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KPIs" sheetId="2" state="visible" r:id="rId4"/>
    <sheet name="Inputs" sheetId="3" state="visible" r:id="rId5"/>
    <sheet name="Segment economics" sheetId="4" state="visible" r:id="rId6"/>
    <sheet name="Model" sheetId="5" state="visible" r:id="rId7"/>
    <sheet name="Bridge" sheetId="6" state="visible" r:id="rId8"/>
    <sheet name="Alternatives" sheetId="7" state="visible" r:id="rId9"/>
    <sheet name="Price grid" sheetId="8" state="visible" r:id="rId10"/>
    <sheet name="Break-even" sheetId="9" state="visible" r:id="rId11"/>
    <sheet name="EVE" sheetId="10" state="visible" r:id="rId12"/>
    <sheet name="Arbitrage" sheetId="11" state="visible" r:id="rId13"/>
    <sheet name="Sensitivity" sheetId="12" state="visible" r:id="rId14"/>
    <sheet name="Stress test" sheetId="13" state="visible" r:id="rId15"/>
    <sheet name="Assumptions" sheetId="14" state="visible" r:id="rId16"/>
    <sheet name="Dashboard map" sheetId="15" state="visible" r:id="rId17"/>
    <sheet name="Sources" sheetId="16" state="visible" r:id="rId18"/>
    <sheet name="Check" sheetId="17" state="visible" r:id="rId19"/>
  </sheets>
  <definedNames>
    <definedName function="false" hidden="false" name="bank_fx" vbProcedure="false">Inputs!$B$27</definedName>
    <definedName function="false" hidden="false" name="bank_pkg_hi" vbProcedure="false">Inputs!$C$29</definedName>
    <definedName function="false" hidden="false" name="bank_pkg_lo" vbProcedure="false">Inputs!$B$29</definedName>
    <definedName function="false" hidden="false" name="bank_wd_hi" vbProcedure="false">Inputs!$C$28</definedName>
    <definedName function="false" hidden="false" name="bank_wd_lo" vbProcedure="false">Inputs!$B$28</definedName>
    <definedName function="false" hidden="false" name="churn_nonbuyers" vbProcedure="false">Inputs!$B$36</definedName>
    <definedName function="false" hidden="false" name="cost_acc" vbProcedure="false">Inputs!$B$14</definedName>
    <definedName function="false" hidden="false" name="cost_fx" vbProcedure="false">Inputs!$B$16</definedName>
    <definedName function="false" hidden="false" name="cost_ins" vbProcedure="false">Inputs!$B$17</definedName>
    <definedName function="false" hidden="false" name="cost_wd" vbProcedure="false">Inputs!$B$15</definedName>
    <definedName function="false" hidden="false" name="feat_cost" vbProcedure="false">Inputs!$B$32</definedName>
    <definedName function="false" hidden="false" name="fee_fx" vbProcedure="false">Inputs!$B$41</definedName>
    <definedName function="false" hidden="false" name="fee_wd" vbProcedure="false">Inputs!$B$40</definedName>
    <definedName function="false" hidden="false" name="fixed" vbProcedure="false">Inputs!$B$18</definedName>
    <definedName function="false" hidden="false" name="flat_fee" vbProcedure="false">Inputs!$B$45</definedName>
    <definedName function="false" hidden="false" name="fluxa_fx" vbProcedure="false">Inputs!$B$23</definedName>
    <definedName function="false" hidden="false" name="fluxa_prem" vbProcedure="false">Inputs!$B$25</definedName>
    <definedName function="false" hidden="false" name="fluxa_wd" vbProcedure="false">Inputs!$B$24</definedName>
    <definedName function="false" hidden="false" name="ic" vbProcedure="false">Inputs!$B$13</definedName>
    <definedName function="false" hidden="false" name="ins_sep" vbProcedure="false">Inputs!$B$26</definedName>
    <definedName function="false" hidden="false" name="model_rule" vbProcedure="false">Inputs!$B$37</definedName>
    <definedName function="false" hidden="false" name="pE" vbProcedure="false">Inputs!$B$43</definedName>
    <definedName function="false" hidden="false" name="plus_cap" vbProcedure="false">Inputs!$B$35</definedName>
    <definedName function="false" hidden="false" name="plus_wdf" vbProcedure="false">Inputs!$B$34</definedName>
    <definedName function="false" hidden="false" name="pS" vbProcedure="false">Inputs!$B$42</definedName>
    <definedName function="false" hidden="false" name="pT" vbProcedure="false">Inputs!$B$44</definedName>
    <definedName function="false" hidden="false" name="reco_profit" vbProcedure="false">Model!$E$22</definedName>
    <definedName function="false" hidden="false" name="reco_total" vbProcedure="false">Model!$E$20</definedName>
    <definedName function="false" hidden="false" name="svy_fee_fx" vbProcedure="false">Inputs!$B$22</definedName>
    <definedName function="false" hidden="false" name="svy_fee_wd" vbProcedure="false">Inputs!$B$21</definedName>
    <definedName function="false" hidden="false" name="wd_red" vbProcedure="false">Inputs!$B$33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<sst xmlns="http://schemas.openxmlformats.org/spreadsheetml/2006/main" count="1035" uniqueCount="847">
  <si>
    <t xml:space="preserve">Novčić Pay — pricing model and calculations 2027</t>
  </si>
  <si>
    <t xml:space="preserve">Price Management, ZSEM MBA 2026/27 · individual pricing project · case 05 (Case Book p. 7) · model built 02.10.2026, audited and extended 05.10.2026</t>
  </si>
  <si>
    <t xml:space="preserve">What this file is</t>
  </si>
  <si>
    <t xml:space="preserve">The one place where every number of the project is produced. Type only on the Inputs sheet; every other sheet is live formulas. The website and the dashboard show the same figures (sheet 'Dashboard map').</t>
  </si>
  <si>
    <t xml:space="preserve">Read in this order</t>
  </si>
  <si>
    <t xml:space="preserve">1 · KPIs — the 18 measures that judge the price list (definition, formula, result, criterion, met or not, interpretation) and the eight operating KPIs for 2027.</t>
  </si>
  <si>
    <t xml:space="preserve">2 · Inputs — CASE FACTS (blue), ASSUMPTIONS not on the case sheet (orange), DECISIONS = the price list (green).</t>
  </si>
  <si>
    <t xml:space="preserve">3 · Segment economics — contribution per customer per month for each segment under each offer (today, Basic, Plus, Travel).</t>
  </si>
  <si>
    <t xml:space="preserve">4 · Model — the recommended structure: each segment followed through its choices (buys the plan / stays on Basic / leaves), contribution per offer and in total, profit.</t>
  </si>
  <si>
    <t xml:space="preserve">5 · Bridge — from today's loss to the 2027 contribution, line by line.</t>
  </si>
  <si>
    <t xml:space="preserve">6 · Alternatives — the same customers under five structures: everything free, fees per use only, one monthly fee, Basic + Travel only, the recommendation.</t>
  </si>
  <si>
    <t xml:space="preserve">7 · Price grid — contribution of each segment at each surveyed price point.</t>
  </si>
  <si>
    <t xml:space="preserve">8 · Break-even — classic break-even; breakeven sales change of each price move (handout 07), naive and fallback-adjusted; the 8.99 and 7.99 thresholds; reactive breakeven (handout 08).</t>
  </si>
  <si>
    <t xml:space="preserve">9 · EVE — economic value estimation: reference value, differentiation value, value-based range (handouts 03 and 07).</t>
  </si>
  <si>
    <t xml:space="preserve">10 · Arbitrage — the monthly bill of a typical member of each segment under each offer: do the fences hold?</t>
  </si>
  <si>
    <t xml:space="preserve">11 · Sensitivity — scenario engine: each row recomputes the whole model with its own parameters.</t>
  </si>
  <si>
    <t xml:space="preserve">12 · Stress test — switching values, adverse selection in Plus, and a Monte Carlo simulation (5,000 draws) of the recommendation and three alternatives.</t>
  </si>
  <si>
    <t xml:space="preserve">13 · Assumptions — register of everything not on the case sheet: base value, tested range, effect, how to replace it with data.</t>
  </si>
  <si>
    <t xml:space="preserve">14 · Dashboard map — every headline number on the website and dashboard, with the cell that produces it.</t>
  </si>
  <si>
    <t xml:space="preserve">15 · Sources — literature, EU rules and price lists used.</t>
  </si>
  <si>
    <t xml:space="preserve">16 · Check — the live totals next to an independent Python recomputation (novcic_model.py); the maximum difference should be 0.</t>
  </si>
  <si>
    <t xml:space="preserve">Conventions</t>
  </si>
  <si>
    <t xml:space="preserve">All amounts in EUR. Per-customer figures are per month; totals are per year (× 12). Account fees are exempt from VAT, so all prices are final consumer prices.</t>
  </si>
  <si>
    <t xml:space="preserve">Contribution = income − variable costs (handout 04). Profit = contribution − fixed costs of 700,000.</t>
  </si>
  <si>
    <t xml:space="preserve">Survey shares are used exactly as given on the case sheet; no survey number is invented. Where the sheet is silent, the assumption is on Inputs and in the Assumptions register, and it is tested on Sensitivity and Stress test.</t>
  </si>
  <si>
    <t xml:space="preserve">The company is fictitious; all case figures were invented for the course.</t>
  </si>
  <si>
    <t xml:space="preserve">KPI register — definition, formula, result, criterion, verdict, interpretation, source</t>
  </si>
  <si>
    <t xml:space="preserve">Part 1: the KPIs that judge the price list itself (all results are live formulas). Part 2: the eight operating KPIs Novčić would track in 2027 (Balanced Scorecard; Kaplan &amp; Norton 1992). Criteria are the project's own unless marked 'case'.</t>
  </si>
  <si>
    <t xml:space="preserve">Part 1 · Does the price list do its job? (model results)</t>
  </si>
  <si>
    <t xml:space="preserve">#</t>
  </si>
  <si>
    <t xml:space="preserve">Objective</t>
  </si>
  <si>
    <t xml:space="preserve">KPI</t>
  </si>
  <si>
    <t xml:space="preserve">Definition / formula</t>
  </si>
  <si>
    <t xml:space="preserve">Result</t>
  </si>
  <si>
    <t xml:space="preserve">Criterion</t>
  </si>
  <si>
    <t xml:space="preserve">Met?</t>
  </si>
  <si>
    <t xml:space="preserve">Interpretation</t>
  </si>
  <si>
    <t xml:space="preserve">Workbook source</t>
  </si>
  <si>
    <t xml:space="preserve">Dashboard page</t>
  </si>
  <si>
    <t xml:space="preserve">Pay for itself from 2027 (case)</t>
  </si>
  <si>
    <t xml:space="preserve">Profit after fixed costs</t>
  </si>
  <si>
    <t xml:space="preserve">Contribution − fixed costs of 700,000</t>
  </si>
  <si>
    <t xml:space="preserve">≥ 0 (case: the account has to pay for itself)</t>
  </si>
  <si>
    <t xml:space="preserve">The price list turns a loss of 1.28 million into a profit. This is the base case: the survey taken at face value.</t>
  </si>
  <si>
    <t xml:space="preserve">Model</t>
  </si>
  <si>
    <t xml:space="preserve">Overview · 3 Numbers</t>
  </si>
  <si>
    <t xml:space="preserve">Contribution per year</t>
  </si>
  <si>
    <t xml:space="preserve">Σ income − Σ variable cost, all retained customers × 12</t>
  </si>
  <si>
    <t xml:space="preserve">≥ fixed costs (700,000)</t>
  </si>
  <si>
    <t xml:space="preserve">Plans and per-use fees each deliver about half.</t>
  </si>
  <si>
    <t xml:space="preserve">3 Numbers</t>
  </si>
  <si>
    <t xml:space="preserve">Safety margin</t>
  </si>
  <si>
    <t xml:space="preserve">1 − fixed costs ÷ contribution</t>
  </si>
  <si>
    <t xml:space="preserve">≥ 10%</t>
  </si>
  <si>
    <t xml:space="preserve">Contribution may fall by a fifth before a loss.</t>
  </si>
  <si>
    <t xml:space="preserve">Break-even B10</t>
  </si>
  <si>
    <t xml:space="preserve">Break-even customers</t>
  </si>
  <si>
    <t xml:space="preserve">Fixed costs ÷ (blended contribution per customer × 12)</t>
  </si>
  <si>
    <t xml:space="preserve">≤ customers retained</t>
  </si>
  <si>
    <t xml:space="preserve">30,231 of the 37,840 retained customers are needed at the model's mix.</t>
  </si>
  <si>
    <t xml:space="preserve">Break-even B9</t>
  </si>
  <si>
    <t xml:space="preserve">Gain over the best alternative structure</t>
  </si>
  <si>
    <t xml:space="preserve">Contribution ÷ highest contribution among A–D − 1</t>
  </si>
  <si>
    <t xml:space="preserve">&gt; 0</t>
  </si>
  <si>
    <t xml:space="preserve">Segmented pricing beats one price (handout 04). The flat fee is compared at the level set on Inputs (3.99).</t>
  </si>
  <si>
    <t xml:space="preserve">Alternatives</t>
  </si>
  <si>
    <t xml:space="preserve">Keep the generation</t>
  </si>
  <si>
    <t xml:space="preserve">Customers retained</t>
  </si>
  <si>
    <t xml:space="preserve">Retained customers ÷ 40,000</t>
  </si>
  <si>
    <t xml:space="preserve">≥ retention of per-use fees alone (B)</t>
  </si>
  <si>
    <t xml:space="preserve">The plans do not only add income; they keep 2,200 customers that pure per-use fees would lose (mainly travellers).</t>
  </si>
  <si>
    <t xml:space="preserve">Overview</t>
  </si>
  <si>
    <t xml:space="preserve">Students retained</t>
  </si>
  <si>
    <t xml:space="preserve">Students retained ÷ 24,000</t>
  </si>
  <si>
    <t xml:space="preserve">≥ 95%</t>
  </si>
  <si>
    <t xml:space="preserve">The pipeline segment stays almost intact; a monthly fee would keep 45%.</t>
  </si>
  <si>
    <t xml:space="preserve">1 Customers</t>
  </si>
  <si>
    <t xml:space="preserve">Charge for what costs us</t>
  </si>
  <si>
    <t xml:space="preserve">Cash cost coverage</t>
  </si>
  <si>
    <t xml:space="preserve">Withdrawal fee income ÷ cost of all withdrawals (incl. those in plans)</t>
  </si>
  <si>
    <t xml:space="preserve">≥ 100%</t>
  </si>
  <si>
    <t xml:space="preserve">The largest variable cost is now paid for by those who cause it — with one point to spare, so it is the first ratio to watch.</t>
  </si>
  <si>
    <t xml:space="preserve">Model (income and cost rows)</t>
  </si>
  <si>
    <t xml:space="preserve">3 Numbers · KPIs</t>
  </si>
  <si>
    <t xml:space="preserve">Lowest contribution per customer among the segments on Basic</t>
  </si>
  <si>
    <t xml:space="preserve">MIN of Basic contribution per month (students, employees, travellers)</t>
  </si>
  <si>
    <t xml:space="preserve">Every segment covers its variable cost even without a plan; today none does.</t>
  </si>
  <si>
    <t xml:space="preserve">Segment economics</t>
  </si>
  <si>
    <t xml:space="preserve">Plans customers choose</t>
  </si>
  <si>
    <t xml:space="preserve">Plan attach rate</t>
  </si>
  <si>
    <t xml:space="preserve">Plus + Travel subscribers ÷ customers retained</t>
  </si>
  <si>
    <t xml:space="preserve">≥ 25%</t>
  </si>
  <si>
    <t xml:space="preserve">A quarter of the customers produce half of the contribution.</t>
  </si>
  <si>
    <t xml:space="preserve">Price inside the value range</t>
  </si>
  <si>
    <t xml:space="preserve">Plus: price position</t>
  </si>
  <si>
    <t xml:space="preserve">(price − reference value) ÷ (proxy EVC − reference value)</t>
  </si>
  <si>
    <t xml:space="preserve">between 0% and 100%</t>
  </si>
  <si>
    <t xml:space="preserve">Plus captures half of the differentiation value (50:50 starting point, handout 07).</t>
  </si>
  <si>
    <t xml:space="preserve">EVE B29:B33</t>
  </si>
  <si>
    <t xml:space="preserve">2 Pricing</t>
  </si>
  <si>
    <t xml:space="preserve">Travel: price minus reference value</t>
  </si>
  <si>
    <t xml:space="preserve">Travel price − Fluxa bill for the same usage</t>
  </si>
  <si>
    <t xml:space="preserve">reference value ≤ price ≤ EVC (value-based range)</t>
  </si>
  <si>
    <t xml:space="preserve">NOT MET ON PURPOSE: 6.99 is below the value-based floor of 8.00 (penetration price). It is the contribution-maximising surveyed price and keeps 70% of the segment; stated willingness to pay centres on the reference value. Above the cost floor of 2.70. 7.99 is the price to test.</t>
  </si>
  <si>
    <t xml:space="preserve">EVE B6:B16</t>
  </si>
  <si>
    <t xml:space="preserve">Price level holds</t>
  </si>
  <si>
    <t xml:space="preserve">Neighbouring surveyed prices that would raise total profit</t>
  </si>
  <si>
    <t xml:space="preserve">Count of 4 moves (Plus 2.99, Plus 4.99, Travel 5.99, Travel 8.99; Plus has one price for students and employees) with a higher profit than the price list</t>
  </si>
  <si>
    <t xml:space="preserve">No neighbouring surveyed price earns more in total. Closest: Travel 8.99 (−14,400) and Plus 4.99 (−19,700). For students alone 2.99 would pay (+7,700), but the employees lose 56,500 at that price.</t>
  </si>
  <si>
    <t xml:space="preserve">Sensitivity · Break-even rows 39–58</t>
  </si>
  <si>
    <t xml:space="preserve">2 Pricing · 3 Numbers</t>
  </si>
  <si>
    <t xml:space="preserve">Structure fits the segments</t>
  </si>
  <si>
    <t xml:space="preserve">Self-selection holds</t>
  </si>
  <si>
    <t xml:space="preserve">Travel is the cheapest offer for travellers AND Plus is not cheaper than Basic for the typical employee</t>
  </si>
  <si>
    <t xml:space="preserve">Travellers gain by choosing Travel; employees buy Plus for its features, not to avoid fees (no cannibalisation).</t>
  </si>
  <si>
    <t xml:space="preserve">Arbitrage</t>
  </si>
  <si>
    <t xml:space="preserve">Robust, not only optimal</t>
  </si>
  <si>
    <t xml:space="preserve">Probability of at least breaking even under joint uncertainty</t>
  </si>
  <si>
    <t xml:space="preserve">Share of 5,000 simulated draws with profit ≥ 0</t>
  </si>
  <si>
    <t xml:space="preserve">≥ 80% and above every alternative</t>
  </si>
  <si>
    <t xml:space="preserve">The recommendation is the only structure that breaks even in most draws (one fee: about 30%).</t>
  </si>
  <si>
    <t xml:space="preserve">Stress test, block C</t>
  </si>
  <si>
    <t xml:space="preserve">Risk</t>
  </si>
  <si>
    <t xml:space="preserve">Median profit under joint uncertainty</t>
  </si>
  <si>
    <t xml:space="preserve">Median of 5,000 draws</t>
  </si>
  <si>
    <t xml:space="preserve">The honest expectation is about a third of the base case: the base case is close to the best case.</t>
  </si>
  <si>
    <t xml:space="preserve">Overview · Risk</t>
  </si>
  <si>
    <t xml:space="preserve">Withdrawals Basic customers may avoid before a loss</t>
  </si>
  <si>
    <t xml:space="preserve">Switching value of the withdrawal reduction</t>
  </si>
  <si>
    <t xml:space="preserve">≥ 50%</t>
  </si>
  <si>
    <t xml:space="preserve">Withdrawals would have to fall by more than four fifths.</t>
  </si>
  <si>
    <t xml:space="preserve">Stress test, block A</t>
  </si>
  <si>
    <t xml:space="preserve">Profit in the combined downside scenario</t>
  </si>
  <si>
    <t xml:space="preserve">50% fewer withdrawals, take-up −20%, features 0.25</t>
  </si>
  <si>
    <t xml:space="preserve">≥ 0</t>
  </si>
  <si>
    <t xml:space="preserve">Three adverse moves at once still leave break-even.</t>
  </si>
  <si>
    <t xml:space="preserve">Sensitivity</t>
  </si>
  <si>
    <t xml:space="preserve">KPIs met</t>
  </si>
  <si>
    <t xml:space="preserve">of 18</t>
  </si>
  <si>
    <t xml:space="preserve">Part 2 · Operating scorecard 2027: what Novčić measures from the first month (targets follow from the model; none can be 'met' before launch)</t>
  </si>
  <si>
    <t xml:space="preserve">Perspective · objective</t>
  </si>
  <si>
    <t xml:space="preserve">Measure</t>
  </si>
  <si>
    <t xml:space="preserve">Definition</t>
  </si>
  <si>
    <t xml:space="preserve">Model baseline</t>
  </si>
  <si>
    <t xml:space="preserve">Target</t>
  </si>
  <si>
    <t xml:space="preserve">Lead / lag</t>
  </si>
  <si>
    <t xml:space="preserve">Why this KPI, and what triggers a review</t>
  </si>
  <si>
    <t xml:space="preserve">Data source</t>
  </si>
  <si>
    <t xml:space="preserve">Financial · pay for itself</t>
  </si>
  <si>
    <t xml:space="preserve">Contribution per active customer per month</t>
  </si>
  <si>
    <t xml:space="preserve">Contribution ÷ active customers ÷ 12</t>
  </si>
  <si>
    <t xml:space="preserve">≥ 1.93 (break-even at 30,231 customers)</t>
  </si>
  <si>
    <t xml:space="preserve">lag</t>
  </si>
  <si>
    <t xml:space="preserve">One number that says whether the price list works; profit alone would hide a shrinking base.</t>
  </si>
  <si>
    <t xml:space="preserve">Novčić account data (from January 2027)</t>
  </si>
  <si>
    <t xml:space="preserve">KPIs and roll-out</t>
  </si>
  <si>
    <t xml:space="preserve">Financial · charge for what costs us</t>
  </si>
  <si>
    <t xml:space="preserve">Withdrawal fee income ÷ withdrawal cost</t>
  </si>
  <si>
    <t xml:space="preserve">lead</t>
  </si>
  <si>
    <t xml:space="preserve">Moves months before profit does. Below 100% for a quarter → review the withdrawal fee.</t>
  </si>
  <si>
    <t xml:space="preserve">Customer · keep the generation</t>
  </si>
  <si>
    <t xml:space="preserve">Customers retained after the price list</t>
  </si>
  <si>
    <t xml:space="preserve">Active customers ÷ 40,000</t>
  </si>
  <si>
    <t xml:space="preserve">≥ 94%; students ≥ 95%</t>
  </si>
  <si>
    <t xml:space="preserve">The reason for the €0 account. A monthly fee would have cut this to 58.5%.</t>
  </si>
  <si>
    <t xml:space="preserve">Customer · plans customers choose</t>
  </si>
  <si>
    <t xml:space="preserve">Subscribers ÷ active customers; Travel take-up among travellers</t>
  </si>
  <si>
    <t xml:space="preserve">≥ 25%; Travel ≥ 70% of travellers</t>
  </si>
  <si>
    <t xml:space="preserve">Demand-side test of the value message. Travel take-up above 80% for two quarters → test 7.99.</t>
  </si>
  <si>
    <t xml:space="preserve">Internal process · be the transparent one</t>
  </si>
  <si>
    <t xml:space="preserve">Mark-up shown before payment; fee complaints</t>
  </si>
  <si>
    <t xml:space="preserve">Share of currency payments with the ECB mark-up shown before confirmation; complaints per 1,000 customers</t>
  </si>
  <si>
    <t xml:space="preserve">n/a</t>
  </si>
  <si>
    <t xml:space="preserve">100% · &lt; 2 per 1,000</t>
  </si>
  <si>
    <t xml:space="preserve">A legal constraint and the fairness lever (handout 05).</t>
  </si>
  <si>
    <t xml:space="preserve">Internal process · keep cash use economic</t>
  </si>
  <si>
    <t xml:space="preserve">Withdrawals per Basic customer per month</t>
  </si>
  <si>
    <t xml:space="preserve">Withdrawals ÷ Basic customers</t>
  </si>
  <si>
    <t xml:space="preserve">track; review below 0.9</t>
  </si>
  <si>
    <t xml:space="preserve">Turns the biggest model uncertainty into a measured number (profit is zero at −82%).</t>
  </si>
  <si>
    <t xml:space="preserve">Learning and growth · explain the price list</t>
  </si>
  <si>
    <t xml:space="preserve">Support staff certified on the fee information document</t>
  </si>
  <si>
    <t xml:space="preserve">Certified ÷ support staff</t>
  </si>
  <si>
    <t xml:space="preserve">100% before launch</t>
  </si>
  <si>
    <t xml:space="preserve">The fee document and the ECB rule are only as good as the people who explain them.</t>
  </si>
  <si>
    <t xml:space="preserve">Learning and growth · price with evidence</t>
  </si>
  <si>
    <t xml:space="preserve">Monthly take-up and churn report by segment, with a named owner</t>
  </si>
  <si>
    <t xml:space="preserve">Report live yes/no; quarterly price review held</t>
  </si>
  <si>
    <t xml:space="preserve">live in Q1 2027</t>
  </si>
  <si>
    <t xml:space="preserve">The model's assumptions must be replaced by observed data within one quarter.</t>
  </si>
  <si>
    <t xml:space="preserve">Inputs — case facts, assumptions, decisions</t>
  </si>
  <si>
    <t xml:space="preserve">Blue = fact from the case sheet · orange = assumption (not on the sheet) · green = decision. Only these cells are typed in; everything else is a formula.</t>
  </si>
  <si>
    <t xml:space="preserve">CASE FACTS — customers and what they told us (survey of 2,000 customers)</t>
  </si>
  <si>
    <t xml:space="preserve">Segment</t>
  </si>
  <si>
    <t xml:space="preserve">Customers</t>
  </si>
  <si>
    <t xml:space="preserve">Card payments / month</t>
  </si>
  <si>
    <t xml:space="preserve">of which other currencies</t>
  </si>
  <si>
    <t xml:space="preserve">Cash withdrawals / month</t>
  </si>
  <si>
    <t xml:space="preserve">Leave if the account itself has a monthly fee</t>
  </si>
  <si>
    <t xml:space="preserve">Leave if per-use fees (of those who pay them)</t>
  </si>
  <si>
    <t xml:space="preserve">Plan price 1</t>
  </si>
  <si>
    <t xml:space="preserve">Share 1</t>
  </si>
  <si>
    <t xml:space="preserve">Plan price 2</t>
  </si>
  <si>
    <t xml:space="preserve">Share 2</t>
  </si>
  <si>
    <t xml:space="preserve">Plan price 3</t>
  </si>
  <si>
    <t xml:space="preserve">Share 3</t>
  </si>
  <si>
    <t xml:space="preserve">Students (18–22)</t>
  </si>
  <si>
    <t xml:space="preserve">Young employees (23–26)</t>
  </si>
  <si>
    <t xml:space="preserve">Travellers</t>
  </si>
  <si>
    <t xml:space="preserve">Plan asked about: students and employees — free cash withdrawals, shared accounts, virtual cards. Travellers — no currency fee, free withdrawals worldwide, travel insurance.</t>
  </si>
  <si>
    <t xml:space="preserve">Total customers</t>
  </si>
  <si>
    <t xml:space="preserve">CASE FACTS — income and costs</t>
  </si>
  <si>
    <t xml:space="preserve">Income from merchants' banks: share of all card payments (EU limit for debit cards)</t>
  </si>
  <si>
    <t xml:space="preserve">Cost per customer per month (card, processing, checks, support)</t>
  </si>
  <si>
    <t xml:space="preserve">Cost per cash withdrawal</t>
  </si>
  <si>
    <t xml:space="preserve">Cost of payments in other currencies (share of amount)</t>
  </si>
  <si>
    <t xml:space="preserve">Travel insurance per insured customer per month</t>
  </si>
  <si>
    <t xml:space="preserve">Fixed costs per year (licence, compliance, IT, staff)</t>
  </si>
  <si>
    <t xml:space="preserve">CASE FACTS — survey fee scenario and competitors</t>
  </si>
  <si>
    <t xml:space="preserve">Survey scenario: fee per cash withdrawal</t>
  </si>
  <si>
    <t xml:space="preserve">Survey scenario: fee on other currencies, above the ECB rate</t>
  </si>
  <si>
    <t xml:space="preserve">Fluxa: fee on other currencies</t>
  </si>
  <si>
    <t xml:space="preserve">Fluxa: fee per withdrawal abroad</t>
  </si>
  <si>
    <t xml:space="preserve">Fluxa Premium per month (no currency fee)</t>
  </si>
  <si>
    <t xml:space="preserve">Travel insurance bought separately, per month (about)</t>
  </si>
  <si>
    <t xml:space="preserve">Banks: fee on other currencies</t>
  </si>
  <si>
    <t xml:space="preserve">Banks: fee per withdrawal, low / high</t>
  </si>
  <si>
    <t xml:space="preserve">Banks: account package per month, low / high</t>
  </si>
  <si>
    <t xml:space="preserve">ASSUMPTIONS — not on the case sheet (each one is tested on the Sensitivity sheet)</t>
  </si>
  <si>
    <t xml:space="preserve">Extra cost of Plus features (shared accounts, virtual cards) per subscriber per month</t>
  </si>
  <si>
    <t xml:space="preserve">Software features; marginal cost close to zero. 0.25 and 0.50 tested.</t>
  </si>
  <si>
    <t xml:space="preserve">Share of withdrawals that Basic customers stop making once a withdrawal costs 1.50</t>
  </si>
  <si>
    <t xml:space="preserve">The case says nothing about behaviour; each avoided withdrawal costs Novčić 0.50 of margin. 25–75% tested.</t>
  </si>
  <si>
    <t xml:space="preserve">Withdrawals of a Plus subscriber relative to the segment average (1 = unchanged)</t>
  </si>
  <si>
    <t xml:space="preserve">Withdrawals are included in Plus up to the cap below; the cap keeps this near 1. 1.5 and 2 tested.</t>
  </si>
  <si>
    <t xml:space="preserve">Plus: withdrawals included per month (cap, then the Basic fee applies)</t>
  </si>
  <si>
    <t xml:space="preserve">Covers the typical employee (2) and student (1); protects against heavy cash users (handout 04).</t>
  </si>
  <si>
    <t xml:space="preserve">Per-use churn applies only to customers who actually pay the per-use fees (plan buyers do not leave)</t>
  </si>
  <si>
    <t xml:space="preserve">Reading of the sheet: '… of the students/employees/travellers who pay these fees would leave'.</t>
  </si>
  <si>
    <t xml:space="preserve">Plan buyers: survey share at the chosen price buys; the rest stay on Basic (then the per-use churn applies)</t>
  </si>
  <si>
    <t xml:space="preserve">Customers who do not buy a plan still do something: stay on Basic, or leave.</t>
  </si>
  <si>
    <t xml:space="preserve">DECISIONS — the price list (change these)</t>
  </si>
  <si>
    <t xml:space="preserve">Basic: fee per cash withdrawal</t>
  </si>
  <si>
    <t xml:space="preserve">Survey level. Cost 1.00 → margin 0.50 per withdrawal. Fluxa charges 2.00 abroad, banks 1–2.</t>
  </si>
  <si>
    <t xml:space="preserve">Basic: fee on other currencies above the ECB rate</t>
  </si>
  <si>
    <t xml:space="preserve">Survey level. Cost 0.3%. Fluxa 1.0%, banks 2.5%.</t>
  </si>
  <si>
    <t xml:space="preserve">Plus price per month — students (needs student verification if different)</t>
  </si>
  <si>
    <t xml:space="preserve">Set equal to pE for one Plus price; 2.99 with a student fence adds about 7,700 a year.</t>
  </si>
  <si>
    <t xml:space="preserve">Plus price per month — young employees</t>
  </si>
  <si>
    <t xml:space="preserve">Only 2.99 / 3.99 / 4.99 have survey shares.</t>
  </si>
  <si>
    <t xml:space="preserve">Travel price per month</t>
  </si>
  <si>
    <t xml:space="preserve">Only 5.99 / 6.99 / 8.99 have survey shares.</t>
  </si>
  <si>
    <t xml:space="preserve">Alternative for comparison: one monthly fee for everyone (everything included)</t>
  </si>
  <si>
    <t xml:space="preserve">Bank package range is 3–5.</t>
  </si>
  <si>
    <t xml:space="preserve">Leave a Plus or Travel price blank to model 'no such plan'.</t>
  </si>
  <si>
    <t xml:space="preserve">Contribution per customer per month, by segment and offer</t>
  </si>
  <si>
    <t xml:space="preserve">Income − variable cost for one typical member of the segment (usage as on the case sheet). A plan price is counted as income; services included in a plan show their cost but no fee income.</t>
  </si>
  <si>
    <t xml:space="preserve">Students</t>
  </si>
  <si>
    <t xml:space="preserve">Employees</t>
  </si>
  <si>
    <t xml:space="preserve">Offer</t>
  </si>
  <si>
    <t xml:space="preserve">Today (all free)</t>
  </si>
  <si>
    <t xml:space="preserve">Basic</t>
  </si>
  <si>
    <t xml:space="preserve">Plus</t>
  </si>
  <si>
    <t xml:space="preserve">Travel</t>
  </si>
  <si>
    <t xml:space="preserve">Card payments (interchange)</t>
  </si>
  <si>
    <t xml:space="preserve">Plan fee</t>
  </si>
  <si>
    <t xml:space="preserve">Cash withdrawal fees</t>
  </si>
  <si>
    <t xml:space="preserve">Currency fees</t>
  </si>
  <si>
    <t xml:space="preserve">Account cost</t>
  </si>
  <si>
    <t xml:space="preserve">Cash withdrawal cost</t>
  </si>
  <si>
    <t xml:space="preserve">Currency cost</t>
  </si>
  <si>
    <t xml:space="preserve">Insurance cost</t>
  </si>
  <si>
    <t xml:space="preserve">Plus feature cost</t>
  </si>
  <si>
    <t xml:space="preserve">Contribution per month</t>
  </si>
  <si>
    <t xml:space="preserve">Reading: today every segment loses money; the cash withdrawal (cost 1.00, no fee) is the largest single leak. Basic turns each segment positive through per-use fees; Plus and Travel earn more per subscriber than Basic for employees and travellers, but a plan is worth offering only if its take-up × margin beats what the same customers would pay per use (see Model and Price grid).</t>
  </si>
  <si>
    <t xml:space="preserve">Recommended structure — each segment followed through its choices (2027, per year)</t>
  </si>
  <si>
    <t xml:space="preserve">Basic account (no monthly fee, fees per use) for everyone · Plus for students and employees · Travel for travellers. Non-buyers stay on Basic or leave (survey churn).</t>
  </si>
  <si>
    <t xml:space="preserve">Total</t>
  </si>
  <si>
    <t xml:space="preserve">Customers today</t>
  </si>
  <si>
    <t xml:space="preserve">Plan offered</t>
  </si>
  <si>
    <t xml:space="preserve">Plan price per month</t>
  </si>
  <si>
    <t xml:space="preserve">Share who buy the plan (survey)</t>
  </si>
  <si>
    <t xml:space="preserve">Plan subscribers</t>
  </si>
  <si>
    <t xml:space="preserve">Do not buy the plan</t>
  </si>
  <si>
    <t xml:space="preserve">… of whom leave (per-use churn)</t>
  </si>
  <si>
    <t xml:space="preserve">… of whom stay on Basic</t>
  </si>
  <si>
    <t xml:space="preserve">Contribution per plan subscriber per month</t>
  </si>
  <si>
    <t xml:space="preserve">Contribution per Basic customer per month</t>
  </si>
  <si>
    <t xml:space="preserve">Contribution from the plan per year</t>
  </si>
  <si>
    <t xml:space="preserve">Contribution from Basic per year</t>
  </si>
  <si>
    <t xml:space="preserve">Total contribution per year</t>
  </si>
  <si>
    <t xml:space="preserve">Fixed costs per year</t>
  </si>
  <si>
    <t xml:space="preserve">Profit per year</t>
  </si>
  <si>
    <t xml:space="preserve">Customers retained (share of 40,000)</t>
  </si>
  <si>
    <t xml:space="preserve">Customers lost</t>
  </si>
  <si>
    <t xml:space="preserve">Blended contribution per retained customer per month</t>
  </si>
  <si>
    <t xml:space="preserve">Break-even: customers needed at this blend</t>
  </si>
  <si>
    <t xml:space="preserve">Safety margin: contribution may fall by … before a loss</t>
  </si>
  <si>
    <t xml:space="preserve">Where the money comes from and goes (per year, recommended structure)</t>
  </si>
  <si>
    <t xml:space="preserve">Income</t>
  </si>
  <si>
    <t xml:space="preserve">Interchange (0.2% of card payments)</t>
  </si>
  <si>
    <t xml:space="preserve">Plan fees (Plus + Travel)</t>
  </si>
  <si>
    <t xml:space="preserve">Cash withdrawal fees (Basic)</t>
  </si>
  <si>
    <t xml:space="preserve">Currency fees (Basic + Plus)</t>
  </si>
  <si>
    <t xml:space="preserve">Total income</t>
  </si>
  <si>
    <t xml:space="preserve">Variable costs</t>
  </si>
  <si>
    <t xml:space="preserve">Insurance (Travel)</t>
  </si>
  <si>
    <t xml:space="preserve">Total variable costs</t>
  </si>
  <si>
    <t xml:space="preserve">Contribution (check = row above)</t>
  </si>
  <si>
    <t xml:space="preserve">Difference to the segment table (should be 0)</t>
  </si>
  <si>
    <t xml:space="preserve">From today's loss to the 2027 contribution — line by line (per year)</t>
  </si>
  <si>
    <t xml:space="preserve">Each line is the change the price list causes. The sum reproduces the Model total; the last line checks it.</t>
  </si>
  <si>
    <t xml:space="preserve">Step</t>
  </si>
  <si>
    <t xml:space="preserve">Change</t>
  </si>
  <si>
    <t xml:space="preserve">Running total</t>
  </si>
  <si>
    <t xml:space="preserve">Where it comes from</t>
  </si>
  <si>
    <t xml:space="preserve">Today: everything free (contribution)</t>
  </si>
  <si>
    <t xml:space="preserve">Alternatives, row A. Interchange 480,000 − variable costs 1,060,800.</t>
  </si>
  <si>
    <t xml:space="preserve">+ Cash withdrawal fees (Basic)</t>
  </si>
  <si>
    <t xml:space="preserve">1.50 × withdrawals of customers on Basic.</t>
  </si>
  <si>
    <t xml:space="preserve">+ Currency fees (Basic and Plus)</t>
  </si>
  <si>
    <t xml:space="preserve">1.5% above ECB × payments in other currencies.</t>
  </si>
  <si>
    <t xml:space="preserve">+ Plan fees (Plus and Travel)</t>
  </si>
  <si>
    <t xml:space="preserve">9,520 subscribers at 3.99 / 6.99.</t>
  </si>
  <si>
    <t xml:space="preserve">− Travel insurance for subscribers</t>
  </si>
  <si>
    <t xml:space="preserve">0.50 × Travel subscribers.</t>
  </si>
  <si>
    <t xml:space="preserve">+ Customers who leave no longer cause a loss</t>
  </si>
  <si>
    <t xml:space="preserve">Each leaver had a negative contribution today (−1.18 / −0.95 / −2.20 a month).</t>
  </si>
  <si>
    <t xml:space="preserve">± Behaviour assumptions (0 at default inputs: withdrawals avoided, Plus use, feature cost)</t>
  </si>
  <si>
    <t xml:space="preserve">→ Contribution 2027, recommended price list</t>
  </si>
  <si>
    <t xml:space="preserve">− Fixed costs</t>
  </si>
  <si>
    <t xml:space="preserve">→ Profit 2027</t>
  </si>
  <si>
    <t xml:space="preserve">Profit today (contribution − fixed costs)</t>
  </si>
  <si>
    <t xml:space="preserve">Swing in profit</t>
  </si>
  <si>
    <t xml:space="preserve">Reading: the withdrawal fee alone closes the gap to zero contribution; currency and plan fees then build the 876,000. Half of the swing comes from charging for a service that costs 1.00 each time and was given away 56,000 times a month.</t>
  </si>
  <si>
    <t xml:space="preserve">The same 40,000 customers under five price structures (per year)</t>
  </si>
  <si>
    <t xml:space="preserve">Survey responses are applied as on the case sheet. The flat fee uses the churn for 'a monthly fee on the account itself'; that share was not asked per fee level, so the flat-fee result is only credible in the bank-package range (3–5) — see note.</t>
  </si>
  <si>
    <t xml:space="preserve">Structure</t>
  </si>
  <si>
    <t xml:space="preserve">Contribution</t>
  </si>
  <si>
    <t xml:space="preserve">Profit after fixed</t>
  </si>
  <si>
    <t xml:space="preserve">A · Today: everything free</t>
  </si>
  <si>
    <t xml:space="preserve">B · Fees per use only (1.50 per withdrawal, 1.5% above ECB), no plans</t>
  </si>
  <si>
    <t xml:space="preserve">C · One monthly fee for everyone, everything included (fee on Inputs)</t>
  </si>
  <si>
    <t xml:space="preserve">D · Basic + Travel only (no Plus plan)</t>
  </si>
  <si>
    <t xml:space="preserve">E · Recommended: Basic + Plus + Travel (prices on Inputs)</t>
  </si>
  <si>
    <t xml:space="preserve">Gain of the recommendation (handout 04, formula 1: contribution ÷ contribution of the alternative − 1)</t>
  </si>
  <si>
    <t xml:space="preserve">vs B · fees per use only</t>
  </si>
  <si>
    <t xml:space="preserve">vs C · one monthly fee</t>
  </si>
  <si>
    <t xml:space="preserve">vs D · Basic + Travel only</t>
  </si>
  <si>
    <t xml:space="preserve">One monthly fee at each level (same churn at every level — the survey gave no level):</t>
  </si>
  <si>
    <t xml:space="preserve">Flat fee 2.99</t>
  </si>
  <si>
    <t xml:space="preserve">Flat fee 3.99</t>
  </si>
  <si>
    <t xml:space="preserve">Flat fee 4.99</t>
  </si>
  <si>
    <t xml:space="preserve">Note: at 4.99 the flat fee looks best only because the survey churn (55 / 25 / 10%) is held constant. The plan ladder says only 4% of students and 20% of employees would pay 4.99 even for a plan with extra features, so retaining 45% of students at a 4.99 mandatory fee is not credible. The honest comparison is at 2.99–3.99; even there the flat fee loses 41% of the customers (16,600) against 5% in the recommendation.</t>
  </si>
  <si>
    <t xml:space="preserve">Contribution of each segment at each surveyed price point (per year)</t>
  </si>
  <si>
    <t xml:space="preserve">Segments are independent in the model, so the best price can be chosen segment by segment. 'No plan' = everyone on Basic.</t>
  </si>
  <si>
    <t xml:space="preserve">Segment / price</t>
  </si>
  <si>
    <t xml:space="preserve">Price</t>
  </si>
  <si>
    <t xml:space="preserve">Take-up</t>
  </si>
  <si>
    <t xml:space="preserve">Subscribers</t>
  </si>
  <si>
    <t xml:space="preserve">Stay on Basic</t>
  </si>
  <si>
    <t xml:space="preserve">Leave</t>
  </si>
  <si>
    <t xml:space="preserve">Plan contribution</t>
  </si>
  <si>
    <t xml:space="preserve">Basic contribution</t>
  </si>
  <si>
    <t xml:space="preserve">Best?</t>
  </si>
  <si>
    <t xml:space="preserve">No plan</t>
  </si>
  <si>
    <t xml:space="preserve">Plus at price 1</t>
  </si>
  <si>
    <t xml:space="preserve">Plus at price 2</t>
  </si>
  <si>
    <t xml:space="preserve">Plus at price 3</t>
  </si>
  <si>
    <t xml:space="preserve">Travel at price 1</t>
  </si>
  <si>
    <t xml:space="preserve">Travel at price 2</t>
  </si>
  <si>
    <t xml:space="preserve">Travel at price 3</t>
  </si>
  <si>
    <t xml:space="preserve">Reading: for employees 3.99 beats 4.99 by less than 0.5%, but keeps twice the subscribers (4,800 vs 2,400) — the lower price is the robust choice. For students the plan adds little either way (2.99 is best by 7,700); for travellers 6.99 is clearly best, and 8.99 would win only if more than 37% took it (see Break-even).</t>
  </si>
  <si>
    <t xml:space="preserve">Break-even — classic (handout 07, formula 3), breakeven sales change (formula 1), reactive breakeven (handout 08)</t>
  </si>
  <si>
    <t xml:space="preserve">Classic break-even against the fixed costs of 700,000</t>
  </si>
  <si>
    <t xml:space="preserve">Total contribution per year (recommended)</t>
  </si>
  <si>
    <t xml:space="preserve">Fixed costs</t>
  </si>
  <si>
    <t xml:space="preserve">Profit</t>
  </si>
  <si>
    <t xml:space="preserve">Blended contribution per customer per month</t>
  </si>
  <si>
    <t xml:space="preserve">Break-even customers at this blend</t>
  </si>
  <si>
    <t xml:space="preserve">Contribution may fall by … before a loss</t>
  </si>
  <si>
    <t xml:space="preserve">Break-even in Plus subscribers if everything else stays (extra subscribers needed to close a gap of …)</t>
  </si>
  <si>
    <t xml:space="preserve">… = this many extra employee subscribers at the Plus margin</t>
  </si>
  <si>
    <t xml:space="preserve">Breakeven sales change of a price move: −ΔP / (CM + ΔP)   (positive = subscribers that must be won; negative = subscribers that may be lost)</t>
  </si>
  <si>
    <t xml:space="preserve">Move</t>
  </si>
  <si>
    <t xml:space="preserve">ΔP</t>
  </si>
  <si>
    <t xml:space="preserve">CM before</t>
  </si>
  <si>
    <t xml:space="preserve">Breakeven sales change</t>
  </si>
  <si>
    <t xml:space="preserve">Survey says</t>
  </si>
  <si>
    <t xml:space="preserve">Plus for employees: 3.99 → 2.99</t>
  </si>
  <si>
    <t xml:space="preserve">Plus for employees: 3.99 → 4.99</t>
  </si>
  <si>
    <t xml:space="preserve">Travel: 6.99 → 5.99</t>
  </si>
  <si>
    <t xml:space="preserve">Travel: 6.99 → 8.99</t>
  </si>
  <si>
    <t xml:space="preserve">Reading: a cut pays only if the survey gain exceeds the breakeven gain; an increase pays only if the survey loss is smaller than the allowed loss. All four moves fail, so 3.99 and 6.99 hold. (The formula ignores that non-buyers fall back to Basic; the full model on Price grid confirms the same ranking.)</t>
  </si>
  <si>
    <t xml:space="preserve">Travel at 8.99: the take-up at which 8.99 would beat 6.99 (full model, non-buyers fall back to Basic)</t>
  </si>
  <si>
    <t xml:space="preserve">Travellers' contribution per year at 6.99</t>
  </si>
  <si>
    <t xml:space="preserve">Per traveller per month at 6.99</t>
  </si>
  <si>
    <t xml:space="preserve">Contribution per subscriber at 8.99</t>
  </si>
  <si>
    <t xml:space="preserve">Contribution per non-buyer (stays on Basic × share who stay)</t>
  </si>
  <si>
    <t xml:space="preserve">Take-up at 8.99 needed to match 6.99</t>
  </si>
  <si>
    <t xml:space="preserve">Survey take-up at 8.99</t>
  </si>
  <si>
    <t xml:space="preserve">Reactive breakeven (handout 08): if Fluxa undercuts the Travel plan, when does matching pay?</t>
  </si>
  <si>
    <t xml:space="preserve">Our price cut to match (ΔP)</t>
  </si>
  <si>
    <t xml:space="preserve">Contribution per Travel subscriber (CM)</t>
  </si>
  <si>
    <t xml:space="preserve">Reactive breakeven = ΔP / CM: share of subscribers that must be at risk before matching pays</t>
  </si>
  <si>
    <t xml:space="preserve">Cost of matching per year (all subscribers pay less)</t>
  </si>
  <si>
    <t xml:space="preserve">Contribution lost if 10% of Travel subscribers left</t>
  </si>
  <si>
    <t xml:space="preserve">Fallback-adjusted breakeven: a lost SUBSCRIBER is not a lost CUSTOMER — most fall back to Basic and keep paying per use</t>
  </si>
  <si>
    <t xml:space="preserve">The margin at stake when a subscriber is won or lost is the plan margin minus what the same customer would contribute on Basic (Basic margin × share who stay). This incremental margin goes into the formula −ΔP / (CM + ΔP).</t>
  </si>
  <si>
    <t xml:space="preserve">Plan CM</t>
  </si>
  <si>
    <t xml:space="preserve">Basic CM × share who stay</t>
  </si>
  <si>
    <t xml:space="preserve">Incremental CM</t>
  </si>
  <si>
    <t xml:space="preserve">Verdict</t>
  </si>
  <si>
    <t xml:space="preserve">Reading: with the fall-back counted, a cut is hopeless (Plus at 2.99 would need +1,351% subscribers; Travel at 5.99 +80%, the survey offers +25% and +14%), and an increase may lose 48% (Plus) or 47% (Travel) of subscribers — the survey loses 50% and 57%. Plus at 4.99 fails by two points only: it is the closest call in the price list, which is why the lower price with twice the subscribers is preferred. The adjusted formula reproduces the full model (Price grid) exactly.</t>
  </si>
  <si>
    <t xml:space="preserve">The first price to test: Travel just under the reference value of 8.00</t>
  </si>
  <si>
    <t xml:space="preserve">Test price (not surveyed)</t>
  </si>
  <si>
    <t xml:space="preserve">Contribution per subscriber at the test price</t>
  </si>
  <si>
    <t xml:space="preserve">Per traveller per month at 6.99 (row 24)</t>
  </si>
  <si>
    <t xml:space="preserve">Contribution per non-buyer (row 26)</t>
  </si>
  <si>
    <t xml:space="preserve">Take-up needed at the test price to match 6.99</t>
  </si>
  <si>
    <t xml:space="preserve">Take-up if demand were linear between the surveyed 6.99 and 8.99</t>
  </si>
  <si>
    <t xml:space="preserve">Reading: 7.99 pays if at least 48.5% of travellers take it; a straight line between the survey points gives 50%. Too close to decide on paper — hence a controlled price test on new Travel subscribers in 2027 (handout 07: price experiments, incremental implementation), not a change to the launch price.</t>
  </si>
  <si>
    <t xml:space="preserve">The same test for students (Plus has ONE price for students and employees)</t>
  </si>
  <si>
    <t xml:space="preserve">Plus for students: 3.99 → 2.99</t>
  </si>
  <si>
    <t xml:space="preserve">Plus for students: 3.99 → 4.99</t>
  </si>
  <si>
    <t xml:space="preserve">Reading: for students alone a cut to 2.99 WOULD pay (+88% subscribers against +66% needed, about +7,700 a year). But Plus has one price: at 2.99 the employees lose 56,500, so the price list as a whole loses 48,800 (Sensitivity, 'Option · Plus at 2.99 for everyone'). A separate student price would need proof of status and is not used.</t>
  </si>
  <si>
    <t xml:space="preserve">Economic value estimation (handout 03; Nagle &amp; Müller 2018, Ch. 2): reference value + differentiation value</t>
  </si>
  <si>
    <t xml:space="preserve">Reference value = price of the next-best alternative for the same usage. Differentiation value = what our offer adds (+) or lacks (−) against that alternative. Floor of the value-based range = reference value; ceiling = total economic value (handout 07).</t>
  </si>
  <si>
    <t xml:space="preserve">Traveller — typical month: 800 card payments, 400 of them in other currencies, 2 withdrawals abroad</t>
  </si>
  <si>
    <t xml:space="preserve">Fluxa without Premium: currency fee 1.0% × 400</t>
  </si>
  <si>
    <t xml:space="preserve">Case fact (competitors).</t>
  </si>
  <si>
    <t xml:space="preserve">Fluxa without Premium: 2 withdrawals abroad × 2.00</t>
  </si>
  <si>
    <t xml:space="preserve">Case fact.</t>
  </si>
  <si>
    <t xml:space="preserve">REFERENCE VALUE — next-best alternative for the same usage (Fluxa, no plan)</t>
  </si>
  <si>
    <t xml:space="preserve">Cheapest alternative: own Basic costs 9.00, Fluxa Premium 13.99, a bank 15–19 (rows 20–23).</t>
  </si>
  <si>
    <t xml:space="preserve">+ Positive differentiation: travel insurance included (price if bought separately)</t>
  </si>
  <si>
    <t xml:space="preserve">Case fact: 'about 4 a month'. Counts in full only for travellers who would buy insurance anyway.</t>
  </si>
  <si>
    <t xml:space="preserve">− Negative differentiation (nothing quantifiable on the case sheet)</t>
  </si>
  <si>
    <t xml:space="preserve">Assumption: 0. Shared features (euro account, transfers, savings goals) are not differences and are not counted.</t>
  </si>
  <si>
    <t xml:space="preserve">TOTAL ECONOMIC VALUE — ceiling of the value-based range</t>
  </si>
  <si>
    <t xml:space="preserve">The most a fully informed traveller would pay.</t>
  </si>
  <si>
    <t xml:space="preserve">Floor of the value-based range = reference value</t>
  </si>
  <si>
    <t xml:space="preserve">Handout 07: below the reference value the firm gives away all differentiation value.</t>
  </si>
  <si>
    <t xml:space="preserve">50:50 starting point for a new product (handout 07)</t>
  </si>
  <si>
    <t xml:space="preserve">Floor plus half of the differentiation value.</t>
  </si>
  <si>
    <t xml:space="preserve">Travel price</t>
  </si>
  <si>
    <t xml:space="preserve">Decision (Inputs).</t>
  </si>
  <si>
    <t xml:space="preserve">Customer keeps: economic value − price</t>
  </si>
  <si>
    <t xml:space="preserve">Consumer surplus of an informed traveller who wants insurance.</t>
  </si>
  <si>
    <t xml:space="preserve">Price minus reference value (negative = priced below the value-based floor)</t>
  </si>
  <si>
    <t xml:space="preserve">At 6.99 the plan is 1.01 cheaper than the Fluxa bill before counting the insurance.</t>
  </si>
  <si>
    <t xml:space="preserve">Share of differentiation value captured = (price − reference) ÷ (EVC − reference)</t>
  </si>
  <si>
    <t xml:space="preserve">Negative: a penetration price in the sense of handout 07.</t>
  </si>
  <si>
    <t xml:space="preserve">Cost floor: variable cost of a Travel subscriber, net of interchange</t>
  </si>
  <si>
    <t xml:space="preserve">Lowest price that still covers incremental cost.</t>
  </si>
  <si>
    <t xml:space="preserve">Survey: share who would pay the surveyed price just BELOW the reference value (6.99)</t>
  </si>
  <si>
    <t xml:space="preserve">Survey: share who would pay the surveyed price just ABOVE the reference value (8.99)</t>
  </si>
  <si>
    <t xml:space="preserve">Case fact. The cliff 70% → 30% brackets the reference value of 8.00.</t>
  </si>
  <si>
    <t xml:space="preserve">Other alternatives, same usage, with separate insurance (for the comparison on the website)</t>
  </si>
  <si>
    <t xml:space="preserve">Fluxa without Premium + separate insurance</t>
  </si>
  <si>
    <t xml:space="preserve">Fluxa Premium 9.99 + 2 withdrawals + insurance</t>
  </si>
  <si>
    <t xml:space="preserve">Bank, low: 2.5% × 400 + 2 × 1.00 + package 3.00 + insurance</t>
  </si>
  <si>
    <t xml:space="preserve">Bank, high: 2.5% × 400 + 2 × 2.00 + package 5.00 + insurance</t>
  </si>
  <si>
    <t xml:space="preserve">Own Basic account per use (9.00) + insurance</t>
  </si>
  <si>
    <t xml:space="preserve">Reading: the value-based range is 8.00–12.00 and the 50:50 point is 10.00, yet only 30% would pay 8.99. Stated willingness to pay centres on the reference value: 70% accept the surveyed price below 8.00, 30% the one above it. Most travellers therefore perceive little of the 4.00 insurance value. Travel at 6.99 is a deliberate penetration price below the value-based floor: it maximises contribution on the surveyed prices (Price grid), keeps 70% of the most valuable segment, and the conditions of handout 07 hold (high contribution margin; Novčić's 4,000 travellers are too few to provoke Fluxa). The gap between 6.99 and 12.00 is the job of value communication (handout 05), and 7.99 — just under the reference value — is the first price to test (Break-even, row 47).</t>
  </si>
  <si>
    <t xml:space="preserve">Young employee — Plus plan: typical month 900 card payments, 50 in other currencies, 2 withdrawals</t>
  </si>
  <si>
    <t xml:space="preserve">REFERENCE VALUE — what the employee pays on Basic for the withdrawals Plus includes: 2 × 1.50</t>
  </si>
  <si>
    <t xml:space="preserve">Next-best alternative to Plus is staying on Basic.</t>
  </si>
  <si>
    <t xml:space="preserve">+ Positive differentiation: shared accounts + virtual cards</t>
  </si>
  <si>
    <t xml:space="preserve">Not quantifiable from the case. Proxy: the top fifth of employees would pay 4.99, so for them the features are worth at least this much.</t>
  </si>
  <si>
    <t xml:space="preserve">ECONOMIC VALUE for the upper fifth of employees (proxy ceiling)</t>
  </si>
  <si>
    <t xml:space="preserve">A survey-based proxy, not a calculated saving.</t>
  </si>
  <si>
    <t xml:space="preserve">Plus price</t>
  </si>
  <si>
    <t xml:space="preserve">50% = the 50:50 starting point of handout 07.</t>
  </si>
  <si>
    <t xml:space="preserve">Survey: share who would pay 2.99 (just below the reference value of 3.00)</t>
  </si>
  <si>
    <t xml:space="preserve">Case fact. Again the median sits at the reference value.</t>
  </si>
  <si>
    <t xml:space="preserve">Typical employee's bill on Plus at 2.99 incl. currency fee, vs on Basic</t>
  </si>
  <si>
    <t xml:space="preserve">3.74 against 3.75 on Basic: at 2.99 Plus is only a cheaper way to pay for withdrawals (cannibalisation).</t>
  </si>
  <si>
    <t xml:space="preserve">Reading: Plus is priced 0.99 ABOVE its reference value, Travel 1.01 BELOW its reference value. The asymmetry follows from what a non-buyer does: an employee who does not buy Plus stays on Basic and still contributes 2.80 a month (97% stay), so a lost subscriber costs little and the firm can ask for a share of the differentiation value. A traveller who does not buy Travel leaves with 70% probability, so the plan is priced to retain.</t>
  </si>
  <si>
    <t xml:space="preserve">Student — why there is no monthly fee on the account</t>
  </si>
  <si>
    <t xml:space="preserve">Student at a bank: package 3–5 + 1 withdrawal (1–2) + 2.5% × 25, low</t>
  </si>
  <si>
    <t xml:space="preserve">Student at Fluxa: no fee + 1.0% × 25 (+ 2.00 only if the withdrawal is abroad)</t>
  </si>
  <si>
    <t xml:space="preserve">Student on Novčić Basic: 1 × 1.50 + 1.5% × 25</t>
  </si>
  <si>
    <t xml:space="preserve">Students who would leave if the account had a monthly fee</t>
  </si>
  <si>
    <t xml:space="preserve">Students who would pay 2.99 for Plus</t>
  </si>
  <si>
    <t xml:space="preserve">Reading: the next-best alternative of a student costs close to nothing (Fluxa), so the reference value of the account itself is near zero and a monthly fee cannot be justified by value — the survey confirms it (55% would leave). Basic at 1.88 a month in per-use fees sits between Fluxa and a bank.</t>
  </si>
  <si>
    <t xml:space="preserve">Do the fences hold? Monthly bill of a typical member of each segment under each offer</t>
  </si>
  <si>
    <t xml:space="preserve">A fence works when the customers meant to pay more cannot gain by taking the cheaper offer (handout 04). Here customers choose, so the check is: does each segment pay least on the offer meant for it?</t>
  </si>
  <si>
    <t xml:space="preserve">Basic (per use)</t>
  </si>
  <si>
    <t xml:space="preserve">Plus (+ currency fee)</t>
  </si>
  <si>
    <t xml:space="preserve">Cheapest</t>
  </si>
  <si>
    <t xml:space="preserve">Comment</t>
  </si>
  <si>
    <t xml:space="preserve">Basic is cheapest; Plus is bought for its features (15% at 2.99, 8% at 3.99), not to save fees.</t>
  </si>
  <si>
    <t xml:space="preserve">Basic is cheapest by 0.99; Plus is bought for shared accounts and virtual cards. At 2.99 Plus would be cheaper than Basic → pure cannibalisation.</t>
  </si>
  <si>
    <t xml:space="preserve">Travel is cheapest by 2.01 and adds insurance worth about 4.00 — travellers self-select; nobody else gains from Travel.</t>
  </si>
  <si>
    <t xml:space="preserve">Ways around the fences and what they cost</t>
  </si>
  <si>
    <t xml:space="preserve">Traveller buys Travel only in travel months (monthly, cancel any time)</t>
  </si>
  <si>
    <t xml:space="preserve">Pays 6.99 only when abroad; Novčić's variable costs (currency 1.20, withdrawals 2.00, insurance 0.50) also fall in home months, so the loss is the 6.99 − 0.60 account cost in home months. Answer: an annual Travel option at 10 months' price (69.90) rewards commitment (handout 06: discounts for behaviour that saves the seller).</t>
  </si>
  <si>
    <t xml:space="preserve">Heavy cash user buys Plus for unlimited withdrawals</t>
  </si>
  <si>
    <t xml:space="preserve">Capped: 3 withdrawals included, then 1.50 each. A customer with 6 withdrawals pays 3.99 + 4.50 — the metric tracks cost to serve.</t>
  </si>
  <si>
    <t xml:space="preserve">Employee claims a student price (if pS &lt; pE)</t>
  </si>
  <si>
    <t xml:space="preserve">Student verification (ISIC / enrolment) — buyer-identification fence. The gain from a separate student price is only about 7,700 a year, so one Plus price is the simpler default.</t>
  </si>
  <si>
    <t xml:space="preserve">Student stays on Basic and never withdraws cash</t>
  </si>
  <si>
    <t xml:space="preserve">Then the student contributes 0.20 a month (interchange 0.50 + currency fee 0.375 − 0.60 − 0.075): still positive. Basic needs no minimum.</t>
  </si>
  <si>
    <t xml:space="preserve">Scenario engine — every row recomputes the whole model with its own parameters</t>
  </si>
  <si>
    <t xml:space="preserve">Parameter cells that show '=name' follow the Inputs sheet; typed values override for that row only. Add rows by copying one.</t>
  </si>
  <si>
    <t xml:space="preserve">Scenario</t>
  </si>
  <si>
    <t xml:space="preserve">Basic withdrawals avoided</t>
  </si>
  <si>
    <t xml:space="preserve">Plus withdrawal factor</t>
  </si>
  <si>
    <t xml:space="preserve">Take-up × factor</t>
  </si>
  <si>
    <t xml:space="preserve">Per-use churn × factor</t>
  </si>
  <si>
    <t xml:space="preserve">Withdrawal cost</t>
  </si>
  <si>
    <t xml:space="preserve">Interchange</t>
  </si>
  <si>
    <t xml:space="preserve">Withdrawal fee</t>
  </si>
  <si>
    <t xml:space="preserve">Currency fee</t>
  </si>
  <si>
    <t xml:space="preserve">Plus price S</t>
  </si>
  <si>
    <t xml:space="preserve">Plus price E</t>
  </si>
  <si>
    <t xml:space="preserve">Stud take-up</t>
  </si>
  <si>
    <t xml:space="preserve">Stud c/plan</t>
  </si>
  <si>
    <t xml:space="preserve">Stud c/basic</t>
  </si>
  <si>
    <t xml:space="preserve">Stud subs</t>
  </si>
  <si>
    <t xml:space="preserve">Stud on Basic</t>
  </si>
  <si>
    <t xml:space="preserve">Stud contribution</t>
  </si>
  <si>
    <t xml:space="preserve">Empl take-up</t>
  </si>
  <si>
    <t xml:space="preserve">Empl c/plan</t>
  </si>
  <si>
    <t xml:space="preserve">Empl c/basic</t>
  </si>
  <si>
    <t xml:space="preserve">Empl subs</t>
  </si>
  <si>
    <t xml:space="preserve">Empl on Basic</t>
  </si>
  <si>
    <t xml:space="preserve">Empl contribution</t>
  </si>
  <si>
    <t xml:space="preserve">Trav take-up</t>
  </si>
  <si>
    <t xml:space="preserve">Trav c/plan</t>
  </si>
  <si>
    <t xml:space="preserve">Trav c/basic</t>
  </si>
  <si>
    <t xml:space="preserve">Trav subs</t>
  </si>
  <si>
    <t xml:space="preserve">Trav on Basic</t>
  </si>
  <si>
    <t xml:space="preserve">Trav contribution</t>
  </si>
  <si>
    <t xml:space="preserve">Retained</t>
  </si>
  <si>
    <t xml:space="preserve">Base case (= Model sheet)</t>
  </si>
  <si>
    <t xml:space="preserve">Basic customers make 25% fewer withdrawals</t>
  </si>
  <si>
    <t xml:space="preserve">Basic customers make 50% fewer withdrawals</t>
  </si>
  <si>
    <t xml:space="preserve">Basic customers make 75% fewer withdrawals</t>
  </si>
  <si>
    <t xml:space="preserve">Plus subscribers withdraw 1.5× (no cap enforced)</t>
  </si>
  <si>
    <t xml:space="preserve">Plus subscribers withdraw 2× (no cap enforced)</t>
  </si>
  <si>
    <t xml:space="preserve">Plus features cost 0.25 per subscriber per month</t>
  </si>
  <si>
    <t xml:space="preserve">Plus features cost 0.50 per subscriber per month</t>
  </si>
  <si>
    <t xml:space="preserve">Plan take-up 20% below the survey</t>
  </si>
  <si>
    <t xml:space="preserve">Plan take-up 20% above the survey</t>
  </si>
  <si>
    <t xml:space="preserve">Per-use churn twice the survey</t>
  </si>
  <si>
    <t xml:space="preserve">Per-use churn half the survey</t>
  </si>
  <si>
    <t xml:space="preserve">WHAT IF · withdrawal cost rises to 1.50, fees unchanged</t>
  </si>
  <si>
    <t xml:space="preserve">WHAT IF · withdrawal cost 1.50 and fee raised to 2.00 (= Fluxa abroad)</t>
  </si>
  <si>
    <t xml:space="preserve">WHAT IF · EU halves the interchange cap to 0.1%</t>
  </si>
  <si>
    <t xml:space="preserve">WHAT IF · interchange 0.1% and withdrawal fee raised to 2.00</t>
  </si>
  <si>
    <t xml:space="preserve">WHAT IF · Fluxa undercuts: Travel cut to 5.99</t>
  </si>
  <si>
    <t xml:space="preserve">Option · Plus Student 2.99 (student fence)</t>
  </si>
  <si>
    <t xml:space="preserve">Option · Plus at 4.99 for everyone</t>
  </si>
  <si>
    <t xml:space="preserve">Option · Travel at 8.99</t>
  </si>
  <si>
    <t xml:space="preserve">Option · no Plus plan (Basic + Travel only)</t>
  </si>
  <si>
    <t xml:space="preserve">Combined downside: 50% fewer withdrawals, take-up −20%, features 0.25</t>
  </si>
  <si>
    <t xml:space="preserve">Option · Plus at 2.99 for everyone</t>
  </si>
  <si>
    <t xml:space="preserve">Reading: the model is most sensitive to how customers react to the withdrawal fee (each avoided withdrawal costs 0.50 of margin) and to the two external what-ifs (withdrawal cost, interchange cap). Both external shocks are answered by a price move the structure allows: pass a higher withdrawal cost into the withdrawal fee, and raise the plan prices if the interchange cap falls.</t>
  </si>
  <si>
    <t xml:space="preserve">Stress test — how far each assumption can move, what happens when the wrong customers buy Plus, and all five uncertainties at once</t>
  </si>
  <si>
    <t xml:space="preserve">A · switching values (profit = 0) · B · adverse selection in Plus · C · Monte Carlo simulation of the recommendation and three alternatives on the same random draws. Everything is a live formula; only the random inputs in block C are typed values (seeded, reproducible with novcic_model.py).</t>
  </si>
  <si>
    <t xml:space="preserve">A · Switching values: the value of each input at which the 2027 profit is exactly zero (one input at a time)</t>
  </si>
  <si>
    <t xml:space="preserve">Input</t>
  </si>
  <si>
    <t xml:space="preserve">Base value</t>
  </si>
  <si>
    <t xml:space="preserve">Tested value</t>
  </si>
  <si>
    <t xml:space="preserve">Profit at base</t>
  </si>
  <si>
    <t xml:space="preserve">Profit at tested</t>
  </si>
  <si>
    <t xml:space="preserve">Switching value</t>
  </si>
  <si>
    <t xml:space="preserve">Change vs base</t>
  </si>
  <si>
    <t xml:space="preserve">Reading</t>
  </si>
  <si>
    <t xml:space="preserve">Share of withdrawals Basic customers avoid</t>
  </si>
  <si>
    <t xml:space="preserve">Withdrawals on Basic may fall by this much before a loss. The largest behavioural unknown.</t>
  </si>
  <si>
    <t xml:space="preserve">Plan take-up relative to the survey</t>
  </si>
  <si>
    <t xml:space="preserve">Even with almost no plan buyers the per-use fees carry the company to break-even — but only just (B is −19,456).</t>
  </si>
  <si>
    <t xml:space="preserve">Withdrawals of a Plus subscriber ÷ segment average</t>
  </si>
  <si>
    <t xml:space="preserve">Above the cap of 3 (= 1.5× for employees) the 1.50 fee applies, so this cannot be reached with the cap in place.</t>
  </si>
  <si>
    <t xml:space="preserve">Cost of Plus features per subscriber per month</t>
  </si>
  <si>
    <t xml:space="preserve">More than half the Plus price: software features will not cost this.</t>
  </si>
  <si>
    <t xml:space="preserve">THE TIGHTEST LIMIT: a 28% cost increase removes the profit if fees stay. Answer: pass it into the fee.</t>
  </si>
  <si>
    <t xml:space="preserve">Interchange (share of card payments)</t>
  </si>
  <si>
    <t xml:space="preserve">A cut of the cap from 0.2% to about 0.12% removes the profit if fees stay.</t>
  </si>
  <si>
    <t xml:space="preserve">Per-use churn relative to the survey</t>
  </si>
  <si>
    <t xml:space="preserve">Typed from novcic_model.py (bisection): not linear, because the travellers' churn is capped at 100%. Churn would have to be ten times the survey.</t>
  </si>
  <si>
    <t xml:space="preserve">Profit is linear in each of the other inputs, so the switching value is found by linear extrapolation from two scenario rows of the Sensitivity sheet.</t>
  </si>
  <si>
    <t xml:space="preserve">B · Adverse selection: Plus is bought by the heaviest cash users (handout 04: a free service attracts its heaviest users)</t>
  </si>
  <si>
    <t xml:space="preserve">Total withdrawals per segment are held constant: if subscribers withdraw more than the average, the customers left on Basic withdraw less.</t>
  </si>
  <si>
    <t xml:space="preserve">Withdrawals per month of a Plus subscriber (cap is 3)</t>
  </si>
  <si>
    <t xml:space="preserve">Segment average (case)</t>
  </si>
  <si>
    <t xml:space="preserve">Share who buy Plus (survey, at the Plus price)</t>
  </si>
  <si>
    <t xml:space="preserve">Withdrawals per month of a customer left on Basic</t>
  </si>
  <si>
    <t xml:space="preserve">Contribution per Plus subscriber per month</t>
  </si>
  <si>
    <t xml:space="preserve">Profit with adverse selection (travellers as in the Model)</t>
  </si>
  <si>
    <t xml:space="preserve">Profit in the base case</t>
  </si>
  <si>
    <t xml:space="preserve">Cost of adverse selection</t>
  </si>
  <si>
    <t xml:space="preserve">Reading: if every Plus subscriber uses the full cap, profit falls by about two thirds but stays positive. Without the cap the exposure would be open-ended — this is the quantified reason for '3 withdrawals included' instead of the survey's 'free withdrawals'.</t>
  </si>
  <si>
    <t xml:space="preserve">C · Monte Carlo: five behavioural assumptions drawn together, 5,000 times (triangular distributions, seed 2027)</t>
  </si>
  <si>
    <t xml:space="preserve">Uncertain input</t>
  </si>
  <si>
    <t xml:space="preserve">Low</t>
  </si>
  <si>
    <t xml:space="preserve">Most likely</t>
  </si>
  <si>
    <t xml:space="preserve">High</t>
  </si>
  <si>
    <t xml:space="preserve">Why this range</t>
  </si>
  <si>
    <t xml:space="preserve">Share of Basic withdrawals avoided once a withdrawal costs 1.50</t>
  </si>
  <si>
    <t xml:space="preserve">People avoid fees they can see: cash-withdrawal fees reduce the number of withdrawals. The case gives no figure; up to 60% fewer is taken as the outer limit.</t>
  </si>
  <si>
    <t xml:space="preserve">Plan take-up relative to the stated survey share</t>
  </si>
  <si>
    <t xml:space="preserve">Stated willingness to pay tends to overstate real purchases (hypothetical bias); the upside reflects that Plus becomes more attractive once withdrawals cost 1.50.</t>
  </si>
  <si>
    <t xml:space="preserve">Survey intentions to leave: half to double.</t>
  </si>
  <si>
    <t xml:space="preserve">Withdrawals of a Plus subscriber relative to the segment average (cap 3)</t>
  </si>
  <si>
    <t xml:space="preserve">Adverse selection up to the cap of 3 withdrawals (1.5 × the employee average).</t>
  </si>
  <si>
    <t xml:space="preserve">EUR per Plus subscriber per month for shared accounts and virtual cards</t>
  </si>
  <si>
    <t xml:space="preserve">Shared accounts and virtual cards are software; a small issuing cost per virtual card is possible.</t>
  </si>
  <si>
    <t xml:space="preserve">The ranges are judgment, not case facts. Every range except the survey's own upside is skewed against the recommendation, so the base case is close to the best case of the simulation.</t>
  </si>
  <si>
    <t xml:space="preserve">Structure (profit after fixed costs)</t>
  </si>
  <si>
    <t xml:space="preserve">Mean</t>
  </si>
  <si>
    <t xml:space="preserve">5th percentile</t>
  </si>
  <si>
    <t xml:space="preserve">25th</t>
  </si>
  <si>
    <t xml:space="preserve">Median</t>
  </si>
  <si>
    <t xml:space="preserve">75th</t>
  </si>
  <si>
    <t xml:space="preserve">95th</t>
  </si>
  <si>
    <t xml:space="preserve">Probability of a loss</t>
  </si>
  <si>
    <t xml:space="preserve">Worst draw</t>
  </si>
  <si>
    <t xml:space="preserve">Base case (no uncertainty)</t>
  </si>
  <si>
    <t xml:space="preserve">E · Recommended: Basic + Plus + Travel</t>
  </si>
  <si>
    <t xml:space="preserve">D · Basic + Travel only</t>
  </si>
  <si>
    <t xml:space="preserve">B · Fees per use only</t>
  </si>
  <si>
    <t xml:space="preserve">C · One monthly fee (Inputs), everything included</t>
  </si>
  <si>
    <t xml:space="preserve">Share of draws in which the recommendation earns more than the one-fee alternative</t>
  </si>
  <si>
    <t xml:space="preserve">For the one-fee alternative the churn factor scales the monthly-fee churn (55 / 25 / 10%, capped at 100%) and the Plus-use factor scales everybody's withdrawals, because they are then free for all.</t>
  </si>
  <si>
    <t xml:space="preserve">Distribution of the recommended structure's profit (number of draws per band)</t>
  </si>
  <si>
    <t xml:space="preserve">Band from</t>
  </si>
  <si>
    <t xml:space="preserve">to</t>
  </si>
  <si>
    <t xml:space="preserve">Draws</t>
  </si>
  <si>
    <t xml:space="preserve">Share</t>
  </si>
  <si>
    <t xml:space="preserve">Survey share at the current plan price</t>
  </si>
  <si>
    <t xml:space="preserve">Draw</t>
  </si>
  <si>
    <t xml:space="preserve">Withdrawals avoided</t>
  </si>
  <si>
    <t xml:space="preserve">Churn × factor</t>
  </si>
  <si>
    <t xml:space="preserve">Plus use × factor</t>
  </si>
  <si>
    <t xml:space="preserve">Students (E)</t>
  </si>
  <si>
    <t xml:space="preserve">Employees (E)</t>
  </si>
  <si>
    <t xml:space="preserve">Travellers (E)</t>
  </si>
  <si>
    <t xml:space="preserve">PROFIT E · recommended</t>
  </si>
  <si>
    <t xml:space="preserve">Students, no plan</t>
  </si>
  <si>
    <t xml:space="preserve">Employees, no plan</t>
  </si>
  <si>
    <t xml:space="preserve">Travellers, no plan</t>
  </si>
  <si>
    <t xml:space="preserve">PROFIT D · Basic + Travel</t>
  </si>
  <si>
    <t xml:space="preserve">PROFIT B · per use only</t>
  </si>
  <si>
    <t xml:space="preserve">PROFIT C · one fee</t>
  </si>
  <si>
    <t xml:space="preserve">Assumption register — everything that is not on the case sheet</t>
  </si>
  <si>
    <t xml:space="preserve">Each assumption has a base value (Inputs), a tested range (Sensitivity / Stress test) and a way to replace it with data after launch.</t>
  </si>
  <si>
    <t xml:space="preserve">Assumption</t>
  </si>
  <si>
    <t xml:space="preserve">Tested</t>
  </si>
  <si>
    <t xml:space="preserve">Profit at the tested value</t>
  </si>
  <si>
    <t xml:space="preserve">Why this base value · how to replace it with data</t>
  </si>
  <si>
    <t xml:space="preserve">Per-use churn applies only to customers who actually pay per-use fees; plan buyers do not leave</t>
  </si>
  <si>
    <t xml:space="preserve">non-buyers only</t>
  </si>
  <si>
    <t xml:space="preserve">churn × 2</t>
  </si>
  <si>
    <t xml:space="preserve">Wording of the case: '… of the travellers who pay these fees would leave'. Replace with observed churn by segment and plan status.</t>
  </si>
  <si>
    <t xml:space="preserve">Nobody changes how often they withdraw cash once a withdrawal costs 1.50</t>
  </si>
  <si>
    <t xml:space="preserve">0% avoided</t>
  </si>
  <si>
    <t xml:space="preserve">50% avoided</t>
  </si>
  <si>
    <t xml:space="preserve">The case gives usage before fees only. The least defensible assumption, hence the widest tested range. Replace with withdrawals per Basic customer in the first quarter.</t>
  </si>
  <si>
    <t xml:space="preserve">Plus subscribers withdraw as often as the segment average</t>
  </si>
  <si>
    <t xml:space="preserve">1.0 ×</t>
  </si>
  <si>
    <t xml:space="preserve">2.0 ×</t>
  </si>
  <si>
    <t xml:space="preserve">Protected by the cap of 3 included withdrawals. Replace with withdrawals per Plus subscriber.</t>
  </si>
  <si>
    <t xml:space="preserve">Shared accounts and virtual cards cost nothing extra per subscriber</t>
  </si>
  <si>
    <t xml:space="preserve">0.50 a month</t>
  </si>
  <si>
    <t xml:space="preserve">Software features; the case lists no cost. Replace with the processor's price per virtual card.</t>
  </si>
  <si>
    <t xml:space="preserve">Plan take-up equals the survey share at the chosen price; no interpolation between surveyed prices</t>
  </si>
  <si>
    <t xml:space="preserve">0.8 ×</t>
  </si>
  <si>
    <t xml:space="preserve">Survey of 2,000 customers. Stated intentions usually overstate purchases; on the other hand the plan becomes more attractive once per-use fees exist. Replace with the attach rate.</t>
  </si>
  <si>
    <t xml:space="preserve">The cap of 3 included withdrawals does not lower Plus take-up</t>
  </si>
  <si>
    <t xml:space="preserve">survey shares unchanged</t>
  </si>
  <si>
    <t xml:space="preserve">see take-up</t>
  </si>
  <si>
    <t xml:space="preserve">The survey asked about 'free cash withdrawals'; the cap is above typical use (1–2). Covered by the take-up range.</t>
  </si>
  <si>
    <t xml:space="preserve">Travel includes the Plus features at no extra cost</t>
  </si>
  <si>
    <t xml:space="preserve">0</t>
  </si>
  <si>
    <t xml:space="preserve">as Plus features</t>
  </si>
  <si>
    <t xml:space="preserve">A clean ladder: each offer contains the one below.</t>
  </si>
  <si>
    <t xml:space="preserve">Negative differentiation value of Travel against Fluxa is zero</t>
  </si>
  <si>
    <t xml:space="preserve">—</t>
  </si>
  <si>
    <t xml:space="preserve">No drawback is quantifiable from the case. Does not enter the profit model; it only sets the stated ceiling of 12.00.</t>
  </si>
  <si>
    <t xml:space="preserve">Interchange is earned on all card payments, including those in other currencies</t>
  </si>
  <si>
    <t xml:space="preserve">0.2% of all</t>
  </si>
  <si>
    <t xml:space="preserve">0.1% (cap halved)</t>
  </si>
  <si>
    <t xml:space="preserve">Wording of the case: 'of all card payments'.</t>
  </si>
  <si>
    <t xml:space="preserve">Plus and Travel are paid in all twelve months, at the monthly price</t>
  </si>
  <si>
    <t xml:space="preserve">12 monthly payments</t>
  </si>
  <si>
    <t xml:space="preserve">every Travel subscriber takes the yearly price of 69.90</t>
  </si>
  <si>
    <t xml:space="preserve">The case describes a typical month only. The yearly Travel price gives away two months (13.98 per subscriber); a traveller who cancels in months at home pays less still. Replace with paid months per subscriber.</t>
  </si>
  <si>
    <t xml:space="preserve">Plus subscribers do not leave, although they still pay the 1.5% currency fee</t>
  </si>
  <si>
    <t xml:space="preserve">0 leave</t>
  </si>
  <si>
    <t xml:space="preserve">per-use churn applies to them too (240 customers)</t>
  </si>
  <si>
    <t xml:space="preserve">Someone who has just chosen a paid plan is unlikely to leave over 0.38–0.75 a month of currency fee. Small either way.</t>
  </si>
  <si>
    <t xml:space="preserve">The Plus features inside Travel (shared accounts, virtual cards) add no value in the economic value estimate</t>
  </si>
  <si>
    <t xml:space="preserve">Conservative: the 12.00 for Travel counts only the insurance as differentiation. Does not enter the profit model.</t>
  </si>
  <si>
    <t xml:space="preserve">The one-fee alternative includes everything (no per-use fees) and keeps the survey churn at every fee level</t>
  </si>
  <si>
    <t xml:space="preserve">fee 3.99</t>
  </si>
  <si>
    <t xml:space="preserve">2.99 / 4.99</t>
  </si>
  <si>
    <t xml:space="preserve">The survey gave the churn for 'a monthly fee' without a level, so the alternative is credible only in the bank-package range of 3–5 (Alternatives, note).</t>
  </si>
  <si>
    <t xml:space="preserve">Where every headline number on the website and the dashboard comes from</t>
  </si>
  <si>
    <t xml:space="preserve">Dashboard: https://axk2126.github.io/pricing-project/dashboard/ · the values below are live formulas pointing at the sheet that produces them.</t>
  </si>
  <si>
    <t xml:space="preserve">Number shown</t>
  </si>
  <si>
    <t xml:space="preserve">Value</t>
  </si>
  <si>
    <t xml:space="preserve">Produced in (sheet · cell)</t>
  </si>
  <si>
    <t xml:space="preserve">Contribution 2027, recommended price list</t>
  </si>
  <si>
    <t xml:space="preserve">Model · E20</t>
  </si>
  <si>
    <t xml:space="preserve">Profit 2027 after fixed costs</t>
  </si>
  <si>
    <t xml:space="preserve">Model · E22</t>
  </si>
  <si>
    <t xml:space="preserve">Profit today (everything free)</t>
  </si>
  <si>
    <t xml:space="preserve">Alternatives · F5</t>
  </si>
  <si>
    <t xml:space="preserve">Model · E13</t>
  </si>
  <si>
    <t xml:space="preserve">Customers retained, share</t>
  </si>
  <si>
    <t xml:space="preserve">Model · E23</t>
  </si>
  <si>
    <t xml:space="preserve">Model · E9</t>
  </si>
  <si>
    <t xml:space="preserve">Contribution: fees per use only (B)</t>
  </si>
  <si>
    <t xml:space="preserve">Alternatives · E6</t>
  </si>
  <si>
    <t xml:space="preserve">Contribution: one fee 3.99 (C)</t>
  </si>
  <si>
    <t xml:space="preserve">Alternatives · E7</t>
  </si>
  <si>
    <t xml:space="preserve">Contribution: Basic + Travel only (D)</t>
  </si>
  <si>
    <t xml:space="preserve">Alternatives · E8</t>
  </si>
  <si>
    <t xml:space="preserve">Gain over one fee</t>
  </si>
  <si>
    <t xml:space="preserve">Alternatives · F13</t>
  </si>
  <si>
    <t xml:space="preserve">Customers lost by a monthly fee</t>
  </si>
  <si>
    <t xml:space="preserve">Alternatives · G7</t>
  </si>
  <si>
    <t xml:space="preserve">Break-even · B9</t>
  </si>
  <si>
    <t xml:space="preserve">Break-even · B10</t>
  </si>
  <si>
    <t xml:space="preserve">Reference value of the Travel plan</t>
  </si>
  <si>
    <t xml:space="preserve">EVE · B6</t>
  </si>
  <si>
    <t xml:space="preserve">1 Customers · 2 Pricing</t>
  </si>
  <si>
    <t xml:space="preserve">Total economic value of the Travel plan</t>
  </si>
  <si>
    <t xml:space="preserve">EVE · B9</t>
  </si>
  <si>
    <t xml:space="preserve">1 Customers · 4 Presentation · website</t>
  </si>
  <si>
    <t xml:space="preserve">Incremental margin of a Plus subscriber</t>
  </si>
  <si>
    <t xml:space="preserve">Break-even · E40</t>
  </si>
  <si>
    <t xml:space="preserve">Incremental margin of a Travel subscriber</t>
  </si>
  <si>
    <t xml:space="preserve">Break-even · E42</t>
  </si>
  <si>
    <t xml:space="preserve">Take-up at which Travel 8.99 would match 6.99</t>
  </si>
  <si>
    <t xml:space="preserve">Break-even · B27</t>
  </si>
  <si>
    <t xml:space="preserve">Take-up at which Travel 7.99 would match 6.99</t>
  </si>
  <si>
    <t xml:space="preserve">Break-even · B51</t>
  </si>
  <si>
    <t xml:space="preserve">2 Pricing · KPIs and roll-out</t>
  </si>
  <si>
    <t xml:space="preserve">Typical traveller's bill on Basic / Plus / Travel</t>
  </si>
  <si>
    <t xml:space="preserve">Arbitrage · B7:D7</t>
  </si>
  <si>
    <t xml:space="preserve">2 Pricing · website calculator</t>
  </si>
  <si>
    <t xml:space="preserve">Profit with 50% fewer withdrawals</t>
  </si>
  <si>
    <t xml:space="preserve">Profit: combined downside</t>
  </si>
  <si>
    <t xml:space="preserve">Profit if the withdrawal cost rises to 1.50</t>
  </si>
  <si>
    <t xml:space="preserve">… and the fee follows to 2.00</t>
  </si>
  <si>
    <t xml:space="preserve">Profit if interchange is capped at 0.1%</t>
  </si>
  <si>
    <t xml:space="preserve">Withdrawals avoided at which profit is zero</t>
  </si>
  <si>
    <t xml:space="preserve">Stress test · block A</t>
  </si>
  <si>
    <t xml:space="preserve">Withdrawal cost at which profit is zero</t>
  </si>
  <si>
    <t xml:space="preserve">Profit with adverse selection in Plus</t>
  </si>
  <si>
    <t xml:space="preserve">Stress test · B25</t>
  </si>
  <si>
    <t xml:space="preserve">Median simulated profit</t>
  </si>
  <si>
    <t xml:space="preserve">Stress test · E40</t>
  </si>
  <si>
    <t xml:space="preserve">Probability of a loss, recommended</t>
  </si>
  <si>
    <t xml:space="preserve">Stress test · H40</t>
  </si>
  <si>
    <t xml:space="preserve">Probability of a loss, one fee</t>
  </si>
  <si>
    <t xml:space="preserve">Stress test · H43</t>
  </si>
  <si>
    <t xml:space="preserve">KPIs · E24</t>
  </si>
  <si>
    <t xml:space="preserve">Sources — literature, EU rules, price lists (all checked on 05.10.2026)</t>
  </si>
  <si>
    <t xml:space="preserve">Type</t>
  </si>
  <si>
    <t xml:space="preserve">Reference</t>
  </si>
  <si>
    <t xml:space="preserve">Used for</t>
  </si>
  <si>
    <t xml:space="preserve">Literature</t>
  </si>
  <si>
    <t xml:space="preserve">Nagle, T. T., &amp; Müller, G. (2018). The Strategy and Tactics of Pricing: A Guide to Growing More Profitably (6th ed.). Routledge. Ch. 2 Economic value; Ch. 3 Price and value communication; Ch. 4 Price structure; Ch. 6 Price level; Ch. 9 Financial analysis.</t>
  </si>
  <si>
    <t xml:space="preserve">Economic value, price structure, communication, price level, breakeven sales change.</t>
  </si>
  <si>
    <t xml:space="preserve">Kaplan, R. S., &amp; Norton, D. P. (1992). The balanced scorecard: Measures that drive performance. Harvard Business Review, 70(1), 71–79.</t>
  </si>
  <si>
    <t xml:space="preserve">Structure of the operating scorecard (KPIs, part 2).</t>
  </si>
  <si>
    <t xml:space="preserve">Schmidt, J., &amp; Bijmolt, T. H. A. (2020). Accurately measuring willingness to pay for consumer goods: A meta-analysis of the hypothetical bias. Journal of the Academy of Marketing Science, 48(3), 499–518.</t>
  </si>
  <si>
    <t xml:space="preserve">Stated willingness to pay exceeds real by 21% on average → take-up range in the stress test.</t>
  </si>
  <si>
    <t xml:space="preserve">Magnac, T. (2017). ATM foreign fees and cash withdrawals. Journal of Banking &amp; Finance, 78, 117–129.</t>
  </si>
  <si>
    <t xml:space="preserve">Customers withdraw less often once a withdrawal fee exists → direction of the withdrawal range (no figure taken from it).</t>
  </si>
  <si>
    <t xml:space="preserve">Course</t>
  </si>
  <si>
    <t xml:space="preserve">Price Management, ZSEM 2026/27: lecture handouts 3, 4, 5, 7; Case Book, case 05 (p. 7); Project Brief.</t>
  </si>
  <si>
    <t xml:space="preserve">Case facts, formulas, assignment.</t>
  </si>
  <si>
    <t xml:space="preserve">EU rule</t>
  </si>
  <si>
    <t xml:space="preserve">Regulation (EU) 2015/751, Art. 3(1): interchange fee for consumer debit card transactions at most 0.2%.</t>
  </si>
  <si>
    <t xml:space="preserve">Card income of 0.2% is a legal cap.</t>
  </si>
  <si>
    <t xml:space="preserve">Directive 2014/92/EU, Art. 4 (fee information document before the contract) and Art. 5 (statement of fees at least annually).</t>
  </si>
  <si>
    <t xml:space="preserve">Constraint: fee document and yearly statement.</t>
  </si>
  <si>
    <t xml:space="preserve">Regulation (EU) 2021/1230, Art. 4(1): currency conversion charges for card-based transactions as a percentage mark-up over the latest ECB reference rate, before the payment. (Replaces Regulation (EC) No 924/2009, repealed.)</t>
  </si>
  <si>
    <t xml:space="preserve">Constraint: currency fee format.</t>
  </si>
  <si>
    <t xml:space="preserve">Directive 2005/29/EC, Annex I, No 20: 'free' only if the consumer pays nothing beyond unavoidable costs.</t>
  </si>
  <si>
    <t xml:space="preserve">Constraint: Basic is never called free.</t>
  </si>
  <si>
    <t xml:space="preserve">Directive 2006/112/EC, Art. 135(1)(d): VAT exemption for transactions concerning accounts and payments.</t>
  </si>
  <si>
    <t xml:space="preserve">Price note on the website.</t>
  </si>
  <si>
    <t xml:space="preserve">Directive (EU) 2015/2366 (PSD2), Art. 62(4): no surcharges for consumer cards with regulated interchange.</t>
  </si>
  <si>
    <t xml:space="preserve">Background for gain–loss framing (handout 5).</t>
  </si>
  <si>
    <t xml:space="preserve">Price list</t>
  </si>
  <si>
    <t xml:space="preserve">Revolut Croatia: Standard €0, Plus €3.99, Premium €9.99 a month; free ATM withdrawals up to €230 (Standard: or 5 withdrawals) / €230 / €440 a month, then 2% (min €1); FX fair-usage limit €1,000 (then 1%) / €3,000 (then 0.5%) / none. revolut.com/en-HR/our-pricing-plans and /legal/standard-fees, /plus-fees, /premium-fees.</t>
  </si>
  <si>
    <t xml:space="preserve">Benchmark only; no real price enters a calculation.</t>
  </si>
  <si>
    <t xml:space="preserve">Wise: ATM withdrawals free up to €250 a month, then 2.69%; conversion from 0.2%. wise.com/hr/pricing/card-fees.</t>
  </si>
  <si>
    <t xml:space="preserve">Benchmark only.</t>
  </si>
  <si>
    <t xml:space="preserve">Trade Republic: account €0; card €5 once; ATM €1 under €100, €0 from €100; currency conversion €0. Fee information document, assets.traderepublic.com.</t>
  </si>
  <si>
    <t xml:space="preserve">PBZ mladi: current account without fee for ages 18–25, offer to be contracted by 31.12.2026. pbz.hr/studenti/pbz-mladi.html.</t>
  </si>
  <si>
    <t xml:space="preserve">Benchmark only; context for the €0 account.</t>
  </si>
  <si>
    <t xml:space="preserve">Check against the independent Python recomputation (novcic_model.py)</t>
  </si>
  <si>
    <t xml:space="preserve">Python values are typed in; differences should be 0 at the default inputs.</t>
  </si>
  <si>
    <t xml:space="preserve">Quantity</t>
  </si>
  <si>
    <t xml:space="preserve">Workbook (live)</t>
  </si>
  <si>
    <t xml:space="preserve">Python</t>
  </si>
  <si>
    <t xml:space="preserve">Difference</t>
  </si>
  <si>
    <t xml:space="preserve">Today: total contribution</t>
  </si>
  <si>
    <t xml:space="preserve">Fees per use only: total contribution</t>
  </si>
  <si>
    <t xml:space="preserve">One monthly fee 2.99: contribution</t>
  </si>
  <si>
    <t xml:space="preserve">One monthly fee 3.99: contribution</t>
  </si>
  <si>
    <t xml:space="preserve">One monthly fee 4.99: contribution</t>
  </si>
  <si>
    <t xml:space="preserve">Basic + Travel only: contribution</t>
  </si>
  <si>
    <t xml:space="preserve">Recommended: total contribution</t>
  </si>
  <si>
    <t xml:space="preserve">Recommended: profit</t>
  </si>
  <si>
    <t xml:space="preserve">Recommended: customers retained</t>
  </si>
  <si>
    <t xml:space="preserve">Students at 2.99 / 3.99 / 4.99 (price grid)</t>
  </si>
  <si>
    <t xml:space="preserve">Employees at 2.99 / 3.99 / 4.99</t>
  </si>
  <si>
    <t xml:space="preserve">Travellers at 5.99 / 6.99 / 8.99</t>
  </si>
  <si>
    <t xml:space="preserve">Sensitivity: 50% fewer withdrawals → profit</t>
  </si>
  <si>
    <t xml:space="preserve">Sensitivity: Plus features 0.50 → profit</t>
  </si>
  <si>
    <t xml:space="preserve">Sensitivity: take-up −20% → profit</t>
  </si>
  <si>
    <t xml:space="preserve">Sensitivity: churn doubles → profit</t>
  </si>
  <si>
    <t xml:space="preserve">What-if: interchange 0.1% + fee 2.00 → contribution</t>
  </si>
  <si>
    <t xml:space="preserve">Option: student fence → contribution</t>
  </si>
  <si>
    <t xml:space="preserve">Option: Plus 4.99 → contribution</t>
  </si>
  <si>
    <t xml:space="preserve">Adjusted breakeven: Plus 3.99 → 4.99</t>
  </si>
  <si>
    <t xml:space="preserve">Adjusted breakeven: Travel 6.99 → 8.99</t>
  </si>
  <si>
    <t xml:space="preserve">Take-up needed at Travel 7.99</t>
  </si>
  <si>
    <t xml:space="preserve">Switching value: withdrawals avoided</t>
  </si>
  <si>
    <t xml:space="preserve">Switching value: plan take-up factor</t>
  </si>
  <si>
    <t xml:space="preserve">Switching value: cost per withdrawal</t>
  </si>
  <si>
    <t xml:space="preserve">Switching value: interchange</t>
  </si>
  <si>
    <t xml:space="preserve">Adverse selection in Plus → profit</t>
  </si>
  <si>
    <t xml:space="preserve">Bridge: leavers no longer served</t>
  </si>
  <si>
    <t xml:space="preserve">Monte Carlo, recommended: mean profit</t>
  </si>
  <si>
    <t xml:space="preserve">Monte Carlo, recommended: 5th percentile</t>
  </si>
  <si>
    <t xml:space="preserve">Monte Carlo, recommended: median</t>
  </si>
  <si>
    <t xml:space="preserve">Monte Carlo, recommended: probability of a loss</t>
  </si>
  <si>
    <t xml:space="preserve">Monte Carlo, Basic + Travel: mean profit</t>
  </si>
  <si>
    <t xml:space="preserve">Monte Carlo, per use only: mean profit</t>
  </si>
  <si>
    <t xml:space="preserve">Monte Carlo, one fee: median</t>
  </si>
  <si>
    <t xml:space="preserve">Monte Carlo, one fee: probability of a loss</t>
  </si>
  <si>
    <t xml:space="preserve">Share of draws: recommended beats one fee</t>
  </si>
  <si>
    <t xml:space="preserve">Option: Plus 2.99 for everyone → profit</t>
  </si>
  <si>
    <t xml:space="preserve">Option: Travel 8.99 → profit</t>
  </si>
  <si>
    <t xml:space="preserve">Adjusted breakeven, students: 3.99 → 2.99</t>
  </si>
  <si>
    <t xml:space="preserve">Max absolute difference</t>
  </si>
</sst>
</file>

<file path=xl/styles.xml><?xml version="1.0" encoding="utf-8"?>
<styleSheet xmlns="http://schemas.openxmlformats.org/spreadsheetml/2006/main">
  <numFmts count="10">
    <numFmt numFmtId="164" formatCode="General"/>
    <numFmt numFmtId="165" formatCode="#,##0"/>
    <numFmt numFmtId="166" formatCode="0.0%"/>
    <numFmt numFmtId="167" formatCode="#,##0.00"/>
    <numFmt numFmtId="168" formatCode="0"/>
    <numFmt numFmtId="169" formatCode="0.00"/>
    <numFmt numFmtId="170" formatCode="0\ %"/>
    <numFmt numFmtId="171" formatCode="0.00\ %"/>
    <numFmt numFmtId="172" formatCode="0.000%"/>
    <numFmt numFmtId="173" formatCode="0.0000"/>
  </numFmts>
  <fonts count="9">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7F7F7F"/>
      <name val="Cambria"/>
      <family val="0"/>
      <charset val="1"/>
    </font>
    <font>
      <b val="true"/>
      <sz val="11"/>
      <name val="Cambria"/>
      <family val="0"/>
      <charset val="1"/>
    </font>
    <font>
      <b val="true"/>
      <sz val="11"/>
      <color rgb="FFFFFFFF"/>
      <name val="Cambria"/>
      <family val="0"/>
      <charset val="1"/>
    </font>
    <font>
      <sz val="11"/>
      <color rgb="FF1F4E79"/>
      <name val="Cambria"/>
      <family val="0"/>
      <charset val="1"/>
    </font>
  </fonts>
  <fills count="7">
    <fill>
      <patternFill patternType="none"/>
    </fill>
    <fill>
      <patternFill patternType="gray125"/>
    </fill>
    <fill>
      <patternFill patternType="solid">
        <fgColor rgb="FF0D2F49"/>
        <bgColor rgb="FF333333"/>
      </patternFill>
    </fill>
    <fill>
      <patternFill patternType="solid">
        <fgColor rgb="FFFFF2CC"/>
        <bgColor rgb="FFFCE4D6"/>
      </patternFill>
    </fill>
    <fill>
      <patternFill patternType="solid">
        <fgColor rgb="FFDDEBF7"/>
        <bgColor rgb="FFE2EFDA"/>
      </patternFill>
    </fill>
    <fill>
      <patternFill patternType="solid">
        <fgColor rgb="FFFCE4D6"/>
        <bgColor rgb="FFFFF2CC"/>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tru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xf numFmtId="167" fontId="6" fillId="3" borderId="1" xfId="0" applyFont="true" applyBorder="true" applyAlignment="true" applyProtection="false">
      <alignment horizontal="general" vertical="top" textRotation="0" wrapText="true" indent="0" shrinkToFit="false"/>
      <protection locked="true" hidden="false"/>
    </xf>
    <xf numFmtId="168"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9" fontId="0" fillId="0" borderId="1" xfId="0" applyFont="fals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70"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0" fontId="0" fillId="5" borderId="1" xfId="0" applyFont="false" applyBorder="true" applyAlignment="false" applyProtection="false">
      <alignment horizontal="general" vertical="bottom" textRotation="0" wrapText="false" indent="0" shrinkToFit="false"/>
      <protection locked="true" hidden="false"/>
    </xf>
    <xf numFmtId="169" fontId="0" fillId="5" borderId="1" xfId="0" applyFont="false" applyBorder="true" applyAlignment="false" applyProtection="false">
      <alignment horizontal="general" vertical="bottom" textRotation="0" wrapText="false" indent="0" shrinkToFit="false"/>
      <protection locked="true" hidden="false"/>
    </xf>
    <xf numFmtId="168" fontId="0" fillId="5" borderId="1" xfId="0" applyFont="false" applyBorder="true" applyAlignment="false" applyProtection="false">
      <alignment horizontal="general" vertical="bottom" textRotation="0" wrapText="false" indent="0" shrinkToFit="false"/>
      <protection locked="true" hidden="false"/>
    </xf>
    <xf numFmtId="167" fontId="6" fillId="6" borderId="1" xfId="0" applyFont="true" applyBorder="true" applyAlignment="false" applyProtection="false">
      <alignment horizontal="general" vertical="bottom" textRotation="0" wrapText="false" indent="0" shrinkToFit="false"/>
      <protection locked="true" hidden="false"/>
    </xf>
    <xf numFmtId="166" fontId="6" fillId="6"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6" fillId="3"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7" fontId="0" fillId="6" borderId="0" xfId="0" applyFont="fals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9" fontId="0" fillId="6" borderId="0" xfId="0" applyFont="false" applyBorder="false" applyAlignment="false" applyProtection="false">
      <alignment horizontal="general" vertical="bottom" textRotation="0" wrapText="false" indent="0" shrinkToFit="false"/>
      <protection locked="true" hidden="false"/>
    </xf>
    <xf numFmtId="171" fontId="0" fillId="6" borderId="0" xfId="0" applyFont="false" applyBorder="fals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2" fontId="6" fillId="3"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72" fontId="0" fillId="0" borderId="1" xfId="0" applyFont="fals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3" fontId="6"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D2F49"/>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110"/>
  </cols>
  <sheetData>
    <row r="1" customFormat="false" ht="18.5" hidden="false" customHeight="false" outlineLevel="0" collapsed="false">
      <c r="A1" s="1" t="s">
        <v>0</v>
      </c>
    </row>
    <row r="2" customFormat="false" ht="28"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2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25" hidden="false" customHeight="false" outlineLevel="0" collapsed="false">
      <c r="A11" s="3" t="s">
        <v>8</v>
      </c>
    </row>
    <row r="12" customFormat="false" ht="15" hidden="false" customHeight="false" outlineLevel="0" collapsed="false">
      <c r="A12" s="3" t="s">
        <v>9</v>
      </c>
    </row>
    <row r="13" customFormat="false" ht="25" hidden="false" customHeight="false" outlineLevel="0" collapsed="false">
      <c r="A13" s="3" t="s">
        <v>10</v>
      </c>
    </row>
    <row r="14" customFormat="false" ht="15" hidden="false" customHeight="false" outlineLevel="0" collapsed="false">
      <c r="A14" s="3" t="s">
        <v>11</v>
      </c>
    </row>
    <row r="15" customFormat="false" ht="25" hidden="false" customHeight="false" outlineLevel="0" collapsed="false">
      <c r="A15" s="3" t="s">
        <v>12</v>
      </c>
    </row>
    <row r="16" customFormat="false" ht="15" hidden="false" customHeight="false" outlineLevel="0" collapsed="false">
      <c r="A16" s="3" t="s">
        <v>13</v>
      </c>
    </row>
    <row r="17" customFormat="false" ht="15" hidden="false" customHeight="false" outlineLevel="0" collapsed="false">
      <c r="A17" s="3" t="s">
        <v>14</v>
      </c>
    </row>
    <row r="18" customFormat="false" ht="15" hidden="false" customHeight="false" outlineLevel="0" collapsed="false">
      <c r="A18" s="3" t="s">
        <v>15</v>
      </c>
    </row>
    <row r="19" customFormat="false" ht="25" hidden="false" customHeight="false" outlineLevel="0" collapsed="false">
      <c r="A19" s="3" t="s">
        <v>16</v>
      </c>
    </row>
    <row r="20" customFormat="false" ht="15" hidden="false" customHeight="false" outlineLevel="0" collapsed="false">
      <c r="A20" s="3" t="s">
        <v>17</v>
      </c>
    </row>
    <row r="21" customFormat="false" ht="15" hidden="false" customHeight="false" outlineLevel="0" collapsed="false">
      <c r="A21" s="3" t="s">
        <v>18</v>
      </c>
    </row>
    <row r="22" customFormat="false" ht="15" hidden="false" customHeight="false" outlineLevel="0" collapsed="false">
      <c r="A22" s="3" t="s">
        <v>19</v>
      </c>
    </row>
    <row r="23" customFormat="false" ht="15" hidden="false" customHeight="false" outlineLevel="0" collapsed="false">
      <c r="A23" s="3" t="s">
        <v>20</v>
      </c>
    </row>
    <row r="24" customFormat="false" ht="15" hidden="false" customHeight="false" outlineLevel="0" collapsed="false">
      <c r="A24" s="3"/>
    </row>
    <row r="25" customFormat="false" ht="15" hidden="false" customHeight="false" outlineLevel="0" collapsed="false">
      <c r="A25" s="4" t="s">
        <v>21</v>
      </c>
    </row>
    <row r="26" customFormat="false" ht="25" hidden="false" customHeight="false" outlineLevel="0" collapsed="false">
      <c r="A26" s="3" t="s">
        <v>22</v>
      </c>
    </row>
    <row r="27" customFormat="false" ht="15" hidden="false" customHeight="false" outlineLevel="0" collapsed="false">
      <c r="A27" s="3" t="s">
        <v>23</v>
      </c>
    </row>
    <row r="28" customFormat="false" ht="25" hidden="false" customHeight="false" outlineLevel="0" collapsed="false">
      <c r="A28" s="3"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40"/>
    <col collapsed="false" customWidth="true" hidden="false" outlineLevel="0" max="4" min="4" style="0" width="46"/>
    <col collapsed="false" customWidth="true" hidden="false" outlineLevel="0" max="5" min="5" style="0" width="15"/>
    <col collapsed="false" customWidth="true" hidden="false" outlineLevel="0" max="6" min="6" style="0" width="34"/>
    <col collapsed="false" customWidth="true" hidden="false" outlineLevel="0" max="7" min="7" style="0" width="12"/>
    <col collapsed="false" customWidth="true" hidden="false" outlineLevel="0" max="8" min="8" style="0" width="60"/>
    <col collapsed="false" customWidth="true" hidden="false" outlineLevel="0" max="9" min="9" style="0" width="28"/>
    <col collapsed="false" customWidth="true" hidden="false" outlineLevel="0" max="10" min="10" style="0" width="26"/>
  </cols>
  <sheetData>
    <row r="1" customFormat="false" ht="17.35" hidden="false" customHeight="false" outlineLevel="0" collapsed="false">
      <c r="A1" s="5" t="s">
        <v>26</v>
      </c>
    </row>
    <row r="2" customFormat="false" ht="31.5" hidden="false" customHeight="true" outlineLevel="0" collapsed="false">
      <c r="A2" s="6" t="s">
        <v>27</v>
      </c>
      <c r="B2" s="6"/>
      <c r="C2" s="6"/>
      <c r="D2" s="6"/>
      <c r="E2" s="6"/>
      <c r="F2" s="6"/>
      <c r="G2" s="6"/>
      <c r="H2" s="6"/>
      <c r="I2" s="6"/>
      <c r="J2" s="6"/>
    </row>
    <row r="4" customFormat="false" ht="15" hidden="false" customHeight="false" outlineLevel="0" collapsed="false">
      <c r="A4" s="7" t="s">
        <v>28</v>
      </c>
      <c r="B4" s="8"/>
      <c r="C4" s="8"/>
      <c r="D4" s="8"/>
      <c r="E4" s="8"/>
      <c r="F4" s="8"/>
      <c r="G4" s="8"/>
      <c r="H4" s="8"/>
      <c r="I4" s="8"/>
      <c r="J4" s="8"/>
    </row>
    <row r="5" customFormat="false" ht="15" hidden="false" customHeight="false" outlineLevel="0" collapsed="false">
      <c r="A5" s="9" t="s">
        <v>29</v>
      </c>
      <c r="B5" s="9" t="s">
        <v>30</v>
      </c>
      <c r="C5" s="9" t="s">
        <v>31</v>
      </c>
      <c r="D5" s="9" t="s">
        <v>32</v>
      </c>
      <c r="E5" s="9" t="s">
        <v>33</v>
      </c>
      <c r="F5" s="9" t="s">
        <v>34</v>
      </c>
      <c r="G5" s="9" t="s">
        <v>35</v>
      </c>
      <c r="H5" s="9" t="s">
        <v>36</v>
      </c>
      <c r="I5" s="9" t="s">
        <v>37</v>
      </c>
      <c r="J5" s="9" t="s">
        <v>38</v>
      </c>
    </row>
    <row r="6" customFormat="false" ht="48" hidden="false" customHeight="true" outlineLevel="0" collapsed="false">
      <c r="A6" s="10" t="n">
        <v>1</v>
      </c>
      <c r="B6" s="10" t="s">
        <v>39</v>
      </c>
      <c r="C6" s="10" t="s">
        <v>40</v>
      </c>
      <c r="D6" s="10" t="s">
        <v>41</v>
      </c>
      <c r="E6" s="11" t="n">
        <f aca="false">reco_profit</f>
        <v>176182.4</v>
      </c>
      <c r="F6" s="10" t="s">
        <v>42</v>
      </c>
      <c r="G6" s="9" t="str">
        <f aca="false">IF(E6&gt;=0,"met","NOT MET")</f>
        <v>met</v>
      </c>
      <c r="H6" s="10" t="s">
        <v>43</v>
      </c>
      <c r="I6" s="10" t="s">
        <v>44</v>
      </c>
      <c r="J6" s="10" t="s">
        <v>45</v>
      </c>
    </row>
    <row r="7" customFormat="false" ht="48" hidden="false" customHeight="true" outlineLevel="0" collapsed="false">
      <c r="A7" s="10" t="n">
        <v>2</v>
      </c>
      <c r="B7" s="10" t="s">
        <v>39</v>
      </c>
      <c r="C7" s="10" t="s">
        <v>46</v>
      </c>
      <c r="D7" s="10" t="s">
        <v>47</v>
      </c>
      <c r="E7" s="11" t="n">
        <f aca="false">reco_total</f>
        <v>876182.4</v>
      </c>
      <c r="F7" s="10" t="s">
        <v>48</v>
      </c>
      <c r="G7" s="9" t="str">
        <f aca="false">IF(E7&gt;=fixed,"met","NOT MET")</f>
        <v>met</v>
      </c>
      <c r="H7" s="10" t="s">
        <v>49</v>
      </c>
      <c r="I7" s="10" t="s">
        <v>44</v>
      </c>
      <c r="J7" s="10" t="s">
        <v>50</v>
      </c>
    </row>
    <row r="8" customFormat="false" ht="48" hidden="false" customHeight="true" outlineLevel="0" collapsed="false">
      <c r="A8" s="10" t="n">
        <v>3</v>
      </c>
      <c r="B8" s="10" t="s">
        <v>39</v>
      </c>
      <c r="C8" s="10" t="s">
        <v>51</v>
      </c>
      <c r="D8" s="10" t="s">
        <v>52</v>
      </c>
      <c r="E8" s="12" t="n">
        <f aca="false">1-fixed/reco_total</f>
        <v>0.201079592559723</v>
      </c>
      <c r="F8" s="10" t="s">
        <v>53</v>
      </c>
      <c r="G8" s="9" t="str">
        <f aca="false">IF(E8&gt;=0.1,"met","NOT MET")</f>
        <v>met</v>
      </c>
      <c r="H8" s="10" t="s">
        <v>54</v>
      </c>
      <c r="I8" s="10" t="s">
        <v>55</v>
      </c>
      <c r="J8" s="10" t="s">
        <v>50</v>
      </c>
    </row>
    <row r="9" customFormat="false" ht="48" hidden="false" customHeight="true" outlineLevel="0" collapsed="false">
      <c r="A9" s="10" t="n">
        <v>4</v>
      </c>
      <c r="B9" s="10" t="s">
        <v>39</v>
      </c>
      <c r="C9" s="10" t="s">
        <v>56</v>
      </c>
      <c r="D9" s="10" t="s">
        <v>57</v>
      </c>
      <c r="E9" s="11" t="n">
        <f aca="false">'Break-even'!B9</f>
        <v>30231.1482175401</v>
      </c>
      <c r="F9" s="10" t="s">
        <v>58</v>
      </c>
      <c r="G9" s="9" t="str">
        <f aca="false">IF(E9&lt;=Model!E13,"met","NOT MET")</f>
        <v>met</v>
      </c>
      <c r="H9" s="10" t="s">
        <v>59</v>
      </c>
      <c r="I9" s="10" t="s">
        <v>60</v>
      </c>
      <c r="J9" s="10" t="s">
        <v>50</v>
      </c>
    </row>
    <row r="10" customFormat="false" ht="48" hidden="false" customHeight="true" outlineLevel="0" collapsed="false">
      <c r="A10" s="10" t="n">
        <v>5</v>
      </c>
      <c r="B10" s="10" t="s">
        <v>39</v>
      </c>
      <c r="C10" s="10" t="s">
        <v>61</v>
      </c>
      <c r="D10" s="10" t="s">
        <v>62</v>
      </c>
      <c r="E10" s="12" t="n">
        <f aca="false">reco_total/MAX(Alternatives!E5:E8)-1</f>
        <v>0.137202130641996</v>
      </c>
      <c r="F10" s="10" t="s">
        <v>63</v>
      </c>
      <c r="G10" s="9" t="str">
        <f aca="false">IF(E10&gt;0,"met","NOT MET")</f>
        <v>met</v>
      </c>
      <c r="H10" s="10" t="s">
        <v>64</v>
      </c>
      <c r="I10" s="10" t="s">
        <v>65</v>
      </c>
      <c r="J10" s="10" t="s">
        <v>45</v>
      </c>
    </row>
    <row r="11" customFormat="false" ht="48" hidden="false" customHeight="true" outlineLevel="0" collapsed="false">
      <c r="A11" s="10" t="n">
        <v>6</v>
      </c>
      <c r="B11" s="10" t="s">
        <v>66</v>
      </c>
      <c r="C11" s="10" t="s">
        <v>67</v>
      </c>
      <c r="D11" s="10" t="s">
        <v>68</v>
      </c>
      <c r="E11" s="12" t="n">
        <f aca="false">Model!E13/Inputs!$B$10</f>
        <v>0.946</v>
      </c>
      <c r="F11" s="10" t="s">
        <v>69</v>
      </c>
      <c r="G11" s="9" t="str">
        <f aca="false">IF(E11&gt;=Alternatives!G6/Inputs!$B$10,"met","NOT MET")</f>
        <v>met</v>
      </c>
      <c r="H11" s="10" t="s">
        <v>70</v>
      </c>
      <c r="I11" s="10" t="s">
        <v>44</v>
      </c>
      <c r="J11" s="10" t="s">
        <v>71</v>
      </c>
    </row>
    <row r="12" customFormat="false" ht="48" hidden="false" customHeight="true" outlineLevel="0" collapsed="false">
      <c r="A12" s="10" t="n">
        <v>7</v>
      </c>
      <c r="B12" s="10" t="s">
        <v>66</v>
      </c>
      <c r="C12" s="10" t="s">
        <v>72</v>
      </c>
      <c r="D12" s="10" t="s">
        <v>73</v>
      </c>
      <c r="E12" s="12" t="n">
        <f aca="false">Model!B13/Inputs!$B$6</f>
        <v>0.954</v>
      </c>
      <c r="F12" s="10" t="s">
        <v>74</v>
      </c>
      <c r="G12" s="9" t="str">
        <f aca="false">IF(E12&gt;=0.95,"met","NOT MET")</f>
        <v>met</v>
      </c>
      <c r="H12" s="10" t="s">
        <v>75</v>
      </c>
      <c r="I12" s="10" t="s">
        <v>44</v>
      </c>
      <c r="J12" s="10" t="s">
        <v>76</v>
      </c>
    </row>
    <row r="13" customFormat="false" ht="48" hidden="false" customHeight="true" outlineLevel="0" collapsed="false">
      <c r="A13" s="10" t="n">
        <v>8</v>
      </c>
      <c r="B13" s="10" t="s">
        <v>77</v>
      </c>
      <c r="C13" s="10" t="s">
        <v>78</v>
      </c>
      <c r="D13" s="10" t="s">
        <v>79</v>
      </c>
      <c r="E13" s="12" t="n">
        <f aca="false">Model!E33/-Model!E39</f>
        <v>1.01348893604122</v>
      </c>
      <c r="F13" s="10" t="s">
        <v>80</v>
      </c>
      <c r="G13" s="9" t="str">
        <f aca="false">IF(E13&gt;=1,"met","NOT MET")</f>
        <v>met</v>
      </c>
      <c r="H13" s="10" t="s">
        <v>81</v>
      </c>
      <c r="I13" s="10" t="s">
        <v>82</v>
      </c>
      <c r="J13" s="10" t="s">
        <v>83</v>
      </c>
    </row>
    <row r="14" customFormat="false" ht="48" hidden="false" customHeight="true" outlineLevel="0" collapsed="false">
      <c r="A14" s="10" t="n">
        <v>9</v>
      </c>
      <c r="B14" s="10" t="s">
        <v>77</v>
      </c>
      <c r="C14" s="10" t="s">
        <v>84</v>
      </c>
      <c r="D14" s="10" t="s">
        <v>85</v>
      </c>
      <c r="E14" s="13" t="n">
        <f aca="false">MIN('Segment economics'!C15,'Segment economics'!G15,'Segment economics'!K15)</f>
        <v>0.7</v>
      </c>
      <c r="F14" s="10" t="s">
        <v>63</v>
      </c>
      <c r="G14" s="9" t="str">
        <f aca="false">IF(E14&gt;0,"met","NOT MET")</f>
        <v>met</v>
      </c>
      <c r="H14" s="10" t="s">
        <v>86</v>
      </c>
      <c r="I14" s="10" t="s">
        <v>87</v>
      </c>
      <c r="J14" s="10" t="s">
        <v>76</v>
      </c>
    </row>
    <row r="15" customFormat="false" ht="48" hidden="false" customHeight="true" outlineLevel="0" collapsed="false">
      <c r="A15" s="10" t="n">
        <v>10</v>
      </c>
      <c r="B15" s="10" t="s">
        <v>88</v>
      </c>
      <c r="C15" s="10" t="s">
        <v>89</v>
      </c>
      <c r="D15" s="10" t="s">
        <v>90</v>
      </c>
      <c r="E15" s="12" t="n">
        <f aca="false">Model!E9/Model!E13</f>
        <v>0.251585623678647</v>
      </c>
      <c r="F15" s="10" t="s">
        <v>91</v>
      </c>
      <c r="G15" s="9" t="str">
        <f aca="false">IF(E15&gt;=0.25,"met","NOT MET")</f>
        <v>met</v>
      </c>
      <c r="H15" s="10" t="s">
        <v>92</v>
      </c>
      <c r="I15" s="10" t="s">
        <v>44</v>
      </c>
      <c r="J15" s="10" t="s">
        <v>83</v>
      </c>
    </row>
    <row r="16" customFormat="false" ht="48" hidden="false" customHeight="true" outlineLevel="0" collapsed="false">
      <c r="A16" s="10" t="n">
        <v>11</v>
      </c>
      <c r="B16" s="10" t="s">
        <v>93</v>
      </c>
      <c r="C16" s="10" t="s">
        <v>94</v>
      </c>
      <c r="D16" s="10" t="s">
        <v>95</v>
      </c>
      <c r="E16" s="12" t="n">
        <f aca="false">EVE!B33</f>
        <v>0.49748743718593</v>
      </c>
      <c r="F16" s="10" t="s">
        <v>96</v>
      </c>
      <c r="G16" s="9" t="str">
        <f aca="false">IF(AND(E16&gt;=0,E16&lt;=1),"met","NOT MET")</f>
        <v>met</v>
      </c>
      <c r="H16" s="10" t="s">
        <v>97</v>
      </c>
      <c r="I16" s="10" t="s">
        <v>98</v>
      </c>
      <c r="J16" s="10" t="s">
        <v>99</v>
      </c>
    </row>
    <row r="17" customFormat="false" ht="48" hidden="false" customHeight="true" outlineLevel="0" collapsed="false">
      <c r="A17" s="10" t="n">
        <v>12</v>
      </c>
      <c r="B17" s="10" t="s">
        <v>93</v>
      </c>
      <c r="C17" s="10" t="s">
        <v>100</v>
      </c>
      <c r="D17" s="10" t="s">
        <v>101</v>
      </c>
      <c r="E17" s="13" t="n">
        <f aca="false">EVE!B14</f>
        <v>-1.01</v>
      </c>
      <c r="F17" s="10" t="s">
        <v>102</v>
      </c>
      <c r="G17" s="9" t="str">
        <f aca="false">IF(AND(EVE!B12&gt;=EVE!B6,EVE!B12&lt;=EVE!B9),"met","NOT MET")</f>
        <v>NOT MET</v>
      </c>
      <c r="H17" s="10" t="s">
        <v>103</v>
      </c>
      <c r="I17" s="10" t="s">
        <v>104</v>
      </c>
      <c r="J17" s="10" t="s">
        <v>99</v>
      </c>
    </row>
    <row r="18" customFormat="false" ht="48" hidden="false" customHeight="true" outlineLevel="0" collapsed="false">
      <c r="A18" s="10" t="n">
        <v>13</v>
      </c>
      <c r="B18" s="10" t="s">
        <v>105</v>
      </c>
      <c r="C18" s="10" t="s">
        <v>106</v>
      </c>
      <c r="D18" s="10" t="s">
        <v>107</v>
      </c>
      <c r="E18" s="14" t="n">
        <f aca="false">(Sensitivity!AG27&gt;reco_profit)+(Sensitivity!AG23&gt;reco_profit)+(Sensitivity!AG21&gt;reco_profit)+(Sensitivity!AG24&gt;reco_profit)</f>
        <v>0</v>
      </c>
      <c r="F18" s="10" t="n">
        <f aca="false">0</f>
        <v>0</v>
      </c>
      <c r="G18" s="9" t="str">
        <f aca="false">IF(E18=0,"met","NOT MET")</f>
        <v>met</v>
      </c>
      <c r="H18" s="10" t="s">
        <v>108</v>
      </c>
      <c r="I18" s="10" t="s">
        <v>109</v>
      </c>
      <c r="J18" s="10" t="s">
        <v>110</v>
      </c>
    </row>
    <row r="19" customFormat="false" ht="48" hidden="false" customHeight="true" outlineLevel="0" collapsed="false">
      <c r="A19" s="10" t="n">
        <v>14</v>
      </c>
      <c r="B19" s="10" t="s">
        <v>111</v>
      </c>
      <c r="C19" s="10" t="s">
        <v>112</v>
      </c>
      <c r="D19" s="10" t="s">
        <v>113</v>
      </c>
      <c r="E19" s="14" t="n">
        <f aca="false">IF(AND(Arbitrage!E7="Travel",Arbitrage!C6&gt;Arbitrage!B6),1,0)</f>
        <v>1</v>
      </c>
      <c r="F19" s="10" t="n">
        <f aca="false">1</f>
        <v>1</v>
      </c>
      <c r="G19" s="9" t="str">
        <f aca="false">IF(E19=1,"met","NOT MET")</f>
        <v>met</v>
      </c>
      <c r="H19" s="10" t="s">
        <v>114</v>
      </c>
      <c r="I19" s="10" t="s">
        <v>115</v>
      </c>
      <c r="J19" s="10" t="s">
        <v>99</v>
      </c>
    </row>
    <row r="20" customFormat="false" ht="48" hidden="false" customHeight="true" outlineLevel="0" collapsed="false">
      <c r="A20" s="10" t="n">
        <v>15</v>
      </c>
      <c r="B20" s="10" t="s">
        <v>116</v>
      </c>
      <c r="C20" s="10" t="s">
        <v>117</v>
      </c>
      <c r="D20" s="10" t="s">
        <v>118</v>
      </c>
      <c r="E20" s="12" t="n">
        <f aca="false">1-'Stress test'!H40</f>
        <v>0.8618</v>
      </c>
      <c r="F20" s="10" t="s">
        <v>119</v>
      </c>
      <c r="G20" s="9" t="str">
        <f aca="false">IF(AND(E20&gt;=0.8,'Stress test'!H40&lt;MIN('Stress test'!H41:H43)),"met","NOT MET")</f>
        <v>met</v>
      </c>
      <c r="H20" s="10" t="s">
        <v>120</v>
      </c>
      <c r="I20" s="10" t="s">
        <v>121</v>
      </c>
      <c r="J20" s="10" t="s">
        <v>122</v>
      </c>
    </row>
    <row r="21" customFormat="false" ht="48" hidden="false" customHeight="true" outlineLevel="0" collapsed="false">
      <c r="A21" s="10" t="n">
        <v>16</v>
      </c>
      <c r="B21" s="10" t="s">
        <v>116</v>
      </c>
      <c r="C21" s="10" t="s">
        <v>123</v>
      </c>
      <c r="D21" s="10" t="s">
        <v>124</v>
      </c>
      <c r="E21" s="11" t="n">
        <f aca="false">'Stress test'!E40</f>
        <v>52915.5174479075</v>
      </c>
      <c r="F21" s="10" t="s">
        <v>63</v>
      </c>
      <c r="G21" s="9" t="str">
        <f aca="false">IF(E21&gt;0,"met","NOT MET")</f>
        <v>met</v>
      </c>
      <c r="H21" s="10" t="s">
        <v>125</v>
      </c>
      <c r="I21" s="10" t="s">
        <v>121</v>
      </c>
      <c r="J21" s="10" t="s">
        <v>126</v>
      </c>
    </row>
    <row r="22" customFormat="false" ht="48" hidden="false" customHeight="true" outlineLevel="0" collapsed="false">
      <c r="A22" s="10" t="n">
        <v>17</v>
      </c>
      <c r="B22" s="10" t="s">
        <v>116</v>
      </c>
      <c r="C22" s="10" t="s">
        <v>127</v>
      </c>
      <c r="D22" s="10" t="s">
        <v>128</v>
      </c>
      <c r="E22" s="12" t="n">
        <f aca="false">'Stress test'!F6</f>
        <v>0.823343801405713</v>
      </c>
      <c r="F22" s="10" t="s">
        <v>129</v>
      </c>
      <c r="G22" s="9" t="str">
        <f aca="false">IF(E22&gt;=0.5,"met","NOT MET")</f>
        <v>met</v>
      </c>
      <c r="H22" s="10" t="s">
        <v>130</v>
      </c>
      <c r="I22" s="10" t="s">
        <v>131</v>
      </c>
      <c r="J22" s="10" t="s">
        <v>122</v>
      </c>
    </row>
    <row r="23" customFormat="false" ht="48" hidden="false" customHeight="true" outlineLevel="0" collapsed="false">
      <c r="A23" s="10" t="n">
        <v>18</v>
      </c>
      <c r="B23" s="10" t="s">
        <v>116</v>
      </c>
      <c r="C23" s="10" t="s">
        <v>132</v>
      </c>
      <c r="D23" s="10" t="s">
        <v>133</v>
      </c>
      <c r="E23" s="11" t="n">
        <f aca="false">Sensitivity!AG26</f>
        <v>6245.12</v>
      </c>
      <c r="F23" s="10" t="s">
        <v>134</v>
      </c>
      <c r="G23" s="9" t="str">
        <f aca="false">IF(E23&gt;=0,"met","NOT MET")</f>
        <v>met</v>
      </c>
      <c r="H23" s="10" t="s">
        <v>135</v>
      </c>
      <c r="I23" s="10" t="s">
        <v>136</v>
      </c>
      <c r="J23" s="10" t="s">
        <v>122</v>
      </c>
    </row>
    <row r="24" customFormat="false" ht="15" hidden="false" customHeight="false" outlineLevel="0" collapsed="false">
      <c r="C24" s="15" t="s">
        <v>137</v>
      </c>
      <c r="E24" s="16" t="n">
        <f aca="false">COUNTIF(G6:G23,"met")</f>
        <v>17</v>
      </c>
      <c r="F24" s="0" t="s">
        <v>138</v>
      </c>
    </row>
    <row r="26" customFormat="false" ht="15" hidden="false" customHeight="false" outlineLevel="0" collapsed="false">
      <c r="A26" s="7" t="s">
        <v>139</v>
      </c>
      <c r="B26" s="8"/>
      <c r="C26" s="8"/>
      <c r="D26" s="8"/>
      <c r="E26" s="8"/>
      <c r="F26" s="8"/>
      <c r="G26" s="8"/>
      <c r="H26" s="8"/>
      <c r="I26" s="8"/>
      <c r="J26" s="8"/>
    </row>
    <row r="27" customFormat="false" ht="15" hidden="false" customHeight="false" outlineLevel="0" collapsed="false">
      <c r="A27" s="9" t="s">
        <v>29</v>
      </c>
      <c r="B27" s="9" t="s">
        <v>140</v>
      </c>
      <c r="C27" s="9" t="s">
        <v>141</v>
      </c>
      <c r="D27" s="9" t="s">
        <v>142</v>
      </c>
      <c r="E27" s="9" t="s">
        <v>143</v>
      </c>
      <c r="F27" s="9" t="s">
        <v>144</v>
      </c>
      <c r="G27" s="9" t="s">
        <v>145</v>
      </c>
      <c r="H27" s="9" t="s">
        <v>146</v>
      </c>
      <c r="I27" s="9" t="s">
        <v>147</v>
      </c>
      <c r="J27" s="9" t="s">
        <v>38</v>
      </c>
    </row>
    <row r="28" customFormat="false" ht="48" hidden="false" customHeight="true" outlineLevel="0" collapsed="false">
      <c r="A28" s="10" t="n">
        <v>1</v>
      </c>
      <c r="B28" s="10" t="s">
        <v>148</v>
      </c>
      <c r="C28" s="10" t="s">
        <v>149</v>
      </c>
      <c r="D28" s="10" t="s">
        <v>150</v>
      </c>
      <c r="E28" s="17" t="n">
        <f aca="false">'Break-even'!B8</f>
        <v>1.92957716701903</v>
      </c>
      <c r="F28" s="10" t="s">
        <v>151</v>
      </c>
      <c r="G28" s="10" t="s">
        <v>152</v>
      </c>
      <c r="H28" s="10" t="s">
        <v>153</v>
      </c>
      <c r="I28" s="10" t="s">
        <v>154</v>
      </c>
      <c r="J28" s="10" t="s">
        <v>155</v>
      </c>
    </row>
    <row r="29" customFormat="false" ht="48" hidden="false" customHeight="true" outlineLevel="0" collapsed="false">
      <c r="A29" s="10" t="n">
        <v>2</v>
      </c>
      <c r="B29" s="10" t="s">
        <v>156</v>
      </c>
      <c r="C29" s="10" t="s">
        <v>78</v>
      </c>
      <c r="D29" s="10" t="s">
        <v>157</v>
      </c>
      <c r="E29" s="18" t="n">
        <f aca="false">Model!E33/-Model!E39</f>
        <v>1.01348893604122</v>
      </c>
      <c r="F29" s="10" t="s">
        <v>80</v>
      </c>
      <c r="G29" s="10" t="s">
        <v>158</v>
      </c>
      <c r="H29" s="10" t="s">
        <v>159</v>
      </c>
      <c r="I29" s="10" t="s">
        <v>154</v>
      </c>
      <c r="J29" s="10" t="s">
        <v>155</v>
      </c>
    </row>
    <row r="30" customFormat="false" ht="48" hidden="false" customHeight="true" outlineLevel="0" collapsed="false">
      <c r="A30" s="10" t="n">
        <v>3</v>
      </c>
      <c r="B30" s="10" t="s">
        <v>160</v>
      </c>
      <c r="C30" s="10" t="s">
        <v>161</v>
      </c>
      <c r="D30" s="10" t="s">
        <v>162</v>
      </c>
      <c r="E30" s="18" t="n">
        <f aca="false">Model!E13/Inputs!$B$10</f>
        <v>0.946</v>
      </c>
      <c r="F30" s="10" t="s">
        <v>163</v>
      </c>
      <c r="G30" s="10" t="s">
        <v>152</v>
      </c>
      <c r="H30" s="10" t="s">
        <v>164</v>
      </c>
      <c r="I30" s="10" t="s">
        <v>154</v>
      </c>
      <c r="J30" s="10" t="s">
        <v>155</v>
      </c>
    </row>
    <row r="31" customFormat="false" ht="48" hidden="false" customHeight="true" outlineLevel="0" collapsed="false">
      <c r="A31" s="10" t="n">
        <v>4</v>
      </c>
      <c r="B31" s="10" t="s">
        <v>165</v>
      </c>
      <c r="C31" s="10" t="s">
        <v>89</v>
      </c>
      <c r="D31" s="10" t="s">
        <v>166</v>
      </c>
      <c r="E31" s="18" t="n">
        <f aca="false">Model!E9/Model!E13</f>
        <v>0.251585623678647</v>
      </c>
      <c r="F31" s="10" t="s">
        <v>167</v>
      </c>
      <c r="G31" s="10" t="s">
        <v>158</v>
      </c>
      <c r="H31" s="10" t="s">
        <v>168</v>
      </c>
      <c r="I31" s="10" t="s">
        <v>154</v>
      </c>
      <c r="J31" s="10" t="s">
        <v>155</v>
      </c>
    </row>
    <row r="32" customFormat="false" ht="48" hidden="false" customHeight="true" outlineLevel="0" collapsed="false">
      <c r="A32" s="10" t="n">
        <v>5</v>
      </c>
      <c r="B32" s="10" t="s">
        <v>169</v>
      </c>
      <c r="C32" s="10" t="s">
        <v>170</v>
      </c>
      <c r="D32" s="10" t="s">
        <v>171</v>
      </c>
      <c r="E32" s="10" t="s">
        <v>172</v>
      </c>
      <c r="F32" s="10" t="s">
        <v>173</v>
      </c>
      <c r="G32" s="10" t="s">
        <v>158</v>
      </c>
      <c r="H32" s="10" t="s">
        <v>174</v>
      </c>
      <c r="I32" s="10" t="s">
        <v>154</v>
      </c>
      <c r="J32" s="10" t="s">
        <v>155</v>
      </c>
    </row>
    <row r="33" customFormat="false" ht="48" hidden="false" customHeight="true" outlineLevel="0" collapsed="false">
      <c r="A33" s="10" t="n">
        <v>6</v>
      </c>
      <c r="B33" s="10" t="s">
        <v>175</v>
      </c>
      <c r="C33" s="10" t="s">
        <v>176</v>
      </c>
      <c r="D33" s="10" t="s">
        <v>177</v>
      </c>
      <c r="E33" s="19" t="n">
        <f aca="false">(Model!B12*Inputs!$E$6+Model!C12*Inputs!$E$7+Model!D12*Inputs!$E$8)/Model!E12</f>
        <v>1.25932203389831</v>
      </c>
      <c r="F33" s="10" t="s">
        <v>178</v>
      </c>
      <c r="G33" s="10" t="s">
        <v>158</v>
      </c>
      <c r="H33" s="10" t="s">
        <v>179</v>
      </c>
      <c r="I33" s="10" t="s">
        <v>154</v>
      </c>
      <c r="J33" s="10" t="s">
        <v>155</v>
      </c>
    </row>
    <row r="34" customFormat="false" ht="48" hidden="false" customHeight="true" outlineLevel="0" collapsed="false">
      <c r="A34" s="10" t="n">
        <v>7</v>
      </c>
      <c r="B34" s="10" t="s">
        <v>180</v>
      </c>
      <c r="C34" s="10" t="s">
        <v>181</v>
      </c>
      <c r="D34" s="10" t="s">
        <v>182</v>
      </c>
      <c r="E34" s="10" t="s">
        <v>172</v>
      </c>
      <c r="F34" s="10" t="s">
        <v>183</v>
      </c>
      <c r="G34" s="10" t="s">
        <v>158</v>
      </c>
      <c r="H34" s="10" t="s">
        <v>184</v>
      </c>
      <c r="I34" s="10" t="s">
        <v>154</v>
      </c>
      <c r="J34" s="10" t="s">
        <v>155</v>
      </c>
    </row>
    <row r="35" customFormat="false" ht="48" hidden="false" customHeight="true" outlineLevel="0" collapsed="false">
      <c r="A35" s="10" t="n">
        <v>8</v>
      </c>
      <c r="B35" s="10" t="s">
        <v>185</v>
      </c>
      <c r="C35" s="10" t="s">
        <v>186</v>
      </c>
      <c r="D35" s="10" t="s">
        <v>187</v>
      </c>
      <c r="E35" s="10" t="s">
        <v>172</v>
      </c>
      <c r="F35" s="10" t="s">
        <v>188</v>
      </c>
      <c r="G35" s="10" t="s">
        <v>158</v>
      </c>
      <c r="H35" s="10" t="s">
        <v>189</v>
      </c>
      <c r="I35" s="10" t="s">
        <v>154</v>
      </c>
      <c r="J35" s="10" t="s">
        <v>155</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7" min="3" style="0" width="16"/>
    <col collapsed="false" customWidth="true" hidden="false" outlineLevel="0" max="8" min="8" style="0" width="12"/>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2" min="12" style="0" width="12"/>
    <col collapsed="false" customWidth="true" hidden="false" outlineLevel="0" max="13" min="13" style="0" width="10"/>
  </cols>
  <sheetData>
    <row r="1" customFormat="false" ht="17.35" hidden="false" customHeight="false" outlineLevel="0" collapsed="false">
      <c r="A1" s="5" t="s">
        <v>190</v>
      </c>
    </row>
    <row r="2" customFormat="false" ht="15" hidden="false" customHeight="false" outlineLevel="0" collapsed="false">
      <c r="A2" s="20" t="s">
        <v>191</v>
      </c>
    </row>
    <row r="4" customFormat="false" ht="15" hidden="false" customHeight="false" outlineLevel="0" collapsed="false">
      <c r="A4" s="7" t="s">
        <v>192</v>
      </c>
      <c r="B4" s="8"/>
      <c r="C4" s="8"/>
      <c r="D4" s="8"/>
      <c r="E4" s="8"/>
      <c r="F4" s="8"/>
      <c r="G4" s="8"/>
      <c r="H4" s="8"/>
      <c r="I4" s="8"/>
      <c r="J4" s="8"/>
      <c r="K4" s="8"/>
      <c r="L4" s="8"/>
      <c r="M4" s="8"/>
    </row>
    <row r="5" customFormat="false" ht="45" hidden="false" customHeight="true" outlineLevel="0" collapsed="false">
      <c r="A5" s="9" t="s">
        <v>193</v>
      </c>
      <c r="B5" s="9" t="s">
        <v>194</v>
      </c>
      <c r="C5" s="9" t="s">
        <v>195</v>
      </c>
      <c r="D5" s="9" t="s">
        <v>196</v>
      </c>
      <c r="E5" s="9" t="s">
        <v>197</v>
      </c>
      <c r="F5" s="9" t="s">
        <v>198</v>
      </c>
      <c r="G5" s="9" t="s">
        <v>199</v>
      </c>
      <c r="H5" s="9" t="s">
        <v>200</v>
      </c>
      <c r="I5" s="9" t="s">
        <v>201</v>
      </c>
      <c r="J5" s="9" t="s">
        <v>202</v>
      </c>
      <c r="K5" s="9" t="s">
        <v>203</v>
      </c>
      <c r="L5" s="9" t="s">
        <v>204</v>
      </c>
      <c r="M5" s="9" t="s">
        <v>205</v>
      </c>
    </row>
    <row r="6" customFormat="false" ht="15" hidden="false" customHeight="false" outlineLevel="0" collapsed="false">
      <c r="A6" s="21" t="s">
        <v>206</v>
      </c>
      <c r="B6" s="22" t="n">
        <v>24000</v>
      </c>
      <c r="C6" s="22" t="n">
        <v>250</v>
      </c>
      <c r="D6" s="22" t="n">
        <v>25</v>
      </c>
      <c r="E6" s="23" t="n">
        <v>1</v>
      </c>
      <c r="F6" s="24" t="n">
        <v>0.55</v>
      </c>
      <c r="G6" s="24" t="n">
        <v>0.05</v>
      </c>
      <c r="H6" s="25" t="n">
        <v>2.99</v>
      </c>
      <c r="I6" s="24" t="n">
        <v>0.15</v>
      </c>
      <c r="J6" s="25" t="n">
        <v>3.99</v>
      </c>
      <c r="K6" s="24" t="n">
        <v>0.08</v>
      </c>
      <c r="L6" s="25" t="n">
        <v>4.99</v>
      </c>
      <c r="M6" s="24" t="n">
        <v>0.04</v>
      </c>
    </row>
    <row r="7" customFormat="false" ht="15" hidden="false" customHeight="false" outlineLevel="0" collapsed="false">
      <c r="A7" s="21" t="s">
        <v>207</v>
      </c>
      <c r="B7" s="22" t="n">
        <v>12000</v>
      </c>
      <c r="C7" s="22" t="n">
        <v>900</v>
      </c>
      <c r="D7" s="22" t="n">
        <v>50</v>
      </c>
      <c r="E7" s="23" t="n">
        <v>2</v>
      </c>
      <c r="F7" s="24" t="n">
        <v>0.25</v>
      </c>
      <c r="G7" s="24" t="n">
        <v>0.03</v>
      </c>
      <c r="H7" s="25" t="n">
        <v>2.99</v>
      </c>
      <c r="I7" s="24" t="n">
        <v>0.5</v>
      </c>
      <c r="J7" s="25" t="n">
        <v>3.99</v>
      </c>
      <c r="K7" s="24" t="n">
        <v>0.4</v>
      </c>
      <c r="L7" s="25" t="n">
        <v>4.99</v>
      </c>
      <c r="M7" s="24" t="n">
        <v>0.2</v>
      </c>
    </row>
    <row r="8" customFormat="false" ht="15" hidden="false" customHeight="false" outlineLevel="0" collapsed="false">
      <c r="A8" s="21" t="s">
        <v>208</v>
      </c>
      <c r="B8" s="22" t="n">
        <v>4000</v>
      </c>
      <c r="C8" s="22" t="n">
        <v>800</v>
      </c>
      <c r="D8" s="22" t="n">
        <v>400</v>
      </c>
      <c r="E8" s="23" t="n">
        <v>2</v>
      </c>
      <c r="F8" s="24" t="n">
        <v>0.1</v>
      </c>
      <c r="G8" s="24" t="n">
        <v>0.7</v>
      </c>
      <c r="H8" s="25" t="n">
        <v>5.99</v>
      </c>
      <c r="I8" s="24" t="n">
        <v>0.8</v>
      </c>
      <c r="J8" s="25" t="n">
        <v>6.99</v>
      </c>
      <c r="K8" s="24" t="n">
        <v>0.7</v>
      </c>
      <c r="L8" s="25" t="n">
        <v>8.99</v>
      </c>
      <c r="M8" s="24" t="n">
        <v>0.3</v>
      </c>
    </row>
    <row r="9" customFormat="false" ht="15" hidden="false" customHeight="false" outlineLevel="0" collapsed="false">
      <c r="A9" s="20" t="s">
        <v>209</v>
      </c>
    </row>
    <row r="10" customFormat="false" ht="15" hidden="false" customHeight="false" outlineLevel="0" collapsed="false">
      <c r="A10" s="15" t="s">
        <v>210</v>
      </c>
      <c r="B10" s="26" t="n">
        <f aca="false">SUM(B6:B8)</f>
        <v>40000</v>
      </c>
    </row>
    <row r="12" customFormat="false" ht="15" hidden="false" customHeight="false" outlineLevel="0" collapsed="false">
      <c r="A12" s="7" t="s">
        <v>211</v>
      </c>
      <c r="B12" s="8"/>
      <c r="C12" s="8"/>
      <c r="D12" s="8"/>
      <c r="E12" s="8"/>
      <c r="F12" s="8"/>
      <c r="G12" s="8"/>
      <c r="H12" s="8"/>
      <c r="I12" s="8"/>
      <c r="J12" s="8"/>
      <c r="K12" s="8"/>
      <c r="L12" s="8"/>
      <c r="M12" s="8"/>
    </row>
    <row r="13" customFormat="false" ht="15" hidden="false" customHeight="false" outlineLevel="0" collapsed="false">
      <c r="A13" s="0" t="s">
        <v>212</v>
      </c>
      <c r="B13" s="27" t="n">
        <v>0.002</v>
      </c>
    </row>
    <row r="14" customFormat="false" ht="15" hidden="false" customHeight="false" outlineLevel="0" collapsed="false">
      <c r="A14" s="0" t="s">
        <v>213</v>
      </c>
      <c r="B14" s="25" t="n">
        <v>0.6</v>
      </c>
    </row>
    <row r="15" customFormat="false" ht="15" hidden="false" customHeight="false" outlineLevel="0" collapsed="false">
      <c r="A15" s="0" t="s">
        <v>214</v>
      </c>
      <c r="B15" s="25" t="n">
        <v>1</v>
      </c>
    </row>
    <row r="16" customFormat="false" ht="15" hidden="false" customHeight="false" outlineLevel="0" collapsed="false">
      <c r="A16" s="0" t="s">
        <v>215</v>
      </c>
      <c r="B16" s="27" t="n">
        <v>0.003</v>
      </c>
    </row>
    <row r="17" customFormat="false" ht="15" hidden="false" customHeight="false" outlineLevel="0" collapsed="false">
      <c r="A17" s="0" t="s">
        <v>216</v>
      </c>
      <c r="B17" s="25" t="n">
        <v>0.5</v>
      </c>
    </row>
    <row r="18" customFormat="false" ht="15" hidden="false" customHeight="false" outlineLevel="0" collapsed="false">
      <c r="A18" s="0" t="s">
        <v>217</v>
      </c>
      <c r="B18" s="22" t="n">
        <v>700000</v>
      </c>
    </row>
    <row r="20" customFormat="false" ht="15" hidden="false" customHeight="false" outlineLevel="0" collapsed="false">
      <c r="A20" s="7" t="s">
        <v>218</v>
      </c>
      <c r="B20" s="8"/>
      <c r="C20" s="8"/>
      <c r="D20" s="8"/>
      <c r="E20" s="8"/>
      <c r="F20" s="8"/>
      <c r="G20" s="8"/>
      <c r="H20" s="8"/>
      <c r="I20" s="8"/>
      <c r="J20" s="8"/>
      <c r="K20" s="8"/>
      <c r="L20" s="8"/>
      <c r="M20" s="8"/>
    </row>
    <row r="21" customFormat="false" ht="15" hidden="false" customHeight="false" outlineLevel="0" collapsed="false">
      <c r="A21" s="0" t="s">
        <v>219</v>
      </c>
      <c r="B21" s="25" t="n">
        <v>1.5</v>
      </c>
    </row>
    <row r="22" customFormat="false" ht="15" hidden="false" customHeight="false" outlineLevel="0" collapsed="false">
      <c r="A22" s="0" t="s">
        <v>220</v>
      </c>
      <c r="B22" s="27" t="n">
        <v>0.015</v>
      </c>
    </row>
    <row r="23" customFormat="false" ht="15" hidden="false" customHeight="false" outlineLevel="0" collapsed="false">
      <c r="A23" s="0" t="s">
        <v>221</v>
      </c>
      <c r="B23" s="27" t="n">
        <v>0.01</v>
      </c>
    </row>
    <row r="24" customFormat="false" ht="15" hidden="false" customHeight="false" outlineLevel="0" collapsed="false">
      <c r="A24" s="0" t="s">
        <v>222</v>
      </c>
      <c r="B24" s="25" t="n">
        <v>2</v>
      </c>
    </row>
    <row r="25" customFormat="false" ht="15" hidden="false" customHeight="false" outlineLevel="0" collapsed="false">
      <c r="A25" s="0" t="s">
        <v>223</v>
      </c>
      <c r="B25" s="25" t="n">
        <v>9.99</v>
      </c>
    </row>
    <row r="26" customFormat="false" ht="15" hidden="false" customHeight="false" outlineLevel="0" collapsed="false">
      <c r="A26" s="0" t="s">
        <v>224</v>
      </c>
      <c r="B26" s="25" t="n">
        <v>4</v>
      </c>
    </row>
    <row r="27" customFormat="false" ht="15" hidden="false" customHeight="false" outlineLevel="0" collapsed="false">
      <c r="A27" s="0" t="s">
        <v>225</v>
      </c>
      <c r="B27" s="27" t="n">
        <v>0.025</v>
      </c>
    </row>
    <row r="28" customFormat="false" ht="15" hidden="false" customHeight="false" outlineLevel="0" collapsed="false">
      <c r="A28" s="0" t="s">
        <v>226</v>
      </c>
      <c r="B28" s="25" t="n">
        <v>1</v>
      </c>
      <c r="C28" s="25" t="n">
        <v>2</v>
      </c>
    </row>
    <row r="29" customFormat="false" ht="15" hidden="false" customHeight="false" outlineLevel="0" collapsed="false">
      <c r="A29" s="0" t="s">
        <v>227</v>
      </c>
      <c r="B29" s="25" t="n">
        <v>3</v>
      </c>
      <c r="C29" s="25" t="n">
        <v>5</v>
      </c>
    </row>
    <row r="31" customFormat="false" ht="15" hidden="false" customHeight="false" outlineLevel="0" collapsed="false">
      <c r="A31" s="7" t="s">
        <v>228</v>
      </c>
      <c r="B31" s="8"/>
      <c r="C31" s="8"/>
      <c r="D31" s="8"/>
      <c r="E31" s="8"/>
      <c r="F31" s="8"/>
      <c r="G31" s="8"/>
      <c r="H31" s="8"/>
      <c r="I31" s="8"/>
      <c r="J31" s="8"/>
      <c r="K31" s="8"/>
      <c r="L31" s="8"/>
      <c r="M31" s="8"/>
    </row>
    <row r="32" customFormat="false" ht="15" hidden="false" customHeight="false" outlineLevel="0" collapsed="false">
      <c r="A32" s="0" t="s">
        <v>229</v>
      </c>
      <c r="B32" s="28" t="n">
        <v>0</v>
      </c>
      <c r="C32" s="20" t="s">
        <v>230</v>
      </c>
    </row>
    <row r="33" customFormat="false" ht="15" hidden="false" customHeight="false" outlineLevel="0" collapsed="false">
      <c r="A33" s="0" t="s">
        <v>231</v>
      </c>
      <c r="B33" s="29" t="n">
        <v>0</v>
      </c>
      <c r="C33" s="20" t="s">
        <v>232</v>
      </c>
    </row>
    <row r="34" customFormat="false" ht="15" hidden="false" customHeight="false" outlineLevel="0" collapsed="false">
      <c r="A34" s="0" t="s">
        <v>233</v>
      </c>
      <c r="B34" s="30" t="n">
        <v>1</v>
      </c>
      <c r="C34" s="20" t="s">
        <v>234</v>
      </c>
    </row>
    <row r="35" customFormat="false" ht="15" hidden="false" customHeight="false" outlineLevel="0" collapsed="false">
      <c r="A35" s="0" t="s">
        <v>235</v>
      </c>
      <c r="B35" s="31" t="n">
        <v>3</v>
      </c>
      <c r="C35" s="20" t="s">
        <v>236</v>
      </c>
    </row>
    <row r="36" customFormat="false" ht="15" hidden="false" customHeight="false" outlineLevel="0" collapsed="false">
      <c r="A36" s="0" t="s">
        <v>237</v>
      </c>
      <c r="B36" s="31" t="n">
        <v>1</v>
      </c>
      <c r="C36" s="20" t="s">
        <v>238</v>
      </c>
    </row>
    <row r="37" customFormat="false" ht="15" hidden="false" customHeight="false" outlineLevel="0" collapsed="false">
      <c r="A37" s="0" t="s">
        <v>239</v>
      </c>
      <c r="B37" s="31" t="n">
        <v>1</v>
      </c>
      <c r="C37" s="20" t="s">
        <v>240</v>
      </c>
    </row>
    <row r="39" customFormat="false" ht="15" hidden="false" customHeight="false" outlineLevel="0" collapsed="false">
      <c r="A39" s="7" t="s">
        <v>241</v>
      </c>
      <c r="B39" s="8"/>
      <c r="C39" s="8"/>
      <c r="D39" s="8"/>
      <c r="E39" s="8"/>
      <c r="F39" s="8"/>
      <c r="G39" s="8"/>
      <c r="H39" s="8"/>
      <c r="I39" s="8"/>
      <c r="J39" s="8"/>
      <c r="K39" s="8"/>
      <c r="L39" s="8"/>
      <c r="M39" s="8"/>
    </row>
    <row r="40" customFormat="false" ht="15" hidden="false" customHeight="false" outlineLevel="0" collapsed="false">
      <c r="A40" s="0" t="s">
        <v>242</v>
      </c>
      <c r="B40" s="32" t="n">
        <v>1.5</v>
      </c>
      <c r="C40" s="20" t="s">
        <v>243</v>
      </c>
    </row>
    <row r="41" customFormat="false" ht="15" hidden="false" customHeight="false" outlineLevel="0" collapsed="false">
      <c r="A41" s="0" t="s">
        <v>244</v>
      </c>
      <c r="B41" s="33" t="n">
        <v>0.015</v>
      </c>
      <c r="C41" s="20" t="s">
        <v>245</v>
      </c>
    </row>
    <row r="42" customFormat="false" ht="15" hidden="false" customHeight="false" outlineLevel="0" collapsed="false">
      <c r="A42" s="0" t="s">
        <v>246</v>
      </c>
      <c r="B42" s="32" t="n">
        <v>3.99</v>
      </c>
      <c r="C42" s="20" t="s">
        <v>247</v>
      </c>
    </row>
    <row r="43" customFormat="false" ht="15" hidden="false" customHeight="false" outlineLevel="0" collapsed="false">
      <c r="A43" s="0" t="s">
        <v>248</v>
      </c>
      <c r="B43" s="32" t="n">
        <v>3.99</v>
      </c>
      <c r="C43" s="20" t="s">
        <v>249</v>
      </c>
    </row>
    <row r="44" customFormat="false" ht="15" hidden="false" customHeight="false" outlineLevel="0" collapsed="false">
      <c r="A44" s="0" t="s">
        <v>250</v>
      </c>
      <c r="B44" s="32" t="n">
        <v>6.99</v>
      </c>
      <c r="C44" s="20" t="s">
        <v>251</v>
      </c>
    </row>
    <row r="45" customFormat="false" ht="15" hidden="false" customHeight="false" outlineLevel="0" collapsed="false">
      <c r="A45" s="0" t="s">
        <v>252</v>
      </c>
      <c r="B45" s="32" t="n">
        <v>3.99</v>
      </c>
      <c r="C45" s="20" t="s">
        <v>253</v>
      </c>
    </row>
    <row r="47" customFormat="false" ht="15" hidden="false" customHeight="false" outlineLevel="0" collapsed="false">
      <c r="A47" s="20"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40"/>
    <col collapsed="false" customWidth="true" hidden="false" outlineLevel="0" max="13" min="2" style="0" width="13"/>
  </cols>
  <sheetData>
    <row r="1" customFormat="false" ht="17.35" hidden="false" customHeight="false" outlineLevel="0" collapsed="false">
      <c r="A1" s="5" t="s">
        <v>255</v>
      </c>
    </row>
    <row r="2" customFormat="false" ht="15" hidden="false" customHeight="false" outlineLevel="0" collapsed="false">
      <c r="A2" s="20" t="s">
        <v>256</v>
      </c>
    </row>
    <row r="4" customFormat="false" ht="15" hidden="false" customHeight="false" outlineLevel="0" collapsed="false">
      <c r="A4" s="15" t="s">
        <v>193</v>
      </c>
      <c r="B4" s="34" t="s">
        <v>257</v>
      </c>
      <c r="C4" s="34" t="s">
        <v>257</v>
      </c>
      <c r="D4" s="34" t="s">
        <v>257</v>
      </c>
      <c r="E4" s="34" t="s">
        <v>257</v>
      </c>
      <c r="F4" s="34" t="s">
        <v>258</v>
      </c>
      <c r="G4" s="34" t="s">
        <v>258</v>
      </c>
      <c r="H4" s="34" t="s">
        <v>258</v>
      </c>
      <c r="I4" s="34" t="s">
        <v>258</v>
      </c>
      <c r="J4" s="34" t="s">
        <v>208</v>
      </c>
      <c r="K4" s="34" t="s">
        <v>208</v>
      </c>
      <c r="L4" s="34" t="s">
        <v>208</v>
      </c>
      <c r="M4" s="34" t="s">
        <v>208</v>
      </c>
    </row>
    <row r="5" customFormat="false" ht="28" hidden="false" customHeight="false" outlineLevel="0" collapsed="false">
      <c r="A5" s="15" t="s">
        <v>259</v>
      </c>
      <c r="B5" s="35" t="s">
        <v>260</v>
      </c>
      <c r="C5" s="35" t="s">
        <v>261</v>
      </c>
      <c r="D5" s="35" t="s">
        <v>262</v>
      </c>
      <c r="E5" s="35" t="s">
        <v>263</v>
      </c>
      <c r="F5" s="35" t="s">
        <v>260</v>
      </c>
      <c r="G5" s="35" t="s">
        <v>261</v>
      </c>
      <c r="H5" s="35" t="s">
        <v>262</v>
      </c>
      <c r="I5" s="35" t="s">
        <v>263</v>
      </c>
      <c r="J5" s="35" t="s">
        <v>260</v>
      </c>
      <c r="K5" s="35" t="s">
        <v>261</v>
      </c>
      <c r="L5" s="35" t="s">
        <v>262</v>
      </c>
      <c r="M5" s="35" t="s">
        <v>263</v>
      </c>
    </row>
    <row r="6" customFormat="false" ht="15" hidden="false" customHeight="false" outlineLevel="0" collapsed="false">
      <c r="A6" s="0" t="s">
        <v>264</v>
      </c>
      <c r="B6" s="36" t="n">
        <f aca="false">ic*Inputs!$C$6</f>
        <v>0.5</v>
      </c>
      <c r="C6" s="36" t="n">
        <f aca="false">ic*Inputs!$C$6</f>
        <v>0.5</v>
      </c>
      <c r="D6" s="36" t="n">
        <f aca="false">ic*Inputs!$C$6</f>
        <v>0.5</v>
      </c>
      <c r="E6" s="36" t="n">
        <f aca="false">ic*Inputs!$C$6</f>
        <v>0.5</v>
      </c>
      <c r="F6" s="36" t="n">
        <f aca="false">ic*Inputs!$C$7</f>
        <v>1.8</v>
      </c>
      <c r="G6" s="36" t="n">
        <f aca="false">ic*Inputs!$C$7</f>
        <v>1.8</v>
      </c>
      <c r="H6" s="36" t="n">
        <f aca="false">ic*Inputs!$C$7</f>
        <v>1.8</v>
      </c>
      <c r="I6" s="36" t="n">
        <f aca="false">ic*Inputs!$C$7</f>
        <v>1.8</v>
      </c>
      <c r="J6" s="36" t="n">
        <f aca="false">ic*Inputs!$C$8</f>
        <v>1.6</v>
      </c>
      <c r="K6" s="36" t="n">
        <f aca="false">ic*Inputs!$C$8</f>
        <v>1.6</v>
      </c>
      <c r="L6" s="36" t="n">
        <f aca="false">ic*Inputs!$C$8</f>
        <v>1.6</v>
      </c>
      <c r="M6" s="36" t="n">
        <f aca="false">ic*Inputs!$C$8</f>
        <v>1.6</v>
      </c>
    </row>
    <row r="7" customFormat="false" ht="15" hidden="false" customHeight="false" outlineLevel="0" collapsed="false">
      <c r="A7" s="0" t="s">
        <v>265</v>
      </c>
      <c r="B7" s="36" t="n">
        <v>0</v>
      </c>
      <c r="C7" s="36" t="n">
        <v>0</v>
      </c>
      <c r="D7" s="36" t="n">
        <f aca="false">pS</f>
        <v>3.99</v>
      </c>
      <c r="E7" s="36" t="n">
        <f aca="false">pT</f>
        <v>6.99</v>
      </c>
      <c r="F7" s="36" t="n">
        <v>0</v>
      </c>
      <c r="G7" s="36" t="n">
        <v>0</v>
      </c>
      <c r="H7" s="36" t="n">
        <f aca="false">pE</f>
        <v>3.99</v>
      </c>
      <c r="I7" s="36" t="n">
        <f aca="false">pT</f>
        <v>6.99</v>
      </c>
      <c r="J7" s="36" t="n">
        <v>0</v>
      </c>
      <c r="K7" s="36" t="n">
        <v>0</v>
      </c>
      <c r="L7" s="36" t="n">
        <f aca="false">pE</f>
        <v>3.99</v>
      </c>
      <c r="M7" s="36" t="n">
        <f aca="false">pT</f>
        <v>6.99</v>
      </c>
    </row>
    <row r="8" customFormat="false" ht="15" hidden="false" customHeight="false" outlineLevel="0" collapsed="false">
      <c r="A8" s="0" t="s">
        <v>266</v>
      </c>
      <c r="B8" s="36" t="n">
        <v>0</v>
      </c>
      <c r="C8" s="36" t="n">
        <f aca="false">fee_wd*Inputs!$E$6*(1-wd_red)</f>
        <v>1.5</v>
      </c>
      <c r="D8" s="36" t="n">
        <v>0</v>
      </c>
      <c r="E8" s="36" t="n">
        <v>0</v>
      </c>
      <c r="F8" s="36" t="n">
        <v>0</v>
      </c>
      <c r="G8" s="36" t="n">
        <f aca="false">fee_wd*Inputs!$E$7*(1-wd_red)</f>
        <v>3</v>
      </c>
      <c r="H8" s="36" t="n">
        <v>0</v>
      </c>
      <c r="I8" s="36" t="n">
        <v>0</v>
      </c>
      <c r="J8" s="36" t="n">
        <v>0</v>
      </c>
      <c r="K8" s="36" t="n">
        <f aca="false">fee_wd*Inputs!$E$8*(1-wd_red)</f>
        <v>3</v>
      </c>
      <c r="L8" s="36" t="n">
        <v>0</v>
      </c>
      <c r="M8" s="36" t="n">
        <v>0</v>
      </c>
    </row>
    <row r="9" customFormat="false" ht="15" hidden="false" customHeight="false" outlineLevel="0" collapsed="false">
      <c r="A9" s="0" t="s">
        <v>267</v>
      </c>
      <c r="B9" s="36" t="n">
        <v>0</v>
      </c>
      <c r="C9" s="36" t="n">
        <f aca="false">fee_fx*Inputs!$D$6</f>
        <v>0.375</v>
      </c>
      <c r="D9" s="36" t="n">
        <f aca="false">fee_fx*Inputs!$D$6</f>
        <v>0.375</v>
      </c>
      <c r="E9" s="36" t="n">
        <v>0</v>
      </c>
      <c r="F9" s="36" t="n">
        <v>0</v>
      </c>
      <c r="G9" s="36" t="n">
        <f aca="false">fee_fx*Inputs!$D$7</f>
        <v>0.75</v>
      </c>
      <c r="H9" s="36" t="n">
        <f aca="false">fee_fx*Inputs!$D$7</f>
        <v>0.75</v>
      </c>
      <c r="I9" s="36" t="n">
        <v>0</v>
      </c>
      <c r="J9" s="36" t="n">
        <v>0</v>
      </c>
      <c r="K9" s="36" t="n">
        <f aca="false">fee_fx*Inputs!$D$8</f>
        <v>6</v>
      </c>
      <c r="L9" s="36" t="n">
        <f aca="false">fee_fx*Inputs!$D$8</f>
        <v>6</v>
      </c>
      <c r="M9" s="36" t="n">
        <v>0</v>
      </c>
    </row>
    <row r="10" customFormat="false" ht="15" hidden="false" customHeight="false" outlineLevel="0" collapsed="false">
      <c r="A10" s="0" t="s">
        <v>268</v>
      </c>
      <c r="B10" s="36" t="n">
        <f aca="false">-cost_acc</f>
        <v>-0.6</v>
      </c>
      <c r="C10" s="36" t="n">
        <f aca="false">-cost_acc</f>
        <v>-0.6</v>
      </c>
      <c r="D10" s="36" t="n">
        <f aca="false">-cost_acc</f>
        <v>-0.6</v>
      </c>
      <c r="E10" s="36" t="n">
        <f aca="false">-cost_acc</f>
        <v>-0.6</v>
      </c>
      <c r="F10" s="36" t="n">
        <f aca="false">-cost_acc</f>
        <v>-0.6</v>
      </c>
      <c r="G10" s="36" t="n">
        <f aca="false">-cost_acc</f>
        <v>-0.6</v>
      </c>
      <c r="H10" s="36" t="n">
        <f aca="false">-cost_acc</f>
        <v>-0.6</v>
      </c>
      <c r="I10" s="36" t="n">
        <f aca="false">-cost_acc</f>
        <v>-0.6</v>
      </c>
      <c r="J10" s="36" t="n">
        <f aca="false">-cost_acc</f>
        <v>-0.6</v>
      </c>
      <c r="K10" s="36" t="n">
        <f aca="false">-cost_acc</f>
        <v>-0.6</v>
      </c>
      <c r="L10" s="36" t="n">
        <f aca="false">-cost_acc</f>
        <v>-0.6</v>
      </c>
      <c r="M10" s="36" t="n">
        <f aca="false">-cost_acc</f>
        <v>-0.6</v>
      </c>
    </row>
    <row r="11" customFormat="false" ht="15" hidden="false" customHeight="false" outlineLevel="0" collapsed="false">
      <c r="A11" s="0" t="s">
        <v>269</v>
      </c>
      <c r="B11" s="36" t="n">
        <f aca="false">-cost_wd*Inputs!$E$6</f>
        <v>-1</v>
      </c>
      <c r="C11" s="36" t="n">
        <f aca="false">-cost_wd*Inputs!$E$6*(1-wd_red)</f>
        <v>-1</v>
      </c>
      <c r="D11" s="36" t="n">
        <f aca="false">-cost_wd*Inputs!$E$6*plus_wdf</f>
        <v>-1</v>
      </c>
      <c r="E11" s="36" t="n">
        <f aca="false">-cost_wd*Inputs!$E$6</f>
        <v>-1</v>
      </c>
      <c r="F11" s="36" t="n">
        <f aca="false">-cost_wd*Inputs!$E$7</f>
        <v>-2</v>
      </c>
      <c r="G11" s="36" t="n">
        <f aca="false">-cost_wd*Inputs!$E$7*(1-wd_red)</f>
        <v>-2</v>
      </c>
      <c r="H11" s="36" t="n">
        <f aca="false">-cost_wd*Inputs!$E$7*plus_wdf</f>
        <v>-2</v>
      </c>
      <c r="I11" s="36" t="n">
        <f aca="false">-cost_wd*Inputs!$E$7</f>
        <v>-2</v>
      </c>
      <c r="J11" s="36" t="n">
        <f aca="false">-cost_wd*Inputs!$E$8</f>
        <v>-2</v>
      </c>
      <c r="K11" s="36" t="n">
        <f aca="false">-cost_wd*Inputs!$E$8*(1-wd_red)</f>
        <v>-2</v>
      </c>
      <c r="L11" s="36" t="n">
        <f aca="false">-cost_wd*Inputs!$E$8*plus_wdf</f>
        <v>-2</v>
      </c>
      <c r="M11" s="36" t="n">
        <f aca="false">-cost_wd*Inputs!$E$8</f>
        <v>-2</v>
      </c>
    </row>
    <row r="12" customFormat="false" ht="15" hidden="false" customHeight="false" outlineLevel="0" collapsed="false">
      <c r="A12" s="0" t="s">
        <v>270</v>
      </c>
      <c r="B12" s="36" t="n">
        <f aca="false">-cost_fx*Inputs!$D$6</f>
        <v>-0.075</v>
      </c>
      <c r="C12" s="36" t="n">
        <f aca="false">-cost_fx*Inputs!$D$6</f>
        <v>-0.075</v>
      </c>
      <c r="D12" s="36" t="n">
        <f aca="false">-cost_fx*Inputs!$D$6</f>
        <v>-0.075</v>
      </c>
      <c r="E12" s="36" t="n">
        <f aca="false">-cost_fx*Inputs!$D$6</f>
        <v>-0.075</v>
      </c>
      <c r="F12" s="36" t="n">
        <f aca="false">-cost_fx*Inputs!$D$7</f>
        <v>-0.15</v>
      </c>
      <c r="G12" s="36" t="n">
        <f aca="false">-cost_fx*Inputs!$D$7</f>
        <v>-0.15</v>
      </c>
      <c r="H12" s="36" t="n">
        <f aca="false">-cost_fx*Inputs!$D$7</f>
        <v>-0.15</v>
      </c>
      <c r="I12" s="36" t="n">
        <f aca="false">-cost_fx*Inputs!$D$7</f>
        <v>-0.15</v>
      </c>
      <c r="J12" s="36" t="n">
        <f aca="false">-cost_fx*Inputs!$D$8</f>
        <v>-1.2</v>
      </c>
      <c r="K12" s="36" t="n">
        <f aca="false">-cost_fx*Inputs!$D$8</f>
        <v>-1.2</v>
      </c>
      <c r="L12" s="36" t="n">
        <f aca="false">-cost_fx*Inputs!$D$8</f>
        <v>-1.2</v>
      </c>
      <c r="M12" s="36" t="n">
        <f aca="false">-cost_fx*Inputs!$D$8</f>
        <v>-1.2</v>
      </c>
    </row>
    <row r="13" customFormat="false" ht="15" hidden="false" customHeight="false" outlineLevel="0" collapsed="false">
      <c r="A13" s="0" t="s">
        <v>271</v>
      </c>
      <c r="B13" s="36" t="n">
        <v>0</v>
      </c>
      <c r="C13" s="36" t="n">
        <v>0</v>
      </c>
      <c r="D13" s="36" t="n">
        <v>0</v>
      </c>
      <c r="E13" s="36" t="n">
        <f aca="false">-cost_ins</f>
        <v>-0.5</v>
      </c>
      <c r="F13" s="36" t="n">
        <v>0</v>
      </c>
      <c r="G13" s="36" t="n">
        <v>0</v>
      </c>
      <c r="H13" s="36" t="n">
        <v>0</v>
      </c>
      <c r="I13" s="36" t="n">
        <f aca="false">-cost_ins</f>
        <v>-0.5</v>
      </c>
      <c r="J13" s="36" t="n">
        <v>0</v>
      </c>
      <c r="K13" s="36" t="n">
        <v>0</v>
      </c>
      <c r="L13" s="36" t="n">
        <v>0</v>
      </c>
      <c r="M13" s="36" t="n">
        <f aca="false">-cost_ins</f>
        <v>-0.5</v>
      </c>
    </row>
    <row r="14" customFormat="false" ht="15" hidden="false" customHeight="false" outlineLevel="0" collapsed="false">
      <c r="A14" s="0" t="s">
        <v>272</v>
      </c>
      <c r="B14" s="36" t="n">
        <v>0</v>
      </c>
      <c r="C14" s="36" t="n">
        <v>0</v>
      </c>
      <c r="D14" s="36" t="n">
        <f aca="false">-feat_cost</f>
        <v>-0</v>
      </c>
      <c r="E14" s="36" t="n">
        <v>0</v>
      </c>
      <c r="F14" s="36" t="n">
        <v>0</v>
      </c>
      <c r="G14" s="36" t="n">
        <v>0</v>
      </c>
      <c r="H14" s="36" t="n">
        <f aca="false">-feat_cost</f>
        <v>-0</v>
      </c>
      <c r="I14" s="36" t="n">
        <v>0</v>
      </c>
      <c r="J14" s="36" t="n">
        <v>0</v>
      </c>
      <c r="K14" s="36" t="n">
        <v>0</v>
      </c>
      <c r="L14" s="36" t="n">
        <f aca="false">-feat_cost</f>
        <v>-0</v>
      </c>
      <c r="M14" s="36" t="n">
        <v>0</v>
      </c>
    </row>
    <row r="15" customFormat="false" ht="15" hidden="false" customHeight="false" outlineLevel="0" collapsed="false">
      <c r="A15" s="15" t="s">
        <v>273</v>
      </c>
      <c r="B15" s="37" t="n">
        <f aca="false">SUM(B6:B14)</f>
        <v>-1.175</v>
      </c>
      <c r="C15" s="37" t="n">
        <f aca="false">SUM(C6:C14)</f>
        <v>0.7</v>
      </c>
      <c r="D15" s="37" t="n">
        <f aca="false">SUM(D6:D14)</f>
        <v>3.19</v>
      </c>
      <c r="E15" s="37" t="n">
        <f aca="false">SUM(E6:E14)</f>
        <v>5.315</v>
      </c>
      <c r="F15" s="37" t="n">
        <f aca="false">SUM(F6:F14)</f>
        <v>-0.95</v>
      </c>
      <c r="G15" s="37" t="n">
        <f aca="false">SUM(G6:G14)</f>
        <v>2.8</v>
      </c>
      <c r="H15" s="37" t="n">
        <f aca="false">SUM(H6:H14)</f>
        <v>3.79</v>
      </c>
      <c r="I15" s="37" t="n">
        <f aca="false">SUM(I6:I14)</f>
        <v>5.54</v>
      </c>
      <c r="J15" s="37" t="n">
        <f aca="false">SUM(J6:J14)</f>
        <v>-2.2</v>
      </c>
      <c r="K15" s="37" t="n">
        <f aca="false">SUM(K6:K14)</f>
        <v>6.8</v>
      </c>
      <c r="L15" s="37" t="n">
        <f aca="false">SUM(L6:L14)</f>
        <v>7.79</v>
      </c>
      <c r="M15" s="37" t="n">
        <f aca="false">SUM(M6:M14)</f>
        <v>4.29</v>
      </c>
    </row>
    <row r="16" customFormat="false" ht="15" hidden="false" customHeight="false" outlineLevel="0" collapsed="false">
      <c r="A16" s="15" t="s">
        <v>46</v>
      </c>
      <c r="B16" s="38" t="n">
        <f aca="false">B15*12</f>
        <v>-14.1</v>
      </c>
      <c r="C16" s="38" t="n">
        <f aca="false">C15*12</f>
        <v>8.4</v>
      </c>
      <c r="D16" s="38" t="n">
        <f aca="false">D15*12</f>
        <v>38.28</v>
      </c>
      <c r="E16" s="38" t="n">
        <f aca="false">E15*12</f>
        <v>63.78</v>
      </c>
      <c r="F16" s="38" t="n">
        <f aca="false">F15*12</f>
        <v>-11.4</v>
      </c>
      <c r="G16" s="38" t="n">
        <f aca="false">G15*12</f>
        <v>33.6</v>
      </c>
      <c r="H16" s="38" t="n">
        <f aca="false">H15*12</f>
        <v>45.48</v>
      </c>
      <c r="I16" s="38" t="n">
        <f aca="false">I15*12</f>
        <v>66.48</v>
      </c>
      <c r="J16" s="38" t="n">
        <f aca="false">J15*12</f>
        <v>-26.4</v>
      </c>
      <c r="K16" s="38" t="n">
        <f aca="false">K15*12</f>
        <v>81.6</v>
      </c>
      <c r="L16" s="38" t="n">
        <f aca="false">L15*12</f>
        <v>93.48</v>
      </c>
      <c r="M16" s="38" t="n">
        <f aca="false">M15*12</f>
        <v>51.48</v>
      </c>
    </row>
    <row r="18" customFormat="false" ht="48" hidden="false" customHeight="true" outlineLevel="0" collapsed="false">
      <c r="A18" s="39" t="s">
        <v>274</v>
      </c>
      <c r="B18" s="39"/>
      <c r="C18" s="39"/>
      <c r="D18" s="39"/>
      <c r="E18" s="39"/>
      <c r="F18" s="39"/>
      <c r="G18" s="39"/>
      <c r="H18" s="39"/>
      <c r="I18" s="39"/>
      <c r="J18" s="39"/>
      <c r="K18" s="39"/>
      <c r="L18" s="39"/>
      <c r="M18" s="39"/>
    </row>
  </sheetData>
  <mergeCells count="1">
    <mergeCell ref="A18:M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34"/>
    <col collapsed="false" customWidth="true" hidden="false" outlineLevel="0" max="11" min="2" style="0" width="14"/>
  </cols>
  <sheetData>
    <row r="1" customFormat="false" ht="17.35" hidden="false" customHeight="false" outlineLevel="0" collapsed="false">
      <c r="A1" s="5" t="s">
        <v>275</v>
      </c>
    </row>
    <row r="2" customFormat="false" ht="15" hidden="false" customHeight="false" outlineLevel="0" collapsed="false">
      <c r="A2" s="20" t="s">
        <v>276</v>
      </c>
    </row>
    <row r="4" customFormat="false" ht="15" hidden="false" customHeight="false" outlineLevel="0" collapsed="false">
      <c r="A4" s="34"/>
      <c r="B4" s="34" t="s">
        <v>257</v>
      </c>
      <c r="C4" s="34" t="s">
        <v>258</v>
      </c>
      <c r="D4" s="34" t="s">
        <v>208</v>
      </c>
      <c r="E4" s="34" t="s">
        <v>277</v>
      </c>
    </row>
    <row r="5" customFormat="false" ht="15" hidden="false" customHeight="false" outlineLevel="0" collapsed="false">
      <c r="A5" s="0" t="s">
        <v>278</v>
      </c>
      <c r="B5" s="40" t="n">
        <f aca="false">Inputs!$B$6</f>
        <v>24000</v>
      </c>
      <c r="C5" s="40" t="n">
        <f aca="false">Inputs!$B$7</f>
        <v>12000</v>
      </c>
      <c r="D5" s="40" t="n">
        <f aca="false">Inputs!$B$8</f>
        <v>4000</v>
      </c>
      <c r="E5" s="26" t="n">
        <f aca="false">SUM(B5:D5)</f>
        <v>40000</v>
      </c>
    </row>
    <row r="6" customFormat="false" ht="15" hidden="false" customHeight="false" outlineLevel="0" collapsed="false">
      <c r="A6" s="0" t="s">
        <v>279</v>
      </c>
      <c r="B6" s="0" t="s">
        <v>262</v>
      </c>
      <c r="C6" s="0" t="s">
        <v>262</v>
      </c>
      <c r="D6" s="0" t="s">
        <v>263</v>
      </c>
    </row>
    <row r="7" customFormat="false" ht="15" hidden="false" customHeight="false" outlineLevel="0" collapsed="false">
      <c r="A7" s="0" t="s">
        <v>280</v>
      </c>
      <c r="B7" s="36" t="n">
        <f aca="false">pS</f>
        <v>3.99</v>
      </c>
      <c r="C7" s="36" t="n">
        <f aca="false">pE</f>
        <v>3.99</v>
      </c>
      <c r="D7" s="36" t="n">
        <f aca="false">pT</f>
        <v>6.99</v>
      </c>
    </row>
    <row r="8" customFormat="false" ht="15" hidden="false" customHeight="false" outlineLevel="0" collapsed="false">
      <c r="A8" s="0" t="s">
        <v>281</v>
      </c>
      <c r="B8" s="41" t="n">
        <f aca="false">IF(pS="",0,MIN(1,1*IF(pS=Inputs!$H$6,Inputs!$I$6,IF(pS=Inputs!$J$6,Inputs!$K$6,IF(pS=Inputs!$L$6,Inputs!$M$6,NA())))))</f>
        <v>0.08</v>
      </c>
      <c r="C8" s="41" t="n">
        <f aca="false">IF(pE="",0,MIN(1,1*IF(pE=Inputs!$H$7,Inputs!$I$7,IF(pE=Inputs!$J$7,Inputs!$K$7,IF(pE=Inputs!$L$7,Inputs!$M$7,NA())))))</f>
        <v>0.4</v>
      </c>
      <c r="D8" s="41" t="n">
        <f aca="false">IF(pT="",0,MIN(1,1*IF(pT=Inputs!$H$8,Inputs!$I$8,IF(pT=Inputs!$J$8,Inputs!$K$8,IF(pT=Inputs!$L$8,Inputs!$M$8,NA())))))</f>
        <v>0.7</v>
      </c>
    </row>
    <row r="9" customFormat="false" ht="15" hidden="false" customHeight="false" outlineLevel="0" collapsed="false">
      <c r="A9" s="0" t="s">
        <v>282</v>
      </c>
      <c r="B9" s="40" t="n">
        <f aca="false">B5*B8</f>
        <v>1920</v>
      </c>
      <c r="C9" s="40" t="n">
        <f aca="false">C5*C8</f>
        <v>4800</v>
      </c>
      <c r="D9" s="40" t="n">
        <f aca="false">D5*D8</f>
        <v>2800</v>
      </c>
      <c r="E9" s="26" t="n">
        <f aca="false">SUM(B9:D9)</f>
        <v>9520</v>
      </c>
    </row>
    <row r="10" customFormat="false" ht="15" hidden="false" customHeight="false" outlineLevel="0" collapsed="false">
      <c r="A10" s="0" t="s">
        <v>283</v>
      </c>
      <c r="B10" s="40" t="n">
        <f aca="false">B5-B9</f>
        <v>22080</v>
      </c>
      <c r="C10" s="40" t="n">
        <f aca="false">C5-C9</f>
        <v>7200</v>
      </c>
      <c r="D10" s="40" t="n">
        <f aca="false">D5-D9</f>
        <v>1200</v>
      </c>
      <c r="E10" s="26" t="n">
        <f aca="false">SUM(B10:D10)</f>
        <v>30480</v>
      </c>
    </row>
    <row r="11" customFormat="false" ht="15" hidden="false" customHeight="false" outlineLevel="0" collapsed="false">
      <c r="A11" s="0" t="s">
        <v>284</v>
      </c>
      <c r="B11" s="40" t="n">
        <f aca="false">B10*Inputs!$G$6*churn_nonbuyers</f>
        <v>1104</v>
      </c>
      <c r="C11" s="40" t="n">
        <f aca="false">C10*Inputs!$G$7*churn_nonbuyers</f>
        <v>216</v>
      </c>
      <c r="D11" s="40" t="n">
        <f aca="false">D10*Inputs!$G$8*churn_nonbuyers</f>
        <v>840</v>
      </c>
      <c r="E11" s="26" t="n">
        <f aca="false">SUM(B11:D11)</f>
        <v>2160</v>
      </c>
    </row>
    <row r="12" customFormat="false" ht="15" hidden="false" customHeight="false" outlineLevel="0" collapsed="false">
      <c r="A12" s="0" t="s">
        <v>285</v>
      </c>
      <c r="B12" s="40" t="n">
        <f aca="false">B10-B11</f>
        <v>20976</v>
      </c>
      <c r="C12" s="40" t="n">
        <f aca="false">C10-C11</f>
        <v>6984</v>
      </c>
      <c r="D12" s="40" t="n">
        <f aca="false">D10-D11</f>
        <v>360</v>
      </c>
      <c r="E12" s="26" t="n">
        <f aca="false">SUM(B12:D12)</f>
        <v>28320</v>
      </c>
    </row>
    <row r="13" customFormat="false" ht="15" hidden="false" customHeight="false" outlineLevel="0" collapsed="false">
      <c r="A13" s="15" t="s">
        <v>67</v>
      </c>
      <c r="B13" s="40" t="n">
        <f aca="false">B9+B12</f>
        <v>22896</v>
      </c>
      <c r="C13" s="40" t="n">
        <f aca="false">C9+C12</f>
        <v>11784</v>
      </c>
      <c r="D13" s="40" t="n">
        <f aca="false">D9+D12</f>
        <v>3160</v>
      </c>
      <c r="E13" s="26" t="n">
        <f aca="false">SUM(B13:D13)</f>
        <v>37840</v>
      </c>
    </row>
    <row r="14" customFormat="false" ht="15" hidden="false" customHeight="false" outlineLevel="0" collapsed="false">
      <c r="A14" s="0" t="s">
        <v>286</v>
      </c>
      <c r="B14" s="36" t="n">
        <f aca="false">'Segment economics'!D15</f>
        <v>3.19</v>
      </c>
      <c r="C14" s="36" t="n">
        <f aca="false">'Segment economics'!H15</f>
        <v>3.79</v>
      </c>
      <c r="D14" s="36" t="n">
        <f aca="false">'Segment economics'!M15</f>
        <v>4.29</v>
      </c>
    </row>
    <row r="15" customFormat="false" ht="15" hidden="false" customHeight="false" outlineLevel="0" collapsed="false">
      <c r="A15" s="0" t="s">
        <v>287</v>
      </c>
      <c r="B15" s="36" t="n">
        <f aca="false">'Segment economics'!C15</f>
        <v>0.7</v>
      </c>
      <c r="C15" s="36" t="n">
        <f aca="false">'Segment economics'!G15</f>
        <v>2.8</v>
      </c>
      <c r="D15" s="36" t="n">
        <f aca="false">'Segment economics'!K15</f>
        <v>6.8</v>
      </c>
    </row>
    <row r="16" customFormat="false" ht="15" hidden="false" customHeight="false" outlineLevel="0" collapsed="false">
      <c r="A16" s="0" t="s">
        <v>288</v>
      </c>
      <c r="B16" s="40" t="n">
        <f aca="false">12*B9*B14</f>
        <v>73497.6</v>
      </c>
      <c r="C16" s="40" t="n">
        <f aca="false">12*C9*C14</f>
        <v>218304</v>
      </c>
      <c r="D16" s="40" t="n">
        <f aca="false">12*D9*D14</f>
        <v>144144</v>
      </c>
      <c r="E16" s="26" t="n">
        <f aca="false">SUM(B16:D16)</f>
        <v>435945.6</v>
      </c>
    </row>
    <row r="17" customFormat="false" ht="15" hidden="false" customHeight="false" outlineLevel="0" collapsed="false">
      <c r="A17" s="0" t="s">
        <v>289</v>
      </c>
      <c r="B17" s="40" t="n">
        <f aca="false">12*B12*B15</f>
        <v>176198.4</v>
      </c>
      <c r="C17" s="40" t="n">
        <f aca="false">12*C12*C15</f>
        <v>234662.4</v>
      </c>
      <c r="D17" s="40" t="n">
        <f aca="false">12*D12*D15</f>
        <v>29376</v>
      </c>
      <c r="E17" s="26" t="n">
        <f aca="false">SUM(B17:D17)</f>
        <v>440236.8</v>
      </c>
    </row>
    <row r="18" customFormat="false" ht="15" hidden="false" customHeight="false" outlineLevel="0" collapsed="false">
      <c r="A18" s="15" t="s">
        <v>46</v>
      </c>
      <c r="B18" s="42" t="n">
        <f aca="false">B16+B17</f>
        <v>249696</v>
      </c>
      <c r="C18" s="42" t="n">
        <f aca="false">C16+C17</f>
        <v>452966.4</v>
      </c>
      <c r="D18" s="42" t="n">
        <f aca="false">D16+D17</f>
        <v>173520</v>
      </c>
      <c r="E18" s="42" t="n">
        <f aca="false">SUM(B18:D18)</f>
        <v>876182.4</v>
      </c>
    </row>
    <row r="20" customFormat="false" ht="15" hidden="false" customHeight="false" outlineLevel="0" collapsed="false">
      <c r="A20" s="15" t="s">
        <v>290</v>
      </c>
      <c r="E20" s="26" t="n">
        <f aca="false">E18</f>
        <v>876182.4</v>
      </c>
    </row>
    <row r="21" customFormat="false" ht="15" hidden="false" customHeight="false" outlineLevel="0" collapsed="false">
      <c r="A21" s="0" t="s">
        <v>291</v>
      </c>
      <c r="E21" s="40" t="n">
        <f aca="false">-fixed</f>
        <v>-700000</v>
      </c>
    </row>
    <row r="22" customFormat="false" ht="15" hidden="false" customHeight="false" outlineLevel="0" collapsed="false">
      <c r="A22" s="15" t="s">
        <v>292</v>
      </c>
      <c r="E22" s="42" t="n">
        <f aca="false">E20+E21</f>
        <v>176182.4</v>
      </c>
    </row>
    <row r="23" customFormat="false" ht="15" hidden="false" customHeight="false" outlineLevel="0" collapsed="false">
      <c r="A23" s="0" t="s">
        <v>293</v>
      </c>
      <c r="E23" s="41" t="n">
        <f aca="false">E13/Inputs!$B$10</f>
        <v>0.946</v>
      </c>
    </row>
    <row r="24" customFormat="false" ht="15" hidden="false" customHeight="false" outlineLevel="0" collapsed="false">
      <c r="A24" s="0" t="s">
        <v>294</v>
      </c>
      <c r="E24" s="40" t="n">
        <f aca="false">E11</f>
        <v>2160</v>
      </c>
    </row>
    <row r="25" customFormat="false" ht="15" hidden="false" customHeight="false" outlineLevel="0" collapsed="false">
      <c r="A25" s="0" t="s">
        <v>295</v>
      </c>
      <c r="E25" s="36" t="n">
        <f aca="false">E20/E13/12</f>
        <v>1.92957716701903</v>
      </c>
    </row>
    <row r="26" customFormat="false" ht="15" hidden="false" customHeight="false" outlineLevel="0" collapsed="false">
      <c r="A26" s="0" t="s">
        <v>296</v>
      </c>
      <c r="E26" s="40" t="n">
        <f aca="false">fixed/E25/12</f>
        <v>30231.1482175401</v>
      </c>
    </row>
    <row r="27" customFormat="false" ht="15" hidden="false" customHeight="false" outlineLevel="0" collapsed="false">
      <c r="A27" s="0" t="s">
        <v>297</v>
      </c>
      <c r="E27" s="41" t="n">
        <f aca="false">1-fixed/E20</f>
        <v>0.201079592559723</v>
      </c>
    </row>
    <row r="29" customFormat="false" ht="15" hidden="false" customHeight="false" outlineLevel="0" collapsed="false">
      <c r="A29" s="7" t="s">
        <v>298</v>
      </c>
      <c r="B29" s="8"/>
      <c r="C29" s="8"/>
      <c r="D29" s="8"/>
      <c r="E29" s="8"/>
    </row>
    <row r="30" customFormat="false" ht="15" hidden="false" customHeight="false" outlineLevel="0" collapsed="false">
      <c r="A30" s="15" t="s">
        <v>299</v>
      </c>
    </row>
    <row r="31" customFormat="false" ht="15" hidden="false" customHeight="false" outlineLevel="0" collapsed="false">
      <c r="A31" s="0" t="s">
        <v>300</v>
      </c>
      <c r="B31" s="40" t="n">
        <f aca="false">12*(B9+B12)*ic*Inputs!$C$6</f>
        <v>137376</v>
      </c>
      <c r="C31" s="40" t="n">
        <f aca="false">12*(C9+C12)*ic*Inputs!$C$7</f>
        <v>254534.4</v>
      </c>
      <c r="D31" s="40" t="n">
        <f aca="false">12*(D9+D12)*ic*Inputs!$C$8</f>
        <v>60672</v>
      </c>
      <c r="E31" s="26" t="n">
        <f aca="false">SUM(B31:D31)</f>
        <v>452582.4</v>
      </c>
    </row>
    <row r="32" customFormat="false" ht="15" hidden="false" customHeight="false" outlineLevel="0" collapsed="false">
      <c r="A32" s="0" t="s">
        <v>301</v>
      </c>
      <c r="B32" s="40" t="n">
        <f aca="false">12*B9*pS</f>
        <v>91929.6</v>
      </c>
      <c r="C32" s="40" t="n">
        <f aca="false">12*C9*pE</f>
        <v>229824</v>
      </c>
      <c r="D32" s="40" t="n">
        <f aca="false">12*D9*pT</f>
        <v>234864</v>
      </c>
      <c r="E32" s="26" t="n">
        <f aca="false">SUM(B32:D32)</f>
        <v>556617.6</v>
      </c>
    </row>
    <row r="33" customFormat="false" ht="15" hidden="false" customHeight="false" outlineLevel="0" collapsed="false">
      <c r="A33" s="0" t="s">
        <v>302</v>
      </c>
      <c r="B33" s="40" t="n">
        <f aca="false">12*B12*fee_wd*Inputs!$E$6*(1-wd_red)</f>
        <v>377568</v>
      </c>
      <c r="C33" s="40" t="n">
        <f aca="false">12*C12*fee_wd*Inputs!$E$7*(1-wd_red)</f>
        <v>251424</v>
      </c>
      <c r="D33" s="40" t="n">
        <f aca="false">12*D12*fee_wd*Inputs!$E$8*(1-wd_red)</f>
        <v>12960</v>
      </c>
      <c r="E33" s="26" t="n">
        <f aca="false">SUM(B33:D33)</f>
        <v>641952</v>
      </c>
    </row>
    <row r="34" customFormat="false" ht="15" hidden="false" customHeight="false" outlineLevel="0" collapsed="false">
      <c r="A34" s="0" t="s">
        <v>303</v>
      </c>
      <c r="B34" s="40" t="n">
        <f aca="false">12*(B12+B9)*fee_fx*Inputs!$D$6</f>
        <v>103032</v>
      </c>
      <c r="C34" s="40" t="n">
        <f aca="false">12*(C12+C9)*fee_fx*Inputs!$D$7</f>
        <v>106056</v>
      </c>
      <c r="D34" s="40" t="n">
        <f aca="false">12*(D12)*fee_fx*Inputs!$D$8</f>
        <v>25920</v>
      </c>
      <c r="E34" s="26" t="n">
        <f aca="false">SUM(B34:D34)</f>
        <v>235008</v>
      </c>
    </row>
    <row r="35" customFormat="false" ht="15" hidden="false" customHeight="false" outlineLevel="0" collapsed="false">
      <c r="A35" s="15" t="s">
        <v>304</v>
      </c>
      <c r="B35" s="26" t="n">
        <f aca="false">SUM(B31:B34)</f>
        <v>709905.6</v>
      </c>
      <c r="C35" s="26" t="n">
        <f aca="false">SUM(C31:C34)</f>
        <v>841838.4</v>
      </c>
      <c r="D35" s="26" t="n">
        <f aca="false">SUM(D31:D34)</f>
        <v>334416</v>
      </c>
      <c r="E35" s="26" t="n">
        <f aca="false">SUM(E31:E34)</f>
        <v>1886160</v>
      </c>
    </row>
    <row r="37" customFormat="false" ht="15" hidden="false" customHeight="false" outlineLevel="0" collapsed="false">
      <c r="A37" s="15" t="s">
        <v>305</v>
      </c>
    </row>
    <row r="38" customFormat="false" ht="15" hidden="false" customHeight="false" outlineLevel="0" collapsed="false">
      <c r="A38" s="0" t="s">
        <v>268</v>
      </c>
      <c r="B38" s="40" t="n">
        <f aca="false">-12*(B9+B12)*cost_acc</f>
        <v>-164851.2</v>
      </c>
      <c r="C38" s="40" t="n">
        <f aca="false">-12*(C9+C12)*cost_acc</f>
        <v>-84844.8</v>
      </c>
      <c r="D38" s="40" t="n">
        <f aca="false">-12*(D9+D12)*cost_acc</f>
        <v>-22752</v>
      </c>
      <c r="E38" s="26" t="n">
        <f aca="false">SUM(B38:D38)</f>
        <v>-272448</v>
      </c>
    </row>
    <row r="39" customFormat="false" ht="15" hidden="false" customHeight="false" outlineLevel="0" collapsed="false">
      <c r="A39" s="0" t="s">
        <v>269</v>
      </c>
      <c r="B39" s="40" t="n">
        <f aca="false">-12*cost_wd*Inputs!$E$6*(B12*(1-wd_red)+B9*plus_wdf)</f>
        <v>-274752</v>
      </c>
      <c r="C39" s="40" t="n">
        <f aca="false">-12*cost_wd*Inputs!$E$7*(C12*(1-wd_red)+C9*plus_wdf)</f>
        <v>-282816</v>
      </c>
      <c r="D39" s="40" t="n">
        <f aca="false">-12*cost_wd*Inputs!$E$8*(D12*(1-wd_red)+D9)</f>
        <v>-75840</v>
      </c>
      <c r="E39" s="26" t="n">
        <f aca="false">SUM(B39:D39)</f>
        <v>-633408</v>
      </c>
    </row>
    <row r="40" customFormat="false" ht="15" hidden="false" customHeight="false" outlineLevel="0" collapsed="false">
      <c r="A40" s="0" t="s">
        <v>270</v>
      </c>
      <c r="B40" s="40" t="n">
        <f aca="false">-12*(B9+B12)*cost_fx*Inputs!$D$6</f>
        <v>-20606.4</v>
      </c>
      <c r="C40" s="40" t="n">
        <f aca="false">-12*(C9+C12)*cost_fx*Inputs!$D$7</f>
        <v>-21211.2</v>
      </c>
      <c r="D40" s="40" t="n">
        <f aca="false">-12*(D9+D12)*cost_fx*Inputs!$D$8</f>
        <v>-45504</v>
      </c>
      <c r="E40" s="26" t="n">
        <f aca="false">SUM(B40:D40)</f>
        <v>-87321.6</v>
      </c>
    </row>
    <row r="41" customFormat="false" ht="15" hidden="false" customHeight="false" outlineLevel="0" collapsed="false">
      <c r="A41" s="0" t="s">
        <v>306</v>
      </c>
      <c r="B41" s="40" t="n">
        <v>0</v>
      </c>
      <c r="C41" s="40" t="n">
        <v>0</v>
      </c>
      <c r="D41" s="40" t="n">
        <f aca="false">-12*D9*cost_ins</f>
        <v>-16800</v>
      </c>
      <c r="E41" s="26" t="n">
        <f aca="false">SUM(B41:D41)</f>
        <v>-16800</v>
      </c>
    </row>
    <row r="42" customFormat="false" ht="15" hidden="false" customHeight="false" outlineLevel="0" collapsed="false">
      <c r="A42" s="0" t="s">
        <v>272</v>
      </c>
      <c r="B42" s="40" t="n">
        <f aca="false">-12*B9*feat_cost</f>
        <v>-0</v>
      </c>
      <c r="C42" s="40" t="n">
        <f aca="false">-12*C9*feat_cost</f>
        <v>-0</v>
      </c>
      <c r="D42" s="40" t="n">
        <v>0</v>
      </c>
      <c r="E42" s="26" t="n">
        <f aca="false">SUM(B42:D42)</f>
        <v>0</v>
      </c>
    </row>
    <row r="43" customFormat="false" ht="15" hidden="false" customHeight="false" outlineLevel="0" collapsed="false">
      <c r="A43" s="15" t="s">
        <v>307</v>
      </c>
      <c r="B43" s="26" t="n">
        <f aca="false">SUM(B38:B42)</f>
        <v>-460209.6</v>
      </c>
      <c r="C43" s="26" t="n">
        <f aca="false">SUM(C38:C42)</f>
        <v>-388872</v>
      </c>
      <c r="D43" s="26" t="n">
        <f aca="false">SUM(D38:D42)</f>
        <v>-160896</v>
      </c>
      <c r="E43" s="26" t="n">
        <f aca="false">SUM(E38:E42)</f>
        <v>-1009977.6</v>
      </c>
    </row>
    <row r="44" customFormat="false" ht="15" hidden="false" customHeight="false" outlineLevel="0" collapsed="false">
      <c r="A44" s="15" t="s">
        <v>308</v>
      </c>
      <c r="B44" s="42" t="n">
        <f aca="false">B35+B43</f>
        <v>249696</v>
      </c>
      <c r="C44" s="42" t="n">
        <f aca="false">C35+C43</f>
        <v>452966.4</v>
      </c>
      <c r="D44" s="42" t="n">
        <f aca="false">D35+D43</f>
        <v>173520</v>
      </c>
      <c r="E44" s="42" t="n">
        <f aca="false">E35+E43</f>
        <v>876182.4</v>
      </c>
    </row>
    <row r="45" customFormat="false" ht="15" hidden="false" customHeight="false" outlineLevel="0" collapsed="false">
      <c r="A45" s="20" t="s">
        <v>309</v>
      </c>
      <c r="B45" s="43" t="n">
        <f aca="false">B44-B18</f>
        <v>0</v>
      </c>
      <c r="C45" s="43" t="n">
        <f aca="false">C44-C18</f>
        <v>0</v>
      </c>
      <c r="D45" s="43" t="n">
        <f aca="false">D44-D18</f>
        <v>0</v>
      </c>
      <c r="E45" s="43" t="n">
        <f aca="false">E44-E18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5" t="s">
        <v>310</v>
      </c>
    </row>
    <row r="2" customFormat="false" ht="15" hidden="false" customHeight="false" outlineLevel="0" collapsed="false">
      <c r="A2" s="20" t="s">
        <v>311</v>
      </c>
    </row>
    <row r="4" customFormat="false" ht="15" hidden="false" customHeight="false" outlineLevel="0" collapsed="false">
      <c r="A4" s="9" t="s">
        <v>312</v>
      </c>
      <c r="B4" s="9" t="s">
        <v>313</v>
      </c>
      <c r="C4" s="9" t="s">
        <v>314</v>
      </c>
      <c r="D4" s="9" t="s">
        <v>315</v>
      </c>
    </row>
    <row r="5" customFormat="false" ht="15" hidden="false" customHeight="false" outlineLevel="0" collapsed="false">
      <c r="A5" s="0" t="s">
        <v>316</v>
      </c>
      <c r="B5" s="40" t="n">
        <f aca="false">Alternatives!E5</f>
        <v>-580800</v>
      </c>
      <c r="C5" s="40" t="n">
        <f aca="false">SUM(B$5:B5)</f>
        <v>-580800</v>
      </c>
      <c r="D5" s="20" t="s">
        <v>317</v>
      </c>
    </row>
    <row r="6" customFormat="false" ht="15" hidden="false" customHeight="false" outlineLevel="0" collapsed="false">
      <c r="A6" s="0" t="s">
        <v>318</v>
      </c>
      <c r="B6" s="40" t="n">
        <f aca="false">Model!E33</f>
        <v>641952</v>
      </c>
      <c r="C6" s="40" t="n">
        <f aca="false">SUM(B$5:B6)</f>
        <v>61152</v>
      </c>
      <c r="D6" s="20" t="s">
        <v>319</v>
      </c>
    </row>
    <row r="7" customFormat="false" ht="15" hidden="false" customHeight="false" outlineLevel="0" collapsed="false">
      <c r="A7" s="0" t="s">
        <v>320</v>
      </c>
      <c r="B7" s="40" t="n">
        <f aca="false">Model!E34</f>
        <v>235008</v>
      </c>
      <c r="C7" s="40" t="n">
        <f aca="false">SUM(B$5:B7)</f>
        <v>296160</v>
      </c>
      <c r="D7" s="20" t="s">
        <v>321</v>
      </c>
    </row>
    <row r="8" customFormat="false" ht="15" hidden="false" customHeight="false" outlineLevel="0" collapsed="false">
      <c r="A8" s="0" t="s">
        <v>322</v>
      </c>
      <c r="B8" s="40" t="n">
        <f aca="false">Model!E32</f>
        <v>556617.6</v>
      </c>
      <c r="C8" s="40" t="n">
        <f aca="false">SUM(B$5:B8)</f>
        <v>852777.6</v>
      </c>
      <c r="D8" s="20" t="s">
        <v>323</v>
      </c>
    </row>
    <row r="9" customFormat="false" ht="15" hidden="false" customHeight="false" outlineLevel="0" collapsed="false">
      <c r="A9" s="0" t="s">
        <v>324</v>
      </c>
      <c r="B9" s="40" t="n">
        <f aca="false">Model!E41</f>
        <v>-16800</v>
      </c>
      <c r="C9" s="40" t="n">
        <f aca="false">SUM(B$5:B9)</f>
        <v>835977.6</v>
      </c>
      <c r="D9" s="20" t="s">
        <v>325</v>
      </c>
    </row>
    <row r="10" customFormat="false" ht="15" hidden="false" customHeight="false" outlineLevel="0" collapsed="false">
      <c r="A10" s="0" t="s">
        <v>326</v>
      </c>
      <c r="B10" s="40" t="n">
        <f aca="false">-12*(Model!B11*'Segment economics'!B15+Model!C11*'Segment economics'!F15+Model!D11*'Segment economics'!J15)</f>
        <v>40204.8</v>
      </c>
      <c r="C10" s="40" t="n">
        <f aca="false">SUM(B$5:B10)</f>
        <v>876182.4</v>
      </c>
      <c r="D10" s="20" t="s">
        <v>327</v>
      </c>
    </row>
    <row r="11" customFormat="false" ht="15" hidden="false" customHeight="false" outlineLevel="0" collapsed="false">
      <c r="A11" s="0" t="s">
        <v>328</v>
      </c>
      <c r="B11" s="40" t="n">
        <f aca="false">reco_total-SUM(B5:B10)</f>
        <v>0</v>
      </c>
      <c r="C11" s="40" t="n">
        <f aca="false">SUM(B$5:B11)</f>
        <v>876182.4</v>
      </c>
    </row>
    <row r="12" customFormat="false" ht="15" hidden="false" customHeight="false" outlineLevel="0" collapsed="false">
      <c r="A12" s="15" t="s">
        <v>329</v>
      </c>
      <c r="B12" s="42" t="n">
        <f aca="false">reco_total</f>
        <v>876182.4</v>
      </c>
    </row>
    <row r="13" customFormat="false" ht="15" hidden="false" customHeight="false" outlineLevel="0" collapsed="false">
      <c r="A13" s="0" t="s">
        <v>330</v>
      </c>
      <c r="B13" s="40" t="n">
        <f aca="false">-fixed</f>
        <v>-700000</v>
      </c>
    </row>
    <row r="14" customFormat="false" ht="15" hidden="false" customHeight="false" outlineLevel="0" collapsed="false">
      <c r="A14" s="15" t="s">
        <v>331</v>
      </c>
      <c r="B14" s="42" t="n">
        <f aca="false">B12+B13</f>
        <v>176182.4</v>
      </c>
    </row>
    <row r="15" customFormat="false" ht="15" hidden="false" customHeight="false" outlineLevel="0" collapsed="false">
      <c r="A15" s="0" t="s">
        <v>332</v>
      </c>
      <c r="B15" s="40" t="n">
        <f aca="false">B5-fixed</f>
        <v>-1280800</v>
      </c>
    </row>
    <row r="16" customFormat="false" ht="15" hidden="false" customHeight="false" outlineLevel="0" collapsed="false">
      <c r="A16" s="15" t="s">
        <v>333</v>
      </c>
      <c r="B16" s="26" t="n">
        <f aca="false">B14-B15</f>
        <v>1456982.4</v>
      </c>
    </row>
    <row r="18" customFormat="false" ht="45" hidden="false" customHeight="true" outlineLevel="0" collapsed="false">
      <c r="A18" s="6" t="s">
        <v>334</v>
      </c>
      <c r="B18" s="6"/>
      <c r="C18" s="6"/>
      <c r="D18" s="6"/>
    </row>
  </sheetData>
  <mergeCells count="1">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46"/>
    <col collapsed="false" customWidth="true" hidden="false" outlineLevel="0" max="6" min="2" style="0" width="15"/>
    <col collapsed="false" customWidth="true" hidden="false" outlineLevel="0" max="7" min="7" style="0" width="16"/>
  </cols>
  <sheetData>
    <row r="1" customFormat="false" ht="17.35" hidden="false" customHeight="false" outlineLevel="0" collapsed="false">
      <c r="A1" s="5" t="s">
        <v>335</v>
      </c>
    </row>
    <row r="2" customFormat="false" ht="31.5" hidden="false" customHeight="true" outlineLevel="0" collapsed="false">
      <c r="A2" s="39" t="s">
        <v>336</v>
      </c>
      <c r="B2" s="39"/>
      <c r="C2" s="39"/>
      <c r="D2" s="39"/>
      <c r="E2" s="39"/>
      <c r="F2" s="39"/>
      <c r="G2" s="39"/>
    </row>
    <row r="4" customFormat="false" ht="28" hidden="false" customHeight="false" outlineLevel="0" collapsed="false">
      <c r="A4" s="35" t="s">
        <v>337</v>
      </c>
      <c r="B4" s="35" t="s">
        <v>257</v>
      </c>
      <c r="C4" s="35" t="s">
        <v>258</v>
      </c>
      <c r="D4" s="35" t="s">
        <v>208</v>
      </c>
      <c r="E4" s="35" t="s">
        <v>338</v>
      </c>
      <c r="F4" s="35" t="s">
        <v>339</v>
      </c>
      <c r="G4" s="35" t="s">
        <v>67</v>
      </c>
    </row>
    <row r="5" customFormat="false" ht="15" hidden="false" customHeight="false" outlineLevel="0" collapsed="false">
      <c r="A5" s="15" t="s">
        <v>340</v>
      </c>
      <c r="B5" s="40" t="n">
        <f aca="false">12*Inputs!$B$6*(ic*Inputs!$C$6-cost_acc-cost_wd*Inputs!$E$6-cost_fx*Inputs!$D$6)</f>
        <v>-338400</v>
      </c>
      <c r="C5" s="40" t="n">
        <f aca="false">12*Inputs!$B$7*(ic*Inputs!$C$7-cost_acc-cost_wd*Inputs!$E$7-cost_fx*Inputs!$D$7)</f>
        <v>-136800</v>
      </c>
      <c r="D5" s="40" t="n">
        <f aca="false">12*Inputs!$B$8*(ic*Inputs!$C$8-cost_acc-cost_wd*Inputs!$E$8-cost_fx*Inputs!$D$8)</f>
        <v>-105600</v>
      </c>
      <c r="E5" s="42" t="n">
        <f aca="false">SUM(B5:D5)</f>
        <v>-580800</v>
      </c>
      <c r="F5" s="26" t="n">
        <f aca="false">E5-fixed</f>
        <v>-1280800</v>
      </c>
      <c r="G5" s="40" t="n">
        <f aca="false">Inputs!$B$10</f>
        <v>40000</v>
      </c>
    </row>
    <row r="6" customFormat="false" ht="15" hidden="false" customHeight="false" outlineLevel="0" collapsed="false">
      <c r="A6" s="15" t="s">
        <v>341</v>
      </c>
      <c r="B6" s="40" t="n">
        <f aca="false">12*Inputs!$B$6*(1-Inputs!$G$6)*(ic*Inputs!$C$6+fee_wd*Inputs!$E$6*(1-wd_red)+fee_fx*Inputs!$D$6-cost_acc-cost_wd*Inputs!$E$6*(1-wd_red)-cost_fx*Inputs!$D$6)</f>
        <v>191520</v>
      </c>
      <c r="C6" s="40" t="n">
        <f aca="false">12*Inputs!$B$7*(1-Inputs!$G$7)*(ic*Inputs!$C$7+fee_wd*Inputs!$E$7*(1-wd_red)+fee_fx*Inputs!$D$7-cost_acc-cost_wd*Inputs!$E$7*(1-wd_red)-cost_fx*Inputs!$D$7)</f>
        <v>391104</v>
      </c>
      <c r="D6" s="40" t="n">
        <f aca="false">12*Inputs!$B$8*(1-Inputs!$G$8)*(ic*Inputs!$C$8+fee_wd*Inputs!$E$8*(1-wd_red)+fee_fx*Inputs!$D$8-cost_acc-cost_wd*Inputs!$E$8*(1-wd_red)-cost_fx*Inputs!$D$8)</f>
        <v>97920</v>
      </c>
      <c r="E6" s="42" t="n">
        <f aca="false">SUM(B6:D6)</f>
        <v>680544</v>
      </c>
      <c r="F6" s="26" t="n">
        <f aca="false">E6-fixed</f>
        <v>-19456</v>
      </c>
      <c r="G6" s="40" t="n">
        <f aca="false">Inputs!$B$6*(1-Inputs!$G$6)+Inputs!$B$7*(1-Inputs!$G$7)+Inputs!$B$8*(1-Inputs!$G$8)</f>
        <v>35640</v>
      </c>
    </row>
    <row r="7" customFormat="false" ht="15" hidden="false" customHeight="false" outlineLevel="0" collapsed="false">
      <c r="A7" s="15" t="s">
        <v>342</v>
      </c>
      <c r="B7" s="40" t="n">
        <f aca="false">12*Inputs!$B$6*(1-Inputs!$F$6)*(ic*Inputs!$C$6+flat_fee-cost_acc-cost_wd*Inputs!$E$6-cost_fx*Inputs!$D$6)</f>
        <v>364824</v>
      </c>
      <c r="C7" s="40" t="n">
        <f aca="false">12*Inputs!$B$7*(1-Inputs!$F$7)*(ic*Inputs!$C$7+flat_fee-cost_acc-cost_wd*Inputs!$E$7-cost_fx*Inputs!$D$7)</f>
        <v>328320</v>
      </c>
      <c r="D7" s="40" t="n">
        <f aca="false">12*Inputs!$B$8*(1-Inputs!$F$8)*(ic*Inputs!$C$8+flat_fee-cost_acc-cost_wd*Inputs!$E$8-cost_fx*Inputs!$D$8)</f>
        <v>77328</v>
      </c>
      <c r="E7" s="42" t="n">
        <f aca="false">SUM(B7:D7)</f>
        <v>770472</v>
      </c>
      <c r="F7" s="26" t="n">
        <f aca="false">E7-fixed</f>
        <v>70472</v>
      </c>
      <c r="G7" s="40" t="n">
        <f aca="false">Inputs!$B$6*(1-Inputs!$F$6)+Inputs!$B$7*(1-Inputs!$F$7)+Inputs!$B$8*(1-Inputs!$F$8)</f>
        <v>23400</v>
      </c>
    </row>
    <row r="8" customFormat="false" ht="15" hidden="false" customHeight="false" outlineLevel="0" collapsed="false">
      <c r="A8" s="15" t="s">
        <v>343</v>
      </c>
      <c r="B8" s="40" t="n">
        <f aca="false">12*Inputs!$B$6*(1-Inputs!$G$6)*(ic*Inputs!$C$6+fee_wd*Inputs!$E$6*(1-wd_red)+fee_fx*Inputs!$D$6-cost_acc-cost_wd*Inputs!$E$6*(1-wd_red)-cost_fx*Inputs!$D$6)</f>
        <v>191520</v>
      </c>
      <c r="C8" s="40" t="n">
        <f aca="false">12*Inputs!$B$7*(1-Inputs!$G$7)*(ic*Inputs!$C$7+fee_wd*Inputs!$E$7*(1-wd_red)+fee_fx*Inputs!$D$7-cost_acc-cost_wd*Inputs!$E$7*(1-wd_red)-cost_fx*Inputs!$D$7)</f>
        <v>391104</v>
      </c>
      <c r="D8" s="40" t="n">
        <f aca="false">Model!D18</f>
        <v>173520</v>
      </c>
      <c r="E8" s="42" t="n">
        <f aca="false">SUM(B8:D8)</f>
        <v>756144</v>
      </c>
      <c r="F8" s="26" t="n">
        <f aca="false">E8-fixed</f>
        <v>56144</v>
      </c>
      <c r="G8" s="40" t="n">
        <f aca="false">Inputs!$B$6*(1-Inputs!$G$6)+Inputs!$B$7*(1-Inputs!$G$7)+Model!D13</f>
        <v>37600</v>
      </c>
    </row>
    <row r="9" customFormat="false" ht="15" hidden="false" customHeight="false" outlineLevel="0" collapsed="false">
      <c r="A9" s="15" t="s">
        <v>344</v>
      </c>
      <c r="B9" s="40" t="n">
        <f aca="false">Model!B18</f>
        <v>249696</v>
      </c>
      <c r="C9" s="40" t="n">
        <f aca="false">Model!C18</f>
        <v>452966.4</v>
      </c>
      <c r="D9" s="40" t="n">
        <f aca="false">Model!D18</f>
        <v>173520</v>
      </c>
      <c r="E9" s="42" t="n">
        <f aca="false">SUM(B9:D9)</f>
        <v>876182.4</v>
      </c>
      <c r="F9" s="26" t="n">
        <f aca="false">E9-fixed</f>
        <v>176182.4</v>
      </c>
      <c r="G9" s="40" t="n">
        <f aca="false">Model!E13</f>
        <v>37840</v>
      </c>
    </row>
    <row r="11" customFormat="false" ht="15" hidden="false" customHeight="false" outlineLevel="0" collapsed="false">
      <c r="A11" s="15" t="s">
        <v>345</v>
      </c>
    </row>
    <row r="12" customFormat="false" ht="15" hidden="false" customHeight="false" outlineLevel="0" collapsed="false">
      <c r="A12" s="0" t="s">
        <v>346</v>
      </c>
      <c r="E12" s="40" t="n">
        <f aca="false">E9-E6</f>
        <v>195638.4</v>
      </c>
      <c r="F12" s="44" t="n">
        <f aca="false">E9/E6-1</f>
        <v>0.287473550571308</v>
      </c>
    </row>
    <row r="13" customFormat="false" ht="15" hidden="false" customHeight="false" outlineLevel="0" collapsed="false">
      <c r="A13" s="0" t="s">
        <v>347</v>
      </c>
      <c r="E13" s="40" t="n">
        <f aca="false">E9-E7</f>
        <v>105710.4</v>
      </c>
      <c r="F13" s="44" t="n">
        <f aca="false">E9/E7-1</f>
        <v>0.137202130641996</v>
      </c>
    </row>
    <row r="14" customFormat="false" ht="15" hidden="false" customHeight="false" outlineLevel="0" collapsed="false">
      <c r="A14" s="0" t="s">
        <v>348</v>
      </c>
      <c r="E14" s="40" t="n">
        <f aca="false">E9-E8</f>
        <v>120038.4</v>
      </c>
      <c r="F14" s="44" t="n">
        <f aca="false">E9/E8-1</f>
        <v>0.158750714149686</v>
      </c>
    </row>
    <row r="16" customFormat="false" ht="15" hidden="false" customHeight="false" outlineLevel="0" collapsed="false">
      <c r="A16" s="15" t="s">
        <v>349</v>
      </c>
    </row>
    <row r="17" customFormat="false" ht="15" hidden="false" customHeight="false" outlineLevel="0" collapsed="false">
      <c r="A17" s="0" t="s">
        <v>350</v>
      </c>
      <c r="B17" s="36" t="n">
        <v>2.99</v>
      </c>
      <c r="E17" s="40" t="n">
        <f aca="false">12*Inputs!$B$6*(1-Inputs!$F$6)*(ic*Inputs!$C$6+B17-cost_acc-cost_wd*Inputs!$E$6-cost_fx*Inputs!$D$6)+12*Inputs!$B$7*(1-Inputs!$F$7)*(ic*Inputs!$C$7+B17-cost_acc-cost_wd*Inputs!$E$7-cost_fx*Inputs!$D$7)+12*Inputs!$B$8*(1-Inputs!$F$8)*(ic*Inputs!$C$8+B17-cost_acc-cost_wd*Inputs!$E$8-cost_fx*Inputs!$D$8)</f>
        <v>489672</v>
      </c>
      <c r="F17" s="40" t="n">
        <f aca="false">E17-fixed</f>
        <v>-210328</v>
      </c>
    </row>
    <row r="18" customFormat="false" ht="15" hidden="false" customHeight="false" outlineLevel="0" collapsed="false">
      <c r="A18" s="0" t="s">
        <v>351</v>
      </c>
      <c r="B18" s="36" t="n">
        <v>3.99</v>
      </c>
      <c r="E18" s="40" t="n">
        <f aca="false">12*Inputs!$B$6*(1-Inputs!$F$6)*(ic*Inputs!$C$6+B18-cost_acc-cost_wd*Inputs!$E$6-cost_fx*Inputs!$D$6)+12*Inputs!$B$7*(1-Inputs!$F$7)*(ic*Inputs!$C$7+B18-cost_acc-cost_wd*Inputs!$E$7-cost_fx*Inputs!$D$7)+12*Inputs!$B$8*(1-Inputs!$F$8)*(ic*Inputs!$C$8+B18-cost_acc-cost_wd*Inputs!$E$8-cost_fx*Inputs!$D$8)</f>
        <v>770472</v>
      </c>
      <c r="F18" s="40" t="n">
        <f aca="false">E18-fixed</f>
        <v>70472</v>
      </c>
    </row>
    <row r="19" customFormat="false" ht="15" hidden="false" customHeight="false" outlineLevel="0" collapsed="false">
      <c r="A19" s="0" t="s">
        <v>352</v>
      </c>
      <c r="B19" s="36" t="n">
        <v>4.99</v>
      </c>
      <c r="E19" s="40" t="n">
        <f aca="false">12*Inputs!$B$6*(1-Inputs!$F$6)*(ic*Inputs!$C$6+B19-cost_acc-cost_wd*Inputs!$E$6-cost_fx*Inputs!$D$6)+12*Inputs!$B$7*(1-Inputs!$F$7)*(ic*Inputs!$C$7+B19-cost_acc-cost_wd*Inputs!$E$7-cost_fx*Inputs!$D$7)+12*Inputs!$B$8*(1-Inputs!$F$8)*(ic*Inputs!$C$8+B19-cost_acc-cost_wd*Inputs!$E$8-cost_fx*Inputs!$D$8)</f>
        <v>1051272</v>
      </c>
      <c r="F19" s="40" t="n">
        <f aca="false">E19-fixed</f>
        <v>351272</v>
      </c>
    </row>
    <row r="21" customFormat="false" ht="60" hidden="false" customHeight="true" outlineLevel="0" collapsed="false">
      <c r="A21" s="39" t="s">
        <v>353</v>
      </c>
      <c r="B21" s="39"/>
      <c r="C21" s="39"/>
      <c r="D21" s="39"/>
      <c r="E21" s="39"/>
      <c r="F21" s="39"/>
      <c r="G21" s="39"/>
    </row>
  </sheetData>
  <mergeCells count="2">
    <mergeCell ref="A2:G2"/>
    <mergeCell ref="A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30"/>
    <col collapsed="false" customWidth="true" hidden="false" outlineLevel="0" max="3" min="2" style="0" width="12"/>
    <col collapsed="false" customWidth="true" hidden="false" outlineLevel="0" max="10" min="4" style="0" width="14"/>
  </cols>
  <sheetData>
    <row r="1" customFormat="false" ht="17.35" hidden="false" customHeight="false" outlineLevel="0" collapsed="false">
      <c r="A1" s="5" t="s">
        <v>354</v>
      </c>
    </row>
    <row r="2" customFormat="false" ht="15" hidden="false" customHeight="false" outlineLevel="0" collapsed="false">
      <c r="A2" s="20" t="s">
        <v>355</v>
      </c>
    </row>
    <row r="4" customFormat="false" ht="28" hidden="false" customHeight="false" outlineLevel="0" collapsed="false">
      <c r="A4" s="35" t="s">
        <v>356</v>
      </c>
      <c r="B4" s="35" t="s">
        <v>357</v>
      </c>
      <c r="C4" s="35" t="s">
        <v>358</v>
      </c>
      <c r="D4" s="35" t="s">
        <v>359</v>
      </c>
      <c r="E4" s="35" t="s">
        <v>360</v>
      </c>
      <c r="F4" s="35" t="s">
        <v>361</v>
      </c>
      <c r="G4" s="35" t="s">
        <v>362</v>
      </c>
      <c r="H4" s="35" t="s">
        <v>363</v>
      </c>
      <c r="I4" s="35" t="s">
        <v>277</v>
      </c>
      <c r="J4" s="35" t="s">
        <v>364</v>
      </c>
    </row>
    <row r="5" customFormat="false" ht="15" hidden="false" customHeight="false" outlineLevel="0" collapsed="false">
      <c r="A5" s="15" t="s">
        <v>257</v>
      </c>
    </row>
    <row r="6" customFormat="false" ht="15" hidden="false" customHeight="false" outlineLevel="0" collapsed="false">
      <c r="A6" s="0" t="s">
        <v>365</v>
      </c>
      <c r="C6" s="45" t="n">
        <v>0</v>
      </c>
      <c r="D6" s="40" t="n">
        <v>0</v>
      </c>
      <c r="E6" s="40" t="n">
        <f aca="false">Inputs!$B$6*(1-Inputs!$G$6)</f>
        <v>22800</v>
      </c>
      <c r="F6" s="40" t="n">
        <f aca="false">Inputs!$B$6*Inputs!$G$6</f>
        <v>1200</v>
      </c>
      <c r="G6" s="40" t="n">
        <v>0</v>
      </c>
      <c r="H6" s="40" t="n">
        <f aca="false">12*E6*(ic*Inputs!$C$6+fee_wd*Inputs!$E$6*(1-wd_red)+fee_fx*Inputs!$D$6-cost_acc-cost_wd*Inputs!$E$6*(1-wd_red)-cost_fx*Inputs!$D$6)</f>
        <v>191520</v>
      </c>
      <c r="I6" s="26" t="n">
        <f aca="false">G6+H6</f>
        <v>191520</v>
      </c>
      <c r="J6" s="0" t="str">
        <f aca="false">IF(I6=MAX(I$6:I$9),"← best","")</f>
        <v/>
      </c>
    </row>
    <row r="7" customFormat="false" ht="15" hidden="false" customHeight="false" outlineLevel="0" collapsed="false">
      <c r="A7" s="0" t="s">
        <v>366</v>
      </c>
      <c r="B7" s="36" t="n">
        <f aca="false">Inputs!$H$6</f>
        <v>2.99</v>
      </c>
      <c r="C7" s="45" t="n">
        <f aca="false">Inputs!$I$6</f>
        <v>0.15</v>
      </c>
      <c r="D7" s="40" t="n">
        <f aca="false">Inputs!$B$6*C7</f>
        <v>3600</v>
      </c>
      <c r="E7" s="40" t="n">
        <f aca="false">(Inputs!$B$6-D7)*(1-Inputs!$G$6*churn_nonbuyers)</f>
        <v>19380</v>
      </c>
      <c r="F7" s="40" t="n">
        <f aca="false">Inputs!$B$6-D7-E7</f>
        <v>1020</v>
      </c>
      <c r="G7" s="40" t="n">
        <f aca="false">12*D7*(ic*Inputs!$C$6+B7+fee_fx*Inputs!$D$6-cost_acc-cost_wd*Inputs!$E$6*plus_wdf-cost_fx*Inputs!$D$6-feat_cost)</f>
        <v>94608</v>
      </c>
      <c r="H7" s="40" t="n">
        <f aca="false">12*E7*(ic*Inputs!$C$6+fee_wd*Inputs!$E$6*(1-wd_red)+fee_fx*Inputs!$D$6-cost_acc-cost_wd*Inputs!$E$6*(1-wd_red)-cost_fx*Inputs!$D$6)</f>
        <v>162792</v>
      </c>
      <c r="I7" s="42" t="n">
        <f aca="false">G7+H7</f>
        <v>257400</v>
      </c>
      <c r="J7" s="0" t="str">
        <f aca="false">IF(I7=MAX(I$6:I$9),"← best","")</f>
        <v>← best</v>
      </c>
    </row>
    <row r="8" customFormat="false" ht="15" hidden="false" customHeight="false" outlineLevel="0" collapsed="false">
      <c r="A8" s="0" t="s">
        <v>367</v>
      </c>
      <c r="B8" s="36" t="n">
        <f aca="false">Inputs!$J$6</f>
        <v>3.99</v>
      </c>
      <c r="C8" s="45" t="n">
        <f aca="false">Inputs!$K$6</f>
        <v>0.08</v>
      </c>
      <c r="D8" s="40" t="n">
        <f aca="false">Inputs!$B$6*C8</f>
        <v>1920</v>
      </c>
      <c r="E8" s="40" t="n">
        <f aca="false">(Inputs!$B$6-D8)*(1-Inputs!$G$6*churn_nonbuyers)</f>
        <v>20976</v>
      </c>
      <c r="F8" s="40" t="n">
        <f aca="false">Inputs!$B$6-D8-E8</f>
        <v>1104</v>
      </c>
      <c r="G8" s="40" t="n">
        <f aca="false">12*D8*(ic*Inputs!$C$6+B8+fee_fx*Inputs!$D$6-cost_acc-cost_wd*Inputs!$E$6*plus_wdf-cost_fx*Inputs!$D$6-feat_cost)</f>
        <v>73497.6</v>
      </c>
      <c r="H8" s="40" t="n">
        <f aca="false">12*E8*(ic*Inputs!$C$6+fee_wd*Inputs!$E$6*(1-wd_red)+fee_fx*Inputs!$D$6-cost_acc-cost_wd*Inputs!$E$6*(1-wd_red)-cost_fx*Inputs!$D$6)</f>
        <v>176198.4</v>
      </c>
      <c r="I8" s="42" t="n">
        <f aca="false">G8+H8</f>
        <v>249696</v>
      </c>
      <c r="J8" s="0" t="str">
        <f aca="false">IF(I8=MAX(I$6:I$9),"← best","")</f>
        <v/>
      </c>
    </row>
    <row r="9" customFormat="false" ht="15" hidden="false" customHeight="false" outlineLevel="0" collapsed="false">
      <c r="A9" s="0" t="s">
        <v>368</v>
      </c>
      <c r="B9" s="36" t="n">
        <f aca="false">Inputs!$L$6</f>
        <v>4.99</v>
      </c>
      <c r="C9" s="45" t="n">
        <f aca="false">Inputs!$M$6</f>
        <v>0.04</v>
      </c>
      <c r="D9" s="40" t="n">
        <f aca="false">Inputs!$B$6*C9</f>
        <v>960</v>
      </c>
      <c r="E9" s="40" t="n">
        <f aca="false">(Inputs!$B$6-D9)*(1-Inputs!$G$6*churn_nonbuyers)</f>
        <v>21888</v>
      </c>
      <c r="F9" s="40" t="n">
        <f aca="false">Inputs!$B$6-D9-E9</f>
        <v>1152</v>
      </c>
      <c r="G9" s="40" t="n">
        <f aca="false">12*D9*(ic*Inputs!$C$6+B9+fee_fx*Inputs!$D$6-cost_acc-cost_wd*Inputs!$E$6*plus_wdf-cost_fx*Inputs!$D$6-feat_cost)</f>
        <v>48268.8</v>
      </c>
      <c r="H9" s="40" t="n">
        <f aca="false">12*E9*(ic*Inputs!$C$6+fee_wd*Inputs!$E$6*(1-wd_red)+fee_fx*Inputs!$D$6-cost_acc-cost_wd*Inputs!$E$6*(1-wd_red)-cost_fx*Inputs!$D$6)</f>
        <v>183859.2</v>
      </c>
      <c r="I9" s="42" t="n">
        <f aca="false">G9+H9</f>
        <v>232128</v>
      </c>
      <c r="J9" s="0" t="str">
        <f aca="false">IF(I9=MAX(I$6:I$9),"← best","")</f>
        <v/>
      </c>
    </row>
    <row r="11" customFormat="false" ht="15" hidden="false" customHeight="false" outlineLevel="0" collapsed="false">
      <c r="A11" s="15" t="s">
        <v>258</v>
      </c>
    </row>
    <row r="12" customFormat="false" ht="15" hidden="false" customHeight="false" outlineLevel="0" collapsed="false">
      <c r="A12" s="0" t="s">
        <v>365</v>
      </c>
      <c r="C12" s="45" t="n">
        <v>0</v>
      </c>
      <c r="D12" s="40" t="n">
        <v>0</v>
      </c>
      <c r="E12" s="40" t="n">
        <f aca="false">Inputs!$B$7*(1-Inputs!$G$7)</f>
        <v>11640</v>
      </c>
      <c r="F12" s="40" t="n">
        <f aca="false">Inputs!$B$7*Inputs!$G$7</f>
        <v>360</v>
      </c>
      <c r="G12" s="40" t="n">
        <v>0</v>
      </c>
      <c r="H12" s="40" t="n">
        <f aca="false">12*E12*(ic*Inputs!$C$7+fee_wd*Inputs!$E$7*(1-wd_red)+fee_fx*Inputs!$D$7-cost_acc-cost_wd*Inputs!$E$7*(1-wd_red)-cost_fx*Inputs!$D$7)</f>
        <v>391104</v>
      </c>
      <c r="I12" s="26" t="n">
        <f aca="false">G12+H12</f>
        <v>391104</v>
      </c>
      <c r="J12" s="0" t="str">
        <f aca="false">IF(I12=MAX(I$12:I$15),"← best","")</f>
        <v/>
      </c>
    </row>
    <row r="13" customFormat="false" ht="15" hidden="false" customHeight="false" outlineLevel="0" collapsed="false">
      <c r="A13" s="0" t="s">
        <v>366</v>
      </c>
      <c r="B13" s="36" t="n">
        <f aca="false">Inputs!$H$7</f>
        <v>2.99</v>
      </c>
      <c r="C13" s="45" t="n">
        <f aca="false">Inputs!$I$7</f>
        <v>0.5</v>
      </c>
      <c r="D13" s="40" t="n">
        <f aca="false">Inputs!$B$7*C13</f>
        <v>6000</v>
      </c>
      <c r="E13" s="40" t="n">
        <f aca="false">(Inputs!$B$7-D13)*(1-Inputs!$G$7*churn_nonbuyers)</f>
        <v>5820</v>
      </c>
      <c r="F13" s="40" t="n">
        <f aca="false">Inputs!$B$7-D13-E13</f>
        <v>180</v>
      </c>
      <c r="G13" s="40" t="n">
        <f aca="false">12*D13*(ic*Inputs!$C$7+B13+fee_fx*Inputs!$D$7-cost_acc-cost_wd*Inputs!$E$7*plus_wdf-cost_fx*Inputs!$D$7-feat_cost)</f>
        <v>200880</v>
      </c>
      <c r="H13" s="40" t="n">
        <f aca="false">12*E13*(ic*Inputs!$C$7+fee_wd*Inputs!$E$7*(1-wd_red)+fee_fx*Inputs!$D$7-cost_acc-cost_wd*Inputs!$E$7*(1-wd_red)-cost_fx*Inputs!$D$7)</f>
        <v>195552</v>
      </c>
      <c r="I13" s="42" t="n">
        <f aca="false">G13+H13</f>
        <v>396432</v>
      </c>
      <c r="J13" s="0" t="str">
        <f aca="false">IF(I13=MAX(I$12:I$15),"← best","")</f>
        <v/>
      </c>
    </row>
    <row r="14" customFormat="false" ht="15" hidden="false" customHeight="false" outlineLevel="0" collapsed="false">
      <c r="A14" s="0" t="s">
        <v>367</v>
      </c>
      <c r="B14" s="36" t="n">
        <f aca="false">Inputs!$J$7</f>
        <v>3.99</v>
      </c>
      <c r="C14" s="45" t="n">
        <f aca="false">Inputs!$K$7</f>
        <v>0.4</v>
      </c>
      <c r="D14" s="40" t="n">
        <f aca="false">Inputs!$B$7*C14</f>
        <v>4800</v>
      </c>
      <c r="E14" s="40" t="n">
        <f aca="false">(Inputs!$B$7-D14)*(1-Inputs!$G$7*churn_nonbuyers)</f>
        <v>6984</v>
      </c>
      <c r="F14" s="40" t="n">
        <f aca="false">Inputs!$B$7-D14-E14</f>
        <v>216</v>
      </c>
      <c r="G14" s="40" t="n">
        <f aca="false">12*D14*(ic*Inputs!$C$7+B14+fee_fx*Inputs!$D$7-cost_acc-cost_wd*Inputs!$E$7*plus_wdf-cost_fx*Inputs!$D$7-feat_cost)</f>
        <v>218304</v>
      </c>
      <c r="H14" s="40" t="n">
        <f aca="false">12*E14*(ic*Inputs!$C$7+fee_wd*Inputs!$E$7*(1-wd_red)+fee_fx*Inputs!$D$7-cost_acc-cost_wd*Inputs!$E$7*(1-wd_red)-cost_fx*Inputs!$D$7)</f>
        <v>234662.4</v>
      </c>
      <c r="I14" s="42" t="n">
        <f aca="false">G14+H14</f>
        <v>452966.4</v>
      </c>
      <c r="J14" s="0" t="str">
        <f aca="false">IF(I14=MAX(I$12:I$15),"← best","")</f>
        <v>← best</v>
      </c>
    </row>
    <row r="15" customFormat="false" ht="15" hidden="false" customHeight="false" outlineLevel="0" collapsed="false">
      <c r="A15" s="0" t="s">
        <v>368</v>
      </c>
      <c r="B15" s="36" t="n">
        <f aca="false">Inputs!$L$7</f>
        <v>4.99</v>
      </c>
      <c r="C15" s="45" t="n">
        <f aca="false">Inputs!$M$7</f>
        <v>0.2</v>
      </c>
      <c r="D15" s="40" t="n">
        <f aca="false">Inputs!$B$7*C15</f>
        <v>2400</v>
      </c>
      <c r="E15" s="40" t="n">
        <f aca="false">(Inputs!$B$7-D15)*(1-Inputs!$G$7*churn_nonbuyers)</f>
        <v>9312</v>
      </c>
      <c r="F15" s="40" t="n">
        <f aca="false">Inputs!$B$7-D15-E15</f>
        <v>288</v>
      </c>
      <c r="G15" s="40" t="n">
        <f aca="false">12*D15*(ic*Inputs!$C$7+B15+fee_fx*Inputs!$D$7-cost_acc-cost_wd*Inputs!$E$7*plus_wdf-cost_fx*Inputs!$D$7-feat_cost)</f>
        <v>137952</v>
      </c>
      <c r="H15" s="40" t="n">
        <f aca="false">12*E15*(ic*Inputs!$C$7+fee_wd*Inputs!$E$7*(1-wd_red)+fee_fx*Inputs!$D$7-cost_acc-cost_wd*Inputs!$E$7*(1-wd_red)-cost_fx*Inputs!$D$7)</f>
        <v>312883.2</v>
      </c>
      <c r="I15" s="42" t="n">
        <f aca="false">G15+H15</f>
        <v>450835.2</v>
      </c>
      <c r="J15" s="0" t="str">
        <f aca="false">IF(I15=MAX(I$12:I$15),"← best","")</f>
        <v/>
      </c>
    </row>
    <row r="17" customFormat="false" ht="15" hidden="false" customHeight="false" outlineLevel="0" collapsed="false">
      <c r="A17" s="15" t="s">
        <v>208</v>
      </c>
    </row>
    <row r="18" customFormat="false" ht="15" hidden="false" customHeight="false" outlineLevel="0" collapsed="false">
      <c r="A18" s="0" t="s">
        <v>365</v>
      </c>
      <c r="C18" s="45" t="n">
        <v>0</v>
      </c>
      <c r="D18" s="40" t="n">
        <v>0</v>
      </c>
      <c r="E18" s="40" t="n">
        <f aca="false">Inputs!$B$8*(1-Inputs!$G$8)</f>
        <v>1200</v>
      </c>
      <c r="F18" s="40" t="n">
        <f aca="false">Inputs!$B$8*Inputs!$G$8</f>
        <v>2800</v>
      </c>
      <c r="G18" s="40" t="n">
        <v>0</v>
      </c>
      <c r="H18" s="40" t="n">
        <f aca="false">12*E18*(ic*Inputs!$C$8+fee_wd*Inputs!$E$8*(1-wd_red)+fee_fx*Inputs!$D$8-cost_acc-cost_wd*Inputs!$E$8*(1-wd_red)-cost_fx*Inputs!$D$8)</f>
        <v>97920</v>
      </c>
      <c r="I18" s="26" t="n">
        <f aca="false">G18+H18</f>
        <v>97920</v>
      </c>
      <c r="J18" s="0" t="str">
        <f aca="false">IF(I18=MAX(I$18:I$21),"← best","")</f>
        <v/>
      </c>
    </row>
    <row r="19" customFormat="false" ht="15" hidden="false" customHeight="false" outlineLevel="0" collapsed="false">
      <c r="A19" s="0" t="s">
        <v>369</v>
      </c>
      <c r="B19" s="36" t="n">
        <f aca="false">Inputs!$H$8</f>
        <v>5.99</v>
      </c>
      <c r="C19" s="45" t="n">
        <f aca="false">Inputs!$I$8</f>
        <v>0.8</v>
      </c>
      <c r="D19" s="40" t="n">
        <f aca="false">Inputs!$B$8*C19</f>
        <v>3200</v>
      </c>
      <c r="E19" s="40" t="n">
        <f aca="false">(Inputs!$B$8-D19)*(1-Inputs!$G$8*churn_nonbuyers)</f>
        <v>240</v>
      </c>
      <c r="F19" s="40" t="n">
        <f aca="false">Inputs!$B$8-D19-E19</f>
        <v>560</v>
      </c>
      <c r="G19" s="40" t="n">
        <f aca="false">12*D19*(ic*Inputs!$C$8+B19-cost_acc-cost_wd*Inputs!$E$8-cost_fx*Inputs!$D$8-cost_ins)</f>
        <v>126336</v>
      </c>
      <c r="H19" s="40" t="n">
        <f aca="false">12*E19*(ic*Inputs!$C$8+fee_wd*Inputs!$E$8*(1-wd_red)+fee_fx*Inputs!$D$8-cost_acc-cost_wd*Inputs!$E$8*(1-wd_red)-cost_fx*Inputs!$D$8)</f>
        <v>19584</v>
      </c>
      <c r="I19" s="42" t="n">
        <f aca="false">G19+H19</f>
        <v>145920</v>
      </c>
      <c r="J19" s="0" t="str">
        <f aca="false">IF(I19=MAX(I$18:I$21),"← best","")</f>
        <v/>
      </c>
    </row>
    <row r="20" customFormat="false" ht="15" hidden="false" customHeight="false" outlineLevel="0" collapsed="false">
      <c r="A20" s="0" t="s">
        <v>370</v>
      </c>
      <c r="B20" s="36" t="n">
        <f aca="false">Inputs!$J$8</f>
        <v>6.99</v>
      </c>
      <c r="C20" s="45" t="n">
        <f aca="false">Inputs!$K$8</f>
        <v>0.7</v>
      </c>
      <c r="D20" s="40" t="n">
        <f aca="false">Inputs!$B$8*C20</f>
        <v>2800</v>
      </c>
      <c r="E20" s="40" t="n">
        <f aca="false">(Inputs!$B$8-D20)*(1-Inputs!$G$8*churn_nonbuyers)</f>
        <v>360</v>
      </c>
      <c r="F20" s="40" t="n">
        <f aca="false">Inputs!$B$8-D20-E20</f>
        <v>840</v>
      </c>
      <c r="G20" s="40" t="n">
        <f aca="false">12*D20*(ic*Inputs!$C$8+B20-cost_acc-cost_wd*Inputs!$E$8-cost_fx*Inputs!$D$8-cost_ins)</f>
        <v>144144</v>
      </c>
      <c r="H20" s="40" t="n">
        <f aca="false">12*E20*(ic*Inputs!$C$8+fee_wd*Inputs!$E$8*(1-wd_red)+fee_fx*Inputs!$D$8-cost_acc-cost_wd*Inputs!$E$8*(1-wd_red)-cost_fx*Inputs!$D$8)</f>
        <v>29376</v>
      </c>
      <c r="I20" s="42" t="n">
        <f aca="false">G20+H20</f>
        <v>173520</v>
      </c>
      <c r="J20" s="0" t="str">
        <f aca="false">IF(I20=MAX(I$18:I$21),"← best","")</f>
        <v>← best</v>
      </c>
    </row>
    <row r="21" customFormat="false" ht="15" hidden="false" customHeight="false" outlineLevel="0" collapsed="false">
      <c r="A21" s="0" t="s">
        <v>371</v>
      </c>
      <c r="B21" s="36" t="n">
        <f aca="false">Inputs!$L$8</f>
        <v>8.99</v>
      </c>
      <c r="C21" s="45" t="n">
        <f aca="false">Inputs!$M$8</f>
        <v>0.3</v>
      </c>
      <c r="D21" s="40" t="n">
        <f aca="false">Inputs!$B$8*C21</f>
        <v>1200</v>
      </c>
      <c r="E21" s="40" t="n">
        <f aca="false">(Inputs!$B$8-D21)*(1-Inputs!$G$8*churn_nonbuyers)</f>
        <v>840</v>
      </c>
      <c r="F21" s="40" t="n">
        <f aca="false">Inputs!$B$8-D21-E21</f>
        <v>1960</v>
      </c>
      <c r="G21" s="40" t="n">
        <f aca="false">12*D21*(ic*Inputs!$C$8+B21-cost_acc-cost_wd*Inputs!$E$8-cost_fx*Inputs!$D$8-cost_ins)</f>
        <v>90576</v>
      </c>
      <c r="H21" s="40" t="n">
        <f aca="false">12*E21*(ic*Inputs!$C$8+fee_wd*Inputs!$E$8*(1-wd_red)+fee_fx*Inputs!$D$8-cost_acc-cost_wd*Inputs!$E$8*(1-wd_red)-cost_fx*Inputs!$D$8)</f>
        <v>68544</v>
      </c>
      <c r="I21" s="42" t="n">
        <f aca="false">G21+H21</f>
        <v>159120</v>
      </c>
      <c r="J21" s="0" t="str">
        <f aca="false">IF(I21=MAX(I$18:I$21),"← best","")</f>
        <v/>
      </c>
    </row>
    <row r="23" customFormat="false" ht="48" hidden="false" customHeight="true" outlineLevel="0" collapsed="false">
      <c r="A23" s="39" t="s">
        <v>372</v>
      </c>
      <c r="B23" s="39"/>
      <c r="C23" s="39"/>
      <c r="D23" s="39"/>
      <c r="E23" s="39"/>
      <c r="F23" s="39"/>
      <c r="G23" s="39"/>
      <c r="H23" s="39"/>
      <c r="I23" s="39"/>
      <c r="J23" s="39"/>
    </row>
  </sheetData>
  <mergeCells count="1">
    <mergeCell ref="A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20"/>
    <col collapsed="false" customWidth="true" hidden="false" outlineLevel="0" max="5" min="5" style="0" width="16"/>
    <col collapsed="false" customWidth="true" hidden="false" outlineLevel="0" max="6" min="6" style="0" width="20"/>
    <col collapsed="false" customWidth="true" hidden="false" outlineLevel="0" max="7" min="7" style="0" width="14"/>
    <col collapsed="false" customWidth="true" hidden="false" outlineLevel="0" max="8" min="8" style="0" width="30"/>
  </cols>
  <sheetData>
    <row r="1" customFormat="false" ht="17.35" hidden="false" customHeight="false" outlineLevel="0" collapsed="false">
      <c r="A1" s="5" t="s">
        <v>373</v>
      </c>
    </row>
    <row r="3" customFormat="false" ht="15" hidden="false" customHeight="false" outlineLevel="0" collapsed="false">
      <c r="A3" s="7" t="s">
        <v>374</v>
      </c>
      <c r="B3" s="8"/>
      <c r="C3" s="8"/>
      <c r="D3" s="8"/>
      <c r="E3" s="8"/>
    </row>
    <row r="4" customFormat="false" ht="15" hidden="false" customHeight="false" outlineLevel="0" collapsed="false">
      <c r="A4" s="0" t="s">
        <v>375</v>
      </c>
      <c r="B4" s="40" t="n">
        <f aca="false">reco_total</f>
        <v>876182.4</v>
      </c>
    </row>
    <row r="5" customFormat="false" ht="15" hidden="false" customHeight="false" outlineLevel="0" collapsed="false">
      <c r="A5" s="0" t="s">
        <v>376</v>
      </c>
      <c r="B5" s="40" t="n">
        <f aca="false">fixed</f>
        <v>700000</v>
      </c>
    </row>
    <row r="6" customFormat="false" ht="15" hidden="false" customHeight="false" outlineLevel="0" collapsed="false">
      <c r="A6" s="15" t="s">
        <v>377</v>
      </c>
      <c r="B6" s="42" t="n">
        <f aca="false">reco_profit</f>
        <v>176182.4</v>
      </c>
    </row>
    <row r="7" customFormat="false" ht="15" hidden="false" customHeight="false" outlineLevel="0" collapsed="false">
      <c r="A7" s="0" t="s">
        <v>67</v>
      </c>
      <c r="B7" s="40" t="n">
        <f aca="false">Model!E13</f>
        <v>37840</v>
      </c>
    </row>
    <row r="8" customFormat="false" ht="15" hidden="false" customHeight="false" outlineLevel="0" collapsed="false">
      <c r="A8" s="0" t="s">
        <v>378</v>
      </c>
      <c r="B8" s="36" t="n">
        <f aca="false">B4/B7/12</f>
        <v>1.92957716701903</v>
      </c>
    </row>
    <row r="9" customFormat="false" ht="15" hidden="false" customHeight="false" outlineLevel="0" collapsed="false">
      <c r="A9" s="0" t="s">
        <v>379</v>
      </c>
      <c r="B9" s="26" t="n">
        <f aca="false">fixed/B8/12</f>
        <v>30231.1482175401</v>
      </c>
    </row>
    <row r="10" customFormat="false" ht="15" hidden="false" customHeight="false" outlineLevel="0" collapsed="false">
      <c r="A10" s="0" t="s">
        <v>380</v>
      </c>
      <c r="B10" s="44" t="n">
        <f aca="false">1-fixed/B4</f>
        <v>0.201079592559723</v>
      </c>
    </row>
    <row r="11" customFormat="false" ht="15" hidden="false" customHeight="false" outlineLevel="0" collapsed="false">
      <c r="A11" s="0" t="s">
        <v>381</v>
      </c>
      <c r="B11" s="40" t="n">
        <f aca="false">MAX(0,-reco_profit)</f>
        <v>0</v>
      </c>
    </row>
    <row r="12" customFormat="false" ht="15" hidden="false" customHeight="false" outlineLevel="0" collapsed="false">
      <c r="A12" s="0" t="s">
        <v>382</v>
      </c>
      <c r="B12" s="40" t="n">
        <f aca="false">B11/12/'Segment economics'!H15</f>
        <v>0</v>
      </c>
    </row>
    <row r="14" customFormat="false" ht="15" hidden="false" customHeight="false" outlineLevel="0" collapsed="false">
      <c r="A14" s="7" t="s">
        <v>383</v>
      </c>
      <c r="B14" s="8"/>
      <c r="C14" s="8"/>
      <c r="D14" s="8"/>
      <c r="E14" s="8"/>
    </row>
    <row r="15" customFormat="false" ht="15" hidden="false" customHeight="false" outlineLevel="0" collapsed="false">
      <c r="A15" s="15" t="s">
        <v>384</v>
      </c>
      <c r="B15" s="15" t="s">
        <v>385</v>
      </c>
      <c r="C15" s="15" t="s">
        <v>386</v>
      </c>
      <c r="D15" s="15" t="s">
        <v>387</v>
      </c>
      <c r="E15" s="15" t="s">
        <v>388</v>
      </c>
    </row>
    <row r="16" customFormat="false" ht="15" hidden="false" customHeight="false" outlineLevel="0" collapsed="false">
      <c r="A16" s="0" t="s">
        <v>389</v>
      </c>
      <c r="B16" s="36" t="n">
        <v>-1</v>
      </c>
      <c r="C16" s="36" t="n">
        <f aca="false">'Segment economics'!H15</f>
        <v>3.79</v>
      </c>
      <c r="D16" s="44" t="n">
        <f aca="false">-B16/(C16+B16)</f>
        <v>0.3584229390681</v>
      </c>
      <c r="E16" s="41" t="n">
        <f aca="false">Inputs!$I$7/Inputs!$K$7-1</f>
        <v>0.25</v>
      </c>
    </row>
    <row r="17" customFormat="false" ht="15" hidden="false" customHeight="false" outlineLevel="0" collapsed="false">
      <c r="A17" s="0" t="s">
        <v>390</v>
      </c>
      <c r="B17" s="36" t="n">
        <v>1</v>
      </c>
      <c r="C17" s="36" t="n">
        <f aca="false">'Segment economics'!H15</f>
        <v>3.79</v>
      </c>
      <c r="D17" s="44" t="n">
        <f aca="false">-B17/(C17+B17)</f>
        <v>-0.208768267223382</v>
      </c>
      <c r="E17" s="41" t="n">
        <f aca="false">Inputs!$M$7/Inputs!$K$7-1</f>
        <v>-0.5</v>
      </c>
    </row>
    <row r="18" customFormat="false" ht="15" hidden="false" customHeight="false" outlineLevel="0" collapsed="false">
      <c r="A18" s="0" t="s">
        <v>391</v>
      </c>
      <c r="B18" s="36" t="n">
        <v>-1</v>
      </c>
      <c r="C18" s="36" t="n">
        <f aca="false">'Segment economics'!M15</f>
        <v>4.29</v>
      </c>
      <c r="D18" s="44" t="n">
        <f aca="false">-B18/(C18+B18)</f>
        <v>0.303951367781155</v>
      </c>
      <c r="E18" s="41" t="n">
        <f aca="false">Inputs!$I$8/Inputs!$K$8-1</f>
        <v>0.142857142857143</v>
      </c>
    </row>
    <row r="19" customFormat="false" ht="15" hidden="false" customHeight="false" outlineLevel="0" collapsed="false">
      <c r="A19" s="0" t="s">
        <v>392</v>
      </c>
      <c r="B19" s="36" t="n">
        <v>2</v>
      </c>
      <c r="C19" s="36" t="n">
        <f aca="false">'Segment economics'!M15</f>
        <v>4.29</v>
      </c>
      <c r="D19" s="44" t="n">
        <f aca="false">-B19/(C19+B19)</f>
        <v>-0.317965023847377</v>
      </c>
      <c r="E19" s="41" t="n">
        <f aca="false">Inputs!$M$8/Inputs!$K$8-1</f>
        <v>-0.571428571428571</v>
      </c>
    </row>
    <row r="20" customFormat="false" ht="45" hidden="false" customHeight="true" outlineLevel="0" collapsed="false">
      <c r="A20" s="39" t="s">
        <v>393</v>
      </c>
      <c r="B20" s="39"/>
      <c r="C20" s="39"/>
      <c r="D20" s="39"/>
      <c r="E20" s="39"/>
    </row>
    <row r="22" customFormat="false" ht="15" hidden="false" customHeight="false" outlineLevel="0" collapsed="false">
      <c r="A22" s="7" t="s">
        <v>394</v>
      </c>
      <c r="B22" s="8"/>
      <c r="C22" s="8"/>
      <c r="D22" s="8"/>
      <c r="E22" s="8"/>
    </row>
    <row r="23" customFormat="false" ht="15" hidden="false" customHeight="false" outlineLevel="0" collapsed="false">
      <c r="A23" s="0" t="s">
        <v>395</v>
      </c>
      <c r="B23" s="40" t="n">
        <f aca="false">Model!D18</f>
        <v>173520</v>
      </c>
    </row>
    <row r="24" customFormat="false" ht="15" hidden="false" customHeight="false" outlineLevel="0" collapsed="false">
      <c r="A24" s="0" t="s">
        <v>396</v>
      </c>
      <c r="B24" s="36" t="n">
        <f aca="false">B23/12/Inputs!$B$8</f>
        <v>3.615</v>
      </c>
    </row>
    <row r="25" customFormat="false" ht="15" hidden="false" customHeight="false" outlineLevel="0" collapsed="false">
      <c r="A25" s="0" t="s">
        <v>397</v>
      </c>
      <c r="B25" s="36" t="n">
        <f aca="false">ic*Inputs!$C$8+Inputs!$L$8-cost_acc-cost_wd*Inputs!$E$8-cost_fx*Inputs!$D$8-cost_ins</f>
        <v>6.29</v>
      </c>
    </row>
    <row r="26" customFormat="false" ht="15" hidden="false" customHeight="false" outlineLevel="0" collapsed="false">
      <c r="A26" s="0" t="s">
        <v>398</v>
      </c>
      <c r="B26" s="36" t="n">
        <f aca="false">(1-Inputs!$G$8)*(ic*Inputs!$C$8+fee_wd*Inputs!$E$8*(1-wd_red)+fee_fx*Inputs!$D$8-cost_acc-cost_wd*Inputs!$E$8*(1-wd_red)-cost_fx*Inputs!$D$8)</f>
        <v>2.04</v>
      </c>
    </row>
    <row r="27" customFormat="false" ht="15" hidden="false" customHeight="false" outlineLevel="0" collapsed="false">
      <c r="A27" s="15" t="s">
        <v>399</v>
      </c>
      <c r="B27" s="46" t="n">
        <f aca="false">(B24-B26)/(B25-B26)</f>
        <v>0.370588235294118</v>
      </c>
    </row>
    <row r="28" customFormat="false" ht="15" hidden="false" customHeight="false" outlineLevel="0" collapsed="false">
      <c r="A28" s="0" t="s">
        <v>400</v>
      </c>
      <c r="B28" s="45" t="n">
        <f aca="false">Inputs!$M$8</f>
        <v>0.3</v>
      </c>
    </row>
    <row r="30" customFormat="false" ht="15" hidden="false" customHeight="false" outlineLevel="0" collapsed="false">
      <c r="A30" s="7" t="s">
        <v>401</v>
      </c>
      <c r="B30" s="8"/>
      <c r="C30" s="8"/>
      <c r="D30" s="8"/>
      <c r="E30" s="8"/>
    </row>
    <row r="31" customFormat="false" ht="15" hidden="false" customHeight="false" outlineLevel="0" collapsed="false">
      <c r="A31" s="0" t="s">
        <v>402</v>
      </c>
      <c r="B31" s="47" t="n">
        <v>1</v>
      </c>
    </row>
    <row r="32" customFormat="false" ht="15" hidden="false" customHeight="false" outlineLevel="0" collapsed="false">
      <c r="A32" s="0" t="s">
        <v>403</v>
      </c>
      <c r="B32" s="36" t="n">
        <f aca="false">'Segment economics'!M15</f>
        <v>4.29</v>
      </c>
    </row>
    <row r="33" customFormat="false" ht="15" hidden="false" customHeight="false" outlineLevel="0" collapsed="false">
      <c r="A33" s="15" t="s">
        <v>404</v>
      </c>
      <c r="B33" s="46" t="n">
        <f aca="false">B31/B32</f>
        <v>0.233100233100233</v>
      </c>
    </row>
    <row r="34" customFormat="false" ht="15" hidden="false" customHeight="false" outlineLevel="0" collapsed="false">
      <c r="A34" s="0" t="s">
        <v>405</v>
      </c>
      <c r="B34" s="40" t="n">
        <f aca="false">12*B31*Model!D9</f>
        <v>33600</v>
      </c>
    </row>
    <row r="35" customFormat="false" ht="15" hidden="false" customHeight="false" outlineLevel="0" collapsed="false">
      <c r="A35" s="0" t="s">
        <v>406</v>
      </c>
      <c r="B35" s="40" t="n">
        <f aca="false">0.1*Model!D9*12*B32</f>
        <v>14414.4</v>
      </c>
    </row>
    <row r="37" customFormat="false" ht="15" hidden="false" customHeight="false" outlineLevel="0" collapsed="false">
      <c r="A37" s="7" t="s">
        <v>407</v>
      </c>
      <c r="B37" s="8"/>
      <c r="C37" s="8"/>
      <c r="D37" s="8"/>
      <c r="E37" s="8"/>
      <c r="F37" s="8"/>
      <c r="G37" s="8"/>
      <c r="H37" s="8"/>
    </row>
    <row r="38" customFormat="false" ht="31.5" hidden="false" customHeight="true" outlineLevel="0" collapsed="false">
      <c r="A38" s="39" t="s">
        <v>408</v>
      </c>
      <c r="B38" s="39"/>
      <c r="C38" s="39"/>
      <c r="D38" s="39"/>
      <c r="E38" s="39"/>
      <c r="F38" s="39"/>
      <c r="G38" s="39"/>
      <c r="H38" s="39"/>
    </row>
    <row r="39" customFormat="false" ht="28" hidden="false" customHeight="false" outlineLevel="0" collapsed="false">
      <c r="A39" s="4" t="s">
        <v>384</v>
      </c>
      <c r="B39" s="4" t="s">
        <v>385</v>
      </c>
      <c r="C39" s="4" t="s">
        <v>409</v>
      </c>
      <c r="D39" s="4" t="s">
        <v>410</v>
      </c>
      <c r="E39" s="4" t="s">
        <v>411</v>
      </c>
      <c r="F39" s="4" t="s">
        <v>387</v>
      </c>
      <c r="G39" s="4" t="s">
        <v>388</v>
      </c>
      <c r="H39" s="4" t="s">
        <v>412</v>
      </c>
    </row>
    <row r="40" customFormat="false" ht="15" hidden="false" customHeight="false" outlineLevel="0" collapsed="false">
      <c r="A40" s="0" t="s">
        <v>389</v>
      </c>
      <c r="B40" s="36" t="n">
        <v>-1</v>
      </c>
      <c r="C40" s="36" t="n">
        <f aca="false">'Segment economics'!H15</f>
        <v>3.79</v>
      </c>
      <c r="D40" s="36" t="n">
        <f aca="false">'Segment economics'!G15*(1-Inputs!$G$7*churn_nonbuyers)</f>
        <v>2.716</v>
      </c>
      <c r="E40" s="38" t="n">
        <f aca="false">C40-D40</f>
        <v>1.074</v>
      </c>
      <c r="F40" s="46" t="n">
        <f aca="false">-B40/(E40+B40)</f>
        <v>13.5135135135135</v>
      </c>
      <c r="G40" s="41" t="n">
        <f aca="false">Inputs!$I$7/Inputs!$K$7-1</f>
        <v>0.25</v>
      </c>
      <c r="H40" s="15" t="str">
        <f aca="false">IF(G40&gt;F40,"pays: move the price","fails: keep the price")</f>
        <v>fails: keep the price</v>
      </c>
    </row>
    <row r="41" customFormat="false" ht="15" hidden="false" customHeight="false" outlineLevel="0" collapsed="false">
      <c r="A41" s="0" t="s">
        <v>390</v>
      </c>
      <c r="B41" s="36" t="n">
        <v>1</v>
      </c>
      <c r="C41" s="36" t="n">
        <f aca="false">'Segment economics'!H15</f>
        <v>3.79</v>
      </c>
      <c r="D41" s="36" t="n">
        <f aca="false">'Segment economics'!G15*(1-Inputs!$G$7*churn_nonbuyers)</f>
        <v>2.716</v>
      </c>
      <c r="E41" s="38" t="n">
        <f aca="false">C41-D41</f>
        <v>1.074</v>
      </c>
      <c r="F41" s="46" t="n">
        <f aca="false">-B41/(E41+B41)</f>
        <v>-0.482160077145612</v>
      </c>
      <c r="G41" s="41" t="n">
        <f aca="false">Inputs!$M$7/Inputs!$K$7-1</f>
        <v>-0.5</v>
      </c>
      <c r="H41" s="15" t="str">
        <f aca="false">IF(G41&gt;F41,"pays: move the price","fails: keep the price")</f>
        <v>fails: keep the price</v>
      </c>
    </row>
    <row r="42" customFormat="false" ht="15" hidden="false" customHeight="false" outlineLevel="0" collapsed="false">
      <c r="A42" s="0" t="s">
        <v>391</v>
      </c>
      <c r="B42" s="36" t="n">
        <v>-1</v>
      </c>
      <c r="C42" s="36" t="n">
        <f aca="false">'Segment economics'!M15</f>
        <v>4.29</v>
      </c>
      <c r="D42" s="36" t="n">
        <f aca="false">'Segment economics'!K15*(1-Inputs!$G$8*churn_nonbuyers)</f>
        <v>2.04</v>
      </c>
      <c r="E42" s="38" t="n">
        <f aca="false">C42-D42</f>
        <v>2.25</v>
      </c>
      <c r="F42" s="46" t="n">
        <f aca="false">-B42/(E42+B42)</f>
        <v>0.8</v>
      </c>
      <c r="G42" s="41" t="n">
        <f aca="false">Inputs!$I$8/Inputs!$K$8-1</f>
        <v>0.142857142857143</v>
      </c>
      <c r="H42" s="15" t="str">
        <f aca="false">IF(G42&gt;F42,"pays: move the price","fails: keep the price")</f>
        <v>fails: keep the price</v>
      </c>
    </row>
    <row r="43" customFormat="false" ht="15" hidden="false" customHeight="false" outlineLevel="0" collapsed="false">
      <c r="A43" s="0" t="s">
        <v>392</v>
      </c>
      <c r="B43" s="36" t="n">
        <v>2</v>
      </c>
      <c r="C43" s="36" t="n">
        <f aca="false">'Segment economics'!M15</f>
        <v>4.29</v>
      </c>
      <c r="D43" s="36" t="n">
        <f aca="false">'Segment economics'!K15*(1-Inputs!$G$8*churn_nonbuyers)</f>
        <v>2.04</v>
      </c>
      <c r="E43" s="38" t="n">
        <f aca="false">C43-D43</f>
        <v>2.25</v>
      </c>
      <c r="F43" s="46" t="n">
        <f aca="false">-B43/(E43+B43)</f>
        <v>-0.470588235294118</v>
      </c>
      <c r="G43" s="41" t="n">
        <f aca="false">Inputs!$M$8/Inputs!$K$8-1</f>
        <v>-0.571428571428571</v>
      </c>
      <c r="H43" s="15" t="str">
        <f aca="false">IF(G43&gt;F43,"pays: move the price","fails: keep the price")</f>
        <v>fails: keep the price</v>
      </c>
    </row>
    <row r="44" customFormat="false" ht="61.5" hidden="false" customHeight="true" outlineLevel="0" collapsed="false">
      <c r="A44" s="6" t="s">
        <v>413</v>
      </c>
      <c r="B44" s="6"/>
      <c r="C44" s="6"/>
      <c r="D44" s="6"/>
      <c r="E44" s="6"/>
      <c r="F44" s="6"/>
      <c r="G44" s="6"/>
      <c r="H44" s="6"/>
    </row>
    <row r="46" customFormat="false" ht="15" hidden="false" customHeight="false" outlineLevel="0" collapsed="false">
      <c r="A46" s="7" t="s">
        <v>414</v>
      </c>
      <c r="B46" s="8"/>
      <c r="C46" s="8"/>
      <c r="D46" s="8"/>
      <c r="E46" s="8"/>
      <c r="F46" s="8"/>
      <c r="G46" s="8"/>
      <c r="H46" s="8"/>
    </row>
    <row r="47" customFormat="false" ht="15" hidden="false" customHeight="false" outlineLevel="0" collapsed="false">
      <c r="A47" s="0" t="s">
        <v>415</v>
      </c>
      <c r="B47" s="47" t="n">
        <v>7.99</v>
      </c>
    </row>
    <row r="48" customFormat="false" ht="15" hidden="false" customHeight="false" outlineLevel="0" collapsed="false">
      <c r="A48" s="0" t="s">
        <v>416</v>
      </c>
      <c r="B48" s="36" t="n">
        <f aca="false">ic*Inputs!$C$8+B47-cost_acc-cost_wd*Inputs!$E$8-cost_fx*Inputs!$D$8-cost_ins</f>
        <v>5.29</v>
      </c>
    </row>
    <row r="49" customFormat="false" ht="15" hidden="false" customHeight="false" outlineLevel="0" collapsed="false">
      <c r="A49" s="0" t="s">
        <v>417</v>
      </c>
      <c r="B49" s="36" t="n">
        <f aca="false">B24</f>
        <v>3.615</v>
      </c>
    </row>
    <row r="50" customFormat="false" ht="15" hidden="false" customHeight="false" outlineLevel="0" collapsed="false">
      <c r="A50" s="0" t="s">
        <v>418</v>
      </c>
      <c r="B50" s="36" t="n">
        <f aca="false">B26</f>
        <v>2.04</v>
      </c>
    </row>
    <row r="51" customFormat="false" ht="15" hidden="false" customHeight="false" outlineLevel="0" collapsed="false">
      <c r="A51" s="15" t="s">
        <v>419</v>
      </c>
      <c r="B51" s="46" t="n">
        <f aca="false">(B49-B50)/(B48-B50)</f>
        <v>0.484615384615385</v>
      </c>
    </row>
    <row r="52" customFormat="false" ht="15" hidden="false" customHeight="false" outlineLevel="0" collapsed="false">
      <c r="A52" s="0" t="s">
        <v>420</v>
      </c>
      <c r="B52" s="41" t="n">
        <f aca="false">Inputs!$K$8+(B47-Inputs!$J$8)/(Inputs!$L$8-Inputs!$J$8)*(Inputs!$M$8-Inputs!$K$8)</f>
        <v>0.5</v>
      </c>
    </row>
    <row r="53" customFormat="false" ht="48" hidden="false" customHeight="true" outlineLevel="0" collapsed="false">
      <c r="A53" s="6" t="s">
        <v>421</v>
      </c>
      <c r="B53" s="6"/>
      <c r="C53" s="6"/>
      <c r="D53" s="6"/>
      <c r="E53" s="6"/>
      <c r="F53" s="6"/>
      <c r="G53" s="6"/>
      <c r="H53" s="6"/>
    </row>
    <row r="55" customFormat="false" ht="15" hidden="false" customHeight="false" outlineLevel="0" collapsed="false">
      <c r="A55" s="7" t="s">
        <v>422</v>
      </c>
      <c r="B55" s="8"/>
      <c r="C55" s="8"/>
      <c r="D55" s="8"/>
      <c r="E55" s="8"/>
      <c r="F55" s="8"/>
      <c r="G55" s="8"/>
      <c r="H55" s="8"/>
    </row>
    <row r="56" customFormat="false" ht="15" hidden="false" customHeight="false" outlineLevel="0" collapsed="false">
      <c r="A56" s="0" t="s">
        <v>423</v>
      </c>
      <c r="B56" s="36" t="n">
        <v>-1</v>
      </c>
      <c r="C56" s="36" t="n">
        <f aca="false">'Segment economics'!D15</f>
        <v>3.19</v>
      </c>
      <c r="D56" s="36" t="n">
        <f aca="false">'Segment economics'!C15*(1-Inputs!$G$6*churn_nonbuyers)</f>
        <v>0.665</v>
      </c>
      <c r="E56" s="38" t="n">
        <f aca="false">C56-D56</f>
        <v>2.525</v>
      </c>
      <c r="F56" s="46" t="n">
        <f aca="false">-B56/(E56+B56)</f>
        <v>0.655737704918033</v>
      </c>
      <c r="G56" s="41" t="n">
        <f aca="false">Inputs!$I$6/Inputs!$K$6-1</f>
        <v>0.875</v>
      </c>
      <c r="H56" s="15" t="str">
        <f aca="false">IF(G56&gt;F56,"pays for this segment","fails")</f>
        <v>pays for this segment</v>
      </c>
    </row>
    <row r="57" customFormat="false" ht="15" hidden="false" customHeight="false" outlineLevel="0" collapsed="false">
      <c r="A57" s="0" t="s">
        <v>424</v>
      </c>
      <c r="B57" s="36" t="n">
        <v>1</v>
      </c>
      <c r="C57" s="36" t="n">
        <f aca="false">'Segment economics'!D15</f>
        <v>3.19</v>
      </c>
      <c r="D57" s="36" t="n">
        <f aca="false">'Segment economics'!C15*(1-Inputs!$G$6*churn_nonbuyers)</f>
        <v>0.665</v>
      </c>
      <c r="E57" s="38" t="n">
        <f aca="false">C57-D57</f>
        <v>2.525</v>
      </c>
      <c r="F57" s="46" t="n">
        <f aca="false">-B57/(E57+B57)</f>
        <v>-0.283687943262411</v>
      </c>
      <c r="G57" s="41" t="n">
        <f aca="false">Inputs!$M$6/Inputs!$K$6-1</f>
        <v>-0.5</v>
      </c>
      <c r="H57" s="15" t="str">
        <f aca="false">IF(G57&gt;F57,"pays for this segment","fails")</f>
        <v>fails</v>
      </c>
    </row>
    <row r="58" customFormat="false" ht="48" hidden="false" customHeight="true" outlineLevel="0" collapsed="false">
      <c r="A58" s="6" t="s">
        <v>425</v>
      </c>
      <c r="B58" s="6"/>
      <c r="C58" s="6"/>
      <c r="D58" s="6"/>
      <c r="E58" s="6"/>
      <c r="F58" s="6"/>
      <c r="G58" s="6"/>
      <c r="H58" s="6"/>
    </row>
  </sheetData>
  <mergeCells count="5">
    <mergeCell ref="A20:E20"/>
    <mergeCell ref="A38:H38"/>
    <mergeCell ref="A44:H44"/>
    <mergeCell ref="A53:H53"/>
    <mergeCell ref="A58:H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72"/>
    <col collapsed="false" customWidth="true" hidden="false" outlineLevel="0" max="2" min="2" style="0" width="14"/>
    <col collapsed="false" customWidth="true" hidden="false" outlineLevel="0" max="3" min="3" style="0" width="70"/>
  </cols>
  <sheetData>
    <row r="1" customFormat="false" ht="17.35" hidden="false" customHeight="false" outlineLevel="0" collapsed="false">
      <c r="A1" s="5" t="s">
        <v>426</v>
      </c>
    </row>
    <row r="2" customFormat="false" ht="31.5" hidden="false" customHeight="true" outlineLevel="0" collapsed="false">
      <c r="A2" s="39" t="s">
        <v>427</v>
      </c>
      <c r="B2" s="39"/>
      <c r="C2" s="39"/>
    </row>
    <row r="3" customFormat="false" ht="15" hidden="false" customHeight="false" outlineLevel="0" collapsed="false">
      <c r="A3" s="7" t="s">
        <v>428</v>
      </c>
      <c r="B3" s="8"/>
      <c r="C3" s="8"/>
    </row>
    <row r="4" customFormat="false" ht="15" hidden="false" customHeight="false" outlineLevel="0" collapsed="false">
      <c r="A4" s="0" t="s">
        <v>429</v>
      </c>
      <c r="B4" s="36" t="n">
        <f aca="false">fluxa_fx*Inputs!$D$8</f>
        <v>4</v>
      </c>
      <c r="C4" s="20" t="s">
        <v>430</v>
      </c>
    </row>
    <row r="5" customFormat="false" ht="15" hidden="false" customHeight="false" outlineLevel="0" collapsed="false">
      <c r="A5" s="0" t="s">
        <v>431</v>
      </c>
      <c r="B5" s="36" t="n">
        <f aca="false">fluxa_wd*Inputs!$E$8</f>
        <v>4</v>
      </c>
      <c r="C5" s="20" t="s">
        <v>432</v>
      </c>
    </row>
    <row r="6" customFormat="false" ht="15" hidden="false" customHeight="false" outlineLevel="0" collapsed="false">
      <c r="A6" s="15" t="s">
        <v>433</v>
      </c>
      <c r="B6" s="48" t="n">
        <f aca="false">B4+B5</f>
        <v>8</v>
      </c>
      <c r="C6" s="20" t="s">
        <v>434</v>
      </c>
    </row>
    <row r="7" customFormat="false" ht="15" hidden="false" customHeight="false" outlineLevel="0" collapsed="false">
      <c r="A7" s="0" t="s">
        <v>435</v>
      </c>
      <c r="B7" s="36" t="n">
        <f aca="false">ins_sep</f>
        <v>4</v>
      </c>
      <c r="C7" s="20" t="s">
        <v>436</v>
      </c>
    </row>
    <row r="8" customFormat="false" ht="15" hidden="false" customHeight="false" outlineLevel="0" collapsed="false">
      <c r="A8" s="0" t="s">
        <v>437</v>
      </c>
      <c r="B8" s="49" t="n">
        <v>0</v>
      </c>
      <c r="C8" s="20" t="s">
        <v>438</v>
      </c>
    </row>
    <row r="9" customFormat="false" ht="15" hidden="false" customHeight="false" outlineLevel="0" collapsed="false">
      <c r="A9" s="15" t="s">
        <v>439</v>
      </c>
      <c r="B9" s="48" t="n">
        <f aca="false">B6+B7-B8</f>
        <v>12</v>
      </c>
      <c r="C9" s="20" t="s">
        <v>440</v>
      </c>
    </row>
    <row r="10" customFormat="false" ht="15" hidden="false" customHeight="false" outlineLevel="0" collapsed="false">
      <c r="A10" s="0" t="s">
        <v>441</v>
      </c>
      <c r="B10" s="36" t="n">
        <f aca="false">B6</f>
        <v>8</v>
      </c>
      <c r="C10" s="20" t="s">
        <v>442</v>
      </c>
    </row>
    <row r="11" customFormat="false" ht="15" hidden="false" customHeight="false" outlineLevel="0" collapsed="false">
      <c r="A11" s="0" t="s">
        <v>443</v>
      </c>
      <c r="B11" s="36" t="n">
        <f aca="false">B6+(B9-B6)/2</f>
        <v>10</v>
      </c>
      <c r="C11" s="20" t="s">
        <v>444</v>
      </c>
    </row>
    <row r="12" customFormat="false" ht="15" hidden="false" customHeight="false" outlineLevel="0" collapsed="false">
      <c r="A12" s="0" t="s">
        <v>445</v>
      </c>
      <c r="B12" s="48" t="n">
        <f aca="false">pT</f>
        <v>6.99</v>
      </c>
      <c r="C12" s="20" t="s">
        <v>446</v>
      </c>
    </row>
    <row r="13" customFormat="false" ht="15" hidden="false" customHeight="false" outlineLevel="0" collapsed="false">
      <c r="A13" s="0" t="s">
        <v>447</v>
      </c>
      <c r="B13" s="36" t="n">
        <f aca="false">B9-B12</f>
        <v>5.01</v>
      </c>
      <c r="C13" s="20" t="s">
        <v>448</v>
      </c>
    </row>
    <row r="14" customFormat="false" ht="15" hidden="false" customHeight="false" outlineLevel="0" collapsed="false">
      <c r="A14" s="0" t="s">
        <v>449</v>
      </c>
      <c r="B14" s="36" t="n">
        <f aca="false">B12-B6</f>
        <v>-1.01</v>
      </c>
      <c r="C14" s="20" t="s">
        <v>450</v>
      </c>
    </row>
    <row r="15" customFormat="false" ht="15" hidden="false" customHeight="false" outlineLevel="0" collapsed="false">
      <c r="A15" s="0" t="s">
        <v>451</v>
      </c>
      <c r="B15" s="41" t="n">
        <f aca="false">(B12-B6)/(B9-B6)</f>
        <v>-0.2525</v>
      </c>
      <c r="C15" s="20" t="s">
        <v>452</v>
      </c>
    </row>
    <row r="16" customFormat="false" ht="15" hidden="false" customHeight="false" outlineLevel="0" collapsed="false">
      <c r="A16" s="0" t="s">
        <v>453</v>
      </c>
      <c r="B16" s="36" t="n">
        <f aca="false">cost_acc+cost_wd*Inputs!$E$8+cost_fx*Inputs!$D$8+cost_ins-ic*Inputs!$C$8</f>
        <v>2.7</v>
      </c>
      <c r="C16" s="20" t="s">
        <v>454</v>
      </c>
    </row>
    <row r="17" customFormat="false" ht="15" hidden="false" customHeight="false" outlineLevel="0" collapsed="false">
      <c r="A17" s="0" t="s">
        <v>455</v>
      </c>
      <c r="B17" s="45" t="n">
        <f aca="false">Inputs!$K$8</f>
        <v>0.7</v>
      </c>
      <c r="C17" s="20" t="s">
        <v>432</v>
      </c>
    </row>
    <row r="18" customFormat="false" ht="15" hidden="false" customHeight="false" outlineLevel="0" collapsed="false">
      <c r="A18" s="0" t="s">
        <v>456</v>
      </c>
      <c r="B18" s="45" t="n">
        <f aca="false">Inputs!$M$8</f>
        <v>0.3</v>
      </c>
      <c r="C18" s="20" t="s">
        <v>457</v>
      </c>
    </row>
    <row r="19" customFormat="false" ht="15" hidden="false" customHeight="false" outlineLevel="0" collapsed="false">
      <c r="A19" s="15" t="s">
        <v>458</v>
      </c>
    </row>
    <row r="20" customFormat="false" ht="15" hidden="false" customHeight="false" outlineLevel="0" collapsed="false">
      <c r="A20" s="0" t="s">
        <v>459</v>
      </c>
      <c r="B20" s="36" t="n">
        <f aca="false">B6+ins_sep</f>
        <v>12</v>
      </c>
    </row>
    <row r="21" customFormat="false" ht="15" hidden="false" customHeight="false" outlineLevel="0" collapsed="false">
      <c r="A21" s="0" t="s">
        <v>460</v>
      </c>
      <c r="B21" s="36" t="n">
        <f aca="false">fluxa_prem+fluxa_wd*Inputs!$E$8+ins_sep</f>
        <v>17.99</v>
      </c>
    </row>
    <row r="22" customFormat="false" ht="15" hidden="false" customHeight="false" outlineLevel="0" collapsed="false">
      <c r="A22" s="0" t="s">
        <v>461</v>
      </c>
      <c r="B22" s="36" t="n">
        <f aca="false">bank_fx*Inputs!$D$8+bank_wd_lo*Inputs!$E$8+bank_pkg_lo+ins_sep</f>
        <v>19</v>
      </c>
    </row>
    <row r="23" customFormat="false" ht="15" hidden="false" customHeight="false" outlineLevel="0" collapsed="false">
      <c r="A23" s="0" t="s">
        <v>462</v>
      </c>
      <c r="B23" s="36" t="n">
        <f aca="false">bank_fx*Inputs!$D$8+bank_wd_hi*Inputs!$E$8+bank_pkg_hi+ins_sep</f>
        <v>23</v>
      </c>
    </row>
    <row r="24" customFormat="false" ht="15" hidden="false" customHeight="false" outlineLevel="0" collapsed="false">
      <c r="A24" s="0" t="s">
        <v>463</v>
      </c>
      <c r="B24" s="36" t="n">
        <f aca="false">fee_wd*Inputs!$E$8+fee_fx*Inputs!$D$8+ins_sep</f>
        <v>13</v>
      </c>
    </row>
    <row r="26" customFormat="false" ht="91.5" hidden="false" customHeight="true" outlineLevel="0" collapsed="false">
      <c r="A26" s="6" t="s">
        <v>464</v>
      </c>
      <c r="B26" s="6"/>
      <c r="C26" s="6"/>
    </row>
    <row r="28" customFormat="false" ht="15" hidden="false" customHeight="false" outlineLevel="0" collapsed="false">
      <c r="A28" s="7" t="s">
        <v>465</v>
      </c>
      <c r="B28" s="8"/>
      <c r="C28" s="8"/>
    </row>
    <row r="29" customFormat="false" ht="15" hidden="false" customHeight="false" outlineLevel="0" collapsed="false">
      <c r="A29" s="15" t="s">
        <v>466</v>
      </c>
      <c r="B29" s="36" t="n">
        <f aca="false">fee_wd*Inputs!$E$7</f>
        <v>3</v>
      </c>
      <c r="C29" s="20" t="s">
        <v>467</v>
      </c>
    </row>
    <row r="30" customFormat="false" ht="15" hidden="false" customHeight="false" outlineLevel="0" collapsed="false">
      <c r="A30" s="0" t="s">
        <v>468</v>
      </c>
      <c r="B30" s="49" t="n">
        <f aca="false">Inputs!$L$7-B29</f>
        <v>1.99</v>
      </c>
      <c r="C30" s="20" t="s">
        <v>469</v>
      </c>
    </row>
    <row r="31" customFormat="false" ht="15" hidden="false" customHeight="false" outlineLevel="0" collapsed="false">
      <c r="A31" s="15" t="s">
        <v>470</v>
      </c>
      <c r="B31" s="36" t="n">
        <f aca="false">B29+B30</f>
        <v>4.99</v>
      </c>
      <c r="C31" s="20" t="s">
        <v>471</v>
      </c>
    </row>
    <row r="32" customFormat="false" ht="15" hidden="false" customHeight="false" outlineLevel="0" collapsed="false">
      <c r="A32" s="0" t="s">
        <v>472</v>
      </c>
      <c r="B32" s="36" t="n">
        <f aca="false">pE</f>
        <v>3.99</v>
      </c>
      <c r="C32" s="20" t="s">
        <v>446</v>
      </c>
    </row>
    <row r="33" customFormat="false" ht="15" hidden="false" customHeight="false" outlineLevel="0" collapsed="false">
      <c r="A33" s="0" t="s">
        <v>451</v>
      </c>
      <c r="B33" s="41" t="n">
        <f aca="false">(B32-B29)/(B31-B29)</f>
        <v>0.49748743718593</v>
      </c>
      <c r="C33" s="20" t="s">
        <v>473</v>
      </c>
    </row>
    <row r="34" customFormat="false" ht="15" hidden="false" customHeight="false" outlineLevel="0" collapsed="false">
      <c r="A34" s="0" t="s">
        <v>474</v>
      </c>
      <c r="B34" s="45" t="n">
        <f aca="false">Inputs!$I$7</f>
        <v>0.5</v>
      </c>
      <c r="C34" s="20" t="s">
        <v>475</v>
      </c>
    </row>
    <row r="35" customFormat="false" ht="15" hidden="false" customHeight="false" outlineLevel="0" collapsed="false">
      <c r="A35" s="0" t="s">
        <v>476</v>
      </c>
      <c r="B35" s="36" t="n">
        <f aca="false">Inputs!$H$7+fee_fx*Inputs!$D$7</f>
        <v>3.74</v>
      </c>
      <c r="C35" s="20" t="s">
        <v>477</v>
      </c>
    </row>
    <row r="37" customFormat="false" ht="61.5" hidden="false" customHeight="true" outlineLevel="0" collapsed="false">
      <c r="A37" s="6" t="s">
        <v>478</v>
      </c>
      <c r="B37" s="6"/>
      <c r="C37" s="6"/>
    </row>
    <row r="39" customFormat="false" ht="15" hidden="false" customHeight="false" outlineLevel="0" collapsed="false">
      <c r="A39" s="7" t="s">
        <v>479</v>
      </c>
      <c r="B39" s="8"/>
      <c r="C39" s="8"/>
    </row>
    <row r="40" customFormat="false" ht="15" hidden="false" customHeight="false" outlineLevel="0" collapsed="false">
      <c r="A40" s="0" t="s">
        <v>480</v>
      </c>
      <c r="B40" s="36" t="n">
        <f aca="false">bank_pkg_lo+bank_wd_lo+bank_fx*Inputs!$D$6</f>
        <v>4.625</v>
      </c>
    </row>
    <row r="41" customFormat="false" ht="15" hidden="false" customHeight="false" outlineLevel="0" collapsed="false">
      <c r="A41" s="0" t="s">
        <v>481</v>
      </c>
      <c r="B41" s="36" t="n">
        <f aca="false">fluxa_fx*Inputs!$D$6</f>
        <v>0.25</v>
      </c>
    </row>
    <row r="42" customFormat="false" ht="15" hidden="false" customHeight="false" outlineLevel="0" collapsed="false">
      <c r="A42" s="0" t="s">
        <v>482</v>
      </c>
      <c r="B42" s="36" t="n">
        <f aca="false">fee_wd*Inputs!$E$6+fee_fx*Inputs!$D$6</f>
        <v>1.875</v>
      </c>
    </row>
    <row r="43" customFormat="false" ht="15" hidden="false" customHeight="false" outlineLevel="0" collapsed="false">
      <c r="A43" s="0" t="s">
        <v>483</v>
      </c>
      <c r="B43" s="45" t="n">
        <f aca="false">Inputs!$F$6</f>
        <v>0.55</v>
      </c>
    </row>
    <row r="44" customFormat="false" ht="15" hidden="false" customHeight="false" outlineLevel="0" collapsed="false">
      <c r="A44" s="0" t="s">
        <v>484</v>
      </c>
      <c r="B44" s="45" t="n">
        <f aca="false">Inputs!$I$6</f>
        <v>0.15</v>
      </c>
    </row>
    <row r="46" customFormat="false" ht="45" hidden="false" customHeight="true" outlineLevel="0" collapsed="false">
      <c r="A46" s="6" t="s">
        <v>485</v>
      </c>
      <c r="B46" s="6"/>
      <c r="C46" s="6"/>
    </row>
  </sheetData>
  <mergeCells count="4">
    <mergeCell ref="A2:C2"/>
    <mergeCell ref="A26:C26"/>
    <mergeCell ref="A37:C37"/>
    <mergeCell ref="A46:C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26"/>
    <col collapsed="false" customWidth="true" hidden="false" outlineLevel="0" max="5" min="2" style="0" width="16"/>
    <col collapsed="false" customWidth="true" hidden="false" outlineLevel="0" max="6" min="6" style="0" width="40"/>
  </cols>
  <sheetData>
    <row r="1" customFormat="false" ht="17.35" hidden="false" customHeight="false" outlineLevel="0" collapsed="false">
      <c r="A1" s="5" t="s">
        <v>486</v>
      </c>
    </row>
    <row r="2" customFormat="false" ht="31.5" hidden="false" customHeight="true" outlineLevel="0" collapsed="false">
      <c r="A2" s="39" t="s">
        <v>487</v>
      </c>
      <c r="B2" s="39"/>
      <c r="C2" s="39"/>
      <c r="D2" s="39"/>
      <c r="E2" s="39"/>
      <c r="F2" s="39"/>
    </row>
    <row r="4" customFormat="false" ht="15" hidden="false" customHeight="false" outlineLevel="0" collapsed="false">
      <c r="A4" s="15" t="s">
        <v>193</v>
      </c>
      <c r="B4" s="15" t="s">
        <v>488</v>
      </c>
      <c r="C4" s="15" t="s">
        <v>489</v>
      </c>
      <c r="D4" s="15" t="s">
        <v>263</v>
      </c>
      <c r="E4" s="15" t="s">
        <v>490</v>
      </c>
      <c r="F4" s="15" t="s">
        <v>491</v>
      </c>
    </row>
    <row r="5" customFormat="false" ht="45" hidden="false" customHeight="true" outlineLevel="0" collapsed="false">
      <c r="A5" s="15" t="s">
        <v>257</v>
      </c>
      <c r="B5" s="36" t="n">
        <f aca="false">fee_wd*Inputs!$E$6+fee_fx*Inputs!$D$6</f>
        <v>1.875</v>
      </c>
      <c r="C5" s="36" t="n">
        <f aca="false">pS+fee_fx*Inputs!$D$6+fee_wd*MAX(0,Inputs!$E$6-plus_cap)</f>
        <v>4.365</v>
      </c>
      <c r="D5" s="36" t="n">
        <f aca="false">pT</f>
        <v>6.99</v>
      </c>
      <c r="E5" s="15" t="str">
        <f aca="false">IF(MIN(B5:D5)=B5,"Basic",IF(MIN(B5:D5)=C5,"Plus","Travel"))</f>
        <v>Basic</v>
      </c>
      <c r="F5" s="50" t="s">
        <v>492</v>
      </c>
    </row>
    <row r="6" customFormat="false" ht="45" hidden="false" customHeight="true" outlineLevel="0" collapsed="false">
      <c r="A6" s="15" t="s">
        <v>258</v>
      </c>
      <c r="B6" s="36" t="n">
        <f aca="false">fee_wd*Inputs!$E$7+fee_fx*Inputs!$D$7</f>
        <v>3.75</v>
      </c>
      <c r="C6" s="36" t="n">
        <f aca="false">pE+fee_fx*Inputs!$D$7+fee_wd*MAX(0,Inputs!$E$7-plus_cap)</f>
        <v>4.74</v>
      </c>
      <c r="D6" s="36" t="n">
        <f aca="false">pT</f>
        <v>6.99</v>
      </c>
      <c r="E6" s="15" t="str">
        <f aca="false">IF(MIN(B6:D6)=B6,"Basic",IF(MIN(B6:D6)=C6,"Plus","Travel"))</f>
        <v>Basic</v>
      </c>
      <c r="F6" s="50" t="s">
        <v>493</v>
      </c>
    </row>
    <row r="7" customFormat="false" ht="45" hidden="false" customHeight="true" outlineLevel="0" collapsed="false">
      <c r="A7" s="15" t="s">
        <v>208</v>
      </c>
      <c r="B7" s="36" t="n">
        <f aca="false">fee_wd*Inputs!$E$8+fee_fx*Inputs!$D$8</f>
        <v>9</v>
      </c>
      <c r="C7" s="36" t="n">
        <f aca="false">pE+fee_fx*Inputs!$D$8+fee_wd*MAX(0,Inputs!$E$8-plus_cap)</f>
        <v>9.99</v>
      </c>
      <c r="D7" s="36" t="n">
        <f aca="false">pT</f>
        <v>6.99</v>
      </c>
      <c r="E7" s="15" t="str">
        <f aca="false">IF(MIN(B7:D7)=B7,"Basic",IF(MIN(B7:D7)=C7,"Plus","Travel"))</f>
        <v>Travel</v>
      </c>
      <c r="F7" s="50" t="s">
        <v>494</v>
      </c>
    </row>
    <row r="9" customFormat="false" ht="15" hidden="false" customHeight="false" outlineLevel="0" collapsed="false">
      <c r="A9" s="15" t="s">
        <v>495</v>
      </c>
    </row>
    <row r="10" customFormat="false" ht="48" hidden="false" customHeight="true" outlineLevel="0" collapsed="false">
      <c r="A10" s="3" t="s">
        <v>496</v>
      </c>
      <c r="B10" s="6" t="s">
        <v>497</v>
      </c>
      <c r="C10" s="6"/>
      <c r="D10" s="6"/>
      <c r="E10" s="6"/>
      <c r="F10" s="6"/>
    </row>
    <row r="11" customFormat="false" ht="48" hidden="false" customHeight="true" outlineLevel="0" collapsed="false">
      <c r="A11" s="3" t="s">
        <v>498</v>
      </c>
      <c r="B11" s="6" t="s">
        <v>499</v>
      </c>
      <c r="C11" s="6"/>
      <c r="D11" s="6"/>
      <c r="E11" s="6"/>
      <c r="F11" s="6"/>
    </row>
    <row r="12" customFormat="false" ht="48" hidden="false" customHeight="true" outlineLevel="0" collapsed="false">
      <c r="A12" s="3" t="s">
        <v>500</v>
      </c>
      <c r="B12" s="6" t="s">
        <v>501</v>
      </c>
      <c r="C12" s="6"/>
      <c r="D12" s="6"/>
      <c r="E12" s="6"/>
      <c r="F12" s="6"/>
    </row>
    <row r="13" customFormat="false" ht="48" hidden="false" customHeight="true" outlineLevel="0" collapsed="false">
      <c r="A13" s="3" t="s">
        <v>502</v>
      </c>
      <c r="B13" s="6" t="s">
        <v>503</v>
      </c>
      <c r="C13" s="6"/>
      <c r="D13" s="6"/>
      <c r="E13" s="6"/>
      <c r="F13" s="6"/>
    </row>
  </sheetData>
  <mergeCells count="5">
    <mergeCell ref="A2:F2"/>
    <mergeCell ref="B10:F10"/>
    <mergeCell ref="B11:F11"/>
    <mergeCell ref="B12:F12"/>
    <mergeCell ref="B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52"/>
    <col collapsed="false" customWidth="true" hidden="false" outlineLevel="0" max="34" min="2" style="0" width="11"/>
  </cols>
  <sheetData>
    <row r="1" customFormat="false" ht="17.35" hidden="false" customHeight="false" outlineLevel="0" collapsed="false">
      <c r="A1" s="5" t="s">
        <v>504</v>
      </c>
    </row>
    <row r="2" customFormat="false" ht="15" hidden="false" customHeight="false" outlineLevel="0" collapsed="false">
      <c r="A2" s="20" t="s">
        <v>505</v>
      </c>
    </row>
    <row r="4" customFormat="false" ht="39.75" hidden="false" customHeight="true" outlineLevel="0" collapsed="false">
      <c r="A4" s="15" t="s">
        <v>506</v>
      </c>
      <c r="B4" s="4" t="s">
        <v>507</v>
      </c>
      <c r="C4" s="4" t="s">
        <v>508</v>
      </c>
      <c r="D4" s="4" t="s">
        <v>272</v>
      </c>
      <c r="E4" s="4" t="s">
        <v>509</v>
      </c>
      <c r="F4" s="4" t="s">
        <v>510</v>
      </c>
      <c r="G4" s="4" t="s">
        <v>511</v>
      </c>
      <c r="H4" s="4" t="s">
        <v>512</v>
      </c>
      <c r="I4" s="4" t="s">
        <v>513</v>
      </c>
      <c r="J4" s="4" t="s">
        <v>514</v>
      </c>
      <c r="K4" s="4" t="s">
        <v>515</v>
      </c>
      <c r="L4" s="4" t="s">
        <v>516</v>
      </c>
      <c r="M4" s="4" t="s">
        <v>445</v>
      </c>
      <c r="N4" s="4" t="s">
        <v>517</v>
      </c>
      <c r="O4" s="4" t="s">
        <v>518</v>
      </c>
      <c r="P4" s="4" t="s">
        <v>519</v>
      </c>
      <c r="Q4" s="4" t="s">
        <v>520</v>
      </c>
      <c r="R4" s="4" t="s">
        <v>521</v>
      </c>
      <c r="S4" s="4" t="s">
        <v>522</v>
      </c>
      <c r="T4" s="4" t="s">
        <v>523</v>
      </c>
      <c r="U4" s="4" t="s">
        <v>524</v>
      </c>
      <c r="V4" s="4" t="s">
        <v>525</v>
      </c>
      <c r="W4" s="4" t="s">
        <v>526</v>
      </c>
      <c r="X4" s="4" t="s">
        <v>527</v>
      </c>
      <c r="Y4" s="4" t="s">
        <v>528</v>
      </c>
      <c r="Z4" s="4" t="s">
        <v>529</v>
      </c>
      <c r="AA4" s="4" t="s">
        <v>530</v>
      </c>
      <c r="AB4" s="4" t="s">
        <v>531</v>
      </c>
      <c r="AC4" s="4" t="s">
        <v>532</v>
      </c>
      <c r="AD4" s="4" t="s">
        <v>533</v>
      </c>
      <c r="AE4" s="4" t="s">
        <v>534</v>
      </c>
      <c r="AF4" s="4" t="s">
        <v>338</v>
      </c>
      <c r="AG4" s="4" t="s">
        <v>377</v>
      </c>
      <c r="AH4" s="4" t="s">
        <v>535</v>
      </c>
    </row>
    <row r="5" customFormat="false" ht="15" hidden="false" customHeight="false" outlineLevel="0" collapsed="false">
      <c r="A5" s="0" t="s">
        <v>536</v>
      </c>
      <c r="B5" s="45" t="n">
        <f aca="false">wd_red</f>
        <v>0</v>
      </c>
      <c r="C5" s="51" t="n">
        <f aca="false">plus_wdf</f>
        <v>1</v>
      </c>
      <c r="D5" s="36" t="n">
        <f aca="false">feat_cost</f>
        <v>0</v>
      </c>
      <c r="E5" s="51" t="n">
        <v>1</v>
      </c>
      <c r="F5" s="51" t="n">
        <v>1</v>
      </c>
      <c r="G5" s="36" t="n">
        <f aca="false">cost_wd</f>
        <v>1</v>
      </c>
      <c r="H5" s="52" t="n">
        <f aca="false">ic</f>
        <v>0.002</v>
      </c>
      <c r="I5" s="36" t="n">
        <f aca="false">fee_wd</f>
        <v>1.5</v>
      </c>
      <c r="J5" s="41" t="n">
        <f aca="false">fee_fx</f>
        <v>0.015</v>
      </c>
      <c r="K5" s="36" t="n">
        <f aca="false">pS</f>
        <v>3.99</v>
      </c>
      <c r="L5" s="36" t="n">
        <f aca="false">pE</f>
        <v>3.99</v>
      </c>
      <c r="M5" s="36" t="n">
        <f aca="false">pT</f>
        <v>6.99</v>
      </c>
      <c r="N5" s="41" t="n">
        <f aca="false">IF($K5="",0,MIN(1,$E5*IF($K5=Inputs!$H$6,Inputs!$I$6,IF($K5=Inputs!$J$6,Inputs!$K$6,IF($K5=Inputs!$L$6,Inputs!$M$6,NA())))))</f>
        <v>0.08</v>
      </c>
      <c r="O5" s="36" t="n">
        <f aca="false">$H5*Inputs!$C$6+$K5+$J5*Inputs!$D$6-cost_acc-$G5*Inputs!$E$6*$C5-cost_fx*Inputs!$D$6-$D5</f>
        <v>3.19</v>
      </c>
      <c r="P5" s="36" t="n">
        <f aca="false">$H5*Inputs!$C$6+$I5*Inputs!$E$6*(1-$B5)+$J5*Inputs!$D$6-cost_acc-$G5*Inputs!$E$6*(1-$B5)-cost_fx*Inputs!$D$6</f>
        <v>0.7</v>
      </c>
      <c r="Q5" s="40" t="n">
        <f aca="false">Inputs!$B$6*N5</f>
        <v>1920</v>
      </c>
      <c r="R5" s="40" t="n">
        <f aca="false">(Inputs!$B$6-Q5)*(1-MIN(1,Inputs!$G$6*$F5)*churn_nonbuyers)</f>
        <v>20976</v>
      </c>
      <c r="S5" s="40" t="n">
        <f aca="false">12*(Q5*O5+R5*P5)</f>
        <v>249696</v>
      </c>
      <c r="T5" s="41" t="n">
        <f aca="false">IF($L5="",0,MIN(1,$E5*IF($L5=Inputs!$H$7,Inputs!$I$7,IF($L5=Inputs!$J$7,Inputs!$K$7,IF($L5=Inputs!$L$7,Inputs!$M$7,NA())))))</f>
        <v>0.4</v>
      </c>
      <c r="U5" s="36" t="n">
        <f aca="false">$H5*Inputs!$C$7+$L5+$J5*Inputs!$D$7-cost_acc-$G5*Inputs!$E$7*$C5-cost_fx*Inputs!$D$7-$D5</f>
        <v>3.79</v>
      </c>
      <c r="V5" s="36" t="n">
        <f aca="false">$H5*Inputs!$C$7+$I5*Inputs!$E$7*(1-$B5)+$J5*Inputs!$D$7-cost_acc-$G5*Inputs!$E$7*(1-$B5)-cost_fx*Inputs!$D$7</f>
        <v>2.8</v>
      </c>
      <c r="W5" s="40" t="n">
        <f aca="false">Inputs!$B$7*T5</f>
        <v>4800</v>
      </c>
      <c r="X5" s="40" t="n">
        <f aca="false">(Inputs!$B$7-W5)*(1-MIN(1,Inputs!$G$7*$F5)*churn_nonbuyers)</f>
        <v>6984</v>
      </c>
      <c r="Y5" s="40" t="n">
        <f aca="false">12*(W5*U5+X5*V5)</f>
        <v>452966.4</v>
      </c>
      <c r="Z5" s="41" t="n">
        <f aca="false">IF($M5="",0,MIN(1,$E5*IF($M5=Inputs!$H$8,Inputs!$I$8,IF($M5=Inputs!$J$8,Inputs!$K$8,IF($M5=Inputs!$L$8,Inputs!$M$8,NA())))))</f>
        <v>0.7</v>
      </c>
      <c r="AA5" s="36" t="n">
        <f aca="false">$H5*Inputs!$C$8+$M5-cost_acc-$G5*Inputs!$E$8-cost_fx*Inputs!$D$8-cost_ins</f>
        <v>4.29</v>
      </c>
      <c r="AB5" s="36" t="n">
        <f aca="false">$H5*Inputs!$C$8+$I5*Inputs!$E$8*(1-$B5)+$J5*Inputs!$D$8-cost_acc-$G5*Inputs!$E$8*(1-$B5)-cost_fx*Inputs!$D$8</f>
        <v>6.8</v>
      </c>
      <c r="AC5" s="40" t="n">
        <f aca="false">Inputs!$B$8*Z5</f>
        <v>2800</v>
      </c>
      <c r="AD5" s="40" t="n">
        <f aca="false">(Inputs!$B$8-AC5)*(1-MIN(1,Inputs!$G$8*$F5)*churn_nonbuyers)</f>
        <v>360</v>
      </c>
      <c r="AE5" s="40" t="n">
        <f aca="false">12*(AC5*AA5+AD5*AB5)</f>
        <v>173520</v>
      </c>
      <c r="AF5" s="42" t="n">
        <f aca="false">S5+Y5+AE5</f>
        <v>876182.4</v>
      </c>
      <c r="AG5" s="26" t="n">
        <f aca="false">AF5-fixed</f>
        <v>176182.4</v>
      </c>
      <c r="AH5" s="40" t="n">
        <f aca="false">Q5+R5+W5+X5+AC5+AD5</f>
        <v>37840</v>
      </c>
    </row>
    <row r="6" customFormat="false" ht="15" hidden="false" customHeight="false" outlineLevel="0" collapsed="false">
      <c r="A6" s="0" t="s">
        <v>537</v>
      </c>
      <c r="B6" s="53" t="n">
        <v>0.25</v>
      </c>
      <c r="C6" s="51" t="n">
        <f aca="false">plus_wdf</f>
        <v>1</v>
      </c>
      <c r="D6" s="36" t="n">
        <f aca="false">feat_cost</f>
        <v>0</v>
      </c>
      <c r="E6" s="51" t="n">
        <v>1</v>
      </c>
      <c r="F6" s="51" t="n">
        <v>1</v>
      </c>
      <c r="G6" s="36" t="n">
        <f aca="false">cost_wd</f>
        <v>1</v>
      </c>
      <c r="H6" s="52" t="n">
        <f aca="false">ic</f>
        <v>0.002</v>
      </c>
      <c r="I6" s="36" t="n">
        <f aca="false">fee_wd</f>
        <v>1.5</v>
      </c>
      <c r="J6" s="41" t="n">
        <f aca="false">fee_fx</f>
        <v>0.015</v>
      </c>
      <c r="K6" s="36" t="n">
        <f aca="false">pS</f>
        <v>3.99</v>
      </c>
      <c r="L6" s="36" t="n">
        <f aca="false">pE</f>
        <v>3.99</v>
      </c>
      <c r="M6" s="36" t="n">
        <f aca="false">pT</f>
        <v>6.99</v>
      </c>
      <c r="N6" s="41" t="n">
        <f aca="false">IF($K6="",0,MIN(1,$E6*IF($K6=Inputs!$H$6,Inputs!$I$6,IF($K6=Inputs!$J$6,Inputs!$K$6,IF($K6=Inputs!$L$6,Inputs!$M$6,NA())))))</f>
        <v>0.08</v>
      </c>
      <c r="O6" s="36" t="n">
        <f aca="false">$H6*Inputs!$C$6+$K6+$J6*Inputs!$D$6-cost_acc-$G6*Inputs!$E$6*$C6-cost_fx*Inputs!$D$6-$D6</f>
        <v>3.19</v>
      </c>
      <c r="P6" s="36" t="n">
        <f aca="false">$H6*Inputs!$C$6+$I6*Inputs!$E$6*(1-$B6)+$J6*Inputs!$D$6-cost_acc-$G6*Inputs!$E$6*(1-$B6)-cost_fx*Inputs!$D$6</f>
        <v>0.575</v>
      </c>
      <c r="Q6" s="40" t="n">
        <f aca="false">Inputs!$B$6*N6</f>
        <v>1920</v>
      </c>
      <c r="R6" s="40" t="n">
        <f aca="false">(Inputs!$B$6-Q6)*(1-MIN(1,Inputs!$G$6*$F6)*churn_nonbuyers)</f>
        <v>20976</v>
      </c>
      <c r="S6" s="40" t="n">
        <f aca="false">12*(Q6*O6+R6*P6)</f>
        <v>218232</v>
      </c>
      <c r="T6" s="41" t="n">
        <f aca="false">IF($L6="",0,MIN(1,$E6*IF($L6=Inputs!$H$7,Inputs!$I$7,IF($L6=Inputs!$J$7,Inputs!$K$7,IF($L6=Inputs!$L$7,Inputs!$M$7,NA())))))</f>
        <v>0.4</v>
      </c>
      <c r="U6" s="36" t="n">
        <f aca="false">$H6*Inputs!$C$7+$L6+$J6*Inputs!$D$7-cost_acc-$G6*Inputs!$E$7*$C6-cost_fx*Inputs!$D$7-$D6</f>
        <v>3.79</v>
      </c>
      <c r="V6" s="36" t="n">
        <f aca="false">$H6*Inputs!$C$7+$I6*Inputs!$E$7*(1-$B6)+$J6*Inputs!$D$7-cost_acc-$G6*Inputs!$E$7*(1-$B6)-cost_fx*Inputs!$D$7</f>
        <v>2.55</v>
      </c>
      <c r="W6" s="40" t="n">
        <f aca="false">Inputs!$B$7*T6</f>
        <v>4800</v>
      </c>
      <c r="X6" s="40" t="n">
        <f aca="false">(Inputs!$B$7-W6)*(1-MIN(1,Inputs!$G$7*$F6)*churn_nonbuyers)</f>
        <v>6984</v>
      </c>
      <c r="Y6" s="40" t="n">
        <f aca="false">12*(W6*U6+X6*V6)</f>
        <v>432014.4</v>
      </c>
      <c r="Z6" s="41" t="n">
        <f aca="false">IF($M6="",0,MIN(1,$E6*IF($M6=Inputs!$H$8,Inputs!$I$8,IF($M6=Inputs!$J$8,Inputs!$K$8,IF($M6=Inputs!$L$8,Inputs!$M$8,NA())))))</f>
        <v>0.7</v>
      </c>
      <c r="AA6" s="36" t="n">
        <f aca="false">$H6*Inputs!$C$8+$M6-cost_acc-$G6*Inputs!$E$8-cost_fx*Inputs!$D$8-cost_ins</f>
        <v>4.29</v>
      </c>
      <c r="AB6" s="36" t="n">
        <f aca="false">$H6*Inputs!$C$8+$I6*Inputs!$E$8*(1-$B6)+$J6*Inputs!$D$8-cost_acc-$G6*Inputs!$E$8*(1-$B6)-cost_fx*Inputs!$D$8</f>
        <v>6.55</v>
      </c>
      <c r="AC6" s="40" t="n">
        <f aca="false">Inputs!$B$8*Z6</f>
        <v>2800</v>
      </c>
      <c r="AD6" s="40" t="n">
        <f aca="false">(Inputs!$B$8-AC6)*(1-MIN(1,Inputs!$G$8*$F6)*churn_nonbuyers)</f>
        <v>360</v>
      </c>
      <c r="AE6" s="40" t="n">
        <f aca="false">12*(AC6*AA6+AD6*AB6)</f>
        <v>172440</v>
      </c>
      <c r="AF6" s="42" t="n">
        <f aca="false">S6+Y6+AE6</f>
        <v>822686.4</v>
      </c>
      <c r="AG6" s="26" t="n">
        <f aca="false">AF6-fixed</f>
        <v>122686.4</v>
      </c>
      <c r="AH6" s="40" t="n">
        <f aca="false">Q6+R6+W6+X6+AC6+AD6</f>
        <v>37840</v>
      </c>
    </row>
    <row r="7" customFormat="false" ht="15" hidden="false" customHeight="false" outlineLevel="0" collapsed="false">
      <c r="A7" s="0" t="s">
        <v>538</v>
      </c>
      <c r="B7" s="53" t="n">
        <v>0.5</v>
      </c>
      <c r="C7" s="51" t="n">
        <f aca="false">plus_wdf</f>
        <v>1</v>
      </c>
      <c r="D7" s="36" t="n">
        <f aca="false">feat_cost</f>
        <v>0</v>
      </c>
      <c r="E7" s="51" t="n">
        <v>1</v>
      </c>
      <c r="F7" s="51" t="n">
        <v>1</v>
      </c>
      <c r="G7" s="36" t="n">
        <f aca="false">cost_wd</f>
        <v>1</v>
      </c>
      <c r="H7" s="52" t="n">
        <f aca="false">ic</f>
        <v>0.002</v>
      </c>
      <c r="I7" s="36" t="n">
        <f aca="false">fee_wd</f>
        <v>1.5</v>
      </c>
      <c r="J7" s="41" t="n">
        <f aca="false">fee_fx</f>
        <v>0.015</v>
      </c>
      <c r="K7" s="36" t="n">
        <f aca="false">pS</f>
        <v>3.99</v>
      </c>
      <c r="L7" s="36" t="n">
        <f aca="false">pE</f>
        <v>3.99</v>
      </c>
      <c r="M7" s="36" t="n">
        <f aca="false">pT</f>
        <v>6.99</v>
      </c>
      <c r="N7" s="41" t="n">
        <f aca="false">IF($K7="",0,MIN(1,$E7*IF($K7=Inputs!$H$6,Inputs!$I$6,IF($K7=Inputs!$J$6,Inputs!$K$6,IF($K7=Inputs!$L$6,Inputs!$M$6,NA())))))</f>
        <v>0.08</v>
      </c>
      <c r="O7" s="36" t="n">
        <f aca="false">$H7*Inputs!$C$6+$K7+$J7*Inputs!$D$6-cost_acc-$G7*Inputs!$E$6*$C7-cost_fx*Inputs!$D$6-$D7</f>
        <v>3.19</v>
      </c>
      <c r="P7" s="36" t="n">
        <f aca="false">$H7*Inputs!$C$6+$I7*Inputs!$E$6*(1-$B7)+$J7*Inputs!$D$6-cost_acc-$G7*Inputs!$E$6*(1-$B7)-cost_fx*Inputs!$D$6</f>
        <v>0.45</v>
      </c>
      <c r="Q7" s="40" t="n">
        <f aca="false">Inputs!$B$6*N7</f>
        <v>1920</v>
      </c>
      <c r="R7" s="40" t="n">
        <f aca="false">(Inputs!$B$6-Q7)*(1-MIN(1,Inputs!$G$6*$F7)*churn_nonbuyers)</f>
        <v>20976</v>
      </c>
      <c r="S7" s="40" t="n">
        <f aca="false">12*(Q7*O7+R7*P7)</f>
        <v>186768</v>
      </c>
      <c r="T7" s="41" t="n">
        <f aca="false">IF($L7="",0,MIN(1,$E7*IF($L7=Inputs!$H$7,Inputs!$I$7,IF($L7=Inputs!$J$7,Inputs!$K$7,IF($L7=Inputs!$L$7,Inputs!$M$7,NA())))))</f>
        <v>0.4</v>
      </c>
      <c r="U7" s="36" t="n">
        <f aca="false">$H7*Inputs!$C$7+$L7+$J7*Inputs!$D$7-cost_acc-$G7*Inputs!$E$7*$C7-cost_fx*Inputs!$D$7-$D7</f>
        <v>3.79</v>
      </c>
      <c r="V7" s="36" t="n">
        <f aca="false">$H7*Inputs!$C$7+$I7*Inputs!$E$7*(1-$B7)+$J7*Inputs!$D$7-cost_acc-$G7*Inputs!$E$7*(1-$B7)-cost_fx*Inputs!$D$7</f>
        <v>2.3</v>
      </c>
      <c r="W7" s="40" t="n">
        <f aca="false">Inputs!$B$7*T7</f>
        <v>4800</v>
      </c>
      <c r="X7" s="40" t="n">
        <f aca="false">(Inputs!$B$7-W7)*(1-MIN(1,Inputs!$G$7*$F7)*churn_nonbuyers)</f>
        <v>6984</v>
      </c>
      <c r="Y7" s="40" t="n">
        <f aca="false">12*(W7*U7+X7*V7)</f>
        <v>411062.4</v>
      </c>
      <c r="Z7" s="41" t="n">
        <f aca="false">IF($M7="",0,MIN(1,$E7*IF($M7=Inputs!$H$8,Inputs!$I$8,IF($M7=Inputs!$J$8,Inputs!$K$8,IF($M7=Inputs!$L$8,Inputs!$M$8,NA())))))</f>
        <v>0.7</v>
      </c>
      <c r="AA7" s="36" t="n">
        <f aca="false">$H7*Inputs!$C$8+$M7-cost_acc-$G7*Inputs!$E$8-cost_fx*Inputs!$D$8-cost_ins</f>
        <v>4.29</v>
      </c>
      <c r="AB7" s="36" t="n">
        <f aca="false">$H7*Inputs!$C$8+$I7*Inputs!$E$8*(1-$B7)+$J7*Inputs!$D$8-cost_acc-$G7*Inputs!$E$8*(1-$B7)-cost_fx*Inputs!$D$8</f>
        <v>6.3</v>
      </c>
      <c r="AC7" s="40" t="n">
        <f aca="false">Inputs!$B$8*Z7</f>
        <v>2800</v>
      </c>
      <c r="AD7" s="40" t="n">
        <f aca="false">(Inputs!$B$8-AC7)*(1-MIN(1,Inputs!$G$8*$F7)*churn_nonbuyers)</f>
        <v>360</v>
      </c>
      <c r="AE7" s="40" t="n">
        <f aca="false">12*(AC7*AA7+AD7*AB7)</f>
        <v>171360</v>
      </c>
      <c r="AF7" s="42" t="n">
        <f aca="false">S7+Y7+AE7</f>
        <v>769190.4</v>
      </c>
      <c r="AG7" s="26" t="n">
        <f aca="false">AF7-fixed</f>
        <v>69190.4</v>
      </c>
      <c r="AH7" s="40" t="n">
        <f aca="false">Q7+R7+W7+X7+AC7+AD7</f>
        <v>37840</v>
      </c>
    </row>
    <row r="8" customFormat="false" ht="15" hidden="false" customHeight="false" outlineLevel="0" collapsed="false">
      <c r="A8" s="0" t="s">
        <v>539</v>
      </c>
      <c r="B8" s="53" t="n">
        <v>0.75</v>
      </c>
      <c r="C8" s="51" t="n">
        <f aca="false">plus_wdf</f>
        <v>1</v>
      </c>
      <c r="D8" s="36" t="n">
        <f aca="false">feat_cost</f>
        <v>0</v>
      </c>
      <c r="E8" s="51" t="n">
        <v>1</v>
      </c>
      <c r="F8" s="51" t="n">
        <v>1</v>
      </c>
      <c r="G8" s="36" t="n">
        <f aca="false">cost_wd</f>
        <v>1</v>
      </c>
      <c r="H8" s="52" t="n">
        <f aca="false">ic</f>
        <v>0.002</v>
      </c>
      <c r="I8" s="36" t="n">
        <f aca="false">fee_wd</f>
        <v>1.5</v>
      </c>
      <c r="J8" s="41" t="n">
        <f aca="false">fee_fx</f>
        <v>0.015</v>
      </c>
      <c r="K8" s="36" t="n">
        <f aca="false">pS</f>
        <v>3.99</v>
      </c>
      <c r="L8" s="36" t="n">
        <f aca="false">pE</f>
        <v>3.99</v>
      </c>
      <c r="M8" s="36" t="n">
        <f aca="false">pT</f>
        <v>6.99</v>
      </c>
      <c r="N8" s="41" t="n">
        <f aca="false">IF($K8="",0,MIN(1,$E8*IF($K8=Inputs!$H$6,Inputs!$I$6,IF($K8=Inputs!$J$6,Inputs!$K$6,IF($K8=Inputs!$L$6,Inputs!$M$6,NA())))))</f>
        <v>0.08</v>
      </c>
      <c r="O8" s="36" t="n">
        <f aca="false">$H8*Inputs!$C$6+$K8+$J8*Inputs!$D$6-cost_acc-$G8*Inputs!$E$6*$C8-cost_fx*Inputs!$D$6-$D8</f>
        <v>3.19</v>
      </c>
      <c r="P8" s="36" t="n">
        <f aca="false">$H8*Inputs!$C$6+$I8*Inputs!$E$6*(1-$B8)+$J8*Inputs!$D$6-cost_acc-$G8*Inputs!$E$6*(1-$B8)-cost_fx*Inputs!$D$6</f>
        <v>0.325</v>
      </c>
      <c r="Q8" s="40" t="n">
        <f aca="false">Inputs!$B$6*N8</f>
        <v>1920</v>
      </c>
      <c r="R8" s="40" t="n">
        <f aca="false">(Inputs!$B$6-Q8)*(1-MIN(1,Inputs!$G$6*$F8)*churn_nonbuyers)</f>
        <v>20976</v>
      </c>
      <c r="S8" s="40" t="n">
        <f aca="false">12*(Q8*O8+R8*P8)</f>
        <v>155304</v>
      </c>
      <c r="T8" s="41" t="n">
        <f aca="false">IF($L8="",0,MIN(1,$E8*IF($L8=Inputs!$H$7,Inputs!$I$7,IF($L8=Inputs!$J$7,Inputs!$K$7,IF($L8=Inputs!$L$7,Inputs!$M$7,NA())))))</f>
        <v>0.4</v>
      </c>
      <c r="U8" s="36" t="n">
        <f aca="false">$H8*Inputs!$C$7+$L8+$J8*Inputs!$D$7-cost_acc-$G8*Inputs!$E$7*$C8-cost_fx*Inputs!$D$7-$D8</f>
        <v>3.79</v>
      </c>
      <c r="V8" s="36" t="n">
        <f aca="false">$H8*Inputs!$C$7+$I8*Inputs!$E$7*(1-$B8)+$J8*Inputs!$D$7-cost_acc-$G8*Inputs!$E$7*(1-$B8)-cost_fx*Inputs!$D$7</f>
        <v>2.05</v>
      </c>
      <c r="W8" s="40" t="n">
        <f aca="false">Inputs!$B$7*T8</f>
        <v>4800</v>
      </c>
      <c r="X8" s="40" t="n">
        <f aca="false">(Inputs!$B$7-W8)*(1-MIN(1,Inputs!$G$7*$F8)*churn_nonbuyers)</f>
        <v>6984</v>
      </c>
      <c r="Y8" s="40" t="n">
        <f aca="false">12*(W8*U8+X8*V8)</f>
        <v>390110.4</v>
      </c>
      <c r="Z8" s="41" t="n">
        <f aca="false">IF($M8="",0,MIN(1,$E8*IF($M8=Inputs!$H$8,Inputs!$I$8,IF($M8=Inputs!$J$8,Inputs!$K$8,IF($M8=Inputs!$L$8,Inputs!$M$8,NA())))))</f>
        <v>0.7</v>
      </c>
      <c r="AA8" s="36" t="n">
        <f aca="false">$H8*Inputs!$C$8+$M8-cost_acc-$G8*Inputs!$E$8-cost_fx*Inputs!$D$8-cost_ins</f>
        <v>4.29</v>
      </c>
      <c r="AB8" s="36" t="n">
        <f aca="false">$H8*Inputs!$C$8+$I8*Inputs!$E$8*(1-$B8)+$J8*Inputs!$D$8-cost_acc-$G8*Inputs!$E$8*(1-$B8)-cost_fx*Inputs!$D$8</f>
        <v>6.05</v>
      </c>
      <c r="AC8" s="40" t="n">
        <f aca="false">Inputs!$B$8*Z8</f>
        <v>2800</v>
      </c>
      <c r="AD8" s="40" t="n">
        <f aca="false">(Inputs!$B$8-AC8)*(1-MIN(1,Inputs!$G$8*$F8)*churn_nonbuyers)</f>
        <v>360</v>
      </c>
      <c r="AE8" s="40" t="n">
        <f aca="false">12*(AC8*AA8+AD8*AB8)</f>
        <v>170280</v>
      </c>
      <c r="AF8" s="42" t="n">
        <f aca="false">S8+Y8+AE8</f>
        <v>715694.4</v>
      </c>
      <c r="AG8" s="26" t="n">
        <f aca="false">AF8-fixed</f>
        <v>15694.4</v>
      </c>
      <c r="AH8" s="40" t="n">
        <f aca="false">Q8+R8+W8+X8+AC8+AD8</f>
        <v>37840</v>
      </c>
    </row>
    <row r="9" customFormat="false" ht="15" hidden="false" customHeight="false" outlineLevel="0" collapsed="false">
      <c r="A9" s="0" t="s">
        <v>540</v>
      </c>
      <c r="B9" s="45" t="n">
        <f aca="false">wd_red</f>
        <v>0</v>
      </c>
      <c r="C9" s="54" t="n">
        <v>1.5</v>
      </c>
      <c r="D9" s="36" t="n">
        <f aca="false">feat_cost</f>
        <v>0</v>
      </c>
      <c r="E9" s="51" t="n">
        <v>1</v>
      </c>
      <c r="F9" s="51" t="n">
        <v>1</v>
      </c>
      <c r="G9" s="36" t="n">
        <f aca="false">cost_wd</f>
        <v>1</v>
      </c>
      <c r="H9" s="52" t="n">
        <f aca="false">ic</f>
        <v>0.002</v>
      </c>
      <c r="I9" s="36" t="n">
        <f aca="false">fee_wd</f>
        <v>1.5</v>
      </c>
      <c r="J9" s="41" t="n">
        <f aca="false">fee_fx</f>
        <v>0.015</v>
      </c>
      <c r="K9" s="36" t="n">
        <f aca="false">pS</f>
        <v>3.99</v>
      </c>
      <c r="L9" s="36" t="n">
        <f aca="false">pE</f>
        <v>3.99</v>
      </c>
      <c r="M9" s="36" t="n">
        <f aca="false">pT</f>
        <v>6.99</v>
      </c>
      <c r="N9" s="41" t="n">
        <f aca="false">IF($K9="",0,MIN(1,$E9*IF($K9=Inputs!$H$6,Inputs!$I$6,IF($K9=Inputs!$J$6,Inputs!$K$6,IF($K9=Inputs!$L$6,Inputs!$M$6,NA())))))</f>
        <v>0.08</v>
      </c>
      <c r="O9" s="36" t="n">
        <f aca="false">$H9*Inputs!$C$6+$K9+$J9*Inputs!$D$6-cost_acc-$G9*Inputs!$E$6*$C9-cost_fx*Inputs!$D$6-$D9</f>
        <v>2.69</v>
      </c>
      <c r="P9" s="36" t="n">
        <f aca="false">$H9*Inputs!$C$6+$I9*Inputs!$E$6*(1-$B9)+$J9*Inputs!$D$6-cost_acc-$G9*Inputs!$E$6*(1-$B9)-cost_fx*Inputs!$D$6</f>
        <v>0.7</v>
      </c>
      <c r="Q9" s="40" t="n">
        <f aca="false">Inputs!$B$6*N9</f>
        <v>1920</v>
      </c>
      <c r="R9" s="40" t="n">
        <f aca="false">(Inputs!$B$6-Q9)*(1-MIN(1,Inputs!$G$6*$F9)*churn_nonbuyers)</f>
        <v>20976</v>
      </c>
      <c r="S9" s="40" t="n">
        <f aca="false">12*(Q9*O9+R9*P9)</f>
        <v>238176</v>
      </c>
      <c r="T9" s="41" t="n">
        <f aca="false">IF($L9="",0,MIN(1,$E9*IF($L9=Inputs!$H$7,Inputs!$I$7,IF($L9=Inputs!$J$7,Inputs!$K$7,IF($L9=Inputs!$L$7,Inputs!$M$7,NA())))))</f>
        <v>0.4</v>
      </c>
      <c r="U9" s="36" t="n">
        <f aca="false">$H9*Inputs!$C$7+$L9+$J9*Inputs!$D$7-cost_acc-$G9*Inputs!$E$7*$C9-cost_fx*Inputs!$D$7-$D9</f>
        <v>2.79</v>
      </c>
      <c r="V9" s="36" t="n">
        <f aca="false">$H9*Inputs!$C$7+$I9*Inputs!$E$7*(1-$B9)+$J9*Inputs!$D$7-cost_acc-$G9*Inputs!$E$7*(1-$B9)-cost_fx*Inputs!$D$7</f>
        <v>2.8</v>
      </c>
      <c r="W9" s="40" t="n">
        <f aca="false">Inputs!$B$7*T9</f>
        <v>4800</v>
      </c>
      <c r="X9" s="40" t="n">
        <f aca="false">(Inputs!$B$7-W9)*(1-MIN(1,Inputs!$G$7*$F9)*churn_nonbuyers)</f>
        <v>6984</v>
      </c>
      <c r="Y9" s="40" t="n">
        <f aca="false">12*(W9*U9+X9*V9)</f>
        <v>395366.4</v>
      </c>
      <c r="Z9" s="41" t="n">
        <f aca="false">IF($M9="",0,MIN(1,$E9*IF($M9=Inputs!$H$8,Inputs!$I$8,IF($M9=Inputs!$J$8,Inputs!$K$8,IF($M9=Inputs!$L$8,Inputs!$M$8,NA())))))</f>
        <v>0.7</v>
      </c>
      <c r="AA9" s="36" t="n">
        <f aca="false">$H9*Inputs!$C$8+$M9-cost_acc-$G9*Inputs!$E$8-cost_fx*Inputs!$D$8-cost_ins</f>
        <v>4.29</v>
      </c>
      <c r="AB9" s="36" t="n">
        <f aca="false">$H9*Inputs!$C$8+$I9*Inputs!$E$8*(1-$B9)+$J9*Inputs!$D$8-cost_acc-$G9*Inputs!$E$8*(1-$B9)-cost_fx*Inputs!$D$8</f>
        <v>6.8</v>
      </c>
      <c r="AC9" s="40" t="n">
        <f aca="false">Inputs!$B$8*Z9</f>
        <v>2800</v>
      </c>
      <c r="AD9" s="40" t="n">
        <f aca="false">(Inputs!$B$8-AC9)*(1-MIN(1,Inputs!$G$8*$F9)*churn_nonbuyers)</f>
        <v>360</v>
      </c>
      <c r="AE9" s="40" t="n">
        <f aca="false">12*(AC9*AA9+AD9*AB9)</f>
        <v>173520</v>
      </c>
      <c r="AF9" s="42" t="n">
        <f aca="false">S9+Y9+AE9</f>
        <v>807062.4</v>
      </c>
      <c r="AG9" s="26" t="n">
        <f aca="false">AF9-fixed</f>
        <v>107062.4</v>
      </c>
      <c r="AH9" s="40" t="n">
        <f aca="false">Q9+R9+W9+X9+AC9+AD9</f>
        <v>37840</v>
      </c>
    </row>
    <row r="10" customFormat="false" ht="15" hidden="false" customHeight="false" outlineLevel="0" collapsed="false">
      <c r="A10" s="0" t="s">
        <v>541</v>
      </c>
      <c r="B10" s="45" t="n">
        <f aca="false">wd_red</f>
        <v>0</v>
      </c>
      <c r="C10" s="54" t="n">
        <v>2</v>
      </c>
      <c r="D10" s="36" t="n">
        <f aca="false">feat_cost</f>
        <v>0</v>
      </c>
      <c r="E10" s="51" t="n">
        <v>1</v>
      </c>
      <c r="F10" s="51" t="n">
        <v>1</v>
      </c>
      <c r="G10" s="36" t="n">
        <f aca="false">cost_wd</f>
        <v>1</v>
      </c>
      <c r="H10" s="52" t="n">
        <f aca="false">ic</f>
        <v>0.002</v>
      </c>
      <c r="I10" s="36" t="n">
        <f aca="false">fee_wd</f>
        <v>1.5</v>
      </c>
      <c r="J10" s="41" t="n">
        <f aca="false">fee_fx</f>
        <v>0.015</v>
      </c>
      <c r="K10" s="36" t="n">
        <f aca="false">pS</f>
        <v>3.99</v>
      </c>
      <c r="L10" s="36" t="n">
        <f aca="false">pE</f>
        <v>3.99</v>
      </c>
      <c r="M10" s="36" t="n">
        <f aca="false">pT</f>
        <v>6.99</v>
      </c>
      <c r="N10" s="41" t="n">
        <f aca="false">IF($K10="",0,MIN(1,$E10*IF($K10=Inputs!$H$6,Inputs!$I$6,IF($K10=Inputs!$J$6,Inputs!$K$6,IF($K10=Inputs!$L$6,Inputs!$M$6,NA())))))</f>
        <v>0.08</v>
      </c>
      <c r="O10" s="36" t="n">
        <f aca="false">$H10*Inputs!$C$6+$K10+$J10*Inputs!$D$6-cost_acc-$G10*Inputs!$E$6*$C10-cost_fx*Inputs!$D$6-$D10</f>
        <v>2.19</v>
      </c>
      <c r="P10" s="36" t="n">
        <f aca="false">$H10*Inputs!$C$6+$I10*Inputs!$E$6*(1-$B10)+$J10*Inputs!$D$6-cost_acc-$G10*Inputs!$E$6*(1-$B10)-cost_fx*Inputs!$D$6</f>
        <v>0.7</v>
      </c>
      <c r="Q10" s="40" t="n">
        <f aca="false">Inputs!$B$6*N10</f>
        <v>1920</v>
      </c>
      <c r="R10" s="40" t="n">
        <f aca="false">(Inputs!$B$6-Q10)*(1-MIN(1,Inputs!$G$6*$F10)*churn_nonbuyers)</f>
        <v>20976</v>
      </c>
      <c r="S10" s="40" t="n">
        <f aca="false">12*(Q10*O10+R10*P10)</f>
        <v>226656</v>
      </c>
      <c r="T10" s="41" t="n">
        <f aca="false">IF($L10="",0,MIN(1,$E10*IF($L10=Inputs!$H$7,Inputs!$I$7,IF($L10=Inputs!$J$7,Inputs!$K$7,IF($L10=Inputs!$L$7,Inputs!$M$7,NA())))))</f>
        <v>0.4</v>
      </c>
      <c r="U10" s="36" t="n">
        <f aca="false">$H10*Inputs!$C$7+$L10+$J10*Inputs!$D$7-cost_acc-$G10*Inputs!$E$7*$C10-cost_fx*Inputs!$D$7-$D10</f>
        <v>1.79</v>
      </c>
      <c r="V10" s="36" t="n">
        <f aca="false">$H10*Inputs!$C$7+$I10*Inputs!$E$7*(1-$B10)+$J10*Inputs!$D$7-cost_acc-$G10*Inputs!$E$7*(1-$B10)-cost_fx*Inputs!$D$7</f>
        <v>2.8</v>
      </c>
      <c r="W10" s="40" t="n">
        <f aca="false">Inputs!$B$7*T10</f>
        <v>4800</v>
      </c>
      <c r="X10" s="40" t="n">
        <f aca="false">(Inputs!$B$7-W10)*(1-MIN(1,Inputs!$G$7*$F10)*churn_nonbuyers)</f>
        <v>6984</v>
      </c>
      <c r="Y10" s="40" t="n">
        <f aca="false">12*(W10*U10+X10*V10)</f>
        <v>337766.4</v>
      </c>
      <c r="Z10" s="41" t="n">
        <f aca="false">IF($M10="",0,MIN(1,$E10*IF($M10=Inputs!$H$8,Inputs!$I$8,IF($M10=Inputs!$J$8,Inputs!$K$8,IF($M10=Inputs!$L$8,Inputs!$M$8,NA())))))</f>
        <v>0.7</v>
      </c>
      <c r="AA10" s="36" t="n">
        <f aca="false">$H10*Inputs!$C$8+$M10-cost_acc-$G10*Inputs!$E$8-cost_fx*Inputs!$D$8-cost_ins</f>
        <v>4.29</v>
      </c>
      <c r="AB10" s="36" t="n">
        <f aca="false">$H10*Inputs!$C$8+$I10*Inputs!$E$8*(1-$B10)+$J10*Inputs!$D$8-cost_acc-$G10*Inputs!$E$8*(1-$B10)-cost_fx*Inputs!$D$8</f>
        <v>6.8</v>
      </c>
      <c r="AC10" s="40" t="n">
        <f aca="false">Inputs!$B$8*Z10</f>
        <v>2800</v>
      </c>
      <c r="AD10" s="40" t="n">
        <f aca="false">(Inputs!$B$8-AC10)*(1-MIN(1,Inputs!$G$8*$F10)*churn_nonbuyers)</f>
        <v>360</v>
      </c>
      <c r="AE10" s="40" t="n">
        <f aca="false">12*(AC10*AA10+AD10*AB10)</f>
        <v>173520</v>
      </c>
      <c r="AF10" s="42" t="n">
        <f aca="false">S10+Y10+AE10</f>
        <v>737942.4</v>
      </c>
      <c r="AG10" s="26" t="n">
        <f aca="false">AF10-fixed</f>
        <v>37942.4</v>
      </c>
      <c r="AH10" s="40" t="n">
        <f aca="false">Q10+R10+W10+X10+AC10+AD10</f>
        <v>37840</v>
      </c>
    </row>
    <row r="11" customFormat="false" ht="15" hidden="false" customHeight="false" outlineLevel="0" collapsed="false">
      <c r="A11" s="0" t="s">
        <v>542</v>
      </c>
      <c r="B11" s="45" t="n">
        <f aca="false">wd_red</f>
        <v>0</v>
      </c>
      <c r="C11" s="51" t="n">
        <f aca="false">plus_wdf</f>
        <v>1</v>
      </c>
      <c r="D11" s="47" t="n">
        <v>0.25</v>
      </c>
      <c r="E11" s="51" t="n">
        <v>1</v>
      </c>
      <c r="F11" s="51" t="n">
        <v>1</v>
      </c>
      <c r="G11" s="36" t="n">
        <f aca="false">cost_wd</f>
        <v>1</v>
      </c>
      <c r="H11" s="52" t="n">
        <f aca="false">ic</f>
        <v>0.002</v>
      </c>
      <c r="I11" s="36" t="n">
        <f aca="false">fee_wd</f>
        <v>1.5</v>
      </c>
      <c r="J11" s="41" t="n">
        <f aca="false">fee_fx</f>
        <v>0.015</v>
      </c>
      <c r="K11" s="36" t="n">
        <f aca="false">pS</f>
        <v>3.99</v>
      </c>
      <c r="L11" s="36" t="n">
        <f aca="false">pE</f>
        <v>3.99</v>
      </c>
      <c r="M11" s="36" t="n">
        <f aca="false">pT</f>
        <v>6.99</v>
      </c>
      <c r="N11" s="41" t="n">
        <f aca="false">IF($K11="",0,MIN(1,$E11*IF($K11=Inputs!$H$6,Inputs!$I$6,IF($K11=Inputs!$J$6,Inputs!$K$6,IF($K11=Inputs!$L$6,Inputs!$M$6,NA())))))</f>
        <v>0.08</v>
      </c>
      <c r="O11" s="36" t="n">
        <f aca="false">$H11*Inputs!$C$6+$K11+$J11*Inputs!$D$6-cost_acc-$G11*Inputs!$E$6*$C11-cost_fx*Inputs!$D$6-$D11</f>
        <v>2.94</v>
      </c>
      <c r="P11" s="36" t="n">
        <f aca="false">$H11*Inputs!$C$6+$I11*Inputs!$E$6*(1-$B11)+$J11*Inputs!$D$6-cost_acc-$G11*Inputs!$E$6*(1-$B11)-cost_fx*Inputs!$D$6</f>
        <v>0.7</v>
      </c>
      <c r="Q11" s="40" t="n">
        <f aca="false">Inputs!$B$6*N11</f>
        <v>1920</v>
      </c>
      <c r="R11" s="40" t="n">
        <f aca="false">(Inputs!$B$6-Q11)*(1-MIN(1,Inputs!$G$6*$F11)*churn_nonbuyers)</f>
        <v>20976</v>
      </c>
      <c r="S11" s="40" t="n">
        <f aca="false">12*(Q11*O11+R11*P11)</f>
        <v>243936</v>
      </c>
      <c r="T11" s="41" t="n">
        <f aca="false">IF($L11="",0,MIN(1,$E11*IF($L11=Inputs!$H$7,Inputs!$I$7,IF($L11=Inputs!$J$7,Inputs!$K$7,IF($L11=Inputs!$L$7,Inputs!$M$7,NA())))))</f>
        <v>0.4</v>
      </c>
      <c r="U11" s="36" t="n">
        <f aca="false">$H11*Inputs!$C$7+$L11+$J11*Inputs!$D$7-cost_acc-$G11*Inputs!$E$7*$C11-cost_fx*Inputs!$D$7-$D11</f>
        <v>3.54</v>
      </c>
      <c r="V11" s="36" t="n">
        <f aca="false">$H11*Inputs!$C$7+$I11*Inputs!$E$7*(1-$B11)+$J11*Inputs!$D$7-cost_acc-$G11*Inputs!$E$7*(1-$B11)-cost_fx*Inputs!$D$7</f>
        <v>2.8</v>
      </c>
      <c r="W11" s="40" t="n">
        <f aca="false">Inputs!$B$7*T11</f>
        <v>4800</v>
      </c>
      <c r="X11" s="40" t="n">
        <f aca="false">(Inputs!$B$7-W11)*(1-MIN(1,Inputs!$G$7*$F11)*churn_nonbuyers)</f>
        <v>6984</v>
      </c>
      <c r="Y11" s="40" t="n">
        <f aca="false">12*(W11*U11+X11*V11)</f>
        <v>438566.4</v>
      </c>
      <c r="Z11" s="41" t="n">
        <f aca="false">IF($M11="",0,MIN(1,$E11*IF($M11=Inputs!$H$8,Inputs!$I$8,IF($M11=Inputs!$J$8,Inputs!$K$8,IF($M11=Inputs!$L$8,Inputs!$M$8,NA())))))</f>
        <v>0.7</v>
      </c>
      <c r="AA11" s="36" t="n">
        <f aca="false">$H11*Inputs!$C$8+$M11-cost_acc-$G11*Inputs!$E$8-cost_fx*Inputs!$D$8-cost_ins</f>
        <v>4.29</v>
      </c>
      <c r="AB11" s="36" t="n">
        <f aca="false">$H11*Inputs!$C$8+$I11*Inputs!$E$8*(1-$B11)+$J11*Inputs!$D$8-cost_acc-$G11*Inputs!$E$8*(1-$B11)-cost_fx*Inputs!$D$8</f>
        <v>6.8</v>
      </c>
      <c r="AC11" s="40" t="n">
        <f aca="false">Inputs!$B$8*Z11</f>
        <v>2800</v>
      </c>
      <c r="AD11" s="40" t="n">
        <f aca="false">(Inputs!$B$8-AC11)*(1-MIN(1,Inputs!$G$8*$F11)*churn_nonbuyers)</f>
        <v>360</v>
      </c>
      <c r="AE11" s="40" t="n">
        <f aca="false">12*(AC11*AA11+AD11*AB11)</f>
        <v>173520</v>
      </c>
      <c r="AF11" s="42" t="n">
        <f aca="false">S11+Y11+AE11</f>
        <v>856022.4</v>
      </c>
      <c r="AG11" s="26" t="n">
        <f aca="false">AF11-fixed</f>
        <v>156022.4</v>
      </c>
      <c r="AH11" s="40" t="n">
        <f aca="false">Q11+R11+W11+X11+AC11+AD11</f>
        <v>37840</v>
      </c>
    </row>
    <row r="12" customFormat="false" ht="15" hidden="false" customHeight="false" outlineLevel="0" collapsed="false">
      <c r="A12" s="0" t="s">
        <v>543</v>
      </c>
      <c r="B12" s="45" t="n">
        <f aca="false">wd_red</f>
        <v>0</v>
      </c>
      <c r="C12" s="51" t="n">
        <f aca="false">plus_wdf</f>
        <v>1</v>
      </c>
      <c r="D12" s="47" t="n">
        <v>0.5</v>
      </c>
      <c r="E12" s="51" t="n">
        <v>1</v>
      </c>
      <c r="F12" s="51" t="n">
        <v>1</v>
      </c>
      <c r="G12" s="36" t="n">
        <f aca="false">cost_wd</f>
        <v>1</v>
      </c>
      <c r="H12" s="52" t="n">
        <f aca="false">ic</f>
        <v>0.002</v>
      </c>
      <c r="I12" s="36" t="n">
        <f aca="false">fee_wd</f>
        <v>1.5</v>
      </c>
      <c r="J12" s="41" t="n">
        <f aca="false">fee_fx</f>
        <v>0.015</v>
      </c>
      <c r="K12" s="36" t="n">
        <f aca="false">pS</f>
        <v>3.99</v>
      </c>
      <c r="L12" s="36" t="n">
        <f aca="false">pE</f>
        <v>3.99</v>
      </c>
      <c r="M12" s="36" t="n">
        <f aca="false">pT</f>
        <v>6.99</v>
      </c>
      <c r="N12" s="41" t="n">
        <f aca="false">IF($K12="",0,MIN(1,$E12*IF($K12=Inputs!$H$6,Inputs!$I$6,IF($K12=Inputs!$J$6,Inputs!$K$6,IF($K12=Inputs!$L$6,Inputs!$M$6,NA())))))</f>
        <v>0.08</v>
      </c>
      <c r="O12" s="36" t="n">
        <f aca="false">$H12*Inputs!$C$6+$K12+$J12*Inputs!$D$6-cost_acc-$G12*Inputs!$E$6*$C12-cost_fx*Inputs!$D$6-$D12</f>
        <v>2.69</v>
      </c>
      <c r="P12" s="36" t="n">
        <f aca="false">$H12*Inputs!$C$6+$I12*Inputs!$E$6*(1-$B12)+$J12*Inputs!$D$6-cost_acc-$G12*Inputs!$E$6*(1-$B12)-cost_fx*Inputs!$D$6</f>
        <v>0.7</v>
      </c>
      <c r="Q12" s="40" t="n">
        <f aca="false">Inputs!$B$6*N12</f>
        <v>1920</v>
      </c>
      <c r="R12" s="40" t="n">
        <f aca="false">(Inputs!$B$6-Q12)*(1-MIN(1,Inputs!$G$6*$F12)*churn_nonbuyers)</f>
        <v>20976</v>
      </c>
      <c r="S12" s="40" t="n">
        <f aca="false">12*(Q12*O12+R12*P12)</f>
        <v>238176</v>
      </c>
      <c r="T12" s="41" t="n">
        <f aca="false">IF($L12="",0,MIN(1,$E12*IF($L12=Inputs!$H$7,Inputs!$I$7,IF($L12=Inputs!$J$7,Inputs!$K$7,IF($L12=Inputs!$L$7,Inputs!$M$7,NA())))))</f>
        <v>0.4</v>
      </c>
      <c r="U12" s="36" t="n">
        <f aca="false">$H12*Inputs!$C$7+$L12+$J12*Inputs!$D$7-cost_acc-$G12*Inputs!$E$7*$C12-cost_fx*Inputs!$D$7-$D12</f>
        <v>3.29</v>
      </c>
      <c r="V12" s="36" t="n">
        <f aca="false">$H12*Inputs!$C$7+$I12*Inputs!$E$7*(1-$B12)+$J12*Inputs!$D$7-cost_acc-$G12*Inputs!$E$7*(1-$B12)-cost_fx*Inputs!$D$7</f>
        <v>2.8</v>
      </c>
      <c r="W12" s="40" t="n">
        <f aca="false">Inputs!$B$7*T12</f>
        <v>4800</v>
      </c>
      <c r="X12" s="40" t="n">
        <f aca="false">(Inputs!$B$7-W12)*(1-MIN(1,Inputs!$G$7*$F12)*churn_nonbuyers)</f>
        <v>6984</v>
      </c>
      <c r="Y12" s="40" t="n">
        <f aca="false">12*(W12*U12+X12*V12)</f>
        <v>424166.4</v>
      </c>
      <c r="Z12" s="41" t="n">
        <f aca="false">IF($M12="",0,MIN(1,$E12*IF($M12=Inputs!$H$8,Inputs!$I$8,IF($M12=Inputs!$J$8,Inputs!$K$8,IF($M12=Inputs!$L$8,Inputs!$M$8,NA())))))</f>
        <v>0.7</v>
      </c>
      <c r="AA12" s="36" t="n">
        <f aca="false">$H12*Inputs!$C$8+$M12-cost_acc-$G12*Inputs!$E$8-cost_fx*Inputs!$D$8-cost_ins</f>
        <v>4.29</v>
      </c>
      <c r="AB12" s="36" t="n">
        <f aca="false">$H12*Inputs!$C$8+$I12*Inputs!$E$8*(1-$B12)+$J12*Inputs!$D$8-cost_acc-$G12*Inputs!$E$8*(1-$B12)-cost_fx*Inputs!$D$8</f>
        <v>6.8</v>
      </c>
      <c r="AC12" s="40" t="n">
        <f aca="false">Inputs!$B$8*Z12</f>
        <v>2800</v>
      </c>
      <c r="AD12" s="40" t="n">
        <f aca="false">(Inputs!$B$8-AC12)*(1-MIN(1,Inputs!$G$8*$F12)*churn_nonbuyers)</f>
        <v>360</v>
      </c>
      <c r="AE12" s="40" t="n">
        <f aca="false">12*(AC12*AA12+AD12*AB12)</f>
        <v>173520</v>
      </c>
      <c r="AF12" s="42" t="n">
        <f aca="false">S12+Y12+AE12</f>
        <v>835862.4</v>
      </c>
      <c r="AG12" s="26" t="n">
        <f aca="false">AF12-fixed</f>
        <v>135862.4</v>
      </c>
      <c r="AH12" s="40" t="n">
        <f aca="false">Q12+R12+W12+X12+AC12+AD12</f>
        <v>37840</v>
      </c>
    </row>
    <row r="13" customFormat="false" ht="15" hidden="false" customHeight="false" outlineLevel="0" collapsed="false">
      <c r="A13" s="0" t="s">
        <v>544</v>
      </c>
      <c r="B13" s="45" t="n">
        <f aca="false">wd_red</f>
        <v>0</v>
      </c>
      <c r="C13" s="51" t="n">
        <f aca="false">plus_wdf</f>
        <v>1</v>
      </c>
      <c r="D13" s="36" t="n">
        <f aca="false">feat_cost</f>
        <v>0</v>
      </c>
      <c r="E13" s="54" t="n">
        <v>0.8</v>
      </c>
      <c r="F13" s="51" t="n">
        <v>1</v>
      </c>
      <c r="G13" s="36" t="n">
        <f aca="false">cost_wd</f>
        <v>1</v>
      </c>
      <c r="H13" s="52" t="n">
        <f aca="false">ic</f>
        <v>0.002</v>
      </c>
      <c r="I13" s="36" t="n">
        <f aca="false">fee_wd</f>
        <v>1.5</v>
      </c>
      <c r="J13" s="41" t="n">
        <f aca="false">fee_fx</f>
        <v>0.015</v>
      </c>
      <c r="K13" s="36" t="n">
        <f aca="false">pS</f>
        <v>3.99</v>
      </c>
      <c r="L13" s="36" t="n">
        <f aca="false">pE</f>
        <v>3.99</v>
      </c>
      <c r="M13" s="36" t="n">
        <f aca="false">pT</f>
        <v>6.99</v>
      </c>
      <c r="N13" s="41" t="n">
        <f aca="false">IF($K13="",0,MIN(1,$E13*IF($K13=Inputs!$H$6,Inputs!$I$6,IF($K13=Inputs!$J$6,Inputs!$K$6,IF($K13=Inputs!$L$6,Inputs!$M$6,NA())))))</f>
        <v>0.064</v>
      </c>
      <c r="O13" s="36" t="n">
        <f aca="false">$H13*Inputs!$C$6+$K13+$J13*Inputs!$D$6-cost_acc-$G13*Inputs!$E$6*$C13-cost_fx*Inputs!$D$6-$D13</f>
        <v>3.19</v>
      </c>
      <c r="P13" s="36" t="n">
        <f aca="false">$H13*Inputs!$C$6+$I13*Inputs!$E$6*(1-$B13)+$J13*Inputs!$D$6-cost_acc-$G13*Inputs!$E$6*(1-$B13)-cost_fx*Inputs!$D$6</f>
        <v>0.7</v>
      </c>
      <c r="Q13" s="40" t="n">
        <f aca="false">Inputs!$B$6*N13</f>
        <v>1536</v>
      </c>
      <c r="R13" s="40" t="n">
        <f aca="false">(Inputs!$B$6-Q13)*(1-MIN(1,Inputs!$G$6*$F13)*churn_nonbuyers)</f>
        <v>21340.8</v>
      </c>
      <c r="S13" s="40" t="n">
        <f aca="false">12*(Q13*O13+R13*P13)</f>
        <v>238060.8</v>
      </c>
      <c r="T13" s="41" t="n">
        <f aca="false">IF($L13="",0,MIN(1,$E13*IF($L13=Inputs!$H$7,Inputs!$I$7,IF($L13=Inputs!$J$7,Inputs!$K$7,IF($L13=Inputs!$L$7,Inputs!$M$7,NA())))))</f>
        <v>0.32</v>
      </c>
      <c r="U13" s="36" t="n">
        <f aca="false">$H13*Inputs!$C$7+$L13+$J13*Inputs!$D$7-cost_acc-$G13*Inputs!$E$7*$C13-cost_fx*Inputs!$D$7-$D13</f>
        <v>3.79</v>
      </c>
      <c r="V13" s="36" t="n">
        <f aca="false">$H13*Inputs!$C$7+$I13*Inputs!$E$7*(1-$B13)+$J13*Inputs!$D$7-cost_acc-$G13*Inputs!$E$7*(1-$B13)-cost_fx*Inputs!$D$7</f>
        <v>2.8</v>
      </c>
      <c r="W13" s="40" t="n">
        <f aca="false">Inputs!$B$7*T13</f>
        <v>3840</v>
      </c>
      <c r="X13" s="40" t="n">
        <f aca="false">(Inputs!$B$7-W13)*(1-MIN(1,Inputs!$G$7*$F13)*churn_nonbuyers)</f>
        <v>7915.2</v>
      </c>
      <c r="Y13" s="40" t="n">
        <f aca="false">12*(W13*U13+X13*V13)</f>
        <v>440593.92</v>
      </c>
      <c r="Z13" s="41" t="n">
        <f aca="false">IF($M13="",0,MIN(1,$E13*IF($M13=Inputs!$H$8,Inputs!$I$8,IF($M13=Inputs!$J$8,Inputs!$K$8,IF($M13=Inputs!$L$8,Inputs!$M$8,NA())))))</f>
        <v>0.56</v>
      </c>
      <c r="AA13" s="36" t="n">
        <f aca="false">$H13*Inputs!$C$8+$M13-cost_acc-$G13*Inputs!$E$8-cost_fx*Inputs!$D$8-cost_ins</f>
        <v>4.29</v>
      </c>
      <c r="AB13" s="36" t="n">
        <f aca="false">$H13*Inputs!$C$8+$I13*Inputs!$E$8*(1-$B13)+$J13*Inputs!$D$8-cost_acc-$G13*Inputs!$E$8*(1-$B13)-cost_fx*Inputs!$D$8</f>
        <v>6.8</v>
      </c>
      <c r="AC13" s="40" t="n">
        <f aca="false">Inputs!$B$8*Z13</f>
        <v>2240</v>
      </c>
      <c r="AD13" s="40" t="n">
        <f aca="false">(Inputs!$B$8-AC13)*(1-MIN(1,Inputs!$G$8*$F13)*churn_nonbuyers)</f>
        <v>528</v>
      </c>
      <c r="AE13" s="40" t="n">
        <f aca="false">12*(AC13*AA13+AD13*AB13)</f>
        <v>158400</v>
      </c>
      <c r="AF13" s="42" t="n">
        <f aca="false">S13+Y13+AE13</f>
        <v>837054.72</v>
      </c>
      <c r="AG13" s="26" t="n">
        <f aca="false">AF13-fixed</f>
        <v>137054.72</v>
      </c>
      <c r="AH13" s="40" t="n">
        <f aca="false">Q13+R13+W13+X13+AC13+AD13</f>
        <v>37400</v>
      </c>
    </row>
    <row r="14" customFormat="false" ht="15" hidden="false" customHeight="false" outlineLevel="0" collapsed="false">
      <c r="A14" s="0" t="s">
        <v>545</v>
      </c>
      <c r="B14" s="45" t="n">
        <f aca="false">wd_red</f>
        <v>0</v>
      </c>
      <c r="C14" s="51" t="n">
        <f aca="false">plus_wdf</f>
        <v>1</v>
      </c>
      <c r="D14" s="36" t="n">
        <f aca="false">feat_cost</f>
        <v>0</v>
      </c>
      <c r="E14" s="54" t="n">
        <v>1.2</v>
      </c>
      <c r="F14" s="51" t="n">
        <v>1</v>
      </c>
      <c r="G14" s="36" t="n">
        <f aca="false">cost_wd</f>
        <v>1</v>
      </c>
      <c r="H14" s="52" t="n">
        <f aca="false">ic</f>
        <v>0.002</v>
      </c>
      <c r="I14" s="36" t="n">
        <f aca="false">fee_wd</f>
        <v>1.5</v>
      </c>
      <c r="J14" s="41" t="n">
        <f aca="false">fee_fx</f>
        <v>0.015</v>
      </c>
      <c r="K14" s="36" t="n">
        <f aca="false">pS</f>
        <v>3.99</v>
      </c>
      <c r="L14" s="36" t="n">
        <f aca="false">pE</f>
        <v>3.99</v>
      </c>
      <c r="M14" s="36" t="n">
        <f aca="false">pT</f>
        <v>6.99</v>
      </c>
      <c r="N14" s="41" t="n">
        <f aca="false">IF($K14="",0,MIN(1,$E14*IF($K14=Inputs!$H$6,Inputs!$I$6,IF($K14=Inputs!$J$6,Inputs!$K$6,IF($K14=Inputs!$L$6,Inputs!$M$6,NA())))))</f>
        <v>0.096</v>
      </c>
      <c r="O14" s="36" t="n">
        <f aca="false">$H14*Inputs!$C$6+$K14+$J14*Inputs!$D$6-cost_acc-$G14*Inputs!$E$6*$C14-cost_fx*Inputs!$D$6-$D14</f>
        <v>3.19</v>
      </c>
      <c r="P14" s="36" t="n">
        <f aca="false">$H14*Inputs!$C$6+$I14*Inputs!$E$6*(1-$B14)+$J14*Inputs!$D$6-cost_acc-$G14*Inputs!$E$6*(1-$B14)-cost_fx*Inputs!$D$6</f>
        <v>0.7</v>
      </c>
      <c r="Q14" s="40" t="n">
        <f aca="false">Inputs!$B$6*N14</f>
        <v>2304</v>
      </c>
      <c r="R14" s="40" t="n">
        <f aca="false">(Inputs!$B$6-Q14)*(1-MIN(1,Inputs!$G$6*$F14)*churn_nonbuyers)</f>
        <v>20611.2</v>
      </c>
      <c r="S14" s="40" t="n">
        <f aca="false">12*(Q14*O14+R14*P14)</f>
        <v>261331.2</v>
      </c>
      <c r="T14" s="41" t="n">
        <f aca="false">IF($L14="",0,MIN(1,$E14*IF($L14=Inputs!$H$7,Inputs!$I$7,IF($L14=Inputs!$J$7,Inputs!$K$7,IF($L14=Inputs!$L$7,Inputs!$M$7,NA())))))</f>
        <v>0.48</v>
      </c>
      <c r="U14" s="36" t="n">
        <f aca="false">$H14*Inputs!$C$7+$L14+$J14*Inputs!$D$7-cost_acc-$G14*Inputs!$E$7*$C14-cost_fx*Inputs!$D$7-$D14</f>
        <v>3.79</v>
      </c>
      <c r="V14" s="36" t="n">
        <f aca="false">$H14*Inputs!$C$7+$I14*Inputs!$E$7*(1-$B14)+$J14*Inputs!$D$7-cost_acc-$G14*Inputs!$E$7*(1-$B14)-cost_fx*Inputs!$D$7</f>
        <v>2.8</v>
      </c>
      <c r="W14" s="40" t="n">
        <f aca="false">Inputs!$B$7*T14</f>
        <v>5760</v>
      </c>
      <c r="X14" s="40" t="n">
        <f aca="false">(Inputs!$B$7-W14)*(1-MIN(1,Inputs!$G$7*$F14)*churn_nonbuyers)</f>
        <v>6052.8</v>
      </c>
      <c r="Y14" s="40" t="n">
        <f aca="false">12*(W14*U14+X14*V14)</f>
        <v>465338.88</v>
      </c>
      <c r="Z14" s="41" t="n">
        <f aca="false">IF($M14="",0,MIN(1,$E14*IF($M14=Inputs!$H$8,Inputs!$I$8,IF($M14=Inputs!$J$8,Inputs!$K$8,IF($M14=Inputs!$L$8,Inputs!$M$8,NA())))))</f>
        <v>0.84</v>
      </c>
      <c r="AA14" s="36" t="n">
        <f aca="false">$H14*Inputs!$C$8+$M14-cost_acc-$G14*Inputs!$E$8-cost_fx*Inputs!$D$8-cost_ins</f>
        <v>4.29</v>
      </c>
      <c r="AB14" s="36" t="n">
        <f aca="false">$H14*Inputs!$C$8+$I14*Inputs!$E$8*(1-$B14)+$J14*Inputs!$D$8-cost_acc-$G14*Inputs!$E$8*(1-$B14)-cost_fx*Inputs!$D$8</f>
        <v>6.8</v>
      </c>
      <c r="AC14" s="40" t="n">
        <f aca="false">Inputs!$B$8*Z14</f>
        <v>3360</v>
      </c>
      <c r="AD14" s="40" t="n">
        <f aca="false">(Inputs!$B$8-AC14)*(1-MIN(1,Inputs!$G$8*$F14)*churn_nonbuyers)</f>
        <v>192</v>
      </c>
      <c r="AE14" s="40" t="n">
        <f aca="false">12*(AC14*AA14+AD14*AB14)</f>
        <v>188640</v>
      </c>
      <c r="AF14" s="42" t="n">
        <f aca="false">S14+Y14+AE14</f>
        <v>915310.08</v>
      </c>
      <c r="AG14" s="26" t="n">
        <f aca="false">AF14-fixed</f>
        <v>215310.08</v>
      </c>
      <c r="AH14" s="40" t="n">
        <f aca="false">Q14+R14+W14+X14+AC14+AD14</f>
        <v>38280</v>
      </c>
    </row>
    <row r="15" customFormat="false" ht="15" hidden="false" customHeight="false" outlineLevel="0" collapsed="false">
      <c r="A15" s="0" t="s">
        <v>546</v>
      </c>
      <c r="B15" s="45" t="n">
        <f aca="false">wd_red</f>
        <v>0</v>
      </c>
      <c r="C15" s="51" t="n">
        <f aca="false">plus_wdf</f>
        <v>1</v>
      </c>
      <c r="D15" s="36" t="n">
        <f aca="false">feat_cost</f>
        <v>0</v>
      </c>
      <c r="E15" s="51" t="n">
        <v>1</v>
      </c>
      <c r="F15" s="54" t="n">
        <v>2</v>
      </c>
      <c r="G15" s="36" t="n">
        <f aca="false">cost_wd</f>
        <v>1</v>
      </c>
      <c r="H15" s="52" t="n">
        <f aca="false">ic</f>
        <v>0.002</v>
      </c>
      <c r="I15" s="36" t="n">
        <f aca="false">fee_wd</f>
        <v>1.5</v>
      </c>
      <c r="J15" s="41" t="n">
        <f aca="false">fee_fx</f>
        <v>0.015</v>
      </c>
      <c r="K15" s="36" t="n">
        <f aca="false">pS</f>
        <v>3.99</v>
      </c>
      <c r="L15" s="36" t="n">
        <f aca="false">pE</f>
        <v>3.99</v>
      </c>
      <c r="M15" s="36" t="n">
        <f aca="false">pT</f>
        <v>6.99</v>
      </c>
      <c r="N15" s="41" t="n">
        <f aca="false">IF($K15="",0,MIN(1,$E15*IF($K15=Inputs!$H$6,Inputs!$I$6,IF($K15=Inputs!$J$6,Inputs!$K$6,IF($K15=Inputs!$L$6,Inputs!$M$6,NA())))))</f>
        <v>0.08</v>
      </c>
      <c r="O15" s="36" t="n">
        <f aca="false">$H15*Inputs!$C$6+$K15+$J15*Inputs!$D$6-cost_acc-$G15*Inputs!$E$6*$C15-cost_fx*Inputs!$D$6-$D15</f>
        <v>3.19</v>
      </c>
      <c r="P15" s="36" t="n">
        <f aca="false">$H15*Inputs!$C$6+$I15*Inputs!$E$6*(1-$B15)+$J15*Inputs!$D$6-cost_acc-$G15*Inputs!$E$6*(1-$B15)-cost_fx*Inputs!$D$6</f>
        <v>0.7</v>
      </c>
      <c r="Q15" s="40" t="n">
        <f aca="false">Inputs!$B$6*N15</f>
        <v>1920</v>
      </c>
      <c r="R15" s="40" t="n">
        <f aca="false">(Inputs!$B$6-Q15)*(1-MIN(1,Inputs!$G$6*$F15)*churn_nonbuyers)</f>
        <v>19872</v>
      </c>
      <c r="S15" s="40" t="n">
        <f aca="false">12*(Q15*O15+R15*P15)</f>
        <v>240422.4</v>
      </c>
      <c r="T15" s="41" t="n">
        <f aca="false">IF($L15="",0,MIN(1,$E15*IF($L15=Inputs!$H$7,Inputs!$I$7,IF($L15=Inputs!$J$7,Inputs!$K$7,IF($L15=Inputs!$L$7,Inputs!$M$7,NA())))))</f>
        <v>0.4</v>
      </c>
      <c r="U15" s="36" t="n">
        <f aca="false">$H15*Inputs!$C$7+$L15+$J15*Inputs!$D$7-cost_acc-$G15*Inputs!$E$7*$C15-cost_fx*Inputs!$D$7-$D15</f>
        <v>3.79</v>
      </c>
      <c r="V15" s="36" t="n">
        <f aca="false">$H15*Inputs!$C$7+$I15*Inputs!$E$7*(1-$B15)+$J15*Inputs!$D$7-cost_acc-$G15*Inputs!$E$7*(1-$B15)-cost_fx*Inputs!$D$7</f>
        <v>2.8</v>
      </c>
      <c r="W15" s="40" t="n">
        <f aca="false">Inputs!$B$7*T15</f>
        <v>4800</v>
      </c>
      <c r="X15" s="40" t="n">
        <f aca="false">(Inputs!$B$7-W15)*(1-MIN(1,Inputs!$G$7*$F15)*churn_nonbuyers)</f>
        <v>6768</v>
      </c>
      <c r="Y15" s="40" t="n">
        <f aca="false">12*(W15*U15+X15*V15)</f>
        <v>445708.8</v>
      </c>
      <c r="Z15" s="41" t="n">
        <f aca="false">IF($M15="",0,MIN(1,$E15*IF($M15=Inputs!$H$8,Inputs!$I$8,IF($M15=Inputs!$J$8,Inputs!$K$8,IF($M15=Inputs!$L$8,Inputs!$M$8,NA())))))</f>
        <v>0.7</v>
      </c>
      <c r="AA15" s="36" t="n">
        <f aca="false">$H15*Inputs!$C$8+$M15-cost_acc-$G15*Inputs!$E$8-cost_fx*Inputs!$D$8-cost_ins</f>
        <v>4.29</v>
      </c>
      <c r="AB15" s="36" t="n">
        <f aca="false">$H15*Inputs!$C$8+$I15*Inputs!$E$8*(1-$B15)+$J15*Inputs!$D$8-cost_acc-$G15*Inputs!$E$8*(1-$B15)-cost_fx*Inputs!$D$8</f>
        <v>6.8</v>
      </c>
      <c r="AC15" s="40" t="n">
        <f aca="false">Inputs!$B$8*Z15</f>
        <v>2800</v>
      </c>
      <c r="AD15" s="40" t="n">
        <f aca="false">(Inputs!$B$8-AC15)*(1-MIN(1,Inputs!$G$8*$F15)*churn_nonbuyers)</f>
        <v>0</v>
      </c>
      <c r="AE15" s="40" t="n">
        <f aca="false">12*(AC15*AA15+AD15*AB15)</f>
        <v>144144</v>
      </c>
      <c r="AF15" s="42" t="n">
        <f aca="false">S15+Y15+AE15</f>
        <v>830275.2</v>
      </c>
      <c r="AG15" s="26" t="n">
        <f aca="false">AF15-fixed</f>
        <v>130275.2</v>
      </c>
      <c r="AH15" s="40" t="n">
        <f aca="false">Q15+R15+W15+X15+AC15+AD15</f>
        <v>36160</v>
      </c>
    </row>
    <row r="16" customFormat="false" ht="15" hidden="false" customHeight="false" outlineLevel="0" collapsed="false">
      <c r="A16" s="0" t="s">
        <v>547</v>
      </c>
      <c r="B16" s="45" t="n">
        <f aca="false">wd_red</f>
        <v>0</v>
      </c>
      <c r="C16" s="51" t="n">
        <f aca="false">plus_wdf</f>
        <v>1</v>
      </c>
      <c r="D16" s="36" t="n">
        <f aca="false">feat_cost</f>
        <v>0</v>
      </c>
      <c r="E16" s="51" t="n">
        <v>1</v>
      </c>
      <c r="F16" s="54" t="n">
        <v>0.5</v>
      </c>
      <c r="G16" s="36" t="n">
        <f aca="false">cost_wd</f>
        <v>1</v>
      </c>
      <c r="H16" s="52" t="n">
        <f aca="false">ic</f>
        <v>0.002</v>
      </c>
      <c r="I16" s="36" t="n">
        <f aca="false">fee_wd</f>
        <v>1.5</v>
      </c>
      <c r="J16" s="41" t="n">
        <f aca="false">fee_fx</f>
        <v>0.015</v>
      </c>
      <c r="K16" s="36" t="n">
        <f aca="false">pS</f>
        <v>3.99</v>
      </c>
      <c r="L16" s="36" t="n">
        <f aca="false">pE</f>
        <v>3.99</v>
      </c>
      <c r="M16" s="36" t="n">
        <f aca="false">pT</f>
        <v>6.99</v>
      </c>
      <c r="N16" s="41" t="n">
        <f aca="false">IF($K16="",0,MIN(1,$E16*IF($K16=Inputs!$H$6,Inputs!$I$6,IF($K16=Inputs!$J$6,Inputs!$K$6,IF($K16=Inputs!$L$6,Inputs!$M$6,NA())))))</f>
        <v>0.08</v>
      </c>
      <c r="O16" s="36" t="n">
        <f aca="false">$H16*Inputs!$C$6+$K16+$J16*Inputs!$D$6-cost_acc-$G16*Inputs!$E$6*$C16-cost_fx*Inputs!$D$6-$D16</f>
        <v>3.19</v>
      </c>
      <c r="P16" s="36" t="n">
        <f aca="false">$H16*Inputs!$C$6+$I16*Inputs!$E$6*(1-$B16)+$J16*Inputs!$D$6-cost_acc-$G16*Inputs!$E$6*(1-$B16)-cost_fx*Inputs!$D$6</f>
        <v>0.7</v>
      </c>
      <c r="Q16" s="40" t="n">
        <f aca="false">Inputs!$B$6*N16</f>
        <v>1920</v>
      </c>
      <c r="R16" s="40" t="n">
        <f aca="false">(Inputs!$B$6-Q16)*(1-MIN(1,Inputs!$G$6*$F16)*churn_nonbuyers)</f>
        <v>21528</v>
      </c>
      <c r="S16" s="40" t="n">
        <f aca="false">12*(Q16*O16+R16*P16)</f>
        <v>254332.8</v>
      </c>
      <c r="T16" s="41" t="n">
        <f aca="false">IF($L16="",0,MIN(1,$E16*IF($L16=Inputs!$H$7,Inputs!$I$7,IF($L16=Inputs!$J$7,Inputs!$K$7,IF($L16=Inputs!$L$7,Inputs!$M$7,NA())))))</f>
        <v>0.4</v>
      </c>
      <c r="U16" s="36" t="n">
        <f aca="false">$H16*Inputs!$C$7+$L16+$J16*Inputs!$D$7-cost_acc-$G16*Inputs!$E$7*$C16-cost_fx*Inputs!$D$7-$D16</f>
        <v>3.79</v>
      </c>
      <c r="V16" s="36" t="n">
        <f aca="false">$H16*Inputs!$C$7+$I16*Inputs!$E$7*(1-$B16)+$J16*Inputs!$D$7-cost_acc-$G16*Inputs!$E$7*(1-$B16)-cost_fx*Inputs!$D$7</f>
        <v>2.8</v>
      </c>
      <c r="W16" s="40" t="n">
        <f aca="false">Inputs!$B$7*T16</f>
        <v>4800</v>
      </c>
      <c r="X16" s="40" t="n">
        <f aca="false">(Inputs!$B$7-W16)*(1-MIN(1,Inputs!$G$7*$F16)*churn_nonbuyers)</f>
        <v>7092</v>
      </c>
      <c r="Y16" s="40" t="n">
        <f aca="false">12*(W16*U16+X16*V16)</f>
        <v>456595.2</v>
      </c>
      <c r="Z16" s="41" t="n">
        <f aca="false">IF($M16="",0,MIN(1,$E16*IF($M16=Inputs!$H$8,Inputs!$I$8,IF($M16=Inputs!$J$8,Inputs!$K$8,IF($M16=Inputs!$L$8,Inputs!$M$8,NA())))))</f>
        <v>0.7</v>
      </c>
      <c r="AA16" s="36" t="n">
        <f aca="false">$H16*Inputs!$C$8+$M16-cost_acc-$G16*Inputs!$E$8-cost_fx*Inputs!$D$8-cost_ins</f>
        <v>4.29</v>
      </c>
      <c r="AB16" s="36" t="n">
        <f aca="false">$H16*Inputs!$C$8+$I16*Inputs!$E$8*(1-$B16)+$J16*Inputs!$D$8-cost_acc-$G16*Inputs!$E$8*(1-$B16)-cost_fx*Inputs!$D$8</f>
        <v>6.8</v>
      </c>
      <c r="AC16" s="40" t="n">
        <f aca="false">Inputs!$B$8*Z16</f>
        <v>2800</v>
      </c>
      <c r="AD16" s="40" t="n">
        <f aca="false">(Inputs!$B$8-AC16)*(1-MIN(1,Inputs!$G$8*$F16)*churn_nonbuyers)</f>
        <v>780</v>
      </c>
      <c r="AE16" s="40" t="n">
        <f aca="false">12*(AC16*AA16+AD16*AB16)</f>
        <v>207792</v>
      </c>
      <c r="AF16" s="42" t="n">
        <f aca="false">S16+Y16+AE16</f>
        <v>918720</v>
      </c>
      <c r="AG16" s="26" t="n">
        <f aca="false">AF16-fixed</f>
        <v>218720</v>
      </c>
      <c r="AH16" s="40" t="n">
        <f aca="false">Q16+R16+W16+X16+AC16+AD16</f>
        <v>38920</v>
      </c>
    </row>
    <row r="17" customFormat="false" ht="15" hidden="false" customHeight="false" outlineLevel="0" collapsed="false">
      <c r="A17" s="0" t="s">
        <v>548</v>
      </c>
      <c r="B17" s="45" t="n">
        <f aca="false">wd_red</f>
        <v>0</v>
      </c>
      <c r="C17" s="51" t="n">
        <f aca="false">plus_wdf</f>
        <v>1</v>
      </c>
      <c r="D17" s="36" t="n">
        <f aca="false">feat_cost</f>
        <v>0</v>
      </c>
      <c r="E17" s="51" t="n">
        <v>1</v>
      </c>
      <c r="F17" s="51" t="n">
        <v>1</v>
      </c>
      <c r="G17" s="47" t="n">
        <v>1.5</v>
      </c>
      <c r="H17" s="52" t="n">
        <f aca="false">ic</f>
        <v>0.002</v>
      </c>
      <c r="I17" s="36" t="n">
        <f aca="false">fee_wd</f>
        <v>1.5</v>
      </c>
      <c r="J17" s="41" t="n">
        <f aca="false">fee_fx</f>
        <v>0.015</v>
      </c>
      <c r="K17" s="36" t="n">
        <f aca="false">pS</f>
        <v>3.99</v>
      </c>
      <c r="L17" s="36" t="n">
        <f aca="false">pE</f>
        <v>3.99</v>
      </c>
      <c r="M17" s="36" t="n">
        <f aca="false">pT</f>
        <v>6.99</v>
      </c>
      <c r="N17" s="41" t="n">
        <f aca="false">IF($K17="",0,MIN(1,$E17*IF($K17=Inputs!$H$6,Inputs!$I$6,IF($K17=Inputs!$J$6,Inputs!$K$6,IF($K17=Inputs!$L$6,Inputs!$M$6,NA())))))</f>
        <v>0.08</v>
      </c>
      <c r="O17" s="36" t="n">
        <f aca="false">$H17*Inputs!$C$6+$K17+$J17*Inputs!$D$6-cost_acc-$G17*Inputs!$E$6*$C17-cost_fx*Inputs!$D$6-$D17</f>
        <v>2.69</v>
      </c>
      <c r="P17" s="36" t="n">
        <f aca="false">$H17*Inputs!$C$6+$I17*Inputs!$E$6*(1-$B17)+$J17*Inputs!$D$6-cost_acc-$G17*Inputs!$E$6*(1-$B17)-cost_fx*Inputs!$D$6</f>
        <v>0.2</v>
      </c>
      <c r="Q17" s="40" t="n">
        <f aca="false">Inputs!$B$6*N17</f>
        <v>1920</v>
      </c>
      <c r="R17" s="40" t="n">
        <f aca="false">(Inputs!$B$6-Q17)*(1-MIN(1,Inputs!$G$6*$F17)*churn_nonbuyers)</f>
        <v>20976</v>
      </c>
      <c r="S17" s="40" t="n">
        <f aca="false">12*(Q17*O17+R17*P17)</f>
        <v>112320</v>
      </c>
      <c r="T17" s="41" t="n">
        <f aca="false">IF($L17="",0,MIN(1,$E17*IF($L17=Inputs!$H$7,Inputs!$I$7,IF($L17=Inputs!$J$7,Inputs!$K$7,IF($L17=Inputs!$L$7,Inputs!$M$7,NA())))))</f>
        <v>0.4</v>
      </c>
      <c r="U17" s="36" t="n">
        <f aca="false">$H17*Inputs!$C$7+$L17+$J17*Inputs!$D$7-cost_acc-$G17*Inputs!$E$7*$C17-cost_fx*Inputs!$D$7-$D17</f>
        <v>2.79</v>
      </c>
      <c r="V17" s="36" t="n">
        <f aca="false">$H17*Inputs!$C$7+$I17*Inputs!$E$7*(1-$B17)+$J17*Inputs!$D$7-cost_acc-$G17*Inputs!$E$7*(1-$B17)-cost_fx*Inputs!$D$7</f>
        <v>1.8</v>
      </c>
      <c r="W17" s="40" t="n">
        <f aca="false">Inputs!$B$7*T17</f>
        <v>4800</v>
      </c>
      <c r="X17" s="40" t="n">
        <f aca="false">(Inputs!$B$7-W17)*(1-MIN(1,Inputs!$G$7*$F17)*churn_nonbuyers)</f>
        <v>6984</v>
      </c>
      <c r="Y17" s="40" t="n">
        <f aca="false">12*(W17*U17+X17*V17)</f>
        <v>311558.4</v>
      </c>
      <c r="Z17" s="41" t="n">
        <f aca="false">IF($M17="",0,MIN(1,$E17*IF($M17=Inputs!$H$8,Inputs!$I$8,IF($M17=Inputs!$J$8,Inputs!$K$8,IF($M17=Inputs!$L$8,Inputs!$M$8,NA())))))</f>
        <v>0.7</v>
      </c>
      <c r="AA17" s="36" t="n">
        <f aca="false">$H17*Inputs!$C$8+$M17-cost_acc-$G17*Inputs!$E$8-cost_fx*Inputs!$D$8-cost_ins</f>
        <v>3.29</v>
      </c>
      <c r="AB17" s="36" t="n">
        <f aca="false">$H17*Inputs!$C$8+$I17*Inputs!$E$8*(1-$B17)+$J17*Inputs!$D$8-cost_acc-$G17*Inputs!$E$8*(1-$B17)-cost_fx*Inputs!$D$8</f>
        <v>5.8</v>
      </c>
      <c r="AC17" s="40" t="n">
        <f aca="false">Inputs!$B$8*Z17</f>
        <v>2800</v>
      </c>
      <c r="AD17" s="40" t="n">
        <f aca="false">(Inputs!$B$8-AC17)*(1-MIN(1,Inputs!$G$8*$F17)*churn_nonbuyers)</f>
        <v>360</v>
      </c>
      <c r="AE17" s="40" t="n">
        <f aca="false">12*(AC17*AA17+AD17*AB17)</f>
        <v>135600</v>
      </c>
      <c r="AF17" s="42" t="n">
        <f aca="false">S17+Y17+AE17</f>
        <v>559478.4</v>
      </c>
      <c r="AG17" s="26" t="n">
        <f aca="false">AF17-fixed</f>
        <v>-140521.6</v>
      </c>
      <c r="AH17" s="40" t="n">
        <f aca="false">Q17+R17+W17+X17+AC17+AD17</f>
        <v>37840</v>
      </c>
    </row>
    <row r="18" customFormat="false" ht="15" hidden="false" customHeight="false" outlineLevel="0" collapsed="false">
      <c r="A18" s="0" t="s">
        <v>549</v>
      </c>
      <c r="B18" s="45" t="n">
        <f aca="false">wd_red</f>
        <v>0</v>
      </c>
      <c r="C18" s="51" t="n">
        <f aca="false">plus_wdf</f>
        <v>1</v>
      </c>
      <c r="D18" s="36" t="n">
        <f aca="false">feat_cost</f>
        <v>0</v>
      </c>
      <c r="E18" s="51" t="n">
        <v>1</v>
      </c>
      <c r="F18" s="51" t="n">
        <v>1</v>
      </c>
      <c r="G18" s="47" t="n">
        <v>1.5</v>
      </c>
      <c r="H18" s="52" t="n">
        <f aca="false">ic</f>
        <v>0.002</v>
      </c>
      <c r="I18" s="47" t="n">
        <v>2</v>
      </c>
      <c r="J18" s="41" t="n">
        <f aca="false">fee_fx</f>
        <v>0.015</v>
      </c>
      <c r="K18" s="36" t="n">
        <f aca="false">pS</f>
        <v>3.99</v>
      </c>
      <c r="L18" s="36" t="n">
        <f aca="false">pE</f>
        <v>3.99</v>
      </c>
      <c r="M18" s="36" t="n">
        <f aca="false">pT</f>
        <v>6.99</v>
      </c>
      <c r="N18" s="41" t="n">
        <f aca="false">IF($K18="",0,MIN(1,$E18*IF($K18=Inputs!$H$6,Inputs!$I$6,IF($K18=Inputs!$J$6,Inputs!$K$6,IF($K18=Inputs!$L$6,Inputs!$M$6,NA())))))</f>
        <v>0.08</v>
      </c>
      <c r="O18" s="36" t="n">
        <f aca="false">$H18*Inputs!$C$6+$K18+$J18*Inputs!$D$6-cost_acc-$G18*Inputs!$E$6*$C18-cost_fx*Inputs!$D$6-$D18</f>
        <v>2.69</v>
      </c>
      <c r="P18" s="36" t="n">
        <f aca="false">$H18*Inputs!$C$6+$I18*Inputs!$E$6*(1-$B18)+$J18*Inputs!$D$6-cost_acc-$G18*Inputs!$E$6*(1-$B18)-cost_fx*Inputs!$D$6</f>
        <v>0.7</v>
      </c>
      <c r="Q18" s="40" t="n">
        <f aca="false">Inputs!$B$6*N18</f>
        <v>1920</v>
      </c>
      <c r="R18" s="40" t="n">
        <f aca="false">(Inputs!$B$6-Q18)*(1-MIN(1,Inputs!$G$6*$F18)*churn_nonbuyers)</f>
        <v>20976</v>
      </c>
      <c r="S18" s="40" t="n">
        <f aca="false">12*(Q18*O18+R18*P18)</f>
        <v>238176</v>
      </c>
      <c r="T18" s="41" t="n">
        <f aca="false">IF($L18="",0,MIN(1,$E18*IF($L18=Inputs!$H$7,Inputs!$I$7,IF($L18=Inputs!$J$7,Inputs!$K$7,IF($L18=Inputs!$L$7,Inputs!$M$7,NA())))))</f>
        <v>0.4</v>
      </c>
      <c r="U18" s="36" t="n">
        <f aca="false">$H18*Inputs!$C$7+$L18+$J18*Inputs!$D$7-cost_acc-$G18*Inputs!$E$7*$C18-cost_fx*Inputs!$D$7-$D18</f>
        <v>2.79</v>
      </c>
      <c r="V18" s="36" t="n">
        <f aca="false">$H18*Inputs!$C$7+$I18*Inputs!$E$7*(1-$B18)+$J18*Inputs!$D$7-cost_acc-$G18*Inputs!$E$7*(1-$B18)-cost_fx*Inputs!$D$7</f>
        <v>2.8</v>
      </c>
      <c r="W18" s="40" t="n">
        <f aca="false">Inputs!$B$7*T18</f>
        <v>4800</v>
      </c>
      <c r="X18" s="40" t="n">
        <f aca="false">(Inputs!$B$7-W18)*(1-MIN(1,Inputs!$G$7*$F18)*churn_nonbuyers)</f>
        <v>6984</v>
      </c>
      <c r="Y18" s="40" t="n">
        <f aca="false">12*(W18*U18+X18*V18)</f>
        <v>395366.4</v>
      </c>
      <c r="Z18" s="41" t="n">
        <f aca="false">IF($M18="",0,MIN(1,$E18*IF($M18=Inputs!$H$8,Inputs!$I$8,IF($M18=Inputs!$J$8,Inputs!$K$8,IF($M18=Inputs!$L$8,Inputs!$M$8,NA())))))</f>
        <v>0.7</v>
      </c>
      <c r="AA18" s="36" t="n">
        <f aca="false">$H18*Inputs!$C$8+$M18-cost_acc-$G18*Inputs!$E$8-cost_fx*Inputs!$D$8-cost_ins</f>
        <v>3.29</v>
      </c>
      <c r="AB18" s="36" t="n">
        <f aca="false">$H18*Inputs!$C$8+$I18*Inputs!$E$8*(1-$B18)+$J18*Inputs!$D$8-cost_acc-$G18*Inputs!$E$8*(1-$B18)-cost_fx*Inputs!$D$8</f>
        <v>6.8</v>
      </c>
      <c r="AC18" s="40" t="n">
        <f aca="false">Inputs!$B$8*Z18</f>
        <v>2800</v>
      </c>
      <c r="AD18" s="40" t="n">
        <f aca="false">(Inputs!$B$8-AC18)*(1-MIN(1,Inputs!$G$8*$F18)*churn_nonbuyers)</f>
        <v>360</v>
      </c>
      <c r="AE18" s="40" t="n">
        <f aca="false">12*(AC18*AA18+AD18*AB18)</f>
        <v>139920</v>
      </c>
      <c r="AF18" s="42" t="n">
        <f aca="false">S18+Y18+AE18</f>
        <v>773462.4</v>
      </c>
      <c r="AG18" s="26" t="n">
        <f aca="false">AF18-fixed</f>
        <v>73462.4</v>
      </c>
      <c r="AH18" s="40" t="n">
        <f aca="false">Q18+R18+W18+X18+AC18+AD18</f>
        <v>37840</v>
      </c>
    </row>
    <row r="19" customFormat="false" ht="15" hidden="false" customHeight="false" outlineLevel="0" collapsed="false">
      <c r="A19" s="0" t="s">
        <v>550</v>
      </c>
      <c r="B19" s="45" t="n">
        <f aca="false">wd_red</f>
        <v>0</v>
      </c>
      <c r="C19" s="51" t="n">
        <f aca="false">plus_wdf</f>
        <v>1</v>
      </c>
      <c r="D19" s="36" t="n">
        <f aca="false">feat_cost</f>
        <v>0</v>
      </c>
      <c r="E19" s="51" t="n">
        <v>1</v>
      </c>
      <c r="F19" s="51" t="n">
        <v>1</v>
      </c>
      <c r="G19" s="36" t="n">
        <f aca="false">cost_wd</f>
        <v>1</v>
      </c>
      <c r="H19" s="55" t="n">
        <v>0.001</v>
      </c>
      <c r="I19" s="36" t="n">
        <f aca="false">fee_wd</f>
        <v>1.5</v>
      </c>
      <c r="J19" s="41" t="n">
        <f aca="false">fee_fx</f>
        <v>0.015</v>
      </c>
      <c r="K19" s="36" t="n">
        <f aca="false">pS</f>
        <v>3.99</v>
      </c>
      <c r="L19" s="36" t="n">
        <f aca="false">pE</f>
        <v>3.99</v>
      </c>
      <c r="M19" s="36" t="n">
        <f aca="false">pT</f>
        <v>6.99</v>
      </c>
      <c r="N19" s="41" t="n">
        <f aca="false">IF($K19="",0,MIN(1,$E19*IF($K19=Inputs!$H$6,Inputs!$I$6,IF($K19=Inputs!$J$6,Inputs!$K$6,IF($K19=Inputs!$L$6,Inputs!$M$6,NA())))))</f>
        <v>0.08</v>
      </c>
      <c r="O19" s="36" t="n">
        <f aca="false">$H19*Inputs!$C$6+$K19+$J19*Inputs!$D$6-cost_acc-$G19*Inputs!$E$6*$C19-cost_fx*Inputs!$D$6-$D19</f>
        <v>2.94</v>
      </c>
      <c r="P19" s="36" t="n">
        <f aca="false">$H19*Inputs!$C$6+$I19*Inputs!$E$6*(1-$B19)+$J19*Inputs!$D$6-cost_acc-$G19*Inputs!$E$6*(1-$B19)-cost_fx*Inputs!$D$6</f>
        <v>0.45</v>
      </c>
      <c r="Q19" s="40" t="n">
        <f aca="false">Inputs!$B$6*N19</f>
        <v>1920</v>
      </c>
      <c r="R19" s="40" t="n">
        <f aca="false">(Inputs!$B$6-Q19)*(1-MIN(1,Inputs!$G$6*$F19)*churn_nonbuyers)</f>
        <v>20976</v>
      </c>
      <c r="S19" s="40" t="n">
        <f aca="false">12*(Q19*O19+R19*P19)</f>
        <v>181008</v>
      </c>
      <c r="T19" s="41" t="n">
        <f aca="false">IF($L19="",0,MIN(1,$E19*IF($L19=Inputs!$H$7,Inputs!$I$7,IF($L19=Inputs!$J$7,Inputs!$K$7,IF($L19=Inputs!$L$7,Inputs!$M$7,NA())))))</f>
        <v>0.4</v>
      </c>
      <c r="U19" s="36" t="n">
        <f aca="false">$H19*Inputs!$C$7+$L19+$J19*Inputs!$D$7-cost_acc-$G19*Inputs!$E$7*$C19-cost_fx*Inputs!$D$7-$D19</f>
        <v>2.89</v>
      </c>
      <c r="V19" s="36" t="n">
        <f aca="false">$H19*Inputs!$C$7+$I19*Inputs!$E$7*(1-$B19)+$J19*Inputs!$D$7-cost_acc-$G19*Inputs!$E$7*(1-$B19)-cost_fx*Inputs!$D$7</f>
        <v>1.9</v>
      </c>
      <c r="W19" s="40" t="n">
        <f aca="false">Inputs!$B$7*T19</f>
        <v>4800</v>
      </c>
      <c r="X19" s="40" t="n">
        <f aca="false">(Inputs!$B$7-W19)*(1-MIN(1,Inputs!$G$7*$F19)*churn_nonbuyers)</f>
        <v>6984</v>
      </c>
      <c r="Y19" s="40" t="n">
        <f aca="false">12*(W19*U19+X19*V19)</f>
        <v>325699.2</v>
      </c>
      <c r="Z19" s="41" t="n">
        <f aca="false">IF($M19="",0,MIN(1,$E19*IF($M19=Inputs!$H$8,Inputs!$I$8,IF($M19=Inputs!$J$8,Inputs!$K$8,IF($M19=Inputs!$L$8,Inputs!$M$8,NA())))))</f>
        <v>0.7</v>
      </c>
      <c r="AA19" s="36" t="n">
        <f aca="false">$H19*Inputs!$C$8+$M19-cost_acc-$G19*Inputs!$E$8-cost_fx*Inputs!$D$8-cost_ins</f>
        <v>3.49</v>
      </c>
      <c r="AB19" s="36" t="n">
        <f aca="false">$H19*Inputs!$C$8+$I19*Inputs!$E$8*(1-$B19)+$J19*Inputs!$D$8-cost_acc-$G19*Inputs!$E$8*(1-$B19)-cost_fx*Inputs!$D$8</f>
        <v>6</v>
      </c>
      <c r="AC19" s="40" t="n">
        <f aca="false">Inputs!$B$8*Z19</f>
        <v>2800</v>
      </c>
      <c r="AD19" s="40" t="n">
        <f aca="false">(Inputs!$B$8-AC19)*(1-MIN(1,Inputs!$G$8*$F19)*churn_nonbuyers)</f>
        <v>360</v>
      </c>
      <c r="AE19" s="40" t="n">
        <f aca="false">12*(AC19*AA19+AD19*AB19)</f>
        <v>143184</v>
      </c>
      <c r="AF19" s="42" t="n">
        <f aca="false">S19+Y19+AE19</f>
        <v>649891.2</v>
      </c>
      <c r="AG19" s="26" t="n">
        <f aca="false">AF19-fixed</f>
        <v>-50108.7999999998</v>
      </c>
      <c r="AH19" s="40" t="n">
        <f aca="false">Q19+R19+W19+X19+AC19+AD19</f>
        <v>37840</v>
      </c>
    </row>
    <row r="20" customFormat="false" ht="15" hidden="false" customHeight="false" outlineLevel="0" collapsed="false">
      <c r="A20" s="0" t="s">
        <v>551</v>
      </c>
      <c r="B20" s="45" t="n">
        <f aca="false">wd_red</f>
        <v>0</v>
      </c>
      <c r="C20" s="51" t="n">
        <f aca="false">plus_wdf</f>
        <v>1</v>
      </c>
      <c r="D20" s="36" t="n">
        <f aca="false">feat_cost</f>
        <v>0</v>
      </c>
      <c r="E20" s="51" t="n">
        <v>1</v>
      </c>
      <c r="F20" s="51" t="n">
        <v>1</v>
      </c>
      <c r="G20" s="36" t="n">
        <f aca="false">cost_wd</f>
        <v>1</v>
      </c>
      <c r="H20" s="55" t="n">
        <v>0.001</v>
      </c>
      <c r="I20" s="47" t="n">
        <v>2</v>
      </c>
      <c r="J20" s="41" t="n">
        <f aca="false">fee_fx</f>
        <v>0.015</v>
      </c>
      <c r="K20" s="36" t="n">
        <f aca="false">pS</f>
        <v>3.99</v>
      </c>
      <c r="L20" s="36" t="n">
        <f aca="false">pE</f>
        <v>3.99</v>
      </c>
      <c r="M20" s="36" t="n">
        <f aca="false">pT</f>
        <v>6.99</v>
      </c>
      <c r="N20" s="41" t="n">
        <f aca="false">IF($K20="",0,MIN(1,$E20*IF($K20=Inputs!$H$6,Inputs!$I$6,IF($K20=Inputs!$J$6,Inputs!$K$6,IF($K20=Inputs!$L$6,Inputs!$M$6,NA())))))</f>
        <v>0.08</v>
      </c>
      <c r="O20" s="36" t="n">
        <f aca="false">$H20*Inputs!$C$6+$K20+$J20*Inputs!$D$6-cost_acc-$G20*Inputs!$E$6*$C20-cost_fx*Inputs!$D$6-$D20</f>
        <v>2.94</v>
      </c>
      <c r="P20" s="36" t="n">
        <f aca="false">$H20*Inputs!$C$6+$I20*Inputs!$E$6*(1-$B20)+$J20*Inputs!$D$6-cost_acc-$G20*Inputs!$E$6*(1-$B20)-cost_fx*Inputs!$D$6</f>
        <v>0.95</v>
      </c>
      <c r="Q20" s="40" t="n">
        <f aca="false">Inputs!$B$6*N20</f>
        <v>1920</v>
      </c>
      <c r="R20" s="40" t="n">
        <f aca="false">(Inputs!$B$6-Q20)*(1-MIN(1,Inputs!$G$6*$F20)*churn_nonbuyers)</f>
        <v>20976</v>
      </c>
      <c r="S20" s="40" t="n">
        <f aca="false">12*(Q20*O20+R20*P20)</f>
        <v>306864</v>
      </c>
      <c r="T20" s="41" t="n">
        <f aca="false">IF($L20="",0,MIN(1,$E20*IF($L20=Inputs!$H$7,Inputs!$I$7,IF($L20=Inputs!$J$7,Inputs!$K$7,IF($L20=Inputs!$L$7,Inputs!$M$7,NA())))))</f>
        <v>0.4</v>
      </c>
      <c r="U20" s="36" t="n">
        <f aca="false">$H20*Inputs!$C$7+$L20+$J20*Inputs!$D$7-cost_acc-$G20*Inputs!$E$7*$C20-cost_fx*Inputs!$D$7-$D20</f>
        <v>2.89</v>
      </c>
      <c r="V20" s="36" t="n">
        <f aca="false">$H20*Inputs!$C$7+$I20*Inputs!$E$7*(1-$B20)+$J20*Inputs!$D$7-cost_acc-$G20*Inputs!$E$7*(1-$B20)-cost_fx*Inputs!$D$7</f>
        <v>2.9</v>
      </c>
      <c r="W20" s="40" t="n">
        <f aca="false">Inputs!$B$7*T20</f>
        <v>4800</v>
      </c>
      <c r="X20" s="40" t="n">
        <f aca="false">(Inputs!$B$7-W20)*(1-MIN(1,Inputs!$G$7*$F20)*churn_nonbuyers)</f>
        <v>6984</v>
      </c>
      <c r="Y20" s="40" t="n">
        <f aca="false">12*(W20*U20+X20*V20)</f>
        <v>409507.2</v>
      </c>
      <c r="Z20" s="41" t="n">
        <f aca="false">IF($M20="",0,MIN(1,$E20*IF($M20=Inputs!$H$8,Inputs!$I$8,IF($M20=Inputs!$J$8,Inputs!$K$8,IF($M20=Inputs!$L$8,Inputs!$M$8,NA())))))</f>
        <v>0.7</v>
      </c>
      <c r="AA20" s="36" t="n">
        <f aca="false">$H20*Inputs!$C$8+$M20-cost_acc-$G20*Inputs!$E$8-cost_fx*Inputs!$D$8-cost_ins</f>
        <v>3.49</v>
      </c>
      <c r="AB20" s="36" t="n">
        <f aca="false">$H20*Inputs!$C$8+$I20*Inputs!$E$8*(1-$B20)+$J20*Inputs!$D$8-cost_acc-$G20*Inputs!$E$8*(1-$B20)-cost_fx*Inputs!$D$8</f>
        <v>7</v>
      </c>
      <c r="AC20" s="40" t="n">
        <f aca="false">Inputs!$B$8*Z20</f>
        <v>2800</v>
      </c>
      <c r="AD20" s="40" t="n">
        <f aca="false">(Inputs!$B$8-AC20)*(1-MIN(1,Inputs!$G$8*$F20)*churn_nonbuyers)</f>
        <v>360</v>
      </c>
      <c r="AE20" s="40" t="n">
        <f aca="false">12*(AC20*AA20+AD20*AB20)</f>
        <v>147504</v>
      </c>
      <c r="AF20" s="42" t="n">
        <f aca="false">S20+Y20+AE20</f>
        <v>863875.2</v>
      </c>
      <c r="AG20" s="26" t="n">
        <f aca="false">AF20-fixed</f>
        <v>163875.2</v>
      </c>
      <c r="AH20" s="40" t="n">
        <f aca="false">Q20+R20+W20+X20+AC20+AD20</f>
        <v>37840</v>
      </c>
    </row>
    <row r="21" customFormat="false" ht="15" hidden="false" customHeight="false" outlineLevel="0" collapsed="false">
      <c r="A21" s="0" t="s">
        <v>552</v>
      </c>
      <c r="B21" s="45" t="n">
        <f aca="false">wd_red</f>
        <v>0</v>
      </c>
      <c r="C21" s="51" t="n">
        <f aca="false">plus_wdf</f>
        <v>1</v>
      </c>
      <c r="D21" s="36" t="n">
        <f aca="false">feat_cost</f>
        <v>0</v>
      </c>
      <c r="E21" s="51" t="n">
        <v>1</v>
      </c>
      <c r="F21" s="51" t="n">
        <v>1</v>
      </c>
      <c r="G21" s="36" t="n">
        <f aca="false">cost_wd</f>
        <v>1</v>
      </c>
      <c r="H21" s="52" t="n">
        <f aca="false">ic</f>
        <v>0.002</v>
      </c>
      <c r="I21" s="36" t="n">
        <f aca="false">fee_wd</f>
        <v>1.5</v>
      </c>
      <c r="J21" s="41" t="n">
        <f aca="false">fee_fx</f>
        <v>0.015</v>
      </c>
      <c r="K21" s="36" t="n">
        <f aca="false">pS</f>
        <v>3.99</v>
      </c>
      <c r="L21" s="36" t="n">
        <f aca="false">pE</f>
        <v>3.99</v>
      </c>
      <c r="M21" s="47" t="n">
        <v>5.99</v>
      </c>
      <c r="N21" s="41" t="n">
        <f aca="false">IF($K21="",0,MIN(1,$E21*IF($K21=Inputs!$H$6,Inputs!$I$6,IF($K21=Inputs!$J$6,Inputs!$K$6,IF($K21=Inputs!$L$6,Inputs!$M$6,NA())))))</f>
        <v>0.08</v>
      </c>
      <c r="O21" s="36" t="n">
        <f aca="false">$H21*Inputs!$C$6+$K21+$J21*Inputs!$D$6-cost_acc-$G21*Inputs!$E$6*$C21-cost_fx*Inputs!$D$6-$D21</f>
        <v>3.19</v>
      </c>
      <c r="P21" s="36" t="n">
        <f aca="false">$H21*Inputs!$C$6+$I21*Inputs!$E$6*(1-$B21)+$J21*Inputs!$D$6-cost_acc-$G21*Inputs!$E$6*(1-$B21)-cost_fx*Inputs!$D$6</f>
        <v>0.7</v>
      </c>
      <c r="Q21" s="40" t="n">
        <f aca="false">Inputs!$B$6*N21</f>
        <v>1920</v>
      </c>
      <c r="R21" s="40" t="n">
        <f aca="false">(Inputs!$B$6-Q21)*(1-MIN(1,Inputs!$G$6*$F21)*churn_nonbuyers)</f>
        <v>20976</v>
      </c>
      <c r="S21" s="40" t="n">
        <f aca="false">12*(Q21*O21+R21*P21)</f>
        <v>249696</v>
      </c>
      <c r="T21" s="41" t="n">
        <f aca="false">IF($L21="",0,MIN(1,$E21*IF($L21=Inputs!$H$7,Inputs!$I$7,IF($L21=Inputs!$J$7,Inputs!$K$7,IF($L21=Inputs!$L$7,Inputs!$M$7,NA())))))</f>
        <v>0.4</v>
      </c>
      <c r="U21" s="36" t="n">
        <f aca="false">$H21*Inputs!$C$7+$L21+$J21*Inputs!$D$7-cost_acc-$G21*Inputs!$E$7*$C21-cost_fx*Inputs!$D$7-$D21</f>
        <v>3.79</v>
      </c>
      <c r="V21" s="36" t="n">
        <f aca="false">$H21*Inputs!$C$7+$I21*Inputs!$E$7*(1-$B21)+$J21*Inputs!$D$7-cost_acc-$G21*Inputs!$E$7*(1-$B21)-cost_fx*Inputs!$D$7</f>
        <v>2.8</v>
      </c>
      <c r="W21" s="40" t="n">
        <f aca="false">Inputs!$B$7*T21</f>
        <v>4800</v>
      </c>
      <c r="X21" s="40" t="n">
        <f aca="false">(Inputs!$B$7-W21)*(1-MIN(1,Inputs!$G$7*$F21)*churn_nonbuyers)</f>
        <v>6984</v>
      </c>
      <c r="Y21" s="40" t="n">
        <f aca="false">12*(W21*U21+X21*V21)</f>
        <v>452966.4</v>
      </c>
      <c r="Z21" s="41" t="n">
        <f aca="false">IF($M21="",0,MIN(1,$E21*IF($M21=Inputs!$H$8,Inputs!$I$8,IF($M21=Inputs!$J$8,Inputs!$K$8,IF($M21=Inputs!$L$8,Inputs!$M$8,NA())))))</f>
        <v>0.8</v>
      </c>
      <c r="AA21" s="36" t="n">
        <f aca="false">$H21*Inputs!$C$8+$M21-cost_acc-$G21*Inputs!$E$8-cost_fx*Inputs!$D$8-cost_ins</f>
        <v>3.29</v>
      </c>
      <c r="AB21" s="36" t="n">
        <f aca="false">$H21*Inputs!$C$8+$I21*Inputs!$E$8*(1-$B21)+$J21*Inputs!$D$8-cost_acc-$G21*Inputs!$E$8*(1-$B21)-cost_fx*Inputs!$D$8</f>
        <v>6.8</v>
      </c>
      <c r="AC21" s="40" t="n">
        <f aca="false">Inputs!$B$8*Z21</f>
        <v>3200</v>
      </c>
      <c r="AD21" s="40" t="n">
        <f aca="false">(Inputs!$B$8-AC21)*(1-MIN(1,Inputs!$G$8*$F21)*churn_nonbuyers)</f>
        <v>240</v>
      </c>
      <c r="AE21" s="40" t="n">
        <f aca="false">12*(AC21*AA21+AD21*AB21)</f>
        <v>145920</v>
      </c>
      <c r="AF21" s="42" t="n">
        <f aca="false">S21+Y21+AE21</f>
        <v>848582.4</v>
      </c>
      <c r="AG21" s="26" t="n">
        <f aca="false">AF21-fixed</f>
        <v>148582.4</v>
      </c>
      <c r="AH21" s="40" t="n">
        <f aca="false">Q21+R21+W21+X21+AC21+AD21</f>
        <v>38120</v>
      </c>
    </row>
    <row r="22" customFormat="false" ht="15" hidden="false" customHeight="false" outlineLevel="0" collapsed="false">
      <c r="A22" s="0" t="s">
        <v>553</v>
      </c>
      <c r="B22" s="45" t="n">
        <f aca="false">wd_red</f>
        <v>0</v>
      </c>
      <c r="C22" s="51" t="n">
        <f aca="false">plus_wdf</f>
        <v>1</v>
      </c>
      <c r="D22" s="36" t="n">
        <f aca="false">feat_cost</f>
        <v>0</v>
      </c>
      <c r="E22" s="51" t="n">
        <v>1</v>
      </c>
      <c r="F22" s="51" t="n">
        <v>1</v>
      </c>
      <c r="G22" s="36" t="n">
        <f aca="false">cost_wd</f>
        <v>1</v>
      </c>
      <c r="H22" s="52" t="n">
        <f aca="false">ic</f>
        <v>0.002</v>
      </c>
      <c r="I22" s="36" t="n">
        <f aca="false">fee_wd</f>
        <v>1.5</v>
      </c>
      <c r="J22" s="41" t="n">
        <f aca="false">fee_fx</f>
        <v>0.015</v>
      </c>
      <c r="K22" s="47" t="n">
        <v>2.99</v>
      </c>
      <c r="L22" s="36" t="n">
        <f aca="false">pE</f>
        <v>3.99</v>
      </c>
      <c r="M22" s="36" t="n">
        <f aca="false">pT</f>
        <v>6.99</v>
      </c>
      <c r="N22" s="41" t="n">
        <f aca="false">IF($K22="",0,MIN(1,$E22*IF($K22=Inputs!$H$6,Inputs!$I$6,IF($K22=Inputs!$J$6,Inputs!$K$6,IF($K22=Inputs!$L$6,Inputs!$M$6,NA())))))</f>
        <v>0.15</v>
      </c>
      <c r="O22" s="36" t="n">
        <f aca="false">$H22*Inputs!$C$6+$K22+$J22*Inputs!$D$6-cost_acc-$G22*Inputs!$E$6*$C22-cost_fx*Inputs!$D$6-$D22</f>
        <v>2.19</v>
      </c>
      <c r="P22" s="36" t="n">
        <f aca="false">$H22*Inputs!$C$6+$I22*Inputs!$E$6*(1-$B22)+$J22*Inputs!$D$6-cost_acc-$G22*Inputs!$E$6*(1-$B22)-cost_fx*Inputs!$D$6</f>
        <v>0.7</v>
      </c>
      <c r="Q22" s="40" t="n">
        <f aca="false">Inputs!$B$6*N22</f>
        <v>3600</v>
      </c>
      <c r="R22" s="40" t="n">
        <f aca="false">(Inputs!$B$6-Q22)*(1-MIN(1,Inputs!$G$6*$F22)*churn_nonbuyers)</f>
        <v>19380</v>
      </c>
      <c r="S22" s="40" t="n">
        <f aca="false">12*(Q22*O22+R22*P22)</f>
        <v>257400</v>
      </c>
      <c r="T22" s="41" t="n">
        <f aca="false">IF($L22="",0,MIN(1,$E22*IF($L22=Inputs!$H$7,Inputs!$I$7,IF($L22=Inputs!$J$7,Inputs!$K$7,IF($L22=Inputs!$L$7,Inputs!$M$7,NA())))))</f>
        <v>0.4</v>
      </c>
      <c r="U22" s="36" t="n">
        <f aca="false">$H22*Inputs!$C$7+$L22+$J22*Inputs!$D$7-cost_acc-$G22*Inputs!$E$7*$C22-cost_fx*Inputs!$D$7-$D22</f>
        <v>3.79</v>
      </c>
      <c r="V22" s="36" t="n">
        <f aca="false">$H22*Inputs!$C$7+$I22*Inputs!$E$7*(1-$B22)+$J22*Inputs!$D$7-cost_acc-$G22*Inputs!$E$7*(1-$B22)-cost_fx*Inputs!$D$7</f>
        <v>2.8</v>
      </c>
      <c r="W22" s="40" t="n">
        <f aca="false">Inputs!$B$7*T22</f>
        <v>4800</v>
      </c>
      <c r="X22" s="40" t="n">
        <f aca="false">(Inputs!$B$7-W22)*(1-MIN(1,Inputs!$G$7*$F22)*churn_nonbuyers)</f>
        <v>6984</v>
      </c>
      <c r="Y22" s="40" t="n">
        <f aca="false">12*(W22*U22+X22*V22)</f>
        <v>452966.4</v>
      </c>
      <c r="Z22" s="41" t="n">
        <f aca="false">IF($M22="",0,MIN(1,$E22*IF($M22=Inputs!$H$8,Inputs!$I$8,IF($M22=Inputs!$J$8,Inputs!$K$8,IF($M22=Inputs!$L$8,Inputs!$M$8,NA())))))</f>
        <v>0.7</v>
      </c>
      <c r="AA22" s="36" t="n">
        <f aca="false">$H22*Inputs!$C$8+$M22-cost_acc-$G22*Inputs!$E$8-cost_fx*Inputs!$D$8-cost_ins</f>
        <v>4.29</v>
      </c>
      <c r="AB22" s="36" t="n">
        <f aca="false">$H22*Inputs!$C$8+$I22*Inputs!$E$8*(1-$B22)+$J22*Inputs!$D$8-cost_acc-$G22*Inputs!$E$8*(1-$B22)-cost_fx*Inputs!$D$8</f>
        <v>6.8</v>
      </c>
      <c r="AC22" s="40" t="n">
        <f aca="false">Inputs!$B$8*Z22</f>
        <v>2800</v>
      </c>
      <c r="AD22" s="40" t="n">
        <f aca="false">(Inputs!$B$8-AC22)*(1-MIN(1,Inputs!$G$8*$F22)*churn_nonbuyers)</f>
        <v>360</v>
      </c>
      <c r="AE22" s="40" t="n">
        <f aca="false">12*(AC22*AA22+AD22*AB22)</f>
        <v>173520</v>
      </c>
      <c r="AF22" s="42" t="n">
        <f aca="false">S22+Y22+AE22</f>
        <v>883886.4</v>
      </c>
      <c r="AG22" s="26" t="n">
        <f aca="false">AF22-fixed</f>
        <v>183886.4</v>
      </c>
      <c r="AH22" s="40" t="n">
        <f aca="false">Q22+R22+W22+X22+AC22+AD22</f>
        <v>37924</v>
      </c>
    </row>
    <row r="23" customFormat="false" ht="15" hidden="false" customHeight="false" outlineLevel="0" collapsed="false">
      <c r="A23" s="0" t="s">
        <v>554</v>
      </c>
      <c r="B23" s="45" t="n">
        <f aca="false">wd_red</f>
        <v>0</v>
      </c>
      <c r="C23" s="51" t="n">
        <f aca="false">plus_wdf</f>
        <v>1</v>
      </c>
      <c r="D23" s="36" t="n">
        <f aca="false">feat_cost</f>
        <v>0</v>
      </c>
      <c r="E23" s="51" t="n">
        <v>1</v>
      </c>
      <c r="F23" s="51" t="n">
        <v>1</v>
      </c>
      <c r="G23" s="36" t="n">
        <f aca="false">cost_wd</f>
        <v>1</v>
      </c>
      <c r="H23" s="52" t="n">
        <f aca="false">ic</f>
        <v>0.002</v>
      </c>
      <c r="I23" s="36" t="n">
        <f aca="false">fee_wd</f>
        <v>1.5</v>
      </c>
      <c r="J23" s="41" t="n">
        <f aca="false">fee_fx</f>
        <v>0.015</v>
      </c>
      <c r="K23" s="47" t="n">
        <v>4.99</v>
      </c>
      <c r="L23" s="47" t="n">
        <v>4.99</v>
      </c>
      <c r="M23" s="36" t="n">
        <f aca="false">pT</f>
        <v>6.99</v>
      </c>
      <c r="N23" s="41" t="n">
        <f aca="false">IF($K23="",0,MIN(1,$E23*IF($K23=Inputs!$H$6,Inputs!$I$6,IF($K23=Inputs!$J$6,Inputs!$K$6,IF($K23=Inputs!$L$6,Inputs!$M$6,NA())))))</f>
        <v>0.04</v>
      </c>
      <c r="O23" s="36" t="n">
        <f aca="false">$H23*Inputs!$C$6+$K23+$J23*Inputs!$D$6-cost_acc-$G23*Inputs!$E$6*$C23-cost_fx*Inputs!$D$6-$D23</f>
        <v>4.19</v>
      </c>
      <c r="P23" s="36" t="n">
        <f aca="false">$H23*Inputs!$C$6+$I23*Inputs!$E$6*(1-$B23)+$J23*Inputs!$D$6-cost_acc-$G23*Inputs!$E$6*(1-$B23)-cost_fx*Inputs!$D$6</f>
        <v>0.7</v>
      </c>
      <c r="Q23" s="40" t="n">
        <f aca="false">Inputs!$B$6*N23</f>
        <v>960</v>
      </c>
      <c r="R23" s="40" t="n">
        <f aca="false">(Inputs!$B$6-Q23)*(1-MIN(1,Inputs!$G$6*$F23)*churn_nonbuyers)</f>
        <v>21888</v>
      </c>
      <c r="S23" s="40" t="n">
        <f aca="false">12*(Q23*O23+R23*P23)</f>
        <v>232128</v>
      </c>
      <c r="T23" s="41" t="n">
        <f aca="false">IF($L23="",0,MIN(1,$E23*IF($L23=Inputs!$H$7,Inputs!$I$7,IF($L23=Inputs!$J$7,Inputs!$K$7,IF($L23=Inputs!$L$7,Inputs!$M$7,NA())))))</f>
        <v>0.2</v>
      </c>
      <c r="U23" s="36" t="n">
        <f aca="false">$H23*Inputs!$C$7+$L23+$J23*Inputs!$D$7-cost_acc-$G23*Inputs!$E$7*$C23-cost_fx*Inputs!$D$7-$D23</f>
        <v>4.79</v>
      </c>
      <c r="V23" s="36" t="n">
        <f aca="false">$H23*Inputs!$C$7+$I23*Inputs!$E$7*(1-$B23)+$J23*Inputs!$D$7-cost_acc-$G23*Inputs!$E$7*(1-$B23)-cost_fx*Inputs!$D$7</f>
        <v>2.8</v>
      </c>
      <c r="W23" s="40" t="n">
        <f aca="false">Inputs!$B$7*T23</f>
        <v>2400</v>
      </c>
      <c r="X23" s="40" t="n">
        <f aca="false">(Inputs!$B$7-W23)*(1-MIN(1,Inputs!$G$7*$F23)*churn_nonbuyers)</f>
        <v>9312</v>
      </c>
      <c r="Y23" s="40" t="n">
        <f aca="false">12*(W23*U23+X23*V23)</f>
        <v>450835.2</v>
      </c>
      <c r="Z23" s="41" t="n">
        <f aca="false">IF($M23="",0,MIN(1,$E23*IF($M23=Inputs!$H$8,Inputs!$I$8,IF($M23=Inputs!$J$8,Inputs!$K$8,IF($M23=Inputs!$L$8,Inputs!$M$8,NA())))))</f>
        <v>0.7</v>
      </c>
      <c r="AA23" s="36" t="n">
        <f aca="false">$H23*Inputs!$C$8+$M23-cost_acc-$G23*Inputs!$E$8-cost_fx*Inputs!$D$8-cost_ins</f>
        <v>4.29</v>
      </c>
      <c r="AB23" s="36" t="n">
        <f aca="false">$H23*Inputs!$C$8+$I23*Inputs!$E$8*(1-$B23)+$J23*Inputs!$D$8-cost_acc-$G23*Inputs!$E$8*(1-$B23)-cost_fx*Inputs!$D$8</f>
        <v>6.8</v>
      </c>
      <c r="AC23" s="40" t="n">
        <f aca="false">Inputs!$B$8*Z23</f>
        <v>2800</v>
      </c>
      <c r="AD23" s="40" t="n">
        <f aca="false">(Inputs!$B$8-AC23)*(1-MIN(1,Inputs!$G$8*$F23)*churn_nonbuyers)</f>
        <v>360</v>
      </c>
      <c r="AE23" s="40" t="n">
        <f aca="false">12*(AC23*AA23+AD23*AB23)</f>
        <v>173520</v>
      </c>
      <c r="AF23" s="42" t="n">
        <f aca="false">S23+Y23+AE23</f>
        <v>856483.2</v>
      </c>
      <c r="AG23" s="26" t="n">
        <f aca="false">AF23-fixed</f>
        <v>156483.2</v>
      </c>
      <c r="AH23" s="40" t="n">
        <f aca="false">Q23+R23+W23+X23+AC23+AD23</f>
        <v>37720</v>
      </c>
    </row>
    <row r="24" customFormat="false" ht="15" hidden="false" customHeight="false" outlineLevel="0" collapsed="false">
      <c r="A24" s="0" t="s">
        <v>555</v>
      </c>
      <c r="B24" s="45" t="n">
        <f aca="false">wd_red</f>
        <v>0</v>
      </c>
      <c r="C24" s="51" t="n">
        <f aca="false">plus_wdf</f>
        <v>1</v>
      </c>
      <c r="D24" s="36" t="n">
        <f aca="false">feat_cost</f>
        <v>0</v>
      </c>
      <c r="E24" s="51" t="n">
        <v>1</v>
      </c>
      <c r="F24" s="51" t="n">
        <v>1</v>
      </c>
      <c r="G24" s="36" t="n">
        <f aca="false">cost_wd</f>
        <v>1</v>
      </c>
      <c r="H24" s="52" t="n">
        <f aca="false">ic</f>
        <v>0.002</v>
      </c>
      <c r="I24" s="36" t="n">
        <f aca="false">fee_wd</f>
        <v>1.5</v>
      </c>
      <c r="J24" s="41" t="n">
        <f aca="false">fee_fx</f>
        <v>0.015</v>
      </c>
      <c r="K24" s="36" t="n">
        <f aca="false">pS</f>
        <v>3.99</v>
      </c>
      <c r="L24" s="36" t="n">
        <f aca="false">pE</f>
        <v>3.99</v>
      </c>
      <c r="M24" s="47" t="n">
        <v>8.99</v>
      </c>
      <c r="N24" s="41" t="n">
        <f aca="false">IF($K24="",0,MIN(1,$E24*IF($K24=Inputs!$H$6,Inputs!$I$6,IF($K24=Inputs!$J$6,Inputs!$K$6,IF($K24=Inputs!$L$6,Inputs!$M$6,NA())))))</f>
        <v>0.08</v>
      </c>
      <c r="O24" s="36" t="n">
        <f aca="false">$H24*Inputs!$C$6+$K24+$J24*Inputs!$D$6-cost_acc-$G24*Inputs!$E$6*$C24-cost_fx*Inputs!$D$6-$D24</f>
        <v>3.19</v>
      </c>
      <c r="P24" s="36" t="n">
        <f aca="false">$H24*Inputs!$C$6+$I24*Inputs!$E$6*(1-$B24)+$J24*Inputs!$D$6-cost_acc-$G24*Inputs!$E$6*(1-$B24)-cost_fx*Inputs!$D$6</f>
        <v>0.7</v>
      </c>
      <c r="Q24" s="40" t="n">
        <f aca="false">Inputs!$B$6*N24</f>
        <v>1920</v>
      </c>
      <c r="R24" s="40" t="n">
        <f aca="false">(Inputs!$B$6-Q24)*(1-MIN(1,Inputs!$G$6*$F24)*churn_nonbuyers)</f>
        <v>20976</v>
      </c>
      <c r="S24" s="40" t="n">
        <f aca="false">12*(Q24*O24+R24*P24)</f>
        <v>249696</v>
      </c>
      <c r="T24" s="41" t="n">
        <f aca="false">IF($L24="",0,MIN(1,$E24*IF($L24=Inputs!$H$7,Inputs!$I$7,IF($L24=Inputs!$J$7,Inputs!$K$7,IF($L24=Inputs!$L$7,Inputs!$M$7,NA())))))</f>
        <v>0.4</v>
      </c>
      <c r="U24" s="36" t="n">
        <f aca="false">$H24*Inputs!$C$7+$L24+$J24*Inputs!$D$7-cost_acc-$G24*Inputs!$E$7*$C24-cost_fx*Inputs!$D$7-$D24</f>
        <v>3.79</v>
      </c>
      <c r="V24" s="36" t="n">
        <f aca="false">$H24*Inputs!$C$7+$I24*Inputs!$E$7*(1-$B24)+$J24*Inputs!$D$7-cost_acc-$G24*Inputs!$E$7*(1-$B24)-cost_fx*Inputs!$D$7</f>
        <v>2.8</v>
      </c>
      <c r="W24" s="40" t="n">
        <f aca="false">Inputs!$B$7*T24</f>
        <v>4800</v>
      </c>
      <c r="X24" s="40" t="n">
        <f aca="false">(Inputs!$B$7-W24)*(1-MIN(1,Inputs!$G$7*$F24)*churn_nonbuyers)</f>
        <v>6984</v>
      </c>
      <c r="Y24" s="40" t="n">
        <f aca="false">12*(W24*U24+X24*V24)</f>
        <v>452966.4</v>
      </c>
      <c r="Z24" s="41" t="n">
        <f aca="false">IF($M24="",0,MIN(1,$E24*IF($M24=Inputs!$H$8,Inputs!$I$8,IF($M24=Inputs!$J$8,Inputs!$K$8,IF($M24=Inputs!$L$8,Inputs!$M$8,NA())))))</f>
        <v>0.3</v>
      </c>
      <c r="AA24" s="36" t="n">
        <f aca="false">$H24*Inputs!$C$8+$M24-cost_acc-$G24*Inputs!$E$8-cost_fx*Inputs!$D$8-cost_ins</f>
        <v>6.29</v>
      </c>
      <c r="AB24" s="36" t="n">
        <f aca="false">$H24*Inputs!$C$8+$I24*Inputs!$E$8*(1-$B24)+$J24*Inputs!$D$8-cost_acc-$G24*Inputs!$E$8*(1-$B24)-cost_fx*Inputs!$D$8</f>
        <v>6.8</v>
      </c>
      <c r="AC24" s="40" t="n">
        <f aca="false">Inputs!$B$8*Z24</f>
        <v>1200</v>
      </c>
      <c r="AD24" s="40" t="n">
        <f aca="false">(Inputs!$B$8-AC24)*(1-MIN(1,Inputs!$G$8*$F24)*churn_nonbuyers)</f>
        <v>840</v>
      </c>
      <c r="AE24" s="40" t="n">
        <f aca="false">12*(AC24*AA24+AD24*AB24)</f>
        <v>159120</v>
      </c>
      <c r="AF24" s="42" t="n">
        <f aca="false">S24+Y24+AE24</f>
        <v>861782.4</v>
      </c>
      <c r="AG24" s="26" t="n">
        <f aca="false">AF24-fixed</f>
        <v>161782.4</v>
      </c>
      <c r="AH24" s="40" t="n">
        <f aca="false">Q24+R24+W24+X24+AC24+AD24</f>
        <v>36720</v>
      </c>
    </row>
    <row r="25" customFormat="false" ht="15" hidden="false" customHeight="false" outlineLevel="0" collapsed="false">
      <c r="A25" s="0" t="s">
        <v>556</v>
      </c>
      <c r="B25" s="45" t="n">
        <f aca="false">wd_red</f>
        <v>0</v>
      </c>
      <c r="C25" s="51" t="n">
        <f aca="false">plus_wdf</f>
        <v>1</v>
      </c>
      <c r="D25" s="36" t="n">
        <f aca="false">feat_cost</f>
        <v>0</v>
      </c>
      <c r="E25" s="51" t="n">
        <v>1</v>
      </c>
      <c r="F25" s="51" t="n">
        <v>1</v>
      </c>
      <c r="G25" s="36" t="n">
        <f aca="false">cost_wd</f>
        <v>1</v>
      </c>
      <c r="H25" s="52" t="n">
        <f aca="false">ic</f>
        <v>0.002</v>
      </c>
      <c r="I25" s="36" t="n">
        <f aca="false">fee_wd</f>
        <v>1.5</v>
      </c>
      <c r="J25" s="41" t="n">
        <f aca="false">fee_fx</f>
        <v>0.015</v>
      </c>
      <c r="K25" s="47"/>
      <c r="L25" s="47"/>
      <c r="M25" s="36" t="n">
        <f aca="false">pT</f>
        <v>6.99</v>
      </c>
      <c r="N25" s="41" t="n">
        <f aca="false">IF($K25="",0,MIN(1,$E25*IF($K25=Inputs!$H$6,Inputs!$I$6,IF($K25=Inputs!$J$6,Inputs!$K$6,IF($K25=Inputs!$L$6,Inputs!$M$6,NA())))))</f>
        <v>0</v>
      </c>
      <c r="O25" s="36" t="n">
        <f aca="false">$H25*Inputs!$C$6+$K25+$J25*Inputs!$D$6-cost_acc-$G25*Inputs!$E$6*$C25-cost_fx*Inputs!$D$6-$D25</f>
        <v>-0.8</v>
      </c>
      <c r="P25" s="36" t="n">
        <f aca="false">$H25*Inputs!$C$6+$I25*Inputs!$E$6*(1-$B25)+$J25*Inputs!$D$6-cost_acc-$G25*Inputs!$E$6*(1-$B25)-cost_fx*Inputs!$D$6</f>
        <v>0.7</v>
      </c>
      <c r="Q25" s="40" t="n">
        <f aca="false">Inputs!$B$6*N25</f>
        <v>0</v>
      </c>
      <c r="R25" s="40" t="n">
        <f aca="false">(Inputs!$B$6-Q25)*(1-MIN(1,Inputs!$G$6*$F25)*churn_nonbuyers)</f>
        <v>22800</v>
      </c>
      <c r="S25" s="40" t="n">
        <f aca="false">12*(Q25*O25+R25*P25)</f>
        <v>191520</v>
      </c>
      <c r="T25" s="41" t="n">
        <f aca="false">IF($L25="",0,MIN(1,$E25*IF($L25=Inputs!$H$7,Inputs!$I$7,IF($L25=Inputs!$J$7,Inputs!$K$7,IF($L25=Inputs!$L$7,Inputs!$M$7,NA())))))</f>
        <v>0</v>
      </c>
      <c r="U25" s="36" t="n">
        <f aca="false">$H25*Inputs!$C$7+$L25+$J25*Inputs!$D$7-cost_acc-$G25*Inputs!$E$7*$C25-cost_fx*Inputs!$D$7-$D25</f>
        <v>-0.2</v>
      </c>
      <c r="V25" s="36" t="n">
        <f aca="false">$H25*Inputs!$C$7+$I25*Inputs!$E$7*(1-$B25)+$J25*Inputs!$D$7-cost_acc-$G25*Inputs!$E$7*(1-$B25)-cost_fx*Inputs!$D$7</f>
        <v>2.8</v>
      </c>
      <c r="W25" s="40" t="n">
        <f aca="false">Inputs!$B$7*T25</f>
        <v>0</v>
      </c>
      <c r="X25" s="40" t="n">
        <f aca="false">(Inputs!$B$7-W25)*(1-MIN(1,Inputs!$G$7*$F25)*churn_nonbuyers)</f>
        <v>11640</v>
      </c>
      <c r="Y25" s="40" t="n">
        <f aca="false">12*(W25*U25+X25*V25)</f>
        <v>391104</v>
      </c>
      <c r="Z25" s="41" t="n">
        <f aca="false">IF($M25="",0,MIN(1,$E25*IF($M25=Inputs!$H$8,Inputs!$I$8,IF($M25=Inputs!$J$8,Inputs!$K$8,IF($M25=Inputs!$L$8,Inputs!$M$8,NA())))))</f>
        <v>0.7</v>
      </c>
      <c r="AA25" s="36" t="n">
        <f aca="false">$H25*Inputs!$C$8+$M25-cost_acc-$G25*Inputs!$E$8-cost_fx*Inputs!$D$8-cost_ins</f>
        <v>4.29</v>
      </c>
      <c r="AB25" s="36" t="n">
        <f aca="false">$H25*Inputs!$C$8+$I25*Inputs!$E$8*(1-$B25)+$J25*Inputs!$D$8-cost_acc-$G25*Inputs!$E$8*(1-$B25)-cost_fx*Inputs!$D$8</f>
        <v>6.8</v>
      </c>
      <c r="AC25" s="40" t="n">
        <f aca="false">Inputs!$B$8*Z25</f>
        <v>2800</v>
      </c>
      <c r="AD25" s="40" t="n">
        <f aca="false">(Inputs!$B$8-AC25)*(1-MIN(1,Inputs!$G$8*$F25)*churn_nonbuyers)</f>
        <v>360</v>
      </c>
      <c r="AE25" s="40" t="n">
        <f aca="false">12*(AC25*AA25+AD25*AB25)</f>
        <v>173520</v>
      </c>
      <c r="AF25" s="42" t="n">
        <f aca="false">S25+Y25+AE25</f>
        <v>756144</v>
      </c>
      <c r="AG25" s="26" t="n">
        <f aca="false">AF25-fixed</f>
        <v>56144</v>
      </c>
      <c r="AH25" s="40" t="n">
        <f aca="false">Q25+R25+W25+X25+AC25+AD25</f>
        <v>37600</v>
      </c>
    </row>
    <row r="26" customFormat="false" ht="15" hidden="false" customHeight="false" outlineLevel="0" collapsed="false">
      <c r="A26" s="0" t="s">
        <v>557</v>
      </c>
      <c r="B26" s="53" t="n">
        <v>0.5</v>
      </c>
      <c r="C26" s="51" t="n">
        <f aca="false">plus_wdf</f>
        <v>1</v>
      </c>
      <c r="D26" s="47" t="n">
        <v>0.25</v>
      </c>
      <c r="E26" s="54" t="n">
        <v>0.8</v>
      </c>
      <c r="F26" s="51" t="n">
        <v>1</v>
      </c>
      <c r="G26" s="36" t="n">
        <f aca="false">cost_wd</f>
        <v>1</v>
      </c>
      <c r="H26" s="52" t="n">
        <f aca="false">ic</f>
        <v>0.002</v>
      </c>
      <c r="I26" s="36" t="n">
        <f aca="false">fee_wd</f>
        <v>1.5</v>
      </c>
      <c r="J26" s="41" t="n">
        <f aca="false">fee_fx</f>
        <v>0.015</v>
      </c>
      <c r="K26" s="36" t="n">
        <f aca="false">pS</f>
        <v>3.99</v>
      </c>
      <c r="L26" s="36" t="n">
        <f aca="false">pE</f>
        <v>3.99</v>
      </c>
      <c r="M26" s="36" t="n">
        <f aca="false">pT</f>
        <v>6.99</v>
      </c>
      <c r="N26" s="41" t="n">
        <f aca="false">IF($K26="",0,MIN(1,$E26*IF($K26=Inputs!$H$6,Inputs!$I$6,IF($K26=Inputs!$J$6,Inputs!$K$6,IF($K26=Inputs!$L$6,Inputs!$M$6,NA())))))</f>
        <v>0.064</v>
      </c>
      <c r="O26" s="36" t="n">
        <f aca="false">$H26*Inputs!$C$6+$K26+$J26*Inputs!$D$6-cost_acc-$G26*Inputs!$E$6*$C26-cost_fx*Inputs!$D$6-$D26</f>
        <v>2.94</v>
      </c>
      <c r="P26" s="36" t="n">
        <f aca="false">$H26*Inputs!$C$6+$I26*Inputs!$E$6*(1-$B26)+$J26*Inputs!$D$6-cost_acc-$G26*Inputs!$E$6*(1-$B26)-cost_fx*Inputs!$D$6</f>
        <v>0.45</v>
      </c>
      <c r="Q26" s="40" t="n">
        <f aca="false">Inputs!$B$6*N26</f>
        <v>1536</v>
      </c>
      <c r="R26" s="40" t="n">
        <f aca="false">(Inputs!$B$6-Q26)*(1-MIN(1,Inputs!$G$6*$F26)*churn_nonbuyers)</f>
        <v>21340.8</v>
      </c>
      <c r="S26" s="40" t="n">
        <f aca="false">12*(Q26*O26+R26*P26)</f>
        <v>169430.4</v>
      </c>
      <c r="T26" s="41" t="n">
        <f aca="false">IF($L26="",0,MIN(1,$E26*IF($L26=Inputs!$H$7,Inputs!$I$7,IF($L26=Inputs!$J$7,Inputs!$K$7,IF($L26=Inputs!$L$7,Inputs!$M$7,NA())))))</f>
        <v>0.32</v>
      </c>
      <c r="U26" s="36" t="n">
        <f aca="false">$H26*Inputs!$C$7+$L26+$J26*Inputs!$D$7-cost_acc-$G26*Inputs!$E$7*$C26-cost_fx*Inputs!$D$7-$D26</f>
        <v>3.54</v>
      </c>
      <c r="V26" s="36" t="n">
        <f aca="false">$H26*Inputs!$C$7+$I26*Inputs!$E$7*(1-$B26)+$J26*Inputs!$D$7-cost_acc-$G26*Inputs!$E$7*(1-$B26)-cost_fx*Inputs!$D$7</f>
        <v>2.3</v>
      </c>
      <c r="W26" s="40" t="n">
        <f aca="false">Inputs!$B$7*T26</f>
        <v>3840</v>
      </c>
      <c r="X26" s="40" t="n">
        <f aca="false">(Inputs!$B$7-W26)*(1-MIN(1,Inputs!$G$7*$F26)*churn_nonbuyers)</f>
        <v>7915.2</v>
      </c>
      <c r="Y26" s="40" t="n">
        <f aca="false">12*(W26*U26+X26*V26)</f>
        <v>381582.72</v>
      </c>
      <c r="Z26" s="41" t="n">
        <f aca="false">IF($M26="",0,MIN(1,$E26*IF($M26=Inputs!$H$8,Inputs!$I$8,IF($M26=Inputs!$J$8,Inputs!$K$8,IF($M26=Inputs!$L$8,Inputs!$M$8,NA())))))</f>
        <v>0.56</v>
      </c>
      <c r="AA26" s="36" t="n">
        <f aca="false">$H26*Inputs!$C$8+$M26-cost_acc-$G26*Inputs!$E$8-cost_fx*Inputs!$D$8-cost_ins</f>
        <v>4.29</v>
      </c>
      <c r="AB26" s="36" t="n">
        <f aca="false">$H26*Inputs!$C$8+$I26*Inputs!$E$8*(1-$B26)+$J26*Inputs!$D$8-cost_acc-$G26*Inputs!$E$8*(1-$B26)-cost_fx*Inputs!$D$8</f>
        <v>6.3</v>
      </c>
      <c r="AC26" s="40" t="n">
        <f aca="false">Inputs!$B$8*Z26</f>
        <v>2240</v>
      </c>
      <c r="AD26" s="40" t="n">
        <f aca="false">(Inputs!$B$8-AC26)*(1-MIN(1,Inputs!$G$8*$F26)*churn_nonbuyers)</f>
        <v>528</v>
      </c>
      <c r="AE26" s="40" t="n">
        <f aca="false">12*(AC26*AA26+AD26*AB26)</f>
        <v>155232</v>
      </c>
      <c r="AF26" s="42" t="n">
        <f aca="false">S26+Y26+AE26</f>
        <v>706245.12</v>
      </c>
      <c r="AG26" s="26" t="n">
        <f aca="false">AF26-fixed</f>
        <v>6245.12</v>
      </c>
      <c r="AH26" s="40" t="n">
        <f aca="false">Q26+R26+W26+X26+AC26+AD26</f>
        <v>37400</v>
      </c>
    </row>
    <row r="27" customFormat="false" ht="15" hidden="false" customHeight="false" outlineLevel="0" collapsed="false">
      <c r="A27" s="0" t="s">
        <v>558</v>
      </c>
      <c r="B27" s="45" t="n">
        <f aca="false">wd_red</f>
        <v>0</v>
      </c>
      <c r="C27" s="51" t="n">
        <f aca="false">plus_wdf</f>
        <v>1</v>
      </c>
      <c r="D27" s="36" t="n">
        <f aca="false">feat_cost</f>
        <v>0</v>
      </c>
      <c r="E27" s="51" t="n">
        <v>1</v>
      </c>
      <c r="F27" s="51" t="n">
        <v>1</v>
      </c>
      <c r="G27" s="36" t="n">
        <f aca="false">cost_wd</f>
        <v>1</v>
      </c>
      <c r="H27" s="52" t="n">
        <f aca="false">ic</f>
        <v>0.002</v>
      </c>
      <c r="I27" s="36" t="n">
        <f aca="false">fee_wd</f>
        <v>1.5</v>
      </c>
      <c r="J27" s="41" t="n">
        <f aca="false">fee_fx</f>
        <v>0.015</v>
      </c>
      <c r="K27" s="47" t="n">
        <v>2.99</v>
      </c>
      <c r="L27" s="47" t="n">
        <v>2.99</v>
      </c>
      <c r="M27" s="36" t="n">
        <f aca="false">pT</f>
        <v>6.99</v>
      </c>
      <c r="N27" s="41" t="n">
        <f aca="false">IF($K27="",0,MIN(1,$E27*IF($K27=Inputs!$H$6,Inputs!$I$6,IF($K27=Inputs!$J$6,Inputs!$K$6,IF($K27=Inputs!$L$6,Inputs!$M$6,NA())))))</f>
        <v>0.15</v>
      </c>
      <c r="O27" s="36" t="n">
        <f aca="false">$H27*Inputs!$C$6+$K27+$J27*Inputs!$D$6-cost_acc-$G27*Inputs!$E$6*$C27-cost_fx*Inputs!$D$6-$D27</f>
        <v>2.19</v>
      </c>
      <c r="P27" s="36" t="n">
        <f aca="false">$H27*Inputs!$C$6+$I27*Inputs!$E$6*(1-$B27)+$J27*Inputs!$D$6-cost_acc-$G27*Inputs!$E$6*(1-$B27)-cost_fx*Inputs!$D$6</f>
        <v>0.7</v>
      </c>
      <c r="Q27" s="40" t="n">
        <f aca="false">Inputs!$B$6*N27</f>
        <v>3600</v>
      </c>
      <c r="R27" s="40" t="n">
        <f aca="false">(Inputs!$B$6-Q27)*(1-MIN(1,Inputs!$G$6*$F27)*churn_nonbuyers)</f>
        <v>19380</v>
      </c>
      <c r="S27" s="40" t="n">
        <f aca="false">12*(Q27*O27+R27*P27)</f>
        <v>257400</v>
      </c>
      <c r="T27" s="41" t="n">
        <f aca="false">IF($L27="",0,MIN(1,$E27*IF($L27=Inputs!$H$7,Inputs!$I$7,IF($L27=Inputs!$J$7,Inputs!$K$7,IF($L27=Inputs!$L$7,Inputs!$M$7,NA())))))</f>
        <v>0.5</v>
      </c>
      <c r="U27" s="36" t="n">
        <f aca="false">$H27*Inputs!$C$7+$L27+$J27*Inputs!$D$7-cost_acc-$G27*Inputs!$E$7*$C27-cost_fx*Inputs!$D$7-$D27</f>
        <v>2.79</v>
      </c>
      <c r="V27" s="36" t="n">
        <f aca="false">$H27*Inputs!$C$7+$I27*Inputs!$E$7*(1-$B27)+$J27*Inputs!$D$7-cost_acc-$G27*Inputs!$E$7*(1-$B27)-cost_fx*Inputs!$D$7</f>
        <v>2.8</v>
      </c>
      <c r="W27" s="40" t="n">
        <f aca="false">Inputs!$B$7*T27</f>
        <v>6000</v>
      </c>
      <c r="X27" s="40" t="n">
        <f aca="false">(Inputs!$B$7-W27)*(1-MIN(1,Inputs!$G$7*$F27)*churn_nonbuyers)</f>
        <v>5820</v>
      </c>
      <c r="Y27" s="40" t="n">
        <f aca="false">12*(W27*U27+X27*V27)</f>
        <v>396432</v>
      </c>
      <c r="Z27" s="41" t="n">
        <f aca="false">IF($M27="",0,MIN(1,$E27*IF($M27=Inputs!$H$8,Inputs!$I$8,IF($M27=Inputs!$J$8,Inputs!$K$8,IF($M27=Inputs!$L$8,Inputs!$M$8,NA())))))</f>
        <v>0.7</v>
      </c>
      <c r="AA27" s="36" t="n">
        <f aca="false">$H27*Inputs!$C$8+$M27-cost_acc-$G27*Inputs!$E$8-cost_fx*Inputs!$D$8-cost_ins</f>
        <v>4.29</v>
      </c>
      <c r="AB27" s="36" t="n">
        <f aca="false">$H27*Inputs!$C$8+$I27*Inputs!$E$8*(1-$B27)+$J27*Inputs!$D$8-cost_acc-$G27*Inputs!$E$8*(1-$B27)-cost_fx*Inputs!$D$8</f>
        <v>6.8</v>
      </c>
      <c r="AC27" s="40" t="n">
        <f aca="false">Inputs!$B$8*Z27</f>
        <v>2800</v>
      </c>
      <c r="AD27" s="40" t="n">
        <f aca="false">(Inputs!$B$8-AC27)*(1-MIN(1,Inputs!$G$8*$F27)*churn_nonbuyers)</f>
        <v>360</v>
      </c>
      <c r="AE27" s="40" t="n">
        <f aca="false">12*(AC27*AA27+AD27*AB27)</f>
        <v>173520</v>
      </c>
      <c r="AF27" s="42" t="n">
        <f aca="false">S27+Y27+AE27</f>
        <v>827352</v>
      </c>
      <c r="AG27" s="26" t="n">
        <f aca="false">AF27-fixed</f>
        <v>127352</v>
      </c>
      <c r="AH27" s="40" t="n">
        <f aca="false">Q27+R27+W27+X27+AC27+AD27</f>
        <v>37960</v>
      </c>
    </row>
    <row r="29" customFormat="false" ht="48" hidden="false" customHeight="true" outlineLevel="0" collapsed="false">
      <c r="A29" s="39" t="s">
        <v>559</v>
      </c>
      <c r="B29" s="39"/>
      <c r="C29" s="39"/>
      <c r="D29" s="39"/>
      <c r="E29" s="39"/>
      <c r="F29" s="39"/>
      <c r="G29" s="39"/>
      <c r="H29" s="39"/>
      <c r="I29" s="39"/>
      <c r="J29" s="39"/>
      <c r="K29" s="39"/>
      <c r="L29" s="39"/>
      <c r="M29" s="39"/>
      <c r="N29" s="39"/>
    </row>
  </sheetData>
  <mergeCells count="1">
    <mergeCell ref="A29:N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0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50"/>
    <col collapsed="false" customWidth="true" hidden="false" outlineLevel="0" max="5" min="2" style="0" width="14"/>
    <col collapsed="false" customWidth="true" hidden="false" outlineLevel="0" max="6" min="6" style="0" width="16"/>
    <col collapsed="false" customWidth="true" hidden="false" outlineLevel="0" max="9" min="7" style="0" width="14"/>
    <col collapsed="false" customWidth="true" hidden="false" outlineLevel="0" max="10" min="10" style="0" width="16"/>
    <col collapsed="false" customWidth="true" hidden="false" outlineLevel="0" max="13" min="11" style="0" width="14"/>
    <col collapsed="false" customWidth="true" hidden="false" outlineLevel="0" max="16" min="14" style="0" width="16"/>
  </cols>
  <sheetData>
    <row r="1" customFormat="false" ht="17.35" hidden="false" customHeight="false" outlineLevel="0" collapsed="false">
      <c r="A1" s="5" t="s">
        <v>560</v>
      </c>
    </row>
    <row r="2" customFormat="false" ht="31.5" hidden="false" customHeight="true" outlineLevel="0" collapsed="false">
      <c r="A2" s="6" t="s">
        <v>561</v>
      </c>
      <c r="B2" s="6"/>
      <c r="C2" s="6"/>
      <c r="D2" s="6"/>
      <c r="E2" s="6"/>
      <c r="F2" s="6"/>
      <c r="G2" s="6"/>
      <c r="H2" s="6"/>
      <c r="I2" s="6"/>
      <c r="J2" s="6"/>
      <c r="K2" s="6"/>
      <c r="L2" s="6"/>
      <c r="M2" s="6"/>
      <c r="N2" s="6"/>
      <c r="O2" s="6"/>
      <c r="P2" s="6"/>
    </row>
    <row r="4" customFormat="false" ht="15" hidden="false" customHeight="false" outlineLevel="0" collapsed="false">
      <c r="A4" s="7" t="s">
        <v>562</v>
      </c>
      <c r="B4" s="8"/>
      <c r="C4" s="8"/>
      <c r="D4" s="8"/>
      <c r="E4" s="8"/>
      <c r="F4" s="8"/>
      <c r="G4" s="8"/>
      <c r="H4" s="8"/>
      <c r="I4" s="8"/>
      <c r="J4" s="8"/>
      <c r="K4" s="8"/>
      <c r="L4" s="8"/>
      <c r="M4" s="8"/>
      <c r="N4" s="8"/>
      <c r="O4" s="8"/>
      <c r="P4" s="8"/>
    </row>
    <row r="5" customFormat="false" ht="28" hidden="false" customHeight="false" outlineLevel="0" collapsed="false">
      <c r="A5" s="9" t="s">
        <v>563</v>
      </c>
      <c r="B5" s="9" t="s">
        <v>564</v>
      </c>
      <c r="C5" s="9" t="s">
        <v>565</v>
      </c>
      <c r="D5" s="9" t="s">
        <v>566</v>
      </c>
      <c r="E5" s="9" t="s">
        <v>567</v>
      </c>
      <c r="F5" s="9" t="s">
        <v>568</v>
      </c>
      <c r="G5" s="9" t="s">
        <v>569</v>
      </c>
      <c r="H5" s="9"/>
      <c r="I5" s="9"/>
      <c r="J5" s="9" t="s">
        <v>570</v>
      </c>
    </row>
    <row r="6" customFormat="false" ht="15" hidden="false" customHeight="false" outlineLevel="0" collapsed="false">
      <c r="A6" s="0" t="s">
        <v>571</v>
      </c>
      <c r="B6" s="41" t="n">
        <v>0</v>
      </c>
      <c r="C6" s="41" t="n">
        <v>0.5</v>
      </c>
      <c r="D6" s="40" t="n">
        <f aca="false">Sensitivity!AG5</f>
        <v>176182.4</v>
      </c>
      <c r="E6" s="40" t="n">
        <f aca="false">Sensitivity!AG7</f>
        <v>69190.4</v>
      </c>
      <c r="F6" s="46" t="n">
        <f aca="false">B6+(C6-B6)*D6/(D6-E6)</f>
        <v>0.823343801405713</v>
      </c>
      <c r="G6" s="41" t="n">
        <f aca="false">IF(B6=0,F6,F6/B6-1)</f>
        <v>0.823343801405713</v>
      </c>
      <c r="J6" s="20" t="s">
        <v>572</v>
      </c>
    </row>
    <row r="7" customFormat="false" ht="15" hidden="false" customHeight="false" outlineLevel="0" collapsed="false">
      <c r="A7" s="0" t="s">
        <v>573</v>
      </c>
      <c r="B7" s="51" t="n">
        <v>1</v>
      </c>
      <c r="C7" s="51" t="n">
        <v>0.8</v>
      </c>
      <c r="D7" s="40" t="n">
        <f aca="false">Sensitivity!AG5</f>
        <v>176182.4</v>
      </c>
      <c r="E7" s="40" t="n">
        <f aca="false">Sensitivity!AG13</f>
        <v>137054.72</v>
      </c>
      <c r="F7" s="56" t="n">
        <f aca="false">B7+(C7-B7)*D7/(D7-E7)</f>
        <v>0.0994487789718187</v>
      </c>
      <c r="G7" s="41" t="n">
        <f aca="false">IF(B7=0,F7,F7/B7-1)</f>
        <v>-0.900551221028181</v>
      </c>
      <c r="J7" s="20" t="s">
        <v>574</v>
      </c>
    </row>
    <row r="8" customFormat="false" ht="15" hidden="false" customHeight="false" outlineLevel="0" collapsed="false">
      <c r="A8" s="0" t="s">
        <v>575</v>
      </c>
      <c r="B8" s="51" t="n">
        <v>1</v>
      </c>
      <c r="C8" s="51" t="n">
        <v>2</v>
      </c>
      <c r="D8" s="40" t="n">
        <f aca="false">Sensitivity!AG5</f>
        <v>176182.4</v>
      </c>
      <c r="E8" s="40" t="n">
        <f aca="false">Sensitivity!AG10</f>
        <v>37942.4</v>
      </c>
      <c r="F8" s="56" t="n">
        <f aca="false">B8+(C8-B8)*D8/(D8-E8)</f>
        <v>2.27446759259259</v>
      </c>
      <c r="G8" s="41" t="n">
        <f aca="false">IF(B8=0,F8,F8/B8-1)</f>
        <v>1.27446759259259</v>
      </c>
      <c r="J8" s="20" t="s">
        <v>576</v>
      </c>
    </row>
    <row r="9" customFormat="false" ht="15" hidden="false" customHeight="false" outlineLevel="0" collapsed="false">
      <c r="A9" s="0" t="s">
        <v>577</v>
      </c>
      <c r="B9" s="36" t="n">
        <v>0</v>
      </c>
      <c r="C9" s="36" t="n">
        <v>0.5</v>
      </c>
      <c r="D9" s="40" t="n">
        <f aca="false">Sensitivity!AG5</f>
        <v>176182.4</v>
      </c>
      <c r="E9" s="40" t="n">
        <f aca="false">Sensitivity!AG12</f>
        <v>135862.4</v>
      </c>
      <c r="F9" s="37" t="n">
        <f aca="false">B9+(C9-B9)*D9/(D9-E9)</f>
        <v>2.18480158730159</v>
      </c>
      <c r="G9" s="41" t="n">
        <f aca="false">IF(B9=0,F9,F9/B9-1)</f>
        <v>2.18480158730159</v>
      </c>
      <c r="J9" s="20" t="s">
        <v>578</v>
      </c>
    </row>
    <row r="10" customFormat="false" ht="15" hidden="false" customHeight="false" outlineLevel="0" collapsed="false">
      <c r="A10" s="0" t="s">
        <v>214</v>
      </c>
      <c r="B10" s="36" t="n">
        <v>1</v>
      </c>
      <c r="C10" s="36" t="n">
        <v>1.5</v>
      </c>
      <c r="D10" s="40" t="n">
        <f aca="false">Sensitivity!AG5</f>
        <v>176182.4</v>
      </c>
      <c r="E10" s="40" t="n">
        <f aca="false">Sensitivity!AG17</f>
        <v>-140521.6</v>
      </c>
      <c r="F10" s="37" t="n">
        <f aca="false">B10+(C10-B10)*D10/(D10-E10)</f>
        <v>1.2781499444276</v>
      </c>
      <c r="G10" s="41" t="n">
        <f aca="false">IF(B10=0,F10,F10/B10-1)</f>
        <v>0.278149944427604</v>
      </c>
      <c r="J10" s="20" t="s">
        <v>579</v>
      </c>
    </row>
    <row r="11" customFormat="false" ht="15" hidden="false" customHeight="false" outlineLevel="0" collapsed="false">
      <c r="A11" s="0" t="s">
        <v>580</v>
      </c>
      <c r="B11" s="57" t="n">
        <v>0.002</v>
      </c>
      <c r="C11" s="57" t="n">
        <v>0.001</v>
      </c>
      <c r="D11" s="40" t="n">
        <f aca="false">Sensitivity!AG5</f>
        <v>176182.4</v>
      </c>
      <c r="E11" s="40" t="n">
        <f aca="false">Sensitivity!AG19</f>
        <v>-50108.7999999998</v>
      </c>
      <c r="F11" s="58" t="n">
        <f aca="false">B11+(C11-B11)*D11/(D11-E11)</f>
        <v>0.00122143503591832</v>
      </c>
      <c r="G11" s="41" t="n">
        <f aca="false">IF(B11=0,F11,F11/B11-1)</f>
        <v>-0.38928248204084</v>
      </c>
      <c r="J11" s="20" t="s">
        <v>581</v>
      </c>
    </row>
    <row r="12" customFormat="false" ht="15" hidden="false" customHeight="false" outlineLevel="0" collapsed="false">
      <c r="A12" s="0" t="s">
        <v>582</v>
      </c>
      <c r="B12" s="51" t="n">
        <v>1</v>
      </c>
      <c r="C12" s="51" t="n">
        <v>2</v>
      </c>
      <c r="D12" s="40" t="n">
        <f aca="false">Sensitivity!AG5</f>
        <v>176182.4</v>
      </c>
      <c r="E12" s="40" t="n">
        <f aca="false">Sensitivity!AG15</f>
        <v>130275.2</v>
      </c>
      <c r="F12" s="59" t="n">
        <v>9.88</v>
      </c>
      <c r="J12" s="20" t="s">
        <v>583</v>
      </c>
    </row>
    <row r="13" customFormat="false" ht="15" hidden="false" customHeight="false" outlineLevel="0" collapsed="false">
      <c r="A13" s="20" t="s">
        <v>584</v>
      </c>
    </row>
    <row r="15" customFormat="false" ht="15" hidden="false" customHeight="false" outlineLevel="0" collapsed="false">
      <c r="A15" s="7" t="s">
        <v>585</v>
      </c>
      <c r="B15" s="8"/>
      <c r="C15" s="8"/>
      <c r="D15" s="8"/>
      <c r="E15" s="8"/>
      <c r="F15" s="8"/>
      <c r="G15" s="8"/>
      <c r="H15" s="8"/>
      <c r="I15" s="8"/>
      <c r="J15" s="8"/>
      <c r="K15" s="8"/>
      <c r="L15" s="8"/>
      <c r="M15" s="8"/>
      <c r="N15" s="8"/>
      <c r="O15" s="8"/>
      <c r="P15" s="8"/>
    </row>
    <row r="16" customFormat="false" ht="15" hidden="false" customHeight="false" outlineLevel="0" collapsed="false">
      <c r="A16" s="20" t="s">
        <v>586</v>
      </c>
    </row>
    <row r="17" customFormat="false" ht="15" hidden="false" customHeight="false" outlineLevel="0" collapsed="false">
      <c r="A17" s="9"/>
      <c r="B17" s="9" t="s">
        <v>257</v>
      </c>
      <c r="C17" s="9" t="s">
        <v>258</v>
      </c>
    </row>
    <row r="18" customFormat="false" ht="15" hidden="false" customHeight="false" outlineLevel="0" collapsed="false">
      <c r="A18" s="0" t="s">
        <v>587</v>
      </c>
      <c r="B18" s="54" t="n">
        <v>2</v>
      </c>
      <c r="C18" s="54" t="n">
        <v>3</v>
      </c>
    </row>
    <row r="19" customFormat="false" ht="15" hidden="false" customHeight="false" outlineLevel="0" collapsed="false">
      <c r="A19" s="0" t="s">
        <v>588</v>
      </c>
      <c r="B19" s="51" t="n">
        <f aca="false">Inputs!$E$6</f>
        <v>1</v>
      </c>
      <c r="C19" s="51" t="n">
        <f aca="false">Inputs!$E$7</f>
        <v>2</v>
      </c>
    </row>
    <row r="20" customFormat="false" ht="15" hidden="false" customHeight="false" outlineLevel="0" collapsed="false">
      <c r="A20" s="0" t="s">
        <v>589</v>
      </c>
      <c r="B20" s="41" t="n">
        <f aca="false">IF(pS="",0,MIN(1,1*IF(pS=Inputs!$H$6,Inputs!$I$6,IF(pS=Inputs!$J$6,Inputs!$K$6,IF(pS=Inputs!$L$6,Inputs!$M$6,NA())))))</f>
        <v>0.08</v>
      </c>
      <c r="C20" s="41" t="n">
        <f aca="false">IF(pE="",0,MIN(1,1*IF(pE=Inputs!$H$7,Inputs!$I$7,IF(pE=Inputs!$J$7,Inputs!$K$7,IF(pE=Inputs!$L$7,Inputs!$M$7,NA())))))</f>
        <v>0.4</v>
      </c>
    </row>
    <row r="21" customFormat="false" ht="15" hidden="false" customHeight="false" outlineLevel="0" collapsed="false">
      <c r="A21" s="0" t="s">
        <v>590</v>
      </c>
      <c r="B21" s="51" t="n">
        <f aca="false">(B19-B20*B18)/(1-B20)</f>
        <v>0.91304347826087</v>
      </c>
      <c r="C21" s="51" t="n">
        <f aca="false">(C19-C20*C18)/(1-C20)</f>
        <v>1.33333333333333</v>
      </c>
    </row>
    <row r="22" customFormat="false" ht="15" hidden="false" customHeight="false" outlineLevel="0" collapsed="false">
      <c r="A22" s="0" t="s">
        <v>591</v>
      </c>
      <c r="B22" s="36" t="n">
        <f aca="false">ic*Inputs!$C$6+pS+fee_fx*Inputs!$D$6-cost_acc-cost_wd*B18-cost_fx*Inputs!$D$6-feat_cost</f>
        <v>2.19</v>
      </c>
      <c r="C22" s="36" t="n">
        <f aca="false">ic*Inputs!$C$7+pE+fee_fx*Inputs!$D$7-cost_acc-cost_wd*C18-cost_fx*Inputs!$D$7-feat_cost</f>
        <v>2.79</v>
      </c>
    </row>
    <row r="23" customFormat="false" ht="15" hidden="false" customHeight="false" outlineLevel="0" collapsed="false">
      <c r="A23" s="0" t="s">
        <v>287</v>
      </c>
      <c r="B23" s="36" t="n">
        <f aca="false">ic*Inputs!$C$6+(fee_wd-cost_wd)*B21+fee_fx*Inputs!$D$6-cost_acc-cost_fx*Inputs!$D$6</f>
        <v>0.656521739130435</v>
      </c>
      <c r="C23" s="36" t="n">
        <f aca="false">ic*Inputs!$C$7+(fee_wd-cost_wd)*C21+fee_fx*Inputs!$D$7-cost_acc-cost_fx*Inputs!$D$7</f>
        <v>2.46666666666667</v>
      </c>
    </row>
    <row r="24" customFormat="false" ht="15" hidden="false" customHeight="false" outlineLevel="0" collapsed="false">
      <c r="A24" s="0" t="s">
        <v>46</v>
      </c>
      <c r="B24" s="40" t="n">
        <f aca="false">12*Inputs!$B$6*(B20*B22+(1-B20)*(1-Inputs!$G$6*churn_nonbuyers)*B23)</f>
        <v>215712</v>
      </c>
      <c r="C24" s="40" t="n">
        <f aca="false">12*Inputs!$B$7*(C20*C22+(1-C20)*(1-Inputs!$G$7*churn_nonbuyers)*C23)</f>
        <v>367430.4</v>
      </c>
    </row>
    <row r="25" customFormat="false" ht="15" hidden="false" customHeight="false" outlineLevel="0" collapsed="false">
      <c r="A25" s="15" t="s">
        <v>592</v>
      </c>
      <c r="B25" s="42" t="n">
        <f aca="false">B24+C24+Model!D18-fixed</f>
        <v>56662.4000000001</v>
      </c>
    </row>
    <row r="26" customFormat="false" ht="15" hidden="false" customHeight="false" outlineLevel="0" collapsed="false">
      <c r="A26" s="0" t="s">
        <v>593</v>
      </c>
      <c r="B26" s="40" t="n">
        <f aca="false">reco_profit</f>
        <v>176182.4</v>
      </c>
    </row>
    <row r="27" customFormat="false" ht="15" hidden="false" customHeight="false" outlineLevel="0" collapsed="false">
      <c r="A27" s="0" t="s">
        <v>594</v>
      </c>
      <c r="B27" s="40" t="n">
        <f aca="false">B25-B26</f>
        <v>-119520</v>
      </c>
    </row>
    <row r="28" customFormat="false" ht="31.5" hidden="false" customHeight="true" outlineLevel="0" collapsed="false">
      <c r="A28" s="6" t="s">
        <v>595</v>
      </c>
      <c r="B28" s="6"/>
      <c r="C28" s="6"/>
      <c r="D28" s="6"/>
      <c r="E28" s="6"/>
      <c r="F28" s="6"/>
      <c r="G28" s="6"/>
      <c r="H28" s="6"/>
      <c r="I28" s="6"/>
      <c r="J28" s="6"/>
      <c r="K28" s="6"/>
      <c r="L28" s="6"/>
      <c r="M28" s="6"/>
      <c r="N28" s="6"/>
      <c r="O28" s="6"/>
      <c r="P28" s="6"/>
    </row>
    <row r="30" customFormat="false" ht="15" hidden="false" customHeight="false" outlineLevel="0" collapsed="false">
      <c r="A30" s="7" t="s">
        <v>596</v>
      </c>
      <c r="B30" s="8"/>
      <c r="C30" s="8"/>
      <c r="D30" s="8"/>
      <c r="E30" s="8"/>
      <c r="F30" s="8"/>
      <c r="G30" s="8"/>
      <c r="H30" s="8"/>
      <c r="I30" s="8"/>
      <c r="J30" s="8"/>
      <c r="K30" s="8"/>
      <c r="L30" s="8"/>
      <c r="M30" s="8"/>
      <c r="N30" s="8"/>
      <c r="O30" s="8"/>
      <c r="P30" s="8"/>
    </row>
    <row r="31" customFormat="false" ht="15" hidden="false" customHeight="false" outlineLevel="0" collapsed="false">
      <c r="A31" s="9" t="s">
        <v>597</v>
      </c>
      <c r="B31" s="9" t="s">
        <v>598</v>
      </c>
      <c r="C31" s="9" t="s">
        <v>599</v>
      </c>
      <c r="D31" s="9" t="s">
        <v>600</v>
      </c>
      <c r="E31" s="9"/>
      <c r="F31" s="9" t="s">
        <v>601</v>
      </c>
    </row>
    <row r="32" customFormat="false" ht="15" hidden="false" customHeight="false" outlineLevel="0" collapsed="false">
      <c r="A32" s="0" t="s">
        <v>602</v>
      </c>
      <c r="B32" s="60" t="n">
        <v>0</v>
      </c>
      <c r="C32" s="60" t="n">
        <v>0.2</v>
      </c>
      <c r="D32" s="60" t="n">
        <v>0.6</v>
      </c>
      <c r="F32" s="20" t="s">
        <v>603</v>
      </c>
    </row>
    <row r="33" customFormat="false" ht="15" hidden="false" customHeight="false" outlineLevel="0" collapsed="false">
      <c r="A33" s="0" t="s">
        <v>604</v>
      </c>
      <c r="B33" s="61" t="n">
        <v>0.6</v>
      </c>
      <c r="C33" s="61" t="n">
        <v>1</v>
      </c>
      <c r="D33" s="61" t="n">
        <v>1.2</v>
      </c>
      <c r="F33" s="20" t="s">
        <v>605</v>
      </c>
    </row>
    <row r="34" customFormat="false" ht="15" hidden="false" customHeight="false" outlineLevel="0" collapsed="false">
      <c r="A34" s="0" t="s">
        <v>582</v>
      </c>
      <c r="B34" s="61" t="n">
        <v>0.5</v>
      </c>
      <c r="C34" s="61" t="n">
        <v>1</v>
      </c>
      <c r="D34" s="61" t="n">
        <v>2</v>
      </c>
      <c r="F34" s="20" t="s">
        <v>606</v>
      </c>
    </row>
    <row r="35" customFormat="false" ht="15" hidden="false" customHeight="false" outlineLevel="0" collapsed="false">
      <c r="A35" s="0" t="s">
        <v>607</v>
      </c>
      <c r="B35" s="61" t="n">
        <v>1</v>
      </c>
      <c r="C35" s="61" t="n">
        <v>1.1</v>
      </c>
      <c r="D35" s="61" t="n">
        <v>1.5</v>
      </c>
      <c r="F35" s="20" t="s">
        <v>608</v>
      </c>
    </row>
    <row r="36" customFormat="false" ht="15" hidden="false" customHeight="false" outlineLevel="0" collapsed="false">
      <c r="A36" s="0" t="s">
        <v>609</v>
      </c>
      <c r="B36" s="49" t="n">
        <v>0</v>
      </c>
      <c r="C36" s="49" t="n">
        <v>0.1</v>
      </c>
      <c r="D36" s="49" t="n">
        <v>0.5</v>
      </c>
      <c r="F36" s="20" t="s">
        <v>610</v>
      </c>
    </row>
    <row r="37" customFormat="false" ht="15" hidden="false" customHeight="false" outlineLevel="0" collapsed="false">
      <c r="A37" s="20" t="s">
        <v>611</v>
      </c>
    </row>
    <row r="39" customFormat="false" ht="28" hidden="false" customHeight="false" outlineLevel="0" collapsed="false">
      <c r="A39" s="9" t="s">
        <v>612</v>
      </c>
      <c r="B39" s="9" t="s">
        <v>613</v>
      </c>
      <c r="C39" s="9" t="s">
        <v>614</v>
      </c>
      <c r="D39" s="9" t="s">
        <v>615</v>
      </c>
      <c r="E39" s="9" t="s">
        <v>616</v>
      </c>
      <c r="F39" s="9" t="s">
        <v>617</v>
      </c>
      <c r="G39" s="9" t="s">
        <v>618</v>
      </c>
      <c r="H39" s="9" t="s">
        <v>619</v>
      </c>
      <c r="I39" s="9" t="s">
        <v>620</v>
      </c>
      <c r="J39" s="9" t="s">
        <v>621</v>
      </c>
    </row>
    <row r="40" customFormat="false" ht="15" hidden="false" customHeight="false" outlineLevel="0" collapsed="false">
      <c r="A40" s="15" t="s">
        <v>622</v>
      </c>
      <c r="B40" s="42" t="n">
        <f aca="false">AVERAGE($J$66:$J$5065)</f>
        <v>51007.901250248</v>
      </c>
      <c r="C40" s="40" t="n">
        <f aca="false">PERCENTILE($J$66:$J$5065,0.05)</f>
        <v>-27704.5500812606</v>
      </c>
      <c r="D40" s="40" t="n">
        <f aca="false">PERCENTILE($J$66:$J$5065,0.25)</f>
        <v>19954.3429798465</v>
      </c>
      <c r="E40" s="62" t="n">
        <f aca="false">PERCENTILE($J$66:$J$5065,0.5)</f>
        <v>52915.5174479075</v>
      </c>
      <c r="F40" s="40" t="n">
        <f aca="false">PERCENTILE($J$66:$J$5065,0.75)</f>
        <v>83908.1629459166</v>
      </c>
      <c r="G40" s="40" t="n">
        <f aca="false">PERCENTILE($J$66:$J$5065,0.95)</f>
        <v>122471.606362879</v>
      </c>
      <c r="H40" s="46" t="n">
        <f aca="false">COUNTIF($J$66:$J$5065,"&lt;0")/COUNT($J$66:$J$5065)</f>
        <v>0.1382</v>
      </c>
      <c r="I40" s="40" t="n">
        <f aca="false">MIN($J$66:$J$5065)</f>
        <v>-119634.538421571</v>
      </c>
      <c r="J40" s="40" t="n">
        <f aca="false">reco_profit</f>
        <v>176182.4</v>
      </c>
    </row>
    <row r="41" customFormat="false" ht="15" hidden="false" customHeight="false" outlineLevel="0" collapsed="false">
      <c r="A41" s="0" t="s">
        <v>623</v>
      </c>
      <c r="B41" s="40" t="n">
        <f aca="false">AVERAGE($N$66:$N$5065)</f>
        <v>-37626.2128791563</v>
      </c>
      <c r="C41" s="40" t="n">
        <f aca="false">PERCENTILE($N$66:$N$5065,0.05)</f>
        <v>-113519.938806317</v>
      </c>
      <c r="D41" s="40" t="n">
        <f aca="false">PERCENTILE($N$66:$N$5065,0.25)</f>
        <v>-67963.605865455</v>
      </c>
      <c r="E41" s="40" t="n">
        <f aca="false">PERCENTILE($N$66:$N$5065,0.5)</f>
        <v>-36172.5812861985</v>
      </c>
      <c r="F41" s="40" t="n">
        <f aca="false">PERCENTILE($N$66:$N$5065,0.75)</f>
        <v>-4891.42060754489</v>
      </c>
      <c r="G41" s="40" t="n">
        <f aca="false">PERCENTILE($N$66:$N$5065,0.95)</f>
        <v>33486.7282970762</v>
      </c>
      <c r="H41" s="44" t="n">
        <f aca="false">COUNTIF($N$66:$N$5065,"&lt;0")/COUNT($N$66:$N$5065)</f>
        <v>0.7784</v>
      </c>
      <c r="I41" s="40" t="n">
        <f aca="false">MIN($N$66:$N$5065)</f>
        <v>-185130.16058434</v>
      </c>
      <c r="J41" s="40" t="n">
        <f aca="false">Alternatives!F8</f>
        <v>56144</v>
      </c>
    </row>
    <row r="42" customFormat="false" ht="15" hidden="false" customHeight="false" outlineLevel="0" collapsed="false">
      <c r="A42" s="0" t="s">
        <v>624</v>
      </c>
      <c r="B42" s="40" t="n">
        <f aca="false">AVERAGE($O$66:$O$5065)</f>
        <v>-128073.553363281</v>
      </c>
      <c r="C42" s="40" t="n">
        <f aca="false">PERCENTILE($O$66:$O$5065,0.05)</f>
        <v>-237382.725929942</v>
      </c>
      <c r="D42" s="40" t="n">
        <f aca="false">PERCENTILE($O$66:$O$5065,0.25)</f>
        <v>-181700.997343666</v>
      </c>
      <c r="E42" s="40" t="n">
        <f aca="false">PERCENTILE($O$66:$O$5065,0.5)</f>
        <v>-131324.350724135</v>
      </c>
      <c r="F42" s="40" t="n">
        <f aca="false">PERCENTILE($O$66:$O$5065,0.75)</f>
        <v>-75696.7096125115</v>
      </c>
      <c r="G42" s="40" t="n">
        <f aca="false">PERCENTILE($O$66:$O$5065,0.95)</f>
        <v>-12651.0365549653</v>
      </c>
      <c r="H42" s="44" t="n">
        <f aca="false">COUNTIF($O$66:$O$5065,"&lt;0")/COUNT($O$66:$O$5065)</f>
        <v>0.967</v>
      </c>
      <c r="I42" s="40" t="n">
        <f aca="false">MIN($O$66:$O$5065)</f>
        <v>-290759.468045286</v>
      </c>
      <c r="J42" s="40" t="n">
        <f aca="false">Alternatives!F6</f>
        <v>-19456</v>
      </c>
    </row>
    <row r="43" customFormat="false" ht="15" hidden="false" customHeight="false" outlineLevel="0" collapsed="false">
      <c r="A43" s="0" t="s">
        <v>625</v>
      </c>
      <c r="B43" s="40" t="n">
        <f aca="false">AVERAGE($P$66:$P$5065)</f>
        <v>-99969.0336062466</v>
      </c>
      <c r="C43" s="40" t="n">
        <f aca="false">PERCENTILE($P$66:$P$5065,0.05)</f>
        <v>-401993.856098824</v>
      </c>
      <c r="D43" s="40" t="n">
        <f aca="false">PERCENTILE($P$66:$P$5065,0.25)</f>
        <v>-221260.81902982</v>
      </c>
      <c r="E43" s="40" t="n">
        <f aca="false">PERCENTILE($P$66:$P$5065,0.5)</f>
        <v>-86253.7850644</v>
      </c>
      <c r="F43" s="40" t="n">
        <f aca="false">PERCENTILE($P$66:$P$5065,0.75)</f>
        <v>24251.2604510599</v>
      </c>
      <c r="G43" s="40" t="n">
        <f aca="false">PERCENTILE($P$66:$P$5065,0.95)</f>
        <v>154240.612994</v>
      </c>
      <c r="H43" s="44" t="n">
        <f aca="false">COUNTIF($P$66:$P$5065,"&lt;0")/COUNT($P$66:$P$5065)</f>
        <v>0.6946</v>
      </c>
      <c r="I43" s="40" t="n">
        <f aca="false">MIN($P$66:$P$5065)</f>
        <v>-510437.814893018</v>
      </c>
      <c r="J43" s="40" t="n">
        <f aca="false">Alternatives!F7</f>
        <v>70472</v>
      </c>
    </row>
    <row r="44" customFormat="false" ht="15" hidden="false" customHeight="false" outlineLevel="0" collapsed="false">
      <c r="A44" s="0" t="s">
        <v>626</v>
      </c>
      <c r="B44" s="44" t="n">
        <f aca="false">SUMPRODUCT(--($J$66:$J$5065&gt;$P$66:$P$5065))/COUNT($J$66:$J$5065)</f>
        <v>0.8512</v>
      </c>
    </row>
    <row r="45" customFormat="false" ht="15" hidden="false" customHeight="false" outlineLevel="0" collapsed="false">
      <c r="A45" s="20" t="s">
        <v>627</v>
      </c>
    </row>
    <row r="47" customFormat="false" ht="15" hidden="false" customHeight="false" outlineLevel="0" collapsed="false">
      <c r="A47" s="15" t="s">
        <v>628</v>
      </c>
    </row>
    <row r="48" customFormat="false" ht="15" hidden="false" customHeight="false" outlineLevel="0" collapsed="false">
      <c r="A48" s="9" t="s">
        <v>629</v>
      </c>
      <c r="B48" s="9" t="s">
        <v>630</v>
      </c>
      <c r="C48" s="9" t="s">
        <v>631</v>
      </c>
      <c r="D48" s="9" t="s">
        <v>632</v>
      </c>
    </row>
    <row r="49" customFormat="false" ht="15" hidden="false" customHeight="false" outlineLevel="0" collapsed="false">
      <c r="A49" s="40" t="n">
        <v>-125000</v>
      </c>
      <c r="B49" s="40" t="n">
        <v>-100000</v>
      </c>
      <c r="C49" s="40" t="n">
        <f aca="false">COUNTIFS($J$66:$J$5065,"&gt;="&amp;A49,$J$66:$J$5065,"&lt;"&amp;B49)</f>
        <v>4</v>
      </c>
      <c r="D49" s="41" t="n">
        <f aca="false">C49/COUNT($J$66:$J$5065)</f>
        <v>0.0008</v>
      </c>
      <c r="G49" s="15" t="s">
        <v>633</v>
      </c>
    </row>
    <row r="50" customFormat="false" ht="15" hidden="false" customHeight="false" outlineLevel="0" collapsed="false">
      <c r="A50" s="40" t="n">
        <v>-100000</v>
      </c>
      <c r="B50" s="40" t="n">
        <v>-75000</v>
      </c>
      <c r="C50" s="40" t="n">
        <f aca="false">COUNTIFS($J$66:$J$5065,"&gt;="&amp;A50,$J$66:$J$5065,"&lt;"&amp;B50)</f>
        <v>24</v>
      </c>
      <c r="D50" s="41" t="n">
        <f aca="false">C50/COUNT($J$66:$J$5065)</f>
        <v>0.0048</v>
      </c>
      <c r="G50" s="0" t="s">
        <v>257</v>
      </c>
      <c r="H50" s="41" t="n">
        <f aca="false">IF(pS="",0,MIN(1,1*IF(pS=Inputs!$H$6,Inputs!$I$6,IF(pS=Inputs!$J$6,Inputs!$K$6,IF(pS=Inputs!$L$6,Inputs!$M$6,NA())))))</f>
        <v>0.08</v>
      </c>
    </row>
    <row r="51" customFormat="false" ht="15" hidden="false" customHeight="false" outlineLevel="0" collapsed="false">
      <c r="A51" s="40" t="n">
        <v>-75000</v>
      </c>
      <c r="B51" s="40" t="n">
        <v>-50000</v>
      </c>
      <c r="C51" s="40" t="n">
        <f aca="false">COUNTIFS($J$66:$J$5065,"&gt;="&amp;A51,$J$66:$J$5065,"&lt;"&amp;B51)</f>
        <v>67</v>
      </c>
      <c r="D51" s="41" t="n">
        <f aca="false">C51/COUNT($J$66:$J$5065)</f>
        <v>0.0134</v>
      </c>
      <c r="G51" s="0" t="s">
        <v>258</v>
      </c>
      <c r="H51" s="41" t="n">
        <f aca="false">IF(pE="",0,MIN(1,1*IF(pE=Inputs!$H$7,Inputs!$I$7,IF(pE=Inputs!$J$7,Inputs!$K$7,IF(pE=Inputs!$L$7,Inputs!$M$7,NA())))))</f>
        <v>0.4</v>
      </c>
    </row>
    <row r="52" customFormat="false" ht="15" hidden="false" customHeight="false" outlineLevel="0" collapsed="false">
      <c r="A52" s="40" t="n">
        <v>-50000</v>
      </c>
      <c r="B52" s="40" t="n">
        <v>-25000</v>
      </c>
      <c r="C52" s="40" t="n">
        <f aca="false">COUNTIFS($J$66:$J$5065,"&gt;="&amp;A52,$J$66:$J$5065,"&lt;"&amp;B52)</f>
        <v>178</v>
      </c>
      <c r="D52" s="41" t="n">
        <f aca="false">C52/COUNT($J$66:$J$5065)</f>
        <v>0.0356</v>
      </c>
      <c r="G52" s="0" t="s">
        <v>208</v>
      </c>
      <c r="H52" s="41" t="n">
        <f aca="false">IF(pT="",0,MIN(1,1*IF(pT=Inputs!$H$8,Inputs!$I$8,IF(pT=Inputs!$J$8,Inputs!$K$8,IF(pT=Inputs!$L$8,Inputs!$M$8,NA())))))</f>
        <v>0.7</v>
      </c>
    </row>
    <row r="53" customFormat="false" ht="15" hidden="false" customHeight="false" outlineLevel="0" collapsed="false">
      <c r="A53" s="40" t="n">
        <v>-25000</v>
      </c>
      <c r="B53" s="40" t="n">
        <v>0</v>
      </c>
      <c r="C53" s="40" t="n">
        <f aca="false">COUNTIFS($J$66:$J$5065,"&gt;="&amp;A53,$J$66:$J$5065,"&lt;"&amp;B53)</f>
        <v>418</v>
      </c>
      <c r="D53" s="41" t="n">
        <f aca="false">C53/COUNT($J$66:$J$5065)</f>
        <v>0.0836</v>
      </c>
    </row>
    <row r="54" customFormat="false" ht="15" hidden="false" customHeight="false" outlineLevel="0" collapsed="false">
      <c r="A54" s="40" t="n">
        <v>0</v>
      </c>
      <c r="B54" s="40" t="n">
        <v>25000</v>
      </c>
      <c r="C54" s="40" t="n">
        <f aca="false">COUNTIFS($J$66:$J$5065,"&gt;="&amp;A54,$J$66:$J$5065,"&lt;"&amp;B54)</f>
        <v>715</v>
      </c>
      <c r="D54" s="41" t="n">
        <f aca="false">C54/COUNT($J$66:$J$5065)</f>
        <v>0.143</v>
      </c>
    </row>
    <row r="55" customFormat="false" ht="15" hidden="false" customHeight="false" outlineLevel="0" collapsed="false">
      <c r="A55" s="40" t="n">
        <v>25000</v>
      </c>
      <c r="B55" s="40" t="n">
        <v>50000</v>
      </c>
      <c r="C55" s="40" t="n">
        <f aca="false">COUNTIFS($J$66:$J$5065,"&gt;="&amp;A55,$J$66:$J$5065,"&lt;"&amp;B55)</f>
        <v>972</v>
      </c>
      <c r="D55" s="41" t="n">
        <f aca="false">C55/COUNT($J$66:$J$5065)</f>
        <v>0.1944</v>
      </c>
    </row>
    <row r="56" customFormat="false" ht="15" hidden="false" customHeight="false" outlineLevel="0" collapsed="false">
      <c r="A56" s="40" t="n">
        <v>50000</v>
      </c>
      <c r="B56" s="40" t="n">
        <v>75000</v>
      </c>
      <c r="C56" s="40" t="n">
        <f aca="false">COUNTIFS($J$66:$J$5065,"&gt;="&amp;A56,$J$66:$J$5065,"&lt;"&amp;B56)</f>
        <v>1040</v>
      </c>
      <c r="D56" s="41" t="n">
        <f aca="false">C56/COUNT($J$66:$J$5065)</f>
        <v>0.208</v>
      </c>
    </row>
    <row r="57" customFormat="false" ht="15" hidden="false" customHeight="false" outlineLevel="0" collapsed="false">
      <c r="A57" s="40" t="n">
        <v>75000</v>
      </c>
      <c r="B57" s="40" t="n">
        <v>100000</v>
      </c>
      <c r="C57" s="40" t="n">
        <f aca="false">COUNTIFS($J$66:$J$5065,"&gt;="&amp;A57,$J$66:$J$5065,"&lt;"&amp;B57)</f>
        <v>855</v>
      </c>
      <c r="D57" s="41" t="n">
        <f aca="false">C57/COUNT($J$66:$J$5065)</f>
        <v>0.171</v>
      </c>
    </row>
    <row r="58" customFormat="false" ht="15" hidden="false" customHeight="false" outlineLevel="0" collapsed="false">
      <c r="A58" s="40" t="n">
        <v>100000</v>
      </c>
      <c r="B58" s="40" t="n">
        <v>125000</v>
      </c>
      <c r="C58" s="40" t="n">
        <f aca="false">COUNTIFS($J$66:$J$5065,"&gt;="&amp;A58,$J$66:$J$5065,"&lt;"&amp;B58)</f>
        <v>512</v>
      </c>
      <c r="D58" s="41" t="n">
        <f aca="false">C58/COUNT($J$66:$J$5065)</f>
        <v>0.1024</v>
      </c>
    </row>
    <row r="59" customFormat="false" ht="15" hidden="false" customHeight="false" outlineLevel="0" collapsed="false">
      <c r="A59" s="40" t="n">
        <v>125000</v>
      </c>
      <c r="B59" s="40" t="n">
        <v>150000</v>
      </c>
      <c r="C59" s="40" t="n">
        <f aca="false">COUNTIFS($J$66:$J$5065,"&gt;="&amp;A59,$J$66:$J$5065,"&lt;"&amp;B59)</f>
        <v>179</v>
      </c>
      <c r="D59" s="41" t="n">
        <f aca="false">C59/COUNT($J$66:$J$5065)</f>
        <v>0.0358</v>
      </c>
    </row>
    <row r="60" customFormat="false" ht="15" hidden="false" customHeight="false" outlineLevel="0" collapsed="false">
      <c r="A60" s="40" t="n">
        <v>150000</v>
      </c>
      <c r="B60" s="40" t="n">
        <v>175000</v>
      </c>
      <c r="C60" s="40" t="n">
        <f aca="false">COUNTIFS($J$66:$J$5065,"&gt;="&amp;A60,$J$66:$J$5065,"&lt;"&amp;B60)</f>
        <v>35</v>
      </c>
      <c r="D60" s="41" t="n">
        <f aca="false">C60/COUNT($J$66:$J$5065)</f>
        <v>0.007</v>
      </c>
    </row>
    <row r="61" customFormat="false" ht="15" hidden="false" customHeight="false" outlineLevel="0" collapsed="false">
      <c r="A61" s="40" t="n">
        <v>175000</v>
      </c>
      <c r="B61" s="40" t="n">
        <v>200000</v>
      </c>
      <c r="C61" s="40" t="n">
        <f aca="false">COUNTIFS($J$66:$J$5065,"&gt;="&amp;A61,$J$66:$J$5065,"&lt;"&amp;B61)</f>
        <v>1</v>
      </c>
      <c r="D61" s="41" t="n">
        <f aca="false">C61/COUNT($J$66:$J$5065)</f>
        <v>0.0002</v>
      </c>
    </row>
    <row r="65" customFormat="false" ht="45" hidden="false" customHeight="true" outlineLevel="0" collapsed="false">
      <c r="A65" s="9" t="s">
        <v>634</v>
      </c>
      <c r="B65" s="9" t="s">
        <v>635</v>
      </c>
      <c r="C65" s="9" t="s">
        <v>509</v>
      </c>
      <c r="D65" s="9" t="s">
        <v>636</v>
      </c>
      <c r="E65" s="9" t="s">
        <v>637</v>
      </c>
      <c r="F65" s="9" t="s">
        <v>272</v>
      </c>
      <c r="G65" s="9" t="s">
        <v>638</v>
      </c>
      <c r="H65" s="9" t="s">
        <v>639</v>
      </c>
      <c r="I65" s="9" t="s">
        <v>640</v>
      </c>
      <c r="J65" s="9" t="s">
        <v>641</v>
      </c>
      <c r="K65" s="9" t="s">
        <v>642</v>
      </c>
      <c r="L65" s="9" t="s">
        <v>643</v>
      </c>
      <c r="M65" s="9" t="s">
        <v>644</v>
      </c>
      <c r="N65" s="9" t="s">
        <v>645</v>
      </c>
      <c r="O65" s="9" t="s">
        <v>646</v>
      </c>
      <c r="P65" s="9" t="s">
        <v>647</v>
      </c>
    </row>
    <row r="66" customFormat="false" ht="15" hidden="false" customHeight="false" outlineLevel="0" collapsed="false">
      <c r="A66" s="0" t="n">
        <v>1</v>
      </c>
      <c r="B66" s="0" t="n">
        <v>0.114017</v>
      </c>
      <c r="C66" s="0" t="n">
        <v>0.933725</v>
      </c>
      <c r="D66" s="0" t="n">
        <v>0.600863</v>
      </c>
      <c r="E66" s="0" t="n">
        <v>1.131892</v>
      </c>
      <c r="F66" s="0" t="n">
        <v>0.155351</v>
      </c>
      <c r="G66" s="0" t="n">
        <f aca="false">12*Inputs!$B$6*(MIN(1,$H$50*$C66)*(ic*Inputs!$C$6+pS+fee_fx*Inputs!$D$6-cost_acc-cost_wd*Inputs!$E$6*$E66-cost_fx*Inputs!$D$6-$F66)+(1-MIN(1,$H$50*$C66))*(1-MIN(1,Inputs!$G$6*$D66)*churn_nonbuyers)*(ic*Inputs!$C$6+fee_wd*Inputs!$E$6*(1-$B66)+fee_fx*Inputs!$D$6-cost_acc-cost_wd*Inputs!$E$6*(1-$B66)-cost_fx*Inputs!$D$6))</f>
        <v>228648.081919683</v>
      </c>
      <c r="H66" s="0" t="n">
        <f aca="false">12*Inputs!$B$7*(MIN(1,$H$51*$C66)*(ic*Inputs!$C$7+pE+fee_fx*Inputs!$D$7-cost_acc-cost_wd*Inputs!$E$7*$E66-cost_fx*Inputs!$D$7-$F66)+(1-MIN(1,$H$51*$C66))*(1-MIN(1,Inputs!$G$7*$D66)*churn_nonbuyers)*(ic*Inputs!$C$7+fee_wd*Inputs!$E$7*(1-$B66)+fee_fx*Inputs!$D$7-cost_acc-cost_wd*Inputs!$E$7*(1-$B66)-cost_fx*Inputs!$D$7))</f>
        <v>419248.180345549</v>
      </c>
      <c r="I66" s="0" t="n">
        <f aca="false">12*Inputs!$B$8*(MIN(1,$H$52*$C66)*(ic*Inputs!$C$8+pT-cost_acc-cost_wd*Inputs!$E$8-cost_fx*Inputs!$D$8-cost_ins)+(1-MIN(1,$H$52*$C66))*(1-MIN(1,Inputs!$G$8*$D66)*churn_nonbuyers)*(ic*Inputs!$C$8+fee_wd*Inputs!$E$8*(1-$B66)+fee_fx*Inputs!$D$8-cost_acc-cost_wd*Inputs!$E$8*(1-$B66)-cost_fx*Inputs!$D$8))</f>
        <v>199000.426913052</v>
      </c>
      <c r="J66" s="0" t="n">
        <f aca="false">G66+H66+I66-fixed</f>
        <v>146896.689178285</v>
      </c>
      <c r="K66" s="0" t="n">
        <f aca="false">12*Inputs!$B$6*(1-MIN(1,Inputs!$G$6*$D66)*churn_nonbuyers)*(ic*Inputs!$C$6+fee_wd*Inputs!$E$6*(1-$B66)+fee_fx*Inputs!$D$6-cost_acc-cost_wd*Inputs!$E$6*(1-$B66)-cost_fx*Inputs!$D$6)</f>
        <v>179618.114856031</v>
      </c>
      <c r="L66" s="0" t="n">
        <f aca="false">12*Inputs!$B$7*(1-MIN(1,Inputs!$G$7*$D66)*churn_nonbuyers)*(ic*Inputs!$C$7+fee_wd*Inputs!$E$7*(1-$B66)+fee_fx*Inputs!$D$7-cost_acc-cost_wd*Inputs!$E$7*(1-$B66)-cost_fx*Inputs!$D$7)</f>
        <v>379809.470289619</v>
      </c>
      <c r="M66" s="0" t="n">
        <f aca="false">12*Inputs!$B$8*(1-MIN(1,Inputs!$G$8*$D66)*churn_nonbuyers)*(ic*Inputs!$C$8+fee_wd*Inputs!$E$8*(1-$B66)+fee_fx*Inputs!$D$8-cost_acc-cost_wd*Inputs!$E$8*(1-$B66)-cost_fx*Inputs!$D$8)</f>
        <v>185943.894608146</v>
      </c>
      <c r="N66" s="0" t="n">
        <f aca="false">K66+L66+I66-fixed</f>
        <v>58428.0120587021</v>
      </c>
      <c r="O66" s="0" t="n">
        <f aca="false">K66+L66+M66-fixed</f>
        <v>45371.4797537957</v>
      </c>
      <c r="P66" s="0" t="n">
        <f aca="false">12*Inputs!$B$6*(1-MIN(1,Inputs!$F$6*$D66))*(ic*Inputs!$C$6+flat_fee-cost_acc-cost_wd*Inputs!$E$6*$E66-cost_fx*Inputs!$D$6)+12*Inputs!$B$7*(1-MIN(1,Inputs!$F$7*$D66))*(ic*Inputs!$C$7+flat_fee-cost_acc-cost_wd*Inputs!$E$7*$E66-cost_fx*Inputs!$D$7)+12*Inputs!$B$8*(1-MIN(1,Inputs!$F$8*$D66))*(ic*Inputs!$C$8+flat_fee-cost_acc-cost_wd*Inputs!$E$8*$E66-cost_fx*Inputs!$D$8)-fixed</f>
        <v>225944.87160704</v>
      </c>
    </row>
    <row r="67" customFormat="false" ht="15" hidden="false" customHeight="false" outlineLevel="0" collapsed="false">
      <c r="A67" s="0" t="n">
        <v>2</v>
      </c>
      <c r="B67" s="0" t="n">
        <v>0.448487</v>
      </c>
      <c r="C67" s="0" t="n">
        <v>0.809855</v>
      </c>
      <c r="D67" s="0" t="n">
        <v>0.86749</v>
      </c>
      <c r="E67" s="0" t="n">
        <v>1.215513</v>
      </c>
      <c r="F67" s="0" t="n">
        <v>0.119653</v>
      </c>
      <c r="G67" s="0" t="n">
        <f aca="false">12*Inputs!$B$6*(MIN(1,$H$50*$C67)*(ic*Inputs!$C$6+pS+fee_fx*Inputs!$D$6-cost_acc-cost_wd*Inputs!$E$6*$E67-cost_fx*Inputs!$D$6-$F67)+(1-MIN(1,$H$50*$C67))*(1-MIN(1,Inputs!$G$6*$D67)*churn_nonbuyers)*(ic*Inputs!$C$6+fee_wd*Inputs!$E$6*(1-$B67)+fee_fx*Inputs!$D$6-cost_acc-cost_wd*Inputs!$E$6*(1-$B67)-cost_fx*Inputs!$D$6))</f>
        <v>175851.180978528</v>
      </c>
      <c r="H67" s="0" t="n">
        <f aca="false">12*Inputs!$B$7*(MIN(1,$H$51*$C67)*(ic*Inputs!$C$7+pE+fee_fx*Inputs!$D$7-cost_acc-cost_wd*Inputs!$E$7*$E67-cost_fx*Inputs!$D$7-$F67)+(1-MIN(1,$H$51*$C67))*(1-MIN(1,Inputs!$G$7*$D67)*churn_nonbuyers)*(ic*Inputs!$C$7+fee_wd*Inputs!$E$7*(1-$B67)+fee_fx*Inputs!$D$7-cost_acc-cost_wd*Inputs!$E$7*(1-$B67)-cost_fx*Inputs!$D$7))</f>
        <v>374074.314266125</v>
      </c>
      <c r="I67" s="0" t="n">
        <f aca="false">12*Inputs!$B$8*(MIN(1,$H$52*$C67)*(ic*Inputs!$C$8+pT-cost_acc-cost_wd*Inputs!$E$8-cost_fx*Inputs!$D$8-cost_ins)+(1-MIN(1,$H$52*$C67))*(1-MIN(1,Inputs!$G$8*$D67)*churn_nonbuyers)*(ic*Inputs!$C$8+fee_wd*Inputs!$E$8*(1-$B67)+fee_fx*Inputs!$D$8-cost_acc-cost_wd*Inputs!$E$8*(1-$B67)-cost_fx*Inputs!$D$8))</f>
        <v>168595.683977836</v>
      </c>
      <c r="J67" s="0" t="n">
        <f aca="false">G67+H67+I67-fixed</f>
        <v>18521.1792224881</v>
      </c>
      <c r="K67" s="0" t="n">
        <f aca="false">12*Inputs!$B$6*(1-MIN(1,Inputs!$G$6*$D67)*churn_nonbuyers)*(ic*Inputs!$C$6+fee_wd*Inputs!$E$6*(1-$B67)+fee_fx*Inputs!$D$6-cost_acc-cost_wd*Inputs!$E$6*(1-$B67)-cost_fx*Inputs!$D$6)</f>
        <v>131074.790310936</v>
      </c>
      <c r="L67" s="0" t="n">
        <f aca="false">12*Inputs!$B$7*(1-MIN(1,Inputs!$G$7*$D67)*churn_nonbuyers)*(ic*Inputs!$C$7+fee_wd*Inputs!$E$7*(1-$B67)+fee_fx*Inputs!$D$7-cost_acc-cost_wd*Inputs!$E$7*(1-$B67)-cost_fx*Inputs!$D$7)</f>
        <v>329805.443466562</v>
      </c>
      <c r="M67" s="0" t="n">
        <f aca="false">12*Inputs!$B$8*(1-MIN(1,Inputs!$G$8*$D67)*churn_nonbuyers)*(ic*Inputs!$C$8+fee_wd*Inputs!$E$8*(1-$B67)+fee_fx*Inputs!$D$8-cost_acc-cost_wd*Inputs!$E$8*(1-$B67)-cost_fx*Inputs!$D$8)</f>
        <v>119740.857184368</v>
      </c>
      <c r="N67" s="0" t="n">
        <f aca="false">K67+L67+I67-fixed</f>
        <v>-70524.0822446669</v>
      </c>
      <c r="O67" s="0" t="n">
        <f aca="false">K67+L67+M67-fixed</f>
        <v>-119378.909038135</v>
      </c>
      <c r="P67" s="0" t="n">
        <f aca="false">12*Inputs!$B$6*(1-MIN(1,Inputs!$F$6*$D67))*(ic*Inputs!$C$6+flat_fee-cost_acc-cost_wd*Inputs!$E$6*$E67-cost_fx*Inputs!$D$6)+12*Inputs!$B$7*(1-MIN(1,Inputs!$F$7*$D67))*(ic*Inputs!$C$7+flat_fee-cost_acc-cost_wd*Inputs!$E$7*$E67-cost_fx*Inputs!$D$7)+12*Inputs!$B$8*(1-MIN(1,Inputs!$F$8*$D67))*(ic*Inputs!$C$8+flat_fee-cost_acc-cost_wd*Inputs!$E$8*$E67-cost_fx*Inputs!$D$8)-fixed</f>
        <v>45242.6526488001</v>
      </c>
    </row>
    <row r="68" customFormat="false" ht="15" hidden="false" customHeight="false" outlineLevel="0" collapsed="false">
      <c r="A68" s="0" t="n">
        <v>3</v>
      </c>
      <c r="B68" s="0" t="n">
        <v>0.325822</v>
      </c>
      <c r="C68" s="0" t="n">
        <v>0.735606</v>
      </c>
      <c r="D68" s="0" t="n">
        <v>1.286088</v>
      </c>
      <c r="E68" s="0" t="n">
        <v>1.126413</v>
      </c>
      <c r="F68" s="0" t="n">
        <v>0.113919</v>
      </c>
      <c r="G68" s="0" t="n">
        <f aca="false">12*Inputs!$B$6*(MIN(1,$H$50*$C68)*(ic*Inputs!$C$6+pS+fee_fx*Inputs!$D$6-cost_acc-cost_wd*Inputs!$E$6*$E68-cost_fx*Inputs!$D$6-$F68)+(1-MIN(1,$H$50*$C68))*(1-MIN(1,Inputs!$G$6*$D68)*churn_nonbuyers)*(ic*Inputs!$C$6+fee_wd*Inputs!$E$6*(1-$B68)+fee_fx*Inputs!$D$6-cost_acc-cost_wd*Inputs!$E$6*(1-$B68)-cost_fx*Inputs!$D$6))</f>
        <v>186209.534025077</v>
      </c>
      <c r="H68" s="0" t="n">
        <f aca="false">12*Inputs!$B$7*(MIN(1,$H$51*$C68)*(ic*Inputs!$C$7+pE+fee_fx*Inputs!$D$7-cost_acc-cost_wd*Inputs!$E$7*$E68-cost_fx*Inputs!$D$7-$F68)+(1-MIN(1,$H$51*$C68))*(1-MIN(1,Inputs!$G$7*$D68)*churn_nonbuyers)*(ic*Inputs!$C$7+fee_wd*Inputs!$E$7*(1-$B68)+fee_fx*Inputs!$D$7-cost_acc-cost_wd*Inputs!$E$7*(1-$B68)-cost_fx*Inputs!$D$7))</f>
        <v>386793.33819592</v>
      </c>
      <c r="I68" s="0" t="n">
        <f aca="false">12*Inputs!$B$8*(MIN(1,$H$52*$C68)*(ic*Inputs!$C$8+pT-cost_acc-cost_wd*Inputs!$E$8-cost_fx*Inputs!$D$8-cost_ins)+(1-MIN(1,$H$52*$C68))*(1-MIN(1,Inputs!$G$8*$D68)*churn_nonbuyers)*(ic*Inputs!$C$8+fee_wd*Inputs!$E$8*(1-$B68)+fee_fx*Inputs!$D$8-cost_acc-cost_wd*Inputs!$E$8*(1-$B68)-cost_fx*Inputs!$D$8))</f>
        <v>121067.998995985</v>
      </c>
      <c r="J68" s="0" t="n">
        <f aca="false">G68+H68+I68-fixed</f>
        <v>-5929.1287830174</v>
      </c>
      <c r="K68" s="0" t="n">
        <f aca="false">12*Inputs!$B$6*(1-MIN(1,Inputs!$G$6*$D68)*churn_nonbuyers)*(ic*Inputs!$C$6+fee_wd*Inputs!$E$6*(1-$B68)+fee_fx*Inputs!$D$6-cost_acc-cost_wd*Inputs!$E$6*(1-$B68)-cost_fx*Inputs!$D$6)</f>
        <v>144734.922463219</v>
      </c>
      <c r="L68" s="0" t="n">
        <f aca="false">12*Inputs!$B$7*(1-MIN(1,Inputs!$G$7*$D68)*churn_nonbuyers)*(ic*Inputs!$C$7+fee_wd*Inputs!$E$7*(1-$B68)+fee_fx*Inputs!$D$7-cost_acc-cost_wd*Inputs!$E$7*(1-$B68)-cost_fx*Inputs!$D$7)</f>
        <v>342535.346053932</v>
      </c>
      <c r="M68" s="0" t="n">
        <f aca="false">12*Inputs!$B$8*(1-MIN(1,Inputs!$G$8*$D68)*churn_nonbuyers)*(ic*Inputs!$C$8+fee_wd*Inputs!$E$8*(1-$B68)+fee_fx*Inputs!$D$8-cost_acc-cost_wd*Inputs!$E$8*(1-$B68)-cost_fx*Inputs!$D$8)</f>
        <v>30994.7594416896</v>
      </c>
      <c r="N68" s="0" t="n">
        <f aca="false">K68+L68+I68-fixed</f>
        <v>-91661.7324868641</v>
      </c>
      <c r="O68" s="0" t="n">
        <f aca="false">K68+L68+M68-fixed</f>
        <v>-181734.97204116</v>
      </c>
      <c r="P68" s="0" t="n">
        <f aca="false">12*Inputs!$B$6*(1-MIN(1,Inputs!$F$6*$D68))*(ic*Inputs!$C$6+flat_fee-cost_acc-cost_wd*Inputs!$E$6*$E68-cost_fx*Inputs!$D$6)+12*Inputs!$B$7*(1-MIN(1,Inputs!$F$7*$D68))*(ic*Inputs!$C$7+flat_fee-cost_acc-cost_wd*Inputs!$E$7*$E68-cost_fx*Inputs!$D$7)+12*Inputs!$B$8*(1-MIN(1,Inputs!$F$8*$D68))*(ic*Inputs!$C$8+flat_fee-cost_acc-cost_wd*Inputs!$E$8*$E68-cost_fx*Inputs!$D$8)-fixed</f>
        <v>-136791.79150144</v>
      </c>
    </row>
    <row r="69" customFormat="false" ht="15" hidden="false" customHeight="false" outlineLevel="0" collapsed="false">
      <c r="A69" s="0" t="n">
        <v>4</v>
      </c>
      <c r="B69" s="0" t="n">
        <v>0.355688</v>
      </c>
      <c r="C69" s="0" t="n">
        <v>1.112472</v>
      </c>
      <c r="D69" s="0" t="n">
        <v>1.537557</v>
      </c>
      <c r="E69" s="0" t="n">
        <v>1.160969</v>
      </c>
      <c r="F69" s="0" t="n">
        <v>0.107187</v>
      </c>
      <c r="G69" s="0" t="n">
        <f aca="false">12*Inputs!$B$6*(MIN(1,$H$50*$C69)*(ic*Inputs!$C$6+pS+fee_fx*Inputs!$D$6-cost_acc-cost_wd*Inputs!$E$6*$E69-cost_fx*Inputs!$D$6-$F69)+(1-MIN(1,$H$50*$C69))*(1-MIN(1,Inputs!$G$6*$D69)*churn_nonbuyers)*(ic*Inputs!$C$6+fee_wd*Inputs!$E$6*(1-$B69)+fee_fx*Inputs!$D$6-cost_acc-cost_wd*Inputs!$E$6*(1-$B69)-cost_fx*Inputs!$D$6))</f>
        <v>201356.120062959</v>
      </c>
      <c r="H69" s="0" t="n">
        <f aca="false">12*Inputs!$B$7*(MIN(1,$H$51*$C69)*(ic*Inputs!$C$7+pE+fee_fx*Inputs!$D$7-cost_acc-cost_wd*Inputs!$E$7*$E69-cost_fx*Inputs!$D$7-$F69)+(1-MIN(1,$H$51*$C69))*(1-MIN(1,Inputs!$G$7*$D69)*churn_nonbuyers)*(ic*Inputs!$C$7+fee_wd*Inputs!$E$7*(1-$B69)+fee_fx*Inputs!$D$7-cost_acc-cost_wd*Inputs!$E$7*(1-$B69)-cost_fx*Inputs!$D$7))</f>
        <v>401701.799150885</v>
      </c>
      <c r="I69" s="0" t="n">
        <f aca="false">12*Inputs!$B$8*(MIN(1,$H$52*$C69)*(ic*Inputs!$C$8+pT-cost_acc-cost_wd*Inputs!$E$8-cost_fx*Inputs!$D$8-cost_ins)+(1-MIN(1,$H$52*$C69))*(1-MIN(1,Inputs!$G$8*$D69)*churn_nonbuyers)*(ic*Inputs!$C$8+fee_wd*Inputs!$E$8*(1-$B69)+fee_fx*Inputs!$D$8-cost_acc-cost_wd*Inputs!$E$8*(1-$B69)-cost_fx*Inputs!$D$8))</f>
        <v>160356.163968</v>
      </c>
      <c r="J69" s="0" t="n">
        <f aca="false">G69+H69+I69-fixed</f>
        <v>63414.0831818446</v>
      </c>
      <c r="K69" s="0" t="n">
        <f aca="false">12*Inputs!$B$6*(1-MIN(1,Inputs!$G$6*$D69)*churn_nonbuyers)*(ic*Inputs!$C$6+fee_wd*Inputs!$E$6*(1-$B69)+fee_fx*Inputs!$D$6-cost_acc-cost_wd*Inputs!$E$6*(1-$B69)-cost_fx*Inputs!$D$6)</f>
        <v>138819.965574355</v>
      </c>
      <c r="L69" s="0" t="n">
        <f aca="false">12*Inputs!$B$7*(1-MIN(1,Inputs!$G$7*$D69)*churn_nonbuyers)*(ic*Inputs!$C$7+fee_wd*Inputs!$E$7*(1-$B69)+fee_fx*Inputs!$D$7-cost_acc-cost_wd*Inputs!$E$7*(1-$B69)-cost_fx*Inputs!$D$7)</f>
        <v>335745.205808613</v>
      </c>
      <c r="M69" s="0" t="n">
        <f aca="false">12*Inputs!$B$8*(1-MIN(1,Inputs!$G$8*$D69)*churn_nonbuyers)*(ic*Inputs!$C$8+fee_wd*Inputs!$E$8*(1-$B69)+fee_fx*Inputs!$D$8-cost_acc-cost_wd*Inputs!$E$8*(1-$B69)-cost_fx*Inputs!$D$8)</f>
        <v>0</v>
      </c>
      <c r="N69" s="0" t="n">
        <f aca="false">K69+L69+I69-fixed</f>
        <v>-65078.6646490317</v>
      </c>
      <c r="O69" s="0" t="n">
        <f aca="false">K69+L69+M69-fixed</f>
        <v>-225434.828617032</v>
      </c>
      <c r="P69" s="0" t="n">
        <f aca="false">12*Inputs!$B$6*(1-MIN(1,Inputs!$F$6*$D69))*(ic*Inputs!$C$6+flat_fee-cost_acc-cost_wd*Inputs!$E$6*$E69-cost_fx*Inputs!$D$6)+12*Inputs!$B$7*(1-MIN(1,Inputs!$F$7*$D69))*(ic*Inputs!$C$7+flat_fee-cost_acc-cost_wd*Inputs!$E$7*$E69-cost_fx*Inputs!$D$7)+12*Inputs!$B$8*(1-MIN(1,Inputs!$F$8*$D69))*(ic*Inputs!$C$8+flat_fee-cost_acc-cost_wd*Inputs!$E$8*$E69-cost_fx*Inputs!$D$8)-fixed</f>
        <v>-281442.84884008</v>
      </c>
    </row>
    <row r="70" customFormat="false" ht="15" hidden="false" customHeight="false" outlineLevel="0" collapsed="false">
      <c r="A70" s="0" t="n">
        <v>5</v>
      </c>
      <c r="B70" s="0" t="n">
        <v>0.347367</v>
      </c>
      <c r="C70" s="0" t="n">
        <v>0.884644</v>
      </c>
      <c r="D70" s="0" t="n">
        <v>1.009641</v>
      </c>
      <c r="E70" s="0" t="n">
        <v>1.1049</v>
      </c>
      <c r="F70" s="0" t="n">
        <v>0.169502</v>
      </c>
      <c r="G70" s="0" t="n">
        <f aca="false">12*Inputs!$B$6*(MIN(1,$H$50*$C70)*(ic*Inputs!$C$6+pS+fee_fx*Inputs!$D$6-cost_acc-cost_wd*Inputs!$E$6*$E70-cost_fx*Inputs!$D$6-$F70)+(1-MIN(1,$H$50*$C70))*(1-MIN(1,Inputs!$G$6*$D70)*churn_nonbuyers)*(ic*Inputs!$C$6+fee_wd*Inputs!$E$6*(1-$B70)+fee_fx*Inputs!$D$6-cost_acc-cost_wd*Inputs!$E$6*(1-$B70)-cost_fx*Inputs!$D$6))</f>
        <v>193167.479241558</v>
      </c>
      <c r="H70" s="0" t="n">
        <f aca="false">12*Inputs!$B$7*(MIN(1,$H$51*$C70)*(ic*Inputs!$C$7+pE+fee_fx*Inputs!$D$7-cost_acc-cost_wd*Inputs!$E$7*$E70-cost_fx*Inputs!$D$7-$F70)+(1-MIN(1,$H$51*$C70))*(1-MIN(1,Inputs!$G$7*$D70)*churn_nonbuyers)*(ic*Inputs!$C$7+fee_wd*Inputs!$E$7*(1-$B70)+fee_fx*Inputs!$D$7-cost_acc-cost_wd*Inputs!$E$7*(1-$B70)-cost_fx*Inputs!$D$7))</f>
        <v>395085.703545116</v>
      </c>
      <c r="I70" s="0" t="n">
        <f aca="false">12*Inputs!$B$8*(MIN(1,$H$52*$C70)*(ic*Inputs!$C$8+pT-cost_acc-cost_wd*Inputs!$E$8-cost_fx*Inputs!$D$8-cost_ins)+(1-MIN(1,$H$52*$C70))*(1-MIN(1,Inputs!$G$8*$D70)*churn_nonbuyers)*(ic*Inputs!$C$8+fee_wd*Inputs!$E$8*(1-$B70)+fee_fx*Inputs!$D$8-cost_acc-cost_wd*Inputs!$E$8*(1-$B70)-cost_fx*Inputs!$D$8))</f>
        <v>162098.685428306</v>
      </c>
      <c r="J70" s="0" t="n">
        <f aca="false">G70+H70+I70-fixed</f>
        <v>50351.8682149798</v>
      </c>
      <c r="K70" s="0" t="n">
        <f aca="false">12*Inputs!$B$6*(1-MIN(1,Inputs!$G$6*$D70)*churn_nonbuyers)*(ic*Inputs!$C$6+fee_wd*Inputs!$E$6*(1-$B70)+fee_fx*Inputs!$D$6-cost_acc-cost_wd*Inputs!$E$6*(1-$B70)-cost_fx*Inputs!$D$6)</f>
        <v>143927.125669778</v>
      </c>
      <c r="L70" s="0" t="n">
        <f aca="false">12*Inputs!$B$7*(1-MIN(1,Inputs!$G$7*$D70)*churn_nonbuyers)*(ic*Inputs!$C$7+fee_wd*Inputs!$E$7*(1-$B70)+fee_fx*Inputs!$D$7-cost_acc-cost_wd*Inputs!$E$7*(1-$B70)-cost_fx*Inputs!$D$7)</f>
        <v>342481.627433867</v>
      </c>
      <c r="M70" s="0" t="n">
        <f aca="false">12*Inputs!$B$8*(1-MIN(1,Inputs!$G$8*$D70)*churn_nonbuyers)*(ic*Inputs!$C$8+fee_wd*Inputs!$E$8*(1-$B70)+fee_fx*Inputs!$D$8-cost_acc-cost_wd*Inputs!$E$8*(1-$B70)-cost_fx*Inputs!$D$8)</f>
        <v>90827.6647522992</v>
      </c>
      <c r="N70" s="0" t="n">
        <f aca="false">K70+L70+I70-fixed</f>
        <v>-51492.5614680484</v>
      </c>
      <c r="O70" s="0" t="n">
        <f aca="false">K70+L70+M70-fixed</f>
        <v>-122763.582144055</v>
      </c>
      <c r="P70" s="0" t="n">
        <f aca="false">12*Inputs!$B$6*(1-MIN(1,Inputs!$F$6*$D70))*(ic*Inputs!$C$6+flat_fee-cost_acc-cost_wd*Inputs!$E$6*$E70-cost_fx*Inputs!$D$6)+12*Inputs!$B$7*(1-MIN(1,Inputs!$F$7*$D70))*(ic*Inputs!$C$7+flat_fee-cost_acc-cost_wd*Inputs!$E$7*$E70-cost_fx*Inputs!$D$7)+12*Inputs!$B$8*(1-MIN(1,Inputs!$F$8*$D70))*(ic*Inputs!$C$8+flat_fee-cost_acc-cost_wd*Inputs!$E$8*$E70-cost_fx*Inputs!$D$8)-fixed</f>
        <v>19961.0919679998</v>
      </c>
    </row>
    <row r="71" customFormat="false" ht="15" hidden="false" customHeight="false" outlineLevel="0" collapsed="false">
      <c r="A71" s="0" t="n">
        <v>6</v>
      </c>
      <c r="B71" s="0" t="n">
        <v>0.140291</v>
      </c>
      <c r="C71" s="0" t="n">
        <v>1.041769</v>
      </c>
      <c r="D71" s="0" t="n">
        <v>1.03088</v>
      </c>
      <c r="E71" s="0" t="n">
        <v>1.270524</v>
      </c>
      <c r="F71" s="0" t="n">
        <v>0.129913</v>
      </c>
      <c r="G71" s="0" t="n">
        <f aca="false">12*Inputs!$B$6*(MIN(1,$H$50*$C71)*(ic*Inputs!$C$6+pS+fee_fx*Inputs!$D$6-cost_acc-cost_wd*Inputs!$E$6*$E71-cost_fx*Inputs!$D$6-$F71)+(1-MIN(1,$H$50*$C71))*(1-MIN(1,Inputs!$G$6*$D71)*churn_nonbuyers)*(ic*Inputs!$C$6+fee_wd*Inputs!$E$6*(1-$B71)+fee_fx*Inputs!$D$6-cost_acc-cost_wd*Inputs!$E$6*(1-$B71)-cost_fx*Inputs!$D$6))</f>
        <v>224665.450447639</v>
      </c>
      <c r="H71" s="0" t="n">
        <f aca="false">12*Inputs!$B$7*(MIN(1,$H$51*$C71)*(ic*Inputs!$C$7+pE+fee_fx*Inputs!$D$7-cost_acc-cost_wd*Inputs!$E$7*$E71-cost_fx*Inputs!$D$7-$F71)+(1-MIN(1,$H$51*$C71))*(1-MIN(1,Inputs!$G$7*$D71)*churn_nonbuyers)*(ic*Inputs!$C$7+fee_wd*Inputs!$E$7*(1-$B71)+fee_fx*Inputs!$D$7-cost_acc-cost_wd*Inputs!$E$7*(1-$B71)-cost_fx*Inputs!$D$7))</f>
        <v>403651.649468869</v>
      </c>
      <c r="I71" s="0" t="n">
        <f aca="false">12*Inputs!$B$8*(MIN(1,$H$52*$C71)*(ic*Inputs!$C$8+pT-cost_acc-cost_wd*Inputs!$E$8-cost_fx*Inputs!$D$8-cost_ins)+(1-MIN(1,$H$52*$C71))*(1-MIN(1,Inputs!$G$8*$D71)*churn_nonbuyers)*(ic*Inputs!$C$8+fee_wd*Inputs!$E$8*(1-$B71)+fee_fx*Inputs!$D$8-cost_acc-cost_wd*Inputs!$E$8*(1-$B71)-cost_fx*Inputs!$D$8))</f>
        <v>174259.809685538</v>
      </c>
      <c r="J71" s="0" t="n">
        <f aca="false">G71+H71+I71-fixed</f>
        <v>102576.909602046</v>
      </c>
      <c r="K71" s="0" t="n">
        <f aca="false">12*Inputs!$B$6*(1-MIN(1,Inputs!$G$6*$D71)*churn_nonbuyers)*(ic*Inputs!$C$6+fee_wd*Inputs!$E$6*(1-$B71)+fee_fx*Inputs!$D$6-cost_acc-cost_wd*Inputs!$E$6*(1-$B71)-cost_fx*Inputs!$D$6)</f>
        <v>172048.112539776</v>
      </c>
      <c r="L71" s="0" t="n">
        <f aca="false">12*Inputs!$B$7*(1-MIN(1,Inputs!$G$7*$D71)*churn_nonbuyers)*(ic*Inputs!$C$7+fee_wd*Inputs!$E$7*(1-$B71)+fee_fx*Inputs!$D$7-cost_acc-cost_wd*Inputs!$E$7*(1-$B71)-cost_fx*Inputs!$D$7)</f>
        <v>371153.343683866</v>
      </c>
      <c r="M71" s="0" t="n">
        <f aca="false">12*Inputs!$B$8*(1-MIN(1,Inputs!$G$8*$D71)*churn_nonbuyers)*(ic*Inputs!$C$8+fee_wd*Inputs!$E$8*(1-$B71)+fee_fx*Inputs!$D$8-cost_acc-cost_wd*Inputs!$E$8*(1-$B71)-cost_fx*Inputs!$D$8)</f>
        <v>88989.908652288</v>
      </c>
      <c r="N71" s="0" t="n">
        <f aca="false">K71+L71+I71-fixed</f>
        <v>17461.2659091798</v>
      </c>
      <c r="O71" s="0" t="n">
        <f aca="false">K71+L71+M71-fixed</f>
        <v>-67808.6351240703</v>
      </c>
      <c r="P71" s="0" t="n">
        <f aca="false">12*Inputs!$B$6*(1-MIN(1,Inputs!$F$6*$D71))*(ic*Inputs!$C$6+flat_fee-cost_acc-cost_wd*Inputs!$E$6*$E71-cost_fx*Inputs!$D$6)+12*Inputs!$B$7*(1-MIN(1,Inputs!$F$7*$D71))*(ic*Inputs!$C$7+flat_fee-cost_acc-cost_wd*Inputs!$E$7*$E71-cost_fx*Inputs!$D$7)+12*Inputs!$B$8*(1-MIN(1,Inputs!$F$8*$D71))*(ic*Inputs!$C$8+flat_fee-cost_acc-cost_wd*Inputs!$E$8*$E71-cost_fx*Inputs!$D$8)-fixed</f>
        <v>-61803.5571711999</v>
      </c>
    </row>
    <row r="72" customFormat="false" ht="15" hidden="false" customHeight="false" outlineLevel="0" collapsed="false">
      <c r="A72" s="0" t="n">
        <v>7</v>
      </c>
      <c r="B72" s="0" t="n">
        <v>0.405615</v>
      </c>
      <c r="C72" s="0" t="n">
        <v>1.03372</v>
      </c>
      <c r="D72" s="0" t="n">
        <v>1.57921</v>
      </c>
      <c r="E72" s="0" t="n">
        <v>1.332893</v>
      </c>
      <c r="F72" s="0" t="n">
        <v>0.055607</v>
      </c>
      <c r="G72" s="0" t="n">
        <f aca="false">12*Inputs!$B$6*(MIN(1,$H$50*$C72)*(ic*Inputs!$C$6+pS+fee_fx*Inputs!$D$6-cost_acc-cost_wd*Inputs!$E$6*$E72-cost_fx*Inputs!$D$6-$F72)+(1-MIN(1,$H$50*$C72))*(1-MIN(1,Inputs!$G$6*$D72)*churn_nonbuyers)*(ic*Inputs!$C$6+fee_wd*Inputs!$E$6*(1-$B72)+fee_fx*Inputs!$D$6-cost_acc-cost_wd*Inputs!$E$6*(1-$B72)-cost_fx*Inputs!$D$6))</f>
        <v>187701.471619648</v>
      </c>
      <c r="H72" s="0" t="n">
        <f aca="false">12*Inputs!$B$7*(MIN(1,$H$51*$C72)*(ic*Inputs!$C$7+pE+fee_fx*Inputs!$D$7-cost_acc-cost_wd*Inputs!$E$7*$E72-cost_fx*Inputs!$D$7-$F72)+(1-MIN(1,$H$51*$C72))*(1-MIN(1,Inputs!$G$7*$D72)*churn_nonbuyers)*(ic*Inputs!$C$7+fee_wd*Inputs!$E$7*(1-$B72)+fee_fx*Inputs!$D$7-cost_acc-cost_wd*Inputs!$E$7*(1-$B72)-cost_fx*Inputs!$D$7))</f>
        <v>375355.509800183</v>
      </c>
      <c r="I72" s="0" t="n">
        <f aca="false">12*Inputs!$B$8*(MIN(1,$H$52*$C72)*(ic*Inputs!$C$8+pT-cost_acc-cost_wd*Inputs!$E$8-cost_fx*Inputs!$D$8-cost_ins)+(1-MIN(1,$H$52*$C72))*(1-MIN(1,Inputs!$G$8*$D72)*churn_nonbuyers)*(ic*Inputs!$C$8+fee_wd*Inputs!$E$8*(1-$B72)+fee_fx*Inputs!$D$8-cost_acc-cost_wd*Inputs!$E$8*(1-$B72)-cost_fx*Inputs!$D$8))</f>
        <v>149004.53568</v>
      </c>
      <c r="J72" s="0" t="n">
        <f aca="false">G72+H72+I72-fixed</f>
        <v>12061.5170998311</v>
      </c>
      <c r="K72" s="0" t="n">
        <f aca="false">12*Inputs!$B$6*(1-MIN(1,Inputs!$G$6*$D72)*churn_nonbuyers)*(ic*Inputs!$C$6+fee_wd*Inputs!$E$6*(1-$B72)+fee_fx*Inputs!$D$6-cost_acc-cost_wd*Inputs!$E$6*(1-$B72)-cost_fx*Inputs!$D$6)</f>
        <v>131884.97230188</v>
      </c>
      <c r="L72" s="0" t="n">
        <f aca="false">12*Inputs!$B$7*(1-MIN(1,Inputs!$G$7*$D72)*churn_nonbuyers)*(ic*Inputs!$C$7+fee_wd*Inputs!$E$7*(1-$B72)+fee_fx*Inputs!$D$7-cost_acc-cost_wd*Inputs!$E$7*(1-$B72)-cost_fx*Inputs!$D$7)</f>
        <v>328456.497301128</v>
      </c>
      <c r="M72" s="0" t="n">
        <f aca="false">12*Inputs!$B$8*(1-MIN(1,Inputs!$G$8*$D72)*churn_nonbuyers)*(ic*Inputs!$C$8+fee_wd*Inputs!$E$8*(1-$B72)+fee_fx*Inputs!$D$8-cost_acc-cost_wd*Inputs!$E$8*(1-$B72)-cost_fx*Inputs!$D$8)</f>
        <v>0</v>
      </c>
      <c r="N72" s="0" t="n">
        <f aca="false">K72+L72+I72-fixed</f>
        <v>-90653.9947169921</v>
      </c>
      <c r="O72" s="0" t="n">
        <f aca="false">K72+L72+M72-fixed</f>
        <v>-239658.530396992</v>
      </c>
      <c r="P72" s="0" t="n">
        <f aca="false">12*Inputs!$B$6*(1-MIN(1,Inputs!$F$6*$D72))*(ic*Inputs!$C$6+flat_fee-cost_acc-cost_wd*Inputs!$E$6*$E72-cost_fx*Inputs!$D$6)+12*Inputs!$B$7*(1-MIN(1,Inputs!$F$7*$D72))*(ic*Inputs!$C$7+flat_fee-cost_acc-cost_wd*Inputs!$E$7*$E72-cost_fx*Inputs!$D$7)+12*Inputs!$B$8*(1-MIN(1,Inputs!$F$8*$D72))*(ic*Inputs!$C$8+flat_fee-cost_acc-cost_wd*Inputs!$E$8*$E72-cost_fx*Inputs!$D$8)-fixed</f>
        <v>-353694.9237928</v>
      </c>
    </row>
    <row r="73" customFormat="false" ht="15" hidden="false" customHeight="false" outlineLevel="0" collapsed="false">
      <c r="A73" s="0" t="n">
        <v>8</v>
      </c>
      <c r="B73" s="0" t="n">
        <v>0.245317</v>
      </c>
      <c r="C73" s="0" t="n">
        <v>0.955014</v>
      </c>
      <c r="D73" s="0" t="n">
        <v>0.952895</v>
      </c>
      <c r="E73" s="0" t="n">
        <v>1.477484</v>
      </c>
      <c r="F73" s="0" t="n">
        <v>0.157785</v>
      </c>
      <c r="G73" s="0" t="n">
        <f aca="false">12*Inputs!$B$6*(MIN(1,$H$50*$C73)*(ic*Inputs!$C$6+pS+fee_fx*Inputs!$D$6-cost_acc-cost_wd*Inputs!$E$6*$E73-cost_fx*Inputs!$D$6-$F73)+(1-MIN(1,$H$50*$C73))*(1-MIN(1,Inputs!$G$6*$D73)*churn_nonbuyers)*(ic*Inputs!$C$6+fee_wd*Inputs!$E$6*(1-$B73)+fee_fx*Inputs!$D$6-cost_acc-cost_wd*Inputs!$E$6*(1-$B73)-cost_fx*Inputs!$D$6))</f>
        <v>202467.043848296</v>
      </c>
      <c r="H73" s="0" t="n">
        <f aca="false">12*Inputs!$B$7*(MIN(1,$H$51*$C73)*(ic*Inputs!$C$7+pE+fee_fx*Inputs!$D$7-cost_acc-cost_wd*Inputs!$E$7*$E73-cost_fx*Inputs!$D$7-$F73)+(1-MIN(1,$H$51*$C73))*(1-MIN(1,Inputs!$G$7*$D73)*churn_nonbuyers)*(ic*Inputs!$C$7+fee_wd*Inputs!$E$7*(1-$B73)+fee_fx*Inputs!$D$7-cost_acc-cost_wd*Inputs!$E$7*(1-$B73)-cost_fx*Inputs!$D$7))</f>
        <v>368117.394247042</v>
      </c>
      <c r="I73" s="0" t="n">
        <f aca="false">12*Inputs!$B$8*(MIN(1,$H$52*$C73)*(ic*Inputs!$C$8+pT-cost_acc-cost_wd*Inputs!$E$8-cost_fx*Inputs!$D$8-cost_ins)+(1-MIN(1,$H$52*$C73))*(1-MIN(1,Inputs!$G$8*$D73)*churn_nonbuyers)*(ic*Inputs!$C$8+fee_wd*Inputs!$E$8*(1-$B73)+fee_fx*Inputs!$D$8-cost_acc-cost_wd*Inputs!$E$8*(1-$B73)-cost_fx*Inputs!$D$8))</f>
        <v>172387.020044485</v>
      </c>
      <c r="J73" s="0" t="n">
        <f aca="false">G73+H73+I73-fixed</f>
        <v>42971.4581398235</v>
      </c>
      <c r="K73" s="0" t="n">
        <f aca="false">12*Inputs!$B$6*(1-MIN(1,Inputs!$G$6*$D73)*churn_nonbuyers)*(ic*Inputs!$C$6+fee_wd*Inputs!$E$6*(1-$B73)+fee_fx*Inputs!$D$6-cost_acc-cost_wd*Inputs!$E$6*(1-$B73)-cost_fx*Inputs!$D$6)</f>
        <v>158352.252067548</v>
      </c>
      <c r="L73" s="0" t="n">
        <f aca="false">12*Inputs!$B$7*(1-MIN(1,Inputs!$G$7*$D73)*churn_nonbuyers)*(ic*Inputs!$C$7+fee_wd*Inputs!$E$7*(1-$B73)+fee_fx*Inputs!$D$7-cost_acc-cost_wd*Inputs!$E$7*(1-$B73)-cost_fx*Inputs!$D$7)</f>
        <v>357357.983080529</v>
      </c>
      <c r="M73" s="0" t="n">
        <f aca="false">12*Inputs!$B$8*(1-MIN(1,Inputs!$G$8*$D73)*churn_nonbuyers)*(ic*Inputs!$C$8+fee_wd*Inputs!$E$8*(1-$B73)+fee_fx*Inputs!$D$8-cost_acc-cost_wd*Inputs!$E$8*(1-$B73)-cost_fx*Inputs!$D$8)</f>
        <v>104761.715515224</v>
      </c>
      <c r="N73" s="0" t="n">
        <f aca="false">K73+L73+I73-fixed</f>
        <v>-11902.7448074385</v>
      </c>
      <c r="O73" s="0" t="n">
        <f aca="false">K73+L73+M73-fixed</f>
        <v>-79528.0493366992</v>
      </c>
      <c r="P73" s="0" t="n">
        <f aca="false">12*Inputs!$B$6*(1-MIN(1,Inputs!$F$6*$D73))*(ic*Inputs!$C$6+flat_fee-cost_acc-cost_wd*Inputs!$E$6*$E73-cost_fx*Inputs!$D$6)+12*Inputs!$B$7*(1-MIN(1,Inputs!$F$7*$D73))*(ic*Inputs!$C$7+flat_fee-cost_acc-cost_wd*Inputs!$E$7*$E73-cost_fx*Inputs!$D$7)+12*Inputs!$B$8*(1-MIN(1,Inputs!$F$8*$D73))*(ic*Inputs!$C$8+flat_fee-cost_acc-cost_wd*Inputs!$E$8*$E73-cost_fx*Inputs!$D$8)-fixed</f>
        <v>-114635.3116768</v>
      </c>
    </row>
    <row r="74" customFormat="false" ht="15" hidden="false" customHeight="false" outlineLevel="0" collapsed="false">
      <c r="A74" s="0" t="n">
        <v>9</v>
      </c>
      <c r="B74" s="0" t="n">
        <v>0.27801</v>
      </c>
      <c r="C74" s="0" t="n">
        <v>1.030064</v>
      </c>
      <c r="D74" s="0" t="n">
        <v>0.952372</v>
      </c>
      <c r="E74" s="0" t="n">
        <v>1.060118</v>
      </c>
      <c r="F74" s="0" t="n">
        <v>0.301506</v>
      </c>
      <c r="G74" s="0" t="n">
        <f aca="false">12*Inputs!$B$6*(MIN(1,$H$50*$C74)*(ic*Inputs!$C$6+pS+fee_fx*Inputs!$D$6-cost_acc-cost_wd*Inputs!$E$6*$E74-cost_fx*Inputs!$D$6-$F74)+(1-MIN(1,$H$50*$C74))*(1-MIN(1,Inputs!$G$6*$D74)*churn_nonbuyers)*(ic*Inputs!$C$6+fee_wd*Inputs!$E$6*(1-$B74)+fee_fx*Inputs!$D$6-cost_acc-cost_wd*Inputs!$E$6*(1-$B74)-cost_fx*Inputs!$D$6))</f>
        <v>208317.991821274</v>
      </c>
      <c r="H74" s="0" t="n">
        <f aca="false">12*Inputs!$B$7*(MIN(1,$H$51*$C74)*(ic*Inputs!$C$7+pE+fee_fx*Inputs!$D$7-cost_acc-cost_wd*Inputs!$E$7*$E74-cost_fx*Inputs!$D$7-$F74)+(1-MIN(1,$H$51*$C74))*(1-MIN(1,Inputs!$G$7*$D74)*churn_nonbuyers)*(ic*Inputs!$C$7+fee_wd*Inputs!$E$7*(1-$B74)+fee_fx*Inputs!$D$7-cost_acc-cost_wd*Inputs!$E$7*(1-$B74)-cost_fx*Inputs!$D$7))</f>
        <v>407276.19235752</v>
      </c>
      <c r="I74" s="0" t="n">
        <f aca="false">12*Inputs!$B$8*(MIN(1,$H$52*$C74)*(ic*Inputs!$C$8+pT-cost_acc-cost_wd*Inputs!$E$8-cost_fx*Inputs!$D$8-cost_ins)+(1-MIN(1,$H$52*$C74))*(1-MIN(1,Inputs!$G$8*$D74)*churn_nonbuyers)*(ic*Inputs!$C$8+fee_wd*Inputs!$E$8*(1-$B74)+fee_fx*Inputs!$D$8-cost_acc-cost_wd*Inputs!$E$8*(1-$B74)-cost_fx*Inputs!$D$8))</f>
        <v>177587.58087195</v>
      </c>
      <c r="J74" s="0" t="n">
        <f aca="false">G74+H74+I74-fixed</f>
        <v>93181.7650507438</v>
      </c>
      <c r="K74" s="0" t="n">
        <f aca="false">12*Inputs!$B$6*(1-MIN(1,Inputs!$G$6*$D74)*churn_nonbuyers)*(ic*Inputs!$C$6+fee_wd*Inputs!$E$6*(1-$B74)+fee_fx*Inputs!$D$6-cost_acc-cost_wd*Inputs!$E$6*(1-$B74)-cost_fx*Inputs!$D$6)</f>
        <v>153872.986605984</v>
      </c>
      <c r="L74" s="0" t="n">
        <f aca="false">12*Inputs!$B$7*(1-MIN(1,Inputs!$G$7*$D74)*churn_nonbuyers)*(ic*Inputs!$C$7+fee_wd*Inputs!$E$7*(1-$B74)+fee_fx*Inputs!$D$7-cost_acc-cost_wd*Inputs!$E$7*(1-$B74)-cost_fx*Inputs!$D$7)</f>
        <v>352790.470107591</v>
      </c>
      <c r="M74" s="0" t="n">
        <f aca="false">12*Inputs!$B$8*(1-MIN(1,Inputs!$G$8*$D74)*churn_nonbuyers)*(ic*Inputs!$C$8+fee_wd*Inputs!$E$8*(1-$B74)+fee_fx*Inputs!$D$8-cost_acc-cost_wd*Inputs!$E$8*(1-$B74)-cost_fx*Inputs!$D$8)</f>
        <v>104353.801814592</v>
      </c>
      <c r="N74" s="0" t="n">
        <f aca="false">K74+L74+I74-fixed</f>
        <v>-15748.9624144755</v>
      </c>
      <c r="O74" s="0" t="n">
        <f aca="false">K74+L74+M74-fixed</f>
        <v>-88982.7414718334</v>
      </c>
      <c r="P74" s="0" t="n">
        <f aca="false">12*Inputs!$B$6*(1-MIN(1,Inputs!$F$6*$D74))*(ic*Inputs!$C$6+flat_fee-cost_acc-cost_wd*Inputs!$E$6*$E74-cost_fx*Inputs!$D$6)+12*Inputs!$B$7*(1-MIN(1,Inputs!$F$7*$D74))*(ic*Inputs!$C$7+flat_fee-cost_acc-cost_wd*Inputs!$E$7*$E74-cost_fx*Inputs!$D$7)+12*Inputs!$B$8*(1-MIN(1,Inputs!$F$8*$D74))*(ic*Inputs!$C$8+flat_fee-cost_acc-cost_wd*Inputs!$E$8*$E74-cost_fx*Inputs!$D$8)-fixed</f>
        <v>70672.5947590401</v>
      </c>
    </row>
    <row r="75" customFormat="false" ht="15" hidden="false" customHeight="false" outlineLevel="0" collapsed="false">
      <c r="A75" s="0" t="n">
        <v>10</v>
      </c>
      <c r="B75" s="0" t="n">
        <v>0.294942</v>
      </c>
      <c r="C75" s="0" t="n">
        <v>1.025923</v>
      </c>
      <c r="D75" s="0" t="n">
        <v>1.136391</v>
      </c>
      <c r="E75" s="0" t="n">
        <v>1.058415</v>
      </c>
      <c r="F75" s="0" t="n">
        <v>0.107531</v>
      </c>
      <c r="G75" s="0" t="n">
        <f aca="false">12*Inputs!$B$6*(MIN(1,$H$50*$C75)*(ic*Inputs!$C$6+pS+fee_fx*Inputs!$D$6-cost_acc-cost_wd*Inputs!$E$6*$E75-cost_fx*Inputs!$D$6-$F75)+(1-MIN(1,$H$50*$C75))*(1-MIN(1,Inputs!$G$6*$D75)*churn_nonbuyers)*(ic*Inputs!$C$6+fee_wd*Inputs!$E$6*(1-$B75)+fee_fx*Inputs!$D$6-cost_acc-cost_wd*Inputs!$E$6*(1-$B75)-cost_fx*Inputs!$D$6))</f>
        <v>209248.923242827</v>
      </c>
      <c r="H75" s="0" t="n">
        <f aca="false">12*Inputs!$B$7*(MIN(1,$H$51*$C75)*(ic*Inputs!$C$7+pE+fee_fx*Inputs!$D$7-cost_acc-cost_wd*Inputs!$E$7*$E75-cost_fx*Inputs!$D$7-$F75)+(1-MIN(1,$H$51*$C75))*(1-MIN(1,Inputs!$G$7*$D75)*churn_nonbuyers)*(ic*Inputs!$C$7+fee_wd*Inputs!$E$7*(1-$B75)+fee_fx*Inputs!$D$7-cost_acc-cost_wd*Inputs!$E$7*(1-$B75)-cost_fx*Inputs!$D$7))</f>
        <v>416150.24657225</v>
      </c>
      <c r="I75" s="0" t="n">
        <f aca="false">12*Inputs!$B$8*(MIN(1,$H$52*$C75)*(ic*Inputs!$C$8+pT-cost_acc-cost_wd*Inputs!$E$8-cost_fx*Inputs!$D$8-cost_ins)+(1-MIN(1,$H$52*$C75))*(1-MIN(1,Inputs!$G$8*$D75)*churn_nonbuyers)*(ic*Inputs!$C$8+fee_wd*Inputs!$E$8*(1-$B75)+fee_fx*Inputs!$D$8-cost_acc-cost_wd*Inputs!$E$8*(1-$B75)-cost_fx*Inputs!$D$8))</f>
        <v>165880.35958439</v>
      </c>
      <c r="J75" s="0" t="n">
        <f aca="false">G75+H75+I75-fixed</f>
        <v>91279.5293994669</v>
      </c>
      <c r="K75" s="0" t="n">
        <f aca="false">12*Inputs!$B$6*(1-MIN(1,Inputs!$G$6*$D75)*churn_nonbuyers)*(ic*Inputs!$C$6+fee_wd*Inputs!$E$6*(1-$B75)+fee_fx*Inputs!$D$6-cost_acc-cost_wd*Inputs!$E$6*(1-$B75)-cost_fx*Inputs!$D$6)</f>
        <v>150086.750647118</v>
      </c>
      <c r="L75" s="0" t="n">
        <f aca="false">12*Inputs!$B$7*(1-MIN(1,Inputs!$G$7*$D75)*churn_nonbuyers)*(ic*Inputs!$C$7+fee_wd*Inputs!$E$7*(1-$B75)+fee_fx*Inputs!$D$7-cost_acc-cost_wd*Inputs!$E$7*(1-$B75)-cost_fx*Inputs!$D$7)</f>
        <v>348430.498420271</v>
      </c>
      <c r="M75" s="0" t="n">
        <f aca="false">12*Inputs!$B$8*(1-MIN(1,Inputs!$G$8*$D75)*churn_nonbuyers)*(ic*Inputs!$C$8+fee_wd*Inputs!$E$8*(1-$B75)+fee_fx*Inputs!$D$8-cost_acc-cost_wd*Inputs!$E$8*(1-$B75)-cost_fx*Inputs!$D$8)</f>
        <v>63861.8613132192</v>
      </c>
      <c r="N75" s="0" t="n">
        <f aca="false">K75+L75+I75-fixed</f>
        <v>-35602.3913482206</v>
      </c>
      <c r="O75" s="0" t="n">
        <f aca="false">K75+L75+M75-fixed</f>
        <v>-137620.889619391</v>
      </c>
      <c r="P75" s="0" t="n">
        <f aca="false">12*Inputs!$B$6*(1-MIN(1,Inputs!$F$6*$D75))*(ic*Inputs!$C$6+flat_fee-cost_acc-cost_wd*Inputs!$E$6*$E75-cost_fx*Inputs!$D$6)+12*Inputs!$B$7*(1-MIN(1,Inputs!$F$7*$D75))*(ic*Inputs!$C$7+flat_fee-cost_acc-cost_wd*Inputs!$E$7*$E75-cost_fx*Inputs!$D$7)+12*Inputs!$B$8*(1-MIN(1,Inputs!$F$8*$D75))*(ic*Inputs!$C$8+flat_fee-cost_acc-cost_wd*Inputs!$E$8*$E75-cost_fx*Inputs!$D$8)-fixed</f>
        <v>-29765.8365843999</v>
      </c>
    </row>
    <row r="76" customFormat="false" ht="15" hidden="false" customHeight="false" outlineLevel="0" collapsed="false">
      <c r="A76" s="0" t="n">
        <v>11</v>
      </c>
      <c r="B76" s="0" t="n">
        <v>0.065083</v>
      </c>
      <c r="C76" s="0" t="n">
        <v>0.86965</v>
      </c>
      <c r="D76" s="0" t="n">
        <v>1.25525</v>
      </c>
      <c r="E76" s="0" t="n">
        <v>1.185991</v>
      </c>
      <c r="F76" s="0" t="n">
        <v>0.067116</v>
      </c>
      <c r="G76" s="0" t="n">
        <f aca="false">12*Inputs!$B$6*(MIN(1,$H$50*$C76)*(ic*Inputs!$C$6+pS+fee_fx*Inputs!$D$6-cost_acc-cost_wd*Inputs!$E$6*$E76-cost_fx*Inputs!$D$6-$F76)+(1-MIN(1,$H$50*$C76))*(1-MIN(1,Inputs!$G$6*$D76)*churn_nonbuyers)*(ic*Inputs!$C$6+fee_wd*Inputs!$E$6*(1-$B76)+fee_fx*Inputs!$D$6-cost_acc-cost_wd*Inputs!$E$6*(1-$B76)-cost_fx*Inputs!$D$6))</f>
        <v>226474.761286469</v>
      </c>
      <c r="H76" s="0" t="n">
        <f aca="false">12*Inputs!$B$7*(MIN(1,$H$51*$C76)*(ic*Inputs!$C$7+pE+fee_fx*Inputs!$D$7-cost_acc-cost_wd*Inputs!$E$7*$E76-cost_fx*Inputs!$D$7-$F76)+(1-MIN(1,$H$51*$C76))*(1-MIN(1,Inputs!$G$7*$D76)*churn_nonbuyers)*(ic*Inputs!$C$7+fee_wd*Inputs!$E$7*(1-$B76)+fee_fx*Inputs!$D$7-cost_acc-cost_wd*Inputs!$E$7*(1-$B76)-cost_fx*Inputs!$D$7))</f>
        <v>415012.255805391</v>
      </c>
      <c r="I76" s="0" t="n">
        <f aca="false">12*Inputs!$B$8*(MIN(1,$H$52*$C76)*(ic*Inputs!$C$8+pT-cost_acc-cost_wd*Inputs!$E$8-cost_fx*Inputs!$D$8-cost_ins)+(1-MIN(1,$H$52*$C76))*(1-MIN(1,Inputs!$G$8*$D76)*churn_nonbuyers)*(ic*Inputs!$C$8+fee_wd*Inputs!$E$8*(1-$B76)+fee_fx*Inputs!$D$8-cost_acc-cost_wd*Inputs!$E$8*(1-$B76)-cost_fx*Inputs!$D$8))</f>
        <v>140700.030751056</v>
      </c>
      <c r="J76" s="0" t="n">
        <f aca="false">G76+H76+I76-fixed</f>
        <v>82187.0478429155</v>
      </c>
      <c r="K76" s="0" t="n">
        <f aca="false">12*Inputs!$B$6*(1-MIN(1,Inputs!$G$6*$D76)*churn_nonbuyers)*(ic*Inputs!$C$6+fee_wd*Inputs!$E$6*(1-$B76)+fee_fx*Inputs!$D$6-cost_acc-cost_wd*Inputs!$E$6*(1-$B76)-cost_fx*Inputs!$D$6)</f>
        <v>180163.3351374</v>
      </c>
      <c r="L76" s="0" t="n">
        <f aca="false">12*Inputs!$B$7*(1-MIN(1,Inputs!$G$7*$D76)*churn_nonbuyers)*(ic*Inputs!$C$7+fee_wd*Inputs!$E$7*(1-$B76)+fee_fx*Inputs!$D$7-cost_acc-cost_wd*Inputs!$E$7*(1-$B76)-cost_fx*Inputs!$D$7)</f>
        <v>378997.46828244</v>
      </c>
      <c r="M76" s="0" t="n">
        <f aca="false">12*Inputs!$B$8*(1-MIN(1,Inputs!$G$8*$D76)*churn_nonbuyers)*(ic*Inputs!$C$8+fee_wd*Inputs!$E$8*(1-$B76)+fee_fx*Inputs!$D$8-cost_acc-cost_wd*Inputs!$E$8*(1-$B76)-cost_fx*Inputs!$D$8)</f>
        <v>39221.4626412</v>
      </c>
      <c r="N76" s="0" t="n">
        <f aca="false">K76+L76+I76-fixed</f>
        <v>-139.165829103673</v>
      </c>
      <c r="O76" s="0" t="n">
        <f aca="false">K76+L76+M76-fixed</f>
        <v>-101617.73393896</v>
      </c>
      <c r="P76" s="0" t="n">
        <f aca="false">12*Inputs!$B$6*(1-MIN(1,Inputs!$F$6*$D76))*(ic*Inputs!$C$6+flat_fee-cost_acc-cost_wd*Inputs!$E$6*$E76-cost_fx*Inputs!$D$6)+12*Inputs!$B$7*(1-MIN(1,Inputs!$F$7*$D76))*(ic*Inputs!$C$7+flat_fee-cost_acc-cost_wd*Inputs!$E$7*$E76-cost_fx*Inputs!$D$7)+12*Inputs!$B$8*(1-MIN(1,Inputs!$F$8*$D76))*(ic*Inputs!$C$8+flat_fee-cost_acc-cost_wd*Inputs!$E$8*$E76-cost_fx*Inputs!$D$8)-fixed</f>
        <v>-142424.92534</v>
      </c>
    </row>
    <row r="77" customFormat="false" ht="15" hidden="false" customHeight="false" outlineLevel="0" collapsed="false">
      <c r="A77" s="0" t="n">
        <v>12</v>
      </c>
      <c r="B77" s="0" t="n">
        <v>0.058199</v>
      </c>
      <c r="C77" s="0" t="n">
        <v>0.987898</v>
      </c>
      <c r="D77" s="0" t="n">
        <v>1.235174</v>
      </c>
      <c r="E77" s="0" t="n">
        <v>1.135847</v>
      </c>
      <c r="F77" s="0" t="n">
        <v>0.026359</v>
      </c>
      <c r="G77" s="0" t="n">
        <f aca="false">12*Inputs!$B$6*(MIN(1,$H$50*$C77)*(ic*Inputs!$C$6+pS+fee_fx*Inputs!$D$6-cost_acc-cost_wd*Inputs!$E$6*$E77-cost_fx*Inputs!$D$6-$F77)+(1-MIN(1,$H$50*$C77))*(1-MIN(1,Inputs!$G$6*$D77)*churn_nonbuyers)*(ic*Inputs!$C$6+fee_wd*Inputs!$E$6*(1-$B77)+fee_fx*Inputs!$D$6-cost_acc-cost_wd*Inputs!$E$6*(1-$B77)-cost_fx*Inputs!$D$6))</f>
        <v>235875.106947014</v>
      </c>
      <c r="H77" s="0" t="n">
        <f aca="false">12*Inputs!$B$7*(MIN(1,$H$51*$C77)*(ic*Inputs!$C$7+pE+fee_fx*Inputs!$D$7-cost_acc-cost_wd*Inputs!$E$7*$E77-cost_fx*Inputs!$D$7-$F77)+(1-MIN(1,$H$51*$C77))*(1-MIN(1,Inputs!$G$7*$D77)*churn_nonbuyers)*(ic*Inputs!$C$7+fee_wd*Inputs!$E$7*(1-$B77)+fee_fx*Inputs!$D$7-cost_acc-cost_wd*Inputs!$E$7*(1-$B77)-cost_fx*Inputs!$D$7))</f>
        <v>428655.953362185</v>
      </c>
      <c r="I77" s="0" t="n">
        <f aca="false">12*Inputs!$B$8*(MIN(1,$H$52*$C77)*(ic*Inputs!$C$8+pT-cost_acc-cost_wd*Inputs!$E$8-cost_fx*Inputs!$D$8-cost_ins)+(1-MIN(1,$H$52*$C77))*(1-MIN(1,Inputs!$G$8*$D77)*churn_nonbuyers)*(ic*Inputs!$C$8+fee_wd*Inputs!$E$8*(1-$B77)+fee_fx*Inputs!$D$8-cost_acc-cost_wd*Inputs!$E$8*(1-$B77)-cost_fx*Inputs!$D$8))</f>
        <v>155913.472595527</v>
      </c>
      <c r="J77" s="0" t="n">
        <f aca="false">G77+H77+I77-fixed</f>
        <v>120444.532904726</v>
      </c>
      <c r="K77" s="0" t="n">
        <f aca="false">12*Inputs!$B$6*(1-MIN(1,Inputs!$G$6*$D77)*churn_nonbuyers)*(ic*Inputs!$C$6+fee_wd*Inputs!$E$6*(1-$B77)+fee_fx*Inputs!$D$6-cost_acc-cost_wd*Inputs!$E$6*(1-$B77)-cost_fx*Inputs!$D$6)</f>
        <v>181286.368499707</v>
      </c>
      <c r="L77" s="0" t="n">
        <f aca="false">12*Inputs!$B$7*(1-MIN(1,Inputs!$G$7*$D77)*churn_nonbuyers)*(ic*Inputs!$C$7+fee_wd*Inputs!$E$7*(1-$B77)+fee_fx*Inputs!$D$7-cost_acc-cost_wd*Inputs!$E$7*(1-$B77)-cost_fx*Inputs!$D$7)</f>
        <v>380189.226347824</v>
      </c>
      <c r="M77" s="0" t="n">
        <f aca="false">12*Inputs!$B$8*(1-MIN(1,Inputs!$G$8*$D77)*churn_nonbuyers)*(ic*Inputs!$C$8+fee_wd*Inputs!$E$8*(1-$B77)+fee_fx*Inputs!$D$8-cost_acc-cost_wd*Inputs!$E$8*(1-$B77)-cost_fx*Inputs!$D$8)</f>
        <v>43809.2584386336</v>
      </c>
      <c r="N77" s="0" t="n">
        <f aca="false">K77+L77+I77-fixed</f>
        <v>17389.0674430588</v>
      </c>
      <c r="O77" s="0" t="n">
        <f aca="false">K77+L77+M77-fixed</f>
        <v>-94715.1467138347</v>
      </c>
      <c r="P77" s="0" t="n">
        <f aca="false">12*Inputs!$B$6*(1-MIN(1,Inputs!$F$6*$D77))*(ic*Inputs!$C$6+flat_fee-cost_acc-cost_wd*Inputs!$E$6*$E77-cost_fx*Inputs!$D$6)+12*Inputs!$B$7*(1-MIN(1,Inputs!$F$7*$D77))*(ic*Inputs!$C$7+flat_fee-cost_acc-cost_wd*Inputs!$E$7*$E77-cost_fx*Inputs!$D$7)+12*Inputs!$B$8*(1-MIN(1,Inputs!$F$8*$D77))*(ic*Inputs!$C$8+flat_fee-cost_acc-cost_wd*Inputs!$E$8*$E77-cost_fx*Inputs!$D$8)-fixed</f>
        <v>-113167.66370128</v>
      </c>
    </row>
    <row r="78" customFormat="false" ht="15" hidden="false" customHeight="false" outlineLevel="0" collapsed="false">
      <c r="A78" s="0" t="n">
        <v>13</v>
      </c>
      <c r="B78" s="0" t="n">
        <v>0.05834</v>
      </c>
      <c r="C78" s="0" t="n">
        <v>0.988289</v>
      </c>
      <c r="D78" s="0" t="n">
        <v>1.259741</v>
      </c>
      <c r="E78" s="0" t="n">
        <v>1.18796</v>
      </c>
      <c r="F78" s="0" t="n">
        <v>0.184237</v>
      </c>
      <c r="G78" s="0" t="n">
        <f aca="false">12*Inputs!$B$6*(MIN(1,$H$50*$C78)*(ic*Inputs!$C$6+pS+fee_fx*Inputs!$D$6-cost_acc-cost_wd*Inputs!$E$6*$E78-cost_fx*Inputs!$D$6-$F78)+(1-MIN(1,$H$50*$C78))*(1-MIN(1,Inputs!$G$6*$D78)*churn_nonbuyers)*(ic*Inputs!$C$6+fee_wd*Inputs!$E$6*(1-$B78)+fee_fx*Inputs!$D$6-cost_acc-cost_wd*Inputs!$E$6*(1-$B78)-cost_fx*Inputs!$D$6))</f>
        <v>230879.083060522</v>
      </c>
      <c r="H78" s="0" t="n">
        <f aca="false">12*Inputs!$B$7*(MIN(1,$H$51*$C78)*(ic*Inputs!$C$7+pE+fee_fx*Inputs!$D$7-cost_acc-cost_wd*Inputs!$E$7*$E78-cost_fx*Inputs!$D$7-$F78)+(1-MIN(1,$H$51*$C78))*(1-MIN(1,Inputs!$G$7*$D78)*churn_nonbuyers)*(ic*Inputs!$C$7+fee_wd*Inputs!$E$7*(1-$B78)+fee_fx*Inputs!$D$7-cost_acc-cost_wd*Inputs!$E$7*(1-$B78)-cost_fx*Inputs!$D$7))</f>
        <v>413566.980703279</v>
      </c>
      <c r="I78" s="0" t="n">
        <f aca="false">12*Inputs!$B$8*(MIN(1,$H$52*$C78)*(ic*Inputs!$C$8+pT-cost_acc-cost_wd*Inputs!$E$8-cost_fx*Inputs!$D$8-cost_ins)+(1-MIN(1,$H$52*$C78))*(1-MIN(1,Inputs!$G$8*$D78)*churn_nonbuyers)*(ic*Inputs!$C$8+fee_wd*Inputs!$E$8*(1-$B78)+fee_fx*Inputs!$D$8-cost_acc-cost_wd*Inputs!$E$8*(1-$B78)-cost_fx*Inputs!$D$8))</f>
        <v>154242.467047773</v>
      </c>
      <c r="J78" s="0" t="n">
        <f aca="false">G78+H78+I78-fixed</f>
        <v>98688.5308115733</v>
      </c>
      <c r="K78" s="0" t="n">
        <f aca="false">12*Inputs!$B$6*(1-MIN(1,Inputs!$G$6*$D78)*churn_nonbuyers)*(ic*Inputs!$C$6+fee_wd*Inputs!$E$6*(1-$B78)+fee_fx*Inputs!$D$6-cost_acc-cost_wd*Inputs!$E$6*(1-$B78)-cost_fx*Inputs!$D$6)</f>
        <v>181030.002407568</v>
      </c>
      <c r="L78" s="0" t="n">
        <f aca="false">12*Inputs!$B$7*(1-MIN(1,Inputs!$G$7*$D78)*churn_nonbuyers)*(ic*Inputs!$C$7+fee_wd*Inputs!$E$7*(1-$B78)+fee_fx*Inputs!$D$7-cost_acc-cost_wd*Inputs!$E$7*(1-$B78)-cost_fx*Inputs!$D$7)</f>
        <v>379878.703876541</v>
      </c>
      <c r="M78" s="0" t="n">
        <f aca="false">12*Inputs!$B$8*(1-MIN(1,Inputs!$G$8*$D78)*churn_nonbuyers)*(ic*Inputs!$C$8+fee_wd*Inputs!$E$8*(1-$B78)+fee_fx*Inputs!$D$8-cost_acc-cost_wd*Inputs!$E$8*(1-$B78)-cost_fx*Inputs!$D$8)</f>
        <v>38243.430861984</v>
      </c>
      <c r="N78" s="0" t="n">
        <f aca="false">K78+L78+I78-fixed</f>
        <v>15151.1733318813</v>
      </c>
      <c r="O78" s="0" t="n">
        <f aca="false">K78+L78+M78-fixed</f>
        <v>-100847.862853907</v>
      </c>
      <c r="P78" s="0" t="n">
        <f aca="false">12*Inputs!$B$6*(1-MIN(1,Inputs!$F$6*$D78))*(ic*Inputs!$C$6+flat_fee-cost_acc-cost_wd*Inputs!$E$6*$E78-cost_fx*Inputs!$D$6)+12*Inputs!$B$7*(1-MIN(1,Inputs!$F$7*$D78))*(ic*Inputs!$C$7+flat_fee-cost_acc-cost_wd*Inputs!$E$7*$E78-cost_fx*Inputs!$D$7)+12*Inputs!$B$8*(1-MIN(1,Inputs!$F$8*$D78))*(ic*Inputs!$C$8+flat_fee-cost_acc-cost_wd*Inputs!$E$8*$E78-cost_fx*Inputs!$D$8)-fixed</f>
        <v>-145484.9222416</v>
      </c>
    </row>
    <row r="79" customFormat="false" ht="15" hidden="false" customHeight="false" outlineLevel="0" collapsed="false">
      <c r="A79" s="0" t="n">
        <v>14</v>
      </c>
      <c r="B79" s="0" t="n">
        <v>0.393176</v>
      </c>
      <c r="C79" s="0" t="n">
        <v>0.933175</v>
      </c>
      <c r="D79" s="0" t="n">
        <v>1.485829</v>
      </c>
      <c r="E79" s="0" t="n">
        <v>1.147979</v>
      </c>
      <c r="F79" s="0" t="n">
        <v>0.096324</v>
      </c>
      <c r="G79" s="0" t="n">
        <f aca="false">12*Inputs!$B$6*(MIN(1,$H$50*$C79)*(ic*Inputs!$C$6+pS+fee_fx*Inputs!$D$6-cost_acc-cost_wd*Inputs!$E$6*$E79-cost_fx*Inputs!$D$6-$F79)+(1-MIN(1,$H$50*$C79))*(1-MIN(1,Inputs!$G$6*$D79)*churn_nonbuyers)*(ic*Inputs!$C$6+fee_wd*Inputs!$E$6*(1-$B79)+fee_fx*Inputs!$D$6-cost_acc-cost_wd*Inputs!$E$6*(1-$B79)-cost_fx*Inputs!$D$6))</f>
        <v>187525.767569439</v>
      </c>
      <c r="H79" s="0" t="n">
        <f aca="false">12*Inputs!$B$7*(MIN(1,$H$51*$C79)*(ic*Inputs!$C$7+pE+fee_fx*Inputs!$D$7-cost_acc-cost_wd*Inputs!$E$7*$E79-cost_fx*Inputs!$D$7-$F79)+(1-MIN(1,$H$51*$C79))*(1-MIN(1,Inputs!$G$7*$D79)*churn_nonbuyers)*(ic*Inputs!$C$7+fee_wd*Inputs!$E$7*(1-$B79)+fee_fx*Inputs!$D$7-cost_acc-cost_wd*Inputs!$E$7*(1-$B79)-cost_fx*Inputs!$D$7))</f>
        <v>390161.805907636</v>
      </c>
      <c r="I79" s="0" t="n">
        <f aca="false">12*Inputs!$B$8*(MIN(1,$H$52*$C79)*(ic*Inputs!$C$8+pT-cost_acc-cost_wd*Inputs!$E$8-cost_fx*Inputs!$D$8-cost_ins)+(1-MIN(1,$H$52*$C79))*(1-MIN(1,Inputs!$G$8*$D79)*churn_nonbuyers)*(ic*Inputs!$C$8+fee_wd*Inputs!$E$8*(1-$B79)+fee_fx*Inputs!$D$8-cost_acc-cost_wd*Inputs!$E$8*(1-$B79)-cost_fx*Inputs!$D$8))</f>
        <v>134511.5772</v>
      </c>
      <c r="J79" s="0" t="n">
        <f aca="false">G79+H79+I79-fixed</f>
        <v>12199.1506770744</v>
      </c>
      <c r="K79" s="0" t="n">
        <f aca="false">12*Inputs!$B$6*(1-MIN(1,Inputs!$G$6*$D79)*churn_nonbuyers)*(ic*Inputs!$C$6+fee_wd*Inputs!$E$6*(1-$B79)+fee_fx*Inputs!$D$6-cost_acc-cost_wd*Inputs!$E$6*(1-$B79)-cost_fx*Inputs!$D$6)</f>
        <v>134211.684260909</v>
      </c>
      <c r="L79" s="0" t="n">
        <f aca="false">12*Inputs!$B$7*(1-MIN(1,Inputs!$G$7*$D79)*churn_nonbuyers)*(ic*Inputs!$C$7+fee_wd*Inputs!$E$7*(1-$B79)+fee_fx*Inputs!$D$7-cost_acc-cost_wd*Inputs!$E$7*(1-$B79)-cost_fx*Inputs!$D$7)</f>
        <v>331133.779164545</v>
      </c>
      <c r="M79" s="0" t="n">
        <f aca="false">12*Inputs!$B$8*(1-MIN(1,Inputs!$G$8*$D79)*churn_nonbuyers)*(ic*Inputs!$C$8+fee_wd*Inputs!$E$8*(1-$B79)+fee_fx*Inputs!$D$8-cost_acc-cost_wd*Inputs!$E$8*(1-$B79)-cost_fx*Inputs!$D$8)</f>
        <v>0</v>
      </c>
      <c r="N79" s="0" t="n">
        <f aca="false">K79+L79+I79-fixed</f>
        <v>-100142.959374546</v>
      </c>
      <c r="O79" s="0" t="n">
        <f aca="false">K79+L79+M79-fixed</f>
        <v>-234654.536574546</v>
      </c>
      <c r="P79" s="0" t="n">
        <f aca="false">12*Inputs!$B$6*(1-MIN(1,Inputs!$F$6*$D79))*(ic*Inputs!$C$6+flat_fee-cost_acc-cost_wd*Inputs!$E$6*$E79-cost_fx*Inputs!$D$6)+12*Inputs!$B$7*(1-MIN(1,Inputs!$F$7*$D79))*(ic*Inputs!$C$7+flat_fee-cost_acc-cost_wd*Inputs!$E$7*$E79-cost_fx*Inputs!$D$7)+12*Inputs!$B$8*(1-MIN(1,Inputs!$F$8*$D79))*(ic*Inputs!$C$8+flat_fee-cost_acc-cost_wd*Inputs!$E$8*$E79-cost_fx*Inputs!$D$8)-fixed</f>
        <v>-250173.30681016</v>
      </c>
    </row>
    <row r="80" customFormat="false" ht="15" hidden="false" customHeight="false" outlineLevel="0" collapsed="false">
      <c r="A80" s="0" t="n">
        <v>15</v>
      </c>
      <c r="B80" s="0" t="n">
        <v>0.245885</v>
      </c>
      <c r="C80" s="0" t="n">
        <v>0.840164</v>
      </c>
      <c r="D80" s="0" t="n">
        <v>0.6379</v>
      </c>
      <c r="E80" s="0" t="n">
        <v>1.255139</v>
      </c>
      <c r="F80" s="0" t="n">
        <v>0.115254</v>
      </c>
      <c r="G80" s="0" t="n">
        <f aca="false">12*Inputs!$B$6*(MIN(1,$H$50*$C80)*(ic*Inputs!$C$6+pS+fee_fx*Inputs!$D$6-cost_acc-cost_wd*Inputs!$E$6*$E80-cost_fx*Inputs!$D$6-$F80)+(1-MIN(1,$H$50*$C80))*(1-MIN(1,Inputs!$G$6*$D80)*churn_nonbuyers)*(ic*Inputs!$C$6+fee_wd*Inputs!$E$6*(1-$B80)+fee_fx*Inputs!$D$6-cost_acc-cost_wd*Inputs!$E$6*(1-$B80)-cost_fx*Inputs!$D$6))</f>
        <v>204658.005281497</v>
      </c>
      <c r="H80" s="0" t="n">
        <f aca="false">12*Inputs!$B$7*(MIN(1,$H$51*$C80)*(ic*Inputs!$C$7+pE+fee_fx*Inputs!$D$7-cost_acc-cost_wd*Inputs!$E$7*$E80-cost_fx*Inputs!$D$7-$F80)+(1-MIN(1,$H$51*$C80))*(1-MIN(1,Inputs!$G$7*$D80)*churn_nonbuyers)*(ic*Inputs!$C$7+fee_wd*Inputs!$E$7*(1-$B80)+fee_fx*Inputs!$D$7-cost_acc-cost_wd*Inputs!$E$7*(1-$B80)-cost_fx*Inputs!$D$7))</f>
        <v>392656.578622093</v>
      </c>
      <c r="I80" s="0" t="n">
        <f aca="false">12*Inputs!$B$8*(MIN(1,$H$52*$C80)*(ic*Inputs!$C$8+pT-cost_acc-cost_wd*Inputs!$E$8-cost_fx*Inputs!$D$8-cost_ins)+(1-MIN(1,$H$52*$C80))*(1-MIN(1,Inputs!$G$8*$D80)*churn_nonbuyers)*(ic*Inputs!$C$8+fee_wd*Inputs!$E$8*(1-$B80)+fee_fx*Inputs!$D$8-cost_acc-cost_wd*Inputs!$E$8*(1-$B80)-cost_fx*Inputs!$D$8))</f>
        <v>192822.16983727</v>
      </c>
      <c r="J80" s="0" t="n">
        <f aca="false">G80+H80+I80-fixed</f>
        <v>90136.7537408604</v>
      </c>
      <c r="K80" s="0" t="n">
        <f aca="false">12*Inputs!$B$6*(1-MIN(1,Inputs!$G$6*$D80)*churn_nonbuyers)*(ic*Inputs!$C$6+fee_wd*Inputs!$E$6*(1-$B80)+fee_fx*Inputs!$D$6-cost_acc-cost_wd*Inputs!$E$6*(1-$B80)-cost_fx*Inputs!$D$6)</f>
        <v>160891.8482988</v>
      </c>
      <c r="L80" s="0" t="n">
        <f aca="false">12*Inputs!$B$7*(1-MIN(1,Inputs!$G$7*$D80)*churn_nonbuyers)*(ic*Inputs!$C$7+fee_wd*Inputs!$E$7*(1-$B80)+fee_fx*Inputs!$D$7-cost_acc-cost_wd*Inputs!$E$7*(1-$B80)-cost_fx*Inputs!$D$7)</f>
        <v>360754.11377928</v>
      </c>
      <c r="M80" s="0" t="n">
        <f aca="false">12*Inputs!$B$8*(1-MIN(1,Inputs!$G$8*$D80)*churn_nonbuyers)*(ic*Inputs!$C$8+fee_wd*Inputs!$E$8*(1-$B80)+fee_fx*Inputs!$D$8-cost_acc-cost_wd*Inputs!$E$8*(1-$B80)-cost_fx*Inputs!$D$8)</f>
        <v>174120.2893944</v>
      </c>
      <c r="N80" s="0" t="n">
        <f aca="false">K80+L80+I80-fixed</f>
        <v>14468.1319153502</v>
      </c>
      <c r="O80" s="0" t="n">
        <f aca="false">K80+L80+M80-fixed</f>
        <v>-4233.7485275201</v>
      </c>
      <c r="P80" s="0" t="n">
        <f aca="false">12*Inputs!$B$6*(1-MIN(1,Inputs!$F$6*$D80))*(ic*Inputs!$C$6+flat_fee-cost_acc-cost_wd*Inputs!$E$6*$E80-cost_fx*Inputs!$D$6)+12*Inputs!$B$7*(1-MIN(1,Inputs!$F$7*$D80))*(ic*Inputs!$C$7+flat_fee-cost_acc-cost_wd*Inputs!$E$7*$E80-cost_fx*Inputs!$D$7)+12*Inputs!$B$8*(1-MIN(1,Inputs!$F$8*$D80))*(ic*Inputs!$C$8+flat_fee-cost_acc-cost_wd*Inputs!$E$8*$E80-cost_fx*Inputs!$D$8)-fixed</f>
        <v>142277.681144</v>
      </c>
    </row>
    <row r="81" customFormat="false" ht="15" hidden="false" customHeight="false" outlineLevel="0" collapsed="false">
      <c r="A81" s="0" t="n">
        <v>16</v>
      </c>
      <c r="B81" s="0" t="n">
        <v>0.305755</v>
      </c>
      <c r="C81" s="0" t="n">
        <v>0.975687</v>
      </c>
      <c r="D81" s="0" t="n">
        <v>0.838219</v>
      </c>
      <c r="E81" s="0" t="n">
        <v>1.142634</v>
      </c>
      <c r="F81" s="0" t="n">
        <v>0.239456</v>
      </c>
      <c r="G81" s="0" t="n">
        <f aca="false">12*Inputs!$B$6*(MIN(1,$H$50*$C81)*(ic*Inputs!$C$6+pS+fee_fx*Inputs!$D$6-cost_acc-cost_wd*Inputs!$E$6*$E81-cost_fx*Inputs!$D$6-$F81)+(1-MIN(1,$H$50*$C81))*(1-MIN(1,Inputs!$G$6*$D81)*churn_nonbuyers)*(ic*Inputs!$C$6+fee_wd*Inputs!$E$6*(1-$B81)+fee_fx*Inputs!$D$6-cost_acc-cost_wd*Inputs!$E$6*(1-$B81)-cost_fx*Inputs!$D$6))</f>
        <v>202304.905184892</v>
      </c>
      <c r="H81" s="0" t="n">
        <f aca="false">12*Inputs!$B$7*(MIN(1,$H$51*$C81)*(ic*Inputs!$C$7+pE+fee_fx*Inputs!$D$7-cost_acc-cost_wd*Inputs!$E$7*$E81-cost_fx*Inputs!$D$7-$F81)+(1-MIN(1,$H$51*$C81))*(1-MIN(1,Inputs!$G$7*$D81)*churn_nonbuyers)*(ic*Inputs!$C$7+fee_wd*Inputs!$E$7*(1-$B81)+fee_fx*Inputs!$D$7-cost_acc-cost_wd*Inputs!$E$7*(1-$B81)-cost_fx*Inputs!$D$7))</f>
        <v>396995.898857048</v>
      </c>
      <c r="I81" s="0" t="n">
        <f aca="false">12*Inputs!$B$8*(MIN(1,$H$52*$C81)*(ic*Inputs!$C$8+pT-cost_acc-cost_wd*Inputs!$E$8-cost_fx*Inputs!$D$8-cost_ins)+(1-MIN(1,$H$52*$C81))*(1-MIN(1,Inputs!$G$8*$D81)*churn_nonbuyers)*(ic*Inputs!$C$8+fee_wd*Inputs!$E$8*(1-$B81)+fee_fx*Inputs!$D$8-cost_acc-cost_wd*Inputs!$E$8*(1-$B81)-cost_fx*Inputs!$D$8))</f>
        <v>181477.451764084</v>
      </c>
      <c r="J81" s="0" t="n">
        <f aca="false">G81+H81+I81-fixed</f>
        <v>80778.2558060238</v>
      </c>
      <c r="K81" s="0" t="n">
        <f aca="false">12*Inputs!$B$6*(1-MIN(1,Inputs!$G$6*$D81)*churn_nonbuyers)*(ic*Inputs!$C$6+fee_wd*Inputs!$E$6*(1-$B81)+fee_fx*Inputs!$D$6-cost_acc-cost_wd*Inputs!$E$6*(1-$B81)-cost_fx*Inputs!$D$6)</f>
        <v>150967.317962484</v>
      </c>
      <c r="L81" s="0" t="n">
        <f aca="false">12*Inputs!$B$7*(1-MIN(1,Inputs!$G$7*$D81)*churn_nonbuyers)*(ic*Inputs!$C$7+fee_wd*Inputs!$E$7*(1-$B81)+fee_fx*Inputs!$D$7-cost_acc-cost_wd*Inputs!$E$7*(1-$B81)-cost_fx*Inputs!$D$7)</f>
        <v>350139.354265491</v>
      </c>
      <c r="M81" s="0" t="n">
        <f aca="false">12*Inputs!$B$8*(1-MIN(1,Inputs!$G$8*$D81)*churn_nonbuyers)*(ic*Inputs!$C$8+fee_wd*Inputs!$E$8*(1-$B81)+fee_fx*Inputs!$D$8-cost_acc-cost_wd*Inputs!$E$8*(1-$B81)-cost_fx*Inputs!$D$8)</f>
        <v>128818.815131592</v>
      </c>
      <c r="N81" s="0" t="n">
        <f aca="false">K81+L81+I81-fixed</f>
        <v>-17415.8760079418</v>
      </c>
      <c r="O81" s="0" t="n">
        <f aca="false">K81+L81+M81-fixed</f>
        <v>-70074.5126404335</v>
      </c>
      <c r="P81" s="0" t="n">
        <f aca="false">12*Inputs!$B$6*(1-MIN(1,Inputs!$F$6*$D81))*(ic*Inputs!$C$6+flat_fee-cost_acc-cost_wd*Inputs!$E$6*$E81-cost_fx*Inputs!$D$6)+12*Inputs!$B$7*(1-MIN(1,Inputs!$F$7*$D81))*(ic*Inputs!$C$7+flat_fee-cost_acc-cost_wd*Inputs!$E$7*$E81-cost_fx*Inputs!$D$7)+12*Inputs!$B$8*(1-MIN(1,Inputs!$F$8*$D81))*(ic*Inputs!$C$8+flat_fee-cost_acc-cost_wd*Inputs!$E$8*$E81-cost_fx*Inputs!$D$8)-fixed</f>
        <v>94548.83469104</v>
      </c>
    </row>
    <row r="82" customFormat="false" ht="15" hidden="false" customHeight="false" outlineLevel="0" collapsed="false">
      <c r="A82" s="0" t="n">
        <v>17</v>
      </c>
      <c r="B82" s="0" t="n">
        <v>0.166449</v>
      </c>
      <c r="C82" s="0" t="n">
        <v>1.039076</v>
      </c>
      <c r="D82" s="0" t="n">
        <v>0.983913</v>
      </c>
      <c r="E82" s="0" t="n">
        <v>1.161942</v>
      </c>
      <c r="F82" s="0" t="n">
        <v>0.242233</v>
      </c>
      <c r="G82" s="0" t="n">
        <f aca="false">12*Inputs!$B$6*(MIN(1,$H$50*$C82)*(ic*Inputs!$C$6+pS+fee_fx*Inputs!$D$6-cost_acc-cost_wd*Inputs!$E$6*$E82-cost_fx*Inputs!$D$6-$F82)+(1-MIN(1,$H$50*$C82))*(1-MIN(1,Inputs!$G$6*$D82)*churn_nonbuyers)*(ic*Inputs!$C$6+fee_wd*Inputs!$E$6*(1-$B82)+fee_fx*Inputs!$D$6-cost_acc-cost_wd*Inputs!$E$6*(1-$B82)-cost_fx*Inputs!$D$6))</f>
        <v>221546.787259228</v>
      </c>
      <c r="H82" s="0" t="n">
        <f aca="false">12*Inputs!$B$7*(MIN(1,$H$51*$C82)*(ic*Inputs!$C$7+pE+fee_fx*Inputs!$D$7-cost_acc-cost_wd*Inputs!$E$7*$E82-cost_fx*Inputs!$D$7-$F82)+(1-MIN(1,$H$51*$C82))*(1-MIN(1,Inputs!$G$7*$D82)*churn_nonbuyers)*(ic*Inputs!$C$7+fee_wd*Inputs!$E$7*(1-$B82)+fee_fx*Inputs!$D$7-cost_acc-cost_wd*Inputs!$E$7*(1-$B82)-cost_fx*Inputs!$D$7))</f>
        <v>408021.786992577</v>
      </c>
      <c r="I82" s="0" t="n">
        <f aca="false">12*Inputs!$B$8*(MIN(1,$H$52*$C82)*(ic*Inputs!$C$8+pT-cost_acc-cost_wd*Inputs!$E$8-cost_fx*Inputs!$D$8-cost_ins)+(1-MIN(1,$H$52*$C82))*(1-MIN(1,Inputs!$G$8*$D82)*churn_nonbuyers)*(ic*Inputs!$C$8+fee_wd*Inputs!$E$8*(1-$B82)+fee_fx*Inputs!$D$8-cost_acc-cost_wd*Inputs!$E$8*(1-$B82)-cost_fx*Inputs!$D$8))</f>
        <v>176798.247016763</v>
      </c>
      <c r="J82" s="0" t="n">
        <f aca="false">G82+H82+I82-fixed</f>
        <v>106366.821268568</v>
      </c>
      <c r="K82" s="0" t="n">
        <f aca="false">12*Inputs!$B$6*(1-MIN(1,Inputs!$G$6*$D82)*churn_nonbuyers)*(ic*Inputs!$C$6+fee_wd*Inputs!$E$6*(1-$B82)+fee_fx*Inputs!$D$6-cost_acc-cost_wd*Inputs!$E$6*(1-$B82)-cost_fx*Inputs!$D$6)</f>
        <v>168892.654571546</v>
      </c>
      <c r="L82" s="0" t="n">
        <f aca="false">12*Inputs!$B$7*(1-MIN(1,Inputs!$G$7*$D82)*churn_nonbuyers)*(ic*Inputs!$C$7+fee_wd*Inputs!$E$7*(1-$B82)+fee_fx*Inputs!$D$7-cost_acc-cost_wd*Inputs!$E$7*(1-$B82)-cost_fx*Inputs!$D$7)</f>
        <v>368037.424518928</v>
      </c>
      <c r="M82" s="0" t="n">
        <f aca="false">12*Inputs!$B$8*(1-MIN(1,Inputs!$G$8*$D82)*churn_nonbuyers)*(ic*Inputs!$C$8+fee_wd*Inputs!$E$8*(1-$B82)+fee_fx*Inputs!$D$8-cost_acc-cost_wd*Inputs!$E$8*(1-$B82)-cost_fx*Inputs!$D$8)</f>
        <v>99108.7226138832</v>
      </c>
      <c r="N82" s="0" t="n">
        <f aca="false">K82+L82+I82-fixed</f>
        <v>13728.3261072373</v>
      </c>
      <c r="O82" s="0" t="n">
        <f aca="false">K82+L82+M82-fixed</f>
        <v>-63961.1982956425</v>
      </c>
      <c r="P82" s="0" t="n">
        <f aca="false">12*Inputs!$B$6*(1-MIN(1,Inputs!$F$6*$D82))*(ic*Inputs!$C$6+flat_fee-cost_acc-cost_wd*Inputs!$E$6*$E82-cost_fx*Inputs!$D$6)+12*Inputs!$B$7*(1-MIN(1,Inputs!$F$7*$D82))*(ic*Inputs!$C$7+flat_fee-cost_acc-cost_wd*Inputs!$E$7*$E82-cost_fx*Inputs!$D$7)+12*Inputs!$B$8*(1-MIN(1,Inputs!$F$8*$D82))*(ic*Inputs!$C$8+flat_fee-cost_acc-cost_wd*Inputs!$E$8*$E82-cost_fx*Inputs!$D$8)-fixed</f>
        <v>8959.72710703989</v>
      </c>
    </row>
    <row r="83" customFormat="false" ht="15" hidden="false" customHeight="false" outlineLevel="0" collapsed="false">
      <c r="A83" s="0" t="n">
        <v>18</v>
      </c>
      <c r="B83" s="0" t="n">
        <v>0.234694</v>
      </c>
      <c r="C83" s="0" t="n">
        <v>1.141993</v>
      </c>
      <c r="D83" s="0" t="n">
        <v>1.859793</v>
      </c>
      <c r="E83" s="0" t="n">
        <v>1.259371</v>
      </c>
      <c r="F83" s="0" t="n">
        <v>0.161851</v>
      </c>
      <c r="G83" s="0" t="n">
        <f aca="false">12*Inputs!$B$6*(MIN(1,$H$50*$C83)*(ic*Inputs!$C$6+pS+fee_fx*Inputs!$D$6-cost_acc-cost_wd*Inputs!$E$6*$E83-cost_fx*Inputs!$D$6-$F83)+(1-MIN(1,$H$50*$C83))*(1-MIN(1,Inputs!$G$6*$D83)*churn_nonbuyers)*(ic*Inputs!$C$6+fee_wd*Inputs!$E$6*(1-$B83)+fee_fx*Inputs!$D$6-cost_acc-cost_wd*Inputs!$E$6*(1-$B83)-cost_fx*Inputs!$D$6))</f>
        <v>211145.868145759</v>
      </c>
      <c r="H83" s="0" t="n">
        <f aca="false">12*Inputs!$B$7*(MIN(1,$H$51*$C83)*(ic*Inputs!$C$7+pE+fee_fx*Inputs!$D$7-cost_acc-cost_wd*Inputs!$E$7*$E83-cost_fx*Inputs!$D$7-$F83)+(1-MIN(1,$H$51*$C83))*(1-MIN(1,Inputs!$G$7*$D83)*churn_nonbuyers)*(ic*Inputs!$C$7+fee_wd*Inputs!$E$7*(1-$B83)+fee_fx*Inputs!$D$7-cost_acc-cost_wd*Inputs!$E$7*(1-$B83)-cost_fx*Inputs!$D$7))</f>
        <v>393998.717462679</v>
      </c>
      <c r="I83" s="0" t="n">
        <f aca="false">12*Inputs!$B$8*(MIN(1,$H$52*$C83)*(ic*Inputs!$C$8+pT-cost_acc-cost_wd*Inputs!$E$8-cost_fx*Inputs!$D$8-cost_ins)+(1-MIN(1,$H$52*$C83))*(1-MIN(1,Inputs!$G$8*$D83)*churn_nonbuyers)*(ic*Inputs!$C$8+fee_wd*Inputs!$E$8*(1-$B83)+fee_fx*Inputs!$D$8-cost_acc-cost_wd*Inputs!$E$8*(1-$B83)-cost_fx*Inputs!$D$8))</f>
        <v>164611.438992</v>
      </c>
      <c r="J83" s="0" t="n">
        <f aca="false">G83+H83+I83-fixed</f>
        <v>69756.0246004376</v>
      </c>
      <c r="K83" s="0" t="n">
        <f aca="false">12*Inputs!$B$6*(1-MIN(1,Inputs!$G$6*$D83)*churn_nonbuyers)*(ic*Inputs!$C$6+fee_wd*Inputs!$E$6*(1-$B83)+fee_fx*Inputs!$D$6-cost_acc-cost_wd*Inputs!$E$6*(1-$B83)-cost_fx*Inputs!$D$6)</f>
        <v>152200.022820062</v>
      </c>
      <c r="L83" s="0" t="n">
        <f aca="false">12*Inputs!$B$7*(1-MIN(1,Inputs!$G$7*$D83)*churn_nonbuyers)*(ic*Inputs!$C$7+fee_wd*Inputs!$E$7*(1-$B83)+fee_fx*Inputs!$D$7-cost_acc-cost_wd*Inputs!$E$7*(1-$B83)-cost_fx*Inputs!$D$7)</f>
        <v>348793.611228038</v>
      </c>
      <c r="M83" s="0" t="n">
        <f aca="false">12*Inputs!$B$8*(1-MIN(1,Inputs!$G$8*$D83)*churn_nonbuyers)*(ic*Inputs!$C$8+fee_wd*Inputs!$E$8*(1-$B83)+fee_fx*Inputs!$D$8-cost_acc-cost_wd*Inputs!$E$8*(1-$B83)-cost_fx*Inputs!$D$8)</f>
        <v>0</v>
      </c>
      <c r="N83" s="0" t="n">
        <f aca="false">K83+L83+I83-fixed</f>
        <v>-34394.9269599</v>
      </c>
      <c r="O83" s="0" t="n">
        <f aca="false">K83+L83+M83-fixed</f>
        <v>-199006.3659519</v>
      </c>
      <c r="P83" s="0" t="n">
        <f aca="false">12*Inputs!$B$6*(1-MIN(1,Inputs!$F$6*$D83))*(ic*Inputs!$C$6+flat_fee-cost_acc-cost_wd*Inputs!$E$6*$E83-cost_fx*Inputs!$D$6)+12*Inputs!$B$7*(1-MIN(1,Inputs!$F$7*$D83))*(ic*Inputs!$C$7+flat_fee-cost_acc-cost_wd*Inputs!$E$7*$E83-cost_fx*Inputs!$D$7)+12*Inputs!$B$8*(1-MIN(1,Inputs!$F$8*$D83))*(ic*Inputs!$C$8+flat_fee-cost_acc-cost_wd*Inputs!$E$8*$E83-cost_fx*Inputs!$D$8)-fixed</f>
        <v>-456071.639567435</v>
      </c>
    </row>
    <row r="84" customFormat="false" ht="15" hidden="false" customHeight="false" outlineLevel="0" collapsed="false">
      <c r="A84" s="0" t="n">
        <v>19</v>
      </c>
      <c r="B84" s="0" t="n">
        <v>0.48752</v>
      </c>
      <c r="C84" s="0" t="n">
        <v>0.840853</v>
      </c>
      <c r="D84" s="0" t="n">
        <v>1.200481</v>
      </c>
      <c r="E84" s="0" t="n">
        <v>1.156881</v>
      </c>
      <c r="F84" s="0" t="n">
        <v>0.236719</v>
      </c>
      <c r="G84" s="0" t="n">
        <f aca="false">12*Inputs!$B$6*(MIN(1,$H$50*$C84)*(ic*Inputs!$C$6+pS+fee_fx*Inputs!$D$6-cost_acc-cost_wd*Inputs!$E$6*$E84-cost_fx*Inputs!$D$6-$F84)+(1-MIN(1,$H$50*$C84))*(1-MIN(1,Inputs!$G$6*$D84)*churn_nonbuyers)*(ic*Inputs!$C$6+fee_wd*Inputs!$E$6*(1-$B84)+fee_fx*Inputs!$D$6-cost_acc-cost_wd*Inputs!$E$6*(1-$B84)-cost_fx*Inputs!$D$6))</f>
        <v>169377.188475186</v>
      </c>
      <c r="H84" s="0" t="n">
        <f aca="false">12*Inputs!$B$7*(MIN(1,$H$51*$C84)*(ic*Inputs!$C$7+pE+fee_fx*Inputs!$D$7-cost_acc-cost_wd*Inputs!$E$7*$E84-cost_fx*Inputs!$D$7-$F84)+(1-MIN(1,$H$51*$C84))*(1-MIN(1,Inputs!$G$7*$D84)*churn_nonbuyers)*(ic*Inputs!$C$7+fee_wd*Inputs!$E$7*(1-$B84)+fee_fx*Inputs!$D$7-cost_acc-cost_wd*Inputs!$E$7*(1-$B84)-cost_fx*Inputs!$D$7))</f>
        <v>369937.461132475</v>
      </c>
      <c r="I84" s="0" t="n">
        <f aca="false">12*Inputs!$B$8*(MIN(1,$H$52*$C84)*(ic*Inputs!$C$8+pT-cost_acc-cost_wd*Inputs!$E$8-cost_fx*Inputs!$D$8-cost_ins)+(1-MIN(1,$H$52*$C84))*(1-MIN(1,Inputs!$G$8*$D84)*churn_nonbuyers)*(ic*Inputs!$C$8+fee_wd*Inputs!$E$8*(1-$B84)+fee_fx*Inputs!$D$8-cost_acc-cost_wd*Inputs!$E$8*(1-$B84)-cost_fx*Inputs!$D$8))</f>
        <v>141106.693000495</v>
      </c>
      <c r="J84" s="0" t="n">
        <f aca="false">G84+H84+I84-fixed</f>
        <v>-19578.657391844</v>
      </c>
      <c r="K84" s="0" t="n">
        <f aca="false">12*Inputs!$B$6*(1-MIN(1,Inputs!$G$6*$D84)*churn_nonbuyers)*(ic*Inputs!$C$6+fee_wd*Inputs!$E$6*(1-$B84)+fee_fx*Inputs!$D$6-cost_acc-cost_wd*Inputs!$E$6*(1-$B84)-cost_fx*Inputs!$D$6)</f>
        <v>123510.132699264</v>
      </c>
      <c r="L84" s="0" t="n">
        <f aca="false">12*Inputs!$B$7*(1-MIN(1,Inputs!$G$7*$D84)*churn_nonbuyers)*(ic*Inputs!$C$7+fee_wd*Inputs!$E$7*(1-$B84)+fee_fx*Inputs!$D$7-cost_acc-cost_wd*Inputs!$E$7*(1-$B84)-cost_fx*Inputs!$D$7)</f>
        <v>321004.418531558</v>
      </c>
      <c r="M84" s="0" t="n">
        <f aca="false">12*Inputs!$B$8*(1-MIN(1,Inputs!$G$8*$D84)*churn_nonbuyers)*(ic*Inputs!$C$8+fee_wd*Inputs!$E$8*(1-$B84)+fee_fx*Inputs!$D$8-cost_acc-cost_wd*Inputs!$E$8*(1-$B84)-cost_fx*Inputs!$D$8)</f>
        <v>48377.826623232</v>
      </c>
      <c r="N84" s="0" t="n">
        <f aca="false">K84+L84+I84-fixed</f>
        <v>-114378.755768683</v>
      </c>
      <c r="O84" s="0" t="n">
        <f aca="false">K84+L84+M84-fixed</f>
        <v>-207107.622145946</v>
      </c>
      <c r="P84" s="0" t="n">
        <f aca="false">12*Inputs!$B$6*(1-MIN(1,Inputs!$F$6*$D84))*(ic*Inputs!$C$6+flat_fee-cost_acc-cost_wd*Inputs!$E$6*$E84-cost_fx*Inputs!$D$6)+12*Inputs!$B$7*(1-MIN(1,Inputs!$F$7*$D84))*(ic*Inputs!$C$7+flat_fee-cost_acc-cost_wd*Inputs!$E$7*$E84-cost_fx*Inputs!$D$7)+12*Inputs!$B$8*(1-MIN(1,Inputs!$F$8*$D84))*(ic*Inputs!$C$8+flat_fee-cost_acc-cost_wd*Inputs!$E$8*$E84-cost_fx*Inputs!$D$8)-fixed</f>
        <v>-102809.04302536</v>
      </c>
    </row>
    <row r="85" customFormat="false" ht="15" hidden="false" customHeight="false" outlineLevel="0" collapsed="false">
      <c r="A85" s="0" t="n">
        <v>20</v>
      </c>
      <c r="B85" s="0" t="n">
        <v>0.42148</v>
      </c>
      <c r="C85" s="0" t="n">
        <v>1.02413</v>
      </c>
      <c r="D85" s="0" t="n">
        <v>1.104016</v>
      </c>
      <c r="E85" s="0" t="n">
        <v>1.23672</v>
      </c>
      <c r="F85" s="0" t="n">
        <v>0.317946</v>
      </c>
      <c r="G85" s="0" t="n">
        <f aca="false">12*Inputs!$B$6*(MIN(1,$H$50*$C85)*(ic*Inputs!$C$6+pS+fee_fx*Inputs!$D$6-cost_acc-cost_wd*Inputs!$E$6*$E85-cost_fx*Inputs!$D$6-$F85)+(1-MIN(1,$H$50*$C85))*(1-MIN(1,Inputs!$G$6*$D85)*churn_nonbuyers)*(ic*Inputs!$C$6+fee_wd*Inputs!$E$6*(1-$B85)+fee_fx*Inputs!$D$6-cost_acc-cost_wd*Inputs!$E$6*(1-$B85)-cost_fx*Inputs!$D$6))</f>
        <v>184404.642242698</v>
      </c>
      <c r="H85" s="0" t="n">
        <f aca="false">12*Inputs!$B$7*(MIN(1,$H$51*$C85)*(ic*Inputs!$C$7+pE+fee_fx*Inputs!$D$7-cost_acc-cost_wd*Inputs!$E$7*$E85-cost_fx*Inputs!$D$7-$F85)+(1-MIN(1,$H$51*$C85))*(1-MIN(1,Inputs!$G$7*$D85)*churn_nonbuyers)*(ic*Inputs!$C$7+fee_wd*Inputs!$E$7*(1-$B85)+fee_fx*Inputs!$D$7-cost_acc-cost_wd*Inputs!$E$7*(1-$B85)-cost_fx*Inputs!$D$7))</f>
        <v>372389.25246151</v>
      </c>
      <c r="I85" s="0" t="n">
        <f aca="false">12*Inputs!$B$8*(MIN(1,$H$52*$C85)*(ic*Inputs!$C$8+pT-cost_acc-cost_wd*Inputs!$E$8-cost_fx*Inputs!$D$8-cost_ins)+(1-MIN(1,$H$52*$C85))*(1-MIN(1,Inputs!$G$8*$D85)*churn_nonbuyers)*(ic*Inputs!$C$8+fee_wd*Inputs!$E$8*(1-$B85)+fee_fx*Inputs!$D$8-cost_acc-cost_wd*Inputs!$E$8*(1-$B85)-cost_fx*Inputs!$D$8))</f>
        <v>167314.73544865</v>
      </c>
      <c r="J85" s="0" t="n">
        <f aca="false">G85+H85+I85-fixed</f>
        <v>24108.6301528579</v>
      </c>
      <c r="K85" s="0" t="n">
        <f aca="false">12*Inputs!$B$6*(1-MIN(1,Inputs!$G$6*$D85)*churn_nonbuyers)*(ic*Inputs!$C$6+fee_wd*Inputs!$E$6*(1-$B85)+fee_fx*Inputs!$D$6-cost_acc-cost_wd*Inputs!$E$6*(1-$B85)-cost_fx*Inputs!$D$6)</f>
        <v>133128.707498496</v>
      </c>
      <c r="L85" s="0" t="n">
        <f aca="false">12*Inputs!$B$7*(1-MIN(1,Inputs!$G$7*$D85)*churn_nonbuyers)*(ic*Inputs!$C$7+fee_wd*Inputs!$E$7*(1-$B85)+fee_fx*Inputs!$D$7-cost_acc-cost_wd*Inputs!$E$7*(1-$B85)-cost_fx*Inputs!$D$7)</f>
        <v>331162.887731098</v>
      </c>
      <c r="M85" s="0" t="n">
        <f aca="false">12*Inputs!$B$8*(1-MIN(1,Inputs!$G$8*$D85)*churn_nonbuyers)*(ic*Inputs!$C$8+fee_wd*Inputs!$E$8*(1-$B85)+fee_fx*Inputs!$D$8-cost_acc-cost_wd*Inputs!$E$8*(1-$B85)-cost_fx*Inputs!$D$8)</f>
        <v>69558.158619648</v>
      </c>
      <c r="N85" s="0" t="n">
        <f aca="false">K85+L85+I85-fixed</f>
        <v>-68393.6693217566</v>
      </c>
      <c r="O85" s="0" t="n">
        <f aca="false">K85+L85+M85-fixed</f>
        <v>-166150.246150758</v>
      </c>
      <c r="P85" s="0" t="n">
        <f aca="false">12*Inputs!$B$6*(1-MIN(1,Inputs!$F$6*$D85))*(ic*Inputs!$C$6+flat_fee-cost_acc-cost_wd*Inputs!$E$6*$E85-cost_fx*Inputs!$D$6)+12*Inputs!$B$7*(1-MIN(1,Inputs!$F$7*$D85))*(ic*Inputs!$C$7+flat_fee-cost_acc-cost_wd*Inputs!$E$7*$E85-cost_fx*Inputs!$D$7)+12*Inputs!$B$8*(1-MIN(1,Inputs!$F$8*$D85))*(ic*Inputs!$C$8+flat_fee-cost_acc-cost_wd*Inputs!$E$8*$E85-cost_fx*Inputs!$D$8)-fixed</f>
        <v>-84539.1346432001</v>
      </c>
    </row>
    <row r="86" customFormat="false" ht="15" hidden="false" customHeight="false" outlineLevel="0" collapsed="false">
      <c r="A86" s="0" t="n">
        <v>21</v>
      </c>
      <c r="B86" s="0" t="n">
        <v>0.416912</v>
      </c>
      <c r="C86" s="0" t="n">
        <v>0.790161</v>
      </c>
      <c r="D86" s="0" t="n">
        <v>1.216419</v>
      </c>
      <c r="E86" s="0" t="n">
        <v>1.101324</v>
      </c>
      <c r="F86" s="0" t="n">
        <v>0.141709</v>
      </c>
      <c r="G86" s="0" t="n">
        <f aca="false">12*Inputs!$B$6*(MIN(1,$H$50*$C86)*(ic*Inputs!$C$6+pS+fee_fx*Inputs!$D$6-cost_acc-cost_wd*Inputs!$E$6*$E86-cost_fx*Inputs!$D$6-$F86)+(1-MIN(1,$H$50*$C86))*(1-MIN(1,Inputs!$G$6*$D86)*churn_nonbuyers)*(ic*Inputs!$C$6+fee_wd*Inputs!$E$6*(1-$B86)+fee_fx*Inputs!$D$6-cost_acc-cost_wd*Inputs!$E$6*(1-$B86)-cost_fx*Inputs!$D$6))</f>
        <v>178200.578765004</v>
      </c>
      <c r="H86" s="0" t="n">
        <f aca="false">12*Inputs!$B$7*(MIN(1,$H$51*$C86)*(ic*Inputs!$C$7+pE+fee_fx*Inputs!$D$7-cost_acc-cost_wd*Inputs!$E$7*$E86-cost_fx*Inputs!$D$7-$F86)+(1-MIN(1,$H$51*$C86))*(1-MIN(1,Inputs!$G$7*$D86)*churn_nonbuyers)*(ic*Inputs!$C$7+fee_wd*Inputs!$E$7*(1-$B86)+fee_fx*Inputs!$D$7-cost_acc-cost_wd*Inputs!$E$7*(1-$B86)-cost_fx*Inputs!$D$7))</f>
        <v>382960.129711615</v>
      </c>
      <c r="I86" s="0" t="n">
        <f aca="false">12*Inputs!$B$8*(MIN(1,$H$52*$C86)*(ic*Inputs!$C$8+pT-cost_acc-cost_wd*Inputs!$E$8-cost_fx*Inputs!$D$8-cost_ins)+(1-MIN(1,$H$52*$C86))*(1-MIN(1,Inputs!$G$8*$D86)*churn_nonbuyers)*(ic*Inputs!$C$8+fee_wd*Inputs!$E$8*(1-$B86)+fee_fx*Inputs!$D$8-cost_acc-cost_wd*Inputs!$E$8*(1-$B86)-cost_fx*Inputs!$D$8))</f>
        <v>134230.653971752</v>
      </c>
      <c r="J86" s="0" t="n">
        <f aca="false">G86+H86+I86-fixed</f>
        <v>-4608.63755162922</v>
      </c>
      <c r="K86" s="0" t="n">
        <f aca="false">12*Inputs!$B$6*(1-MIN(1,Inputs!$G$6*$D86)*churn_nonbuyers)*(ic*Inputs!$C$6+fee_wd*Inputs!$E$6*(1-$B86)+fee_fx*Inputs!$D$6-cost_acc-cost_wd*Inputs!$E$6*(1-$B86)-cost_fx*Inputs!$D$6)</f>
        <v>132954.574162522</v>
      </c>
      <c r="L86" s="0" t="n">
        <f aca="false">12*Inputs!$B$7*(1-MIN(1,Inputs!$G$7*$D86)*churn_nonbuyers)*(ic*Inputs!$C$7+fee_wd*Inputs!$E$7*(1-$B86)+fee_fx*Inputs!$D$7-cost_acc-cost_wd*Inputs!$E$7*(1-$B86)-cost_fx*Inputs!$D$7)</f>
        <v>330641.711185513</v>
      </c>
      <c r="M86" s="0" t="n">
        <f aca="false">12*Inputs!$B$8*(1-MIN(1,Inputs!$G$8*$D86)*churn_nonbuyers)*(ic*Inputs!$C$8+fee_wd*Inputs!$E$8*(1-$B86)+fee_fx*Inputs!$D$8-cost_acc-cost_wd*Inputs!$E$8*(1-$B86)-cost_fx*Inputs!$D$8)</f>
        <v>45500.7040651008</v>
      </c>
      <c r="N86" s="0" t="n">
        <f aca="false">K86+L86+I86-fixed</f>
        <v>-102173.060680214</v>
      </c>
      <c r="O86" s="0" t="n">
        <f aca="false">K86+L86+M86-fixed</f>
        <v>-190903.010586865</v>
      </c>
      <c r="P86" s="0" t="n">
        <f aca="false">12*Inputs!$B$6*(1-MIN(1,Inputs!$F$6*$D86))*(ic*Inputs!$C$6+flat_fee-cost_acc-cost_wd*Inputs!$E$6*$E86-cost_fx*Inputs!$D$6)+12*Inputs!$B$7*(1-MIN(1,Inputs!$F$7*$D86))*(ic*Inputs!$C$7+flat_fee-cost_acc-cost_wd*Inputs!$E$7*$E86-cost_fx*Inputs!$D$7)+12*Inputs!$B$8*(1-MIN(1,Inputs!$F$8*$D86))*(ic*Inputs!$C$8+flat_fee-cost_acc-cost_wd*Inputs!$E$8*$E86-cost_fx*Inputs!$D$8)-fixed</f>
        <v>-90081.87653056</v>
      </c>
    </row>
    <row r="87" customFormat="false" ht="15" hidden="false" customHeight="false" outlineLevel="0" collapsed="false">
      <c r="A87" s="0" t="n">
        <v>22</v>
      </c>
      <c r="B87" s="0" t="n">
        <v>0.283728</v>
      </c>
      <c r="C87" s="0" t="n">
        <v>0.98317</v>
      </c>
      <c r="D87" s="0" t="n">
        <v>0.937205</v>
      </c>
      <c r="E87" s="0" t="n">
        <v>1.123863</v>
      </c>
      <c r="F87" s="0" t="n">
        <v>0.118</v>
      </c>
      <c r="G87" s="0" t="n">
        <f aca="false">12*Inputs!$B$6*(MIN(1,$H$50*$C87)*(ic*Inputs!$C$6+pS+fee_fx*Inputs!$D$6-cost_acc-cost_wd*Inputs!$E$6*$E87-cost_fx*Inputs!$D$6-$F87)+(1-MIN(1,$H$50*$C87))*(1-MIN(1,Inputs!$G$6*$D87)*churn_nonbuyers)*(ic*Inputs!$C$6+fee_wd*Inputs!$E$6*(1-$B87)+fee_fx*Inputs!$D$6-cost_acc-cost_wd*Inputs!$E$6*(1-$B87)-cost_fx*Inputs!$D$6))</f>
        <v>207942.027058099</v>
      </c>
      <c r="H87" s="0" t="n">
        <f aca="false">12*Inputs!$B$7*(MIN(1,$H$51*$C87)*(ic*Inputs!$C$7+pE+fee_fx*Inputs!$D$7-cost_acc-cost_wd*Inputs!$E$7*$E87-cost_fx*Inputs!$D$7-$F87)+(1-MIN(1,$H$51*$C87))*(1-MIN(1,Inputs!$G$7*$D87)*churn_nonbuyers)*(ic*Inputs!$C$7+fee_wd*Inputs!$E$7*(1-$B87)+fee_fx*Inputs!$D$7-cost_acc-cost_wd*Inputs!$E$7*(1-$B87)-cost_fx*Inputs!$D$7))</f>
        <v>407582.658317589</v>
      </c>
      <c r="I87" s="0" t="n">
        <f aca="false">12*Inputs!$B$8*(MIN(1,$H$52*$C87)*(ic*Inputs!$C$8+pT-cost_acc-cost_wd*Inputs!$E$8-cost_fx*Inputs!$D$8-cost_ins)+(1-MIN(1,$H$52*$C87))*(1-MIN(1,Inputs!$G$8*$D87)*churn_nonbuyers)*(ic*Inputs!$C$8+fee_wd*Inputs!$E$8*(1-$B87)+fee_fx*Inputs!$D$8-cost_acc-cost_wd*Inputs!$E$8*(1-$B87)-cost_fx*Inputs!$D$8))</f>
        <v>175260.41589995</v>
      </c>
      <c r="J87" s="0" t="n">
        <f aca="false">G87+H87+I87-fixed</f>
        <v>90785.1012756375</v>
      </c>
      <c r="K87" s="0" t="n">
        <f aca="false">12*Inputs!$B$6*(1-MIN(1,Inputs!$G$6*$D87)*churn_nonbuyers)*(ic*Inputs!$C$6+fee_wd*Inputs!$E$6*(1-$B87)+fee_fx*Inputs!$D$6-cost_acc-cost_wd*Inputs!$E$6*(1-$B87)-cost_fx*Inputs!$D$6)</f>
        <v>153210.702961728</v>
      </c>
      <c r="L87" s="0" t="n">
        <f aca="false">12*Inputs!$B$7*(1-MIN(1,Inputs!$G$7*$D87)*churn_nonbuyers)*(ic*Inputs!$C$7+fee_wd*Inputs!$E$7*(1-$B87)+fee_fx*Inputs!$D$7-cost_acc-cost_wd*Inputs!$E$7*(1-$B87)-cost_fx*Inputs!$D$7)</f>
        <v>352155.473137037</v>
      </c>
      <c r="M87" s="0" t="n">
        <f aca="false">12*Inputs!$B$8*(1-MIN(1,Inputs!$G$8*$D87)*churn_nonbuyers)*(ic*Inputs!$C$8+fee_wd*Inputs!$E$8*(1-$B87)+fee_fx*Inputs!$D$8-cost_acc-cost_wd*Inputs!$E$8*(1-$B87)-cost_fx*Inputs!$D$8)</f>
        <v>107583.077288064</v>
      </c>
      <c r="N87" s="0" t="n">
        <f aca="false">K87+L87+I87-fixed</f>
        <v>-19373.4080012853</v>
      </c>
      <c r="O87" s="0" t="n">
        <f aca="false">K87+L87+M87-fixed</f>
        <v>-87050.7466131712</v>
      </c>
      <c r="P87" s="0" t="n">
        <f aca="false">12*Inputs!$B$6*(1-MIN(1,Inputs!$F$6*$D87))*(ic*Inputs!$C$6+flat_fee-cost_acc-cost_wd*Inputs!$E$6*$E87-cost_fx*Inputs!$D$6)+12*Inputs!$B$7*(1-MIN(1,Inputs!$F$7*$D87))*(ic*Inputs!$C$7+flat_fee-cost_acc-cost_wd*Inputs!$E$7*$E87-cost_fx*Inputs!$D$7)+12*Inputs!$B$8*(1-MIN(1,Inputs!$F$8*$D87))*(ic*Inputs!$C$8+flat_fee-cost_acc-cost_wd*Inputs!$E$8*$E87-cost_fx*Inputs!$D$8)-fixed</f>
        <v>50508.3282596001</v>
      </c>
    </row>
    <row r="88" customFormat="false" ht="15" hidden="false" customHeight="false" outlineLevel="0" collapsed="false">
      <c r="A88" s="0" t="n">
        <v>23</v>
      </c>
      <c r="B88" s="0" t="n">
        <v>0.404855</v>
      </c>
      <c r="C88" s="0" t="n">
        <v>0.75691</v>
      </c>
      <c r="D88" s="0" t="n">
        <v>0.934934</v>
      </c>
      <c r="E88" s="0" t="n">
        <v>1.065733</v>
      </c>
      <c r="F88" s="0" t="n">
        <v>0.173256</v>
      </c>
      <c r="G88" s="0" t="n">
        <f aca="false">12*Inputs!$B$6*(MIN(1,$H$50*$C88)*(ic*Inputs!$C$6+pS+fee_fx*Inputs!$D$6-cost_acc-cost_wd*Inputs!$E$6*$E88-cost_fx*Inputs!$D$6-$F88)+(1-MIN(1,$H$50*$C88))*(1-MIN(1,Inputs!$G$6*$D88)*churn_nonbuyers)*(ic*Inputs!$C$6+fee_wd*Inputs!$E$6*(1-$B88)+fee_fx*Inputs!$D$6-cost_acc-cost_wd*Inputs!$E$6*(1-$B88)-cost_fx*Inputs!$D$6))</f>
        <v>179793.690859483</v>
      </c>
      <c r="H88" s="0" t="n">
        <f aca="false">12*Inputs!$B$7*(MIN(1,$H$51*$C88)*(ic*Inputs!$C$7+pE+fee_fx*Inputs!$D$7-cost_acc-cost_wd*Inputs!$E$7*$E88-cost_fx*Inputs!$D$7-$F88)+(1-MIN(1,$H$51*$C88))*(1-MIN(1,Inputs!$G$7*$D88)*churn_nonbuyers)*(ic*Inputs!$C$7+fee_wd*Inputs!$E$7*(1-$B88)+fee_fx*Inputs!$D$7-cost_acc-cost_wd*Inputs!$E$7*(1-$B88)-cost_fx*Inputs!$D$7))</f>
        <v>385683.603576608</v>
      </c>
      <c r="I88" s="0" t="n">
        <f aca="false">12*Inputs!$B$8*(MIN(1,$H$52*$C88)*(ic*Inputs!$C$8+pT-cost_acc-cost_wd*Inputs!$E$8-cost_fx*Inputs!$D$8-cost_ins)+(1-MIN(1,$H$52*$C88))*(1-MIN(1,Inputs!$G$8*$D88)*churn_nonbuyers)*(ic*Inputs!$C$8+fee_wd*Inputs!$E$8*(1-$B88)+fee_fx*Inputs!$D$8-cost_acc-cost_wd*Inputs!$E$8*(1-$B88)-cost_fx*Inputs!$D$8))</f>
        <v>158974.819936618</v>
      </c>
      <c r="J88" s="0" t="n">
        <f aca="false">G88+H88+I88-fixed</f>
        <v>24452.1143727093</v>
      </c>
      <c r="K88" s="0" t="n">
        <f aca="false">12*Inputs!$B$6*(1-MIN(1,Inputs!$G$6*$D88)*churn_nonbuyers)*(ic*Inputs!$C$6+fee_wd*Inputs!$E$6*(1-$B88)+fee_fx*Inputs!$D$6-cost_acc-cost_wd*Inputs!$E$6*(1-$B88)-cost_fx*Inputs!$D$6)</f>
        <v>136602.036752904</v>
      </c>
      <c r="L88" s="0" t="n">
        <f aca="false">12*Inputs!$B$7*(1-MIN(1,Inputs!$G$7*$D88)*churn_nonbuyers)*(ic*Inputs!$C$7+fee_wd*Inputs!$E$7*(1-$B88)+fee_fx*Inputs!$D$7-cost_acc-cost_wd*Inputs!$E$7*(1-$B88)-cost_fx*Inputs!$D$7)</f>
        <v>335227.093219742</v>
      </c>
      <c r="M88" s="0" t="n">
        <f aca="false">12*Inputs!$B$8*(1-MIN(1,Inputs!$G$8*$D88)*churn_nonbuyers)*(ic*Inputs!$C$8+fee_wd*Inputs!$E$8*(1-$B88)+fee_fx*Inputs!$D$8-cost_acc-cost_wd*Inputs!$E$8*(1-$B88)-cost_fx*Inputs!$D$8)</f>
        <v>106071.266553552</v>
      </c>
      <c r="N88" s="0" t="n">
        <f aca="false">K88+L88+I88-fixed</f>
        <v>-69196.0500907358</v>
      </c>
      <c r="O88" s="0" t="n">
        <f aca="false">K88+L88+M88-fixed</f>
        <v>-122099.603473802</v>
      </c>
      <c r="P88" s="0" t="n">
        <f aca="false">12*Inputs!$B$6*(1-MIN(1,Inputs!$F$6*$D88))*(ic*Inputs!$C$6+flat_fee-cost_acc-cost_wd*Inputs!$E$6*$E88-cost_fx*Inputs!$D$6)+12*Inputs!$B$7*(1-MIN(1,Inputs!$F$7*$D88))*(ic*Inputs!$C$7+flat_fee-cost_acc-cost_wd*Inputs!$E$7*$E88-cost_fx*Inputs!$D$7)+12*Inputs!$B$8*(1-MIN(1,Inputs!$F$8*$D88))*(ic*Inputs!$C$8+flat_fee-cost_acc-cost_wd*Inputs!$E$8*$E88-cost_fx*Inputs!$D$8)-fixed</f>
        <v>77741.4072372799</v>
      </c>
    </row>
    <row r="89" customFormat="false" ht="15" hidden="false" customHeight="false" outlineLevel="0" collapsed="false">
      <c r="A89" s="0" t="n">
        <v>24</v>
      </c>
      <c r="B89" s="0" t="n">
        <v>0.360616</v>
      </c>
      <c r="C89" s="0" t="n">
        <v>0.782779</v>
      </c>
      <c r="D89" s="0" t="n">
        <v>1.053258</v>
      </c>
      <c r="E89" s="0" t="n">
        <v>1.211219</v>
      </c>
      <c r="F89" s="0" t="n">
        <v>0.128593</v>
      </c>
      <c r="G89" s="0" t="n">
        <f aca="false">12*Inputs!$B$6*(MIN(1,$H$50*$C89)*(ic*Inputs!$C$6+pS+fee_fx*Inputs!$D$6-cost_acc-cost_wd*Inputs!$E$6*$E89-cost_fx*Inputs!$D$6-$F89)+(1-MIN(1,$H$50*$C89))*(1-MIN(1,Inputs!$G$6*$D89)*churn_nonbuyers)*(ic*Inputs!$C$6+fee_wd*Inputs!$E$6*(1-$B89)+fee_fx*Inputs!$D$6-cost_acc-cost_wd*Inputs!$E$6*(1-$B89)-cost_fx*Inputs!$D$6))</f>
        <v>184313.7955142</v>
      </c>
      <c r="H89" s="0" t="n">
        <f aca="false">12*Inputs!$B$7*(MIN(1,$H$51*$C89)*(ic*Inputs!$C$7+pE+fee_fx*Inputs!$D$7-cost_acc-cost_wd*Inputs!$E$7*$E89-cost_fx*Inputs!$D$7-$F89)+(1-MIN(1,$H$51*$C89))*(1-MIN(1,Inputs!$G$7*$D89)*churn_nonbuyers)*(ic*Inputs!$C$7+fee_wd*Inputs!$E$7*(1-$B89)+fee_fx*Inputs!$D$7-cost_acc-cost_wd*Inputs!$E$7*(1-$B89)-cost_fx*Inputs!$D$7))</f>
        <v>379699.006033206</v>
      </c>
      <c r="I89" s="0" t="n">
        <f aca="false">12*Inputs!$B$8*(MIN(1,$H$52*$C89)*(ic*Inputs!$C$8+pT-cost_acc-cost_wd*Inputs!$E$8-cost_fx*Inputs!$D$8-cost_ins)+(1-MIN(1,$H$52*$C89))*(1-MIN(1,Inputs!$G$8*$D89)*churn_nonbuyers)*(ic*Inputs!$C$8+fee_wd*Inputs!$E$8*(1-$B89)+fee_fx*Inputs!$D$8-cost_acc-cost_wd*Inputs!$E$8*(1-$B89)-cost_fx*Inputs!$D$8))</f>
        <v>149541.569921723</v>
      </c>
      <c r="J89" s="0" t="n">
        <f aca="false">G89+H89+I89-fixed</f>
        <v>13554.3714691286</v>
      </c>
      <c r="K89" s="0" t="n">
        <f aca="false">12*Inputs!$B$6*(1-MIN(1,Inputs!$G$6*$D89)*churn_nonbuyers)*(ic*Inputs!$C$6+fee_wd*Inputs!$E$6*(1-$B89)+fee_fx*Inputs!$D$6-cost_acc-cost_wd*Inputs!$E$6*(1-$B89)-cost_fx*Inputs!$D$6)</f>
        <v>141789.171505882</v>
      </c>
      <c r="L89" s="0" t="n">
        <f aca="false">12*Inputs!$B$7*(1-MIN(1,Inputs!$G$7*$D89)*churn_nonbuyers)*(ic*Inputs!$C$7+fee_wd*Inputs!$E$7*(1-$B89)+fee_fx*Inputs!$D$7-cost_acc-cost_wd*Inputs!$E$7*(1-$B89)-cost_fx*Inputs!$D$7)</f>
        <v>340171.916919529</v>
      </c>
      <c r="M89" s="0" t="n">
        <f aca="false">12*Inputs!$B$8*(1-MIN(1,Inputs!$G$8*$D89)*churn_nonbuyers)*(ic*Inputs!$C$8+fee_wd*Inputs!$E$8*(1-$B89)+fee_fx*Inputs!$D$8-cost_acc-cost_wd*Inputs!$E$8*(1-$B89)-cost_fx*Inputs!$D$8)</f>
        <v>81204.0528407808</v>
      </c>
      <c r="N89" s="0" t="n">
        <f aca="false">K89+L89+I89-fixed</f>
        <v>-68497.3416528661</v>
      </c>
      <c r="O89" s="0" t="n">
        <f aca="false">K89+L89+M89-fixed</f>
        <v>-136834.858733809</v>
      </c>
      <c r="P89" s="0" t="n">
        <f aca="false">12*Inputs!$B$6*(1-MIN(1,Inputs!$F$6*$D89))*(ic*Inputs!$C$6+flat_fee-cost_acc-cost_wd*Inputs!$E$6*$E89-cost_fx*Inputs!$D$6)+12*Inputs!$B$7*(1-MIN(1,Inputs!$F$7*$D89))*(ic*Inputs!$C$7+flat_fee-cost_acc-cost_wd*Inputs!$E$7*$E89-cost_fx*Inputs!$D$7)+12*Inputs!$B$8*(1-MIN(1,Inputs!$F$8*$D89))*(ic*Inputs!$C$8+flat_fee-cost_acc-cost_wd*Inputs!$E$8*$E89-cost_fx*Inputs!$D$8)-fixed</f>
        <v>-48108.5010635201</v>
      </c>
    </row>
    <row r="90" customFormat="false" ht="15" hidden="false" customHeight="false" outlineLevel="0" collapsed="false">
      <c r="A90" s="0" t="n">
        <v>25</v>
      </c>
      <c r="B90" s="0" t="n">
        <v>0.424936</v>
      </c>
      <c r="C90" s="0" t="n">
        <v>0.957102</v>
      </c>
      <c r="D90" s="0" t="n">
        <v>0.805785</v>
      </c>
      <c r="E90" s="0" t="n">
        <v>1.064776</v>
      </c>
      <c r="F90" s="0" t="n">
        <v>0.413354</v>
      </c>
      <c r="G90" s="0" t="n">
        <f aca="false">12*Inputs!$B$6*(MIN(1,$H$50*$C90)*(ic*Inputs!$C$6+pS+fee_fx*Inputs!$D$6-cost_acc-cost_wd*Inputs!$E$6*$E90-cost_fx*Inputs!$D$6-$F90)+(1-MIN(1,$H$50*$C90))*(1-MIN(1,Inputs!$G$6*$D90)*churn_nonbuyers)*(ic*Inputs!$C$6+fee_wd*Inputs!$E$6*(1-$B90)+fee_fx*Inputs!$D$6-cost_acc-cost_wd*Inputs!$E$6*(1-$B90)-cost_fx*Inputs!$D$6))</f>
        <v>184235.657446491</v>
      </c>
      <c r="H90" s="0" t="n">
        <f aca="false">12*Inputs!$B$7*(MIN(1,$H$51*$C90)*(ic*Inputs!$C$7+pE+fee_fx*Inputs!$D$7-cost_acc-cost_wd*Inputs!$E$7*$E90-cost_fx*Inputs!$D$7-$F90)+(1-MIN(1,$H$51*$C90))*(1-MIN(1,Inputs!$G$7*$D90)*churn_nonbuyers)*(ic*Inputs!$C$7+fee_wd*Inputs!$E$7*(1-$B90)+fee_fx*Inputs!$D$7-cost_acc-cost_wd*Inputs!$E$7*(1-$B90)-cost_fx*Inputs!$D$7))</f>
        <v>384981.012311336</v>
      </c>
      <c r="I90" s="0" t="n">
        <f aca="false">12*Inputs!$B$8*(MIN(1,$H$52*$C90)*(ic*Inputs!$C$8+pT-cost_acc-cost_wd*Inputs!$E$8-cost_fx*Inputs!$D$8-cost_ins)+(1-MIN(1,$H$52*$C90))*(1-MIN(1,Inputs!$G$8*$D90)*churn_nonbuyers)*(ic*Inputs!$C$8+fee_wd*Inputs!$E$8*(1-$B90)+fee_fx*Inputs!$D$8-cost_acc-cost_wd*Inputs!$E$8*(1-$B90)-cost_fx*Inputs!$D$8))</f>
        <v>181987.049429877</v>
      </c>
      <c r="J90" s="0" t="n">
        <f aca="false">G90+H90+I90-fixed</f>
        <v>51203.7191877033</v>
      </c>
      <c r="K90" s="0" t="n">
        <f aca="false">12*Inputs!$B$6*(1-MIN(1,Inputs!$G$6*$D90)*churn_nonbuyers)*(ic*Inputs!$C$6+fee_wd*Inputs!$E$6*(1-$B90)+fee_fx*Inputs!$D$6-cost_acc-cost_wd*Inputs!$E$6*(1-$B90)-cost_fx*Inputs!$D$6)</f>
        <v>134752.233994272</v>
      </c>
      <c r="L90" s="0" t="n">
        <f aca="false">12*Inputs!$B$7*(1-MIN(1,Inputs!$G$7*$D90)*churn_nonbuyers)*(ic*Inputs!$C$7+fee_wd*Inputs!$E$7*(1-$B90)+fee_fx*Inputs!$D$7-cost_acc-cost_wd*Inputs!$E$7*(1-$B90)-cost_fx*Inputs!$D$7)</f>
        <v>333741.639116563</v>
      </c>
      <c r="M90" s="0" t="n">
        <f aca="false">12*Inputs!$B$8*(1-MIN(1,Inputs!$G$8*$D90)*churn_nonbuyers)*(ic*Inputs!$C$8+fee_wd*Inputs!$E$8*(1-$B90)+fee_fx*Inputs!$D$8-cost_acc-cost_wd*Inputs!$E$8*(1-$B90)-cost_fx*Inputs!$D$8)</f>
        <v>133402.192239936</v>
      </c>
      <c r="N90" s="0" t="n">
        <f aca="false">K90+L90+I90-fixed</f>
        <v>-49519.0774592878</v>
      </c>
      <c r="O90" s="0" t="n">
        <f aca="false">K90+L90+M90-fixed</f>
        <v>-98103.9346492287</v>
      </c>
      <c r="P90" s="0" t="n">
        <f aca="false">12*Inputs!$B$6*(1-MIN(1,Inputs!$F$6*$D90))*(ic*Inputs!$C$6+flat_fee-cost_acc-cost_wd*Inputs!$E$6*$E90-cost_fx*Inputs!$D$6)+12*Inputs!$B$7*(1-MIN(1,Inputs!$F$7*$D90))*(ic*Inputs!$C$7+flat_fee-cost_acc-cost_wd*Inputs!$E$7*$E90-cost_fx*Inputs!$D$7)+12*Inputs!$B$8*(1-MIN(1,Inputs!$F$8*$D90))*(ic*Inputs!$C$8+flat_fee-cost_acc-cost_wd*Inputs!$E$8*$E90-cost_fx*Inputs!$D$8)-fixed</f>
        <v>148992.7315184</v>
      </c>
    </row>
    <row r="91" customFormat="false" ht="15" hidden="false" customHeight="false" outlineLevel="0" collapsed="false">
      <c r="A91" s="0" t="n">
        <v>26</v>
      </c>
      <c r="B91" s="0" t="n">
        <v>0.173698</v>
      </c>
      <c r="C91" s="0" t="n">
        <v>0.727944</v>
      </c>
      <c r="D91" s="0" t="n">
        <v>0.885706</v>
      </c>
      <c r="E91" s="0" t="n">
        <v>1.149592</v>
      </c>
      <c r="F91" s="0" t="n">
        <v>0.204393</v>
      </c>
      <c r="G91" s="0" t="n">
        <f aca="false">12*Inputs!$B$6*(MIN(1,$H$50*$C91)*(ic*Inputs!$C$6+pS+fee_fx*Inputs!$D$6-cost_acc-cost_wd*Inputs!$E$6*$E91-cost_fx*Inputs!$D$6-$F91)+(1-MIN(1,$H$50*$C91))*(1-MIN(1,Inputs!$G$6*$D91)*churn_nonbuyers)*(ic*Inputs!$C$6+fee_wd*Inputs!$E$6*(1-$B91)+fee_fx*Inputs!$D$6-cost_acc-cost_wd*Inputs!$E$6*(1-$B91)-cost_fx*Inputs!$D$6))</f>
        <v>206504.169859023</v>
      </c>
      <c r="H91" s="0" t="n">
        <f aca="false">12*Inputs!$B$7*(MIN(1,$H$51*$C91)*(ic*Inputs!$C$7+pE+fee_fx*Inputs!$D$7-cost_acc-cost_wd*Inputs!$E$7*$E91-cost_fx*Inputs!$D$7-$F91)+(1-MIN(1,$H$51*$C91))*(1-MIN(1,Inputs!$G$7*$D91)*churn_nonbuyers)*(ic*Inputs!$C$7+fee_wd*Inputs!$E$7*(1-$B91)+fee_fx*Inputs!$D$7-cost_acc-cost_wd*Inputs!$E$7*(1-$B91)-cost_fx*Inputs!$D$7))</f>
        <v>398743.203802445</v>
      </c>
      <c r="I91" s="0" t="n">
        <f aca="false">12*Inputs!$B$8*(MIN(1,$H$52*$C91)*(ic*Inputs!$C$8+pT-cost_acc-cost_wd*Inputs!$E$8-cost_fx*Inputs!$D$8-cost_ins)+(1-MIN(1,$H$52*$C91))*(1-MIN(1,Inputs!$G$8*$D91)*churn_nonbuyers)*(ic*Inputs!$C$8+fee_wd*Inputs!$E$8*(1-$B91)+fee_fx*Inputs!$D$8-cost_acc-cost_wd*Inputs!$E$8*(1-$B91)-cost_fx*Inputs!$D$8))</f>
        <v>164205.984793366</v>
      </c>
      <c r="J91" s="0" t="n">
        <f aca="false">G91+H91+I91-fixed</f>
        <v>69453.358454834</v>
      </c>
      <c r="K91" s="0" t="n">
        <f aca="false">12*Inputs!$B$6*(1-MIN(1,Inputs!$G$6*$D91)*churn_nonbuyers)*(ic*Inputs!$C$6+fee_wd*Inputs!$E$6*(1-$B91)+fee_fx*Inputs!$D$6-cost_acc-cost_wd*Inputs!$E$6*(1-$B91)-cost_fx*Inputs!$D$6)</f>
        <v>168767.258117674</v>
      </c>
      <c r="L91" s="0" t="n">
        <f aca="false">12*Inputs!$B$7*(1-MIN(1,Inputs!$G$7*$D91)*churn_nonbuyers)*(ic*Inputs!$C$7+fee_wd*Inputs!$E$7*(1-$B91)+fee_fx*Inputs!$D$7-cost_acc-cost_wd*Inputs!$E$7*(1-$B91)-cost_fx*Inputs!$D$7)</f>
        <v>368138.600182604</v>
      </c>
      <c r="M91" s="0" t="n">
        <f aca="false">12*Inputs!$B$8*(1-MIN(1,Inputs!$G$8*$D91)*churn_nonbuyers)*(ic*Inputs!$C$8+fee_wd*Inputs!$E$8*(1-$B91)+fee_fx*Inputs!$D$8-cost_acc-cost_wd*Inputs!$E$8*(1-$B91)-cost_fx*Inputs!$D$8)</f>
        <v>120865.593242477</v>
      </c>
      <c r="N91" s="0" t="n">
        <f aca="false">K91+L91+I91-fixed</f>
        <v>1111.84309364355</v>
      </c>
      <c r="O91" s="0" t="n">
        <f aca="false">K91+L91+M91-fixed</f>
        <v>-42228.5484572453</v>
      </c>
      <c r="P91" s="0" t="n">
        <f aca="false">12*Inputs!$B$6*(1-MIN(1,Inputs!$F$6*$D91))*(ic*Inputs!$C$6+flat_fee-cost_acc-cost_wd*Inputs!$E$6*$E91-cost_fx*Inputs!$D$6)+12*Inputs!$B$7*(1-MIN(1,Inputs!$F$7*$D91))*(ic*Inputs!$C$7+flat_fee-cost_acc-cost_wd*Inputs!$E$7*$E91-cost_fx*Inputs!$D$7)+12*Inputs!$B$8*(1-MIN(1,Inputs!$F$8*$D91))*(ic*Inputs!$C$8+flat_fee-cost_acc-cost_wd*Inputs!$E$8*$E91-cost_fx*Inputs!$D$8)-fixed</f>
        <v>66198.4505004801</v>
      </c>
    </row>
    <row r="92" customFormat="false" ht="15" hidden="false" customHeight="false" outlineLevel="0" collapsed="false">
      <c r="A92" s="0" t="n">
        <v>27</v>
      </c>
      <c r="B92" s="0" t="n">
        <v>0.310935</v>
      </c>
      <c r="C92" s="0" t="n">
        <v>0.787142</v>
      </c>
      <c r="D92" s="0" t="n">
        <v>1.240583</v>
      </c>
      <c r="E92" s="0" t="n">
        <v>1.237725</v>
      </c>
      <c r="F92" s="0" t="n">
        <v>0.424887</v>
      </c>
      <c r="G92" s="0" t="n">
        <f aca="false">12*Inputs!$B$6*(MIN(1,$H$50*$C92)*(ic*Inputs!$C$6+pS+fee_fx*Inputs!$D$6-cost_acc-cost_wd*Inputs!$E$6*$E92-cost_fx*Inputs!$D$6-$F92)+(1-MIN(1,$H$50*$C92))*(1-MIN(1,Inputs!$G$6*$D92)*churn_nonbuyers)*(ic*Inputs!$C$6+fee_wd*Inputs!$E$6*(1-$B92)+fee_fx*Inputs!$D$6-cost_acc-cost_wd*Inputs!$E$6*(1-$B92)-cost_fx*Inputs!$D$6))</f>
        <v>183670.760441589</v>
      </c>
      <c r="H92" s="0" t="n">
        <f aca="false">12*Inputs!$B$7*(MIN(1,$H$51*$C92)*(ic*Inputs!$C$7+pE+fee_fx*Inputs!$D$7-cost_acc-cost_wd*Inputs!$E$7*$E92-cost_fx*Inputs!$D$7-$F92)+(1-MIN(1,$H$51*$C92))*(1-MIN(1,Inputs!$G$7*$D92)*churn_nonbuyers)*(ic*Inputs!$C$7+fee_wd*Inputs!$E$7*(1-$B92)+fee_fx*Inputs!$D$7-cost_acc-cost_wd*Inputs!$E$7*(1-$B92)-cost_fx*Inputs!$D$7))</f>
        <v>367448.625192522</v>
      </c>
      <c r="I92" s="0" t="n">
        <f aca="false">12*Inputs!$B$8*(MIN(1,$H$52*$C92)*(ic*Inputs!$C$8+pT-cost_acc-cost_wd*Inputs!$E$8-cost_fx*Inputs!$D$8-cost_ins)+(1-MIN(1,$H$52*$C92))*(1-MIN(1,Inputs!$G$8*$D92)*churn_nonbuyers)*(ic*Inputs!$C$8+fee_wd*Inputs!$E$8*(1-$B92)+fee_fx*Inputs!$D$8-cost_acc-cost_wd*Inputs!$E$8*(1-$B92)-cost_fx*Inputs!$D$8))</f>
        <v>131865.254717306</v>
      </c>
      <c r="J92" s="0" t="n">
        <f aca="false">G92+H92+I92-fixed</f>
        <v>-17015.3596485835</v>
      </c>
      <c r="K92" s="0" t="n">
        <f aca="false">12*Inputs!$B$6*(1-MIN(1,Inputs!$G$6*$D92)*churn_nonbuyers)*(ic*Inputs!$C$6+fee_wd*Inputs!$E$6*(1-$B92)+fee_fx*Inputs!$D$6-cost_acc-cost_wd*Inputs!$E$6*(1-$B92)-cost_fx*Inputs!$D$6)</f>
        <v>147097.616220756</v>
      </c>
      <c r="L92" s="0" t="n">
        <f aca="false">12*Inputs!$B$7*(1-MIN(1,Inputs!$G$7*$D92)*churn_nonbuyers)*(ic*Inputs!$C$7+fee_wd*Inputs!$E$7*(1-$B92)+fee_fx*Inputs!$D$7-cost_acc-cost_wd*Inputs!$E$7*(1-$B92)-cost_fx*Inputs!$D$7)</f>
        <v>345085.667748454</v>
      </c>
      <c r="M92" s="0" t="n">
        <f aca="false">12*Inputs!$B$8*(1-MIN(1,Inputs!$G$8*$D92)*churn_nonbuyers)*(ic*Inputs!$C$8+fee_wd*Inputs!$E$8*(1-$B92)+fee_fx*Inputs!$D$8-cost_acc-cost_wd*Inputs!$E$8*(1-$B92)-cost_fx*Inputs!$D$8)</f>
        <v>40987.602843528</v>
      </c>
      <c r="N92" s="0" t="n">
        <f aca="false">K92+L92+I92-fixed</f>
        <v>-75951.4613134847</v>
      </c>
      <c r="O92" s="0" t="n">
        <f aca="false">K92+L92+M92-fixed</f>
        <v>-166829.113187262</v>
      </c>
      <c r="P92" s="0" t="n">
        <f aca="false">12*Inputs!$B$6*(1-MIN(1,Inputs!$F$6*$D92))*(ic*Inputs!$C$6+flat_fee-cost_acc-cost_wd*Inputs!$E$6*$E92-cost_fx*Inputs!$D$6)+12*Inputs!$B$7*(1-MIN(1,Inputs!$F$7*$D92))*(ic*Inputs!$C$7+flat_fee-cost_acc-cost_wd*Inputs!$E$7*$E92-cost_fx*Inputs!$D$7)+12*Inputs!$B$8*(1-MIN(1,Inputs!$F$8*$D92))*(ic*Inputs!$C$8+flat_fee-cost_acc-cost_wd*Inputs!$E$8*$E92-cost_fx*Inputs!$D$8)-fixed</f>
        <v>-154170.467542</v>
      </c>
    </row>
    <row r="93" customFormat="false" ht="15" hidden="false" customHeight="false" outlineLevel="0" collapsed="false">
      <c r="A93" s="0" t="n">
        <v>28</v>
      </c>
      <c r="B93" s="0" t="n">
        <v>0.414557</v>
      </c>
      <c r="C93" s="0" t="n">
        <v>0.902099</v>
      </c>
      <c r="D93" s="0" t="n">
        <v>1.547146</v>
      </c>
      <c r="E93" s="0" t="n">
        <v>1.255125</v>
      </c>
      <c r="F93" s="0" t="n">
        <v>0.09534</v>
      </c>
      <c r="G93" s="0" t="n">
        <f aca="false">12*Inputs!$B$6*(MIN(1,$H$50*$C93)*(ic*Inputs!$C$6+pS+fee_fx*Inputs!$D$6-cost_acc-cost_wd*Inputs!$E$6*$E93-cost_fx*Inputs!$D$6-$F93)+(1-MIN(1,$H$50*$C93))*(1-MIN(1,Inputs!$G$6*$D93)*churn_nonbuyers)*(ic*Inputs!$C$6+fee_wd*Inputs!$E$6*(1-$B93)+fee_fx*Inputs!$D$6-cost_acc-cost_wd*Inputs!$E$6*(1-$B93)-cost_fx*Inputs!$D$6))</f>
        <v>180495.725171202</v>
      </c>
      <c r="H93" s="0" t="n">
        <f aca="false">12*Inputs!$B$7*(MIN(1,$H$51*$C93)*(ic*Inputs!$C$7+pE+fee_fx*Inputs!$D$7-cost_acc-cost_wd*Inputs!$E$7*$E93-cost_fx*Inputs!$D$7-$F93)+(1-MIN(1,$H$51*$C93))*(1-MIN(1,Inputs!$G$7*$D93)*churn_nonbuyers)*(ic*Inputs!$C$7+fee_wd*Inputs!$E$7*(1-$B93)+fee_fx*Inputs!$D$7-cost_acc-cost_wd*Inputs!$E$7*(1-$B93)-cost_fx*Inputs!$D$7))</f>
        <v>374828.374542132</v>
      </c>
      <c r="I93" s="0" t="n">
        <f aca="false">12*Inputs!$B$8*(MIN(1,$H$52*$C93)*(ic*Inputs!$C$8+pT-cost_acc-cost_wd*Inputs!$E$8-cost_fx*Inputs!$D$8-cost_ins)+(1-MIN(1,$H$52*$C93))*(1-MIN(1,Inputs!$G$8*$D93)*churn_nonbuyers)*(ic*Inputs!$C$8+fee_wd*Inputs!$E$8*(1-$B93)+fee_fx*Inputs!$D$8-cost_acc-cost_wd*Inputs!$E$8*(1-$B93)-cost_fx*Inputs!$D$8))</f>
        <v>130032.158256</v>
      </c>
      <c r="J93" s="0" t="n">
        <f aca="false">G93+H93+I93-fixed</f>
        <v>-14643.7420306655</v>
      </c>
      <c r="K93" s="0" t="n">
        <f aca="false">12*Inputs!$B$6*(1-MIN(1,Inputs!$G$6*$D93)*churn_nonbuyers)*(ic*Inputs!$C$6+fee_wd*Inputs!$E$6*(1-$B93)+fee_fx*Inputs!$D$6-cost_acc-cost_wd*Inputs!$E$6*(1-$B93)-cost_fx*Inputs!$D$6)</f>
        <v>130926.497791118</v>
      </c>
      <c r="L93" s="0" t="n">
        <f aca="false">12*Inputs!$B$7*(1-MIN(1,Inputs!$G$7*$D93)*churn_nonbuyers)*(ic*Inputs!$C$7+fee_wd*Inputs!$E$7*(1-$B93)+fee_fx*Inputs!$D$7-cost_acc-cost_wd*Inputs!$E$7*(1-$B93)-cost_fx*Inputs!$D$7)</f>
        <v>327560.276466671</v>
      </c>
      <c r="M93" s="0" t="n">
        <f aca="false">12*Inputs!$B$8*(1-MIN(1,Inputs!$G$8*$D93)*churn_nonbuyers)*(ic*Inputs!$C$8+fee_wd*Inputs!$E$8*(1-$B93)+fee_fx*Inputs!$D$8-cost_acc-cost_wd*Inputs!$E$8*(1-$B93)-cost_fx*Inputs!$D$8)</f>
        <v>0</v>
      </c>
      <c r="N93" s="0" t="n">
        <f aca="false">K93+L93+I93-fixed</f>
        <v>-111481.067486211</v>
      </c>
      <c r="O93" s="0" t="n">
        <f aca="false">K93+L93+M93-fixed</f>
        <v>-241513.225742211</v>
      </c>
      <c r="P93" s="0" t="n">
        <f aca="false">12*Inputs!$B$6*(1-MIN(1,Inputs!$F$6*$D93))*(ic*Inputs!$C$6+flat_fee-cost_acc-cost_wd*Inputs!$E$6*$E93-cost_fx*Inputs!$D$6)+12*Inputs!$B$7*(1-MIN(1,Inputs!$F$7*$D93))*(ic*Inputs!$C$7+flat_fee-cost_acc-cost_wd*Inputs!$E$7*$E93-cost_fx*Inputs!$D$7)+12*Inputs!$B$8*(1-MIN(1,Inputs!$F$8*$D93))*(ic*Inputs!$C$8+flat_fee-cost_acc-cost_wd*Inputs!$E$8*$E93-cost_fx*Inputs!$D$8)-fixed</f>
        <v>-314791.199908</v>
      </c>
    </row>
    <row r="94" customFormat="false" ht="15" hidden="false" customHeight="false" outlineLevel="0" collapsed="false">
      <c r="A94" s="0" t="n">
        <v>29</v>
      </c>
      <c r="B94" s="0" t="n">
        <v>0.279658</v>
      </c>
      <c r="C94" s="0" t="n">
        <v>1.107989</v>
      </c>
      <c r="D94" s="0" t="n">
        <v>1.136815</v>
      </c>
      <c r="E94" s="0" t="n">
        <v>1.099824</v>
      </c>
      <c r="F94" s="0" t="n">
        <v>0.28288</v>
      </c>
      <c r="G94" s="0" t="n">
        <f aca="false">12*Inputs!$B$6*(MIN(1,$H$50*$C94)*(ic*Inputs!$C$6+pS+fee_fx*Inputs!$D$6-cost_acc-cost_wd*Inputs!$E$6*$E94-cost_fx*Inputs!$D$6-$F94)+(1-MIN(1,$H$50*$C94))*(1-MIN(1,Inputs!$G$6*$D94)*churn_nonbuyers)*(ic*Inputs!$C$6+fee_wd*Inputs!$E$6*(1-$B94)+fee_fx*Inputs!$D$6-cost_acc-cost_wd*Inputs!$E$6*(1-$B94)-cost_fx*Inputs!$D$6))</f>
        <v>210336.756533894</v>
      </c>
      <c r="H94" s="0" t="n">
        <f aca="false">12*Inputs!$B$7*(MIN(1,$H$51*$C94)*(ic*Inputs!$C$7+pE+fee_fx*Inputs!$D$7-cost_acc-cost_wd*Inputs!$E$7*$E94-cost_fx*Inputs!$D$7-$F94)+(1-MIN(1,$H$51*$C94))*(1-MIN(1,Inputs!$G$7*$D94)*churn_nonbuyers)*(ic*Inputs!$C$7+fee_wd*Inputs!$E$7*(1-$B94)+fee_fx*Inputs!$D$7-cost_acc-cost_wd*Inputs!$E$7*(1-$B94)-cost_fx*Inputs!$D$7))</f>
        <v>406272.167785582</v>
      </c>
      <c r="I94" s="0" t="n">
        <f aca="false">12*Inputs!$B$8*(MIN(1,$H$52*$C94)*(ic*Inputs!$C$8+pT-cost_acc-cost_wd*Inputs!$E$8-cost_fx*Inputs!$D$8-cost_ins)+(1-MIN(1,$H$52*$C94))*(1-MIN(1,Inputs!$G$8*$D94)*churn_nonbuyers)*(ic*Inputs!$C$8+fee_wd*Inputs!$E$8*(1-$B94)+fee_fx*Inputs!$D$8-cost_acc-cost_wd*Inputs!$E$8*(1-$B94)-cost_fx*Inputs!$D$8))</f>
        <v>174053.885996341</v>
      </c>
      <c r="J94" s="0" t="n">
        <f aca="false">G94+H94+I94-fixed</f>
        <v>90662.8103158169</v>
      </c>
      <c r="K94" s="0" t="n">
        <f aca="false">12*Inputs!$B$6*(1-MIN(1,Inputs!$G$6*$D94)*churn_nonbuyers)*(ic*Inputs!$C$6+fee_wd*Inputs!$E$6*(1-$B94)+fee_fx*Inputs!$D$6-cost_acc-cost_wd*Inputs!$E$6*(1-$B94)-cost_fx*Inputs!$D$6)</f>
        <v>152159.172546744</v>
      </c>
      <c r="L94" s="0" t="n">
        <f aca="false">12*Inputs!$B$7*(1-MIN(1,Inputs!$G$7*$D94)*churn_nonbuyers)*(ic*Inputs!$C$7+fee_wd*Inputs!$E$7*(1-$B94)+fee_fx*Inputs!$D$7-cost_acc-cost_wd*Inputs!$E$7*(1-$B94)-cost_fx*Inputs!$D$7)</f>
        <v>350551.745608047</v>
      </c>
      <c r="M94" s="0" t="n">
        <f aca="false">12*Inputs!$B$8*(1-MIN(1,Inputs!$G$8*$D94)*churn_nonbuyers)*(ic*Inputs!$C$8+fee_wd*Inputs!$E$8*(1-$B94)+fee_fx*Inputs!$D$8-cost_acc-cost_wd*Inputs!$E$8*(1-$B94)-cost_fx*Inputs!$D$8)</f>
        <v>63919.016951472</v>
      </c>
      <c r="N94" s="0" t="n">
        <f aca="false">K94+L94+I94-fixed</f>
        <v>-23235.1958488686</v>
      </c>
      <c r="O94" s="0" t="n">
        <f aca="false">K94+L94+M94-fixed</f>
        <v>-133370.064893737</v>
      </c>
      <c r="P94" s="0" t="n">
        <f aca="false">12*Inputs!$B$6*(1-MIN(1,Inputs!$F$6*$D94))*(ic*Inputs!$C$6+flat_fee-cost_acc-cost_wd*Inputs!$E$6*$E94-cost_fx*Inputs!$D$6)+12*Inputs!$B$7*(1-MIN(1,Inputs!$F$7*$D94))*(ic*Inputs!$C$7+flat_fee-cost_acc-cost_wd*Inputs!$E$7*$E94-cost_fx*Inputs!$D$7)+12*Inputs!$B$8*(1-MIN(1,Inputs!$F$8*$D94))*(ic*Inputs!$C$8+flat_fee-cost_acc-cost_wd*Inputs!$E$8*$E94-cost_fx*Inputs!$D$8)-fixed</f>
        <v>-46527.9963855998</v>
      </c>
    </row>
    <row r="95" customFormat="false" ht="15" hidden="false" customHeight="false" outlineLevel="0" collapsed="false">
      <c r="A95" s="0" t="n">
        <v>30</v>
      </c>
      <c r="B95" s="0" t="n">
        <v>0.106174</v>
      </c>
      <c r="C95" s="0" t="n">
        <v>0.934406</v>
      </c>
      <c r="D95" s="0" t="n">
        <v>1.333874</v>
      </c>
      <c r="E95" s="0" t="n">
        <v>1.060229</v>
      </c>
      <c r="F95" s="0" t="n">
        <v>0.098109</v>
      </c>
      <c r="G95" s="0" t="n">
        <f aca="false">12*Inputs!$B$6*(MIN(1,$H$50*$C95)*(ic*Inputs!$C$6+pS+fee_fx*Inputs!$D$6-cost_acc-cost_wd*Inputs!$E$6*$E95-cost_fx*Inputs!$D$6-$F95)+(1-MIN(1,$H$50*$C95))*(1-MIN(1,Inputs!$G$6*$D95)*churn_nonbuyers)*(ic*Inputs!$C$6+fee_wd*Inputs!$E$6*(1-$B95)+fee_fx*Inputs!$D$6-cost_acc-cost_wd*Inputs!$E$6*(1-$B95)-cost_fx*Inputs!$D$6))</f>
        <v>226154.614389061</v>
      </c>
      <c r="H95" s="0" t="n">
        <f aca="false">12*Inputs!$B$7*(MIN(1,$H$51*$C95)*(ic*Inputs!$C$7+pE+fee_fx*Inputs!$D$7-cost_acc-cost_wd*Inputs!$E$7*$E95-cost_fx*Inputs!$D$7-$F95)+(1-MIN(1,$H$51*$C95))*(1-MIN(1,Inputs!$G$7*$D95)*churn_nonbuyers)*(ic*Inputs!$C$7+fee_wd*Inputs!$E$7*(1-$B95)+fee_fx*Inputs!$D$7-cost_acc-cost_wd*Inputs!$E$7*(1-$B95)-cost_fx*Inputs!$D$7))</f>
        <v>425424.402817618</v>
      </c>
      <c r="I95" s="0" t="n">
        <f aca="false">12*Inputs!$B$8*(MIN(1,$H$52*$C95)*(ic*Inputs!$C$8+pT-cost_acc-cost_wd*Inputs!$E$8-cost_fx*Inputs!$D$8-cost_ins)+(1-MIN(1,$H$52*$C95))*(1-MIN(1,Inputs!$G$8*$D95)*churn_nonbuyers)*(ic*Inputs!$C$8+fee_wd*Inputs!$E$8*(1-$B95)+fee_fx*Inputs!$D$8-cost_acc-cost_wd*Inputs!$E$8*(1-$B95)-cost_fx*Inputs!$D$8))</f>
        <v>142056.554724328</v>
      </c>
      <c r="J95" s="0" t="n">
        <f aca="false">G95+H95+I95-fixed</f>
        <v>93635.5719310066</v>
      </c>
      <c r="K95" s="0" t="n">
        <f aca="false">12*Inputs!$B$6*(1-MIN(1,Inputs!$G$6*$D95)*churn_nonbuyers)*(ic*Inputs!$C$6+fee_wd*Inputs!$E$6*(1-$B95)+fee_fx*Inputs!$D$6-cost_acc-cost_wd*Inputs!$E$6*(1-$B95)-cost_fx*Inputs!$D$6)</f>
        <v>173885.177794147</v>
      </c>
      <c r="L95" s="0" t="n">
        <f aca="false">12*Inputs!$B$7*(1-MIN(1,Inputs!$G$7*$D95)*churn_nonbuyers)*(ic*Inputs!$C$7+fee_wd*Inputs!$E$7*(1-$B95)+fee_fx*Inputs!$D$7-cost_acc-cost_wd*Inputs!$E$7*(1-$B95)-cost_fx*Inputs!$D$7)</f>
        <v>372388.214324488</v>
      </c>
      <c r="M95" s="0" t="n">
        <f aca="false">12*Inputs!$B$8*(1-MIN(1,Inputs!$G$8*$D95)*churn_nonbuyers)*(ic*Inputs!$C$8+fee_wd*Inputs!$E$8*(1-$B95)+fee_fx*Inputs!$D$8-cost_acc-cost_wd*Inputs!$E$8*(1-$B95)-cost_fx*Inputs!$D$8)</f>
        <v>21298.6404793536</v>
      </c>
      <c r="N95" s="0" t="n">
        <f aca="false">K95+L95+I95-fixed</f>
        <v>-11670.0531570364</v>
      </c>
      <c r="O95" s="0" t="n">
        <f aca="false">K95+L95+M95-fixed</f>
        <v>-132427.967402011</v>
      </c>
      <c r="P95" s="0" t="n">
        <f aca="false">12*Inputs!$B$6*(1-MIN(1,Inputs!$F$6*$D95))*(ic*Inputs!$C$6+flat_fee-cost_acc-cost_wd*Inputs!$E$6*$E95-cost_fx*Inputs!$D$6)+12*Inputs!$B$7*(1-MIN(1,Inputs!$F$7*$D95))*(ic*Inputs!$C$7+flat_fee-cost_acc-cost_wd*Inputs!$E$7*$E95-cost_fx*Inputs!$D$7)+12*Inputs!$B$8*(1-MIN(1,Inputs!$F$8*$D95))*(ic*Inputs!$C$8+flat_fee-cost_acc-cost_wd*Inputs!$E$8*$E95-cost_fx*Inputs!$D$8)-fixed</f>
        <v>-139001.68975696</v>
      </c>
    </row>
    <row r="96" customFormat="false" ht="15" hidden="false" customHeight="false" outlineLevel="0" collapsed="false">
      <c r="A96" s="0" t="n">
        <v>31</v>
      </c>
      <c r="B96" s="0" t="n">
        <v>0.148786</v>
      </c>
      <c r="C96" s="0" t="n">
        <v>0.969206</v>
      </c>
      <c r="D96" s="0" t="n">
        <v>1.429616</v>
      </c>
      <c r="E96" s="0" t="n">
        <v>1.190236</v>
      </c>
      <c r="F96" s="0" t="n">
        <v>0.182689</v>
      </c>
      <c r="G96" s="0" t="n">
        <f aca="false">12*Inputs!$B$6*(MIN(1,$H$50*$C96)*(ic*Inputs!$C$6+pS+fee_fx*Inputs!$D$6-cost_acc-cost_wd*Inputs!$E$6*$E96-cost_fx*Inputs!$D$6-$F96)+(1-MIN(1,$H$50*$C96))*(1-MIN(1,Inputs!$G$6*$D96)*churn_nonbuyers)*(ic*Inputs!$C$6+fee_wd*Inputs!$E$6*(1-$B96)+fee_fx*Inputs!$D$6-cost_acc-cost_wd*Inputs!$E$6*(1-$B96)-cost_fx*Inputs!$D$6))</f>
        <v>217230.96128764</v>
      </c>
      <c r="H96" s="0" t="n">
        <f aca="false">12*Inputs!$B$7*(MIN(1,$H$51*$C96)*(ic*Inputs!$C$7+pE+fee_fx*Inputs!$D$7-cost_acc-cost_wd*Inputs!$E$7*$E96-cost_fx*Inputs!$D$7-$F96)+(1-MIN(1,$H$51*$C96))*(1-MIN(1,Inputs!$G$7*$D96)*churn_nonbuyers)*(ic*Inputs!$C$7+fee_wd*Inputs!$E$7*(1-$B96)+fee_fx*Inputs!$D$7-cost_acc-cost_wd*Inputs!$E$7*(1-$B96)-cost_fx*Inputs!$D$7))</f>
        <v>403883.880000642</v>
      </c>
      <c r="I96" s="0" t="n">
        <f aca="false">12*Inputs!$B$8*(MIN(1,$H$52*$C96)*(ic*Inputs!$C$8+pT-cost_acc-cost_wd*Inputs!$E$8-cost_fx*Inputs!$D$8-cost_ins)+(1-MIN(1,$H$52*$C96))*(1-MIN(1,Inputs!$G$8*$D96)*churn_nonbuyers)*(ic*Inputs!$C$8+fee_wd*Inputs!$E$8*(1-$B96)+fee_fx*Inputs!$D$8-cost_acc-cost_wd*Inputs!$E$8*(1-$B96)-cost_fx*Inputs!$D$8))</f>
        <v>139705.229664</v>
      </c>
      <c r="J96" s="0" t="n">
        <f aca="false">G96+H96+I96-fixed</f>
        <v>60820.0709522823</v>
      </c>
      <c r="K96" s="0" t="n">
        <f aca="false">12*Inputs!$B$6*(1-MIN(1,Inputs!$G$6*$D96)*churn_nonbuyers)*(ic*Inputs!$C$6+fee_wd*Inputs!$E$6*(1-$B96)+fee_fx*Inputs!$D$6-cost_acc-cost_wd*Inputs!$E$6*(1-$B96)-cost_fx*Inputs!$D$6)</f>
        <v>167295.776012467</v>
      </c>
      <c r="L96" s="0" t="n">
        <f aca="false">12*Inputs!$B$7*(1-MIN(1,Inputs!$G$7*$D96)*churn_nonbuyers)*(ic*Inputs!$C$7+fee_wd*Inputs!$E$7*(1-$B96)+fee_fx*Inputs!$D$7-cost_acc-cost_wd*Inputs!$E$7*(1-$B96)-cost_fx*Inputs!$D$7)</f>
        <v>365401.07443948</v>
      </c>
      <c r="M96" s="0" t="n">
        <f aca="false">12*Inputs!$B$8*(1-MIN(1,Inputs!$G$8*$D96)*churn_nonbuyers)*(ic*Inputs!$C$8+fee_wd*Inputs!$E$8*(1-$B96)+fee_fx*Inputs!$D$8-cost_acc-cost_wd*Inputs!$E$8*(1-$B96)-cost_fx*Inputs!$D$8)</f>
        <v>0</v>
      </c>
      <c r="N96" s="0" t="n">
        <f aca="false">K96+L96+I96-fixed</f>
        <v>-27597.9198840525</v>
      </c>
      <c r="O96" s="0" t="n">
        <f aca="false">K96+L96+M96-fixed</f>
        <v>-167303.149548052</v>
      </c>
      <c r="P96" s="0" t="n">
        <f aca="false">12*Inputs!$B$6*(1-MIN(1,Inputs!$F$6*$D96))*(ic*Inputs!$C$6+flat_fee-cost_acc-cost_wd*Inputs!$E$6*$E96-cost_fx*Inputs!$D$6)+12*Inputs!$B$7*(1-MIN(1,Inputs!$F$7*$D96))*(ic*Inputs!$C$7+flat_fee-cost_acc-cost_wd*Inputs!$E$7*$E96-cost_fx*Inputs!$D$7)+12*Inputs!$B$8*(1-MIN(1,Inputs!$F$8*$D96))*(ic*Inputs!$C$8+flat_fee-cost_acc-cost_wd*Inputs!$E$8*$E96-cost_fx*Inputs!$D$8)-fixed</f>
        <v>-234367.62059776</v>
      </c>
    </row>
    <row r="97" customFormat="false" ht="15" hidden="false" customHeight="false" outlineLevel="0" collapsed="false">
      <c r="A97" s="0" t="n">
        <v>32</v>
      </c>
      <c r="B97" s="0" t="n">
        <v>0.216747</v>
      </c>
      <c r="C97" s="0" t="n">
        <v>1.112237</v>
      </c>
      <c r="D97" s="0" t="n">
        <v>1.136223</v>
      </c>
      <c r="E97" s="0" t="n">
        <v>1.194659</v>
      </c>
      <c r="F97" s="0" t="n">
        <v>0.054448</v>
      </c>
      <c r="G97" s="0" t="n">
        <f aca="false">12*Inputs!$B$6*(MIN(1,$H$50*$C97)*(ic*Inputs!$C$6+pS+fee_fx*Inputs!$D$6-cost_acc-cost_wd*Inputs!$E$6*$E97-cost_fx*Inputs!$D$6-$F97)+(1-MIN(1,$H$50*$C97))*(1-MIN(1,Inputs!$G$6*$D97)*churn_nonbuyers)*(ic*Inputs!$C$6+fee_wd*Inputs!$E$6*(1-$B97)+fee_fx*Inputs!$D$6-cost_acc-cost_wd*Inputs!$E$6*(1-$B97)-cost_fx*Inputs!$D$6))</f>
        <v>221771.945752031</v>
      </c>
      <c r="H97" s="0" t="n">
        <f aca="false">12*Inputs!$B$7*(MIN(1,$H$51*$C97)*(ic*Inputs!$C$7+pE+fee_fx*Inputs!$D$7-cost_acc-cost_wd*Inputs!$E$7*$E97-cost_fx*Inputs!$D$7-$F97)+(1-MIN(1,$H$51*$C97))*(1-MIN(1,Inputs!$G$7*$D97)*churn_nonbuyers)*(ic*Inputs!$C$7+fee_wd*Inputs!$E$7*(1-$B97)+fee_fx*Inputs!$D$7-cost_acc-cost_wd*Inputs!$E$7*(1-$B97)-cost_fx*Inputs!$D$7))</f>
        <v>413830.043140079</v>
      </c>
      <c r="I97" s="0" t="n">
        <f aca="false">12*Inputs!$B$8*(MIN(1,$H$52*$C97)*(ic*Inputs!$C$8+pT-cost_acc-cost_wd*Inputs!$E$8-cost_fx*Inputs!$D$8-cost_ins)+(1-MIN(1,$H$52*$C97))*(1-MIN(1,Inputs!$G$8*$D97)*churn_nonbuyers)*(ic*Inputs!$C$8+fee_wd*Inputs!$E$8*(1-$B97)+fee_fx*Inputs!$D$8-cost_acc-cost_wd*Inputs!$E$8*(1-$B97)-cost_fx*Inputs!$D$8))</f>
        <v>174641.698942997</v>
      </c>
      <c r="J97" s="0" t="n">
        <f aca="false">G97+H97+I97-fixed</f>
        <v>110243.687835107</v>
      </c>
      <c r="K97" s="0" t="n">
        <f aca="false">12*Inputs!$B$6*(1-MIN(1,Inputs!$G$6*$D97)*churn_nonbuyers)*(ic*Inputs!$C$6+fee_wd*Inputs!$E$6*(1-$B97)+fee_fx*Inputs!$D$6-cost_acc-cost_wd*Inputs!$E$6*(1-$B97)-cost_fx*Inputs!$D$6)</f>
        <v>160708.469231383</v>
      </c>
      <c r="L97" s="0" t="n">
        <f aca="false">12*Inputs!$B$7*(1-MIN(1,Inputs!$G$7*$D97)*churn_nonbuyers)*(ic*Inputs!$C$7+fee_wd*Inputs!$E$7*(1-$B97)+fee_fx*Inputs!$D$7-cost_acc-cost_wd*Inputs!$E$7*(1-$B97)-cost_fx*Inputs!$D$7)</f>
        <v>359308.57763483</v>
      </c>
      <c r="M97" s="0" t="n">
        <f aca="false">12*Inputs!$B$8*(1-MIN(1,Inputs!$G$8*$D97)*churn_nonbuyers)*(ic*Inputs!$C$8+fee_wd*Inputs!$E$8*(1-$B97)+fee_fx*Inputs!$D$8-cost_acc-cost_wd*Inputs!$E$8*(1-$B97)-cost_fx*Inputs!$D$8)</f>
        <v>64666.6832931216</v>
      </c>
      <c r="N97" s="0" t="n">
        <f aca="false">K97+L97+I97-fixed</f>
        <v>-5341.25419078942</v>
      </c>
      <c r="O97" s="0" t="n">
        <f aca="false">K97+L97+M97-fixed</f>
        <v>-115316.269840665</v>
      </c>
      <c r="P97" s="0" t="n">
        <f aca="false">12*Inputs!$B$6*(1-MIN(1,Inputs!$F$6*$D97))*(ic*Inputs!$C$6+flat_fee-cost_acc-cost_wd*Inputs!$E$6*$E97-cost_fx*Inputs!$D$6)+12*Inputs!$B$7*(1-MIN(1,Inputs!$F$7*$D97))*(ic*Inputs!$C$7+flat_fee-cost_acc-cost_wd*Inputs!$E$7*$E97-cost_fx*Inputs!$D$7)+12*Inputs!$B$8*(1-MIN(1,Inputs!$F$8*$D97))*(ic*Inputs!$C$8+flat_fee-cost_acc-cost_wd*Inputs!$E$8*$E97-cost_fx*Inputs!$D$8)-fixed</f>
        <v>-84076.56403432</v>
      </c>
    </row>
    <row r="98" customFormat="false" ht="15" hidden="false" customHeight="false" outlineLevel="0" collapsed="false">
      <c r="A98" s="0" t="n">
        <v>33</v>
      </c>
      <c r="B98" s="0" t="n">
        <v>0.394179</v>
      </c>
      <c r="C98" s="0" t="n">
        <v>1.113211</v>
      </c>
      <c r="D98" s="0" t="n">
        <v>0.857619</v>
      </c>
      <c r="E98" s="0" t="n">
        <v>1.178349</v>
      </c>
      <c r="F98" s="0" t="n">
        <v>0.234718</v>
      </c>
      <c r="G98" s="0" t="n">
        <f aca="false">12*Inputs!$B$6*(MIN(1,$H$50*$C98)*(ic*Inputs!$C$6+pS+fee_fx*Inputs!$D$6-cost_acc-cost_wd*Inputs!$E$6*$E98-cost_fx*Inputs!$D$6-$F98)+(1-MIN(1,$H$50*$C98))*(1-MIN(1,Inputs!$G$6*$D98)*churn_nonbuyers)*(ic*Inputs!$C$6+fee_wd*Inputs!$E$6*(1-$B98)+fee_fx*Inputs!$D$6-cost_acc-cost_wd*Inputs!$E$6*(1-$B98)-cost_fx*Inputs!$D$6))</f>
        <v>197505.534369138</v>
      </c>
      <c r="H98" s="0" t="n">
        <f aca="false">12*Inputs!$B$7*(MIN(1,$H$51*$C98)*(ic*Inputs!$C$7+pE+fee_fx*Inputs!$D$7-cost_acc-cost_wd*Inputs!$E$7*$E98-cost_fx*Inputs!$D$7-$F98)+(1-MIN(1,$H$51*$C98))*(1-MIN(1,Inputs!$G$7*$D98)*churn_nonbuyers)*(ic*Inputs!$C$7+fee_wd*Inputs!$E$7*(1-$B98)+fee_fx*Inputs!$D$7-cost_acc-cost_wd*Inputs!$E$7*(1-$B98)-cost_fx*Inputs!$D$7))</f>
        <v>392326.563644651</v>
      </c>
      <c r="I98" s="0" t="n">
        <f aca="false">12*Inputs!$B$8*(MIN(1,$H$52*$C98)*(ic*Inputs!$C$8+pT-cost_acc-cost_wd*Inputs!$E$8-cost_fx*Inputs!$D$8-cost_ins)+(1-MIN(1,$H$52*$C98))*(1-MIN(1,Inputs!$G$8*$D98)*churn_nonbuyers)*(ic*Inputs!$C$8+fee_wd*Inputs!$E$8*(1-$B98)+fee_fx*Inputs!$D$8-cost_acc-cost_wd*Inputs!$E$8*(1-$B98)-cost_fx*Inputs!$D$8))</f>
        <v>187590.777658509</v>
      </c>
      <c r="J98" s="0" t="n">
        <f aca="false">G98+H98+I98-fixed</f>
        <v>77422.8756722976</v>
      </c>
      <c r="K98" s="0" t="n">
        <f aca="false">12*Inputs!$B$6*(1-MIN(1,Inputs!$G$6*$D98)*churn_nonbuyers)*(ic*Inputs!$C$6+fee_wd*Inputs!$E$6*(1-$B98)+fee_fx*Inputs!$D$6-cost_acc-cost_wd*Inputs!$E$6*(1-$B98)-cost_fx*Inputs!$D$6)</f>
        <v>138627.423358567</v>
      </c>
      <c r="L98" s="0" t="n">
        <f aca="false">12*Inputs!$B$7*(1-MIN(1,Inputs!$G$7*$D98)*churn_nonbuyers)*(ic*Inputs!$C$7+fee_wd*Inputs!$E$7*(1-$B98)+fee_fx*Inputs!$D$7-cost_acc-cost_wd*Inputs!$E$7*(1-$B98)-cost_fx*Inputs!$D$7)</f>
        <v>337524.86390314</v>
      </c>
      <c r="M98" s="0" t="n">
        <f aca="false">12*Inputs!$B$8*(1-MIN(1,Inputs!$G$8*$D98)*churn_nonbuyers)*(ic*Inputs!$C$8+fee_wd*Inputs!$E$8*(1-$B98)+fee_fx*Inputs!$D$8-cost_acc-cost_wd*Inputs!$E$8*(1-$B98)-cost_fx*Inputs!$D$8)</f>
        <v>122889.280313314</v>
      </c>
      <c r="N98" s="0" t="n">
        <f aca="false">K98+L98+I98-fixed</f>
        <v>-36256.9350797837</v>
      </c>
      <c r="O98" s="0" t="n">
        <f aca="false">K98+L98+M98-fixed</f>
        <v>-100958.432424979</v>
      </c>
      <c r="P98" s="0" t="n">
        <f aca="false">12*Inputs!$B$6*(1-MIN(1,Inputs!$F$6*$D98))*(ic*Inputs!$C$6+flat_fee-cost_acc-cost_wd*Inputs!$E$6*$E98-cost_fx*Inputs!$D$6)+12*Inputs!$B$7*(1-MIN(1,Inputs!$F$7*$D98))*(ic*Inputs!$C$7+flat_fee-cost_acc-cost_wd*Inputs!$E$7*$E98-cost_fx*Inputs!$D$7)+12*Inputs!$B$8*(1-MIN(1,Inputs!$F$8*$D98))*(ic*Inputs!$C$8+flat_fee-cost_acc-cost_wd*Inputs!$E$8*$E98-cost_fx*Inputs!$D$8)-fixed</f>
        <v>67623.42241544</v>
      </c>
    </row>
    <row r="99" customFormat="false" ht="15" hidden="false" customHeight="false" outlineLevel="0" collapsed="false">
      <c r="A99" s="0" t="n">
        <v>34</v>
      </c>
      <c r="B99" s="0" t="n">
        <v>0.105815</v>
      </c>
      <c r="C99" s="0" t="n">
        <v>1.012793</v>
      </c>
      <c r="D99" s="0" t="n">
        <v>1.191893</v>
      </c>
      <c r="E99" s="0" t="n">
        <v>1.124644</v>
      </c>
      <c r="F99" s="0" t="n">
        <v>0.189426</v>
      </c>
      <c r="G99" s="0" t="n">
        <f aca="false">12*Inputs!$B$6*(MIN(1,$H$50*$C99)*(ic*Inputs!$C$6+pS+fee_fx*Inputs!$D$6-cost_acc-cost_wd*Inputs!$E$6*$E99-cost_fx*Inputs!$D$6-$F99)+(1-MIN(1,$H$50*$C99))*(1-MIN(1,Inputs!$G$6*$D99)*churn_nonbuyers)*(ic*Inputs!$C$6+fee_wd*Inputs!$E$6*(1-$B99)+fee_fx*Inputs!$D$6-cost_acc-cost_wd*Inputs!$E$6*(1-$B99)-cost_fx*Inputs!$D$6))</f>
        <v>228165.655004336</v>
      </c>
      <c r="H99" s="0" t="n">
        <f aca="false">12*Inputs!$B$7*(MIN(1,$H$51*$C99)*(ic*Inputs!$C$7+pE+fee_fx*Inputs!$D$7-cost_acc-cost_wd*Inputs!$E$7*$E99-cost_fx*Inputs!$D$7-$F99)+(1-MIN(1,$H$51*$C99))*(1-MIN(1,Inputs!$G$7*$D99)*churn_nonbuyers)*(ic*Inputs!$C$7+fee_wd*Inputs!$E$7*(1-$B99)+fee_fx*Inputs!$D$7-cost_acc-cost_wd*Inputs!$E$7*(1-$B99)-cost_fx*Inputs!$D$7))</f>
        <v>418043.468220994</v>
      </c>
      <c r="I99" s="0" t="n">
        <f aca="false">12*Inputs!$B$8*(MIN(1,$H$52*$C99)*(ic*Inputs!$C$8+pT-cost_acc-cost_wd*Inputs!$E$8-cost_fx*Inputs!$D$8-cost_ins)+(1-MIN(1,$H$52*$C99))*(1-MIN(1,Inputs!$G$8*$D99)*churn_nonbuyers)*(ic*Inputs!$C$8+fee_wd*Inputs!$E$8*(1-$B99)+fee_fx*Inputs!$D$8-cost_acc-cost_wd*Inputs!$E$8*(1-$B99)-cost_fx*Inputs!$D$8))</f>
        <v>161481.752591346</v>
      </c>
      <c r="J99" s="0" t="n">
        <f aca="false">G99+H99+I99-fixed</f>
        <v>107690.875816676</v>
      </c>
      <c r="K99" s="0" t="n">
        <f aca="false">12*Inputs!$B$6*(1-MIN(1,Inputs!$G$6*$D99)*churn_nonbuyers)*(ic*Inputs!$C$6+fee_wd*Inputs!$E$6*(1-$B99)+fee_fx*Inputs!$D$6-cost_acc-cost_wd*Inputs!$E$6*(1-$B99)-cost_fx*Inputs!$D$6)</f>
        <v>175256.423696124</v>
      </c>
      <c r="L99" s="0" t="n">
        <f aca="false">12*Inputs!$B$7*(1-MIN(1,Inputs!$G$7*$D99)*churn_nonbuyers)*(ic*Inputs!$C$7+fee_wd*Inputs!$E$7*(1-$B99)+fee_fx*Inputs!$D$7-cost_acc-cost_wd*Inputs!$E$7*(1-$B99)-cost_fx*Inputs!$D$7)</f>
        <v>374090.341353674</v>
      </c>
      <c r="M99" s="0" t="n">
        <f aca="false">12*Inputs!$B$8*(1-MIN(1,Inputs!$G$8*$D99)*churn_nonbuyers)*(ic*Inputs!$C$8+fee_wd*Inputs!$E$8*(1-$B99)+fee_fx*Inputs!$D$8-cost_acc-cost_wd*Inputs!$E$8*(1-$B99)-cost_fx*Inputs!$D$8)</f>
        <v>53234.804661912</v>
      </c>
      <c r="N99" s="0" t="n">
        <f aca="false">K99+L99+I99-fixed</f>
        <v>10828.517641144</v>
      </c>
      <c r="O99" s="0" t="n">
        <f aca="false">K99+L99+M99-fixed</f>
        <v>-97418.4302882897</v>
      </c>
      <c r="P99" s="0" t="n">
        <f aca="false">12*Inputs!$B$6*(1-MIN(1,Inputs!$F$6*$D99))*(ic*Inputs!$C$6+flat_fee-cost_acc-cost_wd*Inputs!$E$6*$E99-cost_fx*Inputs!$D$6)+12*Inputs!$B$7*(1-MIN(1,Inputs!$F$7*$D99))*(ic*Inputs!$C$7+flat_fee-cost_acc-cost_wd*Inputs!$E$7*$E99-cost_fx*Inputs!$D$7)+12*Inputs!$B$8*(1-MIN(1,Inputs!$F$8*$D99))*(ic*Inputs!$C$8+flat_fee-cost_acc-cost_wd*Inputs!$E$8*$E99-cost_fx*Inputs!$D$8)-fixed</f>
        <v>-85847.6490419201</v>
      </c>
    </row>
    <row r="100" customFormat="false" ht="15" hidden="false" customHeight="false" outlineLevel="0" collapsed="false">
      <c r="A100" s="0" t="n">
        <v>35</v>
      </c>
      <c r="B100" s="0" t="n">
        <v>0.090048</v>
      </c>
      <c r="C100" s="0" t="n">
        <v>1.138553</v>
      </c>
      <c r="D100" s="0" t="n">
        <v>1.194286</v>
      </c>
      <c r="E100" s="0" t="n">
        <v>1.171706</v>
      </c>
      <c r="F100" s="0" t="n">
        <v>0.029254</v>
      </c>
      <c r="G100" s="0" t="n">
        <f aca="false">12*Inputs!$B$6*(MIN(1,$H$50*$C100)*(ic*Inputs!$C$6+pS+fee_fx*Inputs!$D$6-cost_acc-cost_wd*Inputs!$E$6*$E100-cost_fx*Inputs!$D$6-$F100)+(1-MIN(1,$H$50*$C100))*(1-MIN(1,Inputs!$G$6*$D100)*churn_nonbuyers)*(ic*Inputs!$C$6+fee_wd*Inputs!$E$6*(1-$B100)+fee_fx*Inputs!$D$6-cost_acc-cost_wd*Inputs!$E$6*(1-$B100)-cost_fx*Inputs!$D$6))</f>
        <v>239622.752844626</v>
      </c>
      <c r="H100" s="0" t="n">
        <f aca="false">12*Inputs!$B$7*(MIN(1,$H$51*$C100)*(ic*Inputs!$C$7+pE+fee_fx*Inputs!$D$7-cost_acc-cost_wd*Inputs!$E$7*$E100-cost_fx*Inputs!$D$7-$F100)+(1-MIN(1,$H$51*$C100))*(1-MIN(1,Inputs!$G$7*$D100)*churn_nonbuyers)*(ic*Inputs!$C$7+fee_wd*Inputs!$E$7*(1-$B100)+fee_fx*Inputs!$D$7-cost_acc-cost_wd*Inputs!$E$7*(1-$B100)-cost_fx*Inputs!$D$7))</f>
        <v>429009.63425611</v>
      </c>
      <c r="I100" s="0" t="n">
        <f aca="false">12*Inputs!$B$8*(MIN(1,$H$52*$C100)*(ic*Inputs!$C$8+pT-cost_acc-cost_wd*Inputs!$E$8-cost_fx*Inputs!$D$8-cost_ins)+(1-MIN(1,$H$52*$C100))*(1-MIN(1,Inputs!$G$8*$D100)*churn_nonbuyers)*(ic*Inputs!$C$8+fee_wd*Inputs!$E$8*(1-$B100)+fee_fx*Inputs!$D$8-cost_acc-cost_wd*Inputs!$E$8*(1-$B100)-cost_fx*Inputs!$D$8))</f>
        <v>174838.86259762</v>
      </c>
      <c r="J100" s="0" t="n">
        <f aca="false">G100+H100+I100-fixed</f>
        <v>143471.249698356</v>
      </c>
      <c r="K100" s="0" t="n">
        <f aca="false">12*Inputs!$B$6*(1-MIN(1,Inputs!$G$6*$D100)*churn_nonbuyers)*(ic*Inputs!$C$6+fee_wd*Inputs!$E$6*(1-$B100)+fee_fx*Inputs!$D$6-cost_acc-cost_wd*Inputs!$E$6*(1-$B100)-cost_fx*Inputs!$D$6)</f>
        <v>177368.995193242</v>
      </c>
      <c r="L100" s="0" t="n">
        <f aca="false">12*Inputs!$B$7*(1-MIN(1,Inputs!$G$7*$D100)*churn_nonbuyers)*(ic*Inputs!$C$7+fee_wd*Inputs!$E$7*(1-$B100)+fee_fx*Inputs!$D$7-cost_acc-cost_wd*Inputs!$E$7*(1-$B100)-cost_fx*Inputs!$D$7)</f>
        <v>376251.590587945</v>
      </c>
      <c r="M100" s="0" t="n">
        <f aca="false">12*Inputs!$B$8*(1-MIN(1,Inputs!$G$8*$D100)*churn_nonbuyers)*(ic*Inputs!$C$8+fee_wd*Inputs!$E$8*(1-$B100)+fee_fx*Inputs!$D$8-cost_acc-cost_wd*Inputs!$E$8*(1-$B100)-cost_fx*Inputs!$D$8)</f>
        <v>52820.6777284608</v>
      </c>
      <c r="N100" s="0" t="n">
        <f aca="false">K100+L100+I100-fixed</f>
        <v>28459.4483788068</v>
      </c>
      <c r="O100" s="0" t="n">
        <f aca="false">K100+L100+M100-fixed</f>
        <v>-93558.7364903527</v>
      </c>
      <c r="P100" s="0" t="n">
        <f aca="false">12*Inputs!$B$6*(1-MIN(1,Inputs!$F$6*$D100))*(ic*Inputs!$C$6+flat_fee-cost_acc-cost_wd*Inputs!$E$6*$E100-cost_fx*Inputs!$D$6)+12*Inputs!$B$7*(1-MIN(1,Inputs!$F$7*$D100))*(ic*Inputs!$C$7+flat_fee-cost_acc-cost_wd*Inputs!$E$7*$E100-cost_fx*Inputs!$D$7)+12*Inputs!$B$8*(1-MIN(1,Inputs!$F$8*$D100))*(ic*Inputs!$C$8+flat_fee-cost_acc-cost_wd*Inputs!$E$8*$E100-cost_fx*Inputs!$D$8)-fixed</f>
        <v>-105261.89014816</v>
      </c>
    </row>
    <row r="101" customFormat="false" ht="15" hidden="false" customHeight="false" outlineLevel="0" collapsed="false">
      <c r="A101" s="0" t="n">
        <v>36</v>
      </c>
      <c r="B101" s="0" t="n">
        <v>0.142249</v>
      </c>
      <c r="C101" s="0" t="n">
        <v>1.019547</v>
      </c>
      <c r="D101" s="0" t="n">
        <v>1.195066</v>
      </c>
      <c r="E101" s="0" t="n">
        <v>1.167569</v>
      </c>
      <c r="F101" s="0" t="n">
        <v>0.362949</v>
      </c>
      <c r="G101" s="0" t="n">
        <f aca="false">12*Inputs!$B$6*(MIN(1,$H$50*$C101)*(ic*Inputs!$C$6+pS+fee_fx*Inputs!$D$6-cost_acc-cost_wd*Inputs!$E$6*$E101-cost_fx*Inputs!$D$6-$F101)+(1-MIN(1,$H$50*$C101))*(1-MIN(1,Inputs!$G$6*$D101)*churn_nonbuyers)*(ic*Inputs!$C$6+fee_wd*Inputs!$E$6*(1-$B101)+fee_fx*Inputs!$D$6-cost_acc-cost_wd*Inputs!$E$6*(1-$B101)-cost_fx*Inputs!$D$6))</f>
        <v>218876.246707162</v>
      </c>
      <c r="H101" s="0" t="n">
        <f aca="false">12*Inputs!$B$7*(MIN(1,$H$51*$C101)*(ic*Inputs!$C$7+pE+fee_fx*Inputs!$D$7-cost_acc-cost_wd*Inputs!$E$7*$E101-cost_fx*Inputs!$D$7-$F101)+(1-MIN(1,$H$51*$C101))*(1-MIN(1,Inputs!$G$7*$D101)*churn_nonbuyers)*(ic*Inputs!$C$7+fee_wd*Inputs!$E$7*(1-$B101)+fee_fx*Inputs!$D$7-cost_acc-cost_wd*Inputs!$E$7*(1-$B101)-cost_fx*Inputs!$D$7))</f>
        <v>400087.305180835</v>
      </c>
      <c r="I101" s="0" t="n">
        <f aca="false">12*Inputs!$B$8*(MIN(1,$H$52*$C101)*(ic*Inputs!$C$8+pT-cost_acc-cost_wd*Inputs!$E$8-cost_fx*Inputs!$D$8-cost_ins)+(1-MIN(1,$H$52*$C101))*(1-MIN(1,Inputs!$G$8*$D101)*churn_nonbuyers)*(ic*Inputs!$C$8+fee_wd*Inputs!$E$8*(1-$B101)+fee_fx*Inputs!$D$8-cost_acc-cost_wd*Inputs!$E$8*(1-$B101)-cost_fx*Inputs!$D$8))</f>
        <v>161917.432537871</v>
      </c>
      <c r="J101" s="0" t="n">
        <f aca="false">G101+H101+I101-fixed</f>
        <v>80880.9844258685</v>
      </c>
      <c r="K101" s="0" t="n">
        <f aca="false">12*Inputs!$B$6*(1-MIN(1,Inputs!$G$6*$D101)*churn_nonbuyers)*(ic*Inputs!$C$6+fee_wd*Inputs!$E$6*(1-$B101)+fee_fx*Inputs!$D$6-cost_acc-cost_wd*Inputs!$E$6*(1-$B101)-cost_fx*Inputs!$D$6)</f>
        <v>170293.856712725</v>
      </c>
      <c r="L101" s="0" t="n">
        <f aca="false">12*Inputs!$B$7*(1-MIN(1,Inputs!$G$7*$D101)*churn_nonbuyers)*(ic*Inputs!$C$7+fee_wd*Inputs!$E$7*(1-$B101)+fee_fx*Inputs!$D$7-cost_acc-cost_wd*Inputs!$E$7*(1-$B101)-cost_fx*Inputs!$D$7)</f>
        <v>368995.012459635</v>
      </c>
      <c r="M101" s="0" t="n">
        <f aca="false">12*Inputs!$B$8*(1-MIN(1,Inputs!$G$8*$D101)*churn_nonbuyers)*(ic*Inputs!$C$8+fee_wd*Inputs!$E$8*(1-$B101)+fee_fx*Inputs!$D$8-cost_acc-cost_wd*Inputs!$E$8*(1-$B101)-cost_fx*Inputs!$D$8)</f>
        <v>52235.2656193824</v>
      </c>
      <c r="N101" s="0" t="n">
        <f aca="false">K101+L101+I101-fixed</f>
        <v>1206.301710231</v>
      </c>
      <c r="O101" s="0" t="n">
        <f aca="false">K101+L101+M101-fixed</f>
        <v>-108475.865208258</v>
      </c>
      <c r="P101" s="0" t="n">
        <f aca="false">12*Inputs!$B$6*(1-MIN(1,Inputs!$F$6*$D101))*(ic*Inputs!$C$6+flat_fee-cost_acc-cost_wd*Inputs!$E$6*$E101-cost_fx*Inputs!$D$6)+12*Inputs!$B$7*(1-MIN(1,Inputs!$F$7*$D101))*(ic*Inputs!$C$7+flat_fee-cost_acc-cost_wd*Inputs!$E$7*$E101-cost_fx*Inputs!$D$7)+12*Inputs!$B$8*(1-MIN(1,Inputs!$F$8*$D101))*(ic*Inputs!$C$8+flat_fee-cost_acc-cost_wd*Inputs!$E$8*$E101-cost_fx*Inputs!$D$8)-fixed</f>
        <v>-104076.10375504</v>
      </c>
    </row>
    <row r="102" customFormat="false" ht="15" hidden="false" customHeight="false" outlineLevel="0" collapsed="false">
      <c r="A102" s="0" t="n">
        <v>37</v>
      </c>
      <c r="B102" s="0" t="n">
        <v>0.077728</v>
      </c>
      <c r="C102" s="0" t="n">
        <v>0.815561</v>
      </c>
      <c r="D102" s="0" t="n">
        <v>1.041785</v>
      </c>
      <c r="E102" s="0" t="n">
        <v>1.089708</v>
      </c>
      <c r="F102" s="0" t="n">
        <v>0.210979</v>
      </c>
      <c r="G102" s="0" t="n">
        <f aca="false">12*Inputs!$B$6*(MIN(1,$H$50*$C102)*(ic*Inputs!$C$6+pS+fee_fx*Inputs!$D$6-cost_acc-cost_wd*Inputs!$E$6*$E102-cost_fx*Inputs!$D$6-$F102)+(1-MIN(1,$H$50*$C102))*(1-MIN(1,Inputs!$G$6*$D102)*churn_nonbuyers)*(ic*Inputs!$C$6+fee_wd*Inputs!$E$6*(1-$B102)+fee_fx*Inputs!$D$6-cost_acc-cost_wd*Inputs!$E$6*(1-$B102)-cost_fx*Inputs!$D$6))</f>
        <v>223004.727615633</v>
      </c>
      <c r="H102" s="0" t="n">
        <f aca="false">12*Inputs!$B$7*(MIN(1,$H$51*$C102)*(ic*Inputs!$C$7+pE+fee_fx*Inputs!$D$7-cost_acc-cost_wd*Inputs!$E$7*$E102-cost_fx*Inputs!$D$7-$F102)+(1-MIN(1,$H$51*$C102))*(1-MIN(1,Inputs!$G$7*$D102)*churn_nonbuyers)*(ic*Inputs!$C$7+fee_wd*Inputs!$E$7*(1-$B102)+fee_fx*Inputs!$D$7-cost_acc-cost_wd*Inputs!$E$7*(1-$B102)-cost_fx*Inputs!$D$7))</f>
        <v>415570.935750624</v>
      </c>
      <c r="I102" s="0" t="n">
        <f aca="false">12*Inputs!$B$8*(MIN(1,$H$52*$C102)*(ic*Inputs!$C$8+pT-cost_acc-cost_wd*Inputs!$E$8-cost_fx*Inputs!$D$8-cost_ins)+(1-MIN(1,$H$52*$C102))*(1-MIN(1,Inputs!$G$8*$D102)*churn_nonbuyers)*(ic*Inputs!$C$8+fee_wd*Inputs!$E$8*(1-$B102)+fee_fx*Inputs!$D$8-cost_acc-cost_wd*Inputs!$E$8*(1-$B102)-cost_fx*Inputs!$D$8))</f>
        <v>155046.243551085</v>
      </c>
      <c r="J102" s="0" t="n">
        <f aca="false">G102+H102+I102-fixed</f>
        <v>93621.906917343</v>
      </c>
      <c r="K102" s="0" t="n">
        <f aca="false">12*Inputs!$B$6*(1-MIN(1,Inputs!$G$6*$D102)*churn_nonbuyers)*(ic*Inputs!$C$6+fee_wd*Inputs!$E$6*(1-$B102)+fee_fx*Inputs!$D$6-cost_acc-cost_wd*Inputs!$E$6*(1-$B102)-cost_fx*Inputs!$D$6)</f>
        <v>180489.001424256</v>
      </c>
      <c r="L102" s="0" t="n">
        <f aca="false">12*Inputs!$B$7*(1-MIN(1,Inputs!$G$7*$D102)*churn_nonbuyers)*(ic*Inputs!$C$7+fee_wd*Inputs!$E$7*(1-$B102)+fee_fx*Inputs!$D$7-cost_acc-cost_wd*Inputs!$E$7*(1-$B102)-cost_fx*Inputs!$D$7)</f>
        <v>379755.552374554</v>
      </c>
      <c r="M102" s="0" t="n">
        <f aca="false">12*Inputs!$B$8*(1-MIN(1,Inputs!$G$8*$D102)*churn_nonbuyers)*(ic*Inputs!$C$8+fee_wd*Inputs!$E$8*(1-$B102)+fee_fx*Inputs!$D$8-cost_acc-cost_wd*Inputs!$E$8*(1-$B102)-cost_fx*Inputs!$D$8)</f>
        <v>87362.808246528</v>
      </c>
      <c r="N102" s="0" t="n">
        <f aca="false">K102+L102+I102-fixed</f>
        <v>15290.7973498951</v>
      </c>
      <c r="O102" s="0" t="n">
        <f aca="false">K102+L102+M102-fixed</f>
        <v>-52392.6379546622</v>
      </c>
      <c r="P102" s="0" t="n">
        <f aca="false">12*Inputs!$B$6*(1-MIN(1,Inputs!$F$6*$D102))*(ic*Inputs!$C$6+flat_fee-cost_acc-cost_wd*Inputs!$E$6*$E102-cost_fx*Inputs!$D$6)+12*Inputs!$B$7*(1-MIN(1,Inputs!$F$7*$D102))*(ic*Inputs!$C$7+flat_fee-cost_acc-cost_wd*Inputs!$E$7*$E102-cost_fx*Inputs!$D$7)+12*Inputs!$B$8*(1-MIN(1,Inputs!$F$8*$D102))*(ic*Inputs!$C$8+flat_fee-cost_acc-cost_wd*Inputs!$E$8*$E102-cost_fx*Inputs!$D$8)-fixed</f>
        <v>9054.04022720002</v>
      </c>
    </row>
    <row r="103" customFormat="false" ht="15" hidden="false" customHeight="false" outlineLevel="0" collapsed="false">
      <c r="A103" s="0" t="n">
        <v>38</v>
      </c>
      <c r="B103" s="0" t="n">
        <v>0.17808</v>
      </c>
      <c r="C103" s="0" t="n">
        <v>0.847439</v>
      </c>
      <c r="D103" s="0" t="n">
        <v>1.075819</v>
      </c>
      <c r="E103" s="0" t="n">
        <v>1.331347</v>
      </c>
      <c r="F103" s="0" t="n">
        <v>0.219084</v>
      </c>
      <c r="G103" s="0" t="n">
        <f aca="false">12*Inputs!$B$6*(MIN(1,$H$50*$C103)*(ic*Inputs!$C$6+pS+fee_fx*Inputs!$D$6-cost_acc-cost_wd*Inputs!$E$6*$E103-cost_fx*Inputs!$D$6-$F103)+(1-MIN(1,$H$50*$C103))*(1-MIN(1,Inputs!$G$6*$D103)*churn_nonbuyers)*(ic*Inputs!$C$6+fee_wd*Inputs!$E$6*(1-$B103)+fee_fx*Inputs!$D$6-cost_acc-cost_wd*Inputs!$E$6*(1-$B103)-cost_fx*Inputs!$D$6))</f>
        <v>206741.865212535</v>
      </c>
      <c r="H103" s="0" t="n">
        <f aca="false">12*Inputs!$B$7*(MIN(1,$H$51*$C103)*(ic*Inputs!$C$7+pE+fee_fx*Inputs!$D$7-cost_acc-cost_wd*Inputs!$E$7*$E103-cost_fx*Inputs!$D$7-$F103)+(1-MIN(1,$H$51*$C103))*(1-MIN(1,Inputs!$G$7*$D103)*churn_nonbuyers)*(ic*Inputs!$C$7+fee_wd*Inputs!$E$7*(1-$B103)+fee_fx*Inputs!$D$7-cost_acc-cost_wd*Inputs!$E$7*(1-$B103)-cost_fx*Inputs!$D$7))</f>
        <v>383476.697474517</v>
      </c>
      <c r="I103" s="0" t="n">
        <f aca="false">12*Inputs!$B$8*(MIN(1,$H$52*$C103)*(ic*Inputs!$C$8+pT-cost_acc-cost_wd*Inputs!$E$8-cost_fx*Inputs!$D$8-cost_ins)+(1-MIN(1,$H$52*$C103))*(1-MIN(1,Inputs!$G$8*$D103)*churn_nonbuyers)*(ic*Inputs!$C$8+fee_wd*Inputs!$E$8*(1-$B103)+fee_fx*Inputs!$D$8-cost_acc-cost_wd*Inputs!$E$8*(1-$B103)-cost_fx*Inputs!$D$8))</f>
        <v>154080.854307224</v>
      </c>
      <c r="J103" s="0" t="n">
        <f aca="false">G103+H103+I103-fixed</f>
        <v>44299.4169942755</v>
      </c>
      <c r="K103" s="0" t="n">
        <f aca="false">12*Inputs!$B$6*(1-MIN(1,Inputs!$G$6*$D103)*churn_nonbuyers)*(ic*Inputs!$C$6+fee_wd*Inputs!$E$6*(1-$B103)+fee_fx*Inputs!$D$6-cost_acc-cost_wd*Inputs!$E$6*(1-$B103)-cost_fx*Inputs!$D$6)</f>
        <v>166491.613782144</v>
      </c>
      <c r="L103" s="0" t="n">
        <f aca="false">12*Inputs!$B$7*(1-MIN(1,Inputs!$G$7*$D103)*churn_nonbuyers)*(ic*Inputs!$C$7+fee_wd*Inputs!$E$7*(1-$B103)+fee_fx*Inputs!$D$7-cost_acc-cost_wd*Inputs!$E$7*(1-$B103)-cost_fx*Inputs!$D$7)</f>
        <v>365371.006957287</v>
      </c>
      <c r="M103" s="0" t="n">
        <f aca="false">12*Inputs!$B$8*(1-MIN(1,Inputs!$G$8*$D103)*churn_nonbuyers)*(ic*Inputs!$C$8+fee_wd*Inputs!$E$8*(1-$B103)+fee_fx*Inputs!$D$8-cost_acc-cost_wd*Inputs!$E$8*(1-$B103)-cost_fx*Inputs!$D$8)</f>
        <v>78486.184956672</v>
      </c>
      <c r="N103" s="0" t="n">
        <f aca="false">K103+L103+I103-fixed</f>
        <v>-14056.5249533455</v>
      </c>
      <c r="O103" s="0" t="n">
        <f aca="false">K103+L103+M103-fixed</f>
        <v>-89651.1943038976</v>
      </c>
      <c r="P103" s="0" t="n">
        <f aca="false">12*Inputs!$B$6*(1-MIN(1,Inputs!$F$6*$D103))*(ic*Inputs!$C$6+flat_fee-cost_acc-cost_wd*Inputs!$E$6*$E103-cost_fx*Inputs!$D$6)+12*Inputs!$B$7*(1-MIN(1,Inputs!$F$7*$D103))*(ic*Inputs!$C$7+flat_fee-cost_acc-cost_wd*Inputs!$E$7*$E103-cost_fx*Inputs!$D$7)+12*Inputs!$B$8*(1-MIN(1,Inputs!$F$8*$D103))*(ic*Inputs!$C$8+flat_fee-cost_acc-cost_wd*Inputs!$E$8*$E103-cost_fx*Inputs!$D$8)-fixed</f>
        <v>-109396.98546568</v>
      </c>
    </row>
    <row r="104" customFormat="false" ht="15" hidden="false" customHeight="false" outlineLevel="0" collapsed="false">
      <c r="A104" s="0" t="n">
        <v>39</v>
      </c>
      <c r="B104" s="0" t="n">
        <v>0.179101</v>
      </c>
      <c r="C104" s="0" t="n">
        <v>0.995251</v>
      </c>
      <c r="D104" s="0" t="n">
        <v>0.97008</v>
      </c>
      <c r="E104" s="0" t="n">
        <v>1.090357</v>
      </c>
      <c r="F104" s="0" t="n">
        <v>0.34963</v>
      </c>
      <c r="G104" s="0" t="n">
        <f aca="false">12*Inputs!$B$6*(MIN(1,$H$50*$C104)*(ic*Inputs!$C$6+pS+fee_fx*Inputs!$D$6-cost_acc-cost_wd*Inputs!$E$6*$E104-cost_fx*Inputs!$D$6-$F104)+(1-MIN(1,$H$50*$C104))*(1-MIN(1,Inputs!$G$6*$D104)*churn_nonbuyers)*(ic*Inputs!$C$6+fee_wd*Inputs!$E$6*(1-$B104)+fee_fx*Inputs!$D$6-cost_acc-cost_wd*Inputs!$E$6*(1-$B104)-cost_fx*Inputs!$D$6))</f>
        <v>217022.389847278</v>
      </c>
      <c r="H104" s="0" t="n">
        <f aca="false">12*Inputs!$B$7*(MIN(1,$H$51*$C104)*(ic*Inputs!$C$7+pE+fee_fx*Inputs!$D$7-cost_acc-cost_wd*Inputs!$E$7*$E104-cost_fx*Inputs!$D$7-$F104)+(1-MIN(1,$H$51*$C104))*(1-MIN(1,Inputs!$G$7*$D104)*churn_nonbuyers)*(ic*Inputs!$C$7+fee_wd*Inputs!$E$7*(1-$B104)+fee_fx*Inputs!$D$7-cost_acc-cost_wd*Inputs!$E$7*(1-$B104)-cost_fx*Inputs!$D$7))</f>
        <v>407416.155209426</v>
      </c>
      <c r="I104" s="0" t="n">
        <f aca="false">12*Inputs!$B$8*(MIN(1,$H$52*$C104)*(ic*Inputs!$C$8+pT-cost_acc-cost_wd*Inputs!$E$8-cost_fx*Inputs!$D$8-cost_ins)+(1-MIN(1,$H$52*$C104))*(1-MIN(1,Inputs!$G$8*$D104)*churn_nonbuyers)*(ic*Inputs!$C$8+fee_wd*Inputs!$E$8*(1-$B104)+fee_fx*Inputs!$D$8-cost_acc-cost_wd*Inputs!$E$8*(1-$B104)-cost_fx*Inputs!$D$8))</f>
        <v>174397.633264998</v>
      </c>
      <c r="J104" s="0" t="n">
        <f aca="false">G104+H104+I104-fixed</f>
        <v>98836.1783217008</v>
      </c>
      <c r="K104" s="0" t="n">
        <f aca="false">12*Inputs!$B$6*(1-MIN(1,Inputs!$G$6*$D104)*churn_nonbuyers)*(ic*Inputs!$C$6+fee_wd*Inputs!$E$6*(1-$B104)+fee_fx*Inputs!$D$6-cost_acc-cost_wd*Inputs!$E$6*(1-$B104)-cost_fx*Inputs!$D$6)</f>
        <v>167281.994146176</v>
      </c>
      <c r="L104" s="0" t="n">
        <f aca="false">12*Inputs!$B$7*(1-MIN(1,Inputs!$G$7*$D104)*churn_nonbuyers)*(ic*Inputs!$C$7+fee_wd*Inputs!$E$7*(1-$B104)+fee_fx*Inputs!$D$7-cost_acc-cost_wd*Inputs!$E$7*(1-$B104)-cost_fx*Inputs!$D$7)</f>
        <v>366425.935047706</v>
      </c>
      <c r="M104" s="0" t="n">
        <f aca="false">12*Inputs!$B$8*(1-MIN(1,Inputs!$G$8*$D104)*churn_nonbuyers)*(ic*Inputs!$C$8+fee_wd*Inputs!$E$8*(1-$B104)+fee_fx*Inputs!$D$8-cost_acc-cost_wd*Inputs!$E$8*(1-$B104)-cost_fx*Inputs!$D$8)</f>
        <v>101997.014815488</v>
      </c>
      <c r="N104" s="0" t="n">
        <f aca="false">K104+L104+I104-fixed</f>
        <v>8105.56245887931</v>
      </c>
      <c r="O104" s="0" t="n">
        <f aca="false">K104+L104+M104-fixed</f>
        <v>-64295.0559906302</v>
      </c>
      <c r="P104" s="0" t="n">
        <f aca="false">12*Inputs!$B$6*(1-MIN(1,Inputs!$F$6*$D104))*(ic*Inputs!$C$6+flat_fee-cost_acc-cost_wd*Inputs!$E$6*$E104-cost_fx*Inputs!$D$6)+12*Inputs!$B$7*(1-MIN(1,Inputs!$F$7*$D104))*(ic*Inputs!$C$7+flat_fee-cost_acc-cost_wd*Inputs!$E$7*$E104-cost_fx*Inputs!$D$7)+12*Inputs!$B$8*(1-MIN(1,Inputs!$F$8*$D104))*(ic*Inputs!$C$8+flat_fee-cost_acc-cost_wd*Inputs!$E$8*$E104-cost_fx*Inputs!$D$8)-fixed</f>
        <v>47661.6662144001</v>
      </c>
    </row>
    <row r="105" customFormat="false" ht="15" hidden="false" customHeight="false" outlineLevel="0" collapsed="false">
      <c r="A105" s="0" t="n">
        <v>40</v>
      </c>
      <c r="B105" s="0" t="n">
        <v>0.303185</v>
      </c>
      <c r="C105" s="0" t="n">
        <v>1.088477</v>
      </c>
      <c r="D105" s="0" t="n">
        <v>0.707938</v>
      </c>
      <c r="E105" s="0" t="n">
        <v>1.361417</v>
      </c>
      <c r="F105" s="0" t="n">
        <v>0.092579</v>
      </c>
      <c r="G105" s="0" t="n">
        <f aca="false">12*Inputs!$B$6*(MIN(1,$H$50*$C105)*(ic*Inputs!$C$6+pS+fee_fx*Inputs!$D$6-cost_acc-cost_wd*Inputs!$E$6*$E105-cost_fx*Inputs!$D$6-$F105)+(1-MIN(1,$H$50*$C105))*(1-MIN(1,Inputs!$G$6*$D105)*churn_nonbuyers)*(ic*Inputs!$C$6+fee_wd*Inputs!$E$6*(1-$B105)+fee_fx*Inputs!$D$6-cost_acc-cost_wd*Inputs!$E$6*(1-$B105)-cost_fx*Inputs!$D$6))</f>
        <v>207699.208518176</v>
      </c>
      <c r="H105" s="0" t="n">
        <f aca="false">12*Inputs!$B$7*(MIN(1,$H$51*$C105)*(ic*Inputs!$C$7+pE+fee_fx*Inputs!$D$7-cost_acc-cost_wd*Inputs!$E$7*$E105-cost_fx*Inputs!$D$7-$F105)+(1-MIN(1,$H$51*$C105))*(1-MIN(1,Inputs!$G$7*$D105)*churn_nonbuyers)*(ic*Inputs!$C$7+fee_wd*Inputs!$E$7*(1-$B105)+fee_fx*Inputs!$D$7-cost_acc-cost_wd*Inputs!$E$7*(1-$B105)-cost_fx*Inputs!$D$7))</f>
        <v>385184.534736844</v>
      </c>
      <c r="I105" s="0" t="n">
        <f aca="false">12*Inputs!$B$8*(MIN(1,$H$52*$C105)*(ic*Inputs!$C$8+pT-cost_acc-cost_wd*Inputs!$E$8-cost_fx*Inputs!$D$8-cost_ins)+(1-MIN(1,$H$52*$C105))*(1-MIN(1,Inputs!$G$8*$D105)*churn_nonbuyers)*(ic*Inputs!$C$8+fee_wd*Inputs!$E$8*(1-$B105)+fee_fx*Inputs!$D$8-cost_acc-cost_wd*Inputs!$E$8*(1-$B105)-cost_fx*Inputs!$D$8))</f>
        <v>194347.421542877</v>
      </c>
      <c r="J105" s="0" t="n">
        <f aca="false">G105+H105+I105-fixed</f>
        <v>87231.164797897</v>
      </c>
      <c r="K105" s="0" t="n">
        <f aca="false">12*Inputs!$B$6*(1-MIN(1,Inputs!$G$6*$D105)*churn_nonbuyers)*(ic*Inputs!$C$6+fee_wd*Inputs!$E$6*(1-$B105)+fee_fx*Inputs!$D$6-cost_acc-cost_wd*Inputs!$E$6*(1-$B105)-cost_fx*Inputs!$D$6)</f>
        <v>152350.725474216</v>
      </c>
      <c r="L105" s="0" t="n">
        <f aca="false">12*Inputs!$B$7*(1-MIN(1,Inputs!$G$7*$D105)*churn_nonbuyers)*(ic*Inputs!$C$7+fee_wd*Inputs!$E$7*(1-$B105)+fee_fx*Inputs!$D$7-cost_acc-cost_wd*Inputs!$E$7*(1-$B105)-cost_fx*Inputs!$D$7)</f>
        <v>351905.37026053</v>
      </c>
      <c r="M105" s="0" t="n">
        <f aca="false">12*Inputs!$B$8*(1-MIN(1,Inputs!$G$8*$D105)*churn_nonbuyers)*(ic*Inputs!$C$8+fee_wd*Inputs!$E$8*(1-$B105)+fee_fx*Inputs!$D$8-cost_acc-cost_wd*Inputs!$E$8*(1-$B105)-cost_fx*Inputs!$D$8)</f>
        <v>157309.221493008</v>
      </c>
      <c r="N105" s="0" t="n">
        <f aca="false">K105+L105+I105-fixed</f>
        <v>-1396.48272237775</v>
      </c>
      <c r="O105" s="0" t="n">
        <f aca="false">K105+L105+M105-fixed</f>
        <v>-38434.6827722464</v>
      </c>
      <c r="P105" s="0" t="n">
        <f aca="false">12*Inputs!$B$6*(1-MIN(1,Inputs!$F$6*$D105))*(ic*Inputs!$C$6+flat_fee-cost_acc-cost_wd*Inputs!$E$6*$E105-cost_fx*Inputs!$D$6)+12*Inputs!$B$7*(1-MIN(1,Inputs!$F$7*$D105))*(ic*Inputs!$C$7+flat_fee-cost_acc-cost_wd*Inputs!$E$7*$E105-cost_fx*Inputs!$D$7)+12*Inputs!$B$8*(1-MIN(1,Inputs!$F$8*$D105))*(ic*Inputs!$C$8+flat_fee-cost_acc-cost_wd*Inputs!$E$8*$E105-cost_fx*Inputs!$D$8)-fixed</f>
        <v>53708.3142910401</v>
      </c>
    </row>
    <row r="106" customFormat="false" ht="15" hidden="false" customHeight="false" outlineLevel="0" collapsed="false">
      <c r="A106" s="0" t="n">
        <v>41</v>
      </c>
      <c r="B106" s="0" t="n">
        <v>0.306263</v>
      </c>
      <c r="C106" s="0" t="n">
        <v>1.046387</v>
      </c>
      <c r="D106" s="0" t="n">
        <v>1.146123</v>
      </c>
      <c r="E106" s="0" t="n">
        <v>1.236453</v>
      </c>
      <c r="F106" s="0" t="n">
        <v>0.192899</v>
      </c>
      <c r="G106" s="0" t="n">
        <f aca="false">12*Inputs!$B$6*(MIN(1,$H$50*$C106)*(ic*Inputs!$C$6+pS+fee_fx*Inputs!$D$6-cost_acc-cost_wd*Inputs!$E$6*$E106-cost_fx*Inputs!$D$6-$F106)+(1-MIN(1,$H$50*$C106))*(1-MIN(1,Inputs!$G$6*$D106)*churn_nonbuyers)*(ic*Inputs!$C$6+fee_wd*Inputs!$E$6*(1-$B106)+fee_fx*Inputs!$D$6-cost_acc-cost_wd*Inputs!$E$6*(1-$B106)-cost_fx*Inputs!$D$6))</f>
        <v>202599.530108548</v>
      </c>
      <c r="H106" s="0" t="n">
        <f aca="false">12*Inputs!$B$7*(MIN(1,$H$51*$C106)*(ic*Inputs!$C$7+pE+fee_fx*Inputs!$D$7-cost_acc-cost_wd*Inputs!$E$7*$E106-cost_fx*Inputs!$D$7-$F106)+(1-MIN(1,$H$51*$C106))*(1-MIN(1,Inputs!$G$7*$D106)*churn_nonbuyers)*(ic*Inputs!$C$7+fee_wd*Inputs!$E$7*(1-$B106)+fee_fx*Inputs!$D$7-cost_acc-cost_wd*Inputs!$E$7*(1-$B106)-cost_fx*Inputs!$D$7))</f>
        <v>389917.851072821</v>
      </c>
      <c r="I106" s="0" t="n">
        <f aca="false">12*Inputs!$B$8*(MIN(1,$H$52*$C106)*(ic*Inputs!$C$8+pT-cost_acc-cost_wd*Inputs!$E$8-cost_fx*Inputs!$D$8-cost_ins)+(1-MIN(1,$H$52*$C106))*(1-MIN(1,Inputs!$G$8*$D106)*churn_nonbuyers)*(ic*Inputs!$C$8+fee_wd*Inputs!$E$8*(1-$B106)+fee_fx*Inputs!$D$8-cost_acc-cost_wd*Inputs!$E$8*(1-$B106)-cost_fx*Inputs!$D$8))</f>
        <v>167317.503633529</v>
      </c>
      <c r="J106" s="0" t="n">
        <f aca="false">G106+H106+I106-fixed</f>
        <v>59834.884814898</v>
      </c>
      <c r="K106" s="0" t="n">
        <f aca="false">12*Inputs!$B$6*(1-MIN(1,Inputs!$G$6*$D106)*churn_nonbuyers)*(ic*Inputs!$C$6+fee_wd*Inputs!$E$6*(1-$B106)+fee_fx*Inputs!$D$6-cost_acc-cost_wd*Inputs!$E$6*(1-$B106)-cost_fx*Inputs!$D$6)</f>
        <v>148472.516652113</v>
      </c>
      <c r="L106" s="0" t="n">
        <f aca="false">12*Inputs!$B$7*(1-MIN(1,Inputs!$G$7*$D106)*churn_nonbuyers)*(ic*Inputs!$C$7+fee_wd*Inputs!$E$7*(1-$B106)+fee_fx*Inputs!$D$7-cost_acc-cost_wd*Inputs!$E$7*(1-$B106)-cost_fx*Inputs!$D$7)</f>
        <v>346751.009287268</v>
      </c>
      <c r="M106" s="0" t="n">
        <f aca="false">12*Inputs!$B$8*(1-MIN(1,Inputs!$G$8*$D106)*churn_nonbuyers)*(ic*Inputs!$C$8+fee_wd*Inputs!$E$8*(1-$B106)+fee_fx*Inputs!$D$8-cost_acc-cost_wd*Inputs!$E$8*(1-$B106)-cost_fx*Inputs!$D$8)</f>
        <v>61627.2992565264</v>
      </c>
      <c r="N106" s="0" t="n">
        <f aca="false">K106+L106+I106-fixed</f>
        <v>-37458.9704270902</v>
      </c>
      <c r="O106" s="0" t="n">
        <f aca="false">K106+L106+M106-fixed</f>
        <v>-143149.174804093</v>
      </c>
      <c r="P106" s="0" t="n">
        <f aca="false">12*Inputs!$B$6*(1-MIN(1,Inputs!$F$6*$D106))*(ic*Inputs!$C$6+flat_fee-cost_acc-cost_wd*Inputs!$E$6*$E106-cost_fx*Inputs!$D$6)+12*Inputs!$B$7*(1-MIN(1,Inputs!$F$7*$D106))*(ic*Inputs!$C$7+flat_fee-cost_acc-cost_wd*Inputs!$E$7*$E106-cost_fx*Inputs!$D$7)+12*Inputs!$B$8*(1-MIN(1,Inputs!$F$8*$D106))*(ic*Inputs!$C$8+flat_fee-cost_acc-cost_wd*Inputs!$E$8*$E106-cost_fx*Inputs!$D$8)-fixed</f>
        <v>-105786.25393144</v>
      </c>
    </row>
    <row r="107" customFormat="false" ht="15" hidden="false" customHeight="false" outlineLevel="0" collapsed="false">
      <c r="A107" s="0" t="n">
        <v>42</v>
      </c>
      <c r="B107" s="0" t="n">
        <v>0.358581</v>
      </c>
      <c r="C107" s="0" t="n">
        <v>0.84678</v>
      </c>
      <c r="D107" s="0" t="n">
        <v>0.868641</v>
      </c>
      <c r="E107" s="0" t="n">
        <v>1.176873</v>
      </c>
      <c r="F107" s="0" t="n">
        <v>0.261288</v>
      </c>
      <c r="G107" s="0" t="n">
        <f aca="false">12*Inputs!$B$6*(MIN(1,$H$50*$C107)*(ic*Inputs!$C$6+pS+fee_fx*Inputs!$D$6-cost_acc-cost_wd*Inputs!$E$6*$E107-cost_fx*Inputs!$D$6-$F107)+(1-MIN(1,$H$50*$C107))*(1-MIN(1,Inputs!$G$6*$D107)*churn_nonbuyers)*(ic*Inputs!$C$6+fee_wd*Inputs!$E$6*(1-$B107)+fee_fx*Inputs!$D$6-cost_acc-cost_wd*Inputs!$E$6*(1-$B107)-cost_fx*Inputs!$D$6))</f>
        <v>187421.216533659</v>
      </c>
      <c r="H107" s="0" t="n">
        <f aca="false">12*Inputs!$B$7*(MIN(1,$H$51*$C107)*(ic*Inputs!$C$7+pE+fee_fx*Inputs!$D$7-cost_acc-cost_wd*Inputs!$E$7*$E107-cost_fx*Inputs!$D$7-$F107)+(1-MIN(1,$H$51*$C107))*(1-MIN(1,Inputs!$G$7*$D107)*churn_nonbuyers)*(ic*Inputs!$C$7+fee_wd*Inputs!$E$7*(1-$B107)+fee_fx*Inputs!$D$7-cost_acc-cost_wd*Inputs!$E$7*(1-$B107)-cost_fx*Inputs!$D$7))</f>
        <v>381284.357395638</v>
      </c>
      <c r="I107" s="0" t="n">
        <f aca="false">12*Inputs!$B$8*(MIN(1,$H$52*$C107)*(ic*Inputs!$C$8+pT-cost_acc-cost_wd*Inputs!$E$8-cost_fx*Inputs!$D$8-cost_ins)+(1-MIN(1,$H$52*$C107))*(1-MIN(1,Inputs!$G$8*$D107)*churn_nonbuyers)*(ic*Inputs!$C$8+fee_wd*Inputs!$E$8*(1-$B107)+fee_fx*Inputs!$D$8-cost_acc-cost_wd*Inputs!$E$8*(1-$B107)-cost_fx*Inputs!$D$8))</f>
        <v>171412.017491619</v>
      </c>
      <c r="J107" s="0" t="n">
        <f aca="false">G107+H107+I107-fixed</f>
        <v>40117.5914209158</v>
      </c>
      <c r="K107" s="0" t="n">
        <f aca="false">12*Inputs!$B$6*(1-MIN(1,Inputs!$G$6*$D107)*churn_nonbuyers)*(ic*Inputs!$C$6+fee_wd*Inputs!$E$6*(1-$B107)+fee_fx*Inputs!$D$6-cost_acc-cost_wd*Inputs!$E$6*(1-$B107)-cost_fx*Inputs!$D$6)</f>
        <v>143451.077460631</v>
      </c>
      <c r="L107" s="0" t="n">
        <f aca="false">12*Inputs!$B$7*(1-MIN(1,Inputs!$G$7*$D107)*churn_nonbuyers)*(ic*Inputs!$C$7+fee_wd*Inputs!$E$7*(1-$B107)+fee_fx*Inputs!$D$7-cost_acc-cost_wd*Inputs!$E$7*(1-$B107)-cost_fx*Inputs!$D$7)</f>
        <v>342402.840108379</v>
      </c>
      <c r="M107" s="0" t="n">
        <f aca="false">12*Inputs!$B$8*(1-MIN(1,Inputs!$G$8*$D107)*churn_nonbuyers)*(ic*Inputs!$C$8+fee_wd*Inputs!$E$8*(1-$B107)+fee_fx*Inputs!$D$8-cost_acc-cost_wd*Inputs!$E$8*(1-$B107)-cost_fx*Inputs!$D$8)</f>
        <v>121186.682442946</v>
      </c>
      <c r="N107" s="0" t="n">
        <f aca="false">K107+L107+I107-fixed</f>
        <v>-42734.0649393707</v>
      </c>
      <c r="O107" s="0" t="n">
        <f aca="false">K107+L107+M107-fixed</f>
        <v>-92959.3999880444</v>
      </c>
      <c r="P107" s="0" t="n">
        <f aca="false">12*Inputs!$B$6*(1-MIN(1,Inputs!$F$6*$D107))*(ic*Inputs!$C$6+flat_fee-cost_acc-cost_wd*Inputs!$E$6*$E107-cost_fx*Inputs!$D$6)+12*Inputs!$B$7*(1-MIN(1,Inputs!$F$7*$D107))*(ic*Inputs!$C$7+flat_fee-cost_acc-cost_wd*Inputs!$E$7*$E107-cost_fx*Inputs!$D$7)+12*Inputs!$B$8*(1-MIN(1,Inputs!$F$8*$D107))*(ic*Inputs!$C$8+flat_fee-cost_acc-cost_wd*Inputs!$E$8*$E107-cost_fx*Inputs!$D$8)-fixed</f>
        <v>62563.75565432</v>
      </c>
    </row>
    <row r="108" customFormat="false" ht="15" hidden="false" customHeight="false" outlineLevel="0" collapsed="false">
      <c r="A108" s="0" t="n">
        <v>43</v>
      </c>
      <c r="B108" s="0" t="n">
        <v>0.154759</v>
      </c>
      <c r="C108" s="0" t="n">
        <v>0.992921</v>
      </c>
      <c r="D108" s="0" t="n">
        <v>1.377876</v>
      </c>
      <c r="E108" s="0" t="n">
        <v>1.323417</v>
      </c>
      <c r="F108" s="0" t="n">
        <v>0.286507</v>
      </c>
      <c r="G108" s="0" t="n">
        <f aca="false">12*Inputs!$B$6*(MIN(1,$H$50*$C108)*(ic*Inputs!$C$6+pS+fee_fx*Inputs!$D$6-cost_acc-cost_wd*Inputs!$E$6*$E108-cost_fx*Inputs!$D$6-$F108)+(1-MIN(1,$H$50*$C108))*(1-MIN(1,Inputs!$G$6*$D108)*churn_nonbuyers)*(ic*Inputs!$C$6+fee_wd*Inputs!$E$6*(1-$B108)+fee_fx*Inputs!$D$6-cost_acc-cost_wd*Inputs!$E$6*(1-$B108)-cost_fx*Inputs!$D$6))</f>
        <v>212722.843637515</v>
      </c>
      <c r="H108" s="0" t="n">
        <f aca="false">12*Inputs!$B$7*(MIN(1,$H$51*$C108)*(ic*Inputs!$C$7+pE+fee_fx*Inputs!$D$7-cost_acc-cost_wd*Inputs!$E$7*$E108-cost_fx*Inputs!$D$7-$F108)+(1-MIN(1,$H$51*$C108))*(1-MIN(1,Inputs!$G$7*$D108)*churn_nonbuyers)*(ic*Inputs!$C$7+fee_wd*Inputs!$E$7*(1-$B108)+fee_fx*Inputs!$D$7-cost_acc-cost_wd*Inputs!$E$7*(1-$B108)-cost_fx*Inputs!$D$7))</f>
        <v>383514.231677466</v>
      </c>
      <c r="I108" s="0" t="n">
        <f aca="false">12*Inputs!$B$8*(MIN(1,$H$52*$C108)*(ic*Inputs!$C$8+pT-cost_acc-cost_wd*Inputs!$E$8-cost_fx*Inputs!$D$8-cost_ins)+(1-MIN(1,$H$52*$C108))*(1-MIN(1,Inputs!$G$8*$D108)*churn_nonbuyers)*(ic*Inputs!$C$8+fee_wd*Inputs!$E$8*(1-$B108)+fee_fx*Inputs!$D$8-cost_acc-cost_wd*Inputs!$E$8*(1-$B108)-cost_fx*Inputs!$D$8))</f>
        <v>146575.479125161</v>
      </c>
      <c r="J108" s="0" t="n">
        <f aca="false">G108+H108+I108-fixed</f>
        <v>42812.5544401414</v>
      </c>
      <c r="K108" s="0" t="n">
        <f aca="false">12*Inputs!$B$6*(1-MIN(1,Inputs!$G$6*$D108)*churn_nonbuyers)*(ic*Inputs!$C$6+fee_wd*Inputs!$E$6*(1-$B108)+fee_fx*Inputs!$D$6-cost_acc-cost_wd*Inputs!$E$6*(1-$B108)-cost_fx*Inputs!$D$6)</f>
        <v>166961.032645565</v>
      </c>
      <c r="L108" s="0" t="n">
        <f aca="false">12*Inputs!$B$7*(1-MIN(1,Inputs!$G$7*$D108)*churn_nonbuyers)*(ic*Inputs!$C$7+fee_wd*Inputs!$E$7*(1-$B108)+fee_fx*Inputs!$D$7-cost_acc-cost_wd*Inputs!$E$7*(1-$B108)-cost_fx*Inputs!$D$7)</f>
        <v>365169.107139339</v>
      </c>
      <c r="M108" s="0" t="n">
        <f aca="false">12*Inputs!$B$8*(1-MIN(1,Inputs!$G$8*$D108)*churn_nonbuyers)*(ic*Inputs!$C$8+fee_wd*Inputs!$E$8*(1-$B108)+fee_fx*Inputs!$D$8-cost_acc-cost_wd*Inputs!$E$8*(1-$B108)-cost_fx*Inputs!$D$8)</f>
        <v>11319.2802393024</v>
      </c>
      <c r="N108" s="0" t="n">
        <f aca="false">K108+L108+I108-fixed</f>
        <v>-21294.3810899358</v>
      </c>
      <c r="O108" s="0" t="n">
        <f aca="false">K108+L108+M108-fixed</f>
        <v>-156550.579975794</v>
      </c>
      <c r="P108" s="0" t="n">
        <f aca="false">12*Inputs!$B$6*(1-MIN(1,Inputs!$F$6*$D108))*(ic*Inputs!$C$6+flat_fee-cost_acc-cost_wd*Inputs!$E$6*$E108-cost_fx*Inputs!$D$6)+12*Inputs!$B$7*(1-MIN(1,Inputs!$F$7*$D108))*(ic*Inputs!$C$7+flat_fee-cost_acc-cost_wd*Inputs!$E$7*$E108-cost_fx*Inputs!$D$7)+12*Inputs!$B$8*(1-MIN(1,Inputs!$F$8*$D108))*(ic*Inputs!$C$8+flat_fee-cost_acc-cost_wd*Inputs!$E$8*$E108-cost_fx*Inputs!$D$8)-fixed</f>
        <v>-253008.23557792</v>
      </c>
    </row>
    <row r="109" customFormat="false" ht="15" hidden="false" customHeight="false" outlineLevel="0" collapsed="false">
      <c r="A109" s="0" t="n">
        <v>44</v>
      </c>
      <c r="B109" s="0" t="n">
        <v>0.339933</v>
      </c>
      <c r="C109" s="0" t="n">
        <v>0.896993</v>
      </c>
      <c r="D109" s="0" t="n">
        <v>0.727655</v>
      </c>
      <c r="E109" s="0" t="n">
        <v>1.113793</v>
      </c>
      <c r="F109" s="0" t="n">
        <v>0.171063</v>
      </c>
      <c r="G109" s="0" t="n">
        <f aca="false">12*Inputs!$B$6*(MIN(1,$H$50*$C109)*(ic*Inputs!$C$6+pS+fee_fx*Inputs!$D$6-cost_acc-cost_wd*Inputs!$E$6*$E109-cost_fx*Inputs!$D$6-$F109)+(1-MIN(1,$H$50*$C109))*(1-MIN(1,Inputs!$G$6*$D109)*churn_nonbuyers)*(ic*Inputs!$C$6+fee_wd*Inputs!$E$6*(1-$B109)+fee_fx*Inputs!$D$6-cost_acc-cost_wd*Inputs!$E$6*(1-$B109)-cost_fx*Inputs!$D$6))</f>
        <v>196580.113232771</v>
      </c>
      <c r="H109" s="0" t="n">
        <f aca="false">12*Inputs!$B$7*(MIN(1,$H$51*$C109)*(ic*Inputs!$C$7+pE+fee_fx*Inputs!$D$7-cost_acc-cost_wd*Inputs!$E$7*$E109-cost_fx*Inputs!$D$7-$F109)+(1-MIN(1,$H$51*$C109))*(1-MIN(1,Inputs!$G$7*$D109)*churn_nonbuyers)*(ic*Inputs!$C$7+fee_wd*Inputs!$E$7*(1-$B109)+fee_fx*Inputs!$D$7-cost_acc-cost_wd*Inputs!$E$7*(1-$B109)-cost_fx*Inputs!$D$7))</f>
        <v>397407.594433072</v>
      </c>
      <c r="I109" s="0" t="n">
        <f aca="false">12*Inputs!$B$8*(MIN(1,$H$52*$C109)*(ic*Inputs!$C$8+pT-cost_acc-cost_wd*Inputs!$E$8-cost_fx*Inputs!$D$8-cost_ins)+(1-MIN(1,$H$52*$C109))*(1-MIN(1,Inputs!$G$8*$D109)*churn_nonbuyers)*(ic*Inputs!$C$8+fee_wd*Inputs!$E$8*(1-$B109)+fee_fx*Inputs!$D$8-cost_acc-cost_wd*Inputs!$E$8*(1-$B109)-cost_fx*Inputs!$D$8))</f>
        <v>185908.084696904</v>
      </c>
      <c r="J109" s="0" t="n">
        <f aca="false">G109+H109+I109-fixed</f>
        <v>79895.792362747</v>
      </c>
      <c r="K109" s="0" t="n">
        <f aca="false">12*Inputs!$B$6*(1-MIN(1,Inputs!$G$6*$D109)*churn_nonbuyers)*(ic*Inputs!$C$6+fee_wd*Inputs!$E$6*(1-$B109)+fee_fx*Inputs!$D$6-cost_acc-cost_wd*Inputs!$E$6*(1-$B109)-cost_fx*Inputs!$D$6)</f>
        <v>147095.834019228</v>
      </c>
      <c r="L109" s="0" t="n">
        <f aca="false">12*Inputs!$B$7*(1-MIN(1,Inputs!$G$7*$D109)*churn_nonbuyers)*(ic*Inputs!$C$7+fee_wd*Inputs!$E$7*(1-$B109)+fee_fx*Inputs!$D$7-cost_acc-cost_wd*Inputs!$E$7*(1-$B109)-cost_fx*Inputs!$D$7)</f>
        <v>346516.502171537</v>
      </c>
      <c r="M109" s="0" t="n">
        <f aca="false">12*Inputs!$B$8*(1-MIN(1,Inputs!$G$8*$D109)*churn_nonbuyers)*(ic*Inputs!$C$8+fee_wd*Inputs!$E$8*(1-$B109)+fee_fx*Inputs!$D$8-cost_acc-cost_wd*Inputs!$E$8*(1-$B109)-cost_fx*Inputs!$D$8)</f>
        <v>152139.694223064</v>
      </c>
      <c r="N109" s="0" t="n">
        <f aca="false">K109+L109+I109-fixed</f>
        <v>-20479.5791123314</v>
      </c>
      <c r="O109" s="0" t="n">
        <f aca="false">K109+L109+M109-fixed</f>
        <v>-54247.9695861712</v>
      </c>
      <c r="P109" s="0" t="n">
        <f aca="false">12*Inputs!$B$6*(1-MIN(1,Inputs!$F$6*$D109))*(ic*Inputs!$C$6+flat_fee-cost_acc-cost_wd*Inputs!$E$6*$E109-cost_fx*Inputs!$D$6)+12*Inputs!$B$7*(1-MIN(1,Inputs!$F$7*$D109))*(ic*Inputs!$C$7+flat_fee-cost_acc-cost_wd*Inputs!$E$7*$E109-cost_fx*Inputs!$D$7)+12*Inputs!$B$8*(1-MIN(1,Inputs!$F$8*$D109))*(ic*Inputs!$C$8+flat_fee-cost_acc-cost_wd*Inputs!$E$8*$E109-cost_fx*Inputs!$D$8)-fixed</f>
        <v>167458.5660596</v>
      </c>
    </row>
    <row r="110" customFormat="false" ht="15" hidden="false" customHeight="false" outlineLevel="0" collapsed="false">
      <c r="A110" s="0" t="n">
        <v>45</v>
      </c>
      <c r="B110" s="0" t="n">
        <v>0.234957</v>
      </c>
      <c r="C110" s="0" t="n">
        <v>0.882617</v>
      </c>
      <c r="D110" s="0" t="n">
        <v>1.36362</v>
      </c>
      <c r="E110" s="0" t="n">
        <v>1.156355</v>
      </c>
      <c r="F110" s="0" t="n">
        <v>0.184139</v>
      </c>
      <c r="G110" s="0" t="n">
        <f aca="false">12*Inputs!$B$6*(MIN(1,$H$50*$C110)*(ic*Inputs!$C$6+pS+fee_fx*Inputs!$D$6-cost_acc-cost_wd*Inputs!$E$6*$E110-cost_fx*Inputs!$D$6-$F110)+(1-MIN(1,$H$50*$C110))*(1-MIN(1,Inputs!$G$6*$D110)*churn_nonbuyers)*(ic*Inputs!$C$6+fee_wd*Inputs!$E$6*(1-$B110)+fee_fx*Inputs!$D$6-cost_acc-cost_wd*Inputs!$E$6*(1-$B110)-cost_fx*Inputs!$D$6))</f>
        <v>203235.641585288</v>
      </c>
      <c r="H110" s="0" t="n">
        <f aca="false">12*Inputs!$B$7*(MIN(1,$H$51*$C110)*(ic*Inputs!$C$7+pE+fee_fx*Inputs!$D$7-cost_acc-cost_wd*Inputs!$E$7*$E110-cost_fx*Inputs!$D$7-$F110)+(1-MIN(1,$H$51*$C110))*(1-MIN(1,Inputs!$G$7*$D110)*churn_nonbuyers)*(ic*Inputs!$C$7+fee_wd*Inputs!$E$7*(1-$B110)+fee_fx*Inputs!$D$7-cost_acc-cost_wd*Inputs!$E$7*(1-$B110)-cost_fx*Inputs!$D$7))</f>
        <v>396606.657671385</v>
      </c>
      <c r="I110" s="0" t="n">
        <f aca="false">12*Inputs!$B$8*(MIN(1,$H$52*$C110)*(ic*Inputs!$C$8+pT-cost_acc-cost_wd*Inputs!$E$8-cost_fx*Inputs!$D$8-cost_ins)+(1-MIN(1,$H$52*$C110))*(1-MIN(1,Inputs!$G$8*$D110)*churn_nonbuyers)*(ic*Inputs!$C$8+fee_wd*Inputs!$E$8*(1-$B110)+fee_fx*Inputs!$D$8-cost_acc-cost_wd*Inputs!$E$8*(1-$B110)-cost_fx*Inputs!$D$8))</f>
        <v>132699.397062831</v>
      </c>
      <c r="J110" s="0" t="n">
        <f aca="false">G110+H110+I110-fixed</f>
        <v>32541.6963195036</v>
      </c>
      <c r="K110" s="0" t="n">
        <f aca="false">12*Inputs!$B$6*(1-MIN(1,Inputs!$G$6*$D110)*churn_nonbuyers)*(ic*Inputs!$C$6+fee_wd*Inputs!$E$6*(1-$B110)+fee_fx*Inputs!$D$6-cost_acc-cost_wd*Inputs!$E$6*(1-$B110)-cost_fx*Inputs!$D$6)</f>
        <v>156327.725263248</v>
      </c>
      <c r="L110" s="0" t="n">
        <f aca="false">12*Inputs!$B$7*(1-MIN(1,Inputs!$G$7*$D110)*churn_nonbuyers)*(ic*Inputs!$C$7+fee_wd*Inputs!$E$7*(1-$B110)+fee_fx*Inputs!$D$7-cost_acc-cost_wd*Inputs!$E$7*(1-$B110)-cost_fx*Inputs!$D$7)</f>
        <v>354255.938197949</v>
      </c>
      <c r="M110" s="0" t="n">
        <f aca="false">12*Inputs!$B$8*(1-MIN(1,Inputs!$G$8*$D110)*churn_nonbuyers)*(ic*Inputs!$C$8+fee_wd*Inputs!$E$8*(1-$B110)+fee_fx*Inputs!$D$8-cost_acc-cost_wd*Inputs!$E$8*(1-$B110)-cost_fx*Inputs!$D$8)</f>
        <v>14327.339761824</v>
      </c>
      <c r="N110" s="0" t="n">
        <f aca="false">K110+L110+I110-fixed</f>
        <v>-56716.9394759724</v>
      </c>
      <c r="O110" s="0" t="n">
        <f aca="false">K110+L110+M110-fixed</f>
        <v>-175088.996776979</v>
      </c>
      <c r="P110" s="0" t="n">
        <f aca="false">12*Inputs!$B$6*(1-MIN(1,Inputs!$F$6*$D110))*(ic*Inputs!$C$6+flat_fee-cost_acc-cost_wd*Inputs!$E$6*$E110-cost_fx*Inputs!$D$6)+12*Inputs!$B$7*(1-MIN(1,Inputs!$F$7*$D110))*(ic*Inputs!$C$7+flat_fee-cost_acc-cost_wd*Inputs!$E$7*$E110-cost_fx*Inputs!$D$7)+12*Inputs!$B$8*(1-MIN(1,Inputs!$F$8*$D110))*(ic*Inputs!$C$8+flat_fee-cost_acc-cost_wd*Inputs!$E$8*$E110-cost_fx*Inputs!$D$8)-fixed</f>
        <v>-188483.946136</v>
      </c>
    </row>
    <row r="111" customFormat="false" ht="15" hidden="false" customHeight="false" outlineLevel="0" collapsed="false">
      <c r="A111" s="0" t="n">
        <v>46</v>
      </c>
      <c r="B111" s="0" t="n">
        <v>0.492805</v>
      </c>
      <c r="C111" s="0" t="n">
        <v>0.930919</v>
      </c>
      <c r="D111" s="0" t="n">
        <v>1.061115</v>
      </c>
      <c r="E111" s="0" t="n">
        <v>1.179496</v>
      </c>
      <c r="F111" s="0" t="n">
        <v>0.119126</v>
      </c>
      <c r="G111" s="0" t="n">
        <f aca="false">12*Inputs!$B$6*(MIN(1,$H$50*$C111)*(ic*Inputs!$C$6+pS+fee_fx*Inputs!$D$6-cost_acc-cost_wd*Inputs!$E$6*$E111-cost_fx*Inputs!$D$6-$F111)+(1-MIN(1,$H$50*$C111))*(1-MIN(1,Inputs!$G$6*$D111)*churn_nonbuyers)*(ic*Inputs!$C$6+fee_wd*Inputs!$E$6*(1-$B111)+fee_fx*Inputs!$D$6-cost_acc-cost_wd*Inputs!$E$6*(1-$B111)-cost_fx*Inputs!$D$6))</f>
        <v>176507.687717136</v>
      </c>
      <c r="H111" s="0" t="n">
        <f aca="false">12*Inputs!$B$7*(MIN(1,$H$51*$C111)*(ic*Inputs!$C$7+pE+fee_fx*Inputs!$D$7-cost_acc-cost_wd*Inputs!$E$7*$E111-cost_fx*Inputs!$D$7-$F111)+(1-MIN(1,$H$51*$C111))*(1-MIN(1,Inputs!$G$7*$D111)*churn_nonbuyers)*(ic*Inputs!$C$7+fee_wd*Inputs!$E$7*(1-$B111)+fee_fx*Inputs!$D$7-cost_acc-cost_wd*Inputs!$E$7*(1-$B111)-cost_fx*Inputs!$D$7))</f>
        <v>379470.35697577</v>
      </c>
      <c r="I111" s="0" t="n">
        <f aca="false">12*Inputs!$B$8*(MIN(1,$H$52*$C111)*(ic*Inputs!$C$8+pT-cost_acc-cost_wd*Inputs!$E$8-cost_fx*Inputs!$D$8-cost_ins)+(1-MIN(1,$H$52*$C111))*(1-MIN(1,Inputs!$G$8*$D111)*churn_nonbuyers)*(ic*Inputs!$C$8+fee_wd*Inputs!$E$8*(1-$B111)+fee_fx*Inputs!$D$8-cost_acc-cost_wd*Inputs!$E$8*(1-$B111)-cost_fx*Inputs!$D$8))</f>
        <v>161313.624806041</v>
      </c>
      <c r="J111" s="0" t="n">
        <f aca="false">G111+H111+I111-fixed</f>
        <v>17291.669498947</v>
      </c>
      <c r="K111" s="0" t="n">
        <f aca="false">12*Inputs!$B$6*(1-MIN(1,Inputs!$G$6*$D111)*churn_nonbuyers)*(ic*Inputs!$C$6+fee_wd*Inputs!$E$6*(1-$B111)+fee_fx*Inputs!$D$6-cost_acc-cost_wd*Inputs!$E$6*(1-$B111)-cost_fx*Inputs!$D$6)</f>
        <v>123705.08479854</v>
      </c>
      <c r="L111" s="0" t="n">
        <f aca="false">12*Inputs!$B$7*(1-MIN(1,Inputs!$G$7*$D111)*churn_nonbuyers)*(ic*Inputs!$C$7+fee_wd*Inputs!$E$7*(1-$B111)+fee_fx*Inputs!$D$7-cost_acc-cost_wd*Inputs!$E$7*(1-$B111)-cost_fx*Inputs!$D$7)</f>
        <v>321659.859359124</v>
      </c>
      <c r="M111" s="0" t="n">
        <f aca="false">12*Inputs!$B$8*(1-MIN(1,Inputs!$G$8*$D111)*churn_nonbuyers)*(ic*Inputs!$C$8+fee_wd*Inputs!$E$8*(1-$B111)+fee_fx*Inputs!$D$8-cost_acc-cost_wd*Inputs!$E$8*(1-$B111)-cost_fx*Inputs!$D$8)</f>
        <v>77872.01012652</v>
      </c>
      <c r="N111" s="0" t="n">
        <f aca="false">K111+L111+I111-fixed</f>
        <v>-93321.4310362949</v>
      </c>
      <c r="O111" s="0" t="n">
        <f aca="false">K111+L111+M111-fixed</f>
        <v>-176763.045715816</v>
      </c>
      <c r="P111" s="0" t="n">
        <f aca="false">12*Inputs!$B$6*(1-MIN(1,Inputs!$F$6*$D111))*(ic*Inputs!$C$6+flat_fee-cost_acc-cost_wd*Inputs!$E$6*$E111-cost_fx*Inputs!$D$6)+12*Inputs!$B$7*(1-MIN(1,Inputs!$F$7*$D111))*(ic*Inputs!$C$7+flat_fee-cost_acc-cost_wd*Inputs!$E$7*$E111-cost_fx*Inputs!$D$7)+12*Inputs!$B$8*(1-MIN(1,Inputs!$F$8*$D111))*(ic*Inputs!$C$8+flat_fee-cost_acc-cost_wd*Inputs!$E$8*$E111-cost_fx*Inputs!$D$8)-fixed</f>
        <v>-38901.9561903999</v>
      </c>
    </row>
    <row r="112" customFormat="false" ht="15" hidden="false" customHeight="false" outlineLevel="0" collapsed="false">
      <c r="A112" s="0" t="n">
        <v>47</v>
      </c>
      <c r="B112" s="0" t="n">
        <v>0.208273</v>
      </c>
      <c r="C112" s="0" t="n">
        <v>0.976114</v>
      </c>
      <c r="D112" s="0" t="n">
        <v>1.3037</v>
      </c>
      <c r="E112" s="0" t="n">
        <v>1.043601</v>
      </c>
      <c r="F112" s="0" t="n">
        <v>0.366635</v>
      </c>
      <c r="G112" s="0" t="n">
        <f aca="false">12*Inputs!$B$6*(MIN(1,$H$50*$C112)*(ic*Inputs!$C$6+pS+fee_fx*Inputs!$D$6-cost_acc-cost_wd*Inputs!$E$6*$E112-cost_fx*Inputs!$D$6-$F112)+(1-MIN(1,$H$50*$C112))*(1-MIN(1,Inputs!$G$6*$D112)*churn_nonbuyers)*(ic*Inputs!$C$6+fee_wd*Inputs!$E$6*(1-$B112)+fee_fx*Inputs!$D$6-cost_acc-cost_wd*Inputs!$E$6*(1-$B112)-cost_fx*Inputs!$D$6))</f>
        <v>210411.09900362</v>
      </c>
      <c r="H112" s="0" t="n">
        <f aca="false">12*Inputs!$B$7*(MIN(1,$H$51*$C112)*(ic*Inputs!$C$7+pE+fee_fx*Inputs!$D$7-cost_acc-cost_wd*Inputs!$E$7*$E112-cost_fx*Inputs!$D$7-$F112)+(1-MIN(1,$H$51*$C112))*(1-MIN(1,Inputs!$G$7*$D112)*churn_nonbuyers)*(ic*Inputs!$C$7+fee_wd*Inputs!$E$7*(1-$B112)+fee_fx*Inputs!$D$7-cost_acc-cost_wd*Inputs!$E$7*(1-$B112)-cost_fx*Inputs!$D$7))</f>
        <v>406166.581119728</v>
      </c>
      <c r="I112" s="0" t="n">
        <f aca="false">12*Inputs!$B$8*(MIN(1,$H$52*$C112)*(ic*Inputs!$C$8+pT-cost_acc-cost_wd*Inputs!$E$8-cost_fx*Inputs!$D$8-cost_ins)+(1-MIN(1,$H$52*$C112))*(1-MIN(1,Inputs!$G$8*$D112)*churn_nonbuyers)*(ic*Inputs!$C$8+fee_wd*Inputs!$E$8*(1-$B112)+fee_fx*Inputs!$D$8-cost_acc-cost_wd*Inputs!$E$8*(1-$B112)-cost_fx*Inputs!$D$8))</f>
        <v>149460.436402934</v>
      </c>
      <c r="J112" s="0" t="n">
        <f aca="false">G112+H112+I112-fixed</f>
        <v>66038.1165262817</v>
      </c>
      <c r="K112" s="0" t="n">
        <f aca="false">12*Inputs!$B$6*(1-MIN(1,Inputs!$G$6*$D112)*churn_nonbuyers)*(ic*Inputs!$C$6+fee_wd*Inputs!$E$6*(1-$B112)+fee_fx*Inputs!$D$6-cost_acc-cost_wd*Inputs!$E$6*(1-$B112)-cost_fx*Inputs!$D$6)</f>
        <v>160422.37567272</v>
      </c>
      <c r="L112" s="0" t="n">
        <f aca="false">12*Inputs!$B$7*(1-MIN(1,Inputs!$G$7*$D112)*churn_nonbuyers)*(ic*Inputs!$C$7+fee_wd*Inputs!$E$7*(1-$B112)+fee_fx*Inputs!$D$7-cost_acc-cost_wd*Inputs!$E$7*(1-$B112)-cost_fx*Inputs!$D$7)</f>
        <v>358612.123003632</v>
      </c>
      <c r="M112" s="0" t="n">
        <f aca="false">12*Inputs!$B$8*(1-MIN(1,Inputs!$G$8*$D112)*churn_nonbuyers)*(ic*Inputs!$C$8+fee_wd*Inputs!$E$8*(1-$B112)+fee_fx*Inputs!$D$8-cost_acc-cost_wd*Inputs!$E$8*(1-$B112)-cost_fx*Inputs!$D$8)</f>
        <v>27656.77713936</v>
      </c>
      <c r="N112" s="0" t="n">
        <f aca="false">K112+L112+I112-fixed</f>
        <v>-31505.0649207145</v>
      </c>
      <c r="O112" s="0" t="n">
        <f aca="false">K112+L112+M112-fixed</f>
        <v>-153308.724184288</v>
      </c>
      <c r="P112" s="0" t="n">
        <f aca="false">12*Inputs!$B$6*(1-MIN(1,Inputs!$F$6*$D112))*(ic*Inputs!$C$6+flat_fee-cost_acc-cost_wd*Inputs!$E$6*$E112-cost_fx*Inputs!$D$6)+12*Inputs!$B$7*(1-MIN(1,Inputs!$F$7*$D112))*(ic*Inputs!$C$7+flat_fee-cost_acc-cost_wd*Inputs!$E$7*$E112-cost_fx*Inputs!$D$7)+12*Inputs!$B$8*(1-MIN(1,Inputs!$F$8*$D112))*(ic*Inputs!$C$8+flat_fee-cost_acc-cost_wd*Inputs!$E$8*$E112-cost_fx*Inputs!$D$8)-fixed</f>
        <v>-116450.575912</v>
      </c>
    </row>
    <row r="113" customFormat="false" ht="15" hidden="false" customHeight="false" outlineLevel="0" collapsed="false">
      <c r="A113" s="0" t="n">
        <v>48</v>
      </c>
      <c r="B113" s="0" t="n">
        <v>0.233698</v>
      </c>
      <c r="C113" s="0" t="n">
        <v>0.926953</v>
      </c>
      <c r="D113" s="0" t="n">
        <v>1.283859</v>
      </c>
      <c r="E113" s="0" t="n">
        <v>1.100327</v>
      </c>
      <c r="F113" s="0" t="n">
        <v>0.281435</v>
      </c>
      <c r="G113" s="0" t="n">
        <f aca="false">12*Inputs!$B$6*(MIN(1,$H$50*$C113)*(ic*Inputs!$C$6+pS+fee_fx*Inputs!$D$6-cost_acc-cost_wd*Inputs!$E$6*$E113-cost_fx*Inputs!$D$6-$F113)+(1-MIN(1,$H$50*$C113))*(1-MIN(1,Inputs!$G$6*$D113)*churn_nonbuyers)*(ic*Inputs!$C$6+fee_wd*Inputs!$E$6*(1-$B113)+fee_fx*Inputs!$D$6-cost_acc-cost_wd*Inputs!$E$6*(1-$B113)-cost_fx*Inputs!$D$6))</f>
        <v>205487.10168915</v>
      </c>
      <c r="H113" s="0" t="n">
        <f aca="false">12*Inputs!$B$7*(MIN(1,$H$51*$C113)*(ic*Inputs!$C$7+pE+fee_fx*Inputs!$D$7-cost_acc-cost_wd*Inputs!$E$7*$E113-cost_fx*Inputs!$D$7-$F113)+(1-MIN(1,$H$51*$C113))*(1-MIN(1,Inputs!$G$7*$D113)*churn_nonbuyers)*(ic*Inputs!$C$7+fee_wd*Inputs!$E$7*(1-$B113)+fee_fx*Inputs!$D$7-cost_acc-cost_wd*Inputs!$E$7*(1-$B113)-cost_fx*Inputs!$D$7))</f>
        <v>400187.914517035</v>
      </c>
      <c r="I113" s="0" t="n">
        <f aca="false">12*Inputs!$B$8*(MIN(1,$H$52*$C113)*(ic*Inputs!$C$8+pT-cost_acc-cost_wd*Inputs!$E$8-cost_fx*Inputs!$D$8-cost_ins)+(1-MIN(1,$H$52*$C113))*(1-MIN(1,Inputs!$G$8*$D113)*churn_nonbuyers)*(ic*Inputs!$C$8+fee_wd*Inputs!$E$8*(1-$B113)+fee_fx*Inputs!$D$8-cost_acc-cost_wd*Inputs!$E$8*(1-$B113)-cost_fx*Inputs!$D$8))</f>
        <v>144825.53597175</v>
      </c>
      <c r="J113" s="0" t="n">
        <f aca="false">G113+H113+I113-fixed</f>
        <v>50500.5521779342</v>
      </c>
      <c r="K113" s="0" t="n">
        <f aca="false">12*Inputs!$B$6*(1-MIN(1,Inputs!$G$6*$D113)*churn_nonbuyers)*(ic*Inputs!$C$6+fee_wd*Inputs!$E$6*(1-$B113)+fee_fx*Inputs!$D$6-cost_acc-cost_wd*Inputs!$E$6*(1-$B113)-cost_fx*Inputs!$D$6)</f>
        <v>157166.44330019</v>
      </c>
      <c r="L113" s="0" t="n">
        <f aca="false">12*Inputs!$B$7*(1-MIN(1,Inputs!$G$7*$D113)*churn_nonbuyers)*(ic*Inputs!$C$7+fee_wd*Inputs!$E$7*(1-$B113)+fee_fx*Inputs!$D$7-cost_acc-cost_wd*Inputs!$E$7*(1-$B113)-cost_fx*Inputs!$D$7)</f>
        <v>355314.081948114</v>
      </c>
      <c r="M113" s="0" t="n">
        <f aca="false">12*Inputs!$B$8*(1-MIN(1,Inputs!$G$8*$D113)*churn_nonbuyers)*(ic*Inputs!$C$8+fee_wd*Inputs!$E$8*(1-$B113)+fee_fx*Inputs!$D$8-cost_acc-cost_wd*Inputs!$E$8*(1-$B113)-cost_fx*Inputs!$D$8)</f>
        <v>31927.5771075552</v>
      </c>
      <c r="N113" s="0" t="n">
        <f aca="false">K113+L113+I113-fixed</f>
        <v>-42693.9387799457</v>
      </c>
      <c r="O113" s="0" t="n">
        <f aca="false">K113+L113+M113-fixed</f>
        <v>-155591.89764414</v>
      </c>
      <c r="P113" s="0" t="n">
        <f aca="false">12*Inputs!$B$6*(1-MIN(1,Inputs!$F$6*$D113))*(ic*Inputs!$C$6+flat_fee-cost_acc-cost_wd*Inputs!$E$6*$E113-cost_fx*Inputs!$D$6)+12*Inputs!$B$7*(1-MIN(1,Inputs!$F$7*$D113))*(ic*Inputs!$C$7+flat_fee-cost_acc-cost_wd*Inputs!$E$7*$E113-cost_fx*Inputs!$D$7)+12*Inputs!$B$8*(1-MIN(1,Inputs!$F$8*$D113))*(ic*Inputs!$C$8+flat_fee-cost_acc-cost_wd*Inputs!$E$8*$E113-cost_fx*Inputs!$D$8)-fixed</f>
        <v>-126110.40889768</v>
      </c>
    </row>
    <row r="114" customFormat="false" ht="15" hidden="false" customHeight="false" outlineLevel="0" collapsed="false">
      <c r="A114" s="0" t="n">
        <v>49</v>
      </c>
      <c r="B114" s="0" t="n">
        <v>0.50689</v>
      </c>
      <c r="C114" s="0" t="n">
        <v>0.644485</v>
      </c>
      <c r="D114" s="0" t="n">
        <v>0.738829</v>
      </c>
      <c r="E114" s="0" t="n">
        <v>1.401098</v>
      </c>
      <c r="F114" s="0" t="n">
        <v>0.126556</v>
      </c>
      <c r="G114" s="0" t="n">
        <f aca="false">12*Inputs!$B$6*(MIN(1,$H$50*$C114)*(ic*Inputs!$C$6+pS+fee_fx*Inputs!$D$6-cost_acc-cost_wd*Inputs!$E$6*$E114-cost_fx*Inputs!$D$6-$F114)+(1-MIN(1,$H$50*$C114))*(1-MIN(1,Inputs!$G$6*$D114)*churn_nonbuyers)*(ic*Inputs!$C$6+fee_wd*Inputs!$E$6*(1-$B114)+fee_fx*Inputs!$D$6-cost_acc-cost_wd*Inputs!$E$6*(1-$B114)-cost_fx*Inputs!$D$6))</f>
        <v>157003.968913281</v>
      </c>
      <c r="H114" s="0" t="n">
        <f aca="false">12*Inputs!$B$7*(MIN(1,$H$51*$C114)*(ic*Inputs!$C$7+pE+fee_fx*Inputs!$D$7-cost_acc-cost_wd*Inputs!$E$7*$E114-cost_fx*Inputs!$D$7-$F114)+(1-MIN(1,$H$51*$C114))*(1-MIN(1,Inputs!$G$7*$D114)*churn_nonbuyers)*(ic*Inputs!$C$7+fee_wd*Inputs!$E$7*(1-$B114)+fee_fx*Inputs!$D$7-cost_acc-cost_wd*Inputs!$E$7*(1-$B114)-cost_fx*Inputs!$D$7))</f>
        <v>345866.233739353</v>
      </c>
      <c r="I114" s="0" t="n">
        <f aca="false">12*Inputs!$B$8*(MIN(1,$H$52*$C114)*(ic*Inputs!$C$8+pT-cost_acc-cost_wd*Inputs!$E$8-cost_fx*Inputs!$D$8-cost_ins)+(1-MIN(1,$H$52*$C114))*(1-MIN(1,Inputs!$G$8*$D114)*churn_nonbuyers)*(ic*Inputs!$C$8+fee_wd*Inputs!$E$8*(1-$B114)+fee_fx*Inputs!$D$8-cost_acc-cost_wd*Inputs!$E$8*(1-$B114)-cost_fx*Inputs!$D$8))</f>
        <v>172947.204995319</v>
      </c>
      <c r="J114" s="0" t="n">
        <f aca="false">G114+H114+I114-fixed</f>
        <v>-24182.592352048</v>
      </c>
      <c r="K114" s="0" t="n">
        <f aca="false">12*Inputs!$B$6*(1-MIN(1,Inputs!$G$6*$D114)*churn_nonbuyers)*(ic*Inputs!$C$6+fee_wd*Inputs!$E$6*(1-$B114)+fee_fx*Inputs!$D$6-cost_acc-cost_wd*Inputs!$E$6*(1-$B114)-cost_fx*Inputs!$D$6)</f>
        <v>123856.879909032</v>
      </c>
      <c r="L114" s="0" t="n">
        <f aca="false">12*Inputs!$B$7*(1-MIN(1,Inputs!$G$7*$D114)*churn_nonbuyers)*(ic*Inputs!$C$7+fee_wd*Inputs!$E$7*(1-$B114)+fee_fx*Inputs!$D$7-cost_acc-cost_wd*Inputs!$E$7*(1-$B114)-cost_fx*Inputs!$D$7)</f>
        <v>322888.826153419</v>
      </c>
      <c r="M114" s="0" t="n">
        <f aca="false">12*Inputs!$B$8*(1-MIN(1,Inputs!$G$8*$D114)*churn_nonbuyers)*(ic*Inputs!$C$8+fee_wd*Inputs!$E$8*(1-$B114)+fee_fx*Inputs!$D$8-cost_acc-cost_wd*Inputs!$E$8*(1-$B114)-cost_fx*Inputs!$D$8)</f>
        <v>145844.999148816</v>
      </c>
      <c r="N114" s="0" t="n">
        <f aca="false">K114+L114+I114-fixed</f>
        <v>-80307.0889422301</v>
      </c>
      <c r="O114" s="0" t="n">
        <f aca="false">K114+L114+M114-fixed</f>
        <v>-107409.294788733</v>
      </c>
      <c r="P114" s="0" t="n">
        <f aca="false">12*Inputs!$B$6*(1-MIN(1,Inputs!$F$6*$D114))*(ic*Inputs!$C$6+flat_fee-cost_acc-cost_wd*Inputs!$E$6*$E114-cost_fx*Inputs!$D$6)+12*Inputs!$B$7*(1-MIN(1,Inputs!$F$7*$D114))*(ic*Inputs!$C$7+flat_fee-cost_acc-cost_wd*Inputs!$E$7*$E114-cost_fx*Inputs!$D$7)+12*Inputs!$B$8*(1-MIN(1,Inputs!$F$8*$D114))*(ic*Inputs!$C$8+flat_fee-cost_acc-cost_wd*Inputs!$E$8*$E114-cost_fx*Inputs!$D$8)-fixed</f>
        <v>19338.0639060801</v>
      </c>
    </row>
    <row r="115" customFormat="false" ht="15" hidden="false" customHeight="false" outlineLevel="0" collapsed="false">
      <c r="A115" s="0" t="n">
        <v>50</v>
      </c>
      <c r="B115" s="0" t="n">
        <v>0.30476</v>
      </c>
      <c r="C115" s="0" t="n">
        <v>1.043456</v>
      </c>
      <c r="D115" s="0" t="n">
        <v>1.053495</v>
      </c>
      <c r="E115" s="0" t="n">
        <v>1.300063</v>
      </c>
      <c r="F115" s="0" t="n">
        <v>0.35885</v>
      </c>
      <c r="G115" s="0" t="n">
        <f aca="false">12*Inputs!$B$6*(MIN(1,$H$50*$C115)*(ic*Inputs!$C$6+pS+fee_fx*Inputs!$D$6-cost_acc-cost_wd*Inputs!$E$6*$E115-cost_fx*Inputs!$D$6-$F115)+(1-MIN(1,$H$50*$C115))*(1-MIN(1,Inputs!$G$6*$D115)*churn_nonbuyers)*(ic*Inputs!$C$6+fee_wd*Inputs!$E$6*(1-$B115)+fee_fx*Inputs!$D$6-cost_acc-cost_wd*Inputs!$E$6*(1-$B115)-cost_fx*Inputs!$D$6))</f>
        <v>197785.450987166</v>
      </c>
      <c r="H115" s="0" t="n">
        <f aca="false">12*Inputs!$B$7*(MIN(1,$H$51*$C115)*(ic*Inputs!$C$7+pE+fee_fx*Inputs!$D$7-cost_acc-cost_wd*Inputs!$E$7*$E115-cost_fx*Inputs!$D$7-$F115)+(1-MIN(1,$H$51*$C115))*(1-MIN(1,Inputs!$G$7*$D115)*churn_nonbuyers)*(ic*Inputs!$C$7+fee_wd*Inputs!$E$7*(1-$B115)+fee_fx*Inputs!$D$7-cost_acc-cost_wd*Inputs!$E$7*(1-$B115)-cost_fx*Inputs!$D$7))</f>
        <v>372879.95408963</v>
      </c>
      <c r="I115" s="0" t="n">
        <f aca="false">12*Inputs!$B$8*(MIN(1,$H$52*$C115)*(ic*Inputs!$C$8+pT-cost_acc-cost_wd*Inputs!$E$8-cost_fx*Inputs!$D$8-cost_ins)+(1-MIN(1,$H$52*$C115))*(1-MIN(1,Inputs!$G$8*$D115)*churn_nonbuyers)*(ic*Inputs!$C$8+fee_wd*Inputs!$E$8*(1-$B115)+fee_fx*Inputs!$D$8-cost_acc-cost_wd*Inputs!$E$8*(1-$B115)-cost_fx*Inputs!$D$8))</f>
        <v>172474.917353383</v>
      </c>
      <c r="J115" s="0" t="n">
        <f aca="false">G115+H115+I115-fixed</f>
        <v>43140.3224301798</v>
      </c>
      <c r="K115" s="0" t="n">
        <f aca="false">12*Inputs!$B$6*(1-MIN(1,Inputs!$G$6*$D115)*churn_nonbuyers)*(ic*Inputs!$C$6+fee_wd*Inputs!$E$6*(1-$B115)+fee_fx*Inputs!$D$6-cost_acc-cost_wd*Inputs!$E$6*(1-$B115)-cost_fx*Inputs!$D$6)</f>
        <v>149406.98498064</v>
      </c>
      <c r="L115" s="0" t="n">
        <f aca="false">12*Inputs!$B$7*(1-MIN(1,Inputs!$G$7*$D115)*churn_nonbuyers)*(ic*Inputs!$C$7+fee_wd*Inputs!$E$7*(1-$B115)+fee_fx*Inputs!$D$7-cost_acc-cost_wd*Inputs!$E$7*(1-$B115)-cost_fx*Inputs!$D$7)</f>
        <v>347958.477228384</v>
      </c>
      <c r="M115" s="0" t="n">
        <f aca="false">12*Inputs!$B$8*(1-MIN(1,Inputs!$G$8*$D115)*churn_nonbuyers)*(ic*Inputs!$C$8+fee_wd*Inputs!$E$8*(1-$B115)+fee_fx*Inputs!$D$8-cost_acc-cost_wd*Inputs!$E$8*(1-$B115)-cost_fx*Inputs!$D$8)</f>
        <v>81856.70377632</v>
      </c>
      <c r="N115" s="0" t="n">
        <f aca="false">K115+L115+I115-fixed</f>
        <v>-30159.6204375926</v>
      </c>
      <c r="O115" s="0" t="n">
        <f aca="false">K115+L115+M115-fixed</f>
        <v>-120777.834014656</v>
      </c>
      <c r="P115" s="0" t="n">
        <f aca="false">12*Inputs!$B$6*(1-MIN(1,Inputs!$F$6*$D115))*(ic*Inputs!$C$6+flat_fee-cost_acc-cost_wd*Inputs!$E$6*$E115-cost_fx*Inputs!$D$6)+12*Inputs!$B$7*(1-MIN(1,Inputs!$F$7*$D115))*(ic*Inputs!$C$7+flat_fee-cost_acc-cost_wd*Inputs!$E$7*$E115-cost_fx*Inputs!$D$7)+12*Inputs!$B$8*(1-MIN(1,Inputs!$F$8*$D115))*(ic*Inputs!$C$8+flat_fee-cost_acc-cost_wd*Inputs!$E$8*$E115-cost_fx*Inputs!$D$8)-fixed</f>
        <v>-85470.0955156001</v>
      </c>
    </row>
    <row r="116" customFormat="false" ht="15" hidden="false" customHeight="false" outlineLevel="0" collapsed="false">
      <c r="A116" s="0" t="n">
        <v>51</v>
      </c>
      <c r="B116" s="0" t="n">
        <v>0.193316</v>
      </c>
      <c r="C116" s="0" t="n">
        <v>0.901941</v>
      </c>
      <c r="D116" s="0" t="n">
        <v>1.025478</v>
      </c>
      <c r="E116" s="0" t="n">
        <v>1.199469</v>
      </c>
      <c r="F116" s="0" t="n">
        <v>0.16294</v>
      </c>
      <c r="G116" s="0" t="n">
        <f aca="false">12*Inputs!$B$6*(MIN(1,$H$50*$C116)*(ic*Inputs!$C$6+pS+fee_fx*Inputs!$D$6-cost_acc-cost_wd*Inputs!$E$6*$E116-cost_fx*Inputs!$D$6-$F116)+(1-MIN(1,$H$50*$C116))*(1-MIN(1,Inputs!$G$6*$D116)*churn_nonbuyers)*(ic*Inputs!$C$6+fee_wd*Inputs!$E$6*(1-$B116)+fee_fx*Inputs!$D$6-cost_acc-cost_wd*Inputs!$E$6*(1-$B116)-cost_fx*Inputs!$D$6))</f>
        <v>211717.378344074</v>
      </c>
      <c r="H116" s="0" t="n">
        <f aca="false">12*Inputs!$B$7*(MIN(1,$H$51*$C116)*(ic*Inputs!$C$7+pE+fee_fx*Inputs!$D$7-cost_acc-cost_wd*Inputs!$E$7*$E116-cost_fx*Inputs!$D$7-$F116)+(1-MIN(1,$H$51*$C116))*(1-MIN(1,Inputs!$G$7*$D116)*churn_nonbuyers)*(ic*Inputs!$C$7+fee_wd*Inputs!$E$7*(1-$B116)+fee_fx*Inputs!$D$7-cost_acc-cost_wd*Inputs!$E$7*(1-$B116)-cost_fx*Inputs!$D$7))</f>
        <v>400265.706530543</v>
      </c>
      <c r="I116" s="0" t="n">
        <f aca="false">12*Inputs!$B$8*(MIN(1,$H$52*$C116)*(ic*Inputs!$C$8+pT-cost_acc-cost_wd*Inputs!$E$8-cost_fx*Inputs!$D$8-cost_ins)+(1-MIN(1,$H$52*$C116))*(1-MIN(1,Inputs!$G$8*$D116)*churn_nonbuyers)*(ic*Inputs!$C$8+fee_wd*Inputs!$E$8*(1-$B116)+fee_fx*Inputs!$D$8-cost_acc-cost_wd*Inputs!$E$8*(1-$B116)-cost_fx*Inputs!$D$8))</f>
        <v>162995.601084324</v>
      </c>
      <c r="J116" s="0" t="n">
        <f aca="false">G116+H116+I116-fixed</f>
        <v>74978.6859589403</v>
      </c>
      <c r="K116" s="0" t="n">
        <f aca="false">12*Inputs!$B$6*(1-MIN(1,Inputs!$G$6*$D116)*churn_nonbuyers)*(ic*Inputs!$C$6+fee_wd*Inputs!$E$6*(1-$B116)+fee_fx*Inputs!$D$6-cost_acc-cost_wd*Inputs!$E$6*(1-$B116)-cost_fx*Inputs!$D$6)</f>
        <v>164853.015156346</v>
      </c>
      <c r="L116" s="0" t="n">
        <f aca="false">12*Inputs!$B$7*(1-MIN(1,Inputs!$G$7*$D116)*churn_nonbuyers)*(ic*Inputs!$C$7+fee_wd*Inputs!$E$7*(1-$B116)+fee_fx*Inputs!$D$7-cost_acc-cost_wd*Inputs!$E$7*(1-$B116)-cost_fx*Inputs!$D$7)</f>
        <v>363814.716549807</v>
      </c>
      <c r="M116" s="0" t="n">
        <f aca="false">12*Inputs!$B$8*(1-MIN(1,Inputs!$G$8*$D116)*churn_nonbuyers)*(ic*Inputs!$C$8+fee_wd*Inputs!$E$8*(1-$B116)+fee_fx*Inputs!$D$8-cost_acc-cost_wd*Inputs!$E$8*(1-$B116)-cost_fx*Inputs!$D$8)</f>
        <v>89480.5264096129</v>
      </c>
      <c r="N116" s="0" t="n">
        <f aca="false">K116+L116+I116-fixed</f>
        <v>-8336.6672095228</v>
      </c>
      <c r="O116" s="0" t="n">
        <f aca="false">K116+L116+M116-fixed</f>
        <v>-81851.741884234</v>
      </c>
      <c r="P116" s="0" t="n">
        <f aca="false">12*Inputs!$B$6*(1-MIN(1,Inputs!$F$6*$D116))*(ic*Inputs!$C$6+flat_fee-cost_acc-cost_wd*Inputs!$E$6*$E116-cost_fx*Inputs!$D$6)+12*Inputs!$B$7*(1-MIN(1,Inputs!$F$7*$D116))*(ic*Inputs!$C$7+flat_fee-cost_acc-cost_wd*Inputs!$E$7*$E116-cost_fx*Inputs!$D$7)+12*Inputs!$B$8*(1-MIN(1,Inputs!$F$8*$D116))*(ic*Inputs!$C$8+flat_fee-cost_acc-cost_wd*Inputs!$E$8*$E116-cost_fx*Inputs!$D$8)-fixed</f>
        <v>-28846.6685003198</v>
      </c>
    </row>
    <row r="117" customFormat="false" ht="15" hidden="false" customHeight="false" outlineLevel="0" collapsed="false">
      <c r="A117" s="0" t="n">
        <v>52</v>
      </c>
      <c r="B117" s="0" t="n">
        <v>0.219136</v>
      </c>
      <c r="C117" s="0" t="n">
        <v>1.105689</v>
      </c>
      <c r="D117" s="0" t="n">
        <v>1.518618</v>
      </c>
      <c r="E117" s="0" t="n">
        <v>1.259128</v>
      </c>
      <c r="F117" s="0" t="n">
        <v>0.047912</v>
      </c>
      <c r="G117" s="0" t="n">
        <f aca="false">12*Inputs!$B$6*(MIN(1,$H$50*$C117)*(ic*Inputs!$C$6+pS+fee_fx*Inputs!$D$6-cost_acc-cost_wd*Inputs!$E$6*$E117-cost_fx*Inputs!$D$6-$F117)+(1-MIN(1,$H$50*$C117))*(1-MIN(1,Inputs!$G$6*$D117)*churn_nonbuyers)*(ic*Inputs!$C$6+fee_wd*Inputs!$E$6*(1-$B117)+fee_fx*Inputs!$D$6-cost_acc-cost_wd*Inputs!$E$6*(1-$B117)-cost_fx*Inputs!$D$6))</f>
        <v>216677.211571175</v>
      </c>
      <c r="H117" s="0" t="n">
        <f aca="false">12*Inputs!$B$7*(MIN(1,$H$51*$C117)*(ic*Inputs!$C$7+pE+fee_fx*Inputs!$D$7-cost_acc-cost_wd*Inputs!$E$7*$E117-cost_fx*Inputs!$D$7-$F117)+(1-MIN(1,$H$51*$C117))*(1-MIN(1,Inputs!$G$7*$D117)*churn_nonbuyers)*(ic*Inputs!$C$7+fee_wd*Inputs!$E$7*(1-$B117)+fee_fx*Inputs!$D$7-cost_acc-cost_wd*Inputs!$E$7*(1-$B117)-cost_fx*Inputs!$D$7))</f>
        <v>403150.406730255</v>
      </c>
      <c r="I117" s="0" t="n">
        <f aca="false">12*Inputs!$B$8*(MIN(1,$H$52*$C117)*(ic*Inputs!$C$8+pT-cost_acc-cost_wd*Inputs!$E$8-cost_fx*Inputs!$D$8-cost_ins)+(1-MIN(1,$H$52*$C117))*(1-MIN(1,Inputs!$G$8*$D117)*churn_nonbuyers)*(ic*Inputs!$C$8+fee_wd*Inputs!$E$8*(1-$B117)+fee_fx*Inputs!$D$8-cost_acc-cost_wd*Inputs!$E$8*(1-$B117)-cost_fx*Inputs!$D$8))</f>
        <v>159378.435216</v>
      </c>
      <c r="J117" s="0" t="n">
        <f aca="false">G117+H117+I117-fixed</f>
        <v>79206.0535174307</v>
      </c>
      <c r="K117" s="0" t="n">
        <f aca="false">12*Inputs!$B$6*(1-MIN(1,Inputs!$G$6*$D117)*churn_nonbuyers)*(ic*Inputs!$C$6+fee_wd*Inputs!$E$6*(1-$B117)+fee_fx*Inputs!$D$6-cost_acc-cost_wd*Inputs!$E$6*(1-$B117)-cost_fx*Inputs!$D$6)</f>
        <v>157132.790453146</v>
      </c>
      <c r="L117" s="0" t="n">
        <f aca="false">12*Inputs!$B$7*(1-MIN(1,Inputs!$G$7*$D117)*churn_nonbuyers)*(ic*Inputs!$C$7+fee_wd*Inputs!$E$7*(1-$B117)+fee_fx*Inputs!$D$7-cost_acc-cost_wd*Inputs!$E$7*(1-$B117)-cost_fx*Inputs!$D$7)</f>
        <v>354712.839007887</v>
      </c>
      <c r="M117" s="0" t="n">
        <f aca="false">12*Inputs!$B$8*(1-MIN(1,Inputs!$G$8*$D117)*churn_nonbuyers)*(ic*Inputs!$C$8+fee_wd*Inputs!$E$8*(1-$B117)+fee_fx*Inputs!$D$8-cost_acc-cost_wd*Inputs!$E$8*(1-$B117)-cost_fx*Inputs!$D$8)</f>
        <v>0</v>
      </c>
      <c r="N117" s="0" t="n">
        <f aca="false">K117+L117+I117-fixed</f>
        <v>-28775.9353229671</v>
      </c>
      <c r="O117" s="0" t="n">
        <f aca="false">K117+L117+M117-fixed</f>
        <v>-188154.370538967</v>
      </c>
      <c r="P117" s="0" t="n">
        <f aca="false">12*Inputs!$B$6*(1-MIN(1,Inputs!$F$6*$D117))*(ic*Inputs!$C$6+flat_fee-cost_acc-cost_wd*Inputs!$E$6*$E117-cost_fx*Inputs!$D$6)+12*Inputs!$B$7*(1-MIN(1,Inputs!$F$7*$D117))*(ic*Inputs!$C$7+flat_fee-cost_acc-cost_wd*Inputs!$E$7*$E117-cost_fx*Inputs!$D$7)+12*Inputs!$B$8*(1-MIN(1,Inputs!$F$8*$D117))*(ic*Inputs!$C$8+flat_fee-cost_acc-cost_wd*Inputs!$E$8*$E117-cost_fx*Inputs!$D$8)-fixed</f>
        <v>-301681.28067904</v>
      </c>
    </row>
    <row r="118" customFormat="false" ht="15" hidden="false" customHeight="false" outlineLevel="0" collapsed="false">
      <c r="A118" s="0" t="n">
        <v>53</v>
      </c>
      <c r="B118" s="0" t="n">
        <v>0.125337</v>
      </c>
      <c r="C118" s="0" t="n">
        <v>0.945717</v>
      </c>
      <c r="D118" s="0" t="n">
        <v>1.285765</v>
      </c>
      <c r="E118" s="0" t="n">
        <v>1.067632</v>
      </c>
      <c r="F118" s="0" t="n">
        <v>0.144653</v>
      </c>
      <c r="G118" s="0" t="n">
        <f aca="false">12*Inputs!$B$6*(MIN(1,$H$50*$C118)*(ic*Inputs!$C$6+pS+fee_fx*Inputs!$D$6-cost_acc-cost_wd*Inputs!$E$6*$E118-cost_fx*Inputs!$D$6-$F118)+(1-MIN(1,$H$50*$C118))*(1-MIN(1,Inputs!$G$6*$D118)*churn_nonbuyers)*(ic*Inputs!$C$6+fee_wd*Inputs!$E$6*(1-$B118)+fee_fx*Inputs!$D$6-cost_acc-cost_wd*Inputs!$E$6*(1-$B118)-cost_fx*Inputs!$D$6))</f>
        <v>223639.40553587</v>
      </c>
      <c r="H118" s="0" t="n">
        <f aca="false">12*Inputs!$B$7*(MIN(1,$H$51*$C118)*(ic*Inputs!$C$7+pE+fee_fx*Inputs!$D$7-cost_acc-cost_wd*Inputs!$E$7*$E118-cost_fx*Inputs!$D$7-$F118)+(1-MIN(1,$H$51*$C118))*(1-MIN(1,Inputs!$G$7*$D118)*churn_nonbuyers)*(ic*Inputs!$C$7+fee_wd*Inputs!$E$7*(1-$B118)+fee_fx*Inputs!$D$7-cost_acc-cost_wd*Inputs!$E$7*(1-$B118)-cost_fx*Inputs!$D$7))</f>
        <v>421423.117931839</v>
      </c>
      <c r="I118" s="0" t="n">
        <f aca="false">12*Inputs!$B$8*(MIN(1,$H$52*$C118)*(ic*Inputs!$C$8+pT-cost_acc-cost_wd*Inputs!$E$8-cost_fx*Inputs!$D$8-cost_ins)+(1-MIN(1,$H$52*$C118))*(1-MIN(1,Inputs!$G$8*$D118)*churn_nonbuyers)*(ic*Inputs!$C$8+fee_wd*Inputs!$E$8*(1-$B118)+fee_fx*Inputs!$D$8-cost_acc-cost_wd*Inputs!$E$8*(1-$B118)-cost_fx*Inputs!$D$8))</f>
        <v>147144.499362379</v>
      </c>
      <c r="J118" s="0" t="n">
        <f aca="false">G118+H118+I118-fixed</f>
        <v>92207.0228300879</v>
      </c>
      <c r="K118" s="0" t="n">
        <f aca="false">12*Inputs!$B$6*(1-MIN(1,Inputs!$G$6*$D118)*churn_nonbuyers)*(ic*Inputs!$C$6+fee_wd*Inputs!$E$6*(1-$B118)+fee_fx*Inputs!$D$6-cost_acc-cost_wd*Inputs!$E$6*(1-$B118)-cost_fx*Inputs!$D$6)</f>
        <v>171751.269080196</v>
      </c>
      <c r="L118" s="0" t="n">
        <f aca="false">12*Inputs!$B$7*(1-MIN(1,Inputs!$G$7*$D118)*churn_nonbuyers)*(ic*Inputs!$C$7+fee_wd*Inputs!$E$7*(1-$B118)+fee_fx*Inputs!$D$7-cost_acc-cost_wd*Inputs!$E$7*(1-$B118)-cost_fx*Inputs!$D$7)</f>
        <v>370295.043528118</v>
      </c>
      <c r="M118" s="0" t="n">
        <f aca="false">12*Inputs!$B$8*(1-MIN(1,Inputs!$G$8*$D118)*churn_nonbuyers)*(ic*Inputs!$C$8+fee_wd*Inputs!$E$8*(1-$B118)+fee_fx*Inputs!$D$8-cost_acc-cost_wd*Inputs!$E$8*(1-$B118)-cost_fx*Inputs!$D$8)</f>
        <v>32027.008774248</v>
      </c>
      <c r="N118" s="0" t="n">
        <f aca="false">K118+L118+I118-fixed</f>
        <v>-10809.1880293072</v>
      </c>
      <c r="O118" s="0" t="n">
        <f aca="false">K118+L118+M118-fixed</f>
        <v>-125926.678617438</v>
      </c>
      <c r="P118" s="0" t="n">
        <f aca="false">12*Inputs!$B$6*(1-MIN(1,Inputs!$F$6*$D118))*(ic*Inputs!$C$6+flat_fee-cost_acc-cost_wd*Inputs!$E$6*$E118-cost_fx*Inputs!$D$6)+12*Inputs!$B$7*(1-MIN(1,Inputs!$F$7*$D118))*(ic*Inputs!$C$7+flat_fee-cost_acc-cost_wd*Inputs!$E$7*$E118-cost_fx*Inputs!$D$7)+12*Inputs!$B$8*(1-MIN(1,Inputs!$F$8*$D118))*(ic*Inputs!$C$8+flat_fee-cost_acc-cost_wd*Inputs!$E$8*$E118-cost_fx*Inputs!$D$8)-fixed</f>
        <v>-115257.4628848</v>
      </c>
    </row>
    <row r="119" customFormat="false" ht="15" hidden="false" customHeight="false" outlineLevel="0" collapsed="false">
      <c r="A119" s="0" t="n">
        <v>54</v>
      </c>
      <c r="B119" s="0" t="n">
        <v>0.293566</v>
      </c>
      <c r="C119" s="0" t="n">
        <v>1.088517</v>
      </c>
      <c r="D119" s="0" t="n">
        <v>1.457989</v>
      </c>
      <c r="E119" s="0" t="n">
        <v>1.183927</v>
      </c>
      <c r="F119" s="0" t="n">
        <v>0.164306</v>
      </c>
      <c r="G119" s="0" t="n">
        <f aca="false">12*Inputs!$B$6*(MIN(1,$H$50*$C119)*(ic*Inputs!$C$6+pS+fee_fx*Inputs!$D$6-cost_acc-cost_wd*Inputs!$E$6*$E119-cost_fx*Inputs!$D$6-$F119)+(1-MIN(1,$H$50*$C119))*(1-MIN(1,Inputs!$G$6*$D119)*churn_nonbuyers)*(ic*Inputs!$C$6+fee_wd*Inputs!$E$6*(1-$B119)+fee_fx*Inputs!$D$6-cost_acc-cost_wd*Inputs!$E$6*(1-$B119)-cost_fx*Inputs!$D$6))</f>
        <v>206118.649235506</v>
      </c>
      <c r="H119" s="0" t="n">
        <f aca="false">12*Inputs!$B$7*(MIN(1,$H$51*$C119)*(ic*Inputs!$C$7+pE+fee_fx*Inputs!$D$7-cost_acc-cost_wd*Inputs!$E$7*$E119-cost_fx*Inputs!$D$7-$F119)+(1-MIN(1,$H$51*$C119))*(1-MIN(1,Inputs!$G$7*$D119)*churn_nonbuyers)*(ic*Inputs!$C$7+fee_wd*Inputs!$E$7*(1-$B119)+fee_fx*Inputs!$D$7-cost_acc-cost_wd*Inputs!$E$7*(1-$B119)-cost_fx*Inputs!$D$7))</f>
        <v>399125.461381414</v>
      </c>
      <c r="I119" s="0" t="n">
        <f aca="false">12*Inputs!$B$8*(MIN(1,$H$52*$C119)*(ic*Inputs!$C$8+pT-cost_acc-cost_wd*Inputs!$E$8-cost_fx*Inputs!$D$8-cost_ins)+(1-MIN(1,$H$52*$C119))*(1-MIN(1,Inputs!$G$8*$D119)*churn_nonbuyers)*(ic*Inputs!$C$8+fee_wd*Inputs!$E$8*(1-$B119)+fee_fx*Inputs!$D$8-cost_acc-cost_wd*Inputs!$E$8*(1-$B119)-cost_fx*Inputs!$D$8))</f>
        <v>156903.194448</v>
      </c>
      <c r="J119" s="0" t="n">
        <f aca="false">G119+H119+I119-fixed</f>
        <v>62147.3050649203</v>
      </c>
      <c r="K119" s="0" t="n">
        <f aca="false">12*Inputs!$B$6*(1-MIN(1,Inputs!$G$6*$D119)*churn_nonbuyers)*(ic*Inputs!$C$6+fee_wd*Inputs!$E$6*(1-$B119)+fee_fx*Inputs!$D$6-cost_acc-cost_wd*Inputs!$E$6*(1-$B119)-cost_fx*Inputs!$D$6)</f>
        <v>147711.682071173</v>
      </c>
      <c r="L119" s="0" t="n">
        <f aca="false">12*Inputs!$B$7*(1-MIN(1,Inputs!$G$7*$D119)*churn_nonbuyers)*(ic*Inputs!$C$7+fee_wd*Inputs!$E$7*(1-$B119)+fee_fx*Inputs!$D$7-cost_acc-cost_wd*Inputs!$E$7*(1-$B119)-cost_fx*Inputs!$D$7)</f>
        <v>345139.690170704</v>
      </c>
      <c r="M119" s="0" t="n">
        <f aca="false">12*Inputs!$B$8*(1-MIN(1,Inputs!$G$8*$D119)*churn_nonbuyers)*(ic*Inputs!$C$8+fee_wd*Inputs!$E$8*(1-$B119)+fee_fx*Inputs!$D$8-cost_acc-cost_wd*Inputs!$E$8*(1-$B119)-cost_fx*Inputs!$D$8)</f>
        <v>0</v>
      </c>
      <c r="N119" s="0" t="n">
        <f aca="false">K119+L119+I119-fixed</f>
        <v>-50245.4333101234</v>
      </c>
      <c r="O119" s="0" t="n">
        <f aca="false">K119+L119+M119-fixed</f>
        <v>-207148.627758123</v>
      </c>
      <c r="P119" s="0" t="n">
        <f aca="false">12*Inputs!$B$6*(1-MIN(1,Inputs!$F$6*$D119))*(ic*Inputs!$C$6+flat_fee-cost_acc-cost_wd*Inputs!$E$6*$E119-cost_fx*Inputs!$D$6)+12*Inputs!$B$7*(1-MIN(1,Inputs!$F$7*$D119))*(ic*Inputs!$C$7+flat_fee-cost_acc-cost_wd*Inputs!$E$7*$E119-cost_fx*Inputs!$D$7)+12*Inputs!$B$8*(1-MIN(1,Inputs!$F$8*$D119))*(ic*Inputs!$C$8+flat_fee-cost_acc-cost_wd*Inputs!$E$8*$E119-cost_fx*Inputs!$D$8)-fixed</f>
        <v>-247040.51451928</v>
      </c>
    </row>
    <row r="120" customFormat="false" ht="15" hidden="false" customHeight="false" outlineLevel="0" collapsed="false">
      <c r="A120" s="0" t="n">
        <v>55</v>
      </c>
      <c r="B120" s="0" t="n">
        <v>0.386052</v>
      </c>
      <c r="C120" s="0" t="n">
        <v>0.753284</v>
      </c>
      <c r="D120" s="0" t="n">
        <v>0.772251</v>
      </c>
      <c r="E120" s="0" t="n">
        <v>1.203422</v>
      </c>
      <c r="F120" s="0" t="n">
        <v>0.093861</v>
      </c>
      <c r="G120" s="0" t="n">
        <f aca="false">12*Inputs!$B$6*(MIN(1,$H$50*$C120)*(ic*Inputs!$C$6+pS+fee_fx*Inputs!$D$6-cost_acc-cost_wd*Inputs!$E$6*$E120-cost_fx*Inputs!$D$6-$F120)+(1-MIN(1,$H$50*$C120))*(1-MIN(1,Inputs!$G$6*$D120)*churn_nonbuyers)*(ic*Inputs!$C$6+fee_wd*Inputs!$E$6*(1-$B120)+fee_fx*Inputs!$D$6-cost_acc-cost_wd*Inputs!$E$6*(1-$B120)-cost_fx*Inputs!$D$6))</f>
        <v>182116.650212214</v>
      </c>
      <c r="H120" s="0" t="n">
        <f aca="false">12*Inputs!$B$7*(MIN(1,$H$51*$C120)*(ic*Inputs!$C$7+pE+fee_fx*Inputs!$D$7-cost_acc-cost_wd*Inputs!$E$7*$E120-cost_fx*Inputs!$D$7-$F120)+(1-MIN(1,$H$51*$C120))*(1-MIN(1,Inputs!$G$7*$D120)*churn_nonbuyers)*(ic*Inputs!$C$7+fee_wd*Inputs!$E$7*(1-$B120)+fee_fx*Inputs!$D$7-cost_acc-cost_wd*Inputs!$E$7*(1-$B120)-cost_fx*Inputs!$D$7))</f>
        <v>379962.39892071</v>
      </c>
      <c r="I120" s="0" t="n">
        <f aca="false">12*Inputs!$B$8*(MIN(1,$H$52*$C120)*(ic*Inputs!$C$8+pT-cost_acc-cost_wd*Inputs!$E$8-cost_fx*Inputs!$D$8-cost_ins)+(1-MIN(1,$H$52*$C120))*(1-MIN(1,Inputs!$G$8*$D120)*churn_nonbuyers)*(ic*Inputs!$C$8+fee_wd*Inputs!$E$8*(1-$B120)+fee_fx*Inputs!$D$8-cost_acc-cost_wd*Inputs!$E$8*(1-$B120)-cost_fx*Inputs!$D$8))</f>
        <v>175441.517744244</v>
      </c>
      <c r="J120" s="0" t="n">
        <f aca="false">G120+H120+I120-fixed</f>
        <v>37520.5668771686</v>
      </c>
      <c r="K120" s="0" t="n">
        <f aca="false">12*Inputs!$B$6*(1-MIN(1,Inputs!$G$6*$D120)*churn_nonbuyers)*(ic*Inputs!$C$6+fee_wd*Inputs!$E$6*(1-$B120)+fee_fx*Inputs!$D$6-cost_acc-cost_wd*Inputs!$E$6*(1-$B120)-cost_fx*Inputs!$D$6)</f>
        <v>140370.751029974</v>
      </c>
      <c r="L120" s="0" t="n">
        <f aca="false">12*Inputs!$B$7*(1-MIN(1,Inputs!$G$7*$D120)*churn_nonbuyers)*(ic*Inputs!$C$7+fee_wd*Inputs!$E$7*(1-$B120)+fee_fx*Inputs!$D$7-cost_acc-cost_wd*Inputs!$E$7*(1-$B120)-cost_fx*Inputs!$D$7)</f>
        <v>339555.281369985</v>
      </c>
      <c r="M120" s="0" t="n">
        <f aca="false">12*Inputs!$B$8*(1-MIN(1,Inputs!$G$8*$D120)*churn_nonbuyers)*(ic*Inputs!$C$8+fee_wd*Inputs!$E$8*(1-$B120)+fee_fx*Inputs!$D$8-cost_acc-cost_wd*Inputs!$E$8*(1-$B120)-cost_fx*Inputs!$D$8)</f>
        <v>141442.731366547</v>
      </c>
      <c r="N120" s="0" t="n">
        <f aca="false">K120+L120+I120-fixed</f>
        <v>-44632.4498557965</v>
      </c>
      <c r="O120" s="0" t="n">
        <f aca="false">K120+L120+M120-fixed</f>
        <v>-78631.2362334938</v>
      </c>
      <c r="P120" s="0" t="n">
        <f aca="false">12*Inputs!$B$6*(1-MIN(1,Inputs!$F$6*$D120))*(ic*Inputs!$C$6+flat_fee-cost_acc-cost_wd*Inputs!$E$6*$E120-cost_fx*Inputs!$D$6)+12*Inputs!$B$7*(1-MIN(1,Inputs!$F$7*$D120))*(ic*Inputs!$C$7+flat_fee-cost_acc-cost_wd*Inputs!$E$7*$E120-cost_fx*Inputs!$D$7)+12*Inputs!$B$8*(1-MIN(1,Inputs!$F$8*$D120))*(ic*Inputs!$C$8+flat_fee-cost_acc-cost_wd*Inputs!$E$8*$E120-cost_fx*Inputs!$D$8)-fixed</f>
        <v>99908.7363732802</v>
      </c>
    </row>
    <row r="121" customFormat="false" ht="15" hidden="false" customHeight="false" outlineLevel="0" collapsed="false">
      <c r="A121" s="0" t="n">
        <v>56</v>
      </c>
      <c r="B121" s="0" t="n">
        <v>0.170894</v>
      </c>
      <c r="C121" s="0" t="n">
        <v>1.003866</v>
      </c>
      <c r="D121" s="0" t="n">
        <v>0.797773</v>
      </c>
      <c r="E121" s="0" t="n">
        <v>1.214133</v>
      </c>
      <c r="F121" s="0" t="n">
        <v>0.071146</v>
      </c>
      <c r="G121" s="0" t="n">
        <f aca="false">12*Inputs!$B$6*(MIN(1,$H$50*$C121)*(ic*Inputs!$C$6+pS+fee_fx*Inputs!$D$6-cost_acc-cost_wd*Inputs!$E$6*$E121-cost_fx*Inputs!$D$6-$F121)+(1-MIN(1,$H$50*$C121))*(1-MIN(1,Inputs!$G$6*$D121)*churn_nonbuyers)*(ic*Inputs!$C$6+fee_wd*Inputs!$E$6*(1-$B121)+fee_fx*Inputs!$D$6-cost_acc-cost_wd*Inputs!$E$6*(1-$B121)-cost_fx*Inputs!$D$6))</f>
        <v>223467.762352712</v>
      </c>
      <c r="H121" s="0" t="n">
        <f aca="false">12*Inputs!$B$7*(MIN(1,$H$51*$C121)*(ic*Inputs!$C$7+pE+fee_fx*Inputs!$D$7-cost_acc-cost_wd*Inputs!$E$7*$E121-cost_fx*Inputs!$D$7-$F121)+(1-MIN(1,$H$51*$C121))*(1-MIN(1,Inputs!$G$7*$D121)*churn_nonbuyers)*(ic*Inputs!$C$7+fee_wd*Inputs!$E$7*(1-$B121)+fee_fx*Inputs!$D$7-cost_acc-cost_wd*Inputs!$E$7*(1-$B121)-cost_fx*Inputs!$D$7))</f>
        <v>411417.400848525</v>
      </c>
      <c r="I121" s="0" t="n">
        <f aca="false">12*Inputs!$B$8*(MIN(1,$H$52*$C121)*(ic*Inputs!$C$8+pT-cost_acc-cost_wd*Inputs!$E$8-cost_fx*Inputs!$D$8-cost_ins)+(1-MIN(1,$H$52*$C121))*(1-MIN(1,Inputs!$G$8*$D121)*churn_nonbuyers)*(ic*Inputs!$C$8+fee_wd*Inputs!$E$8*(1-$B121)+fee_fx*Inputs!$D$8-cost_acc-cost_wd*Inputs!$E$8*(1-$B121)-cost_fx*Inputs!$D$8))</f>
        <v>186471.858993423</v>
      </c>
      <c r="J121" s="0" t="n">
        <f aca="false">G121+H121+I121-fixed</f>
        <v>121357.022194661</v>
      </c>
      <c r="K121" s="0" t="n">
        <f aca="false">12*Inputs!$B$6*(1-MIN(1,Inputs!$G$6*$D121)*churn_nonbuyers)*(ic*Inputs!$C$6+fee_wd*Inputs!$E$6*(1-$B121)+fee_fx*Inputs!$D$6-cost_acc-cost_wd*Inputs!$E$6*(1-$B121)-cost_fx*Inputs!$D$6)</f>
        <v>169931.321417246</v>
      </c>
      <c r="L121" s="0" t="n">
        <f aca="false">12*Inputs!$B$7*(1-MIN(1,Inputs!$G$7*$D121)*churn_nonbuyers)*(ic*Inputs!$C$7+fee_wd*Inputs!$E$7*(1-$B121)+fee_fx*Inputs!$D$7-cost_acc-cost_wd*Inputs!$E$7*(1-$B121)-cost_fx*Inputs!$D$7)</f>
        <v>369530.367346348</v>
      </c>
      <c r="M121" s="0" t="n">
        <f aca="false">12*Inputs!$B$8*(1-MIN(1,Inputs!$G$8*$D121)*churn_nonbuyers)*(ic*Inputs!$C$8+fee_wd*Inputs!$E$8*(1-$B121)+fee_fx*Inputs!$D$8-cost_acc-cost_wd*Inputs!$E$8*(1-$B121)-cost_fx*Inputs!$D$8)</f>
        <v>140502.756160483</v>
      </c>
      <c r="N121" s="0" t="n">
        <f aca="false">K121+L121+I121-fixed</f>
        <v>25933.5477570177</v>
      </c>
      <c r="O121" s="0" t="n">
        <f aca="false">K121+L121+M121-fixed</f>
        <v>-20035.5550759225</v>
      </c>
      <c r="P121" s="0" t="n">
        <f aca="false">12*Inputs!$B$6*(1-MIN(1,Inputs!$F$6*$D121))*(ic*Inputs!$C$6+flat_fee-cost_acc-cost_wd*Inputs!$E$6*$E121-cost_fx*Inputs!$D$6)+12*Inputs!$B$7*(1-MIN(1,Inputs!$F$7*$D121))*(ic*Inputs!$C$7+flat_fee-cost_acc-cost_wd*Inputs!$E$7*$E121-cost_fx*Inputs!$D$7)+12*Inputs!$B$8*(1-MIN(1,Inputs!$F$8*$D121))*(ic*Inputs!$C$8+flat_fee-cost_acc-cost_wd*Inputs!$E$8*$E121-cost_fx*Inputs!$D$8)-fixed</f>
        <v>81615.1778501602</v>
      </c>
    </row>
    <row r="122" customFormat="false" ht="15" hidden="false" customHeight="false" outlineLevel="0" collapsed="false">
      <c r="A122" s="0" t="n">
        <v>57</v>
      </c>
      <c r="B122" s="0" t="n">
        <v>0.288831</v>
      </c>
      <c r="C122" s="0" t="n">
        <v>0.903013</v>
      </c>
      <c r="D122" s="0" t="n">
        <v>1.969097</v>
      </c>
      <c r="E122" s="0" t="n">
        <v>1.017494</v>
      </c>
      <c r="F122" s="0" t="n">
        <v>0.179252</v>
      </c>
      <c r="G122" s="0" t="n">
        <f aca="false">12*Inputs!$B$6*(MIN(1,$H$50*$C122)*(ic*Inputs!$C$6+pS+fee_fx*Inputs!$D$6-cost_acc-cost_wd*Inputs!$E$6*$E122-cost_fx*Inputs!$D$6-$F122)+(1-MIN(1,$H$50*$C122))*(1-MIN(1,Inputs!$G$6*$D122)*churn_nonbuyers)*(ic*Inputs!$C$6+fee_wd*Inputs!$E$6*(1-$B122)+fee_fx*Inputs!$D$6-cost_acc-cost_wd*Inputs!$E$6*(1-$B122)-cost_fx*Inputs!$D$6))</f>
        <v>196109.532089746</v>
      </c>
      <c r="H122" s="0" t="n">
        <f aca="false">12*Inputs!$B$7*(MIN(1,$H$51*$C122)*(ic*Inputs!$C$7+pE+fee_fx*Inputs!$D$7-cost_acc-cost_wd*Inputs!$E$7*$E122-cost_fx*Inputs!$D$7-$F122)+(1-MIN(1,$H$51*$C122))*(1-MIN(1,Inputs!$G$7*$D122)*churn_nonbuyers)*(ic*Inputs!$C$7+fee_wd*Inputs!$E$7*(1-$B122)+fee_fx*Inputs!$D$7-cost_acc-cost_wd*Inputs!$E$7*(1-$B122)-cost_fx*Inputs!$D$7))</f>
        <v>403336.032236923</v>
      </c>
      <c r="I122" s="0" t="n">
        <f aca="false">12*Inputs!$B$8*(MIN(1,$H$52*$C122)*(ic*Inputs!$C$8+pT-cost_acc-cost_wd*Inputs!$E$8-cost_fx*Inputs!$D$8-cost_ins)+(1-MIN(1,$H$52*$C122))*(1-MIN(1,Inputs!$G$8*$D122)*churn_nonbuyers)*(ic*Inputs!$C$8+fee_wd*Inputs!$E$8*(1-$B122)+fee_fx*Inputs!$D$8-cost_acc-cost_wd*Inputs!$E$8*(1-$B122)-cost_fx*Inputs!$D$8))</f>
        <v>130163.905872</v>
      </c>
      <c r="J122" s="0" t="n">
        <f aca="false">G122+H122+I122-fixed</f>
        <v>29609.4701986689</v>
      </c>
      <c r="K122" s="0" t="n">
        <f aca="false">12*Inputs!$B$6*(1-MIN(1,Inputs!$G$6*$D122)*churn_nonbuyers)*(ic*Inputs!$C$6+fee_wd*Inputs!$E$6*(1-$B122)+fee_fx*Inputs!$D$6-cost_acc-cost_wd*Inputs!$E$6*(1-$B122)-cost_fx*Inputs!$D$6)</f>
        <v>144254.73928037</v>
      </c>
      <c r="L122" s="0" t="n">
        <f aca="false">12*Inputs!$B$7*(1-MIN(1,Inputs!$G$7*$D122)*churn_nonbuyers)*(ic*Inputs!$C$7+fee_wd*Inputs!$E$7*(1-$B122)+fee_fx*Inputs!$D$7-cost_acc-cost_wd*Inputs!$E$7*(1-$B122)-cost_fx*Inputs!$D$7)</f>
        <v>340247.079312222</v>
      </c>
      <c r="M122" s="0" t="n">
        <f aca="false">12*Inputs!$B$8*(1-MIN(1,Inputs!$G$8*$D122)*churn_nonbuyers)*(ic*Inputs!$C$8+fee_wd*Inputs!$E$8*(1-$B122)+fee_fx*Inputs!$D$8-cost_acc-cost_wd*Inputs!$E$8*(1-$B122)-cost_fx*Inputs!$D$8)</f>
        <v>0</v>
      </c>
      <c r="N122" s="0" t="n">
        <f aca="false">K122+L122+I122-fixed</f>
        <v>-85334.2755354074</v>
      </c>
      <c r="O122" s="0" t="n">
        <f aca="false">K122+L122+M122-fixed</f>
        <v>-215498.181407407</v>
      </c>
      <c r="P122" s="0" t="n">
        <f aca="false">12*Inputs!$B$6*(1-MIN(1,Inputs!$F$6*$D122))*(ic*Inputs!$C$6+flat_fee-cost_acc-cost_wd*Inputs!$E$6*$E122-cost_fx*Inputs!$D$6)+12*Inputs!$B$7*(1-MIN(1,Inputs!$F$7*$D122))*(ic*Inputs!$C$7+flat_fee-cost_acc-cost_wd*Inputs!$E$7*$E122-cost_fx*Inputs!$D$7)+12*Inputs!$B$8*(1-MIN(1,Inputs!$F$8*$D122))*(ic*Inputs!$C$8+flat_fee-cost_acc-cost_wd*Inputs!$E$8*$E122-cost_fx*Inputs!$D$8)-fixed</f>
        <v>-412643.246657891</v>
      </c>
    </row>
    <row r="123" customFormat="false" ht="15" hidden="false" customHeight="false" outlineLevel="0" collapsed="false">
      <c r="A123" s="0" t="n">
        <v>58</v>
      </c>
      <c r="B123" s="0" t="n">
        <v>0.402216</v>
      </c>
      <c r="C123" s="0" t="n">
        <v>1.007293</v>
      </c>
      <c r="D123" s="0" t="n">
        <v>1.451285</v>
      </c>
      <c r="E123" s="0" t="n">
        <v>1.284542</v>
      </c>
      <c r="F123" s="0" t="n">
        <v>0.164597</v>
      </c>
      <c r="G123" s="0" t="n">
        <f aca="false">12*Inputs!$B$6*(MIN(1,$H$50*$C123)*(ic*Inputs!$C$6+pS+fee_fx*Inputs!$D$6-cost_acc-cost_wd*Inputs!$E$6*$E123-cost_fx*Inputs!$D$6-$F123)+(1-MIN(1,$H$50*$C123))*(1-MIN(1,Inputs!$G$6*$D123)*churn_nonbuyers)*(ic*Inputs!$C$6+fee_wd*Inputs!$E$6*(1-$B123)+fee_fx*Inputs!$D$6-cost_acc-cost_wd*Inputs!$E$6*(1-$B123)-cost_fx*Inputs!$D$6))</f>
        <v>186126.655686042</v>
      </c>
      <c r="H123" s="0" t="n">
        <f aca="false">12*Inputs!$B$7*(MIN(1,$H$51*$C123)*(ic*Inputs!$C$7+pE+fee_fx*Inputs!$D$7-cost_acc-cost_wd*Inputs!$E$7*$E123-cost_fx*Inputs!$D$7-$F123)+(1-MIN(1,$H$51*$C123))*(1-MIN(1,Inputs!$G$7*$D123)*churn_nonbuyers)*(ic*Inputs!$C$7+fee_wd*Inputs!$E$7*(1-$B123)+fee_fx*Inputs!$D$7-cost_acc-cost_wd*Inputs!$E$7*(1-$B123)-cost_fx*Inputs!$D$7))</f>
        <v>374513.18389658</v>
      </c>
      <c r="I123" s="0" t="n">
        <f aca="false">12*Inputs!$B$8*(MIN(1,$H$52*$C123)*(ic*Inputs!$C$8+pT-cost_acc-cost_wd*Inputs!$E$8-cost_fx*Inputs!$D$8-cost_ins)+(1-MIN(1,$H$52*$C123))*(1-MIN(1,Inputs!$G$8*$D123)*churn_nonbuyers)*(ic*Inputs!$C$8+fee_wd*Inputs!$E$8*(1-$B123)+fee_fx*Inputs!$D$8-cost_acc-cost_wd*Inputs!$E$8*(1-$B123)-cost_fx*Inputs!$D$8))</f>
        <v>145195.242192</v>
      </c>
      <c r="J123" s="0" t="n">
        <f aca="false">G123+H123+I123-fixed</f>
        <v>5835.08177462244</v>
      </c>
      <c r="K123" s="0" t="n">
        <f aca="false">12*Inputs!$B$6*(1-MIN(1,Inputs!$G$6*$D123)*churn_nonbuyers)*(ic*Inputs!$C$6+fee_wd*Inputs!$E$6*(1-$B123)+fee_fx*Inputs!$D$6-cost_acc-cost_wd*Inputs!$E$6*(1-$B123)-cost_fx*Inputs!$D$6)</f>
        <v>133254.799542432</v>
      </c>
      <c r="L123" s="0" t="n">
        <f aca="false">12*Inputs!$B$7*(1-MIN(1,Inputs!$G$7*$D123)*churn_nonbuyers)*(ic*Inputs!$C$7+fee_wd*Inputs!$E$7*(1-$B123)+fee_fx*Inputs!$D$7-cost_acc-cost_wd*Inputs!$E$7*(1-$B123)-cost_fx*Inputs!$D$7)</f>
        <v>330247.866445459</v>
      </c>
      <c r="M123" s="0" t="n">
        <f aca="false">12*Inputs!$B$8*(1-MIN(1,Inputs!$G$8*$D123)*churn_nonbuyers)*(ic*Inputs!$C$8+fee_wd*Inputs!$E$8*(1-$B123)+fee_fx*Inputs!$D$8-cost_acc-cost_wd*Inputs!$E$8*(1-$B123)-cost_fx*Inputs!$D$8)</f>
        <v>0</v>
      </c>
      <c r="N123" s="0" t="n">
        <f aca="false">K123+L123+I123-fixed</f>
        <v>-91302.0918201087</v>
      </c>
      <c r="O123" s="0" t="n">
        <f aca="false">K123+L123+M123-fixed</f>
        <v>-236497.334012109</v>
      </c>
      <c r="P123" s="0" t="n">
        <f aca="false">12*Inputs!$B$6*(1-MIN(1,Inputs!$F$6*$D123))*(ic*Inputs!$C$6+flat_fee-cost_acc-cost_wd*Inputs!$E$6*$E123-cost_fx*Inputs!$D$6)+12*Inputs!$B$7*(1-MIN(1,Inputs!$F$7*$D123))*(ic*Inputs!$C$7+flat_fee-cost_acc-cost_wd*Inputs!$E$7*$E123-cost_fx*Inputs!$D$7)+12*Inputs!$B$8*(1-MIN(1,Inputs!$F$8*$D123))*(ic*Inputs!$C$8+flat_fee-cost_acc-cost_wd*Inputs!$E$8*$E123-cost_fx*Inputs!$D$8)-fixed</f>
        <v>-276124.1027272</v>
      </c>
    </row>
    <row r="124" customFormat="false" ht="15" hidden="false" customHeight="false" outlineLevel="0" collapsed="false">
      <c r="A124" s="0" t="n">
        <v>59</v>
      </c>
      <c r="B124" s="0" t="n">
        <v>0.526629</v>
      </c>
      <c r="C124" s="0" t="n">
        <v>1.085381</v>
      </c>
      <c r="D124" s="0" t="n">
        <v>1.665373</v>
      </c>
      <c r="E124" s="0" t="n">
        <v>1.187823</v>
      </c>
      <c r="F124" s="0" t="n">
        <v>0.180049</v>
      </c>
      <c r="G124" s="0" t="n">
        <f aca="false">12*Inputs!$B$6*(MIN(1,$H$50*$C124)*(ic*Inputs!$C$6+pS+fee_fx*Inputs!$D$6-cost_acc-cost_wd*Inputs!$E$6*$E124-cost_fx*Inputs!$D$6-$F124)+(1-MIN(1,$H$50*$C124))*(1-MIN(1,Inputs!$G$6*$D124)*churn_nonbuyers)*(ic*Inputs!$C$6+fee_wd*Inputs!$E$6*(1-$B124)+fee_fx*Inputs!$D$6-cost_acc-cost_wd*Inputs!$E$6*(1-$B124)-cost_fx*Inputs!$D$6))</f>
        <v>175855.609023788</v>
      </c>
      <c r="H124" s="0" t="n">
        <f aca="false">12*Inputs!$B$7*(MIN(1,$H$51*$C124)*(ic*Inputs!$C$7+pE+fee_fx*Inputs!$D$7-cost_acc-cost_wd*Inputs!$E$7*$E124-cost_fx*Inputs!$D$7-$F124)+(1-MIN(1,$H$51*$C124))*(1-MIN(1,Inputs!$G$7*$D124)*churn_nonbuyers)*(ic*Inputs!$C$7+fee_wd*Inputs!$E$7*(1-$B124)+fee_fx*Inputs!$D$7-cost_acc-cost_wd*Inputs!$E$7*(1-$B124)-cost_fx*Inputs!$D$7))</f>
        <v>378186.285685763</v>
      </c>
      <c r="I124" s="0" t="n">
        <f aca="false">12*Inputs!$B$8*(MIN(1,$H$52*$C124)*(ic*Inputs!$C$8+pT-cost_acc-cost_wd*Inputs!$E$8-cost_fx*Inputs!$D$8-cost_ins)+(1-MIN(1,$H$52*$C124))*(1-MIN(1,Inputs!$G$8*$D124)*churn_nonbuyers)*(ic*Inputs!$C$8+fee_wd*Inputs!$E$8*(1-$B124)+fee_fx*Inputs!$D$8-cost_acc-cost_wd*Inputs!$E$8*(1-$B124)-cost_fx*Inputs!$D$8))</f>
        <v>156451.158864</v>
      </c>
      <c r="J124" s="0" t="n">
        <f aca="false">G124+H124+I124-fixed</f>
        <v>10493.0535735511</v>
      </c>
      <c r="K124" s="0" t="n">
        <f aca="false">12*Inputs!$B$6*(1-MIN(1,Inputs!$G$6*$D124)*churn_nonbuyers)*(ic*Inputs!$C$6+fee_wd*Inputs!$E$6*(1-$B124)+fee_fx*Inputs!$D$6-cost_acc-cost_wd*Inputs!$E$6*(1-$B124)-cost_fx*Inputs!$D$6)</f>
        <v>115293.106926842</v>
      </c>
      <c r="L124" s="0" t="n">
        <f aca="false">12*Inputs!$B$7*(1-MIN(1,Inputs!$G$7*$D124)*churn_nonbuyers)*(ic*Inputs!$C$7+fee_wd*Inputs!$E$7*(1-$B124)+fee_fx*Inputs!$D$7-cost_acc-cost_wd*Inputs!$E$7*(1-$B124)-cost_fx*Inputs!$D$7)</f>
        <v>311009.857852105</v>
      </c>
      <c r="M124" s="0" t="n">
        <f aca="false">12*Inputs!$B$8*(1-MIN(1,Inputs!$G$8*$D124)*churn_nonbuyers)*(ic*Inputs!$C$8+fee_wd*Inputs!$E$8*(1-$B124)+fee_fx*Inputs!$D$8-cost_acc-cost_wd*Inputs!$E$8*(1-$B124)-cost_fx*Inputs!$D$8)</f>
        <v>0</v>
      </c>
      <c r="N124" s="0" t="n">
        <f aca="false">K124+L124+I124-fixed</f>
        <v>-117245.876357052</v>
      </c>
      <c r="O124" s="0" t="n">
        <f aca="false">K124+L124+M124-fixed</f>
        <v>-273697.035221052</v>
      </c>
      <c r="P124" s="0" t="n">
        <f aca="false">12*Inputs!$B$6*(1-MIN(1,Inputs!$F$6*$D124))*(ic*Inputs!$C$6+flat_fee-cost_acc-cost_wd*Inputs!$E$6*$E124-cost_fx*Inputs!$D$6)+12*Inputs!$B$7*(1-MIN(1,Inputs!$F$7*$D124))*(ic*Inputs!$C$7+flat_fee-cost_acc-cost_wd*Inputs!$E$7*$E124-cost_fx*Inputs!$D$7)+12*Inputs!$B$8*(1-MIN(1,Inputs!$F$8*$D124))*(ic*Inputs!$C$8+flat_fee-cost_acc-cost_wd*Inputs!$E$8*$E124-cost_fx*Inputs!$D$8)-fixed</f>
        <v>-355896.63642904</v>
      </c>
    </row>
    <row r="125" customFormat="false" ht="15" hidden="false" customHeight="false" outlineLevel="0" collapsed="false">
      <c r="A125" s="0" t="n">
        <v>60</v>
      </c>
      <c r="B125" s="0" t="n">
        <v>0.434816</v>
      </c>
      <c r="C125" s="0" t="n">
        <v>0.962383</v>
      </c>
      <c r="D125" s="0" t="n">
        <v>1.078051</v>
      </c>
      <c r="E125" s="0" t="n">
        <v>1.394675</v>
      </c>
      <c r="F125" s="0" t="n">
        <v>0.475355</v>
      </c>
      <c r="G125" s="0" t="n">
        <f aca="false">12*Inputs!$B$6*(MIN(1,$H$50*$C125)*(ic*Inputs!$C$6+pS+fee_fx*Inputs!$D$6-cost_acc-cost_wd*Inputs!$E$6*$E125-cost_fx*Inputs!$D$6-$F125)+(1-MIN(1,$H$50*$C125))*(1-MIN(1,Inputs!$G$6*$D125)*churn_nonbuyers)*(ic*Inputs!$C$6+fee_wd*Inputs!$E$6*(1-$B125)+fee_fx*Inputs!$D$6-cost_acc-cost_wd*Inputs!$E$6*(1-$B125)-cost_fx*Inputs!$D$6))</f>
        <v>172812.303816695</v>
      </c>
      <c r="H125" s="0" t="n">
        <f aca="false">12*Inputs!$B$7*(MIN(1,$H$51*$C125)*(ic*Inputs!$C$7+pE+fee_fx*Inputs!$D$7-cost_acc-cost_wd*Inputs!$E$7*$E125-cost_fx*Inputs!$D$7-$F125)+(1-MIN(1,$H$51*$C125))*(1-MIN(1,Inputs!$G$7*$D125)*churn_nonbuyers)*(ic*Inputs!$C$7+fee_wd*Inputs!$E$7*(1-$B125)+fee_fx*Inputs!$D$7-cost_acc-cost_wd*Inputs!$E$7*(1-$B125)-cost_fx*Inputs!$D$7))</f>
        <v>342687.175961356</v>
      </c>
      <c r="I125" s="0" t="n">
        <f aca="false">12*Inputs!$B$8*(MIN(1,$H$52*$C125)*(ic*Inputs!$C$8+pT-cost_acc-cost_wd*Inputs!$E$8-cost_fx*Inputs!$D$8-cost_ins)+(1-MIN(1,$H$52*$C125))*(1-MIN(1,Inputs!$G$8*$D125)*churn_nonbuyers)*(ic*Inputs!$C$8+fee_wd*Inputs!$E$8*(1-$B125)+fee_fx*Inputs!$D$8-cost_acc-cost_wd*Inputs!$E$8*(1-$B125)-cost_fx*Inputs!$D$8))</f>
        <v>163185.489289467</v>
      </c>
      <c r="J125" s="0" t="n">
        <f aca="false">G125+H125+I125-fixed</f>
        <v>-21315.0309324821</v>
      </c>
      <c r="K125" s="0" t="n">
        <f aca="false">12*Inputs!$B$6*(1-MIN(1,Inputs!$G$6*$D125)*churn_nonbuyers)*(ic*Inputs!$C$6+fee_wd*Inputs!$E$6*(1-$B125)+fee_fx*Inputs!$D$6-cost_acc-cost_wd*Inputs!$E$6*(1-$B125)-cost_fx*Inputs!$D$6)</f>
        <v>131494.769450035</v>
      </c>
      <c r="L125" s="0" t="n">
        <f aca="false">12*Inputs!$B$7*(1-MIN(1,Inputs!$G$7*$D125)*churn_nonbuyers)*(ic*Inputs!$C$7+fee_wd*Inputs!$E$7*(1-$B125)+fee_fx*Inputs!$D$7-cost_acc-cost_wd*Inputs!$E$7*(1-$B125)-cost_fx*Inputs!$D$7)</f>
        <v>329571.407622021</v>
      </c>
      <c r="M125" s="0" t="n">
        <f aca="false">12*Inputs!$B$8*(1-MIN(1,Inputs!$G$8*$D125)*churn_nonbuyers)*(ic*Inputs!$C$8+fee_wd*Inputs!$E$8*(1-$B125)+fee_fx*Inputs!$D$8-cost_acc-cost_wd*Inputs!$E$8*(1-$B125)-cost_fx*Inputs!$D$8)</f>
        <v>74965.8679934976</v>
      </c>
      <c r="N125" s="0" t="n">
        <f aca="false">K125+L125+I125-fixed</f>
        <v>-75748.3336384764</v>
      </c>
      <c r="O125" s="0" t="n">
        <f aca="false">K125+L125+M125-fixed</f>
        <v>-163967.954934446</v>
      </c>
      <c r="P125" s="0" t="n">
        <f aca="false">12*Inputs!$B$6*(1-MIN(1,Inputs!$F$6*$D125))*(ic*Inputs!$C$6+flat_fee-cost_acc-cost_wd*Inputs!$E$6*$E125-cost_fx*Inputs!$D$6)+12*Inputs!$B$7*(1-MIN(1,Inputs!$F$7*$D125))*(ic*Inputs!$C$7+flat_fee-cost_acc-cost_wd*Inputs!$E$7*$E125-cost_fx*Inputs!$D$7)+12*Inputs!$B$8*(1-MIN(1,Inputs!$F$8*$D125))*(ic*Inputs!$C$8+flat_fee-cost_acc-cost_wd*Inputs!$E$8*$E125-cost_fx*Inputs!$D$8)-fixed</f>
        <v>-136649.597506</v>
      </c>
    </row>
    <row r="126" customFormat="false" ht="15" hidden="false" customHeight="false" outlineLevel="0" collapsed="false">
      <c r="A126" s="0" t="n">
        <v>61</v>
      </c>
      <c r="B126" s="0" t="n">
        <v>0.24118</v>
      </c>
      <c r="C126" s="0" t="n">
        <v>0.952768</v>
      </c>
      <c r="D126" s="0" t="n">
        <v>1.358446</v>
      </c>
      <c r="E126" s="0" t="n">
        <v>1.248461</v>
      </c>
      <c r="F126" s="0" t="n">
        <v>0.35378</v>
      </c>
      <c r="G126" s="0" t="n">
        <f aca="false">12*Inputs!$B$6*(MIN(1,$H$50*$C126)*(ic*Inputs!$C$6+pS+fee_fx*Inputs!$D$6-cost_acc-cost_wd*Inputs!$E$6*$E126-cost_fx*Inputs!$D$6-$F126)+(1-MIN(1,$H$50*$C126))*(1-MIN(1,Inputs!$G$6*$D126)*churn_nonbuyers)*(ic*Inputs!$C$6+fee_wd*Inputs!$E$6*(1-$B126)+fee_fx*Inputs!$D$6-cost_acc-cost_wd*Inputs!$E$6*(1-$B126)-cost_fx*Inputs!$D$6))</f>
        <v>200486.614189764</v>
      </c>
      <c r="H126" s="0" t="n">
        <f aca="false">12*Inputs!$B$7*(MIN(1,$H$51*$C126)*(ic*Inputs!$C$7+pE+fee_fx*Inputs!$D$7-cost_acc-cost_wd*Inputs!$E$7*$E126-cost_fx*Inputs!$D$7-$F126)+(1-MIN(1,$H$51*$C126))*(1-MIN(1,Inputs!$G$7*$D126)*churn_nonbuyers)*(ic*Inputs!$C$7+fee_wd*Inputs!$E$7*(1-$B126)+fee_fx*Inputs!$D$7-cost_acc-cost_wd*Inputs!$E$7*(1-$B126)-cost_fx*Inputs!$D$7))</f>
        <v>380056.955777087</v>
      </c>
      <c r="I126" s="0" t="n">
        <f aca="false">12*Inputs!$B$8*(MIN(1,$H$52*$C126)*(ic*Inputs!$C$8+pT-cost_acc-cost_wd*Inputs!$E$8-cost_fx*Inputs!$D$8-cost_ins)+(1-MIN(1,$H$52*$C126))*(1-MIN(1,Inputs!$G$8*$D126)*churn_nonbuyers)*(ic*Inputs!$C$8+fee_wd*Inputs!$E$8*(1-$B126)+fee_fx*Inputs!$D$8-cost_acc-cost_wd*Inputs!$E$8*(1-$B126)-cost_fx*Inputs!$D$8))</f>
        <v>142482.93230236</v>
      </c>
      <c r="J126" s="0" t="n">
        <f aca="false">G126+H126+I126-fixed</f>
        <v>23026.5022692112</v>
      </c>
      <c r="K126" s="0" t="n">
        <f aca="false">12*Inputs!$B$6*(1-MIN(1,Inputs!$G$6*$D126)*churn_nonbuyers)*(ic*Inputs!$C$6+fee_wd*Inputs!$E$6*(1-$B126)+fee_fx*Inputs!$D$6-cost_acc-cost_wd*Inputs!$E$6*(1-$B126)-cost_fx*Inputs!$D$6)</f>
        <v>155535.880365216</v>
      </c>
      <c r="L126" s="0" t="n">
        <f aca="false">12*Inputs!$B$7*(1-MIN(1,Inputs!$G$7*$D126)*churn_nonbuyers)*(ic*Inputs!$C$7+fee_wd*Inputs!$E$7*(1-$B126)+fee_fx*Inputs!$D$7-cost_acc-cost_wd*Inputs!$E$7*(1-$B126)-cost_fx*Inputs!$D$7)</f>
        <v>353453.67881113</v>
      </c>
      <c r="M126" s="0" t="n">
        <f aca="false">12*Inputs!$B$8*(1-MIN(1,Inputs!$G$8*$D126)*churn_nonbuyers)*(ic*Inputs!$C$8+fee_wd*Inputs!$E$8*(1-$B126)+fee_fx*Inputs!$D$8-cost_acc-cost_wd*Inputs!$E$8*(1-$B126)-cost_fx*Inputs!$D$8)</f>
        <v>15453.986131008</v>
      </c>
      <c r="N126" s="0" t="n">
        <f aca="false">K126+L126+I126-fixed</f>
        <v>-48527.5085212941</v>
      </c>
      <c r="O126" s="0" t="n">
        <f aca="false">K126+L126+M126-fixed</f>
        <v>-175556.454692646</v>
      </c>
      <c r="P126" s="0" t="n">
        <f aca="false">12*Inputs!$B$6*(1-MIN(1,Inputs!$F$6*$D126))*(ic*Inputs!$C$6+flat_fee-cost_acc-cost_wd*Inputs!$E$6*$E126-cost_fx*Inputs!$D$6)+12*Inputs!$B$7*(1-MIN(1,Inputs!$F$7*$D126))*(ic*Inputs!$C$7+flat_fee-cost_acc-cost_wd*Inputs!$E$7*$E126-cost_fx*Inputs!$D$7)+12*Inputs!$B$8*(1-MIN(1,Inputs!$F$8*$D126))*(ic*Inputs!$C$8+flat_fee-cost_acc-cost_wd*Inputs!$E$8*$E126-cost_fx*Inputs!$D$8)-fixed</f>
        <v>-217626.52350256</v>
      </c>
    </row>
    <row r="127" customFormat="false" ht="15" hidden="false" customHeight="false" outlineLevel="0" collapsed="false">
      <c r="A127" s="0" t="n">
        <v>62</v>
      </c>
      <c r="B127" s="0" t="n">
        <v>0.395173</v>
      </c>
      <c r="C127" s="0" t="n">
        <v>1.101</v>
      </c>
      <c r="D127" s="0" t="n">
        <v>1.448754</v>
      </c>
      <c r="E127" s="0" t="n">
        <v>1.414856</v>
      </c>
      <c r="F127" s="0" t="n">
        <v>0.098073</v>
      </c>
      <c r="G127" s="0" t="n">
        <f aca="false">12*Inputs!$B$6*(MIN(1,$H$50*$C127)*(ic*Inputs!$C$6+pS+fee_fx*Inputs!$D$6-cost_acc-cost_wd*Inputs!$E$6*$E127-cost_fx*Inputs!$D$6-$F127)+(1-MIN(1,$H$50*$C127))*(1-MIN(1,Inputs!$G$6*$D127)*churn_nonbuyers)*(ic*Inputs!$C$6+fee_wd*Inputs!$E$6*(1-$B127)+fee_fx*Inputs!$D$6-cost_acc-cost_wd*Inputs!$E$6*(1-$B127)-cost_fx*Inputs!$D$6))</f>
        <v>190301.532308222</v>
      </c>
      <c r="H127" s="0" t="n">
        <f aca="false">12*Inputs!$B$7*(MIN(1,$H$51*$C127)*(ic*Inputs!$C$7+pE+fee_fx*Inputs!$D$7-cost_acc-cost_wd*Inputs!$E$7*$E127-cost_fx*Inputs!$D$7-$F127)+(1-MIN(1,$H$51*$C127))*(1-MIN(1,Inputs!$G$7*$D127)*churn_nonbuyers)*(ic*Inputs!$C$7+fee_wd*Inputs!$E$7*(1-$B127)+fee_fx*Inputs!$D$7-cost_acc-cost_wd*Inputs!$E$7*(1-$B127)-cost_fx*Inputs!$D$7))</f>
        <v>366879.058167665</v>
      </c>
      <c r="I127" s="0" t="n">
        <f aca="false">12*Inputs!$B$8*(MIN(1,$H$52*$C127)*(ic*Inputs!$C$8+pT-cost_acc-cost_wd*Inputs!$E$8-cost_fx*Inputs!$D$8-cost_ins)+(1-MIN(1,$H$52*$C127))*(1-MIN(1,Inputs!$G$8*$D127)*churn_nonbuyers)*(ic*Inputs!$C$8+fee_wd*Inputs!$E$8*(1-$B127)+fee_fx*Inputs!$D$8-cost_acc-cost_wd*Inputs!$E$8*(1-$B127)-cost_fx*Inputs!$D$8))</f>
        <v>158702.544</v>
      </c>
      <c r="J127" s="0" t="n">
        <f aca="false">G127+H127+I127-fixed</f>
        <v>15883.1344758873</v>
      </c>
      <c r="K127" s="0" t="n">
        <f aca="false">12*Inputs!$B$6*(1-MIN(1,Inputs!$G$6*$D127)*churn_nonbuyers)*(ic*Inputs!$C$6+fee_wd*Inputs!$E$6*(1-$B127)+fee_fx*Inputs!$D$6-cost_acc-cost_wd*Inputs!$E$6*(1-$B127)-cost_fx*Inputs!$D$6)</f>
        <v>134213.708623982</v>
      </c>
      <c r="L127" s="0" t="n">
        <f aca="false">12*Inputs!$B$7*(1-MIN(1,Inputs!$G$7*$D127)*churn_nonbuyers)*(ic*Inputs!$C$7+fee_wd*Inputs!$E$7*(1-$B127)+fee_fx*Inputs!$D$7-cost_acc-cost_wd*Inputs!$E$7*(1-$B127)-cost_fx*Inputs!$D$7)</f>
        <v>331244.196182389</v>
      </c>
      <c r="M127" s="0" t="n">
        <f aca="false">12*Inputs!$B$8*(1-MIN(1,Inputs!$G$8*$D127)*churn_nonbuyers)*(ic*Inputs!$C$8+fee_wd*Inputs!$E$8*(1-$B127)+fee_fx*Inputs!$D$8-cost_acc-cost_wd*Inputs!$E$8*(1-$B127)-cost_fx*Inputs!$D$8)</f>
        <v>0</v>
      </c>
      <c r="N127" s="0" t="n">
        <f aca="false">K127+L127+I127-fixed</f>
        <v>-75839.5511936282</v>
      </c>
      <c r="O127" s="0" t="n">
        <f aca="false">K127+L127+M127-fixed</f>
        <v>-234542.095193628</v>
      </c>
      <c r="P127" s="0" t="n">
        <f aca="false">12*Inputs!$B$6*(1-MIN(1,Inputs!$F$6*$D127))*(ic*Inputs!$C$6+flat_fee-cost_acc-cost_wd*Inputs!$E$6*$E127-cost_fx*Inputs!$D$6)+12*Inputs!$B$7*(1-MIN(1,Inputs!$F$7*$D127))*(ic*Inputs!$C$7+flat_fee-cost_acc-cost_wd*Inputs!$E$7*$E127-cost_fx*Inputs!$D$7)+12*Inputs!$B$8*(1-MIN(1,Inputs!$F$8*$D127))*(ic*Inputs!$C$8+flat_fee-cost_acc-cost_wd*Inputs!$E$8*$E127-cost_fx*Inputs!$D$8)-fixed</f>
        <v>-317130.34825024</v>
      </c>
    </row>
    <row r="128" customFormat="false" ht="15" hidden="false" customHeight="false" outlineLevel="0" collapsed="false">
      <c r="A128" s="0" t="n">
        <v>63</v>
      </c>
      <c r="B128" s="0" t="n">
        <v>0.279916</v>
      </c>
      <c r="C128" s="0" t="n">
        <v>1.051231</v>
      </c>
      <c r="D128" s="0" t="n">
        <v>1.040452</v>
      </c>
      <c r="E128" s="0" t="n">
        <v>1.183448</v>
      </c>
      <c r="F128" s="0" t="n">
        <v>0.315846</v>
      </c>
      <c r="G128" s="0" t="n">
        <f aca="false">12*Inputs!$B$6*(MIN(1,$H$50*$C128)*(ic*Inputs!$C$6+pS+fee_fx*Inputs!$D$6-cost_acc-cost_wd*Inputs!$E$6*$E128-cost_fx*Inputs!$D$6-$F128)+(1-MIN(1,$H$50*$C128))*(1-MIN(1,Inputs!$G$6*$D128)*churn_nonbuyers)*(ic*Inputs!$C$6+fee_wd*Inputs!$E$6*(1-$B128)+fee_fx*Inputs!$D$6-cost_acc-cost_wd*Inputs!$E$6*(1-$B128)-cost_fx*Inputs!$D$6))</f>
        <v>205212.372099952</v>
      </c>
      <c r="H128" s="0" t="n">
        <f aca="false">12*Inputs!$B$7*(MIN(1,$H$51*$C128)*(ic*Inputs!$C$7+pE+fee_fx*Inputs!$D$7-cost_acc-cost_wd*Inputs!$E$7*$E128-cost_fx*Inputs!$D$7-$F128)+(1-MIN(1,$H$51*$C128))*(1-MIN(1,Inputs!$G$7*$D128)*churn_nonbuyers)*(ic*Inputs!$C$7+fee_wd*Inputs!$E$7*(1-$B128)+fee_fx*Inputs!$D$7-cost_acc-cost_wd*Inputs!$E$7*(1-$B128)-cost_fx*Inputs!$D$7))</f>
        <v>391881.841492536</v>
      </c>
      <c r="I128" s="0" t="n">
        <f aca="false">12*Inputs!$B$8*(MIN(1,$H$52*$C128)*(ic*Inputs!$C$8+pT-cost_acc-cost_wd*Inputs!$E$8-cost_fx*Inputs!$D$8-cost_ins)+(1-MIN(1,$H$52*$C128))*(1-MIN(1,Inputs!$G$8*$D128)*churn_nonbuyers)*(ic*Inputs!$C$8+fee_wd*Inputs!$E$8*(1-$B128)+fee_fx*Inputs!$D$8-cost_acc-cost_wd*Inputs!$E$8*(1-$B128)-cost_fx*Inputs!$D$8))</f>
        <v>173987.579974501</v>
      </c>
      <c r="J128" s="0" t="n">
        <f aca="false">G128+H128+I128-fixed</f>
        <v>71081.7935669891</v>
      </c>
      <c r="K128" s="0" t="n">
        <f aca="false">12*Inputs!$B$6*(1-MIN(1,Inputs!$G$6*$D128)*churn_nonbuyers)*(ic*Inputs!$C$6+fee_wd*Inputs!$E$6*(1-$B128)+fee_fx*Inputs!$D$6-cost_acc-cost_wd*Inputs!$E$6*(1-$B128)-cost_fx*Inputs!$D$6)</f>
        <v>152901.26180663</v>
      </c>
      <c r="L128" s="0" t="n">
        <f aca="false">12*Inputs!$B$7*(1-MIN(1,Inputs!$G$7*$D128)*churn_nonbuyers)*(ic*Inputs!$C$7+fee_wd*Inputs!$E$7*(1-$B128)+fee_fx*Inputs!$D$7-cost_acc-cost_wd*Inputs!$E$7*(1-$B128)-cost_fx*Inputs!$D$7)</f>
        <v>351564.941787978</v>
      </c>
      <c r="M128" s="0" t="n">
        <f aca="false">12*Inputs!$B$8*(1-MIN(1,Inputs!$G$8*$D128)*churn_nonbuyers)*(ic*Inputs!$C$8+fee_wd*Inputs!$E$8*(1-$B128)+fee_fx*Inputs!$D$8-cost_acc-cost_wd*Inputs!$E$8*(1-$B128)-cost_fx*Inputs!$D$8)</f>
        <v>85027.1948842753</v>
      </c>
      <c r="N128" s="0" t="n">
        <f aca="false">K128+L128+I128-fixed</f>
        <v>-21546.2164308901</v>
      </c>
      <c r="O128" s="0" t="n">
        <f aca="false">K128+L128+M128-fixed</f>
        <v>-110506.601521116</v>
      </c>
      <c r="P128" s="0" t="n">
        <f aca="false">12*Inputs!$B$6*(1-MIN(1,Inputs!$F$6*$D128))*(ic*Inputs!$C$6+flat_fee-cost_acc-cost_wd*Inputs!$E$6*$E128-cost_fx*Inputs!$D$6)+12*Inputs!$B$7*(1-MIN(1,Inputs!$F$7*$D128))*(ic*Inputs!$C$7+flat_fee-cost_acc-cost_wd*Inputs!$E$7*$E128-cost_fx*Inputs!$D$7)+12*Inputs!$B$8*(1-MIN(1,Inputs!$F$8*$D128))*(ic*Inputs!$C$8+flat_fee-cost_acc-cost_wd*Inputs!$E$8*$E128-cost_fx*Inputs!$D$8)-fixed</f>
        <v>-29808.55021696</v>
      </c>
    </row>
    <row r="129" customFormat="false" ht="15" hidden="false" customHeight="false" outlineLevel="0" collapsed="false">
      <c r="A129" s="0" t="n">
        <v>64</v>
      </c>
      <c r="B129" s="0" t="n">
        <v>0.194555</v>
      </c>
      <c r="C129" s="0" t="n">
        <v>1.136609</v>
      </c>
      <c r="D129" s="0" t="n">
        <v>1.178001</v>
      </c>
      <c r="E129" s="0" t="n">
        <v>1.088678</v>
      </c>
      <c r="F129" s="0" t="n">
        <v>0.230368</v>
      </c>
      <c r="G129" s="0" t="n">
        <f aca="false">12*Inputs!$B$6*(MIN(1,$H$50*$C129)*(ic*Inputs!$C$6+pS+fee_fx*Inputs!$D$6-cost_acc-cost_wd*Inputs!$E$6*$E129-cost_fx*Inputs!$D$6-$F129)+(1-MIN(1,$H$50*$C129))*(1-MIN(1,Inputs!$G$6*$D129)*churn_nonbuyers)*(ic*Inputs!$C$6+fee_wd*Inputs!$E$6*(1-$B129)+fee_fx*Inputs!$D$6-cost_acc-cost_wd*Inputs!$E$6*(1-$B129)-cost_fx*Inputs!$D$6))</f>
        <v>223688.881778464</v>
      </c>
      <c r="H129" s="0" t="n">
        <f aca="false">12*Inputs!$B$7*(MIN(1,$H$51*$C129)*(ic*Inputs!$C$7+pE+fee_fx*Inputs!$D$7-cost_acc-cost_wd*Inputs!$E$7*$E129-cost_fx*Inputs!$D$7-$F129)+(1-MIN(1,$H$51*$C129))*(1-MIN(1,Inputs!$G$7*$D129)*churn_nonbuyers)*(ic*Inputs!$C$7+fee_wd*Inputs!$E$7*(1-$B129)+fee_fx*Inputs!$D$7-cost_acc-cost_wd*Inputs!$E$7*(1-$B129)-cost_fx*Inputs!$D$7))</f>
        <v>418811.289326335</v>
      </c>
      <c r="I129" s="0" t="n">
        <f aca="false">12*Inputs!$B$8*(MIN(1,$H$52*$C129)*(ic*Inputs!$C$8+pT-cost_acc-cost_wd*Inputs!$E$8-cost_fx*Inputs!$D$8-cost_ins)+(1-MIN(1,$H$52*$C129))*(1-MIN(1,Inputs!$G$8*$D129)*churn_nonbuyers)*(ic*Inputs!$C$8+fee_wd*Inputs!$E$8*(1-$B129)+fee_fx*Inputs!$D$8-cost_acc-cost_wd*Inputs!$E$8*(1-$B129)-cost_fx*Inputs!$D$8))</f>
        <v>175201.067510296</v>
      </c>
      <c r="J129" s="0" t="n">
        <f aca="false">G129+H129+I129-fixed</f>
        <v>117701.238615096</v>
      </c>
      <c r="K129" s="0" t="n">
        <f aca="false">12*Inputs!$B$6*(1-MIN(1,Inputs!$G$6*$D129)*churn_nonbuyers)*(ic*Inputs!$C$6+fee_wd*Inputs!$E$6*(1-$B129)+fee_fx*Inputs!$D$6-cost_acc-cost_wd*Inputs!$E$6*(1-$B129)-cost_fx*Inputs!$D$6)</f>
        <v>163359.969008796</v>
      </c>
      <c r="L129" s="0" t="n">
        <f aca="false">12*Inputs!$B$7*(1-MIN(1,Inputs!$G$7*$D129)*churn_nonbuyers)*(ic*Inputs!$C$7+fee_wd*Inputs!$E$7*(1-$B129)+fee_fx*Inputs!$D$7-cost_acc-cost_wd*Inputs!$E$7*(1-$B129)-cost_fx*Inputs!$D$7)</f>
        <v>361925.063357278</v>
      </c>
      <c r="M129" s="0" t="n">
        <f aca="false">12*Inputs!$B$8*(1-MIN(1,Inputs!$G$8*$D129)*churn_nonbuyers)*(ic*Inputs!$C$8+fee_wd*Inputs!$E$8*(1-$B129)+fee_fx*Inputs!$D$8-cost_acc-cost_wd*Inputs!$E$8*(1-$B129)-cost_fx*Inputs!$D$8)</f>
        <v>55612.340601048</v>
      </c>
      <c r="N129" s="0" t="n">
        <f aca="false">K129+L129+I129-fixed</f>
        <v>486.099876370048</v>
      </c>
      <c r="O129" s="0" t="n">
        <f aca="false">K129+L129+M129-fixed</f>
        <v>-119102.627032878</v>
      </c>
      <c r="P129" s="0" t="n">
        <f aca="false">12*Inputs!$B$6*(1-MIN(1,Inputs!$F$6*$D129))*(ic*Inputs!$C$6+flat_fee-cost_acc-cost_wd*Inputs!$E$6*$E129-cost_fx*Inputs!$D$6)+12*Inputs!$B$7*(1-MIN(1,Inputs!$F$7*$D129))*(ic*Inputs!$C$7+flat_fee-cost_acc-cost_wd*Inputs!$E$7*$E129-cost_fx*Inputs!$D$7)+12*Inputs!$B$8*(1-MIN(1,Inputs!$F$8*$D129))*(ic*Inputs!$C$8+flat_fee-cost_acc-cost_wd*Inputs!$E$8*$E129-cost_fx*Inputs!$D$8)-fixed</f>
        <v>-64428.2984852801</v>
      </c>
    </row>
    <row r="130" customFormat="false" ht="15" hidden="false" customHeight="false" outlineLevel="0" collapsed="false">
      <c r="A130" s="0" t="n">
        <v>65</v>
      </c>
      <c r="B130" s="0" t="n">
        <v>0.262203</v>
      </c>
      <c r="C130" s="0" t="n">
        <v>1.164664</v>
      </c>
      <c r="D130" s="0" t="n">
        <v>1.826308</v>
      </c>
      <c r="E130" s="0" t="n">
        <v>1.103184</v>
      </c>
      <c r="F130" s="0" t="n">
        <v>0.224297</v>
      </c>
      <c r="G130" s="0" t="n">
        <f aca="false">12*Inputs!$B$6*(MIN(1,$H$50*$C130)*(ic*Inputs!$C$6+pS+fee_fx*Inputs!$D$6-cost_acc-cost_wd*Inputs!$E$6*$E130-cost_fx*Inputs!$D$6-$F130)+(1-MIN(1,$H$50*$C130))*(1-MIN(1,Inputs!$G$6*$D130)*churn_nonbuyers)*(ic*Inputs!$C$6+fee_wd*Inputs!$E$6*(1-$B130)+fee_fx*Inputs!$D$6-cost_acc-cost_wd*Inputs!$E$6*(1-$B130)-cost_fx*Inputs!$D$6))</f>
        <v>211822.085516723</v>
      </c>
      <c r="H130" s="0" t="n">
        <f aca="false">12*Inputs!$B$7*(MIN(1,$H$51*$C130)*(ic*Inputs!$C$7+pE+fee_fx*Inputs!$D$7-cost_acc-cost_wd*Inputs!$E$7*$E130-cost_fx*Inputs!$D$7-$F130)+(1-MIN(1,$H$51*$C130))*(1-MIN(1,Inputs!$G$7*$D130)*churn_nonbuyers)*(ic*Inputs!$C$7+fee_wd*Inputs!$E$7*(1-$B130)+fee_fx*Inputs!$D$7-cost_acc-cost_wd*Inputs!$E$7*(1-$B130)-cost_fx*Inputs!$D$7))</f>
        <v>409860.738199943</v>
      </c>
      <c r="I130" s="0" t="n">
        <f aca="false">12*Inputs!$B$8*(MIN(1,$H$52*$C130)*(ic*Inputs!$C$8+pT-cost_acc-cost_wd*Inputs!$E$8-cost_fx*Inputs!$D$8-cost_ins)+(1-MIN(1,$H$52*$C130))*(1-MIN(1,Inputs!$G$8*$D130)*churn_nonbuyers)*(ic*Inputs!$C$8+fee_wd*Inputs!$E$8*(1-$B130)+fee_fx*Inputs!$D$8-cost_acc-cost_wd*Inputs!$E$8*(1-$B130)-cost_fx*Inputs!$D$8))</f>
        <v>167879.327616</v>
      </c>
      <c r="J130" s="0" t="n">
        <f aca="false">G130+H130+I130-fixed</f>
        <v>89562.1513326664</v>
      </c>
      <c r="K130" s="0" t="n">
        <f aca="false">12*Inputs!$B$6*(1-MIN(1,Inputs!$G$6*$D130)*churn_nonbuyers)*(ic*Inputs!$C$6+fee_wd*Inputs!$E$6*(1-$B130)+fee_fx*Inputs!$D$6-cost_acc-cost_wd*Inputs!$E$6*(1-$B130)-cost_fx*Inputs!$D$6)</f>
        <v>148881.400102973</v>
      </c>
      <c r="L130" s="0" t="n">
        <f aca="false">12*Inputs!$B$7*(1-MIN(1,Inputs!$G$7*$D130)*churn_nonbuyers)*(ic*Inputs!$C$7+fee_wd*Inputs!$E$7*(1-$B130)+fee_fx*Inputs!$D$7-cost_acc-cost_wd*Inputs!$E$7*(1-$B130)-cost_fx*Inputs!$D$7)</f>
        <v>345420.436477784</v>
      </c>
      <c r="M130" s="0" t="n">
        <f aca="false">12*Inputs!$B$8*(1-MIN(1,Inputs!$G$8*$D130)*churn_nonbuyers)*(ic*Inputs!$C$8+fee_wd*Inputs!$E$8*(1-$B130)+fee_fx*Inputs!$D$8-cost_acc-cost_wd*Inputs!$E$8*(1-$B130)-cost_fx*Inputs!$D$8)</f>
        <v>0</v>
      </c>
      <c r="N130" s="0" t="n">
        <f aca="false">K130+L130+I130-fixed</f>
        <v>-37818.8358032433</v>
      </c>
      <c r="O130" s="0" t="n">
        <f aca="false">K130+L130+M130-fixed</f>
        <v>-205698.163419243</v>
      </c>
      <c r="P130" s="0" t="n">
        <f aca="false">12*Inputs!$B$6*(1-MIN(1,Inputs!$F$6*$D130))*(ic*Inputs!$C$6+flat_fee-cost_acc-cost_wd*Inputs!$E$6*$E130-cost_fx*Inputs!$D$6)+12*Inputs!$B$7*(1-MIN(1,Inputs!$F$7*$D130))*(ic*Inputs!$C$7+flat_fee-cost_acc-cost_wd*Inputs!$E$7*$E130-cost_fx*Inputs!$D$7)+12*Inputs!$B$8*(1-MIN(1,Inputs!$F$8*$D130))*(ic*Inputs!$C$8+flat_fee-cost_acc-cost_wd*Inputs!$E$8*$E130-cost_fx*Inputs!$D$8)-fixed</f>
        <v>-416128.267458765</v>
      </c>
    </row>
    <row r="131" customFormat="false" ht="15" hidden="false" customHeight="false" outlineLevel="0" collapsed="false">
      <c r="A131" s="0" t="n">
        <v>66</v>
      </c>
      <c r="B131" s="0" t="n">
        <v>0.525697</v>
      </c>
      <c r="C131" s="0" t="n">
        <v>1.073267</v>
      </c>
      <c r="D131" s="0" t="n">
        <v>1.702691</v>
      </c>
      <c r="E131" s="0" t="n">
        <v>1.176119</v>
      </c>
      <c r="F131" s="0" t="n">
        <v>0.272277</v>
      </c>
      <c r="G131" s="0" t="n">
        <f aca="false">12*Inputs!$B$6*(MIN(1,$H$50*$C131)*(ic*Inputs!$C$6+pS+fee_fx*Inputs!$D$6-cost_acc-cost_wd*Inputs!$E$6*$E131-cost_fx*Inputs!$D$6-$F131)+(1-MIN(1,$H$50*$C131))*(1-MIN(1,Inputs!$G$6*$D131)*churn_nonbuyers)*(ic*Inputs!$C$6+fee_wd*Inputs!$E$6*(1-$B131)+fee_fx*Inputs!$D$6-cost_acc-cost_wd*Inputs!$E$6*(1-$B131)-cost_fx*Inputs!$D$6))</f>
        <v>173086.187219845</v>
      </c>
      <c r="H131" s="0" t="n">
        <f aca="false">12*Inputs!$B$7*(MIN(1,$H$51*$C131)*(ic*Inputs!$C$7+pE+fee_fx*Inputs!$D$7-cost_acc-cost_wd*Inputs!$E$7*$E131-cost_fx*Inputs!$D$7-$F131)+(1-MIN(1,$H$51*$C131))*(1-MIN(1,Inputs!$G$7*$D131)*churn_nonbuyers)*(ic*Inputs!$C$7+fee_wd*Inputs!$E$7*(1-$B131)+fee_fx*Inputs!$D$7-cost_acc-cost_wd*Inputs!$E$7*(1-$B131)-cost_fx*Inputs!$D$7))</f>
        <v>373045.581894222</v>
      </c>
      <c r="I131" s="0" t="n">
        <f aca="false">12*Inputs!$B$8*(MIN(1,$H$52*$C131)*(ic*Inputs!$C$8+pT-cost_acc-cost_wd*Inputs!$E$8-cost_fx*Inputs!$D$8-cost_ins)+(1-MIN(1,$H$52*$C131))*(1-MIN(1,Inputs!$G$8*$D131)*churn_nonbuyers)*(ic*Inputs!$C$8+fee_wd*Inputs!$E$8*(1-$B131)+fee_fx*Inputs!$D$8-cost_acc-cost_wd*Inputs!$E$8*(1-$B131)-cost_fx*Inputs!$D$8))</f>
        <v>154704.998448</v>
      </c>
      <c r="J131" s="0" t="n">
        <f aca="false">G131+H131+I131-fixed</f>
        <v>836.767562067136</v>
      </c>
      <c r="K131" s="0" t="n">
        <f aca="false">12*Inputs!$B$6*(1-MIN(1,Inputs!$G$6*$D131)*churn_nonbuyers)*(ic*Inputs!$C$6+fee_wd*Inputs!$E$6*(1-$B131)+fee_fx*Inputs!$D$6-cost_acc-cost_wd*Inputs!$E$6*(1-$B131)-cost_fx*Inputs!$D$6)</f>
        <v>115181.223484514</v>
      </c>
      <c r="L131" s="0" t="n">
        <f aca="false">12*Inputs!$B$7*(1-MIN(1,Inputs!$G$7*$D131)*churn_nonbuyers)*(ic*Inputs!$C$7+fee_wd*Inputs!$E$7*(1-$B131)+fee_fx*Inputs!$D$7-cost_acc-cost_wd*Inputs!$E$7*(1-$B131)-cost_fx*Inputs!$D$7)</f>
        <v>310770.711722709</v>
      </c>
      <c r="M131" s="0" t="n">
        <f aca="false">12*Inputs!$B$8*(1-MIN(1,Inputs!$G$8*$D131)*churn_nonbuyers)*(ic*Inputs!$C$8+fee_wd*Inputs!$E$8*(1-$B131)+fee_fx*Inputs!$D$8-cost_acc-cost_wd*Inputs!$E$8*(1-$B131)-cost_fx*Inputs!$D$8)</f>
        <v>0</v>
      </c>
      <c r="N131" s="0" t="n">
        <f aca="false">K131+L131+I131-fixed</f>
        <v>-119343.066344777</v>
      </c>
      <c r="O131" s="0" t="n">
        <f aca="false">K131+L131+M131-fixed</f>
        <v>-274048.064792777</v>
      </c>
      <c r="P131" s="0" t="n">
        <f aca="false">12*Inputs!$B$6*(1-MIN(1,Inputs!$F$6*$D131))*(ic*Inputs!$C$6+flat_fee-cost_acc-cost_wd*Inputs!$E$6*$E131-cost_fx*Inputs!$D$6)+12*Inputs!$B$7*(1-MIN(1,Inputs!$F$7*$D131))*(ic*Inputs!$C$7+flat_fee-cost_acc-cost_wd*Inputs!$E$7*$E131-cost_fx*Inputs!$D$7)+12*Inputs!$B$8*(1-MIN(1,Inputs!$F$8*$D131))*(ic*Inputs!$C$8+flat_fee-cost_acc-cost_wd*Inputs!$E$8*$E131-cost_fx*Inputs!$D$8)-fixed</f>
        <v>-372176.80155304</v>
      </c>
    </row>
    <row r="132" customFormat="false" ht="15" hidden="false" customHeight="false" outlineLevel="0" collapsed="false">
      <c r="A132" s="0" t="n">
        <v>67</v>
      </c>
      <c r="B132" s="0" t="n">
        <v>0.215386</v>
      </c>
      <c r="C132" s="0" t="n">
        <v>0.950339</v>
      </c>
      <c r="D132" s="0" t="n">
        <v>1.232544</v>
      </c>
      <c r="E132" s="0" t="n">
        <v>1.027138</v>
      </c>
      <c r="F132" s="0" t="n">
        <v>0.181567</v>
      </c>
      <c r="G132" s="0" t="n">
        <f aca="false">12*Inputs!$B$6*(MIN(1,$H$50*$C132)*(ic*Inputs!$C$6+pS+fee_fx*Inputs!$D$6-cost_acc-cost_wd*Inputs!$E$6*$E132-cost_fx*Inputs!$D$6-$F132)+(1-MIN(1,$H$50*$C132))*(1-MIN(1,Inputs!$G$6*$D132)*churn_nonbuyers)*(ic*Inputs!$C$6+fee_wd*Inputs!$E$6*(1-$B132)+fee_fx*Inputs!$D$6-cost_acc-cost_wd*Inputs!$E$6*(1-$B132)-cost_fx*Inputs!$D$6))</f>
        <v>213179.850493243</v>
      </c>
      <c r="H132" s="0" t="n">
        <f aca="false">12*Inputs!$B$7*(MIN(1,$H$51*$C132)*(ic*Inputs!$C$7+pE+fee_fx*Inputs!$D$7-cost_acc-cost_wd*Inputs!$E$7*$E132-cost_fx*Inputs!$D$7-$F132)+(1-MIN(1,$H$51*$C132))*(1-MIN(1,Inputs!$G$7*$D132)*churn_nonbuyers)*(ic*Inputs!$C$7+fee_wd*Inputs!$E$7*(1-$B132)+fee_fx*Inputs!$D$7-cost_acc-cost_wd*Inputs!$E$7*(1-$B132)-cost_fx*Inputs!$D$7))</f>
        <v>416726.160532682</v>
      </c>
      <c r="I132" s="0" t="n">
        <f aca="false">12*Inputs!$B$8*(MIN(1,$H$52*$C132)*(ic*Inputs!$C$8+pT-cost_acc-cost_wd*Inputs!$E$8-cost_fx*Inputs!$D$8-cost_ins)+(1-MIN(1,$H$52*$C132))*(1-MIN(1,Inputs!$G$8*$D132)*churn_nonbuyers)*(ic*Inputs!$C$8+fee_wd*Inputs!$E$8*(1-$B132)+fee_fx*Inputs!$D$8-cost_acc-cost_wd*Inputs!$E$8*(1-$B132)-cost_fx*Inputs!$D$8))</f>
        <v>151504.223469087</v>
      </c>
      <c r="J132" s="0" t="n">
        <f aca="false">G132+H132+I132-fixed</f>
        <v>81410.2344950121</v>
      </c>
      <c r="K132" s="0" t="n">
        <f aca="false">12*Inputs!$B$6*(1-MIN(1,Inputs!$G$6*$D132)*churn_nonbuyers)*(ic*Inputs!$C$6+fee_wd*Inputs!$E$6*(1-$B132)+fee_fx*Inputs!$D$6-cost_acc-cost_wd*Inputs!$E$6*(1-$B132)-cost_fx*Inputs!$D$6)</f>
        <v>160071.776078285</v>
      </c>
      <c r="L132" s="0" t="n">
        <f aca="false">12*Inputs!$B$7*(1-MIN(1,Inputs!$G$7*$D132)*churn_nonbuyers)*(ic*Inputs!$C$7+fee_wd*Inputs!$E$7*(1-$B132)+fee_fx*Inputs!$D$7-cost_acc-cost_wd*Inputs!$E$7*(1-$B132)-cost_fx*Inputs!$D$7)</f>
        <v>358422.405934971</v>
      </c>
      <c r="M132" s="0" t="n">
        <f aca="false">12*Inputs!$B$8*(1-MIN(1,Inputs!$G$8*$D132)*churn_nonbuyers)*(ic*Inputs!$C$8+fee_wd*Inputs!$E$8*(1-$B132)+fee_fx*Inputs!$D$8-cost_acc-cost_wd*Inputs!$E$8*(1-$B132)-cost_fx*Inputs!$D$8)</f>
        <v>43369.7023386624</v>
      </c>
      <c r="N132" s="0" t="n">
        <f aca="false">K132+L132+I132-fixed</f>
        <v>-30001.5945176573</v>
      </c>
      <c r="O132" s="0" t="n">
        <f aca="false">K132+L132+M132-fixed</f>
        <v>-138136.115648082</v>
      </c>
      <c r="P132" s="0" t="n">
        <f aca="false">12*Inputs!$B$6*(1-MIN(1,Inputs!$F$6*$D132))*(ic*Inputs!$C$6+flat_fee-cost_acc-cost_wd*Inputs!$E$6*$E132-cost_fx*Inputs!$D$6)+12*Inputs!$B$7*(1-MIN(1,Inputs!$F$7*$D132))*(ic*Inputs!$C$7+flat_fee-cost_acc-cost_wd*Inputs!$E$7*$E132-cost_fx*Inputs!$D$7)+12*Inputs!$B$8*(1-MIN(1,Inputs!$F$8*$D132))*(ic*Inputs!$C$8+flat_fee-cost_acc-cost_wd*Inputs!$E$8*$E132-cost_fx*Inputs!$D$8)-fixed</f>
        <v>-70875.10185472</v>
      </c>
    </row>
    <row r="133" customFormat="false" ht="15" hidden="false" customHeight="false" outlineLevel="0" collapsed="false">
      <c r="A133" s="0" t="n">
        <v>68</v>
      </c>
      <c r="B133" s="0" t="n">
        <v>0.286494</v>
      </c>
      <c r="C133" s="0" t="n">
        <v>0.817801</v>
      </c>
      <c r="D133" s="0" t="n">
        <v>0.64974</v>
      </c>
      <c r="E133" s="0" t="n">
        <v>1.016516</v>
      </c>
      <c r="F133" s="0" t="n">
        <v>0.149773</v>
      </c>
      <c r="G133" s="0" t="n">
        <f aca="false">12*Inputs!$B$6*(MIN(1,$H$50*$C133)*(ic*Inputs!$C$6+pS+fee_fx*Inputs!$D$6-cost_acc-cost_wd*Inputs!$E$6*$E133-cost_fx*Inputs!$D$6-$F133)+(1-MIN(1,$H$50*$C133))*(1-MIN(1,Inputs!$G$6*$D133)*churn_nonbuyers)*(ic*Inputs!$C$6+fee_wd*Inputs!$E$6*(1-$B133)+fee_fx*Inputs!$D$6-cost_acc-cost_wd*Inputs!$E$6*(1-$B133)-cost_fx*Inputs!$D$6))</f>
        <v>201959.298296165</v>
      </c>
      <c r="H133" s="0" t="n">
        <f aca="false">12*Inputs!$B$7*(MIN(1,$H$51*$C133)*(ic*Inputs!$C$7+pE+fee_fx*Inputs!$D$7-cost_acc-cost_wd*Inputs!$E$7*$E133-cost_fx*Inputs!$D$7-$F133)+(1-MIN(1,$H$51*$C133))*(1-MIN(1,Inputs!$G$7*$D133)*churn_nonbuyers)*(ic*Inputs!$C$7+fee_wd*Inputs!$E$7*(1-$B133)+fee_fx*Inputs!$D$7-cost_acc-cost_wd*Inputs!$E$7*(1-$B133)-cost_fx*Inputs!$D$7))</f>
        <v>408716.219579314</v>
      </c>
      <c r="I133" s="0" t="n">
        <f aca="false">12*Inputs!$B$8*(MIN(1,$H$52*$C133)*(ic*Inputs!$C$8+pT-cost_acc-cost_wd*Inputs!$E$8-cost_fx*Inputs!$D$8-cost_ins)+(1-MIN(1,$H$52*$C133))*(1-MIN(1,Inputs!$G$8*$D133)*churn_nonbuyers)*(ic*Inputs!$C$8+fee_wd*Inputs!$E$8*(1-$B133)+fee_fx*Inputs!$D$8-cost_acc-cost_wd*Inputs!$E$8*(1-$B133)-cost_fx*Inputs!$D$8))</f>
        <v>190755.274638053</v>
      </c>
      <c r="J133" s="0" t="n">
        <f aca="false">G133+H133+I133-fixed</f>
        <v>101430.792513531</v>
      </c>
      <c r="K133" s="0" t="n">
        <f aca="false">12*Inputs!$B$6*(1-MIN(1,Inputs!$G$6*$D133)*churn_nonbuyers)*(ic*Inputs!$C$6+fee_wd*Inputs!$E$6*(1-$B133)+fee_fx*Inputs!$D$6-cost_acc-cost_wd*Inputs!$E$6*(1-$B133)-cost_fx*Inputs!$D$6)</f>
        <v>155135.740403232</v>
      </c>
      <c r="L133" s="0" t="n">
        <f aca="false">12*Inputs!$B$7*(1-MIN(1,Inputs!$G$7*$D133)*churn_nonbuyers)*(ic*Inputs!$C$7+fee_wd*Inputs!$E$7*(1-$B133)+fee_fx*Inputs!$D$7-cost_acc-cost_wd*Inputs!$E$7*(1-$B133)-cost_fx*Inputs!$D$7)</f>
        <v>354889.762321939</v>
      </c>
      <c r="M133" s="0" t="n">
        <f aca="false">12*Inputs!$B$8*(1-MIN(1,Inputs!$G$8*$D133)*churn_nonbuyers)*(ic*Inputs!$C$8+fee_wd*Inputs!$E$8*(1-$B133)+fee_fx*Inputs!$D$8-cost_acc-cost_wd*Inputs!$E$8*(1-$B133)-cost_fx*Inputs!$D$8)</f>
        <v>170450.218948416</v>
      </c>
      <c r="N133" s="0" t="n">
        <f aca="false">K133+L133+I133-fixed</f>
        <v>780.777363223839</v>
      </c>
      <c r="O133" s="0" t="n">
        <f aca="false">K133+L133+M133-fixed</f>
        <v>-19524.2783264127</v>
      </c>
      <c r="P133" s="0" t="n">
        <f aca="false">12*Inputs!$B$6*(1-MIN(1,Inputs!$F$6*$D133))*(ic*Inputs!$C$6+flat_fee-cost_acc-cost_wd*Inputs!$E$6*$E133-cost_fx*Inputs!$D$6)+12*Inputs!$B$7*(1-MIN(1,Inputs!$F$7*$D133))*(ic*Inputs!$C$7+flat_fee-cost_acc-cost_wd*Inputs!$E$7*$E133-cost_fx*Inputs!$D$7)+12*Inputs!$B$8*(1-MIN(1,Inputs!$F$8*$D133))*(ic*Inputs!$C$8+flat_fee-cost_acc-cost_wd*Inputs!$E$8*$E133-cost_fx*Inputs!$D$8)-fixed</f>
        <v>259470.1346816</v>
      </c>
    </row>
    <row r="134" customFormat="false" ht="15" hidden="false" customHeight="false" outlineLevel="0" collapsed="false">
      <c r="A134" s="0" t="n">
        <v>69</v>
      </c>
      <c r="B134" s="0" t="n">
        <v>0.282228</v>
      </c>
      <c r="C134" s="0" t="n">
        <v>0.964005</v>
      </c>
      <c r="D134" s="0" t="n">
        <v>1.585243</v>
      </c>
      <c r="E134" s="0" t="n">
        <v>1.430736</v>
      </c>
      <c r="F134" s="0" t="n">
        <v>0.187243</v>
      </c>
      <c r="G134" s="0" t="n">
        <f aca="false">12*Inputs!$B$6*(MIN(1,$H$50*$C134)*(ic*Inputs!$C$6+pS+fee_fx*Inputs!$D$6-cost_acc-cost_wd*Inputs!$E$6*$E134-cost_fx*Inputs!$D$6-$F134)+(1-MIN(1,$H$50*$C134))*(1-MIN(1,Inputs!$G$6*$D134)*churn_nonbuyers)*(ic*Inputs!$C$6+fee_wd*Inputs!$E$6*(1-$B134)+fee_fx*Inputs!$D$6-cost_acc-cost_wd*Inputs!$E$6*(1-$B134)-cost_fx*Inputs!$D$6))</f>
        <v>193898.185628692</v>
      </c>
      <c r="H134" s="0" t="n">
        <f aca="false">12*Inputs!$B$7*(MIN(1,$H$51*$C134)*(ic*Inputs!$C$7+pE+fee_fx*Inputs!$D$7-cost_acc-cost_wd*Inputs!$E$7*$E134-cost_fx*Inputs!$D$7-$F134)+(1-MIN(1,$H$51*$C134))*(1-MIN(1,Inputs!$G$7*$D134)*churn_nonbuyers)*(ic*Inputs!$C$7+fee_wd*Inputs!$E$7*(1-$B134)+fee_fx*Inputs!$D$7-cost_acc-cost_wd*Inputs!$E$7*(1-$B134)-cost_fx*Inputs!$D$7))</f>
        <v>364376.450629242</v>
      </c>
      <c r="I134" s="0" t="n">
        <f aca="false">12*Inputs!$B$8*(MIN(1,$H$52*$C134)*(ic*Inputs!$C$8+pT-cost_acc-cost_wd*Inputs!$E$8-cost_fx*Inputs!$D$8-cost_ins)+(1-MIN(1,$H$52*$C134))*(1-MIN(1,Inputs!$G$8*$D134)*churn_nonbuyers)*(ic*Inputs!$C$8+fee_wd*Inputs!$E$8*(1-$B134)+fee_fx*Inputs!$D$8-cost_acc-cost_wd*Inputs!$E$8*(1-$B134)-cost_fx*Inputs!$D$8))</f>
        <v>138955.53672</v>
      </c>
      <c r="J134" s="0" t="n">
        <f aca="false">G134+H134+I134-fixed</f>
        <v>-2769.82702206553</v>
      </c>
      <c r="K134" s="0" t="n">
        <f aca="false">12*Inputs!$B$6*(1-MIN(1,Inputs!$G$6*$D134)*churn_nonbuyers)*(ic*Inputs!$C$6+fee_wd*Inputs!$E$6*(1-$B134)+fee_fx*Inputs!$D$6-cost_acc-cost_wd*Inputs!$E$6*(1-$B134)-cost_fx*Inputs!$D$6)</f>
        <v>148201.198282109</v>
      </c>
      <c r="L134" s="0" t="n">
        <f aca="false">12*Inputs!$B$7*(1-MIN(1,Inputs!$G$7*$D134)*churn_nonbuyers)*(ic*Inputs!$C$7+fee_wd*Inputs!$E$7*(1-$B134)+fee_fx*Inputs!$D$7-cost_acc-cost_wd*Inputs!$E$7*(1-$B134)-cost_fx*Inputs!$D$7)</f>
        <v>345316.836505265</v>
      </c>
      <c r="M134" s="0" t="n">
        <f aca="false">12*Inputs!$B$8*(1-MIN(1,Inputs!$G$8*$D134)*churn_nonbuyers)*(ic*Inputs!$C$8+fee_wd*Inputs!$E$8*(1-$B134)+fee_fx*Inputs!$D$8-cost_acc-cost_wd*Inputs!$E$8*(1-$B134)-cost_fx*Inputs!$D$8)</f>
        <v>0</v>
      </c>
      <c r="N134" s="0" t="n">
        <f aca="false">K134+L134+I134-fixed</f>
        <v>-67526.4284926259</v>
      </c>
      <c r="O134" s="0" t="n">
        <f aca="false">K134+L134+M134-fixed</f>
        <v>-206481.965212626</v>
      </c>
      <c r="P134" s="0" t="n">
        <f aca="false">12*Inputs!$B$6*(1-MIN(1,Inputs!$F$6*$D134))*(ic*Inputs!$C$6+flat_fee-cost_acc-cost_wd*Inputs!$E$6*$E134-cost_fx*Inputs!$D$6)+12*Inputs!$B$7*(1-MIN(1,Inputs!$F$7*$D134))*(ic*Inputs!$C$7+flat_fee-cost_acc-cost_wd*Inputs!$E$7*$E134-cost_fx*Inputs!$D$7)+12*Inputs!$B$8*(1-MIN(1,Inputs!$F$8*$D134))*(ic*Inputs!$C$8+flat_fee-cost_acc-cost_wd*Inputs!$E$8*$E134-cost_fx*Inputs!$D$8)-fixed</f>
        <v>-385140.41158048</v>
      </c>
    </row>
    <row r="135" customFormat="false" ht="15" hidden="false" customHeight="false" outlineLevel="0" collapsed="false">
      <c r="A135" s="0" t="n">
        <v>70</v>
      </c>
      <c r="B135" s="0" t="n">
        <v>0.490619</v>
      </c>
      <c r="C135" s="0" t="n">
        <v>0.790598</v>
      </c>
      <c r="D135" s="0" t="n">
        <v>1.443979</v>
      </c>
      <c r="E135" s="0" t="n">
        <v>1.118129</v>
      </c>
      <c r="F135" s="0" t="n">
        <v>0.109721</v>
      </c>
      <c r="G135" s="0" t="n">
        <f aca="false">12*Inputs!$B$6*(MIN(1,$H$50*$C135)*(ic*Inputs!$C$6+pS+fee_fx*Inputs!$D$6-cost_acc-cost_wd*Inputs!$E$6*$E135-cost_fx*Inputs!$D$6-$F135)+(1-MIN(1,$H$50*$C135))*(1-MIN(1,Inputs!$G$6*$D135)*churn_nonbuyers)*(ic*Inputs!$C$6+fee_wd*Inputs!$E$6*(1-$B135)+fee_fx*Inputs!$D$6-cost_acc-cost_wd*Inputs!$E$6*(1-$B135)-cost_fx*Inputs!$D$6))</f>
        <v>167768.649173761</v>
      </c>
      <c r="H135" s="0" t="n">
        <f aca="false">12*Inputs!$B$7*(MIN(1,$H$51*$C135)*(ic*Inputs!$C$7+pE+fee_fx*Inputs!$D$7-cost_acc-cost_wd*Inputs!$E$7*$E135-cost_fx*Inputs!$D$7-$F135)+(1-MIN(1,$H$51*$C135))*(1-MIN(1,Inputs!$G$7*$D135)*churn_nonbuyers)*(ic*Inputs!$C$7+fee_wd*Inputs!$E$7*(1-$B135)+fee_fx*Inputs!$D$7-cost_acc-cost_wd*Inputs!$E$7*(1-$B135)-cost_fx*Inputs!$D$7))</f>
        <v>374370.419455436</v>
      </c>
      <c r="I135" s="0" t="n">
        <f aca="false">12*Inputs!$B$8*(MIN(1,$H$52*$C135)*(ic*Inputs!$C$8+pT-cost_acc-cost_wd*Inputs!$E$8-cost_fx*Inputs!$D$8-cost_ins)+(1-MIN(1,$H$52*$C135))*(1-MIN(1,Inputs!$G$8*$D135)*churn_nonbuyers)*(ic*Inputs!$C$8+fee_wd*Inputs!$E$8*(1-$B135)+fee_fx*Inputs!$D$8-cost_acc-cost_wd*Inputs!$E$8*(1-$B135)-cost_fx*Inputs!$D$8))</f>
        <v>113959.958112</v>
      </c>
      <c r="J135" s="0" t="n">
        <f aca="false">G135+H135+I135-fixed</f>
        <v>-43900.9732588034</v>
      </c>
      <c r="K135" s="0" t="n">
        <f aca="false">12*Inputs!$B$6*(1-MIN(1,Inputs!$G$6*$D135)*churn_nonbuyers)*(ic*Inputs!$C$6+fee_wd*Inputs!$E$6*(1-$B135)+fee_fx*Inputs!$D$6-cost_acc-cost_wd*Inputs!$E$6*(1-$B135)-cost_fx*Inputs!$D$6)</f>
        <v>121496.349117607</v>
      </c>
      <c r="L135" s="0" t="n">
        <f aca="false">12*Inputs!$B$7*(1-MIN(1,Inputs!$G$7*$D135)*churn_nonbuyers)*(ic*Inputs!$C$7+fee_wd*Inputs!$E$7*(1-$B135)+fee_fx*Inputs!$D$7-cost_acc-cost_wd*Inputs!$E$7*(1-$B135)-cost_fx*Inputs!$D$7)</f>
        <v>318144.970078564</v>
      </c>
      <c r="M135" s="0" t="n">
        <f aca="false">12*Inputs!$B$8*(1-MIN(1,Inputs!$G$8*$D135)*churn_nonbuyers)*(ic*Inputs!$C$8+fee_wd*Inputs!$E$8*(1-$B135)+fee_fx*Inputs!$D$8-cost_acc-cost_wd*Inputs!$E$8*(1-$B135)-cost_fx*Inputs!$D$8)</f>
        <v>0</v>
      </c>
      <c r="N135" s="0" t="n">
        <f aca="false">K135+L135+I135-fixed</f>
        <v>-146398.722691829</v>
      </c>
      <c r="O135" s="0" t="n">
        <f aca="false">K135+L135+M135-fixed</f>
        <v>-260358.680803829</v>
      </c>
      <c r="P135" s="0" t="n">
        <f aca="false">12*Inputs!$B$6*(1-MIN(1,Inputs!$F$6*$D135))*(ic*Inputs!$C$6+flat_fee-cost_acc-cost_wd*Inputs!$E$6*$E135-cost_fx*Inputs!$D$6)+12*Inputs!$B$7*(1-MIN(1,Inputs!$F$7*$D135))*(ic*Inputs!$C$7+flat_fee-cost_acc-cost_wd*Inputs!$E$7*$E135-cost_fx*Inputs!$D$7)+12*Inputs!$B$8*(1-MIN(1,Inputs!$F$8*$D135))*(ic*Inputs!$C$8+flat_fee-cost_acc-cost_wd*Inputs!$E$8*$E135-cost_fx*Inputs!$D$8)-fixed</f>
        <v>-218344.68664216</v>
      </c>
    </row>
    <row r="136" customFormat="false" ht="15" hidden="false" customHeight="false" outlineLevel="0" collapsed="false">
      <c r="A136" s="0" t="n">
        <v>71</v>
      </c>
      <c r="B136" s="0" t="n">
        <v>0.186212</v>
      </c>
      <c r="C136" s="0" t="n">
        <v>0.736592</v>
      </c>
      <c r="D136" s="0" t="n">
        <v>1.508454</v>
      </c>
      <c r="E136" s="0" t="n">
        <v>1.099125</v>
      </c>
      <c r="F136" s="0" t="n">
        <v>0.132808</v>
      </c>
      <c r="G136" s="0" t="n">
        <f aca="false">12*Inputs!$B$6*(MIN(1,$H$50*$C136)*(ic*Inputs!$C$6+pS+fee_fx*Inputs!$D$6-cost_acc-cost_wd*Inputs!$E$6*$E136-cost_fx*Inputs!$D$6-$F136)+(1-MIN(1,$H$50*$C136))*(1-MIN(1,Inputs!$G$6*$D136)*churn_nonbuyers)*(ic*Inputs!$C$6+fee_wd*Inputs!$E$6*(1-$B136)+fee_fx*Inputs!$D$6-cost_acc-cost_wd*Inputs!$E$6*(1-$B136)-cost_fx*Inputs!$D$6))</f>
        <v>202281.451248345</v>
      </c>
      <c r="H136" s="0" t="n">
        <f aca="false">12*Inputs!$B$7*(MIN(1,$H$51*$C136)*(ic*Inputs!$C$7+pE+fee_fx*Inputs!$D$7-cost_acc-cost_wd*Inputs!$E$7*$E136-cost_fx*Inputs!$D$7-$F136)+(1-MIN(1,$H$51*$C136))*(1-MIN(1,Inputs!$G$7*$D136)*churn_nonbuyers)*(ic*Inputs!$C$7+fee_wd*Inputs!$E$7*(1-$B136)+fee_fx*Inputs!$D$7-cost_acc-cost_wd*Inputs!$E$7*(1-$B136)-cost_fx*Inputs!$D$7))</f>
        <v>400229.097762853</v>
      </c>
      <c r="I136" s="0" t="n">
        <f aca="false">12*Inputs!$B$8*(MIN(1,$H$52*$C136)*(ic*Inputs!$C$8+pT-cost_acc-cost_wd*Inputs!$E$8-cost_fx*Inputs!$D$8-cost_ins)+(1-MIN(1,$H$52*$C136))*(1-MIN(1,Inputs!$G$8*$D136)*churn_nonbuyers)*(ic*Inputs!$C$8+fee_wd*Inputs!$E$8*(1-$B136)+fee_fx*Inputs!$D$8-cost_acc-cost_wd*Inputs!$E$8*(1-$B136)-cost_fx*Inputs!$D$8))</f>
        <v>106175.317248</v>
      </c>
      <c r="J136" s="0" t="n">
        <f aca="false">G136+H136+I136-fixed</f>
        <v>8685.8662591984</v>
      </c>
      <c r="K136" s="0" t="n">
        <f aca="false">12*Inputs!$B$6*(1-MIN(1,Inputs!$G$6*$D136)*churn_nonbuyers)*(ic*Inputs!$C$6+fee_wd*Inputs!$E$6*(1-$B136)+fee_fx*Inputs!$D$6-cost_acc-cost_wd*Inputs!$E$6*(1-$B136)-cost_fx*Inputs!$D$6)</f>
        <v>161602.679780986</v>
      </c>
      <c r="L136" s="0" t="n">
        <f aca="false">12*Inputs!$B$7*(1-MIN(1,Inputs!$G$7*$D136)*churn_nonbuyers)*(ic*Inputs!$C$7+fee_wd*Inputs!$E$7*(1-$B136)+fee_fx*Inputs!$D$7-cost_acc-cost_wd*Inputs!$E$7*(1-$B136)-cost_fx*Inputs!$D$7)</f>
        <v>359352.666876591</v>
      </c>
      <c r="M136" s="0" t="n">
        <f aca="false">12*Inputs!$B$8*(1-MIN(1,Inputs!$G$8*$D136)*churn_nonbuyers)*(ic*Inputs!$C$8+fee_wd*Inputs!$E$8*(1-$B136)+fee_fx*Inputs!$D$8-cost_acc-cost_wd*Inputs!$E$8*(1-$B136)-cost_fx*Inputs!$D$8)</f>
        <v>0</v>
      </c>
      <c r="N136" s="0" t="n">
        <f aca="false">K136+L136+I136-fixed</f>
        <v>-72869.336094423</v>
      </c>
      <c r="O136" s="0" t="n">
        <f aca="false">K136+L136+M136-fixed</f>
        <v>-179044.653342423</v>
      </c>
      <c r="P136" s="0" t="n">
        <f aca="false">12*Inputs!$B$6*(1-MIN(1,Inputs!$F$6*$D136))*(ic*Inputs!$C$6+flat_fee-cost_acc-cost_wd*Inputs!$E$6*$E136-cost_fx*Inputs!$D$6)+12*Inputs!$B$7*(1-MIN(1,Inputs!$F$7*$D136))*(ic*Inputs!$C$7+flat_fee-cost_acc-cost_wd*Inputs!$E$7*$E136-cost_fx*Inputs!$D$7)+12*Inputs!$B$8*(1-MIN(1,Inputs!$F$8*$D136))*(ic*Inputs!$C$8+flat_fee-cost_acc-cost_wd*Inputs!$E$8*$E136-cost_fx*Inputs!$D$8)-fixed</f>
        <v>-246985.326652</v>
      </c>
    </row>
    <row r="137" customFormat="false" ht="15" hidden="false" customHeight="false" outlineLevel="0" collapsed="false">
      <c r="A137" s="0" t="n">
        <v>72</v>
      </c>
      <c r="B137" s="0" t="n">
        <v>0.535415</v>
      </c>
      <c r="C137" s="0" t="n">
        <v>1.09324</v>
      </c>
      <c r="D137" s="0" t="n">
        <v>1.055965</v>
      </c>
      <c r="E137" s="0" t="n">
        <v>1.146043</v>
      </c>
      <c r="F137" s="0" t="n">
        <v>0.189411</v>
      </c>
      <c r="G137" s="0" t="n">
        <f aca="false">12*Inputs!$B$6*(MIN(1,$H$50*$C137)*(ic*Inputs!$C$6+pS+fee_fx*Inputs!$D$6-cost_acc-cost_wd*Inputs!$E$6*$E137-cost_fx*Inputs!$D$6-$F137)+(1-MIN(1,$H$50*$C137))*(1-MIN(1,Inputs!$G$6*$D137)*churn_nonbuyers)*(ic*Inputs!$C$6+fee_wd*Inputs!$E$6*(1-$B137)+fee_fx*Inputs!$D$6-cost_acc-cost_wd*Inputs!$E$6*(1-$B137)-cost_fx*Inputs!$D$6))</f>
        <v>179514.074806087</v>
      </c>
      <c r="H137" s="0" t="n">
        <f aca="false">12*Inputs!$B$7*(MIN(1,$H$51*$C137)*(ic*Inputs!$C$7+pE+fee_fx*Inputs!$D$7-cost_acc-cost_wd*Inputs!$E$7*$E137-cost_fx*Inputs!$D$7-$F137)+(1-MIN(1,$H$51*$C137))*(1-MIN(1,Inputs!$G$7*$D137)*churn_nonbuyers)*(ic*Inputs!$C$7+fee_wd*Inputs!$E$7*(1-$B137)+fee_fx*Inputs!$D$7-cost_acc-cost_wd*Inputs!$E$7*(1-$B137)-cost_fx*Inputs!$D$7))</f>
        <v>386023.386766294</v>
      </c>
      <c r="I137" s="0" t="n">
        <f aca="false">12*Inputs!$B$8*(MIN(1,$H$52*$C137)*(ic*Inputs!$C$8+pT-cost_acc-cost_wd*Inputs!$E$8-cost_fx*Inputs!$D$8-cost_ins)+(1-MIN(1,$H$52*$C137))*(1-MIN(1,Inputs!$G$8*$D137)*churn_nonbuyers)*(ic*Inputs!$C$8+fee_wd*Inputs!$E$8*(1-$B137)+fee_fx*Inputs!$D$8-cost_acc-cost_wd*Inputs!$E$8*(1-$B137)-cost_fx*Inputs!$D$8))</f>
        <v>175994.005117682</v>
      </c>
      <c r="J137" s="0" t="n">
        <f aca="false">G137+H137+I137-fixed</f>
        <v>41531.466690063</v>
      </c>
      <c r="K137" s="0" t="n">
        <f aca="false">12*Inputs!$B$6*(1-MIN(1,Inputs!$G$6*$D137)*churn_nonbuyers)*(ic*Inputs!$C$6+fee_wd*Inputs!$E$6*(1-$B137)+fee_fx*Inputs!$D$6-cost_acc-cost_wd*Inputs!$E$6*(1-$B137)-cost_fx*Inputs!$D$6)</f>
        <v>117926.84520342</v>
      </c>
      <c r="L137" s="0" t="n">
        <f aca="false">12*Inputs!$B$7*(1-MIN(1,Inputs!$G$7*$D137)*churn_nonbuyers)*(ic*Inputs!$C$7+fee_wd*Inputs!$E$7*(1-$B137)+fee_fx*Inputs!$D$7-cost_acc-cost_wd*Inputs!$E$7*(1-$B137)-cost_fx*Inputs!$D$7)</f>
        <v>315769.726802052</v>
      </c>
      <c r="M137" s="0" t="n">
        <f aca="false">12*Inputs!$B$8*(1-MIN(1,Inputs!$G$8*$D137)*churn_nonbuyers)*(ic*Inputs!$C$8+fee_wd*Inputs!$E$8*(1-$B137)+fee_fx*Inputs!$D$8-cost_acc-cost_wd*Inputs!$E$8*(1-$B137)-cost_fx*Inputs!$D$8)</f>
        <v>78429.94801596</v>
      </c>
      <c r="N137" s="0" t="n">
        <f aca="false">K137+L137+I137-fixed</f>
        <v>-90309.4228768456</v>
      </c>
      <c r="O137" s="0" t="n">
        <f aca="false">K137+L137+M137-fixed</f>
        <v>-187873.479978568</v>
      </c>
      <c r="P137" s="0" t="n">
        <f aca="false">12*Inputs!$B$6*(1-MIN(1,Inputs!$F$6*$D137))*(ic*Inputs!$C$6+flat_fee-cost_acc-cost_wd*Inputs!$E$6*$E137-cost_fx*Inputs!$D$6)+12*Inputs!$B$7*(1-MIN(1,Inputs!$F$7*$D137))*(ic*Inputs!$C$7+flat_fee-cost_acc-cost_wd*Inputs!$E$7*$E137-cost_fx*Inputs!$D$7)+12*Inputs!$B$8*(1-MIN(1,Inputs!$F$8*$D137))*(ic*Inputs!$C$8+flat_fee-cost_acc-cost_wd*Inputs!$E$8*$E137-cost_fx*Inputs!$D$8)-fixed</f>
        <v>-22217.2153612</v>
      </c>
    </row>
    <row r="138" customFormat="false" ht="15" hidden="false" customHeight="false" outlineLevel="0" collapsed="false">
      <c r="A138" s="0" t="n">
        <v>73</v>
      </c>
      <c r="B138" s="0" t="n">
        <v>0.19524</v>
      </c>
      <c r="C138" s="0" t="n">
        <v>0.989415</v>
      </c>
      <c r="D138" s="0" t="n">
        <v>1.221117</v>
      </c>
      <c r="E138" s="0" t="n">
        <v>1.239266</v>
      </c>
      <c r="F138" s="0" t="n">
        <v>0.26754</v>
      </c>
      <c r="G138" s="0" t="n">
        <f aca="false">12*Inputs!$B$6*(MIN(1,$H$50*$C138)*(ic*Inputs!$C$6+pS+fee_fx*Inputs!$D$6-cost_acc-cost_wd*Inputs!$E$6*$E138-cost_fx*Inputs!$D$6-$F138)+(1-MIN(1,$H$50*$C138))*(1-MIN(1,Inputs!$G$6*$D138)*churn_nonbuyers)*(ic*Inputs!$C$6+fee_wd*Inputs!$E$6*(1-$B138)+fee_fx*Inputs!$D$6-cost_acc-cost_wd*Inputs!$E$6*(1-$B138)-cost_fx*Inputs!$D$6))</f>
        <v>211166.042488816</v>
      </c>
      <c r="H138" s="0" t="n">
        <f aca="false">12*Inputs!$B$7*(MIN(1,$H$51*$C138)*(ic*Inputs!$C$7+pE+fee_fx*Inputs!$D$7-cost_acc-cost_wd*Inputs!$E$7*$E138-cost_fx*Inputs!$D$7-$F138)+(1-MIN(1,$H$51*$C138))*(1-MIN(1,Inputs!$G$7*$D138)*churn_nonbuyers)*(ic*Inputs!$C$7+fee_wd*Inputs!$E$7*(1-$B138)+fee_fx*Inputs!$D$7-cost_acc-cost_wd*Inputs!$E$7*(1-$B138)-cost_fx*Inputs!$D$7))</f>
        <v>391811.161989032</v>
      </c>
      <c r="I138" s="0" t="n">
        <f aca="false">12*Inputs!$B$8*(MIN(1,$H$52*$C138)*(ic*Inputs!$C$8+pT-cost_acc-cost_wd*Inputs!$E$8-cost_fx*Inputs!$D$8-cost_ins)+(1-MIN(1,$H$52*$C138))*(1-MIN(1,Inputs!$G$8*$D138)*churn_nonbuyers)*(ic*Inputs!$C$8+fee_wd*Inputs!$E$8*(1-$B138)+fee_fx*Inputs!$D$8-cost_acc-cost_wd*Inputs!$E$8*(1-$B138)-cost_fx*Inputs!$D$8))</f>
        <v>156770.83840103</v>
      </c>
      <c r="J138" s="0" t="n">
        <f aca="false">G138+H138+I138-fixed</f>
        <v>59748.0428788781</v>
      </c>
      <c r="K138" s="0" t="n">
        <f aca="false">12*Inputs!$B$6*(1-MIN(1,Inputs!$G$6*$D138)*churn_nonbuyers)*(ic*Inputs!$C$6+fee_wd*Inputs!$E$6*(1-$B138)+fee_fx*Inputs!$D$6-cost_acc-cost_wd*Inputs!$E$6*(1-$B138)-cost_fx*Inputs!$D$6)</f>
        <v>162893.138998176</v>
      </c>
      <c r="L138" s="0" t="n">
        <f aca="false">12*Inputs!$B$7*(1-MIN(1,Inputs!$G$7*$D138)*churn_nonbuyers)*(ic*Inputs!$C$7+fee_wd*Inputs!$E$7*(1-$B138)+fee_fx*Inputs!$D$7-cost_acc-cost_wd*Inputs!$E$7*(1-$B138)-cost_fx*Inputs!$D$7)</f>
        <v>361344.743782906</v>
      </c>
      <c r="M138" s="0" t="n">
        <f aca="false">12*Inputs!$B$8*(1-MIN(1,Inputs!$G$8*$D138)*churn_nonbuyers)*(ic*Inputs!$C$8+fee_wd*Inputs!$E$8*(1-$B138)+fee_fx*Inputs!$D$8-cost_acc-cost_wd*Inputs!$E$8*(1-$B138)-cost_fx*Inputs!$D$8)</f>
        <v>46038.273511488</v>
      </c>
      <c r="N138" s="0" t="n">
        <f aca="false">K138+L138+I138-fixed</f>
        <v>-18991.2788178885</v>
      </c>
      <c r="O138" s="0" t="n">
        <f aca="false">K138+L138+M138-fixed</f>
        <v>-129723.84370743</v>
      </c>
      <c r="P138" s="0" t="n">
        <f aca="false">12*Inputs!$B$6*(1-MIN(1,Inputs!$F$6*$D138))*(ic*Inputs!$C$6+flat_fee-cost_acc-cost_wd*Inputs!$E$6*$E138-cost_fx*Inputs!$D$6)+12*Inputs!$B$7*(1-MIN(1,Inputs!$F$7*$D138))*(ic*Inputs!$C$7+flat_fee-cost_acc-cost_wd*Inputs!$E$7*$E138-cost_fx*Inputs!$D$7)+12*Inputs!$B$8*(1-MIN(1,Inputs!$F$8*$D138))*(ic*Inputs!$C$8+flat_fee-cost_acc-cost_wd*Inputs!$E$8*$E138-cost_fx*Inputs!$D$8)-fixed</f>
        <v>-144887.59234672</v>
      </c>
    </row>
    <row r="139" customFormat="false" ht="15" hidden="false" customHeight="false" outlineLevel="0" collapsed="false">
      <c r="A139" s="0" t="n">
        <v>74</v>
      </c>
      <c r="B139" s="0" t="n">
        <v>0.508234</v>
      </c>
      <c r="C139" s="0" t="n">
        <v>0.995515</v>
      </c>
      <c r="D139" s="0" t="n">
        <v>1.155631</v>
      </c>
      <c r="E139" s="0" t="n">
        <v>1.190152</v>
      </c>
      <c r="F139" s="0" t="n">
        <v>0.030812</v>
      </c>
      <c r="G139" s="0" t="n">
        <f aca="false">12*Inputs!$B$6*(MIN(1,$H$50*$C139)*(ic*Inputs!$C$6+pS+fee_fx*Inputs!$D$6-cost_acc-cost_wd*Inputs!$E$6*$E139-cost_fx*Inputs!$D$6-$F139)+(1-MIN(1,$H$50*$C139))*(1-MIN(1,Inputs!$G$6*$D139)*churn_nonbuyers)*(ic*Inputs!$C$6+fee_wd*Inputs!$E$6*(1-$B139)+fee_fx*Inputs!$D$6-cost_acc-cost_wd*Inputs!$E$6*(1-$B139)-cost_fx*Inputs!$D$6))</f>
        <v>179457.979005592</v>
      </c>
      <c r="H139" s="0" t="n">
        <f aca="false">12*Inputs!$B$7*(MIN(1,$H$51*$C139)*(ic*Inputs!$C$7+pE+fee_fx*Inputs!$D$7-cost_acc-cost_wd*Inputs!$E$7*$E139-cost_fx*Inputs!$D$7-$F139)+(1-MIN(1,$H$51*$C139))*(1-MIN(1,Inputs!$G$7*$D139)*churn_nonbuyers)*(ic*Inputs!$C$7+fee_wd*Inputs!$E$7*(1-$B139)+fee_fx*Inputs!$D$7-cost_acc-cost_wd*Inputs!$E$7*(1-$B139)-cost_fx*Inputs!$D$7))</f>
        <v>385466.187812136</v>
      </c>
      <c r="I139" s="0" t="n">
        <f aca="false">12*Inputs!$B$8*(MIN(1,$H$52*$C139)*(ic*Inputs!$C$8+pT-cost_acc-cost_wd*Inputs!$E$8-cost_fx*Inputs!$D$8-cost_ins)+(1-MIN(1,$H$52*$C139))*(1-MIN(1,Inputs!$G$8*$D139)*churn_nonbuyers)*(ic*Inputs!$C$8+fee_wd*Inputs!$E$8*(1-$B139)+fee_fx*Inputs!$D$8-cost_acc-cost_wd*Inputs!$E$8*(1-$B139)-cost_fx*Inputs!$D$8))</f>
        <v>160988.820204691</v>
      </c>
      <c r="J139" s="0" t="n">
        <f aca="false">G139+H139+I139-fixed</f>
        <v>25912.987022419</v>
      </c>
      <c r="K139" s="0" t="n">
        <f aca="false">12*Inputs!$B$6*(1-MIN(1,Inputs!$G$6*$D139)*churn_nonbuyers)*(ic*Inputs!$C$6+fee_wd*Inputs!$E$6*(1-$B139)+fee_fx*Inputs!$D$6-cost_acc-cost_wd*Inputs!$E$6*(1-$B139)-cost_fx*Inputs!$D$6)</f>
        <v>120994.326472709</v>
      </c>
      <c r="L139" s="0" t="n">
        <f aca="false">12*Inputs!$B$7*(1-MIN(1,Inputs!$G$7*$D139)*churn_nonbuyers)*(ic*Inputs!$C$7+fee_wd*Inputs!$E$7*(1-$B139)+fee_fx*Inputs!$D$7-cost_acc-cost_wd*Inputs!$E$7*(1-$B139)-cost_fx*Inputs!$D$7)</f>
        <v>318573.061195625</v>
      </c>
      <c r="M139" s="0" t="n">
        <f aca="false">12*Inputs!$B$8*(1-MIN(1,Inputs!$G$8*$D139)*churn_nonbuyers)*(ic*Inputs!$C$8+fee_wd*Inputs!$E$8*(1-$B139)+fee_fx*Inputs!$D$8-cost_acc-cost_wd*Inputs!$E$8*(1-$B139)-cost_fx*Inputs!$D$8)</f>
        <v>57700.5175659744</v>
      </c>
      <c r="N139" s="0" t="n">
        <f aca="false">K139+L139+I139-fixed</f>
        <v>-99443.7921269751</v>
      </c>
      <c r="O139" s="0" t="n">
        <f aca="false">K139+L139+M139-fixed</f>
        <v>-202732.094765691</v>
      </c>
      <c r="P139" s="0" t="n">
        <f aca="false">12*Inputs!$B$6*(1-MIN(1,Inputs!$F$6*$D139))*(ic*Inputs!$C$6+flat_fee-cost_acc-cost_wd*Inputs!$E$6*$E139-cost_fx*Inputs!$D$6)+12*Inputs!$B$7*(1-MIN(1,Inputs!$F$7*$D139))*(ic*Inputs!$C$7+flat_fee-cost_acc-cost_wd*Inputs!$E$7*$E139-cost_fx*Inputs!$D$7)+12*Inputs!$B$8*(1-MIN(1,Inputs!$F$8*$D139))*(ic*Inputs!$C$8+flat_fee-cost_acc-cost_wd*Inputs!$E$8*$E139-cost_fx*Inputs!$D$8)-fixed</f>
        <v>-92335.89154912</v>
      </c>
    </row>
    <row r="140" customFormat="false" ht="15" hidden="false" customHeight="false" outlineLevel="0" collapsed="false">
      <c r="A140" s="0" t="n">
        <v>75</v>
      </c>
      <c r="B140" s="0" t="n">
        <v>0.345163</v>
      </c>
      <c r="C140" s="0" t="n">
        <v>0.989277</v>
      </c>
      <c r="D140" s="0" t="n">
        <v>1.304779</v>
      </c>
      <c r="E140" s="0" t="n">
        <v>1.083582</v>
      </c>
      <c r="F140" s="0" t="n">
        <v>0.240991</v>
      </c>
      <c r="G140" s="0" t="n">
        <f aca="false">12*Inputs!$B$6*(MIN(1,$H$50*$C140)*(ic*Inputs!$C$6+pS+fee_fx*Inputs!$D$6-cost_acc-cost_wd*Inputs!$E$6*$E140-cost_fx*Inputs!$D$6-$F140)+(1-MIN(1,$H$50*$C140))*(1-MIN(1,Inputs!$G$6*$D140)*churn_nonbuyers)*(ic*Inputs!$C$6+fee_wd*Inputs!$E$6*(1-$B140)+fee_fx*Inputs!$D$6-cost_acc-cost_wd*Inputs!$E$6*(1-$B140)-cost_fx*Inputs!$D$6))</f>
        <v>196061.315101787</v>
      </c>
      <c r="H140" s="0" t="n">
        <f aca="false">12*Inputs!$B$7*(MIN(1,$H$51*$C140)*(ic*Inputs!$C$7+pE+fee_fx*Inputs!$D$7-cost_acc-cost_wd*Inputs!$E$7*$E140-cost_fx*Inputs!$D$7-$F140)+(1-MIN(1,$H$51*$C140))*(1-MIN(1,Inputs!$G$7*$D140)*churn_nonbuyers)*(ic*Inputs!$C$7+fee_wd*Inputs!$E$7*(1-$B140)+fee_fx*Inputs!$D$7-cost_acc-cost_wd*Inputs!$E$7*(1-$B140)-cost_fx*Inputs!$D$7))</f>
        <v>397958.050040627</v>
      </c>
      <c r="I140" s="0" t="n">
        <f aca="false">12*Inputs!$B$8*(MIN(1,$H$52*$C140)*(ic*Inputs!$C$8+pT-cost_acc-cost_wd*Inputs!$E$8-cost_fx*Inputs!$D$8-cost_ins)+(1-MIN(1,$H$52*$C140))*(1-MIN(1,Inputs!$G$8*$D140)*churn_nonbuyers)*(ic*Inputs!$C$8+fee_wd*Inputs!$E$8*(1-$B140)+fee_fx*Inputs!$D$8-cost_acc-cost_wd*Inputs!$E$8*(1-$B140)-cost_fx*Inputs!$D$8))</f>
        <v>150854.395048777</v>
      </c>
      <c r="J140" s="0" t="n">
        <f aca="false">G140+H140+I140-fixed</f>
        <v>44873.7601911904</v>
      </c>
      <c r="K140" s="0" t="n">
        <f aca="false">12*Inputs!$B$6*(1-MIN(1,Inputs!$G$6*$D140)*churn_nonbuyers)*(ic*Inputs!$C$6+fee_wd*Inputs!$E$6*(1-$B140)+fee_fx*Inputs!$D$6-cost_acc-cost_wd*Inputs!$E$6*(1-$B140)-cost_fx*Inputs!$D$6)</f>
        <v>141986.958004634</v>
      </c>
      <c r="L140" s="0" t="n">
        <f aca="false">12*Inputs!$B$7*(1-MIN(1,Inputs!$G$7*$D140)*churn_nonbuyers)*(ic*Inputs!$C$7+fee_wd*Inputs!$E$7*(1-$B140)+fee_fx*Inputs!$D$7-cost_acc-cost_wd*Inputs!$E$7*(1-$B140)-cost_fx*Inputs!$D$7)</f>
        <v>339659.482610781</v>
      </c>
      <c r="M140" s="0" t="n">
        <f aca="false">12*Inputs!$B$8*(1-MIN(1,Inputs!$G$8*$D140)*churn_nonbuyers)*(ic*Inputs!$C$8+fee_wd*Inputs!$E$8*(1-$B140)+fee_fx*Inputs!$D$8-cost_acc-cost_wd*Inputs!$E$8*(1-$B140)-cost_fx*Inputs!$D$8)</f>
        <v>26848.4142616272</v>
      </c>
      <c r="N140" s="0" t="n">
        <f aca="false">K140+L140+I140-fixed</f>
        <v>-67499.1643358077</v>
      </c>
      <c r="O140" s="0" t="n">
        <f aca="false">K140+L140+M140-fixed</f>
        <v>-191505.145122958</v>
      </c>
      <c r="P140" s="0" t="n">
        <f aca="false">12*Inputs!$B$6*(1-MIN(1,Inputs!$F$6*$D140))*(ic*Inputs!$C$6+flat_fee-cost_acc-cost_wd*Inputs!$E$6*$E140-cost_fx*Inputs!$D$6)+12*Inputs!$B$7*(1-MIN(1,Inputs!$F$7*$D140))*(ic*Inputs!$C$7+flat_fee-cost_acc-cost_wd*Inputs!$E$7*$E140-cost_fx*Inputs!$D$7)+12*Inputs!$B$8*(1-MIN(1,Inputs!$F$8*$D140))*(ic*Inputs!$C$8+flat_fee-cost_acc-cost_wd*Inputs!$E$8*$E140-cost_fx*Inputs!$D$8)-fixed</f>
        <v>-131395.06670128</v>
      </c>
    </row>
    <row r="141" customFormat="false" ht="15" hidden="false" customHeight="false" outlineLevel="0" collapsed="false">
      <c r="A141" s="0" t="n">
        <v>76</v>
      </c>
      <c r="B141" s="0" t="n">
        <v>0.144892</v>
      </c>
      <c r="C141" s="0" t="n">
        <v>0.863368</v>
      </c>
      <c r="D141" s="0" t="n">
        <v>0.81855</v>
      </c>
      <c r="E141" s="0" t="n">
        <v>1.139224</v>
      </c>
      <c r="F141" s="0" t="n">
        <v>0.243611</v>
      </c>
      <c r="G141" s="0" t="n">
        <f aca="false">12*Inputs!$B$6*(MIN(1,$H$50*$C141)*(ic*Inputs!$C$6+pS+fee_fx*Inputs!$D$6-cost_acc-cost_wd*Inputs!$E$6*$E141-cost_fx*Inputs!$D$6-$F141)+(1-MIN(1,$H$50*$C141))*(1-MIN(1,Inputs!$G$6*$D141)*churn_nonbuyers)*(ic*Inputs!$C$6+fee_wd*Inputs!$E$6*(1-$B141)+fee_fx*Inputs!$D$6-cost_acc-cost_wd*Inputs!$E$6*(1-$B141)-cost_fx*Inputs!$D$6))</f>
        <v>217206.227316078</v>
      </c>
      <c r="H141" s="0" t="n">
        <f aca="false">12*Inputs!$B$7*(MIN(1,$H$51*$C141)*(ic*Inputs!$C$7+pE+fee_fx*Inputs!$D$7-cost_acc-cost_wd*Inputs!$E$7*$E141-cost_fx*Inputs!$D$7-$F141)+(1-MIN(1,$H$51*$C141))*(1-MIN(1,Inputs!$G$7*$D141)*churn_nonbuyers)*(ic*Inputs!$C$7+fee_wd*Inputs!$E$7*(1-$B141)+fee_fx*Inputs!$D$7-cost_acc-cost_wd*Inputs!$E$7*(1-$B141)-cost_fx*Inputs!$D$7))</f>
        <v>406665.315874614</v>
      </c>
      <c r="I141" s="0" t="n">
        <f aca="false">12*Inputs!$B$8*(MIN(1,$H$52*$C141)*(ic*Inputs!$C$8+pT-cost_acc-cost_wd*Inputs!$E$8-cost_fx*Inputs!$D$8-cost_ins)+(1-MIN(1,$H$52*$C141))*(1-MIN(1,Inputs!$G$8*$D141)*churn_nonbuyers)*(ic*Inputs!$C$8+fee_wd*Inputs!$E$8*(1-$B141)+fee_fx*Inputs!$D$8-cost_acc-cost_wd*Inputs!$E$8*(1-$B141)-cost_fx*Inputs!$D$8))</f>
        <v>178418.060089557</v>
      </c>
      <c r="J141" s="0" t="n">
        <f aca="false">G141+H141+I141-fixed</f>
        <v>102289.603280249</v>
      </c>
      <c r="K141" s="0" t="n">
        <f aca="false">12*Inputs!$B$6*(1-MIN(1,Inputs!$G$6*$D141)*churn_nonbuyers)*(ic*Inputs!$C$6+fee_wd*Inputs!$E$6*(1-$B141)+fee_fx*Inputs!$D$6-cost_acc-cost_wd*Inputs!$E$6*(1-$B141)-cost_fx*Inputs!$D$6)</f>
        <v>173338.49769552</v>
      </c>
      <c r="L141" s="0" t="n">
        <f aca="false">12*Inputs!$B$7*(1-MIN(1,Inputs!$G$7*$D141)*churn_nonbuyers)*(ic*Inputs!$C$7+fee_wd*Inputs!$E$7*(1-$B141)+fee_fx*Inputs!$D$7-cost_acc-cost_wd*Inputs!$E$7*(1-$B141)-cost_fx*Inputs!$D$7)</f>
        <v>372946.729017312</v>
      </c>
      <c r="M141" s="0" t="n">
        <f aca="false">12*Inputs!$B$8*(1-MIN(1,Inputs!$G$8*$D141)*churn_nonbuyers)*(ic*Inputs!$C$8+fee_wd*Inputs!$E$8*(1-$B141)+fee_fx*Inputs!$D$8-cost_acc-cost_wd*Inputs!$E$8*(1-$B141)-cost_fx*Inputs!$D$8)</f>
        <v>136407.88524576</v>
      </c>
      <c r="N141" s="0" t="n">
        <f aca="false">K141+L141+I141-fixed</f>
        <v>24703.2868023893</v>
      </c>
      <c r="O141" s="0" t="n">
        <f aca="false">K141+L141+M141-fixed</f>
        <v>-17306.8880414078</v>
      </c>
      <c r="P141" s="0" t="n">
        <f aca="false">12*Inputs!$B$6*(1-MIN(1,Inputs!$F$6*$D141))*(ic*Inputs!$C$6+flat_fee-cost_acc-cost_wd*Inputs!$E$6*$E141-cost_fx*Inputs!$D$6)+12*Inputs!$B$7*(1-MIN(1,Inputs!$F$7*$D141))*(ic*Inputs!$C$7+flat_fee-cost_acc-cost_wd*Inputs!$E$7*$E141-cost_fx*Inputs!$D$7)+12*Inputs!$B$8*(1-MIN(1,Inputs!$F$8*$D141))*(ic*Inputs!$C$8+flat_fee-cost_acc-cost_wd*Inputs!$E$8*$E141-cost_fx*Inputs!$D$8)-fixed</f>
        <v>106589.040848</v>
      </c>
    </row>
    <row r="142" customFormat="false" ht="15" hidden="false" customHeight="false" outlineLevel="0" collapsed="false">
      <c r="A142" s="0" t="n">
        <v>77</v>
      </c>
      <c r="B142" s="0" t="n">
        <v>0.190354</v>
      </c>
      <c r="C142" s="0" t="n">
        <v>0.821881</v>
      </c>
      <c r="D142" s="0" t="n">
        <v>0.679779</v>
      </c>
      <c r="E142" s="0" t="n">
        <v>1.256762</v>
      </c>
      <c r="F142" s="0" t="n">
        <v>0.215932</v>
      </c>
      <c r="G142" s="0" t="n">
        <f aca="false">12*Inputs!$B$6*(MIN(1,$H$50*$C142)*(ic*Inputs!$C$6+pS+fee_fx*Inputs!$D$6-cost_acc-cost_wd*Inputs!$E$6*$E142-cost_fx*Inputs!$D$6-$F142)+(1-MIN(1,$H$50*$C142))*(1-MIN(1,Inputs!$G$6*$D142)*churn_nonbuyers)*(ic*Inputs!$C$6+fee_wd*Inputs!$E$6*(1-$B142)+fee_fx*Inputs!$D$6-cost_acc-cost_wd*Inputs!$E$6*(1-$B142)-cost_fx*Inputs!$D$6))</f>
        <v>208660.0679405</v>
      </c>
      <c r="H142" s="0" t="n">
        <f aca="false">12*Inputs!$B$7*(MIN(1,$H$51*$C142)*(ic*Inputs!$C$7+pE+fee_fx*Inputs!$D$7-cost_acc-cost_wd*Inputs!$E$7*$E142-cost_fx*Inputs!$D$7-$F142)+(1-MIN(1,$H$51*$C142))*(1-MIN(1,Inputs!$G$7*$D142)*churn_nonbuyers)*(ic*Inputs!$C$7+fee_wd*Inputs!$E$7*(1-$B142)+fee_fx*Inputs!$D$7-cost_acc-cost_wd*Inputs!$E$7*(1-$B142)-cost_fx*Inputs!$D$7))</f>
        <v>391990.514949631</v>
      </c>
      <c r="I142" s="0" t="n">
        <f aca="false">12*Inputs!$B$8*(MIN(1,$H$52*$C142)*(ic*Inputs!$C$8+pT-cost_acc-cost_wd*Inputs!$E$8-cost_fx*Inputs!$D$8-cost_ins)+(1-MIN(1,$H$52*$C142))*(1-MIN(1,Inputs!$G$8*$D142)*churn_nonbuyers)*(ic*Inputs!$C$8+fee_wd*Inputs!$E$8*(1-$B142)+fee_fx*Inputs!$D$8-cost_acc-cost_wd*Inputs!$E$8*(1-$B142)-cost_fx*Inputs!$D$8))</f>
        <v>189091.880401408</v>
      </c>
      <c r="J142" s="0" t="n">
        <f aca="false">G142+H142+I142-fixed</f>
        <v>89742.4632915396</v>
      </c>
      <c r="K142" s="0" t="n">
        <f aca="false">12*Inputs!$B$6*(1-MIN(1,Inputs!$G$6*$D142)*churn_nonbuyers)*(ic*Inputs!$C$6+fee_wd*Inputs!$E$6*(1-$B142)+fee_fx*Inputs!$D$6-cost_acc-cost_wd*Inputs!$E$6*(1-$B142)-cost_fx*Inputs!$D$6)</f>
        <v>168268.521972715</v>
      </c>
      <c r="L142" s="0" t="n">
        <f aca="false">12*Inputs!$B$7*(1-MIN(1,Inputs!$G$7*$D142)*churn_nonbuyers)*(ic*Inputs!$C$7+fee_wd*Inputs!$E$7*(1-$B142)+fee_fx*Inputs!$D$7-cost_acc-cost_wd*Inputs!$E$7*(1-$B142)-cost_fx*Inputs!$D$7)</f>
        <v>368125.419391629</v>
      </c>
      <c r="M142" s="0" t="n">
        <f aca="false">12*Inputs!$B$8*(1-MIN(1,Inputs!$G$8*$D142)*churn_nonbuyers)*(ic*Inputs!$C$8+fee_wd*Inputs!$E$8*(1-$B142)+fee_fx*Inputs!$D$8-cost_acc-cost_wd*Inputs!$E$8*(1-$B142)-cost_fx*Inputs!$D$8)</f>
        <v>166294.896779338</v>
      </c>
      <c r="N142" s="0" t="n">
        <f aca="false">K142+L142+I142-fixed</f>
        <v>25485.821765753</v>
      </c>
      <c r="O142" s="0" t="n">
        <f aca="false">K142+L142+M142-fixed</f>
        <v>2688.83814368211</v>
      </c>
      <c r="P142" s="0" t="n">
        <f aca="false">12*Inputs!$B$6*(1-MIN(1,Inputs!$F$6*$D142))*(ic*Inputs!$C$6+flat_fee-cost_acc-cost_wd*Inputs!$E$6*$E142-cost_fx*Inputs!$D$6)+12*Inputs!$B$7*(1-MIN(1,Inputs!$F$7*$D142))*(ic*Inputs!$C$7+flat_fee-cost_acc-cost_wd*Inputs!$E$7*$E142-cost_fx*Inputs!$D$7)+12*Inputs!$B$8*(1-MIN(1,Inputs!$F$8*$D142))*(ic*Inputs!$C$8+flat_fee-cost_acc-cost_wd*Inputs!$E$8*$E142-cost_fx*Inputs!$D$8)-fixed</f>
        <v>120399.46383152</v>
      </c>
    </row>
    <row r="143" customFormat="false" ht="15" hidden="false" customHeight="false" outlineLevel="0" collapsed="false">
      <c r="A143" s="0" t="n">
        <v>78</v>
      </c>
      <c r="B143" s="0" t="n">
        <v>0.171414</v>
      </c>
      <c r="C143" s="0" t="n">
        <v>1.015708</v>
      </c>
      <c r="D143" s="0" t="n">
        <v>0.656361</v>
      </c>
      <c r="E143" s="0" t="n">
        <v>1.061948</v>
      </c>
      <c r="F143" s="0" t="n">
        <v>0.397286</v>
      </c>
      <c r="G143" s="0" t="n">
        <f aca="false">12*Inputs!$B$6*(MIN(1,$H$50*$C143)*(ic*Inputs!$C$6+pS+fee_fx*Inputs!$D$6-cost_acc-cost_wd*Inputs!$E$6*$E143-cost_fx*Inputs!$D$6-$F143)+(1-MIN(1,$H$50*$C143))*(1-MIN(1,Inputs!$G$6*$D143)*churn_nonbuyers)*(ic*Inputs!$C$6+fee_wd*Inputs!$E$6*(1-$B143)+fee_fx*Inputs!$D$6-cost_acc-cost_wd*Inputs!$E$6*(1-$B143)-cost_fx*Inputs!$D$6))</f>
        <v>221111.629012188</v>
      </c>
      <c r="H143" s="0" t="n">
        <f aca="false">12*Inputs!$B$7*(MIN(1,$H$51*$C143)*(ic*Inputs!$C$7+pE+fee_fx*Inputs!$D$7-cost_acc-cost_wd*Inputs!$E$7*$E143-cost_fx*Inputs!$D$7-$F143)+(1-MIN(1,$H$51*$C143))*(1-MIN(1,Inputs!$G$7*$D143)*churn_nonbuyers)*(ic*Inputs!$C$7+fee_wd*Inputs!$E$7*(1-$B143)+fee_fx*Inputs!$D$7-cost_acc-cost_wd*Inputs!$E$7*(1-$B143)-cost_fx*Inputs!$D$7))</f>
        <v>411547.866345089</v>
      </c>
      <c r="I143" s="0" t="n">
        <f aca="false">12*Inputs!$B$8*(MIN(1,$H$52*$C143)*(ic*Inputs!$C$8+pT-cost_acc-cost_wd*Inputs!$E$8-cost_fx*Inputs!$D$8-cost_ins)+(1-MIN(1,$H$52*$C143))*(1-MIN(1,Inputs!$G$8*$D143)*churn_nonbuyers)*(ic*Inputs!$C$8+fee_wd*Inputs!$E$8*(1-$B143)+fee_fx*Inputs!$D$8-cost_acc-cost_wd*Inputs!$E$8*(1-$B143)-cost_fx*Inputs!$D$8))</f>
        <v>196113.238180887</v>
      </c>
      <c r="J143" s="0" t="n">
        <f aca="false">G143+H143+I143-fixed</f>
        <v>128772.733538163</v>
      </c>
      <c r="K143" s="0" t="n">
        <f aca="false">12*Inputs!$B$6*(1-MIN(1,Inputs!$G$6*$D143)*churn_nonbuyers)*(ic*Inputs!$C$6+fee_wd*Inputs!$E$6*(1-$B143)+fee_fx*Inputs!$D$6-cost_acc-cost_wd*Inputs!$E$6*(1-$B143)-cost_fx*Inputs!$D$6)</f>
        <v>171110.333264069</v>
      </c>
      <c r="L143" s="0" t="n">
        <f aca="false">12*Inputs!$B$7*(1-MIN(1,Inputs!$G$7*$D143)*churn_nonbuyers)*(ic*Inputs!$C$7+fee_wd*Inputs!$E$7*(1-$B143)+fee_fx*Inputs!$D$7-cost_acc-cost_wd*Inputs!$E$7*(1-$B143)-cost_fx*Inputs!$D$7)</f>
        <v>371063.082230441</v>
      </c>
      <c r="M143" s="0" t="n">
        <f aca="false">12*Inputs!$B$8*(1-MIN(1,Inputs!$G$8*$D143)*churn_nonbuyers)*(ic*Inputs!$C$8+fee_wd*Inputs!$E$8*(1-$B143)+fee_fx*Inputs!$D$8-cost_acc-cost_wd*Inputs!$E$8*(1-$B143)-cost_fx*Inputs!$D$8)</f>
        <v>171987.084725654</v>
      </c>
      <c r="N143" s="0" t="n">
        <f aca="false">K143+L143+I143-fixed</f>
        <v>38286.6536753972</v>
      </c>
      <c r="O143" s="0" t="n">
        <f aca="false">K143+L143+M143-fixed</f>
        <v>14160.5002201647</v>
      </c>
      <c r="P143" s="0" t="n">
        <f aca="false">12*Inputs!$B$6*(1-MIN(1,Inputs!$F$6*$D143))*(ic*Inputs!$C$6+flat_fee-cost_acc-cost_wd*Inputs!$E$6*$E143-cost_fx*Inputs!$D$6)+12*Inputs!$B$7*(1-MIN(1,Inputs!$F$7*$D143))*(ic*Inputs!$C$7+flat_fee-cost_acc-cost_wd*Inputs!$E$7*$E143-cost_fx*Inputs!$D$7)+12*Inputs!$B$8*(1-MIN(1,Inputs!$F$8*$D143))*(ic*Inputs!$C$8+flat_fee-cost_acc-cost_wd*Inputs!$E$8*$E143-cost_fx*Inputs!$D$8)-fixed</f>
        <v>232389.05828672</v>
      </c>
    </row>
    <row r="144" customFormat="false" ht="15" hidden="false" customHeight="false" outlineLevel="0" collapsed="false">
      <c r="A144" s="0" t="n">
        <v>79</v>
      </c>
      <c r="B144" s="0" t="n">
        <v>0.389431</v>
      </c>
      <c r="C144" s="0" t="n">
        <v>0.783006</v>
      </c>
      <c r="D144" s="0" t="n">
        <v>1.071671</v>
      </c>
      <c r="E144" s="0" t="n">
        <v>1.127628</v>
      </c>
      <c r="F144" s="0" t="n">
        <v>0.131487</v>
      </c>
      <c r="G144" s="0" t="n">
        <f aca="false">12*Inputs!$B$6*(MIN(1,$H$50*$C144)*(ic*Inputs!$C$6+pS+fee_fx*Inputs!$D$6-cost_acc-cost_wd*Inputs!$E$6*$E144-cost_fx*Inputs!$D$6-$F144)+(1-MIN(1,$H$50*$C144))*(1-MIN(1,Inputs!$G$6*$D144)*churn_nonbuyers)*(ic*Inputs!$C$6+fee_wd*Inputs!$E$6*(1-$B144)+fee_fx*Inputs!$D$6-cost_acc-cost_wd*Inputs!$E$6*(1-$B144)-cost_fx*Inputs!$D$6))</f>
        <v>181971.74286859</v>
      </c>
      <c r="H144" s="0" t="n">
        <f aca="false">12*Inputs!$B$7*(MIN(1,$H$51*$C144)*(ic*Inputs!$C$7+pE+fee_fx*Inputs!$D$7-cost_acc-cost_wd*Inputs!$E$7*$E144-cost_fx*Inputs!$D$7-$F144)+(1-MIN(1,$H$51*$C144))*(1-MIN(1,Inputs!$G$7*$D144)*churn_nonbuyers)*(ic*Inputs!$C$7+fee_wd*Inputs!$E$7*(1-$B144)+fee_fx*Inputs!$D$7-cost_acc-cost_wd*Inputs!$E$7*(1-$B144)-cost_fx*Inputs!$D$7))</f>
        <v>384228.630252494</v>
      </c>
      <c r="I144" s="0" t="n">
        <f aca="false">12*Inputs!$B$8*(MIN(1,$H$52*$C144)*(ic*Inputs!$C$8+pT-cost_acc-cost_wd*Inputs!$E$8-cost_fx*Inputs!$D$8-cost_ins)+(1-MIN(1,$H$52*$C144))*(1-MIN(1,Inputs!$G$8*$D144)*churn_nonbuyers)*(ic*Inputs!$C$8+fee_wd*Inputs!$E$8*(1-$B144)+fee_fx*Inputs!$D$8-cost_acc-cost_wd*Inputs!$E$8*(1-$B144)-cost_fx*Inputs!$D$8))</f>
        <v>147604.930280888</v>
      </c>
      <c r="J144" s="0" t="n">
        <f aca="false">G144+H144+I144-fixed</f>
        <v>13805.3034019725</v>
      </c>
      <c r="K144" s="0" t="n">
        <f aca="false">12*Inputs!$B$6*(1-MIN(1,Inputs!$G$6*$D144)*churn_nonbuyers)*(ic*Inputs!$C$6+fee_wd*Inputs!$E$6*(1-$B144)+fee_fx*Inputs!$D$6-cost_acc-cost_wd*Inputs!$E$6*(1-$B144)-cost_fx*Inputs!$D$6)</f>
        <v>137724.354066247</v>
      </c>
      <c r="L144" s="0" t="n">
        <f aca="false">12*Inputs!$B$7*(1-MIN(1,Inputs!$G$7*$D144)*churn_nonbuyers)*(ic*Inputs!$C$7+fee_wd*Inputs!$E$7*(1-$B144)+fee_fx*Inputs!$D$7-cost_acc-cost_wd*Inputs!$E$7*(1-$B144)-cost_fx*Inputs!$D$7)</f>
        <v>335961.920631748</v>
      </c>
      <c r="M144" s="0" t="n">
        <f aca="false">12*Inputs!$B$8*(1-MIN(1,Inputs!$G$8*$D144)*churn_nonbuyers)*(ic*Inputs!$C$8+fee_wd*Inputs!$E$8*(1-$B144)+fee_fx*Inputs!$D$8-cost_acc-cost_wd*Inputs!$E$8*(1-$B144)-cost_fx*Inputs!$D$8)</f>
        <v>76874.6100691536</v>
      </c>
      <c r="N144" s="0" t="n">
        <f aca="false">K144+L144+I144-fixed</f>
        <v>-78708.7950211163</v>
      </c>
      <c r="O144" s="0" t="n">
        <f aca="false">K144+L144+M144-fixed</f>
        <v>-149439.115232851</v>
      </c>
      <c r="P144" s="0" t="n">
        <f aca="false">12*Inputs!$B$6*(1-MIN(1,Inputs!$F$6*$D144))*(ic*Inputs!$C$6+flat_fee-cost_acc-cost_wd*Inputs!$E$6*$E144-cost_fx*Inputs!$D$6)+12*Inputs!$B$7*(1-MIN(1,Inputs!$F$7*$D144))*(ic*Inputs!$C$7+flat_fee-cost_acc-cost_wd*Inputs!$E$7*$E144-cost_fx*Inputs!$D$7)+12*Inputs!$B$8*(1-MIN(1,Inputs!$F$8*$D144))*(ic*Inputs!$C$8+flat_fee-cost_acc-cost_wd*Inputs!$E$8*$E144-cost_fx*Inputs!$D$8)-fixed</f>
        <v>-22885.2453548801</v>
      </c>
    </row>
    <row r="145" customFormat="false" ht="15" hidden="false" customHeight="false" outlineLevel="0" collapsed="false">
      <c r="A145" s="0" t="n">
        <v>80</v>
      </c>
      <c r="B145" s="0" t="n">
        <v>0.256813</v>
      </c>
      <c r="C145" s="0" t="n">
        <v>0.987105</v>
      </c>
      <c r="D145" s="0" t="n">
        <v>1.503333</v>
      </c>
      <c r="E145" s="0" t="n">
        <v>1.151082</v>
      </c>
      <c r="F145" s="0" t="n">
        <v>0.352625</v>
      </c>
      <c r="G145" s="0" t="n">
        <f aca="false">12*Inputs!$B$6*(MIN(1,$H$50*$C145)*(ic*Inputs!$C$6+pS+fee_fx*Inputs!$D$6-cost_acc-cost_wd*Inputs!$E$6*$E145-cost_fx*Inputs!$D$6-$F145)+(1-MIN(1,$H$50*$C145))*(1-MIN(1,Inputs!$G$6*$D145)*churn_nonbuyers)*(ic*Inputs!$C$6+fee_wd*Inputs!$E$6*(1-$B145)+fee_fx*Inputs!$D$6-cost_acc-cost_wd*Inputs!$E$6*(1-$B145)-cost_fx*Inputs!$D$6))</f>
        <v>201316.615622877</v>
      </c>
      <c r="H145" s="0" t="n">
        <f aca="false">12*Inputs!$B$7*(MIN(1,$H$51*$C145)*(ic*Inputs!$C$7+pE+fee_fx*Inputs!$D$7-cost_acc-cost_wd*Inputs!$E$7*$E145-cost_fx*Inputs!$D$7-$F145)+(1-MIN(1,$H$51*$C145))*(1-MIN(1,Inputs!$G$7*$D145)*churn_nonbuyers)*(ic*Inputs!$C$7+fee_wd*Inputs!$E$7*(1-$B145)+fee_fx*Inputs!$D$7-cost_acc-cost_wd*Inputs!$E$7*(1-$B145)-cost_fx*Inputs!$D$7))</f>
        <v>389884.709443374</v>
      </c>
      <c r="I145" s="0" t="n">
        <f aca="false">12*Inputs!$B$8*(MIN(1,$H$52*$C145)*(ic*Inputs!$C$8+pT-cost_acc-cost_wd*Inputs!$E$8-cost_fx*Inputs!$D$8-cost_ins)+(1-MIN(1,$H$52*$C145))*(1-MIN(1,Inputs!$G$8*$D145)*churn_nonbuyers)*(ic*Inputs!$C$8+fee_wd*Inputs!$E$8*(1-$B145)+fee_fx*Inputs!$D$8-cost_acc-cost_wd*Inputs!$E$8*(1-$B145)-cost_fx*Inputs!$D$8))</f>
        <v>142285.26312</v>
      </c>
      <c r="J145" s="0" t="n">
        <f aca="false">G145+H145+I145-fixed</f>
        <v>33486.5881862514</v>
      </c>
      <c r="K145" s="0" t="n">
        <f aca="false">12*Inputs!$B$6*(1-MIN(1,Inputs!$G$6*$D145)*churn_nonbuyers)*(ic*Inputs!$C$6+fee_wd*Inputs!$E$6*(1-$B145)+fee_fx*Inputs!$D$6-cost_acc-cost_wd*Inputs!$E$6*(1-$B145)-cost_fx*Inputs!$D$6)</f>
        <v>152245.074655649</v>
      </c>
      <c r="L145" s="0" t="n">
        <f aca="false">12*Inputs!$B$7*(1-MIN(1,Inputs!$G$7*$D145)*churn_nonbuyers)*(ic*Inputs!$C$7+fee_wd*Inputs!$E$7*(1-$B145)+fee_fx*Inputs!$D$7-cost_acc-cost_wd*Inputs!$E$7*(1-$B145)-cost_fx*Inputs!$D$7)</f>
        <v>349702.458009389</v>
      </c>
      <c r="M145" s="0" t="n">
        <f aca="false">12*Inputs!$B$8*(1-MIN(1,Inputs!$G$8*$D145)*churn_nonbuyers)*(ic*Inputs!$C$8+fee_wd*Inputs!$E$8*(1-$B145)+fee_fx*Inputs!$D$8-cost_acc-cost_wd*Inputs!$E$8*(1-$B145)-cost_fx*Inputs!$D$8)</f>
        <v>0</v>
      </c>
      <c r="N145" s="0" t="n">
        <f aca="false">K145+L145+I145-fixed</f>
        <v>-55767.2042149619</v>
      </c>
      <c r="O145" s="0" t="n">
        <f aca="false">K145+L145+M145-fixed</f>
        <v>-198052.467334962</v>
      </c>
      <c r="P145" s="0" t="n">
        <f aca="false">12*Inputs!$B$6*(1-MIN(1,Inputs!$F$6*$D145))*(ic*Inputs!$C$6+flat_fee-cost_acc-cost_wd*Inputs!$E$6*$E145-cost_fx*Inputs!$D$6)+12*Inputs!$B$7*(1-MIN(1,Inputs!$F$7*$D145))*(ic*Inputs!$C$7+flat_fee-cost_acc-cost_wd*Inputs!$E$7*$E145-cost_fx*Inputs!$D$7)+12*Inputs!$B$8*(1-MIN(1,Inputs!$F$8*$D145))*(ic*Inputs!$C$8+flat_fee-cost_acc-cost_wd*Inputs!$E$8*$E145-cost_fx*Inputs!$D$8)-fixed</f>
        <v>-260388.30251056</v>
      </c>
    </row>
    <row r="146" customFormat="false" ht="15" hidden="false" customHeight="false" outlineLevel="0" collapsed="false">
      <c r="A146" s="0" t="n">
        <v>81</v>
      </c>
      <c r="B146" s="0" t="n">
        <v>0.09979</v>
      </c>
      <c r="C146" s="0" t="n">
        <v>1.096445</v>
      </c>
      <c r="D146" s="0" t="n">
        <v>1.115571</v>
      </c>
      <c r="E146" s="0" t="n">
        <v>1.353168</v>
      </c>
      <c r="F146" s="0" t="n">
        <v>0.173982</v>
      </c>
      <c r="G146" s="0" t="n">
        <f aca="false">12*Inputs!$B$6*(MIN(1,$H$50*$C146)*(ic*Inputs!$C$6+pS+fee_fx*Inputs!$D$6-cost_acc-cost_wd*Inputs!$E$6*$E146-cost_fx*Inputs!$D$6-$F146)+(1-MIN(1,$H$50*$C146))*(1-MIN(1,Inputs!$G$6*$D146)*churn_nonbuyers)*(ic*Inputs!$C$6+fee_wd*Inputs!$E$6*(1-$B146)+fee_fx*Inputs!$D$6-cost_acc-cost_wd*Inputs!$E$6*(1-$B146)-cost_fx*Inputs!$D$6))</f>
        <v>228549.011512216</v>
      </c>
      <c r="H146" s="0" t="n">
        <f aca="false">12*Inputs!$B$7*(MIN(1,$H$51*$C146)*(ic*Inputs!$C$7+pE+fee_fx*Inputs!$D$7-cost_acc-cost_wd*Inputs!$E$7*$E146-cost_fx*Inputs!$D$7-$F146)+(1-MIN(1,$H$51*$C146))*(1-MIN(1,Inputs!$G$7*$D146)*churn_nonbuyers)*(ic*Inputs!$C$7+fee_wd*Inputs!$E$7*(1-$B146)+fee_fx*Inputs!$D$7-cost_acc-cost_wd*Inputs!$E$7*(1-$B146)-cost_fx*Inputs!$D$7))</f>
        <v>394753.690199324</v>
      </c>
      <c r="I146" s="0" t="n">
        <f aca="false">12*Inputs!$B$8*(MIN(1,$H$52*$C146)*(ic*Inputs!$C$8+pT-cost_acc-cost_wd*Inputs!$E$8-cost_fx*Inputs!$D$8-cost_ins)+(1-MIN(1,$H$52*$C146))*(1-MIN(1,Inputs!$G$8*$D146)*churn_nonbuyers)*(ic*Inputs!$C$8+fee_wd*Inputs!$E$8*(1-$B146)+fee_fx*Inputs!$D$8-cost_acc-cost_wd*Inputs!$E$8*(1-$B146)-cost_fx*Inputs!$D$8))</f>
        <v>174428.238849115</v>
      </c>
      <c r="J146" s="0" t="n">
        <f aca="false">G146+H146+I146-fixed</f>
        <v>97730.9405606554</v>
      </c>
      <c r="K146" s="0" t="n">
        <f aca="false">12*Inputs!$B$6*(1-MIN(1,Inputs!$G$6*$D146)*churn_nonbuyers)*(ic*Inputs!$C$6+fee_wd*Inputs!$E$6*(1-$B146)+fee_fx*Inputs!$D$6-cost_acc-cost_wd*Inputs!$E$6*(1-$B146)-cost_fx*Inputs!$D$6)</f>
        <v>176786.808696648</v>
      </c>
      <c r="L146" s="0" t="n">
        <f aca="false">12*Inputs!$B$7*(1-MIN(1,Inputs!$G$7*$D146)*churn_nonbuyers)*(ic*Inputs!$C$7+fee_wd*Inputs!$E$7*(1-$B146)+fee_fx*Inputs!$D$7-cost_acc-cost_wd*Inputs!$E$7*(1-$B146)-cost_fx*Inputs!$D$7)</f>
        <v>375817.207809989</v>
      </c>
      <c r="M146" s="0" t="n">
        <f aca="false">12*Inputs!$B$8*(1-MIN(1,Inputs!$G$8*$D146)*churn_nonbuyers)*(ic*Inputs!$C$8+fee_wd*Inputs!$E$8*(1-$B146)+fee_fx*Inputs!$D$8-cost_acc-cost_wd*Inputs!$E$8*(1-$B146)-cost_fx*Inputs!$D$8)</f>
        <v>70464.865011024</v>
      </c>
      <c r="N146" s="0" t="n">
        <f aca="false">K146+L146+I146-fixed</f>
        <v>27032.2553557524</v>
      </c>
      <c r="O146" s="0" t="n">
        <f aca="false">K146+L146+M146-fixed</f>
        <v>-76931.118482339</v>
      </c>
      <c r="P146" s="0" t="n">
        <f aca="false">12*Inputs!$B$6*(1-MIN(1,Inputs!$F$6*$D146))*(ic*Inputs!$C$6+flat_fee-cost_acc-cost_wd*Inputs!$E$6*$E146-cost_fx*Inputs!$D$6)+12*Inputs!$B$7*(1-MIN(1,Inputs!$F$7*$D146))*(ic*Inputs!$C$7+flat_fee-cost_acc-cost_wd*Inputs!$E$7*$E146-cost_fx*Inputs!$D$7)+12*Inputs!$B$8*(1-MIN(1,Inputs!$F$8*$D146))*(ic*Inputs!$C$8+flat_fee-cost_acc-cost_wd*Inputs!$E$8*$E146-cost_fx*Inputs!$D$8)-fixed</f>
        <v>-137474.46394528</v>
      </c>
    </row>
    <row r="147" customFormat="false" ht="15" hidden="false" customHeight="false" outlineLevel="0" collapsed="false">
      <c r="A147" s="0" t="n">
        <v>82</v>
      </c>
      <c r="B147" s="0" t="n">
        <v>0.189094</v>
      </c>
      <c r="C147" s="0" t="n">
        <v>0.847635</v>
      </c>
      <c r="D147" s="0" t="n">
        <v>1.781349</v>
      </c>
      <c r="E147" s="0" t="n">
        <v>1.206667</v>
      </c>
      <c r="F147" s="0" t="n">
        <v>0.154985</v>
      </c>
      <c r="G147" s="0" t="n">
        <f aca="false">12*Inputs!$B$6*(MIN(1,$H$50*$C147)*(ic*Inputs!$C$6+pS+fee_fx*Inputs!$D$6-cost_acc-cost_wd*Inputs!$E$6*$E147-cost_fx*Inputs!$D$6-$F147)+(1-MIN(1,$H$50*$C147))*(1-MIN(1,Inputs!$G$6*$D147)*churn_nonbuyers)*(ic*Inputs!$C$6+fee_wd*Inputs!$E$6*(1-$B147)+fee_fx*Inputs!$D$6-cost_acc-cost_wd*Inputs!$E$6*(1-$B147)-cost_fx*Inputs!$D$6))</f>
        <v>203304.933837905</v>
      </c>
      <c r="H147" s="0" t="n">
        <f aca="false">12*Inputs!$B$7*(MIN(1,$H$51*$C147)*(ic*Inputs!$C$7+pE+fee_fx*Inputs!$D$7-cost_acc-cost_wd*Inputs!$E$7*$E147-cost_fx*Inputs!$D$7-$F147)+(1-MIN(1,$H$51*$C147))*(1-MIN(1,Inputs!$G$7*$D147)*churn_nonbuyers)*(ic*Inputs!$C$7+fee_wd*Inputs!$E$7*(1-$B147)+fee_fx*Inputs!$D$7-cost_acc-cost_wd*Inputs!$E$7*(1-$B147)-cost_fx*Inputs!$D$7))</f>
        <v>392511.053438663</v>
      </c>
      <c r="I147" s="0" t="n">
        <f aca="false">12*Inputs!$B$8*(MIN(1,$H$52*$C147)*(ic*Inputs!$C$8+pT-cost_acc-cost_wd*Inputs!$E$8-cost_fx*Inputs!$D$8-cost_ins)+(1-MIN(1,$H$52*$C147))*(1-MIN(1,Inputs!$G$8*$D147)*churn_nonbuyers)*(ic*Inputs!$C$8+fee_wd*Inputs!$E$8*(1-$B147)+fee_fx*Inputs!$D$8-cost_acc-cost_wd*Inputs!$E$8*(1-$B147)-cost_fx*Inputs!$D$8))</f>
        <v>122181.49944</v>
      </c>
      <c r="J147" s="0" t="n">
        <f aca="false">G147+H147+I147-fixed</f>
        <v>17997.4867165671</v>
      </c>
      <c r="K147" s="0" t="n">
        <f aca="false">12*Inputs!$B$6*(1-MIN(1,Inputs!$G$6*$D147)*churn_nonbuyers)*(ic*Inputs!$C$6+fee_wd*Inputs!$E$6*(1-$B147)+fee_fx*Inputs!$D$6-cost_acc-cost_wd*Inputs!$E$6*(1-$B147)-cost_fx*Inputs!$D$6)</f>
        <v>158839.731416203</v>
      </c>
      <c r="L147" s="0" t="n">
        <f aca="false">12*Inputs!$B$7*(1-MIN(1,Inputs!$G$7*$D147)*churn_nonbuyers)*(ic*Inputs!$C$7+fee_wd*Inputs!$E$7*(1-$B147)+fee_fx*Inputs!$D$7-cost_acc-cost_wd*Inputs!$E$7*(1-$B147)-cost_fx*Inputs!$D$7)</f>
        <v>355878.425697722</v>
      </c>
      <c r="M147" s="0" t="n">
        <f aca="false">12*Inputs!$B$8*(1-MIN(1,Inputs!$G$8*$D147)*churn_nonbuyers)*(ic*Inputs!$C$8+fee_wd*Inputs!$E$8*(1-$B147)+fee_fx*Inputs!$D$8-cost_acc-cost_wd*Inputs!$E$8*(1-$B147)-cost_fx*Inputs!$D$8)</f>
        <v>0</v>
      </c>
      <c r="N147" s="0" t="n">
        <f aca="false">K147+L147+I147-fixed</f>
        <v>-63100.343446075</v>
      </c>
      <c r="O147" s="0" t="n">
        <f aca="false">K147+L147+M147-fixed</f>
        <v>-185281.842886075</v>
      </c>
      <c r="P147" s="0" t="n">
        <f aca="false">12*Inputs!$B$6*(1-MIN(1,Inputs!$F$6*$D147))*(ic*Inputs!$C$6+flat_fee-cost_acc-cost_wd*Inputs!$E$6*$E147-cost_fx*Inputs!$D$6)+12*Inputs!$B$7*(1-MIN(1,Inputs!$F$7*$D147))*(ic*Inputs!$C$7+flat_fee-cost_acc-cost_wd*Inputs!$E$7*$E147-cost_fx*Inputs!$D$7)+12*Inputs!$B$8*(1-MIN(1,Inputs!$F$8*$D147))*(ic*Inputs!$C$8+flat_fee-cost_acc-cost_wd*Inputs!$E$8*$E147-cost_fx*Inputs!$D$8)-fixed</f>
        <v>-420677.74996408</v>
      </c>
    </row>
    <row r="148" customFormat="false" ht="15" hidden="false" customHeight="false" outlineLevel="0" collapsed="false">
      <c r="A148" s="0" t="n">
        <v>83</v>
      </c>
      <c r="B148" s="0" t="n">
        <v>0.465499</v>
      </c>
      <c r="C148" s="0" t="n">
        <v>1.088926</v>
      </c>
      <c r="D148" s="0" t="n">
        <v>0.767572</v>
      </c>
      <c r="E148" s="0" t="n">
        <v>1.132984</v>
      </c>
      <c r="F148" s="0" t="n">
        <v>0.222868</v>
      </c>
      <c r="G148" s="0" t="n">
        <f aca="false">12*Inputs!$B$6*(MIN(1,$H$50*$C148)*(ic*Inputs!$C$6+pS+fee_fx*Inputs!$D$6-cost_acc-cost_wd*Inputs!$E$6*$E148-cost_fx*Inputs!$D$6-$F148)+(1-MIN(1,$H$50*$C148))*(1-MIN(1,Inputs!$G$6*$D148)*churn_nonbuyers)*(ic*Inputs!$C$6+fee_wd*Inputs!$E$6*(1-$B148)+fee_fx*Inputs!$D$6-cost_acc-cost_wd*Inputs!$E$6*(1-$B148)-cost_fx*Inputs!$D$6))</f>
        <v>189236.259187602</v>
      </c>
      <c r="H148" s="0" t="n">
        <f aca="false">12*Inputs!$B$7*(MIN(1,$H$51*$C148)*(ic*Inputs!$C$7+pE+fee_fx*Inputs!$D$7-cost_acc-cost_wd*Inputs!$E$7*$E148-cost_fx*Inputs!$D$7-$F148)+(1-MIN(1,$H$51*$C148))*(1-MIN(1,Inputs!$G$7*$D148)*churn_nonbuyers)*(ic*Inputs!$C$7+fee_wd*Inputs!$E$7*(1-$B148)+fee_fx*Inputs!$D$7-cost_acc-cost_wd*Inputs!$E$7*(1-$B148)-cost_fx*Inputs!$D$7))</f>
        <v>392430.065497965</v>
      </c>
      <c r="I148" s="0" t="n">
        <f aca="false">12*Inputs!$B$8*(MIN(1,$H$52*$C148)*(ic*Inputs!$C$8+pT-cost_acc-cost_wd*Inputs!$E$8-cost_fx*Inputs!$D$8-cost_ins)+(1-MIN(1,$H$52*$C148))*(1-MIN(1,Inputs!$G$8*$D148)*churn_nonbuyers)*(ic*Inputs!$C$8+fee_wd*Inputs!$E$8*(1-$B148)+fee_fx*Inputs!$D$8-cost_acc-cost_wd*Inputs!$E$8*(1-$B148)-cost_fx*Inputs!$D$8))</f>
        <v>190410.644532303</v>
      </c>
      <c r="J148" s="0" t="n">
        <f aca="false">G148+H148+I148-fixed</f>
        <v>72076.9692178709</v>
      </c>
      <c r="K148" s="0" t="n">
        <f aca="false">12*Inputs!$B$6*(1-MIN(1,Inputs!$G$6*$D148)*churn_nonbuyers)*(ic*Inputs!$C$6+fee_wd*Inputs!$E$6*(1-$B148)+fee_fx*Inputs!$D$6-cost_acc-cost_wd*Inputs!$E$6*(1-$B148)-cost_fx*Inputs!$D$6)</f>
        <v>129403.607028682</v>
      </c>
      <c r="L148" s="0" t="n">
        <f aca="false">12*Inputs!$B$7*(1-MIN(1,Inputs!$G$7*$D148)*churn_nonbuyers)*(ic*Inputs!$C$7+fee_wd*Inputs!$E$7*(1-$B148)+fee_fx*Inputs!$D$7-cost_acc-cost_wd*Inputs!$E$7*(1-$B148)-cost_fx*Inputs!$D$7)</f>
        <v>328427.146361209</v>
      </c>
      <c r="M148" s="0" t="n">
        <f aca="false">12*Inputs!$B$8*(1-MIN(1,Inputs!$G$8*$D148)*churn_nonbuyers)*(ic*Inputs!$C$8+fee_wd*Inputs!$E$8*(1-$B148)+fee_fx*Inputs!$D$8-cost_acc-cost_wd*Inputs!$E$8*(1-$B148)-cost_fx*Inputs!$D$8)</f>
        <v>140686.611787181</v>
      </c>
      <c r="N148" s="0" t="n">
        <f aca="false">K148+L148+I148-fixed</f>
        <v>-51758.6020778061</v>
      </c>
      <c r="O148" s="0" t="n">
        <f aca="false">K148+L148+M148-fixed</f>
        <v>-101482.634822929</v>
      </c>
      <c r="P148" s="0" t="n">
        <f aca="false">12*Inputs!$B$6*(1-MIN(1,Inputs!$F$6*$D148))*(ic*Inputs!$C$6+flat_fee-cost_acc-cost_wd*Inputs!$E$6*$E148-cost_fx*Inputs!$D$6)+12*Inputs!$B$7*(1-MIN(1,Inputs!$F$7*$D148))*(ic*Inputs!$C$7+flat_fee-cost_acc-cost_wd*Inputs!$E$7*$E148-cost_fx*Inputs!$D$7)+12*Inputs!$B$8*(1-MIN(1,Inputs!$F$8*$D148))*(ic*Inputs!$C$8+flat_fee-cost_acc-cost_wd*Inputs!$E$8*$E148-cost_fx*Inputs!$D$8)-fixed</f>
        <v>136677.35994752</v>
      </c>
    </row>
    <row r="149" customFormat="false" ht="15" hidden="false" customHeight="false" outlineLevel="0" collapsed="false">
      <c r="A149" s="0" t="n">
        <v>84</v>
      </c>
      <c r="B149" s="0" t="n">
        <v>0.218169</v>
      </c>
      <c r="C149" s="0" t="n">
        <v>0.916999</v>
      </c>
      <c r="D149" s="0" t="n">
        <v>1.135003</v>
      </c>
      <c r="E149" s="0" t="n">
        <v>1.265827</v>
      </c>
      <c r="F149" s="0" t="n">
        <v>0.179684</v>
      </c>
      <c r="G149" s="0" t="n">
        <f aca="false">12*Inputs!$B$6*(MIN(1,$H$50*$C149)*(ic*Inputs!$C$6+pS+fee_fx*Inputs!$D$6-cost_acc-cost_wd*Inputs!$E$6*$E149-cost_fx*Inputs!$D$6-$F149)+(1-MIN(1,$H$50*$C149))*(1-MIN(1,Inputs!$G$6*$D149)*churn_nonbuyers)*(ic*Inputs!$C$6+fee_wd*Inputs!$E$6*(1-$B149)+fee_fx*Inputs!$D$6-cost_acc-cost_wd*Inputs!$E$6*(1-$B149)-cost_fx*Inputs!$D$6))</f>
        <v>206734.184012954</v>
      </c>
      <c r="H149" s="0" t="n">
        <f aca="false">12*Inputs!$B$7*(MIN(1,$H$51*$C149)*(ic*Inputs!$C$7+pE+fee_fx*Inputs!$D$7-cost_acc-cost_wd*Inputs!$E$7*$E149-cost_fx*Inputs!$D$7-$F149)+(1-MIN(1,$H$51*$C149))*(1-MIN(1,Inputs!$G$7*$D149)*churn_nonbuyers)*(ic*Inputs!$C$7+fee_wd*Inputs!$E$7*(1-$B149)+fee_fx*Inputs!$D$7-cost_acc-cost_wd*Inputs!$E$7*(1-$B149)-cost_fx*Inputs!$D$7))</f>
        <v>390009.998270495</v>
      </c>
      <c r="I149" s="0" t="n">
        <f aca="false">12*Inputs!$B$8*(MIN(1,$H$52*$C149)*(ic*Inputs!$C$8+pT-cost_acc-cost_wd*Inputs!$E$8-cost_fx*Inputs!$D$8-cost_ins)+(1-MIN(1,$H$52*$C149))*(1-MIN(1,Inputs!$G$8*$D149)*churn_nonbuyers)*(ic*Inputs!$C$8+fee_wd*Inputs!$E$8*(1-$B149)+fee_fx*Inputs!$D$8-cost_acc-cost_wd*Inputs!$E$8*(1-$B149)-cost_fx*Inputs!$D$8))</f>
        <v>155428.702831202</v>
      </c>
      <c r="J149" s="0" t="n">
        <f aca="false">G149+H149+I149-fixed</f>
        <v>52172.8851146499</v>
      </c>
      <c r="K149" s="0" t="n">
        <f aca="false">12*Inputs!$B$6*(1-MIN(1,Inputs!$G$6*$D149)*churn_nonbuyers)*(ic*Inputs!$C$6+fee_wd*Inputs!$E$6*(1-$B149)+fee_fx*Inputs!$D$6-cost_acc-cost_wd*Inputs!$E$6*(1-$B149)-cost_fx*Inputs!$D$6)</f>
        <v>160525.71554045</v>
      </c>
      <c r="L149" s="0" t="n">
        <f aca="false">12*Inputs!$B$7*(1-MIN(1,Inputs!$G$7*$D149)*churn_nonbuyers)*(ic*Inputs!$C$7+fee_wd*Inputs!$E$7*(1-$B149)+fee_fx*Inputs!$D$7-cost_acc-cost_wd*Inputs!$E$7*(1-$B149)-cost_fx*Inputs!$D$7)</f>
        <v>359124.39678027</v>
      </c>
      <c r="M149" s="0" t="n">
        <f aca="false">12*Inputs!$B$8*(1-MIN(1,Inputs!$G$8*$D149)*churn_nonbuyers)*(ic*Inputs!$C$8+fee_wd*Inputs!$E$8*(1-$B149)+fee_fx*Inputs!$D$8-cost_acc-cost_wd*Inputs!$E$8*(1-$B149)-cost_fx*Inputs!$D$8)</f>
        <v>64922.5175354352</v>
      </c>
      <c r="N149" s="0" t="n">
        <f aca="false">K149+L149+I149-fixed</f>
        <v>-24921.1848480778</v>
      </c>
      <c r="O149" s="0" t="n">
        <f aca="false">K149+L149+M149-fixed</f>
        <v>-115427.370143844</v>
      </c>
      <c r="P149" s="0" t="n">
        <f aca="false">12*Inputs!$B$6*(1-MIN(1,Inputs!$F$6*$D149))*(ic*Inputs!$C$6+flat_fee-cost_acc-cost_wd*Inputs!$E$6*$E149-cost_fx*Inputs!$D$6)+12*Inputs!$B$7*(1-MIN(1,Inputs!$F$7*$D149))*(ic*Inputs!$C$7+flat_fee-cost_acc-cost_wd*Inputs!$E$7*$E149-cost_fx*Inputs!$D$7)+12*Inputs!$B$8*(1-MIN(1,Inputs!$F$8*$D149))*(ic*Inputs!$C$8+flat_fee-cost_acc-cost_wd*Inputs!$E$8*$E149-cost_fx*Inputs!$D$8)-fixed</f>
        <v>-111884.24958856</v>
      </c>
    </row>
    <row r="150" customFormat="false" ht="15" hidden="false" customHeight="false" outlineLevel="0" collapsed="false">
      <c r="A150" s="0" t="n">
        <v>85</v>
      </c>
      <c r="B150" s="0" t="n">
        <v>0.2182</v>
      </c>
      <c r="C150" s="0" t="n">
        <v>0.997538</v>
      </c>
      <c r="D150" s="0" t="n">
        <v>0.649859</v>
      </c>
      <c r="E150" s="0" t="n">
        <v>1.021002</v>
      </c>
      <c r="F150" s="0" t="n">
        <v>0.057519</v>
      </c>
      <c r="G150" s="0" t="n">
        <f aca="false">12*Inputs!$B$6*(MIN(1,$H$50*$C150)*(ic*Inputs!$C$6+pS+fee_fx*Inputs!$D$6-cost_acc-cost_wd*Inputs!$E$6*$E150-cost_fx*Inputs!$D$6-$F150)+(1-MIN(1,$H$50*$C150))*(1-MIN(1,Inputs!$G$6*$D150)*churn_nonbuyers)*(ic*Inputs!$C$6+fee_wd*Inputs!$E$6*(1-$B150)+fee_fx*Inputs!$D$6-cost_acc-cost_wd*Inputs!$E$6*(1-$B150)-cost_fx*Inputs!$D$6))</f>
        <v>223022.018214428</v>
      </c>
      <c r="H150" s="0" t="n">
        <f aca="false">12*Inputs!$B$7*(MIN(1,$H$51*$C150)*(ic*Inputs!$C$7+pE+fee_fx*Inputs!$D$7-cost_acc-cost_wd*Inputs!$E$7*$E150-cost_fx*Inputs!$D$7-$F150)+(1-MIN(1,$H$51*$C150))*(1-MIN(1,Inputs!$G$7*$D150)*churn_nonbuyers)*(ic*Inputs!$C$7+fee_wd*Inputs!$E$7*(1-$B150)+fee_fx*Inputs!$D$7-cost_acc-cost_wd*Inputs!$E$7*(1-$B150)-cost_fx*Inputs!$D$7))</f>
        <v>431125.761369504</v>
      </c>
      <c r="I150" s="0" t="n">
        <f aca="false">12*Inputs!$B$8*(MIN(1,$H$52*$C150)*(ic*Inputs!$C$8+pT-cost_acc-cost_wd*Inputs!$E$8-cost_fx*Inputs!$D$8-cost_ins)+(1-MIN(1,$H$52*$C150))*(1-MIN(1,Inputs!$G$8*$D150)*churn_nonbuyers)*(ic*Inputs!$C$8+fee_wd*Inputs!$E$8*(1-$B150)+fee_fx*Inputs!$D$8-cost_acc-cost_wd*Inputs!$E$8*(1-$B150)-cost_fx*Inputs!$D$8))</f>
        <v>195749.227010631</v>
      </c>
      <c r="J150" s="0" t="n">
        <f aca="false">G150+H150+I150-fixed</f>
        <v>149897.006594563</v>
      </c>
      <c r="K150" s="0" t="n">
        <f aca="false">12*Inputs!$B$6*(1-MIN(1,Inputs!$G$6*$D150)*churn_nonbuyers)*(ic*Inputs!$C$6+fee_wd*Inputs!$E$6*(1-$B150)+fee_fx*Inputs!$D$6-cost_acc-cost_wd*Inputs!$E$6*(1-$B150)-cost_fx*Inputs!$D$6)</f>
        <v>164649.57576336</v>
      </c>
      <c r="L150" s="0" t="n">
        <f aca="false">12*Inputs!$B$7*(1-MIN(1,Inputs!$G$7*$D150)*churn_nonbuyers)*(ic*Inputs!$C$7+fee_wd*Inputs!$E$7*(1-$B150)+fee_fx*Inputs!$D$7-cost_acc-cost_wd*Inputs!$E$7*(1-$B150)-cost_fx*Inputs!$D$7)</f>
        <v>364531.078226016</v>
      </c>
      <c r="M150" s="0" t="n">
        <f aca="false">12*Inputs!$B$8*(1-MIN(1,Inputs!$G$8*$D150)*churn_nonbuyers)*(ic*Inputs!$C$8+fee_wd*Inputs!$E$8*(1-$B150)+fee_fx*Inputs!$D$8-cost_acc-cost_wd*Inputs!$E$8*(1-$B150)-cost_fx*Inputs!$D$8)</f>
        <v>172211.06993568</v>
      </c>
      <c r="N150" s="0" t="n">
        <f aca="false">K150+L150+I150-fixed</f>
        <v>24929.8810000072</v>
      </c>
      <c r="O150" s="0" t="n">
        <f aca="false">K150+L150+M150-fixed</f>
        <v>1391.72392505605</v>
      </c>
      <c r="P150" s="0" t="n">
        <f aca="false">12*Inputs!$B$6*(1-MIN(1,Inputs!$F$6*$D150))*(ic*Inputs!$C$6+flat_fee-cost_acc-cost_wd*Inputs!$E$6*$E150-cost_fx*Inputs!$D$6)+12*Inputs!$B$7*(1-MIN(1,Inputs!$F$7*$D150))*(ic*Inputs!$C$7+flat_fee-cost_acc-cost_wd*Inputs!$E$7*$E150-cost_fx*Inputs!$D$7)+12*Inputs!$B$8*(1-MIN(1,Inputs!$F$8*$D150))*(ic*Inputs!$C$8+flat_fee-cost_acc-cost_wd*Inputs!$E$8*$E150-cost_fx*Inputs!$D$8)-fixed</f>
        <v>257088.57114032</v>
      </c>
    </row>
    <row r="151" customFormat="false" ht="15" hidden="false" customHeight="false" outlineLevel="0" collapsed="false">
      <c r="A151" s="0" t="n">
        <v>86</v>
      </c>
      <c r="B151" s="0" t="n">
        <v>0.306071</v>
      </c>
      <c r="C151" s="0" t="n">
        <v>1.1489</v>
      </c>
      <c r="D151" s="0" t="n">
        <v>1.8318</v>
      </c>
      <c r="E151" s="0" t="n">
        <v>1.2637</v>
      </c>
      <c r="F151" s="0" t="n">
        <v>0.096416</v>
      </c>
      <c r="G151" s="0" t="n">
        <f aca="false">12*Inputs!$B$6*(MIN(1,$H$50*$C151)*(ic*Inputs!$C$6+pS+fee_fx*Inputs!$D$6-cost_acc-cost_wd*Inputs!$E$6*$E151-cost_fx*Inputs!$D$6-$F151)+(1-MIN(1,$H$50*$C151))*(1-MIN(1,Inputs!$G$6*$D151)*churn_nonbuyers)*(ic*Inputs!$C$6+fee_wd*Inputs!$E$6*(1-$B151)+fee_fx*Inputs!$D$6-cost_acc-cost_wd*Inputs!$E$6*(1-$B151)-cost_fx*Inputs!$D$6))</f>
        <v>204854.453586993</v>
      </c>
      <c r="H151" s="0" t="n">
        <f aca="false">12*Inputs!$B$7*(MIN(1,$H$51*$C151)*(ic*Inputs!$C$7+pE+fee_fx*Inputs!$D$7-cost_acc-cost_wd*Inputs!$E$7*$E151-cost_fx*Inputs!$D$7-$F151)+(1-MIN(1,$H$51*$C151))*(1-MIN(1,Inputs!$G$7*$D151)*churn_nonbuyers)*(ic*Inputs!$C$7+fee_wd*Inputs!$E$7*(1-$B151)+fee_fx*Inputs!$D$7-cost_acc-cost_wd*Inputs!$E$7*(1-$B151)-cost_fx*Inputs!$D$7))</f>
        <v>392947.554685202</v>
      </c>
      <c r="I151" s="0" t="n">
        <f aca="false">12*Inputs!$B$8*(MIN(1,$H$52*$C151)*(ic*Inputs!$C$8+pT-cost_acc-cost_wd*Inputs!$E$8-cost_fx*Inputs!$D$8-cost_ins)+(1-MIN(1,$H$52*$C151))*(1-MIN(1,Inputs!$G$8*$D151)*churn_nonbuyers)*(ic*Inputs!$C$8+fee_wd*Inputs!$E$8*(1-$B151)+fee_fx*Inputs!$D$8-cost_acc-cost_wd*Inputs!$E$8*(1-$B151)-cost_fx*Inputs!$D$8))</f>
        <v>165607.0416</v>
      </c>
      <c r="J151" s="0" t="n">
        <f aca="false">G151+H151+I151-fixed</f>
        <v>63409.0498721952</v>
      </c>
      <c r="K151" s="0" t="n">
        <f aca="false">12*Inputs!$B$6*(1-MIN(1,Inputs!$G$6*$D151)*churn_nonbuyers)*(ic*Inputs!$C$6+fee_wd*Inputs!$E$6*(1-$B151)+fee_fx*Inputs!$D$6-cost_acc-cost_wd*Inputs!$E$6*(1-$B151)-cost_fx*Inputs!$D$6)</f>
        <v>143097.99017616</v>
      </c>
      <c r="L151" s="0" t="n">
        <f aca="false">12*Inputs!$B$7*(1-MIN(1,Inputs!$G$7*$D151)*churn_nonbuyers)*(ic*Inputs!$C$7+fee_wd*Inputs!$E$7*(1-$B151)+fee_fx*Inputs!$D$7-cost_acc-cost_wd*Inputs!$E$7*(1-$B151)-cost_fx*Inputs!$D$7)</f>
        <v>339390.378105696</v>
      </c>
      <c r="M151" s="0" t="n">
        <f aca="false">12*Inputs!$B$8*(1-MIN(1,Inputs!$G$8*$D151)*churn_nonbuyers)*(ic*Inputs!$C$8+fee_wd*Inputs!$E$8*(1-$B151)+fee_fx*Inputs!$D$8-cost_acc-cost_wd*Inputs!$E$8*(1-$B151)-cost_fx*Inputs!$D$8)</f>
        <v>0</v>
      </c>
      <c r="N151" s="0" t="n">
        <f aca="false">K151+L151+I151-fixed</f>
        <v>-51904.5901181439</v>
      </c>
      <c r="O151" s="0" t="n">
        <f aca="false">K151+L151+M151-fixed</f>
        <v>-217511.631718144</v>
      </c>
      <c r="P151" s="0" t="n">
        <f aca="false">12*Inputs!$B$6*(1-MIN(1,Inputs!$F$6*$D151))*(ic*Inputs!$C$6+flat_fee-cost_acc-cost_wd*Inputs!$E$6*$E151-cost_fx*Inputs!$D$6)+12*Inputs!$B$7*(1-MIN(1,Inputs!$F$7*$D151))*(ic*Inputs!$C$7+flat_fee-cost_acc-cost_wd*Inputs!$E$7*$E151-cost_fx*Inputs!$D$7)+12*Inputs!$B$8*(1-MIN(1,Inputs!$F$8*$D151))*(ic*Inputs!$C$8+flat_fee-cost_acc-cost_wd*Inputs!$E$8*$E151-cost_fx*Inputs!$D$8)-fixed</f>
        <v>-454375.291744</v>
      </c>
    </row>
    <row r="152" customFormat="false" ht="15" hidden="false" customHeight="false" outlineLevel="0" collapsed="false">
      <c r="A152" s="0" t="n">
        <v>87</v>
      </c>
      <c r="B152" s="0" t="n">
        <v>0.258246</v>
      </c>
      <c r="C152" s="0" t="n">
        <v>0.691569</v>
      </c>
      <c r="D152" s="0" t="n">
        <v>1.168812</v>
      </c>
      <c r="E152" s="0" t="n">
        <v>1.388576</v>
      </c>
      <c r="F152" s="0" t="n">
        <v>0.240099</v>
      </c>
      <c r="G152" s="0" t="n">
        <f aca="false">12*Inputs!$B$6*(MIN(1,$H$50*$C152)*(ic*Inputs!$C$6+pS+fee_fx*Inputs!$D$6-cost_acc-cost_wd*Inputs!$E$6*$E152-cost_fx*Inputs!$D$6-$F152)+(1-MIN(1,$H$50*$C152))*(1-MIN(1,Inputs!$G$6*$D152)*churn_nonbuyers)*(ic*Inputs!$C$6+fee_wd*Inputs!$E$6*(1-$B152)+fee_fx*Inputs!$D$6-cost_acc-cost_wd*Inputs!$E$6*(1-$B152)-cost_fx*Inputs!$D$6))</f>
        <v>187051.09479717</v>
      </c>
      <c r="H152" s="0" t="n">
        <f aca="false">12*Inputs!$B$7*(MIN(1,$H$51*$C152)*(ic*Inputs!$C$7+pE+fee_fx*Inputs!$D$7-cost_acc-cost_wd*Inputs!$E$7*$E152-cost_fx*Inputs!$D$7-$F152)+(1-MIN(1,$H$51*$C152))*(1-MIN(1,Inputs!$G$7*$D152)*churn_nonbuyers)*(ic*Inputs!$C$7+fee_wd*Inputs!$E$7*(1-$B152)+fee_fx*Inputs!$D$7-cost_acc-cost_wd*Inputs!$E$7*(1-$B152)-cost_fx*Inputs!$D$7))</f>
        <v>365930.358298796</v>
      </c>
      <c r="I152" s="0" t="n">
        <f aca="false">12*Inputs!$B$8*(MIN(1,$H$52*$C152)*(ic*Inputs!$C$8+pT-cost_acc-cost_wd*Inputs!$E$8-cost_fx*Inputs!$D$8-cost_ins)+(1-MIN(1,$H$52*$C152))*(1-MIN(1,Inputs!$G$8*$D152)*churn_nonbuyers)*(ic*Inputs!$C$8+fee_wd*Inputs!$E$8*(1-$B152)+fee_fx*Inputs!$D$8-cost_acc-cost_wd*Inputs!$E$8*(1-$B152)-cost_fx*Inputs!$D$8))</f>
        <v>129141.385883783</v>
      </c>
      <c r="J152" s="0" t="n">
        <f aca="false">G152+H152+I152-fixed</f>
        <v>-17877.1610202516</v>
      </c>
      <c r="K152" s="0" t="n">
        <f aca="false">12*Inputs!$B$6*(1-MIN(1,Inputs!$G$6*$D152)*churn_nonbuyers)*(ic*Inputs!$C$6+fee_wd*Inputs!$E$6*(1-$B152)+fee_fx*Inputs!$D$6-cost_acc-cost_wd*Inputs!$E$6*(1-$B152)-cost_fx*Inputs!$D$6)</f>
        <v>154804.206411014</v>
      </c>
      <c r="L152" s="0" t="n">
        <f aca="false">12*Inputs!$B$7*(1-MIN(1,Inputs!$G$7*$D152)*churn_nonbuyers)*(ic*Inputs!$C$7+fee_wd*Inputs!$E$7*(1-$B152)+fee_fx*Inputs!$D$7-cost_acc-cost_wd*Inputs!$E$7*(1-$B152)-cost_fx*Inputs!$D$7)</f>
        <v>353178.579270609</v>
      </c>
      <c r="M152" s="0" t="n">
        <f aca="false">12*Inputs!$B$8*(1-MIN(1,Inputs!$G$8*$D152)*churn_nonbuyers)*(ic*Inputs!$C$8+fee_wd*Inputs!$E$8*(1-$B152)+fee_fx*Inputs!$D$8-cost_acc-cost_wd*Inputs!$E$8*(1-$B152)-cost_fx*Inputs!$D$8)</f>
        <v>57095.8846380672</v>
      </c>
      <c r="N152" s="0" t="n">
        <f aca="false">K152+L152+I152-fixed</f>
        <v>-62875.8284345942</v>
      </c>
      <c r="O152" s="0" t="n">
        <f aca="false">K152+L152+M152-fixed</f>
        <v>-134921.32968031</v>
      </c>
      <c r="P152" s="0" t="n">
        <f aca="false">12*Inputs!$B$6*(1-MIN(1,Inputs!$F$6*$D152))*(ic*Inputs!$C$6+flat_fee-cost_acc-cost_wd*Inputs!$E$6*$E152-cost_fx*Inputs!$D$6)+12*Inputs!$B$7*(1-MIN(1,Inputs!$F$7*$D152))*(ic*Inputs!$C$7+flat_fee-cost_acc-cost_wd*Inputs!$E$7*$E152-cost_fx*Inputs!$D$7)+12*Inputs!$B$8*(1-MIN(1,Inputs!$F$8*$D152))*(ic*Inputs!$C$8+flat_fee-cost_acc-cost_wd*Inputs!$E$8*$E152-cost_fx*Inputs!$D$8)-fixed</f>
        <v>-176847.53552512</v>
      </c>
    </row>
    <row r="153" customFormat="false" ht="15" hidden="false" customHeight="false" outlineLevel="0" collapsed="false">
      <c r="A153" s="0" t="n">
        <v>88</v>
      </c>
      <c r="B153" s="0" t="n">
        <v>0.095851</v>
      </c>
      <c r="C153" s="0" t="n">
        <v>0.880578</v>
      </c>
      <c r="D153" s="0" t="n">
        <v>1.424528</v>
      </c>
      <c r="E153" s="0" t="n">
        <v>1.192766</v>
      </c>
      <c r="F153" s="0" t="n">
        <v>0.139191</v>
      </c>
      <c r="G153" s="0" t="n">
        <f aca="false">12*Inputs!$B$6*(MIN(1,$H$50*$C153)*(ic*Inputs!$C$6+pS+fee_fx*Inputs!$D$6-cost_acc-cost_wd*Inputs!$E$6*$E153-cost_fx*Inputs!$D$6-$F153)+(1-MIN(1,$H$50*$C153))*(1-MIN(1,Inputs!$G$6*$D153)*churn_nonbuyers)*(ic*Inputs!$C$6+fee_wd*Inputs!$E$6*(1-$B153)+fee_fx*Inputs!$D$6-cost_acc-cost_wd*Inputs!$E$6*(1-$B153)-cost_fx*Inputs!$D$6))</f>
        <v>220119.447496045</v>
      </c>
      <c r="H153" s="0" t="n">
        <f aca="false">12*Inputs!$B$7*(MIN(1,$H$51*$C153)*(ic*Inputs!$C$7+pE+fee_fx*Inputs!$D$7-cost_acc-cost_wd*Inputs!$E$7*$E153-cost_fx*Inputs!$D$7-$F153)+(1-MIN(1,$H$51*$C153))*(1-MIN(1,Inputs!$G$7*$D153)*churn_nonbuyers)*(ic*Inputs!$C$7+fee_wd*Inputs!$E$7*(1-$B153)+fee_fx*Inputs!$D$7-cost_acc-cost_wd*Inputs!$E$7*(1-$B153)-cost_fx*Inputs!$D$7))</f>
        <v>407078.925698385</v>
      </c>
      <c r="I153" s="0" t="n">
        <f aca="false">12*Inputs!$B$8*(MIN(1,$H$52*$C153)*(ic*Inputs!$C$8+pT-cost_acc-cost_wd*Inputs!$E$8-cost_fx*Inputs!$D$8-cost_ins)+(1-MIN(1,$H$52*$C153))*(1-MIN(1,Inputs!$G$8*$D153)*churn_nonbuyers)*(ic*Inputs!$C$8+fee_wd*Inputs!$E$8*(1-$B153)+fee_fx*Inputs!$D$8-cost_acc-cost_wd*Inputs!$E$8*(1-$B153)-cost_fx*Inputs!$D$8))</f>
        <v>127279.42171691</v>
      </c>
      <c r="J153" s="0" t="n">
        <f aca="false">G153+H153+I153-fixed</f>
        <v>54477.7949113396</v>
      </c>
      <c r="K153" s="0" t="n">
        <f aca="false">12*Inputs!$B$6*(1-MIN(1,Inputs!$G$6*$D153)*churn_nonbuyers)*(ic*Inputs!$C$6+fee_wd*Inputs!$E$6*(1-$B153)+fee_fx*Inputs!$D$6-cost_acc-cost_wd*Inputs!$E$6*(1-$B153)-cost_fx*Inputs!$D$6)</f>
        <v>174421.319279962</v>
      </c>
      <c r="L153" s="0" t="n">
        <f aca="false">12*Inputs!$B$7*(1-MIN(1,Inputs!$G$7*$D153)*churn_nonbuyers)*(ic*Inputs!$C$7+fee_wd*Inputs!$E$7*(1-$B153)+fee_fx*Inputs!$D$7-cost_acc-cost_wd*Inputs!$E$7*(1-$B153)-cost_fx*Inputs!$D$7)</f>
        <v>372756.228623977</v>
      </c>
      <c r="M153" s="0" t="n">
        <f aca="false">12*Inputs!$B$8*(1-MIN(1,Inputs!$G$8*$D153)*churn_nonbuyers)*(ic*Inputs!$C$8+fee_wd*Inputs!$E$8*(1-$B153)+fee_fx*Inputs!$D$8-cost_acc-cost_wd*Inputs!$E$8*(1-$B153)-cost_fx*Inputs!$D$8)</f>
        <v>910.820319820803</v>
      </c>
      <c r="N153" s="0" t="n">
        <f aca="false">K153+L153+I153-fixed</f>
        <v>-25543.0303791515</v>
      </c>
      <c r="O153" s="0" t="n">
        <f aca="false">K153+L153+M153-fixed</f>
        <v>-151911.631776241</v>
      </c>
      <c r="P153" s="0" t="n">
        <f aca="false">12*Inputs!$B$6*(1-MIN(1,Inputs!$F$6*$D153))*(ic*Inputs!$C$6+flat_fee-cost_acc-cost_wd*Inputs!$E$6*$E153-cost_fx*Inputs!$D$6)+12*Inputs!$B$7*(1-MIN(1,Inputs!$F$7*$D153))*(ic*Inputs!$C$7+flat_fee-cost_acc-cost_wd*Inputs!$E$7*$E153-cost_fx*Inputs!$D$7)+12*Inputs!$B$8*(1-MIN(1,Inputs!$F$8*$D153))*(ic*Inputs!$C$8+flat_fee-cost_acc-cost_wd*Inputs!$E$8*$E153-cost_fx*Inputs!$D$8)-fixed</f>
        <v>-232565.84251648</v>
      </c>
    </row>
    <row r="154" customFormat="false" ht="15" hidden="false" customHeight="false" outlineLevel="0" collapsed="false">
      <c r="A154" s="0" t="n">
        <v>89</v>
      </c>
      <c r="B154" s="0" t="n">
        <v>0.438314</v>
      </c>
      <c r="C154" s="0" t="n">
        <v>0.945108</v>
      </c>
      <c r="D154" s="0" t="n">
        <v>0.991358</v>
      </c>
      <c r="E154" s="0" t="n">
        <v>1.112281</v>
      </c>
      <c r="F154" s="0" t="n">
        <v>0.137749</v>
      </c>
      <c r="G154" s="0" t="n">
        <f aca="false">12*Inputs!$B$6*(MIN(1,$H$50*$C154)*(ic*Inputs!$C$6+pS+fee_fx*Inputs!$D$6-cost_acc-cost_wd*Inputs!$E$6*$E154-cost_fx*Inputs!$D$6-$F154)+(1-MIN(1,$H$50*$C154))*(1-MIN(1,Inputs!$G$6*$D154)*churn_nonbuyers)*(ic*Inputs!$C$6+fee_wd*Inputs!$E$6*(1-$B154)+fee_fx*Inputs!$D$6-cost_acc-cost_wd*Inputs!$E$6*(1-$B154)-cost_fx*Inputs!$D$6))</f>
        <v>185685.683098673</v>
      </c>
      <c r="H154" s="0" t="n">
        <f aca="false">12*Inputs!$B$7*(MIN(1,$H$51*$C154)*(ic*Inputs!$C$7+pE+fee_fx*Inputs!$D$7-cost_acc-cost_wd*Inputs!$E$7*$E154-cost_fx*Inputs!$D$7-$F154)+(1-MIN(1,$H$51*$C154))*(1-MIN(1,Inputs!$G$7*$D154)*churn_nonbuyers)*(ic*Inputs!$C$7+fee_wd*Inputs!$E$7*(1-$B154)+fee_fx*Inputs!$D$7-cost_acc-cost_wd*Inputs!$E$7*(1-$B154)-cost_fx*Inputs!$D$7))</f>
        <v>391823.424530897</v>
      </c>
      <c r="I154" s="0" t="n">
        <f aca="false">12*Inputs!$B$8*(MIN(1,$H$52*$C154)*(ic*Inputs!$C$8+pT-cost_acc-cost_wd*Inputs!$E$8-cost_fx*Inputs!$D$8-cost_ins)+(1-MIN(1,$H$52*$C154))*(1-MIN(1,Inputs!$G$8*$D154)*churn_nonbuyers)*(ic*Inputs!$C$8+fee_wd*Inputs!$E$8*(1-$B154)+fee_fx*Inputs!$D$8-cost_acc-cost_wd*Inputs!$E$8*(1-$B154)-cost_fx*Inputs!$D$8))</f>
        <v>167859.278812093</v>
      </c>
      <c r="J154" s="0" t="n">
        <f aca="false">G154+H154+I154-fixed</f>
        <v>45368.3864416628</v>
      </c>
      <c r="K154" s="0" t="n">
        <f aca="false">12*Inputs!$B$6*(1-MIN(1,Inputs!$G$6*$D154)*churn_nonbuyers)*(ic*Inputs!$C$6+fee_wd*Inputs!$E$6*(1-$B154)+fee_fx*Inputs!$D$6-cost_acc-cost_wd*Inputs!$E$6*(1-$B154)-cost_fx*Inputs!$D$6)</f>
        <v>131618.483210966</v>
      </c>
      <c r="L154" s="0" t="n">
        <f aca="false">12*Inputs!$B$7*(1-MIN(1,Inputs!$G$7*$D154)*churn_nonbuyers)*(ic*Inputs!$C$7+fee_wd*Inputs!$E$7*(1-$B154)+fee_fx*Inputs!$D$7-cost_acc-cost_wd*Inputs!$E$7*(1-$B154)-cost_fx*Inputs!$D$7)</f>
        <v>329968.47034258</v>
      </c>
      <c r="M154" s="0" t="n">
        <f aca="false">12*Inputs!$B$8*(1-MIN(1,Inputs!$G$8*$D154)*churn_nonbuyers)*(ic*Inputs!$C$8+fee_wd*Inputs!$E$8*(1-$B154)+fee_fx*Inputs!$D$8-cost_acc-cost_wd*Inputs!$E$8*(1-$B154)-cost_fx*Inputs!$D$8)</f>
        <v>93455.5287978432</v>
      </c>
      <c r="N154" s="0" t="n">
        <f aca="false">K154+L154+I154-fixed</f>
        <v>-70553.7676343609</v>
      </c>
      <c r="O154" s="0" t="n">
        <f aca="false">K154+L154+M154-fixed</f>
        <v>-144957.517648611</v>
      </c>
      <c r="P154" s="0" t="n">
        <f aca="false">12*Inputs!$B$6*(1-MIN(1,Inputs!$F$6*$D154))*(ic*Inputs!$C$6+flat_fee-cost_acc-cost_wd*Inputs!$E$6*$E154-cost_fx*Inputs!$D$6)+12*Inputs!$B$7*(1-MIN(1,Inputs!$F$7*$D154))*(ic*Inputs!$C$7+flat_fee-cost_acc-cost_wd*Inputs!$E$7*$E154-cost_fx*Inputs!$D$7)+12*Inputs!$B$8*(1-MIN(1,Inputs!$F$8*$D154))*(ic*Inputs!$C$8+flat_fee-cost_acc-cost_wd*Inputs!$E$8*$E154-cost_fx*Inputs!$D$8)-fixed</f>
        <v>26607.19399952</v>
      </c>
    </row>
    <row r="155" customFormat="false" ht="15" hidden="false" customHeight="false" outlineLevel="0" collapsed="false">
      <c r="A155" s="0" t="n">
        <v>90</v>
      </c>
      <c r="B155" s="0" t="n">
        <v>0.543434</v>
      </c>
      <c r="C155" s="0" t="n">
        <v>1.054278</v>
      </c>
      <c r="D155" s="0" t="n">
        <v>0.994961</v>
      </c>
      <c r="E155" s="0" t="n">
        <v>1.167805</v>
      </c>
      <c r="F155" s="0" t="n">
        <v>0.401813</v>
      </c>
      <c r="G155" s="0" t="n">
        <f aca="false">12*Inputs!$B$6*(MIN(1,$H$50*$C155)*(ic*Inputs!$C$6+pS+fee_fx*Inputs!$D$6-cost_acc-cost_wd*Inputs!$E$6*$E155-cost_fx*Inputs!$D$6-$F155)+(1-MIN(1,$H$50*$C155))*(1-MIN(1,Inputs!$G$6*$D155)*churn_nonbuyers)*(ic*Inputs!$C$6+fee_wd*Inputs!$E$6*(1-$B155)+fee_fx*Inputs!$D$6-cost_acc-cost_wd*Inputs!$E$6*(1-$B155)-cost_fx*Inputs!$D$6))</f>
        <v>170974.169918448</v>
      </c>
      <c r="H155" s="0" t="n">
        <f aca="false">12*Inputs!$B$7*(MIN(1,$H$51*$C155)*(ic*Inputs!$C$7+pE+fee_fx*Inputs!$D$7-cost_acc-cost_wd*Inputs!$E$7*$E155-cost_fx*Inputs!$D$7-$F155)+(1-MIN(1,$H$51*$C155))*(1-MIN(1,Inputs!$G$7*$D155)*churn_nonbuyers)*(ic*Inputs!$C$7+fee_wd*Inputs!$E$7*(1-$B155)+fee_fx*Inputs!$D$7-cost_acc-cost_wd*Inputs!$E$7*(1-$B155)-cost_fx*Inputs!$D$7))</f>
        <v>367675.432921415</v>
      </c>
      <c r="I155" s="0" t="n">
        <f aca="false">12*Inputs!$B$8*(MIN(1,$H$52*$C155)*(ic*Inputs!$C$8+pT-cost_acc-cost_wd*Inputs!$E$8-cost_fx*Inputs!$D$8-cost_ins)+(1-MIN(1,$H$52*$C155))*(1-MIN(1,Inputs!$G$8*$D155)*churn_nonbuyers)*(ic*Inputs!$C$8+fee_wd*Inputs!$E$8*(1-$B155)+fee_fx*Inputs!$D$8-cost_acc-cost_wd*Inputs!$E$8*(1-$B155)-cost_fx*Inputs!$D$8))</f>
        <v>175850.649510928</v>
      </c>
      <c r="J155" s="0" t="n">
        <f aca="false">G155+H155+I155-fixed</f>
        <v>14500.2523507909</v>
      </c>
      <c r="K155" s="0" t="n">
        <f aca="false">12*Inputs!$B$6*(1-MIN(1,Inputs!$G$6*$D155)*churn_nonbuyers)*(ic*Inputs!$C$6+fee_wd*Inputs!$E$6*(1-$B155)+fee_fx*Inputs!$D$6-cost_acc-cost_wd*Inputs!$E$6*(1-$B155)-cost_fx*Inputs!$D$6)</f>
        <v>117209.305699733</v>
      </c>
      <c r="L155" s="0" t="n">
        <f aca="false">12*Inputs!$B$7*(1-MIN(1,Inputs!$G$7*$D155)*churn_nonbuyers)*(ic*Inputs!$C$7+fee_wd*Inputs!$E$7*(1-$B155)+fee_fx*Inputs!$D$7-cost_acc-cost_wd*Inputs!$E$7*(1-$B155)-cost_fx*Inputs!$D$7)</f>
        <v>315246.26089184</v>
      </c>
      <c r="M155" s="0" t="n">
        <f aca="false">12*Inputs!$B$8*(1-MIN(1,Inputs!$G$8*$D155)*churn_nonbuyers)*(ic*Inputs!$C$8+fee_wd*Inputs!$E$8*(1-$B155)+fee_fx*Inputs!$D$8-cost_acc-cost_wd*Inputs!$E$8*(1-$B155)-cost_fx*Inputs!$D$8)</f>
        <v>91153.8520920864</v>
      </c>
      <c r="N155" s="0" t="n">
        <f aca="false">K155+L155+I155-fixed</f>
        <v>-91693.7838974996</v>
      </c>
      <c r="O155" s="0" t="n">
        <f aca="false">K155+L155+M155-fixed</f>
        <v>-176390.581316341</v>
      </c>
      <c r="P155" s="0" t="n">
        <f aca="false">12*Inputs!$B$6*(1-MIN(1,Inputs!$F$6*$D155))*(ic*Inputs!$C$6+flat_fee-cost_acc-cost_wd*Inputs!$E$6*$E155-cost_fx*Inputs!$D$6)+12*Inputs!$B$7*(1-MIN(1,Inputs!$F$7*$D155))*(ic*Inputs!$C$7+flat_fee-cost_acc-cost_wd*Inputs!$E$7*$E155-cost_fx*Inputs!$D$7)+12*Inputs!$B$8*(1-MIN(1,Inputs!$F$8*$D155))*(ic*Inputs!$C$8+flat_fee-cost_acc-cost_wd*Inputs!$E$8*$E155-cost_fx*Inputs!$D$8)-fixed</f>
        <v>618.936537200003</v>
      </c>
    </row>
    <row r="156" customFormat="false" ht="15" hidden="false" customHeight="false" outlineLevel="0" collapsed="false">
      <c r="A156" s="0" t="n">
        <v>91</v>
      </c>
      <c r="B156" s="0" t="n">
        <v>0.223133</v>
      </c>
      <c r="C156" s="0" t="n">
        <v>0.869891</v>
      </c>
      <c r="D156" s="0" t="n">
        <v>1.49231</v>
      </c>
      <c r="E156" s="0" t="n">
        <v>1.222816</v>
      </c>
      <c r="F156" s="0" t="n">
        <v>0.112279</v>
      </c>
      <c r="G156" s="0" t="n">
        <f aca="false">12*Inputs!$B$6*(MIN(1,$H$50*$C156)*(ic*Inputs!$C$6+pS+fee_fx*Inputs!$D$6-cost_acc-cost_wd*Inputs!$E$6*$E156-cost_fx*Inputs!$D$6-$F156)+(1-MIN(1,$H$50*$C156))*(1-MIN(1,Inputs!$G$6*$D156)*churn_nonbuyers)*(ic*Inputs!$C$6+fee_wd*Inputs!$E$6*(1-$B156)+fee_fx*Inputs!$D$6-cost_acc-cost_wd*Inputs!$E$6*(1-$B156)-cost_fx*Inputs!$D$6))</f>
        <v>203129.10310179</v>
      </c>
      <c r="H156" s="0" t="n">
        <f aca="false">12*Inputs!$B$7*(MIN(1,$H$51*$C156)*(ic*Inputs!$C$7+pE+fee_fx*Inputs!$D$7-cost_acc-cost_wd*Inputs!$E$7*$E156-cost_fx*Inputs!$D$7-$F156)+(1-MIN(1,$H$51*$C156))*(1-MIN(1,Inputs!$G$7*$D156)*churn_nonbuyers)*(ic*Inputs!$C$7+fee_wd*Inputs!$E$7*(1-$B156)+fee_fx*Inputs!$D$7-cost_acc-cost_wd*Inputs!$E$7*(1-$B156)-cost_fx*Inputs!$D$7))</f>
        <v>393067.149653467</v>
      </c>
      <c r="I156" s="0" t="n">
        <f aca="false">12*Inputs!$B$8*(MIN(1,$H$52*$C156)*(ic*Inputs!$C$8+pT-cost_acc-cost_wd*Inputs!$E$8-cost_fx*Inputs!$D$8-cost_ins)+(1-MIN(1,$H$52*$C156))*(1-MIN(1,Inputs!$G$8*$D156)*churn_nonbuyers)*(ic*Inputs!$C$8+fee_wd*Inputs!$E$8*(1-$B156)+fee_fx*Inputs!$D$8-cost_acc-cost_wd*Inputs!$E$8*(1-$B156)-cost_fx*Inputs!$D$8))</f>
        <v>125389.568304</v>
      </c>
      <c r="J156" s="0" t="n">
        <f aca="false">G156+H156+I156-fixed</f>
        <v>21585.8210592573</v>
      </c>
      <c r="K156" s="0" t="n">
        <f aca="false">12*Inputs!$B$6*(1-MIN(1,Inputs!$G$6*$D156)*churn_nonbuyers)*(ic*Inputs!$C$6+fee_wd*Inputs!$E$6*(1-$B156)+fee_fx*Inputs!$D$6-cost_acc-cost_wd*Inputs!$E$6*(1-$B156)-cost_fx*Inputs!$D$6)</f>
        <v>156823.845172056</v>
      </c>
      <c r="L156" s="0" t="n">
        <f aca="false">12*Inputs!$B$7*(1-MIN(1,Inputs!$G$7*$D156)*churn_nonbuyers)*(ic*Inputs!$C$7+fee_wd*Inputs!$E$7*(1-$B156)+fee_fx*Inputs!$D$7-cost_acc-cost_wd*Inputs!$E$7*(1-$B156)-cost_fx*Inputs!$D$7)</f>
        <v>354456.355423234</v>
      </c>
      <c r="M156" s="0" t="n">
        <f aca="false">12*Inputs!$B$8*(1-MIN(1,Inputs!$G$8*$D156)*churn_nonbuyers)*(ic*Inputs!$C$8+fee_wd*Inputs!$E$8*(1-$B156)+fee_fx*Inputs!$D$8-cost_acc-cost_wd*Inputs!$E$8*(1-$B156)-cost_fx*Inputs!$D$8)</f>
        <v>0</v>
      </c>
      <c r="N156" s="0" t="n">
        <f aca="false">K156+L156+I156-fixed</f>
        <v>-63330.2311007105</v>
      </c>
      <c r="O156" s="0" t="n">
        <f aca="false">K156+L156+M156-fixed</f>
        <v>-188719.79940471</v>
      </c>
      <c r="P156" s="0" t="n">
        <f aca="false">12*Inputs!$B$6*(1-MIN(1,Inputs!$F$6*$D156))*(ic*Inputs!$C$6+flat_fee-cost_acc-cost_wd*Inputs!$E$6*$E156-cost_fx*Inputs!$D$6)+12*Inputs!$B$7*(1-MIN(1,Inputs!$F$7*$D156))*(ic*Inputs!$C$7+flat_fee-cost_acc-cost_wd*Inputs!$E$7*$E156-cost_fx*Inputs!$D$7)+12*Inputs!$B$8*(1-MIN(1,Inputs!$F$8*$D156))*(ic*Inputs!$C$8+flat_fee-cost_acc-cost_wd*Inputs!$E$8*$E156-cost_fx*Inputs!$D$8)-fixed</f>
        <v>-277085.2148896</v>
      </c>
    </row>
    <row r="157" customFormat="false" ht="15" hidden="false" customHeight="false" outlineLevel="0" collapsed="false">
      <c r="A157" s="0" t="n">
        <v>92</v>
      </c>
      <c r="B157" s="0" t="n">
        <v>0.162786</v>
      </c>
      <c r="C157" s="0" t="n">
        <v>0.914096</v>
      </c>
      <c r="D157" s="0" t="n">
        <v>1.575057</v>
      </c>
      <c r="E157" s="0" t="n">
        <v>1.397207</v>
      </c>
      <c r="F157" s="0" t="n">
        <v>0.37325</v>
      </c>
      <c r="G157" s="0" t="n">
        <f aca="false">12*Inputs!$B$6*(MIN(1,$H$50*$C157)*(ic*Inputs!$C$6+pS+fee_fx*Inputs!$D$6-cost_acc-cost_wd*Inputs!$E$6*$E157-cost_fx*Inputs!$D$6-$F157)+(1-MIN(1,$H$50*$C157))*(1-MIN(1,Inputs!$G$6*$D157)*churn_nonbuyers)*(ic*Inputs!$C$6+fee_wd*Inputs!$E$6*(1-$B157)+fee_fx*Inputs!$D$6-cost_acc-cost_wd*Inputs!$E$6*(1-$B157)-cost_fx*Inputs!$D$6))</f>
        <v>203083.422657331</v>
      </c>
      <c r="H157" s="0" t="n">
        <f aca="false">12*Inputs!$B$7*(MIN(1,$H$51*$C157)*(ic*Inputs!$C$7+pE+fee_fx*Inputs!$D$7-cost_acc-cost_wd*Inputs!$E$7*$E157-cost_fx*Inputs!$D$7-$F157)+(1-MIN(1,$H$51*$C157))*(1-MIN(1,Inputs!$G$7*$D157)*churn_nonbuyers)*(ic*Inputs!$C$7+fee_wd*Inputs!$E$7*(1-$B157)+fee_fx*Inputs!$D$7-cost_acc-cost_wd*Inputs!$E$7*(1-$B157)-cost_fx*Inputs!$D$7))</f>
        <v>367592.315266139</v>
      </c>
      <c r="I157" s="0" t="n">
        <f aca="false">12*Inputs!$B$8*(MIN(1,$H$52*$C157)*(ic*Inputs!$C$8+pT-cost_acc-cost_wd*Inputs!$E$8-cost_fx*Inputs!$D$8-cost_ins)+(1-MIN(1,$H$52*$C157))*(1-MIN(1,Inputs!$G$8*$D157)*churn_nonbuyers)*(ic*Inputs!$C$8+fee_wd*Inputs!$E$8*(1-$B157)+fee_fx*Inputs!$D$8-cost_acc-cost_wd*Inputs!$E$8*(1-$B157)-cost_fx*Inputs!$D$8))</f>
        <v>131761.453824</v>
      </c>
      <c r="J157" s="0" t="n">
        <f aca="false">G157+H157+I157-fixed</f>
        <v>2437.19174747053</v>
      </c>
      <c r="K157" s="0" t="n">
        <f aca="false">12*Inputs!$B$6*(1-MIN(1,Inputs!$G$6*$D157)*churn_nonbuyers)*(ic*Inputs!$C$6+fee_wd*Inputs!$E$6*(1-$B157)+fee_fx*Inputs!$D$6-cost_acc-cost_wd*Inputs!$E$6*(1-$B157)-cost_fx*Inputs!$D$6)</f>
        <v>164128.301487374</v>
      </c>
      <c r="L157" s="0" t="n">
        <f aca="false">12*Inputs!$B$7*(1-MIN(1,Inputs!$G$7*$D157)*churn_nonbuyers)*(ic*Inputs!$C$7+fee_wd*Inputs!$E$7*(1-$B157)+fee_fx*Inputs!$D$7-cost_acc-cost_wd*Inputs!$E$7*(1-$B157)-cost_fx*Inputs!$D$7)</f>
        <v>361814.562556425</v>
      </c>
      <c r="M157" s="0" t="n">
        <f aca="false">12*Inputs!$B$8*(1-MIN(1,Inputs!$G$8*$D157)*churn_nonbuyers)*(ic*Inputs!$C$8+fee_wd*Inputs!$E$8*(1-$B157)+fee_fx*Inputs!$D$8-cost_acc-cost_wd*Inputs!$E$8*(1-$B157)-cost_fx*Inputs!$D$8)</f>
        <v>0</v>
      </c>
      <c r="N157" s="0" t="n">
        <f aca="false">K157+L157+I157-fixed</f>
        <v>-42295.6821322008</v>
      </c>
      <c r="O157" s="0" t="n">
        <f aca="false">K157+L157+M157-fixed</f>
        <v>-174057.135956201</v>
      </c>
      <c r="P157" s="0" t="n">
        <f aca="false">12*Inputs!$B$6*(1-MIN(1,Inputs!$F$6*$D157))*(ic*Inputs!$C$6+flat_fee-cost_acc-cost_wd*Inputs!$E$6*$E157-cost_fx*Inputs!$D$6)+12*Inputs!$B$7*(1-MIN(1,Inputs!$F$7*$D157))*(ic*Inputs!$C$7+flat_fee-cost_acc-cost_wd*Inputs!$E$7*$E157-cost_fx*Inputs!$D$7)+12*Inputs!$B$8*(1-MIN(1,Inputs!$F$8*$D157))*(ic*Inputs!$C$8+flat_fee-cost_acc-cost_wd*Inputs!$E$8*$E157-cost_fx*Inputs!$D$8)-fixed</f>
        <v>-370592.16810424</v>
      </c>
    </row>
    <row r="158" customFormat="false" ht="15" hidden="false" customHeight="false" outlineLevel="0" collapsed="false">
      <c r="A158" s="0" t="n">
        <v>93</v>
      </c>
      <c r="B158" s="0" t="n">
        <v>0.164881</v>
      </c>
      <c r="C158" s="0" t="n">
        <v>1.007693</v>
      </c>
      <c r="D158" s="0" t="n">
        <v>1.287454</v>
      </c>
      <c r="E158" s="0" t="n">
        <v>1.079245</v>
      </c>
      <c r="F158" s="0" t="n">
        <v>0.125706</v>
      </c>
      <c r="G158" s="0" t="n">
        <f aca="false">12*Inputs!$B$6*(MIN(1,$H$50*$C158)*(ic*Inputs!$C$6+pS+fee_fx*Inputs!$D$6-cost_acc-cost_wd*Inputs!$E$6*$E158-cost_fx*Inputs!$D$6-$F158)+(1-MIN(1,$H$50*$C158))*(1-MIN(1,Inputs!$G$6*$D158)*churn_nonbuyers)*(ic*Inputs!$C$6+fee_wd*Inputs!$E$6*(1-$B158)+fee_fx*Inputs!$D$6-cost_acc-cost_wd*Inputs!$E$6*(1-$B158)-cost_fx*Inputs!$D$6))</f>
        <v>222297.557555829</v>
      </c>
      <c r="H158" s="0" t="n">
        <f aca="false">12*Inputs!$B$7*(MIN(1,$H$51*$C158)*(ic*Inputs!$C$7+pE+fee_fx*Inputs!$D$7-cost_acc-cost_wd*Inputs!$E$7*$E158-cost_fx*Inputs!$D$7-$F158)+(1-MIN(1,$H$51*$C158))*(1-MIN(1,Inputs!$G$7*$D158)*churn_nonbuyers)*(ic*Inputs!$C$7+fee_wd*Inputs!$E$7*(1-$B158)+fee_fx*Inputs!$D$7-cost_acc-cost_wd*Inputs!$E$7*(1-$B158)-cost_fx*Inputs!$D$7))</f>
        <v>421245.901683233</v>
      </c>
      <c r="I158" s="0" t="n">
        <f aca="false">12*Inputs!$B$8*(MIN(1,$H$52*$C158)*(ic*Inputs!$C$8+pT-cost_acc-cost_wd*Inputs!$E$8-cost_fx*Inputs!$D$8-cost_ins)+(1-MIN(1,$H$52*$C158))*(1-MIN(1,Inputs!$G$8*$D158)*churn_nonbuyers)*(ic*Inputs!$C$8+fee_wd*Inputs!$E$8*(1-$B158)+fee_fx*Inputs!$D$8-cost_acc-cost_wd*Inputs!$E$8*(1-$B158)-cost_fx*Inputs!$D$8))</f>
        <v>154521.696462476</v>
      </c>
      <c r="J158" s="0" t="n">
        <f aca="false">G158+H158+I158-fixed</f>
        <v>98065.1557015379</v>
      </c>
      <c r="K158" s="0" t="n">
        <f aca="false">12*Inputs!$B$6*(1-MIN(1,Inputs!$G$6*$D158)*churn_nonbuyers)*(ic*Inputs!$C$6+fee_wd*Inputs!$E$6*(1-$B158)+fee_fx*Inputs!$D$6-cost_acc-cost_wd*Inputs!$E$6*(1-$B158)-cost_fx*Inputs!$D$6)</f>
        <v>166407.991941413</v>
      </c>
      <c r="L158" s="0" t="n">
        <f aca="false">12*Inputs!$B$7*(1-MIN(1,Inputs!$G$7*$D158)*churn_nonbuyers)*(ic*Inputs!$C$7+fee_wd*Inputs!$E$7*(1-$B158)+fee_fx*Inputs!$D$7-cost_acc-cost_wd*Inputs!$E$7*(1-$B158)-cost_fx*Inputs!$D$7)</f>
        <v>364801.127772848</v>
      </c>
      <c r="M158" s="0" t="n">
        <f aca="false">12*Inputs!$B$8*(1-MIN(1,Inputs!$G$8*$D158)*churn_nonbuyers)*(ic*Inputs!$C$8+fee_wd*Inputs!$E$8*(1-$B158)+fee_fx*Inputs!$D$8-cost_acc-cost_wd*Inputs!$E$8*(1-$B158)-cost_fx*Inputs!$D$8)</f>
        <v>31460.7192999264</v>
      </c>
      <c r="N158" s="0" t="n">
        <f aca="false">K158+L158+I158-fixed</f>
        <v>-14269.1838232635</v>
      </c>
      <c r="O158" s="0" t="n">
        <f aca="false">K158+L158+M158-fixed</f>
        <v>-137330.160985813</v>
      </c>
      <c r="P158" s="0" t="n">
        <f aca="false">12*Inputs!$B$6*(1-MIN(1,Inputs!$F$6*$D158))*(ic*Inputs!$C$6+flat_fee-cost_acc-cost_wd*Inputs!$E$6*$E158-cost_fx*Inputs!$D$6)+12*Inputs!$B$7*(1-MIN(1,Inputs!$F$7*$D158))*(ic*Inputs!$C$7+flat_fee-cost_acc-cost_wd*Inputs!$E$7*$E158-cost_fx*Inputs!$D$7)+12*Inputs!$B$8*(1-MIN(1,Inputs!$F$8*$D158))*(ic*Inputs!$C$8+flat_fee-cost_acc-cost_wd*Inputs!$E$8*$E158-cost_fx*Inputs!$D$8)-fixed</f>
        <v>-120398.1691768</v>
      </c>
    </row>
    <row r="159" customFormat="false" ht="15" hidden="false" customHeight="false" outlineLevel="0" collapsed="false">
      <c r="A159" s="0" t="n">
        <v>94</v>
      </c>
      <c r="B159" s="0" t="n">
        <v>0.152849</v>
      </c>
      <c r="C159" s="0" t="n">
        <v>0.934078</v>
      </c>
      <c r="D159" s="0" t="n">
        <v>0.890545</v>
      </c>
      <c r="E159" s="0" t="n">
        <v>1.273372</v>
      </c>
      <c r="F159" s="0" t="n">
        <v>0.074233</v>
      </c>
      <c r="G159" s="0" t="n">
        <f aca="false">12*Inputs!$B$6*(MIN(1,$H$50*$C159)*(ic*Inputs!$C$6+pS+fee_fx*Inputs!$D$6-cost_acc-cost_wd*Inputs!$E$6*$E159-cost_fx*Inputs!$D$6-$F159)+(1-MIN(1,$H$50*$C159))*(1-MIN(1,Inputs!$G$6*$D159)*churn_nonbuyers)*(ic*Inputs!$C$6+fee_wd*Inputs!$E$6*(1-$B159)+fee_fx*Inputs!$D$6-cost_acc-cost_wd*Inputs!$E$6*(1-$B159)-cost_fx*Inputs!$D$6))</f>
        <v>219942.228299573</v>
      </c>
      <c r="H159" s="0" t="n">
        <f aca="false">12*Inputs!$B$7*(MIN(1,$H$51*$C159)*(ic*Inputs!$C$7+pE+fee_fx*Inputs!$D$7-cost_acc-cost_wd*Inputs!$E$7*$E159-cost_fx*Inputs!$D$7-$F159)+(1-MIN(1,$H$51*$C159))*(1-MIN(1,Inputs!$G$7*$D159)*churn_nonbuyers)*(ic*Inputs!$C$7+fee_wd*Inputs!$E$7*(1-$B159)+fee_fx*Inputs!$D$7-cost_acc-cost_wd*Inputs!$E$7*(1-$B159)-cost_fx*Inputs!$D$7))</f>
        <v>402889.028278318</v>
      </c>
      <c r="I159" s="0" t="n">
        <f aca="false">12*Inputs!$B$8*(MIN(1,$H$52*$C159)*(ic*Inputs!$C$8+pT-cost_acc-cost_wd*Inputs!$E$8-cost_fx*Inputs!$D$8-cost_ins)+(1-MIN(1,$H$52*$C159))*(1-MIN(1,Inputs!$G$8*$D159)*churn_nonbuyers)*(ic*Inputs!$C$8+fee_wd*Inputs!$E$8*(1-$B159)+fee_fx*Inputs!$D$8-cost_acc-cost_wd*Inputs!$E$8*(1-$B159)-cost_fx*Inputs!$D$8))</f>
        <v>176236.343406663</v>
      </c>
      <c r="J159" s="0" t="n">
        <f aca="false">G159+H159+I159-fixed</f>
        <v>99067.5999845534</v>
      </c>
      <c r="K159" s="0" t="n">
        <f aca="false">12*Inputs!$B$6*(1-MIN(1,Inputs!$G$6*$D159)*churn_nonbuyers)*(ic*Inputs!$C$6+fee_wd*Inputs!$E$6*(1-$B159)+fee_fx*Inputs!$D$6-cost_acc-cost_wd*Inputs!$E$6*(1-$B159)-cost_fx*Inputs!$D$6)</f>
        <v>171593.106571476</v>
      </c>
      <c r="L159" s="0" t="n">
        <f aca="false">12*Inputs!$B$7*(1-MIN(1,Inputs!$G$7*$D159)*churn_nonbuyers)*(ic*Inputs!$C$7+fee_wd*Inputs!$E$7*(1-$B159)+fee_fx*Inputs!$D$7-cost_acc-cost_wd*Inputs!$E$7*(1-$B159)-cost_fx*Inputs!$D$7)</f>
        <v>371005.745382886</v>
      </c>
      <c r="M159" s="0" t="n">
        <f aca="false">12*Inputs!$B$8*(1-MIN(1,Inputs!$G$8*$D159)*churn_nonbuyers)*(ic*Inputs!$C$8+fee_wd*Inputs!$E$8*(1-$B159)+fee_fx*Inputs!$D$8-cost_acc-cost_wd*Inputs!$E$8*(1-$B159)-cost_fx*Inputs!$D$8)</f>
        <v>120165.121866888</v>
      </c>
      <c r="N159" s="0" t="n">
        <f aca="false">K159+L159+I159-fixed</f>
        <v>18835.1953610242</v>
      </c>
      <c r="O159" s="0" t="n">
        <f aca="false">K159+L159+M159-fixed</f>
        <v>-37236.0261787504</v>
      </c>
      <c r="P159" s="0" t="n">
        <f aca="false">12*Inputs!$B$6*(1-MIN(1,Inputs!$F$6*$D159))*(ic*Inputs!$C$6+flat_fee-cost_acc-cost_wd*Inputs!$E$6*$E159-cost_fx*Inputs!$D$6)+12*Inputs!$B$7*(1-MIN(1,Inputs!$F$7*$D159))*(ic*Inputs!$C$7+flat_fee-cost_acc-cost_wd*Inputs!$E$7*$E159-cost_fx*Inputs!$D$7)+12*Inputs!$B$8*(1-MIN(1,Inputs!$F$8*$D159))*(ic*Inputs!$C$8+flat_fee-cost_acc-cost_wd*Inputs!$E$8*$E159-cost_fx*Inputs!$D$8)-fixed</f>
        <v>6918.77149760025</v>
      </c>
    </row>
    <row r="160" customFormat="false" ht="15" hidden="false" customHeight="false" outlineLevel="0" collapsed="false">
      <c r="A160" s="0" t="n">
        <v>95</v>
      </c>
      <c r="B160" s="0" t="n">
        <v>0.24381</v>
      </c>
      <c r="C160" s="0" t="n">
        <v>0.947912</v>
      </c>
      <c r="D160" s="0" t="n">
        <v>0.921283</v>
      </c>
      <c r="E160" s="0" t="n">
        <v>1.061869</v>
      </c>
      <c r="F160" s="0" t="n">
        <v>0.300348</v>
      </c>
      <c r="G160" s="0" t="n">
        <f aca="false">12*Inputs!$B$6*(MIN(1,$H$50*$C160)*(ic*Inputs!$C$6+pS+fee_fx*Inputs!$D$6-cost_acc-cost_wd*Inputs!$E$6*$E160-cost_fx*Inputs!$D$6-$F160)+(1-MIN(1,$H$50*$C160))*(1-MIN(1,Inputs!$G$6*$D160)*churn_nonbuyers)*(ic*Inputs!$C$6+fee_wd*Inputs!$E$6*(1-$B160)+fee_fx*Inputs!$D$6-cost_acc-cost_wd*Inputs!$E$6*(1-$B160)-cost_fx*Inputs!$D$6))</f>
        <v>208536.60548231</v>
      </c>
      <c r="H160" s="0" t="n">
        <f aca="false">12*Inputs!$B$7*(MIN(1,$H$51*$C160)*(ic*Inputs!$C$7+pE+fee_fx*Inputs!$D$7-cost_acc-cost_wd*Inputs!$E$7*$E160-cost_fx*Inputs!$D$7-$F160)+(1-MIN(1,$H$51*$C160))*(1-MIN(1,Inputs!$G$7*$D160)*churn_nonbuyers)*(ic*Inputs!$C$7+fee_wd*Inputs!$E$7*(1-$B160)+fee_fx*Inputs!$D$7-cost_acc-cost_wd*Inputs!$E$7*(1-$B160)-cost_fx*Inputs!$D$7))</f>
        <v>405986.012436948</v>
      </c>
      <c r="I160" s="0" t="n">
        <f aca="false">12*Inputs!$B$8*(MIN(1,$H$52*$C160)*(ic*Inputs!$C$8+pT-cost_acc-cost_wd*Inputs!$E$8-cost_fx*Inputs!$D$8-cost_ins)+(1-MIN(1,$H$52*$C160))*(1-MIN(1,Inputs!$G$8*$D160)*churn_nonbuyers)*(ic*Inputs!$C$8+fee_wd*Inputs!$E$8*(1-$B160)+fee_fx*Inputs!$D$8-cost_acc-cost_wd*Inputs!$E$8*(1-$B160)-cost_fx*Inputs!$D$8))</f>
        <v>174235.258117555</v>
      </c>
      <c r="J160" s="0" t="n">
        <f aca="false">G160+H160+I160-fixed</f>
        <v>88757.8760368124</v>
      </c>
      <c r="K160" s="0" t="n">
        <f aca="false">12*Inputs!$B$6*(1-MIN(1,Inputs!$G$6*$D160)*churn_nonbuyers)*(ic*Inputs!$C$6+fee_wd*Inputs!$E$6*(1-$B160)+fee_fx*Inputs!$D$6-cost_acc-cost_wd*Inputs!$E$6*(1-$B160)-cost_fx*Inputs!$D$6)</f>
        <v>158822.077019256</v>
      </c>
      <c r="L160" s="0" t="n">
        <f aca="false">12*Inputs!$B$7*(1-MIN(1,Inputs!$G$7*$D160)*churn_nonbuyers)*(ic*Inputs!$C$7+fee_wd*Inputs!$E$7*(1-$B160)+fee_fx*Inputs!$D$7-cost_acc-cost_wd*Inputs!$E$7*(1-$B160)-cost_fx*Inputs!$D$7)</f>
        <v>357917.870627554</v>
      </c>
      <c r="M160" s="0" t="n">
        <f aca="false">12*Inputs!$B$8*(1-MIN(1,Inputs!$G$8*$D160)*churn_nonbuyers)*(ic*Inputs!$C$8+fee_wd*Inputs!$E$8*(1-$B160)+fee_fx*Inputs!$D$8-cost_acc-cost_wd*Inputs!$E$8*(1-$B160)-cost_fx*Inputs!$D$8)</f>
        <v>111749.545236528</v>
      </c>
      <c r="N160" s="0" t="n">
        <f aca="false">K160+L160+I160-fixed</f>
        <v>-9024.79423563567</v>
      </c>
      <c r="O160" s="0" t="n">
        <f aca="false">K160+L160+M160-fixed</f>
        <v>-71510.5071166622</v>
      </c>
      <c r="P160" s="0" t="n">
        <f aca="false">12*Inputs!$B$6*(1-MIN(1,Inputs!$F$6*$D160))*(ic*Inputs!$C$6+flat_fee-cost_acc-cost_wd*Inputs!$E$6*$E160-cost_fx*Inputs!$D$6)+12*Inputs!$B$7*(1-MIN(1,Inputs!$F$7*$D160))*(ic*Inputs!$C$7+flat_fee-cost_acc-cost_wd*Inputs!$E$7*$E160-cost_fx*Inputs!$D$7)+12*Inputs!$B$8*(1-MIN(1,Inputs!$F$8*$D160))*(ic*Inputs!$C$8+flat_fee-cost_acc-cost_wd*Inputs!$E$8*$E160-cost_fx*Inputs!$D$8)-fixed</f>
        <v>86966.47827848</v>
      </c>
    </row>
    <row r="161" customFormat="false" ht="15" hidden="false" customHeight="false" outlineLevel="0" collapsed="false">
      <c r="A161" s="0" t="n">
        <v>96</v>
      </c>
      <c r="B161" s="0" t="n">
        <v>0.186945</v>
      </c>
      <c r="C161" s="0" t="n">
        <v>0.996331</v>
      </c>
      <c r="D161" s="0" t="n">
        <v>1.118835</v>
      </c>
      <c r="E161" s="0" t="n">
        <v>1.2946</v>
      </c>
      <c r="F161" s="0" t="n">
        <v>0.128946</v>
      </c>
      <c r="G161" s="0" t="n">
        <f aca="false">12*Inputs!$B$6*(MIN(1,$H$50*$C161)*(ic*Inputs!$C$6+pS+fee_fx*Inputs!$D$6-cost_acc-cost_wd*Inputs!$E$6*$E161-cost_fx*Inputs!$D$6-$F161)+(1-MIN(1,$H$50*$C161))*(1-MIN(1,Inputs!$G$6*$D161)*churn_nonbuyers)*(ic*Inputs!$C$6+fee_wd*Inputs!$E$6*(1-$B161)+fee_fx*Inputs!$D$6-cost_acc-cost_wd*Inputs!$E$6*(1-$B161)-cost_fx*Inputs!$D$6))</f>
        <v>215269.023221934</v>
      </c>
      <c r="H161" s="0" t="n">
        <f aca="false">12*Inputs!$B$7*(MIN(1,$H$51*$C161)*(ic*Inputs!$C$7+pE+fee_fx*Inputs!$D$7-cost_acc-cost_wd*Inputs!$E$7*$E161-cost_fx*Inputs!$D$7-$F161)+(1-MIN(1,$H$51*$C161))*(1-MIN(1,Inputs!$G$7*$D161)*churn_nonbuyers)*(ic*Inputs!$C$7+fee_wd*Inputs!$E$7*(1-$B161)+fee_fx*Inputs!$D$7-cost_acc-cost_wd*Inputs!$E$7*(1-$B161)-cost_fx*Inputs!$D$7))</f>
        <v>395013.334217124</v>
      </c>
      <c r="I161" s="0" t="n">
        <f aca="false">12*Inputs!$B$8*(MIN(1,$H$52*$C161)*(ic*Inputs!$C$8+pT-cost_acc-cost_wd*Inputs!$E$8-cost_fx*Inputs!$D$8-cost_ins)+(1-MIN(1,$H$52*$C161))*(1-MIN(1,Inputs!$G$8*$D161)*churn_nonbuyers)*(ic*Inputs!$C$8+fee_wd*Inputs!$E$8*(1-$B161)+fee_fx*Inputs!$D$8-cost_acc-cost_wd*Inputs!$E$8*(1-$B161)-cost_fx*Inputs!$D$8))</f>
        <v>164438.798514608</v>
      </c>
      <c r="J161" s="0" t="n">
        <f aca="false">G161+H161+I161-fixed</f>
        <v>74721.1559536667</v>
      </c>
      <c r="K161" s="0" t="n">
        <f aca="false">12*Inputs!$B$6*(1-MIN(1,Inputs!$G$6*$D161)*churn_nonbuyers)*(ic*Inputs!$C$6+fee_wd*Inputs!$E$6*(1-$B161)+fee_fx*Inputs!$D$6-cost_acc-cost_wd*Inputs!$E$6*(1-$B161)-cost_fx*Inputs!$D$6)</f>
        <v>164908.01958534</v>
      </c>
      <c r="L161" s="0" t="n">
        <f aca="false">12*Inputs!$B$7*(1-MIN(1,Inputs!$G$7*$D161)*churn_nonbuyers)*(ic*Inputs!$C$7+fee_wd*Inputs!$E$7*(1-$B161)+fee_fx*Inputs!$D$7-cost_acc-cost_wd*Inputs!$E$7*(1-$B161)-cost_fx*Inputs!$D$7)</f>
        <v>363650.065671204</v>
      </c>
      <c r="M161" s="0" t="n">
        <f aca="false">12*Inputs!$B$8*(1-MIN(1,Inputs!$G$8*$D161)*churn_nonbuyers)*(ic*Inputs!$C$8+fee_wd*Inputs!$E$8*(1-$B161)+fee_fx*Inputs!$D$8-cost_acc-cost_wd*Inputs!$E$8*(1-$B161)-cost_fx*Inputs!$D$8)</f>
        <v>68823.01566492</v>
      </c>
      <c r="N161" s="0" t="n">
        <f aca="false">K161+L161+I161-fixed</f>
        <v>-7003.11622884776</v>
      </c>
      <c r="O161" s="0" t="n">
        <f aca="false">K161+L161+M161-fixed</f>
        <v>-102618.899078536</v>
      </c>
      <c r="P161" s="0" t="n">
        <f aca="false">12*Inputs!$B$6*(1-MIN(1,Inputs!$F$6*$D161))*(ic*Inputs!$C$6+flat_fee-cost_acc-cost_wd*Inputs!$E$6*$E161-cost_fx*Inputs!$D$6)+12*Inputs!$B$7*(1-MIN(1,Inputs!$F$7*$D161))*(ic*Inputs!$C$7+flat_fee-cost_acc-cost_wd*Inputs!$E$7*$E161-cost_fx*Inputs!$D$7)+12*Inputs!$B$8*(1-MIN(1,Inputs!$F$8*$D161))*(ic*Inputs!$C$8+flat_fee-cost_acc-cost_wd*Inputs!$E$8*$E161-cost_fx*Inputs!$D$8)-fixed</f>
        <v>-115407.47404</v>
      </c>
    </row>
    <row r="162" customFormat="false" ht="15" hidden="false" customHeight="false" outlineLevel="0" collapsed="false">
      <c r="A162" s="0" t="n">
        <v>97</v>
      </c>
      <c r="B162" s="0" t="n">
        <v>0.570437</v>
      </c>
      <c r="C162" s="0" t="n">
        <v>0.873912</v>
      </c>
      <c r="D162" s="0" t="n">
        <v>1.036298</v>
      </c>
      <c r="E162" s="0" t="n">
        <v>1.202411</v>
      </c>
      <c r="F162" s="0" t="n">
        <v>0.197237</v>
      </c>
      <c r="G162" s="0" t="n">
        <f aca="false">12*Inputs!$B$6*(MIN(1,$H$50*$C162)*(ic*Inputs!$C$6+pS+fee_fx*Inputs!$D$6-cost_acc-cost_wd*Inputs!$E$6*$E162-cost_fx*Inputs!$D$6-$F162)+(1-MIN(1,$H$50*$C162))*(1-MIN(1,Inputs!$G$6*$D162)*churn_nonbuyers)*(ic*Inputs!$C$6+fee_wd*Inputs!$E$6*(1-$B162)+fee_fx*Inputs!$D$6-cost_acc-cost_wd*Inputs!$E$6*(1-$B162)-cost_fx*Inputs!$D$6))</f>
        <v>161532.104568126</v>
      </c>
      <c r="H162" s="0" t="n">
        <f aca="false">12*Inputs!$B$7*(MIN(1,$H$51*$C162)*(ic*Inputs!$C$7+pE+fee_fx*Inputs!$D$7-cost_acc-cost_wd*Inputs!$E$7*$E162-cost_fx*Inputs!$D$7-$F162)+(1-MIN(1,$H$51*$C162))*(1-MIN(1,Inputs!$G$7*$D162)*churn_nonbuyers)*(ic*Inputs!$C$7+fee_wd*Inputs!$E$7*(1-$B162)+fee_fx*Inputs!$D$7-cost_acc-cost_wd*Inputs!$E$7*(1-$B162)-cost_fx*Inputs!$D$7))</f>
        <v>362807.058297379</v>
      </c>
      <c r="I162" s="0" t="n">
        <f aca="false">12*Inputs!$B$8*(MIN(1,$H$52*$C162)*(ic*Inputs!$C$8+pT-cost_acc-cost_wd*Inputs!$E$8-cost_fx*Inputs!$D$8-cost_ins)+(1-MIN(1,$H$52*$C162))*(1-MIN(1,Inputs!$G$8*$D162)*churn_nonbuyers)*(ic*Inputs!$C$8+fee_wd*Inputs!$E$8*(1-$B162)+fee_fx*Inputs!$D$8-cost_acc-cost_wd*Inputs!$E$8*(1-$B162)-cost_fx*Inputs!$D$8))</f>
        <v>157848.575136111</v>
      </c>
      <c r="J162" s="0" t="n">
        <f aca="false">G162+H162+I162-fixed</f>
        <v>-17812.2619983846</v>
      </c>
      <c r="K162" s="0" t="n">
        <f aca="false">12*Inputs!$B$6*(1-MIN(1,Inputs!$G$6*$D162)*churn_nonbuyers)*(ic*Inputs!$C$6+fee_wd*Inputs!$E$6*(1-$B162)+fee_fx*Inputs!$D$6-cost_acc-cost_wd*Inputs!$E$6*(1-$B162)-cost_fx*Inputs!$D$6)</f>
        <v>113267.415760027</v>
      </c>
      <c r="L162" s="0" t="n">
        <f aca="false">12*Inputs!$B$7*(1-MIN(1,Inputs!$G$7*$D162)*churn_nonbuyers)*(ic*Inputs!$C$7+fee_wd*Inputs!$E$7*(1-$B162)+fee_fx*Inputs!$D$7-cost_acc-cost_wd*Inputs!$E$7*(1-$B162)-cost_fx*Inputs!$D$7)</f>
        <v>311075.747952016</v>
      </c>
      <c r="M162" s="0" t="n">
        <f aca="false">12*Inputs!$B$8*(1-MIN(1,Inputs!$G$8*$D162)*churn_nonbuyers)*(ic*Inputs!$C$8+fee_wd*Inputs!$E$8*(1-$B162)+fee_fx*Inputs!$D$8-cost_acc-cost_wd*Inputs!$E$8*(1-$B162)-cost_fx*Inputs!$D$8)</f>
        <v>82108.0524267936</v>
      </c>
      <c r="N162" s="0" t="n">
        <f aca="false">K162+L162+I162-fixed</f>
        <v>-117808.261151846</v>
      </c>
      <c r="O162" s="0" t="n">
        <f aca="false">K162+L162+M162-fixed</f>
        <v>-193548.783861163</v>
      </c>
      <c r="P162" s="0" t="n">
        <f aca="false">12*Inputs!$B$6*(1-MIN(1,Inputs!$F$6*$D162))*(ic*Inputs!$C$6+flat_fee-cost_acc-cost_wd*Inputs!$E$6*$E162-cost_fx*Inputs!$D$6)+12*Inputs!$B$7*(1-MIN(1,Inputs!$F$7*$D162))*(ic*Inputs!$C$7+flat_fee-cost_acc-cost_wd*Inputs!$E$7*$E162-cost_fx*Inputs!$D$7)+12*Inputs!$B$8*(1-MIN(1,Inputs!$F$8*$D162))*(ic*Inputs!$C$8+flat_fee-cost_acc-cost_wd*Inputs!$E$8*$E162-cost_fx*Inputs!$D$8)-fixed</f>
        <v>-35675.70306928</v>
      </c>
    </row>
    <row r="163" customFormat="false" ht="15" hidden="false" customHeight="false" outlineLevel="0" collapsed="false">
      <c r="A163" s="0" t="n">
        <v>98</v>
      </c>
      <c r="B163" s="0" t="n">
        <v>0.178538</v>
      </c>
      <c r="C163" s="0" t="n">
        <v>1.093826</v>
      </c>
      <c r="D163" s="0" t="n">
        <v>1.180066</v>
      </c>
      <c r="E163" s="0" t="n">
        <v>1.232257</v>
      </c>
      <c r="F163" s="0" t="n">
        <v>0.181892</v>
      </c>
      <c r="G163" s="0" t="n">
        <f aca="false">12*Inputs!$B$6*(MIN(1,$H$50*$C163)*(ic*Inputs!$C$6+pS+fee_fx*Inputs!$D$6-cost_acc-cost_wd*Inputs!$E$6*$E163-cost_fx*Inputs!$D$6-$F163)+(1-MIN(1,$H$50*$C163))*(1-MIN(1,Inputs!$G$6*$D163)*churn_nonbuyers)*(ic*Inputs!$C$6+fee_wd*Inputs!$E$6*(1-$B163)+fee_fx*Inputs!$D$6-cost_acc-cost_wd*Inputs!$E$6*(1-$B163)-cost_fx*Inputs!$D$6))</f>
        <v>220985.370359152</v>
      </c>
      <c r="H163" s="0" t="n">
        <f aca="false">12*Inputs!$B$7*(MIN(1,$H$51*$C163)*(ic*Inputs!$C$7+pE+fee_fx*Inputs!$D$7-cost_acc-cost_wd*Inputs!$E$7*$E163-cost_fx*Inputs!$D$7-$F163)+(1-MIN(1,$H$51*$C163))*(1-MIN(1,Inputs!$G$7*$D163)*churn_nonbuyers)*(ic*Inputs!$C$7+fee_wd*Inputs!$E$7*(1-$B163)+fee_fx*Inputs!$D$7-cost_acc-cost_wd*Inputs!$E$7*(1-$B163)-cost_fx*Inputs!$D$7))</f>
        <v>402870.335379096</v>
      </c>
      <c r="I163" s="0" t="n">
        <f aca="false">12*Inputs!$B$8*(MIN(1,$H$52*$C163)*(ic*Inputs!$C$8+pT-cost_acc-cost_wd*Inputs!$E$8-cost_fx*Inputs!$D$8-cost_ins)+(1-MIN(1,$H$52*$C163))*(1-MIN(1,Inputs!$G$8*$D163)*churn_nonbuyers)*(ic*Inputs!$C$8+fee_wd*Inputs!$E$8*(1-$B163)+fee_fx*Inputs!$D$8-cost_acc-cost_wd*Inputs!$E$8*(1-$B163)-cost_fx*Inputs!$D$8))</f>
        <v>170623.583994928</v>
      </c>
      <c r="J163" s="0" t="n">
        <f aca="false">G163+H163+I163-fixed</f>
        <v>94479.2897331759</v>
      </c>
      <c r="K163" s="0" t="n">
        <f aca="false">12*Inputs!$B$6*(1-MIN(1,Inputs!$G$6*$D163)*churn_nonbuyers)*(ic*Inputs!$C$6+fee_wd*Inputs!$E$6*(1-$B163)+fee_fx*Inputs!$D$6-cost_acc-cost_wd*Inputs!$E$6*(1-$B163)-cost_fx*Inputs!$D$6)</f>
        <v>165512.406409258</v>
      </c>
      <c r="L163" s="0" t="n">
        <f aca="false">12*Inputs!$B$7*(1-MIN(1,Inputs!$G$7*$D163)*churn_nonbuyers)*(ic*Inputs!$C$7+fee_wd*Inputs!$E$7*(1-$B163)+fee_fx*Inputs!$D$7-cost_acc-cost_wd*Inputs!$E$7*(1-$B163)-cost_fx*Inputs!$D$7)</f>
        <v>364126.615877555</v>
      </c>
      <c r="M163" s="0" t="n">
        <f aca="false">12*Inputs!$B$8*(1-MIN(1,Inputs!$G$8*$D163)*churn_nonbuyers)*(ic*Inputs!$C$8+fee_wd*Inputs!$E$8*(1-$B163)+fee_fx*Inputs!$D$8-cost_acc-cost_wd*Inputs!$E$8*(1-$B163)-cost_fx*Inputs!$D$8)</f>
        <v>55287.7668698688</v>
      </c>
      <c r="N163" s="0" t="n">
        <f aca="false">K163+L163+I163-fixed</f>
        <v>262.606281740242</v>
      </c>
      <c r="O163" s="0" t="n">
        <f aca="false">K163+L163+M163-fixed</f>
        <v>-115073.210843319</v>
      </c>
      <c r="P163" s="0" t="n">
        <f aca="false">12*Inputs!$B$6*(1-MIN(1,Inputs!$F$6*$D163))*(ic*Inputs!$C$6+flat_fee-cost_acc-cost_wd*Inputs!$E$6*$E163-cost_fx*Inputs!$D$6)+12*Inputs!$B$7*(1-MIN(1,Inputs!$F$7*$D163))*(ic*Inputs!$C$7+flat_fee-cost_acc-cost_wd*Inputs!$E$7*$E163-cost_fx*Inputs!$D$7)+12*Inputs!$B$8*(1-MIN(1,Inputs!$F$8*$D163))*(ic*Inputs!$C$8+flat_fee-cost_acc-cost_wd*Inputs!$E$8*$E163-cost_fx*Inputs!$D$8)-fixed</f>
        <v>-121370.10189712</v>
      </c>
    </row>
    <row r="164" customFormat="false" ht="15" hidden="false" customHeight="false" outlineLevel="0" collapsed="false">
      <c r="A164" s="0" t="n">
        <v>99</v>
      </c>
      <c r="B164" s="0" t="n">
        <v>0.246424</v>
      </c>
      <c r="C164" s="0" t="n">
        <v>0.962339</v>
      </c>
      <c r="D164" s="0" t="n">
        <v>0.94555</v>
      </c>
      <c r="E164" s="0" t="n">
        <v>1.046217</v>
      </c>
      <c r="F164" s="0" t="n">
        <v>0.197703</v>
      </c>
      <c r="G164" s="0" t="n">
        <f aca="false">12*Inputs!$B$6*(MIN(1,$H$50*$C164)*(ic*Inputs!$C$6+pS+fee_fx*Inputs!$D$6-cost_acc-cost_wd*Inputs!$E$6*$E164-cost_fx*Inputs!$D$6-$F164)+(1-MIN(1,$H$50*$C164))*(1-MIN(1,Inputs!$G$6*$D164)*churn_nonbuyers)*(ic*Inputs!$C$6+fee_wd*Inputs!$E$6*(1-$B164)+fee_fx*Inputs!$D$6-cost_acc-cost_wd*Inputs!$E$6*(1-$B164)-cost_fx*Inputs!$D$6))</f>
        <v>211398.693670855</v>
      </c>
      <c r="H164" s="0" t="n">
        <f aca="false">12*Inputs!$B$7*(MIN(1,$H$51*$C164)*(ic*Inputs!$C$7+pE+fee_fx*Inputs!$D$7-cost_acc-cost_wd*Inputs!$E$7*$E164-cost_fx*Inputs!$D$7-$F164)+(1-MIN(1,$H$51*$C164))*(1-MIN(1,Inputs!$G$7*$D164)*churn_nonbuyers)*(ic*Inputs!$C$7+fee_wd*Inputs!$E$7*(1-$B164)+fee_fx*Inputs!$D$7-cost_acc-cost_wd*Inputs!$E$7*(1-$B164)-cost_fx*Inputs!$D$7))</f>
        <v>413752.714685491</v>
      </c>
      <c r="I164" s="0" t="n">
        <f aca="false">12*Inputs!$B$8*(MIN(1,$H$52*$C164)*(ic*Inputs!$C$8+pT-cost_acc-cost_wd*Inputs!$E$8-cost_fx*Inputs!$D$8-cost_ins)+(1-MIN(1,$H$52*$C164))*(1-MIN(1,Inputs!$G$8*$D164)*churn_nonbuyers)*(ic*Inputs!$C$8+fee_wd*Inputs!$E$8*(1-$B164)+fee_fx*Inputs!$D$8-cost_acc-cost_wd*Inputs!$E$8*(1-$B164)-cost_fx*Inputs!$D$8))</f>
        <v>173427.784134063</v>
      </c>
      <c r="J164" s="0" t="n">
        <f aca="false">G164+H164+I164-fixed</f>
        <v>98579.1924904087</v>
      </c>
      <c r="K164" s="0" t="n">
        <f aca="false">12*Inputs!$B$6*(1-MIN(1,Inputs!$G$6*$D164)*churn_nonbuyers)*(ic*Inputs!$C$6+fee_wd*Inputs!$E$6*(1-$B164)+fee_fx*Inputs!$D$6-cost_acc-cost_wd*Inputs!$E$6*(1-$B164)-cost_fx*Inputs!$D$6)</f>
        <v>158261.44473504</v>
      </c>
      <c r="L164" s="0" t="n">
        <f aca="false">12*Inputs!$B$7*(1-MIN(1,Inputs!$G$7*$D164)*churn_nonbuyers)*(ic*Inputs!$C$7+fee_wd*Inputs!$E$7*(1-$B164)+fee_fx*Inputs!$D$7-cost_acc-cost_wd*Inputs!$E$7*(1-$B164)-cost_fx*Inputs!$D$7)</f>
        <v>357284.158041024</v>
      </c>
      <c r="M164" s="0" t="n">
        <f aca="false">12*Inputs!$B$8*(1-MIN(1,Inputs!$G$8*$D164)*churn_nonbuyers)*(ic*Inputs!$C$8+fee_wd*Inputs!$E$8*(1-$B164)+fee_fx*Inputs!$D$8-cost_acc-cost_wd*Inputs!$E$8*(1-$B164)-cost_fx*Inputs!$D$8)</f>
        <v>106361.39276352</v>
      </c>
      <c r="N164" s="0" t="n">
        <f aca="false">K164+L164+I164-fixed</f>
        <v>-11026.613089873</v>
      </c>
      <c r="O164" s="0" t="n">
        <f aca="false">K164+L164+M164-fixed</f>
        <v>-78093.0044604158</v>
      </c>
      <c r="P164" s="0" t="n">
        <f aca="false">12*Inputs!$B$6*(1-MIN(1,Inputs!$F$6*$D164))*(ic*Inputs!$C$6+flat_fee-cost_acc-cost_wd*Inputs!$E$6*$E164-cost_fx*Inputs!$D$6)+12*Inputs!$B$7*(1-MIN(1,Inputs!$F$7*$D164))*(ic*Inputs!$C$7+flat_fee-cost_acc-cost_wd*Inputs!$E$7*$E164-cost_fx*Inputs!$D$7)+12*Inputs!$B$8*(1-MIN(1,Inputs!$F$8*$D164))*(ic*Inputs!$C$8+flat_fee-cost_acc-cost_wd*Inputs!$E$8*$E164-cost_fx*Inputs!$D$8)-fixed</f>
        <v>80608.1718440001</v>
      </c>
    </row>
    <row r="165" customFormat="false" ht="15" hidden="false" customHeight="false" outlineLevel="0" collapsed="false">
      <c r="A165" s="0" t="n">
        <v>100</v>
      </c>
      <c r="B165" s="0" t="n">
        <v>0.301599</v>
      </c>
      <c r="C165" s="0" t="n">
        <v>1.067871</v>
      </c>
      <c r="D165" s="0" t="n">
        <v>1.366439</v>
      </c>
      <c r="E165" s="0" t="n">
        <v>1.057086</v>
      </c>
      <c r="F165" s="0" t="n">
        <v>0.084701</v>
      </c>
      <c r="G165" s="0" t="n">
        <f aca="false">12*Inputs!$B$6*(MIN(1,$H$50*$C165)*(ic*Inputs!$C$6+pS+fee_fx*Inputs!$D$6-cost_acc-cost_wd*Inputs!$E$6*$E165-cost_fx*Inputs!$D$6-$F165)+(1-MIN(1,$H$50*$C165))*(1-MIN(1,Inputs!$G$6*$D165)*churn_nonbuyers)*(ic*Inputs!$C$6+fee_wd*Inputs!$E$6*(1-$B165)+fee_fx*Inputs!$D$6-cost_acc-cost_wd*Inputs!$E$6*(1-$B165)-cost_fx*Inputs!$D$6))</f>
        <v>209771.544933947</v>
      </c>
      <c r="H165" s="0" t="n">
        <f aca="false">12*Inputs!$B$7*(MIN(1,$H$51*$C165)*(ic*Inputs!$C$7+pE+fee_fx*Inputs!$D$7-cost_acc-cost_wd*Inputs!$E$7*$E165-cost_fx*Inputs!$D$7-$F165)+(1-MIN(1,$H$51*$C165))*(1-MIN(1,Inputs!$G$7*$D165)*churn_nonbuyers)*(ic*Inputs!$C$7+fee_wd*Inputs!$E$7*(1-$B165)+fee_fx*Inputs!$D$7-cost_acc-cost_wd*Inputs!$E$7*(1-$B165)-cost_fx*Inputs!$D$7))</f>
        <v>418534.157419388</v>
      </c>
      <c r="I165" s="0" t="n">
        <f aca="false">12*Inputs!$B$8*(MIN(1,$H$52*$C165)*(ic*Inputs!$C$8+pT-cost_acc-cost_wd*Inputs!$E$8-cost_fx*Inputs!$D$8-cost_ins)+(1-MIN(1,$H$52*$C165))*(1-MIN(1,Inputs!$G$8*$D165)*churn_nonbuyers)*(ic*Inputs!$C$8+fee_wd*Inputs!$E$8*(1-$B165)+fee_fx*Inputs!$D$8-cost_acc-cost_wd*Inputs!$E$8*(1-$B165)-cost_fx*Inputs!$D$8))</f>
        <v>157352.577852766</v>
      </c>
      <c r="J165" s="0" t="n">
        <f aca="false">G165+H165+I165-fixed</f>
        <v>85658.2802061008</v>
      </c>
      <c r="K165" s="0" t="n">
        <f aca="false">12*Inputs!$B$6*(1-MIN(1,Inputs!$G$6*$D165)*churn_nonbuyers)*(ic*Inputs!$C$6+fee_wd*Inputs!$E$6*(1-$B165)+fee_fx*Inputs!$D$6-cost_acc-cost_wd*Inputs!$E$6*(1-$B165)-cost_fx*Inputs!$D$6)</f>
        <v>147363.278658919</v>
      </c>
      <c r="L165" s="0" t="n">
        <f aca="false">12*Inputs!$B$7*(1-MIN(1,Inputs!$G$7*$D165)*churn_nonbuyers)*(ic*Inputs!$C$7+fee_wd*Inputs!$E$7*(1-$B165)+fee_fx*Inputs!$D$7-cost_acc-cost_wd*Inputs!$E$7*(1-$B165)-cost_fx*Inputs!$D$7)</f>
        <v>345021.641723352</v>
      </c>
      <c r="M165" s="0" t="n">
        <f aca="false">12*Inputs!$B$8*(1-MIN(1,Inputs!$G$8*$D165)*churn_nonbuyers)*(ic*Inputs!$C$8+fee_wd*Inputs!$E$8*(1-$B165)+fee_fx*Inputs!$D$8-cost_acc-cost_wd*Inputs!$E$8*(1-$B165)-cost_fx*Inputs!$D$8)</f>
        <v>13566.3842482896</v>
      </c>
      <c r="N165" s="0" t="n">
        <f aca="false">K165+L165+I165-fixed</f>
        <v>-50262.5017649632</v>
      </c>
      <c r="O165" s="0" t="n">
        <f aca="false">K165+L165+M165-fixed</f>
        <v>-194048.695369439</v>
      </c>
      <c r="P165" s="0" t="n">
        <f aca="false">12*Inputs!$B$6*(1-MIN(1,Inputs!$F$6*$D165))*(ic*Inputs!$C$6+flat_fee-cost_acc-cost_wd*Inputs!$E$6*$E165-cost_fx*Inputs!$D$6)+12*Inputs!$B$7*(1-MIN(1,Inputs!$F$7*$D165))*(ic*Inputs!$C$7+flat_fee-cost_acc-cost_wd*Inputs!$E$7*$E165-cost_fx*Inputs!$D$7)+12*Inputs!$B$8*(1-MIN(1,Inputs!$F$8*$D165))*(ic*Inputs!$C$8+flat_fee-cost_acc-cost_wd*Inputs!$E$8*$E165-cost_fx*Inputs!$D$8)-fixed</f>
        <v>-155813.91557104</v>
      </c>
    </row>
    <row r="166" customFormat="false" ht="15" hidden="false" customHeight="false" outlineLevel="0" collapsed="false">
      <c r="A166" s="0" t="n">
        <v>101</v>
      </c>
      <c r="B166" s="0" t="n">
        <v>0.273486</v>
      </c>
      <c r="C166" s="0" t="n">
        <v>1.127845</v>
      </c>
      <c r="D166" s="0" t="n">
        <v>0.863476</v>
      </c>
      <c r="E166" s="0" t="n">
        <v>1.264006</v>
      </c>
      <c r="F166" s="0" t="n">
        <v>0.132324</v>
      </c>
      <c r="G166" s="0" t="n">
        <f aca="false">12*Inputs!$B$6*(MIN(1,$H$50*$C166)*(ic*Inputs!$C$6+pS+fee_fx*Inputs!$D$6-cost_acc-cost_wd*Inputs!$E$6*$E166-cost_fx*Inputs!$D$6-$F166)+(1-MIN(1,$H$50*$C166))*(1-MIN(1,Inputs!$G$6*$D166)*churn_nonbuyers)*(ic*Inputs!$C$6+fee_wd*Inputs!$E$6*(1-$B166)+fee_fx*Inputs!$D$6-cost_acc-cost_wd*Inputs!$E$6*(1-$B166)-cost_fx*Inputs!$D$6))</f>
        <v>213804.868824718</v>
      </c>
      <c r="H166" s="0" t="n">
        <f aca="false">12*Inputs!$B$7*(MIN(1,$H$51*$C166)*(ic*Inputs!$C$7+pE+fee_fx*Inputs!$D$7-cost_acc-cost_wd*Inputs!$E$7*$E166-cost_fx*Inputs!$D$7-$F166)+(1-MIN(1,$H$51*$C166))*(1-MIN(1,Inputs!$G$7*$D166)*churn_nonbuyers)*(ic*Inputs!$C$7+fee_wd*Inputs!$E$7*(1-$B166)+fee_fx*Inputs!$D$7-cost_acc-cost_wd*Inputs!$E$7*(1-$B166)-cost_fx*Inputs!$D$7))</f>
        <v>397828.256348264</v>
      </c>
      <c r="I166" s="0" t="n">
        <f aca="false">12*Inputs!$B$8*(MIN(1,$H$52*$C166)*(ic*Inputs!$C$8+pT-cost_acc-cost_wd*Inputs!$E$8-cost_fx*Inputs!$D$8-cost_ins)+(1-MIN(1,$H$52*$C166))*(1-MIN(1,Inputs!$G$8*$D166)*churn_nonbuyers)*(ic*Inputs!$C$8+fee_wd*Inputs!$E$8*(1-$B166)+fee_fx*Inputs!$D$8-cost_acc-cost_wd*Inputs!$E$8*(1-$B166)-cost_fx*Inputs!$D$8))</f>
        <v>188658.359498479</v>
      </c>
      <c r="J166" s="0" t="n">
        <f aca="false">G166+H166+I166-fixed</f>
        <v>100291.484671461</v>
      </c>
      <c r="K166" s="0" t="n">
        <f aca="false">12*Inputs!$B$6*(1-MIN(1,Inputs!$G$6*$D166)*churn_nonbuyers)*(ic*Inputs!$C$6+fee_wd*Inputs!$E$6*(1-$B166)+fee_fx*Inputs!$D$6-cost_acc-cost_wd*Inputs!$E$6*(1-$B166)-cost_fx*Inputs!$D$6)</f>
        <v>155214.447820819</v>
      </c>
      <c r="L166" s="0" t="n">
        <f aca="false">12*Inputs!$B$7*(1-MIN(1,Inputs!$G$7*$D166)*churn_nonbuyers)*(ic*Inputs!$C$7+fee_wd*Inputs!$E$7*(1-$B166)+fee_fx*Inputs!$D$7-cost_acc-cost_wd*Inputs!$E$7*(1-$B166)-cost_fx*Inputs!$D$7)</f>
        <v>354393.572244492</v>
      </c>
      <c r="M166" s="0" t="n">
        <f aca="false">12*Inputs!$B$8*(1-MIN(1,Inputs!$G$8*$D166)*churn_nonbuyers)*(ic*Inputs!$C$8+fee_wd*Inputs!$E$8*(1-$B166)+fee_fx*Inputs!$D$8-cost_acc-cost_wd*Inputs!$E$8*(1-$B166)-cost_fx*Inputs!$D$8)</f>
        <v>123920.26839049</v>
      </c>
      <c r="N166" s="0" t="n">
        <f aca="false">K166+L166+I166-fixed</f>
        <v>-1733.62043620972</v>
      </c>
      <c r="O166" s="0" t="n">
        <f aca="false">K166+L166+M166-fixed</f>
        <v>-66471.7115441995</v>
      </c>
      <c r="P166" s="0" t="n">
        <f aca="false">12*Inputs!$B$6*(1-MIN(1,Inputs!$F$6*$D166))*(ic*Inputs!$C$6+flat_fee-cost_acc-cost_wd*Inputs!$E$6*$E166-cost_fx*Inputs!$D$6)+12*Inputs!$B$7*(1-MIN(1,Inputs!$F$7*$D166))*(ic*Inputs!$C$7+flat_fee-cost_acc-cost_wd*Inputs!$E$7*$E166-cost_fx*Inputs!$D$7)+12*Inputs!$B$8*(1-MIN(1,Inputs!$F$8*$D166))*(ic*Inputs!$C$8+flat_fee-cost_acc-cost_wd*Inputs!$E$8*$E166-cost_fx*Inputs!$D$8)-fixed</f>
        <v>24760.7570374401</v>
      </c>
    </row>
    <row r="167" customFormat="false" ht="15" hidden="false" customHeight="false" outlineLevel="0" collapsed="false">
      <c r="A167" s="0" t="n">
        <v>102</v>
      </c>
      <c r="B167" s="0" t="n">
        <v>0.224813</v>
      </c>
      <c r="C167" s="0" t="n">
        <v>0.690967</v>
      </c>
      <c r="D167" s="0" t="n">
        <v>0.899741</v>
      </c>
      <c r="E167" s="0" t="n">
        <v>1.131534</v>
      </c>
      <c r="F167" s="0" t="n">
        <v>0.111516</v>
      </c>
      <c r="G167" s="0" t="n">
        <f aca="false">12*Inputs!$B$6*(MIN(1,$H$50*$C167)*(ic*Inputs!$C$6+pS+fee_fx*Inputs!$D$6-cost_acc-cost_wd*Inputs!$E$6*$E167-cost_fx*Inputs!$D$6-$F167)+(1-MIN(1,$H$50*$C167))*(1-MIN(1,Inputs!$G$6*$D167)*churn_nonbuyers)*(ic*Inputs!$C$6+fee_wd*Inputs!$E$6*(1-$B167)+fee_fx*Inputs!$D$6-cost_acc-cost_wd*Inputs!$E$6*(1-$B167)-cost_fx*Inputs!$D$6))</f>
        <v>199595.406993167</v>
      </c>
      <c r="H167" s="0" t="n">
        <f aca="false">12*Inputs!$B$7*(MIN(1,$H$51*$C167)*(ic*Inputs!$C$7+pE+fee_fx*Inputs!$D$7-cost_acc-cost_wd*Inputs!$E$7*$E167-cost_fx*Inputs!$D$7-$F167)+(1-MIN(1,$H$51*$C167))*(1-MIN(1,Inputs!$G$7*$D167)*churn_nonbuyers)*(ic*Inputs!$C$7+fee_wd*Inputs!$E$7*(1-$B167)+fee_fx*Inputs!$D$7-cost_acc-cost_wd*Inputs!$E$7*(1-$B167)-cost_fx*Inputs!$D$7))</f>
        <v>397024.822403648</v>
      </c>
      <c r="I167" s="0" t="n">
        <f aca="false">12*Inputs!$B$8*(MIN(1,$H$52*$C167)*(ic*Inputs!$C$8+pT-cost_acc-cost_wd*Inputs!$E$8-cost_fx*Inputs!$D$8-cost_ins)+(1-MIN(1,$H$52*$C167))*(1-MIN(1,Inputs!$G$8*$D167)*churn_nonbuyers)*(ic*Inputs!$C$8+fee_wd*Inputs!$E$8*(1-$B167)+fee_fx*Inputs!$D$8-cost_acc-cost_wd*Inputs!$E$8*(1-$B167)-cost_fx*Inputs!$D$8))</f>
        <v>159922.087012118</v>
      </c>
      <c r="J167" s="0" t="n">
        <f aca="false">G167+H167+I167-fixed</f>
        <v>56542.3164089329</v>
      </c>
      <c r="K167" s="0" t="n">
        <f aca="false">12*Inputs!$B$6*(1-MIN(1,Inputs!$G$6*$D167)*churn_nonbuyers)*(ic*Inputs!$C$6+fee_wd*Inputs!$E$6*(1-$B167)+fee_fx*Inputs!$D$6-cost_acc-cost_wd*Inputs!$E$6*(1-$B167)-cost_fx*Inputs!$D$6)</f>
        <v>161613.907728718</v>
      </c>
      <c r="L167" s="0" t="n">
        <f aca="false">12*Inputs!$B$7*(1-MIN(1,Inputs!$G$7*$D167)*churn_nonbuyers)*(ic*Inputs!$C$7+fee_wd*Inputs!$E$7*(1-$B167)+fee_fx*Inputs!$D$7-cost_acc-cost_wd*Inputs!$E$7*(1-$B167)-cost_fx*Inputs!$D$7)</f>
        <v>360817.482269231</v>
      </c>
      <c r="M167" s="0" t="n">
        <f aca="false">12*Inputs!$B$8*(1-MIN(1,Inputs!$G$8*$D167)*churn_nonbuyers)*(ic*Inputs!$C$8+fee_wd*Inputs!$E$8*(1-$B167)+fee_fx*Inputs!$D$8-cost_acc-cost_wd*Inputs!$E$8*(1-$B167)-cost_fx*Inputs!$D$8)</f>
        <v>116832.541027349</v>
      </c>
      <c r="N167" s="0" t="n">
        <f aca="false">K167+L167+I167-fixed</f>
        <v>-17646.5229899337</v>
      </c>
      <c r="O167" s="0" t="n">
        <f aca="false">K167+L167+M167-fixed</f>
        <v>-60736.0689747029</v>
      </c>
      <c r="P167" s="0" t="n">
        <f aca="false">12*Inputs!$B$6*(1-MIN(1,Inputs!$F$6*$D167))*(ic*Inputs!$C$6+flat_fee-cost_acc-cost_wd*Inputs!$E$6*$E167-cost_fx*Inputs!$D$6)+12*Inputs!$B$7*(1-MIN(1,Inputs!$F$7*$D167))*(ic*Inputs!$C$7+flat_fee-cost_acc-cost_wd*Inputs!$E$7*$E167-cost_fx*Inputs!$D$7)+12*Inputs!$B$8*(1-MIN(1,Inputs!$F$8*$D167))*(ic*Inputs!$C$8+flat_fee-cost_acc-cost_wd*Inputs!$E$8*$E167-cost_fx*Inputs!$D$8)-fixed</f>
        <v>67023.17719856</v>
      </c>
    </row>
    <row r="168" customFormat="false" ht="15" hidden="false" customHeight="false" outlineLevel="0" collapsed="false">
      <c r="A168" s="0" t="n">
        <v>103</v>
      </c>
      <c r="B168" s="0" t="n">
        <v>0.438471</v>
      </c>
      <c r="C168" s="0" t="n">
        <v>1.049398</v>
      </c>
      <c r="D168" s="0" t="n">
        <v>1.055873</v>
      </c>
      <c r="E168" s="0" t="n">
        <v>1.263498</v>
      </c>
      <c r="F168" s="0" t="n">
        <v>0.166541</v>
      </c>
      <c r="G168" s="0" t="n">
        <f aca="false">12*Inputs!$B$6*(MIN(1,$H$50*$C168)*(ic*Inputs!$C$6+pS+fee_fx*Inputs!$D$6-cost_acc-cost_wd*Inputs!$E$6*$E168-cost_fx*Inputs!$D$6-$F168)+(1-MIN(1,$H$50*$C168))*(1-MIN(1,Inputs!$G$6*$D168)*churn_nonbuyers)*(ic*Inputs!$C$6+fee_wd*Inputs!$E$6*(1-$B168)+fee_fx*Inputs!$D$6-cost_acc-cost_wd*Inputs!$E$6*(1-$B168)-cost_fx*Inputs!$D$6))</f>
        <v>186870.739696626</v>
      </c>
      <c r="H168" s="0" t="n">
        <f aca="false">12*Inputs!$B$7*(MIN(1,$H$51*$C168)*(ic*Inputs!$C$7+pE+fee_fx*Inputs!$D$7-cost_acc-cost_wd*Inputs!$E$7*$E168-cost_fx*Inputs!$D$7-$F168)+(1-MIN(1,$H$51*$C168))*(1-MIN(1,Inputs!$G$7*$D168)*churn_nonbuyers)*(ic*Inputs!$C$7+fee_wd*Inputs!$E$7*(1-$B168)+fee_fx*Inputs!$D$7-cost_acc-cost_wd*Inputs!$E$7*(1-$B168)-cost_fx*Inputs!$D$7))</f>
        <v>378233.256251618</v>
      </c>
      <c r="I168" s="0" t="n">
        <f aca="false">12*Inputs!$B$8*(MIN(1,$H$52*$C168)*(ic*Inputs!$C$8+pT-cost_acc-cost_wd*Inputs!$E$8-cost_fx*Inputs!$D$8-cost_ins)+(1-MIN(1,$H$52*$C168))*(1-MIN(1,Inputs!$G$8*$D168)*churn_nonbuyers)*(ic*Inputs!$C$8+fee_wd*Inputs!$E$8*(1-$B168)+fee_fx*Inputs!$D$8-cost_acc-cost_wd*Inputs!$E$8*(1-$B168)-cost_fx*Inputs!$D$8))</f>
        <v>172408.772726855</v>
      </c>
      <c r="J168" s="0" t="n">
        <f aca="false">G168+H168+I168-fixed</f>
        <v>37512.7686750991</v>
      </c>
      <c r="K168" s="0" t="n">
        <f aca="false">12*Inputs!$B$6*(1-MIN(1,Inputs!$G$6*$D168)*churn_nonbuyers)*(ic*Inputs!$C$6+fee_wd*Inputs!$E$6*(1-$B168)+fee_fx*Inputs!$D$6-cost_acc-cost_wd*Inputs!$E$6*(1-$B168)-cost_fx*Inputs!$D$6)</f>
        <v>131150.357929318</v>
      </c>
      <c r="L168" s="0" t="n">
        <f aca="false">12*Inputs!$B$7*(1-MIN(1,Inputs!$G$7*$D168)*churn_nonbuyers)*(ic*Inputs!$C$7+fee_wd*Inputs!$E$7*(1-$B168)+fee_fx*Inputs!$D$7-cost_acc-cost_wd*Inputs!$E$7*(1-$B168)-cost_fx*Inputs!$D$7)</f>
        <v>329288.365253591</v>
      </c>
      <c r="M168" s="0" t="n">
        <f aca="false">12*Inputs!$B$8*(1-MIN(1,Inputs!$G$8*$D168)*churn_nonbuyers)*(ic*Inputs!$C$8+fee_wd*Inputs!$E$8*(1-$B168)+fee_fx*Inputs!$D$8-cost_acc-cost_wd*Inputs!$E$8*(1-$B168)-cost_fx*Inputs!$D$8)</f>
        <v>79663.3105501488</v>
      </c>
      <c r="N168" s="0" t="n">
        <f aca="false">K168+L168+I168-fixed</f>
        <v>-67152.5040902367</v>
      </c>
      <c r="O168" s="0" t="n">
        <f aca="false">K168+L168+M168-fixed</f>
        <v>-159897.966266943</v>
      </c>
      <c r="P168" s="0" t="n">
        <f aca="false">12*Inputs!$B$6*(1-MIN(1,Inputs!$F$6*$D168))*(ic*Inputs!$C$6+flat_fee-cost_acc-cost_wd*Inputs!$E$6*$E168-cost_fx*Inputs!$D$6)+12*Inputs!$B$7*(1-MIN(1,Inputs!$F$7*$D168))*(ic*Inputs!$C$7+flat_fee-cost_acc-cost_wd*Inputs!$E$7*$E168-cost_fx*Inputs!$D$7)+12*Inputs!$B$8*(1-MIN(1,Inputs!$F$8*$D168))*(ic*Inputs!$C$8+flat_fee-cost_acc-cost_wd*Inputs!$E$8*$E168-cost_fx*Inputs!$D$8)-fixed</f>
        <v>-71334.1034430401</v>
      </c>
    </row>
    <row r="169" customFormat="false" ht="15" hidden="false" customHeight="false" outlineLevel="0" collapsed="false">
      <c r="A169" s="0" t="n">
        <v>104</v>
      </c>
      <c r="B169" s="0" t="n">
        <v>0.218614</v>
      </c>
      <c r="C169" s="0" t="n">
        <v>0.938848</v>
      </c>
      <c r="D169" s="0" t="n">
        <v>1.399651</v>
      </c>
      <c r="E169" s="0" t="n">
        <v>1.240576</v>
      </c>
      <c r="F169" s="0" t="n">
        <v>0.448971</v>
      </c>
      <c r="G169" s="0" t="n">
        <f aca="false">12*Inputs!$B$6*(MIN(1,$H$50*$C169)*(ic*Inputs!$C$6+pS+fee_fx*Inputs!$D$6-cost_acc-cost_wd*Inputs!$E$6*$E169-cost_fx*Inputs!$D$6-$F169)+(1-MIN(1,$H$50*$C169))*(1-MIN(1,Inputs!$G$6*$D169)*churn_nonbuyers)*(ic*Inputs!$C$6+fee_wd*Inputs!$E$6*(1-$B169)+fee_fx*Inputs!$D$6-cost_acc-cost_wd*Inputs!$E$6*(1-$B169)-cost_fx*Inputs!$D$6))</f>
        <v>200418.499930618</v>
      </c>
      <c r="H169" s="0" t="n">
        <f aca="false">12*Inputs!$B$7*(MIN(1,$H$51*$C169)*(ic*Inputs!$C$7+pE+fee_fx*Inputs!$D$7-cost_acc-cost_wd*Inputs!$E$7*$E169-cost_fx*Inputs!$D$7-$F169)+(1-MIN(1,$H$51*$C169))*(1-MIN(1,Inputs!$G$7*$D169)*churn_nonbuyers)*(ic*Inputs!$C$7+fee_wd*Inputs!$E$7*(1-$B169)+fee_fx*Inputs!$D$7-cost_acc-cost_wd*Inputs!$E$7*(1-$B169)-cost_fx*Inputs!$D$7))</f>
        <v>377032.930749897</v>
      </c>
      <c r="I169" s="0" t="n">
        <f aca="false">12*Inputs!$B$8*(MIN(1,$H$52*$C169)*(ic*Inputs!$C$8+pT-cost_acc-cost_wd*Inputs!$E$8-cost_fx*Inputs!$D$8-cost_ins)+(1-MIN(1,$H$52*$C169))*(1-MIN(1,Inputs!$G$8*$D169)*churn_nonbuyers)*(ic*Inputs!$C$8+fee_wd*Inputs!$E$8*(1-$B169)+fee_fx*Inputs!$D$8-cost_acc-cost_wd*Inputs!$E$8*(1-$B169)-cost_fx*Inputs!$D$8))</f>
        <v>137521.65811866</v>
      </c>
      <c r="J169" s="0" t="n">
        <f aca="false">G169+H169+I169-fixed</f>
        <v>14973.0887991749</v>
      </c>
      <c r="K169" s="0" t="n">
        <f aca="false">12*Inputs!$B$6*(1-MIN(1,Inputs!$G$6*$D169)*churn_nonbuyers)*(ic*Inputs!$C$6+fee_wd*Inputs!$E$6*(1-$B169)+fee_fx*Inputs!$D$6-cost_acc-cost_wd*Inputs!$E$6*(1-$B169)-cost_fx*Inputs!$D$6)</f>
        <v>158214.181706741</v>
      </c>
      <c r="L169" s="0" t="n">
        <f aca="false">12*Inputs!$B$7*(1-MIN(1,Inputs!$G$7*$D169)*churn_nonbuyers)*(ic*Inputs!$C$7+fee_wd*Inputs!$E$7*(1-$B169)+fee_fx*Inputs!$D$7-cost_acc-cost_wd*Inputs!$E$7*(1-$B169)-cost_fx*Inputs!$D$7)</f>
        <v>356111.253376045</v>
      </c>
      <c r="M169" s="0" t="n">
        <f aca="false">12*Inputs!$B$8*(1-MIN(1,Inputs!$G$8*$D169)*churn_nonbuyers)*(ic*Inputs!$C$8+fee_wd*Inputs!$E$8*(1-$B169)+fee_fx*Inputs!$D$8-cost_acc-cost_wd*Inputs!$E$8*(1-$B169)-cost_fx*Inputs!$D$8)</f>
        <v>6395.30652479043</v>
      </c>
      <c r="N169" s="0" t="n">
        <f aca="false">K169+L169+I169-fixed</f>
        <v>-48152.9067985547</v>
      </c>
      <c r="O169" s="0" t="n">
        <f aca="false">K169+L169+M169-fixed</f>
        <v>-179279.258392424</v>
      </c>
      <c r="P169" s="0" t="n">
        <f aca="false">12*Inputs!$B$6*(1-MIN(1,Inputs!$F$6*$D169))*(ic*Inputs!$C$6+flat_fee-cost_acc-cost_wd*Inputs!$E$6*$E169-cost_fx*Inputs!$D$6)+12*Inputs!$B$7*(1-MIN(1,Inputs!$F$7*$D169))*(ic*Inputs!$C$7+flat_fee-cost_acc-cost_wd*Inputs!$E$7*$E169-cost_fx*Inputs!$D$7)+12*Inputs!$B$8*(1-MIN(1,Inputs!$F$8*$D169))*(ic*Inputs!$C$8+flat_fee-cost_acc-cost_wd*Inputs!$E$8*$E169-cost_fx*Inputs!$D$8)-fixed</f>
        <v>-235756.07577376</v>
      </c>
    </row>
    <row r="170" customFormat="false" ht="15" hidden="false" customHeight="false" outlineLevel="0" collapsed="false">
      <c r="A170" s="0" t="n">
        <v>105</v>
      </c>
      <c r="B170" s="0" t="n">
        <v>0.496461</v>
      </c>
      <c r="C170" s="0" t="n">
        <v>1.106303</v>
      </c>
      <c r="D170" s="0" t="n">
        <v>1.158515</v>
      </c>
      <c r="E170" s="0" t="n">
        <v>1.21177</v>
      </c>
      <c r="F170" s="0" t="n">
        <v>0.26361</v>
      </c>
      <c r="G170" s="0" t="n">
        <f aca="false">12*Inputs!$B$6*(MIN(1,$H$50*$C170)*(ic*Inputs!$C$6+pS+fee_fx*Inputs!$D$6-cost_acc-cost_wd*Inputs!$E$6*$E170-cost_fx*Inputs!$D$6-$F170)+(1-MIN(1,$H$50*$C170))*(1-MIN(1,Inputs!$G$6*$D170)*churn_nonbuyers)*(ic*Inputs!$C$6+fee_wd*Inputs!$E$6*(1-$B170)+fee_fx*Inputs!$D$6-cost_acc-cost_wd*Inputs!$E$6*(1-$B170)-cost_fx*Inputs!$D$6))</f>
        <v>180918.245314964</v>
      </c>
      <c r="H170" s="0" t="n">
        <f aca="false">12*Inputs!$B$7*(MIN(1,$H$51*$C170)*(ic*Inputs!$C$7+pE+fee_fx*Inputs!$D$7-cost_acc-cost_wd*Inputs!$E$7*$E170-cost_fx*Inputs!$D$7-$F170)+(1-MIN(1,$H$51*$C170))*(1-MIN(1,Inputs!$G$7*$D170)*churn_nonbuyers)*(ic*Inputs!$C$7+fee_wd*Inputs!$E$7*(1-$B170)+fee_fx*Inputs!$D$7-cost_acc-cost_wd*Inputs!$E$7*(1-$B170)-cost_fx*Inputs!$D$7))</f>
        <v>376217.137752746</v>
      </c>
      <c r="I170" s="0" t="n">
        <f aca="false">12*Inputs!$B$8*(MIN(1,$H$52*$C170)*(ic*Inputs!$C$8+pT-cost_acc-cost_wd*Inputs!$E$8-cost_fx*Inputs!$D$8-cost_ins)+(1-MIN(1,$H$52*$C170))*(1-MIN(1,Inputs!$G$8*$D170)*churn_nonbuyers)*(ic*Inputs!$C$8+fee_wd*Inputs!$E$8*(1-$B170)+fee_fx*Inputs!$D$8-cost_acc-cost_wd*Inputs!$E$8*(1-$B170)-cost_fx*Inputs!$D$8))</f>
        <v>172370.039031275</v>
      </c>
      <c r="J170" s="0" t="n">
        <f aca="false">G170+H170+I170-fixed</f>
        <v>29505.4220989845</v>
      </c>
      <c r="K170" s="0" t="n">
        <f aca="false">12*Inputs!$B$6*(1-MIN(1,Inputs!$G$6*$D170)*churn_nonbuyers)*(ic*Inputs!$C$6+fee_wd*Inputs!$E$6*(1-$B170)+fee_fx*Inputs!$D$6-cost_acc-cost_wd*Inputs!$E$6*(1-$B170)-cost_fx*Inputs!$D$6)</f>
        <v>122572.918910988</v>
      </c>
      <c r="L170" s="0" t="n">
        <f aca="false">12*Inputs!$B$7*(1-MIN(1,Inputs!$G$7*$D170)*churn_nonbuyers)*(ic*Inputs!$C$7+fee_wd*Inputs!$E$7*(1-$B170)+fee_fx*Inputs!$D$7-cost_acc-cost_wd*Inputs!$E$7*(1-$B170)-cost_fx*Inputs!$D$7)</f>
        <v>320180.899026593</v>
      </c>
      <c r="M170" s="0" t="n">
        <f aca="false">12*Inputs!$B$8*(1-MIN(1,Inputs!$G$8*$D170)*churn_nonbuyers)*(ic*Inputs!$C$8+fee_wd*Inputs!$E$8*(1-$B170)+fee_fx*Inputs!$D$8-cost_acc-cost_wd*Inputs!$E$8*(1-$B170)-cost_fx*Inputs!$D$8)</f>
        <v>57197.657317944</v>
      </c>
      <c r="N170" s="0" t="n">
        <f aca="false">K170+L170+I170-fixed</f>
        <v>-84876.1430311446</v>
      </c>
      <c r="O170" s="0" t="n">
        <f aca="false">K170+L170+M170-fixed</f>
        <v>-200048.524744475</v>
      </c>
      <c r="P170" s="0" t="n">
        <f aca="false">12*Inputs!$B$6*(1-MIN(1,Inputs!$F$6*$D170))*(ic*Inputs!$C$6+flat_fee-cost_acc-cost_wd*Inputs!$E$6*$E170-cost_fx*Inputs!$D$6)+12*Inputs!$B$7*(1-MIN(1,Inputs!$F$7*$D170))*(ic*Inputs!$C$7+flat_fee-cost_acc-cost_wd*Inputs!$E$7*$E170-cost_fx*Inputs!$D$7)+12*Inputs!$B$8*(1-MIN(1,Inputs!$F$8*$D170))*(ic*Inputs!$C$8+flat_fee-cost_acc-cost_wd*Inputs!$E$8*$E170-cost_fx*Inputs!$D$8)-fixed</f>
        <v>-102347.193748</v>
      </c>
    </row>
    <row r="171" customFormat="false" ht="15" hidden="false" customHeight="false" outlineLevel="0" collapsed="false">
      <c r="A171" s="0" t="n">
        <v>106</v>
      </c>
      <c r="B171" s="0" t="n">
        <v>0.28947</v>
      </c>
      <c r="C171" s="0" t="n">
        <v>0.788401</v>
      </c>
      <c r="D171" s="0" t="n">
        <v>1.018815</v>
      </c>
      <c r="E171" s="0" t="n">
        <v>1.094961</v>
      </c>
      <c r="F171" s="0" t="n">
        <v>0.345551</v>
      </c>
      <c r="G171" s="0" t="n">
        <f aca="false">12*Inputs!$B$6*(MIN(1,$H$50*$C171)*(ic*Inputs!$C$6+pS+fee_fx*Inputs!$D$6-cost_acc-cost_wd*Inputs!$E$6*$E171-cost_fx*Inputs!$D$6-$F171)+(1-MIN(1,$H$50*$C171))*(1-MIN(1,Inputs!$G$6*$D171)*churn_nonbuyers)*(ic*Inputs!$C$6+fee_wd*Inputs!$E$6*(1-$B171)+fee_fx*Inputs!$D$6-cost_acc-cost_wd*Inputs!$E$6*(1-$B171)-cost_fx*Inputs!$D$6))</f>
        <v>192141.396187727</v>
      </c>
      <c r="H171" s="0" t="n">
        <f aca="false">12*Inputs!$B$7*(MIN(1,$H$51*$C171)*(ic*Inputs!$C$7+pE+fee_fx*Inputs!$D$7-cost_acc-cost_wd*Inputs!$E$7*$E171-cost_fx*Inputs!$D$7-$F171)+(1-MIN(1,$H$51*$C171))*(1-MIN(1,Inputs!$G$7*$D171)*churn_nonbuyers)*(ic*Inputs!$C$7+fee_wd*Inputs!$E$7*(1-$B171)+fee_fx*Inputs!$D$7-cost_acc-cost_wd*Inputs!$E$7*(1-$B171)-cost_fx*Inputs!$D$7))</f>
        <v>387737.677807147</v>
      </c>
      <c r="I171" s="0" t="n">
        <f aca="false">12*Inputs!$B$8*(MIN(1,$H$52*$C171)*(ic*Inputs!$C$8+pT-cost_acc-cost_wd*Inputs!$E$8-cost_fx*Inputs!$D$8-cost_ins)+(1-MIN(1,$H$52*$C171))*(1-MIN(1,Inputs!$G$8*$D171)*churn_nonbuyers)*(ic*Inputs!$C$8+fee_wd*Inputs!$E$8*(1-$B171)+fee_fx*Inputs!$D$8-cost_acc-cost_wd*Inputs!$E$8*(1-$B171)-cost_fx*Inputs!$D$8))</f>
        <v>153810.796330358</v>
      </c>
      <c r="J171" s="0" t="n">
        <f aca="false">G171+H171+I171-fixed</f>
        <v>33689.8703252322</v>
      </c>
      <c r="K171" s="0" t="n">
        <f aca="false">12*Inputs!$B$6*(1-MIN(1,Inputs!$G$6*$D171)*churn_nonbuyers)*(ic*Inputs!$C$6+fee_wd*Inputs!$E$6*(1-$B171)+fee_fx*Inputs!$D$6-cost_acc-cost_wd*Inputs!$E$6*(1-$B171)-cost_fx*Inputs!$D$6)</f>
        <v>151770.06272196</v>
      </c>
      <c r="L171" s="0" t="n">
        <f aca="false">12*Inputs!$B$7*(1-MIN(1,Inputs!$G$7*$D171)*churn_nonbuyers)*(ic*Inputs!$C$7+fee_wd*Inputs!$E$7*(1-$B171)+fee_fx*Inputs!$D$7-cost_acc-cost_wd*Inputs!$E$7*(1-$B171)-cost_fx*Inputs!$D$7)</f>
        <v>350466.772513176</v>
      </c>
      <c r="M171" s="0" t="n">
        <f aca="false">12*Inputs!$B$8*(1-MIN(1,Inputs!$G$8*$D171)*churn_nonbuyers)*(ic*Inputs!$C$8+fee_wd*Inputs!$E$8*(1-$B171)+fee_fx*Inputs!$D$8-cost_acc-cost_wd*Inputs!$E$8*(1-$B171)-cost_fx*Inputs!$D$8)</f>
        <v>89635.77910248</v>
      </c>
      <c r="N171" s="0" t="n">
        <f aca="false">K171+L171+I171-fixed</f>
        <v>-43952.368434506</v>
      </c>
      <c r="O171" s="0" t="n">
        <f aca="false">K171+L171+M171-fixed</f>
        <v>-108127.385662384</v>
      </c>
      <c r="P171" s="0" t="n">
        <f aca="false">12*Inputs!$B$6*(1-MIN(1,Inputs!$F$6*$D171))*(ic*Inputs!$C$6+flat_fee-cost_acc-cost_wd*Inputs!$E$6*$E171-cost_fx*Inputs!$D$6)+12*Inputs!$B$7*(1-MIN(1,Inputs!$F$7*$D171))*(ic*Inputs!$C$7+flat_fee-cost_acc-cost_wd*Inputs!$E$7*$E171-cost_fx*Inputs!$D$7)+12*Inputs!$B$8*(1-MIN(1,Inputs!$F$8*$D171))*(ic*Inputs!$C$8+flat_fee-cost_acc-cost_wd*Inputs!$E$8*$E171-cost_fx*Inputs!$D$8)-fixed</f>
        <v>19267.3485715999</v>
      </c>
    </row>
    <row r="172" customFormat="false" ht="15" hidden="false" customHeight="false" outlineLevel="0" collapsed="false">
      <c r="A172" s="0" t="n">
        <v>107</v>
      </c>
      <c r="B172" s="0" t="n">
        <v>0.503155</v>
      </c>
      <c r="C172" s="0" t="n">
        <v>0.885611</v>
      </c>
      <c r="D172" s="0" t="n">
        <v>0.890955</v>
      </c>
      <c r="E172" s="0" t="n">
        <v>1.106349</v>
      </c>
      <c r="F172" s="0" t="n">
        <v>0.155965</v>
      </c>
      <c r="G172" s="0" t="n">
        <f aca="false">12*Inputs!$B$6*(MIN(1,$H$50*$C172)*(ic*Inputs!$C$6+pS+fee_fx*Inputs!$D$6-cost_acc-cost_wd*Inputs!$E$6*$E172-cost_fx*Inputs!$D$6-$F172)+(1-MIN(1,$H$50*$C172))*(1-MIN(1,Inputs!$G$6*$D172)*churn_nonbuyers)*(ic*Inputs!$C$6+fee_wd*Inputs!$E$6*(1-$B172)+fee_fx*Inputs!$D$6-cost_acc-cost_wd*Inputs!$E$6*(1-$B172)-cost_fx*Inputs!$D$6))</f>
        <v>174388.2108835</v>
      </c>
      <c r="H172" s="0" t="n">
        <f aca="false">12*Inputs!$B$7*(MIN(1,$H$51*$C172)*(ic*Inputs!$C$7+pE+fee_fx*Inputs!$D$7-cost_acc-cost_wd*Inputs!$E$7*$E172-cost_fx*Inputs!$D$7-$F172)+(1-MIN(1,$H$51*$C172))*(1-MIN(1,Inputs!$G$7*$D172)*churn_nonbuyers)*(ic*Inputs!$C$7+fee_wd*Inputs!$E$7*(1-$B172)+fee_fx*Inputs!$D$7-cost_acc-cost_wd*Inputs!$E$7*(1-$B172)-cost_fx*Inputs!$D$7))</f>
        <v>382398.630658125</v>
      </c>
      <c r="I172" s="0" t="n">
        <f aca="false">12*Inputs!$B$8*(MIN(1,$H$52*$C172)*(ic*Inputs!$C$8+pT-cost_acc-cost_wd*Inputs!$E$8-cost_fx*Inputs!$D$8-cost_ins)+(1-MIN(1,$H$52*$C172))*(1-MIN(1,Inputs!$G$8*$D172)*churn_nonbuyers)*(ic*Inputs!$C$8+fee_wd*Inputs!$E$8*(1-$B172)+fee_fx*Inputs!$D$8-cost_acc-cost_wd*Inputs!$E$8*(1-$B172)-cost_fx*Inputs!$D$8))</f>
        <v>170887.084298684</v>
      </c>
      <c r="J172" s="0" t="n">
        <f aca="false">G172+H172+I172-fixed</f>
        <v>27673.9258403096</v>
      </c>
      <c r="K172" s="0" t="n">
        <f aca="false">12*Inputs!$B$6*(1-MIN(1,Inputs!$G$6*$D172)*churn_nonbuyers)*(ic*Inputs!$C$6+fee_wd*Inputs!$E$6*(1-$B172)+fee_fx*Inputs!$D$6-cost_acc-cost_wd*Inputs!$E$6*(1-$B172)-cost_fx*Inputs!$D$6)</f>
        <v>123392.53053378</v>
      </c>
      <c r="L172" s="0" t="n">
        <f aca="false">12*Inputs!$B$7*(1-MIN(1,Inputs!$G$7*$D172)*churn_nonbuyers)*(ic*Inputs!$C$7+fee_wd*Inputs!$E$7*(1-$B172)+fee_fx*Inputs!$D$7-cost_acc-cost_wd*Inputs!$E$7*(1-$B172)-cost_fx*Inputs!$D$7)</f>
        <v>321905.294480268</v>
      </c>
      <c r="M172" s="0" t="n">
        <f aca="false">12*Inputs!$B$8*(1-MIN(1,Inputs!$G$8*$D172)*churn_nonbuyers)*(ic*Inputs!$C$8+fee_wd*Inputs!$E$8*(1-$B172)+fee_fx*Inputs!$D$8-cost_acc-cost_wd*Inputs!$E$8*(1-$B172)-cost_fx*Inputs!$D$8)</f>
        <v>113745.65395764</v>
      </c>
      <c r="N172" s="0" t="n">
        <f aca="false">K172+L172+I172-fixed</f>
        <v>-83815.0906872676</v>
      </c>
      <c r="O172" s="0" t="n">
        <f aca="false">K172+L172+M172-fixed</f>
        <v>-140956.521028312</v>
      </c>
      <c r="P172" s="0" t="n">
        <f aca="false">12*Inputs!$B$6*(1-MIN(1,Inputs!$F$6*$D172))*(ic*Inputs!$C$6+flat_fee-cost_acc-cost_wd*Inputs!$E$6*$E172-cost_fx*Inputs!$D$6)+12*Inputs!$B$7*(1-MIN(1,Inputs!$F$7*$D172))*(ic*Inputs!$C$7+flat_fee-cost_acc-cost_wd*Inputs!$E$7*$E172-cost_fx*Inputs!$D$7)+12*Inputs!$B$8*(1-MIN(1,Inputs!$F$8*$D172))*(ic*Inputs!$C$8+flat_fee-cost_acc-cost_wd*Inputs!$E$8*$E172-cost_fx*Inputs!$D$8)-fixed</f>
        <v>83239.5223507999</v>
      </c>
    </row>
    <row r="173" customFormat="false" ht="15" hidden="false" customHeight="false" outlineLevel="0" collapsed="false">
      <c r="A173" s="0" t="n">
        <v>108</v>
      </c>
      <c r="B173" s="0" t="n">
        <v>0.144144</v>
      </c>
      <c r="C173" s="0" t="n">
        <v>0.906204</v>
      </c>
      <c r="D173" s="0" t="n">
        <v>0.877505</v>
      </c>
      <c r="E173" s="0" t="n">
        <v>1.225003</v>
      </c>
      <c r="F173" s="0" t="n">
        <v>0.089284</v>
      </c>
      <c r="G173" s="0" t="n">
        <f aca="false">12*Inputs!$B$6*(MIN(1,$H$50*$C173)*(ic*Inputs!$C$6+pS+fee_fx*Inputs!$D$6-cost_acc-cost_wd*Inputs!$E$6*$E173-cost_fx*Inputs!$D$6-$F173)+(1-MIN(1,$H$50*$C173))*(1-MIN(1,Inputs!$G$6*$D173)*churn_nonbuyers)*(ic*Inputs!$C$6+fee_wd*Inputs!$E$6*(1-$B173)+fee_fx*Inputs!$D$6-cost_acc-cost_wd*Inputs!$E$6*(1-$B173)-cost_fx*Inputs!$D$6))</f>
        <v>220415.314287474</v>
      </c>
      <c r="H173" s="0" t="n">
        <f aca="false">12*Inputs!$B$7*(MIN(1,$H$51*$C173)*(ic*Inputs!$C$7+pE+fee_fx*Inputs!$D$7-cost_acc-cost_wd*Inputs!$E$7*$E173-cost_fx*Inputs!$D$7-$F173)+(1-MIN(1,$H$51*$C173))*(1-MIN(1,Inputs!$G$7*$D173)*churn_nonbuyers)*(ic*Inputs!$C$7+fee_wd*Inputs!$E$7*(1-$B173)+fee_fx*Inputs!$D$7-cost_acc-cost_wd*Inputs!$E$7*(1-$B173)-cost_fx*Inputs!$D$7))</f>
        <v>407074.610290221</v>
      </c>
      <c r="I173" s="0" t="n">
        <f aca="false">12*Inputs!$B$8*(MIN(1,$H$52*$C173)*(ic*Inputs!$C$8+pT-cost_acc-cost_wd*Inputs!$E$8-cost_fx*Inputs!$D$8-cost_ins)+(1-MIN(1,$H$52*$C173))*(1-MIN(1,Inputs!$G$8*$D173)*churn_nonbuyers)*(ic*Inputs!$C$8+fee_wd*Inputs!$E$8*(1-$B173)+fee_fx*Inputs!$D$8-cost_acc-cost_wd*Inputs!$E$8*(1-$B173)-cost_fx*Inputs!$D$8))</f>
        <v>175686.991559156</v>
      </c>
      <c r="J173" s="0" t="n">
        <f aca="false">G173+H173+I173-fixed</f>
        <v>103176.916136851</v>
      </c>
      <c r="K173" s="0" t="n">
        <f aca="false">12*Inputs!$B$6*(1-MIN(1,Inputs!$G$6*$D173)*churn_nonbuyers)*(ic*Inputs!$C$6+fee_wd*Inputs!$E$6*(1-$B173)+fee_fx*Inputs!$D$6-cost_acc-cost_wd*Inputs!$E$6*(1-$B173)-cost_fx*Inputs!$D$6)</f>
        <v>172908.720581184</v>
      </c>
      <c r="L173" s="0" t="n">
        <f aca="false">12*Inputs!$B$7*(1-MIN(1,Inputs!$G$7*$D173)*churn_nonbuyers)*(ic*Inputs!$C$7+fee_wd*Inputs!$E$7*(1-$B173)+fee_fx*Inputs!$D$7-cost_acc-cost_wd*Inputs!$E$7*(1-$B173)-cost_fx*Inputs!$D$7)</f>
        <v>372375.38770871</v>
      </c>
      <c r="M173" s="0" t="n">
        <f aca="false">12*Inputs!$B$8*(1-MIN(1,Inputs!$G$8*$D173)*churn_nonbuyers)*(ic*Inputs!$C$8+fee_wd*Inputs!$E$8*(1-$B173)+fee_fx*Inputs!$D$8-cost_acc-cost_wd*Inputs!$E$8*(1-$B173)-cost_fx*Inputs!$D$8)</f>
        <v>123238.711512192</v>
      </c>
      <c r="N173" s="0" t="n">
        <f aca="false">K173+L173+I173-fixed</f>
        <v>20971.0998490503</v>
      </c>
      <c r="O173" s="0" t="n">
        <f aca="false">K173+L173+M173-fixed</f>
        <v>-31477.1801979136</v>
      </c>
      <c r="P173" s="0" t="n">
        <f aca="false">12*Inputs!$B$6*(1-MIN(1,Inputs!$F$6*$D173))*(ic*Inputs!$C$6+flat_fee-cost_acc-cost_wd*Inputs!$E$6*$E173-cost_fx*Inputs!$D$6)+12*Inputs!$B$7*(1-MIN(1,Inputs!$F$7*$D173))*(ic*Inputs!$C$7+flat_fee-cost_acc-cost_wd*Inputs!$E$7*$E173-cost_fx*Inputs!$D$7)+12*Inputs!$B$8*(1-MIN(1,Inputs!$F$8*$D173))*(ic*Inputs!$C$8+flat_fee-cost_acc-cost_wd*Inputs!$E$8*$E173-cost_fx*Inputs!$D$8)-fixed</f>
        <v>35734.2461636</v>
      </c>
    </row>
    <row r="174" customFormat="false" ht="15" hidden="false" customHeight="false" outlineLevel="0" collapsed="false">
      <c r="A174" s="0" t="n">
        <v>109</v>
      </c>
      <c r="B174" s="0" t="n">
        <v>0.157331</v>
      </c>
      <c r="C174" s="0" t="n">
        <v>0.947442</v>
      </c>
      <c r="D174" s="0" t="n">
        <v>0.934818</v>
      </c>
      <c r="E174" s="0" t="n">
        <v>1.247145</v>
      </c>
      <c r="F174" s="0" t="n">
        <v>0.081386</v>
      </c>
      <c r="G174" s="0" t="n">
        <f aca="false">12*Inputs!$B$6*(MIN(1,$H$50*$C174)*(ic*Inputs!$C$6+pS+fee_fx*Inputs!$D$6-cost_acc-cost_wd*Inputs!$E$6*$E174-cost_fx*Inputs!$D$6-$F174)+(1-MIN(1,$H$50*$C174))*(1-MIN(1,Inputs!$G$6*$D174)*churn_nonbuyers)*(ic*Inputs!$C$6+fee_wd*Inputs!$E$6*(1-$B174)+fee_fx*Inputs!$D$6-cost_acc-cost_wd*Inputs!$E$6*(1-$B174)-cost_fx*Inputs!$D$6))</f>
        <v>220114.309192715</v>
      </c>
      <c r="H174" s="0" t="n">
        <f aca="false">12*Inputs!$B$7*(MIN(1,$H$51*$C174)*(ic*Inputs!$C$7+pE+fee_fx*Inputs!$D$7-cost_acc-cost_wd*Inputs!$E$7*$E174-cost_fx*Inputs!$D$7-$F174)+(1-MIN(1,$H$51*$C174))*(1-MIN(1,Inputs!$G$7*$D174)*churn_nonbuyers)*(ic*Inputs!$C$7+fee_wd*Inputs!$E$7*(1-$B174)+fee_fx*Inputs!$D$7-cost_acc-cost_wd*Inputs!$E$7*(1-$B174)-cost_fx*Inputs!$D$7))</f>
        <v>405113.391380606</v>
      </c>
      <c r="I174" s="0" t="n">
        <f aca="false">12*Inputs!$B$8*(MIN(1,$H$52*$C174)*(ic*Inputs!$C$8+pT-cost_acc-cost_wd*Inputs!$E$8-cost_fx*Inputs!$D$8-cost_ins)+(1-MIN(1,$H$52*$C174))*(1-MIN(1,Inputs!$G$8*$D174)*churn_nonbuyers)*(ic*Inputs!$C$8+fee_wd*Inputs!$E$8*(1-$B174)+fee_fx*Inputs!$D$8-cost_acc-cost_wd*Inputs!$E$8*(1-$B174)-cost_fx*Inputs!$D$8))</f>
        <v>173683.294223981</v>
      </c>
      <c r="J174" s="0" t="n">
        <f aca="false">G174+H174+I174-fixed</f>
        <v>98910.9947973021</v>
      </c>
      <c r="K174" s="0" t="n">
        <f aca="false">12*Inputs!$B$6*(1-MIN(1,Inputs!$G$6*$D174)*churn_nonbuyers)*(ic*Inputs!$C$6+fee_wd*Inputs!$E$6*(1-$B174)+fee_fx*Inputs!$D$6-cost_acc-cost_wd*Inputs!$E$6*(1-$B174)-cost_fx*Inputs!$D$6)</f>
        <v>170580.316685458</v>
      </c>
      <c r="L174" s="0" t="n">
        <f aca="false">12*Inputs!$B$7*(1-MIN(1,Inputs!$G$7*$D174)*churn_nonbuyers)*(ic*Inputs!$C$7+fee_wd*Inputs!$E$7*(1-$B174)+fee_fx*Inputs!$D$7-cost_acc-cost_wd*Inputs!$E$7*(1-$B174)-cost_fx*Inputs!$D$7)</f>
        <v>369872.145147275</v>
      </c>
      <c r="M174" s="0" t="n">
        <f aca="false">12*Inputs!$B$8*(1-MIN(1,Inputs!$G$8*$D174)*churn_nonbuyers)*(ic*Inputs!$C$8+fee_wd*Inputs!$E$8*(1-$B174)+fee_fx*Inputs!$D$8-cost_acc-cost_wd*Inputs!$E$8*(1-$B174)-cost_fx*Inputs!$D$8)</f>
        <v>110202.643945469</v>
      </c>
      <c r="N174" s="0" t="n">
        <f aca="false">K174+L174+I174-fixed</f>
        <v>14135.7560567133</v>
      </c>
      <c r="O174" s="0" t="n">
        <f aca="false">K174+L174+M174-fixed</f>
        <v>-49344.8942217988</v>
      </c>
      <c r="P174" s="0" t="n">
        <f aca="false">12*Inputs!$B$6*(1-MIN(1,Inputs!$F$6*$D174))*(ic*Inputs!$C$6+flat_fee-cost_acc-cost_wd*Inputs!$E$6*$E174-cost_fx*Inputs!$D$6)+12*Inputs!$B$7*(1-MIN(1,Inputs!$F$7*$D174))*(ic*Inputs!$C$7+flat_fee-cost_acc-cost_wd*Inputs!$E$7*$E174-cost_fx*Inputs!$D$7)+12*Inputs!$B$8*(1-MIN(1,Inputs!$F$8*$D174))*(ic*Inputs!$C$8+flat_fee-cost_acc-cost_wd*Inputs!$E$8*$E174-cost_fx*Inputs!$D$8)-fixed</f>
        <v>-3402.94239760004</v>
      </c>
    </row>
    <row r="175" customFormat="false" ht="15" hidden="false" customHeight="false" outlineLevel="0" collapsed="false">
      <c r="A175" s="0" t="n">
        <v>110</v>
      </c>
      <c r="B175" s="0" t="n">
        <v>0.357474</v>
      </c>
      <c r="C175" s="0" t="n">
        <v>0.90779</v>
      </c>
      <c r="D175" s="0" t="n">
        <v>0.794571</v>
      </c>
      <c r="E175" s="0" t="n">
        <v>1.152087</v>
      </c>
      <c r="F175" s="0" t="n">
        <v>0.111944</v>
      </c>
      <c r="G175" s="0" t="n">
        <f aca="false">12*Inputs!$B$6*(MIN(1,$H$50*$C175)*(ic*Inputs!$C$6+pS+fee_fx*Inputs!$D$6-cost_acc-cost_wd*Inputs!$E$6*$E175-cost_fx*Inputs!$D$6-$F175)+(1-MIN(1,$H$50*$C175))*(1-MIN(1,Inputs!$G$6*$D175)*churn_nonbuyers)*(ic*Inputs!$C$6+fee_wd*Inputs!$E$6*(1-$B175)+fee_fx*Inputs!$D$6-cost_acc-cost_wd*Inputs!$E$6*(1-$B175)-cost_fx*Inputs!$D$6))</f>
        <v>194888.268619547</v>
      </c>
      <c r="H175" s="0" t="n">
        <f aca="false">12*Inputs!$B$7*(MIN(1,$H$51*$C175)*(ic*Inputs!$C$7+pE+fee_fx*Inputs!$D$7-cost_acc-cost_wd*Inputs!$E$7*$E175-cost_fx*Inputs!$D$7-$F175)+(1-MIN(1,$H$51*$C175))*(1-MIN(1,Inputs!$G$7*$D175)*churn_nonbuyers)*(ic*Inputs!$C$7+fee_wd*Inputs!$E$7*(1-$B175)+fee_fx*Inputs!$D$7-cost_acc-cost_wd*Inputs!$E$7*(1-$B175)-cost_fx*Inputs!$D$7))</f>
        <v>395083.452859987</v>
      </c>
      <c r="I175" s="0" t="n">
        <f aca="false">12*Inputs!$B$8*(MIN(1,$H$52*$C175)*(ic*Inputs!$C$8+pT-cost_acc-cost_wd*Inputs!$E$8-cost_fx*Inputs!$D$8-cost_ins)+(1-MIN(1,$H$52*$C175))*(1-MIN(1,Inputs!$G$8*$D175)*churn_nonbuyers)*(ic*Inputs!$C$8+fee_wd*Inputs!$E$8*(1-$B175)+fee_fx*Inputs!$D$8-cost_acc-cost_wd*Inputs!$E$8*(1-$B175)-cost_fx*Inputs!$D$8))</f>
        <v>180883.407326231</v>
      </c>
      <c r="J175" s="0" t="n">
        <f aca="false">G175+H175+I175-fixed</f>
        <v>70855.1288057651</v>
      </c>
      <c r="K175" s="0" t="n">
        <f aca="false">12*Inputs!$B$6*(1-MIN(1,Inputs!$G$6*$D175)*churn_nonbuyers)*(ic*Inputs!$C$6+fee_wd*Inputs!$E$6*(1-$B175)+fee_fx*Inputs!$D$6-cost_acc-cost_wd*Inputs!$E$6*(1-$B175)-cost_fx*Inputs!$D$6)</f>
        <v>144159.545330309</v>
      </c>
      <c r="L175" s="0" t="n">
        <f aca="false">12*Inputs!$B$7*(1-MIN(1,Inputs!$G$7*$D175)*churn_nonbuyers)*(ic*Inputs!$C$7+fee_wd*Inputs!$E$7*(1-$B175)+fee_fx*Inputs!$D$7-cost_acc-cost_wd*Inputs!$E$7*(1-$B175)-cost_fx*Inputs!$D$7)</f>
        <v>343339.659390185</v>
      </c>
      <c r="M175" s="0" t="n">
        <f aca="false">12*Inputs!$B$8*(1-MIN(1,Inputs!$G$8*$D175)*churn_nonbuyers)*(ic*Inputs!$C$8+fee_wd*Inputs!$E$8*(1-$B175)+fee_fx*Inputs!$D$8-cost_acc-cost_wd*Inputs!$E$8*(1-$B175)-cost_fx*Inputs!$D$8)</f>
        <v>137241.358634774</v>
      </c>
      <c r="N175" s="0" t="n">
        <f aca="false">K175+L175+I175-fixed</f>
        <v>-31617.3879532749</v>
      </c>
      <c r="O175" s="0" t="n">
        <f aca="false">K175+L175+M175-fixed</f>
        <v>-75259.4366447316</v>
      </c>
      <c r="P175" s="0" t="n">
        <f aca="false">12*Inputs!$B$6*(1-MIN(1,Inputs!$F$6*$D175))*(ic*Inputs!$C$6+flat_fee-cost_acc-cost_wd*Inputs!$E$6*$E175-cost_fx*Inputs!$D$6)+12*Inputs!$B$7*(1-MIN(1,Inputs!$F$7*$D175))*(ic*Inputs!$C$7+flat_fee-cost_acc-cost_wd*Inputs!$E$7*$E175-cost_fx*Inputs!$D$7)+12*Inputs!$B$8*(1-MIN(1,Inputs!$F$8*$D175))*(ic*Inputs!$C$8+flat_fee-cost_acc-cost_wd*Inputs!$E$8*$E175-cost_fx*Inputs!$D$8)-fixed</f>
        <v>113119.24183448</v>
      </c>
    </row>
    <row r="176" customFormat="false" ht="15" hidden="false" customHeight="false" outlineLevel="0" collapsed="false">
      <c r="A176" s="0" t="n">
        <v>111</v>
      </c>
      <c r="B176" s="0" t="n">
        <v>0.311105</v>
      </c>
      <c r="C176" s="0" t="n">
        <v>1.027059</v>
      </c>
      <c r="D176" s="0" t="n">
        <v>1.022079</v>
      </c>
      <c r="E176" s="0" t="n">
        <v>1.35053</v>
      </c>
      <c r="F176" s="0" t="n">
        <v>0.054705</v>
      </c>
      <c r="G176" s="0" t="n">
        <f aca="false">12*Inputs!$B$6*(MIN(1,$H$50*$C176)*(ic*Inputs!$C$6+pS+fee_fx*Inputs!$D$6-cost_acc-cost_wd*Inputs!$E$6*$E176-cost_fx*Inputs!$D$6-$F176)+(1-MIN(1,$H$50*$C176))*(1-MIN(1,Inputs!$G$6*$D176)*churn_nonbuyers)*(ic*Inputs!$C$6+fee_wd*Inputs!$E$6*(1-$B176)+fee_fx*Inputs!$D$6-cost_acc-cost_wd*Inputs!$E$6*(1-$B176)-cost_fx*Inputs!$D$6))</f>
        <v>202459.750737236</v>
      </c>
      <c r="H176" s="0" t="n">
        <f aca="false">12*Inputs!$B$7*(MIN(1,$H$51*$C176)*(ic*Inputs!$C$7+pE+fee_fx*Inputs!$D$7-cost_acc-cost_wd*Inputs!$E$7*$E176-cost_fx*Inputs!$D$7-$F176)+(1-MIN(1,$H$51*$C176))*(1-MIN(1,Inputs!$G$7*$D176)*churn_nonbuyers)*(ic*Inputs!$C$7+fee_wd*Inputs!$E$7*(1-$B176)+fee_fx*Inputs!$D$7-cost_acc-cost_wd*Inputs!$E$7*(1-$B176)-cost_fx*Inputs!$D$7))</f>
        <v>384187.722907467</v>
      </c>
      <c r="I176" s="0" t="n">
        <f aca="false">12*Inputs!$B$8*(MIN(1,$H$52*$C176)*(ic*Inputs!$C$8+pT-cost_acc-cost_wd*Inputs!$E$8-cost_fx*Inputs!$D$8-cost_ins)+(1-MIN(1,$H$52*$C176))*(1-MIN(1,Inputs!$G$8*$D176)*churn_nonbuyers)*(ic*Inputs!$C$8+fee_wd*Inputs!$E$8*(1-$B176)+fee_fx*Inputs!$D$8-cost_acc-cost_wd*Inputs!$E$8*(1-$B176)-cost_fx*Inputs!$D$8))</f>
        <v>172953.577484972</v>
      </c>
      <c r="J176" s="0" t="n">
        <f aca="false">G176+H176+I176-fixed</f>
        <v>59601.0511296752</v>
      </c>
      <c r="K176" s="0" t="n">
        <f aca="false">12*Inputs!$B$6*(1-MIN(1,Inputs!$G$6*$D176)*churn_nonbuyers)*(ic*Inputs!$C$6+fee_wd*Inputs!$E$6*(1-$B176)+fee_fx*Inputs!$D$6-cost_acc-cost_wd*Inputs!$E$6*(1-$B176)-cost_fx*Inputs!$D$6)</f>
        <v>148787.735668524</v>
      </c>
      <c r="L176" s="0" t="n">
        <f aca="false">12*Inputs!$B$7*(1-MIN(1,Inputs!$G$7*$D176)*churn_nonbuyers)*(ic*Inputs!$C$7+fee_wd*Inputs!$E$7*(1-$B176)+fee_fx*Inputs!$D$7-cost_acc-cost_wd*Inputs!$E$7*(1-$B176)-cost_fx*Inputs!$D$7)</f>
        <v>347411.459609115</v>
      </c>
      <c r="M176" s="0" t="n">
        <f aca="false">12*Inputs!$B$8*(1-MIN(1,Inputs!$G$8*$D176)*churn_nonbuyers)*(ic*Inputs!$C$8+fee_wd*Inputs!$E$8*(1-$B176)+fee_fx*Inputs!$D$8-cost_acc-cost_wd*Inputs!$E$8*(1-$B176)-cost_fx*Inputs!$D$8)</f>
        <v>88626.2726931121</v>
      </c>
      <c r="N176" s="0" t="n">
        <f aca="false">K176+L176+I176-fixed</f>
        <v>-30847.2272373899</v>
      </c>
      <c r="O176" s="0" t="n">
        <f aca="false">K176+L176+M176-fixed</f>
        <v>-115174.532029249</v>
      </c>
      <c r="P176" s="0" t="n">
        <f aca="false">12*Inputs!$B$6*(1-MIN(1,Inputs!$F$6*$D176))*(ic*Inputs!$C$6+flat_fee-cost_acc-cost_wd*Inputs!$E$6*$E176-cost_fx*Inputs!$D$6)+12*Inputs!$B$7*(1-MIN(1,Inputs!$F$7*$D176))*(ic*Inputs!$C$7+flat_fee-cost_acc-cost_wd*Inputs!$E$7*$E176-cost_fx*Inputs!$D$7)+12*Inputs!$B$8*(1-MIN(1,Inputs!$F$8*$D176))*(ic*Inputs!$C$8+flat_fee-cost_acc-cost_wd*Inputs!$E$8*$E176-cost_fx*Inputs!$D$8)-fixed</f>
        <v>-91550.4818632</v>
      </c>
    </row>
    <row r="177" customFormat="false" ht="15" hidden="false" customHeight="false" outlineLevel="0" collapsed="false">
      <c r="A177" s="0" t="n">
        <v>112</v>
      </c>
      <c r="B177" s="0" t="n">
        <v>0.280751</v>
      </c>
      <c r="C177" s="0" t="n">
        <v>1.02735</v>
      </c>
      <c r="D177" s="0" t="n">
        <v>0.924724</v>
      </c>
      <c r="E177" s="0" t="n">
        <v>1.40603</v>
      </c>
      <c r="F177" s="0" t="n">
        <v>0.205841</v>
      </c>
      <c r="G177" s="0" t="n">
        <f aca="false">12*Inputs!$B$6*(MIN(1,$H$50*$C177)*(ic*Inputs!$C$6+pS+fee_fx*Inputs!$D$6-cost_acc-cost_wd*Inputs!$E$6*$E177-cost_fx*Inputs!$D$6-$F177)+(1-MIN(1,$H$50*$C177))*(1-MIN(1,Inputs!$G$6*$D177)*churn_nonbuyers)*(ic*Inputs!$C$6+fee_wd*Inputs!$E$6*(1-$B177)+fee_fx*Inputs!$D$6-cost_acc-cost_wd*Inputs!$E$6*(1-$B177)-cost_fx*Inputs!$D$6))</f>
        <v>202110.636864212</v>
      </c>
      <c r="H177" s="0" t="n">
        <f aca="false">12*Inputs!$B$7*(MIN(1,$H$51*$C177)*(ic*Inputs!$C$7+pE+fee_fx*Inputs!$D$7-cost_acc-cost_wd*Inputs!$E$7*$E177-cost_fx*Inputs!$D$7-$F177)+(1-MIN(1,$H$51*$C177))*(1-MIN(1,Inputs!$G$7*$D177)*churn_nonbuyers)*(ic*Inputs!$C$7+fee_wd*Inputs!$E$7*(1-$B177)+fee_fx*Inputs!$D$7-cost_acc-cost_wd*Inputs!$E$7*(1-$B177)-cost_fx*Inputs!$D$7))</f>
        <v>371806.095857049</v>
      </c>
      <c r="I177" s="0" t="n">
        <f aca="false">12*Inputs!$B$8*(MIN(1,$H$52*$C177)*(ic*Inputs!$C$8+pT-cost_acc-cost_wd*Inputs!$E$8-cost_fx*Inputs!$D$8-cost_ins)+(1-MIN(1,$H$52*$C177))*(1-MIN(1,Inputs!$G$8*$D177)*churn_nonbuyers)*(ic*Inputs!$C$8+fee_wd*Inputs!$E$8*(1-$B177)+fee_fx*Inputs!$D$8-cost_acc-cost_wd*Inputs!$E$8*(1-$B177)-cost_fx*Inputs!$D$8))</f>
        <v>179083.223454747</v>
      </c>
      <c r="J177" s="0" t="n">
        <f aca="false">G177+H177+I177-fixed</f>
        <v>52999.9561760079</v>
      </c>
      <c r="K177" s="0" t="n">
        <f aca="false">12*Inputs!$B$6*(1-MIN(1,Inputs!$G$6*$D177)*churn_nonbuyers)*(ic*Inputs!$C$6+fee_wd*Inputs!$E$6*(1-$B177)+fee_fx*Inputs!$D$6-cost_acc-cost_wd*Inputs!$E$6*(1-$B177)-cost_fx*Inputs!$D$6)</f>
        <v>153719.881831613</v>
      </c>
      <c r="L177" s="0" t="n">
        <f aca="false">12*Inputs!$B$7*(1-MIN(1,Inputs!$G$7*$D177)*churn_nonbuyers)*(ic*Inputs!$C$7+fee_wd*Inputs!$E$7*(1-$B177)+fee_fx*Inputs!$D$7-cost_acc-cost_wd*Inputs!$E$7*(1-$B177)-cost_fx*Inputs!$D$7)</f>
        <v>352707.940746968</v>
      </c>
      <c r="M177" s="0" t="n">
        <f aca="false">12*Inputs!$B$8*(1-MIN(1,Inputs!$G$8*$D177)*churn_nonbuyers)*(ic*Inputs!$C$8+fee_wd*Inputs!$E$8*(1-$B177)+fee_fx*Inputs!$D$8-cost_acc-cost_wd*Inputs!$E$8*(1-$B177)-cost_fx*Inputs!$D$8)</f>
        <v>110366.149987526</v>
      </c>
      <c r="N177" s="0" t="n">
        <f aca="false">K177+L177+I177-fixed</f>
        <v>-14488.9539666726</v>
      </c>
      <c r="O177" s="0" t="n">
        <f aca="false">K177+L177+M177-fixed</f>
        <v>-83206.0274338929</v>
      </c>
      <c r="P177" s="0" t="n">
        <f aca="false">12*Inputs!$B$6*(1-MIN(1,Inputs!$F$6*$D177))*(ic*Inputs!$C$6+flat_fee-cost_acc-cost_wd*Inputs!$E$6*$E177-cost_fx*Inputs!$D$6)+12*Inputs!$B$7*(1-MIN(1,Inputs!$F$7*$D177))*(ic*Inputs!$C$7+flat_fee-cost_acc-cost_wd*Inputs!$E$7*$E177-cost_fx*Inputs!$D$7)+12*Inputs!$B$8*(1-MIN(1,Inputs!$F$8*$D177))*(ic*Inputs!$C$8+flat_fee-cost_acc-cost_wd*Inputs!$E$8*$E177-cost_fx*Inputs!$D$8)-fixed</f>
        <v>-69818.1512991999</v>
      </c>
    </row>
    <row r="178" customFormat="false" ht="15" hidden="false" customHeight="false" outlineLevel="0" collapsed="false">
      <c r="A178" s="0" t="n">
        <v>113</v>
      </c>
      <c r="B178" s="0" t="n">
        <v>0.057419</v>
      </c>
      <c r="C178" s="0" t="n">
        <v>0.881377</v>
      </c>
      <c r="D178" s="0" t="n">
        <v>1.225984</v>
      </c>
      <c r="E178" s="0" t="n">
        <v>1.127244</v>
      </c>
      <c r="F178" s="0" t="n">
        <v>0.113905</v>
      </c>
      <c r="G178" s="0" t="n">
        <f aca="false">12*Inputs!$B$6*(MIN(1,$H$50*$C178)*(ic*Inputs!$C$6+pS+fee_fx*Inputs!$D$6-cost_acc-cost_wd*Inputs!$E$6*$E178-cost_fx*Inputs!$D$6-$F178)+(1-MIN(1,$H$50*$C178))*(1-MIN(1,Inputs!$G$6*$D178)*churn_nonbuyers)*(ic*Inputs!$C$6+fee_wd*Inputs!$E$6*(1-$B178)+fee_fx*Inputs!$D$6-cost_acc-cost_wd*Inputs!$E$6*(1-$B178)-cost_fx*Inputs!$D$6))</f>
        <v>228566.461667114</v>
      </c>
      <c r="H178" s="0" t="n">
        <f aca="false">12*Inputs!$B$7*(MIN(1,$H$51*$C178)*(ic*Inputs!$C$7+pE+fee_fx*Inputs!$D$7-cost_acc-cost_wd*Inputs!$E$7*$E178-cost_fx*Inputs!$D$7-$F178)+(1-MIN(1,$H$51*$C178))*(1-MIN(1,Inputs!$G$7*$D178)*churn_nonbuyers)*(ic*Inputs!$C$7+fee_wd*Inputs!$E$7*(1-$B178)+fee_fx*Inputs!$D$7-cost_acc-cost_wd*Inputs!$E$7*(1-$B178)-cost_fx*Inputs!$D$7))</f>
        <v>419999.534281183</v>
      </c>
      <c r="I178" s="0" t="n">
        <f aca="false">12*Inputs!$B$8*(MIN(1,$H$52*$C178)*(ic*Inputs!$C$8+pT-cost_acc-cost_wd*Inputs!$E$8-cost_fx*Inputs!$D$8-cost_ins)+(1-MIN(1,$H$52*$C178))*(1-MIN(1,Inputs!$G$8*$D178)*churn_nonbuyers)*(ic*Inputs!$C$8+fee_wd*Inputs!$E$8*(1-$B178)+fee_fx*Inputs!$D$8-cost_acc-cost_wd*Inputs!$E$8*(1-$B178)-cost_fx*Inputs!$D$8))</f>
        <v>144625.156819215</v>
      </c>
      <c r="J178" s="0" t="n">
        <f aca="false">G178+H178+I178-fixed</f>
        <v>93191.1527675116</v>
      </c>
      <c r="K178" s="0" t="n">
        <f aca="false">12*Inputs!$B$6*(1-MIN(1,Inputs!$G$6*$D178)*churn_nonbuyers)*(ic*Inputs!$C$6+fee_wd*Inputs!$E$6*(1-$B178)+fee_fx*Inputs!$D$6-cost_acc-cost_wd*Inputs!$E$6*(1-$B178)-cost_fx*Inputs!$D$6)</f>
        <v>181480.587662131</v>
      </c>
      <c r="L178" s="0" t="n">
        <f aca="false">12*Inputs!$B$7*(1-MIN(1,Inputs!$G$7*$D178)*churn_nonbuyers)*(ic*Inputs!$C$7+fee_wd*Inputs!$E$7*(1-$B178)+fee_fx*Inputs!$D$7-cost_acc-cost_wd*Inputs!$E$7*(1-$B178)-cost_fx*Inputs!$D$7)</f>
        <v>380406.266965279</v>
      </c>
      <c r="M178" s="0" t="n">
        <f aca="false">12*Inputs!$B$8*(1-MIN(1,Inputs!$G$8*$D178)*churn_nonbuyers)*(ic*Inputs!$C$8+fee_wd*Inputs!$E$8*(1-$B178)+fee_fx*Inputs!$D$8-cost_acc-cost_wd*Inputs!$E$8*(1-$B178)-cost_fx*Inputs!$D$8)</f>
        <v>45896.3281299456</v>
      </c>
      <c r="N178" s="0" t="n">
        <f aca="false">K178+L178+I178-fixed</f>
        <v>6512.01144662453</v>
      </c>
      <c r="O178" s="0" t="n">
        <f aca="false">K178+L178+M178-fixed</f>
        <v>-92216.8172426446</v>
      </c>
      <c r="P178" s="0" t="n">
        <f aca="false">12*Inputs!$B$6*(1-MIN(1,Inputs!$F$6*$D178))*(ic*Inputs!$C$6+flat_fee-cost_acc-cost_wd*Inputs!$E$6*$E178-cost_fx*Inputs!$D$6)+12*Inputs!$B$7*(1-MIN(1,Inputs!$F$7*$D178))*(ic*Inputs!$C$7+flat_fee-cost_acc-cost_wd*Inputs!$E$7*$E178-cost_fx*Inputs!$D$7)+12*Inputs!$B$8*(1-MIN(1,Inputs!$F$8*$D178))*(ic*Inputs!$C$8+flat_fee-cost_acc-cost_wd*Inputs!$E$8*$E178-cost_fx*Inputs!$D$8)-fixed</f>
        <v>-105034.88720896</v>
      </c>
    </row>
    <row r="179" customFormat="false" ht="15" hidden="false" customHeight="false" outlineLevel="0" collapsed="false">
      <c r="A179" s="0" t="n">
        <v>114</v>
      </c>
      <c r="B179" s="0" t="n">
        <v>0.372899</v>
      </c>
      <c r="C179" s="0" t="n">
        <v>0.872689</v>
      </c>
      <c r="D179" s="0" t="n">
        <v>1.358031</v>
      </c>
      <c r="E179" s="0" t="n">
        <v>1.137825</v>
      </c>
      <c r="F179" s="0" t="n">
        <v>0.152941</v>
      </c>
      <c r="G179" s="0" t="n">
        <f aca="false">12*Inputs!$B$6*(MIN(1,$H$50*$C179)*(ic*Inputs!$C$6+pS+fee_fx*Inputs!$D$6-cost_acc-cost_wd*Inputs!$E$6*$E179-cost_fx*Inputs!$D$6-$F179)+(1-MIN(1,$H$50*$C179))*(1-MIN(1,Inputs!$G$6*$D179)*churn_nonbuyers)*(ic*Inputs!$C$6+fee_wd*Inputs!$E$6*(1-$B179)+fee_fx*Inputs!$D$6-cost_acc-cost_wd*Inputs!$E$6*(1-$B179)-cost_fx*Inputs!$D$6))</f>
        <v>186529.224729777</v>
      </c>
      <c r="H179" s="0" t="n">
        <f aca="false">12*Inputs!$B$7*(MIN(1,$H$51*$C179)*(ic*Inputs!$C$7+pE+fee_fx*Inputs!$D$7-cost_acc-cost_wd*Inputs!$E$7*$E179-cost_fx*Inputs!$D$7-$F179)+(1-MIN(1,$H$51*$C179))*(1-MIN(1,Inputs!$G$7*$D179)*churn_nonbuyers)*(ic*Inputs!$C$7+fee_wd*Inputs!$E$7*(1-$B179)+fee_fx*Inputs!$D$7-cost_acc-cost_wd*Inputs!$E$7*(1-$B179)-cost_fx*Inputs!$D$7))</f>
        <v>387198.747370816</v>
      </c>
      <c r="I179" s="0" t="n">
        <f aca="false">12*Inputs!$B$8*(MIN(1,$H$52*$C179)*(ic*Inputs!$C$8+pT-cost_acc-cost_wd*Inputs!$E$8-cost_fx*Inputs!$D$8-cost_ins)+(1-MIN(1,$H$52*$C179))*(1-MIN(1,Inputs!$G$8*$D179)*churn_nonbuyers)*(ic*Inputs!$C$8+fee_wd*Inputs!$E$8*(1-$B179)+fee_fx*Inputs!$D$8-cost_acc-cost_wd*Inputs!$E$8*(1-$B179)-cost_fx*Inputs!$D$8))</f>
        <v>131720.40941669</v>
      </c>
      <c r="J179" s="0" t="n">
        <f aca="false">G179+H179+I179-fixed</f>
        <v>5448.38151728245</v>
      </c>
      <c r="K179" s="0" t="n">
        <f aca="false">12*Inputs!$B$6*(1-MIN(1,Inputs!$G$6*$D179)*churn_nonbuyers)*(ic*Inputs!$C$6+fee_wd*Inputs!$E$6*(1-$B179)+fee_fx*Inputs!$D$6-cost_acc-cost_wd*Inputs!$E$6*(1-$B179)-cost_fx*Inputs!$D$6)</f>
        <v>137859.732013457</v>
      </c>
      <c r="L179" s="0" t="n">
        <f aca="false">12*Inputs!$B$7*(1-MIN(1,Inputs!$G$7*$D179)*churn_nonbuyers)*(ic*Inputs!$C$7+fee_wd*Inputs!$E$7*(1-$B179)+fee_fx*Inputs!$D$7-cost_acc-cost_wd*Inputs!$E$7*(1-$B179)-cost_fx*Inputs!$D$7)</f>
        <v>335263.485320074</v>
      </c>
      <c r="M179" s="0" t="n">
        <f aca="false">12*Inputs!$B$8*(1-MIN(1,Inputs!$G$8*$D179)*churn_nonbuyers)*(ic*Inputs!$C$8+fee_wd*Inputs!$E$8*(1-$B179)+fee_fx*Inputs!$D$8-cost_acc-cost_wd*Inputs!$E$8*(1-$B179)-cost_fx*Inputs!$D$8)</f>
        <v>15233.2474227984</v>
      </c>
      <c r="N179" s="0" t="n">
        <f aca="false">K179+L179+I179-fixed</f>
        <v>-95156.3732497789</v>
      </c>
      <c r="O179" s="0" t="n">
        <f aca="false">K179+L179+M179-fixed</f>
        <v>-211643.535243671</v>
      </c>
      <c r="P179" s="0" t="n">
        <f aca="false">12*Inputs!$B$6*(1-MIN(1,Inputs!$F$6*$D179))*(ic*Inputs!$C$6+flat_fee-cost_acc-cost_wd*Inputs!$E$6*$E179-cost_fx*Inputs!$D$6)+12*Inputs!$B$7*(1-MIN(1,Inputs!$F$7*$D179))*(ic*Inputs!$C$7+flat_fee-cost_acc-cost_wd*Inputs!$E$7*$E179-cost_fx*Inputs!$D$7)+12*Inputs!$B$8*(1-MIN(1,Inputs!$F$8*$D179))*(ic*Inputs!$C$8+flat_fee-cost_acc-cost_wd*Inputs!$E$8*$E179-cost_fx*Inputs!$D$8)-fixed</f>
        <v>-179129.15635</v>
      </c>
    </row>
    <row r="180" customFormat="false" ht="15" hidden="false" customHeight="false" outlineLevel="0" collapsed="false">
      <c r="A180" s="0" t="n">
        <v>115</v>
      </c>
      <c r="B180" s="0" t="n">
        <v>0.291484</v>
      </c>
      <c r="C180" s="0" t="n">
        <v>0.796004</v>
      </c>
      <c r="D180" s="0" t="n">
        <v>1.378903</v>
      </c>
      <c r="E180" s="0" t="n">
        <v>1.169027</v>
      </c>
      <c r="F180" s="0" t="n">
        <v>0.093331</v>
      </c>
      <c r="G180" s="0" t="n">
        <f aca="false">12*Inputs!$B$6*(MIN(1,$H$50*$C180)*(ic*Inputs!$C$6+pS+fee_fx*Inputs!$D$6-cost_acc-cost_wd*Inputs!$E$6*$E180-cost_fx*Inputs!$D$6-$F180)+(1-MIN(1,$H$50*$C180))*(1-MIN(1,Inputs!$G$6*$D180)*churn_nonbuyers)*(ic*Inputs!$C$6+fee_wd*Inputs!$E$6*(1-$B180)+fee_fx*Inputs!$D$6-cost_acc-cost_wd*Inputs!$E$6*(1-$B180)-cost_fx*Inputs!$D$6))</f>
        <v>192849.377257406</v>
      </c>
      <c r="H180" s="0" t="n">
        <f aca="false">12*Inputs!$B$7*(MIN(1,$H$51*$C180)*(ic*Inputs!$C$7+pE+fee_fx*Inputs!$D$7-cost_acc-cost_wd*Inputs!$E$7*$E180-cost_fx*Inputs!$D$7-$F180)+(1-MIN(1,$H$51*$C180))*(1-MIN(1,Inputs!$G$7*$D180)*churn_nonbuyers)*(ic*Inputs!$C$7+fee_wd*Inputs!$E$7*(1-$B180)+fee_fx*Inputs!$D$7-cost_acc-cost_wd*Inputs!$E$7*(1-$B180)-cost_fx*Inputs!$D$7))</f>
        <v>390018.155173179</v>
      </c>
      <c r="I180" s="0" t="n">
        <f aca="false">12*Inputs!$B$8*(MIN(1,$H$52*$C180)*(ic*Inputs!$C$8+pT-cost_acc-cost_wd*Inputs!$E$8-cost_fx*Inputs!$D$8-cost_ins)+(1-MIN(1,$H$52*$C180))*(1-MIN(1,Inputs!$G$8*$D180)*churn_nonbuyers)*(ic*Inputs!$C$8+fee_wd*Inputs!$E$8*(1-$B180)+fee_fx*Inputs!$D$8-cost_acc-cost_wd*Inputs!$E$8*(1-$B180)-cost_fx*Inputs!$D$8))</f>
        <v>119548.7737882</v>
      </c>
      <c r="J180" s="0" t="n">
        <f aca="false">G180+H180+I180-fixed</f>
        <v>2416.30621878407</v>
      </c>
      <c r="K180" s="0" t="n">
        <f aca="false">12*Inputs!$B$6*(1-MIN(1,Inputs!$G$6*$D180)*churn_nonbuyers)*(ic*Inputs!$C$6+fee_wd*Inputs!$E$6*(1-$B180)+fee_fx*Inputs!$D$6-cost_acc-cost_wd*Inputs!$E$6*(1-$B180)-cost_fx*Inputs!$D$6)</f>
        <v>148620.844526774</v>
      </c>
      <c r="L180" s="0" t="n">
        <f aca="false">12*Inputs!$B$7*(1-MIN(1,Inputs!$G$7*$D180)*churn_nonbuyers)*(ic*Inputs!$C$7+fee_wd*Inputs!$E$7*(1-$B180)+fee_fx*Inputs!$D$7-cost_acc-cost_wd*Inputs!$E$7*(1-$B180)-cost_fx*Inputs!$D$7)</f>
        <v>346283.422972065</v>
      </c>
      <c r="M180" s="0" t="n">
        <f aca="false">12*Inputs!$B$8*(1-MIN(1,Inputs!$G$8*$D180)*churn_nonbuyers)*(ic*Inputs!$C$8+fee_wd*Inputs!$E$8*(1-$B180)+fee_fx*Inputs!$D$8-cost_acc-cost_wd*Inputs!$E$8*(1-$B180)-cost_fx*Inputs!$D$8)</f>
        <v>10861.7968049472</v>
      </c>
      <c r="N180" s="0" t="n">
        <f aca="false">K180+L180+I180-fixed</f>
        <v>-85546.9587129613</v>
      </c>
      <c r="O180" s="0" t="n">
        <f aca="false">K180+L180+M180-fixed</f>
        <v>-194233.935696214</v>
      </c>
      <c r="P180" s="0" t="n">
        <f aca="false">12*Inputs!$B$6*(1-MIN(1,Inputs!$F$6*$D180))*(ic*Inputs!$C$6+flat_fee-cost_acc-cost_wd*Inputs!$E$6*$E180-cost_fx*Inputs!$D$6)+12*Inputs!$B$7*(1-MIN(1,Inputs!$F$7*$D180))*(ic*Inputs!$C$7+flat_fee-cost_acc-cost_wd*Inputs!$E$7*$E180-cost_fx*Inputs!$D$7)+12*Inputs!$B$8*(1-MIN(1,Inputs!$F$8*$D180))*(ic*Inputs!$C$8+flat_fee-cost_acc-cost_wd*Inputs!$E$8*$E180-cost_fx*Inputs!$D$8)-fixed</f>
        <v>-200850.91401256</v>
      </c>
    </row>
    <row r="181" customFormat="false" ht="15" hidden="false" customHeight="false" outlineLevel="0" collapsed="false">
      <c r="A181" s="0" t="n">
        <v>116</v>
      </c>
      <c r="B181" s="0" t="n">
        <v>0.414483</v>
      </c>
      <c r="C181" s="0" t="n">
        <v>0.959965</v>
      </c>
      <c r="D181" s="0" t="n">
        <v>0.699038</v>
      </c>
      <c r="E181" s="0" t="n">
        <v>1.401966</v>
      </c>
      <c r="F181" s="0" t="n">
        <v>0.078561</v>
      </c>
      <c r="G181" s="0" t="n">
        <f aca="false">12*Inputs!$B$6*(MIN(1,$H$50*$C181)*(ic*Inputs!$C$6+pS+fee_fx*Inputs!$D$6-cost_acc-cost_wd*Inputs!$E$6*$E181-cost_fx*Inputs!$D$6-$F181)+(1-MIN(1,$H$50*$C181))*(1-MIN(1,Inputs!$G$6*$D181)*churn_nonbuyers)*(ic*Inputs!$C$6+fee_wd*Inputs!$E$6*(1-$B181)+fee_fx*Inputs!$D$6-cost_acc-cost_wd*Inputs!$E$6*(1-$B181)-cost_fx*Inputs!$D$6))</f>
        <v>186363.586747573</v>
      </c>
      <c r="H181" s="0" t="n">
        <f aca="false">12*Inputs!$B$7*(MIN(1,$H$51*$C181)*(ic*Inputs!$C$7+pE+fee_fx*Inputs!$D$7-cost_acc-cost_wd*Inputs!$E$7*$E181-cost_fx*Inputs!$D$7-$F181)+(1-MIN(1,$H$51*$C181))*(1-MIN(1,Inputs!$G$7*$D181)*churn_nonbuyers)*(ic*Inputs!$C$7+fee_wd*Inputs!$E$7*(1-$B181)+fee_fx*Inputs!$D$7-cost_acc-cost_wd*Inputs!$E$7*(1-$B181)-cost_fx*Inputs!$D$7))</f>
        <v>367939.657871791</v>
      </c>
      <c r="I181" s="0" t="n">
        <f aca="false">12*Inputs!$B$8*(MIN(1,$H$52*$C181)*(ic*Inputs!$C$8+pT-cost_acc-cost_wd*Inputs!$E$8-cost_fx*Inputs!$D$8-cost_ins)+(1-MIN(1,$H$52*$C181))*(1-MIN(1,Inputs!$G$8*$D181)*churn_nonbuyers)*(ic*Inputs!$C$8+fee_wd*Inputs!$E$8*(1-$B181)+fee_fx*Inputs!$D$8-cost_acc-cost_wd*Inputs!$E$8*(1-$B181)-cost_fx*Inputs!$D$8))</f>
        <v>189716.854727499</v>
      </c>
      <c r="J181" s="0" t="n">
        <f aca="false">G181+H181+I181-fixed</f>
        <v>44020.0993468633</v>
      </c>
      <c r="K181" s="0" t="n">
        <f aca="false">12*Inputs!$B$6*(1-MIN(1,Inputs!$G$6*$D181)*churn_nonbuyers)*(ic*Inputs!$C$6+fee_wd*Inputs!$E$6*(1-$B181)+fee_fx*Inputs!$D$6-cost_acc-cost_wd*Inputs!$E$6*(1-$B181)-cost_fx*Inputs!$D$6)</f>
        <v>136954.268404949</v>
      </c>
      <c r="L181" s="0" t="n">
        <f aca="false">12*Inputs!$B$7*(1-MIN(1,Inputs!$G$7*$D181)*churn_nonbuyers)*(ic*Inputs!$C$7+fee_wd*Inputs!$E$7*(1-$B181)+fee_fx*Inputs!$D$7-cost_acc-cost_wd*Inputs!$E$7*(1-$B181)-cost_fx*Inputs!$D$7)</f>
        <v>336310.558418969</v>
      </c>
      <c r="M181" s="0" t="n">
        <f aca="false">12*Inputs!$B$8*(1-MIN(1,Inputs!$G$8*$D181)*churn_nonbuyers)*(ic*Inputs!$C$8+fee_wd*Inputs!$E$8*(1-$B181)+fee_fx*Inputs!$D$8-cost_acc-cost_wd*Inputs!$E$8*(1-$B181)-cost_fx*Inputs!$D$8)</f>
        <v>156523.856503094</v>
      </c>
      <c r="N181" s="0" t="n">
        <f aca="false">K181+L181+I181-fixed</f>
        <v>-37018.3184485827</v>
      </c>
      <c r="O181" s="0" t="n">
        <f aca="false">K181+L181+M181-fixed</f>
        <v>-70211.3166729875</v>
      </c>
      <c r="P181" s="0" t="n">
        <f aca="false">12*Inputs!$B$6*(1-MIN(1,Inputs!$F$6*$D181))*(ic*Inputs!$C$6+flat_fee-cost_acc-cost_wd*Inputs!$E$6*$E181-cost_fx*Inputs!$D$6)+12*Inputs!$B$7*(1-MIN(1,Inputs!$F$7*$D181))*(ic*Inputs!$C$7+flat_fee-cost_acc-cost_wd*Inputs!$E$7*$E181-cost_fx*Inputs!$D$7)+12*Inputs!$B$8*(1-MIN(1,Inputs!$F$8*$D181))*(ic*Inputs!$C$8+flat_fee-cost_acc-cost_wd*Inputs!$E$8*$E181-cost_fx*Inputs!$D$8)-fixed</f>
        <v>37509.22882592</v>
      </c>
    </row>
    <row r="182" customFormat="false" ht="15" hidden="false" customHeight="false" outlineLevel="0" collapsed="false">
      <c r="A182" s="0" t="n">
        <v>117</v>
      </c>
      <c r="B182" s="0" t="n">
        <v>0.229055</v>
      </c>
      <c r="C182" s="0" t="n">
        <v>0.955073</v>
      </c>
      <c r="D182" s="0" t="n">
        <v>0.700625</v>
      </c>
      <c r="E182" s="0" t="n">
        <v>1.271353</v>
      </c>
      <c r="F182" s="0" t="n">
        <v>0.117423</v>
      </c>
      <c r="G182" s="0" t="n">
        <f aca="false">12*Inputs!$B$6*(MIN(1,$H$50*$C182)*(ic*Inputs!$C$6+pS+fee_fx*Inputs!$D$6-cost_acc-cost_wd*Inputs!$E$6*$E182-cost_fx*Inputs!$D$6-$F182)+(1-MIN(1,$H$50*$C182))*(1-MIN(1,Inputs!$G$6*$D182)*churn_nonbuyers)*(ic*Inputs!$C$6+fee_wd*Inputs!$E$6*(1-$B182)+fee_fx*Inputs!$D$6-cost_acc-cost_wd*Inputs!$E$6*(1-$B182)-cost_fx*Inputs!$D$6))</f>
        <v>211917.914533773</v>
      </c>
      <c r="H182" s="0" t="n">
        <f aca="false">12*Inputs!$B$7*(MIN(1,$H$51*$C182)*(ic*Inputs!$C$7+pE+fee_fx*Inputs!$D$7-cost_acc-cost_wd*Inputs!$E$7*$E182-cost_fx*Inputs!$D$7-$F182)+(1-MIN(1,$H$51*$C182))*(1-MIN(1,Inputs!$G$7*$D182)*churn_nonbuyers)*(ic*Inputs!$C$7+fee_wd*Inputs!$E$7*(1-$B182)+fee_fx*Inputs!$D$7-cost_acc-cost_wd*Inputs!$E$7*(1-$B182)-cost_fx*Inputs!$D$7))</f>
        <v>396155.104634171</v>
      </c>
      <c r="I182" s="0" t="n">
        <f aca="false">12*Inputs!$B$8*(MIN(1,$H$52*$C182)*(ic*Inputs!$C$8+pT-cost_acc-cost_wd*Inputs!$E$8-cost_fx*Inputs!$D$8-cost_ins)+(1-MIN(1,$H$52*$C182))*(1-MIN(1,Inputs!$G$8*$D182)*churn_nonbuyers)*(ic*Inputs!$C$8+fee_wd*Inputs!$E$8*(1-$B182)+fee_fx*Inputs!$D$8-cost_acc-cost_wd*Inputs!$E$8*(1-$B182)-cost_fx*Inputs!$D$8))</f>
        <v>190938.093338977</v>
      </c>
      <c r="J182" s="0" t="n">
        <f aca="false">G182+H182+I182-fixed</f>
        <v>99011.1125069209</v>
      </c>
      <c r="K182" s="0" t="n">
        <f aca="false">12*Inputs!$B$6*(1-MIN(1,Inputs!$G$6*$D182)*churn_nonbuyers)*(ic*Inputs!$C$6+fee_wd*Inputs!$E$6*(1-$B182)+fee_fx*Inputs!$D$6-cost_acc-cost_wd*Inputs!$E$6*(1-$B182)-cost_fx*Inputs!$D$6)</f>
        <v>162709.2479475</v>
      </c>
      <c r="L182" s="0" t="n">
        <f aca="false">12*Inputs!$B$7*(1-MIN(1,Inputs!$G$7*$D182)*churn_nonbuyers)*(ic*Inputs!$C$7+fee_wd*Inputs!$E$7*(1-$B182)+fee_fx*Inputs!$D$7-cost_acc-cost_wd*Inputs!$E$7*(1-$B182)-cost_fx*Inputs!$D$7)</f>
        <v>362434.6007685</v>
      </c>
      <c r="M182" s="0" t="n">
        <f aca="false">12*Inputs!$B$8*(1-MIN(1,Inputs!$G$8*$D182)*churn_nonbuyers)*(ic*Inputs!$C$8+fee_wd*Inputs!$E$8*(1-$B182)+fee_fx*Inputs!$D$8-cost_acc-cost_wd*Inputs!$E$8*(1-$B182)-cost_fx*Inputs!$D$8)</f>
        <v>160718.743755</v>
      </c>
      <c r="N182" s="0" t="n">
        <f aca="false">K182+L182+I182-fixed</f>
        <v>16081.9420549766</v>
      </c>
      <c r="O182" s="0" t="n">
        <f aca="false">K182+L182+M182-fixed</f>
        <v>-14137.4075290001</v>
      </c>
      <c r="P182" s="0" t="n">
        <f aca="false">12*Inputs!$B$6*(1-MIN(1,Inputs!$F$6*$D182))*(ic*Inputs!$C$6+flat_fee-cost_acc-cost_wd*Inputs!$E$6*$E182-cost_fx*Inputs!$D$6)+12*Inputs!$B$7*(1-MIN(1,Inputs!$F$7*$D182))*(ic*Inputs!$C$7+flat_fee-cost_acc-cost_wd*Inputs!$E$7*$E182-cost_fx*Inputs!$D$7)+12*Inputs!$B$8*(1-MIN(1,Inputs!$F$8*$D182))*(ic*Inputs!$C$8+flat_fee-cost_acc-cost_wd*Inputs!$E$8*$E182-cost_fx*Inputs!$D$8)-fixed</f>
        <v>102576.73595</v>
      </c>
    </row>
    <row r="183" customFormat="false" ht="15" hidden="false" customHeight="false" outlineLevel="0" collapsed="false">
      <c r="A183" s="0" t="n">
        <v>118</v>
      </c>
      <c r="B183" s="0" t="n">
        <v>0.270732</v>
      </c>
      <c r="C183" s="0" t="n">
        <v>0.963997</v>
      </c>
      <c r="D183" s="0" t="n">
        <v>1.184235</v>
      </c>
      <c r="E183" s="0" t="n">
        <v>1.117578</v>
      </c>
      <c r="F183" s="0" t="n">
        <v>0.153476</v>
      </c>
      <c r="G183" s="0" t="n">
        <f aca="false">12*Inputs!$B$6*(MIN(1,$H$50*$C183)*(ic*Inputs!$C$6+pS+fee_fx*Inputs!$D$6-cost_acc-cost_wd*Inputs!$E$6*$E183-cost_fx*Inputs!$D$6-$F183)+(1-MIN(1,$H$50*$C183))*(1-MIN(1,Inputs!$G$6*$D183)*churn_nonbuyers)*(ic*Inputs!$C$6+fee_wd*Inputs!$E$6*(1-$B183)+fee_fx*Inputs!$D$6-cost_acc-cost_wd*Inputs!$E$6*(1-$B183)-cost_fx*Inputs!$D$6))</f>
        <v>206018.885251005</v>
      </c>
      <c r="H183" s="0" t="n">
        <f aca="false">12*Inputs!$B$7*(MIN(1,$H$51*$C183)*(ic*Inputs!$C$7+pE+fee_fx*Inputs!$D$7-cost_acc-cost_wd*Inputs!$E$7*$E183-cost_fx*Inputs!$D$7-$F183)+(1-MIN(1,$H$51*$C183))*(1-MIN(1,Inputs!$G$7*$D183)*churn_nonbuyers)*(ic*Inputs!$C$7+fee_wd*Inputs!$E$7*(1-$B183)+fee_fx*Inputs!$D$7-cost_acc-cost_wd*Inputs!$E$7*(1-$B183)-cost_fx*Inputs!$D$7))</f>
        <v>404688.98883303</v>
      </c>
      <c r="I183" s="0" t="n">
        <f aca="false">12*Inputs!$B$8*(MIN(1,$H$52*$C183)*(ic*Inputs!$C$8+pT-cost_acc-cost_wd*Inputs!$E$8-cost_fx*Inputs!$D$8-cost_ins)+(1-MIN(1,$H$52*$C183))*(1-MIN(1,Inputs!$G$8*$D183)*churn_nonbuyers)*(ic*Inputs!$C$8+fee_wd*Inputs!$E$8*(1-$B183)+fee_fx*Inputs!$D$8-cost_acc-cost_wd*Inputs!$E$8*(1-$B183)-cost_fx*Inputs!$D$8))</f>
        <v>156386.308031993</v>
      </c>
      <c r="J183" s="0" t="n">
        <f aca="false">G183+H183+I183-fixed</f>
        <v>67094.1821160272</v>
      </c>
      <c r="K183" s="0" t="n">
        <f aca="false">12*Inputs!$B$6*(1-MIN(1,Inputs!$G$6*$D183)*churn_nonbuyers)*(ic*Inputs!$C$6+fee_wd*Inputs!$E$6*(1-$B183)+fee_fx*Inputs!$D$6-cost_acc-cost_wd*Inputs!$E$6*(1-$B183)-cost_fx*Inputs!$D$6)</f>
        <v>152985.897432144</v>
      </c>
      <c r="L183" s="0" t="n">
        <f aca="false">12*Inputs!$B$7*(1-MIN(1,Inputs!$G$7*$D183)*churn_nonbuyers)*(ic*Inputs!$C$7+fee_wd*Inputs!$E$7*(1-$B183)+fee_fx*Inputs!$D$7-cost_acc-cost_wd*Inputs!$E$7*(1-$B183)-cost_fx*Inputs!$D$7)</f>
        <v>351275.121979286</v>
      </c>
      <c r="M183" s="0" t="n">
        <f aca="false">12*Inputs!$B$8*(1-MIN(1,Inputs!$G$8*$D183)*churn_nonbuyers)*(ic*Inputs!$C$8+fee_wd*Inputs!$E$8*(1-$B183)+fee_fx*Inputs!$D$8-cost_acc-cost_wd*Inputs!$E$8*(1-$B183)-cost_fx*Inputs!$D$8)</f>
        <v>53603.357616672</v>
      </c>
      <c r="N183" s="0" t="n">
        <f aca="false">K183+L183+I183-fixed</f>
        <v>-39352.6725565769</v>
      </c>
      <c r="O183" s="0" t="n">
        <f aca="false">K183+L183+M183-fixed</f>
        <v>-142135.622971898</v>
      </c>
      <c r="P183" s="0" t="n">
        <f aca="false">12*Inputs!$B$6*(1-MIN(1,Inputs!$F$6*$D183))*(ic*Inputs!$C$6+flat_fee-cost_acc-cost_wd*Inputs!$E$6*$E183-cost_fx*Inputs!$D$6)+12*Inputs!$B$7*(1-MIN(1,Inputs!$F$7*$D183))*(ic*Inputs!$C$7+flat_fee-cost_acc-cost_wd*Inputs!$E$7*$E183-cost_fx*Inputs!$D$7)+12*Inputs!$B$8*(1-MIN(1,Inputs!$F$8*$D183))*(ic*Inputs!$C$8+flat_fee-cost_acc-cost_wd*Inputs!$E$8*$E183-cost_fx*Inputs!$D$8)-fixed</f>
        <v>-79018.0952008</v>
      </c>
    </row>
    <row r="184" customFormat="false" ht="15" hidden="false" customHeight="false" outlineLevel="0" collapsed="false">
      <c r="A184" s="0" t="n">
        <v>119</v>
      </c>
      <c r="B184" s="0" t="n">
        <v>0.275901</v>
      </c>
      <c r="C184" s="0" t="n">
        <v>0.816808</v>
      </c>
      <c r="D184" s="0" t="n">
        <v>1.483063</v>
      </c>
      <c r="E184" s="0" t="n">
        <v>1.423023</v>
      </c>
      <c r="F184" s="0" t="n">
        <v>0.324846</v>
      </c>
      <c r="G184" s="0" t="n">
        <f aca="false">12*Inputs!$B$6*(MIN(1,$H$50*$C184)*(ic*Inputs!$C$6+pS+fee_fx*Inputs!$D$6-cost_acc-cost_wd*Inputs!$E$6*$E184-cost_fx*Inputs!$D$6-$F184)+(1-MIN(1,$H$50*$C184))*(1-MIN(1,Inputs!$G$6*$D184)*churn_nonbuyers)*(ic*Inputs!$C$6+fee_wd*Inputs!$E$6*(1-$B184)+fee_fx*Inputs!$D$6-cost_acc-cost_wd*Inputs!$E$6*(1-$B184)-cost_fx*Inputs!$D$6))</f>
        <v>186033.14636576</v>
      </c>
      <c r="H184" s="0" t="n">
        <f aca="false">12*Inputs!$B$7*(MIN(1,$H$51*$C184)*(ic*Inputs!$C$7+pE+fee_fx*Inputs!$D$7-cost_acc-cost_wd*Inputs!$E$7*$E184-cost_fx*Inputs!$D$7-$F184)+(1-MIN(1,$H$51*$C184))*(1-MIN(1,Inputs!$G$7*$D184)*churn_nonbuyers)*(ic*Inputs!$C$7+fee_wd*Inputs!$E$7*(1-$B184)+fee_fx*Inputs!$D$7-cost_acc-cost_wd*Inputs!$E$7*(1-$B184)-cost_fx*Inputs!$D$7))</f>
        <v>357052.371413723</v>
      </c>
      <c r="I184" s="0" t="n">
        <f aca="false">12*Inputs!$B$8*(MIN(1,$H$52*$C184)*(ic*Inputs!$C$8+pT-cost_acc-cost_wd*Inputs!$E$8-cost_fx*Inputs!$D$8-cost_ins)+(1-MIN(1,$H$52*$C184))*(1-MIN(1,Inputs!$G$8*$D184)*churn_nonbuyers)*(ic*Inputs!$C$8+fee_wd*Inputs!$E$8*(1-$B184)+fee_fx*Inputs!$D$8-cost_acc-cost_wd*Inputs!$E$8*(1-$B184)-cost_fx*Inputs!$D$8))</f>
        <v>117737.972352</v>
      </c>
      <c r="J184" s="0" t="n">
        <f aca="false">G184+H184+I184-fixed</f>
        <v>-39176.5098685168</v>
      </c>
      <c r="K184" s="0" t="n">
        <f aca="false">12*Inputs!$B$6*(1-MIN(1,Inputs!$G$6*$D184)*churn_nonbuyers)*(ic*Inputs!$C$6+fee_wd*Inputs!$E$6*(1-$B184)+fee_fx*Inputs!$D$6-cost_acc-cost_wd*Inputs!$E$6*(1-$B184)-cost_fx*Inputs!$D$6)</f>
        <v>149867.066626294</v>
      </c>
      <c r="L184" s="0" t="n">
        <f aca="false">12*Inputs!$B$7*(1-MIN(1,Inputs!$G$7*$D184)*churn_nonbuyers)*(ic*Inputs!$C$7+fee_wd*Inputs!$E$7*(1-$B184)+fee_fx*Inputs!$D$7-cost_acc-cost_wd*Inputs!$E$7*(1-$B184)-cost_fx*Inputs!$D$7)</f>
        <v>347298.777351776</v>
      </c>
      <c r="M184" s="0" t="n">
        <f aca="false">12*Inputs!$B$8*(1-MIN(1,Inputs!$G$8*$D184)*churn_nonbuyers)*(ic*Inputs!$C$8+fee_wd*Inputs!$E$8*(1-$B184)+fee_fx*Inputs!$D$8-cost_acc-cost_wd*Inputs!$E$8*(1-$B184)-cost_fx*Inputs!$D$8)</f>
        <v>0</v>
      </c>
      <c r="N184" s="0" t="n">
        <f aca="false">K184+L184+I184-fixed</f>
        <v>-85096.1836699302</v>
      </c>
      <c r="O184" s="0" t="n">
        <f aca="false">K184+L184+M184-fixed</f>
        <v>-202834.15602193</v>
      </c>
      <c r="P184" s="0" t="n">
        <f aca="false">12*Inputs!$B$6*(1-MIN(1,Inputs!$F$6*$D184))*(ic*Inputs!$C$6+flat_fee-cost_acc-cost_wd*Inputs!$E$6*$E184-cost_fx*Inputs!$D$6)+12*Inputs!$B$7*(1-MIN(1,Inputs!$F$7*$D184))*(ic*Inputs!$C$7+flat_fee-cost_acc-cost_wd*Inputs!$E$7*$E184-cost_fx*Inputs!$D$7)+12*Inputs!$B$8*(1-MIN(1,Inputs!$F$8*$D184))*(ic*Inputs!$C$8+flat_fee-cost_acc-cost_wd*Inputs!$E$8*$E184-cost_fx*Inputs!$D$8)-fixed</f>
        <v>-335643.46519624</v>
      </c>
    </row>
    <row r="185" customFormat="false" ht="15" hidden="false" customHeight="false" outlineLevel="0" collapsed="false">
      <c r="A185" s="0" t="n">
        <v>120</v>
      </c>
      <c r="B185" s="0" t="n">
        <v>0.168241</v>
      </c>
      <c r="C185" s="0" t="n">
        <v>1.049665</v>
      </c>
      <c r="D185" s="0" t="n">
        <v>0.901445</v>
      </c>
      <c r="E185" s="0" t="n">
        <v>1.26183</v>
      </c>
      <c r="F185" s="0" t="n">
        <v>0.098283</v>
      </c>
      <c r="G185" s="0" t="n">
        <f aca="false">12*Inputs!$B$6*(MIN(1,$H$50*$C185)*(ic*Inputs!$C$6+pS+fee_fx*Inputs!$D$6-cost_acc-cost_wd*Inputs!$E$6*$E185-cost_fx*Inputs!$D$6-$F185)+(1-MIN(1,$H$50*$C185))*(1-MIN(1,Inputs!$G$6*$D185)*churn_nonbuyers)*(ic*Inputs!$C$6+fee_wd*Inputs!$E$6*(1-$B185)+fee_fx*Inputs!$D$6-cost_acc-cost_wd*Inputs!$E$6*(1-$B185)-cost_fx*Inputs!$D$6))</f>
        <v>223594.196585647</v>
      </c>
      <c r="H185" s="0" t="n">
        <f aca="false">12*Inputs!$B$7*(MIN(1,$H$51*$C185)*(ic*Inputs!$C$7+pE+fee_fx*Inputs!$D$7-cost_acc-cost_wd*Inputs!$E$7*$E185-cost_fx*Inputs!$D$7-$F185)+(1-MIN(1,$H$51*$C185))*(1-MIN(1,Inputs!$G$7*$D185)*churn_nonbuyers)*(ic*Inputs!$C$7+fee_wd*Inputs!$E$7*(1-$B185)+fee_fx*Inputs!$D$7-cost_acc-cost_wd*Inputs!$E$7*(1-$B185)-cost_fx*Inputs!$D$7))</f>
        <v>405452.626966048</v>
      </c>
      <c r="I185" s="0" t="n">
        <f aca="false">12*Inputs!$B$8*(MIN(1,$H$52*$C185)*(ic*Inputs!$C$8+pT-cost_acc-cost_wd*Inputs!$E$8-cost_fx*Inputs!$D$8-cost_ins)+(1-MIN(1,$H$52*$C185))*(1-MIN(1,Inputs!$G$8*$D185)*churn_nonbuyers)*(ic*Inputs!$C$8+fee_wd*Inputs!$E$8*(1-$B185)+fee_fx*Inputs!$D$8-cost_acc-cost_wd*Inputs!$E$8*(1-$B185)-cost_fx*Inputs!$D$8))</f>
        <v>182456.840163235</v>
      </c>
      <c r="J185" s="0" t="n">
        <f aca="false">G185+H185+I185-fixed</f>
        <v>111503.66371493</v>
      </c>
      <c r="K185" s="0" t="n">
        <f aca="false">12*Inputs!$B$6*(1-MIN(1,Inputs!$G$6*$D185)*churn_nonbuyers)*(ic*Inputs!$C$6+fee_wd*Inputs!$E$6*(1-$B185)+fee_fx*Inputs!$D$6-cost_acc-cost_wd*Inputs!$E$6*(1-$B185)-cost_fx*Inputs!$D$6)</f>
        <v>169378.682459364</v>
      </c>
      <c r="L185" s="0" t="n">
        <f aca="false">12*Inputs!$B$7*(1-MIN(1,Inputs!$G$7*$D185)*churn_nonbuyers)*(ic*Inputs!$C$7+fee_wd*Inputs!$E$7*(1-$B185)+fee_fx*Inputs!$D$7-cost_acc-cost_wd*Inputs!$E$7*(1-$B185)-cost_fx*Inputs!$D$7)</f>
        <v>368724.588515619</v>
      </c>
      <c r="M185" s="0" t="n">
        <f aca="false">12*Inputs!$B$8*(1-MIN(1,Inputs!$G$8*$D185)*churn_nonbuyers)*(ic*Inputs!$C$8+fee_wd*Inputs!$E$8*(1-$B185)+fee_fx*Inputs!$D$8-cost_acc-cost_wd*Inputs!$E$8*(1-$B185)-cost_fx*Inputs!$D$8)</f>
        <v>117458.054677032</v>
      </c>
      <c r="N185" s="0" t="n">
        <f aca="false">K185+L185+I185-fixed</f>
        <v>20560.1111382179</v>
      </c>
      <c r="O185" s="0" t="n">
        <f aca="false">K185+L185+M185-fixed</f>
        <v>-44438.6743479854</v>
      </c>
      <c r="P185" s="0" t="n">
        <f aca="false">12*Inputs!$B$6*(1-MIN(1,Inputs!$F$6*$D185))*(ic*Inputs!$C$6+flat_fee-cost_acc-cost_wd*Inputs!$E$6*$E185-cost_fx*Inputs!$D$6)+12*Inputs!$B$7*(1-MIN(1,Inputs!$F$7*$D185))*(ic*Inputs!$C$7+flat_fee-cost_acc-cost_wd*Inputs!$E$7*$E185-cost_fx*Inputs!$D$7)+12*Inputs!$B$8*(1-MIN(1,Inputs!$F$8*$D185))*(ic*Inputs!$C$8+flat_fee-cost_acc-cost_wd*Inputs!$E$8*$E185-cost_fx*Inputs!$D$8)-fixed</f>
        <v>6746.24668400013</v>
      </c>
    </row>
    <row r="186" customFormat="false" ht="15" hidden="false" customHeight="false" outlineLevel="0" collapsed="false">
      <c r="A186" s="0" t="n">
        <v>121</v>
      </c>
      <c r="B186" s="0" t="n">
        <v>0.138274</v>
      </c>
      <c r="C186" s="0" t="n">
        <v>0.889031</v>
      </c>
      <c r="D186" s="0" t="n">
        <v>1.290093</v>
      </c>
      <c r="E186" s="0" t="n">
        <v>1.251334</v>
      </c>
      <c r="F186" s="0" t="n">
        <v>0.024555</v>
      </c>
      <c r="G186" s="0" t="n">
        <f aca="false">12*Inputs!$B$6*(MIN(1,$H$50*$C186)*(ic*Inputs!$C$6+pS+fee_fx*Inputs!$D$6-cost_acc-cost_wd*Inputs!$E$6*$E186-cost_fx*Inputs!$D$6-$F186)+(1-MIN(1,$H$50*$C186))*(1-MIN(1,Inputs!$G$6*$D186)*churn_nonbuyers)*(ic*Inputs!$C$6+fee_wd*Inputs!$E$6*(1-$B186)+fee_fx*Inputs!$D$6-cost_acc-cost_wd*Inputs!$E$6*(1-$B186)-cost_fx*Inputs!$D$6))</f>
        <v>217570.72110963</v>
      </c>
      <c r="H186" s="0" t="n">
        <f aca="false">12*Inputs!$B$7*(MIN(1,$H$51*$C186)*(ic*Inputs!$C$7+pE+fee_fx*Inputs!$D$7-cost_acc-cost_wd*Inputs!$E$7*$E186-cost_fx*Inputs!$D$7-$F186)+(1-MIN(1,$H$51*$C186))*(1-MIN(1,Inputs!$G$7*$D186)*churn_nonbuyers)*(ic*Inputs!$C$7+fee_wd*Inputs!$E$7*(1-$B186)+fee_fx*Inputs!$D$7-cost_acc-cost_wd*Inputs!$E$7*(1-$B186)-cost_fx*Inputs!$D$7))</f>
        <v>404508.212972494</v>
      </c>
      <c r="I186" s="0" t="n">
        <f aca="false">12*Inputs!$B$8*(MIN(1,$H$52*$C186)*(ic*Inputs!$C$8+pT-cost_acc-cost_wd*Inputs!$E$8-cost_fx*Inputs!$D$8-cost_ins)+(1-MIN(1,$H$52*$C186))*(1-MIN(1,Inputs!$G$8*$D186)*churn_nonbuyers)*(ic*Inputs!$C$8+fee_wd*Inputs!$E$8*(1-$B186)+fee_fx*Inputs!$D$8-cost_acc-cost_wd*Inputs!$E$8*(1-$B186)-cost_fx*Inputs!$D$8))</f>
        <v>139855.068917549</v>
      </c>
      <c r="J186" s="0" t="n">
        <f aca="false">G186+H186+I186-fixed</f>
        <v>61934.0029996733</v>
      </c>
      <c r="K186" s="0" t="n">
        <f aca="false">12*Inputs!$B$6*(1-MIN(1,Inputs!$G$6*$D186)*churn_nonbuyers)*(ic*Inputs!$C$6+fee_wd*Inputs!$E$6*(1-$B186)+fee_fx*Inputs!$D$6-cost_acc-cost_wd*Inputs!$E$6*(1-$B186)-cost_fx*Inputs!$D$6)</f>
        <v>169968.78806027</v>
      </c>
      <c r="L186" s="0" t="n">
        <f aca="false">12*Inputs!$B$7*(1-MIN(1,Inputs!$G$7*$D186)*churn_nonbuyers)*(ic*Inputs!$C$7+fee_wd*Inputs!$E$7*(1-$B186)+fee_fx*Inputs!$D$7-cost_acc-cost_wd*Inputs!$E$7*(1-$B186)-cost_fx*Inputs!$D$7)</f>
        <v>368454.207972162</v>
      </c>
      <c r="M186" s="0" t="n">
        <f aca="false">12*Inputs!$B$8*(1-MIN(1,Inputs!$G$8*$D186)*churn_nonbuyers)*(ic*Inputs!$C$8+fee_wd*Inputs!$E$8*(1-$B186)+fee_fx*Inputs!$D$8-cost_acc-cost_wd*Inputs!$E$8*(1-$B186)-cost_fx*Inputs!$D$8)</f>
        <v>30996.1796945953</v>
      </c>
      <c r="N186" s="0" t="n">
        <f aca="false">K186+L186+I186-fixed</f>
        <v>-21721.9350500181</v>
      </c>
      <c r="O186" s="0" t="n">
        <f aca="false">K186+L186+M186-fixed</f>
        <v>-130580.824272972</v>
      </c>
      <c r="P186" s="0" t="n">
        <f aca="false">12*Inputs!$B$6*(1-MIN(1,Inputs!$F$6*$D186))*(ic*Inputs!$C$6+flat_fee-cost_acc-cost_wd*Inputs!$E$6*$E186-cost_fx*Inputs!$D$6)+12*Inputs!$B$7*(1-MIN(1,Inputs!$F$7*$D186))*(ic*Inputs!$C$7+flat_fee-cost_acc-cost_wd*Inputs!$E$7*$E186-cost_fx*Inputs!$D$7)+12*Inputs!$B$8*(1-MIN(1,Inputs!$F$8*$D186))*(ic*Inputs!$C$8+flat_fee-cost_acc-cost_wd*Inputs!$E$8*$E186-cost_fx*Inputs!$D$8)-fixed</f>
        <v>-184197.39712912</v>
      </c>
    </row>
    <row r="187" customFormat="false" ht="15" hidden="false" customHeight="false" outlineLevel="0" collapsed="false">
      <c r="A187" s="0" t="n">
        <v>122</v>
      </c>
      <c r="B187" s="0" t="n">
        <v>0.084795</v>
      </c>
      <c r="C187" s="0" t="n">
        <v>0.956675</v>
      </c>
      <c r="D187" s="0" t="n">
        <v>0.879722</v>
      </c>
      <c r="E187" s="0" t="n">
        <v>1.246869</v>
      </c>
      <c r="F187" s="0" t="n">
        <v>0.097286</v>
      </c>
      <c r="G187" s="0" t="n">
        <f aca="false">12*Inputs!$B$6*(MIN(1,$H$50*$C187)*(ic*Inputs!$C$6+pS+fee_fx*Inputs!$D$6-cost_acc-cost_wd*Inputs!$E$6*$E187-cost_fx*Inputs!$D$6-$F187)+(1-MIN(1,$H$50*$C187))*(1-MIN(1,Inputs!$G$6*$D187)*churn_nonbuyers)*(ic*Inputs!$C$6+fee_wd*Inputs!$E$6*(1-$B187)+fee_fx*Inputs!$D$6-cost_acc-cost_wd*Inputs!$E$6*(1-$B187)-cost_fx*Inputs!$D$6))</f>
        <v>229929.366639078</v>
      </c>
      <c r="H187" s="0" t="n">
        <f aca="false">12*Inputs!$B$7*(MIN(1,$H$51*$C187)*(ic*Inputs!$C$7+pE+fee_fx*Inputs!$D$7-cost_acc-cost_wd*Inputs!$E$7*$E187-cost_fx*Inputs!$D$7-$F187)+(1-MIN(1,$H$51*$C187))*(1-MIN(1,Inputs!$G$7*$D187)*churn_nonbuyers)*(ic*Inputs!$C$7+fee_wd*Inputs!$E$7*(1-$B187)+fee_fx*Inputs!$D$7-cost_acc-cost_wd*Inputs!$E$7*(1-$B187)-cost_fx*Inputs!$D$7))</f>
        <v>411277.326022139</v>
      </c>
      <c r="I187" s="0" t="n">
        <f aca="false">12*Inputs!$B$8*(MIN(1,$H$52*$C187)*(ic*Inputs!$C$8+pT-cost_acc-cost_wd*Inputs!$E$8-cost_fx*Inputs!$D$8-cost_ins)+(1-MIN(1,$H$52*$C187))*(1-MIN(1,Inputs!$G$8*$D187)*churn_nonbuyers)*(ic*Inputs!$C$8+fee_wd*Inputs!$E$8*(1-$B187)+fee_fx*Inputs!$D$8-cost_acc-cost_wd*Inputs!$E$8*(1-$B187)-cost_fx*Inputs!$D$8))</f>
        <v>178805.854645708</v>
      </c>
      <c r="J187" s="0" t="n">
        <f aca="false">G187+H187+I187-fixed</f>
        <v>120012.547306925</v>
      </c>
      <c r="K187" s="0" t="n">
        <f aca="false">12*Inputs!$B$6*(1-MIN(1,Inputs!$G$6*$D187)*churn_nonbuyers)*(ic*Inputs!$C$6+fee_wd*Inputs!$E$6*(1-$B187)+fee_fx*Inputs!$D$6-cost_acc-cost_wd*Inputs!$E$6*(1-$B187)-cost_fx*Inputs!$D$6)</f>
        <v>181059.013634328</v>
      </c>
      <c r="L187" s="0" t="n">
        <f aca="false">12*Inputs!$B$7*(1-MIN(1,Inputs!$G$7*$D187)*churn_nonbuyers)*(ic*Inputs!$C$7+fee_wd*Inputs!$E$7*(1-$B187)+fee_fx*Inputs!$D$7-cost_acc-cost_wd*Inputs!$E$7*(1-$B187)-cost_fx*Inputs!$D$7)</f>
        <v>380670.657524597</v>
      </c>
      <c r="M187" s="0" t="n">
        <f aca="false">12*Inputs!$B$8*(1-MIN(1,Inputs!$G$8*$D187)*churn_nonbuyers)*(ic*Inputs!$C$8+fee_wd*Inputs!$E$8*(1-$B187)+fee_fx*Inputs!$D$8-cost_acc-cost_wd*Inputs!$E$8*(1-$B187)-cost_fx*Inputs!$D$8)</f>
        <v>123837.383946864</v>
      </c>
      <c r="N187" s="0" t="n">
        <f aca="false">K187+L187+I187-fixed</f>
        <v>40535.5258046325</v>
      </c>
      <c r="O187" s="0" t="n">
        <f aca="false">K187+L187+M187-fixed</f>
        <v>-14432.9448942113</v>
      </c>
      <c r="P187" s="0" t="n">
        <f aca="false">12*Inputs!$B$6*(1-MIN(1,Inputs!$F$6*$D187))*(ic*Inputs!$C$6+flat_fee-cost_acc-cost_wd*Inputs!$E$6*$E187-cost_fx*Inputs!$D$6)+12*Inputs!$B$7*(1-MIN(1,Inputs!$F$7*$D187))*(ic*Inputs!$C$7+flat_fee-cost_acc-cost_wd*Inputs!$E$7*$E187-cost_fx*Inputs!$D$7)+12*Inputs!$B$8*(1-MIN(1,Inputs!$F$8*$D187))*(ic*Inputs!$C$8+flat_fee-cost_acc-cost_wd*Inputs!$E$8*$E187-cost_fx*Inputs!$D$8)-fixed</f>
        <v>24526.4256843202</v>
      </c>
    </row>
    <row r="188" customFormat="false" ht="15" hidden="false" customHeight="false" outlineLevel="0" collapsed="false">
      <c r="A188" s="0" t="n">
        <v>123</v>
      </c>
      <c r="B188" s="0" t="n">
        <v>0.446997</v>
      </c>
      <c r="C188" s="0" t="n">
        <v>0.829214</v>
      </c>
      <c r="D188" s="0" t="n">
        <v>0.662486</v>
      </c>
      <c r="E188" s="0" t="n">
        <v>1.089454</v>
      </c>
      <c r="F188" s="0" t="n">
        <v>0.195084</v>
      </c>
      <c r="G188" s="0" t="n">
        <f aca="false">12*Inputs!$B$6*(MIN(1,$H$50*$C188)*(ic*Inputs!$C$6+pS+fee_fx*Inputs!$D$6-cost_acc-cost_wd*Inputs!$E$6*$E188-cost_fx*Inputs!$D$6-$F188)+(1-MIN(1,$H$50*$C188))*(1-MIN(1,Inputs!$G$6*$D188)*churn_nonbuyers)*(ic*Inputs!$C$6+fee_wd*Inputs!$E$6*(1-$B188)+fee_fx*Inputs!$D$6-cost_acc-cost_wd*Inputs!$E$6*(1-$B188)-cost_fx*Inputs!$D$6))</f>
        <v>179393.764592094</v>
      </c>
      <c r="H188" s="0" t="n">
        <f aca="false">12*Inputs!$B$7*(MIN(1,$H$51*$C188)*(ic*Inputs!$C$7+pE+fee_fx*Inputs!$D$7-cost_acc-cost_wd*Inputs!$E$7*$E188-cost_fx*Inputs!$D$7-$F188)+(1-MIN(1,$H$51*$C188))*(1-MIN(1,Inputs!$G$7*$D188)*churn_nonbuyers)*(ic*Inputs!$C$7+fee_wd*Inputs!$E$7*(1-$B188)+fee_fx*Inputs!$D$7-cost_acc-cost_wd*Inputs!$E$7*(1-$B188)-cost_fx*Inputs!$D$7))</f>
        <v>385103.918038735</v>
      </c>
      <c r="I188" s="0" t="n">
        <f aca="false">12*Inputs!$B$8*(MIN(1,$H$52*$C188)*(ic*Inputs!$C$8+pT-cost_acc-cost_wd*Inputs!$E$8-cost_fx*Inputs!$D$8-cost_ins)+(1-MIN(1,$H$52*$C188))*(1-MIN(1,Inputs!$G$8*$D188)*churn_nonbuyers)*(ic*Inputs!$C$8+fee_wd*Inputs!$E$8*(1-$B188)+fee_fx*Inputs!$D$8-cost_acc-cost_wd*Inputs!$E$8*(1-$B188)-cost_fx*Inputs!$D$8))</f>
        <v>188134.967325801</v>
      </c>
      <c r="J188" s="0" t="n">
        <f aca="false">G188+H188+I188-fixed</f>
        <v>52632.6499566303</v>
      </c>
      <c r="K188" s="0" t="n">
        <f aca="false">12*Inputs!$B$6*(1-MIN(1,Inputs!$G$6*$D188)*churn_nonbuyers)*(ic*Inputs!$C$6+fee_wd*Inputs!$E$6*(1-$B188)+fee_fx*Inputs!$D$6-cost_acc-cost_wd*Inputs!$E$6*(1-$B188)-cost_fx*Inputs!$D$6)</f>
        <v>132686.703752702</v>
      </c>
      <c r="L188" s="0" t="n">
        <f aca="false">12*Inputs!$B$7*(1-MIN(1,Inputs!$G$7*$D188)*churn_nonbuyers)*(ic*Inputs!$C$7+fee_wd*Inputs!$E$7*(1-$B188)+fee_fx*Inputs!$D$7-cost_acc-cost_wd*Inputs!$E$7*(1-$B188)-cost_fx*Inputs!$D$7)</f>
        <v>332098.279723621</v>
      </c>
      <c r="M188" s="0" t="n">
        <f aca="false">12*Inputs!$B$8*(1-MIN(1,Inputs!$G$8*$D188)*churn_nonbuyers)*(ic*Inputs!$C$8+fee_wd*Inputs!$E$8*(1-$B188)+fee_fx*Inputs!$D$8-cost_acc-cost_wd*Inputs!$E$8*(1-$B188)-cost_fx*Inputs!$D$8)</f>
        <v>163529.285672611</v>
      </c>
      <c r="N188" s="0" t="n">
        <f aca="false">K188+L188+I188-fixed</f>
        <v>-47080.049197875</v>
      </c>
      <c r="O188" s="0" t="n">
        <f aca="false">K188+L188+M188-fixed</f>
        <v>-71685.7308510649</v>
      </c>
      <c r="P188" s="0" t="n">
        <f aca="false">12*Inputs!$B$6*(1-MIN(1,Inputs!$F$6*$D188))*(ic*Inputs!$C$6+flat_fee-cost_acc-cost_wd*Inputs!$E$6*$E188-cost_fx*Inputs!$D$6)+12*Inputs!$B$7*(1-MIN(1,Inputs!$F$7*$D188))*(ic*Inputs!$C$7+flat_fee-cost_acc-cost_wd*Inputs!$E$7*$E188-cost_fx*Inputs!$D$7)+12*Inputs!$B$8*(1-MIN(1,Inputs!$F$8*$D188))*(ic*Inputs!$C$8+flat_fee-cost_acc-cost_wd*Inputs!$E$8*$E188-cost_fx*Inputs!$D$8)-fixed</f>
        <v>214915.39242656</v>
      </c>
    </row>
    <row r="189" customFormat="false" ht="15" hidden="false" customHeight="false" outlineLevel="0" collapsed="false">
      <c r="A189" s="0" t="n">
        <v>124</v>
      </c>
      <c r="B189" s="0" t="n">
        <v>0.229487</v>
      </c>
      <c r="C189" s="0" t="n">
        <v>1.040456</v>
      </c>
      <c r="D189" s="0" t="n">
        <v>1.507446</v>
      </c>
      <c r="E189" s="0" t="n">
        <v>1.121363</v>
      </c>
      <c r="F189" s="0" t="n">
        <v>0.422665</v>
      </c>
      <c r="G189" s="0" t="n">
        <f aca="false">12*Inputs!$B$6*(MIN(1,$H$50*$C189)*(ic*Inputs!$C$6+pS+fee_fx*Inputs!$D$6-cost_acc-cost_wd*Inputs!$E$6*$E189-cost_fx*Inputs!$D$6-$F189)+(1-MIN(1,$H$50*$C189))*(1-MIN(1,Inputs!$G$6*$D189)*churn_nonbuyers)*(ic*Inputs!$C$6+fee_wd*Inputs!$E$6*(1-$B189)+fee_fx*Inputs!$D$6-cost_acc-cost_wd*Inputs!$E$6*(1-$B189)-cost_fx*Inputs!$D$6))</f>
        <v>206306.730520623</v>
      </c>
      <c r="H189" s="0" t="n">
        <f aca="false">12*Inputs!$B$7*(MIN(1,$H$51*$C189)*(ic*Inputs!$C$7+pE+fee_fx*Inputs!$D$7-cost_acc-cost_wd*Inputs!$E$7*$E189-cost_fx*Inputs!$D$7-$F189)+(1-MIN(1,$H$51*$C189))*(1-MIN(1,Inputs!$G$7*$D189)*churn_nonbuyers)*(ic*Inputs!$C$7+fee_wd*Inputs!$E$7*(1-$B189)+fee_fx*Inputs!$D$7-cost_acc-cost_wd*Inputs!$E$7*(1-$B189)-cost_fx*Inputs!$D$7))</f>
        <v>393588.113972852</v>
      </c>
      <c r="I189" s="0" t="n">
        <f aca="false">12*Inputs!$B$8*(MIN(1,$H$52*$C189)*(ic*Inputs!$C$8+pT-cost_acc-cost_wd*Inputs!$E$8-cost_fx*Inputs!$D$8-cost_ins)+(1-MIN(1,$H$52*$C189))*(1-MIN(1,Inputs!$G$8*$D189)*churn_nonbuyers)*(ic*Inputs!$C$8+fee_wd*Inputs!$E$8*(1-$B189)+fee_fx*Inputs!$D$8-cost_acc-cost_wd*Inputs!$E$8*(1-$B189)-cost_fx*Inputs!$D$8))</f>
        <v>149975.489664</v>
      </c>
      <c r="J189" s="0" t="n">
        <f aca="false">G189+H189+I189-fixed</f>
        <v>49870.3341574748</v>
      </c>
      <c r="K189" s="0" t="n">
        <f aca="false">12*Inputs!$B$6*(1-MIN(1,Inputs!$G$6*$D189)*churn_nonbuyers)*(ic*Inputs!$C$6+fee_wd*Inputs!$E$6*(1-$B189)+fee_fx*Inputs!$D$6-cost_acc-cost_wd*Inputs!$E$6*(1-$B189)-cost_fx*Inputs!$D$6)</f>
        <v>155849.578993454</v>
      </c>
      <c r="L189" s="0" t="n">
        <f aca="false">12*Inputs!$B$7*(1-MIN(1,Inputs!$G$7*$D189)*churn_nonbuyers)*(ic*Inputs!$C$7+fee_wd*Inputs!$E$7*(1-$B189)+fee_fx*Inputs!$D$7-cost_acc-cost_wd*Inputs!$E$7*(1-$B189)-cost_fx*Inputs!$D$7)</f>
        <v>353414.262788073</v>
      </c>
      <c r="M189" s="0" t="n">
        <f aca="false">12*Inputs!$B$8*(1-MIN(1,Inputs!$G$8*$D189)*churn_nonbuyers)*(ic*Inputs!$C$8+fee_wd*Inputs!$E$8*(1-$B189)+fee_fx*Inputs!$D$8-cost_acc-cost_wd*Inputs!$E$8*(1-$B189)-cost_fx*Inputs!$D$8)</f>
        <v>0</v>
      </c>
      <c r="N189" s="0" t="n">
        <f aca="false">K189+L189+I189-fixed</f>
        <v>-40760.668554473</v>
      </c>
      <c r="O189" s="0" t="n">
        <f aca="false">K189+L189+M189-fixed</f>
        <v>-190736.158218473</v>
      </c>
      <c r="P189" s="0" t="n">
        <f aca="false">12*Inputs!$B$6*(1-MIN(1,Inputs!$F$6*$D189))*(ic*Inputs!$C$6+flat_fee-cost_acc-cost_wd*Inputs!$E$6*$E189-cost_fx*Inputs!$D$6)+12*Inputs!$B$7*(1-MIN(1,Inputs!$F$7*$D189))*(ic*Inputs!$C$7+flat_fee-cost_acc-cost_wd*Inputs!$E$7*$E189-cost_fx*Inputs!$D$7)+12*Inputs!$B$8*(1-MIN(1,Inputs!$F$8*$D189))*(ic*Inputs!$C$8+flat_fee-cost_acc-cost_wd*Inputs!$E$8*$E189-cost_fx*Inputs!$D$8)-fixed</f>
        <v>-253339.38335248</v>
      </c>
    </row>
    <row r="190" customFormat="false" ht="15" hidden="false" customHeight="false" outlineLevel="0" collapsed="false">
      <c r="A190" s="0" t="n">
        <v>125</v>
      </c>
      <c r="B190" s="0" t="n">
        <v>0.062727</v>
      </c>
      <c r="C190" s="0" t="n">
        <v>0.965175</v>
      </c>
      <c r="D190" s="0" t="n">
        <v>0.815774</v>
      </c>
      <c r="E190" s="0" t="n">
        <v>1.142396</v>
      </c>
      <c r="F190" s="0" t="n">
        <v>0.143352</v>
      </c>
      <c r="G190" s="0" t="n">
        <f aca="false">12*Inputs!$B$6*(MIN(1,$H$50*$C190)*(ic*Inputs!$C$6+pS+fee_fx*Inputs!$D$6-cost_acc-cost_wd*Inputs!$E$6*$E190-cost_fx*Inputs!$D$6-$F190)+(1-MIN(1,$H$50*$C190))*(1-MIN(1,Inputs!$G$6*$D190)*churn_nonbuyers)*(ic*Inputs!$C$6+fee_wd*Inputs!$E$6*(1-$B190)+fee_fx*Inputs!$D$6-cost_acc-cost_wd*Inputs!$E$6*(1-$B190)-cost_fx*Inputs!$D$6))</f>
        <v>235034.019256131</v>
      </c>
      <c r="H190" s="0" t="n">
        <f aca="false">12*Inputs!$B$7*(MIN(1,$H$51*$C190)*(ic*Inputs!$C$7+pE+fee_fx*Inputs!$D$7-cost_acc-cost_wd*Inputs!$E$7*$E190-cost_fx*Inputs!$D$7-$F190)+(1-MIN(1,$H$51*$C190))*(1-MIN(1,Inputs!$G$7*$D190)*churn_nonbuyers)*(ic*Inputs!$C$7+fee_wd*Inputs!$E$7*(1-$B190)+fee_fx*Inputs!$D$7-cost_acc-cost_wd*Inputs!$E$7*(1-$B190)-cost_fx*Inputs!$D$7))</f>
        <v>422968.126913836</v>
      </c>
      <c r="I190" s="0" t="n">
        <f aca="false">12*Inputs!$B$8*(MIN(1,$H$52*$C190)*(ic*Inputs!$C$8+pT-cost_acc-cost_wd*Inputs!$E$8-cost_fx*Inputs!$D$8-cost_ins)+(1-MIN(1,$H$52*$C190))*(1-MIN(1,Inputs!$G$8*$D190)*churn_nonbuyers)*(ic*Inputs!$C$8+fee_wd*Inputs!$E$8*(1-$B190)+fee_fx*Inputs!$D$8-cost_acc-cost_wd*Inputs!$E$8*(1-$B190)-cost_fx*Inputs!$D$8))</f>
        <v>184121.964330272</v>
      </c>
      <c r="J190" s="0" t="n">
        <f aca="false">G190+H190+I190-fixed</f>
        <v>142124.110500239</v>
      </c>
      <c r="K190" s="0" t="n">
        <f aca="false">12*Inputs!$B$6*(1-MIN(1,Inputs!$G$6*$D190)*churn_nonbuyers)*(ic*Inputs!$C$6+fee_wd*Inputs!$E$6*(1-$B190)+fee_fx*Inputs!$D$6-cost_acc-cost_wd*Inputs!$E$6*(1-$B190)-cost_fx*Inputs!$D$6)</f>
        <v>184712.741681026</v>
      </c>
      <c r="L190" s="0" t="n">
        <f aca="false">12*Inputs!$B$7*(1-MIN(1,Inputs!$G$7*$D190)*churn_nonbuyers)*(ic*Inputs!$C$7+fee_wd*Inputs!$E$7*(1-$B190)+fee_fx*Inputs!$D$7-cost_acc-cost_wd*Inputs!$E$7*(1-$B190)-cost_fx*Inputs!$D$7)</f>
        <v>384520.768656615</v>
      </c>
      <c r="M190" s="0" t="n">
        <f aca="false">12*Inputs!$B$8*(1-MIN(1,Inputs!$G$8*$D190)*churn_nonbuyers)*(ic*Inputs!$C$8+fee_wd*Inputs!$E$8*(1-$B190)+fee_fx*Inputs!$D$8-cost_acc-cost_wd*Inputs!$E$8*(1-$B190)-cost_fx*Inputs!$D$8)</f>
        <v>138720.407951453</v>
      </c>
      <c r="N190" s="0" t="n">
        <f aca="false">K190+L190+I190-fixed</f>
        <v>53355.4746679133</v>
      </c>
      <c r="O190" s="0" t="n">
        <f aca="false">K190+L190+M190-fixed</f>
        <v>7953.91828909365</v>
      </c>
      <c r="P190" s="0" t="n">
        <f aca="false">12*Inputs!$B$6*(1-MIN(1,Inputs!$F$6*$D190))*(ic*Inputs!$C$6+flat_fee-cost_acc-cost_wd*Inputs!$E$6*$E190-cost_fx*Inputs!$D$6)+12*Inputs!$B$7*(1-MIN(1,Inputs!$F$7*$D190))*(ic*Inputs!$C$7+flat_fee-cost_acc-cost_wd*Inputs!$E$7*$E190-cost_fx*Inputs!$D$7)+12*Inputs!$B$8*(1-MIN(1,Inputs!$F$8*$D190))*(ic*Inputs!$C$8+flat_fee-cost_acc-cost_wd*Inputs!$E$8*$E190-cost_fx*Inputs!$D$8)-fixed</f>
        <v>106551.19680896</v>
      </c>
    </row>
    <row r="191" customFormat="false" ht="15" hidden="false" customHeight="false" outlineLevel="0" collapsed="false">
      <c r="A191" s="0" t="n">
        <v>126</v>
      </c>
      <c r="B191" s="0" t="n">
        <v>0.236138</v>
      </c>
      <c r="C191" s="0" t="n">
        <v>0.653592</v>
      </c>
      <c r="D191" s="0" t="n">
        <v>1.058134</v>
      </c>
      <c r="E191" s="0" t="n">
        <v>1.219796</v>
      </c>
      <c r="F191" s="0" t="n">
        <v>0.141095</v>
      </c>
      <c r="G191" s="0" t="n">
        <f aca="false">12*Inputs!$B$6*(MIN(1,$H$50*$C191)*(ic*Inputs!$C$6+pS+fee_fx*Inputs!$D$6-cost_acc-cost_wd*Inputs!$E$6*$E191-cost_fx*Inputs!$D$6-$F191)+(1-MIN(1,$H$50*$C191))*(1-MIN(1,Inputs!$G$6*$D191)*churn_nonbuyers)*(ic*Inputs!$C$6+fee_wd*Inputs!$E$6*(1-$B191)+fee_fx*Inputs!$D$6-cost_acc-cost_wd*Inputs!$E$6*(1-$B191)-cost_fx*Inputs!$D$6))</f>
        <v>193032.513223389</v>
      </c>
      <c r="H191" s="0" t="n">
        <f aca="false">12*Inputs!$B$7*(MIN(1,$H$51*$C191)*(ic*Inputs!$C$7+pE+fee_fx*Inputs!$D$7-cost_acc-cost_wd*Inputs!$E$7*$E191-cost_fx*Inputs!$D$7-$F191)+(1-MIN(1,$H$51*$C191))*(1-MIN(1,Inputs!$G$7*$D191)*churn_nonbuyers)*(ic*Inputs!$C$7+fee_wd*Inputs!$E$7*(1-$B191)+fee_fx*Inputs!$D$7-cost_acc-cost_wd*Inputs!$E$7*(1-$B191)-cost_fx*Inputs!$D$7))</f>
        <v>384839.566439374</v>
      </c>
      <c r="I191" s="0" t="n">
        <f aca="false">12*Inputs!$B$8*(MIN(1,$H$52*$C191)*(ic*Inputs!$C$8+pT-cost_acc-cost_wd*Inputs!$E$8-cost_fx*Inputs!$D$8-cost_ins)+(1-MIN(1,$H$52*$C191))*(1-MIN(1,Inputs!$G$8*$D191)*churn_nonbuyers)*(ic*Inputs!$C$8+fee_wd*Inputs!$E$8*(1-$B191)+fee_fx*Inputs!$D$8-cost_acc-cost_wd*Inputs!$E$8*(1-$B191)-cost_fx*Inputs!$D$8))</f>
        <v>138531.573721618</v>
      </c>
      <c r="J191" s="0" t="n">
        <f aca="false">G191+H191+I191-fixed</f>
        <v>16403.6533843806</v>
      </c>
      <c r="K191" s="0" t="n">
        <f aca="false">12*Inputs!$B$6*(1-MIN(1,Inputs!$G$6*$D191)*churn_nonbuyers)*(ic*Inputs!$C$6+fee_wd*Inputs!$E$6*(1-$B191)+fee_fx*Inputs!$D$6-cost_acc-cost_wd*Inputs!$E$6*(1-$B191)-cost_fx*Inputs!$D$6)</f>
        <v>158729.169934742</v>
      </c>
      <c r="L191" s="0" t="n">
        <f aca="false">12*Inputs!$B$7*(1-MIN(1,Inputs!$G$7*$D191)*churn_nonbuyers)*(ic*Inputs!$C$7+fee_wd*Inputs!$E$7*(1-$B191)+fee_fx*Inputs!$D$7-cost_acc-cost_wd*Inputs!$E$7*(1-$B191)-cost_fx*Inputs!$D$7)</f>
        <v>357476.358728846</v>
      </c>
      <c r="M191" s="0" t="n">
        <f aca="false">12*Inputs!$B$8*(1-MIN(1,Inputs!$G$8*$D191)*churn_nonbuyers)*(ic*Inputs!$C$8+fee_wd*Inputs!$E$8*(1-$B191)+fee_fx*Inputs!$D$8-cost_acc-cost_wd*Inputs!$E$8*(1-$B191)-cost_fx*Inputs!$D$8)</f>
        <v>81698.4054021313</v>
      </c>
      <c r="N191" s="0" t="n">
        <f aca="false">K191+L191+I191-fixed</f>
        <v>-45262.8976147935</v>
      </c>
      <c r="O191" s="0" t="n">
        <f aca="false">K191+L191+M191-fixed</f>
        <v>-102096.065934281</v>
      </c>
      <c r="P191" s="0" t="n">
        <f aca="false">12*Inputs!$B$6*(1-MIN(1,Inputs!$F$6*$D191))*(ic*Inputs!$C$6+flat_fee-cost_acc-cost_wd*Inputs!$E$6*$E191-cost_fx*Inputs!$D$6)+12*Inputs!$B$7*(1-MIN(1,Inputs!$F$7*$D191))*(ic*Inputs!$C$7+flat_fee-cost_acc-cost_wd*Inputs!$E$7*$E191-cost_fx*Inputs!$D$7)+12*Inputs!$B$8*(1-MIN(1,Inputs!$F$8*$D191))*(ic*Inputs!$C$8+flat_fee-cost_acc-cost_wd*Inputs!$E$8*$E191-cost_fx*Inputs!$D$8)-fixed</f>
        <v>-54196.63339264</v>
      </c>
    </row>
    <row r="192" customFormat="false" ht="15" hidden="false" customHeight="false" outlineLevel="0" collapsed="false">
      <c r="A192" s="0" t="n">
        <v>127</v>
      </c>
      <c r="B192" s="0" t="n">
        <v>0.243942</v>
      </c>
      <c r="C192" s="0" t="n">
        <v>0.814587</v>
      </c>
      <c r="D192" s="0" t="n">
        <v>1.182708</v>
      </c>
      <c r="E192" s="0" t="n">
        <v>1.397188</v>
      </c>
      <c r="F192" s="0" t="n">
        <v>0.167906</v>
      </c>
      <c r="G192" s="0" t="n">
        <f aca="false">12*Inputs!$B$6*(MIN(1,$H$50*$C192)*(ic*Inputs!$C$6+pS+fee_fx*Inputs!$D$6-cost_acc-cost_wd*Inputs!$E$6*$E192-cost_fx*Inputs!$D$6-$F192)+(1-MIN(1,$H$50*$C192))*(1-MIN(1,Inputs!$G$6*$D192)*churn_nonbuyers)*(ic*Inputs!$C$6+fee_wd*Inputs!$E$6*(1-$B192)+fee_fx*Inputs!$D$6-cost_acc-cost_wd*Inputs!$E$6*(1-$B192)-cost_fx*Inputs!$D$6))</f>
        <v>195685.433547346</v>
      </c>
      <c r="H192" s="0" t="n">
        <f aca="false">12*Inputs!$B$7*(MIN(1,$H$51*$C192)*(ic*Inputs!$C$7+pE+fee_fx*Inputs!$D$7-cost_acc-cost_wd*Inputs!$E$7*$E192-cost_fx*Inputs!$D$7-$F192)+(1-MIN(1,$H$51*$C192))*(1-MIN(1,Inputs!$G$7*$D192)*churn_nonbuyers)*(ic*Inputs!$C$7+fee_wd*Inputs!$E$7*(1-$B192)+fee_fx*Inputs!$D$7-cost_acc-cost_wd*Inputs!$E$7*(1-$B192)-cost_fx*Inputs!$D$7))</f>
        <v>372014.325947041</v>
      </c>
      <c r="I192" s="0" t="n">
        <f aca="false">12*Inputs!$B$8*(MIN(1,$H$52*$C192)*(ic*Inputs!$C$8+pT-cost_acc-cost_wd*Inputs!$E$8-cost_fx*Inputs!$D$8-cost_ins)+(1-MIN(1,$H$52*$C192))*(1-MIN(1,Inputs!$G$8*$D192)*churn_nonbuyers)*(ic*Inputs!$C$8+fee_wd*Inputs!$E$8*(1-$B192)+fee_fx*Inputs!$D$8-cost_acc-cost_wd*Inputs!$E$8*(1-$B192)-cost_fx*Inputs!$D$8))</f>
        <v>140695.063737215</v>
      </c>
      <c r="J192" s="0" t="n">
        <f aca="false">G192+H192+I192-fixed</f>
        <v>8394.82323160104</v>
      </c>
      <c r="K192" s="0" t="n">
        <f aca="false">12*Inputs!$B$6*(1-MIN(1,Inputs!$G$6*$D192)*churn_nonbuyers)*(ic*Inputs!$C$6+fee_wd*Inputs!$E$6*(1-$B192)+fee_fx*Inputs!$D$6-cost_acc-cost_wd*Inputs!$E$6*(1-$B192)-cost_fx*Inputs!$D$6)</f>
        <v>156627.942875539</v>
      </c>
      <c r="L192" s="0" t="n">
        <f aca="false">12*Inputs!$B$7*(1-MIN(1,Inputs!$G$7*$D192)*churn_nonbuyers)*(ic*Inputs!$C$7+fee_wd*Inputs!$E$7*(1-$B192)+fee_fx*Inputs!$D$7-cost_acc-cost_wd*Inputs!$E$7*(1-$B192)-cost_fx*Inputs!$D$7)</f>
        <v>355012.688541324</v>
      </c>
      <c r="M192" s="0" t="n">
        <f aca="false">12*Inputs!$B$8*(1-MIN(1,Inputs!$G$8*$D192)*churn_nonbuyers)*(ic*Inputs!$C$8+fee_wd*Inputs!$E$8*(1-$B192)+fee_fx*Inputs!$D$8-cost_acc-cost_wd*Inputs!$E$8*(1-$B192)-cost_fx*Inputs!$D$8)</f>
        <v>54159.6685658496</v>
      </c>
      <c r="N192" s="0" t="n">
        <f aca="false">K192+L192+I192-fixed</f>
        <v>-47664.3048459224</v>
      </c>
      <c r="O192" s="0" t="n">
        <f aca="false">K192+L192+M192-fixed</f>
        <v>-134199.700017288</v>
      </c>
      <c r="P192" s="0" t="n">
        <f aca="false">12*Inputs!$B$6*(1-MIN(1,Inputs!$F$6*$D192))*(ic*Inputs!$C$6+flat_fee-cost_acc-cost_wd*Inputs!$E$6*$E192-cost_fx*Inputs!$D$6)+12*Inputs!$B$7*(1-MIN(1,Inputs!$F$7*$D192))*(ic*Inputs!$C$7+flat_fee-cost_acc-cost_wd*Inputs!$E$7*$E192-cost_fx*Inputs!$D$7)+12*Inputs!$B$8*(1-MIN(1,Inputs!$F$8*$D192))*(ic*Inputs!$C$8+flat_fee-cost_acc-cost_wd*Inputs!$E$8*$E192-cost_fx*Inputs!$D$8)-fixed</f>
        <v>-186730.71099904</v>
      </c>
    </row>
    <row r="193" customFormat="false" ht="15" hidden="false" customHeight="false" outlineLevel="0" collapsed="false">
      <c r="A193" s="0" t="n">
        <v>128</v>
      </c>
      <c r="B193" s="0" t="n">
        <v>0.142152</v>
      </c>
      <c r="C193" s="0" t="n">
        <v>0.858691</v>
      </c>
      <c r="D193" s="0" t="n">
        <v>1.451287</v>
      </c>
      <c r="E193" s="0" t="n">
        <v>1.153202</v>
      </c>
      <c r="F193" s="0" t="n">
        <v>0.357344</v>
      </c>
      <c r="G193" s="0" t="n">
        <f aca="false">12*Inputs!$B$6*(MIN(1,$H$50*$C193)*(ic*Inputs!$C$6+pS+fee_fx*Inputs!$D$6-cost_acc-cost_wd*Inputs!$E$6*$E193-cost_fx*Inputs!$D$6-$F193)+(1-MIN(1,$H$50*$C193))*(1-MIN(1,Inputs!$G$6*$D193)*churn_nonbuyers)*(ic*Inputs!$C$6+fee_wd*Inputs!$E$6*(1-$B193)+fee_fx*Inputs!$D$6-cost_acc-cost_wd*Inputs!$E$6*(1-$B193)-cost_fx*Inputs!$D$6))</f>
        <v>209457.604632587</v>
      </c>
      <c r="H193" s="0" t="n">
        <f aca="false">12*Inputs!$B$7*(MIN(1,$H$51*$C193)*(ic*Inputs!$C$7+pE+fee_fx*Inputs!$D$7-cost_acc-cost_wd*Inputs!$E$7*$E193-cost_fx*Inputs!$D$7-$F193)+(1-MIN(1,$H$51*$C193))*(1-MIN(1,Inputs!$G$7*$D193)*churn_nonbuyers)*(ic*Inputs!$C$7+fee_wd*Inputs!$E$7*(1-$B193)+fee_fx*Inputs!$D$7-cost_acc-cost_wd*Inputs!$E$7*(1-$B193)-cost_fx*Inputs!$D$7))</f>
        <v>394957.650278285</v>
      </c>
      <c r="I193" s="0" t="n">
        <f aca="false">12*Inputs!$B$8*(MIN(1,$H$52*$C193)*(ic*Inputs!$C$8+pT-cost_acc-cost_wd*Inputs!$E$8-cost_fx*Inputs!$D$8-cost_ins)+(1-MIN(1,$H$52*$C193))*(1-MIN(1,Inputs!$G$8*$D193)*churn_nonbuyers)*(ic*Inputs!$C$8+fee_wd*Inputs!$E$8*(1-$B193)+fee_fx*Inputs!$D$8-cost_acc-cost_wd*Inputs!$E$8*(1-$B193)-cost_fx*Inputs!$D$8))</f>
        <v>123775.155504</v>
      </c>
      <c r="J193" s="0" t="n">
        <f aca="false">G193+H193+I193-fixed</f>
        <v>28190.4104148716</v>
      </c>
      <c r="K193" s="0" t="n">
        <f aca="false">12*Inputs!$B$6*(1-MIN(1,Inputs!$G$6*$D193)*churn_nonbuyers)*(ic*Inputs!$C$6+fee_wd*Inputs!$E$6*(1-$B193)+fee_fx*Inputs!$D$6-cost_acc-cost_wd*Inputs!$E$6*(1-$B193)-cost_fx*Inputs!$D$6)</f>
        <v>167986.523157293</v>
      </c>
      <c r="L193" s="0" t="n">
        <f aca="false">12*Inputs!$B$7*(1-MIN(1,Inputs!$G$7*$D193)*churn_nonbuyers)*(ic*Inputs!$C$7+fee_wd*Inputs!$E$7*(1-$B193)+fee_fx*Inputs!$D$7-cost_acc-cost_wd*Inputs!$E$7*(1-$B193)-cost_fx*Inputs!$D$7)</f>
        <v>366066.574918376</v>
      </c>
      <c r="M193" s="0" t="n">
        <f aca="false">12*Inputs!$B$8*(1-MIN(1,Inputs!$G$8*$D193)*churn_nonbuyers)*(ic*Inputs!$C$8+fee_wd*Inputs!$E$8*(1-$B193)+fee_fx*Inputs!$D$8-cost_acc-cost_wd*Inputs!$E$8*(1-$B193)-cost_fx*Inputs!$D$8)</f>
        <v>0</v>
      </c>
      <c r="N193" s="0" t="n">
        <f aca="false">K193+L193+I193-fixed</f>
        <v>-42171.7464203314</v>
      </c>
      <c r="O193" s="0" t="n">
        <f aca="false">K193+L193+M193-fixed</f>
        <v>-165946.901924331</v>
      </c>
      <c r="P193" s="0" t="n">
        <f aca="false">12*Inputs!$B$6*(1-MIN(1,Inputs!$F$6*$D193))*(ic*Inputs!$C$6+flat_fee-cost_acc-cost_wd*Inputs!$E$6*$E193-cost_fx*Inputs!$D$6)+12*Inputs!$B$7*(1-MIN(1,Inputs!$F$7*$D193))*(ic*Inputs!$C$7+flat_fee-cost_acc-cost_wd*Inputs!$E$7*$E193-cost_fx*Inputs!$D$7)+12*Inputs!$B$8*(1-MIN(1,Inputs!$F$8*$D193))*(ic*Inputs!$C$8+flat_fee-cost_acc-cost_wd*Inputs!$E$8*$E193-cost_fx*Inputs!$D$8)-fixed</f>
        <v>-233611.50230224</v>
      </c>
    </row>
    <row r="194" customFormat="false" ht="15" hidden="false" customHeight="false" outlineLevel="0" collapsed="false">
      <c r="A194" s="0" t="n">
        <v>129</v>
      </c>
      <c r="B194" s="0" t="n">
        <v>0.094629</v>
      </c>
      <c r="C194" s="0" t="n">
        <v>0.912216</v>
      </c>
      <c r="D194" s="0" t="n">
        <v>1.341159</v>
      </c>
      <c r="E194" s="0" t="n">
        <v>1.070127</v>
      </c>
      <c r="F194" s="0" t="n">
        <v>0.461724</v>
      </c>
      <c r="G194" s="0" t="n">
        <f aca="false">12*Inputs!$B$6*(MIN(1,$H$50*$C194)*(ic*Inputs!$C$6+pS+fee_fx*Inputs!$D$6-cost_acc-cost_wd*Inputs!$E$6*$E194-cost_fx*Inputs!$D$6-$F194)+(1-MIN(1,$H$50*$C194))*(1-MIN(1,Inputs!$G$6*$D194)*churn_nonbuyers)*(ic*Inputs!$C$6+fee_wd*Inputs!$E$6*(1-$B194)+fee_fx*Inputs!$D$6-cost_acc-cost_wd*Inputs!$E$6*(1-$B194)-cost_fx*Inputs!$D$6))</f>
        <v>218437.940508435</v>
      </c>
      <c r="H194" s="0" t="n">
        <f aca="false">12*Inputs!$B$7*(MIN(1,$H$51*$C194)*(ic*Inputs!$C$7+pE+fee_fx*Inputs!$D$7-cost_acc-cost_wd*Inputs!$E$7*$E194-cost_fx*Inputs!$D$7-$F194)+(1-MIN(1,$H$51*$C194))*(1-MIN(1,Inputs!$G$7*$D194)*churn_nonbuyers)*(ic*Inputs!$C$7+fee_wd*Inputs!$E$7*(1-$B194)+fee_fx*Inputs!$D$7-cost_acc-cost_wd*Inputs!$E$7*(1-$B194)-cost_fx*Inputs!$D$7))</f>
        <v>404978.642383772</v>
      </c>
      <c r="I194" s="0" t="n">
        <f aca="false">12*Inputs!$B$8*(MIN(1,$H$52*$C194)*(ic*Inputs!$C$8+pT-cost_acc-cost_wd*Inputs!$E$8-cost_fx*Inputs!$D$8-cost_ins)+(1-MIN(1,$H$52*$C194))*(1-MIN(1,Inputs!$G$8*$D194)*churn_nonbuyers)*(ic*Inputs!$C$8+fee_wd*Inputs!$E$8*(1-$B194)+fee_fx*Inputs!$D$8-cost_acc-cost_wd*Inputs!$E$8*(1-$B194)-cost_fx*Inputs!$D$8))</f>
        <v>138608.857767662</v>
      </c>
      <c r="J194" s="0" t="n">
        <f aca="false">G194+H194+I194-fixed</f>
        <v>62025.4406598683</v>
      </c>
      <c r="K194" s="0" t="n">
        <f aca="false">12*Inputs!$B$6*(1-MIN(1,Inputs!$G$6*$D194)*churn_nonbuyers)*(ic*Inputs!$C$6+fee_wd*Inputs!$E$6*(1-$B194)+fee_fx*Inputs!$D$6-cost_acc-cost_wd*Inputs!$E$6*(1-$B194)-cost_fx*Inputs!$D$6)</f>
        <v>175368.311532079</v>
      </c>
      <c r="L194" s="0" t="n">
        <f aca="false">12*Inputs!$B$7*(1-MIN(1,Inputs!$G$7*$D194)*churn_nonbuyers)*(ic*Inputs!$C$7+fee_wd*Inputs!$E$7*(1-$B194)+fee_fx*Inputs!$D$7-cost_acc-cost_wd*Inputs!$E$7*(1-$B194)-cost_fx*Inputs!$D$7)</f>
        <v>373899.026887248</v>
      </c>
      <c r="M194" s="0" t="n">
        <f aca="false">12*Inputs!$B$8*(1-MIN(1,Inputs!$G$8*$D194)*churn_nonbuyers)*(ic*Inputs!$C$8+fee_wd*Inputs!$E$8*(1-$B194)+fee_fx*Inputs!$D$8-cost_acc-cost_wd*Inputs!$E$8*(1-$B194)-cost_fx*Inputs!$D$8)</f>
        <v>19694.0608563696</v>
      </c>
      <c r="N194" s="0" t="n">
        <f aca="false">K194+L194+I194-fixed</f>
        <v>-12123.8038130114</v>
      </c>
      <c r="O194" s="0" t="n">
        <f aca="false">K194+L194+M194-fixed</f>
        <v>-131038.600724304</v>
      </c>
      <c r="P194" s="0" t="n">
        <f aca="false">12*Inputs!$B$6*(1-MIN(1,Inputs!$F$6*$D194))*(ic*Inputs!$C$6+flat_fee-cost_acc-cost_wd*Inputs!$E$6*$E194-cost_fx*Inputs!$D$6)+12*Inputs!$B$7*(1-MIN(1,Inputs!$F$7*$D194))*(ic*Inputs!$C$7+flat_fee-cost_acc-cost_wd*Inputs!$E$7*$E194-cost_fx*Inputs!$D$7)+12*Inputs!$B$8*(1-MIN(1,Inputs!$F$8*$D194))*(ic*Inputs!$C$8+flat_fee-cost_acc-cost_wd*Inputs!$E$8*$E194-cost_fx*Inputs!$D$8)-fixed</f>
        <v>-146470.10682568</v>
      </c>
    </row>
    <row r="195" customFormat="false" ht="15" hidden="false" customHeight="false" outlineLevel="0" collapsed="false">
      <c r="A195" s="0" t="n">
        <v>130</v>
      </c>
      <c r="B195" s="0" t="n">
        <v>0.378192</v>
      </c>
      <c r="C195" s="0" t="n">
        <v>0.855726</v>
      </c>
      <c r="D195" s="0" t="n">
        <v>1.20165</v>
      </c>
      <c r="E195" s="0" t="n">
        <v>1.130369</v>
      </c>
      <c r="F195" s="0" t="n">
        <v>0.108898</v>
      </c>
      <c r="G195" s="0" t="n">
        <f aca="false">12*Inputs!$B$6*(MIN(1,$H$50*$C195)*(ic*Inputs!$C$6+pS+fee_fx*Inputs!$D$6-cost_acc-cost_wd*Inputs!$E$6*$E195-cost_fx*Inputs!$D$6-$F195)+(1-MIN(1,$H$50*$C195))*(1-MIN(1,Inputs!$G$6*$D195)*churn_nonbuyers)*(ic*Inputs!$C$6+fee_wd*Inputs!$E$6*(1-$B195)+fee_fx*Inputs!$D$6-cost_acc-cost_wd*Inputs!$E$6*(1-$B195)-cost_fx*Inputs!$D$6))</f>
        <v>187008.490132387</v>
      </c>
      <c r="H195" s="0" t="n">
        <f aca="false">12*Inputs!$B$7*(MIN(1,$H$51*$C195)*(ic*Inputs!$C$7+pE+fee_fx*Inputs!$D$7-cost_acc-cost_wd*Inputs!$E$7*$E195-cost_fx*Inputs!$D$7-$F195)+(1-MIN(1,$H$51*$C195))*(1-MIN(1,Inputs!$G$7*$D195)*churn_nonbuyers)*(ic*Inputs!$C$7+fee_wd*Inputs!$E$7*(1-$B195)+fee_fx*Inputs!$D$7-cost_acc-cost_wd*Inputs!$E$7*(1-$B195)-cost_fx*Inputs!$D$7))</f>
        <v>389690.325707413</v>
      </c>
      <c r="I195" s="0" t="n">
        <f aca="false">12*Inputs!$B$8*(MIN(1,$H$52*$C195)*(ic*Inputs!$C$8+pT-cost_acc-cost_wd*Inputs!$E$8-cost_fx*Inputs!$D$8-cost_ins)+(1-MIN(1,$H$52*$C195))*(1-MIN(1,Inputs!$G$8*$D195)*churn_nonbuyers)*(ic*Inputs!$C$8+fee_wd*Inputs!$E$8*(1-$B195)+fee_fx*Inputs!$D$8-cost_acc-cost_wd*Inputs!$E$8*(1-$B195)-cost_fx*Inputs!$D$8))</f>
        <v>142981.714665821</v>
      </c>
      <c r="J195" s="0" t="n">
        <f aca="false">G195+H195+I195-fixed</f>
        <v>19680.5305056213</v>
      </c>
      <c r="K195" s="0" t="n">
        <f aca="false">12*Inputs!$B$6*(1-MIN(1,Inputs!$G$6*$D195)*churn_nonbuyers)*(ic*Inputs!$C$6+fee_wd*Inputs!$E$6*(1-$B195)+fee_fx*Inputs!$D$6-cost_acc-cost_wd*Inputs!$E$6*(1-$B195)-cost_fx*Inputs!$D$6)</f>
        <v>138299.79180096</v>
      </c>
      <c r="L195" s="0" t="n">
        <f aca="false">12*Inputs!$B$7*(1-MIN(1,Inputs!$G$7*$D195)*churn_nonbuyers)*(ic*Inputs!$C$7+fee_wd*Inputs!$E$7*(1-$B195)+fee_fx*Inputs!$D$7-cost_acc-cost_wd*Inputs!$E$7*(1-$B195)-cost_fx*Inputs!$D$7)</f>
        <v>336168.436680576</v>
      </c>
      <c r="M195" s="0" t="n">
        <f aca="false">12*Inputs!$B$8*(1-MIN(1,Inputs!$G$8*$D195)*churn_nonbuyers)*(ic*Inputs!$C$8+fee_wd*Inputs!$E$8*(1-$B195)+fee_fx*Inputs!$D$8-cost_acc-cost_wd*Inputs!$E$8*(1-$B195)-cost_fx*Inputs!$D$8)</f>
        <v>48963.46040448</v>
      </c>
      <c r="N195" s="0" t="n">
        <f aca="false">K195+L195+I195-fixed</f>
        <v>-82550.0568526429</v>
      </c>
      <c r="O195" s="0" t="n">
        <f aca="false">K195+L195+M195-fixed</f>
        <v>-176568.311113984</v>
      </c>
      <c r="P195" s="0" t="n">
        <f aca="false">12*Inputs!$B$6*(1-MIN(1,Inputs!$F$6*$D195))*(ic*Inputs!$C$6+flat_fee-cost_acc-cost_wd*Inputs!$E$6*$E195-cost_fx*Inputs!$D$6)+12*Inputs!$B$7*(1-MIN(1,Inputs!$F$7*$D195))*(ic*Inputs!$C$7+flat_fee-cost_acc-cost_wd*Inputs!$E$7*$E195-cost_fx*Inputs!$D$7)+12*Inputs!$B$8*(1-MIN(1,Inputs!$F$8*$D195))*(ic*Inputs!$C$8+flat_fee-cost_acc-cost_wd*Inputs!$E$8*$E195-cost_fx*Inputs!$D$8)-fixed</f>
        <v>-93254.151076</v>
      </c>
    </row>
    <row r="196" customFormat="false" ht="15" hidden="false" customHeight="false" outlineLevel="0" collapsed="false">
      <c r="A196" s="0" t="n">
        <v>131</v>
      </c>
      <c r="B196" s="0" t="n">
        <v>0.448883</v>
      </c>
      <c r="C196" s="0" t="n">
        <v>0.752903</v>
      </c>
      <c r="D196" s="0" t="n">
        <v>1.148868</v>
      </c>
      <c r="E196" s="0" t="n">
        <v>1.114843</v>
      </c>
      <c r="F196" s="0" t="n">
        <v>0.261342</v>
      </c>
      <c r="G196" s="0" t="n">
        <f aca="false">12*Inputs!$B$6*(MIN(1,$H$50*$C196)*(ic*Inputs!$C$6+pS+fee_fx*Inputs!$D$6-cost_acc-cost_wd*Inputs!$E$6*$E196-cost_fx*Inputs!$D$6-$F196)+(1-MIN(1,$H$50*$C196))*(1-MIN(1,Inputs!$G$6*$D196)*churn_nonbuyers)*(ic*Inputs!$C$6+fee_wd*Inputs!$E$6*(1-$B196)+fee_fx*Inputs!$D$6-cost_acc-cost_wd*Inputs!$E$6*(1-$B196)-cost_fx*Inputs!$D$6))</f>
        <v>170128.695064602</v>
      </c>
      <c r="H196" s="0" t="n">
        <f aca="false">12*Inputs!$B$7*(MIN(1,$H$51*$C196)*(ic*Inputs!$C$7+pE+fee_fx*Inputs!$D$7-cost_acc-cost_wd*Inputs!$E$7*$E196-cost_fx*Inputs!$D$7-$F196)+(1-MIN(1,$H$51*$C196))*(1-MIN(1,Inputs!$G$7*$D196)*churn_nonbuyers)*(ic*Inputs!$C$7+fee_wd*Inputs!$E$7*(1-$B196)+fee_fx*Inputs!$D$7-cost_acc-cost_wd*Inputs!$E$7*(1-$B196)-cost_fx*Inputs!$D$7))</f>
        <v>371512.031148451</v>
      </c>
      <c r="I196" s="0" t="n">
        <f aca="false">12*Inputs!$B$8*(MIN(1,$H$52*$C196)*(ic*Inputs!$C$8+pT-cost_acc-cost_wd*Inputs!$E$8-cost_fx*Inputs!$D$8-cost_ins)+(1-MIN(1,$H$52*$C196))*(1-MIN(1,Inputs!$G$8*$D196)*churn_nonbuyers)*(ic*Inputs!$C$8+fee_wd*Inputs!$E$8*(1-$B196)+fee_fx*Inputs!$D$8-cost_acc-cost_wd*Inputs!$E$8*(1-$B196)-cost_fx*Inputs!$D$8))</f>
        <v>136756.968038798</v>
      </c>
      <c r="J196" s="0" t="n">
        <f aca="false">G196+H196+I196-fixed</f>
        <v>-21602.3057481498</v>
      </c>
      <c r="K196" s="0" t="n">
        <f aca="false">12*Inputs!$B$6*(1-MIN(1,Inputs!$G$6*$D196)*churn_nonbuyers)*(ic*Inputs!$C$6+fee_wd*Inputs!$E$6*(1-$B196)+fee_fx*Inputs!$D$6-cost_acc-cost_wd*Inputs!$E$6*(1-$B196)-cost_fx*Inputs!$D$6)</f>
        <v>129093.351223997</v>
      </c>
      <c r="L196" s="0" t="n">
        <f aca="false">12*Inputs!$B$7*(1-MIN(1,Inputs!$G$7*$D196)*churn_nonbuyers)*(ic*Inputs!$C$7+fee_wd*Inputs!$E$7*(1-$B196)+fee_fx*Inputs!$D$7-cost_acc-cost_wd*Inputs!$E$7*(1-$B196)-cost_fx*Inputs!$D$7)</f>
        <v>326891.996270398</v>
      </c>
      <c r="M196" s="0" t="n">
        <f aca="false">12*Inputs!$B$8*(1-MIN(1,Inputs!$G$8*$D196)*churn_nonbuyers)*(ic*Inputs!$C$8+fee_wd*Inputs!$E$8*(1-$B196)+fee_fx*Inputs!$D$8-cost_acc-cost_wd*Inputs!$E$8*(1-$B196)-cost_fx*Inputs!$D$8)</f>
        <v>59688.0211253184</v>
      </c>
      <c r="N196" s="0" t="n">
        <f aca="false">K196+L196+I196-fixed</f>
        <v>-107257.684466808</v>
      </c>
      <c r="O196" s="0" t="n">
        <f aca="false">K196+L196+M196-fixed</f>
        <v>-184326.631380287</v>
      </c>
      <c r="P196" s="0" t="n">
        <f aca="false">12*Inputs!$B$6*(1-MIN(1,Inputs!$F$6*$D196))*(ic*Inputs!$C$6+flat_fee-cost_acc-cost_wd*Inputs!$E$6*$E196-cost_fx*Inputs!$D$6)+12*Inputs!$B$7*(1-MIN(1,Inputs!$F$7*$D196))*(ic*Inputs!$C$7+flat_fee-cost_acc-cost_wd*Inputs!$E$7*$E196-cost_fx*Inputs!$D$7)+12*Inputs!$B$8*(1-MIN(1,Inputs!$F$8*$D196))*(ic*Inputs!$C$8+flat_fee-cost_acc-cost_wd*Inputs!$E$8*$E196-cost_fx*Inputs!$D$8)-fixed</f>
        <v>-58987.8620502399</v>
      </c>
    </row>
    <row r="197" customFormat="false" ht="15" hidden="false" customHeight="false" outlineLevel="0" collapsed="false">
      <c r="A197" s="0" t="n">
        <v>132</v>
      </c>
      <c r="B197" s="0" t="n">
        <v>0.109213</v>
      </c>
      <c r="C197" s="0" t="n">
        <v>0.675937</v>
      </c>
      <c r="D197" s="0" t="n">
        <v>0.880553</v>
      </c>
      <c r="E197" s="0" t="n">
        <v>1.33096</v>
      </c>
      <c r="F197" s="0" t="n">
        <v>0.376545</v>
      </c>
      <c r="G197" s="0" t="n">
        <f aca="false">12*Inputs!$B$6*(MIN(1,$H$50*$C197)*(ic*Inputs!$C$6+pS+fee_fx*Inputs!$D$6-cost_acc-cost_wd*Inputs!$E$6*$E197-cost_fx*Inputs!$D$6-$F197)+(1-MIN(1,$H$50*$C197))*(1-MIN(1,Inputs!$G$6*$D197)*churn_nonbuyers)*(ic*Inputs!$C$6+fee_wd*Inputs!$E$6*(1-$B197)+fee_fx*Inputs!$D$6-cost_acc-cost_wd*Inputs!$E$6*(1-$B197)-cost_fx*Inputs!$D$6))</f>
        <v>206742.55092236</v>
      </c>
      <c r="H197" s="0" t="n">
        <f aca="false">12*Inputs!$B$7*(MIN(1,$H$51*$C197)*(ic*Inputs!$C$7+pE+fee_fx*Inputs!$D$7-cost_acc-cost_wd*Inputs!$E$7*$E197-cost_fx*Inputs!$D$7-$F197)+(1-MIN(1,$H$51*$C197))*(1-MIN(1,Inputs!$G$7*$D197)*churn_nonbuyers)*(ic*Inputs!$C$7+fee_wd*Inputs!$E$7*(1-$B197)+fee_fx*Inputs!$D$7-cost_acc-cost_wd*Inputs!$E$7*(1-$B197)-cost_fx*Inputs!$D$7))</f>
        <v>382370.246681379</v>
      </c>
      <c r="I197" s="0" t="n">
        <f aca="false">12*Inputs!$B$8*(MIN(1,$H$52*$C197)*(ic*Inputs!$C$8+pT-cost_acc-cost_wd*Inputs!$E$8-cost_fx*Inputs!$D$8-cost_ins)+(1-MIN(1,$H$52*$C197))*(1-MIN(1,Inputs!$G$8*$D197)*churn_nonbuyers)*(ic*Inputs!$C$8+fee_wd*Inputs!$E$8*(1-$B197)+fee_fx*Inputs!$D$8-cost_acc-cost_wd*Inputs!$E$8*(1-$B197)-cost_fx*Inputs!$D$8))</f>
        <v>162339.596087856</v>
      </c>
      <c r="J197" s="0" t="n">
        <f aca="false">G197+H197+I197-fixed</f>
        <v>51452.3936915955</v>
      </c>
      <c r="K197" s="0" t="n">
        <f aca="false">12*Inputs!$B$6*(1-MIN(1,Inputs!$G$6*$D197)*churn_nonbuyers)*(ic*Inputs!$C$6+fee_wd*Inputs!$E$6*(1-$B197)+fee_fx*Inputs!$D$6-cost_acc-cost_wd*Inputs!$E$6*(1-$B197)-cost_fx*Inputs!$D$6)</f>
        <v>177689.762170481</v>
      </c>
      <c r="L197" s="0" t="n">
        <f aca="false">12*Inputs!$B$7*(1-MIN(1,Inputs!$G$7*$D197)*churn_nonbuyers)*(ic*Inputs!$C$7+fee_wd*Inputs!$E$7*(1-$B197)+fee_fx*Inputs!$D$7-cost_acc-cost_wd*Inputs!$E$7*(1-$B197)-cost_fx*Inputs!$D$7)</f>
        <v>377237.603958289</v>
      </c>
      <c r="M197" s="0" t="n">
        <f aca="false">12*Inputs!$B$8*(1-MIN(1,Inputs!$G$8*$D197)*churn_nonbuyers)*(ic*Inputs!$C$8+fee_wd*Inputs!$E$8*(1-$B197)+fee_fx*Inputs!$D$8-cost_acc-cost_wd*Inputs!$E$8*(1-$B197)-cost_fx*Inputs!$D$8)</f>
        <v>123200.26580891</v>
      </c>
      <c r="N197" s="0" t="n">
        <f aca="false">K197+L197+I197-fixed</f>
        <v>17266.9622166257</v>
      </c>
      <c r="O197" s="0" t="n">
        <f aca="false">K197+L197+M197-fixed</f>
        <v>-21872.3680623202</v>
      </c>
      <c r="P197" s="0" t="n">
        <f aca="false">12*Inputs!$B$6*(1-MIN(1,Inputs!$F$6*$D197))*(ic*Inputs!$C$6+flat_fee-cost_acc-cost_wd*Inputs!$E$6*$E197-cost_fx*Inputs!$D$6)+12*Inputs!$B$7*(1-MIN(1,Inputs!$F$7*$D197))*(ic*Inputs!$C$7+flat_fee-cost_acc-cost_wd*Inputs!$E$7*$E197-cost_fx*Inputs!$D$7)+12*Inputs!$B$8*(1-MIN(1,Inputs!$F$8*$D197))*(ic*Inputs!$C$8+flat_fee-cost_acc-cost_wd*Inputs!$E$8*$E197-cost_fx*Inputs!$D$8)-fixed</f>
        <v>-14630.9351727999</v>
      </c>
    </row>
    <row r="198" customFormat="false" ht="15" hidden="false" customHeight="false" outlineLevel="0" collapsed="false">
      <c r="A198" s="0" t="n">
        <v>133</v>
      </c>
      <c r="B198" s="0" t="n">
        <v>0.133239</v>
      </c>
      <c r="C198" s="0" t="n">
        <v>0.962763</v>
      </c>
      <c r="D198" s="0" t="n">
        <v>0.581644</v>
      </c>
      <c r="E198" s="0" t="n">
        <v>1.129535</v>
      </c>
      <c r="F198" s="0" t="n">
        <v>0.339546</v>
      </c>
      <c r="G198" s="0" t="n">
        <f aca="false">12*Inputs!$B$6*(MIN(1,$H$50*$C198)*(ic*Inputs!$C$6+pS+fee_fx*Inputs!$D$6-cost_acc-cost_wd*Inputs!$E$6*$E198-cost_fx*Inputs!$D$6-$F198)+(1-MIN(1,$H$50*$C198))*(1-MIN(1,Inputs!$G$6*$D198)*churn_nonbuyers)*(ic*Inputs!$C$6+fee_wd*Inputs!$E$6*(1-$B198)+fee_fx*Inputs!$D$6-cost_acc-cost_wd*Inputs!$E$6*(1-$B198)-cost_fx*Inputs!$D$6))</f>
        <v>223823.094643252</v>
      </c>
      <c r="H198" s="0" t="n">
        <f aca="false">12*Inputs!$B$7*(MIN(1,$H$51*$C198)*(ic*Inputs!$C$7+pE+fee_fx*Inputs!$D$7-cost_acc-cost_wd*Inputs!$E$7*$E198-cost_fx*Inputs!$D$7-$F198)+(1-MIN(1,$H$51*$C198))*(1-MIN(1,Inputs!$G$7*$D198)*churn_nonbuyers)*(ic*Inputs!$C$7+fee_wd*Inputs!$E$7*(1-$B198)+fee_fx*Inputs!$D$7-cost_acc-cost_wd*Inputs!$E$7*(1-$B198)-cost_fx*Inputs!$D$7))</f>
        <v>408986.358264917</v>
      </c>
      <c r="I198" s="0" t="n">
        <f aca="false">12*Inputs!$B$8*(MIN(1,$H$52*$C198)*(ic*Inputs!$C$8+pT-cost_acc-cost_wd*Inputs!$E$8-cost_fx*Inputs!$D$8-cost_ins)+(1-MIN(1,$H$52*$C198))*(1-MIN(1,Inputs!$G$8*$D198)*churn_nonbuyers)*(ic*Inputs!$C$8+fee_wd*Inputs!$E$8*(1-$B198)+fee_fx*Inputs!$D$8-cost_acc-cost_wd*Inputs!$E$8*(1-$B198)-cost_fx*Inputs!$D$8))</f>
        <v>200635.915718137</v>
      </c>
      <c r="J198" s="0" t="n">
        <f aca="false">G198+H198+I198-fixed</f>
        <v>133445.368626306</v>
      </c>
      <c r="K198" s="0" t="n">
        <f aca="false">12*Inputs!$B$6*(1-MIN(1,Inputs!$G$6*$D198)*churn_nonbuyers)*(ic*Inputs!$C$6+fee_wd*Inputs!$E$6*(1-$B198)+fee_fx*Inputs!$D$6-cost_acc-cost_wd*Inputs!$E$6*(1-$B198)-cost_fx*Inputs!$D$6)</f>
        <v>177108.595667395</v>
      </c>
      <c r="L198" s="0" t="n">
        <f aca="false">12*Inputs!$B$7*(1-MIN(1,Inputs!$G$7*$D198)*churn_nonbuyers)*(ic*Inputs!$C$7+fee_wd*Inputs!$E$7*(1-$B198)+fee_fx*Inputs!$D$7-cost_acc-cost_wd*Inputs!$E$7*(1-$B198)-cost_fx*Inputs!$D$7)</f>
        <v>377312.808088437</v>
      </c>
      <c r="M198" s="0" t="n">
        <f aca="false">12*Inputs!$B$8*(1-MIN(1,Inputs!$G$8*$D198)*churn_nonbuyers)*(ic*Inputs!$C$8+fee_wd*Inputs!$E$8*(1-$B198)+fee_fx*Inputs!$D$8-cost_acc-cost_wd*Inputs!$E$8*(1-$B198)-cost_fx*Inputs!$D$8)</f>
        <v>189714.428421178</v>
      </c>
      <c r="N198" s="0" t="n">
        <f aca="false">K198+L198+I198-fixed</f>
        <v>55057.3194739693</v>
      </c>
      <c r="O198" s="0" t="n">
        <f aca="false">K198+L198+M198-fixed</f>
        <v>44135.8321770101</v>
      </c>
      <c r="P198" s="0" t="n">
        <f aca="false">12*Inputs!$B$6*(1-MIN(1,Inputs!$F$6*$D198))*(ic*Inputs!$C$6+flat_fee-cost_acc-cost_wd*Inputs!$E$6*$E198-cost_fx*Inputs!$D$6)+12*Inputs!$B$7*(1-MIN(1,Inputs!$F$7*$D198))*(ic*Inputs!$C$7+flat_fee-cost_acc-cost_wd*Inputs!$E$7*$E198-cost_fx*Inputs!$D$7)+12*Inputs!$B$8*(1-MIN(1,Inputs!$F$8*$D198))*(ic*Inputs!$C$8+flat_fee-cost_acc-cost_wd*Inputs!$E$8*$E198-cost_fx*Inputs!$D$8)-fixed</f>
        <v>237429.5236976</v>
      </c>
    </row>
    <row r="199" customFormat="false" ht="15" hidden="false" customHeight="false" outlineLevel="0" collapsed="false">
      <c r="A199" s="0" t="n">
        <v>134</v>
      </c>
      <c r="B199" s="0" t="n">
        <v>0.289966</v>
      </c>
      <c r="C199" s="0" t="n">
        <v>1.001056</v>
      </c>
      <c r="D199" s="0" t="n">
        <v>1.29919</v>
      </c>
      <c r="E199" s="0" t="n">
        <v>1.171905</v>
      </c>
      <c r="F199" s="0" t="n">
        <v>0.096743</v>
      </c>
      <c r="G199" s="0" t="n">
        <f aca="false">12*Inputs!$B$6*(MIN(1,$H$50*$C199)*(ic*Inputs!$C$6+pS+fee_fx*Inputs!$D$6-cost_acc-cost_wd*Inputs!$E$6*$E199-cost_fx*Inputs!$D$6-$F199)+(1-MIN(1,$H$50*$C199))*(1-MIN(1,Inputs!$G$6*$D199)*churn_nonbuyers)*(ic*Inputs!$C$6+fee_wd*Inputs!$E$6*(1-$B199)+fee_fx*Inputs!$D$6-cost_acc-cost_wd*Inputs!$E$6*(1-$B199)-cost_fx*Inputs!$D$6))</f>
        <v>204870.936131889</v>
      </c>
      <c r="H199" s="0" t="n">
        <f aca="false">12*Inputs!$B$7*(MIN(1,$H$51*$C199)*(ic*Inputs!$C$7+pE+fee_fx*Inputs!$D$7-cost_acc-cost_wd*Inputs!$E$7*$E199-cost_fx*Inputs!$D$7-$F199)+(1-MIN(1,$H$51*$C199))*(1-MIN(1,Inputs!$G$7*$D199)*churn_nonbuyers)*(ic*Inputs!$C$7+fee_wd*Inputs!$E$7*(1-$B199)+fee_fx*Inputs!$D$7-cost_acc-cost_wd*Inputs!$E$7*(1-$B199)-cost_fx*Inputs!$D$7))</f>
        <v>401399.552488209</v>
      </c>
      <c r="I199" s="0" t="n">
        <f aca="false">12*Inputs!$B$8*(MIN(1,$H$52*$C199)*(ic*Inputs!$C$8+pT-cost_acc-cost_wd*Inputs!$E$8-cost_fx*Inputs!$D$8-cost_ins)+(1-MIN(1,$H$52*$C199))*(1-MIN(1,Inputs!$G$8*$D199)*churn_nonbuyers)*(ic*Inputs!$C$8+fee_wd*Inputs!$E$8*(1-$B199)+fee_fx*Inputs!$D$8-cost_acc-cost_wd*Inputs!$E$8*(1-$B199)-cost_fx*Inputs!$D$8))</f>
        <v>152765.453506288</v>
      </c>
      <c r="J199" s="0" t="n">
        <f aca="false">G199+H199+I199-fixed</f>
        <v>59035.9421263858</v>
      </c>
      <c r="K199" s="0" t="n">
        <f aca="false">12*Inputs!$B$6*(1-MIN(1,Inputs!$G$6*$D199)*churn_nonbuyers)*(ic*Inputs!$C$6+fee_wd*Inputs!$E$6*(1-$B199)+fee_fx*Inputs!$D$6-cost_acc-cost_wd*Inputs!$E$6*(1-$B199)-cost_fx*Inputs!$D$6)</f>
        <v>149461.451478288</v>
      </c>
      <c r="L199" s="0" t="n">
        <f aca="false">12*Inputs!$B$7*(1-MIN(1,Inputs!$G$7*$D199)*churn_nonbuyers)*(ic*Inputs!$C$7+fee_wd*Inputs!$E$7*(1-$B199)+fee_fx*Inputs!$D$7-cost_acc-cost_wd*Inputs!$E$7*(1-$B199)-cost_fx*Inputs!$D$7)</f>
        <v>347357.328166973</v>
      </c>
      <c r="M199" s="0" t="n">
        <f aca="false">12*Inputs!$B$8*(1-MIN(1,Inputs!$G$8*$D199)*churn_nonbuyers)*(ic*Inputs!$C$8+fee_wd*Inputs!$E$8*(1-$B199)+fee_fx*Inputs!$D$8-cost_acc-cost_wd*Inputs!$E$8*(1-$B199)-cost_fx*Inputs!$D$8)</f>
        <v>28300.523965344</v>
      </c>
      <c r="N199" s="0" t="n">
        <f aca="false">K199+L199+I199-fixed</f>
        <v>-50415.7668484512</v>
      </c>
      <c r="O199" s="0" t="n">
        <f aca="false">K199+L199+M199-fixed</f>
        <v>-174880.696389395</v>
      </c>
      <c r="P199" s="0" t="n">
        <f aca="false">12*Inputs!$B$6*(1-MIN(1,Inputs!$F$6*$D199))*(ic*Inputs!$C$6+flat_fee-cost_acc-cost_wd*Inputs!$E$6*$E199-cost_fx*Inputs!$D$6)+12*Inputs!$B$7*(1-MIN(1,Inputs!$F$7*$D199))*(ic*Inputs!$C$7+flat_fee-cost_acc-cost_wd*Inputs!$E$7*$E199-cost_fx*Inputs!$D$7)+12*Inputs!$B$8*(1-MIN(1,Inputs!$F$8*$D199))*(ic*Inputs!$C$8+flat_fee-cost_acc-cost_wd*Inputs!$E$8*$E199-cost_fx*Inputs!$D$8)-fixed</f>
        <v>-160168.836652</v>
      </c>
    </row>
    <row r="200" customFormat="false" ht="15" hidden="false" customHeight="false" outlineLevel="0" collapsed="false">
      <c r="A200" s="0" t="n">
        <v>135</v>
      </c>
      <c r="B200" s="0" t="n">
        <v>0.430725</v>
      </c>
      <c r="C200" s="0" t="n">
        <v>0.928848</v>
      </c>
      <c r="D200" s="0" t="n">
        <v>1.648323</v>
      </c>
      <c r="E200" s="0" t="n">
        <v>1.242576</v>
      </c>
      <c r="F200" s="0" t="n">
        <v>0.145516</v>
      </c>
      <c r="G200" s="0" t="n">
        <f aca="false">12*Inputs!$B$6*(MIN(1,$H$50*$C200)*(ic*Inputs!$C$6+pS+fee_fx*Inputs!$D$6-cost_acc-cost_wd*Inputs!$E$6*$E200-cost_fx*Inputs!$D$6-$F200)+(1-MIN(1,$H$50*$C200))*(1-MIN(1,Inputs!$G$6*$D200)*churn_nonbuyers)*(ic*Inputs!$C$6+fee_wd*Inputs!$E$6*(1-$B200)+fee_fx*Inputs!$D$6-cost_acc-cost_wd*Inputs!$E$6*(1-$B200)-cost_fx*Inputs!$D$6))</f>
        <v>178518.213848846</v>
      </c>
      <c r="H200" s="0" t="n">
        <f aca="false">12*Inputs!$B$7*(MIN(1,$H$51*$C200)*(ic*Inputs!$C$7+pE+fee_fx*Inputs!$D$7-cost_acc-cost_wd*Inputs!$E$7*$E200-cost_fx*Inputs!$D$7-$F200)+(1-MIN(1,$H$51*$C200))*(1-MIN(1,Inputs!$G$7*$D200)*churn_nonbuyers)*(ic*Inputs!$C$7+fee_wd*Inputs!$E$7*(1-$B200)+fee_fx*Inputs!$D$7-cost_acc-cost_wd*Inputs!$E$7*(1-$B200)-cost_fx*Inputs!$D$7))</f>
        <v>372842.169448516</v>
      </c>
      <c r="I200" s="0" t="n">
        <f aca="false">12*Inputs!$B$8*(MIN(1,$H$52*$C200)*(ic*Inputs!$C$8+pT-cost_acc-cost_wd*Inputs!$E$8-cost_fx*Inputs!$D$8-cost_ins)+(1-MIN(1,$H$52*$C200))*(1-MIN(1,Inputs!$G$8*$D200)*churn_nonbuyers)*(ic*Inputs!$C$8+fee_wd*Inputs!$E$8*(1-$B200)+fee_fx*Inputs!$D$8-cost_acc-cost_wd*Inputs!$E$8*(1-$B200)-cost_fx*Inputs!$D$8))</f>
        <v>133887.866112</v>
      </c>
      <c r="J200" s="0" t="n">
        <f aca="false">G200+H200+I200-fixed</f>
        <v>-14751.7505906383</v>
      </c>
      <c r="K200" s="0" t="n">
        <f aca="false">12*Inputs!$B$6*(1-MIN(1,Inputs!$G$6*$D200)*churn_nonbuyers)*(ic*Inputs!$C$6+fee_wd*Inputs!$E$6*(1-$B200)+fee_fx*Inputs!$D$6-cost_acc-cost_wd*Inputs!$E$6*(1-$B200)-cost_fx*Inputs!$D$6)</f>
        <v>128072.31641406</v>
      </c>
      <c r="L200" s="0" t="n">
        <f aca="false">12*Inputs!$B$7*(1-MIN(1,Inputs!$G$7*$D200)*churn_nonbuyers)*(ic*Inputs!$C$7+fee_wd*Inputs!$E$7*(1-$B200)+fee_fx*Inputs!$D$7-cost_acc-cost_wd*Inputs!$E$7*(1-$B200)-cost_fx*Inputs!$D$7)</f>
        <v>324304.572344436</v>
      </c>
      <c r="M200" s="0" t="n">
        <f aca="false">12*Inputs!$B$8*(1-MIN(1,Inputs!$G$8*$D200)*churn_nonbuyers)*(ic*Inputs!$C$8+fee_wd*Inputs!$E$8*(1-$B200)+fee_fx*Inputs!$D$8-cost_acc-cost_wd*Inputs!$E$8*(1-$B200)-cost_fx*Inputs!$D$8)</f>
        <v>0</v>
      </c>
      <c r="N200" s="0" t="n">
        <f aca="false">K200+L200+I200-fixed</f>
        <v>-113735.245129504</v>
      </c>
      <c r="O200" s="0" t="n">
        <f aca="false">K200+L200+M200-fixed</f>
        <v>-247623.111241504</v>
      </c>
      <c r="P200" s="0" t="n">
        <f aca="false">12*Inputs!$B$6*(1-MIN(1,Inputs!$F$6*$D200))*(ic*Inputs!$C$6+flat_fee-cost_acc-cost_wd*Inputs!$E$6*$E200-cost_fx*Inputs!$D$6)+12*Inputs!$B$7*(1-MIN(1,Inputs!$F$7*$D200))*(ic*Inputs!$C$7+flat_fee-cost_acc-cost_wd*Inputs!$E$7*$E200-cost_fx*Inputs!$D$7)+12*Inputs!$B$8*(1-MIN(1,Inputs!$F$8*$D200))*(ic*Inputs!$C$8+flat_fee-cost_acc-cost_wd*Inputs!$E$8*$E200-cost_fx*Inputs!$D$8)-fixed</f>
        <v>-362184.10073248</v>
      </c>
    </row>
    <row r="201" customFormat="false" ht="15" hidden="false" customHeight="false" outlineLevel="0" collapsed="false">
      <c r="A201" s="0" t="n">
        <v>136</v>
      </c>
      <c r="B201" s="0" t="n">
        <v>0.069658</v>
      </c>
      <c r="C201" s="0" t="n">
        <v>0.682544</v>
      </c>
      <c r="D201" s="0" t="n">
        <v>1.09493</v>
      </c>
      <c r="E201" s="0" t="n">
        <v>1.184125</v>
      </c>
      <c r="F201" s="0" t="n">
        <v>0.103443</v>
      </c>
      <c r="G201" s="0" t="n">
        <f aca="false">12*Inputs!$B$6*(MIN(1,$H$50*$C201)*(ic*Inputs!$C$6+pS+fee_fx*Inputs!$D$6-cost_acc-cost_wd*Inputs!$E$6*$E201-cost_fx*Inputs!$D$6-$F201)+(1-MIN(1,$H$50*$C201))*(1-MIN(1,Inputs!$G$6*$D201)*churn_nonbuyers)*(ic*Inputs!$C$6+fee_wd*Inputs!$E$6*(1-$B201)+fee_fx*Inputs!$D$6-cost_acc-cost_wd*Inputs!$E$6*(1-$B201)-cost_fx*Inputs!$D$6))</f>
        <v>216836.91982237</v>
      </c>
      <c r="H201" s="0" t="n">
        <f aca="false">12*Inputs!$B$7*(MIN(1,$H$51*$C201)*(ic*Inputs!$C$7+pE+fee_fx*Inputs!$D$7-cost_acc-cost_wd*Inputs!$E$7*$E201-cost_fx*Inputs!$D$7-$F201)+(1-MIN(1,$H$51*$C201))*(1-MIN(1,Inputs!$G$7*$D201)*churn_nonbuyers)*(ic*Inputs!$C$7+fee_wd*Inputs!$E$7*(1-$B201)+fee_fx*Inputs!$D$7-cost_acc-cost_wd*Inputs!$E$7*(1-$B201)-cost_fx*Inputs!$D$7))</f>
        <v>406895.997447914</v>
      </c>
      <c r="I201" s="0" t="n">
        <f aca="false">12*Inputs!$B$8*(MIN(1,$H$52*$C201)*(ic*Inputs!$C$8+pT-cost_acc-cost_wd*Inputs!$E$8-cost_fx*Inputs!$D$8-cost_ins)+(1-MIN(1,$H$52*$C201))*(1-MIN(1,Inputs!$G$8*$D201)*churn_nonbuyers)*(ic*Inputs!$C$8+fee_wd*Inputs!$E$8*(1-$B201)+fee_fx*Inputs!$D$8-cost_acc-cost_wd*Inputs!$E$8*(1-$B201)-cost_fx*Inputs!$D$8))</f>
        <v>137785.801381036</v>
      </c>
      <c r="J201" s="0" t="n">
        <f aca="false">G201+H201+I201-fixed</f>
        <v>61518.7186513208</v>
      </c>
      <c r="K201" s="0" t="n">
        <f aca="false">12*Inputs!$B$6*(1-MIN(1,Inputs!$G$6*$D201)*churn_nonbuyers)*(ic*Inputs!$C$6+fee_wd*Inputs!$E$6*(1-$B201)+fee_fx*Inputs!$D$6-cost_acc-cost_wd*Inputs!$E$6*(1-$B201)-cost_fx*Inputs!$D$6)</f>
        <v>181081.502164368</v>
      </c>
      <c r="L201" s="0" t="n">
        <f aca="false">12*Inputs!$B$7*(1-MIN(1,Inputs!$G$7*$D201)*churn_nonbuyers)*(ic*Inputs!$C$7+fee_wd*Inputs!$E$7*(1-$B201)+fee_fx*Inputs!$D$7-cost_acc-cost_wd*Inputs!$E$7*(1-$B201)-cost_fx*Inputs!$D$7)</f>
        <v>380254.463858621</v>
      </c>
      <c r="M201" s="0" t="n">
        <f aca="false">12*Inputs!$B$8*(1-MIN(1,Inputs!$G$8*$D201)*churn_nonbuyers)*(ic*Inputs!$C$8+fee_wd*Inputs!$E$8*(1-$B201)+fee_fx*Inputs!$D$8-cost_acc-cost_wd*Inputs!$E$8*(1-$B201)-cost_fx*Inputs!$D$8)</f>
        <v>75449.5029003841</v>
      </c>
      <c r="N201" s="0" t="n">
        <f aca="false">K201+L201+I201-fixed</f>
        <v>-878.232595974812</v>
      </c>
      <c r="O201" s="0" t="n">
        <f aca="false">K201+L201+M201-fixed</f>
        <v>-63214.5310766271</v>
      </c>
      <c r="P201" s="0" t="n">
        <f aca="false">12*Inputs!$B$6*(1-MIN(1,Inputs!$F$6*$D201))*(ic*Inputs!$C$6+flat_fee-cost_acc-cost_wd*Inputs!$E$6*$E201-cost_fx*Inputs!$D$6)+12*Inputs!$B$7*(1-MIN(1,Inputs!$F$7*$D201))*(ic*Inputs!$C$7+flat_fee-cost_acc-cost_wd*Inputs!$E$7*$E201-cost_fx*Inputs!$D$7)+12*Inputs!$B$8*(1-MIN(1,Inputs!$F$8*$D201))*(ic*Inputs!$C$8+flat_fee-cost_acc-cost_wd*Inputs!$E$8*$E201-cost_fx*Inputs!$D$8)-fixed</f>
        <v>-58408.72834</v>
      </c>
    </row>
    <row r="202" customFormat="false" ht="15" hidden="false" customHeight="false" outlineLevel="0" collapsed="false">
      <c r="A202" s="0" t="n">
        <v>137</v>
      </c>
      <c r="B202" s="0" t="n">
        <v>0.069319</v>
      </c>
      <c r="C202" s="0" t="n">
        <v>0.852038</v>
      </c>
      <c r="D202" s="0" t="n">
        <v>0.960106</v>
      </c>
      <c r="E202" s="0" t="n">
        <v>1.130697</v>
      </c>
      <c r="F202" s="0" t="n">
        <v>0.15572</v>
      </c>
      <c r="G202" s="0" t="n">
        <f aca="false">12*Inputs!$B$6*(MIN(1,$H$50*$C202)*(ic*Inputs!$C$6+pS+fee_fx*Inputs!$D$6-cost_acc-cost_wd*Inputs!$E$6*$E202-cost_fx*Inputs!$D$6-$F202)+(1-MIN(1,$H$50*$C202))*(1-MIN(1,Inputs!$G$6*$D202)*churn_nonbuyers)*(ic*Inputs!$C$6+fee_wd*Inputs!$E$6*(1-$B202)+fee_fx*Inputs!$D$6-cost_acc-cost_wd*Inputs!$E$6*(1-$B202)-cost_fx*Inputs!$D$6))</f>
        <v>226985.230486</v>
      </c>
      <c r="H202" s="0" t="n">
        <f aca="false">12*Inputs!$B$7*(MIN(1,$H$51*$C202)*(ic*Inputs!$C$7+pE+fee_fx*Inputs!$D$7-cost_acc-cost_wd*Inputs!$E$7*$E202-cost_fx*Inputs!$D$7-$F202)+(1-MIN(1,$H$51*$C202))*(1-MIN(1,Inputs!$G$7*$D202)*churn_nonbuyers)*(ic*Inputs!$C$7+fee_wd*Inputs!$E$7*(1-$B202)+fee_fx*Inputs!$D$7-cost_acc-cost_wd*Inputs!$E$7*(1-$B202)-cost_fx*Inputs!$D$7))</f>
        <v>417269.927126407</v>
      </c>
      <c r="I202" s="0" t="n">
        <f aca="false">12*Inputs!$B$8*(MIN(1,$H$52*$C202)*(ic*Inputs!$C$8+pT-cost_acc-cost_wd*Inputs!$E$8-cost_fx*Inputs!$D$8-cost_ins)+(1-MIN(1,$H$52*$C202))*(1-MIN(1,Inputs!$G$8*$D202)*churn_nonbuyers)*(ic*Inputs!$C$8+fee_wd*Inputs!$E$8*(1-$B202)+fee_fx*Inputs!$D$8-cost_acc-cost_wd*Inputs!$E$8*(1-$B202)-cost_fx*Inputs!$D$8))</f>
        <v>165572.293164101</v>
      </c>
      <c r="J202" s="0" t="n">
        <f aca="false">G202+H202+I202-fixed</f>
        <v>109827.450776508</v>
      </c>
      <c r="K202" s="0" t="n">
        <f aca="false">12*Inputs!$B$6*(1-MIN(1,Inputs!$G$6*$D202)*churn_nonbuyers)*(ic*Inputs!$C$6+fee_wd*Inputs!$E$6*(1-$B202)+fee_fx*Inputs!$D$6-cost_acc-cost_wd*Inputs!$E$6*(1-$B202)-cost_fx*Inputs!$D$6)</f>
        <v>182419.381352261</v>
      </c>
      <c r="L202" s="0" t="n">
        <f aca="false">12*Inputs!$B$7*(1-MIN(1,Inputs!$G$7*$D202)*churn_nonbuyers)*(ic*Inputs!$C$7+fee_wd*Inputs!$E$7*(1-$B202)+fee_fx*Inputs!$D$7-cost_acc-cost_wd*Inputs!$E$7*(1-$B202)-cost_fx*Inputs!$D$7)</f>
        <v>381892.133323357</v>
      </c>
      <c r="M202" s="0" t="n">
        <f aca="false">12*Inputs!$B$8*(1-MIN(1,Inputs!$G$8*$D202)*churn_nonbuyers)*(ic*Inputs!$C$8+fee_wd*Inputs!$E$8*(1-$B202)+fee_fx*Inputs!$D$8-cost_acc-cost_wd*Inputs!$E$8*(1-$B202)-cost_fx*Inputs!$D$8)</f>
        <v>105943.86967055</v>
      </c>
      <c r="N202" s="0" t="n">
        <f aca="false">K202+L202+I202-fixed</f>
        <v>29883.8078397183</v>
      </c>
      <c r="O202" s="0" t="n">
        <f aca="false">K202+L202+M202-fixed</f>
        <v>-29744.6156538322</v>
      </c>
      <c r="P202" s="0" t="n">
        <f aca="false">12*Inputs!$B$6*(1-MIN(1,Inputs!$F$6*$D202))*(ic*Inputs!$C$6+flat_fee-cost_acc-cost_wd*Inputs!$E$6*$E202-cost_fx*Inputs!$D$6)+12*Inputs!$B$7*(1-MIN(1,Inputs!$F$7*$D202))*(ic*Inputs!$C$7+flat_fee-cost_acc-cost_wd*Inputs!$E$7*$E202-cost_fx*Inputs!$D$7)+12*Inputs!$B$8*(1-MIN(1,Inputs!$F$8*$D202))*(ic*Inputs!$C$8+flat_fee-cost_acc-cost_wd*Inputs!$E$8*$E202-cost_fx*Inputs!$D$8)-fixed</f>
        <v>35256.8733636799</v>
      </c>
    </row>
    <row r="203" customFormat="false" ht="15" hidden="false" customHeight="false" outlineLevel="0" collapsed="false">
      <c r="A203" s="0" t="n">
        <v>138</v>
      </c>
      <c r="B203" s="0" t="n">
        <v>0.227804</v>
      </c>
      <c r="C203" s="0" t="n">
        <v>0.947045</v>
      </c>
      <c r="D203" s="0" t="n">
        <v>0.798244</v>
      </c>
      <c r="E203" s="0" t="n">
        <v>1.193133</v>
      </c>
      <c r="F203" s="0" t="n">
        <v>0.393015</v>
      </c>
      <c r="G203" s="0" t="n">
        <f aca="false">12*Inputs!$B$6*(MIN(1,$H$50*$C203)*(ic*Inputs!$C$6+pS+fee_fx*Inputs!$D$6-cost_acc-cost_wd*Inputs!$E$6*$E203-cost_fx*Inputs!$D$6-$F203)+(1-MIN(1,$H$50*$C203))*(1-MIN(1,Inputs!$G$6*$D203)*churn_nonbuyers)*(ic*Inputs!$C$6+fee_wd*Inputs!$E$6*(1-$B203)+fee_fx*Inputs!$D$6-cost_acc-cost_wd*Inputs!$E$6*(1-$B203)-cost_fx*Inputs!$D$6))</f>
        <v>206596.841295278</v>
      </c>
      <c r="H203" s="0" t="n">
        <f aca="false">12*Inputs!$B$7*(MIN(1,$H$51*$C203)*(ic*Inputs!$C$7+pE+fee_fx*Inputs!$D$7-cost_acc-cost_wd*Inputs!$E$7*$E203-cost_fx*Inputs!$D$7-$F203)+(1-MIN(1,$H$51*$C203))*(1-MIN(1,Inputs!$G$7*$D203)*churn_nonbuyers)*(ic*Inputs!$C$7+fee_wd*Inputs!$E$7*(1-$B203)+fee_fx*Inputs!$D$7-cost_acc-cost_wd*Inputs!$E$7*(1-$B203)-cost_fx*Inputs!$D$7))</f>
        <v>388807.680021067</v>
      </c>
      <c r="I203" s="0" t="n">
        <f aca="false">12*Inputs!$B$8*(MIN(1,$H$52*$C203)*(ic*Inputs!$C$8+pT-cost_acc-cost_wd*Inputs!$E$8-cost_fx*Inputs!$D$8-cost_ins)+(1-MIN(1,$H$52*$C203))*(1-MIN(1,Inputs!$G$8*$D203)*churn_nonbuyers)*(ic*Inputs!$C$8+fee_wd*Inputs!$E$8*(1-$B203)+fee_fx*Inputs!$D$8-cost_acc-cost_wd*Inputs!$E$8*(1-$B203)-cost_fx*Inputs!$D$8))</f>
        <v>183428.278384684</v>
      </c>
      <c r="J203" s="0" t="n">
        <f aca="false">G203+H203+I203-fixed</f>
        <v>78832.7997010279</v>
      </c>
      <c r="K203" s="0" t="n">
        <f aca="false">12*Inputs!$B$6*(1-MIN(1,Inputs!$G$6*$D203)*churn_nonbuyers)*(ic*Inputs!$C$6+fee_wd*Inputs!$E$6*(1-$B203)+fee_fx*Inputs!$D$6-cost_acc-cost_wd*Inputs!$E$6*(1-$B203)-cost_fx*Inputs!$D$6)</f>
        <v>162059.195348467</v>
      </c>
      <c r="L203" s="0" t="n">
        <f aca="false">12*Inputs!$B$7*(1-MIN(1,Inputs!$G$7*$D203)*churn_nonbuyers)*(ic*Inputs!$C$7+fee_wd*Inputs!$E$7*(1-$B203)+fee_fx*Inputs!$D$7-cost_acc-cost_wd*Inputs!$E$7*(1-$B203)-cost_fx*Inputs!$D$7)</f>
        <v>361526.22709708</v>
      </c>
      <c r="M203" s="0" t="n">
        <f aca="false">12*Inputs!$B$8*(1-MIN(1,Inputs!$G$8*$D203)*churn_nonbuyers)*(ic*Inputs!$C$8+fee_wd*Inputs!$E$8*(1-$B203)+fee_fx*Inputs!$D$8-cost_acc-cost_wd*Inputs!$E$8*(1-$B203)-cost_fx*Inputs!$D$8)</f>
        <v>139192.549599514</v>
      </c>
      <c r="N203" s="0" t="n">
        <f aca="false">K203+L203+I203-fixed</f>
        <v>7013.70083023119</v>
      </c>
      <c r="O203" s="0" t="n">
        <f aca="false">K203+L203+M203-fixed</f>
        <v>-37222.0279549388</v>
      </c>
      <c r="P203" s="0" t="n">
        <f aca="false">12*Inputs!$B$6*(1-MIN(1,Inputs!$F$6*$D203))*(ic*Inputs!$C$6+flat_fee-cost_acc-cost_wd*Inputs!$E$6*$E203-cost_fx*Inputs!$D$6)+12*Inputs!$B$7*(1-MIN(1,Inputs!$F$7*$D203))*(ic*Inputs!$C$7+flat_fee-cost_acc-cost_wd*Inputs!$E$7*$E203-cost_fx*Inputs!$D$7)+12*Inputs!$B$8*(1-MIN(1,Inputs!$F$8*$D203))*(ic*Inputs!$C$8+flat_fee-cost_acc-cost_wd*Inputs!$E$8*$E203-cost_fx*Inputs!$D$8)-fixed</f>
        <v>91462.6235964801</v>
      </c>
    </row>
    <row r="204" customFormat="false" ht="15" hidden="false" customHeight="false" outlineLevel="0" collapsed="false">
      <c r="A204" s="0" t="n">
        <v>139</v>
      </c>
      <c r="B204" s="0" t="n">
        <v>0.371281</v>
      </c>
      <c r="C204" s="0" t="n">
        <v>1.032184</v>
      </c>
      <c r="D204" s="0" t="n">
        <v>0.867356</v>
      </c>
      <c r="E204" s="0" t="n">
        <v>1.346821</v>
      </c>
      <c r="F204" s="0" t="n">
        <v>0.191214</v>
      </c>
      <c r="G204" s="0" t="n">
        <f aca="false">12*Inputs!$B$6*(MIN(1,$H$50*$C204)*(ic*Inputs!$C$6+pS+fee_fx*Inputs!$D$6-cost_acc-cost_wd*Inputs!$E$6*$E204-cost_fx*Inputs!$D$6-$F204)+(1-MIN(1,$H$50*$C204))*(1-MIN(1,Inputs!$G$6*$D204)*churn_nonbuyers)*(ic*Inputs!$C$6+fee_wd*Inputs!$E$6*(1-$B204)+fee_fx*Inputs!$D$6-cost_acc-cost_wd*Inputs!$E$6*(1-$B204)-cost_fx*Inputs!$D$6))</f>
        <v>193077.216073363</v>
      </c>
      <c r="H204" s="0" t="n">
        <f aca="false">12*Inputs!$B$7*(MIN(1,$H$51*$C204)*(ic*Inputs!$C$7+pE+fee_fx*Inputs!$D$7-cost_acc-cost_wd*Inputs!$E$7*$E204-cost_fx*Inputs!$D$7-$F204)+(1-MIN(1,$H$51*$C204))*(1-MIN(1,Inputs!$G$7*$D204)*churn_nonbuyers)*(ic*Inputs!$C$7+fee_wd*Inputs!$E$7*(1-$B204)+fee_fx*Inputs!$D$7-cost_acc-cost_wd*Inputs!$E$7*(1-$B204)-cost_fx*Inputs!$D$7))</f>
        <v>372717.752371601</v>
      </c>
      <c r="I204" s="0" t="n">
        <f aca="false">12*Inputs!$B$8*(MIN(1,$H$52*$C204)*(ic*Inputs!$C$8+pT-cost_acc-cost_wd*Inputs!$E$8-cost_fx*Inputs!$D$8-cost_ins)+(1-MIN(1,$H$52*$C204))*(1-MIN(1,Inputs!$G$8*$D204)*churn_nonbuyers)*(ic*Inputs!$C$8+fee_wd*Inputs!$E$8*(1-$B204)+fee_fx*Inputs!$D$8-cost_acc-cost_wd*Inputs!$E$8*(1-$B204)-cost_fx*Inputs!$D$8))</f>
        <v>182419.664203227</v>
      </c>
      <c r="J204" s="0" t="n">
        <f aca="false">G204+H204+I204-fixed</f>
        <v>48214.6326481917</v>
      </c>
      <c r="K204" s="0" t="n">
        <f aca="false">12*Inputs!$B$6*(1-MIN(1,Inputs!$G$6*$D204)*churn_nonbuyers)*(ic*Inputs!$C$6+fee_wd*Inputs!$E$6*(1-$B204)+fee_fx*Inputs!$D$6-cost_acc-cost_wd*Inputs!$E$6*(1-$B204)-cost_fx*Inputs!$D$6)</f>
        <v>141711.223701859</v>
      </c>
      <c r="L204" s="0" t="n">
        <f aca="false">12*Inputs!$B$7*(1-MIN(1,Inputs!$G$7*$D204)*churn_nonbuyers)*(ic*Inputs!$C$7+fee_wd*Inputs!$E$7*(1-$B204)+fee_fx*Inputs!$D$7-cost_acc-cost_wd*Inputs!$E$7*(1-$B204)-cost_fx*Inputs!$D$7)</f>
        <v>340635.179533116</v>
      </c>
      <c r="M204" s="0" t="n">
        <f aca="false">12*Inputs!$B$8*(1-MIN(1,Inputs!$G$8*$D204)*churn_nonbuyers)*(ic*Inputs!$C$8+fee_wd*Inputs!$E$8*(1-$B204)+fee_fx*Inputs!$D$8-cost_acc-cost_wd*Inputs!$E$8*(1-$B204)-cost_fx*Inputs!$D$8)</f>
        <v>121225.31530201</v>
      </c>
      <c r="N204" s="0" t="n">
        <f aca="false">K204+L204+I204-fixed</f>
        <v>-35233.9325617985</v>
      </c>
      <c r="O204" s="0" t="n">
        <f aca="false">K204+L204+M204-fixed</f>
        <v>-96428.2814630158</v>
      </c>
      <c r="P204" s="0" t="n">
        <f aca="false">12*Inputs!$B$6*(1-MIN(1,Inputs!$F$6*$D204))*(ic*Inputs!$C$6+flat_fee-cost_acc-cost_wd*Inputs!$E$6*$E204-cost_fx*Inputs!$D$6)+12*Inputs!$B$7*(1-MIN(1,Inputs!$F$7*$D204))*(ic*Inputs!$C$7+flat_fee-cost_acc-cost_wd*Inputs!$E$7*$E204-cost_fx*Inputs!$D$7)+12*Inputs!$B$8*(1-MIN(1,Inputs!$F$8*$D204))*(ic*Inputs!$C$8+flat_fee-cost_acc-cost_wd*Inputs!$E$8*$E204-cost_fx*Inputs!$D$8)-fixed</f>
        <v>-15593.9003017599</v>
      </c>
    </row>
    <row r="205" customFormat="false" ht="15" hidden="false" customHeight="false" outlineLevel="0" collapsed="false">
      <c r="A205" s="0" t="n">
        <v>140</v>
      </c>
      <c r="B205" s="0" t="n">
        <v>0.068202</v>
      </c>
      <c r="C205" s="0" t="n">
        <v>1.16035</v>
      </c>
      <c r="D205" s="0" t="n">
        <v>1.054999</v>
      </c>
      <c r="E205" s="0" t="n">
        <v>1.08587</v>
      </c>
      <c r="F205" s="0" t="n">
        <v>0.285133</v>
      </c>
      <c r="G205" s="0" t="n">
        <f aca="false">12*Inputs!$B$6*(MIN(1,$H$50*$C205)*(ic*Inputs!$C$6+pS+fee_fx*Inputs!$D$6-cost_acc-cost_wd*Inputs!$E$6*$E205-cost_fx*Inputs!$D$6-$F205)+(1-MIN(1,$H$50*$C205))*(1-MIN(1,Inputs!$G$6*$D205)*churn_nonbuyers)*(ic*Inputs!$C$6+fee_wd*Inputs!$E$6*(1-$B205)+fee_fx*Inputs!$D$6-cost_acc-cost_wd*Inputs!$E$6*(1-$B205)-cost_fx*Inputs!$D$6))</f>
        <v>240163.58344777</v>
      </c>
      <c r="H205" s="0" t="n">
        <f aca="false">12*Inputs!$B$7*(MIN(1,$H$51*$C205)*(ic*Inputs!$C$7+pE+fee_fx*Inputs!$D$7-cost_acc-cost_wd*Inputs!$E$7*$E205-cost_fx*Inputs!$D$7-$F205)+(1-MIN(1,$H$51*$C205))*(1-MIN(1,Inputs!$G$7*$D205)*churn_nonbuyers)*(ic*Inputs!$C$7+fee_wd*Inputs!$E$7*(1-$B205)+fee_fx*Inputs!$D$7-cost_acc-cost_wd*Inputs!$E$7*(1-$B205)-cost_fx*Inputs!$D$7))</f>
        <v>426897.745427747</v>
      </c>
      <c r="I205" s="0" t="n">
        <f aca="false">12*Inputs!$B$8*(MIN(1,$H$52*$C205)*(ic*Inputs!$C$8+pT-cost_acc-cost_wd*Inputs!$E$8-cost_fx*Inputs!$D$8-cost_ins)+(1-MIN(1,$H$52*$C205))*(1-MIN(1,Inputs!$G$8*$D205)*churn_nonbuyers)*(ic*Inputs!$C$8+fee_wd*Inputs!$E$8*(1-$B205)+fee_fx*Inputs!$D$8-cost_acc-cost_wd*Inputs!$E$8*(1-$B205)-cost_fx*Inputs!$D$8))</f>
        <v>183122.366330772</v>
      </c>
      <c r="J205" s="0" t="n">
        <f aca="false">G205+H205+I205-fixed</f>
        <v>150183.695206289</v>
      </c>
      <c r="K205" s="0" t="n">
        <f aca="false">12*Inputs!$B$6*(1-MIN(1,Inputs!$G$6*$D205)*churn_nonbuyers)*(ic*Inputs!$C$6+fee_wd*Inputs!$E$6*(1-$B205)+fee_fx*Inputs!$D$6-cost_acc-cost_wd*Inputs!$E$6*(1-$B205)-cost_fx*Inputs!$D$6)</f>
        <v>181662.583980946</v>
      </c>
      <c r="L205" s="0" t="n">
        <f aca="false">12*Inputs!$B$7*(1-MIN(1,Inputs!$G$7*$D205)*churn_nonbuyers)*(ic*Inputs!$C$7+fee_wd*Inputs!$E$7*(1-$B205)+fee_fx*Inputs!$D$7-cost_acc-cost_wd*Inputs!$E$7*(1-$B205)-cost_fx*Inputs!$D$7)</f>
        <v>380928.481236567</v>
      </c>
      <c r="M205" s="0" t="n">
        <f aca="false">12*Inputs!$B$8*(1-MIN(1,Inputs!$G$8*$D205)*churn_nonbuyers)*(ic*Inputs!$C$8+fee_wd*Inputs!$E$8*(1-$B205)+fee_fx*Inputs!$D$8-cost_acc-cost_wd*Inputs!$E$8*(1-$B205)-cost_fx*Inputs!$D$8)</f>
        <v>84497.7546844128</v>
      </c>
      <c r="N205" s="0" t="n">
        <f aca="false">K205+L205+I205-fixed</f>
        <v>45713.4315482848</v>
      </c>
      <c r="O205" s="0" t="n">
        <f aca="false">K205+L205+M205-fixed</f>
        <v>-52911.1800980743</v>
      </c>
      <c r="P205" s="0" t="n">
        <f aca="false">12*Inputs!$B$6*(1-MIN(1,Inputs!$F$6*$D205))*(ic*Inputs!$C$6+flat_fee-cost_acc-cost_wd*Inputs!$E$6*$E205-cost_fx*Inputs!$D$6)+12*Inputs!$B$7*(1-MIN(1,Inputs!$F$7*$D205))*(ic*Inputs!$C$7+flat_fee-cost_acc-cost_wd*Inputs!$E$7*$E205-cost_fx*Inputs!$D$7)+12*Inputs!$B$8*(1-MIN(1,Inputs!$F$8*$D205))*(ic*Inputs!$C$8+flat_fee-cost_acc-cost_wd*Inputs!$E$8*$E205-cost_fx*Inputs!$D$8)-fixed</f>
        <v>3494.1473192001</v>
      </c>
    </row>
    <row r="206" customFormat="false" ht="15" hidden="false" customHeight="false" outlineLevel="0" collapsed="false">
      <c r="A206" s="0" t="n">
        <v>141</v>
      </c>
      <c r="B206" s="0" t="n">
        <v>0.196106</v>
      </c>
      <c r="C206" s="0" t="n">
        <v>0.916526</v>
      </c>
      <c r="D206" s="0" t="n">
        <v>0.953808</v>
      </c>
      <c r="E206" s="0" t="n">
        <v>1.085368</v>
      </c>
      <c r="F206" s="0" t="n">
        <v>0.238475</v>
      </c>
      <c r="G206" s="0" t="n">
        <f aca="false">12*Inputs!$B$6*(MIN(1,$H$50*$C206)*(ic*Inputs!$C$6+pS+fee_fx*Inputs!$D$6-cost_acc-cost_wd*Inputs!$E$6*$E206-cost_fx*Inputs!$D$6-$F206)+(1-MIN(1,$H$50*$C206))*(1-MIN(1,Inputs!$G$6*$D206)*churn_nonbuyers)*(ic*Inputs!$C$6+fee_wd*Inputs!$E$6*(1-$B206)+fee_fx*Inputs!$D$6-cost_acc-cost_wd*Inputs!$E$6*(1-$B206)-cost_fx*Inputs!$D$6))</f>
        <v>213512.070911853</v>
      </c>
      <c r="H206" s="0" t="n">
        <f aca="false">12*Inputs!$B$7*(MIN(1,$H$51*$C206)*(ic*Inputs!$C$7+pE+fee_fx*Inputs!$D$7-cost_acc-cost_wd*Inputs!$E$7*$E206-cost_fx*Inputs!$D$7-$F206)+(1-MIN(1,$H$51*$C206))*(1-MIN(1,Inputs!$G$7*$D206)*churn_nonbuyers)*(ic*Inputs!$C$7+fee_wd*Inputs!$E$7*(1-$B206)+fee_fx*Inputs!$D$7-cost_acc-cost_wd*Inputs!$E$7*(1-$B206)-cost_fx*Inputs!$D$7))</f>
        <v>409178.723144733</v>
      </c>
      <c r="I206" s="0" t="n">
        <f aca="false">12*Inputs!$B$8*(MIN(1,$H$52*$C206)*(ic*Inputs!$C$8+pT-cost_acc-cost_wd*Inputs!$E$8-cost_fx*Inputs!$D$8-cost_ins)+(1-MIN(1,$H$52*$C206))*(1-MIN(1,Inputs!$G$8*$D206)*churn_nonbuyers)*(ic*Inputs!$C$8+fee_wd*Inputs!$E$8*(1-$B206)+fee_fx*Inputs!$D$8-cost_acc-cost_wd*Inputs!$E$8*(1-$B206)-cost_fx*Inputs!$D$8))</f>
        <v>169870.956562158</v>
      </c>
      <c r="J206" s="0" t="n">
        <f aca="false">G206+H206+I206-fixed</f>
        <v>92561.7506187442</v>
      </c>
      <c r="K206" s="0" t="n">
        <f aca="false">12*Inputs!$B$6*(1-MIN(1,Inputs!$G$6*$D206)*churn_nonbuyers)*(ic*Inputs!$C$6+fee_wd*Inputs!$E$6*(1-$B206)+fee_fx*Inputs!$D$6-cost_acc-cost_wd*Inputs!$E$6*(1-$B206)-cost_fx*Inputs!$D$6)</f>
        <v>165093.093155866</v>
      </c>
      <c r="L206" s="0" t="n">
        <f aca="false">12*Inputs!$B$7*(1-MIN(1,Inputs!$G$7*$D206)*churn_nonbuyers)*(ic*Inputs!$C$7+fee_wd*Inputs!$E$7*(1-$B206)+fee_fx*Inputs!$D$7-cost_acc-cost_wd*Inputs!$E$7*(1-$B206)-cost_fx*Inputs!$D$7)</f>
        <v>364231.519509519</v>
      </c>
      <c r="M206" s="0" t="n">
        <f aca="false">12*Inputs!$B$8*(1-MIN(1,Inputs!$G$8*$D206)*churn_nonbuyers)*(ic*Inputs!$C$8+fee_wd*Inputs!$E$8*(1-$B206)+fee_fx*Inputs!$D$8-cost_acc-cost_wd*Inputs!$E$8*(1-$B206)-cost_fx*Inputs!$D$8)</f>
        <v>105345.655207373</v>
      </c>
      <c r="N206" s="0" t="n">
        <f aca="false">K206+L206+I206-fixed</f>
        <v>-804.430772457039</v>
      </c>
      <c r="O206" s="0" t="n">
        <f aca="false">K206+L206+M206-fixed</f>
        <v>-65329.7321272423</v>
      </c>
      <c r="P206" s="0" t="n">
        <f aca="false">12*Inputs!$B$6*(1-MIN(1,Inputs!$F$6*$D206))*(ic*Inputs!$C$6+flat_fee-cost_acc-cost_wd*Inputs!$E$6*$E206-cost_fx*Inputs!$D$6)+12*Inputs!$B$7*(1-MIN(1,Inputs!$F$7*$D206))*(ic*Inputs!$C$7+flat_fee-cost_acc-cost_wd*Inputs!$E$7*$E206-cost_fx*Inputs!$D$7)+12*Inputs!$B$8*(1-MIN(1,Inputs!$F$8*$D206))*(ic*Inputs!$C$8+flat_fee-cost_acc-cost_wd*Inputs!$E$8*$E206-cost_fx*Inputs!$D$8)-fixed</f>
        <v>58695.5896985598</v>
      </c>
    </row>
    <row r="207" customFormat="false" ht="15" hidden="false" customHeight="false" outlineLevel="0" collapsed="false">
      <c r="A207" s="0" t="n">
        <v>142</v>
      </c>
      <c r="B207" s="0" t="n">
        <v>0.315365</v>
      </c>
      <c r="C207" s="0" t="n">
        <v>0.905706</v>
      </c>
      <c r="D207" s="0" t="n">
        <v>1.803467</v>
      </c>
      <c r="E207" s="0" t="n">
        <v>1.147535</v>
      </c>
      <c r="F207" s="0" t="n">
        <v>0.085474</v>
      </c>
      <c r="G207" s="0" t="n">
        <f aca="false">12*Inputs!$B$6*(MIN(1,$H$50*$C207)*(ic*Inputs!$C$6+pS+fee_fx*Inputs!$D$6-cost_acc-cost_wd*Inputs!$E$6*$E207-cost_fx*Inputs!$D$6-$F207)+(1-MIN(1,$H$50*$C207))*(1-MIN(1,Inputs!$G$6*$D207)*churn_nonbuyers)*(ic*Inputs!$C$6+fee_wd*Inputs!$E$6*(1-$B207)+fee_fx*Inputs!$D$6-cost_acc-cost_wd*Inputs!$E$6*(1-$B207)-cost_fx*Inputs!$D$6))</f>
        <v>193512.086106098</v>
      </c>
      <c r="H207" s="0" t="n">
        <f aca="false">12*Inputs!$B$7*(MIN(1,$H$51*$C207)*(ic*Inputs!$C$7+pE+fee_fx*Inputs!$D$7-cost_acc-cost_wd*Inputs!$E$7*$E207-cost_fx*Inputs!$D$7-$F207)+(1-MIN(1,$H$51*$C207))*(1-MIN(1,Inputs!$G$7*$D207)*churn_nonbuyers)*(ic*Inputs!$C$7+fee_wd*Inputs!$E$7*(1-$B207)+fee_fx*Inputs!$D$7-cost_acc-cost_wd*Inputs!$E$7*(1-$B207)-cost_fx*Inputs!$D$7))</f>
        <v>393689.349035504</v>
      </c>
      <c r="I207" s="0" t="n">
        <f aca="false">12*Inputs!$B$8*(MIN(1,$H$52*$C207)*(ic*Inputs!$C$8+pT-cost_acc-cost_wd*Inputs!$E$8-cost_fx*Inputs!$D$8-cost_ins)+(1-MIN(1,$H$52*$C207))*(1-MIN(1,Inputs!$G$8*$D207)*churn_nonbuyers)*(ic*Inputs!$C$8+fee_wd*Inputs!$E$8*(1-$B207)+fee_fx*Inputs!$D$8-cost_acc-cost_wd*Inputs!$E$8*(1-$B207)-cost_fx*Inputs!$D$8))</f>
        <v>130552.085664</v>
      </c>
      <c r="J207" s="0" t="n">
        <f aca="false">G207+H207+I207-fixed</f>
        <v>17753.5208056025</v>
      </c>
      <c r="K207" s="0" t="n">
        <f aca="false">12*Inputs!$B$6*(1-MIN(1,Inputs!$G$6*$D207)*churn_nonbuyers)*(ic*Inputs!$C$6+fee_wd*Inputs!$E$6*(1-$B207)+fee_fx*Inputs!$D$6-cost_acc-cost_wd*Inputs!$E$6*(1-$B207)-cost_fx*Inputs!$D$6)</f>
        <v>142103.495307276</v>
      </c>
      <c r="L207" s="0" t="n">
        <f aca="false">12*Inputs!$B$7*(1-MIN(1,Inputs!$G$7*$D207)*churn_nonbuyers)*(ic*Inputs!$C$7+fee_wd*Inputs!$E$7*(1-$B207)+fee_fx*Inputs!$D$7-cost_acc-cost_wd*Inputs!$E$7*(1-$B207)-cost_fx*Inputs!$D$7)</f>
        <v>338429.704768366</v>
      </c>
      <c r="M207" s="0" t="n">
        <f aca="false">12*Inputs!$B$8*(1-MIN(1,Inputs!$G$8*$D207)*churn_nonbuyers)*(ic*Inputs!$C$8+fee_wd*Inputs!$E$8*(1-$B207)+fee_fx*Inputs!$D$8-cost_acc-cost_wd*Inputs!$E$8*(1-$B207)-cost_fx*Inputs!$D$8)</f>
        <v>0</v>
      </c>
      <c r="N207" s="0" t="n">
        <f aca="false">K207+L207+I207-fixed</f>
        <v>-88914.7142603584</v>
      </c>
      <c r="O207" s="0" t="n">
        <f aca="false">K207+L207+M207-fixed</f>
        <v>-219466.799924358</v>
      </c>
      <c r="P207" s="0" t="n">
        <f aca="false">12*Inputs!$B$6*(1-MIN(1,Inputs!$F$6*$D207))*(ic*Inputs!$C$6+flat_fee-cost_acc-cost_wd*Inputs!$E$6*$E207-cost_fx*Inputs!$D$6)+12*Inputs!$B$7*(1-MIN(1,Inputs!$F$7*$D207))*(ic*Inputs!$C$7+flat_fee-cost_acc-cost_wd*Inputs!$E$7*$E207-cost_fx*Inputs!$D$7)+12*Inputs!$B$8*(1-MIN(1,Inputs!$F$8*$D207))*(ic*Inputs!$C$8+flat_fee-cost_acc-cost_wd*Inputs!$E$8*$E207-cost_fx*Inputs!$D$8)-fixed</f>
        <v>-417911.1774532</v>
      </c>
    </row>
    <row r="208" customFormat="false" ht="15" hidden="false" customHeight="false" outlineLevel="0" collapsed="false">
      <c r="A208" s="0" t="n">
        <v>143</v>
      </c>
      <c r="B208" s="0" t="n">
        <v>0.152413</v>
      </c>
      <c r="C208" s="0" t="n">
        <v>0.8264</v>
      </c>
      <c r="D208" s="0" t="n">
        <v>1.648471</v>
      </c>
      <c r="E208" s="0" t="n">
        <v>1.058728</v>
      </c>
      <c r="F208" s="0" t="n">
        <v>0.059924</v>
      </c>
      <c r="G208" s="0" t="n">
        <f aca="false">12*Inputs!$B$6*(MIN(1,$H$50*$C208)*(ic*Inputs!$C$6+pS+fee_fx*Inputs!$D$6-cost_acc-cost_wd*Inputs!$E$6*$E208-cost_fx*Inputs!$D$6-$F208)+(1-MIN(1,$H$50*$C208))*(1-MIN(1,Inputs!$G$6*$D208)*churn_nonbuyers)*(ic*Inputs!$C$6+fee_wd*Inputs!$E$6*(1-$B208)+fee_fx*Inputs!$D$6-cost_acc-cost_wd*Inputs!$E$6*(1-$B208)-cost_fx*Inputs!$D$6))</f>
        <v>212425.953123019</v>
      </c>
      <c r="H208" s="0" t="n">
        <f aca="false">12*Inputs!$B$7*(MIN(1,$H$51*$C208)*(ic*Inputs!$C$7+pE+fee_fx*Inputs!$D$7-cost_acc-cost_wd*Inputs!$E$7*$E208-cost_fx*Inputs!$D$7-$F208)+(1-MIN(1,$H$51*$C208))*(1-MIN(1,Inputs!$G$7*$D208)*churn_nonbuyers)*(ic*Inputs!$C$7+fee_wd*Inputs!$E$7*(1-$B208)+fee_fx*Inputs!$D$7-cost_acc-cost_wd*Inputs!$E$7*(1-$B208)-cost_fx*Inputs!$D$7))</f>
        <v>414566.751852584</v>
      </c>
      <c r="I208" s="0" t="n">
        <f aca="false">12*Inputs!$B$8*(MIN(1,$H$52*$C208)*(ic*Inputs!$C$8+pT-cost_acc-cost_wd*Inputs!$E$8-cost_fx*Inputs!$D$8-cost_ins)+(1-MIN(1,$H$52*$C208))*(1-MIN(1,Inputs!$G$8*$D208)*churn_nonbuyers)*(ic*Inputs!$C$8+fee_wd*Inputs!$E$8*(1-$B208)+fee_fx*Inputs!$D$8-cost_acc-cost_wd*Inputs!$E$8*(1-$B208)-cost_fx*Inputs!$D$8))</f>
        <v>119120.6016</v>
      </c>
      <c r="J208" s="0" t="n">
        <f aca="false">G208+H208+I208-fixed</f>
        <v>46113.3065756033</v>
      </c>
      <c r="K208" s="0" t="n">
        <f aca="false">12*Inputs!$B$6*(1-MIN(1,Inputs!$G$6*$D208)*churn_nonbuyers)*(ic*Inputs!$C$6+fee_wd*Inputs!$E$6*(1-$B208)+fee_fx*Inputs!$D$6-cost_acc-cost_wd*Inputs!$E$6*(1-$B208)-cost_fx*Inputs!$D$6)</f>
        <v>164844.928875766</v>
      </c>
      <c r="L208" s="0" t="n">
        <f aca="false">12*Inputs!$B$7*(1-MIN(1,Inputs!$G$7*$D208)*churn_nonbuyers)*(ic*Inputs!$C$7+fee_wd*Inputs!$E$7*(1-$B208)+fee_fx*Inputs!$D$7-cost_acc-cost_wd*Inputs!$E$7*(1-$B208)-cost_fx*Inputs!$D$7)</f>
        <v>362398.015917459</v>
      </c>
      <c r="M208" s="0" t="n">
        <f aca="false">12*Inputs!$B$8*(1-MIN(1,Inputs!$G$8*$D208)*churn_nonbuyers)*(ic*Inputs!$C$8+fee_wd*Inputs!$E$8*(1-$B208)+fee_fx*Inputs!$D$8-cost_acc-cost_wd*Inputs!$E$8*(1-$B208)-cost_fx*Inputs!$D$8)</f>
        <v>0</v>
      </c>
      <c r="N208" s="0" t="n">
        <f aca="false">K208+L208+I208-fixed</f>
        <v>-53636.4536067748</v>
      </c>
      <c r="O208" s="0" t="n">
        <f aca="false">K208+L208+M208-fixed</f>
        <v>-172757.055206775</v>
      </c>
      <c r="P208" s="0" t="n">
        <f aca="false">12*Inputs!$B$6*(1-MIN(1,Inputs!$F$6*$D208))*(ic*Inputs!$C$6+flat_fee-cost_acc-cost_wd*Inputs!$E$6*$E208-cost_fx*Inputs!$D$6)+12*Inputs!$B$7*(1-MIN(1,Inputs!$F$7*$D208))*(ic*Inputs!$C$7+flat_fee-cost_acc-cost_wd*Inputs!$E$7*$E208-cost_fx*Inputs!$D$7)+12*Inputs!$B$8*(1-MIN(1,Inputs!$F$8*$D208))*(ic*Inputs!$C$8+flat_fee-cost_acc-cost_wd*Inputs!$E$8*$E208-cost_fx*Inputs!$D$8)-fixed</f>
        <v>-311449.43291488</v>
      </c>
    </row>
    <row r="209" customFormat="false" ht="15" hidden="false" customHeight="false" outlineLevel="0" collapsed="false">
      <c r="A209" s="0" t="n">
        <v>144</v>
      </c>
      <c r="B209" s="0" t="n">
        <v>0.2136</v>
      </c>
      <c r="C209" s="0" t="n">
        <v>1.081306</v>
      </c>
      <c r="D209" s="0" t="n">
        <v>1.027542</v>
      </c>
      <c r="E209" s="0" t="n">
        <v>1.175307</v>
      </c>
      <c r="F209" s="0" t="n">
        <v>0.348158</v>
      </c>
      <c r="G209" s="0" t="n">
        <f aca="false">12*Inputs!$B$6*(MIN(1,$H$50*$C209)*(ic*Inputs!$C$6+pS+fee_fx*Inputs!$D$6-cost_acc-cost_wd*Inputs!$E$6*$E209-cost_fx*Inputs!$D$6-$F209)+(1-MIN(1,$H$50*$C209))*(1-MIN(1,Inputs!$G$6*$D209)*churn_nonbuyers)*(ic*Inputs!$C$6+fee_wd*Inputs!$E$6*(1-$B209)+fee_fx*Inputs!$D$6-cost_acc-cost_wd*Inputs!$E$6*(1-$B209)-cost_fx*Inputs!$D$6))</f>
        <v>214477.130401077</v>
      </c>
      <c r="H209" s="0" t="n">
        <f aca="false">12*Inputs!$B$7*(MIN(1,$H$51*$C209)*(ic*Inputs!$C$7+pE+fee_fx*Inputs!$D$7-cost_acc-cost_wd*Inputs!$E$7*$E209-cost_fx*Inputs!$D$7-$F209)+(1-MIN(1,$H$51*$C209))*(1-MIN(1,Inputs!$G$7*$D209)*churn_nonbuyers)*(ic*Inputs!$C$7+fee_wd*Inputs!$E$7*(1-$B209)+fee_fx*Inputs!$D$7-cost_acc-cost_wd*Inputs!$E$7*(1-$B209)-cost_fx*Inputs!$D$7))</f>
        <v>397368.716331219</v>
      </c>
      <c r="I209" s="0" t="n">
        <f aca="false">12*Inputs!$B$8*(MIN(1,$H$52*$C209)*(ic*Inputs!$C$8+pT-cost_acc-cost_wd*Inputs!$E$8-cost_fx*Inputs!$D$8-cost_ins)+(1-MIN(1,$H$52*$C209))*(1-MIN(1,Inputs!$G$8*$D209)*churn_nonbuyers)*(ic*Inputs!$C$8+fee_wd*Inputs!$E$8*(1-$B209)+fee_fx*Inputs!$D$8-cost_acc-cost_wd*Inputs!$E$8*(1-$B209)-cost_fx*Inputs!$D$8))</f>
        <v>177437.401427291</v>
      </c>
      <c r="J209" s="0" t="n">
        <f aca="false">G209+H209+I209-fixed</f>
        <v>89283.2481595867</v>
      </c>
      <c r="K209" s="0" t="n">
        <f aca="false">12*Inputs!$B$6*(1-MIN(1,Inputs!$G$6*$D209)*churn_nonbuyers)*(ic*Inputs!$C$6+fee_wd*Inputs!$E$6*(1-$B209)+fee_fx*Inputs!$D$6-cost_acc-cost_wd*Inputs!$E$6*(1-$B209)-cost_fx*Inputs!$D$6)</f>
        <v>162064.25403264</v>
      </c>
      <c r="L209" s="0" t="n">
        <f aca="false">12*Inputs!$B$7*(1-MIN(1,Inputs!$G$7*$D209)*churn_nonbuyers)*(ic*Inputs!$C$7+fee_wd*Inputs!$E$7*(1-$B209)+fee_fx*Inputs!$D$7-cost_acc-cost_wd*Inputs!$E$7*(1-$B209)-cost_fx*Inputs!$D$7)</f>
        <v>360960.618403584</v>
      </c>
      <c r="M209" s="0" t="n">
        <f aca="false">12*Inputs!$B$8*(1-MIN(1,Inputs!$G$8*$D209)*churn_nonbuyers)*(ic*Inputs!$C$8+fee_wd*Inputs!$E$8*(1-$B209)+fee_fx*Inputs!$D$8-cost_acc-cost_wd*Inputs!$E$8*(1-$B209)-cost_fx*Inputs!$D$8)</f>
        <v>88749.03167232</v>
      </c>
      <c r="N209" s="0" t="n">
        <f aca="false">K209+L209+I209-fixed</f>
        <v>462.273863515235</v>
      </c>
      <c r="O209" s="0" t="n">
        <f aca="false">K209+L209+M209-fixed</f>
        <v>-88226.095891456</v>
      </c>
      <c r="P209" s="0" t="n">
        <f aca="false">12*Inputs!$B$6*(1-MIN(1,Inputs!$F$6*$D209))*(ic*Inputs!$C$6+flat_fee-cost_acc-cost_wd*Inputs!$E$6*$E209-cost_fx*Inputs!$D$6)+12*Inputs!$B$7*(1-MIN(1,Inputs!$F$7*$D209))*(ic*Inputs!$C$7+flat_fee-cost_acc-cost_wd*Inputs!$E$7*$E209-cost_fx*Inputs!$D$7)+12*Inputs!$B$8*(1-MIN(1,Inputs!$F$8*$D209))*(ic*Inputs!$C$8+flat_fee-cost_acc-cost_wd*Inputs!$E$8*$E209-cost_fx*Inputs!$D$8)-fixed</f>
        <v>-19633.53568144</v>
      </c>
    </row>
    <row r="210" customFormat="false" ht="15" hidden="false" customHeight="false" outlineLevel="0" collapsed="false">
      <c r="A210" s="0" t="n">
        <v>145</v>
      </c>
      <c r="B210" s="0" t="n">
        <v>0.032786</v>
      </c>
      <c r="C210" s="0" t="n">
        <v>0.837544</v>
      </c>
      <c r="D210" s="0" t="n">
        <v>0.932393</v>
      </c>
      <c r="E210" s="0" t="n">
        <v>1.278566</v>
      </c>
      <c r="F210" s="0" t="n">
        <v>0.375172</v>
      </c>
      <c r="G210" s="0" t="n">
        <f aca="false">12*Inputs!$B$6*(MIN(1,$H$50*$C210)*(ic*Inputs!$C$6+pS+fee_fx*Inputs!$D$6-cost_acc-cost_wd*Inputs!$E$6*$E210-cost_fx*Inputs!$D$6-$F210)+(1-MIN(1,$H$50*$C210))*(1-MIN(1,Inputs!$G$6*$D210)*churn_nonbuyers)*(ic*Inputs!$C$6+fee_wd*Inputs!$E$6*(1-$B210)+fee_fx*Inputs!$D$6-cost_acc-cost_wd*Inputs!$E$6*(1-$B210)-cost_fx*Inputs!$D$6))</f>
        <v>224066.090081362</v>
      </c>
      <c r="H210" s="0" t="n">
        <f aca="false">12*Inputs!$B$7*(MIN(1,$H$51*$C210)*(ic*Inputs!$C$7+pE+fee_fx*Inputs!$D$7-cost_acc-cost_wd*Inputs!$E$7*$E210-cost_fx*Inputs!$D$7-$F210)+(1-MIN(1,$H$51*$C210))*(1-MIN(1,Inputs!$G$7*$D210)*churn_nonbuyers)*(ic*Inputs!$C$7+fee_wd*Inputs!$E$7*(1-$B210)+fee_fx*Inputs!$D$7-cost_acc-cost_wd*Inputs!$E$7*(1-$B210)-cost_fx*Inputs!$D$7))</f>
        <v>395431.892939299</v>
      </c>
      <c r="I210" s="0" t="n">
        <f aca="false">12*Inputs!$B$8*(MIN(1,$H$52*$C210)*(ic*Inputs!$C$8+pT-cost_acc-cost_wd*Inputs!$E$8-cost_fx*Inputs!$D$8-cost_ins)+(1-MIN(1,$H$52*$C210))*(1-MIN(1,Inputs!$G$8*$D210)*churn_nonbuyers)*(ic*Inputs!$C$8+fee_wd*Inputs!$E$8*(1-$B210)+fee_fx*Inputs!$D$8-cost_acc-cost_wd*Inputs!$E$8*(1-$B210)-cost_fx*Inputs!$D$8))</f>
        <v>167402.846919181</v>
      </c>
      <c r="J210" s="0" t="n">
        <f aca="false">G210+H210+I210-fixed</f>
        <v>86900.829939842</v>
      </c>
      <c r="K210" s="0" t="n">
        <f aca="false">12*Inputs!$B$6*(1-MIN(1,Inputs!$G$6*$D210)*churn_nonbuyers)*(ic*Inputs!$C$6+fee_wd*Inputs!$E$6*(1-$B210)+fee_fx*Inputs!$D$6-cost_acc-cost_wd*Inputs!$E$6*(1-$B210)-cost_fx*Inputs!$D$6)</f>
        <v>187700.394505666</v>
      </c>
      <c r="L210" s="0" t="n">
        <f aca="false">12*Inputs!$B$7*(1-MIN(1,Inputs!$G$7*$D210)*churn_nonbuyers)*(ic*Inputs!$C$7+fee_wd*Inputs!$E$7*(1-$B210)+fee_fx*Inputs!$D$7-cost_acc-cost_wd*Inputs!$E$7*(1-$B210)-cost_fx*Inputs!$D$7)</f>
        <v>387332.650239399</v>
      </c>
      <c r="M210" s="0" t="n">
        <f aca="false">12*Inputs!$B$8*(1-MIN(1,Inputs!$G$8*$D210)*churn_nonbuyers)*(ic*Inputs!$C$8+fee_wd*Inputs!$E$8*(1-$B210)+fee_fx*Inputs!$D$8-cost_acc-cost_wd*Inputs!$E$8*(1-$B210)-cost_fx*Inputs!$D$8)</f>
        <v>112820.252439773</v>
      </c>
      <c r="N210" s="0" t="n">
        <f aca="false">K210+L210+I210-fixed</f>
        <v>42435.8916642458</v>
      </c>
      <c r="O210" s="0" t="n">
        <f aca="false">K210+L210+M210-fixed</f>
        <v>-12146.7028151623</v>
      </c>
      <c r="P210" s="0" t="n">
        <f aca="false">12*Inputs!$B$6*(1-MIN(1,Inputs!$F$6*$D210))*(ic*Inputs!$C$6+flat_fee-cost_acc-cost_wd*Inputs!$E$6*$E210-cost_fx*Inputs!$D$6)+12*Inputs!$B$7*(1-MIN(1,Inputs!$F$7*$D210))*(ic*Inputs!$C$7+flat_fee-cost_acc-cost_wd*Inputs!$E$7*$E210-cost_fx*Inputs!$D$7)+12*Inputs!$B$8*(1-MIN(1,Inputs!$F$8*$D210))*(ic*Inputs!$C$8+flat_fee-cost_acc-cost_wd*Inputs!$E$8*$E210-cost_fx*Inputs!$D$8)-fixed</f>
        <v>-16262.95447888</v>
      </c>
    </row>
    <row r="211" customFormat="false" ht="15" hidden="false" customHeight="false" outlineLevel="0" collapsed="false">
      <c r="A211" s="0" t="n">
        <v>146</v>
      </c>
      <c r="B211" s="0" t="n">
        <v>0.224779</v>
      </c>
      <c r="C211" s="0" t="n">
        <v>0.875445</v>
      </c>
      <c r="D211" s="0" t="n">
        <v>0.859704</v>
      </c>
      <c r="E211" s="0" t="n">
        <v>1.209886</v>
      </c>
      <c r="F211" s="0" t="n">
        <v>0.101657</v>
      </c>
      <c r="G211" s="0" t="n">
        <f aca="false">12*Inputs!$B$6*(MIN(1,$H$50*$C211)*(ic*Inputs!$C$6+pS+fee_fx*Inputs!$D$6-cost_acc-cost_wd*Inputs!$E$6*$E211-cost_fx*Inputs!$D$6-$F211)+(1-MIN(1,$H$50*$C211))*(1-MIN(1,Inputs!$G$6*$D211)*churn_nonbuyers)*(ic*Inputs!$C$6+fee_wd*Inputs!$E$6*(1-$B211)+fee_fx*Inputs!$D$6-cost_acc-cost_wd*Inputs!$E$6*(1-$B211)-cost_fx*Inputs!$D$6))</f>
        <v>208673.784666972</v>
      </c>
      <c r="H211" s="0" t="n">
        <f aca="false">12*Inputs!$B$7*(MIN(1,$H$51*$C211)*(ic*Inputs!$C$7+pE+fee_fx*Inputs!$D$7-cost_acc-cost_wd*Inputs!$E$7*$E211-cost_fx*Inputs!$D$7-$F211)+(1-MIN(1,$H$51*$C211))*(1-MIN(1,Inputs!$G$7*$D211)*churn_nonbuyers)*(ic*Inputs!$C$7+fee_wd*Inputs!$E$7*(1-$B211)+fee_fx*Inputs!$D$7-cost_acc-cost_wd*Inputs!$E$7*(1-$B211)-cost_fx*Inputs!$D$7))</f>
        <v>399579.429121925</v>
      </c>
      <c r="I211" s="0" t="n">
        <f aca="false">12*Inputs!$B$8*(MIN(1,$H$52*$C211)*(ic*Inputs!$C$8+pT-cost_acc-cost_wd*Inputs!$E$8-cost_fx*Inputs!$D$8-cost_ins)+(1-MIN(1,$H$52*$C211))*(1-MIN(1,Inputs!$G$8*$D211)*churn_nonbuyers)*(ic*Inputs!$C$8+fee_wd*Inputs!$E$8*(1-$B211)+fee_fx*Inputs!$D$8-cost_acc-cost_wd*Inputs!$E$8*(1-$B211)-cost_fx*Inputs!$D$8))</f>
        <v>174851.381647776</v>
      </c>
      <c r="J211" s="0" t="n">
        <f aca="false">G211+H211+I211-fixed</f>
        <v>83104.5954366729</v>
      </c>
      <c r="K211" s="0" t="n">
        <f aca="false">12*Inputs!$B$6*(1-MIN(1,Inputs!$G$6*$D211)*churn_nonbuyers)*(ic*Inputs!$C$6+fee_wd*Inputs!$E$6*(1-$B211)+fee_fx*Inputs!$D$6-cost_acc-cost_wd*Inputs!$E$6*(1-$B211)-cost_fx*Inputs!$D$6)</f>
        <v>161957.360198995</v>
      </c>
      <c r="L211" s="0" t="n">
        <f aca="false">12*Inputs!$B$7*(1-MIN(1,Inputs!$G$7*$D211)*churn_nonbuyers)*(ic*Inputs!$C$7+fee_wd*Inputs!$E$7*(1-$B211)+fee_fx*Inputs!$D$7-cost_acc-cost_wd*Inputs!$E$7*(1-$B211)-cost_fx*Inputs!$D$7)</f>
        <v>361267.655927397</v>
      </c>
      <c r="M211" s="0" t="n">
        <f aca="false">12*Inputs!$B$8*(1-MIN(1,Inputs!$G$8*$D211)*churn_nonbuyers)*(ic*Inputs!$C$8+fee_wd*Inputs!$E$8*(1-$B211)+fee_fx*Inputs!$D$8-cost_acc-cost_wd*Inputs!$E$8*(1-$B211)-cost_fx*Inputs!$D$8)</f>
        <v>125678.416501978</v>
      </c>
      <c r="N211" s="0" t="n">
        <f aca="false">K211+L211+I211-fixed</f>
        <v>-1923.60222583183</v>
      </c>
      <c r="O211" s="0" t="n">
        <f aca="false">K211+L211+M211-fixed</f>
        <v>-51096.5673716301</v>
      </c>
      <c r="P211" s="0" t="n">
        <f aca="false">12*Inputs!$B$6*(1-MIN(1,Inputs!$F$6*$D211))*(ic*Inputs!$C$6+flat_fee-cost_acc-cost_wd*Inputs!$E$6*$E211-cost_fx*Inputs!$D$6)+12*Inputs!$B$7*(1-MIN(1,Inputs!$F$7*$D211))*(ic*Inputs!$C$7+flat_fee-cost_acc-cost_wd*Inputs!$E$7*$E211-cost_fx*Inputs!$D$7)+12*Inputs!$B$8*(1-MIN(1,Inputs!$F$8*$D211))*(ic*Inputs!$C$8+flat_fee-cost_acc-cost_wd*Inputs!$E$8*$E211-cost_fx*Inputs!$D$8)-fixed</f>
        <v>51851.01078656</v>
      </c>
    </row>
    <row r="212" customFormat="false" ht="15" hidden="false" customHeight="false" outlineLevel="0" collapsed="false">
      <c r="A212" s="0" t="n">
        <v>147</v>
      </c>
      <c r="B212" s="0" t="n">
        <v>0.346542</v>
      </c>
      <c r="C212" s="0" t="n">
        <v>1.084921</v>
      </c>
      <c r="D212" s="0" t="n">
        <v>1.029318</v>
      </c>
      <c r="E212" s="0" t="n">
        <v>1.306002</v>
      </c>
      <c r="F212" s="0" t="n">
        <v>0.28625</v>
      </c>
      <c r="G212" s="0" t="n">
        <f aca="false">12*Inputs!$B$6*(MIN(1,$H$50*$C212)*(ic*Inputs!$C$6+pS+fee_fx*Inputs!$D$6-cost_acc-cost_wd*Inputs!$E$6*$E212-cost_fx*Inputs!$D$6-$F212)+(1-MIN(1,$H$50*$C212))*(1-MIN(1,Inputs!$G$6*$D212)*churn_nonbuyers)*(ic*Inputs!$C$6+fee_wd*Inputs!$E$6*(1-$B212)+fee_fx*Inputs!$D$6-cost_acc-cost_wd*Inputs!$E$6*(1-$B212)-cost_fx*Inputs!$D$6))</f>
        <v>196336.69399116</v>
      </c>
      <c r="H212" s="0" t="n">
        <f aca="false">12*Inputs!$B$7*(MIN(1,$H$51*$C212)*(ic*Inputs!$C$7+pE+fee_fx*Inputs!$D$7-cost_acc-cost_wd*Inputs!$E$7*$E212-cost_fx*Inputs!$D$7-$F212)+(1-MIN(1,$H$51*$C212))*(1-MIN(1,Inputs!$G$7*$D212)*churn_nonbuyers)*(ic*Inputs!$C$7+fee_wd*Inputs!$E$7*(1-$B212)+fee_fx*Inputs!$D$7-cost_acc-cost_wd*Inputs!$E$7*(1-$B212)-cost_fx*Inputs!$D$7))</f>
        <v>374511.981832215</v>
      </c>
      <c r="I212" s="0" t="n">
        <f aca="false">12*Inputs!$B$8*(MIN(1,$H$52*$C212)*(ic*Inputs!$C$8+pT-cost_acc-cost_wd*Inputs!$E$8-cost_fx*Inputs!$D$8-cost_ins)+(1-MIN(1,$H$52*$C212))*(1-MIN(1,Inputs!$G$8*$D212)*churn_nonbuyers)*(ic*Inputs!$C$8+fee_wd*Inputs!$E$8*(1-$B212)+fee_fx*Inputs!$D$8-cost_acc-cost_wd*Inputs!$E$8*(1-$B212)-cost_fx*Inputs!$D$8))</f>
        <v>177210.348420259</v>
      </c>
      <c r="J212" s="0" t="n">
        <f aca="false">G212+H212+I212-fixed</f>
        <v>48059.0242436334</v>
      </c>
      <c r="K212" s="0" t="n">
        <f aca="false">12*Inputs!$B$6*(1-MIN(1,Inputs!$G$6*$D212)*churn_nonbuyers)*(ic*Inputs!$C$6+fee_wd*Inputs!$E$6*(1-$B212)+fee_fx*Inputs!$D$6-cost_acc-cost_wd*Inputs!$E$6*(1-$B212)-cost_fx*Inputs!$D$6)</f>
        <v>143890.680372163</v>
      </c>
      <c r="L212" s="0" t="n">
        <f aca="false">12*Inputs!$B$7*(1-MIN(1,Inputs!$G$7*$D212)*churn_nonbuyers)*(ic*Inputs!$C$7+fee_wd*Inputs!$E$7*(1-$B212)+fee_fx*Inputs!$D$7-cost_acc-cost_wd*Inputs!$E$7*(1-$B212)-cost_fx*Inputs!$D$7)</f>
        <v>342388.273759298</v>
      </c>
      <c r="M212" s="0" t="n">
        <f aca="false">12*Inputs!$B$8*(1-MIN(1,Inputs!$G$8*$D212)*churn_nonbuyers)*(ic*Inputs!$C$8+fee_wd*Inputs!$E$8*(1-$B212)+fee_fx*Inputs!$D$8-cost_acc-cost_wd*Inputs!$E$8*(1-$B212)-cost_fx*Inputs!$D$8)</f>
        <v>86572.5918167616</v>
      </c>
      <c r="N212" s="0" t="n">
        <f aca="false">K212+L212+I212-fixed</f>
        <v>-36510.6974482804</v>
      </c>
      <c r="O212" s="0" t="n">
        <f aca="false">K212+L212+M212-fixed</f>
        <v>-127148.454051777</v>
      </c>
      <c r="P212" s="0" t="n">
        <f aca="false">12*Inputs!$B$6*(1-MIN(1,Inputs!$F$6*$D212))*(ic*Inputs!$C$6+flat_fee-cost_acc-cost_wd*Inputs!$E$6*$E212-cost_fx*Inputs!$D$6)+12*Inputs!$B$7*(1-MIN(1,Inputs!$F$7*$D212))*(ic*Inputs!$C$7+flat_fee-cost_acc-cost_wd*Inputs!$E$7*$E212-cost_fx*Inputs!$D$7)+12*Inputs!$B$8*(1-MIN(1,Inputs!$F$8*$D212))*(ic*Inputs!$C$8+flat_fee-cost_acc-cost_wd*Inputs!$E$8*$E212-cost_fx*Inputs!$D$8)-fixed</f>
        <v>-76100.9771113599</v>
      </c>
    </row>
    <row r="213" customFormat="false" ht="15" hidden="false" customHeight="false" outlineLevel="0" collapsed="false">
      <c r="A213" s="0" t="n">
        <v>148</v>
      </c>
      <c r="B213" s="0" t="n">
        <v>0.372535</v>
      </c>
      <c r="C213" s="0" t="n">
        <v>1.045368</v>
      </c>
      <c r="D213" s="0" t="n">
        <v>1.040448</v>
      </c>
      <c r="E213" s="0" t="n">
        <v>1.137483</v>
      </c>
      <c r="F213" s="0" t="n">
        <v>0.146278</v>
      </c>
      <c r="G213" s="0" t="n">
        <f aca="false">12*Inputs!$B$6*(MIN(1,$H$50*$C213)*(ic*Inputs!$C$6+pS+fee_fx*Inputs!$D$6-cost_acc-cost_wd*Inputs!$E$6*$E213-cost_fx*Inputs!$D$6-$F213)+(1-MIN(1,$H$50*$C213))*(1-MIN(1,Inputs!$G$6*$D213)*churn_nonbuyers)*(ic*Inputs!$C$6+fee_wd*Inputs!$E$6*(1-$B213)+fee_fx*Inputs!$D$6-cost_acc-cost_wd*Inputs!$E$6*(1-$B213)-cost_fx*Inputs!$D$6))</f>
        <v>198525.867248155</v>
      </c>
      <c r="H213" s="0" t="n">
        <f aca="false">12*Inputs!$B$7*(MIN(1,$H$51*$C213)*(ic*Inputs!$C$7+pE+fee_fx*Inputs!$D$7-cost_acc-cost_wd*Inputs!$E$7*$E213-cost_fx*Inputs!$D$7-$F213)+(1-MIN(1,$H$51*$C213))*(1-MIN(1,Inputs!$G$7*$D213)*churn_nonbuyers)*(ic*Inputs!$C$7+fee_wd*Inputs!$E$7*(1-$B213)+fee_fx*Inputs!$D$7-cost_acc-cost_wd*Inputs!$E$7*(1-$B213)-cost_fx*Inputs!$D$7))</f>
        <v>399884.613268183</v>
      </c>
      <c r="I213" s="0" t="n">
        <f aca="false">12*Inputs!$B$8*(MIN(1,$H$52*$C213)*(ic*Inputs!$C$8+pT-cost_acc-cost_wd*Inputs!$E$8-cost_fx*Inputs!$D$8-cost_ins)+(1-MIN(1,$H$52*$C213))*(1-MIN(1,Inputs!$G$8*$D213)*churn_nonbuyers)*(ic*Inputs!$C$8+fee_wd*Inputs!$E$8*(1-$B213)+fee_fx*Inputs!$D$8-cost_acc-cost_wd*Inputs!$E$8*(1-$B213)-cost_fx*Inputs!$D$8))</f>
        <v>173167.665110382</v>
      </c>
      <c r="J213" s="0" t="n">
        <f aca="false">G213+H213+I213-fixed</f>
        <v>71578.1456267202</v>
      </c>
      <c r="K213" s="0" t="n">
        <f aca="false">12*Inputs!$B$6*(1-MIN(1,Inputs!$G$6*$D213)*churn_nonbuyers)*(ic*Inputs!$C$6+fee_wd*Inputs!$E$6*(1-$B213)+fee_fx*Inputs!$D$6-cost_acc-cost_wd*Inputs!$E$6*(1-$B213)-cost_fx*Inputs!$D$6)</f>
        <v>140257.987888896</v>
      </c>
      <c r="L213" s="0" t="n">
        <f aca="false">12*Inputs!$B$7*(1-MIN(1,Inputs!$G$7*$D213)*churn_nonbuyers)*(ic*Inputs!$C$7+fee_wd*Inputs!$E$7*(1-$B213)+fee_fx*Inputs!$D$7-cost_acc-cost_wd*Inputs!$E$7*(1-$B213)-cost_fx*Inputs!$D$7)</f>
        <v>338644.147229338</v>
      </c>
      <c r="M213" s="0" t="n">
        <f aca="false">12*Inputs!$B$8*(1-MIN(1,Inputs!$G$8*$D213)*churn_nonbuyers)*(ic*Inputs!$C$8+fee_wd*Inputs!$E$8*(1-$B213)+fee_fx*Inputs!$D$8-cost_acc-cost_wd*Inputs!$E$8*(1-$B213)-cost_fx*Inputs!$D$8)</f>
        <v>83820.231694848</v>
      </c>
      <c r="N213" s="0" t="n">
        <f aca="false">K213+L213+I213-fixed</f>
        <v>-47930.1997713844</v>
      </c>
      <c r="O213" s="0" t="n">
        <f aca="false">K213+L213+M213-fixed</f>
        <v>-137277.633186918</v>
      </c>
      <c r="P213" s="0" t="n">
        <f aca="false">12*Inputs!$B$6*(1-MIN(1,Inputs!$F$6*$D213))*(ic*Inputs!$C$6+flat_fee-cost_acc-cost_wd*Inputs!$E$6*$E213-cost_fx*Inputs!$D$6)+12*Inputs!$B$7*(1-MIN(1,Inputs!$F$7*$D213))*(ic*Inputs!$C$7+flat_fee-cost_acc-cost_wd*Inputs!$E$7*$E213-cost_fx*Inputs!$D$7)+12*Inputs!$B$8*(1-MIN(1,Inputs!$F$8*$D213))*(ic*Inputs!$C$8+flat_fee-cost_acc-cost_wd*Inputs!$E$8*$E213-cost_fx*Inputs!$D$8)-fixed</f>
        <v>-10395.79677184</v>
      </c>
    </row>
    <row r="214" customFormat="false" ht="15" hidden="false" customHeight="false" outlineLevel="0" collapsed="false">
      <c r="A214" s="0" t="n">
        <v>149</v>
      </c>
      <c r="B214" s="0" t="n">
        <v>0.051383</v>
      </c>
      <c r="C214" s="0" t="n">
        <v>0.952138</v>
      </c>
      <c r="D214" s="0" t="n">
        <v>0.935465</v>
      </c>
      <c r="E214" s="0" t="n">
        <v>1.350617</v>
      </c>
      <c r="F214" s="0" t="n">
        <v>0.311934</v>
      </c>
      <c r="G214" s="0" t="n">
        <f aca="false">12*Inputs!$B$6*(MIN(1,$H$50*$C214)*(ic*Inputs!$C$6+pS+fee_fx*Inputs!$D$6-cost_acc-cost_wd*Inputs!$E$6*$E214-cost_fx*Inputs!$D$6-$F214)+(1-MIN(1,$H$50*$C214))*(1-MIN(1,Inputs!$G$6*$D214)*churn_nonbuyers)*(ic*Inputs!$C$6+fee_wd*Inputs!$E$6*(1-$B214)+fee_fx*Inputs!$D$6-cost_acc-cost_wd*Inputs!$E$6*(1-$B214)-cost_fx*Inputs!$D$6))</f>
        <v>226462.159653208</v>
      </c>
      <c r="H214" s="0" t="n">
        <f aca="false">12*Inputs!$B$7*(MIN(1,$H$51*$C214)*(ic*Inputs!$C$7+pE+fee_fx*Inputs!$D$7-cost_acc-cost_wd*Inputs!$E$7*$E214-cost_fx*Inputs!$D$7-$F214)+(1-MIN(1,$H$51*$C214))*(1-MIN(1,Inputs!$G$7*$D214)*churn_nonbuyers)*(ic*Inputs!$C$7+fee_wd*Inputs!$E$7*(1-$B214)+fee_fx*Inputs!$D$7-cost_acc-cost_wd*Inputs!$E$7*(1-$B214)-cost_fx*Inputs!$D$7))</f>
        <v>390470.95094944</v>
      </c>
      <c r="I214" s="0" t="n">
        <f aca="false">12*Inputs!$B$8*(MIN(1,$H$52*$C214)*(ic*Inputs!$C$8+pT-cost_acc-cost_wd*Inputs!$E$8-cost_fx*Inputs!$D$8-cost_ins)+(1-MIN(1,$H$52*$C214))*(1-MIN(1,Inputs!$G$8*$D214)*churn_nonbuyers)*(ic*Inputs!$C$8+fee_wd*Inputs!$E$8*(1-$B214)+fee_fx*Inputs!$D$8-cost_acc-cost_wd*Inputs!$E$8*(1-$B214)-cost_fx*Inputs!$D$8))</f>
        <v>174535.203620975</v>
      </c>
      <c r="J214" s="0" t="n">
        <f aca="false">G214+H214+I214-fixed</f>
        <v>91468.3142236229</v>
      </c>
      <c r="K214" s="0" t="n">
        <f aca="false">12*Inputs!$B$6*(1-MIN(1,Inputs!$G$6*$D214)*churn_nonbuyers)*(ic*Inputs!$C$6+fee_wd*Inputs!$E$6*(1-$B214)+fee_fx*Inputs!$D$6-cost_acc-cost_wd*Inputs!$E$6*(1-$B214)-cost_fx*Inputs!$D$6)</f>
        <v>185117.443186284</v>
      </c>
      <c r="L214" s="0" t="n">
        <f aca="false">12*Inputs!$B$7*(1-MIN(1,Inputs!$G$7*$D214)*churn_nonbuyers)*(ic*Inputs!$C$7+fee_wd*Inputs!$E$7*(1-$B214)+fee_fx*Inputs!$D$7-cost_acc-cost_wd*Inputs!$E$7*(1-$B214)-cost_fx*Inputs!$D$7)</f>
        <v>384693.112791771</v>
      </c>
      <c r="M214" s="0" t="n">
        <f aca="false">12*Inputs!$B$8*(1-MIN(1,Inputs!$G$8*$D214)*churn_nonbuyers)*(ic*Inputs!$C$8+fee_wd*Inputs!$E$8*(1-$B214)+fee_fx*Inputs!$D$8-cost_acc-cost_wd*Inputs!$E$8*(1-$B214)-cost_fx*Inputs!$D$8)</f>
        <v>111813.623935992</v>
      </c>
      <c r="N214" s="0" t="n">
        <f aca="false">K214+L214+I214-fixed</f>
        <v>44345.7595990291</v>
      </c>
      <c r="O214" s="0" t="n">
        <f aca="false">K214+L214+M214-fixed</f>
        <v>-18375.8200859536</v>
      </c>
      <c r="P214" s="0" t="n">
        <f aca="false">12*Inputs!$B$6*(1-MIN(1,Inputs!$F$6*$D214))*(ic*Inputs!$C$6+flat_fee-cost_acc-cost_wd*Inputs!$E$6*$E214-cost_fx*Inputs!$D$6)+12*Inputs!$B$7*(1-MIN(1,Inputs!$F$7*$D214))*(ic*Inputs!$C$7+flat_fee-cost_acc-cost_wd*Inputs!$E$7*$E214-cost_fx*Inputs!$D$7)+12*Inputs!$B$8*(1-MIN(1,Inputs!$F$8*$D214))*(ic*Inputs!$C$8+flat_fee-cost_acc-cost_wd*Inputs!$E$8*$E214-cost_fx*Inputs!$D$8)-fixed</f>
        <v>-50031.9468627998</v>
      </c>
    </row>
    <row r="215" customFormat="false" ht="15" hidden="false" customHeight="false" outlineLevel="0" collapsed="false">
      <c r="A215" s="0" t="n">
        <v>150</v>
      </c>
      <c r="B215" s="0" t="n">
        <v>0.425355</v>
      </c>
      <c r="C215" s="0" t="n">
        <v>0.986849</v>
      </c>
      <c r="D215" s="0" t="n">
        <v>1.623383</v>
      </c>
      <c r="E215" s="0" t="n">
        <v>1.089687</v>
      </c>
      <c r="F215" s="0" t="n">
        <v>0.408384</v>
      </c>
      <c r="G215" s="0" t="n">
        <f aca="false">12*Inputs!$B$6*(MIN(1,$H$50*$C215)*(ic*Inputs!$C$6+pS+fee_fx*Inputs!$D$6-cost_acc-cost_wd*Inputs!$E$6*$E215-cost_fx*Inputs!$D$6-$F215)+(1-MIN(1,$H$50*$C215))*(1-MIN(1,Inputs!$G$6*$D215)*churn_nonbuyers)*(ic*Inputs!$C$6+fee_wd*Inputs!$E$6*(1-$B215)+fee_fx*Inputs!$D$6-cost_acc-cost_wd*Inputs!$E$6*(1-$B215)-cost_fx*Inputs!$D$6))</f>
        <v>179982.395462698</v>
      </c>
      <c r="H215" s="0" t="n">
        <f aca="false">12*Inputs!$B$7*(MIN(1,$H$51*$C215)*(ic*Inputs!$C$7+pE+fee_fx*Inputs!$D$7-cost_acc-cost_wd*Inputs!$E$7*$E215-cost_fx*Inputs!$D$7-$F215)+(1-MIN(1,$H$51*$C215))*(1-MIN(1,Inputs!$G$7*$D215)*churn_nonbuyers)*(ic*Inputs!$C$7+fee_wd*Inputs!$E$7*(1-$B215)+fee_fx*Inputs!$D$7-cost_acc-cost_wd*Inputs!$E$7*(1-$B215)-cost_fx*Inputs!$D$7))</f>
        <v>378911.908832477</v>
      </c>
      <c r="I215" s="0" t="n">
        <f aca="false">12*Inputs!$B$8*(MIN(1,$H$52*$C215)*(ic*Inputs!$C$8+pT-cost_acc-cost_wd*Inputs!$E$8-cost_fx*Inputs!$D$8-cost_ins)+(1-MIN(1,$H$52*$C215))*(1-MIN(1,Inputs!$G$8*$D215)*churn_nonbuyers)*(ic*Inputs!$C$8+fee_wd*Inputs!$E$8*(1-$B215)+fee_fx*Inputs!$D$8-cost_acc-cost_wd*Inputs!$E$8*(1-$B215)-cost_fx*Inputs!$D$8))</f>
        <v>142248.362256</v>
      </c>
      <c r="J215" s="0" t="n">
        <f aca="false">G215+H215+I215-fixed</f>
        <v>1142.66655117553</v>
      </c>
      <c r="K215" s="0" t="n">
        <f aca="false">12*Inputs!$B$6*(1-MIN(1,Inputs!$G$6*$D215)*churn_nonbuyers)*(ic*Inputs!$C$6+fee_wd*Inputs!$E$6*(1-$B215)+fee_fx*Inputs!$D$6-cost_acc-cost_wd*Inputs!$E$6*(1-$B215)-cost_fx*Inputs!$D$6)</f>
        <v>128956.880706948</v>
      </c>
      <c r="L215" s="0" t="n">
        <f aca="false">12*Inputs!$B$7*(1-MIN(1,Inputs!$G$7*$D215)*churn_nonbuyers)*(ic*Inputs!$C$7+fee_wd*Inputs!$E$7*(1-$B215)+fee_fx*Inputs!$D$7-cost_acc-cost_wd*Inputs!$E$7*(1-$B215)-cost_fx*Inputs!$D$7)</f>
        <v>325295.460040169</v>
      </c>
      <c r="M215" s="0" t="n">
        <f aca="false">12*Inputs!$B$8*(1-MIN(1,Inputs!$G$8*$D215)*churn_nonbuyers)*(ic*Inputs!$C$8+fee_wd*Inputs!$E$8*(1-$B215)+fee_fx*Inputs!$D$8-cost_acc-cost_wd*Inputs!$E$8*(1-$B215)-cost_fx*Inputs!$D$8)</f>
        <v>0</v>
      </c>
      <c r="N215" s="0" t="n">
        <f aca="false">K215+L215+I215-fixed</f>
        <v>-103499.296996883</v>
      </c>
      <c r="O215" s="0" t="n">
        <f aca="false">K215+L215+M215-fixed</f>
        <v>-245747.659252883</v>
      </c>
      <c r="P215" s="0" t="n">
        <f aca="false">12*Inputs!$B$6*(1-MIN(1,Inputs!$F$6*$D215))*(ic*Inputs!$C$6+flat_fee-cost_acc-cost_wd*Inputs!$E$6*$E215-cost_fx*Inputs!$D$6)+12*Inputs!$B$7*(1-MIN(1,Inputs!$F$7*$D215))*(ic*Inputs!$C$7+flat_fee-cost_acc-cost_wd*Inputs!$E$7*$E215-cost_fx*Inputs!$D$7)+12*Inputs!$B$8*(1-MIN(1,Inputs!$F$8*$D215))*(ic*Inputs!$C$8+flat_fee-cost_acc-cost_wd*Inputs!$E$8*$E215-cost_fx*Inputs!$D$8)-fixed</f>
        <v>-306397.66815496</v>
      </c>
    </row>
    <row r="216" customFormat="false" ht="15" hidden="false" customHeight="false" outlineLevel="0" collapsed="false">
      <c r="A216" s="0" t="n">
        <v>151</v>
      </c>
      <c r="B216" s="0" t="n">
        <v>0.210057</v>
      </c>
      <c r="C216" s="0" t="n">
        <v>0.707736</v>
      </c>
      <c r="D216" s="0" t="n">
        <v>0.882544</v>
      </c>
      <c r="E216" s="0" t="n">
        <v>1.151612</v>
      </c>
      <c r="F216" s="0" t="n">
        <v>0.084865</v>
      </c>
      <c r="G216" s="0" t="n">
        <f aca="false">12*Inputs!$B$6*(MIN(1,$H$50*$C216)*(ic*Inputs!$C$6+pS+fee_fx*Inputs!$D$6-cost_acc-cost_wd*Inputs!$E$6*$E216-cost_fx*Inputs!$D$6-$F216)+(1-MIN(1,$H$50*$C216))*(1-MIN(1,Inputs!$G$6*$D216)*churn_nonbuyers)*(ic*Inputs!$C$6+fee_wd*Inputs!$E$6*(1-$B216)+fee_fx*Inputs!$D$6-cost_acc-cost_wd*Inputs!$E$6*(1-$B216)-cost_fx*Inputs!$D$6))</f>
        <v>202677.728887844</v>
      </c>
      <c r="H216" s="0" t="n">
        <f aca="false">12*Inputs!$B$7*(MIN(1,$H$51*$C216)*(ic*Inputs!$C$7+pE+fee_fx*Inputs!$D$7-cost_acc-cost_wd*Inputs!$E$7*$E216-cost_fx*Inputs!$D$7-$F216)+(1-MIN(1,$H$51*$C216))*(1-MIN(1,Inputs!$G$7*$D216)*churn_nonbuyers)*(ic*Inputs!$C$7+fee_wd*Inputs!$E$7*(1-$B216)+fee_fx*Inputs!$D$7-cost_acc-cost_wd*Inputs!$E$7*(1-$B216)-cost_fx*Inputs!$D$7))</f>
        <v>398973.143307196</v>
      </c>
      <c r="I216" s="0" t="n">
        <f aca="false">12*Inputs!$B$8*(MIN(1,$H$52*$C216)*(ic*Inputs!$C$8+pT-cost_acc-cost_wd*Inputs!$E$8-cost_fx*Inputs!$D$8-cost_ins)+(1-MIN(1,$H$52*$C216))*(1-MIN(1,Inputs!$G$8*$D216)*churn_nonbuyers)*(ic*Inputs!$C$8+fee_wd*Inputs!$E$8*(1-$B216)+fee_fx*Inputs!$D$8-cost_acc-cost_wd*Inputs!$E$8*(1-$B216)-cost_fx*Inputs!$D$8))</f>
        <v>163021.477706979</v>
      </c>
      <c r="J216" s="0" t="n">
        <f aca="false">G216+H216+I216-fixed</f>
        <v>64672.3499020187</v>
      </c>
      <c r="K216" s="0" t="n">
        <f aca="false">12*Inputs!$B$6*(1-MIN(1,Inputs!$G$6*$D216)*churn_nonbuyers)*(ic*Inputs!$C$6+fee_wd*Inputs!$E$6*(1-$B216)+fee_fx*Inputs!$D$6-cost_acc-cost_wd*Inputs!$E$6*(1-$B216)-cost_fx*Inputs!$D$6)</f>
        <v>163790.517204058</v>
      </c>
      <c r="L216" s="0" t="n">
        <f aca="false">12*Inputs!$B$7*(1-MIN(1,Inputs!$G$7*$D216)*churn_nonbuyers)*(ic*Inputs!$C$7+fee_wd*Inputs!$E$7*(1-$B216)+fee_fx*Inputs!$D$7-cost_acc-cost_wd*Inputs!$E$7*(1-$B216)-cost_fx*Inputs!$D$7)</f>
        <v>363077.401010435</v>
      </c>
      <c r="M216" s="0" t="n">
        <f aca="false">12*Inputs!$B$8*(1-MIN(1,Inputs!$G$8*$D216)*churn_nonbuyers)*(ic*Inputs!$C$8+fee_wd*Inputs!$E$8*(1-$B216)+fee_fx*Inputs!$D$8-cost_acc-cost_wd*Inputs!$E$8*(1-$B216)-cost_fx*Inputs!$D$8)</f>
        <v>120902.531592269</v>
      </c>
      <c r="N216" s="0" t="n">
        <f aca="false">K216+L216+I216-fixed</f>
        <v>-10110.6040785291</v>
      </c>
      <c r="O216" s="0" t="n">
        <f aca="false">K216+L216+M216-fixed</f>
        <v>-52229.5501932389</v>
      </c>
      <c r="P216" s="0" t="n">
        <f aca="false">12*Inputs!$B$6*(1-MIN(1,Inputs!$F$6*$D216))*(ic*Inputs!$C$6+flat_fee-cost_acc-cost_wd*Inputs!$E$6*$E216-cost_fx*Inputs!$D$6)+12*Inputs!$B$7*(1-MIN(1,Inputs!$F$7*$D216))*(ic*Inputs!$C$7+flat_fee-cost_acc-cost_wd*Inputs!$E$7*$E216-cost_fx*Inputs!$D$7)+12*Inputs!$B$8*(1-MIN(1,Inputs!$F$8*$D216))*(ic*Inputs!$C$8+flat_fee-cost_acc-cost_wd*Inputs!$E$8*$E216-cost_fx*Inputs!$D$8)-fixed</f>
        <v>66938.48579072</v>
      </c>
    </row>
    <row r="217" customFormat="false" ht="15" hidden="false" customHeight="false" outlineLevel="0" collapsed="false">
      <c r="A217" s="0" t="n">
        <v>152</v>
      </c>
      <c r="B217" s="0" t="n">
        <v>0.30228</v>
      </c>
      <c r="C217" s="0" t="n">
        <v>0.86263</v>
      </c>
      <c r="D217" s="0" t="n">
        <v>1.60788</v>
      </c>
      <c r="E217" s="0" t="n">
        <v>1.043615</v>
      </c>
      <c r="F217" s="0" t="n">
        <v>0.17585</v>
      </c>
      <c r="G217" s="0" t="n">
        <f aca="false">12*Inputs!$B$6*(MIN(1,$H$50*$C217)*(ic*Inputs!$C$6+pS+fee_fx*Inputs!$D$6-cost_acc-cost_wd*Inputs!$E$6*$E217-cost_fx*Inputs!$D$6-$F217)+(1-MIN(1,$H$50*$C217))*(1-MIN(1,Inputs!$G$6*$D217)*churn_nonbuyers)*(ic*Inputs!$C$6+fee_wd*Inputs!$E$6*(1-$B217)+fee_fx*Inputs!$D$6-cost_acc-cost_wd*Inputs!$E$6*(1-$B217)-cost_fx*Inputs!$D$6))</f>
        <v>194371.429532685</v>
      </c>
      <c r="H217" s="0" t="n">
        <f aca="false">12*Inputs!$B$7*(MIN(1,$H$51*$C217)*(ic*Inputs!$C$7+pE+fee_fx*Inputs!$D$7-cost_acc-cost_wd*Inputs!$E$7*$E217-cost_fx*Inputs!$D$7-$F217)+(1-MIN(1,$H$51*$C217))*(1-MIN(1,Inputs!$G$7*$D217)*churn_nonbuyers)*(ic*Inputs!$C$7+fee_wd*Inputs!$E$7*(1-$B217)+fee_fx*Inputs!$D$7-cost_acc-cost_wd*Inputs!$E$7*(1-$B217)-cost_fx*Inputs!$D$7))</f>
        <v>399447.174910011</v>
      </c>
      <c r="I217" s="0" t="n">
        <f aca="false">12*Inputs!$B$8*(MIN(1,$H$52*$C217)*(ic*Inputs!$C$8+pT-cost_acc-cost_wd*Inputs!$E$8-cost_fx*Inputs!$D$8-cost_ins)+(1-MIN(1,$H$52*$C217))*(1-MIN(1,Inputs!$G$8*$D217)*churn_nonbuyers)*(ic*Inputs!$C$8+fee_wd*Inputs!$E$8*(1-$B217)+fee_fx*Inputs!$D$8-cost_acc-cost_wd*Inputs!$E$8*(1-$B217)-cost_fx*Inputs!$D$8))</f>
        <v>124342.93872</v>
      </c>
      <c r="J217" s="0" t="n">
        <f aca="false">G217+H217+I217-fixed</f>
        <v>18161.5431626956</v>
      </c>
      <c r="K217" s="0" t="n">
        <f aca="false">12*Inputs!$B$6*(1-MIN(1,Inputs!$G$6*$D217)*churn_nonbuyers)*(ic*Inputs!$C$6+fee_wd*Inputs!$E$6*(1-$B217)+fee_fx*Inputs!$D$6-cost_acc-cost_wd*Inputs!$E$6*(1-$B217)-cost_fx*Inputs!$D$6)</f>
        <v>145363.66535808</v>
      </c>
      <c r="L217" s="0" t="n">
        <f aca="false">12*Inputs!$B$7*(1-MIN(1,Inputs!$G$7*$D217)*churn_nonbuyers)*(ic*Inputs!$C$7+fee_wd*Inputs!$E$7*(1-$B217)+fee_fx*Inputs!$D$7-cost_acc-cost_wd*Inputs!$E$7*(1-$B217)-cost_fx*Inputs!$D$7)</f>
        <v>342322.412974848</v>
      </c>
      <c r="M217" s="0" t="n">
        <f aca="false">12*Inputs!$B$8*(1-MIN(1,Inputs!$G$8*$D217)*churn_nonbuyers)*(ic*Inputs!$C$8+fee_wd*Inputs!$E$8*(1-$B217)+fee_fx*Inputs!$D$8-cost_acc-cost_wd*Inputs!$E$8*(1-$B217)-cost_fx*Inputs!$D$8)</f>
        <v>0</v>
      </c>
      <c r="N217" s="0" t="n">
        <f aca="false">K217+L217+I217-fixed</f>
        <v>-87970.9829470719</v>
      </c>
      <c r="O217" s="0" t="n">
        <f aca="false">K217+L217+M217-fixed</f>
        <v>-212313.921667072</v>
      </c>
      <c r="P217" s="0" t="n">
        <f aca="false">12*Inputs!$B$6*(1-MIN(1,Inputs!$F$6*$D217))*(ic*Inputs!$C$6+flat_fee-cost_acc-cost_wd*Inputs!$E$6*$E217-cost_fx*Inputs!$D$6)+12*Inputs!$B$7*(1-MIN(1,Inputs!$F$7*$D217))*(ic*Inputs!$C$7+flat_fee-cost_acc-cost_wd*Inputs!$E$7*$E217-cost_fx*Inputs!$D$7)+12*Inputs!$B$8*(1-MIN(1,Inputs!$F$8*$D217))*(ic*Inputs!$C$8+flat_fee-cost_acc-cost_wd*Inputs!$E$8*$E217-cost_fx*Inputs!$D$8)-fixed</f>
        <v>-284807.187952</v>
      </c>
    </row>
    <row r="218" customFormat="false" ht="15" hidden="false" customHeight="false" outlineLevel="0" collapsed="false">
      <c r="A218" s="0" t="n">
        <v>153</v>
      </c>
      <c r="B218" s="0" t="n">
        <v>0.177494</v>
      </c>
      <c r="C218" s="0" t="n">
        <v>0.965067</v>
      </c>
      <c r="D218" s="0" t="n">
        <v>0.580742</v>
      </c>
      <c r="E218" s="0" t="n">
        <v>1.162979</v>
      </c>
      <c r="F218" s="0" t="n">
        <v>0.106494</v>
      </c>
      <c r="G218" s="0" t="n">
        <f aca="false">12*Inputs!$B$6*(MIN(1,$H$50*$C218)*(ic*Inputs!$C$6+pS+fee_fx*Inputs!$D$6-cost_acc-cost_wd*Inputs!$E$6*$E218-cost_fx*Inputs!$D$6-$F218)+(1-MIN(1,$H$50*$C218))*(1-MIN(1,Inputs!$G$6*$D218)*churn_nonbuyers)*(ic*Inputs!$C$6+fee_wd*Inputs!$E$6*(1-$B218)+fee_fx*Inputs!$D$6-cost_acc-cost_wd*Inputs!$E$6*(1-$B218)-cost_fx*Inputs!$D$6))</f>
        <v>222670.838901715</v>
      </c>
      <c r="H218" s="0" t="n">
        <f aca="false">12*Inputs!$B$7*(MIN(1,$H$51*$C218)*(ic*Inputs!$C$7+pE+fee_fx*Inputs!$D$7-cost_acc-cost_wd*Inputs!$E$7*$E218-cost_fx*Inputs!$D$7-$F218)+(1-MIN(1,$H$51*$C218))*(1-MIN(1,Inputs!$G$7*$D218)*churn_nonbuyers)*(ic*Inputs!$C$7+fee_wd*Inputs!$E$7*(1-$B218)+fee_fx*Inputs!$D$7-cost_acc-cost_wd*Inputs!$E$7*(1-$B218)-cost_fx*Inputs!$D$7))</f>
        <v>414460.726134854</v>
      </c>
      <c r="I218" s="0" t="n">
        <f aca="false">12*Inputs!$B$8*(MIN(1,$H$52*$C218)*(ic*Inputs!$C$8+pT-cost_acc-cost_wd*Inputs!$E$8-cost_fx*Inputs!$D$8-cost_ins)+(1-MIN(1,$H$52*$C218))*(1-MIN(1,Inputs!$G$8*$D218)*churn_nonbuyers)*(ic*Inputs!$C$8+fee_wd*Inputs!$E$8*(1-$B218)+fee_fx*Inputs!$D$8-cost_acc-cost_wd*Inputs!$E$8*(1-$B218)-cost_fx*Inputs!$D$8))</f>
        <v>200318.571616087</v>
      </c>
      <c r="J218" s="0" t="n">
        <f aca="false">G218+H218+I218-fixed</f>
        <v>137450.136652656</v>
      </c>
      <c r="K218" s="0" t="n">
        <f aca="false">12*Inputs!$B$6*(1-MIN(1,Inputs!$G$6*$D218)*churn_nonbuyers)*(ic*Inputs!$C$6+fee_wd*Inputs!$E$6*(1-$B218)+fee_fx*Inputs!$D$6-cost_acc-cost_wd*Inputs!$E$6*(1-$B218)-cost_fx*Inputs!$D$6)</f>
        <v>170929.147827946</v>
      </c>
      <c r="L218" s="0" t="n">
        <f aca="false">12*Inputs!$B$7*(1-MIN(1,Inputs!$G$7*$D218)*churn_nonbuyers)*(ic*Inputs!$C$7+fee_wd*Inputs!$E$7*(1-$B218)+fee_fx*Inputs!$D$7-cost_acc-cost_wd*Inputs!$E$7*(1-$B218)-cost_fx*Inputs!$D$7)</f>
        <v>371061.506680767</v>
      </c>
      <c r="M218" s="0" t="n">
        <f aca="false">12*Inputs!$B$8*(1-MIN(1,Inputs!$G$8*$D218)*churn_nonbuyers)*(ic*Inputs!$C$8+fee_wd*Inputs!$E$8*(1-$B218)+fee_fx*Inputs!$D$8-cost_acc-cost_wd*Inputs!$E$8*(1-$B218)-cost_fx*Inputs!$D$8)</f>
        <v>188655.784050413</v>
      </c>
      <c r="N218" s="0" t="n">
        <f aca="false">K218+L218+I218-fixed</f>
        <v>42309.2261248</v>
      </c>
      <c r="O218" s="0" t="n">
        <f aca="false">K218+L218+M218-fixed</f>
        <v>30646.4385591259</v>
      </c>
      <c r="P218" s="0" t="n">
        <f aca="false">12*Inputs!$B$6*(1-MIN(1,Inputs!$F$6*$D218))*(ic*Inputs!$C$6+flat_fee-cost_acc-cost_wd*Inputs!$E$6*$E218-cost_fx*Inputs!$D$6)+12*Inputs!$B$7*(1-MIN(1,Inputs!$F$7*$D218))*(ic*Inputs!$C$7+flat_fee-cost_acc-cost_wd*Inputs!$E$7*$E218-cost_fx*Inputs!$D$7)+12*Inputs!$B$8*(1-MIN(1,Inputs!$F$8*$D218))*(ic*Inputs!$C$8+flat_fee-cost_acc-cost_wd*Inputs!$E$8*$E218-cost_fx*Inputs!$D$8)-fixed</f>
        <v>220097.13752432</v>
      </c>
    </row>
    <row r="219" customFormat="false" ht="15" hidden="false" customHeight="false" outlineLevel="0" collapsed="false">
      <c r="A219" s="0" t="n">
        <v>154</v>
      </c>
      <c r="B219" s="0" t="n">
        <v>0.101056</v>
      </c>
      <c r="C219" s="0" t="n">
        <v>1.043951</v>
      </c>
      <c r="D219" s="0" t="n">
        <v>1.233037</v>
      </c>
      <c r="E219" s="0" t="n">
        <v>1.184907</v>
      </c>
      <c r="F219" s="0" t="n">
        <v>0.077972</v>
      </c>
      <c r="G219" s="0" t="n">
        <f aca="false">12*Inputs!$B$6*(MIN(1,$H$50*$C219)*(ic*Inputs!$C$6+pS+fee_fx*Inputs!$D$6-cost_acc-cost_wd*Inputs!$E$6*$E219-cost_fx*Inputs!$D$6-$F219)+(1-MIN(1,$H$50*$C219))*(1-MIN(1,Inputs!$G$6*$D219)*churn_nonbuyers)*(ic*Inputs!$C$6+fee_wd*Inputs!$E$6*(1-$B219)+fee_fx*Inputs!$D$6-cost_acc-cost_wd*Inputs!$E$6*(1-$B219)-cost_fx*Inputs!$D$6))</f>
        <v>231262.630757684</v>
      </c>
      <c r="H219" s="0" t="n">
        <f aca="false">12*Inputs!$B$7*(MIN(1,$H$51*$C219)*(ic*Inputs!$C$7+pE+fee_fx*Inputs!$D$7-cost_acc-cost_wd*Inputs!$E$7*$E219-cost_fx*Inputs!$D$7-$F219)+(1-MIN(1,$H$51*$C219))*(1-MIN(1,Inputs!$G$7*$D219)*churn_nonbuyers)*(ic*Inputs!$C$7+fee_wd*Inputs!$E$7*(1-$B219)+fee_fx*Inputs!$D$7-cost_acc-cost_wd*Inputs!$E$7*(1-$B219)-cost_fx*Inputs!$D$7))</f>
        <v>418955.609738392</v>
      </c>
      <c r="I219" s="0" t="n">
        <f aca="false">12*Inputs!$B$8*(MIN(1,$H$52*$C219)*(ic*Inputs!$C$8+pT-cost_acc-cost_wd*Inputs!$E$8-cost_fx*Inputs!$D$8-cost_ins)+(1-MIN(1,$H$52*$C219))*(1-MIN(1,Inputs!$G$8*$D219)*churn_nonbuyers)*(ic*Inputs!$C$8+fee_wd*Inputs!$E$8*(1-$B219)+fee_fx*Inputs!$D$8-cost_acc-cost_wd*Inputs!$E$8*(1-$B219)-cost_fx*Inputs!$D$8))</f>
        <v>162328.751754772</v>
      </c>
      <c r="J219" s="0" t="n">
        <f aca="false">G219+H219+I219-fixed</f>
        <v>112546.992250848</v>
      </c>
      <c r="K219" s="0" t="n">
        <f aca="false">12*Inputs!$B$6*(1-MIN(1,Inputs!$G$6*$D219)*churn_nonbuyers)*(ic*Inputs!$C$6+fee_wd*Inputs!$E$6*(1-$B219)+fee_fx*Inputs!$D$6-cost_acc-cost_wd*Inputs!$E$6*(1-$B219)-cost_fx*Inputs!$D$6)</f>
        <v>175516.084706918</v>
      </c>
      <c r="L219" s="0" t="n">
        <f aca="false">12*Inputs!$B$7*(1-MIN(1,Inputs!$G$7*$D219)*churn_nonbuyers)*(ic*Inputs!$C$7+fee_wd*Inputs!$E$7*(1-$B219)+fee_fx*Inputs!$D$7-cost_acc-cost_wd*Inputs!$E$7*(1-$B219)-cost_fx*Inputs!$D$7)</f>
        <v>374271.417448151</v>
      </c>
      <c r="M219" s="0" t="n">
        <f aca="false">12*Inputs!$B$8*(1-MIN(1,Inputs!$G$8*$D219)*churn_nonbuyers)*(ic*Inputs!$C$8+fee_wd*Inputs!$E$8*(1-$B219)+fee_fx*Inputs!$D$8-cost_acc-cost_wd*Inputs!$E$8*(1-$B219)-cost_fx*Inputs!$D$8)</f>
        <v>44011.7726856192</v>
      </c>
      <c r="N219" s="0" t="n">
        <f aca="false">K219+L219+I219-fixed</f>
        <v>12116.2539098412</v>
      </c>
      <c r="O219" s="0" t="n">
        <f aca="false">K219+L219+M219-fixed</f>
        <v>-106200.725159311</v>
      </c>
      <c r="P219" s="0" t="n">
        <f aca="false">12*Inputs!$B$6*(1-MIN(1,Inputs!$F$6*$D219))*(ic*Inputs!$C$6+flat_fee-cost_acc-cost_wd*Inputs!$E$6*$E219-cost_fx*Inputs!$D$6)+12*Inputs!$B$7*(1-MIN(1,Inputs!$F$7*$D219))*(ic*Inputs!$C$7+flat_fee-cost_acc-cost_wd*Inputs!$E$7*$E219-cost_fx*Inputs!$D$7)+12*Inputs!$B$8*(1-MIN(1,Inputs!$F$8*$D219))*(ic*Inputs!$C$8+flat_fee-cost_acc-cost_wd*Inputs!$E$8*$E219-cost_fx*Inputs!$D$8)-fixed</f>
        <v>-130482.27192184</v>
      </c>
    </row>
    <row r="220" customFormat="false" ht="15" hidden="false" customHeight="false" outlineLevel="0" collapsed="false">
      <c r="A220" s="0" t="n">
        <v>155</v>
      </c>
      <c r="B220" s="0" t="n">
        <v>0.264275</v>
      </c>
      <c r="C220" s="0" t="n">
        <v>0.772434</v>
      </c>
      <c r="D220" s="0" t="n">
        <v>1.119041</v>
      </c>
      <c r="E220" s="0" t="n">
        <v>1.142227</v>
      </c>
      <c r="F220" s="0" t="n">
        <v>0.111665</v>
      </c>
      <c r="G220" s="0" t="n">
        <f aca="false">12*Inputs!$B$6*(MIN(1,$H$50*$C220)*(ic*Inputs!$C$6+pS+fee_fx*Inputs!$D$6-cost_acc-cost_wd*Inputs!$E$6*$E220-cost_fx*Inputs!$D$6-$F220)+(1-MIN(1,$H$50*$C220))*(1-MIN(1,Inputs!$G$6*$D220)*churn_nonbuyers)*(ic*Inputs!$C$6+fee_wd*Inputs!$E$6*(1-$B220)+fee_fx*Inputs!$D$6-cost_acc-cost_wd*Inputs!$E$6*(1-$B220)-cost_fx*Inputs!$D$6))</f>
        <v>197106.596523704</v>
      </c>
      <c r="H220" s="0" t="n">
        <f aca="false">12*Inputs!$B$7*(MIN(1,$H$51*$C220)*(ic*Inputs!$C$7+pE+fee_fx*Inputs!$D$7-cost_acc-cost_wd*Inputs!$E$7*$E220-cost_fx*Inputs!$D$7-$F220)+(1-MIN(1,$H$51*$C220))*(1-MIN(1,Inputs!$G$7*$D220)*churn_nonbuyers)*(ic*Inputs!$C$7+fee_wd*Inputs!$E$7*(1-$B220)+fee_fx*Inputs!$D$7-cost_acc-cost_wd*Inputs!$E$7*(1-$B220)-cost_fx*Inputs!$D$7))</f>
        <v>394854.805864591</v>
      </c>
      <c r="I220" s="0" t="n">
        <f aca="false">12*Inputs!$B$8*(MIN(1,$H$52*$C220)*(ic*Inputs!$C$8+pT-cost_acc-cost_wd*Inputs!$E$8-cost_fx*Inputs!$D$8-cost_ins)+(1-MIN(1,$H$52*$C220))*(1-MIN(1,Inputs!$G$8*$D220)*churn_nonbuyers)*(ic*Inputs!$C$8+fee_wd*Inputs!$E$8*(1-$B220)+fee_fx*Inputs!$D$8-cost_acc-cost_wd*Inputs!$E$8*(1-$B220)-cost_fx*Inputs!$D$8))</f>
        <v>142561.464133953</v>
      </c>
      <c r="J220" s="0" t="n">
        <f aca="false">G220+H220+I220-fixed</f>
        <v>34522.866522249</v>
      </c>
      <c r="K220" s="0" t="n">
        <f aca="false">12*Inputs!$B$6*(1-MIN(1,Inputs!$G$6*$D220)*churn_nonbuyers)*(ic*Inputs!$C$6+fee_wd*Inputs!$E$6*(1-$B220)+fee_fx*Inputs!$D$6-cost_acc-cost_wd*Inputs!$E$6*(1-$B220)-cost_fx*Inputs!$D$6)</f>
        <v>154393.75555398</v>
      </c>
      <c r="L220" s="0" t="n">
        <f aca="false">12*Inputs!$B$7*(1-MIN(1,Inputs!$G$7*$D220)*churn_nonbuyers)*(ic*Inputs!$C$7+fee_wd*Inputs!$E$7*(1-$B220)+fee_fx*Inputs!$D$7-cost_acc-cost_wd*Inputs!$E$7*(1-$B220)-cost_fx*Inputs!$D$7)</f>
        <v>352886.053364388</v>
      </c>
      <c r="M220" s="0" t="n">
        <f aca="false">12*Inputs!$B$8*(1-MIN(1,Inputs!$G$8*$D220)*churn_nonbuyers)*(ic*Inputs!$C$8+fee_wd*Inputs!$E$8*(1-$B220)+fee_fx*Inputs!$D$8-cost_acc-cost_wd*Inputs!$E$8*(1-$B220)-cost_fx*Inputs!$D$8)</f>
        <v>67972.9935452401</v>
      </c>
      <c r="N220" s="0" t="n">
        <f aca="false">K220+L220+I220-fixed</f>
        <v>-50158.7269476785</v>
      </c>
      <c r="O220" s="0" t="n">
        <f aca="false">K220+L220+M220-fixed</f>
        <v>-124747.197536392</v>
      </c>
      <c r="P220" s="0" t="n">
        <f aca="false">12*Inputs!$B$6*(1-MIN(1,Inputs!$F$6*$D220))*(ic*Inputs!$C$6+flat_fee-cost_acc-cost_wd*Inputs!$E$6*$E220-cost_fx*Inputs!$D$6)+12*Inputs!$B$7*(1-MIN(1,Inputs!$F$7*$D220))*(ic*Inputs!$C$7+flat_fee-cost_acc-cost_wd*Inputs!$E$7*$E220-cost_fx*Inputs!$D$7)+12*Inputs!$B$8*(1-MIN(1,Inputs!$F$8*$D220))*(ic*Inputs!$C$8+flat_fee-cost_acc-cost_wd*Inputs!$E$8*$E220-cost_fx*Inputs!$D$8)-fixed</f>
        <v>-54037.21441432</v>
      </c>
    </row>
    <row r="221" customFormat="false" ht="15" hidden="false" customHeight="false" outlineLevel="0" collapsed="false">
      <c r="A221" s="0" t="n">
        <v>156</v>
      </c>
      <c r="B221" s="0" t="n">
        <v>0.22862</v>
      </c>
      <c r="C221" s="0" t="n">
        <v>0.836065</v>
      </c>
      <c r="D221" s="0" t="n">
        <v>0.941136</v>
      </c>
      <c r="E221" s="0" t="n">
        <v>1.224828</v>
      </c>
      <c r="F221" s="0" t="n">
        <v>0.157216</v>
      </c>
      <c r="G221" s="0" t="n">
        <f aca="false">12*Inputs!$B$6*(MIN(1,$H$50*$C221)*(ic*Inputs!$C$6+pS+fee_fx*Inputs!$D$6-cost_acc-cost_wd*Inputs!$E$6*$E221-cost_fx*Inputs!$D$6-$F221)+(1-MIN(1,$H$50*$C221))*(1-MIN(1,Inputs!$G$6*$D221)*churn_nonbuyers)*(ic*Inputs!$C$6+fee_wd*Inputs!$E$6*(1-$B221)+fee_fx*Inputs!$D$6-cost_acc-cost_wd*Inputs!$E$6*(1-$B221)-cost_fx*Inputs!$D$6))</f>
        <v>204079.510487528</v>
      </c>
      <c r="H221" s="0" t="n">
        <f aca="false">12*Inputs!$B$7*(MIN(1,$H$51*$C221)*(ic*Inputs!$C$7+pE+fee_fx*Inputs!$D$7-cost_acc-cost_wd*Inputs!$E$7*$E221-cost_fx*Inputs!$D$7-$F221)+(1-MIN(1,$H$51*$C221))*(1-MIN(1,Inputs!$G$7*$D221)*churn_nonbuyers)*(ic*Inputs!$C$7+fee_wd*Inputs!$E$7*(1-$B221)+fee_fx*Inputs!$D$7-cost_acc-cost_wd*Inputs!$E$7*(1-$B221)-cost_fx*Inputs!$D$7))</f>
        <v>392780.649469517</v>
      </c>
      <c r="I221" s="0" t="n">
        <f aca="false">12*Inputs!$B$8*(MIN(1,$H$52*$C221)*(ic*Inputs!$C$8+pT-cost_acc-cost_wd*Inputs!$E$8-cost_fx*Inputs!$D$8-cost_ins)+(1-MIN(1,$H$52*$C221))*(1-MIN(1,Inputs!$G$8*$D221)*churn_nonbuyers)*(ic*Inputs!$C$8+fee_wd*Inputs!$E$8*(1-$B221)+fee_fx*Inputs!$D$8-cost_acc-cost_wd*Inputs!$E$8*(1-$B221)-cost_fx*Inputs!$D$8))</f>
        <v>165151.684496069</v>
      </c>
      <c r="J221" s="0" t="n">
        <f aca="false">G221+H221+I221-fixed</f>
        <v>62011.8444531137</v>
      </c>
      <c r="K221" s="0" t="n">
        <f aca="false">12*Inputs!$B$6*(1-MIN(1,Inputs!$G$6*$D221)*churn_nonbuyers)*(ic*Inputs!$C$6+fee_wd*Inputs!$E$6*(1-$B221)+fee_fx*Inputs!$D$6-cost_acc-cost_wd*Inputs!$E$6*(1-$B221)-cost_fx*Inputs!$D$6)</f>
        <v>160741.239208704</v>
      </c>
      <c r="L221" s="0" t="n">
        <f aca="false">12*Inputs!$B$7*(1-MIN(1,Inputs!$G$7*$D221)*churn_nonbuyers)*(ic*Inputs!$C$7+fee_wd*Inputs!$E$7*(1-$B221)+fee_fx*Inputs!$D$7-cost_acc-cost_wd*Inputs!$E$7*(1-$B221)-cost_fx*Inputs!$D$7)</f>
        <v>359824.240997223</v>
      </c>
      <c r="M221" s="0" t="n">
        <f aca="false">12*Inputs!$B$8*(1-MIN(1,Inputs!$G$8*$D221)*churn_nonbuyers)*(ic*Inputs!$C$8+fee_wd*Inputs!$E$8*(1-$B221)+fee_fx*Inputs!$D$8-cost_acc-cost_wd*Inputs!$E$8*(1-$B221)-cost_fx*Inputs!$D$8)</f>
        <v>107624.947133952</v>
      </c>
      <c r="N221" s="0" t="n">
        <f aca="false">K221+L221+I221-fixed</f>
        <v>-14282.8352980048</v>
      </c>
      <c r="O221" s="0" t="n">
        <f aca="false">K221+L221+M221-fixed</f>
        <v>-71809.5726601215</v>
      </c>
      <c r="P221" s="0" t="n">
        <f aca="false">12*Inputs!$B$6*(1-MIN(1,Inputs!$F$6*$D221))*(ic*Inputs!$C$6+flat_fee-cost_acc-cost_wd*Inputs!$E$6*$E221-cost_fx*Inputs!$D$6)+12*Inputs!$B$7*(1-MIN(1,Inputs!$F$7*$D221))*(ic*Inputs!$C$7+flat_fee-cost_acc-cost_wd*Inputs!$E$7*$E221-cost_fx*Inputs!$D$7)+12*Inputs!$B$8*(1-MIN(1,Inputs!$F$8*$D221))*(ic*Inputs!$C$8+flat_fee-cost_acc-cost_wd*Inputs!$E$8*$E221-cost_fx*Inputs!$D$8)-fixed</f>
        <v>3365.13569791999</v>
      </c>
    </row>
    <row r="222" customFormat="false" ht="15" hidden="false" customHeight="false" outlineLevel="0" collapsed="false">
      <c r="A222" s="0" t="n">
        <v>157</v>
      </c>
      <c r="B222" s="0" t="n">
        <v>0.3907</v>
      </c>
      <c r="C222" s="0" t="n">
        <v>0.920883</v>
      </c>
      <c r="D222" s="0" t="n">
        <v>1.361022</v>
      </c>
      <c r="E222" s="0" t="n">
        <v>1.23379</v>
      </c>
      <c r="F222" s="0" t="n">
        <v>0.111319</v>
      </c>
      <c r="G222" s="0" t="n">
        <f aca="false">12*Inputs!$B$6*(MIN(1,$H$50*$C222)*(ic*Inputs!$C$6+pS+fee_fx*Inputs!$D$6-cost_acc-cost_wd*Inputs!$E$6*$E222-cost_fx*Inputs!$D$6-$F222)+(1-MIN(1,$H$50*$C222))*(1-MIN(1,Inputs!$G$6*$D222)*churn_nonbuyers)*(ic*Inputs!$C$6+fee_wd*Inputs!$E$6*(1-$B222)+fee_fx*Inputs!$D$6-cost_acc-cost_wd*Inputs!$E$6*(1-$B222)-cost_fx*Inputs!$D$6))</f>
        <v>185830.577514924</v>
      </c>
      <c r="H222" s="0" t="n">
        <f aca="false">12*Inputs!$B$7*(MIN(1,$H$51*$C222)*(ic*Inputs!$C$7+pE+fee_fx*Inputs!$D$7-cost_acc-cost_wd*Inputs!$E$7*$E222-cost_fx*Inputs!$D$7-$F222)+(1-MIN(1,$H$51*$C222))*(1-MIN(1,Inputs!$G$7*$D222)*churn_nonbuyers)*(ic*Inputs!$C$7+fee_wd*Inputs!$E$7*(1-$B222)+fee_fx*Inputs!$D$7-cost_acc-cost_wd*Inputs!$E$7*(1-$B222)-cost_fx*Inputs!$D$7))</f>
        <v>380521.264059471</v>
      </c>
      <c r="I222" s="0" t="n">
        <f aca="false">12*Inputs!$B$8*(MIN(1,$H$52*$C222)*(ic*Inputs!$C$8+pT-cost_acc-cost_wd*Inputs!$E$8-cost_fx*Inputs!$D$8-cost_ins)+(1-MIN(1,$H$52*$C222))*(1-MIN(1,Inputs!$G$8*$D222)*churn_nonbuyers)*(ic*Inputs!$C$8+fee_wd*Inputs!$E$8*(1-$B222)+fee_fx*Inputs!$D$8-cost_acc-cost_wd*Inputs!$E$8*(1-$B222)-cost_fx*Inputs!$D$8))</f>
        <v>137909.477249958</v>
      </c>
      <c r="J222" s="0" t="n">
        <f aca="false">G222+H222+I222-fixed</f>
        <v>4261.31882435363</v>
      </c>
      <c r="K222" s="0" t="n">
        <f aca="false">12*Inputs!$B$6*(1-MIN(1,Inputs!$G$6*$D222)*churn_nonbuyers)*(ic*Inputs!$C$6+fee_wd*Inputs!$E$6*(1-$B222)+fee_fx*Inputs!$D$6-cost_acc-cost_wd*Inputs!$E$6*(1-$B222)-cost_fx*Inputs!$D$6)</f>
        <v>135448.70756688</v>
      </c>
      <c r="L222" s="0" t="n">
        <f aca="false">12*Inputs!$B$7*(1-MIN(1,Inputs!$G$7*$D222)*churn_nonbuyers)*(ic*Inputs!$C$7+fee_wd*Inputs!$E$7*(1-$B222)+fee_fx*Inputs!$D$7-cost_acc-cost_wd*Inputs!$E$7*(1-$B222)-cost_fx*Inputs!$D$7)</f>
        <v>332773.443484128</v>
      </c>
      <c r="M222" s="0" t="n">
        <f aca="false">12*Inputs!$B$8*(1-MIN(1,Inputs!$G$8*$D222)*churn_nonbuyers)*(ic*Inputs!$C$8+fee_wd*Inputs!$E$8*(1-$B222)+fee_fx*Inputs!$D$8-cost_acc-cost_wd*Inputs!$E$8*(1-$B222)-cost_fx*Inputs!$D$8)</f>
        <v>14546.93696544</v>
      </c>
      <c r="N222" s="0" t="n">
        <f aca="false">K222+L222+I222-fixed</f>
        <v>-93868.3716990337</v>
      </c>
      <c r="O222" s="0" t="n">
        <f aca="false">K222+L222+M222-fixed</f>
        <v>-217230.911983552</v>
      </c>
      <c r="P222" s="0" t="n">
        <f aca="false">12*Inputs!$B$6*(1-MIN(1,Inputs!$F$6*$D222))*(ic*Inputs!$C$6+flat_fee-cost_acc-cost_wd*Inputs!$E$6*$E222-cost_fx*Inputs!$D$6)+12*Inputs!$B$7*(1-MIN(1,Inputs!$F$7*$D222))*(ic*Inputs!$C$7+flat_fee-cost_acc-cost_wd*Inputs!$E$7*$E222-cost_fx*Inputs!$D$7)+12*Inputs!$B$8*(1-MIN(1,Inputs!$F$8*$D222))*(ic*Inputs!$C$8+flat_fee-cost_acc-cost_wd*Inputs!$E$8*$E222-cost_fx*Inputs!$D$8)-fixed</f>
        <v>-213858.8944048</v>
      </c>
    </row>
    <row r="223" customFormat="false" ht="15" hidden="false" customHeight="false" outlineLevel="0" collapsed="false">
      <c r="A223" s="0" t="n">
        <v>158</v>
      </c>
      <c r="B223" s="0" t="n">
        <v>0.262737</v>
      </c>
      <c r="C223" s="0" t="n">
        <v>1.009895</v>
      </c>
      <c r="D223" s="0" t="n">
        <v>0.864326</v>
      </c>
      <c r="E223" s="0" t="n">
        <v>1.133533</v>
      </c>
      <c r="F223" s="0" t="n">
        <v>0.395912</v>
      </c>
      <c r="G223" s="0" t="n">
        <f aca="false">12*Inputs!$B$6*(MIN(1,$H$50*$C223)*(ic*Inputs!$C$6+pS+fee_fx*Inputs!$D$6-cost_acc-cost_wd*Inputs!$E$6*$E223-cost_fx*Inputs!$D$6-$F223)+(1-MIN(1,$H$50*$C223))*(1-MIN(1,Inputs!$G$6*$D223)*churn_nonbuyers)*(ic*Inputs!$C$6+fee_wd*Inputs!$E$6*(1-$B223)+fee_fx*Inputs!$D$6-cost_acc-cost_wd*Inputs!$E$6*(1-$B223)-cost_fx*Inputs!$D$6))</f>
        <v>205935.143617545</v>
      </c>
      <c r="H223" s="0" t="n">
        <f aca="false">12*Inputs!$B$7*(MIN(1,$H$51*$C223)*(ic*Inputs!$C$7+pE+fee_fx*Inputs!$D$7-cost_acc-cost_wd*Inputs!$E$7*$E223-cost_fx*Inputs!$D$7-$F223)+(1-MIN(1,$H$51*$C223))*(1-MIN(1,Inputs!$G$7*$D223)*churn_nonbuyers)*(ic*Inputs!$C$7+fee_wd*Inputs!$E$7*(1-$B223)+fee_fx*Inputs!$D$7-cost_acc-cost_wd*Inputs!$E$7*(1-$B223)-cost_fx*Inputs!$D$7))</f>
        <v>394025.308238029</v>
      </c>
      <c r="I223" s="0" t="n">
        <f aca="false">12*Inputs!$B$8*(MIN(1,$H$52*$C223)*(ic*Inputs!$C$8+pT-cost_acc-cost_wd*Inputs!$E$8-cost_fx*Inputs!$D$8-cost_ins)+(1-MIN(1,$H$52*$C223))*(1-MIN(1,Inputs!$G$8*$D223)*churn_nonbuyers)*(ic*Inputs!$C$8+fee_wd*Inputs!$E$8*(1-$B223)+fee_fx*Inputs!$D$8-cost_acc-cost_wd*Inputs!$E$8*(1-$B223)-cost_fx*Inputs!$D$8))</f>
        <v>181893.147986592</v>
      </c>
      <c r="J223" s="0" t="n">
        <f aca="false">G223+H223+I223-fixed</f>
        <v>81853.5998421656</v>
      </c>
      <c r="K223" s="0" t="n">
        <f aca="false">12*Inputs!$B$6*(1-MIN(1,Inputs!$G$6*$D223)*churn_nonbuyers)*(ic*Inputs!$C$6+fee_wd*Inputs!$E$6*(1-$B223)+fee_fx*Inputs!$D$6-cost_acc-cost_wd*Inputs!$E$6*(1-$B223)-cost_fx*Inputs!$D$6)</f>
        <v>156688.516945886</v>
      </c>
      <c r="L223" s="0" t="n">
        <f aca="false">12*Inputs!$B$7*(1-MIN(1,Inputs!$G$7*$D223)*churn_nonbuyers)*(ic*Inputs!$C$7+fee_wd*Inputs!$E$7*(1-$B223)+fee_fx*Inputs!$D$7-cost_acc-cost_wd*Inputs!$E$7*(1-$B223)-cost_fx*Inputs!$D$7)</f>
        <v>355892.015319532</v>
      </c>
      <c r="M223" s="0" t="n">
        <f aca="false">12*Inputs!$B$8*(1-MIN(1,Inputs!$G$8*$D223)*churn_nonbuyers)*(ic*Inputs!$C$8+fee_wd*Inputs!$E$8*(1-$B223)+fee_fx*Inputs!$D$8-cost_acc-cost_wd*Inputs!$E$8*(1-$B223)-cost_fx*Inputs!$D$8)</f>
        <v>123937.657640803</v>
      </c>
      <c r="N223" s="0" t="n">
        <f aca="false">K223+L223+I223-fixed</f>
        <v>-5526.31974798965</v>
      </c>
      <c r="O223" s="0" t="n">
        <f aca="false">K223+L223+M223-fixed</f>
        <v>-63481.8100937783</v>
      </c>
      <c r="P223" s="0" t="n">
        <f aca="false">12*Inputs!$B$6*(1-MIN(1,Inputs!$F$6*$D223))*(ic*Inputs!$C$6+flat_fee-cost_acc-cost_wd*Inputs!$E$6*$E223-cost_fx*Inputs!$D$6)+12*Inputs!$B$7*(1-MIN(1,Inputs!$F$7*$D223))*(ic*Inputs!$C$7+flat_fee-cost_acc-cost_wd*Inputs!$E$7*$E223-cost_fx*Inputs!$D$7)+12*Inputs!$B$8*(1-MIN(1,Inputs!$F$8*$D223))*(ic*Inputs!$C$8+flat_fee-cost_acc-cost_wd*Inputs!$E$8*$E223-cost_fx*Inputs!$D$8)-fixed</f>
        <v>84948.0419739201</v>
      </c>
    </row>
    <row r="224" customFormat="false" ht="15" hidden="false" customHeight="false" outlineLevel="0" collapsed="false">
      <c r="A224" s="0" t="n">
        <v>159</v>
      </c>
      <c r="B224" s="0" t="n">
        <v>0.453661</v>
      </c>
      <c r="C224" s="0" t="n">
        <v>1.099906</v>
      </c>
      <c r="D224" s="0" t="n">
        <v>0.533924</v>
      </c>
      <c r="E224" s="0" t="n">
        <v>1.153306</v>
      </c>
      <c r="F224" s="0" t="n">
        <v>0.15648</v>
      </c>
      <c r="G224" s="0" t="n">
        <f aca="false">12*Inputs!$B$6*(MIN(1,$H$50*$C224)*(ic*Inputs!$C$6+pS+fee_fx*Inputs!$D$6-cost_acc-cost_wd*Inputs!$E$6*$E224-cost_fx*Inputs!$D$6-$F224)+(1-MIN(1,$H$50*$C224))*(1-MIN(1,Inputs!$G$6*$D224)*churn_nonbuyers)*(ic*Inputs!$C$6+fee_wd*Inputs!$E$6*(1-$B224)+fee_fx*Inputs!$D$6-cost_acc-cost_wd*Inputs!$E$6*(1-$B224)-cost_fx*Inputs!$D$6))</f>
        <v>193953.886058141</v>
      </c>
      <c r="H224" s="0" t="n">
        <f aca="false">12*Inputs!$B$7*(MIN(1,$H$51*$C224)*(ic*Inputs!$C$7+pE+fee_fx*Inputs!$D$7-cost_acc-cost_wd*Inputs!$E$7*$E224-cost_fx*Inputs!$D$7-$F224)+(1-MIN(1,$H$51*$C224))*(1-MIN(1,Inputs!$G$7*$D224)*churn_nonbuyers)*(ic*Inputs!$C$7+fee_wd*Inputs!$E$7*(1-$B224)+fee_fx*Inputs!$D$7-cost_acc-cost_wd*Inputs!$E$7*(1-$B224)-cost_fx*Inputs!$D$7))</f>
        <v>396965.461946917</v>
      </c>
      <c r="I224" s="0" t="n">
        <f aca="false">12*Inputs!$B$8*(MIN(1,$H$52*$C224)*(ic*Inputs!$C$8+pT-cost_acc-cost_wd*Inputs!$E$8-cost_fx*Inputs!$D$8-cost_ins)+(1-MIN(1,$H$52*$C224))*(1-MIN(1,Inputs!$G$8*$D224)*churn_nonbuyers)*(ic*Inputs!$C$8+fee_wd*Inputs!$E$8*(1-$B224)+fee_fx*Inputs!$D$8-cost_acc-cost_wd*Inputs!$E$8*(1-$B224)-cost_fx*Inputs!$D$8))</f>
        <v>202434.946038338</v>
      </c>
      <c r="J224" s="0" t="n">
        <f aca="false">G224+H224+I224-fixed</f>
        <v>93354.2940433971</v>
      </c>
      <c r="K224" s="0" t="n">
        <f aca="false">12*Inputs!$B$6*(1-MIN(1,Inputs!$G$6*$D224)*churn_nonbuyers)*(ic*Inputs!$C$6+fee_wd*Inputs!$E$6*(1-$B224)+fee_fx*Inputs!$D$6-cost_acc-cost_wd*Inputs!$E$6*(1-$B224)-cost_fx*Inputs!$D$6)</f>
        <v>132634.849649501</v>
      </c>
      <c r="L224" s="0" t="n">
        <f aca="false">12*Inputs!$B$7*(1-MIN(1,Inputs!$G$7*$D224)*churn_nonbuyers)*(ic*Inputs!$C$7+fee_wd*Inputs!$E$7*(1-$B224)+fee_fx*Inputs!$D$7-cost_acc-cost_wd*Inputs!$E$7*(1-$B224)-cost_fx*Inputs!$D$7)</f>
        <v>332460.8638377</v>
      </c>
      <c r="M224" s="0" t="n">
        <f aca="false">12*Inputs!$B$8*(1-MIN(1,Inputs!$G$8*$D224)*churn_nonbuyers)*(ic*Inputs!$C$8+fee_wd*Inputs!$E$8*(1-$B224)+fee_fx*Inputs!$D$8-cost_acc-cost_wd*Inputs!$E$8*(1-$B224)-cost_fx*Inputs!$D$8)</f>
        <v>190771.92513767</v>
      </c>
      <c r="N224" s="0" t="n">
        <f aca="false">K224+L224+I224-fixed</f>
        <v>-32469.3404744605</v>
      </c>
      <c r="O224" s="0" t="n">
        <f aca="false">K224+L224+M224-fixed</f>
        <v>-44132.3613751284</v>
      </c>
      <c r="P224" s="0" t="n">
        <f aca="false">12*Inputs!$B$6*(1-MIN(1,Inputs!$F$6*$D224))*(ic*Inputs!$C$6+flat_fee-cost_acc-cost_wd*Inputs!$E$6*$E224-cost_fx*Inputs!$D$6)+12*Inputs!$B$7*(1-MIN(1,Inputs!$F$7*$D224))*(ic*Inputs!$C$7+flat_fee-cost_acc-cost_wd*Inputs!$E$7*$E224-cost_fx*Inputs!$D$7)+12*Inputs!$B$8*(1-MIN(1,Inputs!$F$8*$D224))*(ic*Inputs!$C$8+flat_fee-cost_acc-cost_wd*Inputs!$E$8*$E224-cost_fx*Inputs!$D$8)-fixed</f>
        <v>249928.57518656</v>
      </c>
    </row>
    <row r="225" customFormat="false" ht="15" hidden="false" customHeight="false" outlineLevel="0" collapsed="false">
      <c r="A225" s="0" t="n">
        <v>160</v>
      </c>
      <c r="B225" s="0" t="n">
        <v>0.161297</v>
      </c>
      <c r="C225" s="0" t="n">
        <v>0.703083</v>
      </c>
      <c r="D225" s="0" t="n">
        <v>1.102822</v>
      </c>
      <c r="E225" s="0" t="n">
        <v>1.204789</v>
      </c>
      <c r="F225" s="0" t="n">
        <v>0.152189</v>
      </c>
      <c r="G225" s="0" t="n">
        <f aca="false">12*Inputs!$B$6*(MIN(1,$H$50*$C225)*(ic*Inputs!$C$6+pS+fee_fx*Inputs!$D$6-cost_acc-cost_wd*Inputs!$E$6*$E225-cost_fx*Inputs!$D$6-$F225)+(1-MIN(1,$H$50*$C225))*(1-MIN(1,Inputs!$G$6*$D225)*churn_nonbuyers)*(ic*Inputs!$C$6+fee_wd*Inputs!$E$6*(1-$B225)+fee_fx*Inputs!$D$6-cost_acc-cost_wd*Inputs!$E$6*(1-$B225)-cost_fx*Inputs!$D$6))</f>
        <v>204950.080616902</v>
      </c>
      <c r="H225" s="0" t="n">
        <f aca="false">12*Inputs!$B$7*(MIN(1,$H$51*$C225)*(ic*Inputs!$C$7+pE+fee_fx*Inputs!$D$7-cost_acc-cost_wd*Inputs!$E$7*$E225-cost_fx*Inputs!$D$7-$F225)+(1-MIN(1,$H$51*$C225))*(1-MIN(1,Inputs!$G$7*$D225)*churn_nonbuyers)*(ic*Inputs!$C$7+fee_wd*Inputs!$E$7*(1-$B225)+fee_fx*Inputs!$D$7-cost_acc-cost_wd*Inputs!$E$7*(1-$B225)-cost_fx*Inputs!$D$7))</f>
        <v>394811.948381249</v>
      </c>
      <c r="I225" s="0" t="n">
        <f aca="false">12*Inputs!$B$8*(MIN(1,$H$52*$C225)*(ic*Inputs!$C$8+pT-cost_acc-cost_wd*Inputs!$E$8-cost_fx*Inputs!$D$8-cost_ins)+(1-MIN(1,$H$52*$C225))*(1-MIN(1,Inputs!$G$8*$D225)*churn_nonbuyers)*(ic*Inputs!$C$8+fee_wd*Inputs!$E$8*(1-$B225)+fee_fx*Inputs!$D$8-cost_acc-cost_wd*Inputs!$E$8*(1-$B225)-cost_fx*Inputs!$D$8))</f>
        <v>138245.904863842</v>
      </c>
      <c r="J225" s="0" t="n">
        <f aca="false">G225+H225+I225-fixed</f>
        <v>38007.9338619927</v>
      </c>
      <c r="K225" s="0" t="n">
        <f aca="false">12*Inputs!$B$6*(1-MIN(1,Inputs!$G$6*$D225)*churn_nonbuyers)*(ic*Inputs!$C$6+fee_wd*Inputs!$E$6*(1-$B225)+fee_fx*Inputs!$D$6-cost_acc-cost_wd*Inputs!$E$6*(1-$B225)-cost_fx*Inputs!$D$6)</f>
        <v>168537.535776965</v>
      </c>
      <c r="L225" s="0" t="n">
        <f aca="false">12*Inputs!$B$7*(1-MIN(1,Inputs!$G$7*$D225)*churn_nonbuyers)*(ic*Inputs!$C$7+fee_wd*Inputs!$E$7*(1-$B225)+fee_fx*Inputs!$D$7-cost_acc-cost_wd*Inputs!$E$7*(1-$B225)-cost_fx*Inputs!$D$7)</f>
        <v>367401.946810179</v>
      </c>
      <c r="M225" s="0" t="n">
        <f aca="false">12*Inputs!$B$8*(1-MIN(1,Inputs!$G$8*$D225)*churn_nonbuyers)*(ic*Inputs!$C$8+fee_wd*Inputs!$E$8*(1-$B225)+fee_fx*Inputs!$D$8-cost_acc-cost_wd*Inputs!$E$8*(1-$B225)-cost_fx*Inputs!$D$8)</f>
        <v>72661.8046125024</v>
      </c>
      <c r="N225" s="0" t="n">
        <f aca="false">K225+L225+I225-fixed</f>
        <v>-25814.6125490143</v>
      </c>
      <c r="O225" s="0" t="n">
        <f aca="false">K225+L225+M225-fixed</f>
        <v>-91398.7128003538</v>
      </c>
      <c r="P225" s="0" t="n">
        <f aca="false">12*Inputs!$B$6*(1-MIN(1,Inputs!$F$6*$D225))*(ic*Inputs!$C$6+flat_fee-cost_acc-cost_wd*Inputs!$E$6*$E225-cost_fx*Inputs!$D$6)+12*Inputs!$B$7*(1-MIN(1,Inputs!$F$7*$D225))*(ic*Inputs!$C$7+flat_fee-cost_acc-cost_wd*Inputs!$E$7*$E225-cost_fx*Inputs!$D$7)+12*Inputs!$B$8*(1-MIN(1,Inputs!$F$8*$D225))*(ic*Inputs!$C$8+flat_fee-cost_acc-cost_wd*Inputs!$E$8*$E225-cost_fx*Inputs!$D$8)-fixed</f>
        <v>-70927.41732208</v>
      </c>
    </row>
    <row r="226" customFormat="false" ht="15" hidden="false" customHeight="false" outlineLevel="0" collapsed="false">
      <c r="A226" s="0" t="n">
        <v>161</v>
      </c>
      <c r="B226" s="0" t="n">
        <v>0.309809</v>
      </c>
      <c r="C226" s="0" t="n">
        <v>1.053677</v>
      </c>
      <c r="D226" s="0" t="n">
        <v>0.90663</v>
      </c>
      <c r="E226" s="0" t="n">
        <v>1.083279</v>
      </c>
      <c r="F226" s="0" t="n">
        <v>0.113476</v>
      </c>
      <c r="G226" s="0" t="n">
        <f aca="false">12*Inputs!$B$6*(MIN(1,$H$50*$C226)*(ic*Inputs!$C$6+pS+fee_fx*Inputs!$D$6-cost_acc-cost_wd*Inputs!$E$6*$E226-cost_fx*Inputs!$D$6-$F226)+(1-MIN(1,$H$50*$C226))*(1-MIN(1,Inputs!$G$6*$D226)*churn_nonbuyers)*(ic*Inputs!$C$6+fee_wd*Inputs!$E$6*(1-$B226)+fee_fx*Inputs!$D$6-cost_acc-cost_wd*Inputs!$E$6*(1-$B226)-cost_fx*Inputs!$D$6))</f>
        <v>209903.937814247</v>
      </c>
      <c r="H226" s="0" t="n">
        <f aca="false">12*Inputs!$B$7*(MIN(1,$H$51*$C226)*(ic*Inputs!$C$7+pE+fee_fx*Inputs!$D$7-cost_acc-cost_wd*Inputs!$E$7*$E226-cost_fx*Inputs!$D$7-$F226)+(1-MIN(1,$H$51*$C226))*(1-MIN(1,Inputs!$G$7*$D226)*churn_nonbuyers)*(ic*Inputs!$C$7+fee_wd*Inputs!$E$7*(1-$B226)+fee_fx*Inputs!$D$7-cost_acc-cost_wd*Inputs!$E$7*(1-$B226)-cost_fx*Inputs!$D$7))</f>
        <v>414836.976751276</v>
      </c>
      <c r="I226" s="0" t="n">
        <f aca="false">12*Inputs!$B$8*(MIN(1,$H$52*$C226)*(ic*Inputs!$C$8+pT-cost_acc-cost_wd*Inputs!$E$8-cost_fx*Inputs!$D$8-cost_ins)+(1-MIN(1,$H$52*$C226))*(1-MIN(1,Inputs!$G$8*$D226)*churn_nonbuyers)*(ic*Inputs!$C$8+fee_wd*Inputs!$E$8*(1-$B226)+fee_fx*Inputs!$D$8-cost_acc-cost_wd*Inputs!$E$8*(1-$B226)-cost_fx*Inputs!$D$8))</f>
        <v>181750.552330056</v>
      </c>
      <c r="J226" s="0" t="n">
        <f aca="false">G226+H226+I226-fixed</f>
        <v>106491.466895579</v>
      </c>
      <c r="K226" s="0" t="n">
        <f aca="false">12*Inputs!$B$6*(1-MIN(1,Inputs!$G$6*$D226)*churn_nonbuyers)*(ic*Inputs!$C$6+fee_wd*Inputs!$E$6*(1-$B226)+fee_fx*Inputs!$D$6-cost_acc-cost_wd*Inputs!$E$6*(1-$B226)-cost_fx*Inputs!$D$6)</f>
        <v>149871.024962424</v>
      </c>
      <c r="L226" s="0" t="n">
        <f aca="false">12*Inputs!$B$7*(1-MIN(1,Inputs!$G$7*$D226)*churn_nonbuyers)*(ic*Inputs!$C$7+fee_wd*Inputs!$E$7*(1-$B226)+fee_fx*Inputs!$D$7-cost_acc-cost_wd*Inputs!$E$7*(1-$B226)-cost_fx*Inputs!$D$7)</f>
        <v>348834.318337455</v>
      </c>
      <c r="M226" s="0" t="n">
        <f aca="false">12*Inputs!$B$8*(1-MIN(1,Inputs!$G$8*$D226)*churn_nonbuyers)*(ic*Inputs!$C$8+fee_wd*Inputs!$E$8*(1-$B226)+fee_fx*Inputs!$D$8-cost_acc-cost_wd*Inputs!$E$8*(1-$B226)-cost_fx*Inputs!$D$8)</f>
        <v>113819.985291312</v>
      </c>
      <c r="N226" s="0" t="n">
        <f aca="false">K226+L226+I226-fixed</f>
        <v>-19544.1043700652</v>
      </c>
      <c r="O226" s="0" t="n">
        <f aca="false">K226+L226+M226-fixed</f>
        <v>-87474.6714088095</v>
      </c>
      <c r="P226" s="0" t="n">
        <f aca="false">12*Inputs!$B$6*(1-MIN(1,Inputs!$F$6*$D226))*(ic*Inputs!$C$6+flat_fee-cost_acc-cost_wd*Inputs!$E$6*$E226-cost_fx*Inputs!$D$6)+12*Inputs!$B$7*(1-MIN(1,Inputs!$F$7*$D226))*(ic*Inputs!$C$7+flat_fee-cost_acc-cost_wd*Inputs!$E$7*$E226-cost_fx*Inputs!$D$7)+12*Inputs!$B$8*(1-MIN(1,Inputs!$F$8*$D226))*(ic*Inputs!$C$8+flat_fee-cost_acc-cost_wd*Inputs!$E$8*$E226-cost_fx*Inputs!$D$8)-fixed</f>
        <v>85283.2469048001</v>
      </c>
    </row>
    <row r="227" customFormat="false" ht="15" hidden="false" customHeight="false" outlineLevel="0" collapsed="false">
      <c r="A227" s="0" t="n">
        <v>162</v>
      </c>
      <c r="B227" s="0" t="n">
        <v>0.492965</v>
      </c>
      <c r="C227" s="0" t="n">
        <v>0.764655</v>
      </c>
      <c r="D227" s="0" t="n">
        <v>1.469845</v>
      </c>
      <c r="E227" s="0" t="n">
        <v>1.199009</v>
      </c>
      <c r="F227" s="0" t="n">
        <v>0.395027</v>
      </c>
      <c r="G227" s="0" t="n">
        <f aca="false">12*Inputs!$B$6*(MIN(1,$H$50*$C227)*(ic*Inputs!$C$6+pS+fee_fx*Inputs!$D$6-cost_acc-cost_wd*Inputs!$E$6*$E227-cost_fx*Inputs!$D$6-$F227)+(1-MIN(1,$H$50*$C227))*(1-MIN(1,Inputs!$G$6*$D227)*churn_nonbuyers)*(ic*Inputs!$C$6+fee_wd*Inputs!$E$6*(1-$B227)+fee_fx*Inputs!$D$6-cost_acc-cost_wd*Inputs!$E$6*(1-$B227)-cost_fx*Inputs!$D$6))</f>
        <v>159346.065655809</v>
      </c>
      <c r="H227" s="0" t="n">
        <f aca="false">12*Inputs!$B$7*(MIN(1,$H$51*$C227)*(ic*Inputs!$C$7+pE+fee_fx*Inputs!$D$7-cost_acc-cost_wd*Inputs!$E$7*$E227-cost_fx*Inputs!$D$7-$F227)+(1-MIN(1,$H$51*$C227))*(1-MIN(1,Inputs!$G$7*$D227)*churn_nonbuyers)*(ic*Inputs!$C$7+fee_wd*Inputs!$E$7*(1-$B227)+fee_fx*Inputs!$D$7-cost_acc-cost_wd*Inputs!$E$7*(1-$B227)-cost_fx*Inputs!$D$7))</f>
        <v>352431.502331108</v>
      </c>
      <c r="I227" s="0" t="n">
        <f aca="false">12*Inputs!$B$8*(MIN(1,$H$52*$C227)*(ic*Inputs!$C$8+pT-cost_acc-cost_wd*Inputs!$E$8-cost_fx*Inputs!$D$8-cost_ins)+(1-MIN(1,$H$52*$C227))*(1-MIN(1,Inputs!$G$8*$D227)*churn_nonbuyers)*(ic*Inputs!$C$8+fee_wd*Inputs!$E$8*(1-$B227)+fee_fx*Inputs!$D$8-cost_acc-cost_wd*Inputs!$E$8*(1-$B227)-cost_fx*Inputs!$D$8))</f>
        <v>110220.43032</v>
      </c>
      <c r="J227" s="0" t="n">
        <f aca="false">G227+H227+I227-fixed</f>
        <v>-78002.0016930832</v>
      </c>
      <c r="K227" s="0" t="n">
        <f aca="false">12*Inputs!$B$6*(1-MIN(1,Inputs!$G$6*$D227)*churn_nonbuyers)*(ic*Inputs!$C$6+fee_wd*Inputs!$E$6*(1-$B227)+fee_fx*Inputs!$D$6-cost_acc-cost_wd*Inputs!$E$6*(1-$B227)-cost_fx*Inputs!$D$6)</f>
        <v>121013.99381106</v>
      </c>
      <c r="L227" s="0" t="n">
        <f aca="false">12*Inputs!$B$7*(1-MIN(1,Inputs!$G$7*$D227)*churn_nonbuyers)*(ic*Inputs!$C$7+fee_wd*Inputs!$E$7*(1-$B227)+fee_fx*Inputs!$D$7-cost_acc-cost_wd*Inputs!$E$7*(1-$B227)-cost_fx*Inputs!$D$7)</f>
        <v>317563.989726636</v>
      </c>
      <c r="M227" s="0" t="n">
        <f aca="false">12*Inputs!$B$8*(1-MIN(1,Inputs!$G$8*$D227)*churn_nonbuyers)*(ic*Inputs!$C$8+fee_wd*Inputs!$E$8*(1-$B227)+fee_fx*Inputs!$D$8-cost_acc-cost_wd*Inputs!$E$8*(1-$B227)-cost_fx*Inputs!$D$8)</f>
        <v>0</v>
      </c>
      <c r="N227" s="0" t="n">
        <f aca="false">K227+L227+I227-fixed</f>
        <v>-151201.586142304</v>
      </c>
      <c r="O227" s="0" t="n">
        <f aca="false">K227+L227+M227-fixed</f>
        <v>-261422.016462304</v>
      </c>
      <c r="P227" s="0" t="n">
        <f aca="false">12*Inputs!$B$6*(1-MIN(1,Inputs!$F$6*$D227))*(ic*Inputs!$C$6+flat_fee-cost_acc-cost_wd*Inputs!$E$6*$E227-cost_fx*Inputs!$D$6)+12*Inputs!$B$7*(1-MIN(1,Inputs!$F$7*$D227))*(ic*Inputs!$C$7+flat_fee-cost_acc-cost_wd*Inputs!$E$7*$E227-cost_fx*Inputs!$D$7)+12*Inputs!$B$8*(1-MIN(1,Inputs!$F$8*$D227))*(ic*Inputs!$C$8+flat_fee-cost_acc-cost_wd*Inputs!$E$8*$E227-cost_fx*Inputs!$D$8)-fixed</f>
        <v>-258017.8270948</v>
      </c>
    </row>
    <row r="228" customFormat="false" ht="15" hidden="false" customHeight="false" outlineLevel="0" collapsed="false">
      <c r="A228" s="0" t="n">
        <v>163</v>
      </c>
      <c r="B228" s="0" t="n">
        <v>0.334387</v>
      </c>
      <c r="C228" s="0" t="n">
        <v>0.881921</v>
      </c>
      <c r="D228" s="0" t="n">
        <v>1.471392</v>
      </c>
      <c r="E228" s="0" t="n">
        <v>1.28765</v>
      </c>
      <c r="F228" s="0" t="n">
        <v>0.179152</v>
      </c>
      <c r="G228" s="0" t="n">
        <f aca="false">12*Inputs!$B$6*(MIN(1,$H$50*$C228)*(ic*Inputs!$C$6+pS+fee_fx*Inputs!$D$6-cost_acc-cost_wd*Inputs!$E$6*$E228-cost_fx*Inputs!$D$6-$F228)+(1-MIN(1,$H$50*$C228))*(1-MIN(1,Inputs!$G$6*$D228)*churn_nonbuyers)*(ic*Inputs!$C$6+fee_wd*Inputs!$E$6*(1-$B228)+fee_fx*Inputs!$D$6-cost_acc-cost_wd*Inputs!$E$6*(1-$B228)-cost_fx*Inputs!$D$6))</f>
        <v>187463.205650204</v>
      </c>
      <c r="H228" s="0" t="n">
        <f aca="false">12*Inputs!$B$7*(MIN(1,$H$51*$C228)*(ic*Inputs!$C$7+pE+fee_fx*Inputs!$D$7-cost_acc-cost_wd*Inputs!$E$7*$E228-cost_fx*Inputs!$D$7-$F228)+(1-MIN(1,$H$51*$C228))*(1-MIN(1,Inputs!$G$7*$D228)*churn_nonbuyers)*(ic*Inputs!$C$7+fee_wd*Inputs!$E$7*(1-$B228)+fee_fx*Inputs!$D$7-cost_acc-cost_wd*Inputs!$E$7*(1-$B228)-cost_fx*Inputs!$D$7))</f>
        <v>373856.491838715</v>
      </c>
      <c r="I228" s="0" t="n">
        <f aca="false">12*Inputs!$B$8*(MIN(1,$H$52*$C228)*(ic*Inputs!$C$8+pT-cost_acc-cost_wd*Inputs!$E$8-cost_fx*Inputs!$D$8-cost_ins)+(1-MIN(1,$H$52*$C228))*(1-MIN(1,Inputs!$G$8*$D228)*churn_nonbuyers)*(ic*Inputs!$C$8+fee_wd*Inputs!$E$8*(1-$B228)+fee_fx*Inputs!$D$8-cost_acc-cost_wd*Inputs!$E$8*(1-$B228)-cost_fx*Inputs!$D$8))</f>
        <v>127123.620624</v>
      </c>
      <c r="J228" s="0" t="n">
        <f aca="false">G228+H228+I228-fixed</f>
        <v>-11556.6818870816</v>
      </c>
      <c r="K228" s="0" t="n">
        <f aca="false">12*Inputs!$B$6*(1-MIN(1,Inputs!$G$6*$D228)*churn_nonbuyers)*(ic*Inputs!$C$6+fee_wd*Inputs!$E$6*(1-$B228)+fee_fx*Inputs!$D$6-cost_acc-cost_wd*Inputs!$E$6*(1-$B228)-cost_fx*Inputs!$D$6)</f>
        <v>142159.144008269</v>
      </c>
      <c r="L228" s="0" t="n">
        <f aca="false">12*Inputs!$B$7*(1-MIN(1,Inputs!$G$7*$D228)*churn_nonbuyers)*(ic*Inputs!$C$7+fee_wd*Inputs!$E$7*(1-$B228)+fee_fx*Inputs!$D$7-cost_acc-cost_wd*Inputs!$E$7*(1-$B228)-cost_fx*Inputs!$D$7)</f>
        <v>339375.816388961</v>
      </c>
      <c r="M228" s="0" t="n">
        <f aca="false">12*Inputs!$B$8*(1-MIN(1,Inputs!$G$8*$D228)*churn_nonbuyers)*(ic*Inputs!$C$8+fee_wd*Inputs!$E$8*(1-$B228)+fee_fx*Inputs!$D$8-cost_acc-cost_wd*Inputs!$E$8*(1-$B228)-cost_fx*Inputs!$D$8)</f>
        <v>0</v>
      </c>
      <c r="N228" s="0" t="n">
        <f aca="false">K228+L228+I228-fixed</f>
        <v>-91341.4189787698</v>
      </c>
      <c r="O228" s="0" t="n">
        <f aca="false">K228+L228+M228-fixed</f>
        <v>-218465.03960277</v>
      </c>
      <c r="P228" s="0" t="n">
        <f aca="false">12*Inputs!$B$6*(1-MIN(1,Inputs!$F$6*$D228))*(ic*Inputs!$C$6+flat_fee-cost_acc-cost_wd*Inputs!$E$6*$E228-cost_fx*Inputs!$D$6)+12*Inputs!$B$7*(1-MIN(1,Inputs!$F$7*$D228))*(ic*Inputs!$C$7+flat_fee-cost_acc-cost_wd*Inputs!$E$7*$E228-cost_fx*Inputs!$D$7)+12*Inputs!$B$8*(1-MIN(1,Inputs!$F$8*$D228))*(ic*Inputs!$C$8+flat_fee-cost_acc-cost_wd*Inputs!$E$8*$E228-cost_fx*Inputs!$D$8)-fixed</f>
        <v>-287080.929664</v>
      </c>
    </row>
    <row r="229" customFormat="false" ht="15" hidden="false" customHeight="false" outlineLevel="0" collapsed="false">
      <c r="A229" s="0" t="n">
        <v>164</v>
      </c>
      <c r="B229" s="0" t="n">
        <v>0.454181</v>
      </c>
      <c r="C229" s="0" t="n">
        <v>0.860506</v>
      </c>
      <c r="D229" s="0" t="n">
        <v>1.066424</v>
      </c>
      <c r="E229" s="0" t="n">
        <v>1.018829</v>
      </c>
      <c r="F229" s="0" t="n">
        <v>0.437083</v>
      </c>
      <c r="G229" s="0" t="n">
        <f aca="false">12*Inputs!$B$6*(MIN(1,$H$50*$C229)*(ic*Inputs!$C$6+pS+fee_fx*Inputs!$D$6-cost_acc-cost_wd*Inputs!$E$6*$E229-cost_fx*Inputs!$D$6-$F229)+(1-MIN(1,$H$50*$C229))*(1-MIN(1,Inputs!$G$6*$D229)*churn_nonbuyers)*(ic*Inputs!$C$6+fee_wd*Inputs!$E$6*(1-$B229)+fee_fx*Inputs!$D$6-cost_acc-cost_wd*Inputs!$E$6*(1-$B229)-cost_fx*Inputs!$D$6))</f>
        <v>174265.891154453</v>
      </c>
      <c r="H229" s="0" t="n">
        <f aca="false">12*Inputs!$B$7*(MIN(1,$H$51*$C229)*(ic*Inputs!$C$7+pE+fee_fx*Inputs!$D$7-cost_acc-cost_wd*Inputs!$E$7*$E229-cost_fx*Inputs!$D$7-$F229)+(1-MIN(1,$H$51*$C229))*(1-MIN(1,Inputs!$G$7*$D229)*churn_nonbuyers)*(ic*Inputs!$C$7+fee_wd*Inputs!$E$7*(1-$B229)+fee_fx*Inputs!$D$7-cost_acc-cost_wd*Inputs!$E$7*(1-$B229)-cost_fx*Inputs!$D$7))</f>
        <v>378761.117044735</v>
      </c>
      <c r="I229" s="0" t="n">
        <f aca="false">12*Inputs!$B$8*(MIN(1,$H$52*$C229)*(ic*Inputs!$C$8+pT-cost_acc-cost_wd*Inputs!$E$8-cost_fx*Inputs!$D$8-cost_ins)+(1-MIN(1,$H$52*$C229))*(1-MIN(1,Inputs!$G$8*$D229)*churn_nonbuyers)*(ic*Inputs!$C$8+fee_wd*Inputs!$E$8*(1-$B229)+fee_fx*Inputs!$D$8-cost_acc-cost_wd*Inputs!$E$8*(1-$B229)-cost_fx*Inputs!$D$8))</f>
        <v>154741.75296121</v>
      </c>
      <c r="J229" s="0" t="n">
        <f aca="false">G229+H229+I229-fixed</f>
        <v>7768.76116039814</v>
      </c>
      <c r="K229" s="0" t="n">
        <f aca="false">12*Inputs!$B$6*(1-MIN(1,Inputs!$G$6*$D229)*churn_nonbuyers)*(ic*Inputs!$C$6+fee_wd*Inputs!$E$6*(1-$B229)+fee_fx*Inputs!$D$6-cost_acc-cost_wd*Inputs!$E$6*(1-$B229)-cost_fx*Inputs!$D$6)</f>
        <v>128935.698614957</v>
      </c>
      <c r="L229" s="0" t="n">
        <f aca="false">12*Inputs!$B$7*(1-MIN(1,Inputs!$G$7*$D229)*churn_nonbuyers)*(ic*Inputs!$C$7+fee_wd*Inputs!$E$7*(1-$B229)+fee_fx*Inputs!$D$7-cost_acc-cost_wd*Inputs!$E$7*(1-$B229)-cost_fx*Inputs!$D$7)</f>
        <v>326990.861216974</v>
      </c>
      <c r="M229" s="0" t="n">
        <f aca="false">12*Inputs!$B$8*(1-MIN(1,Inputs!$G$8*$D229)*churn_nonbuyers)*(ic*Inputs!$C$8+fee_wd*Inputs!$E$8*(1-$B229)+fee_fx*Inputs!$D$8-cost_acc-cost_wd*Inputs!$E$8*(1-$B229)-cost_fx*Inputs!$D$8)</f>
        <v>77216.9003097984</v>
      </c>
      <c r="N229" s="0" t="n">
        <f aca="false">K229+L229+I229-fixed</f>
        <v>-89331.687206859</v>
      </c>
      <c r="O229" s="0" t="n">
        <f aca="false">K229+L229+M229-fixed</f>
        <v>-166856.539858271</v>
      </c>
      <c r="P229" s="0" t="n">
        <f aca="false">12*Inputs!$B$6*(1-MIN(1,Inputs!$F$6*$D229))*(ic*Inputs!$C$6+flat_fee-cost_acc-cost_wd*Inputs!$E$6*$E229-cost_fx*Inputs!$D$6)+12*Inputs!$B$7*(1-MIN(1,Inputs!$F$7*$D229))*(ic*Inputs!$C$7+flat_fee-cost_acc-cost_wd*Inputs!$E$7*$E229-cost_fx*Inputs!$D$7)+12*Inputs!$B$8*(1-MIN(1,Inputs!$F$8*$D229))*(ic*Inputs!$C$8+flat_fee-cost_acc-cost_wd*Inputs!$E$8*$E229-cost_fx*Inputs!$D$8)-fixed</f>
        <v>25179.6859270399</v>
      </c>
    </row>
    <row r="230" customFormat="false" ht="15" hidden="false" customHeight="false" outlineLevel="0" collapsed="false">
      <c r="A230" s="0" t="n">
        <v>165</v>
      </c>
      <c r="B230" s="0" t="n">
        <v>0.164779</v>
      </c>
      <c r="C230" s="0" t="n">
        <v>0.918575</v>
      </c>
      <c r="D230" s="0" t="n">
        <v>0.682264</v>
      </c>
      <c r="E230" s="0" t="n">
        <v>1.275256</v>
      </c>
      <c r="F230" s="0" t="n">
        <v>0.073213</v>
      </c>
      <c r="G230" s="0" t="n">
        <f aca="false">12*Inputs!$B$6*(MIN(1,$H$50*$C230)*(ic*Inputs!$C$6+pS+fee_fx*Inputs!$D$6-cost_acc-cost_wd*Inputs!$E$6*$E230-cost_fx*Inputs!$D$6-$F230)+(1-MIN(1,$H$50*$C230))*(1-MIN(1,Inputs!$G$6*$D230)*churn_nonbuyers)*(ic*Inputs!$C$6+fee_wd*Inputs!$E$6*(1-$B230)+fee_fx*Inputs!$D$6-cost_acc-cost_wd*Inputs!$E$6*(1-$B230)-cost_fx*Inputs!$D$6))</f>
        <v>219316.925858514</v>
      </c>
      <c r="H230" s="0" t="n">
        <f aca="false">12*Inputs!$B$7*(MIN(1,$H$51*$C230)*(ic*Inputs!$C$7+pE+fee_fx*Inputs!$D$7-cost_acc-cost_wd*Inputs!$E$7*$E230-cost_fx*Inputs!$D$7-$F230)+(1-MIN(1,$H$51*$C230))*(1-MIN(1,Inputs!$G$7*$D230)*churn_nonbuyers)*(ic*Inputs!$C$7+fee_wd*Inputs!$E$7*(1-$B230)+fee_fx*Inputs!$D$7-cost_acc-cost_wd*Inputs!$E$7*(1-$B230)-cost_fx*Inputs!$D$7))</f>
        <v>402656.678138807</v>
      </c>
      <c r="I230" s="0" t="n">
        <f aca="false">12*Inputs!$B$8*(MIN(1,$H$52*$C230)*(ic*Inputs!$C$8+pT-cost_acc-cost_wd*Inputs!$E$8-cost_fx*Inputs!$D$8-cost_ins)+(1-MIN(1,$H$52*$C230))*(1-MIN(1,Inputs!$G$8*$D230)*churn_nonbuyers)*(ic*Inputs!$C$8+fee_wd*Inputs!$E$8*(1-$B230)+fee_fx*Inputs!$D$8-cost_acc-cost_wd*Inputs!$E$8*(1-$B230)-cost_fx*Inputs!$D$8))</f>
        <v>191805.866318653</v>
      </c>
      <c r="J230" s="0" t="n">
        <f aca="false">G230+H230+I230-fixed</f>
        <v>113779.470315973</v>
      </c>
      <c r="K230" s="0" t="n">
        <f aca="false">12*Inputs!$B$6*(1-MIN(1,Inputs!$G$6*$D230)*churn_nonbuyers)*(ic*Inputs!$C$6+fee_wd*Inputs!$E$6*(1-$B230)+fee_fx*Inputs!$D$6-cost_acc-cost_wd*Inputs!$E$6*(1-$B230)-cost_fx*Inputs!$D$6)</f>
        <v>171804.046893523</v>
      </c>
      <c r="L230" s="0" t="n">
        <f aca="false">12*Inputs!$B$7*(1-MIN(1,Inputs!$G$7*$D230)*churn_nonbuyers)*(ic*Inputs!$C$7+fee_wd*Inputs!$E$7*(1-$B230)+fee_fx*Inputs!$D$7-cost_acc-cost_wd*Inputs!$E$7*(1-$B230)-cost_fx*Inputs!$D$7)</f>
        <v>371704.825064114</v>
      </c>
      <c r="M230" s="0" t="n">
        <f aca="false">12*Inputs!$B$8*(1-MIN(1,Inputs!$G$8*$D230)*churn_nonbuyers)*(ic*Inputs!$C$8+fee_wd*Inputs!$E$8*(1-$B230)+fee_fx*Inputs!$D$8-cost_acc-cost_wd*Inputs!$E$8*(1-$B230)-cost_fx*Inputs!$D$8)</f>
        <v>166384.334676442</v>
      </c>
      <c r="N230" s="0" t="n">
        <f aca="false">K230+L230+I230-fixed</f>
        <v>35314.7382762902</v>
      </c>
      <c r="O230" s="0" t="n">
        <f aca="false">K230+L230+M230-fixed</f>
        <v>9893.20663407887</v>
      </c>
      <c r="P230" s="0" t="n">
        <f aca="false">12*Inputs!$B$6*(1-MIN(1,Inputs!$F$6*$D230))*(ic*Inputs!$C$6+flat_fee-cost_acc-cost_wd*Inputs!$E$6*$E230-cost_fx*Inputs!$D$6)+12*Inputs!$B$7*(1-MIN(1,Inputs!$F$7*$D230))*(ic*Inputs!$C$7+flat_fee-cost_acc-cost_wd*Inputs!$E$7*$E230-cost_fx*Inputs!$D$7)+12*Inputs!$B$8*(1-MIN(1,Inputs!$F$8*$D230))*(ic*Inputs!$C$8+flat_fee-cost_acc-cost_wd*Inputs!$E$8*$E230-cost_fx*Inputs!$D$8)-fixed</f>
        <v>109751.53730816</v>
      </c>
    </row>
    <row r="231" customFormat="false" ht="15" hidden="false" customHeight="false" outlineLevel="0" collapsed="false">
      <c r="A231" s="0" t="n">
        <v>166</v>
      </c>
      <c r="B231" s="0" t="n">
        <v>0.190395</v>
      </c>
      <c r="C231" s="0" t="n">
        <v>1.053427</v>
      </c>
      <c r="D231" s="0" t="n">
        <v>1.055436</v>
      </c>
      <c r="E231" s="0" t="n">
        <v>1.446423</v>
      </c>
      <c r="F231" s="0" t="n">
        <v>0.020552</v>
      </c>
      <c r="G231" s="0" t="n">
        <f aca="false">12*Inputs!$B$6*(MIN(1,$H$50*$C231)*(ic*Inputs!$C$6+pS+fee_fx*Inputs!$D$6-cost_acc-cost_wd*Inputs!$E$6*$E231-cost_fx*Inputs!$D$6-$F231)+(1-MIN(1,$H$50*$C231))*(1-MIN(1,Inputs!$G$6*$D231)*churn_nonbuyers)*(ic*Inputs!$C$6+fee_wd*Inputs!$E$6*(1-$B231)+fee_fx*Inputs!$D$6-cost_acc-cost_wd*Inputs!$E$6*(1-$B231)-cost_fx*Inputs!$D$6))</f>
        <v>217177.097165315</v>
      </c>
      <c r="H231" s="0" t="n">
        <f aca="false">12*Inputs!$B$7*(MIN(1,$H$51*$C231)*(ic*Inputs!$C$7+pE+fee_fx*Inputs!$D$7-cost_acc-cost_wd*Inputs!$E$7*$E231-cost_fx*Inputs!$D$7-$F231)+(1-MIN(1,$H$51*$C231))*(1-MIN(1,Inputs!$G$7*$D231)*churn_nonbuyers)*(ic*Inputs!$C$7+fee_wd*Inputs!$E$7*(1-$B231)+fee_fx*Inputs!$D$7-cost_acc-cost_wd*Inputs!$E$7*(1-$B231)-cost_fx*Inputs!$D$7))</f>
        <v>385099.011307932</v>
      </c>
      <c r="I231" s="0" t="n">
        <f aca="false">12*Inputs!$B$8*(MIN(1,$H$52*$C231)*(ic*Inputs!$C$8+pT-cost_acc-cost_wd*Inputs!$E$8-cost_fx*Inputs!$D$8-cost_ins)+(1-MIN(1,$H$52*$C231))*(1-MIN(1,Inputs!$G$8*$D231)*churn_nonbuyers)*(ic*Inputs!$C$8+fee_wd*Inputs!$E$8*(1-$B231)+fee_fx*Inputs!$D$8-cost_acc-cost_wd*Inputs!$E$8*(1-$B231)-cost_fx*Inputs!$D$8))</f>
        <v>173606.129481297</v>
      </c>
      <c r="J231" s="0" t="n">
        <f aca="false">G231+H231+I231-fixed</f>
        <v>75882.2379545432</v>
      </c>
      <c r="K231" s="0" t="n">
        <f aca="false">12*Inputs!$B$6*(1-MIN(1,Inputs!$G$6*$D231)*churn_nonbuyers)*(ic*Inputs!$C$6+fee_wd*Inputs!$E$6*(1-$B231)+fee_fx*Inputs!$D$6-cost_acc-cost_wd*Inputs!$E$6*(1-$B231)-cost_fx*Inputs!$D$6)</f>
        <v>164991.163227984</v>
      </c>
      <c r="L231" s="0" t="n">
        <f aca="false">12*Inputs!$B$7*(1-MIN(1,Inputs!$G$7*$D231)*churn_nonbuyers)*(ic*Inputs!$C$7+fee_wd*Inputs!$E$7*(1-$B231)+fee_fx*Inputs!$D$7-cost_acc-cost_wd*Inputs!$E$7*(1-$B231)-cost_fx*Inputs!$D$7)</f>
        <v>363884.669008791</v>
      </c>
      <c r="M231" s="0" t="n">
        <f aca="false">12*Inputs!$B$8*(1-MIN(1,Inputs!$G$8*$D231)*churn_nonbuyers)*(ic*Inputs!$C$8+fee_wd*Inputs!$E$8*(1-$B231)+fee_fx*Inputs!$D$8-cost_acc-cost_wd*Inputs!$E$8*(1-$B231)-cost_fx*Inputs!$D$8)</f>
        <v>82866.933890592</v>
      </c>
      <c r="N231" s="0" t="n">
        <f aca="false">K231+L231+I231-fixed</f>
        <v>2481.96171807125</v>
      </c>
      <c r="O231" s="0" t="n">
        <f aca="false">K231+L231+M231-fixed</f>
        <v>-88257.2338726334</v>
      </c>
      <c r="P231" s="0" t="n">
        <f aca="false">12*Inputs!$B$6*(1-MIN(1,Inputs!$F$6*$D231))*(ic*Inputs!$C$6+flat_fee-cost_acc-cost_wd*Inputs!$E$6*$E231-cost_fx*Inputs!$D$6)+12*Inputs!$B$7*(1-MIN(1,Inputs!$F$7*$D231))*(ic*Inputs!$C$7+flat_fee-cost_acc-cost_wd*Inputs!$E$7*$E231-cost_fx*Inputs!$D$7)+12*Inputs!$B$8*(1-MIN(1,Inputs!$F$8*$D231))*(ic*Inputs!$C$8+flat_fee-cost_acc-cost_wd*Inputs!$E$8*$E231-cost_fx*Inputs!$D$8)-fixed</f>
        <v>-147705.15130528</v>
      </c>
    </row>
    <row r="232" customFormat="false" ht="15" hidden="false" customHeight="false" outlineLevel="0" collapsed="false">
      <c r="A232" s="0" t="n">
        <v>167</v>
      </c>
      <c r="B232" s="0" t="n">
        <v>0.01943</v>
      </c>
      <c r="C232" s="0" t="n">
        <v>0.80926</v>
      </c>
      <c r="D232" s="0" t="n">
        <v>0.973432</v>
      </c>
      <c r="E232" s="0" t="n">
        <v>1.129013</v>
      </c>
      <c r="F232" s="0" t="n">
        <v>0.192924</v>
      </c>
      <c r="G232" s="0" t="n">
        <f aca="false">12*Inputs!$B$6*(MIN(1,$H$50*$C232)*(ic*Inputs!$C$6+pS+fee_fx*Inputs!$D$6-cost_acc-cost_wd*Inputs!$E$6*$E232-cost_fx*Inputs!$D$6-$F232)+(1-MIN(1,$H$50*$C232))*(1-MIN(1,Inputs!$G$6*$D232)*churn_nonbuyers)*(ic*Inputs!$C$6+fee_wd*Inputs!$E$6*(1-$B232)+fee_fx*Inputs!$D$6-cost_acc-cost_wd*Inputs!$E$6*(1-$B232)-cost_fx*Inputs!$D$6))</f>
        <v>230357.931558913</v>
      </c>
      <c r="H232" s="0" t="n">
        <f aca="false">12*Inputs!$B$7*(MIN(1,$H$51*$C232)*(ic*Inputs!$C$7+pE+fee_fx*Inputs!$D$7-cost_acc-cost_wd*Inputs!$E$7*$E232-cost_fx*Inputs!$D$7-$F232)+(1-MIN(1,$H$51*$C232))*(1-MIN(1,Inputs!$G$7*$D232)*churn_nonbuyers)*(ic*Inputs!$C$7+fee_wd*Inputs!$E$7*(1-$B232)+fee_fx*Inputs!$D$7-cost_acc-cost_wd*Inputs!$E$7*(1-$B232)-cost_fx*Inputs!$D$7))</f>
        <v>418526.839196324</v>
      </c>
      <c r="I232" s="0" t="n">
        <f aca="false">12*Inputs!$B$8*(MIN(1,$H$52*$C232)*(ic*Inputs!$C$8+pT-cost_acc-cost_wd*Inputs!$E$8-cost_fx*Inputs!$D$8-cost_ins)+(1-MIN(1,$H$52*$C232))*(1-MIN(1,Inputs!$G$8*$D232)*churn_nonbuyers)*(ic*Inputs!$C$8+fee_wd*Inputs!$E$8*(1-$B232)+fee_fx*Inputs!$D$8-cost_acc-cost_wd*Inputs!$E$8*(1-$B232)-cost_fx*Inputs!$D$8))</f>
        <v>161602.807338331</v>
      </c>
      <c r="J232" s="0" t="n">
        <f aca="false">G232+H232+I232-fixed</f>
        <v>110487.578093568</v>
      </c>
      <c r="K232" s="0" t="n">
        <f aca="false">12*Inputs!$B$6*(1-MIN(1,Inputs!$G$6*$D232)*churn_nonbuyers)*(ic*Inputs!$C$6+fee_wd*Inputs!$E$6*(1-$B232)+fee_fx*Inputs!$D$6-cost_acc-cost_wd*Inputs!$E$6*(1-$B232)-cost_fx*Inputs!$D$6)</f>
        <v>189126.064683072</v>
      </c>
      <c r="L232" s="0" t="n">
        <f aca="false">12*Inputs!$B$7*(1-MIN(1,Inputs!$G$7*$D232)*churn_nonbuyers)*(ic*Inputs!$C$7+fee_wd*Inputs!$E$7*(1-$B232)+fee_fx*Inputs!$D$7-cost_acc-cost_wd*Inputs!$E$7*(1-$B232)-cost_fx*Inputs!$D$7)</f>
        <v>388709.154073843</v>
      </c>
      <c r="M232" s="0" t="n">
        <f aca="false">12*Inputs!$B$8*(1-MIN(1,Inputs!$G$8*$D232)*churn_nonbuyers)*(ic*Inputs!$C$8+fee_wd*Inputs!$E$8*(1-$B232)+fee_fx*Inputs!$D$8-cost_acc-cost_wd*Inputs!$E$8*(1-$B232)-cost_fx*Inputs!$D$8)</f>
        <v>103693.119774336</v>
      </c>
      <c r="N232" s="0" t="n">
        <f aca="false">K232+L232+I232-fixed</f>
        <v>39438.026095246</v>
      </c>
      <c r="O232" s="0" t="n">
        <f aca="false">K232+L232+M232-fixed</f>
        <v>-18471.6614687487</v>
      </c>
      <c r="P232" s="0" t="n">
        <f aca="false">12*Inputs!$B$6*(1-MIN(1,Inputs!$F$6*$D232))*(ic*Inputs!$C$6+flat_fee-cost_acc-cost_wd*Inputs!$E$6*$E232-cost_fx*Inputs!$D$6)+12*Inputs!$B$7*(1-MIN(1,Inputs!$F$7*$D232))*(ic*Inputs!$C$7+flat_fee-cost_acc-cost_wd*Inputs!$E$7*$E232-cost_fx*Inputs!$D$7)+12*Inputs!$B$8*(1-MIN(1,Inputs!$F$8*$D232))*(ic*Inputs!$C$8+flat_fee-cost_acc-cost_wd*Inputs!$E$8*$E232-cost_fx*Inputs!$D$8)-fixed</f>
        <v>28898.1949318401</v>
      </c>
    </row>
    <row r="233" customFormat="false" ht="15" hidden="false" customHeight="false" outlineLevel="0" collapsed="false">
      <c r="A233" s="0" t="n">
        <v>168</v>
      </c>
      <c r="B233" s="0" t="n">
        <v>0.446843</v>
      </c>
      <c r="C233" s="0" t="n">
        <v>1.018868</v>
      </c>
      <c r="D233" s="0" t="n">
        <v>1.688909</v>
      </c>
      <c r="E233" s="0" t="n">
        <v>1.070722</v>
      </c>
      <c r="F233" s="0" t="n">
        <v>0.090855</v>
      </c>
      <c r="G233" s="0" t="n">
        <f aca="false">12*Inputs!$B$6*(MIN(1,$H$50*$C233)*(ic*Inputs!$C$6+pS+fee_fx*Inputs!$D$6-cost_acc-cost_wd*Inputs!$E$6*$E233-cost_fx*Inputs!$D$6-$F233)+(1-MIN(1,$H$50*$C233))*(1-MIN(1,Inputs!$G$6*$D233)*churn_nonbuyers)*(ic*Inputs!$C$6+fee_wd*Inputs!$E$6*(1-$B233)+fee_fx*Inputs!$D$6-cost_acc-cost_wd*Inputs!$E$6*(1-$B233)-cost_fx*Inputs!$D$6))</f>
        <v>186512.650093798</v>
      </c>
      <c r="H233" s="0" t="n">
        <f aca="false">12*Inputs!$B$7*(MIN(1,$H$51*$C233)*(ic*Inputs!$C$7+pE+fee_fx*Inputs!$D$7-cost_acc-cost_wd*Inputs!$E$7*$E233-cost_fx*Inputs!$D$7-$F233)+(1-MIN(1,$H$51*$C233))*(1-MIN(1,Inputs!$G$7*$D233)*churn_nonbuyers)*(ic*Inputs!$C$7+fee_wd*Inputs!$E$7*(1-$B233)+fee_fx*Inputs!$D$7-cost_acc-cost_wd*Inputs!$E$7*(1-$B233)-cost_fx*Inputs!$D$7))</f>
        <v>399373.710869598</v>
      </c>
      <c r="I233" s="0" t="n">
        <f aca="false">12*Inputs!$B$8*(MIN(1,$H$52*$C233)*(ic*Inputs!$C$8+pT-cost_acc-cost_wd*Inputs!$E$8-cost_fx*Inputs!$D$8-cost_ins)+(1-MIN(1,$H$52*$C233))*(1-MIN(1,Inputs!$G$8*$D233)*churn_nonbuyers)*(ic*Inputs!$C$8+fee_wd*Inputs!$E$8*(1-$B233)+fee_fx*Inputs!$D$8-cost_acc-cost_wd*Inputs!$E$8*(1-$B233)-cost_fx*Inputs!$D$8))</f>
        <v>146863.708992</v>
      </c>
      <c r="J233" s="0" t="n">
        <f aca="false">G233+H233+I233-fixed</f>
        <v>32750.0699553958</v>
      </c>
      <c r="K233" s="0" t="n">
        <f aca="false">12*Inputs!$B$6*(1-MIN(1,Inputs!$G$6*$D233)*churn_nonbuyers)*(ic*Inputs!$C$6+fee_wd*Inputs!$E$6*(1-$B233)+fee_fx*Inputs!$D$6-cost_acc-cost_wd*Inputs!$E$6*(1-$B233)-cost_fx*Inputs!$D$6)</f>
        <v>125664.080862866</v>
      </c>
      <c r="L233" s="0" t="n">
        <f aca="false">12*Inputs!$B$7*(1-MIN(1,Inputs!$G$7*$D233)*churn_nonbuyers)*(ic*Inputs!$C$7+fee_wd*Inputs!$E$7*(1-$B233)+fee_fx*Inputs!$D$7-cost_acc-cost_wd*Inputs!$E$7*(1-$B233)-cost_fx*Inputs!$D$7)</f>
        <v>321685.77008572</v>
      </c>
      <c r="M233" s="0" t="n">
        <f aca="false">12*Inputs!$B$8*(1-MIN(1,Inputs!$G$8*$D233)*churn_nonbuyers)*(ic*Inputs!$C$8+fee_wd*Inputs!$E$8*(1-$B233)+fee_fx*Inputs!$D$8-cost_acc-cost_wd*Inputs!$E$8*(1-$B233)-cost_fx*Inputs!$D$8)</f>
        <v>0</v>
      </c>
      <c r="N233" s="0" t="n">
        <f aca="false">K233+L233+I233-fixed</f>
        <v>-105786.440059414</v>
      </c>
      <c r="O233" s="0" t="n">
        <f aca="false">K233+L233+M233-fixed</f>
        <v>-252650.149051414</v>
      </c>
      <c r="P233" s="0" t="n">
        <f aca="false">12*Inputs!$B$6*(1-MIN(1,Inputs!$F$6*$D233))*(ic*Inputs!$C$6+flat_fee-cost_acc-cost_wd*Inputs!$E$6*$E233-cost_fx*Inputs!$D$6)+12*Inputs!$B$7*(1-MIN(1,Inputs!$F$7*$D233))*(ic*Inputs!$C$7+flat_fee-cost_acc-cost_wd*Inputs!$E$7*$E233-cost_fx*Inputs!$D$7)+12*Inputs!$B$8*(1-MIN(1,Inputs!$F$8*$D233))*(ic*Inputs!$C$8+flat_fee-cost_acc-cost_wd*Inputs!$E$8*$E233-cost_fx*Inputs!$D$8)-fixed</f>
        <v>-336881.93320048</v>
      </c>
    </row>
    <row r="234" customFormat="false" ht="15" hidden="false" customHeight="false" outlineLevel="0" collapsed="false">
      <c r="A234" s="0" t="n">
        <v>169</v>
      </c>
      <c r="B234" s="0" t="n">
        <v>0.201558</v>
      </c>
      <c r="C234" s="0" t="n">
        <v>0.61129</v>
      </c>
      <c r="D234" s="0" t="n">
        <v>0.985996</v>
      </c>
      <c r="E234" s="0" t="n">
        <v>1.190429</v>
      </c>
      <c r="F234" s="0" t="n">
        <v>0.250144</v>
      </c>
      <c r="G234" s="0" t="n">
        <f aca="false">12*Inputs!$B$6*(MIN(1,$H$50*$C234)*(ic*Inputs!$C$6+pS+fee_fx*Inputs!$D$6-cost_acc-cost_wd*Inputs!$E$6*$E234-cost_fx*Inputs!$D$6-$F234)+(1-MIN(1,$H$50*$C234))*(1-MIN(1,Inputs!$G$6*$D234)*churn_nonbuyers)*(ic*Inputs!$C$6+fee_wd*Inputs!$E$6*(1-$B234)+fee_fx*Inputs!$D$6-cost_acc-cost_wd*Inputs!$E$6*(1-$B234)-cost_fx*Inputs!$D$6))</f>
        <v>194767.531570342</v>
      </c>
      <c r="H234" s="0" t="n">
        <f aca="false">12*Inputs!$B$7*(MIN(1,$H$51*$C234)*(ic*Inputs!$C$7+pE+fee_fx*Inputs!$D$7-cost_acc-cost_wd*Inputs!$E$7*$E234-cost_fx*Inputs!$D$7-$F234)+(1-MIN(1,$H$51*$C234))*(1-MIN(1,Inputs!$G$7*$D234)*churn_nonbuyers)*(ic*Inputs!$C$7+fee_wd*Inputs!$E$7*(1-$B234)+fee_fx*Inputs!$D$7-cost_acc-cost_wd*Inputs!$E$7*(1-$B234)-cost_fx*Inputs!$D$7))</f>
        <v>385551.244793867</v>
      </c>
      <c r="I234" s="0" t="n">
        <f aca="false">12*Inputs!$B$8*(MIN(1,$H$52*$C234)*(ic*Inputs!$C$8+pT-cost_acc-cost_wd*Inputs!$E$8-cost_fx*Inputs!$D$8-cost_ins)+(1-MIN(1,$H$52*$C234))*(1-MIN(1,Inputs!$G$8*$D234)*churn_nonbuyers)*(ic*Inputs!$C$8+fee_wd*Inputs!$E$8*(1-$B234)+fee_fx*Inputs!$D$8-cost_acc-cost_wd*Inputs!$E$8*(1-$B234)-cost_fx*Inputs!$D$8))</f>
        <v>144249.292832314</v>
      </c>
      <c r="J234" s="0" t="n">
        <f aca="false">G234+H234+I234-fixed</f>
        <v>24568.0691965235</v>
      </c>
      <c r="K234" s="0" t="n">
        <f aca="false">12*Inputs!$B$6*(1-MIN(1,Inputs!$G$6*$D234)*churn_nonbuyers)*(ic*Inputs!$C$6+fee_wd*Inputs!$E$6*(1-$B234)+fee_fx*Inputs!$D$6-cost_acc-cost_wd*Inputs!$E$6*(1-$B234)-cost_fx*Inputs!$D$6)</f>
        <v>164067.70306873</v>
      </c>
      <c r="L234" s="0" t="n">
        <f aca="false">12*Inputs!$B$7*(1-MIN(1,Inputs!$G$7*$D234)*churn_nonbuyers)*(ic*Inputs!$C$7+fee_wd*Inputs!$E$7*(1-$B234)+fee_fx*Inputs!$D$7-cost_acc-cost_wd*Inputs!$E$7*(1-$B234)-cost_fx*Inputs!$D$7)</f>
        <v>363107.577233238</v>
      </c>
      <c r="M234" s="0" t="n">
        <f aca="false">12*Inputs!$B$8*(1-MIN(1,Inputs!$G$8*$D234)*churn_nonbuyers)*(ic*Inputs!$C$8+fee_wd*Inputs!$E$8*(1-$B234)+fee_fx*Inputs!$D$8-cost_acc-cost_wd*Inputs!$E$8*(1-$B234)-cost_fx*Inputs!$D$8)</f>
        <v>98122.3587474048</v>
      </c>
      <c r="N234" s="0" t="n">
        <f aca="false">K234+L234+I234-fixed</f>
        <v>-28575.4268657186</v>
      </c>
      <c r="O234" s="0" t="n">
        <f aca="false">K234+L234+M234-fixed</f>
        <v>-74702.3609506278</v>
      </c>
      <c r="P234" s="0" t="n">
        <f aca="false">12*Inputs!$B$6*(1-MIN(1,Inputs!$F$6*$D234))*(ic*Inputs!$C$6+flat_fee-cost_acc-cost_wd*Inputs!$E$6*$E234-cost_fx*Inputs!$D$6)+12*Inputs!$B$7*(1-MIN(1,Inputs!$F$7*$D234))*(ic*Inputs!$C$7+flat_fee-cost_acc-cost_wd*Inputs!$E$7*$E234-cost_fx*Inputs!$D$7)+12*Inputs!$B$8*(1-MIN(1,Inputs!$F$8*$D234))*(ic*Inputs!$C$8+flat_fee-cost_acc-cost_wd*Inputs!$E$8*$E234-cost_fx*Inputs!$D$8)-fixed</f>
        <v>-4536.10453984002</v>
      </c>
    </row>
    <row r="235" customFormat="false" ht="15" hidden="false" customHeight="false" outlineLevel="0" collapsed="false">
      <c r="A235" s="0" t="n">
        <v>170</v>
      </c>
      <c r="B235" s="0" t="n">
        <v>0.141615</v>
      </c>
      <c r="C235" s="0" t="n">
        <v>0.941682</v>
      </c>
      <c r="D235" s="0" t="n">
        <v>1.487933</v>
      </c>
      <c r="E235" s="0" t="n">
        <v>1.198494</v>
      </c>
      <c r="F235" s="0" t="n">
        <v>0.159873</v>
      </c>
      <c r="G235" s="0" t="n">
        <f aca="false">12*Inputs!$B$6*(MIN(1,$H$50*$C235)*(ic*Inputs!$C$6+pS+fee_fx*Inputs!$D$6-cost_acc-cost_wd*Inputs!$E$6*$E235-cost_fx*Inputs!$D$6-$F235)+(1-MIN(1,$H$50*$C235))*(1-MIN(1,Inputs!$G$6*$D235)*churn_nonbuyers)*(ic*Inputs!$C$6+fee_wd*Inputs!$E$6*(1-$B235)+fee_fx*Inputs!$D$6-cost_acc-cost_wd*Inputs!$E$6*(1-$B235)-cost_fx*Inputs!$D$6))</f>
        <v>216526.742941069</v>
      </c>
      <c r="H235" s="0" t="n">
        <f aca="false">12*Inputs!$B$7*(MIN(1,$H$51*$C235)*(ic*Inputs!$C$7+pE+fee_fx*Inputs!$D$7-cost_acc-cost_wd*Inputs!$E$7*$E235-cost_fx*Inputs!$D$7-$F235)+(1-MIN(1,$H$51*$C235))*(1-MIN(1,Inputs!$G$7*$D235)*churn_nonbuyers)*(ic*Inputs!$C$7+fee_wd*Inputs!$E$7*(1-$B235)+fee_fx*Inputs!$D$7-cost_acc-cost_wd*Inputs!$E$7*(1-$B235)-cost_fx*Inputs!$D$7))</f>
        <v>403331.342304606</v>
      </c>
      <c r="I235" s="0" t="n">
        <f aca="false">12*Inputs!$B$8*(MIN(1,$H$52*$C235)*(ic*Inputs!$C$8+pT-cost_acc-cost_wd*Inputs!$E$8-cost_fx*Inputs!$D$8-cost_ins)+(1-MIN(1,$H$52*$C235))*(1-MIN(1,Inputs!$G$8*$D235)*churn_nonbuyers)*(ic*Inputs!$C$8+fee_wd*Inputs!$E$8*(1-$B235)+fee_fx*Inputs!$D$8-cost_acc-cost_wd*Inputs!$E$8*(1-$B235)-cost_fx*Inputs!$D$8))</f>
        <v>135737.810208</v>
      </c>
      <c r="J235" s="0" t="n">
        <f aca="false">G235+H235+I235-fixed</f>
        <v>55595.8954536752</v>
      </c>
      <c r="K235" s="0" t="n">
        <f aca="false">12*Inputs!$B$6*(1-MIN(1,Inputs!$G$6*$D235)*churn_nonbuyers)*(ic*Inputs!$C$6+fee_wd*Inputs!$E$6*(1-$B235)+fee_fx*Inputs!$D$6-cost_acc-cost_wd*Inputs!$E$6*(1-$B235)-cost_fx*Inputs!$D$6)</f>
        <v>167726.213508924</v>
      </c>
      <c r="L235" s="0" t="n">
        <f aca="false">12*Inputs!$B$7*(1-MIN(1,Inputs!$G$7*$D235)*churn_nonbuyers)*(ic*Inputs!$C$7+fee_wd*Inputs!$E$7*(1-$B235)+fee_fx*Inputs!$D$7-cost_acc-cost_wd*Inputs!$E$7*(1-$B235)-cost_fx*Inputs!$D$7)</f>
        <v>365719.685321354</v>
      </c>
      <c r="M235" s="0" t="n">
        <f aca="false">12*Inputs!$B$8*(1-MIN(1,Inputs!$G$8*$D235)*churn_nonbuyers)*(ic*Inputs!$C$8+fee_wd*Inputs!$E$8*(1-$B235)+fee_fx*Inputs!$D$8-cost_acc-cost_wd*Inputs!$E$8*(1-$B235)-cost_fx*Inputs!$D$8)</f>
        <v>0</v>
      </c>
      <c r="N235" s="0" t="n">
        <f aca="false">K235+L235+I235-fixed</f>
        <v>-30816.2909617217</v>
      </c>
      <c r="O235" s="0" t="n">
        <f aca="false">K235+L235+M235-fixed</f>
        <v>-166554.101169722</v>
      </c>
      <c r="P235" s="0" t="n">
        <f aca="false">12*Inputs!$B$6*(1-MIN(1,Inputs!$F$6*$D235))*(ic*Inputs!$C$6+flat_fee-cost_acc-cost_wd*Inputs!$E$6*$E235-cost_fx*Inputs!$D$6)+12*Inputs!$B$7*(1-MIN(1,Inputs!$F$7*$D235))*(ic*Inputs!$C$7+flat_fee-cost_acc-cost_wd*Inputs!$E$7*$E235-cost_fx*Inputs!$D$7)+12*Inputs!$B$8*(1-MIN(1,Inputs!$F$8*$D235))*(ic*Inputs!$C$8+flat_fee-cost_acc-cost_wd*Inputs!$E$8*$E235-cost_fx*Inputs!$D$8)-fixed</f>
        <v>-267192.06332752</v>
      </c>
    </row>
    <row r="236" customFormat="false" ht="15" hidden="false" customHeight="false" outlineLevel="0" collapsed="false">
      <c r="A236" s="0" t="n">
        <v>171</v>
      </c>
      <c r="B236" s="0" t="n">
        <v>0.13453</v>
      </c>
      <c r="C236" s="0" t="n">
        <v>0.989171</v>
      </c>
      <c r="D236" s="0" t="n">
        <v>1.377403</v>
      </c>
      <c r="E236" s="0" t="n">
        <v>1.043686</v>
      </c>
      <c r="F236" s="0" t="n">
        <v>0.297957</v>
      </c>
      <c r="G236" s="0" t="n">
        <f aca="false">12*Inputs!$B$6*(MIN(1,$H$50*$C236)*(ic*Inputs!$C$6+pS+fee_fx*Inputs!$D$6-cost_acc-cost_wd*Inputs!$E$6*$E236-cost_fx*Inputs!$D$6-$F236)+(1-MIN(1,$H$50*$C236))*(1-MIN(1,Inputs!$G$6*$D236)*churn_nonbuyers)*(ic*Inputs!$C$6+fee_wd*Inputs!$E$6*(1-$B236)+fee_fx*Inputs!$D$6-cost_acc-cost_wd*Inputs!$E$6*(1-$B236)-cost_fx*Inputs!$D$6))</f>
        <v>221165.896635923</v>
      </c>
      <c r="H236" s="0" t="n">
        <f aca="false">12*Inputs!$B$7*(MIN(1,$H$51*$C236)*(ic*Inputs!$C$7+pE+fee_fx*Inputs!$D$7-cost_acc-cost_wd*Inputs!$E$7*$E236-cost_fx*Inputs!$D$7-$F236)+(1-MIN(1,$H$51*$C236))*(1-MIN(1,Inputs!$G$7*$D236)*churn_nonbuyers)*(ic*Inputs!$C$7+fee_wd*Inputs!$E$7*(1-$B236)+fee_fx*Inputs!$D$7-cost_acc-cost_wd*Inputs!$E$7*(1-$B236)-cost_fx*Inputs!$D$7))</f>
        <v>416359.541908011</v>
      </c>
      <c r="I236" s="0" t="n">
        <f aca="false">12*Inputs!$B$8*(MIN(1,$H$52*$C236)*(ic*Inputs!$C$8+pT-cost_acc-cost_wd*Inputs!$E$8-cost_fx*Inputs!$D$8-cost_ins)+(1-MIN(1,$H$52*$C236))*(1-MIN(1,Inputs!$G$8*$D236)*churn_nonbuyers)*(ic*Inputs!$C$8+fee_wd*Inputs!$E$8*(1-$B236)+fee_fx*Inputs!$D$8-cost_acc-cost_wd*Inputs!$E$8*(1-$B236)-cost_fx*Inputs!$D$8))</f>
        <v>146107.833551147</v>
      </c>
      <c r="J236" s="0" t="n">
        <f aca="false">G236+H236+I236-fixed</f>
        <v>83633.2720950808</v>
      </c>
      <c r="K236" s="0" t="n">
        <f aca="false">12*Inputs!$B$6*(1-MIN(1,Inputs!$G$6*$D236)*churn_nonbuyers)*(ic*Inputs!$C$6+fee_wd*Inputs!$E$6*(1-$B236)+fee_fx*Inputs!$D$6-cost_acc-cost_wd*Inputs!$E$6*(1-$B236)-cost_fx*Inputs!$D$6)</f>
        <v>169677.632344248</v>
      </c>
      <c r="L236" s="0" t="n">
        <f aca="false">12*Inputs!$B$7*(1-MIN(1,Inputs!$G$7*$D236)*churn_nonbuyers)*(ic*Inputs!$C$7+fee_wd*Inputs!$E$7*(1-$B236)+fee_fx*Inputs!$D$7-cost_acc-cost_wd*Inputs!$E$7*(1-$B236)-cost_fx*Inputs!$D$7)</f>
        <v>367967.118062549</v>
      </c>
      <c r="M236" s="0" t="n">
        <f aca="false">12*Inputs!$B$8*(1-MIN(1,Inputs!$G$8*$D236)*churn_nonbuyers)*(ic*Inputs!$C$8+fee_wd*Inputs!$E$8*(1-$B236)+fee_fx*Inputs!$D$8-cost_acc-cost_wd*Inputs!$E$8*(1-$B236)-cost_fx*Inputs!$D$8)</f>
        <v>11459.670619824</v>
      </c>
      <c r="N236" s="0" t="n">
        <f aca="false">K236+L236+I236-fixed</f>
        <v>-16247.4160420566</v>
      </c>
      <c r="O236" s="0" t="n">
        <f aca="false">K236+L236+M236-fixed</f>
        <v>-150895.578973379</v>
      </c>
      <c r="P236" s="0" t="n">
        <f aca="false">12*Inputs!$B$6*(1-MIN(1,Inputs!$F$6*$D236))*(ic*Inputs!$C$6+flat_fee-cost_acc-cost_wd*Inputs!$E$6*$E236-cost_fx*Inputs!$D$6)+12*Inputs!$B$7*(1-MIN(1,Inputs!$F$7*$D236))*(ic*Inputs!$C$7+flat_fee-cost_acc-cost_wd*Inputs!$E$7*$E236-cost_fx*Inputs!$D$7)+12*Inputs!$B$8*(1-MIN(1,Inputs!$F$8*$D236))*(ic*Inputs!$C$8+flat_fee-cost_acc-cost_wd*Inputs!$E$8*$E236-cost_fx*Inputs!$D$8)-fixed</f>
        <v>-157271.53639408</v>
      </c>
    </row>
    <row r="237" customFormat="false" ht="15" hidden="false" customHeight="false" outlineLevel="0" collapsed="false">
      <c r="A237" s="0" t="n">
        <v>172</v>
      </c>
      <c r="B237" s="0" t="n">
        <v>0.506493</v>
      </c>
      <c r="C237" s="0" t="n">
        <v>1.037345</v>
      </c>
      <c r="D237" s="0" t="n">
        <v>0.704804</v>
      </c>
      <c r="E237" s="0" t="n">
        <v>1.289235</v>
      </c>
      <c r="F237" s="0" t="n">
        <v>0.327649</v>
      </c>
      <c r="G237" s="0" t="n">
        <f aca="false">12*Inputs!$B$6*(MIN(1,$H$50*$C237)*(ic*Inputs!$C$6+pS+fee_fx*Inputs!$D$6-cost_acc-cost_wd*Inputs!$E$6*$E237-cost_fx*Inputs!$D$6-$F237)+(1-MIN(1,$H$50*$C237))*(1-MIN(1,Inputs!$G$6*$D237)*churn_nonbuyers)*(ic*Inputs!$C$6+fee_wd*Inputs!$E$6*(1-$B237)+fee_fx*Inputs!$D$6-cost_acc-cost_wd*Inputs!$E$6*(1-$B237)-cost_fx*Inputs!$D$6))</f>
        <v>175328.083686517</v>
      </c>
      <c r="H237" s="0" t="n">
        <f aca="false">12*Inputs!$B$7*(MIN(1,$H$51*$C237)*(ic*Inputs!$C$7+pE+fee_fx*Inputs!$D$7-cost_acc-cost_wd*Inputs!$E$7*$E237-cost_fx*Inputs!$D$7-$F237)+(1-MIN(1,$H$51*$C237))*(1-MIN(1,Inputs!$G$7*$D237)*churn_nonbuyers)*(ic*Inputs!$C$7+fee_wd*Inputs!$E$7*(1-$B237)+fee_fx*Inputs!$D$7-cost_acc-cost_wd*Inputs!$E$7*(1-$B237)-cost_fx*Inputs!$D$7))</f>
        <v>361454.904092667</v>
      </c>
      <c r="I237" s="0" t="n">
        <f aca="false">12*Inputs!$B$8*(MIN(1,$H$52*$C237)*(ic*Inputs!$C$8+pT-cost_acc-cost_wd*Inputs!$E$8-cost_fx*Inputs!$D$8-cost_ins)+(1-MIN(1,$H$52*$C237))*(1-MIN(1,Inputs!$G$8*$D237)*churn_nonbuyers)*(ic*Inputs!$C$8+fee_wd*Inputs!$E$8*(1-$B237)+fee_fx*Inputs!$D$8-cost_acc-cost_wd*Inputs!$E$8*(1-$B237)-cost_fx*Inputs!$D$8))</f>
        <v>191440.878924612</v>
      </c>
      <c r="J237" s="0" t="n">
        <f aca="false">G237+H237+I237-fixed</f>
        <v>28223.8667037964</v>
      </c>
      <c r="K237" s="0" t="n">
        <f aca="false">12*Inputs!$B$6*(1-MIN(1,Inputs!$G$6*$D237)*churn_nonbuyers)*(ic*Inputs!$C$6+fee_wd*Inputs!$E$6*(1-$B237)+fee_fx*Inputs!$D$6-cost_acc-cost_wd*Inputs!$E$6*(1-$B237)-cost_fx*Inputs!$D$6)</f>
        <v>124130.827385078</v>
      </c>
      <c r="L237" s="0" t="n">
        <f aca="false">12*Inputs!$B$7*(1-MIN(1,Inputs!$G$7*$D237)*churn_nonbuyers)*(ic*Inputs!$C$7+fee_wd*Inputs!$E$7*(1-$B237)+fee_fx*Inputs!$D$7-cost_acc-cost_wd*Inputs!$E$7*(1-$B237)-cost_fx*Inputs!$D$7)</f>
        <v>323281.845039047</v>
      </c>
      <c r="M237" s="0" t="n">
        <f aca="false">12*Inputs!$B$8*(1-MIN(1,Inputs!$G$8*$D237)*churn_nonbuyers)*(ic*Inputs!$C$8+fee_wd*Inputs!$E$8*(1-$B237)+fee_fx*Inputs!$D$8-cost_acc-cost_wd*Inputs!$E$8*(1-$B237)-cost_fx*Inputs!$D$8)</f>
        <v>153049.188703699</v>
      </c>
      <c r="N237" s="0" t="n">
        <f aca="false">K237+L237+I237-fixed</f>
        <v>-61146.4486512626</v>
      </c>
      <c r="O237" s="0" t="n">
        <f aca="false">K237+L237+M237-fixed</f>
        <v>-99538.1388721752</v>
      </c>
      <c r="P237" s="0" t="n">
        <f aca="false">12*Inputs!$B$6*(1-MIN(1,Inputs!$F$6*$D237))*(ic*Inputs!$C$6+flat_fee-cost_acc-cost_wd*Inputs!$E$6*$E237-cost_fx*Inputs!$D$6)+12*Inputs!$B$7*(1-MIN(1,Inputs!$F$7*$D237))*(ic*Inputs!$C$7+flat_fee-cost_acc-cost_wd*Inputs!$E$7*$E237-cost_fx*Inputs!$D$7)+12*Inputs!$B$8*(1-MIN(1,Inputs!$F$8*$D237))*(ic*Inputs!$C$8+flat_fee-cost_acc-cost_wd*Inputs!$E$8*$E237-cost_fx*Inputs!$D$8)-fixed</f>
        <v>91500.3262736001</v>
      </c>
    </row>
    <row r="238" customFormat="false" ht="15" hidden="false" customHeight="false" outlineLevel="0" collapsed="false">
      <c r="A238" s="0" t="n">
        <v>173</v>
      </c>
      <c r="B238" s="0" t="n">
        <v>0.36893</v>
      </c>
      <c r="C238" s="0" t="n">
        <v>0.995865</v>
      </c>
      <c r="D238" s="0" t="n">
        <v>0.997619</v>
      </c>
      <c r="E238" s="0" t="n">
        <v>1.132326</v>
      </c>
      <c r="F238" s="0" t="n">
        <v>0.358538</v>
      </c>
      <c r="G238" s="0" t="n">
        <f aca="false">12*Inputs!$B$6*(MIN(1,$H$50*$C238)*(ic*Inputs!$C$6+pS+fee_fx*Inputs!$D$6-cost_acc-cost_wd*Inputs!$E$6*$E238-cost_fx*Inputs!$D$6-$F238)+(1-MIN(1,$H$50*$C238))*(1-MIN(1,Inputs!$G$6*$D238)*churn_nonbuyers)*(ic*Inputs!$C$6+fee_wd*Inputs!$E$6*(1-$B238)+fee_fx*Inputs!$D$6-cost_acc-cost_wd*Inputs!$E$6*(1-$B238)-cost_fx*Inputs!$D$6))</f>
        <v>191760.21867726</v>
      </c>
      <c r="H238" s="0" t="n">
        <f aca="false">12*Inputs!$B$7*(MIN(1,$H$51*$C238)*(ic*Inputs!$C$7+pE+fee_fx*Inputs!$D$7-cost_acc-cost_wd*Inputs!$E$7*$E238-cost_fx*Inputs!$D$7-$F238)+(1-MIN(1,$H$51*$C238))*(1-MIN(1,Inputs!$G$7*$D238)*churn_nonbuyers)*(ic*Inputs!$C$7+fee_wd*Inputs!$E$7*(1-$B238)+fee_fx*Inputs!$D$7-cost_acc-cost_wd*Inputs!$E$7*(1-$B238)-cost_fx*Inputs!$D$7))</f>
        <v>385973.80910841</v>
      </c>
      <c r="I238" s="0" t="n">
        <f aca="false">12*Inputs!$B$8*(MIN(1,$H$52*$C238)*(ic*Inputs!$C$8+pT-cost_acc-cost_wd*Inputs!$E$8-cost_fx*Inputs!$D$8-cost_ins)+(1-MIN(1,$H$52*$C238))*(1-MIN(1,Inputs!$G$8*$D238)*churn_nonbuyers)*(ic*Inputs!$C$8+fee_wd*Inputs!$E$8*(1-$B238)+fee_fx*Inputs!$D$8-cost_acc-cost_wd*Inputs!$E$8*(1-$B238)-cost_fx*Inputs!$D$8))</f>
        <v>171754.077077722</v>
      </c>
      <c r="J238" s="0" t="n">
        <f aca="false">G238+H238+I238-fixed</f>
        <v>49488.1048633928</v>
      </c>
      <c r="K238" s="0" t="n">
        <f aca="false">12*Inputs!$B$6*(1-MIN(1,Inputs!$G$6*$D238)*churn_nonbuyers)*(ic*Inputs!$C$6+fee_wd*Inputs!$E$6*(1-$B238)+fee_fx*Inputs!$D$6-cost_acc-cost_wd*Inputs!$E$6*(1-$B238)-cost_fx*Inputs!$D$6)</f>
        <v>141068.051839224</v>
      </c>
      <c r="L238" s="0" t="n">
        <f aca="false">12*Inputs!$B$7*(1-MIN(1,Inputs!$G$7*$D238)*churn_nonbuyers)*(ic*Inputs!$C$7+fee_wd*Inputs!$E$7*(1-$B238)+fee_fx*Inputs!$D$7-cost_acc-cost_wd*Inputs!$E$7*(1-$B238)-cost_fx*Inputs!$D$7)</f>
        <v>339596.863391535</v>
      </c>
      <c r="M238" s="0" t="n">
        <f aca="false">12*Inputs!$B$8*(1-MIN(1,Inputs!$G$8*$D238)*churn_nonbuyers)*(ic*Inputs!$C$8+fee_wd*Inputs!$E$8*(1-$B238)+fee_fx*Inputs!$D$8-cost_acc-cost_wd*Inputs!$E$8*(1-$B238)-cost_fx*Inputs!$D$8)</f>
        <v>93121.903889712</v>
      </c>
      <c r="N238" s="0" t="n">
        <f aca="false">K238+L238+I238-fixed</f>
        <v>-47581.0076915192</v>
      </c>
      <c r="O238" s="0" t="n">
        <f aca="false">K238+L238+M238-fixed</f>
        <v>-126213.18087953</v>
      </c>
      <c r="P238" s="0" t="n">
        <f aca="false">12*Inputs!$B$6*(1-MIN(1,Inputs!$F$6*$D238))*(ic*Inputs!$C$6+flat_fee-cost_acc-cost_wd*Inputs!$E$6*$E238-cost_fx*Inputs!$D$6)+12*Inputs!$B$7*(1-MIN(1,Inputs!$F$7*$D238))*(ic*Inputs!$C$7+flat_fee-cost_acc-cost_wd*Inputs!$E$7*$E238-cost_fx*Inputs!$D$7)+12*Inputs!$B$8*(1-MIN(1,Inputs!$F$8*$D238))*(ic*Inputs!$C$8+flat_fee-cost_acc-cost_wd*Inputs!$E$8*$E238-cost_fx*Inputs!$D$8)-fixed</f>
        <v>14574.26419856</v>
      </c>
    </row>
    <row r="239" customFormat="false" ht="15" hidden="false" customHeight="false" outlineLevel="0" collapsed="false">
      <c r="A239" s="0" t="n">
        <v>174</v>
      </c>
      <c r="B239" s="0" t="n">
        <v>0.174803</v>
      </c>
      <c r="C239" s="0" t="n">
        <v>0.940191</v>
      </c>
      <c r="D239" s="0" t="n">
        <v>0.927097</v>
      </c>
      <c r="E239" s="0" t="n">
        <v>1.183843</v>
      </c>
      <c r="F239" s="0" t="n">
        <v>0.321074</v>
      </c>
      <c r="G239" s="0" t="n">
        <f aca="false">12*Inputs!$B$6*(MIN(1,$H$50*$C239)*(ic*Inputs!$C$6+pS+fee_fx*Inputs!$D$6-cost_acc-cost_wd*Inputs!$E$6*$E239-cost_fx*Inputs!$D$6-$F239)+(1-MIN(1,$H$50*$C239))*(1-MIN(1,Inputs!$G$6*$D239)*churn_nonbuyers)*(ic*Inputs!$C$6+fee_wd*Inputs!$E$6*(1-$B239)+fee_fx*Inputs!$D$6-cost_acc-cost_wd*Inputs!$E$6*(1-$B239)-cost_fx*Inputs!$D$6))</f>
        <v>213759.351947776</v>
      </c>
      <c r="H239" s="0" t="n">
        <f aca="false">12*Inputs!$B$7*(MIN(1,$H$51*$C239)*(ic*Inputs!$C$7+pE+fee_fx*Inputs!$D$7-cost_acc-cost_wd*Inputs!$E$7*$E239-cost_fx*Inputs!$D$7-$F239)+(1-MIN(1,$H$51*$C239))*(1-MIN(1,Inputs!$G$7*$D239)*churn_nonbuyers)*(ic*Inputs!$C$7+fee_wd*Inputs!$E$7*(1-$B239)+fee_fx*Inputs!$D$7-cost_acc-cost_wd*Inputs!$E$7*(1-$B239)-cost_fx*Inputs!$D$7))</f>
        <v>397248.501660121</v>
      </c>
      <c r="I239" s="0" t="n">
        <f aca="false">12*Inputs!$B$8*(MIN(1,$H$52*$C239)*(ic*Inputs!$C$8+pT-cost_acc-cost_wd*Inputs!$E$8-cost_fx*Inputs!$D$8-cost_ins)+(1-MIN(1,$H$52*$C239))*(1-MIN(1,Inputs!$G$8*$D239)*churn_nonbuyers)*(ic*Inputs!$C$8+fee_wd*Inputs!$E$8*(1-$B239)+fee_fx*Inputs!$D$8-cost_acc-cost_wd*Inputs!$E$8*(1-$B239)-cost_fx*Inputs!$D$8))</f>
        <v>173685.948657381</v>
      </c>
      <c r="J239" s="0" t="n">
        <f aca="false">G239+H239+I239-fixed</f>
        <v>84693.8022652776</v>
      </c>
      <c r="K239" s="0" t="n">
        <f aca="false">12*Inputs!$B$6*(1-MIN(1,Inputs!$G$6*$D239)*churn_nonbuyers)*(ic*Inputs!$C$6+fee_wd*Inputs!$E$6*(1-$B239)+fee_fx*Inputs!$D$6-cost_acc-cost_wd*Inputs!$E$6*(1-$B239)-cost_fx*Inputs!$D$6)</f>
        <v>168250.057465615</v>
      </c>
      <c r="L239" s="0" t="n">
        <f aca="false">12*Inputs!$B$7*(1-MIN(1,Inputs!$G$7*$D239)*churn_nonbuyers)*(ic*Inputs!$C$7+fee_wd*Inputs!$E$7*(1-$B239)+fee_fx*Inputs!$D$7-cost_acc-cost_wd*Inputs!$E$7*(1-$B239)-cost_fx*Inputs!$D$7)</f>
        <v>367514.299023369</v>
      </c>
      <c r="M239" s="0" t="n">
        <f aca="false">12*Inputs!$B$8*(1-MIN(1,Inputs!$G$8*$D239)*churn_nonbuyers)*(ic*Inputs!$C$8+fee_wd*Inputs!$E$8*(1-$B239)+fee_fx*Inputs!$D$8-cost_acc-cost_wd*Inputs!$E$8*(1-$B239)-cost_fx*Inputs!$D$8)</f>
        <v>111631.527159538</v>
      </c>
      <c r="N239" s="0" t="n">
        <f aca="false">K239+L239+I239-fixed</f>
        <v>9450.30514636496</v>
      </c>
      <c r="O239" s="0" t="n">
        <f aca="false">K239+L239+M239-fixed</f>
        <v>-52604.116351478</v>
      </c>
      <c r="P239" s="0" t="n">
        <f aca="false">12*Inputs!$B$6*(1-MIN(1,Inputs!$F$6*$D239))*(ic*Inputs!$C$6+flat_fee-cost_acc-cost_wd*Inputs!$E$6*$E239-cost_fx*Inputs!$D$6)+12*Inputs!$B$7*(1-MIN(1,Inputs!$F$7*$D239))*(ic*Inputs!$C$7+flat_fee-cost_acc-cost_wd*Inputs!$E$7*$E239-cost_fx*Inputs!$D$7)+12*Inputs!$B$8*(1-MIN(1,Inputs!$F$8*$D239))*(ic*Inputs!$C$8+flat_fee-cost_acc-cost_wd*Inputs!$E$8*$E239-cost_fx*Inputs!$D$8)-fixed</f>
        <v>28947.2174890401</v>
      </c>
    </row>
    <row r="240" customFormat="false" ht="15" hidden="false" customHeight="false" outlineLevel="0" collapsed="false">
      <c r="A240" s="0" t="n">
        <v>175</v>
      </c>
      <c r="B240" s="0" t="n">
        <v>0.186528</v>
      </c>
      <c r="C240" s="0" t="n">
        <v>1.019324</v>
      </c>
      <c r="D240" s="0" t="n">
        <v>1.931036</v>
      </c>
      <c r="E240" s="0" t="n">
        <v>1.193042</v>
      </c>
      <c r="F240" s="0" t="n">
        <v>0.367028</v>
      </c>
      <c r="G240" s="0" t="n">
        <f aca="false">12*Inputs!$B$6*(MIN(1,$H$50*$C240)*(ic*Inputs!$C$6+pS+fee_fx*Inputs!$D$6-cost_acc-cost_wd*Inputs!$E$6*$E240-cost_fx*Inputs!$D$6-$F240)+(1-MIN(1,$H$50*$C240))*(1-MIN(1,Inputs!$G$6*$D240)*churn_nonbuyers)*(ic*Inputs!$C$6+fee_wd*Inputs!$E$6*(1-$B240)+fee_fx*Inputs!$D$6-cost_acc-cost_wd*Inputs!$E$6*(1-$B240)-cost_fx*Inputs!$D$6))</f>
        <v>206759.474385802</v>
      </c>
      <c r="H240" s="0" t="n">
        <f aca="false">12*Inputs!$B$7*(MIN(1,$H$51*$C240)*(ic*Inputs!$C$7+pE+fee_fx*Inputs!$D$7-cost_acc-cost_wd*Inputs!$E$7*$E240-cost_fx*Inputs!$D$7-$F240)+(1-MIN(1,$H$51*$C240))*(1-MIN(1,Inputs!$G$7*$D240)*churn_nonbuyers)*(ic*Inputs!$C$7+fee_wd*Inputs!$E$7*(1-$B240)+fee_fx*Inputs!$D$7-cost_acc-cost_wd*Inputs!$E$7*(1-$B240)-cost_fx*Inputs!$D$7))</f>
        <v>388287.468597936</v>
      </c>
      <c r="I240" s="0" t="n">
        <f aca="false">12*Inputs!$B$8*(MIN(1,$H$52*$C240)*(ic*Inputs!$C$8+pT-cost_acc-cost_wd*Inputs!$E$8-cost_fx*Inputs!$D$8-cost_ins)+(1-MIN(1,$H$52*$C240))*(1-MIN(1,Inputs!$G$8*$D240)*churn_nonbuyers)*(ic*Inputs!$C$8+fee_wd*Inputs!$E$8*(1-$B240)+fee_fx*Inputs!$D$8-cost_acc-cost_wd*Inputs!$E$8*(1-$B240)-cost_fx*Inputs!$D$8))</f>
        <v>146929.438656</v>
      </c>
      <c r="J240" s="0" t="n">
        <f aca="false">G240+H240+I240-fixed</f>
        <v>41976.3816397382</v>
      </c>
      <c r="K240" s="0" t="n">
        <f aca="false">12*Inputs!$B$6*(1-MIN(1,Inputs!$G$6*$D240)*churn_nonbuyers)*(ic*Inputs!$C$6+fee_wd*Inputs!$E$6*(1-$B240)+fee_fx*Inputs!$D$6-cost_acc-cost_wd*Inputs!$E$6*(1-$B240)-cost_fx*Inputs!$D$6)</f>
        <v>157868.509557658</v>
      </c>
      <c r="L240" s="0" t="n">
        <f aca="false">12*Inputs!$B$7*(1-MIN(1,Inputs!$G$7*$D240)*churn_nonbuyers)*(ic*Inputs!$C$7+fee_wd*Inputs!$E$7*(1-$B240)+fee_fx*Inputs!$D$7-cost_acc-cost_wd*Inputs!$E$7*(1-$B240)-cost_fx*Inputs!$D$7)</f>
        <v>354538.187206595</v>
      </c>
      <c r="M240" s="0" t="n">
        <f aca="false">12*Inputs!$B$8*(1-MIN(1,Inputs!$G$8*$D240)*churn_nonbuyers)*(ic*Inputs!$C$8+fee_wd*Inputs!$E$8*(1-$B240)+fee_fx*Inputs!$D$8-cost_acc-cost_wd*Inputs!$E$8*(1-$B240)-cost_fx*Inputs!$D$8)</f>
        <v>0</v>
      </c>
      <c r="N240" s="0" t="n">
        <f aca="false">K240+L240+I240-fixed</f>
        <v>-40663.8645797479</v>
      </c>
      <c r="O240" s="0" t="n">
        <f aca="false">K240+L240+M240-fixed</f>
        <v>-187593.303235748</v>
      </c>
      <c r="P240" s="0" t="n">
        <f aca="false">12*Inputs!$B$6*(1-MIN(1,Inputs!$F$6*$D240))*(ic*Inputs!$C$6+flat_fee-cost_acc-cost_wd*Inputs!$E$6*$E240-cost_fx*Inputs!$D$6)+12*Inputs!$B$7*(1-MIN(1,Inputs!$F$7*$D240))*(ic*Inputs!$C$7+flat_fee-cost_acc-cost_wd*Inputs!$E$7*$E240-cost_fx*Inputs!$D$7)+12*Inputs!$B$8*(1-MIN(1,Inputs!$F$8*$D240))*(ic*Inputs!$C$8+flat_fee-cost_acc-cost_wd*Inputs!$E$8*$E240-cost_fx*Inputs!$D$8)-fixed</f>
        <v>-447954.051348621</v>
      </c>
    </row>
    <row r="241" customFormat="false" ht="15" hidden="false" customHeight="false" outlineLevel="0" collapsed="false">
      <c r="A241" s="0" t="n">
        <v>176</v>
      </c>
      <c r="B241" s="0" t="n">
        <v>0.273301</v>
      </c>
      <c r="C241" s="0" t="n">
        <v>0.974281</v>
      </c>
      <c r="D241" s="0" t="n">
        <v>1.243709</v>
      </c>
      <c r="E241" s="0" t="n">
        <v>1.181161</v>
      </c>
      <c r="F241" s="0" t="n">
        <v>0.162205</v>
      </c>
      <c r="G241" s="0" t="n">
        <f aca="false">12*Inputs!$B$6*(MIN(1,$H$50*$C241)*(ic*Inputs!$C$6+pS+fee_fx*Inputs!$D$6-cost_acc-cost_wd*Inputs!$E$6*$E241-cost_fx*Inputs!$D$6-$F241)+(1-MIN(1,$H$50*$C241))*(1-MIN(1,Inputs!$G$6*$D241)*churn_nonbuyers)*(ic*Inputs!$C$6+fee_wd*Inputs!$E$6*(1-$B241)+fee_fx*Inputs!$D$6-cost_acc-cost_wd*Inputs!$E$6*(1-$B241)-cost_fx*Inputs!$D$6))</f>
        <v>204195.659429036</v>
      </c>
      <c r="H241" s="0" t="n">
        <f aca="false">12*Inputs!$B$7*(MIN(1,$H$51*$C241)*(ic*Inputs!$C$7+pE+fee_fx*Inputs!$D$7-cost_acc-cost_wd*Inputs!$E$7*$E241-cost_fx*Inputs!$D$7-$F241)+(1-MIN(1,$H$51*$C241))*(1-MIN(1,Inputs!$G$7*$D241)*churn_nonbuyers)*(ic*Inputs!$C$7+fee_wd*Inputs!$E$7*(1-$B241)+fee_fx*Inputs!$D$7-cost_acc-cost_wd*Inputs!$E$7*(1-$B241)-cost_fx*Inputs!$D$7))</f>
        <v>397018.644861647</v>
      </c>
      <c r="I241" s="0" t="n">
        <f aca="false">12*Inputs!$B$8*(MIN(1,$H$52*$C241)*(ic*Inputs!$C$8+pT-cost_acc-cost_wd*Inputs!$E$8-cost_fx*Inputs!$D$8-cost_ins)+(1-MIN(1,$H$52*$C241))*(1-MIN(1,Inputs!$G$8*$D241)*churn_nonbuyers)*(ic*Inputs!$C$8+fee_wd*Inputs!$E$8*(1-$B241)+fee_fx*Inputs!$D$8-cost_acc-cost_wd*Inputs!$E$8*(1-$B241)-cost_fx*Inputs!$D$8))</f>
        <v>153328.548091946</v>
      </c>
      <c r="J241" s="0" t="n">
        <f aca="false">G241+H241+I241-fixed</f>
        <v>54542.8523826294</v>
      </c>
      <c r="K241" s="0" t="n">
        <f aca="false">12*Inputs!$B$6*(1-MIN(1,Inputs!$G$6*$D241)*churn_nonbuyers)*(ic*Inputs!$C$6+fee_wd*Inputs!$E$6*(1-$B241)+fee_fx*Inputs!$D$6-cost_acc-cost_wd*Inputs!$E$6*(1-$B241)-cost_fx*Inputs!$D$6)</f>
        <v>152155.399056545</v>
      </c>
      <c r="L241" s="0" t="n">
        <f aca="false">12*Inputs!$B$7*(1-MIN(1,Inputs!$G$7*$D241)*churn_nonbuyers)*(ic*Inputs!$C$7+fee_wd*Inputs!$E$7*(1-$B241)+fee_fx*Inputs!$D$7-cost_acc-cost_wd*Inputs!$E$7*(1-$B241)-cost_fx*Inputs!$D$7)</f>
        <v>350269.149801927</v>
      </c>
      <c r="M241" s="0" t="n">
        <f aca="false">12*Inputs!$B$8*(1-MIN(1,Inputs!$G$8*$D241)*churn_nonbuyers)*(ic*Inputs!$C$8+fee_wd*Inputs!$E$8*(1-$B241)+fee_fx*Inputs!$D$8-cost_acc-cost_wd*Inputs!$E$8*(1-$B241)-cost_fx*Inputs!$D$8)</f>
        <v>40539.7919705424</v>
      </c>
      <c r="N241" s="0" t="n">
        <f aca="false">K241+L241+I241-fixed</f>
        <v>-44246.9030495824</v>
      </c>
      <c r="O241" s="0" t="n">
        <f aca="false">K241+L241+M241-fixed</f>
        <v>-157035.659170986</v>
      </c>
      <c r="P241" s="0" t="n">
        <f aca="false">12*Inputs!$B$6*(1-MIN(1,Inputs!$F$6*$D241))*(ic*Inputs!$C$6+flat_fee-cost_acc-cost_wd*Inputs!$E$6*$E241-cost_fx*Inputs!$D$6)+12*Inputs!$B$7*(1-MIN(1,Inputs!$F$7*$D241))*(ic*Inputs!$C$7+flat_fee-cost_acc-cost_wd*Inputs!$E$7*$E241-cost_fx*Inputs!$D$7)+12*Inputs!$B$8*(1-MIN(1,Inputs!$F$8*$D241))*(ic*Inputs!$C$8+flat_fee-cost_acc-cost_wd*Inputs!$E$8*$E241-cost_fx*Inputs!$D$8)-fixed</f>
        <v>-134627.74507624</v>
      </c>
    </row>
    <row r="242" customFormat="false" ht="15" hidden="false" customHeight="false" outlineLevel="0" collapsed="false">
      <c r="A242" s="0" t="n">
        <v>177</v>
      </c>
      <c r="B242" s="0" t="n">
        <v>0.200711</v>
      </c>
      <c r="C242" s="0" t="n">
        <v>0.855788</v>
      </c>
      <c r="D242" s="0" t="n">
        <v>1.431592</v>
      </c>
      <c r="E242" s="0" t="n">
        <v>1.329802</v>
      </c>
      <c r="F242" s="0" t="n">
        <v>0.248878</v>
      </c>
      <c r="G242" s="0" t="n">
        <f aca="false">12*Inputs!$B$6*(MIN(1,$H$50*$C242)*(ic*Inputs!$C$6+pS+fee_fx*Inputs!$D$6-cost_acc-cost_wd*Inputs!$E$6*$E242-cost_fx*Inputs!$D$6-$F242)+(1-MIN(1,$H$50*$C242))*(1-MIN(1,Inputs!$G$6*$D242)*churn_nonbuyers)*(ic*Inputs!$C$6+fee_wd*Inputs!$E$6*(1-$B242)+fee_fx*Inputs!$D$6-cost_acc-cost_wd*Inputs!$E$6*(1-$B242)-cost_fx*Inputs!$D$6))</f>
        <v>200847.225264218</v>
      </c>
      <c r="H242" s="0" t="n">
        <f aca="false">12*Inputs!$B$7*(MIN(1,$H$51*$C242)*(ic*Inputs!$C$7+pE+fee_fx*Inputs!$D$7-cost_acc-cost_wd*Inputs!$E$7*$E242-cost_fx*Inputs!$D$7-$F242)+(1-MIN(1,$H$51*$C242))*(1-MIN(1,Inputs!$G$7*$D242)*churn_nonbuyers)*(ic*Inputs!$C$7+fee_wd*Inputs!$E$7*(1-$B242)+fee_fx*Inputs!$D$7-cost_acc-cost_wd*Inputs!$E$7*(1-$B242)-cost_fx*Inputs!$D$7))</f>
        <v>377637.196073806</v>
      </c>
      <c r="I242" s="0" t="n">
        <f aca="false">12*Inputs!$B$8*(MIN(1,$H$52*$C242)*(ic*Inputs!$C$8+pT-cost_acc-cost_wd*Inputs!$E$8-cost_fx*Inputs!$D$8-cost_ins)+(1-MIN(1,$H$52*$C242))*(1-MIN(1,Inputs!$G$8*$D242)*churn_nonbuyers)*(ic*Inputs!$C$8+fee_wd*Inputs!$E$8*(1-$B242)+fee_fx*Inputs!$D$8-cost_acc-cost_wd*Inputs!$E$8*(1-$B242)-cost_fx*Inputs!$D$8))</f>
        <v>123356.705472</v>
      </c>
      <c r="J242" s="0" t="n">
        <f aca="false">G242+H242+I242-fixed</f>
        <v>1841.12681002356</v>
      </c>
      <c r="K242" s="0" t="n">
        <f aca="false">12*Inputs!$B$6*(1-MIN(1,Inputs!$G$6*$D242)*churn_nonbuyers)*(ic*Inputs!$C$6+fee_wd*Inputs!$E$6*(1-$B242)+fee_fx*Inputs!$D$6-cost_acc-cost_wd*Inputs!$E$6*(1-$B242)-cost_fx*Inputs!$D$6)</f>
        <v>160335.989725766</v>
      </c>
      <c r="L242" s="0" t="n">
        <f aca="false">12*Inputs!$B$7*(1-MIN(1,Inputs!$G$7*$D242)*churn_nonbuyers)*(ic*Inputs!$C$7+fee_wd*Inputs!$E$7*(1-$B242)+fee_fx*Inputs!$D$7-cost_acc-cost_wd*Inputs!$E$7*(1-$B242)-cost_fx*Inputs!$D$7)</f>
        <v>358222.37181946</v>
      </c>
      <c r="M242" s="0" t="n">
        <f aca="false">12*Inputs!$B$8*(1-MIN(1,Inputs!$G$8*$D242)*churn_nonbuyers)*(ic*Inputs!$C$8+fee_wd*Inputs!$E$8*(1-$B242)+fee_fx*Inputs!$D$8-cost_acc-cost_wd*Inputs!$E$8*(1-$B242)-cost_fx*Inputs!$D$8)</f>
        <v>0</v>
      </c>
      <c r="N242" s="0" t="n">
        <f aca="false">K242+L242+I242-fixed</f>
        <v>-58084.9329827736</v>
      </c>
      <c r="O242" s="0" t="n">
        <f aca="false">K242+L242+M242-fixed</f>
        <v>-181441.638454774</v>
      </c>
      <c r="P242" s="0" t="n">
        <f aca="false">12*Inputs!$B$6*(1-MIN(1,Inputs!$F$6*$D242))*(ic*Inputs!$C$6+flat_fee-cost_acc-cost_wd*Inputs!$E$6*$E242-cost_fx*Inputs!$D$6)+12*Inputs!$B$7*(1-MIN(1,Inputs!$F$7*$D242))*(ic*Inputs!$C$7+flat_fee-cost_acc-cost_wd*Inputs!$E$7*$E242-cost_fx*Inputs!$D$7)+12*Inputs!$B$8*(1-MIN(1,Inputs!$F$8*$D242))*(ic*Inputs!$C$8+flat_fee-cost_acc-cost_wd*Inputs!$E$8*$E242-cost_fx*Inputs!$D$8)-fixed</f>
        <v>-281227.70022784</v>
      </c>
    </row>
    <row r="243" customFormat="false" ht="15" hidden="false" customHeight="false" outlineLevel="0" collapsed="false">
      <c r="A243" s="0" t="n">
        <v>178</v>
      </c>
      <c r="B243" s="0" t="n">
        <v>0.268078</v>
      </c>
      <c r="C243" s="0" t="n">
        <v>0.987766</v>
      </c>
      <c r="D243" s="0" t="n">
        <v>1.187735</v>
      </c>
      <c r="E243" s="0" t="n">
        <v>1.42044</v>
      </c>
      <c r="F243" s="0" t="n">
        <v>0.35635</v>
      </c>
      <c r="G243" s="0" t="n">
        <f aca="false">12*Inputs!$B$6*(MIN(1,$H$50*$C243)*(ic*Inputs!$C$6+pS+fee_fx*Inputs!$D$6-cost_acc-cost_wd*Inputs!$E$6*$E243-cost_fx*Inputs!$D$6-$F243)+(1-MIN(1,$H$50*$C243))*(1-MIN(1,Inputs!$G$6*$D243)*churn_nonbuyers)*(ic*Inputs!$C$6+fee_wd*Inputs!$E$6*(1-$B243)+fee_fx*Inputs!$D$6-cost_acc-cost_wd*Inputs!$E$6*(1-$B243)-cost_fx*Inputs!$D$6))</f>
        <v>196121.764063909</v>
      </c>
      <c r="H243" s="0" t="n">
        <f aca="false">12*Inputs!$B$7*(MIN(1,$H$51*$C243)*(ic*Inputs!$C$7+pE+fee_fx*Inputs!$D$7-cost_acc-cost_wd*Inputs!$E$7*$E243-cost_fx*Inputs!$D$7-$F243)+(1-MIN(1,$H$51*$C243))*(1-MIN(1,Inputs!$G$7*$D243)*churn_nonbuyers)*(ic*Inputs!$C$7+fee_wd*Inputs!$E$7*(1-$B243)+fee_fx*Inputs!$D$7-cost_acc-cost_wd*Inputs!$E$7*(1-$B243)-cost_fx*Inputs!$D$7))</f>
        <v>360200.361994593</v>
      </c>
      <c r="I243" s="0" t="n">
        <f aca="false">12*Inputs!$B$8*(MIN(1,$H$52*$C243)*(ic*Inputs!$C$8+pT-cost_acc-cost_wd*Inputs!$E$8-cost_fx*Inputs!$D$8-cost_ins)+(1-MIN(1,$H$52*$C243))*(1-MIN(1,Inputs!$G$8*$D243)*churn_nonbuyers)*(ic*Inputs!$C$8+fee_wd*Inputs!$E$8*(1-$B243)+fee_fx*Inputs!$D$8-cost_acc-cost_wd*Inputs!$E$8*(1-$B243)-cost_fx*Inputs!$D$8))</f>
        <v>158690.296656488</v>
      </c>
      <c r="J243" s="0" t="n">
        <f aca="false">G243+H243+I243-fixed</f>
        <v>15012.4227149901</v>
      </c>
      <c r="K243" s="0" t="n">
        <f aca="false">12*Inputs!$B$6*(1-MIN(1,Inputs!$G$6*$D243)*churn_nonbuyers)*(ic*Inputs!$C$6+fee_wd*Inputs!$E$6*(1-$B243)+fee_fx*Inputs!$D$6-cost_acc-cost_wd*Inputs!$E$6*(1-$B243)-cost_fx*Inputs!$D$6)</f>
        <v>153316.919687976</v>
      </c>
      <c r="L243" s="0" t="n">
        <f aca="false">12*Inputs!$B$7*(1-MIN(1,Inputs!$G$7*$D243)*churn_nonbuyers)*(ic*Inputs!$C$7+fee_wd*Inputs!$E$7*(1-$B243)+fee_fx*Inputs!$D$7-cost_acc-cost_wd*Inputs!$E$7*(1-$B243)-cost_fx*Inputs!$D$7)</f>
        <v>351605.437732786</v>
      </c>
      <c r="M243" s="0" t="n">
        <f aca="false">12*Inputs!$B$8*(1-MIN(1,Inputs!$G$8*$D243)*churn_nonbuyers)*(ic*Inputs!$C$8+fee_wd*Inputs!$E$8*(1-$B243)+fee_fx*Inputs!$D$8-cost_acc-cost_wd*Inputs!$E$8*(1-$B243)-cost_fx*Inputs!$D$8)</f>
        <v>52856.992143888</v>
      </c>
      <c r="N243" s="0" t="n">
        <f aca="false">K243+L243+I243-fixed</f>
        <v>-36387.3459227502</v>
      </c>
      <c r="O243" s="0" t="n">
        <f aca="false">K243+L243+M243-fixed</f>
        <v>-142220.65043535</v>
      </c>
      <c r="P243" s="0" t="n">
        <f aca="false">12*Inputs!$B$6*(1-MIN(1,Inputs!$F$6*$D243))*(ic*Inputs!$C$6+flat_fee-cost_acc-cost_wd*Inputs!$E$6*$E243-cost_fx*Inputs!$D$6)+12*Inputs!$B$7*(1-MIN(1,Inputs!$F$7*$D243))*(ic*Inputs!$C$7+flat_fee-cost_acc-cost_wd*Inputs!$E$7*$E243-cost_fx*Inputs!$D$7)+12*Inputs!$B$8*(1-MIN(1,Inputs!$F$8*$D243))*(ic*Inputs!$C$8+flat_fee-cost_acc-cost_wd*Inputs!$E$8*$E243-cost_fx*Inputs!$D$8)-fixed</f>
        <v>-198083.590264</v>
      </c>
    </row>
    <row r="244" customFormat="false" ht="15" hidden="false" customHeight="false" outlineLevel="0" collapsed="false">
      <c r="A244" s="0" t="n">
        <v>179</v>
      </c>
      <c r="B244" s="0" t="n">
        <v>0.555955</v>
      </c>
      <c r="C244" s="0" t="n">
        <v>0.953891</v>
      </c>
      <c r="D244" s="0" t="n">
        <v>1.138063</v>
      </c>
      <c r="E244" s="0" t="n">
        <v>1.324602</v>
      </c>
      <c r="F244" s="0" t="n">
        <v>0.151549</v>
      </c>
      <c r="G244" s="0" t="n">
        <f aca="false">12*Inputs!$B$6*(MIN(1,$H$50*$C244)*(ic*Inputs!$C$6+pS+fee_fx*Inputs!$D$6-cost_acc-cost_wd*Inputs!$E$6*$E244-cost_fx*Inputs!$D$6-$F244)+(1-MIN(1,$H$50*$C244))*(1-MIN(1,Inputs!$G$6*$D244)*churn_nonbuyers)*(ic*Inputs!$C$6+fee_wd*Inputs!$E$6*(1-$B244)+fee_fx*Inputs!$D$6-cost_acc-cost_wd*Inputs!$E$6*(1-$B244)-cost_fx*Inputs!$D$6))</f>
        <v>165523.067846974</v>
      </c>
      <c r="H244" s="0" t="n">
        <f aca="false">12*Inputs!$B$7*(MIN(1,$H$51*$C244)*(ic*Inputs!$C$7+pE+fee_fx*Inputs!$D$7-cost_acc-cost_wd*Inputs!$E$7*$E244-cost_fx*Inputs!$D$7-$F244)+(1-MIN(1,$H$51*$C244))*(1-MIN(1,Inputs!$G$7*$D244)*churn_nonbuyers)*(ic*Inputs!$C$7+fee_wd*Inputs!$E$7*(1-$B244)+fee_fx*Inputs!$D$7-cost_acc-cost_wd*Inputs!$E$7*(1-$B244)-cost_fx*Inputs!$D$7))</f>
        <v>357263.849687049</v>
      </c>
      <c r="I244" s="0" t="n">
        <f aca="false">12*Inputs!$B$8*(MIN(1,$H$52*$C244)*(ic*Inputs!$C$8+pT-cost_acc-cost_wd*Inputs!$E$8-cost_fx*Inputs!$D$8-cost_ins)+(1-MIN(1,$H$52*$C244))*(1-MIN(1,Inputs!$G$8*$D244)*churn_nonbuyers)*(ic*Inputs!$C$8+fee_wd*Inputs!$E$8*(1-$B244)+fee_fx*Inputs!$D$8-cost_acc-cost_wd*Inputs!$E$8*(1-$B244)-cost_fx*Inputs!$D$8))</f>
        <v>157749.45380684</v>
      </c>
      <c r="J244" s="0" t="n">
        <f aca="false">G244+H244+I244-fixed</f>
        <v>-19463.6286591368</v>
      </c>
      <c r="K244" s="0" t="n">
        <f aca="false">12*Inputs!$B$6*(1-MIN(1,Inputs!$G$6*$D244)*churn_nonbuyers)*(ic*Inputs!$C$6+fee_wd*Inputs!$E$6*(1-$B244)+fee_fx*Inputs!$D$6-cost_acc-cost_wd*Inputs!$E$6*(1-$B244)-cost_fx*Inputs!$D$6)</f>
        <v>114626.330029188</v>
      </c>
      <c r="L244" s="0" t="n">
        <f aca="false">12*Inputs!$B$7*(1-MIN(1,Inputs!$G$7*$D244)*churn_nonbuyers)*(ic*Inputs!$C$7+fee_wd*Inputs!$E$7*(1-$B244)+fee_fx*Inputs!$D$7-cost_acc-cost_wd*Inputs!$E$7*(1-$B244)-cost_fx*Inputs!$D$7)</f>
        <v>312109.784993513</v>
      </c>
      <c r="M244" s="0" t="n">
        <f aca="false">12*Inputs!$B$8*(1-MIN(1,Inputs!$G$8*$D244)*churn_nonbuyers)*(ic*Inputs!$C$8+fee_wd*Inputs!$E$8*(1-$B244)+fee_fx*Inputs!$D$8-cost_acc-cost_wd*Inputs!$E$8*(1-$B244)-cost_fx*Inputs!$D$8)</f>
        <v>60948.642749544</v>
      </c>
      <c r="N244" s="0" t="n">
        <f aca="false">K244+L244+I244-fixed</f>
        <v>-115514.431170459</v>
      </c>
      <c r="O244" s="0" t="n">
        <f aca="false">K244+L244+M244-fixed</f>
        <v>-212315.242227755</v>
      </c>
      <c r="P244" s="0" t="n">
        <f aca="false">12*Inputs!$B$6*(1-MIN(1,Inputs!$F$6*$D244))*(ic*Inputs!$C$6+flat_fee-cost_acc-cost_wd*Inputs!$E$6*$E244-cost_fx*Inputs!$D$6)+12*Inputs!$B$7*(1-MIN(1,Inputs!$F$7*$D244))*(ic*Inputs!$C$7+flat_fee-cost_acc-cost_wd*Inputs!$E$7*$E244-cost_fx*Inputs!$D$7)+12*Inputs!$B$8*(1-MIN(1,Inputs!$F$8*$D244))*(ic*Inputs!$C$8+flat_fee-cost_acc-cost_wd*Inputs!$E$8*$E244-cost_fx*Inputs!$D$8)-fixed</f>
        <v>-136857.92924176</v>
      </c>
    </row>
    <row r="245" customFormat="false" ht="15" hidden="false" customHeight="false" outlineLevel="0" collapsed="false">
      <c r="A245" s="0" t="n">
        <v>180</v>
      </c>
      <c r="B245" s="0" t="n">
        <v>0.339859</v>
      </c>
      <c r="C245" s="0" t="n">
        <v>1.108162</v>
      </c>
      <c r="D245" s="0" t="n">
        <v>1.249551</v>
      </c>
      <c r="E245" s="0" t="n">
        <v>1.170638</v>
      </c>
      <c r="F245" s="0" t="n">
        <v>0.087168</v>
      </c>
      <c r="G245" s="0" t="n">
        <f aca="false">12*Inputs!$B$6*(MIN(1,$H$50*$C245)*(ic*Inputs!$C$6+pS+fee_fx*Inputs!$D$6-cost_acc-cost_wd*Inputs!$E$6*$E245-cost_fx*Inputs!$D$6-$F245)+(1-MIN(1,$H$50*$C245))*(1-MIN(1,Inputs!$G$6*$D245)*churn_nonbuyers)*(ic*Inputs!$C$6+fee_wd*Inputs!$E$6*(1-$B245)+fee_fx*Inputs!$D$6-cost_acc-cost_wd*Inputs!$E$6*(1-$B245)-cost_fx*Inputs!$D$6))</f>
        <v>205299.163394736</v>
      </c>
      <c r="H245" s="0" t="n">
        <f aca="false">12*Inputs!$B$7*(MIN(1,$H$51*$C245)*(ic*Inputs!$C$7+pE+fee_fx*Inputs!$D$7-cost_acc-cost_wd*Inputs!$E$7*$E245-cost_fx*Inputs!$D$7-$F245)+(1-MIN(1,$H$51*$C245))*(1-MIN(1,Inputs!$G$7*$D245)*churn_nonbuyers)*(ic*Inputs!$C$7+fee_wd*Inputs!$E$7*(1-$B245)+fee_fx*Inputs!$D$7-cost_acc-cost_wd*Inputs!$E$7*(1-$B245)-cost_fx*Inputs!$D$7))</f>
        <v>404404.304097738</v>
      </c>
      <c r="I245" s="0" t="n">
        <f aca="false">12*Inputs!$B$8*(MIN(1,$H$52*$C245)*(ic*Inputs!$C$8+pT-cost_acc-cost_wd*Inputs!$E$8-cost_fx*Inputs!$D$8-cost_ins)+(1-MIN(1,$H$52*$C245))*(1-MIN(1,Inputs!$G$8*$D245)*churn_nonbuyers)*(ic*Inputs!$C$8+fee_wd*Inputs!$E$8*(1-$B245)+fee_fx*Inputs!$D$8-cost_acc-cost_wd*Inputs!$E$8*(1-$B245)-cost_fx*Inputs!$D$8))</f>
        <v>168450.300723322</v>
      </c>
      <c r="J245" s="0" t="n">
        <f aca="false">G245+H245+I245-fixed</f>
        <v>78153.7682157954</v>
      </c>
      <c r="K245" s="0" t="n">
        <f aca="false">12*Inputs!$B$6*(1-MIN(1,Inputs!$G$6*$D245)*churn_nonbuyers)*(ic*Inputs!$C$6+fee_wd*Inputs!$E$6*(1-$B245)+fee_fx*Inputs!$D$6-cost_acc-cost_wd*Inputs!$E$6*(1-$B245)-cost_fx*Inputs!$D$6)</f>
        <v>143122.462223825</v>
      </c>
      <c r="L245" s="0" t="n">
        <f aca="false">12*Inputs!$B$7*(1-MIN(1,Inputs!$G$7*$D245)*churn_nonbuyers)*(ic*Inputs!$C$7+fee_wd*Inputs!$E$7*(1-$B245)+fee_fx*Inputs!$D$7-cost_acc-cost_wd*Inputs!$E$7*(1-$B245)-cost_fx*Inputs!$D$7)</f>
        <v>340980.314486295</v>
      </c>
      <c r="M245" s="0" t="n">
        <f aca="false">12*Inputs!$B$8*(1-MIN(1,Inputs!$G$8*$D245)*churn_nonbuyers)*(ic*Inputs!$C$8+fee_wd*Inputs!$E$8*(1-$B245)+fee_fx*Inputs!$D$8-cost_acc-cost_wd*Inputs!$E$8*(1-$B245)-cost_fx*Inputs!$D$8)</f>
        <v>38858.3062711824</v>
      </c>
      <c r="N245" s="0" t="n">
        <f aca="false">K245+L245+I245-fixed</f>
        <v>-47446.9225665581</v>
      </c>
      <c r="O245" s="0" t="n">
        <f aca="false">K245+L245+M245-fixed</f>
        <v>-177038.917018698</v>
      </c>
      <c r="P245" s="0" t="n">
        <f aca="false">12*Inputs!$B$6*(1-MIN(1,Inputs!$F$6*$D245))*(ic*Inputs!$C$6+flat_fee-cost_acc-cost_wd*Inputs!$E$6*$E245-cost_fx*Inputs!$D$6)+12*Inputs!$B$7*(1-MIN(1,Inputs!$F$7*$D245))*(ic*Inputs!$C$7+flat_fee-cost_acc-cost_wd*Inputs!$E$7*$E245-cost_fx*Inputs!$D$7)+12*Inputs!$B$8*(1-MIN(1,Inputs!$F$8*$D245))*(ic*Inputs!$C$8+flat_fee-cost_acc-cost_wd*Inputs!$E$8*$E245-cost_fx*Inputs!$D$8)-fixed</f>
        <v>-133752.52027888</v>
      </c>
    </row>
    <row r="246" customFormat="false" ht="15" hidden="false" customHeight="false" outlineLevel="0" collapsed="false">
      <c r="A246" s="0" t="n">
        <v>181</v>
      </c>
      <c r="B246" s="0" t="n">
        <v>0.105147</v>
      </c>
      <c r="C246" s="0" t="n">
        <v>0.635283</v>
      </c>
      <c r="D246" s="0" t="n">
        <v>0.932906</v>
      </c>
      <c r="E246" s="0" t="n">
        <v>1.198138</v>
      </c>
      <c r="F246" s="0" t="n">
        <v>0.104903</v>
      </c>
      <c r="G246" s="0" t="n">
        <f aca="false">12*Inputs!$B$6*(MIN(1,$H$50*$C246)*(ic*Inputs!$C$6+pS+fee_fx*Inputs!$D$6-cost_acc-cost_wd*Inputs!$E$6*$E246-cost_fx*Inputs!$D$6-$F246)+(1-MIN(1,$H$50*$C246))*(1-MIN(1,Inputs!$G$6*$D246)*churn_nonbuyers)*(ic*Inputs!$C$6+fee_wd*Inputs!$E$6*(1-$B246)+fee_fx*Inputs!$D$6-cost_acc-cost_wd*Inputs!$E$6*(1-$B246)-cost_fx*Inputs!$D$6))</f>
        <v>210983.288860374</v>
      </c>
      <c r="H246" s="0" t="n">
        <f aca="false">12*Inputs!$B$7*(MIN(1,$H$51*$C246)*(ic*Inputs!$C$7+pE+fee_fx*Inputs!$D$7-cost_acc-cost_wd*Inputs!$E$7*$E246-cost_fx*Inputs!$D$7-$F246)+(1-MIN(1,$H$51*$C246))*(1-MIN(1,Inputs!$G$7*$D246)*churn_nonbuyers)*(ic*Inputs!$C$7+fee_wd*Inputs!$E$7*(1-$B246)+fee_fx*Inputs!$D$7-cost_acc-cost_wd*Inputs!$E$7*(1-$B246)-cost_fx*Inputs!$D$7))</f>
        <v>401692.655552885</v>
      </c>
      <c r="I246" s="0" t="n">
        <f aca="false">12*Inputs!$B$8*(MIN(1,$H$52*$C246)*(ic*Inputs!$C$8+pT-cost_acc-cost_wd*Inputs!$E$8-cost_fx*Inputs!$D$8-cost_ins)+(1-MIN(1,$H$52*$C246))*(1-MIN(1,Inputs!$G$8*$D246)*churn_nonbuyers)*(ic*Inputs!$C$8+fee_wd*Inputs!$E$8*(1-$B246)+fee_fx*Inputs!$D$8-cost_acc-cost_wd*Inputs!$E$8*(1-$B246)-cost_fx*Inputs!$D$8))</f>
        <v>153487.551263514</v>
      </c>
      <c r="J246" s="0" t="n">
        <f aca="false">G246+H246+I246-fixed</f>
        <v>66163.4956767722</v>
      </c>
      <c r="K246" s="0" t="n">
        <f aca="false">12*Inputs!$B$6*(1-MIN(1,Inputs!$G$6*$D246)*churn_nonbuyers)*(ic*Inputs!$C$6+fee_wd*Inputs!$E$6*(1-$B246)+fee_fx*Inputs!$D$6-cost_acc-cost_wd*Inputs!$E$6*(1-$B246)-cost_fx*Inputs!$D$6)</f>
        <v>177761.40384371</v>
      </c>
      <c r="L246" s="0" t="n">
        <f aca="false">12*Inputs!$B$7*(1-MIN(1,Inputs!$G$7*$D246)*churn_nonbuyers)*(ic*Inputs!$C$7+fee_wd*Inputs!$E$7*(1-$B246)+fee_fx*Inputs!$D$7-cost_acc-cost_wd*Inputs!$E$7*(1-$B246)-cost_fx*Inputs!$D$7)</f>
        <v>377198.159618226</v>
      </c>
      <c r="M246" s="0" t="n">
        <f aca="false">12*Inputs!$B$8*(1-MIN(1,Inputs!$G$8*$D246)*churn_nonbuyers)*(ic*Inputs!$C$8+fee_wd*Inputs!$E$8*(1-$B246)+fee_fx*Inputs!$D$8-cost_acc-cost_wd*Inputs!$E$8*(1-$B246)-cost_fx*Inputs!$D$8)</f>
        <v>111498.481297315</v>
      </c>
      <c r="N246" s="0" t="n">
        <f aca="false">K246+L246+I246-fixed</f>
        <v>8447.11472545029</v>
      </c>
      <c r="O246" s="0" t="n">
        <f aca="false">K246+L246+M246-fixed</f>
        <v>-33541.9552407481</v>
      </c>
      <c r="P246" s="0" t="n">
        <f aca="false">12*Inputs!$B$6*(1-MIN(1,Inputs!$F$6*$D246))*(ic*Inputs!$C$6+flat_fee-cost_acc-cost_wd*Inputs!$E$6*$E246-cost_fx*Inputs!$D$6)+12*Inputs!$B$7*(1-MIN(1,Inputs!$F$7*$D246))*(ic*Inputs!$C$7+flat_fee-cost_acc-cost_wd*Inputs!$E$7*$E246-cost_fx*Inputs!$D$7)+12*Inputs!$B$8*(1-MIN(1,Inputs!$F$8*$D246))*(ic*Inputs!$C$8+flat_fee-cost_acc-cost_wd*Inputs!$E$8*$E246-cost_fx*Inputs!$D$8)-fixed</f>
        <v>19522.0401987202</v>
      </c>
    </row>
    <row r="247" customFormat="false" ht="15" hidden="false" customHeight="false" outlineLevel="0" collapsed="false">
      <c r="A247" s="0" t="n">
        <v>182</v>
      </c>
      <c r="B247" s="0" t="n">
        <v>0.416667</v>
      </c>
      <c r="C247" s="0" t="n">
        <v>0.912286</v>
      </c>
      <c r="D247" s="0" t="n">
        <v>0.97029</v>
      </c>
      <c r="E247" s="0" t="n">
        <v>1.377235</v>
      </c>
      <c r="F247" s="0" t="n">
        <v>0.103902</v>
      </c>
      <c r="G247" s="0" t="n">
        <f aca="false">12*Inputs!$B$6*(MIN(1,$H$50*$C247)*(ic*Inputs!$C$6+pS+fee_fx*Inputs!$D$6-cost_acc-cost_wd*Inputs!$E$6*$E247-cost_fx*Inputs!$D$6-$F247)+(1-MIN(1,$H$50*$C247))*(1-MIN(1,Inputs!$G$6*$D247)*churn_nonbuyers)*(ic*Inputs!$C$6+fee_wd*Inputs!$E$6*(1-$B247)+fee_fx*Inputs!$D$6-cost_acc-cost_wd*Inputs!$E$6*(1-$B247)-cost_fx*Inputs!$D$6))</f>
        <v>181835.075229503</v>
      </c>
      <c r="H247" s="0" t="n">
        <f aca="false">12*Inputs!$B$7*(MIN(1,$H$51*$C247)*(ic*Inputs!$C$7+pE+fee_fx*Inputs!$D$7-cost_acc-cost_wd*Inputs!$E$7*$E247-cost_fx*Inputs!$D$7-$F247)+(1-MIN(1,$H$51*$C247))*(1-MIN(1,Inputs!$G$7*$D247)*churn_nonbuyers)*(ic*Inputs!$C$7+fee_wd*Inputs!$E$7*(1-$B247)+fee_fx*Inputs!$D$7-cost_acc-cost_wd*Inputs!$E$7*(1-$B247)-cost_fx*Inputs!$D$7))</f>
        <v>365667.007222405</v>
      </c>
      <c r="I247" s="0" t="n">
        <f aca="false">12*Inputs!$B$8*(MIN(1,$H$52*$C247)*(ic*Inputs!$C$8+pT-cost_acc-cost_wd*Inputs!$E$8-cost_fx*Inputs!$D$8-cost_ins)+(1-MIN(1,$H$52*$C247))*(1-MIN(1,Inputs!$G$8*$D247)*churn_nonbuyers)*(ic*Inputs!$C$8+fee_wd*Inputs!$E$8*(1-$B247)+fee_fx*Inputs!$D$8-cost_acc-cost_wd*Inputs!$E$8*(1-$B247)-cost_fx*Inputs!$D$8))</f>
        <v>167023.333039704</v>
      </c>
      <c r="J247" s="0" t="n">
        <f aca="false">G247+H247+I247-fixed</f>
        <v>14525.4154916124</v>
      </c>
      <c r="K247" s="0" t="n">
        <f aca="false">12*Inputs!$B$6*(1-MIN(1,Inputs!$G$6*$D247)*churn_nonbuyers)*(ic*Inputs!$C$6+fee_wd*Inputs!$E$6*(1-$B247)+fee_fx*Inputs!$D$6-cost_acc-cost_wd*Inputs!$E$6*(1-$B247)-cost_fx*Inputs!$D$6)</f>
        <v>134730.301128696</v>
      </c>
      <c r="L247" s="0" t="n">
        <f aca="false">12*Inputs!$B$7*(1-MIN(1,Inputs!$G$7*$D247)*churn_nonbuyers)*(ic*Inputs!$C$7+fee_wd*Inputs!$E$7*(1-$B247)+fee_fx*Inputs!$D$7-cost_acc-cost_wd*Inputs!$E$7*(1-$B247)-cost_fx*Inputs!$D$7)</f>
        <v>333209.847557218</v>
      </c>
      <c r="M247" s="0" t="n">
        <f aca="false">12*Inputs!$B$8*(1-MIN(1,Inputs!$G$8*$D247)*churn_nonbuyers)*(ic*Inputs!$C$8+fee_wd*Inputs!$E$8*(1-$B247)+fee_fx*Inputs!$D$8-cost_acc-cost_wd*Inputs!$E$8*(1-$B247)-cost_fx*Inputs!$D$8)</f>
        <v>98292.195667248</v>
      </c>
      <c r="N247" s="0" t="n">
        <f aca="false">K247+L247+I247-fixed</f>
        <v>-65036.5182743822</v>
      </c>
      <c r="O247" s="0" t="n">
        <f aca="false">K247+L247+M247-fixed</f>
        <v>-133767.655646838</v>
      </c>
      <c r="P247" s="0" t="n">
        <f aca="false">12*Inputs!$B$6*(1-MIN(1,Inputs!$F$6*$D247))*(ic*Inputs!$C$6+flat_fee-cost_acc-cost_wd*Inputs!$E$6*$E247-cost_fx*Inputs!$D$6)+12*Inputs!$B$7*(1-MIN(1,Inputs!$F$7*$D247))*(ic*Inputs!$C$7+flat_fee-cost_acc-cost_wd*Inputs!$E$7*$E247-cost_fx*Inputs!$D$7)+12*Inputs!$B$8*(1-MIN(1,Inputs!$F$8*$D247))*(ic*Inputs!$C$8+flat_fee-cost_acc-cost_wd*Inputs!$E$8*$E247-cost_fx*Inputs!$D$8)-fixed</f>
        <v>-78429.0555639999</v>
      </c>
    </row>
    <row r="248" customFormat="false" ht="15" hidden="false" customHeight="false" outlineLevel="0" collapsed="false">
      <c r="A248" s="0" t="n">
        <v>183</v>
      </c>
      <c r="B248" s="0" t="n">
        <v>0.418471</v>
      </c>
      <c r="C248" s="0" t="n">
        <v>1.153638</v>
      </c>
      <c r="D248" s="0" t="n">
        <v>0.952322</v>
      </c>
      <c r="E248" s="0" t="n">
        <v>1.262262</v>
      </c>
      <c r="F248" s="0" t="n">
        <v>0.411343</v>
      </c>
      <c r="G248" s="0" t="n">
        <f aca="false">12*Inputs!$B$6*(MIN(1,$H$50*$C248)*(ic*Inputs!$C$6+pS+fee_fx*Inputs!$D$6-cost_acc-cost_wd*Inputs!$E$6*$E248-cost_fx*Inputs!$D$6-$F248)+(1-MIN(1,$H$50*$C248))*(1-MIN(1,Inputs!$G$6*$D248)*churn_nonbuyers)*(ic*Inputs!$C$6+fee_wd*Inputs!$E$6*(1-$B248)+fee_fx*Inputs!$D$6-cost_acc-cost_wd*Inputs!$E$6*(1-$B248)-cost_fx*Inputs!$D$6))</f>
        <v>189072.126120559</v>
      </c>
      <c r="H248" s="0" t="n">
        <f aca="false">12*Inputs!$B$7*(MIN(1,$H$51*$C248)*(ic*Inputs!$C$7+pE+fee_fx*Inputs!$D$7-cost_acc-cost_wd*Inputs!$E$7*$E248-cost_fx*Inputs!$D$7-$F248)+(1-MIN(1,$H$51*$C248))*(1-MIN(1,Inputs!$G$7*$D248)*churn_nonbuyers)*(ic*Inputs!$C$7+fee_wd*Inputs!$E$7*(1-$B248)+fee_fx*Inputs!$D$7-cost_acc-cost_wd*Inputs!$E$7*(1-$B248)-cost_fx*Inputs!$D$7))</f>
        <v>369068.006667688</v>
      </c>
      <c r="I248" s="0" t="n">
        <f aca="false">12*Inputs!$B$8*(MIN(1,$H$52*$C248)*(ic*Inputs!$C$8+pT-cost_acc-cost_wd*Inputs!$E$8-cost_fx*Inputs!$D$8-cost_ins)+(1-MIN(1,$H$52*$C248))*(1-MIN(1,Inputs!$G$8*$D248)*churn_nonbuyers)*(ic*Inputs!$C$8+fee_wd*Inputs!$E$8*(1-$B248)+fee_fx*Inputs!$D$8-cost_acc-cost_wd*Inputs!$E$8*(1-$B248)-cost_fx*Inputs!$D$8))</f>
        <v>185942.779837463</v>
      </c>
      <c r="J248" s="0" t="n">
        <f aca="false">G248+H248+I248-fixed</f>
        <v>44082.9126257099</v>
      </c>
      <c r="K248" s="0" t="n">
        <f aca="false">12*Inputs!$B$6*(1-MIN(1,Inputs!$G$6*$D248)*churn_nonbuyers)*(ic*Inputs!$C$6+fee_wd*Inputs!$E$6*(1-$B248)+fee_fx*Inputs!$D$6-cost_acc-cost_wd*Inputs!$E$6*(1-$B248)-cost_fx*Inputs!$D$6)</f>
        <v>134610.108045566</v>
      </c>
      <c r="L248" s="0" t="n">
        <f aca="false">12*Inputs!$B$7*(1-MIN(1,Inputs!$G$7*$D248)*churn_nonbuyers)*(ic*Inputs!$C$7+fee_wd*Inputs!$E$7*(1-$B248)+fee_fx*Inputs!$D$7-cost_acc-cost_wd*Inputs!$E$7*(1-$B248)-cost_fx*Inputs!$D$7)</f>
        <v>333142.49177134</v>
      </c>
      <c r="M248" s="0" t="n">
        <f aca="false">12*Inputs!$B$8*(1-MIN(1,Inputs!$G$8*$D248)*churn_nonbuyers)*(ic*Inputs!$C$8+fee_wd*Inputs!$E$8*(1-$B248)+fee_fx*Inputs!$D$8-cost_acc-cost_wd*Inputs!$E$8*(1-$B248)-cost_fx*Inputs!$D$8)</f>
        <v>102117.104532643</v>
      </c>
      <c r="N248" s="0" t="n">
        <f aca="false">K248+L248+I248-fixed</f>
        <v>-46304.6203456312</v>
      </c>
      <c r="O248" s="0" t="n">
        <f aca="false">K248+L248+M248-fixed</f>
        <v>-130130.295650451</v>
      </c>
      <c r="P248" s="0" t="n">
        <f aca="false">12*Inputs!$B$6*(1-MIN(1,Inputs!$F$6*$D248))*(ic*Inputs!$C$6+flat_fee-cost_acc-cost_wd*Inputs!$E$6*$E248-cost_fx*Inputs!$D$6)+12*Inputs!$B$7*(1-MIN(1,Inputs!$F$7*$D248))*(ic*Inputs!$C$7+flat_fee-cost_acc-cost_wd*Inputs!$E$7*$E248-cost_fx*Inputs!$D$7)+12*Inputs!$B$8*(1-MIN(1,Inputs!$F$8*$D248))*(ic*Inputs!$C$8+flat_fee-cost_acc-cost_wd*Inputs!$E$8*$E248-cost_fx*Inputs!$D$8)-fixed</f>
        <v>-18939.2154486399</v>
      </c>
    </row>
    <row r="249" customFormat="false" ht="15" hidden="false" customHeight="false" outlineLevel="0" collapsed="false">
      <c r="A249" s="0" t="n">
        <v>184</v>
      </c>
      <c r="B249" s="0" t="n">
        <v>0.244019</v>
      </c>
      <c r="C249" s="0" t="n">
        <v>1.031022</v>
      </c>
      <c r="D249" s="0" t="n">
        <v>1.221299</v>
      </c>
      <c r="E249" s="0" t="n">
        <v>1.217087</v>
      </c>
      <c r="F249" s="0" t="n">
        <v>0.368035</v>
      </c>
      <c r="G249" s="0" t="n">
        <f aca="false">12*Inputs!$B$6*(MIN(1,$H$50*$C249)*(ic*Inputs!$C$6+pS+fee_fx*Inputs!$D$6-cost_acc-cost_wd*Inputs!$E$6*$E249-cost_fx*Inputs!$D$6-$F249)+(1-MIN(1,$H$50*$C249))*(1-MIN(1,Inputs!$G$6*$D249)*churn_nonbuyers)*(ic*Inputs!$C$6+fee_wd*Inputs!$E$6*(1-$B249)+fee_fx*Inputs!$D$6-cost_acc-cost_wd*Inputs!$E$6*(1-$B249)-cost_fx*Inputs!$D$6))</f>
        <v>205282.937617929</v>
      </c>
      <c r="H249" s="0" t="n">
        <f aca="false">12*Inputs!$B$7*(MIN(1,$H$51*$C249)*(ic*Inputs!$C$7+pE+fee_fx*Inputs!$D$7-cost_acc-cost_wd*Inputs!$E$7*$E249-cost_fx*Inputs!$D$7-$F249)+(1-MIN(1,$H$51*$C249))*(1-MIN(1,Inputs!$G$7*$D249)*churn_nonbuyers)*(ic*Inputs!$C$7+fee_wd*Inputs!$E$7*(1-$B249)+fee_fx*Inputs!$D$7-cost_acc-cost_wd*Inputs!$E$7*(1-$B249)-cost_fx*Inputs!$D$7))</f>
        <v>385781.213212673</v>
      </c>
      <c r="I249" s="0" t="n">
        <f aca="false">12*Inputs!$B$8*(MIN(1,$H$52*$C249)*(ic*Inputs!$C$8+pT-cost_acc-cost_wd*Inputs!$E$8-cost_fx*Inputs!$D$8-cost_ins)+(1-MIN(1,$H$52*$C249))*(1-MIN(1,Inputs!$G$8*$D249)*churn_nonbuyers)*(ic*Inputs!$C$8+fee_wd*Inputs!$E$8*(1-$B249)+fee_fx*Inputs!$D$8-cost_acc-cost_wd*Inputs!$E$8*(1-$B249)-cost_fx*Inputs!$D$8))</f>
        <v>161321.600709477</v>
      </c>
      <c r="J249" s="0" t="n">
        <f aca="false">G249+H249+I249-fixed</f>
        <v>52385.7515400787</v>
      </c>
      <c r="K249" s="0" t="n">
        <f aca="false">12*Inputs!$B$6*(1-MIN(1,Inputs!$G$6*$D249)*churn_nonbuyers)*(ic*Inputs!$C$6+fee_wd*Inputs!$E$6*(1-$B249)+fee_fx*Inputs!$D$6-cost_acc-cost_wd*Inputs!$E$6*(1-$B249)-cost_fx*Inputs!$D$6)</f>
        <v>156296.315236903</v>
      </c>
      <c r="L249" s="0" t="n">
        <f aca="false">12*Inputs!$B$7*(1-MIN(1,Inputs!$G$7*$D249)*churn_nonbuyers)*(ic*Inputs!$C$7+fee_wd*Inputs!$E$7*(1-$B249)+fee_fx*Inputs!$D$7-cost_acc-cost_wd*Inputs!$E$7*(1-$B249)-cost_fx*Inputs!$D$7)</f>
        <v>354575.878390142</v>
      </c>
      <c r="M249" s="0" t="n">
        <f aca="false">12*Inputs!$B$8*(1-MIN(1,Inputs!$G$8*$D249)*churn_nonbuyers)*(ic*Inputs!$C$8+fee_wd*Inputs!$E$8*(1-$B249)+fee_fx*Inputs!$D$8-cost_acc-cost_wd*Inputs!$E$8*(1-$B249)-cost_fx*Inputs!$D$8)</f>
        <v>45658.1698788816</v>
      </c>
      <c r="N249" s="0" t="n">
        <f aca="false">K249+L249+I249-fixed</f>
        <v>-27806.2056634782</v>
      </c>
      <c r="O249" s="0" t="n">
        <f aca="false">K249+L249+M249-fixed</f>
        <v>-143469.636494073</v>
      </c>
      <c r="P249" s="0" t="n">
        <f aca="false">12*Inputs!$B$6*(1-MIN(1,Inputs!$F$6*$D249))*(ic*Inputs!$C$6+flat_fee-cost_acc-cost_wd*Inputs!$E$6*$E249-cost_fx*Inputs!$D$6)+12*Inputs!$B$7*(1-MIN(1,Inputs!$F$7*$D249))*(ic*Inputs!$C$7+flat_fee-cost_acc-cost_wd*Inputs!$E$7*$E249-cost_fx*Inputs!$D$7)+12*Inputs!$B$8*(1-MIN(1,Inputs!$F$8*$D249))*(ic*Inputs!$C$8+flat_fee-cost_acc-cost_wd*Inputs!$E$8*$E249-cost_fx*Inputs!$D$8)-fixed</f>
        <v>-136576.41382888</v>
      </c>
    </row>
    <row r="250" customFormat="false" ht="15" hidden="false" customHeight="false" outlineLevel="0" collapsed="false">
      <c r="A250" s="0" t="n">
        <v>185</v>
      </c>
      <c r="B250" s="0" t="n">
        <v>0.419704</v>
      </c>
      <c r="C250" s="0" t="n">
        <v>0.936754</v>
      </c>
      <c r="D250" s="0" t="n">
        <v>1.678438</v>
      </c>
      <c r="E250" s="0" t="n">
        <v>1.158227</v>
      </c>
      <c r="F250" s="0" t="n">
        <v>0.112365</v>
      </c>
      <c r="G250" s="0" t="n">
        <f aca="false">12*Inputs!$B$6*(MIN(1,$H$50*$C250)*(ic*Inputs!$C$6+pS+fee_fx*Inputs!$D$6-cost_acc-cost_wd*Inputs!$E$6*$E250-cost_fx*Inputs!$D$6-$F250)+(1-MIN(1,$H$50*$C250))*(1-MIN(1,Inputs!$G$6*$D250)*churn_nonbuyers)*(ic*Inputs!$C$6+fee_wd*Inputs!$E$6*(1-$B250)+fee_fx*Inputs!$D$6-cost_acc-cost_wd*Inputs!$E$6*(1-$B250)-cost_fx*Inputs!$D$6))</f>
        <v>182634.041316652</v>
      </c>
      <c r="H250" s="0" t="n">
        <f aca="false">12*Inputs!$B$7*(MIN(1,$H$51*$C250)*(ic*Inputs!$C$7+pE+fee_fx*Inputs!$D$7-cost_acc-cost_wd*Inputs!$E$7*$E250-cost_fx*Inputs!$D$7-$F250)+(1-MIN(1,$H$51*$C250))*(1-MIN(1,Inputs!$G$7*$D250)*churn_nonbuyers)*(ic*Inputs!$C$7+fee_wd*Inputs!$E$7*(1-$B250)+fee_fx*Inputs!$D$7-cost_acc-cost_wd*Inputs!$E$7*(1-$B250)-cost_fx*Inputs!$D$7))</f>
        <v>384896.131630616</v>
      </c>
      <c r="I250" s="0" t="n">
        <f aca="false">12*Inputs!$B$8*(MIN(1,$H$52*$C250)*(ic*Inputs!$C$8+pT-cost_acc-cost_wd*Inputs!$E$8-cost_fx*Inputs!$D$8-cost_ins)+(1-MIN(1,$H$52*$C250))*(1-MIN(1,Inputs!$G$8*$D250)*churn_nonbuyers)*(ic*Inputs!$C$8+fee_wd*Inputs!$E$8*(1-$B250)+fee_fx*Inputs!$D$8-cost_acc-cost_wd*Inputs!$E$8*(1-$B250)-cost_fx*Inputs!$D$8))</f>
        <v>135027.468576</v>
      </c>
      <c r="J250" s="0" t="n">
        <f aca="false">G250+H250+I250-fixed</f>
        <v>2557.64152326796</v>
      </c>
      <c r="K250" s="0" t="n">
        <f aca="false">12*Inputs!$B$6*(1-MIN(1,Inputs!$G$6*$D250)*churn_nonbuyers)*(ic*Inputs!$C$6+fee_wd*Inputs!$E$6*(1-$B250)+fee_fx*Inputs!$D$6-cost_acc-cost_wd*Inputs!$E$6*(1-$B250)-cost_fx*Inputs!$D$6)</f>
        <v>129315.988384934</v>
      </c>
      <c r="L250" s="0" t="n">
        <f aca="false">12*Inputs!$B$7*(1-MIN(1,Inputs!$G$7*$D250)*churn_nonbuyers)*(ic*Inputs!$C$7+fee_wd*Inputs!$E$7*(1-$B250)+fee_fx*Inputs!$D$7-cost_acc-cost_wd*Inputs!$E$7*(1-$B250)-cost_fx*Inputs!$D$7)</f>
        <v>325503.449606961</v>
      </c>
      <c r="M250" s="0" t="n">
        <f aca="false">12*Inputs!$B$8*(1-MIN(1,Inputs!$G$8*$D250)*churn_nonbuyers)*(ic*Inputs!$C$8+fee_wd*Inputs!$E$8*(1-$B250)+fee_fx*Inputs!$D$8-cost_acc-cost_wd*Inputs!$E$8*(1-$B250)-cost_fx*Inputs!$D$8)</f>
        <v>0</v>
      </c>
      <c r="N250" s="0" t="n">
        <f aca="false">K250+L250+I250-fixed</f>
        <v>-110153.093432105</v>
      </c>
      <c r="O250" s="0" t="n">
        <f aca="false">K250+L250+M250-fixed</f>
        <v>-245180.562008105</v>
      </c>
      <c r="P250" s="0" t="n">
        <f aca="false">12*Inputs!$B$6*(1-MIN(1,Inputs!$F$6*$D250))*(ic*Inputs!$C$6+flat_fee-cost_acc-cost_wd*Inputs!$E$6*$E250-cost_fx*Inputs!$D$6)+12*Inputs!$B$7*(1-MIN(1,Inputs!$F$7*$D250))*(ic*Inputs!$C$7+flat_fee-cost_acc-cost_wd*Inputs!$E$7*$E250-cost_fx*Inputs!$D$7)+12*Inputs!$B$8*(1-MIN(1,Inputs!$F$8*$D250))*(ic*Inputs!$C$8+flat_fee-cost_acc-cost_wd*Inputs!$E$8*$E250-cost_fx*Inputs!$D$8)-fixed</f>
        <v>-354708.91820176</v>
      </c>
    </row>
    <row r="251" customFormat="false" ht="15" hidden="false" customHeight="false" outlineLevel="0" collapsed="false">
      <c r="A251" s="0" t="n">
        <v>186</v>
      </c>
      <c r="B251" s="0" t="n">
        <v>0.174135</v>
      </c>
      <c r="C251" s="0" t="n">
        <v>0.909356</v>
      </c>
      <c r="D251" s="0" t="n">
        <v>0.879237</v>
      </c>
      <c r="E251" s="0" t="n">
        <v>1.082702</v>
      </c>
      <c r="F251" s="0" t="n">
        <v>0.07281</v>
      </c>
      <c r="G251" s="0" t="n">
        <f aca="false">12*Inputs!$B$6*(MIN(1,$H$50*$C251)*(ic*Inputs!$C$6+pS+fee_fx*Inputs!$D$6-cost_acc-cost_wd*Inputs!$E$6*$E251-cost_fx*Inputs!$D$6-$F251)+(1-MIN(1,$H$50*$C251))*(1-MIN(1,Inputs!$G$6*$D251)*churn_nonbuyers)*(ic*Inputs!$C$6+fee_wd*Inputs!$E$6*(1-$B251)+fee_fx*Inputs!$D$6-cost_acc-cost_wd*Inputs!$E$6*(1-$B251)-cost_fx*Inputs!$D$6))</f>
        <v>220064.137940192</v>
      </c>
      <c r="H251" s="0" t="n">
        <f aca="false">12*Inputs!$B$7*(MIN(1,$H$51*$C251)*(ic*Inputs!$C$7+pE+fee_fx*Inputs!$D$7-cost_acc-cost_wd*Inputs!$E$7*$E251-cost_fx*Inputs!$D$7-$F251)+(1-MIN(1,$H$51*$C251))*(1-MIN(1,Inputs!$G$7*$D251)*churn_nonbuyers)*(ic*Inputs!$C$7+fee_wd*Inputs!$E$7*(1-$B251)+fee_fx*Inputs!$D$7-cost_acc-cost_wd*Inputs!$E$7*(1-$B251)-cost_fx*Inputs!$D$7))</f>
        <v>420277.361532893</v>
      </c>
      <c r="I251" s="0" t="n">
        <f aca="false">12*Inputs!$B$8*(MIN(1,$H$52*$C251)*(ic*Inputs!$C$8+pT-cost_acc-cost_wd*Inputs!$E$8-cost_fx*Inputs!$D$8-cost_ins)+(1-MIN(1,$H$52*$C251))*(1-MIN(1,Inputs!$G$8*$D251)*churn_nonbuyers)*(ic*Inputs!$C$8+fee_wd*Inputs!$E$8*(1-$B251)+fee_fx*Inputs!$D$8-cost_acc-cost_wd*Inputs!$E$8*(1-$B251)-cost_fx*Inputs!$D$8))</f>
        <v>175527.44802166</v>
      </c>
      <c r="J251" s="0" t="n">
        <f aca="false">G251+H251+I251-fixed</f>
        <v>115868.947494745</v>
      </c>
      <c r="K251" s="0" t="n">
        <f aca="false">12*Inputs!$B$6*(1-MIN(1,Inputs!$G$6*$D251)*churn_nonbuyers)*(ic*Inputs!$C$6+fee_wd*Inputs!$E$6*(1-$B251)+fee_fx*Inputs!$D$6-cost_acc-cost_wd*Inputs!$E$6*(1-$B251)-cost_fx*Inputs!$D$6)</f>
        <v>168764.213771964</v>
      </c>
      <c r="L251" s="0" t="n">
        <f aca="false">12*Inputs!$B$7*(1-MIN(1,Inputs!$G$7*$D251)*churn_nonbuyers)*(ic*Inputs!$C$7+fee_wd*Inputs!$E$7*(1-$B251)+fee_fx*Inputs!$D$7-cost_acc-cost_wd*Inputs!$E$7*(1-$B251)-cost_fx*Inputs!$D$7)</f>
        <v>368150.726887178</v>
      </c>
      <c r="M251" s="0" t="n">
        <f aca="false">12*Inputs!$B$8*(1-MIN(1,Inputs!$G$8*$D251)*churn_nonbuyers)*(ic*Inputs!$C$8+fee_wd*Inputs!$E$8*(1-$B251)+fee_fx*Inputs!$D$8-cost_acc-cost_wd*Inputs!$E$8*(1-$B251)-cost_fx*Inputs!$D$8)</f>
        <v>122297.809655832</v>
      </c>
      <c r="N251" s="0" t="n">
        <f aca="false">K251+L251+I251-fixed</f>
        <v>12442.3886808023</v>
      </c>
      <c r="O251" s="0" t="n">
        <f aca="false">K251+L251+M251-fixed</f>
        <v>-40787.2496850255</v>
      </c>
      <c r="P251" s="0" t="n">
        <f aca="false">12*Inputs!$B$6*(1-MIN(1,Inputs!$F$6*$D251))*(ic*Inputs!$C$6+flat_fee-cost_acc-cost_wd*Inputs!$E$6*$E251-cost_fx*Inputs!$D$6)+12*Inputs!$B$7*(1-MIN(1,Inputs!$F$7*$D251))*(ic*Inputs!$C$7+flat_fee-cost_acc-cost_wd*Inputs!$E$7*$E251-cost_fx*Inputs!$D$7)+12*Inputs!$B$8*(1-MIN(1,Inputs!$F$8*$D251))*(ic*Inputs!$C$8+flat_fee-cost_acc-cost_wd*Inputs!$E$8*$E251-cost_fx*Inputs!$D$8)-fixed</f>
        <v>100449.41107376</v>
      </c>
    </row>
    <row r="252" customFormat="false" ht="15" hidden="false" customHeight="false" outlineLevel="0" collapsed="false">
      <c r="A252" s="0" t="n">
        <v>187</v>
      </c>
      <c r="B252" s="0" t="n">
        <v>0.036521</v>
      </c>
      <c r="C252" s="0" t="n">
        <v>0.866143</v>
      </c>
      <c r="D252" s="0" t="n">
        <v>1.39105</v>
      </c>
      <c r="E252" s="0" t="n">
        <v>1.33577</v>
      </c>
      <c r="F252" s="0" t="n">
        <v>0.273809</v>
      </c>
      <c r="G252" s="0" t="n">
        <f aca="false">12*Inputs!$B$6*(MIN(1,$H$50*$C252)*(ic*Inputs!$C$6+pS+fee_fx*Inputs!$D$6-cost_acc-cost_wd*Inputs!$E$6*$E252-cost_fx*Inputs!$D$6-$F252)+(1-MIN(1,$H$50*$C252))*(1-MIN(1,Inputs!$G$6*$D252)*churn_nonbuyers)*(ic*Inputs!$C$6+fee_wd*Inputs!$E$6*(1-$B252)+fee_fx*Inputs!$D$6-cost_acc-cost_wd*Inputs!$E$6*(1-$B252)-cost_fx*Inputs!$D$6))</f>
        <v>221521.178636736</v>
      </c>
      <c r="H252" s="0" t="n">
        <f aca="false">12*Inputs!$B$7*(MIN(1,$H$51*$C252)*(ic*Inputs!$C$7+pE+fee_fx*Inputs!$D$7-cost_acc-cost_wd*Inputs!$E$7*$E252-cost_fx*Inputs!$D$7-$F252)+(1-MIN(1,$H$51*$C252))*(1-MIN(1,Inputs!$G$7*$D252)*churn_nonbuyers)*(ic*Inputs!$C$7+fee_wd*Inputs!$E$7*(1-$B252)+fee_fx*Inputs!$D$7-cost_acc-cost_wd*Inputs!$E$7*(1-$B252)-cost_fx*Inputs!$D$7))</f>
        <v>391137.461712686</v>
      </c>
      <c r="I252" s="0" t="n">
        <f aca="false">12*Inputs!$B$8*(MIN(1,$H$52*$C252)*(ic*Inputs!$C$8+pT-cost_acc-cost_wd*Inputs!$E$8-cost_fx*Inputs!$D$8-cost_ins)+(1-MIN(1,$H$52*$C252))*(1-MIN(1,Inputs!$G$8*$D252)*churn_nonbuyers)*(ic*Inputs!$C$8+fee_wd*Inputs!$E$8*(1-$B252)+fee_fx*Inputs!$D$8-cost_acc-cost_wd*Inputs!$E$8*(1-$B252)-cost_fx*Inputs!$D$8))</f>
        <v>128206.337861824</v>
      </c>
      <c r="J252" s="0" t="n">
        <f aca="false">G252+H252+I252-fixed</f>
        <v>40864.9782112461</v>
      </c>
      <c r="K252" s="0" t="n">
        <f aca="false">12*Inputs!$B$6*(1-MIN(1,Inputs!$G$6*$D252)*churn_nonbuyers)*(ic*Inputs!$C$6+fee_wd*Inputs!$E$6*(1-$B252)+fee_fx*Inputs!$D$6-cost_acc-cost_wd*Inputs!$E$6*(1-$B252)-cost_fx*Inputs!$D$6)</f>
        <v>182684.97026676</v>
      </c>
      <c r="L252" s="0" t="n">
        <f aca="false">12*Inputs!$B$7*(1-MIN(1,Inputs!$G$7*$D252)*churn_nonbuyers)*(ic*Inputs!$C$7+fee_wd*Inputs!$E$7*(1-$B252)+fee_fx*Inputs!$D$7-cost_acc-cost_wd*Inputs!$E$7*(1-$B252)-cost_fx*Inputs!$D$7)</f>
        <v>381334.302160056</v>
      </c>
      <c r="M252" s="0" t="n">
        <f aca="false">12*Inputs!$B$8*(1-MIN(1,Inputs!$G$8*$D252)*churn_nonbuyers)*(ic*Inputs!$C$8+fee_wd*Inputs!$E$8*(1-$B252)+fee_fx*Inputs!$D$8-cost_acc-cost_wd*Inputs!$E$8*(1-$B252)-cost_fx*Inputs!$D$8)</f>
        <v>8526.85324488003</v>
      </c>
      <c r="N252" s="0" t="n">
        <f aca="false">K252+L252+I252-fixed</f>
        <v>-7774.38971135987</v>
      </c>
      <c r="O252" s="0" t="n">
        <f aca="false">K252+L252+M252-fixed</f>
        <v>-127453.874328304</v>
      </c>
      <c r="P252" s="0" t="n">
        <f aca="false">12*Inputs!$B$6*(1-MIN(1,Inputs!$F$6*$D252))*(ic*Inputs!$C$6+flat_fee-cost_acc-cost_wd*Inputs!$E$6*$E252-cost_fx*Inputs!$D$6)+12*Inputs!$B$7*(1-MIN(1,Inputs!$F$7*$D252))*(ic*Inputs!$C$7+flat_fee-cost_acc-cost_wd*Inputs!$E$7*$E252-cost_fx*Inputs!$D$7)+12*Inputs!$B$8*(1-MIN(1,Inputs!$F$8*$D252))*(ic*Inputs!$C$8+flat_fee-cost_acc-cost_wd*Inputs!$E$8*$E252-cost_fx*Inputs!$D$8)-fixed</f>
        <v>-263591.99836</v>
      </c>
    </row>
    <row r="253" customFormat="false" ht="15" hidden="false" customHeight="false" outlineLevel="0" collapsed="false">
      <c r="A253" s="0" t="n">
        <v>188</v>
      </c>
      <c r="B253" s="0" t="n">
        <v>0.191443</v>
      </c>
      <c r="C253" s="0" t="n">
        <v>0.802945</v>
      </c>
      <c r="D253" s="0" t="n">
        <v>1.149377</v>
      </c>
      <c r="E253" s="0" t="n">
        <v>1.146506</v>
      </c>
      <c r="F253" s="0" t="n">
        <v>0.278859</v>
      </c>
      <c r="G253" s="0" t="n">
        <f aca="false">12*Inputs!$B$6*(MIN(1,$H$50*$C253)*(ic*Inputs!$C$6+pS+fee_fx*Inputs!$D$6-cost_acc-cost_wd*Inputs!$E$6*$E253-cost_fx*Inputs!$D$6-$F253)+(1-MIN(1,$H$50*$C253))*(1-MIN(1,Inputs!$G$6*$D253)*churn_nonbuyers)*(ic*Inputs!$C$6+fee_wd*Inputs!$E$6*(1-$B253)+fee_fx*Inputs!$D$6-cost_acc-cost_wd*Inputs!$E$6*(1-$B253)-cost_fx*Inputs!$D$6))</f>
        <v>204639.502300742</v>
      </c>
      <c r="H253" s="0" t="n">
        <f aca="false">12*Inputs!$B$7*(MIN(1,$H$51*$C253)*(ic*Inputs!$C$7+pE+fee_fx*Inputs!$D$7-cost_acc-cost_wd*Inputs!$E$7*$E253-cost_fx*Inputs!$D$7-$F253)+(1-MIN(1,$H$51*$C253))*(1-MIN(1,Inputs!$G$7*$D253)*churn_nonbuyers)*(ic*Inputs!$C$7+fee_wd*Inputs!$E$7*(1-$B253)+fee_fx*Inputs!$D$7-cost_acc-cost_wd*Inputs!$E$7*(1-$B253)-cost_fx*Inputs!$D$7))</f>
        <v>395032.388861021</v>
      </c>
      <c r="I253" s="0" t="n">
        <f aca="false">12*Inputs!$B$8*(MIN(1,$H$52*$C253)*(ic*Inputs!$C$8+pT-cost_acc-cost_wd*Inputs!$E$8-cost_fx*Inputs!$D$8-cost_ins)+(1-MIN(1,$H$52*$C253))*(1-MIN(1,Inputs!$G$8*$D253)*churn_nonbuyers)*(ic*Inputs!$C$8+fee_wd*Inputs!$E$8*(1-$B253)+fee_fx*Inputs!$D$8-cost_acc-cost_wd*Inputs!$E$8*(1-$B253)-cost_fx*Inputs!$D$8))</f>
        <v>142889.451378032</v>
      </c>
      <c r="J253" s="0" t="n">
        <f aca="false">G253+H253+I253-fixed</f>
        <v>42561.3425397947</v>
      </c>
      <c r="K253" s="0" t="n">
        <f aca="false">12*Inputs!$B$6*(1-MIN(1,Inputs!$G$6*$D253)*churn_nonbuyers)*(ic*Inputs!$C$6+fee_wd*Inputs!$E$6*(1-$B253)+fee_fx*Inputs!$D$6-cost_acc-cost_wd*Inputs!$E$6*(1-$B253)-cost_fx*Inputs!$D$6)</f>
        <v>164030.777143279</v>
      </c>
      <c r="L253" s="0" t="n">
        <f aca="false">12*Inputs!$B$7*(1-MIN(1,Inputs!$G$7*$D253)*churn_nonbuyers)*(ic*Inputs!$C$7+fee_wd*Inputs!$E$7*(1-$B253)+fee_fx*Inputs!$D$7-cost_acc-cost_wd*Inputs!$E$7*(1-$B253)-cost_fx*Inputs!$D$7)</f>
        <v>362679.917389968</v>
      </c>
      <c r="M253" s="0" t="n">
        <f aca="false">12*Inputs!$B$8*(1-MIN(1,Inputs!$G$8*$D253)*churn_nonbuyers)*(ic*Inputs!$C$8+fee_wd*Inputs!$E$8*(1-$B253)+fee_fx*Inputs!$D$8-cost_acc-cost_wd*Inputs!$E$8*(1-$B253)-cost_fx*Inputs!$D$8)</f>
        <v>61994.4291219696</v>
      </c>
      <c r="N253" s="0" t="n">
        <f aca="false">K253+L253+I253-fixed</f>
        <v>-30399.8540887216</v>
      </c>
      <c r="O253" s="0" t="n">
        <f aca="false">K253+L253+M253-fixed</f>
        <v>-111294.876344784</v>
      </c>
      <c r="P253" s="0" t="n">
        <f aca="false">12*Inputs!$B$6*(1-MIN(1,Inputs!$F$6*$D253))*(ic*Inputs!$C$6+flat_fee-cost_acc-cost_wd*Inputs!$E$6*$E253-cost_fx*Inputs!$D$6)+12*Inputs!$B$7*(1-MIN(1,Inputs!$F$7*$D253))*(ic*Inputs!$C$7+flat_fee-cost_acc-cost_wd*Inputs!$E$7*$E253-cost_fx*Inputs!$D$7)+12*Inputs!$B$8*(1-MIN(1,Inputs!$F$8*$D253))*(ic*Inputs!$C$8+flat_fee-cost_acc-cost_wd*Inputs!$E$8*$E253-cost_fx*Inputs!$D$8)-fixed</f>
        <v>-71804.15443312</v>
      </c>
    </row>
    <row r="254" customFormat="false" ht="15" hidden="false" customHeight="false" outlineLevel="0" collapsed="false">
      <c r="A254" s="0" t="n">
        <v>189</v>
      </c>
      <c r="B254" s="0" t="n">
        <v>0.346574</v>
      </c>
      <c r="C254" s="0" t="n">
        <v>0.907835</v>
      </c>
      <c r="D254" s="0" t="n">
        <v>1.324158</v>
      </c>
      <c r="E254" s="0" t="n">
        <v>1.094834</v>
      </c>
      <c r="F254" s="0" t="n">
        <v>0.318741</v>
      </c>
      <c r="G254" s="0" t="n">
        <f aca="false">12*Inputs!$B$6*(MIN(1,$H$50*$C254)*(ic*Inputs!$C$6+pS+fee_fx*Inputs!$D$6-cost_acc-cost_wd*Inputs!$E$6*$E254-cost_fx*Inputs!$D$6-$F254)+(1-MIN(1,$H$50*$C254))*(1-MIN(1,Inputs!$G$6*$D254)*churn_nonbuyers)*(ic*Inputs!$C$6+fee_wd*Inputs!$E$6*(1-$B254)+fee_fx*Inputs!$D$6-cost_acc-cost_wd*Inputs!$E$6*(1-$B254)-cost_fx*Inputs!$D$6))</f>
        <v>189435.601269529</v>
      </c>
      <c r="H254" s="0" t="n">
        <f aca="false">12*Inputs!$B$7*(MIN(1,$H$51*$C254)*(ic*Inputs!$C$7+pE+fee_fx*Inputs!$D$7-cost_acc-cost_wd*Inputs!$E$7*$E254-cost_fx*Inputs!$D$7-$F254)+(1-MIN(1,$H$51*$C254))*(1-MIN(1,Inputs!$G$7*$D254)*churn_nonbuyers)*(ic*Inputs!$C$7+fee_wd*Inputs!$E$7*(1-$B254)+fee_fx*Inputs!$D$7-cost_acc-cost_wd*Inputs!$E$7*(1-$B254)-cost_fx*Inputs!$D$7))</f>
        <v>387661.078041854</v>
      </c>
      <c r="I254" s="0" t="n">
        <f aca="false">12*Inputs!$B$8*(MIN(1,$H$52*$C254)*(ic*Inputs!$C$8+pT-cost_acc-cost_wd*Inputs!$E$8-cost_fx*Inputs!$D$8-cost_ins)+(1-MIN(1,$H$52*$C254))*(1-MIN(1,Inputs!$G$8*$D254)*churn_nonbuyers)*(ic*Inputs!$C$8+fee_wd*Inputs!$E$8*(1-$B254)+fee_fx*Inputs!$D$8-cost_acc-cost_wd*Inputs!$E$8*(1-$B254)-cost_fx*Inputs!$D$8))</f>
        <v>139111.780559553</v>
      </c>
      <c r="J254" s="0" t="n">
        <f aca="false">G254+H254+I254-fixed</f>
        <v>16208.4598709363</v>
      </c>
      <c r="K254" s="0" t="n">
        <f aca="false">12*Inputs!$B$6*(1-MIN(1,Inputs!$G$6*$D254)*churn_nonbuyers)*(ic*Inputs!$C$6+fee_wd*Inputs!$E$6*(1-$B254)+fee_fx*Inputs!$D$6-cost_acc-cost_wd*Inputs!$E$6*(1-$B254)-cost_fx*Inputs!$D$6)</f>
        <v>141650.046249782</v>
      </c>
      <c r="L254" s="0" t="n">
        <f aca="false">12*Inputs!$B$7*(1-MIN(1,Inputs!$G$7*$D254)*churn_nonbuyers)*(ic*Inputs!$C$7+fee_wd*Inputs!$E$7*(1-$B254)+fee_fx*Inputs!$D$7-cost_acc-cost_wd*Inputs!$E$7*(1-$B254)-cost_fx*Inputs!$D$7)</f>
        <v>339258.857765869</v>
      </c>
      <c r="M254" s="0" t="n">
        <f aca="false">12*Inputs!$B$8*(1-MIN(1,Inputs!$G$8*$D254)*churn_nonbuyers)*(ic*Inputs!$C$8+fee_wd*Inputs!$E$8*(1-$B254)+fee_fx*Inputs!$D$8-cost_acc-cost_wd*Inputs!$E$8*(1-$B254)-cost_fx*Inputs!$D$8)</f>
        <v>22640.4976456512</v>
      </c>
      <c r="N254" s="0" t="n">
        <f aca="false">K254+L254+I254-fixed</f>
        <v>-79979.3154247948</v>
      </c>
      <c r="O254" s="0" t="n">
        <f aca="false">K254+L254+M254-fixed</f>
        <v>-196450.598338697</v>
      </c>
      <c r="P254" s="0" t="n">
        <f aca="false">12*Inputs!$B$6*(1-MIN(1,Inputs!$F$6*$D254))*(ic*Inputs!$C$6+flat_fee-cost_acc-cost_wd*Inputs!$E$6*$E254-cost_fx*Inputs!$D$6)+12*Inputs!$B$7*(1-MIN(1,Inputs!$F$7*$D254))*(ic*Inputs!$C$7+flat_fee-cost_acc-cost_wd*Inputs!$E$7*$E254-cost_fx*Inputs!$D$7)+12*Inputs!$B$8*(1-MIN(1,Inputs!$F$8*$D254))*(ic*Inputs!$C$8+flat_fee-cost_acc-cost_wd*Inputs!$E$8*$E254-cost_fx*Inputs!$D$8)-fixed</f>
        <v>-145920.17267872</v>
      </c>
    </row>
    <row r="255" customFormat="false" ht="15" hidden="false" customHeight="false" outlineLevel="0" collapsed="false">
      <c r="A255" s="0" t="n">
        <v>190</v>
      </c>
      <c r="B255" s="0" t="n">
        <v>0.129094</v>
      </c>
      <c r="C255" s="0" t="n">
        <v>0.728544</v>
      </c>
      <c r="D255" s="0" t="n">
        <v>0.861356</v>
      </c>
      <c r="E255" s="0" t="n">
        <v>1.140868</v>
      </c>
      <c r="F255" s="0" t="n">
        <v>0.076533</v>
      </c>
      <c r="G255" s="0" t="n">
        <f aca="false">12*Inputs!$B$6*(MIN(1,$H$50*$C255)*(ic*Inputs!$C$6+pS+fee_fx*Inputs!$D$6-cost_acc-cost_wd*Inputs!$E$6*$E255-cost_fx*Inputs!$D$6-$F255)+(1-MIN(1,$H$50*$C255))*(1-MIN(1,Inputs!$G$6*$D255)*churn_nonbuyers)*(ic*Inputs!$C$6+fee_wd*Inputs!$E$6*(1-$B255)+fee_fx*Inputs!$D$6-cost_acc-cost_wd*Inputs!$E$6*(1-$B255)-cost_fx*Inputs!$D$6))</f>
        <v>214818.511913072</v>
      </c>
      <c r="H255" s="0" t="n">
        <f aca="false">12*Inputs!$B$7*(MIN(1,$H$51*$C255)*(ic*Inputs!$C$7+pE+fee_fx*Inputs!$D$7-cost_acc-cost_wd*Inputs!$E$7*$E255-cost_fx*Inputs!$D$7-$F255)+(1-MIN(1,$H$51*$C255))*(1-MIN(1,Inputs!$G$7*$D255)*churn_nonbuyers)*(ic*Inputs!$C$7+fee_wd*Inputs!$E$7*(1-$B255)+fee_fx*Inputs!$D$7-cost_acc-cost_wd*Inputs!$E$7*(1-$B255)-cost_fx*Inputs!$D$7))</f>
        <v>409495.512401802</v>
      </c>
      <c r="I255" s="0" t="n">
        <f aca="false">12*Inputs!$B$8*(MIN(1,$H$52*$C255)*(ic*Inputs!$C$8+pT-cost_acc-cost_wd*Inputs!$E$8-cost_fx*Inputs!$D$8-cost_ins)+(1-MIN(1,$H$52*$C255))*(1-MIN(1,Inputs!$G$8*$D255)*churn_nonbuyers)*(ic*Inputs!$C$8+fee_wd*Inputs!$E$8*(1-$B255)+fee_fx*Inputs!$D$8-cost_acc-cost_wd*Inputs!$E$8*(1-$B255)-cost_fx*Inputs!$D$8))</f>
        <v>167314.842393244</v>
      </c>
      <c r="J255" s="0" t="n">
        <f aca="false">G255+H255+I255-fixed</f>
        <v>91628.8667081174</v>
      </c>
      <c r="K255" s="0" t="n">
        <f aca="false">12*Inputs!$B$6*(1-MIN(1,Inputs!$G$6*$D255)*churn_nonbuyers)*(ic*Inputs!$C$6+fee_wd*Inputs!$E$6*(1-$B255)+fee_fx*Inputs!$D$6-cost_acc-cost_wd*Inputs!$E$6*(1-$B255)-cost_fx*Inputs!$D$6)</f>
        <v>175128.605938541</v>
      </c>
      <c r="L255" s="0" t="n">
        <f aca="false">12*Inputs!$B$7*(1-MIN(1,Inputs!$G$7*$D255)*churn_nonbuyers)*(ic*Inputs!$C$7+fee_wd*Inputs!$E$7*(1-$B255)+fee_fx*Inputs!$D$7-cost_acc-cost_wd*Inputs!$E$7*(1-$B255)-cost_fx*Inputs!$D$7)</f>
        <v>374671.868075125</v>
      </c>
      <c r="M255" s="0" t="n">
        <f aca="false">12*Inputs!$B$8*(1-MIN(1,Inputs!$G$8*$D255)*churn_nonbuyers)*(ic*Inputs!$C$8+fee_wd*Inputs!$E$8*(1-$B255)+fee_fx*Inputs!$D$8-cost_acc-cost_wd*Inputs!$E$8*(1-$B255)-cost_fx*Inputs!$D$8)</f>
        <v>127137.05107319</v>
      </c>
      <c r="N255" s="0" t="n">
        <f aca="false">K255+L255+I255-fixed</f>
        <v>17115.3164069094</v>
      </c>
      <c r="O255" s="0" t="n">
        <f aca="false">K255+L255+M255-fixed</f>
        <v>-23062.4749131441</v>
      </c>
      <c r="P255" s="0" t="n">
        <f aca="false">12*Inputs!$B$6*(1-MIN(1,Inputs!$F$6*$D255))*(ic*Inputs!$C$6+flat_fee-cost_acc-cost_wd*Inputs!$E$6*$E255-cost_fx*Inputs!$D$6)+12*Inputs!$B$7*(1-MIN(1,Inputs!$F$7*$D255))*(ic*Inputs!$C$7+flat_fee-cost_acc-cost_wd*Inputs!$E$7*$E255-cost_fx*Inputs!$D$7)+12*Inputs!$B$8*(1-MIN(1,Inputs!$F$8*$D255))*(ic*Inputs!$C$8+flat_fee-cost_acc-cost_wd*Inputs!$E$8*$E255-cost_fx*Inputs!$D$8)-fixed</f>
        <v>83114.9369139201</v>
      </c>
    </row>
    <row r="256" customFormat="false" ht="15" hidden="false" customHeight="false" outlineLevel="0" collapsed="false">
      <c r="A256" s="0" t="n">
        <v>191</v>
      </c>
      <c r="B256" s="0" t="n">
        <v>0.319335</v>
      </c>
      <c r="C256" s="0" t="n">
        <v>0.982669</v>
      </c>
      <c r="D256" s="0" t="n">
        <v>1.050396</v>
      </c>
      <c r="E256" s="0" t="n">
        <v>1.048032</v>
      </c>
      <c r="F256" s="0" t="n">
        <v>0.13443</v>
      </c>
      <c r="G256" s="0" t="n">
        <f aca="false">12*Inputs!$B$6*(MIN(1,$H$50*$C256)*(ic*Inputs!$C$6+pS+fee_fx*Inputs!$D$6-cost_acc-cost_wd*Inputs!$E$6*$E256-cost_fx*Inputs!$D$6-$F256)+(1-MIN(1,$H$50*$C256))*(1-MIN(1,Inputs!$G$6*$D256)*churn_nonbuyers)*(ic*Inputs!$C$6+fee_wd*Inputs!$E$6*(1-$B256)+fee_fx*Inputs!$D$6-cost_acc-cost_wd*Inputs!$E$6*(1-$B256)-cost_fx*Inputs!$D$6))</f>
        <v>203944.596689499</v>
      </c>
      <c r="H256" s="0" t="n">
        <f aca="false">12*Inputs!$B$7*(MIN(1,$H$51*$C256)*(ic*Inputs!$C$7+pE+fee_fx*Inputs!$D$7-cost_acc-cost_wd*Inputs!$E$7*$E256-cost_fx*Inputs!$D$7-$F256)+(1-MIN(1,$H$51*$C256))*(1-MIN(1,Inputs!$G$7*$D256)*churn_nonbuyers)*(ic*Inputs!$C$7+fee_wd*Inputs!$E$7*(1-$B256)+fee_fx*Inputs!$D$7-cost_acc-cost_wd*Inputs!$E$7*(1-$B256)-cost_fx*Inputs!$D$7))</f>
        <v>411448.072804866</v>
      </c>
      <c r="I256" s="0" t="n">
        <f aca="false">12*Inputs!$B$8*(MIN(1,$H$52*$C256)*(ic*Inputs!$C$8+pT-cost_acc-cost_wd*Inputs!$E$8-cost_fx*Inputs!$D$8-cost_ins)+(1-MIN(1,$H$52*$C256))*(1-MIN(1,Inputs!$G$8*$D256)*churn_nonbuyers)*(ic*Inputs!$C$8+fee_wd*Inputs!$E$8*(1-$B256)+fee_fx*Inputs!$D$8-cost_acc-cost_wd*Inputs!$E$8*(1-$B256)-cost_fx*Inputs!$D$8))</f>
        <v>167349.208400265</v>
      </c>
      <c r="J256" s="0" t="n">
        <f aca="false">G256+H256+I256-fixed</f>
        <v>82741.8778946293</v>
      </c>
      <c r="K256" s="0" t="n">
        <f aca="false">12*Inputs!$B$6*(1-MIN(1,Inputs!$G$6*$D256)*churn_nonbuyers)*(ic*Inputs!$C$6+fee_wd*Inputs!$E$6*(1-$B256)+fee_fx*Inputs!$D$6-cost_acc-cost_wd*Inputs!$E$6*(1-$B256)-cost_fx*Inputs!$D$6)</f>
        <v>147442.851407952</v>
      </c>
      <c r="L256" s="0" t="n">
        <f aca="false">12*Inputs!$B$7*(1-MIN(1,Inputs!$G$7*$D256)*churn_nonbuyers)*(ic*Inputs!$C$7+fee_wd*Inputs!$E$7*(1-$B256)+fee_fx*Inputs!$D$7-cost_acc-cost_wd*Inputs!$E$7*(1-$B256)-cost_fx*Inputs!$D$7)</f>
        <v>345959.219836771</v>
      </c>
      <c r="M256" s="0" t="n">
        <f aca="false">12*Inputs!$B$8*(1-MIN(1,Inputs!$G$8*$D256)*churn_nonbuyers)*(ic*Inputs!$C$8+fee_wd*Inputs!$E$8*(1-$B256)+fee_fx*Inputs!$D$8-cost_acc-cost_wd*Inputs!$E$8*(1-$B256)-cost_fx*Inputs!$D$8)</f>
        <v>82347.829663776</v>
      </c>
      <c r="N256" s="0" t="n">
        <f aca="false">K256+L256+I256-fixed</f>
        <v>-39248.720355012</v>
      </c>
      <c r="O256" s="0" t="n">
        <f aca="false">K256+L256+M256-fixed</f>
        <v>-124250.099091501</v>
      </c>
      <c r="P256" s="0" t="n">
        <f aca="false">12*Inputs!$B$6*(1-MIN(1,Inputs!$F$6*$D256))*(ic*Inputs!$C$6+flat_fee-cost_acc-cost_wd*Inputs!$E$6*$E256-cost_fx*Inputs!$D$6)+12*Inputs!$B$7*(1-MIN(1,Inputs!$F$7*$D256))*(ic*Inputs!$C$7+flat_fee-cost_acc-cost_wd*Inputs!$E$7*$E256-cost_fx*Inputs!$D$7)+12*Inputs!$B$8*(1-MIN(1,Inputs!$F$8*$D256))*(ic*Inputs!$C$8+flat_fee-cost_acc-cost_wd*Inputs!$E$8*$E256-cost_fx*Inputs!$D$8)-fixed</f>
        <v>21883.40947328</v>
      </c>
    </row>
    <row r="257" customFormat="false" ht="15" hidden="false" customHeight="false" outlineLevel="0" collapsed="false">
      <c r="A257" s="0" t="n">
        <v>192</v>
      </c>
      <c r="B257" s="0" t="n">
        <v>0.209913</v>
      </c>
      <c r="C257" s="0" t="n">
        <v>1.155087</v>
      </c>
      <c r="D257" s="0" t="n">
        <v>0.556382</v>
      </c>
      <c r="E257" s="0" t="n">
        <v>1.294916</v>
      </c>
      <c r="F257" s="0" t="n">
        <v>0.476274</v>
      </c>
      <c r="G257" s="0" t="n">
        <f aca="false">12*Inputs!$B$6*(MIN(1,$H$50*$C257)*(ic*Inputs!$C$6+pS+fee_fx*Inputs!$D$6-cost_acc-cost_wd*Inputs!$E$6*$E257-cost_fx*Inputs!$D$6-$F257)+(1-MIN(1,$H$50*$C257))*(1-MIN(1,Inputs!$G$6*$D257)*churn_nonbuyers)*(ic*Inputs!$C$6+fee_wd*Inputs!$E$6*(1-$B257)+fee_fx*Inputs!$D$6-cost_acc-cost_wd*Inputs!$E$6*(1-$B257)-cost_fx*Inputs!$D$6))</f>
        <v>215581.912961115</v>
      </c>
      <c r="H257" s="0" t="n">
        <f aca="false">12*Inputs!$B$7*(MIN(1,$H$51*$C257)*(ic*Inputs!$C$7+pE+fee_fx*Inputs!$D$7-cost_acc-cost_wd*Inputs!$E$7*$E257-cost_fx*Inputs!$D$7-$F257)+(1-MIN(1,$H$51*$C257))*(1-MIN(1,Inputs!$G$7*$D257)*churn_nonbuyers)*(ic*Inputs!$C$7+fee_wd*Inputs!$E$7*(1-$B257)+fee_fx*Inputs!$D$7-cost_acc-cost_wd*Inputs!$E$7*(1-$B257)-cost_fx*Inputs!$D$7))</f>
        <v>378526.031930179</v>
      </c>
      <c r="I257" s="0" t="n">
        <f aca="false">12*Inputs!$B$8*(MIN(1,$H$52*$C257)*(ic*Inputs!$C$8+pT-cost_acc-cost_wd*Inputs!$E$8-cost_fx*Inputs!$D$8-cost_ins)+(1-MIN(1,$H$52*$C257))*(1-MIN(1,Inputs!$G$8*$D257)*churn_nonbuyers)*(ic*Inputs!$C$8+fee_wd*Inputs!$E$8*(1-$B257)+fee_fx*Inputs!$D$8-cost_acc-cost_wd*Inputs!$E$8*(1-$B257)-cost_fx*Inputs!$D$8))</f>
        <v>203470.770580594</v>
      </c>
      <c r="J257" s="0" t="n">
        <f aca="false">G257+H257+I257-fixed</f>
        <v>97578.7154718877</v>
      </c>
      <c r="K257" s="0" t="n">
        <f aca="false">12*Inputs!$B$6*(1-MIN(1,Inputs!$G$6*$D257)*churn_nonbuyers)*(ic*Inputs!$C$6+fee_wd*Inputs!$E$6*(1-$B257)+fee_fx*Inputs!$D$6-cost_acc-cost_wd*Inputs!$E$6*(1-$B257)-cost_fx*Inputs!$D$6)</f>
        <v>166605.098506315</v>
      </c>
      <c r="L257" s="0" t="n">
        <f aca="false">12*Inputs!$B$7*(1-MIN(1,Inputs!$G$7*$D257)*churn_nonbuyers)*(ic*Inputs!$C$7+fee_wd*Inputs!$E$7*(1-$B257)+fee_fx*Inputs!$D$7-cost_acc-cost_wd*Inputs!$E$7*(1-$B257)-cost_fx*Inputs!$D$7)</f>
        <v>366747.071967789</v>
      </c>
      <c r="M257" s="0" t="n">
        <f aca="false">12*Inputs!$B$8*(1-MIN(1,Inputs!$G$8*$D257)*churn_nonbuyers)*(ic*Inputs!$C$8+fee_wd*Inputs!$E$8*(1-$B257)+fee_fx*Inputs!$D$8-cost_acc-cost_wd*Inputs!$E$8*(1-$B257)-cost_fx*Inputs!$D$8)</f>
        <v>193126.221616138</v>
      </c>
      <c r="N257" s="0" t="n">
        <f aca="false">K257+L257+I257-fixed</f>
        <v>36822.9410546983</v>
      </c>
      <c r="O257" s="0" t="n">
        <f aca="false">K257+L257+M257-fixed</f>
        <v>26478.392090242</v>
      </c>
      <c r="P257" s="0" t="n">
        <f aca="false">12*Inputs!$B$6*(1-MIN(1,Inputs!$F$6*$D257))*(ic*Inputs!$C$6+flat_fee-cost_acc-cost_wd*Inputs!$E$6*$E257-cost_fx*Inputs!$D$6)+12*Inputs!$B$7*(1-MIN(1,Inputs!$F$7*$D257))*(ic*Inputs!$C$7+flat_fee-cost_acc-cost_wd*Inputs!$E$7*$E257-cost_fx*Inputs!$D$7)+12*Inputs!$B$8*(1-MIN(1,Inputs!$F$8*$D257))*(ic*Inputs!$C$8+flat_fee-cost_acc-cost_wd*Inputs!$E$8*$E257-cost_fx*Inputs!$D$8)-fixed</f>
        <v>161837.68844288</v>
      </c>
    </row>
    <row r="258" customFormat="false" ht="15" hidden="false" customHeight="false" outlineLevel="0" collapsed="false">
      <c r="A258" s="0" t="n">
        <v>193</v>
      </c>
      <c r="B258" s="0" t="n">
        <v>0.419365</v>
      </c>
      <c r="C258" s="0" t="n">
        <v>1.035476</v>
      </c>
      <c r="D258" s="0" t="n">
        <v>1.050894</v>
      </c>
      <c r="E258" s="0" t="n">
        <v>1.100443</v>
      </c>
      <c r="F258" s="0" t="n">
        <v>0.448766</v>
      </c>
      <c r="G258" s="0" t="n">
        <f aca="false">12*Inputs!$B$6*(MIN(1,$H$50*$C258)*(ic*Inputs!$C$6+pS+fee_fx*Inputs!$D$6-cost_acc-cost_wd*Inputs!$E$6*$E258-cost_fx*Inputs!$D$6-$F258)+(1-MIN(1,$H$50*$C258))*(1-MIN(1,Inputs!$G$6*$D258)*churn_nonbuyers)*(ic*Inputs!$C$6+fee_wd*Inputs!$E$6*(1-$B258)+fee_fx*Inputs!$D$6-cost_acc-cost_wd*Inputs!$E$6*(1-$B258)-cost_fx*Inputs!$D$6))</f>
        <v>185710.814174016</v>
      </c>
      <c r="H258" s="0" t="n">
        <f aca="false">12*Inputs!$B$7*(MIN(1,$H$51*$C258)*(ic*Inputs!$C$7+pE+fee_fx*Inputs!$D$7-cost_acc-cost_wd*Inputs!$E$7*$E258-cost_fx*Inputs!$D$7-$F258)+(1-MIN(1,$H$51*$C258))*(1-MIN(1,Inputs!$G$7*$D258)*churn_nonbuyers)*(ic*Inputs!$C$7+fee_wd*Inputs!$E$7*(1-$B258)+fee_fx*Inputs!$D$7-cost_acc-cost_wd*Inputs!$E$7*(1-$B258)-cost_fx*Inputs!$D$7))</f>
        <v>381792.033337805</v>
      </c>
      <c r="I258" s="0" t="n">
        <f aca="false">12*Inputs!$B$8*(MIN(1,$H$52*$C258)*(ic*Inputs!$C$8+pT-cost_acc-cost_wd*Inputs!$E$8-cost_fx*Inputs!$D$8-cost_ins)+(1-MIN(1,$H$52*$C258))*(1-MIN(1,Inputs!$G$8*$D258)*churn_nonbuyers)*(ic*Inputs!$C$8+fee_wd*Inputs!$E$8*(1-$B258)+fee_fx*Inputs!$D$8-cost_acc-cost_wd*Inputs!$E$8*(1-$B258)-cost_fx*Inputs!$D$8))</f>
        <v>171537.911953935</v>
      </c>
      <c r="J258" s="0" t="n">
        <f aca="false">G258+H258+I258-fixed</f>
        <v>39040.7594657559</v>
      </c>
      <c r="K258" s="0" t="n">
        <f aca="false">12*Inputs!$B$6*(1-MIN(1,Inputs!$G$6*$D258)*churn_nonbuyers)*(ic*Inputs!$C$6+fee_wd*Inputs!$E$6*(1-$B258)+fee_fx*Inputs!$D$6-cost_acc-cost_wd*Inputs!$E$6*(1-$B258)-cost_fx*Inputs!$D$6)</f>
        <v>133791.527248632</v>
      </c>
      <c r="L258" s="0" t="n">
        <f aca="false">12*Inputs!$B$7*(1-MIN(1,Inputs!$G$7*$D258)*churn_nonbuyers)*(ic*Inputs!$C$7+fee_wd*Inputs!$E$7*(1-$B258)+fee_fx*Inputs!$D$7-cost_acc-cost_wd*Inputs!$E$7*(1-$B258)-cost_fx*Inputs!$D$7)</f>
        <v>332003.685437179</v>
      </c>
      <c r="M258" s="0" t="n">
        <f aca="false">12*Inputs!$B$8*(1-MIN(1,Inputs!$G$8*$D258)*churn_nonbuyers)*(ic*Inputs!$C$8+fee_wd*Inputs!$E$8*(1-$B258)+fee_fx*Inputs!$D$8-cost_acc-cost_wd*Inputs!$E$8*(1-$B258)-cost_fx*Inputs!$D$8)</f>
        <v>80970.013133616</v>
      </c>
      <c r="N258" s="0" t="n">
        <f aca="false">K258+L258+I258-fixed</f>
        <v>-62666.8753602537</v>
      </c>
      <c r="O258" s="0" t="n">
        <f aca="false">K258+L258+M258-fixed</f>
        <v>-153234.774180573</v>
      </c>
      <c r="P258" s="0" t="n">
        <f aca="false">12*Inputs!$B$6*(1-MIN(1,Inputs!$F$6*$D258))*(ic*Inputs!$C$6+flat_fee-cost_acc-cost_wd*Inputs!$E$6*$E258-cost_fx*Inputs!$D$6)+12*Inputs!$B$7*(1-MIN(1,Inputs!$F$7*$D258))*(ic*Inputs!$C$7+flat_fee-cost_acc-cost_wd*Inputs!$E$7*$E258-cost_fx*Inputs!$D$7)+12*Inputs!$B$8*(1-MIN(1,Inputs!$F$8*$D258))*(ic*Inputs!$C$8+flat_fee-cost_acc-cost_wd*Inputs!$E$8*$E258-cost_fx*Inputs!$D$8)-fixed</f>
        <v>-393.060581919854</v>
      </c>
    </row>
    <row r="259" customFormat="false" ht="15" hidden="false" customHeight="false" outlineLevel="0" collapsed="false">
      <c r="A259" s="0" t="n">
        <v>194</v>
      </c>
      <c r="B259" s="0" t="n">
        <v>0.048969</v>
      </c>
      <c r="C259" s="0" t="n">
        <v>0.920291</v>
      </c>
      <c r="D259" s="0" t="n">
        <v>0.745107</v>
      </c>
      <c r="E259" s="0" t="n">
        <v>1.241036</v>
      </c>
      <c r="F259" s="0" t="n">
        <v>0.313857</v>
      </c>
      <c r="G259" s="0" t="n">
        <f aca="false">12*Inputs!$B$6*(MIN(1,$H$50*$C259)*(ic*Inputs!$C$6+pS+fee_fx*Inputs!$D$6-cost_acc-cost_wd*Inputs!$E$6*$E259-cost_fx*Inputs!$D$6-$F259)+(1-MIN(1,$H$50*$C259))*(1-MIN(1,Inputs!$G$6*$D259)*churn_nonbuyers)*(ic*Inputs!$C$6+fee_wd*Inputs!$E$6*(1-$B259)+fee_fx*Inputs!$D$6-cost_acc-cost_wd*Inputs!$E$6*(1-$B259)-cost_fx*Inputs!$D$6))</f>
        <v>229384.319751545</v>
      </c>
      <c r="H259" s="0" t="n">
        <f aca="false">12*Inputs!$B$7*(MIN(1,$H$51*$C259)*(ic*Inputs!$C$7+pE+fee_fx*Inputs!$D$7-cost_acc-cost_wd*Inputs!$E$7*$E259-cost_fx*Inputs!$D$7-$F259)+(1-MIN(1,$H$51*$C259))*(1-MIN(1,Inputs!$G$7*$D259)*churn_nonbuyers)*(ic*Inputs!$C$7+fee_wd*Inputs!$E$7*(1-$B259)+fee_fx*Inputs!$D$7-cost_acc-cost_wd*Inputs!$E$7*(1-$B259)-cost_fx*Inputs!$D$7))</f>
        <v>403436.264205353</v>
      </c>
      <c r="I259" s="0" t="n">
        <f aca="false">12*Inputs!$B$8*(MIN(1,$H$52*$C259)*(ic*Inputs!$C$8+pT-cost_acc-cost_wd*Inputs!$E$8-cost_fx*Inputs!$D$8-cost_ins)+(1-MIN(1,$H$52*$C259))*(1-MIN(1,Inputs!$G$8*$D259)*churn_nonbuyers)*(ic*Inputs!$C$8+fee_wd*Inputs!$E$8*(1-$B259)+fee_fx*Inputs!$D$8-cost_acc-cost_wd*Inputs!$E$8*(1-$B259)-cost_fx*Inputs!$D$8))</f>
        <v>187814.739096328</v>
      </c>
      <c r="J259" s="0" t="n">
        <f aca="false">G259+H259+I259-fixed</f>
        <v>120635.323053226</v>
      </c>
      <c r="K259" s="0" t="n">
        <f aca="false">12*Inputs!$B$6*(1-MIN(1,Inputs!$G$6*$D259)*churn_nonbuyers)*(ic*Inputs!$C$6+fee_wd*Inputs!$E$6*(1-$B259)+fee_fx*Inputs!$D$6-cost_acc-cost_wd*Inputs!$E$6*(1-$B259)-cost_fx*Inputs!$D$6)</f>
        <v>187300.492881718</v>
      </c>
      <c r="L259" s="0" t="n">
        <f aca="false">12*Inputs!$B$7*(1-MIN(1,Inputs!$G$7*$D259)*churn_nonbuyers)*(ic*Inputs!$C$7+fee_wd*Inputs!$E$7*(1-$B259)+fee_fx*Inputs!$D$7-cost_acc-cost_wd*Inputs!$E$7*(1-$B259)-cost_fx*Inputs!$D$7)</f>
        <v>387293.274193031</v>
      </c>
      <c r="M259" s="0" t="n">
        <f aca="false">12*Inputs!$B$8*(1-MIN(1,Inputs!$G$8*$D259)*churn_nonbuyers)*(ic*Inputs!$C$8+fee_wd*Inputs!$E$8*(1-$B259)+fee_fx*Inputs!$D$8-cost_acc-cost_wd*Inputs!$E$8*(1-$B259)-cost_fx*Inputs!$D$8)</f>
        <v>155033.408701349</v>
      </c>
      <c r="N259" s="0" t="n">
        <f aca="false">K259+L259+I259-fixed</f>
        <v>62408.5061710759</v>
      </c>
      <c r="O259" s="0" t="n">
        <f aca="false">K259+L259+M259-fixed</f>
        <v>29627.175776097</v>
      </c>
      <c r="P259" s="0" t="n">
        <f aca="false">12*Inputs!$B$6*(1-MIN(1,Inputs!$F$6*$D259))*(ic*Inputs!$C$6+flat_fee-cost_acc-cost_wd*Inputs!$E$6*$E259-cost_fx*Inputs!$D$6)+12*Inputs!$B$7*(1-MIN(1,Inputs!$F$7*$D259))*(ic*Inputs!$C$7+flat_fee-cost_acc-cost_wd*Inputs!$E$7*$E259-cost_fx*Inputs!$D$7)+12*Inputs!$B$8*(1-MIN(1,Inputs!$F$8*$D259))*(ic*Inputs!$C$8+flat_fee-cost_acc-cost_wd*Inputs!$E$8*$E259-cost_fx*Inputs!$D$8)-fixed</f>
        <v>95340.53430848</v>
      </c>
    </row>
    <row r="260" customFormat="false" ht="15" hidden="false" customHeight="false" outlineLevel="0" collapsed="false">
      <c r="A260" s="0" t="n">
        <v>195</v>
      </c>
      <c r="B260" s="0" t="n">
        <v>0.298365</v>
      </c>
      <c r="C260" s="0" t="n">
        <v>0.780383</v>
      </c>
      <c r="D260" s="0" t="n">
        <v>0.955275</v>
      </c>
      <c r="E260" s="0" t="n">
        <v>1.142919</v>
      </c>
      <c r="F260" s="0" t="n">
        <v>0.16023</v>
      </c>
      <c r="G260" s="0" t="n">
        <f aca="false">12*Inputs!$B$6*(MIN(1,$H$50*$C260)*(ic*Inputs!$C$6+pS+fee_fx*Inputs!$D$6-cost_acc-cost_wd*Inputs!$E$6*$E260-cost_fx*Inputs!$D$6-$F260)+(1-MIN(1,$H$50*$C260))*(1-MIN(1,Inputs!$G$6*$D260)*churn_nonbuyers)*(ic*Inputs!$C$6+fee_wd*Inputs!$E$6*(1-$B260)+fee_fx*Inputs!$D$6-cost_acc-cost_wd*Inputs!$E$6*(1-$B260)-cost_fx*Inputs!$D$6))</f>
        <v>193533.394071266</v>
      </c>
      <c r="H260" s="0" t="n">
        <f aca="false">12*Inputs!$B$7*(MIN(1,$H$51*$C260)*(ic*Inputs!$C$7+pE+fee_fx*Inputs!$D$7-cost_acc-cost_wd*Inputs!$E$7*$E260-cost_fx*Inputs!$D$7-$F260)+(1-MIN(1,$H$51*$C260))*(1-MIN(1,Inputs!$G$7*$D260)*churn_nonbuyers)*(ic*Inputs!$C$7+fee_wd*Inputs!$E$7*(1-$B260)+fee_fx*Inputs!$D$7-cost_acc-cost_wd*Inputs!$E$7*(1-$B260)-cost_fx*Inputs!$D$7))</f>
        <v>390995.605453862</v>
      </c>
      <c r="I260" s="0" t="n">
        <f aca="false">12*Inputs!$B$8*(MIN(1,$H$52*$C260)*(ic*Inputs!$C$8+pT-cost_acc-cost_wd*Inputs!$E$8-cost_fx*Inputs!$D$8-cost_ins)+(1-MIN(1,$H$52*$C260))*(1-MIN(1,Inputs!$G$8*$D260)*churn_nonbuyers)*(ic*Inputs!$C$8+fee_wd*Inputs!$E$8*(1-$B260)+fee_fx*Inputs!$D$8-cost_acc-cost_wd*Inputs!$E$8*(1-$B260)-cost_fx*Inputs!$D$8))</f>
        <v>159400.656456135</v>
      </c>
      <c r="J260" s="0" t="n">
        <f aca="false">G260+H260+I260-fixed</f>
        <v>43929.6559812636</v>
      </c>
      <c r="K260" s="0" t="n">
        <f aca="false">12*Inputs!$B$6*(1-MIN(1,Inputs!$G$6*$D260)*churn_nonbuyers)*(ic*Inputs!$C$6+fee_wd*Inputs!$E$6*(1-$B260)+fee_fx*Inputs!$D$6-cost_acc-cost_wd*Inputs!$E$6*(1-$B260)-cost_fx*Inputs!$D$6)</f>
        <v>151058.4165027</v>
      </c>
      <c r="L260" s="0" t="n">
        <f aca="false">12*Inputs!$B$7*(1-MIN(1,Inputs!$G$7*$D260)*churn_nonbuyers)*(ic*Inputs!$C$7+fee_wd*Inputs!$E$7*(1-$B260)+fee_fx*Inputs!$D$7-cost_acc-cost_wd*Inputs!$E$7*(1-$B260)-cost_fx*Inputs!$D$7)</f>
        <v>349911.72270162</v>
      </c>
      <c r="M260" s="0" t="n">
        <f aca="false">12*Inputs!$B$8*(1-MIN(1,Inputs!$G$8*$D260)*churn_nonbuyers)*(ic*Inputs!$C$8+fee_wd*Inputs!$E$8*(1-$B260)+fee_fx*Inputs!$D$8-cost_acc-cost_wd*Inputs!$E$8*(1-$B260)-cost_fx*Inputs!$D$8)</f>
        <v>103393.9410126</v>
      </c>
      <c r="N260" s="0" t="n">
        <f aca="false">K260+L260+I260-fixed</f>
        <v>-39629.204339545</v>
      </c>
      <c r="O260" s="0" t="n">
        <f aca="false">K260+L260+M260-fixed</f>
        <v>-95635.9197830798</v>
      </c>
      <c r="P260" s="0" t="n">
        <f aca="false">12*Inputs!$B$6*(1-MIN(1,Inputs!$F$6*$D260))*(ic*Inputs!$C$6+flat_fee-cost_acc-cost_wd*Inputs!$E$6*$E260-cost_fx*Inputs!$D$6)+12*Inputs!$B$7*(1-MIN(1,Inputs!$F$7*$D260))*(ic*Inputs!$C$7+flat_fee-cost_acc-cost_wd*Inputs!$E$7*$E260-cost_fx*Inputs!$D$7)+12*Inputs!$B$8*(1-MIN(1,Inputs!$F$8*$D260))*(ic*Inputs!$C$8+flat_fee-cost_acc-cost_wd*Inputs!$E$8*$E260-cost_fx*Inputs!$D$8)-fixed</f>
        <v>32418.5792540001</v>
      </c>
    </row>
    <row r="261" customFormat="false" ht="15" hidden="false" customHeight="false" outlineLevel="0" collapsed="false">
      <c r="A261" s="0" t="n">
        <v>196</v>
      </c>
      <c r="B261" s="0" t="n">
        <v>0.445689</v>
      </c>
      <c r="C261" s="0" t="n">
        <v>0.917504</v>
      </c>
      <c r="D261" s="0" t="n">
        <v>1.584991</v>
      </c>
      <c r="E261" s="0" t="n">
        <v>1.161336</v>
      </c>
      <c r="F261" s="0" t="n">
        <v>0.341446</v>
      </c>
      <c r="G261" s="0" t="n">
        <f aca="false">12*Inputs!$B$6*(MIN(1,$H$50*$C261)*(ic*Inputs!$C$6+pS+fee_fx*Inputs!$D$6-cost_acc-cost_wd*Inputs!$E$6*$E261-cost_fx*Inputs!$D$6-$F261)+(1-MIN(1,$H$50*$C261))*(1-MIN(1,Inputs!$G$6*$D261)*churn_nonbuyers)*(ic*Inputs!$C$6+fee_wd*Inputs!$E$6*(1-$B261)+fee_fx*Inputs!$D$6-cost_acc-cost_wd*Inputs!$E$6*(1-$B261)-cost_fx*Inputs!$D$6))</f>
        <v>174048.774362164</v>
      </c>
      <c r="H261" s="0" t="n">
        <f aca="false">12*Inputs!$B$7*(MIN(1,$H$51*$C261)*(ic*Inputs!$C$7+pE+fee_fx*Inputs!$D$7-cost_acc-cost_wd*Inputs!$E$7*$E261-cost_fx*Inputs!$D$7-$F261)+(1-MIN(1,$H$51*$C261))*(1-MIN(1,Inputs!$G$7*$D261)*churn_nonbuyers)*(ic*Inputs!$C$7+fee_wd*Inputs!$E$7*(1-$B261)+fee_fx*Inputs!$D$7-cost_acc-cost_wd*Inputs!$E$7*(1-$B261)-cost_fx*Inputs!$D$7))</f>
        <v>369592.792281822</v>
      </c>
      <c r="I261" s="0" t="n">
        <f aca="false">12*Inputs!$B$8*(MIN(1,$H$52*$C261)*(ic*Inputs!$C$8+pT-cost_acc-cost_wd*Inputs!$E$8-cost_fx*Inputs!$D$8-cost_ins)+(1-MIN(1,$H$52*$C261))*(1-MIN(1,Inputs!$G$8*$D261)*churn_nonbuyers)*(ic*Inputs!$C$8+fee_wd*Inputs!$E$8*(1-$B261)+fee_fx*Inputs!$D$8-cost_acc-cost_wd*Inputs!$E$8*(1-$B261)-cost_fx*Inputs!$D$8))</f>
        <v>132252.696576</v>
      </c>
      <c r="J261" s="0" t="n">
        <f aca="false">G261+H261+I261-fixed</f>
        <v>-24105.7367800139</v>
      </c>
      <c r="K261" s="0" t="n">
        <f aca="false">12*Inputs!$B$6*(1-MIN(1,Inputs!$G$6*$D261)*churn_nonbuyers)*(ic*Inputs!$C$6+fee_wd*Inputs!$E$6*(1-$B261)+fee_fx*Inputs!$D$6-cost_acc-cost_wd*Inputs!$E$6*(1-$B261)-cost_fx*Inputs!$D$6)</f>
        <v>126530.248707353</v>
      </c>
      <c r="L261" s="0" t="n">
        <f aca="false">12*Inputs!$B$7*(1-MIN(1,Inputs!$G$7*$D261)*churn_nonbuyers)*(ic*Inputs!$C$7+fee_wd*Inputs!$E$7*(1-$B261)+fee_fx*Inputs!$D$7-cost_acc-cost_wd*Inputs!$E$7*(1-$B261)-cost_fx*Inputs!$D$7)</f>
        <v>322900.437256412</v>
      </c>
      <c r="M261" s="0" t="n">
        <f aca="false">12*Inputs!$B$8*(1-MIN(1,Inputs!$G$8*$D261)*churn_nonbuyers)*(ic*Inputs!$C$8+fee_wd*Inputs!$E$8*(1-$B261)+fee_fx*Inputs!$D$8-cost_acc-cost_wd*Inputs!$E$8*(1-$B261)-cost_fx*Inputs!$D$8)</f>
        <v>0</v>
      </c>
      <c r="N261" s="0" t="n">
        <f aca="false">K261+L261+I261-fixed</f>
        <v>-118316.617460236</v>
      </c>
      <c r="O261" s="0" t="n">
        <f aca="false">K261+L261+M261-fixed</f>
        <v>-250569.314036236</v>
      </c>
      <c r="P261" s="0" t="n">
        <f aca="false">12*Inputs!$B$6*(1-MIN(1,Inputs!$F$6*$D261))*(ic*Inputs!$C$6+flat_fee-cost_acc-cost_wd*Inputs!$E$6*$E261-cost_fx*Inputs!$D$6)+12*Inputs!$B$7*(1-MIN(1,Inputs!$F$7*$D261))*(ic*Inputs!$C$7+flat_fee-cost_acc-cost_wd*Inputs!$E$7*$E261-cost_fx*Inputs!$D$7)+12*Inputs!$B$8*(1-MIN(1,Inputs!$F$8*$D261))*(ic*Inputs!$C$8+flat_fee-cost_acc-cost_wd*Inputs!$E$8*$E261-cost_fx*Inputs!$D$8)-fixed</f>
        <v>-306466.73073376</v>
      </c>
    </row>
    <row r="262" customFormat="false" ht="15" hidden="false" customHeight="false" outlineLevel="0" collapsed="false">
      <c r="A262" s="0" t="n">
        <v>197</v>
      </c>
      <c r="B262" s="0" t="n">
        <v>0.585616</v>
      </c>
      <c r="C262" s="0" t="n">
        <v>0.614495</v>
      </c>
      <c r="D262" s="0" t="n">
        <v>1.129844</v>
      </c>
      <c r="E262" s="0" t="n">
        <v>1.173296</v>
      </c>
      <c r="F262" s="0" t="n">
        <v>0.191514</v>
      </c>
      <c r="G262" s="0" t="n">
        <f aca="false">12*Inputs!$B$6*(MIN(1,$H$50*$C262)*(ic*Inputs!$C$6+pS+fee_fx*Inputs!$D$6-cost_acc-cost_wd*Inputs!$E$6*$E262-cost_fx*Inputs!$D$6-$F262)+(1-MIN(1,$H$50*$C262))*(1-MIN(1,Inputs!$G$6*$D262)*churn_nonbuyers)*(ic*Inputs!$C$6+fee_wd*Inputs!$E$6*(1-$B262)+fee_fx*Inputs!$D$6-cost_acc-cost_wd*Inputs!$E$6*(1-$B262)-cost_fx*Inputs!$D$6))</f>
        <v>145205.991160662</v>
      </c>
      <c r="H262" s="0" t="n">
        <f aca="false">12*Inputs!$B$7*(MIN(1,$H$51*$C262)*(ic*Inputs!$C$7+pE+fee_fx*Inputs!$D$7-cost_acc-cost_wd*Inputs!$E$7*$E262-cost_fx*Inputs!$D$7-$F262)+(1-MIN(1,$H$51*$C262))*(1-MIN(1,Inputs!$G$7*$D262)*churn_nonbuyers)*(ic*Inputs!$C$7+fee_wd*Inputs!$E$7*(1-$B262)+fee_fx*Inputs!$D$7-cost_acc-cost_wd*Inputs!$E$7*(1-$B262)-cost_fx*Inputs!$D$7))</f>
        <v>347442.27144269</v>
      </c>
      <c r="I262" s="0" t="n">
        <f aca="false">12*Inputs!$B$8*(MIN(1,$H$52*$C262)*(ic*Inputs!$C$8+pT-cost_acc-cost_wd*Inputs!$E$8-cost_fx*Inputs!$D$8-cost_ins)+(1-MIN(1,$H$52*$C262))*(1-MIN(1,Inputs!$G$8*$D262)*churn_nonbuyers)*(ic*Inputs!$C$8+fee_wd*Inputs!$E$8*(1-$B262)+fee_fx*Inputs!$D$8-cost_acc-cost_wd*Inputs!$E$8*(1-$B262)-cost_fx*Inputs!$D$8))</f>
        <v>124120.535256227</v>
      </c>
      <c r="J262" s="0" t="n">
        <f aca="false">G262+H262+I262-fixed</f>
        <v>-83231.2021404222</v>
      </c>
      <c r="K262" s="0" t="n">
        <f aca="false">12*Inputs!$B$6*(1-MIN(1,Inputs!$G$6*$D262)*churn_nonbuyers)*(ic*Inputs!$C$6+fee_wd*Inputs!$E$6*(1-$B262)+fee_fx*Inputs!$D$6-cost_acc-cost_wd*Inputs!$E$6*(1-$B262)-cost_fx*Inputs!$D$6)</f>
        <v>110646.382492109</v>
      </c>
      <c r="L262" s="0" t="n">
        <f aca="false">12*Inputs!$B$7*(1-MIN(1,Inputs!$G$7*$D262)*churn_nonbuyers)*(ic*Inputs!$C$7+fee_wd*Inputs!$E$7*(1-$B262)+fee_fx*Inputs!$D$7-cost_acc-cost_wd*Inputs!$E$7*(1-$B262)-cost_fx*Inputs!$D$7)</f>
        <v>308063.051383265</v>
      </c>
      <c r="M262" s="0" t="n">
        <f aca="false">12*Inputs!$B$8*(1-MIN(1,Inputs!$G$8*$D262)*churn_nonbuyers)*(ic*Inputs!$C$8+fee_wd*Inputs!$E$8*(1-$B262)+fee_fx*Inputs!$D$8-cost_acc-cost_wd*Inputs!$E$8*(1-$B262)-cost_fx*Inputs!$D$8)</f>
        <v>62375.2736031744</v>
      </c>
      <c r="N262" s="0" t="n">
        <f aca="false">K262+L262+I262-fixed</f>
        <v>-157170.030868399</v>
      </c>
      <c r="O262" s="0" t="n">
        <f aca="false">K262+L262+M262-fixed</f>
        <v>-218915.292521452</v>
      </c>
      <c r="P262" s="0" t="n">
        <f aca="false">12*Inputs!$B$6*(1-MIN(1,Inputs!$F$6*$D262))*(ic*Inputs!$C$6+flat_fee-cost_acc-cost_wd*Inputs!$E$6*$E262-cost_fx*Inputs!$D$6)+12*Inputs!$B$7*(1-MIN(1,Inputs!$F$7*$D262))*(ic*Inputs!$C$7+flat_fee-cost_acc-cost_wd*Inputs!$E$7*$E262-cost_fx*Inputs!$D$7)+12*Inputs!$B$8*(1-MIN(1,Inputs!$F$8*$D262))*(ic*Inputs!$C$8+flat_fee-cost_acc-cost_wd*Inputs!$E$8*$E262-cost_fx*Inputs!$D$8)-fixed</f>
        <v>-72214.1922342399</v>
      </c>
    </row>
    <row r="263" customFormat="false" ht="15" hidden="false" customHeight="false" outlineLevel="0" collapsed="false">
      <c r="A263" s="0" t="n">
        <v>198</v>
      </c>
      <c r="B263" s="0" t="n">
        <v>0.230635</v>
      </c>
      <c r="C263" s="0" t="n">
        <v>1.076692</v>
      </c>
      <c r="D263" s="0" t="n">
        <v>1.113363</v>
      </c>
      <c r="E263" s="0" t="n">
        <v>1.103516</v>
      </c>
      <c r="F263" s="0" t="n">
        <v>0.126136</v>
      </c>
      <c r="G263" s="0" t="n">
        <f aca="false">12*Inputs!$B$6*(MIN(1,$H$50*$C263)*(ic*Inputs!$C$6+pS+fee_fx*Inputs!$D$6-cost_acc-cost_wd*Inputs!$E$6*$E263-cost_fx*Inputs!$D$6-$F263)+(1-MIN(1,$H$50*$C263))*(1-MIN(1,Inputs!$G$6*$D263)*churn_nonbuyers)*(ic*Inputs!$C$6+fee_wd*Inputs!$E$6*(1-$B263)+fee_fx*Inputs!$D$6-cost_acc-cost_wd*Inputs!$E$6*(1-$B263)-cost_fx*Inputs!$D$6))</f>
        <v>218755.198166627</v>
      </c>
      <c r="H263" s="0" t="n">
        <f aca="false">12*Inputs!$B$7*(MIN(1,$H$51*$C263)*(ic*Inputs!$C$7+pE+fee_fx*Inputs!$D$7-cost_acc-cost_wd*Inputs!$E$7*$E263-cost_fx*Inputs!$D$7-$F263)+(1-MIN(1,$H$51*$C263))*(1-MIN(1,Inputs!$G$7*$D263)*churn_nonbuyers)*(ic*Inputs!$C$7+fee_wd*Inputs!$E$7*(1-$B263)+fee_fx*Inputs!$D$7-cost_acc-cost_wd*Inputs!$E$7*(1-$B263)-cost_fx*Inputs!$D$7))</f>
        <v>417991.342422031</v>
      </c>
      <c r="I263" s="0" t="n">
        <f aca="false">12*Inputs!$B$8*(MIN(1,$H$52*$C263)*(ic*Inputs!$C$8+pT-cost_acc-cost_wd*Inputs!$E$8-cost_fx*Inputs!$D$8-cost_ins)+(1-MIN(1,$H$52*$C263))*(1-MIN(1,Inputs!$G$8*$D263)*churn_nonbuyers)*(ic*Inputs!$C$8+fee_wd*Inputs!$E$8*(1-$B263)+fee_fx*Inputs!$D$8-cost_acc-cost_wd*Inputs!$E$8*(1-$B263)-cost_fx*Inputs!$D$8))</f>
        <v>172336.386657201</v>
      </c>
      <c r="J263" s="0" t="n">
        <f aca="false">G263+H263+I263-fixed</f>
        <v>109082.927245859</v>
      </c>
      <c r="K263" s="0" t="n">
        <f aca="false">12*Inputs!$B$6*(1-MIN(1,Inputs!$G$6*$D263)*churn_nonbuyers)*(ic*Inputs!$C$6+fee_wd*Inputs!$E$6*(1-$B263)+fee_fx*Inputs!$D$6-cost_acc-cost_wd*Inputs!$E$6*(1-$B263)-cost_fx*Inputs!$D$6)</f>
        <v>159014.680383636</v>
      </c>
      <c r="L263" s="0" t="n">
        <f aca="false">12*Inputs!$B$7*(1-MIN(1,Inputs!$G$7*$D263)*churn_nonbuyers)*(ic*Inputs!$C$7+fee_wd*Inputs!$E$7*(1-$B263)+fee_fx*Inputs!$D$7-cost_acc-cost_wd*Inputs!$E$7*(1-$B263)-cost_fx*Inputs!$D$7)</f>
        <v>357630.612806182</v>
      </c>
      <c r="M263" s="0" t="n">
        <f aca="false">12*Inputs!$B$8*(1-MIN(1,Inputs!$G$8*$D263)*churn_nonbuyers)*(ic*Inputs!$C$8+fee_wd*Inputs!$E$8*(1-$B263)+fee_fx*Inputs!$D$8-cost_acc-cost_wd*Inputs!$E$8*(1-$B263)-cost_fx*Inputs!$D$8)</f>
        <v>69576.165736968</v>
      </c>
      <c r="N263" s="0" t="n">
        <f aca="false">K263+L263+I263-fixed</f>
        <v>-11018.3201529817</v>
      </c>
      <c r="O263" s="0" t="n">
        <f aca="false">K263+L263+M263-fixed</f>
        <v>-113778.541073215</v>
      </c>
      <c r="P263" s="0" t="n">
        <f aca="false">12*Inputs!$B$6*(1-MIN(1,Inputs!$F$6*$D263))*(ic*Inputs!$C$6+flat_fee-cost_acc-cost_wd*Inputs!$E$6*$E263-cost_fx*Inputs!$D$6)+12*Inputs!$B$7*(1-MIN(1,Inputs!$F$7*$D263))*(ic*Inputs!$C$7+flat_fee-cost_acc-cost_wd*Inputs!$E$7*$E263-cost_fx*Inputs!$D$7)+12*Inputs!$B$8*(1-MIN(1,Inputs!$F$8*$D263))*(ic*Inputs!$C$8+flat_fee-cost_acc-cost_wd*Inputs!$E$8*$E263-cost_fx*Inputs!$D$8)-fixed</f>
        <v>-35359.1096300799</v>
      </c>
    </row>
    <row r="264" customFormat="false" ht="15" hidden="false" customHeight="false" outlineLevel="0" collapsed="false">
      <c r="A264" s="0" t="n">
        <v>199</v>
      </c>
      <c r="B264" s="0" t="n">
        <v>0.596203</v>
      </c>
      <c r="C264" s="0" t="n">
        <v>0.848905</v>
      </c>
      <c r="D264" s="0" t="n">
        <v>1.283268</v>
      </c>
      <c r="E264" s="0" t="n">
        <v>1.114524</v>
      </c>
      <c r="F264" s="0" t="n">
        <v>0.340713</v>
      </c>
      <c r="G264" s="0" t="n">
        <f aca="false">12*Inputs!$B$6*(MIN(1,$H$50*$C264)*(ic*Inputs!$C$6+pS+fee_fx*Inputs!$D$6-cost_acc-cost_wd*Inputs!$E$6*$E264-cost_fx*Inputs!$D$6-$F264)+(1-MIN(1,$H$50*$C264))*(1-MIN(1,Inputs!$G$6*$D264)*churn_nonbuyers)*(ic*Inputs!$C$6+fee_wd*Inputs!$E$6*(1-$B264)+fee_fx*Inputs!$D$6-cost_acc-cost_wd*Inputs!$E$6*(1-$B264)-cost_fx*Inputs!$D$6))</f>
        <v>154452.390262575</v>
      </c>
      <c r="H264" s="0" t="n">
        <f aca="false">12*Inputs!$B$7*(MIN(1,$H$51*$C264)*(ic*Inputs!$C$7+pE+fee_fx*Inputs!$D$7-cost_acc-cost_wd*Inputs!$E$7*$E264-cost_fx*Inputs!$D$7-$F264)+(1-MIN(1,$H$51*$C264))*(1-MIN(1,Inputs!$G$7*$D264)*churn_nonbuyers)*(ic*Inputs!$C$7+fee_wd*Inputs!$E$7*(1-$B264)+fee_fx*Inputs!$D$7-cost_acc-cost_wd*Inputs!$E$7*(1-$B264)-cost_fx*Inputs!$D$7))</f>
        <v>358978.937288962</v>
      </c>
      <c r="I264" s="0" t="n">
        <f aca="false">12*Inputs!$B$8*(MIN(1,$H$52*$C264)*(ic*Inputs!$C$8+pT-cost_acc-cost_wd*Inputs!$E$8-cost_fx*Inputs!$D$8-cost_ins)+(1-MIN(1,$H$52*$C264))*(1-MIN(1,Inputs!$G$8*$D264)*churn_nonbuyers)*(ic*Inputs!$C$8+fee_wd*Inputs!$E$8*(1-$B264)+fee_fx*Inputs!$D$8-cost_acc-cost_wd*Inputs!$E$8*(1-$B264)-cost_fx*Inputs!$D$8))</f>
        <v>134654.478099138</v>
      </c>
      <c r="J264" s="0" t="n">
        <f aca="false">G264+H264+I264-fixed</f>
        <v>-51914.194349325</v>
      </c>
      <c r="K264" s="0" t="n">
        <f aca="false">12*Inputs!$B$6*(1-MIN(1,Inputs!$G$6*$D264)*churn_nonbuyers)*(ic*Inputs!$C$6+fee_wd*Inputs!$E$6*(1-$B264)+fee_fx*Inputs!$D$6-cost_acc-cost_wd*Inputs!$E$6*(1-$B264)-cost_fx*Inputs!$D$6)</f>
        <v>108320.061826109</v>
      </c>
      <c r="L264" s="0" t="n">
        <f aca="false">12*Inputs!$B$7*(1-MIN(1,Inputs!$G$7*$D264)*churn_nonbuyers)*(ic*Inputs!$C$7+fee_wd*Inputs!$E$7*(1-$B264)+fee_fx*Inputs!$D$7-cost_acc-cost_wd*Inputs!$E$7*(1-$B264)-cost_fx*Inputs!$D$7)</f>
        <v>305129.539431665</v>
      </c>
      <c r="M264" s="0" t="n">
        <f aca="false">12*Inputs!$B$8*(1-MIN(1,Inputs!$G$8*$D264)*churn_nonbuyers)*(ic*Inputs!$C$8+fee_wd*Inputs!$E$8*(1-$B264)+fee_fx*Inputs!$D$8-cost_acc-cost_wd*Inputs!$E$8*(1-$B264)-cost_fx*Inputs!$D$8)</f>
        <v>30288.1479351744</v>
      </c>
      <c r="N264" s="0" t="n">
        <f aca="false">K264+L264+I264-fixed</f>
        <v>-151895.920643088</v>
      </c>
      <c r="O264" s="0" t="n">
        <f aca="false">K264+L264+M264-fixed</f>
        <v>-256262.250807052</v>
      </c>
      <c r="P264" s="0" t="n">
        <f aca="false">12*Inputs!$B$6*(1-MIN(1,Inputs!$F$6*$D264))*(ic*Inputs!$C$6+flat_fee-cost_acc-cost_wd*Inputs!$E$6*$E264-cost_fx*Inputs!$D$6)+12*Inputs!$B$7*(1-MIN(1,Inputs!$F$7*$D264))*(ic*Inputs!$C$7+flat_fee-cost_acc-cost_wd*Inputs!$E$7*$E264-cost_fx*Inputs!$D$7)+12*Inputs!$B$8*(1-MIN(1,Inputs!$F$8*$D264))*(ic*Inputs!$C$8+flat_fee-cost_acc-cost_wd*Inputs!$E$8*$E264-cost_fx*Inputs!$D$8)-fixed</f>
        <v>-130959.28844032</v>
      </c>
    </row>
    <row r="265" customFormat="false" ht="15" hidden="false" customHeight="false" outlineLevel="0" collapsed="false">
      <c r="A265" s="0" t="n">
        <v>200</v>
      </c>
      <c r="B265" s="0" t="n">
        <v>0.241889</v>
      </c>
      <c r="C265" s="0" t="n">
        <v>0.670547</v>
      </c>
      <c r="D265" s="0" t="n">
        <v>1.49222</v>
      </c>
      <c r="E265" s="0" t="n">
        <v>1.102742</v>
      </c>
      <c r="F265" s="0" t="n">
        <v>0.443243</v>
      </c>
      <c r="G265" s="0" t="n">
        <f aca="false">12*Inputs!$B$6*(MIN(1,$H$50*$C265)*(ic*Inputs!$C$6+pS+fee_fx*Inputs!$D$6-cost_acc-cost_wd*Inputs!$E$6*$E265-cost_fx*Inputs!$D$6-$F265)+(1-MIN(1,$H$50*$C265))*(1-MIN(1,Inputs!$G$6*$D265)*churn_nonbuyers)*(ic*Inputs!$C$6+fee_wd*Inputs!$E$6*(1-$B265)+fee_fx*Inputs!$D$6-cost_acc-cost_wd*Inputs!$E$6*(1-$B265)-cost_fx*Inputs!$D$6))</f>
        <v>186895.123802358</v>
      </c>
      <c r="H265" s="0" t="n">
        <f aca="false">12*Inputs!$B$7*(MIN(1,$H$51*$C265)*(ic*Inputs!$C$7+pE+fee_fx*Inputs!$D$7-cost_acc-cost_wd*Inputs!$E$7*$E265-cost_fx*Inputs!$D$7-$F265)+(1-MIN(1,$H$51*$C265))*(1-MIN(1,Inputs!$G$7*$D265)*churn_nonbuyers)*(ic*Inputs!$C$7+fee_wd*Inputs!$E$7*(1-$B265)+fee_fx*Inputs!$D$7-cost_acc-cost_wd*Inputs!$E$7*(1-$B265)-cost_fx*Inputs!$D$7))</f>
        <v>378824.247680215</v>
      </c>
      <c r="I265" s="0" t="n">
        <f aca="false">12*Inputs!$B$8*(MIN(1,$H$52*$C265)*(ic*Inputs!$C$8+pT-cost_acc-cost_wd*Inputs!$E$8-cost_fx*Inputs!$D$8-cost_ins)+(1-MIN(1,$H$52*$C265))*(1-MIN(1,Inputs!$G$8*$D265)*churn_nonbuyers)*(ic*Inputs!$C$8+fee_wd*Inputs!$E$8*(1-$B265)+fee_fx*Inputs!$D$8-cost_acc-cost_wd*Inputs!$E$8*(1-$B265)-cost_fx*Inputs!$D$8))</f>
        <v>96655.326768</v>
      </c>
      <c r="J265" s="0" t="n">
        <f aca="false">G265+H265+I265-fixed</f>
        <v>-37625.301749427</v>
      </c>
      <c r="K265" s="0" t="n">
        <f aca="false">12*Inputs!$B$6*(1-MIN(1,Inputs!$G$6*$D265)*churn_nonbuyers)*(ic*Inputs!$C$6+fee_wd*Inputs!$E$6*(1-$B265)+fee_fx*Inputs!$D$6-cost_acc-cost_wd*Inputs!$E$6*(1-$B265)-cost_fx*Inputs!$D$6)</f>
        <v>154325.257945776</v>
      </c>
      <c r="L265" s="0" t="n">
        <f aca="false">12*Inputs!$B$7*(1-MIN(1,Inputs!$G$7*$D265)*churn_nonbuyers)*(ic*Inputs!$C$7+fee_wd*Inputs!$E$7*(1-$B265)+fee_fx*Inputs!$D$7-cost_acc-cost_wd*Inputs!$E$7*(1-$B265)-cost_fx*Inputs!$D$7)</f>
        <v>351877.401807466</v>
      </c>
      <c r="M265" s="0" t="n">
        <f aca="false">12*Inputs!$B$8*(1-MIN(1,Inputs!$G$8*$D265)*churn_nonbuyers)*(ic*Inputs!$C$8+fee_wd*Inputs!$E$8*(1-$B265)+fee_fx*Inputs!$D$8-cost_acc-cost_wd*Inputs!$E$8*(1-$B265)-cost_fx*Inputs!$D$8)</f>
        <v>0</v>
      </c>
      <c r="N265" s="0" t="n">
        <f aca="false">K265+L265+I265-fixed</f>
        <v>-97142.0134787583</v>
      </c>
      <c r="O265" s="0" t="n">
        <f aca="false">K265+L265+M265-fixed</f>
        <v>-193797.340246758</v>
      </c>
      <c r="P265" s="0" t="n">
        <f aca="false">12*Inputs!$B$6*(1-MIN(1,Inputs!$F$6*$D265))*(ic*Inputs!$C$6+flat_fee-cost_acc-cost_wd*Inputs!$E$6*$E265-cost_fx*Inputs!$D$6)+12*Inputs!$B$7*(1-MIN(1,Inputs!$F$7*$D265))*(ic*Inputs!$C$7+flat_fee-cost_acc-cost_wd*Inputs!$E$7*$E265-cost_fx*Inputs!$D$7)+12*Inputs!$B$8*(1-MIN(1,Inputs!$F$8*$D265))*(ic*Inputs!$C$8+flat_fee-cost_acc-cost_wd*Inputs!$E$8*$E265-cost_fx*Inputs!$D$8)-fixed</f>
        <v>-239351.9840224</v>
      </c>
    </row>
    <row r="266" customFormat="false" ht="15" hidden="false" customHeight="false" outlineLevel="0" collapsed="false">
      <c r="A266" s="0" t="n">
        <v>201</v>
      </c>
      <c r="B266" s="0" t="n">
        <v>0.117834</v>
      </c>
      <c r="C266" s="0" t="n">
        <v>1.001516</v>
      </c>
      <c r="D266" s="0" t="n">
        <v>0.820313</v>
      </c>
      <c r="E266" s="0" t="n">
        <v>1.250019</v>
      </c>
      <c r="F266" s="0" t="n">
        <v>0.080535</v>
      </c>
      <c r="G266" s="0" t="n">
        <f aca="false">12*Inputs!$B$6*(MIN(1,$H$50*$C266)*(ic*Inputs!$C$6+pS+fee_fx*Inputs!$D$6-cost_acc-cost_wd*Inputs!$E$6*$E266-cost_fx*Inputs!$D$6-$F266)+(1-MIN(1,$H$50*$C266))*(1-MIN(1,Inputs!$G$6*$D266)*churn_nonbuyers)*(ic*Inputs!$C$6+fee_wd*Inputs!$E$6*(1-$B266)+fee_fx*Inputs!$D$6-cost_acc-cost_wd*Inputs!$E$6*(1-$B266)-cost_fx*Inputs!$D$6))</f>
        <v>228854.41660247</v>
      </c>
      <c r="H266" s="0" t="n">
        <f aca="false">12*Inputs!$B$7*(MIN(1,$H$51*$C266)*(ic*Inputs!$C$7+pE+fee_fx*Inputs!$D$7-cost_acc-cost_wd*Inputs!$E$7*$E266-cost_fx*Inputs!$D$7-$F266)+(1-MIN(1,$H$51*$C266))*(1-MIN(1,Inputs!$G$7*$D266)*churn_nonbuyers)*(ic*Inputs!$C$7+fee_wd*Inputs!$E$7*(1-$B266)+fee_fx*Inputs!$D$7-cost_acc-cost_wd*Inputs!$E$7*(1-$B266)-cost_fx*Inputs!$D$7))</f>
        <v>410950.983731046</v>
      </c>
      <c r="I266" s="0" t="n">
        <f aca="false">12*Inputs!$B$8*(MIN(1,$H$52*$C266)*(ic*Inputs!$C$8+pT-cost_acc-cost_wd*Inputs!$E$8-cost_fx*Inputs!$D$8-cost_ins)+(1-MIN(1,$H$52*$C266))*(1-MIN(1,Inputs!$G$8*$D266)*churn_nonbuyers)*(ic*Inputs!$C$8+fee_wd*Inputs!$E$8*(1-$B266)+fee_fx*Inputs!$D$8-cost_acc-cost_wd*Inputs!$E$8*(1-$B266)-cost_fx*Inputs!$D$8))</f>
        <v>185187.59437871</v>
      </c>
      <c r="J266" s="0" t="n">
        <f aca="false">G266+H266+I266-fixed</f>
        <v>124992.994712226</v>
      </c>
      <c r="K266" s="0" t="n">
        <f aca="false">12*Inputs!$B$6*(1-MIN(1,Inputs!$G$6*$D266)*churn_nonbuyers)*(ic*Inputs!$C$6+fee_wd*Inputs!$E$6*(1-$B266)+fee_fx*Inputs!$D$6-cost_acc-cost_wd*Inputs!$E$6*(1-$B266)-cost_fx*Inputs!$D$6)</f>
        <v>177059.106446702</v>
      </c>
      <c r="L266" s="0" t="n">
        <f aca="false">12*Inputs!$B$7*(1-MIN(1,Inputs!$G$7*$D266)*churn_nonbuyers)*(ic*Inputs!$C$7+fee_wd*Inputs!$E$7*(1-$B266)+fee_fx*Inputs!$D$7-cost_acc-cost_wd*Inputs!$E$7*(1-$B266)-cost_fx*Inputs!$D$7)</f>
        <v>376726.972444022</v>
      </c>
      <c r="M266" s="0" t="n">
        <f aca="false">12*Inputs!$B$8*(1-MIN(1,Inputs!$G$8*$D266)*churn_nonbuyers)*(ic*Inputs!$C$8+fee_wd*Inputs!$E$8*(1-$B266)+fee_fx*Inputs!$D$8-cost_acc-cost_wd*Inputs!$E$8*(1-$B266)-cost_fx*Inputs!$D$8)</f>
        <v>136566.655364611</v>
      </c>
      <c r="N266" s="0" t="n">
        <f aca="false">K266+L266+I266-fixed</f>
        <v>38973.6732694344</v>
      </c>
      <c r="O266" s="0" t="n">
        <f aca="false">K266+L266+M266-fixed</f>
        <v>-9647.26574466494</v>
      </c>
      <c r="P266" s="0" t="n">
        <f aca="false">12*Inputs!$B$6*(1-MIN(1,Inputs!$F$6*$D266))*(ic*Inputs!$C$6+flat_fee-cost_acc-cost_wd*Inputs!$E$6*$E266-cost_fx*Inputs!$D$6)+12*Inputs!$B$7*(1-MIN(1,Inputs!$F$7*$D266))*(ic*Inputs!$C$7+flat_fee-cost_acc-cost_wd*Inputs!$E$7*$E266-cost_fx*Inputs!$D$7)+12*Inputs!$B$8*(1-MIN(1,Inputs!$F$8*$D266))*(ic*Inputs!$C$8+flat_fee-cost_acc-cost_wd*Inputs!$E$8*$E266-cost_fx*Inputs!$D$8)-fixed</f>
        <v>53012.28316328</v>
      </c>
    </row>
    <row r="267" customFormat="false" ht="15" hidden="false" customHeight="false" outlineLevel="0" collapsed="false">
      <c r="A267" s="0" t="n">
        <v>202</v>
      </c>
      <c r="B267" s="0" t="n">
        <v>0.282043</v>
      </c>
      <c r="C267" s="0" t="n">
        <v>0.804945</v>
      </c>
      <c r="D267" s="0" t="n">
        <v>1.623119</v>
      </c>
      <c r="E267" s="0" t="n">
        <v>1.31829</v>
      </c>
      <c r="F267" s="0" t="n">
        <v>0.042552</v>
      </c>
      <c r="G267" s="0" t="n">
        <f aca="false">12*Inputs!$B$6*(MIN(1,$H$50*$C267)*(ic*Inputs!$C$6+pS+fee_fx*Inputs!$D$6-cost_acc-cost_wd*Inputs!$E$6*$E267-cost_fx*Inputs!$D$6-$F267)+(1-MIN(1,$H$50*$C267))*(1-MIN(1,Inputs!$G$6*$D267)*churn_nonbuyers)*(ic*Inputs!$C$6+fee_wd*Inputs!$E$6*(1-$B267)+fee_fx*Inputs!$D$6-cost_acc-cost_wd*Inputs!$E$6*(1-$B267)-cost_fx*Inputs!$D$6))</f>
        <v>190864.773958671</v>
      </c>
      <c r="H267" s="0" t="n">
        <f aca="false">12*Inputs!$B$7*(MIN(1,$H$51*$C267)*(ic*Inputs!$C$7+pE+fee_fx*Inputs!$D$7-cost_acc-cost_wd*Inputs!$E$7*$E267-cost_fx*Inputs!$D$7-$F267)+(1-MIN(1,$H$51*$C267))*(1-MIN(1,Inputs!$G$7*$D267)*churn_nonbuyers)*(ic*Inputs!$C$7+fee_wd*Inputs!$E$7*(1-$B267)+fee_fx*Inputs!$D$7-cost_acc-cost_wd*Inputs!$E$7*(1-$B267)-cost_fx*Inputs!$D$7))</f>
        <v>378105.143430113</v>
      </c>
      <c r="I267" s="0" t="n">
        <f aca="false">12*Inputs!$B$8*(MIN(1,$H$52*$C267)*(ic*Inputs!$C$8+pT-cost_acc-cost_wd*Inputs!$E$8-cost_fx*Inputs!$D$8-cost_ins)+(1-MIN(1,$H$52*$C267))*(1-MIN(1,Inputs!$G$8*$D267)*churn_nonbuyers)*(ic*Inputs!$C$8+fee_wd*Inputs!$E$8*(1-$B267)+fee_fx*Inputs!$D$8-cost_acc-cost_wd*Inputs!$E$8*(1-$B267)-cost_fx*Inputs!$D$8))</f>
        <v>116027.99208</v>
      </c>
      <c r="J267" s="0" t="n">
        <f aca="false">G267+H267+I267-fixed</f>
        <v>-15002.0905312155</v>
      </c>
      <c r="K267" s="0" t="n">
        <f aca="false">12*Inputs!$B$6*(1-MIN(1,Inputs!$G$6*$D267)*churn_nonbuyers)*(ic*Inputs!$C$6+fee_wd*Inputs!$E$6*(1-$B267)+fee_fx*Inputs!$D$6-cost_acc-cost_wd*Inputs!$E$6*(1-$B267)-cost_fx*Inputs!$D$6)</f>
        <v>147920.851815242</v>
      </c>
      <c r="L267" s="0" t="n">
        <f aca="false">12*Inputs!$B$7*(1-MIN(1,Inputs!$G$7*$D267)*churn_nonbuyers)*(ic*Inputs!$C$7+fee_wd*Inputs!$E$7*(1-$B267)+fee_fx*Inputs!$D$7-cost_acc-cost_wd*Inputs!$E$7*(1-$B267)-cost_fx*Inputs!$D$7)</f>
        <v>344930.210577145</v>
      </c>
      <c r="M267" s="0" t="n">
        <f aca="false">12*Inputs!$B$8*(1-MIN(1,Inputs!$G$8*$D267)*churn_nonbuyers)*(ic*Inputs!$C$8+fee_wd*Inputs!$E$8*(1-$B267)+fee_fx*Inputs!$D$8-cost_acc-cost_wd*Inputs!$E$8*(1-$B267)-cost_fx*Inputs!$D$8)</f>
        <v>0</v>
      </c>
      <c r="N267" s="0" t="n">
        <f aca="false">K267+L267+I267-fixed</f>
        <v>-91120.9455276122</v>
      </c>
      <c r="O267" s="0" t="n">
        <f aca="false">K267+L267+M267-fixed</f>
        <v>-207148.937607612</v>
      </c>
      <c r="P267" s="0" t="n">
        <f aca="false">12*Inputs!$B$6*(1-MIN(1,Inputs!$F$6*$D267))*(ic*Inputs!$C$6+flat_fee-cost_acc-cost_wd*Inputs!$E$6*$E267-cost_fx*Inputs!$D$6)+12*Inputs!$B$7*(1-MIN(1,Inputs!$F$7*$D267))*(ic*Inputs!$C$7+flat_fee-cost_acc-cost_wd*Inputs!$E$7*$E267-cost_fx*Inputs!$D$7)+12*Inputs!$B$8*(1-MIN(1,Inputs!$F$8*$D267))*(ic*Inputs!$C$8+flat_fee-cost_acc-cost_wd*Inputs!$E$8*$E267-cost_fx*Inputs!$D$8)-fixed</f>
        <v>-370823.7202696</v>
      </c>
    </row>
    <row r="268" customFormat="false" ht="15" hidden="false" customHeight="false" outlineLevel="0" collapsed="false">
      <c r="A268" s="0" t="n">
        <v>203</v>
      </c>
      <c r="B268" s="0" t="n">
        <v>0.431356</v>
      </c>
      <c r="C268" s="0" t="n">
        <v>1.021828</v>
      </c>
      <c r="D268" s="0" t="n">
        <v>1.169139</v>
      </c>
      <c r="E268" s="0" t="n">
        <v>1.323494</v>
      </c>
      <c r="F268" s="0" t="n">
        <v>0.157937</v>
      </c>
      <c r="G268" s="0" t="n">
        <f aca="false">12*Inputs!$B$6*(MIN(1,$H$50*$C268)*(ic*Inputs!$C$6+pS+fee_fx*Inputs!$D$6-cost_acc-cost_wd*Inputs!$E$6*$E268-cost_fx*Inputs!$D$6-$F268)+(1-MIN(1,$H$50*$C268))*(1-MIN(1,Inputs!$G$6*$D268)*churn_nonbuyers)*(ic*Inputs!$C$6+fee_wd*Inputs!$E$6*(1-$B268)+fee_fx*Inputs!$D$6-cost_acc-cost_wd*Inputs!$E$6*(1-$B268)-cost_fx*Inputs!$D$6))</f>
        <v>184362.693299275</v>
      </c>
      <c r="H268" s="0" t="n">
        <f aca="false">12*Inputs!$B$7*(MIN(1,$H$51*$C268)*(ic*Inputs!$C$7+pE+fee_fx*Inputs!$D$7-cost_acc-cost_wd*Inputs!$E$7*$E268-cost_fx*Inputs!$D$7-$F268)+(1-MIN(1,$H$51*$C268))*(1-MIN(1,Inputs!$G$7*$D268)*churn_nonbuyers)*(ic*Inputs!$C$7+fee_wd*Inputs!$E$7*(1-$B268)+fee_fx*Inputs!$D$7-cost_acc-cost_wd*Inputs!$E$7*(1-$B268)-cost_fx*Inputs!$D$7))</f>
        <v>370292.691099842</v>
      </c>
      <c r="I268" s="0" t="n">
        <f aca="false">12*Inputs!$B$8*(MIN(1,$H$52*$C268)*(ic*Inputs!$C$8+pT-cost_acc-cost_wd*Inputs!$E$8-cost_fx*Inputs!$D$8-cost_ins)+(1-MIN(1,$H$52*$C268))*(1-MIN(1,Inputs!$G$8*$D268)*churn_nonbuyers)*(ic*Inputs!$C$8+fee_wd*Inputs!$E$8*(1-$B268)+fee_fx*Inputs!$D$8-cost_acc-cost_wd*Inputs!$E$8*(1-$B268)-cost_fx*Inputs!$D$8))</f>
        <v>163096.634329725</v>
      </c>
      <c r="J268" s="0" t="n">
        <f aca="false">G268+H268+I268-fixed</f>
        <v>17752.0187288414</v>
      </c>
      <c r="K268" s="0" t="n">
        <f aca="false">12*Inputs!$B$6*(1-MIN(1,Inputs!$G$6*$D268)*churn_nonbuyers)*(ic*Inputs!$C$6+fee_wd*Inputs!$E$6*(1-$B268)+fee_fx*Inputs!$D$6-cost_acc-cost_wd*Inputs!$E$6*(1-$B268)-cost_fx*Inputs!$D$6)</f>
        <v>131330.883761885</v>
      </c>
      <c r="L268" s="0" t="n">
        <f aca="false">12*Inputs!$B$7*(1-MIN(1,Inputs!$G$7*$D268)*churn_nonbuyers)*(ic*Inputs!$C$7+fee_wd*Inputs!$E$7*(1-$B268)+fee_fx*Inputs!$D$7-cost_acc-cost_wd*Inputs!$E$7*(1-$B268)-cost_fx*Inputs!$D$7)</f>
        <v>329121.471985131</v>
      </c>
      <c r="M268" s="0" t="n">
        <f aca="false">12*Inputs!$B$8*(1-MIN(1,Inputs!$G$8*$D268)*churn_nonbuyers)*(ic*Inputs!$C$8+fee_wd*Inputs!$E$8*(1-$B268)+fee_fx*Inputs!$D$8-cost_acc-cost_wd*Inputs!$E$8*(1-$B268)-cost_fx*Inputs!$D$8)</f>
        <v>55515.0213954624</v>
      </c>
      <c r="N268" s="0" t="n">
        <f aca="false">K268+L268+I268-fixed</f>
        <v>-76451.0099232598</v>
      </c>
      <c r="O268" s="0" t="n">
        <f aca="false">K268+L268+M268-fixed</f>
        <v>-184032.622857522</v>
      </c>
      <c r="P268" s="0" t="n">
        <f aca="false">12*Inputs!$B$6*(1-MIN(1,Inputs!$F$6*$D268))*(ic*Inputs!$C$6+flat_fee-cost_acc-cost_wd*Inputs!$E$6*$E268-cost_fx*Inputs!$D$6)+12*Inputs!$B$7*(1-MIN(1,Inputs!$F$7*$D268))*(ic*Inputs!$C$7+flat_fee-cost_acc-cost_wd*Inputs!$E$7*$E268-cost_fx*Inputs!$D$7)+12*Inputs!$B$8*(1-MIN(1,Inputs!$F$8*$D268))*(ic*Inputs!$C$8+flat_fee-cost_acc-cost_wd*Inputs!$E$8*$E268-cost_fx*Inputs!$D$8)-fixed</f>
        <v>-151527.91759216</v>
      </c>
    </row>
    <row r="269" customFormat="false" ht="15" hidden="false" customHeight="false" outlineLevel="0" collapsed="false">
      <c r="A269" s="0" t="n">
        <v>204</v>
      </c>
      <c r="B269" s="0" t="n">
        <v>0.286823</v>
      </c>
      <c r="C269" s="0" t="n">
        <v>0.687204</v>
      </c>
      <c r="D269" s="0" t="n">
        <v>1.813111</v>
      </c>
      <c r="E269" s="0" t="n">
        <v>1.059644</v>
      </c>
      <c r="F269" s="0" t="n">
        <v>0.310689</v>
      </c>
      <c r="G269" s="0" t="n">
        <f aca="false">12*Inputs!$B$6*(MIN(1,$H$50*$C269)*(ic*Inputs!$C$6+pS+fee_fx*Inputs!$D$6-cost_acc-cost_wd*Inputs!$E$6*$E269-cost_fx*Inputs!$D$6-$F269)+(1-MIN(1,$H$50*$C269))*(1-MIN(1,Inputs!$G$6*$D269)*churn_nonbuyers)*(ic*Inputs!$C$6+fee_wd*Inputs!$E$6*(1-$B269)+fee_fx*Inputs!$D$6-cost_acc-cost_wd*Inputs!$E$6*(1-$B269)-cost_fx*Inputs!$D$6))</f>
        <v>182396.268685696</v>
      </c>
      <c r="H269" s="0" t="n">
        <f aca="false">12*Inputs!$B$7*(MIN(1,$H$51*$C269)*(ic*Inputs!$C$7+pE+fee_fx*Inputs!$D$7-cost_acc-cost_wd*Inputs!$E$7*$E269-cost_fx*Inputs!$D$7-$F269)+(1-MIN(1,$H$51*$C269))*(1-MIN(1,Inputs!$G$7*$D269)*churn_nonbuyers)*(ic*Inputs!$C$7+fee_wd*Inputs!$E$7*(1-$B269)+fee_fx*Inputs!$D$7-cost_acc-cost_wd*Inputs!$E$7*(1-$B269)-cost_fx*Inputs!$D$7))</f>
        <v>381144.333652052</v>
      </c>
      <c r="I269" s="0" t="n">
        <f aca="false">12*Inputs!$B$8*(MIN(1,$H$52*$C269)*(ic*Inputs!$C$8+pT-cost_acc-cost_wd*Inputs!$E$8-cost_fx*Inputs!$D$8-cost_ins)+(1-MIN(1,$H$52*$C269))*(1-MIN(1,Inputs!$G$8*$D269)*churn_nonbuyers)*(ic*Inputs!$C$8+fee_wd*Inputs!$E$8*(1-$B269)+fee_fx*Inputs!$D$8-cost_acc-cost_wd*Inputs!$E$8*(1-$B269)-cost_fx*Inputs!$D$8))</f>
        <v>99056.333376</v>
      </c>
      <c r="J269" s="0" t="n">
        <f aca="false">G269+H269+I269-fixed</f>
        <v>-37403.0642862517</v>
      </c>
      <c r="K269" s="0" t="n">
        <f aca="false">12*Inputs!$B$6*(1-MIN(1,Inputs!$G$6*$D269)*churn_nonbuyers)*(ic*Inputs!$C$6+fee_wd*Inputs!$E$6*(1-$B269)+fee_fx*Inputs!$D$6-cost_acc-cost_wd*Inputs!$E$6*(1-$B269)-cost_fx*Inputs!$D$6)</f>
        <v>145765.631061742</v>
      </c>
      <c r="L269" s="0" t="n">
        <f aca="false">12*Inputs!$B$7*(1-MIN(1,Inputs!$G$7*$D269)*churn_nonbuyers)*(ic*Inputs!$C$7+fee_wd*Inputs!$E$7*(1-$B269)+fee_fx*Inputs!$D$7-cost_acc-cost_wd*Inputs!$E$7*(1-$B269)-cost_fx*Inputs!$D$7)</f>
        <v>342212.678509045</v>
      </c>
      <c r="M269" s="0" t="n">
        <f aca="false">12*Inputs!$B$8*(1-MIN(1,Inputs!$G$8*$D269)*churn_nonbuyers)*(ic*Inputs!$C$8+fee_wd*Inputs!$E$8*(1-$B269)+fee_fx*Inputs!$D$8-cost_acc-cost_wd*Inputs!$E$8*(1-$B269)-cost_fx*Inputs!$D$8)</f>
        <v>0</v>
      </c>
      <c r="N269" s="0" t="n">
        <f aca="false">K269+L269+I269-fixed</f>
        <v>-112965.357053213</v>
      </c>
      <c r="O269" s="0" t="n">
        <f aca="false">K269+L269+M269-fixed</f>
        <v>-212021.690429213</v>
      </c>
      <c r="P269" s="0" t="n">
        <f aca="false">12*Inputs!$B$6*(1-MIN(1,Inputs!$F$6*$D269))*(ic*Inputs!$C$6+flat_fee-cost_acc-cost_wd*Inputs!$E$6*$E269-cost_fx*Inputs!$D$6)+12*Inputs!$B$7*(1-MIN(1,Inputs!$F$7*$D269))*(ic*Inputs!$C$7+flat_fee-cost_acc-cost_wd*Inputs!$E$7*$E269-cost_fx*Inputs!$D$7)+12*Inputs!$B$8*(1-MIN(1,Inputs!$F$8*$D269))*(ic*Inputs!$C$8+flat_fee-cost_acc-cost_wd*Inputs!$E$8*$E269-cost_fx*Inputs!$D$8)-fixed</f>
        <v>-402190.94181184</v>
      </c>
    </row>
    <row r="270" customFormat="false" ht="15" hidden="false" customHeight="false" outlineLevel="0" collapsed="false">
      <c r="A270" s="0" t="n">
        <v>205</v>
      </c>
      <c r="B270" s="0" t="n">
        <v>0.106522</v>
      </c>
      <c r="C270" s="0" t="n">
        <v>0.673856</v>
      </c>
      <c r="D270" s="0" t="n">
        <v>1.164555</v>
      </c>
      <c r="E270" s="0" t="n">
        <v>1.041041</v>
      </c>
      <c r="F270" s="0" t="n">
        <v>0.446114</v>
      </c>
      <c r="G270" s="0" t="n">
        <f aca="false">12*Inputs!$B$6*(MIN(1,$H$50*$C270)*(ic*Inputs!$C$6+pS+fee_fx*Inputs!$D$6-cost_acc-cost_wd*Inputs!$E$6*$E270-cost_fx*Inputs!$D$6-$F270)+(1-MIN(1,$H$50*$C270))*(1-MIN(1,Inputs!$G$6*$D270)*churn_nonbuyers)*(ic*Inputs!$C$6+fee_wd*Inputs!$E$6*(1-$B270)+fee_fx*Inputs!$D$6-cost_acc-cost_wd*Inputs!$E$6*(1-$B270)-cost_fx*Inputs!$D$6))</f>
        <v>207922.316073037</v>
      </c>
      <c r="H270" s="0" t="n">
        <f aca="false">12*Inputs!$B$7*(MIN(1,$H$51*$C270)*(ic*Inputs!$C$7+pE+fee_fx*Inputs!$D$7-cost_acc-cost_wd*Inputs!$E$7*$E270-cost_fx*Inputs!$D$7-$F270)+(1-MIN(1,$H$51*$C270))*(1-MIN(1,Inputs!$G$7*$D270)*churn_nonbuyers)*(ic*Inputs!$C$7+fee_wd*Inputs!$E$7*(1-$B270)+fee_fx*Inputs!$D$7-cost_acc-cost_wd*Inputs!$E$7*(1-$B270)-cost_fx*Inputs!$D$7))</f>
        <v>400021.789204329</v>
      </c>
      <c r="I270" s="0" t="n">
        <f aca="false">12*Inputs!$B$8*(MIN(1,$H$52*$C270)*(ic*Inputs!$C$8+pT-cost_acc-cost_wd*Inputs!$E$8-cost_fx*Inputs!$D$8-cost_ins)+(1-MIN(1,$H$52*$C270))*(1-MIN(1,Inputs!$G$8*$D270)*churn_nonbuyers)*(ic*Inputs!$C$8+fee_wd*Inputs!$E$8*(1-$B270)+fee_fx*Inputs!$D$8-cost_acc-cost_wd*Inputs!$E$8*(1-$B270)-cost_fx*Inputs!$D$8))</f>
        <v>128501.491665591</v>
      </c>
      <c r="J270" s="0" t="n">
        <f aca="false">G270+H270+I270-fixed</f>
        <v>36445.5969429559</v>
      </c>
      <c r="K270" s="0" t="n">
        <f aca="false">12*Inputs!$B$6*(1-MIN(1,Inputs!$G$6*$D270)*churn_nonbuyers)*(ic*Inputs!$C$6+fee_wd*Inputs!$E$6*(1-$B270)+fee_fx*Inputs!$D$6-cost_acc-cost_wd*Inputs!$E$6*(1-$B270)-cost_fx*Inputs!$D$6)</f>
        <v>175415.282839512</v>
      </c>
      <c r="L270" s="0" t="n">
        <f aca="false">12*Inputs!$B$7*(1-MIN(1,Inputs!$G$7*$D270)*churn_nonbuyers)*(ic*Inputs!$C$7+fee_wd*Inputs!$E$7*(1-$B270)+fee_fx*Inputs!$D$7-cost_acc-cost_wd*Inputs!$E$7*(1-$B270)-cost_fx*Inputs!$D$7)</f>
        <v>374310.273863707</v>
      </c>
      <c r="M270" s="0" t="n">
        <f aca="false">12*Inputs!$B$8*(1-MIN(1,Inputs!$G$8*$D270)*churn_nonbuyers)*(ic*Inputs!$C$8+fee_wd*Inputs!$E$8*(1-$B270)+fee_fx*Inputs!$D$8-cost_acc-cost_wd*Inputs!$E$8*(1-$B270)-cost_fx*Inputs!$D$8)</f>
        <v>59377.522051056</v>
      </c>
      <c r="N270" s="0" t="n">
        <f aca="false">K270+L270+I270-fixed</f>
        <v>-21772.9516311903</v>
      </c>
      <c r="O270" s="0" t="n">
        <f aca="false">K270+L270+M270-fixed</f>
        <v>-90896.9212457248</v>
      </c>
      <c r="P270" s="0" t="n">
        <f aca="false">12*Inputs!$B$6*(1-MIN(1,Inputs!$F$6*$D270))*(ic*Inputs!$C$6+flat_fee-cost_acc-cost_wd*Inputs!$E$6*$E270-cost_fx*Inputs!$D$6)+12*Inputs!$B$7*(1-MIN(1,Inputs!$F$7*$D270))*(ic*Inputs!$C$7+flat_fee-cost_acc-cost_wd*Inputs!$E$7*$E270-cost_fx*Inputs!$D$7)+12*Inputs!$B$8*(1-MIN(1,Inputs!$F$8*$D270))*(ic*Inputs!$C$8+flat_fee-cost_acc-cost_wd*Inputs!$E$8*$E270-cost_fx*Inputs!$D$8)-fixed</f>
        <v>-38434.0436187999</v>
      </c>
    </row>
    <row r="271" customFormat="false" ht="15" hidden="false" customHeight="false" outlineLevel="0" collapsed="false">
      <c r="A271" s="0" t="n">
        <v>206</v>
      </c>
      <c r="B271" s="0" t="n">
        <v>0.572811</v>
      </c>
      <c r="C271" s="0" t="n">
        <v>1.096543</v>
      </c>
      <c r="D271" s="0" t="n">
        <v>0.795256</v>
      </c>
      <c r="E271" s="0" t="n">
        <v>1.107734</v>
      </c>
      <c r="F271" s="0" t="n">
        <v>0.075699</v>
      </c>
      <c r="G271" s="0" t="n">
        <f aca="false">12*Inputs!$B$6*(MIN(1,$H$50*$C271)*(ic*Inputs!$C$6+pS+fee_fx*Inputs!$D$6-cost_acc-cost_wd*Inputs!$E$6*$E271-cost_fx*Inputs!$D$6-$F271)+(1-MIN(1,$H$50*$C271))*(1-MIN(1,Inputs!$G$6*$D271)*churn_nonbuyers)*(ic*Inputs!$C$6+fee_wd*Inputs!$E$6*(1-$B271)+fee_fx*Inputs!$D$6-cost_acc-cost_wd*Inputs!$E$6*(1-$B271)-cost_fx*Inputs!$D$6))</f>
        <v>180304.117447294</v>
      </c>
      <c r="H271" s="0" t="n">
        <f aca="false">12*Inputs!$B$7*(MIN(1,$H$51*$C271)*(ic*Inputs!$C$7+pE+fee_fx*Inputs!$D$7-cost_acc-cost_wd*Inputs!$E$7*$E271-cost_fx*Inputs!$D$7-$F271)+(1-MIN(1,$H$51*$C271))*(1-MIN(1,Inputs!$G$7*$D271)*churn_nonbuyers)*(ic*Inputs!$C$7+fee_wd*Inputs!$E$7*(1-$B271)+fee_fx*Inputs!$D$7-cost_acc-cost_wd*Inputs!$E$7*(1-$B271)-cost_fx*Inputs!$D$7))</f>
        <v>396737.933737331</v>
      </c>
      <c r="I271" s="0" t="n">
        <f aca="false">12*Inputs!$B$8*(MIN(1,$H$52*$C271)*(ic*Inputs!$C$8+pT-cost_acc-cost_wd*Inputs!$E$8-cost_fx*Inputs!$D$8-cost_ins)+(1-MIN(1,$H$52*$C271))*(1-MIN(1,Inputs!$G$8*$D271)*churn_nonbuyers)*(ic*Inputs!$C$8+fee_wd*Inputs!$E$8*(1-$B271)+fee_fx*Inputs!$D$8-cost_acc-cost_wd*Inputs!$E$8*(1-$B271)-cost_fx*Inputs!$D$8))</f>
        <v>188858.249361085</v>
      </c>
      <c r="J271" s="0" t="n">
        <f aca="false">G271+H271+I271-fixed</f>
        <v>65900.3005457106</v>
      </c>
      <c r="K271" s="0" t="n">
        <f aca="false">12*Inputs!$B$6*(1-MIN(1,Inputs!$G$6*$D271)*churn_nonbuyers)*(ic*Inputs!$C$6+fee_wd*Inputs!$E$6*(1-$B271)+fee_fx*Inputs!$D$6-cost_acc-cost_wd*Inputs!$E$6*(1-$B271)-cost_fx*Inputs!$D$6)</f>
        <v>114378.861489235</v>
      </c>
      <c r="L271" s="0" t="n">
        <f aca="false">12*Inputs!$B$7*(1-MIN(1,Inputs!$G$7*$D271)*churn_nonbuyers)*(ic*Inputs!$C$7+fee_wd*Inputs!$E$7*(1-$B271)+fee_fx*Inputs!$D$7-cost_acc-cost_wd*Inputs!$E$7*(1-$B271)-cost_fx*Inputs!$D$7)</f>
        <v>313063.695005541</v>
      </c>
      <c r="M271" s="0" t="n">
        <f aca="false">12*Inputs!$B$8*(1-MIN(1,Inputs!$G$8*$D271)*churn_nonbuyers)*(ic*Inputs!$C$8+fee_wd*Inputs!$E$8*(1-$B271)+fee_fx*Inputs!$D$8-cost_acc-cost_wd*Inputs!$E$8*(1-$B271)-cost_fx*Inputs!$D$8)</f>
        <v>132510.835643098</v>
      </c>
      <c r="N271" s="0" t="n">
        <f aca="false">K271+L271+I271-fixed</f>
        <v>-83699.1941441385</v>
      </c>
      <c r="O271" s="0" t="n">
        <f aca="false">K271+L271+M271-fixed</f>
        <v>-140046.607862126</v>
      </c>
      <c r="P271" s="0" t="n">
        <f aca="false">12*Inputs!$B$6*(1-MIN(1,Inputs!$F$6*$D271))*(ic*Inputs!$C$6+flat_fee-cost_acc-cost_wd*Inputs!$E$6*$E271-cost_fx*Inputs!$D$6)+12*Inputs!$B$7*(1-MIN(1,Inputs!$F$7*$D271))*(ic*Inputs!$C$7+flat_fee-cost_acc-cost_wd*Inputs!$E$7*$E271-cost_fx*Inputs!$D$7)+12*Inputs!$B$8*(1-MIN(1,Inputs!$F$8*$D271))*(ic*Inputs!$C$8+flat_fee-cost_acc-cost_wd*Inputs!$E$8*$E271-cost_fx*Inputs!$D$8)-fixed</f>
        <v>134097.89280896</v>
      </c>
    </row>
    <row r="272" customFormat="false" ht="15" hidden="false" customHeight="false" outlineLevel="0" collapsed="false">
      <c r="A272" s="0" t="n">
        <v>207</v>
      </c>
      <c r="B272" s="0" t="n">
        <v>0.35889</v>
      </c>
      <c r="C272" s="0" t="n">
        <v>1.04704</v>
      </c>
      <c r="D272" s="0" t="n">
        <v>0.735058</v>
      </c>
      <c r="E272" s="0" t="n">
        <v>1.213765</v>
      </c>
      <c r="F272" s="0" t="n">
        <v>0.137891</v>
      </c>
      <c r="G272" s="0" t="n">
        <f aca="false">12*Inputs!$B$6*(MIN(1,$H$50*$C272)*(ic*Inputs!$C$6+pS+fee_fx*Inputs!$D$6-cost_acc-cost_wd*Inputs!$E$6*$E272-cost_fx*Inputs!$D$6-$F272)+(1-MIN(1,$H$50*$C272))*(1-MIN(1,Inputs!$G$6*$D272)*churn_nonbuyers)*(ic*Inputs!$C$6+fee_wd*Inputs!$E$6*(1-$B272)+fee_fx*Inputs!$D$6-cost_acc-cost_wd*Inputs!$E$6*(1-$B272)-cost_fx*Inputs!$D$6))</f>
        <v>200785.267400311</v>
      </c>
      <c r="H272" s="0" t="n">
        <f aca="false">12*Inputs!$B$7*(MIN(1,$H$51*$C272)*(ic*Inputs!$C$7+pE+fee_fx*Inputs!$D$7-cost_acc-cost_wd*Inputs!$E$7*$E272-cost_fx*Inputs!$D$7-$F272)+(1-MIN(1,$H$51*$C272))*(1-MIN(1,Inputs!$G$7*$D272)*churn_nonbuyers)*(ic*Inputs!$C$7+fee_wd*Inputs!$E$7*(1-$B272)+fee_fx*Inputs!$D$7-cost_acc-cost_wd*Inputs!$E$7*(1-$B272)-cost_fx*Inputs!$D$7))</f>
        <v>394265.34687884</v>
      </c>
      <c r="I272" s="0" t="n">
        <f aca="false">12*Inputs!$B$8*(MIN(1,$H$52*$C272)*(ic*Inputs!$C$8+pT-cost_acc-cost_wd*Inputs!$E$8-cost_fx*Inputs!$D$8-cost_ins)+(1-MIN(1,$H$52*$C272))*(1-MIN(1,Inputs!$G$8*$D272)*churn_nonbuyers)*(ic*Inputs!$C$8+fee_wd*Inputs!$E$8*(1-$B272)+fee_fx*Inputs!$D$8-cost_acc-cost_wd*Inputs!$E$8*(1-$B272)-cost_fx*Inputs!$D$8))</f>
        <v>191009.657343691</v>
      </c>
      <c r="J272" s="0" t="n">
        <f aca="false">G272+H272+I272-fixed</f>
        <v>86060.2716228409</v>
      </c>
      <c r="K272" s="0" t="n">
        <f aca="false">12*Inputs!$B$6*(1-MIN(1,Inputs!$G$6*$D272)*churn_nonbuyers)*(ic*Inputs!$C$6+fee_wd*Inputs!$E$6*(1-$B272)+fee_fx*Inputs!$D$6-cost_acc-cost_wd*Inputs!$E$6*(1-$B272)-cost_fx*Inputs!$D$6)</f>
        <v>144409.851112464</v>
      </c>
      <c r="L272" s="0" t="n">
        <f aca="false">12*Inputs!$B$7*(1-MIN(1,Inputs!$G$7*$D272)*churn_nonbuyers)*(ic*Inputs!$C$7+fee_wd*Inputs!$E$7*(1-$B272)+fee_fx*Inputs!$D$7-cost_acc-cost_wd*Inputs!$E$7*(1-$B272)-cost_fx*Inputs!$D$7)</f>
        <v>343768.215883478</v>
      </c>
      <c r="M272" s="0" t="n">
        <f aca="false">12*Inputs!$B$8*(1-MIN(1,Inputs!$G$8*$D272)*churn_nonbuyers)*(ic*Inputs!$C$8+fee_wd*Inputs!$E$8*(1-$B272)+fee_fx*Inputs!$D$8-cost_acc-cost_wd*Inputs!$E$8*(1-$B272)-cost_fx*Inputs!$D$8)</f>
        <v>150091.075004832</v>
      </c>
      <c r="N272" s="0" t="n">
        <f aca="false">K272+L272+I272-fixed</f>
        <v>-20812.2756603671</v>
      </c>
      <c r="O272" s="0" t="n">
        <f aca="false">K272+L272+M272-fixed</f>
        <v>-61730.8579992256</v>
      </c>
      <c r="P272" s="0" t="n">
        <f aca="false">12*Inputs!$B$6*(1-MIN(1,Inputs!$F$6*$D272))*(ic*Inputs!$C$6+flat_fee-cost_acc-cost_wd*Inputs!$E$6*$E272-cost_fx*Inputs!$D$6)+12*Inputs!$B$7*(1-MIN(1,Inputs!$F$7*$D272))*(ic*Inputs!$C$7+flat_fee-cost_acc-cost_wd*Inputs!$E$7*$E272-cost_fx*Inputs!$D$7)+12*Inputs!$B$8*(1-MIN(1,Inputs!$F$8*$D272))*(ic*Inputs!$C$8+flat_fee-cost_acc-cost_wd*Inputs!$E$8*$E272-cost_fx*Inputs!$D$8)-fixed</f>
        <v>113941.2537848</v>
      </c>
    </row>
    <row r="273" customFormat="false" ht="15" hidden="false" customHeight="false" outlineLevel="0" collapsed="false">
      <c r="A273" s="0" t="n">
        <v>208</v>
      </c>
      <c r="B273" s="0" t="n">
        <v>0.124762</v>
      </c>
      <c r="C273" s="0" t="n">
        <v>0.967193</v>
      </c>
      <c r="D273" s="0" t="n">
        <v>1.424404</v>
      </c>
      <c r="E273" s="0" t="n">
        <v>1.18043</v>
      </c>
      <c r="F273" s="0" t="n">
        <v>0.296854</v>
      </c>
      <c r="G273" s="0" t="n">
        <f aca="false">12*Inputs!$B$6*(MIN(1,$H$50*$C273)*(ic*Inputs!$C$6+pS+fee_fx*Inputs!$D$6-cost_acc-cost_wd*Inputs!$E$6*$E273-cost_fx*Inputs!$D$6-$F273)+(1-MIN(1,$H$50*$C273))*(1-MIN(1,Inputs!$G$6*$D273)*churn_nonbuyers)*(ic*Inputs!$C$6+fee_wd*Inputs!$E$6*(1-$B273)+fee_fx*Inputs!$D$6-cost_acc-cost_wd*Inputs!$E$6*(1-$B273)-cost_fx*Inputs!$D$6))</f>
        <v>217809.479263776</v>
      </c>
      <c r="H273" s="0" t="n">
        <f aca="false">12*Inputs!$B$7*(MIN(1,$H$51*$C273)*(ic*Inputs!$C$7+pE+fee_fx*Inputs!$D$7-cost_acc-cost_wd*Inputs!$E$7*$E273-cost_fx*Inputs!$D$7-$F273)+(1-MIN(1,$H$51*$C273))*(1-MIN(1,Inputs!$G$7*$D273)*churn_nonbuyers)*(ic*Inputs!$C$7+fee_wd*Inputs!$E$7*(1-$B273)+fee_fx*Inputs!$D$7-cost_acc-cost_wd*Inputs!$E$7*(1-$B273)-cost_fx*Inputs!$D$7))</f>
        <v>400603.408667954</v>
      </c>
      <c r="I273" s="0" t="n">
        <f aca="false">12*Inputs!$B$8*(MIN(1,$H$52*$C273)*(ic*Inputs!$C$8+pT-cost_acc-cost_wd*Inputs!$E$8-cost_fx*Inputs!$D$8-cost_ins)+(1-MIN(1,$H$52*$C273))*(1-MIN(1,Inputs!$G$8*$D273)*churn_nonbuyers)*(ic*Inputs!$C$8+fee_wd*Inputs!$E$8*(1-$B273)+fee_fx*Inputs!$D$8-cost_acc-cost_wd*Inputs!$E$8*(1-$B273)-cost_fx*Inputs!$D$8))</f>
        <v>139716.94444245</v>
      </c>
      <c r="J273" s="0" t="n">
        <f aca="false">G273+H273+I273-fixed</f>
        <v>58129.8323741799</v>
      </c>
      <c r="K273" s="0" t="n">
        <f aca="false">12*Inputs!$B$6*(1-MIN(1,Inputs!$G$6*$D273)*churn_nonbuyers)*(ic*Inputs!$C$6+fee_wd*Inputs!$E$6*(1-$B273)+fee_fx*Inputs!$D$6-cost_acc-cost_wd*Inputs!$E$6*(1-$B273)-cost_fx*Inputs!$D$6)</f>
        <v>170555.802421306</v>
      </c>
      <c r="L273" s="0" t="n">
        <f aca="false">12*Inputs!$B$7*(1-MIN(1,Inputs!$G$7*$D273)*churn_nonbuyers)*(ic*Inputs!$C$7+fee_wd*Inputs!$E$7*(1-$B273)+fee_fx*Inputs!$D$7-cost_acc-cost_wd*Inputs!$E$7*(1-$B273)-cost_fx*Inputs!$D$7)</f>
        <v>368772.394860784</v>
      </c>
      <c r="M273" s="0" t="n">
        <f aca="false">12*Inputs!$B$8*(1-MIN(1,Inputs!$G$8*$D273)*churn_nonbuyers)*(ic*Inputs!$C$8+fee_wd*Inputs!$E$8*(1-$B273)+fee_fx*Inputs!$D$8-cost_acc-cost_wd*Inputs!$E$8*(1-$B273)-cost_fx*Inputs!$D$8)</f>
        <v>934.704206092821</v>
      </c>
      <c r="N273" s="0" t="n">
        <f aca="false">K273+L273+I273-fixed</f>
        <v>-20954.8582754605</v>
      </c>
      <c r="O273" s="0" t="n">
        <f aca="false">K273+L273+M273-fixed</f>
        <v>-159737.098511818</v>
      </c>
      <c r="P273" s="0" t="n">
        <f aca="false">12*Inputs!$B$6*(1-MIN(1,Inputs!$F$6*$D273))*(ic*Inputs!$C$6+flat_fee-cost_acc-cost_wd*Inputs!$E$6*$E273-cost_fx*Inputs!$D$6)+12*Inputs!$B$7*(1-MIN(1,Inputs!$F$7*$D273))*(ic*Inputs!$C$7+flat_fee-cost_acc-cost_wd*Inputs!$E$7*$E273-cost_fx*Inputs!$D$7)+12*Inputs!$B$8*(1-MIN(1,Inputs!$F$8*$D273))*(ic*Inputs!$C$8+flat_fee-cost_acc-cost_wd*Inputs!$E$8*$E273-cost_fx*Inputs!$D$8)-fixed</f>
        <v>-228429.0076192</v>
      </c>
    </row>
    <row r="274" customFormat="false" ht="15" hidden="false" customHeight="false" outlineLevel="0" collapsed="false">
      <c r="A274" s="0" t="n">
        <v>209</v>
      </c>
      <c r="B274" s="0" t="n">
        <v>0.305785</v>
      </c>
      <c r="C274" s="0" t="n">
        <v>0.974193</v>
      </c>
      <c r="D274" s="0" t="n">
        <v>1.375473</v>
      </c>
      <c r="E274" s="0" t="n">
        <v>1.037079</v>
      </c>
      <c r="F274" s="0" t="n">
        <v>0.101313</v>
      </c>
      <c r="G274" s="0" t="n">
        <f aca="false">12*Inputs!$B$6*(MIN(1,$H$50*$C274)*(ic*Inputs!$C$6+pS+fee_fx*Inputs!$D$6-cost_acc-cost_wd*Inputs!$E$6*$E274-cost_fx*Inputs!$D$6-$F274)+(1-MIN(1,$H$50*$C274))*(1-MIN(1,Inputs!$G$6*$D274)*churn_nonbuyers)*(ic*Inputs!$C$6+fee_wd*Inputs!$E$6*(1-$B274)+fee_fx*Inputs!$D$6-cost_acc-cost_wd*Inputs!$E$6*(1-$B274)-cost_fx*Inputs!$D$6))</f>
        <v>203789.581279578</v>
      </c>
      <c r="H274" s="0" t="n">
        <f aca="false">12*Inputs!$B$7*(MIN(1,$H$51*$C274)*(ic*Inputs!$C$7+pE+fee_fx*Inputs!$D$7-cost_acc-cost_wd*Inputs!$E$7*$E274-cost_fx*Inputs!$D$7-$F274)+(1-MIN(1,$H$51*$C274))*(1-MIN(1,Inputs!$G$7*$D274)*churn_nonbuyers)*(ic*Inputs!$C$7+fee_wd*Inputs!$E$7*(1-$B274)+fee_fx*Inputs!$D$7-cost_acc-cost_wd*Inputs!$E$7*(1-$B274)-cost_fx*Inputs!$D$7))</f>
        <v>412986.286783155</v>
      </c>
      <c r="I274" s="0" t="n">
        <f aca="false">12*Inputs!$B$8*(MIN(1,$H$52*$C274)*(ic*Inputs!$C$8+pT-cost_acc-cost_wd*Inputs!$E$8-cost_fx*Inputs!$D$8-cost_ins)+(1-MIN(1,$H$52*$C274))*(1-MIN(1,Inputs!$G$8*$D274)*churn_nonbuyers)*(ic*Inputs!$C$8+fee_wd*Inputs!$E$8*(1-$B274)+fee_fx*Inputs!$D$8-cost_acc-cost_wd*Inputs!$E$8*(1-$B274)-cost_fx*Inputs!$D$8))</f>
        <v>144109.295233057</v>
      </c>
      <c r="J274" s="0" t="n">
        <f aca="false">G274+H274+I274-fixed</f>
        <v>60885.1632957901</v>
      </c>
      <c r="K274" s="0" t="n">
        <f aca="false">12*Inputs!$B$6*(1-MIN(1,Inputs!$G$6*$D274)*churn_nonbuyers)*(ic*Inputs!$C$6+fee_wd*Inputs!$E$6*(1-$B274)+fee_fx*Inputs!$D$6-cost_acc-cost_wd*Inputs!$E$6*(1-$B274)-cost_fx*Inputs!$D$6)</f>
        <v>146730.505041396</v>
      </c>
      <c r="L274" s="0" t="n">
        <f aca="false">12*Inputs!$B$7*(1-MIN(1,Inputs!$G$7*$D274)*churn_nonbuyers)*(ic*Inputs!$C$7+fee_wd*Inputs!$E$7*(1-$B274)+fee_fx*Inputs!$D$7-cost_acc-cost_wd*Inputs!$E$7*(1-$B274)-cost_fx*Inputs!$D$7)</f>
        <v>344346.226320838</v>
      </c>
      <c r="M274" s="0" t="n">
        <f aca="false">12*Inputs!$B$8*(1-MIN(1,Inputs!$G$8*$D274)*churn_nonbuyers)*(ic*Inputs!$C$8+fee_wd*Inputs!$E$8*(1-$B274)+fee_fx*Inputs!$D$8-cost_acc-cost_wd*Inputs!$E$8*(1-$B274)-cost_fx*Inputs!$D$8)</f>
        <v>11586.375739848</v>
      </c>
      <c r="N274" s="0" t="n">
        <f aca="false">K274+L274+I274-fixed</f>
        <v>-64813.9734047093</v>
      </c>
      <c r="O274" s="0" t="n">
        <f aca="false">K274+L274+M274-fixed</f>
        <v>-197336.892897918</v>
      </c>
      <c r="P274" s="0" t="n">
        <f aca="false">12*Inputs!$B$6*(1-MIN(1,Inputs!$F$6*$D274))*(ic*Inputs!$C$6+flat_fee-cost_acc-cost_wd*Inputs!$E$6*$E274-cost_fx*Inputs!$D$6)+12*Inputs!$B$7*(1-MIN(1,Inputs!$F$7*$D274))*(ic*Inputs!$C$7+flat_fee-cost_acc-cost_wd*Inputs!$E$7*$E274-cost_fx*Inputs!$D$7)+12*Inputs!$B$8*(1-MIN(1,Inputs!$F$8*$D274))*(ic*Inputs!$C$8+flat_fee-cost_acc-cost_wd*Inputs!$E$8*$E274-cost_fx*Inputs!$D$8)-fixed</f>
        <v>-153944.54673592</v>
      </c>
    </row>
    <row r="275" customFormat="false" ht="15" hidden="false" customHeight="false" outlineLevel="0" collapsed="false">
      <c r="A275" s="0" t="n">
        <v>210</v>
      </c>
      <c r="B275" s="0" t="n">
        <v>0.166888</v>
      </c>
      <c r="C275" s="0" t="n">
        <v>0.902246</v>
      </c>
      <c r="D275" s="0" t="n">
        <v>1.537718</v>
      </c>
      <c r="E275" s="0" t="n">
        <v>1.380893</v>
      </c>
      <c r="F275" s="0" t="n">
        <v>0.188423</v>
      </c>
      <c r="G275" s="0" t="n">
        <f aca="false">12*Inputs!$B$6*(MIN(1,$H$50*$C275)*(ic*Inputs!$C$6+pS+fee_fx*Inputs!$D$6-cost_acc-cost_wd*Inputs!$E$6*$E275-cost_fx*Inputs!$D$6-$F275)+(1-MIN(1,$H$50*$C275))*(1-MIN(1,Inputs!$G$6*$D275)*churn_nonbuyers)*(ic*Inputs!$C$6+fee_wd*Inputs!$E$6*(1-$B275)+fee_fx*Inputs!$D$6-cost_acc-cost_wd*Inputs!$E$6*(1-$B275)-cost_fx*Inputs!$D$6))</f>
        <v>206562.382193</v>
      </c>
      <c r="H275" s="0" t="n">
        <f aca="false">12*Inputs!$B$7*(MIN(1,$H$51*$C275)*(ic*Inputs!$C$7+pE+fee_fx*Inputs!$D$7-cost_acc-cost_wd*Inputs!$E$7*$E275-cost_fx*Inputs!$D$7-$F275)+(1-MIN(1,$H$51*$C275))*(1-MIN(1,Inputs!$G$7*$D275)*churn_nonbuyers)*(ic*Inputs!$C$7+fee_wd*Inputs!$E$7*(1-$B275)+fee_fx*Inputs!$D$7-cost_acc-cost_wd*Inputs!$E$7*(1-$B275)-cost_fx*Inputs!$D$7))</f>
        <v>378730.189617004</v>
      </c>
      <c r="I275" s="0" t="n">
        <f aca="false">12*Inputs!$B$8*(MIN(1,$H$52*$C275)*(ic*Inputs!$C$8+pT-cost_acc-cost_wd*Inputs!$E$8-cost_fx*Inputs!$D$8-cost_ins)+(1-MIN(1,$H$52*$C275))*(1-MIN(1,Inputs!$G$8*$D275)*churn_nonbuyers)*(ic*Inputs!$C$8+fee_wd*Inputs!$E$8*(1-$B275)+fee_fx*Inputs!$D$8-cost_acc-cost_wd*Inputs!$E$8*(1-$B275)-cost_fx*Inputs!$D$8))</f>
        <v>130053.347424</v>
      </c>
      <c r="J275" s="0" t="n">
        <f aca="false">G275+H275+I275-fixed</f>
        <v>15345.9192340034</v>
      </c>
      <c r="K275" s="0" t="n">
        <f aca="false">12*Inputs!$B$6*(1-MIN(1,Inputs!$G$6*$D275)*churn_nonbuyers)*(ic*Inputs!$C$6+fee_wd*Inputs!$E$6*(1-$B275)+fee_fx*Inputs!$D$6-cost_acc-cost_wd*Inputs!$E$6*(1-$B275)-cost_fx*Inputs!$D$6)</f>
        <v>163915.642667405</v>
      </c>
      <c r="L275" s="0" t="n">
        <f aca="false">12*Inputs!$B$7*(1-MIN(1,Inputs!$G$7*$D275)*churn_nonbuyers)*(ic*Inputs!$C$7+fee_wd*Inputs!$E$7*(1-$B275)+fee_fx*Inputs!$D$7-cost_acc-cost_wd*Inputs!$E$7*(1-$B275)-cost_fx*Inputs!$D$7)</f>
        <v>361676.518336443</v>
      </c>
      <c r="M275" s="0" t="n">
        <f aca="false">12*Inputs!$B$8*(1-MIN(1,Inputs!$G$8*$D275)*churn_nonbuyers)*(ic*Inputs!$C$8+fee_wd*Inputs!$E$8*(1-$B275)+fee_fx*Inputs!$D$8-cost_acc-cost_wd*Inputs!$E$8*(1-$B275)-cost_fx*Inputs!$D$8)</f>
        <v>0</v>
      </c>
      <c r="N275" s="0" t="n">
        <f aca="false">K275+L275+I275-fixed</f>
        <v>-44354.4915721521</v>
      </c>
      <c r="O275" s="0" t="n">
        <f aca="false">K275+L275+M275-fixed</f>
        <v>-174407.838996152</v>
      </c>
      <c r="P275" s="0" t="n">
        <f aca="false">12*Inputs!$B$6*(1-MIN(1,Inputs!$F$6*$D275))*(ic*Inputs!$C$6+flat_fee-cost_acc-cost_wd*Inputs!$E$6*$E275-cost_fx*Inputs!$D$6)+12*Inputs!$B$7*(1-MIN(1,Inputs!$F$7*$D275))*(ic*Inputs!$C$7+flat_fee-cost_acc-cost_wd*Inputs!$E$7*$E275-cost_fx*Inputs!$D$7)+12*Inputs!$B$8*(1-MIN(1,Inputs!$F$8*$D275))*(ic*Inputs!$C$8+flat_fee-cost_acc-cost_wd*Inputs!$E$8*$E275-cost_fx*Inputs!$D$8)-fixed</f>
        <v>-348152.88698224</v>
      </c>
    </row>
    <row r="276" customFormat="false" ht="15" hidden="false" customHeight="false" outlineLevel="0" collapsed="false">
      <c r="A276" s="0" t="n">
        <v>211</v>
      </c>
      <c r="B276" s="0" t="n">
        <v>0.111548</v>
      </c>
      <c r="C276" s="0" t="n">
        <v>0.965028</v>
      </c>
      <c r="D276" s="0" t="n">
        <v>1.24094</v>
      </c>
      <c r="E276" s="0" t="n">
        <v>1.111173</v>
      </c>
      <c r="F276" s="0" t="n">
        <v>0.391584</v>
      </c>
      <c r="G276" s="0" t="n">
        <f aca="false">12*Inputs!$B$6*(MIN(1,$H$50*$C276)*(ic*Inputs!$C$6+pS+fee_fx*Inputs!$D$6-cost_acc-cost_wd*Inputs!$E$6*$E276-cost_fx*Inputs!$D$6-$F276)+(1-MIN(1,$H$50*$C276))*(1-MIN(1,Inputs!$G$6*$D276)*churn_nonbuyers)*(ic*Inputs!$C$6+fee_wd*Inputs!$E$6*(1-$B276)+fee_fx*Inputs!$D$6-cost_acc-cost_wd*Inputs!$E$6*(1-$B276)-cost_fx*Inputs!$D$6))</f>
        <v>220338.762770888</v>
      </c>
      <c r="H276" s="0" t="n">
        <f aca="false">12*Inputs!$B$7*(MIN(1,$H$51*$C276)*(ic*Inputs!$C$7+pE+fee_fx*Inputs!$D$7-cost_acc-cost_wd*Inputs!$E$7*$E276-cost_fx*Inputs!$D$7-$F276)+(1-MIN(1,$H$51*$C276))*(1-MIN(1,Inputs!$G$7*$D276)*churn_nonbuyers)*(ic*Inputs!$C$7+fee_wd*Inputs!$E$7*(1-$B276)+fee_fx*Inputs!$D$7-cost_acc-cost_wd*Inputs!$E$7*(1-$B276)-cost_fx*Inputs!$D$7))</f>
        <v>405392.570760539</v>
      </c>
      <c r="I276" s="0" t="n">
        <f aca="false">12*Inputs!$B$8*(MIN(1,$H$52*$C276)*(ic*Inputs!$C$8+pT-cost_acc-cost_wd*Inputs!$E$8-cost_fx*Inputs!$D$8-cost_ins)+(1-MIN(1,$H$52*$C276))*(1-MIN(1,Inputs!$G$8*$D276)*churn_nonbuyers)*(ic*Inputs!$C$8+fee_wd*Inputs!$E$8*(1-$B276)+fee_fx*Inputs!$D$8-cost_acc-cost_wd*Inputs!$E$8*(1-$B276)-cost_fx*Inputs!$D$8))</f>
        <v>152785.290907446</v>
      </c>
      <c r="J276" s="0" t="n">
        <f aca="false">G276+H276+I276-fixed</f>
        <v>78516.6244388728</v>
      </c>
      <c r="K276" s="0" t="n">
        <f aca="false">12*Inputs!$B$6*(1-MIN(1,Inputs!$G$6*$D276)*churn_nonbuyers)*(ic*Inputs!$C$6+fee_wd*Inputs!$E$6*(1-$B276)+fee_fx*Inputs!$D$6-cost_acc-cost_wd*Inputs!$E$6*(1-$B276)-cost_fx*Inputs!$D$6)</f>
        <v>174025.068300864</v>
      </c>
      <c r="L276" s="0" t="n">
        <f aca="false">12*Inputs!$B$7*(1-MIN(1,Inputs!$G$7*$D276)*churn_nonbuyers)*(ic*Inputs!$C$7+fee_wd*Inputs!$E$7*(1-$B276)+fee_fx*Inputs!$D$7-cost_acc-cost_wd*Inputs!$E$7*(1-$B276)-cost_fx*Inputs!$D$7)</f>
        <v>372724.671060519</v>
      </c>
      <c r="M276" s="0" t="n">
        <f aca="false">12*Inputs!$B$8*(1-MIN(1,Inputs!$G$8*$D276)*churn_nonbuyers)*(ic*Inputs!$C$8+fee_wd*Inputs!$E$8*(1-$B276)+fee_fx*Inputs!$D$8-cost_acc-cost_wd*Inputs!$E$8*(1-$B276)-cost_fx*Inputs!$D$8)</f>
        <v>42166.783804032</v>
      </c>
      <c r="N276" s="0" t="n">
        <f aca="false">K276+L276+I276-fixed</f>
        <v>-464.969731171615</v>
      </c>
      <c r="O276" s="0" t="n">
        <f aca="false">K276+L276+M276-fixed</f>
        <v>-111083.476834585</v>
      </c>
      <c r="P276" s="0" t="n">
        <f aca="false">12*Inputs!$B$6*(1-MIN(1,Inputs!$F$6*$D276))*(ic*Inputs!$C$6+flat_fee-cost_acc-cost_wd*Inputs!$E$6*$E276-cost_fx*Inputs!$D$6)+12*Inputs!$B$7*(1-MIN(1,Inputs!$F$7*$D276))*(ic*Inputs!$C$7+flat_fee-cost_acc-cost_wd*Inputs!$E$7*$E276-cost_fx*Inputs!$D$7)+12*Inputs!$B$8*(1-MIN(1,Inputs!$F$8*$D276))*(ic*Inputs!$C$8+flat_fee-cost_acc-cost_wd*Inputs!$E$8*$E276-cost_fx*Inputs!$D$8)-fixed</f>
        <v>-106998.9028912</v>
      </c>
    </row>
    <row r="277" customFormat="false" ht="15" hidden="false" customHeight="false" outlineLevel="0" collapsed="false">
      <c r="A277" s="0" t="n">
        <v>212</v>
      </c>
      <c r="B277" s="0" t="n">
        <v>0.390974</v>
      </c>
      <c r="C277" s="0" t="n">
        <v>0.962974</v>
      </c>
      <c r="D277" s="0" t="n">
        <v>1.288618</v>
      </c>
      <c r="E277" s="0" t="n">
        <v>1.092956</v>
      </c>
      <c r="F277" s="0" t="n">
        <v>0.253336</v>
      </c>
      <c r="G277" s="0" t="n">
        <f aca="false">12*Inputs!$B$6*(MIN(1,$H$50*$C277)*(ic*Inputs!$C$6+pS+fee_fx*Inputs!$D$6-cost_acc-cost_wd*Inputs!$E$6*$E277-cost_fx*Inputs!$D$6-$F277)+(1-MIN(1,$H$50*$C277))*(1-MIN(1,Inputs!$G$6*$D277)*churn_nonbuyers)*(ic*Inputs!$C$6+fee_wd*Inputs!$E$6*(1-$B277)+fee_fx*Inputs!$D$6-cost_acc-cost_wd*Inputs!$E$6*(1-$B277)-cost_fx*Inputs!$D$6))</f>
        <v>188558.698380767</v>
      </c>
      <c r="H277" s="0" t="n">
        <f aca="false">12*Inputs!$B$7*(MIN(1,$H$51*$C277)*(ic*Inputs!$C$7+pE+fee_fx*Inputs!$D$7-cost_acc-cost_wd*Inputs!$E$7*$E277-cost_fx*Inputs!$D$7-$F277)+(1-MIN(1,$H$51*$C277))*(1-MIN(1,Inputs!$G$7*$D277)*churn_nonbuyers)*(ic*Inputs!$C$7+fee_wd*Inputs!$E$7*(1-$B277)+fee_fx*Inputs!$D$7-cost_acc-cost_wd*Inputs!$E$7*(1-$B277)-cost_fx*Inputs!$D$7))</f>
        <v>390889.745334748</v>
      </c>
      <c r="I277" s="0" t="n">
        <f aca="false">12*Inputs!$B$8*(MIN(1,$H$52*$C277)*(ic*Inputs!$C$8+pT-cost_acc-cost_wd*Inputs!$E$8-cost_fx*Inputs!$D$8-cost_ins)+(1-MIN(1,$H$52*$C277))*(1-MIN(1,Inputs!$G$8*$D277)*churn_nonbuyers)*(ic*Inputs!$C$8+fee_wd*Inputs!$E$8*(1-$B277)+fee_fx*Inputs!$D$8-cost_acc-cost_wd*Inputs!$E$8*(1-$B277)-cost_fx*Inputs!$D$8))</f>
        <v>148629.456569188</v>
      </c>
      <c r="J277" s="0" t="n">
        <f aca="false">G277+H277+I277-fixed</f>
        <v>28077.9002847018</v>
      </c>
      <c r="K277" s="0" t="n">
        <f aca="false">12*Inputs!$B$6*(1-MIN(1,Inputs!$G$6*$D277)*churn_nonbuyers)*(ic*Inputs!$C$6+fee_wd*Inputs!$E$6*(1-$B277)+fee_fx*Inputs!$D$6-cost_acc-cost_wd*Inputs!$E$6*(1-$B277)-cost_fx*Inputs!$D$6)</f>
        <v>135937.95072431</v>
      </c>
      <c r="L277" s="0" t="n">
        <f aca="false">12*Inputs!$B$7*(1-MIN(1,Inputs!$G$7*$D277)*churn_nonbuyers)*(ic*Inputs!$C$7+fee_wd*Inputs!$E$7*(1-$B277)+fee_fx*Inputs!$D$7-cost_acc-cost_wd*Inputs!$E$7*(1-$B277)-cost_fx*Inputs!$D$7)</f>
        <v>333489.106370586</v>
      </c>
      <c r="M277" s="0" t="n">
        <f aca="false">12*Inputs!$B$8*(1-MIN(1,Inputs!$G$8*$D277)*churn_nonbuyers)*(ic*Inputs!$C$8+fee_wd*Inputs!$E$8*(1-$B277)+fee_fx*Inputs!$D$8-cost_acc-cost_wd*Inputs!$E$8*(1-$B277)-cost_fx*Inputs!$D$8)</f>
        <v>30138.0294601152</v>
      </c>
      <c r="N277" s="0" t="n">
        <f aca="false">K277+L277+I277-fixed</f>
        <v>-81943.4863359156</v>
      </c>
      <c r="O277" s="0" t="n">
        <f aca="false">K277+L277+M277-fixed</f>
        <v>-200434.913444988</v>
      </c>
      <c r="P277" s="0" t="n">
        <f aca="false">12*Inputs!$B$6*(1-MIN(1,Inputs!$F$6*$D277))*(ic*Inputs!$C$6+flat_fee-cost_acc-cost_wd*Inputs!$E$6*$E277-cost_fx*Inputs!$D$6)+12*Inputs!$B$7*(1-MIN(1,Inputs!$F$7*$D277))*(ic*Inputs!$C$7+flat_fee-cost_acc-cost_wd*Inputs!$E$7*$E277-cost_fx*Inputs!$D$7)+12*Inputs!$B$8*(1-MIN(1,Inputs!$F$8*$D277))*(ic*Inputs!$C$8+flat_fee-cost_acc-cost_wd*Inputs!$E$8*$E277-cost_fx*Inputs!$D$8)-fixed</f>
        <v>-126005.85755008</v>
      </c>
    </row>
    <row r="278" customFormat="false" ht="15" hidden="false" customHeight="false" outlineLevel="0" collapsed="false">
      <c r="A278" s="0" t="n">
        <v>213</v>
      </c>
      <c r="B278" s="0" t="n">
        <v>0.201264</v>
      </c>
      <c r="C278" s="0" t="n">
        <v>1.025268</v>
      </c>
      <c r="D278" s="0" t="n">
        <v>1.149753</v>
      </c>
      <c r="E278" s="0" t="n">
        <v>1.214123</v>
      </c>
      <c r="F278" s="0" t="n">
        <v>0.254922</v>
      </c>
      <c r="G278" s="0" t="n">
        <f aca="false">12*Inputs!$B$6*(MIN(1,$H$50*$C278)*(ic*Inputs!$C$6+pS+fee_fx*Inputs!$D$6-cost_acc-cost_wd*Inputs!$E$6*$E278-cost_fx*Inputs!$D$6-$F278)+(1-MIN(1,$H$50*$C278))*(1-MIN(1,Inputs!$G$6*$D278)*churn_nonbuyers)*(ic*Inputs!$C$6+fee_wd*Inputs!$E$6*(1-$B278)+fee_fx*Inputs!$D$6-cost_acc-cost_wd*Inputs!$E$6*(1-$B278)-cost_fx*Inputs!$D$6))</f>
        <v>213625.012291855</v>
      </c>
      <c r="H278" s="0" t="n">
        <f aca="false">12*Inputs!$B$7*(MIN(1,$H$51*$C278)*(ic*Inputs!$C$7+pE+fee_fx*Inputs!$D$7-cost_acc-cost_wd*Inputs!$E$7*$E278-cost_fx*Inputs!$D$7-$F278)+(1-MIN(1,$H$51*$C278))*(1-MIN(1,Inputs!$G$7*$D278)*churn_nonbuyers)*(ic*Inputs!$C$7+fee_wd*Inputs!$E$7*(1-$B278)+fee_fx*Inputs!$D$7-cost_acc-cost_wd*Inputs!$E$7*(1-$B278)-cost_fx*Inputs!$D$7))</f>
        <v>396609.627906148</v>
      </c>
      <c r="I278" s="0" t="n">
        <f aca="false">12*Inputs!$B$8*(MIN(1,$H$52*$C278)*(ic*Inputs!$C$8+pT-cost_acc-cost_wd*Inputs!$E$8-cost_fx*Inputs!$D$8-cost_ins)+(1-MIN(1,$H$52*$C278))*(1-MIN(1,Inputs!$G$8*$D278)*churn_nonbuyers)*(ic*Inputs!$C$8+fee_wd*Inputs!$E$8*(1-$B278)+fee_fx*Inputs!$D$8-cost_acc-cost_wd*Inputs!$E$8*(1-$B278)-cost_fx*Inputs!$D$8))</f>
        <v>165238.481986255</v>
      </c>
      <c r="J278" s="0" t="n">
        <f aca="false">G278+H278+I278-fixed</f>
        <v>75473.1221842584</v>
      </c>
      <c r="K278" s="0" t="n">
        <f aca="false">12*Inputs!$B$6*(1-MIN(1,Inputs!$G$6*$D278)*churn_nonbuyers)*(ic*Inputs!$C$6+fee_wd*Inputs!$E$6*(1-$B278)+fee_fx*Inputs!$D$6-cost_acc-cost_wd*Inputs!$E$6*(1-$B278)-cost_fx*Inputs!$D$6)</f>
        <v>162694.581752102</v>
      </c>
      <c r="L278" s="0" t="n">
        <f aca="false">12*Inputs!$B$7*(1-MIN(1,Inputs!$G$7*$D278)*churn_nonbuyers)*(ic*Inputs!$C$7+fee_wd*Inputs!$E$7*(1-$B278)+fee_fx*Inputs!$D$7-cost_acc-cost_wd*Inputs!$E$7*(1-$B278)-cost_fx*Inputs!$D$7)</f>
        <v>361310.236507262</v>
      </c>
      <c r="M278" s="0" t="n">
        <f aca="false">12*Inputs!$B$8*(1-MIN(1,Inputs!$G$8*$D278)*churn_nonbuyers)*(ic*Inputs!$C$8+fee_wd*Inputs!$E$8*(1-$B278)+fee_fx*Inputs!$D$8-cost_acc-cost_wd*Inputs!$E$8*(1-$B278)-cost_fx*Inputs!$D$8)</f>
        <v>61818.9331898112</v>
      </c>
      <c r="N278" s="0" t="n">
        <f aca="false">K278+L278+I278-fixed</f>
        <v>-10756.6997543809</v>
      </c>
      <c r="O278" s="0" t="n">
        <f aca="false">K278+L278+M278-fixed</f>
        <v>-114176.248550825</v>
      </c>
      <c r="P278" s="0" t="n">
        <f aca="false">12*Inputs!$B$6*(1-MIN(1,Inputs!$F$6*$D278))*(ic*Inputs!$C$6+flat_fee-cost_acc-cost_wd*Inputs!$E$6*$E278-cost_fx*Inputs!$D$6)+12*Inputs!$B$7*(1-MIN(1,Inputs!$F$7*$D278))*(ic*Inputs!$C$7+flat_fee-cost_acc-cost_wd*Inputs!$E$7*$E278-cost_fx*Inputs!$D$7)+12*Inputs!$B$8*(1-MIN(1,Inputs!$F$8*$D278))*(ic*Inputs!$C$8+flat_fee-cost_acc-cost_wd*Inputs!$E$8*$E278-cost_fx*Inputs!$D$8)-fixed</f>
        <v>-98783.3109954401</v>
      </c>
    </row>
    <row r="279" customFormat="false" ht="15" hidden="false" customHeight="false" outlineLevel="0" collapsed="false">
      <c r="A279" s="0" t="n">
        <v>214</v>
      </c>
      <c r="B279" s="0" t="n">
        <v>0.198338</v>
      </c>
      <c r="C279" s="0" t="n">
        <v>0.772082</v>
      </c>
      <c r="D279" s="0" t="n">
        <v>0.853781</v>
      </c>
      <c r="E279" s="0" t="n">
        <v>1.187183</v>
      </c>
      <c r="F279" s="0" t="n">
        <v>0.255123</v>
      </c>
      <c r="G279" s="0" t="n">
        <f aca="false">12*Inputs!$B$6*(MIN(1,$H$50*$C279)*(ic*Inputs!$C$6+pS+fee_fx*Inputs!$D$6-cost_acc-cost_wd*Inputs!$E$6*$E279-cost_fx*Inputs!$D$6-$F279)+(1-MIN(1,$H$50*$C279))*(1-MIN(1,Inputs!$G$6*$D279)*churn_nonbuyers)*(ic*Inputs!$C$6+fee_wd*Inputs!$E$6*(1-$B279)+fee_fx*Inputs!$D$6-cost_acc-cost_wd*Inputs!$E$6*(1-$B279)-cost_fx*Inputs!$D$6))</f>
        <v>204298.756504034</v>
      </c>
      <c r="H279" s="0" t="n">
        <f aca="false">12*Inputs!$B$7*(MIN(1,$H$51*$C279)*(ic*Inputs!$C$7+pE+fee_fx*Inputs!$D$7-cost_acc-cost_wd*Inputs!$E$7*$E279-cost_fx*Inputs!$D$7-$F279)+(1-MIN(1,$H$51*$C279))*(1-MIN(1,Inputs!$G$7*$D279)*churn_nonbuyers)*(ic*Inputs!$C$7+fee_wd*Inputs!$E$7*(1-$B279)+fee_fx*Inputs!$D$7-cost_acc-cost_wd*Inputs!$E$7*(1-$B279)-cost_fx*Inputs!$D$7))</f>
        <v>392860.116832682</v>
      </c>
      <c r="I279" s="0" t="n">
        <f aca="false">12*Inputs!$B$8*(MIN(1,$H$52*$C279)*(ic*Inputs!$C$8+pT-cost_acc-cost_wd*Inputs!$E$8-cost_fx*Inputs!$D$8-cost_ins)+(1-MIN(1,$H$52*$C279))*(1-MIN(1,Inputs!$G$8*$D279)*churn_nonbuyers)*(ic*Inputs!$C$8+fee_wd*Inputs!$E$8*(1-$B279)+fee_fx*Inputs!$D$8-cost_acc-cost_wd*Inputs!$E$8*(1-$B279)-cost_fx*Inputs!$D$8))</f>
        <v>169881.577240332</v>
      </c>
      <c r="J279" s="0" t="n">
        <f aca="false">G279+H279+I279-fixed</f>
        <v>67040.4505770477</v>
      </c>
      <c r="K279" s="0" t="n">
        <f aca="false">12*Inputs!$B$6*(1-MIN(1,Inputs!$G$6*$D279)*churn_nonbuyers)*(ic*Inputs!$C$6+fee_wd*Inputs!$E$6*(1-$B279)+fee_fx*Inputs!$D$6-cost_acc-cost_wd*Inputs!$E$6*(1-$B279)-cost_fx*Inputs!$D$6)</f>
        <v>165652.443475042</v>
      </c>
      <c r="L279" s="0" t="n">
        <f aca="false">12*Inputs!$B$7*(1-MIN(1,Inputs!$G$7*$D279)*churn_nonbuyers)*(ic*Inputs!$C$7+fee_wd*Inputs!$E$7*(1-$B279)+fee_fx*Inputs!$D$7-cost_acc-cost_wd*Inputs!$E$7*(1-$B279)-cost_fx*Inputs!$D$7)</f>
        <v>365043.529797025</v>
      </c>
      <c r="M279" s="0" t="n">
        <f aca="false">12*Inputs!$B$8*(1-MIN(1,Inputs!$G$8*$D279)*churn_nonbuyers)*(ic*Inputs!$C$8+fee_wd*Inputs!$E$8*(1-$B279)+fee_fx*Inputs!$D$8-cost_acc-cost_wd*Inputs!$E$8*(1-$B279)-cost_fx*Inputs!$D$8)</f>
        <v>127497.623576861</v>
      </c>
      <c r="N279" s="0" t="n">
        <f aca="false">K279+L279+I279-fixed</f>
        <v>577.550512398477</v>
      </c>
      <c r="O279" s="0" t="n">
        <f aca="false">K279+L279+M279-fixed</f>
        <v>-41806.4031510726</v>
      </c>
      <c r="P279" s="0" t="n">
        <f aca="false">12*Inputs!$B$6*(1-MIN(1,Inputs!$F$6*$D279))*(ic*Inputs!$C$6+flat_fee-cost_acc-cost_wd*Inputs!$E$6*$E279-cost_fx*Inputs!$D$6)+12*Inputs!$B$7*(1-MIN(1,Inputs!$F$7*$D279))*(ic*Inputs!$C$7+flat_fee-cost_acc-cost_wd*Inputs!$E$7*$E279-cost_fx*Inputs!$D$7)+12*Inputs!$B$8*(1-MIN(1,Inputs!$F$8*$D279))*(ic*Inputs!$C$8+flat_fee-cost_acc-cost_wd*Inputs!$E$8*$E279-cost_fx*Inputs!$D$8)-fixed</f>
        <v>65497.20157352</v>
      </c>
    </row>
    <row r="280" customFormat="false" ht="15" hidden="false" customHeight="false" outlineLevel="0" collapsed="false">
      <c r="A280" s="0" t="n">
        <v>215</v>
      </c>
      <c r="B280" s="0" t="n">
        <v>0.144712</v>
      </c>
      <c r="C280" s="0" t="n">
        <v>0.857849</v>
      </c>
      <c r="D280" s="0" t="n">
        <v>1.119631</v>
      </c>
      <c r="E280" s="0" t="n">
        <v>1.197586</v>
      </c>
      <c r="F280" s="0" t="n">
        <v>0.195435</v>
      </c>
      <c r="G280" s="0" t="n">
        <f aca="false">12*Inputs!$B$6*(MIN(1,$H$50*$C280)*(ic*Inputs!$C$6+pS+fee_fx*Inputs!$D$6-cost_acc-cost_wd*Inputs!$E$6*$E280-cost_fx*Inputs!$D$6-$F280)+(1-MIN(1,$H$50*$C280))*(1-MIN(1,Inputs!$G$6*$D280)*churn_nonbuyers)*(ic*Inputs!$C$6+fee_wd*Inputs!$E$6*(1-$B280)+fee_fx*Inputs!$D$6-cost_acc-cost_wd*Inputs!$E$6*(1-$B280)-cost_fx*Inputs!$D$6))</f>
        <v>214213.192898645</v>
      </c>
      <c r="H280" s="0" t="n">
        <f aca="false">12*Inputs!$B$7*(MIN(1,$H$51*$C280)*(ic*Inputs!$C$7+pE+fee_fx*Inputs!$D$7-cost_acc-cost_wd*Inputs!$E$7*$E280-cost_fx*Inputs!$D$7-$F280)+(1-MIN(1,$H$51*$C280))*(1-MIN(1,Inputs!$G$7*$D280)*churn_nonbuyers)*(ic*Inputs!$C$7+fee_wd*Inputs!$E$7*(1-$B280)+fee_fx*Inputs!$D$7-cost_acc-cost_wd*Inputs!$E$7*(1-$B280)-cost_fx*Inputs!$D$7))</f>
        <v>400810.711819355</v>
      </c>
      <c r="I280" s="0" t="n">
        <f aca="false">12*Inputs!$B$8*(MIN(1,$H$52*$C280)*(ic*Inputs!$C$8+pT-cost_acc-cost_wd*Inputs!$E$8-cost_fx*Inputs!$D$8-cost_ins)+(1-MIN(1,$H$52*$C280))*(1-MIN(1,Inputs!$G$8*$D280)*churn_nonbuyers)*(ic*Inputs!$C$8+fee_wd*Inputs!$E$8*(1-$B280)+fee_fx*Inputs!$D$8-cost_acc-cost_wd*Inputs!$E$8*(1-$B280)-cost_fx*Inputs!$D$8))</f>
        <v>151253.454130125</v>
      </c>
      <c r="J280" s="0" t="n">
        <f aca="false">G280+H280+I280-fixed</f>
        <v>66277.3588481259</v>
      </c>
      <c r="K280" s="0" t="n">
        <f aca="false">12*Inputs!$B$6*(1-MIN(1,Inputs!$G$6*$D280)*churn_nonbuyers)*(ic*Inputs!$C$6+fee_wd*Inputs!$E$6*(1-$B280)+fee_fx*Inputs!$D$6-cost_acc-cost_wd*Inputs!$E$6*(1-$B280)-cost_fx*Inputs!$D$6)</f>
        <v>170642.164617158</v>
      </c>
      <c r="L280" s="0" t="n">
        <f aca="false">12*Inputs!$B$7*(1-MIN(1,Inputs!$G$7*$D280)*churn_nonbuyers)*(ic*Inputs!$C$7+fee_wd*Inputs!$E$7*(1-$B280)+fee_fx*Inputs!$D$7-cost_acc-cost_wd*Inputs!$E$7*(1-$B280)-cost_fx*Inputs!$D$7)</f>
        <v>369518.359282295</v>
      </c>
      <c r="M280" s="0" t="n">
        <f aca="false">12*Inputs!$B$8*(1-MIN(1,Inputs!$G$8*$D280)*churn_nonbuyers)*(ic*Inputs!$C$8+fee_wd*Inputs!$E$8*(1-$B280)+fee_fx*Inputs!$D$8-cost_acc-cost_wd*Inputs!$E$8*(1-$B280)-cost_fx*Inputs!$D$8)</f>
        <v>69084.5409067392</v>
      </c>
      <c r="N280" s="0" t="n">
        <f aca="false">K280+L280+I280-fixed</f>
        <v>-8586.02197042096</v>
      </c>
      <c r="O280" s="0" t="n">
        <f aca="false">K280+L280+M280-fixed</f>
        <v>-90754.9351938072</v>
      </c>
      <c r="P280" s="0" t="n">
        <f aca="false">12*Inputs!$B$6*(1-MIN(1,Inputs!$F$6*$D280))*(ic*Inputs!$C$6+flat_fee-cost_acc-cost_wd*Inputs!$E$6*$E280-cost_fx*Inputs!$D$6)+12*Inputs!$B$7*(1-MIN(1,Inputs!$F$7*$D280))*(ic*Inputs!$C$7+flat_fee-cost_acc-cost_wd*Inputs!$E$7*$E280-cost_fx*Inputs!$D$7)+12*Inputs!$B$8*(1-MIN(1,Inputs!$F$8*$D280))*(ic*Inputs!$C$8+flat_fee-cost_acc-cost_wd*Inputs!$E$8*$E280-cost_fx*Inputs!$D$8)-fixed</f>
        <v>-76675.4439841601</v>
      </c>
    </row>
    <row r="281" customFormat="false" ht="15" hidden="false" customHeight="false" outlineLevel="0" collapsed="false">
      <c r="A281" s="0" t="n">
        <v>216</v>
      </c>
      <c r="B281" s="0" t="n">
        <v>0.170306</v>
      </c>
      <c r="C281" s="0" t="n">
        <v>1.030157</v>
      </c>
      <c r="D281" s="0" t="n">
        <v>0.790188</v>
      </c>
      <c r="E281" s="0" t="n">
        <v>1.206169</v>
      </c>
      <c r="F281" s="0" t="n">
        <v>0.264711</v>
      </c>
      <c r="G281" s="0" t="n">
        <f aca="false">12*Inputs!$B$6*(MIN(1,$H$50*$C281)*(ic*Inputs!$C$6+pS+fee_fx*Inputs!$D$6-cost_acc-cost_wd*Inputs!$E$6*$E281-cost_fx*Inputs!$D$6-$F281)+(1-MIN(1,$H$50*$C281))*(1-MIN(1,Inputs!$G$6*$D281)*churn_nonbuyers)*(ic*Inputs!$C$6+fee_wd*Inputs!$E$6*(1-$B281)+fee_fx*Inputs!$D$6-cost_acc-cost_wd*Inputs!$E$6*(1-$B281)-cost_fx*Inputs!$D$6))</f>
        <v>220600.878960688</v>
      </c>
      <c r="H281" s="0" t="n">
        <f aca="false">12*Inputs!$B$7*(MIN(1,$H$51*$C281)*(ic*Inputs!$C$7+pE+fee_fx*Inputs!$D$7-cost_acc-cost_wd*Inputs!$E$7*$E281-cost_fx*Inputs!$D$7-$F281)+(1-MIN(1,$H$51*$C281))*(1-MIN(1,Inputs!$G$7*$D281)*churn_nonbuyers)*(ic*Inputs!$C$7+fee_wd*Inputs!$E$7*(1-$B281)+fee_fx*Inputs!$D$7-cost_acc-cost_wd*Inputs!$E$7*(1-$B281)-cost_fx*Inputs!$D$7))</f>
        <v>402073.209041641</v>
      </c>
      <c r="I281" s="0" t="n">
        <f aca="false">12*Inputs!$B$8*(MIN(1,$H$52*$C281)*(ic*Inputs!$C$8+pT-cost_acc-cost_wd*Inputs!$E$8-cost_fx*Inputs!$D$8-cost_ins)+(1-MIN(1,$H$52*$C281))*(1-MIN(1,Inputs!$G$8*$D281)*churn_nonbuyers)*(ic*Inputs!$C$8+fee_wd*Inputs!$E$8*(1-$B281)+fee_fx*Inputs!$D$8-cost_acc-cost_wd*Inputs!$E$8*(1-$B281)-cost_fx*Inputs!$D$8))</f>
        <v>188150.471544133</v>
      </c>
      <c r="J281" s="0" t="n">
        <f aca="false">G281+H281+I281-fixed</f>
        <v>110824.559546462</v>
      </c>
      <c r="K281" s="0" t="n">
        <f aca="false">12*Inputs!$B$6*(1-MIN(1,Inputs!$G$6*$D281)*churn_nonbuyers)*(ic*Inputs!$C$6+fee_wd*Inputs!$E$6*(1-$B281)+fee_fx*Inputs!$D$6-cost_acc-cost_wd*Inputs!$E$6*(1-$B281)-cost_fx*Inputs!$D$6)</f>
        <v>170079.772014202</v>
      </c>
      <c r="L281" s="0" t="n">
        <f aca="false">12*Inputs!$B$7*(1-MIN(1,Inputs!$G$7*$D281)*churn_nonbuyers)*(ic*Inputs!$C$7+fee_wd*Inputs!$E$7*(1-$B281)+fee_fx*Inputs!$D$7-cost_acc-cost_wd*Inputs!$E$7*(1-$B281)-cost_fx*Inputs!$D$7)</f>
        <v>369699.180584521</v>
      </c>
      <c r="M281" s="0" t="n">
        <f aca="false">12*Inputs!$B$8*(1-MIN(1,Inputs!$G$8*$D281)*churn_nonbuyers)*(ic*Inputs!$C$8+fee_wd*Inputs!$E$8*(1-$B281)+fee_fx*Inputs!$D$8-cost_acc-cost_wd*Inputs!$E$8*(1-$B281)-cost_fx*Inputs!$D$8)</f>
        <v>142204.836012941</v>
      </c>
      <c r="N281" s="0" t="n">
        <f aca="false">K281+L281+I281-fixed</f>
        <v>27929.4241428553</v>
      </c>
      <c r="O281" s="0" t="n">
        <f aca="false">K281+L281+M281-fixed</f>
        <v>-18016.2113883365</v>
      </c>
      <c r="P281" s="0" t="n">
        <f aca="false">12*Inputs!$B$6*(1-MIN(1,Inputs!$F$6*$D281))*(ic*Inputs!$C$6+flat_fee-cost_acc-cost_wd*Inputs!$E$6*$E281-cost_fx*Inputs!$D$6)+12*Inputs!$B$7*(1-MIN(1,Inputs!$F$7*$D281))*(ic*Inputs!$C$7+flat_fee-cost_acc-cost_wd*Inputs!$E$7*$E281-cost_fx*Inputs!$D$7)+12*Inputs!$B$8*(1-MIN(1,Inputs!$F$8*$D281))*(ic*Inputs!$C$8+flat_fee-cost_acc-cost_wd*Inputs!$E$8*$E281-cost_fx*Inputs!$D$8)-fixed</f>
        <v>89344.2382812799</v>
      </c>
    </row>
    <row r="282" customFormat="false" ht="15" hidden="false" customHeight="false" outlineLevel="0" collapsed="false">
      <c r="A282" s="0" t="n">
        <v>217</v>
      </c>
      <c r="B282" s="0" t="n">
        <v>0.540372</v>
      </c>
      <c r="C282" s="0" t="n">
        <v>0.986855</v>
      </c>
      <c r="D282" s="0" t="n">
        <v>1.621099</v>
      </c>
      <c r="E282" s="0" t="n">
        <v>1.162886</v>
      </c>
      <c r="F282" s="0" t="n">
        <v>0.100745</v>
      </c>
      <c r="G282" s="0" t="n">
        <f aca="false">12*Inputs!$B$6*(MIN(1,$H$50*$C282)*(ic*Inputs!$C$6+pS+fee_fx*Inputs!$D$6-cost_acc-cost_wd*Inputs!$E$6*$E282-cost_fx*Inputs!$D$6-$F282)+(1-MIN(1,$H$50*$C282))*(1-MIN(1,Inputs!$G$6*$D282)*churn_nonbuyers)*(ic*Inputs!$C$6+fee_wd*Inputs!$E$6*(1-$B282)+fee_fx*Inputs!$D$6-cost_acc-cost_wd*Inputs!$E$6*(1-$B282)-cost_fx*Inputs!$D$6))</f>
        <v>171309.576511719</v>
      </c>
      <c r="H282" s="0" t="n">
        <f aca="false">12*Inputs!$B$7*(MIN(1,$H$51*$C282)*(ic*Inputs!$C$7+pE+fee_fx*Inputs!$D$7-cost_acc-cost_wd*Inputs!$E$7*$E282-cost_fx*Inputs!$D$7-$F282)+(1-MIN(1,$H$51*$C282))*(1-MIN(1,Inputs!$G$7*$D282)*churn_nonbuyers)*(ic*Inputs!$C$7+fee_wd*Inputs!$E$7*(1-$B282)+fee_fx*Inputs!$D$7-cost_acc-cost_wd*Inputs!$E$7*(1-$B282)-cost_fx*Inputs!$D$7))</f>
        <v>378554.783561378</v>
      </c>
      <c r="I282" s="0" t="n">
        <f aca="false">12*Inputs!$B$8*(MIN(1,$H$52*$C282)*(ic*Inputs!$C$8+pT-cost_acc-cost_wd*Inputs!$E$8-cost_fx*Inputs!$D$8-cost_ins)+(1-MIN(1,$H$52*$C282))*(1-MIN(1,Inputs!$G$8*$D282)*churn_nonbuyers)*(ic*Inputs!$C$8+fee_wd*Inputs!$E$8*(1-$B282)+fee_fx*Inputs!$D$8-cost_acc-cost_wd*Inputs!$E$8*(1-$B282)-cost_fx*Inputs!$D$8))</f>
        <v>142249.22712</v>
      </c>
      <c r="J282" s="0" t="n">
        <f aca="false">G282+H282+I282-fixed</f>
        <v>-7886.41280690371</v>
      </c>
      <c r="K282" s="0" t="n">
        <f aca="false">12*Inputs!$B$6*(1-MIN(1,Inputs!$G$6*$D282)*churn_nonbuyers)*(ic*Inputs!$C$6+fee_wd*Inputs!$E$6*(1-$B282)+fee_fx*Inputs!$D$6-cost_acc-cost_wd*Inputs!$E$6*(1-$B282)-cost_fx*Inputs!$D$6)</f>
        <v>113752.928943562</v>
      </c>
      <c r="L282" s="0" t="n">
        <f aca="false">12*Inputs!$B$7*(1-MIN(1,Inputs!$G$7*$D282)*churn_nonbuyers)*(ic*Inputs!$C$7+fee_wd*Inputs!$E$7*(1-$B282)+fee_fx*Inputs!$D$7-cost_acc-cost_wd*Inputs!$E$7*(1-$B282)-cost_fx*Inputs!$D$7)</f>
        <v>309561.923414137</v>
      </c>
      <c r="M282" s="0" t="n">
        <f aca="false">12*Inputs!$B$8*(1-MIN(1,Inputs!$G$8*$D282)*churn_nonbuyers)*(ic*Inputs!$C$8+fee_wd*Inputs!$E$8*(1-$B282)+fee_fx*Inputs!$D$8-cost_acc-cost_wd*Inputs!$E$8*(1-$B282)-cost_fx*Inputs!$D$8)</f>
        <v>0</v>
      </c>
      <c r="N282" s="0" t="n">
        <f aca="false">K282+L282+I282-fixed</f>
        <v>-134435.920522301</v>
      </c>
      <c r="O282" s="0" t="n">
        <f aca="false">K282+L282+M282-fixed</f>
        <v>-276685.147642301</v>
      </c>
      <c r="P282" s="0" t="n">
        <f aca="false">12*Inputs!$B$6*(1-MIN(1,Inputs!$F$6*$D282))*(ic*Inputs!$C$6+flat_fee-cost_acc-cost_wd*Inputs!$E$6*$E282-cost_fx*Inputs!$D$6)+12*Inputs!$B$7*(1-MIN(1,Inputs!$F$7*$D282))*(ic*Inputs!$C$7+flat_fee-cost_acc-cost_wd*Inputs!$E$7*$E282-cost_fx*Inputs!$D$7)+12*Inputs!$B$8*(1-MIN(1,Inputs!$F$8*$D282))*(ic*Inputs!$C$8+flat_fee-cost_acc-cost_wd*Inputs!$E$8*$E282-cost_fx*Inputs!$D$8)-fixed</f>
        <v>-325869.46926064</v>
      </c>
    </row>
    <row r="283" customFormat="false" ht="15" hidden="false" customHeight="false" outlineLevel="0" collapsed="false">
      <c r="A283" s="0" t="n">
        <v>218</v>
      </c>
      <c r="B283" s="0" t="n">
        <v>0.124841</v>
      </c>
      <c r="C283" s="0" t="n">
        <v>0.829046</v>
      </c>
      <c r="D283" s="0" t="n">
        <v>1.133375</v>
      </c>
      <c r="E283" s="0" t="n">
        <v>1.395204</v>
      </c>
      <c r="F283" s="0" t="n">
        <v>0.037628</v>
      </c>
      <c r="G283" s="0" t="n">
        <f aca="false">12*Inputs!$B$6*(MIN(1,$H$50*$C283)*(ic*Inputs!$C$6+pS+fee_fx*Inputs!$D$6-cost_acc-cost_wd*Inputs!$E$6*$E283-cost_fx*Inputs!$D$6-$F283)+(1-MIN(1,$H$50*$C283))*(1-MIN(1,Inputs!$G$6*$D283)*churn_nonbuyers)*(ic*Inputs!$C$6+fee_wd*Inputs!$E$6*(1-$B283)+fee_fx*Inputs!$D$6-cost_acc-cost_wd*Inputs!$E$6*(1-$B283)-cost_fx*Inputs!$D$6))</f>
        <v>214394.084910822</v>
      </c>
      <c r="H283" s="0" t="n">
        <f aca="false">12*Inputs!$B$7*(MIN(1,$H$51*$C283)*(ic*Inputs!$C$7+pE+fee_fx*Inputs!$D$7-cost_acc-cost_wd*Inputs!$E$7*$E283-cost_fx*Inputs!$D$7-$F283)+(1-MIN(1,$H$51*$C283))*(1-MIN(1,Inputs!$G$7*$D283)*churn_nonbuyers)*(ic*Inputs!$C$7+fee_wd*Inputs!$E$7*(1-$B283)+fee_fx*Inputs!$D$7-cost_acc-cost_wd*Inputs!$E$7*(1-$B283)-cost_fx*Inputs!$D$7))</f>
        <v>390164.207095765</v>
      </c>
      <c r="I283" s="0" t="n">
        <f aca="false">12*Inputs!$B$8*(MIN(1,$H$52*$C283)*(ic*Inputs!$C$8+pT-cost_acc-cost_wd*Inputs!$E$8-cost_fx*Inputs!$D$8-cost_ins)+(1-MIN(1,$H$52*$C283))*(1-MIN(1,Inputs!$G$8*$D283)*churn_nonbuyers)*(ic*Inputs!$C$8+fee_wd*Inputs!$E$8*(1-$B283)+fee_fx*Inputs!$D$8-cost_acc-cost_wd*Inputs!$E$8*(1-$B283)-cost_fx*Inputs!$D$8))</f>
        <v>147287.469713419</v>
      </c>
      <c r="J283" s="0" t="n">
        <f aca="false">G283+H283+I283-fixed</f>
        <v>51845.7617200057</v>
      </c>
      <c r="K283" s="0" t="n">
        <f aca="false">12*Inputs!$B$6*(1-MIN(1,Inputs!$G$6*$D283)*churn_nonbuyers)*(ic*Inputs!$C$6+fee_wd*Inputs!$E$6*(1-$B283)+fee_fx*Inputs!$D$6-cost_acc-cost_wd*Inputs!$E$6*(1-$B283)-cost_fx*Inputs!$D$6)</f>
        <v>173217.2160123</v>
      </c>
      <c r="L283" s="0" t="n">
        <f aca="false">12*Inputs!$B$7*(1-MIN(1,Inputs!$G$7*$D283)*churn_nonbuyers)*(ic*Inputs!$C$7+fee_wd*Inputs!$E$7*(1-$B283)+fee_fx*Inputs!$D$7-cost_acc-cost_wd*Inputs!$E$7*(1-$B283)-cost_fx*Inputs!$D$7)</f>
        <v>372124.83600738</v>
      </c>
      <c r="M283" s="0" t="n">
        <f aca="false">12*Inputs!$B$8*(1-MIN(1,Inputs!$G$8*$D283)*churn_nonbuyers)*(ic*Inputs!$C$8+fee_wd*Inputs!$E$8*(1-$B283)+fee_fx*Inputs!$D$8-cost_acc-cost_wd*Inputs!$E$8*(1-$B283)-cost_fx*Inputs!$D$8)</f>
        <v>66208.2320574</v>
      </c>
      <c r="N283" s="0" t="n">
        <f aca="false">K283+L283+I283-fixed</f>
        <v>-7370.47826690145</v>
      </c>
      <c r="O283" s="0" t="n">
        <f aca="false">K283+L283+M283-fixed</f>
        <v>-88449.7159229199</v>
      </c>
      <c r="P283" s="0" t="n">
        <f aca="false">12*Inputs!$B$6*(1-MIN(1,Inputs!$F$6*$D283))*(ic*Inputs!$C$6+flat_fee-cost_acc-cost_wd*Inputs!$E$6*$E283-cost_fx*Inputs!$D$6)+12*Inputs!$B$7*(1-MIN(1,Inputs!$F$7*$D283))*(ic*Inputs!$C$7+flat_fee-cost_acc-cost_wd*Inputs!$E$7*$E283-cost_fx*Inputs!$D$7)+12*Inputs!$B$8*(1-MIN(1,Inputs!$F$8*$D283))*(ic*Inputs!$C$8+flat_fee-cost_acc-cost_wd*Inputs!$E$8*$E283-cost_fx*Inputs!$D$8)-fixed</f>
        <v>-162819.54496</v>
      </c>
    </row>
    <row r="284" customFormat="false" ht="15" hidden="false" customHeight="false" outlineLevel="0" collapsed="false">
      <c r="A284" s="0" t="n">
        <v>219</v>
      </c>
      <c r="B284" s="0" t="n">
        <v>0.341496</v>
      </c>
      <c r="C284" s="0" t="n">
        <v>0.920788</v>
      </c>
      <c r="D284" s="0" t="n">
        <v>1.021839</v>
      </c>
      <c r="E284" s="0" t="n">
        <v>1.128318</v>
      </c>
      <c r="F284" s="0" t="n">
        <v>0.113663</v>
      </c>
      <c r="G284" s="0" t="n">
        <f aca="false">12*Inputs!$B$6*(MIN(1,$H$50*$C284)*(ic*Inputs!$C$6+pS+fee_fx*Inputs!$D$6-cost_acc-cost_wd*Inputs!$E$6*$E284-cost_fx*Inputs!$D$6-$F284)+(1-MIN(1,$H$50*$C284))*(1-MIN(1,Inputs!$G$6*$D284)*churn_nonbuyers)*(ic*Inputs!$C$6+fee_wd*Inputs!$E$6*(1-$B284)+fee_fx*Inputs!$D$6-cost_acc-cost_wd*Inputs!$E$6*(1-$B284)-cost_fx*Inputs!$D$6))</f>
        <v>196524.604861963</v>
      </c>
      <c r="H284" s="0" t="n">
        <f aca="false">12*Inputs!$B$7*(MIN(1,$H$51*$C284)*(ic*Inputs!$C$7+pE+fee_fx*Inputs!$D$7-cost_acc-cost_wd*Inputs!$E$7*$E284-cost_fx*Inputs!$D$7-$F284)+(1-MIN(1,$H$51*$C284))*(1-MIN(1,Inputs!$G$7*$D284)*churn_nonbuyers)*(ic*Inputs!$C$7+fee_wd*Inputs!$E$7*(1-$B284)+fee_fx*Inputs!$D$7-cost_acc-cost_wd*Inputs!$E$7*(1-$B284)-cost_fx*Inputs!$D$7))</f>
        <v>398148.479757411</v>
      </c>
      <c r="I284" s="0" t="n">
        <f aca="false">12*Inputs!$B$8*(MIN(1,$H$52*$C284)*(ic*Inputs!$C$8+pT-cost_acc-cost_wd*Inputs!$E$8-cost_fx*Inputs!$D$8-cost_ins)+(1-MIN(1,$H$52*$C284))*(1-MIN(1,Inputs!$G$8*$D284)*churn_nonbuyers)*(ic*Inputs!$C$8+fee_wd*Inputs!$E$8*(1-$B284)+fee_fx*Inputs!$D$8-cost_acc-cost_wd*Inputs!$E$8*(1-$B284)-cost_fx*Inputs!$D$8))</f>
        <v>164099.10334707</v>
      </c>
      <c r="J284" s="0" t="n">
        <f aca="false">G284+H284+I284-fixed</f>
        <v>58772.1879664434</v>
      </c>
      <c r="K284" s="0" t="n">
        <f aca="false">12*Inputs!$B$6*(1-MIN(1,Inputs!$G$6*$D284)*churn_nonbuyers)*(ic*Inputs!$C$6+fee_wd*Inputs!$E$6*(1-$B284)+fee_fx*Inputs!$D$6-cost_acc-cost_wd*Inputs!$E$6*(1-$B284)-cost_fx*Inputs!$D$6)</f>
        <v>144636.907184237</v>
      </c>
      <c r="L284" s="0" t="n">
        <f aca="false">12*Inputs!$B$7*(1-MIN(1,Inputs!$G$7*$D284)*churn_nonbuyers)*(ic*Inputs!$C$7+fee_wd*Inputs!$E$7*(1-$B284)+fee_fx*Inputs!$D$7-cost_acc-cost_wd*Inputs!$E$7*(1-$B284)-cost_fx*Inputs!$D$7)</f>
        <v>343171.892438542</v>
      </c>
      <c r="M284" s="0" t="n">
        <f aca="false">12*Inputs!$B$8*(1-MIN(1,Inputs!$G$8*$D284)*churn_nonbuyers)*(ic*Inputs!$C$8+fee_wd*Inputs!$E$8*(1-$B284)+fee_fx*Inputs!$D$8-cost_acc-cost_wd*Inputs!$E$8*(1-$B284)-cost_fx*Inputs!$D$8)</f>
        <v>88263.2693664384</v>
      </c>
      <c r="N284" s="0" t="n">
        <f aca="false">K284+L284+I284-fixed</f>
        <v>-48092.0970301515</v>
      </c>
      <c r="O284" s="0" t="n">
        <f aca="false">K284+L284+M284-fixed</f>
        <v>-123927.931010783</v>
      </c>
      <c r="P284" s="0" t="n">
        <f aca="false">12*Inputs!$B$6*(1-MIN(1,Inputs!$F$6*$D284))*(ic*Inputs!$C$6+flat_fee-cost_acc-cost_wd*Inputs!$E$6*$E284-cost_fx*Inputs!$D$6)+12*Inputs!$B$7*(1-MIN(1,Inputs!$F$7*$D284))*(ic*Inputs!$C$7+flat_fee-cost_acc-cost_wd*Inputs!$E$7*$E284-cost_fx*Inputs!$D$7)+12*Inputs!$B$8*(1-MIN(1,Inputs!$F$8*$D284))*(ic*Inputs!$C$8+flat_fee-cost_acc-cost_wd*Inputs!$E$8*$E284-cost_fx*Inputs!$D$8)-fixed</f>
        <v>3395.56124048005</v>
      </c>
    </row>
    <row r="285" customFormat="false" ht="15" hidden="false" customHeight="false" outlineLevel="0" collapsed="false">
      <c r="A285" s="0" t="n">
        <v>220</v>
      </c>
      <c r="B285" s="0" t="n">
        <v>0.094858</v>
      </c>
      <c r="C285" s="0" t="n">
        <v>0.739591</v>
      </c>
      <c r="D285" s="0" t="n">
        <v>0.795834</v>
      </c>
      <c r="E285" s="0" t="n">
        <v>1.125639</v>
      </c>
      <c r="F285" s="0" t="n">
        <v>0.264573</v>
      </c>
      <c r="G285" s="0" t="n">
        <f aca="false">12*Inputs!$B$6*(MIN(1,$H$50*$C285)*(ic*Inputs!$C$6+pS+fee_fx*Inputs!$D$6-cost_acc-cost_wd*Inputs!$E$6*$E285-cost_fx*Inputs!$D$6-$F285)+(1-MIN(1,$H$50*$C285))*(1-MIN(1,Inputs!$G$6*$D285)*churn_nonbuyers)*(ic*Inputs!$C$6+fee_wd*Inputs!$E$6*(1-$B285)+fee_fx*Inputs!$D$6-cost_acc-cost_wd*Inputs!$E$6*(1-$B285)-cost_fx*Inputs!$D$6))</f>
        <v>217493.415763735</v>
      </c>
      <c r="H285" s="0" t="n">
        <f aca="false">12*Inputs!$B$7*(MIN(1,$H$51*$C285)*(ic*Inputs!$C$7+pE+fee_fx*Inputs!$D$7-cost_acc-cost_wd*Inputs!$E$7*$E285-cost_fx*Inputs!$D$7-$F285)+(1-MIN(1,$H$51*$C285))*(1-MIN(1,Inputs!$G$7*$D285)*churn_nonbuyers)*(ic*Inputs!$C$7+fee_wd*Inputs!$E$7*(1-$B285)+fee_fx*Inputs!$D$7-cost_acc-cost_wd*Inputs!$E$7*(1-$B285)-cost_fx*Inputs!$D$7))</f>
        <v>407231.47461199</v>
      </c>
      <c r="I285" s="0" t="n">
        <f aca="false">12*Inputs!$B$8*(MIN(1,$H$52*$C285)*(ic*Inputs!$C$8+pT-cost_acc-cost_wd*Inputs!$E$8-cost_fx*Inputs!$D$8-cost_ins)+(1-MIN(1,$H$52*$C285))*(1-MIN(1,Inputs!$G$8*$D285)*churn_nonbuyers)*(ic*Inputs!$C$8+fee_wd*Inputs!$E$8*(1-$B285)+fee_fx*Inputs!$D$8-cost_acc-cost_wd*Inputs!$E$8*(1-$B285)-cost_fx*Inputs!$D$8))</f>
        <v>175358.080828969</v>
      </c>
      <c r="J285" s="0" t="n">
        <f aca="false">G285+H285+I285-fixed</f>
        <v>100082.971204694</v>
      </c>
      <c r="K285" s="0" t="n">
        <f aca="false">12*Inputs!$B$6*(1-MIN(1,Inputs!$G$6*$D285)*churn_nonbuyers)*(ic*Inputs!$C$6+fee_wd*Inputs!$E$6*(1-$B285)+fee_fx*Inputs!$D$6-cost_acc-cost_wd*Inputs!$E$6*(1-$B285)-cost_fx*Inputs!$D$6)</f>
        <v>180461.978075318</v>
      </c>
      <c r="L285" s="0" t="n">
        <f aca="false">12*Inputs!$B$7*(1-MIN(1,Inputs!$G$7*$D285)*churn_nonbuyers)*(ic*Inputs!$C$7+fee_wd*Inputs!$E$7*(1-$B285)+fee_fx*Inputs!$D$7-cost_acc-cost_wd*Inputs!$E$7*(1-$B285)-cost_fx*Inputs!$D$7)</f>
        <v>380240.162013191</v>
      </c>
      <c r="M285" s="0" t="n">
        <f aca="false">12*Inputs!$B$8*(1-MIN(1,Inputs!$G$8*$D285)*churn_nonbuyers)*(ic*Inputs!$C$8+fee_wd*Inputs!$E$8*(1-$B285)+fee_fx*Inputs!$D$8-cost_acc-cost_wd*Inputs!$E$8*(1-$B285)-cost_fx*Inputs!$D$8)</f>
        <v>142551.168724819</v>
      </c>
      <c r="N285" s="0" t="n">
        <f aca="false">K285+L285+I285-fixed</f>
        <v>36060.2209174783</v>
      </c>
      <c r="O285" s="0" t="n">
        <f aca="false">K285+L285+M285-fixed</f>
        <v>3253.30881332874</v>
      </c>
      <c r="P285" s="0" t="n">
        <f aca="false">12*Inputs!$B$6*(1-MIN(1,Inputs!$F$6*$D285))*(ic*Inputs!$C$6+flat_fee-cost_acc-cost_wd*Inputs!$E$6*$E285-cost_fx*Inputs!$D$6)+12*Inputs!$B$7*(1-MIN(1,Inputs!$F$7*$D285))*(ic*Inputs!$C$7+flat_fee-cost_acc-cost_wd*Inputs!$E$7*$E285-cost_fx*Inputs!$D$7)+12*Inputs!$B$8*(1-MIN(1,Inputs!$F$8*$D285))*(ic*Inputs!$C$8+flat_fee-cost_acc-cost_wd*Inputs!$E$8*$E285-cost_fx*Inputs!$D$8)-fixed</f>
        <v>125174.58515024</v>
      </c>
    </row>
    <row r="286" customFormat="false" ht="15" hidden="false" customHeight="false" outlineLevel="0" collapsed="false">
      <c r="A286" s="0" t="n">
        <v>221</v>
      </c>
      <c r="B286" s="0" t="n">
        <v>0.518406</v>
      </c>
      <c r="C286" s="0" t="n">
        <v>0.841265</v>
      </c>
      <c r="D286" s="0" t="n">
        <v>1.055055</v>
      </c>
      <c r="E286" s="0" t="n">
        <v>1.193427</v>
      </c>
      <c r="F286" s="0" t="n">
        <v>0.224236</v>
      </c>
      <c r="G286" s="0" t="n">
        <f aca="false">12*Inputs!$B$6*(MIN(1,$H$50*$C286)*(ic*Inputs!$C$6+pS+fee_fx*Inputs!$D$6-cost_acc-cost_wd*Inputs!$E$6*$E286-cost_fx*Inputs!$D$6-$F286)+(1-MIN(1,$H$50*$C286))*(1-MIN(1,Inputs!$G$6*$D286)*churn_nonbuyers)*(ic*Inputs!$C$6+fee_wd*Inputs!$E$6*(1-$B286)+fee_fx*Inputs!$D$6-cost_acc-cost_wd*Inputs!$E$6*(1-$B286)-cost_fx*Inputs!$D$6))</f>
        <v>165894.957446525</v>
      </c>
      <c r="H286" s="0" t="n">
        <f aca="false">12*Inputs!$B$7*(MIN(1,$H$51*$C286)*(ic*Inputs!$C$7+pE+fee_fx*Inputs!$D$7-cost_acc-cost_wd*Inputs!$E$7*$E286-cost_fx*Inputs!$D$7-$F286)+(1-MIN(1,$H$51*$C286))*(1-MIN(1,Inputs!$G$7*$D286)*churn_nonbuyers)*(ic*Inputs!$C$7+fee_wd*Inputs!$E$7*(1-$B286)+fee_fx*Inputs!$D$7-cost_acc-cost_wd*Inputs!$E$7*(1-$B286)-cost_fx*Inputs!$D$7))</f>
        <v>365130.891751661</v>
      </c>
      <c r="I286" s="0" t="n">
        <f aca="false">12*Inputs!$B$8*(MIN(1,$H$52*$C286)*(ic*Inputs!$C$8+pT-cost_acc-cost_wd*Inputs!$E$8-cost_fx*Inputs!$D$8-cost_ins)+(1-MIN(1,$H$52*$C286))*(1-MIN(1,Inputs!$G$8*$D286)*churn_nonbuyers)*(ic*Inputs!$C$8+fee_wd*Inputs!$E$8*(1-$B286)+fee_fx*Inputs!$D$8-cost_acc-cost_wd*Inputs!$E$8*(1-$B286)-cost_fx*Inputs!$D$8))</f>
        <v>153673.497118303</v>
      </c>
      <c r="J286" s="0" t="n">
        <f aca="false">G286+H286+I286-fixed</f>
        <v>-15300.6536835106</v>
      </c>
      <c r="K286" s="0" t="n">
        <f aca="false">12*Inputs!$B$6*(1-MIN(1,Inputs!$G$6*$D286)*churn_nonbuyers)*(ic*Inputs!$C$6+fee_wd*Inputs!$E$6*(1-$B286)+fee_fx*Inputs!$D$6-cost_acc-cost_wd*Inputs!$E$6*(1-$B286)-cost_fx*Inputs!$D$6)</f>
        <v>120252.598864776</v>
      </c>
      <c r="L286" s="0" t="n">
        <f aca="false">12*Inputs!$B$7*(1-MIN(1,Inputs!$G$7*$D286)*churn_nonbuyers)*(ic*Inputs!$C$7+fee_wd*Inputs!$E$7*(1-$B286)+fee_fx*Inputs!$D$7-cost_acc-cost_wd*Inputs!$E$7*(1-$B286)-cost_fx*Inputs!$D$7)</f>
        <v>318150.401078866</v>
      </c>
      <c r="M286" s="0" t="n">
        <f aca="false">12*Inputs!$B$8*(1-MIN(1,Inputs!$G$8*$D286)*churn_nonbuyers)*(ic*Inputs!$C$8+fee_wd*Inputs!$E$8*(1-$B286)+fee_fx*Inputs!$D$8-cost_acc-cost_wd*Inputs!$E$8*(1-$B286)-cost_fx*Inputs!$D$8)</f>
        <v>78834.959502288</v>
      </c>
      <c r="N286" s="0" t="n">
        <f aca="false">K286+L286+I286-fixed</f>
        <v>-107923.502938055</v>
      </c>
      <c r="O286" s="0" t="n">
        <f aca="false">K286+L286+M286-fixed</f>
        <v>-182762.04055407</v>
      </c>
      <c r="P286" s="0" t="n">
        <f aca="false">12*Inputs!$B$6*(1-MIN(1,Inputs!$F$6*$D286))*(ic*Inputs!$C$6+flat_fee-cost_acc-cost_wd*Inputs!$E$6*$E286-cost_fx*Inputs!$D$6)+12*Inputs!$B$7*(1-MIN(1,Inputs!$F$7*$D286))*(ic*Inputs!$C$7+flat_fee-cost_acc-cost_wd*Inputs!$E$7*$E286-cost_fx*Inputs!$D$7)+12*Inputs!$B$8*(1-MIN(1,Inputs!$F$8*$D286))*(ic*Inputs!$C$8+flat_fee-cost_acc-cost_wd*Inputs!$E$8*$E286-cost_fx*Inputs!$D$8)-fixed</f>
        <v>-41579.7304036001</v>
      </c>
    </row>
    <row r="287" customFormat="false" ht="15" hidden="false" customHeight="false" outlineLevel="0" collapsed="false">
      <c r="A287" s="0" t="n">
        <v>222</v>
      </c>
      <c r="B287" s="0" t="n">
        <v>0.12028</v>
      </c>
      <c r="C287" s="0" t="n">
        <v>0.974404</v>
      </c>
      <c r="D287" s="0" t="n">
        <v>1.345817</v>
      </c>
      <c r="E287" s="0" t="n">
        <v>1.196489</v>
      </c>
      <c r="F287" s="0" t="n">
        <v>0.11248</v>
      </c>
      <c r="G287" s="0" t="n">
        <f aca="false">12*Inputs!$B$6*(MIN(1,$H$50*$C287)*(ic*Inputs!$C$6+pS+fee_fx*Inputs!$D$6-cost_acc-cost_wd*Inputs!$E$6*$E287-cost_fx*Inputs!$D$6-$F287)+(1-MIN(1,$H$50*$C287))*(1-MIN(1,Inputs!$G$6*$D287)*churn_nonbuyers)*(ic*Inputs!$C$6+fee_wd*Inputs!$E$6*(1-$B287)+fee_fx*Inputs!$D$6-cost_acc-cost_wd*Inputs!$E$6*(1-$B287)-cost_fx*Inputs!$D$6))</f>
        <v>223160.868621237</v>
      </c>
      <c r="H287" s="0" t="n">
        <f aca="false">12*Inputs!$B$7*(MIN(1,$H$51*$C287)*(ic*Inputs!$C$7+pE+fee_fx*Inputs!$D$7-cost_acc-cost_wd*Inputs!$E$7*$E287-cost_fx*Inputs!$D$7-$F287)+(1-MIN(1,$H$51*$C287))*(1-MIN(1,Inputs!$G$7*$D287)*churn_nonbuyers)*(ic*Inputs!$C$7+fee_wd*Inputs!$E$7*(1-$B287)+fee_fx*Inputs!$D$7-cost_acc-cost_wd*Inputs!$E$7*(1-$B287)-cost_fx*Inputs!$D$7))</f>
        <v>410318.38719211</v>
      </c>
      <c r="I287" s="0" t="n">
        <f aca="false">12*Inputs!$B$8*(MIN(1,$H$52*$C287)*(ic*Inputs!$C$8+pT-cost_acc-cost_wd*Inputs!$E$8-cost_fx*Inputs!$D$8-cost_ins)+(1-MIN(1,$H$52*$C287))*(1-MIN(1,Inputs!$G$8*$D287)*churn_nonbuyers)*(ic*Inputs!$C$8+fee_wd*Inputs!$E$8*(1-$B287)+fee_fx*Inputs!$D$8-cost_acc-cost_wd*Inputs!$E$8*(1-$B287)-cost_fx*Inputs!$D$8))</f>
        <v>146359.257710648</v>
      </c>
      <c r="J287" s="0" t="n">
        <f aca="false">G287+H287+I287-fixed</f>
        <v>79838.5135239946</v>
      </c>
      <c r="K287" s="0" t="n">
        <f aca="false">12*Inputs!$B$6*(1-MIN(1,Inputs!$G$6*$D287)*churn_nonbuyers)*(ic*Inputs!$C$6+fee_wd*Inputs!$E$6*(1-$B287)+fee_fx*Inputs!$D$6-cost_acc-cost_wd*Inputs!$E$6*(1-$B287)-cost_fx*Inputs!$D$6)</f>
        <v>171879.343695072</v>
      </c>
      <c r="L287" s="0" t="n">
        <f aca="false">12*Inputs!$B$7*(1-MIN(1,Inputs!$G$7*$D287)*churn_nonbuyers)*(ic*Inputs!$C$7+fee_wd*Inputs!$E$7*(1-$B287)+fee_fx*Inputs!$D$7-cost_acc-cost_wd*Inputs!$E$7*(1-$B287)-cost_fx*Inputs!$D$7)</f>
        <v>370299.977001043</v>
      </c>
      <c r="M287" s="0" t="n">
        <f aca="false">12*Inputs!$B$8*(1-MIN(1,Inputs!$G$8*$D287)*churn_nonbuyers)*(ic*Inputs!$C$8+fee_wd*Inputs!$E$8*(1-$B287)+fee_fx*Inputs!$D$8-cost_acc-cost_wd*Inputs!$E$8*(1-$B287)-cost_fx*Inputs!$D$8)</f>
        <v>18573.287430336</v>
      </c>
      <c r="N287" s="0" t="n">
        <f aca="false">K287+L287+I287-fixed</f>
        <v>-11461.4215932371</v>
      </c>
      <c r="O287" s="0" t="n">
        <f aca="false">K287+L287+M287-fixed</f>
        <v>-139247.391873549</v>
      </c>
      <c r="P287" s="0" t="n">
        <f aca="false">12*Inputs!$B$6*(1-MIN(1,Inputs!$F$6*$D287))*(ic*Inputs!$C$6+flat_fee-cost_acc-cost_wd*Inputs!$E$6*$E287-cost_fx*Inputs!$D$6)+12*Inputs!$B$7*(1-MIN(1,Inputs!$F$7*$D287))*(ic*Inputs!$C$7+flat_fee-cost_acc-cost_wd*Inputs!$E$7*$E287-cost_fx*Inputs!$D$7)+12*Inputs!$B$8*(1-MIN(1,Inputs!$F$8*$D287))*(ic*Inputs!$C$8+flat_fee-cost_acc-cost_wd*Inputs!$E$8*$E287-cost_fx*Inputs!$D$8)-fixed</f>
        <v>-193119.32041288</v>
      </c>
    </row>
    <row r="288" customFormat="false" ht="15" hidden="false" customHeight="false" outlineLevel="0" collapsed="false">
      <c r="A288" s="0" t="n">
        <v>223</v>
      </c>
      <c r="B288" s="0" t="n">
        <v>0.110931</v>
      </c>
      <c r="C288" s="0" t="n">
        <v>0.791615</v>
      </c>
      <c r="D288" s="0" t="n">
        <v>1.586776</v>
      </c>
      <c r="E288" s="0" t="n">
        <v>1.166167</v>
      </c>
      <c r="F288" s="0" t="n">
        <v>0.159849</v>
      </c>
      <c r="G288" s="0" t="n">
        <f aca="false">12*Inputs!$B$6*(MIN(1,$H$50*$C288)*(ic*Inputs!$C$6+pS+fee_fx*Inputs!$D$6-cost_acc-cost_wd*Inputs!$E$6*$E288-cost_fx*Inputs!$D$6-$F288)+(1-MIN(1,$H$50*$C288))*(1-MIN(1,Inputs!$G$6*$D288)*churn_nonbuyers)*(ic*Inputs!$C$6+fee_wd*Inputs!$E$6*(1-$B288)+fee_fx*Inputs!$D$6-cost_acc-cost_wd*Inputs!$E$6*(1-$B288)-cost_fx*Inputs!$D$6))</f>
        <v>212311.384433901</v>
      </c>
      <c r="H288" s="0" t="n">
        <f aca="false">12*Inputs!$B$7*(MIN(1,$H$51*$C288)*(ic*Inputs!$C$7+pE+fee_fx*Inputs!$D$7-cost_acc-cost_wd*Inputs!$E$7*$E288-cost_fx*Inputs!$D$7-$F288)+(1-MIN(1,$H$51*$C288))*(1-MIN(1,Inputs!$G$7*$D288)*churn_nonbuyers)*(ic*Inputs!$C$7+fee_wd*Inputs!$E$7*(1-$B288)+fee_fx*Inputs!$D$7-cost_acc-cost_wd*Inputs!$E$7*(1-$B288)-cost_fx*Inputs!$D$7))</f>
        <v>402386.615365285</v>
      </c>
      <c r="I288" s="0" t="n">
        <f aca="false">12*Inputs!$B$8*(MIN(1,$H$52*$C288)*(ic*Inputs!$C$8+pT-cost_acc-cost_wd*Inputs!$E$8-cost_fx*Inputs!$D$8-cost_ins)+(1-MIN(1,$H$52*$C288))*(1-MIN(1,Inputs!$G$8*$D288)*churn_nonbuyers)*(ic*Inputs!$C$8+fee_wd*Inputs!$E$8*(1-$B288)+fee_fx*Inputs!$D$8-cost_acc-cost_wd*Inputs!$E$8*(1-$B288)-cost_fx*Inputs!$D$8))</f>
        <v>114106.55256</v>
      </c>
      <c r="J288" s="0" t="n">
        <f aca="false">G288+H288+I288-fixed</f>
        <v>28804.5523591858</v>
      </c>
      <c r="K288" s="0" t="n">
        <f aca="false">12*Inputs!$B$6*(1-MIN(1,Inputs!$G$6*$D288)*churn_nonbuyers)*(ic*Inputs!$C$6+fee_wd*Inputs!$E$6*(1-$B288)+fee_fx*Inputs!$D$6-cost_acc-cost_wd*Inputs!$E$6*(1-$B288)-cost_fx*Inputs!$D$6)</f>
        <v>170898.596988883</v>
      </c>
      <c r="L288" s="0" t="n">
        <f aca="false">12*Inputs!$B$7*(1-MIN(1,Inputs!$G$7*$D288)*churn_nonbuyers)*(ic*Inputs!$C$7+fee_wd*Inputs!$E$7*(1-$B288)+fee_fx*Inputs!$D$7-cost_acc-cost_wd*Inputs!$E$7*(1-$B288)-cost_fx*Inputs!$D$7)</f>
        <v>368792.71134533</v>
      </c>
      <c r="M288" s="0" t="n">
        <f aca="false">12*Inputs!$B$8*(1-MIN(1,Inputs!$G$8*$D288)*churn_nonbuyers)*(ic*Inputs!$C$8+fee_wd*Inputs!$E$8*(1-$B288)+fee_fx*Inputs!$D$8-cost_acc-cost_wd*Inputs!$E$8*(1-$B288)-cost_fx*Inputs!$D$8)</f>
        <v>0</v>
      </c>
      <c r="N288" s="0" t="n">
        <f aca="false">K288+L288+I288-fixed</f>
        <v>-46202.1391057869</v>
      </c>
      <c r="O288" s="0" t="n">
        <f aca="false">K288+L288+M288-fixed</f>
        <v>-160308.691665787</v>
      </c>
      <c r="P288" s="0" t="n">
        <f aca="false">12*Inputs!$B$6*(1-MIN(1,Inputs!$F$6*$D288))*(ic*Inputs!$C$6+flat_fee-cost_acc-cost_wd*Inputs!$E$6*$E288-cost_fx*Inputs!$D$6)+12*Inputs!$B$7*(1-MIN(1,Inputs!$F$7*$D288))*(ic*Inputs!$C$7+flat_fee-cost_acc-cost_wd*Inputs!$E$7*$E288-cost_fx*Inputs!$D$7)+12*Inputs!$B$8*(1-MIN(1,Inputs!$F$8*$D288))*(ic*Inputs!$C$8+flat_fee-cost_acc-cost_wd*Inputs!$E$8*$E288-cost_fx*Inputs!$D$8)-fixed</f>
        <v>-308810.88630592</v>
      </c>
    </row>
    <row r="289" customFormat="false" ht="15" hidden="false" customHeight="false" outlineLevel="0" collapsed="false">
      <c r="A289" s="0" t="n">
        <v>224</v>
      </c>
      <c r="B289" s="0" t="n">
        <v>0.47372</v>
      </c>
      <c r="C289" s="0" t="n">
        <v>1.026136</v>
      </c>
      <c r="D289" s="0" t="n">
        <v>0.994506</v>
      </c>
      <c r="E289" s="0" t="n">
        <v>1.199766</v>
      </c>
      <c r="F289" s="0" t="n">
        <v>0.169088</v>
      </c>
      <c r="G289" s="0" t="n">
        <f aca="false">12*Inputs!$B$6*(MIN(1,$H$50*$C289)*(ic*Inputs!$C$6+pS+fee_fx*Inputs!$D$6-cost_acc-cost_wd*Inputs!$E$6*$E289-cost_fx*Inputs!$D$6-$F289)+(1-MIN(1,$H$50*$C289))*(1-MIN(1,Inputs!$G$6*$D289)*churn_nonbuyers)*(ic*Inputs!$C$6+fee_wd*Inputs!$E$6*(1-$B289)+fee_fx*Inputs!$D$6-cost_acc-cost_wd*Inputs!$E$6*(1-$B289)-cost_fx*Inputs!$D$6))</f>
        <v>183044.605442549</v>
      </c>
      <c r="H289" s="0" t="n">
        <f aca="false">12*Inputs!$B$7*(MIN(1,$H$51*$C289)*(ic*Inputs!$C$7+pE+fee_fx*Inputs!$D$7-cost_acc-cost_wd*Inputs!$E$7*$E289-cost_fx*Inputs!$D$7-$F289)+(1-MIN(1,$H$51*$C289))*(1-MIN(1,Inputs!$G$7*$D289)*churn_nonbuyers)*(ic*Inputs!$C$7+fee_wd*Inputs!$E$7*(1-$B289)+fee_fx*Inputs!$D$7-cost_acc-cost_wd*Inputs!$E$7*(1-$B289)-cost_fx*Inputs!$D$7))</f>
        <v>381997.487717442</v>
      </c>
      <c r="I289" s="0" t="n">
        <f aca="false">12*Inputs!$B$8*(MIN(1,$H$52*$C289)*(ic*Inputs!$C$8+pT-cost_acc-cost_wd*Inputs!$E$8-cost_fx*Inputs!$D$8-cost_ins)+(1-MIN(1,$H$52*$C289))*(1-MIN(1,Inputs!$G$8*$D289)*churn_nonbuyers)*(ic*Inputs!$C$8+fee_wd*Inputs!$E$8*(1-$B289)+fee_fx*Inputs!$D$8-cost_acc-cost_wd*Inputs!$E$8*(1-$B289)-cost_fx*Inputs!$D$8))</f>
        <v>173903.193978864</v>
      </c>
      <c r="J289" s="0" t="n">
        <f aca="false">G289+H289+I289-fixed</f>
        <v>38945.2871388546</v>
      </c>
      <c r="K289" s="0" t="n">
        <f aca="false">12*Inputs!$B$6*(1-MIN(1,Inputs!$G$6*$D289)*churn_nonbuyers)*(ic*Inputs!$C$6+fee_wd*Inputs!$E$6*(1-$B289)+fee_fx*Inputs!$D$6-cost_acc-cost_wd*Inputs!$E$6*(1-$B289)-cost_fx*Inputs!$D$6)</f>
        <v>126751.744672704</v>
      </c>
      <c r="L289" s="0" t="n">
        <f aca="false">12*Inputs!$B$7*(1-MIN(1,Inputs!$G$7*$D289)*churn_nonbuyers)*(ic*Inputs!$C$7+fee_wd*Inputs!$E$7*(1-$B289)+fee_fx*Inputs!$D$7-cost_acc-cost_wd*Inputs!$E$7*(1-$B289)-cost_fx*Inputs!$D$7)</f>
        <v>324990.002515622</v>
      </c>
      <c r="M289" s="0" t="n">
        <f aca="false">12*Inputs!$B$8*(1-MIN(1,Inputs!$G$8*$D289)*churn_nonbuyers)*(ic*Inputs!$C$8+fee_wd*Inputs!$E$8*(1-$B289)+fee_fx*Inputs!$D$8-cost_acc-cost_wd*Inputs!$E$8*(1-$B289)-cost_fx*Inputs!$D$8)</f>
        <v>92266.253165952</v>
      </c>
      <c r="N289" s="0" t="n">
        <f aca="false">K289+L289+I289-fixed</f>
        <v>-74355.0588328097</v>
      </c>
      <c r="O289" s="0" t="n">
        <f aca="false">K289+L289+M289-fixed</f>
        <v>-155991.999645722</v>
      </c>
      <c r="P289" s="0" t="n">
        <f aca="false">12*Inputs!$B$6*(1-MIN(1,Inputs!$F$6*$D289))*(ic*Inputs!$C$6+flat_fee-cost_acc-cost_wd*Inputs!$E$6*$E289-cost_fx*Inputs!$D$6)+12*Inputs!$B$7*(1-MIN(1,Inputs!$F$7*$D289))*(ic*Inputs!$C$7+flat_fee-cost_acc-cost_wd*Inputs!$E$7*$E289-cost_fx*Inputs!$D$7)+12*Inputs!$B$8*(1-MIN(1,Inputs!$F$8*$D289))*(ic*Inputs!$C$8+flat_fee-cost_acc-cost_wd*Inputs!$E$8*$E289-cost_fx*Inputs!$D$8)-fixed</f>
        <v>-12992.09502496</v>
      </c>
    </row>
    <row r="290" customFormat="false" ht="15" hidden="false" customHeight="false" outlineLevel="0" collapsed="false">
      <c r="A290" s="0" t="n">
        <v>225</v>
      </c>
      <c r="B290" s="0" t="n">
        <v>0.383556</v>
      </c>
      <c r="C290" s="0" t="n">
        <v>1.032081</v>
      </c>
      <c r="D290" s="0" t="n">
        <v>0.840933</v>
      </c>
      <c r="E290" s="0" t="n">
        <v>1.139668</v>
      </c>
      <c r="F290" s="0" t="n">
        <v>0.130793</v>
      </c>
      <c r="G290" s="0" t="n">
        <f aca="false">12*Inputs!$B$6*(MIN(1,$H$50*$C290)*(ic*Inputs!$C$6+pS+fee_fx*Inputs!$D$6-cost_acc-cost_wd*Inputs!$E$6*$E290-cost_fx*Inputs!$D$6-$F290)+(1-MIN(1,$H$50*$C290))*(1-MIN(1,Inputs!$G$6*$D290)*churn_nonbuyers)*(ic*Inputs!$C$6+fee_wd*Inputs!$E$6*(1-$B290)+fee_fx*Inputs!$D$6-cost_acc-cost_wd*Inputs!$E$6*(1-$B290)-cost_fx*Inputs!$D$6))</f>
        <v>198060.851547947</v>
      </c>
      <c r="H290" s="0" t="n">
        <f aca="false">12*Inputs!$B$7*(MIN(1,$H$51*$C290)*(ic*Inputs!$C$7+pE+fee_fx*Inputs!$D$7-cost_acc-cost_wd*Inputs!$E$7*$E290-cost_fx*Inputs!$D$7-$F290)+(1-MIN(1,$H$51*$C290))*(1-MIN(1,Inputs!$G$7*$D290)*churn_nonbuyers)*(ic*Inputs!$C$7+fee_wd*Inputs!$E$7*(1-$B290)+fee_fx*Inputs!$D$7-cost_acc-cost_wd*Inputs!$E$7*(1-$B290)-cost_fx*Inputs!$D$7))</f>
        <v>400087.145474603</v>
      </c>
      <c r="I290" s="0" t="n">
        <f aca="false">12*Inputs!$B$8*(MIN(1,$H$52*$C290)*(ic*Inputs!$C$8+pT-cost_acc-cost_wd*Inputs!$E$8-cost_fx*Inputs!$D$8-cost_ins)+(1-MIN(1,$H$52*$C290))*(1-MIN(1,Inputs!$G$8*$D290)*churn_nonbuyers)*(ic*Inputs!$C$8+fee_wd*Inputs!$E$8*(1-$B290)+fee_fx*Inputs!$D$8-cost_acc-cost_wd*Inputs!$E$8*(1-$B290)-cost_fx*Inputs!$D$8))</f>
        <v>183930.368881432</v>
      </c>
      <c r="J290" s="0" t="n">
        <f aca="false">G290+H290+I290-fixed</f>
        <v>82078.3659039821</v>
      </c>
      <c r="K290" s="0" t="n">
        <f aca="false">12*Inputs!$B$6*(1-MIN(1,Inputs!$G$6*$D290)*churn_nonbuyers)*(ic*Inputs!$C$6+fee_wd*Inputs!$E$6*(1-$B290)+fee_fx*Inputs!$D$6-cost_acc-cost_wd*Inputs!$E$6*(1-$B290)-cost_fx*Inputs!$D$6)</f>
        <v>140213.654623786</v>
      </c>
      <c r="L290" s="0" t="n">
        <f aca="false">12*Inputs!$B$7*(1-MIN(1,Inputs!$G$7*$D290)*churn_nonbuyers)*(ic*Inputs!$C$7+fee_wd*Inputs!$E$7*(1-$B290)+fee_fx*Inputs!$D$7-cost_acc-cost_wd*Inputs!$E$7*(1-$B290)-cost_fx*Inputs!$D$7)</f>
        <v>339189.404390271</v>
      </c>
      <c r="M290" s="0" t="n">
        <f aca="false">12*Inputs!$B$8*(1-MIN(1,Inputs!$G$8*$D290)*churn_nonbuyers)*(ic*Inputs!$C$8+fee_wd*Inputs!$E$8*(1-$B290)+fee_fx*Inputs!$D$8-cost_acc-cost_wd*Inputs!$E$8*(1-$B290)-cost_fx*Inputs!$D$8)</f>
        <v>126690.448724333</v>
      </c>
      <c r="N290" s="0" t="n">
        <f aca="false">K290+L290+I290-fixed</f>
        <v>-36666.5721045109</v>
      </c>
      <c r="O290" s="0" t="n">
        <f aca="false">K290+L290+M290-fixed</f>
        <v>-93906.4922616102</v>
      </c>
      <c r="P290" s="0" t="n">
        <f aca="false">12*Inputs!$B$6*(1-MIN(1,Inputs!$F$6*$D290))*(ic*Inputs!$C$6+flat_fee-cost_acc-cost_wd*Inputs!$E$6*$E290-cost_fx*Inputs!$D$6)+12*Inputs!$B$7*(1-MIN(1,Inputs!$F$7*$D290))*(ic*Inputs!$C$7+flat_fee-cost_acc-cost_wd*Inputs!$E$7*$E290-cost_fx*Inputs!$D$7)+12*Inputs!$B$8*(1-MIN(1,Inputs!$F$8*$D290))*(ic*Inputs!$C$8+flat_fee-cost_acc-cost_wd*Inputs!$E$8*$E290-cost_fx*Inputs!$D$8)-fixed</f>
        <v>94505.78243456</v>
      </c>
    </row>
    <row r="291" customFormat="false" ht="15" hidden="false" customHeight="false" outlineLevel="0" collapsed="false">
      <c r="A291" s="0" t="n">
        <v>226</v>
      </c>
      <c r="B291" s="0" t="n">
        <v>0.069053</v>
      </c>
      <c r="C291" s="0" t="n">
        <v>0.936521</v>
      </c>
      <c r="D291" s="0" t="n">
        <v>1.172047</v>
      </c>
      <c r="E291" s="0" t="n">
        <v>1.334534</v>
      </c>
      <c r="F291" s="0" t="n">
        <v>0.292596</v>
      </c>
      <c r="G291" s="0" t="n">
        <f aca="false">12*Inputs!$B$6*(MIN(1,$H$50*$C291)*(ic*Inputs!$C$6+pS+fee_fx*Inputs!$D$6-cost_acc-cost_wd*Inputs!$E$6*$E291-cost_fx*Inputs!$D$6-$F291)+(1-MIN(1,$H$50*$C291))*(1-MIN(1,Inputs!$G$6*$D291)*churn_nonbuyers)*(ic*Inputs!$C$6+fee_wd*Inputs!$E$6*(1-$B291)+fee_fx*Inputs!$D$6-cost_acc-cost_wd*Inputs!$E$6*(1-$B291)-cost_fx*Inputs!$D$6))</f>
        <v>222207.304728351</v>
      </c>
      <c r="H291" s="0" t="n">
        <f aca="false">12*Inputs!$B$7*(MIN(1,$H$51*$C291)*(ic*Inputs!$C$7+pE+fee_fx*Inputs!$D$7-cost_acc-cost_wd*Inputs!$E$7*$E291-cost_fx*Inputs!$D$7-$F291)+(1-MIN(1,$H$51*$C291))*(1-MIN(1,Inputs!$G$7*$D291)*churn_nonbuyers)*(ic*Inputs!$C$7+fee_wd*Inputs!$E$7*(1-$B291)+fee_fx*Inputs!$D$7-cost_acc-cost_wd*Inputs!$E$7*(1-$B291)-cost_fx*Inputs!$D$7))</f>
        <v>389862.312122571</v>
      </c>
      <c r="I291" s="0" t="n">
        <f aca="false">12*Inputs!$B$8*(MIN(1,$H$52*$C291)*(ic*Inputs!$C$8+pT-cost_acc-cost_wd*Inputs!$E$8-cost_fx*Inputs!$D$8-cost_ins)+(1-MIN(1,$H$52*$C291))*(1-MIN(1,Inputs!$G$8*$D291)*churn_nonbuyers)*(ic*Inputs!$C$8+fee_wd*Inputs!$E$8*(1-$B291)+fee_fx*Inputs!$D$8-cost_acc-cost_wd*Inputs!$E$8*(1-$B291)-cost_fx*Inputs!$D$8))</f>
        <v>154976.475503971</v>
      </c>
      <c r="J291" s="0" t="n">
        <f aca="false">G291+H291+I291-fixed</f>
        <v>67046.0923548925</v>
      </c>
      <c r="K291" s="0" t="n">
        <f aca="false">12*Inputs!$B$6*(1-MIN(1,Inputs!$G$6*$D291)*churn_nonbuyers)*(ic*Inputs!$C$6+fee_wd*Inputs!$E$6*(1-$B291)+fee_fx*Inputs!$D$6-cost_acc-cost_wd*Inputs!$E$6*(1-$B291)-cost_fx*Inputs!$D$6)</f>
        <v>180424.854442735</v>
      </c>
      <c r="L291" s="0" t="n">
        <f aca="false">12*Inputs!$B$7*(1-MIN(1,Inputs!$G$7*$D291)*churn_nonbuyers)*(ic*Inputs!$C$7+fee_wd*Inputs!$E$7*(1-$B291)+fee_fx*Inputs!$D$7-cost_acc-cost_wd*Inputs!$E$7*(1-$B291)-cost_fx*Inputs!$D$7)</f>
        <v>379428.919609641</v>
      </c>
      <c r="M291" s="0" t="n">
        <f aca="false">12*Inputs!$B$8*(1-MIN(1,Inputs!$G$8*$D291)*churn_nonbuyers)*(ic*Inputs!$C$8+fee_wd*Inputs!$E$8*(1-$B291)+fee_fx*Inputs!$D$8-cost_acc-cost_wd*Inputs!$E$8*(1-$B291)-cost_fx*Inputs!$D$8)</f>
        <v>58015.5183860976</v>
      </c>
      <c r="N291" s="0" t="n">
        <f aca="false">K291+L291+I291-fixed</f>
        <v>14830.2495563475</v>
      </c>
      <c r="O291" s="0" t="n">
        <f aca="false">K291+L291+M291-fixed</f>
        <v>-82130.707561526</v>
      </c>
      <c r="P291" s="0" t="n">
        <f aca="false">12*Inputs!$B$6*(1-MIN(1,Inputs!$F$6*$D291))*(ic*Inputs!$C$6+flat_fee-cost_acc-cost_wd*Inputs!$E$6*$E291-cost_fx*Inputs!$D$6)+12*Inputs!$B$7*(1-MIN(1,Inputs!$F$7*$D291))*(ic*Inputs!$C$7+flat_fee-cost_acc-cost_wd*Inputs!$E$7*$E291-cost_fx*Inputs!$D$7)+12*Inputs!$B$8*(1-MIN(1,Inputs!$F$8*$D291))*(ic*Inputs!$C$8+flat_fee-cost_acc-cost_wd*Inputs!$E$8*$E291-cost_fx*Inputs!$D$8)-fixed</f>
        <v>-157255.47155248</v>
      </c>
    </row>
    <row r="292" customFormat="false" ht="15" hidden="false" customHeight="false" outlineLevel="0" collapsed="false">
      <c r="A292" s="0" t="n">
        <v>227</v>
      </c>
      <c r="B292" s="0" t="n">
        <v>0.238324</v>
      </c>
      <c r="C292" s="0" t="n">
        <v>0.746484</v>
      </c>
      <c r="D292" s="0" t="n">
        <v>0.946025</v>
      </c>
      <c r="E292" s="0" t="n">
        <v>1.397388</v>
      </c>
      <c r="F292" s="0" t="n">
        <v>0.059108</v>
      </c>
      <c r="G292" s="0" t="n">
        <f aca="false">12*Inputs!$B$6*(MIN(1,$H$50*$C292)*(ic*Inputs!$C$6+pS+fee_fx*Inputs!$D$6-cost_acc-cost_wd*Inputs!$E$6*$E292-cost_fx*Inputs!$D$6-$F292)+(1-MIN(1,$H$50*$C292))*(1-MIN(1,Inputs!$G$6*$D292)*churn_nonbuyers)*(ic*Inputs!$C$6+fee_wd*Inputs!$E$6*(1-$B292)+fee_fx*Inputs!$D$6-cost_acc-cost_wd*Inputs!$E$6*(1-$B292)-cost_fx*Inputs!$D$6))</f>
        <v>196864.942601641</v>
      </c>
      <c r="H292" s="0" t="n">
        <f aca="false">12*Inputs!$B$7*(MIN(1,$H$51*$C292)*(ic*Inputs!$C$7+pE+fee_fx*Inputs!$D$7-cost_acc-cost_wd*Inputs!$E$7*$E292-cost_fx*Inputs!$D$7-$F292)+(1-MIN(1,$H$51*$C292))*(1-MIN(1,Inputs!$G$7*$D292)*churn_nonbuyers)*(ic*Inputs!$C$7+fee_wd*Inputs!$E$7*(1-$B292)+fee_fx*Inputs!$D$7-cost_acc-cost_wd*Inputs!$E$7*(1-$B292)-cost_fx*Inputs!$D$7))</f>
        <v>377638.205586174</v>
      </c>
      <c r="I292" s="0" t="n">
        <f aca="false">12*Inputs!$B$8*(MIN(1,$H$52*$C292)*(ic*Inputs!$C$8+pT-cost_acc-cost_wd*Inputs!$E$8-cost_fx*Inputs!$D$8-cost_ins)+(1-MIN(1,$H$52*$C292))*(1-MIN(1,Inputs!$G$8*$D292)*churn_nonbuyers)*(ic*Inputs!$C$8+fee_wd*Inputs!$E$8*(1-$B292)+fee_fx*Inputs!$D$8-cost_acc-cost_wd*Inputs!$E$8*(1-$B292)-cost_fx*Inputs!$D$8))</f>
        <v>158397.392730584</v>
      </c>
      <c r="J292" s="0" t="n">
        <f aca="false">G292+H292+I292-fixed</f>
        <v>32900.5409183996</v>
      </c>
      <c r="K292" s="0" t="n">
        <f aca="false">12*Inputs!$B$6*(1-MIN(1,Inputs!$G$6*$D292)*churn_nonbuyers)*(ic*Inputs!$C$6+fee_wd*Inputs!$E$6*(1-$B292)+fee_fx*Inputs!$D$6-cost_acc-cost_wd*Inputs!$E$6*(1-$B292)-cost_fx*Inputs!$D$6)</f>
        <v>159368.72732712</v>
      </c>
      <c r="L292" s="0" t="n">
        <f aca="false">12*Inputs!$B$7*(1-MIN(1,Inputs!$G$7*$D292)*churn_nonbuyers)*(ic*Inputs!$C$7+fee_wd*Inputs!$E$7*(1-$B292)+fee_fx*Inputs!$D$7-cost_acc-cost_wd*Inputs!$E$7*(1-$B292)-cost_fx*Inputs!$D$7)</f>
        <v>358412.214796272</v>
      </c>
      <c r="M292" s="0" t="n">
        <f aca="false">12*Inputs!$B$8*(1-MIN(1,Inputs!$G$8*$D292)*churn_nonbuyers)*(ic*Inputs!$C$8+fee_wd*Inputs!$E$8*(1-$B292)+fee_fx*Inputs!$D$8-cost_acc-cost_wd*Inputs!$E$8*(1-$B292)-cost_fx*Inputs!$D$8)</f>
        <v>106388.12752656</v>
      </c>
      <c r="N292" s="0" t="n">
        <f aca="false">K292+L292+I292-fixed</f>
        <v>-23821.6651460234</v>
      </c>
      <c r="O292" s="0" t="n">
        <f aca="false">K292+L292+M292-fixed</f>
        <v>-75830.9303500478</v>
      </c>
      <c r="P292" s="0" t="n">
        <f aca="false">12*Inputs!$B$6*(1-MIN(1,Inputs!$F$6*$D292))*(ic*Inputs!$C$6+flat_fee-cost_acc-cost_wd*Inputs!$E$6*$E292-cost_fx*Inputs!$D$6)+12*Inputs!$B$7*(1-MIN(1,Inputs!$F$7*$D292))*(ic*Inputs!$C$7+flat_fee-cost_acc-cost_wd*Inputs!$E$7*$E292-cost_fx*Inputs!$D$7)+12*Inputs!$B$8*(1-MIN(1,Inputs!$F$8*$D292))*(ic*Inputs!$C$8+flat_fee-cost_acc-cost_wd*Inputs!$E$8*$E292-cost_fx*Inputs!$D$8)-fixed</f>
        <v>-75909.3663519999</v>
      </c>
    </row>
    <row r="293" customFormat="false" ht="15" hidden="false" customHeight="false" outlineLevel="0" collapsed="false">
      <c r="A293" s="0" t="n">
        <v>228</v>
      </c>
      <c r="B293" s="0" t="n">
        <v>0.537994</v>
      </c>
      <c r="C293" s="0" t="n">
        <v>0.845167</v>
      </c>
      <c r="D293" s="0" t="n">
        <v>1.182346</v>
      </c>
      <c r="E293" s="0" t="n">
        <v>1.094526</v>
      </c>
      <c r="F293" s="0" t="n">
        <v>0.194395</v>
      </c>
      <c r="G293" s="0" t="n">
        <f aca="false">12*Inputs!$B$6*(MIN(1,$H$50*$C293)*(ic*Inputs!$C$6+pS+fee_fx*Inputs!$D$6-cost_acc-cost_wd*Inputs!$E$6*$E293-cost_fx*Inputs!$D$6-$F293)+(1-MIN(1,$H$50*$C293))*(1-MIN(1,Inputs!$G$6*$D293)*churn_nonbuyers)*(ic*Inputs!$C$6+fee_wd*Inputs!$E$6*(1-$B293)+fee_fx*Inputs!$D$6-cost_acc-cost_wd*Inputs!$E$6*(1-$B293)-cost_fx*Inputs!$D$6))</f>
        <v>165385.77827546</v>
      </c>
      <c r="H293" s="0" t="n">
        <f aca="false">12*Inputs!$B$7*(MIN(1,$H$51*$C293)*(ic*Inputs!$C$7+pE+fee_fx*Inputs!$D$7-cost_acc-cost_wd*Inputs!$E$7*$E293-cost_fx*Inputs!$D$7-$F293)+(1-MIN(1,$H$51*$C293))*(1-MIN(1,Inputs!$G$7*$D293)*churn_nonbuyers)*(ic*Inputs!$C$7+fee_wd*Inputs!$E$7*(1-$B293)+fee_fx*Inputs!$D$7-cost_acc-cost_wd*Inputs!$E$7*(1-$B293)-cost_fx*Inputs!$D$7))</f>
        <v>373799.47000146</v>
      </c>
      <c r="I293" s="0" t="n">
        <f aca="false">12*Inputs!$B$8*(MIN(1,$H$52*$C293)*(ic*Inputs!$C$8+pT-cost_acc-cost_wd*Inputs!$E$8-cost_fx*Inputs!$D$8-cost_ins)+(1-MIN(1,$H$52*$C293))*(1-MIN(1,Inputs!$G$8*$D293)*churn_nonbuyers)*(ic*Inputs!$C$8+fee_wd*Inputs!$E$8*(1-$B293)+fee_fx*Inputs!$D$8-cost_acc-cost_wd*Inputs!$E$8*(1-$B293)-cost_fx*Inputs!$D$8))</f>
        <v>142982.719617001</v>
      </c>
      <c r="J293" s="0" t="n">
        <f aca="false">G293+H293+I293-fixed</f>
        <v>-17832.0321060782</v>
      </c>
      <c r="K293" s="0" t="n">
        <f aca="false">12*Inputs!$B$6*(1-MIN(1,Inputs!$G$6*$D293)*churn_nonbuyers)*(ic*Inputs!$C$6+fee_wd*Inputs!$E$6*(1-$B293)+fee_fx*Inputs!$D$6-cost_acc-cost_wd*Inputs!$E$6*(1-$B293)-cost_fx*Inputs!$D$6)</f>
        <v>116790.700708253</v>
      </c>
      <c r="L293" s="0" t="n">
        <f aca="false">12*Inputs!$B$7*(1-MIN(1,Inputs!$G$7*$D293)*churn_nonbuyers)*(ic*Inputs!$C$7+fee_wd*Inputs!$E$7*(1-$B293)+fee_fx*Inputs!$D$7-cost_acc-cost_wd*Inputs!$E$7*(1-$B293)-cost_fx*Inputs!$D$7)</f>
        <v>314175.137416952</v>
      </c>
      <c r="M293" s="0" t="n">
        <f aca="false">12*Inputs!$B$8*(1-MIN(1,Inputs!$G$8*$D293)*churn_nonbuyers)*(ic*Inputs!$C$8+fee_wd*Inputs!$E$8*(1-$B293)+fee_fx*Inputs!$D$8-cost_acc-cost_wd*Inputs!$E$8*(1-$B293)-cost_fx*Inputs!$D$8)</f>
        <v>51806.6677318464</v>
      </c>
      <c r="N293" s="0" t="n">
        <f aca="false">K293+L293+I293-fixed</f>
        <v>-126051.442257794</v>
      </c>
      <c r="O293" s="0" t="n">
        <f aca="false">K293+L293+M293-fixed</f>
        <v>-217227.494142949</v>
      </c>
      <c r="P293" s="0" t="n">
        <f aca="false">12*Inputs!$B$6*(1-MIN(1,Inputs!$F$6*$D293))*(ic*Inputs!$C$6+flat_fee-cost_acc-cost_wd*Inputs!$E$6*$E293-cost_fx*Inputs!$D$6)+12*Inputs!$B$7*(1-MIN(1,Inputs!$F$7*$D293))*(ic*Inputs!$C$7+flat_fee-cost_acc-cost_wd*Inputs!$E$7*$E293-cost_fx*Inputs!$D$7)+12*Inputs!$B$8*(1-MIN(1,Inputs!$F$8*$D293))*(ic*Inputs!$C$8+flat_fee-cost_acc-cost_wd*Inputs!$E$8*$E293-cost_fx*Inputs!$D$8)-fixed</f>
        <v>-69056.5019689599</v>
      </c>
    </row>
    <row r="294" customFormat="false" ht="15" hidden="false" customHeight="false" outlineLevel="0" collapsed="false">
      <c r="A294" s="0" t="n">
        <v>229</v>
      </c>
      <c r="B294" s="0" t="n">
        <v>0.271586</v>
      </c>
      <c r="C294" s="0" t="n">
        <v>1.019975</v>
      </c>
      <c r="D294" s="0" t="n">
        <v>1.117244</v>
      </c>
      <c r="E294" s="0" t="n">
        <v>1.075401</v>
      </c>
      <c r="F294" s="0" t="n">
        <v>0.19002</v>
      </c>
      <c r="G294" s="0" t="n">
        <f aca="false">12*Inputs!$B$6*(MIN(1,$H$50*$C294)*(ic*Inputs!$C$6+pS+fee_fx*Inputs!$D$6-cost_acc-cost_wd*Inputs!$E$6*$E294-cost_fx*Inputs!$D$6-$F294)+(1-MIN(1,$H$50*$C294))*(1-MIN(1,Inputs!$G$6*$D294)*churn_nonbuyers)*(ic*Inputs!$C$6+fee_wd*Inputs!$E$6*(1-$B294)+fee_fx*Inputs!$D$6-cost_acc-cost_wd*Inputs!$E$6*(1-$B294)-cost_fx*Inputs!$D$6))</f>
        <v>209624.423972482</v>
      </c>
      <c r="H294" s="0" t="n">
        <f aca="false">12*Inputs!$B$7*(MIN(1,$H$51*$C294)*(ic*Inputs!$C$7+pE+fee_fx*Inputs!$D$7-cost_acc-cost_wd*Inputs!$E$7*$E294-cost_fx*Inputs!$D$7-$F294)+(1-MIN(1,$H$51*$C294))*(1-MIN(1,Inputs!$G$7*$D294)*churn_nonbuyers)*(ic*Inputs!$C$7+fee_wd*Inputs!$E$7*(1-$B294)+fee_fx*Inputs!$D$7-cost_acc-cost_wd*Inputs!$E$7*(1-$B294)-cost_fx*Inputs!$D$7))</f>
        <v>410962.496474037</v>
      </c>
      <c r="I294" s="0" t="n">
        <f aca="false">12*Inputs!$B$8*(MIN(1,$H$52*$C294)*(ic*Inputs!$C$8+pT-cost_acc-cost_wd*Inputs!$E$8-cost_fx*Inputs!$D$8-cost_ins)+(1-MIN(1,$H$52*$C294))*(1-MIN(1,Inputs!$G$8*$D294)*churn_nonbuyers)*(ic*Inputs!$C$8+fee_wd*Inputs!$E$8*(1-$B294)+fee_fx*Inputs!$D$8-cost_acc-cost_wd*Inputs!$E$8*(1-$B294)-cost_fx*Inputs!$D$8))</f>
        <v>166555.736943999</v>
      </c>
      <c r="J294" s="0" t="n">
        <f aca="false">G294+H294+I294-fixed</f>
        <v>87142.6573905173</v>
      </c>
      <c r="K294" s="0" t="n">
        <f aca="false">12*Inputs!$B$6*(1-MIN(1,Inputs!$G$6*$D294)*churn_nonbuyers)*(ic*Inputs!$C$6+fee_wd*Inputs!$E$6*(1-$B294)+fee_fx*Inputs!$D$6-cost_acc-cost_wd*Inputs!$E$6*(1-$B294)-cost_fx*Inputs!$D$6)</f>
        <v>153414.476848685</v>
      </c>
      <c r="L294" s="0" t="n">
        <f aca="false">12*Inputs!$B$7*(1-MIN(1,Inputs!$G$7*$D294)*churn_nonbuyers)*(ic*Inputs!$C$7+fee_wd*Inputs!$E$7*(1-$B294)+fee_fx*Inputs!$D$7-cost_acc-cost_wd*Inputs!$E$7*(1-$B294)-cost_fx*Inputs!$D$7)</f>
        <v>351888.240797211</v>
      </c>
      <c r="M294" s="0" t="n">
        <f aca="false">12*Inputs!$B$8*(1-MIN(1,Inputs!$G$8*$D294)*churn_nonbuyers)*(ic*Inputs!$C$8+fee_wd*Inputs!$E$8*(1-$B294)+fee_fx*Inputs!$D$8-cost_acc-cost_wd*Inputs!$E$8*(1-$B294)-cost_fx*Inputs!$D$8)</f>
        <v>68291.1379338625</v>
      </c>
      <c r="N294" s="0" t="n">
        <f aca="false">K294+L294+I294-fixed</f>
        <v>-28141.5454101056</v>
      </c>
      <c r="O294" s="0" t="n">
        <f aca="false">K294+L294+M294-fixed</f>
        <v>-126406.144420242</v>
      </c>
      <c r="P294" s="0" t="n">
        <f aca="false">12*Inputs!$B$6*(1-MIN(1,Inputs!$F$6*$D294))*(ic*Inputs!$C$6+flat_fee-cost_acc-cost_wd*Inputs!$E$6*$E294-cost_fx*Inputs!$D$6)+12*Inputs!$B$7*(1-MIN(1,Inputs!$F$7*$D294))*(ic*Inputs!$C$7+flat_fee-cost_acc-cost_wd*Inputs!$E$7*$E294-cost_fx*Inputs!$D$7)+12*Inputs!$B$8*(1-MIN(1,Inputs!$F$8*$D294))*(ic*Inputs!$C$8+flat_fee-cost_acc-cost_wd*Inputs!$E$8*$E294-cost_fx*Inputs!$D$8)-fixed</f>
        <v>-26096.7308694399</v>
      </c>
    </row>
    <row r="295" customFormat="false" ht="15" hidden="false" customHeight="false" outlineLevel="0" collapsed="false">
      <c r="A295" s="0" t="n">
        <v>230</v>
      </c>
      <c r="B295" s="0" t="n">
        <v>0.320675</v>
      </c>
      <c r="C295" s="0" t="n">
        <v>1.018786</v>
      </c>
      <c r="D295" s="0" t="n">
        <v>1.544807</v>
      </c>
      <c r="E295" s="0" t="n">
        <v>1.068942</v>
      </c>
      <c r="F295" s="0" t="n">
        <v>0.108822</v>
      </c>
      <c r="G295" s="0" t="n">
        <f aca="false">12*Inputs!$B$6*(MIN(1,$H$50*$C295)*(ic*Inputs!$C$6+pS+fee_fx*Inputs!$D$6-cost_acc-cost_wd*Inputs!$E$6*$E295-cost_fx*Inputs!$D$6-$F295)+(1-MIN(1,$H$50*$C295))*(1-MIN(1,Inputs!$G$6*$D295)*churn_nonbuyers)*(ic*Inputs!$C$6+fee_wd*Inputs!$E$6*(1-$B295)+fee_fx*Inputs!$D$6-cost_acc-cost_wd*Inputs!$E$6*(1-$B295)-cost_fx*Inputs!$D$6))</f>
        <v>202434.619432332</v>
      </c>
      <c r="H295" s="0" t="n">
        <f aca="false">12*Inputs!$B$7*(MIN(1,$H$51*$C295)*(ic*Inputs!$C$7+pE+fee_fx*Inputs!$D$7-cost_acc-cost_wd*Inputs!$E$7*$E295-cost_fx*Inputs!$D$7-$F295)+(1-MIN(1,$H$51*$C295))*(1-MIN(1,Inputs!$G$7*$D295)*churn_nonbuyers)*(ic*Inputs!$C$7+fee_wd*Inputs!$E$7*(1-$B295)+fee_fx*Inputs!$D$7-cost_acc-cost_wd*Inputs!$E$7*(1-$B295)-cost_fx*Inputs!$D$7))</f>
        <v>409655.476203991</v>
      </c>
      <c r="I295" s="0" t="n">
        <f aca="false">12*Inputs!$B$8*(MIN(1,$H$52*$C295)*(ic*Inputs!$C$8+pT-cost_acc-cost_wd*Inputs!$E$8-cost_fx*Inputs!$D$8-cost_ins)+(1-MIN(1,$H$52*$C295))*(1-MIN(1,Inputs!$G$8*$D295)*churn_nonbuyers)*(ic*Inputs!$C$8+fee_wd*Inputs!$E$8*(1-$B295)+fee_fx*Inputs!$D$8-cost_acc-cost_wd*Inputs!$E$8*(1-$B295)-cost_fx*Inputs!$D$8))</f>
        <v>146851.889184</v>
      </c>
      <c r="J295" s="0" t="n">
        <f aca="false">G295+H295+I295-fixed</f>
        <v>58941.9848203233</v>
      </c>
      <c r="K295" s="0" t="n">
        <f aca="false">12*Inputs!$B$6*(1-MIN(1,Inputs!$G$6*$D295)*churn_nonbuyers)*(ic*Inputs!$C$6+fee_wd*Inputs!$E$6*(1-$B295)+fee_fx*Inputs!$D$6-cost_acc-cost_wd*Inputs!$E$6*(1-$B295)-cost_fx*Inputs!$D$6)</f>
        <v>143417.88853002</v>
      </c>
      <c r="L295" s="0" t="n">
        <f aca="false">12*Inputs!$B$7*(1-MIN(1,Inputs!$G$7*$D295)*churn_nonbuyers)*(ic*Inputs!$C$7+fee_wd*Inputs!$E$7*(1-$B295)+fee_fx*Inputs!$D$7-cost_acc-cost_wd*Inputs!$E$7*(1-$B295)-cost_fx*Inputs!$D$7)</f>
        <v>340476.860382012</v>
      </c>
      <c r="M295" s="0" t="n">
        <f aca="false">12*Inputs!$B$8*(1-MIN(1,Inputs!$G$8*$D295)*churn_nonbuyers)*(ic*Inputs!$C$8+fee_wd*Inputs!$E$8*(1-$B295)+fee_fx*Inputs!$D$8-cost_acc-cost_wd*Inputs!$E$8*(1-$B295)-cost_fx*Inputs!$D$8)</f>
        <v>0</v>
      </c>
      <c r="N295" s="0" t="n">
        <f aca="false">K295+L295+I295-fixed</f>
        <v>-69253.3619039679</v>
      </c>
      <c r="O295" s="0" t="n">
        <f aca="false">K295+L295+M295-fixed</f>
        <v>-216105.251087968</v>
      </c>
      <c r="P295" s="0" t="n">
        <f aca="false">12*Inputs!$B$6*(1-MIN(1,Inputs!$F$6*$D295))*(ic*Inputs!$C$6+flat_fee-cost_acc-cost_wd*Inputs!$E$6*$E295-cost_fx*Inputs!$D$6)+12*Inputs!$B$7*(1-MIN(1,Inputs!$F$7*$D295))*(ic*Inputs!$C$7+flat_fee-cost_acc-cost_wd*Inputs!$E$7*$E295-cost_fx*Inputs!$D$7)+12*Inputs!$B$8*(1-MIN(1,Inputs!$F$8*$D295))*(ic*Inputs!$C$8+flat_fee-cost_acc-cost_wd*Inputs!$E$8*$E295-cost_fx*Inputs!$D$8)-fixed</f>
        <v>-257528.44568944</v>
      </c>
    </row>
    <row r="296" customFormat="false" ht="15" hidden="false" customHeight="false" outlineLevel="0" collapsed="false">
      <c r="A296" s="0" t="n">
        <v>231</v>
      </c>
      <c r="B296" s="0" t="n">
        <v>0.336896</v>
      </c>
      <c r="C296" s="0" t="n">
        <v>0.951796</v>
      </c>
      <c r="D296" s="0" t="n">
        <v>1.209754</v>
      </c>
      <c r="E296" s="0" t="n">
        <v>1.093561</v>
      </c>
      <c r="F296" s="0" t="n">
        <v>0.182766</v>
      </c>
      <c r="G296" s="0" t="n">
        <f aca="false">12*Inputs!$B$6*(MIN(1,$H$50*$C296)*(ic*Inputs!$C$6+pS+fee_fx*Inputs!$D$6-cost_acc-cost_wd*Inputs!$E$6*$E296-cost_fx*Inputs!$D$6-$F296)+(1-MIN(1,$H$50*$C296))*(1-MIN(1,Inputs!$G$6*$D296)*churn_nonbuyers)*(ic*Inputs!$C$6+fee_wd*Inputs!$E$6*(1-$B296)+fee_fx*Inputs!$D$6-cost_acc-cost_wd*Inputs!$E$6*(1-$B296)-cost_fx*Inputs!$D$6))</f>
        <v>196770.614425014</v>
      </c>
      <c r="H296" s="0" t="n">
        <f aca="false">12*Inputs!$B$7*(MIN(1,$H$51*$C296)*(ic*Inputs!$C$7+pE+fee_fx*Inputs!$D$7-cost_acc-cost_wd*Inputs!$E$7*$E296-cost_fx*Inputs!$D$7-$F296)+(1-MIN(1,$H$51*$C296))*(1-MIN(1,Inputs!$G$7*$D296)*churn_nonbuyers)*(ic*Inputs!$C$7+fee_wd*Inputs!$E$7*(1-$B296)+fee_fx*Inputs!$D$7-cost_acc-cost_wd*Inputs!$E$7*(1-$B296)-cost_fx*Inputs!$D$7))</f>
        <v>399181.741296777</v>
      </c>
      <c r="I296" s="0" t="n">
        <f aca="false">12*Inputs!$B$8*(MIN(1,$H$52*$C296)*(ic*Inputs!$C$8+pT-cost_acc-cost_wd*Inputs!$E$8-cost_fx*Inputs!$D$8-cost_ins)+(1-MIN(1,$H$52*$C296))*(1-MIN(1,Inputs!$G$8*$D296)*churn_nonbuyers)*(ic*Inputs!$C$8+fee_wd*Inputs!$E$8*(1-$B296)+fee_fx*Inputs!$D$8-cost_acc-cost_wd*Inputs!$E$8*(1-$B296)-cost_fx*Inputs!$D$8))</f>
        <v>153054.625584419</v>
      </c>
      <c r="J296" s="0" t="n">
        <f aca="false">G296+H296+I296-fixed</f>
        <v>49006.9813062102</v>
      </c>
      <c r="K296" s="0" t="n">
        <f aca="false">12*Inputs!$B$6*(1-MIN(1,Inputs!$G$6*$D296)*churn_nonbuyers)*(ic*Inputs!$C$6+fee_wd*Inputs!$E$6*(1-$B296)+fee_fx*Inputs!$D$6-cost_acc-cost_wd*Inputs!$E$6*(1-$B296)-cost_fx*Inputs!$D$6)</f>
        <v>143827.096921805</v>
      </c>
      <c r="L296" s="0" t="n">
        <f aca="false">12*Inputs!$B$7*(1-MIN(1,Inputs!$G$7*$D296)*churn_nonbuyers)*(ic*Inputs!$C$7+fee_wd*Inputs!$E$7*(1-$B296)+fee_fx*Inputs!$D$7-cost_acc-cost_wd*Inputs!$E$7*(1-$B296)-cost_fx*Inputs!$D$7)</f>
        <v>341814.456361083</v>
      </c>
      <c r="M296" s="0" t="n">
        <f aca="false">12*Inputs!$B$8*(1-MIN(1,Inputs!$G$8*$D296)*churn_nonbuyers)*(ic*Inputs!$C$8+fee_wd*Inputs!$E$8*(1-$B296)+fee_fx*Inputs!$D$8-cost_acc-cost_wd*Inputs!$E$8*(1-$B296)-cost_fx*Inputs!$D$8)</f>
        <v>47518.4572084224</v>
      </c>
      <c r="N296" s="0" t="n">
        <f aca="false">K296+L296+I296-fixed</f>
        <v>-61303.8211326932</v>
      </c>
      <c r="O296" s="0" t="n">
        <f aca="false">K296+L296+M296-fixed</f>
        <v>-166839.98950869</v>
      </c>
      <c r="P296" s="0" t="n">
        <f aca="false">12*Inputs!$B$6*(1-MIN(1,Inputs!$F$6*$D296))*(ic*Inputs!$C$6+flat_fee-cost_acc-cost_wd*Inputs!$E$6*$E296-cost_fx*Inputs!$D$6)+12*Inputs!$B$7*(1-MIN(1,Inputs!$F$7*$D296))*(ic*Inputs!$C$7+flat_fee-cost_acc-cost_wd*Inputs!$E$7*$E296-cost_fx*Inputs!$D$7)+12*Inputs!$B$8*(1-MIN(1,Inputs!$F$8*$D296))*(ic*Inputs!$C$8+flat_fee-cost_acc-cost_wd*Inputs!$E$8*$E296-cost_fx*Inputs!$D$8)-fixed</f>
        <v>-83522.55515344</v>
      </c>
    </row>
    <row r="297" customFormat="false" ht="15" hidden="false" customHeight="false" outlineLevel="0" collapsed="false">
      <c r="A297" s="0" t="n">
        <v>232</v>
      </c>
      <c r="B297" s="0" t="n">
        <v>0.098909</v>
      </c>
      <c r="C297" s="0" t="n">
        <v>1.049545</v>
      </c>
      <c r="D297" s="0" t="n">
        <v>0.935602</v>
      </c>
      <c r="E297" s="0" t="n">
        <v>1.075689</v>
      </c>
      <c r="F297" s="0" t="n">
        <v>0.06386</v>
      </c>
      <c r="G297" s="0" t="n">
        <f aca="false">12*Inputs!$B$6*(MIN(1,$H$50*$C297)*(ic*Inputs!$C$6+pS+fee_fx*Inputs!$D$6-cost_acc-cost_wd*Inputs!$E$6*$E297-cost_fx*Inputs!$D$6-$F297)+(1-MIN(1,$H$50*$C297))*(1-MIN(1,Inputs!$G$6*$D297)*churn_nonbuyers)*(ic*Inputs!$C$6+fee_wd*Inputs!$E$6*(1-$B297)+fee_fx*Inputs!$D$6-cost_acc-cost_wd*Inputs!$E$6*(1-$B297)-cost_fx*Inputs!$D$6))</f>
        <v>237361.781136082</v>
      </c>
      <c r="H297" s="0" t="n">
        <f aca="false">12*Inputs!$B$7*(MIN(1,$H$51*$C297)*(ic*Inputs!$C$7+pE+fee_fx*Inputs!$D$7-cost_acc-cost_wd*Inputs!$E$7*$E297-cost_fx*Inputs!$D$7-$F297)+(1-MIN(1,$H$51*$C297))*(1-MIN(1,Inputs!$G$7*$D297)*churn_nonbuyers)*(ic*Inputs!$C$7+fee_wd*Inputs!$E$7*(1-$B297)+fee_fx*Inputs!$D$7-cost_acc-cost_wd*Inputs!$E$7*(1-$B297)-cost_fx*Inputs!$D$7))</f>
        <v>435439.824594201</v>
      </c>
      <c r="I297" s="0" t="n">
        <f aca="false">12*Inputs!$B$8*(MIN(1,$H$52*$C297)*(ic*Inputs!$C$8+pT-cost_acc-cost_wd*Inputs!$E$8-cost_fx*Inputs!$D$8-cost_ins)+(1-MIN(1,$H$52*$C297))*(1-MIN(1,Inputs!$G$8*$D297)*churn_nonbuyers)*(ic*Inputs!$C$8+fee_wd*Inputs!$E$8*(1-$B297)+fee_fx*Inputs!$D$8-cost_acc-cost_wd*Inputs!$E$8*(1-$B297)-cost_fx*Inputs!$D$8))</f>
        <v>180734.733940177</v>
      </c>
      <c r="J297" s="0" t="n">
        <f aca="false">G297+H297+I297-fixed</f>
        <v>153536.33967046</v>
      </c>
      <c r="K297" s="0" t="n">
        <f aca="false">12*Inputs!$B$6*(1-MIN(1,Inputs!$G$6*$D297)*churn_nonbuyers)*(ic*Inputs!$C$6+fee_wd*Inputs!$E$6*(1-$B297)+fee_fx*Inputs!$D$6-cost_acc-cost_wd*Inputs!$E$6*(1-$B297)-cost_fx*Inputs!$D$6)</f>
        <v>178592.51993917</v>
      </c>
      <c r="L297" s="0" t="n">
        <f aca="false">12*Inputs!$B$7*(1-MIN(1,Inputs!$G$7*$D297)*churn_nonbuyers)*(ic*Inputs!$C$7+fee_wd*Inputs!$E$7*(1-$B297)+fee_fx*Inputs!$D$7-cost_acc-cost_wd*Inputs!$E$7*(1-$B297)-cost_fx*Inputs!$D$7)</f>
        <v>378039.832667502</v>
      </c>
      <c r="M297" s="0" t="n">
        <f aca="false">12*Inputs!$B$8*(1-MIN(1,Inputs!$G$8*$D297)*churn_nonbuyers)*(ic*Inputs!$C$8+fee_wd*Inputs!$E$8*(1-$B297)+fee_fx*Inputs!$D$8-cost_acc-cost_wd*Inputs!$E$8*(1-$B297)-cost_fx*Inputs!$D$8)</f>
        <v>110995.348836125</v>
      </c>
      <c r="N297" s="0" t="n">
        <f aca="false">K297+L297+I297-fixed</f>
        <v>37367.0865468488</v>
      </c>
      <c r="O297" s="0" t="n">
        <f aca="false">K297+L297+M297-fixed</f>
        <v>-32372.2985572038</v>
      </c>
      <c r="P297" s="0" t="n">
        <f aca="false">12*Inputs!$B$6*(1-MIN(1,Inputs!$F$6*$D297))*(ic*Inputs!$C$6+flat_fee-cost_acc-cost_wd*Inputs!$E$6*$E297-cost_fx*Inputs!$D$6)+12*Inputs!$B$7*(1-MIN(1,Inputs!$F$7*$D297))*(ic*Inputs!$C$7+flat_fee-cost_acc-cost_wd*Inputs!$E$7*$E297-cost_fx*Inputs!$D$7)+12*Inputs!$B$8*(1-MIN(1,Inputs!$F$8*$D297))*(ic*Inputs!$C$8+flat_fee-cost_acc-cost_wd*Inputs!$E$8*$E297-cost_fx*Inputs!$D$8)-fixed</f>
        <v>72920.37449072</v>
      </c>
    </row>
    <row r="298" customFormat="false" ht="15" hidden="false" customHeight="false" outlineLevel="0" collapsed="false">
      <c r="A298" s="0" t="n">
        <v>233</v>
      </c>
      <c r="B298" s="0" t="n">
        <v>0.262821</v>
      </c>
      <c r="C298" s="0" t="n">
        <v>1.144874</v>
      </c>
      <c r="D298" s="0" t="n">
        <v>1.947162</v>
      </c>
      <c r="E298" s="0" t="n">
        <v>1.094001</v>
      </c>
      <c r="F298" s="0" t="n">
        <v>0.109251</v>
      </c>
      <c r="G298" s="0" t="n">
        <f aca="false">12*Inputs!$B$6*(MIN(1,$H$50*$C298)*(ic*Inputs!$C$6+pS+fee_fx*Inputs!$D$6-cost_acc-cost_wd*Inputs!$E$6*$E298-cost_fx*Inputs!$D$6-$F298)+(1-MIN(1,$H$50*$C298))*(1-MIN(1,Inputs!$G$6*$D298)*churn_nonbuyers)*(ic*Inputs!$C$6+fee_wd*Inputs!$E$6*(1-$B298)+fee_fx*Inputs!$D$6-cost_acc-cost_wd*Inputs!$E$6*(1-$B298)-cost_fx*Inputs!$D$6))</f>
        <v>213057.151039102</v>
      </c>
      <c r="H298" s="0" t="n">
        <f aca="false">12*Inputs!$B$7*(MIN(1,$H$51*$C298)*(ic*Inputs!$C$7+pE+fee_fx*Inputs!$D$7-cost_acc-cost_wd*Inputs!$E$7*$E298-cost_fx*Inputs!$D$7-$F298)+(1-MIN(1,$H$51*$C298))*(1-MIN(1,Inputs!$G$7*$D298)*churn_nonbuyers)*(ic*Inputs!$C$7+fee_wd*Inputs!$E$7*(1-$B298)+fee_fx*Inputs!$D$7-cost_acc-cost_wd*Inputs!$E$7*(1-$B298)-cost_fx*Inputs!$D$7))</f>
        <v>416799.973360236</v>
      </c>
      <c r="I298" s="0" t="n">
        <f aca="false">12*Inputs!$B$8*(MIN(1,$H$52*$C298)*(ic*Inputs!$C$8+pT-cost_acc-cost_wd*Inputs!$E$8-cost_fx*Inputs!$D$8-cost_ins)+(1-MIN(1,$H$52*$C298))*(1-MIN(1,Inputs!$G$8*$D298)*churn_nonbuyers)*(ic*Inputs!$C$8+fee_wd*Inputs!$E$8*(1-$B298)+fee_fx*Inputs!$D$8-cost_acc-cost_wd*Inputs!$E$8*(1-$B298)-cost_fx*Inputs!$D$8))</f>
        <v>165026.717856</v>
      </c>
      <c r="J298" s="0" t="n">
        <f aca="false">G298+H298+I298-fixed</f>
        <v>94883.8422553388</v>
      </c>
      <c r="K298" s="0" t="n">
        <f aca="false">12*Inputs!$B$6*(1-MIN(1,Inputs!$G$6*$D298)*churn_nonbuyers)*(ic*Inputs!$C$6+fee_wd*Inputs!$E$6*(1-$B298)+fee_fx*Inputs!$D$6-cost_acc-cost_wd*Inputs!$E$6*(1-$B298)-cost_fx*Inputs!$D$6)</f>
        <v>147811.019500814</v>
      </c>
      <c r="L298" s="0" t="n">
        <f aca="false">12*Inputs!$B$7*(1-MIN(1,Inputs!$G$7*$D298)*churn_nonbuyers)*(ic*Inputs!$C$7+fee_wd*Inputs!$E$7*(1-$B298)+fee_fx*Inputs!$D$7-cost_acc-cost_wd*Inputs!$E$7*(1-$B298)-cost_fx*Inputs!$D$7)</f>
        <v>344011.686324489</v>
      </c>
      <c r="M298" s="0" t="n">
        <f aca="false">12*Inputs!$B$8*(1-MIN(1,Inputs!$G$8*$D298)*churn_nonbuyers)*(ic*Inputs!$C$8+fee_wd*Inputs!$E$8*(1-$B298)+fee_fx*Inputs!$D$8-cost_acc-cost_wd*Inputs!$E$8*(1-$B298)-cost_fx*Inputs!$D$8)</f>
        <v>0</v>
      </c>
      <c r="N298" s="0" t="n">
        <f aca="false">K298+L298+I298-fixed</f>
        <v>-43150.576318697</v>
      </c>
      <c r="O298" s="0" t="n">
        <f aca="false">K298+L298+M298-fixed</f>
        <v>-208177.294174697</v>
      </c>
      <c r="P298" s="0" t="n">
        <f aca="false">12*Inputs!$B$6*(1-MIN(1,Inputs!$F$6*$D298))*(ic*Inputs!$C$6+flat_fee-cost_acc-cost_wd*Inputs!$E$6*$E298-cost_fx*Inputs!$D$6)+12*Inputs!$B$7*(1-MIN(1,Inputs!$F$7*$D298))*(ic*Inputs!$C$7+flat_fee-cost_acc-cost_wd*Inputs!$E$7*$E298-cost_fx*Inputs!$D$7)+12*Inputs!$B$8*(1-MIN(1,Inputs!$F$8*$D298))*(ic*Inputs!$C$8+flat_fee-cost_acc-cost_wd*Inputs!$E$8*$E298-cost_fx*Inputs!$D$8)-fixed</f>
        <v>-427308.138890781</v>
      </c>
    </row>
    <row r="299" customFormat="false" ht="15" hidden="false" customHeight="false" outlineLevel="0" collapsed="false">
      <c r="A299" s="0" t="n">
        <v>234</v>
      </c>
      <c r="B299" s="0" t="n">
        <v>0.462972</v>
      </c>
      <c r="C299" s="0" t="n">
        <v>0.763473</v>
      </c>
      <c r="D299" s="0" t="n">
        <v>0.954313</v>
      </c>
      <c r="E299" s="0" t="n">
        <v>1.29253</v>
      </c>
      <c r="F299" s="0" t="n">
        <v>0.250507</v>
      </c>
      <c r="G299" s="0" t="n">
        <f aca="false">12*Inputs!$B$6*(MIN(1,$H$50*$C299)*(ic*Inputs!$C$6+pS+fee_fx*Inputs!$D$6-cost_acc-cost_wd*Inputs!$E$6*$E299-cost_fx*Inputs!$D$6-$F299)+(1-MIN(1,$H$50*$C299))*(1-MIN(1,Inputs!$G$6*$D299)*churn_nonbuyers)*(ic*Inputs!$C$6+fee_wd*Inputs!$E$6*(1-$B299)+fee_fx*Inputs!$D$6-cost_acc-cost_wd*Inputs!$E$6*(1-$B299)-cost_fx*Inputs!$D$6))</f>
        <v>167206.732423771</v>
      </c>
      <c r="H299" s="0" t="n">
        <f aca="false">12*Inputs!$B$7*(MIN(1,$H$51*$C299)*(ic*Inputs!$C$7+pE+fee_fx*Inputs!$D$7-cost_acc-cost_wd*Inputs!$E$7*$E299-cost_fx*Inputs!$D$7-$F299)+(1-MIN(1,$H$51*$C299))*(1-MIN(1,Inputs!$G$7*$D299)*churn_nonbuyers)*(ic*Inputs!$C$7+fee_wd*Inputs!$E$7*(1-$B299)+fee_fx*Inputs!$D$7-cost_acc-cost_wd*Inputs!$E$7*(1-$B299)-cost_fx*Inputs!$D$7))</f>
        <v>356990.690547451</v>
      </c>
      <c r="I299" s="0" t="n">
        <f aca="false">12*Inputs!$B$8*(MIN(1,$H$52*$C299)*(ic*Inputs!$C$8+pT-cost_acc-cost_wd*Inputs!$E$8-cost_fx*Inputs!$D$8-cost_ins)+(1-MIN(1,$H$52*$C299))*(1-MIN(1,Inputs!$G$8*$D299)*churn_nonbuyers)*(ic*Inputs!$C$8+fee_wd*Inputs!$E$8*(1-$B299)+fee_fx*Inputs!$D$8-cost_acc-cost_wd*Inputs!$E$8*(1-$B299)-cost_fx*Inputs!$D$8))</f>
        <v>157063.697057464</v>
      </c>
      <c r="J299" s="0" t="n">
        <f aca="false">G299+H299+I299-fixed</f>
        <v>-18738.8799713145</v>
      </c>
      <c r="K299" s="0" t="n">
        <f aca="false">12*Inputs!$B$6*(1-MIN(1,Inputs!$G$6*$D299)*churn_nonbuyers)*(ic*Inputs!$C$6+fee_wd*Inputs!$E$6*(1-$B299)+fee_fx*Inputs!$D$6-cost_acc-cost_wd*Inputs!$E$6*(1-$B299)-cost_fx*Inputs!$D$6)</f>
        <v>128493.662387299</v>
      </c>
      <c r="L299" s="0" t="n">
        <f aca="false">12*Inputs!$B$7*(1-MIN(1,Inputs!$G$7*$D299)*churn_nonbuyers)*(ic*Inputs!$C$7+fee_wd*Inputs!$E$7*(1-$B299)+fee_fx*Inputs!$D$7-cost_acc-cost_wd*Inputs!$E$7*(1-$B299)-cost_fx*Inputs!$D$7)</f>
        <v>326897.32520838</v>
      </c>
      <c r="M299" s="0" t="n">
        <f aca="false">12*Inputs!$B$8*(1-MIN(1,Inputs!$G$8*$D299)*churn_nonbuyers)*(ic*Inputs!$C$8+fee_wd*Inputs!$E$8*(1-$B299)+fee_fx*Inputs!$D$8-cost_acc-cost_wd*Inputs!$E$8*(1-$B299)-cost_fx*Inputs!$D$8)</f>
        <v>100981.06842073</v>
      </c>
      <c r="N299" s="0" t="n">
        <f aca="false">K299+L299+I299-fixed</f>
        <v>-87545.3153468575</v>
      </c>
      <c r="O299" s="0" t="n">
        <f aca="false">K299+L299+M299-fixed</f>
        <v>-143627.943983592</v>
      </c>
      <c r="P299" s="0" t="n">
        <f aca="false">12*Inputs!$B$6*(1-MIN(1,Inputs!$F$6*$D299))*(ic*Inputs!$C$6+flat_fee-cost_acc-cost_wd*Inputs!$E$6*$E299-cost_fx*Inputs!$D$6)+12*Inputs!$B$7*(1-MIN(1,Inputs!$F$7*$D299))*(ic*Inputs!$C$7+flat_fee-cost_acc-cost_wd*Inputs!$E$7*$E299-cost_fx*Inputs!$D$7)+12*Inputs!$B$8*(1-MIN(1,Inputs!$F$8*$D299))*(ic*Inputs!$C$8+flat_fee-cost_acc-cost_wd*Inputs!$E$8*$E299-cost_fx*Inputs!$D$8)-fixed</f>
        <v>-33344.3378103998</v>
      </c>
    </row>
    <row r="300" customFormat="false" ht="15" hidden="false" customHeight="false" outlineLevel="0" collapsed="false">
      <c r="A300" s="0" t="n">
        <v>235</v>
      </c>
      <c r="B300" s="0" t="n">
        <v>0.183476</v>
      </c>
      <c r="C300" s="0" t="n">
        <v>1.035536</v>
      </c>
      <c r="D300" s="0" t="n">
        <v>1.446175</v>
      </c>
      <c r="E300" s="0" t="n">
        <v>1.408713</v>
      </c>
      <c r="F300" s="0" t="n">
        <v>0.356795</v>
      </c>
      <c r="G300" s="0" t="n">
        <f aca="false">12*Inputs!$B$6*(MIN(1,$H$50*$C300)*(ic*Inputs!$C$6+pS+fee_fx*Inputs!$D$6-cost_acc-cost_wd*Inputs!$E$6*$E300-cost_fx*Inputs!$D$6-$F300)+(1-MIN(1,$H$50*$C300))*(1-MIN(1,Inputs!$G$6*$D300)*churn_nonbuyers)*(ic*Inputs!$C$6+fee_wd*Inputs!$E$6*(1-$B300)+fee_fx*Inputs!$D$6-cost_acc-cost_wd*Inputs!$E$6*(1-$B300)-cost_fx*Inputs!$D$6))</f>
        <v>206894.796387745</v>
      </c>
      <c r="H300" s="0" t="n">
        <f aca="false">12*Inputs!$B$7*(MIN(1,$H$51*$C300)*(ic*Inputs!$C$7+pE+fee_fx*Inputs!$D$7-cost_acc-cost_wd*Inputs!$E$7*$E300-cost_fx*Inputs!$D$7-$F300)+(1-MIN(1,$H$51*$C300))*(1-MIN(1,Inputs!$G$7*$D300)*churn_nonbuyers)*(ic*Inputs!$C$7+fee_wd*Inputs!$E$7*(1-$B300)+fee_fx*Inputs!$D$7-cost_acc-cost_wd*Inputs!$E$7*(1-$B300)-cost_fx*Inputs!$D$7))</f>
        <v>367159.374661861</v>
      </c>
      <c r="I300" s="0" t="n">
        <f aca="false">12*Inputs!$B$8*(MIN(1,$H$52*$C300)*(ic*Inputs!$C$8+pT-cost_acc-cost_wd*Inputs!$E$8-cost_fx*Inputs!$D$8-cost_ins)+(1-MIN(1,$H$52*$C300))*(1-MIN(1,Inputs!$G$8*$D300)*churn_nonbuyers)*(ic*Inputs!$C$8+fee_wd*Inputs!$E$8*(1-$B300)+fee_fx*Inputs!$D$8-cost_acc-cost_wd*Inputs!$E$8*(1-$B300)-cost_fx*Inputs!$D$8))</f>
        <v>149266.301184</v>
      </c>
      <c r="J300" s="0" t="n">
        <f aca="false">G300+H300+I300-fixed</f>
        <v>23320.4722336058</v>
      </c>
      <c r="K300" s="0" t="n">
        <f aca="false">12*Inputs!$B$6*(1-MIN(1,Inputs!$G$6*$D300)*churn_nonbuyers)*(ic*Inputs!$C$6+fee_wd*Inputs!$E$6*(1-$B300)+fee_fx*Inputs!$D$6-cost_acc-cost_wd*Inputs!$E$6*(1-$B300)-cost_fx*Inputs!$D$6)</f>
        <v>162512.44851096</v>
      </c>
      <c r="L300" s="0" t="n">
        <f aca="false">12*Inputs!$B$7*(1-MIN(1,Inputs!$G$7*$D300)*churn_nonbuyers)*(ic*Inputs!$C$7+fee_wd*Inputs!$E$7*(1-$B300)+fee_fx*Inputs!$D$7-cost_acc-cost_wd*Inputs!$E$7*(1-$B300)-cost_fx*Inputs!$D$7)</f>
        <v>360432.785106576</v>
      </c>
      <c r="M300" s="0" t="n">
        <f aca="false">12*Inputs!$B$8*(1-MIN(1,Inputs!$G$8*$D300)*churn_nonbuyers)*(ic*Inputs!$C$8+fee_wd*Inputs!$E$8*(1-$B300)+fee_fx*Inputs!$D$8-cost_acc-cost_wd*Inputs!$E$8*(1-$B300)-cost_fx*Inputs!$D$8)</f>
        <v>0</v>
      </c>
      <c r="N300" s="0" t="n">
        <f aca="false">K300+L300+I300-fixed</f>
        <v>-27788.465198464</v>
      </c>
      <c r="O300" s="0" t="n">
        <f aca="false">K300+L300+M300-fixed</f>
        <v>-177054.766382464</v>
      </c>
      <c r="P300" s="0" t="n">
        <f aca="false">12*Inputs!$B$6*(1-MIN(1,Inputs!$F$6*$D300))*(ic*Inputs!$C$6+flat_fee-cost_acc-cost_wd*Inputs!$E$6*$E300-cost_fx*Inputs!$D$6)+12*Inputs!$B$7*(1-MIN(1,Inputs!$F$7*$D300))*(ic*Inputs!$C$7+flat_fee-cost_acc-cost_wd*Inputs!$E$7*$E300-cost_fx*Inputs!$D$7)+12*Inputs!$B$8*(1-MIN(1,Inputs!$F$8*$D300))*(ic*Inputs!$C$8+flat_fee-cost_acc-cost_wd*Inputs!$E$8*$E300-cost_fx*Inputs!$D$8)-fixed</f>
        <v>-313936.785934</v>
      </c>
    </row>
    <row r="301" customFormat="false" ht="15" hidden="false" customHeight="false" outlineLevel="0" collapsed="false">
      <c r="A301" s="0" t="n">
        <v>236</v>
      </c>
      <c r="B301" s="0" t="n">
        <v>0.45658</v>
      </c>
      <c r="C301" s="0" t="n">
        <v>1.004766</v>
      </c>
      <c r="D301" s="0" t="n">
        <v>0.967152</v>
      </c>
      <c r="E301" s="0" t="n">
        <v>1.116766</v>
      </c>
      <c r="F301" s="0" t="n">
        <v>0.43226</v>
      </c>
      <c r="G301" s="0" t="n">
        <f aca="false">12*Inputs!$B$6*(MIN(1,$H$50*$C301)*(ic*Inputs!$C$6+pS+fee_fx*Inputs!$D$6-cost_acc-cost_wd*Inputs!$E$6*$E301-cost_fx*Inputs!$D$6-$F301)+(1-MIN(1,$H$50*$C301))*(1-MIN(1,Inputs!$G$6*$D301)*churn_nonbuyers)*(ic*Inputs!$C$6+fee_wd*Inputs!$E$6*(1-$B301)+fee_fx*Inputs!$D$6-cost_acc-cost_wd*Inputs!$E$6*(1-$B301)-cost_fx*Inputs!$D$6))</f>
        <v>180029.091412658</v>
      </c>
      <c r="H301" s="0" t="n">
        <f aca="false">12*Inputs!$B$7*(MIN(1,$H$51*$C301)*(ic*Inputs!$C$7+pE+fee_fx*Inputs!$D$7-cost_acc-cost_wd*Inputs!$E$7*$E301-cost_fx*Inputs!$D$7-$F301)+(1-MIN(1,$H$51*$C301))*(1-MIN(1,Inputs!$G$7*$D301)*churn_nonbuyers)*(ic*Inputs!$C$7+fee_wd*Inputs!$E$7*(1-$B301)+fee_fx*Inputs!$D$7-cost_acc-cost_wd*Inputs!$E$7*(1-$B301)-cost_fx*Inputs!$D$7))</f>
        <v>376784.256463714</v>
      </c>
      <c r="I301" s="0" t="n">
        <f aca="false">12*Inputs!$B$8*(MIN(1,$H$52*$C301)*(ic*Inputs!$C$8+pT-cost_acc-cost_wd*Inputs!$E$8-cost_fx*Inputs!$D$8-cost_ins)+(1-MIN(1,$H$52*$C301))*(1-MIN(1,Inputs!$G$8*$D301)*churn_nonbuyers)*(ic*Inputs!$C$8+fee_wd*Inputs!$E$8*(1-$B301)+fee_fx*Inputs!$D$8-cost_acc-cost_wd*Inputs!$E$8*(1-$B301)-cost_fx*Inputs!$D$8))</f>
        <v>174006.817422028</v>
      </c>
      <c r="J301" s="0" t="n">
        <f aca="false">G301+H301+I301-fixed</f>
        <v>30820.1652984</v>
      </c>
      <c r="K301" s="0" t="n">
        <f aca="false">12*Inputs!$B$6*(1-MIN(1,Inputs!$G$6*$D301)*churn_nonbuyers)*(ic*Inputs!$C$6+fee_wd*Inputs!$E$6*(1-$B301)+fee_fx*Inputs!$D$6-cost_acc-cost_wd*Inputs!$E$6*(1-$B301)-cost_fx*Inputs!$D$6)</f>
        <v>129282.980113152</v>
      </c>
      <c r="L301" s="0" t="n">
        <f aca="false">12*Inputs!$B$7*(1-MIN(1,Inputs!$G$7*$D301)*churn_nonbuyers)*(ic*Inputs!$C$7+fee_wd*Inputs!$E$7*(1-$B301)+fee_fx*Inputs!$D$7-cost_acc-cost_wd*Inputs!$E$7*(1-$B301)-cost_fx*Inputs!$D$7)</f>
        <v>327661.444771891</v>
      </c>
      <c r="M301" s="0" t="n">
        <f aca="false">12*Inputs!$B$8*(1-MIN(1,Inputs!$G$8*$D301)*churn_nonbuyers)*(ic*Inputs!$C$8+fee_wd*Inputs!$E$8*(1-$B301)+fee_fx*Inputs!$D$8-cost_acc-cost_wd*Inputs!$E$8*(1-$B301)-cost_fx*Inputs!$D$8)</f>
        <v>98346.434981376</v>
      </c>
      <c r="N301" s="0" t="n">
        <f aca="false">K301+L301+I301-fixed</f>
        <v>-69048.7576929289</v>
      </c>
      <c r="O301" s="0" t="n">
        <f aca="false">K301+L301+M301-fixed</f>
        <v>-144709.140133581</v>
      </c>
      <c r="P301" s="0" t="n">
        <f aca="false">12*Inputs!$B$6*(1-MIN(1,Inputs!$F$6*$D301))*(ic*Inputs!$C$6+flat_fee-cost_acc-cost_wd*Inputs!$E$6*$E301-cost_fx*Inputs!$D$6)+12*Inputs!$B$7*(1-MIN(1,Inputs!$F$7*$D301))*(ic*Inputs!$C$7+flat_fee-cost_acc-cost_wd*Inputs!$E$7*$E301-cost_fx*Inputs!$D$7)+12*Inputs!$B$8*(1-MIN(1,Inputs!$F$8*$D301))*(ic*Inputs!$C$8+flat_fee-cost_acc-cost_wd*Inputs!$E$8*$E301-cost_fx*Inputs!$D$8)-fixed</f>
        <v>37632.4678476801</v>
      </c>
    </row>
    <row r="302" customFormat="false" ht="15" hidden="false" customHeight="false" outlineLevel="0" collapsed="false">
      <c r="A302" s="0" t="n">
        <v>237</v>
      </c>
      <c r="B302" s="0" t="n">
        <v>0.272649</v>
      </c>
      <c r="C302" s="0" t="n">
        <v>1.059156</v>
      </c>
      <c r="D302" s="0" t="n">
        <v>1.986604</v>
      </c>
      <c r="E302" s="0" t="n">
        <v>1.043288</v>
      </c>
      <c r="F302" s="0" t="n">
        <v>0.182105</v>
      </c>
      <c r="G302" s="0" t="n">
        <f aca="false">12*Inputs!$B$6*(MIN(1,$H$50*$C302)*(ic*Inputs!$C$6+pS+fee_fx*Inputs!$D$6-cost_acc-cost_wd*Inputs!$E$6*$E302-cost_fx*Inputs!$D$6-$F302)+(1-MIN(1,$H$50*$C302))*(1-MIN(1,Inputs!$G$6*$D302)*churn_nonbuyers)*(ic*Inputs!$C$6+fee_wd*Inputs!$E$6*(1-$B302)+fee_fx*Inputs!$D$6-cost_acc-cost_wd*Inputs!$E$6*(1-$B302)-cost_fx*Inputs!$D$6))</f>
        <v>206169.566896206</v>
      </c>
      <c r="H302" s="0" t="n">
        <f aca="false">12*Inputs!$B$7*(MIN(1,$H$51*$C302)*(ic*Inputs!$C$7+pE+fee_fx*Inputs!$D$7-cost_acc-cost_wd*Inputs!$E$7*$E302-cost_fx*Inputs!$D$7-$F302)+(1-MIN(1,$H$51*$C302))*(1-MIN(1,Inputs!$G$7*$D302)*churn_nonbuyers)*(ic*Inputs!$C$7+fee_wd*Inputs!$E$7*(1-$B302)+fee_fx*Inputs!$D$7-cost_acc-cost_wd*Inputs!$E$7*(1-$B302)-cost_fx*Inputs!$D$7))</f>
        <v>412077.13994983</v>
      </c>
      <c r="I302" s="0" t="n">
        <f aca="false">12*Inputs!$B$8*(MIN(1,$H$52*$C302)*(ic*Inputs!$C$8+pT-cost_acc-cost_wd*Inputs!$E$8-cost_fx*Inputs!$D$8-cost_ins)+(1-MIN(1,$H$52*$C302))*(1-MIN(1,Inputs!$G$8*$D302)*churn_nonbuyers)*(ic*Inputs!$C$8+fee_wd*Inputs!$E$8*(1-$B302)+fee_fx*Inputs!$D$8-cost_acc-cost_wd*Inputs!$E$8*(1-$B302)-cost_fx*Inputs!$D$8))</f>
        <v>152670.982464</v>
      </c>
      <c r="J302" s="0" t="n">
        <f aca="false">G302+H302+I302-fixed</f>
        <v>70917.6893100365</v>
      </c>
      <c r="K302" s="0" t="n">
        <f aca="false">12*Inputs!$B$6*(1-MIN(1,Inputs!$G$6*$D302)*churn_nonbuyers)*(ic*Inputs!$C$6+fee_wd*Inputs!$E$6*(1-$B302)+fee_fx*Inputs!$D$6-cost_acc-cost_wd*Inputs!$E$6*(1-$B302)-cost_fx*Inputs!$D$6)</f>
        <v>146213.423956771</v>
      </c>
      <c r="L302" s="0" t="n">
        <f aca="false">12*Inputs!$B$7*(1-MIN(1,Inputs!$G$7*$D302)*churn_nonbuyers)*(ic*Inputs!$C$7+fee_wd*Inputs!$E$7*(1-$B302)+fee_fx*Inputs!$D$7-cost_acc-cost_wd*Inputs!$E$7*(1-$B302)-cost_fx*Inputs!$D$7)</f>
        <v>342248.490982063</v>
      </c>
      <c r="M302" s="0" t="n">
        <f aca="false">12*Inputs!$B$8*(1-MIN(1,Inputs!$G$8*$D302)*churn_nonbuyers)*(ic*Inputs!$C$8+fee_wd*Inputs!$E$8*(1-$B302)+fee_fx*Inputs!$D$8-cost_acc-cost_wd*Inputs!$E$8*(1-$B302)-cost_fx*Inputs!$D$8)</f>
        <v>0</v>
      </c>
      <c r="N302" s="0" t="n">
        <f aca="false">K302+L302+I302-fixed</f>
        <v>-58867.1025971659</v>
      </c>
      <c r="O302" s="0" t="n">
        <f aca="false">K302+L302+M302-fixed</f>
        <v>-211538.085061166</v>
      </c>
      <c r="P302" s="0" t="n">
        <f aca="false">12*Inputs!$B$6*(1-MIN(1,Inputs!$F$6*$D302))*(ic*Inputs!$C$6+flat_fee-cost_acc-cost_wd*Inputs!$E$6*$E302-cost_fx*Inputs!$D$6)+12*Inputs!$B$7*(1-MIN(1,Inputs!$F$7*$D302))*(ic*Inputs!$C$7+flat_fee-cost_acc-cost_wd*Inputs!$E$7*$E302-cost_fx*Inputs!$D$7)+12*Inputs!$B$8*(1-MIN(1,Inputs!$F$8*$D302))*(ic*Inputs!$C$8+flat_fee-cost_acc-cost_wd*Inputs!$E$8*$E302-cost_fx*Inputs!$D$8)-fixed</f>
        <v>-420408.152429517</v>
      </c>
    </row>
    <row r="303" customFormat="false" ht="15" hidden="false" customHeight="false" outlineLevel="0" collapsed="false">
      <c r="A303" s="0" t="n">
        <v>238</v>
      </c>
      <c r="B303" s="0" t="n">
        <v>0.326705</v>
      </c>
      <c r="C303" s="0" t="n">
        <v>1.012809</v>
      </c>
      <c r="D303" s="0" t="n">
        <v>1.187141</v>
      </c>
      <c r="E303" s="0" t="n">
        <v>1.132919</v>
      </c>
      <c r="F303" s="0" t="n">
        <v>0.149949</v>
      </c>
      <c r="G303" s="0" t="n">
        <f aca="false">12*Inputs!$B$6*(MIN(1,$H$50*$C303)*(ic*Inputs!$C$6+pS+fee_fx*Inputs!$D$6-cost_acc-cost_wd*Inputs!$E$6*$E303-cost_fx*Inputs!$D$6-$F303)+(1-MIN(1,$H$50*$C303))*(1-MIN(1,Inputs!$G$6*$D303)*churn_nonbuyers)*(ic*Inputs!$C$6+fee_wd*Inputs!$E$6*(1-$B303)+fee_fx*Inputs!$D$6-cost_acc-cost_wd*Inputs!$E$6*(1-$B303)-cost_fx*Inputs!$D$6))</f>
        <v>201439.433267968</v>
      </c>
      <c r="H303" s="0" t="n">
        <f aca="false">12*Inputs!$B$7*(MIN(1,$H$51*$C303)*(ic*Inputs!$C$7+pE+fee_fx*Inputs!$D$7-cost_acc-cost_wd*Inputs!$E$7*$E303-cost_fx*Inputs!$D$7-$F303)+(1-MIN(1,$H$51*$C303))*(1-MIN(1,Inputs!$G$7*$D303)*churn_nonbuyers)*(ic*Inputs!$C$7+fee_wd*Inputs!$E$7*(1-$B303)+fee_fx*Inputs!$D$7-cost_acc-cost_wd*Inputs!$E$7*(1-$B303)-cost_fx*Inputs!$D$7))</f>
        <v>401166.540720124</v>
      </c>
      <c r="I303" s="0" t="n">
        <f aca="false">12*Inputs!$B$8*(MIN(1,$H$52*$C303)*(ic*Inputs!$C$8+pT-cost_acc-cost_wd*Inputs!$E$8-cost_fx*Inputs!$D$8-cost_ins)+(1-MIN(1,$H$52*$C303))*(1-MIN(1,Inputs!$G$8*$D303)*churn_nonbuyers)*(ic*Inputs!$C$8+fee_wd*Inputs!$E$8*(1-$B303)+fee_fx*Inputs!$D$8-cost_acc-cost_wd*Inputs!$E$8*(1-$B303)-cost_fx*Inputs!$D$8))</f>
        <v>161273.036078069</v>
      </c>
      <c r="J303" s="0" t="n">
        <f aca="false">G303+H303+I303-fixed</f>
        <v>63879.0100661609</v>
      </c>
      <c r="K303" s="0" t="n">
        <f aca="false">12*Inputs!$B$6*(1-MIN(1,Inputs!$G$6*$D303)*churn_nonbuyers)*(ic*Inputs!$C$6+fee_wd*Inputs!$E$6*(1-$B303)+fee_fx*Inputs!$D$6-cost_acc-cost_wd*Inputs!$E$6*(1-$B303)-cost_fx*Inputs!$D$6)</f>
        <v>145380.582002916</v>
      </c>
      <c r="L303" s="0" t="n">
        <f aca="false">12*Inputs!$B$7*(1-MIN(1,Inputs!$G$7*$D303)*churn_nonbuyers)*(ic*Inputs!$C$7+fee_wd*Inputs!$E$7*(1-$B303)+fee_fx*Inputs!$D$7-cost_acc-cost_wd*Inputs!$E$7*(1-$B303)-cost_fx*Inputs!$D$7)</f>
        <v>343470.31243375</v>
      </c>
      <c r="M303" s="0" t="n">
        <f aca="false">12*Inputs!$B$8*(1-MIN(1,Inputs!$G$8*$D303)*churn_nonbuyers)*(ic*Inputs!$C$8+fee_wd*Inputs!$E$8*(1-$B303)+fee_fx*Inputs!$D$8-cost_acc-cost_wd*Inputs!$E$8*(1-$B303)-cost_fx*Inputs!$D$8)</f>
        <v>52511.772973608</v>
      </c>
      <c r="N303" s="0" t="n">
        <f aca="false">K303+L303+I303-fixed</f>
        <v>-49876.0694852652</v>
      </c>
      <c r="O303" s="0" t="n">
        <f aca="false">K303+L303+M303-fixed</f>
        <v>-158637.332589726</v>
      </c>
      <c r="P303" s="0" t="n">
        <f aca="false">12*Inputs!$B$6*(1-MIN(1,Inputs!$F$6*$D303))*(ic*Inputs!$C$6+flat_fee-cost_acc-cost_wd*Inputs!$E$6*$E303-cost_fx*Inputs!$D$6)+12*Inputs!$B$7*(1-MIN(1,Inputs!$F$7*$D303))*(ic*Inputs!$C$7+flat_fee-cost_acc-cost_wd*Inputs!$E$7*$E303-cost_fx*Inputs!$D$7)+12*Inputs!$B$8*(1-MIN(1,Inputs!$F$8*$D303))*(ic*Inputs!$C$8+flat_fee-cost_acc-cost_wd*Inputs!$E$8*$E303-cost_fx*Inputs!$D$8)-fixed</f>
        <v>-86513.1551490401</v>
      </c>
    </row>
    <row r="304" customFormat="false" ht="15" hidden="false" customHeight="false" outlineLevel="0" collapsed="false">
      <c r="A304" s="0" t="n">
        <v>239</v>
      </c>
      <c r="B304" s="0" t="n">
        <v>0.180415</v>
      </c>
      <c r="C304" s="0" t="n">
        <v>1.058636</v>
      </c>
      <c r="D304" s="0" t="n">
        <v>1.610875</v>
      </c>
      <c r="E304" s="0" t="n">
        <v>1.104677</v>
      </c>
      <c r="F304" s="0" t="n">
        <v>0.131407</v>
      </c>
      <c r="G304" s="0" t="n">
        <f aca="false">12*Inputs!$B$6*(MIN(1,$H$50*$C304)*(ic*Inputs!$C$6+pS+fee_fx*Inputs!$D$6-cost_acc-cost_wd*Inputs!$E$6*$E304-cost_fx*Inputs!$D$6-$F304)+(1-MIN(1,$H$50*$C304))*(1-MIN(1,Inputs!$G$6*$D304)*churn_nonbuyers)*(ic*Inputs!$C$6+fee_wd*Inputs!$E$6*(1-$B304)+fee_fx*Inputs!$D$6-cost_acc-cost_wd*Inputs!$E$6*(1-$B304)-cost_fx*Inputs!$D$6))</f>
        <v>219848.543365808</v>
      </c>
      <c r="H304" s="0" t="n">
        <f aca="false">12*Inputs!$B$7*(MIN(1,$H$51*$C304)*(ic*Inputs!$C$7+pE+fee_fx*Inputs!$D$7-cost_acc-cost_wd*Inputs!$E$7*$E304-cost_fx*Inputs!$D$7-$F304)+(1-MIN(1,$H$51*$C304))*(1-MIN(1,Inputs!$G$7*$D304)*churn_nonbuyers)*(ic*Inputs!$C$7+fee_wd*Inputs!$E$7*(1-$B304)+fee_fx*Inputs!$D$7-cost_acc-cost_wd*Inputs!$E$7*(1-$B304)-cost_fx*Inputs!$D$7))</f>
        <v>417300.193181575</v>
      </c>
      <c r="I304" s="0" t="n">
        <f aca="false">12*Inputs!$B$8*(MIN(1,$H$52*$C304)*(ic*Inputs!$C$8+pT-cost_acc-cost_wd*Inputs!$E$8-cost_fx*Inputs!$D$8-cost_ins)+(1-MIN(1,$H$52*$C304))*(1-MIN(1,Inputs!$G$8*$D304)*churn_nonbuyers)*(ic*Inputs!$C$8+fee_wd*Inputs!$E$8*(1-$B304)+fee_fx*Inputs!$D$8-cost_acc-cost_wd*Inputs!$E$8*(1-$B304)-cost_fx*Inputs!$D$8))</f>
        <v>152596.027584</v>
      </c>
      <c r="J304" s="0" t="n">
        <f aca="false">G304+H304+I304-fixed</f>
        <v>89744.764131383</v>
      </c>
      <c r="K304" s="0" t="n">
        <f aca="false">12*Inputs!$B$6*(1-MIN(1,Inputs!$G$6*$D304)*churn_nonbuyers)*(ic*Inputs!$C$6+fee_wd*Inputs!$E$6*(1-$B304)+fee_fx*Inputs!$D$6-cost_acc-cost_wd*Inputs!$E$6*(1-$B304)-cost_fx*Inputs!$D$6)</f>
        <v>161475.1272945</v>
      </c>
      <c r="L304" s="0" t="n">
        <f aca="false">12*Inputs!$B$7*(1-MIN(1,Inputs!$G$7*$D304)*churn_nonbuyers)*(ic*Inputs!$C$7+fee_wd*Inputs!$E$7*(1-$B304)+fee_fx*Inputs!$D$7-cost_acc-cost_wd*Inputs!$E$7*(1-$B304)-cost_fx*Inputs!$D$7)</f>
        <v>358990.6003767</v>
      </c>
      <c r="M304" s="0" t="n">
        <f aca="false">12*Inputs!$B$8*(1-MIN(1,Inputs!$G$8*$D304)*churn_nonbuyers)*(ic*Inputs!$C$8+fee_wd*Inputs!$E$8*(1-$B304)+fee_fx*Inputs!$D$8-cost_acc-cost_wd*Inputs!$E$8*(1-$B304)-cost_fx*Inputs!$D$8)</f>
        <v>0</v>
      </c>
      <c r="N304" s="0" t="n">
        <f aca="false">K304+L304+I304-fixed</f>
        <v>-26938.2447448</v>
      </c>
      <c r="O304" s="0" t="n">
        <f aca="false">K304+L304+M304-fixed</f>
        <v>-179534.2723288</v>
      </c>
      <c r="P304" s="0" t="n">
        <f aca="false">12*Inputs!$B$6*(1-MIN(1,Inputs!$F$6*$D304))*(ic*Inputs!$C$6+flat_fee-cost_acc-cost_wd*Inputs!$E$6*$E304-cost_fx*Inputs!$D$6)+12*Inputs!$B$7*(1-MIN(1,Inputs!$F$7*$D304))*(ic*Inputs!$C$7+flat_fee-cost_acc-cost_wd*Inputs!$E$7*$E304-cost_fx*Inputs!$D$7)+12*Inputs!$B$8*(1-MIN(1,Inputs!$F$8*$D304))*(ic*Inputs!$C$8+flat_fee-cost_acc-cost_wd*Inputs!$E$8*$E304-cost_fx*Inputs!$D$8)-fixed</f>
        <v>-303891.28603</v>
      </c>
    </row>
    <row r="305" customFormat="false" ht="15" hidden="false" customHeight="false" outlineLevel="0" collapsed="false">
      <c r="A305" s="0" t="n">
        <v>240</v>
      </c>
      <c r="B305" s="0" t="n">
        <v>0.284474</v>
      </c>
      <c r="C305" s="0" t="n">
        <v>1.010286</v>
      </c>
      <c r="D305" s="0" t="n">
        <v>1.781621</v>
      </c>
      <c r="E305" s="0" t="n">
        <v>1.440057</v>
      </c>
      <c r="F305" s="0" t="n">
        <v>0.070447</v>
      </c>
      <c r="G305" s="0" t="n">
        <f aca="false">12*Inputs!$B$6*(MIN(1,$H$50*$C305)*(ic*Inputs!$C$6+pS+fee_fx*Inputs!$D$6-cost_acc-cost_wd*Inputs!$E$6*$E305-cost_fx*Inputs!$D$6-$F305)+(1-MIN(1,$H$50*$C305))*(1-MIN(1,Inputs!$G$6*$D305)*churn_nonbuyers)*(ic*Inputs!$C$6+fee_wd*Inputs!$E$6*(1-$B305)+fee_fx*Inputs!$D$6-cost_acc-cost_wd*Inputs!$E$6*(1-$B305)-cost_fx*Inputs!$D$6))</f>
        <v>196870.243036152</v>
      </c>
      <c r="H305" s="0" t="n">
        <f aca="false">12*Inputs!$B$7*(MIN(1,$H$51*$C305)*(ic*Inputs!$C$7+pE+fee_fx*Inputs!$D$7-cost_acc-cost_wd*Inputs!$E$7*$E305-cost_fx*Inputs!$D$7-$F305)+(1-MIN(1,$H$51*$C305))*(1-MIN(1,Inputs!$G$7*$D305)*churn_nonbuyers)*(ic*Inputs!$C$7+fee_wd*Inputs!$E$7*(1-$B305)+fee_fx*Inputs!$D$7-cost_acc-cost_wd*Inputs!$E$7*(1-$B305)-cost_fx*Inputs!$D$7))</f>
        <v>369548.0990648</v>
      </c>
      <c r="I305" s="0" t="n">
        <f aca="false">12*Inputs!$B$8*(MIN(1,$H$52*$C305)*(ic*Inputs!$C$8+pT-cost_acc-cost_wd*Inputs!$E$8-cost_fx*Inputs!$D$8-cost_ins)+(1-MIN(1,$H$52*$C305))*(1-MIN(1,Inputs!$G$8*$D305)*churn_nonbuyers)*(ic*Inputs!$C$8+fee_wd*Inputs!$E$8*(1-$B305)+fee_fx*Inputs!$D$8-cost_acc-cost_wd*Inputs!$E$8*(1-$B305)-cost_fx*Inputs!$D$8))</f>
        <v>145626.665184</v>
      </c>
      <c r="J305" s="0" t="n">
        <f aca="false">G305+H305+I305-fixed</f>
        <v>12045.0072849521</v>
      </c>
      <c r="K305" s="0" t="n">
        <f aca="false">12*Inputs!$B$6*(1-MIN(1,Inputs!$G$6*$D305)*churn_nonbuyers)*(ic*Inputs!$C$6+fee_wd*Inputs!$E$6*(1-$B305)+fee_fx*Inputs!$D$6-cost_acc-cost_wd*Inputs!$E$6*(1-$B305)-cost_fx*Inputs!$D$6)</f>
        <v>146326.143256949</v>
      </c>
      <c r="L305" s="0" t="n">
        <f aca="false">12*Inputs!$B$7*(1-MIN(1,Inputs!$G$7*$D305)*churn_nonbuyers)*(ic*Inputs!$C$7+fee_wd*Inputs!$E$7*(1-$B305)+fee_fx*Inputs!$D$7-cost_acc-cost_wd*Inputs!$E$7*(1-$B305)-cost_fx*Inputs!$D$7)</f>
        <v>342874.739746169</v>
      </c>
      <c r="M305" s="0" t="n">
        <f aca="false">12*Inputs!$B$8*(1-MIN(1,Inputs!$G$8*$D305)*churn_nonbuyers)*(ic*Inputs!$C$8+fee_wd*Inputs!$E$8*(1-$B305)+fee_fx*Inputs!$D$8-cost_acc-cost_wd*Inputs!$E$8*(1-$B305)-cost_fx*Inputs!$D$8)</f>
        <v>0</v>
      </c>
      <c r="N305" s="0" t="n">
        <f aca="false">K305+L305+I305-fixed</f>
        <v>-65172.451812882</v>
      </c>
      <c r="O305" s="0" t="n">
        <f aca="false">K305+L305+M305-fixed</f>
        <v>-210799.116996882</v>
      </c>
      <c r="P305" s="0" t="n">
        <f aca="false">12*Inputs!$B$6*(1-MIN(1,Inputs!$F$6*$D305))*(ic*Inputs!$C$6+flat_fee-cost_acc-cost_wd*Inputs!$E$6*$E305-cost_fx*Inputs!$D$6)+12*Inputs!$B$7*(1-MIN(1,Inputs!$F$7*$D305))*(ic*Inputs!$C$7+flat_fee-cost_acc-cost_wd*Inputs!$E$7*$E305-cost_fx*Inputs!$D$7)+12*Inputs!$B$8*(1-MIN(1,Inputs!$F$8*$D305))*(ic*Inputs!$C$8+flat_fee-cost_acc-cost_wd*Inputs!$E$8*$E305-cost_fx*Inputs!$D$8)-fixed</f>
        <v>-477860.72111272</v>
      </c>
    </row>
    <row r="306" customFormat="false" ht="15" hidden="false" customHeight="false" outlineLevel="0" collapsed="false">
      <c r="A306" s="0" t="n">
        <v>241</v>
      </c>
      <c r="B306" s="0" t="n">
        <v>0.322748</v>
      </c>
      <c r="C306" s="0" t="n">
        <v>1.052471</v>
      </c>
      <c r="D306" s="0" t="n">
        <v>1.699586</v>
      </c>
      <c r="E306" s="0" t="n">
        <v>1.089706</v>
      </c>
      <c r="F306" s="0" t="n">
        <v>0.03267</v>
      </c>
      <c r="G306" s="0" t="n">
        <f aca="false">12*Inputs!$B$6*(MIN(1,$H$50*$C306)*(ic*Inputs!$C$6+pS+fee_fx*Inputs!$D$6-cost_acc-cost_wd*Inputs!$E$6*$E306-cost_fx*Inputs!$D$6-$F306)+(1-MIN(1,$H$50*$C306))*(1-MIN(1,Inputs!$G$6*$D306)*churn_nonbuyers)*(ic*Inputs!$C$6+fee_wd*Inputs!$E$6*(1-$B306)+fee_fx*Inputs!$D$6-cost_acc-cost_wd*Inputs!$E$6*(1-$B306)-cost_fx*Inputs!$D$6))</f>
        <v>204377.358292087</v>
      </c>
      <c r="H306" s="0" t="n">
        <f aca="false">12*Inputs!$B$7*(MIN(1,$H$51*$C306)*(ic*Inputs!$C$7+pE+fee_fx*Inputs!$D$7-cost_acc-cost_wd*Inputs!$E$7*$E306-cost_fx*Inputs!$D$7-$F306)+(1-MIN(1,$H$51*$C306))*(1-MIN(1,Inputs!$G$7*$D306)*churn_nonbuyers)*(ic*Inputs!$C$7+fee_wd*Inputs!$E$7*(1-$B306)+fee_fx*Inputs!$D$7-cost_acc-cost_wd*Inputs!$E$7*(1-$B306)-cost_fx*Inputs!$D$7))</f>
        <v>412917.867813032</v>
      </c>
      <c r="I306" s="0" t="n">
        <f aca="false">12*Inputs!$B$8*(MIN(1,$H$52*$C306)*(ic*Inputs!$C$8+pT-cost_acc-cost_wd*Inputs!$E$8-cost_fx*Inputs!$D$8-cost_ins)+(1-MIN(1,$H$52*$C306))*(1-MIN(1,Inputs!$G$8*$D306)*churn_nonbuyers)*(ic*Inputs!$C$8+fee_wd*Inputs!$E$8*(1-$B306)+fee_fx*Inputs!$D$8-cost_acc-cost_wd*Inputs!$E$8*(1-$B306)-cost_fx*Inputs!$D$8))</f>
        <v>151707.379824</v>
      </c>
      <c r="J306" s="0" t="n">
        <f aca="false">G306+H306+I306-fixed</f>
        <v>69002.6059291195</v>
      </c>
      <c r="K306" s="0" t="n">
        <f aca="false">12*Inputs!$B$6*(1-MIN(1,Inputs!$G$6*$D306)*churn_nonbuyers)*(ic*Inputs!$C$6+fee_wd*Inputs!$E$6*(1-$B306)+fee_fx*Inputs!$D$6-cost_acc-cost_wd*Inputs!$E$6*(1-$B306)-cost_fx*Inputs!$D$6)</f>
        <v>141941.934592762</v>
      </c>
      <c r="L306" s="0" t="n">
        <f aca="false">12*Inputs!$B$7*(1-MIN(1,Inputs!$G$7*$D306)*churn_nonbuyers)*(ic*Inputs!$C$7+fee_wd*Inputs!$E$7*(1-$B306)+fee_fx*Inputs!$D$7-cost_acc-cost_wd*Inputs!$E$7*(1-$B306)-cost_fx*Inputs!$D$7)</f>
        <v>338535.779827657</v>
      </c>
      <c r="M306" s="0" t="n">
        <f aca="false">12*Inputs!$B$8*(1-MIN(1,Inputs!$G$8*$D306)*churn_nonbuyers)*(ic*Inputs!$C$8+fee_wd*Inputs!$E$8*(1-$B306)+fee_fx*Inputs!$D$8-cost_acc-cost_wd*Inputs!$E$8*(1-$B306)-cost_fx*Inputs!$D$8)</f>
        <v>0</v>
      </c>
      <c r="N306" s="0" t="n">
        <f aca="false">K306+L306+I306-fixed</f>
        <v>-67814.9057555816</v>
      </c>
      <c r="O306" s="0" t="n">
        <f aca="false">K306+L306+M306-fixed</f>
        <v>-219522.285579582</v>
      </c>
      <c r="P306" s="0" t="n">
        <f aca="false">12*Inputs!$B$6*(1-MIN(1,Inputs!$F$6*$D306))*(ic*Inputs!$C$6+flat_fee-cost_acc-cost_wd*Inputs!$E$6*$E306-cost_fx*Inputs!$D$6)+12*Inputs!$B$7*(1-MIN(1,Inputs!$F$7*$D306))*(ic*Inputs!$C$7+flat_fee-cost_acc-cost_wd*Inputs!$E$7*$E306-cost_fx*Inputs!$D$7)+12*Inputs!$B$8*(1-MIN(1,Inputs!$F$8*$D306))*(ic*Inputs!$C$8+flat_fee-cost_acc-cost_wd*Inputs!$E$8*$E306-cost_fx*Inputs!$D$8)-fixed</f>
        <v>-347735.43099616</v>
      </c>
    </row>
    <row r="307" customFormat="false" ht="15" hidden="false" customHeight="false" outlineLevel="0" collapsed="false">
      <c r="A307" s="0" t="n">
        <v>242</v>
      </c>
      <c r="B307" s="0" t="n">
        <v>0.318063</v>
      </c>
      <c r="C307" s="0" t="n">
        <v>1.071327</v>
      </c>
      <c r="D307" s="0" t="n">
        <v>1.68847</v>
      </c>
      <c r="E307" s="0" t="n">
        <v>1.209684</v>
      </c>
      <c r="F307" s="0" t="n">
        <v>0.244633</v>
      </c>
      <c r="G307" s="0" t="n">
        <f aca="false">12*Inputs!$B$6*(MIN(1,$H$50*$C307)*(ic*Inputs!$C$6+pS+fee_fx*Inputs!$D$6-cost_acc-cost_wd*Inputs!$E$6*$E307-cost_fx*Inputs!$D$6-$F307)+(1-MIN(1,$H$50*$C307))*(1-MIN(1,Inputs!$G$6*$D307)*churn_nonbuyers)*(ic*Inputs!$C$6+fee_wd*Inputs!$E$6*(1-$B307)+fee_fx*Inputs!$D$6-cost_acc-cost_wd*Inputs!$E$6*(1-$B307)-cost_fx*Inputs!$D$6))</f>
        <v>197946.097108721</v>
      </c>
      <c r="H307" s="0" t="n">
        <f aca="false">12*Inputs!$B$7*(MIN(1,$H$51*$C307)*(ic*Inputs!$C$7+pE+fee_fx*Inputs!$D$7-cost_acc-cost_wd*Inputs!$E$7*$E307-cost_fx*Inputs!$D$7-$F307)+(1-MIN(1,$H$51*$C307))*(1-MIN(1,Inputs!$G$7*$D307)*churn_nonbuyers)*(ic*Inputs!$C$7+fee_wd*Inputs!$E$7*(1-$B307)+fee_fx*Inputs!$D$7-cost_acc-cost_wd*Inputs!$E$7*(1-$B307)-cost_fx*Inputs!$D$7))</f>
        <v>386797.267212714</v>
      </c>
      <c r="I307" s="0" t="n">
        <f aca="false">12*Inputs!$B$8*(MIN(1,$H$52*$C307)*(ic*Inputs!$C$8+pT-cost_acc-cost_wd*Inputs!$E$8-cost_fx*Inputs!$D$8-cost_ins)+(1-MIN(1,$H$52*$C307))*(1-MIN(1,Inputs!$G$8*$D307)*churn_nonbuyers)*(ic*Inputs!$C$8+fee_wd*Inputs!$E$8*(1-$B307)+fee_fx*Inputs!$D$8-cost_acc-cost_wd*Inputs!$E$8*(1-$B307)-cost_fx*Inputs!$D$8))</f>
        <v>154425.359088</v>
      </c>
      <c r="J307" s="0" t="n">
        <f aca="false">G307+H307+I307-fixed</f>
        <v>39168.7234094343</v>
      </c>
      <c r="K307" s="0" t="n">
        <f aca="false">12*Inputs!$B$6*(1-MIN(1,Inputs!$G$6*$D307)*churn_nonbuyers)*(ic*Inputs!$C$6+fee_wd*Inputs!$E$6*(1-$B307)+fee_fx*Inputs!$D$6-cost_acc-cost_wd*Inputs!$E$6*(1-$B307)-cost_fx*Inputs!$D$6)</f>
        <v>142645.837201992</v>
      </c>
      <c r="L307" s="0" t="n">
        <f aca="false">12*Inputs!$B$7*(1-MIN(1,Inputs!$G$7*$D307)*churn_nonbuyers)*(ic*Inputs!$C$7+fee_wd*Inputs!$E$7*(1-$B307)+fee_fx*Inputs!$D$7-cost_acc-cost_wd*Inputs!$E$7*(1-$B307)-cost_fx*Inputs!$D$7)</f>
        <v>339295.206961195</v>
      </c>
      <c r="M307" s="0" t="n">
        <f aca="false">12*Inputs!$B$8*(1-MIN(1,Inputs!$G$8*$D307)*churn_nonbuyers)*(ic*Inputs!$C$8+fee_wd*Inputs!$E$8*(1-$B307)+fee_fx*Inputs!$D$8-cost_acc-cost_wd*Inputs!$E$8*(1-$B307)-cost_fx*Inputs!$D$8)</f>
        <v>0</v>
      </c>
      <c r="N307" s="0" t="n">
        <f aca="false">K307+L307+I307-fixed</f>
        <v>-63633.5967488127</v>
      </c>
      <c r="O307" s="0" t="n">
        <f aca="false">K307+L307+M307-fixed</f>
        <v>-218058.955836813</v>
      </c>
      <c r="P307" s="0" t="n">
        <f aca="false">12*Inputs!$B$6*(1-MIN(1,Inputs!$F$6*$D307))*(ic*Inputs!$C$6+flat_fee-cost_acc-cost_wd*Inputs!$E$6*$E307-cost_fx*Inputs!$D$6)+12*Inputs!$B$7*(1-MIN(1,Inputs!$F$7*$D307))*(ic*Inputs!$C$7+flat_fee-cost_acc-cost_wd*Inputs!$E$7*$E307-cost_fx*Inputs!$D$7)+12*Inputs!$B$8*(1-MIN(1,Inputs!$F$8*$D307))*(ic*Inputs!$C$8+flat_fee-cost_acc-cost_wd*Inputs!$E$8*$E307-cost_fx*Inputs!$D$8)-fixed</f>
        <v>-373712.3237248</v>
      </c>
    </row>
    <row r="308" customFormat="false" ht="15" hidden="false" customHeight="false" outlineLevel="0" collapsed="false">
      <c r="A308" s="0" t="n">
        <v>243</v>
      </c>
      <c r="B308" s="0" t="n">
        <v>0.271428</v>
      </c>
      <c r="C308" s="0" t="n">
        <v>1.054315</v>
      </c>
      <c r="D308" s="0" t="n">
        <v>1.187206</v>
      </c>
      <c r="E308" s="0" t="n">
        <v>1.221162</v>
      </c>
      <c r="F308" s="0" t="n">
        <v>0.472819</v>
      </c>
      <c r="G308" s="0" t="n">
        <f aca="false">12*Inputs!$B$6*(MIN(1,$H$50*$C308)*(ic*Inputs!$C$6+pS+fee_fx*Inputs!$D$6-cost_acc-cost_wd*Inputs!$E$6*$E308-cost_fx*Inputs!$D$6-$F308)+(1-MIN(1,$H$50*$C308))*(1-MIN(1,Inputs!$G$6*$D308)*churn_nonbuyers)*(ic*Inputs!$C$6+fee_wd*Inputs!$E$6*(1-$B308)+fee_fx*Inputs!$D$6-cost_acc-cost_wd*Inputs!$E$6*(1-$B308)-cost_fx*Inputs!$D$6))</f>
        <v>200605.669204015</v>
      </c>
      <c r="H308" s="0" t="n">
        <f aca="false">12*Inputs!$B$7*(MIN(1,$H$51*$C308)*(ic*Inputs!$C$7+pE+fee_fx*Inputs!$D$7-cost_acc-cost_wd*Inputs!$E$7*$E308-cost_fx*Inputs!$D$7-$F308)+(1-MIN(1,$H$51*$C308))*(1-MIN(1,Inputs!$G$7*$D308)*churn_nonbuyers)*(ic*Inputs!$C$7+fee_wd*Inputs!$E$7*(1-$B308)+fee_fx*Inputs!$D$7-cost_acc-cost_wd*Inputs!$E$7*(1-$B308)-cost_fx*Inputs!$D$7))</f>
        <v>377644.484788017</v>
      </c>
      <c r="I308" s="0" t="n">
        <f aca="false">12*Inputs!$B$8*(MIN(1,$H$52*$C308)*(ic*Inputs!$C$8+pT-cost_acc-cost_wd*Inputs!$E$8-cost_fx*Inputs!$D$8-cost_ins)+(1-MIN(1,$H$52*$C308))*(1-MIN(1,Inputs!$G$8*$D308)*churn_nonbuyers)*(ic*Inputs!$C$8+fee_wd*Inputs!$E$8*(1-$B308)+fee_fx*Inputs!$D$8-cost_acc-cost_wd*Inputs!$E$8*(1-$B308)-cost_fx*Inputs!$D$8))</f>
        <v>165843.928330496</v>
      </c>
      <c r="J308" s="0" t="n">
        <f aca="false">G308+H308+I308-fixed</f>
        <v>44094.0823225268</v>
      </c>
      <c r="K308" s="0" t="n">
        <f aca="false">12*Inputs!$B$6*(1-MIN(1,Inputs!$G$6*$D308)*churn_nonbuyers)*(ic*Inputs!$C$6+fee_wd*Inputs!$E$6*(1-$B308)+fee_fx*Inputs!$D$6-cost_acc-cost_wd*Inputs!$E$6*(1-$B308)-cost_fx*Inputs!$D$6)</f>
        <v>152867.46636121</v>
      </c>
      <c r="L308" s="0" t="n">
        <f aca="false">12*Inputs!$B$7*(1-MIN(1,Inputs!$G$7*$D308)*churn_nonbuyers)*(ic*Inputs!$C$7+fee_wd*Inputs!$E$7*(1-$B308)+fee_fx*Inputs!$D$7-cost_acc-cost_wd*Inputs!$E$7*(1-$B308)-cost_fx*Inputs!$D$7)</f>
        <v>351146.005128726</v>
      </c>
      <c r="M308" s="0" t="n">
        <f aca="false">12*Inputs!$B$8*(1-MIN(1,Inputs!$G$8*$D308)*churn_nonbuyers)*(ic*Inputs!$C$8+fee_wd*Inputs!$E$8*(1-$B308)+fee_fx*Inputs!$D$8-cost_acc-cost_wd*Inputs!$E$8*(1-$B308)-cost_fx*Inputs!$D$8)</f>
        <v>52945.9250456448</v>
      </c>
      <c r="N308" s="0" t="n">
        <f aca="false">K308+L308+I308-fixed</f>
        <v>-30142.6001795691</v>
      </c>
      <c r="O308" s="0" t="n">
        <f aca="false">K308+L308+M308-fixed</f>
        <v>-143040.60346442</v>
      </c>
      <c r="P308" s="0" t="n">
        <f aca="false">12*Inputs!$B$6*(1-MIN(1,Inputs!$F$6*$D308))*(ic*Inputs!$C$6+flat_fee-cost_acc-cost_wd*Inputs!$E$6*$E308-cost_fx*Inputs!$D$6)+12*Inputs!$B$7*(1-MIN(1,Inputs!$F$7*$D308))*(ic*Inputs!$C$7+flat_fee-cost_acc-cost_wd*Inputs!$E$7*$E308-cost_fx*Inputs!$D$7)+12*Inputs!$B$8*(1-MIN(1,Inputs!$F$8*$D308))*(ic*Inputs!$C$8+flat_fee-cost_acc-cost_wd*Inputs!$E$8*$E308-cost_fx*Inputs!$D$8)-fixed</f>
        <v>-120704.00435872</v>
      </c>
    </row>
    <row r="309" customFormat="false" ht="15" hidden="false" customHeight="false" outlineLevel="0" collapsed="false">
      <c r="A309" s="0" t="n">
        <v>244</v>
      </c>
      <c r="B309" s="0" t="n">
        <v>0.327026</v>
      </c>
      <c r="C309" s="0" t="n">
        <v>0.970702</v>
      </c>
      <c r="D309" s="0" t="n">
        <v>1.716321</v>
      </c>
      <c r="E309" s="0" t="n">
        <v>1.366883</v>
      </c>
      <c r="F309" s="0" t="n">
        <v>0.099933</v>
      </c>
      <c r="G309" s="0" t="n">
        <f aca="false">12*Inputs!$B$6*(MIN(1,$H$50*$C309)*(ic*Inputs!$C$6+pS+fee_fx*Inputs!$D$6-cost_acc-cost_wd*Inputs!$E$6*$E309-cost_fx*Inputs!$D$6-$F309)+(1-MIN(1,$H$50*$C309))*(1-MIN(1,Inputs!$G$6*$D309)*churn_nonbuyers)*(ic*Inputs!$C$6+fee_wd*Inputs!$E$6*(1-$B309)+fee_fx*Inputs!$D$6-cost_acc-cost_wd*Inputs!$E$6*(1-$B309)-cost_fx*Inputs!$D$6))</f>
        <v>191184.054911183</v>
      </c>
      <c r="H309" s="0" t="n">
        <f aca="false">12*Inputs!$B$7*(MIN(1,$H$51*$C309)*(ic*Inputs!$C$7+pE+fee_fx*Inputs!$D$7-cost_acc-cost_wd*Inputs!$E$7*$E309-cost_fx*Inputs!$D$7-$F309)+(1-MIN(1,$H$51*$C309))*(1-MIN(1,Inputs!$G$7*$D309)*churn_nonbuyers)*(ic*Inputs!$C$7+fee_wd*Inputs!$E$7*(1-$B309)+fee_fx*Inputs!$D$7-cost_acc-cost_wd*Inputs!$E$7*(1-$B309)-cost_fx*Inputs!$D$7))</f>
        <v>371915.834290744</v>
      </c>
      <c r="I309" s="0" t="n">
        <f aca="false">12*Inputs!$B$8*(MIN(1,$H$52*$C309)*(ic*Inputs!$C$8+pT-cost_acc-cost_wd*Inputs!$E$8-cost_fx*Inputs!$D$8-cost_ins)+(1-MIN(1,$H$52*$C309))*(1-MIN(1,Inputs!$G$8*$D309)*churn_nonbuyers)*(ic*Inputs!$C$8+fee_wd*Inputs!$E$8*(1-$B309)+fee_fx*Inputs!$D$8-cost_acc-cost_wd*Inputs!$E$8*(1-$B309)-cost_fx*Inputs!$D$8))</f>
        <v>139920.869088</v>
      </c>
      <c r="J309" s="0" t="n">
        <f aca="false">G309+H309+I309-fixed</f>
        <v>3020.75828992669</v>
      </c>
      <c r="K309" s="0" t="n">
        <f aca="false">12*Inputs!$B$6*(1-MIN(1,Inputs!$G$6*$D309)*churn_nonbuyers)*(ic*Inputs!$C$6+fee_wd*Inputs!$E$6*(1-$B309)+fee_fx*Inputs!$D$6-cost_acc-cost_wd*Inputs!$E$6*(1-$B309)-cost_fx*Inputs!$D$6)</f>
        <v>141248.967777691</v>
      </c>
      <c r="L309" s="0" t="n">
        <f aca="false">12*Inputs!$B$7*(1-MIN(1,Inputs!$G$7*$D309)*churn_nonbuyers)*(ic*Inputs!$C$7+fee_wd*Inputs!$E$7*(1-$B309)+fee_fx*Inputs!$D$7-cost_acc-cost_wd*Inputs!$E$7*(1-$B309)-cost_fx*Inputs!$D$7)</f>
        <v>337772.373658615</v>
      </c>
      <c r="M309" s="0" t="n">
        <f aca="false">12*Inputs!$B$8*(1-MIN(1,Inputs!$G$8*$D309)*churn_nonbuyers)*(ic*Inputs!$C$8+fee_wd*Inputs!$E$8*(1-$B309)+fee_fx*Inputs!$D$8-cost_acc-cost_wd*Inputs!$E$8*(1-$B309)-cost_fx*Inputs!$D$8)</f>
        <v>0</v>
      </c>
      <c r="N309" s="0" t="n">
        <f aca="false">K309+L309+I309-fixed</f>
        <v>-81057.7894756941</v>
      </c>
      <c r="O309" s="0" t="n">
        <f aca="false">K309+L309+M309-fixed</f>
        <v>-220978.658563694</v>
      </c>
      <c r="P309" s="0" t="n">
        <f aca="false">12*Inputs!$B$6*(1-MIN(1,Inputs!$F$6*$D309))*(ic*Inputs!$C$6+flat_fee-cost_acc-cost_wd*Inputs!$E$6*$E309-cost_fx*Inputs!$D$6)+12*Inputs!$B$7*(1-MIN(1,Inputs!$F$7*$D309))*(ic*Inputs!$C$7+flat_fee-cost_acc-cost_wd*Inputs!$E$7*$E309-cost_fx*Inputs!$D$7)+12*Inputs!$B$8*(1-MIN(1,Inputs!$F$8*$D309))*(ic*Inputs!$C$8+flat_fee-cost_acc-cost_wd*Inputs!$E$8*$E309-cost_fx*Inputs!$D$8)-fixed</f>
        <v>-428901.48550168</v>
      </c>
    </row>
    <row r="310" customFormat="false" ht="15" hidden="false" customHeight="false" outlineLevel="0" collapsed="false">
      <c r="A310" s="0" t="n">
        <v>245</v>
      </c>
      <c r="B310" s="0" t="n">
        <v>0.239605</v>
      </c>
      <c r="C310" s="0" t="n">
        <v>0.889015</v>
      </c>
      <c r="D310" s="0" t="n">
        <v>1.187569</v>
      </c>
      <c r="E310" s="0" t="n">
        <v>1.200313</v>
      </c>
      <c r="F310" s="0" t="n">
        <v>0.129396</v>
      </c>
      <c r="G310" s="0" t="n">
        <f aca="false">12*Inputs!$B$6*(MIN(1,$H$50*$C310)*(ic*Inputs!$C$6+pS+fee_fx*Inputs!$D$6-cost_acc-cost_wd*Inputs!$E$6*$E310-cost_fx*Inputs!$D$6-$F310)+(1-MIN(1,$H$50*$C310))*(1-MIN(1,Inputs!$G$6*$D310)*churn_nonbuyers)*(ic*Inputs!$C$6+fee_wd*Inputs!$E$6*(1-$B310)+fee_fx*Inputs!$D$6-cost_acc-cost_wd*Inputs!$E$6*(1-$B310)-cost_fx*Inputs!$D$6))</f>
        <v>204583.527441361</v>
      </c>
      <c r="H310" s="0" t="n">
        <f aca="false">12*Inputs!$B$7*(MIN(1,$H$51*$C310)*(ic*Inputs!$C$7+pE+fee_fx*Inputs!$D$7-cost_acc-cost_wd*Inputs!$E$7*$E310-cost_fx*Inputs!$D$7-$F310)+(1-MIN(1,$H$51*$C310))*(1-MIN(1,Inputs!$G$7*$D310)*churn_nonbuyers)*(ic*Inputs!$C$7+fee_wd*Inputs!$E$7*(1-$B310)+fee_fx*Inputs!$D$7-cost_acc-cost_wd*Inputs!$E$7*(1-$B310)-cost_fx*Inputs!$D$7))</f>
        <v>396056.116276792</v>
      </c>
      <c r="I310" s="0" t="n">
        <f aca="false">12*Inputs!$B$8*(MIN(1,$H$52*$C310)*(ic*Inputs!$C$8+pT-cost_acc-cost_wd*Inputs!$E$8-cost_fx*Inputs!$D$8-cost_ins)+(1-MIN(1,$H$52*$C310))*(1-MIN(1,Inputs!$G$8*$D310)*churn_nonbuyers)*(ic*Inputs!$C$8+fee_wd*Inputs!$E$8*(1-$B310)+fee_fx*Inputs!$D$8-cost_acc-cost_wd*Inputs!$E$8*(1-$B310)-cost_fx*Inputs!$D$8))</f>
        <v>148210.55133587</v>
      </c>
      <c r="J310" s="0" t="n">
        <f aca="false">G310+H310+I310-fixed</f>
        <v>48850.1950540224</v>
      </c>
      <c r="K310" s="0" t="n">
        <f aca="false">12*Inputs!$B$6*(1-MIN(1,Inputs!$G$6*$D310)*churn_nonbuyers)*(ic*Inputs!$C$6+fee_wd*Inputs!$E$6*(1-$B310)+fee_fx*Inputs!$D$6-cost_acc-cost_wd*Inputs!$E$6*(1-$B310)-cost_fx*Inputs!$D$6)</f>
        <v>157174.926265764</v>
      </c>
      <c r="L310" s="0" t="n">
        <f aca="false">12*Inputs!$B$7*(1-MIN(1,Inputs!$G$7*$D310)*churn_nonbuyers)*(ic*Inputs!$C$7+fee_wd*Inputs!$E$7*(1-$B310)+fee_fx*Inputs!$D$7-cost_acc-cost_wd*Inputs!$E$7*(1-$B310)-cost_fx*Inputs!$D$7)</f>
        <v>355561.290447458</v>
      </c>
      <c r="M310" s="0" t="n">
        <f aca="false">12*Inputs!$B$8*(1-MIN(1,Inputs!$G$8*$D310)*churn_nonbuyers)*(ic*Inputs!$C$8+fee_wd*Inputs!$E$8*(1-$B310)+fee_fx*Inputs!$D$8-cost_acc-cost_wd*Inputs!$E$8*(1-$B310)-cost_fx*Inputs!$D$8)</f>
        <v>53123.989880232</v>
      </c>
      <c r="N310" s="0" t="n">
        <f aca="false">K310+L310+I310-fixed</f>
        <v>-39053.2319509077</v>
      </c>
      <c r="O310" s="0" t="n">
        <f aca="false">K310+L310+M310-fixed</f>
        <v>-134139.793406546</v>
      </c>
      <c r="P310" s="0" t="n">
        <f aca="false">12*Inputs!$B$6*(1-MIN(1,Inputs!$F$6*$D310))*(ic*Inputs!$C$6+flat_fee-cost_acc-cost_wd*Inputs!$E$6*$E310-cost_fx*Inputs!$D$6)+12*Inputs!$B$7*(1-MIN(1,Inputs!$F$7*$D310))*(ic*Inputs!$C$7+flat_fee-cost_acc-cost_wd*Inputs!$E$7*$E310-cost_fx*Inputs!$D$7)+12*Inputs!$B$8*(1-MIN(1,Inputs!$F$8*$D310))*(ic*Inputs!$C$8+flat_fee-cost_acc-cost_wd*Inputs!$E$8*$E310-cost_fx*Inputs!$D$8)-fixed</f>
        <v>-112821.22484872</v>
      </c>
    </row>
    <row r="311" customFormat="false" ht="15" hidden="false" customHeight="false" outlineLevel="0" collapsed="false">
      <c r="A311" s="0" t="n">
        <v>246</v>
      </c>
      <c r="B311" s="0" t="n">
        <v>0.285347</v>
      </c>
      <c r="C311" s="0" t="n">
        <v>0.717006</v>
      </c>
      <c r="D311" s="0" t="n">
        <v>1.356098</v>
      </c>
      <c r="E311" s="0" t="n">
        <v>1.26271</v>
      </c>
      <c r="F311" s="0" t="n">
        <v>0.367771</v>
      </c>
      <c r="G311" s="0" t="n">
        <f aca="false">12*Inputs!$B$6*(MIN(1,$H$50*$C311)*(ic*Inputs!$C$6+pS+fee_fx*Inputs!$D$6-cost_acc-cost_wd*Inputs!$E$6*$E311-cost_fx*Inputs!$D$6-$F311)+(1-MIN(1,$H$50*$C311))*(1-MIN(1,Inputs!$G$6*$D311)*churn_nonbuyers)*(ic*Inputs!$C$6+fee_wd*Inputs!$E$6*(1-$B311)+fee_fx*Inputs!$D$6-cost_acc-cost_wd*Inputs!$E$6*(1-$B311)-cost_fx*Inputs!$D$6))</f>
        <v>183326.79664887</v>
      </c>
      <c r="H311" s="0" t="n">
        <f aca="false">12*Inputs!$B$7*(MIN(1,$H$51*$C311)*(ic*Inputs!$C$7+pE+fee_fx*Inputs!$D$7-cost_acc-cost_wd*Inputs!$E$7*$E311-cost_fx*Inputs!$D$7-$F311)+(1-MIN(1,$H$51*$C311))*(1-MIN(1,Inputs!$G$7*$D311)*churn_nonbuyers)*(ic*Inputs!$C$7+fee_wd*Inputs!$E$7*(1-$B311)+fee_fx*Inputs!$D$7-cost_acc-cost_wd*Inputs!$E$7*(1-$B311)-cost_fx*Inputs!$D$7))</f>
        <v>367386.287561408</v>
      </c>
      <c r="I311" s="0" t="n">
        <f aca="false">12*Inputs!$B$8*(MIN(1,$H$52*$C311)*(ic*Inputs!$C$8+pT-cost_acc-cost_wd*Inputs!$E$8-cost_fx*Inputs!$D$8-cost_ins)+(1-MIN(1,$H$52*$C311))*(1-MIN(1,Inputs!$G$8*$D311)*churn_nonbuyers)*(ic*Inputs!$C$8+fee_wd*Inputs!$E$8*(1-$B311)+fee_fx*Inputs!$D$8-cost_acc-cost_wd*Inputs!$E$8*(1-$B311)-cost_fx*Inputs!$D$8))</f>
        <v>111253.844079602</v>
      </c>
      <c r="J311" s="0" t="n">
        <f aca="false">G311+H311+I311-fixed</f>
        <v>-38033.0717101191</v>
      </c>
      <c r="K311" s="0" t="n">
        <f aca="false">12*Inputs!$B$6*(1-MIN(1,Inputs!$G$6*$D311)*churn_nonbuyers)*(ic*Inputs!$C$6+fee_wd*Inputs!$E$6*(1-$B311)+fee_fx*Inputs!$D$6-cost_acc-cost_wd*Inputs!$E$6*(1-$B311)-cost_fx*Inputs!$D$6)</f>
        <v>149626.665331243</v>
      </c>
      <c r="L311" s="0" t="n">
        <f aca="false">12*Inputs!$B$7*(1-MIN(1,Inputs!$G$7*$D311)*churn_nonbuyers)*(ic*Inputs!$C$7+fee_wd*Inputs!$E$7*(1-$B311)+fee_fx*Inputs!$D$7-cost_acc-cost_wd*Inputs!$E$7*(1-$B311)-cost_fx*Inputs!$D$7)</f>
        <v>347378.331294746</v>
      </c>
      <c r="M311" s="0" t="n">
        <f aca="false">12*Inputs!$B$8*(1-MIN(1,Inputs!$G$8*$D311)*churn_nonbuyers)*(ic*Inputs!$C$8+fee_wd*Inputs!$E$8*(1-$B311)+fee_fx*Inputs!$D$8-cost_acc-cost_wd*Inputs!$E$8*(1-$B311)-cost_fx*Inputs!$D$8)</f>
        <v>15863.8784258016</v>
      </c>
      <c r="N311" s="0" t="n">
        <f aca="false">K311+L311+I311-fixed</f>
        <v>-91741.1592944085</v>
      </c>
      <c r="O311" s="0" t="n">
        <f aca="false">K311+L311+M311-fixed</f>
        <v>-187131.124948209</v>
      </c>
      <c r="P311" s="0" t="n">
        <f aca="false">12*Inputs!$B$6*(1-MIN(1,Inputs!$F$6*$D311))*(ic*Inputs!$C$6+flat_fee-cost_acc-cost_wd*Inputs!$E$6*$E311-cost_fx*Inputs!$D$6)+12*Inputs!$B$7*(1-MIN(1,Inputs!$F$7*$D311))*(ic*Inputs!$C$7+flat_fee-cost_acc-cost_wd*Inputs!$E$7*$E311-cost_fx*Inputs!$D$7)+12*Inputs!$B$8*(1-MIN(1,Inputs!$F$8*$D311))*(ic*Inputs!$C$8+flat_fee-cost_acc-cost_wd*Inputs!$E$8*$E311-cost_fx*Inputs!$D$8)-fixed</f>
        <v>-221380.2316048</v>
      </c>
    </row>
    <row r="312" customFormat="false" ht="15" hidden="false" customHeight="false" outlineLevel="0" collapsed="false">
      <c r="A312" s="0" t="n">
        <v>247</v>
      </c>
      <c r="B312" s="0" t="n">
        <v>0.272451</v>
      </c>
      <c r="C312" s="0" t="n">
        <v>0.7259</v>
      </c>
      <c r="D312" s="0" t="n">
        <v>1.168134</v>
      </c>
      <c r="E312" s="0" t="n">
        <v>1.230661</v>
      </c>
      <c r="F312" s="0" t="n">
        <v>0.073826</v>
      </c>
      <c r="G312" s="0" t="n">
        <f aca="false">12*Inputs!$B$6*(MIN(1,$H$50*$C312)*(ic*Inputs!$C$6+pS+fee_fx*Inputs!$D$6-cost_acc-cost_wd*Inputs!$E$6*$E312-cost_fx*Inputs!$D$6-$F312)+(1-MIN(1,$H$50*$C312))*(1-MIN(1,Inputs!$G$6*$D312)*churn_nonbuyers)*(ic*Inputs!$C$6+fee_wd*Inputs!$E$6*(1-$B312)+fee_fx*Inputs!$D$6-cost_acc-cost_wd*Inputs!$E$6*(1-$B312)-cost_fx*Inputs!$D$6))</f>
        <v>192264.911131105</v>
      </c>
      <c r="H312" s="0" t="n">
        <f aca="false">12*Inputs!$B$7*(MIN(1,$H$51*$C312)*(ic*Inputs!$C$7+pE+fee_fx*Inputs!$D$7-cost_acc-cost_wd*Inputs!$E$7*$E312-cost_fx*Inputs!$D$7-$F312)+(1-MIN(1,$H$51*$C312))*(1-MIN(1,Inputs!$G$7*$D312)*churn_nonbuyers)*(ic*Inputs!$C$7+fee_wd*Inputs!$E$7*(1-$B312)+fee_fx*Inputs!$D$7-cost_acc-cost_wd*Inputs!$E$7*(1-$B312)-cost_fx*Inputs!$D$7))</f>
        <v>385325.567579523</v>
      </c>
      <c r="I312" s="0" t="n">
        <f aca="false">12*Inputs!$B$8*(MIN(1,$H$52*$C312)*(ic*Inputs!$C$8+pT-cost_acc-cost_wd*Inputs!$E$8-cost_fx*Inputs!$D$8-cost_ins)+(1-MIN(1,$H$52*$C312))*(1-MIN(1,Inputs!$G$8*$D312)*churn_nonbuyers)*(ic*Inputs!$C$8+fee_wd*Inputs!$E$8*(1-$B312)+fee_fx*Inputs!$D$8-cost_acc-cost_wd*Inputs!$E$8*(1-$B312)-cost_fx*Inputs!$D$8))</f>
        <v>132730.042746188</v>
      </c>
      <c r="J312" s="0" t="n">
        <f aca="false">G312+H312+I312-fixed</f>
        <v>10320.5214568155</v>
      </c>
      <c r="K312" s="0" t="n">
        <f aca="false">12*Inputs!$B$6*(1-MIN(1,Inputs!$G$6*$D312)*churn_nonbuyers)*(ic*Inputs!$C$6+fee_wd*Inputs!$E$6*(1-$B312)+fee_fx*Inputs!$D$6-cost_acc-cost_wd*Inputs!$E$6*(1-$B312)-cost_fx*Inputs!$D$6)</f>
        <v>152883.732070325</v>
      </c>
      <c r="L312" s="0" t="n">
        <f aca="false">12*Inputs!$B$7*(1-MIN(1,Inputs!$G$7*$D312)*churn_nonbuyers)*(ic*Inputs!$C$7+fee_wd*Inputs!$E$7*(1-$B312)+fee_fx*Inputs!$D$7-cost_acc-cost_wd*Inputs!$E$7*(1-$B312)-cost_fx*Inputs!$D$7)</f>
        <v>351212.187210195</v>
      </c>
      <c r="M312" s="0" t="n">
        <f aca="false">12*Inputs!$B$8*(1-MIN(1,Inputs!$G$8*$D312)*churn_nonbuyers)*(ic*Inputs!$C$8+fee_wd*Inputs!$E$8*(1-$B312)+fee_fx*Inputs!$D$8-cost_acc-cost_wd*Inputs!$E$8*(1-$B312)-cost_fx*Inputs!$D$8)</f>
        <v>57120.6073681824</v>
      </c>
      <c r="N312" s="0" t="n">
        <f aca="false">K312+L312+I312-fixed</f>
        <v>-63174.0379732924</v>
      </c>
      <c r="O312" s="0" t="n">
        <f aca="false">K312+L312+M312-fixed</f>
        <v>-138783.473351298</v>
      </c>
      <c r="P312" s="0" t="n">
        <f aca="false">12*Inputs!$B$6*(1-MIN(1,Inputs!$F$6*$D312))*(ic*Inputs!$C$6+flat_fee-cost_acc-cost_wd*Inputs!$E$6*$E312-cost_fx*Inputs!$D$6)+12*Inputs!$B$7*(1-MIN(1,Inputs!$F$7*$D312))*(ic*Inputs!$C$7+flat_fee-cost_acc-cost_wd*Inputs!$E$7*$E312-cost_fx*Inputs!$D$7)+12*Inputs!$B$8*(1-MIN(1,Inputs!$F$8*$D312))*(ic*Inputs!$C$8+flat_fee-cost_acc-cost_wd*Inputs!$E$8*$E312-cost_fx*Inputs!$D$8)-fixed</f>
        <v>-114681.35277424</v>
      </c>
    </row>
    <row r="313" customFormat="false" ht="15" hidden="false" customHeight="false" outlineLevel="0" collapsed="false">
      <c r="A313" s="0" t="n">
        <v>248</v>
      </c>
      <c r="B313" s="0" t="n">
        <v>0.316712</v>
      </c>
      <c r="C313" s="0" t="n">
        <v>1.061398</v>
      </c>
      <c r="D313" s="0" t="n">
        <v>0.820809</v>
      </c>
      <c r="E313" s="0" t="n">
        <v>1.099095</v>
      </c>
      <c r="F313" s="0" t="n">
        <v>0.283236</v>
      </c>
      <c r="G313" s="0" t="n">
        <f aca="false">12*Inputs!$B$6*(MIN(1,$H$50*$C313)*(ic*Inputs!$C$6+pS+fee_fx*Inputs!$D$6-cost_acc-cost_wd*Inputs!$E$6*$E313-cost_fx*Inputs!$D$6-$F313)+(1-MIN(1,$H$50*$C313))*(1-MIN(1,Inputs!$G$6*$D313)*churn_nonbuyers)*(ic*Inputs!$C$6+fee_wd*Inputs!$E$6*(1-$B313)+fee_fx*Inputs!$D$6-cost_acc-cost_wd*Inputs!$E$6*(1-$B313)-cost_fx*Inputs!$D$6))</f>
        <v>205549.796346453</v>
      </c>
      <c r="H313" s="0" t="n">
        <f aca="false">12*Inputs!$B$7*(MIN(1,$H$51*$C313)*(ic*Inputs!$C$7+pE+fee_fx*Inputs!$D$7-cost_acc-cost_wd*Inputs!$E$7*$E313-cost_fx*Inputs!$D$7-$F313)+(1-MIN(1,$H$51*$C313))*(1-MIN(1,Inputs!$G$7*$D313)*churn_nonbuyers)*(ic*Inputs!$C$7+fee_wd*Inputs!$E$7*(1-$B313)+fee_fx*Inputs!$D$7-cost_acc-cost_wd*Inputs!$E$7*(1-$B313)-cost_fx*Inputs!$D$7))</f>
        <v>402981.55858356</v>
      </c>
      <c r="I313" s="0" t="n">
        <f aca="false">12*Inputs!$B$8*(MIN(1,$H$52*$C313)*(ic*Inputs!$C$8+pT-cost_acc-cost_wd*Inputs!$E$8-cost_fx*Inputs!$D$8-cost_ins)+(1-MIN(1,$H$52*$C313))*(1-MIN(1,Inputs!$G$8*$D313)*churn_nonbuyers)*(ic*Inputs!$C$8+fee_wd*Inputs!$E$8*(1-$B313)+fee_fx*Inputs!$D$8-cost_acc-cost_wd*Inputs!$E$8*(1-$B313)-cost_fx*Inputs!$D$8))</f>
        <v>187022.255260433</v>
      </c>
      <c r="J313" s="0" t="n">
        <f aca="false">G313+H313+I313-fixed</f>
        <v>95553.6101904461</v>
      </c>
      <c r="K313" s="0" t="n">
        <f aca="false">12*Inputs!$B$6*(1-MIN(1,Inputs!$G$6*$D313)*churn_nonbuyers)*(ic*Inputs!$C$6+fee_wd*Inputs!$E$6*(1-$B313)+fee_fx*Inputs!$D$6-cost_acc-cost_wd*Inputs!$E$6*(1-$B313)-cost_fx*Inputs!$D$6)</f>
        <v>149591.429712058</v>
      </c>
      <c r="L313" s="0" t="n">
        <f aca="false">12*Inputs!$B$7*(1-MIN(1,Inputs!$G$7*$D313)*churn_nonbuyers)*(ic*Inputs!$C$7+fee_wd*Inputs!$E$7*(1-$B313)+fee_fx*Inputs!$D$7-cost_acc-cost_wd*Inputs!$E$7*(1-$B313)-cost_fx*Inputs!$D$7)</f>
        <v>348787.993795235</v>
      </c>
      <c r="M313" s="0" t="n">
        <f aca="false">12*Inputs!$B$8*(1-MIN(1,Inputs!$G$8*$D313)*churn_nonbuyers)*(ic*Inputs!$C$8+fee_wd*Inputs!$E$8*(1-$B313)+fee_fx*Inputs!$D$8-cost_acc-cost_wd*Inputs!$E$8*(1-$B313)-cost_fx*Inputs!$D$8)</f>
        <v>132394.041696269</v>
      </c>
      <c r="N313" s="0" t="n">
        <f aca="false">K313+L313+I313-fixed</f>
        <v>-14598.3212322744</v>
      </c>
      <c r="O313" s="0" t="n">
        <f aca="false">K313+L313+M313-fixed</f>
        <v>-69226.5347964389</v>
      </c>
      <c r="P313" s="0" t="n">
        <f aca="false">12*Inputs!$B$6*(1-MIN(1,Inputs!$F$6*$D313))*(ic*Inputs!$C$6+flat_fee-cost_acc-cost_wd*Inputs!$E$6*$E313-cost_fx*Inputs!$D$6)+12*Inputs!$B$7*(1-MIN(1,Inputs!$F$7*$D313))*(ic*Inputs!$C$7+flat_fee-cost_acc-cost_wd*Inputs!$E$7*$E313-cost_fx*Inputs!$D$7)+12*Inputs!$B$8*(1-MIN(1,Inputs!$F$8*$D313))*(ic*Inputs!$C$8+flat_fee-cost_acc-cost_wd*Inputs!$E$8*$E313-cost_fx*Inputs!$D$8)-fixed</f>
        <v>124452.1185332</v>
      </c>
    </row>
    <row r="314" customFormat="false" ht="15" hidden="false" customHeight="false" outlineLevel="0" collapsed="false">
      <c r="A314" s="0" t="n">
        <v>249</v>
      </c>
      <c r="B314" s="0" t="n">
        <v>0.153108</v>
      </c>
      <c r="C314" s="0" t="n">
        <v>1.121711</v>
      </c>
      <c r="D314" s="0" t="n">
        <v>1.441615</v>
      </c>
      <c r="E314" s="0" t="n">
        <v>1.272836</v>
      </c>
      <c r="F314" s="0" t="n">
        <v>0.256907</v>
      </c>
      <c r="G314" s="0" t="n">
        <f aca="false">12*Inputs!$B$6*(MIN(1,$H$50*$C314)*(ic*Inputs!$C$6+pS+fee_fx*Inputs!$D$6-cost_acc-cost_wd*Inputs!$E$6*$E314-cost_fx*Inputs!$D$6-$F314)+(1-MIN(1,$H$50*$C314))*(1-MIN(1,Inputs!$G$6*$D314)*churn_nonbuyers)*(ic*Inputs!$C$6+fee_wd*Inputs!$E$6*(1-$B314)+fee_fx*Inputs!$D$6-cost_acc-cost_wd*Inputs!$E$6*(1-$B314)-cost_fx*Inputs!$D$6))</f>
        <v>220411.366788279</v>
      </c>
      <c r="H314" s="0" t="n">
        <f aca="false">12*Inputs!$B$7*(MIN(1,$H$51*$C314)*(ic*Inputs!$C$7+pE+fee_fx*Inputs!$D$7-cost_acc-cost_wd*Inputs!$E$7*$E314-cost_fx*Inputs!$D$7-$F314)+(1-MIN(1,$H$51*$C314))*(1-MIN(1,Inputs!$G$7*$D314)*churn_nonbuyers)*(ic*Inputs!$C$7+fee_wd*Inputs!$E$7*(1-$B314)+fee_fx*Inputs!$D$7-cost_acc-cost_wd*Inputs!$E$7*(1-$B314)-cost_fx*Inputs!$D$7))</f>
        <v>394066.189599809</v>
      </c>
      <c r="I314" s="0" t="n">
        <f aca="false">12*Inputs!$B$8*(MIN(1,$H$52*$C314)*(ic*Inputs!$C$8+pT-cost_acc-cost_wd*Inputs!$E$8-cost_fx*Inputs!$D$8-cost_ins)+(1-MIN(1,$H$52*$C314))*(1-MIN(1,Inputs!$G$8*$D314)*churn_nonbuyers)*(ic*Inputs!$C$8+fee_wd*Inputs!$E$8*(1-$B314)+fee_fx*Inputs!$D$8-cost_acc-cost_wd*Inputs!$E$8*(1-$B314)-cost_fx*Inputs!$D$8))</f>
        <v>161687.910384</v>
      </c>
      <c r="J314" s="0" t="n">
        <f aca="false">G314+H314+I314-fixed</f>
        <v>76165.4667720883</v>
      </c>
      <c r="K314" s="0" t="n">
        <f aca="false">12*Inputs!$B$6*(1-MIN(1,Inputs!$G$6*$D314)*churn_nonbuyers)*(ic*Inputs!$C$6+fee_wd*Inputs!$E$6*(1-$B314)+fee_fx*Inputs!$D$6-cost_acc-cost_wd*Inputs!$E$6*(1-$B314)-cost_fx*Inputs!$D$6)</f>
        <v>166610.172883824</v>
      </c>
      <c r="L314" s="0" t="n">
        <f aca="false">12*Inputs!$B$7*(1-MIN(1,Inputs!$G$7*$D314)*churn_nonbuyers)*(ic*Inputs!$C$7+fee_wd*Inputs!$E$7*(1-$B314)+fee_fx*Inputs!$D$7-cost_acc-cost_wd*Inputs!$E$7*(1-$B314)-cost_fx*Inputs!$D$7)</f>
        <v>364668.195410295</v>
      </c>
      <c r="M314" s="0" t="n">
        <f aca="false">12*Inputs!$B$8*(1-MIN(1,Inputs!$G$8*$D314)*churn_nonbuyers)*(ic*Inputs!$C$8+fee_wd*Inputs!$E$8*(1-$B314)+fee_fx*Inputs!$D$8-cost_acc-cost_wd*Inputs!$E$8*(1-$B314)-cost_fx*Inputs!$D$8)</f>
        <v>0</v>
      </c>
      <c r="N314" s="0" t="n">
        <f aca="false">K314+L314+I314-fixed</f>
        <v>-7033.72132188152</v>
      </c>
      <c r="O314" s="0" t="n">
        <f aca="false">K314+L314+M314-fixed</f>
        <v>-168721.631705882</v>
      </c>
      <c r="P314" s="0" t="n">
        <f aca="false">12*Inputs!$B$6*(1-MIN(1,Inputs!$F$6*$D314))*(ic*Inputs!$C$6+flat_fee-cost_acc-cost_wd*Inputs!$E$6*$E314-cost_fx*Inputs!$D$6)+12*Inputs!$B$7*(1-MIN(1,Inputs!$F$7*$D314))*(ic*Inputs!$C$7+flat_fee-cost_acc-cost_wd*Inputs!$E$7*$E314-cost_fx*Inputs!$D$7)+12*Inputs!$B$8*(1-MIN(1,Inputs!$F$8*$D314))*(ic*Inputs!$C$8+flat_fee-cost_acc-cost_wd*Inputs!$E$8*$E314-cost_fx*Inputs!$D$8)-fixed</f>
        <v>-267514.9828864</v>
      </c>
    </row>
    <row r="315" customFormat="false" ht="15" hidden="false" customHeight="false" outlineLevel="0" collapsed="false">
      <c r="A315" s="0" t="n">
        <v>250</v>
      </c>
      <c r="B315" s="0" t="n">
        <v>0.233599</v>
      </c>
      <c r="C315" s="0" t="n">
        <v>0.84811</v>
      </c>
      <c r="D315" s="0" t="n">
        <v>0.87767</v>
      </c>
      <c r="E315" s="0" t="n">
        <v>1.20271</v>
      </c>
      <c r="F315" s="0" t="n">
        <v>0.07347</v>
      </c>
      <c r="G315" s="0" t="n">
        <f aca="false">12*Inputs!$B$6*(MIN(1,$H$50*$C315)*(ic*Inputs!$C$6+pS+fee_fx*Inputs!$D$6-cost_acc-cost_wd*Inputs!$E$6*$E315-cost_fx*Inputs!$D$6-$F315)+(1-MIN(1,$H$50*$C315))*(1-MIN(1,Inputs!$G$6*$D315)*churn_nonbuyers)*(ic*Inputs!$C$6+fee_wd*Inputs!$E$6*(1-$B315)+fee_fx*Inputs!$D$6-cost_acc-cost_wd*Inputs!$E$6*(1-$B315)-cost_fx*Inputs!$D$6))</f>
        <v>206632.455358511</v>
      </c>
      <c r="H315" s="0" t="n">
        <f aca="false">12*Inputs!$B$7*(MIN(1,$H$51*$C315)*(ic*Inputs!$C$7+pE+fee_fx*Inputs!$D$7-cost_acc-cost_wd*Inputs!$E$7*$E315-cost_fx*Inputs!$D$7-$F315)+(1-MIN(1,$H$51*$C315))*(1-MIN(1,Inputs!$G$7*$D315)*churn_nonbuyers)*(ic*Inputs!$C$7+fee_wd*Inputs!$E$7*(1-$B315)+fee_fx*Inputs!$D$7-cost_acc-cost_wd*Inputs!$E$7*(1-$B315)-cost_fx*Inputs!$D$7))</f>
        <v>399512.073841623</v>
      </c>
      <c r="I315" s="0" t="n">
        <f aca="false">12*Inputs!$B$8*(MIN(1,$H$52*$C315)*(ic*Inputs!$C$8+pT-cost_acc-cost_wd*Inputs!$E$8-cost_fx*Inputs!$D$8-cost_ins)+(1-MIN(1,$H$52*$C315))*(1-MIN(1,Inputs!$G$8*$D315)*churn_nonbuyers)*(ic*Inputs!$C$8+fee_wd*Inputs!$E$8*(1-$B315)+fee_fx*Inputs!$D$8-cost_acc-cost_wd*Inputs!$E$8*(1-$B315)-cost_fx*Inputs!$D$8))</f>
        <v>171636.89248468</v>
      </c>
      <c r="J315" s="0" t="n">
        <f aca="false">G315+H315+I315-fixed</f>
        <v>77781.4216848137</v>
      </c>
      <c r="K315" s="0" t="n">
        <f aca="false">12*Inputs!$B$6*(1-MIN(1,Inputs!$G$6*$D315)*churn_nonbuyers)*(ic*Inputs!$C$6+fee_wd*Inputs!$E$6*(1-$B315)+fee_fx*Inputs!$D$6-cost_acc-cost_wd*Inputs!$E$6*(1-$B315)-cost_fx*Inputs!$D$6)</f>
        <v>160590.994807176</v>
      </c>
      <c r="L315" s="0" t="n">
        <f aca="false">12*Inputs!$B$7*(1-MIN(1,Inputs!$G$7*$D315)*churn_nonbuyers)*(ic*Inputs!$C$7+fee_wd*Inputs!$E$7*(1-$B315)+fee_fx*Inputs!$D$7-cost_acc-cost_wd*Inputs!$E$7*(1-$B315)-cost_fx*Inputs!$D$7)</f>
        <v>359831.146324306</v>
      </c>
      <c r="M315" s="0" t="n">
        <f aca="false">12*Inputs!$B$8*(1-MIN(1,Inputs!$G$8*$D315)*churn_nonbuyers)*(ic*Inputs!$C$8+fee_wd*Inputs!$E$8*(1-$B315)+fee_fx*Inputs!$D$8-cost_acc-cost_wd*Inputs!$E$8*(1-$B315)-cost_fx*Inputs!$D$8)</f>
        <v>121545.973633488</v>
      </c>
      <c r="N315" s="0" t="n">
        <f aca="false">K315+L315+I315-fixed</f>
        <v>-7940.96638383856</v>
      </c>
      <c r="O315" s="0" t="n">
        <f aca="false">K315+L315+M315-fixed</f>
        <v>-58031.8852350303</v>
      </c>
      <c r="P315" s="0" t="n">
        <f aca="false">12*Inputs!$B$6*(1-MIN(1,Inputs!$F$6*$D315))*(ic*Inputs!$C$6+flat_fee-cost_acc-cost_wd*Inputs!$E$6*$E315-cost_fx*Inputs!$D$6)+12*Inputs!$B$7*(1-MIN(1,Inputs!$F$7*$D315))*(ic*Inputs!$C$7+flat_fee-cost_acc-cost_wd*Inputs!$E$7*$E315-cost_fx*Inputs!$D$7)+12*Inputs!$B$8*(1-MIN(1,Inputs!$F$8*$D315))*(ic*Inputs!$C$8+flat_fee-cost_acc-cost_wd*Inputs!$E$8*$E315-cost_fx*Inputs!$D$8)-fixed</f>
        <v>45935.1888080001</v>
      </c>
    </row>
    <row r="316" customFormat="false" ht="15" hidden="false" customHeight="false" outlineLevel="0" collapsed="false">
      <c r="A316" s="0" t="n">
        <v>251</v>
      </c>
      <c r="B316" s="0" t="n">
        <v>0.379823</v>
      </c>
      <c r="C316" s="0" t="n">
        <v>0.971829</v>
      </c>
      <c r="D316" s="0" t="n">
        <v>1.237352</v>
      </c>
      <c r="E316" s="0" t="n">
        <v>1.074403</v>
      </c>
      <c r="F316" s="0" t="n">
        <v>0.043604</v>
      </c>
      <c r="G316" s="0" t="n">
        <f aca="false">12*Inputs!$B$6*(MIN(1,$H$50*$C316)*(ic*Inputs!$C$6+pS+fee_fx*Inputs!$D$6-cost_acc-cost_wd*Inputs!$E$6*$E316-cost_fx*Inputs!$D$6-$F316)+(1-MIN(1,$H$50*$C316))*(1-MIN(1,Inputs!$G$6*$D316)*churn_nonbuyers)*(ic*Inputs!$C$6+fee_wd*Inputs!$E$6*(1-$B316)+fee_fx*Inputs!$D$6-cost_acc-cost_wd*Inputs!$E$6*(1-$B316)-cost_fx*Inputs!$D$6))</f>
        <v>195886.860584487</v>
      </c>
      <c r="H316" s="0" t="n">
        <f aca="false">12*Inputs!$B$7*(MIN(1,$H$51*$C316)*(ic*Inputs!$C$7+pE+fee_fx*Inputs!$D$7-cost_acc-cost_wd*Inputs!$E$7*$E316-cost_fx*Inputs!$D$7-$F316)+(1-MIN(1,$H$51*$C316))*(1-MIN(1,Inputs!$G$7*$D316)*churn_nonbuyers)*(ic*Inputs!$C$7+fee_wd*Inputs!$E$7*(1-$B316)+fee_fx*Inputs!$D$7-cost_acc-cost_wd*Inputs!$E$7*(1-$B316)-cost_fx*Inputs!$D$7))</f>
        <v>406506.140616935</v>
      </c>
      <c r="I316" s="0" t="n">
        <f aca="false">12*Inputs!$B$8*(MIN(1,$H$52*$C316)*(ic*Inputs!$C$8+pT-cost_acc-cost_wd*Inputs!$E$8-cost_fx*Inputs!$D$8-cost_ins)+(1-MIN(1,$H$52*$C316))*(1-MIN(1,Inputs!$G$8*$D316)*churn_nonbuyers)*(ic*Inputs!$C$8+fee_wd*Inputs!$E$8*(1-$B316)+fee_fx*Inputs!$D$8-cost_acc-cost_wd*Inputs!$E$8*(1-$B316)-cost_fx*Inputs!$D$8))</f>
        <v>153271.585182414</v>
      </c>
      <c r="J316" s="0" t="n">
        <f aca="false">G316+H316+I316-fixed</f>
        <v>55664.586383835</v>
      </c>
      <c r="K316" s="0" t="n">
        <f aca="false">12*Inputs!$B$6*(1-MIN(1,Inputs!$G$6*$D316)*churn_nonbuyers)*(ic*Inputs!$C$6+fee_wd*Inputs!$E$6*(1-$B316)+fee_fx*Inputs!$D$6-cost_acc-cost_wd*Inputs!$E$6*(1-$B316)-cost_fx*Inputs!$D$6)</f>
        <v>137816.798030611</v>
      </c>
      <c r="L316" s="0" t="n">
        <f aca="false">12*Inputs!$B$7*(1-MIN(1,Inputs!$G$7*$D316)*churn_nonbuyers)*(ic*Inputs!$C$7+fee_wd*Inputs!$E$7*(1-$B316)+fee_fx*Inputs!$D$7-cost_acc-cost_wd*Inputs!$E$7*(1-$B316)-cost_fx*Inputs!$D$7)</f>
        <v>335568.769122367</v>
      </c>
      <c r="M316" s="0" t="n">
        <f aca="false">12*Inputs!$B$8*(1-MIN(1,Inputs!$G$8*$D316)*churn_nonbuyers)*(ic*Inputs!$C$8+fee_wd*Inputs!$E$8*(1-$B316)+fee_fx*Inputs!$D$8-cost_acc-cost_wd*Inputs!$E$8*(1-$B316)-cost_fx*Inputs!$D$8)</f>
        <v>41249.4625961856</v>
      </c>
      <c r="N316" s="0" t="n">
        <f aca="false">K316+L316+I316-fixed</f>
        <v>-73342.8476646085</v>
      </c>
      <c r="O316" s="0" t="n">
        <f aca="false">K316+L316+M316-fixed</f>
        <v>-185364.970250837</v>
      </c>
      <c r="P316" s="0" t="n">
        <f aca="false">12*Inputs!$B$6*(1-MIN(1,Inputs!$F$6*$D316))*(ic*Inputs!$C$6+flat_fee-cost_acc-cost_wd*Inputs!$E$6*$E316-cost_fx*Inputs!$D$6)+12*Inputs!$B$7*(1-MIN(1,Inputs!$F$7*$D316))*(ic*Inputs!$C$7+flat_fee-cost_acc-cost_wd*Inputs!$E$7*$E316-cost_fx*Inputs!$D$7)+12*Inputs!$B$8*(1-MIN(1,Inputs!$F$8*$D316))*(ic*Inputs!$C$8+flat_fee-cost_acc-cost_wd*Inputs!$E$8*$E316-cost_fx*Inputs!$D$8)-fixed</f>
        <v>-91281.20645056</v>
      </c>
    </row>
    <row r="317" customFormat="false" ht="15" hidden="false" customHeight="false" outlineLevel="0" collapsed="false">
      <c r="A317" s="0" t="n">
        <v>252</v>
      </c>
      <c r="B317" s="0" t="n">
        <v>0.074364</v>
      </c>
      <c r="C317" s="0" t="n">
        <v>0.903638</v>
      </c>
      <c r="D317" s="0" t="n">
        <v>0.754121</v>
      </c>
      <c r="E317" s="0" t="n">
        <v>1.174</v>
      </c>
      <c r="F317" s="0" t="n">
        <v>0.332989</v>
      </c>
      <c r="G317" s="0" t="n">
        <f aca="false">12*Inputs!$B$6*(MIN(1,$H$50*$C317)*(ic*Inputs!$C$6+pS+fee_fx*Inputs!$D$6-cost_acc-cost_wd*Inputs!$E$6*$E317-cost_fx*Inputs!$D$6-$F317)+(1-MIN(1,$H$50*$C317))*(1-MIN(1,Inputs!$G$6*$D317)*churn_nonbuyers)*(ic*Inputs!$C$6+fee_wd*Inputs!$E$6*(1-$B317)+fee_fx*Inputs!$D$6-cost_acc-cost_wd*Inputs!$E$6*(1-$B317)-cost_fx*Inputs!$D$6))</f>
        <v>226274.204150953</v>
      </c>
      <c r="H317" s="0" t="n">
        <f aca="false">12*Inputs!$B$7*(MIN(1,$H$51*$C317)*(ic*Inputs!$C$7+pE+fee_fx*Inputs!$D$7-cost_acc-cost_wd*Inputs!$E$7*$E317-cost_fx*Inputs!$D$7-$F317)+(1-MIN(1,$H$51*$C317))*(1-MIN(1,Inputs!$G$7*$D317)*churn_nonbuyers)*(ic*Inputs!$C$7+fee_wd*Inputs!$E$7*(1-$B317)+fee_fx*Inputs!$D$7-cost_acc-cost_wd*Inputs!$E$7*(1-$B317)-cost_fx*Inputs!$D$7))</f>
        <v>406776.067342683</v>
      </c>
      <c r="I317" s="0" t="n">
        <f aca="false">12*Inputs!$B$8*(MIN(1,$H$52*$C317)*(ic*Inputs!$C$8+pT-cost_acc-cost_wd*Inputs!$E$8-cost_fx*Inputs!$D$8-cost_ins)+(1-MIN(1,$H$52*$C317))*(1-MIN(1,Inputs!$G$8*$D317)*churn_nonbuyers)*(ic*Inputs!$C$8+fee_wd*Inputs!$E$8*(1-$B317)+fee_fx*Inputs!$D$8-cost_acc-cost_wd*Inputs!$E$8*(1-$B317)-cost_fx*Inputs!$D$8))</f>
        <v>186258.756019544</v>
      </c>
      <c r="J317" s="0" t="n">
        <f aca="false">G317+H317+I317-fixed</f>
        <v>119309.02751318</v>
      </c>
      <c r="K317" s="0" t="n">
        <f aca="false">12*Inputs!$B$6*(1-MIN(1,Inputs!$G$6*$D317)*churn_nonbuyers)*(ic*Inputs!$C$6+fee_wd*Inputs!$E$6*(1-$B317)+fee_fx*Inputs!$D$6-cost_acc-cost_wd*Inputs!$E$6*(1-$B317)-cost_fx*Inputs!$D$6)</f>
        <v>183693.816389117</v>
      </c>
      <c r="L317" s="0" t="n">
        <f aca="false">12*Inputs!$B$7*(1-MIN(1,Inputs!$G$7*$D317)*churn_nonbuyers)*(ic*Inputs!$C$7+fee_wd*Inputs!$E$7*(1-$B317)+fee_fx*Inputs!$D$7-cost_acc-cost_wd*Inputs!$E$7*(1-$B317)-cost_fx*Inputs!$D$7)</f>
        <v>383611.99962547</v>
      </c>
      <c r="M317" s="0" t="n">
        <f aca="false">12*Inputs!$B$8*(1-MIN(1,Inputs!$G$8*$D317)*churn_nonbuyers)*(ic*Inputs!$C$8+fee_wd*Inputs!$E$8*(1-$B317)+fee_fx*Inputs!$D$8-cost_acc-cost_wd*Inputs!$E$8*(1-$B317)-cost_fx*Inputs!$D$8)</f>
        <v>152413.231575878</v>
      </c>
      <c r="N317" s="0" t="n">
        <f aca="false">K317+L317+I317-fixed</f>
        <v>53564.5720341309</v>
      </c>
      <c r="O317" s="0" t="n">
        <f aca="false">K317+L317+M317-fixed</f>
        <v>19719.0475904655</v>
      </c>
      <c r="P317" s="0" t="n">
        <f aca="false">12*Inputs!$B$6*(1-MIN(1,Inputs!$F$6*$D317))*(ic*Inputs!$C$6+flat_fee-cost_acc-cost_wd*Inputs!$E$6*$E317-cost_fx*Inputs!$D$6)+12*Inputs!$B$7*(1-MIN(1,Inputs!$F$7*$D317))*(ic*Inputs!$C$7+flat_fee-cost_acc-cost_wd*Inputs!$E$7*$E317-cost_fx*Inputs!$D$7)+12*Inputs!$B$8*(1-MIN(1,Inputs!$F$8*$D317))*(ic*Inputs!$C$8+flat_fee-cost_acc-cost_wd*Inputs!$E$8*$E317-cost_fx*Inputs!$D$8)-fixed</f>
        <v>123694.145672</v>
      </c>
    </row>
    <row r="318" customFormat="false" ht="15" hidden="false" customHeight="false" outlineLevel="0" collapsed="false">
      <c r="A318" s="0" t="n">
        <v>253</v>
      </c>
      <c r="B318" s="0" t="n">
        <v>0.373899</v>
      </c>
      <c r="C318" s="0" t="n">
        <v>0.898755</v>
      </c>
      <c r="D318" s="0" t="n">
        <v>1.270511</v>
      </c>
      <c r="E318" s="0" t="n">
        <v>1.196808</v>
      </c>
      <c r="F318" s="0" t="n">
        <v>0.169753</v>
      </c>
      <c r="G318" s="0" t="n">
        <f aca="false">12*Inputs!$B$6*(MIN(1,$H$50*$C318)*(ic*Inputs!$C$6+pS+fee_fx*Inputs!$D$6-cost_acc-cost_wd*Inputs!$E$6*$E318-cost_fx*Inputs!$D$6-$F318)+(1-MIN(1,$H$50*$C318))*(1-MIN(1,Inputs!$G$6*$D318)*churn_nonbuyers)*(ic*Inputs!$C$6+fee_wd*Inputs!$E$6*(1-$B318)+fee_fx*Inputs!$D$6-cost_acc-cost_wd*Inputs!$E$6*(1-$B318)-cost_fx*Inputs!$D$6))</f>
        <v>186888.933119241</v>
      </c>
      <c r="H318" s="0" t="n">
        <f aca="false">12*Inputs!$B$7*(MIN(1,$H$51*$C318)*(ic*Inputs!$C$7+pE+fee_fx*Inputs!$D$7-cost_acc-cost_wd*Inputs!$E$7*$E318-cost_fx*Inputs!$D$7-$F318)+(1-MIN(1,$H$51*$C318))*(1-MIN(1,Inputs!$G$7*$D318)*churn_nonbuyers)*(ic*Inputs!$C$7+fee_wd*Inputs!$E$7*(1-$B318)+fee_fx*Inputs!$D$7-cost_acc-cost_wd*Inputs!$E$7*(1-$B318)-cost_fx*Inputs!$D$7))</f>
        <v>382271.793902933</v>
      </c>
      <c r="I318" s="0" t="n">
        <f aca="false">12*Inputs!$B$8*(MIN(1,$H$52*$C318)*(ic*Inputs!$C$8+pT-cost_acc-cost_wd*Inputs!$E$8-cost_fx*Inputs!$D$8-cost_ins)+(1-MIN(1,$H$52*$C318))*(1-MIN(1,Inputs!$G$8*$D318)*churn_nonbuyers)*(ic*Inputs!$C$8+fee_wd*Inputs!$E$8*(1-$B318)+fee_fx*Inputs!$D$8-cost_acc-cost_wd*Inputs!$E$8*(1-$B318)-cost_fx*Inputs!$D$8))</f>
        <v>142207.218254592</v>
      </c>
      <c r="J318" s="0" t="n">
        <f aca="false">G318+H318+I318-fixed</f>
        <v>11367.9452767666</v>
      </c>
      <c r="K318" s="0" t="n">
        <f aca="false">12*Inputs!$B$6*(1-MIN(1,Inputs!$G$6*$D318)*churn_nonbuyers)*(ic*Inputs!$C$6+fee_wd*Inputs!$E$6*(1-$B318)+fee_fx*Inputs!$D$6-cost_acc-cost_wd*Inputs!$E$6*(1-$B318)-cost_fx*Inputs!$D$6)</f>
        <v>138372.101225201</v>
      </c>
      <c r="L318" s="0" t="n">
        <f aca="false">12*Inputs!$B$7*(1-MIN(1,Inputs!$G$7*$D318)*churn_nonbuyers)*(ic*Inputs!$C$7+fee_wd*Inputs!$E$7*(1-$B318)+fee_fx*Inputs!$D$7-cost_acc-cost_wd*Inputs!$E$7*(1-$B318)-cost_fx*Inputs!$D$7)</f>
        <v>336042.62780712</v>
      </c>
      <c r="M318" s="0" t="n">
        <f aca="false">12*Inputs!$B$8*(1-MIN(1,Inputs!$G$8*$D318)*churn_nonbuyers)*(ic*Inputs!$C$8+fee_wd*Inputs!$E$8*(1-$B318)+fee_fx*Inputs!$D$8-cost_acc-cost_wd*Inputs!$E$8*(1-$B318)-cost_fx*Inputs!$D$8)</f>
        <v>34127.9325442704</v>
      </c>
      <c r="N318" s="0" t="n">
        <f aca="false">K318+L318+I318-fixed</f>
        <v>-83378.0527130864</v>
      </c>
      <c r="O318" s="0" t="n">
        <f aca="false">K318+L318+M318-fixed</f>
        <v>-191457.338423408</v>
      </c>
      <c r="P318" s="0" t="n">
        <f aca="false">12*Inputs!$B$6*(1-MIN(1,Inputs!$F$6*$D318))*(ic*Inputs!$C$6+flat_fee-cost_acc-cost_wd*Inputs!$E$6*$E318-cost_fx*Inputs!$D$6)+12*Inputs!$B$7*(1-MIN(1,Inputs!$F$7*$D318))*(ic*Inputs!$C$7+flat_fee-cost_acc-cost_wd*Inputs!$E$7*$E318-cost_fx*Inputs!$D$7)+12*Inputs!$B$8*(1-MIN(1,Inputs!$F$8*$D318))*(ic*Inputs!$C$8+flat_fee-cost_acc-cost_wd*Inputs!$E$8*$E318-cost_fx*Inputs!$D$8)-fixed</f>
        <v>-154320.48827488</v>
      </c>
    </row>
    <row r="319" customFormat="false" ht="15" hidden="false" customHeight="false" outlineLevel="0" collapsed="false">
      <c r="A319" s="0" t="n">
        <v>254</v>
      </c>
      <c r="B319" s="0" t="n">
        <v>0.241526</v>
      </c>
      <c r="C319" s="0" t="n">
        <v>1.00071</v>
      </c>
      <c r="D319" s="0" t="n">
        <v>0.964561</v>
      </c>
      <c r="E319" s="0" t="n">
        <v>1.393407</v>
      </c>
      <c r="F319" s="0" t="n">
        <v>0.172025</v>
      </c>
      <c r="G319" s="0" t="n">
        <f aca="false">12*Inputs!$B$6*(MIN(1,$H$50*$C319)*(ic*Inputs!$C$6+pS+fee_fx*Inputs!$D$6-cost_acc-cost_wd*Inputs!$E$6*$E319-cost_fx*Inputs!$D$6-$F319)+(1-MIN(1,$H$50*$C319))*(1-MIN(1,Inputs!$G$6*$D319)*churn_nonbuyers)*(ic*Inputs!$C$6+fee_wd*Inputs!$E$6*(1-$B319)+fee_fx*Inputs!$D$6-cost_acc-cost_wd*Inputs!$E$6*(1-$B319)-cost_fx*Inputs!$D$6))</f>
        <v>206576.815166649</v>
      </c>
      <c r="H319" s="0" t="n">
        <f aca="false">12*Inputs!$B$7*(MIN(1,$H$51*$C319)*(ic*Inputs!$C$7+pE+fee_fx*Inputs!$D$7-cost_acc-cost_wd*Inputs!$E$7*$E319-cost_fx*Inputs!$D$7-$F319)+(1-MIN(1,$H$51*$C319))*(1-MIN(1,Inputs!$G$7*$D319)*churn_nonbuyers)*(ic*Inputs!$C$7+fee_wd*Inputs!$E$7*(1-$B319)+fee_fx*Inputs!$D$7-cost_acc-cost_wd*Inputs!$E$7*(1-$B319)-cost_fx*Inputs!$D$7))</f>
        <v>377744.658117361</v>
      </c>
      <c r="I319" s="0" t="n">
        <f aca="false">12*Inputs!$B$8*(MIN(1,$H$52*$C319)*(ic*Inputs!$C$8+pT-cost_acc-cost_wd*Inputs!$E$8-cost_fx*Inputs!$D$8-cost_ins)+(1-MIN(1,$H$52*$C319))*(1-MIN(1,Inputs!$G$8*$D319)*churn_nonbuyers)*(ic*Inputs!$C$8+fee_wd*Inputs!$E$8*(1-$B319)+fee_fx*Inputs!$D$8-cost_acc-cost_wd*Inputs!$E$8*(1-$B319)-cost_fx*Inputs!$D$8))</f>
        <v>174870.982570691</v>
      </c>
      <c r="J319" s="0" t="n">
        <f aca="false">G319+H319+I319-fixed</f>
        <v>59192.4558547004</v>
      </c>
      <c r="K319" s="0" t="n">
        <f aca="false">12*Inputs!$B$6*(1-MIN(1,Inputs!$G$6*$D319)*churn_nonbuyers)*(ic*Inputs!$C$6+fee_wd*Inputs!$E$6*(1-$B319)+fee_fx*Inputs!$D$6-cost_acc-cost_wd*Inputs!$E$6*(1-$B319)-cost_fx*Inputs!$D$6)</f>
        <v>158774.840352619</v>
      </c>
      <c r="L319" s="0" t="n">
        <f aca="false">12*Inputs!$B$7*(1-MIN(1,Inputs!$G$7*$D319)*churn_nonbuyers)*(ic*Inputs!$C$7+fee_wd*Inputs!$E$7*(1-$B319)+fee_fx*Inputs!$D$7-cost_acc-cost_wd*Inputs!$E$7*(1-$B319)-cost_fx*Inputs!$D$7)</f>
        <v>357759.341683572</v>
      </c>
      <c r="M319" s="0" t="n">
        <f aca="false">12*Inputs!$B$8*(1-MIN(1,Inputs!$G$8*$D319)*churn_nonbuyers)*(ic*Inputs!$C$8+fee_wd*Inputs!$E$8*(1-$B319)+fee_fx*Inputs!$D$8-cost_acc-cost_wd*Inputs!$E$8*(1-$B319)-cost_fx*Inputs!$D$8)</f>
        <v>102251.53113889</v>
      </c>
      <c r="N319" s="0" t="n">
        <f aca="false">K319+L319+I319-fixed</f>
        <v>-8594.83539311844</v>
      </c>
      <c r="O319" s="0" t="n">
        <f aca="false">K319+L319+M319-fixed</f>
        <v>-81214.2868249198</v>
      </c>
      <c r="P319" s="0" t="n">
        <f aca="false">12*Inputs!$B$6*(1-MIN(1,Inputs!$F$6*$D319))*(ic*Inputs!$C$6+flat_fee-cost_acc-cost_wd*Inputs!$E$6*$E319-cost_fx*Inputs!$D$6)+12*Inputs!$B$7*(1-MIN(1,Inputs!$F$7*$D319))*(ic*Inputs!$C$7+flat_fee-cost_acc-cost_wd*Inputs!$E$7*$E319-cost_fx*Inputs!$D$7)+12*Inputs!$B$8*(1-MIN(1,Inputs!$F$8*$D319))*(ic*Inputs!$C$8+flat_fee-cost_acc-cost_wd*Inputs!$E$8*$E319-cost_fx*Inputs!$D$8)-fixed</f>
        <v>-82840.84776952</v>
      </c>
    </row>
    <row r="320" customFormat="false" ht="15" hidden="false" customHeight="false" outlineLevel="0" collapsed="false">
      <c r="A320" s="0" t="n">
        <v>255</v>
      </c>
      <c r="B320" s="0" t="n">
        <v>0.151973</v>
      </c>
      <c r="C320" s="0" t="n">
        <v>1.137821</v>
      </c>
      <c r="D320" s="0" t="n">
        <v>1.175887</v>
      </c>
      <c r="E320" s="0" t="n">
        <v>1.143273</v>
      </c>
      <c r="F320" s="0" t="n">
        <v>0.1</v>
      </c>
      <c r="G320" s="0" t="n">
        <f aca="false">12*Inputs!$B$6*(MIN(1,$H$50*$C320)*(ic*Inputs!$C$6+pS+fee_fx*Inputs!$D$6-cost_acc-cost_wd*Inputs!$E$6*$E320-cost_fx*Inputs!$D$6-$F320)+(1-MIN(1,$H$50*$C320))*(1-MIN(1,Inputs!$G$6*$D320)*churn_nonbuyers)*(ic*Inputs!$C$6+fee_wd*Inputs!$E$6*(1-$B320)+fee_fx*Inputs!$D$6-cost_acc-cost_wd*Inputs!$E$6*(1-$B320)-cost_fx*Inputs!$D$6))</f>
        <v>231002.265720406</v>
      </c>
      <c r="H320" s="0" t="n">
        <f aca="false">12*Inputs!$B$7*(MIN(1,$H$51*$C320)*(ic*Inputs!$C$7+pE+fee_fx*Inputs!$D$7-cost_acc-cost_wd*Inputs!$E$7*$E320-cost_fx*Inputs!$D$7-$F320)+(1-MIN(1,$H$51*$C320))*(1-MIN(1,Inputs!$G$7*$D320)*churn_nonbuyers)*(ic*Inputs!$C$7+fee_wd*Inputs!$E$7*(1-$B320)+fee_fx*Inputs!$D$7-cost_acc-cost_wd*Inputs!$E$7*(1-$B320)-cost_fx*Inputs!$D$7))</f>
        <v>423496.074891811</v>
      </c>
      <c r="I320" s="0" t="n">
        <f aca="false">12*Inputs!$B$8*(MIN(1,$H$52*$C320)*(ic*Inputs!$C$8+pT-cost_acc-cost_wd*Inputs!$E$8-cost_fx*Inputs!$D$8-cost_ins)+(1-MIN(1,$H$52*$C320))*(1-MIN(1,Inputs!$G$8*$D320)*churn_nonbuyers)*(ic*Inputs!$C$8+fee_wd*Inputs!$E$8*(1-$B320)+fee_fx*Inputs!$D$8-cost_acc-cost_wd*Inputs!$E$8*(1-$B320)-cost_fx*Inputs!$D$8))</f>
        <v>175497.660447165</v>
      </c>
      <c r="J320" s="0" t="n">
        <f aca="false">G320+H320+I320-fixed</f>
        <v>129996.001059382</v>
      </c>
      <c r="K320" s="0" t="n">
        <f aca="false">12*Inputs!$B$6*(1-MIN(1,Inputs!$G$6*$D320)*churn_nonbuyers)*(ic*Inputs!$C$6+fee_wd*Inputs!$E$6*(1-$B320)+fee_fx*Inputs!$D$6-cost_acc-cost_wd*Inputs!$E$6*(1-$B320)-cost_fx*Inputs!$D$6)</f>
        <v>169149.609180367</v>
      </c>
      <c r="L320" s="0" t="n">
        <f aca="false">12*Inputs!$B$7*(1-MIN(1,Inputs!$G$7*$D320)*churn_nonbuyers)*(ic*Inputs!$C$7+fee_wd*Inputs!$E$7*(1-$B320)+fee_fx*Inputs!$D$7-cost_acc-cost_wd*Inputs!$E$7*(1-$B320)-cost_fx*Inputs!$D$7)</f>
        <v>367864.35613222</v>
      </c>
      <c r="M320" s="0" t="n">
        <f aca="false">12*Inputs!$B$8*(1-MIN(1,Inputs!$G$8*$D320)*churn_nonbuyers)*(ic*Inputs!$C$8+fee_wd*Inputs!$E$8*(1-$B320)+fee_fx*Inputs!$D$8-cost_acc-cost_wd*Inputs!$E$8*(1-$B320)-cost_fx*Inputs!$D$8)</f>
        <v>56443.0575617136</v>
      </c>
      <c r="N320" s="0" t="n">
        <f aca="false">K320+L320+I320-fixed</f>
        <v>12511.6257597526</v>
      </c>
      <c r="O320" s="0" t="n">
        <f aca="false">K320+L320+M320-fixed</f>
        <v>-106542.977125699</v>
      </c>
      <c r="P320" s="0" t="n">
        <f aca="false">12*Inputs!$B$6*(1-MIN(1,Inputs!$F$6*$D320))*(ic*Inputs!$C$6+flat_fee-cost_acc-cost_wd*Inputs!$E$6*$E320-cost_fx*Inputs!$D$6)+12*Inputs!$B$7*(1-MIN(1,Inputs!$F$7*$D320))*(ic*Inputs!$C$7+flat_fee-cost_acc-cost_wd*Inputs!$E$7*$E320-cost_fx*Inputs!$D$7)+12*Inputs!$B$8*(1-MIN(1,Inputs!$F$8*$D320))*(ic*Inputs!$C$8+flat_fee-cost_acc-cost_wd*Inputs!$E$8*$E320-cost_fx*Inputs!$D$8)-fixed</f>
        <v>-84561.5741797598</v>
      </c>
    </row>
    <row r="321" customFormat="false" ht="15" hidden="false" customHeight="false" outlineLevel="0" collapsed="false">
      <c r="A321" s="0" t="n">
        <v>256</v>
      </c>
      <c r="B321" s="0" t="n">
        <v>0.091545</v>
      </c>
      <c r="C321" s="0" t="n">
        <v>0.752048</v>
      </c>
      <c r="D321" s="0" t="n">
        <v>0.891418</v>
      </c>
      <c r="E321" s="0" t="n">
        <v>1.217382</v>
      </c>
      <c r="F321" s="0" t="n">
        <v>0.109824</v>
      </c>
      <c r="G321" s="0" t="n">
        <f aca="false">12*Inputs!$B$6*(MIN(1,$H$50*$C321)*(ic*Inputs!$C$6+pS+fee_fx*Inputs!$D$6-cost_acc-cost_wd*Inputs!$E$6*$E321-cost_fx*Inputs!$D$6-$F321)+(1-MIN(1,$H$50*$C321))*(1-MIN(1,Inputs!$G$6*$D321)*churn_nonbuyers)*(ic*Inputs!$C$6+fee_wd*Inputs!$E$6*(1-$B321)+fee_fx*Inputs!$D$6-cost_acc-cost_wd*Inputs!$E$6*(1-$B321)-cost_fx*Inputs!$D$6))</f>
        <v>218793.07614478</v>
      </c>
      <c r="H321" s="0" t="n">
        <f aca="false">12*Inputs!$B$7*(MIN(1,$H$51*$C321)*(ic*Inputs!$C$7+pE+fee_fx*Inputs!$D$7-cost_acc-cost_wd*Inputs!$E$7*$E321-cost_fx*Inputs!$D$7-$F321)+(1-MIN(1,$H$51*$C321))*(1-MIN(1,Inputs!$G$7*$D321)*churn_nonbuyers)*(ic*Inputs!$C$7+fee_wd*Inputs!$E$7*(1-$B321)+fee_fx*Inputs!$D$7-cost_acc-cost_wd*Inputs!$E$7*(1-$B321)-cost_fx*Inputs!$D$7))</f>
        <v>405984.907339042</v>
      </c>
      <c r="I321" s="0" t="n">
        <f aca="false">12*Inputs!$B$8*(MIN(1,$H$52*$C321)*(ic*Inputs!$C$8+pT-cost_acc-cost_wd*Inputs!$E$8-cost_fx*Inputs!$D$8-cost_ins)+(1-MIN(1,$H$52*$C321))*(1-MIN(1,Inputs!$G$8*$D321)*churn_nonbuyers)*(ic*Inputs!$C$8+fee_wd*Inputs!$E$8*(1-$B321)+fee_fx*Inputs!$D$8-cost_acc-cost_wd*Inputs!$E$8*(1-$B321)-cost_fx*Inputs!$D$8))</f>
        <v>165741.006403327</v>
      </c>
      <c r="J321" s="0" t="n">
        <f aca="false">G321+H321+I321-fixed</f>
        <v>90518.9898871493</v>
      </c>
      <c r="K321" s="0" t="n">
        <f aca="false">12*Inputs!$B$6*(1-MIN(1,Inputs!$G$6*$D321)*churn_nonbuyers)*(ic*Inputs!$C$6+fee_wd*Inputs!$E$6*(1-$B321)+fee_fx*Inputs!$D$6-cost_acc-cost_wd*Inputs!$E$6*(1-$B321)-cost_fx*Inputs!$D$6)</f>
        <v>180019.581557832</v>
      </c>
      <c r="L321" s="0" t="n">
        <f aca="false">12*Inputs!$B$7*(1-MIN(1,Inputs!$G$7*$D321)*churn_nonbuyers)*(ic*Inputs!$C$7+fee_wd*Inputs!$E$7*(1-$B321)+fee_fx*Inputs!$D$7-cost_acc-cost_wd*Inputs!$E$7*(1-$B321)-cost_fx*Inputs!$D$7)</f>
        <v>379587.460870699</v>
      </c>
      <c r="M321" s="0" t="n">
        <f aca="false">12*Inputs!$B$8*(1-MIN(1,Inputs!$G$8*$D321)*churn_nonbuyers)*(ic*Inputs!$C$8+fee_wd*Inputs!$E$8*(1-$B321)+fee_fx*Inputs!$D$8-cost_acc-cost_wd*Inputs!$E$8*(1-$B321)-cost_fx*Inputs!$D$8)</f>
        <v>121076.578683216</v>
      </c>
      <c r="N321" s="0" t="n">
        <f aca="false">K321+L321+I321-fixed</f>
        <v>25348.0488318586</v>
      </c>
      <c r="O321" s="0" t="n">
        <f aca="false">K321+L321+M321-fixed</f>
        <v>-19316.3788882528</v>
      </c>
      <c r="P321" s="0" t="n">
        <f aca="false">12*Inputs!$B$6*(1-MIN(1,Inputs!$F$6*$D321))*(ic*Inputs!$C$6+flat_fee-cost_acc-cost_wd*Inputs!$E$6*$E321-cost_fx*Inputs!$D$6)+12*Inputs!$B$7*(1-MIN(1,Inputs!$F$7*$D321))*(ic*Inputs!$C$7+flat_fee-cost_acc-cost_wd*Inputs!$E$7*$E321-cost_fx*Inputs!$D$7)+12*Inputs!$B$8*(1-MIN(1,Inputs!$F$8*$D321))*(ic*Inputs!$C$8+flat_fee-cost_acc-cost_wd*Inputs!$E$8*$E321-cost_fx*Inputs!$D$8)-fixed</f>
        <v>32130.5007382401</v>
      </c>
    </row>
    <row r="322" customFormat="false" ht="15" hidden="false" customHeight="false" outlineLevel="0" collapsed="false">
      <c r="A322" s="0" t="n">
        <v>257</v>
      </c>
      <c r="B322" s="0" t="n">
        <v>0.042545</v>
      </c>
      <c r="C322" s="0" t="n">
        <v>0.952219</v>
      </c>
      <c r="D322" s="0" t="n">
        <v>1.686896</v>
      </c>
      <c r="E322" s="0" t="n">
        <v>1.096823</v>
      </c>
      <c r="F322" s="0" t="n">
        <v>0.363558</v>
      </c>
      <c r="G322" s="0" t="n">
        <f aca="false">12*Inputs!$B$6*(MIN(1,$H$50*$C322)*(ic*Inputs!$C$6+pS+fee_fx*Inputs!$D$6-cost_acc-cost_wd*Inputs!$E$6*$E322-cost_fx*Inputs!$D$6-$F322)+(1-MIN(1,$H$50*$C322))*(1-MIN(1,Inputs!$G$6*$D322)*churn_nonbuyers)*(ic*Inputs!$C$6+fee_wd*Inputs!$E$6*(1-$B322)+fee_fx*Inputs!$D$6-cost_acc-cost_wd*Inputs!$E$6*(1-$B322)-cost_fx*Inputs!$D$6))</f>
        <v>225237.063688393</v>
      </c>
      <c r="H322" s="0" t="n">
        <f aca="false">12*Inputs!$B$7*(MIN(1,$H$51*$C322)*(ic*Inputs!$C$7+pE+fee_fx*Inputs!$D$7-cost_acc-cost_wd*Inputs!$E$7*$E322-cost_fx*Inputs!$D$7-$F322)+(1-MIN(1,$H$51*$C322))*(1-MIN(1,Inputs!$G$7*$D322)*churn_nonbuyers)*(ic*Inputs!$C$7+fee_wd*Inputs!$E$7*(1-$B322)+fee_fx*Inputs!$D$7-cost_acc-cost_wd*Inputs!$E$7*(1-$B322)-cost_fx*Inputs!$D$7))</f>
        <v>410704.086731559</v>
      </c>
      <c r="I322" s="0" t="n">
        <f aca="false">12*Inputs!$B$8*(MIN(1,$H$52*$C322)*(ic*Inputs!$C$8+pT-cost_acc-cost_wd*Inputs!$E$8-cost_fx*Inputs!$D$8-cost_ins)+(1-MIN(1,$H$52*$C322))*(1-MIN(1,Inputs!$G$8*$D322)*churn_nonbuyers)*(ic*Inputs!$C$8+fee_wd*Inputs!$E$8*(1-$B322)+fee_fx*Inputs!$D$8-cost_acc-cost_wd*Inputs!$E$8*(1-$B322)-cost_fx*Inputs!$D$8))</f>
        <v>137256.655536</v>
      </c>
      <c r="J322" s="0" t="n">
        <f aca="false">G322+H322+I322-fixed</f>
        <v>73197.8059559522</v>
      </c>
      <c r="K322" s="0" t="n">
        <f aca="false">12*Inputs!$B$6*(1-MIN(1,Inputs!$G$6*$D322)*churn_nonbuyers)*(ic*Inputs!$C$6+fee_wd*Inputs!$E$6*(1-$B322)+fee_fx*Inputs!$D$6-cost_acc-cost_wd*Inputs!$E$6*(1-$B322)-cost_fx*Inputs!$D$6)</f>
        <v>178986.345050304</v>
      </c>
      <c r="L322" s="0" t="n">
        <f aca="false">12*Inputs!$B$7*(1-MIN(1,Inputs!$G$7*$D322)*churn_nonbuyers)*(ic*Inputs!$C$7+fee_wd*Inputs!$E$7*(1-$B322)+fee_fx*Inputs!$D$7-cost_acc-cost_wd*Inputs!$E$7*(1-$B322)-cost_fx*Inputs!$D$7)</f>
        <v>376978.868022183</v>
      </c>
      <c r="M322" s="0" t="n">
        <f aca="false">12*Inputs!$B$8*(1-MIN(1,Inputs!$G$8*$D322)*churn_nonbuyers)*(ic*Inputs!$C$8+fee_wd*Inputs!$E$8*(1-$B322)+fee_fx*Inputs!$D$8-cost_acc-cost_wd*Inputs!$E$8*(1-$B322)-cost_fx*Inputs!$D$8)</f>
        <v>0</v>
      </c>
      <c r="N322" s="0" t="n">
        <f aca="false">K322+L322+I322-fixed</f>
        <v>-6778.13139151339</v>
      </c>
      <c r="O322" s="0" t="n">
        <f aca="false">K322+L322+M322-fixed</f>
        <v>-144034.786927513</v>
      </c>
      <c r="P322" s="0" t="n">
        <f aca="false">12*Inputs!$B$6*(1-MIN(1,Inputs!$F$6*$D322))*(ic*Inputs!$C$6+flat_fee-cost_acc-cost_wd*Inputs!$E$6*$E322-cost_fx*Inputs!$D$6)+12*Inputs!$B$7*(1-MIN(1,Inputs!$F$7*$D322))*(ic*Inputs!$C$7+flat_fee-cost_acc-cost_wd*Inputs!$E$7*$E322-cost_fx*Inputs!$D$7)+12*Inputs!$B$8*(1-MIN(1,Inputs!$F$8*$D322))*(ic*Inputs!$C$8+flat_fee-cost_acc-cost_wd*Inputs!$E$8*$E322-cost_fx*Inputs!$D$8)-fixed</f>
        <v>-342753.66395008</v>
      </c>
    </row>
    <row r="323" customFormat="false" ht="15" hidden="false" customHeight="false" outlineLevel="0" collapsed="false">
      <c r="A323" s="0" t="n">
        <v>258</v>
      </c>
      <c r="B323" s="0" t="n">
        <v>0.231587</v>
      </c>
      <c r="C323" s="0" t="n">
        <v>0.985513</v>
      </c>
      <c r="D323" s="0" t="n">
        <v>1.233848</v>
      </c>
      <c r="E323" s="0" t="n">
        <v>1.104137</v>
      </c>
      <c r="F323" s="0" t="n">
        <v>0.220122</v>
      </c>
      <c r="G323" s="0" t="n">
        <f aca="false">12*Inputs!$B$6*(MIN(1,$H$50*$C323)*(ic*Inputs!$C$6+pS+fee_fx*Inputs!$D$6-cost_acc-cost_wd*Inputs!$E$6*$E323-cost_fx*Inputs!$D$6-$F323)+(1-MIN(1,$H$50*$C323))*(1-MIN(1,Inputs!$G$6*$D323)*churn_nonbuyers)*(ic*Inputs!$C$6+fee_wd*Inputs!$E$6*(1-$B323)+fee_fx*Inputs!$D$6-cost_acc-cost_wd*Inputs!$E$6*(1-$B323)-cost_fx*Inputs!$D$6))</f>
        <v>210495.015241119</v>
      </c>
      <c r="H323" s="0" t="n">
        <f aca="false">12*Inputs!$B$7*(MIN(1,$H$51*$C323)*(ic*Inputs!$C$7+pE+fee_fx*Inputs!$D$7-cost_acc-cost_wd*Inputs!$E$7*$E323-cost_fx*Inputs!$D$7-$F323)+(1-MIN(1,$H$51*$C323))*(1-MIN(1,Inputs!$G$7*$D323)*churn_nonbuyers)*(ic*Inputs!$C$7+fee_wd*Inputs!$E$7*(1-$B323)+fee_fx*Inputs!$D$7-cost_acc-cost_wd*Inputs!$E$7*(1-$B323)-cost_fx*Inputs!$D$7))</f>
        <v>406583.933378072</v>
      </c>
      <c r="I323" s="0" t="n">
        <f aca="false">12*Inputs!$B$8*(MIN(1,$H$52*$C323)*(ic*Inputs!$C$8+pT-cost_acc-cost_wd*Inputs!$E$8-cost_fx*Inputs!$D$8-cost_ins)+(1-MIN(1,$H$52*$C323))*(1-MIN(1,Inputs!$G$8*$D323)*churn_nonbuyers)*(ic*Inputs!$C$8+fee_wd*Inputs!$E$8*(1-$B323)+fee_fx*Inputs!$D$8-cost_acc-cost_wd*Inputs!$E$8*(1-$B323)-cost_fx*Inputs!$D$8))</f>
        <v>155384.154016685</v>
      </c>
      <c r="J323" s="0" t="n">
        <f aca="false">G323+H323+I323-fixed</f>
        <v>72463.1026358766</v>
      </c>
      <c r="K323" s="0" t="n">
        <f aca="false">12*Inputs!$B$6*(1-MIN(1,Inputs!$G$6*$D323)*churn_nonbuyers)*(ic*Inputs!$C$6+fee_wd*Inputs!$E$6*(1-$B323)+fee_fx*Inputs!$D$6-cost_acc-cost_wd*Inputs!$E$6*(1-$B323)-cost_fx*Inputs!$D$6)</f>
        <v>157871.634888787</v>
      </c>
      <c r="L323" s="0" t="n">
        <f aca="false">12*Inputs!$B$7*(1-MIN(1,Inputs!$G$7*$D323)*churn_nonbuyers)*(ic*Inputs!$C$7+fee_wd*Inputs!$E$7*(1-$B323)+fee_fx*Inputs!$D$7-cost_acc-cost_wd*Inputs!$E$7*(1-$B323)-cost_fx*Inputs!$D$7)</f>
        <v>356161.257029272</v>
      </c>
      <c r="M323" s="0" t="n">
        <f aca="false">12*Inputs!$B$8*(1-MIN(1,Inputs!$G$8*$D323)*churn_nonbuyers)*(ic*Inputs!$C$8+fee_wd*Inputs!$E$8*(1-$B323)+fee_fx*Inputs!$D$8-cost_acc-cost_wd*Inputs!$E$8*(1-$B323)-cost_fx*Inputs!$D$8)</f>
        <v>42975.2030276736</v>
      </c>
      <c r="N323" s="0" t="n">
        <f aca="false">K323+L323+I323-fixed</f>
        <v>-30582.954065255</v>
      </c>
      <c r="O323" s="0" t="n">
        <f aca="false">K323+L323+M323-fixed</f>
        <v>-142991.905054267</v>
      </c>
      <c r="P323" s="0" t="n">
        <f aca="false">12*Inputs!$B$6*(1-MIN(1,Inputs!$F$6*$D323))*(ic*Inputs!$C$6+flat_fee-cost_acc-cost_wd*Inputs!$E$6*$E323-cost_fx*Inputs!$D$6)+12*Inputs!$B$7*(1-MIN(1,Inputs!$F$7*$D323))*(ic*Inputs!$C$7+flat_fee-cost_acc-cost_wd*Inputs!$E$7*$E323-cost_fx*Inputs!$D$7)+12*Inputs!$B$8*(1-MIN(1,Inputs!$F$8*$D323))*(ic*Inputs!$C$8+flat_fee-cost_acc-cost_wd*Inputs!$E$8*$E323-cost_fx*Inputs!$D$8)-fixed</f>
        <v>-100544.08394176</v>
      </c>
    </row>
    <row r="324" customFormat="false" ht="15" hidden="false" customHeight="false" outlineLevel="0" collapsed="false">
      <c r="A324" s="0" t="n">
        <v>259</v>
      </c>
      <c r="B324" s="0" t="n">
        <v>0.558388</v>
      </c>
      <c r="C324" s="0" t="n">
        <v>0.910974</v>
      </c>
      <c r="D324" s="0" t="n">
        <v>1.683363</v>
      </c>
      <c r="E324" s="0" t="n">
        <v>1.26234</v>
      </c>
      <c r="F324" s="0" t="n">
        <v>0.051221</v>
      </c>
      <c r="G324" s="0" t="n">
        <f aca="false">12*Inputs!$B$6*(MIN(1,$H$50*$C324)*(ic*Inputs!$C$6+pS+fee_fx*Inputs!$D$6-cost_acc-cost_wd*Inputs!$E$6*$E324-cost_fx*Inputs!$D$6-$F324)+(1-MIN(1,$H$50*$C324))*(1-MIN(1,Inputs!$G$6*$D324)*churn_nonbuyers)*(ic*Inputs!$C$6+fee_wd*Inputs!$E$6*(1-$B324)+fee_fx*Inputs!$D$6-cost_acc-cost_wd*Inputs!$E$6*(1-$B324)-cost_fx*Inputs!$D$6))</f>
        <v>163275.893761871</v>
      </c>
      <c r="H324" s="0" t="n">
        <f aca="false">12*Inputs!$B$7*(MIN(1,$H$51*$C324)*(ic*Inputs!$C$7+pE+fee_fx*Inputs!$D$7-cost_acc-cost_wd*Inputs!$E$7*$E324-cost_fx*Inputs!$D$7-$F324)+(1-MIN(1,$H$51*$C324))*(1-MIN(1,Inputs!$G$7*$D324)*churn_nonbuyers)*(ic*Inputs!$C$7+fee_wd*Inputs!$E$7*(1-$B324)+fee_fx*Inputs!$D$7-cost_acc-cost_wd*Inputs!$E$7*(1-$B324)-cost_fx*Inputs!$D$7))</f>
        <v>363459.296148795</v>
      </c>
      <c r="I324" s="0" t="n">
        <f aca="false">12*Inputs!$B$8*(MIN(1,$H$52*$C324)*(ic*Inputs!$C$8+pT-cost_acc-cost_wd*Inputs!$E$8-cost_fx*Inputs!$D$8-cost_ins)+(1-MIN(1,$H$52*$C324))*(1-MIN(1,Inputs!$G$8*$D324)*churn_nonbuyers)*(ic*Inputs!$C$8+fee_wd*Inputs!$E$8*(1-$B324)+fee_fx*Inputs!$D$8-cost_acc-cost_wd*Inputs!$E$8*(1-$B324)-cost_fx*Inputs!$D$8))</f>
        <v>131311.436256</v>
      </c>
      <c r="J324" s="0" t="n">
        <f aca="false">G324+H324+I324-fixed</f>
        <v>-41953.3738333338</v>
      </c>
      <c r="K324" s="0" t="n">
        <f aca="false">12*Inputs!$B$6*(1-MIN(1,Inputs!$G$6*$D324)*churn_nonbuyers)*(ic*Inputs!$C$6+fee_wd*Inputs!$E$6*(1-$B324)+fee_fx*Inputs!$D$6-cost_acc-cost_wd*Inputs!$E$6*(1-$B324)-cost_fx*Inputs!$D$6)</f>
        <v>110991.610791677</v>
      </c>
      <c r="L324" s="0" t="n">
        <f aca="false">12*Inputs!$B$7*(1-MIN(1,Inputs!$G$7*$D324)*churn_nonbuyers)*(ic*Inputs!$C$7+fee_wd*Inputs!$E$7*(1-$B324)+fee_fx*Inputs!$D$7-cost_acc-cost_wd*Inputs!$E$7*(1-$B324)-cost_fx*Inputs!$D$7)</f>
        <v>306490.838251006</v>
      </c>
      <c r="M324" s="0" t="n">
        <f aca="false">12*Inputs!$B$8*(1-MIN(1,Inputs!$G$8*$D324)*churn_nonbuyers)*(ic*Inputs!$C$8+fee_wd*Inputs!$E$8*(1-$B324)+fee_fx*Inputs!$D$8-cost_acc-cost_wd*Inputs!$E$8*(1-$B324)-cost_fx*Inputs!$D$8)</f>
        <v>0</v>
      </c>
      <c r="N324" s="0" t="n">
        <f aca="false">K324+L324+I324-fixed</f>
        <v>-151206.114701317</v>
      </c>
      <c r="O324" s="0" t="n">
        <f aca="false">K324+L324+M324-fixed</f>
        <v>-282517.550957317</v>
      </c>
      <c r="P324" s="0" t="n">
        <f aca="false">12*Inputs!$B$6*(1-MIN(1,Inputs!$F$6*$D324))*(ic*Inputs!$C$6+flat_fee-cost_acc-cost_wd*Inputs!$E$6*$E324-cost_fx*Inputs!$D$6)+12*Inputs!$B$7*(1-MIN(1,Inputs!$F$7*$D324))*(ic*Inputs!$C$7+flat_fee-cost_acc-cost_wd*Inputs!$E$7*$E324-cost_fx*Inputs!$D$7)+12*Inputs!$B$8*(1-MIN(1,Inputs!$F$8*$D324))*(ic*Inputs!$C$8+flat_fee-cost_acc-cost_wd*Inputs!$E$8*$E324-cost_fx*Inputs!$D$8)-fixed</f>
        <v>-385200.7820032</v>
      </c>
    </row>
    <row r="325" customFormat="false" ht="15" hidden="false" customHeight="false" outlineLevel="0" collapsed="false">
      <c r="A325" s="0" t="n">
        <v>260</v>
      </c>
      <c r="B325" s="0" t="n">
        <v>0.310976</v>
      </c>
      <c r="C325" s="0" t="n">
        <v>0.781943</v>
      </c>
      <c r="D325" s="0" t="n">
        <v>1.227071</v>
      </c>
      <c r="E325" s="0" t="n">
        <v>1.236887</v>
      </c>
      <c r="F325" s="0" t="n">
        <v>0.189749</v>
      </c>
      <c r="G325" s="0" t="n">
        <f aca="false">12*Inputs!$B$6*(MIN(1,$H$50*$C325)*(ic*Inputs!$C$6+pS+fee_fx*Inputs!$D$6-cost_acc-cost_wd*Inputs!$E$6*$E325-cost_fx*Inputs!$D$6-$F325)+(1-MIN(1,$H$50*$C325))*(1-MIN(1,Inputs!$G$6*$D325)*churn_nonbuyers)*(ic*Inputs!$C$6+fee_wd*Inputs!$E$6*(1-$B325)+fee_fx*Inputs!$D$6-cost_acc-cost_wd*Inputs!$E$6*(1-$B325)-cost_fx*Inputs!$D$6))</f>
        <v>187774.662261951</v>
      </c>
      <c r="H325" s="0" t="n">
        <f aca="false">12*Inputs!$B$7*(MIN(1,$H$51*$C325)*(ic*Inputs!$C$7+pE+fee_fx*Inputs!$D$7-cost_acc-cost_wd*Inputs!$E$7*$E325-cost_fx*Inputs!$D$7-$F325)+(1-MIN(1,$H$51*$C325))*(1-MIN(1,Inputs!$G$7*$D325)*churn_nonbuyers)*(ic*Inputs!$C$7+fee_wd*Inputs!$E$7*(1-$B325)+fee_fx*Inputs!$D$7-cost_acc-cost_wd*Inputs!$E$7*(1-$B325)-cost_fx*Inputs!$D$7))</f>
        <v>378062.942280556</v>
      </c>
      <c r="I325" s="0" t="n">
        <f aca="false">12*Inputs!$B$8*(MIN(1,$H$52*$C325)*(ic*Inputs!$C$8+pT-cost_acc-cost_wd*Inputs!$E$8-cost_fx*Inputs!$D$8-cost_ins)+(1-MIN(1,$H$52*$C325))*(1-MIN(1,Inputs!$G$8*$D325)*churn_nonbuyers)*(ic*Inputs!$C$8+fee_wd*Inputs!$E$8*(1-$B325)+fee_fx*Inputs!$D$8-cost_acc-cost_wd*Inputs!$E$8*(1-$B325)-cost_fx*Inputs!$D$8))</f>
        <v>132598.393215101</v>
      </c>
      <c r="J325" s="0" t="n">
        <f aca="false">G325+H325+I325-fixed</f>
        <v>-1564.00224239216</v>
      </c>
      <c r="K325" s="0" t="n">
        <f aca="false">12*Inputs!$B$6*(1-MIN(1,Inputs!$G$6*$D325)*churn_nonbuyers)*(ic*Inputs!$C$6+fee_wd*Inputs!$E$6*(1-$B325)+fee_fx*Inputs!$D$6-cost_acc-cost_wd*Inputs!$E$6*(1-$B325)-cost_fx*Inputs!$D$6)</f>
        <v>147198.025665331</v>
      </c>
      <c r="L325" s="0" t="n">
        <f aca="false">12*Inputs!$B$7*(1-MIN(1,Inputs!$G$7*$D325)*churn_nonbuyers)*(ic*Inputs!$C$7+fee_wd*Inputs!$E$7*(1-$B325)+fee_fx*Inputs!$D$7-cost_acc-cost_wd*Inputs!$E$7*(1-$B325)-cost_fx*Inputs!$D$7)</f>
        <v>345225.272391199</v>
      </c>
      <c r="M325" s="0" t="n">
        <f aca="false">12*Inputs!$B$8*(1-MIN(1,Inputs!$G$8*$D325)*churn_nonbuyers)*(ic*Inputs!$C$8+fee_wd*Inputs!$E$8*(1-$B325)+fee_fx*Inputs!$D$8-cost_acc-cost_wd*Inputs!$E$8*(1-$B325)-cost_fx*Inputs!$D$8)</f>
        <v>43933.3815315456</v>
      </c>
      <c r="N325" s="0" t="n">
        <f aca="false">K325+L325+I325-fixed</f>
        <v>-74978.3087283693</v>
      </c>
      <c r="O325" s="0" t="n">
        <f aca="false">K325+L325+M325-fixed</f>
        <v>-163643.320411924</v>
      </c>
      <c r="P325" s="0" t="n">
        <f aca="false">12*Inputs!$B$6*(1-MIN(1,Inputs!$F$6*$D325))*(ic*Inputs!$C$6+flat_fee-cost_acc-cost_wd*Inputs!$E$6*$E325-cost_fx*Inputs!$D$6)+12*Inputs!$B$7*(1-MIN(1,Inputs!$F$7*$D325))*(ic*Inputs!$C$7+flat_fee-cost_acc-cost_wd*Inputs!$E$7*$E325-cost_fx*Inputs!$D$7)+12*Inputs!$B$8*(1-MIN(1,Inputs!$F$8*$D325))*(ic*Inputs!$C$8+flat_fee-cost_acc-cost_wd*Inputs!$E$8*$E325-cost_fx*Inputs!$D$8)-fixed</f>
        <v>-147005.23857352</v>
      </c>
    </row>
    <row r="326" customFormat="false" ht="15" hidden="false" customHeight="false" outlineLevel="0" collapsed="false">
      <c r="A326" s="0" t="n">
        <v>261</v>
      </c>
      <c r="B326" s="0" t="n">
        <v>0.139146</v>
      </c>
      <c r="C326" s="0" t="n">
        <v>0.917543</v>
      </c>
      <c r="D326" s="0" t="n">
        <v>1.18939</v>
      </c>
      <c r="E326" s="0" t="n">
        <v>1.147806</v>
      </c>
      <c r="F326" s="0" t="n">
        <v>0.167876</v>
      </c>
      <c r="G326" s="0" t="n">
        <f aca="false">12*Inputs!$B$6*(MIN(1,$H$50*$C326)*(ic*Inputs!$C$6+pS+fee_fx*Inputs!$D$6-cost_acc-cost_wd*Inputs!$E$6*$E326-cost_fx*Inputs!$D$6-$F326)+(1-MIN(1,$H$50*$C326))*(1-MIN(1,Inputs!$G$6*$D326)*churn_nonbuyers)*(ic*Inputs!$C$6+fee_wd*Inputs!$E$6*(1-$B326)+fee_fx*Inputs!$D$6-cost_acc-cost_wd*Inputs!$E$6*(1-$B326)-cost_fx*Inputs!$D$6))</f>
        <v>218994.37095697</v>
      </c>
      <c r="H326" s="0" t="n">
        <f aca="false">12*Inputs!$B$7*(MIN(1,$H$51*$C326)*(ic*Inputs!$C$7+pE+fee_fx*Inputs!$D$7-cost_acc-cost_wd*Inputs!$E$7*$E326-cost_fx*Inputs!$D$7-$F326)+(1-MIN(1,$H$51*$C326))*(1-MIN(1,Inputs!$G$7*$D326)*churn_nonbuyers)*(ic*Inputs!$C$7+fee_wd*Inputs!$E$7*(1-$B326)+fee_fx*Inputs!$D$7-cost_acc-cost_wd*Inputs!$E$7*(1-$B326)-cost_fx*Inputs!$D$7))</f>
        <v>409689.237116176</v>
      </c>
      <c r="I326" s="0" t="n">
        <f aca="false">12*Inputs!$B$8*(MIN(1,$H$52*$C326)*(ic*Inputs!$C$8+pT-cost_acc-cost_wd*Inputs!$E$8-cost_fx*Inputs!$D$8-cost_ins)+(1-MIN(1,$H$52*$C326))*(1-MIN(1,Inputs!$G$8*$D326)*churn_nonbuyers)*(ic*Inputs!$C$8+fee_wd*Inputs!$E$8*(1-$B326)+fee_fx*Inputs!$D$8-cost_acc-cost_wd*Inputs!$E$8*(1-$B326)-cost_fx*Inputs!$D$8))</f>
        <v>151407.038156455</v>
      </c>
      <c r="J326" s="0" t="n">
        <f aca="false">G326+H326+I326-fixed</f>
        <v>80090.646229601</v>
      </c>
      <c r="K326" s="0" t="n">
        <f aca="false">12*Inputs!$B$6*(1-MIN(1,Inputs!$G$6*$D326)*churn_nonbuyers)*(ic*Inputs!$C$6+fee_wd*Inputs!$E$6*(1-$B326)+fee_fx*Inputs!$D$6-cost_acc-cost_wd*Inputs!$E$6*(1-$B326)-cost_fx*Inputs!$D$6)</f>
        <v>170765.516598768</v>
      </c>
      <c r="L326" s="0" t="n">
        <f aca="false">12*Inputs!$B$7*(1-MIN(1,Inputs!$G$7*$D326)*churn_nonbuyers)*(ic*Inputs!$C$7+fee_wd*Inputs!$E$7*(1-$B326)+fee_fx*Inputs!$D$7-cost_acc-cost_wd*Inputs!$E$7*(1-$B326)-cost_fx*Inputs!$D$7)</f>
        <v>369491.069639261</v>
      </c>
      <c r="M326" s="0" t="n">
        <f aca="false">12*Inputs!$B$8*(1-MIN(1,Inputs!$G$8*$D326)*churn_nonbuyers)*(ic*Inputs!$C$8+fee_wd*Inputs!$E$8*(1-$B326)+fee_fx*Inputs!$D$8-cost_acc-cost_wd*Inputs!$E$8*(1-$B326)-cost_fx*Inputs!$D$8)</f>
        <v>53529.926527584</v>
      </c>
      <c r="N326" s="0" t="n">
        <f aca="false">K326+L326+I326-fixed</f>
        <v>-8336.37560551637</v>
      </c>
      <c r="O326" s="0" t="n">
        <f aca="false">K326+L326+M326-fixed</f>
        <v>-106213.487234387</v>
      </c>
      <c r="P326" s="0" t="n">
        <f aca="false">12*Inputs!$B$6*(1-MIN(1,Inputs!$F$6*$D326))*(ic*Inputs!$C$6+flat_fee-cost_acc-cost_wd*Inputs!$E$6*$E326-cost_fx*Inputs!$D$6)+12*Inputs!$B$7*(1-MIN(1,Inputs!$F$7*$D326))*(ic*Inputs!$C$7+flat_fee-cost_acc-cost_wd*Inputs!$E$7*$E326-cost_fx*Inputs!$D$7)+12*Inputs!$B$8*(1-MIN(1,Inputs!$F$8*$D326))*(ic*Inputs!$C$8+flat_fee-cost_acc-cost_wd*Inputs!$E$8*$E326-cost_fx*Inputs!$D$8)-fixed</f>
        <v>-93464.2011184</v>
      </c>
    </row>
    <row r="327" customFormat="false" ht="15" hidden="false" customHeight="false" outlineLevel="0" collapsed="false">
      <c r="A327" s="0" t="n">
        <v>262</v>
      </c>
      <c r="B327" s="0" t="n">
        <v>0.151901</v>
      </c>
      <c r="C327" s="0" t="n">
        <v>1.047887</v>
      </c>
      <c r="D327" s="0" t="n">
        <v>1.129939</v>
      </c>
      <c r="E327" s="0" t="n">
        <v>1.24758</v>
      </c>
      <c r="F327" s="0" t="n">
        <v>0.162745</v>
      </c>
      <c r="G327" s="0" t="n">
        <f aca="false">12*Inputs!$B$6*(MIN(1,$H$50*$C327)*(ic*Inputs!$C$6+pS+fee_fx*Inputs!$D$6-cost_acc-cost_wd*Inputs!$E$6*$E327-cost_fx*Inputs!$D$6-$F327)+(1-MIN(1,$H$50*$C327))*(1-MIN(1,Inputs!$G$6*$D327)*churn_nonbuyers)*(ic*Inputs!$C$6+fee_wd*Inputs!$E$6*(1-$B327)+fee_fx*Inputs!$D$6-cost_acc-cost_wd*Inputs!$E$6*(1-$B327)-cost_fx*Inputs!$D$6))</f>
        <v>222467.437695373</v>
      </c>
      <c r="H327" s="0" t="n">
        <f aca="false">12*Inputs!$B$7*(MIN(1,$H$51*$C327)*(ic*Inputs!$C$7+pE+fee_fx*Inputs!$D$7-cost_acc-cost_wd*Inputs!$E$7*$E327-cost_fx*Inputs!$D$7-$F327)+(1-MIN(1,$H$51*$C327))*(1-MIN(1,Inputs!$G$7*$D327)*churn_nonbuyers)*(ic*Inputs!$C$7+fee_wd*Inputs!$E$7*(1-$B327)+fee_fx*Inputs!$D$7-cost_acc-cost_wd*Inputs!$E$7*(1-$B327)-cost_fx*Inputs!$D$7))</f>
        <v>403031.270124997</v>
      </c>
      <c r="I327" s="0" t="n">
        <f aca="false">12*Inputs!$B$8*(MIN(1,$H$52*$C327)*(ic*Inputs!$C$8+pT-cost_acc-cost_wd*Inputs!$E$8-cost_fx*Inputs!$D$8-cost_ins)+(1-MIN(1,$H$52*$C327))*(1-MIN(1,Inputs!$G$8*$D327)*churn_nonbuyers)*(ic*Inputs!$C$8+fee_wd*Inputs!$E$8*(1-$B327)+fee_fx*Inputs!$D$8-cost_acc-cost_wd*Inputs!$E$8*(1-$B327)-cost_fx*Inputs!$D$8))</f>
        <v>168822.739681549</v>
      </c>
      <c r="J327" s="0" t="n">
        <f aca="false">G327+H327+I327-fixed</f>
        <v>94321.447501919</v>
      </c>
      <c r="K327" s="0" t="n">
        <f aca="false">12*Inputs!$B$6*(1-MIN(1,Inputs!$G$6*$D327)*churn_nonbuyers)*(ic*Inputs!$C$6+fee_wd*Inputs!$E$6*(1-$B327)+fee_fx*Inputs!$D$6-cost_acc-cost_wd*Inputs!$E$6*(1-$B327)-cost_fx*Inputs!$D$6)</f>
        <v>169572.270701081</v>
      </c>
      <c r="L327" s="0" t="n">
        <f aca="false">12*Inputs!$B$7*(1-MIN(1,Inputs!$G$7*$D327)*churn_nonbuyers)*(ic*Inputs!$C$7+fee_wd*Inputs!$E$7*(1-$B327)+fee_fx*Inputs!$D$7-cost_acc-cost_wd*Inputs!$E$7*(1-$B327)-cost_fx*Inputs!$D$7)</f>
        <v>368399.993748649</v>
      </c>
      <c r="M327" s="0" t="n">
        <f aca="false">12*Inputs!$B$8*(1-MIN(1,Inputs!$G$8*$D327)*churn_nonbuyers)*(ic*Inputs!$C$8+fee_wd*Inputs!$E$8*(1-$B327)+fee_fx*Inputs!$D$8-cost_acc-cost_wd*Inputs!$E$8*(1-$B327)-cost_fx*Inputs!$D$8)</f>
        <v>66707.3551117104</v>
      </c>
      <c r="N327" s="0" t="n">
        <f aca="false">K327+L327+I327-fixed</f>
        <v>6795.00413127826</v>
      </c>
      <c r="O327" s="0" t="n">
        <f aca="false">K327+L327+M327-fixed</f>
        <v>-95320.3804385603</v>
      </c>
      <c r="P327" s="0" t="n">
        <f aca="false">12*Inputs!$B$6*(1-MIN(1,Inputs!$F$6*$D327))*(ic*Inputs!$C$6+flat_fee-cost_acc-cost_wd*Inputs!$E$6*$E327-cost_fx*Inputs!$D$6)+12*Inputs!$B$7*(1-MIN(1,Inputs!$F$7*$D327))*(ic*Inputs!$C$7+flat_fee-cost_acc-cost_wd*Inputs!$E$7*$E327-cost_fx*Inputs!$D$7)+12*Inputs!$B$8*(1-MIN(1,Inputs!$F$8*$D327))*(ic*Inputs!$C$8+flat_fee-cost_acc-cost_wd*Inputs!$E$8*$E327-cost_fx*Inputs!$D$8)-fixed</f>
        <v>-102037.9289632</v>
      </c>
    </row>
    <row r="328" customFormat="false" ht="15" hidden="false" customHeight="false" outlineLevel="0" collapsed="false">
      <c r="A328" s="0" t="n">
        <v>263</v>
      </c>
      <c r="B328" s="0" t="n">
        <v>0.294066</v>
      </c>
      <c r="C328" s="0" t="n">
        <v>1.0819</v>
      </c>
      <c r="D328" s="0" t="n">
        <v>0.779661</v>
      </c>
      <c r="E328" s="0" t="n">
        <v>1.217243</v>
      </c>
      <c r="F328" s="0" t="n">
        <v>0.139983</v>
      </c>
      <c r="G328" s="0" t="n">
        <f aca="false">12*Inputs!$B$6*(MIN(1,$H$50*$C328)*(ic*Inputs!$C$6+pS+fee_fx*Inputs!$D$6-cost_acc-cost_wd*Inputs!$E$6*$E328-cost_fx*Inputs!$D$6-$F328)+(1-MIN(1,$H$50*$C328))*(1-MIN(1,Inputs!$G$6*$D328)*churn_nonbuyers)*(ic*Inputs!$C$6+fee_wd*Inputs!$E$6*(1-$B328)+fee_fx*Inputs!$D$6-cost_acc-cost_wd*Inputs!$E$6*(1-$B328)-cost_fx*Inputs!$D$6))</f>
        <v>210412.298768386</v>
      </c>
      <c r="H328" s="0" t="n">
        <f aca="false">12*Inputs!$B$7*(MIN(1,$H$51*$C328)*(ic*Inputs!$C$7+pE+fee_fx*Inputs!$D$7-cost_acc-cost_wd*Inputs!$E$7*$E328-cost_fx*Inputs!$D$7-$F328)+(1-MIN(1,$H$51*$C328))*(1-MIN(1,Inputs!$G$7*$D328)*churn_nonbuyers)*(ic*Inputs!$C$7+fee_wd*Inputs!$E$7*(1-$B328)+fee_fx*Inputs!$D$7-cost_acc-cost_wd*Inputs!$E$7*(1-$B328)-cost_fx*Inputs!$D$7))</f>
        <v>400287.074339333</v>
      </c>
      <c r="I328" s="0" t="n">
        <f aca="false">12*Inputs!$B$8*(MIN(1,$H$52*$C328)*(ic*Inputs!$C$8+pT-cost_acc-cost_wd*Inputs!$E$8-cost_fx*Inputs!$D$8-cost_ins)+(1-MIN(1,$H$52*$C328))*(1-MIN(1,Inputs!$G$8*$D328)*churn_nonbuyers)*(ic*Inputs!$C$8+fee_wd*Inputs!$E$8*(1-$B328)+fee_fx*Inputs!$D$8-cost_acc-cost_wd*Inputs!$E$8*(1-$B328)-cost_fx*Inputs!$D$8))</f>
        <v>190372.477428985</v>
      </c>
      <c r="J328" s="0" t="n">
        <f aca="false">G328+H328+I328-fixed</f>
        <v>101071.850536703</v>
      </c>
      <c r="K328" s="0" t="n">
        <f aca="false">12*Inputs!$B$6*(1-MIN(1,Inputs!$G$6*$D328)*churn_nonbuyers)*(ic*Inputs!$C$6+fee_wd*Inputs!$E$6*(1-$B328)+fee_fx*Inputs!$D$6-cost_acc-cost_wd*Inputs!$E$6*(1-$B328)-cost_fx*Inputs!$D$6)</f>
        <v>153046.270019707</v>
      </c>
      <c r="L328" s="0" t="n">
        <f aca="false">12*Inputs!$B$7*(1-MIN(1,Inputs!$G$7*$D328)*churn_nonbuyers)*(ic*Inputs!$C$7+fee_wd*Inputs!$E$7*(1-$B328)+fee_fx*Inputs!$D$7-cost_acc-cost_wd*Inputs!$E$7*(1-$B328)-cost_fx*Inputs!$D$7)</f>
        <v>352414.170683824</v>
      </c>
      <c r="M328" s="0" t="n">
        <f aca="false">12*Inputs!$B$8*(1-MIN(1,Inputs!$G$8*$D328)*churn_nonbuyers)*(ic*Inputs!$C$8+fee_wd*Inputs!$E$8*(1-$B328)+fee_fx*Inputs!$D$8-cost_acc-cost_wd*Inputs!$E$8*(1-$B328)-cost_fx*Inputs!$D$8)</f>
        <v>141851.418918634</v>
      </c>
      <c r="N328" s="0" t="n">
        <f aca="false">K328+L328+I328-fixed</f>
        <v>-4167.08186748356</v>
      </c>
      <c r="O328" s="0" t="n">
        <f aca="false">K328+L328+M328-fixed</f>
        <v>-52688.1403778348</v>
      </c>
      <c r="P328" s="0" t="n">
        <f aca="false">12*Inputs!$B$6*(1-MIN(1,Inputs!$F$6*$D328))*(ic*Inputs!$C$6+flat_fee-cost_acc-cost_wd*Inputs!$E$6*$E328-cost_fx*Inputs!$D$6)+12*Inputs!$B$7*(1-MIN(1,Inputs!$F$7*$D328))*(ic*Inputs!$C$7+flat_fee-cost_acc-cost_wd*Inputs!$E$7*$E328-cost_fx*Inputs!$D$7)+12*Inputs!$B$8*(1-MIN(1,Inputs!$F$8*$D328))*(ic*Inputs!$C$8+flat_fee-cost_acc-cost_wd*Inputs!$E$8*$E328-cost_fx*Inputs!$D$8)-fixed</f>
        <v>89390.2503015199</v>
      </c>
    </row>
    <row r="329" customFormat="false" ht="15" hidden="false" customHeight="false" outlineLevel="0" collapsed="false">
      <c r="A329" s="0" t="n">
        <v>264</v>
      </c>
      <c r="B329" s="0" t="n">
        <v>0.124242</v>
      </c>
      <c r="C329" s="0" t="n">
        <v>1.009315</v>
      </c>
      <c r="D329" s="0" t="n">
        <v>1.024511</v>
      </c>
      <c r="E329" s="0" t="n">
        <v>1.087252</v>
      </c>
      <c r="F329" s="0" t="n">
        <v>0.181796</v>
      </c>
      <c r="G329" s="0" t="n">
        <f aca="false">12*Inputs!$B$6*(MIN(1,$H$50*$C329)*(ic*Inputs!$C$6+pS+fee_fx*Inputs!$D$6-cost_acc-cost_wd*Inputs!$E$6*$E329-cost_fx*Inputs!$D$6-$F329)+(1-MIN(1,$H$50*$C329))*(1-MIN(1,Inputs!$G$6*$D329)*churn_nonbuyers)*(ic*Inputs!$C$6+fee_wd*Inputs!$E$6*(1-$B329)+fee_fx*Inputs!$D$6-cost_acc-cost_wd*Inputs!$E$6*(1-$B329)-cost_fx*Inputs!$D$6))</f>
        <v>228150.400185622</v>
      </c>
      <c r="H329" s="0" t="n">
        <f aca="false">12*Inputs!$B$7*(MIN(1,$H$51*$C329)*(ic*Inputs!$C$7+pE+fee_fx*Inputs!$D$7-cost_acc-cost_wd*Inputs!$E$7*$E329-cost_fx*Inputs!$D$7-$F329)+(1-MIN(1,$H$51*$C329))*(1-MIN(1,Inputs!$G$7*$D329)*churn_nonbuyers)*(ic*Inputs!$C$7+fee_wd*Inputs!$E$7*(1-$B329)+fee_fx*Inputs!$D$7-cost_acc-cost_wd*Inputs!$E$7*(1-$B329)-cost_fx*Inputs!$D$7))</f>
        <v>422311.84361148</v>
      </c>
      <c r="I329" s="0" t="n">
        <f aca="false">12*Inputs!$B$8*(MIN(1,$H$52*$C329)*(ic*Inputs!$C$8+pT-cost_acc-cost_wd*Inputs!$E$8-cost_fx*Inputs!$D$8-cost_ins)+(1-MIN(1,$H$52*$C329))*(1-MIN(1,Inputs!$G$8*$D329)*churn_nonbuyers)*(ic*Inputs!$C$8+fee_wd*Inputs!$E$8*(1-$B329)+fee_fx*Inputs!$D$8-cost_acc-cost_wd*Inputs!$E$8*(1-$B329)-cost_fx*Inputs!$D$8))</f>
        <v>172085.618275461</v>
      </c>
      <c r="J329" s="0" t="n">
        <f aca="false">G329+H329+I329-fixed</f>
        <v>122547.862072563</v>
      </c>
      <c r="K329" s="0" t="n">
        <f aca="false">12*Inputs!$B$6*(1-MIN(1,Inputs!$G$6*$D329)*churn_nonbuyers)*(ic*Inputs!$C$6+fee_wd*Inputs!$E$6*(1-$B329)+fee_fx*Inputs!$D$6-cost_acc-cost_wd*Inputs!$E$6*(1-$B329)-cost_fx*Inputs!$D$6)</f>
        <v>174298.549648766</v>
      </c>
      <c r="L329" s="0" t="n">
        <f aca="false">12*Inputs!$B$7*(1-MIN(1,Inputs!$G$7*$D329)*churn_nonbuyers)*(ic*Inputs!$C$7+fee_wd*Inputs!$E$7*(1-$B329)+fee_fx*Inputs!$D$7-cost_acc-cost_wd*Inputs!$E$7*(1-$B329)-cost_fx*Inputs!$D$7)</f>
        <v>373466.54806126</v>
      </c>
      <c r="M329" s="0" t="n">
        <f aca="false">12*Inputs!$B$8*(1-MIN(1,Inputs!$G$8*$D329)*churn_nonbuyers)*(ic*Inputs!$C$8+fee_wd*Inputs!$E$8*(1-$B329)+fee_fx*Inputs!$D$8-cost_acc-cost_wd*Inputs!$E$8*(1-$B329)-cost_fx*Inputs!$D$8)</f>
        <v>90632.9638542432</v>
      </c>
      <c r="N329" s="0" t="n">
        <f aca="false">K329+L329+I329-fixed</f>
        <v>19850.7159854876</v>
      </c>
      <c r="O329" s="0" t="n">
        <f aca="false">K329+L329+M329-fixed</f>
        <v>-61601.9384357305</v>
      </c>
      <c r="P329" s="0" t="n">
        <f aca="false">12*Inputs!$B$6*(1-MIN(1,Inputs!$F$6*$D329))*(ic*Inputs!$C$6+flat_fee-cost_acc-cost_wd*Inputs!$E$6*$E329-cost_fx*Inputs!$D$6)+12*Inputs!$B$7*(1-MIN(1,Inputs!$F$7*$D329))*(ic*Inputs!$C$7+flat_fee-cost_acc-cost_wd*Inputs!$E$7*$E329-cost_fx*Inputs!$D$7)+12*Inputs!$B$8*(1-MIN(1,Inputs!$F$8*$D329))*(ic*Inputs!$C$8+flat_fee-cost_acc-cost_wd*Inputs!$E$8*$E329-cost_fx*Inputs!$D$8)-fixed</f>
        <v>19469.9688972799</v>
      </c>
    </row>
    <row r="330" customFormat="false" ht="15" hidden="false" customHeight="false" outlineLevel="0" collapsed="false">
      <c r="A330" s="0" t="n">
        <v>265</v>
      </c>
      <c r="B330" s="0" t="n">
        <v>0.200679</v>
      </c>
      <c r="C330" s="0" t="n">
        <v>0.993348</v>
      </c>
      <c r="D330" s="0" t="n">
        <v>0.93746</v>
      </c>
      <c r="E330" s="0" t="n">
        <v>1.145976</v>
      </c>
      <c r="F330" s="0" t="n">
        <v>0.332421</v>
      </c>
      <c r="G330" s="0" t="n">
        <f aca="false">12*Inputs!$B$6*(MIN(1,$H$50*$C330)*(ic*Inputs!$C$6+pS+fee_fx*Inputs!$D$6-cost_acc-cost_wd*Inputs!$E$6*$E330-cost_fx*Inputs!$D$6-$F330)+(1-MIN(1,$H$50*$C330))*(1-MIN(1,Inputs!$G$6*$D330)*churn_nonbuyers)*(ic*Inputs!$C$6+fee_wd*Inputs!$E$6*(1-$B330)+fee_fx*Inputs!$D$6-cost_acc-cost_wd*Inputs!$E$6*(1-$B330)-cost_fx*Inputs!$D$6))</f>
        <v>213585.924988535</v>
      </c>
      <c r="H330" s="0" t="n">
        <f aca="false">12*Inputs!$B$7*(MIN(1,$H$51*$C330)*(ic*Inputs!$C$7+pE+fee_fx*Inputs!$D$7-cost_acc-cost_wd*Inputs!$E$7*$E330-cost_fx*Inputs!$D$7-$F330)+(1-MIN(1,$H$51*$C330))*(1-MIN(1,Inputs!$G$7*$D330)*churn_nonbuyers)*(ic*Inputs!$C$7+fee_wd*Inputs!$E$7*(1-$B330)+fee_fx*Inputs!$D$7-cost_acc-cost_wd*Inputs!$E$7*(1-$B330)-cost_fx*Inputs!$D$7))</f>
        <v>400360.376267109</v>
      </c>
      <c r="I330" s="0" t="n">
        <f aca="false">12*Inputs!$B$8*(MIN(1,$H$52*$C330)*(ic*Inputs!$C$8+pT-cost_acc-cost_wd*Inputs!$E$8-cost_fx*Inputs!$D$8-cost_ins)+(1-MIN(1,$H$52*$C330))*(1-MIN(1,Inputs!$G$8*$D330)*churn_nonbuyers)*(ic*Inputs!$C$8+fee_wd*Inputs!$E$8*(1-$B330)+fee_fx*Inputs!$D$8-cost_acc-cost_wd*Inputs!$E$8*(1-$B330)-cost_fx*Inputs!$D$8))</f>
        <v>176361.525000131</v>
      </c>
      <c r="J330" s="0" t="n">
        <f aca="false">G330+H330+I330-fixed</f>
        <v>90307.8262557746</v>
      </c>
      <c r="K330" s="0" t="n">
        <f aca="false">12*Inputs!$B$6*(1-MIN(1,Inputs!$G$6*$D330)*churn_nonbuyers)*(ic*Inputs!$C$6+fee_wd*Inputs!$E$6*(1-$B330)+fee_fx*Inputs!$D$6-cost_acc-cost_wd*Inputs!$E$6*(1-$B330)-cost_fx*Inputs!$D$6)</f>
        <v>164607.152654448</v>
      </c>
      <c r="L330" s="0" t="n">
        <f aca="false">12*Inputs!$B$7*(1-MIN(1,Inputs!$G$7*$D330)*churn_nonbuyers)*(ic*Inputs!$C$7+fee_wd*Inputs!$E$7*(1-$B330)+fee_fx*Inputs!$D$7-cost_acc-cost_wd*Inputs!$E$7*(1-$B330)-cost_fx*Inputs!$D$7)</f>
        <v>363775.423112669</v>
      </c>
      <c r="M330" s="0" t="n">
        <f aca="false">12*Inputs!$B$8*(1-MIN(1,Inputs!$G$8*$D330)*churn_nonbuyers)*(ic*Inputs!$C$8+fee_wd*Inputs!$E$8*(1-$B330)+fee_fx*Inputs!$D$8-cost_acc-cost_wd*Inputs!$E$8*(1-$B330)-cost_fx*Inputs!$D$8)</f>
        <v>108897.665987424</v>
      </c>
      <c r="N330" s="0" t="n">
        <f aca="false">K330+L330+I330-fixed</f>
        <v>4744.10076724784</v>
      </c>
      <c r="O330" s="0" t="n">
        <f aca="false">K330+L330+M330-fixed</f>
        <v>-62719.7582454592</v>
      </c>
      <c r="P330" s="0" t="n">
        <f aca="false">12*Inputs!$B$6*(1-MIN(1,Inputs!$F$6*$D330))*(ic*Inputs!$C$6+flat_fee-cost_acc-cost_wd*Inputs!$E$6*$E330-cost_fx*Inputs!$D$6)+12*Inputs!$B$7*(1-MIN(1,Inputs!$F$7*$D330))*(ic*Inputs!$C$7+flat_fee-cost_acc-cost_wd*Inputs!$E$7*$E330-cost_fx*Inputs!$D$7)+12*Inputs!$B$8*(1-MIN(1,Inputs!$F$8*$D330))*(ic*Inputs!$C$8+flat_fee-cost_acc-cost_wd*Inputs!$E$8*$E330-cost_fx*Inputs!$D$8)-fixed</f>
        <v>40487.3837503999</v>
      </c>
    </row>
    <row r="331" customFormat="false" ht="15" hidden="false" customHeight="false" outlineLevel="0" collapsed="false">
      <c r="A331" s="0" t="n">
        <v>266</v>
      </c>
      <c r="B331" s="0" t="n">
        <v>0.251371</v>
      </c>
      <c r="C331" s="0" t="n">
        <v>0.885184</v>
      </c>
      <c r="D331" s="0" t="n">
        <v>1.126264</v>
      </c>
      <c r="E331" s="0" t="n">
        <v>1.168667</v>
      </c>
      <c r="F331" s="0" t="n">
        <v>0.22236</v>
      </c>
      <c r="G331" s="0" t="n">
        <f aca="false">12*Inputs!$B$6*(MIN(1,$H$50*$C331)*(ic*Inputs!$C$6+pS+fee_fx*Inputs!$D$6-cost_acc-cost_wd*Inputs!$E$6*$E331-cost_fx*Inputs!$D$6-$F331)+(1-MIN(1,$H$50*$C331))*(1-MIN(1,Inputs!$G$6*$D331)*churn_nonbuyers)*(ic*Inputs!$C$6+fee_wd*Inputs!$E$6*(1-$B331)+fee_fx*Inputs!$D$6-cost_acc-cost_wd*Inputs!$E$6*(1-$B331)-cost_fx*Inputs!$D$6))</f>
        <v>202118.928433733</v>
      </c>
      <c r="H331" s="0" t="n">
        <f aca="false">12*Inputs!$B$7*(MIN(1,$H$51*$C331)*(ic*Inputs!$C$7+pE+fee_fx*Inputs!$D$7-cost_acc-cost_wd*Inputs!$E$7*$E331-cost_fx*Inputs!$D$7-$F331)+(1-MIN(1,$H$51*$C331))*(1-MIN(1,Inputs!$G$7*$D331)*churn_nonbuyers)*(ic*Inputs!$C$7+fee_wd*Inputs!$E$7*(1-$B331)+fee_fx*Inputs!$D$7-cost_acc-cost_wd*Inputs!$E$7*(1-$B331)-cost_fx*Inputs!$D$7))</f>
        <v>393749.316220405</v>
      </c>
      <c r="I331" s="0" t="n">
        <f aca="false">12*Inputs!$B$8*(MIN(1,$H$52*$C331)*(ic*Inputs!$C$8+pT-cost_acc-cost_wd*Inputs!$E$8-cost_fx*Inputs!$D$8-cost_ins)+(1-MIN(1,$H$52*$C331))*(1-MIN(1,Inputs!$G$8*$D331)*churn_nonbuyers)*(ic*Inputs!$C$8+fee_wd*Inputs!$E$8*(1-$B331)+fee_fx*Inputs!$D$8-cost_acc-cost_wd*Inputs!$E$8*(1-$B331)-cost_fx*Inputs!$D$8))</f>
        <v>152895.453242476</v>
      </c>
      <c r="J331" s="0" t="n">
        <f aca="false">G331+H331+I331-fixed</f>
        <v>48763.6978966144</v>
      </c>
      <c r="K331" s="0" t="n">
        <f aca="false">12*Inputs!$B$6*(1-MIN(1,Inputs!$G$6*$D331)*churn_nonbuyers)*(ic*Inputs!$C$6+fee_wd*Inputs!$E$6*(1-$B331)+fee_fx*Inputs!$D$6-cost_acc-cost_wd*Inputs!$E$6*(1-$B331)-cost_fx*Inputs!$D$6)</f>
        <v>156088.227657197</v>
      </c>
      <c r="L331" s="0" t="n">
        <f aca="false">12*Inputs!$B$7*(1-MIN(1,Inputs!$G$7*$D331)*churn_nonbuyers)*(ic*Inputs!$C$7+fee_wd*Inputs!$E$7*(1-$B331)+fee_fx*Inputs!$D$7-cost_acc-cost_wd*Inputs!$E$7*(1-$B331)-cost_fx*Inputs!$D$7)</f>
        <v>354602.322322318</v>
      </c>
      <c r="M331" s="0" t="n">
        <f aca="false">12*Inputs!$B$8*(1-MIN(1,Inputs!$G$8*$D331)*churn_nonbuyers)*(ic*Inputs!$C$8+fee_wd*Inputs!$E$8*(1-$B331)+fee_fx*Inputs!$D$8-cost_acc-cost_wd*Inputs!$E$8*(1-$B331)-cost_fx*Inputs!$D$8)</f>
        <v>66517.8929069184</v>
      </c>
      <c r="N331" s="0" t="n">
        <f aca="false">K331+L331+I331-fixed</f>
        <v>-36413.9967780092</v>
      </c>
      <c r="O331" s="0" t="n">
        <f aca="false">K331+L331+M331-fixed</f>
        <v>-122791.557113567</v>
      </c>
      <c r="P331" s="0" t="n">
        <f aca="false">12*Inputs!$B$6*(1-MIN(1,Inputs!$F$6*$D331))*(ic*Inputs!$C$6+flat_fee-cost_acc-cost_wd*Inputs!$E$6*$E331-cost_fx*Inputs!$D$6)+12*Inputs!$B$7*(1-MIN(1,Inputs!$F$7*$D331))*(ic*Inputs!$C$7+flat_fee-cost_acc-cost_wd*Inputs!$E$7*$E331-cost_fx*Inputs!$D$7)+12*Inputs!$B$8*(1-MIN(1,Inputs!$F$8*$D331))*(ic*Inputs!$C$8+flat_fee-cost_acc-cost_wd*Inputs!$E$8*$E331-cost_fx*Inputs!$D$8)-fixed</f>
        <v>-68484.7721708799</v>
      </c>
    </row>
    <row r="332" customFormat="false" ht="15" hidden="false" customHeight="false" outlineLevel="0" collapsed="false">
      <c r="A332" s="0" t="n">
        <v>267</v>
      </c>
      <c r="B332" s="0" t="n">
        <v>0.19888</v>
      </c>
      <c r="C332" s="0" t="n">
        <v>1.06244</v>
      </c>
      <c r="D332" s="0" t="n">
        <v>0.950797</v>
      </c>
      <c r="E332" s="0" t="n">
        <v>1.413056</v>
      </c>
      <c r="F332" s="0" t="n">
        <v>0.063553</v>
      </c>
      <c r="G332" s="0" t="n">
        <f aca="false">12*Inputs!$B$6*(MIN(1,$H$50*$C332)*(ic*Inputs!$C$6+pS+fee_fx*Inputs!$D$6-cost_acc-cost_wd*Inputs!$E$6*$E332-cost_fx*Inputs!$D$6-$F332)+(1-MIN(1,$H$50*$C332))*(1-MIN(1,Inputs!$G$6*$D332)*churn_nonbuyers)*(ic*Inputs!$C$6+fee_wd*Inputs!$E$6*(1-$B332)+fee_fx*Inputs!$D$6-cost_acc-cost_wd*Inputs!$E$6*(1-$B332)-cost_fx*Inputs!$D$6))</f>
        <v>217156.786358257</v>
      </c>
      <c r="H332" s="0" t="n">
        <f aca="false">12*Inputs!$B$7*(MIN(1,$H$51*$C332)*(ic*Inputs!$C$7+pE+fee_fx*Inputs!$D$7-cost_acc-cost_wd*Inputs!$E$7*$E332-cost_fx*Inputs!$D$7-$F332)+(1-MIN(1,$H$51*$C332))*(1-MIN(1,Inputs!$G$7*$D332)*churn_nonbuyers)*(ic*Inputs!$C$7+fee_wd*Inputs!$E$7*(1-$B332)+fee_fx*Inputs!$D$7-cost_acc-cost_wd*Inputs!$E$7*(1-$B332)-cost_fx*Inputs!$D$7))</f>
        <v>386728.674959989</v>
      </c>
      <c r="I332" s="0" t="n">
        <f aca="false">12*Inputs!$B$8*(MIN(1,$H$52*$C332)*(ic*Inputs!$C$8+pT-cost_acc-cost_wd*Inputs!$E$8-cost_fx*Inputs!$D$8-cost_ins)+(1-MIN(1,$H$52*$C332))*(1-MIN(1,Inputs!$G$8*$D332)*churn_nonbuyers)*(ic*Inputs!$C$8+fee_wd*Inputs!$E$8*(1-$B332)+fee_fx*Inputs!$D$8-cost_acc-cost_wd*Inputs!$E$8*(1-$B332)-cost_fx*Inputs!$D$8))</f>
        <v>180303.419020319</v>
      </c>
      <c r="J332" s="0" t="n">
        <f aca="false">G332+H332+I332-fixed</f>
        <v>84188.8803385649</v>
      </c>
      <c r="K332" s="0" t="n">
        <f aca="false">12*Inputs!$B$6*(1-MIN(1,Inputs!$G$6*$D332)*churn_nonbuyers)*(ic*Inputs!$C$6+fee_wd*Inputs!$E$6*(1-$B332)+fee_fx*Inputs!$D$6-cost_acc-cost_wd*Inputs!$E$6*(1-$B332)-cost_fx*Inputs!$D$6)</f>
        <v>164738.726692992</v>
      </c>
      <c r="L332" s="0" t="n">
        <f aca="false">12*Inputs!$B$7*(1-MIN(1,Inputs!$G$7*$D332)*churn_nonbuyers)*(ic*Inputs!$C$7+fee_wd*Inputs!$E$7*(1-$B332)+fee_fx*Inputs!$D$7-cost_acc-cost_wd*Inputs!$E$7*(1-$B332)-cost_fx*Inputs!$D$7)</f>
        <v>363877.327759795</v>
      </c>
      <c r="M332" s="0" t="n">
        <f aca="false">12*Inputs!$B$8*(1-MIN(1,Inputs!$G$8*$D332)*churn_nonbuyers)*(ic*Inputs!$C$8+fee_wd*Inputs!$E$8*(1-$B332)+fee_fx*Inputs!$D$8-cost_acc-cost_wd*Inputs!$E$8*(1-$B332)-cost_fx*Inputs!$D$8)</f>
        <v>105969.236887296</v>
      </c>
      <c r="N332" s="0" t="n">
        <f aca="false">K332+L332+I332-fixed</f>
        <v>8919.47347310616</v>
      </c>
      <c r="O332" s="0" t="n">
        <f aca="false">K332+L332+M332-fixed</f>
        <v>-65414.7086599167</v>
      </c>
      <c r="P332" s="0" t="n">
        <f aca="false">12*Inputs!$B$6*(1-MIN(1,Inputs!$F$6*$D332))*(ic*Inputs!$C$6+flat_fee-cost_acc-cost_wd*Inputs!$E$6*$E332-cost_fx*Inputs!$D$6)+12*Inputs!$B$7*(1-MIN(1,Inputs!$F$7*$D332))*(ic*Inputs!$C$7+flat_fee-cost_acc-cost_wd*Inputs!$E$7*$E332-cost_fx*Inputs!$D$7)+12*Inputs!$B$8*(1-MIN(1,Inputs!$F$8*$D332))*(ic*Inputs!$C$8+flat_fee-cost_acc-cost_wd*Inputs!$E$8*$E332-cost_fx*Inputs!$D$8)-fixed</f>
        <v>-85098.90526432</v>
      </c>
    </row>
    <row r="333" customFormat="false" ht="15" hidden="false" customHeight="false" outlineLevel="0" collapsed="false">
      <c r="A333" s="0" t="n">
        <v>268</v>
      </c>
      <c r="B333" s="0" t="n">
        <v>0.147046</v>
      </c>
      <c r="C333" s="0" t="n">
        <v>0.710963</v>
      </c>
      <c r="D333" s="0" t="n">
        <v>1.556273</v>
      </c>
      <c r="E333" s="0" t="n">
        <v>1.267455</v>
      </c>
      <c r="F333" s="0" t="n">
        <v>0.342201</v>
      </c>
      <c r="G333" s="0" t="n">
        <f aca="false">12*Inputs!$B$6*(MIN(1,$H$50*$C333)*(ic*Inputs!$C$6+pS+fee_fx*Inputs!$D$6-cost_acc-cost_wd*Inputs!$E$6*$E333-cost_fx*Inputs!$D$6-$F333)+(1-MIN(1,$H$50*$C333))*(1-MIN(1,Inputs!$G$6*$D333)*churn_nonbuyers)*(ic*Inputs!$C$6+fee_wd*Inputs!$E$6*(1-$B333)+fee_fx*Inputs!$D$6-cost_acc-cost_wd*Inputs!$E$6*(1-$B333)-cost_fx*Inputs!$D$6))</f>
        <v>199189.836785195</v>
      </c>
      <c r="H333" s="0" t="n">
        <f aca="false">12*Inputs!$B$7*(MIN(1,$H$51*$C333)*(ic*Inputs!$C$7+pE+fee_fx*Inputs!$D$7-cost_acc-cost_wd*Inputs!$E$7*$E333-cost_fx*Inputs!$D$7-$F333)+(1-MIN(1,$H$51*$C333))*(1-MIN(1,Inputs!$G$7*$D333)*churn_nonbuyers)*(ic*Inputs!$C$7+fee_wd*Inputs!$E$7*(1-$B333)+fee_fx*Inputs!$D$7-cost_acc-cost_wd*Inputs!$E$7*(1-$B333)-cost_fx*Inputs!$D$7))</f>
        <v>379906.33798689</v>
      </c>
      <c r="I333" s="0" t="n">
        <f aca="false">12*Inputs!$B$8*(MIN(1,$H$52*$C333)*(ic*Inputs!$C$8+pT-cost_acc-cost_wd*Inputs!$E$8-cost_fx*Inputs!$D$8-cost_ins)+(1-MIN(1,$H$52*$C333))*(1-MIN(1,Inputs!$G$8*$D333)*churn_nonbuyers)*(ic*Inputs!$C$8+fee_wd*Inputs!$E$8*(1-$B333)+fee_fx*Inputs!$D$8-cost_acc-cost_wd*Inputs!$E$8*(1-$B333)-cost_fx*Inputs!$D$8))</f>
        <v>102481.050672</v>
      </c>
      <c r="J333" s="0" t="n">
        <f aca="false">G333+H333+I333-fixed</f>
        <v>-18422.7745559155</v>
      </c>
      <c r="K333" s="0" t="n">
        <f aca="false">12*Inputs!$B$6*(1-MIN(1,Inputs!$G$6*$D333)*churn_nonbuyers)*(ic*Inputs!$C$6+fee_wd*Inputs!$E$6*(1-$B333)+fee_fx*Inputs!$D$6-cost_acc-cost_wd*Inputs!$E$6*(1-$B333)-cost_fx*Inputs!$D$6)</f>
        <v>166385.818940818</v>
      </c>
      <c r="L333" s="0" t="n">
        <f aca="false">12*Inputs!$B$7*(1-MIN(1,Inputs!$G$7*$D333)*churn_nonbuyers)*(ic*Inputs!$C$7+fee_wd*Inputs!$E$7*(1-$B333)+fee_fx*Inputs!$D$7-cost_acc-cost_wd*Inputs!$E$7*(1-$B333)-cost_fx*Inputs!$D$7)</f>
        <v>364189.302660491</v>
      </c>
      <c r="M333" s="0" t="n">
        <f aca="false">12*Inputs!$B$8*(1-MIN(1,Inputs!$G$8*$D333)*churn_nonbuyers)*(ic*Inputs!$C$8+fee_wd*Inputs!$E$8*(1-$B333)+fee_fx*Inputs!$D$8-cost_acc-cost_wd*Inputs!$E$8*(1-$B333)-cost_fx*Inputs!$D$8)</f>
        <v>0</v>
      </c>
      <c r="N333" s="0" t="n">
        <f aca="false">K333+L333+I333-fixed</f>
        <v>-66943.8277266917</v>
      </c>
      <c r="O333" s="0" t="n">
        <f aca="false">K333+L333+M333-fixed</f>
        <v>-169424.878398692</v>
      </c>
      <c r="P333" s="0" t="n">
        <f aca="false">12*Inputs!$B$6*(1-MIN(1,Inputs!$F$6*$D333))*(ic*Inputs!$C$6+flat_fee-cost_acc-cost_wd*Inputs!$E$6*$E333-cost_fx*Inputs!$D$6)+12*Inputs!$B$7*(1-MIN(1,Inputs!$F$7*$D333))*(ic*Inputs!$C$7+flat_fee-cost_acc-cost_wd*Inputs!$E$7*$E333-cost_fx*Inputs!$D$7)+12*Inputs!$B$8*(1-MIN(1,Inputs!$F$8*$D333))*(ic*Inputs!$C$8+flat_fee-cost_acc-cost_wd*Inputs!$E$8*$E333-cost_fx*Inputs!$D$8)-fixed</f>
        <v>-323059.7614924</v>
      </c>
    </row>
    <row r="334" customFormat="false" ht="15" hidden="false" customHeight="false" outlineLevel="0" collapsed="false">
      <c r="A334" s="0" t="n">
        <v>269</v>
      </c>
      <c r="B334" s="0" t="n">
        <v>0.156273</v>
      </c>
      <c r="C334" s="0" t="n">
        <v>0.859952</v>
      </c>
      <c r="D334" s="0" t="n">
        <v>1.755834</v>
      </c>
      <c r="E334" s="0" t="n">
        <v>1.447085</v>
      </c>
      <c r="F334" s="0" t="n">
        <v>0.10803</v>
      </c>
      <c r="G334" s="0" t="n">
        <f aca="false">12*Inputs!$B$6*(MIN(1,$H$50*$C334)*(ic*Inputs!$C$6+pS+fee_fx*Inputs!$D$6-cost_acc-cost_wd*Inputs!$E$6*$E334-cost_fx*Inputs!$D$6-$F334)+(1-MIN(1,$H$50*$C334))*(1-MIN(1,Inputs!$G$6*$D334)*churn_nonbuyers)*(ic*Inputs!$C$6+fee_wd*Inputs!$E$6*(1-$B334)+fee_fx*Inputs!$D$6-cost_acc-cost_wd*Inputs!$E$6*(1-$B334)-cost_fx*Inputs!$D$6))</f>
        <v>204339.768233902</v>
      </c>
      <c r="H334" s="0" t="n">
        <f aca="false">12*Inputs!$B$7*(MIN(1,$H$51*$C334)*(ic*Inputs!$C$7+pE+fee_fx*Inputs!$D$7-cost_acc-cost_wd*Inputs!$E$7*$E334-cost_fx*Inputs!$D$7-$F334)+(1-MIN(1,$H$51*$C334))*(1-MIN(1,Inputs!$G$7*$D334)*churn_nonbuyers)*(ic*Inputs!$C$7+fee_wd*Inputs!$E$7*(1-$B334)+fee_fx*Inputs!$D$7-cost_acc-cost_wd*Inputs!$E$7*(1-$B334)-cost_fx*Inputs!$D$7))</f>
        <v>374677.801864178</v>
      </c>
      <c r="I334" s="0" t="n">
        <f aca="false">12*Inputs!$B$8*(MIN(1,$H$52*$C334)*(ic*Inputs!$C$8+pT-cost_acc-cost_wd*Inputs!$E$8-cost_fx*Inputs!$D$8-cost_ins)+(1-MIN(1,$H$52*$C334))*(1-MIN(1,Inputs!$G$8*$D334)*churn_nonbuyers)*(ic*Inputs!$C$8+fee_wd*Inputs!$E$8*(1-$B334)+fee_fx*Inputs!$D$8-cost_acc-cost_wd*Inputs!$E$8*(1-$B334)-cost_fx*Inputs!$D$8))</f>
        <v>123956.921088</v>
      </c>
      <c r="J334" s="0" t="n">
        <f aca="false">G334+H334+I334-fixed</f>
        <v>2974.4911860805</v>
      </c>
      <c r="K334" s="0" t="n">
        <f aca="false">12*Inputs!$B$6*(1-MIN(1,Inputs!$G$6*$D334)*churn_nonbuyers)*(ic*Inputs!$C$6+fee_wd*Inputs!$E$6*(1-$B334)+fee_fx*Inputs!$D$6-cost_acc-cost_wd*Inputs!$E$6*(1-$B334)-cost_fx*Inputs!$D$6)</f>
        <v>163373.48529611</v>
      </c>
      <c r="L334" s="0" t="n">
        <f aca="false">12*Inputs!$B$7*(1-MIN(1,Inputs!$G$7*$D334)*churn_nonbuyers)*(ic*Inputs!$C$7+fee_wd*Inputs!$E$7*(1-$B334)+fee_fx*Inputs!$D$7-cost_acc-cost_wd*Inputs!$E$7*(1-$B334)-cost_fx*Inputs!$D$7)</f>
        <v>360643.482345666</v>
      </c>
      <c r="M334" s="0" t="n">
        <f aca="false">12*Inputs!$B$8*(1-MIN(1,Inputs!$G$8*$D334)*churn_nonbuyers)*(ic*Inputs!$C$8+fee_wd*Inputs!$E$8*(1-$B334)+fee_fx*Inputs!$D$8-cost_acc-cost_wd*Inputs!$E$8*(1-$B334)-cost_fx*Inputs!$D$8)</f>
        <v>0</v>
      </c>
      <c r="N334" s="0" t="n">
        <f aca="false">K334+L334+I334-fixed</f>
        <v>-52026.1112702233</v>
      </c>
      <c r="O334" s="0" t="n">
        <f aca="false">K334+L334+M334-fixed</f>
        <v>-175983.032358223</v>
      </c>
      <c r="P334" s="0" t="n">
        <f aca="false">12*Inputs!$B$6*(1-MIN(1,Inputs!$F$6*$D334))*(ic*Inputs!$C$6+flat_fee-cost_acc-cost_wd*Inputs!$E$6*$E334-cost_fx*Inputs!$D$6)+12*Inputs!$B$7*(1-MIN(1,Inputs!$F$7*$D334))*(ic*Inputs!$C$7+flat_fee-cost_acc-cost_wd*Inputs!$E$7*$E334-cost_fx*Inputs!$D$7)+12*Inputs!$B$8*(1-MIN(1,Inputs!$F$8*$D334))*(ic*Inputs!$C$8+flat_fee-cost_acc-cost_wd*Inputs!$E$8*$E334-cost_fx*Inputs!$D$8)-fixed</f>
        <v>-467803.3854184</v>
      </c>
    </row>
    <row r="335" customFormat="false" ht="15" hidden="false" customHeight="false" outlineLevel="0" collapsed="false">
      <c r="A335" s="0" t="n">
        <v>270</v>
      </c>
      <c r="B335" s="0" t="n">
        <v>0.178823</v>
      </c>
      <c r="C335" s="0" t="n">
        <v>0.828805</v>
      </c>
      <c r="D335" s="0" t="n">
        <v>0.976025</v>
      </c>
      <c r="E335" s="0" t="n">
        <v>1.218362</v>
      </c>
      <c r="F335" s="0" t="n">
        <v>0.119493</v>
      </c>
      <c r="G335" s="0" t="n">
        <f aca="false">12*Inputs!$B$6*(MIN(1,$H$50*$C335)*(ic*Inputs!$C$6+pS+fee_fx*Inputs!$D$6-cost_acc-cost_wd*Inputs!$E$6*$E335-cost_fx*Inputs!$D$6-$F335)+(1-MIN(1,$H$50*$C335))*(1-MIN(1,Inputs!$G$6*$D335)*churn_nonbuyers)*(ic*Inputs!$C$6+fee_wd*Inputs!$E$6*(1-$B335)+fee_fx*Inputs!$D$6-cost_acc-cost_wd*Inputs!$E$6*(1-$B335)-cost_fx*Inputs!$D$6))</f>
        <v>210640.832908087</v>
      </c>
      <c r="H335" s="0" t="n">
        <f aca="false">12*Inputs!$B$7*(MIN(1,$H$51*$C335)*(ic*Inputs!$C$7+pE+fee_fx*Inputs!$D$7-cost_acc-cost_wd*Inputs!$E$7*$E335-cost_fx*Inputs!$D$7-$F335)+(1-MIN(1,$H$51*$C335))*(1-MIN(1,Inputs!$G$7*$D335)*churn_nonbuyers)*(ic*Inputs!$C$7+fee_wd*Inputs!$E$7*(1-$B335)+fee_fx*Inputs!$D$7-cost_acc-cost_wd*Inputs!$E$7*(1-$B335)-cost_fx*Inputs!$D$7))</f>
        <v>399306.767157885</v>
      </c>
      <c r="I335" s="0" t="n">
        <f aca="false">12*Inputs!$B$8*(MIN(1,$H$52*$C335)*(ic*Inputs!$C$8+pT-cost_acc-cost_wd*Inputs!$E$8-cost_fx*Inputs!$D$8-cost_ins)+(1-MIN(1,$H$52*$C335))*(1-MIN(1,Inputs!$G$8*$D335)*churn_nonbuyers)*(ic*Inputs!$C$8+fee_wd*Inputs!$E$8*(1-$B335)+fee_fx*Inputs!$D$8-cost_acc-cost_wd*Inputs!$E$8*(1-$B335)-cost_fx*Inputs!$D$8))</f>
        <v>161735.862692403</v>
      </c>
      <c r="J335" s="0" t="n">
        <f aca="false">G335+H335+I335-fixed</f>
        <v>71683.4627583751</v>
      </c>
      <c r="K335" s="0" t="n">
        <f aca="false">12*Inputs!$B$6*(1-MIN(1,Inputs!$G$6*$D335)*churn_nonbuyers)*(ic*Inputs!$C$6+fee_wd*Inputs!$E$6*(1-$B335)+fee_fx*Inputs!$D$6-cost_acc-cost_wd*Inputs!$E$6*(1-$B335)-cost_fx*Inputs!$D$6)</f>
        <v>167267.81317374</v>
      </c>
      <c r="L335" s="0" t="n">
        <f aca="false">12*Inputs!$B$7*(1-MIN(1,Inputs!$G$7*$D335)*churn_nonbuyers)*(ic*Inputs!$C$7+fee_wd*Inputs!$E$7*(1-$B335)+fee_fx*Inputs!$D$7-cost_acc-cost_wd*Inputs!$E$7*(1-$B335)-cost_fx*Inputs!$D$7)</f>
        <v>366397.483904244</v>
      </c>
      <c r="M335" s="0" t="n">
        <f aca="false">12*Inputs!$B$8*(1-MIN(1,Inputs!$G$8*$D335)*churn_nonbuyers)*(ic*Inputs!$C$8+fee_wd*Inputs!$E$8*(1-$B335)+fee_fx*Inputs!$D$8-cost_acc-cost_wd*Inputs!$E$8*(1-$B335)-cost_fx*Inputs!$D$8)</f>
        <v>100678.70414412</v>
      </c>
      <c r="N335" s="0" t="n">
        <f aca="false">K335+L335+I335-fixed</f>
        <v>-4598.84022961312</v>
      </c>
      <c r="O335" s="0" t="n">
        <f aca="false">K335+L335+M335-fixed</f>
        <v>-65655.9987778959</v>
      </c>
      <c r="P335" s="0" t="n">
        <f aca="false">12*Inputs!$B$6*(1-MIN(1,Inputs!$F$6*$D335))*(ic*Inputs!$C$6+flat_fee-cost_acc-cost_wd*Inputs!$E$6*$E335-cost_fx*Inputs!$D$6)+12*Inputs!$B$7*(1-MIN(1,Inputs!$F$7*$D335))*(ic*Inputs!$C$7+flat_fee-cost_acc-cost_wd*Inputs!$E$7*$E335-cost_fx*Inputs!$D$7)+12*Inputs!$B$8*(1-MIN(1,Inputs!$F$8*$D335))*(ic*Inputs!$C$8+flat_fee-cost_acc-cost_wd*Inputs!$E$8*$E335-cost_fx*Inputs!$D$8)-fixed</f>
        <v>-11596.6651479999</v>
      </c>
    </row>
    <row r="336" customFormat="false" ht="15" hidden="false" customHeight="false" outlineLevel="0" collapsed="false">
      <c r="A336" s="0" t="n">
        <v>271</v>
      </c>
      <c r="B336" s="0" t="n">
        <v>0.126819</v>
      </c>
      <c r="C336" s="0" t="n">
        <v>0.816289</v>
      </c>
      <c r="D336" s="0" t="n">
        <v>0.8449</v>
      </c>
      <c r="E336" s="0" t="n">
        <v>1.405341</v>
      </c>
      <c r="F336" s="0" t="n">
        <v>0.261494</v>
      </c>
      <c r="G336" s="0" t="n">
        <f aca="false">12*Inputs!$B$6*(MIN(1,$H$50*$C336)*(ic*Inputs!$C$6+pS+fee_fx*Inputs!$D$6-cost_acc-cost_wd*Inputs!$E$6*$E336-cost_fx*Inputs!$D$6-$F336)+(1-MIN(1,$H$50*$C336))*(1-MIN(1,Inputs!$G$6*$D336)*churn_nonbuyers)*(ic*Inputs!$C$6+fee_wd*Inputs!$E$6*(1-$B336)+fee_fx*Inputs!$D$6-cost_acc-cost_wd*Inputs!$E$6*(1-$B336)-cost_fx*Inputs!$D$6))</f>
        <v>211580.09763661</v>
      </c>
      <c r="H336" s="0" t="n">
        <f aca="false">12*Inputs!$B$7*(MIN(1,$H$51*$C336)*(ic*Inputs!$C$7+pE+fee_fx*Inputs!$D$7-cost_acc-cost_wd*Inputs!$E$7*$E336-cost_fx*Inputs!$D$7-$F336)+(1-MIN(1,$H$51*$C336))*(1-MIN(1,Inputs!$G$7*$D336)*churn_nonbuyers)*(ic*Inputs!$C$7+fee_wd*Inputs!$E$7*(1-$B336)+fee_fx*Inputs!$D$7-cost_acc-cost_wd*Inputs!$E$7*(1-$B336)-cost_fx*Inputs!$D$7))</f>
        <v>380465.895373249</v>
      </c>
      <c r="I336" s="0" t="n">
        <f aca="false">12*Inputs!$B$8*(MIN(1,$H$52*$C336)*(ic*Inputs!$C$8+pT-cost_acc-cost_wd*Inputs!$E$8-cost_fx*Inputs!$D$8-cost_ins)+(1-MIN(1,$H$52*$C336))*(1-MIN(1,Inputs!$G$8*$D336)*churn_nonbuyers)*(ic*Inputs!$C$8+fee_wd*Inputs!$E$8*(1-$B336)+fee_fx*Inputs!$D$8-cost_acc-cost_wd*Inputs!$E$8*(1-$B336)-cost_fx*Inputs!$D$8))</f>
        <v>173753.809020282</v>
      </c>
      <c r="J336" s="0" t="n">
        <f aca="false">G336+H336+I336-fixed</f>
        <v>65799.8020301403</v>
      </c>
      <c r="K336" s="0" t="n">
        <f aca="false">12*Inputs!$B$6*(1-MIN(1,Inputs!$G$6*$D336)*churn_nonbuyers)*(ic*Inputs!$C$6+fee_wd*Inputs!$E$6*(1-$B336)+fee_fx*Inputs!$D$6-cost_acc-cost_wd*Inputs!$E$6*(1-$B336)-cost_fx*Inputs!$D$6)</f>
        <v>175592.94748632</v>
      </c>
      <c r="L336" s="0" t="n">
        <f aca="false">12*Inputs!$B$7*(1-MIN(1,Inputs!$G$7*$D336)*churn_nonbuyers)*(ic*Inputs!$C$7+fee_wd*Inputs!$E$7*(1-$B336)+fee_fx*Inputs!$D$7-cost_acc-cost_wd*Inputs!$E$7*(1-$B336)-cost_fx*Inputs!$D$7)</f>
        <v>375181.038891792</v>
      </c>
      <c r="M336" s="0" t="n">
        <f aca="false">12*Inputs!$B$8*(1-MIN(1,Inputs!$G$8*$D336)*churn_nonbuyers)*(ic*Inputs!$C$8+fee_wd*Inputs!$E$8*(1-$B336)+fee_fx*Inputs!$D$8-cost_acc-cost_wd*Inputs!$E$8*(1-$B336)-cost_fx*Inputs!$D$8)</f>
        <v>130870.15493616</v>
      </c>
      <c r="N336" s="0" t="n">
        <f aca="false">K336+L336+I336-fixed</f>
        <v>24527.7953983939</v>
      </c>
      <c r="O336" s="0" t="n">
        <f aca="false">K336+L336+M336-fixed</f>
        <v>-18355.8586857278</v>
      </c>
      <c r="P336" s="0" t="n">
        <f aca="false">12*Inputs!$B$6*(1-MIN(1,Inputs!$F$6*$D336))*(ic*Inputs!$C$6+flat_fee-cost_acc-cost_wd*Inputs!$E$6*$E336-cost_fx*Inputs!$D$6)+12*Inputs!$B$7*(1-MIN(1,Inputs!$F$7*$D336))*(ic*Inputs!$C$7+flat_fee-cost_acc-cost_wd*Inputs!$E$7*$E336-cost_fx*Inputs!$D$7)+12*Inputs!$B$8*(1-MIN(1,Inputs!$F$8*$D336))*(ic*Inputs!$C$8+flat_fee-cost_acc-cost_wd*Inputs!$E$8*$E336-cost_fx*Inputs!$D$8)-fixed</f>
        <v>-32258.4925840001</v>
      </c>
    </row>
    <row r="337" customFormat="false" ht="15" hidden="false" customHeight="false" outlineLevel="0" collapsed="false">
      <c r="A337" s="0" t="n">
        <v>272</v>
      </c>
      <c r="B337" s="0" t="n">
        <v>0.36661</v>
      </c>
      <c r="C337" s="0" t="n">
        <v>1.092324</v>
      </c>
      <c r="D337" s="0" t="n">
        <v>1.149577</v>
      </c>
      <c r="E337" s="0" t="n">
        <v>1.102135</v>
      </c>
      <c r="F337" s="0" t="n">
        <v>0.286006</v>
      </c>
      <c r="G337" s="0" t="n">
        <f aca="false">12*Inputs!$B$6*(MIN(1,$H$50*$C337)*(ic*Inputs!$C$6+pS+fee_fx*Inputs!$D$6-cost_acc-cost_wd*Inputs!$E$6*$E337-cost_fx*Inputs!$D$6-$F337)+(1-MIN(1,$H$50*$C337))*(1-MIN(1,Inputs!$G$6*$D337)*churn_nonbuyers)*(ic*Inputs!$C$6+fee_wd*Inputs!$E$6*(1-$B337)+fee_fx*Inputs!$D$6-cost_acc-cost_wd*Inputs!$E$6*(1-$B337)-cost_fx*Inputs!$D$6))</f>
        <v>198513.331641893</v>
      </c>
      <c r="H337" s="0" t="n">
        <f aca="false">12*Inputs!$B$7*(MIN(1,$H$51*$C337)*(ic*Inputs!$C$7+pE+fee_fx*Inputs!$D$7-cost_acc-cost_wd*Inputs!$E$7*$E337-cost_fx*Inputs!$D$7-$F337)+(1-MIN(1,$H$51*$C337))*(1-MIN(1,Inputs!$G$7*$D337)*churn_nonbuyers)*(ic*Inputs!$C$7+fee_wd*Inputs!$E$7*(1-$B337)+fee_fx*Inputs!$D$7-cost_acc-cost_wd*Inputs!$E$7*(1-$B337)-cost_fx*Inputs!$D$7))</f>
        <v>398111.543230976</v>
      </c>
      <c r="I337" s="0" t="n">
        <f aca="false">12*Inputs!$B$8*(MIN(1,$H$52*$C337)*(ic*Inputs!$C$8+pT-cost_acc-cost_wd*Inputs!$E$8-cost_fx*Inputs!$D$8-cost_ins)+(1-MIN(1,$H$52*$C337))*(1-MIN(1,Inputs!$G$8*$D337)*churn_nonbuyers)*(ic*Inputs!$C$8+fee_wd*Inputs!$E$8*(1-$B337)+fee_fx*Inputs!$D$8-cost_acc-cost_wd*Inputs!$E$8*(1-$B337)-cost_fx*Inputs!$D$8))</f>
        <v>171646.829807309</v>
      </c>
      <c r="J337" s="0" t="n">
        <f aca="false">G337+H337+I337-fixed</f>
        <v>68271.7046801775</v>
      </c>
      <c r="K337" s="0" t="n">
        <f aca="false">12*Inputs!$B$6*(1-MIN(1,Inputs!$G$6*$D337)*churn_nonbuyers)*(ic*Inputs!$C$6+fee_wd*Inputs!$E$6*(1-$B337)+fee_fx*Inputs!$D$6-cost_acc-cost_wd*Inputs!$E$6*(1-$B337)-cost_fx*Inputs!$D$6)</f>
        <v>140254.838092584</v>
      </c>
      <c r="L337" s="0" t="n">
        <f aca="false">12*Inputs!$B$7*(1-MIN(1,Inputs!$G$7*$D337)*churn_nonbuyers)*(ic*Inputs!$C$7+fee_wd*Inputs!$E$7*(1-$B337)+fee_fx*Inputs!$D$7-cost_acc-cost_wd*Inputs!$E$7*(1-$B337)-cost_fx*Inputs!$D$7)</f>
        <v>338323.52515955</v>
      </c>
      <c r="M337" s="0" t="n">
        <f aca="false">12*Inputs!$B$8*(1-MIN(1,Inputs!$G$8*$D337)*churn_nonbuyers)*(ic*Inputs!$C$8+fee_wd*Inputs!$E$8*(1-$B337)+fee_fx*Inputs!$D$8-cost_acc-cost_wd*Inputs!$E$8*(1-$B337)-cost_fx*Inputs!$D$8)</f>
        <v>60307.966885392</v>
      </c>
      <c r="N337" s="0" t="n">
        <f aca="false">K337+L337+I337-fixed</f>
        <v>-49774.8069405569</v>
      </c>
      <c r="O337" s="0" t="n">
        <f aca="false">K337+L337+M337-fixed</f>
        <v>-161113.669862474</v>
      </c>
      <c r="P337" s="0" t="n">
        <f aca="false">12*Inputs!$B$6*(1-MIN(1,Inputs!$F$6*$D337))*(ic*Inputs!$C$6+flat_fee-cost_acc-cost_wd*Inputs!$E$6*$E337-cost_fx*Inputs!$D$6)+12*Inputs!$B$7*(1-MIN(1,Inputs!$F$7*$D337))*(ic*Inputs!$C$7+flat_fee-cost_acc-cost_wd*Inputs!$E$7*$E337-cost_fx*Inputs!$D$7)+12*Inputs!$B$8*(1-MIN(1,Inputs!$F$8*$D337))*(ic*Inputs!$C$8+flat_fee-cost_acc-cost_wd*Inputs!$E$8*$E337-cost_fx*Inputs!$D$8)-fixed</f>
        <v>-54334.4872012</v>
      </c>
    </row>
    <row r="338" customFormat="false" ht="15" hidden="false" customHeight="false" outlineLevel="0" collapsed="false">
      <c r="A338" s="0" t="n">
        <v>273</v>
      </c>
      <c r="B338" s="0" t="n">
        <v>0.480214</v>
      </c>
      <c r="C338" s="0" t="n">
        <v>0.681204</v>
      </c>
      <c r="D338" s="0" t="n">
        <v>0.935798</v>
      </c>
      <c r="E338" s="0" t="n">
        <v>1.134839</v>
      </c>
      <c r="F338" s="0" t="n">
        <v>0.054374</v>
      </c>
      <c r="G338" s="0" t="n">
        <f aca="false">12*Inputs!$B$6*(MIN(1,$H$50*$C338)*(ic*Inputs!$C$6+pS+fee_fx*Inputs!$D$6-cost_acc-cost_wd*Inputs!$E$6*$E338-cost_fx*Inputs!$D$6-$F338)+(1-MIN(1,$H$50*$C338))*(1-MIN(1,Inputs!$G$6*$D338)*churn_nonbuyers)*(ic*Inputs!$C$6+fee_wd*Inputs!$E$6*(1-$B338)+fee_fx*Inputs!$D$6-cost_acc-cost_wd*Inputs!$E$6*(1-$B338)-cost_fx*Inputs!$D$6))</f>
        <v>166468.808384513</v>
      </c>
      <c r="H338" s="0" t="n">
        <f aca="false">12*Inputs!$B$7*(MIN(1,$H$51*$C338)*(ic*Inputs!$C$7+pE+fee_fx*Inputs!$D$7-cost_acc-cost_wd*Inputs!$E$7*$E338-cost_fx*Inputs!$D$7-$F338)+(1-MIN(1,$H$51*$C338))*(1-MIN(1,Inputs!$G$7*$D338)*churn_nonbuyers)*(ic*Inputs!$C$7+fee_wd*Inputs!$E$7*(1-$B338)+fee_fx*Inputs!$D$7-cost_acc-cost_wd*Inputs!$E$7*(1-$B338)-cost_fx*Inputs!$D$7))</f>
        <v>372198.820617899</v>
      </c>
      <c r="I338" s="0" t="n">
        <f aca="false">12*Inputs!$B$8*(MIN(1,$H$52*$C338)*(ic*Inputs!$C$8+pT-cost_acc-cost_wd*Inputs!$E$8-cost_fx*Inputs!$D$8-cost_ins)+(1-MIN(1,$H$52*$C338))*(1-MIN(1,Inputs!$G$8*$D338)*churn_nonbuyers)*(ic*Inputs!$C$8+fee_wd*Inputs!$E$8*(1-$B338)+fee_fx*Inputs!$D$8-cost_acc-cost_wd*Inputs!$E$8*(1-$B338)-cost_fx*Inputs!$D$8))</f>
        <v>152933.529620601</v>
      </c>
      <c r="J338" s="0" t="n">
        <f aca="false">G338+H338+I338-fixed</f>
        <v>-8398.84137698682</v>
      </c>
      <c r="K338" s="0" t="n">
        <f aca="false">12*Inputs!$B$6*(1-MIN(1,Inputs!$G$6*$D338)*churn_nonbuyers)*(ic*Inputs!$C$6+fee_wd*Inputs!$E$6*(1-$B338)+fee_fx*Inputs!$D$6-cost_acc-cost_wd*Inputs!$E$6*(1-$B338)-cost_fx*Inputs!$D$6)</f>
        <v>126251.899925558</v>
      </c>
      <c r="L338" s="0" t="n">
        <f aca="false">12*Inputs!$B$7*(1-MIN(1,Inputs!$G$7*$D338)*churn_nonbuyers)*(ic*Inputs!$C$7+fee_wd*Inputs!$E$7*(1-$B338)+fee_fx*Inputs!$D$7-cost_acc-cost_wd*Inputs!$E$7*(1-$B338)-cost_fx*Inputs!$D$7)</f>
        <v>324671.107251335</v>
      </c>
      <c r="M338" s="0" t="n">
        <f aca="false">12*Inputs!$B$8*(1-MIN(1,Inputs!$G$8*$D338)*churn_nonbuyers)*(ic*Inputs!$C$8+fee_wd*Inputs!$E$8*(1-$B338)+fee_fx*Inputs!$D$8-cost_acc-cost_wd*Inputs!$E$8*(1-$B338)-cost_fx*Inputs!$D$8)</f>
        <v>104637.879865939</v>
      </c>
      <c r="N338" s="0" t="n">
        <f aca="false">K338+L338+I338-fixed</f>
        <v>-96143.4632025054</v>
      </c>
      <c r="O338" s="0" t="n">
        <f aca="false">K338+L338+M338-fixed</f>
        <v>-144439.112957167</v>
      </c>
      <c r="P338" s="0" t="n">
        <f aca="false">12*Inputs!$B$6*(1-MIN(1,Inputs!$F$6*$D338))*(ic*Inputs!$C$6+flat_fee-cost_acc-cost_wd*Inputs!$E$6*$E338-cost_fx*Inputs!$D$6)+12*Inputs!$B$7*(1-MIN(1,Inputs!$F$7*$D338))*(ic*Inputs!$C$7+flat_fee-cost_acc-cost_wd*Inputs!$E$7*$E338-cost_fx*Inputs!$D$7)+12*Inputs!$B$8*(1-MIN(1,Inputs!$F$8*$D338))*(ic*Inputs!$C$8+flat_fee-cost_acc-cost_wd*Inputs!$E$8*$E338-cost_fx*Inputs!$D$8)-fixed</f>
        <v>46349.19342128</v>
      </c>
    </row>
    <row r="339" customFormat="false" ht="15" hidden="false" customHeight="false" outlineLevel="0" collapsed="false">
      <c r="A339" s="0" t="n">
        <v>274</v>
      </c>
      <c r="B339" s="0" t="n">
        <v>0.236654</v>
      </c>
      <c r="C339" s="0" t="n">
        <v>1.101165</v>
      </c>
      <c r="D339" s="0" t="n">
        <v>0.675963</v>
      </c>
      <c r="E339" s="0" t="n">
        <v>1.243044</v>
      </c>
      <c r="F339" s="0" t="n">
        <v>0.076412</v>
      </c>
      <c r="G339" s="0" t="n">
        <f aca="false">12*Inputs!$B$6*(MIN(1,$H$50*$C339)*(ic*Inputs!$C$6+pS+fee_fx*Inputs!$D$6-cost_acc-cost_wd*Inputs!$E$6*$E339-cost_fx*Inputs!$D$6-$F339)+(1-MIN(1,$H$50*$C339))*(1-MIN(1,Inputs!$G$6*$D339)*churn_nonbuyers)*(ic*Inputs!$C$6+fee_wd*Inputs!$E$6*(1-$B339)+fee_fx*Inputs!$D$6-cost_acc-cost_wd*Inputs!$E$6*(1-$B339)-cost_fx*Inputs!$D$6))</f>
        <v>220429.257180426</v>
      </c>
      <c r="H339" s="0" t="n">
        <f aca="false">12*Inputs!$B$7*(MIN(1,$H$51*$C339)*(ic*Inputs!$C$7+pE+fee_fx*Inputs!$D$7-cost_acc-cost_wd*Inputs!$E$7*$E339-cost_fx*Inputs!$D$7-$F339)+(1-MIN(1,$H$51*$C339))*(1-MIN(1,Inputs!$G$7*$D339)*churn_nonbuyers)*(ic*Inputs!$C$7+fee_wd*Inputs!$E$7*(1-$B339)+fee_fx*Inputs!$D$7-cost_acc-cost_wd*Inputs!$E$7*(1-$B339)-cost_fx*Inputs!$D$7))</f>
        <v>407058.863732822</v>
      </c>
      <c r="I339" s="0" t="n">
        <f aca="false">12*Inputs!$B$8*(MIN(1,$H$52*$C339)*(ic*Inputs!$C$8+pT-cost_acc-cost_wd*Inputs!$E$8-cost_fx*Inputs!$D$8-cost_ins)+(1-MIN(1,$H$52*$C339))*(1-MIN(1,Inputs!$G$8*$D339)*churn_nonbuyers)*(ic*Inputs!$C$8+fee_wd*Inputs!$E$8*(1-$B339)+fee_fx*Inputs!$D$8-cost_acc-cost_wd*Inputs!$E$8*(1-$B339)-cost_fx*Inputs!$D$8))</f>
        <v>196764.434884083</v>
      </c>
      <c r="J339" s="0" t="n">
        <f aca="false">G339+H339+I339-fixed</f>
        <v>124252.555797331</v>
      </c>
      <c r="K339" s="0" t="n">
        <f aca="false">12*Inputs!$B$6*(1-MIN(1,Inputs!$G$6*$D339)*churn_nonbuyers)*(ic*Inputs!$C$6+fee_wd*Inputs!$E$6*(1-$B339)+fee_fx*Inputs!$D$6-cost_acc-cost_wd*Inputs!$E$6*(1-$B339)-cost_fx*Inputs!$D$6)</f>
        <v>161859.896264174</v>
      </c>
      <c r="L339" s="0" t="n">
        <f aca="false">12*Inputs!$B$7*(1-MIN(1,Inputs!$G$7*$D339)*churn_nonbuyers)*(ic*Inputs!$C$7+fee_wd*Inputs!$E$7*(1-$B339)+fee_fx*Inputs!$D$7-cost_acc-cost_wd*Inputs!$E$7*(1-$B339)-cost_fx*Inputs!$D$7)</f>
        <v>361636.443134505</v>
      </c>
      <c r="M339" s="0" t="n">
        <f aca="false">12*Inputs!$B$8*(1-MIN(1,Inputs!$G$8*$D339)*churn_nonbuyers)*(ic*Inputs!$C$8+fee_wd*Inputs!$E$8*(1-$B339)+fee_fx*Inputs!$D$8-cost_acc-cost_wd*Inputs!$E$8*(1-$B339)-cost_fx*Inputs!$D$8)</f>
        <v>165971.551846147</v>
      </c>
      <c r="N339" s="0" t="n">
        <f aca="false">K339+L339+I339-fixed</f>
        <v>20260.7742827624</v>
      </c>
      <c r="O339" s="0" t="n">
        <f aca="false">K339+L339+M339-fixed</f>
        <v>-10532.1087551736</v>
      </c>
      <c r="P339" s="0" t="n">
        <f aca="false">12*Inputs!$B$6*(1-MIN(1,Inputs!$F$6*$D339))*(ic*Inputs!$C$6+flat_fee-cost_acc-cost_wd*Inputs!$E$6*$E339-cost_fx*Inputs!$D$6)+12*Inputs!$B$7*(1-MIN(1,Inputs!$F$7*$D339))*(ic*Inputs!$C$7+flat_fee-cost_acc-cost_wd*Inputs!$E$7*$E339-cost_fx*Inputs!$D$7)+12*Inputs!$B$8*(1-MIN(1,Inputs!$F$8*$D339))*(ic*Inputs!$C$8+flat_fee-cost_acc-cost_wd*Inputs!$E$8*$E339-cost_fx*Inputs!$D$8)-fixed</f>
        <v>129309.26966528</v>
      </c>
    </row>
    <row r="340" customFormat="false" ht="15" hidden="false" customHeight="false" outlineLevel="0" collapsed="false">
      <c r="A340" s="0" t="n">
        <v>275</v>
      </c>
      <c r="B340" s="0" t="n">
        <v>0.334577</v>
      </c>
      <c r="C340" s="0" t="n">
        <v>0.876377</v>
      </c>
      <c r="D340" s="0" t="n">
        <v>1.775683</v>
      </c>
      <c r="E340" s="0" t="n">
        <v>1.132792</v>
      </c>
      <c r="F340" s="0" t="n">
        <v>0.16862</v>
      </c>
      <c r="G340" s="0" t="n">
        <f aca="false">12*Inputs!$B$6*(MIN(1,$H$50*$C340)*(ic*Inputs!$C$6+pS+fee_fx*Inputs!$D$6-cost_acc-cost_wd*Inputs!$E$6*$E340-cost_fx*Inputs!$D$6-$F340)+(1-MIN(1,$H$50*$C340))*(1-MIN(1,Inputs!$G$6*$D340)*churn_nonbuyers)*(ic*Inputs!$C$6+fee_wd*Inputs!$E$6*(1-$B340)+fee_fx*Inputs!$D$6-cost_acc-cost_wd*Inputs!$E$6*(1-$B340)-cost_fx*Inputs!$D$6))</f>
        <v>188323.774398049</v>
      </c>
      <c r="H340" s="0" t="n">
        <f aca="false">12*Inputs!$B$7*(MIN(1,$H$51*$C340)*(ic*Inputs!$C$7+pE+fee_fx*Inputs!$D$7-cost_acc-cost_wd*Inputs!$E$7*$E340-cost_fx*Inputs!$D$7-$F340)+(1-MIN(1,$H$51*$C340))*(1-MIN(1,Inputs!$G$7*$D340)*churn_nonbuyers)*(ic*Inputs!$C$7+fee_wd*Inputs!$E$7*(1-$B340)+fee_fx*Inputs!$D$7-cost_acc-cost_wd*Inputs!$E$7*(1-$B340)-cost_fx*Inputs!$D$7))</f>
        <v>387683.858455532</v>
      </c>
      <c r="I340" s="0" t="n">
        <f aca="false">12*Inputs!$B$8*(MIN(1,$H$52*$C340)*(ic*Inputs!$C$8+pT-cost_acc-cost_wd*Inputs!$E$8-cost_fx*Inputs!$D$8-cost_ins)+(1-MIN(1,$H$52*$C340))*(1-MIN(1,Inputs!$G$8*$D340)*churn_nonbuyers)*(ic*Inputs!$C$8+fee_wd*Inputs!$E$8*(1-$B340)+fee_fx*Inputs!$D$8-cost_acc-cost_wd*Inputs!$E$8*(1-$B340)-cost_fx*Inputs!$D$8))</f>
        <v>126324.486288</v>
      </c>
      <c r="J340" s="0" t="n">
        <f aca="false">G340+H340+I340-fixed</f>
        <v>2332.11914158065</v>
      </c>
      <c r="K340" s="0" t="n">
        <f aca="false">12*Inputs!$B$6*(1-MIN(1,Inputs!$G$6*$D340)*churn_nonbuyers)*(ic*Inputs!$C$6+fee_wd*Inputs!$E$6*(1-$B340)+fee_fx*Inputs!$D$6-cost_acc-cost_wd*Inputs!$E$6*(1-$B340)-cost_fx*Inputs!$D$6)</f>
        <v>139799.566735855</v>
      </c>
      <c r="L340" s="0" t="n">
        <f aca="false">12*Inputs!$B$7*(1-MIN(1,Inputs!$G$7*$D340)*churn_nonbuyers)*(ic*Inputs!$C$7+fee_wd*Inputs!$E$7*(1-$B340)+fee_fx*Inputs!$D$7-cost_acc-cost_wd*Inputs!$E$7*(1-$B340)-cost_fx*Inputs!$D$7)</f>
        <v>336108.774057513</v>
      </c>
      <c r="M340" s="0" t="n">
        <f aca="false">12*Inputs!$B$8*(1-MIN(1,Inputs!$G$8*$D340)*churn_nonbuyers)*(ic*Inputs!$C$8+fee_wd*Inputs!$E$8*(1-$B340)+fee_fx*Inputs!$D$8-cost_acc-cost_wd*Inputs!$E$8*(1-$B340)-cost_fx*Inputs!$D$8)</f>
        <v>0</v>
      </c>
      <c r="N340" s="0" t="n">
        <f aca="false">K340+L340+I340-fixed</f>
        <v>-97767.1729186317</v>
      </c>
      <c r="O340" s="0" t="n">
        <f aca="false">K340+L340+M340-fixed</f>
        <v>-224091.659206632</v>
      </c>
      <c r="P340" s="0" t="n">
        <f aca="false">12*Inputs!$B$6*(1-MIN(1,Inputs!$F$6*$D340))*(ic*Inputs!$C$6+flat_fee-cost_acc-cost_wd*Inputs!$E$6*$E340-cost_fx*Inputs!$D$6)+12*Inputs!$B$7*(1-MIN(1,Inputs!$F$7*$D340))*(ic*Inputs!$C$7+flat_fee-cost_acc-cost_wd*Inputs!$E$7*$E340-cost_fx*Inputs!$D$7)+12*Inputs!$B$8*(1-MIN(1,Inputs!$F$8*$D340))*(ic*Inputs!$C$8+flat_fee-cost_acc-cost_wd*Inputs!$E$8*$E340-cost_fx*Inputs!$D$8)-fixed</f>
        <v>-399602.42755936</v>
      </c>
    </row>
    <row r="341" customFormat="false" ht="15" hidden="false" customHeight="false" outlineLevel="0" collapsed="false">
      <c r="A341" s="0" t="n">
        <v>276</v>
      </c>
      <c r="B341" s="0" t="n">
        <v>0.474292</v>
      </c>
      <c r="C341" s="0" t="n">
        <v>0.786672</v>
      </c>
      <c r="D341" s="0" t="n">
        <v>0.904513</v>
      </c>
      <c r="E341" s="0" t="n">
        <v>1.208011</v>
      </c>
      <c r="F341" s="0" t="n">
        <v>0.222066</v>
      </c>
      <c r="G341" s="0" t="n">
        <f aca="false">12*Inputs!$B$6*(MIN(1,$H$50*$C341)*(ic*Inputs!$C$6+pS+fee_fx*Inputs!$D$6-cost_acc-cost_wd*Inputs!$E$6*$E341-cost_fx*Inputs!$D$6-$F341)+(1-MIN(1,$H$50*$C341))*(1-MIN(1,Inputs!$G$6*$D341)*churn_nonbuyers)*(ic*Inputs!$C$6+fee_wd*Inputs!$E$6*(1-$B341)+fee_fx*Inputs!$D$6-cost_acc-cost_wd*Inputs!$E$6*(1-$B341)-cost_fx*Inputs!$D$6))</f>
        <v>169286.889758444</v>
      </c>
      <c r="H341" s="0" t="n">
        <f aca="false">12*Inputs!$B$7*(MIN(1,$H$51*$C341)*(ic*Inputs!$C$7+pE+fee_fx*Inputs!$D$7-cost_acc-cost_wd*Inputs!$E$7*$E341-cost_fx*Inputs!$D$7-$F341)+(1-MIN(1,$H$51*$C341))*(1-MIN(1,Inputs!$G$7*$D341)*churn_nonbuyers)*(ic*Inputs!$C$7+fee_wd*Inputs!$E$7*(1-$B341)+fee_fx*Inputs!$D$7-cost_acc-cost_wd*Inputs!$E$7*(1-$B341)-cost_fx*Inputs!$D$7))</f>
        <v>366111.080483951</v>
      </c>
      <c r="I341" s="0" t="n">
        <f aca="false">12*Inputs!$B$8*(MIN(1,$H$52*$C341)*(ic*Inputs!$C$8+pT-cost_acc-cost_wd*Inputs!$E$8-cost_fx*Inputs!$D$8-cost_ins)+(1-MIN(1,$H$52*$C341))*(1-MIN(1,Inputs!$G$8*$D341)*churn_nonbuyers)*(ic*Inputs!$C$8+fee_wd*Inputs!$E$8*(1-$B341)+fee_fx*Inputs!$D$8-cost_acc-cost_wd*Inputs!$E$8*(1-$B341)-cost_fx*Inputs!$D$8))</f>
        <v>163442.789802516</v>
      </c>
      <c r="J341" s="0" t="n">
        <f aca="false">G341+H341+I341-fixed</f>
        <v>-1159.23995508894</v>
      </c>
      <c r="K341" s="0" t="n">
        <f aca="false">12*Inputs!$B$6*(1-MIN(1,Inputs!$G$6*$D341)*churn_nonbuyers)*(ic*Inputs!$C$6+fee_wd*Inputs!$E$6*(1-$B341)+fee_fx*Inputs!$D$6-cost_acc-cost_wd*Inputs!$E$6*(1-$B341)-cost_fx*Inputs!$D$6)</f>
        <v>127273.284574531</v>
      </c>
      <c r="L341" s="0" t="n">
        <f aca="false">12*Inputs!$B$7*(1-MIN(1,Inputs!$G$7*$D341)*churn_nonbuyers)*(ic*Inputs!$C$7+fee_wd*Inputs!$E$7*(1-$B341)+fee_fx*Inputs!$D$7-cost_acc-cost_wd*Inputs!$E$7*(1-$B341)-cost_fx*Inputs!$D$7)</f>
        <v>325814.256920719</v>
      </c>
      <c r="M341" s="0" t="n">
        <f aca="false">12*Inputs!$B$8*(1-MIN(1,Inputs!$G$8*$D341)*churn_nonbuyers)*(ic*Inputs!$C$8+fee_wd*Inputs!$E$8*(1-$B341)+fee_fx*Inputs!$D$8-cost_acc-cost_wd*Inputs!$E$8*(1-$B341)-cost_fx*Inputs!$D$8)</f>
        <v>111385.363961146</v>
      </c>
      <c r="N341" s="0" t="n">
        <f aca="false">K341+L341+I341-fixed</f>
        <v>-83469.6687022341</v>
      </c>
      <c r="O341" s="0" t="n">
        <f aca="false">K341+L341+M341-fixed</f>
        <v>-135527.094543604</v>
      </c>
      <c r="P341" s="0" t="n">
        <f aca="false">12*Inputs!$B$6*(1-MIN(1,Inputs!$F$6*$D341))*(ic*Inputs!$C$6+flat_fee-cost_acc-cost_wd*Inputs!$E$6*$E341-cost_fx*Inputs!$D$6)+12*Inputs!$B$7*(1-MIN(1,Inputs!$F$7*$D341))*(ic*Inputs!$C$7+flat_fee-cost_acc-cost_wd*Inputs!$E$7*$E341-cost_fx*Inputs!$D$7)+12*Inputs!$B$8*(1-MIN(1,Inputs!$F$8*$D341))*(ic*Inputs!$C$8+flat_fee-cost_acc-cost_wd*Inputs!$E$8*$E341-cost_fx*Inputs!$D$8)-fixed</f>
        <v>29692.0778103201</v>
      </c>
    </row>
    <row r="342" customFormat="false" ht="15" hidden="false" customHeight="false" outlineLevel="0" collapsed="false">
      <c r="A342" s="0" t="n">
        <v>277</v>
      </c>
      <c r="B342" s="0" t="n">
        <v>0.328685</v>
      </c>
      <c r="C342" s="0" t="n">
        <v>1.113073</v>
      </c>
      <c r="D342" s="0" t="n">
        <v>0.986107</v>
      </c>
      <c r="E342" s="0" t="n">
        <v>1.116427</v>
      </c>
      <c r="F342" s="0" t="n">
        <v>0.016606</v>
      </c>
      <c r="G342" s="0" t="n">
        <f aca="false">12*Inputs!$B$6*(MIN(1,$H$50*$C342)*(ic*Inputs!$C$6+pS+fee_fx*Inputs!$D$6-cost_acc-cost_wd*Inputs!$E$6*$E342-cost_fx*Inputs!$D$6-$F342)+(1-MIN(1,$H$50*$C342))*(1-MIN(1,Inputs!$G$6*$D342)*churn_nonbuyers)*(ic*Inputs!$C$6+fee_wd*Inputs!$E$6*(1-$B342)+fee_fx*Inputs!$D$6-cost_acc-cost_wd*Inputs!$E$6*(1-$B342)-cost_fx*Inputs!$D$6))</f>
        <v>211999.856240478</v>
      </c>
      <c r="H342" s="0" t="n">
        <f aca="false">12*Inputs!$B$7*(MIN(1,$H$51*$C342)*(ic*Inputs!$C$7+pE+fee_fx*Inputs!$D$7-cost_acc-cost_wd*Inputs!$E$7*$E342-cost_fx*Inputs!$D$7-$F342)+(1-MIN(1,$H$51*$C342))*(1-MIN(1,Inputs!$G$7*$D342)*churn_nonbuyers)*(ic*Inputs!$C$7+fee_wd*Inputs!$E$7*(1-$B342)+fee_fx*Inputs!$D$7-cost_acc-cost_wd*Inputs!$E$7*(1-$B342)-cost_fx*Inputs!$D$7))</f>
        <v>418580.094824174</v>
      </c>
      <c r="I342" s="0" t="n">
        <f aca="false">12*Inputs!$B$8*(MIN(1,$H$52*$C342)*(ic*Inputs!$C$8+pT-cost_acc-cost_wd*Inputs!$E$8-cost_fx*Inputs!$D$8-cost_ins)+(1-MIN(1,$H$52*$C342))*(1-MIN(1,Inputs!$G$8*$D342)*churn_nonbuyers)*(ic*Inputs!$C$8+fee_wd*Inputs!$E$8*(1-$B342)+fee_fx*Inputs!$D$8-cost_acc-cost_wd*Inputs!$E$8*(1-$B342)-cost_fx*Inputs!$D$8))</f>
        <v>181690.176212763</v>
      </c>
      <c r="J342" s="0" t="n">
        <f aca="false">G342+H342+I342-fixed</f>
        <v>112270.127277414</v>
      </c>
      <c r="K342" s="0" t="n">
        <f aca="false">12*Inputs!$B$6*(1-MIN(1,Inputs!$G$6*$D342)*churn_nonbuyers)*(ic*Inputs!$C$6+fee_wd*Inputs!$E$6*(1-$B342)+fee_fx*Inputs!$D$6-cost_acc-cost_wd*Inputs!$E$6*(1-$B342)-cost_fx*Inputs!$D$6)</f>
        <v>146663.055210924</v>
      </c>
      <c r="L342" s="0" t="n">
        <f aca="false">12*Inputs!$B$7*(1-MIN(1,Inputs!$G$7*$D342)*churn_nonbuyers)*(ic*Inputs!$C$7+fee_wd*Inputs!$E$7*(1-$B342)+fee_fx*Inputs!$D$7-cost_acc-cost_wd*Inputs!$E$7*(1-$B342)-cost_fx*Inputs!$D$7)</f>
        <v>345341.601990555</v>
      </c>
      <c r="M342" s="0" t="n">
        <f aca="false">12*Inputs!$B$8*(1-MIN(1,Inputs!$G$8*$D342)*churn_nonbuyers)*(ic*Inputs!$C$8+fee_wd*Inputs!$E$8*(1-$B342)+fee_fx*Inputs!$D$8-cost_acc-cost_wd*Inputs!$E$8*(1-$B342)-cost_fx*Inputs!$D$8)</f>
        <v>96207.7769043121</v>
      </c>
      <c r="N342" s="0" t="n">
        <f aca="false">K342+L342+I342-fixed</f>
        <v>-26305.1665857588</v>
      </c>
      <c r="O342" s="0" t="n">
        <f aca="false">K342+L342+M342-fixed</f>
        <v>-111787.565894209</v>
      </c>
      <c r="P342" s="0" t="n">
        <f aca="false">12*Inputs!$B$6*(1-MIN(1,Inputs!$F$6*$D342))*(ic*Inputs!$C$6+flat_fee-cost_acc-cost_wd*Inputs!$E$6*$E342-cost_fx*Inputs!$D$6)+12*Inputs!$B$7*(1-MIN(1,Inputs!$F$7*$D342))*(ic*Inputs!$C$7+flat_fee-cost_acc-cost_wd*Inputs!$E$7*$E342-cost_fx*Inputs!$D$7)+12*Inputs!$B$8*(1-MIN(1,Inputs!$F$8*$D342))*(ic*Inputs!$C$8+flat_fee-cost_acc-cost_wd*Inputs!$E$8*$E342-cost_fx*Inputs!$D$8)-fixed</f>
        <v>27621.9828293599</v>
      </c>
    </row>
    <row r="343" customFormat="false" ht="15" hidden="false" customHeight="false" outlineLevel="0" collapsed="false">
      <c r="A343" s="0" t="n">
        <v>278</v>
      </c>
      <c r="B343" s="0" t="n">
        <v>0.2205</v>
      </c>
      <c r="C343" s="0" t="n">
        <v>0.99909</v>
      </c>
      <c r="D343" s="0" t="n">
        <v>1.124275</v>
      </c>
      <c r="E343" s="0" t="n">
        <v>1.235334</v>
      </c>
      <c r="F343" s="0" t="n">
        <v>0.19517</v>
      </c>
      <c r="G343" s="0" t="n">
        <f aca="false">12*Inputs!$B$6*(MIN(1,$H$50*$C343)*(ic*Inputs!$C$6+pS+fee_fx*Inputs!$D$6-cost_acc-cost_wd*Inputs!$E$6*$E343-cost_fx*Inputs!$D$6-$F343)+(1-MIN(1,$H$50*$C343))*(1-MIN(1,Inputs!$G$6*$D343)*churn_nonbuyers)*(ic*Inputs!$C$6+fee_wd*Inputs!$E$6*(1-$B343)+fee_fx*Inputs!$D$6-cost_acc-cost_wd*Inputs!$E$6*(1-$B343)-cost_fx*Inputs!$D$6))</f>
        <v>211008.791428934</v>
      </c>
      <c r="H343" s="0" t="n">
        <f aca="false">12*Inputs!$B$7*(MIN(1,$H$51*$C343)*(ic*Inputs!$C$7+pE+fee_fx*Inputs!$D$7-cost_acc-cost_wd*Inputs!$E$7*$E343-cost_fx*Inputs!$D$7-$F343)+(1-MIN(1,$H$51*$C343))*(1-MIN(1,Inputs!$G$7*$D343)*churn_nonbuyers)*(ic*Inputs!$C$7+fee_wd*Inputs!$E$7*(1-$B343)+fee_fx*Inputs!$D$7-cost_acc-cost_wd*Inputs!$E$7*(1-$B343)-cost_fx*Inputs!$D$7))</f>
        <v>395270.447295082</v>
      </c>
      <c r="I343" s="0" t="n">
        <f aca="false">12*Inputs!$B$8*(MIN(1,$H$52*$C343)*(ic*Inputs!$C$8+pT-cost_acc-cost_wd*Inputs!$E$8-cost_fx*Inputs!$D$8-cost_ins)+(1-MIN(1,$H$52*$C343))*(1-MIN(1,Inputs!$G$8*$D343)*churn_nonbuyers)*(ic*Inputs!$C$8+fee_wd*Inputs!$E$8*(1-$B343)+fee_fx*Inputs!$D$8-cost_acc-cost_wd*Inputs!$E$8*(1-$B343)-cost_fx*Inputs!$D$8))</f>
        <v>164237.033685507</v>
      </c>
      <c r="J343" s="0" t="n">
        <f aca="false">G343+H343+I343-fixed</f>
        <v>70516.2724095233</v>
      </c>
      <c r="K343" s="0" t="n">
        <f aca="false">12*Inputs!$B$6*(1-MIN(1,Inputs!$G$6*$D343)*churn_nonbuyers)*(ic*Inputs!$C$6+fee_wd*Inputs!$E$6*(1-$B343)+fee_fx*Inputs!$D$6-cost_acc-cost_wd*Inputs!$E$6*(1-$B343)-cost_fx*Inputs!$D$6)</f>
        <v>160300.20699</v>
      </c>
      <c r="L343" s="0" t="n">
        <f aca="false">12*Inputs!$B$7*(1-MIN(1,Inputs!$G$7*$D343)*churn_nonbuyers)*(ic*Inputs!$C$7+fee_wd*Inputs!$E$7*(1-$B343)+fee_fx*Inputs!$D$7-cost_acc-cost_wd*Inputs!$E$7*(1-$B343)-cost_fx*Inputs!$D$7)</f>
        <v>358919.708994</v>
      </c>
      <c r="M343" s="0" t="n">
        <f aca="false">12*Inputs!$B$8*(1-MIN(1,Inputs!$G$8*$D343)*churn_nonbuyers)*(ic*Inputs!$C$8+fee_wd*Inputs!$E$8*(1-$B343)+fee_fx*Inputs!$D$8-cost_acc-cost_wd*Inputs!$E$8*(1-$B343)-cost_fx*Inputs!$D$8)</f>
        <v>67271.17662</v>
      </c>
      <c r="N343" s="0" t="n">
        <f aca="false">K343+L343+I343-fixed</f>
        <v>-16543.050330493</v>
      </c>
      <c r="O343" s="0" t="n">
        <f aca="false">K343+L343+M343-fixed</f>
        <v>-113508.907396</v>
      </c>
      <c r="P343" s="0" t="n">
        <f aca="false">12*Inputs!$B$6*(1-MIN(1,Inputs!$F$6*$D343))*(ic*Inputs!$C$6+flat_fee-cost_acc-cost_wd*Inputs!$E$6*$E343-cost_fx*Inputs!$D$6)+12*Inputs!$B$7*(1-MIN(1,Inputs!$F$7*$D343))*(ic*Inputs!$C$7+flat_fee-cost_acc-cost_wd*Inputs!$E$7*$E343-cost_fx*Inputs!$D$7)+12*Inputs!$B$8*(1-MIN(1,Inputs!$F$8*$D343))*(ic*Inputs!$C$8+flat_fee-cost_acc-cost_wd*Inputs!$E$8*$E343-cost_fx*Inputs!$D$8)-fixed</f>
        <v>-94255.3683159999</v>
      </c>
    </row>
    <row r="344" customFormat="false" ht="15" hidden="false" customHeight="false" outlineLevel="0" collapsed="false">
      <c r="A344" s="0" t="n">
        <v>279</v>
      </c>
      <c r="B344" s="0" t="n">
        <v>0.188215</v>
      </c>
      <c r="C344" s="0" t="n">
        <v>1.042715</v>
      </c>
      <c r="D344" s="0" t="n">
        <v>1.272553</v>
      </c>
      <c r="E344" s="0" t="n">
        <v>1.094787</v>
      </c>
      <c r="F344" s="0" t="n">
        <v>0.15902</v>
      </c>
      <c r="G344" s="0" t="n">
        <f aca="false">12*Inputs!$B$6*(MIN(1,$H$50*$C344)*(ic*Inputs!$C$6+pS+fee_fx*Inputs!$D$6-cost_acc-cost_wd*Inputs!$E$6*$E344-cost_fx*Inputs!$D$6-$F344)+(1-MIN(1,$H$50*$C344))*(1-MIN(1,Inputs!$G$6*$D344)*churn_nonbuyers)*(ic*Inputs!$C$6+fee_wd*Inputs!$E$6*(1-$B344)+fee_fx*Inputs!$D$6-cost_acc-cost_wd*Inputs!$E$6*(1-$B344)-cost_fx*Inputs!$D$6))</f>
        <v>220303.868099159</v>
      </c>
      <c r="H344" s="0" t="n">
        <f aca="false">12*Inputs!$B$7*(MIN(1,$H$51*$C344)*(ic*Inputs!$C$7+pE+fee_fx*Inputs!$D$7-cost_acc-cost_wd*Inputs!$E$7*$E344-cost_fx*Inputs!$D$7-$F344)+(1-MIN(1,$H$51*$C344))*(1-MIN(1,Inputs!$G$7*$D344)*churn_nonbuyers)*(ic*Inputs!$C$7+fee_wd*Inputs!$E$7*(1-$B344)+fee_fx*Inputs!$D$7-cost_acc-cost_wd*Inputs!$E$7*(1-$B344)-cost_fx*Inputs!$D$7))</f>
        <v>417554.85687594</v>
      </c>
      <c r="I344" s="0" t="n">
        <f aca="false">12*Inputs!$B$8*(MIN(1,$H$52*$C344)*(ic*Inputs!$C$8+pT-cost_acc-cost_wd*Inputs!$E$8-cost_fx*Inputs!$D$8-cost_ins)+(1-MIN(1,$H$52*$C344))*(1-MIN(1,Inputs!$G$8*$D344)*churn_nonbuyers)*(ic*Inputs!$C$8+fee_wd*Inputs!$E$8*(1-$B344)+fee_fx*Inputs!$D$8-cost_acc-cost_wd*Inputs!$E$8*(1-$B344)-cost_fx*Inputs!$D$8))</f>
        <v>159662.874766198</v>
      </c>
      <c r="J344" s="0" t="n">
        <f aca="false">G344+H344+I344-fixed</f>
        <v>97521.5997412961</v>
      </c>
      <c r="K344" s="0" t="n">
        <f aca="false">12*Inputs!$B$6*(1-MIN(1,Inputs!$G$6*$D344)*churn_nonbuyers)*(ic*Inputs!$C$6+fee_wd*Inputs!$E$6*(1-$B344)+fee_fx*Inputs!$D$6-cost_acc-cost_wd*Inputs!$E$6*(1-$B344)-cost_fx*Inputs!$D$6)</f>
        <v>163394.203412844</v>
      </c>
      <c r="L344" s="0" t="n">
        <f aca="false">12*Inputs!$B$7*(1-MIN(1,Inputs!$G$7*$D344)*churn_nonbuyers)*(ic*Inputs!$C$7+fee_wd*Inputs!$E$7*(1-$B344)+fee_fx*Inputs!$D$7-cost_acc-cost_wd*Inputs!$E$7*(1-$B344)-cost_fx*Inputs!$D$7)</f>
        <v>361738.937503707</v>
      </c>
      <c r="M344" s="0" t="n">
        <f aca="false">12*Inputs!$B$8*(1-MIN(1,Inputs!$G$8*$D344)*churn_nonbuyers)*(ic*Inputs!$C$8+fee_wd*Inputs!$E$8*(1-$B344)+fee_fx*Inputs!$D$8-cost_acc-cost_wd*Inputs!$E$8*(1-$B344)-cost_fx*Inputs!$D$8)</f>
        <v>34660.426273272</v>
      </c>
      <c r="N344" s="0" t="n">
        <f aca="false">K344+L344+I344-fixed</f>
        <v>-15203.9843172518</v>
      </c>
      <c r="O344" s="0" t="n">
        <f aca="false">K344+L344+M344-fixed</f>
        <v>-140206.432810177</v>
      </c>
      <c r="P344" s="0" t="n">
        <f aca="false">12*Inputs!$B$6*(1-MIN(1,Inputs!$F$6*$D344))*(ic*Inputs!$C$6+flat_fee-cost_acc-cost_wd*Inputs!$E$6*$E344-cost_fx*Inputs!$D$6)+12*Inputs!$B$7*(1-MIN(1,Inputs!$F$7*$D344))*(ic*Inputs!$C$7+flat_fee-cost_acc-cost_wd*Inputs!$E$7*$E344-cost_fx*Inputs!$D$7)+12*Inputs!$B$8*(1-MIN(1,Inputs!$F$8*$D344))*(ic*Inputs!$C$8+flat_fee-cost_acc-cost_wd*Inputs!$E$8*$E344-cost_fx*Inputs!$D$8)-fixed</f>
        <v>-117975.97669336</v>
      </c>
    </row>
    <row r="345" customFormat="false" ht="15" hidden="false" customHeight="false" outlineLevel="0" collapsed="false">
      <c r="A345" s="0" t="n">
        <v>280</v>
      </c>
      <c r="B345" s="0" t="n">
        <v>0.254651</v>
      </c>
      <c r="C345" s="0" t="n">
        <v>0.884469</v>
      </c>
      <c r="D345" s="0" t="n">
        <v>1.591466</v>
      </c>
      <c r="E345" s="0" t="n">
        <v>1.115806</v>
      </c>
      <c r="F345" s="0" t="n">
        <v>0.112875</v>
      </c>
      <c r="G345" s="0" t="n">
        <f aca="false">12*Inputs!$B$6*(MIN(1,$H$50*$C345)*(ic*Inputs!$C$6+pS+fee_fx*Inputs!$D$6-cost_acc-cost_wd*Inputs!$E$6*$E345-cost_fx*Inputs!$D$6-$F345)+(1-MIN(1,$H$50*$C345))*(1-MIN(1,Inputs!$G$6*$D345)*churn_nonbuyers)*(ic*Inputs!$C$6+fee_wd*Inputs!$E$6*(1-$B345)+fee_fx*Inputs!$D$6-cost_acc-cost_wd*Inputs!$E$6*(1-$B345)-cost_fx*Inputs!$D$6))</f>
        <v>201411.029681102</v>
      </c>
      <c r="H345" s="0" t="n">
        <f aca="false">12*Inputs!$B$7*(MIN(1,$H$51*$C345)*(ic*Inputs!$C$7+pE+fee_fx*Inputs!$D$7-cost_acc-cost_wd*Inputs!$E$7*$E345-cost_fx*Inputs!$D$7-$F345)+(1-MIN(1,$H$51*$C345))*(1-MIN(1,Inputs!$G$7*$D345)*churn_nonbuyers)*(ic*Inputs!$C$7+fee_wd*Inputs!$E$7*(1-$B345)+fee_fx*Inputs!$D$7-cost_acc-cost_wd*Inputs!$E$7*(1-$B345)-cost_fx*Inputs!$D$7))</f>
        <v>401081.016955255</v>
      </c>
      <c r="I345" s="0" t="n">
        <f aca="false">12*Inputs!$B$8*(MIN(1,$H$52*$C345)*(ic*Inputs!$C$8+pT-cost_acc-cost_wd*Inputs!$E$8-cost_fx*Inputs!$D$8-cost_ins)+(1-MIN(1,$H$52*$C345))*(1-MIN(1,Inputs!$G$8*$D345)*churn_nonbuyers)*(ic*Inputs!$C$8+fee_wd*Inputs!$E$8*(1-$B345)+fee_fx*Inputs!$D$8-cost_acc-cost_wd*Inputs!$E$8*(1-$B345)-cost_fx*Inputs!$D$8))</f>
        <v>127490.899536</v>
      </c>
      <c r="J345" s="0" t="n">
        <f aca="false">G345+H345+I345-fixed</f>
        <v>29982.946172357</v>
      </c>
      <c r="K345" s="0" t="n">
        <f aca="false">12*Inputs!$B$6*(1-MIN(1,Inputs!$G$6*$D345)*churn_nonbuyers)*(ic*Inputs!$C$6+fee_wd*Inputs!$E$6*(1-$B345)+fee_fx*Inputs!$D$6-cost_acc-cost_wd*Inputs!$E$6*(1-$B345)-cost_fx*Inputs!$D$6)</f>
        <v>151806.211260235</v>
      </c>
      <c r="L345" s="0" t="n">
        <f aca="false">12*Inputs!$B$7*(1-MIN(1,Inputs!$G$7*$D345)*churn_nonbuyers)*(ic*Inputs!$C$7+fee_wd*Inputs!$E$7*(1-$B345)+fee_fx*Inputs!$D$7-cost_acc-cost_wd*Inputs!$E$7*(1-$B345)-cost_fx*Inputs!$D$7)</f>
        <v>349030.642788141</v>
      </c>
      <c r="M345" s="0" t="n">
        <f aca="false">12*Inputs!$B$8*(1-MIN(1,Inputs!$G$8*$D345)*churn_nonbuyers)*(ic*Inputs!$C$8+fee_wd*Inputs!$E$8*(1-$B345)+fee_fx*Inputs!$D$8-cost_acc-cost_wd*Inputs!$E$8*(1-$B345)-cost_fx*Inputs!$D$8)</f>
        <v>0</v>
      </c>
      <c r="N345" s="0" t="n">
        <f aca="false">K345+L345+I345-fixed</f>
        <v>-71672.2464156237</v>
      </c>
      <c r="O345" s="0" t="n">
        <f aca="false">K345+L345+M345-fixed</f>
        <v>-199163.145951624</v>
      </c>
      <c r="P345" s="0" t="n">
        <f aca="false">12*Inputs!$B$6*(1-MIN(1,Inputs!$F$6*$D345))*(ic*Inputs!$C$6+flat_fee-cost_acc-cost_wd*Inputs!$E$6*$E345-cost_fx*Inputs!$D$6)+12*Inputs!$B$7*(1-MIN(1,Inputs!$F$7*$D345))*(ic*Inputs!$C$7+flat_fee-cost_acc-cost_wd*Inputs!$E$7*$E345-cost_fx*Inputs!$D$7)+12*Inputs!$B$8*(1-MIN(1,Inputs!$F$8*$D345))*(ic*Inputs!$C$8+flat_fee-cost_acc-cost_wd*Inputs!$E$8*$E345-cost_fx*Inputs!$D$8)-fixed</f>
        <v>-296661.55566496</v>
      </c>
    </row>
    <row r="346" customFormat="false" ht="15" hidden="false" customHeight="false" outlineLevel="0" collapsed="false">
      <c r="A346" s="0" t="n">
        <v>281</v>
      </c>
      <c r="B346" s="0" t="n">
        <v>0.220792</v>
      </c>
      <c r="C346" s="0" t="n">
        <v>1.074617</v>
      </c>
      <c r="D346" s="0" t="n">
        <v>0.762581</v>
      </c>
      <c r="E346" s="0" t="n">
        <v>1.105247</v>
      </c>
      <c r="F346" s="0" t="n">
        <v>0.114431</v>
      </c>
      <c r="G346" s="0" t="n">
        <f aca="false">12*Inputs!$B$6*(MIN(1,$H$50*$C346)*(ic*Inputs!$C$6+pS+fee_fx*Inputs!$D$6-cost_acc-cost_wd*Inputs!$E$6*$E346-cost_fx*Inputs!$D$6-$F346)+(1-MIN(1,$H$50*$C346))*(1-MIN(1,Inputs!$G$6*$D346)*churn_nonbuyers)*(ic*Inputs!$C$6+fee_wd*Inputs!$E$6*(1-$B346)+fee_fx*Inputs!$D$6-cost_acc-cost_wd*Inputs!$E$6*(1-$B346)-cost_fx*Inputs!$D$6))</f>
        <v>222832.639601071</v>
      </c>
      <c r="H346" s="0" t="n">
        <f aca="false">12*Inputs!$B$7*(MIN(1,$H$51*$C346)*(ic*Inputs!$C$7+pE+fee_fx*Inputs!$D$7-cost_acc-cost_wd*Inputs!$E$7*$E346-cost_fx*Inputs!$D$7-$F346)+(1-MIN(1,$H$51*$C346))*(1-MIN(1,Inputs!$G$7*$D346)*churn_nonbuyers)*(ic*Inputs!$C$7+fee_wd*Inputs!$E$7*(1-$B346)+fee_fx*Inputs!$D$7-cost_acc-cost_wd*Inputs!$E$7*(1-$B346)-cost_fx*Inputs!$D$7))</f>
        <v>421394.808202408</v>
      </c>
      <c r="I346" s="0" t="n">
        <f aca="false">12*Inputs!$B$8*(MIN(1,$H$52*$C346)*(ic*Inputs!$C$8+pT-cost_acc-cost_wd*Inputs!$E$8-cost_fx*Inputs!$D$8-cost_ins)+(1-MIN(1,$H$52*$C346))*(1-MIN(1,Inputs!$G$8*$D346)*churn_nonbuyers)*(ic*Inputs!$C$8+fee_wd*Inputs!$E$8*(1-$B346)+fee_fx*Inputs!$D$8-cost_acc-cost_wd*Inputs!$E$8*(1-$B346)-cost_fx*Inputs!$D$8))</f>
        <v>191377.194152795</v>
      </c>
      <c r="J346" s="0" t="n">
        <f aca="false">G346+H346+I346-fixed</f>
        <v>135604.641956275</v>
      </c>
      <c r="K346" s="0" t="n">
        <f aca="false">12*Inputs!$B$6*(1-MIN(1,Inputs!$G$6*$D346)*churn_nonbuyers)*(ic*Inputs!$C$6+fee_wd*Inputs!$E$6*(1-$B346)+fee_fx*Inputs!$D$6-cost_acc-cost_wd*Inputs!$E$6*(1-$B346)-cost_fx*Inputs!$D$6)</f>
        <v>163331.412365894</v>
      </c>
      <c r="L346" s="0" t="n">
        <f aca="false">12*Inputs!$B$7*(1-MIN(1,Inputs!$G$7*$D346)*churn_nonbuyers)*(ic*Inputs!$C$7+fee_wd*Inputs!$E$7*(1-$B346)+fee_fx*Inputs!$D$7-cost_acc-cost_wd*Inputs!$E$7*(1-$B346)-cost_fx*Inputs!$D$7)</f>
        <v>362909.138331537</v>
      </c>
      <c r="M346" s="0" t="n">
        <f aca="false">12*Inputs!$B$8*(1-MIN(1,Inputs!$G$8*$D346)*churn_nonbuyers)*(ic*Inputs!$C$8+fee_wd*Inputs!$E$8*(1-$B346)+fee_fx*Inputs!$D$8-cost_acc-cost_wd*Inputs!$E$8*(1-$B346)-cost_fx*Inputs!$D$8)</f>
        <v>147224.769067507</v>
      </c>
      <c r="N346" s="0" t="n">
        <f aca="false">K346+L346+I346-fixed</f>
        <v>17617.744850226</v>
      </c>
      <c r="O346" s="0" t="n">
        <f aca="false">K346+L346+M346-fixed</f>
        <v>-26534.6802350618</v>
      </c>
      <c r="P346" s="0" t="n">
        <f aca="false">12*Inputs!$B$6*(1-MIN(1,Inputs!$F$6*$D346))*(ic*Inputs!$C$6+flat_fee-cost_acc-cost_wd*Inputs!$E$6*$E346-cost_fx*Inputs!$D$6)+12*Inputs!$B$7*(1-MIN(1,Inputs!$F$7*$D346))*(ic*Inputs!$C$7+flat_fee-cost_acc-cost_wd*Inputs!$E$7*$E346-cost_fx*Inputs!$D$7)+12*Inputs!$B$8*(1-MIN(1,Inputs!$F$8*$D346))*(ic*Inputs!$C$8+flat_fee-cost_acc-cost_wd*Inputs!$E$8*$E346-cost_fx*Inputs!$D$8)-fixed</f>
        <v>152895.48483368</v>
      </c>
    </row>
    <row r="347" customFormat="false" ht="15" hidden="false" customHeight="false" outlineLevel="0" collapsed="false">
      <c r="A347" s="0" t="n">
        <v>282</v>
      </c>
      <c r="B347" s="0" t="n">
        <v>0.2842</v>
      </c>
      <c r="C347" s="0" t="n">
        <v>0.962109</v>
      </c>
      <c r="D347" s="0" t="n">
        <v>1.353341</v>
      </c>
      <c r="E347" s="0" t="n">
        <v>1.27689</v>
      </c>
      <c r="F347" s="0" t="n">
        <v>0.02357</v>
      </c>
      <c r="G347" s="0" t="n">
        <f aca="false">12*Inputs!$B$6*(MIN(1,$H$50*$C347)*(ic*Inputs!$C$6+pS+fee_fx*Inputs!$D$6-cost_acc-cost_wd*Inputs!$E$6*$E347-cost_fx*Inputs!$D$6-$F347)+(1-MIN(1,$H$50*$C347))*(1-MIN(1,Inputs!$G$6*$D347)*churn_nonbuyers)*(ic*Inputs!$C$6+fee_wd*Inputs!$E$6*(1-$B347)+fee_fx*Inputs!$D$6-cost_acc-cost_wd*Inputs!$E$6*(1-$B347)-cost_fx*Inputs!$D$6))</f>
        <v>202325.06294627</v>
      </c>
      <c r="H347" s="0" t="n">
        <f aca="false">12*Inputs!$B$7*(MIN(1,$H$51*$C347)*(ic*Inputs!$C$7+pE+fee_fx*Inputs!$D$7-cost_acc-cost_wd*Inputs!$E$7*$E347-cost_fx*Inputs!$D$7-$F347)+(1-MIN(1,$H$51*$C347))*(1-MIN(1,Inputs!$G$7*$D347)*churn_nonbuyers)*(ic*Inputs!$C$7+fee_wd*Inputs!$E$7*(1-$B347)+fee_fx*Inputs!$D$7-cost_acc-cost_wd*Inputs!$E$7*(1-$B347)-cost_fx*Inputs!$D$7))</f>
        <v>391844.868707825</v>
      </c>
      <c r="I347" s="0" t="n">
        <f aca="false">12*Inputs!$B$8*(MIN(1,$H$52*$C347)*(ic*Inputs!$C$8+pT-cost_acc-cost_wd*Inputs!$E$8-cost_fx*Inputs!$D$8-cost_ins)+(1-MIN(1,$H$52*$C347))*(1-MIN(1,Inputs!$G$8*$D347)*churn_nonbuyers)*(ic*Inputs!$C$8+fee_wd*Inputs!$E$8*(1-$B347)+fee_fx*Inputs!$D$8-cost_acc-cost_wd*Inputs!$E$8*(1-$B347)-cost_fx*Inputs!$D$8))</f>
        <v>144060.171214374</v>
      </c>
      <c r="J347" s="0" t="n">
        <f aca="false">G347+H347+I347-fixed</f>
        <v>38230.1028684689</v>
      </c>
      <c r="K347" s="0" t="n">
        <f aca="false">12*Inputs!$B$6*(1-MIN(1,Inputs!$G$6*$D347)*churn_nonbuyers)*(ic*Inputs!$C$6+fee_wd*Inputs!$E$6*(1-$B347)+fee_fx*Inputs!$D$6-cost_acc-cost_wd*Inputs!$E$6*(1-$B347)-cost_fx*Inputs!$D$6)</f>
        <v>149802.78320784</v>
      </c>
      <c r="L347" s="0" t="n">
        <f aca="false">12*Inputs!$B$7*(1-MIN(1,Inputs!$G$7*$D347)*churn_nonbuyers)*(ic*Inputs!$C$7+fee_wd*Inputs!$E$7*(1-$B347)+fee_fx*Inputs!$D$7-cost_acc-cost_wd*Inputs!$E$7*(1-$B347)-cost_fx*Inputs!$D$7)</f>
        <v>347566.743556704</v>
      </c>
      <c r="M347" s="0" t="n">
        <f aca="false">12*Inputs!$B$8*(1-MIN(1,Inputs!$G$8*$D347)*churn_nonbuyers)*(ic*Inputs!$C$8+fee_wd*Inputs!$E$8*(1-$B347)+fee_fx*Inputs!$D$8-cost_acc-cost_wd*Inputs!$E$8*(1-$B347)-cost_fx*Inputs!$D$8)</f>
        <v>16470.26392992</v>
      </c>
      <c r="N347" s="0" t="n">
        <f aca="false">K347+L347+I347-fixed</f>
        <v>-58570.3020210819</v>
      </c>
      <c r="O347" s="0" t="n">
        <f aca="false">K347+L347+M347-fixed</f>
        <v>-186160.209305536</v>
      </c>
      <c r="P347" s="0" t="n">
        <f aca="false">12*Inputs!$B$6*(1-MIN(1,Inputs!$F$6*$D347))*(ic*Inputs!$C$6+flat_fee-cost_acc-cost_wd*Inputs!$E$6*$E347-cost_fx*Inputs!$D$6)+12*Inputs!$B$7*(1-MIN(1,Inputs!$F$7*$D347))*(ic*Inputs!$C$7+flat_fee-cost_acc-cost_wd*Inputs!$E$7*$E347-cost_fx*Inputs!$D$7)+12*Inputs!$B$8*(1-MIN(1,Inputs!$F$8*$D347))*(ic*Inputs!$C$8+flat_fee-cost_acc-cost_wd*Inputs!$E$8*$E347-cost_fx*Inputs!$D$8)-fixed</f>
        <v>-224922.5819704</v>
      </c>
    </row>
    <row r="348" customFormat="false" ht="15" hidden="false" customHeight="false" outlineLevel="0" collapsed="false">
      <c r="A348" s="0" t="n">
        <v>283</v>
      </c>
      <c r="B348" s="0" t="n">
        <v>0.080303</v>
      </c>
      <c r="C348" s="0" t="n">
        <v>1.078635</v>
      </c>
      <c r="D348" s="0" t="n">
        <v>1.023697</v>
      </c>
      <c r="E348" s="0" t="n">
        <v>1.377331</v>
      </c>
      <c r="F348" s="0" t="n">
        <v>0.38062</v>
      </c>
      <c r="G348" s="0" t="n">
        <f aca="false">12*Inputs!$B$6*(MIN(1,$H$50*$C348)*(ic*Inputs!$C$6+pS+fee_fx*Inputs!$D$6-cost_acc-cost_wd*Inputs!$E$6*$E348-cost_fx*Inputs!$D$6-$F348)+(1-MIN(1,$H$50*$C348))*(1-MIN(1,Inputs!$G$6*$D348)*churn_nonbuyers)*(ic*Inputs!$C$6+fee_wd*Inputs!$E$6*(1-$B348)+fee_fx*Inputs!$D$6-cost_acc-cost_wd*Inputs!$E$6*(1-$B348)-cost_fx*Inputs!$D$6))</f>
        <v>225191.018637978</v>
      </c>
      <c r="H348" s="0" t="n">
        <f aca="false">12*Inputs!$B$7*(MIN(1,$H$51*$C348)*(ic*Inputs!$C$7+pE+fee_fx*Inputs!$D$7-cost_acc-cost_wd*Inputs!$E$7*$E348-cost_fx*Inputs!$D$7-$F348)+(1-MIN(1,$H$51*$C348))*(1-MIN(1,Inputs!$G$7*$D348)*churn_nonbuyers)*(ic*Inputs!$C$7+fee_wd*Inputs!$E$7*(1-$B348)+fee_fx*Inputs!$D$7-cost_acc-cost_wd*Inputs!$E$7*(1-$B348)-cost_fx*Inputs!$D$7))</f>
        <v>380761.071002632</v>
      </c>
      <c r="I348" s="0" t="n">
        <f aca="false">12*Inputs!$B$8*(MIN(1,$H$52*$C348)*(ic*Inputs!$C$8+pT-cost_acc-cost_wd*Inputs!$E$8-cost_fx*Inputs!$D$8-cost_ins)+(1-MIN(1,$H$52*$C348))*(1-MIN(1,Inputs!$G$8*$D348)*churn_nonbuyers)*(ic*Inputs!$C$8+fee_wd*Inputs!$E$8*(1-$B348)+fee_fx*Inputs!$D$8-cost_acc-cost_wd*Inputs!$E$8*(1-$B348)-cost_fx*Inputs!$D$8))</f>
        <v>177870.950381268</v>
      </c>
      <c r="J348" s="0" t="n">
        <f aca="false">G348+H348+I348-fixed</f>
        <v>83823.0400218787</v>
      </c>
      <c r="K348" s="0" t="n">
        <f aca="false">12*Inputs!$B$6*(1-MIN(1,Inputs!$G$6*$D348)*churn_nonbuyers)*(ic*Inputs!$C$6+fee_wd*Inputs!$E$6*(1-$B348)+fee_fx*Inputs!$D$6-cost_acc-cost_wd*Inputs!$E$6*(1-$B348)-cost_fx*Inputs!$D$6)</f>
        <v>180309.385009375</v>
      </c>
      <c r="L348" s="0" t="n">
        <f aca="false">12*Inputs!$B$7*(1-MIN(1,Inputs!$G$7*$D348)*churn_nonbuyers)*(ic*Inputs!$C$7+fee_wd*Inputs!$E$7*(1-$B348)+fee_fx*Inputs!$D$7-cost_acc-cost_wd*Inputs!$E$7*(1-$B348)-cost_fx*Inputs!$D$7)</f>
        <v>379608.858749625</v>
      </c>
      <c r="M348" s="0" t="n">
        <f aca="false">12*Inputs!$B$8*(1-MIN(1,Inputs!$G$8*$D348)*churn_nonbuyers)*(ic*Inputs!$C$8+fee_wd*Inputs!$E$8*(1-$B348)+fee_fx*Inputs!$D$8-cost_acc-cost_wd*Inputs!$E$8*(1-$B348)-cost_fx*Inputs!$D$8)</f>
        <v>91413.2850304176</v>
      </c>
      <c r="N348" s="0" t="n">
        <f aca="false">K348+L348+I348-fixed</f>
        <v>37789.1941402687</v>
      </c>
      <c r="O348" s="0" t="n">
        <f aca="false">K348+L348+M348-fixed</f>
        <v>-48668.4712105821</v>
      </c>
      <c r="P348" s="0" t="n">
        <f aca="false">12*Inputs!$B$6*(1-MIN(1,Inputs!$F$6*$D348))*(ic*Inputs!$C$6+flat_fee-cost_acc-cost_wd*Inputs!$E$6*$E348-cost_fx*Inputs!$D$6)+12*Inputs!$B$7*(1-MIN(1,Inputs!$F$7*$D348))*(ic*Inputs!$C$7+flat_fee-cost_acc-cost_wd*Inputs!$E$7*$E348-cost_fx*Inputs!$D$7)+12*Inputs!$B$8*(1-MIN(1,Inputs!$F$8*$D348))*(ic*Inputs!$C$8+flat_fee-cost_acc-cost_wd*Inputs!$E$8*$E348-cost_fx*Inputs!$D$8)-fixed</f>
        <v>-103752.40676632</v>
      </c>
    </row>
    <row r="349" customFormat="false" ht="15" hidden="false" customHeight="false" outlineLevel="0" collapsed="false">
      <c r="A349" s="0" t="n">
        <v>284</v>
      </c>
      <c r="B349" s="0" t="n">
        <v>0.324778</v>
      </c>
      <c r="C349" s="0" t="n">
        <v>1.097994</v>
      </c>
      <c r="D349" s="0" t="n">
        <v>1.538294</v>
      </c>
      <c r="E349" s="0" t="n">
        <v>1.307436</v>
      </c>
      <c r="F349" s="0" t="n">
        <v>0.08272</v>
      </c>
      <c r="G349" s="0" t="n">
        <f aca="false">12*Inputs!$B$6*(MIN(1,$H$50*$C349)*(ic*Inputs!$C$6+pS+fee_fx*Inputs!$D$6-cost_acc-cost_wd*Inputs!$E$6*$E349-cost_fx*Inputs!$D$6-$F349)+(1-MIN(1,$H$50*$C349))*(1-MIN(1,Inputs!$G$6*$D349)*churn_nonbuyers)*(ic*Inputs!$C$6+fee_wd*Inputs!$E$6*(1-$B349)+fee_fx*Inputs!$D$6-cost_acc-cost_wd*Inputs!$E$6*(1-$B349)-cost_fx*Inputs!$D$6))</f>
        <v>201198.658406675</v>
      </c>
      <c r="H349" s="0" t="n">
        <f aca="false">12*Inputs!$B$7*(MIN(1,$H$51*$C349)*(ic*Inputs!$C$7+pE+fee_fx*Inputs!$D$7-cost_acc-cost_wd*Inputs!$E$7*$E349-cost_fx*Inputs!$D$7-$F349)+(1-MIN(1,$H$51*$C349))*(1-MIN(1,Inputs!$G$7*$D349)*churn_nonbuyers)*(ic*Inputs!$C$7+fee_wd*Inputs!$E$7*(1-$B349)+fee_fx*Inputs!$D$7-cost_acc-cost_wd*Inputs!$E$7*(1-$B349)-cost_fx*Inputs!$D$7))</f>
        <v>386240.968973389</v>
      </c>
      <c r="I349" s="0" t="n">
        <f aca="false">12*Inputs!$B$8*(MIN(1,$H$52*$C349)*(ic*Inputs!$C$8+pT-cost_acc-cost_wd*Inputs!$E$8-cost_fx*Inputs!$D$8-cost_ins)+(1-MIN(1,$H$52*$C349))*(1-MIN(1,Inputs!$G$8*$D349)*churn_nonbuyers)*(ic*Inputs!$C$8+fee_wd*Inputs!$E$8*(1-$B349)+fee_fx*Inputs!$D$8-cost_acc-cost_wd*Inputs!$E$8*(1-$B349)-cost_fx*Inputs!$D$8))</f>
        <v>158269.247136</v>
      </c>
      <c r="J349" s="0" t="n">
        <f aca="false">G349+H349+I349-fixed</f>
        <v>45708.8745160634</v>
      </c>
      <c r="K349" s="0" t="n">
        <f aca="false">12*Inputs!$B$6*(1-MIN(1,Inputs!$G$6*$D349)*churn_nonbuyers)*(ic*Inputs!$C$6+fee_wd*Inputs!$E$6*(1-$B349)+fee_fx*Inputs!$D$6-cost_acc-cost_wd*Inputs!$E$6*(1-$B349)-cost_fx*Inputs!$D$6)</f>
        <v>142923.11363087</v>
      </c>
      <c r="L349" s="0" t="n">
        <f aca="false">12*Inputs!$B$7*(1-MIN(1,Inputs!$G$7*$D349)*churn_nonbuyers)*(ic*Inputs!$C$7+fee_wd*Inputs!$E$7*(1-$B349)+fee_fx*Inputs!$D$7-cost_acc-cost_wd*Inputs!$E$7*(1-$B349)-cost_fx*Inputs!$D$7)</f>
        <v>339983.053266522</v>
      </c>
      <c r="M349" s="0" t="n">
        <f aca="false">12*Inputs!$B$8*(1-MIN(1,Inputs!$G$8*$D349)*churn_nonbuyers)*(ic*Inputs!$C$8+fee_wd*Inputs!$E$8*(1-$B349)+fee_fx*Inputs!$D$8-cost_acc-cost_wd*Inputs!$E$8*(1-$B349)-cost_fx*Inputs!$D$8)</f>
        <v>0</v>
      </c>
      <c r="N349" s="0" t="n">
        <f aca="false">K349+L349+I349-fixed</f>
        <v>-58824.5859666073</v>
      </c>
      <c r="O349" s="0" t="n">
        <f aca="false">K349+L349+M349-fixed</f>
        <v>-217093.833102607</v>
      </c>
      <c r="P349" s="0" t="n">
        <f aca="false">12*Inputs!$B$6*(1-MIN(1,Inputs!$F$6*$D349))*(ic*Inputs!$C$6+flat_fee-cost_acc-cost_wd*Inputs!$E$6*$E349-cost_fx*Inputs!$D$6)+12*Inputs!$B$7*(1-MIN(1,Inputs!$F$7*$D349))*(ic*Inputs!$C$7+flat_fee-cost_acc-cost_wd*Inputs!$E$7*$E349-cost_fx*Inputs!$D$7)+12*Inputs!$B$8*(1-MIN(1,Inputs!$F$8*$D349))*(ic*Inputs!$C$8+flat_fee-cost_acc-cost_wd*Inputs!$E$8*$E349-cost_fx*Inputs!$D$8)-fixed</f>
        <v>-326181.58182784</v>
      </c>
    </row>
    <row r="350" customFormat="false" ht="15" hidden="false" customHeight="false" outlineLevel="0" collapsed="false">
      <c r="A350" s="0" t="n">
        <v>285</v>
      </c>
      <c r="B350" s="0" t="n">
        <v>0.150068</v>
      </c>
      <c r="C350" s="0" t="n">
        <v>0.847932</v>
      </c>
      <c r="D350" s="0" t="n">
        <v>1.044641</v>
      </c>
      <c r="E350" s="0" t="n">
        <v>1.096567</v>
      </c>
      <c r="F350" s="0" t="n">
        <v>0.064226</v>
      </c>
      <c r="G350" s="0" t="n">
        <f aca="false">12*Inputs!$B$6*(MIN(1,$H$50*$C350)*(ic*Inputs!$C$6+pS+fee_fx*Inputs!$D$6-cost_acc-cost_wd*Inputs!$E$6*$E350-cost_fx*Inputs!$D$6-$F350)+(1-MIN(1,$H$50*$C350))*(1-MIN(1,Inputs!$G$6*$D350)*churn_nonbuyers)*(ic*Inputs!$C$6+fee_wd*Inputs!$E$6*(1-$B350)+fee_fx*Inputs!$D$6-cost_acc-cost_wd*Inputs!$E$6*(1-$B350)-cost_fx*Inputs!$D$6))</f>
        <v>218196.782171422</v>
      </c>
      <c r="H350" s="0" t="n">
        <f aca="false">12*Inputs!$B$7*(MIN(1,$H$51*$C350)*(ic*Inputs!$C$7+pE+fee_fx*Inputs!$D$7-cost_acc-cost_wd*Inputs!$E$7*$E350-cost_fx*Inputs!$D$7-$F350)+(1-MIN(1,$H$51*$C350))*(1-MIN(1,Inputs!$G$7*$D350)*churn_nonbuyers)*(ic*Inputs!$C$7+fee_wd*Inputs!$E$7*(1-$B350)+fee_fx*Inputs!$D$7-cost_acc-cost_wd*Inputs!$E$7*(1-$B350)-cost_fx*Inputs!$D$7))</f>
        <v>416799.783481041</v>
      </c>
      <c r="I350" s="0" t="n">
        <f aca="false">12*Inputs!$B$8*(MIN(1,$H$52*$C350)*(ic*Inputs!$C$8+pT-cost_acc-cost_wd*Inputs!$E$8-cost_fx*Inputs!$D$8-cost_ins)+(1-MIN(1,$H$52*$C350))*(1-MIN(1,Inputs!$G$8*$D350)*churn_nonbuyers)*(ic*Inputs!$C$8+fee_wd*Inputs!$E$8*(1-$B350)+fee_fx*Inputs!$D$8-cost_acc-cost_wd*Inputs!$E$8*(1-$B350)-cost_fx*Inputs!$D$8))</f>
        <v>157091.229695937</v>
      </c>
      <c r="J350" s="0" t="n">
        <f aca="false">G350+H350+I350-fixed</f>
        <v>92087.7953484003</v>
      </c>
      <c r="K350" s="0" t="n">
        <f aca="false">12*Inputs!$B$6*(1-MIN(1,Inputs!$G$6*$D350)*churn_nonbuyers)*(ic*Inputs!$C$6+fee_wd*Inputs!$E$6*(1-$B350)+fee_fx*Inputs!$D$6-cost_acc-cost_wd*Inputs!$E$6*(1-$B350)-cost_fx*Inputs!$D$6)</f>
        <v>170588.950456234</v>
      </c>
      <c r="L350" s="0" t="n">
        <f aca="false">12*Inputs!$B$7*(1-MIN(1,Inputs!$G$7*$D350)*churn_nonbuyers)*(ic*Inputs!$C$7+fee_wd*Inputs!$E$7*(1-$B350)+fee_fx*Inputs!$D$7-cost_acc-cost_wd*Inputs!$E$7*(1-$B350)-cost_fx*Inputs!$D$7)</f>
        <v>369631.46470574</v>
      </c>
      <c r="M350" s="0" t="n">
        <f aca="false">12*Inputs!$B$8*(1-MIN(1,Inputs!$G$8*$D350)*churn_nonbuyers)*(ic*Inputs!$C$8+fee_wd*Inputs!$E$8*(1-$B350)+fee_fx*Inputs!$D$8-cost_acc-cost_wd*Inputs!$E$8*(1-$B350)-cost_fx*Inputs!$D$8)</f>
        <v>85784.5377557568</v>
      </c>
      <c r="N350" s="0" t="n">
        <f aca="false">K350+L350+I350-fixed</f>
        <v>-2688.35514208919</v>
      </c>
      <c r="O350" s="0" t="n">
        <f aca="false">K350+L350+M350-fixed</f>
        <v>-73995.0470822691</v>
      </c>
      <c r="P350" s="0" t="n">
        <f aca="false">12*Inputs!$B$6*(1-MIN(1,Inputs!$F$6*$D350))*(ic*Inputs!$C$6+flat_fee-cost_acc-cost_wd*Inputs!$E$6*$E350-cost_fx*Inputs!$D$6)+12*Inputs!$B$7*(1-MIN(1,Inputs!$F$7*$D350))*(ic*Inputs!$C$7+flat_fee-cost_acc-cost_wd*Inputs!$E$7*$E350-cost_fx*Inputs!$D$7)+12*Inputs!$B$8*(1-MIN(1,Inputs!$F$8*$D350))*(ic*Inputs!$C$8+flat_fee-cost_acc-cost_wd*Inputs!$E$8*$E350-cost_fx*Inputs!$D$8)-fixed</f>
        <v>4615.34953928005</v>
      </c>
    </row>
    <row r="351" customFormat="false" ht="15" hidden="false" customHeight="false" outlineLevel="0" collapsed="false">
      <c r="A351" s="0" t="n">
        <v>286</v>
      </c>
      <c r="B351" s="0" t="n">
        <v>0.133535</v>
      </c>
      <c r="C351" s="0" t="n">
        <v>1.027385</v>
      </c>
      <c r="D351" s="0" t="n">
        <v>0.953582</v>
      </c>
      <c r="E351" s="0" t="n">
        <v>1.044404</v>
      </c>
      <c r="F351" s="0" t="n">
        <v>0.112232</v>
      </c>
      <c r="G351" s="0" t="n">
        <f aca="false">12*Inputs!$B$6*(MIN(1,$H$50*$C351)*(ic*Inputs!$C$6+pS+fee_fx*Inputs!$D$6-cost_acc-cost_wd*Inputs!$E$6*$E351-cost_fx*Inputs!$D$6-$F351)+(1-MIN(1,$H$50*$C351))*(1-MIN(1,Inputs!$G$6*$D351)*churn_nonbuyers)*(ic*Inputs!$C$6+fee_wd*Inputs!$E$6*(1-$B351)+fee_fx*Inputs!$D$6-cost_acc-cost_wd*Inputs!$E$6*(1-$B351)-cost_fx*Inputs!$D$6))</f>
        <v>231203.742736676</v>
      </c>
      <c r="H351" s="0" t="n">
        <f aca="false">12*Inputs!$B$7*(MIN(1,$H$51*$C351)*(ic*Inputs!$C$7+pE+fee_fx*Inputs!$D$7-cost_acc-cost_wd*Inputs!$E$7*$E351-cost_fx*Inputs!$D$7-$F351)+(1-MIN(1,$H$51*$C351))*(1-MIN(1,Inputs!$G$7*$D351)*churn_nonbuyers)*(ic*Inputs!$C$7+fee_wd*Inputs!$E$7*(1-$B351)+fee_fx*Inputs!$D$7-cost_acc-cost_wd*Inputs!$E$7*(1-$B351)-cost_fx*Inputs!$D$7))</f>
        <v>432091.456634218</v>
      </c>
      <c r="I351" s="0" t="n">
        <f aca="false">12*Inputs!$B$8*(MIN(1,$H$52*$C351)*(ic*Inputs!$C$8+pT-cost_acc-cost_wd*Inputs!$E$8-cost_fx*Inputs!$D$8-cost_ins)+(1-MIN(1,$H$52*$C351))*(1-MIN(1,Inputs!$G$8*$D351)*churn_nonbuyers)*(ic*Inputs!$C$8+fee_wd*Inputs!$E$8*(1-$B351)+fee_fx*Inputs!$D$8-cost_acc-cost_wd*Inputs!$E$8*(1-$B351)-cost_fx*Inputs!$D$8))</f>
        <v>177970.179772445</v>
      </c>
      <c r="J351" s="0" t="n">
        <f aca="false">G351+H351+I351-fixed</f>
        <v>141265.379143339</v>
      </c>
      <c r="K351" s="0" t="n">
        <f aca="false">12*Inputs!$B$6*(1-MIN(1,Inputs!$G$6*$D351)*churn_nonbuyers)*(ic*Inputs!$C$6+fee_wd*Inputs!$E$6*(1-$B351)+fee_fx*Inputs!$D$6-cost_acc-cost_wd*Inputs!$E$6*(1-$B351)-cost_fx*Inputs!$D$6)</f>
        <v>173675.676761064</v>
      </c>
      <c r="L351" s="0" t="n">
        <f aca="false">12*Inputs!$B$7*(1-MIN(1,Inputs!$G$7*$D351)*churn_nonbuyers)*(ic*Inputs!$C$7+fee_wd*Inputs!$E$7*(1-$B351)+fee_fx*Inputs!$D$7-cost_acc-cost_wd*Inputs!$E$7*(1-$B351)-cost_fx*Inputs!$D$7)</f>
        <v>372986.526120639</v>
      </c>
      <c r="M351" s="0" t="n">
        <f aca="false">12*Inputs!$B$8*(1-MIN(1,Inputs!$G$8*$D351)*churn_nonbuyers)*(ic*Inputs!$C$8+fee_wd*Inputs!$E$8*(1-$B351)+fee_fx*Inputs!$D$8-cost_acc-cost_wd*Inputs!$E$8*(1-$B351)-cost_fx*Inputs!$D$8)</f>
        <v>106394.413471632</v>
      </c>
      <c r="N351" s="0" t="n">
        <f aca="false">K351+L351+I351-fixed</f>
        <v>24632.3826541476</v>
      </c>
      <c r="O351" s="0" t="n">
        <f aca="false">K351+L351+M351-fixed</f>
        <v>-46943.3836466655</v>
      </c>
      <c r="P351" s="0" t="n">
        <f aca="false">12*Inputs!$B$6*(1-MIN(1,Inputs!$F$6*$D351))*(ic*Inputs!$C$6+flat_fee-cost_acc-cost_wd*Inputs!$E$6*$E351-cost_fx*Inputs!$D$6)+12*Inputs!$B$7*(1-MIN(1,Inputs!$F$7*$D351))*(ic*Inputs!$C$7+flat_fee-cost_acc-cost_wd*Inputs!$E$7*$E351-cost_fx*Inputs!$D$7)+12*Inputs!$B$8*(1-MIN(1,Inputs!$F$8*$D351))*(ic*Inputs!$C$8+flat_fee-cost_acc-cost_wd*Inputs!$E$8*$E351-cost_fx*Inputs!$D$8)-fixed</f>
        <v>76971.2071347201</v>
      </c>
    </row>
    <row r="352" customFormat="false" ht="15" hidden="false" customHeight="false" outlineLevel="0" collapsed="false">
      <c r="A352" s="0" t="n">
        <v>287</v>
      </c>
      <c r="B352" s="0" t="n">
        <v>0.508827</v>
      </c>
      <c r="C352" s="0" t="n">
        <v>0.787995</v>
      </c>
      <c r="D352" s="0" t="n">
        <v>1.382516</v>
      </c>
      <c r="E352" s="0" t="n">
        <v>1.099366</v>
      </c>
      <c r="F352" s="0" t="n">
        <v>0.325576</v>
      </c>
      <c r="G352" s="0" t="n">
        <f aca="false">12*Inputs!$B$6*(MIN(1,$H$50*$C352)*(ic*Inputs!$C$6+pS+fee_fx*Inputs!$D$6-cost_acc-cost_wd*Inputs!$E$6*$E352-cost_fx*Inputs!$D$6-$F352)+(1-MIN(1,$H$50*$C352))*(1-MIN(1,Inputs!$G$6*$D352)*churn_nonbuyers)*(ic*Inputs!$C$6+fee_wd*Inputs!$E$6*(1-$B352)+fee_fx*Inputs!$D$6-cost_acc-cost_wd*Inputs!$E$6*(1-$B352)-cost_fx*Inputs!$D$6))</f>
        <v>162128.23142307</v>
      </c>
      <c r="H352" s="0" t="n">
        <f aca="false">12*Inputs!$B$7*(MIN(1,$H$51*$C352)*(ic*Inputs!$C$7+pE+fee_fx*Inputs!$D$7-cost_acc-cost_wd*Inputs!$E$7*$E352-cost_fx*Inputs!$D$7-$F352)+(1-MIN(1,$H$51*$C352))*(1-MIN(1,Inputs!$G$7*$D352)*churn_nonbuyers)*(ic*Inputs!$C$7+fee_wd*Inputs!$E$7*(1-$B352)+fee_fx*Inputs!$D$7-cost_acc-cost_wd*Inputs!$E$7*(1-$B352)-cost_fx*Inputs!$D$7))</f>
        <v>364790.076155918</v>
      </c>
      <c r="I352" s="0" t="n">
        <f aca="false">12*Inputs!$B$8*(MIN(1,$H$52*$C352)*(ic*Inputs!$C$8+pT-cost_acc-cost_wd*Inputs!$E$8-cost_fx*Inputs!$D$8-cost_ins)+(1-MIN(1,$H$52*$C352))*(1-MIN(1,Inputs!$G$8*$D352)*churn_nonbuyers)*(ic*Inputs!$C$8+fee_wd*Inputs!$E$8*(1-$B352)+fee_fx*Inputs!$D$8-cost_acc-cost_wd*Inputs!$E$8*(1-$B352)-cost_fx*Inputs!$D$8))</f>
        <v>117950.117939095</v>
      </c>
      <c r="J352" s="0" t="n">
        <f aca="false">G352+H352+I352-fixed</f>
        <v>-55131.5744819178</v>
      </c>
      <c r="K352" s="0" t="n">
        <f aca="false">12*Inputs!$B$6*(1-MIN(1,Inputs!$G$6*$D352)*churn_nonbuyers)*(ic*Inputs!$C$6+fee_wd*Inputs!$E$6*(1-$B352)+fee_fx*Inputs!$D$6-cost_acc-cost_wd*Inputs!$E$6*(1-$B352)-cost_fx*Inputs!$D$6)</f>
        <v>119458.07329487</v>
      </c>
      <c r="L352" s="0" t="n">
        <f aca="false">12*Inputs!$B$7*(1-MIN(1,Inputs!$G$7*$D352)*churn_nonbuyers)*(ic*Inputs!$C$7+fee_wd*Inputs!$E$7*(1-$B352)+fee_fx*Inputs!$D$7-cost_acc-cost_wd*Inputs!$E$7*(1-$B352)-cost_fx*Inputs!$D$7)</f>
        <v>316244.952008922</v>
      </c>
      <c r="M352" s="0" t="n">
        <f aca="false">12*Inputs!$B$8*(1-MIN(1,Inputs!$G$8*$D352)*churn_nonbuyers)*(ic*Inputs!$C$8+fee_wd*Inputs!$E$8*(1-$B352)+fee_fx*Inputs!$D$8-cost_acc-cost_wd*Inputs!$E$8*(1-$B352)-cost_fx*Inputs!$D$8)</f>
        <v>9735.35366939521</v>
      </c>
      <c r="N352" s="0" t="n">
        <f aca="false">K352+L352+I352-fixed</f>
        <v>-146346.856757113</v>
      </c>
      <c r="O352" s="0" t="n">
        <f aca="false">K352+L352+M352-fixed</f>
        <v>-254561.621026812</v>
      </c>
      <c r="P352" s="0" t="n">
        <f aca="false">12*Inputs!$B$6*(1-MIN(1,Inputs!$F$6*$D352))*(ic*Inputs!$C$6+flat_fee-cost_acc-cost_wd*Inputs!$E$6*$E352-cost_fx*Inputs!$D$6)+12*Inputs!$B$7*(1-MIN(1,Inputs!$F$7*$D352))*(ic*Inputs!$C$7+flat_fee-cost_acc-cost_wd*Inputs!$E$7*$E352-cost_fx*Inputs!$D$7)+12*Inputs!$B$8*(1-MIN(1,Inputs!$F$8*$D352))*(ic*Inputs!$C$8+flat_fee-cost_acc-cost_wd*Inputs!$E$8*$E352-cost_fx*Inputs!$D$8)-fixed</f>
        <v>-179043.41448256</v>
      </c>
    </row>
    <row r="353" customFormat="false" ht="15" hidden="false" customHeight="false" outlineLevel="0" collapsed="false">
      <c r="A353" s="0" t="n">
        <v>288</v>
      </c>
      <c r="B353" s="0" t="n">
        <v>0.297339</v>
      </c>
      <c r="C353" s="0" t="n">
        <v>0.798872</v>
      </c>
      <c r="D353" s="0" t="n">
        <v>0.597576</v>
      </c>
      <c r="E353" s="0" t="n">
        <v>1.091885</v>
      </c>
      <c r="F353" s="0" t="n">
        <v>0.134454</v>
      </c>
      <c r="G353" s="0" t="n">
        <f aca="false">12*Inputs!$B$6*(MIN(1,$H$50*$C353)*(ic*Inputs!$C$6+pS+fee_fx*Inputs!$D$6-cost_acc-cost_wd*Inputs!$E$6*$E353-cost_fx*Inputs!$D$6-$F353)+(1-MIN(1,$H$50*$C353))*(1-MIN(1,Inputs!$G$6*$D353)*churn_nonbuyers)*(ic*Inputs!$C$6+fee_wd*Inputs!$E$6*(1-$B353)+fee_fx*Inputs!$D$6-cost_acc-cost_wd*Inputs!$E$6*(1-$B353)-cost_fx*Inputs!$D$6))</f>
        <v>198743.518373725</v>
      </c>
      <c r="H353" s="0" t="n">
        <f aca="false">12*Inputs!$B$7*(MIN(1,$H$51*$C353)*(ic*Inputs!$C$7+pE+fee_fx*Inputs!$D$7-cost_acc-cost_wd*Inputs!$E$7*$E353-cost_fx*Inputs!$D$7-$F353)+(1-MIN(1,$H$51*$C353))*(1-MIN(1,Inputs!$G$7*$D353)*churn_nonbuyers)*(ic*Inputs!$C$7+fee_wd*Inputs!$E$7*(1-$B353)+fee_fx*Inputs!$D$7-cost_acc-cost_wd*Inputs!$E$7*(1-$B353)-cost_fx*Inputs!$D$7))</f>
        <v>400580.852653624</v>
      </c>
      <c r="I353" s="0" t="n">
        <f aca="false">12*Inputs!$B$8*(MIN(1,$H$52*$C353)*(ic*Inputs!$C$8+pT-cost_acc-cost_wd*Inputs!$E$8-cost_fx*Inputs!$D$8-cost_ins)+(1-MIN(1,$H$52*$C353))*(1-MIN(1,Inputs!$G$8*$D353)*churn_nonbuyers)*(ic*Inputs!$C$8+fee_wd*Inputs!$E$8*(1-$B353)+fee_fx*Inputs!$D$8-cost_acc-cost_wd*Inputs!$E$8*(1-$B353)-cost_fx*Inputs!$D$8))</f>
        <v>195183.996516272</v>
      </c>
      <c r="J353" s="0" t="n">
        <f aca="false">G353+H353+I353-fixed</f>
        <v>94508.3675436212</v>
      </c>
      <c r="K353" s="0" t="n">
        <f aca="false">12*Inputs!$B$6*(1-MIN(1,Inputs!$G$6*$D353)*churn_nonbuyers)*(ic*Inputs!$C$6+fee_wd*Inputs!$E$6*(1-$B353)+fee_fx*Inputs!$D$6-cost_acc-cost_wd*Inputs!$E$6*(1-$B353)-cost_fx*Inputs!$D$6)</f>
        <v>154038.933001901</v>
      </c>
      <c r="L353" s="0" t="n">
        <f aca="false">12*Inputs!$B$7*(1-MIN(1,Inputs!$G$7*$D353)*churn_nonbuyers)*(ic*Inputs!$C$7+fee_wd*Inputs!$E$7*(1-$B353)+fee_fx*Inputs!$D$7-cost_acc-cost_wd*Inputs!$E$7*(1-$B353)-cost_fx*Inputs!$D$7)</f>
        <v>353922.493753141</v>
      </c>
      <c r="M353" s="0" t="n">
        <f aca="false">12*Inputs!$B$8*(1-MIN(1,Inputs!$G$8*$D353)*churn_nonbuyers)*(ic*Inputs!$C$8+fee_wd*Inputs!$E$8*(1-$B353)+fee_fx*Inputs!$D$8-cost_acc-cost_wd*Inputs!$E$8*(1-$B353)-cost_fx*Inputs!$D$8)</f>
        <v>181563.70056887</v>
      </c>
      <c r="N353" s="0" t="n">
        <f aca="false">K353+L353+I353-fixed</f>
        <v>3145.42327131343</v>
      </c>
      <c r="O353" s="0" t="n">
        <f aca="false">K353+L353+M353-fixed</f>
        <v>-10474.8726760882</v>
      </c>
      <c r="P353" s="0" t="n">
        <f aca="false">12*Inputs!$B$6*(1-MIN(1,Inputs!$F$6*$D353))*(ic*Inputs!$C$6+flat_fee-cost_acc-cost_wd*Inputs!$E$6*$E353-cost_fx*Inputs!$D$6)+12*Inputs!$B$7*(1-MIN(1,Inputs!$F$7*$D353))*(ic*Inputs!$C$7+flat_fee-cost_acc-cost_wd*Inputs!$E$7*$E353-cost_fx*Inputs!$D$7)+12*Inputs!$B$8*(1-MIN(1,Inputs!$F$8*$D353))*(ic*Inputs!$C$8+flat_fee-cost_acc-cost_wd*Inputs!$E$8*$E353-cost_fx*Inputs!$D$8)-fixed</f>
        <v>248841.4264544</v>
      </c>
    </row>
    <row r="354" customFormat="false" ht="15" hidden="false" customHeight="false" outlineLevel="0" collapsed="false">
      <c r="A354" s="0" t="n">
        <v>289</v>
      </c>
      <c r="B354" s="0" t="n">
        <v>0.374085</v>
      </c>
      <c r="C354" s="0" t="n">
        <v>0.673961</v>
      </c>
      <c r="D354" s="0" t="n">
        <v>1.023478</v>
      </c>
      <c r="E354" s="0" t="n">
        <v>1.101889</v>
      </c>
      <c r="F354" s="0" t="n">
        <v>0.037289</v>
      </c>
      <c r="G354" s="0" t="n">
        <f aca="false">12*Inputs!$B$6*(MIN(1,$H$50*$C354)*(ic*Inputs!$C$6+pS+fee_fx*Inputs!$D$6-cost_acc-cost_wd*Inputs!$E$6*$E354-cost_fx*Inputs!$D$6-$F354)+(1-MIN(1,$H$50*$C354))*(1-MIN(1,Inputs!$G$6*$D354)*churn_nonbuyers)*(ic*Inputs!$C$6+fee_wd*Inputs!$E$6*(1-$B354)+fee_fx*Inputs!$D$6-cost_acc-cost_wd*Inputs!$E$6*(1-$B354)-cost_fx*Inputs!$D$6))</f>
        <v>179987.477738179</v>
      </c>
      <c r="H354" s="0" t="n">
        <f aca="false">12*Inputs!$B$7*(MIN(1,$H$51*$C354)*(ic*Inputs!$C$7+pE+fee_fx*Inputs!$D$7-cost_acc-cost_wd*Inputs!$E$7*$E354-cost_fx*Inputs!$D$7-$F354)+(1-MIN(1,$H$51*$C354))*(1-MIN(1,Inputs!$G$7*$D354)*churn_nonbuyers)*(ic*Inputs!$C$7+fee_wd*Inputs!$E$7*(1-$B354)+fee_fx*Inputs!$D$7-cost_acc-cost_wd*Inputs!$E$7*(1-$B354)-cost_fx*Inputs!$D$7))</f>
        <v>385093.052703252</v>
      </c>
      <c r="I354" s="0" t="n">
        <f aca="false">12*Inputs!$B$8*(MIN(1,$H$52*$C354)*(ic*Inputs!$C$8+pT-cost_acc-cost_wd*Inputs!$E$8-cost_fx*Inputs!$D$8-cost_ins)+(1-MIN(1,$H$52*$C354))*(1-MIN(1,Inputs!$G$8*$D354)*churn_nonbuyers)*(ic*Inputs!$C$8+fee_wd*Inputs!$E$8*(1-$B354)+fee_fx*Inputs!$D$8-cost_acc-cost_wd*Inputs!$E$8*(1-$B354)-cost_fx*Inputs!$D$8))</f>
        <v>143348.319392204</v>
      </c>
      <c r="J354" s="0" t="n">
        <f aca="false">G354+H354+I354-fixed</f>
        <v>8428.84983363538</v>
      </c>
      <c r="K354" s="0" t="n">
        <f aca="false">12*Inputs!$B$6*(1-MIN(1,Inputs!$G$6*$D354)*churn_nonbuyers)*(ic*Inputs!$C$6+fee_wd*Inputs!$E$6*(1-$B354)+fee_fx*Inputs!$D$6-cost_acc-cost_wd*Inputs!$E$6*(1-$B354)-cost_fx*Inputs!$D$6)</f>
        <v>140171.749686936</v>
      </c>
      <c r="L354" s="0" t="n">
        <f aca="false">12*Inputs!$B$7*(1-MIN(1,Inputs!$G$7*$D354)*churn_nonbuyers)*(ic*Inputs!$C$7+fee_wd*Inputs!$E$7*(1-$B354)+fee_fx*Inputs!$D$7-cost_acc-cost_wd*Inputs!$E$7*(1-$B354)-cost_fx*Inputs!$D$7)</f>
        <v>338605.758868162</v>
      </c>
      <c r="M354" s="0" t="n">
        <f aca="false">12*Inputs!$B$8*(1-MIN(1,Inputs!$G$8*$D354)*churn_nonbuyers)*(ic*Inputs!$C$8+fee_wd*Inputs!$E$8*(1-$B354)+fee_fx*Inputs!$D$8-cost_acc-cost_wd*Inputs!$E$8*(1-$B354)-cost_fx*Inputs!$D$8)</f>
        <v>87464.023552368</v>
      </c>
      <c r="N354" s="0" t="n">
        <f aca="false">K354+L354+I354-fixed</f>
        <v>-77874.1720526987</v>
      </c>
      <c r="O354" s="0" t="n">
        <f aca="false">K354+L354+M354-fixed</f>
        <v>-133758.467892534</v>
      </c>
      <c r="P354" s="0" t="n">
        <f aca="false">12*Inputs!$B$6*(1-MIN(1,Inputs!$F$6*$D354))*(ic*Inputs!$C$6+flat_fee-cost_acc-cost_wd*Inputs!$E$6*$E354-cost_fx*Inputs!$D$6)+12*Inputs!$B$7*(1-MIN(1,Inputs!$F$7*$D354))*(ic*Inputs!$C$7+flat_fee-cost_acc-cost_wd*Inputs!$E$7*$E354-cost_fx*Inputs!$D$7)+12*Inputs!$B$8*(1-MIN(1,Inputs!$F$8*$D354))*(ic*Inputs!$C$8+flat_fee-cost_acc-cost_wd*Inputs!$E$8*$E354-cost_fx*Inputs!$D$8)-fixed</f>
        <v>13790.16640208</v>
      </c>
    </row>
    <row r="355" customFormat="false" ht="15" hidden="false" customHeight="false" outlineLevel="0" collapsed="false">
      <c r="A355" s="0" t="n">
        <v>290</v>
      </c>
      <c r="B355" s="0" t="n">
        <v>0.080242</v>
      </c>
      <c r="C355" s="0" t="n">
        <v>0.893752</v>
      </c>
      <c r="D355" s="0" t="n">
        <v>1.106842</v>
      </c>
      <c r="E355" s="0" t="n">
        <v>1.293369</v>
      </c>
      <c r="F355" s="0" t="n">
        <v>0.4327</v>
      </c>
      <c r="G355" s="0" t="n">
        <f aca="false">12*Inputs!$B$6*(MIN(1,$H$50*$C355)*(ic*Inputs!$C$6+pS+fee_fx*Inputs!$D$6-cost_acc-cost_wd*Inputs!$E$6*$E355-cost_fx*Inputs!$D$6-$F355)+(1-MIN(1,$H$50*$C355))*(1-MIN(1,Inputs!$G$6*$D355)*churn_nonbuyers)*(ic*Inputs!$C$6+fee_wd*Inputs!$E$6*(1-$B355)+fee_fx*Inputs!$D$6-cost_acc-cost_wd*Inputs!$E$6*(1-$B355)-cost_fx*Inputs!$D$6))</f>
        <v>217428.778884181</v>
      </c>
      <c r="H355" s="0" t="n">
        <f aca="false">12*Inputs!$B$7*(MIN(1,$H$51*$C355)*(ic*Inputs!$C$7+pE+fee_fx*Inputs!$D$7-cost_acc-cost_wd*Inputs!$E$7*$E355-cost_fx*Inputs!$D$7-$F355)+(1-MIN(1,$H$51*$C355))*(1-MIN(1,Inputs!$G$7*$D355)*churn_nonbuyers)*(ic*Inputs!$C$7+fee_wd*Inputs!$E$7*(1-$B355)+fee_fx*Inputs!$D$7-cost_acc-cost_wd*Inputs!$E$7*(1-$B355)-cost_fx*Inputs!$D$7))</f>
        <v>385905.051854679</v>
      </c>
      <c r="I355" s="0" t="n">
        <f aca="false">12*Inputs!$B$8*(MIN(1,$H$52*$C355)*(ic*Inputs!$C$8+pT-cost_acc-cost_wd*Inputs!$E$8-cost_fx*Inputs!$D$8-cost_ins)+(1-MIN(1,$H$52*$C355))*(1-MIN(1,Inputs!$G$8*$D355)*churn_nonbuyers)*(ic*Inputs!$C$8+fee_wd*Inputs!$E$8*(1-$B355)+fee_fx*Inputs!$D$8-cost_acc-cost_wd*Inputs!$E$8*(1-$B355)-cost_fx*Inputs!$D$8))</f>
        <v>156023.978926854</v>
      </c>
      <c r="J355" s="0" t="n">
        <f aca="false">G355+H355+I355-fixed</f>
        <v>59357.8096657142</v>
      </c>
      <c r="K355" s="0" t="n">
        <f aca="false">12*Inputs!$B$6*(1-MIN(1,Inputs!$G$6*$D355)*churn_nonbuyers)*(ic*Inputs!$C$6+fee_wd*Inputs!$E$6*(1-$B355)+fee_fx*Inputs!$D$6-cost_acc-cost_wd*Inputs!$E$6*(1-$B355)-cost_fx*Inputs!$D$6)</f>
        <v>179527.654193501</v>
      </c>
      <c r="L355" s="0" t="n">
        <f aca="false">12*Inputs!$B$7*(1-MIN(1,Inputs!$G$7*$D355)*churn_nonbuyers)*(ic*Inputs!$C$7+fee_wd*Inputs!$E$7*(1-$B355)+fee_fx*Inputs!$D$7-cost_acc-cost_wd*Inputs!$E$7*(1-$B355)-cost_fx*Inputs!$D$7)</f>
        <v>378640.472900101</v>
      </c>
      <c r="M355" s="0" t="n">
        <f aca="false">12*Inputs!$B$8*(1-MIN(1,Inputs!$G$8*$D355)*churn_nonbuyers)*(ic*Inputs!$C$8+fee_wd*Inputs!$E$8*(1-$B355)+fee_fx*Inputs!$D$8-cost_acc-cost_wd*Inputs!$E$8*(1-$B355)-cost_fx*Inputs!$D$8)</f>
        <v>72641.3150896704</v>
      </c>
      <c r="N355" s="0" t="n">
        <f aca="false">K355+L355+I355-fixed</f>
        <v>14192.1060204556</v>
      </c>
      <c r="O355" s="0" t="n">
        <f aca="false">K355+L355+M355-fixed</f>
        <v>-69190.5578167283</v>
      </c>
      <c r="P355" s="0" t="n">
        <f aca="false">12*Inputs!$B$6*(1-MIN(1,Inputs!$F$6*$D355))*(ic*Inputs!$C$6+flat_fee-cost_acc-cost_wd*Inputs!$E$6*$E355-cost_fx*Inputs!$D$6)+12*Inputs!$B$7*(1-MIN(1,Inputs!$F$7*$D355))*(ic*Inputs!$C$7+flat_fee-cost_acc-cost_wd*Inputs!$E$7*$E355-cost_fx*Inputs!$D$7)+12*Inputs!$B$8*(1-MIN(1,Inputs!$F$8*$D355))*(ic*Inputs!$C$8+flat_fee-cost_acc-cost_wd*Inputs!$E$8*$E355-cost_fx*Inputs!$D$8)-fixed</f>
        <v>-108992.01200848</v>
      </c>
    </row>
    <row r="356" customFormat="false" ht="15" hidden="false" customHeight="false" outlineLevel="0" collapsed="false">
      <c r="A356" s="0" t="n">
        <v>291</v>
      </c>
      <c r="B356" s="0" t="n">
        <v>0.15578</v>
      </c>
      <c r="C356" s="0" t="n">
        <v>0.919234</v>
      </c>
      <c r="D356" s="0" t="n">
        <v>1.345597</v>
      </c>
      <c r="E356" s="0" t="n">
        <v>1.194071</v>
      </c>
      <c r="F356" s="0" t="n">
        <v>0.266808</v>
      </c>
      <c r="G356" s="0" t="n">
        <f aca="false">12*Inputs!$B$6*(MIN(1,$H$50*$C356)*(ic*Inputs!$C$6+pS+fee_fx*Inputs!$D$6-cost_acc-cost_wd*Inputs!$E$6*$E356-cost_fx*Inputs!$D$6-$F356)+(1-MIN(1,$H$50*$C356))*(1-MIN(1,Inputs!$G$6*$D356)*churn_nonbuyers)*(ic*Inputs!$C$6+fee_wd*Inputs!$E$6*(1-$B356)+fee_fx*Inputs!$D$6-cost_acc-cost_wd*Inputs!$E$6*(1-$B356)-cost_fx*Inputs!$D$6))</f>
        <v>212624.473532014</v>
      </c>
      <c r="H356" s="0" t="n">
        <f aca="false">12*Inputs!$B$7*(MIN(1,$H$51*$C356)*(ic*Inputs!$C$7+pE+fee_fx*Inputs!$D$7-cost_acc-cost_wd*Inputs!$E$7*$E356-cost_fx*Inputs!$D$7-$F356)+(1-MIN(1,$H$51*$C356))*(1-MIN(1,Inputs!$G$7*$D356)*churn_nonbuyers)*(ic*Inputs!$C$7+fee_wd*Inputs!$E$7*(1-$B356)+fee_fx*Inputs!$D$7-cost_acc-cost_wd*Inputs!$E$7*(1-$B356)-cost_fx*Inputs!$D$7))</f>
        <v>397037.034827072</v>
      </c>
      <c r="I356" s="0" t="n">
        <f aca="false">12*Inputs!$B$8*(MIN(1,$H$52*$C356)*(ic*Inputs!$C$8+pT-cost_acc-cost_wd*Inputs!$E$8-cost_fx*Inputs!$D$8-cost_ins)+(1-MIN(1,$H$52*$C356))*(1-MIN(1,Inputs!$G$8*$D356)*churn_nonbuyers)*(ic*Inputs!$C$8+fee_wd*Inputs!$E$8*(1-$B356)+fee_fx*Inputs!$D$8-cost_acc-cost_wd*Inputs!$E$8*(1-$B356)-cost_fx*Inputs!$D$8))</f>
        <v>139106.432459557</v>
      </c>
      <c r="J356" s="0" t="n">
        <f aca="false">G356+H356+I356-fixed</f>
        <v>48767.9408186426</v>
      </c>
      <c r="K356" s="0" t="n">
        <f aca="false">12*Inputs!$B$6*(1-MIN(1,Inputs!$G$6*$D356)*churn_nonbuyers)*(ic*Inputs!$C$6+fee_wd*Inputs!$E$6*(1-$B356)+fee_fx*Inputs!$D$6-cost_acc-cost_wd*Inputs!$E$6*(1-$B356)-cost_fx*Inputs!$D$6)</f>
        <v>167113.305364752</v>
      </c>
      <c r="L356" s="0" t="n">
        <f aca="false">12*Inputs!$B$7*(1-MIN(1,Inputs!$G$7*$D356)*churn_nonbuyers)*(ic*Inputs!$C$7+fee_wd*Inputs!$E$7*(1-$B356)+fee_fx*Inputs!$D$7-cost_acc-cost_wd*Inputs!$E$7*(1-$B356)-cost_fx*Inputs!$D$7)</f>
        <v>365396.884562851</v>
      </c>
      <c r="M356" s="0" t="n">
        <f aca="false">12*Inputs!$B$8*(1-MIN(1,Inputs!$G$8*$D356)*churn_nonbuyers)*(ic*Inputs!$C$8+fee_wd*Inputs!$E$8*(1-$B356)+fee_fx*Inputs!$D$8-cost_acc-cost_wd*Inputs!$E$8*(1-$B356)-cost_fx*Inputs!$D$8)</f>
        <v>18523.692022176</v>
      </c>
      <c r="N356" s="0" t="n">
        <f aca="false">K356+L356+I356-fixed</f>
        <v>-28383.3776128398</v>
      </c>
      <c r="O356" s="0" t="n">
        <f aca="false">K356+L356+M356-fixed</f>
        <v>-148966.118050221</v>
      </c>
      <c r="P356" s="0" t="n">
        <f aca="false">12*Inputs!$B$6*(1-MIN(1,Inputs!$F$6*$D356))*(ic*Inputs!$C$6+flat_fee-cost_acc-cost_wd*Inputs!$E$6*$E356-cost_fx*Inputs!$D$6)+12*Inputs!$B$7*(1-MIN(1,Inputs!$F$7*$D356))*(ic*Inputs!$C$7+flat_fee-cost_acc-cost_wd*Inputs!$E$7*$E356-cost_fx*Inputs!$D$7)+12*Inputs!$B$8*(1-MIN(1,Inputs!$F$8*$D356))*(ic*Inputs!$C$8+flat_fee-cost_acc-cost_wd*Inputs!$E$8*$E356-cost_fx*Inputs!$D$8)-fixed</f>
        <v>-192161.61172312</v>
      </c>
    </row>
    <row r="357" customFormat="false" ht="15" hidden="false" customHeight="false" outlineLevel="0" collapsed="false">
      <c r="A357" s="0" t="n">
        <v>292</v>
      </c>
      <c r="B357" s="0" t="n">
        <v>0.221803</v>
      </c>
      <c r="C357" s="0" t="n">
        <v>0.798936</v>
      </c>
      <c r="D357" s="0" t="n">
        <v>1.160832</v>
      </c>
      <c r="E357" s="0" t="n">
        <v>1.113449</v>
      </c>
      <c r="F357" s="0" t="n">
        <v>0.126517</v>
      </c>
      <c r="G357" s="0" t="n">
        <f aca="false">12*Inputs!$B$6*(MIN(1,$H$50*$C357)*(ic*Inputs!$C$6+pS+fee_fx*Inputs!$D$6-cost_acc-cost_wd*Inputs!$E$6*$E357-cost_fx*Inputs!$D$6-$F357)+(1-MIN(1,$H$50*$C357))*(1-MIN(1,Inputs!$G$6*$D357)*churn_nonbuyers)*(ic*Inputs!$C$6+fee_wd*Inputs!$E$6*(1-$B357)+fee_fx*Inputs!$D$6-cost_acc-cost_wd*Inputs!$E$6*(1-$B357)-cost_fx*Inputs!$D$6))</f>
        <v>203901.287408284</v>
      </c>
      <c r="H357" s="0" t="n">
        <f aca="false">12*Inputs!$B$7*(MIN(1,$H$51*$C357)*(ic*Inputs!$C$7+pE+fee_fx*Inputs!$D$7-cost_acc-cost_wd*Inputs!$E$7*$E357-cost_fx*Inputs!$D$7-$F357)+(1-MIN(1,$H$51*$C357))*(1-MIN(1,Inputs!$G$7*$D357)*churn_nonbuyers)*(ic*Inputs!$C$7+fee_wd*Inputs!$E$7*(1-$B357)+fee_fx*Inputs!$D$7-cost_acc-cost_wd*Inputs!$E$7*(1-$B357)-cost_fx*Inputs!$D$7))</f>
        <v>401964.970216702</v>
      </c>
      <c r="I357" s="0" t="n">
        <f aca="false">12*Inputs!$B$8*(MIN(1,$H$52*$C357)*(ic*Inputs!$C$8+pT-cost_acc-cost_wd*Inputs!$E$8-cost_fx*Inputs!$D$8-cost_ins)+(1-MIN(1,$H$52*$C357))*(1-MIN(1,Inputs!$G$8*$D357)*churn_nonbuyers)*(ic*Inputs!$C$8+fee_wd*Inputs!$E$8*(1-$B357)+fee_fx*Inputs!$D$8-cost_acc-cost_wd*Inputs!$E$8*(1-$B357)-cost_fx*Inputs!$D$8))</f>
        <v>141244.11853856</v>
      </c>
      <c r="J357" s="0" t="n">
        <f aca="false">G357+H357+I357-fixed</f>
        <v>47110.3761635454</v>
      </c>
      <c r="K357" s="0" t="n">
        <f aca="false">12*Inputs!$B$6*(1-MIN(1,Inputs!$G$6*$D357)*churn_nonbuyers)*(ic*Inputs!$C$6+fee_wd*Inputs!$E$6*(1-$B357)+fee_fx*Inputs!$D$6-cost_acc-cost_wd*Inputs!$E$6*(1-$B357)-cost_fx*Inputs!$D$6)</f>
        <v>159813.008784691</v>
      </c>
      <c r="L357" s="0" t="n">
        <f aca="false">12*Inputs!$B$7*(1-MIN(1,Inputs!$G$7*$D357)*churn_nonbuyers)*(ic*Inputs!$C$7+fee_wd*Inputs!$E$7*(1-$B357)+fee_fx*Inputs!$D$7-cost_acc-cost_wd*Inputs!$E$7*(1-$B357)-cost_fx*Inputs!$D$7)</f>
        <v>358331.240534815</v>
      </c>
      <c r="M357" s="0" t="n">
        <f aca="false">12*Inputs!$B$8*(1-MIN(1,Inputs!$G$8*$D357)*churn_nonbuyers)*(ic*Inputs!$C$8+fee_wd*Inputs!$E$8*(1-$B357)+fee_fx*Inputs!$D$8-cost_acc-cost_wd*Inputs!$E$8*(1-$B357)-cost_fx*Inputs!$D$8)</f>
        <v>59177.7549152256</v>
      </c>
      <c r="N357" s="0" t="n">
        <f aca="false">K357+L357+I357-fixed</f>
        <v>-40611.6321419339</v>
      </c>
      <c r="O357" s="0" t="n">
        <f aca="false">K357+L357+M357-fixed</f>
        <v>-122677.995765268</v>
      </c>
      <c r="P357" s="0" t="n">
        <f aca="false">12*Inputs!$B$6*(1-MIN(1,Inputs!$F$6*$D357))*(ic*Inputs!$C$6+flat_fee-cost_acc-cost_wd*Inputs!$E$6*$E357-cost_fx*Inputs!$D$6)+12*Inputs!$B$7*(1-MIN(1,Inputs!$F$7*$D357))*(ic*Inputs!$C$7+flat_fee-cost_acc-cost_wd*Inputs!$E$7*$E357-cost_fx*Inputs!$D$7)+12*Inputs!$B$8*(1-MIN(1,Inputs!$F$8*$D357))*(ic*Inputs!$C$8+flat_fee-cost_acc-cost_wd*Inputs!$E$8*$E357-cost_fx*Inputs!$D$8)-fixed</f>
        <v>-64856.5409996799</v>
      </c>
    </row>
    <row r="358" customFormat="false" ht="15" hidden="false" customHeight="false" outlineLevel="0" collapsed="false">
      <c r="A358" s="0" t="n">
        <v>293</v>
      </c>
      <c r="B358" s="0" t="n">
        <v>0.166897</v>
      </c>
      <c r="C358" s="0" t="n">
        <v>1.144433</v>
      </c>
      <c r="D358" s="0" t="n">
        <v>0.853153</v>
      </c>
      <c r="E358" s="0" t="n">
        <v>1.388305</v>
      </c>
      <c r="F358" s="0" t="n">
        <v>0.06294</v>
      </c>
      <c r="G358" s="0" t="n">
        <f aca="false">12*Inputs!$B$6*(MIN(1,$H$50*$C358)*(ic*Inputs!$C$6+pS+fee_fx*Inputs!$D$6-cost_acc-cost_wd*Inputs!$E$6*$E358-cost_fx*Inputs!$D$6-$F358)+(1-MIN(1,$H$50*$C358))*(1-MIN(1,Inputs!$G$6*$D358)*churn_nonbuyers)*(ic*Inputs!$C$6+fee_wd*Inputs!$E$6*(1-$B358)+fee_fx*Inputs!$D$6-cost_acc-cost_wd*Inputs!$E$6*(1-$B358)-cost_fx*Inputs!$D$6))</f>
        <v>226643.438824626</v>
      </c>
      <c r="H358" s="0" t="n">
        <f aca="false">12*Inputs!$B$7*(MIN(1,$H$51*$C358)*(ic*Inputs!$C$7+pE+fee_fx*Inputs!$D$7-cost_acc-cost_wd*Inputs!$E$7*$E358-cost_fx*Inputs!$D$7-$F358)+(1-MIN(1,$H$51*$C358))*(1-MIN(1,Inputs!$G$7*$D358)*churn_nonbuyers)*(ic*Inputs!$C$7+fee_wd*Inputs!$E$7*(1-$B358)+fee_fx*Inputs!$D$7-cost_acc-cost_wd*Inputs!$E$7*(1-$B358)-cost_fx*Inputs!$D$7))</f>
        <v>394824.032210333</v>
      </c>
      <c r="I358" s="0" t="n">
        <f aca="false">12*Inputs!$B$8*(MIN(1,$H$52*$C358)*(ic*Inputs!$C$8+pT-cost_acc-cost_wd*Inputs!$E$8-cost_fx*Inputs!$D$8-cost_ins)+(1-MIN(1,$H$52*$C358))*(1-MIN(1,Inputs!$G$8*$D358)*churn_nonbuyers)*(ic*Inputs!$C$8+fee_wd*Inputs!$E$8*(1-$B358)+fee_fx*Inputs!$D$8-cost_acc-cost_wd*Inputs!$E$8*(1-$B358)-cost_fx*Inputs!$D$8))</f>
        <v>190470.644722751</v>
      </c>
      <c r="J358" s="0" t="n">
        <f aca="false">G358+H358+I358-fixed</f>
        <v>111938.115757709</v>
      </c>
      <c r="K358" s="0" t="n">
        <f aca="false">12*Inputs!$B$6*(1-MIN(1,Inputs!$G$6*$D358)*churn_nonbuyers)*(ic*Inputs!$C$6+fee_wd*Inputs!$E$6*(1-$B358)+fee_fx*Inputs!$D$6-cost_acc-cost_wd*Inputs!$E$6*(1-$B358)-cost_fx*Inputs!$D$6)</f>
        <v>169992.248228935</v>
      </c>
      <c r="L358" s="0" t="n">
        <f aca="false">12*Inputs!$B$7*(1-MIN(1,Inputs!$G$7*$D358)*churn_nonbuyers)*(ic*Inputs!$C$7+fee_wd*Inputs!$E$7*(1-$B358)+fee_fx*Inputs!$D$7-cost_acc-cost_wd*Inputs!$E$7*(1-$B358)-cost_fx*Inputs!$D$7)</f>
        <v>369462.212393361</v>
      </c>
      <c r="M358" s="0" t="n">
        <f aca="false">12*Inputs!$B$8*(1-MIN(1,Inputs!$G$8*$D358)*churn_nonbuyers)*(ic*Inputs!$C$8+fee_wd*Inputs!$E$8*(1-$B358)+fee_fx*Inputs!$D$8-cost_acc-cost_wd*Inputs!$E$8*(1-$B358)-cost_fx*Inputs!$D$8)</f>
        <v>128244.806081698</v>
      </c>
      <c r="N358" s="0" t="n">
        <f aca="false">K358+L358+I358-fixed</f>
        <v>29925.1053450473</v>
      </c>
      <c r="O358" s="0" t="n">
        <f aca="false">K358+L358+M358-fixed</f>
        <v>-32300.733296006</v>
      </c>
      <c r="P358" s="0" t="n">
        <f aca="false">12*Inputs!$B$6*(1-MIN(1,Inputs!$F$6*$D358))*(ic*Inputs!$C$6+flat_fee-cost_acc-cost_wd*Inputs!$E$6*$E358-cost_fx*Inputs!$D$6)+12*Inputs!$B$7*(1-MIN(1,Inputs!$F$7*$D358))*(ic*Inputs!$C$7+flat_fee-cost_acc-cost_wd*Inputs!$E$7*$E358-cost_fx*Inputs!$D$7)+12*Inputs!$B$8*(1-MIN(1,Inputs!$F$8*$D358))*(ic*Inputs!$C$8+flat_fee-cost_acc-cost_wd*Inputs!$E$8*$E358-cost_fx*Inputs!$D$8)-fixed</f>
        <v>-28149.7668244001</v>
      </c>
    </row>
    <row r="359" customFormat="false" ht="15" hidden="false" customHeight="false" outlineLevel="0" collapsed="false">
      <c r="A359" s="0" t="n">
        <v>294</v>
      </c>
      <c r="B359" s="0" t="n">
        <v>0.408756</v>
      </c>
      <c r="C359" s="0" t="n">
        <v>1.123029</v>
      </c>
      <c r="D359" s="0" t="n">
        <v>1.595724</v>
      </c>
      <c r="E359" s="0" t="n">
        <v>1.091574</v>
      </c>
      <c r="F359" s="0" t="n">
        <v>0.11958</v>
      </c>
      <c r="G359" s="0" t="n">
        <f aca="false">12*Inputs!$B$6*(MIN(1,$H$50*$C359)*(ic*Inputs!$C$6+pS+fee_fx*Inputs!$D$6-cost_acc-cost_wd*Inputs!$E$6*$E359-cost_fx*Inputs!$D$6-$F359)+(1-MIN(1,$H$50*$C359))*(1-MIN(1,Inputs!$G$6*$D359)*churn_nonbuyers)*(ic*Inputs!$C$6+fee_wd*Inputs!$E$6*(1-$B359)+fee_fx*Inputs!$D$6-cost_acc-cost_wd*Inputs!$E$6*(1-$B359)-cost_fx*Inputs!$D$6))</f>
        <v>196626.100492512</v>
      </c>
      <c r="H359" s="0" t="n">
        <f aca="false">12*Inputs!$B$7*(MIN(1,$H$51*$C359)*(ic*Inputs!$C$7+pE+fee_fx*Inputs!$D$7-cost_acc-cost_wd*Inputs!$E$7*$E359-cost_fx*Inputs!$D$7-$F359)+(1-MIN(1,$H$51*$C359))*(1-MIN(1,Inputs!$G$7*$D359)*churn_nonbuyers)*(ic*Inputs!$C$7+fee_wd*Inputs!$E$7*(1-$B359)+fee_fx*Inputs!$D$7-cost_acc-cost_wd*Inputs!$E$7*(1-$B359)-cost_fx*Inputs!$D$7))</f>
        <v>406158.064022847</v>
      </c>
      <c r="I359" s="0" t="n">
        <f aca="false">12*Inputs!$B$8*(MIN(1,$H$52*$C359)*(ic*Inputs!$C$8+pT-cost_acc-cost_wd*Inputs!$E$8-cost_fx*Inputs!$D$8-cost_ins)+(1-MIN(1,$H$52*$C359))*(1-MIN(1,Inputs!$G$8*$D359)*churn_nonbuyers)*(ic*Inputs!$C$8+fee_wd*Inputs!$E$8*(1-$B359)+fee_fx*Inputs!$D$8-cost_acc-cost_wd*Inputs!$E$8*(1-$B359)-cost_fx*Inputs!$D$8))</f>
        <v>161877.892176</v>
      </c>
      <c r="J359" s="0" t="n">
        <f aca="false">G359+H359+I359-fixed</f>
        <v>64662.0566913595</v>
      </c>
      <c r="K359" s="0" t="n">
        <f aca="false">12*Inputs!$B$6*(1-MIN(1,Inputs!$G$6*$D359)*churn_nonbuyers)*(ic*Inputs!$C$6+fee_wd*Inputs!$E$6*(1-$B359)+fee_fx*Inputs!$D$6-cost_acc-cost_wd*Inputs!$E$6*(1-$B359)-cost_fx*Inputs!$D$6)</f>
        <v>131350.522747277</v>
      </c>
      <c r="L359" s="0" t="n">
        <f aca="false">12*Inputs!$B$7*(1-MIN(1,Inputs!$G$7*$D359)*churn_nonbuyers)*(ic*Inputs!$C$7+fee_wd*Inputs!$E$7*(1-$B359)+fee_fx*Inputs!$D$7-cost_acc-cost_wd*Inputs!$E$7*(1-$B359)-cost_fx*Inputs!$D$7)</f>
        <v>327855.029296366</v>
      </c>
      <c r="M359" s="0" t="n">
        <f aca="false">12*Inputs!$B$8*(1-MIN(1,Inputs!$G$8*$D359)*churn_nonbuyers)*(ic*Inputs!$C$8+fee_wd*Inputs!$E$8*(1-$B359)+fee_fx*Inputs!$D$8-cost_acc-cost_wd*Inputs!$E$8*(1-$B359)-cost_fx*Inputs!$D$8)</f>
        <v>0</v>
      </c>
      <c r="N359" s="0" t="n">
        <f aca="false">K359+L359+I359-fixed</f>
        <v>-78916.5557803571</v>
      </c>
      <c r="O359" s="0" t="n">
        <f aca="false">K359+L359+M359-fixed</f>
        <v>-240794.447956357</v>
      </c>
      <c r="P359" s="0" t="n">
        <f aca="false">12*Inputs!$B$6*(1-MIN(1,Inputs!$F$6*$D359))*(ic*Inputs!$C$6+flat_fee-cost_acc-cost_wd*Inputs!$E$6*$E359-cost_fx*Inputs!$D$6)+12*Inputs!$B$7*(1-MIN(1,Inputs!$F$7*$D359))*(ic*Inputs!$C$7+flat_fee-cost_acc-cost_wd*Inputs!$E$7*$E359-cost_fx*Inputs!$D$7)+12*Inputs!$B$8*(1-MIN(1,Inputs!$F$8*$D359))*(ic*Inputs!$C$8+flat_fee-cost_acc-cost_wd*Inputs!$E$8*$E359-cost_fx*Inputs!$D$8)-fixed</f>
        <v>-291940.73277376</v>
      </c>
    </row>
    <row r="360" customFormat="false" ht="15" hidden="false" customHeight="false" outlineLevel="0" collapsed="false">
      <c r="A360" s="0" t="n">
        <v>295</v>
      </c>
      <c r="B360" s="0" t="n">
        <v>0.123068</v>
      </c>
      <c r="C360" s="0" t="n">
        <v>0.765646</v>
      </c>
      <c r="D360" s="0" t="n">
        <v>1.273716</v>
      </c>
      <c r="E360" s="0" t="n">
        <v>1.23957</v>
      </c>
      <c r="F360" s="0" t="n">
        <v>0.244267</v>
      </c>
      <c r="G360" s="0" t="n">
        <f aca="false">12*Inputs!$B$6*(MIN(1,$H$50*$C360)*(ic*Inputs!$C$6+pS+fee_fx*Inputs!$D$6-cost_acc-cost_wd*Inputs!$E$6*$E360-cost_fx*Inputs!$D$6-$F360)+(1-MIN(1,$H$50*$C360))*(1-MIN(1,Inputs!$G$6*$D360)*churn_nonbuyers)*(ic*Inputs!$C$6+fee_wd*Inputs!$E$6*(1-$B360)+fee_fx*Inputs!$D$6-cost_acc-cost_wd*Inputs!$E$6*(1-$B360)-cost_fx*Inputs!$D$6))</f>
        <v>209360.23629421</v>
      </c>
      <c r="H360" s="0" t="n">
        <f aca="false">12*Inputs!$B$7*(MIN(1,$H$51*$C360)*(ic*Inputs!$C$7+pE+fee_fx*Inputs!$D$7-cost_acc-cost_wd*Inputs!$E$7*$E360-cost_fx*Inputs!$D$7-$F360)+(1-MIN(1,$H$51*$C360))*(1-MIN(1,Inputs!$G$7*$D360)*churn_nonbuyers)*(ic*Inputs!$C$7+fee_wd*Inputs!$E$7*(1-$B360)+fee_fx*Inputs!$D$7-cost_acc-cost_wd*Inputs!$E$7*(1-$B360)-cost_fx*Inputs!$D$7))</f>
        <v>392444.128758787</v>
      </c>
      <c r="I360" s="0" t="n">
        <f aca="false">12*Inputs!$B$8*(MIN(1,$H$52*$C360)*(ic*Inputs!$C$8+pT-cost_acc-cost_wd*Inputs!$E$8-cost_fx*Inputs!$D$8-cost_ins)+(1-MIN(1,$H$52*$C360))*(1-MIN(1,Inputs!$G$8*$D360)*churn_nonbuyers)*(ic*Inputs!$C$8+fee_wd*Inputs!$E$8*(1-$B360)+fee_fx*Inputs!$D$8-cost_acc-cost_wd*Inputs!$E$8*(1-$B360)-cost_fx*Inputs!$D$8))</f>
        <v>126484.774633016</v>
      </c>
      <c r="J360" s="0" t="n">
        <f aca="false">G360+H360+I360-fixed</f>
        <v>28289.1396860139</v>
      </c>
      <c r="K360" s="0" t="n">
        <f aca="false">12*Inputs!$B$6*(1-MIN(1,Inputs!$G$6*$D360)*churn_nonbuyers)*(ic*Inputs!$C$6+fee_wd*Inputs!$E$6*(1-$B360)+fee_fx*Inputs!$D$6-cost_acc-cost_wd*Inputs!$E$6*(1-$B360)-cost_fx*Inputs!$D$6)</f>
        <v>172167.777220954</v>
      </c>
      <c r="L360" s="0" t="n">
        <f aca="false">12*Inputs!$B$7*(1-MIN(1,Inputs!$G$7*$D360)*churn_nonbuyers)*(ic*Inputs!$C$7+fee_wd*Inputs!$E$7*(1-$B360)+fee_fx*Inputs!$D$7-cost_acc-cost_wd*Inputs!$E$7*(1-$B360)-cost_fx*Inputs!$D$7)</f>
        <v>370748.515164572</v>
      </c>
      <c r="M360" s="0" t="n">
        <f aca="false">12*Inputs!$B$8*(1-MIN(1,Inputs!$G$8*$D360)*churn_nonbuyers)*(ic*Inputs!$C$8+fee_wd*Inputs!$E$8*(1-$B360)+fee_fx*Inputs!$D$8-cost_acc-cost_wd*Inputs!$E$8*(1-$B360)-cost_fx*Inputs!$D$8)</f>
        <v>34741.0279911168</v>
      </c>
      <c r="N360" s="0" t="n">
        <f aca="false">K360+L360+I360-fixed</f>
        <v>-30598.932981458</v>
      </c>
      <c r="O360" s="0" t="n">
        <f aca="false">K360+L360+M360-fixed</f>
        <v>-122342.679623357</v>
      </c>
      <c r="P360" s="0" t="n">
        <f aca="false">12*Inputs!$B$6*(1-MIN(1,Inputs!$F$6*$D360))*(ic*Inputs!$C$6+flat_fee-cost_acc-cost_wd*Inputs!$E$6*$E360-cost_fx*Inputs!$D$6)+12*Inputs!$B$7*(1-MIN(1,Inputs!$F$7*$D360))*(ic*Inputs!$C$7+flat_fee-cost_acc-cost_wd*Inputs!$E$7*$E360-cost_fx*Inputs!$D$7)+12*Inputs!$B$8*(1-MIN(1,Inputs!$F$8*$D360))*(ic*Inputs!$C$8+flat_fee-cost_acc-cost_wd*Inputs!$E$8*$E360-cost_fx*Inputs!$D$8)-fixed</f>
        <v>-171640.5623392</v>
      </c>
    </row>
    <row r="361" customFormat="false" ht="15" hidden="false" customHeight="false" outlineLevel="0" collapsed="false">
      <c r="A361" s="0" t="n">
        <v>296</v>
      </c>
      <c r="B361" s="0" t="n">
        <v>0.426264</v>
      </c>
      <c r="C361" s="0" t="n">
        <v>1.059872</v>
      </c>
      <c r="D361" s="0" t="n">
        <v>1.753036</v>
      </c>
      <c r="E361" s="0" t="n">
        <v>1.091758</v>
      </c>
      <c r="F361" s="0" t="n">
        <v>0.22329</v>
      </c>
      <c r="G361" s="0" t="n">
        <f aca="false">12*Inputs!$B$6*(MIN(1,$H$50*$C361)*(ic*Inputs!$C$6+pS+fee_fx*Inputs!$D$6-cost_acc-cost_wd*Inputs!$E$6*$E361-cost_fx*Inputs!$D$6-$F361)+(1-MIN(1,$H$50*$C361))*(1-MIN(1,Inputs!$G$6*$D361)*churn_nonbuyers)*(ic*Inputs!$C$6+fee_wd*Inputs!$E$6*(1-$B361)+fee_fx*Inputs!$D$6-cost_acc-cost_wd*Inputs!$E$6*(1-$B361)-cost_fx*Inputs!$D$6))</f>
        <v>187285.421808979</v>
      </c>
      <c r="H361" s="0" t="n">
        <f aca="false">12*Inputs!$B$7*(MIN(1,$H$51*$C361)*(ic*Inputs!$C$7+pE+fee_fx*Inputs!$D$7-cost_acc-cost_wd*Inputs!$E$7*$E361-cost_fx*Inputs!$D$7-$F361)+(1-MIN(1,$H$51*$C361))*(1-MIN(1,Inputs!$G$7*$D361)*churn_nonbuyers)*(ic*Inputs!$C$7+fee_wd*Inputs!$E$7*(1-$B361)+fee_fx*Inputs!$D$7-cost_acc-cost_wd*Inputs!$E$7*(1-$B361)-cost_fx*Inputs!$D$7))</f>
        <v>393088.580396736</v>
      </c>
      <c r="I361" s="0" t="n">
        <f aca="false">12*Inputs!$B$8*(MIN(1,$H$52*$C361)*(ic*Inputs!$C$8+pT-cost_acc-cost_wd*Inputs!$E$8-cost_fx*Inputs!$D$8-cost_ins)+(1-MIN(1,$H$52*$C361))*(1-MIN(1,Inputs!$G$8*$D361)*churn_nonbuyers)*(ic*Inputs!$C$8+fee_wd*Inputs!$E$8*(1-$B361)+fee_fx*Inputs!$D$8-cost_acc-cost_wd*Inputs!$E$8*(1-$B361)-cost_fx*Inputs!$D$8))</f>
        <v>152774.189568</v>
      </c>
      <c r="J361" s="0" t="n">
        <f aca="false">G361+H361+I361-fixed</f>
        <v>33148.1917737152</v>
      </c>
      <c r="K361" s="0" t="n">
        <f aca="false">12*Inputs!$B$6*(1-MIN(1,Inputs!$G$6*$D361)*churn_nonbuyers)*(ic*Inputs!$C$6+fee_wd*Inputs!$E$6*(1-$B361)+fee_fx*Inputs!$D$6-cost_acc-cost_wd*Inputs!$E$6*(1-$B361)-cost_fx*Inputs!$D$6)</f>
        <v>127927.625310029</v>
      </c>
      <c r="L361" s="0" t="n">
        <f aca="false">12*Inputs!$B$7*(1-MIN(1,Inputs!$G$7*$D361)*churn_nonbuyers)*(ic*Inputs!$C$7+fee_wd*Inputs!$E$7*(1-$B361)+fee_fx*Inputs!$D$7-cost_acc-cost_wd*Inputs!$E$7*(1-$B361)-cost_fx*Inputs!$D$7)</f>
        <v>323841.407058017</v>
      </c>
      <c r="M361" s="0" t="n">
        <f aca="false">12*Inputs!$B$8*(1-MIN(1,Inputs!$G$8*$D361)*churn_nonbuyers)*(ic*Inputs!$C$8+fee_wd*Inputs!$E$8*(1-$B361)+fee_fx*Inputs!$D$8-cost_acc-cost_wd*Inputs!$E$8*(1-$B361)-cost_fx*Inputs!$D$8)</f>
        <v>0</v>
      </c>
      <c r="N361" s="0" t="n">
        <f aca="false">K361+L361+I361-fixed</f>
        <v>-95456.7780639541</v>
      </c>
      <c r="O361" s="0" t="n">
        <f aca="false">K361+L361+M361-fixed</f>
        <v>-248230.967631954</v>
      </c>
      <c r="P361" s="0" t="n">
        <f aca="false">12*Inputs!$B$6*(1-MIN(1,Inputs!$F$6*$D361))*(ic*Inputs!$C$6+flat_fee-cost_acc-cost_wd*Inputs!$E$6*$E361-cost_fx*Inputs!$D$6)+12*Inputs!$B$7*(1-MIN(1,Inputs!$F$7*$D361))*(ic*Inputs!$C$7+flat_fee-cost_acc-cost_wd*Inputs!$E$7*$E361-cost_fx*Inputs!$D$7)+12*Inputs!$B$8*(1-MIN(1,Inputs!$F$8*$D361))*(ic*Inputs!$C$8+flat_fee-cost_acc-cost_wd*Inputs!$E$8*$E361-cost_fx*Inputs!$D$8)-fixed</f>
        <v>-377242.24285888</v>
      </c>
    </row>
    <row r="362" customFormat="false" ht="15" hidden="false" customHeight="false" outlineLevel="0" collapsed="false">
      <c r="A362" s="0" t="n">
        <v>297</v>
      </c>
      <c r="B362" s="0" t="n">
        <v>0.252684</v>
      </c>
      <c r="C362" s="0" t="n">
        <v>0.888636</v>
      </c>
      <c r="D362" s="0" t="n">
        <v>0.97</v>
      </c>
      <c r="E362" s="0" t="n">
        <v>1.186677</v>
      </c>
      <c r="F362" s="0" t="n">
        <v>0.092865</v>
      </c>
      <c r="G362" s="0" t="n">
        <f aca="false">12*Inputs!$B$6*(MIN(1,$H$50*$C362)*(ic*Inputs!$C$6+pS+fee_fx*Inputs!$D$6-cost_acc-cost_wd*Inputs!$E$6*$E362-cost_fx*Inputs!$D$6-$F362)+(1-MIN(1,$H$50*$C362))*(1-MIN(1,Inputs!$G$6*$D362)*churn_nonbuyers)*(ic*Inputs!$C$6+fee_wd*Inputs!$E$6*(1-$B362)+fee_fx*Inputs!$D$6-cost_acc-cost_wd*Inputs!$E$6*(1-$B362)-cost_fx*Inputs!$D$6))</f>
        <v>205614.338459873</v>
      </c>
      <c r="H362" s="0" t="n">
        <f aca="false">12*Inputs!$B$7*(MIN(1,$H$51*$C362)*(ic*Inputs!$C$7+pE+fee_fx*Inputs!$D$7-cost_acc-cost_wd*Inputs!$E$7*$E362-cost_fx*Inputs!$D$7-$F362)+(1-MIN(1,$H$51*$C362))*(1-MIN(1,Inputs!$G$7*$D362)*churn_nonbuyers)*(ic*Inputs!$C$7+fee_wd*Inputs!$E$7*(1-$B362)+fee_fx*Inputs!$D$7-cost_acc-cost_wd*Inputs!$E$7*(1-$B362)-cost_fx*Inputs!$D$7))</f>
        <v>399677.146026532</v>
      </c>
      <c r="I362" s="0" t="n">
        <f aca="false">12*Inputs!$B$8*(MIN(1,$H$52*$C362)*(ic*Inputs!$C$8+pT-cost_acc-cost_wd*Inputs!$E$8-cost_fx*Inputs!$D$8-cost_ins)+(1-MIN(1,$H$52*$C362))*(1-MIN(1,Inputs!$G$8*$D362)*churn_nonbuyers)*(ic*Inputs!$C$8+fee_wd*Inputs!$E$8*(1-$B362)+fee_fx*Inputs!$D$8-cost_acc-cost_wd*Inputs!$E$8*(1-$B362)-cost_fx*Inputs!$D$8))</f>
        <v>166220.022743553</v>
      </c>
      <c r="J362" s="0" t="n">
        <f aca="false">G362+H362+I362-fixed</f>
        <v>71511.5072299585</v>
      </c>
      <c r="K362" s="0" t="n">
        <f aca="false">12*Inputs!$B$6*(1-MIN(1,Inputs!$G$6*$D362)*churn_nonbuyers)*(ic*Inputs!$C$6+fee_wd*Inputs!$E$6*(1-$B362)+fee_fx*Inputs!$D$6-cost_acc-cost_wd*Inputs!$E$6*(1-$B362)-cost_fx*Inputs!$D$6)</f>
        <v>157200.649056</v>
      </c>
      <c r="L362" s="0" t="n">
        <f aca="false">12*Inputs!$B$7*(1-MIN(1,Inputs!$G$7*$D362)*churn_nonbuyers)*(ic*Inputs!$C$7+fee_wd*Inputs!$E$7*(1-$B362)+fee_fx*Inputs!$D$7-cost_acc-cost_wd*Inputs!$E$7*(1-$B362)-cost_fx*Inputs!$D$7)</f>
        <v>356139.2310336</v>
      </c>
      <c r="M362" s="0" t="n">
        <f aca="false">12*Inputs!$B$8*(1-MIN(1,Inputs!$G$8*$D362)*churn_nonbuyers)*(ic*Inputs!$C$8+fee_wd*Inputs!$E$8*(1-$B362)+fee_fx*Inputs!$D$8-cost_acc-cost_wd*Inputs!$E$8*(1-$B362)-cost_fx*Inputs!$D$8)</f>
        <v>100881.044928</v>
      </c>
      <c r="N362" s="0" t="n">
        <f aca="false">K362+L362+I362-fixed</f>
        <v>-20440.0971668467</v>
      </c>
      <c r="O362" s="0" t="n">
        <f aca="false">K362+L362+M362-fixed</f>
        <v>-85779.0749823999</v>
      </c>
      <c r="P362" s="0" t="n">
        <f aca="false">12*Inputs!$B$6*(1-MIN(1,Inputs!$F$6*$D362))*(ic*Inputs!$C$6+flat_fee-cost_acc-cost_wd*Inputs!$E$6*$E362-cost_fx*Inputs!$D$6)+12*Inputs!$B$7*(1-MIN(1,Inputs!$F$7*$D362))*(ic*Inputs!$C$7+flat_fee-cost_acc-cost_wd*Inputs!$E$7*$E362-cost_fx*Inputs!$D$7)+12*Inputs!$B$8*(1-MIN(1,Inputs!$F$8*$D362))*(ic*Inputs!$C$8+flat_fee-cost_acc-cost_wd*Inputs!$E$8*$E362-cost_fx*Inputs!$D$8)-fixed</f>
        <v>5401.30160000012</v>
      </c>
    </row>
    <row r="363" customFormat="false" ht="15" hidden="false" customHeight="false" outlineLevel="0" collapsed="false">
      <c r="A363" s="0" t="n">
        <v>298</v>
      </c>
      <c r="B363" s="0" t="n">
        <v>0.297364</v>
      </c>
      <c r="C363" s="0" t="n">
        <v>0.768569</v>
      </c>
      <c r="D363" s="0" t="n">
        <v>0.645554</v>
      </c>
      <c r="E363" s="0" t="n">
        <v>1.226895</v>
      </c>
      <c r="F363" s="0" t="n">
        <v>0.11955</v>
      </c>
      <c r="G363" s="0" t="n">
        <f aca="false">12*Inputs!$B$6*(MIN(1,$H$50*$C363)*(ic*Inputs!$C$6+pS+fee_fx*Inputs!$D$6-cost_acc-cost_wd*Inputs!$E$6*$E363-cost_fx*Inputs!$D$6-$F363)+(1-MIN(1,$H$50*$C363))*(1-MIN(1,Inputs!$G$6*$D363)*churn_nonbuyers)*(ic*Inputs!$C$6+fee_wd*Inputs!$E$6*(1-$B363)+fee_fx*Inputs!$D$6-cost_acc-cost_wd*Inputs!$E$6*(1-$B363)-cost_fx*Inputs!$D$6))</f>
        <v>194560.202522897</v>
      </c>
      <c r="H363" s="0" t="n">
        <f aca="false">12*Inputs!$B$7*(MIN(1,$H$51*$C363)*(ic*Inputs!$C$7+pE+fee_fx*Inputs!$D$7-cost_acc-cost_wd*Inputs!$E$7*$E363-cost_fx*Inputs!$D$7-$F363)+(1-MIN(1,$H$51*$C363))*(1-MIN(1,Inputs!$G$7*$D363)*churn_nonbuyers)*(ic*Inputs!$C$7+fee_wd*Inputs!$E$7*(1-$B363)+fee_fx*Inputs!$D$7-cost_acc-cost_wd*Inputs!$E$7*(1-$B363)-cost_fx*Inputs!$D$7))</f>
        <v>387155.428174654</v>
      </c>
      <c r="I363" s="0" t="n">
        <f aca="false">12*Inputs!$B$8*(MIN(1,$H$52*$C363)*(ic*Inputs!$C$8+pT-cost_acc-cost_wd*Inputs!$E$8-cost_fx*Inputs!$D$8-cost_ins)+(1-MIN(1,$H$52*$C363))*(1-MIN(1,Inputs!$G$8*$D363)*churn_nonbuyers)*(ic*Inputs!$C$8+fee_wd*Inputs!$E$8*(1-$B363)+fee_fx*Inputs!$D$8-cost_acc-cost_wd*Inputs!$E$8*(1-$B363)-cost_fx*Inputs!$D$8))</f>
        <v>189824.026141093</v>
      </c>
      <c r="J363" s="0" t="n">
        <f aca="false">G363+H363+I363-fixed</f>
        <v>71539.6568386429</v>
      </c>
      <c r="K363" s="0" t="n">
        <f aca="false">12*Inputs!$B$6*(1-MIN(1,Inputs!$G$6*$D363)*churn_nonbuyers)*(ic*Inputs!$C$6+fee_wd*Inputs!$E$6*(1-$B363)+fee_fx*Inputs!$D$6-cost_acc-cost_wd*Inputs!$E$6*(1-$B363)-cost_fx*Inputs!$D$6)</f>
        <v>153654.544221523</v>
      </c>
      <c r="L363" s="0" t="n">
        <f aca="false">12*Inputs!$B$7*(1-MIN(1,Inputs!$G$7*$D363)*churn_nonbuyers)*(ic*Inputs!$C$7+fee_wd*Inputs!$E$7*(1-$B363)+fee_fx*Inputs!$D$7-cost_acc-cost_wd*Inputs!$E$7*(1-$B363)-cost_fx*Inputs!$D$7)</f>
        <v>353400.249540914</v>
      </c>
      <c r="M363" s="0" t="n">
        <f aca="false">12*Inputs!$B$8*(1-MIN(1,Inputs!$G$8*$D363)*churn_nonbuyers)*(ic*Inputs!$C$8+fee_wd*Inputs!$E$8*(1-$B363)+fee_fx*Inputs!$D$8-cost_acc-cost_wd*Inputs!$E$8*(1-$B363)-cost_fx*Inputs!$D$8)</f>
        <v>171080.357940442</v>
      </c>
      <c r="N363" s="0" t="n">
        <f aca="false">K363+L363+I363-fixed</f>
        <v>-3121.1800964704</v>
      </c>
      <c r="O363" s="0" t="n">
        <f aca="false">K363+L363+M363-fixed</f>
        <v>-21864.8482971214</v>
      </c>
      <c r="P363" s="0" t="n">
        <f aca="false">12*Inputs!$B$6*(1-MIN(1,Inputs!$F$6*$D363))*(ic*Inputs!$C$6+flat_fee-cost_acc-cost_wd*Inputs!$E$6*$E363-cost_fx*Inputs!$D$6)+12*Inputs!$B$7*(1-MIN(1,Inputs!$F$7*$D363))*(ic*Inputs!$C$7+flat_fee-cost_acc-cost_wd*Inputs!$E$7*$E363-cost_fx*Inputs!$D$7)+12*Inputs!$B$8*(1-MIN(1,Inputs!$F$8*$D363))*(ic*Inputs!$C$8+flat_fee-cost_acc-cost_wd*Inputs!$E$8*$E363-cost_fx*Inputs!$D$8)-fixed</f>
        <v>153034.0978472</v>
      </c>
    </row>
    <row r="364" customFormat="false" ht="15" hidden="false" customHeight="false" outlineLevel="0" collapsed="false">
      <c r="A364" s="0" t="n">
        <v>299</v>
      </c>
      <c r="B364" s="0" t="n">
        <v>0.271483</v>
      </c>
      <c r="C364" s="0" t="n">
        <v>0.931578</v>
      </c>
      <c r="D364" s="0" t="n">
        <v>0.71672</v>
      </c>
      <c r="E364" s="0" t="n">
        <v>1.325005</v>
      </c>
      <c r="F364" s="0" t="n">
        <v>0.215766</v>
      </c>
      <c r="G364" s="0" t="n">
        <f aca="false">12*Inputs!$B$6*(MIN(1,$H$50*$C364)*(ic*Inputs!$C$6+pS+fee_fx*Inputs!$D$6-cost_acc-cost_wd*Inputs!$E$6*$E364-cost_fx*Inputs!$D$6-$F364)+(1-MIN(1,$H$50*$C364))*(1-MIN(1,Inputs!$G$6*$D364)*churn_nonbuyers)*(ic*Inputs!$C$6+fee_wd*Inputs!$E$6*(1-$B364)+fee_fx*Inputs!$D$6-cost_acc-cost_wd*Inputs!$E$6*(1-$B364)-cost_fx*Inputs!$D$6))</f>
        <v>201867.759950259</v>
      </c>
      <c r="H364" s="0" t="n">
        <f aca="false">12*Inputs!$B$7*(MIN(1,$H$51*$C364)*(ic*Inputs!$C$7+pE+fee_fx*Inputs!$D$7-cost_acc-cost_wd*Inputs!$E$7*$E364-cost_fx*Inputs!$D$7-$F364)+(1-MIN(1,$H$51*$C364))*(1-MIN(1,Inputs!$G$7*$D364)*churn_nonbuyers)*(ic*Inputs!$C$7+fee_wd*Inputs!$E$7*(1-$B364)+fee_fx*Inputs!$D$7-cost_acc-cost_wd*Inputs!$E$7*(1-$B364)-cost_fx*Inputs!$D$7))</f>
        <v>380428.057961658</v>
      </c>
      <c r="I364" s="0" t="n">
        <f aca="false">12*Inputs!$B$8*(MIN(1,$H$52*$C364)*(ic*Inputs!$C$8+pT-cost_acc-cost_wd*Inputs!$E$8-cost_fx*Inputs!$D$8-cost_ins)+(1-MIN(1,$H$52*$C364))*(1-MIN(1,Inputs!$G$8*$D364)*churn_nonbuyers)*(ic*Inputs!$C$8+fee_wd*Inputs!$E$8*(1-$B364)+fee_fx*Inputs!$D$8-cost_acc-cost_wd*Inputs!$E$8*(1-$B364)-cost_fx*Inputs!$D$8))</f>
        <v>188605.394680342</v>
      </c>
      <c r="J364" s="0" t="n">
        <f aca="false">G364+H364+I364-fixed</f>
        <v>70901.2125922584</v>
      </c>
      <c r="K364" s="0" t="n">
        <f aca="false">12*Inputs!$B$6*(1-MIN(1,Inputs!$G$6*$D364)*churn_nonbuyers)*(ic*Inputs!$C$6+fee_wd*Inputs!$E$6*(1-$B364)+fee_fx*Inputs!$D$6-cost_acc-cost_wd*Inputs!$E$6*(1-$B364)-cost_fx*Inputs!$D$6)</f>
        <v>156682.866929472</v>
      </c>
      <c r="L364" s="0" t="n">
        <f aca="false">12*Inputs!$B$7*(1-MIN(1,Inputs!$G$7*$D364)*churn_nonbuyers)*(ic*Inputs!$C$7+fee_wd*Inputs!$E$7*(1-$B364)+fee_fx*Inputs!$D$7-cost_acc-cost_wd*Inputs!$E$7*(1-$B364)-cost_fx*Inputs!$D$7)</f>
        <v>356277.576797683</v>
      </c>
      <c r="M364" s="0" t="n">
        <f aca="false">12*Inputs!$B$8*(1-MIN(1,Inputs!$G$8*$D364)*churn_nonbuyers)*(ic*Inputs!$C$8+fee_wd*Inputs!$E$8*(1-$B364)+fee_fx*Inputs!$D$8-cost_acc-cost_wd*Inputs!$E$8*(1-$B364)-cost_fx*Inputs!$D$8)</f>
        <v>156150.427537536</v>
      </c>
      <c r="N364" s="0" t="n">
        <f aca="false">K364+L364+I364-fixed</f>
        <v>1565.83840749739</v>
      </c>
      <c r="O364" s="0" t="n">
        <f aca="false">K364+L364+M364-fixed</f>
        <v>-30889.1287353088</v>
      </c>
      <c r="P364" s="0" t="n">
        <f aca="false">12*Inputs!$B$6*(1-MIN(1,Inputs!$F$6*$D364))*(ic*Inputs!$C$6+flat_fee-cost_acc-cost_wd*Inputs!$E$6*$E364-cost_fx*Inputs!$D$6)+12*Inputs!$B$7*(1-MIN(1,Inputs!$F$7*$D364))*(ic*Inputs!$C$7+flat_fee-cost_acc-cost_wd*Inputs!$E$7*$E364-cost_fx*Inputs!$D$7)+12*Inputs!$B$8*(1-MIN(1,Inputs!$F$8*$D364))*(ic*Inputs!$C$8+flat_fee-cost_acc-cost_wd*Inputs!$E$8*$E364-cost_fx*Inputs!$D$8)-fixed</f>
        <v>67723.1839040001</v>
      </c>
    </row>
    <row r="365" customFormat="false" ht="15" hidden="false" customHeight="false" outlineLevel="0" collapsed="false">
      <c r="A365" s="0" t="n">
        <v>300</v>
      </c>
      <c r="B365" s="0" t="n">
        <v>0.342364</v>
      </c>
      <c r="C365" s="0" t="n">
        <v>0.955841</v>
      </c>
      <c r="D365" s="0" t="n">
        <v>1.145726</v>
      </c>
      <c r="E365" s="0" t="n">
        <v>1.339332</v>
      </c>
      <c r="F365" s="0" t="n">
        <v>0.13415</v>
      </c>
      <c r="G365" s="0" t="n">
        <f aca="false">12*Inputs!$B$6*(MIN(1,$H$50*$C365)*(ic*Inputs!$C$6+pS+fee_fx*Inputs!$D$6-cost_acc-cost_wd*Inputs!$E$6*$E365-cost_fx*Inputs!$D$6-$F365)+(1-MIN(1,$H$50*$C365))*(1-MIN(1,Inputs!$G$6*$D365)*churn_nonbuyers)*(ic*Inputs!$C$6+fee_wd*Inputs!$E$6*(1-$B365)+fee_fx*Inputs!$D$6-cost_acc-cost_wd*Inputs!$E$6*(1-$B365)-cost_fx*Inputs!$D$6))</f>
        <v>192420.847778816</v>
      </c>
      <c r="H365" s="0" t="n">
        <f aca="false">12*Inputs!$B$7*(MIN(1,$H$51*$C365)*(ic*Inputs!$C$7+pE+fee_fx*Inputs!$D$7-cost_acc-cost_wd*Inputs!$E$7*$E365-cost_fx*Inputs!$D$7-$F365)+(1-MIN(1,$H$51*$C365))*(1-MIN(1,Inputs!$G$7*$D365)*churn_nonbuyers)*(ic*Inputs!$C$7+fee_wd*Inputs!$E$7*(1-$B365)+fee_fx*Inputs!$D$7-cost_acc-cost_wd*Inputs!$E$7*(1-$B365)-cost_fx*Inputs!$D$7))</f>
        <v>374990.800214664</v>
      </c>
      <c r="I365" s="0" t="n">
        <f aca="false">12*Inputs!$B$8*(MIN(1,$H$52*$C365)*(ic*Inputs!$C$8+pT-cost_acc-cost_wd*Inputs!$E$8-cost_fx*Inputs!$D$8-cost_ins)+(1-MIN(1,$H$52*$C365))*(1-MIN(1,Inputs!$G$8*$D365)*churn_nonbuyers)*(ic*Inputs!$C$8+fee_wd*Inputs!$E$8*(1-$B365)+fee_fx*Inputs!$D$8-cost_acc-cost_wd*Inputs!$E$8*(1-$B365)-cost_fx*Inputs!$D$8))</f>
        <v>158087.04651222</v>
      </c>
      <c r="J365" s="0" t="n">
        <f aca="false">G365+H365+I365-fixed</f>
        <v>25498.6945057001</v>
      </c>
      <c r="K365" s="0" t="n">
        <f aca="false">12*Inputs!$B$6*(1-MIN(1,Inputs!$G$6*$D365)*churn_nonbuyers)*(ic*Inputs!$C$6+fee_wd*Inputs!$E$6*(1-$B365)+fee_fx*Inputs!$D$6-cost_acc-cost_wd*Inputs!$E$6*(1-$B365)-cost_fx*Inputs!$D$6)</f>
        <v>143574.904341101</v>
      </c>
      <c r="L365" s="0" t="n">
        <f aca="false">12*Inputs!$B$7*(1-MIN(1,Inputs!$G$7*$D365)*churn_nonbuyers)*(ic*Inputs!$C$7+fee_wd*Inputs!$E$7*(1-$B365)+fee_fx*Inputs!$D$7-cost_acc-cost_wd*Inputs!$E$7*(1-$B365)-cost_fx*Inputs!$D$7)</f>
        <v>341735.425356661</v>
      </c>
      <c r="M365" s="0" t="n">
        <f aca="false">12*Inputs!$B$8*(1-MIN(1,Inputs!$G$8*$D365)*churn_nonbuyers)*(ic*Inputs!$C$8+fee_wd*Inputs!$E$8*(1-$B365)+fee_fx*Inputs!$D$8-cost_acc-cost_wd*Inputs!$E$8*(1-$B365)-cost_fx*Inputs!$D$8)</f>
        <v>61370.8308184704</v>
      </c>
      <c r="N365" s="0" t="n">
        <f aca="false">K365+L365+I365-fixed</f>
        <v>-56602.6237900185</v>
      </c>
      <c r="O365" s="0" t="n">
        <f aca="false">K365+L365+M365-fixed</f>
        <v>-153318.839483768</v>
      </c>
      <c r="P365" s="0" t="n">
        <f aca="false">12*Inputs!$B$6*(1-MIN(1,Inputs!$F$6*$D365))*(ic*Inputs!$C$6+flat_fee-cost_acc-cost_wd*Inputs!$E$6*$E365-cost_fx*Inputs!$D$6)+12*Inputs!$B$7*(1-MIN(1,Inputs!$F$7*$D365))*(ic*Inputs!$C$7+flat_fee-cost_acc-cost_wd*Inputs!$E$7*$E365-cost_fx*Inputs!$D$7)+12*Inputs!$B$8*(1-MIN(1,Inputs!$F$8*$D365))*(ic*Inputs!$C$8+flat_fee-cost_acc-cost_wd*Inputs!$E$8*$E365-cost_fx*Inputs!$D$8)-fixed</f>
        <v>-146430.51692032</v>
      </c>
    </row>
    <row r="366" customFormat="false" ht="15" hidden="false" customHeight="false" outlineLevel="0" collapsed="false">
      <c r="A366" s="0" t="n">
        <v>301</v>
      </c>
      <c r="B366" s="0" t="n">
        <v>0.312021</v>
      </c>
      <c r="C366" s="0" t="n">
        <v>0.727316</v>
      </c>
      <c r="D366" s="0" t="n">
        <v>0.730096</v>
      </c>
      <c r="E366" s="0" t="n">
        <v>1.07114</v>
      </c>
      <c r="F366" s="0" t="n">
        <v>0.187872</v>
      </c>
      <c r="G366" s="0" t="n">
        <f aca="false">12*Inputs!$B$6*(MIN(1,$H$50*$C366)*(ic*Inputs!$C$6+pS+fee_fx*Inputs!$D$6-cost_acc-cost_wd*Inputs!$E$6*$E366-cost_fx*Inputs!$D$6-$F366)+(1-MIN(1,$H$50*$C366))*(1-MIN(1,Inputs!$G$6*$D366)*churn_nonbuyers)*(ic*Inputs!$C$6+fee_wd*Inputs!$E$6*(1-$B366)+fee_fx*Inputs!$D$6-cost_acc-cost_wd*Inputs!$E$6*(1-$B366)-cost_fx*Inputs!$D$6))</f>
        <v>191282.372563139</v>
      </c>
      <c r="H366" s="0" t="n">
        <f aca="false">12*Inputs!$B$7*(MIN(1,$H$51*$C366)*(ic*Inputs!$C$7+pE+fee_fx*Inputs!$D$7-cost_acc-cost_wd*Inputs!$E$7*$E366-cost_fx*Inputs!$D$7-$F366)+(1-MIN(1,$H$51*$C366))*(1-MIN(1,Inputs!$G$7*$D366)*churn_nonbuyers)*(ic*Inputs!$C$7+fee_wd*Inputs!$E$7*(1-$B366)+fee_fx*Inputs!$D$7-cost_acc-cost_wd*Inputs!$E$7*(1-$B366)-cost_fx*Inputs!$D$7))</f>
        <v>393419.686997546</v>
      </c>
      <c r="I366" s="0" t="n">
        <f aca="false">12*Inputs!$B$8*(MIN(1,$H$52*$C366)*(ic*Inputs!$C$8+pT-cost_acc-cost_wd*Inputs!$E$8-cost_fx*Inputs!$D$8-cost_ins)+(1-MIN(1,$H$52*$C366))*(1-MIN(1,Inputs!$G$8*$D366)*churn_nonbuyers)*(ic*Inputs!$C$8+fee_wd*Inputs!$E$8*(1-$B366)+fee_fx*Inputs!$D$8-cost_acc-cost_wd*Inputs!$E$8*(1-$B366)-cost_fx*Inputs!$D$8))</f>
        <v>179581.856488548</v>
      </c>
      <c r="J366" s="0" t="n">
        <f aca="false">G366+H366+I366-fixed</f>
        <v>64283.9160492329</v>
      </c>
      <c r="K366" s="0" t="n">
        <f aca="false">12*Inputs!$B$6*(1-MIN(1,Inputs!$G$6*$D366)*churn_nonbuyers)*(ic*Inputs!$C$6+fee_wd*Inputs!$E$6*(1-$B366)+fee_fx*Inputs!$D$6-cost_acc-cost_wd*Inputs!$E$6*(1-$B366)-cost_fx*Inputs!$D$6)</f>
        <v>150949.806364915</v>
      </c>
      <c r="L366" s="0" t="n">
        <f aca="false">12*Inputs!$B$7*(1-MIN(1,Inputs!$G$7*$D366)*churn_nonbuyers)*(ic*Inputs!$C$7+fee_wd*Inputs!$E$7*(1-$B366)+fee_fx*Inputs!$D$7-cost_acc-cost_wd*Inputs!$E$7*(1-$B366)-cost_fx*Inputs!$D$7)</f>
        <v>350421.853610949</v>
      </c>
      <c r="M366" s="0" t="n">
        <f aca="false">12*Inputs!$B$8*(1-MIN(1,Inputs!$G$8*$D366)*churn_nonbuyers)*(ic*Inputs!$C$8+fee_wd*Inputs!$E$8*(1-$B366)+fee_fx*Inputs!$D$8-cost_acc-cost_wd*Inputs!$E$8*(1-$B366)-cost_fx*Inputs!$D$8)</f>
        <v>152264.915462938</v>
      </c>
      <c r="N366" s="0" t="n">
        <f aca="false">K366+L366+I366-fixed</f>
        <v>-19046.4835355873</v>
      </c>
      <c r="O366" s="0" t="n">
        <f aca="false">K366+L366+M366-fixed</f>
        <v>-46363.424561198</v>
      </c>
      <c r="P366" s="0" t="n">
        <f aca="false">12*Inputs!$B$6*(1-MIN(1,Inputs!$F$6*$D366))*(ic*Inputs!$C$6+flat_fee-cost_acc-cost_wd*Inputs!$E$6*$E366-cost_fx*Inputs!$D$6)+12*Inputs!$B$7*(1-MIN(1,Inputs!$F$7*$D366))*(ic*Inputs!$C$7+flat_fee-cost_acc-cost_wd*Inputs!$E$7*$E366-cost_fx*Inputs!$D$7)+12*Inputs!$B$8*(1-MIN(1,Inputs!$F$8*$D366))*(ic*Inputs!$C$8+flat_fee-cost_acc-cost_wd*Inputs!$E$8*$E366-cost_fx*Inputs!$D$8)-fixed</f>
        <v>187337.7099776</v>
      </c>
    </row>
    <row r="367" customFormat="false" ht="15" hidden="false" customHeight="false" outlineLevel="0" collapsed="false">
      <c r="A367" s="0" t="n">
        <v>302</v>
      </c>
      <c r="B367" s="0" t="n">
        <v>0.2343</v>
      </c>
      <c r="C367" s="0" t="n">
        <v>0.741955</v>
      </c>
      <c r="D367" s="0" t="n">
        <v>0.960427</v>
      </c>
      <c r="E367" s="0" t="n">
        <v>1.066054</v>
      </c>
      <c r="F367" s="0" t="n">
        <v>0.07824</v>
      </c>
      <c r="G367" s="0" t="n">
        <f aca="false">12*Inputs!$B$6*(MIN(1,$H$50*$C367)*(ic*Inputs!$C$6+pS+fee_fx*Inputs!$D$6-cost_acc-cost_wd*Inputs!$E$6*$E367-cost_fx*Inputs!$D$6-$F367)+(1-MIN(1,$H$50*$C367))*(1-MIN(1,Inputs!$G$6*$D367)*churn_nonbuyers)*(ic*Inputs!$C$6+fee_wd*Inputs!$E$6*(1-$B367)+fee_fx*Inputs!$D$6-cost_acc-cost_wd*Inputs!$E$6*(1-$B367)-cost_fx*Inputs!$D$6))</f>
        <v>202380.00848191</v>
      </c>
      <c r="H367" s="0" t="n">
        <f aca="false">12*Inputs!$B$7*(MIN(1,$H$51*$C367)*(ic*Inputs!$C$7+pE+fee_fx*Inputs!$D$7-cost_acc-cost_wd*Inputs!$E$7*$E367-cost_fx*Inputs!$D$7-$F367)+(1-MIN(1,$H$51*$C367))*(1-MIN(1,Inputs!$G$7*$D367)*churn_nonbuyers)*(ic*Inputs!$C$7+fee_wd*Inputs!$E$7*(1-$B367)+fee_fx*Inputs!$D$7-cost_acc-cost_wd*Inputs!$E$7*(1-$B367)-cost_fx*Inputs!$D$7))</f>
        <v>405307.770205888</v>
      </c>
      <c r="I367" s="0" t="n">
        <f aca="false">12*Inputs!$B$8*(MIN(1,$H$52*$C367)*(ic*Inputs!$C$8+pT-cost_acc-cost_wd*Inputs!$E$8-cost_fx*Inputs!$D$8-cost_ins)+(1-MIN(1,$H$52*$C367))*(1-MIN(1,Inputs!$G$8*$D367)*churn_nonbuyers)*(ic*Inputs!$C$8+fee_wd*Inputs!$E$8*(1-$B367)+fee_fx*Inputs!$D$8-cost_acc-cost_wd*Inputs!$E$8*(1-$B367)-cost_fx*Inputs!$D$8))</f>
        <v>156586.147495248</v>
      </c>
      <c r="J367" s="0" t="n">
        <f aca="false">G367+H367+I367-fixed</f>
        <v>64273.9261830463</v>
      </c>
      <c r="K367" s="0" t="n">
        <f aca="false">12*Inputs!$B$6*(1-MIN(1,Inputs!$G$6*$D367)*churn_nonbuyers)*(ic*Inputs!$C$6+fee_wd*Inputs!$E$6*(1-$B367)+fee_fx*Inputs!$D$6-cost_acc-cost_wd*Inputs!$E$6*(1-$B367)-cost_fx*Inputs!$D$6)</f>
        <v>159799.89777192</v>
      </c>
      <c r="L367" s="0" t="n">
        <f aca="false">12*Inputs!$B$7*(1-MIN(1,Inputs!$G$7*$D367)*churn_nonbuyers)*(ic*Inputs!$C$7+fee_wd*Inputs!$E$7*(1-$B367)+fee_fx*Inputs!$D$7-cost_acc-cost_wd*Inputs!$E$7*(1-$B367)-cost_fx*Inputs!$D$7)</f>
        <v>358815.596167152</v>
      </c>
      <c r="M367" s="0" t="n">
        <f aca="false">12*Inputs!$B$8*(1-MIN(1,Inputs!$G$8*$D367)*churn_nonbuyers)*(ic*Inputs!$C$8+fee_wd*Inputs!$E$8*(1-$B367)+fee_fx*Inputs!$D$8-cost_acc-cost_wd*Inputs!$E$8*(1-$B367)-cost_fx*Inputs!$D$8)</f>
        <v>103276.18138896</v>
      </c>
      <c r="N367" s="0" t="n">
        <f aca="false">K367+L367+I367-fixed</f>
        <v>-24798.35856568</v>
      </c>
      <c r="O367" s="0" t="n">
        <f aca="false">K367+L367+M367-fixed</f>
        <v>-78108.3246719679</v>
      </c>
      <c r="P367" s="0" t="n">
        <f aca="false">12*Inputs!$B$6*(1-MIN(1,Inputs!$F$6*$D367))*(ic*Inputs!$C$6+flat_fee-cost_acc-cost_wd*Inputs!$E$6*$E367-cost_fx*Inputs!$D$6)+12*Inputs!$B$7*(1-MIN(1,Inputs!$F$7*$D367))*(ic*Inputs!$C$7+flat_fee-cost_acc-cost_wd*Inputs!$E$7*$E367-cost_fx*Inputs!$D$7)+12*Inputs!$B$8*(1-MIN(1,Inputs!$F$8*$D367))*(ic*Inputs!$C$8+flat_fee-cost_acc-cost_wd*Inputs!$E$8*$E367-cost_fx*Inputs!$D$8)-fixed</f>
        <v>63625.64555792</v>
      </c>
    </row>
    <row r="368" customFormat="false" ht="15" hidden="false" customHeight="false" outlineLevel="0" collapsed="false">
      <c r="A368" s="0" t="n">
        <v>303</v>
      </c>
      <c r="B368" s="0" t="n">
        <v>0.175917</v>
      </c>
      <c r="C368" s="0" t="n">
        <v>1.053982</v>
      </c>
      <c r="D368" s="0" t="n">
        <v>1.560566</v>
      </c>
      <c r="E368" s="0" t="n">
        <v>1.32421</v>
      </c>
      <c r="F368" s="0" t="n">
        <v>0.193691</v>
      </c>
      <c r="G368" s="0" t="n">
        <f aca="false">12*Inputs!$B$6*(MIN(1,$H$50*$C368)*(ic*Inputs!$C$6+pS+fee_fx*Inputs!$D$6-cost_acc-cost_wd*Inputs!$E$6*$E368-cost_fx*Inputs!$D$6-$F368)+(1-MIN(1,$H$50*$C368))*(1-MIN(1,Inputs!$G$6*$D368)*churn_nonbuyers)*(ic*Inputs!$C$6+fee_wd*Inputs!$E$6*(1-$B368)+fee_fx*Inputs!$D$6-cost_acc-cost_wd*Inputs!$E$6*(1-$B368)-cost_fx*Inputs!$D$6))</f>
        <v>213699.683037556</v>
      </c>
      <c r="H368" s="0" t="n">
        <f aca="false">12*Inputs!$B$7*(MIN(1,$H$51*$C368)*(ic*Inputs!$C$7+pE+fee_fx*Inputs!$D$7-cost_acc-cost_wd*Inputs!$E$7*$E368-cost_fx*Inputs!$D$7-$F368)+(1-MIN(1,$H$51*$C368))*(1-MIN(1,Inputs!$G$7*$D368)*churn_nonbuyers)*(ic*Inputs!$C$7+fee_wd*Inputs!$E$7*(1-$B368)+fee_fx*Inputs!$D$7-cost_acc-cost_wd*Inputs!$E$7*(1-$B368)-cost_fx*Inputs!$D$7))</f>
        <v>387293.616622093</v>
      </c>
      <c r="I368" s="0" t="n">
        <f aca="false">12*Inputs!$B$8*(MIN(1,$H$52*$C368)*(ic*Inputs!$C$8+pT-cost_acc-cost_wd*Inputs!$E$8-cost_fx*Inputs!$D$8-cost_ins)+(1-MIN(1,$H$52*$C368))*(1-MIN(1,Inputs!$G$8*$D368)*churn_nonbuyers)*(ic*Inputs!$C$8+fee_wd*Inputs!$E$8*(1-$B368)+fee_fx*Inputs!$D$8-cost_acc-cost_wd*Inputs!$E$8*(1-$B368)-cost_fx*Inputs!$D$8))</f>
        <v>151925.181408</v>
      </c>
      <c r="J368" s="0" t="n">
        <f aca="false">G368+H368+I368-fixed</f>
        <v>52918.4810676498</v>
      </c>
      <c r="K368" s="0" t="n">
        <f aca="false">12*Inputs!$B$6*(1-MIN(1,Inputs!$G$6*$D368)*churn_nonbuyers)*(ic*Inputs!$C$6+fee_wd*Inputs!$E$6*(1-$B368)+fee_fx*Inputs!$D$6-cost_acc-cost_wd*Inputs!$E$6*(1-$B368)-cost_fx*Inputs!$D$6)</f>
        <v>162514.063360958</v>
      </c>
      <c r="L368" s="0" t="n">
        <f aca="false">12*Inputs!$B$7*(1-MIN(1,Inputs!$G$7*$D368)*churn_nonbuyers)*(ic*Inputs!$C$7+fee_wd*Inputs!$E$7*(1-$B368)+fee_fx*Inputs!$D$7-cost_acc-cost_wd*Inputs!$E$7*(1-$B368)-cost_fx*Inputs!$D$7)</f>
        <v>360177.315648575</v>
      </c>
      <c r="M368" s="0" t="n">
        <f aca="false">12*Inputs!$B$8*(1-MIN(1,Inputs!$G$8*$D368)*churn_nonbuyers)*(ic*Inputs!$C$8+fee_wd*Inputs!$E$8*(1-$B368)+fee_fx*Inputs!$D$8-cost_acc-cost_wd*Inputs!$E$8*(1-$B368)-cost_fx*Inputs!$D$8)</f>
        <v>0</v>
      </c>
      <c r="N368" s="0" t="n">
        <f aca="false">K368+L368+I368-fixed</f>
        <v>-25383.4395824664</v>
      </c>
      <c r="O368" s="0" t="n">
        <f aca="false">K368+L368+M368-fixed</f>
        <v>-177308.620990466</v>
      </c>
      <c r="P368" s="0" t="n">
        <f aca="false">12*Inputs!$B$6*(1-MIN(1,Inputs!$F$6*$D368))*(ic*Inputs!$C$6+flat_fee-cost_acc-cost_wd*Inputs!$E$6*$E368-cost_fx*Inputs!$D$6)+12*Inputs!$B$7*(1-MIN(1,Inputs!$F$7*$D368))*(ic*Inputs!$C$7+flat_fee-cost_acc-cost_wd*Inputs!$E$7*$E368-cost_fx*Inputs!$D$7)+12*Inputs!$B$8*(1-MIN(1,Inputs!$F$8*$D368))*(ic*Inputs!$C$8+flat_fee-cost_acc-cost_wd*Inputs!$E$8*$E368-cost_fx*Inputs!$D$8)-fixed</f>
        <v>-342087.7185616</v>
      </c>
    </row>
    <row r="369" customFormat="false" ht="15" hidden="false" customHeight="false" outlineLevel="0" collapsed="false">
      <c r="A369" s="0" t="n">
        <v>304</v>
      </c>
      <c r="B369" s="0" t="n">
        <v>0.135658</v>
      </c>
      <c r="C369" s="0" t="n">
        <v>0.921964</v>
      </c>
      <c r="D369" s="0" t="n">
        <v>0.894243</v>
      </c>
      <c r="E369" s="0" t="n">
        <v>1.204068</v>
      </c>
      <c r="F369" s="0" t="n">
        <v>0.080889</v>
      </c>
      <c r="G369" s="0" t="n">
        <f aca="false">12*Inputs!$B$6*(MIN(1,$H$50*$C369)*(ic*Inputs!$C$6+pS+fee_fx*Inputs!$D$6-cost_acc-cost_wd*Inputs!$E$6*$E369-cost_fx*Inputs!$D$6-$F369)+(1-MIN(1,$H$50*$C369))*(1-MIN(1,Inputs!$G$6*$D369)*churn_nonbuyers)*(ic*Inputs!$C$6+fee_wd*Inputs!$E$6*(1-$B369)+fee_fx*Inputs!$D$6-cost_acc-cost_wd*Inputs!$E$6*(1-$B369)-cost_fx*Inputs!$D$6))</f>
        <v>222805.603212639</v>
      </c>
      <c r="H369" s="0" t="n">
        <f aca="false">12*Inputs!$B$7*(MIN(1,$H$51*$C369)*(ic*Inputs!$C$7+pE+fee_fx*Inputs!$D$7-cost_acc-cost_wd*Inputs!$E$7*$E369-cost_fx*Inputs!$D$7-$F369)+(1-MIN(1,$H$51*$C369))*(1-MIN(1,Inputs!$G$7*$D369)*churn_nonbuyers)*(ic*Inputs!$C$7+fee_wd*Inputs!$E$7*(1-$B369)+fee_fx*Inputs!$D$7-cost_acc-cost_wd*Inputs!$E$7*(1-$B369)-cost_fx*Inputs!$D$7))</f>
        <v>410976.824193161</v>
      </c>
      <c r="I369" s="0" t="n">
        <f aca="false">12*Inputs!$B$8*(MIN(1,$H$52*$C369)*(ic*Inputs!$C$8+pT-cost_acc-cost_wd*Inputs!$E$8-cost_fx*Inputs!$D$8-cost_ins)+(1-MIN(1,$H$52*$C369))*(1-MIN(1,Inputs!$G$8*$D369)*churn_nonbuyers)*(ic*Inputs!$C$8+fee_wd*Inputs!$E$8*(1-$B369)+fee_fx*Inputs!$D$8-cost_acc-cost_wd*Inputs!$E$8*(1-$B369)-cost_fx*Inputs!$D$8))</f>
        <v>175325.715256385</v>
      </c>
      <c r="J369" s="0" t="n">
        <f aca="false">G369+H369+I369-fixed</f>
        <v>109108.142662185</v>
      </c>
      <c r="K369" s="0" t="n">
        <f aca="false">12*Inputs!$B$6*(1-MIN(1,Inputs!$G$6*$D369)*churn_nonbuyers)*(ic*Inputs!$C$6+fee_wd*Inputs!$E$6*(1-$B369)+fee_fx*Inputs!$D$6-cost_acc-cost_wd*Inputs!$E$6*(1-$B369)-cost_fx*Inputs!$D$6)</f>
        <v>173924.719321637</v>
      </c>
      <c r="L369" s="0" t="n">
        <f aca="false">12*Inputs!$B$7*(1-MIN(1,Inputs!$G$7*$D369)*churn_nonbuyers)*(ic*Inputs!$C$7+fee_wd*Inputs!$E$7*(1-$B369)+fee_fx*Inputs!$D$7-cost_acc-cost_wd*Inputs!$E$7*(1-$B369)-cost_fx*Inputs!$D$7)</f>
        <v>373372.549128982</v>
      </c>
      <c r="M369" s="0" t="n">
        <f aca="false">12*Inputs!$B$8*(1-MIN(1,Inputs!$G$8*$D369)*churn_nonbuyers)*(ic*Inputs!$C$8+fee_wd*Inputs!$E$8*(1-$B369)+fee_fx*Inputs!$D$8-cost_acc-cost_wd*Inputs!$E$8*(1-$B369)-cost_fx*Inputs!$D$8)</f>
        <v>119647.832247638</v>
      </c>
      <c r="N369" s="0" t="n">
        <f aca="false">K369+L369+I369-fixed</f>
        <v>22622.9837070042</v>
      </c>
      <c r="O369" s="0" t="n">
        <f aca="false">K369+L369+M369-fixed</f>
        <v>-33054.8993017427</v>
      </c>
      <c r="P369" s="0" t="n">
        <f aca="false">12*Inputs!$B$6*(1-MIN(1,Inputs!$F$6*$D369))*(ic*Inputs!$C$6+flat_fee-cost_acc-cost_wd*Inputs!$E$6*$E369-cost_fx*Inputs!$D$6)+12*Inputs!$B$7*(1-MIN(1,Inputs!$F$7*$D369))*(ic*Inputs!$C$7+flat_fee-cost_acc-cost_wd*Inputs!$E$7*$E369-cost_fx*Inputs!$D$7)+12*Inputs!$B$8*(1-MIN(1,Inputs!$F$8*$D369))*(ic*Inputs!$C$8+flat_fee-cost_acc-cost_wd*Inputs!$E$8*$E369-cost_fx*Inputs!$D$8)-fixed</f>
        <v>36774.3688217602</v>
      </c>
    </row>
    <row r="370" customFormat="false" ht="15" hidden="false" customHeight="false" outlineLevel="0" collapsed="false">
      <c r="A370" s="0" t="n">
        <v>305</v>
      </c>
      <c r="B370" s="0" t="n">
        <v>0.414829</v>
      </c>
      <c r="C370" s="0" t="n">
        <v>0.846206</v>
      </c>
      <c r="D370" s="0" t="n">
        <v>1.110363</v>
      </c>
      <c r="E370" s="0" t="n">
        <v>1.067215</v>
      </c>
      <c r="F370" s="0" t="n">
        <v>0.193583</v>
      </c>
      <c r="G370" s="0" t="n">
        <f aca="false">12*Inputs!$B$6*(MIN(1,$H$50*$C370)*(ic*Inputs!$C$6+pS+fee_fx*Inputs!$D$6-cost_acc-cost_wd*Inputs!$E$6*$E370-cost_fx*Inputs!$D$6-$F370)+(1-MIN(1,$H$50*$C370))*(1-MIN(1,Inputs!$G$6*$D370)*churn_nonbuyers)*(ic*Inputs!$C$6+fee_wd*Inputs!$E$6*(1-$B370)+fee_fx*Inputs!$D$6-cost_acc-cost_wd*Inputs!$E$6*(1-$B370)-cost_fx*Inputs!$D$6))</f>
        <v>182027.447889247</v>
      </c>
      <c r="H370" s="0" t="n">
        <f aca="false">12*Inputs!$B$7*(MIN(1,$H$51*$C370)*(ic*Inputs!$C$7+pE+fee_fx*Inputs!$D$7-cost_acc-cost_wd*Inputs!$E$7*$E370-cost_fx*Inputs!$D$7-$F370)+(1-MIN(1,$H$51*$C370))*(1-MIN(1,Inputs!$G$7*$D370)*churn_nonbuyers)*(ic*Inputs!$C$7+fee_wd*Inputs!$E$7*(1-$B370)+fee_fx*Inputs!$D$7-cost_acc-cost_wd*Inputs!$E$7*(1-$B370)-cost_fx*Inputs!$D$7))</f>
        <v>388381.716865579</v>
      </c>
      <c r="I370" s="0" t="n">
        <f aca="false">12*Inputs!$B$8*(MIN(1,$H$52*$C370)*(ic*Inputs!$C$8+pT-cost_acc-cost_wd*Inputs!$E$8-cost_fx*Inputs!$D$8-cost_ins)+(1-MIN(1,$H$52*$C370))*(1-MIN(1,Inputs!$G$8*$D370)*churn_nonbuyers)*(ic*Inputs!$C$8+fee_wd*Inputs!$E$8*(1-$B370)+fee_fx*Inputs!$D$8-cost_acc-cost_wd*Inputs!$E$8*(1-$B370)-cost_fx*Inputs!$D$8))</f>
        <v>149805.768103028</v>
      </c>
      <c r="J370" s="0" t="n">
        <f aca="false">G370+H370+I370-fixed</f>
        <v>20214.9328578546</v>
      </c>
      <c r="K370" s="0" t="n">
        <f aca="false">12*Inputs!$B$6*(1-MIN(1,Inputs!$G$6*$D370)*churn_nonbuyers)*(ic*Inputs!$C$6+fee_wd*Inputs!$E$6*(1-$B370)+fee_fx*Inputs!$D$6-cost_acc-cost_wd*Inputs!$E$6*(1-$B370)-cost_fx*Inputs!$D$6)</f>
        <v>133988.562525074</v>
      </c>
      <c r="L370" s="0" t="n">
        <f aca="false">12*Inputs!$B$7*(1-MIN(1,Inputs!$G$7*$D370)*churn_nonbuyers)*(ic*Inputs!$C$7+fee_wd*Inputs!$E$7*(1-$B370)+fee_fx*Inputs!$D$7-cost_acc-cost_wd*Inputs!$E$7*(1-$B370)-cost_fx*Inputs!$D$7)</f>
        <v>332023.511691045</v>
      </c>
      <c r="M370" s="0" t="n">
        <f aca="false">12*Inputs!$B$8*(1-MIN(1,Inputs!$G$8*$D370)*churn_nonbuyers)*(ic*Inputs!$C$8+fee_wd*Inputs!$E$8*(1-$B370)+fee_fx*Inputs!$D$8-cost_acc-cost_wd*Inputs!$E$8*(1-$B370)-cost_fx*Inputs!$D$8)</f>
        <v>68268.9917303472</v>
      </c>
      <c r="N370" s="0" t="n">
        <f aca="false">K370+L370+I370-fixed</f>
        <v>-84182.1576808528</v>
      </c>
      <c r="O370" s="0" t="n">
        <f aca="false">K370+L370+M370-fixed</f>
        <v>-165718.934053534</v>
      </c>
      <c r="P370" s="0" t="n">
        <f aca="false">12*Inputs!$B$6*(1-MIN(1,Inputs!$F$6*$D370))*(ic*Inputs!$C$6+flat_fee-cost_acc-cost_wd*Inputs!$E$6*$E370-cost_fx*Inputs!$D$6)+12*Inputs!$B$7*(1-MIN(1,Inputs!$F$7*$D370))*(ic*Inputs!$C$7+flat_fee-cost_acc-cost_wd*Inputs!$E$7*$E370-cost_fx*Inputs!$D$7)+12*Inputs!$B$8*(1-MIN(1,Inputs!$F$8*$D370))*(ic*Inputs!$C$8+flat_fee-cost_acc-cost_wd*Inputs!$E$8*$E370-cost_fx*Inputs!$D$8)-fixed</f>
        <v>-19021.3340932</v>
      </c>
    </row>
    <row r="371" customFormat="false" ht="15" hidden="false" customHeight="false" outlineLevel="0" collapsed="false">
      <c r="A371" s="0" t="n">
        <v>306</v>
      </c>
      <c r="B371" s="0" t="n">
        <v>0.330382</v>
      </c>
      <c r="C371" s="0" t="n">
        <v>1.025433</v>
      </c>
      <c r="D371" s="0" t="n">
        <v>1.224322</v>
      </c>
      <c r="E371" s="0" t="n">
        <v>1.106836</v>
      </c>
      <c r="F371" s="0" t="n">
        <v>0.267413</v>
      </c>
      <c r="G371" s="0" t="n">
        <f aca="false">12*Inputs!$B$6*(MIN(1,$H$50*$C371)*(ic*Inputs!$C$6+pS+fee_fx*Inputs!$D$6-cost_acc-cost_wd*Inputs!$E$6*$E371-cost_fx*Inputs!$D$6-$F371)+(1-MIN(1,$H$50*$C371))*(1-MIN(1,Inputs!$G$6*$D371)*churn_nonbuyers)*(ic*Inputs!$C$6+fee_wd*Inputs!$E$6*(1-$B371)+fee_fx*Inputs!$D$6-cost_acc-cost_wd*Inputs!$E$6*(1-$B371)-cost_fx*Inputs!$D$6))</f>
        <v>199259.153344124</v>
      </c>
      <c r="H371" s="0" t="n">
        <f aca="false">12*Inputs!$B$7*(MIN(1,$H$51*$C371)*(ic*Inputs!$C$7+pE+fee_fx*Inputs!$D$7-cost_acc-cost_wd*Inputs!$E$7*$E371-cost_fx*Inputs!$D$7-$F371)+(1-MIN(1,$H$51*$C371))*(1-MIN(1,Inputs!$G$7*$D371)*churn_nonbuyers)*(ic*Inputs!$C$7+fee_wd*Inputs!$E$7*(1-$B371)+fee_fx*Inputs!$D$7-cost_acc-cost_wd*Inputs!$E$7*(1-$B371)-cost_fx*Inputs!$D$7))</f>
        <v>397493.710778666</v>
      </c>
      <c r="I371" s="0" t="n">
        <f aca="false">12*Inputs!$B$8*(MIN(1,$H$52*$C371)*(ic*Inputs!$C$8+pT-cost_acc-cost_wd*Inputs!$E$8-cost_fx*Inputs!$D$8-cost_ins)+(1-MIN(1,$H$52*$C371))*(1-MIN(1,Inputs!$G$8*$D371)*churn_nonbuyers)*(ic*Inputs!$C$8+fee_wd*Inputs!$E$8*(1-$B371)+fee_fx*Inputs!$D$8-cost_acc-cost_wd*Inputs!$E$8*(1-$B371)-cost_fx*Inputs!$D$8))</f>
        <v>160339.435422004</v>
      </c>
      <c r="J371" s="0" t="n">
        <f aca="false">G371+H371+I371-fixed</f>
        <v>57092.2995447945</v>
      </c>
      <c r="K371" s="0" t="n">
        <f aca="false">12*Inputs!$B$6*(1-MIN(1,Inputs!$G$6*$D371)*churn_nonbuyers)*(ic*Inputs!$C$6+fee_wd*Inputs!$E$6*(1-$B371)+fee_fx*Inputs!$D$6-cost_acc-cost_wd*Inputs!$E$6*(1-$B371)-cost_fx*Inputs!$D$6)</f>
        <v>144596.182687229</v>
      </c>
      <c r="L371" s="0" t="n">
        <f aca="false">12*Inputs!$B$7*(1-MIN(1,Inputs!$G$7*$D371)*churn_nonbuyers)*(ic*Inputs!$C$7+fee_wd*Inputs!$E$7*(1-$B371)+fee_fx*Inputs!$D$7-cost_acc-cost_wd*Inputs!$E$7*(1-$B371)-cost_fx*Inputs!$D$7)</f>
        <v>342563.006956337</v>
      </c>
      <c r="M371" s="0" t="n">
        <f aca="false">12*Inputs!$B$8*(1-MIN(1,Inputs!$G$8*$D371)*churn_nonbuyers)*(ic*Inputs!$C$8+fee_wd*Inputs!$E$8*(1-$B371)+fee_fx*Inputs!$D$8-cost_acc-cost_wd*Inputs!$E$8*(1-$B371)-cost_fx*Inputs!$D$8)</f>
        <v>44399.5701937344</v>
      </c>
      <c r="N371" s="0" t="n">
        <f aca="false">K371+L371+I371-fixed</f>
        <v>-52501.3749344298</v>
      </c>
      <c r="O371" s="0" t="n">
        <f aca="false">K371+L371+M371-fixed</f>
        <v>-168441.240162699</v>
      </c>
      <c r="P371" s="0" t="n">
        <f aca="false">12*Inputs!$B$6*(1-MIN(1,Inputs!$F$6*$D371))*(ic*Inputs!$C$6+flat_fee-cost_acc-cost_wd*Inputs!$E$6*$E371-cost_fx*Inputs!$D$6)+12*Inputs!$B$7*(1-MIN(1,Inputs!$F$7*$D371))*(ic*Inputs!$C$7+flat_fee-cost_acc-cost_wd*Inputs!$E$7*$E371-cost_fx*Inputs!$D$7)+12*Inputs!$B$8*(1-MIN(1,Inputs!$F$8*$D371))*(ic*Inputs!$C$8+flat_fee-cost_acc-cost_wd*Inputs!$E$8*$E371-cost_fx*Inputs!$D$8)-fixed</f>
        <v>-96430.8491699199</v>
      </c>
    </row>
    <row r="372" customFormat="false" ht="15" hidden="false" customHeight="false" outlineLevel="0" collapsed="false">
      <c r="A372" s="0" t="n">
        <v>307</v>
      </c>
      <c r="B372" s="0" t="n">
        <v>0.209729</v>
      </c>
      <c r="C372" s="0" t="n">
        <v>1.023956</v>
      </c>
      <c r="D372" s="0" t="n">
        <v>0.907201</v>
      </c>
      <c r="E372" s="0" t="n">
        <v>1.073639</v>
      </c>
      <c r="F372" s="0" t="n">
        <v>0.159778</v>
      </c>
      <c r="G372" s="0" t="n">
        <f aca="false">12*Inputs!$B$6*(MIN(1,$H$50*$C372)*(ic*Inputs!$C$6+pS+fee_fx*Inputs!$D$6-cost_acc-cost_wd*Inputs!$E$6*$E372-cost_fx*Inputs!$D$6-$F372)+(1-MIN(1,$H$50*$C372))*(1-MIN(1,Inputs!$G$6*$D372)*churn_nonbuyers)*(ic*Inputs!$C$6+fee_wd*Inputs!$E$6*(1-$B372)+fee_fx*Inputs!$D$6-cost_acc-cost_wd*Inputs!$E$6*(1-$B372)-cost_fx*Inputs!$D$6))</f>
        <v>219972.371630179</v>
      </c>
      <c r="H372" s="0" t="n">
        <f aca="false">12*Inputs!$B$7*(MIN(1,$H$51*$C372)*(ic*Inputs!$C$7+pE+fee_fx*Inputs!$D$7-cost_acc-cost_wd*Inputs!$E$7*$E372-cost_fx*Inputs!$D$7-$F372)+(1-MIN(1,$H$51*$C372))*(1-MIN(1,Inputs!$G$7*$D372)*churn_nonbuyers)*(ic*Inputs!$C$7+fee_wd*Inputs!$E$7*(1-$B372)+fee_fx*Inputs!$D$7-cost_acc-cost_wd*Inputs!$E$7*(1-$B372)-cost_fx*Inputs!$D$7))</f>
        <v>419655.102226351</v>
      </c>
      <c r="I372" s="0" t="n">
        <f aca="false">12*Inputs!$B$8*(MIN(1,$H$52*$C372)*(ic*Inputs!$C$8+pT-cost_acc-cost_wd*Inputs!$E$8-cost_fx*Inputs!$D$8-cost_ins)+(1-MIN(1,$H$52*$C372))*(1-MIN(1,Inputs!$G$8*$D372)*churn_nonbuyers)*(ic*Inputs!$C$8+fee_wd*Inputs!$E$8*(1-$B372)+fee_fx*Inputs!$D$8-cost_acc-cost_wd*Inputs!$E$8*(1-$B372)-cost_fx*Inputs!$D$8))</f>
        <v>180295.733723907</v>
      </c>
      <c r="J372" s="0" t="n">
        <f aca="false">G372+H372+I372-fixed</f>
        <v>119923.207580437</v>
      </c>
      <c r="K372" s="0" t="n">
        <f aca="false">12*Inputs!$B$6*(1-MIN(1,Inputs!$G$6*$D372)*churn_nonbuyers)*(ic*Inputs!$C$6+fee_wd*Inputs!$E$6*(1-$B372)+fee_fx*Inputs!$D$6-cost_acc-cost_wd*Inputs!$E$6*(1-$B372)-cost_fx*Inputs!$D$6)</f>
        <v>163624.355701409</v>
      </c>
      <c r="L372" s="0" t="n">
        <f aca="false">12*Inputs!$B$7*(1-MIN(1,Inputs!$G$7*$D372)*churn_nonbuyers)*(ic*Inputs!$C$7+fee_wd*Inputs!$E$7*(1-$B372)+fee_fx*Inputs!$D$7-cost_acc-cost_wd*Inputs!$E$7*(1-$B372)-cost_fx*Inputs!$D$7)</f>
        <v>362847.471372845</v>
      </c>
      <c r="M372" s="0" t="n">
        <f aca="false">12*Inputs!$B$8*(1-MIN(1,Inputs!$G$8*$D372)*churn_nonbuyers)*(ic*Inputs!$C$8+fee_wd*Inputs!$E$8*(1-$B372)+fee_fx*Inputs!$D$8-cost_acc-cost_wd*Inputs!$E$8*(1-$B372)-cost_fx*Inputs!$D$8)</f>
        <v>115448.673166574</v>
      </c>
      <c r="N372" s="0" t="n">
        <f aca="false">K372+L372+I372-fixed</f>
        <v>6767.56079816155</v>
      </c>
      <c r="O372" s="0" t="n">
        <f aca="false">K372+L372+M372-fixed</f>
        <v>-58079.4997591714</v>
      </c>
      <c r="P372" s="0" t="n">
        <f aca="false">12*Inputs!$B$6*(1-MIN(1,Inputs!$F$6*$D372))*(ic*Inputs!$C$6+flat_fee-cost_acc-cost_wd*Inputs!$E$6*$E372-cost_fx*Inputs!$D$6)+12*Inputs!$B$7*(1-MIN(1,Inputs!$F$7*$D372))*(ic*Inputs!$C$7+flat_fee-cost_acc-cost_wd*Inputs!$E$7*$E372-cost_fx*Inputs!$D$7)+12*Inputs!$B$8*(1-MIN(1,Inputs!$F$8*$D372))*(ic*Inputs!$C$8+flat_fee-cost_acc-cost_wd*Inputs!$E$8*$E372-cost_fx*Inputs!$D$8)-fixed</f>
        <v>89351.8363373601</v>
      </c>
    </row>
    <row r="373" customFormat="false" ht="15" hidden="false" customHeight="false" outlineLevel="0" collapsed="false">
      <c r="A373" s="0" t="n">
        <v>308</v>
      </c>
      <c r="B373" s="0" t="n">
        <v>0.124241</v>
      </c>
      <c r="C373" s="0" t="n">
        <v>1.011258</v>
      </c>
      <c r="D373" s="0" t="n">
        <v>1.526418</v>
      </c>
      <c r="E373" s="0" t="n">
        <v>1.444625</v>
      </c>
      <c r="F373" s="0" t="n">
        <v>0.269489</v>
      </c>
      <c r="G373" s="0" t="n">
        <f aca="false">12*Inputs!$B$6*(MIN(1,$H$50*$C373)*(ic*Inputs!$C$6+pS+fee_fx*Inputs!$D$6-cost_acc-cost_wd*Inputs!$E$6*$E373-cost_fx*Inputs!$D$6-$F373)+(1-MIN(1,$H$50*$C373))*(1-MIN(1,Inputs!$G$6*$D373)*churn_nonbuyers)*(ic*Inputs!$C$6+fee_wd*Inputs!$E$6*(1-$B373)+fee_fx*Inputs!$D$6-cost_acc-cost_wd*Inputs!$E$6*(1-$B373)-cost_fx*Inputs!$D$6))</f>
        <v>213647.153468076</v>
      </c>
      <c r="H373" s="0" t="n">
        <f aca="false">12*Inputs!$B$7*(MIN(1,$H$51*$C373)*(ic*Inputs!$C$7+pE+fee_fx*Inputs!$D$7-cost_acc-cost_wd*Inputs!$E$7*$E373-cost_fx*Inputs!$D$7-$F373)+(1-MIN(1,$H$51*$C373))*(1-MIN(1,Inputs!$G$7*$D373)*churn_nonbuyers)*(ic*Inputs!$C$7+fee_wd*Inputs!$E$7*(1-$B373)+fee_fx*Inputs!$D$7-cost_acc-cost_wd*Inputs!$E$7*(1-$B373)-cost_fx*Inputs!$D$7))</f>
        <v>372210.236954455</v>
      </c>
      <c r="I373" s="0" t="n">
        <f aca="false">12*Inputs!$B$8*(MIN(1,$H$52*$C373)*(ic*Inputs!$C$8+pT-cost_acc-cost_wd*Inputs!$E$8-cost_fx*Inputs!$D$8-cost_ins)+(1-MIN(1,$H$52*$C373))*(1-MIN(1,Inputs!$G$8*$D373)*churn_nonbuyers)*(ic*Inputs!$C$8+fee_wd*Inputs!$E$8*(1-$B373)+fee_fx*Inputs!$D$8-cost_acc-cost_wd*Inputs!$E$8*(1-$B373)-cost_fx*Inputs!$D$8))</f>
        <v>145766.773152</v>
      </c>
      <c r="J373" s="0" t="n">
        <f aca="false">G373+H373+I373-fixed</f>
        <v>31624.1635745317</v>
      </c>
      <c r="K373" s="0" t="n">
        <f aca="false">12*Inputs!$B$6*(1-MIN(1,Inputs!$G$6*$D373)*churn_nonbuyers)*(ic*Inputs!$C$6+fee_wd*Inputs!$E$6*(1-$B373)+fee_fx*Inputs!$D$6-cost_acc-cost_wd*Inputs!$E$6*(1-$B373)-cost_fx*Inputs!$D$6)</f>
        <v>169688.437190914</v>
      </c>
      <c r="L373" s="0" t="n">
        <f aca="false">12*Inputs!$B$7*(1-MIN(1,Inputs!$G$7*$D373)*churn_nonbuyers)*(ic*Inputs!$C$7+fee_wd*Inputs!$E$7*(1-$B373)+fee_fx*Inputs!$D$7-cost_acc-cost_wd*Inputs!$E$7*(1-$B373)-cost_fx*Inputs!$D$7)</f>
        <v>367665.004650548</v>
      </c>
      <c r="M373" s="0" t="n">
        <f aca="false">12*Inputs!$B$8*(1-MIN(1,Inputs!$G$8*$D373)*churn_nonbuyers)*(ic*Inputs!$C$8+fee_wd*Inputs!$E$8*(1-$B373)+fee_fx*Inputs!$D$8-cost_acc-cost_wd*Inputs!$E$8*(1-$B373)-cost_fx*Inputs!$D$8)</f>
        <v>0</v>
      </c>
      <c r="N373" s="0" t="n">
        <f aca="false">K373+L373+I373-fixed</f>
        <v>-16879.7850065383</v>
      </c>
      <c r="O373" s="0" t="n">
        <f aca="false">K373+L373+M373-fixed</f>
        <v>-162646.558158538</v>
      </c>
      <c r="P373" s="0" t="n">
        <f aca="false">12*Inputs!$B$6*(1-MIN(1,Inputs!$F$6*$D373))*(ic*Inputs!$C$6+flat_fee-cost_acc-cost_wd*Inputs!$E$6*$E373-cost_fx*Inputs!$D$6)+12*Inputs!$B$7*(1-MIN(1,Inputs!$F$7*$D373))*(ic*Inputs!$C$7+flat_fee-cost_acc-cost_wd*Inputs!$E$7*$E373-cost_fx*Inputs!$D$7)+12*Inputs!$B$8*(1-MIN(1,Inputs!$F$8*$D373))*(ic*Inputs!$C$8+flat_fee-cost_acc-cost_wd*Inputs!$E$8*$E373-cost_fx*Inputs!$D$8)-fixed</f>
        <v>-362293.785124</v>
      </c>
    </row>
    <row r="374" customFormat="false" ht="15" hidden="false" customHeight="false" outlineLevel="0" collapsed="false">
      <c r="A374" s="0" t="n">
        <v>309</v>
      </c>
      <c r="B374" s="0" t="n">
        <v>0.173657</v>
      </c>
      <c r="C374" s="0" t="n">
        <v>0.83038</v>
      </c>
      <c r="D374" s="0" t="n">
        <v>1.26157</v>
      </c>
      <c r="E374" s="0" t="n">
        <v>1.264602</v>
      </c>
      <c r="F374" s="0" t="n">
        <v>0.385619</v>
      </c>
      <c r="G374" s="0" t="n">
        <f aca="false">12*Inputs!$B$6*(MIN(1,$H$50*$C374)*(ic*Inputs!$C$6+pS+fee_fx*Inputs!$D$6-cost_acc-cost_wd*Inputs!$E$6*$E374-cost_fx*Inputs!$D$6-$F374)+(1-MIN(1,$H$50*$C374))*(1-MIN(1,Inputs!$G$6*$D374)*churn_nonbuyers)*(ic*Inputs!$C$6+fee_wd*Inputs!$E$6*(1-$B374)+fee_fx*Inputs!$D$6-cost_acc-cost_wd*Inputs!$E$6*(1-$B374)-cost_fx*Inputs!$D$6))</f>
        <v>203053.89868661</v>
      </c>
      <c r="H374" s="0" t="n">
        <f aca="false">12*Inputs!$B$7*(MIN(1,$H$51*$C374)*(ic*Inputs!$C$7+pE+fee_fx*Inputs!$D$7-cost_acc-cost_wd*Inputs!$E$7*$E374-cost_fx*Inputs!$D$7-$F374)+(1-MIN(1,$H$51*$C374))*(1-MIN(1,Inputs!$G$7*$D374)*churn_nonbuyers)*(ic*Inputs!$C$7+fee_wd*Inputs!$E$7*(1-$B374)+fee_fx*Inputs!$D$7-cost_acc-cost_wd*Inputs!$E$7*(1-$B374)-cost_fx*Inputs!$D$7))</f>
        <v>380535.836557697</v>
      </c>
      <c r="I374" s="0" t="n">
        <f aca="false">12*Inputs!$B$8*(MIN(1,$H$52*$C374)*(ic*Inputs!$C$8+pT-cost_acc-cost_wd*Inputs!$E$8-cost_fx*Inputs!$D$8-cost_ins)+(1-MIN(1,$H$52*$C374))*(1-MIN(1,Inputs!$G$8*$D374)*churn_nonbuyers)*(ic*Inputs!$C$8+fee_wd*Inputs!$E$8*(1-$B374)+fee_fx*Inputs!$D$8-cost_acc-cost_wd*Inputs!$E$8*(1-$B374)-cost_fx*Inputs!$D$8))</f>
        <v>135263.684880302</v>
      </c>
      <c r="J374" s="0" t="n">
        <f aca="false">G374+H374+I374-fixed</f>
        <v>18853.4201246083</v>
      </c>
      <c r="K374" s="0" t="n">
        <f aca="false">12*Inputs!$B$6*(1-MIN(1,Inputs!$G$6*$D374)*churn_nonbuyers)*(ic*Inputs!$C$6+fee_wd*Inputs!$E$6*(1-$B374)+fee_fx*Inputs!$D$6-cost_acc-cost_wd*Inputs!$E$6*(1-$B374)-cost_fx*Inputs!$D$6)</f>
        <v>165454.145722728</v>
      </c>
      <c r="L374" s="0" t="n">
        <f aca="false">12*Inputs!$B$7*(1-MIN(1,Inputs!$G$7*$D374)*churn_nonbuyers)*(ic*Inputs!$C$7+fee_wd*Inputs!$E$7*(1-$B374)+fee_fx*Inputs!$D$7-cost_acc-cost_wd*Inputs!$E$7*(1-$B374)-cost_fx*Inputs!$D$7)</f>
        <v>363879.868873637</v>
      </c>
      <c r="M374" s="0" t="n">
        <f aca="false">12*Inputs!$B$8*(1-MIN(1,Inputs!$G$8*$D374)*churn_nonbuyers)*(ic*Inputs!$C$8+fee_wd*Inputs!$E$8*(1-$B374)+fee_fx*Inputs!$D$8-cost_acc-cost_wd*Inputs!$E$8*(1-$B374)-cost_fx*Inputs!$D$8)</f>
        <v>37182.053906064</v>
      </c>
      <c r="N374" s="0" t="n">
        <f aca="false">K374+L374+I374-fixed</f>
        <v>-35402.3005233333</v>
      </c>
      <c r="O374" s="0" t="n">
        <f aca="false">K374+L374+M374-fixed</f>
        <v>-133483.931497571</v>
      </c>
      <c r="P374" s="0" t="n">
        <f aca="false">12*Inputs!$B$6*(1-MIN(1,Inputs!$F$6*$D374))*(ic*Inputs!$C$6+flat_fee-cost_acc-cost_wd*Inputs!$E$6*$E374-cost_fx*Inputs!$D$6)+12*Inputs!$B$7*(1-MIN(1,Inputs!$F$7*$D374))*(ic*Inputs!$C$7+flat_fee-cost_acc-cost_wd*Inputs!$E$7*$E374-cost_fx*Inputs!$D$7)+12*Inputs!$B$8*(1-MIN(1,Inputs!$F$8*$D374))*(ic*Inputs!$C$8+flat_fee-cost_acc-cost_wd*Inputs!$E$8*$E374-cost_fx*Inputs!$D$8)-fixed</f>
        <v>-174731.8441264</v>
      </c>
    </row>
    <row r="375" customFormat="false" ht="15" hidden="false" customHeight="false" outlineLevel="0" collapsed="false">
      <c r="A375" s="0" t="n">
        <v>310</v>
      </c>
      <c r="B375" s="0" t="n">
        <v>0.466064</v>
      </c>
      <c r="C375" s="0" t="n">
        <v>0.976447</v>
      </c>
      <c r="D375" s="0" t="n">
        <v>1.476987</v>
      </c>
      <c r="E375" s="0" t="n">
        <v>1.260586</v>
      </c>
      <c r="F375" s="0" t="n">
        <v>0.26251</v>
      </c>
      <c r="G375" s="0" t="n">
        <f aca="false">12*Inputs!$B$6*(MIN(1,$H$50*$C375)*(ic*Inputs!$C$6+pS+fee_fx*Inputs!$D$6-cost_acc-cost_wd*Inputs!$E$6*$E375-cost_fx*Inputs!$D$6-$F375)+(1-MIN(1,$H$50*$C375))*(1-MIN(1,Inputs!$G$6*$D375)*churn_nonbuyers)*(ic*Inputs!$C$6+fee_wd*Inputs!$E$6*(1-$B375)+fee_fx*Inputs!$D$6-cost_acc-cost_wd*Inputs!$E$6*(1-$B375)-cost_fx*Inputs!$D$6))</f>
        <v>174823.555228437</v>
      </c>
      <c r="H375" s="0" t="n">
        <f aca="false">12*Inputs!$B$7*(MIN(1,$H$51*$C375)*(ic*Inputs!$C$7+pE+fee_fx*Inputs!$D$7-cost_acc-cost_wd*Inputs!$E$7*$E375-cost_fx*Inputs!$D$7-$F375)+(1-MIN(1,$H$51*$C375))*(1-MIN(1,Inputs!$G$7*$D375)*churn_nonbuyers)*(ic*Inputs!$C$7+fee_wd*Inputs!$E$7*(1-$B375)+fee_fx*Inputs!$D$7-cost_acc-cost_wd*Inputs!$E$7*(1-$B375)-cost_fx*Inputs!$D$7))</f>
        <v>364828.374355521</v>
      </c>
      <c r="I375" s="0" t="n">
        <f aca="false">12*Inputs!$B$8*(MIN(1,$H$52*$C375)*(ic*Inputs!$C$8+pT-cost_acc-cost_wd*Inputs!$E$8-cost_fx*Inputs!$D$8-cost_ins)+(1-MIN(1,$H$52*$C375))*(1-MIN(1,Inputs!$G$8*$D375)*churn_nonbuyers)*(ic*Inputs!$C$8+fee_wd*Inputs!$E$8*(1-$B375)+fee_fx*Inputs!$D$8-cost_acc-cost_wd*Inputs!$E$8*(1-$B375)-cost_fx*Inputs!$D$8))</f>
        <v>140748.976368</v>
      </c>
      <c r="J375" s="0" t="n">
        <f aca="false">G375+H375+I375-fixed</f>
        <v>-19599.0940480414</v>
      </c>
      <c r="K375" s="0" t="n">
        <f aca="false">12*Inputs!$B$6*(1-MIN(1,Inputs!$G$6*$D375)*churn_nonbuyers)*(ic*Inputs!$C$6+fee_wd*Inputs!$E$6*(1-$B375)+fee_fx*Inputs!$D$6-cost_acc-cost_wd*Inputs!$E$6*(1-$B375)-cost_fx*Inputs!$D$6)</f>
        <v>124555.02241801</v>
      </c>
      <c r="L375" s="0" t="n">
        <f aca="false">12*Inputs!$B$7*(1-MIN(1,Inputs!$G$7*$D375)*churn_nonbuyers)*(ic*Inputs!$C$7+fee_wd*Inputs!$E$7*(1-$B375)+fee_fx*Inputs!$D$7-cost_acc-cost_wd*Inputs!$E$7*(1-$B375)-cost_fx*Inputs!$D$7)</f>
        <v>321194.909674806</v>
      </c>
      <c r="M375" s="0" t="n">
        <f aca="false">12*Inputs!$B$8*(1-MIN(1,Inputs!$G$8*$D375)*churn_nonbuyers)*(ic*Inputs!$C$8+fee_wd*Inputs!$E$8*(1-$B375)+fee_fx*Inputs!$D$8-cost_acc-cost_wd*Inputs!$E$8*(1-$B375)-cost_fx*Inputs!$D$8)</f>
        <v>0</v>
      </c>
      <c r="N375" s="0" t="n">
        <f aca="false">K375+L375+I375-fixed</f>
        <v>-113501.091539185</v>
      </c>
      <c r="O375" s="0" t="n">
        <f aca="false">K375+L375+M375-fixed</f>
        <v>-254250.067907185</v>
      </c>
      <c r="P375" s="0" t="n">
        <f aca="false">12*Inputs!$B$6*(1-MIN(1,Inputs!$F$6*$D375))*(ic*Inputs!$C$6+flat_fee-cost_acc-cost_wd*Inputs!$E$6*$E375-cost_fx*Inputs!$D$6)+12*Inputs!$B$7*(1-MIN(1,Inputs!$F$7*$D375))*(ic*Inputs!$C$7+flat_fee-cost_acc-cost_wd*Inputs!$E$7*$E375-cost_fx*Inputs!$D$7)+12*Inputs!$B$8*(1-MIN(1,Inputs!$F$8*$D375))*(ic*Inputs!$C$8+flat_fee-cost_acc-cost_wd*Inputs!$E$8*$E375-cost_fx*Inputs!$D$8)-fixed</f>
        <v>-281256.40468432</v>
      </c>
    </row>
    <row r="376" customFormat="false" ht="15" hidden="false" customHeight="false" outlineLevel="0" collapsed="false">
      <c r="A376" s="0" t="n">
        <v>311</v>
      </c>
      <c r="B376" s="0" t="n">
        <v>0.320429</v>
      </c>
      <c r="C376" s="0" t="n">
        <v>0.687821</v>
      </c>
      <c r="D376" s="0" t="n">
        <v>0.940569</v>
      </c>
      <c r="E376" s="0" t="n">
        <v>1.362005</v>
      </c>
      <c r="F376" s="0" t="n">
        <v>0.166087</v>
      </c>
      <c r="G376" s="0" t="n">
        <f aca="false">12*Inputs!$B$6*(MIN(1,$H$50*$C376)*(ic*Inputs!$C$6+pS+fee_fx*Inputs!$D$6-cost_acc-cost_wd*Inputs!$E$6*$E376-cost_fx*Inputs!$D$6-$F376)+(1-MIN(1,$H$50*$C376))*(1-MIN(1,Inputs!$G$6*$D376)*churn_nonbuyers)*(ic*Inputs!$C$6+fee_wd*Inputs!$E$6*(1-$B376)+fee_fx*Inputs!$D$6-cost_acc-cost_wd*Inputs!$E$6*(1-$B376)-cost_fx*Inputs!$D$6))</f>
        <v>182179.670471729</v>
      </c>
      <c r="H376" s="0" t="n">
        <f aca="false">12*Inputs!$B$7*(MIN(1,$H$51*$C376)*(ic*Inputs!$C$7+pE+fee_fx*Inputs!$D$7-cost_acc-cost_wd*Inputs!$E$7*$E376-cost_fx*Inputs!$D$7-$F376)+(1-MIN(1,$H$51*$C376))*(1-MIN(1,Inputs!$G$7*$D376)*churn_nonbuyers)*(ic*Inputs!$C$7+fee_wd*Inputs!$E$7*(1-$B376)+fee_fx*Inputs!$D$7-cost_acc-cost_wd*Inputs!$E$7*(1-$B376)-cost_fx*Inputs!$D$7))</f>
        <v>366407.96236513</v>
      </c>
      <c r="I376" s="0" t="n">
        <f aca="false">12*Inputs!$B$8*(MIN(1,$H$52*$C376)*(ic*Inputs!$C$8+pT-cost_acc-cost_wd*Inputs!$E$8-cost_fx*Inputs!$D$8-cost_ins)+(1-MIN(1,$H$52*$C376))*(1-MIN(1,Inputs!$G$8*$D376)*churn_nonbuyers)*(ic*Inputs!$C$8+fee_wd*Inputs!$E$8*(1-$B376)+fee_fx*Inputs!$D$8-cost_acc-cost_wd*Inputs!$E$8*(1-$B376)-cost_fx*Inputs!$D$8))</f>
        <v>154235.865501644</v>
      </c>
      <c r="J376" s="0" t="n">
        <f aca="false">G376+H376+I376-fixed</f>
        <v>2823.49833850248</v>
      </c>
      <c r="K376" s="0" t="n">
        <f aca="false">12*Inputs!$B$6*(1-MIN(1,Inputs!$G$6*$D376)*churn_nonbuyers)*(ic*Inputs!$C$6+fee_wd*Inputs!$E$6*(1-$B376)+fee_fx*Inputs!$D$6-cost_acc-cost_wd*Inputs!$E$6*(1-$B376)-cost_fx*Inputs!$D$6)</f>
        <v>148147.264685527</v>
      </c>
      <c r="L376" s="0" t="n">
        <f aca="false">12*Inputs!$B$7*(1-MIN(1,Inputs!$G$7*$D376)*churn_nonbuyers)*(ic*Inputs!$C$7+fee_wd*Inputs!$E$7*(1-$B376)+fee_fx*Inputs!$D$7-cost_acc-cost_wd*Inputs!$E$7*(1-$B376)-cost_fx*Inputs!$D$7)</f>
        <v>346983.087099316</v>
      </c>
      <c r="M376" s="0" t="n">
        <f aca="false">12*Inputs!$B$8*(1-MIN(1,Inputs!$G$8*$D376)*churn_nonbuyers)*(ic*Inputs!$C$8+fee_wd*Inputs!$E$8*(1-$B376)+fee_fx*Inputs!$D$8-cost_acc-cost_wd*Inputs!$E$8*(1-$B376)-cost_fx*Inputs!$D$8)</f>
        <v>106244.758505794</v>
      </c>
      <c r="N376" s="0" t="n">
        <f aca="false">K376+L376+I376-fixed</f>
        <v>-50633.7827135124</v>
      </c>
      <c r="O376" s="0" t="n">
        <f aca="false">K376+L376+M376-fixed</f>
        <v>-98624.889709363</v>
      </c>
      <c r="P376" s="0" t="n">
        <f aca="false">12*Inputs!$B$6*(1-MIN(1,Inputs!$F$6*$D376))*(ic*Inputs!$C$6+flat_fee-cost_acc-cost_wd*Inputs!$E$6*$E376-cost_fx*Inputs!$D$6)+12*Inputs!$B$7*(1-MIN(1,Inputs!$F$7*$D376))*(ic*Inputs!$C$7+flat_fee-cost_acc-cost_wd*Inputs!$E$7*$E376-cost_fx*Inputs!$D$7)+12*Inputs!$B$8*(1-MIN(1,Inputs!$F$8*$D376))*(ic*Inputs!$C$8+flat_fee-cost_acc-cost_wd*Inputs!$E$8*$E376-cost_fx*Inputs!$D$8)-fixed</f>
        <v>-57562.7916291999</v>
      </c>
    </row>
    <row r="377" customFormat="false" ht="15" hidden="false" customHeight="false" outlineLevel="0" collapsed="false">
      <c r="A377" s="0" t="n">
        <v>312</v>
      </c>
      <c r="B377" s="0" t="n">
        <v>0.477277</v>
      </c>
      <c r="C377" s="0" t="n">
        <v>0.761638</v>
      </c>
      <c r="D377" s="0" t="n">
        <v>0.585196</v>
      </c>
      <c r="E377" s="0" t="n">
        <v>1.046546</v>
      </c>
      <c r="F377" s="0" t="n">
        <v>0.130426</v>
      </c>
      <c r="G377" s="0" t="n">
        <f aca="false">12*Inputs!$B$6*(MIN(1,$H$50*$C377)*(ic*Inputs!$C$6+pS+fee_fx*Inputs!$D$6-cost_acc-cost_wd*Inputs!$E$6*$E377-cost_fx*Inputs!$D$6-$F377)+(1-MIN(1,$H$50*$C377))*(1-MIN(1,Inputs!$G$6*$D377)*churn_nonbuyers)*(ic*Inputs!$C$6+fee_wd*Inputs!$E$6*(1-$B377)+fee_fx*Inputs!$D$6-cost_acc-cost_wd*Inputs!$E$6*(1-$B377)-cost_fx*Inputs!$D$6))</f>
        <v>173998.188721121</v>
      </c>
      <c r="H377" s="0" t="n">
        <f aca="false">12*Inputs!$B$7*(MIN(1,$H$51*$C377)*(ic*Inputs!$C$7+pE+fee_fx*Inputs!$D$7-cost_acc-cost_wd*Inputs!$E$7*$E377-cost_fx*Inputs!$D$7-$F377)+(1-MIN(1,$H$51*$C377))*(1-MIN(1,Inputs!$G$7*$D377)*churn_nonbuyers)*(ic*Inputs!$C$7+fee_wd*Inputs!$E$7*(1-$B377)+fee_fx*Inputs!$D$7-cost_acc-cost_wd*Inputs!$E$7*(1-$B377)-cost_fx*Inputs!$D$7))</f>
        <v>384953.221682175</v>
      </c>
      <c r="I377" s="0" t="n">
        <f aca="false">12*Inputs!$B$8*(MIN(1,$H$52*$C377)*(ic*Inputs!$C$8+pT-cost_acc-cost_wd*Inputs!$E$8-cost_fx*Inputs!$D$8-cost_ins)+(1-MIN(1,$H$52*$C377))*(1-MIN(1,Inputs!$G$8*$D377)*churn_nonbuyers)*(ic*Inputs!$C$8+fee_wd*Inputs!$E$8*(1-$B377)+fee_fx*Inputs!$D$8-cost_acc-cost_wd*Inputs!$E$8*(1-$B377)-cost_fx*Inputs!$D$8))</f>
        <v>193431.494980167</v>
      </c>
      <c r="J377" s="0" t="n">
        <f aca="false">G377+H377+I377-fixed</f>
        <v>52382.9053834628</v>
      </c>
      <c r="K377" s="0" t="n">
        <f aca="false">12*Inputs!$B$6*(1-MIN(1,Inputs!$G$6*$D377)*churn_nonbuyers)*(ic*Inputs!$C$6+fee_wd*Inputs!$E$6*(1-$B377)+fee_fx*Inputs!$D$6-cost_acc-cost_wd*Inputs!$E$6*(1-$B377)-cost_fx*Inputs!$D$6)</f>
        <v>128984.300577302</v>
      </c>
      <c r="L377" s="0" t="n">
        <f aca="false">12*Inputs!$B$7*(1-MIN(1,Inputs!$G$7*$D377)*churn_nonbuyers)*(ic*Inputs!$C$7+fee_wd*Inputs!$E$7*(1-$B377)+fee_fx*Inputs!$D$7-cost_acc-cost_wd*Inputs!$E$7*(1-$B377)-cost_fx*Inputs!$D$7)</f>
        <v>328600.159738381</v>
      </c>
      <c r="M377" s="0" t="n">
        <f aca="false">12*Inputs!$B$8*(1-MIN(1,Inputs!$G$8*$D377)*churn_nonbuyers)*(ic*Inputs!$C$8+fee_wd*Inputs!$E$8*(1-$B377)+fee_fx*Inputs!$D$8-cost_acc-cost_wd*Inputs!$E$8*(1-$B377)-cost_fx*Inputs!$D$8)</f>
        <v>179169.621787411</v>
      </c>
      <c r="N377" s="0" t="n">
        <f aca="false">K377+L377+I377-fixed</f>
        <v>-48984.0447041491</v>
      </c>
      <c r="O377" s="0" t="n">
        <f aca="false">K377+L377+M377-fixed</f>
        <v>-63245.917896905</v>
      </c>
      <c r="P377" s="0" t="n">
        <f aca="false">12*Inputs!$B$6*(1-MIN(1,Inputs!$F$6*$D377))*(ic*Inputs!$C$6+flat_fee-cost_acc-cost_wd*Inputs!$E$6*$E377-cost_fx*Inputs!$D$6)+12*Inputs!$B$7*(1-MIN(1,Inputs!$F$7*$D377))*(ic*Inputs!$C$7+flat_fee-cost_acc-cost_wd*Inputs!$E$7*$E377-cost_fx*Inputs!$D$7)+12*Inputs!$B$8*(1-MIN(1,Inputs!$F$8*$D377))*(ic*Inputs!$C$8+flat_fee-cost_acc-cost_wd*Inputs!$E$8*$E377-cost_fx*Inputs!$D$8)-fixed</f>
        <v>279649.92603584</v>
      </c>
    </row>
    <row r="378" customFormat="false" ht="15" hidden="false" customHeight="false" outlineLevel="0" collapsed="false">
      <c r="A378" s="0" t="n">
        <v>313</v>
      </c>
      <c r="B378" s="0" t="n">
        <v>0.355208</v>
      </c>
      <c r="C378" s="0" t="n">
        <v>0.82707</v>
      </c>
      <c r="D378" s="0" t="n">
        <v>1.338084</v>
      </c>
      <c r="E378" s="0" t="n">
        <v>1.332275</v>
      </c>
      <c r="F378" s="0" t="n">
        <v>0.236349</v>
      </c>
      <c r="G378" s="0" t="n">
        <f aca="false">12*Inputs!$B$6*(MIN(1,$H$50*$C378)*(ic*Inputs!$C$6+pS+fee_fx*Inputs!$D$6-cost_acc-cost_wd*Inputs!$E$6*$E378-cost_fx*Inputs!$D$6-$F378)+(1-MIN(1,$H$50*$C378))*(1-MIN(1,Inputs!$G$6*$D378)*churn_nonbuyers)*(ic*Inputs!$C$6+fee_wd*Inputs!$E$6*(1-$B378)+fee_fx*Inputs!$D$6-cost_acc-cost_wd*Inputs!$E$6*(1-$B378)-cost_fx*Inputs!$D$6))</f>
        <v>181047.831705196</v>
      </c>
      <c r="H378" s="0" t="n">
        <f aca="false">12*Inputs!$B$7*(MIN(1,$H$51*$C378)*(ic*Inputs!$C$7+pE+fee_fx*Inputs!$D$7-cost_acc-cost_wd*Inputs!$E$7*$E378-cost_fx*Inputs!$D$7-$F378)+(1-MIN(1,$H$51*$C378))*(1-MIN(1,Inputs!$G$7*$D378)*churn_nonbuyers)*(ic*Inputs!$C$7+fee_wd*Inputs!$E$7*(1-$B378)+fee_fx*Inputs!$D$7-cost_acc-cost_wd*Inputs!$E$7*(1-$B378)-cost_fx*Inputs!$D$7))</f>
        <v>363759.730990289</v>
      </c>
      <c r="I378" s="0" t="n">
        <f aca="false">12*Inputs!$B$8*(MIN(1,$H$52*$C378)*(ic*Inputs!$C$8+pT-cost_acc-cost_wd*Inputs!$E$8-cost_fx*Inputs!$D$8-cost_ins)+(1-MIN(1,$H$52*$C378))*(1-MIN(1,Inputs!$G$8*$D378)*churn_nonbuyers)*(ic*Inputs!$C$8+fee_wd*Inputs!$E$8*(1-$B378)+fee_fx*Inputs!$D$8-cost_acc-cost_wd*Inputs!$E$8*(1-$B378)-cost_fx*Inputs!$D$8))</f>
        <v>127467.504523949</v>
      </c>
      <c r="J378" s="0" t="n">
        <f aca="false">G378+H378+I378-fixed</f>
        <v>-27724.9327805657</v>
      </c>
      <c r="K378" s="0" t="n">
        <f aca="false">12*Inputs!$B$6*(1-MIN(1,Inputs!$G$6*$D378)*churn_nonbuyers)*(ic*Inputs!$C$6+fee_wd*Inputs!$E$6*(1-$B378)+fee_fx*Inputs!$D$6-cost_acc-cost_wd*Inputs!$E$6*(1-$B378)-cost_fx*Inputs!$D$6)</f>
        <v>140384.307898598</v>
      </c>
      <c r="L378" s="0" t="n">
        <f aca="false">12*Inputs!$B$7*(1-MIN(1,Inputs!$G$7*$D378)*churn_nonbuyers)*(ic*Inputs!$C$7+fee_wd*Inputs!$E$7*(1-$B378)+fee_fx*Inputs!$D$7-cost_acc-cost_wd*Inputs!$E$7*(1-$B378)-cost_fx*Inputs!$D$7)</f>
        <v>337917.871907159</v>
      </c>
      <c r="M378" s="0" t="n">
        <f aca="false">12*Inputs!$B$8*(1-MIN(1,Inputs!$G$8*$D378)*churn_nonbuyers)*(ic*Inputs!$C$8+fee_wd*Inputs!$E$8*(1-$B378)+fee_fx*Inputs!$D$8-cost_acc-cost_wd*Inputs!$E$8*(1-$B378)-cost_fx*Inputs!$D$8)</f>
        <v>19594.6012334592</v>
      </c>
      <c r="N378" s="0" t="n">
        <f aca="false">K378+L378+I378-fixed</f>
        <v>-94230.3156702933</v>
      </c>
      <c r="O378" s="0" t="n">
        <f aca="false">K378+L378+M378-fixed</f>
        <v>-202103.218960783</v>
      </c>
      <c r="P378" s="0" t="n">
        <f aca="false">12*Inputs!$B$6*(1-MIN(1,Inputs!$F$6*$D378))*(ic*Inputs!$C$6+flat_fee-cost_acc-cost_wd*Inputs!$E$6*$E378-cost_fx*Inputs!$D$6)+12*Inputs!$B$7*(1-MIN(1,Inputs!$F$7*$D378))*(ic*Inputs!$C$7+flat_fee-cost_acc-cost_wd*Inputs!$E$7*$E378-cost_fx*Inputs!$D$7)+12*Inputs!$B$8*(1-MIN(1,Inputs!$F$8*$D378))*(ic*Inputs!$C$8+flat_fee-cost_acc-cost_wd*Inputs!$E$8*$E378-cost_fx*Inputs!$D$8)-fixed</f>
        <v>-236764.987288</v>
      </c>
    </row>
    <row r="379" customFormat="false" ht="15" hidden="false" customHeight="false" outlineLevel="0" collapsed="false">
      <c r="A379" s="0" t="n">
        <v>314</v>
      </c>
      <c r="B379" s="0" t="n">
        <v>0.426015</v>
      </c>
      <c r="C379" s="0" t="n">
        <v>0.862795</v>
      </c>
      <c r="D379" s="0" t="n">
        <v>1.2229</v>
      </c>
      <c r="E379" s="0" t="n">
        <v>1.291562</v>
      </c>
      <c r="F379" s="0" t="n">
        <v>0.338932</v>
      </c>
      <c r="G379" s="0" t="n">
        <f aca="false">12*Inputs!$B$6*(MIN(1,$H$50*$C379)*(ic*Inputs!$C$6+pS+fee_fx*Inputs!$D$6-cost_acc-cost_wd*Inputs!$E$6*$E379-cost_fx*Inputs!$D$6-$F379)+(1-MIN(1,$H$50*$C379))*(1-MIN(1,Inputs!$G$6*$D379)*churn_nonbuyers)*(ic*Inputs!$C$6+fee_wd*Inputs!$E$6*(1-$B379)+fee_fx*Inputs!$D$6-cost_acc-cost_wd*Inputs!$E$6*(1-$B379)-cost_fx*Inputs!$D$6))</f>
        <v>173469.027726563</v>
      </c>
      <c r="H379" s="0" t="n">
        <f aca="false">12*Inputs!$B$7*(MIN(1,$H$51*$C379)*(ic*Inputs!$C$7+pE+fee_fx*Inputs!$D$7-cost_acc-cost_wd*Inputs!$E$7*$E379-cost_fx*Inputs!$D$7-$F379)+(1-MIN(1,$H$51*$C379))*(1-MIN(1,Inputs!$G$7*$D379)*churn_nonbuyers)*(ic*Inputs!$C$7+fee_wd*Inputs!$E$7*(1-$B379)+fee_fx*Inputs!$D$7-cost_acc-cost_wd*Inputs!$E$7*(1-$B379)-cost_fx*Inputs!$D$7))</f>
        <v>358188.853731771</v>
      </c>
      <c r="I379" s="0" t="n">
        <f aca="false">12*Inputs!$B$8*(MIN(1,$H$52*$C379)*(ic*Inputs!$C$8+pT-cost_acc-cost_wd*Inputs!$E$8-cost_fx*Inputs!$D$8-cost_ins)+(1-MIN(1,$H$52*$C379))*(1-MIN(1,Inputs!$G$8*$D379)*churn_nonbuyers)*(ic*Inputs!$C$8+fee_wd*Inputs!$E$8*(1-$B379)+fee_fx*Inputs!$D$8-cost_acc-cost_wd*Inputs!$E$8*(1-$B379)-cost_fx*Inputs!$D$8))</f>
        <v>141811.569649065</v>
      </c>
      <c r="J379" s="0" t="n">
        <f aca="false">G379+H379+I379-fixed</f>
        <v>-26530.5488926008</v>
      </c>
      <c r="K379" s="0" t="n">
        <f aca="false">12*Inputs!$B$6*(1-MIN(1,Inputs!$G$6*$D379)*churn_nonbuyers)*(ic*Inputs!$C$6+fee_wd*Inputs!$E$6*(1-$B379)+fee_fx*Inputs!$D$6-cost_acc-cost_wd*Inputs!$E$6*(1-$B379)-cost_fx*Inputs!$D$6)</f>
        <v>131678.0189532</v>
      </c>
      <c r="L379" s="0" t="n">
        <f aca="false">12*Inputs!$B$7*(1-MIN(1,Inputs!$G$7*$D379)*churn_nonbuyers)*(ic*Inputs!$C$7+fee_wd*Inputs!$E$7*(1-$B379)+fee_fx*Inputs!$D$7-cost_acc-cost_wd*Inputs!$E$7*(1-$B379)-cost_fx*Inputs!$D$7)</f>
        <v>329312.24817192</v>
      </c>
      <c r="M379" s="0" t="n">
        <f aca="false">12*Inputs!$B$8*(1-MIN(1,Inputs!$G$8*$D379)*churn_nonbuyers)*(ic*Inputs!$C$8+fee_wd*Inputs!$E$8*(1-$B379)+fee_fx*Inputs!$D$8-cost_acc-cost_wd*Inputs!$E$8*(1-$B379)-cost_fx*Inputs!$D$8)</f>
        <v>44047.8057816</v>
      </c>
      <c r="N379" s="0" t="n">
        <f aca="false">K379+L379+I379-fixed</f>
        <v>-97198.1632258149</v>
      </c>
      <c r="O379" s="0" t="n">
        <f aca="false">K379+L379+M379-fixed</f>
        <v>-194961.92709328</v>
      </c>
      <c r="P379" s="0" t="n">
        <f aca="false">12*Inputs!$B$6*(1-MIN(1,Inputs!$F$6*$D379))*(ic*Inputs!$C$6+flat_fee-cost_acc-cost_wd*Inputs!$E$6*$E379-cost_fx*Inputs!$D$6)+12*Inputs!$B$7*(1-MIN(1,Inputs!$F$7*$D379))*(ic*Inputs!$C$7+flat_fee-cost_acc-cost_wd*Inputs!$E$7*$E379-cost_fx*Inputs!$D$7)+12*Inputs!$B$8*(1-MIN(1,Inputs!$F$8*$D379))*(ic*Inputs!$C$8+flat_fee-cost_acc-cost_wd*Inputs!$E$8*$E379-cost_fx*Inputs!$D$8)-fixed</f>
        <v>-165584.934448</v>
      </c>
    </row>
    <row r="380" customFormat="false" ht="15" hidden="false" customHeight="false" outlineLevel="0" collapsed="false">
      <c r="A380" s="0" t="n">
        <v>315</v>
      </c>
      <c r="B380" s="0" t="n">
        <v>0.218096</v>
      </c>
      <c r="C380" s="0" t="n">
        <v>0.94658</v>
      </c>
      <c r="D380" s="0" t="n">
        <v>1.135144</v>
      </c>
      <c r="E380" s="0" t="n">
        <v>1.244544</v>
      </c>
      <c r="F380" s="0" t="n">
        <v>0.440528</v>
      </c>
      <c r="G380" s="0" t="n">
        <f aca="false">12*Inputs!$B$6*(MIN(1,$H$50*$C380)*(ic*Inputs!$C$6+pS+fee_fx*Inputs!$D$6-cost_acc-cost_wd*Inputs!$E$6*$E380-cost_fx*Inputs!$D$6-$F380)+(1-MIN(1,$H$50*$C380))*(1-MIN(1,Inputs!$G$6*$D380)*churn_nonbuyers)*(ic*Inputs!$C$6+fee_wd*Inputs!$E$6*(1-$B380)+fee_fx*Inputs!$D$6-cost_acc-cost_wd*Inputs!$E$6*(1-$B380)-cost_fx*Inputs!$D$6))</f>
        <v>203008.220322996</v>
      </c>
      <c r="H380" s="0" t="n">
        <f aca="false">12*Inputs!$B$7*(MIN(1,$H$51*$C380)*(ic*Inputs!$C$7+pE+fee_fx*Inputs!$D$7-cost_acc-cost_wd*Inputs!$E$7*$E380-cost_fx*Inputs!$D$7-$F380)+(1-MIN(1,$H$51*$C380))*(1-MIN(1,Inputs!$G$7*$D380)*churn_nonbuyers)*(ic*Inputs!$C$7+fee_wd*Inputs!$E$7*(1-$B380)+fee_fx*Inputs!$D$7-cost_acc-cost_wd*Inputs!$E$7*(1-$B380)-cost_fx*Inputs!$D$7))</f>
        <v>379110.480086133</v>
      </c>
      <c r="I380" s="0" t="n">
        <f aca="false">12*Inputs!$B$8*(MIN(1,$H$52*$C380)*(ic*Inputs!$C$8+pT-cost_acc-cost_wd*Inputs!$E$8-cost_fx*Inputs!$D$8-cost_ins)+(1-MIN(1,$H$52*$C380))*(1-MIN(1,Inputs!$G$8*$D380)*churn_nonbuyers)*(ic*Inputs!$C$8+fee_wd*Inputs!$E$8*(1-$B380)+fee_fx*Inputs!$D$8-cost_acc-cost_wd*Inputs!$E$8*(1-$B380)-cost_fx*Inputs!$D$8))</f>
        <v>158338.017582596</v>
      </c>
      <c r="J380" s="0" t="n">
        <f aca="false">G380+H380+I380-fixed</f>
        <v>40456.7179917251</v>
      </c>
      <c r="K380" s="0" t="n">
        <f aca="false">12*Inputs!$B$6*(1-MIN(1,Inputs!$G$6*$D380)*churn_nonbuyers)*(ic*Inputs!$C$6+fee_wd*Inputs!$E$6*(1-$B380)+fee_fx*Inputs!$D$6-cost_acc-cost_wd*Inputs!$E$6*(1-$B380)-cost_fx*Inputs!$D$6)</f>
        <v>160534.431113933</v>
      </c>
      <c r="L380" s="0" t="n">
        <f aca="false">12*Inputs!$B$7*(1-MIN(1,Inputs!$G$7*$D380)*churn_nonbuyers)*(ic*Inputs!$C$7+fee_wd*Inputs!$E$7*(1-$B380)+fee_fx*Inputs!$D$7-cost_acc-cost_wd*Inputs!$E$7*(1-$B380)-cost_fx*Inputs!$D$7)</f>
        <v>359132.97815636</v>
      </c>
      <c r="M380" s="0" t="n">
        <f aca="false">12*Inputs!$B$8*(1-MIN(1,Inputs!$G$8*$D380)*churn_nonbuyers)*(ic*Inputs!$C$8+fee_wd*Inputs!$E$8*(1-$B380)+fee_fx*Inputs!$D$8-cost_acc-cost_wd*Inputs!$E$8*(1-$B380)-cost_fx*Inputs!$D$8)</f>
        <v>64892.0551716864</v>
      </c>
      <c r="N380" s="0" t="n">
        <f aca="false">K380+L380+I380-fixed</f>
        <v>-21994.5731471116</v>
      </c>
      <c r="O380" s="0" t="n">
        <f aca="false">K380+L380+M380-fixed</f>
        <v>-115440.535558021</v>
      </c>
      <c r="P380" s="0" t="n">
        <f aca="false">12*Inputs!$B$6*(1-MIN(1,Inputs!$F$6*$D380))*(ic*Inputs!$C$6+flat_fee-cost_acc-cost_wd*Inputs!$E$6*$E380-cost_fx*Inputs!$D$6)+12*Inputs!$B$7*(1-MIN(1,Inputs!$F$7*$D380))*(ic*Inputs!$C$7+flat_fee-cost_acc-cost_wd*Inputs!$E$7*$E380-cost_fx*Inputs!$D$7)+12*Inputs!$B$8*(1-MIN(1,Inputs!$F$8*$D380))*(ic*Inputs!$C$8+flat_fee-cost_acc-cost_wd*Inputs!$E$8*$E380-cost_fx*Inputs!$D$8)-fixed</f>
        <v>-103450.81659136</v>
      </c>
    </row>
    <row r="381" customFormat="false" ht="15" hidden="false" customHeight="false" outlineLevel="0" collapsed="false">
      <c r="A381" s="0" t="n">
        <v>316</v>
      </c>
      <c r="B381" s="0" t="n">
        <v>0.109182</v>
      </c>
      <c r="C381" s="0" t="n">
        <v>0.980231</v>
      </c>
      <c r="D381" s="0" t="n">
        <v>0.983942</v>
      </c>
      <c r="E381" s="0" t="n">
        <v>1.427175</v>
      </c>
      <c r="F381" s="0" t="n">
        <v>0.1129</v>
      </c>
      <c r="G381" s="0" t="n">
        <f aca="false">12*Inputs!$B$6*(MIN(1,$H$50*$C381)*(ic*Inputs!$C$6+pS+fee_fx*Inputs!$D$6-cost_acc-cost_wd*Inputs!$E$6*$E381-cost_fx*Inputs!$D$6-$F381)+(1-MIN(1,$H$50*$C381))*(1-MIN(1,Inputs!$G$6*$D381)*churn_nonbuyers)*(ic*Inputs!$C$6+fee_wd*Inputs!$E$6*(1-$B381)+fee_fx*Inputs!$D$6-cost_acc-cost_wd*Inputs!$E$6*(1-$B381)-cost_fx*Inputs!$D$6))</f>
        <v>222721.289283085</v>
      </c>
      <c r="H381" s="0" t="n">
        <f aca="false">12*Inputs!$B$7*(MIN(1,$H$51*$C381)*(ic*Inputs!$C$7+pE+fee_fx*Inputs!$D$7-cost_acc-cost_wd*Inputs!$E$7*$E381-cost_fx*Inputs!$D$7-$F381)+(1-MIN(1,$H$51*$C381))*(1-MIN(1,Inputs!$G$7*$D381)*churn_nonbuyers)*(ic*Inputs!$C$7+fee_wd*Inputs!$E$7*(1-$B381)+fee_fx*Inputs!$D$7-cost_acc-cost_wd*Inputs!$E$7*(1-$B381)-cost_fx*Inputs!$D$7))</f>
        <v>387973.79832439</v>
      </c>
      <c r="I381" s="0" t="n">
        <f aca="false">12*Inputs!$B$8*(MIN(1,$H$52*$C381)*(ic*Inputs!$C$8+pT-cost_acc-cost_wd*Inputs!$E$8-cost_fx*Inputs!$D$8-cost_ins)+(1-MIN(1,$H$52*$C381))*(1-MIN(1,Inputs!$G$8*$D381)*churn_nonbuyers)*(ic*Inputs!$C$8+fee_wd*Inputs!$E$8*(1-$B381)+fee_fx*Inputs!$D$8-cost_acc-cost_wd*Inputs!$E$8*(1-$B381)-cost_fx*Inputs!$D$8))</f>
        <v>172665.003922609</v>
      </c>
      <c r="J381" s="0" t="n">
        <f aca="false">G381+H381+I381-fixed</f>
        <v>83360.0915300835</v>
      </c>
      <c r="K381" s="0" t="n">
        <f aca="false">12*Inputs!$B$6*(1-MIN(1,Inputs!$G$6*$D381)*churn_nonbuyers)*(ic*Inputs!$C$6+fee_wd*Inputs!$E$6*(1-$B381)+fee_fx*Inputs!$D$6-cost_acc-cost_wd*Inputs!$E$6*(1-$B381)-cost_fx*Inputs!$D$6)</f>
        <v>176733.143679197</v>
      </c>
      <c r="L381" s="0" t="n">
        <f aca="false">12*Inputs!$B$7*(1-MIN(1,Inputs!$G$7*$D381)*churn_nonbuyers)*(ic*Inputs!$C$7+fee_wd*Inputs!$E$7*(1-$B381)+fee_fx*Inputs!$D$7-cost_acc-cost_wd*Inputs!$E$7*(1-$B381)-cost_fx*Inputs!$D$7)</f>
        <v>376040.121791518</v>
      </c>
      <c r="M381" s="0" t="n">
        <f aca="false">12*Inputs!$B$8*(1-MIN(1,Inputs!$G$8*$D381)*churn_nonbuyers)*(ic*Inputs!$C$8+fee_wd*Inputs!$E$8*(1-$B381)+fee_fx*Inputs!$D$8-cost_acc-cost_wd*Inputs!$E$8*(1-$B381)-cost_fx*Inputs!$D$8)</f>
        <v>99957.8020229184</v>
      </c>
      <c r="N381" s="0" t="n">
        <f aca="false">K381+L381+I381-fixed</f>
        <v>25438.2693933243</v>
      </c>
      <c r="O381" s="0" t="n">
        <f aca="false">K381+L381+M381-fixed</f>
        <v>-47268.9325063665</v>
      </c>
      <c r="P381" s="0" t="n">
        <f aca="false">12*Inputs!$B$6*(1-MIN(1,Inputs!$F$6*$D381))*(ic*Inputs!$C$6+flat_fee-cost_acc-cost_wd*Inputs!$E$6*$E381-cost_fx*Inputs!$D$6)+12*Inputs!$B$7*(1-MIN(1,Inputs!$F$7*$D381))*(ic*Inputs!$C$7+flat_fee-cost_acc-cost_wd*Inputs!$E$7*$E381-cost_fx*Inputs!$D$7)+12*Inputs!$B$8*(1-MIN(1,Inputs!$F$8*$D381))*(ic*Inputs!$C$8+flat_fee-cost_acc-cost_wd*Inputs!$E$8*$E381-cost_fx*Inputs!$D$8)-fixed</f>
        <v>-106658.342452</v>
      </c>
    </row>
    <row r="382" customFormat="false" ht="15" hidden="false" customHeight="false" outlineLevel="0" collapsed="false">
      <c r="A382" s="0" t="n">
        <v>317</v>
      </c>
      <c r="B382" s="0" t="n">
        <v>0.286258</v>
      </c>
      <c r="C382" s="0" t="n">
        <v>1.009875</v>
      </c>
      <c r="D382" s="0" t="n">
        <v>0.889366</v>
      </c>
      <c r="E382" s="0" t="n">
        <v>1.279987</v>
      </c>
      <c r="F382" s="0" t="n">
        <v>0.069075</v>
      </c>
      <c r="G382" s="0" t="n">
        <f aca="false">12*Inputs!$B$6*(MIN(1,$H$50*$C382)*(ic*Inputs!$C$6+pS+fee_fx*Inputs!$D$6-cost_acc-cost_wd*Inputs!$E$6*$E382-cost_fx*Inputs!$D$6-$F382)+(1-MIN(1,$H$50*$C382))*(1-MIN(1,Inputs!$G$6*$D382)*churn_nonbuyers)*(ic*Inputs!$C$6+fee_wd*Inputs!$E$6*(1-$B382)+fee_fx*Inputs!$D$6-cost_acc-cost_wd*Inputs!$E$6*(1-$B382)-cost_fx*Inputs!$D$6))</f>
        <v>206967.823957477</v>
      </c>
      <c r="H382" s="0" t="n">
        <f aca="false">12*Inputs!$B$7*(MIN(1,$H$51*$C382)*(ic*Inputs!$C$7+pE+fee_fx*Inputs!$D$7-cost_acc-cost_wd*Inputs!$E$7*$E382-cost_fx*Inputs!$D$7-$F382)+(1-MIN(1,$H$51*$C382))*(1-MIN(1,Inputs!$G$7*$D382)*churn_nonbuyers)*(ic*Inputs!$C$7+fee_wd*Inputs!$E$7*(1-$B382)+fee_fx*Inputs!$D$7-cost_acc-cost_wd*Inputs!$E$7*(1-$B382)-cost_fx*Inputs!$D$7))</f>
        <v>393869.597540949</v>
      </c>
      <c r="I382" s="0" t="n">
        <f aca="false">12*Inputs!$B$8*(MIN(1,$H$52*$C382)*(ic*Inputs!$C$8+pT-cost_acc-cost_wd*Inputs!$E$8-cost_fx*Inputs!$D$8-cost_ins)+(1-MIN(1,$H$52*$C382))*(1-MIN(1,Inputs!$G$8*$D382)*churn_nonbuyers)*(ic*Inputs!$C$8+fee_wd*Inputs!$E$8*(1-$B382)+fee_fx*Inputs!$D$8-cost_acc-cost_wd*Inputs!$E$8*(1-$B382)-cost_fx*Inputs!$D$8))</f>
        <v>180155.098036325</v>
      </c>
      <c r="J382" s="0" t="n">
        <f aca="false">G382+H382+I382-fixed</f>
        <v>80992.5195347505</v>
      </c>
      <c r="K382" s="0" t="n">
        <f aca="false">12*Inputs!$B$6*(1-MIN(1,Inputs!$G$6*$D382)*churn_nonbuyers)*(ic*Inputs!$C$6+fee_wd*Inputs!$E$6*(1-$B382)+fee_fx*Inputs!$D$6-cost_acc-cost_wd*Inputs!$E$6*(1-$B382)-cost_fx*Inputs!$D$6)</f>
        <v>153247.073273482</v>
      </c>
      <c r="L382" s="0" t="n">
        <f aca="false">12*Inputs!$B$7*(1-MIN(1,Inputs!$G$7*$D382)*churn_nonbuyers)*(ic*Inputs!$C$7+fee_wd*Inputs!$E$7*(1-$B382)+fee_fx*Inputs!$D$7-cost_acc-cost_wd*Inputs!$E$7*(1-$B382)-cost_fx*Inputs!$D$7)</f>
        <v>352320.897596089</v>
      </c>
      <c r="M382" s="0" t="n">
        <f aca="false">12*Inputs!$B$8*(1-MIN(1,Inputs!$G$8*$D382)*churn_nonbuyers)*(ic*Inputs!$C$8+fee_wd*Inputs!$E$8*(1-$B382)+fee_fx*Inputs!$D$8-cost_acc-cost_wd*Inputs!$E$8*(1-$B382)-cost_fx*Inputs!$D$8)</f>
        <v>118011.433569581</v>
      </c>
      <c r="N382" s="0" t="n">
        <f aca="false">K382+L382+I382-fixed</f>
        <v>-14276.9310941048</v>
      </c>
      <c r="O382" s="0" t="n">
        <f aca="false">K382+L382+M382-fixed</f>
        <v>-76420.5955608485</v>
      </c>
      <c r="P382" s="0" t="n">
        <f aca="false">12*Inputs!$B$6*(1-MIN(1,Inputs!$F$6*$D382))*(ic*Inputs!$C$6+flat_fee-cost_acc-cost_wd*Inputs!$E$6*$E382-cost_fx*Inputs!$D$6)+12*Inputs!$B$7*(1-MIN(1,Inputs!$F$7*$D382))*(ic*Inputs!$C$7+flat_fee-cost_acc-cost_wd*Inputs!$E$7*$E382-cost_fx*Inputs!$D$7)+12*Inputs!$B$8*(1-MIN(1,Inputs!$F$8*$D382))*(ic*Inputs!$C$8+flat_fee-cost_acc-cost_wd*Inputs!$E$8*$E382-cost_fx*Inputs!$D$8)-fixed</f>
        <v>4472.96673008008</v>
      </c>
    </row>
    <row r="383" customFormat="false" ht="15" hidden="false" customHeight="false" outlineLevel="0" collapsed="false">
      <c r="A383" s="0" t="n">
        <v>318</v>
      </c>
      <c r="B383" s="0" t="n">
        <v>0.285308</v>
      </c>
      <c r="C383" s="0" t="n">
        <v>0.899878</v>
      </c>
      <c r="D383" s="0" t="n">
        <v>0.806037</v>
      </c>
      <c r="E383" s="0" t="n">
        <v>1.293581</v>
      </c>
      <c r="F383" s="0" t="n">
        <v>0.117921</v>
      </c>
      <c r="G383" s="0" t="n">
        <f aca="false">12*Inputs!$B$6*(MIN(1,$H$50*$C383)*(ic*Inputs!$C$6+pS+fee_fx*Inputs!$D$6-cost_acc-cost_wd*Inputs!$E$6*$E383-cost_fx*Inputs!$D$6-$F383)+(1-MIN(1,$H$50*$C383))*(1-MIN(1,Inputs!$G$6*$D383)*churn_nonbuyers)*(ic*Inputs!$C$6+fee_wd*Inputs!$E$6*(1-$B383)+fee_fx*Inputs!$D$6-cost_acc-cost_wd*Inputs!$E$6*(1-$B383)-cost_fx*Inputs!$D$6))</f>
        <v>200563.845358642</v>
      </c>
      <c r="H383" s="0" t="n">
        <f aca="false">12*Inputs!$B$7*(MIN(1,$H$51*$C383)*(ic*Inputs!$C$7+pE+fee_fx*Inputs!$D$7-cost_acc-cost_wd*Inputs!$E$7*$E383-cost_fx*Inputs!$D$7-$F383)+(1-MIN(1,$H$51*$C383))*(1-MIN(1,Inputs!$G$7*$D383)*churn_nonbuyers)*(ic*Inputs!$C$7+fee_wd*Inputs!$E$7*(1-$B383)+fee_fx*Inputs!$D$7-cost_acc-cost_wd*Inputs!$E$7*(1-$B383)-cost_fx*Inputs!$D$7))</f>
        <v>386067.608281708</v>
      </c>
      <c r="I383" s="0" t="n">
        <f aca="false">12*Inputs!$B$8*(MIN(1,$H$52*$C383)*(ic*Inputs!$C$8+pT-cost_acc-cost_wd*Inputs!$E$8-cost_fx*Inputs!$D$8-cost_ins)+(1-MIN(1,$H$52*$C383))*(1-MIN(1,Inputs!$G$8*$D383)*churn_nonbuyers)*(ic*Inputs!$C$8+fee_wd*Inputs!$E$8*(1-$B383)+fee_fx*Inputs!$D$8-cost_acc-cost_wd*Inputs!$E$8*(1-$B383)-cost_fx*Inputs!$D$8))</f>
        <v>180143.12039548</v>
      </c>
      <c r="J383" s="0" t="n">
        <f aca="false">G383+H383+I383-fixed</f>
        <v>66774.5740358302</v>
      </c>
      <c r="K383" s="0" t="n">
        <f aca="false">12*Inputs!$B$6*(1-MIN(1,Inputs!$G$6*$D383)*churn_nonbuyers)*(ic*Inputs!$C$6+fee_wd*Inputs!$E$6*(1-$B383)+fee_fx*Inputs!$D$6-cost_acc-cost_wd*Inputs!$E$6*(1-$B383)-cost_fx*Inputs!$D$6)</f>
        <v>154046.570431651</v>
      </c>
      <c r="L383" s="0" t="n">
        <f aca="false">12*Inputs!$B$7*(1-MIN(1,Inputs!$G$7*$D383)*churn_nonbuyers)*(ic*Inputs!$C$7+fee_wd*Inputs!$E$7*(1-$B383)+fee_fx*Inputs!$D$7-cost_acc-cost_wd*Inputs!$E$7*(1-$B383)-cost_fx*Inputs!$D$7)</f>
        <v>353359.289682991</v>
      </c>
      <c r="M383" s="0" t="n">
        <f aca="false">12*Inputs!$B$8*(1-MIN(1,Inputs!$G$8*$D383)*churn_nonbuyers)*(ic*Inputs!$C$8+fee_wd*Inputs!$E$8*(1-$B383)+fee_fx*Inputs!$D$8-cost_acc-cost_wd*Inputs!$E$8*(1-$B383)-cost_fx*Inputs!$D$8)</f>
        <v>136268.834067706</v>
      </c>
      <c r="N383" s="0" t="n">
        <f aca="false">K383+L383+I383-fixed</f>
        <v>-12451.0194898775</v>
      </c>
      <c r="O383" s="0" t="n">
        <f aca="false">K383+L383+M383-fixed</f>
        <v>-56325.3058176524</v>
      </c>
      <c r="P383" s="0" t="n">
        <f aca="false">12*Inputs!$B$6*(1-MIN(1,Inputs!$F$6*$D383))*(ic*Inputs!$C$6+flat_fee-cost_acc-cost_wd*Inputs!$E$6*$E383-cost_fx*Inputs!$D$6)+12*Inputs!$B$7*(1-MIN(1,Inputs!$F$7*$D383))*(ic*Inputs!$C$7+flat_fee-cost_acc-cost_wd*Inputs!$E$7*$E383-cost_fx*Inputs!$D$7)+12*Inputs!$B$8*(1-MIN(1,Inputs!$F$8*$D383))*(ic*Inputs!$C$8+flat_fee-cost_acc-cost_wd*Inputs!$E$8*$E383-cost_fx*Inputs!$D$8)-fixed</f>
        <v>39359.65030328</v>
      </c>
    </row>
    <row r="384" customFormat="false" ht="15" hidden="false" customHeight="false" outlineLevel="0" collapsed="false">
      <c r="A384" s="0" t="n">
        <v>319</v>
      </c>
      <c r="B384" s="0" t="n">
        <v>0.437136</v>
      </c>
      <c r="C384" s="0" t="n">
        <v>0.951674</v>
      </c>
      <c r="D384" s="0" t="n">
        <v>1.029405</v>
      </c>
      <c r="E384" s="0" t="n">
        <v>1.301487</v>
      </c>
      <c r="F384" s="0" t="n">
        <v>0.221577</v>
      </c>
      <c r="G384" s="0" t="n">
        <f aca="false">12*Inputs!$B$6*(MIN(1,$H$50*$C384)*(ic*Inputs!$C$6+pS+fee_fx*Inputs!$D$6-cost_acc-cost_wd*Inputs!$E$6*$E384-cost_fx*Inputs!$D$6-$F384)+(1-MIN(1,$H$50*$C384))*(1-MIN(1,Inputs!$G$6*$D384)*churn_nonbuyers)*(ic*Inputs!$C$6+fee_wd*Inputs!$E$6*(1-$B384)+fee_fx*Inputs!$D$6-cost_acc-cost_wd*Inputs!$E$6*(1-$B384)-cost_fx*Inputs!$D$6))</f>
        <v>179979.87343351</v>
      </c>
      <c r="H384" s="0" t="n">
        <f aca="false">12*Inputs!$B$7*(MIN(1,$H$51*$C384)*(ic*Inputs!$C$7+pE+fee_fx*Inputs!$D$7-cost_acc-cost_wd*Inputs!$E$7*$E384-cost_fx*Inputs!$D$7-$F384)+(1-MIN(1,$H$51*$C384))*(1-MIN(1,Inputs!$G$7*$D384)*churn_nonbuyers)*(ic*Inputs!$C$7+fee_wd*Inputs!$E$7*(1-$B384)+fee_fx*Inputs!$D$7-cost_acc-cost_wd*Inputs!$E$7*(1-$B384)-cost_fx*Inputs!$D$7))</f>
        <v>366776.215653093</v>
      </c>
      <c r="I384" s="0" t="n">
        <f aca="false">12*Inputs!$B$8*(MIN(1,$H$52*$C384)*(ic*Inputs!$C$8+pT-cost_acc-cost_wd*Inputs!$E$8-cost_fx*Inputs!$D$8-cost_ins)+(1-MIN(1,$H$52*$C384))*(1-MIN(1,Inputs!$G$8*$D384)*churn_nonbuyers)*(ic*Inputs!$C$8+fee_wd*Inputs!$E$8*(1-$B384)+fee_fx*Inputs!$D$8-cost_acc-cost_wd*Inputs!$E$8*(1-$B384)-cost_fx*Inputs!$D$8))</f>
        <v>165666.555346332</v>
      </c>
      <c r="J384" s="0" t="n">
        <f aca="false">G384+H384+I384-fixed</f>
        <v>12422.6444329357</v>
      </c>
      <c r="K384" s="0" t="n">
        <f aca="false">12*Inputs!$B$6*(1-MIN(1,Inputs!$G$6*$D384)*churn_nonbuyers)*(ic*Inputs!$C$6+fee_wd*Inputs!$E$6*(1-$B384)+fee_fx*Inputs!$D$6-cost_acc-cost_wd*Inputs!$E$6*(1-$B384)-cost_fx*Inputs!$D$6)</f>
        <v>131515.941485376</v>
      </c>
      <c r="L384" s="0" t="n">
        <f aca="false">12*Inputs!$B$7*(1-MIN(1,Inputs!$G$7*$D384)*churn_nonbuyers)*(ic*Inputs!$C$7+fee_wd*Inputs!$E$7*(1-$B384)+fee_fx*Inputs!$D$7-cost_acc-cost_wd*Inputs!$E$7*(1-$B384)-cost_fx*Inputs!$D$7)</f>
        <v>329744.689851226</v>
      </c>
      <c r="M384" s="0" t="n">
        <f aca="false">12*Inputs!$B$8*(1-MIN(1,Inputs!$G$8*$D384)*churn_nonbuyers)*(ic*Inputs!$C$8+fee_wd*Inputs!$E$8*(1-$B384)+fee_fx*Inputs!$D$8-cost_acc-cost_wd*Inputs!$E$8*(1-$B384)-cost_fx*Inputs!$D$8)</f>
        <v>85338.681065088</v>
      </c>
      <c r="N384" s="0" t="n">
        <f aca="false">K384+L384+I384-fixed</f>
        <v>-73072.8133170661</v>
      </c>
      <c r="O384" s="0" t="n">
        <f aca="false">K384+L384+M384-fixed</f>
        <v>-153400.68759831</v>
      </c>
      <c r="P384" s="0" t="n">
        <f aca="false">12*Inputs!$B$6*(1-MIN(1,Inputs!$F$6*$D384))*(ic*Inputs!$C$6+flat_fee-cost_acc-cost_wd*Inputs!$E$6*$E384-cost_fx*Inputs!$D$6)+12*Inputs!$B$7*(1-MIN(1,Inputs!$F$7*$D384))*(ic*Inputs!$C$7+flat_fee-cost_acc-cost_wd*Inputs!$E$7*$E384-cost_fx*Inputs!$D$7)+12*Inputs!$B$8*(1-MIN(1,Inputs!$F$8*$D384))*(ic*Inputs!$C$8+flat_fee-cost_acc-cost_wd*Inputs!$E$8*$E384-cost_fx*Inputs!$D$8)-fixed</f>
        <v>-74225.0327836</v>
      </c>
    </row>
    <row r="385" customFormat="false" ht="15" hidden="false" customHeight="false" outlineLevel="0" collapsed="false">
      <c r="A385" s="0" t="n">
        <v>320</v>
      </c>
      <c r="B385" s="0" t="n">
        <v>0.484651</v>
      </c>
      <c r="C385" s="0" t="n">
        <v>0.694429</v>
      </c>
      <c r="D385" s="0" t="n">
        <v>1.478135</v>
      </c>
      <c r="E385" s="0" t="n">
        <v>1.305039</v>
      </c>
      <c r="F385" s="0" t="n">
        <v>0.144412</v>
      </c>
      <c r="G385" s="0" t="n">
        <f aca="false">12*Inputs!$B$6*(MIN(1,$H$50*$C385)*(ic*Inputs!$C$6+pS+fee_fx*Inputs!$D$6-cost_acc-cost_wd*Inputs!$E$6*$E385-cost_fx*Inputs!$D$6-$F385)+(1-MIN(1,$H$50*$C385))*(1-MIN(1,Inputs!$G$6*$D385)*churn_nonbuyers)*(ic*Inputs!$C$6+fee_wd*Inputs!$E$6*(1-$B385)+fee_fx*Inputs!$D$6-cost_acc-cost_wd*Inputs!$E$6*(1-$B385)-cost_fx*Inputs!$D$6))</f>
        <v>159134.959745584</v>
      </c>
      <c r="H385" s="0" t="n">
        <f aca="false">12*Inputs!$B$7*(MIN(1,$H$51*$C385)*(ic*Inputs!$C$7+pE+fee_fx*Inputs!$D$7-cost_acc-cost_wd*Inputs!$E$7*$E385-cost_fx*Inputs!$D$7-$F385)+(1-MIN(1,$H$51*$C385))*(1-MIN(1,Inputs!$G$7*$D385)*churn_nonbuyers)*(ic*Inputs!$C$7+fee_wd*Inputs!$E$7*(1-$B385)+fee_fx*Inputs!$D$7-cost_acc-cost_wd*Inputs!$E$7*(1-$B385)-cost_fx*Inputs!$D$7))</f>
        <v>351538.081018167</v>
      </c>
      <c r="I385" s="0" t="n">
        <f aca="false">12*Inputs!$B$8*(MIN(1,$H$52*$C385)*(ic*Inputs!$C$8+pT-cost_acc-cost_wd*Inputs!$E$8-cost_fx*Inputs!$D$8-cost_ins)+(1-MIN(1,$H$52*$C385))*(1-MIN(1,Inputs!$G$8*$D385)*churn_nonbuyers)*(ic*Inputs!$C$8+fee_wd*Inputs!$E$8*(1-$B385)+fee_fx*Inputs!$D$8-cost_acc-cost_wd*Inputs!$E$8*(1-$B385)-cost_fx*Inputs!$D$8))</f>
        <v>100097.773776</v>
      </c>
      <c r="J385" s="0" t="n">
        <f aca="false">G385+H385+I385-fixed</f>
        <v>-89229.1854602483</v>
      </c>
      <c r="K385" s="0" t="n">
        <f aca="false">12*Inputs!$B$6*(1-MIN(1,Inputs!$G$6*$D385)*churn_nonbuyers)*(ic*Inputs!$C$6+fee_wd*Inputs!$E$6*(1-$B385)+fee_fx*Inputs!$D$6-cost_acc-cost_wd*Inputs!$E$6*(1-$B385)-cost_fx*Inputs!$D$6)</f>
        <v>122068.588362372</v>
      </c>
      <c r="L385" s="0" t="n">
        <f aca="false">12*Inputs!$B$7*(1-MIN(1,Inputs!$G$7*$D385)*churn_nonbuyers)*(ic*Inputs!$C$7+fee_wd*Inputs!$E$7*(1-$B385)+fee_fx*Inputs!$D$7-cost_acc-cost_wd*Inputs!$E$7*(1-$B385)-cost_fx*Inputs!$D$7)</f>
        <v>318625.494937423</v>
      </c>
      <c r="M385" s="0" t="n">
        <f aca="false">12*Inputs!$B$8*(1-MIN(1,Inputs!$G$8*$D385)*churn_nonbuyers)*(ic*Inputs!$C$8+fee_wd*Inputs!$E$8*(1-$B385)+fee_fx*Inputs!$D$8-cost_acc-cost_wd*Inputs!$E$8*(1-$B385)-cost_fx*Inputs!$D$8)</f>
        <v>0</v>
      </c>
      <c r="N385" s="0" t="n">
        <f aca="false">K385+L385+I385-fixed</f>
        <v>-159208.142924205</v>
      </c>
      <c r="O385" s="0" t="n">
        <f aca="false">K385+L385+M385-fixed</f>
        <v>-259305.916700205</v>
      </c>
      <c r="P385" s="0" t="n">
        <f aca="false">12*Inputs!$B$6*(1-MIN(1,Inputs!$F$6*$D385))*(ic*Inputs!$C$6+flat_fee-cost_acc-cost_wd*Inputs!$E$6*$E385-cost_fx*Inputs!$D$6)+12*Inputs!$B$7*(1-MIN(1,Inputs!$F$7*$D385))*(ic*Inputs!$C$7+flat_fee-cost_acc-cost_wd*Inputs!$E$7*$E385-cost_fx*Inputs!$D$7)+12*Inputs!$B$8*(1-MIN(1,Inputs!$F$8*$D385))*(ic*Inputs!$C$8+flat_fee-cost_acc-cost_wd*Inputs!$E$8*$E385-cost_fx*Inputs!$D$8)-fixed</f>
        <v>-295934.6049364</v>
      </c>
    </row>
    <row r="386" customFormat="false" ht="15" hidden="false" customHeight="false" outlineLevel="0" collapsed="false">
      <c r="A386" s="0" t="n">
        <v>321</v>
      </c>
      <c r="B386" s="0" t="n">
        <v>0.219816</v>
      </c>
      <c r="C386" s="0" t="n">
        <v>0.968763</v>
      </c>
      <c r="D386" s="0" t="n">
        <v>1.235246</v>
      </c>
      <c r="E386" s="0" t="n">
        <v>1.074478</v>
      </c>
      <c r="F386" s="0" t="n">
        <v>0.430325</v>
      </c>
      <c r="G386" s="0" t="n">
        <f aca="false">12*Inputs!$B$6*(MIN(1,$H$50*$C386)*(ic*Inputs!$C$6+pS+fee_fx*Inputs!$D$6-cost_acc-cost_wd*Inputs!$E$6*$E386-cost_fx*Inputs!$D$6-$F386)+(1-MIN(1,$H$50*$C386))*(1-MIN(1,Inputs!$G$6*$D386)*churn_nonbuyers)*(ic*Inputs!$C$6+fee_wd*Inputs!$E$6*(1-$B386)+fee_fx*Inputs!$D$6-cost_acc-cost_wd*Inputs!$E$6*(1-$B386)-cost_fx*Inputs!$D$6))</f>
        <v>207027.053773504</v>
      </c>
      <c r="H386" s="0" t="n">
        <f aca="false">12*Inputs!$B$7*(MIN(1,$H$51*$C386)*(ic*Inputs!$C$7+pE+fee_fx*Inputs!$D$7-cost_acc-cost_wd*Inputs!$E$7*$E386-cost_fx*Inputs!$D$7-$F386)+(1-MIN(1,$H$51*$C386))*(1-MIN(1,Inputs!$G$7*$D386)*churn_nonbuyers)*(ic*Inputs!$C$7+fee_wd*Inputs!$E$7*(1-$B386)+fee_fx*Inputs!$D$7-cost_acc-cost_wd*Inputs!$E$7*(1-$B386)-cost_fx*Inputs!$D$7))</f>
        <v>398297.662180926</v>
      </c>
      <c r="I386" s="0" t="n">
        <f aca="false">12*Inputs!$B$8*(MIN(1,$H$52*$C386)*(ic*Inputs!$C$8+pT-cost_acc-cost_wd*Inputs!$E$8-cost_fx*Inputs!$D$8-cost_ins)+(1-MIN(1,$H$52*$C386))*(1-MIN(1,Inputs!$G$8*$D386)*churn_nonbuyers)*(ic*Inputs!$C$8+fee_wd*Inputs!$E$8*(1-$B386)+fee_fx*Inputs!$D$8-cost_acc-cost_wd*Inputs!$E$8*(1-$B386)-cost_fx*Inputs!$D$8))</f>
        <v>153398.929095209</v>
      </c>
      <c r="J386" s="0" t="n">
        <f aca="false">G386+H386+I386-fixed</f>
        <v>58723.6450496388</v>
      </c>
      <c r="K386" s="0" t="n">
        <f aca="false">12*Inputs!$B$6*(1-MIN(1,Inputs!$G$6*$D386)*churn_nonbuyers)*(ic*Inputs!$C$6+fee_wd*Inputs!$E$6*(1-$B386)+fee_fx*Inputs!$D$6-cost_acc-cost_wd*Inputs!$E$6*(1-$B386)-cost_fx*Inputs!$D$6)</f>
        <v>159450.209530099</v>
      </c>
      <c r="L386" s="0" t="n">
        <f aca="false">12*Inputs!$B$7*(1-MIN(1,Inputs!$G$7*$D386)*churn_nonbuyers)*(ic*Inputs!$C$7+fee_wd*Inputs!$E$7*(1-$B386)+fee_fx*Inputs!$D$7-cost_acc-cost_wd*Inputs!$E$7*(1-$B386)-cost_fx*Inputs!$D$7)</f>
        <v>357777.95631006</v>
      </c>
      <c r="M386" s="0" t="n">
        <f aca="false">12*Inputs!$B$8*(1-MIN(1,Inputs!$G$8*$D386)*churn_nonbuyers)*(ic*Inputs!$C$8+fee_wd*Inputs!$E$8*(1-$B386)+fee_fx*Inputs!$D$8-cost_acc-cost_wd*Inputs!$E$8*(1-$B386)-cost_fx*Inputs!$D$8)</f>
        <v>42743.1275671296</v>
      </c>
      <c r="N386" s="0" t="n">
        <f aca="false">K386+L386+I386-fixed</f>
        <v>-29372.9050646323</v>
      </c>
      <c r="O386" s="0" t="n">
        <f aca="false">K386+L386+M386-fixed</f>
        <v>-140028.706592712</v>
      </c>
      <c r="P386" s="0" t="n">
        <f aca="false">12*Inputs!$B$6*(1-MIN(1,Inputs!$F$6*$D386))*(ic*Inputs!$C$6+flat_fee-cost_acc-cost_wd*Inputs!$E$6*$E386-cost_fx*Inputs!$D$6)+12*Inputs!$B$7*(1-MIN(1,Inputs!$F$7*$D386))*(ic*Inputs!$C$7+flat_fee-cost_acc-cost_wd*Inputs!$E$7*$E386-cost_fx*Inputs!$D$7)+12*Inputs!$B$8*(1-MIN(1,Inputs!$F$8*$D386))*(ic*Inputs!$C$8+flat_fee-cost_acc-cost_wd*Inputs!$E$8*$E386-cost_fx*Inputs!$D$8)-fixed</f>
        <v>-90159.34590688</v>
      </c>
    </row>
    <row r="387" customFormat="false" ht="15" hidden="false" customHeight="false" outlineLevel="0" collapsed="false">
      <c r="A387" s="0" t="n">
        <v>322</v>
      </c>
      <c r="B387" s="0" t="n">
        <v>0.47819</v>
      </c>
      <c r="C387" s="0" t="n">
        <v>0.848724</v>
      </c>
      <c r="D387" s="0" t="n">
        <v>0.893939</v>
      </c>
      <c r="E387" s="0" t="n">
        <v>1.261809</v>
      </c>
      <c r="F387" s="0" t="n">
        <v>0.289692</v>
      </c>
      <c r="G387" s="0" t="n">
        <f aca="false">12*Inputs!$B$6*(MIN(1,$H$50*$C387)*(ic*Inputs!$C$6+pS+fee_fx*Inputs!$D$6-cost_acc-cost_wd*Inputs!$E$6*$E387-cost_fx*Inputs!$D$6-$F387)+(1-MIN(1,$H$50*$C387))*(1-MIN(1,Inputs!$G$6*$D387)*churn_nonbuyers)*(ic*Inputs!$C$6+fee_wd*Inputs!$E$6*(1-$B387)+fee_fx*Inputs!$D$6-cost_acc-cost_wd*Inputs!$E$6*(1-$B387)-cost_fx*Inputs!$D$6))</f>
        <v>169792.365241751</v>
      </c>
      <c r="H387" s="0" t="n">
        <f aca="false">12*Inputs!$B$7*(MIN(1,$H$51*$C387)*(ic*Inputs!$C$7+pE+fee_fx*Inputs!$D$7-cost_acc-cost_wd*Inputs!$E$7*$E387-cost_fx*Inputs!$D$7-$F387)+(1-MIN(1,$H$51*$C387))*(1-MIN(1,Inputs!$G$7*$D387)*churn_nonbuyers)*(ic*Inputs!$C$7+fee_wd*Inputs!$E$7*(1-$B387)+fee_fx*Inputs!$D$7-cost_acc-cost_wd*Inputs!$E$7*(1-$B387)-cost_fx*Inputs!$D$7))</f>
        <v>360433.029518905</v>
      </c>
      <c r="I387" s="0" t="n">
        <f aca="false">12*Inputs!$B$8*(MIN(1,$H$52*$C387)*(ic*Inputs!$C$8+pT-cost_acc-cost_wd*Inputs!$E$8-cost_fx*Inputs!$D$8-cost_ins)+(1-MIN(1,$H$52*$C387))*(1-MIN(1,Inputs!$G$8*$D387)*churn_nonbuyers)*(ic*Inputs!$C$8+fee_wd*Inputs!$E$8*(1-$B387)+fee_fx*Inputs!$D$8-cost_acc-cost_wd*Inputs!$E$8*(1-$B387)-cost_fx*Inputs!$D$8))</f>
        <v>168432.832300307</v>
      </c>
      <c r="J387" s="0" t="n">
        <f aca="false">G387+H387+I387-fixed</f>
        <v>-1341.77293903625</v>
      </c>
      <c r="K387" s="0" t="n">
        <f aca="false">12*Inputs!$B$6*(1-MIN(1,Inputs!$G$6*$D387)*churn_nonbuyers)*(ic*Inputs!$C$6+fee_wd*Inputs!$E$6*(1-$B387)+fee_fx*Inputs!$D$6-cost_acc-cost_wd*Inputs!$E$6*(1-$B387)-cost_fx*Inputs!$D$6)</f>
        <v>126807.538250952</v>
      </c>
      <c r="L387" s="0" t="n">
        <f aca="false">12*Inputs!$B$7*(1-MIN(1,Inputs!$G$7*$D387)*churn_nonbuyers)*(ic*Inputs!$C$7+fee_wd*Inputs!$E$7*(1-$B387)+fee_fx*Inputs!$D$7-cost_acc-cost_wd*Inputs!$E$7*(1-$B387)-cost_fx*Inputs!$D$7)</f>
        <v>325374.235878571</v>
      </c>
      <c r="M387" s="0" t="n">
        <f aca="false">12*Inputs!$B$8*(1-MIN(1,Inputs!$G$8*$D387)*churn_nonbuyers)*(ic*Inputs!$C$8+fee_wd*Inputs!$E$8*(1-$B387)+fee_fx*Inputs!$D$8-cost_acc-cost_wd*Inputs!$E$8*(1-$B387)-cost_fx*Inputs!$D$8)</f>
        <v>113562.779677776</v>
      </c>
      <c r="N387" s="0" t="n">
        <f aca="false">K387+L387+I387-fixed</f>
        <v>-79385.3935701695</v>
      </c>
      <c r="O387" s="0" t="n">
        <f aca="false">K387+L387+M387-fixed</f>
        <v>-134255.446192701</v>
      </c>
      <c r="P387" s="0" t="n">
        <f aca="false">12*Inputs!$B$6*(1-MIN(1,Inputs!$F$6*$D387))*(ic*Inputs!$C$6+flat_fee-cost_acc-cost_wd*Inputs!$E$6*$E387-cost_fx*Inputs!$D$6)+12*Inputs!$B$7*(1-MIN(1,Inputs!$F$7*$D387))*(ic*Inputs!$C$7+flat_fee-cost_acc-cost_wd*Inputs!$E$7*$E387-cost_fx*Inputs!$D$7)+12*Inputs!$B$8*(1-MIN(1,Inputs!$F$8*$D387))*(ic*Inputs!$C$8+flat_fee-cost_acc-cost_wd*Inputs!$E$8*$E387-cost_fx*Inputs!$D$8)-fixed</f>
        <v>10517.02576424</v>
      </c>
    </row>
    <row r="388" customFormat="false" ht="15" hidden="false" customHeight="false" outlineLevel="0" collapsed="false">
      <c r="A388" s="0" t="n">
        <v>323</v>
      </c>
      <c r="B388" s="0" t="n">
        <v>0.080381</v>
      </c>
      <c r="C388" s="0" t="n">
        <v>0.810789</v>
      </c>
      <c r="D388" s="0" t="n">
        <v>1.076613</v>
      </c>
      <c r="E388" s="0" t="n">
        <v>1.164125</v>
      </c>
      <c r="F388" s="0" t="n">
        <v>0.059521</v>
      </c>
      <c r="G388" s="0" t="n">
        <f aca="false">12*Inputs!$B$6*(MIN(1,$H$50*$C388)*(ic*Inputs!$C$6+pS+fee_fx*Inputs!$D$6-cost_acc-cost_wd*Inputs!$E$6*$E388-cost_fx*Inputs!$D$6-$F388)+(1-MIN(1,$H$50*$C388))*(1-MIN(1,Inputs!$G$6*$D388)*churn_nonbuyers)*(ic*Inputs!$C$6+fee_wd*Inputs!$E$6*(1-$B388)+fee_fx*Inputs!$D$6-cost_acc-cost_wd*Inputs!$E$6*(1-$B388)-cost_fx*Inputs!$D$6))</f>
        <v>223547.041455645</v>
      </c>
      <c r="H388" s="0" t="n">
        <f aca="false">12*Inputs!$B$7*(MIN(1,$H$51*$C388)*(ic*Inputs!$C$7+pE+fee_fx*Inputs!$D$7-cost_acc-cost_wd*Inputs!$E$7*$E388-cost_fx*Inputs!$D$7-$F388)+(1-MIN(1,$H$51*$C388))*(1-MIN(1,Inputs!$G$7*$D388)*churn_nonbuyers)*(ic*Inputs!$C$7+fee_wd*Inputs!$E$7*(1-$B388)+fee_fx*Inputs!$D$7-cost_acc-cost_wd*Inputs!$E$7*(1-$B388)-cost_fx*Inputs!$D$7))</f>
        <v>414957.372017355</v>
      </c>
      <c r="I388" s="0" t="n">
        <f aca="false">12*Inputs!$B$8*(MIN(1,$H$52*$C388)*(ic*Inputs!$C$8+pT-cost_acc-cost_wd*Inputs!$E$8-cost_fx*Inputs!$D$8-cost_ins)+(1-MIN(1,$H$52*$C388))*(1-MIN(1,Inputs!$G$8*$D388)*churn_nonbuyers)*(ic*Inputs!$C$8+fee_wd*Inputs!$E$8*(1-$B388)+fee_fx*Inputs!$D$8-cost_acc-cost_wd*Inputs!$E$8*(1-$B388)-cost_fx*Inputs!$D$8))</f>
        <v>151234.779337219</v>
      </c>
      <c r="J388" s="0" t="n">
        <f aca="false">G388+H388+I388-fixed</f>
        <v>89739.1928102193</v>
      </c>
      <c r="K388" s="0" t="n">
        <f aca="false">12*Inputs!$B$6*(1-MIN(1,Inputs!$G$6*$D388)*churn_nonbuyers)*(ic*Inputs!$C$6+fee_wd*Inputs!$E$6*(1-$B388)+fee_fx*Inputs!$D$6-cost_acc-cost_wd*Inputs!$E$6*(1-$B388)-cost_fx*Inputs!$D$6)</f>
        <v>179795.959412782</v>
      </c>
      <c r="L388" s="0" t="n">
        <f aca="false">12*Inputs!$B$7*(1-MIN(1,Inputs!$G$7*$D388)*churn_nonbuyers)*(ic*Inputs!$C$7+fee_wd*Inputs!$E$7*(1-$B388)+fee_fx*Inputs!$D$7-cost_acc-cost_wd*Inputs!$E$7*(1-$B388)-cost_fx*Inputs!$D$7)</f>
        <v>378976.274623669</v>
      </c>
      <c r="M388" s="0" t="n">
        <f aca="false">12*Inputs!$B$8*(1-MIN(1,Inputs!$G$8*$D388)*churn_nonbuyers)*(ic*Inputs!$C$8+fee_wd*Inputs!$E$8*(1-$B388)+fee_fx*Inputs!$D$8-cost_acc-cost_wd*Inputs!$E$8*(1-$B388)-cost_fx*Inputs!$D$8)</f>
        <v>79464.8918729808</v>
      </c>
      <c r="N388" s="0" t="n">
        <f aca="false">K388+L388+I388-fixed</f>
        <v>10007.0133736699</v>
      </c>
      <c r="O388" s="0" t="n">
        <f aca="false">K388+L388+M388-fixed</f>
        <v>-61762.8740905685</v>
      </c>
      <c r="P388" s="0" t="n">
        <f aca="false">12*Inputs!$B$6*(1-MIN(1,Inputs!$F$6*$D388))*(ic*Inputs!$C$6+flat_fee-cost_acc-cost_wd*Inputs!$E$6*$E388-cost_fx*Inputs!$D$6)+12*Inputs!$B$7*(1-MIN(1,Inputs!$F$7*$D388))*(ic*Inputs!$C$7+flat_fee-cost_acc-cost_wd*Inputs!$E$7*$E388-cost_fx*Inputs!$D$7)+12*Inputs!$B$8*(1-MIN(1,Inputs!$F$8*$D388))*(ic*Inputs!$C$8+flat_fee-cost_acc-cost_wd*Inputs!$E$8*$E388-cost_fx*Inputs!$D$8)-fixed</f>
        <v>-40616.4297940001</v>
      </c>
    </row>
    <row r="389" customFormat="false" ht="15" hidden="false" customHeight="false" outlineLevel="0" collapsed="false">
      <c r="A389" s="0" t="n">
        <v>324</v>
      </c>
      <c r="B389" s="0" t="n">
        <v>0.353323</v>
      </c>
      <c r="C389" s="0" t="n">
        <v>0.980167</v>
      </c>
      <c r="D389" s="0" t="n">
        <v>1.023062</v>
      </c>
      <c r="E389" s="0" t="n">
        <v>1.205631</v>
      </c>
      <c r="F389" s="0" t="n">
        <v>0.174582</v>
      </c>
      <c r="G389" s="0" t="n">
        <f aca="false">12*Inputs!$B$6*(MIN(1,$H$50*$C389)*(ic*Inputs!$C$6+pS+fee_fx*Inputs!$D$6-cost_acc-cost_wd*Inputs!$E$6*$E389-cost_fx*Inputs!$D$6-$F389)+(1-MIN(1,$H$50*$C389))*(1-MIN(1,Inputs!$G$6*$D389)*churn_nonbuyers)*(ic*Inputs!$C$6+fee_wd*Inputs!$E$6*(1-$B389)+fee_fx*Inputs!$D$6-cost_acc-cost_wd*Inputs!$E$6*(1-$B389)-cost_fx*Inputs!$D$6))</f>
        <v>195251.149063101</v>
      </c>
      <c r="H389" s="0" t="n">
        <f aca="false">12*Inputs!$B$7*(MIN(1,$H$51*$C389)*(ic*Inputs!$C$7+pE+fee_fx*Inputs!$D$7-cost_acc-cost_wd*Inputs!$E$7*$E389-cost_fx*Inputs!$D$7-$F389)+(1-MIN(1,$H$51*$C389))*(1-MIN(1,Inputs!$G$7*$D389)*churn_nonbuyers)*(ic*Inputs!$C$7+fee_wd*Inputs!$E$7*(1-$B389)+fee_fx*Inputs!$D$7-cost_acc-cost_wd*Inputs!$E$7*(1-$B389)-cost_fx*Inputs!$D$7))</f>
        <v>388513.122984146</v>
      </c>
      <c r="I389" s="0" t="n">
        <f aca="false">12*Inputs!$B$8*(MIN(1,$H$52*$C389)*(ic*Inputs!$C$8+pT-cost_acc-cost_wd*Inputs!$E$8-cost_fx*Inputs!$D$8-cost_ins)+(1-MIN(1,$H$52*$C389))*(1-MIN(1,Inputs!$G$8*$D389)*churn_nonbuyers)*(ic*Inputs!$C$8+fee_wd*Inputs!$E$8*(1-$B389)+fee_fx*Inputs!$D$8-cost_acc-cost_wd*Inputs!$E$8*(1-$B389)-cost_fx*Inputs!$D$8))</f>
        <v>168855.656243021</v>
      </c>
      <c r="J389" s="0" t="n">
        <f aca="false">G389+H389+I389-fixed</f>
        <v>52619.9282902681</v>
      </c>
      <c r="K389" s="0" t="n">
        <f aca="false">12*Inputs!$B$6*(1-MIN(1,Inputs!$G$6*$D389)*churn_nonbuyers)*(ic*Inputs!$C$6+fee_wd*Inputs!$E$6*(1-$B389)+fee_fx*Inputs!$D$6-cost_acc-cost_wd*Inputs!$E$6*(1-$B389)-cost_fx*Inputs!$D$6)</f>
        <v>143011.616652187</v>
      </c>
      <c r="L389" s="0" t="n">
        <f aca="false">12*Inputs!$B$7*(1-MIN(1,Inputs!$G$7*$D389)*churn_nonbuyers)*(ic*Inputs!$C$7+fee_wd*Inputs!$E$7*(1-$B389)+fee_fx*Inputs!$D$7-cost_acc-cost_wd*Inputs!$E$7*(1-$B389)-cost_fx*Inputs!$D$7)</f>
        <v>341508.086215312</v>
      </c>
      <c r="M389" s="0" t="n">
        <f aca="false">12*Inputs!$B$8*(1-MIN(1,Inputs!$G$8*$D389)*churn_nonbuyers)*(ic*Inputs!$C$8+fee_wd*Inputs!$E$8*(1-$B389)+fee_fx*Inputs!$D$8-cost_acc-cost_wd*Inputs!$E$8*(1-$B389)-cost_fx*Inputs!$D$8)</f>
        <v>87836.7270968736</v>
      </c>
      <c r="N389" s="0" t="n">
        <f aca="false">K389+L389+I389-fixed</f>
        <v>-46624.6408894798</v>
      </c>
      <c r="O389" s="0" t="n">
        <f aca="false">K389+L389+M389-fixed</f>
        <v>-127643.570035627</v>
      </c>
      <c r="P389" s="0" t="n">
        <f aca="false">12*Inputs!$B$6*(1-MIN(1,Inputs!$F$6*$D389))*(ic*Inputs!$C$6+flat_fee-cost_acc-cost_wd*Inputs!$E$6*$E389-cost_fx*Inputs!$D$6)+12*Inputs!$B$7*(1-MIN(1,Inputs!$F$7*$D389))*(ic*Inputs!$C$7+flat_fee-cost_acc-cost_wd*Inputs!$E$7*$E389-cost_fx*Inputs!$D$7)+12*Inputs!$B$8*(1-MIN(1,Inputs!$F$8*$D389))*(ic*Inputs!$C$8+flat_fee-cost_acc-cost_wd*Inputs!$E$8*$E389-cost_fx*Inputs!$D$8)-fixed</f>
        <v>-30227.75662672</v>
      </c>
    </row>
    <row r="390" customFormat="false" ht="15" hidden="false" customHeight="false" outlineLevel="0" collapsed="false">
      <c r="A390" s="0" t="n">
        <v>325</v>
      </c>
      <c r="B390" s="0" t="n">
        <v>0.336381</v>
      </c>
      <c r="C390" s="0" t="n">
        <v>0.93781</v>
      </c>
      <c r="D390" s="0" t="n">
        <v>0.819534</v>
      </c>
      <c r="E390" s="0" t="n">
        <v>1.156605</v>
      </c>
      <c r="F390" s="0" t="n">
        <v>0.471096</v>
      </c>
      <c r="G390" s="0" t="n">
        <f aca="false">12*Inputs!$B$6*(MIN(1,$H$50*$C390)*(ic*Inputs!$C$6+pS+fee_fx*Inputs!$D$6-cost_acc-cost_wd*Inputs!$E$6*$E390-cost_fx*Inputs!$D$6-$F390)+(1-MIN(1,$H$50*$C390))*(1-MIN(1,Inputs!$G$6*$D390)*churn_nonbuyers)*(ic*Inputs!$C$6+fee_wd*Inputs!$E$6*(1-$B390)+fee_fx*Inputs!$D$6-cost_acc-cost_wd*Inputs!$E$6*(1-$B390)-cost_fx*Inputs!$D$6))</f>
        <v>191229.032336529</v>
      </c>
      <c r="H390" s="0" t="n">
        <f aca="false">12*Inputs!$B$7*(MIN(1,$H$51*$C390)*(ic*Inputs!$C$7+pE+fee_fx*Inputs!$D$7-cost_acc-cost_wd*Inputs!$E$7*$E390-cost_fx*Inputs!$D$7-$F390)+(1-MIN(1,$H$51*$C390))*(1-MIN(1,Inputs!$G$7*$D390)*churn_nonbuyers)*(ic*Inputs!$C$7+fee_wd*Inputs!$E$7*(1-$B390)+fee_fx*Inputs!$D$7-cost_acc-cost_wd*Inputs!$E$7*(1-$B390)-cost_fx*Inputs!$D$7))</f>
        <v>378592.59409901</v>
      </c>
      <c r="I390" s="0" t="n">
        <f aca="false">12*Inputs!$B$8*(MIN(1,$H$52*$C390)*(ic*Inputs!$C$8+pT-cost_acc-cost_wd*Inputs!$E$8-cost_fx*Inputs!$D$8-cost_ins)+(1-MIN(1,$H$52*$C390))*(1-MIN(1,Inputs!$G$8*$D390)*churn_nonbuyers)*(ic*Inputs!$C$8+fee_wd*Inputs!$E$8*(1-$B390)+fee_fx*Inputs!$D$8-cost_acc-cost_wd*Inputs!$E$8*(1-$B390)-cost_fx*Inputs!$D$8))</f>
        <v>180618.549292466</v>
      </c>
      <c r="J390" s="0" t="n">
        <f aca="false">G390+H390+I390-fixed</f>
        <v>50440.1757280043</v>
      </c>
      <c r="K390" s="0" t="n">
        <f aca="false">12*Inputs!$B$6*(1-MIN(1,Inputs!$G$6*$D390)*churn_nonbuyers)*(ic*Inputs!$C$6+fee_wd*Inputs!$E$6*(1-$B390)+fee_fx*Inputs!$D$6-cost_acc-cost_wd*Inputs!$E$6*(1-$B390)-cost_fx*Inputs!$D$6)</f>
        <v>146885.098078469</v>
      </c>
      <c r="L390" s="0" t="n">
        <f aca="false">12*Inputs!$B$7*(1-MIN(1,Inputs!$G$7*$D390)*churn_nonbuyers)*(ic*Inputs!$C$7+fee_wd*Inputs!$E$7*(1-$B390)+fee_fx*Inputs!$D$7-cost_acc-cost_wd*Inputs!$E$7*(1-$B390)-cost_fx*Inputs!$D$7)</f>
        <v>346038.971615081</v>
      </c>
      <c r="M390" s="0" t="n">
        <f aca="false">12*Inputs!$B$8*(1-MIN(1,Inputs!$G$8*$D390)*churn_nonbuyers)*(ic*Inputs!$C$8+fee_wd*Inputs!$E$8*(1-$B390)+fee_fx*Inputs!$D$8-cost_acc-cost_wd*Inputs!$E$8*(1-$B390)-cost_fx*Inputs!$D$8)</f>
        <v>132269.286072854</v>
      </c>
      <c r="N390" s="0" t="n">
        <f aca="false">K390+L390+I390-fixed</f>
        <v>-26457.3810139841</v>
      </c>
      <c r="O390" s="0" t="n">
        <f aca="false">K390+L390+M390-fixed</f>
        <v>-74806.6442335955</v>
      </c>
      <c r="P390" s="0" t="n">
        <f aca="false">12*Inputs!$B$6*(1-MIN(1,Inputs!$F$6*$D390))*(ic*Inputs!$C$6+flat_fee-cost_acc-cost_wd*Inputs!$E$6*$E390-cost_fx*Inputs!$D$6)+12*Inputs!$B$7*(1-MIN(1,Inputs!$F$7*$D390))*(ic*Inputs!$C$7+flat_fee-cost_acc-cost_wd*Inputs!$E$7*$E390-cost_fx*Inputs!$D$7)+12*Inputs!$B$8*(1-MIN(1,Inputs!$F$8*$D390))*(ic*Inputs!$C$8+flat_fee-cost_acc-cost_wd*Inputs!$E$8*$E390-cost_fx*Inputs!$D$8)-fixed</f>
        <v>97805.6197447999</v>
      </c>
    </row>
    <row r="391" customFormat="false" ht="15" hidden="false" customHeight="false" outlineLevel="0" collapsed="false">
      <c r="A391" s="0" t="n">
        <v>326</v>
      </c>
      <c r="B391" s="0" t="n">
        <v>0.318513</v>
      </c>
      <c r="C391" s="0" t="n">
        <v>0.90633</v>
      </c>
      <c r="D391" s="0" t="n">
        <v>0.806217</v>
      </c>
      <c r="E391" s="0" t="n">
        <v>1.234518</v>
      </c>
      <c r="F391" s="0" t="n">
        <v>0.12152</v>
      </c>
      <c r="G391" s="0" t="n">
        <f aca="false">12*Inputs!$B$6*(MIN(1,$H$50*$C391)*(ic*Inputs!$C$6+pS+fee_fx*Inputs!$D$6-cost_acc-cost_wd*Inputs!$E$6*$E391-cost_fx*Inputs!$D$6-$F391)+(1-MIN(1,$H$50*$C391))*(1-MIN(1,Inputs!$G$6*$D391)*churn_nonbuyers)*(ic*Inputs!$C$6+fee_wd*Inputs!$E$6*(1-$B391)+fee_fx*Inputs!$D$6-cost_acc-cost_wd*Inputs!$E$6*(1-$B391)-cost_fx*Inputs!$D$6))</f>
        <v>197798.160937253</v>
      </c>
      <c r="H391" s="0" t="n">
        <f aca="false">12*Inputs!$B$7*(MIN(1,$H$51*$C391)*(ic*Inputs!$C$7+pE+fee_fx*Inputs!$D$7-cost_acc-cost_wd*Inputs!$E$7*$E391-cost_fx*Inputs!$D$7-$F391)+(1-MIN(1,$H$51*$C391))*(1-MIN(1,Inputs!$G$7*$D391)*churn_nonbuyers)*(ic*Inputs!$C$7+fee_wd*Inputs!$E$7*(1-$B391)+fee_fx*Inputs!$D$7-cost_acc-cost_wd*Inputs!$E$7*(1-$B391)-cost_fx*Inputs!$D$7))</f>
        <v>389305.369080265</v>
      </c>
      <c r="I391" s="0" t="n">
        <f aca="false">12*Inputs!$B$8*(MIN(1,$H$52*$C391)*(ic*Inputs!$C$8+pT-cost_acc-cost_wd*Inputs!$E$8-cost_fx*Inputs!$D$8-cost_ins)+(1-MIN(1,$H$52*$C391))*(1-MIN(1,Inputs!$G$8*$D391)*churn_nonbuyers)*(ic*Inputs!$C$8+fee_wd*Inputs!$E$8*(1-$B391)+fee_fx*Inputs!$D$8-cost_acc-cost_wd*Inputs!$E$8*(1-$B391)-cost_fx*Inputs!$D$8))</f>
        <v>180189.455123047</v>
      </c>
      <c r="J391" s="0" t="n">
        <f aca="false">G391+H391+I391-fixed</f>
        <v>67292.9851405653</v>
      </c>
      <c r="K391" s="0" t="n">
        <f aca="false">12*Inputs!$B$6*(1-MIN(1,Inputs!$G$6*$D391)*churn_nonbuyers)*(ic*Inputs!$C$6+fee_wd*Inputs!$E$6*(1-$B391)+fee_fx*Inputs!$D$6-cost_acc-cost_wd*Inputs!$E$6*(1-$B391)-cost_fx*Inputs!$D$6)</f>
        <v>149456.352926311</v>
      </c>
      <c r="L391" s="0" t="n">
        <f aca="false">12*Inputs!$B$7*(1-MIN(1,Inputs!$G$7*$D391)*churn_nonbuyers)*(ic*Inputs!$C$7+fee_wd*Inputs!$E$7*(1-$B391)+fee_fx*Inputs!$D$7-cost_acc-cost_wd*Inputs!$E$7*(1-$B391)-cost_fx*Inputs!$D$7)</f>
        <v>348691.462539787</v>
      </c>
      <c r="M391" s="0" t="n">
        <f aca="false">12*Inputs!$B$8*(1-MIN(1,Inputs!$G$8*$D391)*churn_nonbuyers)*(ic*Inputs!$C$8+fee_wd*Inputs!$E$8*(1-$B391)+fee_fx*Inputs!$D$8-cost_acc-cost_wd*Inputs!$E$8*(1-$B391)-cost_fx*Inputs!$D$8)</f>
        <v>135535.079842786</v>
      </c>
      <c r="N391" s="0" t="n">
        <f aca="false">K391+L391+I391-fixed</f>
        <v>-21662.7294108549</v>
      </c>
      <c r="O391" s="0" t="n">
        <f aca="false">K391+L391+M391-fixed</f>
        <v>-66317.1046911165</v>
      </c>
      <c r="P391" s="0" t="n">
        <f aca="false">12*Inputs!$B$6*(1-MIN(1,Inputs!$F$6*$D391))*(ic*Inputs!$C$6+flat_fee-cost_acc-cost_wd*Inputs!$E$6*$E391-cost_fx*Inputs!$D$6)+12*Inputs!$B$7*(1-MIN(1,Inputs!$F$7*$D391))*(ic*Inputs!$C$7+flat_fee-cost_acc-cost_wd*Inputs!$E$7*$E391-cost_fx*Inputs!$D$7)+12*Inputs!$B$8*(1-MIN(1,Inputs!$F$8*$D391))*(ic*Inputs!$C$8+flat_fee-cost_acc-cost_wd*Inputs!$E$8*$E391-cost_fx*Inputs!$D$8)-fixed</f>
        <v>67532.9392414399</v>
      </c>
    </row>
    <row r="392" customFormat="false" ht="15" hidden="false" customHeight="false" outlineLevel="0" collapsed="false">
      <c r="A392" s="0" t="n">
        <v>327</v>
      </c>
      <c r="B392" s="0" t="n">
        <v>0.024759</v>
      </c>
      <c r="C392" s="0" t="n">
        <v>1.013094</v>
      </c>
      <c r="D392" s="0" t="n">
        <v>1.256352</v>
      </c>
      <c r="E392" s="0" t="n">
        <v>1.420999</v>
      </c>
      <c r="F392" s="0" t="n">
        <v>0.304553</v>
      </c>
      <c r="G392" s="0" t="n">
        <f aca="false">12*Inputs!$B$6*(MIN(1,$H$50*$C392)*(ic*Inputs!$C$6+pS+fee_fx*Inputs!$D$6-cost_acc-cost_wd*Inputs!$E$6*$E392-cost_fx*Inputs!$D$6-$F392)+(1-MIN(1,$H$50*$C392))*(1-MIN(1,Inputs!$G$6*$D392)*churn_nonbuyers)*(ic*Inputs!$C$6+fee_wd*Inputs!$E$6*(1-$B392)+fee_fx*Inputs!$D$6-cost_acc-cost_wd*Inputs!$E$6*(1-$B392)-cost_fx*Inputs!$D$6))</f>
        <v>228077.024735197</v>
      </c>
      <c r="H392" s="0" t="n">
        <f aca="false">12*Inputs!$B$7*(MIN(1,$H$51*$C392)*(ic*Inputs!$C$7+pE+fee_fx*Inputs!$D$7-cost_acc-cost_wd*Inputs!$E$7*$E392-cost_fx*Inputs!$D$7-$F392)+(1-MIN(1,$H$51*$C392))*(1-MIN(1,Inputs!$G$7*$D392)*churn_nonbuyers)*(ic*Inputs!$C$7+fee_wd*Inputs!$E$7*(1-$B392)+fee_fx*Inputs!$D$7-cost_acc-cost_wd*Inputs!$E$7*(1-$B392)-cost_fx*Inputs!$D$7))</f>
        <v>382985.50302072</v>
      </c>
      <c r="I392" s="0" t="n">
        <f aca="false">12*Inputs!$B$8*(MIN(1,$H$52*$C392)*(ic*Inputs!$C$8+pT-cost_acc-cost_wd*Inputs!$E$8-cost_fx*Inputs!$D$8-cost_ins)+(1-MIN(1,$H$52*$C392))*(1-MIN(1,Inputs!$G$8*$D392)*churn_nonbuyers)*(ic*Inputs!$C$8+fee_wd*Inputs!$E$8*(1-$B392)+fee_fx*Inputs!$D$8-cost_acc-cost_wd*Inputs!$E$8*(1-$B392)-cost_fx*Inputs!$D$8))</f>
        <v>157433.700034145</v>
      </c>
      <c r="J392" s="0" t="n">
        <f aca="false">G392+H392+I392-fixed</f>
        <v>68496.2277900627</v>
      </c>
      <c r="K392" s="0" t="n">
        <f aca="false">12*Inputs!$B$6*(1-MIN(1,Inputs!$G$6*$D392)*churn_nonbuyers)*(ic*Inputs!$C$6+fee_wd*Inputs!$E$6*(1-$B392)+fee_fx*Inputs!$D$6-cost_acc-cost_wd*Inputs!$E$6*(1-$B392)-cost_fx*Inputs!$D$6)</f>
        <v>185594.63917801</v>
      </c>
      <c r="L392" s="0" t="n">
        <f aca="false">12*Inputs!$B$7*(1-MIN(1,Inputs!$G$7*$D392)*churn_nonbuyers)*(ic*Inputs!$C$7+fee_wd*Inputs!$E$7*(1-$B392)+fee_fx*Inputs!$D$7-cost_acc-cost_wd*Inputs!$E$7*(1-$B392)-cost_fx*Inputs!$D$7)</f>
        <v>384572.248210806</v>
      </c>
      <c r="M392" s="0" t="n">
        <f aca="false">12*Inputs!$B$8*(1-MIN(1,Inputs!$G$8*$D392)*churn_nonbuyers)*(ic*Inputs!$C$8+fee_wd*Inputs!$E$8*(1-$B392)+fee_fx*Inputs!$D$8-cost_acc-cost_wd*Inputs!$E$8*(1-$B392)-cost_fx*Inputs!$D$8)</f>
        <v>39205.4252840448</v>
      </c>
      <c r="N392" s="0" t="n">
        <f aca="false">K392+L392+I392-fixed</f>
        <v>27600.5874229602</v>
      </c>
      <c r="O392" s="0" t="n">
        <f aca="false">K392+L392+M392-fixed</f>
        <v>-90627.6873271399</v>
      </c>
      <c r="P392" s="0" t="n">
        <f aca="false">12*Inputs!$B$6*(1-MIN(1,Inputs!$F$6*$D392))*(ic*Inputs!$C$6+flat_fee-cost_acc-cost_wd*Inputs!$E$6*$E392-cost_fx*Inputs!$D$6)+12*Inputs!$B$7*(1-MIN(1,Inputs!$F$7*$D392))*(ic*Inputs!$C$7+flat_fee-cost_acc-cost_wd*Inputs!$E$7*$E392-cost_fx*Inputs!$D$7)+12*Inputs!$B$8*(1-MIN(1,Inputs!$F$8*$D392))*(ic*Inputs!$C$8+flat_fee-cost_acc-cost_wd*Inputs!$E$8*$E392-cost_fx*Inputs!$D$8)-fixed</f>
        <v>-230061.89410048</v>
      </c>
    </row>
    <row r="393" customFormat="false" ht="15" hidden="false" customHeight="false" outlineLevel="0" collapsed="false">
      <c r="A393" s="0" t="n">
        <v>328</v>
      </c>
      <c r="B393" s="0" t="n">
        <v>0.485647</v>
      </c>
      <c r="C393" s="0" t="n">
        <v>0.958089</v>
      </c>
      <c r="D393" s="0" t="n">
        <v>0.845993</v>
      </c>
      <c r="E393" s="0" t="n">
        <v>1.338665</v>
      </c>
      <c r="F393" s="0" t="n">
        <v>0.184143</v>
      </c>
      <c r="G393" s="0" t="n">
        <f aca="false">12*Inputs!$B$6*(MIN(1,$H$50*$C393)*(ic*Inputs!$C$6+pS+fee_fx*Inputs!$D$6-cost_acc-cost_wd*Inputs!$E$6*$E393-cost_fx*Inputs!$D$6-$F393)+(1-MIN(1,$H$50*$C393))*(1-MIN(1,Inputs!$G$6*$D393)*churn_nonbuyers)*(ic*Inputs!$C$6+fee_wd*Inputs!$E$6*(1-$B393)+fee_fx*Inputs!$D$6-cost_acc-cost_wd*Inputs!$E$6*(1-$B393)-cost_fx*Inputs!$D$6))</f>
        <v>175308.955318855</v>
      </c>
      <c r="H393" s="0" t="n">
        <f aca="false">12*Inputs!$B$7*(MIN(1,$H$51*$C393)*(ic*Inputs!$C$7+pE+fee_fx*Inputs!$D$7-cost_acc-cost_wd*Inputs!$E$7*$E393-cost_fx*Inputs!$D$7-$F393)+(1-MIN(1,$H$51*$C393))*(1-MIN(1,Inputs!$G$7*$D393)*churn_nonbuyers)*(ic*Inputs!$C$7+fee_wd*Inputs!$E$7*(1-$B393)+fee_fx*Inputs!$D$7-cost_acc-cost_wd*Inputs!$E$7*(1-$B393)-cost_fx*Inputs!$D$7))</f>
        <v>361943.850479011</v>
      </c>
      <c r="I393" s="0" t="n">
        <f aca="false">12*Inputs!$B$8*(MIN(1,$H$52*$C393)*(ic*Inputs!$C$8+pT-cost_acc-cost_wd*Inputs!$E$8-cost_fx*Inputs!$D$8-cost_ins)+(1-MIN(1,$H$52*$C393))*(1-MIN(1,Inputs!$G$8*$D393)*churn_nonbuyers)*(ic*Inputs!$C$8+fee_wd*Inputs!$E$8*(1-$B393)+fee_fx*Inputs!$D$8-cost_acc-cost_wd*Inputs!$E$8*(1-$B393)-cost_fx*Inputs!$D$8))</f>
        <v>178809.301414729</v>
      </c>
      <c r="J393" s="0" t="n">
        <f aca="false">G393+H393+I393-fixed</f>
        <v>16062.1072125952</v>
      </c>
      <c r="K393" s="0" t="n">
        <f aca="false">12*Inputs!$B$6*(1-MIN(1,Inputs!$G$6*$D393)*churn_nonbuyers)*(ic*Inputs!$C$6+fee_wd*Inputs!$E$6*(1-$B393)+fee_fx*Inputs!$D$6-cost_acc-cost_wd*Inputs!$E$6*(1-$B393)-cost_fx*Inputs!$D$6)</f>
        <v>126097.371089791</v>
      </c>
      <c r="L393" s="0" t="n">
        <f aca="false">12*Inputs!$B$7*(1-MIN(1,Inputs!$G$7*$D393)*churn_nonbuyers)*(ic*Inputs!$C$7+fee_wd*Inputs!$E$7*(1-$B393)+fee_fx*Inputs!$D$7-cost_acc-cost_wd*Inputs!$E$7*(1-$B393)-cost_fx*Inputs!$D$7)</f>
        <v>324808.589789875</v>
      </c>
      <c r="M393" s="0" t="n">
        <f aca="false">12*Inputs!$B$8*(1-MIN(1,Inputs!$G$8*$D393)*churn_nonbuyers)*(ic*Inputs!$C$8+fee_wd*Inputs!$E$8*(1-$B393)+fee_fx*Inputs!$D$8-cost_acc-cost_wd*Inputs!$E$8*(1-$B393)-cost_fx*Inputs!$D$8)</f>
        <v>123601.156499026</v>
      </c>
      <c r="N393" s="0" t="n">
        <f aca="false">K393+L393+I393-fixed</f>
        <v>-70284.7377056049</v>
      </c>
      <c r="O393" s="0" t="n">
        <f aca="false">K393+L393+M393-fixed</f>
        <v>-125492.882621308</v>
      </c>
      <c r="P393" s="0" t="n">
        <f aca="false">12*Inputs!$B$6*(1-MIN(1,Inputs!$F$6*$D393))*(ic*Inputs!$C$6+flat_fee-cost_acc-cost_wd*Inputs!$E$6*$E393-cost_fx*Inputs!$D$6)+12*Inputs!$B$7*(1-MIN(1,Inputs!$F$7*$D393))*(ic*Inputs!$C$7+flat_fee-cost_acc-cost_wd*Inputs!$E$7*$E393-cost_fx*Inputs!$D$7)+12*Inputs!$B$8*(1-MIN(1,Inputs!$F$8*$D393))*(ic*Inputs!$C$8+flat_fee-cost_acc-cost_wd*Inputs!$E$8*$E393-cost_fx*Inputs!$D$8)-fixed</f>
        <v>-1500.04786120006</v>
      </c>
    </row>
    <row r="394" customFormat="false" ht="15" hidden="false" customHeight="false" outlineLevel="0" collapsed="false">
      <c r="A394" s="0" t="n">
        <v>329</v>
      </c>
      <c r="B394" s="0" t="n">
        <v>0.298461</v>
      </c>
      <c r="C394" s="0" t="n">
        <v>1.057107</v>
      </c>
      <c r="D394" s="0" t="n">
        <v>1.174219</v>
      </c>
      <c r="E394" s="0" t="n">
        <v>1.32517</v>
      </c>
      <c r="F394" s="0" t="n">
        <v>0.067624</v>
      </c>
      <c r="G394" s="0" t="n">
        <f aca="false">12*Inputs!$B$6*(MIN(1,$H$50*$C394)*(ic*Inputs!$C$6+pS+fee_fx*Inputs!$D$6-cost_acc-cost_wd*Inputs!$E$6*$E394-cost_fx*Inputs!$D$6-$F394)+(1-MIN(1,$H$50*$C394))*(1-MIN(1,Inputs!$G$6*$D394)*churn_nonbuyers)*(ic*Inputs!$C$6+fee_wd*Inputs!$E$6*(1-$B394)+fee_fx*Inputs!$D$6-cost_acc-cost_wd*Inputs!$E$6*(1-$B394)-cost_fx*Inputs!$D$6))</f>
        <v>204809.997680352</v>
      </c>
      <c r="H394" s="0" t="n">
        <f aca="false">12*Inputs!$B$7*(MIN(1,$H$51*$C394)*(ic*Inputs!$C$7+pE+fee_fx*Inputs!$D$7-cost_acc-cost_wd*Inputs!$E$7*$E394-cost_fx*Inputs!$D$7-$F394)+(1-MIN(1,$H$51*$C394))*(1-MIN(1,Inputs!$G$7*$D394)*churn_nonbuyers)*(ic*Inputs!$C$7+fee_wd*Inputs!$E$7*(1-$B394)+fee_fx*Inputs!$D$7-cost_acc-cost_wd*Inputs!$E$7*(1-$B394)-cost_fx*Inputs!$D$7))</f>
        <v>387635.05264066</v>
      </c>
      <c r="I394" s="0" t="n">
        <f aca="false">12*Inputs!$B$8*(MIN(1,$H$52*$C394)*(ic*Inputs!$C$8+pT-cost_acc-cost_wd*Inputs!$E$8-cost_fx*Inputs!$D$8-cost_ins)+(1-MIN(1,$H$52*$C394))*(1-MIN(1,Inputs!$G$8*$D394)*churn_nonbuyers)*(ic*Inputs!$C$8+fee_wd*Inputs!$E$8*(1-$B394)+fee_fx*Inputs!$D$8-cost_acc-cost_wd*Inputs!$E$8*(1-$B394)-cost_fx*Inputs!$D$8))</f>
        <v>166823.594054563</v>
      </c>
      <c r="J394" s="0" t="n">
        <f aca="false">G394+H394+I394-fixed</f>
        <v>59268.6443755748</v>
      </c>
      <c r="K394" s="0" t="n">
        <f aca="false">12*Inputs!$B$6*(1-MIN(1,Inputs!$G$6*$D394)*churn_nonbuyers)*(ic*Inputs!$C$6+fee_wd*Inputs!$E$6*(1-$B394)+fee_fx*Inputs!$D$6-cost_acc-cost_wd*Inputs!$E$6*(1-$B394)-cost_fx*Inputs!$D$6)</f>
        <v>149308.790234105</v>
      </c>
      <c r="L394" s="0" t="n">
        <f aca="false">12*Inputs!$B$7*(1-MIN(1,Inputs!$G$7*$D394)*churn_nonbuyers)*(ic*Inputs!$C$7+fee_wd*Inputs!$E$7*(1-$B394)+fee_fx*Inputs!$D$7-cost_acc-cost_wd*Inputs!$E$7*(1-$B394)-cost_fx*Inputs!$D$7)</f>
        <v>347532.244028463</v>
      </c>
      <c r="M394" s="0" t="n">
        <f aca="false">12*Inputs!$B$8*(1-MIN(1,Inputs!$G$8*$D394)*churn_nonbuyers)*(ic*Inputs!$C$8+fee_wd*Inputs!$E$8*(1-$B394)+fee_fx*Inputs!$D$8-cost_acc-cost_wd*Inputs!$E$8*(1-$B394)-cost_fx*Inputs!$D$8)</f>
        <v>55563.7230658224</v>
      </c>
      <c r="N394" s="0" t="n">
        <f aca="false">K394+L394+I394-fixed</f>
        <v>-36335.3716828695</v>
      </c>
      <c r="O394" s="0" t="n">
        <f aca="false">K394+L394+M394-fixed</f>
        <v>-147595.24267161</v>
      </c>
      <c r="P394" s="0" t="n">
        <f aca="false">12*Inputs!$B$6*(1-MIN(1,Inputs!$F$6*$D394))*(ic*Inputs!$C$6+flat_fee-cost_acc-cost_wd*Inputs!$E$6*$E394-cost_fx*Inputs!$D$6)+12*Inputs!$B$7*(1-MIN(1,Inputs!$F$7*$D394))*(ic*Inputs!$C$7+flat_fee-cost_acc-cost_wd*Inputs!$E$7*$E394-cost_fx*Inputs!$D$7)+12*Inputs!$B$8*(1-MIN(1,Inputs!$F$8*$D394))*(ic*Inputs!$C$8+flat_fee-cost_acc-cost_wd*Inputs!$E$8*$E394-cost_fx*Inputs!$D$8)-fixed</f>
        <v>-154652.2220968</v>
      </c>
    </row>
    <row r="395" customFormat="false" ht="15" hidden="false" customHeight="false" outlineLevel="0" collapsed="false">
      <c r="A395" s="0" t="n">
        <v>330</v>
      </c>
      <c r="B395" s="0" t="n">
        <v>0.141522</v>
      </c>
      <c r="C395" s="0" t="n">
        <v>0.71073</v>
      </c>
      <c r="D395" s="0" t="n">
        <v>0.829156</v>
      </c>
      <c r="E395" s="0" t="n">
        <v>1.141225</v>
      </c>
      <c r="F395" s="0" t="n">
        <v>0.263005</v>
      </c>
      <c r="G395" s="0" t="n">
        <f aca="false">12*Inputs!$B$6*(MIN(1,$H$50*$C395)*(ic*Inputs!$C$6+pS+fee_fx*Inputs!$D$6-cost_acc-cost_wd*Inputs!$E$6*$E395-cost_fx*Inputs!$D$6-$F395)+(1-MIN(1,$H$50*$C395))*(1-MIN(1,Inputs!$G$6*$D395)*churn_nonbuyers)*(ic*Inputs!$C$6+fee_wd*Inputs!$E$6*(1-$B395)+fee_fx*Inputs!$D$6-cost_acc-cost_wd*Inputs!$E$6*(1-$B395)-cost_fx*Inputs!$D$6))</f>
        <v>209448.660954004</v>
      </c>
      <c r="H395" s="0" t="n">
        <f aca="false">12*Inputs!$B$7*(MIN(1,$H$51*$C395)*(ic*Inputs!$C$7+pE+fee_fx*Inputs!$D$7-cost_acc-cost_wd*Inputs!$E$7*$E395-cost_fx*Inputs!$D$7-$F395)+(1-MIN(1,$H$51*$C395))*(1-MIN(1,Inputs!$G$7*$D395)*churn_nonbuyers)*(ic*Inputs!$C$7+fee_wd*Inputs!$E$7*(1-$B395)+fee_fx*Inputs!$D$7-cost_acc-cost_wd*Inputs!$E$7*(1-$B395)-cost_fx*Inputs!$D$7))</f>
        <v>399997.908844132</v>
      </c>
      <c r="I395" s="0" t="n">
        <f aca="false">12*Inputs!$B$8*(MIN(1,$H$52*$C395)*(ic*Inputs!$C$8+pT-cost_acc-cost_wd*Inputs!$E$8-cost_fx*Inputs!$D$8-cost_ins)+(1-MIN(1,$H$52*$C395))*(1-MIN(1,Inputs!$G$8*$D395)*churn_nonbuyers)*(ic*Inputs!$C$8+fee_wd*Inputs!$E$8*(1-$B395)+fee_fx*Inputs!$D$8-cost_acc-cost_wd*Inputs!$E$8*(1-$B395)-cost_fx*Inputs!$D$8))</f>
        <v>169833.316967087</v>
      </c>
      <c r="J395" s="0" t="n">
        <f aca="false">G395+H395+I395-fixed</f>
        <v>79279.8867652228</v>
      </c>
      <c r="K395" s="0" t="n">
        <f aca="false">12*Inputs!$B$6*(1-MIN(1,Inputs!$G$6*$D395)*churn_nonbuyers)*(ic*Inputs!$C$6+fee_wd*Inputs!$E$6*(1-$B395)+fee_fx*Inputs!$D$6-cost_acc-cost_wd*Inputs!$E$6*(1-$B395)-cost_fx*Inputs!$D$6)</f>
        <v>173707.81499111</v>
      </c>
      <c r="L395" s="0" t="n">
        <f aca="false">12*Inputs!$B$7*(1-MIN(1,Inputs!$G$7*$D395)*churn_nonbuyers)*(ic*Inputs!$C$7+fee_wd*Inputs!$E$7*(1-$B395)+fee_fx*Inputs!$D$7-cost_acc-cost_wd*Inputs!$E$7*(1-$B395)-cost_fx*Inputs!$D$7)</f>
        <v>373298.286306666</v>
      </c>
      <c r="M395" s="0" t="n">
        <f aca="false">12*Inputs!$B$8*(1-MIN(1,Inputs!$G$8*$D395)*churn_nonbuyers)*(ic*Inputs!$C$8+fee_wd*Inputs!$E$8*(1-$B395)+fee_fx*Inputs!$D$8-cost_acc-cost_wd*Inputs!$E$8*(1-$B395)-cost_fx*Inputs!$D$8)</f>
        <v>134104.133318515</v>
      </c>
      <c r="N395" s="0" t="n">
        <f aca="false">K395+L395+I395-fixed</f>
        <v>16839.418264864</v>
      </c>
      <c r="O395" s="0" t="n">
        <f aca="false">K395+L395+M395-fixed</f>
        <v>-18889.7653837081</v>
      </c>
      <c r="P395" s="0" t="n">
        <f aca="false">12*Inputs!$B$6*(1-MIN(1,Inputs!$F$6*$D395))*(ic*Inputs!$C$6+flat_fee-cost_acc-cost_wd*Inputs!$E$6*$E395-cost_fx*Inputs!$D$6)+12*Inputs!$B$7*(1-MIN(1,Inputs!$F$7*$D395))*(ic*Inputs!$C$7+flat_fee-cost_acc-cost_wd*Inputs!$E$7*$E395-cost_fx*Inputs!$D$7)+12*Inputs!$B$8*(1-MIN(1,Inputs!$F$8*$D395))*(ic*Inputs!$C$8+flat_fee-cost_acc-cost_wd*Inputs!$E$8*$E395-cost_fx*Inputs!$D$8)-fixed</f>
        <v>100015.928696</v>
      </c>
    </row>
    <row r="396" customFormat="false" ht="15" hidden="false" customHeight="false" outlineLevel="0" collapsed="false">
      <c r="A396" s="0" t="n">
        <v>331</v>
      </c>
      <c r="B396" s="0" t="n">
        <v>0.404967</v>
      </c>
      <c r="C396" s="0" t="n">
        <v>1.119503</v>
      </c>
      <c r="D396" s="0" t="n">
        <v>0.888108</v>
      </c>
      <c r="E396" s="0" t="n">
        <v>1.134792</v>
      </c>
      <c r="F396" s="0" t="n">
        <v>0.308084</v>
      </c>
      <c r="G396" s="0" t="n">
        <f aca="false">12*Inputs!$B$6*(MIN(1,$H$50*$C396)*(ic*Inputs!$C$6+pS+fee_fx*Inputs!$D$6-cost_acc-cost_wd*Inputs!$E$6*$E396-cost_fx*Inputs!$D$6-$F396)+(1-MIN(1,$H$50*$C396))*(1-MIN(1,Inputs!$G$6*$D396)*churn_nonbuyers)*(ic*Inputs!$C$6+fee_wd*Inputs!$E$6*(1-$B396)+fee_fx*Inputs!$D$6-cost_acc-cost_wd*Inputs!$E$6*(1-$B396)-cost_fx*Inputs!$D$6))</f>
        <v>195516.884385059</v>
      </c>
      <c r="H396" s="0" t="n">
        <f aca="false">12*Inputs!$B$7*(MIN(1,$H$51*$C396)*(ic*Inputs!$C$7+pE+fee_fx*Inputs!$D$7-cost_acc-cost_wd*Inputs!$E$7*$E396-cost_fx*Inputs!$D$7-$F396)+(1-MIN(1,$H$51*$C396))*(1-MIN(1,Inputs!$G$7*$D396)*churn_nonbuyers)*(ic*Inputs!$C$7+fee_wd*Inputs!$E$7*(1-$B396)+fee_fx*Inputs!$D$7-cost_acc-cost_wd*Inputs!$E$7*(1-$B396)-cost_fx*Inputs!$D$7))</f>
        <v>392512.877697868</v>
      </c>
      <c r="I396" s="0" t="n">
        <f aca="false">12*Inputs!$B$8*(MIN(1,$H$52*$C396)*(ic*Inputs!$C$8+pT-cost_acc-cost_wd*Inputs!$E$8-cost_fx*Inputs!$D$8-cost_ins)+(1-MIN(1,$H$52*$C396))*(1-MIN(1,Inputs!$G$8*$D396)*churn_nonbuyers)*(ic*Inputs!$C$8+fee_wd*Inputs!$E$8*(1-$B396)+fee_fx*Inputs!$D$8-cost_acc-cost_wd*Inputs!$E$8*(1-$B396)-cost_fx*Inputs!$D$8))</f>
        <v>186494.350758169</v>
      </c>
      <c r="J396" s="0" t="n">
        <f aca="false">G396+H396+I396-fixed</f>
        <v>74524.1128410966</v>
      </c>
      <c r="K396" s="0" t="n">
        <f aca="false">12*Inputs!$B$6*(1-MIN(1,Inputs!$G$6*$D396)*churn_nonbuyers)*(ic*Inputs!$C$6+fee_wd*Inputs!$E$6*(1-$B396)+fee_fx*Inputs!$D$6-cost_acc-cost_wd*Inputs!$E$6*(1-$B396)-cost_fx*Inputs!$D$6)</f>
        <v>136922.135273539</v>
      </c>
      <c r="L396" s="0" t="n">
        <f aca="false">12*Inputs!$B$7*(1-MIN(1,Inputs!$G$7*$D396)*churn_nonbuyers)*(ic*Inputs!$C$7+fee_wd*Inputs!$E$7*(1-$B396)+fee_fx*Inputs!$D$7-cost_acc-cost_wd*Inputs!$E$7*(1-$B396)-cost_fx*Inputs!$D$7)</f>
        <v>335695.904780124</v>
      </c>
      <c r="M396" s="0" t="n">
        <f aca="false">12*Inputs!$B$8*(1-MIN(1,Inputs!$G$8*$D396)*churn_nonbuyers)*(ic*Inputs!$C$8+fee_wd*Inputs!$E$8*(1-$B396)+fee_fx*Inputs!$D$8-cost_acc-cost_wd*Inputs!$E$8*(1-$B396)-cost_fx*Inputs!$D$8)</f>
        <v>116131.05708985</v>
      </c>
      <c r="N396" s="0" t="n">
        <f aca="false">K396+L396+I396-fixed</f>
        <v>-40887.6091881683</v>
      </c>
      <c r="O396" s="0" t="n">
        <f aca="false">K396+L396+M396-fixed</f>
        <v>-111250.902856488</v>
      </c>
      <c r="P396" s="0" t="n">
        <f aca="false">12*Inputs!$B$6*(1-MIN(1,Inputs!$F$6*$D396))*(ic*Inputs!$C$6+flat_fee-cost_acc-cost_wd*Inputs!$E$6*$E396-cost_fx*Inputs!$D$6)+12*Inputs!$B$7*(1-MIN(1,Inputs!$F$7*$D396))*(ic*Inputs!$C$7+flat_fee-cost_acc-cost_wd*Inputs!$E$7*$E396-cost_fx*Inputs!$D$7)+12*Inputs!$B$8*(1-MIN(1,Inputs!$F$8*$D396))*(ic*Inputs!$C$8+flat_fee-cost_acc-cost_wd*Inputs!$E$8*$E396-cost_fx*Inputs!$D$8)-fixed</f>
        <v>71721.1726246401</v>
      </c>
    </row>
    <row r="397" customFormat="false" ht="15" hidden="false" customHeight="false" outlineLevel="0" collapsed="false">
      <c r="A397" s="0" t="n">
        <v>332</v>
      </c>
      <c r="B397" s="0" t="n">
        <v>0.375233</v>
      </c>
      <c r="C397" s="0" t="n">
        <v>1.047107</v>
      </c>
      <c r="D397" s="0" t="n">
        <v>0.8116</v>
      </c>
      <c r="E397" s="0" t="n">
        <v>1.275896</v>
      </c>
      <c r="F397" s="0" t="n">
        <v>0.207459</v>
      </c>
      <c r="G397" s="0" t="n">
        <f aca="false">12*Inputs!$B$6*(MIN(1,$H$50*$C397)*(ic*Inputs!$C$6+pS+fee_fx*Inputs!$D$6-cost_acc-cost_wd*Inputs!$E$6*$E397-cost_fx*Inputs!$D$6-$F397)+(1-MIN(1,$H$50*$C397))*(1-MIN(1,Inputs!$G$6*$D397)*churn_nonbuyers)*(ic*Inputs!$C$6+fee_wd*Inputs!$E$6*(1-$B397)+fee_fx*Inputs!$D$6-cost_acc-cost_wd*Inputs!$E$6*(1-$B397)-cost_fx*Inputs!$D$6))</f>
        <v>195017.144645137</v>
      </c>
      <c r="H397" s="0" t="n">
        <f aca="false">12*Inputs!$B$7*(MIN(1,$H$51*$C397)*(ic*Inputs!$C$7+pE+fee_fx*Inputs!$D$7-cost_acc-cost_wd*Inputs!$E$7*$E397-cost_fx*Inputs!$D$7-$F397)+(1-MIN(1,$H$51*$C397))*(1-MIN(1,Inputs!$G$7*$D397)*churn_nonbuyers)*(ic*Inputs!$C$7+fee_wd*Inputs!$E$7*(1-$B397)+fee_fx*Inputs!$D$7-cost_acc-cost_wd*Inputs!$E$7*(1-$B397)-cost_fx*Inputs!$D$7))</f>
        <v>380774.549805427</v>
      </c>
      <c r="I397" s="0" t="n">
        <f aca="false">12*Inputs!$B$8*(MIN(1,$H$52*$C397)*(ic*Inputs!$C$8+pT-cost_acc-cost_wd*Inputs!$E$8-cost_fx*Inputs!$D$8-cost_ins)+(1-MIN(1,$H$52*$C397))*(1-MIN(1,Inputs!$G$8*$D397)*churn_nonbuyers)*(ic*Inputs!$C$8+fee_wd*Inputs!$E$8*(1-$B397)+fee_fx*Inputs!$D$8-cost_acc-cost_wd*Inputs!$E$8*(1-$B397)-cost_fx*Inputs!$D$8))</f>
        <v>186498.453215782</v>
      </c>
      <c r="J397" s="0" t="n">
        <f aca="false">G397+H397+I397-fixed</f>
        <v>62290.1476663456</v>
      </c>
      <c r="K397" s="0" t="n">
        <f aca="false">12*Inputs!$B$6*(1-MIN(1,Inputs!$G$6*$D397)*churn_nonbuyers)*(ic*Inputs!$C$6+fee_wd*Inputs!$E$6*(1-$B397)+fee_fx*Inputs!$D$6-cost_acc-cost_wd*Inputs!$E$6*(1-$B397)-cost_fx*Inputs!$D$6)</f>
        <v>141578.20154016</v>
      </c>
      <c r="L397" s="0" t="n">
        <f aca="false">12*Inputs!$B$7*(1-MIN(1,Inputs!$G$7*$D397)*churn_nonbuyers)*(ic*Inputs!$C$7+fee_wd*Inputs!$E$7*(1-$B397)+fee_fx*Inputs!$D$7-cost_acc-cost_wd*Inputs!$E$7*(1-$B397)-cost_fx*Inputs!$D$7)</f>
        <v>340664.943324096</v>
      </c>
      <c r="M397" s="0" t="n">
        <f aca="false">12*Inputs!$B$8*(1-MIN(1,Inputs!$G$8*$D397)*churn_nonbuyers)*(ic*Inputs!$C$8+fee_wd*Inputs!$E$8*(1-$B397)+fee_fx*Inputs!$D$8-cost_acc-cost_wd*Inputs!$E$8*(1-$B397)-cost_fx*Inputs!$D$8)</f>
        <v>133186.96185408</v>
      </c>
      <c r="N397" s="0" t="n">
        <f aca="false">K397+L397+I397-fixed</f>
        <v>-31258.4019199621</v>
      </c>
      <c r="O397" s="0" t="n">
        <f aca="false">K397+L397+M397-fixed</f>
        <v>-84569.8932816641</v>
      </c>
      <c r="P397" s="0" t="n">
        <f aca="false">12*Inputs!$B$6*(1-MIN(1,Inputs!$F$6*$D397))*(ic*Inputs!$C$6+flat_fee-cost_acc-cost_wd*Inputs!$E$6*$E397-cost_fx*Inputs!$D$6)+12*Inputs!$B$7*(1-MIN(1,Inputs!$F$7*$D397))*(ic*Inputs!$C$7+flat_fee-cost_acc-cost_wd*Inputs!$E$7*$E397-cost_fx*Inputs!$D$7)+12*Inputs!$B$8*(1-MIN(1,Inputs!$F$8*$D397))*(ic*Inputs!$C$8+flat_fee-cost_acc-cost_wd*Inputs!$E$8*$E397-cost_fx*Inputs!$D$8)-fixed</f>
        <v>45054.0496640001</v>
      </c>
    </row>
    <row r="398" customFormat="false" ht="15" hidden="false" customHeight="false" outlineLevel="0" collapsed="false">
      <c r="A398" s="0" t="n">
        <v>333</v>
      </c>
      <c r="B398" s="0" t="n">
        <v>0.355625</v>
      </c>
      <c r="C398" s="0" t="n">
        <v>0.85641</v>
      </c>
      <c r="D398" s="0" t="n">
        <v>1.217865</v>
      </c>
      <c r="E398" s="0" t="n">
        <v>1.086205</v>
      </c>
      <c r="F398" s="0" t="n">
        <v>0.267263</v>
      </c>
      <c r="G398" s="0" t="n">
        <f aca="false">12*Inputs!$B$6*(MIN(1,$H$50*$C398)*(ic*Inputs!$C$6+pS+fee_fx*Inputs!$D$6-cost_acc-cost_wd*Inputs!$E$6*$E398-cost_fx*Inputs!$D$6-$F398)+(1-MIN(1,$H$50*$C398))*(1-MIN(1,Inputs!$G$6*$D398)*churn_nonbuyers)*(ic*Inputs!$C$6+fee_wd*Inputs!$E$6*(1-$B398)+fee_fx*Inputs!$D$6-cost_acc-cost_wd*Inputs!$E$6*(1-$B398)-cost_fx*Inputs!$D$6))</f>
        <v>187525.606154008</v>
      </c>
      <c r="H398" s="0" t="n">
        <f aca="false">12*Inputs!$B$7*(MIN(1,$H$51*$C398)*(ic*Inputs!$C$7+pE+fee_fx*Inputs!$D$7-cost_acc-cost_wd*Inputs!$E$7*$E398-cost_fx*Inputs!$D$7-$F398)+(1-MIN(1,$H$51*$C398))*(1-MIN(1,Inputs!$G$7*$D398)*churn_nonbuyers)*(ic*Inputs!$C$7+fee_wd*Inputs!$E$7*(1-$B398)+fee_fx*Inputs!$D$7-cost_acc-cost_wd*Inputs!$E$7*(1-$B398)-cost_fx*Inputs!$D$7))</f>
        <v>388225.084908002</v>
      </c>
      <c r="I398" s="0" t="n">
        <f aca="false">12*Inputs!$B$8*(MIN(1,$H$52*$C398)*(ic*Inputs!$C$8+pT-cost_acc-cost_wd*Inputs!$E$8-cost_fx*Inputs!$D$8-cost_ins)+(1-MIN(1,$H$52*$C398))*(1-MIN(1,Inputs!$G$8*$D398)*churn_nonbuyers)*(ic*Inputs!$C$8+fee_wd*Inputs!$E$8*(1-$B398)+fee_fx*Inputs!$D$8-cost_acc-cost_wd*Inputs!$E$8*(1-$B398)-cost_fx*Inputs!$D$8))</f>
        <v>141719.557869</v>
      </c>
      <c r="J398" s="0" t="n">
        <f aca="false">G398+H398+I398-fixed</f>
        <v>17470.2489310098</v>
      </c>
      <c r="K398" s="0" t="n">
        <f aca="false">12*Inputs!$B$6*(1-MIN(1,Inputs!$G$6*$D398)*churn_nonbuyers)*(ic*Inputs!$C$6+fee_wd*Inputs!$E$6*(1-$B398)+fee_fx*Inputs!$D$6-cost_acc-cost_wd*Inputs!$E$6*(1-$B398)-cost_fx*Inputs!$D$6)</f>
        <v>141232.2641325</v>
      </c>
      <c r="L398" s="0" t="n">
        <f aca="false">12*Inputs!$B$7*(1-MIN(1,Inputs!$G$7*$D398)*churn_nonbuyers)*(ic*Inputs!$C$7+fee_wd*Inputs!$E$7*(1-$B398)+fee_fx*Inputs!$D$7-cost_acc-cost_wd*Inputs!$E$7*(1-$B398)-cost_fx*Inputs!$D$7)</f>
        <v>339129.7109595</v>
      </c>
      <c r="M398" s="0" t="n">
        <f aca="false">12*Inputs!$B$8*(1-MIN(1,Inputs!$G$8*$D398)*churn_nonbuyers)*(ic*Inputs!$C$8+fee_wd*Inputs!$E$8*(1-$B398)+fee_fx*Inputs!$D$8-cost_acc-cost_wd*Inputs!$E$8*(1-$B398)-cost_fx*Inputs!$D$8)</f>
        <v>45624.473685</v>
      </c>
      <c r="N398" s="0" t="n">
        <f aca="false">K398+L398+I398-fixed</f>
        <v>-77918.4670389995</v>
      </c>
      <c r="O398" s="0" t="n">
        <f aca="false">K398+L398+M398-fixed</f>
        <v>-174013.551223</v>
      </c>
      <c r="P398" s="0" t="n">
        <f aca="false">12*Inputs!$B$6*(1-MIN(1,Inputs!$F$6*$D398))*(ic*Inputs!$C$6+flat_fee-cost_acc-cost_wd*Inputs!$E$6*$E398-cost_fx*Inputs!$D$6)+12*Inputs!$B$7*(1-MIN(1,Inputs!$F$7*$D398))*(ic*Inputs!$C$7+flat_fee-cost_acc-cost_wd*Inputs!$E$7*$E398-cost_fx*Inputs!$D$7)+12*Inputs!$B$8*(1-MIN(1,Inputs!$F$8*$D398))*(ic*Inputs!$C$8+flat_fee-cost_acc-cost_wd*Inputs!$E$8*$E398-cost_fx*Inputs!$D$8)-fixed</f>
        <v>-85121.2811619999</v>
      </c>
    </row>
    <row r="399" customFormat="false" ht="15" hidden="false" customHeight="false" outlineLevel="0" collapsed="false">
      <c r="A399" s="0" t="n">
        <v>334</v>
      </c>
      <c r="B399" s="0" t="n">
        <v>0.401811</v>
      </c>
      <c r="C399" s="0" t="n">
        <v>0.686905</v>
      </c>
      <c r="D399" s="0" t="n">
        <v>1.438517</v>
      </c>
      <c r="E399" s="0" t="n">
        <v>1.339392</v>
      </c>
      <c r="F399" s="0" t="n">
        <v>0.279767</v>
      </c>
      <c r="G399" s="0" t="n">
        <f aca="false">12*Inputs!$B$6*(MIN(1,$H$50*$C399)*(ic*Inputs!$C$6+pS+fee_fx*Inputs!$D$6-cost_acc-cost_wd*Inputs!$E$6*$E399-cost_fx*Inputs!$D$6-$F399)+(1-MIN(1,$H$50*$C399))*(1-MIN(1,Inputs!$G$6*$D399)*churn_nonbuyers)*(ic*Inputs!$C$6+fee_wd*Inputs!$E$6*(1-$B399)+fee_fx*Inputs!$D$6-cost_acc-cost_wd*Inputs!$E$6*(1-$B399)-cost_fx*Inputs!$D$6))</f>
        <v>166756.843087642</v>
      </c>
      <c r="H399" s="0" t="n">
        <f aca="false">12*Inputs!$B$7*(MIN(1,$H$51*$C399)*(ic*Inputs!$C$7+pE+fee_fx*Inputs!$D$7-cost_acc-cost_wd*Inputs!$E$7*$E399-cost_fx*Inputs!$D$7-$F399)+(1-MIN(1,$H$51*$C399))*(1-MIN(1,Inputs!$G$7*$D399)*churn_nonbuyers)*(ic*Inputs!$C$7+fee_wd*Inputs!$E$7*(1-$B399)+fee_fx*Inputs!$D$7-cost_acc-cost_wd*Inputs!$E$7*(1-$B399)-cost_fx*Inputs!$D$7))</f>
        <v>351673.03108789</v>
      </c>
      <c r="I399" s="0" t="n">
        <f aca="false">12*Inputs!$B$8*(MIN(1,$H$52*$C399)*(ic*Inputs!$C$8+pT-cost_acc-cost_wd*Inputs!$E$8-cost_fx*Inputs!$D$8-cost_ins)+(1-MIN(1,$H$52*$C399))*(1-MIN(1,Inputs!$G$8*$D399)*churn_nonbuyers)*(ic*Inputs!$C$8+fee_wd*Inputs!$E$8*(1-$B399)+fee_fx*Inputs!$D$8-cost_acc-cost_wd*Inputs!$E$8*(1-$B399)-cost_fx*Inputs!$D$8))</f>
        <v>99013.23432</v>
      </c>
      <c r="J399" s="0" t="n">
        <f aca="false">G399+H399+I399-fixed</f>
        <v>-82556.8915044686</v>
      </c>
      <c r="K399" s="0" t="n">
        <f aca="false">12*Inputs!$B$6*(1-MIN(1,Inputs!$G$6*$D399)*churn_nonbuyers)*(ic*Inputs!$C$6+fee_wd*Inputs!$E$6*(1-$B399)+fee_fx*Inputs!$D$6-cost_acc-cost_wd*Inputs!$E$6*(1-$B399)-cost_fx*Inputs!$D$6)</f>
        <v>133400.650710866</v>
      </c>
      <c r="L399" s="0" t="n">
        <f aca="false">12*Inputs!$B$7*(1-MIN(1,Inputs!$G$7*$D399)*churn_nonbuyers)*(ic*Inputs!$C$7+fee_wd*Inputs!$E$7*(1-$B399)+fee_fx*Inputs!$D$7-cost_acc-cost_wd*Inputs!$E$7*(1-$B399)-cost_fx*Inputs!$D$7)</f>
        <v>330435.92601052</v>
      </c>
      <c r="M399" s="0" t="n">
        <f aca="false">12*Inputs!$B$8*(1-MIN(1,Inputs!$G$8*$D399)*churn_nonbuyers)*(ic*Inputs!$C$8+fee_wd*Inputs!$E$8*(1-$B399)+fee_fx*Inputs!$D$8-cost_acc-cost_wd*Inputs!$E$8*(1-$B399)-cost_fx*Inputs!$D$8)</f>
        <v>0</v>
      </c>
      <c r="N399" s="0" t="n">
        <f aca="false">K399+L399+I399-fixed</f>
        <v>-137150.188958614</v>
      </c>
      <c r="O399" s="0" t="n">
        <f aca="false">K399+L399+M399-fixed</f>
        <v>-236163.423278614</v>
      </c>
      <c r="P399" s="0" t="n">
        <f aca="false">12*Inputs!$B$6*(1-MIN(1,Inputs!$F$6*$D399))*(ic*Inputs!$C$6+flat_fee-cost_acc-cost_wd*Inputs!$E$6*$E399-cost_fx*Inputs!$D$6)+12*Inputs!$B$7*(1-MIN(1,Inputs!$F$7*$D399))*(ic*Inputs!$C$7+flat_fee-cost_acc-cost_wd*Inputs!$E$7*$E399-cost_fx*Inputs!$D$7)+12*Inputs!$B$8*(1-MIN(1,Inputs!$F$8*$D399))*(ic*Inputs!$C$8+flat_fee-cost_acc-cost_wd*Inputs!$E$8*$E399-cost_fx*Inputs!$D$8)-fixed</f>
        <v>-287718.35997664</v>
      </c>
    </row>
    <row r="400" customFormat="false" ht="15" hidden="false" customHeight="false" outlineLevel="0" collapsed="false">
      <c r="A400" s="0" t="n">
        <v>335</v>
      </c>
      <c r="B400" s="0" t="n">
        <v>0.173736</v>
      </c>
      <c r="C400" s="0" t="n">
        <v>1.013634</v>
      </c>
      <c r="D400" s="0" t="n">
        <v>1.246964</v>
      </c>
      <c r="E400" s="0" t="n">
        <v>1.246512</v>
      </c>
      <c r="F400" s="0" t="n">
        <v>0.25364</v>
      </c>
      <c r="G400" s="0" t="n">
        <f aca="false">12*Inputs!$B$6*(MIN(1,$H$50*$C400)*(ic*Inputs!$C$6+pS+fee_fx*Inputs!$D$6-cost_acc-cost_wd*Inputs!$E$6*$E400-cost_fx*Inputs!$D$6-$F400)+(1-MIN(1,$H$50*$C400))*(1-MIN(1,Inputs!$G$6*$D400)*churn_nonbuyers)*(ic*Inputs!$C$6+fee_wd*Inputs!$E$6*(1-$B400)+fee_fx*Inputs!$D$6-cost_acc-cost_wd*Inputs!$E$6*(1-$B400)-cost_fx*Inputs!$D$6))</f>
        <v>214965.109131694</v>
      </c>
      <c r="H400" s="0" t="n">
        <f aca="false">12*Inputs!$B$7*(MIN(1,$H$51*$C400)*(ic*Inputs!$C$7+pE+fee_fx*Inputs!$D$7-cost_acc-cost_wd*Inputs!$E$7*$E400-cost_fx*Inputs!$D$7-$F400)+(1-MIN(1,$H$51*$C400))*(1-MIN(1,Inputs!$G$7*$D400)*churn_nonbuyers)*(ic*Inputs!$C$7+fee_wd*Inputs!$E$7*(1-$B400)+fee_fx*Inputs!$D$7-cost_acc-cost_wd*Inputs!$E$7*(1-$B400)-cost_fx*Inputs!$D$7))</f>
        <v>394121.623202368</v>
      </c>
      <c r="I400" s="0" t="n">
        <f aca="false">12*Inputs!$B$8*(MIN(1,$H$52*$C400)*(ic*Inputs!$C$8+pT-cost_acc-cost_wd*Inputs!$E$8-cost_fx*Inputs!$D$8-cost_ins)+(1-MIN(1,$H$52*$C400))*(1-MIN(1,Inputs!$G$8*$D400)*churn_nonbuyers)*(ic*Inputs!$C$8+fee_wd*Inputs!$E$8*(1-$B400)+fee_fx*Inputs!$D$8-cost_acc-cost_wd*Inputs!$E$8*(1-$B400)-cost_fx*Inputs!$D$8))</f>
        <v>157853.427767447</v>
      </c>
      <c r="J400" s="0" t="n">
        <f aca="false">G400+H400+I400-fixed</f>
        <v>66940.1601015083</v>
      </c>
      <c r="K400" s="0" t="n">
        <f aca="false">12*Inputs!$B$6*(1-MIN(1,Inputs!$G$6*$D400)*churn_nonbuyers)*(ic*Inputs!$C$6+fee_wd*Inputs!$E$6*(1-$B400)+fee_fx*Inputs!$D$6-cost_acc-cost_wd*Inputs!$E$6*(1-$B400)-cost_fx*Inputs!$D$6)</f>
        <v>165572.445150029</v>
      </c>
      <c r="L400" s="0" t="n">
        <f aca="false">12*Inputs!$B$7*(1-MIN(1,Inputs!$G$7*$D400)*churn_nonbuyers)*(ic*Inputs!$C$7+fee_wd*Inputs!$E$7*(1-$B400)+fee_fx*Inputs!$D$7-cost_acc-cost_wd*Inputs!$E$7*(1-$B400)-cost_fx*Inputs!$D$7)</f>
        <v>364034.635218017</v>
      </c>
      <c r="M400" s="0" t="n">
        <f aca="false">12*Inputs!$B$8*(1-MIN(1,Inputs!$G$8*$D400)*churn_nonbuyers)*(ic*Inputs!$C$8+fee_wd*Inputs!$E$8*(1-$B400)+fee_fx*Inputs!$D$8-cost_acc-cost_wd*Inputs!$E$8*(1-$B400)-cost_fx*Inputs!$D$8)</f>
        <v>40433.5265401344</v>
      </c>
      <c r="N400" s="0" t="n">
        <f aca="false">K400+L400+I400-fixed</f>
        <v>-12539.4918645072</v>
      </c>
      <c r="O400" s="0" t="n">
        <f aca="false">K400+L400+M400-fixed</f>
        <v>-129959.393091819</v>
      </c>
      <c r="P400" s="0" t="n">
        <f aca="false">12*Inputs!$B$6*(1-MIN(1,Inputs!$F$6*$D400))*(ic*Inputs!$C$6+flat_fee-cost_acc-cost_wd*Inputs!$E$6*$E400-cost_fx*Inputs!$D$6)+12*Inputs!$B$7*(1-MIN(1,Inputs!$F$7*$D400))*(ic*Inputs!$C$7+flat_fee-cost_acc-cost_wd*Inputs!$E$7*$E400-cost_fx*Inputs!$D$7)+12*Inputs!$B$8*(1-MIN(1,Inputs!$F$8*$D400))*(ic*Inputs!$C$8+flat_fee-cost_acc-cost_wd*Inputs!$E$8*$E400-cost_fx*Inputs!$D$8)-fixed</f>
        <v>-160679.99709568</v>
      </c>
    </row>
    <row r="401" customFormat="false" ht="15" hidden="false" customHeight="false" outlineLevel="0" collapsed="false">
      <c r="A401" s="0" t="n">
        <v>336</v>
      </c>
      <c r="B401" s="0" t="n">
        <v>0.221458</v>
      </c>
      <c r="C401" s="0" t="n">
        <v>0.995173</v>
      </c>
      <c r="D401" s="0" t="n">
        <v>1.743245</v>
      </c>
      <c r="E401" s="0" t="n">
        <v>1.152724</v>
      </c>
      <c r="F401" s="0" t="n">
        <v>0.063507</v>
      </c>
      <c r="G401" s="0" t="n">
        <f aca="false">12*Inputs!$B$6*(MIN(1,$H$50*$C401)*(ic*Inputs!$C$6+pS+fee_fx*Inputs!$D$6-cost_acc-cost_wd*Inputs!$E$6*$E401-cost_fx*Inputs!$D$6-$F401)+(1-MIN(1,$H$50*$C401))*(1-MIN(1,Inputs!$G$6*$D401)*churn_nonbuyers)*(ic*Inputs!$C$6+fee_wd*Inputs!$E$6*(1-$B401)+fee_fx*Inputs!$D$6-cost_acc-cost_wd*Inputs!$E$6*(1-$B401)-cost_fx*Inputs!$D$6))</f>
        <v>210769.055109596</v>
      </c>
      <c r="H401" s="0" t="n">
        <f aca="false">12*Inputs!$B$7*(MIN(1,$H$51*$C401)*(ic*Inputs!$C$7+pE+fee_fx*Inputs!$D$7-cost_acc-cost_wd*Inputs!$E$7*$E401-cost_fx*Inputs!$D$7-$F401)+(1-MIN(1,$H$51*$C401))*(1-MIN(1,Inputs!$G$7*$D401)*churn_nonbuyers)*(ic*Inputs!$C$7+fee_wd*Inputs!$E$7*(1-$B401)+fee_fx*Inputs!$D$7-cost_acc-cost_wd*Inputs!$E$7*(1-$B401)-cost_fx*Inputs!$D$7))</f>
        <v>407915.363085936</v>
      </c>
      <c r="I401" s="0" t="n">
        <f aca="false">12*Inputs!$B$8*(MIN(1,$H$52*$C401)*(ic*Inputs!$C$8+pT-cost_acc-cost_wd*Inputs!$E$8-cost_fx*Inputs!$D$8-cost_ins)+(1-MIN(1,$H$52*$C401))*(1-MIN(1,Inputs!$G$8*$D401)*churn_nonbuyers)*(ic*Inputs!$C$8+fee_wd*Inputs!$E$8*(1-$B401)+fee_fx*Inputs!$D$8-cost_acc-cost_wd*Inputs!$E$8*(1-$B401)-cost_fx*Inputs!$D$8))</f>
        <v>143448.216912</v>
      </c>
      <c r="J401" s="0" t="n">
        <f aca="false">G401+H401+I401-fixed</f>
        <v>62132.6351075317</v>
      </c>
      <c r="K401" s="0" t="n">
        <f aca="false">12*Inputs!$B$6*(1-MIN(1,Inputs!$G$6*$D401)*churn_nonbuyers)*(ic*Inputs!$C$6+fee_wd*Inputs!$E$6*(1-$B401)+fee_fx*Inputs!$D$6-cost_acc-cost_wd*Inputs!$E$6*(1-$B401)-cost_fx*Inputs!$D$6)</f>
        <v>154917.738368712</v>
      </c>
      <c r="L401" s="0" t="n">
        <f aca="false">12*Inputs!$B$7*(1-MIN(1,Inputs!$G$7*$D401)*churn_nonbuyers)*(ic*Inputs!$C$7+fee_wd*Inputs!$E$7*(1-$B401)+fee_fx*Inputs!$D$7-cost_acc-cost_wd*Inputs!$E$7*(1-$B401)-cost_fx*Inputs!$D$7)</f>
        <v>351891.516461227</v>
      </c>
      <c r="M401" s="0" t="n">
        <f aca="false">12*Inputs!$B$8*(1-MIN(1,Inputs!$G$8*$D401)*churn_nonbuyers)*(ic*Inputs!$C$8+fee_wd*Inputs!$E$8*(1-$B401)+fee_fx*Inputs!$D$8-cost_acc-cost_wd*Inputs!$E$8*(1-$B401)-cost_fx*Inputs!$D$8)</f>
        <v>0</v>
      </c>
      <c r="N401" s="0" t="n">
        <f aca="false">K401+L401+I401-fixed</f>
        <v>-49742.5282580607</v>
      </c>
      <c r="O401" s="0" t="n">
        <f aca="false">K401+L401+M401-fixed</f>
        <v>-193190.745170061</v>
      </c>
      <c r="P401" s="0" t="n">
        <f aca="false">12*Inputs!$B$6*(1-MIN(1,Inputs!$F$6*$D401))*(ic*Inputs!$C$6+flat_fee-cost_acc-cost_wd*Inputs!$E$6*$E401-cost_fx*Inputs!$D$6)+12*Inputs!$B$7*(1-MIN(1,Inputs!$F$7*$D401))*(ic*Inputs!$C$7+flat_fee-cost_acc-cost_wd*Inputs!$E$7*$E401-cost_fx*Inputs!$D$7)+12*Inputs!$B$8*(1-MIN(1,Inputs!$F$8*$D401))*(ic*Inputs!$C$8+flat_fee-cost_acc-cost_wd*Inputs!$E$8*$E401-cost_fx*Inputs!$D$8)-fixed</f>
        <v>-387398.7105088</v>
      </c>
    </row>
    <row r="402" customFormat="false" ht="15" hidden="false" customHeight="false" outlineLevel="0" collapsed="false">
      <c r="A402" s="0" t="n">
        <v>337</v>
      </c>
      <c r="B402" s="0" t="n">
        <v>0.221208</v>
      </c>
      <c r="C402" s="0" t="n">
        <v>0.848094</v>
      </c>
      <c r="D402" s="0" t="n">
        <v>1.456079</v>
      </c>
      <c r="E402" s="0" t="n">
        <v>1.136435</v>
      </c>
      <c r="F402" s="0" t="n">
        <v>0.05054</v>
      </c>
      <c r="G402" s="0" t="n">
        <f aca="false">12*Inputs!$B$6*(MIN(1,$H$50*$C402)*(ic*Inputs!$C$6+pS+fee_fx*Inputs!$D$6-cost_acc-cost_wd*Inputs!$E$6*$E402-cost_fx*Inputs!$D$6-$F402)+(1-MIN(1,$H$50*$C402))*(1-MIN(1,Inputs!$G$6*$D402)*churn_nonbuyers)*(ic*Inputs!$C$6+fee_wd*Inputs!$E$6*(1-$B402)+fee_fx*Inputs!$D$6-cost_acc-cost_wd*Inputs!$E$6*(1-$B402)-cost_fx*Inputs!$D$6))</f>
        <v>205388.854915629</v>
      </c>
      <c r="H402" s="0" t="n">
        <f aca="false">12*Inputs!$B$7*(MIN(1,$H$51*$C402)*(ic*Inputs!$C$7+pE+fee_fx*Inputs!$D$7-cost_acc-cost_wd*Inputs!$E$7*$E402-cost_fx*Inputs!$D$7-$F402)+(1-MIN(1,$H$51*$C402))*(1-MIN(1,Inputs!$G$7*$D402)*churn_nonbuyers)*(ic*Inputs!$C$7+fee_wd*Inputs!$E$7*(1-$B402)+fee_fx*Inputs!$D$7-cost_acc-cost_wd*Inputs!$E$7*(1-$B402)-cost_fx*Inputs!$D$7))</f>
        <v>403996.761735405</v>
      </c>
      <c r="I402" s="0" t="n">
        <f aca="false">12*Inputs!$B$8*(MIN(1,$H$52*$C402)*(ic*Inputs!$C$8+pT-cost_acc-cost_wd*Inputs!$E$8-cost_fx*Inputs!$D$8-cost_ins)+(1-MIN(1,$H$52*$C402))*(1-MIN(1,Inputs!$G$8*$D402)*churn_nonbuyers)*(ic*Inputs!$C$8+fee_wd*Inputs!$E$8*(1-$B402)+fee_fx*Inputs!$D$8-cost_acc-cost_wd*Inputs!$E$8*(1-$B402)-cost_fx*Inputs!$D$8))</f>
        <v>122247.661536</v>
      </c>
      <c r="J402" s="0" t="n">
        <f aca="false">G402+H402+I402-fixed</f>
        <v>31633.2781870337</v>
      </c>
      <c r="K402" s="0" t="n">
        <f aca="false">12*Inputs!$B$6*(1-MIN(1,Inputs!$G$6*$D402)*churn_nonbuyers)*(ic*Inputs!$C$6+fee_wd*Inputs!$E$6*(1-$B402)+fee_fx*Inputs!$D$6-cost_acc-cost_wd*Inputs!$E$6*(1-$B402)-cost_fx*Inputs!$D$6)</f>
        <v>157387.86520871</v>
      </c>
      <c r="L402" s="0" t="n">
        <f aca="false">12*Inputs!$B$7*(1-MIN(1,Inputs!$G$7*$D402)*churn_nonbuyers)*(ic*Inputs!$C$7+fee_wd*Inputs!$E$7*(1-$B402)+fee_fx*Inputs!$D$7-cost_acc-cost_wd*Inputs!$E$7*(1-$B402)-cost_fx*Inputs!$D$7)</f>
        <v>355124.772533226</v>
      </c>
      <c r="M402" s="0" t="n">
        <f aca="false">12*Inputs!$B$8*(1-MIN(1,Inputs!$G$8*$D402)*churn_nonbuyers)*(ic*Inputs!$C$8+fee_wd*Inputs!$E$8*(1-$B402)+fee_fx*Inputs!$D$8-cost_acc-cost_wd*Inputs!$E$8*(1-$B402)-cost_fx*Inputs!$D$8)</f>
        <v>0</v>
      </c>
      <c r="N402" s="0" t="n">
        <f aca="false">K402+L402+I402-fixed</f>
        <v>-65239.7007220634</v>
      </c>
      <c r="O402" s="0" t="n">
        <f aca="false">K402+L402+M402-fixed</f>
        <v>-187487.362258063</v>
      </c>
      <c r="P402" s="0" t="n">
        <f aca="false">12*Inputs!$B$6*(1-MIN(1,Inputs!$F$6*$D402))*(ic*Inputs!$C$6+flat_fee-cost_acc-cost_wd*Inputs!$E$6*$E402-cost_fx*Inputs!$D$6)+12*Inputs!$B$7*(1-MIN(1,Inputs!$F$7*$D402))*(ic*Inputs!$C$7+flat_fee-cost_acc-cost_wd*Inputs!$E$7*$E402-cost_fx*Inputs!$D$7)+12*Inputs!$B$8*(1-MIN(1,Inputs!$F$8*$D402))*(ic*Inputs!$C$8+flat_fee-cost_acc-cost_wd*Inputs!$E$8*$E402-cost_fx*Inputs!$D$8)-fixed</f>
        <v>-230729.6051044</v>
      </c>
    </row>
    <row r="403" customFormat="false" ht="15" hidden="false" customHeight="false" outlineLevel="0" collapsed="false">
      <c r="A403" s="0" t="n">
        <v>338</v>
      </c>
      <c r="B403" s="0" t="n">
        <v>0.147321</v>
      </c>
      <c r="C403" s="0" t="n">
        <v>1.030099</v>
      </c>
      <c r="D403" s="0" t="n">
        <v>1.03222</v>
      </c>
      <c r="E403" s="0" t="n">
        <v>1.091123</v>
      </c>
      <c r="F403" s="0" t="n">
        <v>0.207353</v>
      </c>
      <c r="G403" s="0" t="n">
        <f aca="false">12*Inputs!$B$6*(MIN(1,$H$50*$C403)*(ic*Inputs!$C$6+pS+fee_fx*Inputs!$D$6-cost_acc-cost_wd*Inputs!$E$6*$E403-cost_fx*Inputs!$D$6-$F403)+(1-MIN(1,$H$50*$C403))*(1-MIN(1,Inputs!$G$6*$D403)*churn_nonbuyers)*(ic*Inputs!$C$6+fee_wd*Inputs!$E$6*(1-$B403)+fee_fx*Inputs!$D$6-cost_acc-cost_wd*Inputs!$E$6*(1-$B403)-cost_fx*Inputs!$D$6))</f>
        <v>225603.807610327</v>
      </c>
      <c r="H403" s="0" t="n">
        <f aca="false">12*Inputs!$B$7*(MIN(1,$H$51*$C403)*(ic*Inputs!$C$7+pE+fee_fx*Inputs!$D$7-cost_acc-cost_wd*Inputs!$E$7*$E403-cost_fx*Inputs!$D$7-$F403)+(1-MIN(1,$H$51*$C403))*(1-MIN(1,Inputs!$G$7*$D403)*churn_nonbuyers)*(ic*Inputs!$C$7+fee_wd*Inputs!$E$7*(1-$B403)+fee_fx*Inputs!$D$7-cost_acc-cost_wd*Inputs!$E$7*(1-$B403)-cost_fx*Inputs!$D$7))</f>
        <v>419396.024216566</v>
      </c>
      <c r="I403" s="0" t="n">
        <f aca="false">12*Inputs!$B$8*(MIN(1,$H$52*$C403)*(ic*Inputs!$C$8+pT-cost_acc-cost_wd*Inputs!$E$8-cost_fx*Inputs!$D$8-cost_ins)+(1-MIN(1,$H$52*$C403))*(1-MIN(1,Inputs!$G$8*$D403)*churn_nonbuyers)*(ic*Inputs!$C$8+fee_wd*Inputs!$E$8*(1-$B403)+fee_fx*Inputs!$D$8-cost_acc-cost_wd*Inputs!$E$8*(1-$B403)-cost_fx*Inputs!$D$8))</f>
        <v>173194.857432224</v>
      </c>
      <c r="J403" s="0" t="n">
        <f aca="false">G403+H403+I403-fixed</f>
        <v>118194.689259117</v>
      </c>
      <c r="K403" s="0" t="n">
        <f aca="false">12*Inputs!$B$6*(1-MIN(1,Inputs!$G$6*$D403)*churn_nonbuyers)*(ic*Inputs!$C$6+fee_wd*Inputs!$E$6*(1-$B403)+fee_fx*Inputs!$D$6-cost_acc-cost_wd*Inputs!$E$6*(1-$B403)-cost_fx*Inputs!$D$6)</f>
        <v>171075.885714864</v>
      </c>
      <c r="L403" s="0" t="n">
        <f aca="false">12*Inputs!$B$7*(1-MIN(1,Inputs!$G$7*$D403)*churn_nonbuyers)*(ic*Inputs!$C$7+fee_wd*Inputs!$E$7*(1-$B403)+fee_fx*Inputs!$D$7-cost_acc-cost_wd*Inputs!$E$7*(1-$B403)-cost_fx*Inputs!$D$7)</f>
        <v>370156.975268918</v>
      </c>
      <c r="M403" s="0" t="n">
        <f aca="false">12*Inputs!$B$8*(1-MIN(1,Inputs!$G$8*$D403)*churn_nonbuyers)*(ic*Inputs!$C$8+fee_wd*Inputs!$E$8*(1-$B403)+fee_fx*Inputs!$D$8-cost_acc-cost_wd*Inputs!$E$8*(1-$B403)-cost_fx*Inputs!$D$8)</f>
        <v>88596.440536032</v>
      </c>
      <c r="N403" s="0" t="n">
        <f aca="false">K403+L403+I403-fixed</f>
        <v>14427.7184160063</v>
      </c>
      <c r="O403" s="0" t="n">
        <f aca="false">K403+L403+M403-fixed</f>
        <v>-70170.6984801856</v>
      </c>
      <c r="P403" s="0" t="n">
        <f aca="false">12*Inputs!$B$6*(1-MIN(1,Inputs!$F$6*$D403))*(ic*Inputs!$C$6+flat_fee-cost_acc-cost_wd*Inputs!$E$6*$E403-cost_fx*Inputs!$D$6)+12*Inputs!$B$7*(1-MIN(1,Inputs!$F$7*$D403))*(ic*Inputs!$C$7+flat_fee-cost_acc-cost_wd*Inputs!$E$7*$E403-cost_fx*Inputs!$D$7)+12*Inputs!$B$8*(1-MIN(1,Inputs!$F$8*$D403))*(ic*Inputs!$C$8+flat_fee-cost_acc-cost_wd*Inputs!$E$8*$E403-cost_fx*Inputs!$D$8)-fixed</f>
        <v>13641.7397744</v>
      </c>
    </row>
    <row r="404" customFormat="false" ht="15" hidden="false" customHeight="false" outlineLevel="0" collapsed="false">
      <c r="A404" s="0" t="n">
        <v>339</v>
      </c>
      <c r="B404" s="0" t="n">
        <v>0.229618</v>
      </c>
      <c r="C404" s="0" t="n">
        <v>0.90357</v>
      </c>
      <c r="D404" s="0" t="n">
        <v>1.356332</v>
      </c>
      <c r="E404" s="0" t="n">
        <v>1.180476</v>
      </c>
      <c r="F404" s="0" t="n">
        <v>0.167206</v>
      </c>
      <c r="G404" s="0" t="n">
        <f aca="false">12*Inputs!$B$6*(MIN(1,$H$50*$C404)*(ic*Inputs!$C$6+pS+fee_fx*Inputs!$D$6-cost_acc-cost_wd*Inputs!$E$6*$E404-cost_fx*Inputs!$D$6-$F404)+(1-MIN(1,$H$50*$C404))*(1-MIN(1,Inputs!$G$6*$D404)*churn_nonbuyers)*(ic*Inputs!$C$6+fee_wd*Inputs!$E$6*(1-$B404)+fee_fx*Inputs!$D$6-cost_acc-cost_wd*Inputs!$E$6*(1-$B404)-cost_fx*Inputs!$D$6))</f>
        <v>204921.163449249</v>
      </c>
      <c r="H404" s="0" t="n">
        <f aca="false">12*Inputs!$B$7*(MIN(1,$H$51*$C404)*(ic*Inputs!$C$7+pE+fee_fx*Inputs!$D$7-cost_acc-cost_wd*Inputs!$E$7*$E404-cost_fx*Inputs!$D$7-$F404)+(1-MIN(1,$H$51*$C404))*(1-MIN(1,Inputs!$G$7*$D404)*churn_nonbuyers)*(ic*Inputs!$C$7+fee_wd*Inputs!$E$7*(1-$B404)+fee_fx*Inputs!$D$7-cost_acc-cost_wd*Inputs!$E$7*(1-$B404)-cost_fx*Inputs!$D$7))</f>
        <v>396505.089145784</v>
      </c>
      <c r="I404" s="0" t="n">
        <f aca="false">12*Inputs!$B$8*(MIN(1,$H$52*$C404)*(ic*Inputs!$C$8+pT-cost_acc-cost_wd*Inputs!$E$8-cost_fx*Inputs!$D$8-cost_ins)+(1-MIN(1,$H$52*$C404))*(1-MIN(1,Inputs!$G$8*$D404)*churn_nonbuyers)*(ic*Inputs!$C$8+fee_wd*Inputs!$E$8*(1-$B404)+fee_fx*Inputs!$D$8-cost_acc-cost_wd*Inputs!$E$8*(1-$B404)-cost_fx*Inputs!$D$8))</f>
        <v>136105.072665167</v>
      </c>
      <c r="J404" s="0" t="n">
        <f aca="false">G404+H404+I404-fixed</f>
        <v>37531.3252601996</v>
      </c>
      <c r="K404" s="0" t="n">
        <f aca="false">12*Inputs!$B$6*(1-MIN(1,Inputs!$G$6*$D404)*churn_nonbuyers)*(ic*Inputs!$C$6+fee_wd*Inputs!$E$6*(1-$B404)+fee_fx*Inputs!$D$6-cost_acc-cost_wd*Inputs!$E$6*(1-$B404)-cost_fx*Inputs!$D$6)</f>
        <v>157105.536776467</v>
      </c>
      <c r="L404" s="0" t="n">
        <f aca="false">12*Inputs!$B$7*(1-MIN(1,Inputs!$G$7*$D404)*churn_nonbuyers)*(ic*Inputs!$C$7+fee_wd*Inputs!$E$7*(1-$B404)+fee_fx*Inputs!$D$7-cost_acc-cost_wd*Inputs!$E$7*(1-$B404)-cost_fx*Inputs!$D$7)</f>
        <v>355074.22932988</v>
      </c>
      <c r="M404" s="0" t="n">
        <f aca="false">12*Inputs!$B$8*(1-MIN(1,Inputs!$G$8*$D404)*churn_nonbuyers)*(ic*Inputs!$C$8+fee_wd*Inputs!$E$8*(1-$B404)+fee_fx*Inputs!$D$8-cost_acc-cost_wd*Inputs!$E$8*(1-$B404)-cost_fx*Inputs!$D$8)</f>
        <v>15947.9255435136</v>
      </c>
      <c r="N404" s="0" t="n">
        <f aca="false">K404+L404+I404-fixed</f>
        <v>-51715.1612284858</v>
      </c>
      <c r="O404" s="0" t="n">
        <f aca="false">K404+L404+M404-fixed</f>
        <v>-171872.308350139</v>
      </c>
      <c r="P404" s="0" t="n">
        <f aca="false">12*Inputs!$B$6*(1-MIN(1,Inputs!$F$6*$D404))*(ic*Inputs!$C$6+flat_fee-cost_acc-cost_wd*Inputs!$E$6*$E404-cost_fx*Inputs!$D$6)+12*Inputs!$B$7*(1-MIN(1,Inputs!$F$7*$D404))*(ic*Inputs!$C$7+flat_fee-cost_acc-cost_wd*Inputs!$E$7*$E404-cost_fx*Inputs!$D$7)+12*Inputs!$B$8*(1-MIN(1,Inputs!$F$8*$D404))*(ic*Inputs!$C$8+flat_fee-cost_acc-cost_wd*Inputs!$E$8*$E404-cost_fx*Inputs!$D$8)-fixed</f>
        <v>-193004.97432832</v>
      </c>
    </row>
    <row r="405" customFormat="false" ht="15" hidden="false" customHeight="false" outlineLevel="0" collapsed="false">
      <c r="A405" s="0" t="n">
        <v>340</v>
      </c>
      <c r="B405" s="0" t="n">
        <v>0.235981</v>
      </c>
      <c r="C405" s="0" t="n">
        <v>0.996717</v>
      </c>
      <c r="D405" s="0" t="n">
        <v>1.228628</v>
      </c>
      <c r="E405" s="0" t="n">
        <v>1.299883</v>
      </c>
      <c r="F405" s="0" t="n">
        <v>0.362181</v>
      </c>
      <c r="G405" s="0" t="n">
        <f aca="false">12*Inputs!$B$6*(MIN(1,$H$50*$C405)*(ic*Inputs!$C$6+pS+fee_fx*Inputs!$D$6-cost_acc-cost_wd*Inputs!$E$6*$E405-cost_fx*Inputs!$D$6-$F405)+(1-MIN(1,$H$50*$C405))*(1-MIN(1,Inputs!$G$6*$D405)*churn_nonbuyers)*(ic*Inputs!$C$6+fee_wd*Inputs!$E$6*(1-$B405)+fee_fx*Inputs!$D$6-cost_acc-cost_wd*Inputs!$E$6*(1-$B405)-cost_fx*Inputs!$D$6))</f>
        <v>202829.698309468</v>
      </c>
      <c r="H405" s="0" t="n">
        <f aca="false">12*Inputs!$B$7*(MIN(1,$H$51*$C405)*(ic*Inputs!$C$7+pE+fee_fx*Inputs!$D$7-cost_acc-cost_wd*Inputs!$E$7*$E405-cost_fx*Inputs!$D$7-$F405)+(1-MIN(1,$H$51*$C405))*(1-MIN(1,Inputs!$G$7*$D405)*churn_nonbuyers)*(ic*Inputs!$C$7+fee_wd*Inputs!$E$7*(1-$B405)+fee_fx*Inputs!$D$7-cost_acc-cost_wd*Inputs!$E$7*(1-$B405)-cost_fx*Inputs!$D$7))</f>
        <v>376193.909465166</v>
      </c>
      <c r="I405" s="0" t="n">
        <f aca="false">12*Inputs!$B$8*(MIN(1,$H$52*$C405)*(ic*Inputs!$C$8+pT-cost_acc-cost_wd*Inputs!$E$8-cost_fx*Inputs!$D$8-cost_ins)+(1-MIN(1,$H$52*$C405))*(1-MIN(1,Inputs!$G$8*$D405)*churn_nonbuyers)*(ic*Inputs!$C$8+fee_wd*Inputs!$E$8*(1-$B405)+fee_fx*Inputs!$D$8-cost_acc-cost_wd*Inputs!$E$8*(1-$B405)-cost_fx*Inputs!$D$8))</f>
        <v>157001.43548094</v>
      </c>
      <c r="J405" s="0" t="n">
        <f aca="false">G405+H405+I405-fixed</f>
        <v>36025.0432555741</v>
      </c>
      <c r="K405" s="0" t="n">
        <f aca="false">12*Inputs!$B$6*(1-MIN(1,Inputs!$G$6*$D405)*churn_nonbuyers)*(ic*Inputs!$C$6+fee_wd*Inputs!$E$6*(1-$B405)+fee_fx*Inputs!$D$6-cost_acc-cost_wd*Inputs!$E$6*(1-$B405)-cost_fx*Inputs!$D$6)</f>
        <v>157321.68238129</v>
      </c>
      <c r="L405" s="0" t="n">
        <f aca="false">12*Inputs!$B$7*(1-MIN(1,Inputs!$G$7*$D405)*churn_nonbuyers)*(ic*Inputs!$C$7+fee_wd*Inputs!$E$7*(1-$B405)+fee_fx*Inputs!$D$7-cost_acc-cost_wd*Inputs!$E$7*(1-$B405)-cost_fx*Inputs!$D$7)</f>
        <v>355609.761684774</v>
      </c>
      <c r="M405" s="0" t="n">
        <f aca="false">12*Inputs!$B$8*(1-MIN(1,Inputs!$G$8*$D405)*churn_nonbuyers)*(ic*Inputs!$C$8+fee_wd*Inputs!$E$8*(1-$B405)+fee_fx*Inputs!$D$8-cost_acc-cost_wd*Inputs!$E$8*(1-$B405)-cost_fx*Inputs!$D$8)</f>
        <v>44097.7307926848</v>
      </c>
      <c r="N405" s="0" t="n">
        <f aca="false">K405+L405+I405-fixed</f>
        <v>-30067.1204529966</v>
      </c>
      <c r="O405" s="0" t="n">
        <f aca="false">K405+L405+M405-fixed</f>
        <v>-142970.825141252</v>
      </c>
      <c r="P405" s="0" t="n">
        <f aca="false">12*Inputs!$B$6*(1-MIN(1,Inputs!$F$6*$D405))*(ic*Inputs!$C$6+flat_fee-cost_acc-cost_wd*Inputs!$E$6*$E405-cost_fx*Inputs!$D$6)+12*Inputs!$B$7*(1-MIN(1,Inputs!$F$7*$D405))*(ic*Inputs!$C$7+flat_fee-cost_acc-cost_wd*Inputs!$E$7*$E405-cost_fx*Inputs!$D$7)+12*Inputs!$B$8*(1-MIN(1,Inputs!$F$8*$D405))*(ic*Inputs!$C$8+flat_fee-cost_acc-cost_wd*Inputs!$E$8*$E405-cost_fx*Inputs!$D$8)-fixed</f>
        <v>-171552.39065824</v>
      </c>
    </row>
    <row r="406" customFormat="false" ht="15" hidden="false" customHeight="false" outlineLevel="0" collapsed="false">
      <c r="A406" s="0" t="n">
        <v>341</v>
      </c>
      <c r="B406" s="0" t="n">
        <v>0.209406</v>
      </c>
      <c r="C406" s="0" t="n">
        <v>1.155018</v>
      </c>
      <c r="D406" s="0" t="n">
        <v>1.463847</v>
      </c>
      <c r="E406" s="0" t="n">
        <v>1.377298</v>
      </c>
      <c r="F406" s="0" t="n">
        <v>0.310861</v>
      </c>
      <c r="G406" s="0" t="n">
        <f aca="false">12*Inputs!$B$6*(MIN(1,$H$50*$C406)*(ic*Inputs!$C$6+pS+fee_fx*Inputs!$D$6-cost_acc-cost_wd*Inputs!$E$6*$E406-cost_fx*Inputs!$D$6-$F406)+(1-MIN(1,$H$50*$C406))*(1-MIN(1,Inputs!$G$6*$D406)*churn_nonbuyers)*(ic*Inputs!$C$6+fee_wd*Inputs!$E$6*(1-$B406)+fee_fx*Inputs!$D$6-cost_acc-cost_wd*Inputs!$E$6*(1-$B406)-cost_fx*Inputs!$D$6))</f>
        <v>210792.748322661</v>
      </c>
      <c r="H406" s="0" t="n">
        <f aca="false">12*Inputs!$B$7*(MIN(1,$H$51*$C406)*(ic*Inputs!$C$7+pE+fee_fx*Inputs!$D$7-cost_acc-cost_wd*Inputs!$E$7*$E406-cost_fx*Inputs!$D$7-$F406)+(1-MIN(1,$H$51*$C406))*(1-MIN(1,Inputs!$G$7*$D406)*churn_nonbuyers)*(ic*Inputs!$C$7+fee_wd*Inputs!$E$7*(1-$B406)+fee_fx*Inputs!$D$7-cost_acc-cost_wd*Inputs!$E$7*(1-$B406)-cost_fx*Inputs!$D$7))</f>
        <v>373143.395061731</v>
      </c>
      <c r="I406" s="0" t="n">
        <f aca="false">12*Inputs!$B$8*(MIN(1,$H$52*$C406)*(ic*Inputs!$C$8+pT-cost_acc-cost_wd*Inputs!$E$8-cost_fx*Inputs!$D$8-cost_ins)+(1-MIN(1,$H$52*$C406))*(1-MIN(1,Inputs!$G$8*$D406)*churn_nonbuyers)*(ic*Inputs!$C$8+fee_wd*Inputs!$E$8*(1-$B406)+fee_fx*Inputs!$D$8-cost_acc-cost_wd*Inputs!$E$8*(1-$B406)-cost_fx*Inputs!$D$8))</f>
        <v>166488.914592</v>
      </c>
      <c r="J406" s="0" t="n">
        <f aca="false">G406+H406+I406-fixed</f>
        <v>50425.0579763928</v>
      </c>
      <c r="K406" s="0" t="n">
        <f aca="false">12*Inputs!$B$6*(1-MIN(1,Inputs!$G$6*$D406)*churn_nonbuyers)*(ic*Inputs!$C$6+fee_wd*Inputs!$E$6*(1-$B406)+fee_fx*Inputs!$D$6-cost_acc-cost_wd*Inputs!$E$6*(1-$B406)-cost_fx*Inputs!$D$6)</f>
        <v>158897.03432315</v>
      </c>
      <c r="L406" s="0" t="n">
        <f aca="false">12*Inputs!$B$7*(1-MIN(1,Inputs!$G$7*$D406)*churn_nonbuyers)*(ic*Inputs!$C$7+fee_wd*Inputs!$E$7*(1-$B406)+fee_fx*Inputs!$D$7-cost_acc-cost_wd*Inputs!$E$7*(1-$B406)-cost_fx*Inputs!$D$7)</f>
        <v>356663.08833789</v>
      </c>
      <c r="M406" s="0" t="n">
        <f aca="false">12*Inputs!$B$8*(1-MIN(1,Inputs!$G$8*$D406)*churn_nonbuyers)*(ic*Inputs!$C$8+fee_wd*Inputs!$E$8*(1-$B406)+fee_fx*Inputs!$D$8-cost_acc-cost_wd*Inputs!$E$8*(1-$B406)-cost_fx*Inputs!$D$8)</f>
        <v>0</v>
      </c>
      <c r="N406" s="0" t="n">
        <f aca="false">K406+L406+I406-fixed</f>
        <v>-17950.9627469593</v>
      </c>
      <c r="O406" s="0" t="n">
        <f aca="false">K406+L406+M406-fixed</f>
        <v>-184439.877338959</v>
      </c>
      <c r="P406" s="0" t="n">
        <f aca="false">12*Inputs!$B$6*(1-MIN(1,Inputs!$F$6*$D406))*(ic*Inputs!$C$6+flat_fee-cost_acc-cost_wd*Inputs!$E$6*$E406-cost_fx*Inputs!$D$6)+12*Inputs!$B$7*(1-MIN(1,Inputs!$F$7*$D406))*(ic*Inputs!$C$7+flat_fee-cost_acc-cost_wd*Inputs!$E$7*$E406-cost_fx*Inputs!$D$7)+12*Inputs!$B$8*(1-MIN(1,Inputs!$F$8*$D406))*(ic*Inputs!$C$8+flat_fee-cost_acc-cost_wd*Inputs!$E$8*$E406-cost_fx*Inputs!$D$8)-fixed</f>
        <v>-312094.99611856</v>
      </c>
    </row>
    <row r="407" customFormat="false" ht="15" hidden="false" customHeight="false" outlineLevel="0" collapsed="false">
      <c r="A407" s="0" t="n">
        <v>342</v>
      </c>
      <c r="B407" s="0" t="n">
        <v>0.372778</v>
      </c>
      <c r="C407" s="0" t="n">
        <v>0.802259</v>
      </c>
      <c r="D407" s="0" t="n">
        <v>0.90232</v>
      </c>
      <c r="E407" s="0" t="n">
        <v>1.29414</v>
      </c>
      <c r="F407" s="0" t="n">
        <v>0.08517</v>
      </c>
      <c r="G407" s="0" t="n">
        <f aca="false">12*Inputs!$B$6*(MIN(1,$H$50*$C407)*(ic*Inputs!$C$6+pS+fee_fx*Inputs!$D$6-cost_acc-cost_wd*Inputs!$E$6*$E407-cost_fx*Inputs!$D$6-$F407)+(1-MIN(1,$H$50*$C407))*(1-MIN(1,Inputs!$G$6*$D407)*churn_nonbuyers)*(ic*Inputs!$C$6+fee_wd*Inputs!$E$6*(1-$B407)+fee_fx*Inputs!$D$6-cost_acc-cost_wd*Inputs!$E$6*(1-$B407)-cost_fx*Inputs!$D$6))</f>
        <v>184134.041460327</v>
      </c>
      <c r="H407" s="0" t="n">
        <f aca="false">12*Inputs!$B$7*(MIN(1,$H$51*$C407)*(ic*Inputs!$C$7+pE+fee_fx*Inputs!$D$7-cost_acc-cost_wd*Inputs!$E$7*$E407-cost_fx*Inputs!$D$7-$F407)+(1-MIN(1,$H$51*$C407))*(1-MIN(1,Inputs!$G$7*$D407)*churn_nonbuyers)*(ic*Inputs!$C$7+fee_wd*Inputs!$E$7*(1-$B407)+fee_fx*Inputs!$D$7-cost_acc-cost_wd*Inputs!$E$7*(1-$B407)-cost_fx*Inputs!$D$7))</f>
        <v>374948.71709298</v>
      </c>
      <c r="I407" s="0" t="n">
        <f aca="false">12*Inputs!$B$8*(MIN(1,$H$52*$C407)*(ic*Inputs!$C$8+pT-cost_acc-cost_wd*Inputs!$E$8-cost_fx*Inputs!$D$8-cost_ins)+(1-MIN(1,$H$52*$C407))*(1-MIN(1,Inputs!$G$8*$D407)*churn_nonbuyers)*(ic*Inputs!$C$8+fee_wd*Inputs!$E$8*(1-$B407)+fee_fx*Inputs!$D$8-cost_acc-cost_wd*Inputs!$E$8*(1-$B407)-cost_fx*Inputs!$D$8))</f>
        <v>165465.549248608</v>
      </c>
      <c r="J407" s="0" t="n">
        <f aca="false">G407+H407+I407-fixed</f>
        <v>24548.3078019139</v>
      </c>
      <c r="K407" s="0" t="n">
        <f aca="false">12*Inputs!$B$6*(1-MIN(1,Inputs!$G$6*$D407)*churn_nonbuyers)*(ic*Inputs!$C$6+fee_wd*Inputs!$E$6*(1-$B407)+fee_fx*Inputs!$D$6-cost_acc-cost_wd*Inputs!$E$6*(1-$B407)-cost_fx*Inputs!$D$6)</f>
        <v>141246.410723712</v>
      </c>
      <c r="L407" s="0" t="n">
        <f aca="false">12*Inputs!$B$7*(1-MIN(1,Inputs!$G$7*$D407)*churn_nonbuyers)*(ic*Inputs!$C$7+fee_wd*Inputs!$E$7*(1-$B407)+fee_fx*Inputs!$D$7-cost_acc-cost_wd*Inputs!$E$7*(1-$B407)-cost_fx*Inputs!$D$7)</f>
        <v>340058.602274227</v>
      </c>
      <c r="M407" s="0" t="n">
        <f aca="false">12*Inputs!$B$8*(1-MIN(1,Inputs!$G$8*$D407)*churn_nonbuyers)*(ic*Inputs!$C$8+fee_wd*Inputs!$E$8*(1-$B407)+fee_fx*Inputs!$D$8-cost_acc-cost_wd*Inputs!$E$8*(1-$B407)-cost_fx*Inputs!$D$8)</f>
        <v>113646.447910656</v>
      </c>
      <c r="N407" s="0" t="n">
        <f aca="false">K407+L407+I407-fixed</f>
        <v>-53229.4377534534</v>
      </c>
      <c r="O407" s="0" t="n">
        <f aca="false">K407+L407+M407-fixed</f>
        <v>-105048.539091405</v>
      </c>
      <c r="P407" s="0" t="n">
        <f aca="false">12*Inputs!$B$6*(1-MIN(1,Inputs!$F$6*$D407))*(ic*Inputs!$C$6+flat_fee-cost_acc-cost_wd*Inputs!$E$6*$E407-cost_fx*Inputs!$D$6)+12*Inputs!$B$7*(1-MIN(1,Inputs!$F$7*$D407))*(ic*Inputs!$C$7+flat_fee-cost_acc-cost_wd*Inputs!$E$7*$E407-cost_fx*Inputs!$D$7)+12*Inputs!$B$8*(1-MIN(1,Inputs!$F$8*$D407))*(ic*Inputs!$C$8+flat_fee-cost_acc-cost_wd*Inputs!$E$8*$E407-cost_fx*Inputs!$D$8)-fixed</f>
        <v>-8407.57580800005</v>
      </c>
    </row>
    <row r="408" customFormat="false" ht="15" hidden="false" customHeight="false" outlineLevel="0" collapsed="false">
      <c r="A408" s="0" t="n">
        <v>343</v>
      </c>
      <c r="B408" s="0" t="n">
        <v>0.337523</v>
      </c>
      <c r="C408" s="0" t="n">
        <v>0.980219</v>
      </c>
      <c r="D408" s="0" t="n">
        <v>0.749194</v>
      </c>
      <c r="E408" s="0" t="n">
        <v>1.201564</v>
      </c>
      <c r="F408" s="0" t="n">
        <v>0.111936</v>
      </c>
      <c r="G408" s="0" t="n">
        <f aca="false">12*Inputs!$B$6*(MIN(1,$H$50*$C408)*(ic*Inputs!$C$6+pS+fee_fx*Inputs!$D$6-cost_acc-cost_wd*Inputs!$E$6*$E408-cost_fx*Inputs!$D$6-$F408)+(1-MIN(1,$H$50*$C408))*(1-MIN(1,Inputs!$G$6*$D408)*churn_nonbuyers)*(ic*Inputs!$C$6+fee_wd*Inputs!$E$6*(1-$B408)+fee_fx*Inputs!$D$6-cost_acc-cost_wd*Inputs!$E$6*(1-$B408)-cost_fx*Inputs!$D$6))</f>
        <v>200680.867331417</v>
      </c>
      <c r="H408" s="0" t="n">
        <f aca="false">12*Inputs!$B$7*(MIN(1,$H$51*$C408)*(ic*Inputs!$C$7+pE+fee_fx*Inputs!$D$7-cost_acc-cost_wd*Inputs!$E$7*$E408-cost_fx*Inputs!$D$7-$F408)+(1-MIN(1,$H$51*$C408))*(1-MIN(1,Inputs!$G$7*$D408)*churn_nonbuyers)*(ic*Inputs!$C$7+fee_wd*Inputs!$E$7*(1-$B408)+fee_fx*Inputs!$D$7-cost_acc-cost_wd*Inputs!$E$7*(1-$B408)-cost_fx*Inputs!$D$7))</f>
        <v>395623.650863879</v>
      </c>
      <c r="I408" s="0" t="n">
        <f aca="false">12*Inputs!$B$8*(MIN(1,$H$52*$C408)*(ic*Inputs!$C$8+pT-cost_acc-cost_wd*Inputs!$E$8-cost_fx*Inputs!$D$8-cost_ins)+(1-MIN(1,$H$52*$C408))*(1-MIN(1,Inputs!$G$8*$D408)*churn_nonbuyers)*(ic*Inputs!$C$8+fee_wd*Inputs!$E$8*(1-$B408)+fee_fx*Inputs!$D$8-cost_acc-cost_wd*Inputs!$E$8*(1-$B408)-cost_fx*Inputs!$D$8))</f>
        <v>187591.192600788</v>
      </c>
      <c r="J408" s="0" t="n">
        <f aca="false">G408+H408+I408-fixed</f>
        <v>83895.7107960836</v>
      </c>
      <c r="K408" s="0" t="n">
        <f aca="false">12*Inputs!$B$6*(1-MIN(1,Inputs!$G$6*$D408)*churn_nonbuyers)*(ic*Inputs!$C$6+fee_wd*Inputs!$E$6*(1-$B408)+fee_fx*Inputs!$D$6-cost_acc-cost_wd*Inputs!$E$6*(1-$B408)-cost_fx*Inputs!$D$6)</f>
        <v>147265.477966526</v>
      </c>
      <c r="L408" s="0" t="n">
        <f aca="false">12*Inputs!$B$7*(1-MIN(1,Inputs!$G$7*$D408)*churn_nonbuyers)*(ic*Inputs!$C$7+fee_wd*Inputs!$E$7*(1-$B408)+fee_fx*Inputs!$D$7-cost_acc-cost_wd*Inputs!$E$7*(1-$B408)-cost_fx*Inputs!$D$7)</f>
        <v>346626.836667916</v>
      </c>
      <c r="M408" s="0" t="n">
        <f aca="false">12*Inputs!$B$8*(1-MIN(1,Inputs!$G$8*$D408)*churn_nonbuyers)*(ic*Inputs!$C$8+fee_wd*Inputs!$E$8*(1-$B408)+fee_fx*Inputs!$D$8-cost_acc-cost_wd*Inputs!$E$8*(1-$B408)-cost_fx*Inputs!$D$8)</f>
        <v>147519.489817123</v>
      </c>
      <c r="N408" s="0" t="n">
        <f aca="false">K408+L408+I408-fixed</f>
        <v>-18516.4927647701</v>
      </c>
      <c r="O408" s="0" t="n">
        <f aca="false">K408+L408+M408-fixed</f>
        <v>-58588.1955484345</v>
      </c>
      <c r="P408" s="0" t="n">
        <f aca="false">12*Inputs!$B$6*(1-MIN(1,Inputs!$F$6*$D408))*(ic*Inputs!$C$6+flat_fee-cost_acc-cost_wd*Inputs!$E$6*$E408-cost_fx*Inputs!$D$6)+12*Inputs!$B$7*(1-MIN(1,Inputs!$F$7*$D408))*(ic*Inputs!$C$7+flat_fee-cost_acc-cost_wd*Inputs!$E$7*$E408-cost_fx*Inputs!$D$7)+12*Inputs!$B$8*(1-MIN(1,Inputs!$F$8*$D408))*(ic*Inputs!$C$8+flat_fee-cost_acc-cost_wd*Inputs!$E$8*$E408-cost_fx*Inputs!$D$8)-fixed</f>
        <v>112700.04742784</v>
      </c>
    </row>
    <row r="409" customFormat="false" ht="15" hidden="false" customHeight="false" outlineLevel="0" collapsed="false">
      <c r="A409" s="0" t="n">
        <v>344</v>
      </c>
      <c r="B409" s="0" t="n">
        <v>0.087284</v>
      </c>
      <c r="C409" s="0" t="n">
        <v>0.880134</v>
      </c>
      <c r="D409" s="0" t="n">
        <v>0.84607</v>
      </c>
      <c r="E409" s="0" t="n">
        <v>1.479547</v>
      </c>
      <c r="F409" s="0" t="n">
        <v>0.184449</v>
      </c>
      <c r="G409" s="0" t="n">
        <f aca="false">12*Inputs!$B$6*(MIN(1,$H$50*$C409)*(ic*Inputs!$C$6+pS+fee_fx*Inputs!$D$6-cost_acc-cost_wd*Inputs!$E$6*$E409-cost_fx*Inputs!$D$6-$F409)+(1-MIN(1,$H$50*$C409))*(1-MIN(1,Inputs!$G$6*$D409)*churn_nonbuyers)*(ic*Inputs!$C$6+fee_wd*Inputs!$E$6*(1-$B409)+fee_fx*Inputs!$D$6-cost_acc-cost_wd*Inputs!$E$6*(1-$B409)-cost_fx*Inputs!$D$6))</f>
        <v>219510.697348279</v>
      </c>
      <c r="H409" s="0" t="n">
        <f aca="false">12*Inputs!$B$7*(MIN(1,$H$51*$C409)*(ic*Inputs!$C$7+pE+fee_fx*Inputs!$D$7-cost_acc-cost_wd*Inputs!$E$7*$E409-cost_fx*Inputs!$D$7-$F409)+(1-MIN(1,$H$51*$C409))*(1-MIN(1,Inputs!$G$7*$D409)*churn_nonbuyers)*(ic*Inputs!$C$7+fee_wd*Inputs!$E$7*(1-$B409)+fee_fx*Inputs!$D$7-cost_acc-cost_wd*Inputs!$E$7*(1-$B409)-cost_fx*Inputs!$D$7))</f>
        <v>380847.643381902</v>
      </c>
      <c r="I409" s="0" t="n">
        <f aca="false">12*Inputs!$B$8*(MIN(1,$H$52*$C409)*(ic*Inputs!$C$8+pT-cost_acc-cost_wd*Inputs!$E$8-cost_fx*Inputs!$D$8-cost_ins)+(1-MIN(1,$H$52*$C409))*(1-MIN(1,Inputs!$G$8*$D409)*churn_nonbuyers)*(ic*Inputs!$C$8+fee_wd*Inputs!$E$8*(1-$B409)+fee_fx*Inputs!$D$8-cost_acc-cost_wd*Inputs!$E$8*(1-$B409)-cost_fx*Inputs!$D$8))</f>
        <v>177304.246010692</v>
      </c>
      <c r="J409" s="0" t="n">
        <f aca="false">G409+H409+I409-fixed</f>
        <v>77662.5867408728</v>
      </c>
      <c r="K409" s="0" t="n">
        <f aca="false">12*Inputs!$B$6*(1-MIN(1,Inputs!$G$6*$D409)*churn_nonbuyers)*(ic*Inputs!$C$6+fee_wd*Inputs!$E$6*(1-$B409)+fee_fx*Inputs!$D$6-cost_acc-cost_wd*Inputs!$E$6*(1-$B409)-cost_fx*Inputs!$D$6)</f>
        <v>181034.426691936</v>
      </c>
      <c r="L409" s="0" t="n">
        <f aca="false">12*Inputs!$B$7*(1-MIN(1,Inputs!$G$7*$D409)*churn_nonbuyers)*(ic*Inputs!$C$7+fee_wd*Inputs!$E$7*(1-$B409)+fee_fx*Inputs!$D$7-cost_acc-cost_wd*Inputs!$E$7*(1-$B409)-cost_fx*Inputs!$D$7)</f>
        <v>380716.066255162</v>
      </c>
      <c r="M409" s="0" t="n">
        <f aca="false">12*Inputs!$B$8*(1-MIN(1,Inputs!$G$8*$D409)*churn_nonbuyers)*(ic*Inputs!$C$8+fee_wd*Inputs!$E$8*(1-$B409)+fee_fx*Inputs!$D$8-cost_acc-cost_wd*Inputs!$E$8*(1-$B409)-cost_fx*Inputs!$D$8)</f>
        <v>131381.599762368</v>
      </c>
      <c r="N409" s="0" t="n">
        <f aca="false">K409+L409+I409-fixed</f>
        <v>39054.7389577893</v>
      </c>
      <c r="O409" s="0" t="n">
        <f aca="false">K409+L409+M409-fixed</f>
        <v>-6867.90729053435</v>
      </c>
      <c r="P409" s="0" t="n">
        <f aca="false">12*Inputs!$B$6*(1-MIN(1,Inputs!$F$6*$D409))*(ic*Inputs!$C$6+flat_fee-cost_acc-cost_wd*Inputs!$E$6*$E409-cost_fx*Inputs!$D$6)+12*Inputs!$B$7*(1-MIN(1,Inputs!$F$7*$D409))*(ic*Inputs!$C$7+flat_fee-cost_acc-cost_wd*Inputs!$E$7*$E409-cost_fx*Inputs!$D$7)+12*Inputs!$B$8*(1-MIN(1,Inputs!$F$8*$D409))*(ic*Inputs!$C$8+flat_fee-cost_acc-cost_wd*Inputs!$E$8*$E409-cost_fx*Inputs!$D$8)-fixed</f>
        <v>-67602.8676904001</v>
      </c>
    </row>
    <row r="410" customFormat="false" ht="15" hidden="false" customHeight="false" outlineLevel="0" collapsed="false">
      <c r="A410" s="0" t="n">
        <v>345</v>
      </c>
      <c r="B410" s="0" t="n">
        <v>0.426239</v>
      </c>
      <c r="C410" s="0" t="n">
        <v>1.117265</v>
      </c>
      <c r="D410" s="0" t="n">
        <v>1.731545</v>
      </c>
      <c r="E410" s="0" t="n">
        <v>1.034242</v>
      </c>
      <c r="F410" s="0" t="n">
        <v>0.213647</v>
      </c>
      <c r="G410" s="0" t="n">
        <f aca="false">12*Inputs!$B$6*(MIN(1,$H$50*$C410)*(ic*Inputs!$C$6+pS+fee_fx*Inputs!$D$6-cost_acc-cost_wd*Inputs!$E$6*$E410-cost_fx*Inputs!$D$6-$F410)+(1-MIN(1,$H$50*$C410))*(1-MIN(1,Inputs!$G$6*$D410)*churn_nonbuyers)*(ic*Inputs!$C$6+fee_wd*Inputs!$E$6*(1-$B410)+fee_fx*Inputs!$D$6-cost_acc-cost_wd*Inputs!$E$6*(1-$B410)-cost_fx*Inputs!$D$6))</f>
        <v>192368.689686756</v>
      </c>
      <c r="H410" s="0" t="n">
        <f aca="false">12*Inputs!$B$7*(MIN(1,$H$51*$C410)*(ic*Inputs!$C$7+pE+fee_fx*Inputs!$D$7-cost_acc-cost_wd*Inputs!$E$7*$E410-cost_fx*Inputs!$D$7-$F410)+(1-MIN(1,$H$51*$C410))*(1-MIN(1,Inputs!$G$7*$D410)*churn_nonbuyers)*(ic*Inputs!$C$7+fee_wd*Inputs!$E$7*(1-$B410)+fee_fx*Inputs!$D$7-cost_acc-cost_wd*Inputs!$E$7*(1-$B410)-cost_fx*Inputs!$D$7))</f>
        <v>404985.54720512</v>
      </c>
      <c r="I410" s="0" t="n">
        <f aca="false">12*Inputs!$B$8*(MIN(1,$H$52*$C410)*(ic*Inputs!$C$8+pT-cost_acc-cost_wd*Inputs!$E$8-cost_fx*Inputs!$D$8-cost_ins)+(1-MIN(1,$H$52*$C410))*(1-MIN(1,Inputs!$G$8*$D410)*churn_nonbuyers)*(ic*Inputs!$C$8+fee_wd*Inputs!$E$8*(1-$B410)+fee_fx*Inputs!$D$8-cost_acc-cost_wd*Inputs!$E$8*(1-$B410)-cost_fx*Inputs!$D$8))</f>
        <v>161047.04616</v>
      </c>
      <c r="J410" s="0" t="n">
        <f aca="false">G410+H410+I410-fixed</f>
        <v>58401.2830518754</v>
      </c>
      <c r="K410" s="0" t="n">
        <f aca="false">12*Inputs!$B$6*(1-MIN(1,Inputs!$G$6*$D410)*churn_nonbuyers)*(ic*Inputs!$C$6+fee_wd*Inputs!$E$6*(1-$B410)+fee_fx*Inputs!$D$6-cost_acc-cost_wd*Inputs!$E$6*(1-$B410)-cost_fx*Inputs!$D$6)</f>
        <v>128081.584866636</v>
      </c>
      <c r="L410" s="0" t="n">
        <f aca="false">12*Inputs!$B$7*(1-MIN(1,Inputs!$G$7*$D410)*churn_nonbuyers)*(ic*Inputs!$C$7+fee_wd*Inputs!$E$7*(1-$B410)+fee_fx*Inputs!$D$7-cost_acc-cost_wd*Inputs!$E$7*(1-$B410)-cost_fx*Inputs!$D$7)</f>
        <v>324065.200359982</v>
      </c>
      <c r="M410" s="0" t="n">
        <f aca="false">12*Inputs!$B$8*(1-MIN(1,Inputs!$G$8*$D410)*churn_nonbuyers)*(ic*Inputs!$C$8+fee_wd*Inputs!$E$8*(1-$B410)+fee_fx*Inputs!$D$8-cost_acc-cost_wd*Inputs!$E$8*(1-$B410)-cost_fx*Inputs!$D$8)</f>
        <v>0</v>
      </c>
      <c r="N410" s="0" t="n">
        <f aca="false">K410+L410+I410-fixed</f>
        <v>-86806.1686133824</v>
      </c>
      <c r="O410" s="0" t="n">
        <f aca="false">K410+L410+M410-fixed</f>
        <v>-247853.214773382</v>
      </c>
      <c r="P410" s="0" t="n">
        <f aca="false">12*Inputs!$B$6*(1-MIN(1,Inputs!$F$6*$D410))*(ic*Inputs!$C$6+flat_fee-cost_acc-cost_wd*Inputs!$E$6*$E410-cost_fx*Inputs!$D$6)+12*Inputs!$B$7*(1-MIN(1,Inputs!$F$7*$D410))*(ic*Inputs!$C$7+flat_fee-cost_acc-cost_wd*Inputs!$E$7*$E410-cost_fx*Inputs!$D$7)+12*Inputs!$B$8*(1-MIN(1,Inputs!$F$8*$D410))*(ic*Inputs!$C$8+flat_fee-cost_acc-cost_wd*Inputs!$E$8*$E410-cost_fx*Inputs!$D$8)-fixed</f>
        <v>-350847.3574264</v>
      </c>
    </row>
    <row r="411" customFormat="false" ht="15" hidden="false" customHeight="false" outlineLevel="0" collapsed="false">
      <c r="A411" s="0" t="n">
        <v>346</v>
      </c>
      <c r="B411" s="0" t="n">
        <v>0.383304</v>
      </c>
      <c r="C411" s="0" t="n">
        <v>0.928902</v>
      </c>
      <c r="D411" s="0" t="n">
        <v>1.793854</v>
      </c>
      <c r="E411" s="0" t="n">
        <v>1.111018</v>
      </c>
      <c r="F411" s="0" t="n">
        <v>0.133923</v>
      </c>
      <c r="G411" s="0" t="n">
        <f aca="false">12*Inputs!$B$6*(MIN(1,$H$50*$C411)*(ic*Inputs!$C$6+pS+fee_fx*Inputs!$D$6-cost_acc-cost_wd*Inputs!$E$6*$E411-cost_fx*Inputs!$D$6-$F411)+(1-MIN(1,$H$50*$C411))*(1-MIN(1,Inputs!$G$6*$D411)*churn_nonbuyers)*(ic*Inputs!$C$6+fee_wd*Inputs!$E$6*(1-$B411)+fee_fx*Inputs!$D$6-cost_acc-cost_wd*Inputs!$E$6*(1-$B411)-cost_fx*Inputs!$D$6))</f>
        <v>186398.906042546</v>
      </c>
      <c r="H411" s="0" t="n">
        <f aca="false">12*Inputs!$B$7*(MIN(1,$H$51*$C411)*(ic*Inputs!$C$7+pE+fee_fx*Inputs!$D$7-cost_acc-cost_wd*Inputs!$E$7*$E411-cost_fx*Inputs!$D$7-$F411)+(1-MIN(1,$H$51*$C411))*(1-MIN(1,Inputs!$G$7*$D411)*churn_nonbuyers)*(ic*Inputs!$C$7+fee_wd*Inputs!$E$7*(1-$B411)+fee_fx*Inputs!$D$7-cost_acc-cost_wd*Inputs!$E$7*(1-$B411)-cost_fx*Inputs!$D$7))</f>
        <v>390667.570201172</v>
      </c>
      <c r="I411" s="0" t="n">
        <f aca="false">12*Inputs!$B$8*(MIN(1,$H$52*$C411)*(ic*Inputs!$C$8+pT-cost_acc-cost_wd*Inputs!$E$8-cost_fx*Inputs!$D$8-cost_ins)+(1-MIN(1,$H$52*$C411))*(1-MIN(1,Inputs!$G$8*$D411)*churn_nonbuyers)*(ic*Inputs!$C$8+fee_wd*Inputs!$E$8*(1-$B411)+fee_fx*Inputs!$D$8-cost_acc-cost_wd*Inputs!$E$8*(1-$B411)-cost_fx*Inputs!$D$8))</f>
        <v>133895.649888</v>
      </c>
      <c r="J411" s="0" t="n">
        <f aca="false">G411+H411+I411-fixed</f>
        <v>10962.1261317185</v>
      </c>
      <c r="K411" s="0" t="n">
        <f aca="false">12*Inputs!$B$6*(1-MIN(1,Inputs!$G$6*$D411)*churn_nonbuyers)*(ic*Inputs!$C$6+fee_wd*Inputs!$E$6*(1-$B411)+fee_fx*Inputs!$D$6-cost_acc-cost_wd*Inputs!$E$6*(1-$B411)-cost_fx*Inputs!$D$6)</f>
        <v>133272.833858035</v>
      </c>
      <c r="L411" s="0" t="n">
        <f aca="false">12*Inputs!$B$7*(1-MIN(1,Inputs!$G$7*$D411)*churn_nonbuyers)*(ic*Inputs!$C$7+fee_wd*Inputs!$E$7*(1-$B411)+fee_fx*Inputs!$D$7-cost_acc-cost_wd*Inputs!$E$7*(1-$B411)-cost_fx*Inputs!$D$7)</f>
        <v>329276.160922821</v>
      </c>
      <c r="M411" s="0" t="n">
        <f aca="false">12*Inputs!$B$8*(1-MIN(1,Inputs!$G$8*$D411)*churn_nonbuyers)*(ic*Inputs!$C$8+fee_wd*Inputs!$E$8*(1-$B411)+fee_fx*Inputs!$D$8-cost_acc-cost_wd*Inputs!$E$8*(1-$B411)-cost_fx*Inputs!$D$8)</f>
        <v>0</v>
      </c>
      <c r="N411" s="0" t="n">
        <f aca="false">K411+L411+I411-fixed</f>
        <v>-103555.355331144</v>
      </c>
      <c r="O411" s="0" t="n">
        <f aca="false">K411+L411+M411-fixed</f>
        <v>-237451.005219144</v>
      </c>
      <c r="P411" s="0" t="n">
        <f aca="false">12*Inputs!$B$6*(1-MIN(1,Inputs!$F$6*$D411))*(ic*Inputs!$C$6+flat_fee-cost_acc-cost_wd*Inputs!$E$6*$E411-cost_fx*Inputs!$D$6)+12*Inputs!$B$7*(1-MIN(1,Inputs!$F$7*$D411))*(ic*Inputs!$C$7+flat_fee-cost_acc-cost_wd*Inputs!$E$7*$E411-cost_fx*Inputs!$D$7)+12*Inputs!$B$8*(1-MIN(1,Inputs!$F$8*$D411))*(ic*Inputs!$C$8+flat_fee-cost_acc-cost_wd*Inputs!$E$8*$E411-cost_fx*Inputs!$D$8)-fixed</f>
        <v>-404012.57450272</v>
      </c>
    </row>
    <row r="412" customFormat="false" ht="15" hidden="false" customHeight="false" outlineLevel="0" collapsed="false">
      <c r="A412" s="0" t="n">
        <v>347</v>
      </c>
      <c r="B412" s="0" t="n">
        <v>0.029974</v>
      </c>
      <c r="C412" s="0" t="n">
        <v>0.854205</v>
      </c>
      <c r="D412" s="0" t="n">
        <v>1.260438</v>
      </c>
      <c r="E412" s="0" t="n">
        <v>1.083987</v>
      </c>
      <c r="F412" s="0" t="n">
        <v>0.192522</v>
      </c>
      <c r="G412" s="0" t="n">
        <f aca="false">12*Inputs!$B$6*(MIN(1,$H$50*$C412)*(ic*Inputs!$C$6+pS+fee_fx*Inputs!$D$6-cost_acc-cost_wd*Inputs!$E$6*$E412-cost_fx*Inputs!$D$6-$F412)+(1-MIN(1,$H$50*$C412))*(1-MIN(1,Inputs!$G$6*$D412)*churn_nonbuyers)*(ic*Inputs!$C$6+fee_wd*Inputs!$E$6*(1-$B412)+fee_fx*Inputs!$D$6-cost_acc-cost_wd*Inputs!$E$6*(1-$B412)-cost_fx*Inputs!$D$6))</f>
        <v>229558.602727288</v>
      </c>
      <c r="H412" s="0" t="n">
        <f aca="false">12*Inputs!$B$7*(MIN(1,$H$51*$C412)*(ic*Inputs!$C$7+pE+fee_fx*Inputs!$D$7-cost_acc-cost_wd*Inputs!$E$7*$E412-cost_fx*Inputs!$D$7-$F412)+(1-MIN(1,$H$51*$C412))*(1-MIN(1,Inputs!$G$7*$D412)*churn_nonbuyers)*(ic*Inputs!$C$7+fee_wd*Inputs!$E$7*(1-$B412)+fee_fx*Inputs!$D$7-cost_acc-cost_wd*Inputs!$E$7*(1-$B412)-cost_fx*Inputs!$D$7))</f>
        <v>421402.076487542</v>
      </c>
      <c r="I412" s="0" t="n">
        <f aca="false">12*Inputs!$B$8*(MIN(1,$H$52*$C412)*(ic*Inputs!$C$8+pT-cost_acc-cost_wd*Inputs!$E$8-cost_fx*Inputs!$D$8-cost_ins)+(1-MIN(1,$H$52*$C412))*(1-MIN(1,Inputs!$G$8*$D412)*churn_nonbuyers)*(ic*Inputs!$C$8+fee_wd*Inputs!$E$8*(1-$B412)+fee_fx*Inputs!$D$8-cost_acc-cost_wd*Inputs!$E$8*(1-$B412)-cost_fx*Inputs!$D$8))</f>
        <v>138505.495653805</v>
      </c>
      <c r="J412" s="0" t="n">
        <f aca="false">G412+H412+I412-fixed</f>
        <v>89466.1748686348</v>
      </c>
      <c r="K412" s="0" t="n">
        <f aca="false">12*Inputs!$B$6*(1-MIN(1,Inputs!$G$6*$D412)*churn_nonbuyers)*(ic*Inputs!$C$6+fee_wd*Inputs!$E$6*(1-$B412)+fee_fx*Inputs!$D$6-cost_acc-cost_wd*Inputs!$E$6*(1-$B412)-cost_fx*Inputs!$D$6)</f>
        <v>184850.547614006</v>
      </c>
      <c r="L412" s="0" t="n">
        <f aca="false">12*Inputs!$B$7*(1-MIN(1,Inputs!$G$7*$D412)*churn_nonbuyers)*(ic*Inputs!$C$7+fee_wd*Inputs!$E$7*(1-$B412)+fee_fx*Inputs!$D$7-cost_acc-cost_wd*Inputs!$E$7*(1-$B412)-cost_fx*Inputs!$D$7)</f>
        <v>383800.697144404</v>
      </c>
      <c r="M412" s="0" t="n">
        <f aca="false">12*Inputs!$B$8*(1-MIN(1,Inputs!$G$8*$D412)*churn_nonbuyers)*(ic*Inputs!$C$8+fee_wd*Inputs!$E$8*(1-$B412)+fee_fx*Inputs!$D$8-cost_acc-cost_wd*Inputs!$E$8*(1-$B412)-cost_fx*Inputs!$D$8)</f>
        <v>38245.7941453632</v>
      </c>
      <c r="N412" s="0" t="n">
        <f aca="false">K412+L412+I412-fixed</f>
        <v>7156.74041221559</v>
      </c>
      <c r="O412" s="0" t="n">
        <f aca="false">K412+L412+M412-fixed</f>
        <v>-93102.9610962264</v>
      </c>
      <c r="P412" s="0" t="n">
        <f aca="false">12*Inputs!$B$6*(1-MIN(1,Inputs!$F$6*$D412))*(ic*Inputs!$C$6+flat_fee-cost_acc-cost_wd*Inputs!$E$6*$E412-cost_fx*Inputs!$D$6)+12*Inputs!$B$7*(1-MIN(1,Inputs!$F$7*$D412))*(ic*Inputs!$C$7+flat_fee-cost_acc-cost_wd*Inputs!$E$7*$E412-cost_fx*Inputs!$D$7)+12*Inputs!$B$8*(1-MIN(1,Inputs!$F$8*$D412))*(ic*Inputs!$C$8+flat_fee-cost_acc-cost_wd*Inputs!$E$8*$E412-cost_fx*Inputs!$D$8)-fixed</f>
        <v>-107429.04695056</v>
      </c>
    </row>
    <row r="413" customFormat="false" ht="15" hidden="false" customHeight="false" outlineLevel="0" collapsed="false">
      <c r="A413" s="0" t="n">
        <v>348</v>
      </c>
      <c r="B413" s="0" t="n">
        <v>0.10588</v>
      </c>
      <c r="C413" s="0" t="n">
        <v>1.0074</v>
      </c>
      <c r="D413" s="0" t="n">
        <v>1.220405</v>
      </c>
      <c r="E413" s="0" t="n">
        <v>1.239858</v>
      </c>
      <c r="F413" s="0" t="n">
        <v>0.324049</v>
      </c>
      <c r="G413" s="0" t="n">
        <f aca="false">12*Inputs!$B$6*(MIN(1,$H$50*$C413)*(ic*Inputs!$C$6+pS+fee_fx*Inputs!$D$6-cost_acc-cost_wd*Inputs!$E$6*$E413-cost_fx*Inputs!$D$6-$F413)+(1-MIN(1,$H$50*$C413))*(1-MIN(1,Inputs!$G$6*$D413)*churn_nonbuyers)*(ic*Inputs!$C$6+fee_wd*Inputs!$E$6*(1-$B413)+fee_fx*Inputs!$D$6-cost_acc-cost_wd*Inputs!$E$6*(1-$B413)-cost_fx*Inputs!$D$6))</f>
        <v>221832.731518812</v>
      </c>
      <c r="H413" s="0" t="n">
        <f aca="false">12*Inputs!$B$7*(MIN(1,$H$51*$C413)*(ic*Inputs!$C$7+pE+fee_fx*Inputs!$D$7-cost_acc-cost_wd*Inputs!$E$7*$E413-cost_fx*Inputs!$D$7-$F413)+(1-MIN(1,$H$51*$C413))*(1-MIN(1,Inputs!$G$7*$D413)*churn_nonbuyers)*(ic*Inputs!$C$7+fee_wd*Inputs!$E$7*(1-$B413)+fee_fx*Inputs!$D$7-cost_acc-cost_wd*Inputs!$E$7*(1-$B413)-cost_fx*Inputs!$D$7))</f>
        <v>396423.376148283</v>
      </c>
      <c r="I413" s="0" t="n">
        <f aca="false">12*Inputs!$B$8*(MIN(1,$H$52*$C413)*(ic*Inputs!$C$8+pT-cost_acc-cost_wd*Inputs!$E$8-cost_fx*Inputs!$D$8-cost_ins)+(1-MIN(1,$H$52*$C413))*(1-MIN(1,Inputs!$G$8*$D413)*churn_nonbuyers)*(ic*Inputs!$C$8+fee_wd*Inputs!$E$8*(1-$B413)+fee_fx*Inputs!$D$8-cost_acc-cost_wd*Inputs!$E$8*(1-$B413)-cost_fx*Inputs!$D$8))</f>
        <v>159014.521081749</v>
      </c>
      <c r="J413" s="0" t="n">
        <f aca="false">G413+H413+I413-fixed</f>
        <v>77270.6287488441</v>
      </c>
      <c r="K413" s="0" t="n">
        <f aca="false">12*Inputs!$B$6*(1-MIN(1,Inputs!$G$6*$D413)*churn_nonbuyers)*(ic*Inputs!$C$6+fee_wd*Inputs!$E$6*(1-$B413)+fee_fx*Inputs!$D$6-cost_acc-cost_wd*Inputs!$E$6*(1-$B413)-cost_fx*Inputs!$D$6)</f>
        <v>174981.95626608</v>
      </c>
      <c r="L413" s="0" t="n">
        <f aca="false">12*Inputs!$B$7*(1-MIN(1,Inputs!$G$7*$D413)*churn_nonbuyers)*(ic*Inputs!$C$7+fee_wd*Inputs!$E$7*(1-$B413)+fee_fx*Inputs!$D$7-cost_acc-cost_wd*Inputs!$E$7*(1-$B413)-cost_fx*Inputs!$D$7)</f>
        <v>373749.476319648</v>
      </c>
      <c r="M413" s="0" t="n">
        <f aca="false">12*Inputs!$B$8*(1-MIN(1,Inputs!$G$8*$D413)*churn_nonbuyers)*(ic*Inputs!$C$8+fee_wd*Inputs!$E$8*(1-$B413)+fee_fx*Inputs!$D$8-cost_acc-cost_wd*Inputs!$E$8*(1-$B413)-cost_fx*Inputs!$D$8)</f>
        <v>46821.29937504</v>
      </c>
      <c r="N413" s="0" t="n">
        <f aca="false">K413+L413+I413-fixed</f>
        <v>7745.95366747724</v>
      </c>
      <c r="O413" s="0" t="n">
        <f aca="false">K413+L413+M413-fixed</f>
        <v>-104447.268039232</v>
      </c>
      <c r="P413" s="0" t="n">
        <f aca="false">12*Inputs!$B$6*(1-MIN(1,Inputs!$F$6*$D413))*(ic*Inputs!$C$6+flat_fee-cost_acc-cost_wd*Inputs!$E$6*$E413-cost_fx*Inputs!$D$6)+12*Inputs!$B$7*(1-MIN(1,Inputs!$F$7*$D413))*(ic*Inputs!$C$7+flat_fee-cost_acc-cost_wd*Inputs!$E$7*$E413-cost_fx*Inputs!$D$7)+12*Inputs!$B$8*(1-MIN(1,Inputs!$F$8*$D413))*(ic*Inputs!$C$8+flat_fee-cost_acc-cost_wd*Inputs!$E$8*$E413-cost_fx*Inputs!$D$8)-fixed</f>
        <v>-144751.3902424</v>
      </c>
    </row>
    <row r="414" customFormat="false" ht="15" hidden="false" customHeight="false" outlineLevel="0" collapsed="false">
      <c r="A414" s="0" t="n">
        <v>349</v>
      </c>
      <c r="B414" s="0" t="n">
        <v>0.231082</v>
      </c>
      <c r="C414" s="0" t="n">
        <v>0.756822</v>
      </c>
      <c r="D414" s="0" t="n">
        <v>1.524411</v>
      </c>
      <c r="E414" s="0" t="n">
        <v>1.173495</v>
      </c>
      <c r="F414" s="0" t="n">
        <v>0.280213</v>
      </c>
      <c r="G414" s="0" t="n">
        <f aca="false">12*Inputs!$B$6*(MIN(1,$H$50*$C414)*(ic*Inputs!$C$6+pS+fee_fx*Inputs!$D$6-cost_acc-cost_wd*Inputs!$E$6*$E414-cost_fx*Inputs!$D$6-$F414)+(1-MIN(1,$H$50*$C414))*(1-MIN(1,Inputs!$G$6*$D414)*churn_nonbuyers)*(ic*Inputs!$C$6+fee_wd*Inputs!$E$6*(1-$B414)+fee_fx*Inputs!$D$6-cost_acc-cost_wd*Inputs!$E$6*(1-$B414)-cost_fx*Inputs!$D$6))</f>
        <v>193793.114169072</v>
      </c>
      <c r="H414" s="0" t="n">
        <f aca="false">12*Inputs!$B$7*(MIN(1,$H$51*$C414)*(ic*Inputs!$C$7+pE+fee_fx*Inputs!$D$7-cost_acc-cost_wd*Inputs!$E$7*$E414-cost_fx*Inputs!$D$7-$F414)+(1-MIN(1,$H$51*$C414))*(1-MIN(1,Inputs!$G$7*$D414)*churn_nonbuyers)*(ic*Inputs!$C$7+fee_wd*Inputs!$E$7*(1-$B414)+fee_fx*Inputs!$D$7-cost_acc-cost_wd*Inputs!$E$7*(1-$B414)-cost_fx*Inputs!$D$7))</f>
        <v>384017.045694686</v>
      </c>
      <c r="I414" s="0" t="n">
        <f aca="false">12*Inputs!$B$8*(MIN(1,$H$52*$C414)*(ic*Inputs!$C$8+pT-cost_acc-cost_wd*Inputs!$E$8-cost_fx*Inputs!$D$8-cost_ins)+(1-MIN(1,$H$52*$C414))*(1-MIN(1,Inputs!$G$8*$D414)*churn_nonbuyers)*(ic*Inputs!$C$8+fee_wd*Inputs!$E$8*(1-$B414)+fee_fx*Inputs!$D$8-cost_acc-cost_wd*Inputs!$E$8*(1-$B414)-cost_fx*Inputs!$D$8))</f>
        <v>109091.350368</v>
      </c>
      <c r="J414" s="0" t="n">
        <f aca="false">G414+H414+I414-fixed</f>
        <v>-13098.4897682423</v>
      </c>
      <c r="K414" s="0" t="n">
        <f aca="false">12*Inputs!$B$6*(1-MIN(1,Inputs!$G$6*$D414)*churn_nonbuyers)*(ic*Inputs!$C$6+fee_wd*Inputs!$E$6*(1-$B414)+fee_fx*Inputs!$D$6-cost_acc-cost_wd*Inputs!$E$6*(1-$B414)-cost_fx*Inputs!$D$6)</f>
        <v>155494.429507454</v>
      </c>
      <c r="L414" s="0" t="n">
        <f aca="false">12*Inputs!$B$7*(1-MIN(1,Inputs!$G$7*$D414)*churn_nonbuyers)*(ic*Inputs!$C$7+fee_wd*Inputs!$E$7*(1-$B414)+fee_fx*Inputs!$D$7-cost_acc-cost_wd*Inputs!$E$7*(1-$B414)-cost_fx*Inputs!$D$7)</f>
        <v>353006.696776473</v>
      </c>
      <c r="M414" s="0" t="n">
        <f aca="false">12*Inputs!$B$8*(1-MIN(1,Inputs!$G$8*$D414)*churn_nonbuyers)*(ic*Inputs!$C$8+fee_wd*Inputs!$E$8*(1-$B414)+fee_fx*Inputs!$D$8-cost_acc-cost_wd*Inputs!$E$8*(1-$B414)-cost_fx*Inputs!$D$8)</f>
        <v>0</v>
      </c>
      <c r="N414" s="0" t="n">
        <f aca="false">K414+L414+I414-fixed</f>
        <v>-82407.523348073</v>
      </c>
      <c r="O414" s="0" t="n">
        <f aca="false">K414+L414+M414-fixed</f>
        <v>-191498.873716073</v>
      </c>
      <c r="P414" s="0" t="n">
        <f aca="false">12*Inputs!$B$6*(1-MIN(1,Inputs!$F$6*$D414))*(ic*Inputs!$C$6+flat_fee-cost_acc-cost_wd*Inputs!$E$6*$E414-cost_fx*Inputs!$D$6)+12*Inputs!$B$7*(1-MIN(1,Inputs!$F$7*$D414))*(ic*Inputs!$C$7+flat_fee-cost_acc-cost_wd*Inputs!$E$7*$E414-cost_fx*Inputs!$D$7)+12*Inputs!$B$8*(1-MIN(1,Inputs!$F$8*$D414))*(ic*Inputs!$C$8+flat_fee-cost_acc-cost_wd*Inputs!$E$8*$E414-cost_fx*Inputs!$D$8)-fixed</f>
        <v>-278372.0416612</v>
      </c>
    </row>
    <row r="415" customFormat="false" ht="15" hidden="false" customHeight="false" outlineLevel="0" collapsed="false">
      <c r="A415" s="0" t="n">
        <v>350</v>
      </c>
      <c r="B415" s="0" t="n">
        <v>0.329241</v>
      </c>
      <c r="C415" s="0" t="n">
        <v>0.936754</v>
      </c>
      <c r="D415" s="0" t="n">
        <v>1.108707</v>
      </c>
      <c r="E415" s="0" t="n">
        <v>1.252572</v>
      </c>
      <c r="F415" s="0" t="n">
        <v>0.184393</v>
      </c>
      <c r="G415" s="0" t="n">
        <f aca="false">12*Inputs!$B$6*(MIN(1,$H$50*$C415)*(ic*Inputs!$C$6+pS+fee_fx*Inputs!$D$6-cost_acc-cost_wd*Inputs!$E$6*$E415-cost_fx*Inputs!$D$6-$F415)+(1-MIN(1,$H$50*$C415))*(1-MIN(1,Inputs!$G$6*$D415)*churn_nonbuyers)*(ic*Inputs!$C$6+fee_wd*Inputs!$E$6*(1-$B415)+fee_fx*Inputs!$D$6-cost_acc-cost_wd*Inputs!$E$6*(1-$B415)-cost_fx*Inputs!$D$6))</f>
        <v>194145.555704285</v>
      </c>
      <c r="H415" s="0" t="n">
        <f aca="false">12*Inputs!$B$7*(MIN(1,$H$51*$C415)*(ic*Inputs!$C$7+pE+fee_fx*Inputs!$D$7-cost_acc-cost_wd*Inputs!$E$7*$E415-cost_fx*Inputs!$D$7-$F415)+(1-MIN(1,$H$51*$C415))*(1-MIN(1,Inputs!$G$7*$D415)*churn_nonbuyers)*(ic*Inputs!$C$7+fee_wd*Inputs!$E$7*(1-$B415)+fee_fx*Inputs!$D$7-cost_acc-cost_wd*Inputs!$E$7*(1-$B415)-cost_fx*Inputs!$D$7))</f>
        <v>382366.483554371</v>
      </c>
      <c r="I415" s="0" t="n">
        <f aca="false">12*Inputs!$B$8*(MIN(1,$H$52*$C415)*(ic*Inputs!$C$8+pT-cost_acc-cost_wd*Inputs!$E$8-cost_fx*Inputs!$D$8-cost_ins)+(1-MIN(1,$H$52*$C415))*(1-MIN(1,Inputs!$G$8*$D415)*churn_nonbuyers)*(ic*Inputs!$C$8+fee_wd*Inputs!$E$8*(1-$B415)+fee_fx*Inputs!$D$8-cost_acc-cost_wd*Inputs!$E$8*(1-$B415)-cost_fx*Inputs!$D$8))</f>
        <v>158969.577544182</v>
      </c>
      <c r="J415" s="0" t="n">
        <f aca="false">G415+H415+I415-fixed</f>
        <v>35481.6168028383</v>
      </c>
      <c r="K415" s="0" t="n">
        <f aca="false">12*Inputs!$B$6*(1-MIN(1,Inputs!$G$6*$D415)*churn_nonbuyers)*(ic*Inputs!$C$6+fee_wd*Inputs!$E$6*(1-$B415)+fee_fx*Inputs!$D$6-cost_acc-cost_wd*Inputs!$E$6*(1-$B415)-cost_fx*Inputs!$D$6)</f>
        <v>145641.758409986</v>
      </c>
      <c r="L415" s="0" t="n">
        <f aca="false">12*Inputs!$B$7*(1-MIN(1,Inputs!$G$7*$D415)*churn_nonbuyers)*(ic*Inputs!$C$7+fee_wd*Inputs!$E$7*(1-$B415)+fee_fx*Inputs!$D$7-cost_acc-cost_wd*Inputs!$E$7*(1-$B415)-cost_fx*Inputs!$D$7)</f>
        <v>343955.313509992</v>
      </c>
      <c r="M415" s="0" t="n">
        <f aca="false">12*Inputs!$B$8*(1-MIN(1,Inputs!$G$8*$D415)*churn_nonbuyers)*(ic*Inputs!$C$8+fee_wd*Inputs!$E$8*(1-$B415)+fee_fx*Inputs!$D$8-cost_acc-cost_wd*Inputs!$E$8*(1-$B415)-cost_fx*Inputs!$D$8)</f>
        <v>69544.1251666032</v>
      </c>
      <c r="N415" s="0" t="n">
        <f aca="false">K415+L415+I415-fixed</f>
        <v>-51433.3505358399</v>
      </c>
      <c r="O415" s="0" t="n">
        <f aca="false">K415+L415+M415-fixed</f>
        <v>-140858.802913419</v>
      </c>
      <c r="P415" s="0" t="n">
        <f aca="false">12*Inputs!$B$6*(1-MIN(1,Inputs!$F$6*$D415))*(ic*Inputs!$C$6+flat_fee-cost_acc-cost_wd*Inputs!$E$6*$E415-cost_fx*Inputs!$D$6)+12*Inputs!$B$7*(1-MIN(1,Inputs!$F$7*$D415))*(ic*Inputs!$C$7+flat_fee-cost_acc-cost_wd*Inputs!$E$7*$E415-cost_fx*Inputs!$D$7)+12*Inputs!$B$8*(1-MIN(1,Inputs!$F$8*$D415))*(ic*Inputs!$C$8+flat_fee-cost_acc-cost_wd*Inputs!$E$8*$E415-cost_fx*Inputs!$D$8)-fixed</f>
        <v>-93352.5024390401</v>
      </c>
    </row>
    <row r="416" customFormat="false" ht="15" hidden="false" customHeight="false" outlineLevel="0" collapsed="false">
      <c r="A416" s="0" t="n">
        <v>351</v>
      </c>
      <c r="B416" s="0" t="n">
        <v>0.343129</v>
      </c>
      <c r="C416" s="0" t="n">
        <v>0.820468</v>
      </c>
      <c r="D416" s="0" t="n">
        <v>0.889765</v>
      </c>
      <c r="E416" s="0" t="n">
        <v>1.038811</v>
      </c>
      <c r="F416" s="0" t="n">
        <v>0.020618</v>
      </c>
      <c r="G416" s="0" t="n">
        <f aca="false">12*Inputs!$B$6*(MIN(1,$H$50*$C416)*(ic*Inputs!$C$6+pS+fee_fx*Inputs!$D$6-cost_acc-cost_wd*Inputs!$E$6*$E416-cost_fx*Inputs!$D$6-$F416)+(1-MIN(1,$H$50*$C416))*(1-MIN(1,Inputs!$G$6*$D416)*churn_nonbuyers)*(ic*Inputs!$C$6+fee_wd*Inputs!$E$6*(1-$B416)+fee_fx*Inputs!$D$6-cost_acc-cost_wd*Inputs!$E$6*(1-$B416)-cost_fx*Inputs!$D$6))</f>
        <v>195052.874082368</v>
      </c>
      <c r="H416" s="0" t="n">
        <f aca="false">12*Inputs!$B$7*(MIN(1,$H$51*$C416)*(ic*Inputs!$C$7+pE+fee_fx*Inputs!$D$7-cost_acc-cost_wd*Inputs!$E$7*$E416-cost_fx*Inputs!$D$7-$F416)+(1-MIN(1,$H$51*$C416))*(1-MIN(1,Inputs!$G$7*$D416)*churn_nonbuyers)*(ic*Inputs!$C$7+fee_wd*Inputs!$E$7*(1-$B416)+fee_fx*Inputs!$D$7-cost_acc-cost_wd*Inputs!$E$7*(1-$B416)-cost_fx*Inputs!$D$7))</f>
        <v>405804.602512926</v>
      </c>
      <c r="I416" s="0" t="n">
        <f aca="false">12*Inputs!$B$8*(MIN(1,$H$52*$C416)*(ic*Inputs!$C$8+pT-cost_acc-cost_wd*Inputs!$E$8-cost_fx*Inputs!$D$8-cost_ins)+(1-MIN(1,$H$52*$C416))*(1-MIN(1,Inputs!$G$8*$D416)*churn_nonbuyers)*(ic*Inputs!$C$8+fee_wd*Inputs!$E$8*(1-$B416)+fee_fx*Inputs!$D$8-cost_acc-cost_wd*Inputs!$E$8*(1-$B416)-cost_fx*Inputs!$D$8))</f>
        <v>168024.310722469</v>
      </c>
      <c r="J416" s="0" t="n">
        <f aca="false">G416+H416+I416-fixed</f>
        <v>68881.7873177629</v>
      </c>
      <c r="K416" s="0" t="n">
        <f aca="false">12*Inputs!$B$6*(1-MIN(1,Inputs!$G$6*$D416)*churn_nonbuyers)*(ic*Inputs!$C$6+fee_wd*Inputs!$E$6*(1-$B416)+fee_fx*Inputs!$D$6-cost_acc-cost_wd*Inputs!$E$6*(1-$B416)-cost_fx*Inputs!$D$6)</f>
        <v>145418.782857732</v>
      </c>
      <c r="L416" s="0" t="n">
        <f aca="false">12*Inputs!$B$7*(1-MIN(1,Inputs!$G$7*$D416)*churn_nonbuyers)*(ic*Inputs!$C$7+fee_wd*Inputs!$E$7*(1-$B416)+fee_fx*Inputs!$D$7-cost_acc-cost_wd*Inputs!$E$7*(1-$B416)-cost_fx*Inputs!$D$7)</f>
        <v>344345.740594639</v>
      </c>
      <c r="M416" s="0" t="n">
        <f aca="false">12*Inputs!$B$8*(1-MIN(1,Inputs!$G$8*$D416)*churn_nonbuyers)*(ic*Inputs!$C$8+fee_wd*Inputs!$E$8*(1-$B416)+fee_fx*Inputs!$D$8-cost_acc-cost_wd*Inputs!$E$8*(1-$B416)-cost_fx*Inputs!$D$8)</f>
        <v>116894.521069416</v>
      </c>
      <c r="N416" s="0" t="n">
        <f aca="false">K416+L416+I416-fixed</f>
        <v>-42211.1658251599</v>
      </c>
      <c r="O416" s="0" t="n">
        <f aca="false">K416+L416+M416-fixed</f>
        <v>-93340.9554782128</v>
      </c>
      <c r="P416" s="0" t="n">
        <f aca="false">12*Inputs!$B$6*(1-MIN(1,Inputs!$F$6*$D416))*(ic*Inputs!$C$6+flat_fee-cost_acc-cost_wd*Inputs!$E$6*$E416-cost_fx*Inputs!$D$6)+12*Inputs!$B$7*(1-MIN(1,Inputs!$F$7*$D416))*(ic*Inputs!$C$7+flat_fee-cost_acc-cost_wd*Inputs!$E$7*$E416-cost_fx*Inputs!$D$7)+12*Inputs!$B$8*(1-MIN(1,Inputs!$F$8*$D416))*(ic*Inputs!$C$8+flat_fee-cost_acc-cost_wd*Inputs!$E$8*$E416-cost_fx*Inputs!$D$8)-fixed</f>
        <v>114843.4517396</v>
      </c>
    </row>
    <row r="417" customFormat="false" ht="15" hidden="false" customHeight="false" outlineLevel="0" collapsed="false">
      <c r="A417" s="0" t="n">
        <v>352</v>
      </c>
      <c r="B417" s="0" t="n">
        <v>0.398859</v>
      </c>
      <c r="C417" s="0" t="n">
        <v>0.856929</v>
      </c>
      <c r="D417" s="0" t="n">
        <v>1.671287</v>
      </c>
      <c r="E417" s="0" t="n">
        <v>1.112979</v>
      </c>
      <c r="F417" s="0" t="n">
        <v>0.078557</v>
      </c>
      <c r="G417" s="0" t="n">
        <f aca="false">12*Inputs!$B$6*(MIN(1,$H$50*$C417)*(ic*Inputs!$C$6+pS+fee_fx*Inputs!$D$6-cost_acc-cost_wd*Inputs!$E$6*$E417-cost_fx*Inputs!$D$6-$F417)+(1-MIN(1,$H$50*$C417))*(1-MIN(1,Inputs!$G$6*$D417)*churn_nonbuyers)*(ic*Inputs!$C$6+fee_wd*Inputs!$E$6*(1-$B417)+fee_fx*Inputs!$D$6-cost_acc-cost_wd*Inputs!$E$6*(1-$B417)-cost_fx*Inputs!$D$6))</f>
        <v>182260.701699909</v>
      </c>
      <c r="H417" s="0" t="n">
        <f aca="false">12*Inputs!$B$7*(MIN(1,$H$51*$C417)*(ic*Inputs!$C$7+pE+fee_fx*Inputs!$D$7-cost_acc-cost_wd*Inputs!$E$7*$E417-cost_fx*Inputs!$D$7-$F417)+(1-MIN(1,$H$51*$C417))*(1-MIN(1,Inputs!$G$7*$D417)*churn_nonbuyers)*(ic*Inputs!$C$7+fee_wd*Inputs!$E$7*(1-$B417)+fee_fx*Inputs!$D$7-cost_acc-cost_wd*Inputs!$E$7*(1-$B417)-cost_fx*Inputs!$D$7))</f>
        <v>387892.754608092</v>
      </c>
      <c r="I417" s="0" t="n">
        <f aca="false">12*Inputs!$B$8*(MIN(1,$H$52*$C417)*(ic*Inputs!$C$8+pT-cost_acc-cost_wd*Inputs!$E$8-cost_fx*Inputs!$D$8-cost_ins)+(1-MIN(1,$H$52*$C417))*(1-MIN(1,Inputs!$G$8*$D417)*churn_nonbuyers)*(ic*Inputs!$C$8+fee_wd*Inputs!$E$8*(1-$B417)+fee_fx*Inputs!$D$8-cost_acc-cost_wd*Inputs!$E$8*(1-$B417)-cost_fx*Inputs!$D$8))</f>
        <v>123521.173776</v>
      </c>
      <c r="J417" s="0" t="n">
        <f aca="false">G417+H417+I417-fixed</f>
        <v>-6325.36991599959</v>
      </c>
      <c r="K417" s="0" t="n">
        <f aca="false">12*Inputs!$B$6*(1-MIN(1,Inputs!$G$6*$D417)*churn_nonbuyers)*(ic*Inputs!$C$6+fee_wd*Inputs!$E$6*(1-$B417)+fee_fx*Inputs!$D$6-cost_acc-cost_wd*Inputs!$E$6*(1-$B417)-cost_fx*Inputs!$D$6)</f>
        <v>132117.307643038</v>
      </c>
      <c r="L417" s="0" t="n">
        <f aca="false">12*Inputs!$B$7*(1-MIN(1,Inputs!$G$7*$D417)*churn_nonbuyers)*(ic*Inputs!$C$7+fee_wd*Inputs!$E$7*(1-$B417)+fee_fx*Inputs!$D$7-cost_acc-cost_wd*Inputs!$E$7*(1-$B417)-cost_fx*Inputs!$D$7)</f>
        <v>328428.162409823</v>
      </c>
      <c r="M417" s="0" t="n">
        <f aca="false">12*Inputs!$B$8*(1-MIN(1,Inputs!$G$8*$D417)*churn_nonbuyers)*(ic*Inputs!$C$8+fee_wd*Inputs!$E$8*(1-$B417)+fee_fx*Inputs!$D$8-cost_acc-cost_wd*Inputs!$E$8*(1-$B417)-cost_fx*Inputs!$D$8)</f>
        <v>0</v>
      </c>
      <c r="N417" s="0" t="n">
        <f aca="false">K417+L417+I417-fixed</f>
        <v>-115933.35617114</v>
      </c>
      <c r="O417" s="0" t="n">
        <f aca="false">K417+L417+M417-fixed</f>
        <v>-239454.52994714</v>
      </c>
      <c r="P417" s="0" t="n">
        <f aca="false">12*Inputs!$B$6*(1-MIN(1,Inputs!$F$6*$D417))*(ic*Inputs!$C$6+flat_fee-cost_acc-cost_wd*Inputs!$E$6*$E417-cost_fx*Inputs!$D$6)+12*Inputs!$B$7*(1-MIN(1,Inputs!$F$7*$D417))*(ic*Inputs!$C$7+flat_fee-cost_acc-cost_wd*Inputs!$E$7*$E417-cost_fx*Inputs!$D$7)+12*Inputs!$B$8*(1-MIN(1,Inputs!$F$8*$D417))*(ic*Inputs!$C$8+flat_fee-cost_acc-cost_wd*Inputs!$E$8*$E417-cost_fx*Inputs!$D$8)-fixed</f>
        <v>-338690.54318248</v>
      </c>
    </row>
    <row r="418" customFormat="false" ht="15" hidden="false" customHeight="false" outlineLevel="0" collapsed="false">
      <c r="A418" s="0" t="n">
        <v>353</v>
      </c>
      <c r="B418" s="0" t="n">
        <v>0.264002</v>
      </c>
      <c r="C418" s="0" t="n">
        <v>0.956008</v>
      </c>
      <c r="D418" s="0" t="n">
        <v>1.441765</v>
      </c>
      <c r="E418" s="0" t="n">
        <v>1.252794</v>
      </c>
      <c r="F418" s="0" t="n">
        <v>0.263298</v>
      </c>
      <c r="G418" s="0" t="n">
        <f aca="false">12*Inputs!$B$6*(MIN(1,$H$50*$C418)*(ic*Inputs!$C$6+pS+fee_fx*Inputs!$D$6-cost_acc-cost_wd*Inputs!$E$6*$E418-cost_fx*Inputs!$D$6-$F418)+(1-MIN(1,$H$50*$C418))*(1-MIN(1,Inputs!$G$6*$D418)*churn_nonbuyers)*(ic*Inputs!$C$6+fee_wd*Inputs!$E$6*(1-$B418)+fee_fx*Inputs!$D$6-cost_acc-cost_wd*Inputs!$E$6*(1-$B418)-cost_fx*Inputs!$D$6))</f>
        <v>199078.788844413</v>
      </c>
      <c r="H418" s="0" t="n">
        <f aca="false">12*Inputs!$B$7*(MIN(1,$H$51*$C418)*(ic*Inputs!$C$7+pE+fee_fx*Inputs!$D$7-cost_acc-cost_wd*Inputs!$E$7*$E418-cost_fx*Inputs!$D$7-$F418)+(1-MIN(1,$H$51*$C418))*(1-MIN(1,Inputs!$G$7*$D418)*churn_nonbuyers)*(ic*Inputs!$C$7+fee_wd*Inputs!$E$7*(1-$B418)+fee_fx*Inputs!$D$7-cost_acc-cost_wd*Inputs!$E$7*(1-$B418)-cost_fx*Inputs!$D$7))</f>
        <v>382142.029192443</v>
      </c>
      <c r="I418" s="0" t="n">
        <f aca="false">12*Inputs!$B$8*(MIN(1,$H$52*$C418)*(ic*Inputs!$C$8+pT-cost_acc-cost_wd*Inputs!$E$8-cost_fx*Inputs!$D$8-cost_ins)+(1-MIN(1,$H$52*$C418))*(1-MIN(1,Inputs!$G$8*$D418)*churn_nonbuyers)*(ic*Inputs!$C$8+fee_wd*Inputs!$E$8*(1-$B418)+fee_fx*Inputs!$D$8-cost_acc-cost_wd*Inputs!$E$8*(1-$B418)-cost_fx*Inputs!$D$8))</f>
        <v>137802.817152</v>
      </c>
      <c r="J418" s="0" t="n">
        <f aca="false">G418+H418+I418-fixed</f>
        <v>19023.6351888557</v>
      </c>
      <c r="K418" s="0" t="n">
        <f aca="false">12*Inputs!$B$6*(1-MIN(1,Inputs!$G$6*$D418)*churn_nonbuyers)*(ic*Inputs!$C$6+fee_wd*Inputs!$E$6*(1-$B418)+fee_fx*Inputs!$D$6-cost_acc-cost_wd*Inputs!$E$6*(1-$B418)-cost_fx*Inputs!$D$6)</f>
        <v>151791.248473416</v>
      </c>
      <c r="L418" s="0" t="n">
        <f aca="false">12*Inputs!$B$7*(1-MIN(1,Inputs!$G$7*$D418)*churn_nonbuyers)*(ic*Inputs!$C$7+fee_wd*Inputs!$E$7*(1-$B418)+fee_fx*Inputs!$D$7-cost_acc-cost_wd*Inputs!$E$7*(1-$B418)-cost_fx*Inputs!$D$7)</f>
        <v>349388.43916405</v>
      </c>
      <c r="M418" s="0" t="n">
        <f aca="false">12*Inputs!$B$8*(1-MIN(1,Inputs!$G$8*$D418)*churn_nonbuyers)*(ic*Inputs!$C$8+fee_wd*Inputs!$E$8*(1-$B418)+fee_fx*Inputs!$D$8-cost_acc-cost_wd*Inputs!$E$8*(1-$B418)-cost_fx*Inputs!$D$8)</f>
        <v>0</v>
      </c>
      <c r="N418" s="0" t="n">
        <f aca="false">K418+L418+I418-fixed</f>
        <v>-61017.4952105342</v>
      </c>
      <c r="O418" s="0" t="n">
        <f aca="false">K418+L418+M418-fixed</f>
        <v>-198820.312362534</v>
      </c>
      <c r="P418" s="0" t="n">
        <f aca="false">12*Inputs!$B$6*(1-MIN(1,Inputs!$F$6*$D418))*(ic*Inputs!$C$6+flat_fee-cost_acc-cost_wd*Inputs!$E$6*$E418-cost_fx*Inputs!$D$6)+12*Inputs!$B$7*(1-MIN(1,Inputs!$F$7*$D418))*(ic*Inputs!$C$7+flat_fee-cost_acc-cost_wd*Inputs!$E$7*$E418-cost_fx*Inputs!$D$7)+12*Inputs!$B$8*(1-MIN(1,Inputs!$F$8*$D418))*(ic*Inputs!$C$8+flat_fee-cost_acc-cost_wd*Inputs!$E$8*$E418-cost_fx*Inputs!$D$8)-fixed</f>
        <v>-261056.5309816</v>
      </c>
    </row>
    <row r="419" customFormat="false" ht="15" hidden="false" customHeight="false" outlineLevel="0" collapsed="false">
      <c r="A419" s="0" t="n">
        <v>354</v>
      </c>
      <c r="B419" s="0" t="n">
        <v>0.141619</v>
      </c>
      <c r="C419" s="0" t="n">
        <v>0.983634</v>
      </c>
      <c r="D419" s="0" t="n">
        <v>1.65884</v>
      </c>
      <c r="E419" s="0" t="n">
        <v>1.215159</v>
      </c>
      <c r="F419" s="0" t="n">
        <v>0.076363</v>
      </c>
      <c r="G419" s="0" t="n">
        <f aca="false">12*Inputs!$B$6*(MIN(1,$H$50*$C419)*(ic*Inputs!$C$6+pS+fee_fx*Inputs!$D$6-cost_acc-cost_wd*Inputs!$E$6*$E419-cost_fx*Inputs!$D$6-$F419)+(1-MIN(1,$H$50*$C419))*(1-MIN(1,Inputs!$G$6*$D419)*churn_nonbuyers)*(ic*Inputs!$C$6+fee_wd*Inputs!$E$6*(1-$B419)+fee_fx*Inputs!$D$6-cost_acc-cost_wd*Inputs!$E$6*(1-$B419)-cost_fx*Inputs!$D$6))</f>
        <v>218788.596801809</v>
      </c>
      <c r="H419" s="0" t="n">
        <f aca="false">12*Inputs!$B$7*(MIN(1,$H$51*$C419)*(ic*Inputs!$C$7+pE+fee_fx*Inputs!$D$7-cost_acc-cost_wd*Inputs!$E$7*$E419-cost_fx*Inputs!$D$7-$F419)+(1-MIN(1,$H$51*$C419))*(1-MIN(1,Inputs!$G$7*$D419)*churn_nonbuyers)*(ic*Inputs!$C$7+fee_wd*Inputs!$E$7*(1-$B419)+fee_fx*Inputs!$D$7-cost_acc-cost_wd*Inputs!$E$7*(1-$B419)-cost_fx*Inputs!$D$7))</f>
        <v>406659.187224945</v>
      </c>
      <c r="I419" s="0" t="n">
        <f aca="false">12*Inputs!$B$8*(MIN(1,$H$52*$C419)*(ic*Inputs!$C$8+pT-cost_acc-cost_wd*Inputs!$E$8-cost_fx*Inputs!$D$8-cost_ins)+(1-MIN(1,$H$52*$C419))*(1-MIN(1,Inputs!$G$8*$D419)*churn_nonbuyers)*(ic*Inputs!$C$8+fee_wd*Inputs!$E$8*(1-$B419)+fee_fx*Inputs!$D$8-cost_acc-cost_wd*Inputs!$E$8*(1-$B419)-cost_fx*Inputs!$D$8))</f>
        <v>141784.939296</v>
      </c>
      <c r="J419" s="0" t="n">
        <f aca="false">G419+H419+I419-fixed</f>
        <v>67232.7233227535</v>
      </c>
      <c r="K419" s="0" t="n">
        <f aca="false">12*Inputs!$B$6*(1-MIN(1,Inputs!$G$6*$D419)*churn_nonbuyers)*(ic*Inputs!$C$6+fee_wd*Inputs!$E$6*(1-$B419)+fee_fx*Inputs!$D$6-cost_acc-cost_wd*Inputs!$E$6*(1-$B419)-cost_fx*Inputs!$D$6)</f>
        <v>166177.204286112</v>
      </c>
      <c r="L419" s="0" t="n">
        <f aca="false">12*Inputs!$B$7*(1-MIN(1,Inputs!$G$7*$D419)*churn_nonbuyers)*(ic*Inputs!$C$7+fee_wd*Inputs!$E$7*(1-$B419)+fee_fx*Inputs!$D$7-cost_acc-cost_wd*Inputs!$E$7*(1-$B419)-cost_fx*Inputs!$D$7)</f>
        <v>363756.403851667</v>
      </c>
      <c r="M419" s="0" t="n">
        <f aca="false">12*Inputs!$B$8*(1-MIN(1,Inputs!$G$8*$D419)*churn_nonbuyers)*(ic*Inputs!$C$8+fee_wd*Inputs!$E$8*(1-$B419)+fee_fx*Inputs!$D$8-cost_acc-cost_wd*Inputs!$E$8*(1-$B419)-cost_fx*Inputs!$D$8)</f>
        <v>0</v>
      </c>
      <c r="N419" s="0" t="n">
        <f aca="false">K419+L419+I419-fixed</f>
        <v>-28281.4525662207</v>
      </c>
      <c r="O419" s="0" t="n">
        <f aca="false">K419+L419+M419-fixed</f>
        <v>-170066.391862221</v>
      </c>
      <c r="P419" s="0" t="n">
        <f aca="false">12*Inputs!$B$6*(1-MIN(1,Inputs!$F$6*$D419))*(ic*Inputs!$C$6+flat_fee-cost_acc-cost_wd*Inputs!$E$6*$E419-cost_fx*Inputs!$D$6)+12*Inputs!$B$7*(1-MIN(1,Inputs!$F$7*$D419))*(ic*Inputs!$C$7+flat_fee-cost_acc-cost_wd*Inputs!$E$7*$E419-cost_fx*Inputs!$D$7)+12*Inputs!$B$8*(1-MIN(1,Inputs!$F$8*$D419))*(ic*Inputs!$C$8+flat_fee-cost_acc-cost_wd*Inputs!$E$8*$E419-cost_fx*Inputs!$D$8)-fixed</f>
        <v>-359993.7261856</v>
      </c>
    </row>
    <row r="420" customFormat="false" ht="15" hidden="false" customHeight="false" outlineLevel="0" collapsed="false">
      <c r="A420" s="0" t="n">
        <v>355</v>
      </c>
      <c r="B420" s="0" t="n">
        <v>0.316445</v>
      </c>
      <c r="C420" s="0" t="n">
        <v>0.991926</v>
      </c>
      <c r="D420" s="0" t="n">
        <v>0.645406</v>
      </c>
      <c r="E420" s="0" t="n">
        <v>1.125972</v>
      </c>
      <c r="F420" s="0" t="n">
        <v>0.321503</v>
      </c>
      <c r="G420" s="0" t="n">
        <f aca="false">12*Inputs!$B$6*(MIN(1,$H$50*$C420)*(ic*Inputs!$C$6+pS+fee_fx*Inputs!$D$6-cost_acc-cost_wd*Inputs!$E$6*$E420-cost_fx*Inputs!$D$6-$F420)+(1-MIN(1,$H$50*$C420))*(1-MIN(1,Inputs!$G$6*$D420)*churn_nonbuyers)*(ic*Inputs!$C$6+fee_wd*Inputs!$E$6*(1-$B420)+fee_fx*Inputs!$D$6-cost_acc-cost_wd*Inputs!$E$6*(1-$B420)-cost_fx*Inputs!$D$6))</f>
        <v>201692.114981444</v>
      </c>
      <c r="H420" s="0" t="n">
        <f aca="false">12*Inputs!$B$7*(MIN(1,$H$51*$C420)*(ic*Inputs!$C$7+pE+fee_fx*Inputs!$D$7-cost_acc-cost_wd*Inputs!$E$7*$E420-cost_fx*Inputs!$D$7-$F420)+(1-MIN(1,$H$51*$C420))*(1-MIN(1,Inputs!$G$7*$D420)*churn_nonbuyers)*(ic*Inputs!$C$7+fee_wd*Inputs!$E$7*(1-$B420)+fee_fx*Inputs!$D$7-cost_acc-cost_wd*Inputs!$E$7*(1-$B420)-cost_fx*Inputs!$D$7))</f>
        <v>395334.631351911</v>
      </c>
      <c r="I420" s="0" t="n">
        <f aca="false">12*Inputs!$B$8*(MIN(1,$H$52*$C420)*(ic*Inputs!$C$8+pT-cost_acc-cost_wd*Inputs!$E$8-cost_fx*Inputs!$D$8-cost_ins)+(1-MIN(1,$H$52*$C420))*(1-MIN(1,Inputs!$G$8*$D420)*churn_nonbuyers)*(ic*Inputs!$C$8+fee_wd*Inputs!$E$8*(1-$B420)+fee_fx*Inputs!$D$8-cost_acc-cost_wd*Inputs!$E$8*(1-$B420)-cost_fx*Inputs!$D$8))</f>
        <v>195127.615269261</v>
      </c>
      <c r="J420" s="0" t="n">
        <f aca="false">G420+H420+I420-fixed</f>
        <v>92154.3616026148</v>
      </c>
      <c r="K420" s="0" t="n">
        <f aca="false">12*Inputs!$B$6*(1-MIN(1,Inputs!$G$6*$D420)*churn_nonbuyers)*(ic*Inputs!$C$6+fee_wd*Inputs!$E$6*(1-$B420)+fee_fx*Inputs!$D$6-cost_acc-cost_wd*Inputs!$E$6*(1-$B420)-cost_fx*Inputs!$D$6)</f>
        <v>150996.723132024</v>
      </c>
      <c r="L420" s="0" t="n">
        <f aca="false">12*Inputs!$B$7*(1-MIN(1,Inputs!$G$7*$D420)*churn_nonbuyers)*(ic*Inputs!$C$7+fee_wd*Inputs!$E$7*(1-$B420)+fee_fx*Inputs!$D$7-cost_acc-cost_wd*Inputs!$E$7*(1-$B420)-cost_fx*Inputs!$D$7)</f>
        <v>350707.386391214</v>
      </c>
      <c r="M420" s="0" t="n">
        <f aca="false">12*Inputs!$B$8*(1-MIN(1,Inputs!$G$8*$D420)*churn_nonbuyers)*(ic*Inputs!$C$8+fee_wd*Inputs!$E$8*(1-$B420)+fee_fx*Inputs!$D$8-cost_acc-cost_wd*Inputs!$E$8*(1-$B420)-cost_fx*Inputs!$D$8)</f>
        <v>170610.589976112</v>
      </c>
      <c r="N420" s="0" t="n">
        <f aca="false">K420+L420+I420-fixed</f>
        <v>-3168.27520750091</v>
      </c>
      <c r="O420" s="0" t="n">
        <f aca="false">K420+L420+M420-fixed</f>
        <v>-27685.3005006495</v>
      </c>
      <c r="P420" s="0" t="n">
        <f aca="false">12*Inputs!$B$6*(1-MIN(1,Inputs!$F$6*$D420))*(ic*Inputs!$C$6+flat_fee-cost_acc-cost_wd*Inputs!$E$6*$E420-cost_fx*Inputs!$D$6)+12*Inputs!$B$7*(1-MIN(1,Inputs!$F$7*$D420))*(ic*Inputs!$C$7+flat_fee-cost_acc-cost_wd*Inputs!$E$7*$E420-cost_fx*Inputs!$D$7)+12*Inputs!$B$8*(1-MIN(1,Inputs!$F$8*$D420))*(ic*Inputs!$C$8+flat_fee-cost_acc-cost_wd*Inputs!$E$8*$E420-cost_fx*Inputs!$D$8)-fixed</f>
        <v>205297.04154368</v>
      </c>
    </row>
    <row r="421" customFormat="false" ht="15" hidden="false" customHeight="false" outlineLevel="0" collapsed="false">
      <c r="A421" s="0" t="n">
        <v>356</v>
      </c>
      <c r="B421" s="0" t="n">
        <v>0.098149</v>
      </c>
      <c r="C421" s="0" t="n">
        <v>1.068614</v>
      </c>
      <c r="D421" s="0" t="n">
        <v>1.19594</v>
      </c>
      <c r="E421" s="0" t="n">
        <v>1.340593</v>
      </c>
      <c r="F421" s="0" t="n">
        <v>0.11219</v>
      </c>
      <c r="G421" s="0" t="n">
        <f aca="false">12*Inputs!$B$6*(MIN(1,$H$50*$C421)*(ic*Inputs!$C$6+pS+fee_fx*Inputs!$D$6-cost_acc-cost_wd*Inputs!$E$6*$E421-cost_fx*Inputs!$D$6-$F421)+(1-MIN(1,$H$50*$C421))*(1-MIN(1,Inputs!$G$6*$D421)*churn_nonbuyers)*(ic*Inputs!$C$6+fee_wd*Inputs!$E$6*(1-$B421)+fee_fx*Inputs!$D$6-cost_acc-cost_wd*Inputs!$E$6*(1-$B421)-cost_fx*Inputs!$D$6))</f>
        <v>228581.23933873</v>
      </c>
      <c r="H421" s="0" t="n">
        <f aca="false">12*Inputs!$B$7*(MIN(1,$H$51*$C421)*(ic*Inputs!$C$7+pE+fee_fx*Inputs!$D$7-cost_acc-cost_wd*Inputs!$E$7*$E421-cost_fx*Inputs!$D$7-$F421)+(1-MIN(1,$H$51*$C421))*(1-MIN(1,Inputs!$G$7*$D421)*churn_nonbuyers)*(ic*Inputs!$C$7+fee_wd*Inputs!$E$7*(1-$B421)+fee_fx*Inputs!$D$7-cost_acc-cost_wd*Inputs!$E$7*(1-$B421)-cost_fx*Inputs!$D$7))</f>
        <v>399218.169709038</v>
      </c>
      <c r="I421" s="0" t="n">
        <f aca="false">12*Inputs!$B$8*(MIN(1,$H$52*$C421)*(ic*Inputs!$C$8+pT-cost_acc-cost_wd*Inputs!$E$8-cost_fx*Inputs!$D$8-cost_ins)+(1-MIN(1,$H$52*$C421))*(1-MIN(1,Inputs!$G$8*$D421)*churn_nonbuyers)*(ic*Inputs!$C$8+fee_wd*Inputs!$E$8*(1-$B421)+fee_fx*Inputs!$D$8-cost_acc-cost_wd*Inputs!$E$8*(1-$B421)-cost_fx*Inputs!$D$8))</f>
        <v>167233.618116506</v>
      </c>
      <c r="J421" s="0" t="n">
        <f aca="false">G421+H421+I421-fixed</f>
        <v>95033.0271642727</v>
      </c>
      <c r="K421" s="0" t="n">
        <f aca="false">12*Inputs!$B$6*(1-MIN(1,Inputs!$G$6*$D421)*churn_nonbuyers)*(ic*Inputs!$C$6+fee_wd*Inputs!$E$6*(1-$B421)+fee_fx*Inputs!$D$6-cost_acc-cost_wd*Inputs!$E$6*(1-$B421)-cost_fx*Inputs!$D$6)</f>
        <v>176256.607068432</v>
      </c>
      <c r="L421" s="0" t="n">
        <f aca="false">12*Inputs!$B$7*(1-MIN(1,Inputs!$G$7*$D421)*churn_nonbuyers)*(ic*Inputs!$C$7+fee_wd*Inputs!$E$7*(1-$B421)+fee_fx*Inputs!$D$7-cost_acc-cost_wd*Inputs!$E$7*(1-$B421)-cost_fx*Inputs!$D$7)</f>
        <v>375107.536721059</v>
      </c>
      <c r="M421" s="0" t="n">
        <f aca="false">12*Inputs!$B$8*(1-MIN(1,Inputs!$G$8*$D421)*churn_nonbuyers)*(ic*Inputs!$C$8+fee_wd*Inputs!$E$8*(1-$B421)+fee_fx*Inputs!$D$8-cost_acc-cost_wd*Inputs!$E$8*(1-$B421)-cost_fx*Inputs!$D$8)</f>
        <v>52384.455386016</v>
      </c>
      <c r="N421" s="0" t="n">
        <f aca="false">K421+L421+I421-fixed</f>
        <v>18597.7619059968</v>
      </c>
      <c r="O421" s="0" t="n">
        <f aca="false">K421+L421+M421-fixed</f>
        <v>-96251.4008244927</v>
      </c>
      <c r="P421" s="0" t="n">
        <f aca="false">12*Inputs!$B$6*(1-MIN(1,Inputs!$F$6*$D421))*(ic*Inputs!$C$6+flat_fee-cost_acc-cost_wd*Inputs!$E$6*$E421-cost_fx*Inputs!$D$6)+12*Inputs!$B$7*(1-MIN(1,Inputs!$F$7*$D421))*(ic*Inputs!$C$7+flat_fee-cost_acc-cost_wd*Inputs!$E$7*$E421-cost_fx*Inputs!$D$7)+12*Inputs!$B$8*(1-MIN(1,Inputs!$F$8*$D421))*(ic*Inputs!$C$8+flat_fee-cost_acc-cost_wd*Inputs!$E$8*$E421-cost_fx*Inputs!$D$8)-fixed</f>
        <v>-171143.6381392</v>
      </c>
    </row>
    <row r="422" customFormat="false" ht="15" hidden="false" customHeight="false" outlineLevel="0" collapsed="false">
      <c r="A422" s="0" t="n">
        <v>357</v>
      </c>
      <c r="B422" s="0" t="n">
        <v>0.070926</v>
      </c>
      <c r="C422" s="0" t="n">
        <v>1.143706</v>
      </c>
      <c r="D422" s="0" t="n">
        <v>0.857576</v>
      </c>
      <c r="E422" s="0" t="n">
        <v>1.194225</v>
      </c>
      <c r="F422" s="0" t="n">
        <v>0.069832</v>
      </c>
      <c r="G422" s="0" t="n">
        <f aca="false">12*Inputs!$B$6*(MIN(1,$H$50*$C422)*(ic*Inputs!$C$6+pS+fee_fx*Inputs!$D$6-cost_acc-cost_wd*Inputs!$E$6*$E422-cost_fx*Inputs!$D$6-$F422)+(1-MIN(1,$H$50*$C422))*(1-MIN(1,Inputs!$G$6*$D422)*churn_nonbuyers)*(ic*Inputs!$C$6+fee_wd*Inputs!$E$6*(1-$B422)+fee_fx*Inputs!$D$6-cost_acc-cost_wd*Inputs!$E$6*(1-$B422)-cost_fx*Inputs!$D$6))</f>
        <v>243521.363715421</v>
      </c>
      <c r="H422" s="0" t="n">
        <f aca="false">12*Inputs!$B$7*(MIN(1,$H$51*$C422)*(ic*Inputs!$C$7+pE+fee_fx*Inputs!$D$7-cost_acc-cost_wd*Inputs!$E$7*$E422-cost_fx*Inputs!$D$7-$F422)+(1-MIN(1,$H$51*$C422))*(1-MIN(1,Inputs!$G$7*$D422)*churn_nonbuyers)*(ic*Inputs!$C$7+fee_wd*Inputs!$E$7*(1-$B422)+fee_fx*Inputs!$D$7-cost_acc-cost_wd*Inputs!$E$7*(1-$B422)-cost_fx*Inputs!$D$7))</f>
        <v>427202.203263306</v>
      </c>
      <c r="I422" s="0" t="n">
        <f aca="false">12*Inputs!$B$8*(MIN(1,$H$52*$C422)*(ic*Inputs!$C$8+pT-cost_acc-cost_wd*Inputs!$E$8-cost_fx*Inputs!$D$8-cost_ins)+(1-MIN(1,$H$52*$C422))*(1-MIN(1,Inputs!$G$8*$D422)*churn_nonbuyers)*(ic*Inputs!$C$8+fee_wd*Inputs!$E$8*(1-$B422)+fee_fx*Inputs!$D$8-cost_acc-cost_wd*Inputs!$E$8*(1-$B422)-cost_fx*Inputs!$D$8))</f>
        <v>190601.703982271</v>
      </c>
      <c r="J422" s="0" t="n">
        <f aca="false">G422+H422+I422-fixed</f>
        <v>161325.270960997</v>
      </c>
      <c r="K422" s="0" t="n">
        <f aca="false">12*Inputs!$B$6*(1-MIN(1,Inputs!$G$6*$D422)*churn_nonbuyers)*(ic*Inputs!$C$6+fee_wd*Inputs!$E$6*(1-$B422)+fee_fx*Inputs!$D$6-cost_acc-cost_wd*Inputs!$E$6*(1-$B422)-cost_fx*Inputs!$D$6)</f>
        <v>183180.225854707</v>
      </c>
      <c r="L422" s="0" t="n">
        <f aca="false">12*Inputs!$B$7*(1-MIN(1,Inputs!$G$7*$D422)*churn_nonbuyers)*(ic*Inputs!$C$7+fee_wd*Inputs!$E$7*(1-$B422)+fee_fx*Inputs!$D$7-cost_acc-cost_wd*Inputs!$E$7*(1-$B422)-cost_fx*Inputs!$D$7)</f>
        <v>382876.178264824</v>
      </c>
      <c r="M422" s="0" t="n">
        <f aca="false">12*Inputs!$B$8*(1-MIN(1,Inputs!$G$8*$D422)*churn_nonbuyers)*(ic*Inputs!$C$8+fee_wd*Inputs!$E$8*(1-$B422)+fee_fx*Inputs!$D$8-cost_acc-cost_wd*Inputs!$E$8*(1-$B422)-cost_fx*Inputs!$D$8)</f>
        <v>129100.288548634</v>
      </c>
      <c r="N422" s="0" t="n">
        <f aca="false">K422+L422+I422-fixed</f>
        <v>56658.1081018028</v>
      </c>
      <c r="O422" s="0" t="n">
        <f aca="false">K422+L422+M422-fixed</f>
        <v>-4843.30733183469</v>
      </c>
      <c r="P422" s="0" t="n">
        <f aca="false">12*Inputs!$B$6*(1-MIN(1,Inputs!$F$6*$D422))*(ic*Inputs!$C$6+flat_fee-cost_acc-cost_wd*Inputs!$E$6*$E422-cost_fx*Inputs!$D$6)+12*Inputs!$B$7*(1-MIN(1,Inputs!$F$7*$D422))*(ic*Inputs!$C$7+flat_fee-cost_acc-cost_wd*Inputs!$E$7*$E422-cost_fx*Inputs!$D$7)+12*Inputs!$B$8*(1-MIN(1,Inputs!$F$8*$D422))*(ic*Inputs!$C$8+flat_fee-cost_acc-cost_wd*Inputs!$E$8*$E422-cost_fx*Inputs!$D$8)-fixed</f>
        <v>60244.7291359999</v>
      </c>
    </row>
    <row r="423" customFormat="false" ht="15" hidden="false" customHeight="false" outlineLevel="0" collapsed="false">
      <c r="A423" s="0" t="n">
        <v>358</v>
      </c>
      <c r="B423" s="0" t="n">
        <v>0.44982</v>
      </c>
      <c r="C423" s="0" t="n">
        <v>0.920786</v>
      </c>
      <c r="D423" s="0" t="n">
        <v>1.419743</v>
      </c>
      <c r="E423" s="0" t="n">
        <v>1.074771</v>
      </c>
      <c r="F423" s="0" t="n">
        <v>0.24523</v>
      </c>
      <c r="G423" s="0" t="n">
        <f aca="false">12*Inputs!$B$6*(MIN(1,$H$50*$C423)*(ic*Inputs!$C$6+pS+fee_fx*Inputs!$D$6-cost_acc-cost_wd*Inputs!$E$6*$E423-cost_fx*Inputs!$D$6-$F423)+(1-MIN(1,$H$50*$C423))*(1-MIN(1,Inputs!$G$6*$D423)*churn_nonbuyers)*(ic*Inputs!$C$6+fee_wd*Inputs!$E$6*(1-$B423)+fee_fx*Inputs!$D$6-cost_acc-cost_wd*Inputs!$E$6*(1-$B423)-cost_fx*Inputs!$D$6))</f>
        <v>178636.29431421</v>
      </c>
      <c r="H423" s="0" t="n">
        <f aca="false">12*Inputs!$B$7*(MIN(1,$H$51*$C423)*(ic*Inputs!$C$7+pE+fee_fx*Inputs!$D$7-cost_acc-cost_wd*Inputs!$E$7*$E423-cost_fx*Inputs!$D$7-$F423)+(1-MIN(1,$H$51*$C423))*(1-MIN(1,Inputs!$G$7*$D423)*churn_nonbuyers)*(ic*Inputs!$C$7+fee_wd*Inputs!$E$7*(1-$B423)+fee_fx*Inputs!$D$7-cost_acc-cost_wd*Inputs!$E$7*(1-$B423)-cost_fx*Inputs!$D$7))</f>
        <v>384747.088893439</v>
      </c>
      <c r="I423" s="0" t="n">
        <f aca="false">12*Inputs!$B$8*(MIN(1,$H$52*$C423)*(ic*Inputs!$C$8+pT-cost_acc-cost_wd*Inputs!$E$8-cost_fx*Inputs!$D$8-cost_ins)+(1-MIN(1,$H$52*$C423))*(1-MIN(1,Inputs!$G$8*$D423)*churn_nonbuyers)*(ic*Inputs!$C$8+fee_wd*Inputs!$E$8*(1-$B423)+fee_fx*Inputs!$D$8-cost_acc-cost_wd*Inputs!$E$8*(1-$B423)-cost_fx*Inputs!$D$8))</f>
        <v>133395.333320963</v>
      </c>
      <c r="J423" s="0" t="n">
        <f aca="false">G423+H423+I423-fixed</f>
        <v>-3221.28347138769</v>
      </c>
      <c r="K423" s="0" t="n">
        <f aca="false">12*Inputs!$B$6*(1-MIN(1,Inputs!$G$6*$D423)*churn_nonbuyers)*(ic*Inputs!$C$6+fee_wd*Inputs!$E$6*(1-$B423)+fee_fx*Inputs!$D$6-cost_acc-cost_wd*Inputs!$E$6*(1-$B423)-cost_fx*Inputs!$D$6)</f>
        <v>127113.037893072</v>
      </c>
      <c r="L423" s="0" t="n">
        <f aca="false">12*Inputs!$B$7*(1-MIN(1,Inputs!$G$7*$D423)*churn_nonbuyers)*(ic*Inputs!$C$7+fee_wd*Inputs!$E$7*(1-$B423)+fee_fx*Inputs!$D$7-cost_acc-cost_wd*Inputs!$E$7*(1-$B423)-cost_fx*Inputs!$D$7)</f>
        <v>324011.585071843</v>
      </c>
      <c r="M423" s="0" t="n">
        <f aca="false">12*Inputs!$B$8*(1-MIN(1,Inputs!$G$8*$D423)*churn_nonbuyers)*(ic*Inputs!$C$8+fee_wd*Inputs!$E$8*(1-$B423)+fee_fx*Inputs!$D$8-cost_acc-cost_wd*Inputs!$E$8*(1-$B423)-cost_fx*Inputs!$D$8)</f>
        <v>1883.68691433604</v>
      </c>
      <c r="N423" s="0" t="n">
        <f aca="false">K423+L423+I423-fixed</f>
        <v>-115480.043714121</v>
      </c>
      <c r="O423" s="0" t="n">
        <f aca="false">K423+L423+M423-fixed</f>
        <v>-246991.690120749</v>
      </c>
      <c r="P423" s="0" t="n">
        <f aca="false">12*Inputs!$B$6*(1-MIN(1,Inputs!$F$6*$D423))*(ic*Inputs!$C$6+flat_fee-cost_acc-cost_wd*Inputs!$E$6*$E423-cost_fx*Inputs!$D$6)+12*Inputs!$B$7*(1-MIN(1,Inputs!$F$7*$D423))*(ic*Inputs!$C$7+flat_fee-cost_acc-cost_wd*Inputs!$E$7*$E423-cost_fx*Inputs!$D$7)+12*Inputs!$B$8*(1-MIN(1,Inputs!$F$8*$D423))*(ic*Inputs!$C$8+flat_fee-cost_acc-cost_wd*Inputs!$E$8*$E423-cost_fx*Inputs!$D$8)-fixed</f>
        <v>-191001.59757928</v>
      </c>
    </row>
    <row r="424" customFormat="false" ht="15" hidden="false" customHeight="false" outlineLevel="0" collapsed="false">
      <c r="A424" s="0" t="n">
        <v>359</v>
      </c>
      <c r="B424" s="0" t="n">
        <v>0.30679</v>
      </c>
      <c r="C424" s="0" t="n">
        <v>1.12356</v>
      </c>
      <c r="D424" s="0" t="n">
        <v>1.809329</v>
      </c>
      <c r="E424" s="0" t="n">
        <v>1.067514</v>
      </c>
      <c r="F424" s="0" t="n">
        <v>0.194841</v>
      </c>
      <c r="G424" s="0" t="n">
        <f aca="false">12*Inputs!$B$6*(MIN(1,$H$50*$C424)*(ic*Inputs!$C$6+pS+fee_fx*Inputs!$D$6-cost_acc-cost_wd*Inputs!$E$6*$E424-cost_fx*Inputs!$D$6-$F424)+(1-MIN(1,$H$50*$C424))*(1-MIN(1,Inputs!$G$6*$D424)*churn_nonbuyers)*(ic*Inputs!$C$6+fee_wd*Inputs!$E$6*(1-$B424)+fee_fx*Inputs!$D$6-cost_acc-cost_wd*Inputs!$E$6*(1-$B424)-cost_fx*Inputs!$D$6))</f>
        <v>206098.45659892</v>
      </c>
      <c r="H424" s="0" t="n">
        <f aca="false">12*Inputs!$B$7*(MIN(1,$H$51*$C424)*(ic*Inputs!$C$7+pE+fee_fx*Inputs!$D$7-cost_acc-cost_wd*Inputs!$E$7*$E424-cost_fx*Inputs!$D$7-$F424)+(1-MIN(1,$H$51*$C424))*(1-MIN(1,Inputs!$G$7*$D424)*churn_nonbuyers)*(ic*Inputs!$C$7+fee_wd*Inputs!$E$7*(1-$B424)+fee_fx*Inputs!$D$7-cost_acc-cost_wd*Inputs!$E$7*(1-$B424)-cost_fx*Inputs!$D$7))</f>
        <v>410869.07131773</v>
      </c>
      <c r="I424" s="0" t="n">
        <f aca="false">12*Inputs!$B$8*(MIN(1,$H$52*$C424)*(ic*Inputs!$C$8+pT-cost_acc-cost_wd*Inputs!$E$8-cost_fx*Inputs!$D$8-cost_ins)+(1-MIN(1,$H$52*$C424))*(1-MIN(1,Inputs!$G$8*$D424)*churn_nonbuyers)*(ic*Inputs!$C$8+fee_wd*Inputs!$E$8*(1-$B424)+fee_fx*Inputs!$D$8-cost_acc-cost_wd*Inputs!$E$8*(1-$B424)-cost_fx*Inputs!$D$8))</f>
        <v>161954.43264</v>
      </c>
      <c r="J424" s="0" t="n">
        <f aca="false">G424+H424+I424-fixed</f>
        <v>78921.9605566496</v>
      </c>
      <c r="K424" s="0" t="n">
        <f aca="false">12*Inputs!$B$6*(1-MIN(1,Inputs!$G$6*$D424)*churn_nonbuyers)*(ic*Inputs!$C$6+fee_wd*Inputs!$E$6*(1-$B424)+fee_fx*Inputs!$D$6-cost_acc-cost_wd*Inputs!$E$6*(1-$B424)-cost_fx*Inputs!$D$6)</f>
        <v>143180.808796152</v>
      </c>
      <c r="L424" s="0" t="n">
        <f aca="false">12*Inputs!$B$7*(1-MIN(1,Inputs!$G$7*$D424)*churn_nonbuyers)*(ic*Inputs!$C$7+fee_wd*Inputs!$E$7*(1-$B424)+fee_fx*Inputs!$D$7-cost_acc-cost_wd*Inputs!$E$7*(1-$B424)-cost_fx*Inputs!$D$7)</f>
        <v>339534.559485691</v>
      </c>
      <c r="M424" s="0" t="n">
        <f aca="false">12*Inputs!$B$8*(1-MIN(1,Inputs!$G$8*$D424)*churn_nonbuyers)*(ic*Inputs!$C$8+fee_wd*Inputs!$E$8*(1-$B424)+fee_fx*Inputs!$D$8-cost_acc-cost_wd*Inputs!$E$8*(1-$B424)-cost_fx*Inputs!$D$8)</f>
        <v>0</v>
      </c>
      <c r="N424" s="0" t="n">
        <f aca="false">K424+L424+I424-fixed</f>
        <v>-55330.1990781568</v>
      </c>
      <c r="O424" s="0" t="n">
        <f aca="false">K424+L424+M424-fixed</f>
        <v>-217284.631718157</v>
      </c>
      <c r="P424" s="0" t="n">
        <f aca="false">12*Inputs!$B$6*(1-MIN(1,Inputs!$F$6*$D424))*(ic*Inputs!$C$6+flat_fee-cost_acc-cost_wd*Inputs!$E$6*$E424-cost_fx*Inputs!$D$6)+12*Inputs!$B$7*(1-MIN(1,Inputs!$F$7*$D424))*(ic*Inputs!$C$7+flat_fee-cost_acc-cost_wd*Inputs!$E$7*$E424-cost_fx*Inputs!$D$7)+12*Inputs!$B$8*(1-MIN(1,Inputs!$F$8*$D424))*(ic*Inputs!$C$8+flat_fee-cost_acc-cost_wd*Inputs!$E$8*$E424-cost_fx*Inputs!$D$8)-fixed</f>
        <v>-401983.48316656</v>
      </c>
    </row>
    <row r="425" customFormat="false" ht="15" hidden="false" customHeight="false" outlineLevel="0" collapsed="false">
      <c r="A425" s="0" t="n">
        <v>360</v>
      </c>
      <c r="B425" s="0" t="n">
        <v>0.458137</v>
      </c>
      <c r="C425" s="0" t="n">
        <v>1.062229</v>
      </c>
      <c r="D425" s="0" t="n">
        <v>1.342578</v>
      </c>
      <c r="E425" s="0" t="n">
        <v>1.227198</v>
      </c>
      <c r="F425" s="0" t="n">
        <v>0.102532</v>
      </c>
      <c r="G425" s="0" t="n">
        <f aca="false">12*Inputs!$B$6*(MIN(1,$H$50*$C425)*(ic*Inputs!$C$6+pS+fee_fx*Inputs!$D$6-cost_acc-cost_wd*Inputs!$E$6*$E425-cost_fx*Inputs!$D$6-$F425)+(1-MIN(1,$H$50*$C425))*(1-MIN(1,Inputs!$G$6*$D425)*churn_nonbuyers)*(ic*Inputs!$C$6+fee_wd*Inputs!$E$6*(1-$B425)+fee_fx*Inputs!$D$6-cost_acc-cost_wd*Inputs!$E$6*(1-$B425)-cost_fx*Inputs!$D$6))</f>
        <v>185773.474757418</v>
      </c>
      <c r="H425" s="0" t="n">
        <f aca="false">12*Inputs!$B$7*(MIN(1,$H$51*$C425)*(ic*Inputs!$C$7+pE+fee_fx*Inputs!$D$7-cost_acc-cost_wd*Inputs!$E$7*$E425-cost_fx*Inputs!$D$7-$F425)+(1-MIN(1,$H$51*$C425))*(1-MIN(1,Inputs!$G$7*$D425)*churn_nonbuyers)*(ic*Inputs!$C$7+fee_wd*Inputs!$E$7*(1-$B425)+fee_fx*Inputs!$D$7-cost_acc-cost_wd*Inputs!$E$7*(1-$B425)-cost_fx*Inputs!$D$7))</f>
        <v>383944.850806741</v>
      </c>
      <c r="I425" s="0" t="n">
        <f aca="false">12*Inputs!$B$8*(MIN(1,$H$52*$C425)*(ic*Inputs!$C$8+pT-cost_acc-cost_wd*Inputs!$E$8-cost_fx*Inputs!$D$8-cost_ins)+(1-MIN(1,$H$52*$C425))*(1-MIN(1,Inputs!$G$8*$D425)*churn_nonbuyers)*(ic*Inputs!$C$8+fee_wd*Inputs!$E$8*(1-$B425)+fee_fx*Inputs!$D$8-cost_acc-cost_wd*Inputs!$E$8*(1-$B425)-cost_fx*Inputs!$D$8))</f>
        <v>157812.950102095</v>
      </c>
      <c r="J425" s="0" t="n">
        <f aca="false">G425+H425+I425-fixed</f>
        <v>27531.2756662552</v>
      </c>
      <c r="K425" s="0" t="n">
        <f aca="false">12*Inputs!$B$6*(1-MIN(1,Inputs!$G$6*$D425)*churn_nonbuyers)*(ic*Inputs!$C$6+fee_wd*Inputs!$E$6*(1-$B425)+fee_fx*Inputs!$D$6-cost_acc-cost_wd*Inputs!$E$6*(1-$B425)-cost_fx*Inputs!$D$6)</f>
        <v>126523.695291739</v>
      </c>
      <c r="L425" s="0" t="n">
        <f aca="false">12*Inputs!$B$7*(1-MIN(1,Inputs!$G$7*$D425)*churn_nonbuyers)*(ic*Inputs!$C$7+fee_wd*Inputs!$E$7*(1-$B425)+fee_fx*Inputs!$D$7-cost_acc-cost_wd*Inputs!$E$7*(1-$B425)-cost_fx*Inputs!$D$7)</f>
        <v>323645.614231044</v>
      </c>
      <c r="M425" s="0" t="n">
        <f aca="false">12*Inputs!$B$8*(1-MIN(1,Inputs!$G$8*$D425)*churn_nonbuyers)*(ic*Inputs!$C$8+fee_wd*Inputs!$E$8*(1-$B425)+fee_fx*Inputs!$D$8-cost_acc-cost_wd*Inputs!$E$8*(1-$B425)-cost_fx*Inputs!$D$8)</f>
        <v>18324.0470414496</v>
      </c>
      <c r="N425" s="0" t="n">
        <f aca="false">K425+L425+I425-fixed</f>
        <v>-92017.7403751221</v>
      </c>
      <c r="O425" s="0" t="n">
        <f aca="false">K425+L425+M425-fixed</f>
        <v>-231506.643435768</v>
      </c>
      <c r="P425" s="0" t="n">
        <f aca="false">12*Inputs!$B$6*(1-MIN(1,Inputs!$F$6*$D425))*(ic*Inputs!$C$6+flat_fee-cost_acc-cost_wd*Inputs!$E$6*$E425-cost_fx*Inputs!$D$6)+12*Inputs!$B$7*(1-MIN(1,Inputs!$F$7*$D425))*(ic*Inputs!$C$7+flat_fee-cost_acc-cost_wd*Inputs!$E$7*$E425-cost_fx*Inputs!$D$7)+12*Inputs!$B$8*(1-MIN(1,Inputs!$F$8*$D425))*(ic*Inputs!$C$8+flat_fee-cost_acc-cost_wd*Inputs!$E$8*$E425-cost_fx*Inputs!$D$8)-fixed</f>
        <v>-202186.93363744</v>
      </c>
    </row>
    <row r="426" customFormat="false" ht="15" hidden="false" customHeight="false" outlineLevel="0" collapsed="false">
      <c r="A426" s="0" t="n">
        <v>361</v>
      </c>
      <c r="B426" s="0" t="n">
        <v>0.069109</v>
      </c>
      <c r="C426" s="0" t="n">
        <v>0.699725</v>
      </c>
      <c r="D426" s="0" t="n">
        <v>0.924687</v>
      </c>
      <c r="E426" s="0" t="n">
        <v>1.200417</v>
      </c>
      <c r="F426" s="0" t="n">
        <v>0.015088</v>
      </c>
      <c r="G426" s="0" t="n">
        <f aca="false">12*Inputs!$B$6*(MIN(1,$H$50*$C426)*(ic*Inputs!$C$6+pS+fee_fx*Inputs!$D$6-cost_acc-cost_wd*Inputs!$E$6*$E426-cost_fx*Inputs!$D$6-$F426)+(1-MIN(1,$H$50*$C426))*(1-MIN(1,Inputs!$G$6*$D426)*churn_nonbuyers)*(ic*Inputs!$C$6+fee_wd*Inputs!$E$6*(1-$B426)+fee_fx*Inputs!$D$6-cost_acc-cost_wd*Inputs!$E$6*(1-$B426)-cost_fx*Inputs!$D$6))</f>
        <v>220509.295644947</v>
      </c>
      <c r="H426" s="0" t="n">
        <f aca="false">12*Inputs!$B$7*(MIN(1,$H$51*$C426)*(ic*Inputs!$C$7+pE+fee_fx*Inputs!$D$7-cost_acc-cost_wd*Inputs!$E$7*$E426-cost_fx*Inputs!$D$7-$F426)+(1-MIN(1,$H$51*$C426))*(1-MIN(1,Inputs!$G$7*$D426)*churn_nonbuyers)*(ic*Inputs!$C$7+fee_wd*Inputs!$E$7*(1-$B426)+fee_fx*Inputs!$D$7-cost_acc-cost_wd*Inputs!$E$7*(1-$B426)-cost_fx*Inputs!$D$7))</f>
        <v>411315.773332872</v>
      </c>
      <c r="I426" s="0" t="n">
        <f aca="false">12*Inputs!$B$8*(MIN(1,$H$52*$C426)*(ic*Inputs!$C$8+pT-cost_acc-cost_wd*Inputs!$E$8-cost_fx*Inputs!$D$8-cost_ins)+(1-MIN(1,$H$52*$C426))*(1-MIN(1,Inputs!$G$8*$D426)*churn_nonbuyers)*(ic*Inputs!$C$8+fee_wd*Inputs!$E$8*(1-$B426)+fee_fx*Inputs!$D$8-cost_acc-cost_wd*Inputs!$E$8*(1-$B426)-cost_fx*Inputs!$D$8))</f>
        <v>159001.403420436</v>
      </c>
      <c r="J426" s="0" t="n">
        <f aca="false">G426+H426+I426-fixed</f>
        <v>90826.4723982556</v>
      </c>
      <c r="K426" s="0" t="n">
        <f aca="false">12*Inputs!$B$6*(1-MIN(1,Inputs!$G$6*$D426)*churn_nonbuyers)*(ic*Inputs!$C$6+fee_wd*Inputs!$E$6*(1-$B426)+fee_fx*Inputs!$D$6-cost_acc-cost_wd*Inputs!$E$6*(1-$B426)-cost_fx*Inputs!$D$6)</f>
        <v>182787.569235958</v>
      </c>
      <c r="L426" s="0" t="n">
        <f aca="false">12*Inputs!$B$7*(1-MIN(1,Inputs!$G$7*$D426)*churn_nonbuyers)*(ic*Inputs!$C$7+fee_wd*Inputs!$E$7*(1-$B426)+fee_fx*Inputs!$D$7-cost_acc-cost_wd*Inputs!$E$7*(1-$B426)-cost_fx*Inputs!$D$7)</f>
        <v>382339.356165575</v>
      </c>
      <c r="M426" s="0" t="n">
        <f aca="false">12*Inputs!$B$8*(1-MIN(1,Inputs!$G$8*$D426)*churn_nonbuyers)*(ic*Inputs!$C$8+fee_wd*Inputs!$E$8*(1-$B426)+fee_fx*Inputs!$D$8-cost_acc-cost_wd*Inputs!$E$8*(1-$B426)-cost_fx*Inputs!$D$8)</f>
        <v>113957.463154469</v>
      </c>
      <c r="N426" s="0" t="n">
        <f aca="false">K426+L426+I426-fixed</f>
        <v>24128.3288219688</v>
      </c>
      <c r="O426" s="0" t="n">
        <f aca="false">K426+L426+M426-fixed</f>
        <v>-20915.6114439988</v>
      </c>
      <c r="P426" s="0" t="n">
        <f aca="false">12*Inputs!$B$6*(1-MIN(1,Inputs!$F$6*$D426))*(ic*Inputs!$C$6+flat_fee-cost_acc-cost_wd*Inputs!$E$6*$E426-cost_fx*Inputs!$D$6)+12*Inputs!$B$7*(1-MIN(1,Inputs!$F$7*$D426))*(ic*Inputs!$C$7+flat_fee-cost_acc-cost_wd*Inputs!$E$7*$E426-cost_fx*Inputs!$D$7)+12*Inputs!$B$8*(1-MIN(1,Inputs!$F$8*$D426))*(ic*Inputs!$C$8+flat_fee-cost_acc-cost_wd*Inputs!$E$8*$E426-cost_fx*Inputs!$D$8)-fixed</f>
        <v>22740.4041389598</v>
      </c>
    </row>
    <row r="427" customFormat="false" ht="15" hidden="false" customHeight="false" outlineLevel="0" collapsed="false">
      <c r="A427" s="0" t="n">
        <v>362</v>
      </c>
      <c r="B427" s="0" t="n">
        <v>0.137392</v>
      </c>
      <c r="C427" s="0" t="n">
        <v>0.906148</v>
      </c>
      <c r="D427" s="0" t="n">
        <v>1.096199</v>
      </c>
      <c r="E427" s="0" t="n">
        <v>1.064198</v>
      </c>
      <c r="F427" s="0" t="n">
        <v>0.154879</v>
      </c>
      <c r="G427" s="0" t="n">
        <f aca="false">12*Inputs!$B$6*(MIN(1,$H$50*$C427)*(ic*Inputs!$C$6+pS+fee_fx*Inputs!$D$6-cost_acc-cost_wd*Inputs!$E$6*$E427-cost_fx*Inputs!$D$6-$F427)+(1-MIN(1,$H$50*$C427))*(1-MIN(1,Inputs!$G$6*$D427)*churn_nonbuyers)*(ic*Inputs!$C$6+fee_wd*Inputs!$E$6*(1-$B427)+fee_fx*Inputs!$D$6-cost_acc-cost_wd*Inputs!$E$6*(1-$B427)-cost_fx*Inputs!$D$6))</f>
        <v>221418.400142269</v>
      </c>
      <c r="H427" s="0" t="n">
        <f aca="false">12*Inputs!$B$7*(MIN(1,$H$51*$C427)*(ic*Inputs!$C$7+pE+fee_fx*Inputs!$D$7-cost_acc-cost_wd*Inputs!$E$7*$E427-cost_fx*Inputs!$D$7-$F427)+(1-MIN(1,$H$51*$C427))*(1-MIN(1,Inputs!$G$7*$D427)*churn_nonbuyers)*(ic*Inputs!$C$7+fee_wd*Inputs!$E$7*(1-$B427)+fee_fx*Inputs!$D$7-cost_acc-cost_wd*Inputs!$E$7*(1-$B427)-cost_fx*Inputs!$D$7))</f>
        <v>419434.752979778</v>
      </c>
      <c r="I427" s="0" t="n">
        <f aca="false">12*Inputs!$B$8*(MIN(1,$H$52*$C427)*(ic*Inputs!$C$8+pT-cost_acc-cost_wd*Inputs!$E$8-cost_fx*Inputs!$D$8-cost_ins)+(1-MIN(1,$H$52*$C427))*(1-MIN(1,Inputs!$G$8*$D427)*churn_nonbuyers)*(ic*Inputs!$C$8+fee_wd*Inputs!$E$8*(1-$B427)+fee_fx*Inputs!$D$8-cost_acc-cost_wd*Inputs!$E$8*(1-$B427)-cost_fx*Inputs!$D$8))</f>
        <v>157825.839478799</v>
      </c>
      <c r="J427" s="0" t="n">
        <f aca="false">G427+H427+I427-fixed</f>
        <v>98678.992600846</v>
      </c>
      <c r="K427" s="0" t="n">
        <f aca="false">12*Inputs!$B$6*(1-MIN(1,Inputs!$G$6*$D427)*churn_nonbuyers)*(ic*Inputs!$C$6+fee_wd*Inputs!$E$6*(1-$B427)+fee_fx*Inputs!$D$6-cost_acc-cost_wd*Inputs!$E$6*(1-$B427)-cost_fx*Inputs!$D$6)</f>
        <v>171850.250685658</v>
      </c>
      <c r="L427" s="0" t="n">
        <f aca="false">12*Inputs!$B$7*(1-MIN(1,Inputs!$G$7*$D427)*churn_nonbuyers)*(ic*Inputs!$C$7+fee_wd*Inputs!$E$7*(1-$B427)+fee_fx*Inputs!$D$7-cost_acc-cost_wd*Inputs!$E$7*(1-$B427)-cost_fx*Inputs!$D$7)</f>
        <v>370806.559659395</v>
      </c>
      <c r="M427" s="0" t="n">
        <f aca="false">12*Inputs!$B$8*(1-MIN(1,Inputs!$G$8*$D427)*churn_nonbuyers)*(ic*Inputs!$C$8+fee_wd*Inputs!$E$8*(1-$B427)+fee_fx*Inputs!$D$8-cost_acc-cost_wd*Inputs!$E$8*(1-$B427)-cost_fx*Inputs!$D$8)</f>
        <v>74406.0979730688</v>
      </c>
      <c r="N427" s="0" t="n">
        <f aca="false">K427+L427+I427-fixed</f>
        <v>482.649823850836</v>
      </c>
      <c r="O427" s="0" t="n">
        <f aca="false">K427+L427+M427-fixed</f>
        <v>-82937.0916818789</v>
      </c>
      <c r="P427" s="0" t="n">
        <f aca="false">12*Inputs!$B$6*(1-MIN(1,Inputs!$F$6*$D427))*(ic*Inputs!$C$6+flat_fee-cost_acc-cost_wd*Inputs!$E$6*$E427-cost_fx*Inputs!$D$6)+12*Inputs!$B$7*(1-MIN(1,Inputs!$F$7*$D427))*(ic*Inputs!$C$7+flat_fee-cost_acc-cost_wd*Inputs!$E$7*$E427-cost_fx*Inputs!$D$7)+12*Inputs!$B$8*(1-MIN(1,Inputs!$F$8*$D427))*(ic*Inputs!$C$8+flat_fee-cost_acc-cost_wd*Inputs!$E$8*$E427-cost_fx*Inputs!$D$8)-fixed</f>
        <v>-10028.6576555199</v>
      </c>
    </row>
    <row r="428" customFormat="false" ht="15" hidden="false" customHeight="false" outlineLevel="0" collapsed="false">
      <c r="A428" s="0" t="n">
        <v>363</v>
      </c>
      <c r="B428" s="0" t="n">
        <v>0.410204</v>
      </c>
      <c r="C428" s="0" t="n">
        <v>1.081154</v>
      </c>
      <c r="D428" s="0" t="n">
        <v>0.909458</v>
      </c>
      <c r="E428" s="0" t="n">
        <v>1.227728</v>
      </c>
      <c r="F428" s="0" t="n">
        <v>0.099819</v>
      </c>
      <c r="G428" s="0" t="n">
        <f aca="false">12*Inputs!$B$6*(MIN(1,$H$50*$C428)*(ic*Inputs!$C$6+pS+fee_fx*Inputs!$D$6-cost_acc-cost_wd*Inputs!$E$6*$E428-cost_fx*Inputs!$D$6-$F428)+(1-MIN(1,$H$50*$C428))*(1-MIN(1,Inputs!$G$6*$D428)*churn_nonbuyers)*(ic*Inputs!$C$6+fee_wd*Inputs!$E$6*(1-$B428)+fee_fx*Inputs!$D$6-cost_acc-cost_wd*Inputs!$E$6*(1-$B428)-cost_fx*Inputs!$D$6))</f>
        <v>195585.217709068</v>
      </c>
      <c r="H428" s="0" t="n">
        <f aca="false">12*Inputs!$B$7*(MIN(1,$H$51*$C428)*(ic*Inputs!$C$7+pE+fee_fx*Inputs!$D$7-cost_acc-cost_wd*Inputs!$E$7*$E428-cost_fx*Inputs!$D$7-$F428)+(1-MIN(1,$H$51*$C428))*(1-MIN(1,Inputs!$G$7*$D428)*churn_nonbuyers)*(ic*Inputs!$C$7+fee_wd*Inputs!$E$7*(1-$B428)+fee_fx*Inputs!$D$7-cost_acc-cost_wd*Inputs!$E$7*(1-$B428)-cost_fx*Inputs!$D$7))</f>
        <v>391419.415214019</v>
      </c>
      <c r="I428" s="0" t="n">
        <f aca="false">12*Inputs!$B$8*(MIN(1,$H$52*$C428)*(ic*Inputs!$C$8+pT-cost_acc-cost_wd*Inputs!$E$8-cost_fx*Inputs!$D$8-cost_ins)+(1-MIN(1,$H$52*$C428))*(1-MIN(1,Inputs!$G$8*$D428)*churn_nonbuyers)*(ic*Inputs!$C$8+fee_wd*Inputs!$E$8*(1-$B428)+fee_fx*Inputs!$D$8-cost_acc-cost_wd*Inputs!$E$8*(1-$B428)-cost_fx*Inputs!$D$8))</f>
        <v>182946.160923065</v>
      </c>
      <c r="J428" s="0" t="n">
        <f aca="false">G428+H428+I428-fixed</f>
        <v>69950.7938461525</v>
      </c>
      <c r="K428" s="0" t="n">
        <f aca="false">12*Inputs!$B$6*(1-MIN(1,Inputs!$G$6*$D428)*churn_nonbuyers)*(ic*Inputs!$C$6+fee_wd*Inputs!$E$6*(1-$B428)+fee_fx*Inputs!$D$6-cost_acc-cost_wd*Inputs!$E$6*(1-$B428)-cost_fx*Inputs!$D$6)</f>
        <v>136049.34318791</v>
      </c>
      <c r="L428" s="0" t="n">
        <f aca="false">12*Inputs!$B$7*(1-MIN(1,Inputs!$G$7*$D428)*churn_nonbuyers)*(ic*Inputs!$C$7+fee_wd*Inputs!$E$7*(1-$B428)+fee_fx*Inputs!$D$7-cost_acc-cost_wd*Inputs!$E$7*(1-$B428)-cost_fx*Inputs!$D$7)</f>
        <v>334741.453528746</v>
      </c>
      <c r="M428" s="0" t="n">
        <f aca="false">12*Inputs!$B$8*(1-MIN(1,Inputs!$G$8*$D428)*churn_nonbuyers)*(ic*Inputs!$C$8+fee_wd*Inputs!$E$8*(1-$B428)+fee_fx*Inputs!$D$8-cost_acc-cost_wd*Inputs!$E$8*(1-$B428)-cost_fx*Inputs!$D$8)</f>
        <v>111452.171356915</v>
      </c>
      <c r="N428" s="0" t="n">
        <f aca="false">K428+L428+I428-fixed</f>
        <v>-46263.0423602782</v>
      </c>
      <c r="O428" s="0" t="n">
        <f aca="false">K428+L428+M428-fixed</f>
        <v>-117757.031926428</v>
      </c>
      <c r="P428" s="0" t="n">
        <f aca="false">12*Inputs!$B$6*(1-MIN(1,Inputs!$F$6*$D428))*(ic*Inputs!$C$6+flat_fee-cost_acc-cost_wd*Inputs!$E$6*$E428-cost_fx*Inputs!$D$6)+12*Inputs!$B$7*(1-MIN(1,Inputs!$F$7*$D428))*(ic*Inputs!$C$7+flat_fee-cost_acc-cost_wd*Inputs!$E$7*$E428-cost_fx*Inputs!$D$7)+12*Inputs!$B$8*(1-MIN(1,Inputs!$F$8*$D428))*(ic*Inputs!$C$8+flat_fee-cost_acc-cost_wd*Inputs!$E$8*$E428-cost_fx*Inputs!$D$8)-fixed</f>
        <v>18204.12531776</v>
      </c>
    </row>
    <row r="429" customFormat="false" ht="15" hidden="false" customHeight="false" outlineLevel="0" collapsed="false">
      <c r="A429" s="0" t="n">
        <v>364</v>
      </c>
      <c r="B429" s="0" t="n">
        <v>0.454507</v>
      </c>
      <c r="C429" s="0" t="n">
        <v>0.772883</v>
      </c>
      <c r="D429" s="0" t="n">
        <v>0.835834</v>
      </c>
      <c r="E429" s="0" t="n">
        <v>1.398916</v>
      </c>
      <c r="F429" s="0" t="n">
        <v>0.287264</v>
      </c>
      <c r="G429" s="0" t="n">
        <f aca="false">12*Inputs!$B$6*(MIN(1,$H$50*$C429)*(ic*Inputs!$C$6+pS+fee_fx*Inputs!$D$6-cost_acc-cost_wd*Inputs!$E$6*$E429-cost_fx*Inputs!$D$6-$F429)+(1-MIN(1,$H$50*$C429))*(1-MIN(1,Inputs!$G$6*$D429)*churn_nonbuyers)*(ic*Inputs!$C$6+fee_wd*Inputs!$E$6*(1-$B429)+fee_fx*Inputs!$D$6-cost_acc-cost_wd*Inputs!$E$6*(1-$B429)-cost_fx*Inputs!$D$6))</f>
        <v>166980.607204856</v>
      </c>
      <c r="H429" s="0" t="n">
        <f aca="false">12*Inputs!$B$7*(MIN(1,$H$51*$C429)*(ic*Inputs!$C$7+pE+fee_fx*Inputs!$D$7-cost_acc-cost_wd*Inputs!$E$7*$E429-cost_fx*Inputs!$D$7-$F429)+(1-MIN(1,$H$51*$C429))*(1-MIN(1,Inputs!$G$7*$D429)*churn_nonbuyers)*(ic*Inputs!$C$7+fee_wd*Inputs!$E$7*(1-$B429)+fee_fx*Inputs!$D$7-cost_acc-cost_wd*Inputs!$E$7*(1-$B429)-cost_fx*Inputs!$D$7))</f>
        <v>347900.413218603</v>
      </c>
      <c r="I429" s="0" t="n">
        <f aca="false">12*Inputs!$B$8*(MIN(1,$H$52*$C429)*(ic*Inputs!$C$8+pT-cost_acc-cost_wd*Inputs!$E$8-cost_fx*Inputs!$D$8-cost_ins)+(1-MIN(1,$H$52*$C429))*(1-MIN(1,Inputs!$G$8*$D429)*churn_nonbuyers)*(ic*Inputs!$C$8+fee_wd*Inputs!$E$8*(1-$B429)+fee_fx*Inputs!$D$8-cost_acc-cost_wd*Inputs!$E$8*(1-$B429)-cost_fx*Inputs!$D$8))</f>
        <v>169411.063403865</v>
      </c>
      <c r="J429" s="0" t="n">
        <f aca="false">G429+H429+I429-fixed</f>
        <v>-15707.9161726758</v>
      </c>
      <c r="K429" s="0" t="n">
        <f aca="false">12*Inputs!$B$6*(1-MIN(1,Inputs!$G$6*$D429)*churn_nonbuyers)*(ic*Inputs!$C$6+fee_wd*Inputs!$E$6*(1-$B429)+fee_fx*Inputs!$D$6-cost_acc-cost_wd*Inputs!$E$6*(1-$B429)-cost_fx*Inputs!$D$6)</f>
        <v>130461.010587634</v>
      </c>
      <c r="L429" s="0" t="n">
        <f aca="false">12*Inputs!$B$7*(1-MIN(1,Inputs!$G$7*$D429)*churn_nonbuyers)*(ic*Inputs!$C$7+fee_wd*Inputs!$E$7*(1-$B429)+fee_fx*Inputs!$D$7-cost_acc-cost_wd*Inputs!$E$7*(1-$B429)-cost_fx*Inputs!$D$7)</f>
        <v>329281.87912058</v>
      </c>
      <c r="M429" s="0" t="n">
        <f aca="false">12*Inputs!$B$8*(1-MIN(1,Inputs!$G$8*$D429)*churn_nonbuyers)*(ic*Inputs!$C$8+fee_wd*Inputs!$E$8*(1-$B429)+fee_fx*Inputs!$D$8-cost_acc-cost_wd*Inputs!$E$8*(1-$B429)-cost_fx*Inputs!$D$8)</f>
        <v>126376.696448957</v>
      </c>
      <c r="N429" s="0" t="n">
        <f aca="false">K429+L429+I429-fixed</f>
        <v>-70846.0468879207</v>
      </c>
      <c r="O429" s="0" t="n">
        <f aca="false">K429+L429+M429-fixed</f>
        <v>-113880.413842829</v>
      </c>
      <c r="P429" s="0" t="n">
        <f aca="false">12*Inputs!$B$6*(1-MIN(1,Inputs!$F$6*$D429))*(ic*Inputs!$C$6+flat_fee-cost_acc-cost_wd*Inputs!$E$6*$E429-cost_fx*Inputs!$D$6)+12*Inputs!$B$7*(1-MIN(1,Inputs!$F$7*$D429))*(ic*Inputs!$C$7+flat_fee-cost_acc-cost_wd*Inputs!$E$7*$E429-cost_fx*Inputs!$D$7)+12*Inputs!$B$8*(1-MIN(1,Inputs!$F$8*$D429))*(ic*Inputs!$C$8+flat_fee-cost_acc-cost_wd*Inputs!$E$8*$E429-cost_fx*Inputs!$D$8)-fixed</f>
        <v>-24999.1345254399</v>
      </c>
    </row>
    <row r="430" customFormat="false" ht="15" hidden="false" customHeight="false" outlineLevel="0" collapsed="false">
      <c r="A430" s="0" t="n">
        <v>365</v>
      </c>
      <c r="B430" s="0" t="n">
        <v>0.416544</v>
      </c>
      <c r="C430" s="0" t="n">
        <v>0.93302</v>
      </c>
      <c r="D430" s="0" t="n">
        <v>0.999483</v>
      </c>
      <c r="E430" s="0" t="n">
        <v>1.205594</v>
      </c>
      <c r="F430" s="0" t="n">
        <v>0.215427</v>
      </c>
      <c r="G430" s="0" t="n">
        <f aca="false">12*Inputs!$B$6*(MIN(1,$H$50*$C430)*(ic*Inputs!$C$6+pS+fee_fx*Inputs!$D$6-cost_acc-cost_wd*Inputs!$E$6*$E430-cost_fx*Inputs!$D$6-$F430)+(1-MIN(1,$H$50*$C430))*(1-MIN(1,Inputs!$G$6*$D430)*churn_nonbuyers)*(ic*Inputs!$C$6+fee_wd*Inputs!$E$6*(1-$B430)+fee_fx*Inputs!$D$6-cost_acc-cost_wd*Inputs!$E$6*(1-$B430)-cost_fx*Inputs!$D$6))</f>
        <v>184022.262392447</v>
      </c>
      <c r="H430" s="0" t="n">
        <f aca="false">12*Inputs!$B$7*(MIN(1,$H$51*$C430)*(ic*Inputs!$C$7+pE+fee_fx*Inputs!$D$7-cost_acc-cost_wd*Inputs!$E$7*$E430-cost_fx*Inputs!$D$7-$F430)+(1-MIN(1,$H$51*$C430))*(1-MIN(1,Inputs!$G$7*$D430)*churn_nonbuyers)*(ic*Inputs!$C$7+fee_wd*Inputs!$E$7*(1-$B430)+fee_fx*Inputs!$D$7-cost_acc-cost_wd*Inputs!$E$7*(1-$B430)-cost_fx*Inputs!$D$7))</f>
        <v>378682.124905386</v>
      </c>
      <c r="I430" s="0" t="n">
        <f aca="false">12*Inputs!$B$8*(MIN(1,$H$52*$C430)*(ic*Inputs!$C$8+pT-cost_acc-cost_wd*Inputs!$E$8-cost_fx*Inputs!$D$8-cost_ins)+(1-MIN(1,$H$52*$C430))*(1-MIN(1,Inputs!$G$8*$D430)*churn_nonbuyers)*(ic*Inputs!$C$8+fee_wd*Inputs!$E$8*(1-$B430)+fee_fx*Inputs!$D$8-cost_acc-cost_wd*Inputs!$E$8*(1-$B430)-cost_fx*Inputs!$D$8))</f>
        <v>166414.074335096</v>
      </c>
      <c r="J430" s="0" t="n">
        <f aca="false">G430+H430+I430-fixed</f>
        <v>29118.461632929</v>
      </c>
      <c r="K430" s="0" t="n">
        <f aca="false">12*Inputs!$B$6*(1-MIN(1,Inputs!$G$6*$D430)*churn_nonbuyers)*(ic*Inputs!$C$6+fee_wd*Inputs!$E$6*(1-$B430)+fee_fx*Inputs!$D$6-cost_acc-cost_wd*Inputs!$E$6*(1-$B430)-cost_fx*Inputs!$D$6)</f>
        <v>134540.441616614</v>
      </c>
      <c r="L430" s="0" t="n">
        <f aca="false">12*Inputs!$B$7*(1-MIN(1,Inputs!$G$7*$D430)*churn_nonbuyers)*(ic*Inputs!$C$7+fee_wd*Inputs!$E$7*(1-$B430)+fee_fx*Inputs!$D$7-cost_acc-cost_wd*Inputs!$E$7*(1-$B430)-cost_fx*Inputs!$D$7)</f>
        <v>332926.457385969</v>
      </c>
      <c r="M430" s="0" t="n">
        <f aca="false">12*Inputs!$B$8*(1-MIN(1,Inputs!$G$8*$D430)*churn_nonbuyers)*(ic*Inputs!$C$8+fee_wd*Inputs!$E$8*(1-$B430)+fee_fx*Inputs!$D$8-cost_acc-cost_wd*Inputs!$E$8*(1-$B430)-cost_fx*Inputs!$D$8)</f>
        <v>92032.6546908672</v>
      </c>
      <c r="N430" s="0" t="n">
        <f aca="false">K430+L430+I430-fixed</f>
        <v>-66119.0266623208</v>
      </c>
      <c r="O430" s="0" t="n">
        <f aca="false">K430+L430+M430-fixed</f>
        <v>-140500.44630655</v>
      </c>
      <c r="P430" s="0" t="n">
        <f aca="false">12*Inputs!$B$6*(1-MIN(1,Inputs!$F$6*$D430))*(ic*Inputs!$C$6+flat_fee-cost_acc-cost_wd*Inputs!$E$6*$E430-cost_fx*Inputs!$D$6)+12*Inputs!$B$7*(1-MIN(1,Inputs!$F$7*$D430))*(ic*Inputs!$C$7+flat_fee-cost_acc-cost_wd*Inputs!$E$7*$E430-cost_fx*Inputs!$D$7)+12*Inputs!$B$8*(1-MIN(1,Inputs!$F$8*$D430))*(ic*Inputs!$C$8+flat_fee-cost_acc-cost_wd*Inputs!$E$8*$E430-cost_fx*Inputs!$D$8)-fixed</f>
        <v>-18078.56732752</v>
      </c>
    </row>
    <row r="431" customFormat="false" ht="15" hidden="false" customHeight="false" outlineLevel="0" collapsed="false">
      <c r="A431" s="0" t="n">
        <v>366</v>
      </c>
      <c r="B431" s="0" t="n">
        <v>0.22956</v>
      </c>
      <c r="C431" s="0" t="n">
        <v>0.914088</v>
      </c>
      <c r="D431" s="0" t="n">
        <v>1.632985</v>
      </c>
      <c r="E431" s="0" t="n">
        <v>1.3443</v>
      </c>
      <c r="F431" s="0" t="n">
        <v>0.198866</v>
      </c>
      <c r="G431" s="0" t="n">
        <f aca="false">12*Inputs!$B$6*(MIN(1,$H$50*$C431)*(ic*Inputs!$C$6+pS+fee_fx*Inputs!$D$6-cost_acc-cost_wd*Inputs!$E$6*$E431-cost_fx*Inputs!$D$6-$F431)+(1-MIN(1,$H$50*$C431))*(1-MIN(1,Inputs!$G$6*$D431)*churn_nonbuyers)*(ic*Inputs!$C$6+fee_wd*Inputs!$E$6*(1-$B431)+fee_fx*Inputs!$D$6-cost_acc-cost_wd*Inputs!$E$6*(1-$B431)-cost_fx*Inputs!$D$6))</f>
        <v>199207.056438543</v>
      </c>
      <c r="H431" s="0" t="n">
        <f aca="false">12*Inputs!$B$7*(MIN(1,$H$51*$C431)*(ic*Inputs!$C$7+pE+fee_fx*Inputs!$D$7-cost_acc-cost_wd*Inputs!$E$7*$E431-cost_fx*Inputs!$D$7-$F431)+(1-MIN(1,$H$51*$C431))*(1-MIN(1,Inputs!$G$7*$D431)*churn_nonbuyers)*(ic*Inputs!$C$7+fee_wd*Inputs!$E$7*(1-$B431)+fee_fx*Inputs!$D$7-cost_acc-cost_wd*Inputs!$E$7*(1-$B431)-cost_fx*Inputs!$D$7))</f>
        <v>376125.560593167</v>
      </c>
      <c r="I431" s="0" t="n">
        <f aca="false">12*Inputs!$B$8*(MIN(1,$H$52*$C431)*(ic*Inputs!$C$8+pT-cost_acc-cost_wd*Inputs!$E$8-cost_fx*Inputs!$D$8-cost_ins)+(1-MIN(1,$H$52*$C431))*(1-MIN(1,Inputs!$G$8*$D431)*churn_nonbuyers)*(ic*Inputs!$C$8+fee_wd*Inputs!$E$8*(1-$B431)+fee_fx*Inputs!$D$8-cost_acc-cost_wd*Inputs!$E$8*(1-$B431)-cost_fx*Inputs!$D$8))</f>
        <v>131760.300672</v>
      </c>
      <c r="J431" s="0" t="n">
        <f aca="false">G431+H431+I431-fixed</f>
        <v>7092.91770371026</v>
      </c>
      <c r="K431" s="0" t="n">
        <f aca="false">12*Inputs!$B$6*(1-MIN(1,Inputs!$G$6*$D431)*churn_nonbuyers)*(ic*Inputs!$C$6+fee_wd*Inputs!$E$6*(1-$B431)+fee_fx*Inputs!$D$6-cost_acc-cost_wd*Inputs!$E$6*(1-$B431)-cost_fx*Inputs!$D$6)</f>
        <v>154781.92106352</v>
      </c>
      <c r="L431" s="0" t="n">
        <f aca="false">12*Inputs!$B$7*(1-MIN(1,Inputs!$G$7*$D431)*churn_nonbuyers)*(ic*Inputs!$C$7+fee_wd*Inputs!$E$7*(1-$B431)+fee_fx*Inputs!$D$7-cost_acc-cost_wd*Inputs!$E$7*(1-$B431)-cost_fx*Inputs!$D$7)</f>
        <v>352010.203358112</v>
      </c>
      <c r="M431" s="0" t="n">
        <f aca="false">12*Inputs!$B$8*(1-MIN(1,Inputs!$G$8*$D431)*churn_nonbuyers)*(ic*Inputs!$C$8+fee_wd*Inputs!$E$8*(1-$B431)+fee_fx*Inputs!$D$8-cost_acc-cost_wd*Inputs!$E$8*(1-$B431)-cost_fx*Inputs!$D$8)</f>
        <v>0</v>
      </c>
      <c r="N431" s="0" t="n">
        <f aca="false">K431+L431+I431-fixed</f>
        <v>-61447.5749063679</v>
      </c>
      <c r="O431" s="0" t="n">
        <f aca="false">K431+L431+M431-fixed</f>
        <v>-193207.875578368</v>
      </c>
      <c r="P431" s="0" t="n">
        <f aca="false">12*Inputs!$B$6*(1-MIN(1,Inputs!$F$6*$D431))*(ic*Inputs!$C$6+flat_fee-cost_acc-cost_wd*Inputs!$E$6*$E431-cost_fx*Inputs!$D$6)+12*Inputs!$B$7*(1-MIN(1,Inputs!$F$7*$D431))*(ic*Inputs!$C$7+flat_fee-cost_acc-cost_wd*Inputs!$E$7*$E431-cost_fx*Inputs!$D$7)+12*Inputs!$B$8*(1-MIN(1,Inputs!$F$8*$D431))*(ic*Inputs!$C$8+flat_fee-cost_acc-cost_wd*Inputs!$E$8*$E431-cost_fx*Inputs!$D$8)-fixed</f>
        <v>-382918.74856</v>
      </c>
    </row>
    <row r="432" customFormat="false" ht="15" hidden="false" customHeight="false" outlineLevel="0" collapsed="false">
      <c r="A432" s="0" t="n">
        <v>367</v>
      </c>
      <c r="B432" s="0" t="n">
        <v>0.487128</v>
      </c>
      <c r="C432" s="0" t="n">
        <v>1.031382</v>
      </c>
      <c r="D432" s="0" t="n">
        <v>1.265706</v>
      </c>
      <c r="E432" s="0" t="n">
        <v>1.074652</v>
      </c>
      <c r="F432" s="0" t="n">
        <v>0.388546</v>
      </c>
      <c r="G432" s="0" t="n">
        <f aca="false">12*Inputs!$B$6*(MIN(1,$H$50*$C432)*(ic*Inputs!$C$6+pS+fee_fx*Inputs!$D$6-cost_acc-cost_wd*Inputs!$E$6*$E432-cost_fx*Inputs!$D$6-$F432)+(1-MIN(1,$H$50*$C432))*(1-MIN(1,Inputs!$G$6*$D432)*churn_nonbuyers)*(ic*Inputs!$C$6+fee_wd*Inputs!$E$6*(1-$B432)+fee_fx*Inputs!$D$6-cost_acc-cost_wd*Inputs!$E$6*(1-$B432)-cost_fx*Inputs!$D$6))</f>
        <v>177771.7023164</v>
      </c>
      <c r="H432" s="0" t="n">
        <f aca="false">12*Inputs!$B$7*(MIN(1,$H$51*$C432)*(ic*Inputs!$C$7+pE+fee_fx*Inputs!$D$7-cost_acc-cost_wd*Inputs!$E$7*$E432-cost_fx*Inputs!$D$7-$F432)+(1-MIN(1,$H$51*$C432))*(1-MIN(1,Inputs!$G$7*$D432)*churn_nonbuyers)*(ic*Inputs!$C$7+fee_wd*Inputs!$E$7*(1-$B432)+fee_fx*Inputs!$D$7-cost_acc-cost_wd*Inputs!$E$7*(1-$B432)-cost_fx*Inputs!$D$7))</f>
        <v>381424.708724512</v>
      </c>
      <c r="I432" s="0" t="n">
        <f aca="false">12*Inputs!$B$8*(MIN(1,$H$52*$C432)*(ic*Inputs!$C$8+pT-cost_acc-cost_wd*Inputs!$E$8-cost_fx*Inputs!$D$8-cost_ins)+(1-MIN(1,$H$52*$C432))*(1-MIN(1,Inputs!$G$8*$D432)*churn_nonbuyers)*(ic*Inputs!$C$8+fee_wd*Inputs!$E$8*(1-$B432)+fee_fx*Inputs!$D$8-cost_acc-cost_wd*Inputs!$E$8*(1-$B432)-cost_fx*Inputs!$D$8))</f>
        <v>158272.383679198</v>
      </c>
      <c r="J432" s="0" t="n">
        <f aca="false">G432+H432+I432-fixed</f>
        <v>17468.7947201101</v>
      </c>
      <c r="K432" s="0" t="n">
        <f aca="false">12*Inputs!$B$6*(1-MIN(1,Inputs!$G$6*$D432)*churn_nonbuyers)*(ic*Inputs!$C$6+fee_wd*Inputs!$E$6*(1-$B432)+fee_fx*Inputs!$D$6-cost_acc-cost_wd*Inputs!$E$6*(1-$B432)-cost_fx*Inputs!$D$6)</f>
        <v>123134.48951305</v>
      </c>
      <c r="L432" s="0" t="n">
        <f aca="false">12*Inputs!$B$7*(1-MIN(1,Inputs!$G$7*$D432)*churn_nonbuyers)*(ic*Inputs!$C$7+fee_wd*Inputs!$E$7*(1-$B432)+fee_fx*Inputs!$D$7-cost_acc-cost_wd*Inputs!$E$7*(1-$B432)-cost_fx*Inputs!$D$7)</f>
        <v>320407.13101983</v>
      </c>
      <c r="M432" s="0" t="n">
        <f aca="false">12*Inputs!$B$8*(1-MIN(1,Inputs!$G$8*$D432)*churn_nonbuyers)*(ic*Inputs!$C$8+fee_wd*Inputs!$E$8*(1-$B432)+fee_fx*Inputs!$D$8-cost_acc-cost_wd*Inputs!$E$8*(1-$B432)-cost_fx*Inputs!$D$8)</f>
        <v>34545.7930875648</v>
      </c>
      <c r="N432" s="0" t="n">
        <f aca="false">K432+L432+I432-fixed</f>
        <v>-98185.995787923</v>
      </c>
      <c r="O432" s="0" t="n">
        <f aca="false">K432+L432+M432-fixed</f>
        <v>-221912.586379556</v>
      </c>
      <c r="P432" s="0" t="n">
        <f aca="false">12*Inputs!$B$6*(1-MIN(1,Inputs!$F$6*$D432))*(ic*Inputs!$C$6+flat_fee-cost_acc-cost_wd*Inputs!$E$6*$E432-cost_fx*Inputs!$D$6)+12*Inputs!$B$7*(1-MIN(1,Inputs!$F$7*$D432))*(ic*Inputs!$C$7+flat_fee-cost_acc-cost_wd*Inputs!$E$7*$E432-cost_fx*Inputs!$D$7)+12*Inputs!$B$8*(1-MIN(1,Inputs!$F$8*$D432))*(ic*Inputs!$C$8+flat_fee-cost_acc-cost_wd*Inputs!$E$8*$E432-cost_fx*Inputs!$D$8)-fixed</f>
        <v>-106856.20093312</v>
      </c>
    </row>
    <row r="433" customFormat="false" ht="15" hidden="false" customHeight="false" outlineLevel="0" collapsed="false">
      <c r="A433" s="0" t="n">
        <v>368</v>
      </c>
      <c r="B433" s="0" t="n">
        <v>0.239504</v>
      </c>
      <c r="C433" s="0" t="n">
        <v>1.097198</v>
      </c>
      <c r="D433" s="0" t="n">
        <v>0.851265</v>
      </c>
      <c r="E433" s="0" t="n">
        <v>1.383703</v>
      </c>
      <c r="F433" s="0" t="n">
        <v>0.2111</v>
      </c>
      <c r="G433" s="0" t="n">
        <f aca="false">12*Inputs!$B$6*(MIN(1,$H$50*$C433)*(ic*Inputs!$C$6+pS+fee_fx*Inputs!$D$6-cost_acc-cost_wd*Inputs!$E$6*$E433-cost_fx*Inputs!$D$6-$F433)+(1-MIN(1,$H$50*$C433))*(1-MIN(1,Inputs!$G$6*$D433)*churn_nonbuyers)*(ic*Inputs!$C$6+fee_wd*Inputs!$E$6*(1-$B433)+fee_fx*Inputs!$D$6-cost_acc-cost_wd*Inputs!$E$6*(1-$B433)-cost_fx*Inputs!$D$6))</f>
        <v>211559.7373612</v>
      </c>
      <c r="H433" s="0" t="n">
        <f aca="false">12*Inputs!$B$7*(MIN(1,$H$51*$C433)*(ic*Inputs!$C$7+pE+fee_fx*Inputs!$D$7-cost_acc-cost_wd*Inputs!$E$7*$E433-cost_fx*Inputs!$D$7-$F433)+(1-MIN(1,$H$51*$C433))*(1-MIN(1,Inputs!$G$7*$D433)*churn_nonbuyers)*(ic*Inputs!$C$7+fee_wd*Inputs!$E$7*(1-$B433)+fee_fx*Inputs!$D$7-cost_acc-cost_wd*Inputs!$E$7*(1-$B433)-cost_fx*Inputs!$D$7))</f>
        <v>379290.558814801</v>
      </c>
      <c r="I433" s="0" t="n">
        <f aca="false">12*Inputs!$B$8*(MIN(1,$H$52*$C433)*(ic*Inputs!$C$8+pT-cost_acc-cost_wd*Inputs!$E$8-cost_fx*Inputs!$D$8-cost_ins)+(1-MIN(1,$H$52*$C433))*(1-MIN(1,Inputs!$G$8*$D433)*churn_nonbuyers)*(ic*Inputs!$C$8+fee_wd*Inputs!$E$8*(1-$B433)+fee_fx*Inputs!$D$8-cost_acc-cost_wd*Inputs!$E$8*(1-$B433)-cost_fx*Inputs!$D$8))</f>
        <v>187673.265605256</v>
      </c>
      <c r="J433" s="0" t="n">
        <f aca="false">G433+H433+I433-fixed</f>
        <v>78523.5617812567</v>
      </c>
      <c r="K433" s="0" t="n">
        <f aca="false">12*Inputs!$B$6*(1-MIN(1,Inputs!$G$6*$D433)*churn_nonbuyers)*(ic*Inputs!$C$6+fee_wd*Inputs!$E$6*(1-$B433)+fee_fx*Inputs!$D$6-cost_acc-cost_wd*Inputs!$E$6*(1-$B433)-cost_fx*Inputs!$D$6)</f>
        <v>159998.618682432</v>
      </c>
      <c r="L433" s="0" t="n">
        <f aca="false">12*Inputs!$B$7*(1-MIN(1,Inputs!$G$7*$D433)*churn_nonbuyers)*(ic*Inputs!$C$7+fee_wd*Inputs!$E$7*(1-$B433)+fee_fx*Inputs!$D$7-cost_acc-cost_wd*Inputs!$E$7*(1-$B433)-cost_fx*Inputs!$D$7)</f>
        <v>359295.290089459</v>
      </c>
      <c r="M433" s="0" t="n">
        <f aca="false">12*Inputs!$B$8*(1-MIN(1,Inputs!$G$8*$D433)*churn_nonbuyers)*(ic*Inputs!$C$8+fee_wd*Inputs!$E$8*(1-$B433)+fee_fx*Inputs!$D$8-cost_acc-cost_wd*Inputs!$E$8*(1-$B433)-cost_fx*Inputs!$D$8)</f>
        <v>127257.194918016</v>
      </c>
      <c r="N433" s="0" t="n">
        <f aca="false">K433+L433+I433-fixed</f>
        <v>6967.17437714711</v>
      </c>
      <c r="O433" s="0" t="n">
        <f aca="false">K433+L433+M433-fixed</f>
        <v>-53448.8963100927</v>
      </c>
      <c r="P433" s="0" t="n">
        <f aca="false">12*Inputs!$B$6*(1-MIN(1,Inputs!$F$6*$D433))*(ic*Inputs!$C$6+flat_fee-cost_acc-cost_wd*Inputs!$E$6*$E433-cost_fx*Inputs!$D$6)+12*Inputs!$B$7*(1-MIN(1,Inputs!$F$7*$D433))*(ic*Inputs!$C$7+flat_fee-cost_acc-cost_wd*Inputs!$E$7*$E433-cost_fx*Inputs!$D$7)+12*Inputs!$B$8*(1-MIN(1,Inputs!$F$8*$D433))*(ic*Inputs!$C$8+flat_fee-cost_acc-cost_wd*Inputs!$E$8*$E433-cost_fx*Inputs!$D$8)-fixed</f>
        <v>-25108.6806891999</v>
      </c>
    </row>
    <row r="434" customFormat="false" ht="15" hidden="false" customHeight="false" outlineLevel="0" collapsed="false">
      <c r="A434" s="0" t="n">
        <v>369</v>
      </c>
      <c r="B434" s="0" t="n">
        <v>0.094592</v>
      </c>
      <c r="C434" s="0" t="n">
        <v>0.646867</v>
      </c>
      <c r="D434" s="0" t="n">
        <v>1.45548</v>
      </c>
      <c r="E434" s="0" t="n">
        <v>1.109917</v>
      </c>
      <c r="F434" s="0" t="n">
        <v>0.062162</v>
      </c>
      <c r="G434" s="0" t="n">
        <f aca="false">12*Inputs!$B$6*(MIN(1,$H$50*$C434)*(ic*Inputs!$C$6+pS+fee_fx*Inputs!$D$6-cost_acc-cost_wd*Inputs!$E$6*$E434-cost_fx*Inputs!$D$6-$F434)+(1-MIN(1,$H$50*$C434))*(1-MIN(1,Inputs!$G$6*$D434)*churn_nonbuyers)*(ic*Inputs!$C$6+fee_wd*Inputs!$E$6*(1-$B434)+fee_fx*Inputs!$D$6-cost_acc-cost_wd*Inputs!$E$6*(1-$B434)-cost_fx*Inputs!$D$6))</f>
        <v>210257.473982851</v>
      </c>
      <c r="H434" s="0" t="n">
        <f aca="false">12*Inputs!$B$7*(MIN(1,$H$51*$C434)*(ic*Inputs!$C$7+pE+fee_fx*Inputs!$D$7-cost_acc-cost_wd*Inputs!$E$7*$E434-cost_fx*Inputs!$D$7-$F434)+(1-MIN(1,$H$51*$C434))*(1-MIN(1,Inputs!$G$7*$D434)*churn_nonbuyers)*(ic*Inputs!$C$7+fee_wd*Inputs!$E$7*(1-$B434)+fee_fx*Inputs!$D$7-cost_acc-cost_wd*Inputs!$E$7*(1-$B434)-cost_fx*Inputs!$D$7))</f>
        <v>406873.856666845</v>
      </c>
      <c r="I434" s="0" t="n">
        <f aca="false">12*Inputs!$B$8*(MIN(1,$H$52*$C434)*(ic*Inputs!$C$8+pT-cost_acc-cost_wd*Inputs!$E$8-cost_fx*Inputs!$D$8-cost_ins)+(1-MIN(1,$H$52*$C434))*(1-MIN(1,Inputs!$G$8*$D434)*churn_nonbuyers)*(ic*Inputs!$C$8+fee_wd*Inputs!$E$8*(1-$B434)+fee_fx*Inputs!$D$8-cost_acc-cost_wd*Inputs!$E$8*(1-$B434)-cost_fx*Inputs!$D$8))</f>
        <v>93241.996848</v>
      </c>
      <c r="J434" s="0" t="n">
        <f aca="false">G434+H434+I434-fixed</f>
        <v>10373.3274976951</v>
      </c>
      <c r="K434" s="0" t="n">
        <f aca="false">12*Inputs!$B$6*(1-MIN(1,Inputs!$G$6*$D434)*churn_nonbuyers)*(ic*Inputs!$C$6+fee_wd*Inputs!$E$6*(1-$B434)+fee_fx*Inputs!$D$6-cost_acc-cost_wd*Inputs!$E$6*(1-$B434)-cost_fx*Inputs!$D$6)</f>
        <v>174298.786301952</v>
      </c>
      <c r="L434" s="0" t="n">
        <f aca="false">12*Inputs!$B$7*(1-MIN(1,Inputs!$G$7*$D434)*churn_nonbuyers)*(ic*Inputs!$C$7+fee_wd*Inputs!$E$7*(1-$B434)+fee_fx*Inputs!$D$7-cost_acc-cost_wd*Inputs!$E$7*(1-$B434)-cost_fx*Inputs!$D$7)</f>
        <v>372568.029541171</v>
      </c>
      <c r="M434" s="0" t="n">
        <f aca="false">12*Inputs!$B$8*(1-MIN(1,Inputs!$G$8*$D434)*churn_nonbuyers)*(ic*Inputs!$C$8+fee_wd*Inputs!$E$8*(1-$B434)+fee_fx*Inputs!$D$8-cost_acc-cost_wd*Inputs!$E$8*(1-$B434)-cost_fx*Inputs!$D$8)</f>
        <v>0</v>
      </c>
      <c r="N434" s="0" t="n">
        <f aca="false">K434+L434+I434-fixed</f>
        <v>-59891.1873088768</v>
      </c>
      <c r="O434" s="0" t="n">
        <f aca="false">K434+L434+M434-fixed</f>
        <v>-153133.184156877</v>
      </c>
      <c r="P434" s="0" t="n">
        <f aca="false">12*Inputs!$B$6*(1-MIN(1,Inputs!$F$6*$D434))*(ic*Inputs!$C$6+flat_fee-cost_acc-cost_wd*Inputs!$E$6*$E434-cost_fx*Inputs!$D$6)+12*Inputs!$B$7*(1-MIN(1,Inputs!$F$7*$D434))*(ic*Inputs!$C$7+flat_fee-cost_acc-cost_wd*Inputs!$E$7*$E434-cost_fx*Inputs!$D$7)+12*Inputs!$B$8*(1-MIN(1,Inputs!$F$8*$D434))*(ic*Inputs!$C$8+flat_fee-cost_acc-cost_wd*Inputs!$E$8*$E434-cost_fx*Inputs!$D$8)-fixed</f>
        <v>-221854.4706016</v>
      </c>
    </row>
    <row r="435" customFormat="false" ht="15" hidden="false" customHeight="false" outlineLevel="0" collapsed="false">
      <c r="A435" s="0" t="n">
        <v>370</v>
      </c>
      <c r="B435" s="0" t="n">
        <v>0.216763</v>
      </c>
      <c r="C435" s="0" t="n">
        <v>0.759764</v>
      </c>
      <c r="D435" s="0" t="n">
        <v>1.369385</v>
      </c>
      <c r="E435" s="0" t="n">
        <v>1.292422</v>
      </c>
      <c r="F435" s="0" t="n">
        <v>0.098064</v>
      </c>
      <c r="G435" s="0" t="n">
        <f aca="false">12*Inputs!$B$6*(MIN(1,$H$50*$C435)*(ic*Inputs!$C$6+pS+fee_fx*Inputs!$D$6-cost_acc-cost_wd*Inputs!$E$6*$E435-cost_fx*Inputs!$D$6-$F435)+(1-MIN(1,$H$50*$C435))*(1-MIN(1,Inputs!$G$6*$D435)*churn_nonbuyers)*(ic*Inputs!$C$6+fee_wd*Inputs!$E$6*(1-$B435)+fee_fx*Inputs!$D$6-cost_acc-cost_wd*Inputs!$E$6*(1-$B435)-cost_fx*Inputs!$D$6))</f>
        <v>198078.131003266</v>
      </c>
      <c r="H435" s="0" t="n">
        <f aca="false">12*Inputs!$B$7*(MIN(1,$H$51*$C435)*(ic*Inputs!$C$7+pE+fee_fx*Inputs!$D$7-cost_acc-cost_wd*Inputs!$E$7*$E435-cost_fx*Inputs!$D$7-$F435)+(1-MIN(1,$H$51*$C435))*(1-MIN(1,Inputs!$G$7*$D435)*churn_nonbuyers)*(ic*Inputs!$C$7+fee_wd*Inputs!$E$7*(1-$B435)+fee_fx*Inputs!$D$7-cost_acc-cost_wd*Inputs!$E$7*(1-$B435)-cost_fx*Inputs!$D$7))</f>
        <v>384273.731171044</v>
      </c>
      <c r="I435" s="0" t="n">
        <f aca="false">12*Inputs!$B$8*(MIN(1,$H$52*$C435)*(ic*Inputs!$C$8+pT-cost_acc-cost_wd*Inputs!$E$8-cost_fx*Inputs!$D$8-cost_ins)+(1-MIN(1,$H$52*$C435))*(1-MIN(1,Inputs!$G$8*$D435)*churn_nonbuyers)*(ic*Inputs!$C$8+fee_wd*Inputs!$E$8*(1-$B435)+fee_fx*Inputs!$D$8-cost_acc-cost_wd*Inputs!$E$8*(1-$B435)-cost_fx*Inputs!$D$8))</f>
        <v>115644.568916102</v>
      </c>
      <c r="J435" s="0" t="n">
        <f aca="false">G435+H435+I435-fixed</f>
        <v>-2003.5689095885</v>
      </c>
      <c r="K435" s="0" t="n">
        <f aca="false">12*Inputs!$B$6*(1-MIN(1,Inputs!$G$6*$D435)*churn_nonbuyers)*(ic*Inputs!$C$6+fee_wd*Inputs!$E$6*(1-$B435)+fee_fx*Inputs!$D$6-cost_acc-cost_wd*Inputs!$E$6*(1-$B435)-cost_fx*Inputs!$D$6)</f>
        <v>158719.917605436</v>
      </c>
      <c r="L435" s="0" t="n">
        <f aca="false">12*Inputs!$B$7*(1-MIN(1,Inputs!$G$7*$D435)*churn_nonbuyers)*(ic*Inputs!$C$7+fee_wd*Inputs!$E$7*(1-$B435)+fee_fx*Inputs!$D$7-cost_acc-cost_wd*Inputs!$E$7*(1-$B435)-cost_fx*Inputs!$D$7)</f>
        <v>356704.361283262</v>
      </c>
      <c r="M435" s="0" t="n">
        <f aca="false">12*Inputs!$B$8*(1-MIN(1,Inputs!$G$8*$D435)*churn_nonbuyers)*(ic*Inputs!$C$8+fee_wd*Inputs!$E$8*(1-$B435)+fee_fx*Inputs!$D$8-cost_acc-cost_wd*Inputs!$E$8*(1-$B435)-cost_fx*Inputs!$D$8)</f>
        <v>13091.846425368</v>
      </c>
      <c r="N435" s="0" t="n">
        <f aca="false">K435+L435+I435-fixed</f>
        <v>-68931.1521952007</v>
      </c>
      <c r="O435" s="0" t="n">
        <f aca="false">K435+L435+M435-fixed</f>
        <v>-171483.874685934</v>
      </c>
      <c r="P435" s="0" t="n">
        <f aca="false">12*Inputs!$B$6*(1-MIN(1,Inputs!$F$6*$D435))*(ic*Inputs!$C$6+flat_fee-cost_acc-cost_wd*Inputs!$E$6*$E435-cost_fx*Inputs!$D$6)+12*Inputs!$B$7*(1-MIN(1,Inputs!$F$7*$D435))*(ic*Inputs!$C$7+flat_fee-cost_acc-cost_wd*Inputs!$E$7*$E435-cost_fx*Inputs!$D$7)+12*Inputs!$B$8*(1-MIN(1,Inputs!$F$8*$D435))*(ic*Inputs!$C$8+flat_fee-cost_acc-cost_wd*Inputs!$E$8*$E435-cost_fx*Inputs!$D$8)-fixed</f>
        <v>-238236.9361672</v>
      </c>
    </row>
    <row r="436" customFormat="false" ht="15" hidden="false" customHeight="false" outlineLevel="0" collapsed="false">
      <c r="A436" s="0" t="n">
        <v>371</v>
      </c>
      <c r="B436" s="0" t="n">
        <v>0.364616</v>
      </c>
      <c r="C436" s="0" t="n">
        <v>1.028206</v>
      </c>
      <c r="D436" s="0" t="n">
        <v>1.066537</v>
      </c>
      <c r="E436" s="0" t="n">
        <v>1.085114</v>
      </c>
      <c r="F436" s="0" t="n">
        <v>0.132943</v>
      </c>
      <c r="G436" s="0" t="n">
        <f aca="false">12*Inputs!$B$6*(MIN(1,$H$50*$C436)*(ic*Inputs!$C$6+pS+fee_fx*Inputs!$D$6-cost_acc-cost_wd*Inputs!$E$6*$E436-cost_fx*Inputs!$D$6-$F436)+(1-MIN(1,$H$50*$C436))*(1-MIN(1,Inputs!$G$6*$D436)*churn_nonbuyers)*(ic*Inputs!$C$6+fee_wd*Inputs!$E$6*(1-$B436)+fee_fx*Inputs!$D$6-cost_acc-cost_wd*Inputs!$E$6*(1-$B436)-cost_fx*Inputs!$D$6))</f>
        <v>199939.394804391</v>
      </c>
      <c r="H436" s="0" t="n">
        <f aca="false">12*Inputs!$B$7*(MIN(1,$H$51*$C436)*(ic*Inputs!$C$7+pE+fee_fx*Inputs!$D$7-cost_acc-cost_wd*Inputs!$E$7*$E436-cost_fx*Inputs!$D$7-$F436)+(1-MIN(1,$H$51*$C436))*(1-MIN(1,Inputs!$G$7*$D436)*churn_nonbuyers)*(ic*Inputs!$C$7+fee_wd*Inputs!$E$7*(1-$B436)+fee_fx*Inputs!$D$7-cost_acc-cost_wd*Inputs!$E$7*(1-$B436)-cost_fx*Inputs!$D$7))</f>
        <v>406360.841877353</v>
      </c>
      <c r="I436" s="0" t="n">
        <f aca="false">12*Inputs!$B$8*(MIN(1,$H$52*$C436)*(ic*Inputs!$C$8+pT-cost_acc-cost_wd*Inputs!$E$8-cost_fx*Inputs!$D$8-cost_ins)+(1-MIN(1,$H$52*$C436))*(1-MIN(1,Inputs!$G$8*$D436)*churn_nonbuyers)*(ic*Inputs!$C$8+fee_wd*Inputs!$E$8*(1-$B436)+fee_fx*Inputs!$D$8-cost_acc-cost_wd*Inputs!$E$8*(1-$B436)-cost_fx*Inputs!$D$8))</f>
        <v>170148.796272045</v>
      </c>
      <c r="J436" s="0" t="n">
        <f aca="false">G436+H436+I436-fixed</f>
        <v>76449.0329537886</v>
      </c>
      <c r="K436" s="0" t="n">
        <f aca="false">12*Inputs!$B$6*(1-MIN(1,Inputs!$G$6*$D436)*churn_nonbuyers)*(ic*Inputs!$C$6+fee_wd*Inputs!$E$6*(1-$B436)+fee_fx*Inputs!$D$6-cost_acc-cost_wd*Inputs!$E$6*(1-$B436)-cost_fx*Inputs!$D$6)</f>
        <v>141144.513514502</v>
      </c>
      <c r="L436" s="0" t="n">
        <f aca="false">12*Inputs!$B$7*(1-MIN(1,Inputs!$G$7*$D436)*churn_nonbuyers)*(ic*Inputs!$C$7+fee_wd*Inputs!$E$7*(1-$B436)+fee_fx*Inputs!$D$7-cost_acc-cost_wd*Inputs!$E$7*(1-$B436)-cost_fx*Inputs!$D$7)</f>
        <v>339474.410732701</v>
      </c>
      <c r="M436" s="0" t="n">
        <f aca="false">12*Inputs!$B$8*(1-MIN(1,Inputs!$G$8*$D436)*churn_nonbuyers)*(ic*Inputs!$C$8+fee_wd*Inputs!$E$8*(1-$B436)+fee_fx*Inputs!$D$8-cost_acc-cost_wd*Inputs!$E$8*(1-$B436)-cost_fx*Inputs!$D$8)</f>
        <v>78282.3071210112</v>
      </c>
      <c r="N436" s="0" t="n">
        <f aca="false">K436+L436+I436-fixed</f>
        <v>-49232.2794807516</v>
      </c>
      <c r="O436" s="0" t="n">
        <f aca="false">K436+L436+M436-fixed</f>
        <v>-141098.768631785</v>
      </c>
      <c r="P436" s="0" t="n">
        <f aca="false">12*Inputs!$B$6*(1-MIN(1,Inputs!$F$6*$D436))*(ic*Inputs!$C$6+flat_fee-cost_acc-cost_wd*Inputs!$E$6*$E436-cost_fx*Inputs!$D$6)+12*Inputs!$B$7*(1-MIN(1,Inputs!$F$7*$D436))*(ic*Inputs!$C$7+flat_fee-cost_acc-cost_wd*Inputs!$E$7*$E436-cost_fx*Inputs!$D$7)+12*Inputs!$B$8*(1-MIN(1,Inputs!$F$8*$D436))*(ic*Inputs!$C$8+flat_fee-cost_acc-cost_wd*Inputs!$E$8*$E436-cost_fx*Inputs!$D$8)-fixed</f>
        <v>-2460.15008367994</v>
      </c>
    </row>
    <row r="437" customFormat="false" ht="15" hidden="false" customHeight="false" outlineLevel="0" collapsed="false">
      <c r="A437" s="0" t="n">
        <v>372</v>
      </c>
      <c r="B437" s="0" t="n">
        <v>0.350491</v>
      </c>
      <c r="C437" s="0" t="n">
        <v>0.866225</v>
      </c>
      <c r="D437" s="0" t="n">
        <v>0.76398</v>
      </c>
      <c r="E437" s="0" t="n">
        <v>1.17942</v>
      </c>
      <c r="F437" s="0" t="n">
        <v>0.056234</v>
      </c>
      <c r="G437" s="0" t="n">
        <f aca="false">12*Inputs!$B$6*(MIN(1,$H$50*$C437)*(ic*Inputs!$C$6+pS+fee_fx*Inputs!$D$6-cost_acc-cost_wd*Inputs!$E$6*$E437-cost_fx*Inputs!$D$6-$F437)+(1-MIN(1,$H$50*$C437))*(1-MIN(1,Inputs!$G$6*$D437)*churn_nonbuyers)*(ic*Inputs!$C$6+fee_wd*Inputs!$E$6*(1-$B437)+fee_fx*Inputs!$D$6-cost_acc-cost_wd*Inputs!$E$6*(1-$B437)-cost_fx*Inputs!$D$6))</f>
        <v>194245.724091885</v>
      </c>
      <c r="H437" s="0" t="n">
        <f aca="false">12*Inputs!$B$7*(MIN(1,$H$51*$C437)*(ic*Inputs!$C$7+pE+fee_fx*Inputs!$D$7-cost_acc-cost_wd*Inputs!$E$7*$E437-cost_fx*Inputs!$D$7-$F437)+(1-MIN(1,$H$51*$C437))*(1-MIN(1,Inputs!$G$7*$D437)*churn_nonbuyers)*(ic*Inputs!$C$7+fee_wd*Inputs!$E$7*(1-$B437)+fee_fx*Inputs!$D$7-cost_acc-cost_wd*Inputs!$E$7*(1-$B437)-cost_fx*Inputs!$D$7))</f>
        <v>393619.370497306</v>
      </c>
      <c r="I437" s="0" t="n">
        <f aca="false">12*Inputs!$B$8*(MIN(1,$H$52*$C437)*(ic*Inputs!$C$8+pT-cost_acc-cost_wd*Inputs!$E$8-cost_fx*Inputs!$D$8-cost_ins)+(1-MIN(1,$H$52*$C437))*(1-MIN(1,Inputs!$G$8*$D437)*churn_nonbuyers)*(ic*Inputs!$C$8+fee_wd*Inputs!$E$8*(1-$B437)+fee_fx*Inputs!$D$8-cost_acc-cost_wd*Inputs!$E$8*(1-$B437)-cost_fx*Inputs!$D$8))</f>
        <v>181553.249856901</v>
      </c>
      <c r="J437" s="0" t="n">
        <f aca="false">G437+H437+I437-fixed</f>
        <v>69418.3444460915</v>
      </c>
      <c r="K437" s="0" t="n">
        <f aca="false">12*Inputs!$B$6*(1-MIN(1,Inputs!$G$6*$D437)*churn_nonbuyers)*(ic*Inputs!$C$6+fee_wd*Inputs!$E$6*(1-$B437)+fee_fx*Inputs!$D$6-cost_acc-cost_wd*Inputs!$E$6*(1-$B437)-cost_fx*Inputs!$D$6)</f>
        <v>145356.308022096</v>
      </c>
      <c r="L437" s="0" t="n">
        <f aca="false">12*Inputs!$B$7*(1-MIN(1,Inputs!$G$7*$D437)*churn_nonbuyers)*(ic*Inputs!$C$7+fee_wd*Inputs!$E$7*(1-$B437)+fee_fx*Inputs!$D$7-cost_acc-cost_wd*Inputs!$E$7*(1-$B437)-cost_fx*Inputs!$D$7)</f>
        <v>344644.952173258</v>
      </c>
      <c r="M437" s="0" t="n">
        <f aca="false">12*Inputs!$B$8*(1-MIN(1,Inputs!$G$8*$D437)*churn_nonbuyers)*(ic*Inputs!$C$8+fee_wd*Inputs!$E$8*(1-$B437)+fee_fx*Inputs!$D$8-cost_acc-cost_wd*Inputs!$E$8*(1-$B437)-cost_fx*Inputs!$D$8)</f>
        <v>144019.290236448</v>
      </c>
      <c r="N437" s="0" t="n">
        <f aca="false">K437+L437+I437-fixed</f>
        <v>-28445.4899477453</v>
      </c>
      <c r="O437" s="0" t="n">
        <f aca="false">K437+L437+M437-fixed</f>
        <v>-65979.4495681983</v>
      </c>
      <c r="P437" s="0" t="n">
        <f aca="false">12*Inputs!$B$6*(1-MIN(1,Inputs!$F$6*$D437))*(ic*Inputs!$C$6+flat_fee-cost_acc-cost_wd*Inputs!$E$6*$E437-cost_fx*Inputs!$D$6)+12*Inputs!$B$7*(1-MIN(1,Inputs!$F$7*$D437))*(ic*Inputs!$C$7+flat_fee-cost_acc-cost_wd*Inputs!$E$7*$E437-cost_fx*Inputs!$D$7)+12*Inputs!$B$8*(1-MIN(1,Inputs!$F$8*$D437))*(ic*Inputs!$C$8+flat_fee-cost_acc-cost_wd*Inputs!$E$8*$E437-cost_fx*Inputs!$D$8)-fixed</f>
        <v>115897.636544</v>
      </c>
    </row>
    <row r="438" customFormat="false" ht="15" hidden="false" customHeight="false" outlineLevel="0" collapsed="false">
      <c r="A438" s="0" t="n">
        <v>373</v>
      </c>
      <c r="B438" s="0" t="n">
        <v>0.332925</v>
      </c>
      <c r="C438" s="0" t="n">
        <v>0.896272</v>
      </c>
      <c r="D438" s="0" t="n">
        <v>1.050649</v>
      </c>
      <c r="E438" s="0" t="n">
        <v>1.148269</v>
      </c>
      <c r="F438" s="0" t="n">
        <v>0.295096</v>
      </c>
      <c r="G438" s="0" t="n">
        <f aca="false">12*Inputs!$B$6*(MIN(1,$H$50*$C438)*(ic*Inputs!$C$6+pS+fee_fx*Inputs!$D$6-cost_acc-cost_wd*Inputs!$E$6*$E438-cost_fx*Inputs!$D$6-$F438)+(1-MIN(1,$H$50*$C438))*(1-MIN(1,Inputs!$G$6*$D438)*churn_nonbuyers)*(ic*Inputs!$C$6+fee_wd*Inputs!$E$6*(1-$B438)+fee_fx*Inputs!$D$6-cost_acc-cost_wd*Inputs!$E$6*(1-$B438)-cost_fx*Inputs!$D$6))</f>
        <v>191866.208540102</v>
      </c>
      <c r="H438" s="0" t="n">
        <f aca="false">12*Inputs!$B$7*(MIN(1,$H$51*$C438)*(ic*Inputs!$C$7+pE+fee_fx*Inputs!$D$7-cost_acc-cost_wd*Inputs!$E$7*$E438-cost_fx*Inputs!$D$7-$F438)+(1-MIN(1,$H$51*$C438))*(1-MIN(1,Inputs!$G$7*$D438)*churn_nonbuyers)*(ic*Inputs!$C$7+fee_wd*Inputs!$E$7*(1-$B438)+fee_fx*Inputs!$D$7-cost_acc-cost_wd*Inputs!$E$7*(1-$B438)-cost_fx*Inputs!$D$7))</f>
        <v>385828.751244075</v>
      </c>
      <c r="I438" s="0" t="n">
        <f aca="false">12*Inputs!$B$8*(MIN(1,$H$52*$C438)*(ic*Inputs!$C$8+pT-cost_acc-cost_wd*Inputs!$E$8-cost_fx*Inputs!$D$8-cost_ins)+(1-MIN(1,$H$52*$C438))*(1-MIN(1,Inputs!$G$8*$D438)*churn_nonbuyers)*(ic*Inputs!$C$8+fee_wd*Inputs!$E$8*(1-$B438)+fee_fx*Inputs!$D$8-cost_acc-cost_wd*Inputs!$E$8*(1-$B438)-cost_fx*Inputs!$D$8))</f>
        <v>159790.995003629</v>
      </c>
      <c r="J438" s="0" t="n">
        <f aca="false">G438+H438+I438-fixed</f>
        <v>37485.9547878053</v>
      </c>
      <c r="K438" s="0" t="n">
        <f aca="false">12*Inputs!$B$6*(1-MIN(1,Inputs!$G$6*$D438)*churn_nonbuyers)*(ic*Inputs!$C$6+fee_wd*Inputs!$E$6*(1-$B438)+fee_fx*Inputs!$D$6-cost_acc-cost_wd*Inputs!$E$6*(1-$B438)-cost_fx*Inputs!$D$6)</f>
        <v>145586.72677194</v>
      </c>
      <c r="L438" s="0" t="n">
        <f aca="false">12*Inputs!$B$7*(1-MIN(1,Inputs!$G$7*$D438)*churn_nonbuyers)*(ic*Inputs!$C$7+fee_wd*Inputs!$E$7*(1-$B438)+fee_fx*Inputs!$D$7-cost_acc-cost_wd*Inputs!$E$7*(1-$B438)-cost_fx*Inputs!$D$7)</f>
        <v>344061.230911164</v>
      </c>
      <c r="M438" s="0" t="n">
        <f aca="false">12*Inputs!$B$8*(1-MIN(1,Inputs!$G$8*$D438)*churn_nonbuyers)*(ic*Inputs!$C$8+fee_wd*Inputs!$E$8*(1-$B438)+fee_fx*Inputs!$D$8-cost_acc-cost_wd*Inputs!$E$8*(1-$B438)-cost_fx*Inputs!$D$8)</f>
        <v>82120.17037572</v>
      </c>
      <c r="N438" s="0" t="n">
        <f aca="false">K438+L438+I438-fixed</f>
        <v>-50561.0473132671</v>
      </c>
      <c r="O438" s="0" t="n">
        <f aca="false">K438+L438+M438-fixed</f>
        <v>-128231.871941176</v>
      </c>
      <c r="P438" s="0" t="n">
        <f aca="false">12*Inputs!$B$6*(1-MIN(1,Inputs!$F$6*$D438))*(ic*Inputs!$C$6+flat_fee-cost_acc-cost_wd*Inputs!$E$6*$E438-cost_fx*Inputs!$D$6)+12*Inputs!$B$7*(1-MIN(1,Inputs!$F$7*$D438))*(ic*Inputs!$C$7+flat_fee-cost_acc-cost_wd*Inputs!$E$7*$E438-cost_fx*Inputs!$D$7)+12*Inputs!$B$8*(1-MIN(1,Inputs!$F$8*$D438))*(ic*Inputs!$C$8+flat_fee-cost_acc-cost_wd*Inputs!$E$8*$E438-cost_fx*Inputs!$D$8)-fixed</f>
        <v>-20340.27489256</v>
      </c>
    </row>
    <row r="439" customFormat="false" ht="15" hidden="false" customHeight="false" outlineLevel="0" collapsed="false">
      <c r="A439" s="0" t="n">
        <v>374</v>
      </c>
      <c r="B439" s="0" t="n">
        <v>0.304477</v>
      </c>
      <c r="C439" s="0" t="n">
        <v>0.766081</v>
      </c>
      <c r="D439" s="0" t="n">
        <v>0.768937</v>
      </c>
      <c r="E439" s="0" t="n">
        <v>1.080794</v>
      </c>
      <c r="F439" s="0" t="n">
        <v>0.182995</v>
      </c>
      <c r="G439" s="0" t="n">
        <f aca="false">12*Inputs!$B$6*(MIN(1,$H$50*$C439)*(ic*Inputs!$C$6+pS+fee_fx*Inputs!$D$6-cost_acc-cost_wd*Inputs!$E$6*$E439-cost_fx*Inputs!$D$6-$F439)+(1-MIN(1,$H$50*$C439))*(1-MIN(1,Inputs!$G$6*$D439)*churn_nonbuyers)*(ic*Inputs!$C$6+fee_wd*Inputs!$E$6*(1-$B439)+fee_fx*Inputs!$D$6-cost_acc-cost_wd*Inputs!$E$6*(1-$B439)-cost_fx*Inputs!$D$6))</f>
        <v>194042.669364966</v>
      </c>
      <c r="H439" s="0" t="n">
        <f aca="false">12*Inputs!$B$7*(MIN(1,$H$51*$C439)*(ic*Inputs!$C$7+pE+fee_fx*Inputs!$D$7-cost_acc-cost_wd*Inputs!$E$7*$E439-cost_fx*Inputs!$D$7-$F439)+(1-MIN(1,$H$51*$C439))*(1-MIN(1,Inputs!$G$7*$D439)*churn_nonbuyers)*(ic*Inputs!$C$7+fee_wd*Inputs!$E$7*(1-$B439)+fee_fx*Inputs!$D$7-cost_acc-cost_wd*Inputs!$E$7*(1-$B439)-cost_fx*Inputs!$D$7))</f>
        <v>395521.155760371</v>
      </c>
      <c r="I439" s="0" t="n">
        <f aca="false">12*Inputs!$B$8*(MIN(1,$H$52*$C439)*(ic*Inputs!$C$8+pT-cost_acc-cost_wd*Inputs!$E$8-cost_fx*Inputs!$D$8-cost_ins)+(1-MIN(1,$H$52*$C439))*(1-MIN(1,Inputs!$G$8*$D439)*churn_nonbuyers)*(ic*Inputs!$C$8+fee_wd*Inputs!$E$8*(1-$B439)+fee_fx*Inputs!$D$8-cost_acc-cost_wd*Inputs!$E$8*(1-$B439)-cost_fx*Inputs!$D$8))</f>
        <v>177188.752425201</v>
      </c>
      <c r="J439" s="0" t="n">
        <f aca="false">G439+H439+I439-fixed</f>
        <v>66752.5775505388</v>
      </c>
      <c r="K439" s="0" t="n">
        <f aca="false">12*Inputs!$B$6*(1-MIN(1,Inputs!$G$6*$D439)*churn_nonbuyers)*(ic*Inputs!$C$6+fee_wd*Inputs!$E$6*(1-$B439)+fee_fx*Inputs!$D$6-cost_acc-cost_wd*Inputs!$E$6*(1-$B439)-cost_fx*Inputs!$D$6)</f>
        <v>151690.117182833</v>
      </c>
      <c r="L439" s="0" t="n">
        <f aca="false">12*Inputs!$B$7*(1-MIN(1,Inputs!$G$7*$D439)*churn_nonbuyers)*(ic*Inputs!$C$7+fee_wd*Inputs!$E$7*(1-$B439)+fee_fx*Inputs!$D$7-cost_acc-cost_wd*Inputs!$E$7*(1-$B439)-cost_fx*Inputs!$D$7)</f>
        <v>351065.6641337</v>
      </c>
      <c r="M439" s="0" t="n">
        <f aca="false">12*Inputs!$B$8*(1-MIN(1,Inputs!$G$8*$D439)*churn_nonbuyers)*(ic*Inputs!$C$8+fee_wd*Inputs!$E$8*(1-$B439)+fee_fx*Inputs!$D$8-cost_acc-cost_wd*Inputs!$E$8*(1-$B439)-cost_fx*Inputs!$D$8)</f>
        <v>143964.932239886</v>
      </c>
      <c r="N439" s="0" t="n">
        <f aca="false">K439+L439+I439-fixed</f>
        <v>-20055.4662582662</v>
      </c>
      <c r="O439" s="0" t="n">
        <f aca="false">K439+L439+M439-fixed</f>
        <v>-53279.2864435811</v>
      </c>
      <c r="P439" s="0" t="n">
        <f aca="false">12*Inputs!$B$6*(1-MIN(1,Inputs!$F$6*$D439))*(ic*Inputs!$C$6+flat_fee-cost_acc-cost_wd*Inputs!$E$6*$E439-cost_fx*Inputs!$D$6)+12*Inputs!$B$7*(1-MIN(1,Inputs!$F$7*$D439))*(ic*Inputs!$C$7+flat_fee-cost_acc-cost_wd*Inputs!$E$7*$E439-cost_fx*Inputs!$D$7)+12*Inputs!$B$8*(1-MIN(1,Inputs!$F$8*$D439))*(ic*Inputs!$C$8+flat_fee-cost_acc-cost_wd*Inputs!$E$8*$E439-cost_fx*Inputs!$D$8)-fixed</f>
        <v>161391.44649872</v>
      </c>
    </row>
    <row r="440" customFormat="false" ht="15" hidden="false" customHeight="false" outlineLevel="0" collapsed="false">
      <c r="A440" s="0" t="n">
        <v>375</v>
      </c>
      <c r="B440" s="0" t="n">
        <v>0.201225</v>
      </c>
      <c r="C440" s="0" t="n">
        <v>0.786906</v>
      </c>
      <c r="D440" s="0" t="n">
        <v>1.297914</v>
      </c>
      <c r="E440" s="0" t="n">
        <v>1.385102</v>
      </c>
      <c r="F440" s="0" t="n">
        <v>0.30024</v>
      </c>
      <c r="G440" s="0" t="n">
        <f aca="false">12*Inputs!$B$6*(MIN(1,$H$50*$C440)*(ic*Inputs!$C$6+pS+fee_fx*Inputs!$D$6-cost_acc-cost_wd*Inputs!$E$6*$E440-cost_fx*Inputs!$D$6-$F440)+(1-MIN(1,$H$50*$C440))*(1-MIN(1,Inputs!$G$6*$D440)*churn_nonbuyers)*(ic*Inputs!$C$6+fee_wd*Inputs!$E$6*(1-$B440)+fee_fx*Inputs!$D$6-cost_acc-cost_wd*Inputs!$E$6*(1-$B440)-cost_fx*Inputs!$D$6))</f>
        <v>196669.450524074</v>
      </c>
      <c r="H440" s="0" t="n">
        <f aca="false">12*Inputs!$B$7*(MIN(1,$H$51*$C440)*(ic*Inputs!$C$7+pE+fee_fx*Inputs!$D$7-cost_acc-cost_wd*Inputs!$E$7*$E440-cost_fx*Inputs!$D$7-$F440)+(1-MIN(1,$H$51*$C440))*(1-MIN(1,Inputs!$G$7*$D440)*churn_nonbuyers)*(ic*Inputs!$C$7+fee_wd*Inputs!$E$7*(1-$B440)+fee_fx*Inputs!$D$7-cost_acc-cost_wd*Inputs!$E$7*(1-$B440)-cost_fx*Inputs!$D$7))</f>
        <v>369713.290050649</v>
      </c>
      <c r="I440" s="0" t="n">
        <f aca="false">12*Inputs!$B$8*(MIN(1,$H$52*$C440)*(ic*Inputs!$C$8+pT-cost_acc-cost_wd*Inputs!$E$8-cost_fx*Inputs!$D$8-cost_ins)+(1-MIN(1,$H$52*$C440))*(1-MIN(1,Inputs!$G$8*$D440)*churn_nonbuyers)*(ic*Inputs!$C$8+fee_wd*Inputs!$E$8*(1-$B440)+fee_fx*Inputs!$D$8-cost_acc-cost_wd*Inputs!$E$8*(1-$B440)-cost_fx*Inputs!$D$8))</f>
        <v>126439.758421206</v>
      </c>
      <c r="J440" s="0" t="n">
        <f aca="false">G440+H440+I440-fixed</f>
        <v>-7177.50100407167</v>
      </c>
      <c r="K440" s="0" t="n">
        <f aca="false">12*Inputs!$B$6*(1-MIN(1,Inputs!$G$6*$D440)*churn_nonbuyers)*(ic*Inputs!$C$6+fee_wd*Inputs!$E$6*(1-$B440)+fee_fx*Inputs!$D$6-cost_acc-cost_wd*Inputs!$E$6*(1-$B440)-cost_fx*Inputs!$D$6)</f>
        <v>161421.07064148</v>
      </c>
      <c r="L440" s="0" t="n">
        <f aca="false">12*Inputs!$B$7*(1-MIN(1,Inputs!$G$7*$D440)*churn_nonbuyers)*(ic*Inputs!$C$7+fee_wd*Inputs!$E$7*(1-$B440)+fee_fx*Inputs!$D$7-cost_acc-cost_wd*Inputs!$E$7*(1-$B440)-cost_fx*Inputs!$D$7)</f>
        <v>359652.298512888</v>
      </c>
      <c r="M440" s="0" t="n">
        <f aca="false">12*Inputs!$B$8*(1-MIN(1,Inputs!$G$8*$D440)*churn_nonbuyers)*(ic*Inputs!$C$8+fee_wd*Inputs!$E$8*(1-$B440)+fee_fx*Inputs!$D$8-cost_acc-cost_wd*Inputs!$E$8*(1-$B440)-cost_fx*Inputs!$D$8)</f>
        <v>28969.21350024</v>
      </c>
      <c r="N440" s="0" t="n">
        <f aca="false">K440+L440+I440-fixed</f>
        <v>-52486.8724244258</v>
      </c>
      <c r="O440" s="0" t="n">
        <f aca="false">K440+L440+M440-fixed</f>
        <v>-149957.417345392</v>
      </c>
      <c r="P440" s="0" t="n">
        <f aca="false">12*Inputs!$B$6*(1-MIN(1,Inputs!$F$6*$D440))*(ic*Inputs!$C$6+flat_fee-cost_acc-cost_wd*Inputs!$E$6*$E440-cost_fx*Inputs!$D$6)+12*Inputs!$B$7*(1-MIN(1,Inputs!$F$7*$D440))*(ic*Inputs!$C$7+flat_fee-cost_acc-cost_wd*Inputs!$E$7*$E440-cost_fx*Inputs!$D$7)+12*Inputs!$B$8*(1-MIN(1,Inputs!$F$8*$D440))*(ic*Inputs!$C$8+flat_fee-cost_acc-cost_wd*Inputs!$E$8*$E440-cost_fx*Inputs!$D$8)-fixed</f>
        <v>-236359.56365728</v>
      </c>
    </row>
    <row r="441" customFormat="false" ht="15" hidden="false" customHeight="false" outlineLevel="0" collapsed="false">
      <c r="A441" s="0" t="n">
        <v>376</v>
      </c>
      <c r="B441" s="0" t="n">
        <v>0.205588</v>
      </c>
      <c r="C441" s="0" t="n">
        <v>0.956155</v>
      </c>
      <c r="D441" s="0" t="n">
        <v>1.579059</v>
      </c>
      <c r="E441" s="0" t="n">
        <v>1.385505</v>
      </c>
      <c r="F441" s="0" t="n">
        <v>0.124107</v>
      </c>
      <c r="G441" s="0" t="n">
        <f aca="false">12*Inputs!$B$6*(MIN(1,$H$50*$C441)*(ic*Inputs!$C$6+pS+fee_fx*Inputs!$D$6-cost_acc-cost_wd*Inputs!$E$6*$E441-cost_fx*Inputs!$D$6-$F441)+(1-MIN(1,$H$50*$C441))*(1-MIN(1,Inputs!$G$6*$D441)*churn_nonbuyers)*(ic*Inputs!$C$6+fee_wd*Inputs!$E$6*(1-$B441)+fee_fx*Inputs!$D$6-cost_acc-cost_wd*Inputs!$E$6*(1-$B441)-cost_fx*Inputs!$D$6))</f>
        <v>205346.627116612</v>
      </c>
      <c r="H441" s="0" t="n">
        <f aca="false">12*Inputs!$B$7*(MIN(1,$H$51*$C441)*(ic*Inputs!$C$7+pE+fee_fx*Inputs!$D$7-cost_acc-cost_wd*Inputs!$E$7*$E441-cost_fx*Inputs!$D$7-$F441)+(1-MIN(1,$H$51*$C441))*(1-MIN(1,Inputs!$G$7*$D441)*churn_nonbuyers)*(ic*Inputs!$C$7+fee_wd*Inputs!$E$7*(1-$B441)+fee_fx*Inputs!$D$7-cost_acc-cost_wd*Inputs!$E$7*(1-$B441)-cost_fx*Inputs!$D$7))</f>
        <v>379214.518053755</v>
      </c>
      <c r="I441" s="0" t="n">
        <f aca="false">12*Inputs!$B$8*(MIN(1,$H$52*$C441)*(ic*Inputs!$C$8+pT-cost_acc-cost_wd*Inputs!$E$8-cost_fx*Inputs!$D$8-cost_ins)+(1-MIN(1,$H$52*$C441))*(1-MIN(1,Inputs!$G$8*$D441)*churn_nonbuyers)*(ic*Inputs!$C$8+fee_wd*Inputs!$E$8*(1-$B441)+fee_fx*Inputs!$D$8-cost_acc-cost_wd*Inputs!$E$8*(1-$B441)-cost_fx*Inputs!$D$8))</f>
        <v>137824.00632</v>
      </c>
      <c r="J441" s="0" t="n">
        <f aca="false">G441+H441+I441-fixed</f>
        <v>22385.1514903675</v>
      </c>
      <c r="K441" s="0" t="n">
        <f aca="false">12*Inputs!$B$6*(1-MIN(1,Inputs!$G$6*$D441)*churn_nonbuyers)*(ic*Inputs!$C$6+fee_wd*Inputs!$E$6*(1-$B441)+fee_fx*Inputs!$D$6-cost_acc-cost_wd*Inputs!$E$6*(1-$B441)-cost_fx*Inputs!$D$6)</f>
        <v>158415.789468182</v>
      </c>
      <c r="L441" s="0" t="n">
        <f aca="false">12*Inputs!$B$7*(1-MIN(1,Inputs!$G$7*$D441)*churn_nonbuyers)*(ic*Inputs!$C$7+fee_wd*Inputs!$E$7*(1-$B441)+fee_fx*Inputs!$D$7-cost_acc-cost_wd*Inputs!$E$7*(1-$B441)-cost_fx*Inputs!$D$7)</f>
        <v>355897.45604891</v>
      </c>
      <c r="M441" s="0" t="n">
        <f aca="false">12*Inputs!$B$8*(1-MIN(1,Inputs!$G$8*$D441)*churn_nonbuyers)*(ic*Inputs!$C$8+fee_wd*Inputs!$E$8*(1-$B441)+fee_fx*Inputs!$D$8-cost_acc-cost_wd*Inputs!$E$8*(1-$B441)-cost_fx*Inputs!$D$8)</f>
        <v>0</v>
      </c>
      <c r="N441" s="0" t="n">
        <f aca="false">K441+L441+I441-fixed</f>
        <v>-47862.748162908</v>
      </c>
      <c r="O441" s="0" t="n">
        <f aca="false">K441+L441+M441-fixed</f>
        <v>-185686.754482908</v>
      </c>
      <c r="P441" s="0" t="n">
        <f aca="false">12*Inputs!$B$6*(1-MIN(1,Inputs!$F$6*$D441))*(ic*Inputs!$C$6+flat_fee-cost_acc-cost_wd*Inputs!$E$6*$E441-cost_fx*Inputs!$D$6)+12*Inputs!$B$7*(1-MIN(1,Inputs!$F$7*$D441))*(ic*Inputs!$C$7+flat_fee-cost_acc-cost_wd*Inputs!$E$7*$E441-cost_fx*Inputs!$D$7)+12*Inputs!$B$8*(1-MIN(1,Inputs!$F$8*$D441))*(ic*Inputs!$C$8+flat_fee-cost_acc-cost_wd*Inputs!$E$8*$E441-cost_fx*Inputs!$D$8)-fixed</f>
        <v>-369038.5102012</v>
      </c>
    </row>
    <row r="442" customFormat="false" ht="15" hidden="false" customHeight="false" outlineLevel="0" collapsed="false">
      <c r="A442" s="0" t="n">
        <v>377</v>
      </c>
      <c r="B442" s="0" t="n">
        <v>0.217803</v>
      </c>
      <c r="C442" s="0" t="n">
        <v>1.071575</v>
      </c>
      <c r="D442" s="0" t="n">
        <v>1.198097</v>
      </c>
      <c r="E442" s="0" t="n">
        <v>1.103078</v>
      </c>
      <c r="F442" s="0" t="n">
        <v>0.136958</v>
      </c>
      <c r="G442" s="0" t="n">
        <f aca="false">12*Inputs!$B$6*(MIN(1,$H$50*$C442)*(ic*Inputs!$C$6+pS+fee_fx*Inputs!$D$6-cost_acc-cost_wd*Inputs!$E$6*$E442-cost_fx*Inputs!$D$6-$F442)+(1-MIN(1,$H$50*$C442))*(1-MIN(1,Inputs!$G$6*$D442)*churn_nonbuyers)*(ic*Inputs!$C$6+fee_wd*Inputs!$E$6*(1-$B442)+fee_fx*Inputs!$D$6-cost_acc-cost_wd*Inputs!$E$6*(1-$B442)-cost_fx*Inputs!$D$6))</f>
        <v>219150.854204143</v>
      </c>
      <c r="H442" s="0" t="n">
        <f aca="false">12*Inputs!$B$7*(MIN(1,$H$51*$C442)*(ic*Inputs!$C$7+pE+fee_fx*Inputs!$D$7-cost_acc-cost_wd*Inputs!$E$7*$E442-cost_fx*Inputs!$D$7-$F442)+(1-MIN(1,$H$51*$C442))*(1-MIN(1,Inputs!$G$7*$D442)*churn_nonbuyers)*(ic*Inputs!$C$7+fee_wd*Inputs!$E$7*(1-$B442)+fee_fx*Inputs!$D$7-cost_acc-cost_wd*Inputs!$E$7*(1-$B442)-cost_fx*Inputs!$D$7))</f>
        <v>417571.032914402</v>
      </c>
      <c r="I442" s="0" t="n">
        <f aca="false">12*Inputs!$B$8*(MIN(1,$H$52*$C442)*(ic*Inputs!$C$8+pT-cost_acc-cost_wd*Inputs!$E$8-cost_fx*Inputs!$D$8-cost_ins)+(1-MIN(1,$H$52*$C442))*(1-MIN(1,Inputs!$G$8*$D442)*churn_nonbuyers)*(ic*Inputs!$C$8+fee_wd*Inputs!$E$8*(1-$B442)+fee_fx*Inputs!$D$8-cost_acc-cost_wd*Inputs!$E$8*(1-$B442)-cost_fx*Inputs!$D$8))</f>
        <v>167198.918130734</v>
      </c>
      <c r="J442" s="0" t="n">
        <f aca="false">G442+H442+I442-fixed</f>
        <v>103920.805249279</v>
      </c>
      <c r="K442" s="0" t="n">
        <f aca="false">12*Inputs!$B$6*(1-MIN(1,Inputs!$G$6*$D442)*churn_nonbuyers)*(ic*Inputs!$C$6+fee_wd*Inputs!$E$6*(1-$B442)+fee_fx*Inputs!$D$6-cost_acc-cost_wd*Inputs!$E$6*(1-$B442)-cost_fx*Inputs!$D$6)</f>
        <v>160038.383910415</v>
      </c>
      <c r="L442" s="0" t="n">
        <f aca="false">12*Inputs!$B$7*(1-MIN(1,Inputs!$G$7*$D442)*churn_nonbuyers)*(ic*Inputs!$C$7+fee_wd*Inputs!$E$7*(1-$B442)+fee_fx*Inputs!$D$7-cost_acc-cost_wd*Inputs!$E$7*(1-$B442)-cost_fx*Inputs!$D$7)</f>
        <v>358471.486890249</v>
      </c>
      <c r="M442" s="0" t="n">
        <f aca="false">12*Inputs!$B$8*(1-MIN(1,Inputs!$G$8*$D442)*churn_nonbuyers)*(ic*Inputs!$C$8+fee_wd*Inputs!$E$8*(1-$B442)+fee_fx*Inputs!$D$8-cost_acc-cost_wd*Inputs!$E$8*(1-$B442)-cost_fx*Inputs!$D$8)</f>
        <v>50972.1439019376</v>
      </c>
      <c r="N442" s="0" t="n">
        <f aca="false">K442+L442+I442-fixed</f>
        <v>-14291.2110686011</v>
      </c>
      <c r="O442" s="0" t="n">
        <f aca="false">K442+L442+M442-fixed</f>
        <v>-130517.985297398</v>
      </c>
      <c r="P442" s="0" t="n">
        <f aca="false">12*Inputs!$B$6*(1-MIN(1,Inputs!$F$6*$D442))*(ic*Inputs!$C$6+flat_fee-cost_acc-cost_wd*Inputs!$E$6*$E442-cost_fx*Inputs!$D$6)+12*Inputs!$B$7*(1-MIN(1,Inputs!$F$7*$D442))*(ic*Inputs!$C$7+flat_fee-cost_acc-cost_wd*Inputs!$E$7*$E442-cost_fx*Inputs!$D$7)+12*Inputs!$B$8*(1-MIN(1,Inputs!$F$8*$D442))*(ic*Inputs!$C$8+flat_fee-cost_acc-cost_wd*Inputs!$E$8*$E442-cost_fx*Inputs!$D$8)-fixed</f>
        <v>-80869.4748001599</v>
      </c>
    </row>
    <row r="443" customFormat="false" ht="15" hidden="false" customHeight="false" outlineLevel="0" collapsed="false">
      <c r="A443" s="0" t="n">
        <v>378</v>
      </c>
      <c r="B443" s="0" t="n">
        <v>0.264186</v>
      </c>
      <c r="C443" s="0" t="n">
        <v>0.70048</v>
      </c>
      <c r="D443" s="0" t="n">
        <v>1.743138</v>
      </c>
      <c r="E443" s="0" t="n">
        <v>1.119568</v>
      </c>
      <c r="F443" s="0" t="n">
        <v>0.07371</v>
      </c>
      <c r="G443" s="0" t="n">
        <f aca="false">12*Inputs!$B$6*(MIN(1,$H$50*$C443)*(ic*Inputs!$C$6+pS+fee_fx*Inputs!$D$6-cost_acc-cost_wd*Inputs!$E$6*$E443-cost_fx*Inputs!$D$6-$F443)+(1-MIN(1,$H$50*$C443))*(1-MIN(1,Inputs!$G$6*$D443)*churn_nonbuyers)*(ic*Inputs!$C$6+fee_wd*Inputs!$E$6*(1-$B443)+fee_fx*Inputs!$D$6-cost_acc-cost_wd*Inputs!$E$6*(1-$B443)-cost_fx*Inputs!$D$6))</f>
        <v>189299.700384505</v>
      </c>
      <c r="H443" s="0" t="n">
        <f aca="false">12*Inputs!$B$7*(MIN(1,$H$51*$C443)*(ic*Inputs!$C$7+pE+fee_fx*Inputs!$D$7-cost_acc-cost_wd*Inputs!$E$7*$E443-cost_fx*Inputs!$D$7-$F443)+(1-MIN(1,$H$51*$C443))*(1-MIN(1,Inputs!$G$7*$D443)*churn_nonbuyers)*(ic*Inputs!$C$7+fee_wd*Inputs!$E$7*(1-$B443)+fee_fx*Inputs!$D$7-cost_acc-cost_wd*Inputs!$E$7*(1-$B443)-cost_fx*Inputs!$D$7))</f>
        <v>389392.917865804</v>
      </c>
      <c r="I443" s="0" t="n">
        <f aca="false">12*Inputs!$B$8*(MIN(1,$H$52*$C443)*(ic*Inputs!$C$8+pT-cost_acc-cost_wd*Inputs!$E$8-cost_fx*Inputs!$D$8-cost_ins)+(1-MIN(1,$H$52*$C443))*(1-MIN(1,Inputs!$G$8*$D443)*churn_nonbuyers)*(ic*Inputs!$C$8+fee_wd*Inputs!$E$8*(1-$B443)+fee_fx*Inputs!$D$8-cost_acc-cost_wd*Inputs!$E$8*(1-$B443)-cost_fx*Inputs!$D$8))</f>
        <v>100969.98912</v>
      </c>
      <c r="J443" s="0" t="n">
        <f aca="false">G443+H443+I443-fixed</f>
        <v>-20337.3926296905</v>
      </c>
      <c r="K443" s="0" t="n">
        <f aca="false">12*Inputs!$B$6*(1-MIN(1,Inputs!$G$6*$D443)*churn_nonbuyers)*(ic*Inputs!$C$6+fee_wd*Inputs!$E$6*(1-$B443)+fee_fx*Inputs!$D$6-cost_acc-cost_wd*Inputs!$E$6*(1-$B443)-cost_fx*Inputs!$D$6)</f>
        <v>149302.07608081</v>
      </c>
      <c r="L443" s="0" t="n">
        <f aca="false">12*Inputs!$B$7*(1-MIN(1,Inputs!$G$7*$D443)*churn_nonbuyers)*(ic*Inputs!$C$7+fee_wd*Inputs!$E$7*(1-$B443)+fee_fx*Inputs!$D$7-cost_acc-cost_wd*Inputs!$E$7*(1-$B443)-cost_fx*Inputs!$D$7)</f>
        <v>346061.633424486</v>
      </c>
      <c r="M443" s="0" t="n">
        <f aca="false">12*Inputs!$B$8*(1-MIN(1,Inputs!$G$8*$D443)*churn_nonbuyers)*(ic*Inputs!$C$8+fee_wd*Inputs!$E$8*(1-$B443)+fee_fx*Inputs!$D$8-cost_acc-cost_wd*Inputs!$E$8*(1-$B443)-cost_fx*Inputs!$D$8)</f>
        <v>0</v>
      </c>
      <c r="N443" s="0" t="n">
        <f aca="false">K443+L443+I443-fixed</f>
        <v>-103666.301374704</v>
      </c>
      <c r="O443" s="0" t="n">
        <f aca="false">K443+L443+M443-fixed</f>
        <v>-204636.290494705</v>
      </c>
      <c r="P443" s="0" t="n">
        <f aca="false">12*Inputs!$B$6*(1-MIN(1,Inputs!$F$6*$D443))*(ic*Inputs!$C$6+flat_fee-cost_acc-cost_wd*Inputs!$E$6*$E443-cost_fx*Inputs!$D$6)+12*Inputs!$B$7*(1-MIN(1,Inputs!$F$7*$D443))*(ic*Inputs!$C$7+flat_fee-cost_acc-cost_wd*Inputs!$E$7*$E443-cost_fx*Inputs!$D$7)+12*Inputs!$B$8*(1-MIN(1,Inputs!$F$8*$D443))*(ic*Inputs!$C$8+flat_fee-cost_acc-cost_wd*Inputs!$E$8*$E443-cost_fx*Inputs!$D$8)-fixed</f>
        <v>-378932.37621184</v>
      </c>
    </row>
    <row r="444" customFormat="false" ht="15" hidden="false" customHeight="false" outlineLevel="0" collapsed="false">
      <c r="A444" s="0" t="n">
        <v>379</v>
      </c>
      <c r="B444" s="0" t="n">
        <v>0.074555</v>
      </c>
      <c r="C444" s="0" t="n">
        <v>0.795939</v>
      </c>
      <c r="D444" s="0" t="n">
        <v>1.187152</v>
      </c>
      <c r="E444" s="0" t="n">
        <v>1.078837</v>
      </c>
      <c r="F444" s="0" t="n">
        <v>0.159116</v>
      </c>
      <c r="G444" s="0" t="n">
        <f aca="false">12*Inputs!$B$6*(MIN(1,$H$50*$C444)*(ic*Inputs!$C$6+pS+fee_fx*Inputs!$D$6-cost_acc-cost_wd*Inputs!$E$6*$E444-cost_fx*Inputs!$D$6-$F444)+(1-MIN(1,$H$50*$C444))*(1-MIN(1,Inputs!$G$6*$D444)*churn_nonbuyers)*(ic*Inputs!$C$6+fee_wd*Inputs!$E$6*(1-$B444)+fee_fx*Inputs!$D$6-cost_acc-cost_wd*Inputs!$E$6*(1-$B444)-cost_fx*Inputs!$D$6))</f>
        <v>222238.864131158</v>
      </c>
      <c r="H444" s="0" t="n">
        <f aca="false">12*Inputs!$B$7*(MIN(1,$H$51*$C444)*(ic*Inputs!$C$7+pE+fee_fx*Inputs!$D$7-cost_acc-cost_wd*Inputs!$E$7*$E444-cost_fx*Inputs!$D$7-$F444)+(1-MIN(1,$H$51*$C444))*(1-MIN(1,Inputs!$G$7*$D444)*churn_nonbuyers)*(ic*Inputs!$C$7+fee_wd*Inputs!$E$7*(1-$B444)+fee_fx*Inputs!$D$7-cost_acc-cost_wd*Inputs!$E$7*(1-$B444)-cost_fx*Inputs!$D$7))</f>
        <v>417218.817693626</v>
      </c>
      <c r="I444" s="0" t="n">
        <f aca="false">12*Inputs!$B$8*(MIN(1,$H$52*$C444)*(ic*Inputs!$C$8+pT-cost_acc-cost_wd*Inputs!$E$8-cost_fx*Inputs!$D$8-cost_ins)+(1-MIN(1,$H$52*$C444))*(1-MIN(1,Inputs!$G$8*$D444)*churn_nonbuyers)*(ic*Inputs!$C$8+fee_wd*Inputs!$E$8*(1-$B444)+fee_fx*Inputs!$D$8-cost_acc-cost_wd*Inputs!$E$8*(1-$B444)-cost_fx*Inputs!$D$8))</f>
        <v>138889.001250803</v>
      </c>
      <c r="J444" s="0" t="n">
        <f aca="false">G444+H444+I444-fixed</f>
        <v>78346.6830755869</v>
      </c>
      <c r="K444" s="0" t="n">
        <f aca="false">12*Inputs!$B$6*(1-MIN(1,Inputs!$G$6*$D444)*churn_nonbuyers)*(ic*Inputs!$C$6+fee_wd*Inputs!$E$6*(1-$B444)+fee_fx*Inputs!$D$6-cost_acc-cost_wd*Inputs!$E$6*(1-$B444)-cost_fx*Inputs!$D$6)</f>
        <v>179534.846284992</v>
      </c>
      <c r="L444" s="0" t="n">
        <f aca="false">12*Inputs!$B$7*(1-MIN(1,Inputs!$G$7*$D444)*churn_nonbuyers)*(ic*Inputs!$C$7+fee_wd*Inputs!$E$7*(1-$B444)+fee_fx*Inputs!$D$7-cost_acc-cost_wd*Inputs!$E$7*(1-$B444)-cost_fx*Inputs!$D$7)</f>
        <v>378486.644474995</v>
      </c>
      <c r="M444" s="0" t="n">
        <f aca="false">12*Inputs!$B$8*(1-MIN(1,Inputs!$G$8*$D444)*churn_nonbuyers)*(ic*Inputs!$C$8+fee_wd*Inputs!$E$8*(1-$B444)+fee_fx*Inputs!$D$8-cost_acc-cost_wd*Inputs!$E$8*(1-$B444)-cost_fx*Inputs!$D$8)</f>
        <v>54554.743783296</v>
      </c>
      <c r="N444" s="0" t="n">
        <f aca="false">K444+L444+I444-fixed</f>
        <v>-3089.50798920973</v>
      </c>
      <c r="O444" s="0" t="n">
        <f aca="false">K444+L444+M444-fixed</f>
        <v>-87423.7654567167</v>
      </c>
      <c r="P444" s="0" t="n">
        <f aca="false">12*Inputs!$B$6*(1-MIN(1,Inputs!$F$6*$D444))*(ic*Inputs!$C$6+flat_fee-cost_acc-cost_wd*Inputs!$E$6*$E444-cost_fx*Inputs!$D$6)+12*Inputs!$B$7*(1-MIN(1,Inputs!$F$7*$D444))*(ic*Inputs!$C$7+flat_fee-cost_acc-cost_wd*Inputs!$E$7*$E444-cost_fx*Inputs!$D$7)+12*Inputs!$B$8*(1-MIN(1,Inputs!$F$8*$D444))*(ic*Inputs!$C$8+flat_fee-cost_acc-cost_wd*Inputs!$E$8*$E444-cost_fx*Inputs!$D$8)-fixed</f>
        <v>-65584.75652224</v>
      </c>
    </row>
    <row r="445" customFormat="false" ht="15" hidden="false" customHeight="false" outlineLevel="0" collapsed="false">
      <c r="A445" s="0" t="n">
        <v>380</v>
      </c>
      <c r="B445" s="0" t="n">
        <v>0.055395</v>
      </c>
      <c r="C445" s="0" t="n">
        <v>1.047966</v>
      </c>
      <c r="D445" s="0" t="n">
        <v>1.790392</v>
      </c>
      <c r="E445" s="0" t="n">
        <v>1.101526</v>
      </c>
      <c r="F445" s="0" t="n">
        <v>0.223615</v>
      </c>
      <c r="G445" s="0" t="n">
        <f aca="false">12*Inputs!$B$6*(MIN(1,$H$50*$C445)*(ic*Inputs!$C$6+pS+fee_fx*Inputs!$D$6-cost_acc-cost_wd*Inputs!$E$6*$E445-cost_fx*Inputs!$D$6-$F445)+(1-MIN(1,$H$50*$C445))*(1-MIN(1,Inputs!$G$6*$D445)*churn_nonbuyers)*(ic*Inputs!$C$6+fee_wd*Inputs!$E$6*(1-$B445)+fee_fx*Inputs!$D$6-cost_acc-cost_wd*Inputs!$E$6*(1-$B445)-cost_fx*Inputs!$D$6))</f>
        <v>230682.788991318</v>
      </c>
      <c r="H445" s="0" t="n">
        <f aca="false">12*Inputs!$B$7*(MIN(1,$H$51*$C445)*(ic*Inputs!$C$7+pE+fee_fx*Inputs!$D$7-cost_acc-cost_wd*Inputs!$E$7*$E445-cost_fx*Inputs!$D$7-$F445)+(1-MIN(1,$H$51*$C445))*(1-MIN(1,Inputs!$G$7*$D445)*churn_nonbuyers)*(ic*Inputs!$C$7+fee_wd*Inputs!$E$7*(1-$B445)+fee_fx*Inputs!$D$7-cost_acc-cost_wd*Inputs!$E$7*(1-$B445)-cost_fx*Inputs!$D$7))</f>
        <v>420241.714018054</v>
      </c>
      <c r="I445" s="0" t="n">
        <f aca="false">12*Inputs!$B$8*(MIN(1,$H$52*$C445)*(ic*Inputs!$C$8+pT-cost_acc-cost_wd*Inputs!$E$8-cost_fx*Inputs!$D$8-cost_ins)+(1-MIN(1,$H$52*$C445))*(1-MIN(1,Inputs!$G$8*$D445)*churn_nonbuyers)*(ic*Inputs!$C$8+fee_wd*Inputs!$E$8*(1-$B445)+fee_fx*Inputs!$D$8-cost_acc-cost_wd*Inputs!$E$8*(1-$B445)-cost_fx*Inputs!$D$8))</f>
        <v>151058.011104</v>
      </c>
      <c r="J445" s="0" t="n">
        <f aca="false">G445+H445+I445-fixed</f>
        <v>101982.514113372</v>
      </c>
      <c r="K445" s="0" t="n">
        <f aca="false">12*Inputs!$B$6*(1-MIN(1,Inputs!$G$6*$D445)*churn_nonbuyers)*(ic*Inputs!$C$6+fee_wd*Inputs!$E$6*(1-$B445)+fee_fx*Inputs!$D$6-cost_acc-cost_wd*Inputs!$E$6*(1-$B445)-cost_fx*Inputs!$D$6)</f>
        <v>176290.055746848</v>
      </c>
      <c r="L445" s="0" t="n">
        <f aca="false">12*Inputs!$B$7*(1-MIN(1,Inputs!$G$7*$D445)*churn_nonbuyers)*(ic*Inputs!$C$7+fee_wd*Inputs!$E$7*(1-$B445)+fee_fx*Inputs!$D$7-cost_acc-cost_wd*Inputs!$E$7*(1-$B445)-cost_fx*Inputs!$D$7)</f>
        <v>373994.990632109</v>
      </c>
      <c r="M445" s="0" t="n">
        <f aca="false">12*Inputs!$B$8*(1-MIN(1,Inputs!$G$8*$D445)*churn_nonbuyers)*(ic*Inputs!$C$8+fee_wd*Inputs!$E$8*(1-$B445)+fee_fx*Inputs!$D$8-cost_acc-cost_wd*Inputs!$E$8*(1-$B445)-cost_fx*Inputs!$D$8)</f>
        <v>0</v>
      </c>
      <c r="N445" s="0" t="n">
        <f aca="false">K445+L445+I445-fixed</f>
        <v>1343.05748295668</v>
      </c>
      <c r="O445" s="0" t="n">
        <f aca="false">K445+L445+M445-fixed</f>
        <v>-149714.953621043</v>
      </c>
      <c r="P445" s="0" t="n">
        <f aca="false">12*Inputs!$B$6*(1-MIN(1,Inputs!$F$6*$D445))*(ic*Inputs!$C$6+flat_fee-cost_acc-cost_wd*Inputs!$E$6*$E445-cost_fx*Inputs!$D$6)+12*Inputs!$B$7*(1-MIN(1,Inputs!$F$7*$D445))*(ic*Inputs!$C$7+flat_fee-cost_acc-cost_wd*Inputs!$E$7*$E445-cost_fx*Inputs!$D$7)+12*Inputs!$B$8*(1-MIN(1,Inputs!$F$8*$D445))*(ic*Inputs!$C$8+flat_fee-cost_acc-cost_wd*Inputs!$E$8*$E445-cost_fx*Inputs!$D$8)-fixed</f>
        <v>-399852.53060992</v>
      </c>
    </row>
    <row r="446" customFormat="false" ht="15" hidden="false" customHeight="false" outlineLevel="0" collapsed="false">
      <c r="A446" s="0" t="n">
        <v>381</v>
      </c>
      <c r="B446" s="0" t="n">
        <v>0.140455</v>
      </c>
      <c r="C446" s="0" t="n">
        <v>0.904987</v>
      </c>
      <c r="D446" s="0" t="n">
        <v>1.140652</v>
      </c>
      <c r="E446" s="0" t="n">
        <v>1.117971</v>
      </c>
      <c r="F446" s="0" t="n">
        <v>0.387358</v>
      </c>
      <c r="G446" s="0" t="n">
        <f aca="false">12*Inputs!$B$6*(MIN(1,$H$50*$C446)*(ic*Inputs!$C$6+pS+fee_fx*Inputs!$D$6-cost_acc-cost_wd*Inputs!$E$6*$E446-cost_fx*Inputs!$D$6-$F446)+(1-MIN(1,$H$50*$C446))*(1-MIN(1,Inputs!$G$6*$D446)*churn_nonbuyers)*(ic*Inputs!$C$6+fee_wd*Inputs!$E$6*(1-$B446)+fee_fx*Inputs!$D$6-cost_acc-cost_wd*Inputs!$E$6*(1-$B446)-cost_fx*Inputs!$D$6))</f>
        <v>214625.619485291</v>
      </c>
      <c r="H446" s="0" t="n">
        <f aca="false">12*Inputs!$B$7*(MIN(1,$H$51*$C446)*(ic*Inputs!$C$7+pE+fee_fx*Inputs!$D$7-cost_acc-cost_wd*Inputs!$E$7*$E446-cost_fx*Inputs!$D$7-$F446)+(1-MIN(1,$H$51*$C446))*(1-MIN(1,Inputs!$G$7*$D446)*churn_nonbuyers)*(ic*Inputs!$C$7+fee_wd*Inputs!$E$7*(1-$B446)+fee_fx*Inputs!$D$7-cost_acc-cost_wd*Inputs!$E$7*(1-$B446)-cost_fx*Inputs!$D$7))</f>
        <v>401049.878725625</v>
      </c>
      <c r="I446" s="0" t="n">
        <f aca="false">12*Inputs!$B$8*(MIN(1,$H$52*$C446)*(ic*Inputs!$C$8+pT-cost_acc-cost_wd*Inputs!$E$8-cost_fx*Inputs!$D$8-cost_ins)+(1-MIN(1,$H$52*$C446))*(1-MIN(1,Inputs!$G$8*$D446)*churn_nonbuyers)*(ic*Inputs!$C$8+fee_wd*Inputs!$E$8*(1-$B446)+fee_fx*Inputs!$D$8-cost_acc-cost_wd*Inputs!$E$8*(1-$B446)-cost_fx*Inputs!$D$8))</f>
        <v>154060.815543075</v>
      </c>
      <c r="J446" s="0" t="n">
        <f aca="false">G446+H446+I446-fixed</f>
        <v>69736.3137539907</v>
      </c>
      <c r="K446" s="0" t="n">
        <f aca="false">12*Inputs!$B$6*(1-MIN(1,Inputs!$G$6*$D446)*churn_nonbuyers)*(ic*Inputs!$C$6+fee_wd*Inputs!$E$6*(1-$B446)+fee_fx*Inputs!$D$6-cost_acc-cost_wd*Inputs!$E$6*(1-$B446)-cost_fx*Inputs!$D$6)</f>
        <v>171030.221831952</v>
      </c>
      <c r="L446" s="0" t="n">
        <f aca="false">12*Inputs!$B$7*(1-MIN(1,Inputs!$G$7*$D446)*churn_nonbuyers)*(ic*Inputs!$C$7+fee_wd*Inputs!$E$7*(1-$B446)+fee_fx*Inputs!$D$7-cost_acc-cost_wd*Inputs!$E$7*(1-$B446)-cost_fx*Inputs!$D$7)</f>
        <v>369869.261803171</v>
      </c>
      <c r="M446" s="0" t="n">
        <f aca="false">12*Inputs!$B$8*(1-MIN(1,Inputs!$G$8*$D446)*churn_nonbuyers)*(ic*Inputs!$C$8+fee_wd*Inputs!$E$8*(1-$B446)+fee_fx*Inputs!$D$8-cost_acc-cost_wd*Inputs!$E$8*(1-$B446)-cost_fx*Inputs!$D$8)</f>
        <v>64425.056335776</v>
      </c>
      <c r="N446" s="0" t="n">
        <f aca="false">K446+L446+I446-fixed</f>
        <v>-5039.70082180202</v>
      </c>
      <c r="O446" s="0" t="n">
        <f aca="false">K446+L446+M446-fixed</f>
        <v>-94675.4600291007</v>
      </c>
      <c r="P446" s="0" t="n">
        <f aca="false">12*Inputs!$B$6*(1-MIN(1,Inputs!$F$6*$D446))*(ic*Inputs!$C$6+flat_fee-cost_acc-cost_wd*Inputs!$E$6*$E446-cost_fx*Inputs!$D$6)+12*Inputs!$B$7*(1-MIN(1,Inputs!$F$7*$D446))*(ic*Inputs!$C$7+flat_fee-cost_acc-cost_wd*Inputs!$E$7*$E446-cost_fx*Inputs!$D$7)+12*Inputs!$B$8*(1-MIN(1,Inputs!$F$8*$D446))*(ic*Inputs!$C$8+flat_fee-cost_acc-cost_wd*Inputs!$E$8*$E446-cost_fx*Inputs!$D$8)-fixed</f>
        <v>-55826.7873539201</v>
      </c>
    </row>
    <row r="447" customFormat="false" ht="15" hidden="false" customHeight="false" outlineLevel="0" collapsed="false">
      <c r="A447" s="0" t="n">
        <v>382</v>
      </c>
      <c r="B447" s="0" t="n">
        <v>0.254579</v>
      </c>
      <c r="C447" s="0" t="n">
        <v>0.899076</v>
      </c>
      <c r="D447" s="0" t="n">
        <v>0.958218</v>
      </c>
      <c r="E447" s="0" t="n">
        <v>1.098562</v>
      </c>
      <c r="F447" s="0" t="n">
        <v>0.45192</v>
      </c>
      <c r="G447" s="0" t="n">
        <f aca="false">12*Inputs!$B$6*(MIN(1,$H$50*$C447)*(ic*Inputs!$C$6+pS+fee_fx*Inputs!$D$6-cost_acc-cost_wd*Inputs!$E$6*$E447-cost_fx*Inputs!$D$6-$F447)+(1-MIN(1,$H$50*$C447))*(1-MIN(1,Inputs!$G$6*$D447)*churn_nonbuyers)*(ic*Inputs!$C$6+fee_wd*Inputs!$E$6*(1-$B447)+fee_fx*Inputs!$D$6-cost_acc-cost_wd*Inputs!$E$6*(1-$B447)-cost_fx*Inputs!$D$6))</f>
        <v>200419.882915476</v>
      </c>
      <c r="H447" s="0" t="n">
        <f aca="false">12*Inputs!$B$7*(MIN(1,$H$51*$C447)*(ic*Inputs!$C$7+pE+fee_fx*Inputs!$D$7-cost_acc-cost_wd*Inputs!$E$7*$E447-cost_fx*Inputs!$D$7-$F447)+(1-MIN(1,$H$51*$C447))*(1-MIN(1,Inputs!$G$7*$D447)*churn_nonbuyers)*(ic*Inputs!$C$7+fee_wd*Inputs!$E$7*(1-$B447)+fee_fx*Inputs!$D$7-cost_acc-cost_wd*Inputs!$E$7*(1-$B447)-cost_fx*Inputs!$D$7))</f>
        <v>390634.032392041</v>
      </c>
      <c r="I447" s="0" t="n">
        <f aca="false">12*Inputs!$B$8*(MIN(1,$H$52*$C447)*(ic*Inputs!$C$8+pT-cost_acc-cost_wd*Inputs!$E$8-cost_fx*Inputs!$D$8-cost_ins)+(1-MIN(1,$H$52*$C447))*(1-MIN(1,Inputs!$G$8*$D447)*churn_nonbuyers)*(ic*Inputs!$C$8+fee_wd*Inputs!$E$8*(1-$B447)+fee_fx*Inputs!$D$8-cost_acc-cost_wd*Inputs!$E$8*(1-$B447)-cost_fx*Inputs!$D$8))</f>
        <v>167937.234034867</v>
      </c>
      <c r="J447" s="0" t="n">
        <f aca="false">G447+H447+I447-fixed</f>
        <v>58991.1493423836</v>
      </c>
      <c r="K447" s="0" t="n">
        <f aca="false">12*Inputs!$B$6*(1-MIN(1,Inputs!$G$6*$D447)*churn_nonbuyers)*(ic*Inputs!$C$6+fee_wd*Inputs!$E$6*(1-$B447)+fee_fx*Inputs!$D$6-cost_acc-cost_wd*Inputs!$E$6*(1-$B447)-cost_fx*Inputs!$D$6)</f>
        <v>157038.170257598</v>
      </c>
      <c r="L447" s="0" t="n">
        <f aca="false">12*Inputs!$B$7*(1-MIN(1,Inputs!$G$7*$D447)*churn_nonbuyers)*(ic*Inputs!$C$7+fee_wd*Inputs!$E$7*(1-$B447)+fee_fx*Inputs!$D$7-cost_acc-cost_wd*Inputs!$E$7*(1-$B447)-cost_fx*Inputs!$D$7)</f>
        <v>356003.849290559</v>
      </c>
      <c r="M447" s="0" t="n">
        <f aca="false">12*Inputs!$B$8*(1-MIN(1,Inputs!$G$8*$D447)*churn_nonbuyers)*(ic*Inputs!$C$8+fee_wd*Inputs!$E$8*(1-$B447)+fee_fx*Inputs!$D$8-cost_acc-cost_wd*Inputs!$E$8*(1-$B447)-cost_fx*Inputs!$D$8)</f>
        <v>103443.016615459</v>
      </c>
      <c r="N447" s="0" t="n">
        <f aca="false">K447+L447+I447-fixed</f>
        <v>-19020.7464169756</v>
      </c>
      <c r="O447" s="0" t="n">
        <f aca="false">K447+L447+M447-fixed</f>
        <v>-83514.9638363832</v>
      </c>
      <c r="P447" s="0" t="n">
        <f aca="false">12*Inputs!$B$6*(1-MIN(1,Inputs!$F$6*$D447))*(ic*Inputs!$C$6+flat_fee-cost_acc-cost_wd*Inputs!$E$6*$E447-cost_fx*Inputs!$D$6)+12*Inputs!$B$7*(1-MIN(1,Inputs!$F$7*$D447))*(ic*Inputs!$C$7+flat_fee-cost_acc-cost_wd*Inputs!$E$7*$E447-cost_fx*Inputs!$D$7)+12*Inputs!$B$8*(1-MIN(1,Inputs!$F$8*$D447))*(ic*Inputs!$C$8+flat_fee-cost_acc-cost_wd*Inputs!$E$8*$E447-cost_fx*Inputs!$D$8)-fixed</f>
        <v>50466.90749984</v>
      </c>
    </row>
    <row r="448" customFormat="false" ht="15" hidden="false" customHeight="false" outlineLevel="0" collapsed="false">
      <c r="A448" s="0" t="n">
        <v>383</v>
      </c>
      <c r="B448" s="0" t="n">
        <v>0.246831</v>
      </c>
      <c r="C448" s="0" t="n">
        <v>1.018741</v>
      </c>
      <c r="D448" s="0" t="n">
        <v>0.756592</v>
      </c>
      <c r="E448" s="0" t="n">
        <v>1.119798</v>
      </c>
      <c r="F448" s="0" t="n">
        <v>0.365751</v>
      </c>
      <c r="G448" s="0" t="n">
        <f aca="false">12*Inputs!$B$6*(MIN(1,$H$50*$C448)*(ic*Inputs!$C$6+pS+fee_fx*Inputs!$D$6-cost_acc-cost_wd*Inputs!$E$6*$E448-cost_fx*Inputs!$D$6-$F448)+(1-MIN(1,$H$50*$C448))*(1-MIN(1,Inputs!$G$6*$D448)*churn_nonbuyers)*(ic*Inputs!$C$6+fee_wd*Inputs!$E$6*(1-$B448)+fee_fx*Inputs!$D$6-cost_acc-cost_wd*Inputs!$E$6*(1-$B448)-cost_fx*Inputs!$D$6))</f>
        <v>210231.298310949</v>
      </c>
      <c r="H448" s="0" t="n">
        <f aca="false">12*Inputs!$B$7*(MIN(1,$H$51*$C448)*(ic*Inputs!$C$7+pE+fee_fx*Inputs!$D$7-cost_acc-cost_wd*Inputs!$E$7*$E448-cost_fx*Inputs!$D$7-$F448)+(1-MIN(1,$H$51*$C448))*(1-MIN(1,Inputs!$G$7*$D448)*churn_nonbuyers)*(ic*Inputs!$C$7+fee_wd*Inputs!$E$7*(1-$B448)+fee_fx*Inputs!$D$7-cost_acc-cost_wd*Inputs!$E$7*(1-$B448)-cost_fx*Inputs!$D$7))</f>
        <v>399767.061865157</v>
      </c>
      <c r="I448" s="0" t="n">
        <f aca="false">12*Inputs!$B$8*(MIN(1,$H$52*$C448)*(ic*Inputs!$C$8+pT-cost_acc-cost_wd*Inputs!$E$8-cost_fx*Inputs!$D$8-cost_ins)+(1-MIN(1,$H$52*$C448))*(1-MIN(1,Inputs!$G$8*$D448)*churn_nonbuyers)*(ic*Inputs!$C$8+fee_wd*Inputs!$E$8*(1-$B448)+fee_fx*Inputs!$D$8-cost_acc-cost_wd*Inputs!$E$8*(1-$B448)-cost_fx*Inputs!$D$8))</f>
        <v>189292.584748116</v>
      </c>
      <c r="J448" s="0" t="n">
        <f aca="false">G448+H448+I448-fixed</f>
        <v>99290.9449242216</v>
      </c>
      <c r="K448" s="0" t="n">
        <f aca="false">12*Inputs!$B$6*(1-MIN(1,Inputs!$G$6*$D448)*churn_nonbuyers)*(ic*Inputs!$C$6+fee_wd*Inputs!$E$6*(1-$B448)+fee_fx*Inputs!$D$6-cost_acc-cost_wd*Inputs!$E$6*(1-$B448)-cost_fx*Inputs!$D$6)</f>
        <v>159774.491231654</v>
      </c>
      <c r="L448" s="0" t="n">
        <f aca="false">12*Inputs!$B$7*(1-MIN(1,Inputs!$G$7*$D448)*churn_nonbuyers)*(ic*Inputs!$C$7+fee_wd*Inputs!$E$7*(1-$B448)+fee_fx*Inputs!$D$7-cost_acc-cost_wd*Inputs!$E$7*(1-$B448)-cost_fx*Inputs!$D$7)</f>
        <v>359311.360722993</v>
      </c>
      <c r="M448" s="0" t="n">
        <f aca="false">12*Inputs!$B$8*(1-MIN(1,Inputs!$G$8*$D448)*churn_nonbuyers)*(ic*Inputs!$C$8+fee_wd*Inputs!$E$8*(1-$B448)+fee_fx*Inputs!$D$8-cost_acc-cost_wd*Inputs!$E$8*(1-$B448)-cost_fx*Inputs!$D$8)</f>
        <v>147960.783934387</v>
      </c>
      <c r="N448" s="0" t="n">
        <f aca="false">K448+L448+I448-fixed</f>
        <v>8378.4367027632</v>
      </c>
      <c r="O448" s="0" t="n">
        <f aca="false">K448+L448+M448-fixed</f>
        <v>-32953.3641109656</v>
      </c>
      <c r="P448" s="0" t="n">
        <f aca="false">12*Inputs!$B$6*(1-MIN(1,Inputs!$F$6*$D448))*(ic*Inputs!$C$6+flat_fee-cost_acc-cost_wd*Inputs!$E$6*$E448-cost_fx*Inputs!$D$6)+12*Inputs!$B$7*(1-MIN(1,Inputs!$F$7*$D448))*(ic*Inputs!$C$7+flat_fee-cost_acc-cost_wd*Inputs!$E$7*$E448-cost_fx*Inputs!$D$7)+12*Inputs!$B$8*(1-MIN(1,Inputs!$F$8*$D448))*(ic*Inputs!$C$8+flat_fee-cost_acc-cost_wd*Inputs!$E$8*$E448-cost_fx*Inputs!$D$8)-fixed</f>
        <v>148985.50064384</v>
      </c>
    </row>
    <row r="449" customFormat="false" ht="15" hidden="false" customHeight="false" outlineLevel="0" collapsed="false">
      <c r="A449" s="0" t="n">
        <v>384</v>
      </c>
      <c r="B449" s="0" t="n">
        <v>0.251192</v>
      </c>
      <c r="C449" s="0" t="n">
        <v>1.007966</v>
      </c>
      <c r="D449" s="0" t="n">
        <v>1.402696</v>
      </c>
      <c r="E449" s="0" t="n">
        <v>1.047696</v>
      </c>
      <c r="F449" s="0" t="n">
        <v>0.236732</v>
      </c>
      <c r="G449" s="0" t="n">
        <f aca="false">12*Inputs!$B$6*(MIN(1,$H$50*$C449)*(ic*Inputs!$C$6+pS+fee_fx*Inputs!$D$6-cost_acc-cost_wd*Inputs!$E$6*$E449-cost_fx*Inputs!$D$6-$F449)+(1-MIN(1,$H$50*$C449))*(1-MIN(1,Inputs!$G$6*$D449)*churn_nonbuyers)*(ic*Inputs!$C$6+fee_wd*Inputs!$E$6*(1-$B449)+fee_fx*Inputs!$D$6-cost_acc-cost_wd*Inputs!$E$6*(1-$B449)-cost_fx*Inputs!$D$6))</f>
        <v>208899.609734485</v>
      </c>
      <c r="H449" s="0" t="n">
        <f aca="false">12*Inputs!$B$7*(MIN(1,$H$51*$C449)*(ic*Inputs!$C$7+pE+fee_fx*Inputs!$D$7-cost_acc-cost_wd*Inputs!$E$7*$E449-cost_fx*Inputs!$D$7-$F449)+(1-MIN(1,$H$51*$C449))*(1-MIN(1,Inputs!$G$7*$D449)*churn_nonbuyers)*(ic*Inputs!$C$7+fee_wd*Inputs!$E$7*(1-$B449)+fee_fx*Inputs!$D$7-cost_acc-cost_wd*Inputs!$E$7*(1-$B449)-cost_fx*Inputs!$D$7))</f>
        <v>410590.074946368</v>
      </c>
      <c r="I449" s="0" t="n">
        <f aca="false">12*Inputs!$B$8*(MIN(1,$H$52*$C449)*(ic*Inputs!$C$8+pT-cost_acc-cost_wd*Inputs!$E$8-cost_fx*Inputs!$D$8-cost_ins)+(1-MIN(1,$H$52*$C449))*(1-MIN(1,Inputs!$G$8*$D449)*churn_nonbuyers)*(ic*Inputs!$C$8+fee_wd*Inputs!$E$8*(1-$B449)+fee_fx*Inputs!$D$8-cost_acc-cost_wd*Inputs!$E$8*(1-$B449)-cost_fx*Inputs!$D$8))</f>
        <v>146968.590689079</v>
      </c>
      <c r="J449" s="0" t="n">
        <f aca="false">G449+H449+I449-fixed</f>
        <v>66458.2753699319</v>
      </c>
      <c r="K449" s="0" t="n">
        <f aca="false">12*Inputs!$B$6*(1-MIN(1,Inputs!$G$6*$D449)*churn_nonbuyers)*(ic*Inputs!$C$6+fee_wd*Inputs!$E$6*(1-$B449)+fee_fx*Inputs!$D$6-cost_acc-cost_wd*Inputs!$E$6*(1-$B449)-cost_fx*Inputs!$D$6)</f>
        <v>153826.06761815</v>
      </c>
      <c r="L449" s="0" t="n">
        <f aca="false">12*Inputs!$B$7*(1-MIN(1,Inputs!$G$7*$D449)*churn_nonbuyers)*(ic*Inputs!$C$7+fee_wd*Inputs!$E$7*(1-$B449)+fee_fx*Inputs!$D$7-cost_acc-cost_wd*Inputs!$E$7*(1-$B449)-cost_fx*Inputs!$D$7)</f>
        <v>351583.47596289</v>
      </c>
      <c r="M449" s="0" t="n">
        <f aca="false">12*Inputs!$B$8*(1-MIN(1,Inputs!$G$8*$D449)*churn_nonbuyers)*(ic*Inputs!$C$8+fee_wd*Inputs!$E$8*(1-$B449)+fee_fx*Inputs!$D$8-cost_acc-cost_wd*Inputs!$E$8*(1-$B449)-cost_fx*Inputs!$D$8)</f>
        <v>5693.62797803525</v>
      </c>
      <c r="N449" s="0" t="n">
        <f aca="false">K449+L449+I449-fixed</f>
        <v>-47621.8657298798</v>
      </c>
      <c r="O449" s="0" t="n">
        <f aca="false">K449+L449+M449-fixed</f>
        <v>-188896.828440924</v>
      </c>
      <c r="P449" s="0" t="n">
        <f aca="false">12*Inputs!$B$6*(1-MIN(1,Inputs!$F$6*$D449))*(ic*Inputs!$C$6+flat_fee-cost_acc-cost_wd*Inputs!$E$6*$E449-cost_fx*Inputs!$D$6)+12*Inputs!$B$7*(1-MIN(1,Inputs!$F$7*$D449))*(ic*Inputs!$C$7+flat_fee-cost_acc-cost_wd*Inputs!$E$7*$E449-cost_fx*Inputs!$D$7)+12*Inputs!$B$8*(1-MIN(1,Inputs!$F$8*$D449))*(ic*Inputs!$C$8+flat_fee-cost_acc-cost_wd*Inputs!$E$8*$E449-cost_fx*Inputs!$D$8)-fixed</f>
        <v>-172614.54466816</v>
      </c>
    </row>
    <row r="450" customFormat="false" ht="15" hidden="false" customHeight="false" outlineLevel="0" collapsed="false">
      <c r="A450" s="0" t="n">
        <v>385</v>
      </c>
      <c r="B450" s="0" t="n">
        <v>0.118053</v>
      </c>
      <c r="C450" s="0" t="n">
        <v>0.7597</v>
      </c>
      <c r="D450" s="0" t="n">
        <v>1.125828</v>
      </c>
      <c r="E450" s="0" t="n">
        <v>1.154821</v>
      </c>
      <c r="F450" s="0" t="n">
        <v>0.279637</v>
      </c>
      <c r="G450" s="0" t="n">
        <f aca="false">12*Inputs!$B$6*(MIN(1,$H$50*$C450)*(ic*Inputs!$C$6+pS+fee_fx*Inputs!$D$6-cost_acc-cost_wd*Inputs!$E$6*$E450-cost_fx*Inputs!$D$6-$F450)+(1-MIN(1,$H$50*$C450))*(1-MIN(1,Inputs!$G$6*$D450)*churn_nonbuyers)*(ic*Inputs!$C$6+fee_wd*Inputs!$E$6*(1-$B450)+fee_fx*Inputs!$D$6-cost_acc-cost_wd*Inputs!$E$6*(1-$B450)-cost_fx*Inputs!$D$6))</f>
        <v>211852.827735615</v>
      </c>
      <c r="H450" s="0" t="n">
        <f aca="false">12*Inputs!$B$7*(MIN(1,$H$51*$C450)*(ic*Inputs!$C$7+pE+fee_fx*Inputs!$D$7-cost_acc-cost_wd*Inputs!$E$7*$E450-cost_fx*Inputs!$D$7-$F450)+(1-MIN(1,$H$51*$C450))*(1-MIN(1,Inputs!$G$7*$D450)*churn_nonbuyers)*(ic*Inputs!$C$7+fee_wd*Inputs!$E$7*(1-$B450)+fee_fx*Inputs!$D$7-cost_acc-cost_wd*Inputs!$E$7*(1-$B450)-cost_fx*Inputs!$D$7))</f>
        <v>399821.165423153</v>
      </c>
      <c r="I450" s="0" t="n">
        <f aca="false">12*Inputs!$B$8*(MIN(1,$H$52*$C450)*(ic*Inputs!$C$8+pT-cost_acc-cost_wd*Inputs!$E$8-cost_fx*Inputs!$D$8-cost_ins)+(1-MIN(1,$H$52*$C450))*(1-MIN(1,Inputs!$G$8*$D450)*churn_nonbuyers)*(ic*Inputs!$C$8+fee_wd*Inputs!$E$8*(1-$B450)+fee_fx*Inputs!$D$8-cost_acc-cost_wd*Inputs!$E$8*(1-$B450)-cost_fx*Inputs!$D$8))</f>
        <v>141330.412843287</v>
      </c>
      <c r="J450" s="0" t="n">
        <f aca="false">G450+H450+I450-fixed</f>
        <v>53004.4060020556</v>
      </c>
      <c r="K450" s="0" t="n">
        <f aca="false">12*Inputs!$B$6*(1-MIN(1,Inputs!$G$6*$D450)*churn_nonbuyers)*(ic*Inputs!$C$6+fee_wd*Inputs!$E$6*(1-$B450)+fee_fx*Inputs!$D$6-cost_acc-cost_wd*Inputs!$E$6*(1-$B450)-cost_fx*Inputs!$D$6)</f>
        <v>174208.954844765</v>
      </c>
      <c r="L450" s="0" t="n">
        <f aca="false">12*Inputs!$B$7*(1-MIN(1,Inputs!$G$7*$D450)*churn_nonbuyers)*(ic*Inputs!$C$7+fee_wd*Inputs!$E$7*(1-$B450)+fee_fx*Inputs!$D$7-cost_acc-cost_wd*Inputs!$E$7*(1-$B450)-cost_fx*Inputs!$D$7)</f>
        <v>373156.512362859</v>
      </c>
      <c r="M450" s="0" t="n">
        <f aca="false">12*Inputs!$B$8*(1-MIN(1,Inputs!$G$8*$D450)*churn_nonbuyers)*(ic*Inputs!$C$8+fee_wd*Inputs!$E$8*(1-$B450)+fee_fx*Inputs!$D$8-cost_acc-cost_wd*Inputs!$E$8*(1-$B450)-cost_fx*Inputs!$D$8)</f>
        <v>67969.9622889024</v>
      </c>
      <c r="N450" s="0" t="n">
        <f aca="false">K450+L450+I450-fixed</f>
        <v>-11304.1199490894</v>
      </c>
      <c r="O450" s="0" t="n">
        <f aca="false">K450+L450+M450-fixed</f>
        <v>-84664.570503474</v>
      </c>
      <c r="P450" s="0" t="n">
        <f aca="false">12*Inputs!$B$6*(1-MIN(1,Inputs!$F$6*$D450))*(ic*Inputs!$C$6+flat_fee-cost_acc-cost_wd*Inputs!$E$6*$E450-cost_fx*Inputs!$D$6)+12*Inputs!$B$7*(1-MIN(1,Inputs!$F$7*$D450))*(ic*Inputs!$C$7+flat_fee-cost_acc-cost_wd*Inputs!$E$7*$E450-cost_fx*Inputs!$D$7)+12*Inputs!$B$8*(1-MIN(1,Inputs!$F$8*$D450))*(ic*Inputs!$C$8+flat_fee-cost_acc-cost_wd*Inputs!$E$8*$E450-cost_fx*Inputs!$D$8)-fixed</f>
        <v>-62693.2083548801</v>
      </c>
    </row>
    <row r="451" customFormat="false" ht="15" hidden="false" customHeight="false" outlineLevel="0" collapsed="false">
      <c r="A451" s="0" t="n">
        <v>386</v>
      </c>
      <c r="B451" s="0" t="n">
        <v>0.405249</v>
      </c>
      <c r="C451" s="0" t="n">
        <v>0.983186</v>
      </c>
      <c r="D451" s="0" t="n">
        <v>1.180434</v>
      </c>
      <c r="E451" s="0" t="n">
        <v>1.202166</v>
      </c>
      <c r="F451" s="0" t="n">
        <v>0.17124</v>
      </c>
      <c r="G451" s="0" t="n">
        <f aca="false">12*Inputs!$B$6*(MIN(1,$H$50*$C451)*(ic*Inputs!$C$6+pS+fee_fx*Inputs!$D$6-cost_acc-cost_wd*Inputs!$E$6*$E451-cost_fx*Inputs!$D$6-$F451)+(1-MIN(1,$H$50*$C451))*(1-MIN(1,Inputs!$G$6*$D451)*churn_nonbuyers)*(ic*Inputs!$C$6+fee_wd*Inputs!$E$6*(1-$B451)+fee_fx*Inputs!$D$6-cost_acc-cost_wd*Inputs!$E$6*(1-$B451)-cost_fx*Inputs!$D$6))</f>
        <v>187990.961412854</v>
      </c>
      <c r="H451" s="0" t="n">
        <f aca="false">12*Inputs!$B$7*(MIN(1,$H$51*$C451)*(ic*Inputs!$C$7+pE+fee_fx*Inputs!$D$7-cost_acc-cost_wd*Inputs!$E$7*$E451-cost_fx*Inputs!$D$7-$F451)+(1-MIN(1,$H$51*$C451))*(1-MIN(1,Inputs!$G$7*$D451)*churn_nonbuyers)*(ic*Inputs!$C$7+fee_wd*Inputs!$E$7*(1-$B451)+fee_fx*Inputs!$D$7-cost_acc-cost_wd*Inputs!$E$7*(1-$B451)-cost_fx*Inputs!$D$7))</f>
        <v>383854.376789389</v>
      </c>
      <c r="I451" s="0" t="n">
        <f aca="false">12*Inputs!$B$8*(MIN(1,$H$52*$C451)*(ic*Inputs!$C$8+pT-cost_acc-cost_wd*Inputs!$E$8-cost_fx*Inputs!$D$8-cost_ins)+(1-MIN(1,$H$52*$C451))*(1-MIN(1,Inputs!$G$8*$D451)*churn_nonbuyers)*(ic*Inputs!$C$8+fee_wd*Inputs!$E$8*(1-$B451)+fee_fx*Inputs!$D$8-cost_acc-cost_wd*Inputs!$E$8*(1-$B451)-cost_fx*Inputs!$D$8))</f>
        <v>158342.590882591</v>
      </c>
      <c r="J451" s="0" t="n">
        <f aca="false">G451+H451+I451-fixed</f>
        <v>30187.929084833</v>
      </c>
      <c r="K451" s="0" t="n">
        <f aca="false">12*Inputs!$B$6*(1-MIN(1,Inputs!$G$6*$D451)*churn_nonbuyers)*(ic*Inputs!$C$6+fee_wd*Inputs!$E$6*(1-$B451)+fee_fx*Inputs!$D$6-cost_acc-cost_wd*Inputs!$E$6*(1-$B451)-cost_fx*Inputs!$D$6)</f>
        <v>134789.631106075</v>
      </c>
      <c r="L451" s="0" t="n">
        <f aca="false">12*Inputs!$B$7*(1-MIN(1,Inputs!$G$7*$D451)*churn_nonbuyers)*(ic*Inputs!$C$7+fee_wd*Inputs!$E$7*(1-$B451)+fee_fx*Inputs!$D$7-cost_acc-cost_wd*Inputs!$E$7*(1-$B451)-cost_fx*Inputs!$D$7)</f>
        <v>332632.171431645</v>
      </c>
      <c r="M451" s="0" t="n">
        <f aca="false">12*Inputs!$B$8*(1-MIN(1,Inputs!$G$8*$D451)*churn_nonbuyers)*(ic*Inputs!$C$8+fee_wd*Inputs!$E$8*(1-$B451)+fee_fx*Inputs!$D$8-cost_acc-cost_wd*Inputs!$E$8*(1-$B451)-cost_fx*Inputs!$D$8)</f>
        <v>53315.7095350176</v>
      </c>
      <c r="N451" s="0" t="n">
        <f aca="false">K451+L451+I451-fixed</f>
        <v>-74235.6065796891</v>
      </c>
      <c r="O451" s="0" t="n">
        <f aca="false">K451+L451+M451-fixed</f>
        <v>-179262.487927262</v>
      </c>
      <c r="P451" s="0" t="n">
        <f aca="false">12*Inputs!$B$6*(1-MIN(1,Inputs!$F$6*$D451))*(ic*Inputs!$C$6+flat_fee-cost_acc-cost_wd*Inputs!$E$6*$E451-cost_fx*Inputs!$D$6)+12*Inputs!$B$7*(1-MIN(1,Inputs!$F$7*$D451))*(ic*Inputs!$C$7+flat_fee-cost_acc-cost_wd*Inputs!$E$7*$E451-cost_fx*Inputs!$D$7)+12*Inputs!$B$8*(1-MIN(1,Inputs!$F$8*$D451))*(ic*Inputs!$C$8+flat_fee-cost_acc-cost_wd*Inputs!$E$8*$E451-cost_fx*Inputs!$D$8)-fixed</f>
        <v>-109860.86794144</v>
      </c>
    </row>
    <row r="452" customFormat="false" ht="15" hidden="false" customHeight="false" outlineLevel="0" collapsed="false">
      <c r="A452" s="0" t="n">
        <v>387</v>
      </c>
      <c r="B452" s="0" t="n">
        <v>0.296551</v>
      </c>
      <c r="C452" s="0" t="n">
        <v>0.982818</v>
      </c>
      <c r="D452" s="0" t="n">
        <v>1.532671</v>
      </c>
      <c r="E452" s="0" t="n">
        <v>1.132707</v>
      </c>
      <c r="F452" s="0" t="n">
        <v>0.037387</v>
      </c>
      <c r="G452" s="0" t="n">
        <f aca="false">12*Inputs!$B$6*(MIN(1,$H$50*$C452)*(ic*Inputs!$C$6+pS+fee_fx*Inputs!$D$6-cost_acc-cost_wd*Inputs!$E$6*$E452-cost_fx*Inputs!$D$6-$F452)+(1-MIN(1,$H$50*$C452))*(1-MIN(1,Inputs!$G$6*$D452)*churn_nonbuyers)*(ic*Inputs!$C$6+fee_wd*Inputs!$E$6*(1-$B452)+fee_fx*Inputs!$D$6-cost_acc-cost_wd*Inputs!$E$6*(1-$B452)-cost_fx*Inputs!$D$6))</f>
        <v>203567.063245548</v>
      </c>
      <c r="H452" s="0" t="n">
        <f aca="false">12*Inputs!$B$7*(MIN(1,$H$51*$C452)*(ic*Inputs!$C$7+pE+fee_fx*Inputs!$D$7-cost_acc-cost_wd*Inputs!$E$7*$E452-cost_fx*Inputs!$D$7-$F452)+(1-MIN(1,$H$51*$C452))*(1-MIN(1,Inputs!$G$7*$D452)*churn_nonbuyers)*(ic*Inputs!$C$7+fee_wd*Inputs!$E$7*(1-$B452)+fee_fx*Inputs!$D$7-cost_acc-cost_wd*Inputs!$E$7*(1-$B452)-cost_fx*Inputs!$D$7))</f>
        <v>406127.723932672</v>
      </c>
      <c r="I452" s="0" t="n">
        <f aca="false">12*Inputs!$B$8*(MIN(1,$H$52*$C452)*(ic*Inputs!$C$8+pT-cost_acc-cost_wd*Inputs!$E$8-cost_fx*Inputs!$D$8-cost_ins)+(1-MIN(1,$H$52*$C452))*(1-MIN(1,Inputs!$G$8*$D452)*churn_nonbuyers)*(ic*Inputs!$C$8+fee_wd*Inputs!$E$8*(1-$B452)+fee_fx*Inputs!$D$8-cost_acc-cost_wd*Inputs!$E$8*(1-$B452)-cost_fx*Inputs!$D$8))</f>
        <v>141667.317792</v>
      </c>
      <c r="J452" s="0" t="n">
        <f aca="false">G452+H452+I452-fixed</f>
        <v>51362.1049702197</v>
      </c>
      <c r="K452" s="0" t="n">
        <f aca="false">12*Inputs!$B$6*(1-MIN(1,Inputs!$G$6*$D452)*churn_nonbuyers)*(ic*Inputs!$C$6+fee_wd*Inputs!$E$6*(1-$B452)+fee_fx*Inputs!$D$6-cost_acc-cost_wd*Inputs!$E$6*(1-$B452)-cost_fx*Inputs!$D$6)</f>
        <v>146719.841167591</v>
      </c>
      <c r="L452" s="0" t="n">
        <f aca="false">12*Inputs!$B$7*(1-MIN(1,Inputs!$G$7*$D452)*churn_nonbuyers)*(ic*Inputs!$C$7+fee_wd*Inputs!$E$7*(1-$B452)+fee_fx*Inputs!$D$7-cost_acc-cost_wd*Inputs!$E$7*(1-$B452)-cost_fx*Inputs!$D$7)</f>
        <v>343920.972892555</v>
      </c>
      <c r="M452" s="0" t="n">
        <f aca="false">12*Inputs!$B$8*(1-MIN(1,Inputs!$G$8*$D452)*churn_nonbuyers)*(ic*Inputs!$C$8+fee_wd*Inputs!$E$8*(1-$B452)+fee_fx*Inputs!$D$8-cost_acc-cost_wd*Inputs!$E$8*(1-$B452)-cost_fx*Inputs!$D$8)</f>
        <v>0</v>
      </c>
      <c r="N452" s="0" t="n">
        <f aca="false">K452+L452+I452-fixed</f>
        <v>-67691.868147854</v>
      </c>
      <c r="O452" s="0" t="n">
        <f aca="false">K452+L452+M452-fixed</f>
        <v>-209359.185939854</v>
      </c>
      <c r="P452" s="0" t="n">
        <f aca="false">12*Inputs!$B$6*(1-MIN(1,Inputs!$F$6*$D452))*(ic*Inputs!$C$6+flat_fee-cost_acc-cost_wd*Inputs!$E$6*$E452-cost_fx*Inputs!$D$6)+12*Inputs!$B$7*(1-MIN(1,Inputs!$F$7*$D452))*(ic*Inputs!$C$7+flat_fee-cost_acc-cost_wd*Inputs!$E$7*$E452-cost_fx*Inputs!$D$7)+12*Inputs!$B$8*(1-MIN(1,Inputs!$F$8*$D452))*(ic*Inputs!$C$8+flat_fee-cost_acc-cost_wd*Inputs!$E$8*$E452-cost_fx*Inputs!$D$8)-fixed</f>
        <v>-270280.11479272</v>
      </c>
    </row>
    <row r="453" customFormat="false" ht="15" hidden="false" customHeight="false" outlineLevel="0" collapsed="false">
      <c r="A453" s="0" t="n">
        <v>388</v>
      </c>
      <c r="B453" s="0" t="n">
        <v>0.22831</v>
      </c>
      <c r="C453" s="0" t="n">
        <v>1.10305</v>
      </c>
      <c r="D453" s="0" t="n">
        <v>0.850032</v>
      </c>
      <c r="E453" s="0" t="n">
        <v>1.200275</v>
      </c>
      <c r="F453" s="0" t="n">
        <v>0.347557</v>
      </c>
      <c r="G453" s="0" t="n">
        <f aca="false">12*Inputs!$B$6*(MIN(1,$H$50*$C453)*(ic*Inputs!$C$6+pS+fee_fx*Inputs!$D$6-cost_acc-cost_wd*Inputs!$E$6*$E453-cost_fx*Inputs!$D$6-$F453)+(1-MIN(1,$H$50*$C453))*(1-MIN(1,Inputs!$G$6*$D453)*churn_nonbuyers)*(ic*Inputs!$C$6+fee_wd*Inputs!$E$6*(1-$B453)+fee_fx*Inputs!$D$6-cost_acc-cost_wd*Inputs!$E$6*(1-$B453)-cost_fx*Inputs!$D$6))</f>
        <v>214445.098134242</v>
      </c>
      <c r="H453" s="0" t="n">
        <f aca="false">12*Inputs!$B$7*(MIN(1,$H$51*$C453)*(ic*Inputs!$C$7+pE+fee_fx*Inputs!$D$7-cost_acc-cost_wd*Inputs!$E$7*$E453-cost_fx*Inputs!$D$7-$F453)+(1-MIN(1,$H$51*$C453))*(1-MIN(1,Inputs!$G$7*$D453)*churn_nonbuyers)*(ic*Inputs!$C$7+fee_wd*Inputs!$E$7*(1-$B453)+fee_fx*Inputs!$D$7-cost_acc-cost_wd*Inputs!$E$7*(1-$B453)-cost_fx*Inputs!$D$7))</f>
        <v>394921.131869854</v>
      </c>
      <c r="I453" s="0" t="n">
        <f aca="false">12*Inputs!$B$8*(MIN(1,$H$52*$C453)*(ic*Inputs!$C$8+pT-cost_acc-cost_wd*Inputs!$E$8-cost_fx*Inputs!$D$8-cost_ins)+(1-MIN(1,$H$52*$C453))*(1-MIN(1,Inputs!$G$8*$D453)*churn_nonbuyers)*(ic*Inputs!$C$8+fee_wd*Inputs!$E$8*(1-$B453)+fee_fx*Inputs!$D$8-cost_acc-cost_wd*Inputs!$E$8*(1-$B453)-cost_fx*Inputs!$D$8))</f>
        <v>188107.01541057</v>
      </c>
      <c r="J453" s="0" t="n">
        <f aca="false">G453+H453+I453-fixed</f>
        <v>97473.2454146659</v>
      </c>
      <c r="K453" s="0" t="n">
        <f aca="false">12*Inputs!$B$6*(1-MIN(1,Inputs!$G$6*$D453)*churn_nonbuyers)*(ic*Inputs!$C$6+fee_wd*Inputs!$E$6*(1-$B453)+fee_fx*Inputs!$D$6-cost_acc-cost_wd*Inputs!$E$6*(1-$B453)-cost_fx*Inputs!$D$6)</f>
        <v>161552.347242624</v>
      </c>
      <c r="L453" s="0" t="n">
        <f aca="false">12*Inputs!$B$7*(1-MIN(1,Inputs!$G$7*$D453)*churn_nonbuyers)*(ic*Inputs!$C$7+fee_wd*Inputs!$E$7*(1-$B453)+fee_fx*Inputs!$D$7-cost_acc-cost_wd*Inputs!$E$7*(1-$B453)-cost_fx*Inputs!$D$7)</f>
        <v>360879.758809575</v>
      </c>
      <c r="M453" s="0" t="n">
        <f aca="false">12*Inputs!$B$8*(1-MIN(1,Inputs!$G$8*$D453)*churn_nonbuyers)*(ic*Inputs!$C$8+fee_wd*Inputs!$E$8*(1-$B453)+fee_fx*Inputs!$D$8-cost_acc-cost_wd*Inputs!$E$8*(1-$B453)-cost_fx*Inputs!$D$8)</f>
        <v>127746.587718912</v>
      </c>
      <c r="N453" s="0" t="n">
        <f aca="false">K453+L453+I453-fixed</f>
        <v>10539.1214627684</v>
      </c>
      <c r="O453" s="0" t="n">
        <f aca="false">K453+L453+M453-fixed</f>
        <v>-49821.3062288895</v>
      </c>
      <c r="P453" s="0" t="n">
        <f aca="false">12*Inputs!$B$6*(1-MIN(1,Inputs!$F$6*$D453))*(ic*Inputs!$C$6+flat_fee-cost_acc-cost_wd*Inputs!$E$6*$E453-cost_fx*Inputs!$D$6)+12*Inputs!$B$7*(1-MIN(1,Inputs!$F$7*$D453))*(ic*Inputs!$C$7+flat_fee-cost_acc-cost_wd*Inputs!$E$7*$E453-cost_fx*Inputs!$D$7)+12*Inputs!$B$8*(1-MIN(1,Inputs!$F$8*$D453))*(ic*Inputs!$C$8+flat_fee-cost_acc-cost_wd*Inputs!$E$8*$E453-cost_fx*Inputs!$D$8)-fixed</f>
        <v>61315.992416</v>
      </c>
    </row>
    <row r="454" customFormat="false" ht="15" hidden="false" customHeight="false" outlineLevel="0" collapsed="false">
      <c r="A454" s="0" t="n">
        <v>389</v>
      </c>
      <c r="B454" s="0" t="n">
        <v>0.431292</v>
      </c>
      <c r="C454" s="0" t="n">
        <v>1.048491</v>
      </c>
      <c r="D454" s="0" t="n">
        <v>1.030342</v>
      </c>
      <c r="E454" s="0" t="n">
        <v>1.198813</v>
      </c>
      <c r="F454" s="0" t="n">
        <v>0.304758</v>
      </c>
      <c r="G454" s="0" t="n">
        <f aca="false">12*Inputs!$B$6*(MIN(1,$H$50*$C454)*(ic*Inputs!$C$6+pS+fee_fx*Inputs!$D$6-cost_acc-cost_wd*Inputs!$E$6*$E454-cost_fx*Inputs!$D$6-$F454)+(1-MIN(1,$H$50*$C454))*(1-MIN(1,Inputs!$G$6*$D454)*churn_nonbuyers)*(ic*Inputs!$C$6+fee_wd*Inputs!$E$6*(1-$B454)+fee_fx*Inputs!$D$6-cost_acc-cost_wd*Inputs!$E$6*(1-$B454)-cost_fx*Inputs!$D$6))</f>
        <v>186106.449863595</v>
      </c>
      <c r="H454" s="0" t="n">
        <f aca="false">12*Inputs!$B$7*(MIN(1,$H$51*$C454)*(ic*Inputs!$C$7+pE+fee_fx*Inputs!$D$7-cost_acc-cost_wd*Inputs!$E$7*$E454-cost_fx*Inputs!$D$7-$F454)+(1-MIN(1,$H$51*$C454))*(1-MIN(1,Inputs!$G$7*$D454)*churn_nonbuyers)*(ic*Inputs!$C$7+fee_wd*Inputs!$E$7*(1-$B454)+fee_fx*Inputs!$D$7-cost_acc-cost_wd*Inputs!$E$7*(1-$B454)-cost_fx*Inputs!$D$7))</f>
        <v>378389.541979725</v>
      </c>
      <c r="I454" s="0" t="n">
        <f aca="false">12*Inputs!$B$8*(MIN(1,$H$52*$C454)*(ic*Inputs!$C$8+pT-cost_acc-cost_wd*Inputs!$E$8-cost_fx*Inputs!$D$8-cost_ins)+(1-MIN(1,$H$52*$C454))*(1-MIN(1,Inputs!$G$8*$D454)*churn_nonbuyers)*(ic*Inputs!$C$8+fee_wd*Inputs!$E$8*(1-$B454)+fee_fx*Inputs!$D$8-cost_acc-cost_wd*Inputs!$E$8*(1-$B454)-cost_fx*Inputs!$D$8))</f>
        <v>173806.087610634</v>
      </c>
      <c r="J454" s="0" t="n">
        <f aca="false">G454+H454+I454-fixed</f>
        <v>38302.0794539546</v>
      </c>
      <c r="K454" s="0" t="n">
        <f aca="false">12*Inputs!$B$6*(1-MIN(1,Inputs!$G$6*$D454)*churn_nonbuyers)*(ic*Inputs!$C$6+fee_wd*Inputs!$E$6*(1-$B454)+fee_fx*Inputs!$D$6-cost_acc-cost_wd*Inputs!$E$6*(1-$B454)-cost_fx*Inputs!$D$6)</f>
        <v>132307.628125421</v>
      </c>
      <c r="L454" s="0" t="n">
        <f aca="false">12*Inputs!$B$7*(1-MIN(1,Inputs!$G$7*$D454)*churn_nonbuyers)*(ic*Inputs!$C$7+fee_wd*Inputs!$E$7*(1-$B454)+fee_fx*Inputs!$D$7-cost_acc-cost_wd*Inputs!$E$7*(1-$B454)-cost_fx*Inputs!$D$7)</f>
        <v>330550.649259253</v>
      </c>
      <c r="M454" s="0" t="n">
        <f aca="false">12*Inputs!$B$8*(1-MIN(1,Inputs!$G$8*$D454)*churn_nonbuyers)*(ic*Inputs!$C$8+fee_wd*Inputs!$E$8*(1-$B454)+fee_fx*Inputs!$D$8-cost_acc-cost_wd*Inputs!$E$8*(1-$B454)-cost_fx*Inputs!$D$8)</f>
        <v>85216.5534386304</v>
      </c>
      <c r="N454" s="0" t="n">
        <f aca="false">K454+L454+I454-fixed</f>
        <v>-63335.6350046925</v>
      </c>
      <c r="O454" s="0" t="n">
        <f aca="false">K454+L454+M454-fixed</f>
        <v>-151925.169176696</v>
      </c>
      <c r="P454" s="0" t="n">
        <f aca="false">12*Inputs!$B$6*(1-MIN(1,Inputs!$F$6*$D454))*(ic*Inputs!$C$6+flat_fee-cost_acc-cost_wd*Inputs!$E$6*$E454-cost_fx*Inputs!$D$6)+12*Inputs!$B$7*(1-MIN(1,Inputs!$F$7*$D454))*(ic*Inputs!$C$7+flat_fee-cost_acc-cost_wd*Inputs!$E$7*$E454-cost_fx*Inputs!$D$7)+12*Inputs!$B$8*(1-MIN(1,Inputs!$F$8*$D454))*(ic*Inputs!$C$8+flat_fee-cost_acc-cost_wd*Inputs!$E$8*$E454-cost_fx*Inputs!$D$8)-fixed</f>
        <v>-31078.14720496</v>
      </c>
    </row>
    <row r="455" customFormat="false" ht="15" hidden="false" customHeight="false" outlineLevel="0" collapsed="false">
      <c r="A455" s="0" t="n">
        <v>390</v>
      </c>
      <c r="B455" s="0" t="n">
        <v>0.223839</v>
      </c>
      <c r="C455" s="0" t="n">
        <v>0.821683</v>
      </c>
      <c r="D455" s="0" t="n">
        <v>0.888366</v>
      </c>
      <c r="E455" s="0" t="n">
        <v>1.195491</v>
      </c>
      <c r="F455" s="0" t="n">
        <v>0.168798</v>
      </c>
      <c r="G455" s="0" t="n">
        <f aca="false">12*Inputs!$B$6*(MIN(1,$H$50*$C455)*(ic*Inputs!$C$6+pS+fee_fx*Inputs!$D$6-cost_acc-cost_wd*Inputs!$E$6*$E455-cost_fx*Inputs!$D$6-$F455)+(1-MIN(1,$H$50*$C455))*(1-MIN(1,Inputs!$G$6*$D455)*churn_nonbuyers)*(ic*Inputs!$C$6+fee_wd*Inputs!$E$6*(1-$B455)+fee_fx*Inputs!$D$6-cost_acc-cost_wd*Inputs!$E$6*(1-$B455)-cost_fx*Inputs!$D$6))</f>
        <v>204700.576051407</v>
      </c>
      <c r="H455" s="0" t="n">
        <f aca="false">12*Inputs!$B$7*(MIN(1,$H$51*$C455)*(ic*Inputs!$C$7+pE+fee_fx*Inputs!$D$7-cost_acc-cost_wd*Inputs!$E$7*$E455-cost_fx*Inputs!$D$7-$F455)+(1-MIN(1,$H$51*$C455))*(1-MIN(1,Inputs!$G$7*$D455)*churn_nonbuyers)*(ic*Inputs!$C$7+fee_wd*Inputs!$E$7*(1-$B455)+fee_fx*Inputs!$D$7-cost_acc-cost_wd*Inputs!$E$7*(1-$B455)-cost_fx*Inputs!$D$7))</f>
        <v>395285.937967115</v>
      </c>
      <c r="I455" s="0" t="n">
        <f aca="false">12*Inputs!$B$8*(MIN(1,$H$52*$C455)*(ic*Inputs!$C$8+pT-cost_acc-cost_wd*Inputs!$E$8-cost_fx*Inputs!$D$8-cost_ins)+(1-MIN(1,$H$52*$C455))*(1-MIN(1,Inputs!$G$8*$D455)*churn_nonbuyers)*(ic*Inputs!$C$8+fee_wd*Inputs!$E$8*(1-$B455)+fee_fx*Inputs!$D$8-cost_acc-cost_wd*Inputs!$E$8*(1-$B455)-cost_fx*Inputs!$D$8))</f>
        <v>169148.799759038</v>
      </c>
      <c r="J455" s="0" t="n">
        <f aca="false">G455+H455+I455-fixed</f>
        <v>69135.3137775601</v>
      </c>
      <c r="K455" s="0" t="n">
        <f aca="false">12*Inputs!$B$6*(1-MIN(1,Inputs!$G$6*$D455)*churn_nonbuyers)*(ic*Inputs!$C$6+fee_wd*Inputs!$E$6*(1-$B455)+fee_fx*Inputs!$D$6-cost_acc-cost_wd*Inputs!$E$6*(1-$B455)-cost_fx*Inputs!$D$6)</f>
        <v>161844.181610933</v>
      </c>
      <c r="L455" s="0" t="n">
        <f aca="false">12*Inputs!$B$7*(1-MIN(1,Inputs!$G$7*$D455)*churn_nonbuyers)*(ic*Inputs!$C$7+fee_wd*Inputs!$E$7*(1-$B455)+fee_fx*Inputs!$D$7-cost_acc-cost_wd*Inputs!$E$7*(1-$B455)-cost_fx*Inputs!$D$7)</f>
        <v>361080.54499856</v>
      </c>
      <c r="M455" s="0" t="n">
        <f aca="false">12*Inputs!$B$8*(1-MIN(1,Inputs!$G$8*$D455)*churn_nonbuyers)*(ic*Inputs!$C$8+fee_wd*Inputs!$E$8*(1-$B455)+fee_fx*Inputs!$D$8-cost_acc-cost_wd*Inputs!$E$8*(1-$B455)-cost_fx*Inputs!$D$8)</f>
        <v>119363.256477686</v>
      </c>
      <c r="N455" s="0" t="n">
        <f aca="false">K455+L455+I455-fixed</f>
        <v>-7926.47363146942</v>
      </c>
      <c r="O455" s="0" t="n">
        <f aca="false">K455+L455+M455-fixed</f>
        <v>-57712.016912821</v>
      </c>
      <c r="P455" s="0" t="n">
        <f aca="false">12*Inputs!$B$6*(1-MIN(1,Inputs!$F$6*$D455))*(ic*Inputs!$C$6+flat_fee-cost_acc-cost_wd*Inputs!$E$6*$E455-cost_fx*Inputs!$D$6)+12*Inputs!$B$7*(1-MIN(1,Inputs!$F$7*$D455))*(ic*Inputs!$C$7+flat_fee-cost_acc-cost_wd*Inputs!$E$7*$E455-cost_fx*Inputs!$D$7)+12*Inputs!$B$8*(1-MIN(1,Inputs!$F$8*$D455))*(ic*Inputs!$C$8+flat_fee-cost_acc-cost_wd*Inputs!$E$8*$E455-cost_fx*Inputs!$D$8)-fixed</f>
        <v>43735.80020144</v>
      </c>
    </row>
    <row r="456" customFormat="false" ht="15" hidden="false" customHeight="false" outlineLevel="0" collapsed="false">
      <c r="A456" s="0" t="n">
        <v>391</v>
      </c>
      <c r="B456" s="0" t="n">
        <v>0.178494</v>
      </c>
      <c r="C456" s="0" t="n">
        <v>0.848972</v>
      </c>
      <c r="D456" s="0" t="n">
        <v>0.917082</v>
      </c>
      <c r="E456" s="0" t="n">
        <v>1.387202</v>
      </c>
      <c r="F456" s="0" t="n">
        <v>0.091467</v>
      </c>
      <c r="G456" s="0" t="n">
        <f aca="false">12*Inputs!$B$6*(MIN(1,$H$50*$C456)*(ic*Inputs!$C$6+pS+fee_fx*Inputs!$D$6-cost_acc-cost_wd*Inputs!$E$6*$E456-cost_fx*Inputs!$D$6-$F456)+(1-MIN(1,$H$50*$C456))*(1-MIN(1,Inputs!$G$6*$D456)*churn_nonbuyers)*(ic*Inputs!$C$6+fee_wd*Inputs!$E$6*(1-$B456)+fee_fx*Inputs!$D$6-cost_acc-cost_wd*Inputs!$E$6*(1-$B456)-cost_fx*Inputs!$D$6))</f>
        <v>209467.035686765</v>
      </c>
      <c r="H456" s="0" t="n">
        <f aca="false">12*Inputs!$B$7*(MIN(1,$H$51*$C456)*(ic*Inputs!$C$7+pE+fee_fx*Inputs!$D$7-cost_acc-cost_wd*Inputs!$E$7*$E456-cost_fx*Inputs!$D$7-$F456)+(1-MIN(1,$H$51*$C456))*(1-MIN(1,Inputs!$G$7*$D456)*churn_nonbuyers)*(ic*Inputs!$C$7+fee_wd*Inputs!$E$7*(1-$B456)+fee_fx*Inputs!$D$7-cost_acc-cost_wd*Inputs!$E$7*(1-$B456)-cost_fx*Inputs!$D$7))</f>
        <v>385436.423791352</v>
      </c>
      <c r="I456" s="0" t="n">
        <f aca="false">12*Inputs!$B$8*(MIN(1,$H$52*$C456)*(ic*Inputs!$C$8+pT-cost_acc-cost_wd*Inputs!$E$8-cost_fx*Inputs!$D$8-cost_ins)+(1-MIN(1,$H$52*$C456))*(1-MIN(1,Inputs!$G$8*$D456)*churn_nonbuyers)*(ic*Inputs!$C$8+fee_wd*Inputs!$E$8*(1-$B456)+fee_fx*Inputs!$D$8-cost_acc-cost_wd*Inputs!$E$8*(1-$B456)-cost_fx*Inputs!$D$8))</f>
        <v>168544.095645692</v>
      </c>
      <c r="J456" s="0" t="n">
        <f aca="false">G456+H456+I456-fixed</f>
        <v>63447.555123809</v>
      </c>
      <c r="K456" s="0" t="n">
        <f aca="false">12*Inputs!$B$6*(1-MIN(1,Inputs!$G$6*$D456)*churn_nonbuyers)*(ic*Inputs!$C$6+fee_wd*Inputs!$E$6*(1-$B456)+fee_fx*Inputs!$D$6-cost_acc-cost_wd*Inputs!$E$6*(1-$B456)-cost_fx*Inputs!$D$6)</f>
        <v>167831.271608458</v>
      </c>
      <c r="L456" s="0" t="n">
        <f aca="false">12*Inputs!$B$7*(1-MIN(1,Inputs!$G$7*$D456)*churn_nonbuyers)*(ic*Inputs!$C$7+fee_wd*Inputs!$E$7*(1-$B456)+fee_fx*Inputs!$D$7-cost_acc-cost_wd*Inputs!$E$7*(1-$B456)-cost_fx*Inputs!$D$7)</f>
        <v>367110.996629075</v>
      </c>
      <c r="M456" s="0" t="n">
        <f aca="false">12*Inputs!$B$8*(1-MIN(1,Inputs!$G$8*$D456)*churn_nonbuyers)*(ic*Inputs!$C$8+fee_wd*Inputs!$E$8*(1-$B456)+fee_fx*Inputs!$D$8-cost_acc-cost_wd*Inputs!$E$8*(1-$B456)-cost_fx*Inputs!$D$8)</f>
        <v>113797.498759469</v>
      </c>
      <c r="N456" s="0" t="n">
        <f aca="false">K456+L456+I456-fixed</f>
        <v>3486.36388322443</v>
      </c>
      <c r="O456" s="0" t="n">
        <f aca="false">K456+L456+M456-fixed</f>
        <v>-51260.233002999</v>
      </c>
      <c r="P456" s="0" t="n">
        <f aca="false">12*Inputs!$B$6*(1-MIN(1,Inputs!$F$6*$D456))*(ic*Inputs!$C$6+flat_fee-cost_acc-cost_wd*Inputs!$E$6*$E456-cost_fx*Inputs!$D$6)+12*Inputs!$B$7*(1-MIN(1,Inputs!$F$7*$D456))*(ic*Inputs!$C$7+flat_fee-cost_acc-cost_wd*Inputs!$E$7*$E456-cost_fx*Inputs!$D$7)+12*Inputs!$B$8*(1-MIN(1,Inputs!$F$8*$D456))*(ic*Inputs!$C$8+flat_fee-cost_acc-cost_wd*Inputs!$E$8*$E456-cost_fx*Inputs!$D$8)-fixed</f>
        <v>-57744.9258006399</v>
      </c>
    </row>
    <row r="457" customFormat="false" ht="15" hidden="false" customHeight="false" outlineLevel="0" collapsed="false">
      <c r="A457" s="0" t="n">
        <v>392</v>
      </c>
      <c r="B457" s="0" t="n">
        <v>0.210548</v>
      </c>
      <c r="C457" s="0" t="n">
        <v>1.045709</v>
      </c>
      <c r="D457" s="0" t="n">
        <v>0.594115</v>
      </c>
      <c r="E457" s="0" t="n">
        <v>1.087373</v>
      </c>
      <c r="F457" s="0" t="n">
        <v>0.302744</v>
      </c>
      <c r="G457" s="0" t="n">
        <f aca="false">12*Inputs!$B$6*(MIN(1,$H$50*$C457)*(ic*Inputs!$C$6+pS+fee_fx*Inputs!$D$6-cost_acc-cost_wd*Inputs!$E$6*$E457-cost_fx*Inputs!$D$6-$F457)+(1-MIN(1,$H$50*$C457))*(1-MIN(1,Inputs!$G$6*$D457)*churn_nonbuyers)*(ic*Inputs!$C$6+fee_wd*Inputs!$E$6*(1-$B457)+fee_fx*Inputs!$D$6-cost_acc-cost_wd*Inputs!$E$6*(1-$B457)-cost_fx*Inputs!$D$6))</f>
        <v>219747.849078274</v>
      </c>
      <c r="H457" s="0" t="n">
        <f aca="false">12*Inputs!$B$7*(MIN(1,$H$51*$C457)*(ic*Inputs!$C$7+pE+fee_fx*Inputs!$D$7-cost_acc-cost_wd*Inputs!$E$7*$E457-cost_fx*Inputs!$D$7-$F457)+(1-MIN(1,$H$51*$C457))*(1-MIN(1,Inputs!$G$7*$D457)*churn_nonbuyers)*(ic*Inputs!$C$7+fee_wd*Inputs!$E$7*(1-$B457)+fee_fx*Inputs!$D$7-cost_acc-cost_wd*Inputs!$E$7*(1-$B457)-cost_fx*Inputs!$D$7))</f>
        <v>412566.82051816</v>
      </c>
      <c r="I457" s="0" t="n">
        <f aca="false">12*Inputs!$B$8*(MIN(1,$H$52*$C457)*(ic*Inputs!$C$8+pT-cost_acc-cost_wd*Inputs!$E$8-cost_fx*Inputs!$D$8-cost_ins)+(1-MIN(1,$H$52*$C457))*(1-MIN(1,Inputs!$G$8*$D457)*churn_nonbuyers)*(ic*Inputs!$C$8+fee_wd*Inputs!$E$8*(1-$B457)+fee_fx*Inputs!$D$8-cost_acc-cost_wd*Inputs!$E$8*(1-$B457)-cost_fx*Inputs!$D$8))</f>
        <v>200247.250253528</v>
      </c>
      <c r="J457" s="0" t="n">
        <f aca="false">G457+H457+I457-fixed</f>
        <v>132561.919849961</v>
      </c>
      <c r="K457" s="0" t="n">
        <f aca="false">12*Inputs!$B$6*(1-MIN(1,Inputs!$G$6*$D457)*churn_nonbuyers)*(ic*Inputs!$C$6+fee_wd*Inputs!$E$6*(1-$B457)+fee_fx*Inputs!$D$6-cost_acc-cost_wd*Inputs!$E$6*(1-$B457)-cost_fx*Inputs!$D$6)</f>
        <v>166193.054820144</v>
      </c>
      <c r="L457" s="0" t="n">
        <f aca="false">12*Inputs!$B$7*(1-MIN(1,Inputs!$G$7*$D457)*churn_nonbuyers)*(ic*Inputs!$C$7+fee_wd*Inputs!$E$7*(1-$B457)+fee_fx*Inputs!$D$7-cost_acc-cost_wd*Inputs!$E$7*(1-$B457)-cost_fx*Inputs!$D$7)</f>
        <v>366235.060572087</v>
      </c>
      <c r="M457" s="0" t="n">
        <f aca="false">12*Inputs!$B$8*(1-MIN(1,Inputs!$G$8*$D457)*churn_nonbuyers)*(ic*Inputs!$C$8+fee_wd*Inputs!$E$8*(1-$B457)+fee_fx*Inputs!$D$8-cost_acc-cost_wd*Inputs!$E$8*(1-$B457)-cost_fx*Inputs!$D$8)</f>
        <v>184753.315560672</v>
      </c>
      <c r="N457" s="0" t="n">
        <f aca="false">K457+L457+I457-fixed</f>
        <v>32675.3656457582</v>
      </c>
      <c r="O457" s="0" t="n">
        <f aca="false">K457+L457+M457-fixed</f>
        <v>17181.4309529027</v>
      </c>
      <c r="P457" s="0" t="n">
        <f aca="false">12*Inputs!$B$6*(1-MIN(1,Inputs!$F$6*$D457))*(ic*Inputs!$C$6+flat_fee-cost_acc-cost_wd*Inputs!$E$6*$E457-cost_fx*Inputs!$D$6)+12*Inputs!$B$7*(1-MIN(1,Inputs!$F$7*$D457))*(ic*Inputs!$C$7+flat_fee-cost_acc-cost_wd*Inputs!$E$7*$E457-cost_fx*Inputs!$D$7)+12*Inputs!$B$8*(1-MIN(1,Inputs!$F$8*$D457))*(ic*Inputs!$C$8+flat_fee-cost_acc-cost_wd*Inputs!$E$8*$E457-cost_fx*Inputs!$D$8)-fixed</f>
        <v>253105.5666548</v>
      </c>
    </row>
    <row r="458" customFormat="false" ht="15" hidden="false" customHeight="false" outlineLevel="0" collapsed="false">
      <c r="A458" s="0" t="n">
        <v>393</v>
      </c>
      <c r="B458" s="0" t="n">
        <v>0.236099</v>
      </c>
      <c r="C458" s="0" t="n">
        <v>0.809003</v>
      </c>
      <c r="D458" s="0" t="n">
        <v>1.646197</v>
      </c>
      <c r="E458" s="0" t="n">
        <v>1.270079</v>
      </c>
      <c r="F458" s="0" t="n">
        <v>0.396708</v>
      </c>
      <c r="G458" s="0" t="n">
        <f aca="false">12*Inputs!$B$6*(MIN(1,$H$50*$C458)*(ic*Inputs!$C$6+pS+fee_fx*Inputs!$D$6-cost_acc-cost_wd*Inputs!$E$6*$E458-cost_fx*Inputs!$D$6-$F458)+(1-MIN(1,$H$50*$C458))*(1-MIN(1,Inputs!$G$6*$D458)*churn_nonbuyers)*(ic*Inputs!$C$6+fee_wd*Inputs!$E$6*(1-$B458)+fee_fx*Inputs!$D$6-cost_acc-cost_wd*Inputs!$E$6*(1-$B458)-cost_fx*Inputs!$D$6))</f>
        <v>190883.327834262</v>
      </c>
      <c r="H458" s="0" t="n">
        <f aca="false">12*Inputs!$B$7*(MIN(1,$H$51*$C458)*(ic*Inputs!$C$7+pE+fee_fx*Inputs!$D$7-cost_acc-cost_wd*Inputs!$E$7*$E458-cost_fx*Inputs!$D$7-$F458)+(1-MIN(1,$H$51*$C458))*(1-MIN(1,Inputs!$G$7*$D458)*churn_nonbuyers)*(ic*Inputs!$C$7+fee_wd*Inputs!$E$7*(1-$B458)+fee_fx*Inputs!$D$7-cost_acc-cost_wd*Inputs!$E$7*(1-$B458)-cost_fx*Inputs!$D$7))</f>
        <v>370346.563408765</v>
      </c>
      <c r="I458" s="0" t="n">
        <f aca="false">12*Inputs!$B$8*(MIN(1,$H$52*$C458)*(ic*Inputs!$C$8+pT-cost_acc-cost_wd*Inputs!$E$8-cost_fx*Inputs!$D$8-cost_ins)+(1-MIN(1,$H$52*$C458))*(1-MIN(1,Inputs!$G$8*$D458)*churn_nonbuyers)*(ic*Inputs!$C$8+fee_wd*Inputs!$E$8*(1-$B458)+fee_fx*Inputs!$D$8-cost_acc-cost_wd*Inputs!$E$8*(1-$B458)-cost_fx*Inputs!$D$8))</f>
        <v>116612.928432</v>
      </c>
      <c r="J458" s="0" t="n">
        <f aca="false">G458+H458+I458-fixed</f>
        <v>-22157.1803249735</v>
      </c>
      <c r="K458" s="0" t="n">
        <f aca="false">12*Inputs!$B$6*(1-MIN(1,Inputs!$G$6*$D458)*churn_nonbuyers)*(ic*Inputs!$C$6+fee_wd*Inputs!$E$6*(1-$B458)+fee_fx*Inputs!$D$6-cost_acc-cost_wd*Inputs!$E$6*(1-$B458)-cost_fx*Inputs!$D$6)</f>
        <v>153806.469591622</v>
      </c>
      <c r="L458" s="0" t="n">
        <f aca="false">12*Inputs!$B$7*(1-MIN(1,Inputs!$G$7*$D458)*churn_nonbuyers)*(ic*Inputs!$C$7+fee_wd*Inputs!$E$7*(1-$B458)+fee_fx*Inputs!$D$7-cost_acc-cost_wd*Inputs!$E$7*(1-$B458)-cost_fx*Inputs!$D$7)</f>
        <v>350968.379898973</v>
      </c>
      <c r="M458" s="0" t="n">
        <f aca="false">12*Inputs!$B$8*(1-MIN(1,Inputs!$G$8*$D458)*churn_nonbuyers)*(ic*Inputs!$C$8+fee_wd*Inputs!$E$8*(1-$B458)+fee_fx*Inputs!$D$8-cost_acc-cost_wd*Inputs!$E$8*(1-$B458)-cost_fx*Inputs!$D$8)</f>
        <v>0</v>
      </c>
      <c r="N458" s="0" t="n">
        <f aca="false">K458+L458+I458-fixed</f>
        <v>-78612.2220774054</v>
      </c>
      <c r="O458" s="0" t="n">
        <f aca="false">K458+L458+M458-fixed</f>
        <v>-195225.150509405</v>
      </c>
      <c r="P458" s="0" t="n">
        <f aca="false">12*Inputs!$B$6*(1-MIN(1,Inputs!$F$6*$D458))*(ic*Inputs!$C$6+flat_fee-cost_acc-cost_wd*Inputs!$E$6*$E458-cost_fx*Inputs!$D$6)+12*Inputs!$B$7*(1-MIN(1,Inputs!$F$7*$D458))*(ic*Inputs!$C$7+flat_fee-cost_acc-cost_wd*Inputs!$E$7*$E458-cost_fx*Inputs!$D$7)+12*Inputs!$B$8*(1-MIN(1,Inputs!$F$8*$D458))*(ic*Inputs!$C$8+flat_fee-cost_acc-cost_wd*Inputs!$E$8*$E458-cost_fx*Inputs!$D$8)-fixed</f>
        <v>-368724.89232088</v>
      </c>
    </row>
    <row r="459" customFormat="false" ht="15" hidden="false" customHeight="false" outlineLevel="0" collapsed="false">
      <c r="A459" s="0" t="n">
        <v>394</v>
      </c>
      <c r="B459" s="0" t="n">
        <v>0.175784</v>
      </c>
      <c r="C459" s="0" t="n">
        <v>0.813927</v>
      </c>
      <c r="D459" s="0" t="n">
        <v>1.451641</v>
      </c>
      <c r="E459" s="0" t="n">
        <v>1.112161</v>
      </c>
      <c r="F459" s="0" t="n">
        <v>0.198732</v>
      </c>
      <c r="G459" s="0" t="n">
        <f aca="false">12*Inputs!$B$6*(MIN(1,$H$50*$C459)*(ic*Inputs!$C$6+pS+fee_fx*Inputs!$D$6-cost_acc-cost_wd*Inputs!$E$6*$E459-cost_fx*Inputs!$D$6-$F459)+(1-MIN(1,$H$50*$C459))*(1-MIN(1,Inputs!$G$6*$D459)*churn_nonbuyers)*(ic*Inputs!$C$6+fee_wd*Inputs!$E$6*(1-$B459)+fee_fx*Inputs!$D$6-cost_acc-cost_wd*Inputs!$E$6*(1-$B459)-cost_fx*Inputs!$D$6))</f>
        <v>206837.734327492</v>
      </c>
      <c r="H459" s="0" t="n">
        <f aca="false">12*Inputs!$B$7*(MIN(1,$H$51*$C459)*(ic*Inputs!$C$7+pE+fee_fx*Inputs!$D$7-cost_acc-cost_wd*Inputs!$E$7*$E459-cost_fx*Inputs!$D$7-$F459)+(1-MIN(1,$H$51*$C459))*(1-MIN(1,Inputs!$G$7*$D459)*churn_nonbuyers)*(ic*Inputs!$C$7+fee_wd*Inputs!$E$7*(1-$B459)+fee_fx*Inputs!$D$7-cost_acc-cost_wd*Inputs!$E$7*(1-$B459)-cost_fx*Inputs!$D$7))</f>
        <v>401609.042946784</v>
      </c>
      <c r="I459" s="0" t="n">
        <f aca="false">12*Inputs!$B$8*(MIN(1,$H$52*$C459)*(ic*Inputs!$C$8+pT-cost_acc-cost_wd*Inputs!$E$8-cost_fx*Inputs!$D$8-cost_ins)+(1-MIN(1,$H$52*$C459))*(1-MIN(1,Inputs!$G$8*$D459)*churn_nonbuyers)*(ic*Inputs!$C$8+fee_wd*Inputs!$E$8*(1-$B459)+fee_fx*Inputs!$D$8-cost_acc-cost_wd*Inputs!$E$8*(1-$B459)-cost_fx*Inputs!$D$8))</f>
        <v>117322.693488</v>
      </c>
      <c r="J459" s="0" t="n">
        <f aca="false">G459+H459+I459-fixed</f>
        <v>25769.4707622759</v>
      </c>
      <c r="K459" s="0" t="n">
        <f aca="false">12*Inputs!$B$6*(1-MIN(1,Inputs!$G$6*$D459)*churn_nonbuyers)*(ic*Inputs!$C$6+fee_wd*Inputs!$E$6*(1-$B459)+fee_fx*Inputs!$D$6-cost_acc-cost_wd*Inputs!$E$6*(1-$B459)-cost_fx*Inputs!$D$6)</f>
        <v>163491.824603117</v>
      </c>
      <c r="L459" s="0" t="n">
        <f aca="false">12*Inputs!$B$7*(1-MIN(1,Inputs!$G$7*$D459)*churn_nonbuyers)*(ic*Inputs!$C$7+fee_wd*Inputs!$E$7*(1-$B459)+fee_fx*Inputs!$D$7-cost_acc-cost_wd*Inputs!$E$7*(1-$B459)-cost_fx*Inputs!$D$7)</f>
        <v>361430.41159387</v>
      </c>
      <c r="M459" s="0" t="n">
        <f aca="false">12*Inputs!$B$8*(1-MIN(1,Inputs!$G$8*$D459)*churn_nonbuyers)*(ic*Inputs!$C$8+fee_wd*Inputs!$E$8*(1-$B459)+fee_fx*Inputs!$D$8-cost_acc-cost_wd*Inputs!$E$8*(1-$B459)-cost_fx*Inputs!$D$8)</f>
        <v>0</v>
      </c>
      <c r="N459" s="0" t="n">
        <f aca="false">K459+L459+I459-fixed</f>
        <v>-57755.0703150129</v>
      </c>
      <c r="O459" s="0" t="n">
        <f aca="false">K459+L459+M459-fixed</f>
        <v>-175077.763803013</v>
      </c>
      <c r="P459" s="0" t="n">
        <f aca="false">12*Inputs!$B$6*(1-MIN(1,Inputs!$F$6*$D459))*(ic*Inputs!$C$6+flat_fee-cost_acc-cost_wd*Inputs!$E$6*$E459-cost_fx*Inputs!$D$6)+12*Inputs!$B$7*(1-MIN(1,Inputs!$F$7*$D459))*(ic*Inputs!$C$7+flat_fee-cost_acc-cost_wd*Inputs!$E$7*$E459-cost_fx*Inputs!$D$7)+12*Inputs!$B$8*(1-MIN(1,Inputs!$F$8*$D459))*(ic*Inputs!$C$8+flat_fee-cost_acc-cost_wd*Inputs!$E$8*$E459-cost_fx*Inputs!$D$8)-fixed</f>
        <v>-220516.99635976</v>
      </c>
    </row>
    <row r="460" customFormat="false" ht="15" hidden="false" customHeight="false" outlineLevel="0" collapsed="false">
      <c r="A460" s="0" t="n">
        <v>395</v>
      </c>
      <c r="B460" s="0" t="n">
        <v>0.189936</v>
      </c>
      <c r="C460" s="0" t="n">
        <v>0.735351</v>
      </c>
      <c r="D460" s="0" t="n">
        <v>1.113425</v>
      </c>
      <c r="E460" s="0" t="n">
        <v>1.216059</v>
      </c>
      <c r="F460" s="0" t="n">
        <v>0.267967</v>
      </c>
      <c r="G460" s="0" t="n">
        <f aca="false">12*Inputs!$B$6*(MIN(1,$H$50*$C460)*(ic*Inputs!$C$6+pS+fee_fx*Inputs!$D$6-cost_acc-cost_wd*Inputs!$E$6*$E460-cost_fx*Inputs!$D$6-$F460)+(1-MIN(1,$H$50*$C460))*(1-MIN(1,Inputs!$G$6*$D460)*churn_nonbuyers)*(ic*Inputs!$C$6+fee_wd*Inputs!$E$6*(1-$B460)+fee_fx*Inputs!$D$6-cost_acc-cost_wd*Inputs!$E$6*(1-$B460)-cost_fx*Inputs!$D$6))</f>
        <v>200714.398829387</v>
      </c>
      <c r="H460" s="0" t="n">
        <f aca="false">12*Inputs!$B$7*(MIN(1,$H$51*$C460)*(ic*Inputs!$C$7+pE+fee_fx*Inputs!$D$7-cost_acc-cost_wd*Inputs!$E$7*$E460-cost_fx*Inputs!$D$7-$F460)+(1-MIN(1,$H$51*$C460))*(1-MIN(1,Inputs!$G$7*$D460)*churn_nonbuyers)*(ic*Inputs!$C$7+fee_wd*Inputs!$E$7*(1-$B460)+fee_fx*Inputs!$D$7-cost_acc-cost_wd*Inputs!$E$7*(1-$B460)-cost_fx*Inputs!$D$7))</f>
        <v>387312.247444753</v>
      </c>
      <c r="I460" s="0" t="n">
        <f aca="false">12*Inputs!$B$8*(MIN(1,$H$52*$C460)*(ic*Inputs!$C$8+pT-cost_acc-cost_wd*Inputs!$E$8-cost_fx*Inputs!$D$8-cost_ins)+(1-MIN(1,$H$52*$C460))*(1-MIN(1,Inputs!$G$8*$D460)*churn_nonbuyers)*(ic*Inputs!$C$8+fee_wd*Inputs!$E$8*(1-$B460)+fee_fx*Inputs!$D$8-cost_acc-cost_wd*Inputs!$E$8*(1-$B460)-cost_fx*Inputs!$D$8))</f>
        <v>139961.051737587</v>
      </c>
      <c r="J460" s="0" t="n">
        <f aca="false">G460+H460+I460-fixed</f>
        <v>27987.698011727</v>
      </c>
      <c r="K460" s="0" t="n">
        <f aca="false">12*Inputs!$B$6*(1-MIN(1,Inputs!$G$6*$D460)*churn_nonbuyers)*(ic*Inputs!$C$6+fee_wd*Inputs!$E$6*(1-$B460)+fee_fx*Inputs!$D$6-cost_acc-cost_wd*Inputs!$E$6*(1-$B460)-cost_fx*Inputs!$D$6)</f>
        <v>164548.54433376</v>
      </c>
      <c r="L460" s="0" t="n">
        <f aca="false">12*Inputs!$B$7*(1-MIN(1,Inputs!$G$7*$D460)*churn_nonbuyers)*(ic*Inputs!$C$7+fee_wd*Inputs!$E$7*(1-$B460)+fee_fx*Inputs!$D$7-cost_acc-cost_wd*Inputs!$E$7*(1-$B460)-cost_fx*Inputs!$D$7)</f>
        <v>363294.818600256</v>
      </c>
      <c r="M460" s="0" t="n">
        <f aca="false">12*Inputs!$B$8*(1-MIN(1,Inputs!$G$8*$D460)*churn_nonbuyers)*(ic*Inputs!$C$8+fee_wd*Inputs!$E$8*(1-$B460)+fee_fx*Inputs!$D$8-cost_acc-cost_wd*Inputs!$E$8*(1-$B460)-cost_fx*Inputs!$D$8)</f>
        <v>69993.43889088</v>
      </c>
      <c r="N460" s="0" t="n">
        <f aca="false">K460+L460+I460-fixed</f>
        <v>-32195.5853283973</v>
      </c>
      <c r="O460" s="0" t="n">
        <f aca="false">K460+L460+M460-fixed</f>
        <v>-102163.198175104</v>
      </c>
      <c r="P460" s="0" t="n">
        <f aca="false">12*Inputs!$B$6*(1-MIN(1,Inputs!$F$6*$D460))*(ic*Inputs!$C$6+flat_fee-cost_acc-cost_wd*Inputs!$E$6*$E460-cost_fx*Inputs!$D$6)+12*Inputs!$B$7*(1-MIN(1,Inputs!$F$7*$D460))*(ic*Inputs!$C$7+flat_fee-cost_acc-cost_wd*Inputs!$E$7*$E460-cost_fx*Inputs!$D$7)+12*Inputs!$B$8*(1-MIN(1,Inputs!$F$8*$D460))*(ic*Inputs!$C$8+flat_fee-cost_acc-cost_wd*Inputs!$E$8*$E460-cost_fx*Inputs!$D$8)-fixed</f>
        <v>-80947.4633020001</v>
      </c>
    </row>
    <row r="461" customFormat="false" ht="15" hidden="false" customHeight="false" outlineLevel="0" collapsed="false">
      <c r="A461" s="0" t="n">
        <v>396</v>
      </c>
      <c r="B461" s="0" t="n">
        <v>0.264503</v>
      </c>
      <c r="C461" s="0" t="n">
        <v>0.708284</v>
      </c>
      <c r="D461" s="0" t="n">
        <v>1.118075</v>
      </c>
      <c r="E461" s="0" t="n">
        <v>1.33447</v>
      </c>
      <c r="F461" s="0" t="n">
        <v>0.349549</v>
      </c>
      <c r="G461" s="0" t="n">
        <f aca="false">12*Inputs!$B$6*(MIN(1,$H$50*$C461)*(ic*Inputs!$C$6+pS+fee_fx*Inputs!$D$6-cost_acc-cost_wd*Inputs!$E$6*$E461-cost_fx*Inputs!$D$6-$F461)+(1-MIN(1,$H$50*$C461))*(1-MIN(1,Inputs!$G$6*$D461)*churn_nonbuyers)*(ic*Inputs!$C$6+fee_wd*Inputs!$E$6*(1-$B461)+fee_fx*Inputs!$D$6-cost_acc-cost_wd*Inputs!$E$6*(1-$B461)-cost_fx*Inputs!$D$6))</f>
        <v>186518.358321483</v>
      </c>
      <c r="H461" s="0" t="n">
        <f aca="false">12*Inputs!$B$7*(MIN(1,$H$51*$C461)*(ic*Inputs!$C$7+pE+fee_fx*Inputs!$D$7-cost_acc-cost_wd*Inputs!$E$7*$E461-cost_fx*Inputs!$D$7-$F461)+(1-MIN(1,$H$51*$C461))*(1-MIN(1,Inputs!$G$7*$D461)*churn_nonbuyers)*(ic*Inputs!$C$7+fee_wd*Inputs!$E$7*(1-$B461)+fee_fx*Inputs!$D$7-cost_acc-cost_wd*Inputs!$E$7*(1-$B461)-cost_fx*Inputs!$D$7))</f>
        <v>365963.251372705</v>
      </c>
      <c r="I461" s="0" t="n">
        <f aca="false">12*Inputs!$B$8*(MIN(1,$H$52*$C461)*(ic*Inputs!$C$8+pT-cost_acc-cost_wd*Inputs!$E$8-cost_fx*Inputs!$D$8-cost_ins)+(1-MIN(1,$H$52*$C461))*(1-MIN(1,Inputs!$G$8*$D461)*churn_nonbuyers)*(ic*Inputs!$C$8+fee_wd*Inputs!$E$8*(1-$B461)+fee_fx*Inputs!$D$8-cost_acc-cost_wd*Inputs!$E$8*(1-$B461)-cost_fx*Inputs!$D$8))</f>
        <v>136472.712681415</v>
      </c>
      <c r="J461" s="0" t="n">
        <f aca="false">G461+H461+I461-fixed</f>
        <v>-11045.6776243963</v>
      </c>
      <c r="K461" s="0" t="n">
        <f aca="false">12*Inputs!$B$6*(1-MIN(1,Inputs!$G$6*$D461)*churn_nonbuyers)*(ic*Inputs!$C$6+fee_wd*Inputs!$E$6*(1-$B461)+fee_fx*Inputs!$D$6-cost_acc-cost_wd*Inputs!$E$6*(1-$B461)-cost_fx*Inputs!$D$6)</f>
        <v>154370.65818042</v>
      </c>
      <c r="L461" s="0" t="n">
        <f aca="false">12*Inputs!$B$7*(1-MIN(1,Inputs!$G$7*$D461)*churn_nonbuyers)*(ic*Inputs!$C$7+fee_wd*Inputs!$E$7*(1-$B461)+fee_fx*Inputs!$D$7-cost_acc-cost_wd*Inputs!$E$7*(1-$B461)-cost_fx*Inputs!$D$7)</f>
        <v>352864.904508252</v>
      </c>
      <c r="M461" s="0" t="n">
        <f aca="false">12*Inputs!$B$8*(1-MIN(1,Inputs!$G$8*$D461)*churn_nonbuyers)*(ic*Inputs!$C$8+fee_wd*Inputs!$E$8*(1-$B461)+fee_fx*Inputs!$D$8-cost_acc-cost_wd*Inputs!$E$8*(1-$B461)-cost_fx*Inputs!$D$8)</f>
        <v>68182.7488419601</v>
      </c>
      <c r="N461" s="0" t="n">
        <f aca="false">K461+L461+I461-fixed</f>
        <v>-56291.724629913</v>
      </c>
      <c r="O461" s="0" t="n">
        <f aca="false">K461+L461+M461-fixed</f>
        <v>-124581.688469368</v>
      </c>
      <c r="P461" s="0" t="n">
        <f aca="false">12*Inputs!$B$6*(1-MIN(1,Inputs!$F$6*$D461))*(ic*Inputs!$C$6+flat_fee-cost_acc-cost_wd*Inputs!$E$6*$E461-cost_fx*Inputs!$D$6)+12*Inputs!$B$7*(1-MIN(1,Inputs!$F$7*$D461))*(ic*Inputs!$C$7+flat_fee-cost_acc-cost_wd*Inputs!$E$7*$E461-cost_fx*Inputs!$D$7)+12*Inputs!$B$8*(1-MIN(1,Inputs!$F$8*$D461))*(ic*Inputs!$C$8+flat_fee-cost_acc-cost_wd*Inputs!$E$8*$E461-cost_fx*Inputs!$D$8)-fixed</f>
        <v>-131126.62774</v>
      </c>
    </row>
    <row r="462" customFormat="false" ht="15" hidden="false" customHeight="false" outlineLevel="0" collapsed="false">
      <c r="A462" s="0" t="n">
        <v>397</v>
      </c>
      <c r="B462" s="0" t="n">
        <v>0.303314</v>
      </c>
      <c r="C462" s="0" t="n">
        <v>1.118819</v>
      </c>
      <c r="D462" s="0" t="n">
        <v>1.124396</v>
      </c>
      <c r="E462" s="0" t="n">
        <v>1.088839</v>
      </c>
      <c r="F462" s="0" t="n">
        <v>0.40352</v>
      </c>
      <c r="G462" s="0" t="n">
        <f aca="false">12*Inputs!$B$6*(MIN(1,$H$50*$C462)*(ic*Inputs!$C$6+pS+fee_fx*Inputs!$D$6-cost_acc-cost_wd*Inputs!$E$6*$E462-cost_fx*Inputs!$D$6-$F462)+(1-MIN(1,$H$50*$C462))*(1-MIN(1,Inputs!$G$6*$D462)*churn_nonbuyers)*(ic*Inputs!$C$6+fee_wd*Inputs!$E$6*(1-$B462)+fee_fx*Inputs!$D$6-cost_acc-cost_wd*Inputs!$E$6*(1-$B462)-cost_fx*Inputs!$D$6))</f>
        <v>205242.78345897</v>
      </c>
      <c r="H462" s="0" t="n">
        <f aca="false">12*Inputs!$B$7*(MIN(1,$H$51*$C462)*(ic*Inputs!$C$7+pE+fee_fx*Inputs!$D$7-cost_acc-cost_wd*Inputs!$E$7*$E462-cost_fx*Inputs!$D$7-$F462)+(1-MIN(1,$H$51*$C462))*(1-MIN(1,Inputs!$G$7*$D462)*churn_nonbuyers)*(ic*Inputs!$C$7+fee_wd*Inputs!$E$7*(1-$B462)+fee_fx*Inputs!$D$7-cost_acc-cost_wd*Inputs!$E$7*(1-$B462)-cost_fx*Inputs!$D$7))</f>
        <v>398714.32686705</v>
      </c>
      <c r="I462" s="0" t="n">
        <f aca="false">12*Inputs!$B$8*(MIN(1,$H$52*$C462)*(ic*Inputs!$C$8+pT-cost_acc-cost_wd*Inputs!$E$8-cost_fx*Inputs!$D$8-cost_ins)+(1-MIN(1,$H$52*$C462))*(1-MIN(1,Inputs!$G$8*$D462)*churn_nonbuyers)*(ic*Inputs!$C$8+fee_wd*Inputs!$E$8*(1-$B462)+fee_fx*Inputs!$D$8-cost_acc-cost_wd*Inputs!$E$8*(1-$B462)-cost_fx*Inputs!$D$8))</f>
        <v>175667.91460418</v>
      </c>
      <c r="J462" s="0" t="n">
        <f aca="false">G462+H462+I462-fixed</f>
        <v>79625.0249301995</v>
      </c>
      <c r="K462" s="0" t="n">
        <f aca="false">12*Inputs!$B$6*(1-MIN(1,Inputs!$G$6*$D462)*churn_nonbuyers)*(ic*Inputs!$C$6+fee_wd*Inputs!$E$6*(1-$B462)+fee_fx*Inputs!$D$6-cost_acc-cost_wd*Inputs!$E$6*(1-$B462)-cost_fx*Inputs!$D$6)</f>
        <v>149044.396668077</v>
      </c>
      <c r="L462" s="0" t="n">
        <f aca="false">12*Inputs!$B$7*(1-MIN(1,Inputs!$G$7*$D462)*churn_nonbuyers)*(ic*Inputs!$C$7+fee_wd*Inputs!$E$7*(1-$B462)+fee_fx*Inputs!$D$7-cost_acc-cost_wd*Inputs!$E$7*(1-$B462)-cost_fx*Inputs!$D$7)</f>
        <v>347395.404592846</v>
      </c>
      <c r="M462" s="0" t="n">
        <f aca="false">12*Inputs!$B$8*(1-MIN(1,Inputs!$G$8*$D462)*churn_nonbuyers)*(ic*Inputs!$C$8+fee_wd*Inputs!$E$8*(1-$B462)+fee_fx*Inputs!$D$8-cost_acc-cost_wd*Inputs!$E$8*(1-$B462)-cost_fx*Inputs!$D$8)</f>
        <v>66398.0435443584</v>
      </c>
      <c r="N462" s="0" t="n">
        <f aca="false">K462+L462+I462-fixed</f>
        <v>-27892.2841348975</v>
      </c>
      <c r="O462" s="0" t="n">
        <f aca="false">K462+L462+M462-fixed</f>
        <v>-137162.155194719</v>
      </c>
      <c r="P462" s="0" t="n">
        <f aca="false">12*Inputs!$B$6*(1-MIN(1,Inputs!$F$6*$D462))*(ic*Inputs!$C$6+flat_fee-cost_acc-cost_wd*Inputs!$E$6*$E462-cost_fx*Inputs!$D$6)+12*Inputs!$B$7*(1-MIN(1,Inputs!$F$7*$D462))*(ic*Inputs!$C$7+flat_fee-cost_acc-cost_wd*Inputs!$E$7*$E462-cost_fx*Inputs!$D$7)+12*Inputs!$B$8*(1-MIN(1,Inputs!$F$8*$D462))*(ic*Inputs!$C$8+flat_fee-cost_acc-cost_wd*Inputs!$E$8*$E462-cost_fx*Inputs!$D$8)-fixed</f>
        <v>-35404.5435894398</v>
      </c>
    </row>
    <row r="463" customFormat="false" ht="15" hidden="false" customHeight="false" outlineLevel="0" collapsed="false">
      <c r="A463" s="0" t="n">
        <v>398</v>
      </c>
      <c r="B463" s="0" t="n">
        <v>0.280031</v>
      </c>
      <c r="C463" s="0" t="n">
        <v>1.116588</v>
      </c>
      <c r="D463" s="0" t="n">
        <v>1.245174</v>
      </c>
      <c r="E463" s="0" t="n">
        <v>1.166966</v>
      </c>
      <c r="F463" s="0" t="n">
        <v>0.176446</v>
      </c>
      <c r="G463" s="0" t="n">
        <f aca="false">12*Inputs!$B$6*(MIN(1,$H$50*$C463)*(ic*Inputs!$C$6+pS+fee_fx*Inputs!$D$6-cost_acc-cost_wd*Inputs!$E$6*$E463-cost_fx*Inputs!$D$6-$F463)+(1-MIN(1,$H$50*$C463))*(1-MIN(1,Inputs!$G$6*$D463)*churn_nonbuyers)*(ic*Inputs!$C$6+fee_wd*Inputs!$E$6*(1-$B463)+fee_fx*Inputs!$D$6-cost_acc-cost_wd*Inputs!$E$6*(1-$B463)-cost_fx*Inputs!$D$6))</f>
        <v>210957.236620634</v>
      </c>
      <c r="H463" s="0" t="n">
        <f aca="false">12*Inputs!$B$7*(MIN(1,$H$51*$C463)*(ic*Inputs!$C$7+pE+fee_fx*Inputs!$D$7-cost_acc-cost_wd*Inputs!$E$7*$E463-cost_fx*Inputs!$D$7-$F463)+(1-MIN(1,$H$51*$C463))*(1-MIN(1,Inputs!$G$7*$D463)*churn_nonbuyers)*(ic*Inputs!$C$7+fee_wd*Inputs!$E$7*(1-$B463)+fee_fx*Inputs!$D$7-cost_acc-cost_wd*Inputs!$E$7*(1-$B463)-cost_fx*Inputs!$D$7))</f>
        <v>404231.951448152</v>
      </c>
      <c r="I463" s="0" t="n">
        <f aca="false">12*Inputs!$B$8*(MIN(1,$H$52*$C463)*(ic*Inputs!$C$8+pT-cost_acc-cost_wd*Inputs!$E$8-cost_fx*Inputs!$D$8-cost_ins)+(1-MIN(1,$H$52*$C463))*(1-MIN(1,Inputs!$G$8*$D463)*churn_nonbuyers)*(ic*Inputs!$C$8+fee_wd*Inputs!$E$8*(1-$B463)+fee_fx*Inputs!$D$8-cost_acc-cost_wd*Inputs!$E$8*(1-$B463)-cost_fx*Inputs!$D$8))</f>
        <v>169723.662435455</v>
      </c>
      <c r="J463" s="0" t="n">
        <f aca="false">G463+H463+I463-fixed</f>
        <v>84912.8505042404</v>
      </c>
      <c r="K463" s="0" t="n">
        <f aca="false">12*Inputs!$B$6*(1-MIN(1,Inputs!$G$6*$D463)*churn_nonbuyers)*(ic*Inputs!$C$6+fee_wd*Inputs!$E$6*(1-$B463)+fee_fx*Inputs!$D$6-cost_acc-cost_wd*Inputs!$E$6*(1-$B463)-cost_fx*Inputs!$D$6)</f>
        <v>151234.730786837</v>
      </c>
      <c r="L463" s="0" t="n">
        <f aca="false">12*Inputs!$B$7*(1-MIN(1,Inputs!$G$7*$D463)*churn_nonbuyers)*(ic*Inputs!$C$7+fee_wd*Inputs!$E$7*(1-$B463)+fee_fx*Inputs!$D$7-cost_acc-cost_wd*Inputs!$E$7*(1-$B463)-cost_fx*Inputs!$D$7)</f>
        <v>349320.240520102</v>
      </c>
      <c r="M463" s="0" t="n">
        <f aca="false">12*Inputs!$B$8*(1-MIN(1,Inputs!$G$8*$D463)*churn_nonbuyers)*(ic*Inputs!$C$8+fee_wd*Inputs!$E$8*(1-$B463)+fee_fx*Inputs!$D$8-cost_acc-cost_wd*Inputs!$E$8*(1-$B463)-cost_fx*Inputs!$D$8)</f>
        <v>40177.0504452384</v>
      </c>
      <c r="N463" s="0" t="n">
        <f aca="false">K463+L463+I463-fixed</f>
        <v>-29721.3662576061</v>
      </c>
      <c r="O463" s="0" t="n">
        <f aca="false">K463+L463+M463-fixed</f>
        <v>-159267.978247823</v>
      </c>
      <c r="P463" s="0" t="n">
        <f aca="false">12*Inputs!$B$6*(1-MIN(1,Inputs!$F$6*$D463))*(ic*Inputs!$C$6+flat_fee-cost_acc-cost_wd*Inputs!$E$6*$E463-cost_fx*Inputs!$D$6)+12*Inputs!$B$7*(1-MIN(1,Inputs!$F$7*$D463))*(ic*Inputs!$C$7+flat_fee-cost_acc-cost_wd*Inputs!$E$7*$E463-cost_fx*Inputs!$D$7)+12*Inputs!$B$8*(1-MIN(1,Inputs!$F$8*$D463))*(ic*Inputs!$C$8+flat_fee-cost_acc-cost_wd*Inputs!$E$8*$E463-cost_fx*Inputs!$D$8)-fixed</f>
        <v>-130093.22217184</v>
      </c>
    </row>
    <row r="464" customFormat="false" ht="15" hidden="false" customHeight="false" outlineLevel="0" collapsed="false">
      <c r="A464" s="0" t="n">
        <v>399</v>
      </c>
      <c r="B464" s="0" t="n">
        <v>0.13438</v>
      </c>
      <c r="C464" s="0" t="n">
        <v>0.999188</v>
      </c>
      <c r="D464" s="0" t="n">
        <v>0.90126</v>
      </c>
      <c r="E464" s="0" t="n">
        <v>1.281903</v>
      </c>
      <c r="F464" s="0" t="n">
        <v>0.134295</v>
      </c>
      <c r="G464" s="0" t="n">
        <f aca="false">12*Inputs!$B$6*(MIN(1,$H$50*$C464)*(ic*Inputs!$C$6+pS+fee_fx*Inputs!$D$6-cost_acc-cost_wd*Inputs!$E$6*$E464-cost_fx*Inputs!$D$6-$F464)+(1-MIN(1,$H$50*$C464))*(1-MIN(1,Inputs!$G$6*$D464)*churn_nonbuyers)*(ic*Inputs!$C$6+fee_wd*Inputs!$E$6*(1-$B464)+fee_fx*Inputs!$D$6-cost_acc-cost_wd*Inputs!$E$6*(1-$B464)-cost_fx*Inputs!$D$6))</f>
        <v>223981.464116772</v>
      </c>
      <c r="H464" s="0" t="n">
        <f aca="false">12*Inputs!$B$7*(MIN(1,$H$51*$C464)*(ic*Inputs!$C$7+pE+fee_fx*Inputs!$D$7-cost_acc-cost_wd*Inputs!$E$7*$E464-cost_fx*Inputs!$D$7-$F464)+(1-MIN(1,$H$51*$C464))*(1-MIN(1,Inputs!$G$7*$D464)*churn_nonbuyers)*(ic*Inputs!$C$7+fee_wd*Inputs!$E$7*(1-$B464)+fee_fx*Inputs!$D$7-cost_acc-cost_wd*Inputs!$E$7*(1-$B464)-cost_fx*Inputs!$D$7))</f>
        <v>402152.577864633</v>
      </c>
      <c r="I464" s="0" t="n">
        <f aca="false">12*Inputs!$B$8*(MIN(1,$H$52*$C464)*(ic*Inputs!$C$8+pT-cost_acc-cost_wd*Inputs!$E$8-cost_fx*Inputs!$D$8-cost_ins)+(1-MIN(1,$H$52*$C464))*(1-MIN(1,Inputs!$G$8*$D464)*churn_nonbuyers)*(ic*Inputs!$C$8+fee_wd*Inputs!$E$8*(1-$B464)+fee_fx*Inputs!$D$8-cost_acc-cost_wd*Inputs!$E$8*(1-$B464)-cost_fx*Inputs!$D$8))</f>
        <v>179523.847319601</v>
      </c>
      <c r="J464" s="0" t="n">
        <f aca="false">G464+H464+I464-fixed</f>
        <v>105657.889301006</v>
      </c>
      <c r="K464" s="0" t="n">
        <f aca="false">12*Inputs!$B$6*(1-MIN(1,Inputs!$G$6*$D464)*churn_nonbuyers)*(ic*Inputs!$C$6+fee_wd*Inputs!$E$6*(1-$B464)+fee_fx*Inputs!$D$6-cost_acc-cost_wd*Inputs!$E$6*(1-$B464)-cost_fx*Inputs!$D$6)</f>
        <v>174036.58069536</v>
      </c>
      <c r="L464" s="0" t="n">
        <f aca="false">12*Inputs!$B$7*(1-MIN(1,Inputs!$G$7*$D464)*churn_nonbuyers)*(ic*Inputs!$C$7+fee_wd*Inputs!$E$7*(1-$B464)+fee_fx*Inputs!$D$7-cost_acc-cost_wd*Inputs!$E$7*(1-$B464)-cost_fx*Inputs!$D$7)</f>
        <v>373470.839937216</v>
      </c>
      <c r="M464" s="0" t="n">
        <f aca="false">12*Inputs!$B$8*(1-MIN(1,Inputs!$G$8*$D464)*churn_nonbuyers)*(ic*Inputs!$C$8+fee_wd*Inputs!$E$8*(1-$B464)+fee_fx*Inputs!$D$8-cost_acc-cost_wd*Inputs!$E$8*(1-$B464)-cost_fx*Inputs!$D$8)</f>
        <v>118099.21551168</v>
      </c>
      <c r="N464" s="0" t="n">
        <f aca="false">K464+L464+I464-fixed</f>
        <v>27031.267952177</v>
      </c>
      <c r="O464" s="0" t="n">
        <f aca="false">K464+L464+M464-fixed</f>
        <v>-34393.3638557438</v>
      </c>
      <c r="P464" s="0" t="n">
        <f aca="false">12*Inputs!$B$6*(1-MIN(1,Inputs!$F$6*$D464))*(ic*Inputs!$C$6+flat_fee-cost_acc-cost_wd*Inputs!$E$6*$E464-cost_fx*Inputs!$D$6)+12*Inputs!$B$7*(1-MIN(1,Inputs!$F$7*$D464))*(ic*Inputs!$C$7+flat_fee-cost_acc-cost_wd*Inputs!$E$7*$E464-cost_fx*Inputs!$D$7)+12*Inputs!$B$8*(1-MIN(1,Inputs!$F$8*$D464))*(ic*Inputs!$C$8+flat_fee-cost_acc-cost_wd*Inputs!$E$8*$E464-cost_fx*Inputs!$D$8)-fixed</f>
        <v>-2308.26981279976</v>
      </c>
    </row>
    <row r="465" customFormat="false" ht="15" hidden="false" customHeight="false" outlineLevel="0" collapsed="false">
      <c r="A465" s="0" t="n">
        <v>400</v>
      </c>
      <c r="B465" s="0" t="n">
        <v>0.36015</v>
      </c>
      <c r="C465" s="0" t="n">
        <v>0.793398</v>
      </c>
      <c r="D465" s="0" t="n">
        <v>0.802824</v>
      </c>
      <c r="E465" s="0" t="n">
        <v>1.13945</v>
      </c>
      <c r="F465" s="0" t="n">
        <v>0.053617</v>
      </c>
      <c r="G465" s="0" t="n">
        <f aca="false">12*Inputs!$B$6*(MIN(1,$H$50*$C465)*(ic*Inputs!$C$6+pS+fee_fx*Inputs!$D$6-cost_acc-cost_wd*Inputs!$E$6*$E465-cost_fx*Inputs!$D$6-$F465)+(1-MIN(1,$H$50*$C465))*(1-MIN(1,Inputs!$G$6*$D465)*churn_nonbuyers)*(ic*Inputs!$C$6+fee_wd*Inputs!$E$6*(1-$B465)+fee_fx*Inputs!$D$6-cost_acc-cost_wd*Inputs!$E$6*(1-$B465)-cost_fx*Inputs!$D$6))</f>
        <v>189388.663368599</v>
      </c>
      <c r="H465" s="0" t="n">
        <f aca="false">12*Inputs!$B$7*(MIN(1,$H$51*$C465)*(ic*Inputs!$C$7+pE+fee_fx*Inputs!$D$7-cost_acc-cost_wd*Inputs!$E$7*$E465-cost_fx*Inputs!$D$7-$F465)+(1-MIN(1,$H$51*$C465))*(1-MIN(1,Inputs!$G$7*$D465)*churn_nonbuyers)*(ic*Inputs!$C$7+fee_wd*Inputs!$E$7*(1-$B465)+fee_fx*Inputs!$D$7-cost_acc-cost_wd*Inputs!$E$7*(1-$B465)-cost_fx*Inputs!$D$7))</f>
        <v>392067.518743549</v>
      </c>
      <c r="I465" s="0" t="n">
        <f aca="false">12*Inputs!$B$8*(MIN(1,$H$52*$C465)*(ic*Inputs!$C$8+pT-cost_acc-cost_wd*Inputs!$E$8-cost_fx*Inputs!$D$8-cost_ins)+(1-MIN(1,$H$52*$C465))*(1-MIN(1,Inputs!$G$8*$D465)*churn_nonbuyers)*(ic*Inputs!$C$8+fee_wd*Inputs!$E$8*(1-$B465)+fee_fx*Inputs!$D$8-cost_acc-cost_wd*Inputs!$E$8*(1-$B465)-cost_fx*Inputs!$D$8))</f>
        <v>174564.666538986</v>
      </c>
      <c r="J465" s="0" t="n">
        <f aca="false">G465+H465+I465-fixed</f>
        <v>56020.8486511332</v>
      </c>
      <c r="K465" s="0" t="n">
        <f aca="false">12*Inputs!$B$6*(1-MIN(1,Inputs!$G$6*$D465)*churn_nonbuyers)*(ic*Inputs!$C$6+fee_wd*Inputs!$E$6*(1-$B465)+fee_fx*Inputs!$D$6-cost_acc-cost_wd*Inputs!$E$6*(1-$B465)-cost_fx*Inputs!$D$6)</f>
        <v>143727.72093792</v>
      </c>
      <c r="L465" s="0" t="n">
        <f aca="false">12*Inputs!$B$7*(1-MIN(1,Inputs!$G$7*$D465)*churn_nonbuyers)*(ic*Inputs!$C$7+fee_wd*Inputs!$E$7*(1-$B465)+fee_fx*Inputs!$D$7-cost_acc-cost_wd*Inputs!$E$7*(1-$B465)-cost_fx*Inputs!$D$7)</f>
        <v>342876.513010752</v>
      </c>
      <c r="M465" s="0" t="n">
        <f aca="false">12*Inputs!$B$8*(1-MIN(1,Inputs!$G$8*$D465)*churn_nonbuyers)*(ic*Inputs!$C$8+fee_wd*Inputs!$E$8*(1-$B465)+fee_fx*Inputs!$D$8-cost_acc-cost_wd*Inputs!$E$8*(1-$B465)-cost_fx*Inputs!$D$8)</f>
        <v>135398.57781696</v>
      </c>
      <c r="N465" s="0" t="n">
        <f aca="false">K465+L465+I465-fixed</f>
        <v>-38831.0995123424</v>
      </c>
      <c r="O465" s="0" t="n">
        <f aca="false">K465+L465+M465-fixed</f>
        <v>-77997.188234368</v>
      </c>
      <c r="P465" s="0" t="n">
        <f aca="false">12*Inputs!$B$6*(1-MIN(1,Inputs!$F$6*$D465))*(ic*Inputs!$C$6+flat_fee-cost_acc-cost_wd*Inputs!$E$6*$E465-cost_fx*Inputs!$D$6)+12*Inputs!$B$7*(1-MIN(1,Inputs!$F$7*$D465))*(ic*Inputs!$C$7+flat_fee-cost_acc-cost_wd*Inputs!$E$7*$E465-cost_fx*Inputs!$D$7)+12*Inputs!$B$8*(1-MIN(1,Inputs!$F$8*$D465))*(ic*Inputs!$C$8+flat_fee-cost_acc-cost_wd*Inputs!$E$8*$E465-cost_fx*Inputs!$D$8)-fixed</f>
        <v>114823.58096</v>
      </c>
    </row>
    <row r="466" customFormat="false" ht="15" hidden="false" customHeight="false" outlineLevel="0" collapsed="false">
      <c r="A466" s="0" t="n">
        <v>401</v>
      </c>
      <c r="B466" s="0" t="n">
        <v>0.067885</v>
      </c>
      <c r="C466" s="0" t="n">
        <v>0.96379</v>
      </c>
      <c r="D466" s="0" t="n">
        <v>1.631463</v>
      </c>
      <c r="E466" s="0" t="n">
        <v>1.256998</v>
      </c>
      <c r="F466" s="0" t="n">
        <v>0.266225</v>
      </c>
      <c r="G466" s="0" t="n">
        <f aca="false">12*Inputs!$B$6*(MIN(1,$H$50*$C466)*(ic*Inputs!$C$6+pS+fee_fx*Inputs!$D$6-cost_acc-cost_wd*Inputs!$E$6*$E466-cost_fx*Inputs!$D$6-$F466)+(1-MIN(1,$H$50*$C466))*(1-MIN(1,Inputs!$G$6*$D466)*churn_nonbuyers)*(ic*Inputs!$C$6+fee_wd*Inputs!$E$6*(1-$B466)+fee_fx*Inputs!$D$6-cost_acc-cost_wd*Inputs!$E$6*(1-$B466)-cost_fx*Inputs!$D$6))</f>
        <v>221810.736943941</v>
      </c>
      <c r="H466" s="0" t="n">
        <f aca="false">12*Inputs!$B$7*(MIN(1,$H$51*$C466)*(ic*Inputs!$C$7+pE+fee_fx*Inputs!$D$7-cost_acc-cost_wd*Inputs!$E$7*$E466-cost_fx*Inputs!$D$7-$F466)+(1-MIN(1,$H$51*$C466))*(1-MIN(1,Inputs!$G$7*$D466)*churn_nonbuyers)*(ic*Inputs!$C$7+fee_wd*Inputs!$E$7*(1-$B466)+fee_fx*Inputs!$D$7-cost_acc-cost_wd*Inputs!$E$7*(1-$B466)-cost_fx*Inputs!$D$7))</f>
        <v>397006.546703122</v>
      </c>
      <c r="I466" s="0" t="n">
        <f aca="false">12*Inputs!$B$8*(MIN(1,$H$52*$C466)*(ic*Inputs!$C$8+pT-cost_acc-cost_wd*Inputs!$E$8-cost_fx*Inputs!$D$8-cost_ins)+(1-MIN(1,$H$52*$C466))*(1-MIN(1,Inputs!$G$8*$D466)*churn_nonbuyers)*(ic*Inputs!$C$8+fee_wd*Inputs!$E$8*(1-$B466)+fee_fx*Inputs!$D$8-cost_acc-cost_wd*Inputs!$E$8*(1-$B466)-cost_fx*Inputs!$D$8))</f>
        <v>138924.54576</v>
      </c>
      <c r="J466" s="0" t="n">
        <f aca="false">G466+H466+I466-fixed</f>
        <v>57741.8294070631</v>
      </c>
      <c r="K466" s="0" t="n">
        <f aca="false">12*Inputs!$B$6*(1-MIN(1,Inputs!$G$6*$D466)*churn_nonbuyers)*(ic*Inputs!$C$6+fee_wd*Inputs!$E$6*(1-$B466)+fee_fx*Inputs!$D$6-cost_acc-cost_wd*Inputs!$E$6*(1-$B466)-cost_fx*Inputs!$D$6)</f>
        <v>176176.826393436</v>
      </c>
      <c r="L466" s="0" t="n">
        <f aca="false">12*Inputs!$B$7*(1-MIN(1,Inputs!$G$7*$D466)*churn_nonbuyers)*(ic*Inputs!$C$7+fee_wd*Inputs!$E$7*(1-$B466)+fee_fx*Inputs!$D$7-cost_acc-cost_wd*Inputs!$E$7*(1-$B466)-cost_fx*Inputs!$D$7)</f>
        <v>374168.831612062</v>
      </c>
      <c r="M466" s="0" t="n">
        <f aca="false">12*Inputs!$B$8*(1-MIN(1,Inputs!$G$8*$D466)*churn_nonbuyers)*(ic*Inputs!$C$8+fee_wd*Inputs!$E$8*(1-$B466)+fee_fx*Inputs!$D$8-cost_acc-cost_wd*Inputs!$E$8*(1-$B466)-cost_fx*Inputs!$D$8)</f>
        <v>0</v>
      </c>
      <c r="N466" s="0" t="n">
        <f aca="false">K466+L466+I466-fixed</f>
        <v>-10729.7962345023</v>
      </c>
      <c r="O466" s="0" t="n">
        <f aca="false">K466+L466+M466-fixed</f>
        <v>-149654.341994502</v>
      </c>
      <c r="P466" s="0" t="n">
        <f aca="false">12*Inputs!$B$6*(1-MIN(1,Inputs!$F$6*$D466))*(ic*Inputs!$C$6+flat_fee-cost_acc-cost_wd*Inputs!$E$6*$E466-cost_fx*Inputs!$D$6)+12*Inputs!$B$7*(1-MIN(1,Inputs!$F$7*$D466))*(ic*Inputs!$C$7+flat_fee-cost_acc-cost_wd*Inputs!$E$7*$E466-cost_fx*Inputs!$D$7)+12*Inputs!$B$8*(1-MIN(1,Inputs!$F$8*$D466))*(ic*Inputs!$C$8+flat_fee-cost_acc-cost_wd*Inputs!$E$8*$E466-cost_fx*Inputs!$D$8)-fixed</f>
        <v>-357702.46792624</v>
      </c>
    </row>
    <row r="467" customFormat="false" ht="15" hidden="false" customHeight="false" outlineLevel="0" collapsed="false">
      <c r="A467" s="0" t="n">
        <v>402</v>
      </c>
      <c r="B467" s="0" t="n">
        <v>0.36641</v>
      </c>
      <c r="C467" s="0" t="n">
        <v>0.82061</v>
      </c>
      <c r="D467" s="0" t="n">
        <v>0.995813</v>
      </c>
      <c r="E467" s="0" t="n">
        <v>1.198218</v>
      </c>
      <c r="F467" s="0" t="n">
        <v>0.134787</v>
      </c>
      <c r="G467" s="0" t="n">
        <f aca="false">12*Inputs!$B$6*(MIN(1,$H$50*$C467)*(ic*Inputs!$C$6+pS+fee_fx*Inputs!$D$6-cost_acc-cost_wd*Inputs!$E$6*$E467-cost_fx*Inputs!$D$6-$F467)+(1-MIN(1,$H$50*$C467))*(1-MIN(1,Inputs!$G$6*$D467)*churn_nonbuyers)*(ic*Inputs!$C$6+fee_wd*Inputs!$E$6*(1-$B467)+fee_fx*Inputs!$D$6-cost_acc-cost_wd*Inputs!$E$6*(1-$B467)-cost_fx*Inputs!$D$6))</f>
        <v>186158.594523325</v>
      </c>
      <c r="H467" s="0" t="n">
        <f aca="false">12*Inputs!$B$7*(MIN(1,$H$51*$C467)*(ic*Inputs!$C$7+pE+fee_fx*Inputs!$D$7-cost_acc-cost_wd*Inputs!$E$7*$E467-cost_fx*Inputs!$D$7-$F467)+(1-MIN(1,$H$51*$C467))*(1-MIN(1,Inputs!$G$7*$D467)*churn_nonbuyers)*(ic*Inputs!$C$7+fee_wd*Inputs!$E$7*(1-$B467)+fee_fx*Inputs!$D$7-cost_acc-cost_wd*Inputs!$E$7*(1-$B467)-cost_fx*Inputs!$D$7))</f>
        <v>382408.511854652</v>
      </c>
      <c r="I467" s="0" t="n">
        <f aca="false">12*Inputs!$B$8*(MIN(1,$H$52*$C467)*(ic*Inputs!$C$8+pT-cost_acc-cost_wd*Inputs!$E$8-cost_fx*Inputs!$D$8-cost_ins)+(1-MIN(1,$H$52*$C467))*(1-MIN(1,Inputs!$G$8*$D467)*churn_nonbuyers)*(ic*Inputs!$C$8+fee_wd*Inputs!$E$8*(1-$B467)+fee_fx*Inputs!$D$8-cost_acc-cost_wd*Inputs!$E$8*(1-$B467)-cost_fx*Inputs!$D$8))</f>
        <v>158097.848761171</v>
      </c>
      <c r="J467" s="0" t="n">
        <f aca="false">G467+H467+I467-fixed</f>
        <v>26664.9551391478</v>
      </c>
      <c r="K467" s="0" t="n">
        <f aca="false">12*Inputs!$B$6*(1-MIN(1,Inputs!$G$6*$D467)*churn_nonbuyers)*(ic*Inputs!$C$6+fee_wd*Inputs!$E$6*(1-$B467)+fee_fx*Inputs!$D$6-cost_acc-cost_wd*Inputs!$E$6*(1-$B467)-cost_fx*Inputs!$D$6)</f>
        <v>141426.271017576</v>
      </c>
      <c r="L467" s="0" t="n">
        <f aca="false">12*Inputs!$B$7*(1-MIN(1,Inputs!$G$7*$D467)*churn_nonbuyers)*(ic*Inputs!$C$7+fee_wd*Inputs!$E$7*(1-$B467)+fee_fx*Inputs!$D$7-cost_acc-cost_wd*Inputs!$E$7*(1-$B467)-cost_fx*Inputs!$D$7)</f>
        <v>339967.869586546</v>
      </c>
      <c r="M467" s="0" t="n">
        <f aca="false">12*Inputs!$B$8*(1-MIN(1,Inputs!$G$8*$D467)*churn_nonbuyers)*(ic*Inputs!$C$8+fee_wd*Inputs!$E$8*(1-$B467)+fee_fx*Inputs!$D$8-cost_acc-cost_wd*Inputs!$E$8*(1-$B467)-cost_fx*Inputs!$D$8)</f>
        <v>93548.794028688</v>
      </c>
      <c r="N467" s="0" t="n">
        <f aca="false">K467+L467+I467-fixed</f>
        <v>-60508.0106347074</v>
      </c>
      <c r="O467" s="0" t="n">
        <f aca="false">K467+L467+M467-fixed</f>
        <v>-125057.06536719</v>
      </c>
      <c r="P467" s="0" t="n">
        <f aca="false">12*Inputs!$B$6*(1-MIN(1,Inputs!$F$6*$D467))*(ic*Inputs!$C$6+flat_fee-cost_acc-cost_wd*Inputs!$E$6*$E467-cost_fx*Inputs!$D$6)+12*Inputs!$B$7*(1-MIN(1,Inputs!$F$7*$D467))*(ic*Inputs!$C$7+flat_fee-cost_acc-cost_wd*Inputs!$E$7*$E467-cost_fx*Inputs!$D$7)+12*Inputs!$B$8*(1-MIN(1,Inputs!$F$8*$D467))*(ic*Inputs!$C$8+flat_fee-cost_acc-cost_wd*Inputs!$E$8*$E467-cost_fx*Inputs!$D$8)-fixed</f>
        <v>-12996.19476784</v>
      </c>
    </row>
    <row r="468" customFormat="false" ht="15" hidden="false" customHeight="false" outlineLevel="0" collapsed="false">
      <c r="A468" s="0" t="n">
        <v>403</v>
      </c>
      <c r="B468" s="0" t="n">
        <v>0.122036</v>
      </c>
      <c r="C468" s="0" t="n">
        <v>0.731108</v>
      </c>
      <c r="D468" s="0" t="n">
        <v>0.776154</v>
      </c>
      <c r="E468" s="0" t="n">
        <v>1.442395</v>
      </c>
      <c r="F468" s="0" t="n">
        <v>0.129642</v>
      </c>
      <c r="G468" s="0" t="n">
        <f aca="false">12*Inputs!$B$6*(MIN(1,$H$50*$C468)*(ic*Inputs!$C$6+pS+fee_fx*Inputs!$D$6-cost_acc-cost_wd*Inputs!$E$6*$E468-cost_fx*Inputs!$D$6-$F468)+(1-MIN(1,$H$50*$C468))*(1-MIN(1,Inputs!$G$6*$D468)*churn_nonbuyers)*(ic*Inputs!$C$6+fee_wd*Inputs!$E$6*(1-$B468)+fee_fx*Inputs!$D$6-cost_acc-cost_wd*Inputs!$E$6*(1-$B468)-cost_fx*Inputs!$D$6))</f>
        <v>210638.261660766</v>
      </c>
      <c r="H468" s="0" t="n">
        <f aca="false">12*Inputs!$B$7*(MIN(1,$H$51*$C468)*(ic*Inputs!$C$7+pE+fee_fx*Inputs!$D$7-cost_acc-cost_wd*Inputs!$E$7*$E468-cost_fx*Inputs!$D$7-$F468)+(1-MIN(1,$H$51*$C468))*(1-MIN(1,Inputs!$G$7*$D468)*churn_nonbuyers)*(ic*Inputs!$C$7+fee_wd*Inputs!$E$7*(1-$B468)+fee_fx*Inputs!$D$7-cost_acc-cost_wd*Inputs!$E$7*(1-$B468)-cost_fx*Inputs!$D$7))</f>
        <v>383383.822625586</v>
      </c>
      <c r="I468" s="0" t="n">
        <f aca="false">12*Inputs!$B$8*(MIN(1,$H$52*$C468)*(ic*Inputs!$C$8+pT-cost_acc-cost_wd*Inputs!$E$8-cost_fx*Inputs!$D$8-cost_ins)+(1-MIN(1,$H$52*$C468))*(1-MIN(1,Inputs!$G$8*$D468)*churn_nonbuyers)*(ic*Inputs!$C$8+fee_wd*Inputs!$E$8*(1-$B468)+fee_fx*Inputs!$D$8-cost_acc-cost_wd*Inputs!$E$8*(1-$B468)-cost_fx*Inputs!$D$8))</f>
        <v>176855.589110097</v>
      </c>
      <c r="J468" s="0" t="n">
        <f aca="false">G468+H468+I468-fixed</f>
        <v>70877.6733964486</v>
      </c>
      <c r="K468" s="0" t="n">
        <f aca="false">12*Inputs!$B$6*(1-MIN(1,Inputs!$G$6*$D468)*churn_nonbuyers)*(ic*Inputs!$C$6+fee_wd*Inputs!$E$6*(1-$B468)+fee_fx*Inputs!$D$6-cost_acc-cost_wd*Inputs!$E$6*(1-$B468)-cost_fx*Inputs!$D$6)</f>
        <v>176885.158532717</v>
      </c>
      <c r="L468" s="0" t="n">
        <f aca="false">12*Inputs!$B$7*(1-MIN(1,Inputs!$G$7*$D468)*churn_nonbuyers)*(ic*Inputs!$C$7+fee_wd*Inputs!$E$7*(1-$B468)+fee_fx*Inputs!$D$7-cost_acc-cost_wd*Inputs!$E$7*(1-$B468)-cost_fx*Inputs!$D$7)</f>
        <v>376647.64212763</v>
      </c>
      <c r="M468" s="0" t="n">
        <f aca="false">12*Inputs!$B$8*(1-MIN(1,Inputs!$G$8*$D468)*churn_nonbuyers)*(ic*Inputs!$C$8+fee_wd*Inputs!$E$8*(1-$B468)+fee_fx*Inputs!$D$8-cost_acc-cost_wd*Inputs!$E$8*(1-$B468)-cost_fx*Inputs!$D$8)</f>
        <v>146389.155392678</v>
      </c>
      <c r="N468" s="0" t="n">
        <f aca="false">K468+L468+I468-fixed</f>
        <v>30388.389770444</v>
      </c>
      <c r="O468" s="0" t="n">
        <f aca="false">K468+L468+M468-fixed</f>
        <v>-78.043946974678</v>
      </c>
      <c r="P468" s="0" t="n">
        <f aca="false">12*Inputs!$B$6*(1-MIN(1,Inputs!$F$6*$D468))*(ic*Inputs!$C$6+flat_fee-cost_acc-cost_wd*Inputs!$E$6*$E468-cost_fx*Inputs!$D$6)+12*Inputs!$B$7*(1-MIN(1,Inputs!$F$7*$D468))*(ic*Inputs!$C$7+flat_fee-cost_acc-cost_wd*Inputs!$E$7*$E468-cost_fx*Inputs!$D$7)+12*Inputs!$B$8*(1-MIN(1,Inputs!$F$8*$D468))*(ic*Inputs!$C$8+flat_fee-cost_acc-cost_wd*Inputs!$E$8*$E468-cost_fx*Inputs!$D$8)-fixed</f>
        <v>-18176.4171927999</v>
      </c>
    </row>
    <row r="469" customFormat="false" ht="15" hidden="false" customHeight="false" outlineLevel="0" collapsed="false">
      <c r="A469" s="0" t="n">
        <v>404</v>
      </c>
      <c r="B469" s="0" t="n">
        <v>0.432935</v>
      </c>
      <c r="C469" s="0" t="n">
        <v>0.700135</v>
      </c>
      <c r="D469" s="0" t="n">
        <v>1.903159</v>
      </c>
      <c r="E469" s="0" t="n">
        <v>1.234365</v>
      </c>
      <c r="F469" s="0" t="n">
        <v>0.051218</v>
      </c>
      <c r="G469" s="0" t="n">
        <f aca="false">12*Inputs!$B$6*(MIN(1,$H$50*$C469)*(ic*Inputs!$C$6+pS+fee_fx*Inputs!$D$6-cost_acc-cost_wd*Inputs!$E$6*$E469-cost_fx*Inputs!$D$6-$F469)+(1-MIN(1,$H$50*$C469))*(1-MIN(1,Inputs!$G$6*$D469)*churn_nonbuyers)*(ic*Inputs!$C$6+fee_wd*Inputs!$E$6*(1-$B469)+fee_fx*Inputs!$D$6-cost_acc-cost_wd*Inputs!$E$6*(1-$B469)-cost_fx*Inputs!$D$6))</f>
        <v>165799.694265142</v>
      </c>
      <c r="H469" s="0" t="n">
        <f aca="false">12*Inputs!$B$7*(MIN(1,$H$51*$C469)*(ic*Inputs!$C$7+pE+fee_fx*Inputs!$D$7-cost_acc-cost_wd*Inputs!$E$7*$E469-cost_fx*Inputs!$D$7-$F469)+(1-MIN(1,$H$51*$C469))*(1-MIN(1,Inputs!$G$7*$D469)*churn_nonbuyers)*(ic*Inputs!$C$7+fee_wd*Inputs!$E$7*(1-$B469)+fee_fx*Inputs!$D$7-cost_acc-cost_wd*Inputs!$E$7*(1-$B469)-cost_fx*Inputs!$D$7))</f>
        <v>363261.824118386</v>
      </c>
      <c r="I469" s="0" t="n">
        <f aca="false">12*Inputs!$B$8*(MIN(1,$H$52*$C469)*(ic*Inputs!$C$8+pT-cost_acc-cost_wd*Inputs!$E$8-cost_fx*Inputs!$D$8-cost_ins)+(1-MIN(1,$H$52*$C469))*(1-MIN(1,Inputs!$G$8*$D469)*churn_nonbuyers)*(ic*Inputs!$C$8+fee_wd*Inputs!$E$8*(1-$B469)+fee_fx*Inputs!$D$8-cost_acc-cost_wd*Inputs!$E$8*(1-$B469)-cost_fx*Inputs!$D$8))</f>
        <v>100920.25944</v>
      </c>
      <c r="J469" s="0" t="n">
        <f aca="false">G469+H469+I469-fixed</f>
        <v>-70018.222176472</v>
      </c>
      <c r="K469" s="0" t="n">
        <f aca="false">12*Inputs!$B$6*(1-MIN(1,Inputs!$G$6*$D469)*churn_nonbuyers)*(ic*Inputs!$C$6+fee_wd*Inputs!$E$6*(1-$B469)+fee_fx*Inputs!$D$6-cost_acc-cost_wd*Inputs!$E$6*(1-$B469)-cost_fx*Inputs!$D$6)</f>
        <v>126005.915099988</v>
      </c>
      <c r="L469" s="0" t="n">
        <f aca="false">12*Inputs!$B$7*(1-MIN(1,Inputs!$G$7*$D469)*churn_nonbuyers)*(ic*Inputs!$C$7+fee_wd*Inputs!$E$7*(1-$B469)+fee_fx*Inputs!$D$7-cost_acc-cost_wd*Inputs!$E$7*(1-$B469)-cost_fx*Inputs!$D$7)</f>
        <v>321396.187427993</v>
      </c>
      <c r="M469" s="0" t="n">
        <f aca="false">12*Inputs!$B$8*(1-MIN(1,Inputs!$G$8*$D469)*churn_nonbuyers)*(ic*Inputs!$C$8+fee_wd*Inputs!$E$8*(1-$B469)+fee_fx*Inputs!$D$8-cost_acc-cost_wd*Inputs!$E$8*(1-$B469)-cost_fx*Inputs!$D$8)</f>
        <v>0</v>
      </c>
      <c r="N469" s="0" t="n">
        <f aca="false">K469+L469+I469-fixed</f>
        <v>-151677.638032019</v>
      </c>
      <c r="O469" s="0" t="n">
        <f aca="false">K469+L469+M469-fixed</f>
        <v>-252597.897472019</v>
      </c>
      <c r="P469" s="0" t="n">
        <f aca="false">12*Inputs!$B$6*(1-MIN(1,Inputs!$F$6*$D469))*(ic*Inputs!$C$6+flat_fee-cost_acc-cost_wd*Inputs!$E$6*$E469-cost_fx*Inputs!$D$6)+12*Inputs!$B$7*(1-MIN(1,Inputs!$F$7*$D469))*(ic*Inputs!$C$7+flat_fee-cost_acc-cost_wd*Inputs!$E$7*$E469-cost_fx*Inputs!$D$7)+12*Inputs!$B$8*(1-MIN(1,Inputs!$F$8*$D469))*(ic*Inputs!$C$8+flat_fee-cost_acc-cost_wd*Inputs!$E$8*$E469-cost_fx*Inputs!$D$8)-fixed</f>
        <v>-454553.460190744</v>
      </c>
    </row>
    <row r="470" customFormat="false" ht="15" hidden="false" customHeight="false" outlineLevel="0" collapsed="false">
      <c r="A470" s="0" t="n">
        <v>405</v>
      </c>
      <c r="B470" s="0" t="n">
        <v>0.501411</v>
      </c>
      <c r="C470" s="0" t="n">
        <v>0.935476</v>
      </c>
      <c r="D470" s="0" t="n">
        <v>1.768573</v>
      </c>
      <c r="E470" s="0" t="n">
        <v>1.186855</v>
      </c>
      <c r="F470" s="0" t="n">
        <v>0.19013</v>
      </c>
      <c r="G470" s="0" t="n">
        <f aca="false">12*Inputs!$B$6*(MIN(1,$H$50*$C470)*(ic*Inputs!$C$6+pS+fee_fx*Inputs!$D$6-cost_acc-cost_wd*Inputs!$E$6*$E470-cost_fx*Inputs!$D$6-$F470)+(1-MIN(1,$H$50*$C470))*(1-MIN(1,Inputs!$G$6*$D470)*churn_nonbuyers)*(ic*Inputs!$C$6+fee_wd*Inputs!$E$6*(1-$B470)+fee_fx*Inputs!$D$6-cost_acc-cost_wd*Inputs!$E$6*(1-$B470)-cost_fx*Inputs!$D$6))</f>
        <v>169756.891943681</v>
      </c>
      <c r="H470" s="0" t="n">
        <f aca="false">12*Inputs!$B$7*(MIN(1,$H$51*$C470)*(ic*Inputs!$C$7+pE+fee_fx*Inputs!$D$7-cost_acc-cost_wd*Inputs!$E$7*$E470-cost_fx*Inputs!$D$7-$F470)+(1-MIN(1,$H$51*$C470))*(1-MIN(1,Inputs!$G$7*$D470)*churn_nonbuyers)*(ic*Inputs!$C$7+fee_wd*Inputs!$E$7*(1-$B470)+fee_fx*Inputs!$D$7-cost_acc-cost_wd*Inputs!$E$7*(1-$B470)-cost_fx*Inputs!$D$7))</f>
        <v>369987.192947538</v>
      </c>
      <c r="I470" s="0" t="n">
        <f aca="false">12*Inputs!$B$8*(MIN(1,$H$52*$C470)*(ic*Inputs!$C$8+pT-cost_acc-cost_wd*Inputs!$E$8-cost_fx*Inputs!$D$8-cost_ins)+(1-MIN(1,$H$52*$C470))*(1-MIN(1,Inputs!$G$8*$D470)*churn_nonbuyers)*(ic*Inputs!$C$8+fee_wd*Inputs!$E$8*(1-$B470)+fee_fx*Inputs!$D$8-cost_acc-cost_wd*Inputs!$E$8*(1-$B470)-cost_fx*Inputs!$D$8))</f>
        <v>134843.252544</v>
      </c>
      <c r="J470" s="0" t="n">
        <f aca="false">G470+H470+I470-fixed</f>
        <v>-25412.662564781</v>
      </c>
      <c r="K470" s="0" t="n">
        <f aca="false">12*Inputs!$B$6*(1-MIN(1,Inputs!$G$6*$D470)*churn_nonbuyers)*(ic*Inputs!$C$6+fee_wd*Inputs!$E$6*(1-$B470)+fee_fx*Inputs!$D$6-cost_acc-cost_wd*Inputs!$E$6*(1-$B470)-cost_fx*Inputs!$D$6)</f>
        <v>117954.430246822</v>
      </c>
      <c r="L470" s="0" t="n">
        <f aca="false">12*Inputs!$B$7*(1-MIN(1,Inputs!$G$7*$D470)*churn_nonbuyers)*(ic*Inputs!$C$7+fee_wd*Inputs!$E$7*(1-$B470)+fee_fx*Inputs!$D$7-cost_acc-cost_wd*Inputs!$E$7*(1-$B470)-cost_fx*Inputs!$D$7)</f>
        <v>313435.055044093</v>
      </c>
      <c r="M470" s="0" t="n">
        <f aca="false">12*Inputs!$B$8*(1-MIN(1,Inputs!$G$8*$D470)*churn_nonbuyers)*(ic*Inputs!$C$8+fee_wd*Inputs!$E$8*(1-$B470)+fee_fx*Inputs!$D$8-cost_acc-cost_wd*Inputs!$E$8*(1-$B470)-cost_fx*Inputs!$D$8)</f>
        <v>0</v>
      </c>
      <c r="N470" s="0" t="n">
        <f aca="false">K470+L470+I470-fixed</f>
        <v>-133767.262165086</v>
      </c>
      <c r="O470" s="0" t="n">
        <f aca="false">K470+L470+M470-fixed</f>
        <v>-268610.514709086</v>
      </c>
      <c r="P470" s="0" t="n">
        <f aca="false">12*Inputs!$B$6*(1-MIN(1,Inputs!$F$6*$D470))*(ic*Inputs!$C$6+flat_fee-cost_acc-cost_wd*Inputs!$E$6*$E470-cost_fx*Inputs!$D$6)+12*Inputs!$B$7*(1-MIN(1,Inputs!$F$7*$D470))*(ic*Inputs!$C$7+flat_fee-cost_acc-cost_wd*Inputs!$E$7*$E470-cost_fx*Inputs!$D$7)+12*Inputs!$B$8*(1-MIN(1,Inputs!$F$8*$D470))*(ic*Inputs!$C$8+flat_fee-cost_acc-cost_wd*Inputs!$E$8*$E470-cost_fx*Inputs!$D$8)-fixed</f>
        <v>-409202.3848444</v>
      </c>
    </row>
    <row r="471" customFormat="false" ht="15" hidden="false" customHeight="false" outlineLevel="0" collapsed="false">
      <c r="A471" s="0" t="n">
        <v>406</v>
      </c>
      <c r="B471" s="0" t="n">
        <v>0.265323</v>
      </c>
      <c r="C471" s="0" t="n">
        <v>1.014465</v>
      </c>
      <c r="D471" s="0" t="n">
        <v>0.933887</v>
      </c>
      <c r="E471" s="0" t="n">
        <v>1.067401</v>
      </c>
      <c r="F471" s="0" t="n">
        <v>0.093488</v>
      </c>
      <c r="G471" s="0" t="n">
        <f aca="false">12*Inputs!$B$6*(MIN(1,$H$50*$C471)*(ic*Inputs!$C$6+pS+fee_fx*Inputs!$D$6-cost_acc-cost_wd*Inputs!$E$6*$E471-cost_fx*Inputs!$D$6-$F471)+(1-MIN(1,$H$50*$C471))*(1-MIN(1,Inputs!$G$6*$D471)*churn_nonbuyers)*(ic*Inputs!$C$6+fee_wd*Inputs!$E$6*(1-$B471)+fee_fx*Inputs!$D$6-cost_acc-cost_wd*Inputs!$E$6*(1-$B471)-cost_fx*Inputs!$D$6))</f>
        <v>213922.810602778</v>
      </c>
      <c r="H471" s="0" t="n">
        <f aca="false">12*Inputs!$B$7*(MIN(1,$H$51*$C471)*(ic*Inputs!$C$7+pE+fee_fx*Inputs!$D$7-cost_acc-cost_wd*Inputs!$E$7*$E471-cost_fx*Inputs!$D$7-$F471)+(1-MIN(1,$H$51*$C471))*(1-MIN(1,Inputs!$G$7*$D471)*churn_nonbuyers)*(ic*Inputs!$C$7+fee_wd*Inputs!$E$7*(1-$B471)+fee_fx*Inputs!$D$7-cost_acc-cost_wd*Inputs!$E$7*(1-$B471)-cost_fx*Inputs!$D$7))</f>
        <v>418929.935082442</v>
      </c>
      <c r="I471" s="0" t="n">
        <f aca="false">12*Inputs!$B$8*(MIN(1,$H$52*$C471)*(ic*Inputs!$C$8+pT-cost_acc-cost_wd*Inputs!$E$8-cost_fx*Inputs!$D$8-cost_ins)+(1-MIN(1,$H$52*$C471))*(1-MIN(1,Inputs!$G$8*$D471)*churn_nonbuyers)*(ic*Inputs!$C$8+fee_wd*Inputs!$E$8*(1-$B471)+fee_fx*Inputs!$D$8-cost_acc-cost_wd*Inputs!$E$8*(1-$B471)-cost_fx*Inputs!$D$8))</f>
        <v>177713.89493913</v>
      </c>
      <c r="J471" s="0" t="n">
        <f aca="false">G471+H471+I471-fixed</f>
        <v>110566.64062435</v>
      </c>
      <c r="K471" s="0" t="n">
        <f aca="false">12*Inputs!$B$6*(1-MIN(1,Inputs!$G$6*$D471)*churn_nonbuyers)*(ic*Inputs!$C$6+fee_wd*Inputs!$E$6*(1-$B471)+fee_fx*Inputs!$D$6-cost_acc-cost_wd*Inputs!$E$6*(1-$B471)-cost_fx*Inputs!$D$6)</f>
        <v>155763.935283607</v>
      </c>
      <c r="L471" s="0" t="n">
        <f aca="false">12*Inputs!$B$7*(1-MIN(1,Inputs!$G$7*$D471)*churn_nonbuyers)*(ic*Inputs!$C$7+fee_wd*Inputs!$E$7*(1-$B471)+fee_fx*Inputs!$D$7-cost_acc-cost_wd*Inputs!$E$7*(1-$B471)-cost_fx*Inputs!$D$7)</f>
        <v>354767.607794164</v>
      </c>
      <c r="M471" s="0" t="n">
        <f aca="false">12*Inputs!$B$8*(1-MIN(1,Inputs!$G$8*$D471)*churn_nonbuyers)*(ic*Inputs!$C$8+fee_wd*Inputs!$E$8*(1-$B471)+fee_fx*Inputs!$D$8-cost_acc-cost_wd*Inputs!$E$8*(1-$B471)-cost_fx*Inputs!$D$8)</f>
        <v>108615.459376834</v>
      </c>
      <c r="N471" s="0" t="n">
        <f aca="false">K471+L471+I471-fixed</f>
        <v>-11754.5619830984</v>
      </c>
      <c r="O471" s="0" t="n">
        <f aca="false">K471+L471+M471-fixed</f>
        <v>-80852.9975453947</v>
      </c>
      <c r="P471" s="0" t="n">
        <f aca="false">12*Inputs!$B$6*(1-MIN(1,Inputs!$F$6*$D471))*(ic*Inputs!$C$6+flat_fee-cost_acc-cost_wd*Inputs!$E$6*$E471-cost_fx*Inputs!$D$6)+12*Inputs!$B$7*(1-MIN(1,Inputs!$F$7*$D471))*(ic*Inputs!$C$7+flat_fee-cost_acc-cost_wd*Inputs!$E$7*$E471-cost_fx*Inputs!$D$7)+12*Inputs!$B$8*(1-MIN(1,Inputs!$F$8*$D471))*(ic*Inputs!$C$8+flat_fee-cost_acc-cost_wd*Inputs!$E$8*$E471-cost_fx*Inputs!$D$8)-fixed</f>
        <v>77568.28010888</v>
      </c>
    </row>
    <row r="472" customFormat="false" ht="15" hidden="false" customHeight="false" outlineLevel="0" collapsed="false">
      <c r="A472" s="0" t="n">
        <v>407</v>
      </c>
      <c r="B472" s="0" t="n">
        <v>0.446139</v>
      </c>
      <c r="C472" s="0" t="n">
        <v>0.958527</v>
      </c>
      <c r="D472" s="0" t="n">
        <v>1.267773</v>
      </c>
      <c r="E472" s="0" t="n">
        <v>1.050653</v>
      </c>
      <c r="F472" s="0" t="n">
        <v>0.275424</v>
      </c>
      <c r="G472" s="0" t="n">
        <f aca="false">12*Inputs!$B$6*(MIN(1,$H$50*$C472)*(ic*Inputs!$C$6+pS+fee_fx*Inputs!$D$6-cost_acc-cost_wd*Inputs!$E$6*$E472-cost_fx*Inputs!$D$6-$F472)+(1-MIN(1,$H$50*$C472))*(1-MIN(1,Inputs!$G$6*$D472)*churn_nonbuyers)*(ic*Inputs!$C$6+fee_wd*Inputs!$E$6*(1-$B472)+fee_fx*Inputs!$D$6-cost_acc-cost_wd*Inputs!$E$6*(1-$B472)-cost_fx*Inputs!$D$6))</f>
        <v>182032.275984126</v>
      </c>
      <c r="H472" s="0" t="n">
        <f aca="false">12*Inputs!$B$7*(MIN(1,$H$51*$C472)*(ic*Inputs!$C$7+pE+fee_fx*Inputs!$D$7-cost_acc-cost_wd*Inputs!$E$7*$E472-cost_fx*Inputs!$D$7-$F472)+(1-MIN(1,$H$51*$C472))*(1-MIN(1,Inputs!$G$7*$D472)*churn_nonbuyers)*(ic*Inputs!$C$7+fee_wd*Inputs!$E$7*(1-$B472)+fee_fx*Inputs!$D$7-cost_acc-cost_wd*Inputs!$E$7*(1-$B472)-cost_fx*Inputs!$D$7))</f>
        <v>389498.371359784</v>
      </c>
      <c r="I472" s="0" t="n">
        <f aca="false">12*Inputs!$B$8*(MIN(1,$H$52*$C472)*(ic*Inputs!$C$8+pT-cost_acc-cost_wd*Inputs!$E$8-cost_fx*Inputs!$D$8-cost_ins)+(1-MIN(1,$H$52*$C472))*(1-MIN(1,Inputs!$G$8*$D472)*churn_nonbuyers)*(ic*Inputs!$C$8+fee_wd*Inputs!$E$8*(1-$B472)+fee_fx*Inputs!$D$8-cost_acc-cost_wd*Inputs!$E$8*(1-$B472)-cost_fx*Inputs!$D$8))</f>
        <v>149461.16300287</v>
      </c>
      <c r="J472" s="0" t="n">
        <f aca="false">G472+H472+I472-fixed</f>
        <v>20991.81034678</v>
      </c>
      <c r="K472" s="0" t="n">
        <f aca="false">12*Inputs!$B$6*(1-MIN(1,Inputs!$G$6*$D472)*churn_nonbuyers)*(ic*Inputs!$C$6+fee_wd*Inputs!$E$6*(1-$B472)+fee_fx*Inputs!$D$6-cost_acc-cost_wd*Inputs!$E$6*(1-$B472)-cost_fx*Inputs!$D$6)</f>
        <v>128649.173604818</v>
      </c>
      <c r="L472" s="0" t="n">
        <f aca="false">12*Inputs!$B$7*(1-MIN(1,Inputs!$G$7*$D472)*churn_nonbuyers)*(ic*Inputs!$C$7+fee_wd*Inputs!$E$7*(1-$B472)+fee_fx*Inputs!$D$7-cost_acc-cost_wd*Inputs!$E$7*(1-$B472)-cost_fx*Inputs!$D$7)</f>
        <v>326064.406658891</v>
      </c>
      <c r="M472" s="0" t="n">
        <f aca="false">12*Inputs!$B$8*(1-MIN(1,Inputs!$G$8*$D472)*churn_nonbuyers)*(ic*Inputs!$C$8+fee_wd*Inputs!$E$8*(1-$B472)+fee_fx*Inputs!$D$8-cost_acc-cost_wd*Inputs!$E$8*(1-$B472)-cost_fx*Inputs!$D$8)</f>
        <v>34328.8130358192</v>
      </c>
      <c r="N472" s="0" t="n">
        <f aca="false">K472+L472+I472-fixed</f>
        <v>-95825.2567334207</v>
      </c>
      <c r="O472" s="0" t="n">
        <f aca="false">K472+L472+M472-fixed</f>
        <v>-210957.606700471</v>
      </c>
      <c r="P472" s="0" t="n">
        <f aca="false">12*Inputs!$B$6*(1-MIN(1,Inputs!$F$6*$D472))*(ic*Inputs!$C$6+flat_fee-cost_acc-cost_wd*Inputs!$E$6*$E472-cost_fx*Inputs!$D$6)+12*Inputs!$B$7*(1-MIN(1,Inputs!$F$7*$D472))*(ic*Inputs!$C$7+flat_fee-cost_acc-cost_wd*Inputs!$E$7*$E472-cost_fx*Inputs!$D$7)+12*Inputs!$B$8*(1-MIN(1,Inputs!$F$8*$D472))*(ic*Inputs!$C$8+flat_fee-cost_acc-cost_wd*Inputs!$E$8*$E472-cost_fx*Inputs!$D$8)-fixed</f>
        <v>-99159.54695944</v>
      </c>
    </row>
    <row r="473" customFormat="false" ht="15" hidden="false" customHeight="false" outlineLevel="0" collapsed="false">
      <c r="A473" s="0" t="n">
        <v>408</v>
      </c>
      <c r="B473" s="0" t="n">
        <v>0.148677</v>
      </c>
      <c r="C473" s="0" t="n">
        <v>0.671751</v>
      </c>
      <c r="D473" s="0" t="n">
        <v>1.437738</v>
      </c>
      <c r="E473" s="0" t="n">
        <v>1.336952</v>
      </c>
      <c r="F473" s="0" t="n">
        <v>0.124674</v>
      </c>
      <c r="G473" s="0" t="n">
        <f aca="false">12*Inputs!$B$6*(MIN(1,$H$50*$C473)*(ic*Inputs!$C$6+pS+fee_fx*Inputs!$D$6-cost_acc-cost_wd*Inputs!$E$6*$E473-cost_fx*Inputs!$D$6-$F473)+(1-MIN(1,$H$50*$C473))*(1-MIN(1,Inputs!$G$6*$D473)*churn_nonbuyers)*(ic*Inputs!$C$6+fee_wd*Inputs!$E$6*(1-$B473)+fee_fx*Inputs!$D$6-cost_acc-cost_wd*Inputs!$E$6*(1-$B473)-cost_fx*Inputs!$D$6))</f>
        <v>200477.270201091</v>
      </c>
      <c r="H473" s="0" t="n">
        <f aca="false">12*Inputs!$B$7*(MIN(1,$H$51*$C473)*(ic*Inputs!$C$7+pE+fee_fx*Inputs!$D$7-cost_acc-cost_wd*Inputs!$E$7*$E473-cost_fx*Inputs!$D$7-$F473)+(1-MIN(1,$H$51*$C473))*(1-MIN(1,Inputs!$G$7*$D473)*churn_nonbuyers)*(ic*Inputs!$C$7+fee_wd*Inputs!$E$7*(1-$B473)+fee_fx*Inputs!$D$7-cost_acc-cost_wd*Inputs!$E$7*(1-$B473)-cost_fx*Inputs!$D$7))</f>
        <v>382907.280565114</v>
      </c>
      <c r="I473" s="0" t="n">
        <f aca="false">12*Inputs!$B$8*(MIN(1,$H$52*$C473)*(ic*Inputs!$C$8+pT-cost_acc-cost_wd*Inputs!$E$8-cost_fx*Inputs!$D$8-cost_ins)+(1-MIN(1,$H$52*$C473))*(1-MIN(1,Inputs!$G$8*$D473)*churn_nonbuyers)*(ic*Inputs!$C$8+fee_wd*Inputs!$E$8*(1-$B473)+fee_fx*Inputs!$D$8-cost_acc-cost_wd*Inputs!$E$8*(1-$B473)-cost_fx*Inputs!$D$8))</f>
        <v>96828.876144</v>
      </c>
      <c r="J473" s="0" t="n">
        <f aca="false">G473+H473+I473-fixed</f>
        <v>-19786.5730897952</v>
      </c>
      <c r="K473" s="0" t="n">
        <f aca="false">12*Inputs!$B$6*(1-MIN(1,Inputs!$G$6*$D473)*churn_nonbuyers)*(ic*Inputs!$C$6+fee_wd*Inputs!$E$6*(1-$B473)+fee_fx*Inputs!$D$6-cost_acc-cost_wd*Inputs!$E$6*(1-$B473)-cost_fx*Inputs!$D$6)</f>
        <v>167237.174682907</v>
      </c>
      <c r="L473" s="0" t="n">
        <f aca="false">12*Inputs!$B$7*(1-MIN(1,Inputs!$G$7*$D473)*churn_nonbuyers)*(ic*Inputs!$C$7+fee_wd*Inputs!$E$7*(1-$B473)+fee_fx*Inputs!$D$7-cost_acc-cost_wd*Inputs!$E$7*(1-$B473)-cost_fx*Inputs!$D$7)</f>
        <v>365323.070185744</v>
      </c>
      <c r="M473" s="0" t="n">
        <f aca="false">12*Inputs!$B$8*(1-MIN(1,Inputs!$G$8*$D473)*churn_nonbuyers)*(ic*Inputs!$C$8+fee_wd*Inputs!$E$8*(1-$B473)+fee_fx*Inputs!$D$8-cost_acc-cost_wd*Inputs!$E$8*(1-$B473)-cost_fx*Inputs!$D$8)</f>
        <v>0</v>
      </c>
      <c r="N473" s="0" t="n">
        <f aca="false">K473+L473+I473-fixed</f>
        <v>-70610.8789873483</v>
      </c>
      <c r="O473" s="0" t="n">
        <f aca="false">K473+L473+M473-fixed</f>
        <v>-167439.755131348</v>
      </c>
      <c r="P473" s="0" t="n">
        <f aca="false">12*Inputs!$B$6*(1-MIN(1,Inputs!$F$6*$D473))*(ic*Inputs!$C$6+flat_fee-cost_acc-cost_wd*Inputs!$E$6*$E473-cost_fx*Inputs!$D$6)+12*Inputs!$B$7*(1-MIN(1,Inputs!$F$7*$D473))*(ic*Inputs!$C$7+flat_fee-cost_acc-cost_wd*Inputs!$E$7*$E473-cost_fx*Inputs!$D$7)+12*Inputs!$B$8*(1-MIN(1,Inputs!$F$8*$D473))*(ic*Inputs!$C$8+flat_fee-cost_acc-cost_wd*Inputs!$E$8*$E473-cost_fx*Inputs!$D$8)-fixed</f>
        <v>-286544.77216576</v>
      </c>
    </row>
    <row r="474" customFormat="false" ht="15" hidden="false" customHeight="false" outlineLevel="0" collapsed="false">
      <c r="A474" s="0" t="n">
        <v>409</v>
      </c>
      <c r="B474" s="0" t="n">
        <v>0.388386</v>
      </c>
      <c r="C474" s="0" t="n">
        <v>1.081936</v>
      </c>
      <c r="D474" s="0" t="n">
        <v>1.233041</v>
      </c>
      <c r="E474" s="0" t="n">
        <v>1.219739</v>
      </c>
      <c r="F474" s="0" t="n">
        <v>0.358153</v>
      </c>
      <c r="G474" s="0" t="n">
        <f aca="false">12*Inputs!$B$6*(MIN(1,$H$50*$C474)*(ic*Inputs!$C$6+pS+fee_fx*Inputs!$D$6-cost_acc-cost_wd*Inputs!$E$6*$E474-cost_fx*Inputs!$D$6-$F474)+(1-MIN(1,$H$50*$C474))*(1-MIN(1,Inputs!$G$6*$D474)*churn_nonbuyers)*(ic*Inputs!$C$6+fee_wd*Inputs!$E$6*(1-$B474)+fee_fx*Inputs!$D$6-cost_acc-cost_wd*Inputs!$E$6*(1-$B474)-cost_fx*Inputs!$D$6))</f>
        <v>189974.224094648</v>
      </c>
      <c r="H474" s="0" t="n">
        <f aca="false">12*Inputs!$B$7*(MIN(1,$H$51*$C474)*(ic*Inputs!$C$7+pE+fee_fx*Inputs!$D$7-cost_acc-cost_wd*Inputs!$E$7*$E474-cost_fx*Inputs!$D$7-$F474)+(1-MIN(1,$H$51*$C474))*(1-MIN(1,Inputs!$G$7*$D474)*churn_nonbuyers)*(ic*Inputs!$C$7+fee_wd*Inputs!$E$7*(1-$B474)+fee_fx*Inputs!$D$7-cost_acc-cost_wd*Inputs!$E$7*(1-$B474)-cost_fx*Inputs!$D$7))</f>
        <v>376178.185883619</v>
      </c>
      <c r="I474" s="0" t="n">
        <f aca="false">12*Inputs!$B$8*(MIN(1,$H$52*$C474)*(ic*Inputs!$C$8+pT-cost_acc-cost_wd*Inputs!$E$8-cost_fx*Inputs!$D$8-cost_ins)+(1-MIN(1,$H$52*$C474))*(1-MIN(1,Inputs!$G$8*$D474)*churn_nonbuyers)*(ic*Inputs!$C$8+fee_wd*Inputs!$E$8*(1-$B474)+fee_fx*Inputs!$D$8-cost_acc-cost_wd*Inputs!$E$8*(1-$B474)-cost_fx*Inputs!$D$8))</f>
        <v>166175.54979809</v>
      </c>
      <c r="J474" s="0" t="n">
        <f aca="false">G474+H474+I474-fixed</f>
        <v>32327.9597763575</v>
      </c>
      <c r="K474" s="0" t="n">
        <f aca="false">12*Inputs!$B$6*(1-MIN(1,Inputs!$G$6*$D474)*churn_nonbuyers)*(ic*Inputs!$C$6+fee_wd*Inputs!$E$6*(1-$B474)+fee_fx*Inputs!$D$6-cost_acc-cost_wd*Inputs!$E$6*(1-$B474)-cost_fx*Inputs!$D$6)</f>
        <v>136691.412925147</v>
      </c>
      <c r="L474" s="0" t="n">
        <f aca="false">12*Inputs!$B$7*(1-MIN(1,Inputs!$G$7*$D474)*churn_nonbuyers)*(ic*Inputs!$C$7+fee_wd*Inputs!$E$7*(1-$B474)+fee_fx*Inputs!$D$7-cost_acc-cost_wd*Inputs!$E$7*(1-$B474)-cost_fx*Inputs!$D$7)</f>
        <v>334426.382187088</v>
      </c>
      <c r="M474" s="0" t="n">
        <f aca="false">12*Inputs!$B$8*(1-MIN(1,Inputs!$G$8*$D474)*churn_nonbuyers)*(ic*Inputs!$C$8+fee_wd*Inputs!$E$8*(1-$B474)+fee_fx*Inputs!$D$8-cost_acc-cost_wd*Inputs!$E$8*(1-$B474)-cost_fx*Inputs!$D$8)</f>
        <v>42123.1652773536</v>
      </c>
      <c r="N474" s="0" t="n">
        <f aca="false">K474+L474+I474-fixed</f>
        <v>-62706.6550896741</v>
      </c>
      <c r="O474" s="0" t="n">
        <f aca="false">K474+L474+M474-fixed</f>
        <v>-186759.039610411</v>
      </c>
      <c r="P474" s="0" t="n">
        <f aca="false">12*Inputs!$B$6*(1-MIN(1,Inputs!$F$6*$D474))*(ic*Inputs!$C$6+flat_fee-cost_acc-cost_wd*Inputs!$E$6*$E474-cost_fx*Inputs!$D$6)+12*Inputs!$B$7*(1-MIN(1,Inputs!$F$7*$D474))*(ic*Inputs!$C$7+flat_fee-cost_acc-cost_wd*Inputs!$E$7*$E474-cost_fx*Inputs!$D$7)+12*Inputs!$B$8*(1-MIN(1,Inputs!$F$8*$D474))*(ic*Inputs!$C$8+flat_fee-cost_acc-cost_wd*Inputs!$E$8*$E474-cost_fx*Inputs!$D$8)-fixed</f>
        <v>-143583.62593624</v>
      </c>
    </row>
    <row r="475" customFormat="false" ht="15" hidden="false" customHeight="false" outlineLevel="0" collapsed="false">
      <c r="A475" s="0" t="n">
        <v>410</v>
      </c>
      <c r="B475" s="0" t="n">
        <v>0.419013</v>
      </c>
      <c r="C475" s="0" t="n">
        <v>0.916531</v>
      </c>
      <c r="D475" s="0" t="n">
        <v>1.088818</v>
      </c>
      <c r="E475" s="0" t="n">
        <v>1.270228</v>
      </c>
      <c r="F475" s="0" t="n">
        <v>0.319244</v>
      </c>
      <c r="G475" s="0" t="n">
        <f aca="false">12*Inputs!$B$6*(MIN(1,$H$50*$C475)*(ic*Inputs!$C$6+pS+fee_fx*Inputs!$D$6-cost_acc-cost_wd*Inputs!$E$6*$E475-cost_fx*Inputs!$D$6-$F475)+(1-MIN(1,$H$50*$C475))*(1-MIN(1,Inputs!$G$6*$D475)*churn_nonbuyers)*(ic*Inputs!$C$6+fee_wd*Inputs!$E$6*(1-$B475)+fee_fx*Inputs!$D$6-cost_acc-cost_wd*Inputs!$E$6*(1-$B475)-cost_fx*Inputs!$D$6))</f>
        <v>178692.905735623</v>
      </c>
      <c r="H475" s="0" t="n">
        <f aca="false">12*Inputs!$B$7*(MIN(1,$H$51*$C475)*(ic*Inputs!$C$7+pE+fee_fx*Inputs!$D$7-cost_acc-cost_wd*Inputs!$E$7*$E475-cost_fx*Inputs!$D$7-$F475)+(1-MIN(1,$H$51*$C475))*(1-MIN(1,Inputs!$G$7*$D475)*churn_nonbuyers)*(ic*Inputs!$C$7+fee_wd*Inputs!$E$7*(1-$B475)+fee_fx*Inputs!$D$7-cost_acc-cost_wd*Inputs!$E$7*(1-$B475)-cost_fx*Inputs!$D$7))</f>
        <v>364767.979419348</v>
      </c>
      <c r="I475" s="0" t="n">
        <f aca="false">12*Inputs!$B$8*(MIN(1,$H$52*$C475)*(ic*Inputs!$C$8+pT-cost_acc-cost_wd*Inputs!$E$8-cost_fx*Inputs!$D$8-cost_ins)+(1-MIN(1,$H$52*$C475))*(1-MIN(1,Inputs!$G$8*$D475)*churn_nonbuyers)*(ic*Inputs!$C$8+fee_wd*Inputs!$E$8*(1-$B475)+fee_fx*Inputs!$D$8-cost_acc-cost_wd*Inputs!$E$8*(1-$B475)-cost_fx*Inputs!$D$8))</f>
        <v>158221.627190733</v>
      </c>
      <c r="J475" s="0" t="n">
        <f aca="false">G475+H475+I475-fixed</f>
        <v>1682.51234570425</v>
      </c>
      <c r="K475" s="0" t="n">
        <f aca="false">12*Inputs!$B$6*(1-MIN(1,Inputs!$G$6*$D475)*churn_nonbuyers)*(ic*Inputs!$C$6+fee_wd*Inputs!$E$6*(1-$B475)+fee_fx*Inputs!$D$6-cost_acc-cost_wd*Inputs!$E$6*(1-$B475)-cost_fx*Inputs!$D$6)</f>
        <v>133571.690615765</v>
      </c>
      <c r="L475" s="0" t="n">
        <f aca="false">12*Inputs!$B$7*(1-MIN(1,Inputs!$G$7*$D475)*churn_nonbuyers)*(ic*Inputs!$C$7+fee_wd*Inputs!$E$7*(1-$B475)+fee_fx*Inputs!$D$7-cost_acc-cost_wd*Inputs!$E$7*(1-$B475)-cost_fx*Inputs!$D$7)</f>
        <v>331662.694305459</v>
      </c>
      <c r="M475" s="0" t="n">
        <f aca="false">12*Inputs!$B$8*(1-MIN(1,Inputs!$G$8*$D475)*churn_nonbuyers)*(ic*Inputs!$C$8+fee_wd*Inputs!$E$8*(1-$B475)+fee_fx*Inputs!$D$8-cost_acc-cost_wd*Inputs!$E$8*(1-$B475)-cost_fx*Inputs!$D$8)</f>
        <v>72843.5302869024</v>
      </c>
      <c r="N475" s="0" t="n">
        <f aca="false">K475+L475+I475-fixed</f>
        <v>-76543.9878880433</v>
      </c>
      <c r="O475" s="0" t="n">
        <f aca="false">K475+L475+M475-fixed</f>
        <v>-161922.084791874</v>
      </c>
      <c r="P475" s="0" t="n">
        <f aca="false">12*Inputs!$B$6*(1-MIN(1,Inputs!$F$6*$D475))*(ic*Inputs!$C$6+flat_fee-cost_acc-cost_wd*Inputs!$E$6*$E475-cost_fx*Inputs!$D$6)+12*Inputs!$B$7*(1-MIN(1,Inputs!$F$7*$D475))*(ic*Inputs!$C$7+flat_fee-cost_acc-cost_wd*Inputs!$E$7*$E475-cost_fx*Inputs!$D$7)+12*Inputs!$B$8*(1-MIN(1,Inputs!$F$8*$D475))*(ic*Inputs!$C$8+flat_fee-cost_acc-cost_wd*Inputs!$E$8*$E475-cost_fx*Inputs!$D$8)-fixed</f>
        <v>-90593.1865830399</v>
      </c>
    </row>
    <row r="476" customFormat="false" ht="15" hidden="false" customHeight="false" outlineLevel="0" collapsed="false">
      <c r="A476" s="0" t="n">
        <v>411</v>
      </c>
      <c r="B476" s="0" t="n">
        <v>0.483129</v>
      </c>
      <c r="C476" s="0" t="n">
        <v>1.157753</v>
      </c>
      <c r="D476" s="0" t="n">
        <v>1.080629</v>
      </c>
      <c r="E476" s="0" t="n">
        <v>1.264989</v>
      </c>
      <c r="F476" s="0" t="n">
        <v>0.076369</v>
      </c>
      <c r="G476" s="0" t="n">
        <f aca="false">12*Inputs!$B$6*(MIN(1,$H$50*$C476)*(ic*Inputs!$C$6+pS+fee_fx*Inputs!$D$6-cost_acc-cost_wd*Inputs!$E$6*$E476-cost_fx*Inputs!$D$6-$F476)+(1-MIN(1,$H$50*$C476))*(1-MIN(1,Inputs!$G$6*$D476)*churn_nonbuyers)*(ic*Inputs!$C$6+fee_wd*Inputs!$E$6*(1-$B476)+fee_fx*Inputs!$D$6-cost_acc-cost_wd*Inputs!$E$6*(1-$B476)-cost_fx*Inputs!$D$6))</f>
        <v>189314.283510351</v>
      </c>
      <c r="H476" s="0" t="n">
        <f aca="false">12*Inputs!$B$7*(MIN(1,$H$51*$C476)*(ic*Inputs!$C$7+pE+fee_fx*Inputs!$D$7-cost_acc-cost_wd*Inputs!$E$7*$E476-cost_fx*Inputs!$D$7-$F476)+(1-MIN(1,$H$51*$C476))*(1-MIN(1,Inputs!$G$7*$D476)*churn_nonbuyers)*(ic*Inputs!$C$7+fee_wd*Inputs!$E$7*(1-$B476)+fee_fx*Inputs!$D$7-cost_acc-cost_wd*Inputs!$E$7*(1-$B476)-cost_fx*Inputs!$D$7))</f>
        <v>385625.107160055</v>
      </c>
      <c r="I476" s="0" t="n">
        <f aca="false">12*Inputs!$B$8*(MIN(1,$H$52*$C476)*(ic*Inputs!$C$8+pT-cost_acc-cost_wd*Inputs!$E$8-cost_fx*Inputs!$D$8-cost_ins)+(1-MIN(1,$H$52*$C476))*(1-MIN(1,Inputs!$G$8*$D476)*churn_nonbuyers)*(ic*Inputs!$C$8+fee_wd*Inputs!$E$8*(1-$B476)+fee_fx*Inputs!$D$8-cost_acc-cost_wd*Inputs!$E$8*(1-$B476)-cost_fx*Inputs!$D$8))</f>
        <v>180883.048305427</v>
      </c>
      <c r="J476" s="0" t="n">
        <f aca="false">G476+H476+I476-fixed</f>
        <v>55822.4389758329</v>
      </c>
      <c r="K476" s="0" t="n">
        <f aca="false">12*Inputs!$B$6*(1-MIN(1,Inputs!$G$6*$D476)*churn_nonbuyers)*(ic*Inputs!$C$6+fee_wd*Inputs!$E$6*(1-$B476)+fee_fx*Inputs!$D$6-cost_acc-cost_wd*Inputs!$E$6*(1-$B476)-cost_fx*Inputs!$D$6)</f>
        <v>124895.682778615</v>
      </c>
      <c r="L476" s="0" t="n">
        <f aca="false">12*Inputs!$B$7*(1-MIN(1,Inputs!$G$7*$D476)*churn_nonbuyers)*(ic*Inputs!$C$7+fee_wd*Inputs!$E$7*(1-$B476)+fee_fx*Inputs!$D$7-cost_acc-cost_wd*Inputs!$E$7*(1-$B476)-cost_fx*Inputs!$D$7)</f>
        <v>322813.535075169</v>
      </c>
      <c r="M476" s="0" t="n">
        <f aca="false">12*Inputs!$B$8*(1-MIN(1,Inputs!$G$8*$D476)*churn_nonbuyers)*(ic*Inputs!$C$8+fee_wd*Inputs!$E$8*(1-$B476)+fee_fx*Inputs!$D$8-cost_acc-cost_wd*Inputs!$E$8*(1-$B476)-cost_fx*Inputs!$D$8)</f>
        <v>73849.6898735376</v>
      </c>
      <c r="N476" s="0" t="n">
        <f aca="false">K476+L476+I476-fixed</f>
        <v>-71407.7338407885</v>
      </c>
      <c r="O476" s="0" t="n">
        <f aca="false">K476+L476+M476-fixed</f>
        <v>-178441.092272678</v>
      </c>
      <c r="P476" s="0" t="n">
        <f aca="false">12*Inputs!$B$6*(1-MIN(1,Inputs!$F$6*$D476))*(ic*Inputs!$C$6+flat_fee-cost_acc-cost_wd*Inputs!$E$6*$E476-cost_fx*Inputs!$D$6)+12*Inputs!$B$7*(1-MIN(1,Inputs!$F$7*$D476))*(ic*Inputs!$C$7+flat_fee-cost_acc-cost_wd*Inputs!$E$7*$E476-cost_fx*Inputs!$D$7)+12*Inputs!$B$8*(1-MIN(1,Inputs!$F$8*$D476))*(ic*Inputs!$C$8+flat_fee-cost_acc-cost_wd*Inputs!$E$8*$E476-cost_fx*Inputs!$D$8)-fixed</f>
        <v>-84344.40717256</v>
      </c>
    </row>
    <row r="477" customFormat="false" ht="15" hidden="false" customHeight="false" outlineLevel="0" collapsed="false">
      <c r="A477" s="0" t="n">
        <v>412</v>
      </c>
      <c r="B477" s="0" t="n">
        <v>0.320998</v>
      </c>
      <c r="C477" s="0" t="n">
        <v>0.669715</v>
      </c>
      <c r="D477" s="0" t="n">
        <v>1.85615</v>
      </c>
      <c r="E477" s="0" t="n">
        <v>1.107612</v>
      </c>
      <c r="F477" s="0" t="n">
        <v>0.25044</v>
      </c>
      <c r="G477" s="0" t="n">
        <f aca="false">12*Inputs!$B$6*(MIN(1,$H$50*$C477)*(ic*Inputs!$C$6+pS+fee_fx*Inputs!$D$6-cost_acc-cost_wd*Inputs!$E$6*$E477-cost_fx*Inputs!$D$6-$F477)+(1-MIN(1,$H$50*$C477))*(1-MIN(1,Inputs!$G$6*$D477)*churn_nonbuyers)*(ic*Inputs!$C$6+fee_wd*Inputs!$E$6*(1-$B477)+fee_fx*Inputs!$D$6-cost_acc-cost_wd*Inputs!$E$6*(1-$B477)-cost_fx*Inputs!$D$6))</f>
        <v>177101.783647007</v>
      </c>
      <c r="H477" s="0" t="n">
        <f aca="false">12*Inputs!$B$7*(MIN(1,$H$51*$C477)*(ic*Inputs!$C$7+pE+fee_fx*Inputs!$D$7-cost_acc-cost_wd*Inputs!$E$7*$E477-cost_fx*Inputs!$D$7-$F477)+(1-MIN(1,$H$51*$C477))*(1-MIN(1,Inputs!$G$7*$D477)*churn_nonbuyers)*(ic*Inputs!$C$7+fee_wd*Inputs!$E$7*(1-$B477)+fee_fx*Inputs!$D$7-cost_acc-cost_wd*Inputs!$E$7*(1-$B477)-cost_fx*Inputs!$D$7))</f>
        <v>375032.544875912</v>
      </c>
      <c r="I477" s="0" t="n">
        <f aca="false">12*Inputs!$B$8*(MIN(1,$H$52*$C477)*(ic*Inputs!$C$8+pT-cost_acc-cost_wd*Inputs!$E$8-cost_fx*Inputs!$D$8-cost_ins)+(1-MIN(1,$H$52*$C477))*(1-MIN(1,Inputs!$G$8*$D477)*churn_nonbuyers)*(ic*Inputs!$C$8+fee_wd*Inputs!$E$8*(1-$B477)+fee_fx*Inputs!$D$8-cost_acc-cost_wd*Inputs!$E$8*(1-$B477)-cost_fx*Inputs!$D$8))</f>
        <v>96535.39896</v>
      </c>
      <c r="J477" s="0" t="n">
        <f aca="false">G477+H477+I477-fixed</f>
        <v>-51330.2725170805</v>
      </c>
      <c r="K477" s="0" t="n">
        <f aca="false">12*Inputs!$B$6*(1-MIN(1,Inputs!$G$6*$D477)*churn_nonbuyers)*(ic*Inputs!$C$6+fee_wd*Inputs!$E$6*(1-$B477)+fee_fx*Inputs!$D$6-cost_acc-cost_wd*Inputs!$E$6*(1-$B477)-cost_fx*Inputs!$D$6)</f>
        <v>140956.20315144</v>
      </c>
      <c r="L477" s="0" t="n">
        <f aca="false">12*Inputs!$B$7*(1-MIN(1,Inputs!$G$7*$D477)*churn_nonbuyers)*(ic*Inputs!$C$7+fee_wd*Inputs!$E$7*(1-$B477)+fee_fx*Inputs!$D$7-cost_acc-cost_wd*Inputs!$E$7*(1-$B477)-cost_fx*Inputs!$D$7)</f>
        <v>337098.241890864</v>
      </c>
      <c r="M477" s="0" t="n">
        <f aca="false">12*Inputs!$B$8*(1-MIN(1,Inputs!$G$8*$D477)*churn_nonbuyers)*(ic*Inputs!$C$8+fee_wd*Inputs!$E$8*(1-$B477)+fee_fx*Inputs!$D$8-cost_acc-cost_wd*Inputs!$E$8*(1-$B477)-cost_fx*Inputs!$D$8)</f>
        <v>0</v>
      </c>
      <c r="N477" s="0" t="n">
        <f aca="false">K477+L477+I477-fixed</f>
        <v>-125410.155997696</v>
      </c>
      <c r="O477" s="0" t="n">
        <f aca="false">K477+L477+M477-fixed</f>
        <v>-221945.554957696</v>
      </c>
      <c r="P477" s="0" t="n">
        <f aca="false">12*Inputs!$B$6*(1-MIN(1,Inputs!$F$6*$D477))*(ic*Inputs!$C$6+flat_fee-cost_acc-cost_wd*Inputs!$E$6*$E477-cost_fx*Inputs!$D$6)+12*Inputs!$B$7*(1-MIN(1,Inputs!$F$7*$D477))*(ic*Inputs!$C$7+flat_fee-cost_acc-cost_wd*Inputs!$E$7*$E477-cost_fx*Inputs!$D$7)+12*Inputs!$B$8*(1-MIN(1,Inputs!$F$8*$D477))*(ic*Inputs!$C$8+flat_fee-cost_acc-cost_wd*Inputs!$E$8*$E477-cost_fx*Inputs!$D$8)-fixed</f>
        <v>-420428.99327392</v>
      </c>
    </row>
    <row r="478" customFormat="false" ht="15" hidden="false" customHeight="false" outlineLevel="0" collapsed="false">
      <c r="A478" s="0" t="n">
        <v>413</v>
      </c>
      <c r="B478" s="0" t="n">
        <v>0.30234</v>
      </c>
      <c r="C478" s="0" t="n">
        <v>1.020581</v>
      </c>
      <c r="D478" s="0" t="n">
        <v>1.149066</v>
      </c>
      <c r="E478" s="0" t="n">
        <v>1.103977</v>
      </c>
      <c r="F478" s="0" t="n">
        <v>0.267991</v>
      </c>
      <c r="G478" s="0" t="n">
        <f aca="false">12*Inputs!$B$6*(MIN(1,$H$50*$C478)*(ic*Inputs!$C$6+pS+fee_fx*Inputs!$D$6-cost_acc-cost_wd*Inputs!$E$6*$E478-cost_fx*Inputs!$D$6-$F478)+(1-MIN(1,$H$50*$C478))*(1-MIN(1,Inputs!$G$6*$D478)*churn_nonbuyers)*(ic*Inputs!$C$6+fee_wd*Inputs!$E$6*(1-$B478)+fee_fx*Inputs!$D$6-cost_acc-cost_wd*Inputs!$E$6*(1-$B478)-cost_fx*Inputs!$D$6))</f>
        <v>203081.686734027</v>
      </c>
      <c r="H478" s="0" t="n">
        <f aca="false">12*Inputs!$B$7*(MIN(1,$H$51*$C478)*(ic*Inputs!$C$7+pE+fee_fx*Inputs!$D$7-cost_acc-cost_wd*Inputs!$E$7*$E478-cost_fx*Inputs!$D$7-$F478)+(1-MIN(1,$H$51*$C478))*(1-MIN(1,Inputs!$G$7*$D478)*churn_nonbuyers)*(ic*Inputs!$C$7+fee_wd*Inputs!$E$7*(1-$B478)+fee_fx*Inputs!$D$7-cost_acc-cost_wd*Inputs!$E$7*(1-$B478)-cost_fx*Inputs!$D$7))</f>
        <v>400318.289656765</v>
      </c>
      <c r="I478" s="0" t="n">
        <f aca="false">12*Inputs!$B$8*(MIN(1,$H$52*$C478)*(ic*Inputs!$C$8+pT-cost_acc-cost_wd*Inputs!$E$8-cost_fx*Inputs!$D$8-cost_ins)+(1-MIN(1,$H$52*$C478))*(1-MIN(1,Inputs!$G$8*$D478)*churn_nonbuyers)*(ic*Inputs!$C$8+fee_wd*Inputs!$E$8*(1-$B478)+fee_fx*Inputs!$D$8-cost_acc-cost_wd*Inputs!$E$8*(1-$B478)-cost_fx*Inputs!$D$8))</f>
        <v>164538.104805471</v>
      </c>
      <c r="J478" s="0" t="n">
        <f aca="false">G478+H478+I478-fixed</f>
        <v>67938.081196263</v>
      </c>
      <c r="K478" s="0" t="n">
        <f aca="false">12*Inputs!$B$6*(1-MIN(1,Inputs!$G$6*$D478)*churn_nonbuyers)*(ic*Inputs!$C$6+fee_wd*Inputs!$E$6*(1-$B478)+fee_fx*Inputs!$D$6-cost_acc-cost_wd*Inputs!$E$6*(1-$B478)-cost_fx*Inputs!$D$6)</f>
        <v>148981.796743968</v>
      </c>
      <c r="L478" s="0" t="n">
        <f aca="false">12*Inputs!$B$7*(1-MIN(1,Inputs!$G$7*$D478)*churn_nonbuyers)*(ic*Inputs!$C$7+fee_wd*Inputs!$E$7*(1-$B478)+fee_fx*Inputs!$D$7-cost_acc-cost_wd*Inputs!$E$7*(1-$B478)-cost_fx*Inputs!$D$7)</f>
        <v>347264.742878381</v>
      </c>
      <c r="M478" s="0" t="n">
        <f aca="false">12*Inputs!$B$8*(1-MIN(1,Inputs!$G$8*$D478)*churn_nonbuyers)*(ic*Inputs!$C$8+fee_wd*Inputs!$E$8*(1-$B478)+fee_fx*Inputs!$D$8-cost_acc-cost_wd*Inputs!$E$8*(1-$B478)-cost_fx*Inputs!$D$8)</f>
        <v>61022.009765184</v>
      </c>
      <c r="N478" s="0" t="n">
        <f aca="false">K478+L478+I478-fixed</f>
        <v>-39215.3555721801</v>
      </c>
      <c r="O478" s="0" t="n">
        <f aca="false">K478+L478+M478-fixed</f>
        <v>-142731.450612467</v>
      </c>
      <c r="P478" s="0" t="n">
        <f aca="false">12*Inputs!$B$6*(1-MIN(1,Inputs!$F$6*$D478))*(ic*Inputs!$C$6+flat_fee-cost_acc-cost_wd*Inputs!$E$6*$E478-cost_fx*Inputs!$D$6)+12*Inputs!$B$7*(1-MIN(1,Inputs!$F$7*$D478))*(ic*Inputs!$C$7+flat_fee-cost_acc-cost_wd*Inputs!$E$7*$E478-cost_fx*Inputs!$D$7)+12*Inputs!$B$8*(1-MIN(1,Inputs!$F$8*$D478))*(ic*Inputs!$C$8+flat_fee-cost_acc-cost_wd*Inputs!$E$8*$E478-cost_fx*Inputs!$D$8)-fixed</f>
        <v>-54788.6907323198</v>
      </c>
    </row>
    <row r="479" customFormat="false" ht="15" hidden="false" customHeight="false" outlineLevel="0" collapsed="false">
      <c r="A479" s="0" t="n">
        <v>414</v>
      </c>
      <c r="B479" s="0" t="n">
        <v>0.080613</v>
      </c>
      <c r="C479" s="0" t="n">
        <v>1.111392</v>
      </c>
      <c r="D479" s="0" t="n">
        <v>1.331393</v>
      </c>
      <c r="E479" s="0" t="n">
        <v>1.098804</v>
      </c>
      <c r="F479" s="0" t="n">
        <v>0.154774</v>
      </c>
      <c r="G479" s="0" t="n">
        <f aca="false">12*Inputs!$B$6*(MIN(1,$H$50*$C479)*(ic*Inputs!$C$6+pS+fee_fx*Inputs!$D$6-cost_acc-cost_wd*Inputs!$E$6*$E479-cost_fx*Inputs!$D$6-$F479)+(1-MIN(1,$H$50*$C479))*(1-MIN(1,Inputs!$G$6*$D479)*churn_nonbuyers)*(ic*Inputs!$C$6+fee_wd*Inputs!$E$6*(1-$B479)+fee_fx*Inputs!$D$6-cost_acc-cost_wd*Inputs!$E$6*(1-$B479)-cost_fx*Inputs!$D$6))</f>
        <v>236767.551704228</v>
      </c>
      <c r="H479" s="0" t="n">
        <f aca="false">12*Inputs!$B$7*(MIN(1,$H$51*$C479)*(ic*Inputs!$C$7+pE+fee_fx*Inputs!$D$7-cost_acc-cost_wd*Inputs!$E$7*$E479-cost_fx*Inputs!$D$7-$F479)+(1-MIN(1,$H$51*$C479))*(1-MIN(1,Inputs!$G$7*$D479)*churn_nonbuyers)*(ic*Inputs!$C$7+fee_wd*Inputs!$E$7*(1-$B479)+fee_fx*Inputs!$D$7-cost_acc-cost_wd*Inputs!$E$7*(1-$B479)-cost_fx*Inputs!$D$7))</f>
        <v>428882.514983528</v>
      </c>
      <c r="I479" s="0" t="n">
        <f aca="false">12*Inputs!$B$8*(MIN(1,$H$52*$C479)*(ic*Inputs!$C$8+pT-cost_acc-cost_wd*Inputs!$E$8-cost_fx*Inputs!$D$8-cost_ins)+(1-MIN(1,$H$52*$C479))*(1-MIN(1,Inputs!$G$8*$D479)*churn_nonbuyers)*(ic*Inputs!$C$8+fee_wd*Inputs!$E$8*(1-$B479)+fee_fx*Inputs!$D$8-cost_acc-cost_wd*Inputs!$E$8*(1-$B479)-cost_fx*Inputs!$D$8))</f>
        <v>165071.754574635</v>
      </c>
      <c r="J479" s="0" t="n">
        <f aca="false">G479+H479+I479-fixed</f>
        <v>130721.821262391</v>
      </c>
      <c r="K479" s="0" t="n">
        <f aca="false">12*Inputs!$B$6*(1-MIN(1,Inputs!$G$6*$D479)*churn_nonbuyers)*(ic*Inputs!$C$6+fee_wd*Inputs!$E$6*(1-$B479)+fee_fx*Inputs!$D$6-cost_acc-cost_wd*Inputs!$E$6*(1-$B479)-cost_fx*Inputs!$D$6)</f>
        <v>177344.045164145</v>
      </c>
      <c r="L479" s="0" t="n">
        <f aca="false">12*Inputs!$B$7*(1-MIN(1,Inputs!$G$7*$D479)*churn_nonbuyers)*(ic*Inputs!$C$7+fee_wd*Inputs!$E$7*(1-$B479)+fee_fx*Inputs!$D$7-cost_acc-cost_wd*Inputs!$E$7*(1-$B479)-cost_fx*Inputs!$D$7)</f>
        <v>375950.853434487</v>
      </c>
      <c r="M479" s="0" t="n">
        <f aca="false">12*Inputs!$B$8*(1-MIN(1,Inputs!$G$8*$D479)*churn_nonbuyers)*(ic*Inputs!$C$8+fee_wd*Inputs!$E$8*(1-$B479)+fee_fx*Inputs!$D$8-cost_acc-cost_wd*Inputs!$E$8*(1-$B479)-cost_fx*Inputs!$D$8)</f>
        <v>21940.1101793424</v>
      </c>
      <c r="N479" s="0" t="n">
        <f aca="false">K479+L479+I479-fixed</f>
        <v>18366.6531732663</v>
      </c>
      <c r="O479" s="0" t="n">
        <f aca="false">K479+L479+M479-fixed</f>
        <v>-124764.991222026</v>
      </c>
      <c r="P479" s="0" t="n">
        <f aca="false">12*Inputs!$B$6*(1-MIN(1,Inputs!$F$6*$D479))*(ic*Inputs!$C$6+flat_fee-cost_acc-cost_wd*Inputs!$E$6*$E479-cost_fx*Inputs!$D$6)+12*Inputs!$B$7*(1-MIN(1,Inputs!$F$7*$D479))*(ic*Inputs!$C$7+flat_fee-cost_acc-cost_wd*Inputs!$E$7*$E479-cost_fx*Inputs!$D$7)+12*Inputs!$B$8*(1-MIN(1,Inputs!$F$8*$D479))*(ic*Inputs!$C$8+flat_fee-cost_acc-cost_wd*Inputs!$E$8*$E479-cost_fx*Inputs!$D$8)-fixed</f>
        <v>-151234.81075072</v>
      </c>
    </row>
    <row r="480" customFormat="false" ht="15" hidden="false" customHeight="false" outlineLevel="0" collapsed="false">
      <c r="A480" s="0" t="n">
        <v>415</v>
      </c>
      <c r="B480" s="0" t="n">
        <v>0.026206</v>
      </c>
      <c r="C480" s="0" t="n">
        <v>0.765922</v>
      </c>
      <c r="D480" s="0" t="n">
        <v>1.417693</v>
      </c>
      <c r="E480" s="0" t="n">
        <v>1.08979</v>
      </c>
      <c r="F480" s="0" t="n">
        <v>0.059794</v>
      </c>
      <c r="G480" s="0" t="n">
        <f aca="false">12*Inputs!$B$6*(MIN(1,$H$50*$C480)*(ic*Inputs!$C$6+pS+fee_fx*Inputs!$D$6-cost_acc-cost_wd*Inputs!$E$6*$E480-cost_fx*Inputs!$D$6-$F480)+(1-MIN(1,$H$50*$C480))*(1-MIN(1,Inputs!$G$6*$D480)*churn_nonbuyers)*(ic*Inputs!$C$6+fee_wd*Inputs!$E$6*(1-$B480)+fee_fx*Inputs!$D$6-cost_acc-cost_wd*Inputs!$E$6*(1-$B480)-cost_fx*Inputs!$D$6))</f>
        <v>226194.898201406</v>
      </c>
      <c r="H480" s="0" t="n">
        <f aca="false">12*Inputs!$B$7*(MIN(1,$H$51*$C480)*(ic*Inputs!$C$7+pE+fee_fx*Inputs!$D$7-cost_acc-cost_wd*Inputs!$E$7*$E480-cost_fx*Inputs!$D$7-$F480)+(1-MIN(1,$H$51*$C480))*(1-MIN(1,Inputs!$G$7*$D480)*churn_nonbuyers)*(ic*Inputs!$C$7+fee_wd*Inputs!$E$7*(1-$B480)+fee_fx*Inputs!$D$7-cost_acc-cost_wd*Inputs!$E$7*(1-$B480)-cost_fx*Inputs!$D$7))</f>
        <v>421914.566938289</v>
      </c>
      <c r="I480" s="0" t="n">
        <f aca="false">12*Inputs!$B$8*(MIN(1,$H$52*$C480)*(ic*Inputs!$C$8+pT-cost_acc-cost_wd*Inputs!$E$8-cost_fx*Inputs!$D$8-cost_ins)+(1-MIN(1,$H$52*$C480))*(1-MIN(1,Inputs!$G$8*$D480)*churn_nonbuyers)*(ic*Inputs!$C$8+fee_wd*Inputs!$E$8*(1-$B480)+fee_fx*Inputs!$D$8-cost_acc-cost_wd*Inputs!$E$8*(1-$B480)-cost_fx*Inputs!$D$8))</f>
        <v>111551.529814816</v>
      </c>
      <c r="J480" s="0" t="n">
        <f aca="false">G480+H480+I480-fixed</f>
        <v>59660.9949545107</v>
      </c>
      <c r="K480" s="0" t="n">
        <f aca="false">12*Inputs!$B$6*(1-MIN(1,Inputs!$G$6*$D480)*churn_nonbuyers)*(ic*Inputs!$C$6+fee_wd*Inputs!$E$6*(1-$B480)+fee_fx*Inputs!$D$6-cost_acc-cost_wd*Inputs!$E$6*(1-$B480)-cost_fx*Inputs!$D$6)</f>
        <v>183803.485411858</v>
      </c>
      <c r="L480" s="0" t="n">
        <f aca="false">12*Inputs!$B$7*(1-MIN(1,Inputs!$G$7*$D480)*churn_nonbuyers)*(ic*Inputs!$C$7+fee_wd*Inputs!$E$7*(1-$B480)+fee_fx*Inputs!$D$7-cost_acc-cost_wd*Inputs!$E$7*(1-$B480)-cost_fx*Inputs!$D$7)</f>
        <v>382438.418383115</v>
      </c>
      <c r="M480" s="0" t="n">
        <f aca="false">12*Inputs!$B$8*(1-MIN(1,Inputs!$G$8*$D480)*churn_nonbuyers)*(ic*Inputs!$C$8+fee_wd*Inputs!$E$8*(1-$B480)+fee_fx*Inputs!$D$8-cost_acc-cost_wd*Inputs!$E$8*(1-$B480)-cost_fx*Inputs!$D$8)</f>
        <v>2475.92466866879</v>
      </c>
      <c r="N480" s="0" t="n">
        <f aca="false">K480+L480+I480-fixed</f>
        <v>-22206.5663902123</v>
      </c>
      <c r="O480" s="0" t="n">
        <f aca="false">K480+L480+M480-fixed</f>
        <v>-131282.171536359</v>
      </c>
      <c r="P480" s="0" t="n">
        <f aca="false">12*Inputs!$B$6*(1-MIN(1,Inputs!$F$6*$D480))*(ic*Inputs!$C$6+flat_fee-cost_acc-cost_wd*Inputs!$E$6*$E480-cost_fx*Inputs!$D$6)+12*Inputs!$B$7*(1-MIN(1,Inputs!$F$7*$D480))*(ic*Inputs!$C$7+flat_fee-cost_acc-cost_wd*Inputs!$E$7*$E480-cost_fx*Inputs!$D$7)+12*Inputs!$B$8*(1-MIN(1,Inputs!$F$8*$D480))*(ic*Inputs!$C$8+flat_fee-cost_acc-cost_wd*Inputs!$E$8*$E480-cost_fx*Inputs!$D$8)-fixed</f>
        <v>-194864.9410312</v>
      </c>
    </row>
    <row r="481" customFormat="false" ht="15" hidden="false" customHeight="false" outlineLevel="0" collapsed="false">
      <c r="A481" s="0" t="n">
        <v>416</v>
      </c>
      <c r="B481" s="0" t="n">
        <v>0.191242</v>
      </c>
      <c r="C481" s="0" t="n">
        <v>0.871794</v>
      </c>
      <c r="D481" s="0" t="n">
        <v>1.038966</v>
      </c>
      <c r="E481" s="0" t="n">
        <v>1.082813</v>
      </c>
      <c r="F481" s="0" t="n">
        <v>0.181584</v>
      </c>
      <c r="G481" s="0" t="n">
        <f aca="false">12*Inputs!$B$6*(MIN(1,$H$50*$C481)*(ic*Inputs!$C$6+pS+fee_fx*Inputs!$D$6-cost_acc-cost_wd*Inputs!$E$6*$E481-cost_fx*Inputs!$D$6-$F481)+(1-MIN(1,$H$50*$C481))*(1-MIN(1,Inputs!$G$6*$D481)*churn_nonbuyers)*(ic*Inputs!$C$6+fee_wd*Inputs!$E$6*(1-$B481)+fee_fx*Inputs!$D$6-cost_acc-cost_wd*Inputs!$E$6*(1-$B481)-cost_fx*Inputs!$D$6))</f>
        <v>212274.020335883</v>
      </c>
      <c r="H481" s="0" t="n">
        <f aca="false">12*Inputs!$B$7*(MIN(1,$H$51*$C481)*(ic*Inputs!$C$7+pE+fee_fx*Inputs!$D$7-cost_acc-cost_wd*Inputs!$E$7*$E481-cost_fx*Inputs!$D$7-$F481)+(1-MIN(1,$H$51*$C481))*(1-MIN(1,Inputs!$G$7*$D481)*churn_nonbuyers)*(ic*Inputs!$C$7+fee_wd*Inputs!$E$7*(1-$B481)+fee_fx*Inputs!$D$7-cost_acc-cost_wd*Inputs!$E$7*(1-$B481)-cost_fx*Inputs!$D$7))</f>
        <v>409916.498484094</v>
      </c>
      <c r="I481" s="0" t="n">
        <f aca="false">12*Inputs!$B$8*(MIN(1,$H$52*$C481)*(ic*Inputs!$C$8+pT-cost_acc-cost_wd*Inputs!$E$8-cost_fx*Inputs!$D$8-cost_ins)+(1-MIN(1,$H$52*$C481))*(1-MIN(1,Inputs!$G$8*$D481)*churn_nonbuyers)*(ic*Inputs!$C$8+fee_wd*Inputs!$E$8*(1-$B481)+fee_fx*Inputs!$D$8-cost_acc-cost_wd*Inputs!$E$8*(1-$B481)-cost_fx*Inputs!$D$8))</f>
        <v>159382.028109434</v>
      </c>
      <c r="J481" s="0" t="n">
        <f aca="false">G481+H481+I481-fixed</f>
        <v>81572.5469294114</v>
      </c>
      <c r="K481" s="0" t="n">
        <f aca="false">12*Inputs!$B$6*(1-MIN(1,Inputs!$G$6*$D481)*churn_nonbuyers)*(ic*Inputs!$C$6+fee_wd*Inputs!$E$6*(1-$B481)+fee_fx*Inputs!$D$6-cost_acc-cost_wd*Inputs!$E$6*(1-$B481)-cost_fx*Inputs!$D$6)</f>
        <v>165018.971057558</v>
      </c>
      <c r="L481" s="0" t="n">
        <f aca="false">12*Inputs!$B$7*(1-MIN(1,Inputs!$G$7*$D481)*churn_nonbuyers)*(ic*Inputs!$C$7+fee_wd*Inputs!$E$7*(1-$B481)+fee_fx*Inputs!$D$7-cost_acc-cost_wd*Inputs!$E$7*(1-$B481)-cost_fx*Inputs!$D$7)</f>
        <v>363952.177066535</v>
      </c>
      <c r="M481" s="0" t="n">
        <f aca="false">12*Inputs!$B$8*(1-MIN(1,Inputs!$G$8*$D481)*churn_nonbuyers)*(ic*Inputs!$C$8+fee_wd*Inputs!$E$8*(1-$B481)+fee_fx*Inputs!$D$8-cost_acc-cost_wd*Inputs!$E$8*(1-$B481)-cost_fx*Inputs!$D$8)</f>
        <v>86513.5485619392</v>
      </c>
      <c r="N481" s="0" t="n">
        <f aca="false">K481+L481+I481-fixed</f>
        <v>-11646.8237664725</v>
      </c>
      <c r="O481" s="0" t="n">
        <f aca="false">K481+L481+M481-fixed</f>
        <v>-84515.3033139674</v>
      </c>
      <c r="P481" s="0" t="n">
        <f aca="false">12*Inputs!$B$6*(1-MIN(1,Inputs!$F$6*$D481))*(ic*Inputs!$C$6+flat_fee-cost_acc-cost_wd*Inputs!$E$6*$E481-cost_fx*Inputs!$D$6)+12*Inputs!$B$7*(1-MIN(1,Inputs!$F$7*$D481))*(ic*Inputs!$C$7+flat_fee-cost_acc-cost_wd*Inputs!$E$7*$E481-cost_fx*Inputs!$D$7)+12*Inputs!$B$8*(1-MIN(1,Inputs!$F$8*$D481))*(ic*Inputs!$C$8+flat_fee-cost_acc-cost_wd*Inputs!$E$8*$E481-cost_fx*Inputs!$D$8)-fixed</f>
        <v>13497.21947792</v>
      </c>
    </row>
    <row r="482" customFormat="false" ht="15" hidden="false" customHeight="false" outlineLevel="0" collapsed="false">
      <c r="A482" s="0" t="n">
        <v>417</v>
      </c>
      <c r="B482" s="0" t="n">
        <v>0.100085</v>
      </c>
      <c r="C482" s="0" t="n">
        <v>0.991094</v>
      </c>
      <c r="D482" s="0" t="n">
        <v>0.895542</v>
      </c>
      <c r="E482" s="0" t="n">
        <v>1.22478</v>
      </c>
      <c r="F482" s="0" t="n">
        <v>0.20918</v>
      </c>
      <c r="G482" s="0" t="n">
        <f aca="false">12*Inputs!$B$6*(MIN(1,$H$50*$C482)*(ic*Inputs!$C$6+pS+fee_fx*Inputs!$D$6-cost_acc-cost_wd*Inputs!$E$6*$E482-cost_fx*Inputs!$D$6-$F482)+(1-MIN(1,$H$50*$C482))*(1-MIN(1,Inputs!$G$6*$D482)*churn_nonbuyers)*(ic*Inputs!$C$6+fee_wd*Inputs!$E$6*(1-$B482)+fee_fx*Inputs!$D$6-cost_acc-cost_wd*Inputs!$E$6*(1-$B482)-cost_fx*Inputs!$D$6))</f>
        <v>227562.58594614</v>
      </c>
      <c r="H482" s="0" t="n">
        <f aca="false">12*Inputs!$B$7*(MIN(1,$H$51*$C482)*(ic*Inputs!$C$7+pE+fee_fx*Inputs!$D$7-cost_acc-cost_wd*Inputs!$E$7*$E482-cost_fx*Inputs!$D$7-$F482)+(1-MIN(1,$H$51*$C482))*(1-MIN(1,Inputs!$G$7*$D482)*churn_nonbuyers)*(ic*Inputs!$C$7+fee_wd*Inputs!$E$7*(1-$B482)+fee_fx*Inputs!$D$7-cost_acc-cost_wd*Inputs!$E$7*(1-$B482)-cost_fx*Inputs!$D$7))</f>
        <v>407107.584158686</v>
      </c>
      <c r="I482" s="0" t="n">
        <f aca="false">12*Inputs!$B$8*(MIN(1,$H$52*$C482)*(ic*Inputs!$C$8+pT-cost_acc-cost_wd*Inputs!$E$8-cost_fx*Inputs!$D$8-cost_ins)+(1-MIN(1,$H$52*$C482))*(1-MIN(1,Inputs!$G$8*$D482)*churn_nonbuyers)*(ic*Inputs!$C$8+fee_wd*Inputs!$E$8*(1-$B482)+fee_fx*Inputs!$D$8-cost_acc-cost_wd*Inputs!$E$8*(1-$B482)-cost_fx*Inputs!$D$8))</f>
        <v>179606.539309621</v>
      </c>
      <c r="J482" s="0" t="n">
        <f aca="false">G482+H482+I482-fixed</f>
        <v>114276.709414447</v>
      </c>
      <c r="K482" s="0" t="n">
        <f aca="false">12*Inputs!$B$6*(1-MIN(1,Inputs!$G$6*$D482)*churn_nonbuyers)*(ic*Inputs!$C$6+fee_wd*Inputs!$E$6*(1-$B482)+fee_fx*Inputs!$D$6-cost_acc-cost_wd*Inputs!$E$6*(1-$B482)-cost_fx*Inputs!$D$6)</f>
        <v>178806.034951704</v>
      </c>
      <c r="L482" s="0" t="n">
        <f aca="false">12*Inputs!$B$7*(1-MIN(1,Inputs!$G$7*$D482)*churn_nonbuyers)*(ic*Inputs!$C$7+fee_wd*Inputs!$E$7*(1-$B482)+fee_fx*Inputs!$D$7-cost_acc-cost_wd*Inputs!$E$7*(1-$B482)-cost_fx*Inputs!$D$7)</f>
        <v>378342.486955022</v>
      </c>
      <c r="M482" s="0" t="n">
        <f aca="false">12*Inputs!$B$8*(1-MIN(1,Inputs!$G$8*$D482)*churn_nonbuyers)*(ic*Inputs!$C$8+fee_wd*Inputs!$E$8*(1-$B482)+fee_fx*Inputs!$D$8-cost_acc-cost_wd*Inputs!$E$8*(1-$B482)-cost_fx*Inputs!$D$8)</f>
        <v>119994.062627952</v>
      </c>
      <c r="N482" s="0" t="n">
        <f aca="false">K482+L482+I482-fixed</f>
        <v>36755.0612163472</v>
      </c>
      <c r="O482" s="0" t="n">
        <f aca="false">K482+L482+M482-fixed</f>
        <v>-22857.4154653216</v>
      </c>
      <c r="P482" s="0" t="n">
        <f aca="false">12*Inputs!$B$6*(1-MIN(1,Inputs!$F$6*$D482))*(ic*Inputs!$C$6+flat_fee-cost_acc-cost_wd*Inputs!$E$6*$E482-cost_fx*Inputs!$D$6)+12*Inputs!$B$7*(1-MIN(1,Inputs!$F$7*$D482))*(ic*Inputs!$C$7+flat_fee-cost_acc-cost_wd*Inputs!$E$7*$E482-cost_fx*Inputs!$D$7)+12*Inputs!$B$8*(1-MIN(1,Inputs!$F$8*$D482))*(ic*Inputs!$C$8+flat_fee-cost_acc-cost_wd*Inputs!$E$8*$E482-cost_fx*Inputs!$D$8)-fixed</f>
        <v>26638.6144063999</v>
      </c>
    </row>
    <row r="483" customFormat="false" ht="15" hidden="false" customHeight="false" outlineLevel="0" collapsed="false">
      <c r="A483" s="0" t="n">
        <v>418</v>
      </c>
      <c r="B483" s="0" t="n">
        <v>0.179976</v>
      </c>
      <c r="C483" s="0" t="n">
        <v>0.978548</v>
      </c>
      <c r="D483" s="0" t="n">
        <v>0.88474</v>
      </c>
      <c r="E483" s="0" t="n">
        <v>1.366478</v>
      </c>
      <c r="F483" s="0" t="n">
        <v>0.039978</v>
      </c>
      <c r="G483" s="0" t="n">
        <f aca="false">12*Inputs!$B$6*(MIN(1,$H$50*$C483)*(ic*Inputs!$C$6+pS+fee_fx*Inputs!$D$6-cost_acc-cost_wd*Inputs!$E$6*$E483-cost_fx*Inputs!$D$6-$F483)+(1-MIN(1,$H$50*$C483))*(1-MIN(1,Inputs!$G$6*$D483)*churn_nonbuyers)*(ic*Inputs!$C$6+fee_wd*Inputs!$E$6*(1-$B483)+fee_fx*Inputs!$D$6-cost_acc-cost_wd*Inputs!$E$6*(1-$B483)-cost_fx*Inputs!$D$6))</f>
        <v>217524.046405172</v>
      </c>
      <c r="H483" s="0" t="n">
        <f aca="false">12*Inputs!$B$7*(MIN(1,$H$51*$C483)*(ic*Inputs!$C$7+pE+fee_fx*Inputs!$D$7-cost_acc-cost_wd*Inputs!$E$7*$E483-cost_fx*Inputs!$D$7-$F483)+(1-MIN(1,$H$51*$C483))*(1-MIN(1,Inputs!$G$7*$D483)*churn_nonbuyers)*(ic*Inputs!$C$7+fee_wd*Inputs!$E$7*(1-$B483)+fee_fx*Inputs!$D$7-cost_acc-cost_wd*Inputs!$E$7*(1-$B483)-cost_fx*Inputs!$D$7))</f>
        <v>393568.188805594</v>
      </c>
      <c r="I483" s="0" t="n">
        <f aca="false">12*Inputs!$B$8*(MIN(1,$H$52*$C483)*(ic*Inputs!$C$8+pT-cost_acc-cost_wd*Inputs!$E$8-cost_fx*Inputs!$D$8-cost_ins)+(1-MIN(1,$H$52*$C483))*(1-MIN(1,Inputs!$G$8*$D483)*churn_nonbuyers)*(ic*Inputs!$C$8+fee_wd*Inputs!$E$8*(1-$B483)+fee_fx*Inputs!$D$8-cost_acc-cost_wd*Inputs!$E$8*(1-$B483)-cost_fx*Inputs!$D$8))</f>
        <v>179158.081276278</v>
      </c>
      <c r="J483" s="0" t="n">
        <f aca="false">G483+H483+I483-fixed</f>
        <v>90250.3164870442</v>
      </c>
      <c r="K483" s="0" t="n">
        <f aca="false">12*Inputs!$B$6*(1-MIN(1,Inputs!$G$6*$D483)*churn_nonbuyers)*(ic*Inputs!$C$6+fee_wd*Inputs!$E$6*(1-$B483)+fee_fx*Inputs!$D$6-cost_acc-cost_wd*Inputs!$E$6*(1-$B483)-cost_fx*Inputs!$D$6)</f>
        <v>167911.746956928</v>
      </c>
      <c r="L483" s="0" t="n">
        <f aca="false">12*Inputs!$B$7*(1-MIN(1,Inputs!$G$7*$D483)*churn_nonbuyers)*(ic*Inputs!$C$7+fee_wd*Inputs!$E$7*(1-$B483)+fee_fx*Inputs!$D$7-cost_acc-cost_wd*Inputs!$E$7*(1-$B483)-cost_fx*Inputs!$D$7)</f>
        <v>367269.523054157</v>
      </c>
      <c r="M483" s="0" t="n">
        <f aca="false">12*Inputs!$B$8*(1-MIN(1,Inputs!$G$8*$D483)*churn_nonbuyers)*(ic*Inputs!$C$8+fee_wd*Inputs!$E$8*(1-$B483)+fee_fx*Inputs!$D$8-cost_acc-cost_wd*Inputs!$E$8*(1-$B483)-cost_fx*Inputs!$D$8)</f>
        <v>120965.950865664</v>
      </c>
      <c r="N483" s="0" t="n">
        <f aca="false">K483+L483+I483-fixed</f>
        <v>14339.3512873633</v>
      </c>
      <c r="O483" s="0" t="n">
        <f aca="false">K483+L483+M483-fixed</f>
        <v>-43852.779123251</v>
      </c>
      <c r="P483" s="0" t="n">
        <f aca="false">12*Inputs!$B$6*(1-MIN(1,Inputs!$F$6*$D483))*(ic*Inputs!$C$6+flat_fee-cost_acc-cost_wd*Inputs!$E$6*$E483-cost_fx*Inputs!$D$6)+12*Inputs!$B$7*(1-MIN(1,Inputs!$F$7*$D483))*(ic*Inputs!$C$7+flat_fee-cost_acc-cost_wd*Inputs!$E$7*$E483-cost_fx*Inputs!$D$7)+12*Inputs!$B$8*(1-MIN(1,Inputs!$F$8*$D483))*(ic*Inputs!$C$8+flat_fee-cost_acc-cost_wd*Inputs!$E$8*$E483-cost_fx*Inputs!$D$8)-fixed</f>
        <v>-32985.8157471999</v>
      </c>
    </row>
    <row r="484" customFormat="false" ht="15" hidden="false" customHeight="false" outlineLevel="0" collapsed="false">
      <c r="A484" s="0" t="n">
        <v>419</v>
      </c>
      <c r="B484" s="0" t="n">
        <v>0.223815</v>
      </c>
      <c r="C484" s="0" t="n">
        <v>1.004799</v>
      </c>
      <c r="D484" s="0" t="n">
        <v>0.964169</v>
      </c>
      <c r="E484" s="0" t="n">
        <v>1.141496</v>
      </c>
      <c r="F484" s="0" t="n">
        <v>0.111131</v>
      </c>
      <c r="G484" s="0" t="n">
        <f aca="false">12*Inputs!$B$6*(MIN(1,$H$50*$C484)*(ic*Inputs!$C$6+pS+fee_fx*Inputs!$D$6-cost_acc-cost_wd*Inputs!$E$6*$E484-cost_fx*Inputs!$D$6-$F484)+(1-MIN(1,$H$50*$C484))*(1-MIN(1,Inputs!$G$6*$D484)*churn_nonbuyers)*(ic*Inputs!$C$6+fee_wd*Inputs!$E$6*(1-$B484)+fee_fx*Inputs!$D$6-cost_acc-cost_wd*Inputs!$E$6*(1-$B484)-cost_fx*Inputs!$D$6))</f>
        <v>216249.066617786</v>
      </c>
      <c r="H484" s="0" t="n">
        <f aca="false">12*Inputs!$B$7*(MIN(1,$H$51*$C484)*(ic*Inputs!$C$7+pE+fee_fx*Inputs!$D$7-cost_acc-cost_wd*Inputs!$E$7*$E484-cost_fx*Inputs!$D$7-$F484)+(1-MIN(1,$H$51*$C484))*(1-MIN(1,Inputs!$G$7*$D484)*churn_nonbuyers)*(ic*Inputs!$C$7+fee_wd*Inputs!$E$7*(1-$B484)+fee_fx*Inputs!$D$7-cost_acc-cost_wd*Inputs!$E$7*(1-$B484)-cost_fx*Inputs!$D$7))</f>
        <v>411993.867375115</v>
      </c>
      <c r="I484" s="0" t="n">
        <f aca="false">12*Inputs!$B$8*(MIN(1,$H$52*$C484)*(ic*Inputs!$C$8+pT-cost_acc-cost_wd*Inputs!$E$8-cost_fx*Inputs!$D$8-cost_ins)+(1-MIN(1,$H$52*$C484))*(1-MIN(1,Inputs!$G$8*$D484)*churn_nonbuyers)*(ic*Inputs!$C$8+fee_wd*Inputs!$E$8*(1-$B484)+fee_fx*Inputs!$D$8-cost_acc-cost_wd*Inputs!$E$8*(1-$B484)-cost_fx*Inputs!$D$8))</f>
        <v>175275.31747156</v>
      </c>
      <c r="J484" s="0" t="n">
        <f aca="false">G484+H484+I484-fixed</f>
        <v>103518.251464461</v>
      </c>
      <c r="K484" s="0" t="n">
        <f aca="false">12*Inputs!$B$6*(1-MIN(1,Inputs!$G$6*$D484)*churn_nonbuyers)*(ic*Inputs!$C$6+fee_wd*Inputs!$E$6*(1-$B484)+fee_fx*Inputs!$D$6-cost_acc-cost_wd*Inputs!$E$6*(1-$B484)-cost_fx*Inputs!$D$6)</f>
        <v>161205.543970092</v>
      </c>
      <c r="L484" s="0" t="n">
        <f aca="false">12*Inputs!$B$7*(1-MIN(1,Inputs!$G$7*$D484)*churn_nonbuyers)*(ic*Inputs!$C$7+fee_wd*Inputs!$E$7*(1-$B484)+fee_fx*Inputs!$D$7-cost_acc-cost_wd*Inputs!$E$7*(1-$B484)-cost_fx*Inputs!$D$7)</f>
        <v>360240.288270055</v>
      </c>
      <c r="M484" s="0" t="n">
        <f aca="false">12*Inputs!$B$8*(1-MIN(1,Inputs!$G$8*$D484)*churn_nonbuyers)*(ic*Inputs!$C$8+fee_wd*Inputs!$E$8*(1-$B484)+fee_fx*Inputs!$D$8-cost_acc-cost_wd*Inputs!$E$8*(1-$B484)-cost_fx*Inputs!$D$8)</f>
        <v>102614.275167096</v>
      </c>
      <c r="N484" s="0" t="n">
        <f aca="false">K484+L484+I484-fixed</f>
        <v>-3278.85028829263</v>
      </c>
      <c r="O484" s="0" t="n">
        <f aca="false">K484+L484+M484-fixed</f>
        <v>-75939.8925927567</v>
      </c>
      <c r="P484" s="0" t="n">
        <f aca="false">12*Inputs!$B$6*(1-MIN(1,Inputs!$F$6*$D484))*(ic*Inputs!$C$6+flat_fee-cost_acc-cost_wd*Inputs!$E$6*$E484-cost_fx*Inputs!$D$6)+12*Inputs!$B$7*(1-MIN(1,Inputs!$F$7*$D484))*(ic*Inputs!$C$7+flat_fee-cost_acc-cost_wd*Inputs!$E$7*$E484-cost_fx*Inputs!$D$7)+12*Inputs!$B$8*(1-MIN(1,Inputs!$F$8*$D484))*(ic*Inputs!$C$8+flat_fee-cost_acc-cost_wd*Inputs!$E$8*$E484-cost_fx*Inputs!$D$8)-fixed</f>
        <v>28335.04580576</v>
      </c>
    </row>
    <row r="485" customFormat="false" ht="15" hidden="false" customHeight="false" outlineLevel="0" collapsed="false">
      <c r="A485" s="0" t="n">
        <v>420</v>
      </c>
      <c r="B485" s="0" t="n">
        <v>0.255782</v>
      </c>
      <c r="C485" s="0" t="n">
        <v>0.880957</v>
      </c>
      <c r="D485" s="0" t="n">
        <v>1.299061</v>
      </c>
      <c r="E485" s="0" t="n">
        <v>1.187505</v>
      </c>
      <c r="F485" s="0" t="n">
        <v>0.148287</v>
      </c>
      <c r="G485" s="0" t="n">
        <f aca="false">12*Inputs!$B$6*(MIN(1,$H$50*$C485)*(ic*Inputs!$C$6+pS+fee_fx*Inputs!$D$6-cost_acc-cost_wd*Inputs!$E$6*$E485-cost_fx*Inputs!$D$6-$F485)+(1-MIN(1,$H$50*$C485))*(1-MIN(1,Inputs!$G$6*$D485)*churn_nonbuyers)*(ic*Inputs!$C$6+fee_wd*Inputs!$E$6*(1-$B485)+fee_fx*Inputs!$D$6-cost_acc-cost_wd*Inputs!$E$6*(1-$B485)-cost_fx*Inputs!$D$6))</f>
        <v>201139.829973314</v>
      </c>
      <c r="H485" s="0" t="n">
        <f aca="false">12*Inputs!$B$7*(MIN(1,$H$51*$C485)*(ic*Inputs!$C$7+pE+fee_fx*Inputs!$D$7-cost_acc-cost_wd*Inputs!$E$7*$E485-cost_fx*Inputs!$D$7-$F485)+(1-MIN(1,$H$51*$C485))*(1-MIN(1,Inputs!$G$7*$D485)*churn_nonbuyers)*(ic*Inputs!$C$7+fee_wd*Inputs!$E$7*(1-$B485)+fee_fx*Inputs!$D$7-cost_acc-cost_wd*Inputs!$E$7*(1-$B485)-cost_fx*Inputs!$D$7))</f>
        <v>393781.853984875</v>
      </c>
      <c r="I485" s="0" t="n">
        <f aca="false">12*Inputs!$B$8*(MIN(1,$H$52*$C485)*(ic*Inputs!$C$8+pT-cost_acc-cost_wd*Inputs!$E$8-cost_fx*Inputs!$D$8-cost_ins)+(1-MIN(1,$H$52*$C485))*(1-MIN(1,Inputs!$G$8*$D485)*churn_nonbuyers)*(ic*Inputs!$C$8+fee_wd*Inputs!$E$8*(1-$B485)+fee_fx*Inputs!$D$8-cost_acc-cost_wd*Inputs!$E$8*(1-$B485)-cost_fx*Inputs!$D$8))</f>
        <v>137900.94660541</v>
      </c>
      <c r="J485" s="0" t="n">
        <f aca="false">G485+H485+I485-fixed</f>
        <v>32822.6305635991</v>
      </c>
      <c r="K485" s="0" t="n">
        <f aca="false">12*Inputs!$B$6*(1-MIN(1,Inputs!$G$6*$D485)*churn_nonbuyers)*(ic*Inputs!$C$6+fee_wd*Inputs!$E$6*(1-$B485)+fee_fx*Inputs!$D$6-cost_acc-cost_wd*Inputs!$E$6*(1-$B485)-cost_fx*Inputs!$D$6)</f>
        <v>154065.247349054</v>
      </c>
      <c r="L485" s="0" t="n">
        <f aca="false">12*Inputs!$B$7*(1-MIN(1,Inputs!$G$7*$D485)*churn_nonbuyers)*(ic*Inputs!$C$7+fee_wd*Inputs!$E$7*(1-$B485)+fee_fx*Inputs!$D$7-cost_acc-cost_wd*Inputs!$E$7*(1-$B485)-cost_fx*Inputs!$D$7)</f>
        <v>352089.384281433</v>
      </c>
      <c r="M485" s="0" t="n">
        <f aca="false">12*Inputs!$B$8*(1-MIN(1,Inputs!$G$8*$D485)*churn_nonbuyers)*(ic*Inputs!$C$8+fee_wd*Inputs!$E$8*(1-$B485)+fee_fx*Inputs!$D$8-cost_acc-cost_wd*Inputs!$E$8*(1-$B485)-cost_fx*Inputs!$D$8)</f>
        <v>28477.4944555872</v>
      </c>
      <c r="N485" s="0" t="n">
        <f aca="false">K485+L485+I485-fixed</f>
        <v>-55944.4217641032</v>
      </c>
      <c r="O485" s="0" t="n">
        <f aca="false">K485+L485+M485-fixed</f>
        <v>-165367.873913926</v>
      </c>
      <c r="P485" s="0" t="n">
        <f aca="false">12*Inputs!$B$6*(1-MIN(1,Inputs!$F$6*$D485))*(ic*Inputs!$C$6+flat_fee-cost_acc-cost_wd*Inputs!$E$6*$E485-cost_fx*Inputs!$D$6)+12*Inputs!$B$7*(1-MIN(1,Inputs!$F$7*$D485))*(ic*Inputs!$C$7+flat_fee-cost_acc-cost_wd*Inputs!$E$7*$E485-cost_fx*Inputs!$D$7)+12*Inputs!$B$8*(1-MIN(1,Inputs!$F$8*$D485))*(ic*Inputs!$C$8+flat_fee-cost_acc-cost_wd*Inputs!$E$8*$E485-cost_fx*Inputs!$D$8)-fixed</f>
        <v>-165720.9277348</v>
      </c>
    </row>
    <row r="486" customFormat="false" ht="15" hidden="false" customHeight="false" outlineLevel="0" collapsed="false">
      <c r="A486" s="0" t="n">
        <v>421</v>
      </c>
      <c r="B486" s="0" t="n">
        <v>0.334755</v>
      </c>
      <c r="C486" s="0" t="n">
        <v>0.93528</v>
      </c>
      <c r="D486" s="0" t="n">
        <v>0.664321</v>
      </c>
      <c r="E486" s="0" t="n">
        <v>1.140979</v>
      </c>
      <c r="F486" s="0" t="n">
        <v>0.089147</v>
      </c>
      <c r="G486" s="0" t="n">
        <f aca="false">12*Inputs!$B$6*(MIN(1,$H$50*$C486)*(ic*Inputs!$C$6+pS+fee_fx*Inputs!$D$6-cost_acc-cost_wd*Inputs!$E$6*$E486-cost_fx*Inputs!$D$6-$F486)+(1-MIN(1,$H$50*$C486))*(1-MIN(1,Inputs!$G$6*$D486)*churn_nonbuyers)*(ic*Inputs!$C$6+fee_wd*Inputs!$E$6*(1-$B486)+fee_fx*Inputs!$D$6-cost_acc-cost_wd*Inputs!$E$6*(1-$B486)-cost_fx*Inputs!$D$6))</f>
        <v>200985.810100094</v>
      </c>
      <c r="H486" s="0" t="n">
        <f aca="false">12*Inputs!$B$7*(MIN(1,$H$51*$C486)*(ic*Inputs!$C$7+pE+fee_fx*Inputs!$D$7-cost_acc-cost_wd*Inputs!$E$7*$E486-cost_fx*Inputs!$D$7-$F486)+(1-MIN(1,$H$51*$C486))*(1-MIN(1,Inputs!$G$7*$D486)*churn_nonbuyers)*(ic*Inputs!$C$7+fee_wd*Inputs!$E$7*(1-$B486)+fee_fx*Inputs!$D$7-cost_acc-cost_wd*Inputs!$E$7*(1-$B486)-cost_fx*Inputs!$D$7))</f>
        <v>401942.32447033</v>
      </c>
      <c r="I486" s="0" t="n">
        <f aca="false">12*Inputs!$B$8*(MIN(1,$H$52*$C486)*(ic*Inputs!$C$8+pT-cost_acc-cost_wd*Inputs!$E$8-cost_fx*Inputs!$D$8-cost_ins)+(1-MIN(1,$H$52*$C486))*(1-MIN(1,Inputs!$G$8*$D486)*churn_nonbuyers)*(ic*Inputs!$C$8+fee_wd*Inputs!$E$8*(1-$B486)+fee_fx*Inputs!$D$8-cost_acc-cost_wd*Inputs!$E$8*(1-$B486)-cost_fx*Inputs!$D$8))</f>
        <v>192142.310457134</v>
      </c>
      <c r="J486" s="0" t="n">
        <f aca="false">G486+H486+I486-fixed</f>
        <v>95070.4450275576</v>
      </c>
      <c r="K486" s="0" t="n">
        <f aca="false">12*Inputs!$B$6*(1-MIN(1,Inputs!$G$6*$D486)*churn_nonbuyers)*(ic*Inputs!$C$6+fee_wd*Inputs!$E$6*(1-$B486)+fee_fx*Inputs!$D$6-cost_acc-cost_wd*Inputs!$E$6*(1-$B486)-cost_fx*Inputs!$D$6)</f>
        <v>148300.094709756</v>
      </c>
      <c r="L486" s="0" t="n">
        <f aca="false">12*Inputs!$B$7*(1-MIN(1,Inputs!$G$7*$D486)*churn_nonbuyers)*(ic*Inputs!$C$7+fee_wd*Inputs!$E$7*(1-$B486)+fee_fx*Inputs!$D$7-cost_acc-cost_wd*Inputs!$E$7*(1-$B486)-cost_fx*Inputs!$D$7)</f>
        <v>347920.355417854</v>
      </c>
      <c r="M486" s="0" t="n">
        <f aca="false">12*Inputs!$B$8*(1-MIN(1,Inputs!$G$8*$D486)*churn_nonbuyers)*(ic*Inputs!$C$8+fee_wd*Inputs!$E$8*(1-$B486)+fee_fx*Inputs!$D$8-cost_acc-cost_wd*Inputs!$E$8*(1-$B486)-cost_fx*Inputs!$D$8)</f>
        <v>166019.826405528</v>
      </c>
      <c r="N486" s="0" t="n">
        <f aca="false">K486+L486+I486-fixed</f>
        <v>-11637.2394152561</v>
      </c>
      <c r="O486" s="0" t="n">
        <f aca="false">K486+L486+M486-fixed</f>
        <v>-37759.7234668625</v>
      </c>
      <c r="P486" s="0" t="n">
        <f aca="false">12*Inputs!$B$6*(1-MIN(1,Inputs!$F$6*$D486))*(ic*Inputs!$C$6+flat_fee-cost_acc-cost_wd*Inputs!$E$6*$E486-cost_fx*Inputs!$D$6)+12*Inputs!$B$7*(1-MIN(1,Inputs!$F$7*$D486))*(ic*Inputs!$C$7+flat_fee-cost_acc-cost_wd*Inputs!$E$7*$E486-cost_fx*Inputs!$D$7)+12*Inputs!$B$8*(1-MIN(1,Inputs!$F$8*$D486))*(ic*Inputs!$C$8+flat_fee-cost_acc-cost_wd*Inputs!$E$8*$E486-cost_fx*Inputs!$D$8)-fixed</f>
        <v>187510.17357416</v>
      </c>
    </row>
    <row r="487" customFormat="false" ht="15" hidden="false" customHeight="false" outlineLevel="0" collapsed="false">
      <c r="A487" s="0" t="n">
        <v>422</v>
      </c>
      <c r="B487" s="0" t="n">
        <v>0.185762</v>
      </c>
      <c r="C487" s="0" t="n">
        <v>0.959706</v>
      </c>
      <c r="D487" s="0" t="n">
        <v>0.818403</v>
      </c>
      <c r="E487" s="0" t="n">
        <v>1.136295</v>
      </c>
      <c r="F487" s="0" t="n">
        <v>0.242623</v>
      </c>
      <c r="G487" s="0" t="n">
        <f aca="false">12*Inputs!$B$6*(MIN(1,$H$50*$C487)*(ic*Inputs!$C$6+pS+fee_fx*Inputs!$D$6-cost_acc-cost_wd*Inputs!$E$6*$E487-cost_fx*Inputs!$D$6-$F487)+(1-MIN(1,$H$50*$C487))*(1-MIN(1,Inputs!$G$6*$D487)*churn_nonbuyers)*(ic*Inputs!$C$6+fee_wd*Inputs!$E$6*(1-$B487)+fee_fx*Inputs!$D$6-cost_acc-cost_wd*Inputs!$E$6*(1-$B487)-cost_fx*Inputs!$D$6))</f>
        <v>216977.906732453</v>
      </c>
      <c r="H487" s="0" t="n">
        <f aca="false">12*Inputs!$B$7*(MIN(1,$H$51*$C487)*(ic*Inputs!$C$7+pE+fee_fx*Inputs!$D$7-cost_acc-cost_wd*Inputs!$E$7*$E487-cost_fx*Inputs!$D$7-$F487)+(1-MIN(1,$H$51*$C487))*(1-MIN(1,Inputs!$G$7*$D487)*churn_nonbuyers)*(ic*Inputs!$C$7+fee_wd*Inputs!$E$7*(1-$B487)+fee_fx*Inputs!$D$7-cost_acc-cost_wd*Inputs!$E$7*(1-$B487)-cost_fx*Inputs!$D$7))</f>
        <v>407270.249737898</v>
      </c>
      <c r="I487" s="0" t="n">
        <f aca="false">12*Inputs!$B$8*(MIN(1,$H$52*$C487)*(ic*Inputs!$C$8+pT-cost_acc-cost_wd*Inputs!$E$8-cost_fx*Inputs!$D$8-cost_ins)+(1-MIN(1,$H$52*$C487))*(1-MIN(1,Inputs!$G$8*$D487)*churn_nonbuyers)*(ic*Inputs!$C$8+fee_wd*Inputs!$E$8*(1-$B487)+fee_fx*Inputs!$D$8-cost_acc-cost_wd*Inputs!$E$8*(1-$B487)-cost_fx*Inputs!$D$8))</f>
        <v>182841.504627948</v>
      </c>
      <c r="J487" s="0" t="n">
        <f aca="false">G487+H487+I487-fixed</f>
        <v>107089.661098299</v>
      </c>
      <c r="K487" s="0" t="n">
        <f aca="false">12*Inputs!$B$6*(1-MIN(1,Inputs!$G$6*$D487)*churn_nonbuyers)*(ic*Inputs!$C$6+fee_wd*Inputs!$E$6*(1-$B487)+fee_fx*Inputs!$D$6-cost_acc-cost_wd*Inputs!$E$6*(1-$B487)-cost_fx*Inputs!$D$6)</f>
        <v>167695.372642219</v>
      </c>
      <c r="L487" s="0" t="n">
        <f aca="false">12*Inputs!$B$7*(1-MIN(1,Inputs!$G$7*$D487)*churn_nonbuyers)*(ic*Inputs!$C$7+fee_wd*Inputs!$E$7*(1-$B487)+fee_fx*Inputs!$D$7-cost_acc-cost_wd*Inputs!$E$7*(1-$B487)-cost_fx*Inputs!$D$7)</f>
        <v>367207.631041332</v>
      </c>
      <c r="M487" s="0" t="n">
        <f aca="false">12*Inputs!$B$8*(1-MIN(1,Inputs!$G$8*$D487)*churn_nonbuyers)*(ic*Inputs!$C$8+fee_wd*Inputs!$E$8*(1-$B487)+fee_fx*Inputs!$D$8-cost_acc-cost_wd*Inputs!$E$8*(1-$B487)-cost_fx*Inputs!$D$8)</f>
        <v>135602.85334369</v>
      </c>
      <c r="N487" s="0" t="n">
        <f aca="false">K487+L487+I487-fixed</f>
        <v>17744.5083114991</v>
      </c>
      <c r="O487" s="0" t="n">
        <f aca="false">K487+L487+M487-fixed</f>
        <v>-29494.1429727596</v>
      </c>
      <c r="P487" s="0" t="n">
        <f aca="false">12*Inputs!$B$6*(1-MIN(1,Inputs!$F$6*$D487))*(ic*Inputs!$C$6+flat_fee-cost_acc-cost_wd*Inputs!$E$6*$E487-cost_fx*Inputs!$D$6)+12*Inputs!$B$7*(1-MIN(1,Inputs!$F$7*$D487))*(ic*Inputs!$C$7+flat_fee-cost_acc-cost_wd*Inputs!$E$7*$E487-cost_fx*Inputs!$D$7)+12*Inputs!$B$8*(1-MIN(1,Inputs!$F$8*$D487))*(ic*Inputs!$C$8+flat_fee-cost_acc-cost_wd*Inputs!$E$8*$E487-cost_fx*Inputs!$D$8)-fixed</f>
        <v>108060.0098684</v>
      </c>
    </row>
    <row r="488" customFormat="false" ht="15" hidden="false" customHeight="false" outlineLevel="0" collapsed="false">
      <c r="A488" s="0" t="n">
        <v>423</v>
      </c>
      <c r="B488" s="0" t="n">
        <v>0.235452</v>
      </c>
      <c r="C488" s="0" t="n">
        <v>1.061341</v>
      </c>
      <c r="D488" s="0" t="n">
        <v>1.125285</v>
      </c>
      <c r="E488" s="0" t="n">
        <v>1.132458</v>
      </c>
      <c r="F488" s="0" t="n">
        <v>0.075827</v>
      </c>
      <c r="G488" s="0" t="n">
        <f aca="false">12*Inputs!$B$6*(MIN(1,$H$50*$C488)*(ic*Inputs!$C$6+pS+fee_fx*Inputs!$D$6-cost_acc-cost_wd*Inputs!$E$6*$E488-cost_fx*Inputs!$D$6-$F488)+(1-MIN(1,$H$50*$C488))*(1-MIN(1,Inputs!$G$6*$D488)*churn_nonbuyers)*(ic*Inputs!$C$6+fee_wd*Inputs!$E$6*(1-$B488)+fee_fx*Inputs!$D$6-cost_acc-cost_wd*Inputs!$E$6*(1-$B488)-cost_fx*Inputs!$D$6))</f>
        <v>217735.045674762</v>
      </c>
      <c r="H488" s="0" t="n">
        <f aca="false">12*Inputs!$B$7*(MIN(1,$H$51*$C488)*(ic*Inputs!$C$7+pE+fee_fx*Inputs!$D$7-cost_acc-cost_wd*Inputs!$E$7*$E488-cost_fx*Inputs!$D$7-$F488)+(1-MIN(1,$H$51*$C488))*(1-MIN(1,Inputs!$G$7*$D488)*churn_nonbuyers)*(ic*Inputs!$C$7+fee_wd*Inputs!$E$7*(1-$B488)+fee_fx*Inputs!$D$7-cost_acc-cost_wd*Inputs!$E$7*(1-$B488)-cost_fx*Inputs!$D$7))</f>
        <v>416205.816473939</v>
      </c>
      <c r="I488" s="0" t="n">
        <f aca="false">12*Inputs!$B$8*(MIN(1,$H$52*$C488)*(ic*Inputs!$C$8+pT-cost_acc-cost_wd*Inputs!$E$8-cost_fx*Inputs!$D$8-cost_ins)+(1-MIN(1,$H$52*$C488))*(1-MIN(1,Inputs!$G$8*$D488)*churn_nonbuyers)*(ic*Inputs!$C$8+fee_wd*Inputs!$E$8*(1-$B488)+fee_fx*Inputs!$D$8-cost_acc-cost_wd*Inputs!$E$8*(1-$B488)-cost_fx*Inputs!$D$8))</f>
        <v>170182.188364342</v>
      </c>
      <c r="J488" s="0" t="n">
        <f aca="false">G488+H488+I488-fixed</f>
        <v>104123.050513043</v>
      </c>
      <c r="K488" s="0" t="n">
        <f aca="false">12*Inputs!$B$6*(1-MIN(1,Inputs!$G$6*$D488)*churn_nonbuyers)*(ic*Inputs!$C$6+fee_wd*Inputs!$E$6*(1-$B488)+fee_fx*Inputs!$D$6-cost_acc-cost_wd*Inputs!$E$6*(1-$B488)-cost_fx*Inputs!$D$6)</f>
        <v>158259.683547504</v>
      </c>
      <c r="L488" s="0" t="n">
        <f aca="false">12*Inputs!$B$7*(1-MIN(1,Inputs!$G$7*$D488)*churn_nonbuyers)*(ic*Inputs!$C$7+fee_wd*Inputs!$E$7*(1-$B488)+fee_fx*Inputs!$D$7-cost_acc-cost_wd*Inputs!$E$7*(1-$B488)-cost_fx*Inputs!$D$7)</f>
        <v>356828.051248503</v>
      </c>
      <c r="M488" s="0" t="n">
        <f aca="false">12*Inputs!$B$8*(1-MIN(1,Inputs!$G$8*$D488)*churn_nonbuyers)*(ic*Inputs!$C$8+fee_wd*Inputs!$E$8*(1-$B488)+fee_fx*Inputs!$D$8-cost_acc-cost_wd*Inputs!$E$8*(1-$B488)-cost_fx*Inputs!$D$8)</f>
        <v>66895.527488352</v>
      </c>
      <c r="N488" s="0" t="n">
        <f aca="false">K488+L488+I488-fixed</f>
        <v>-14730.0768396519</v>
      </c>
      <c r="O488" s="0" t="n">
        <f aca="false">K488+L488+M488-fixed</f>
        <v>-118016.737715641</v>
      </c>
      <c r="P488" s="0" t="n">
        <f aca="false">12*Inputs!$B$6*(1-MIN(1,Inputs!$F$6*$D488))*(ic*Inputs!$C$6+flat_fee-cost_acc-cost_wd*Inputs!$E$6*$E488-cost_fx*Inputs!$D$6)+12*Inputs!$B$7*(1-MIN(1,Inputs!$F$7*$D488))*(ic*Inputs!$C$7+flat_fee-cost_acc-cost_wd*Inputs!$E$7*$E488-cost_fx*Inputs!$D$7)+12*Inputs!$B$8*(1-MIN(1,Inputs!$F$8*$D488))*(ic*Inputs!$C$8+flat_fee-cost_acc-cost_wd*Inputs!$E$8*$E488-cost_fx*Inputs!$D$8)-fixed</f>
        <v>-53418.7753528</v>
      </c>
    </row>
    <row r="489" customFormat="false" ht="15" hidden="false" customHeight="false" outlineLevel="0" collapsed="false">
      <c r="A489" s="0" t="n">
        <v>424</v>
      </c>
      <c r="B489" s="0" t="n">
        <v>0.193369</v>
      </c>
      <c r="C489" s="0" t="n">
        <v>1.138328</v>
      </c>
      <c r="D489" s="0" t="n">
        <v>0.906222</v>
      </c>
      <c r="E489" s="0" t="n">
        <v>1.077559</v>
      </c>
      <c r="F489" s="0" t="n">
        <v>0.219961</v>
      </c>
      <c r="G489" s="0" t="n">
        <f aca="false">12*Inputs!$B$6*(MIN(1,$H$50*$C489)*(ic*Inputs!$C$6+pS+fee_fx*Inputs!$D$6-cost_acc-cost_wd*Inputs!$E$6*$E489-cost_fx*Inputs!$D$6-$F489)+(1-MIN(1,$H$50*$C489))*(1-MIN(1,Inputs!$G$6*$D489)*churn_nonbuyers)*(ic*Inputs!$C$6+fee_wd*Inputs!$E$6*(1-$B489)+fee_fx*Inputs!$D$6-cost_acc-cost_wd*Inputs!$E$6*(1-$B489)-cost_fx*Inputs!$D$6))</f>
        <v>226636.900558442</v>
      </c>
      <c r="H489" s="0" t="n">
        <f aca="false">12*Inputs!$B$7*(MIN(1,$H$51*$C489)*(ic*Inputs!$C$7+pE+fee_fx*Inputs!$D$7-cost_acc-cost_wd*Inputs!$E$7*$E489-cost_fx*Inputs!$D$7-$F489)+(1-MIN(1,$H$51*$C489))*(1-MIN(1,Inputs!$G$7*$D489)*churn_nonbuyers)*(ic*Inputs!$C$7+fee_wd*Inputs!$E$7*(1-$B489)+fee_fx*Inputs!$D$7-cost_acc-cost_wd*Inputs!$E$7*(1-$B489)-cost_fx*Inputs!$D$7))</f>
        <v>422794.42263029</v>
      </c>
      <c r="I489" s="0" t="n">
        <f aca="false">12*Inputs!$B$8*(MIN(1,$H$52*$C489)*(ic*Inputs!$C$8+pT-cost_acc-cost_wd*Inputs!$E$8-cost_fx*Inputs!$D$8-cost_ins)+(1-MIN(1,$H$52*$C489))*(1-MIN(1,Inputs!$G$8*$D489)*churn_nonbuyers)*(ic*Inputs!$C$8+fee_wd*Inputs!$E$8*(1-$B489)+fee_fx*Inputs!$D$8-cost_acc-cost_wd*Inputs!$E$8*(1-$B489)-cost_fx*Inputs!$D$8))</f>
        <v>187641.285235657</v>
      </c>
      <c r="J489" s="0" t="n">
        <f aca="false">G489+H489+I489-fixed</f>
        <v>137072.608424389</v>
      </c>
      <c r="K489" s="0" t="n">
        <f aca="false">12*Inputs!$B$6*(1-MIN(1,Inputs!$G$6*$D489)*churn_nonbuyers)*(ic*Inputs!$C$6+fee_wd*Inputs!$E$6*(1-$B489)+fee_fx*Inputs!$D$6-cost_acc-cost_wd*Inputs!$E$6*(1-$B489)-cost_fx*Inputs!$D$6)</f>
        <v>165881.83998181</v>
      </c>
      <c r="L489" s="0" t="n">
        <f aca="false">12*Inputs!$B$7*(1-MIN(1,Inputs!$G$7*$D489)*churn_nonbuyers)*(ic*Inputs!$C$7+fee_wd*Inputs!$E$7*(1-$B489)+fee_fx*Inputs!$D$7-cost_acc-cost_wd*Inputs!$E$7*(1-$B489)-cost_fx*Inputs!$D$7)</f>
        <v>365150.218933086</v>
      </c>
      <c r="M489" s="0" t="n">
        <f aca="false">12*Inputs!$B$8*(1-MIN(1,Inputs!$G$8*$D489)*churn_nonbuyers)*(ic*Inputs!$C$8+fee_wd*Inputs!$E$8*(1-$B489)+fee_fx*Inputs!$D$8-cost_acc-cost_wd*Inputs!$E$8*(1-$B489)-cost_fx*Inputs!$D$8)</f>
        <v>115952.589568445</v>
      </c>
      <c r="N489" s="0" t="n">
        <f aca="false">K489+L489+I489-fixed</f>
        <v>18673.3441505522</v>
      </c>
      <c r="O489" s="0" t="n">
        <f aca="false">K489+L489+M489-fixed</f>
        <v>-53015.3515166597</v>
      </c>
      <c r="P489" s="0" t="n">
        <f aca="false">12*Inputs!$B$6*(1-MIN(1,Inputs!$F$6*$D489))*(ic*Inputs!$C$6+flat_fee-cost_acc-cost_wd*Inputs!$E$6*$E489-cost_fx*Inputs!$D$6)+12*Inputs!$B$7*(1-MIN(1,Inputs!$F$7*$D489))*(ic*Inputs!$C$7+flat_fee-cost_acc-cost_wd*Inputs!$E$7*$E489-cost_fx*Inputs!$D$7)+12*Inputs!$B$8*(1-MIN(1,Inputs!$F$8*$D489))*(ic*Inputs!$C$8+flat_fee-cost_acc-cost_wd*Inputs!$E$8*$E489-cost_fx*Inputs!$D$8)-fixed</f>
        <v>88104.9532875201</v>
      </c>
    </row>
    <row r="490" customFormat="false" ht="15" hidden="false" customHeight="false" outlineLevel="0" collapsed="false">
      <c r="A490" s="0" t="n">
        <v>425</v>
      </c>
      <c r="B490" s="0" t="n">
        <v>0.036121</v>
      </c>
      <c r="C490" s="0" t="n">
        <v>0.869121</v>
      </c>
      <c r="D490" s="0" t="n">
        <v>1.001699</v>
      </c>
      <c r="E490" s="0" t="n">
        <v>1.11505</v>
      </c>
      <c r="F490" s="0" t="n">
        <v>0.409183</v>
      </c>
      <c r="G490" s="0" t="n">
        <f aca="false">12*Inputs!$B$6*(MIN(1,$H$50*$C490)*(ic*Inputs!$C$6+pS+fee_fx*Inputs!$D$6-cost_acc-cost_wd*Inputs!$E$6*$E490-cost_fx*Inputs!$D$6-$F490)+(1-MIN(1,$H$50*$C490))*(1-MIN(1,Inputs!$G$6*$D490)*churn_nonbuyers)*(ic*Inputs!$C$6+fee_wd*Inputs!$E$6*(1-$B490)+fee_fx*Inputs!$D$6-cost_acc-cost_wd*Inputs!$E$6*(1-$B490)-cost_fx*Inputs!$D$6))</f>
        <v>226971.148365399</v>
      </c>
      <c r="H490" s="0" t="n">
        <f aca="false">12*Inputs!$B$7*(MIN(1,$H$51*$C490)*(ic*Inputs!$C$7+pE+fee_fx*Inputs!$D$7-cost_acc-cost_wd*Inputs!$E$7*$E490-cost_fx*Inputs!$D$7-$F490)+(1-MIN(1,$H$51*$C490))*(1-MIN(1,Inputs!$G$7*$D490)*churn_nonbuyers)*(ic*Inputs!$C$7+fee_wd*Inputs!$E$7*(1-$B490)+fee_fx*Inputs!$D$7-cost_acc-cost_wd*Inputs!$E$7*(1-$B490)-cost_fx*Inputs!$D$7))</f>
        <v>409561.932261435</v>
      </c>
      <c r="I490" s="0" t="n">
        <f aca="false">12*Inputs!$B$8*(MIN(1,$H$52*$C490)*(ic*Inputs!$C$8+pT-cost_acc-cost_wd*Inputs!$E$8-cost_fx*Inputs!$D$8-cost_ins)+(1-MIN(1,$H$52*$C490))*(1-MIN(1,Inputs!$G$8*$D490)*churn_nonbuyers)*(ic*Inputs!$C$8+fee_wd*Inputs!$E$8*(1-$B490)+fee_fx*Inputs!$D$8-cost_acc-cost_wd*Inputs!$E$8*(1-$B490)-cost_fx*Inputs!$D$8))</f>
        <v>163270.639223621</v>
      </c>
      <c r="J490" s="0" t="n">
        <f aca="false">G490+H490+I490-fixed</f>
        <v>99803.7198504547</v>
      </c>
      <c r="K490" s="0" t="n">
        <f aca="false">12*Inputs!$B$6*(1-MIN(1,Inputs!$G$6*$D490)*churn_nonbuyers)*(ic*Inputs!$C$6+fee_wd*Inputs!$E$6*(1-$B490)+fee_fx*Inputs!$D$6-cost_acc-cost_wd*Inputs!$E$6*(1-$B490)-cost_fx*Inputs!$D$6)</f>
        <v>186561.963140969</v>
      </c>
      <c r="L490" s="0" t="n">
        <f aca="false">12*Inputs!$B$7*(1-MIN(1,Inputs!$G$7*$D490)*churn_nonbuyers)*(ic*Inputs!$C$7+fee_wd*Inputs!$E$7*(1-$B490)+fee_fx*Inputs!$D$7-cost_acc-cost_wd*Inputs!$E$7*(1-$B490)-cost_fx*Inputs!$D$7)</f>
        <v>386038.332732581</v>
      </c>
      <c r="M490" s="0" t="n">
        <f aca="false">12*Inputs!$B$8*(1-MIN(1,Inputs!$G$8*$D490)*churn_nonbuyers)*(ic*Inputs!$C$8+fee_wd*Inputs!$E$8*(1-$B490)+fee_fx*Inputs!$D$8-cost_acc-cost_wd*Inputs!$E$8*(1-$B490)-cost_fx*Inputs!$D$8)</f>
        <v>97013.7320978544</v>
      </c>
      <c r="N490" s="0" t="n">
        <f aca="false">K490+L490+I490-fixed</f>
        <v>35870.9350971711</v>
      </c>
      <c r="O490" s="0" t="n">
        <f aca="false">K490+L490+M490-fixed</f>
        <v>-30385.9720285953</v>
      </c>
      <c r="P490" s="0" t="n">
        <f aca="false">12*Inputs!$B$6*(1-MIN(1,Inputs!$F$6*$D490))*(ic*Inputs!$C$6+flat_fee-cost_acc-cost_wd*Inputs!$E$6*$E490-cost_fx*Inputs!$D$6)+12*Inputs!$B$7*(1-MIN(1,Inputs!$F$7*$D490))*(ic*Inputs!$C$7+flat_fee-cost_acc-cost_wd*Inputs!$E$7*$E490-cost_fx*Inputs!$D$7)+12*Inputs!$B$8*(1-MIN(1,Inputs!$F$8*$D490))*(ic*Inputs!$C$8+flat_fee-cost_acc-cost_wd*Inputs!$E$8*$E490-cost_fx*Inputs!$D$8)-fixed</f>
        <v>19859.1991160002</v>
      </c>
    </row>
    <row r="491" customFormat="false" ht="15" hidden="false" customHeight="false" outlineLevel="0" collapsed="false">
      <c r="A491" s="0" t="n">
        <v>426</v>
      </c>
      <c r="B491" s="0" t="n">
        <v>0.260618</v>
      </c>
      <c r="C491" s="0" t="n">
        <v>0.926617</v>
      </c>
      <c r="D491" s="0" t="n">
        <v>1.129223</v>
      </c>
      <c r="E491" s="0" t="n">
        <v>1.134925</v>
      </c>
      <c r="F491" s="0" t="n">
        <v>0.252942</v>
      </c>
      <c r="G491" s="0" t="n">
        <f aca="false">12*Inputs!$B$6*(MIN(1,$H$50*$C491)*(ic*Inputs!$C$6+pS+fee_fx*Inputs!$D$6-cost_acc-cost_wd*Inputs!$E$6*$E491-cost_fx*Inputs!$D$6-$F491)+(1-MIN(1,$H$50*$C491))*(1-MIN(1,Inputs!$G$6*$D491)*churn_nonbuyers)*(ic*Inputs!$C$6+fee_wd*Inputs!$E$6*(1-$B491)+fee_fx*Inputs!$D$6-cost_acc-cost_wd*Inputs!$E$6*(1-$B491)-cost_fx*Inputs!$D$6))</f>
        <v>203155.052796323</v>
      </c>
      <c r="H491" s="0" t="n">
        <f aca="false">12*Inputs!$B$7*(MIN(1,$H$51*$C491)*(ic*Inputs!$C$7+pE+fee_fx*Inputs!$D$7-cost_acc-cost_wd*Inputs!$E$7*$E491-cost_fx*Inputs!$D$7-$F491)+(1-MIN(1,$H$51*$C491))*(1-MIN(1,Inputs!$G$7*$D491)*churn_nonbuyers)*(ic*Inputs!$C$7+fee_wd*Inputs!$E$7*(1-$B491)+fee_fx*Inputs!$D$7-cost_acc-cost_wd*Inputs!$E$7*(1-$B491)-cost_fx*Inputs!$D$7))</f>
        <v>396721.113061459</v>
      </c>
      <c r="I491" s="0" t="n">
        <f aca="false">12*Inputs!$B$8*(MIN(1,$H$52*$C491)*(ic*Inputs!$C$8+pT-cost_acc-cost_wd*Inputs!$E$8-cost_fx*Inputs!$D$8-cost_ins)+(1-MIN(1,$H$52*$C491))*(1-MIN(1,Inputs!$G$8*$D491)*churn_nonbuyers)*(ic*Inputs!$C$8+fee_wd*Inputs!$E$8*(1-$B491)+fee_fx*Inputs!$D$8-cost_acc-cost_wd*Inputs!$E$8*(1-$B491)-cost_fx*Inputs!$D$8))</f>
        <v>156677.097803076</v>
      </c>
      <c r="J491" s="0" t="n">
        <f aca="false">G491+H491+I491-fixed</f>
        <v>56553.263660859</v>
      </c>
      <c r="K491" s="0" t="n">
        <f aca="false">12*Inputs!$B$6*(1-MIN(1,Inputs!$G$6*$D491)*churn_nonbuyers)*(ic*Inputs!$C$6+fee_wd*Inputs!$E$6*(1-$B491)+fee_fx*Inputs!$D$6-cost_acc-cost_wd*Inputs!$E$6*(1-$B491)-cost_fx*Inputs!$D$6)</f>
        <v>154807.370206661</v>
      </c>
      <c r="L491" s="0" t="n">
        <f aca="false">12*Inputs!$B$7*(1-MIN(1,Inputs!$G$7*$D491)*churn_nonbuyers)*(ic*Inputs!$C$7+fee_wd*Inputs!$E$7*(1-$B491)+fee_fx*Inputs!$D$7-cost_acc-cost_wd*Inputs!$E$7*(1-$B491)-cost_fx*Inputs!$D$7)</f>
        <v>353283.284619997</v>
      </c>
      <c r="M491" s="0" t="n">
        <f aca="false">12*Inputs!$B$8*(1-MIN(1,Inputs!$G$8*$D491)*churn_nonbuyers)*(ic*Inputs!$C$8+fee_wd*Inputs!$E$8*(1-$B491)+fee_fx*Inputs!$D$8-cost_acc-cost_wd*Inputs!$E$8*(1-$B491)-cost_fx*Inputs!$D$8)</f>
        <v>65773.8051777504</v>
      </c>
      <c r="N491" s="0" t="n">
        <f aca="false">K491+L491+I491-fixed</f>
        <v>-35232.2473702664</v>
      </c>
      <c r="O491" s="0" t="n">
        <f aca="false">K491+L491+M491-fixed</f>
        <v>-126135.539995592</v>
      </c>
      <c r="P491" s="0" t="n">
        <f aca="false">12*Inputs!$B$6*(1-MIN(1,Inputs!$F$6*$D491))*(ic*Inputs!$C$6+flat_fee-cost_acc-cost_wd*Inputs!$E$6*$E491-cost_fx*Inputs!$D$6)+12*Inputs!$B$7*(1-MIN(1,Inputs!$F$7*$D491))*(ic*Inputs!$C$7+flat_fee-cost_acc-cost_wd*Inputs!$E$7*$E491-cost_fx*Inputs!$D$7)+12*Inputs!$B$8*(1-MIN(1,Inputs!$F$8*$D491))*(ic*Inputs!$C$8+flat_fee-cost_acc-cost_wd*Inputs!$E$8*$E491-cost_fx*Inputs!$D$8)-fixed</f>
        <v>-56503.568758</v>
      </c>
    </row>
    <row r="492" customFormat="false" ht="15" hidden="false" customHeight="false" outlineLevel="0" collapsed="false">
      <c r="A492" s="0" t="n">
        <v>427</v>
      </c>
      <c r="B492" s="0" t="n">
        <v>0.406412</v>
      </c>
      <c r="C492" s="0" t="n">
        <v>0.911035</v>
      </c>
      <c r="D492" s="0" t="n">
        <v>1.061503</v>
      </c>
      <c r="E492" s="0" t="n">
        <v>1.085656</v>
      </c>
      <c r="F492" s="0" t="n">
        <v>0.167728</v>
      </c>
      <c r="G492" s="0" t="n">
        <f aca="false">12*Inputs!$B$6*(MIN(1,$H$50*$C492)*(ic*Inputs!$C$6+pS+fee_fx*Inputs!$D$6-cost_acc-cost_wd*Inputs!$E$6*$E492-cost_fx*Inputs!$D$6-$F492)+(1-MIN(1,$H$50*$C492))*(1-MIN(1,Inputs!$G$6*$D492)*churn_nonbuyers)*(ic*Inputs!$C$6+fee_wd*Inputs!$E$6*(1-$B492)+fee_fx*Inputs!$D$6-cost_acc-cost_wd*Inputs!$E$6*(1-$B492)-cost_fx*Inputs!$D$6))</f>
        <v>187248.779684462</v>
      </c>
      <c r="H492" s="0" t="n">
        <f aca="false">12*Inputs!$B$7*(MIN(1,$H$51*$C492)*(ic*Inputs!$C$7+pE+fee_fx*Inputs!$D$7-cost_acc-cost_wd*Inputs!$E$7*$E492-cost_fx*Inputs!$D$7-$F492)+(1-MIN(1,$H$51*$C492))*(1-MIN(1,Inputs!$G$7*$D492)*churn_nonbuyers)*(ic*Inputs!$C$7+fee_wd*Inputs!$E$7*(1-$B492)+fee_fx*Inputs!$D$7-cost_acc-cost_wd*Inputs!$E$7*(1-$B492)-cost_fx*Inputs!$D$7))</f>
        <v>393186.562081132</v>
      </c>
      <c r="I492" s="0" t="n">
        <f aca="false">12*Inputs!$B$8*(MIN(1,$H$52*$C492)*(ic*Inputs!$C$8+pT-cost_acc-cost_wd*Inputs!$E$8-cost_fx*Inputs!$D$8-cost_ins)+(1-MIN(1,$H$52*$C492))*(1-MIN(1,Inputs!$G$8*$D492)*churn_nonbuyers)*(ic*Inputs!$C$8+fee_wd*Inputs!$E$8*(1-$B492)+fee_fx*Inputs!$D$8-cost_acc-cost_wd*Inputs!$E$8*(1-$B492)-cost_fx*Inputs!$D$8))</f>
        <v>159887.576797482</v>
      </c>
      <c r="J492" s="0" t="n">
        <f aca="false">G492+H492+I492-fixed</f>
        <v>40322.9185630763</v>
      </c>
      <c r="K492" s="0" t="n">
        <f aca="false">12*Inputs!$B$6*(1-MIN(1,Inputs!$G$6*$D492)*churn_nonbuyers)*(ic*Inputs!$C$6+fee_wd*Inputs!$E$6*(1-$B492)+fee_fx*Inputs!$D$6-cost_acc-cost_wd*Inputs!$E$6*(1-$B492)-cost_fx*Inputs!$D$6)</f>
        <v>135482.856172099</v>
      </c>
      <c r="L492" s="0" t="n">
        <f aca="false">12*Inputs!$B$7*(1-MIN(1,Inputs!$G$7*$D492)*churn_nonbuyers)*(ic*Inputs!$C$7+fee_wd*Inputs!$E$7*(1-$B492)+fee_fx*Inputs!$D$7-cost_acc-cost_wd*Inputs!$E$7*(1-$B492)-cost_fx*Inputs!$D$7)</f>
        <v>333700.41235926</v>
      </c>
      <c r="M492" s="0" t="n">
        <f aca="false">12*Inputs!$B$8*(1-MIN(1,Inputs!$G$8*$D492)*churn_nonbuyers)*(ic*Inputs!$C$8+fee_wd*Inputs!$E$8*(1-$B492)+fee_fx*Inputs!$D$8-cost_acc-cost_wd*Inputs!$E$8*(1-$B492)-cost_fx*Inputs!$D$8)</f>
        <v>78855.3124831296</v>
      </c>
      <c r="N492" s="0" t="n">
        <f aca="false">K492+L492+I492-fixed</f>
        <v>-70929.1546711592</v>
      </c>
      <c r="O492" s="0" t="n">
        <f aca="false">K492+L492+M492-fixed</f>
        <v>-151961.418985512</v>
      </c>
      <c r="P492" s="0" t="n">
        <f aca="false">12*Inputs!$B$6*(1-MIN(1,Inputs!$F$6*$D492))*(ic*Inputs!$C$6+flat_fee-cost_acc-cost_wd*Inputs!$E$6*$E492-cost_fx*Inputs!$D$6)+12*Inputs!$B$7*(1-MIN(1,Inputs!$F$7*$D492))*(ic*Inputs!$C$7+flat_fee-cost_acc-cost_wd*Inputs!$E$7*$E492-cost_fx*Inputs!$D$7)+12*Inputs!$B$8*(1-MIN(1,Inputs!$F$8*$D492))*(ic*Inputs!$C$8+flat_fee-cost_acc-cost_wd*Inputs!$E$8*$E492-cost_fx*Inputs!$D$8)-fixed</f>
        <v>49.6884483200265</v>
      </c>
    </row>
    <row r="493" customFormat="false" ht="15" hidden="false" customHeight="false" outlineLevel="0" collapsed="false">
      <c r="A493" s="0" t="n">
        <v>428</v>
      </c>
      <c r="B493" s="0" t="n">
        <v>0.115118</v>
      </c>
      <c r="C493" s="0" t="n">
        <v>0.858438</v>
      </c>
      <c r="D493" s="0" t="n">
        <v>0.99386</v>
      </c>
      <c r="E493" s="0" t="n">
        <v>1.130913</v>
      </c>
      <c r="F493" s="0" t="n">
        <v>0.33216</v>
      </c>
      <c r="G493" s="0" t="n">
        <f aca="false">12*Inputs!$B$6*(MIN(1,$H$50*$C493)*(ic*Inputs!$C$6+pS+fee_fx*Inputs!$D$6-cost_acc-cost_wd*Inputs!$E$6*$E493-cost_fx*Inputs!$D$6-$F493)+(1-MIN(1,$H$50*$C493))*(1-MIN(1,Inputs!$G$6*$D493)*churn_nonbuyers)*(ic*Inputs!$C$6+fee_wd*Inputs!$E$6*(1-$B493)+fee_fx*Inputs!$D$6-cost_acc-cost_wd*Inputs!$E$6*(1-$B493)-cost_fx*Inputs!$D$6))</f>
        <v>217687.903818921</v>
      </c>
      <c r="H493" s="0" t="n">
        <f aca="false">12*Inputs!$B$7*(MIN(1,$H$51*$C493)*(ic*Inputs!$C$7+pE+fee_fx*Inputs!$D$7-cost_acc-cost_wd*Inputs!$E$7*$E493-cost_fx*Inputs!$D$7-$F493)+(1-MIN(1,$H$51*$C493))*(1-MIN(1,Inputs!$G$7*$D493)*churn_nonbuyers)*(ic*Inputs!$C$7+fee_wd*Inputs!$E$7*(1-$B493)+fee_fx*Inputs!$D$7-cost_acc-cost_wd*Inputs!$E$7*(1-$B493)-cost_fx*Inputs!$D$7))</f>
        <v>404327.230097727</v>
      </c>
      <c r="I493" s="0" t="n">
        <f aca="false">12*Inputs!$B$8*(MIN(1,$H$52*$C493)*(ic*Inputs!$C$8+pT-cost_acc-cost_wd*Inputs!$E$8-cost_fx*Inputs!$D$8-cost_ins)+(1-MIN(1,$H$52*$C493))*(1-MIN(1,Inputs!$G$8*$D493)*churn_nonbuyers)*(ic*Inputs!$C$8+fee_wd*Inputs!$E$8*(1-$B493)+fee_fx*Inputs!$D$8-cost_acc-cost_wd*Inputs!$E$8*(1-$B493)-cost_fx*Inputs!$D$8))</f>
        <v>162706.732840261</v>
      </c>
      <c r="J493" s="0" t="n">
        <f aca="false">G493+H493+I493-fixed</f>
        <v>84721.8667569087</v>
      </c>
      <c r="K493" s="0" t="n">
        <f aca="false">12*Inputs!$B$6*(1-MIN(1,Inputs!$G$6*$D493)*churn_nonbuyers)*(ic*Inputs!$C$6+fee_wd*Inputs!$E$6*(1-$B493)+fee_fx*Inputs!$D$6-cost_acc-cost_wd*Inputs!$E$6*(1-$B493)-cost_fx*Inputs!$D$6)</f>
        <v>175828.659663456</v>
      </c>
      <c r="L493" s="0" t="n">
        <f aca="false">12*Inputs!$B$7*(1-MIN(1,Inputs!$G$7*$D493)*churn_nonbuyers)*(ic*Inputs!$C$7+fee_wd*Inputs!$E$7*(1-$B493)+fee_fx*Inputs!$D$7-cost_acc-cost_wd*Inputs!$E$7*(1-$B493)-cost_fx*Inputs!$D$7)</f>
        <v>375095.533718074</v>
      </c>
      <c r="M493" s="0" t="n">
        <f aca="false">12*Inputs!$B$8*(1-MIN(1,Inputs!$G$8*$D493)*churn_nonbuyers)*(ic*Inputs!$C$8+fee_wd*Inputs!$E$8*(1-$B493)+fee_fx*Inputs!$D$8-cost_acc-cost_wd*Inputs!$E$8*(1-$B493)-cost_fx*Inputs!$D$8)</f>
        <v>97641.418696128</v>
      </c>
      <c r="N493" s="0" t="n">
        <f aca="false">K493+L493+I493-fixed</f>
        <v>13630.9262217908</v>
      </c>
      <c r="O493" s="0" t="n">
        <f aca="false">K493+L493+M493-fixed</f>
        <v>-51434.3879223424</v>
      </c>
      <c r="P493" s="0" t="n">
        <f aca="false">12*Inputs!$B$6*(1-MIN(1,Inputs!$F$6*$D493))*(ic*Inputs!$C$6+flat_fee-cost_acc-cost_wd*Inputs!$E$6*$E493-cost_fx*Inputs!$D$6)+12*Inputs!$B$7*(1-MIN(1,Inputs!$F$7*$D493))*(ic*Inputs!$C$7+flat_fee-cost_acc-cost_wd*Inputs!$E$7*$E493-cost_fx*Inputs!$D$7)+12*Inputs!$B$8*(1-MIN(1,Inputs!$F$8*$D493))*(ic*Inputs!$C$8+flat_fee-cost_acc-cost_wd*Inputs!$E$8*$E493-cost_fx*Inputs!$D$8)-fixed</f>
        <v>17187.1885232001</v>
      </c>
    </row>
    <row r="494" customFormat="false" ht="15" hidden="false" customHeight="false" outlineLevel="0" collapsed="false">
      <c r="A494" s="0" t="n">
        <v>429</v>
      </c>
      <c r="B494" s="0" t="n">
        <v>0.089405</v>
      </c>
      <c r="C494" s="0" t="n">
        <v>0.725117</v>
      </c>
      <c r="D494" s="0" t="n">
        <v>0.930506</v>
      </c>
      <c r="E494" s="0" t="n">
        <v>1.251124</v>
      </c>
      <c r="F494" s="0" t="n">
        <v>0.326689</v>
      </c>
      <c r="G494" s="0" t="n">
        <f aca="false">12*Inputs!$B$6*(MIN(1,$H$50*$C494)*(ic*Inputs!$C$6+pS+fee_fx*Inputs!$D$6-cost_acc-cost_wd*Inputs!$E$6*$E494-cost_fx*Inputs!$D$6-$F494)+(1-MIN(1,$H$50*$C494))*(1-MIN(1,Inputs!$G$6*$D494)*churn_nonbuyers)*(ic*Inputs!$C$6+fee_wd*Inputs!$E$6*(1-$B494)+fee_fx*Inputs!$D$6-cost_acc-cost_wd*Inputs!$E$6*(1-$B494)-cost_fx*Inputs!$D$6))</f>
        <v>213147.670756863</v>
      </c>
      <c r="H494" s="0" t="n">
        <f aca="false">12*Inputs!$B$7*(MIN(1,$H$51*$C494)*(ic*Inputs!$C$7+pE+fee_fx*Inputs!$D$7-cost_acc-cost_wd*Inputs!$E$7*$E494-cost_fx*Inputs!$D$7-$F494)+(1-MIN(1,$H$51*$C494))*(1-MIN(1,Inputs!$G$7*$D494)*churn_nonbuyers)*(ic*Inputs!$C$7+fee_wd*Inputs!$E$7*(1-$B494)+fee_fx*Inputs!$D$7-cost_acc-cost_wd*Inputs!$E$7*(1-$B494)-cost_fx*Inputs!$D$7))</f>
        <v>393051.253320055</v>
      </c>
      <c r="I494" s="0" t="n">
        <f aca="false">12*Inputs!$B$8*(MIN(1,$H$52*$C494)*(ic*Inputs!$C$8+pT-cost_acc-cost_wd*Inputs!$E$8-cost_fx*Inputs!$D$8-cost_ins)+(1-MIN(1,$H$52*$C494))*(1-MIN(1,Inputs!$G$8*$D494)*churn_nonbuyers)*(ic*Inputs!$C$8+fee_wd*Inputs!$E$8*(1-$B494)+fee_fx*Inputs!$D$8-cost_acc-cost_wd*Inputs!$E$8*(1-$B494)-cost_fx*Inputs!$D$8))</f>
        <v>159820.702150473</v>
      </c>
      <c r="J494" s="0" t="n">
        <f aca="false">G494+H494+I494-fixed</f>
        <v>66019.6262273914</v>
      </c>
      <c r="K494" s="0" t="n">
        <f aca="false">12*Inputs!$B$6*(1-MIN(1,Inputs!$G$6*$D494)*churn_nonbuyers)*(ic*Inputs!$C$6+fee_wd*Inputs!$E$6*(1-$B494)+fee_fx*Inputs!$D$6-cost_acc-cost_wd*Inputs!$E$6*(1-$B494)-cost_fx*Inputs!$D$6)</f>
        <v>179945.161120296</v>
      </c>
      <c r="L494" s="0" t="n">
        <f aca="false">12*Inputs!$B$7*(1-MIN(1,Inputs!$G$7*$D494)*churn_nonbuyers)*(ic*Inputs!$C$7+fee_wd*Inputs!$E$7*(1-$B494)+fee_fx*Inputs!$D$7-cost_acc-cost_wd*Inputs!$E$7*(1-$B494)-cost_fx*Inputs!$D$7)</f>
        <v>379429.668384178</v>
      </c>
      <c r="M494" s="0" t="n">
        <f aca="false">12*Inputs!$B$8*(1-MIN(1,Inputs!$G$8*$D494)*churn_nonbuyers)*(ic*Inputs!$C$8+fee_wd*Inputs!$E$8*(1-$B494)+fee_fx*Inputs!$D$8-cost_acc-cost_wd*Inputs!$E$8*(1-$B494)-cost_fx*Inputs!$D$8)</f>
        <v>112301.796588048</v>
      </c>
      <c r="N494" s="0" t="n">
        <f aca="false">K494+L494+I494-fixed</f>
        <v>19195.5316549467</v>
      </c>
      <c r="O494" s="0" t="n">
        <f aca="false">K494+L494+M494-fixed</f>
        <v>-28323.3739074783</v>
      </c>
      <c r="P494" s="0" t="n">
        <f aca="false">12*Inputs!$B$6*(1-MIN(1,Inputs!$F$6*$D494))*(ic*Inputs!$C$6+flat_fee-cost_acc-cost_wd*Inputs!$E$6*$E494-cost_fx*Inputs!$D$6)+12*Inputs!$B$7*(1-MIN(1,Inputs!$F$7*$D494))*(ic*Inputs!$C$7+flat_fee-cost_acc-cost_wd*Inputs!$E$7*$E494-cost_fx*Inputs!$D$7)+12*Inputs!$B$8*(1-MIN(1,Inputs!$F$8*$D494))*(ic*Inputs!$C$8+flat_fee-cost_acc-cost_wd*Inputs!$E$8*$E494-cost_fx*Inputs!$D$8)-fixed</f>
        <v>-3012.34226943995</v>
      </c>
    </row>
    <row r="495" customFormat="false" ht="15" hidden="false" customHeight="false" outlineLevel="0" collapsed="false">
      <c r="A495" s="0" t="n">
        <v>430</v>
      </c>
      <c r="B495" s="0" t="n">
        <v>0.183581</v>
      </c>
      <c r="C495" s="0" t="n">
        <v>0.926102</v>
      </c>
      <c r="D495" s="0" t="n">
        <v>1.898617</v>
      </c>
      <c r="E495" s="0" t="n">
        <v>1.189173</v>
      </c>
      <c r="F495" s="0" t="n">
        <v>0.277467</v>
      </c>
      <c r="G495" s="0" t="n">
        <f aca="false">12*Inputs!$B$6*(MIN(1,$H$50*$C495)*(ic*Inputs!$C$6+pS+fee_fx*Inputs!$D$6-cost_acc-cost_wd*Inputs!$E$6*$E495-cost_fx*Inputs!$D$6-$F495)+(1-MIN(1,$H$50*$C495))*(1-MIN(1,Inputs!$G$6*$D495)*churn_nonbuyers)*(ic*Inputs!$C$6+fee_wd*Inputs!$E$6*(1-$B495)+fee_fx*Inputs!$D$6-cost_acc-cost_wd*Inputs!$E$6*(1-$B495)-cost_fx*Inputs!$D$6))</f>
        <v>204899.602907397</v>
      </c>
      <c r="H495" s="0" t="n">
        <f aca="false">12*Inputs!$B$7*(MIN(1,$H$51*$C495)*(ic*Inputs!$C$7+pE+fee_fx*Inputs!$D$7-cost_acc-cost_wd*Inputs!$E$7*$E495-cost_fx*Inputs!$D$7-$F495)+(1-MIN(1,$H$51*$C495))*(1-MIN(1,Inputs!$G$7*$D495)*churn_nonbuyers)*(ic*Inputs!$C$7+fee_wd*Inputs!$E$7*(1-$B495)+fee_fx*Inputs!$D$7-cost_acc-cost_wd*Inputs!$E$7*(1-$B495)-cost_fx*Inputs!$D$7))</f>
        <v>390873.580830979</v>
      </c>
      <c r="I495" s="0" t="n">
        <f aca="false">12*Inputs!$B$8*(MIN(1,$H$52*$C495)*(ic*Inputs!$C$8+pT-cost_acc-cost_wd*Inputs!$E$8-cost_fx*Inputs!$D$8-cost_ins)+(1-MIN(1,$H$52*$C495))*(1-MIN(1,Inputs!$G$8*$D495)*churn_nonbuyers)*(ic*Inputs!$C$8+fee_wd*Inputs!$E$8*(1-$B495)+fee_fx*Inputs!$D$8-cost_acc-cost_wd*Inputs!$E$8*(1-$B495)-cost_fx*Inputs!$D$8))</f>
        <v>133492.046688</v>
      </c>
      <c r="J495" s="0" t="n">
        <f aca="false">G495+H495+I495-fixed</f>
        <v>29265.2304263756</v>
      </c>
      <c r="K495" s="0" t="n">
        <f aca="false">12*Inputs!$B$6*(1-MIN(1,Inputs!$G$6*$D495)*churn_nonbuyers)*(ic*Inputs!$C$6+fee_wd*Inputs!$E$6*(1-$B495)+fee_fx*Inputs!$D$6-cost_acc-cost_wd*Inputs!$E$6*(1-$B495)-cost_fx*Inputs!$D$6)</f>
        <v>158535.836693834</v>
      </c>
      <c r="L495" s="0" t="n">
        <f aca="false">12*Inputs!$B$7*(1-MIN(1,Inputs!$G$7*$D495)*churn_nonbuyers)*(ic*Inputs!$C$7+fee_wd*Inputs!$E$7*(1-$B495)+fee_fx*Inputs!$D$7-cost_acc-cost_wd*Inputs!$E$7*(1-$B495)-cost_fx*Inputs!$D$7)</f>
        <v>355304.400800301</v>
      </c>
      <c r="M495" s="0" t="n">
        <f aca="false">12*Inputs!$B$8*(1-MIN(1,Inputs!$G$8*$D495)*churn_nonbuyers)*(ic*Inputs!$C$8+fee_wd*Inputs!$E$8*(1-$B495)+fee_fx*Inputs!$D$8-cost_acc-cost_wd*Inputs!$E$8*(1-$B495)-cost_fx*Inputs!$D$8)</f>
        <v>0</v>
      </c>
      <c r="N495" s="0" t="n">
        <f aca="false">K495+L495+I495-fixed</f>
        <v>-52667.7158178649</v>
      </c>
      <c r="O495" s="0" t="n">
        <f aca="false">K495+L495+M495-fixed</f>
        <v>-186159.762505865</v>
      </c>
      <c r="P495" s="0" t="n">
        <f aca="false">12*Inputs!$B$6*(1-MIN(1,Inputs!$F$6*$D495))*(ic*Inputs!$C$6+flat_fee-cost_acc-cost_wd*Inputs!$E$6*$E495-cost_fx*Inputs!$D$6)+12*Inputs!$B$7*(1-MIN(1,Inputs!$F$7*$D495))*(ic*Inputs!$C$7+flat_fee-cost_acc-cost_wd*Inputs!$E$7*$E495-cost_fx*Inputs!$D$7)+12*Inputs!$B$8*(1-MIN(1,Inputs!$F$8*$D495))*(ic*Inputs!$C$8+flat_fee-cost_acc-cost_wd*Inputs!$E$8*$E495-cost_fx*Inputs!$D$8)-fixed</f>
        <v>-443751.960526734</v>
      </c>
    </row>
    <row r="496" customFormat="false" ht="15" hidden="false" customHeight="false" outlineLevel="0" collapsed="false">
      <c r="A496" s="0" t="n">
        <v>431</v>
      </c>
      <c r="B496" s="0" t="n">
        <v>0.301131</v>
      </c>
      <c r="C496" s="0" t="n">
        <v>0.892865</v>
      </c>
      <c r="D496" s="0" t="n">
        <v>1.27172</v>
      </c>
      <c r="E496" s="0" t="n">
        <v>1.184265</v>
      </c>
      <c r="F496" s="0" t="n">
        <v>0.086092</v>
      </c>
      <c r="G496" s="0" t="n">
        <f aca="false">12*Inputs!$B$6*(MIN(1,$H$50*$C496)*(ic*Inputs!$C$6+pS+fee_fx*Inputs!$D$6-cost_acc-cost_wd*Inputs!$E$6*$E496-cost_fx*Inputs!$D$6-$F496)+(1-MIN(1,$H$50*$C496))*(1-MIN(1,Inputs!$G$6*$D496)*churn_nonbuyers)*(ic*Inputs!$C$6+fee_wd*Inputs!$E$6*(1-$B496)+fee_fx*Inputs!$D$6-cost_acc-cost_wd*Inputs!$E$6*(1-$B496)-cost_fx*Inputs!$D$6))</f>
        <v>197653.170193789</v>
      </c>
      <c r="H496" s="0" t="n">
        <f aca="false">12*Inputs!$B$7*(MIN(1,$H$51*$C496)*(ic*Inputs!$C$7+pE+fee_fx*Inputs!$D$7-cost_acc-cost_wd*Inputs!$E$7*$E496-cost_fx*Inputs!$D$7-$F496)+(1-MIN(1,$H$51*$C496))*(1-MIN(1,Inputs!$G$7*$D496)*churn_nonbuyers)*(ic*Inputs!$C$7+fee_wd*Inputs!$E$7*(1-$B496)+fee_fx*Inputs!$D$7-cost_acc-cost_wd*Inputs!$E$7*(1-$B496)-cost_fx*Inputs!$D$7))</f>
        <v>394032.644704901</v>
      </c>
      <c r="I496" s="0" t="n">
        <f aca="false">12*Inputs!$B$8*(MIN(1,$H$52*$C496)*(ic*Inputs!$C$8+pT-cost_acc-cost_wd*Inputs!$E$8-cost_fx*Inputs!$D$8-cost_ins)+(1-MIN(1,$H$52*$C496))*(1-MIN(1,Inputs!$G$8*$D496)*churn_nonbuyers)*(ic*Inputs!$C$8+fee_wd*Inputs!$E$8*(1-$B496)+fee_fx*Inputs!$D$8-cost_acc-cost_wd*Inputs!$E$8*(1-$B496)-cost_fx*Inputs!$D$8))</f>
        <v>141544.840955879</v>
      </c>
      <c r="J496" s="0" t="n">
        <f aca="false">G496+H496+I496-fixed</f>
        <v>33230.6558545691</v>
      </c>
      <c r="K496" s="0" t="n">
        <f aca="false">12*Inputs!$B$6*(1-MIN(1,Inputs!$G$6*$D496)*churn_nonbuyers)*(ic*Inputs!$C$6+fee_wd*Inputs!$E$6*(1-$B496)+fee_fx*Inputs!$D$6-cost_acc-cost_wd*Inputs!$E$6*(1-$B496)-cost_fx*Inputs!$D$6)</f>
        <v>148175.469470304</v>
      </c>
      <c r="L496" s="0" t="n">
        <f aca="false">12*Inputs!$B$7*(1-MIN(1,Inputs!$G$7*$D496)*churn_nonbuyers)*(ic*Inputs!$C$7+fee_wd*Inputs!$E$7*(1-$B496)+fee_fx*Inputs!$D$7-cost_acc-cost_wd*Inputs!$E$7*(1-$B496)-cost_fx*Inputs!$D$7)</f>
        <v>346108.773522182</v>
      </c>
      <c r="M496" s="0" t="n">
        <f aca="false">12*Inputs!$B$8*(1-MIN(1,Inputs!$G$8*$D496)*churn_nonbuyers)*(ic*Inputs!$C$8+fee_wd*Inputs!$E$8*(1-$B496)+fee_fx*Inputs!$D$8-cost_acc-cost_wd*Inputs!$E$8*(1-$B496)-cost_fx*Inputs!$D$8)</f>
        <v>34250.391394752</v>
      </c>
      <c r="N496" s="0" t="n">
        <f aca="false">K496+L496+I496-fixed</f>
        <v>-64170.9160516344</v>
      </c>
      <c r="O496" s="0" t="n">
        <f aca="false">K496+L496+M496-fixed</f>
        <v>-171465.365612762</v>
      </c>
      <c r="P496" s="0" t="n">
        <f aca="false">12*Inputs!$B$6*(1-MIN(1,Inputs!$F$6*$D496))*(ic*Inputs!$C$6+flat_fee-cost_acc-cost_wd*Inputs!$E$6*$E496-cost_fx*Inputs!$D$6)+12*Inputs!$B$7*(1-MIN(1,Inputs!$F$7*$D496))*(ic*Inputs!$C$7+flat_fee-cost_acc-cost_wd*Inputs!$E$7*$E496-cost_fx*Inputs!$D$7)+12*Inputs!$B$8*(1-MIN(1,Inputs!$F$8*$D496))*(ic*Inputs!$C$8+flat_fee-cost_acc-cost_wd*Inputs!$E$8*$E496-cost_fx*Inputs!$D$8)-fixed</f>
        <v>-150344.559568</v>
      </c>
    </row>
    <row r="497" customFormat="false" ht="15" hidden="false" customHeight="false" outlineLevel="0" collapsed="false">
      <c r="A497" s="0" t="n">
        <v>432</v>
      </c>
      <c r="B497" s="0" t="n">
        <v>0.094972</v>
      </c>
      <c r="C497" s="0" t="n">
        <v>0.848599</v>
      </c>
      <c r="D497" s="0" t="n">
        <v>1.312474</v>
      </c>
      <c r="E497" s="0" t="n">
        <v>1.06678</v>
      </c>
      <c r="F497" s="0" t="n">
        <v>0.42832</v>
      </c>
      <c r="G497" s="0" t="n">
        <f aca="false">12*Inputs!$B$6*(MIN(1,$H$50*$C497)*(ic*Inputs!$C$6+pS+fee_fx*Inputs!$D$6-cost_acc-cost_wd*Inputs!$E$6*$E497-cost_fx*Inputs!$D$6-$F497)+(1-MIN(1,$H$50*$C497))*(1-MIN(1,Inputs!$G$6*$D497)*churn_nonbuyers)*(ic*Inputs!$C$6+fee_wd*Inputs!$E$6*(1-$B497)+fee_fx*Inputs!$D$6-cost_acc-cost_wd*Inputs!$E$6*(1-$B497)-cost_fx*Inputs!$D$6))</f>
        <v>216361.135045313</v>
      </c>
      <c r="H497" s="0" t="n">
        <f aca="false">12*Inputs!$B$7*(MIN(1,$H$51*$C497)*(ic*Inputs!$C$7+pE+fee_fx*Inputs!$D$7-cost_acc-cost_wd*Inputs!$E$7*$E497-cost_fx*Inputs!$D$7-$F497)+(1-MIN(1,$H$51*$C497))*(1-MIN(1,Inputs!$G$7*$D497)*churn_nonbuyers)*(ic*Inputs!$C$7+fee_wd*Inputs!$E$7*(1-$B497)+fee_fx*Inputs!$D$7-cost_acc-cost_wd*Inputs!$E$7*(1-$B497)-cost_fx*Inputs!$D$7))</f>
        <v>404961.253826749</v>
      </c>
      <c r="I497" s="0" t="n">
        <f aca="false">12*Inputs!$B$8*(MIN(1,$H$52*$C497)*(ic*Inputs!$C$8+pT-cost_acc-cost_wd*Inputs!$E$8-cost_fx*Inputs!$D$8-cost_ins)+(1-MIN(1,$H$52*$C497))*(1-MIN(1,Inputs!$G$8*$D497)*churn_nonbuyers)*(ic*Inputs!$C$8+fee_wd*Inputs!$E$8*(1-$B497)+fee_fx*Inputs!$D$8-cost_acc-cost_wd*Inputs!$E$8*(1-$B497)-cost_fx*Inputs!$D$8))</f>
        <v>132939.068940752</v>
      </c>
      <c r="J497" s="0" t="n">
        <f aca="false">G497+H497+I497-fixed</f>
        <v>54261.4578128133</v>
      </c>
      <c r="K497" s="0" t="n">
        <f aca="false">12*Inputs!$B$6*(1-MIN(1,Inputs!$G$6*$D497)*churn_nonbuyers)*(ic*Inputs!$C$6+fee_wd*Inputs!$E$6*(1-$B497)+fee_fx*Inputs!$D$6-cost_acc-cost_wd*Inputs!$E$6*(1-$B497)-cost_fx*Inputs!$D$6)</f>
        <v>175591.761701242</v>
      </c>
      <c r="L497" s="0" t="n">
        <f aca="false">12*Inputs!$B$7*(1-MIN(1,Inputs!$G$7*$D497)*churn_nonbuyers)*(ic*Inputs!$C$7+fee_wd*Inputs!$E$7*(1-$B497)+fee_fx*Inputs!$D$7-cost_acc-cost_wd*Inputs!$E$7*(1-$B497)-cost_fx*Inputs!$D$7)</f>
        <v>374186.827068745</v>
      </c>
      <c r="M497" s="0" t="n">
        <f aca="false">12*Inputs!$B$8*(1-MIN(1,Inputs!$G$8*$D497)*churn_nonbuyers)*(ic*Inputs!$C$8+fee_wd*Inputs!$E$8*(1-$B497)+fee_fx*Inputs!$D$8-cost_acc-cost_wd*Inputs!$E$8*(1-$B497)-cost_fx*Inputs!$D$8)</f>
        <v>26155.4667124608</v>
      </c>
      <c r="N497" s="0" t="n">
        <f aca="false">K497+L497+I497-fixed</f>
        <v>-17282.3422892618</v>
      </c>
      <c r="O497" s="0" t="n">
        <f aca="false">K497+L497+M497-fixed</f>
        <v>-124065.944517553</v>
      </c>
      <c r="P497" s="0" t="n">
        <f aca="false">12*Inputs!$B$6*(1-MIN(1,Inputs!$F$6*$D497))*(ic*Inputs!$C$6+flat_fee-cost_acc-cost_wd*Inputs!$E$6*$E497-cost_fx*Inputs!$D$6)+12*Inputs!$B$7*(1-MIN(1,Inputs!$F$7*$D497))*(ic*Inputs!$C$7+flat_fee-cost_acc-cost_wd*Inputs!$E$7*$E497-cost_fx*Inputs!$D$7)+12*Inputs!$B$8*(1-MIN(1,Inputs!$F$8*$D497))*(ic*Inputs!$C$8+flat_fee-cost_acc-cost_wd*Inputs!$E$8*$E497-cost_fx*Inputs!$D$8)-fixed</f>
        <v>-129581.7145792</v>
      </c>
    </row>
    <row r="498" customFormat="false" ht="15" hidden="false" customHeight="false" outlineLevel="0" collapsed="false">
      <c r="A498" s="0" t="n">
        <v>433</v>
      </c>
      <c r="B498" s="0" t="n">
        <v>0.185803</v>
      </c>
      <c r="C498" s="0" t="n">
        <v>0.783014</v>
      </c>
      <c r="D498" s="0" t="n">
        <v>1.357821</v>
      </c>
      <c r="E498" s="0" t="n">
        <v>1.187208</v>
      </c>
      <c r="F498" s="0" t="n">
        <v>0.035616</v>
      </c>
      <c r="G498" s="0" t="n">
        <f aca="false">12*Inputs!$B$6*(MIN(1,$H$50*$C498)*(ic*Inputs!$C$6+pS+fee_fx*Inputs!$D$6-cost_acc-cost_wd*Inputs!$E$6*$E498-cost_fx*Inputs!$D$6-$F498)+(1-MIN(1,$H$50*$C498))*(1-MIN(1,Inputs!$G$6*$D498)*churn_nonbuyers)*(ic*Inputs!$C$6+fee_wd*Inputs!$E$6*(1-$B498)+fee_fx*Inputs!$D$6-cost_acc-cost_wd*Inputs!$E$6*(1-$B498)-cost_fx*Inputs!$D$6))</f>
        <v>206294.887990718</v>
      </c>
      <c r="H498" s="0" t="n">
        <f aca="false">12*Inputs!$B$7*(MIN(1,$H$51*$C498)*(ic*Inputs!$C$7+pE+fee_fx*Inputs!$D$7-cost_acc-cost_wd*Inputs!$E$7*$E498-cost_fx*Inputs!$D$7-$F498)+(1-MIN(1,$H$51*$C498))*(1-MIN(1,Inputs!$G$7*$D498)*churn_nonbuyers)*(ic*Inputs!$C$7+fee_wd*Inputs!$E$7*(1-$B498)+fee_fx*Inputs!$D$7-cost_acc-cost_wd*Inputs!$E$7*(1-$B498)-cost_fx*Inputs!$D$7))</f>
        <v>400450.343725501</v>
      </c>
      <c r="I498" s="0" t="n">
        <f aca="false">12*Inputs!$B$8*(MIN(1,$H$52*$C498)*(ic*Inputs!$C$8+pT-cost_acc-cost_wd*Inputs!$E$8-cost_fx*Inputs!$D$8-cost_ins)+(1-MIN(1,$H$52*$C498))*(1-MIN(1,Inputs!$G$8*$D498)*churn_nonbuyers)*(ic*Inputs!$C$8+fee_wd*Inputs!$E$8*(1-$B498)+fee_fx*Inputs!$D$8-cost_acc-cost_wd*Inputs!$E$8*(1-$B498)-cost_fx*Inputs!$D$8))</f>
        <v>119972.004278076</v>
      </c>
      <c r="J498" s="0" t="n">
        <f aca="false">G498+H498+I498-fixed</f>
        <v>26717.2359942955</v>
      </c>
      <c r="K498" s="0" t="n">
        <f aca="false">12*Inputs!$B$6*(1-MIN(1,Inputs!$G$6*$D498)*churn_nonbuyers)*(ic*Inputs!$C$6+fee_wd*Inputs!$E$6*(1-$B498)+fee_fx*Inputs!$D$6-cost_acc-cost_wd*Inputs!$E$6*(1-$B498)-cost_fx*Inputs!$D$6)</f>
        <v>162974.000269894</v>
      </c>
      <c r="L498" s="0" t="n">
        <f aca="false">12*Inputs!$B$7*(1-MIN(1,Inputs!$G$7*$D498)*churn_nonbuyers)*(ic*Inputs!$C$7+fee_wd*Inputs!$E$7*(1-$B498)+fee_fx*Inputs!$D$7-cost_acc-cost_wd*Inputs!$E$7*(1-$B498)-cost_fx*Inputs!$D$7)</f>
        <v>361110.045953936</v>
      </c>
      <c r="M498" s="0" t="n">
        <f aca="false">12*Inputs!$B$8*(1-MIN(1,Inputs!$G$8*$D498)*churn_nonbuyers)*(ic*Inputs!$C$8+fee_wd*Inputs!$E$8*(1-$B498)+fee_fx*Inputs!$D$8-cost_acc-cost_wd*Inputs!$E$8*(1-$B498)-cost_fx*Inputs!$D$8)</f>
        <v>15723.3643528368</v>
      </c>
      <c r="N498" s="0" t="n">
        <f aca="false">K498+L498+I498-fixed</f>
        <v>-55943.9494980939</v>
      </c>
      <c r="O498" s="0" t="n">
        <f aca="false">K498+L498+M498-fixed</f>
        <v>-160192.589423333</v>
      </c>
      <c r="P498" s="0" t="n">
        <f aca="false">12*Inputs!$B$6*(1-MIN(1,Inputs!$F$6*$D498))*(ic*Inputs!$C$6+flat_fee-cost_acc-cost_wd*Inputs!$E$6*$E498-cost_fx*Inputs!$D$6)+12*Inputs!$B$7*(1-MIN(1,Inputs!$F$7*$D498))*(ic*Inputs!$C$7+flat_fee-cost_acc-cost_wd*Inputs!$E$7*$E498-cost_fx*Inputs!$D$7)+12*Inputs!$B$8*(1-MIN(1,Inputs!$F$8*$D498))*(ic*Inputs!$C$8+flat_fee-cost_acc-cost_wd*Inputs!$E$8*$E498-cost_fx*Inputs!$D$8)-fixed</f>
        <v>-196110.26798368</v>
      </c>
    </row>
    <row r="499" customFormat="false" ht="15" hidden="false" customHeight="false" outlineLevel="0" collapsed="false">
      <c r="A499" s="0" t="n">
        <v>434</v>
      </c>
      <c r="B499" s="0" t="n">
        <v>0.204437</v>
      </c>
      <c r="C499" s="0" t="n">
        <v>0.994009</v>
      </c>
      <c r="D499" s="0" t="n">
        <v>1.203414</v>
      </c>
      <c r="E499" s="0" t="n">
        <v>1.158905</v>
      </c>
      <c r="F499" s="0" t="n">
        <v>0.199462</v>
      </c>
      <c r="G499" s="0" t="n">
        <f aca="false">12*Inputs!$B$6*(MIN(1,$H$50*$C499)*(ic*Inputs!$C$6+pS+fee_fx*Inputs!$D$6-cost_acc-cost_wd*Inputs!$E$6*$E499-cost_fx*Inputs!$D$6-$F499)+(1-MIN(1,$H$50*$C499))*(1-MIN(1,Inputs!$G$6*$D499)*churn_nonbuyers)*(ic*Inputs!$C$6+fee_wd*Inputs!$E$6*(1-$B499)+fee_fx*Inputs!$D$6-cost_acc-cost_wd*Inputs!$E$6*(1-$B499)-cost_fx*Inputs!$D$6))</f>
        <v>213785.37321575</v>
      </c>
      <c r="H499" s="0" t="n">
        <f aca="false">12*Inputs!$B$7*(MIN(1,$H$51*$C499)*(ic*Inputs!$C$7+pE+fee_fx*Inputs!$D$7-cost_acc-cost_wd*Inputs!$E$7*$E499-cost_fx*Inputs!$D$7-$F499)+(1-MIN(1,$H$51*$C499))*(1-MIN(1,Inputs!$G$7*$D499)*churn_nonbuyers)*(ic*Inputs!$C$7+fee_wd*Inputs!$E$7*(1-$B499)+fee_fx*Inputs!$D$7-cost_acc-cost_wd*Inputs!$E$7*(1-$B499)-cost_fx*Inputs!$D$7))</f>
        <v>404403.555044902</v>
      </c>
      <c r="I499" s="0" t="n">
        <f aca="false">12*Inputs!$B$8*(MIN(1,$H$52*$C499)*(ic*Inputs!$C$8+pT-cost_acc-cost_wd*Inputs!$E$8-cost_fx*Inputs!$D$8-cost_ins)+(1-MIN(1,$H$52*$C499))*(1-MIN(1,Inputs!$G$8*$D499)*churn_nonbuyers)*(ic*Inputs!$C$8+fee_wd*Inputs!$E$8*(1-$B499)+fee_fx*Inputs!$D$8-cost_acc-cost_wd*Inputs!$E$8*(1-$B499)-cost_fx*Inputs!$D$8))</f>
        <v>158458.891039259</v>
      </c>
      <c r="J499" s="0" t="n">
        <f aca="false">G499+H499+I499-fixed</f>
        <v>76647.819299912</v>
      </c>
      <c r="K499" s="0" t="n">
        <f aca="false">12*Inputs!$B$6*(1-MIN(1,Inputs!$G$6*$D499)*churn_nonbuyers)*(ic*Inputs!$C$6+fee_wd*Inputs!$E$6*(1-$B499)+fee_fx*Inputs!$D$6-cost_acc-cost_wd*Inputs!$E$6*(1-$B499)-cost_fx*Inputs!$D$6)</f>
        <v>161802.01978501</v>
      </c>
      <c r="L499" s="0" t="n">
        <f aca="false">12*Inputs!$B$7*(1-MIN(1,Inputs!$G$7*$D499)*churn_nonbuyers)*(ic*Inputs!$C$7+fee_wd*Inputs!$E$7*(1-$B499)+fee_fx*Inputs!$D$7-cost_acc-cost_wd*Inputs!$E$7*(1-$B499)-cost_fx*Inputs!$D$7)</f>
        <v>360267.392799006</v>
      </c>
      <c r="M499" s="0" t="n">
        <f aca="false">12*Inputs!$B$8*(1-MIN(1,Inputs!$G$8*$D499)*churn_nonbuyers)*(ic*Inputs!$C$8+fee_wd*Inputs!$E$8*(1-$B499)+fee_fx*Inputs!$D$8-cost_acc-cost_wd*Inputs!$E$8*(1-$B499)-cost_fx*Inputs!$D$8)</f>
        <v>49897.3441700448</v>
      </c>
      <c r="N499" s="0" t="n">
        <f aca="false">K499+L499+I499-fixed</f>
        <v>-19471.6963767251</v>
      </c>
      <c r="O499" s="0" t="n">
        <f aca="false">K499+L499+M499-fixed</f>
        <v>-128033.24324594</v>
      </c>
      <c r="P499" s="0" t="n">
        <f aca="false">12*Inputs!$B$6*(1-MIN(1,Inputs!$F$6*$D499))*(ic*Inputs!$C$6+flat_fee-cost_acc-cost_wd*Inputs!$E$6*$E499-cost_fx*Inputs!$D$6)+12*Inputs!$B$7*(1-MIN(1,Inputs!$F$7*$D499))*(ic*Inputs!$C$7+flat_fee-cost_acc-cost_wd*Inputs!$E$7*$E499-cost_fx*Inputs!$D$7)+12*Inputs!$B$8*(1-MIN(1,Inputs!$F$8*$D499))*(ic*Inputs!$C$8+flat_fee-cost_acc-cost_wd*Inputs!$E$8*$E499-cost_fx*Inputs!$D$8)-fixed</f>
        <v>-105128.1697912</v>
      </c>
    </row>
    <row r="500" customFormat="false" ht="15" hidden="false" customHeight="false" outlineLevel="0" collapsed="false">
      <c r="A500" s="0" t="n">
        <v>435</v>
      </c>
      <c r="B500" s="0" t="n">
        <v>0.429354</v>
      </c>
      <c r="C500" s="0" t="n">
        <v>1.16786</v>
      </c>
      <c r="D500" s="0" t="n">
        <v>0.737943</v>
      </c>
      <c r="E500" s="0" t="n">
        <v>1.10785</v>
      </c>
      <c r="F500" s="0" t="n">
        <v>0.19899</v>
      </c>
      <c r="G500" s="0" t="n">
        <f aca="false">12*Inputs!$B$6*(MIN(1,$H$50*$C500)*(ic*Inputs!$C$6+pS+fee_fx*Inputs!$D$6-cost_acc-cost_wd*Inputs!$E$6*$E500-cost_fx*Inputs!$D$6-$F500)+(1-MIN(1,$H$50*$C500))*(1-MIN(1,Inputs!$G$6*$D500)*churn_nonbuyers)*(ic*Inputs!$C$6+fee_wd*Inputs!$E$6*(1-$B500)+fee_fx*Inputs!$D$6-cost_acc-cost_wd*Inputs!$E$6*(1-$B500)-cost_fx*Inputs!$D$6))</f>
        <v>199617.41687536</v>
      </c>
      <c r="H500" s="0" t="n">
        <f aca="false">12*Inputs!$B$7*(MIN(1,$H$51*$C500)*(ic*Inputs!$C$7+pE+fee_fx*Inputs!$D$7-cost_acc-cost_wd*Inputs!$E$7*$E500-cost_fx*Inputs!$D$7-$F500)+(1-MIN(1,$H$51*$C500))*(1-MIN(1,Inputs!$G$7*$D500)*churn_nonbuyers)*(ic*Inputs!$C$7+fee_wd*Inputs!$E$7*(1-$B500)+fee_fx*Inputs!$D$7-cost_acc-cost_wd*Inputs!$E$7*(1-$B500)-cost_fx*Inputs!$D$7))</f>
        <v>404928.487455605</v>
      </c>
      <c r="I500" s="0" t="n">
        <f aca="false">12*Inputs!$B$8*(MIN(1,$H$52*$C500)*(ic*Inputs!$C$8+pT-cost_acc-cost_wd*Inputs!$E$8-cost_fx*Inputs!$D$8-cost_ins)+(1-MIN(1,$H$52*$C500))*(1-MIN(1,Inputs!$G$8*$D500)*churn_nonbuyers)*(ic*Inputs!$C$8+fee_wd*Inputs!$E$8*(1-$B500)+fee_fx*Inputs!$D$8-cost_acc-cost_wd*Inputs!$E$8*(1-$B500)-cost_fx*Inputs!$D$8))</f>
        <v>195318.978491788</v>
      </c>
      <c r="J500" s="0" t="n">
        <f aca="false">G500+H500+I500-fixed</f>
        <v>99864.8828227532</v>
      </c>
      <c r="K500" s="0" t="n">
        <f aca="false">12*Inputs!$B$6*(1-MIN(1,Inputs!$G$6*$D500)*churn_nonbuyers)*(ic*Inputs!$C$6+fee_wd*Inputs!$E$6*(1-$B500)+fee_fx*Inputs!$D$6-cost_acc-cost_wd*Inputs!$E$6*(1-$B500)-cost_fx*Inputs!$D$6)</f>
        <v>134615.797767518</v>
      </c>
      <c r="L500" s="0" t="n">
        <f aca="false">12*Inputs!$B$7*(1-MIN(1,Inputs!$G$7*$D500)*churn_nonbuyers)*(ic*Inputs!$C$7+fee_wd*Inputs!$E$7*(1-$B500)+fee_fx*Inputs!$D$7-cost_acc-cost_wd*Inputs!$E$7*(1-$B500)-cost_fx*Inputs!$D$7)</f>
        <v>333815.608996511</v>
      </c>
      <c r="M500" s="0" t="n">
        <f aca="false">12*Inputs!$B$8*(1-MIN(1,Inputs!$G$8*$D500)*churn_nonbuyers)*(ic*Inputs!$C$8+fee_wd*Inputs!$E$8*(1-$B500)+fee_fx*Inputs!$D$8-cost_acc-cost_wd*Inputs!$E$8*(1-$B500)-cost_fx*Inputs!$D$8)</f>
        <v>147831.574328419</v>
      </c>
      <c r="N500" s="0" t="n">
        <f aca="false">K500+L500+I500-fixed</f>
        <v>-36249.6147441827</v>
      </c>
      <c r="O500" s="0" t="n">
        <f aca="false">K500+L500+M500-fixed</f>
        <v>-83737.0189075514</v>
      </c>
      <c r="P500" s="0" t="n">
        <f aca="false">12*Inputs!$B$6*(1-MIN(1,Inputs!$F$6*$D500))*(ic*Inputs!$C$6+flat_fee-cost_acc-cost_wd*Inputs!$E$6*$E500-cost_fx*Inputs!$D$6)+12*Inputs!$B$7*(1-MIN(1,Inputs!$F$7*$D500))*(ic*Inputs!$C$7+flat_fee-cost_acc-cost_wd*Inputs!$E$7*$E500-cost_fx*Inputs!$D$7)+12*Inputs!$B$8*(1-MIN(1,Inputs!$F$8*$D500))*(ic*Inputs!$C$8+flat_fee-cost_acc-cost_wd*Inputs!$E$8*$E500-cost_fx*Inputs!$D$8)-fixed</f>
        <v>164878.996508</v>
      </c>
    </row>
    <row r="501" customFormat="false" ht="15" hidden="false" customHeight="false" outlineLevel="0" collapsed="false">
      <c r="A501" s="0" t="n">
        <v>436</v>
      </c>
      <c r="B501" s="0" t="n">
        <v>0.258115</v>
      </c>
      <c r="C501" s="0" t="n">
        <v>1.109368</v>
      </c>
      <c r="D501" s="0" t="n">
        <v>0.750518</v>
      </c>
      <c r="E501" s="0" t="n">
        <v>1.33303</v>
      </c>
      <c r="F501" s="0" t="n">
        <v>0.082648</v>
      </c>
      <c r="G501" s="0" t="n">
        <f aca="false">12*Inputs!$B$6*(MIN(1,$H$50*$C501)*(ic*Inputs!$C$6+pS+fee_fx*Inputs!$D$6-cost_acc-cost_wd*Inputs!$E$6*$E501-cost_fx*Inputs!$D$6-$F501)+(1-MIN(1,$H$50*$C501))*(1-MIN(1,Inputs!$G$6*$D501)*churn_nonbuyers)*(ic*Inputs!$C$6+fee_wd*Inputs!$E$6*(1-$B501)+fee_fx*Inputs!$D$6-cost_acc-cost_wd*Inputs!$E$6*(1-$B501)-cost_fx*Inputs!$D$6))</f>
        <v>215126.649781682</v>
      </c>
      <c r="H501" s="0" t="n">
        <f aca="false">12*Inputs!$B$7*(MIN(1,$H$51*$C501)*(ic*Inputs!$C$7+pE+fee_fx*Inputs!$D$7-cost_acc-cost_wd*Inputs!$E$7*$E501-cost_fx*Inputs!$D$7-$F501)+(1-MIN(1,$H$51*$C501))*(1-MIN(1,Inputs!$G$7*$D501)*churn_nonbuyers)*(ic*Inputs!$C$7+fee_wd*Inputs!$E$7*(1-$B501)+fee_fx*Inputs!$D$7-cost_acc-cost_wd*Inputs!$E$7*(1-$B501)-cost_fx*Inputs!$D$7))</f>
        <v>393359.046600419</v>
      </c>
      <c r="I501" s="0" t="n">
        <f aca="false">12*Inputs!$B$8*(MIN(1,$H$52*$C501)*(ic*Inputs!$C$8+pT-cost_acc-cost_wd*Inputs!$E$8-cost_fx*Inputs!$D$8-cost_ins)+(1-MIN(1,$H$52*$C501))*(1-MIN(1,Inputs!$G$8*$D501)*churn_nonbuyers)*(ic*Inputs!$C$8+fee_wd*Inputs!$E$8*(1-$B501)+fee_fx*Inputs!$D$8-cost_acc-cost_wd*Inputs!$E$8*(1-$B501)-cost_fx*Inputs!$D$8))</f>
        <v>193210.846051904</v>
      </c>
      <c r="J501" s="0" t="n">
        <f aca="false">G501+H501+I501-fixed</f>
        <v>101696.542434005</v>
      </c>
      <c r="K501" s="0" t="n">
        <f aca="false">12*Inputs!$B$6*(1-MIN(1,Inputs!$G$6*$D501)*churn_nonbuyers)*(ic*Inputs!$C$6+fee_wd*Inputs!$E$6*(1-$B501)+fee_fx*Inputs!$D$6-cost_acc-cost_wd*Inputs!$E$6*(1-$B501)-cost_fx*Inputs!$D$6)</f>
        <v>158261.002225704</v>
      </c>
      <c r="L501" s="0" t="n">
        <f aca="false">12*Inputs!$B$7*(1-MIN(1,Inputs!$G$7*$D501)*churn_nonbuyers)*(ic*Inputs!$C$7+fee_wd*Inputs!$E$7*(1-$B501)+fee_fx*Inputs!$D$7-cost_acc-cost_wd*Inputs!$E$7*(1-$B501)-cost_fx*Inputs!$D$7)</f>
        <v>357790.044471423</v>
      </c>
      <c r="M501" s="0" t="n">
        <f aca="false">12*Inputs!$B$8*(1-MIN(1,Inputs!$G$8*$D501)*churn_nonbuyers)*(ic*Inputs!$C$8+fee_wd*Inputs!$E$8*(1-$B501)+fee_fx*Inputs!$D$8-cost_acc-cost_wd*Inputs!$E$8*(1-$B501)-cost_fx*Inputs!$D$8)</f>
        <v>149041.117799952</v>
      </c>
      <c r="N501" s="0" t="n">
        <f aca="false">K501+L501+I501-fixed</f>
        <v>9261.89274903061</v>
      </c>
      <c r="O501" s="0" t="n">
        <f aca="false">K501+L501+M501-fixed</f>
        <v>-34907.8355029214</v>
      </c>
      <c r="P501" s="0" t="n">
        <f aca="false">12*Inputs!$B$6*(1-MIN(1,Inputs!$F$6*$D501))*(ic*Inputs!$C$6+flat_fee-cost_acc-cost_wd*Inputs!$E$6*$E501-cost_fx*Inputs!$D$6)+12*Inputs!$B$7*(1-MIN(1,Inputs!$F$7*$D501))*(ic*Inputs!$C$7+flat_fee-cost_acc-cost_wd*Inputs!$E$7*$E501-cost_fx*Inputs!$D$7)+12*Inputs!$B$8*(1-MIN(1,Inputs!$F$8*$D501))*(ic*Inputs!$C$8+flat_fee-cost_acc-cost_wd*Inputs!$E$8*$E501-cost_fx*Inputs!$D$8)-fixed</f>
        <v>47352.5275856</v>
      </c>
    </row>
    <row r="502" customFormat="false" ht="15" hidden="false" customHeight="false" outlineLevel="0" collapsed="false">
      <c r="A502" s="0" t="n">
        <v>437</v>
      </c>
      <c r="B502" s="0" t="n">
        <v>0.261889</v>
      </c>
      <c r="C502" s="0" t="n">
        <v>0.974242</v>
      </c>
      <c r="D502" s="0" t="n">
        <v>0.673287</v>
      </c>
      <c r="E502" s="0" t="n">
        <v>1.141884</v>
      </c>
      <c r="F502" s="0" t="n">
        <v>0.11556</v>
      </c>
      <c r="G502" s="0" t="n">
        <f aca="false">12*Inputs!$B$6*(MIN(1,$H$50*$C502)*(ic*Inputs!$C$6+pS+fee_fx*Inputs!$D$6-cost_acc-cost_wd*Inputs!$E$6*$E502-cost_fx*Inputs!$D$6-$F502)+(1-MIN(1,$H$50*$C502))*(1-MIN(1,Inputs!$G$6*$D502)*churn_nonbuyers)*(ic*Inputs!$C$6+fee_wd*Inputs!$E$6*(1-$B502)+fee_fx*Inputs!$D$6-cost_acc-cost_wd*Inputs!$E$6*(1-$B502)-cost_fx*Inputs!$D$6))</f>
        <v>211853.205518259</v>
      </c>
      <c r="H502" s="0" t="n">
        <f aca="false">12*Inputs!$B$7*(MIN(1,$H$51*$C502)*(ic*Inputs!$C$7+pE+fee_fx*Inputs!$D$7-cost_acc-cost_wd*Inputs!$E$7*$E502-cost_fx*Inputs!$D$7-$F502)+(1-MIN(1,$H$51*$C502))*(1-MIN(1,Inputs!$G$7*$D502)*churn_nonbuyers)*(ic*Inputs!$C$7+fee_wd*Inputs!$E$7*(1-$B502)+fee_fx*Inputs!$D$7-cost_acc-cost_wd*Inputs!$E$7*(1-$B502)-cost_fx*Inputs!$D$7))</f>
        <v>408825.114894813</v>
      </c>
      <c r="I502" s="0" t="n">
        <f aca="false">12*Inputs!$B$8*(MIN(1,$H$52*$C502)*(ic*Inputs!$C$8+pT-cost_acc-cost_wd*Inputs!$E$8-cost_fx*Inputs!$D$8-cost_ins)+(1-MIN(1,$H$52*$C502))*(1-MIN(1,Inputs!$G$8*$D502)*churn_nonbuyers)*(ic*Inputs!$C$8+fee_wd*Inputs!$E$8*(1-$B502)+fee_fx*Inputs!$D$8-cost_acc-cost_wd*Inputs!$E$8*(1-$B502)-cost_fx*Inputs!$D$8))</f>
        <v>193199.184118239</v>
      </c>
      <c r="J502" s="0" t="n">
        <f aca="false">G502+H502+I502-fixed</f>
        <v>113877.504531311</v>
      </c>
      <c r="K502" s="0" t="n">
        <f aca="false">12*Inputs!$B$6*(1-MIN(1,Inputs!$G$6*$D502)*churn_nonbuyers)*(ic*Inputs!$C$6+fee_wd*Inputs!$E$6*(1-$B502)+fee_fx*Inputs!$D$6-cost_acc-cost_wd*Inputs!$E$6*(1-$B502)-cost_fx*Inputs!$D$6)</f>
        <v>158370.80154583</v>
      </c>
      <c r="L502" s="0" t="n">
        <f aca="false">12*Inputs!$B$7*(1-MIN(1,Inputs!$G$7*$D502)*churn_nonbuyers)*(ic*Inputs!$C$7+fee_wd*Inputs!$E$7*(1-$B502)+fee_fx*Inputs!$D$7-cost_acc-cost_wd*Inputs!$E$7*(1-$B502)-cost_fx*Inputs!$D$7)</f>
        <v>358105.634751498</v>
      </c>
      <c r="M502" s="0" t="n">
        <f aca="false">12*Inputs!$B$8*(1-MIN(1,Inputs!$G$8*$D502)*churn_nonbuyers)*(ic*Inputs!$C$8+fee_wd*Inputs!$E$8*(1-$B502)+fee_fx*Inputs!$D$8-cost_acc-cost_wd*Inputs!$E$8*(1-$B502)-cost_fx*Inputs!$D$8)</f>
        <v>165921.283267205</v>
      </c>
      <c r="N502" s="0" t="n">
        <f aca="false">K502+L502+I502-fixed</f>
        <v>9675.62041556649</v>
      </c>
      <c r="O502" s="0" t="n">
        <f aca="false">K502+L502+M502-fixed</f>
        <v>-17602.2804354678</v>
      </c>
      <c r="P502" s="0" t="n">
        <f aca="false">12*Inputs!$B$6*(1-MIN(1,Inputs!$F$6*$D502))*(ic*Inputs!$C$6+flat_fee-cost_acc-cost_wd*Inputs!$E$6*$E502-cost_fx*Inputs!$D$6)+12*Inputs!$B$7*(1-MIN(1,Inputs!$F$7*$D502))*(ic*Inputs!$C$7+flat_fee-cost_acc-cost_wd*Inputs!$E$7*$E502-cost_fx*Inputs!$D$7)+12*Inputs!$B$8*(1-MIN(1,Inputs!$F$8*$D502))*(ic*Inputs!$C$8+flat_fee-cost_acc-cost_wd*Inputs!$E$8*$E502-cost_fx*Inputs!$D$8)-fixed</f>
        <v>182295.43731392</v>
      </c>
    </row>
    <row r="503" customFormat="false" ht="15" hidden="false" customHeight="false" outlineLevel="0" collapsed="false">
      <c r="A503" s="0" t="n">
        <v>438</v>
      </c>
      <c r="B503" s="0" t="n">
        <v>0.167798</v>
      </c>
      <c r="C503" s="0" t="n">
        <v>0.891599</v>
      </c>
      <c r="D503" s="0" t="n">
        <v>1.16491</v>
      </c>
      <c r="E503" s="0" t="n">
        <v>1.162371</v>
      </c>
      <c r="F503" s="0" t="n">
        <v>0.066996</v>
      </c>
      <c r="G503" s="0" t="n">
        <f aca="false">12*Inputs!$B$6*(MIN(1,$H$50*$C503)*(ic*Inputs!$C$6+pS+fee_fx*Inputs!$D$6-cost_acc-cost_wd*Inputs!$E$6*$E503-cost_fx*Inputs!$D$6-$F503)+(1-MIN(1,$H$50*$C503))*(1-MIN(1,Inputs!$G$6*$D503)*churn_nonbuyers)*(ic*Inputs!$C$6+fee_wd*Inputs!$E$6*(1-$B503)+fee_fx*Inputs!$D$6-cost_acc-cost_wd*Inputs!$E$6*(1-$B503)-cost_fx*Inputs!$D$6))</f>
        <v>216001.754049586</v>
      </c>
      <c r="H503" s="0" t="n">
        <f aca="false">12*Inputs!$B$7*(MIN(1,$H$51*$C503)*(ic*Inputs!$C$7+pE+fee_fx*Inputs!$D$7-cost_acc-cost_wd*Inputs!$E$7*$E503-cost_fx*Inputs!$D$7-$F503)+(1-MIN(1,$H$51*$C503))*(1-MIN(1,Inputs!$G$7*$D503)*churn_nonbuyers)*(ic*Inputs!$C$7+fee_wd*Inputs!$E$7*(1-$B503)+fee_fx*Inputs!$D$7-cost_acc-cost_wd*Inputs!$E$7*(1-$B503)-cost_fx*Inputs!$D$7))</f>
        <v>409856.784253025</v>
      </c>
      <c r="I503" s="0" t="n">
        <f aca="false">12*Inputs!$B$8*(MIN(1,$H$52*$C503)*(ic*Inputs!$C$8+pT-cost_acc-cost_wd*Inputs!$E$8-cost_fx*Inputs!$D$8-cost_ins)+(1-MIN(1,$H$52*$C503))*(1-MIN(1,Inputs!$G$8*$D503)*churn_nonbuyers)*(ic*Inputs!$C$8+fee_wd*Inputs!$E$8*(1-$B503)+fee_fx*Inputs!$D$8-cost_acc-cost_wd*Inputs!$E$8*(1-$B503)-cost_fx*Inputs!$D$8))</f>
        <v>150603.455399742</v>
      </c>
      <c r="J503" s="0" t="n">
        <f aca="false">G503+H503+I503-fixed</f>
        <v>76461.9937023533</v>
      </c>
      <c r="K503" s="0" t="n">
        <f aca="false">12*Inputs!$B$6*(1-MIN(1,Inputs!$G$6*$D503)*churn_nonbuyers)*(ic*Inputs!$C$6+fee_wd*Inputs!$E$6*(1-$B503)+fee_fx*Inputs!$D$6-cost_acc-cost_wd*Inputs!$E$6*(1-$B503)-cost_fx*Inputs!$D$6)</f>
        <v>167102.176090896</v>
      </c>
      <c r="L503" s="0" t="n">
        <f aca="false">12*Inputs!$B$7*(1-MIN(1,Inputs!$G$7*$D503)*churn_nonbuyers)*(ic*Inputs!$C$7+fee_wd*Inputs!$E$7*(1-$B503)+fee_fx*Inputs!$D$7-cost_acc-cost_wd*Inputs!$E$7*(1-$B503)-cost_fx*Inputs!$D$7)</f>
        <v>365790.765174538</v>
      </c>
      <c r="M503" s="0" t="n">
        <f aca="false">12*Inputs!$B$8*(1-MIN(1,Inputs!$G$8*$D503)*churn_nonbuyers)*(ic*Inputs!$C$8+fee_wd*Inputs!$E$8*(1-$B503)+fee_fx*Inputs!$D$8-cost_acc-cost_wd*Inputs!$E$8*(1-$B503)-cost_fx*Inputs!$D$8)</f>
        <v>58754.836690848</v>
      </c>
      <c r="N503" s="0" t="n">
        <f aca="false">K503+L503+I503-fixed</f>
        <v>-16503.6033348248</v>
      </c>
      <c r="O503" s="0" t="n">
        <f aca="false">K503+L503+M503-fixed</f>
        <v>-108352.222043718</v>
      </c>
      <c r="P503" s="0" t="n">
        <f aca="false">12*Inputs!$B$6*(1-MIN(1,Inputs!$F$6*$D503))*(ic*Inputs!$C$6+flat_fee-cost_acc-cost_wd*Inputs!$E$6*$E503-cost_fx*Inputs!$D$6)+12*Inputs!$B$7*(1-MIN(1,Inputs!$F$7*$D503))*(ic*Inputs!$C$7+flat_fee-cost_acc-cost_wd*Inputs!$E$7*$E503-cost_fx*Inputs!$D$7)+12*Inputs!$B$8*(1-MIN(1,Inputs!$F$8*$D503))*(ic*Inputs!$C$8+flat_fee-cost_acc-cost_wd*Inputs!$E$8*$E503-cost_fx*Inputs!$D$8)-fixed</f>
        <v>-86243.2540936</v>
      </c>
    </row>
    <row r="504" customFormat="false" ht="15" hidden="false" customHeight="false" outlineLevel="0" collapsed="false">
      <c r="A504" s="0" t="n">
        <v>439</v>
      </c>
      <c r="B504" s="0" t="n">
        <v>0.308982</v>
      </c>
      <c r="C504" s="0" t="n">
        <v>0.835471</v>
      </c>
      <c r="D504" s="0" t="n">
        <v>1.77038</v>
      </c>
      <c r="E504" s="0" t="n">
        <v>1.077939</v>
      </c>
      <c r="F504" s="0" t="n">
        <v>0.359736</v>
      </c>
      <c r="G504" s="0" t="n">
        <f aca="false">12*Inputs!$B$6*(MIN(1,$H$50*$C504)*(ic*Inputs!$C$6+pS+fee_fx*Inputs!$D$6-cost_acc-cost_wd*Inputs!$E$6*$E504-cost_fx*Inputs!$D$6-$F504)+(1-MIN(1,$H$50*$C504))*(1-MIN(1,Inputs!$G$6*$D504)*churn_nonbuyers)*(ic*Inputs!$C$6+fee_wd*Inputs!$E$6*(1-$B504)+fee_fx*Inputs!$D$6-cost_acc-cost_wd*Inputs!$E$6*(1-$B504)-cost_fx*Inputs!$D$6))</f>
        <v>186608.736694252</v>
      </c>
      <c r="H504" s="0" t="n">
        <f aca="false">12*Inputs!$B$7*(MIN(1,$H$51*$C504)*(ic*Inputs!$C$7+pE+fee_fx*Inputs!$D$7-cost_acc-cost_wd*Inputs!$E$7*$E504-cost_fx*Inputs!$D$7-$F504)+(1-MIN(1,$H$51*$C504))*(1-MIN(1,Inputs!$G$7*$D504)*churn_nonbuyers)*(ic*Inputs!$C$7+fee_wd*Inputs!$E$7*(1-$B504)+fee_fx*Inputs!$D$7-cost_acc-cost_wd*Inputs!$E$7*(1-$B504)-cost_fx*Inputs!$D$7))</f>
        <v>383720.062486631</v>
      </c>
      <c r="I504" s="0" t="n">
        <f aca="false">12*Inputs!$B$8*(MIN(1,$H$52*$C504)*(ic*Inputs!$C$8+pT-cost_acc-cost_wd*Inputs!$E$8-cost_fx*Inputs!$D$8-cost_ins)+(1-MIN(1,$H$52*$C504))*(1-MIN(1,Inputs!$G$8*$D504)*churn_nonbuyers)*(ic*Inputs!$C$8+fee_wd*Inputs!$E$8*(1-$B504)+fee_fx*Inputs!$D$8-cost_acc-cost_wd*Inputs!$E$8*(1-$B504)-cost_fx*Inputs!$D$8))</f>
        <v>120428.131824</v>
      </c>
      <c r="J504" s="0" t="n">
        <f aca="false">G504+H504+I504-fixed</f>
        <v>-9243.06899511768</v>
      </c>
      <c r="K504" s="0" t="n">
        <f aca="false">12*Inputs!$B$6*(1-MIN(1,Inputs!$G$6*$D504)*churn_nonbuyers)*(ic*Inputs!$C$6+fee_wd*Inputs!$E$6*(1-$B504)+fee_fx*Inputs!$D$6-cost_acc-cost_wd*Inputs!$E$6*(1-$B504)-cost_fx*Inputs!$D$6)</f>
        <v>143199.673582752</v>
      </c>
      <c r="L504" s="0" t="n">
        <f aca="false">12*Inputs!$B$7*(1-MIN(1,Inputs!$G$7*$D504)*churn_nonbuyers)*(ic*Inputs!$C$7+fee_wd*Inputs!$E$7*(1-$B504)+fee_fx*Inputs!$D$7-cost_acc-cost_wd*Inputs!$E$7*(1-$B504)-cost_fx*Inputs!$D$7)</f>
        <v>339655.182709651</v>
      </c>
      <c r="M504" s="0" t="n">
        <f aca="false">12*Inputs!$B$8*(1-MIN(1,Inputs!$G$8*$D504)*churn_nonbuyers)*(ic*Inputs!$C$8+fee_wd*Inputs!$E$8*(1-$B504)+fee_fx*Inputs!$D$8-cost_acc-cost_wd*Inputs!$E$8*(1-$B504)-cost_fx*Inputs!$D$8)</f>
        <v>0</v>
      </c>
      <c r="N504" s="0" t="n">
        <f aca="false">K504+L504+I504-fixed</f>
        <v>-96717.0118835969</v>
      </c>
      <c r="O504" s="0" t="n">
        <f aca="false">K504+L504+M504-fixed</f>
        <v>-217145.143707597</v>
      </c>
      <c r="P504" s="0" t="n">
        <f aca="false">12*Inputs!$B$6*(1-MIN(1,Inputs!$F$6*$D504))*(ic*Inputs!$C$6+flat_fee-cost_acc-cost_wd*Inputs!$E$6*$E504-cost_fx*Inputs!$D$6)+12*Inputs!$B$7*(1-MIN(1,Inputs!$F$7*$D504))*(ic*Inputs!$C$7+flat_fee-cost_acc-cost_wd*Inputs!$E$7*$E504-cost_fx*Inputs!$D$7)+12*Inputs!$B$8*(1-MIN(1,Inputs!$F$8*$D504))*(ic*Inputs!$C$8+flat_fee-cost_acc-cost_wd*Inputs!$E$8*$E504-cost_fx*Inputs!$D$8)-fixed</f>
        <v>-383226.2654032</v>
      </c>
    </row>
    <row r="505" customFormat="false" ht="15" hidden="false" customHeight="false" outlineLevel="0" collapsed="false">
      <c r="A505" s="0" t="n">
        <v>440</v>
      </c>
      <c r="B505" s="0" t="n">
        <v>0.056983</v>
      </c>
      <c r="C505" s="0" t="n">
        <v>1.03801</v>
      </c>
      <c r="D505" s="0" t="n">
        <v>1.019075</v>
      </c>
      <c r="E505" s="0" t="n">
        <v>1.15488</v>
      </c>
      <c r="F505" s="0" t="n">
        <v>0.257376</v>
      </c>
      <c r="G505" s="0" t="n">
        <f aca="false">12*Inputs!$B$6*(MIN(1,$H$50*$C505)*(ic*Inputs!$C$6+pS+fee_fx*Inputs!$D$6-cost_acc-cost_wd*Inputs!$E$6*$E505-cost_fx*Inputs!$D$6-$F505)+(1-MIN(1,$H$50*$C505))*(1-MIN(1,Inputs!$G$6*$D505)*churn_nonbuyers)*(ic*Inputs!$C$6+fee_wd*Inputs!$E$6*(1-$B505)+fee_fx*Inputs!$D$6-cost_acc-cost_wd*Inputs!$E$6*(1-$B505)-cost_fx*Inputs!$D$6))</f>
        <v>234730.776502518</v>
      </c>
      <c r="H505" s="0" t="n">
        <f aca="false">12*Inputs!$B$7*(MIN(1,$H$51*$C505)*(ic*Inputs!$C$7+pE+fee_fx*Inputs!$D$7-cost_acc-cost_wd*Inputs!$E$7*$E505-cost_fx*Inputs!$D$7-$F505)+(1-MIN(1,$H$51*$C505))*(1-MIN(1,Inputs!$G$7*$D505)*churn_nonbuyers)*(ic*Inputs!$C$7+fee_wd*Inputs!$E$7*(1-$B505)+fee_fx*Inputs!$D$7-cost_acc-cost_wd*Inputs!$E$7*(1-$B505)-cost_fx*Inputs!$D$7))</f>
        <v>416622.280810223</v>
      </c>
      <c r="I505" s="0" t="n">
        <f aca="false">12*Inputs!$B$8*(MIN(1,$H$52*$C505)*(ic*Inputs!$C$8+pT-cost_acc-cost_wd*Inputs!$E$8-cost_fx*Inputs!$D$8-cost_ins)+(1-MIN(1,$H$52*$C505))*(1-MIN(1,Inputs!$G$8*$D505)*churn_nonbuyers)*(ic*Inputs!$C$8+fee_wd*Inputs!$E$8*(1-$B505)+fee_fx*Inputs!$D$8-cost_acc-cost_wd*Inputs!$E$8*(1-$B505)-cost_fx*Inputs!$D$8))</f>
        <v>174987.690004176</v>
      </c>
      <c r="J505" s="0" t="n">
        <f aca="false">G505+H505+I505-fixed</f>
        <v>126340.747316917</v>
      </c>
      <c r="K505" s="0" t="n">
        <f aca="false">12*Inputs!$B$6*(1-MIN(1,Inputs!$G$6*$D505)*churn_nonbuyers)*(ic*Inputs!$C$6+fee_wd*Inputs!$E$6*(1-$B505)+fee_fx*Inputs!$D$6-cost_acc-cost_wd*Inputs!$E$6*(1-$B505)-cost_fx*Inputs!$D$6)</f>
        <v>183540.27564522</v>
      </c>
      <c r="L505" s="0" t="n">
        <f aca="false">12*Inputs!$B$7*(1-MIN(1,Inputs!$G$7*$D505)*churn_nonbuyers)*(ic*Inputs!$C$7+fee_wd*Inputs!$E$7*(1-$B505)+fee_fx*Inputs!$D$7-cost_acc-cost_wd*Inputs!$E$7*(1-$B505)-cost_fx*Inputs!$D$7)</f>
        <v>382918.578987132</v>
      </c>
      <c r="M505" s="0" t="n">
        <f aca="false">12*Inputs!$B$8*(1-MIN(1,Inputs!$G$8*$D505)*churn_nonbuyers)*(ic*Inputs!$C$8+fee_wd*Inputs!$E$8*(1-$B505)+fee_fx*Inputs!$D$8-cost_acc-cost_wd*Inputs!$E$8*(1-$B505)-cost_fx*Inputs!$D$8)</f>
        <v>92777.71034436</v>
      </c>
      <c r="N505" s="0" t="n">
        <f aca="false">K505+L505+I505-fixed</f>
        <v>41446.5446365277</v>
      </c>
      <c r="O505" s="0" t="n">
        <f aca="false">K505+L505+M505-fixed</f>
        <v>-40763.435023288</v>
      </c>
      <c r="P505" s="0" t="n">
        <f aca="false">12*Inputs!$B$6*(1-MIN(1,Inputs!$F$6*$D505))*(ic*Inputs!$C$6+flat_fee-cost_acc-cost_wd*Inputs!$E$6*$E505-cost_fx*Inputs!$D$6)+12*Inputs!$B$7*(1-MIN(1,Inputs!$F$7*$D505))*(ic*Inputs!$C$7+flat_fee-cost_acc-cost_wd*Inputs!$E$7*$E505-cost_fx*Inputs!$D$7)+12*Inputs!$B$8*(1-MIN(1,Inputs!$F$8*$D505))*(ic*Inputs!$C$8+flat_fee-cost_acc-cost_wd*Inputs!$E$8*$E505-cost_fx*Inputs!$D$8)-fixed</f>
        <v>-6484.0459599999</v>
      </c>
    </row>
    <row r="506" customFormat="false" ht="15" hidden="false" customHeight="false" outlineLevel="0" collapsed="false">
      <c r="A506" s="0" t="n">
        <v>441</v>
      </c>
      <c r="B506" s="0" t="n">
        <v>0.21814</v>
      </c>
      <c r="C506" s="0" t="n">
        <v>1.035994</v>
      </c>
      <c r="D506" s="0" t="n">
        <v>1.260201</v>
      </c>
      <c r="E506" s="0" t="n">
        <v>1.055781</v>
      </c>
      <c r="F506" s="0" t="n">
        <v>0.054734</v>
      </c>
      <c r="G506" s="0" t="n">
        <f aca="false">12*Inputs!$B$6*(MIN(1,$H$50*$C506)*(ic*Inputs!$C$6+pS+fee_fx*Inputs!$D$6-cost_acc-cost_wd*Inputs!$E$6*$E506-cost_fx*Inputs!$D$6-$F506)+(1-MIN(1,$H$50*$C506))*(1-MIN(1,Inputs!$G$6*$D506)*churn_nonbuyers)*(ic*Inputs!$C$6+fee_wd*Inputs!$E$6*(1-$B506)+fee_fx*Inputs!$D$6-cost_acc-cost_wd*Inputs!$E$6*(1-$B506)-cost_fx*Inputs!$D$6))</f>
        <v>219753.128138493</v>
      </c>
      <c r="H506" s="0" t="n">
        <f aca="false">12*Inputs!$B$7*(MIN(1,$H$51*$C506)*(ic*Inputs!$C$7+pE+fee_fx*Inputs!$D$7-cost_acc-cost_wd*Inputs!$E$7*$E506-cost_fx*Inputs!$D$7-$F506)+(1-MIN(1,$H$51*$C506))*(1-MIN(1,Inputs!$G$7*$D506)*churn_nonbuyers)*(ic*Inputs!$C$7+fee_wd*Inputs!$E$7*(1-$B506)+fee_fx*Inputs!$D$7-cost_acc-cost_wd*Inputs!$E$7*(1-$B506)-cost_fx*Inputs!$D$7))</f>
        <v>425726.938823686</v>
      </c>
      <c r="I506" s="0" t="n">
        <f aca="false">12*Inputs!$B$8*(MIN(1,$H$52*$C506)*(ic*Inputs!$C$8+pT-cost_acc-cost_wd*Inputs!$E$8-cost_fx*Inputs!$D$8-cost_ins)+(1-MIN(1,$H$52*$C506))*(1-MIN(1,Inputs!$G$8*$D506)*churn_nonbuyers)*(ic*Inputs!$C$8+fee_wd*Inputs!$E$8*(1-$B506)+fee_fx*Inputs!$D$8-cost_acc-cost_wd*Inputs!$E$8*(1-$B506)-cost_fx*Inputs!$D$8))</f>
        <v>159564.709525431</v>
      </c>
      <c r="J506" s="0" t="n">
        <f aca="false">G506+H506+I506-fixed</f>
        <v>105044.776487611</v>
      </c>
      <c r="K506" s="0" t="n">
        <f aca="false">12*Inputs!$B$6*(1-MIN(1,Inputs!$G$6*$D506)*churn_nonbuyers)*(ic*Inputs!$C$6+fee_wd*Inputs!$E$6*(1-$B506)+fee_fx*Inputs!$D$6-cost_acc-cost_wd*Inputs!$E$6*(1-$B506)-cost_fx*Inputs!$D$6)</f>
        <v>159464.295692208</v>
      </c>
      <c r="L506" s="0" t="n">
        <f aca="false">12*Inputs!$B$7*(1-MIN(1,Inputs!$G$7*$D506)*churn_nonbuyers)*(ic*Inputs!$C$7+fee_wd*Inputs!$E$7*(1-$B506)+fee_fx*Inputs!$D$7-cost_acc-cost_wd*Inputs!$E$7*(1-$B506)-cost_fx*Inputs!$D$7)</f>
        <v>357732.017767325</v>
      </c>
      <c r="M506" s="0" t="n">
        <f aca="false">12*Inputs!$B$8*(1-MIN(1,Inputs!$G$8*$D506)*churn_nonbuyers)*(ic*Inputs!$C$8+fee_wd*Inputs!$E$8*(1-$B506)+fee_fx*Inputs!$D$8-cost_acc-cost_wd*Inputs!$E$8*(1-$B506)-cost_fx*Inputs!$D$8)</f>
        <v>37235.203790304</v>
      </c>
      <c r="N506" s="0" t="n">
        <f aca="false">K506+L506+I506-fixed</f>
        <v>-23238.9770150357</v>
      </c>
      <c r="O506" s="0" t="n">
        <f aca="false">K506+L506+M506-fixed</f>
        <v>-145568.482750163</v>
      </c>
      <c r="P506" s="0" t="n">
        <f aca="false">12*Inputs!$B$6*(1-MIN(1,Inputs!$F$6*$D506))*(ic*Inputs!$C$6+flat_fee-cost_acc-cost_wd*Inputs!$E$6*$E506-cost_fx*Inputs!$D$6)+12*Inputs!$B$7*(1-MIN(1,Inputs!$F$7*$D506))*(ic*Inputs!$C$7+flat_fee-cost_acc-cost_wd*Inputs!$E$7*$E506-cost_fx*Inputs!$D$7)+12*Inputs!$B$8*(1-MIN(1,Inputs!$F$8*$D506))*(ic*Inputs!$C$8+flat_fee-cost_acc-cost_wd*Inputs!$E$8*$E506-cost_fx*Inputs!$D$8)-fixed</f>
        <v>-96876.5962525599</v>
      </c>
    </row>
    <row r="507" customFormat="false" ht="15" hidden="false" customHeight="false" outlineLevel="0" collapsed="false">
      <c r="A507" s="0" t="n">
        <v>442</v>
      </c>
      <c r="B507" s="0" t="n">
        <v>0.228556</v>
      </c>
      <c r="C507" s="0" t="n">
        <v>1.140488</v>
      </c>
      <c r="D507" s="0" t="n">
        <v>1.178837</v>
      </c>
      <c r="E507" s="0" t="n">
        <v>1.276748</v>
      </c>
      <c r="F507" s="0" t="n">
        <v>0.098525</v>
      </c>
      <c r="G507" s="0" t="n">
        <f aca="false">12*Inputs!$B$6*(MIN(1,$H$50*$C507)*(ic*Inputs!$C$6+pS+fee_fx*Inputs!$D$6-cost_acc-cost_wd*Inputs!$E$6*$E507-cost_fx*Inputs!$D$6-$F507)+(1-MIN(1,$H$50*$C507))*(1-MIN(1,Inputs!$G$6*$D507)*churn_nonbuyers)*(ic*Inputs!$C$6+fee_wd*Inputs!$E$6*(1-$B507)+fee_fx*Inputs!$D$6-cost_acc-cost_wd*Inputs!$E$6*(1-$B507)-cost_fx*Inputs!$D$6))</f>
        <v>218223.542182541</v>
      </c>
      <c r="H507" s="0" t="n">
        <f aca="false">12*Inputs!$B$7*(MIN(1,$H$51*$C507)*(ic*Inputs!$C$7+pE+fee_fx*Inputs!$D$7-cost_acc-cost_wd*Inputs!$E$7*$E507-cost_fx*Inputs!$D$7-$F507)+(1-MIN(1,$H$51*$C507))*(1-MIN(1,Inputs!$G$7*$D507)*churn_nonbuyers)*(ic*Inputs!$C$7+fee_wd*Inputs!$E$7*(1-$B507)+fee_fx*Inputs!$D$7-cost_acc-cost_wd*Inputs!$E$7*(1-$B507)-cost_fx*Inputs!$D$7))</f>
        <v>400383.54222437</v>
      </c>
      <c r="I507" s="0" t="n">
        <f aca="false">12*Inputs!$B$8*(MIN(1,$H$52*$C507)*(ic*Inputs!$C$8+pT-cost_acc-cost_wd*Inputs!$E$8-cost_fx*Inputs!$D$8-cost_ins)+(1-MIN(1,$H$52*$C507))*(1-MIN(1,Inputs!$G$8*$D507)*churn_nonbuyers)*(ic*Inputs!$C$8+fee_wd*Inputs!$E$8*(1-$B507)+fee_fx*Inputs!$D$8-cost_acc-cost_wd*Inputs!$E$8*(1-$B507)-cost_fx*Inputs!$D$8))</f>
        <v>175514.247179337</v>
      </c>
      <c r="J507" s="0" t="n">
        <f aca="false">G507+H507+I507-fixed</f>
        <v>94121.3315862473</v>
      </c>
      <c r="K507" s="0" t="n">
        <f aca="false">12*Inputs!$B$6*(1-MIN(1,Inputs!$G$6*$D507)*churn_nonbuyers)*(ic*Inputs!$C$6+fee_wd*Inputs!$E$6*(1-$B507)+fee_fx*Inputs!$D$6-cost_acc-cost_wd*Inputs!$E$6*(1-$B507)-cost_fx*Inputs!$D$6)</f>
        <v>158745.156979478</v>
      </c>
      <c r="L507" s="0" t="n">
        <f aca="false">12*Inputs!$B$7*(1-MIN(1,Inputs!$G$7*$D507)*churn_nonbuyers)*(ic*Inputs!$C$7+fee_wd*Inputs!$E$7*(1-$B507)+fee_fx*Inputs!$D$7-cost_acc-cost_wd*Inputs!$E$7*(1-$B507)-cost_fx*Inputs!$D$7)</f>
        <v>357192.662411687</v>
      </c>
      <c r="M507" s="0" t="n">
        <f aca="false">12*Inputs!$B$8*(1-MIN(1,Inputs!$G$8*$D507)*churn_nonbuyers)*(ic*Inputs!$C$8+fee_wd*Inputs!$E$8*(1-$B507)+fee_fx*Inputs!$D$8-cost_acc-cost_wd*Inputs!$E$8*(1-$B507)-cost_fx*Inputs!$D$8)</f>
        <v>55141.4912908992</v>
      </c>
      <c r="N507" s="0" t="n">
        <f aca="false">K507+L507+I507-fixed</f>
        <v>-8547.93342949776</v>
      </c>
      <c r="O507" s="0" t="n">
        <f aca="false">K507+L507+M507-fixed</f>
        <v>-128920.689317935</v>
      </c>
      <c r="P507" s="0" t="n">
        <f aca="false">12*Inputs!$B$6*(1-MIN(1,Inputs!$F$6*$D507))*(ic*Inputs!$C$6+flat_fee-cost_acc-cost_wd*Inputs!$E$6*$E507-cost_fx*Inputs!$D$6)+12*Inputs!$B$7*(1-MIN(1,Inputs!$F$7*$D507))*(ic*Inputs!$C$7+flat_fee-cost_acc-cost_wd*Inputs!$E$7*$E507-cost_fx*Inputs!$D$7)+12*Inputs!$B$8*(1-MIN(1,Inputs!$F$8*$D507))*(ic*Inputs!$C$8+flat_fee-cost_acc-cost_wd*Inputs!$E$8*$E507-cost_fx*Inputs!$D$8)-fixed</f>
        <v>-138056.06003776</v>
      </c>
    </row>
    <row r="508" customFormat="false" ht="15" hidden="false" customHeight="false" outlineLevel="0" collapsed="false">
      <c r="A508" s="0" t="n">
        <v>443</v>
      </c>
      <c r="B508" s="0" t="n">
        <v>0.166871</v>
      </c>
      <c r="C508" s="0" t="n">
        <v>0.917522</v>
      </c>
      <c r="D508" s="0" t="n">
        <v>0.975245</v>
      </c>
      <c r="E508" s="0" t="n">
        <v>1.234421</v>
      </c>
      <c r="F508" s="0" t="n">
        <v>0.410381</v>
      </c>
      <c r="G508" s="0" t="n">
        <f aca="false">12*Inputs!$B$6*(MIN(1,$H$50*$C508)*(ic*Inputs!$C$6+pS+fee_fx*Inputs!$D$6-cost_acc-cost_wd*Inputs!$E$6*$E508-cost_fx*Inputs!$D$6-$F508)+(1-MIN(1,$H$50*$C508))*(1-MIN(1,Inputs!$G$6*$D508)*churn_nonbuyers)*(ic*Inputs!$C$6+fee_wd*Inputs!$E$6*(1-$B508)+fee_fx*Inputs!$D$6-cost_acc-cost_wd*Inputs!$E$6*(1-$B508)-cost_fx*Inputs!$D$6))</f>
        <v>210318.148864932</v>
      </c>
      <c r="H508" s="0" t="n">
        <f aca="false">12*Inputs!$B$7*(MIN(1,$H$51*$C508)*(ic*Inputs!$C$7+pE+fee_fx*Inputs!$D$7-cost_acc-cost_wd*Inputs!$E$7*$E508-cost_fx*Inputs!$D$7-$F508)+(1-MIN(1,$H$51*$C508))*(1-MIN(1,Inputs!$G$7*$D508)*churn_nonbuyers)*(ic*Inputs!$C$7+fee_wd*Inputs!$E$7*(1-$B508)+fee_fx*Inputs!$D$7-cost_acc-cost_wd*Inputs!$E$7*(1-$B508)-cost_fx*Inputs!$D$7))</f>
        <v>386821.964845229</v>
      </c>
      <c r="I508" s="0" t="n">
        <f aca="false">12*Inputs!$B$8*(MIN(1,$H$52*$C508)*(ic*Inputs!$C$8+pT-cost_acc-cost_wd*Inputs!$E$8-cost_fx*Inputs!$D$8-cost_ins)+(1-MIN(1,$H$52*$C508))*(1-MIN(1,Inputs!$G$8*$D508)*churn_nonbuyers)*(ic*Inputs!$C$8+fee_wd*Inputs!$E$8*(1-$B508)+fee_fx*Inputs!$D$8-cost_acc-cost_wd*Inputs!$E$8*(1-$B508)-cost_fx*Inputs!$D$8))</f>
        <v>168398.749640608</v>
      </c>
      <c r="J508" s="0" t="n">
        <f aca="false">G508+H508+I508-fixed</f>
        <v>65538.8633507688</v>
      </c>
      <c r="K508" s="0" t="n">
        <f aca="false">12*Inputs!$B$6*(1-MIN(1,Inputs!$G$6*$D508)*churn_nonbuyers)*(ic*Inputs!$C$6+fee_wd*Inputs!$E$6*(1-$B508)+fee_fx*Inputs!$D$6-cost_acc-cost_wd*Inputs!$E$6*(1-$B508)-cost_fx*Inputs!$D$6)</f>
        <v>168911.835180444</v>
      </c>
      <c r="L508" s="0" t="n">
        <f aca="false">12*Inputs!$B$7*(1-MIN(1,Inputs!$G$7*$D508)*churn_nonbuyers)*(ic*Inputs!$C$7+fee_wd*Inputs!$E$7*(1-$B508)+fee_fx*Inputs!$D$7-cost_acc-cost_wd*Inputs!$E$7*(1-$B508)-cost_fx*Inputs!$D$7)</f>
        <v>368077.049748267</v>
      </c>
      <c r="M508" s="0" t="n">
        <f aca="false">12*Inputs!$B$8*(1-MIN(1,Inputs!$G$8*$D508)*churn_nonbuyers)*(ic*Inputs!$C$8+fee_wd*Inputs!$E$8*(1-$B508)+fee_fx*Inputs!$D$8-cost_acc-cost_wd*Inputs!$E$8*(1-$B508)-cost_fx*Inputs!$D$8)</f>
        <v>101034.282042072</v>
      </c>
      <c r="N508" s="0" t="n">
        <f aca="false">K508+L508+I508-fixed</f>
        <v>5387.6345693185</v>
      </c>
      <c r="O508" s="0" t="n">
        <f aca="false">K508+L508+M508-fixed</f>
        <v>-61976.8330292173</v>
      </c>
      <c r="P508" s="0" t="n">
        <f aca="false">12*Inputs!$B$6*(1-MIN(1,Inputs!$F$6*$D508))*(ic*Inputs!$C$6+flat_fee-cost_acc-cost_wd*Inputs!$E$6*$E508-cost_fx*Inputs!$D$6)+12*Inputs!$B$7*(1-MIN(1,Inputs!$F$7*$D508))*(ic*Inputs!$C$7+flat_fee-cost_acc-cost_wd*Inputs!$E$7*$E508-cost_fx*Inputs!$D$7)+12*Inputs!$B$8*(1-MIN(1,Inputs!$F$8*$D508))*(ic*Inputs!$C$8+flat_fee-cost_acc-cost_wd*Inputs!$E$8*$E508-cost_fx*Inputs!$D$8)-fixed</f>
        <v>-18230.5764051999</v>
      </c>
    </row>
    <row r="509" customFormat="false" ht="15" hidden="false" customHeight="false" outlineLevel="0" collapsed="false">
      <c r="A509" s="0" t="n">
        <v>444</v>
      </c>
      <c r="B509" s="0" t="n">
        <v>0.586778</v>
      </c>
      <c r="C509" s="0" t="n">
        <v>1.002657</v>
      </c>
      <c r="D509" s="0" t="n">
        <v>0.788221</v>
      </c>
      <c r="E509" s="0" t="n">
        <v>1.300984</v>
      </c>
      <c r="F509" s="0" t="n">
        <v>0.133778</v>
      </c>
      <c r="G509" s="0" t="n">
        <f aca="false">12*Inputs!$B$6*(MIN(1,$H$50*$C509)*(ic*Inputs!$C$6+pS+fee_fx*Inputs!$D$6-cost_acc-cost_wd*Inputs!$E$6*$E509-cost_fx*Inputs!$D$6-$F509)+(1-MIN(1,$H$50*$C509))*(1-MIN(1,Inputs!$G$6*$D509)*churn_nonbuyers)*(ic*Inputs!$C$6+fee_wd*Inputs!$E$6*(1-$B509)+fee_fx*Inputs!$D$6-cost_acc-cost_wd*Inputs!$E$6*(1-$B509)-cost_fx*Inputs!$D$6))</f>
        <v>167115.11653053</v>
      </c>
      <c r="H509" s="0" t="n">
        <f aca="false">12*Inputs!$B$7*(MIN(1,$H$51*$C509)*(ic*Inputs!$C$7+pE+fee_fx*Inputs!$D$7-cost_acc-cost_wd*Inputs!$E$7*$E509-cost_fx*Inputs!$D$7-$F509)+(1-MIN(1,$H$51*$C509))*(1-MIN(1,Inputs!$G$7*$D509)*churn_nonbuyers)*(ic*Inputs!$C$7+fee_wd*Inputs!$E$7*(1-$B509)+fee_fx*Inputs!$D$7-cost_acc-cost_wd*Inputs!$E$7*(1-$B509)-cost_fx*Inputs!$D$7))</f>
        <v>362762.370094955</v>
      </c>
      <c r="I509" s="0" t="n">
        <f aca="false">12*Inputs!$B$8*(MIN(1,$H$52*$C509)*(ic*Inputs!$C$8+pT-cost_acc-cost_wd*Inputs!$E$8-cost_fx*Inputs!$D$8-cost_ins)+(1-MIN(1,$H$52*$C509))*(1-MIN(1,Inputs!$G$8*$D509)*churn_nonbuyers)*(ic*Inputs!$C$8+fee_wd*Inputs!$E$8*(1-$B509)+fee_fx*Inputs!$D$8-cost_acc-cost_wd*Inputs!$E$8*(1-$B509)-cost_fx*Inputs!$D$8))</f>
        <v>184383.039784864</v>
      </c>
      <c r="J509" s="0" t="n">
        <f aca="false">G509+H509+I509-fixed</f>
        <v>14260.5264103487</v>
      </c>
      <c r="K509" s="0" t="n">
        <f aca="false">12*Inputs!$B$6*(1-MIN(1,Inputs!$G$6*$D509)*churn_nonbuyers)*(ic*Inputs!$C$6+fee_wd*Inputs!$E$6*(1-$B509)+fee_fx*Inputs!$D$6-cost_acc-cost_wd*Inputs!$E$6*(1-$B509)-cost_fx*Inputs!$D$6)</f>
        <v>112488.777661954</v>
      </c>
      <c r="L509" s="0" t="n">
        <f aca="false">12*Inputs!$B$7*(1-MIN(1,Inputs!$G$7*$D509)*churn_nonbuyers)*(ic*Inputs!$C$7+fee_wd*Inputs!$E$7*(1-$B509)+fee_fx*Inputs!$D$7-cost_acc-cost_wd*Inputs!$E$7*(1-$B509)-cost_fx*Inputs!$D$7)</f>
        <v>311167.693189172</v>
      </c>
      <c r="M509" s="0" t="n">
        <f aca="false">12*Inputs!$B$8*(1-MIN(1,Inputs!$G$8*$D509)*churn_nonbuyers)*(ic*Inputs!$C$8+fee_wd*Inputs!$E$8*(1-$B509)+fee_fx*Inputs!$D$8-cost_acc-cost_wd*Inputs!$E$8*(1-$B509)-cost_fx*Inputs!$D$8)</f>
        <v>133682.282849117</v>
      </c>
      <c r="N509" s="0" t="n">
        <f aca="false">K509+L509+I509-fixed</f>
        <v>-91960.4893640103</v>
      </c>
      <c r="O509" s="0" t="n">
        <f aca="false">K509+L509+M509-fixed</f>
        <v>-142661.246299757</v>
      </c>
      <c r="P509" s="0" t="n">
        <f aca="false">12*Inputs!$B$6*(1-MIN(1,Inputs!$F$6*$D509))*(ic*Inputs!$C$6+flat_fee-cost_acc-cost_wd*Inputs!$E$6*$E509-cost_fx*Inputs!$D$6)+12*Inputs!$B$7*(1-MIN(1,Inputs!$F$7*$D509))*(ic*Inputs!$C$7+flat_fee-cost_acc-cost_wd*Inputs!$E$7*$E509-cost_fx*Inputs!$D$7)+12*Inputs!$B$8*(1-MIN(1,Inputs!$F$8*$D509))*(ic*Inputs!$C$8+flat_fee-cost_acc-cost_wd*Inputs!$E$8*$E509-cost_fx*Inputs!$D$8)-fixed</f>
        <v>44576.91818336</v>
      </c>
    </row>
    <row r="510" customFormat="false" ht="15" hidden="false" customHeight="false" outlineLevel="0" collapsed="false">
      <c r="A510" s="0" t="n">
        <v>445</v>
      </c>
      <c r="B510" s="0" t="n">
        <v>0.21705</v>
      </c>
      <c r="C510" s="0" t="n">
        <v>0.807392</v>
      </c>
      <c r="D510" s="0" t="n">
        <v>1.075286</v>
      </c>
      <c r="E510" s="0" t="n">
        <v>1.336784</v>
      </c>
      <c r="F510" s="0" t="n">
        <v>0.216372</v>
      </c>
      <c r="G510" s="0" t="n">
        <f aca="false">12*Inputs!$B$6*(MIN(1,$H$50*$C510)*(ic*Inputs!$C$6+pS+fee_fx*Inputs!$D$6-cost_acc-cost_wd*Inputs!$E$6*$E510-cost_fx*Inputs!$D$6-$F510)+(1-MIN(1,$H$50*$C510))*(1-MIN(1,Inputs!$G$6*$D510)*churn_nonbuyers)*(ic*Inputs!$C$6+fee_wd*Inputs!$E$6*(1-$B510)+fee_fx*Inputs!$D$6-cost_acc-cost_wd*Inputs!$E$6*(1-$B510)-cost_fx*Inputs!$D$6))</f>
        <v>199826.480671718</v>
      </c>
      <c r="H510" s="0" t="n">
        <f aca="false">12*Inputs!$B$7*(MIN(1,$H$51*$C510)*(ic*Inputs!$C$7+pE+fee_fx*Inputs!$D$7-cost_acc-cost_wd*Inputs!$E$7*$E510-cost_fx*Inputs!$D$7-$F510)+(1-MIN(1,$H$51*$C510))*(1-MIN(1,Inputs!$G$7*$D510)*churn_nonbuyers)*(ic*Inputs!$C$7+fee_wd*Inputs!$E$7*(1-$B510)+fee_fx*Inputs!$D$7-cost_acc-cost_wd*Inputs!$E$7*(1-$B510)-cost_fx*Inputs!$D$7))</f>
        <v>378568.805005271</v>
      </c>
      <c r="I510" s="0" t="n">
        <f aca="false">12*Inputs!$B$8*(MIN(1,$H$52*$C510)*(ic*Inputs!$C$8+pT-cost_acc-cost_wd*Inputs!$E$8-cost_fx*Inputs!$D$8-cost_ins)+(1-MIN(1,$H$52*$C510))*(1-MIN(1,Inputs!$G$8*$D510)*churn_nonbuyers)*(ic*Inputs!$C$8+fee_wd*Inputs!$E$8*(1-$B510)+fee_fx*Inputs!$D$8-cost_acc-cost_wd*Inputs!$E$8*(1-$B510)-cost_fx*Inputs!$D$8))</f>
        <v>150358.935571078</v>
      </c>
      <c r="J510" s="0" t="n">
        <f aca="false">G510+H510+I510-fixed</f>
        <v>28754.221248067</v>
      </c>
      <c r="K510" s="0" t="n">
        <f aca="false">12*Inputs!$B$6*(1-MIN(1,Inputs!$G$6*$D510)*churn_nonbuyers)*(ic*Inputs!$C$6+fee_wd*Inputs!$E$6*(1-$B510)+fee_fx*Inputs!$D$6-cost_acc-cost_wd*Inputs!$E$6*(1-$B510)-cost_fx*Inputs!$D$6)</f>
        <v>161186.33106936</v>
      </c>
      <c r="L510" s="0" t="n">
        <f aca="false">12*Inputs!$B$7*(1-MIN(1,Inputs!$G$7*$D510)*churn_nonbuyers)*(ic*Inputs!$C$7+fee_wd*Inputs!$E$7*(1-$B510)+fee_fx*Inputs!$D$7-cost_acc-cost_wd*Inputs!$E$7*(1-$B510)-cost_fx*Inputs!$D$7)</f>
        <v>359946.388913616</v>
      </c>
      <c r="M510" s="0" t="n">
        <f aca="false">12*Inputs!$B$8*(1-MIN(1,Inputs!$G$8*$D510)*churn_nonbuyers)*(ic*Inputs!$C$8+fee_wd*Inputs!$E$8*(1-$B510)+fee_fx*Inputs!$D$8-cost_acc-cost_wd*Inputs!$E$8*(1-$B510)-cost_fx*Inputs!$D$8)</f>
        <v>78142.18648368</v>
      </c>
      <c r="N510" s="0" t="n">
        <f aca="false">K510+L510+I510-fixed</f>
        <v>-28508.3444459458</v>
      </c>
      <c r="O510" s="0" t="n">
        <f aca="false">K510+L510+M510-fixed</f>
        <v>-100725.093533344</v>
      </c>
      <c r="P510" s="0" t="n">
        <f aca="false">12*Inputs!$B$6*(1-MIN(1,Inputs!$F$6*$D510))*(ic*Inputs!$C$6+flat_fee-cost_acc-cost_wd*Inputs!$E$6*$E510-cost_fx*Inputs!$D$6)+12*Inputs!$B$7*(1-MIN(1,Inputs!$F$7*$D510))*(ic*Inputs!$C$7+flat_fee-cost_acc-cost_wd*Inputs!$E$7*$E510-cost_fx*Inputs!$D$7)+12*Inputs!$B$8*(1-MIN(1,Inputs!$F$8*$D510))*(ic*Inputs!$C$8+flat_fee-cost_acc-cost_wd*Inputs!$E$8*$E510-cost_fx*Inputs!$D$8)-fixed</f>
        <v>-111389.34255424</v>
      </c>
    </row>
    <row r="511" customFormat="false" ht="15" hidden="false" customHeight="false" outlineLevel="0" collapsed="false">
      <c r="A511" s="0" t="n">
        <v>446</v>
      </c>
      <c r="B511" s="0" t="n">
        <v>0.025701</v>
      </c>
      <c r="C511" s="0" t="n">
        <v>0.952984</v>
      </c>
      <c r="D511" s="0" t="n">
        <v>1.240481</v>
      </c>
      <c r="E511" s="0" t="n">
        <v>1.361106</v>
      </c>
      <c r="F511" s="0" t="n">
        <v>0.289456</v>
      </c>
      <c r="G511" s="0" t="n">
        <f aca="false">12*Inputs!$B$6*(MIN(1,$H$50*$C511)*(ic*Inputs!$C$6+pS+fee_fx*Inputs!$D$6-cost_acc-cost_wd*Inputs!$E$6*$E511-cost_fx*Inputs!$D$6-$F511)+(1-MIN(1,$H$50*$C511))*(1-MIN(1,Inputs!$G$6*$D511)*churn_nonbuyers)*(ic*Inputs!$C$6+fee_wd*Inputs!$E$6*(1-$B511)+fee_fx*Inputs!$D$6-cost_acc-cost_wd*Inputs!$E$6*(1-$B511)-cost_fx*Inputs!$D$6))</f>
        <v>227230.585337823</v>
      </c>
      <c r="H511" s="0" t="n">
        <f aca="false">12*Inputs!$B$7*(MIN(1,$H$51*$C511)*(ic*Inputs!$C$7+pE+fee_fx*Inputs!$D$7-cost_acc-cost_wd*Inputs!$E$7*$E511-cost_fx*Inputs!$D$7-$F511)+(1-MIN(1,$H$51*$C511))*(1-MIN(1,Inputs!$G$7*$D511)*churn_nonbuyers)*(ic*Inputs!$C$7+fee_wd*Inputs!$E$7*(1-$B511)+fee_fx*Inputs!$D$7-cost_acc-cost_wd*Inputs!$E$7*(1-$B511)-cost_fx*Inputs!$D$7))</f>
        <v>390520.559965705</v>
      </c>
      <c r="I511" s="0" t="n">
        <f aca="false">12*Inputs!$B$8*(MIN(1,$H$52*$C511)*(ic*Inputs!$C$8+pT-cost_acc-cost_wd*Inputs!$E$8-cost_fx*Inputs!$D$8-cost_ins)+(1-MIN(1,$H$52*$C511))*(1-MIN(1,Inputs!$G$8*$D511)*churn_nonbuyers)*(ic*Inputs!$C$8+fee_wd*Inputs!$E$8*(1-$B511)+fee_fx*Inputs!$D$8-cost_acc-cost_wd*Inputs!$E$8*(1-$B511)-cost_fx*Inputs!$D$8))</f>
        <v>151619.678107667</v>
      </c>
      <c r="J511" s="0" t="n">
        <f aca="false">G511+H511+I511-fixed</f>
        <v>69370.823411194</v>
      </c>
      <c r="K511" s="0" t="n">
        <f aca="false">12*Inputs!$B$6*(1-MIN(1,Inputs!$G$6*$D511)*churn_nonbuyers)*(ic*Inputs!$C$6+fee_wd*Inputs!$E$6*(1-$B511)+fee_fx*Inputs!$D$6-cost_acc-cost_wd*Inputs!$E$6*(1-$B511)-cost_fx*Inputs!$D$6)</f>
        <v>185624.555055703</v>
      </c>
      <c r="L511" s="0" t="n">
        <f aca="false">12*Inputs!$B$7*(1-MIN(1,Inputs!$G$7*$D511)*churn_nonbuyers)*(ic*Inputs!$C$7+fee_wd*Inputs!$E$7*(1-$B511)+fee_fx*Inputs!$D$7-cost_acc-cost_wd*Inputs!$E$7*(1-$B511)-cost_fx*Inputs!$D$7)</f>
        <v>384631.926345422</v>
      </c>
      <c r="M511" s="0" t="n">
        <f aca="false">12*Inputs!$B$8*(1-MIN(1,Inputs!$G$8*$D511)*churn_nonbuyers)*(ic*Inputs!$C$8+fee_wd*Inputs!$E$8*(1-$B511)+fee_fx*Inputs!$D$8-cost_acc-cost_wd*Inputs!$E$8*(1-$B511)-cost_fx*Inputs!$D$8)</f>
        <v>42812.4749532816</v>
      </c>
      <c r="N511" s="0" t="n">
        <f aca="false">K511+L511+I511-fixed</f>
        <v>21876.159508792</v>
      </c>
      <c r="O511" s="0" t="n">
        <f aca="false">K511+L511+M511-fixed</f>
        <v>-86931.0436455933</v>
      </c>
      <c r="P511" s="0" t="n">
        <f aca="false">12*Inputs!$B$6*(1-MIN(1,Inputs!$F$6*$D511))*(ic*Inputs!$C$6+flat_fee-cost_acc-cost_wd*Inputs!$E$6*$E511-cost_fx*Inputs!$D$6)+12*Inputs!$B$7*(1-MIN(1,Inputs!$F$7*$D511))*(ic*Inputs!$C$7+flat_fee-cost_acc-cost_wd*Inputs!$E$7*$E511-cost_fx*Inputs!$D$7)+12*Inputs!$B$8*(1-MIN(1,Inputs!$F$8*$D511))*(ic*Inputs!$C$8+flat_fee-cost_acc-cost_wd*Inputs!$E$8*$E511-cost_fx*Inputs!$D$8)-fixed</f>
        <v>-200298.36969136</v>
      </c>
    </row>
    <row r="512" customFormat="false" ht="15" hidden="false" customHeight="false" outlineLevel="0" collapsed="false">
      <c r="A512" s="0" t="n">
        <v>447</v>
      </c>
      <c r="B512" s="0" t="n">
        <v>0.154371</v>
      </c>
      <c r="C512" s="0" t="n">
        <v>0.838307</v>
      </c>
      <c r="D512" s="0" t="n">
        <v>1.26542</v>
      </c>
      <c r="E512" s="0" t="n">
        <v>1.30763</v>
      </c>
      <c r="F512" s="0" t="n">
        <v>0.239137</v>
      </c>
      <c r="G512" s="0" t="n">
        <f aca="false">12*Inputs!$B$6*(MIN(1,$H$50*$C512)*(ic*Inputs!$C$6+pS+fee_fx*Inputs!$D$6-cost_acc-cost_wd*Inputs!$E$6*$E512-cost_fx*Inputs!$D$6-$F512)+(1-MIN(1,$H$50*$C512))*(1-MIN(1,Inputs!$G$6*$D512)*churn_nonbuyers)*(ic*Inputs!$C$6+fee_wd*Inputs!$E$6*(1-$B512)+fee_fx*Inputs!$D$6-cost_acc-cost_wd*Inputs!$E$6*(1-$B512)-cost_fx*Inputs!$D$6))</f>
        <v>207806.294590217</v>
      </c>
      <c r="H512" s="0" t="n">
        <f aca="false">12*Inputs!$B$7*(MIN(1,$H$51*$C512)*(ic*Inputs!$C$7+pE+fee_fx*Inputs!$D$7-cost_acc-cost_wd*Inputs!$E$7*$E512-cost_fx*Inputs!$D$7-$F512)+(1-MIN(1,$H$51*$C512))*(1-MIN(1,Inputs!$G$7*$D512)*churn_nonbuyers)*(ic*Inputs!$C$7+fee_wd*Inputs!$E$7*(1-$B512)+fee_fx*Inputs!$D$7-cost_acc-cost_wd*Inputs!$E$7*(1-$B512)-cost_fx*Inputs!$D$7))</f>
        <v>385359.417881235</v>
      </c>
      <c r="I512" s="0" t="n">
        <f aca="false">12*Inputs!$B$8*(MIN(1,$H$52*$C512)*(ic*Inputs!$C$8+pT-cost_acc-cost_wd*Inputs!$E$8-cost_fx*Inputs!$D$8-cost_ins)+(1-MIN(1,$H$52*$C512))*(1-MIN(1,Inputs!$G$8*$D512)*churn_nonbuyers)*(ic*Inputs!$C$8+fee_wd*Inputs!$E$8*(1-$B512)+fee_fx*Inputs!$D$8-cost_acc-cost_wd*Inputs!$E$8*(1-$B512)-cost_fx*Inputs!$D$8))</f>
        <v>135889.502778224</v>
      </c>
      <c r="J512" s="0" t="n">
        <f aca="false">G512+H512+I512-fixed</f>
        <v>29055.2152496758</v>
      </c>
      <c r="K512" s="0" t="n">
        <f aca="false">12*Inputs!$B$6*(1-MIN(1,Inputs!$G$6*$D512)*churn_nonbuyers)*(ic*Inputs!$C$6+fee_wd*Inputs!$E$6*(1-$B512)+fee_fx*Inputs!$D$6-cost_acc-cost_wd*Inputs!$E$6*(1-$B512)-cost_fx*Inputs!$D$6)</f>
        <v>168021.620285904</v>
      </c>
      <c r="L512" s="0" t="n">
        <f aca="false">12*Inputs!$B$7*(1-MIN(1,Inputs!$G$7*$D512)*churn_nonbuyers)*(ic*Inputs!$C$7+fee_wd*Inputs!$E$7*(1-$B512)+fee_fx*Inputs!$D$7-cost_acc-cost_wd*Inputs!$E$7*(1-$B512)-cost_fx*Inputs!$D$7)</f>
        <v>366507.942411542</v>
      </c>
      <c r="M512" s="0" t="n">
        <f aca="false">12*Inputs!$B$8*(1-MIN(1,Inputs!$G$8*$D512)*churn_nonbuyers)*(ic*Inputs!$C$8+fee_wd*Inputs!$E$8*(1-$B512)+fee_fx*Inputs!$D$8-cost_acc-cost_wd*Inputs!$E$8*(1-$B512)-cost_fx*Inputs!$D$8)</f>
        <v>36430.593867552</v>
      </c>
      <c r="N512" s="0" t="n">
        <f aca="false">K512+L512+I512-fixed</f>
        <v>-29580.9345243297</v>
      </c>
      <c r="O512" s="0" t="n">
        <f aca="false">K512+L512+M512-fixed</f>
        <v>-129039.843435002</v>
      </c>
      <c r="P512" s="0" t="n">
        <f aca="false">12*Inputs!$B$6*(1-MIN(1,Inputs!$F$6*$D512))*(ic*Inputs!$C$6+flat_fee-cost_acc-cost_wd*Inputs!$E$6*$E512-cost_fx*Inputs!$D$6)+12*Inputs!$B$7*(1-MIN(1,Inputs!$F$7*$D512))*(ic*Inputs!$C$7+flat_fee-cost_acc-cost_wd*Inputs!$E$7*$E512-cost_fx*Inputs!$D$7)+12*Inputs!$B$8*(1-MIN(1,Inputs!$F$8*$D512))*(ic*Inputs!$C$8+flat_fee-cost_acc-cost_wd*Inputs!$E$8*$E512-cost_fx*Inputs!$D$8)-fixed</f>
        <v>-192505.652656</v>
      </c>
    </row>
    <row r="513" customFormat="false" ht="15" hidden="false" customHeight="false" outlineLevel="0" collapsed="false">
      <c r="A513" s="0" t="n">
        <v>448</v>
      </c>
      <c r="B513" s="0" t="n">
        <v>0.517952</v>
      </c>
      <c r="C513" s="0" t="n">
        <v>1.110891</v>
      </c>
      <c r="D513" s="0" t="n">
        <v>0.967302</v>
      </c>
      <c r="E513" s="0" t="n">
        <v>1.164926</v>
      </c>
      <c r="F513" s="0" t="n">
        <v>0.166568</v>
      </c>
      <c r="G513" s="0" t="n">
        <f aca="false">12*Inputs!$B$6*(MIN(1,$H$50*$C513)*(ic*Inputs!$C$6+pS+fee_fx*Inputs!$D$6-cost_acc-cost_wd*Inputs!$E$6*$E513-cost_fx*Inputs!$D$6-$F513)+(1-MIN(1,$H$50*$C513))*(1-MIN(1,Inputs!$G$6*$D513)*churn_nonbuyers)*(ic*Inputs!$C$6+fee_wd*Inputs!$E$6*(1-$B513)+fee_fx*Inputs!$D$6-cost_acc-cost_wd*Inputs!$E$6*(1-$B513)-cost_fx*Inputs!$D$6))</f>
        <v>183293.046533621</v>
      </c>
      <c r="H513" s="0" t="n">
        <f aca="false">12*Inputs!$B$7*(MIN(1,$H$51*$C513)*(ic*Inputs!$C$7+pE+fee_fx*Inputs!$D$7-cost_acc-cost_wd*Inputs!$E$7*$E513-cost_fx*Inputs!$D$7-$F513)+(1-MIN(1,$H$51*$C513))*(1-MIN(1,Inputs!$G$7*$D513)*churn_nonbuyers)*(ic*Inputs!$C$7+fee_wd*Inputs!$E$7*(1-$B513)+fee_fx*Inputs!$D$7-cost_acc-cost_wd*Inputs!$E$7*(1-$B513)-cost_fx*Inputs!$D$7))</f>
        <v>388041.46476564</v>
      </c>
      <c r="I513" s="0" t="n">
        <f aca="false">12*Inputs!$B$8*(MIN(1,$H$52*$C513)*(ic*Inputs!$C$8+pT-cost_acc-cost_wd*Inputs!$E$8-cost_fx*Inputs!$D$8-cost_ins)+(1-MIN(1,$H$52*$C513))*(1-MIN(1,Inputs!$G$8*$D513)*churn_nonbuyers)*(ic*Inputs!$C$8+fee_wd*Inputs!$E$8*(1-$B513)+fee_fx*Inputs!$D$8-cost_acc-cost_wd*Inputs!$E$8*(1-$B513)-cost_fx*Inputs!$D$8))</f>
        <v>181779.55844971</v>
      </c>
      <c r="J513" s="0" t="n">
        <f aca="false">G513+H513+I513-fixed</f>
        <v>53114.0697489702</v>
      </c>
      <c r="K513" s="0" t="n">
        <f aca="false">12*Inputs!$B$6*(1-MIN(1,Inputs!$G$6*$D513)*churn_nonbuyers)*(ic*Inputs!$C$6+fee_wd*Inputs!$E$6*(1-$B513)+fee_fx*Inputs!$D$6-cost_acc-cost_wd*Inputs!$E$6*(1-$B513)-cost_fx*Inputs!$D$6)</f>
        <v>120871.823079629</v>
      </c>
      <c r="L513" s="0" t="n">
        <f aca="false">12*Inputs!$B$7*(1-MIN(1,Inputs!$G$7*$D513)*churn_nonbuyers)*(ic*Inputs!$C$7+fee_wd*Inputs!$E$7*(1-$B513)+fee_fx*Inputs!$D$7-cost_acc-cost_wd*Inputs!$E$7*(1-$B513)-cost_fx*Inputs!$D$7)</f>
        <v>319078.816151777</v>
      </c>
      <c r="M513" s="0" t="n">
        <f aca="false">12*Inputs!$B$8*(1-MIN(1,Inputs!$G$8*$D513)*churn_nonbuyers)*(ic*Inputs!$C$8+fee_wd*Inputs!$E$8*(1-$B513)+fee_fx*Inputs!$D$8-cost_acc-cost_wd*Inputs!$E$8*(1-$B513)-cost_fx*Inputs!$D$8)</f>
        <v>97363.2808249344</v>
      </c>
      <c r="N513" s="0" t="n">
        <f aca="false">K513+L513+I513-fixed</f>
        <v>-78269.8023188839</v>
      </c>
      <c r="O513" s="0" t="n">
        <f aca="false">K513+L513+M513-fixed</f>
        <v>-162686.079943659</v>
      </c>
      <c r="P513" s="0" t="n">
        <f aca="false">12*Inputs!$B$6*(1-MIN(1,Inputs!$F$6*$D513))*(ic*Inputs!$C$6+flat_fee-cost_acc-cost_wd*Inputs!$E$6*$E513-cost_fx*Inputs!$D$6)+12*Inputs!$B$7*(1-MIN(1,Inputs!$F$7*$D513))*(ic*Inputs!$C$7+flat_fee-cost_acc-cost_wd*Inputs!$E$7*$E513-cost_fx*Inputs!$D$7)+12*Inputs!$B$8*(1-MIN(1,Inputs!$F$8*$D513))*(ic*Inputs!$C$8+flat_fee-cost_acc-cost_wd*Inputs!$E$8*$E513-cost_fx*Inputs!$D$8)-fixed</f>
        <v>16369.0256604801</v>
      </c>
    </row>
    <row r="514" customFormat="false" ht="15" hidden="false" customHeight="false" outlineLevel="0" collapsed="false">
      <c r="A514" s="0" t="n">
        <v>449</v>
      </c>
      <c r="B514" s="0" t="n">
        <v>0.463679</v>
      </c>
      <c r="C514" s="0" t="n">
        <v>0.670362</v>
      </c>
      <c r="D514" s="0" t="n">
        <v>0.924717</v>
      </c>
      <c r="E514" s="0" t="n">
        <v>1.050492</v>
      </c>
      <c r="F514" s="0" t="n">
        <v>0.297121</v>
      </c>
      <c r="G514" s="0" t="n">
        <f aca="false">12*Inputs!$B$6*(MIN(1,$H$50*$C514)*(ic*Inputs!$C$6+pS+fee_fx*Inputs!$D$6-cost_acc-cost_wd*Inputs!$E$6*$E514-cost_fx*Inputs!$D$6-$F514)+(1-MIN(1,$H$50*$C514))*(1-MIN(1,Inputs!$G$6*$D514)*churn_nonbuyers)*(ic*Inputs!$C$6+fee_wd*Inputs!$E$6*(1-$B514)+fee_fx*Inputs!$D$6-cost_acc-cost_wd*Inputs!$E$6*(1-$B514)-cost_fx*Inputs!$D$6))</f>
        <v>165600.81821252</v>
      </c>
      <c r="H514" s="0" t="n">
        <f aca="false">12*Inputs!$B$7*(MIN(1,$H$51*$C514)*(ic*Inputs!$C$7+pE+fee_fx*Inputs!$D$7-cost_acc-cost_wd*Inputs!$E$7*$E514-cost_fx*Inputs!$D$7-$F514)+(1-MIN(1,$H$51*$C514))*(1-MIN(1,Inputs!$G$7*$D514)*churn_nonbuyers)*(ic*Inputs!$C$7+fee_wd*Inputs!$E$7*(1-$B514)+fee_fx*Inputs!$D$7-cost_acc-cost_wd*Inputs!$E$7*(1-$B514)-cost_fx*Inputs!$D$7))</f>
        <v>370358.480888996</v>
      </c>
      <c r="I514" s="0" t="n">
        <f aca="false">12*Inputs!$B$8*(MIN(1,$H$52*$C514)*(ic*Inputs!$C$8+pT-cost_acc-cost_wd*Inputs!$E$8-cost_fx*Inputs!$D$8-cost_ins)+(1-MIN(1,$H$52*$C514))*(1-MIN(1,Inputs!$G$8*$D514)*churn_nonbuyers)*(ic*Inputs!$C$8+fee_wd*Inputs!$E$8*(1-$B514)+fee_fx*Inputs!$D$8-cost_acc-cost_wd*Inputs!$E$8*(1-$B514)-cost_fx*Inputs!$D$8))</f>
        <v>153562.273637306</v>
      </c>
      <c r="J514" s="0" t="n">
        <f aca="false">G514+H514+I514-fixed</f>
        <v>-10478.4272611781</v>
      </c>
      <c r="K514" s="0" t="n">
        <f aca="false">12*Inputs!$B$6*(1-MIN(1,Inputs!$G$6*$D514)*churn_nonbuyers)*(ic*Inputs!$C$6+fee_wd*Inputs!$E$6*(1-$B514)+fee_fx*Inputs!$D$6-cost_acc-cost_wd*Inputs!$E$6*(1-$B514)-cost_fx*Inputs!$D$6)</f>
        <v>128596.23398767</v>
      </c>
      <c r="L514" s="0" t="n">
        <f aca="false">12*Inputs!$B$7*(1-MIN(1,Inputs!$G$7*$D514)*churn_nonbuyers)*(ic*Inputs!$C$7+fee_wd*Inputs!$E$7*(1-$B514)+fee_fx*Inputs!$D$7-cost_acc-cost_wd*Inputs!$E$7*(1-$B514)-cost_fx*Inputs!$D$7)</f>
        <v>327097.141576602</v>
      </c>
      <c r="M514" s="0" t="n">
        <f aca="false">12*Inputs!$B$8*(1-MIN(1,Inputs!$G$8*$D514)*churn_nonbuyers)*(ic*Inputs!$C$8+fee_wd*Inputs!$E$8*(1-$B514)+fee_fx*Inputs!$D$8-cost_acc-cost_wd*Inputs!$E$8*(1-$B514)-cost_fx*Inputs!$D$8)</f>
        <v>107270.802129125</v>
      </c>
      <c r="N514" s="0" t="n">
        <f aca="false">K514+L514+I514-fixed</f>
        <v>-90744.3507984229</v>
      </c>
      <c r="O514" s="0" t="n">
        <f aca="false">K514+L514+M514-fixed</f>
        <v>-137035.822306604</v>
      </c>
      <c r="P514" s="0" t="n">
        <f aca="false">12*Inputs!$B$6*(1-MIN(1,Inputs!$F$6*$D514))*(ic*Inputs!$C$6+flat_fee-cost_acc-cost_wd*Inputs!$E$6*$E514-cost_fx*Inputs!$D$6)+12*Inputs!$B$7*(1-MIN(1,Inputs!$F$7*$D514))*(ic*Inputs!$C$7+flat_fee-cost_acc-cost_wd*Inputs!$E$7*$E514-cost_fx*Inputs!$D$7)+12*Inputs!$B$8*(1-MIN(1,Inputs!$F$8*$D514))*(ic*Inputs!$C$8+flat_fee-cost_acc-cost_wd*Inputs!$E$8*$E514-cost_fx*Inputs!$D$8)-fixed</f>
        <v>90201.36220736</v>
      </c>
    </row>
    <row r="515" customFormat="false" ht="15" hidden="false" customHeight="false" outlineLevel="0" collapsed="false">
      <c r="A515" s="0" t="n">
        <v>450</v>
      </c>
      <c r="B515" s="0" t="n">
        <v>0.479892</v>
      </c>
      <c r="C515" s="0" t="n">
        <v>0.695392</v>
      </c>
      <c r="D515" s="0" t="n">
        <v>1.344651</v>
      </c>
      <c r="E515" s="0" t="n">
        <v>1.335706</v>
      </c>
      <c r="F515" s="0" t="n">
        <v>0.098096</v>
      </c>
      <c r="G515" s="0" t="n">
        <f aca="false">12*Inputs!$B$6*(MIN(1,$H$50*$C515)*(ic*Inputs!$C$6+pS+fee_fx*Inputs!$D$6-cost_acc-cost_wd*Inputs!$E$6*$E515-cost_fx*Inputs!$D$6-$F515)+(1-MIN(1,$H$50*$C515))*(1-MIN(1,Inputs!$G$6*$D515)*churn_nonbuyers)*(ic*Inputs!$C$6+fee_wd*Inputs!$E$6*(1-$B515)+fee_fx*Inputs!$D$6-cost_acc-cost_wd*Inputs!$E$6*(1-$B515)-cost_fx*Inputs!$D$6))</f>
        <v>160871.535780387</v>
      </c>
      <c r="H515" s="0" t="n">
        <f aca="false">12*Inputs!$B$7*(MIN(1,$H$51*$C515)*(ic*Inputs!$C$7+pE+fee_fx*Inputs!$D$7-cost_acc-cost_wd*Inputs!$E$7*$E515-cost_fx*Inputs!$D$7-$F515)+(1-MIN(1,$H$51*$C515))*(1-MIN(1,Inputs!$G$7*$D515)*churn_nonbuyers)*(ic*Inputs!$C$7+fee_wd*Inputs!$E$7*(1-$B515)+fee_fx*Inputs!$D$7-cost_acc-cost_wd*Inputs!$E$7*(1-$B515)-cost_fx*Inputs!$D$7))</f>
        <v>352420.671686515</v>
      </c>
      <c r="I515" s="0" t="n">
        <f aca="false">12*Inputs!$B$8*(MIN(1,$H$52*$C515)*(ic*Inputs!$C$8+pT-cost_acc-cost_wd*Inputs!$E$8-cost_fx*Inputs!$D$8-cost_ins)+(1-MIN(1,$H$52*$C515))*(1-MIN(1,Inputs!$G$8*$D515)*churn_nonbuyers)*(ic*Inputs!$C$8+fee_wd*Inputs!$E$8*(1-$B515)+fee_fx*Inputs!$D$8-cost_acc-cost_wd*Inputs!$E$8*(1-$B515)-cost_fx*Inputs!$D$8))</f>
        <v>109382.765229191</v>
      </c>
      <c r="J515" s="0" t="n">
        <f aca="false">G515+H515+I515-fixed</f>
        <v>-77325.0273039073</v>
      </c>
      <c r="K515" s="0" t="n">
        <f aca="false">12*Inputs!$B$6*(1-MIN(1,Inputs!$G$6*$D515)*churn_nonbuyers)*(ic*Inputs!$C$6+fee_wd*Inputs!$E$6*(1-$B515)+fee_fx*Inputs!$D$6-cost_acc-cost_wd*Inputs!$E$6*(1-$B515)-cost_fx*Inputs!$D$6)</f>
        <v>123587.538175382</v>
      </c>
      <c r="L515" s="0" t="n">
        <f aca="false">12*Inputs!$B$7*(1-MIN(1,Inputs!$G$7*$D515)*churn_nonbuyers)*(ic*Inputs!$C$7+fee_wd*Inputs!$E$7*(1-$B515)+fee_fx*Inputs!$D$7-cost_acc-cost_wd*Inputs!$E$7*(1-$B515)-cost_fx*Inputs!$D$7)</f>
        <v>320618.294457229</v>
      </c>
      <c r="M515" s="0" t="n">
        <f aca="false">12*Inputs!$B$8*(1-MIN(1,Inputs!$G$8*$D515)*churn_nonbuyers)*(ic*Inputs!$C$8+fee_wd*Inputs!$E$8*(1-$B515)+fee_fx*Inputs!$D$8-cost_acc-cost_wd*Inputs!$E$8*(1-$B515)-cost_fx*Inputs!$D$8)</f>
        <v>17820.9753784512</v>
      </c>
      <c r="N515" s="0" t="n">
        <f aca="false">K515+L515+I515-fixed</f>
        <v>-146411.402138197</v>
      </c>
      <c r="O515" s="0" t="n">
        <f aca="false">K515+L515+M515-fixed</f>
        <v>-237973.191988937</v>
      </c>
      <c r="P515" s="0" t="n">
        <f aca="false">12*Inputs!$B$6*(1-MIN(1,Inputs!$F$6*$D515))*(ic*Inputs!$C$6+flat_fee-cost_acc-cost_wd*Inputs!$E$6*$E515-cost_fx*Inputs!$D$6)+12*Inputs!$B$7*(1-MIN(1,Inputs!$F$7*$D515))*(ic*Inputs!$C$7+flat_fee-cost_acc-cost_wd*Inputs!$E$7*$E515-cost_fx*Inputs!$D$7)+12*Inputs!$B$8*(1-MIN(1,Inputs!$F$8*$D515))*(ic*Inputs!$C$8+flat_fee-cost_acc-cost_wd*Inputs!$E$8*$E515-cost_fx*Inputs!$D$8)-fixed</f>
        <v>-241143.00306256</v>
      </c>
    </row>
    <row r="516" customFormat="false" ht="15" hidden="false" customHeight="false" outlineLevel="0" collapsed="false">
      <c r="A516" s="0" t="n">
        <v>451</v>
      </c>
      <c r="B516" s="0" t="n">
        <v>0.486506</v>
      </c>
      <c r="C516" s="0" t="n">
        <v>0.841727</v>
      </c>
      <c r="D516" s="0" t="n">
        <v>1.390547</v>
      </c>
      <c r="E516" s="0" t="n">
        <v>1.104162</v>
      </c>
      <c r="F516" s="0" t="n">
        <v>0.262609</v>
      </c>
      <c r="G516" s="0" t="n">
        <f aca="false">12*Inputs!$B$6*(MIN(1,$H$50*$C516)*(ic*Inputs!$C$6+pS+fee_fx*Inputs!$D$6-cost_acc-cost_wd*Inputs!$E$6*$E516-cost_fx*Inputs!$D$6-$F516)+(1-MIN(1,$H$50*$C516))*(1-MIN(1,Inputs!$G$6*$D516)*churn_nonbuyers)*(ic*Inputs!$C$6+fee_wd*Inputs!$E$6*(1-$B516)+fee_fx*Inputs!$D$6-cost_acc-cost_wd*Inputs!$E$6*(1-$B516)-cost_fx*Inputs!$D$6))</f>
        <v>168907.2633047</v>
      </c>
      <c r="H516" s="0" t="n">
        <f aca="false">12*Inputs!$B$7*(MIN(1,$H$51*$C516)*(ic*Inputs!$C$7+pE+fee_fx*Inputs!$D$7-cost_acc-cost_wd*Inputs!$E$7*$E516-cost_fx*Inputs!$D$7-$F516)+(1-MIN(1,$H$51*$C516))*(1-MIN(1,Inputs!$G$7*$D516)*churn_nonbuyers)*(ic*Inputs!$C$7+fee_wd*Inputs!$E$7*(1-$B516)+fee_fx*Inputs!$D$7-cost_acc-cost_wd*Inputs!$E$7*(1-$B516)-cost_fx*Inputs!$D$7))</f>
        <v>372678.446353276</v>
      </c>
      <c r="I516" s="0" t="n">
        <f aca="false">12*Inputs!$B$8*(MIN(1,$H$52*$C516)*(ic*Inputs!$C$8+pT-cost_acc-cost_wd*Inputs!$E$8-cost_fx*Inputs!$D$8-cost_ins)+(1-MIN(1,$H$52*$C516))*(1-MIN(1,Inputs!$G$8*$D516)*churn_nonbuyers)*(ic*Inputs!$C$8+fee_wd*Inputs!$E$8*(1-$B516)+fee_fx*Inputs!$D$8-cost_acc-cost_wd*Inputs!$E$8*(1-$B516)-cost_fx*Inputs!$D$8))</f>
        <v>124643.440913949</v>
      </c>
      <c r="J516" s="0" t="n">
        <f aca="false">G516+H516+I516-fixed</f>
        <v>-33770.8494280758</v>
      </c>
      <c r="K516" s="0" t="n">
        <f aca="false">12*Inputs!$B$6*(1-MIN(1,Inputs!$G$6*$D516)*churn_nonbuyers)*(ic*Inputs!$C$6+fee_wd*Inputs!$E$6*(1-$B516)+fee_fx*Inputs!$D$6-cost_acc-cost_wd*Inputs!$E$6*(1-$B516)-cost_fx*Inputs!$D$6)</f>
        <v>122397.29034323</v>
      </c>
      <c r="L516" s="0" t="n">
        <f aca="false">12*Inputs!$B$7*(1-MIN(1,Inputs!$G$7*$D516)*churn_nonbuyers)*(ic*Inputs!$C$7+fee_wd*Inputs!$E$7*(1-$B516)+fee_fx*Inputs!$D$7-cost_acc-cost_wd*Inputs!$E$7*(1-$B516)-cost_fx*Inputs!$D$7)</f>
        <v>319245.600349938</v>
      </c>
      <c r="M516" s="0" t="n">
        <f aca="false">12*Inputs!$B$8*(1-MIN(1,Inputs!$G$8*$D516)*churn_nonbuyers)*(ic*Inputs!$C$8+fee_wd*Inputs!$E$8*(1-$B516)+fee_fx*Inputs!$D$8-cost_acc-cost_wd*Inputs!$E$8*(1-$B516)-cost_fx*Inputs!$D$8)</f>
        <v>8066.25125507522</v>
      </c>
      <c r="N516" s="0" t="n">
        <f aca="false">K516+L516+I516-fixed</f>
        <v>-133713.668392883</v>
      </c>
      <c r="O516" s="0" t="n">
        <f aca="false">K516+L516+M516-fixed</f>
        <v>-250290.858051756</v>
      </c>
      <c r="P516" s="0" t="n">
        <f aca="false">12*Inputs!$B$6*(1-MIN(1,Inputs!$F$6*$D516))*(ic*Inputs!$C$6+flat_fee-cost_acc-cost_wd*Inputs!$E$6*$E516-cost_fx*Inputs!$D$6)+12*Inputs!$B$7*(1-MIN(1,Inputs!$F$7*$D516))*(ic*Inputs!$C$7+flat_fee-cost_acc-cost_wd*Inputs!$E$7*$E516-cost_fx*Inputs!$D$7)+12*Inputs!$B$8*(1-MIN(1,Inputs!$F$8*$D516))*(ic*Inputs!$C$8+flat_fee-cost_acc-cost_wd*Inputs!$E$8*$E516-cost_fx*Inputs!$D$8)-fixed</f>
        <v>-185003.13502864</v>
      </c>
    </row>
    <row r="517" customFormat="false" ht="15" hidden="false" customHeight="false" outlineLevel="0" collapsed="false">
      <c r="A517" s="0" t="n">
        <v>452</v>
      </c>
      <c r="B517" s="0" t="n">
        <v>0.13386</v>
      </c>
      <c r="C517" s="0" t="n">
        <v>1.032454</v>
      </c>
      <c r="D517" s="0" t="n">
        <v>1.063789</v>
      </c>
      <c r="E517" s="0" t="n">
        <v>1.12688</v>
      </c>
      <c r="F517" s="0" t="n">
        <v>0.082665</v>
      </c>
      <c r="G517" s="0" t="n">
        <f aca="false">12*Inputs!$B$6*(MIN(1,$H$50*$C517)*(ic*Inputs!$C$6+pS+fee_fx*Inputs!$D$6-cost_acc-cost_wd*Inputs!$E$6*$E517-cost_fx*Inputs!$D$6-$F517)+(1-MIN(1,$H$50*$C517))*(1-MIN(1,Inputs!$G$6*$D517)*churn_nonbuyers)*(ic*Inputs!$C$6+fee_wd*Inputs!$E$6*(1-$B517)+fee_fx*Inputs!$D$6-cost_acc-cost_wd*Inputs!$E$6*(1-$B517)-cost_fx*Inputs!$D$6))</f>
        <v>229266.418775782</v>
      </c>
      <c r="H517" s="0" t="n">
        <f aca="false">12*Inputs!$B$7*(MIN(1,$H$51*$C517)*(ic*Inputs!$C$7+pE+fee_fx*Inputs!$D$7-cost_acc-cost_wd*Inputs!$E$7*$E517-cost_fx*Inputs!$D$7-$F517)+(1-MIN(1,$H$51*$C517))*(1-MIN(1,Inputs!$G$7*$D517)*churn_nonbuyers)*(ic*Inputs!$C$7+fee_wd*Inputs!$E$7*(1-$B517)+fee_fx*Inputs!$D$7-cost_acc-cost_wd*Inputs!$E$7*(1-$B517)-cost_fx*Inputs!$D$7))</f>
        <v>423560.006695486</v>
      </c>
      <c r="I517" s="0" t="n">
        <f aca="false">12*Inputs!$B$8*(MIN(1,$H$52*$C517)*(ic*Inputs!$C$8+pT-cost_acc-cost_wd*Inputs!$E$8-cost_fx*Inputs!$D$8-cost_ins)+(1-MIN(1,$H$52*$C517))*(1-MIN(1,Inputs!$G$8*$D517)*churn_nonbuyers)*(ic*Inputs!$C$8+fee_wd*Inputs!$E$8*(1-$B517)+fee_fx*Inputs!$D$8-cost_acc-cost_wd*Inputs!$E$8*(1-$B517)-cost_fx*Inputs!$D$8))</f>
        <v>171477.338513456</v>
      </c>
      <c r="J517" s="0" t="n">
        <f aca="false">G517+H517+I517-fixed</f>
        <v>124303.763984724</v>
      </c>
      <c r="K517" s="0" t="n">
        <f aca="false">12*Inputs!$B$6*(1-MIN(1,Inputs!$G$6*$D517)*churn_nonbuyers)*(ic*Inputs!$C$6+fee_wd*Inputs!$E$6*(1-$B517)+fee_fx*Inputs!$D$6-cost_acc-cost_wd*Inputs!$E$6*(1-$B517)-cost_fx*Inputs!$D$6)</f>
        <v>172626.438207888</v>
      </c>
      <c r="L517" s="0" t="n">
        <f aca="false">12*Inputs!$B$7*(1-MIN(1,Inputs!$G$7*$D517)*churn_nonbuyers)*(ic*Inputs!$C$7+fee_wd*Inputs!$E$7*(1-$B517)+fee_fx*Inputs!$D$7-cost_acc-cost_wd*Inputs!$E$7*(1-$B517)-cost_fx*Inputs!$D$7)</f>
        <v>371671.731052733</v>
      </c>
      <c r="M517" s="0" t="n">
        <f aca="false">12*Inputs!$B$8*(1-MIN(1,Inputs!$G$8*$D517)*churn_nonbuyers)*(ic*Inputs!$C$8+fee_wd*Inputs!$E$8*(1-$B517)+fee_fx*Inputs!$D$8-cost_acc-cost_wd*Inputs!$E$8*(1-$B517)-cost_fx*Inputs!$D$8)</f>
        <v>81704.808810144</v>
      </c>
      <c r="N517" s="0" t="n">
        <f aca="false">K517+L517+I517-fixed</f>
        <v>15775.5077740769</v>
      </c>
      <c r="O517" s="0" t="n">
        <f aca="false">K517+L517+M517-fixed</f>
        <v>-73997.0219292352</v>
      </c>
      <c r="P517" s="0" t="n">
        <f aca="false">12*Inputs!$B$6*(1-MIN(1,Inputs!$F$6*$D517))*(ic*Inputs!$C$6+flat_fee-cost_acc-cost_wd*Inputs!$E$6*$E517-cost_fx*Inputs!$D$6)+12*Inputs!$B$7*(1-MIN(1,Inputs!$F$7*$D517))*(ic*Inputs!$C$7+flat_fee-cost_acc-cost_wd*Inputs!$E$7*$E517-cost_fx*Inputs!$D$7)+12*Inputs!$B$8*(1-MIN(1,Inputs!$F$8*$D517))*(ic*Inputs!$C$8+flat_fee-cost_acc-cost_wd*Inputs!$E$8*$E517-cost_fx*Inputs!$D$8)-fixed</f>
        <v>-18370.1115952001</v>
      </c>
    </row>
    <row r="518" customFormat="false" ht="15" hidden="false" customHeight="false" outlineLevel="0" collapsed="false">
      <c r="A518" s="0" t="n">
        <v>453</v>
      </c>
      <c r="B518" s="0" t="n">
        <v>0.14859</v>
      </c>
      <c r="C518" s="0" t="n">
        <v>0.653465</v>
      </c>
      <c r="D518" s="0" t="n">
        <v>1.197618</v>
      </c>
      <c r="E518" s="0" t="n">
        <v>1.02553</v>
      </c>
      <c r="F518" s="0" t="n">
        <v>0.074471</v>
      </c>
      <c r="G518" s="0" t="n">
        <f aca="false">12*Inputs!$B$6*(MIN(1,$H$50*$C518)*(ic*Inputs!$C$6+pS+fee_fx*Inputs!$D$6-cost_acc-cost_wd*Inputs!$E$6*$E518-cost_fx*Inputs!$D$6-$F518)+(1-MIN(1,$H$50*$C518))*(1-MIN(1,Inputs!$G$6*$D518)*churn_nonbuyers)*(ic*Inputs!$C$6+fee_wd*Inputs!$E$6*(1-$B518)+fee_fx*Inputs!$D$6-cost_acc-cost_wd*Inputs!$E$6*(1-$B518)-cost_fx*Inputs!$D$6))</f>
        <v>207078.42882652</v>
      </c>
      <c r="H518" s="0" t="n">
        <f aca="false">12*Inputs!$B$7*(MIN(1,$H$51*$C518)*(ic*Inputs!$C$7+pE+fee_fx*Inputs!$D$7-cost_acc-cost_wd*Inputs!$E$7*$E518-cost_fx*Inputs!$D$7-$F518)+(1-MIN(1,$H$51*$C518))*(1-MIN(1,Inputs!$G$7*$D518)*churn_nonbuyers)*(ic*Inputs!$C$7+fee_wd*Inputs!$E$7*(1-$B518)+fee_fx*Inputs!$D$7-cost_acc-cost_wd*Inputs!$E$7*(1-$B518)-cost_fx*Inputs!$D$7))</f>
        <v>409802.128868684</v>
      </c>
      <c r="I518" s="0" t="n">
        <f aca="false">12*Inputs!$B$8*(MIN(1,$H$52*$C518)*(ic*Inputs!$C$8+pT-cost_acc-cost_wd*Inputs!$E$8-cost_fx*Inputs!$D$8-cost_ins)+(1-MIN(1,$H$52*$C518))*(1-MIN(1,Inputs!$G$8*$D518)*churn_nonbuyers)*(ic*Inputs!$C$8+fee_wd*Inputs!$E$8*(1-$B518)+fee_fx*Inputs!$D$8-cost_acc-cost_wd*Inputs!$E$8*(1-$B518)-cost_fx*Inputs!$D$8))</f>
        <v>122198.137123917</v>
      </c>
      <c r="J518" s="0" t="n">
        <f aca="false">G518+H518+I518-fixed</f>
        <v>39078.6948191208</v>
      </c>
      <c r="K518" s="0" t="n">
        <f aca="false">12*Inputs!$B$6*(1-MIN(1,Inputs!$G$6*$D518)*churn_nonbuyers)*(ic*Inputs!$C$6+fee_wd*Inputs!$E$6*(1-$B518)+fee_fx*Inputs!$D$6-cost_acc-cost_wd*Inputs!$E$6*(1-$B518)-cost_fx*Inputs!$D$6)</f>
        <v>169412.319782064</v>
      </c>
      <c r="L518" s="0" t="n">
        <f aca="false">12*Inputs!$B$7*(1-MIN(1,Inputs!$G$7*$D518)*churn_nonbuyers)*(ic*Inputs!$C$7+fee_wd*Inputs!$E$7*(1-$B518)+fee_fx*Inputs!$D$7-cost_acc-cost_wd*Inputs!$E$7*(1-$B518)-cost_fx*Inputs!$D$7)</f>
        <v>368085.414205239</v>
      </c>
      <c r="M518" s="0" t="n">
        <f aca="false">12*Inputs!$B$8*(1-MIN(1,Inputs!$G$8*$D518)*churn_nonbuyers)*(ic*Inputs!$C$8+fee_wd*Inputs!$E$8*(1-$B518)+fee_fx*Inputs!$D$8-cost_acc-cost_wd*Inputs!$E$8*(1-$B518)-cost_fx*Inputs!$D$8)</f>
        <v>51615.175729632</v>
      </c>
      <c r="N518" s="0" t="n">
        <f aca="false">K518+L518+I518-fixed</f>
        <v>-40304.1288887803</v>
      </c>
      <c r="O518" s="0" t="n">
        <f aca="false">K518+L518+M518-fixed</f>
        <v>-110887.090283065</v>
      </c>
      <c r="P518" s="0" t="n">
        <f aca="false">12*Inputs!$B$6*(1-MIN(1,Inputs!$F$6*$D518))*(ic*Inputs!$C$6+flat_fee-cost_acc-cost_wd*Inputs!$E$6*$E518-cost_fx*Inputs!$D$6)+12*Inputs!$B$7*(1-MIN(1,Inputs!$F$7*$D518))*(ic*Inputs!$C$7+flat_fee-cost_acc-cost_wd*Inputs!$E$7*$E518-cost_fx*Inputs!$D$7)+12*Inputs!$B$8*(1-MIN(1,Inputs!$F$8*$D518))*(ic*Inputs!$C$8+flat_fee-cost_acc-cost_wd*Inputs!$E$8*$E518-cost_fx*Inputs!$D$8)-fixed</f>
        <v>-50788.4384944</v>
      </c>
    </row>
    <row r="519" customFormat="false" ht="15" hidden="false" customHeight="false" outlineLevel="0" collapsed="false">
      <c r="A519" s="0" t="n">
        <v>454</v>
      </c>
      <c r="B519" s="0" t="n">
        <v>0.239883</v>
      </c>
      <c r="C519" s="0" t="n">
        <v>1.058017</v>
      </c>
      <c r="D519" s="0" t="n">
        <v>1.176084</v>
      </c>
      <c r="E519" s="0" t="n">
        <v>1.233665</v>
      </c>
      <c r="F519" s="0" t="n">
        <v>0.194866</v>
      </c>
      <c r="G519" s="0" t="n">
        <f aca="false">12*Inputs!$B$6*(MIN(1,$H$50*$C519)*(ic*Inputs!$C$6+pS+fee_fx*Inputs!$D$6-cost_acc-cost_wd*Inputs!$E$6*$E519-cost_fx*Inputs!$D$6-$F519)+(1-MIN(1,$H$50*$C519))*(1-MIN(1,Inputs!$G$6*$D519)*churn_nonbuyers)*(ic*Inputs!$C$6+fee_wd*Inputs!$E$6*(1-$B519)+fee_fx*Inputs!$D$6-cost_acc-cost_wd*Inputs!$E$6*(1-$B519)-cost_fx*Inputs!$D$6))</f>
        <v>211240.30512687</v>
      </c>
      <c r="H519" s="0" t="n">
        <f aca="false">12*Inputs!$B$7*(MIN(1,$H$51*$C519)*(ic*Inputs!$C$7+pE+fee_fx*Inputs!$D$7-cost_acc-cost_wd*Inputs!$E$7*$E519-cost_fx*Inputs!$D$7-$F519)+(1-MIN(1,$H$51*$C519))*(1-MIN(1,Inputs!$G$7*$D519)*churn_nonbuyers)*(ic*Inputs!$C$7+fee_wd*Inputs!$E$7*(1-$B519)+fee_fx*Inputs!$D$7-cost_acc-cost_wd*Inputs!$E$7*(1-$B519)-cost_fx*Inputs!$D$7))</f>
        <v>395750.272398277</v>
      </c>
      <c r="I519" s="0" t="n">
        <f aca="false">12*Inputs!$B$8*(MIN(1,$H$52*$C519)*(ic*Inputs!$C$8+pT-cost_acc-cost_wd*Inputs!$E$8-cost_fx*Inputs!$D$8-cost_ins)+(1-MIN(1,$H$52*$C519))*(1-MIN(1,Inputs!$G$8*$D519)*churn_nonbuyers)*(ic*Inputs!$C$8+fee_wd*Inputs!$E$8*(1-$B519)+fee_fx*Inputs!$D$8-cost_acc-cost_wd*Inputs!$E$8*(1-$B519)-cost_fx*Inputs!$D$8))</f>
        <v>166942.596242196</v>
      </c>
      <c r="J519" s="0" t="n">
        <f aca="false">G519+H519+I519-fixed</f>
        <v>73933.1737673426</v>
      </c>
      <c r="K519" s="0" t="n">
        <f aca="false">12*Inputs!$B$6*(1-MIN(1,Inputs!$G$6*$D519)*churn_nonbuyers)*(ic*Inputs!$C$6+fee_wd*Inputs!$E$6*(1-$B519)+fee_fx*Inputs!$D$6-cost_acc-cost_wd*Inputs!$E$6*(1-$B519)-cost_fx*Inputs!$D$6)</f>
        <v>157233.203698838</v>
      </c>
      <c r="L519" s="0" t="n">
        <f aca="false">12*Inputs!$B$7*(1-MIN(1,Inputs!$G$7*$D519)*churn_nonbuyers)*(ic*Inputs!$C$7+fee_wd*Inputs!$E$7*(1-$B519)+fee_fx*Inputs!$D$7-cost_acc-cost_wd*Inputs!$E$7*(1-$B519)-cost_fx*Inputs!$D$7)</f>
        <v>355649.705387303</v>
      </c>
      <c r="M519" s="0" t="n">
        <f aca="false">12*Inputs!$B$8*(1-MIN(1,Inputs!$G$8*$D519)*churn_nonbuyers)*(ic*Inputs!$C$8+fee_wd*Inputs!$E$8*(1-$B519)+fee_fx*Inputs!$D$8-cost_acc-cost_wd*Inputs!$E$8*(1-$B519)-cost_fx*Inputs!$D$8)</f>
        <v>55653.2616345792</v>
      </c>
      <c r="N519" s="0" t="n">
        <f aca="false">K519+L519+I519-fixed</f>
        <v>-20174.4946716622</v>
      </c>
      <c r="O519" s="0" t="n">
        <f aca="false">K519+L519+M519-fixed</f>
        <v>-131463.829279279</v>
      </c>
      <c r="P519" s="0" t="n">
        <f aca="false">12*Inputs!$B$6*(1-MIN(1,Inputs!$F$6*$D519))*(ic*Inputs!$C$6+flat_fee-cost_acc-cost_wd*Inputs!$E$6*$E519-cost_fx*Inputs!$D$6)+12*Inputs!$B$7*(1-MIN(1,Inputs!$F$7*$D519))*(ic*Inputs!$C$7+flat_fee-cost_acc-cost_wd*Inputs!$E$7*$E519-cost_fx*Inputs!$D$7)+12*Inputs!$B$8*(1-MIN(1,Inputs!$F$8*$D519))*(ic*Inputs!$C$8+flat_fee-cost_acc-cost_wd*Inputs!$E$8*$E519-cost_fx*Inputs!$D$8)-fixed</f>
        <v>-119895.2576656</v>
      </c>
    </row>
    <row r="520" customFormat="false" ht="15" hidden="false" customHeight="false" outlineLevel="0" collapsed="false">
      <c r="A520" s="0" t="n">
        <v>455</v>
      </c>
      <c r="B520" s="0" t="n">
        <v>0.217709</v>
      </c>
      <c r="C520" s="0" t="n">
        <v>1.034224</v>
      </c>
      <c r="D520" s="0" t="n">
        <v>0.870382</v>
      </c>
      <c r="E520" s="0" t="n">
        <v>1.378503</v>
      </c>
      <c r="F520" s="0" t="n">
        <v>0.14155</v>
      </c>
      <c r="G520" s="0" t="n">
        <f aca="false">12*Inputs!$B$6*(MIN(1,$H$50*$C520)*(ic*Inputs!$C$6+pS+fee_fx*Inputs!$D$6-cost_acc-cost_wd*Inputs!$E$6*$E520-cost_fx*Inputs!$D$6-$F520)+(1-MIN(1,$H$50*$C520))*(1-MIN(1,Inputs!$G$6*$D520)*churn_nonbuyers)*(ic*Inputs!$C$6+fee_wd*Inputs!$E$6*(1-$B520)+fee_fx*Inputs!$D$6-cost_acc-cost_wd*Inputs!$E$6*(1-$B520)-cost_fx*Inputs!$D$6))</f>
        <v>212988.561909978</v>
      </c>
      <c r="H520" s="0" t="n">
        <f aca="false">12*Inputs!$B$7*(MIN(1,$H$51*$C520)*(ic*Inputs!$C$7+pE+fee_fx*Inputs!$D$7-cost_acc-cost_wd*Inputs!$E$7*$E520-cost_fx*Inputs!$D$7-$F520)+(1-MIN(1,$H$51*$C520))*(1-MIN(1,Inputs!$G$7*$D520)*churn_nonbuyers)*(ic*Inputs!$C$7+fee_wd*Inputs!$E$7*(1-$B520)+fee_fx*Inputs!$D$7-cost_acc-cost_wd*Inputs!$E$7*(1-$B520)-cost_fx*Inputs!$D$7))</f>
        <v>384573.744286383</v>
      </c>
      <c r="I520" s="0" t="n">
        <f aca="false">12*Inputs!$B$8*(MIN(1,$H$52*$C520)*(ic*Inputs!$C$8+pT-cost_acc-cost_wd*Inputs!$E$8-cost_fx*Inputs!$D$8-cost_ins)+(1-MIN(1,$H$52*$C520))*(1-MIN(1,Inputs!$G$8*$D520)*churn_nonbuyers)*(ic*Inputs!$C$8+fee_wd*Inputs!$E$8*(1-$B520)+fee_fx*Inputs!$D$8-cost_acc-cost_wd*Inputs!$E$8*(1-$B520)-cost_fx*Inputs!$D$8))</f>
        <v>183155.256261116</v>
      </c>
      <c r="J520" s="0" t="n">
        <f aca="false">G520+H520+I520-fixed</f>
        <v>80717.5624574766</v>
      </c>
      <c r="K520" s="0" t="n">
        <f aca="false">12*Inputs!$B$6*(1-MIN(1,Inputs!$G$6*$D520)*churn_nonbuyers)*(ic*Inputs!$C$6+fee_wd*Inputs!$E$6*(1-$B520)+fee_fx*Inputs!$D$6-cost_acc-cost_wd*Inputs!$E$6*(1-$B520)-cost_fx*Inputs!$D$6)</f>
        <v>162840.781402834</v>
      </c>
      <c r="L520" s="0" t="n">
        <f aca="false">12*Inputs!$B$7*(1-MIN(1,Inputs!$G$7*$D520)*churn_nonbuyers)*(ic*Inputs!$C$7+fee_wd*Inputs!$E$7*(1-$B520)+fee_fx*Inputs!$D$7-cost_acc-cost_wd*Inputs!$E$7*(1-$B520)-cost_fx*Inputs!$D$7)</f>
        <v>362140.3601057</v>
      </c>
      <c r="M520" s="0" t="n">
        <f aca="false">12*Inputs!$B$8*(1-MIN(1,Inputs!$G$8*$D520)*churn_nonbuyers)*(ic*Inputs!$C$8+fee_wd*Inputs!$E$8*(1-$B520)+fee_fx*Inputs!$D$8-cost_acc-cost_wd*Inputs!$E$8*(1-$B520)-cost_fx*Inputs!$D$8)</f>
        <v>123451.952466557</v>
      </c>
      <c r="N520" s="0" t="n">
        <f aca="false">K520+L520+I520-fixed</f>
        <v>8136.39776965021</v>
      </c>
      <c r="O520" s="0" t="n">
        <f aca="false">K520+L520+M520-fixed</f>
        <v>-51566.9060249092</v>
      </c>
      <c r="P520" s="0" t="n">
        <f aca="false">12*Inputs!$B$6*(1-MIN(1,Inputs!$F$6*$D520))*(ic*Inputs!$C$6+flat_fee-cost_acc-cost_wd*Inputs!$E$6*$E520-cost_fx*Inputs!$D$6)+12*Inputs!$B$7*(1-MIN(1,Inputs!$F$7*$D520))*(ic*Inputs!$C$7+flat_fee-cost_acc-cost_wd*Inputs!$E$7*$E520-cost_fx*Inputs!$D$7)+12*Inputs!$B$8*(1-MIN(1,Inputs!$F$8*$D520))*(ic*Inputs!$C$8+flat_fee-cost_acc-cost_wd*Inputs!$E$8*$E520-cost_fx*Inputs!$D$8)-fixed</f>
        <v>-31720.6689409601</v>
      </c>
    </row>
    <row r="521" customFormat="false" ht="15" hidden="false" customHeight="false" outlineLevel="0" collapsed="false">
      <c r="A521" s="0" t="n">
        <v>456</v>
      </c>
      <c r="B521" s="0" t="n">
        <v>0.438095</v>
      </c>
      <c r="C521" s="0" t="n">
        <v>1.032349</v>
      </c>
      <c r="D521" s="0" t="n">
        <v>1.520343</v>
      </c>
      <c r="E521" s="0" t="n">
        <v>1.038638</v>
      </c>
      <c r="F521" s="0" t="n">
        <v>0.111065</v>
      </c>
      <c r="G521" s="0" t="n">
        <f aca="false">12*Inputs!$B$6*(MIN(1,$H$50*$C521)*(ic*Inputs!$C$6+pS+fee_fx*Inputs!$D$6-cost_acc-cost_wd*Inputs!$E$6*$E521-cost_fx*Inputs!$D$6-$F521)+(1-MIN(1,$H$50*$C521))*(1-MIN(1,Inputs!$G$6*$D521)*churn_nonbuyers)*(ic*Inputs!$C$6+fee_wd*Inputs!$E$6*(1-$B521)+fee_fx*Inputs!$D$6-cost_acc-cost_wd*Inputs!$E$6*(1-$B521)-cost_fx*Inputs!$D$6))</f>
        <v>189729.293056432</v>
      </c>
      <c r="H521" s="0" t="n">
        <f aca="false">12*Inputs!$B$7*(MIN(1,$H$51*$C521)*(ic*Inputs!$C$7+pE+fee_fx*Inputs!$D$7-cost_acc-cost_wd*Inputs!$E$7*$E521-cost_fx*Inputs!$D$7-$F521)+(1-MIN(1,$H$51*$C521))*(1-MIN(1,Inputs!$G$7*$D521)*churn_nonbuyers)*(ic*Inputs!$C$7+fee_wd*Inputs!$E$7*(1-$B521)+fee_fx*Inputs!$D$7-cost_acc-cost_wd*Inputs!$E$7*(1-$B521)-cost_fx*Inputs!$D$7))</f>
        <v>404727.287640735</v>
      </c>
      <c r="I521" s="0" t="n">
        <f aca="false">12*Inputs!$B$8*(MIN(1,$H$52*$C521)*(ic*Inputs!$C$8+pT-cost_acc-cost_wd*Inputs!$E$8-cost_fx*Inputs!$D$8-cost_ins)+(1-MIN(1,$H$52*$C521))*(1-MIN(1,Inputs!$G$8*$D521)*churn_nonbuyers)*(ic*Inputs!$C$8+fee_wd*Inputs!$E$8*(1-$B521)+fee_fx*Inputs!$D$8-cost_acc-cost_wd*Inputs!$E$8*(1-$B521)-cost_fx*Inputs!$D$8))</f>
        <v>148806.914256</v>
      </c>
      <c r="J521" s="0" t="n">
        <f aca="false">G521+H521+I521-fixed</f>
        <v>43263.4949531674</v>
      </c>
      <c r="K521" s="0" t="n">
        <f aca="false">12*Inputs!$B$6*(1-MIN(1,Inputs!$G$6*$D521)*churn_nonbuyers)*(ic*Inputs!$C$6+fee_wd*Inputs!$E$6*(1-$B521)+fee_fx*Inputs!$D$6-cost_acc-cost_wd*Inputs!$E$6*(1-$B521)-cost_fx*Inputs!$D$6)</f>
        <v>127984.856159412</v>
      </c>
      <c r="L521" s="0" t="n">
        <f aca="false">12*Inputs!$B$7*(1-MIN(1,Inputs!$G$7*$D521)*churn_nonbuyers)*(ic*Inputs!$C$7+fee_wd*Inputs!$E$7*(1-$B521)+fee_fx*Inputs!$D$7-cost_acc-cost_wd*Inputs!$E$7*(1-$B521)-cost_fx*Inputs!$D$7)</f>
        <v>324601.607231647</v>
      </c>
      <c r="M521" s="0" t="n">
        <f aca="false">12*Inputs!$B$8*(1-MIN(1,Inputs!$G$8*$D521)*churn_nonbuyers)*(ic*Inputs!$C$8+fee_wd*Inputs!$E$8*(1-$B521)+fee_fx*Inputs!$D$8-cost_acc-cost_wd*Inputs!$E$8*(1-$B521)-cost_fx*Inputs!$D$8)</f>
        <v>0</v>
      </c>
      <c r="N521" s="0" t="n">
        <f aca="false">K521+L521+I521-fixed</f>
        <v>-98606.6223529409</v>
      </c>
      <c r="O521" s="0" t="n">
        <f aca="false">K521+L521+M521-fixed</f>
        <v>-247413.536608941</v>
      </c>
      <c r="P521" s="0" t="n">
        <f aca="false">12*Inputs!$B$6*(1-MIN(1,Inputs!$F$6*$D521))*(ic*Inputs!$C$6+flat_fee-cost_acc-cost_wd*Inputs!$E$6*$E521-cost_fx*Inputs!$D$6)+12*Inputs!$B$7*(1-MIN(1,Inputs!$F$7*$D521))*(ic*Inputs!$C$7+flat_fee-cost_acc-cost_wd*Inputs!$E$7*$E521-cost_fx*Inputs!$D$7)+12*Inputs!$B$8*(1-MIN(1,Inputs!$F$8*$D521))*(ic*Inputs!$C$8+flat_fee-cost_acc-cost_wd*Inputs!$E$8*$E521-cost_fx*Inputs!$D$8)-fixed</f>
        <v>-234830.40022384</v>
      </c>
    </row>
    <row r="522" customFormat="false" ht="15" hidden="false" customHeight="false" outlineLevel="0" collapsed="false">
      <c r="A522" s="0" t="n">
        <v>457</v>
      </c>
      <c r="B522" s="0" t="n">
        <v>0.091625</v>
      </c>
      <c r="C522" s="0" t="n">
        <v>0.847325</v>
      </c>
      <c r="D522" s="0" t="n">
        <v>1.147355</v>
      </c>
      <c r="E522" s="0" t="n">
        <v>1.441504</v>
      </c>
      <c r="F522" s="0" t="n">
        <v>0.124579</v>
      </c>
      <c r="G522" s="0" t="n">
        <f aca="false">12*Inputs!$B$6*(MIN(1,$H$50*$C522)*(ic*Inputs!$C$6+pS+fee_fx*Inputs!$D$6-cost_acc-cost_wd*Inputs!$E$6*$E522-cost_fx*Inputs!$D$6-$F522)+(1-MIN(1,$H$50*$C522))*(1-MIN(1,Inputs!$G$6*$D522)*churn_nonbuyers)*(ic*Inputs!$C$6+fee_wd*Inputs!$E$6*(1-$B522)+fee_fx*Inputs!$D$6-cost_acc-cost_wd*Inputs!$E$6*(1-$B522)-cost_fx*Inputs!$D$6))</f>
        <v>216784.01597414</v>
      </c>
      <c r="H522" s="0" t="n">
        <f aca="false">12*Inputs!$B$7*(MIN(1,$H$51*$C522)*(ic*Inputs!$C$7+pE+fee_fx*Inputs!$D$7-cost_acc-cost_wd*Inputs!$E$7*$E522-cost_fx*Inputs!$D$7-$F522)+(1-MIN(1,$H$51*$C522))*(1-MIN(1,Inputs!$G$7*$D522)*churn_nonbuyers)*(ic*Inputs!$C$7+fee_wd*Inputs!$E$7*(1-$B522)+fee_fx*Inputs!$D$7-cost_acc-cost_wd*Inputs!$E$7*(1-$B522)-cost_fx*Inputs!$D$7))</f>
        <v>384745.117130961</v>
      </c>
      <c r="I522" s="0" t="n">
        <f aca="false">12*Inputs!$B$8*(MIN(1,$H$52*$C522)*(ic*Inputs!$C$8+pT-cost_acc-cost_wd*Inputs!$E$8-cost_fx*Inputs!$D$8-cost_ins)+(1-MIN(1,$H$52*$C522))*(1-MIN(1,Inputs!$G$8*$D522)*churn_nonbuyers)*(ic*Inputs!$C$8+fee_wd*Inputs!$E$8*(1-$B522)+fee_fx*Inputs!$D$8-cost_acc-cost_wd*Inputs!$E$8*(1-$B522)-cost_fx*Inputs!$D$8))</f>
        <v>147927.069729591</v>
      </c>
      <c r="J522" s="0" t="n">
        <f aca="false">G522+H522+I522-fixed</f>
        <v>49456.2028346923</v>
      </c>
      <c r="K522" s="0" t="n">
        <f aca="false">12*Inputs!$B$6*(1-MIN(1,Inputs!$G$6*$D522)*churn_nonbuyers)*(ic*Inputs!$C$6+fee_wd*Inputs!$E$6*(1-$B522)+fee_fx*Inputs!$D$6-cost_acc-cost_wd*Inputs!$E$6*(1-$B522)-cost_fx*Inputs!$D$6)</f>
        <v>177597.5716935</v>
      </c>
      <c r="L522" s="0" t="n">
        <f aca="false">12*Inputs!$B$7*(1-MIN(1,Inputs!$G$7*$D522)*churn_nonbuyers)*(ic*Inputs!$C$7+fee_wd*Inputs!$E$7*(1-$B522)+fee_fx*Inputs!$D$7-cost_acc-cost_wd*Inputs!$E$7*(1-$B522)-cost_fx*Inputs!$D$7)</f>
        <v>376581.7399761</v>
      </c>
      <c r="M522" s="0" t="n">
        <f aca="false">12*Inputs!$B$8*(1-MIN(1,Inputs!$G$8*$D522)*churn_nonbuyers)*(ic*Inputs!$C$8+fee_wd*Inputs!$E$8*(1-$B522)+fee_fx*Inputs!$D$8-cost_acc-cost_wd*Inputs!$E$8*(1-$B522)-cost_fx*Inputs!$D$8)</f>
        <v>63386.576703</v>
      </c>
      <c r="N522" s="0" t="n">
        <f aca="false">K522+L522+I522-fixed</f>
        <v>2106.38139919145</v>
      </c>
      <c r="O522" s="0" t="n">
        <f aca="false">K522+L522+M522-fixed</f>
        <v>-82434.1116273999</v>
      </c>
      <c r="P522" s="0" t="n">
        <f aca="false">12*Inputs!$B$6*(1-MIN(1,Inputs!$F$6*$D522))*(ic*Inputs!$C$6+flat_fee-cost_acc-cost_wd*Inputs!$E$6*$E522-cost_fx*Inputs!$D$6)+12*Inputs!$B$7*(1-MIN(1,Inputs!$F$7*$D522))*(ic*Inputs!$C$7+flat_fee-cost_acc-cost_wd*Inputs!$E$7*$E522-cost_fx*Inputs!$D$7)+12*Inputs!$B$8*(1-MIN(1,Inputs!$F$8*$D522))*(ic*Inputs!$C$8+flat_fee-cost_acc-cost_wd*Inputs!$E$8*$E522-cost_fx*Inputs!$D$8)-fixed</f>
        <v>-187741.4611792</v>
      </c>
    </row>
    <row r="523" customFormat="false" ht="15" hidden="false" customHeight="false" outlineLevel="0" collapsed="false">
      <c r="A523" s="0" t="n">
        <v>458</v>
      </c>
      <c r="B523" s="0" t="n">
        <v>0.29039</v>
      </c>
      <c r="C523" s="0" t="n">
        <v>0.873102</v>
      </c>
      <c r="D523" s="0" t="n">
        <v>1.191783</v>
      </c>
      <c r="E523" s="0" t="n">
        <v>1.083611</v>
      </c>
      <c r="F523" s="0" t="n">
        <v>0.042437</v>
      </c>
      <c r="G523" s="0" t="n">
        <f aca="false">12*Inputs!$B$6*(MIN(1,$H$50*$C523)*(ic*Inputs!$C$6+pS+fee_fx*Inputs!$D$6-cost_acc-cost_wd*Inputs!$E$6*$E523-cost_fx*Inputs!$D$6-$F523)+(1-MIN(1,$H$50*$C523))*(1-MIN(1,Inputs!$G$6*$D523)*churn_nonbuyers)*(ic*Inputs!$C$6+fee_wd*Inputs!$E$6*(1-$B523)+fee_fx*Inputs!$D$6-cost_acc-cost_wd*Inputs!$E$6*(1-$B523)-cost_fx*Inputs!$D$6))</f>
        <v>201402.186610913</v>
      </c>
      <c r="H523" s="0" t="n">
        <f aca="false">12*Inputs!$B$7*(MIN(1,$H$51*$C523)*(ic*Inputs!$C$7+pE+fee_fx*Inputs!$D$7-cost_acc-cost_wd*Inputs!$E$7*$E523-cost_fx*Inputs!$D$7-$F523)+(1-MIN(1,$H$51*$C523))*(1-MIN(1,Inputs!$G$7*$D523)*churn_nonbuyers)*(ic*Inputs!$C$7+fee_wd*Inputs!$E$7*(1-$B523)+fee_fx*Inputs!$D$7-cost_acc-cost_wd*Inputs!$E$7*(1-$B523)-cost_fx*Inputs!$D$7))</f>
        <v>406823.33874545</v>
      </c>
      <c r="I523" s="0" t="n">
        <f aca="false">12*Inputs!$B$8*(MIN(1,$H$52*$C523)*(ic*Inputs!$C$8+pT-cost_acc-cost_wd*Inputs!$E$8-cost_fx*Inputs!$D$8-cost_ins)+(1-MIN(1,$H$52*$C523))*(1-MIN(1,Inputs!$G$8*$D523)*churn_nonbuyers)*(ic*Inputs!$C$8+fee_wd*Inputs!$E$8*(1-$B523)+fee_fx*Inputs!$D$8-cost_acc-cost_wd*Inputs!$E$8*(1-$B523)-cost_fx*Inputs!$D$8))</f>
        <v>145990.256477259</v>
      </c>
      <c r="J523" s="0" t="n">
        <f aca="false">G523+H523+I523-fixed</f>
        <v>54215.7818336212</v>
      </c>
      <c r="K523" s="0" t="n">
        <f aca="false">12*Inputs!$B$6*(1-MIN(1,Inputs!$G$6*$D523)*churn_nonbuyers)*(ic*Inputs!$C$6+fee_wd*Inputs!$E$6*(1-$B523)+fee_fx*Inputs!$D$6-cost_acc-cost_wd*Inputs!$E$6*(1-$B523)-cost_fx*Inputs!$D$6)</f>
        <v>150262.456790664</v>
      </c>
      <c r="L523" s="0" t="n">
        <f aca="false">12*Inputs!$B$7*(1-MIN(1,Inputs!$G$7*$D523)*churn_nonbuyers)*(ic*Inputs!$C$7+fee_wd*Inputs!$E$7*(1-$B523)+fee_fx*Inputs!$D$7-cost_acc-cost_wd*Inputs!$E$7*(1-$B523)-cost_fx*Inputs!$D$7)</f>
        <v>348463.106490399</v>
      </c>
      <c r="M523" s="0" t="n">
        <f aca="false">12*Inputs!$B$8*(1-MIN(1,Inputs!$G$8*$D523)*churn_nonbuyers)*(ic*Inputs!$C$8+fee_wd*Inputs!$E$8*(1-$B523)+fee_fx*Inputs!$D$8-cost_acc-cost_wd*Inputs!$E$8*(1-$B523)-cost_fx*Inputs!$D$8)</f>
        <v>51791.050836432</v>
      </c>
      <c r="N523" s="0" t="n">
        <f aca="false">K523+L523+I523-fixed</f>
        <v>-55284.1802416787</v>
      </c>
      <c r="O523" s="0" t="n">
        <f aca="false">K523+L523+M523-fixed</f>
        <v>-149483.385882505</v>
      </c>
      <c r="P523" s="0" t="n">
        <f aca="false">12*Inputs!$B$6*(1-MIN(1,Inputs!$F$6*$D523))*(ic*Inputs!$C$6+flat_fee-cost_acc-cost_wd*Inputs!$E$6*$E523-cost_fx*Inputs!$D$6)+12*Inputs!$B$7*(1-MIN(1,Inputs!$F$7*$D523))*(ic*Inputs!$C$7+flat_fee-cost_acc-cost_wd*Inputs!$E$7*$E523-cost_fx*Inputs!$D$7)+12*Inputs!$B$8*(1-MIN(1,Inputs!$F$8*$D523))*(ic*Inputs!$C$8+flat_fee-cost_acc-cost_wd*Inputs!$E$8*$E523-cost_fx*Inputs!$D$8)-fixed</f>
        <v>-69951.31520488</v>
      </c>
    </row>
    <row r="524" customFormat="false" ht="15" hidden="false" customHeight="false" outlineLevel="0" collapsed="false">
      <c r="A524" s="0" t="n">
        <v>459</v>
      </c>
      <c r="B524" s="0" t="n">
        <v>0.329001</v>
      </c>
      <c r="C524" s="0" t="n">
        <v>0.757193</v>
      </c>
      <c r="D524" s="0" t="n">
        <v>1.455798</v>
      </c>
      <c r="E524" s="0" t="n">
        <v>1.195456</v>
      </c>
      <c r="F524" s="0" t="n">
        <v>0.141635</v>
      </c>
      <c r="G524" s="0" t="n">
        <f aca="false">12*Inputs!$B$6*(MIN(1,$H$50*$C524)*(ic*Inputs!$C$6+pS+fee_fx*Inputs!$D$6-cost_acc-cost_wd*Inputs!$E$6*$E524-cost_fx*Inputs!$D$6-$F524)+(1-MIN(1,$H$50*$C524))*(1-MIN(1,Inputs!$G$6*$D524)*churn_nonbuyers)*(ic*Inputs!$C$6+fee_wd*Inputs!$E$6*(1-$B524)+fee_fx*Inputs!$D$6-cost_acc-cost_wd*Inputs!$E$6*(1-$B524)-cost_fx*Inputs!$D$6))</f>
        <v>184106.825977199</v>
      </c>
      <c r="H524" s="0" t="n">
        <f aca="false">12*Inputs!$B$7*(MIN(1,$H$51*$C524)*(ic*Inputs!$C$7+pE+fee_fx*Inputs!$D$7-cost_acc-cost_wd*Inputs!$E$7*$E524-cost_fx*Inputs!$D$7-$F524)+(1-MIN(1,$H$51*$C524))*(1-MIN(1,Inputs!$G$7*$D524)*churn_nonbuyers)*(ic*Inputs!$C$7+fee_wd*Inputs!$E$7*(1-$B524)+fee_fx*Inputs!$D$7-cost_acc-cost_wd*Inputs!$E$7*(1-$B524)-cost_fx*Inputs!$D$7))</f>
        <v>379291.061437369</v>
      </c>
      <c r="I524" s="0" t="n">
        <f aca="false">12*Inputs!$B$8*(MIN(1,$H$52*$C524)*(ic*Inputs!$C$8+pT-cost_acc-cost_wd*Inputs!$E$8-cost_fx*Inputs!$D$8-cost_ins)+(1-MIN(1,$H$52*$C524))*(1-MIN(1,Inputs!$G$8*$D524)*churn_nonbuyers)*(ic*Inputs!$C$8+fee_wd*Inputs!$E$8*(1-$B524)+fee_fx*Inputs!$D$8-cost_acc-cost_wd*Inputs!$E$8*(1-$B524)-cost_fx*Inputs!$D$8))</f>
        <v>109144.827792</v>
      </c>
      <c r="J524" s="0" t="n">
        <f aca="false">G524+H524+I524-fixed</f>
        <v>-27457.2847934316</v>
      </c>
      <c r="K524" s="0" t="n">
        <f aca="false">12*Inputs!$B$6*(1-MIN(1,Inputs!$G$6*$D524)*churn_nonbuyers)*(ic*Inputs!$C$6+fee_wd*Inputs!$E$6*(1-$B524)+fee_fx*Inputs!$D$6-cost_acc-cost_wd*Inputs!$E$6*(1-$B524)-cost_fx*Inputs!$D$6)</f>
        <v>142997.916944146</v>
      </c>
      <c r="L524" s="0" t="n">
        <f aca="false">12*Inputs!$B$7*(1-MIN(1,Inputs!$G$7*$D524)*churn_nonbuyers)*(ic*Inputs!$C$7+fee_wd*Inputs!$E$7*(1-$B524)+fee_fx*Inputs!$D$7-cost_acc-cost_wd*Inputs!$E$7*(1-$B524)-cost_fx*Inputs!$D$7)</f>
        <v>340283.626262487</v>
      </c>
      <c r="M524" s="0" t="n">
        <f aca="false">12*Inputs!$B$8*(1-MIN(1,Inputs!$G$8*$D524)*churn_nonbuyers)*(ic*Inputs!$C$8+fee_wd*Inputs!$E$8*(1-$B524)+fee_fx*Inputs!$D$8-cost_acc-cost_wd*Inputs!$E$8*(1-$B524)-cost_fx*Inputs!$D$8)</f>
        <v>0</v>
      </c>
      <c r="N524" s="0" t="n">
        <f aca="false">K524+L524+I524-fixed</f>
        <v>-107573.629001367</v>
      </c>
      <c r="O524" s="0" t="n">
        <f aca="false">K524+L524+M524-fixed</f>
        <v>-216718.456793367</v>
      </c>
      <c r="P524" s="0" t="n">
        <f aca="false">12*Inputs!$B$6*(1-MIN(1,Inputs!$F$6*$D524))*(ic*Inputs!$C$6+flat_fee-cost_acc-cost_wd*Inputs!$E$6*$E524-cost_fx*Inputs!$D$6)+12*Inputs!$B$7*(1-MIN(1,Inputs!$F$7*$D524))*(ic*Inputs!$C$7+flat_fee-cost_acc-cost_wd*Inputs!$E$7*$E524-cost_fx*Inputs!$D$7)+12*Inputs!$B$8*(1-MIN(1,Inputs!$F$8*$D524))*(ic*Inputs!$C$8+flat_fee-cost_acc-cost_wd*Inputs!$E$8*$E524-cost_fx*Inputs!$D$8)-fixed</f>
        <v>-249621.01761088</v>
      </c>
    </row>
    <row r="525" customFormat="false" ht="15" hidden="false" customHeight="false" outlineLevel="0" collapsed="false">
      <c r="A525" s="0" t="n">
        <v>460</v>
      </c>
      <c r="B525" s="0" t="n">
        <v>0.289121</v>
      </c>
      <c r="C525" s="0" t="n">
        <v>0.721307</v>
      </c>
      <c r="D525" s="0" t="n">
        <v>1.441255</v>
      </c>
      <c r="E525" s="0" t="n">
        <v>1.384828</v>
      </c>
      <c r="F525" s="0" t="n">
        <v>0.290496</v>
      </c>
      <c r="G525" s="0" t="n">
        <f aca="false">12*Inputs!$B$6*(MIN(1,$H$50*$C525)*(ic*Inputs!$C$6+pS+fee_fx*Inputs!$D$6-cost_acc-cost_wd*Inputs!$E$6*$E525-cost_fx*Inputs!$D$6-$F525)+(1-MIN(1,$H$50*$C525))*(1-MIN(1,Inputs!$G$6*$D525)*churn_nonbuyers)*(ic*Inputs!$C$6+fee_wd*Inputs!$E$6*(1-$B525)+fee_fx*Inputs!$D$6-cost_acc-cost_wd*Inputs!$E$6*(1-$B525)-cost_fx*Inputs!$D$6))</f>
        <v>181664.523010183</v>
      </c>
      <c r="H525" s="0" t="n">
        <f aca="false">12*Inputs!$B$7*(MIN(1,$H$51*$C525)*(ic*Inputs!$C$7+pE+fee_fx*Inputs!$D$7-cost_acc-cost_wd*Inputs!$E$7*$E525-cost_fx*Inputs!$D$7-$F525)+(1-MIN(1,$H$51*$C525))*(1-MIN(1,Inputs!$G$7*$D525)*churn_nonbuyers)*(ic*Inputs!$C$7+fee_wd*Inputs!$E$7*(1-$B525)+fee_fx*Inputs!$D$7-cost_acc-cost_wd*Inputs!$E$7*(1-$B525)-cost_fx*Inputs!$D$7))</f>
        <v>359541.414324416</v>
      </c>
      <c r="I525" s="0" t="n">
        <f aca="false">12*Inputs!$B$8*(MIN(1,$H$52*$C525)*(ic*Inputs!$C$8+pT-cost_acc-cost_wd*Inputs!$E$8-cost_fx*Inputs!$D$8-cost_ins)+(1-MIN(1,$H$52*$C525))*(1-MIN(1,Inputs!$G$8*$D525)*churn_nonbuyers)*(ic*Inputs!$C$8+fee_wd*Inputs!$E$8*(1-$B525)+fee_fx*Inputs!$D$8-cost_acc-cost_wd*Inputs!$E$8*(1-$B525)-cost_fx*Inputs!$D$8))</f>
        <v>103972.076208</v>
      </c>
      <c r="J525" s="0" t="n">
        <f aca="false">G525+H525+I525-fixed</f>
        <v>-54821.9864574013</v>
      </c>
      <c r="K525" s="0" t="n">
        <f aca="false">12*Inputs!$B$6*(1-MIN(1,Inputs!$G$6*$D525)*churn_nonbuyers)*(ic*Inputs!$C$6+fee_wd*Inputs!$E$6*(1-$B525)+fee_fx*Inputs!$D$6-cost_acc-cost_wd*Inputs!$E$6*(1-$B525)-cost_fx*Inputs!$D$6)</f>
        <v>148438.944625356</v>
      </c>
      <c r="L525" s="0" t="n">
        <f aca="false">12*Inputs!$B$7*(1-MIN(1,Inputs!$G$7*$D525)*churn_nonbuyers)*(ic*Inputs!$C$7+fee_wd*Inputs!$E$7*(1-$B525)+fee_fx*Inputs!$D$7-cost_acc-cost_wd*Inputs!$E$7*(1-$B525)-cost_fx*Inputs!$D$7)</f>
        <v>345933.286935214</v>
      </c>
      <c r="M525" s="0" t="n">
        <f aca="false">12*Inputs!$B$8*(1-MIN(1,Inputs!$G$8*$D525)*churn_nonbuyers)*(ic*Inputs!$C$8+fee_wd*Inputs!$E$8*(1-$B525)+fee_fx*Inputs!$D$8-cost_acc-cost_wd*Inputs!$E$8*(1-$B525)-cost_fx*Inputs!$D$8)</f>
        <v>0</v>
      </c>
      <c r="N525" s="0" t="n">
        <f aca="false">K525+L525+I525-fixed</f>
        <v>-101655.69223143</v>
      </c>
      <c r="O525" s="0" t="n">
        <f aca="false">K525+L525+M525-fixed</f>
        <v>-205627.76843943</v>
      </c>
      <c r="P525" s="0" t="n">
        <f aca="false">12*Inputs!$B$6*(1-MIN(1,Inputs!$F$6*$D525))*(ic*Inputs!$C$6+flat_fee-cost_acc-cost_wd*Inputs!$E$6*$E525-cost_fx*Inputs!$D$6)+12*Inputs!$B$7*(1-MIN(1,Inputs!$F$7*$D525))*(ic*Inputs!$C$7+flat_fee-cost_acc-cost_wd*Inputs!$E$7*$E525-cost_fx*Inputs!$D$7)+12*Inputs!$B$8*(1-MIN(1,Inputs!$F$8*$D525))*(ic*Inputs!$C$8+flat_fee-cost_acc-cost_wd*Inputs!$E$8*$E525-cost_fx*Inputs!$D$8)-fixed</f>
        <v>-303855.9986464</v>
      </c>
    </row>
    <row r="526" customFormat="false" ht="15" hidden="false" customHeight="false" outlineLevel="0" collapsed="false">
      <c r="A526" s="0" t="n">
        <v>461</v>
      </c>
      <c r="B526" s="0" t="n">
        <v>0.142772</v>
      </c>
      <c r="C526" s="0" t="n">
        <v>0.725248</v>
      </c>
      <c r="D526" s="0" t="n">
        <v>0.858755</v>
      </c>
      <c r="E526" s="0" t="n">
        <v>1.248794</v>
      </c>
      <c r="F526" s="0" t="n">
        <v>0.171729</v>
      </c>
      <c r="G526" s="0" t="n">
        <f aca="false">12*Inputs!$B$6*(MIN(1,$H$50*$C526)*(ic*Inputs!$C$6+pS+fee_fx*Inputs!$D$6-cost_acc-cost_wd*Inputs!$E$6*$E526-cost_fx*Inputs!$D$6-$F526)+(1-MIN(1,$H$50*$C526))*(1-MIN(1,Inputs!$G$6*$D526)*churn_nonbuyers)*(ic*Inputs!$C$6+fee_wd*Inputs!$E$6*(1-$B526)+fee_fx*Inputs!$D$6-cost_acc-cost_wd*Inputs!$E$6*(1-$B526)-cost_fx*Inputs!$D$6))</f>
        <v>209491.570700751</v>
      </c>
      <c r="H526" s="0" t="n">
        <f aca="false">12*Inputs!$B$7*(MIN(1,$H$51*$C526)*(ic*Inputs!$C$7+pE+fee_fx*Inputs!$D$7-cost_acc-cost_wd*Inputs!$E$7*$E526-cost_fx*Inputs!$D$7-$F526)+(1-MIN(1,$H$51*$C526))*(1-MIN(1,Inputs!$G$7*$D526)*churn_nonbuyers)*(ic*Inputs!$C$7+fee_wd*Inputs!$E$7*(1-$B526)+fee_fx*Inputs!$D$7-cost_acc-cost_wd*Inputs!$E$7*(1-$B526)-cost_fx*Inputs!$D$7))</f>
        <v>395003.243360221</v>
      </c>
      <c r="I526" s="0" t="n">
        <f aca="false">12*Inputs!$B$8*(MIN(1,$H$52*$C526)*(ic*Inputs!$C$8+pT-cost_acc-cost_wd*Inputs!$E$8-cost_fx*Inputs!$D$8-cost_ins)+(1-MIN(1,$H$52*$C526))*(1-MIN(1,Inputs!$G$8*$D526)*churn_nonbuyers)*(ic*Inputs!$C$8+fee_wd*Inputs!$E$8*(1-$B526)+fee_fx*Inputs!$D$8-cost_acc-cost_wd*Inputs!$E$8*(1-$B526)-cost_fx*Inputs!$D$8))</f>
        <v>167291.169144179</v>
      </c>
      <c r="J526" s="0" t="n">
        <f aca="false">G526+H526+I526-fixed</f>
        <v>71785.9832051506</v>
      </c>
      <c r="K526" s="0" t="n">
        <f aca="false">12*Inputs!$B$6*(1-MIN(1,Inputs!$G$6*$D526)*churn_nonbuyers)*(ic*Inputs!$C$6+fee_wd*Inputs!$E$6*(1-$B526)+fee_fx*Inputs!$D$6-cost_acc-cost_wd*Inputs!$E$6*(1-$B526)-cost_fx*Inputs!$D$6)</f>
        <v>173267.346015792</v>
      </c>
      <c r="L526" s="0" t="n">
        <f aca="false">12*Inputs!$B$7*(1-MIN(1,Inputs!$G$7*$D526)*churn_nonbuyers)*(ic*Inputs!$C$7+fee_wd*Inputs!$E$7*(1-$B526)+fee_fx*Inputs!$D$7-cost_acc-cost_wd*Inputs!$E$7*(1-$B526)-cost_fx*Inputs!$D$7)</f>
        <v>372782.990169475</v>
      </c>
      <c r="M526" s="0" t="n">
        <f aca="false">12*Inputs!$B$8*(1-MIN(1,Inputs!$G$8*$D526)*churn_nonbuyers)*(ic*Inputs!$C$8+fee_wd*Inputs!$E$8*(1-$B526)+fee_fx*Inputs!$D$8-cost_acc-cost_wd*Inputs!$E$8*(1-$B526)-cost_fx*Inputs!$D$8)</f>
        <v>127458.168873696</v>
      </c>
      <c r="N526" s="0" t="n">
        <f aca="false">K526+L526+I526-fixed</f>
        <v>13341.5053294459</v>
      </c>
      <c r="O526" s="0" t="n">
        <f aca="false">K526+L526+M526-fixed</f>
        <v>-26491.4949410368</v>
      </c>
      <c r="P526" s="0" t="n">
        <f aca="false">12*Inputs!$B$6*(1-MIN(1,Inputs!$F$6*$D526))*(ic*Inputs!$C$6+flat_fee-cost_acc-cost_wd*Inputs!$E$6*$E526-cost_fx*Inputs!$D$6)+12*Inputs!$B$7*(1-MIN(1,Inputs!$F$7*$D526))*(ic*Inputs!$C$7+flat_fee-cost_acc-cost_wd*Inputs!$E$7*$E526-cost_fx*Inputs!$D$7)+12*Inputs!$B$8*(1-MIN(1,Inputs!$F$8*$D526))*(ic*Inputs!$C$8+flat_fee-cost_acc-cost_wd*Inputs!$E$8*$E526-cost_fx*Inputs!$D$8)-fixed</f>
        <v>34211.1843128001</v>
      </c>
    </row>
    <row r="527" customFormat="false" ht="15" hidden="false" customHeight="false" outlineLevel="0" collapsed="false">
      <c r="A527" s="0" t="n">
        <v>462</v>
      </c>
      <c r="B527" s="0" t="n">
        <v>0.079341</v>
      </c>
      <c r="C527" s="0" t="n">
        <v>0.844968</v>
      </c>
      <c r="D527" s="0" t="n">
        <v>1.418162</v>
      </c>
      <c r="E527" s="0" t="n">
        <v>1.052585</v>
      </c>
      <c r="F527" s="0" t="n">
        <v>0.139156</v>
      </c>
      <c r="G527" s="0" t="n">
        <f aca="false">12*Inputs!$B$6*(MIN(1,$H$50*$C527)*(ic*Inputs!$C$6+pS+fee_fx*Inputs!$D$6-cost_acc-cost_wd*Inputs!$E$6*$E527-cost_fx*Inputs!$D$6-$F527)+(1-MIN(1,$H$50*$C527))*(1-MIN(1,Inputs!$G$6*$D527)*churn_nonbuyers)*(ic*Inputs!$C$6+fee_wd*Inputs!$E$6*(1-$B527)+fee_fx*Inputs!$D$6-cost_acc-cost_wd*Inputs!$E$6*(1-$B527)-cost_fx*Inputs!$D$6))</f>
        <v>223116.461057144</v>
      </c>
      <c r="H527" s="0" t="n">
        <f aca="false">12*Inputs!$B$7*(MIN(1,$H$51*$C527)*(ic*Inputs!$C$7+pE+fee_fx*Inputs!$D$7-cost_acc-cost_wd*Inputs!$E$7*$E527-cost_fx*Inputs!$D$7-$F527)+(1-MIN(1,$H$51*$C527))*(1-MIN(1,Inputs!$G$7*$D527)*churn_nonbuyers)*(ic*Inputs!$C$7+fee_wd*Inputs!$E$7*(1-$B527)+fee_fx*Inputs!$D$7-cost_acc-cost_wd*Inputs!$E$7*(1-$B527)-cost_fx*Inputs!$D$7))</f>
        <v>420894.070698434</v>
      </c>
      <c r="I527" s="0" t="n">
        <f aca="false">12*Inputs!$B$8*(MIN(1,$H$52*$C527)*(ic*Inputs!$C$8+pT-cost_acc-cost_wd*Inputs!$E$8-cost_fx*Inputs!$D$8-cost_ins)+(1-MIN(1,$H$52*$C527))*(1-MIN(1,Inputs!$G$8*$D527)*churn_nonbuyers)*(ic*Inputs!$C$8+fee_wd*Inputs!$E$8*(1-$B527)+fee_fx*Inputs!$D$8-cost_acc-cost_wd*Inputs!$E$8*(1-$B527)-cost_fx*Inputs!$D$8))</f>
        <v>122757.338587226</v>
      </c>
      <c r="J527" s="0" t="n">
        <f aca="false">G527+H527+I527-fixed</f>
        <v>66767.8703428032</v>
      </c>
      <c r="K527" s="0" t="n">
        <f aca="false">12*Inputs!$B$6*(1-MIN(1,Inputs!$G$6*$D527)*churn_nonbuyers)*(ic*Inputs!$C$6+fee_wd*Inputs!$E$6*(1-$B527)+fee_fx*Inputs!$D$6-cost_acc-cost_wd*Inputs!$E$6*(1-$B527)-cost_fx*Inputs!$D$6)</f>
        <v>176689.955456942</v>
      </c>
      <c r="L527" s="0" t="n">
        <f aca="false">12*Inputs!$B$7*(1-MIN(1,Inputs!$G$7*$D527)*churn_nonbuyers)*(ic*Inputs!$C$7+fee_wd*Inputs!$E$7*(1-$B527)+fee_fx*Inputs!$D$7-cost_acc-cost_wd*Inputs!$E$7*(1-$B527)-cost_fx*Inputs!$D$7)</f>
        <v>375106.887898165</v>
      </c>
      <c r="M527" s="0" t="n">
        <f aca="false">12*Inputs!$B$8*(1-MIN(1,Inputs!$G$8*$D527)*churn_nonbuyers)*(ic*Inputs!$C$8+fee_wd*Inputs!$E$8*(1-$B527)+fee_fx*Inputs!$D$8-cost_acc-cost_wd*Inputs!$E$8*(1-$B527)-cost_fx*Inputs!$D$8)</f>
        <v>2350.59618573125</v>
      </c>
      <c r="N527" s="0" t="n">
        <f aca="false">K527+L527+I527-fixed</f>
        <v>-25445.8180576664</v>
      </c>
      <c r="O527" s="0" t="n">
        <f aca="false">K527+L527+M527-fixed</f>
        <v>-145852.560459161</v>
      </c>
      <c r="P527" s="0" t="n">
        <f aca="false">12*Inputs!$B$6*(1-MIN(1,Inputs!$F$6*$D527))*(ic*Inputs!$C$6+flat_fee-cost_acc-cost_wd*Inputs!$E$6*$E527-cost_fx*Inputs!$D$6)+12*Inputs!$B$7*(1-MIN(1,Inputs!$F$7*$D527))*(ic*Inputs!$C$7+flat_fee-cost_acc-cost_wd*Inputs!$E$7*$E527-cost_fx*Inputs!$D$7)+12*Inputs!$B$8*(1-MIN(1,Inputs!$F$8*$D527))*(ic*Inputs!$C$8+flat_fee-cost_acc-cost_wd*Inputs!$E$8*$E527-cost_fx*Inputs!$D$8)-fixed</f>
        <v>-182780.6086312</v>
      </c>
    </row>
    <row r="528" customFormat="false" ht="15" hidden="false" customHeight="false" outlineLevel="0" collapsed="false">
      <c r="A528" s="0" t="n">
        <v>463</v>
      </c>
      <c r="B528" s="0" t="n">
        <v>0.294768</v>
      </c>
      <c r="C528" s="0" t="n">
        <v>0.921607</v>
      </c>
      <c r="D528" s="0" t="n">
        <v>1.029283</v>
      </c>
      <c r="E528" s="0" t="n">
        <v>1.120301</v>
      </c>
      <c r="F528" s="0" t="n">
        <v>0.240818</v>
      </c>
      <c r="G528" s="0" t="n">
        <f aca="false">12*Inputs!$B$6*(MIN(1,$H$50*$C528)*(ic*Inputs!$C$6+pS+fee_fx*Inputs!$D$6-cost_acc-cost_wd*Inputs!$E$6*$E528-cost_fx*Inputs!$D$6-$F528)+(1-MIN(1,$H$50*$C528))*(1-MIN(1,Inputs!$G$6*$D528)*churn_nonbuyers)*(ic*Inputs!$C$6+fee_wd*Inputs!$E$6*(1-$B528)+fee_fx*Inputs!$D$6-cost_acc-cost_wd*Inputs!$E$6*(1-$B528)-cost_fx*Inputs!$D$6))</f>
        <v>199900.414576255</v>
      </c>
      <c r="H528" s="0" t="n">
        <f aca="false">12*Inputs!$B$7*(MIN(1,$H$51*$C528)*(ic*Inputs!$C$7+pE+fee_fx*Inputs!$D$7-cost_acc-cost_wd*Inputs!$E$7*$E528-cost_fx*Inputs!$D$7-$F528)+(1-MIN(1,$H$51*$C528))*(1-MIN(1,Inputs!$G$7*$D528)*churn_nonbuyers)*(ic*Inputs!$C$7+fee_wd*Inputs!$E$7*(1-$B528)+fee_fx*Inputs!$D$7-cost_acc-cost_wd*Inputs!$E$7*(1-$B528)-cost_fx*Inputs!$D$7))</f>
        <v>396365.769204491</v>
      </c>
      <c r="I528" s="0" t="n">
        <f aca="false">12*Inputs!$B$8*(MIN(1,$H$52*$C528)*(ic*Inputs!$C$8+pT-cost_acc-cost_wd*Inputs!$E$8-cost_fx*Inputs!$D$8-cost_ins)+(1-MIN(1,$H$52*$C528))*(1-MIN(1,Inputs!$G$8*$D528)*churn_nonbuyers)*(ic*Inputs!$C$8+fee_wd*Inputs!$E$8*(1-$B528)+fee_fx*Inputs!$D$8-cost_acc-cost_wd*Inputs!$E$8*(1-$B528)-cost_fx*Inputs!$D$8))</f>
        <v>163815.767742406</v>
      </c>
      <c r="J528" s="0" t="n">
        <f aca="false">G528+H528+I528-fixed</f>
        <v>60081.9515231517</v>
      </c>
      <c r="K528" s="0" t="n">
        <f aca="false">12*Inputs!$B$6*(1-MIN(1,Inputs!$G$6*$D528)*churn_nonbuyers)*(ic*Inputs!$C$6+fee_wd*Inputs!$E$6*(1-$B528)+fee_fx*Inputs!$D$6-cost_acc-cost_wd*Inputs!$E$6*(1-$B528)-cost_fx*Inputs!$D$6)</f>
        <v>150962.713137677</v>
      </c>
      <c r="L528" s="0" t="n">
        <f aca="false">12*Inputs!$B$7*(1-MIN(1,Inputs!$G$7*$D528)*churn_nonbuyers)*(ic*Inputs!$C$7+fee_wd*Inputs!$E$7*(1-$B528)+fee_fx*Inputs!$D$7-cost_acc-cost_wd*Inputs!$E$7*(1-$B528)-cost_fx*Inputs!$D$7)</f>
        <v>349613.887498606</v>
      </c>
      <c r="M528" s="0" t="n">
        <f aca="false">12*Inputs!$B$8*(1-MIN(1,Inputs!$G$8*$D528)*churn_nonbuyers)*(ic*Inputs!$C$8+fee_wd*Inputs!$E$8*(1-$B528)+fee_fx*Inputs!$D$8-cost_acc-cost_wd*Inputs!$E$8*(1-$B528)-cost_fx*Inputs!$D$8)</f>
        <v>87274.7857891584</v>
      </c>
      <c r="N528" s="0" t="n">
        <f aca="false">K528+L528+I528-fixed</f>
        <v>-35607.6316213107</v>
      </c>
      <c r="O528" s="0" t="n">
        <f aca="false">K528+L528+M528-fixed</f>
        <v>-112148.613574559</v>
      </c>
      <c r="P528" s="0" t="n">
        <f aca="false">12*Inputs!$B$6*(1-MIN(1,Inputs!$F$6*$D528))*(ic*Inputs!$C$6+flat_fee-cost_acc-cost_wd*Inputs!$E$6*$E528-cost_fx*Inputs!$D$6)+12*Inputs!$B$7*(1-MIN(1,Inputs!$F$7*$D528))*(ic*Inputs!$C$7+flat_fee-cost_acc-cost_wd*Inputs!$E$7*$E528-cost_fx*Inputs!$D$7)+12*Inputs!$B$8*(1-MIN(1,Inputs!$F$8*$D528))*(ic*Inputs!$C$8+flat_fee-cost_acc-cost_wd*Inputs!$E$8*$E528-cost_fx*Inputs!$D$8)-fixed</f>
        <v>2833.93017992005</v>
      </c>
    </row>
    <row r="529" customFormat="false" ht="15" hidden="false" customHeight="false" outlineLevel="0" collapsed="false">
      <c r="A529" s="0" t="n">
        <v>464</v>
      </c>
      <c r="B529" s="0" t="n">
        <v>0.400521</v>
      </c>
      <c r="C529" s="0" t="n">
        <v>1.041736</v>
      </c>
      <c r="D529" s="0" t="n">
        <v>1.312981</v>
      </c>
      <c r="E529" s="0" t="n">
        <v>1.443624</v>
      </c>
      <c r="F529" s="0" t="n">
        <v>0.23472</v>
      </c>
      <c r="G529" s="0" t="n">
        <f aca="false">12*Inputs!$B$6*(MIN(1,$H$50*$C529)*(ic*Inputs!$C$6+pS+fee_fx*Inputs!$D$6-cost_acc-cost_wd*Inputs!$E$6*$E529-cost_fx*Inputs!$D$6-$F529)+(1-MIN(1,$H$50*$C529))*(1-MIN(1,Inputs!$G$6*$D529)*churn_nonbuyers)*(ic*Inputs!$C$6+fee_wd*Inputs!$E$6*(1-$B529)+fee_fx*Inputs!$D$6-cost_acc-cost_wd*Inputs!$E$6*(1-$B529)-cost_fx*Inputs!$D$6))</f>
        <v>183553.078540251</v>
      </c>
      <c r="H529" s="0" t="n">
        <f aca="false">12*Inputs!$B$7*(MIN(1,$H$51*$C529)*(ic*Inputs!$C$7+pE+fee_fx*Inputs!$D$7-cost_acc-cost_wd*Inputs!$E$7*$E529-cost_fx*Inputs!$D$7-$F529)+(1-MIN(1,$H$51*$C529))*(1-MIN(1,Inputs!$G$7*$D529)*churn_nonbuyers)*(ic*Inputs!$C$7+fee_wd*Inputs!$E$7*(1-$B529)+fee_fx*Inputs!$D$7-cost_acc-cost_wd*Inputs!$E$7*(1-$B529)-cost_fx*Inputs!$D$7))</f>
        <v>353700.420695826</v>
      </c>
      <c r="I529" s="0" t="n">
        <f aca="false">12*Inputs!$B$8*(MIN(1,$H$52*$C529)*(ic*Inputs!$C$8+pT-cost_acc-cost_wd*Inputs!$E$8-cost_fx*Inputs!$D$8-cost_ins)+(1-MIN(1,$H$52*$C529))*(1-MIN(1,Inputs!$G$8*$D529)*churn_nonbuyers)*(ic*Inputs!$C$8+fee_wd*Inputs!$E$8*(1-$B529)+fee_fx*Inputs!$D$8-cost_acc-cost_wd*Inputs!$E$8*(1-$B529)-cost_fx*Inputs!$D$8))</f>
        <v>156890.226244434</v>
      </c>
      <c r="J529" s="0" t="n">
        <f aca="false">G529+H529+I529-fixed</f>
        <v>-5856.27451948985</v>
      </c>
      <c r="K529" s="0" t="n">
        <f aca="false">12*Inputs!$B$6*(1-MIN(1,Inputs!$G$6*$D529)*churn_nonbuyers)*(ic*Inputs!$C$6+fee_wd*Inputs!$E$6*(1-$B529)+fee_fx*Inputs!$D$6-cost_acc-cost_wd*Inputs!$E$6*(1-$B529)-cost_fx*Inputs!$D$6)</f>
        <v>134476.438054327</v>
      </c>
      <c r="L529" s="0" t="n">
        <f aca="false">12*Inputs!$B$7*(1-MIN(1,Inputs!$G$7*$D529)*churn_nonbuyers)*(ic*Inputs!$C$7+fee_wd*Inputs!$E$7*(1-$B529)+fee_fx*Inputs!$D$7-cost_acc-cost_wd*Inputs!$E$7*(1-$B529)-cost_fx*Inputs!$D$7)</f>
        <v>331914.944144596</v>
      </c>
      <c r="M529" s="0" t="n">
        <f aca="false">12*Inputs!$B$8*(1-MIN(1,Inputs!$G$8*$D529)*churn_nonbuyers)*(ic*Inputs!$C$8+fee_wd*Inputs!$E$8*(1-$B529)+fee_fx*Inputs!$D$8-cost_acc-cost_wd*Inputs!$E$8*(1-$B529)-cost_fx*Inputs!$D$8)</f>
        <v>24854.5422801936</v>
      </c>
      <c r="N529" s="0" t="n">
        <f aca="false">K529+L529+I529-fixed</f>
        <v>-76718.3915566427</v>
      </c>
      <c r="O529" s="0" t="n">
        <f aca="false">K529+L529+M529-fixed</f>
        <v>-208754.075520883</v>
      </c>
      <c r="P529" s="0" t="n">
        <f aca="false">12*Inputs!$B$6*(1-MIN(1,Inputs!$F$6*$D529))*(ic*Inputs!$C$6+flat_fee-cost_acc-cost_wd*Inputs!$E$6*$E529-cost_fx*Inputs!$D$6)+12*Inputs!$B$7*(1-MIN(1,Inputs!$F$7*$D529))*(ic*Inputs!$C$7+flat_fee-cost_acc-cost_wd*Inputs!$E$7*$E529-cost_fx*Inputs!$D$7)+12*Inputs!$B$8*(1-MIN(1,Inputs!$F$8*$D529))*(ic*Inputs!$C$8+flat_fee-cost_acc-cost_wd*Inputs!$E$8*$E529-cost_fx*Inputs!$D$8)-fixed</f>
        <v>-264349.30541344</v>
      </c>
    </row>
    <row r="530" customFormat="false" ht="15" hidden="false" customHeight="false" outlineLevel="0" collapsed="false">
      <c r="A530" s="0" t="n">
        <v>465</v>
      </c>
      <c r="B530" s="0" t="n">
        <v>0.238097</v>
      </c>
      <c r="C530" s="0" t="n">
        <v>1.022073</v>
      </c>
      <c r="D530" s="0" t="n">
        <v>1.306263</v>
      </c>
      <c r="E530" s="0" t="n">
        <v>1.190568</v>
      </c>
      <c r="F530" s="0" t="n">
        <v>0.215562</v>
      </c>
      <c r="G530" s="0" t="n">
        <f aca="false">12*Inputs!$B$6*(MIN(1,$H$50*$C530)*(ic*Inputs!$C$6+pS+fee_fx*Inputs!$D$6-cost_acc-cost_wd*Inputs!$E$6*$E530-cost_fx*Inputs!$D$6-$F530)+(1-MIN(1,$H$50*$C530))*(1-MIN(1,Inputs!$G$6*$D530)*churn_nonbuyers)*(ic*Inputs!$C$6+fee_wd*Inputs!$E$6*(1-$B530)+fee_fx*Inputs!$D$6-cost_acc-cost_wd*Inputs!$E$6*(1-$B530)-cost_fx*Inputs!$D$6))</f>
        <v>209155.309508148</v>
      </c>
      <c r="H530" s="0" t="n">
        <f aca="false">12*Inputs!$B$7*(MIN(1,$H$51*$C530)*(ic*Inputs!$C$7+pE+fee_fx*Inputs!$D$7-cost_acc-cost_wd*Inputs!$E$7*$E530-cost_fx*Inputs!$D$7-$F530)+(1-MIN(1,$H$51*$C530))*(1-MIN(1,Inputs!$G$7*$D530)*churn_nonbuyers)*(ic*Inputs!$C$7+fee_wd*Inputs!$E$7*(1-$B530)+fee_fx*Inputs!$D$7-cost_acc-cost_wd*Inputs!$E$7*(1-$B530)-cost_fx*Inputs!$D$7))</f>
        <v>397538.844029385</v>
      </c>
      <c r="I530" s="0" t="n">
        <f aca="false">12*Inputs!$B$8*(MIN(1,$H$52*$C530)*(ic*Inputs!$C$8+pT-cost_acc-cost_wd*Inputs!$E$8-cost_fx*Inputs!$D$8-cost_ins)+(1-MIN(1,$H$52*$C530))*(1-MIN(1,Inputs!$G$8*$D530)*churn_nonbuyers)*(ic*Inputs!$C$8+fee_wd*Inputs!$E$8*(1-$B530)+fee_fx*Inputs!$D$8-cost_acc-cost_wd*Inputs!$E$8*(1-$B530)-cost_fx*Inputs!$D$8))</f>
        <v>154998.994099868</v>
      </c>
      <c r="J530" s="0" t="n">
        <f aca="false">G530+H530+I530-fixed</f>
        <v>61693.1476374008</v>
      </c>
      <c r="K530" s="0" t="n">
        <f aca="false">12*Inputs!$B$6*(1-MIN(1,Inputs!$G$6*$D530)*churn_nonbuyers)*(ic*Inputs!$C$6+fee_wd*Inputs!$E$6*(1-$B530)+fee_fx*Inputs!$D$6-cost_acc-cost_wd*Inputs!$E$6*(1-$B530)-cost_fx*Inputs!$D$6)</f>
        <v>156386.225530879</v>
      </c>
      <c r="L530" s="0" t="n">
        <f aca="false">12*Inputs!$B$7*(1-MIN(1,Inputs!$G$7*$D530)*churn_nonbuyers)*(ic*Inputs!$C$7+fee_wd*Inputs!$E$7*(1-$B530)+fee_fx*Inputs!$D$7-cost_acc-cost_wd*Inputs!$E$7*(1-$B530)-cost_fx*Inputs!$D$7)</f>
        <v>354457.069494528</v>
      </c>
      <c r="M530" s="0" t="n">
        <f aca="false">12*Inputs!$B$8*(1-MIN(1,Inputs!$G$8*$D530)*churn_nonbuyers)*(ic*Inputs!$C$8+fee_wd*Inputs!$E$8*(1-$B530)+fee_fx*Inputs!$D$8-cost_acc-cost_wd*Inputs!$E$8*(1-$B530)-cost_fx*Inputs!$D$8)</f>
        <v>26966.5550907696</v>
      </c>
      <c r="N530" s="0" t="n">
        <f aca="false">K530+L530+I530-fixed</f>
        <v>-34157.7108747254</v>
      </c>
      <c r="O530" s="0" t="n">
        <f aca="false">K530+L530+M530-fixed</f>
        <v>-162190.149883824</v>
      </c>
      <c r="P530" s="0" t="n">
        <f aca="false">12*Inputs!$B$6*(1-MIN(1,Inputs!$F$6*$D530))*(ic*Inputs!$C$6+flat_fee-cost_acc-cost_wd*Inputs!$E$6*$E530-cost_fx*Inputs!$D$6)+12*Inputs!$B$7*(1-MIN(1,Inputs!$F$7*$D530))*(ic*Inputs!$C$7+flat_fee-cost_acc-cost_wd*Inputs!$E$7*$E530-cost_fx*Inputs!$D$7)+12*Inputs!$B$8*(1-MIN(1,Inputs!$F$8*$D530))*(ic*Inputs!$C$8+flat_fee-cost_acc-cost_wd*Inputs!$E$8*$E530-cost_fx*Inputs!$D$8)-fixed</f>
        <v>-170556.31449184</v>
      </c>
    </row>
    <row r="531" customFormat="false" ht="15" hidden="false" customHeight="false" outlineLevel="0" collapsed="false">
      <c r="A531" s="0" t="n">
        <v>466</v>
      </c>
      <c r="B531" s="0" t="n">
        <v>0.33164</v>
      </c>
      <c r="C531" s="0" t="n">
        <v>1.160259</v>
      </c>
      <c r="D531" s="0" t="n">
        <v>1.224196</v>
      </c>
      <c r="E531" s="0" t="n">
        <v>1.095028</v>
      </c>
      <c r="F531" s="0" t="n">
        <v>0.026032</v>
      </c>
      <c r="G531" s="0" t="n">
        <f aca="false">12*Inputs!$B$6*(MIN(1,$H$50*$C531)*(ic*Inputs!$C$6+pS+fee_fx*Inputs!$D$6-cost_acc-cost_wd*Inputs!$E$6*$E531-cost_fx*Inputs!$D$6-$F531)+(1-MIN(1,$H$50*$C531))*(1-MIN(1,Inputs!$G$6*$D531)*churn_nonbuyers)*(ic*Inputs!$C$6+fee_wd*Inputs!$E$6*(1-$B531)+fee_fx*Inputs!$D$6-cost_acc-cost_wd*Inputs!$E$6*(1-$B531)-cost_fx*Inputs!$D$6))</f>
        <v>213061.29438976</v>
      </c>
      <c r="H531" s="0" t="n">
        <f aca="false">12*Inputs!$B$7*(MIN(1,$H$51*$C531)*(ic*Inputs!$C$7+pE+fee_fx*Inputs!$D$7-cost_acc-cost_wd*Inputs!$E$7*$E531-cost_fx*Inputs!$D$7-$F531)+(1-MIN(1,$H$51*$C531))*(1-MIN(1,Inputs!$G$7*$D531)*churn_nonbuyers)*(ic*Inputs!$C$7+fee_wd*Inputs!$E$7*(1-$B531)+fee_fx*Inputs!$D$7-cost_acc-cost_wd*Inputs!$E$7*(1-$B531)-cost_fx*Inputs!$D$7))</f>
        <v>422333.31042348</v>
      </c>
      <c r="I531" s="0" t="n">
        <f aca="false">12*Inputs!$B$8*(MIN(1,$H$52*$C531)*(ic*Inputs!$C$8+pT-cost_acc-cost_wd*Inputs!$E$8-cost_fx*Inputs!$D$8-cost_ins)+(1-MIN(1,$H$52*$C531))*(1-MIN(1,Inputs!$G$8*$D531)*churn_nonbuyers)*(ic*Inputs!$C$8+fee_wd*Inputs!$E$8*(1-$B531)+fee_fx*Inputs!$D$8-cost_acc-cost_wd*Inputs!$E$8*(1-$B531)-cost_fx*Inputs!$D$8))</f>
        <v>175586.964652059</v>
      </c>
      <c r="J531" s="0" t="n">
        <f aca="false">G531+H531+I531-fixed</f>
        <v>110981.569465299</v>
      </c>
      <c r="K531" s="0" t="n">
        <f aca="false">12*Inputs!$B$6*(1-MIN(1,Inputs!$G$6*$D531)*churn_nonbuyers)*(ic*Inputs!$C$6+fee_wd*Inputs!$E$6*(1-$B531)+fee_fx*Inputs!$D$6-cost_acc-cost_wd*Inputs!$E$6*(1-$B531)-cost_fx*Inputs!$D$6)</f>
        <v>144427.089322368</v>
      </c>
      <c r="L531" s="0" t="n">
        <f aca="false">12*Inputs!$B$7*(1-MIN(1,Inputs!$G$7*$D531)*churn_nonbuyers)*(ic*Inputs!$C$7+fee_wd*Inputs!$E$7*(1-$B531)+fee_fx*Inputs!$D$7-cost_acc-cost_wd*Inputs!$E$7*(1-$B531)-cost_fx*Inputs!$D$7)</f>
        <v>342389.852185421</v>
      </c>
      <c r="M531" s="0" t="n">
        <f aca="false">12*Inputs!$B$8*(1-MIN(1,Inputs!$G$8*$D531)*churn_nonbuyers)*(ic*Inputs!$C$8+fee_wd*Inputs!$E$8*(1-$B531)+fee_fx*Inputs!$D$8-cost_acc-cost_wd*Inputs!$E$8*(1-$B531)-cost_fx*Inputs!$D$8)</f>
        <v>44418.321264384</v>
      </c>
      <c r="N531" s="0" t="n">
        <f aca="false">K531+L531+I531-fixed</f>
        <v>-37596.0938401523</v>
      </c>
      <c r="O531" s="0" t="n">
        <f aca="false">K531+L531+M531-fixed</f>
        <v>-168764.737227827</v>
      </c>
      <c r="P531" s="0" t="n">
        <f aca="false">12*Inputs!$B$6*(1-MIN(1,Inputs!$F$6*$D531))*(ic*Inputs!$C$6+flat_fee-cost_acc-cost_wd*Inputs!$E$6*$E531-cost_fx*Inputs!$D$6)+12*Inputs!$B$7*(1-MIN(1,Inputs!$F$7*$D531))*(ic*Inputs!$C$7+flat_fee-cost_acc-cost_wd*Inputs!$E$7*$E531-cost_fx*Inputs!$D$7)+12*Inputs!$B$8*(1-MIN(1,Inputs!$F$8*$D531))*(ic*Inputs!$C$8+flat_fee-cost_acc-cost_wd*Inputs!$E$8*$E531-cost_fx*Inputs!$D$8)-fixed</f>
        <v>-91897.3224908799</v>
      </c>
    </row>
    <row r="532" customFormat="false" ht="15" hidden="false" customHeight="false" outlineLevel="0" collapsed="false">
      <c r="A532" s="0" t="n">
        <v>467</v>
      </c>
      <c r="B532" s="0" t="n">
        <v>0.317024</v>
      </c>
      <c r="C532" s="0" t="n">
        <v>0.89419</v>
      </c>
      <c r="D532" s="0" t="n">
        <v>0.973049</v>
      </c>
      <c r="E532" s="0" t="n">
        <v>1.334289</v>
      </c>
      <c r="F532" s="0" t="n">
        <v>0.227321</v>
      </c>
      <c r="G532" s="0" t="n">
        <f aca="false">12*Inputs!$B$6*(MIN(1,$H$50*$C532)*(ic*Inputs!$C$6+pS+fee_fx*Inputs!$D$6-cost_acc-cost_wd*Inputs!$E$6*$E532-cost_fx*Inputs!$D$6-$F532)+(1-MIN(1,$H$50*$C532))*(1-MIN(1,Inputs!$G$6*$D532)*churn_nonbuyers)*(ic*Inputs!$C$6+fee_wd*Inputs!$E$6*(1-$B532)+fee_fx*Inputs!$D$6-cost_acc-cost_wd*Inputs!$E$6*(1-$B532)-cost_fx*Inputs!$D$6))</f>
        <v>191898.664924271</v>
      </c>
      <c r="H532" s="0" t="n">
        <f aca="false">12*Inputs!$B$7*(MIN(1,$H$51*$C532)*(ic*Inputs!$C$7+pE+fee_fx*Inputs!$D$7-cost_acc-cost_wd*Inputs!$E$7*$E532-cost_fx*Inputs!$D$7-$F532)+(1-MIN(1,$H$51*$C532))*(1-MIN(1,Inputs!$G$7*$D532)*churn_nonbuyers)*(ic*Inputs!$C$7+fee_wd*Inputs!$E$7*(1-$B532)+fee_fx*Inputs!$D$7-cost_acc-cost_wd*Inputs!$E$7*(1-$B532)-cost_fx*Inputs!$D$7))</f>
        <v>372019.506848447</v>
      </c>
      <c r="I532" s="0" t="n">
        <f aca="false">12*Inputs!$B$8*(MIN(1,$H$52*$C532)*(ic*Inputs!$C$8+pT-cost_acc-cost_wd*Inputs!$E$8-cost_fx*Inputs!$D$8-cost_ins)+(1-MIN(1,$H$52*$C532))*(1-MIN(1,Inputs!$G$8*$D532)*churn_nonbuyers)*(ic*Inputs!$C$8+fee_wd*Inputs!$E$8*(1-$B532)+fee_fx*Inputs!$D$8-cost_acc-cost_wd*Inputs!$E$8*(1-$B532)-cost_fx*Inputs!$D$8))</f>
        <v>166009.122180118</v>
      </c>
      <c r="J532" s="0" t="n">
        <f aca="false">G532+H532+I532-fixed</f>
        <v>29927.2939528356</v>
      </c>
      <c r="K532" s="0" t="n">
        <f aca="false">12*Inputs!$B$6*(1-MIN(1,Inputs!$G$6*$D532)*churn_nonbuyers)*(ic*Inputs!$C$6+fee_wd*Inputs!$E$6*(1-$B532)+fee_fx*Inputs!$D$6-cost_acc-cost_wd*Inputs!$E$6*(1-$B532)-cost_fx*Inputs!$D$6)</f>
        <v>148361.265260467</v>
      </c>
      <c r="L532" s="0" t="n">
        <f aca="false">12*Inputs!$B$7*(1-MIN(1,Inputs!$G$7*$D532)*churn_nonbuyers)*(ic*Inputs!$C$7+fee_wd*Inputs!$E$7*(1-$B532)+fee_fx*Inputs!$D$7-cost_acc-cost_wd*Inputs!$E$7*(1-$B532)-cost_fx*Inputs!$D$7)</f>
        <v>347111.17640428</v>
      </c>
      <c r="M532" s="0" t="n">
        <f aca="false">12*Inputs!$B$8*(1-MIN(1,Inputs!$G$8*$D532)*churn_nonbuyers)*(ic*Inputs!$C$8+fee_wd*Inputs!$E$8*(1-$B532)+fee_fx*Inputs!$D$8-cost_acc-cost_wd*Inputs!$E$8*(1-$B532)-cost_fx*Inputs!$D$8)</f>
        <v>99225.5366555136</v>
      </c>
      <c r="N532" s="0" t="n">
        <f aca="false">K532+L532+I532-fixed</f>
        <v>-38518.4361551346</v>
      </c>
      <c r="O532" s="0" t="n">
        <f aca="false">K532+L532+M532-fixed</f>
        <v>-105302.021679739</v>
      </c>
      <c r="P532" s="0" t="n">
        <f aca="false">12*Inputs!$B$6*(1-MIN(1,Inputs!$F$6*$D532))*(ic*Inputs!$C$6+flat_fee-cost_acc-cost_wd*Inputs!$E$6*$E532-cost_fx*Inputs!$D$6)+12*Inputs!$B$7*(1-MIN(1,Inputs!$F$7*$D532))*(ic*Inputs!$C$7+flat_fee-cost_acc-cost_wd*Inputs!$E$7*$E532-cost_fx*Inputs!$D$7)+12*Inputs!$B$8*(1-MIN(1,Inputs!$F$8*$D532))*(ic*Inputs!$C$8+flat_fee-cost_acc-cost_wd*Inputs!$E$8*$E532-cost_fx*Inputs!$D$8)-fixed</f>
        <v>-60904.6859533601</v>
      </c>
    </row>
    <row r="533" customFormat="false" ht="15" hidden="false" customHeight="false" outlineLevel="0" collapsed="false">
      <c r="A533" s="0" t="n">
        <v>468</v>
      </c>
      <c r="B533" s="0" t="n">
        <v>0.38796</v>
      </c>
      <c r="C533" s="0" t="n">
        <v>0.864216</v>
      </c>
      <c r="D533" s="0" t="n">
        <v>0.901098</v>
      </c>
      <c r="E533" s="0" t="n">
        <v>1.42027</v>
      </c>
      <c r="F533" s="0" t="n">
        <v>0.050248</v>
      </c>
      <c r="G533" s="0" t="n">
        <f aca="false">12*Inputs!$B$6*(MIN(1,$H$50*$C533)*(ic*Inputs!$C$6+pS+fee_fx*Inputs!$D$6-cost_acc-cost_wd*Inputs!$E$6*$E533-cost_fx*Inputs!$D$6-$F533)+(1-MIN(1,$H$50*$C533))*(1-MIN(1,Inputs!$G$6*$D533)*churn_nonbuyers)*(ic*Inputs!$C$6+fee_wd*Inputs!$E$6*(1-$B533)+fee_fx*Inputs!$D$6-cost_acc-cost_wd*Inputs!$E$6*(1-$B533)-cost_fx*Inputs!$D$6))</f>
        <v>183695.126492903</v>
      </c>
      <c r="H533" s="0" t="n">
        <f aca="false">12*Inputs!$B$7*(MIN(1,$H$51*$C533)*(ic*Inputs!$C$7+pE+fee_fx*Inputs!$D$7-cost_acc-cost_wd*Inputs!$E$7*$E533-cost_fx*Inputs!$D$7-$F533)+(1-MIN(1,$H$51*$C533))*(1-MIN(1,Inputs!$G$7*$D533)*churn_nonbuyers)*(ic*Inputs!$C$7+fee_wd*Inputs!$E$7*(1-$B533)+fee_fx*Inputs!$D$7-cost_acc-cost_wd*Inputs!$E$7*(1-$B533)-cost_fx*Inputs!$D$7))</f>
        <v>365440.971225679</v>
      </c>
      <c r="I533" s="0" t="n">
        <f aca="false">12*Inputs!$B$8*(MIN(1,$H$52*$C533)*(ic*Inputs!$C$8+pT-cost_acc-cost_wd*Inputs!$E$8-cost_fx*Inputs!$D$8-cost_ins)+(1-MIN(1,$H$52*$C533))*(1-MIN(1,Inputs!$G$8*$D533)*churn_nonbuyers)*(ic*Inputs!$C$8+fee_wd*Inputs!$E$8*(1-$B533)+fee_fx*Inputs!$D$8-cost_acc-cost_wd*Inputs!$E$8*(1-$B533)-cost_fx*Inputs!$D$8))</f>
        <v>169465.39935291</v>
      </c>
      <c r="J533" s="0" t="n">
        <f aca="false">G533+H533+I533-fixed</f>
        <v>18601.4970714917</v>
      </c>
      <c r="K533" s="0" t="n">
        <f aca="false">12*Inputs!$B$6*(1-MIN(1,Inputs!$G$6*$D533)*churn_nonbuyers)*(ic*Inputs!$C$6+fee_wd*Inputs!$E$6*(1-$B533)+fee_fx*Inputs!$D$6-cost_acc-cost_wd*Inputs!$E$6*(1-$B533)-cost_fx*Inputs!$D$6)</f>
        <v>139167.740016576</v>
      </c>
      <c r="L533" s="0" t="n">
        <f aca="false">12*Inputs!$B$7*(1-MIN(1,Inputs!$G$7*$D533)*churn_nonbuyers)*(ic*Inputs!$C$7+fee_wd*Inputs!$E$7*(1-$B533)+fee_fx*Inputs!$D$7-cost_acc-cost_wd*Inputs!$E$7*(1-$B533)-cost_fx*Inputs!$D$7)</f>
        <v>337944.307305946</v>
      </c>
      <c r="M533" s="0" t="n">
        <f aca="false">12*Inputs!$B$8*(1-MIN(1,Inputs!$G$8*$D533)*churn_nonbuyers)*(ic*Inputs!$C$8+fee_wd*Inputs!$E$8*(1-$B533)+fee_fx*Inputs!$D$8-cost_acc-cost_wd*Inputs!$E$8*(1-$B533)-cost_fx*Inputs!$D$8)</f>
        <v>113641.272290688</v>
      </c>
      <c r="N533" s="0" t="n">
        <f aca="false">K533+L533+I533-fixed</f>
        <v>-53422.5533245688</v>
      </c>
      <c r="O533" s="0" t="n">
        <f aca="false">K533+L533+M533-fixed</f>
        <v>-109246.68038679</v>
      </c>
      <c r="P533" s="0" t="n">
        <f aca="false">12*Inputs!$B$6*(1-MIN(1,Inputs!$F$6*$D533))*(ic*Inputs!$C$6+flat_fee-cost_acc-cost_wd*Inputs!$E$6*$E533-cost_fx*Inputs!$D$6)+12*Inputs!$B$7*(1-MIN(1,Inputs!$F$7*$D533))*(ic*Inputs!$C$7+flat_fee-cost_acc-cost_wd*Inputs!$E$7*$E533-cost_fx*Inputs!$D$7)+12*Inputs!$B$8*(1-MIN(1,Inputs!$F$8*$D533))*(ic*Inputs!$C$8+flat_fee-cost_acc-cost_wd*Inputs!$E$8*$E533-cost_fx*Inputs!$D$8)-fixed</f>
        <v>-65286.7633936</v>
      </c>
    </row>
    <row r="534" customFormat="false" ht="15" hidden="false" customHeight="false" outlineLevel="0" collapsed="false">
      <c r="A534" s="0" t="n">
        <v>469</v>
      </c>
      <c r="B534" s="0" t="n">
        <v>0.260128</v>
      </c>
      <c r="C534" s="0" t="n">
        <v>0.82882</v>
      </c>
      <c r="D534" s="0" t="n">
        <v>1.773283</v>
      </c>
      <c r="E534" s="0" t="n">
        <v>1.233036</v>
      </c>
      <c r="F534" s="0" t="n">
        <v>0.174819</v>
      </c>
      <c r="G534" s="0" t="n">
        <f aca="false">12*Inputs!$B$6*(MIN(1,$H$50*$C534)*(ic*Inputs!$C$6+pS+fee_fx*Inputs!$D$6-cost_acc-cost_wd*Inputs!$E$6*$E534-cost_fx*Inputs!$D$6-$F534)+(1-MIN(1,$H$50*$C534))*(1-MIN(1,Inputs!$G$6*$D534)*churn_nonbuyers)*(ic*Inputs!$C$6+fee_wd*Inputs!$E$6*(1-$B534)+fee_fx*Inputs!$D$6-cost_acc-cost_wd*Inputs!$E$6*(1-$B534)-cost_fx*Inputs!$D$6))</f>
        <v>192797.443507138</v>
      </c>
      <c r="H534" s="0" t="n">
        <f aca="false">12*Inputs!$B$7*(MIN(1,$H$51*$C534)*(ic*Inputs!$C$7+pE+fee_fx*Inputs!$D$7-cost_acc-cost_wd*Inputs!$E$7*$E534-cost_fx*Inputs!$D$7-$F534)+(1-MIN(1,$H$51*$C534))*(1-MIN(1,Inputs!$G$7*$D534)*churn_nonbuyers)*(ic*Inputs!$C$7+fee_wd*Inputs!$E$7*(1-$B534)+fee_fx*Inputs!$D$7-cost_acc-cost_wd*Inputs!$E$7*(1-$B534)-cost_fx*Inputs!$D$7))</f>
        <v>381820.169588434</v>
      </c>
      <c r="I534" s="0" t="n">
        <f aca="false">12*Inputs!$B$8*(MIN(1,$H$52*$C534)*(ic*Inputs!$C$8+pT-cost_acc-cost_wd*Inputs!$E$8-cost_fx*Inputs!$D$8-cost_ins)+(1-MIN(1,$H$52*$C534))*(1-MIN(1,Inputs!$G$8*$D534)*churn_nonbuyers)*(ic*Inputs!$C$8+fee_wd*Inputs!$E$8*(1-$B534)+fee_fx*Inputs!$D$8-cost_acc-cost_wd*Inputs!$E$8*(1-$B534)-cost_fx*Inputs!$D$8))</f>
        <v>119469.43008</v>
      </c>
      <c r="J534" s="0" t="n">
        <f aca="false">G534+H534+I534-fixed</f>
        <v>-5912.95682442759</v>
      </c>
      <c r="K534" s="0" t="n">
        <f aca="false">12*Inputs!$B$6*(1-MIN(1,Inputs!$G$6*$D534)*churn_nonbuyers)*(ic*Inputs!$C$6+fee_wd*Inputs!$E$6*(1-$B534)+fee_fx*Inputs!$D$6-cost_acc-cost_wd*Inputs!$E$6*(1-$B534)-cost_fx*Inputs!$D$6)</f>
        <v>149588.095393613</v>
      </c>
      <c r="L534" s="0" t="n">
        <f aca="false">12*Inputs!$B$7*(1-MIN(1,Inputs!$G$7*$D534)*churn_nonbuyers)*(ic*Inputs!$C$7+fee_wd*Inputs!$E$7*(1-$B534)+fee_fx*Inputs!$D$7-cost_acc-cost_wd*Inputs!$E$7*(1-$B534)-cost_fx*Inputs!$D$7)</f>
        <v>346284.668852168</v>
      </c>
      <c r="M534" s="0" t="n">
        <f aca="false">12*Inputs!$B$8*(1-MIN(1,Inputs!$G$8*$D534)*churn_nonbuyers)*(ic*Inputs!$C$8+fee_wd*Inputs!$E$8*(1-$B534)+fee_fx*Inputs!$D$8-cost_acc-cost_wd*Inputs!$E$8*(1-$B534)-cost_fx*Inputs!$D$8)</f>
        <v>0</v>
      </c>
      <c r="N534" s="0" t="n">
        <f aca="false">K534+L534+I534-fixed</f>
        <v>-84657.8056742195</v>
      </c>
      <c r="O534" s="0" t="n">
        <f aca="false">K534+L534+M534-fixed</f>
        <v>-204127.235754219</v>
      </c>
      <c r="P534" s="0" t="n">
        <f aca="false">12*Inputs!$B$6*(1-MIN(1,Inputs!$F$6*$D534))*(ic*Inputs!$C$6+flat_fee-cost_acc-cost_wd*Inputs!$E$6*$E534-cost_fx*Inputs!$D$6)+12*Inputs!$B$7*(1-MIN(1,Inputs!$F$7*$D534))*(ic*Inputs!$C$7+flat_fee-cost_acc-cost_wd*Inputs!$E$7*$E534-cost_fx*Inputs!$D$7)+12*Inputs!$B$8*(1-MIN(1,Inputs!$F$8*$D534))*(ic*Inputs!$C$8+flat_fee-cost_acc-cost_wd*Inputs!$E$8*$E534-cost_fx*Inputs!$D$8)-fixed</f>
        <v>-423026.82109888</v>
      </c>
    </row>
    <row r="535" customFormat="false" ht="15" hidden="false" customHeight="false" outlineLevel="0" collapsed="false">
      <c r="A535" s="0" t="n">
        <v>470</v>
      </c>
      <c r="B535" s="0" t="n">
        <v>0.207382</v>
      </c>
      <c r="C535" s="0" t="n">
        <v>0.851157</v>
      </c>
      <c r="D535" s="0" t="n">
        <v>1.302014</v>
      </c>
      <c r="E535" s="0" t="n">
        <v>1.165846</v>
      </c>
      <c r="F535" s="0" t="n">
        <v>0.038233</v>
      </c>
      <c r="G535" s="0" t="n">
        <f aca="false">12*Inputs!$B$6*(MIN(1,$H$50*$C535)*(ic*Inputs!$C$6+pS+fee_fx*Inputs!$D$6-cost_acc-cost_wd*Inputs!$E$6*$E535-cost_fx*Inputs!$D$6-$F535)+(1-MIN(1,$H$50*$C535))*(1-MIN(1,Inputs!$G$6*$D535)*churn_nonbuyers)*(ic*Inputs!$C$6+fee_wd*Inputs!$E$6*(1-$B535)+fee_fx*Inputs!$D$6-cost_acc-cost_wd*Inputs!$E$6*(1-$B535)-cost_fx*Inputs!$D$6))</f>
        <v>208179.943899111</v>
      </c>
      <c r="H535" s="0" t="n">
        <f aca="false">12*Inputs!$B$7*(MIN(1,$H$51*$C535)*(ic*Inputs!$C$7+pE+fee_fx*Inputs!$D$7-cost_acc-cost_wd*Inputs!$E$7*$E535-cost_fx*Inputs!$D$7-$F535)+(1-MIN(1,$H$51*$C535))*(1-MIN(1,Inputs!$G$7*$D535)*churn_nonbuyers)*(ic*Inputs!$C$7+fee_wd*Inputs!$E$7*(1-$B535)+fee_fx*Inputs!$D$7-cost_acc-cost_wd*Inputs!$E$7*(1-$B535)-cost_fx*Inputs!$D$7))</f>
        <v>404286.59816779</v>
      </c>
      <c r="I535" s="0" t="n">
        <f aca="false">12*Inputs!$B$8*(MIN(1,$H$52*$C535)*(ic*Inputs!$C$8+pT-cost_acc-cost_wd*Inputs!$E$8-cost_fx*Inputs!$D$8-cost_ins)+(1-MIN(1,$H$52*$C535))*(1-MIN(1,Inputs!$G$8*$D535)*churn_nonbuyers)*(ic*Inputs!$C$8+fee_wd*Inputs!$E$8*(1-$B535)+fee_fx*Inputs!$D$8-cost_acc-cost_wd*Inputs!$E$8*(1-$B535)-cost_fx*Inputs!$D$8))</f>
        <v>134020.233672293</v>
      </c>
      <c r="J535" s="0" t="n">
        <f aca="false">G535+H535+I535-fixed</f>
        <v>46486.7757391945</v>
      </c>
      <c r="K535" s="0" t="n">
        <f aca="false">12*Inputs!$B$6*(1-MIN(1,Inputs!$G$6*$D535)*churn_nonbuyers)*(ic*Inputs!$C$6+fee_wd*Inputs!$E$6*(1-$B535)+fee_fx*Inputs!$D$6-cost_acc-cost_wd*Inputs!$E$6*(1-$B535)-cost_fx*Inputs!$D$6)</f>
        <v>160556.793604906</v>
      </c>
      <c r="L535" s="0" t="n">
        <f aca="false">12*Inputs!$B$7*(1-MIN(1,Inputs!$G$7*$D535)*churn_nonbuyers)*(ic*Inputs!$C$7+fee_wd*Inputs!$E$7*(1-$B535)+fee_fx*Inputs!$D$7-cost_acc-cost_wd*Inputs!$E$7*(1-$B535)-cost_fx*Inputs!$D$7)</f>
        <v>358754.292290943</v>
      </c>
      <c r="M535" s="0" t="n">
        <f aca="false">12*Inputs!$B$8*(1-MIN(1,Inputs!$G$8*$D535)*churn_nonbuyers)*(ic*Inputs!$C$8+fee_wd*Inputs!$E$8*(1-$B535)+fee_fx*Inputs!$D$8-cost_acc-cost_wd*Inputs!$E$8*(1-$B535)-cost_fx*Inputs!$D$8)</f>
        <v>28033.9846628928</v>
      </c>
      <c r="N535" s="0" t="n">
        <f aca="false">K535+L535+I535-fixed</f>
        <v>-46668.6804318579</v>
      </c>
      <c r="O535" s="0" t="n">
        <f aca="false">K535+L535+M535-fixed</f>
        <v>-152654.929441258</v>
      </c>
      <c r="P535" s="0" t="n">
        <f aca="false">12*Inputs!$B$6*(1-MIN(1,Inputs!$F$6*$D535))*(ic*Inputs!$C$6+flat_fee-cost_acc-cost_wd*Inputs!$E$6*$E535-cost_fx*Inputs!$D$6)+12*Inputs!$B$7*(1-MIN(1,Inputs!$F$7*$D535))*(ic*Inputs!$C$7+flat_fee-cost_acc-cost_wd*Inputs!$E$7*$E535-cost_fx*Inputs!$D$7)+12*Inputs!$B$8*(1-MIN(1,Inputs!$F$8*$D535))*(ic*Inputs!$C$8+flat_fee-cost_acc-cost_wd*Inputs!$E$8*$E535-cost_fx*Inputs!$D$8)-fixed</f>
        <v>-159466.54766944</v>
      </c>
    </row>
    <row r="536" customFormat="false" ht="15" hidden="false" customHeight="false" outlineLevel="0" collapsed="false">
      <c r="A536" s="0" t="n">
        <v>471</v>
      </c>
      <c r="B536" s="0" t="n">
        <v>0.47043</v>
      </c>
      <c r="C536" s="0" t="n">
        <v>0.984705</v>
      </c>
      <c r="D536" s="0" t="n">
        <v>1.621275</v>
      </c>
      <c r="E536" s="0" t="n">
        <v>1.196652</v>
      </c>
      <c r="F536" s="0" t="n">
        <v>0.064298</v>
      </c>
      <c r="G536" s="0" t="n">
        <f aca="false">12*Inputs!$B$6*(MIN(1,$H$50*$C536)*(ic*Inputs!$C$6+pS+fee_fx*Inputs!$D$6-cost_acc-cost_wd*Inputs!$E$6*$E536-cost_fx*Inputs!$D$6-$F536)+(1-MIN(1,$H$50*$C536))*(1-MIN(1,Inputs!$G$6*$D536)*churn_nonbuyers)*(ic*Inputs!$C$6+fee_wd*Inputs!$E$6*(1-$B536)+fee_fx*Inputs!$D$6-cost_acc-cost_wd*Inputs!$E$6*(1-$B536)-cost_fx*Inputs!$D$6))</f>
        <v>179770.114271642</v>
      </c>
      <c r="H536" s="0" t="n">
        <f aca="false">12*Inputs!$B$7*(MIN(1,$H$51*$C536)*(ic*Inputs!$C$7+pE+fee_fx*Inputs!$D$7-cost_acc-cost_wd*Inputs!$E$7*$E536-cost_fx*Inputs!$D$7-$F536)+(1-MIN(1,$H$51*$C536))*(1-MIN(1,Inputs!$G$7*$D536)*churn_nonbuyers)*(ic*Inputs!$C$7+fee_wd*Inputs!$E$7*(1-$B536)+fee_fx*Inputs!$D$7-cost_acc-cost_wd*Inputs!$E$7*(1-$B536)-cost_fx*Inputs!$D$7))</f>
        <v>382448.011116043</v>
      </c>
      <c r="I536" s="0" t="n">
        <f aca="false">12*Inputs!$B$8*(MIN(1,$H$52*$C536)*(ic*Inputs!$C$8+pT-cost_acc-cost_wd*Inputs!$E$8-cost_fx*Inputs!$D$8-cost_ins)+(1-MIN(1,$H$52*$C536))*(1-MIN(1,Inputs!$G$8*$D536)*churn_nonbuyers)*(ic*Inputs!$C$8+fee_wd*Inputs!$E$8*(1-$B536)+fee_fx*Inputs!$D$8-cost_acc-cost_wd*Inputs!$E$8*(1-$B536)-cost_fx*Inputs!$D$8))</f>
        <v>141939.31752</v>
      </c>
      <c r="J536" s="0" t="n">
        <f aca="false">G536+H536+I536-fixed</f>
        <v>4157.44290768518</v>
      </c>
      <c r="K536" s="0" t="n">
        <f aca="false">12*Inputs!$B$6*(1-MIN(1,Inputs!$G$6*$D536)*churn_nonbuyers)*(ic*Inputs!$C$6+fee_wd*Inputs!$E$6*(1-$B536)+fee_fx*Inputs!$D$6-cost_acc-cost_wd*Inputs!$E$6*(1-$B536)-cost_fx*Inputs!$D$6)</f>
        <v>123007.0420674</v>
      </c>
      <c r="L536" s="0" t="n">
        <f aca="false">12*Inputs!$B$7*(1-MIN(1,Inputs!$G$7*$D536)*churn_nonbuyers)*(ic*Inputs!$C$7+fee_wd*Inputs!$E$7*(1-$B536)+fee_fx*Inputs!$D$7-cost_acc-cost_wd*Inputs!$E$7*(1-$B536)-cost_fx*Inputs!$D$7)</f>
        <v>319141.98604044</v>
      </c>
      <c r="M536" s="0" t="n">
        <f aca="false">12*Inputs!$B$8*(1-MIN(1,Inputs!$G$8*$D536)*churn_nonbuyers)*(ic*Inputs!$C$8+fee_wd*Inputs!$E$8*(1-$B536)+fee_fx*Inputs!$D$8-cost_acc-cost_wd*Inputs!$E$8*(1-$B536)-cost_fx*Inputs!$D$8)</f>
        <v>0</v>
      </c>
      <c r="N536" s="0" t="n">
        <f aca="false">K536+L536+I536-fixed</f>
        <v>-115911.65437216</v>
      </c>
      <c r="O536" s="0" t="n">
        <f aca="false">K536+L536+M536-fixed</f>
        <v>-257850.97189216</v>
      </c>
      <c r="P536" s="0" t="n">
        <f aca="false">12*Inputs!$B$6*(1-MIN(1,Inputs!$F$6*$D536))*(ic*Inputs!$C$6+flat_fee-cost_acc-cost_wd*Inputs!$E$6*$E536-cost_fx*Inputs!$D$6)+12*Inputs!$B$7*(1-MIN(1,Inputs!$F$7*$D536))*(ic*Inputs!$C$7+flat_fee-cost_acc-cost_wd*Inputs!$E$7*$E536-cost_fx*Inputs!$D$7)+12*Inputs!$B$8*(1-MIN(1,Inputs!$F$8*$D536))*(ic*Inputs!$C$8+flat_fee-cost_acc-cost_wd*Inputs!$E$8*$E536-cost_fx*Inputs!$D$8)-fixed</f>
        <v>-335514.039088</v>
      </c>
    </row>
    <row r="537" customFormat="false" ht="15" hidden="false" customHeight="false" outlineLevel="0" collapsed="false">
      <c r="A537" s="0" t="n">
        <v>472</v>
      </c>
      <c r="B537" s="0" t="n">
        <v>0.171053</v>
      </c>
      <c r="C537" s="0" t="n">
        <v>0.821329</v>
      </c>
      <c r="D537" s="0" t="n">
        <v>1.60223</v>
      </c>
      <c r="E537" s="0" t="n">
        <v>1.165429</v>
      </c>
      <c r="F537" s="0" t="n">
        <v>0.298572</v>
      </c>
      <c r="G537" s="0" t="n">
        <f aca="false">12*Inputs!$B$6*(MIN(1,$H$50*$C537)*(ic*Inputs!$C$6+pS+fee_fx*Inputs!$D$6-cost_acc-cost_wd*Inputs!$E$6*$E537-cost_fx*Inputs!$D$6-$F537)+(1-MIN(1,$H$50*$C537))*(1-MIN(1,Inputs!$G$6*$D537)*churn_nonbuyers)*(ic*Inputs!$C$6+fee_wd*Inputs!$E$6*(1-$B537)+fee_fx*Inputs!$D$6-cost_acc-cost_wd*Inputs!$E$6*(1-$B537)-cost_fx*Inputs!$D$6))</f>
        <v>203679.982534771</v>
      </c>
      <c r="H537" s="0" t="n">
        <f aca="false">12*Inputs!$B$7*(MIN(1,$H$51*$C537)*(ic*Inputs!$C$7+pE+fee_fx*Inputs!$D$7-cost_acc-cost_wd*Inputs!$E$7*$E537-cost_fx*Inputs!$D$7-$F537)+(1-MIN(1,$H$51*$C537))*(1-MIN(1,Inputs!$G$7*$D537)*churn_nonbuyers)*(ic*Inputs!$C$7+fee_wd*Inputs!$E$7*(1-$B537)+fee_fx*Inputs!$D$7-cost_acc-cost_wd*Inputs!$E$7*(1-$B537)-cost_fx*Inputs!$D$7))</f>
        <v>391500.234305438</v>
      </c>
      <c r="I537" s="0" t="n">
        <f aca="false">12*Inputs!$B$8*(MIN(1,$H$52*$C537)*(ic*Inputs!$C$8+pT-cost_acc-cost_wd*Inputs!$E$8-cost_fx*Inputs!$D$8-cost_ins)+(1-MIN(1,$H$52*$C537))*(1-MIN(1,Inputs!$G$8*$D537)*churn_nonbuyers)*(ic*Inputs!$C$8+fee_wd*Inputs!$E$8*(1-$B537)+fee_fx*Inputs!$D$8-cost_acc-cost_wd*Inputs!$E$8*(1-$B537)-cost_fx*Inputs!$D$8))</f>
        <v>118389.647376</v>
      </c>
      <c r="J537" s="0" t="n">
        <f aca="false">G537+H537+I537-fixed</f>
        <v>13569.864216209</v>
      </c>
      <c r="K537" s="0" t="n">
        <f aca="false">12*Inputs!$B$6*(1-MIN(1,Inputs!$G$6*$D537)*churn_nonbuyers)*(ic*Inputs!$C$6+fee_wd*Inputs!$E$6*(1-$B537)+fee_fx*Inputs!$D$6-cost_acc-cost_wd*Inputs!$E$6*(1-$B537)-cost_fx*Inputs!$D$6)</f>
        <v>162791.166586968</v>
      </c>
      <c r="L537" s="0" t="n">
        <f aca="false">12*Inputs!$B$7*(1-MIN(1,Inputs!$G$7*$D537)*churn_nonbuyers)*(ic*Inputs!$C$7+fee_wd*Inputs!$E$7*(1-$B537)+fee_fx*Inputs!$D$7-cost_acc-cost_wd*Inputs!$E$7*(1-$B537)-cost_fx*Inputs!$D$7)</f>
        <v>360371.760112181</v>
      </c>
      <c r="M537" s="0" t="n">
        <f aca="false">12*Inputs!$B$8*(1-MIN(1,Inputs!$G$8*$D537)*churn_nonbuyers)*(ic*Inputs!$C$8+fee_wd*Inputs!$E$8*(1-$B537)+fee_fx*Inputs!$D$8-cost_acc-cost_wd*Inputs!$E$8*(1-$B537)-cost_fx*Inputs!$D$8)</f>
        <v>0</v>
      </c>
      <c r="N537" s="0" t="n">
        <f aca="false">K537+L537+I537-fixed</f>
        <v>-58447.4259248511</v>
      </c>
      <c r="O537" s="0" t="n">
        <f aca="false">K537+L537+M537-fixed</f>
        <v>-176837.073300851</v>
      </c>
      <c r="P537" s="0" t="n">
        <f aca="false">12*Inputs!$B$6*(1-MIN(1,Inputs!$F$6*$D537))*(ic*Inputs!$C$6+flat_fee-cost_acc-cost_wd*Inputs!$E$6*$E537-cost_fx*Inputs!$D$6)+12*Inputs!$B$7*(1-MIN(1,Inputs!$F$7*$D537))*(ic*Inputs!$C$7+flat_fee-cost_acc-cost_wd*Inputs!$E$7*$E537-cost_fx*Inputs!$D$7)+12*Inputs!$B$8*(1-MIN(1,Inputs!$F$8*$D537))*(ic*Inputs!$C$8+flat_fee-cost_acc-cost_wd*Inputs!$E$8*$E537-cost_fx*Inputs!$D$8)-fixed</f>
        <v>-316697.3738392</v>
      </c>
    </row>
    <row r="538" customFormat="false" ht="15" hidden="false" customHeight="false" outlineLevel="0" collapsed="false">
      <c r="A538" s="0" t="n">
        <v>473</v>
      </c>
      <c r="B538" s="0" t="n">
        <v>0.368293</v>
      </c>
      <c r="C538" s="0" t="n">
        <v>1.060886</v>
      </c>
      <c r="D538" s="0" t="n">
        <v>0.962518</v>
      </c>
      <c r="E538" s="0" t="n">
        <v>1.231201</v>
      </c>
      <c r="F538" s="0" t="n">
        <v>0.275738</v>
      </c>
      <c r="G538" s="0" t="n">
        <f aca="false">12*Inputs!$B$6*(MIN(1,$H$50*$C538)*(ic*Inputs!$C$6+pS+fee_fx*Inputs!$D$6-cost_acc-cost_wd*Inputs!$E$6*$E538-cost_fx*Inputs!$D$6-$F538)+(1-MIN(1,$H$50*$C538))*(1-MIN(1,Inputs!$G$6*$D538)*churn_nonbuyers)*(ic*Inputs!$C$6+fee_wd*Inputs!$E$6*(1-$B538)+fee_fx*Inputs!$D$6-cost_acc-cost_wd*Inputs!$E$6*(1-$B538)-cost_fx*Inputs!$D$6))</f>
        <v>194995.408572337</v>
      </c>
      <c r="H538" s="0" t="n">
        <f aca="false">12*Inputs!$B$7*(MIN(1,$H$51*$C538)*(ic*Inputs!$C$7+pE+fee_fx*Inputs!$D$7-cost_acc-cost_wd*Inputs!$E$7*$E538-cost_fx*Inputs!$D$7-$F538)+(1-MIN(1,$H$51*$C538))*(1-MIN(1,Inputs!$G$7*$D538)*churn_nonbuyers)*(ic*Inputs!$C$7+fee_wd*Inputs!$E$7*(1-$B538)+fee_fx*Inputs!$D$7-cost_acc-cost_wd*Inputs!$E$7*(1-$B538)-cost_fx*Inputs!$D$7))</f>
        <v>382241.034992688</v>
      </c>
      <c r="I538" s="0" t="n">
        <f aca="false">12*Inputs!$B$8*(MIN(1,$H$52*$C538)*(ic*Inputs!$C$8+pT-cost_acc-cost_wd*Inputs!$E$8-cost_fx*Inputs!$D$8-cost_ins)+(1-MIN(1,$H$52*$C538))*(1-MIN(1,Inputs!$G$8*$D538)*churn_nonbuyers)*(ic*Inputs!$C$8+fee_wd*Inputs!$E$8*(1-$B538)+fee_fx*Inputs!$D$8-cost_acc-cost_wd*Inputs!$E$8*(1-$B538)-cost_fx*Inputs!$D$8))</f>
        <v>178842.780687493</v>
      </c>
      <c r="J538" s="0" t="n">
        <f aca="false">G538+H538+I538-fixed</f>
        <v>56079.224252519</v>
      </c>
      <c r="K538" s="0" t="n">
        <f aca="false">12*Inputs!$B$6*(1-MIN(1,Inputs!$G$6*$D538)*churn_nonbuyers)*(ic*Inputs!$C$6+fee_wd*Inputs!$E$6*(1-$B538)+fee_fx*Inputs!$D$6-cost_acc-cost_wd*Inputs!$E$6*(1-$B538)-cost_fx*Inputs!$D$6)</f>
        <v>141415.944780773</v>
      </c>
      <c r="L538" s="0" t="n">
        <f aca="false">12*Inputs!$B$7*(1-MIN(1,Inputs!$G$7*$D538)*churn_nonbuyers)*(ic*Inputs!$C$7+fee_wd*Inputs!$E$7*(1-$B538)+fee_fx*Inputs!$D$7-cost_acc-cost_wd*Inputs!$E$7*(1-$B538)-cost_fx*Inputs!$D$7)</f>
        <v>340054.581204464</v>
      </c>
      <c r="M538" s="0" t="n">
        <f aca="false">12*Inputs!$B$8*(1-MIN(1,Inputs!$G$8*$D538)*churn_nonbuyers)*(ic*Inputs!$C$8+fee_wd*Inputs!$E$8*(1-$B538)+fee_fx*Inputs!$D$8-cost_acc-cost_wd*Inputs!$E$8*(1-$B538)-cost_fx*Inputs!$D$8)</f>
        <v>100716.641723606</v>
      </c>
      <c r="N538" s="0" t="n">
        <f aca="false">K538+L538+I538-fixed</f>
        <v>-39686.69332727</v>
      </c>
      <c r="O538" s="0" t="n">
        <f aca="false">K538+L538+M538-fixed</f>
        <v>-117812.832291157</v>
      </c>
      <c r="P538" s="0" t="n">
        <f aca="false">12*Inputs!$B$6*(1-MIN(1,Inputs!$F$6*$D538))*(ic*Inputs!$C$6+flat_fee-cost_acc-cost_wd*Inputs!$E$6*$E538-cost_fx*Inputs!$D$6)+12*Inputs!$B$7*(1-MIN(1,Inputs!$F$7*$D538))*(ic*Inputs!$C$7+flat_fee-cost_acc-cost_wd*Inputs!$E$7*$E538-cost_fx*Inputs!$D$7)+12*Inputs!$B$8*(1-MIN(1,Inputs!$F$8*$D538))*(ic*Inputs!$C$8+flat_fee-cost_acc-cost_wd*Inputs!$E$8*$E538-cost_fx*Inputs!$D$8)-fixed</f>
        <v>-10349.4929156799</v>
      </c>
    </row>
    <row r="539" customFormat="false" ht="15" hidden="false" customHeight="false" outlineLevel="0" collapsed="false">
      <c r="A539" s="0" t="n">
        <v>474</v>
      </c>
      <c r="B539" s="0" t="n">
        <v>0.448849</v>
      </c>
      <c r="C539" s="0" t="n">
        <v>1.133933</v>
      </c>
      <c r="D539" s="0" t="n">
        <v>0.697921</v>
      </c>
      <c r="E539" s="0" t="n">
        <v>1.087204</v>
      </c>
      <c r="F539" s="0" t="n">
        <v>0.061728</v>
      </c>
      <c r="G539" s="0" t="n">
        <f aca="false">12*Inputs!$B$6*(MIN(1,$H$50*$C539)*(ic*Inputs!$C$6+pS+fee_fx*Inputs!$D$6-cost_acc-cost_wd*Inputs!$E$6*$E539-cost_fx*Inputs!$D$6-$F539)+(1-MIN(1,$H$50*$C539))*(1-MIN(1,Inputs!$G$6*$D539)*churn_nonbuyers)*(ic*Inputs!$C$6+fee_wd*Inputs!$E$6*(1-$B539)+fee_fx*Inputs!$D$6-cost_acc-cost_wd*Inputs!$E$6*(1-$B539)-cost_fx*Inputs!$D$6))</f>
        <v>199645.342752233</v>
      </c>
      <c r="H539" s="0" t="n">
        <f aca="false">12*Inputs!$B$7*(MIN(1,$H$51*$C539)*(ic*Inputs!$C$7+pE+fee_fx*Inputs!$D$7-cost_acc-cost_wd*Inputs!$E$7*$E539-cost_fx*Inputs!$D$7-$F539)+(1-MIN(1,$H$51*$C539))*(1-MIN(1,Inputs!$G$7*$D539)*churn_nonbuyers)*(ic*Inputs!$C$7+fee_wd*Inputs!$E$7*(1-$B539)+fee_fx*Inputs!$D$7-cost_acc-cost_wd*Inputs!$E$7*(1-$B539)-cost_fx*Inputs!$D$7))</f>
        <v>413246.90052851</v>
      </c>
      <c r="I539" s="0" t="n">
        <f aca="false">12*Inputs!$B$8*(MIN(1,$H$52*$C539)*(ic*Inputs!$C$8+pT-cost_acc-cost_wd*Inputs!$E$8-cost_fx*Inputs!$D$8-cost_ins)+(1-MIN(1,$H$52*$C539))*(1-MIN(1,Inputs!$G$8*$D539)*churn_nonbuyers)*(ic*Inputs!$C$8+fee_wd*Inputs!$E$8*(1-$B539)+fee_fx*Inputs!$D$8-cost_acc-cost_wd*Inputs!$E$8*(1-$B539)-cost_fx*Inputs!$D$8))</f>
        <v>195607.620417018</v>
      </c>
      <c r="J539" s="0" t="n">
        <f aca="false">G539+H539+I539-fixed</f>
        <v>108499.863697761</v>
      </c>
      <c r="K539" s="0" t="n">
        <f aca="false">12*Inputs!$B$6*(1-MIN(1,Inputs!$G$6*$D539)*churn_nonbuyers)*(ic*Inputs!$C$6+fee_wd*Inputs!$E$6*(1-$B539)+fee_fx*Inputs!$D$6-cost_acc-cost_wd*Inputs!$E$6*(1-$B539)-cost_fx*Inputs!$D$6)</f>
        <v>132186.180549089</v>
      </c>
      <c r="L539" s="0" t="n">
        <f aca="false">12*Inputs!$B$7*(1-MIN(1,Inputs!$G$7*$D539)*churn_nonbuyers)*(ic*Inputs!$C$7+fee_wd*Inputs!$E$7*(1-$B539)+fee_fx*Inputs!$D$7-cost_acc-cost_wd*Inputs!$E$7*(1-$B539)-cost_fx*Inputs!$D$7)</f>
        <v>331476.979721453</v>
      </c>
      <c r="M539" s="0" t="n">
        <f aca="false">12*Inputs!$B$8*(1-MIN(1,Inputs!$G$8*$D539)*churn_nonbuyers)*(ic*Inputs!$C$8+fee_wd*Inputs!$E$8*(1-$B539)+fee_fx*Inputs!$D$8-cost_acc-cost_wd*Inputs!$E$8*(1-$B539)-cost_fx*Inputs!$D$8)</f>
        <v>155919.832322414</v>
      </c>
      <c r="N539" s="0" t="n">
        <f aca="false">K539+L539+I539-fixed</f>
        <v>-40729.2193124403</v>
      </c>
      <c r="O539" s="0" t="n">
        <f aca="false">K539+L539+M539-fixed</f>
        <v>-80417.0074070436</v>
      </c>
      <c r="P539" s="0" t="n">
        <f aca="false">12*Inputs!$B$6*(1-MIN(1,Inputs!$F$6*$D539))*(ic*Inputs!$C$6+flat_fee-cost_acc-cost_wd*Inputs!$E$6*$E539-cost_fx*Inputs!$D$6)+12*Inputs!$B$7*(1-MIN(1,Inputs!$F$7*$D539))*(ic*Inputs!$C$7+flat_fee-cost_acc-cost_wd*Inputs!$E$7*$E539-cost_fx*Inputs!$D$7)+12*Inputs!$B$8*(1-MIN(1,Inputs!$F$8*$D539))*(ic*Inputs!$C$8+flat_fee-cost_acc-cost_wd*Inputs!$E$8*$E539-cost_fx*Inputs!$D$8)-fixed</f>
        <v>196828.47900416</v>
      </c>
    </row>
    <row r="540" customFormat="false" ht="15" hidden="false" customHeight="false" outlineLevel="0" collapsed="false">
      <c r="A540" s="0" t="n">
        <v>475</v>
      </c>
      <c r="B540" s="0" t="n">
        <v>0.279996</v>
      </c>
      <c r="C540" s="0" t="n">
        <v>0.877514</v>
      </c>
      <c r="D540" s="0" t="n">
        <v>0.983284</v>
      </c>
      <c r="E540" s="0" t="n">
        <v>1.087956</v>
      </c>
      <c r="F540" s="0" t="n">
        <v>0.040834</v>
      </c>
      <c r="G540" s="0" t="n">
        <f aca="false">12*Inputs!$B$6*(MIN(1,$H$50*$C540)*(ic*Inputs!$C$6+pS+fee_fx*Inputs!$D$6-cost_acc-cost_wd*Inputs!$E$6*$E540-cost_fx*Inputs!$D$6-$F540)+(1-MIN(1,$H$50*$C540))*(1-MIN(1,Inputs!$G$6*$D540)*churn_nonbuyers)*(ic*Inputs!$C$6+fee_wd*Inputs!$E$6*(1-$B540)+fee_fx*Inputs!$D$6-cost_acc-cost_wd*Inputs!$E$6*(1-$B540)-cost_fx*Inputs!$D$6))</f>
        <v>204477.216017331</v>
      </c>
      <c r="H540" s="0" t="n">
        <f aca="false">12*Inputs!$B$7*(MIN(1,$H$51*$C540)*(ic*Inputs!$C$7+pE+fee_fx*Inputs!$D$7-cost_acc-cost_wd*Inputs!$E$7*$E540-cost_fx*Inputs!$D$7-$F540)+(1-MIN(1,$H$51*$C540))*(1-MIN(1,Inputs!$G$7*$D540)*churn_nonbuyers)*(ic*Inputs!$C$7+fee_wd*Inputs!$E$7*(1-$B540)+fee_fx*Inputs!$D$7-cost_acc-cost_wd*Inputs!$E$7*(1-$B540)-cost_fx*Inputs!$D$7))</f>
        <v>409169.771771907</v>
      </c>
      <c r="I540" s="0" t="n">
        <f aca="false">12*Inputs!$B$8*(MIN(1,$H$52*$C540)*(ic*Inputs!$C$8+pT-cost_acc-cost_wd*Inputs!$E$8-cost_fx*Inputs!$D$8-cost_ins)+(1-MIN(1,$H$52*$C540))*(1-MIN(1,Inputs!$G$8*$D540)*churn_nonbuyers)*(ic*Inputs!$C$8+fee_wd*Inputs!$E$8*(1-$B540)+fee_fx*Inputs!$D$8-cost_acc-cost_wd*Inputs!$E$8*(1-$B540)-cost_fx*Inputs!$D$8))</f>
        <v>164117.360524361</v>
      </c>
      <c r="J540" s="0" t="n">
        <f aca="false">G540+H540+I540-fixed</f>
        <v>77764.3483135987</v>
      </c>
      <c r="K540" s="0" t="n">
        <f aca="false">12*Inputs!$B$6*(1-MIN(1,Inputs!$G$6*$D540)*churn_nonbuyers)*(ic*Inputs!$C$6+fee_wd*Inputs!$E$6*(1-$B540)+fee_fx*Inputs!$D$6-cost_acc-cost_wd*Inputs!$E$6*(1-$B540)-cost_fx*Inputs!$D$6)</f>
        <v>153351.345505421</v>
      </c>
      <c r="L540" s="0" t="n">
        <f aca="false">12*Inputs!$B$7*(1-MIN(1,Inputs!$G$7*$D540)*churn_nonbuyers)*(ic*Inputs!$C$7+fee_wd*Inputs!$E$7*(1-$B540)+fee_fx*Inputs!$D$7-cost_acc-cost_wd*Inputs!$E$7*(1-$B540)-cost_fx*Inputs!$D$7)</f>
        <v>352176.136071253</v>
      </c>
      <c r="M540" s="0" t="n">
        <f aca="false">12*Inputs!$B$8*(1-MIN(1,Inputs!$G$8*$D540)*churn_nonbuyers)*(ic*Inputs!$C$8+fee_wd*Inputs!$E$8*(1-$B540)+fee_fx*Inputs!$D$8-cost_acc-cost_wd*Inputs!$E$8*(1-$B540)-cost_fx*Inputs!$D$8)</f>
        <v>97550.0673986304</v>
      </c>
      <c r="N540" s="0" t="n">
        <f aca="false">K540+L540+I540-fixed</f>
        <v>-30355.1578989655</v>
      </c>
      <c r="O540" s="0" t="n">
        <f aca="false">K540+L540+M540-fixed</f>
        <v>-96922.4510246962</v>
      </c>
      <c r="P540" s="0" t="n">
        <f aca="false">12*Inputs!$B$6*(1-MIN(1,Inputs!$F$6*$D540))*(ic*Inputs!$C$6+flat_fee-cost_acc-cost_wd*Inputs!$E$6*$E540-cost_fx*Inputs!$D$6)+12*Inputs!$B$7*(1-MIN(1,Inputs!$F$7*$D540))*(ic*Inputs!$C$7+flat_fee-cost_acc-cost_wd*Inputs!$E$7*$E540-cost_fx*Inputs!$D$7)+12*Inputs!$B$8*(1-MIN(1,Inputs!$F$8*$D540))*(ic*Inputs!$C$8+flat_fee-cost_acc-cost_wd*Inputs!$E$8*$E540-cost_fx*Inputs!$D$8)-fixed</f>
        <v>41548.76304896</v>
      </c>
    </row>
    <row r="541" customFormat="false" ht="15" hidden="false" customHeight="false" outlineLevel="0" collapsed="false">
      <c r="A541" s="0" t="n">
        <v>476</v>
      </c>
      <c r="B541" s="0" t="n">
        <v>0.197467</v>
      </c>
      <c r="C541" s="0" t="n">
        <v>0.891729</v>
      </c>
      <c r="D541" s="0" t="n">
        <v>1.144005</v>
      </c>
      <c r="E541" s="0" t="n">
        <v>1.260613</v>
      </c>
      <c r="F541" s="0" t="n">
        <v>0.313464</v>
      </c>
      <c r="G541" s="0" t="n">
        <f aca="false">12*Inputs!$B$6*(MIN(1,$H$50*$C541)*(ic*Inputs!$C$6+pS+fee_fx*Inputs!$D$6-cost_acc-cost_wd*Inputs!$E$6*$E541-cost_fx*Inputs!$D$6-$F541)+(1-MIN(1,$H$50*$C541))*(1-MIN(1,Inputs!$G$6*$D541)*churn_nonbuyers)*(ic*Inputs!$C$6+fee_wd*Inputs!$E$6*(1-$B541)+fee_fx*Inputs!$D$6-cost_acc-cost_wd*Inputs!$E$6*(1-$B541)-cost_fx*Inputs!$D$6))</f>
        <v>205358.292246291</v>
      </c>
      <c r="H541" s="0" t="n">
        <f aca="false">12*Inputs!$B$7*(MIN(1,$H$51*$C541)*(ic*Inputs!$C$7+pE+fee_fx*Inputs!$D$7-cost_acc-cost_wd*Inputs!$E$7*$E541-cost_fx*Inputs!$D$7-$F541)+(1-MIN(1,$H$51*$C541))*(1-MIN(1,Inputs!$G$7*$D541)*churn_nonbuyers)*(ic*Inputs!$C$7+fee_wd*Inputs!$E$7*(1-$B541)+fee_fx*Inputs!$D$7-cost_acc-cost_wd*Inputs!$E$7*(1-$B541)-cost_fx*Inputs!$D$7))</f>
        <v>384610.423945481</v>
      </c>
      <c r="I541" s="0" t="n">
        <f aca="false">12*Inputs!$B$8*(MIN(1,$H$52*$C541)*(ic*Inputs!$C$8+pT-cost_acc-cost_wd*Inputs!$E$8-cost_fx*Inputs!$D$8-cost_ins)+(1-MIN(1,$H$52*$C541))*(1-MIN(1,Inputs!$G$8*$D541)*churn_nonbuyers)*(ic*Inputs!$C$8+fee_wd*Inputs!$E$8*(1-$B541)+fee_fx*Inputs!$D$8-cost_acc-cost_wd*Inputs!$E$8*(1-$B541)-cost_fx*Inputs!$D$8))</f>
        <v>152260.864841863</v>
      </c>
      <c r="J541" s="0" t="n">
        <f aca="false">G541+H541+I541-fixed</f>
        <v>42229.5810336345</v>
      </c>
      <c r="K541" s="0" t="n">
        <f aca="false">12*Inputs!$B$6*(1-MIN(1,Inputs!$G$6*$D541)*churn_nonbuyers)*(ic*Inputs!$C$6+fee_wd*Inputs!$E$6*(1-$B541)+fee_fx*Inputs!$D$6-cost_acc-cost_wd*Inputs!$E$6*(1-$B541)-cost_fx*Inputs!$D$6)</f>
        <v>163259.684894412</v>
      </c>
      <c r="L541" s="0" t="n">
        <f aca="false">12*Inputs!$B$7*(1-MIN(1,Inputs!$G$7*$D541)*churn_nonbuyers)*(ic*Inputs!$C$7+fee_wd*Inputs!$E$7*(1-$B541)+fee_fx*Inputs!$D$7-cost_acc-cost_wd*Inputs!$E$7*(1-$B541)-cost_fx*Inputs!$D$7)</f>
        <v>361902.769496647</v>
      </c>
      <c r="M541" s="0" t="n">
        <f aca="false">12*Inputs!$B$8*(1-MIN(1,Inputs!$G$8*$D541)*churn_nonbuyers)*(ic*Inputs!$C$8+fee_wd*Inputs!$E$8*(1-$B541)+fee_fx*Inputs!$D$8-cost_acc-cost_wd*Inputs!$E$8*(1-$B541)-cost_fx*Inputs!$D$8)</f>
        <v>63129.670307256</v>
      </c>
      <c r="N541" s="0" t="n">
        <f aca="false">K541+L541+I541-fixed</f>
        <v>-22576.6807670782</v>
      </c>
      <c r="O541" s="0" t="n">
        <f aca="false">K541+L541+M541-fixed</f>
        <v>-111707.875301685</v>
      </c>
      <c r="P541" s="0" t="n">
        <f aca="false">12*Inputs!$B$6*(1-MIN(1,Inputs!$F$6*$D541))*(ic*Inputs!$C$6+flat_fee-cost_acc-cost_wd*Inputs!$E$6*$E541-cost_fx*Inputs!$D$6)+12*Inputs!$B$7*(1-MIN(1,Inputs!$F$7*$D541))*(ic*Inputs!$C$7+flat_fee-cost_acc-cost_wd*Inputs!$E$7*$E541-cost_fx*Inputs!$D$7)+12*Inputs!$B$8*(1-MIN(1,Inputs!$F$8*$D541))*(ic*Inputs!$C$8+flat_fee-cost_acc-cost_wd*Inputs!$E$8*$E541-cost_fx*Inputs!$D$8)-fixed</f>
        <v>-114314.1696244</v>
      </c>
    </row>
    <row r="542" customFormat="false" ht="15" hidden="false" customHeight="false" outlineLevel="0" collapsed="false">
      <c r="A542" s="0" t="n">
        <v>477</v>
      </c>
      <c r="B542" s="0" t="n">
        <v>0.121368</v>
      </c>
      <c r="C542" s="0" t="n">
        <v>1.051555</v>
      </c>
      <c r="D542" s="0" t="n">
        <v>1.280186</v>
      </c>
      <c r="E542" s="0" t="n">
        <v>1.03462</v>
      </c>
      <c r="F542" s="0" t="n">
        <v>0.086878</v>
      </c>
      <c r="G542" s="0" t="n">
        <f aca="false">12*Inputs!$B$6*(MIN(1,$H$50*$C542)*(ic*Inputs!$C$6+pS+fee_fx*Inputs!$D$6-cost_acc-cost_wd*Inputs!$E$6*$E542-cost_fx*Inputs!$D$6-$F542)+(1-MIN(1,$H$50*$C542))*(1-MIN(1,Inputs!$G$6*$D542)*churn_nonbuyers)*(ic*Inputs!$C$6+fee_wd*Inputs!$E$6*(1-$B542)+fee_fx*Inputs!$D$6-cost_acc-cost_wd*Inputs!$E$6*(1-$B542)-cost_fx*Inputs!$D$6))</f>
        <v>232182.777043343</v>
      </c>
      <c r="H542" s="0" t="n">
        <f aca="false">12*Inputs!$B$7*(MIN(1,$H$51*$C542)*(ic*Inputs!$C$7+pE+fee_fx*Inputs!$D$7-cost_acc-cost_wd*Inputs!$E$7*$E542-cost_fx*Inputs!$D$7-$F542)+(1-MIN(1,$H$51*$C542))*(1-MIN(1,Inputs!$G$7*$D542)*churn_nonbuyers)*(ic*Inputs!$C$7+fee_wd*Inputs!$E$7*(1-$B542)+fee_fx*Inputs!$D$7-cost_acc-cost_wd*Inputs!$E$7*(1-$B542)-cost_fx*Inputs!$D$7))</f>
        <v>434999.230899534</v>
      </c>
      <c r="I542" s="0" t="n">
        <f aca="false">12*Inputs!$B$8*(MIN(1,$H$52*$C542)*(ic*Inputs!$C$8+pT-cost_acc-cost_wd*Inputs!$E$8-cost_fx*Inputs!$D$8-cost_ins)+(1-MIN(1,$H$52*$C542))*(1-MIN(1,Inputs!$G$8*$D542)*churn_nonbuyers)*(ic*Inputs!$C$8+fee_wd*Inputs!$E$8*(1-$B542)+fee_fx*Inputs!$D$8-cost_acc-cost_wd*Inputs!$E$8*(1-$B542)-cost_fx*Inputs!$D$8))</f>
        <v>160363.066979373</v>
      </c>
      <c r="J542" s="0" t="n">
        <f aca="false">G542+H542+I542-fixed</f>
        <v>127545.07492225</v>
      </c>
      <c r="K542" s="0" t="n">
        <f aca="false">12*Inputs!$B$6*(1-MIN(1,Inputs!$G$6*$D542)*churn_nonbuyers)*(ic*Inputs!$C$6+fee_wd*Inputs!$E$6*(1-$B542)+fee_fx*Inputs!$D$6-cost_acc-cost_wd*Inputs!$E$6*(1-$B542)-cost_fx*Inputs!$D$6)</f>
        <v>172337.423144026</v>
      </c>
      <c r="L542" s="0" t="n">
        <f aca="false">12*Inputs!$B$7*(1-MIN(1,Inputs!$G$7*$D542)*churn_nonbuyers)*(ic*Inputs!$C$7+fee_wd*Inputs!$E$7*(1-$B542)+fee_fx*Inputs!$D$7-cost_acc-cost_wd*Inputs!$E$7*(1-$B542)-cost_fx*Inputs!$D$7)</f>
        <v>370909.092158415</v>
      </c>
      <c r="M542" s="0" t="n">
        <f aca="false">12*Inputs!$B$8*(1-MIN(1,Inputs!$G$8*$D542)*churn_nonbuyers)*(ic*Inputs!$C$8+fee_wd*Inputs!$E$8*(1-$B542)+fee_fx*Inputs!$D$8-cost_acc-cost_wd*Inputs!$E$8*(1-$B542)-cost_fx*Inputs!$D$8)</f>
        <v>33297.9921654528</v>
      </c>
      <c r="N542" s="0" t="n">
        <f aca="false">K542+L542+I542-fixed</f>
        <v>3609.58228181372</v>
      </c>
      <c r="O542" s="0" t="n">
        <f aca="false">K542+L542+M542-fixed</f>
        <v>-123455.492532106</v>
      </c>
      <c r="P542" s="0" t="n">
        <f aca="false">12*Inputs!$B$6*(1-MIN(1,Inputs!$F$6*$D542))*(ic*Inputs!$C$6+flat_fee-cost_acc-cost_wd*Inputs!$E$6*$E542-cost_fx*Inputs!$D$6)+12*Inputs!$B$7*(1-MIN(1,Inputs!$F$7*$D542))*(ic*Inputs!$C$7+flat_fee-cost_acc-cost_wd*Inputs!$E$7*$E542-cost_fx*Inputs!$D$7)+12*Inputs!$B$8*(1-MIN(1,Inputs!$F$8*$D542))*(ic*Inputs!$C$8+flat_fee-cost_acc-cost_wd*Inputs!$E$8*$E542-cost_fx*Inputs!$D$8)-fixed</f>
        <v>-100160.5611712</v>
      </c>
    </row>
    <row r="543" customFormat="false" ht="15" hidden="false" customHeight="false" outlineLevel="0" collapsed="false">
      <c r="A543" s="0" t="n">
        <v>478</v>
      </c>
      <c r="B543" s="0" t="n">
        <v>0.172101</v>
      </c>
      <c r="C543" s="0" t="n">
        <v>0.67039</v>
      </c>
      <c r="D543" s="0" t="n">
        <v>0.616792</v>
      </c>
      <c r="E543" s="0" t="n">
        <v>1.096413</v>
      </c>
      <c r="F543" s="0" t="n">
        <v>0.224656</v>
      </c>
      <c r="G543" s="0" t="n">
        <f aca="false">12*Inputs!$B$6*(MIN(1,$H$50*$C543)*(ic*Inputs!$C$6+pS+fee_fx*Inputs!$D$6-cost_acc-cost_wd*Inputs!$E$6*$E543-cost_fx*Inputs!$D$6-$F543)+(1-MIN(1,$H$50*$C543))*(1-MIN(1,Inputs!$G$6*$D543)*churn_nonbuyers)*(ic*Inputs!$C$6+fee_wd*Inputs!$E$6*(1-$B543)+fee_fx*Inputs!$D$6-cost_acc-cost_wd*Inputs!$E$6*(1-$B543)-cost_fx*Inputs!$D$6))</f>
        <v>206486.887005293</v>
      </c>
      <c r="H543" s="0" t="n">
        <f aca="false">12*Inputs!$B$7*(MIN(1,$H$51*$C543)*(ic*Inputs!$C$7+pE+fee_fx*Inputs!$D$7-cost_acc-cost_wd*Inputs!$E$7*$E543-cost_fx*Inputs!$D$7-$F543)+(1-MIN(1,$H$51*$C543))*(1-MIN(1,Inputs!$G$7*$D543)*churn_nonbuyers)*(ic*Inputs!$C$7+fee_wd*Inputs!$E$7*(1-$B543)+fee_fx*Inputs!$D$7-cost_acc-cost_wd*Inputs!$E$7*(1-$B543)-cost_fx*Inputs!$D$7))</f>
        <v>402046.041188874</v>
      </c>
      <c r="I543" s="0" t="n">
        <f aca="false">12*Inputs!$B$8*(MIN(1,$H$52*$C543)*(ic*Inputs!$C$8+pT-cost_acc-cost_wd*Inputs!$E$8-cost_fx*Inputs!$D$8-cost_ins)+(1-MIN(1,$H$52*$C543))*(1-MIN(1,Inputs!$G$8*$D543)*churn_nonbuyers)*(ic*Inputs!$C$8+fee_wd*Inputs!$E$8*(1-$B543)+fee_fx*Inputs!$D$8-cost_acc-cost_wd*Inputs!$E$8*(1-$B543)-cost_fx*Inputs!$D$8))</f>
        <v>192578.145928215</v>
      </c>
      <c r="J543" s="0" t="n">
        <f aca="false">G543+H543+I543-fixed</f>
        <v>101111.074122383</v>
      </c>
      <c r="K543" s="0" t="n">
        <f aca="false">12*Inputs!$B$6*(1-MIN(1,Inputs!$G$6*$D543)*churn_nonbuyers)*(ic*Inputs!$C$6+fee_wd*Inputs!$E$6*(1-$B543)+fee_fx*Inputs!$D$6-cost_acc-cost_wd*Inputs!$E$6*(1-$B543)-cost_fx*Inputs!$D$6)</f>
        <v>171364.476383942</v>
      </c>
      <c r="L543" s="0" t="n">
        <f aca="false">12*Inputs!$B$7*(1-MIN(1,Inputs!$G$7*$D543)*churn_nonbuyers)*(ic*Inputs!$C$7+fee_wd*Inputs!$E$7*(1-$B543)+fee_fx*Inputs!$D$7-cost_acc-cost_wd*Inputs!$E$7*(1-$B543)-cost_fx*Inputs!$D$7)</f>
        <v>371415.310214366</v>
      </c>
      <c r="M543" s="0" t="n">
        <f aca="false">12*Inputs!$B$8*(1-MIN(1,Inputs!$G$8*$D543)*churn_nonbuyers)*(ic*Inputs!$C$8+fee_wd*Inputs!$E$8*(1-$B543)+fee_fx*Inputs!$D$8-cost_acc-cost_wd*Inputs!$E$8*(1-$B543)-cost_fx*Inputs!$D$8)</f>
        <v>180781.173311731</v>
      </c>
      <c r="N543" s="0" t="n">
        <f aca="false">K543+L543+I543-fixed</f>
        <v>35357.932526523</v>
      </c>
      <c r="O543" s="0" t="n">
        <f aca="false">K543+L543+M543-fixed</f>
        <v>23560.9599100391</v>
      </c>
      <c r="P543" s="0" t="n">
        <f aca="false">12*Inputs!$B$6*(1-MIN(1,Inputs!$F$6*$D543))*(ic*Inputs!$C$6+flat_fee-cost_acc-cost_wd*Inputs!$E$6*$E543-cost_fx*Inputs!$D$6)+12*Inputs!$B$7*(1-MIN(1,Inputs!$F$7*$D543))*(ic*Inputs!$C$7+flat_fee-cost_acc-cost_wd*Inputs!$E$7*$E543-cost_fx*Inputs!$D$7)+12*Inputs!$B$8*(1-MIN(1,Inputs!$F$8*$D543))*(ic*Inputs!$C$8+flat_fee-cost_acc-cost_wd*Inputs!$E$8*$E543-cost_fx*Inputs!$D$8)-fixed</f>
        <v>236056.20912704</v>
      </c>
    </row>
    <row r="544" customFormat="false" ht="15" hidden="false" customHeight="false" outlineLevel="0" collapsed="false">
      <c r="A544" s="0" t="n">
        <v>479</v>
      </c>
      <c r="B544" s="0" t="n">
        <v>0.366062</v>
      </c>
      <c r="C544" s="0" t="n">
        <v>0.966536</v>
      </c>
      <c r="D544" s="0" t="n">
        <v>1.1442</v>
      </c>
      <c r="E544" s="0" t="n">
        <v>1.068374</v>
      </c>
      <c r="F544" s="0" t="n">
        <v>0.164941</v>
      </c>
      <c r="G544" s="0" t="n">
        <f aca="false">12*Inputs!$B$6*(MIN(1,$H$50*$C544)*(ic*Inputs!$C$6+pS+fee_fx*Inputs!$D$6-cost_acc-cost_wd*Inputs!$E$6*$E544-cost_fx*Inputs!$D$6-$F544)+(1-MIN(1,$H$50*$C544))*(1-MIN(1,Inputs!$G$6*$D544)*churn_nonbuyers)*(ic*Inputs!$C$6+fee_wd*Inputs!$E$6*(1-$B544)+fee_fx*Inputs!$D$6-cost_acc-cost_wd*Inputs!$E$6*(1-$B544)-cost_fx*Inputs!$D$6))</f>
        <v>195357.875551194</v>
      </c>
      <c r="H544" s="0" t="n">
        <f aca="false">12*Inputs!$B$7*(MIN(1,$H$51*$C544)*(ic*Inputs!$C$7+pE+fee_fx*Inputs!$D$7-cost_acc-cost_wd*Inputs!$E$7*$E544-cost_fx*Inputs!$D$7-$F544)+(1-MIN(1,$H$51*$C544))*(1-MIN(1,Inputs!$G$7*$D544)*churn_nonbuyers)*(ic*Inputs!$C$7+fee_wd*Inputs!$E$7*(1-$B544)+fee_fx*Inputs!$D$7-cost_acc-cost_wd*Inputs!$E$7*(1-$B544)-cost_fx*Inputs!$D$7))</f>
        <v>401807.093733038</v>
      </c>
      <c r="I544" s="0" t="n">
        <f aca="false">12*Inputs!$B$8*(MIN(1,$H$52*$C544)*(ic*Inputs!$C$8+pT-cost_acc-cost_wd*Inputs!$E$8-cost_fx*Inputs!$D$8-cost_ins)+(1-MIN(1,$H$52*$C544))*(1-MIN(1,Inputs!$G$8*$D544)*churn_nonbuyers)*(ic*Inputs!$C$8+fee_wd*Inputs!$E$8*(1-$B544)+fee_fx*Inputs!$D$8-cost_acc-cost_wd*Inputs!$E$8*(1-$B544)-cost_fx*Inputs!$D$8))</f>
        <v>159203.068260877</v>
      </c>
      <c r="J544" s="0" t="n">
        <f aca="false">G544+H544+I544-fixed</f>
        <v>56368.0375451094</v>
      </c>
      <c r="K544" s="0" t="n">
        <f aca="false">12*Inputs!$B$6*(1-MIN(1,Inputs!$G$6*$D544)*churn_nonbuyers)*(ic*Inputs!$C$6+fee_wd*Inputs!$E$6*(1-$B544)+fee_fx*Inputs!$D$6-cost_acc-cost_wd*Inputs!$E$6*(1-$B544)-cost_fx*Inputs!$D$6)</f>
        <v>140369.24261088</v>
      </c>
      <c r="L544" s="0" t="n">
        <f aca="false">12*Inputs!$B$7*(1-MIN(1,Inputs!$G$7*$D544)*churn_nonbuyers)*(ic*Inputs!$C$7+fee_wd*Inputs!$E$7*(1-$B544)+fee_fx*Inputs!$D$7-cost_acc-cost_wd*Inputs!$E$7*(1-$B544)-cost_fx*Inputs!$D$7)</f>
        <v>338456.252766528</v>
      </c>
      <c r="M544" s="0" t="n">
        <f aca="false">12*Inputs!$B$8*(1-MIN(1,Inputs!$G$8*$D544)*churn_nonbuyers)*(ic*Inputs!$C$8+fee_wd*Inputs!$E$8*(1-$B544)+fee_fx*Inputs!$D$8-cost_acc-cost_wd*Inputs!$E$8*(1-$B544)-cost_fx*Inputs!$D$8)</f>
        <v>61475.50551744</v>
      </c>
      <c r="N544" s="0" t="n">
        <f aca="false">K544+L544+I544-fixed</f>
        <v>-61971.4363617151</v>
      </c>
      <c r="O544" s="0" t="n">
        <f aca="false">K544+L544+M544-fixed</f>
        <v>-159698.999105152</v>
      </c>
      <c r="P544" s="0" t="n">
        <f aca="false">12*Inputs!$B$6*(1-MIN(1,Inputs!$F$6*$D544))*(ic*Inputs!$C$6+flat_fee-cost_acc-cost_wd*Inputs!$E$6*$E544-cost_fx*Inputs!$D$6)+12*Inputs!$B$7*(1-MIN(1,Inputs!$F$7*$D544))*(ic*Inputs!$C$7+flat_fee-cost_acc-cost_wd*Inputs!$E$7*$E544-cost_fx*Inputs!$D$7)+12*Inputs!$B$8*(1-MIN(1,Inputs!$F$8*$D544))*(ic*Inputs!$C$8+flat_fee-cost_acc-cost_wd*Inputs!$E$8*$E544-cost_fx*Inputs!$D$8)-fixed</f>
        <v>-38017.698208</v>
      </c>
    </row>
    <row r="545" customFormat="false" ht="15" hidden="false" customHeight="false" outlineLevel="0" collapsed="false">
      <c r="A545" s="0" t="n">
        <v>480</v>
      </c>
      <c r="B545" s="0" t="n">
        <v>0.364674</v>
      </c>
      <c r="C545" s="0" t="n">
        <v>1.185178</v>
      </c>
      <c r="D545" s="0" t="n">
        <v>0.694363</v>
      </c>
      <c r="E545" s="0" t="n">
        <v>1.163152</v>
      </c>
      <c r="F545" s="0" t="n">
        <v>0.069961</v>
      </c>
      <c r="G545" s="0" t="n">
        <f aca="false">12*Inputs!$B$6*(MIN(1,$H$50*$C545)*(ic*Inputs!$C$6+pS+fee_fx*Inputs!$D$6-cost_acc-cost_wd*Inputs!$E$6*$E545-cost_fx*Inputs!$D$6-$F545)+(1-MIN(1,$H$50*$C545))*(1-MIN(1,Inputs!$G$6*$D545)*churn_nonbuyers)*(ic*Inputs!$C$6+fee_wd*Inputs!$E$6*(1-$B545)+fee_fx*Inputs!$D$6-cost_acc-cost_wd*Inputs!$E$6*(1-$B545)-cost_fx*Inputs!$D$6))</f>
        <v>211008.354679145</v>
      </c>
      <c r="H545" s="0" t="n">
        <f aca="false">12*Inputs!$B$7*(MIN(1,$H$51*$C545)*(ic*Inputs!$C$7+pE+fee_fx*Inputs!$D$7-cost_acc-cost_wd*Inputs!$E$7*$E545-cost_fx*Inputs!$D$7-$F545)+(1-MIN(1,$H$51*$C545))*(1-MIN(1,Inputs!$G$7*$D545)*churn_nonbuyers)*(ic*Inputs!$C$7+fee_wd*Inputs!$E$7*(1-$B545)+fee_fx*Inputs!$D$7-cost_acc-cost_wd*Inputs!$E$7*(1-$B545)-cost_fx*Inputs!$D$7))</f>
        <v>412271.961476944</v>
      </c>
      <c r="I545" s="0" t="n">
        <f aca="false">12*Inputs!$B$8*(MIN(1,$H$52*$C545)*(ic*Inputs!$C$8+pT-cost_acc-cost_wd*Inputs!$E$8-cost_fx*Inputs!$D$8-cost_ins)+(1-MIN(1,$H$52*$C545))*(1-MIN(1,Inputs!$G$8*$D545)*churn_nonbuyers)*(ic*Inputs!$C$8+fee_wd*Inputs!$E$8*(1-$B545)+fee_fx*Inputs!$D$8-cost_acc-cost_wd*Inputs!$E$8*(1-$B545)-cost_fx*Inputs!$D$8))</f>
        <v>197884.355312658</v>
      </c>
      <c r="J545" s="0" t="n">
        <f aca="false">G545+H545+I545-fixed</f>
        <v>121164.671468747</v>
      </c>
      <c r="K545" s="0" t="n">
        <f aca="false">12*Inputs!$B$6*(1-MIN(1,Inputs!$G$6*$D545)*churn_nonbuyers)*(ic*Inputs!$C$6+fee_wd*Inputs!$E$6*(1-$B545)+fee_fx*Inputs!$D$6-cost_acc-cost_wd*Inputs!$E$6*(1-$B545)-cost_fx*Inputs!$D$6)</f>
        <v>143910.921115166</v>
      </c>
      <c r="L545" s="0" t="n">
        <f aca="false">12*Inputs!$B$7*(1-MIN(1,Inputs!$G$7*$D545)*churn_nonbuyers)*(ic*Inputs!$C$7+fee_wd*Inputs!$E$7*(1-$B545)+fee_fx*Inputs!$D$7-cost_acc-cost_wd*Inputs!$E$7*(1-$B545)-cost_fx*Inputs!$D$7)</f>
        <v>343381.8228451</v>
      </c>
      <c r="M545" s="0" t="n">
        <f aca="false">12*Inputs!$B$8*(1-MIN(1,Inputs!$G$8*$D545)*churn_nonbuyers)*(ic*Inputs!$C$8+fee_wd*Inputs!$E$8*(1-$B545)+fee_fx*Inputs!$D$8-cost_acc-cost_wd*Inputs!$E$8*(1-$B545)-cost_fx*Inputs!$D$8)</f>
        <v>158755.651817443</v>
      </c>
      <c r="N545" s="0" t="n">
        <f aca="false">K545+L545+I545-fixed</f>
        <v>-14822.9007270762</v>
      </c>
      <c r="O545" s="0" t="n">
        <f aca="false">K545+L545+M545-fixed</f>
        <v>-53951.6042222906</v>
      </c>
      <c r="P545" s="0" t="n">
        <f aca="false">12*Inputs!$B$6*(1-MIN(1,Inputs!$F$6*$D545))*(ic*Inputs!$C$6+flat_fee-cost_acc-cost_wd*Inputs!$E$6*$E545-cost_fx*Inputs!$D$6)+12*Inputs!$B$7*(1-MIN(1,Inputs!$F$7*$D545))*(ic*Inputs!$C$7+flat_fee-cost_acc-cost_wd*Inputs!$E$7*$E545-cost_fx*Inputs!$D$7)+12*Inputs!$B$8*(1-MIN(1,Inputs!$F$8*$D545))*(ic*Inputs!$C$8+flat_fee-cost_acc-cost_wd*Inputs!$E$8*$E545-cost_fx*Inputs!$D$8)-fixed</f>
        <v>160379.92905824</v>
      </c>
    </row>
    <row r="546" customFormat="false" ht="15" hidden="false" customHeight="false" outlineLevel="0" collapsed="false">
      <c r="A546" s="0" t="n">
        <v>481</v>
      </c>
      <c r="B546" s="0" t="n">
        <v>0.286737</v>
      </c>
      <c r="C546" s="0" t="n">
        <v>1.034731</v>
      </c>
      <c r="D546" s="0" t="n">
        <v>1.346818</v>
      </c>
      <c r="E546" s="0" t="n">
        <v>1.193186</v>
      </c>
      <c r="F546" s="0" t="n">
        <v>0.084084</v>
      </c>
      <c r="G546" s="0" t="n">
        <f aca="false">12*Inputs!$B$6*(MIN(1,$H$50*$C546)*(ic*Inputs!$C$6+pS+fee_fx*Inputs!$D$6-cost_acc-cost_wd*Inputs!$E$6*$E546-cost_fx*Inputs!$D$6-$F546)+(1-MIN(1,$H$50*$C546))*(1-MIN(1,Inputs!$G$6*$D546)*churn_nonbuyers)*(ic*Inputs!$C$6+fee_wd*Inputs!$E$6*(1-$B546)+fee_fx*Inputs!$D$6-cost_acc-cost_wd*Inputs!$E$6*(1-$B546)-cost_fx*Inputs!$D$6))</f>
        <v>206577.953396465</v>
      </c>
      <c r="H546" s="0" t="n">
        <f aca="false">12*Inputs!$B$7*(MIN(1,$H$51*$C546)*(ic*Inputs!$C$7+pE+fee_fx*Inputs!$D$7-cost_acc-cost_wd*Inputs!$E$7*$E546-cost_fx*Inputs!$D$7-$F546)+(1-MIN(1,$H$51*$C546))*(1-MIN(1,Inputs!$G$7*$D546)*churn_nonbuyers)*(ic*Inputs!$C$7+fee_wd*Inputs!$E$7*(1-$B546)+fee_fx*Inputs!$D$7-cost_acc-cost_wd*Inputs!$E$7*(1-$B546)-cost_fx*Inputs!$D$7))</f>
        <v>401394.091929013</v>
      </c>
      <c r="I546" s="0" t="n">
        <f aca="false">12*Inputs!$B$8*(MIN(1,$H$52*$C546)*(ic*Inputs!$C$8+pT-cost_acc-cost_wd*Inputs!$E$8-cost_fx*Inputs!$D$8-cost_ins)+(1-MIN(1,$H$52*$C546))*(1-MIN(1,Inputs!$G$8*$D546)*churn_nonbuyers)*(ic*Inputs!$C$8+fee_wd*Inputs!$E$8*(1-$B546)+fee_fx*Inputs!$D$8-cost_acc-cost_wd*Inputs!$E$8*(1-$B546)-cost_fx*Inputs!$D$8))</f>
        <v>154082.709714118</v>
      </c>
      <c r="J546" s="0" t="n">
        <f aca="false">G546+H546+I546-fixed</f>
        <v>62054.7550395958</v>
      </c>
      <c r="K546" s="0" t="n">
        <f aca="false">12*Inputs!$B$6*(1-MIN(1,Inputs!$G$6*$D546)*churn_nonbuyers)*(ic*Inputs!$C$6+fee_wd*Inputs!$E$6*(1-$B546)+fee_fx*Inputs!$D$6-cost_acc-cost_wd*Inputs!$E$6*(1-$B546)-cost_fx*Inputs!$D$6)</f>
        <v>149514.460940635</v>
      </c>
      <c r="L546" s="0" t="n">
        <f aca="false">12*Inputs!$B$7*(1-MIN(1,Inputs!$G$7*$D546)*churn_nonbuyers)*(ic*Inputs!$C$7+fee_wd*Inputs!$E$7*(1-$B546)+fee_fx*Inputs!$D$7-cost_acc-cost_wd*Inputs!$E$7*(1-$B546)-cost_fx*Inputs!$D$7)</f>
        <v>347287.070100381</v>
      </c>
      <c r="M546" s="0" t="n">
        <f aca="false">12*Inputs!$B$8*(1-MIN(1,Inputs!$G$8*$D546)*churn_nonbuyers)*(ic*Inputs!$C$8+fee_wd*Inputs!$E$8*(1-$B546)+fee_fx*Inputs!$D$8-cost_acc-cost_wd*Inputs!$E$8*(1-$B546)-cost_fx*Inputs!$D$8)</f>
        <v>17891.3811362976</v>
      </c>
      <c r="N546" s="0" t="n">
        <f aca="false">K546+L546+I546-fixed</f>
        <v>-49115.7592448656</v>
      </c>
      <c r="O546" s="0" t="n">
        <f aca="false">K546+L546+M546-fixed</f>
        <v>-185307.087822686</v>
      </c>
      <c r="P546" s="0" t="n">
        <f aca="false">12*Inputs!$B$6*(1-MIN(1,Inputs!$F$6*$D546))*(ic*Inputs!$C$6+flat_fee-cost_acc-cost_wd*Inputs!$E$6*$E546-cost_fx*Inputs!$D$6)+12*Inputs!$B$7*(1-MIN(1,Inputs!$F$7*$D546))*(ic*Inputs!$C$7+flat_fee-cost_acc-cost_wd*Inputs!$E$7*$E546-cost_fx*Inputs!$D$7)+12*Inputs!$B$8*(1-MIN(1,Inputs!$F$8*$D546))*(ic*Inputs!$C$8+flat_fee-cost_acc-cost_wd*Inputs!$E$8*$E546-cost_fx*Inputs!$D$8)-fixed</f>
        <v>-192484.64138848</v>
      </c>
    </row>
    <row r="547" customFormat="false" ht="15" hidden="false" customHeight="false" outlineLevel="0" collapsed="false">
      <c r="A547" s="0" t="n">
        <v>482</v>
      </c>
      <c r="B547" s="0" t="n">
        <v>0.37052</v>
      </c>
      <c r="C547" s="0" t="n">
        <v>0.775431</v>
      </c>
      <c r="D547" s="0" t="n">
        <v>1.183003</v>
      </c>
      <c r="E547" s="0" t="n">
        <v>1.234387</v>
      </c>
      <c r="F547" s="0" t="n">
        <v>0.121125</v>
      </c>
      <c r="G547" s="0" t="n">
        <f aca="false">12*Inputs!$B$6*(MIN(1,$H$50*$C547)*(ic*Inputs!$C$6+pS+fee_fx*Inputs!$D$6-cost_acc-cost_wd*Inputs!$E$6*$E547-cost_fx*Inputs!$D$6-$F547)+(1-MIN(1,$H$50*$C547))*(1-MIN(1,Inputs!$G$6*$D547)*churn_nonbuyers)*(ic*Inputs!$C$6+fee_wd*Inputs!$E$6*(1-$B547)+fee_fx*Inputs!$D$6-cost_acc-cost_wd*Inputs!$E$6*(1-$B547)-cost_fx*Inputs!$D$6))</f>
        <v>181464.81791037</v>
      </c>
      <c r="H547" s="0" t="n">
        <f aca="false">12*Inputs!$B$7*(MIN(1,$H$51*$C547)*(ic*Inputs!$C$7+pE+fee_fx*Inputs!$D$7-cost_acc-cost_wd*Inputs!$E$7*$E547-cost_fx*Inputs!$D$7-$F547)+(1-MIN(1,$H$51*$C547))*(1-MIN(1,Inputs!$G$7*$D547)*churn_nonbuyers)*(ic*Inputs!$C$7+fee_wd*Inputs!$E$7*(1-$B547)+fee_fx*Inputs!$D$7-cost_acc-cost_wd*Inputs!$E$7*(1-$B547)-cost_fx*Inputs!$D$7))</f>
        <v>375699.849084642</v>
      </c>
      <c r="I547" s="0" t="n">
        <f aca="false">12*Inputs!$B$8*(MIN(1,$H$52*$C547)*(ic*Inputs!$C$8+pT-cost_acc-cost_wd*Inputs!$E$8-cost_fx*Inputs!$D$8-cost_ins)+(1-MIN(1,$H$52*$C547))*(1-MIN(1,Inputs!$G$8*$D547)*churn_nonbuyers)*(ic*Inputs!$C$8+fee_wd*Inputs!$E$8*(1-$B547)+fee_fx*Inputs!$D$8-cost_acc-cost_wd*Inputs!$E$8*(1-$B547)-cost_fx*Inputs!$D$8))</f>
        <v>136028.222652964</v>
      </c>
      <c r="J547" s="0" t="n">
        <f aca="false">G547+H547+I547-fixed</f>
        <v>-6807.11035202397</v>
      </c>
      <c r="K547" s="0" t="n">
        <f aca="false">12*Inputs!$B$6*(1-MIN(1,Inputs!$G$6*$D547)*churn_nonbuyers)*(ic*Inputs!$C$6+fee_wd*Inputs!$E$6*(1-$B547)+fee_fx*Inputs!$D$6-cost_acc-cost_wd*Inputs!$E$6*(1-$B547)-cost_fx*Inputs!$D$6)</f>
        <v>139476.398915232</v>
      </c>
      <c r="L547" s="0" t="n">
        <f aca="false">12*Inputs!$B$7*(1-MIN(1,Inputs!$G$7*$D547)*churn_nonbuyers)*(ic*Inputs!$C$7+fee_wd*Inputs!$E$7*(1-$B547)+fee_fx*Inputs!$D$7-cost_acc-cost_wd*Inputs!$E$7*(1-$B547)-cost_fx*Inputs!$D$7)</f>
        <v>337429.085205139</v>
      </c>
      <c r="M547" s="0" t="n">
        <f aca="false">12*Inputs!$B$8*(1-MIN(1,Inputs!$G$8*$D547)*churn_nonbuyers)*(ic*Inputs!$C$8+fee_wd*Inputs!$E$8*(1-$B547)+fee_fx*Inputs!$D$8-cost_acc-cost_wd*Inputs!$E$8*(1-$B547)-cost_fx*Inputs!$D$8)</f>
        <v>53050.277284416</v>
      </c>
      <c r="N547" s="0" t="n">
        <f aca="false">K547+L547+I547-fixed</f>
        <v>-87066.2932266652</v>
      </c>
      <c r="O547" s="0" t="n">
        <f aca="false">K547+L547+M547-fixed</f>
        <v>-170044.238595213</v>
      </c>
      <c r="P547" s="0" t="n">
        <f aca="false">12*Inputs!$B$6*(1-MIN(1,Inputs!$F$6*$D547))*(ic*Inputs!$C$6+flat_fee-cost_acc-cost_wd*Inputs!$E$6*$E547-cost_fx*Inputs!$D$6)+12*Inputs!$B$7*(1-MIN(1,Inputs!$F$7*$D547))*(ic*Inputs!$C$7+flat_fee-cost_acc-cost_wd*Inputs!$E$7*$E547-cost_fx*Inputs!$D$7)+12*Inputs!$B$8*(1-MIN(1,Inputs!$F$8*$D547))*(ic*Inputs!$C$8+flat_fee-cost_acc-cost_wd*Inputs!$E$8*$E547-cost_fx*Inputs!$D$8)-fixed</f>
        <v>-123689.25398536</v>
      </c>
    </row>
    <row r="548" customFormat="false" ht="15" hidden="false" customHeight="false" outlineLevel="0" collapsed="false">
      <c r="A548" s="0" t="n">
        <v>483</v>
      </c>
      <c r="B548" s="0" t="n">
        <v>0.295306</v>
      </c>
      <c r="C548" s="0" t="n">
        <v>0.884479</v>
      </c>
      <c r="D548" s="0" t="n">
        <v>1.903777</v>
      </c>
      <c r="E548" s="0" t="n">
        <v>1.450675</v>
      </c>
      <c r="F548" s="0" t="n">
        <v>0.266183</v>
      </c>
      <c r="G548" s="0" t="n">
        <f aca="false">12*Inputs!$B$6*(MIN(1,$H$50*$C548)*(ic*Inputs!$C$6+pS+fee_fx*Inputs!$D$6-cost_acc-cost_wd*Inputs!$E$6*$E548-cost_fx*Inputs!$D$6-$F548)+(1-MIN(1,$H$50*$C548))*(1-MIN(1,Inputs!$G$6*$D548)*churn_nonbuyers)*(ic*Inputs!$C$6+fee_wd*Inputs!$E$6*(1-$B548)+fee_fx*Inputs!$D$6-cost_acc-cost_wd*Inputs!$E$6*(1-$B548)-cost_fx*Inputs!$D$6))</f>
        <v>184147.842595492</v>
      </c>
      <c r="H548" s="0" t="n">
        <f aca="false">12*Inputs!$B$7*(MIN(1,$H$51*$C548)*(ic*Inputs!$C$7+pE+fee_fx*Inputs!$D$7-cost_acc-cost_wd*Inputs!$E$7*$E548-cost_fx*Inputs!$D$7-$F548)+(1-MIN(1,$H$51*$C548))*(1-MIN(1,Inputs!$G$7*$D548)*churn_nonbuyers)*(ic*Inputs!$C$7+fee_wd*Inputs!$E$7*(1-$B548)+fee_fx*Inputs!$D$7-cost_acc-cost_wd*Inputs!$E$7*(1-$B548)-cost_fx*Inputs!$D$7))</f>
        <v>353364.495046809</v>
      </c>
      <c r="I548" s="0" t="n">
        <f aca="false">12*Inputs!$B$8*(MIN(1,$H$52*$C548)*(ic*Inputs!$C$8+pT-cost_acc-cost_wd*Inputs!$E$8-cost_fx*Inputs!$D$8-cost_ins)+(1-MIN(1,$H$52*$C548))*(1-MIN(1,Inputs!$G$8*$D548)*churn_nonbuyers)*(ic*Inputs!$C$8+fee_wd*Inputs!$E$8*(1-$B548)+fee_fx*Inputs!$D$8-cost_acc-cost_wd*Inputs!$E$8*(1-$B548)-cost_fx*Inputs!$D$8))</f>
        <v>127492.340976</v>
      </c>
      <c r="J548" s="0" t="n">
        <f aca="false">G548+H548+I548-fixed</f>
        <v>-34995.3213816988</v>
      </c>
      <c r="K548" s="0" t="n">
        <f aca="false">12*Inputs!$B$6*(1-MIN(1,Inputs!$G$6*$D548)*churn_nonbuyers)*(ic*Inputs!$C$6+fee_wd*Inputs!$E$6*(1-$B548)+fee_fx*Inputs!$D$6-cost_acc-cost_wd*Inputs!$E$6*(1-$B548)-cost_fx*Inputs!$D$6)</f>
        <v>143933.680589486</v>
      </c>
      <c r="L548" s="0" t="n">
        <f aca="false">12*Inputs!$B$7*(1-MIN(1,Inputs!$G$7*$D548)*churn_nonbuyers)*(ic*Inputs!$C$7+fee_wd*Inputs!$E$7*(1-$B548)+fee_fx*Inputs!$D$7-cost_acc-cost_wd*Inputs!$E$7*(1-$B548)-cost_fx*Inputs!$D$7)</f>
        <v>340076.539457692</v>
      </c>
      <c r="M548" s="0" t="n">
        <f aca="false">12*Inputs!$B$8*(1-MIN(1,Inputs!$G$8*$D548)*churn_nonbuyers)*(ic*Inputs!$C$8+fee_wd*Inputs!$E$8*(1-$B548)+fee_fx*Inputs!$D$8-cost_acc-cost_wd*Inputs!$E$8*(1-$B548)-cost_fx*Inputs!$D$8)</f>
        <v>0</v>
      </c>
      <c r="N548" s="0" t="n">
        <f aca="false">K548+L548+I548-fixed</f>
        <v>-88497.4389768218</v>
      </c>
      <c r="O548" s="0" t="n">
        <f aca="false">K548+L548+M548-fixed</f>
        <v>-215989.779952822</v>
      </c>
      <c r="P548" s="0" t="n">
        <f aca="false">12*Inputs!$B$6*(1-MIN(1,Inputs!$F$6*$D548))*(ic*Inputs!$C$6+flat_fee-cost_acc-cost_wd*Inputs!$E$6*$E548-cost_fx*Inputs!$D$6)+12*Inputs!$B$7*(1-MIN(1,Inputs!$F$7*$D548))*(ic*Inputs!$C$7+flat_fee-cost_acc-cost_wd*Inputs!$E$7*$E548-cost_fx*Inputs!$D$7)+12*Inputs!$B$8*(1-MIN(1,Inputs!$F$8*$D548))*(ic*Inputs!$C$8+flat_fee-cost_acc-cost_wd*Inputs!$E$8*$E548-cost_fx*Inputs!$D$8)-fixed</f>
        <v>-504074.25538684</v>
      </c>
    </row>
    <row r="549" customFormat="false" ht="15" hidden="false" customHeight="false" outlineLevel="0" collapsed="false">
      <c r="A549" s="0" t="n">
        <v>484</v>
      </c>
      <c r="B549" s="0" t="n">
        <v>0.38629</v>
      </c>
      <c r="C549" s="0" t="n">
        <v>0.789287</v>
      </c>
      <c r="D549" s="0" t="n">
        <v>1.422734</v>
      </c>
      <c r="E549" s="0" t="n">
        <v>1.419114</v>
      </c>
      <c r="F549" s="0" t="n">
        <v>0.358212</v>
      </c>
      <c r="G549" s="0" t="n">
        <f aca="false">12*Inputs!$B$6*(MIN(1,$H$50*$C549)*(ic*Inputs!$C$6+pS+fee_fx*Inputs!$D$6-cost_acc-cost_wd*Inputs!$E$6*$E549-cost_fx*Inputs!$D$6-$F549)+(1-MIN(1,$H$50*$C549))*(1-MIN(1,Inputs!$G$6*$D549)*churn_nonbuyers)*(ic*Inputs!$C$6+fee_wd*Inputs!$E$6*(1-$B549)+fee_fx*Inputs!$D$6-cost_acc-cost_wd*Inputs!$E$6*(1-$B549)-cost_fx*Inputs!$D$6))</f>
        <v>170903.445946938</v>
      </c>
      <c r="H549" s="0" t="n">
        <f aca="false">12*Inputs!$B$7*(MIN(1,$H$51*$C549)*(ic*Inputs!$C$7+pE+fee_fx*Inputs!$D$7-cost_acc-cost_wd*Inputs!$E$7*$E549-cost_fx*Inputs!$D$7-$F549)+(1-MIN(1,$H$51*$C549))*(1-MIN(1,Inputs!$G$7*$D549)*churn_nonbuyers)*(ic*Inputs!$C$7+fee_wd*Inputs!$E$7*(1-$B549)+fee_fx*Inputs!$D$7-cost_acc-cost_wd*Inputs!$E$7*(1-$B549)-cost_fx*Inputs!$D$7))</f>
        <v>345599.260452042</v>
      </c>
      <c r="I549" s="0" t="n">
        <f aca="false">12*Inputs!$B$8*(MIN(1,$H$52*$C549)*(ic*Inputs!$C$8+pT-cost_acc-cost_wd*Inputs!$E$8-cost_fx*Inputs!$D$8-cost_ins)+(1-MIN(1,$H$52*$C549))*(1-MIN(1,Inputs!$G$8*$D549)*churn_nonbuyers)*(ic*Inputs!$C$8+fee_wd*Inputs!$E$8*(1-$B549)+fee_fx*Inputs!$D$8-cost_acc-cost_wd*Inputs!$E$8*(1-$B549)-cost_fx*Inputs!$D$8))</f>
        <v>114333.925630534</v>
      </c>
      <c r="J549" s="0" t="n">
        <f aca="false">G549+H549+I549-fixed</f>
        <v>-69163.3679704854</v>
      </c>
      <c r="K549" s="0" t="n">
        <f aca="false">12*Inputs!$B$6*(1-MIN(1,Inputs!$G$6*$D549)*churn_nonbuyers)*(ic*Inputs!$C$6+fee_wd*Inputs!$E$6*(1-$B549)+fee_fx*Inputs!$D$6-cost_acc-cost_wd*Inputs!$E$6*(1-$B549)-cost_fx*Inputs!$D$6)</f>
        <v>135590.114281392</v>
      </c>
      <c r="L549" s="0" t="n">
        <f aca="false">12*Inputs!$B$7*(1-MIN(1,Inputs!$G$7*$D549)*churn_nonbuyers)*(ic*Inputs!$C$7+fee_wd*Inputs!$E$7*(1-$B549)+fee_fx*Inputs!$D$7-cost_acc-cost_wd*Inputs!$E$7*(1-$B549)-cost_fx*Inputs!$D$7)</f>
        <v>332739.069336835</v>
      </c>
      <c r="M549" s="0" t="n">
        <f aca="false">12*Inputs!$B$8*(1-MIN(1,Inputs!$G$8*$D549)*churn_nonbuyers)*(ic*Inputs!$C$8+fee_wd*Inputs!$E$8*(1-$B549)+fee_fx*Inputs!$D$8-cost_acc-cost_wd*Inputs!$E$8*(1-$B549)-cost_fx*Inputs!$D$8)</f>
        <v>1257.96968649605</v>
      </c>
      <c r="N549" s="0" t="n">
        <f aca="false">K549+L549+I549-fixed</f>
        <v>-117336.890751238</v>
      </c>
      <c r="O549" s="0" t="n">
        <f aca="false">K549+L549+M549-fixed</f>
        <v>-230412.846695277</v>
      </c>
      <c r="P549" s="0" t="n">
        <f aca="false">12*Inputs!$B$6*(1-MIN(1,Inputs!$F$6*$D549))*(ic*Inputs!$C$6+flat_fee-cost_acc-cost_wd*Inputs!$E$6*$E549-cost_fx*Inputs!$D$6)+12*Inputs!$B$7*(1-MIN(1,Inputs!$F$7*$D549))*(ic*Inputs!$C$7+flat_fee-cost_acc-cost_wd*Inputs!$E$7*$E549-cost_fx*Inputs!$D$7)+12*Inputs!$B$8*(1-MIN(1,Inputs!$F$8*$D549))*(ic*Inputs!$C$8+flat_fee-cost_acc-cost_wd*Inputs!$E$8*$E549-cost_fx*Inputs!$D$8)-fixed</f>
        <v>-306455.09010976</v>
      </c>
    </row>
    <row r="550" customFormat="false" ht="15" hidden="false" customHeight="false" outlineLevel="0" collapsed="false">
      <c r="A550" s="0" t="n">
        <v>485</v>
      </c>
      <c r="B550" s="0" t="n">
        <v>0.15343</v>
      </c>
      <c r="C550" s="0" t="n">
        <v>0.979624</v>
      </c>
      <c r="D550" s="0" t="n">
        <v>0.794079</v>
      </c>
      <c r="E550" s="0" t="n">
        <v>1.100748</v>
      </c>
      <c r="F550" s="0" t="n">
        <v>0.092704</v>
      </c>
      <c r="G550" s="0" t="n">
        <f aca="false">12*Inputs!$B$6*(MIN(1,$H$50*$C550)*(ic*Inputs!$C$6+pS+fee_fx*Inputs!$D$6-cost_acc-cost_wd*Inputs!$E$6*$E550-cost_fx*Inputs!$D$6-$F550)+(1-MIN(1,$H$50*$C550))*(1-MIN(1,Inputs!$G$6*$D550)*churn_nonbuyers)*(ic*Inputs!$C$6+fee_wd*Inputs!$E$6*(1-$B550)+fee_fx*Inputs!$D$6-cost_acc-cost_wd*Inputs!$E$6*(1-$B550)-cost_fx*Inputs!$D$6))</f>
        <v>226503.350122425</v>
      </c>
      <c r="H550" s="0" t="n">
        <f aca="false">12*Inputs!$B$7*(MIN(1,$H$51*$C550)*(ic*Inputs!$C$7+pE+fee_fx*Inputs!$D$7-cost_acc-cost_wd*Inputs!$E$7*$E550-cost_fx*Inputs!$D$7-$F550)+(1-MIN(1,$H$51*$C550))*(1-MIN(1,Inputs!$G$7*$D550)*churn_nonbuyers)*(ic*Inputs!$C$7+fee_wd*Inputs!$E$7*(1-$B550)+fee_fx*Inputs!$D$7-cost_acc-cost_wd*Inputs!$E$7*(1-$B550)-cost_fx*Inputs!$D$7))</f>
        <v>423503.716468723</v>
      </c>
      <c r="I550" s="0" t="n">
        <f aca="false">12*Inputs!$B$8*(MIN(1,$H$52*$C550)*(ic*Inputs!$C$8+pT-cost_acc-cost_wd*Inputs!$E$8-cost_fx*Inputs!$D$8-cost_ins)+(1-MIN(1,$H$52*$C550))*(1-MIN(1,Inputs!$G$8*$D550)*churn_nonbuyers)*(ic*Inputs!$C$8+fee_wd*Inputs!$E$8*(1-$B550)+fee_fx*Inputs!$D$8-cost_acc-cost_wd*Inputs!$E$8*(1-$B550)-cost_fx*Inputs!$D$8))</f>
        <v>185737.346110442</v>
      </c>
      <c r="J550" s="0" t="n">
        <f aca="false">G550+H550+I550-fixed</f>
        <v>135744.41270159</v>
      </c>
      <c r="K550" s="0" t="n">
        <f aca="false">12*Inputs!$B$6*(1-MIN(1,Inputs!$G$6*$D550)*churn_nonbuyers)*(ic*Inputs!$C$6+fee_wd*Inputs!$E$6*(1-$B550)+fee_fx*Inputs!$D$6-cost_acc-cost_wd*Inputs!$E$6*(1-$B550)-cost_fx*Inputs!$D$6)</f>
        <v>172378.979574984</v>
      </c>
      <c r="L550" s="0" t="n">
        <f aca="false">12*Inputs!$B$7*(1-MIN(1,Inputs!$G$7*$D550)*churn_nonbuyers)*(ic*Inputs!$C$7+fee_wd*Inputs!$E$7*(1-$B550)+fee_fx*Inputs!$D$7-cost_acc-cost_wd*Inputs!$E$7*(1-$B550)-cost_fx*Inputs!$D$7)</f>
        <v>372027.22995299</v>
      </c>
      <c r="M550" s="0" t="n">
        <f aca="false">12*Inputs!$B$8*(1-MIN(1,Inputs!$G$8*$D550)*churn_nonbuyers)*(ic*Inputs!$C$8+fee_wd*Inputs!$E$8*(1-$B550)+fee_fx*Inputs!$D$8-cost_acc-cost_wd*Inputs!$E$8*(1-$B550)-cost_fx*Inputs!$D$8)</f>
        <v>141697.864256592</v>
      </c>
      <c r="N550" s="0" t="n">
        <f aca="false">K550+L550+I550-fixed</f>
        <v>30143.5556384167</v>
      </c>
      <c r="O550" s="0" t="n">
        <f aca="false">K550+L550+M550-fixed</f>
        <v>-13895.9262154335</v>
      </c>
      <c r="P550" s="0" t="n">
        <f aca="false">12*Inputs!$B$6*(1-MIN(1,Inputs!$F$6*$D550))*(ic*Inputs!$C$6+flat_fee-cost_acc-cost_wd*Inputs!$E$6*$E550-cost_fx*Inputs!$D$6)+12*Inputs!$B$7*(1-MIN(1,Inputs!$F$7*$D550))*(ic*Inputs!$C$7+flat_fee-cost_acc-cost_wd*Inputs!$E$7*$E550-cost_fx*Inputs!$D$7)+12*Inputs!$B$8*(1-MIN(1,Inputs!$F$8*$D550))*(ic*Inputs!$C$8+flat_fee-cost_acc-cost_wd*Inputs!$E$8*$E550-cost_fx*Inputs!$D$8)-fixed</f>
        <v>138094.41075008</v>
      </c>
    </row>
    <row r="551" customFormat="false" ht="15" hidden="false" customHeight="false" outlineLevel="0" collapsed="false">
      <c r="A551" s="0" t="n">
        <v>486</v>
      </c>
      <c r="B551" s="0" t="n">
        <v>0.404118</v>
      </c>
      <c r="C551" s="0" t="n">
        <v>0.961088</v>
      </c>
      <c r="D551" s="0" t="n">
        <v>1.179216</v>
      </c>
      <c r="E551" s="0" t="n">
        <v>1.389552</v>
      </c>
      <c r="F551" s="0" t="n">
        <v>0.199745</v>
      </c>
      <c r="G551" s="0" t="n">
        <f aca="false">12*Inputs!$B$6*(MIN(1,$H$50*$C551)*(ic*Inputs!$C$6+pS+fee_fx*Inputs!$D$6-cost_acc-cost_wd*Inputs!$E$6*$E551-cost_fx*Inputs!$D$6-$F551)+(1-MIN(1,$H$50*$C551))*(1-MIN(1,Inputs!$G$6*$D551)*churn_nonbuyers)*(ic*Inputs!$C$6+fee_wd*Inputs!$E$6*(1-$B551)+fee_fx*Inputs!$D$6-cost_acc-cost_wd*Inputs!$E$6*(1-$B551)-cost_fx*Inputs!$D$6))</f>
        <v>182164.168188564</v>
      </c>
      <c r="H551" s="0" t="n">
        <f aca="false">12*Inputs!$B$7*(MIN(1,$H$51*$C551)*(ic*Inputs!$C$7+pE+fee_fx*Inputs!$D$7-cost_acc-cost_wd*Inputs!$E$7*$E551-cost_fx*Inputs!$D$7-$F551)+(1-MIN(1,$H$51*$C551))*(1-MIN(1,Inputs!$G$7*$D551)*churn_nonbuyers)*(ic*Inputs!$C$7+fee_wd*Inputs!$E$7*(1-$B551)+fee_fx*Inputs!$D$7-cost_acc-cost_wd*Inputs!$E$7*(1-$B551)-cost_fx*Inputs!$D$7))</f>
        <v>360482.696460697</v>
      </c>
      <c r="I551" s="0" t="n">
        <f aca="false">12*Inputs!$B$8*(MIN(1,$H$52*$C551)*(ic*Inputs!$C$8+pT-cost_acc-cost_wd*Inputs!$E$8-cost_fx*Inputs!$D$8-cost_ins)+(1-MIN(1,$H$52*$C551))*(1-MIN(1,Inputs!$G$8*$D551)*churn_nonbuyers)*(ic*Inputs!$C$8+fee_wd*Inputs!$E$8*(1-$B551)+fee_fx*Inputs!$D$8-cost_acc-cost_wd*Inputs!$E$8*(1-$B551)-cost_fx*Inputs!$D$8))</f>
        <v>156070.756602561</v>
      </c>
      <c r="J551" s="0" t="n">
        <f aca="false">G551+H551+I551-fixed</f>
        <v>-1282.37874817755</v>
      </c>
      <c r="K551" s="0" t="n">
        <f aca="false">12*Inputs!$B$6*(1-MIN(1,Inputs!$G$6*$D551)*churn_nonbuyers)*(ic*Inputs!$C$6+fee_wd*Inputs!$E$6*(1-$B551)+fee_fx*Inputs!$D$6-cost_acc-cost_wd*Inputs!$E$6*(1-$B551)-cost_fx*Inputs!$D$6)</f>
        <v>134951.616082714</v>
      </c>
      <c r="L551" s="0" t="n">
        <f aca="false">12*Inputs!$B$7*(1-MIN(1,Inputs!$G$7*$D551)*churn_nonbuyers)*(ic*Inputs!$C$7+fee_wd*Inputs!$E$7*(1-$B551)+fee_fx*Inputs!$D$7-cost_acc-cost_wd*Inputs!$E$7*(1-$B551)-cost_fx*Inputs!$D$7)</f>
        <v>332801.874481628</v>
      </c>
      <c r="M551" s="0" t="n">
        <f aca="false">12*Inputs!$B$8*(1-MIN(1,Inputs!$G$8*$D551)*churn_nonbuyers)*(ic*Inputs!$C$8+fee_wd*Inputs!$E$8*(1-$B551)+fee_fx*Inputs!$D$8-cost_acc-cost_wd*Inputs!$E$8*(1-$B551)-cost_fx*Inputs!$D$8)</f>
        <v>53586.8893459968</v>
      </c>
      <c r="N551" s="0" t="n">
        <f aca="false">K551+L551+I551-fixed</f>
        <v>-76175.7528330971</v>
      </c>
      <c r="O551" s="0" t="n">
        <f aca="false">K551+L551+M551-fixed</f>
        <v>-178659.620089661</v>
      </c>
      <c r="P551" s="0" t="n">
        <f aca="false">12*Inputs!$B$6*(1-MIN(1,Inputs!$F$6*$D551))*(ic*Inputs!$C$6+flat_fee-cost_acc-cost_wd*Inputs!$E$6*$E551-cost_fx*Inputs!$D$6)+12*Inputs!$B$7*(1-MIN(1,Inputs!$F$7*$D551))*(ic*Inputs!$C$7+flat_fee-cost_acc-cost_wd*Inputs!$E$7*$E551-cost_fx*Inputs!$D$7)+12*Inputs!$B$8*(1-MIN(1,Inputs!$F$8*$D551))*(ic*Inputs!$C$8+flat_fee-cost_acc-cost_wd*Inputs!$E$8*$E551-cost_fx*Inputs!$D$8)-fixed</f>
        <v>-182124.03615232</v>
      </c>
    </row>
    <row r="552" customFormat="false" ht="15" hidden="false" customHeight="false" outlineLevel="0" collapsed="false">
      <c r="A552" s="0" t="n">
        <v>487</v>
      </c>
      <c r="B552" s="0" t="n">
        <v>0.495174</v>
      </c>
      <c r="C552" s="0" t="n">
        <v>0.716398</v>
      </c>
      <c r="D552" s="0" t="n">
        <v>0.987071</v>
      </c>
      <c r="E552" s="0" t="n">
        <v>1.050992</v>
      </c>
      <c r="F552" s="0" t="n">
        <v>0.429358</v>
      </c>
      <c r="G552" s="0" t="n">
        <f aca="false">12*Inputs!$B$6*(MIN(1,$H$50*$C552)*(ic*Inputs!$C$6+pS+fee_fx*Inputs!$D$6-cost_acc-cost_wd*Inputs!$E$6*$E552-cost_fx*Inputs!$D$6-$F552)+(1-MIN(1,$H$50*$C552))*(1-MIN(1,Inputs!$G$6*$D552)*churn_nonbuyers)*(ic*Inputs!$C$6+fee_wd*Inputs!$E$6*(1-$B552)+fee_fx*Inputs!$D$6-cost_acc-cost_wd*Inputs!$E$6*(1-$B552)-cost_fx*Inputs!$D$6))</f>
        <v>161490.49565359</v>
      </c>
      <c r="H552" s="0" t="n">
        <f aca="false">12*Inputs!$B$7*(MIN(1,$H$51*$C552)*(ic*Inputs!$C$7+pE+fee_fx*Inputs!$D$7-cost_acc-cost_wd*Inputs!$E$7*$E552-cost_fx*Inputs!$D$7-$F552)+(1-MIN(1,$H$51*$C552))*(1-MIN(1,Inputs!$G$7*$D552)*churn_nonbuyers)*(ic*Inputs!$C$7+fee_wd*Inputs!$E$7*(1-$B552)+fee_fx*Inputs!$D$7-cost_acc-cost_wd*Inputs!$E$7*(1-$B552)-cost_fx*Inputs!$D$7))</f>
        <v>364242.589114786</v>
      </c>
      <c r="I552" s="0" t="n">
        <f aca="false">12*Inputs!$B$8*(MIN(1,$H$52*$C552)*(ic*Inputs!$C$8+pT-cost_acc-cost_wd*Inputs!$E$8-cost_fx*Inputs!$D$8-cost_ins)+(1-MIN(1,$H$52*$C552))*(1-MIN(1,Inputs!$G$8*$D552)*churn_nonbuyers)*(ic*Inputs!$C$8+fee_wd*Inputs!$E$8*(1-$B552)+fee_fx*Inputs!$D$8-cost_acc-cost_wd*Inputs!$E$8*(1-$B552)-cost_fx*Inputs!$D$8))</f>
        <v>149890.383019336</v>
      </c>
      <c r="J552" s="0" t="n">
        <f aca="false">G552+H552+I552-fixed</f>
        <v>-24376.5322122882</v>
      </c>
      <c r="K552" s="0" t="n">
        <f aca="false">12*Inputs!$B$6*(1-MIN(1,Inputs!$G$6*$D552)*churn_nonbuyers)*(ic*Inputs!$C$6+fee_wd*Inputs!$E$6*(1-$B552)+fee_fx*Inputs!$D$6-cost_acc-cost_wd*Inputs!$E$6*(1-$B552)-cost_fx*Inputs!$D$6)</f>
        <v>123864.425966549</v>
      </c>
      <c r="L552" s="0" t="n">
        <f aca="false">12*Inputs!$B$7*(1-MIN(1,Inputs!$G$7*$D552)*churn_nonbuyers)*(ic*Inputs!$C$7+fee_wd*Inputs!$E$7*(1-$B552)+fee_fx*Inputs!$D$7-cost_acc-cost_wd*Inputs!$E$7*(1-$B552)-cost_fx*Inputs!$D$7)</f>
        <v>322066.827771929</v>
      </c>
      <c r="M552" s="0" t="n">
        <f aca="false">12*Inputs!$B$8*(1-MIN(1,Inputs!$G$8*$D552)*churn_nonbuyers)*(ic*Inputs!$C$8+fee_wd*Inputs!$E$8*(1-$B552)+fee_fx*Inputs!$D$8-cost_acc-cost_wd*Inputs!$E$8*(1-$B552)-cost_fx*Inputs!$D$8)</f>
        <v>93528.4016038944</v>
      </c>
      <c r="N552" s="0" t="n">
        <f aca="false">K552+L552+I552-fixed</f>
        <v>-104178.363242186</v>
      </c>
      <c r="O552" s="0" t="n">
        <f aca="false">K552+L552+M552-fixed</f>
        <v>-160540.344657627</v>
      </c>
      <c r="P552" s="0" t="n">
        <f aca="false">12*Inputs!$B$6*(1-MIN(1,Inputs!$F$6*$D552))*(ic*Inputs!$C$6+flat_fee-cost_acc-cost_wd*Inputs!$E$6*$E552-cost_fx*Inputs!$D$6)+12*Inputs!$B$7*(1-MIN(1,Inputs!$F$7*$D552))*(ic*Inputs!$C$7+flat_fee-cost_acc-cost_wd*Inputs!$E$7*$E552-cost_fx*Inputs!$D$7)+12*Inputs!$B$8*(1-MIN(1,Inputs!$F$8*$D552))*(ic*Inputs!$C$8+flat_fee-cost_acc-cost_wd*Inputs!$E$8*$E552-cost_fx*Inputs!$D$8)-fixed</f>
        <v>55576.25497568</v>
      </c>
    </row>
    <row r="553" customFormat="false" ht="15" hidden="false" customHeight="false" outlineLevel="0" collapsed="false">
      <c r="A553" s="0" t="n">
        <v>488</v>
      </c>
      <c r="B553" s="0" t="n">
        <v>0.1019</v>
      </c>
      <c r="C553" s="0" t="n">
        <v>0.906806</v>
      </c>
      <c r="D553" s="0" t="n">
        <v>1.692039</v>
      </c>
      <c r="E553" s="0" t="n">
        <v>1.066137</v>
      </c>
      <c r="F553" s="0" t="n">
        <v>0.246672</v>
      </c>
      <c r="G553" s="0" t="n">
        <f aca="false">12*Inputs!$B$6*(MIN(1,$H$50*$C553)*(ic*Inputs!$C$6+pS+fee_fx*Inputs!$D$6-cost_acc-cost_wd*Inputs!$E$6*$E553-cost_fx*Inputs!$D$6-$F553)+(1-MIN(1,$H$50*$C553))*(1-MIN(1,Inputs!$G$6*$D553)*churn_nonbuyers)*(ic*Inputs!$C$6+fee_wd*Inputs!$E$6*(1-$B553)+fee_fx*Inputs!$D$6-cost_acc-cost_wd*Inputs!$E$6*(1-$B553)-cost_fx*Inputs!$D$6))</f>
        <v>218811.432077356</v>
      </c>
      <c r="H553" s="0" t="n">
        <f aca="false">12*Inputs!$B$7*(MIN(1,$H$51*$C553)*(ic*Inputs!$C$7+pE+fee_fx*Inputs!$D$7-cost_acc-cost_wd*Inputs!$E$7*$E553-cost_fx*Inputs!$D$7-$F553)+(1-MIN(1,$H$51*$C553))*(1-MIN(1,Inputs!$G$7*$D553)*churn_nonbuyers)*(ic*Inputs!$C$7+fee_wd*Inputs!$E$7*(1-$B553)+fee_fx*Inputs!$D$7-cost_acc-cost_wd*Inputs!$E$7*(1-$B553)-cost_fx*Inputs!$D$7))</f>
        <v>413197.007931646</v>
      </c>
      <c r="I553" s="0" t="n">
        <f aca="false">12*Inputs!$B$8*(MIN(1,$H$52*$C553)*(ic*Inputs!$C$8+pT-cost_acc-cost_wd*Inputs!$E$8-cost_fx*Inputs!$D$8-cost_ins)+(1-MIN(1,$H$52*$C553))*(1-MIN(1,Inputs!$G$8*$D553)*churn_nonbuyers)*(ic*Inputs!$C$8+fee_wd*Inputs!$E$8*(1-$B553)+fee_fx*Inputs!$D$8-cost_acc-cost_wd*Inputs!$E$8*(1-$B553)-cost_fx*Inputs!$D$8))</f>
        <v>130710.644064</v>
      </c>
      <c r="J553" s="0" t="n">
        <f aca="false">G553+H553+I553-fixed</f>
        <v>62719.0840730013</v>
      </c>
      <c r="K553" s="0" t="n">
        <f aca="false">12*Inputs!$B$6*(1-MIN(1,Inputs!$G$6*$D553)*churn_nonbuyers)*(ic*Inputs!$C$6+fee_wd*Inputs!$E$6*(1-$B553)+fee_fx*Inputs!$D$6-cost_acc-cost_wd*Inputs!$E$6*(1-$B553)-cost_fx*Inputs!$D$6)</f>
        <v>171112.06205352</v>
      </c>
      <c r="L553" s="0" t="n">
        <f aca="false">12*Inputs!$B$7*(1-MIN(1,Inputs!$G$7*$D553)*churn_nonbuyers)*(ic*Inputs!$C$7+fee_wd*Inputs!$E$7*(1-$B553)+fee_fx*Inputs!$D$7-cost_acc-cost_wd*Inputs!$E$7*(1-$B553)-cost_fx*Inputs!$D$7)</f>
        <v>368804.345360112</v>
      </c>
      <c r="M553" s="0" t="n">
        <f aca="false">12*Inputs!$B$8*(1-MIN(1,Inputs!$G$8*$D553)*churn_nonbuyers)*(ic*Inputs!$C$8+fee_wd*Inputs!$E$8*(1-$B553)+fee_fx*Inputs!$D$8-cost_acc-cost_wd*Inputs!$E$8*(1-$B553)-cost_fx*Inputs!$D$8)</f>
        <v>0</v>
      </c>
      <c r="N553" s="0" t="n">
        <f aca="false">K553+L553+I553-fixed</f>
        <v>-29372.9485223679</v>
      </c>
      <c r="O553" s="0" t="n">
        <f aca="false">K553+L553+M553-fixed</f>
        <v>-160083.592586368</v>
      </c>
      <c r="P553" s="0" t="n">
        <f aca="false">12*Inputs!$B$6*(1-MIN(1,Inputs!$F$6*$D553))*(ic*Inputs!$C$6+flat_fee-cost_acc-cost_wd*Inputs!$E$6*$E553-cost_fx*Inputs!$D$6)+12*Inputs!$B$7*(1-MIN(1,Inputs!$F$7*$D553))*(ic*Inputs!$C$7+flat_fee-cost_acc-cost_wd*Inputs!$E$7*$E553-cost_fx*Inputs!$D$7)+12*Inputs!$B$8*(1-MIN(1,Inputs!$F$8*$D553))*(ic*Inputs!$C$8+flat_fee-cost_acc-cost_wd*Inputs!$E$8*$E553-cost_fx*Inputs!$D$8)-fixed</f>
        <v>-337374.70118968</v>
      </c>
    </row>
    <row r="554" customFormat="false" ht="15" hidden="false" customHeight="false" outlineLevel="0" collapsed="false">
      <c r="A554" s="0" t="n">
        <v>489</v>
      </c>
      <c r="B554" s="0" t="n">
        <v>0.4307</v>
      </c>
      <c r="C554" s="0" t="n">
        <v>0.837801</v>
      </c>
      <c r="D554" s="0" t="n">
        <v>1.590892</v>
      </c>
      <c r="E554" s="0" t="n">
        <v>1.128983</v>
      </c>
      <c r="F554" s="0" t="n">
        <v>0.316951</v>
      </c>
      <c r="G554" s="0" t="n">
        <f aca="false">12*Inputs!$B$6*(MIN(1,$H$50*$C554)*(ic*Inputs!$C$6+pS+fee_fx*Inputs!$D$6-cost_acc-cost_wd*Inputs!$E$6*$E554-cost_fx*Inputs!$D$6-$F554)+(1-MIN(1,$H$50*$C554))*(1-MIN(1,Inputs!$G$6*$D554)*churn_nonbuyers)*(ic*Inputs!$C$6+fee_wd*Inputs!$E$6*(1-$B554)+fee_fx*Inputs!$D$6-cost_acc-cost_wd*Inputs!$E$6*(1-$B554)-cost_fx*Inputs!$D$6))</f>
        <v>172833.941698123</v>
      </c>
      <c r="H554" s="0" t="n">
        <f aca="false">12*Inputs!$B$7*(MIN(1,$H$51*$C554)*(ic*Inputs!$C$7+pE+fee_fx*Inputs!$D$7-cost_acc-cost_wd*Inputs!$E$7*$E554-cost_fx*Inputs!$D$7-$F554)+(1-MIN(1,$H$51*$C554))*(1-MIN(1,Inputs!$G$7*$D554)*churn_nonbuyers)*(ic*Inputs!$C$7+fee_wd*Inputs!$E$7*(1-$B554)+fee_fx*Inputs!$D$7-cost_acc-cost_wd*Inputs!$E$7*(1-$B554)-cost_fx*Inputs!$D$7))</f>
        <v>371167.950052092</v>
      </c>
      <c r="I554" s="0" t="n">
        <f aca="false">12*Inputs!$B$8*(MIN(1,$H$52*$C554)*(ic*Inputs!$C$8+pT-cost_acc-cost_wd*Inputs!$E$8-cost_fx*Inputs!$D$8-cost_ins)+(1-MIN(1,$H$52*$C554))*(1-MIN(1,Inputs!$G$8*$D554)*churn_nonbuyers)*(ic*Inputs!$C$8+fee_wd*Inputs!$E$8*(1-$B554)+fee_fx*Inputs!$D$8-cost_acc-cost_wd*Inputs!$E$8*(1-$B554)-cost_fx*Inputs!$D$8))</f>
        <v>120763.987344</v>
      </c>
      <c r="J554" s="0" t="n">
        <f aca="false">G554+H554+I554-fixed</f>
        <v>-35234.1209057854</v>
      </c>
      <c r="K554" s="0" t="n">
        <f aca="false">12*Inputs!$B$6*(1-MIN(1,Inputs!$G$6*$D554)*churn_nonbuyers)*(ic*Inputs!$C$6+fee_wd*Inputs!$E$6*(1-$B554)+fee_fx*Inputs!$D$6-cost_acc-cost_wd*Inputs!$E$6*(1-$B554)-cost_fx*Inputs!$D$6)</f>
        <v>128476.42836768</v>
      </c>
      <c r="L554" s="0" t="n">
        <f aca="false">12*Inputs!$B$7*(1-MIN(1,Inputs!$G$7*$D554)*churn_nonbuyers)*(ic*Inputs!$C$7+fee_wd*Inputs!$E$7*(1-$B554)+fee_fx*Inputs!$D$7-cost_acc-cost_wd*Inputs!$E$7*(1-$B554)-cost_fx*Inputs!$D$7)</f>
        <v>324895.822204608</v>
      </c>
      <c r="M554" s="0" t="n">
        <f aca="false">12*Inputs!$B$8*(1-MIN(1,Inputs!$G$8*$D554)*churn_nonbuyers)*(ic*Inputs!$C$8+fee_wd*Inputs!$E$8*(1-$B554)+fee_fx*Inputs!$D$8-cost_acc-cost_wd*Inputs!$E$8*(1-$B554)-cost_fx*Inputs!$D$8)</f>
        <v>0</v>
      </c>
      <c r="N554" s="0" t="n">
        <f aca="false">K554+L554+I554-fixed</f>
        <v>-125863.762083712</v>
      </c>
      <c r="O554" s="0" t="n">
        <f aca="false">K554+L554+M554-fixed</f>
        <v>-246627.749427712</v>
      </c>
      <c r="P554" s="0" t="n">
        <f aca="false">12*Inputs!$B$6*(1-MIN(1,Inputs!$F$6*$D554))*(ic*Inputs!$C$6+flat_fee-cost_acc-cost_wd*Inputs!$E$6*$E554-cost_fx*Inputs!$D$6)+12*Inputs!$B$7*(1-MIN(1,Inputs!$F$7*$D554))*(ic*Inputs!$C$7+flat_fee-cost_acc-cost_wd*Inputs!$E$7*$E554-cost_fx*Inputs!$D$7)+12*Inputs!$B$8*(1-MIN(1,Inputs!$F$8*$D554))*(ic*Inputs!$C$8+flat_fee-cost_acc-cost_wd*Inputs!$E$8*$E554-cost_fx*Inputs!$D$8)-fixed</f>
        <v>-300177.59429536</v>
      </c>
    </row>
    <row r="555" customFormat="false" ht="15" hidden="false" customHeight="false" outlineLevel="0" collapsed="false">
      <c r="A555" s="0" t="n">
        <v>490</v>
      </c>
      <c r="B555" s="0" t="n">
        <v>0.188454</v>
      </c>
      <c r="C555" s="0" t="n">
        <v>1.116107</v>
      </c>
      <c r="D555" s="0" t="n">
        <v>0.955171</v>
      </c>
      <c r="E555" s="0" t="n">
        <v>1.314417</v>
      </c>
      <c r="F555" s="0" t="n">
        <v>0.037822</v>
      </c>
      <c r="G555" s="0" t="n">
        <f aca="false">12*Inputs!$B$6*(MIN(1,$H$50*$C555)*(ic*Inputs!$C$6+pS+fee_fx*Inputs!$D$6-cost_acc-cost_wd*Inputs!$E$6*$E555-cost_fx*Inputs!$D$6-$F555)+(1-MIN(1,$H$50*$C555))*(1-MIN(1,Inputs!$G$6*$D555)*churn_nonbuyers)*(ic*Inputs!$C$6+fee_wd*Inputs!$E$6*(1-$B555)+fee_fx*Inputs!$D$6-cost_acc-cost_wd*Inputs!$E$6*(1-$B555)-cost_fx*Inputs!$D$6))</f>
        <v>224270.308051507</v>
      </c>
      <c r="H555" s="0" t="n">
        <f aca="false">12*Inputs!$B$7*(MIN(1,$H$51*$C555)*(ic*Inputs!$C$7+pE+fee_fx*Inputs!$D$7-cost_acc-cost_wd*Inputs!$E$7*$E555-cost_fx*Inputs!$D$7-$F555)+(1-MIN(1,$H$51*$C555))*(1-MIN(1,Inputs!$G$7*$D555)*churn_nonbuyers)*(ic*Inputs!$C$7+fee_wd*Inputs!$E$7*(1-$B555)+fee_fx*Inputs!$D$7-cost_acc-cost_wd*Inputs!$E$7*(1-$B555)-cost_fx*Inputs!$D$7))</f>
        <v>402999.771945777</v>
      </c>
      <c r="I555" s="0" t="n">
        <f aca="false">12*Inputs!$B$8*(MIN(1,$H$52*$C555)*(ic*Inputs!$C$8+pT-cost_acc-cost_wd*Inputs!$E$8-cost_fx*Inputs!$D$8-cost_ins)+(1-MIN(1,$H$52*$C555))*(1-MIN(1,Inputs!$G$8*$D555)*churn_nonbuyers)*(ic*Inputs!$C$8+fee_wd*Inputs!$E$8*(1-$B555)+fee_fx*Inputs!$D$8-cost_acc-cost_wd*Inputs!$E$8*(1-$B555)-cost_fx*Inputs!$D$8))</f>
        <v>183882.337819087</v>
      </c>
      <c r="J555" s="0" t="n">
        <f aca="false">G555+H555+I555-fixed</f>
        <v>111152.417816371</v>
      </c>
      <c r="K555" s="0" t="n">
        <f aca="false">12*Inputs!$B$6*(1-MIN(1,Inputs!$G$6*$D555)*churn_nonbuyers)*(ic*Inputs!$C$6+fee_wd*Inputs!$E$6*(1-$B555)+fee_fx*Inputs!$D$6-cost_acc-cost_wd*Inputs!$E$6*(1-$B555)-cost_fx*Inputs!$D$6)</f>
        <v>166130.542048565</v>
      </c>
      <c r="L555" s="0" t="n">
        <f aca="false">12*Inputs!$B$7*(1-MIN(1,Inputs!$G$7*$D555)*churn_nonbuyers)*(ic*Inputs!$C$7+fee_wd*Inputs!$E$7*(1-$B555)+fee_fx*Inputs!$D$7-cost_acc-cost_wd*Inputs!$E$7*(1-$B555)-cost_fx*Inputs!$D$7)</f>
        <v>365286.500621139</v>
      </c>
      <c r="M555" s="0" t="n">
        <f aca="false">12*Inputs!$B$8*(1-MIN(1,Inputs!$G$8*$D555)*churn_nonbuyers)*(ic*Inputs!$C$8+fee_wd*Inputs!$E$8*(1-$B555)+fee_fx*Inputs!$D$8-cost_acc-cost_wd*Inputs!$E$8*(1-$B555)-cost_fx*Inputs!$D$8)</f>
        <v>105164.932653302</v>
      </c>
      <c r="N555" s="0" t="n">
        <f aca="false">K555+L555+I555-fixed</f>
        <v>15299.3804887906</v>
      </c>
      <c r="O555" s="0" t="n">
        <f aca="false">K555+L555+M555-fixed</f>
        <v>-63418.0246769938</v>
      </c>
      <c r="P555" s="0" t="n">
        <f aca="false">12*Inputs!$B$6*(1-MIN(1,Inputs!$F$6*$D555))*(ic*Inputs!$C$6+flat_fee-cost_acc-cost_wd*Inputs!$E$6*$E555-cost_fx*Inputs!$D$6)+12*Inputs!$B$7*(1-MIN(1,Inputs!$F$7*$D555))*(ic*Inputs!$C$7+flat_fee-cost_acc-cost_wd*Inputs!$E$7*$E555-cost_fx*Inputs!$D$7)+12*Inputs!$B$8*(1-MIN(1,Inputs!$F$8*$D555))*(ic*Inputs!$C$8+flat_fee-cost_acc-cost_wd*Inputs!$E$8*$E555-cost_fx*Inputs!$D$8)-fixed</f>
        <v>-43458.61561432</v>
      </c>
    </row>
    <row r="556" customFormat="false" ht="15" hidden="false" customHeight="false" outlineLevel="0" collapsed="false">
      <c r="A556" s="0" t="n">
        <v>491</v>
      </c>
      <c r="B556" s="0" t="n">
        <v>0.257355</v>
      </c>
      <c r="C556" s="0" t="n">
        <v>1.115462</v>
      </c>
      <c r="D556" s="0" t="n">
        <v>0.847032</v>
      </c>
      <c r="E556" s="0" t="n">
        <v>1.155076</v>
      </c>
      <c r="F556" s="0" t="n">
        <v>0.184697</v>
      </c>
      <c r="G556" s="0" t="n">
        <f aca="false">12*Inputs!$B$6*(MIN(1,$H$50*$C556)*(ic*Inputs!$C$6+pS+fee_fx*Inputs!$D$6-cost_acc-cost_wd*Inputs!$E$6*$E556-cost_fx*Inputs!$D$6-$F556)+(1-MIN(1,$H$50*$C556))*(1-MIN(1,Inputs!$G$6*$D556)*churn_nonbuyers)*(ic*Inputs!$C$6+fee_wd*Inputs!$E$6*(1-$B556)+fee_fx*Inputs!$D$6-cost_acc-cost_wd*Inputs!$E$6*(1-$B556)-cost_fx*Inputs!$D$6))</f>
        <v>216762.567223874</v>
      </c>
      <c r="H556" s="0" t="n">
        <f aca="false">12*Inputs!$B$7*(MIN(1,$H$51*$C556)*(ic*Inputs!$C$7+pE+fee_fx*Inputs!$D$7-cost_acc-cost_wd*Inputs!$E$7*$E556-cost_fx*Inputs!$D$7-$F556)+(1-MIN(1,$H$51*$C556))*(1-MIN(1,Inputs!$G$7*$D556)*churn_nonbuyers)*(ic*Inputs!$C$7+fee_wd*Inputs!$E$7*(1-$B556)+fee_fx*Inputs!$D$7-cost_acc-cost_wd*Inputs!$E$7*(1-$B556)-cost_fx*Inputs!$D$7))</f>
        <v>409337.158653403</v>
      </c>
      <c r="I556" s="0" t="n">
        <f aca="false">12*Inputs!$B$8*(MIN(1,$H$52*$C556)*(ic*Inputs!$C$8+pT-cost_acc-cost_wd*Inputs!$E$8-cost_fx*Inputs!$D$8-cost_ins)+(1-MIN(1,$H$52*$C556))*(1-MIN(1,Inputs!$G$8*$D556)*churn_nonbuyers)*(ic*Inputs!$C$8+fee_wd*Inputs!$E$8*(1-$B556)+fee_fx*Inputs!$D$8-cost_acc-cost_wd*Inputs!$E$8*(1-$B556)-cost_fx*Inputs!$D$8))</f>
        <v>188807.016059193</v>
      </c>
      <c r="J556" s="0" t="n">
        <f aca="false">G556+H556+I556-fixed</f>
        <v>114906.74193647</v>
      </c>
      <c r="K556" s="0" t="n">
        <f aca="false">12*Inputs!$B$6*(1-MIN(1,Inputs!$G$6*$D556)*churn_nonbuyers)*(ic*Inputs!$C$6+fee_wd*Inputs!$E$6*(1-$B556)+fee_fx*Inputs!$D$6-cost_acc-cost_wd*Inputs!$E$6*(1-$B556)-cost_fx*Inputs!$D$6)</f>
        <v>157572.310466592</v>
      </c>
      <c r="L556" s="0" t="n">
        <f aca="false">12*Inputs!$B$7*(1-MIN(1,Inputs!$G$7*$D556)*churn_nonbuyers)*(ic*Inputs!$C$7+fee_wd*Inputs!$E$7*(1-$B556)+fee_fx*Inputs!$D$7-cost_acc-cost_wd*Inputs!$E$7*(1-$B556)-cost_fx*Inputs!$D$7)</f>
        <v>356836.888743955</v>
      </c>
      <c r="M556" s="0" t="n">
        <f aca="false">12*Inputs!$B$8*(1-MIN(1,Inputs!$G$8*$D556)*churn_nonbuyers)*(ic*Inputs!$C$8+fee_wd*Inputs!$E$8*(1-$B556)+fee_fx*Inputs!$D$8-cost_acc-cost_wd*Inputs!$E$8*(1-$B556)-cost_fx*Inputs!$D$8)</f>
        <v>127841.482764096</v>
      </c>
      <c r="N556" s="0" t="n">
        <f aca="false">K556+L556+I556-fixed</f>
        <v>3216.21526974055</v>
      </c>
      <c r="O556" s="0" t="n">
        <f aca="false">K556+L556+M556-fixed</f>
        <v>-57749.3180253566</v>
      </c>
      <c r="P556" s="0" t="n">
        <f aca="false">12*Inputs!$B$6*(1-MIN(1,Inputs!$F$6*$D556))*(ic*Inputs!$C$6+flat_fee-cost_acc-cost_wd*Inputs!$E$6*$E556-cost_fx*Inputs!$D$6)+12*Inputs!$B$7*(1-MIN(1,Inputs!$F$7*$D556))*(ic*Inputs!$C$7+flat_fee-cost_acc-cost_wd*Inputs!$E$7*$E556-cost_fx*Inputs!$D$7)+12*Inputs!$B$8*(1-MIN(1,Inputs!$F$8*$D556))*(ic*Inputs!$C$8+flat_fee-cost_acc-cost_wd*Inputs!$E$8*$E556-cost_fx*Inputs!$D$8)-fixed</f>
        <v>84048.9065676801</v>
      </c>
    </row>
    <row r="557" customFormat="false" ht="15" hidden="false" customHeight="false" outlineLevel="0" collapsed="false">
      <c r="A557" s="0" t="n">
        <v>492</v>
      </c>
      <c r="B557" s="0" t="n">
        <v>0.129647</v>
      </c>
      <c r="C557" s="0" t="n">
        <v>1.092399</v>
      </c>
      <c r="D557" s="0" t="n">
        <v>1.404796</v>
      </c>
      <c r="E557" s="0" t="n">
        <v>1.144272</v>
      </c>
      <c r="F557" s="0" t="n">
        <v>0.293533</v>
      </c>
      <c r="G557" s="0" t="n">
        <f aca="false">12*Inputs!$B$6*(MIN(1,$H$50*$C557)*(ic*Inputs!$C$6+pS+fee_fx*Inputs!$D$6-cost_acc-cost_wd*Inputs!$E$6*$E557-cost_fx*Inputs!$D$6-$F557)+(1-MIN(1,$H$50*$C557))*(1-MIN(1,Inputs!$G$6*$D557)*churn_nonbuyers)*(ic*Inputs!$C$6+fee_wd*Inputs!$E$6*(1-$B557)+fee_fx*Inputs!$D$6-cost_acc-cost_wd*Inputs!$E$6*(1-$B557)-cost_fx*Inputs!$D$6))</f>
        <v>224487.677596511</v>
      </c>
      <c r="H557" s="0" t="n">
        <f aca="false">12*Inputs!$B$7*(MIN(1,$H$51*$C557)*(ic*Inputs!$C$7+pE+fee_fx*Inputs!$D$7-cost_acc-cost_wd*Inputs!$E$7*$E557-cost_fx*Inputs!$D$7-$F557)+(1-MIN(1,$H$51*$C557))*(1-MIN(1,Inputs!$G$7*$D557)*churn_nonbuyers)*(ic*Inputs!$C$7+fee_wd*Inputs!$E$7*(1-$B557)+fee_fx*Inputs!$D$7-cost_acc-cost_wd*Inputs!$E$7*(1-$B557)-cost_fx*Inputs!$D$7))</f>
        <v>409231.490127489</v>
      </c>
      <c r="I557" s="0" t="n">
        <f aca="false">12*Inputs!$B$8*(MIN(1,$H$52*$C557)*(ic*Inputs!$C$8+pT-cost_acc-cost_wd*Inputs!$E$8-cost_fx*Inputs!$D$8-cost_ins)+(1-MIN(1,$H$52*$C557))*(1-MIN(1,Inputs!$G$8*$D557)*churn_nonbuyers)*(ic*Inputs!$C$8+fee_wd*Inputs!$E$8*(1-$B557)+fee_fx*Inputs!$D$8-cost_acc-cost_wd*Inputs!$E$8*(1-$B557)-cost_fx*Inputs!$D$8))</f>
        <v>158716.700949365</v>
      </c>
      <c r="J557" s="0" t="n">
        <f aca="false">G557+H557+I557-fixed</f>
        <v>92435.8686733651</v>
      </c>
      <c r="K557" s="0" t="n">
        <f aca="false">12*Inputs!$B$6*(1-MIN(1,Inputs!$G$6*$D557)*churn_nonbuyers)*(ic*Inputs!$C$6+fee_wd*Inputs!$E$6*(1-$B557)+fee_fx*Inputs!$D$6-cost_acc-cost_wd*Inputs!$E$6*(1-$B557)-cost_fx*Inputs!$D$6)</f>
        <v>170081.806946486</v>
      </c>
      <c r="L557" s="0" t="n">
        <f aca="false">12*Inputs!$B$7*(1-MIN(1,Inputs!$G$7*$D557)*churn_nonbuyers)*(ic*Inputs!$C$7+fee_wd*Inputs!$E$7*(1-$B557)+fee_fx*Inputs!$D$7-cost_acc-cost_wd*Inputs!$E$7*(1-$B557)-cost_fx*Inputs!$D$7)</f>
        <v>368325.210759892</v>
      </c>
      <c r="M557" s="0" t="n">
        <f aca="false">12*Inputs!$B$8*(1-MIN(1,Inputs!$G$8*$D557)*churn_nonbuyers)*(ic*Inputs!$C$8+fee_wd*Inputs!$E$8*(1-$B557)+fee_fx*Inputs!$D$8-cost_acc-cost_wd*Inputs!$E$8*(1-$B557)-cost_fx*Inputs!$D$8)</f>
        <v>5328.64084360322</v>
      </c>
      <c r="N557" s="0" t="n">
        <f aca="false">K557+L557+I557-fixed</f>
        <v>-2876.28134425636</v>
      </c>
      <c r="O557" s="0" t="n">
        <f aca="false">K557+L557+M557-fixed</f>
        <v>-156264.341450018</v>
      </c>
      <c r="P557" s="0" t="n">
        <f aca="false">12*Inputs!$B$6*(1-MIN(1,Inputs!$F$6*$D557))*(ic*Inputs!$C$6+flat_fee-cost_acc-cost_wd*Inputs!$E$6*$E557-cost_fx*Inputs!$D$6)+12*Inputs!$B$7*(1-MIN(1,Inputs!$F$7*$D557))*(ic*Inputs!$C$7+flat_fee-cost_acc-cost_wd*Inputs!$E$7*$E557-cost_fx*Inputs!$D$7)+12*Inputs!$B$8*(1-MIN(1,Inputs!$F$8*$D557))*(ic*Inputs!$C$8+flat_fee-cost_acc-cost_wd*Inputs!$E$8*$E557-cost_fx*Inputs!$D$8)-fixed</f>
        <v>-206113.12784512</v>
      </c>
    </row>
    <row r="558" customFormat="false" ht="15" hidden="false" customHeight="false" outlineLevel="0" collapsed="false">
      <c r="A558" s="0" t="n">
        <v>493</v>
      </c>
      <c r="B558" s="0" t="n">
        <v>0.251271</v>
      </c>
      <c r="C558" s="0" t="n">
        <v>0.941792</v>
      </c>
      <c r="D558" s="0" t="n">
        <v>0.673139</v>
      </c>
      <c r="E558" s="0" t="n">
        <v>1.13677</v>
      </c>
      <c r="F558" s="0" t="n">
        <v>0.249476</v>
      </c>
      <c r="G558" s="0" t="n">
        <f aca="false">12*Inputs!$B$6*(MIN(1,$H$50*$C558)*(ic*Inputs!$C$6+pS+fee_fx*Inputs!$D$6-cost_acc-cost_wd*Inputs!$E$6*$E558-cost_fx*Inputs!$D$6-$F558)+(1-MIN(1,$H$50*$C558))*(1-MIN(1,Inputs!$G$6*$D558)*churn_nonbuyers)*(ic*Inputs!$C$6+fee_wd*Inputs!$E$6*(1-$B558)+fee_fx*Inputs!$D$6-cost_acc-cost_wd*Inputs!$E$6*(1-$B558)-cost_fx*Inputs!$D$6))</f>
        <v>208644.286414937</v>
      </c>
      <c r="H558" s="0" t="n">
        <f aca="false">12*Inputs!$B$7*(MIN(1,$H$51*$C558)*(ic*Inputs!$C$7+pE+fee_fx*Inputs!$D$7-cost_acc-cost_wd*Inputs!$E$7*$E558-cost_fx*Inputs!$D$7-$F558)+(1-MIN(1,$H$51*$C558))*(1-MIN(1,Inputs!$G$7*$D558)*churn_nonbuyers)*(ic*Inputs!$C$7+fee_wd*Inputs!$E$7*(1-$B558)+fee_fx*Inputs!$D$7-cost_acc-cost_wd*Inputs!$E$7*(1-$B558)-cost_fx*Inputs!$D$7))</f>
        <v>401360.784662987</v>
      </c>
      <c r="I558" s="0" t="n">
        <f aca="false">12*Inputs!$B$8*(MIN(1,$H$52*$C558)*(ic*Inputs!$C$8+pT-cost_acc-cost_wd*Inputs!$E$8-cost_fx*Inputs!$D$8-cost_ins)+(1-MIN(1,$H$52*$C558))*(1-MIN(1,Inputs!$G$8*$D558)*churn_nonbuyers)*(ic*Inputs!$C$8+fee_wd*Inputs!$E$8*(1-$B558)+fee_fx*Inputs!$D$8-cost_acc-cost_wd*Inputs!$E$8*(1-$B558)-cost_fx*Inputs!$D$8))</f>
        <v>192393.526759068</v>
      </c>
      <c r="J558" s="0" t="n">
        <f aca="false">G558+H558+I558-fixed</f>
        <v>102398.597836993</v>
      </c>
      <c r="K558" s="0" t="n">
        <f aca="false">12*Inputs!$B$6*(1-MIN(1,Inputs!$G$6*$D558)*churn_nonbuyers)*(ic*Inputs!$C$6+fee_wd*Inputs!$E$6*(1-$B558)+fee_fx*Inputs!$D$6-cost_acc-cost_wd*Inputs!$E$6*(1-$B558)-cost_fx*Inputs!$D$6)</f>
        <v>159849.545109617</v>
      </c>
      <c r="L558" s="0" t="n">
        <f aca="false">12*Inputs!$B$7*(1-MIN(1,Inputs!$G$7*$D558)*churn_nonbuyers)*(ic*Inputs!$C$7+fee_wd*Inputs!$E$7*(1-$B558)+fee_fx*Inputs!$D$7-cost_acc-cost_wd*Inputs!$E$7*(1-$B558)-cost_fx*Inputs!$D$7)</f>
        <v>359605.37279377</v>
      </c>
      <c r="M558" s="0" t="n">
        <f aca="false">12*Inputs!$B$8*(1-MIN(1,Inputs!$G$8*$D558)*churn_nonbuyers)*(ic*Inputs!$C$8+fee_wd*Inputs!$E$8*(1-$B558)+fee_fx*Inputs!$D$8-cost_acc-cost_wd*Inputs!$E$8*(1-$B558)-cost_fx*Inputs!$D$8)</f>
        <v>166223.307684878</v>
      </c>
      <c r="N558" s="0" t="n">
        <f aca="false">K558+L558+I558-fixed</f>
        <v>11848.4446624554</v>
      </c>
      <c r="O558" s="0" t="n">
        <f aca="false">K558+L558+M558-fixed</f>
        <v>-14321.7744117347</v>
      </c>
      <c r="P558" s="0" t="n">
        <f aca="false">12*Inputs!$B$6*(1-MIN(1,Inputs!$F$6*$D558))*(ic*Inputs!$C$6+flat_fee-cost_acc-cost_wd*Inputs!$E$6*$E558-cost_fx*Inputs!$D$6)+12*Inputs!$B$7*(1-MIN(1,Inputs!$F$7*$D558))*(ic*Inputs!$C$7+flat_fee-cost_acc-cost_wd*Inputs!$E$7*$E558-cost_fx*Inputs!$D$7)+12*Inputs!$B$8*(1-MIN(1,Inputs!$F$8*$D558))*(ic*Inputs!$C$8+flat_fee-cost_acc-cost_wd*Inputs!$E$8*$E558-cost_fx*Inputs!$D$8)-fixed</f>
        <v>184984.2830552</v>
      </c>
    </row>
    <row r="559" customFormat="false" ht="15" hidden="false" customHeight="false" outlineLevel="0" collapsed="false">
      <c r="A559" s="0" t="n">
        <v>494</v>
      </c>
      <c r="B559" s="0" t="n">
        <v>0.180847</v>
      </c>
      <c r="C559" s="0" t="n">
        <v>0.988092</v>
      </c>
      <c r="D559" s="0" t="n">
        <v>0.911058</v>
      </c>
      <c r="E559" s="0" t="n">
        <v>1.067135</v>
      </c>
      <c r="F559" s="0" t="n">
        <v>0.262428</v>
      </c>
      <c r="G559" s="0" t="n">
        <f aca="false">12*Inputs!$B$6*(MIN(1,$H$50*$C559)*(ic*Inputs!$C$6+pS+fee_fx*Inputs!$D$6-cost_acc-cost_wd*Inputs!$E$6*$E559-cost_fx*Inputs!$D$6-$F559)+(1-MIN(1,$H$50*$C559))*(1-MIN(1,Inputs!$G$6*$D559)*churn_nonbuyers)*(ic*Inputs!$C$6+fee_wd*Inputs!$E$6*(1-$B559)+fee_fx*Inputs!$D$6-cost_acc-cost_wd*Inputs!$E$6*(1-$B559)-cost_fx*Inputs!$D$6))</f>
        <v>219435.289403973</v>
      </c>
      <c r="H559" s="0" t="n">
        <f aca="false">12*Inputs!$B$7*(MIN(1,$H$51*$C559)*(ic*Inputs!$C$7+pE+fee_fx*Inputs!$D$7-cost_acc-cost_wd*Inputs!$E$7*$E559-cost_fx*Inputs!$D$7-$F559)+(1-MIN(1,$H$51*$C559))*(1-MIN(1,Inputs!$G$7*$D559)*churn_nonbuyers)*(ic*Inputs!$C$7+fee_wd*Inputs!$E$7*(1-$B559)+fee_fx*Inputs!$D$7-cost_acc-cost_wd*Inputs!$E$7*(1-$B559)-cost_fx*Inputs!$D$7))</f>
        <v>414983.892919144</v>
      </c>
      <c r="I559" s="0" t="n">
        <f aca="false">12*Inputs!$B$8*(MIN(1,$H$52*$C559)*(ic*Inputs!$C$8+pT-cost_acc-cost_wd*Inputs!$E$8-cost_fx*Inputs!$D$8-cost_ins)+(1-MIN(1,$H$52*$C559))*(1-MIN(1,Inputs!$G$8*$D559)*churn_nonbuyers)*(ic*Inputs!$C$8+fee_wd*Inputs!$E$8*(1-$B559)+fee_fx*Inputs!$D$8-cost_acc-cost_wd*Inputs!$E$8*(1-$B559)-cost_fx*Inputs!$D$8))</f>
        <v>177915.979969588</v>
      </c>
      <c r="J559" s="0" t="n">
        <f aca="false">G559+H559+I559-fixed</f>
        <v>112335.162292704</v>
      </c>
      <c r="K559" s="0" t="n">
        <f aca="false">12*Inputs!$B$6*(1-MIN(1,Inputs!$G$6*$D559)*churn_nonbuyers)*(ic*Inputs!$C$6+fee_wd*Inputs!$E$6*(1-$B559)+fee_fx*Inputs!$D$6-cost_acc-cost_wd*Inputs!$E$6*(1-$B559)-cost_fx*Inputs!$D$6)</f>
        <v>167560.854524107</v>
      </c>
      <c r="L559" s="0" t="n">
        <f aca="false">12*Inputs!$B$7*(1-MIN(1,Inputs!$G$7*$D559)*churn_nonbuyers)*(ic*Inputs!$C$7+fee_wd*Inputs!$E$7*(1-$B559)+fee_fx*Inputs!$D$7-cost_acc-cost_wd*Inputs!$E$7*(1-$B559)-cost_fx*Inputs!$D$7)</f>
        <v>366849.646730464</v>
      </c>
      <c r="M559" s="0" t="n">
        <f aca="false">12*Inputs!$B$8*(1-MIN(1,Inputs!$G$8*$D559)*churn_nonbuyers)*(ic*Inputs!$C$8+fee_wd*Inputs!$E$8*(1-$B559)+fee_fx*Inputs!$D$8-cost_acc-cost_wd*Inputs!$E$8*(1-$B559)-cost_fx*Inputs!$D$8)</f>
        <v>115096.818925834</v>
      </c>
      <c r="N559" s="0" t="n">
        <f aca="false">K559+L559+I559-fixed</f>
        <v>12326.4812241598</v>
      </c>
      <c r="O559" s="0" t="n">
        <f aca="false">K559+L559+M559-fixed</f>
        <v>-50492.6798195948</v>
      </c>
      <c r="P559" s="0" t="n">
        <f aca="false">12*Inputs!$B$6*(1-MIN(1,Inputs!$F$6*$D559))*(ic*Inputs!$C$6+flat_fee-cost_acc-cost_wd*Inputs!$E$6*$E559-cost_fx*Inputs!$D$6)+12*Inputs!$B$7*(1-MIN(1,Inputs!$F$7*$D559))*(ic*Inputs!$C$7+flat_fee-cost_acc-cost_wd*Inputs!$E$7*$E559-cost_fx*Inputs!$D$7)+12*Inputs!$B$8*(1-MIN(1,Inputs!$F$8*$D559))*(ic*Inputs!$C$8+flat_fee-cost_acc-cost_wd*Inputs!$E$8*$E559-cost_fx*Inputs!$D$8)-fixed</f>
        <v>90193.4950951999</v>
      </c>
    </row>
    <row r="560" customFormat="false" ht="15" hidden="false" customHeight="false" outlineLevel="0" collapsed="false">
      <c r="A560" s="0" t="n">
        <v>495</v>
      </c>
      <c r="B560" s="0" t="n">
        <v>0.388978</v>
      </c>
      <c r="C560" s="0" t="n">
        <v>1.083164</v>
      </c>
      <c r="D560" s="0" t="n">
        <v>0.792029</v>
      </c>
      <c r="E560" s="0" t="n">
        <v>1.203801</v>
      </c>
      <c r="F560" s="0" t="n">
        <v>0.259554</v>
      </c>
      <c r="G560" s="0" t="n">
        <f aca="false">12*Inputs!$B$6*(MIN(1,$H$50*$C560)*(ic*Inputs!$C$6+pS+fee_fx*Inputs!$D$6-cost_acc-cost_wd*Inputs!$E$6*$E560-cost_fx*Inputs!$D$6-$F560)+(1-MIN(1,$H$50*$C560))*(1-MIN(1,Inputs!$G$6*$D560)*churn_nonbuyers)*(ic*Inputs!$C$6+fee_wd*Inputs!$E$6*(1-$B560)+fee_fx*Inputs!$D$6-cost_acc-cost_wd*Inputs!$E$6*(1-$B560)-cost_fx*Inputs!$D$6))</f>
        <v>195752.139417999</v>
      </c>
      <c r="H560" s="0" t="n">
        <f aca="false">12*Inputs!$B$7*(MIN(1,$H$51*$C560)*(ic*Inputs!$C$7+pE+fee_fx*Inputs!$D$7-cost_acc-cost_wd*Inputs!$E$7*$E560-cost_fx*Inputs!$D$7-$F560)+(1-MIN(1,$H$51*$C560))*(1-MIN(1,Inputs!$G$7*$D560)*churn_nonbuyers)*(ic*Inputs!$C$7+fee_wd*Inputs!$E$7*(1-$B560)+fee_fx*Inputs!$D$7-cost_acc-cost_wd*Inputs!$E$7*(1-$B560)-cost_fx*Inputs!$D$7))</f>
        <v>386922.66001567</v>
      </c>
      <c r="I560" s="0" t="n">
        <f aca="false">12*Inputs!$B$8*(MIN(1,$H$52*$C560)*(ic*Inputs!$C$8+pT-cost_acc-cost_wd*Inputs!$E$8-cost_fx*Inputs!$D$8-cost_ins)+(1-MIN(1,$H$52*$C560))*(1-MIN(1,Inputs!$G$8*$D560)*churn_nonbuyers)*(ic*Inputs!$C$8+fee_wd*Inputs!$E$8*(1-$B560)+fee_fx*Inputs!$D$8-cost_acc-cost_wd*Inputs!$E$8*(1-$B560)-cost_fx*Inputs!$D$8))</f>
        <v>189284.651257977</v>
      </c>
      <c r="J560" s="0" t="n">
        <f aca="false">G560+H560+I560-fixed</f>
        <v>71959.4506916462</v>
      </c>
      <c r="K560" s="0" t="n">
        <f aca="false">12*Inputs!$B$6*(1-MIN(1,Inputs!$G$6*$D560)*churn_nonbuyers)*(ic*Inputs!$C$6+fee_wd*Inputs!$E$6*(1-$B560)+fee_fx*Inputs!$D$6-cost_acc-cost_wd*Inputs!$E$6*(1-$B560)-cost_fx*Inputs!$D$6)</f>
        <v>139821.705045806</v>
      </c>
      <c r="L560" s="0" t="n">
        <f aca="false">12*Inputs!$B$7*(1-MIN(1,Inputs!$G$7*$D560)*churn_nonbuyers)*(ic*Inputs!$C$7+fee_wd*Inputs!$E$7*(1-$B560)+fee_fx*Inputs!$D$7-cost_acc-cost_wd*Inputs!$E$7*(1-$B560)-cost_fx*Inputs!$D$7)</f>
        <v>338937.698835484</v>
      </c>
      <c r="M560" s="0" t="n">
        <f aca="false">12*Inputs!$B$8*(1-MIN(1,Inputs!$G$8*$D560)*churn_nonbuyers)*(ic*Inputs!$C$8+fee_wd*Inputs!$E$8*(1-$B560)+fee_fx*Inputs!$D$8-cost_acc-cost_wd*Inputs!$E$8*(1-$B560)-cost_fx*Inputs!$D$8)</f>
        <v>137117.820453763</v>
      </c>
      <c r="N560" s="0" t="n">
        <f aca="false">K560+L560+I560-fixed</f>
        <v>-31955.9448607327</v>
      </c>
      <c r="O560" s="0" t="n">
        <f aca="false">K560+L560+M560-fixed</f>
        <v>-84122.7756649467</v>
      </c>
      <c r="P560" s="0" t="n">
        <f aca="false">12*Inputs!$B$6*(1-MIN(1,Inputs!$F$6*$D560))*(ic*Inputs!$C$6+flat_fee-cost_acc-cost_wd*Inputs!$E$6*$E560-cost_fx*Inputs!$D$6)+12*Inputs!$B$7*(1-MIN(1,Inputs!$F$7*$D560))*(ic*Inputs!$C$7+flat_fee-cost_acc-cost_wd*Inputs!$E$7*$E560-cost_fx*Inputs!$D$7)+12*Inputs!$B$8*(1-MIN(1,Inputs!$F$8*$D560))*(ic*Inputs!$C$8+flat_fee-cost_acc-cost_wd*Inputs!$E$8*$E560-cost_fx*Inputs!$D$8)-fixed</f>
        <v>89538.3106229601</v>
      </c>
    </row>
    <row r="561" customFormat="false" ht="15" hidden="false" customHeight="false" outlineLevel="0" collapsed="false">
      <c r="A561" s="0" t="n">
        <v>496</v>
      </c>
      <c r="B561" s="0" t="n">
        <v>0.239797</v>
      </c>
      <c r="C561" s="0" t="n">
        <v>1.101685</v>
      </c>
      <c r="D561" s="0" t="n">
        <v>1.556752</v>
      </c>
      <c r="E561" s="0" t="n">
        <v>1.049743</v>
      </c>
      <c r="F561" s="0" t="n">
        <v>0.351405</v>
      </c>
      <c r="G561" s="0" t="n">
        <f aca="false">12*Inputs!$B$6*(MIN(1,$H$50*$C561)*(ic*Inputs!$C$6+pS+fee_fx*Inputs!$D$6-cost_acc-cost_wd*Inputs!$E$6*$E561-cost_fx*Inputs!$D$6-$F561)+(1-MIN(1,$H$50*$C561))*(1-MIN(1,Inputs!$G$6*$D561)*churn_nonbuyers)*(ic*Inputs!$C$6+fee_wd*Inputs!$E$6*(1-$B561)+fee_fx*Inputs!$D$6-cost_acc-cost_wd*Inputs!$E$6*(1-$B561)-cost_fx*Inputs!$D$6))</f>
        <v>211275.414178661</v>
      </c>
      <c r="H561" s="0" t="n">
        <f aca="false">12*Inputs!$B$7*(MIN(1,$H$51*$C561)*(ic*Inputs!$C$7+pE+fee_fx*Inputs!$D$7-cost_acc-cost_wd*Inputs!$E$7*$E561-cost_fx*Inputs!$D$7-$F561)+(1-MIN(1,$H$51*$C561))*(1-MIN(1,Inputs!$G$7*$D561)*churn_nonbuyers)*(ic*Inputs!$C$7+fee_wd*Inputs!$E$7*(1-$B561)+fee_fx*Inputs!$D$7-cost_acc-cost_wd*Inputs!$E$7*(1-$B561)-cost_fx*Inputs!$D$7))</f>
        <v>408465.95217639</v>
      </c>
      <c r="I561" s="0" t="n">
        <f aca="false">12*Inputs!$B$8*(MIN(1,$H$52*$C561)*(ic*Inputs!$C$8+pT-cost_acc-cost_wd*Inputs!$E$8-cost_fx*Inputs!$D$8-cost_ins)+(1-MIN(1,$H$52*$C561))*(1-MIN(1,Inputs!$G$8*$D561)*churn_nonbuyers)*(ic*Inputs!$C$8+fee_wd*Inputs!$E$8*(1-$B561)+fee_fx*Inputs!$D$8-cost_acc-cost_wd*Inputs!$E$8*(1-$B561)-cost_fx*Inputs!$D$8))</f>
        <v>158801.28264</v>
      </c>
      <c r="J561" s="0" t="n">
        <f aca="false">G561+H561+I561-fixed</f>
        <v>78542.6489950515</v>
      </c>
      <c r="K561" s="0" t="n">
        <f aca="false">12*Inputs!$B$6*(1-MIN(1,Inputs!$G$6*$D561)*churn_nonbuyers)*(ic*Inputs!$C$6+fee_wd*Inputs!$E$6*(1-$B561)+fee_fx*Inputs!$D$6-cost_acc-cost_wd*Inputs!$E$6*(1-$B561)-cost_fx*Inputs!$D$6)</f>
        <v>154064.963947277</v>
      </c>
      <c r="L561" s="0" t="n">
        <f aca="false">12*Inputs!$B$7*(1-MIN(1,Inputs!$G$7*$D561)*churn_nonbuyers)*(ic*Inputs!$C$7+fee_wd*Inputs!$E$7*(1-$B561)+fee_fx*Inputs!$D$7-cost_acc-cost_wd*Inputs!$E$7*(1-$B561)-cost_fx*Inputs!$D$7)</f>
        <v>351451.435072366</v>
      </c>
      <c r="M561" s="0" t="n">
        <f aca="false">12*Inputs!$B$8*(1-MIN(1,Inputs!$G$8*$D561)*churn_nonbuyers)*(ic*Inputs!$C$8+fee_wd*Inputs!$E$8*(1-$B561)+fee_fx*Inputs!$D$8-cost_acc-cost_wd*Inputs!$E$8*(1-$B561)-cost_fx*Inputs!$D$8)</f>
        <v>0</v>
      </c>
      <c r="N561" s="0" t="n">
        <f aca="false">K561+L561+I561-fixed</f>
        <v>-35682.318340357</v>
      </c>
      <c r="O561" s="0" t="n">
        <f aca="false">K561+L561+M561-fixed</f>
        <v>-194483.600980357</v>
      </c>
      <c r="P561" s="0" t="n">
        <f aca="false">12*Inputs!$B$6*(1-MIN(1,Inputs!$F$6*$D561))*(ic*Inputs!$C$6+flat_fee-cost_acc-cost_wd*Inputs!$E$6*$E561-cost_fx*Inputs!$D$6)+12*Inputs!$B$7*(1-MIN(1,Inputs!$F$7*$D561))*(ic*Inputs!$C$7+flat_fee-cost_acc-cost_wd*Inputs!$E$7*$E561-cost_fx*Inputs!$D$7)+12*Inputs!$B$8*(1-MIN(1,Inputs!$F$8*$D561))*(ic*Inputs!$C$8+flat_fee-cost_acc-cost_wd*Inputs!$E$8*$E561-cost_fx*Inputs!$D$8)-fixed</f>
        <v>-258338.33431936</v>
      </c>
    </row>
    <row r="562" customFormat="false" ht="15" hidden="false" customHeight="false" outlineLevel="0" collapsed="false">
      <c r="A562" s="0" t="n">
        <v>497</v>
      </c>
      <c r="B562" s="0" t="n">
        <v>0.215883</v>
      </c>
      <c r="C562" s="0" t="n">
        <v>0.901189</v>
      </c>
      <c r="D562" s="0" t="n">
        <v>1.398958</v>
      </c>
      <c r="E562" s="0" t="n">
        <v>1.110534</v>
      </c>
      <c r="F562" s="0" t="n">
        <v>0.13859</v>
      </c>
      <c r="G562" s="0" t="n">
        <f aca="false">12*Inputs!$B$6*(MIN(1,$H$50*$C562)*(ic*Inputs!$C$6+pS+fee_fx*Inputs!$D$6-cost_acc-cost_wd*Inputs!$E$6*$E562-cost_fx*Inputs!$D$6-$F562)+(1-MIN(1,$H$50*$C562))*(1-MIN(1,Inputs!$G$6*$D562)*churn_nonbuyers)*(ic*Inputs!$C$6+fee_wd*Inputs!$E$6*(1-$B562)+fee_fx*Inputs!$D$6-cost_acc-cost_wd*Inputs!$E$6*(1-$B562)-cost_fx*Inputs!$D$6))</f>
        <v>208215.136485166</v>
      </c>
      <c r="H562" s="0" t="n">
        <f aca="false">12*Inputs!$B$7*(MIN(1,$H$51*$C562)*(ic*Inputs!$C$7+pE+fee_fx*Inputs!$D$7-cost_acc-cost_wd*Inputs!$E$7*$E562-cost_fx*Inputs!$D$7-$F562)+(1-MIN(1,$H$51*$C562))*(1-MIN(1,Inputs!$G$7*$D562)*churn_nonbuyers)*(ic*Inputs!$C$7+fee_wd*Inputs!$E$7*(1-$B562)+fee_fx*Inputs!$D$7-cost_acc-cost_wd*Inputs!$E$7*(1-$B562)-cost_fx*Inputs!$D$7))</f>
        <v>406051.585684347</v>
      </c>
      <c r="I562" s="0" t="n">
        <f aca="false">12*Inputs!$B$8*(MIN(1,$H$52*$C562)*(ic*Inputs!$C$8+pT-cost_acc-cost_wd*Inputs!$E$8-cost_fx*Inputs!$D$8-cost_ins)+(1-MIN(1,$H$52*$C562))*(1-MIN(1,Inputs!$G$8*$D562)*churn_nonbuyers)*(ic*Inputs!$C$8+fee_wd*Inputs!$E$8*(1-$B562)+fee_fx*Inputs!$D$8-cost_acc-cost_wd*Inputs!$E$8*(1-$B562)-cost_fx*Inputs!$D$8))</f>
        <v>132319.504551979</v>
      </c>
      <c r="J562" s="0" t="n">
        <f aca="false">G562+H562+I562-fixed</f>
        <v>46586.2267214917</v>
      </c>
      <c r="K562" s="0" t="n">
        <f aca="false">12*Inputs!$B$6*(1-MIN(1,Inputs!$G$6*$D562)*churn_nonbuyers)*(ic*Inputs!$C$6+fee_wd*Inputs!$E$6*(1-$B562)+fee_fx*Inputs!$D$6-cost_acc-cost_wd*Inputs!$E$6*(1-$B562)-cost_fx*Inputs!$D$6)</f>
        <v>158585.832359381</v>
      </c>
      <c r="L562" s="0" t="n">
        <f aca="false">12*Inputs!$B$7*(1-MIN(1,Inputs!$G$7*$D562)*churn_nonbuyers)*(ic*Inputs!$C$7+fee_wd*Inputs!$E$7*(1-$B562)+fee_fx*Inputs!$D$7-cost_acc-cost_wd*Inputs!$E$7*(1-$B562)-cost_fx*Inputs!$D$7)</f>
        <v>356495.740631629</v>
      </c>
      <c r="M562" s="0" t="n">
        <f aca="false">12*Inputs!$B$8*(1-MIN(1,Inputs!$G$8*$D562)*churn_nonbuyers)*(ic*Inputs!$C$8+fee_wd*Inputs!$E$8*(1-$B562)+fee_fx*Inputs!$D$8-cost_acc-cost_wd*Inputs!$E$8*(1-$B562)-cost_fx*Inputs!$D$8)</f>
        <v>6551.27015711044</v>
      </c>
      <c r="N562" s="0" t="n">
        <f aca="false">K562+L562+I562-fixed</f>
        <v>-52598.9224570115</v>
      </c>
      <c r="O562" s="0" t="n">
        <f aca="false">K562+L562+M562-fixed</f>
        <v>-178367.15685188</v>
      </c>
      <c r="P562" s="0" t="n">
        <f aca="false">12*Inputs!$B$6*(1-MIN(1,Inputs!$F$6*$D562))*(ic*Inputs!$C$6+flat_fee-cost_acc-cost_wd*Inputs!$E$6*$E562-cost_fx*Inputs!$D$6)+12*Inputs!$B$7*(1-MIN(1,Inputs!$F$7*$D562))*(ic*Inputs!$C$7+flat_fee-cost_acc-cost_wd*Inputs!$E$7*$E562-cost_fx*Inputs!$D$7)+12*Inputs!$B$8*(1-MIN(1,Inputs!$F$8*$D562))*(ic*Inputs!$C$8+flat_fee-cost_acc-cost_wd*Inputs!$E$8*$E562-cost_fx*Inputs!$D$8)-fixed</f>
        <v>-191678.65336672</v>
      </c>
    </row>
    <row r="563" customFormat="false" ht="15" hidden="false" customHeight="false" outlineLevel="0" collapsed="false">
      <c r="A563" s="0" t="n">
        <v>498</v>
      </c>
      <c r="B563" s="0" t="n">
        <v>0.513975</v>
      </c>
      <c r="C563" s="0" t="n">
        <v>1.182051</v>
      </c>
      <c r="D563" s="0" t="n">
        <v>1.569051</v>
      </c>
      <c r="E563" s="0" t="n">
        <v>1.33496</v>
      </c>
      <c r="F563" s="0" t="n">
        <v>0.033773</v>
      </c>
      <c r="G563" s="0" t="n">
        <f aca="false">12*Inputs!$B$6*(MIN(1,$H$50*$C563)*(ic*Inputs!$C$6+pS+fee_fx*Inputs!$D$6-cost_acc-cost_wd*Inputs!$E$6*$E563-cost_fx*Inputs!$D$6-$F563)+(1-MIN(1,$H$50*$C563))*(1-MIN(1,Inputs!$G$6*$D563)*churn_nonbuyers)*(ic*Inputs!$C$6+fee_wd*Inputs!$E$6*(1-$B563)+fee_fx*Inputs!$D$6-cost_acc-cost_wd*Inputs!$E$6*(1-$B563)-cost_fx*Inputs!$D$6))</f>
        <v>183295.03870667</v>
      </c>
      <c r="H563" s="0" t="n">
        <f aca="false">12*Inputs!$B$7*(MIN(1,$H$51*$C563)*(ic*Inputs!$C$7+pE+fee_fx*Inputs!$D$7-cost_acc-cost_wd*Inputs!$E$7*$E563-cost_fx*Inputs!$D$7-$F563)+(1-MIN(1,$H$51*$C563))*(1-MIN(1,Inputs!$G$7*$D563)*churn_nonbuyers)*(ic*Inputs!$C$7+fee_wd*Inputs!$E$7*(1-$B563)+fee_fx*Inputs!$D$7-cost_acc-cost_wd*Inputs!$E$7*(1-$B563)-cost_fx*Inputs!$D$7))</f>
        <v>375506.870581213</v>
      </c>
      <c r="I563" s="0" t="n">
        <f aca="false">12*Inputs!$B$8*(MIN(1,$H$52*$C563)*(ic*Inputs!$C$8+pT-cost_acc-cost_wd*Inputs!$E$8-cost_fx*Inputs!$D$8-cost_ins)+(1-MIN(1,$H$52*$C563))*(1-MIN(1,Inputs!$G$8*$D563)*churn_nonbuyers)*(ic*Inputs!$C$8+fee_wd*Inputs!$E$8*(1-$B563)+fee_fx*Inputs!$D$8-cost_acc-cost_wd*Inputs!$E$8*(1-$B563)-cost_fx*Inputs!$D$8))</f>
        <v>170385.559344</v>
      </c>
      <c r="J563" s="0" t="n">
        <f aca="false">G563+H563+I563-fixed</f>
        <v>29187.4686318828</v>
      </c>
      <c r="K563" s="0" t="n">
        <f aca="false">12*Inputs!$B$6*(1-MIN(1,Inputs!$G$6*$D563)*churn_nonbuyers)*(ic*Inputs!$C$6+fee_wd*Inputs!$E$6*(1-$B563)+fee_fx*Inputs!$D$6-cost_acc-cost_wd*Inputs!$E$6*(1-$B563)-cost_fx*Inputs!$D$6)</f>
        <v>117578.02743162</v>
      </c>
      <c r="L563" s="0" t="n">
        <f aca="false">12*Inputs!$B$7*(1-MIN(1,Inputs!$G$7*$D563)*churn_nonbuyers)*(ic*Inputs!$C$7+fee_wd*Inputs!$E$7*(1-$B563)+fee_fx*Inputs!$D$7-cost_acc-cost_wd*Inputs!$E$7*(1-$B563)-cost_fx*Inputs!$D$7)</f>
        <v>313692.236010972</v>
      </c>
      <c r="M563" s="0" t="n">
        <f aca="false">12*Inputs!$B$8*(1-MIN(1,Inputs!$G$8*$D563)*churn_nonbuyers)*(ic*Inputs!$C$8+fee_wd*Inputs!$E$8*(1-$B563)+fee_fx*Inputs!$D$8-cost_acc-cost_wd*Inputs!$E$8*(1-$B563)-cost_fx*Inputs!$D$8)</f>
        <v>0</v>
      </c>
      <c r="N563" s="0" t="n">
        <f aca="false">K563+L563+I563-fixed</f>
        <v>-98344.1772134081</v>
      </c>
      <c r="O563" s="0" t="n">
        <f aca="false">K563+L563+M563-fixed</f>
        <v>-268729.736557408</v>
      </c>
      <c r="P563" s="0" t="n">
        <f aca="false">12*Inputs!$B$6*(1-MIN(1,Inputs!$F$6*$D563))*(ic*Inputs!$C$6+flat_fee-cost_acc-cost_wd*Inputs!$E$6*$E563-cost_fx*Inputs!$D$6)+12*Inputs!$B$7*(1-MIN(1,Inputs!$F$7*$D563))*(ic*Inputs!$C$7+flat_fee-cost_acc-cost_wd*Inputs!$E$7*$E563-cost_fx*Inputs!$D$7)+12*Inputs!$B$8*(1-MIN(1,Inputs!$F$8*$D563))*(ic*Inputs!$C$8+flat_fee-cost_acc-cost_wd*Inputs!$E$8*$E563-cost_fx*Inputs!$D$8)-fixed</f>
        <v>-349388.2748176</v>
      </c>
    </row>
    <row r="564" customFormat="false" ht="15" hidden="false" customHeight="false" outlineLevel="0" collapsed="false">
      <c r="A564" s="0" t="n">
        <v>499</v>
      </c>
      <c r="B564" s="0" t="n">
        <v>0.101178</v>
      </c>
      <c r="C564" s="0" t="n">
        <v>0.921311</v>
      </c>
      <c r="D564" s="0" t="n">
        <v>1.257616</v>
      </c>
      <c r="E564" s="0" t="n">
        <v>1.119527</v>
      </c>
      <c r="F564" s="0" t="n">
        <v>0.273563</v>
      </c>
      <c r="G564" s="0" t="n">
        <f aca="false">12*Inputs!$B$6*(MIN(1,$H$50*$C564)*(ic*Inputs!$C$6+pS+fee_fx*Inputs!$D$6-cost_acc-cost_wd*Inputs!$E$6*$E564-cost_fx*Inputs!$D$6-$F564)+(1-MIN(1,$H$50*$C564))*(1-MIN(1,Inputs!$G$6*$D564)*churn_nonbuyers)*(ic*Inputs!$C$6+fee_wd*Inputs!$E$6*(1-$B564)+fee_fx*Inputs!$D$6-cost_acc-cost_wd*Inputs!$E$6*(1-$B564)-cost_fx*Inputs!$D$6))</f>
        <v>221721.536815478</v>
      </c>
      <c r="H564" s="0" t="n">
        <f aca="false">12*Inputs!$B$7*(MIN(1,$H$51*$C564)*(ic*Inputs!$C$7+pE+fee_fx*Inputs!$D$7-cost_acc-cost_wd*Inputs!$E$7*$E564-cost_fx*Inputs!$D$7-$F564)+(1-MIN(1,$H$51*$C564))*(1-MIN(1,Inputs!$G$7*$D564)*churn_nonbuyers)*(ic*Inputs!$C$7+fee_wd*Inputs!$E$7*(1-$B564)+fee_fx*Inputs!$D$7-cost_acc-cost_wd*Inputs!$E$7*(1-$B564)-cost_fx*Inputs!$D$7))</f>
        <v>410074.193017814</v>
      </c>
      <c r="I564" s="0" t="n">
        <f aca="false">12*Inputs!$B$8*(MIN(1,$H$52*$C564)*(ic*Inputs!$C$8+pT-cost_acc-cost_wd*Inputs!$E$8-cost_fx*Inputs!$D$8-cost_ins)+(1-MIN(1,$H$52*$C564))*(1-MIN(1,Inputs!$G$8*$D564)*churn_nonbuyers)*(ic*Inputs!$C$8+fee_wd*Inputs!$E$8*(1-$B564)+fee_fx*Inputs!$D$8-cost_acc-cost_wd*Inputs!$E$8*(1-$B564)-cost_fx*Inputs!$D$8))</f>
        <v>146464.565014834</v>
      </c>
      <c r="J564" s="0" t="n">
        <f aca="false">G564+H564+I564-fixed</f>
        <v>78260.2948481267</v>
      </c>
      <c r="K564" s="0" t="n">
        <f aca="false">12*Inputs!$B$6*(1-MIN(1,Inputs!$G$6*$D564)*churn_nonbuyers)*(ic*Inputs!$C$6+fee_wd*Inputs!$E$6*(1-$B564)+fee_fx*Inputs!$D$6-cost_acc-cost_wd*Inputs!$E$6*(1-$B564)-cost_fx*Inputs!$D$6)</f>
        <v>175269.748835866</v>
      </c>
      <c r="L564" s="0" t="n">
        <f aca="false">12*Inputs!$B$7*(1-MIN(1,Inputs!$G$7*$D564)*churn_nonbuyers)*(ic*Inputs!$C$7+fee_wd*Inputs!$E$7*(1-$B564)+fee_fx*Inputs!$D$7-cost_acc-cost_wd*Inputs!$E$7*(1-$B564)-cost_fx*Inputs!$D$7)</f>
        <v>373967.934933519</v>
      </c>
      <c r="M564" s="0" t="n">
        <f aca="false">12*Inputs!$B$8*(1-MIN(1,Inputs!$G$8*$D564)*churn_nonbuyers)*(ic*Inputs!$C$8+fee_wd*Inputs!$E$8*(1-$B564)+fee_fx*Inputs!$D$8-cost_acc-cost_wd*Inputs!$E$8*(1-$B564)-cost_fx*Inputs!$D$8)</f>
        <v>38478.7195273728</v>
      </c>
      <c r="N564" s="0" t="n">
        <f aca="false">K564+L564+I564-fixed</f>
        <v>-4297.75121578062</v>
      </c>
      <c r="O564" s="0" t="n">
        <f aca="false">K564+L564+M564-fixed</f>
        <v>-112283.596703242</v>
      </c>
      <c r="P564" s="0" t="n">
        <f aca="false">12*Inputs!$B$6*(1-MIN(1,Inputs!$F$6*$D564))*(ic*Inputs!$C$6+flat_fee-cost_acc-cost_wd*Inputs!$E$6*$E564-cost_fx*Inputs!$D$6)+12*Inputs!$B$7*(1-MIN(1,Inputs!$F$7*$D564))*(ic*Inputs!$C$7+flat_fee-cost_acc-cost_wd*Inputs!$E$7*$E564-cost_fx*Inputs!$D$7)+12*Inputs!$B$8*(1-MIN(1,Inputs!$F$8*$D564))*(ic*Inputs!$C$8+flat_fee-cost_acc-cost_wd*Inputs!$E$8*$E564-cost_fx*Inputs!$D$8)-fixed</f>
        <v>-119050.44341632</v>
      </c>
    </row>
    <row r="565" customFormat="false" ht="15" hidden="false" customHeight="false" outlineLevel="0" collapsed="false">
      <c r="A565" s="0" t="n">
        <v>500</v>
      </c>
      <c r="B565" s="0" t="n">
        <v>0.025618</v>
      </c>
      <c r="C565" s="0" t="n">
        <v>0.768443</v>
      </c>
      <c r="D565" s="0" t="n">
        <v>0.974263</v>
      </c>
      <c r="E565" s="0" t="n">
        <v>1.059192</v>
      </c>
      <c r="F565" s="0" t="n">
        <v>0.320532</v>
      </c>
      <c r="G565" s="0" t="n">
        <f aca="false">12*Inputs!$B$6*(MIN(1,$H$50*$C565)*(ic*Inputs!$C$6+pS+fee_fx*Inputs!$D$6-cost_acc-cost_wd*Inputs!$E$6*$E565-cost_fx*Inputs!$D$6-$F565)+(1-MIN(1,$H$50*$C565))*(1-MIN(1,Inputs!$G$6*$D565)*churn_nonbuyers)*(ic*Inputs!$C$6+fee_wd*Inputs!$E$6*(1-$B565)+fee_fx*Inputs!$D$6-cost_acc-cost_wd*Inputs!$E$6*(1-$B565)-cost_fx*Inputs!$D$6))</f>
        <v>226451.880366333</v>
      </c>
      <c r="H565" s="0" t="n">
        <f aca="false">12*Inputs!$B$7*(MIN(1,$H$51*$C565)*(ic*Inputs!$C$7+pE+fee_fx*Inputs!$D$7-cost_acc-cost_wd*Inputs!$E$7*$E565-cost_fx*Inputs!$D$7-$F565)+(1-MIN(1,$H$51*$C565))*(1-MIN(1,Inputs!$G$7*$D565)*churn_nonbuyers)*(ic*Inputs!$C$7+fee_wd*Inputs!$E$7*(1-$B565)+fee_fx*Inputs!$D$7-cost_acc-cost_wd*Inputs!$E$7*(1-$B565)-cost_fx*Inputs!$D$7))</f>
        <v>416949.512525858</v>
      </c>
      <c r="I565" s="0" t="n">
        <f aca="false">12*Inputs!$B$8*(MIN(1,$H$52*$C565)*(ic*Inputs!$C$8+pT-cost_acc-cost_wd*Inputs!$E$8-cost_fx*Inputs!$D$8-cost_ins)+(1-MIN(1,$H$52*$C565))*(1-MIN(1,Inputs!$G$8*$D565)*churn_nonbuyers)*(ic*Inputs!$C$8+fee_wd*Inputs!$E$8*(1-$B565)+fee_fx*Inputs!$D$8-cost_acc-cost_wd*Inputs!$E$8*(1-$B565)-cost_fx*Inputs!$D$8))</f>
        <v>158550.858011432</v>
      </c>
      <c r="J565" s="0" t="n">
        <f aca="false">G565+H565+I565-fixed</f>
        <v>101952.250903622</v>
      </c>
      <c r="K565" s="0" t="n">
        <f aca="false">12*Inputs!$B$6*(1-MIN(1,Inputs!$G$6*$D565)*churn_nonbuyers)*(ic*Inputs!$C$6+fee_wd*Inputs!$E$6*(1-$B565)+fee_fx*Inputs!$D$6-cost_acc-cost_wd*Inputs!$E$6*(1-$B565)-cost_fx*Inputs!$D$6)</f>
        <v>188270.139380645</v>
      </c>
      <c r="L565" s="0" t="n">
        <f aca="false">12*Inputs!$B$7*(1-MIN(1,Inputs!$G$7*$D565)*churn_nonbuyers)*(ic*Inputs!$C$7+fee_wd*Inputs!$E$7*(1-$B565)+fee_fx*Inputs!$D$7-cost_acc-cost_wd*Inputs!$E$7*(1-$B565)-cost_fx*Inputs!$D$7)</f>
        <v>387834.144204387</v>
      </c>
      <c r="M565" s="0" t="n">
        <f aca="false">12*Inputs!$B$8*(1-MIN(1,Inputs!$G$8*$D565)*churn_nonbuyers)*(ic*Inputs!$C$8+fee_wd*Inputs!$E$8*(1-$B565)+fee_fx*Inputs!$D$8-cost_acc-cost_wd*Inputs!$E$8*(1-$B565)-cost_fx*Inputs!$D$8)</f>
        <v>103409.337056342</v>
      </c>
      <c r="N565" s="0" t="n">
        <f aca="false">K565+L565+I565-fixed</f>
        <v>34655.1415964633</v>
      </c>
      <c r="O565" s="0" t="n">
        <f aca="false">K565+L565+M565-fixed</f>
        <v>-20486.3793586259</v>
      </c>
      <c r="P565" s="0" t="n">
        <f aca="false">12*Inputs!$B$6*(1-MIN(1,Inputs!$F$6*$D565))*(ic*Inputs!$C$6+flat_fee-cost_acc-cost_wd*Inputs!$E$6*$E565-cost_fx*Inputs!$D$6)+12*Inputs!$B$7*(1-MIN(1,Inputs!$F$7*$D565))*(ic*Inputs!$C$7+flat_fee-cost_acc-cost_wd*Inputs!$E$7*$E565-cost_fx*Inputs!$D$7)+12*Inputs!$B$8*(1-MIN(1,Inputs!$F$8*$D565))*(ic*Inputs!$C$8+flat_fee-cost_acc-cost_wd*Inputs!$E$8*$E565-cost_fx*Inputs!$D$8)-fixed</f>
        <v>59049.2490550401</v>
      </c>
    </row>
    <row r="566" customFormat="false" ht="15" hidden="false" customHeight="false" outlineLevel="0" collapsed="false">
      <c r="A566" s="0" t="n">
        <v>501</v>
      </c>
      <c r="B566" s="0" t="n">
        <v>0.21196</v>
      </c>
      <c r="C566" s="0" t="n">
        <v>1.170249</v>
      </c>
      <c r="D566" s="0" t="n">
        <v>0.991305</v>
      </c>
      <c r="E566" s="0" t="n">
        <v>1.09878</v>
      </c>
      <c r="F566" s="0" t="n">
        <v>0.171268</v>
      </c>
      <c r="G566" s="0" t="n">
        <f aca="false">12*Inputs!$B$6*(MIN(1,$H$50*$C566)*(ic*Inputs!$C$6+pS+fee_fx*Inputs!$D$6-cost_acc-cost_wd*Inputs!$E$6*$E566-cost_fx*Inputs!$D$6-$F566)+(1-MIN(1,$H$50*$C566))*(1-MIN(1,Inputs!$G$6*$D566)*churn_nonbuyers)*(ic*Inputs!$C$6+fee_wd*Inputs!$E$6*(1-$B566)+fee_fx*Inputs!$D$6-cost_acc-cost_wd*Inputs!$E$6*(1-$B566)-cost_fx*Inputs!$D$6))</f>
        <v>226105.126802428</v>
      </c>
      <c r="H566" s="0" t="n">
        <f aca="false">12*Inputs!$B$7*(MIN(1,$H$51*$C566)*(ic*Inputs!$C$7+pE+fee_fx*Inputs!$D$7-cost_acc-cost_wd*Inputs!$E$7*$E566-cost_fx*Inputs!$D$7-$F566)+(1-MIN(1,$H$51*$C566))*(1-MIN(1,Inputs!$G$7*$D566)*churn_nonbuyers)*(ic*Inputs!$C$7+fee_wd*Inputs!$E$7*(1-$B566)+fee_fx*Inputs!$D$7-cost_acc-cost_wd*Inputs!$E$7*(1-$B566)-cost_fx*Inputs!$D$7))</f>
        <v>422941.024998176</v>
      </c>
      <c r="I566" s="0" t="n">
        <f aca="false">12*Inputs!$B$8*(MIN(1,$H$52*$C566)*(ic*Inputs!$C$8+pT-cost_acc-cost_wd*Inputs!$E$8-cost_fx*Inputs!$D$8-cost_ins)+(1-MIN(1,$H$52*$C566))*(1-MIN(1,Inputs!$G$8*$D566)*churn_nonbuyers)*(ic*Inputs!$C$8+fee_wd*Inputs!$E$8*(1-$B566)+fee_fx*Inputs!$D$8-cost_acc-cost_wd*Inputs!$E$8*(1-$B566)-cost_fx*Inputs!$D$8))</f>
        <v>186186.94072209</v>
      </c>
      <c r="J566" s="0" t="n">
        <f aca="false">G566+H566+I566-fixed</f>
        <v>135233.092522694</v>
      </c>
      <c r="K566" s="0" t="n">
        <f aca="false">12*Inputs!$B$6*(1-MIN(1,Inputs!$G$6*$D566)*churn_nonbuyers)*(ic*Inputs!$C$6+fee_wd*Inputs!$E$6*(1-$B566)+fee_fx*Inputs!$D$6-cost_acc-cost_wd*Inputs!$E$6*(1-$B566)-cost_fx*Inputs!$D$6)</f>
        <v>162598.24805616</v>
      </c>
      <c r="L566" s="0" t="n">
        <f aca="false">12*Inputs!$B$7*(1-MIN(1,Inputs!$G$7*$D566)*churn_nonbuyers)*(ic*Inputs!$C$7+fee_wd*Inputs!$E$7*(1-$B566)+fee_fx*Inputs!$D$7-cost_acc-cost_wd*Inputs!$E$7*(1-$B566)-cost_fx*Inputs!$D$7)</f>
        <v>361594.640193696</v>
      </c>
      <c r="M566" s="0" t="n">
        <f aca="false">12*Inputs!$B$8*(1-MIN(1,Inputs!$G$8*$D566)*churn_nonbuyers)*(ic*Inputs!$C$8+fee_wd*Inputs!$E$8*(1-$B566)+fee_fx*Inputs!$D$8-cost_acc-cost_wd*Inputs!$E$8*(1-$B566)-cost_fx*Inputs!$D$8)</f>
        <v>96792.48506208</v>
      </c>
      <c r="N566" s="0" t="n">
        <f aca="false">K566+L566+I566-fixed</f>
        <v>10379.8289719461</v>
      </c>
      <c r="O566" s="0" t="n">
        <f aca="false">K566+L566+M566-fixed</f>
        <v>-79014.6266880641</v>
      </c>
      <c r="P566" s="0" t="n">
        <f aca="false">12*Inputs!$B$6*(1-MIN(1,Inputs!$F$6*$D566))*(ic*Inputs!$C$6+flat_fee-cost_acc-cost_wd*Inputs!$E$6*$E566-cost_fx*Inputs!$D$6)+12*Inputs!$B$7*(1-MIN(1,Inputs!$F$7*$D566))*(ic*Inputs!$C$7+flat_fee-cost_acc-cost_wd*Inputs!$E$7*$E566-cost_fx*Inputs!$D$7)+12*Inputs!$B$8*(1-MIN(1,Inputs!$F$8*$D566))*(ic*Inputs!$C$8+flat_fee-cost_acc-cost_wd*Inputs!$E$8*$E566-cost_fx*Inputs!$D$8)-fixed</f>
        <v>32496.259856</v>
      </c>
    </row>
    <row r="567" customFormat="false" ht="15" hidden="false" customHeight="false" outlineLevel="0" collapsed="false">
      <c r="A567" s="0" t="n">
        <v>502</v>
      </c>
      <c r="B567" s="0" t="n">
        <v>0.489846</v>
      </c>
      <c r="C567" s="0" t="n">
        <v>0.860772</v>
      </c>
      <c r="D567" s="0" t="n">
        <v>1.20316</v>
      </c>
      <c r="E567" s="0" t="n">
        <v>1.206476</v>
      </c>
      <c r="F567" s="0" t="n">
        <v>0.164234</v>
      </c>
      <c r="G567" s="0" t="n">
        <f aca="false">12*Inputs!$B$6*(MIN(1,$H$50*$C567)*(ic*Inputs!$C$6+pS+fee_fx*Inputs!$D$6-cost_acc-cost_wd*Inputs!$E$6*$E567-cost_fx*Inputs!$D$6-$F567)+(1-MIN(1,$H$50*$C567))*(1-MIN(1,Inputs!$G$6*$D567)*churn_nonbuyers)*(ic*Inputs!$C$6+fee_wd*Inputs!$E$6*(1-$B567)+fee_fx*Inputs!$D$6-cost_acc-cost_wd*Inputs!$E$6*(1-$B567)-cost_fx*Inputs!$D$6))</f>
        <v>170608.187960038</v>
      </c>
      <c r="H567" s="0" t="n">
        <f aca="false">12*Inputs!$B$7*(MIN(1,$H$51*$C567)*(ic*Inputs!$C$7+pE+fee_fx*Inputs!$D$7-cost_acc-cost_wd*Inputs!$E$7*$E567-cost_fx*Inputs!$D$7-$F567)+(1-MIN(1,$H$51*$C567))*(1-MIN(1,Inputs!$G$7*$D567)*churn_nonbuyers)*(ic*Inputs!$C$7+fee_wd*Inputs!$E$7*(1-$B567)+fee_fx*Inputs!$D$7-cost_acc-cost_wd*Inputs!$E$7*(1-$B567)-cost_fx*Inputs!$D$7))</f>
        <v>369543.350590116</v>
      </c>
      <c r="I567" s="0" t="n">
        <f aca="false">12*Inputs!$B$8*(MIN(1,$H$52*$C567)*(ic*Inputs!$C$8+pT-cost_acc-cost_wd*Inputs!$E$8-cost_fx*Inputs!$D$8-cost_ins)+(1-MIN(1,$H$52*$C567))*(1-MIN(1,Inputs!$G$8*$D567)*churn_nonbuyers)*(ic*Inputs!$C$8+fee_wd*Inputs!$E$8*(1-$B567)+fee_fx*Inputs!$D$8-cost_acc-cost_wd*Inputs!$E$8*(1-$B567)-cost_fx*Inputs!$D$8))</f>
        <v>143070.506705405</v>
      </c>
      <c r="J567" s="0" t="n">
        <f aca="false">G567+H567+I567-fixed</f>
        <v>-16777.954744441</v>
      </c>
      <c r="K567" s="0" t="n">
        <f aca="false">12*Inputs!$B$6*(1-MIN(1,Inputs!$G$6*$D567)*churn_nonbuyers)*(ic*Inputs!$C$6+fee_wd*Inputs!$E$6*(1-$B567)+fee_fx*Inputs!$D$6-cost_acc-cost_wd*Inputs!$E$6*(1-$B567)-cost_fx*Inputs!$D$6)</f>
        <v>123177.737616192</v>
      </c>
      <c r="L567" s="0" t="n">
        <f aca="false">12*Inputs!$B$7*(1-MIN(1,Inputs!$G$7*$D567)*churn_nonbuyers)*(ic*Inputs!$C$7+fee_wd*Inputs!$E$7*(1-$B567)+fee_fx*Inputs!$D$7-cost_acc-cost_wd*Inputs!$E$7*(1-$B567)-cost_fx*Inputs!$D$7)</f>
        <v>320654.801289715</v>
      </c>
      <c r="M567" s="0" t="n">
        <f aca="false">12*Inputs!$B$8*(1-MIN(1,Inputs!$G$8*$D567)*churn_nonbuyers)*(ic*Inputs!$C$8+fee_wd*Inputs!$E$8*(1-$B567)+fee_fx*Inputs!$D$8-cost_acc-cost_wd*Inputs!$E$8*(1-$B567)-cost_fx*Inputs!$D$8)</f>
        <v>47791.995808896</v>
      </c>
      <c r="N567" s="0" t="n">
        <f aca="false">K567+L567+I567-fixed</f>
        <v>-113096.954388687</v>
      </c>
      <c r="O567" s="0" t="n">
        <f aca="false">K567+L567+M567-fixed</f>
        <v>-208375.465285197</v>
      </c>
      <c r="P567" s="0" t="n">
        <f aca="false">12*Inputs!$B$6*(1-MIN(1,Inputs!$F$6*$D567))*(ic*Inputs!$C$6+flat_fee-cost_acc-cost_wd*Inputs!$E$6*$E567-cost_fx*Inputs!$D$6)+12*Inputs!$B$7*(1-MIN(1,Inputs!$F$7*$D567))*(ic*Inputs!$C$7+flat_fee-cost_acc-cost_wd*Inputs!$E$7*$E567-cost_fx*Inputs!$D$7)+12*Inputs!$B$8*(1-MIN(1,Inputs!$F$8*$D567))*(ic*Inputs!$C$8+flat_fee-cost_acc-cost_wd*Inputs!$E$8*$E567-cost_fx*Inputs!$D$8)-fixed</f>
        <v>-123225.8050816</v>
      </c>
    </row>
    <row r="568" customFormat="false" ht="15" hidden="false" customHeight="false" outlineLevel="0" collapsed="false">
      <c r="A568" s="0" t="n">
        <v>503</v>
      </c>
      <c r="B568" s="0" t="n">
        <v>0.251131</v>
      </c>
      <c r="C568" s="0" t="n">
        <v>1.083932</v>
      </c>
      <c r="D568" s="0" t="n">
        <v>1.408273</v>
      </c>
      <c r="E568" s="0" t="n">
        <v>1.076458</v>
      </c>
      <c r="F568" s="0" t="n">
        <v>0.384013</v>
      </c>
      <c r="G568" s="0" t="n">
        <f aca="false">12*Inputs!$B$6*(MIN(1,$H$50*$C568)*(ic*Inputs!$C$6+pS+fee_fx*Inputs!$D$6-cost_acc-cost_wd*Inputs!$E$6*$E568-cost_fx*Inputs!$D$6-$F568)+(1-MIN(1,$H$50*$C568))*(1-MIN(1,Inputs!$G$6*$D568)*churn_nonbuyers)*(ic*Inputs!$C$6+fee_wd*Inputs!$E$6*(1-$B568)+fee_fx*Inputs!$D$6-cost_acc-cost_wd*Inputs!$E$6*(1-$B568)-cost_fx*Inputs!$D$6))</f>
        <v>208619.128686139</v>
      </c>
      <c r="H568" s="0" t="n">
        <f aca="false">12*Inputs!$B$7*(MIN(1,$H$51*$C568)*(ic*Inputs!$C$7+pE+fee_fx*Inputs!$D$7-cost_acc-cost_wd*Inputs!$E$7*$E568-cost_fx*Inputs!$D$7-$F568)+(1-MIN(1,$H$51*$C568))*(1-MIN(1,Inputs!$G$7*$D568)*churn_nonbuyers)*(ic*Inputs!$C$7+fee_wd*Inputs!$E$7*(1-$B568)+fee_fx*Inputs!$D$7-cost_acc-cost_wd*Inputs!$E$7*(1-$B568)-cost_fx*Inputs!$D$7))</f>
        <v>402220.232958665</v>
      </c>
      <c r="I568" s="0" t="n">
        <f aca="false">12*Inputs!$B$8*(MIN(1,$H$52*$C568)*(ic*Inputs!$C$8+pT-cost_acc-cost_wd*Inputs!$E$8-cost_fx*Inputs!$D$8-cost_ins)+(1-MIN(1,$H$52*$C568))*(1-MIN(1,Inputs!$G$8*$D568)*churn_nonbuyers)*(ic*Inputs!$C$8+fee_wd*Inputs!$E$8*(1-$B568)+fee_fx*Inputs!$D$8-cost_acc-cost_wd*Inputs!$E$8*(1-$B568)-cost_fx*Inputs!$D$8))</f>
        <v>157319.828250805</v>
      </c>
      <c r="J568" s="0" t="n">
        <f aca="false">G568+H568+I568-fixed</f>
        <v>68159.1898956086</v>
      </c>
      <c r="K568" s="0" t="n">
        <f aca="false">12*Inputs!$B$6*(1-MIN(1,Inputs!$G$6*$D568)*churn_nonbuyers)*(ic*Inputs!$C$6+fee_wd*Inputs!$E$6*(1-$B568)+fee_fx*Inputs!$D$6-cost_acc-cost_wd*Inputs!$E$6*(1-$B568)-cost_fx*Inputs!$D$6)</f>
        <v>153788.103408694</v>
      </c>
      <c r="L568" s="0" t="n">
        <f aca="false">12*Inputs!$B$7*(1-MIN(1,Inputs!$G$7*$D568)*churn_nonbuyers)*(ic*Inputs!$C$7+fee_wd*Inputs!$E$7*(1-$B568)+fee_fx*Inputs!$D$7-cost_acc-cost_wd*Inputs!$E$7*(1-$B568)-cost_fx*Inputs!$D$7)</f>
        <v>351530.481341216</v>
      </c>
      <c r="M568" s="0" t="n">
        <f aca="false">12*Inputs!$B$8*(1-MIN(1,Inputs!$G$8*$D568)*churn_nonbuyers)*(ic*Inputs!$C$8+fee_wd*Inputs!$E$8*(1-$B568)+fee_fx*Inputs!$D$8-cost_acc-cost_wd*Inputs!$E$8*(1-$B568)-cost_fx*Inputs!$D$8)</f>
        <v>4466.50678723679</v>
      </c>
      <c r="N568" s="0" t="n">
        <f aca="false">K568+L568+I568-fixed</f>
        <v>-37361.5869992856</v>
      </c>
      <c r="O568" s="0" t="n">
        <f aca="false">K568+L568+M568-fixed</f>
        <v>-190214.908462853</v>
      </c>
      <c r="P568" s="0" t="n">
        <f aca="false">12*Inputs!$B$6*(1-MIN(1,Inputs!$F$6*$D568))*(ic*Inputs!$C$6+flat_fee-cost_acc-cost_wd*Inputs!$E$6*$E568-cost_fx*Inputs!$D$6)+12*Inputs!$B$7*(1-MIN(1,Inputs!$F$7*$D568))*(ic*Inputs!$C$7+flat_fee-cost_acc-cost_wd*Inputs!$E$7*$E568-cost_fx*Inputs!$D$7)+12*Inputs!$B$8*(1-MIN(1,Inputs!$F$8*$D568))*(ic*Inputs!$C$8+flat_fee-cost_acc-cost_wd*Inputs!$E$8*$E568-cost_fx*Inputs!$D$8)-fixed</f>
        <v>-185302.65545584</v>
      </c>
    </row>
    <row r="569" customFormat="false" ht="15" hidden="false" customHeight="false" outlineLevel="0" collapsed="false">
      <c r="A569" s="0" t="n">
        <v>504</v>
      </c>
      <c r="B569" s="0" t="n">
        <v>0.434183</v>
      </c>
      <c r="C569" s="0" t="n">
        <v>1.070519</v>
      </c>
      <c r="D569" s="0" t="n">
        <v>0.744842</v>
      </c>
      <c r="E569" s="0" t="n">
        <v>1.119887</v>
      </c>
      <c r="F569" s="0" t="n">
        <v>0.351229</v>
      </c>
      <c r="G569" s="0" t="n">
        <f aca="false">12*Inputs!$B$6*(MIN(1,$H$50*$C569)*(ic*Inputs!$C$6+pS+fee_fx*Inputs!$D$6-cost_acc-cost_wd*Inputs!$E$6*$E569-cost_fx*Inputs!$D$6-$F569)+(1-MIN(1,$H$50*$C569))*(1-MIN(1,Inputs!$G$6*$D569)*churn_nonbuyers)*(ic*Inputs!$C$6+fee_wd*Inputs!$E$6*(1-$B569)+fee_fx*Inputs!$D$6-cost_acc-cost_wd*Inputs!$E$6*(1-$B569)-cost_fx*Inputs!$D$6))</f>
        <v>189491.482383412</v>
      </c>
      <c r="H569" s="0" t="n">
        <f aca="false">12*Inputs!$B$7*(MIN(1,$H$51*$C569)*(ic*Inputs!$C$7+pE+fee_fx*Inputs!$D$7-cost_acc-cost_wd*Inputs!$E$7*$E569-cost_fx*Inputs!$D$7-$F569)+(1-MIN(1,$H$51*$C569))*(1-MIN(1,Inputs!$G$7*$D569)*churn_nonbuyers)*(ic*Inputs!$C$7+fee_wd*Inputs!$E$7*(1-$B569)+fee_fx*Inputs!$D$7-cost_acc-cost_wd*Inputs!$E$7*(1-$B569)-cost_fx*Inputs!$D$7))</f>
        <v>387700.318022481</v>
      </c>
      <c r="I569" s="0" t="n">
        <f aca="false">12*Inputs!$B$8*(MIN(1,$H$52*$C569)*(ic*Inputs!$C$8+pT-cost_acc-cost_wd*Inputs!$E$8-cost_fx*Inputs!$D$8-cost_ins)+(1-MIN(1,$H$52*$C569))*(1-MIN(1,Inputs!$G$8*$D569)*churn_nonbuyers)*(ic*Inputs!$C$8+fee_wd*Inputs!$E$8*(1-$B569)+fee_fx*Inputs!$D$8-cost_acc-cost_wd*Inputs!$E$8*(1-$B569)-cost_fx*Inputs!$D$8))</f>
        <v>190962.974140531</v>
      </c>
      <c r="J569" s="0" t="n">
        <f aca="false">G569+H569+I569-fixed</f>
        <v>68154.774546423</v>
      </c>
      <c r="K569" s="0" t="n">
        <f aca="false">12*Inputs!$B$6*(1-MIN(1,Inputs!$G$6*$D569)*churn_nonbuyers)*(ic*Inputs!$C$6+fee_wd*Inputs!$E$6*(1-$B569)+fee_fx*Inputs!$D$6-cost_acc-cost_wd*Inputs!$E$6*(1-$B569)-cost_fx*Inputs!$D$6)</f>
        <v>133898.104325419</v>
      </c>
      <c r="L569" s="0" t="n">
        <f aca="false">12*Inputs!$B$7*(1-MIN(1,Inputs!$G$7*$D569)*churn_nonbuyers)*(ic*Inputs!$C$7+fee_wd*Inputs!$E$7*(1-$B569)+fee_fx*Inputs!$D$7-cost_acc-cost_wd*Inputs!$E$7*(1-$B569)-cost_fx*Inputs!$D$7)</f>
        <v>333065.117379251</v>
      </c>
      <c r="M569" s="0" t="n">
        <f aca="false">12*Inputs!$B$8*(1-MIN(1,Inputs!$G$8*$D569)*churn_nonbuyers)*(ic*Inputs!$C$8+fee_wd*Inputs!$E$8*(1-$B569)+fee_fx*Inputs!$D$8-cost_acc-cost_wd*Inputs!$E$8*(1-$B569)-cost_fx*Inputs!$D$8)</f>
        <v>146243.87970529</v>
      </c>
      <c r="N569" s="0" t="n">
        <f aca="false">K569+L569+I569-fixed</f>
        <v>-42073.8041547986</v>
      </c>
      <c r="O569" s="0" t="n">
        <f aca="false">K569+L569+M569-fixed</f>
        <v>-86792.8985900397</v>
      </c>
      <c r="P569" s="0" t="n">
        <f aca="false">12*Inputs!$B$6*(1-MIN(1,Inputs!$F$6*$D569))*(ic*Inputs!$C$6+flat_fee-cost_acc-cost_wd*Inputs!$E$6*$E569-cost_fx*Inputs!$D$6)+12*Inputs!$B$7*(1-MIN(1,Inputs!$F$7*$D569))*(ic*Inputs!$C$7+flat_fee-cost_acc-cost_wd*Inputs!$E$7*$E569-cost_fx*Inputs!$D$7)+12*Inputs!$B$8*(1-MIN(1,Inputs!$F$8*$D569))*(ic*Inputs!$C$8+flat_fee-cost_acc-cost_wd*Inputs!$E$8*$E569-cost_fx*Inputs!$D$8)-fixed</f>
        <v>155229.92610896</v>
      </c>
    </row>
    <row r="570" customFormat="false" ht="15" hidden="false" customHeight="false" outlineLevel="0" collapsed="false">
      <c r="A570" s="0" t="n">
        <v>505</v>
      </c>
      <c r="B570" s="0" t="n">
        <v>0.118239</v>
      </c>
      <c r="C570" s="0" t="n">
        <v>0.903789</v>
      </c>
      <c r="D570" s="0" t="n">
        <v>0.919476</v>
      </c>
      <c r="E570" s="0" t="n">
        <v>1.144309</v>
      </c>
      <c r="F570" s="0" t="n">
        <v>0.320902</v>
      </c>
      <c r="G570" s="0" t="n">
        <f aca="false">12*Inputs!$B$6*(MIN(1,$H$50*$C570)*(ic*Inputs!$C$6+pS+fee_fx*Inputs!$D$6-cost_acc-cost_wd*Inputs!$E$6*$E570-cost_fx*Inputs!$D$6-$F570)+(1-MIN(1,$H$50*$C570))*(1-MIN(1,Inputs!$G$6*$D570)*churn_nonbuyers)*(ic*Inputs!$C$6+fee_wd*Inputs!$E$6*(1-$B570)+fee_fx*Inputs!$D$6-cost_acc-cost_wd*Inputs!$E$6*(1-$B570)-cost_fx*Inputs!$D$6))</f>
        <v>220095.415501346</v>
      </c>
      <c r="H570" s="0" t="n">
        <f aca="false">12*Inputs!$B$7*(MIN(1,$H$51*$C570)*(ic*Inputs!$C$7+pE+fee_fx*Inputs!$D$7-cost_acc-cost_wd*Inputs!$E$7*$E570-cost_fx*Inputs!$D$7-$F570)+(1-MIN(1,$H$51*$C570))*(1-MIN(1,Inputs!$G$7*$D570)*churn_nonbuyers)*(ic*Inputs!$C$7+fee_wd*Inputs!$E$7*(1-$B570)+fee_fx*Inputs!$D$7-cost_acc-cost_wd*Inputs!$E$7*(1-$B570)-cost_fx*Inputs!$D$7))</f>
        <v>405334.68027038</v>
      </c>
      <c r="I570" s="0" t="n">
        <f aca="false">12*Inputs!$B$8*(MIN(1,$H$52*$C570)*(ic*Inputs!$C$8+pT-cost_acc-cost_wd*Inputs!$E$8-cost_fx*Inputs!$D$8-cost_ins)+(1-MIN(1,$H$52*$C570))*(1-MIN(1,Inputs!$G$8*$D570)*churn_nonbuyers)*(ic*Inputs!$C$8+fee_wd*Inputs!$E$8*(1-$B570)+fee_fx*Inputs!$D$8-cost_acc-cost_wd*Inputs!$E$8*(1-$B570)-cost_fx*Inputs!$D$8))</f>
        <v>172261.977744012</v>
      </c>
      <c r="J570" s="0" t="n">
        <f aca="false">G570+H570+I570-fixed</f>
        <v>97692.0735157373</v>
      </c>
      <c r="K570" s="0" t="n">
        <f aca="false">12*Inputs!$B$6*(1-MIN(1,Inputs!$G$6*$D570)*churn_nonbuyers)*(ic*Inputs!$C$6+fee_wd*Inputs!$E$6*(1-$B570)+fee_fx*Inputs!$D$6-cost_acc-cost_wd*Inputs!$E$6*(1-$B570)-cost_fx*Inputs!$D$6)</f>
        <v>176088.034963901</v>
      </c>
      <c r="L570" s="0" t="n">
        <f aca="false">12*Inputs!$B$7*(1-MIN(1,Inputs!$G$7*$D570)*churn_nonbuyers)*(ic*Inputs!$C$7+fee_wd*Inputs!$E$7*(1-$B570)+fee_fx*Inputs!$D$7-cost_acc-cost_wd*Inputs!$E$7*(1-$B570)-cost_fx*Inputs!$D$7)</f>
        <v>375521.263730341</v>
      </c>
      <c r="M570" s="0" t="n">
        <f aca="false">12*Inputs!$B$8*(1-MIN(1,Inputs!$G$8*$D570)*churn_nonbuyers)*(ic*Inputs!$C$8+fee_wd*Inputs!$E$8*(1-$B570)+fee_fx*Inputs!$D$8-cost_acc-cost_wd*Inputs!$E$8*(1-$B570)-cost_fx*Inputs!$D$8)</f>
        <v>114295.57372487</v>
      </c>
      <c r="N570" s="0" t="n">
        <f aca="false">K570+L570+I570-fixed</f>
        <v>23871.2764382529</v>
      </c>
      <c r="O570" s="0" t="n">
        <f aca="false">K570+L570+M570-fixed</f>
        <v>-34095.1275808882</v>
      </c>
      <c r="P570" s="0" t="n">
        <f aca="false">12*Inputs!$B$6*(1-MIN(1,Inputs!$F$6*$D570))*(ic*Inputs!$C$6+flat_fee-cost_acc-cost_wd*Inputs!$E$6*$E570-cost_fx*Inputs!$D$6)+12*Inputs!$B$7*(1-MIN(1,Inputs!$F$7*$D570))*(ic*Inputs!$C$7+flat_fee-cost_acc-cost_wd*Inputs!$E$7*$E570-cost_fx*Inputs!$D$7)+12*Inputs!$B$8*(1-MIN(1,Inputs!$F$8*$D570))*(ic*Inputs!$C$8+flat_fee-cost_acc-cost_wd*Inputs!$E$8*$E570-cost_fx*Inputs!$D$8)-fixed</f>
        <v>50751.3691721601</v>
      </c>
    </row>
    <row r="571" customFormat="false" ht="15" hidden="false" customHeight="false" outlineLevel="0" collapsed="false">
      <c r="A571" s="0" t="n">
        <v>506</v>
      </c>
      <c r="B571" s="0" t="n">
        <v>0.219855</v>
      </c>
      <c r="C571" s="0" t="n">
        <v>1.074934</v>
      </c>
      <c r="D571" s="0" t="n">
        <v>1.109414</v>
      </c>
      <c r="E571" s="0" t="n">
        <v>1.19675</v>
      </c>
      <c r="F571" s="0" t="n">
        <v>0.104678</v>
      </c>
      <c r="G571" s="0" t="n">
        <f aca="false">12*Inputs!$B$6*(MIN(1,$H$50*$C571)*(ic*Inputs!$C$6+pS+fee_fx*Inputs!$D$6-cost_acc-cost_wd*Inputs!$E$6*$E571-cost_fx*Inputs!$D$6-$F571)+(1-MIN(1,$H$50*$C571))*(1-MIN(1,Inputs!$G$6*$D571)*churn_nonbuyers)*(ic*Inputs!$C$6+fee_wd*Inputs!$E$6*(1-$B571)+fee_fx*Inputs!$D$6-cost_acc-cost_wd*Inputs!$E$6*(1-$B571)-cost_fx*Inputs!$D$6))</f>
        <v>218250.53068353</v>
      </c>
      <c r="H571" s="0" t="n">
        <f aca="false">12*Inputs!$B$7*(MIN(1,$H$51*$C571)*(ic*Inputs!$C$7+pE+fee_fx*Inputs!$D$7-cost_acc-cost_wd*Inputs!$E$7*$E571-cost_fx*Inputs!$D$7-$F571)+(1-MIN(1,$H$51*$C571))*(1-MIN(1,Inputs!$G$7*$D571)*churn_nonbuyers)*(ic*Inputs!$C$7+fee_wd*Inputs!$E$7*(1-$B571)+fee_fx*Inputs!$D$7-cost_acc-cost_wd*Inputs!$E$7*(1-$B571)-cost_fx*Inputs!$D$7))</f>
        <v>408556.393491397</v>
      </c>
      <c r="I571" s="0" t="n">
        <f aca="false">12*Inputs!$B$8*(MIN(1,$H$52*$C571)*(ic*Inputs!$C$8+pT-cost_acc-cost_wd*Inputs!$E$8-cost_fx*Inputs!$D$8-cost_ins)+(1-MIN(1,$H$52*$C571))*(1-MIN(1,Inputs!$G$8*$D571)*churn_nonbuyers)*(ic*Inputs!$C$8+fee_wd*Inputs!$E$8*(1-$B571)+fee_fx*Inputs!$D$8-cost_acc-cost_wd*Inputs!$E$8*(1-$B571)-cost_fx*Inputs!$D$8))</f>
        <v>172412.996071072</v>
      </c>
      <c r="J571" s="0" t="n">
        <f aca="false">G571+H571+I571-fixed</f>
        <v>99219.9202459994</v>
      </c>
      <c r="K571" s="0" t="n">
        <f aca="false">12*Inputs!$B$6*(1-MIN(1,Inputs!$G$6*$D571)*churn_nonbuyers)*(ic*Inputs!$C$6+fee_wd*Inputs!$E$6*(1-$B571)+fee_fx*Inputs!$D$6-cost_acc-cost_wd*Inputs!$E$6*(1-$B571)-cost_fx*Inputs!$D$6)</f>
        <v>160514.140427784</v>
      </c>
      <c r="L571" s="0" t="n">
        <f aca="false">12*Inputs!$B$7*(1-MIN(1,Inputs!$G$7*$D571)*churn_nonbuyers)*(ic*Inputs!$C$7+fee_wd*Inputs!$E$7*(1-$B571)+fee_fx*Inputs!$D$7-cost_acc-cost_wd*Inputs!$E$7*(1-$B571)-cost_fx*Inputs!$D$7)</f>
        <v>359175.100384671</v>
      </c>
      <c r="M571" s="0" t="n">
        <f aca="false">12*Inputs!$B$8*(1-MIN(1,Inputs!$G$8*$D571)*churn_nonbuyers)*(ic*Inputs!$C$8+fee_wd*Inputs!$E$8*(1-$B571)+fee_fx*Inputs!$D$8-cost_acc-cost_wd*Inputs!$E$8*(1-$B571)-cost_fx*Inputs!$D$8)</f>
        <v>70563.432502992</v>
      </c>
      <c r="N571" s="0" t="n">
        <f aca="false">K571+L571+I571-fixed</f>
        <v>-7897.76311647345</v>
      </c>
      <c r="O571" s="0" t="n">
        <f aca="false">K571+L571+M571-fixed</f>
        <v>-109747.326684554</v>
      </c>
      <c r="P571" s="0" t="n">
        <f aca="false">12*Inputs!$B$6*(1-MIN(1,Inputs!$F$6*$D571))*(ic*Inputs!$C$6+flat_fee-cost_acc-cost_wd*Inputs!$E$6*$E571-cost_fx*Inputs!$D$6)+12*Inputs!$B$7*(1-MIN(1,Inputs!$F$7*$D571))*(ic*Inputs!$C$7+flat_fee-cost_acc-cost_wd*Inputs!$E$7*$E571-cost_fx*Inputs!$D$7)+12*Inputs!$B$8*(1-MIN(1,Inputs!$F$8*$D571))*(ic*Inputs!$C$8+flat_fee-cost_acc-cost_wd*Inputs!$E$8*$E571-cost_fx*Inputs!$D$8)-fixed</f>
        <v>-71059.089112</v>
      </c>
    </row>
    <row r="572" customFormat="false" ht="15" hidden="false" customHeight="false" outlineLevel="0" collapsed="false">
      <c r="A572" s="0" t="n">
        <v>507</v>
      </c>
      <c r="B572" s="0" t="n">
        <v>0.365572</v>
      </c>
      <c r="C572" s="0" t="n">
        <v>0.710795</v>
      </c>
      <c r="D572" s="0" t="n">
        <v>1.103344</v>
      </c>
      <c r="E572" s="0" t="n">
        <v>1.255727</v>
      </c>
      <c r="F572" s="0" t="n">
        <v>0.234133</v>
      </c>
      <c r="G572" s="0" t="n">
        <f aca="false">12*Inputs!$B$6*(MIN(1,$H$50*$C572)*(ic*Inputs!$C$6+pS+fee_fx*Inputs!$D$6-cost_acc-cost_wd*Inputs!$E$6*$E572-cost_fx*Inputs!$D$6-$F572)+(1-MIN(1,$H$50*$C572))*(1-MIN(1,Inputs!$G$6*$D572)*churn_nonbuyers)*(ic*Inputs!$C$6+fee_wd*Inputs!$E$6*(1-$B572)+fee_fx*Inputs!$D$6-cost_acc-cost_wd*Inputs!$E$6*(1-$B572)-cost_fx*Inputs!$D$6))</f>
        <v>176956.498346128</v>
      </c>
      <c r="H572" s="0" t="n">
        <f aca="false">12*Inputs!$B$7*(MIN(1,$H$51*$C572)*(ic*Inputs!$C$7+pE+fee_fx*Inputs!$D$7-cost_acc-cost_wd*Inputs!$E$7*$E572-cost_fx*Inputs!$D$7-$F572)+(1-MIN(1,$H$51*$C572))*(1-MIN(1,Inputs!$G$7*$D572)*churn_nonbuyers)*(ic*Inputs!$C$7+fee_wd*Inputs!$E$7*(1-$B572)+fee_fx*Inputs!$D$7-cost_acc-cost_wd*Inputs!$E$7*(1-$B572)-cost_fx*Inputs!$D$7))</f>
        <v>367227.044953204</v>
      </c>
      <c r="I572" s="0" t="n">
        <f aca="false">12*Inputs!$B$8*(MIN(1,$H$52*$C572)*(ic*Inputs!$C$8+pT-cost_acc-cost_wd*Inputs!$E$8-cost_fx*Inputs!$D$8-cost_ins)+(1-MIN(1,$H$52*$C572))*(1-MIN(1,Inputs!$G$8*$D572)*churn_nonbuyers)*(ic*Inputs!$C$8+fee_wd*Inputs!$E$8*(1-$B572)+fee_fx*Inputs!$D$8-cost_acc-cost_wd*Inputs!$E$8*(1-$B572)-cost_fx*Inputs!$D$8))</f>
        <v>137785.206138761</v>
      </c>
      <c r="J572" s="0" t="n">
        <f aca="false">G572+H572+I572-fixed</f>
        <v>-18031.2505619081</v>
      </c>
      <c r="K572" s="0" t="n">
        <f aca="false">12*Inputs!$B$6*(1-MIN(1,Inputs!$G$6*$D572)*churn_nonbuyers)*(ic*Inputs!$C$6+fee_wd*Inputs!$E$6*(1-$B572)+fee_fx*Inputs!$D$6-cost_acc-cost_wd*Inputs!$E$6*(1-$B572)-cost_fx*Inputs!$D$6)</f>
        <v>140740.05652393</v>
      </c>
      <c r="L572" s="0" t="n">
        <f aca="false">12*Inputs!$B$7*(1-MIN(1,Inputs!$G$7*$D572)*churn_nonbuyers)*(ic*Inputs!$C$7+fee_wd*Inputs!$E$7*(1-$B572)+fee_fx*Inputs!$D$7-cost_acc-cost_wd*Inputs!$E$7*(1-$B572)-cost_fx*Inputs!$D$7)</f>
        <v>338954.062202358</v>
      </c>
      <c r="M572" s="0" t="n">
        <f aca="false">12*Inputs!$B$8*(1-MIN(1,Inputs!$G$8*$D572)*churn_nonbuyers)*(ic*Inputs!$C$8+fee_wd*Inputs!$E$8*(1-$B572)+fee_fx*Inputs!$D$8-cost_acc-cost_wd*Inputs!$E$8*(1-$B572)-cost_fx*Inputs!$D$8)</f>
        <v>70313.1230850048</v>
      </c>
      <c r="N572" s="0" t="n">
        <f aca="false">K572+L572+I572-fixed</f>
        <v>-82520.6751349521</v>
      </c>
      <c r="O572" s="0" t="n">
        <f aca="false">K572+L572+M572-fixed</f>
        <v>-149992.758188708</v>
      </c>
      <c r="P572" s="0" t="n">
        <f aca="false">12*Inputs!$B$6*(1-MIN(1,Inputs!$F$6*$D572))*(ic*Inputs!$C$6+flat_fee-cost_acc-cost_wd*Inputs!$E$6*$E572-cost_fx*Inputs!$D$6)+12*Inputs!$B$7*(1-MIN(1,Inputs!$F$7*$D572))*(ic*Inputs!$C$7+flat_fee-cost_acc-cost_wd*Inputs!$E$7*$E572-cost_fx*Inputs!$D$7)+12*Inputs!$B$8*(1-MIN(1,Inputs!$F$8*$D572))*(ic*Inputs!$C$8+flat_fee-cost_acc-cost_wd*Inputs!$E$8*$E572-cost_fx*Inputs!$D$8)-fixed</f>
        <v>-91937.95497088</v>
      </c>
    </row>
    <row r="573" customFormat="false" ht="15" hidden="false" customHeight="false" outlineLevel="0" collapsed="false">
      <c r="A573" s="0" t="n">
        <v>508</v>
      </c>
      <c r="B573" s="0" t="n">
        <v>0.267768</v>
      </c>
      <c r="C573" s="0" t="n">
        <v>0.679719</v>
      </c>
      <c r="D573" s="0" t="n">
        <v>1.324893</v>
      </c>
      <c r="E573" s="0" t="n">
        <v>1.049974</v>
      </c>
      <c r="F573" s="0" t="n">
        <v>0.054087</v>
      </c>
      <c r="G573" s="0" t="n">
        <f aca="false">12*Inputs!$B$6*(MIN(1,$H$50*$C573)*(ic*Inputs!$C$6+pS+fee_fx*Inputs!$D$6-cost_acc-cost_wd*Inputs!$E$6*$E573-cost_fx*Inputs!$D$6-$F573)+(1-MIN(1,$H$50*$C573))*(1-MIN(1,Inputs!$G$6*$D573)*churn_nonbuyers)*(ic*Inputs!$C$6+fee_wd*Inputs!$E$6*(1-$B573)+fee_fx*Inputs!$D$6-cost_acc-cost_wd*Inputs!$E$6*(1-$B573)-cost_fx*Inputs!$D$6))</f>
        <v>192290.354943174</v>
      </c>
      <c r="H573" s="0" t="n">
        <f aca="false">12*Inputs!$B$7*(MIN(1,$H$51*$C573)*(ic*Inputs!$C$7+pE+fee_fx*Inputs!$D$7-cost_acc-cost_wd*Inputs!$E$7*$E573-cost_fx*Inputs!$D$7-$F573)+(1-MIN(1,$H$51*$C573))*(1-MIN(1,Inputs!$G$7*$D573)*churn_nonbuyers)*(ic*Inputs!$C$7+fee_wd*Inputs!$E$7*(1-$B573)+fee_fx*Inputs!$D$7-cost_acc-cost_wd*Inputs!$E$7*(1-$B573)-cost_fx*Inputs!$D$7))</f>
        <v>397301.787571882</v>
      </c>
      <c r="I573" s="0" t="n">
        <f aca="false">12*Inputs!$B$8*(MIN(1,$H$52*$C573)*(ic*Inputs!$C$8+pT-cost_acc-cost_wd*Inputs!$E$8-cost_fx*Inputs!$D$8-cost_ins)+(1-MIN(1,$H$52*$C573))*(1-MIN(1,Inputs!$G$8*$D573)*churn_nonbuyers)*(ic*Inputs!$C$8+fee_wd*Inputs!$E$8*(1-$B573)+fee_fx*Inputs!$D$8-cost_acc-cost_wd*Inputs!$E$8*(1-$B573)-cost_fx*Inputs!$D$8))</f>
        <v>109905.853241971</v>
      </c>
      <c r="J573" s="0" t="n">
        <f aca="false">G573+H573+I573-fixed</f>
        <v>-502.004242973053</v>
      </c>
      <c r="K573" s="0" t="n">
        <f aca="false">12*Inputs!$B$6*(1-MIN(1,Inputs!$G$6*$D573)*churn_nonbuyers)*(ic*Inputs!$C$6+fee_wd*Inputs!$E$6*(1-$B573)+fee_fx*Inputs!$D$6-cost_acc-cost_wd*Inputs!$E$6*(1-$B573)-cost_fx*Inputs!$D$6)</f>
        <v>152240.786991533</v>
      </c>
      <c r="L573" s="0" t="n">
        <f aca="false">12*Inputs!$B$7*(1-MIN(1,Inputs!$G$7*$D573)*churn_nonbuyers)*(ic*Inputs!$C$7+fee_wd*Inputs!$E$7*(1-$B573)+fee_fx*Inputs!$D$7-cost_acc-cost_wd*Inputs!$E$7*(1-$B573)-cost_fx*Inputs!$D$7)</f>
        <v>350148.08253092</v>
      </c>
      <c r="M573" s="0" t="n">
        <f aca="false">12*Inputs!$B$8*(1-MIN(1,Inputs!$G$8*$D573)*churn_nonbuyers)*(ic*Inputs!$C$8+fee_wd*Inputs!$E$8*(1-$B573)+fee_fx*Inputs!$D$8-cost_acc-cost_wd*Inputs!$E$8*(1-$B573)-cost_fx*Inputs!$D$8)</f>
        <v>22755.6520404864</v>
      </c>
      <c r="N573" s="0" t="n">
        <f aca="false">K573+L573+I573-fixed</f>
        <v>-87705.2772355762</v>
      </c>
      <c r="O573" s="0" t="n">
        <f aca="false">K573+L573+M573-fixed</f>
        <v>-174855.478437061</v>
      </c>
      <c r="P573" s="0" t="n">
        <f aca="false">12*Inputs!$B$6*(1-MIN(1,Inputs!$F$6*$D573))*(ic*Inputs!$C$6+flat_fee-cost_acc-cost_wd*Inputs!$E$6*$E573-cost_fx*Inputs!$D$6)+12*Inputs!$B$7*(1-MIN(1,Inputs!$F$7*$D573))*(ic*Inputs!$C$7+flat_fee-cost_acc-cost_wd*Inputs!$E$7*$E573-cost_fx*Inputs!$D$7)+12*Inputs!$B$8*(1-MIN(1,Inputs!$F$8*$D573))*(ic*Inputs!$C$8+flat_fee-cost_acc-cost_wd*Inputs!$E$8*$E573-cost_fx*Inputs!$D$8)-fixed</f>
        <v>-130436.33903632</v>
      </c>
    </row>
    <row r="574" customFormat="false" ht="15" hidden="false" customHeight="false" outlineLevel="0" collapsed="false">
      <c r="A574" s="0" t="n">
        <v>509</v>
      </c>
      <c r="B574" s="0" t="n">
        <v>0.175187</v>
      </c>
      <c r="C574" s="0" t="n">
        <v>0.835724</v>
      </c>
      <c r="D574" s="0" t="n">
        <v>1.603833</v>
      </c>
      <c r="E574" s="0" t="n">
        <v>1.332531</v>
      </c>
      <c r="F574" s="0" t="n">
        <v>0.080301</v>
      </c>
      <c r="G574" s="0" t="n">
        <f aca="false">12*Inputs!$B$6*(MIN(1,$H$50*$C574)*(ic*Inputs!$C$6+pS+fee_fx*Inputs!$D$6-cost_acc-cost_wd*Inputs!$E$6*$E574-cost_fx*Inputs!$D$6-$F574)+(1-MIN(1,$H$50*$C574))*(1-MIN(1,Inputs!$G$6*$D574)*churn_nonbuyers)*(ic*Inputs!$C$6+fee_wd*Inputs!$E$6*(1-$B574)+fee_fx*Inputs!$D$6-cost_acc-cost_wd*Inputs!$E$6*(1-$B574)-cost_fx*Inputs!$D$6))</f>
        <v>204857.697146053</v>
      </c>
      <c r="H574" s="0" t="n">
        <f aca="false">12*Inputs!$B$7*(MIN(1,$H$51*$C574)*(ic*Inputs!$C$7+pE+fee_fx*Inputs!$D$7-cost_acc-cost_wd*Inputs!$E$7*$E574-cost_fx*Inputs!$D$7-$F574)+(1-MIN(1,$H$51*$C574))*(1-MIN(1,Inputs!$G$7*$D574)*churn_nonbuyers)*(ic*Inputs!$C$7+fee_wd*Inputs!$E$7*(1-$B574)+fee_fx*Inputs!$D$7-cost_acc-cost_wd*Inputs!$E$7*(1-$B574)-cost_fx*Inputs!$D$7))</f>
        <v>386075.711881398</v>
      </c>
      <c r="I574" s="0" t="n">
        <f aca="false">12*Inputs!$B$8*(MIN(1,$H$52*$C574)*(ic*Inputs!$C$8+pT-cost_acc-cost_wd*Inputs!$E$8-cost_fx*Inputs!$D$8-cost_ins)+(1-MIN(1,$H$52*$C574))*(1-MIN(1,Inputs!$G$8*$D574)*churn_nonbuyers)*(ic*Inputs!$C$8+fee_wd*Inputs!$E$8*(1-$B574)+fee_fx*Inputs!$D$8-cost_acc-cost_wd*Inputs!$E$8*(1-$B574)-cost_fx*Inputs!$D$8))</f>
        <v>120464.600256</v>
      </c>
      <c r="J574" s="0" t="n">
        <f aca="false">G574+H574+I574-fixed</f>
        <v>11398.0092834502</v>
      </c>
      <c r="K574" s="0" t="n">
        <f aca="false">12*Inputs!$B$6*(1-MIN(1,Inputs!$G$6*$D574)*churn_nonbuyers)*(ic*Inputs!$C$6+fee_wd*Inputs!$E$6*(1-$B574)+fee_fx*Inputs!$D$6-cost_acc-cost_wd*Inputs!$E$6*(1-$B574)-cost_fx*Inputs!$D$6)</f>
        <v>162229.424340751</v>
      </c>
      <c r="L574" s="0" t="n">
        <f aca="false">12*Inputs!$B$7*(1-MIN(1,Inputs!$G$7*$D574)*churn_nonbuyers)*(ic*Inputs!$C$7+fee_wd*Inputs!$E$7*(1-$B574)+fee_fx*Inputs!$D$7-cost_acc-cost_wd*Inputs!$E$7*(1-$B574)-cost_fx*Inputs!$D$7)</f>
        <v>359786.901420451</v>
      </c>
      <c r="M574" s="0" t="n">
        <f aca="false">12*Inputs!$B$8*(1-MIN(1,Inputs!$G$8*$D574)*churn_nonbuyers)*(ic*Inputs!$C$8+fee_wd*Inputs!$E$8*(1-$B574)+fee_fx*Inputs!$D$8-cost_acc-cost_wd*Inputs!$E$8*(1-$B574)-cost_fx*Inputs!$D$8)</f>
        <v>0</v>
      </c>
      <c r="N574" s="0" t="n">
        <f aca="false">K574+L574+I574-fixed</f>
        <v>-57519.073982798</v>
      </c>
      <c r="O574" s="0" t="n">
        <f aca="false">K574+L574+M574-fixed</f>
        <v>-177983.674238798</v>
      </c>
      <c r="P574" s="0" t="n">
        <f aca="false">12*Inputs!$B$6*(1-MIN(1,Inputs!$F$6*$D574))*(ic*Inputs!$C$6+flat_fee-cost_acc-cost_wd*Inputs!$E$6*$E574-cost_fx*Inputs!$D$6)+12*Inputs!$B$7*(1-MIN(1,Inputs!$F$7*$D574))*(ic*Inputs!$C$7+flat_fee-cost_acc-cost_wd*Inputs!$E$7*$E574-cost_fx*Inputs!$D$7)+12*Inputs!$B$8*(1-MIN(1,Inputs!$F$8*$D574))*(ic*Inputs!$C$8+flat_fee-cost_acc-cost_wd*Inputs!$E$8*$E574-cost_fx*Inputs!$D$8)-fixed</f>
        <v>-365509.36210648</v>
      </c>
    </row>
    <row r="575" customFormat="false" ht="15" hidden="false" customHeight="false" outlineLevel="0" collapsed="false">
      <c r="A575" s="0" t="n">
        <v>510</v>
      </c>
      <c r="B575" s="0" t="n">
        <v>0.454684</v>
      </c>
      <c r="C575" s="0" t="n">
        <v>0.790201</v>
      </c>
      <c r="D575" s="0" t="n">
        <v>0.995395</v>
      </c>
      <c r="E575" s="0" t="n">
        <v>1.125114</v>
      </c>
      <c r="F575" s="0" t="n">
        <v>0.229242</v>
      </c>
      <c r="G575" s="0" t="n">
        <f aca="false">12*Inputs!$B$6*(MIN(1,$H$50*$C575)*(ic*Inputs!$C$6+pS+fee_fx*Inputs!$D$6-cost_acc-cost_wd*Inputs!$E$6*$E575-cost_fx*Inputs!$D$6-$F575)+(1-MIN(1,$H$50*$C575))*(1-MIN(1,Inputs!$G$6*$D575)*churn_nonbuyers)*(ic*Inputs!$C$6+fee_wd*Inputs!$E$6*(1-$B575)+fee_fx*Inputs!$D$6-cost_acc-cost_wd*Inputs!$E$6*(1-$B575)-cost_fx*Inputs!$D$6))</f>
        <v>172799.925420024</v>
      </c>
      <c r="H575" s="0" t="n">
        <f aca="false">12*Inputs!$B$7*(MIN(1,$H$51*$C575)*(ic*Inputs!$C$7+pE+fee_fx*Inputs!$D$7-cost_acc-cost_wd*Inputs!$E$7*$E575-cost_fx*Inputs!$D$7-$F575)+(1-MIN(1,$H$51*$C575))*(1-MIN(1,Inputs!$G$7*$D575)*churn_nonbuyers)*(ic*Inputs!$C$7+fee_wd*Inputs!$E$7*(1-$B575)+fee_fx*Inputs!$D$7-cost_acc-cost_wd*Inputs!$E$7*(1-$B575)-cost_fx*Inputs!$D$7))</f>
        <v>374760.373454647</v>
      </c>
      <c r="I575" s="0" t="n">
        <f aca="false">12*Inputs!$B$8*(MIN(1,$H$52*$C575)*(ic*Inputs!$C$8+pT-cost_acc-cost_wd*Inputs!$E$8-cost_fx*Inputs!$D$8-cost_ins)+(1-MIN(1,$H$52*$C575))*(1-MIN(1,Inputs!$G$8*$D575)*churn_nonbuyers)*(ic*Inputs!$C$8+fee_wd*Inputs!$E$8*(1-$B575)+fee_fx*Inputs!$D$8-cost_acc-cost_wd*Inputs!$E$8*(1-$B575)-cost_fx*Inputs!$D$8))</f>
        <v>155172.132446132</v>
      </c>
      <c r="J575" s="0" t="n">
        <f aca="false">G575+H575+I575-fixed</f>
        <v>2732.43132080312</v>
      </c>
      <c r="K575" s="0" t="n">
        <f aca="false">12*Inputs!$B$6*(1-MIN(1,Inputs!$G$6*$D575)*churn_nonbuyers)*(ic*Inputs!$C$6+fee_wd*Inputs!$E$6*(1-$B575)+fee_fx*Inputs!$D$6-cost_acc-cost_wd*Inputs!$E$6*(1-$B575)-cost_fx*Inputs!$D$6)</f>
        <v>129350.571697296</v>
      </c>
      <c r="L575" s="0" t="n">
        <f aca="false">12*Inputs!$B$7*(1-MIN(1,Inputs!$G$7*$D575)*churn_nonbuyers)*(ic*Inputs!$C$7+fee_wd*Inputs!$E$7*(1-$B575)+fee_fx*Inputs!$D$7-cost_acc-cost_wd*Inputs!$E$7*(1-$B575)-cost_fx*Inputs!$D$7)</f>
        <v>327640.395658378</v>
      </c>
      <c r="M575" s="0" t="n">
        <f aca="false">12*Inputs!$B$8*(1-MIN(1,Inputs!$G$8*$D575)*churn_nonbuyers)*(ic*Inputs!$C$8+fee_wd*Inputs!$E$8*(1-$B575)+fee_fx*Inputs!$D$8-cost_acc-cost_wd*Inputs!$E$8*(1-$B575)-cost_fx*Inputs!$D$8)</f>
        <v>92354.348454048</v>
      </c>
      <c r="N575" s="0" t="n">
        <f aca="false">K575+L575+I575-fixed</f>
        <v>-87836.9001981944</v>
      </c>
      <c r="O575" s="0" t="n">
        <f aca="false">K575+L575+M575-fixed</f>
        <v>-150654.684190278</v>
      </c>
      <c r="P575" s="0" t="n">
        <f aca="false">12*Inputs!$B$6*(1-MIN(1,Inputs!$F$6*$D575))*(ic*Inputs!$C$6+flat_fee-cost_acc-cost_wd*Inputs!$E$6*$E575-cost_fx*Inputs!$D$6)+12*Inputs!$B$7*(1-MIN(1,Inputs!$F$7*$D575))*(ic*Inputs!$C$7+flat_fee-cost_acc-cost_wd*Inputs!$E$7*$E575-cost_fx*Inputs!$D$7)+12*Inputs!$B$8*(1-MIN(1,Inputs!$F$8*$D575))*(ic*Inputs!$C$8+flat_fee-cost_acc-cost_wd*Inputs!$E$8*$E575-cost_fx*Inputs!$D$8)-fixed</f>
        <v>18881.3644472</v>
      </c>
    </row>
    <row r="576" customFormat="false" ht="15" hidden="false" customHeight="false" outlineLevel="0" collapsed="false">
      <c r="A576" s="0" t="n">
        <v>511</v>
      </c>
      <c r="B576" s="0" t="n">
        <v>0.379572</v>
      </c>
      <c r="C576" s="0" t="n">
        <v>1.091287</v>
      </c>
      <c r="D576" s="0" t="n">
        <v>1.122371</v>
      </c>
      <c r="E576" s="0" t="n">
        <v>1.118486</v>
      </c>
      <c r="F576" s="0" t="n">
        <v>0.331276</v>
      </c>
      <c r="G576" s="0" t="n">
        <f aca="false">12*Inputs!$B$6*(MIN(1,$H$50*$C576)*(ic*Inputs!$C$6+pS+fee_fx*Inputs!$D$6-cost_acc-cost_wd*Inputs!$E$6*$E576-cost_fx*Inputs!$D$6-$F576)+(1-MIN(1,$H$50*$C576))*(1-MIN(1,Inputs!$G$6*$D576)*churn_nonbuyers)*(ic*Inputs!$C$6+fee_wd*Inputs!$E$6*(1-$B576)+fee_fx*Inputs!$D$6-cost_acc-cost_wd*Inputs!$E$6*(1-$B576)-cost_fx*Inputs!$D$6))</f>
        <v>195485.450565046</v>
      </c>
      <c r="H576" s="0" t="n">
        <f aca="false">12*Inputs!$B$7*(MIN(1,$H$51*$C576)*(ic*Inputs!$C$7+pE+fee_fx*Inputs!$D$7-cost_acc-cost_wd*Inputs!$E$7*$E576-cost_fx*Inputs!$D$7-$F576)+(1-MIN(1,$H$51*$C576))*(1-MIN(1,Inputs!$G$7*$D576)*churn_nonbuyers)*(ic*Inputs!$C$7+fee_wd*Inputs!$E$7*(1-$B576)+fee_fx*Inputs!$D$7-cost_acc-cost_wd*Inputs!$E$7*(1-$B576)-cost_fx*Inputs!$D$7))</f>
        <v>392298.416811473</v>
      </c>
      <c r="I576" s="0" t="n">
        <f aca="false">12*Inputs!$B$8*(MIN(1,$H$52*$C576)*(ic*Inputs!$C$8+pT-cost_acc-cost_wd*Inputs!$E$8-cost_fx*Inputs!$D$8-cost_ins)+(1-MIN(1,$H$52*$C576))*(1-MIN(1,Inputs!$G$8*$D576)*churn_nonbuyers)*(ic*Inputs!$C$8+fee_wd*Inputs!$E$8*(1-$B576)+fee_fx*Inputs!$D$8-cost_acc-cost_wd*Inputs!$E$8*(1-$B576)-cost_fx*Inputs!$D$8))</f>
        <v>172898.119849275</v>
      </c>
      <c r="J576" s="0" t="n">
        <f aca="false">G576+H576+I576-fixed</f>
        <v>60681.9872257946</v>
      </c>
      <c r="K576" s="0" t="n">
        <f aca="false">12*Inputs!$B$6*(1-MIN(1,Inputs!$G$6*$D576)*churn_nonbuyers)*(ic*Inputs!$C$6+fee_wd*Inputs!$E$6*(1-$B576)+fee_fx*Inputs!$D$6-cost_acc-cost_wd*Inputs!$E$6*(1-$B576)-cost_fx*Inputs!$D$6)</f>
        <v>138695.480677526</v>
      </c>
      <c r="L576" s="0" t="n">
        <f aca="false">12*Inputs!$B$7*(1-MIN(1,Inputs!$G$7*$D576)*churn_nonbuyers)*(ic*Inputs!$C$7+fee_wd*Inputs!$E$7*(1-$B576)+fee_fx*Inputs!$D$7-cost_acc-cost_wd*Inputs!$E$7*(1-$B576)-cost_fx*Inputs!$D$7)</f>
        <v>336805.841398516</v>
      </c>
      <c r="M576" s="0" t="n">
        <f aca="false">12*Inputs!$B$8*(1-MIN(1,Inputs!$G$8*$D576)*churn_nonbuyers)*(ic*Inputs!$C$8+fee_wd*Inputs!$E$8*(1-$B576)+fee_fx*Inputs!$D$8-cost_acc-cost_wd*Inputs!$E$8*(1-$B576)-cost_fx*Inputs!$D$8)</f>
        <v>66055.5102551232</v>
      </c>
      <c r="N576" s="0" t="n">
        <f aca="false">K576+L576+I576-fixed</f>
        <v>-51600.5580746824</v>
      </c>
      <c r="O576" s="0" t="n">
        <f aca="false">K576+L576+M576-fixed</f>
        <v>-158443.167668835</v>
      </c>
      <c r="P576" s="0" t="n">
        <f aca="false">12*Inputs!$B$6*(1-MIN(1,Inputs!$F$6*$D576))*(ic*Inputs!$C$6+flat_fee-cost_acc-cost_wd*Inputs!$E$6*$E576-cost_fx*Inputs!$D$6)+12*Inputs!$B$7*(1-MIN(1,Inputs!$F$7*$D576))*(ic*Inputs!$C$7+flat_fee-cost_acc-cost_wd*Inputs!$E$7*$E576-cost_fx*Inputs!$D$7)+12*Inputs!$B$8*(1-MIN(1,Inputs!$F$8*$D576))*(ic*Inputs!$C$8+flat_fee-cost_acc-cost_wd*Inputs!$E$8*$E576-cost_fx*Inputs!$D$8)-fixed</f>
        <v>-46242.56521456</v>
      </c>
    </row>
    <row r="577" customFormat="false" ht="15" hidden="false" customHeight="false" outlineLevel="0" collapsed="false">
      <c r="A577" s="0" t="n">
        <v>512</v>
      </c>
      <c r="B577" s="0" t="n">
        <v>0.380677</v>
      </c>
      <c r="C577" s="0" t="n">
        <v>1.001767</v>
      </c>
      <c r="D577" s="0" t="n">
        <v>1.598042</v>
      </c>
      <c r="E577" s="0" t="n">
        <v>1.090499</v>
      </c>
      <c r="F577" s="0" t="n">
        <v>0.117307</v>
      </c>
      <c r="G577" s="0" t="n">
        <f aca="false">12*Inputs!$B$6*(MIN(1,$H$50*$C577)*(ic*Inputs!$C$6+pS+fee_fx*Inputs!$D$6-cost_acc-cost_wd*Inputs!$E$6*$E577-cost_fx*Inputs!$D$6-$F577)+(1-MIN(1,$H$50*$C577))*(1-MIN(1,Inputs!$G$6*$D577)*churn_nonbuyers)*(ic*Inputs!$C$6+fee_wd*Inputs!$E$6*(1-$B577)+fee_fx*Inputs!$D$6-cost_acc-cost_wd*Inputs!$E$6*(1-$B577)-cost_fx*Inputs!$D$6))</f>
        <v>193062.007178748</v>
      </c>
      <c r="H577" s="0" t="n">
        <f aca="false">12*Inputs!$B$7*(MIN(1,$H$51*$C577)*(ic*Inputs!$C$7+pE+fee_fx*Inputs!$D$7-cost_acc-cost_wd*Inputs!$E$7*$E577-cost_fx*Inputs!$D$7-$F577)+(1-MIN(1,$H$51*$C577))*(1-MIN(1,Inputs!$G$7*$D577)*churn_nonbuyers)*(ic*Inputs!$C$7+fee_wd*Inputs!$E$7*(1-$B577)+fee_fx*Inputs!$D$7-cost_acc-cost_wd*Inputs!$E$7*(1-$B577)-cost_fx*Inputs!$D$7))</f>
        <v>400250.951312423</v>
      </c>
      <c r="I577" s="0" t="n">
        <f aca="false">12*Inputs!$B$8*(MIN(1,$H$52*$C577)*(ic*Inputs!$C$8+pT-cost_acc-cost_wd*Inputs!$E$8-cost_fx*Inputs!$D$8-cost_ins)+(1-MIN(1,$H$52*$C577))*(1-MIN(1,Inputs!$G$8*$D577)*churn_nonbuyers)*(ic*Inputs!$C$8+fee_wd*Inputs!$E$8*(1-$B577)+fee_fx*Inputs!$D$8-cost_acc-cost_wd*Inputs!$E$8*(1-$B577)-cost_fx*Inputs!$D$8))</f>
        <v>144398.702448</v>
      </c>
      <c r="J577" s="0" t="n">
        <f aca="false">G577+H577+I577-fixed</f>
        <v>37711.6609391711</v>
      </c>
      <c r="K577" s="0" t="n">
        <f aca="false">12*Inputs!$B$6*(1-MIN(1,Inputs!$G$6*$D577)*churn_nonbuyers)*(ic*Inputs!$C$6+fee_wd*Inputs!$E$6*(1-$B577)+fee_fx*Inputs!$D$6-cost_acc-cost_wd*Inputs!$E$6*(1-$B577)-cost_fx*Inputs!$D$6)</f>
        <v>135054.281047925</v>
      </c>
      <c r="L577" s="0" t="n">
        <f aca="false">12*Inputs!$B$7*(1-MIN(1,Inputs!$G$7*$D577)*churn_nonbuyers)*(ic*Inputs!$C$7+fee_wd*Inputs!$E$7*(1-$B577)+fee_fx*Inputs!$D$7-cost_acc-cost_wd*Inputs!$E$7*(1-$B577)-cost_fx*Inputs!$D$7)</f>
        <v>331680.615412755</v>
      </c>
      <c r="M577" s="0" t="n">
        <f aca="false">12*Inputs!$B$8*(1-MIN(1,Inputs!$G$8*$D577)*churn_nonbuyers)*(ic*Inputs!$C$8+fee_wd*Inputs!$E$8*(1-$B577)+fee_fx*Inputs!$D$8-cost_acc-cost_wd*Inputs!$E$8*(1-$B577)-cost_fx*Inputs!$D$8)</f>
        <v>0</v>
      </c>
      <c r="N577" s="0" t="n">
        <f aca="false">K577+L577+I577-fixed</f>
        <v>-88866.4010913202</v>
      </c>
      <c r="O577" s="0" t="n">
        <f aca="false">K577+L577+M577-fixed</f>
        <v>-233265.10353932</v>
      </c>
      <c r="P577" s="0" t="n">
        <f aca="false">12*Inputs!$B$6*(1-MIN(1,Inputs!$F$6*$D577))*(ic*Inputs!$C$6+flat_fee-cost_acc-cost_wd*Inputs!$E$6*$E577-cost_fx*Inputs!$D$6)+12*Inputs!$B$7*(1-MIN(1,Inputs!$F$7*$D577))*(ic*Inputs!$C$7+flat_fee-cost_acc-cost_wd*Inputs!$E$7*$E577-cost_fx*Inputs!$D$7)+12*Inputs!$B$8*(1-MIN(1,Inputs!$F$8*$D577))*(ic*Inputs!$C$8+flat_fee-cost_acc-cost_wd*Inputs!$E$8*$E577-cost_fx*Inputs!$D$8)-fixed</f>
        <v>-292886.86826608</v>
      </c>
    </row>
    <row r="578" customFormat="false" ht="15" hidden="false" customHeight="false" outlineLevel="0" collapsed="false">
      <c r="A578" s="0" t="n">
        <v>513</v>
      </c>
      <c r="B578" s="0" t="n">
        <v>0.296329</v>
      </c>
      <c r="C578" s="0" t="n">
        <v>0.922848</v>
      </c>
      <c r="D578" s="0" t="n">
        <v>1.144577</v>
      </c>
      <c r="E578" s="0" t="n">
        <v>1.39585</v>
      </c>
      <c r="F578" s="0" t="n">
        <v>0.106761</v>
      </c>
      <c r="G578" s="0" t="n">
        <f aca="false">12*Inputs!$B$6*(MIN(1,$H$50*$C578)*(ic*Inputs!$C$6+pS+fee_fx*Inputs!$D$6-cost_acc-cost_wd*Inputs!$E$6*$E578-cost_fx*Inputs!$D$6-$F578)+(1-MIN(1,$H$50*$C578))*(1-MIN(1,Inputs!$G$6*$D578)*churn_nonbuyers)*(ic*Inputs!$C$6+fee_wd*Inputs!$E$6*(1-$B578)+fee_fx*Inputs!$D$6-cost_acc-cost_wd*Inputs!$E$6*(1-$B578)-cost_fx*Inputs!$D$6))</f>
        <v>195911.839153045</v>
      </c>
      <c r="H578" s="0" t="n">
        <f aca="false">12*Inputs!$B$7*(MIN(1,$H$51*$C578)*(ic*Inputs!$C$7+pE+fee_fx*Inputs!$D$7-cost_acc-cost_wd*Inputs!$E$7*$E578-cost_fx*Inputs!$D$7-$F578)+(1-MIN(1,$H$51*$C578))*(1-MIN(1,Inputs!$G$7*$D578)*churn_nonbuyers)*(ic*Inputs!$C$7+fee_wd*Inputs!$E$7*(1-$B578)+fee_fx*Inputs!$D$7-cost_acc-cost_wd*Inputs!$E$7*(1-$B578)-cost_fx*Inputs!$D$7))</f>
        <v>373336.35906985</v>
      </c>
      <c r="I578" s="0" t="n">
        <f aca="false">12*Inputs!$B$8*(MIN(1,$H$52*$C578)*(ic*Inputs!$C$8+pT-cost_acc-cost_wd*Inputs!$E$8-cost_fx*Inputs!$D$8-cost_ins)+(1-MIN(1,$H$52*$C578))*(1-MIN(1,Inputs!$G$8*$D578)*churn_nonbuyers)*(ic*Inputs!$C$8+fee_wd*Inputs!$E$8*(1-$B578)+fee_fx*Inputs!$D$8-cost_acc-cost_wd*Inputs!$E$8*(1-$B578)-cost_fx*Inputs!$D$8))</f>
        <v>154992.43137501</v>
      </c>
      <c r="J578" s="0" t="n">
        <f aca="false">G578+H578+I578-fixed</f>
        <v>24240.6295979042</v>
      </c>
      <c r="K578" s="0" t="n">
        <f aca="false">12*Inputs!$B$6*(1-MIN(1,Inputs!$G$6*$D578)*churn_nonbuyers)*(ic*Inputs!$C$6+fee_wd*Inputs!$E$6*(1-$B578)+fee_fx*Inputs!$D$6-cost_acc-cost_wd*Inputs!$E$6*(1-$B578)-cost_fx*Inputs!$D$6)</f>
        <v>149833.321616398</v>
      </c>
      <c r="L578" s="0" t="n">
        <f aca="false">12*Inputs!$B$7*(1-MIN(1,Inputs!$G$7*$D578)*churn_nonbuyers)*(ic*Inputs!$C$7+fee_wd*Inputs!$E$7*(1-$B578)+fee_fx*Inputs!$D$7-cost_acc-cost_wd*Inputs!$E$7*(1-$B578)-cost_fx*Inputs!$D$7)</f>
        <v>348149.040873839</v>
      </c>
      <c r="M578" s="0" t="n">
        <f aca="false">12*Inputs!$B$8*(1-MIN(1,Inputs!$G$8*$D578)*churn_nonbuyers)*(ic*Inputs!$C$8+fee_wd*Inputs!$E$8*(1-$B578)+fee_fx*Inputs!$D$8-cost_acc-cost_wd*Inputs!$E$8*(1-$B578)-cost_fx*Inputs!$D$8)</f>
        <v>62059.4126631888</v>
      </c>
      <c r="N578" s="0" t="n">
        <f aca="false">K578+L578+I578-fixed</f>
        <v>-47025.206134754</v>
      </c>
      <c r="O578" s="0" t="n">
        <f aca="false">K578+L578+M578-fixed</f>
        <v>-139958.224846575</v>
      </c>
      <c r="P578" s="0" t="n">
        <f aca="false">12*Inputs!$B$6*(1-MIN(1,Inputs!$F$6*$D578))*(ic*Inputs!$C$6+flat_fee-cost_acc-cost_wd*Inputs!$E$6*$E578-cost_fx*Inputs!$D$6)+12*Inputs!$B$7*(1-MIN(1,Inputs!$F$7*$D578))*(ic*Inputs!$C$7+flat_fee-cost_acc-cost_wd*Inputs!$E$7*$E578-cost_fx*Inputs!$D$7)+12*Inputs!$B$8*(1-MIN(1,Inputs!$F$8*$D578))*(ic*Inputs!$C$8+flat_fee-cost_acc-cost_wd*Inputs!$E$8*$E578-cost_fx*Inputs!$D$8)-fixed</f>
        <v>-168330.825148</v>
      </c>
    </row>
    <row r="579" customFormat="false" ht="15" hidden="false" customHeight="false" outlineLevel="0" collapsed="false">
      <c r="A579" s="0" t="n">
        <v>514</v>
      </c>
      <c r="B579" s="0" t="n">
        <v>0.375635</v>
      </c>
      <c r="C579" s="0" t="n">
        <v>0.9712</v>
      </c>
      <c r="D579" s="0" t="n">
        <v>0.921257</v>
      </c>
      <c r="E579" s="0" t="n">
        <v>1.108777</v>
      </c>
      <c r="F579" s="0" t="n">
        <v>0.118566</v>
      </c>
      <c r="G579" s="0" t="n">
        <f aca="false">12*Inputs!$B$6*(MIN(1,$H$50*$C579)*(ic*Inputs!$C$6+pS+fee_fx*Inputs!$D$6-cost_acc-cost_wd*Inputs!$E$6*$E579-cost_fx*Inputs!$D$6-$F579)+(1-MIN(1,$H$50*$C579))*(1-MIN(1,Inputs!$G$6*$D579)*churn_nonbuyers)*(ic*Inputs!$C$6+fee_wd*Inputs!$E$6*(1-$B579)+fee_fx*Inputs!$D$6-cost_acc-cost_wd*Inputs!$E$6*(1-$B579)-cost_fx*Inputs!$D$6))</f>
        <v>196074.728818013</v>
      </c>
      <c r="H579" s="0" t="n">
        <f aca="false">12*Inputs!$B$7*(MIN(1,$H$51*$C579)*(ic*Inputs!$C$7+pE+fee_fx*Inputs!$D$7-cost_acc-cost_wd*Inputs!$E$7*$E579-cost_fx*Inputs!$D$7-$F579)+(1-MIN(1,$H$51*$C579))*(1-MIN(1,Inputs!$G$7*$D579)*churn_nonbuyers)*(ic*Inputs!$C$7+fee_wd*Inputs!$E$7*(1-$B579)+fee_fx*Inputs!$D$7-cost_acc-cost_wd*Inputs!$E$7*(1-$B579)-cost_fx*Inputs!$D$7))</f>
        <v>400800.494048591</v>
      </c>
      <c r="I579" s="0" t="n">
        <f aca="false">12*Inputs!$B$8*(MIN(1,$H$52*$C579)*(ic*Inputs!$C$8+pT-cost_acc-cost_wd*Inputs!$E$8-cost_fx*Inputs!$D$8-cost_ins)+(1-MIN(1,$H$52*$C579))*(1-MIN(1,Inputs!$G$8*$D579)*churn_nonbuyers)*(ic*Inputs!$C$8+fee_wd*Inputs!$E$8*(1-$B579)+fee_fx*Inputs!$D$8-cost_acc-cost_wd*Inputs!$E$8*(1-$B579)-cost_fx*Inputs!$D$8))</f>
        <v>175052.802843757</v>
      </c>
      <c r="J579" s="0" t="n">
        <f aca="false">G579+H579+I579-fixed</f>
        <v>71928.0257103614</v>
      </c>
      <c r="K579" s="0" t="n">
        <f aca="false">12*Inputs!$B$6*(1-MIN(1,Inputs!$G$6*$D579)*churn_nonbuyers)*(ic*Inputs!$C$6+fee_wd*Inputs!$E$6*(1-$B579)+fee_fx*Inputs!$D$6-cost_acc-cost_wd*Inputs!$E$6*(1-$B579)-cost_fx*Inputs!$D$6)</f>
        <v>140713.895327004</v>
      </c>
      <c r="L579" s="0" t="n">
        <f aca="false">12*Inputs!$B$7*(1-MIN(1,Inputs!$G$7*$D579)*churn_nonbuyers)*(ic*Inputs!$C$7+fee_wd*Inputs!$E$7*(1-$B579)+fee_fx*Inputs!$D$7-cost_acc-cost_wd*Inputs!$E$7*(1-$B579)-cost_fx*Inputs!$D$7)</f>
        <v>339459.998860202</v>
      </c>
      <c r="M579" s="0" t="n">
        <f aca="false">12*Inputs!$B$8*(1-MIN(1,Inputs!$G$8*$D579)*churn_nonbuyers)*(ic*Inputs!$C$8+fee_wd*Inputs!$E$8*(1-$B579)+fee_fx*Inputs!$D$8-cost_acc-cost_wd*Inputs!$E$8*(1-$B579)-cost_fx*Inputs!$D$8)</f>
        <v>109508.214779352</v>
      </c>
      <c r="N579" s="0" t="n">
        <f aca="false">K579+L579+I579-fixed</f>
        <v>-44773.3029690363</v>
      </c>
      <c r="O579" s="0" t="n">
        <f aca="false">K579+L579+M579-fixed</f>
        <v>-110317.891033442</v>
      </c>
      <c r="P579" s="0" t="n">
        <f aca="false">12*Inputs!$B$6*(1-MIN(1,Inputs!$F$6*$D579))*(ic*Inputs!$C$6+flat_fee-cost_acc-cost_wd*Inputs!$E$6*$E579-cost_fx*Inputs!$D$6)+12*Inputs!$B$7*(1-MIN(1,Inputs!$F$7*$D579))*(ic*Inputs!$C$7+flat_fee-cost_acc-cost_wd*Inputs!$E$7*$E579-cost_fx*Inputs!$D$7)+12*Inputs!$B$8*(1-MIN(1,Inputs!$F$8*$D579))*(ic*Inputs!$C$8+flat_fee-cost_acc-cost_wd*Inputs!$E$8*$E579-cost_fx*Inputs!$D$8)-fixed</f>
        <v>65830.0159493601</v>
      </c>
    </row>
    <row r="580" customFormat="false" ht="15" hidden="false" customHeight="false" outlineLevel="0" collapsed="false">
      <c r="A580" s="0" t="n">
        <v>515</v>
      </c>
      <c r="B580" s="0" t="n">
        <v>0.452438</v>
      </c>
      <c r="C580" s="0" t="n">
        <v>0.906915</v>
      </c>
      <c r="D580" s="0" t="n">
        <v>1.351145</v>
      </c>
      <c r="E580" s="0" t="n">
        <v>1.121226</v>
      </c>
      <c r="F580" s="0" t="n">
        <v>0.385581</v>
      </c>
      <c r="G580" s="0" t="n">
        <f aca="false">12*Inputs!$B$6*(MIN(1,$H$50*$C580)*(ic*Inputs!$C$6+pS+fee_fx*Inputs!$D$6-cost_acc-cost_wd*Inputs!$E$6*$E580-cost_fx*Inputs!$D$6-$F580)+(1-MIN(1,$H$50*$C580))*(1-MIN(1,Inputs!$G$6*$D580)*churn_nonbuyers)*(ic*Inputs!$C$6+fee_wd*Inputs!$E$6*(1-$B580)+fee_fx*Inputs!$D$6-cost_acc-cost_wd*Inputs!$E$6*(1-$B580)-cost_fx*Inputs!$D$6))</f>
        <v>174065.991639186</v>
      </c>
      <c r="H580" s="0" t="n">
        <f aca="false">12*Inputs!$B$7*(MIN(1,$H$51*$C580)*(ic*Inputs!$C$7+pE+fee_fx*Inputs!$D$7-cost_acc-cost_wd*Inputs!$E$7*$E580-cost_fx*Inputs!$D$7-$F580)+(1-MIN(1,$H$51*$C580))*(1-MIN(1,Inputs!$G$7*$D580)*churn_nonbuyers)*(ic*Inputs!$C$7+fee_wd*Inputs!$E$7*(1-$B580)+fee_fx*Inputs!$D$7-cost_acc-cost_wd*Inputs!$E$7*(1-$B580)-cost_fx*Inputs!$D$7))</f>
        <v>371860.305461527</v>
      </c>
      <c r="I580" s="0" t="n">
        <f aca="false">12*Inputs!$B$8*(MIN(1,$H$52*$C580)*(ic*Inputs!$C$8+pT-cost_acc-cost_wd*Inputs!$E$8-cost_fx*Inputs!$D$8-cost_ins)+(1-MIN(1,$H$52*$C580))*(1-MIN(1,Inputs!$G$8*$D580)*churn_nonbuyers)*(ic*Inputs!$C$8+fee_wd*Inputs!$E$8*(1-$B580)+fee_fx*Inputs!$D$8-cost_acc-cost_wd*Inputs!$E$8*(1-$B580)-cost_fx*Inputs!$D$8))</f>
        <v>136756.366141242</v>
      </c>
      <c r="J580" s="0" t="n">
        <f aca="false">G580+H580+I580-fixed</f>
        <v>-17317.3367580448</v>
      </c>
      <c r="K580" s="0" t="n">
        <f aca="false">12*Inputs!$B$6*(1-MIN(1,Inputs!$G$6*$D580)*churn_nonbuyers)*(ic*Inputs!$C$6+fee_wd*Inputs!$E$6*(1-$B580)+fee_fx*Inputs!$D$6-cost_acc-cost_wd*Inputs!$E$6*(1-$B580)-cost_fx*Inputs!$D$6)</f>
        <v>127230.813658872</v>
      </c>
      <c r="L580" s="0" t="n">
        <f aca="false">12*Inputs!$B$7*(1-MIN(1,Inputs!$G$7*$D580)*churn_nonbuyers)*(ic*Inputs!$C$7+fee_wd*Inputs!$E$7*(1-$B580)+fee_fx*Inputs!$D$7-cost_acc-cost_wd*Inputs!$E$7*(1-$B580)-cost_fx*Inputs!$D$7)</f>
        <v>324346.334435323</v>
      </c>
      <c r="M580" s="0" t="n">
        <f aca="false">12*Inputs!$B$8*(1-MIN(1,Inputs!$G$8*$D580)*churn_nonbuyers)*(ic*Inputs!$C$8+fee_wd*Inputs!$E$8*(1-$B580)+fee_fx*Inputs!$D$8-cost_acc-cost_wd*Inputs!$E$8*(1-$B580)-cost_fx*Inputs!$D$8)</f>
        <v>16513.360274736</v>
      </c>
      <c r="N580" s="0" t="n">
        <f aca="false">K580+L580+I580-fixed</f>
        <v>-111666.485764562</v>
      </c>
      <c r="O580" s="0" t="n">
        <f aca="false">K580+L580+M580-fixed</f>
        <v>-231909.491631069</v>
      </c>
      <c r="P580" s="0" t="n">
        <f aca="false">12*Inputs!$B$6*(1-MIN(1,Inputs!$F$6*$D580))*(ic*Inputs!$C$6+flat_fee-cost_acc-cost_wd*Inputs!$E$6*$E580-cost_fx*Inputs!$D$6)+12*Inputs!$B$7*(1-MIN(1,Inputs!$F$7*$D580))*(ic*Inputs!$C$7+flat_fee-cost_acc-cost_wd*Inputs!$E$7*$E580-cost_fx*Inputs!$D$7)+12*Inputs!$B$8*(1-MIN(1,Inputs!$F$8*$D580))*(ic*Inputs!$C$8+flat_fee-cost_acc-cost_wd*Inputs!$E$8*$E580-cost_fx*Inputs!$D$8)-fixed</f>
        <v>-169701.8326552</v>
      </c>
    </row>
    <row r="581" customFormat="false" ht="15" hidden="false" customHeight="false" outlineLevel="0" collapsed="false">
      <c r="A581" s="0" t="n">
        <v>516</v>
      </c>
      <c r="B581" s="0" t="n">
        <v>0.337289</v>
      </c>
      <c r="C581" s="0" t="n">
        <v>1.03058</v>
      </c>
      <c r="D581" s="0" t="n">
        <v>1.273766</v>
      </c>
      <c r="E581" s="0" t="n">
        <v>1.193367</v>
      </c>
      <c r="F581" s="0" t="n">
        <v>0.136252</v>
      </c>
      <c r="G581" s="0" t="n">
        <f aca="false">12*Inputs!$B$6*(MIN(1,$H$50*$C581)*(ic*Inputs!$C$6+pS+fee_fx*Inputs!$D$6-cost_acc-cost_wd*Inputs!$E$6*$E581-cost_fx*Inputs!$D$6-$F581)+(1-MIN(1,$H$50*$C581))*(1-MIN(1,Inputs!$G$6*$D581)*churn_nonbuyers)*(ic*Inputs!$C$6+fee_wd*Inputs!$E$6*(1-$B581)+fee_fx*Inputs!$D$6-cost_acc-cost_wd*Inputs!$E$6*(1-$B581)-cost_fx*Inputs!$D$6))</f>
        <v>199389.37498806</v>
      </c>
      <c r="H581" s="0" t="n">
        <f aca="false">12*Inputs!$B$7*(MIN(1,$H$51*$C581)*(ic*Inputs!$C$7+pE+fee_fx*Inputs!$D$7-cost_acc-cost_wd*Inputs!$E$7*$E581-cost_fx*Inputs!$D$7-$F581)+(1-MIN(1,$H$51*$C581))*(1-MIN(1,Inputs!$G$7*$D581)*churn_nonbuyers)*(ic*Inputs!$C$7+fee_wd*Inputs!$E$7*(1-$B581)+fee_fx*Inputs!$D$7-cost_acc-cost_wd*Inputs!$E$7*(1-$B581)-cost_fx*Inputs!$D$7))</f>
        <v>394409.814025403</v>
      </c>
      <c r="I581" s="0" t="n">
        <f aca="false">12*Inputs!$B$8*(MIN(1,$H$52*$C581)*(ic*Inputs!$C$8+pT-cost_acc-cost_wd*Inputs!$E$8-cost_fx*Inputs!$D$8-cost_ins)+(1-MIN(1,$H$52*$C581))*(1-MIN(1,Inputs!$G$8*$D581)*churn_nonbuyers)*(ic*Inputs!$C$8+fee_wd*Inputs!$E$8*(1-$B581)+fee_fx*Inputs!$D$8-cost_acc-cost_wd*Inputs!$E$8*(1-$B581)-cost_fx*Inputs!$D$8))</f>
        <v>157917.013574333</v>
      </c>
      <c r="J581" s="0" t="n">
        <f aca="false">G581+H581+I581-fixed</f>
        <v>51716.2025877957</v>
      </c>
      <c r="K581" s="0" t="n">
        <f aca="false">12*Inputs!$B$6*(1-MIN(1,Inputs!$G$6*$D581)*churn_nonbuyers)*(ic*Inputs!$C$6+fee_wd*Inputs!$E$6*(1-$B581)+fee_fx*Inputs!$D$6-cost_acc-cost_wd*Inputs!$E$6*(1-$B581)-cost_fx*Inputs!$D$6)</f>
        <v>143284.138994693</v>
      </c>
      <c r="L581" s="0" t="n">
        <f aca="false">12*Inputs!$B$7*(1-MIN(1,Inputs!$G$7*$D581)*churn_nonbuyers)*(ic*Inputs!$C$7+fee_wd*Inputs!$E$7*(1-$B581)+fee_fx*Inputs!$D$7-cost_acc-cost_wd*Inputs!$E$7*(1-$B581)-cost_fx*Inputs!$D$7)</f>
        <v>341078.900228816</v>
      </c>
      <c r="M581" s="0" t="n">
        <f aca="false">12*Inputs!$B$8*(1-MIN(1,Inputs!$G$8*$D581)*churn_nonbuyers)*(ic*Inputs!$C$8+fee_wd*Inputs!$E$8*(1-$B581)+fee_fx*Inputs!$D$8-cost_acc-cost_wd*Inputs!$E$8*(1-$B581)-cost_fx*Inputs!$D$8)</f>
        <v>33615.5482685664</v>
      </c>
      <c r="N581" s="0" t="n">
        <f aca="false">K581+L581+I581-fixed</f>
        <v>-57719.9472021585</v>
      </c>
      <c r="O581" s="0" t="n">
        <f aca="false">K581+L581+M581-fixed</f>
        <v>-182021.412507925</v>
      </c>
      <c r="P581" s="0" t="n">
        <f aca="false">12*Inputs!$B$6*(1-MIN(1,Inputs!$F$6*$D581))*(ic*Inputs!$C$6+flat_fee-cost_acc-cost_wd*Inputs!$E$6*$E581-cost_fx*Inputs!$D$6)+12*Inputs!$B$7*(1-MIN(1,Inputs!$F$7*$D581))*(ic*Inputs!$C$7+flat_fee-cost_acc-cost_wd*Inputs!$E$7*$E581-cost_fx*Inputs!$D$7)+12*Inputs!$B$8*(1-MIN(1,Inputs!$F$8*$D581))*(ic*Inputs!$C$8+flat_fee-cost_acc-cost_wd*Inputs!$E$8*$E581-cost_fx*Inputs!$D$8)-fixed</f>
        <v>-154741.90241872</v>
      </c>
    </row>
    <row r="582" customFormat="false" ht="15" hidden="false" customHeight="false" outlineLevel="0" collapsed="false">
      <c r="A582" s="0" t="n">
        <v>517</v>
      </c>
      <c r="B582" s="0" t="n">
        <v>0.236805</v>
      </c>
      <c r="C582" s="0" t="n">
        <v>0.917833</v>
      </c>
      <c r="D582" s="0" t="n">
        <v>1.34877</v>
      </c>
      <c r="E582" s="0" t="n">
        <v>1.027851</v>
      </c>
      <c r="F582" s="0" t="n">
        <v>0.163121</v>
      </c>
      <c r="G582" s="0" t="n">
        <f aca="false">12*Inputs!$B$6*(MIN(1,$H$50*$C582)*(ic*Inputs!$C$6+pS+fee_fx*Inputs!$D$6-cost_acc-cost_wd*Inputs!$E$6*$E582-cost_fx*Inputs!$D$6-$F582)+(1-MIN(1,$H$50*$C582))*(1-MIN(1,Inputs!$G$6*$D582)*churn_nonbuyers)*(ic*Inputs!$C$6+fee_wd*Inputs!$E$6*(1-$B582)+fee_fx*Inputs!$D$6-cost_acc-cost_wd*Inputs!$E$6*(1-$B582)-cost_fx*Inputs!$D$6))</f>
        <v>208154.643939361</v>
      </c>
      <c r="H582" s="0" t="n">
        <f aca="false">12*Inputs!$B$7*(MIN(1,$H$51*$C582)*(ic*Inputs!$C$7+pE+fee_fx*Inputs!$D$7-cost_acc-cost_wd*Inputs!$E$7*$E582-cost_fx*Inputs!$D$7-$F582)+(1-MIN(1,$H$51*$C582))*(1-MIN(1,Inputs!$G$7*$D582)*churn_nonbuyers)*(ic*Inputs!$C$7+fee_wd*Inputs!$E$7*(1-$B582)+fee_fx*Inputs!$D$7-cost_acc-cost_wd*Inputs!$E$7*(1-$B582)-cost_fx*Inputs!$D$7))</f>
        <v>412937.4230983</v>
      </c>
      <c r="I582" s="0" t="n">
        <f aca="false">12*Inputs!$B$8*(MIN(1,$H$52*$C582)*(ic*Inputs!$C$8+pT-cost_acc-cost_wd*Inputs!$E$8-cost_fx*Inputs!$D$8-cost_ins)+(1-MIN(1,$H$52*$C582))*(1-MIN(1,Inputs!$G$8*$D582)*churn_nonbuyers)*(ic*Inputs!$C$8+fee_wd*Inputs!$E$8*(1-$B582)+fee_fx*Inputs!$D$8-cost_acc-cost_wd*Inputs!$E$8*(1-$B582)-cost_fx*Inputs!$D$8))</f>
        <v>138591.730431485</v>
      </c>
      <c r="J582" s="0" t="n">
        <f aca="false">G582+H582+I582-fixed</f>
        <v>59683.7974691459</v>
      </c>
      <c r="K582" s="0" t="n">
        <f aca="false">12*Inputs!$B$6*(1-MIN(1,Inputs!$G$6*$D582)*churn_nonbuyers)*(ic*Inputs!$C$6+fee_wd*Inputs!$E$6*(1-$B582)+fee_fx*Inputs!$D$6-cost_acc-cost_wd*Inputs!$E$6*(1-$B582)-cost_fx*Inputs!$D$6)</f>
        <v>156204.12585492</v>
      </c>
      <c r="L582" s="0" t="n">
        <f aca="false">12*Inputs!$B$7*(1-MIN(1,Inputs!$G$7*$D582)*churn_nonbuyers)*(ic*Inputs!$C$7+fee_wd*Inputs!$E$7*(1-$B582)+fee_fx*Inputs!$D$7-cost_acc-cost_wd*Inputs!$E$7*(1-$B582)-cost_fx*Inputs!$D$7)</f>
        <v>354165.146552952</v>
      </c>
      <c r="M582" s="0" t="n">
        <f aca="false">12*Inputs!$B$8*(1-MIN(1,Inputs!$G$8*$D582)*churn_nonbuyers)*(ic*Inputs!$C$8+fee_wd*Inputs!$E$8*(1-$B582)+fee_fx*Inputs!$D$8-cost_acc-cost_wd*Inputs!$E$8*(1-$B582)-cost_fx*Inputs!$D$8)</f>
        <v>17598.07852296</v>
      </c>
      <c r="N582" s="0" t="n">
        <f aca="false">K582+L582+I582-fixed</f>
        <v>-51038.9971606426</v>
      </c>
      <c r="O582" s="0" t="n">
        <f aca="false">K582+L582+M582-fixed</f>
        <v>-172032.649069168</v>
      </c>
      <c r="P582" s="0" t="n">
        <f aca="false">12*Inputs!$B$6*(1-MIN(1,Inputs!$F$6*$D582))*(ic*Inputs!$C$6+flat_fee-cost_acc-cost_wd*Inputs!$E$6*$E582-cost_fx*Inputs!$D$6)+12*Inputs!$B$7*(1-MIN(1,Inputs!$F$7*$D582))*(ic*Inputs!$C$7+flat_fee-cost_acc-cost_wd*Inputs!$E$7*$E582-cost_fx*Inputs!$D$7)+12*Inputs!$B$8*(1-MIN(1,Inputs!$F$8*$D582))*(ic*Inputs!$C$8+flat_fee-cost_acc-cost_wd*Inputs!$E$8*$E582-cost_fx*Inputs!$D$8)-fixed</f>
        <v>-135909.5381752</v>
      </c>
    </row>
    <row r="583" customFormat="false" ht="15" hidden="false" customHeight="false" outlineLevel="0" collapsed="false">
      <c r="A583" s="0" t="n">
        <v>518</v>
      </c>
      <c r="B583" s="0" t="n">
        <v>0.360869</v>
      </c>
      <c r="C583" s="0" t="n">
        <v>0.796981</v>
      </c>
      <c r="D583" s="0" t="n">
        <v>0.791829</v>
      </c>
      <c r="E583" s="0" t="n">
        <v>1.311641</v>
      </c>
      <c r="F583" s="0" t="n">
        <v>0.088142</v>
      </c>
      <c r="G583" s="0" t="n">
        <f aca="false">12*Inputs!$B$6*(MIN(1,$H$50*$C583)*(ic*Inputs!$C$6+pS+fee_fx*Inputs!$D$6-cost_acc-cost_wd*Inputs!$E$6*$E583-cost_fx*Inputs!$D$6-$F583)+(1-MIN(1,$H$50*$C583))*(1-MIN(1,Inputs!$G$6*$D583)*churn_nonbuyers)*(ic*Inputs!$C$6+fee_wd*Inputs!$E$6*(1-$B583)+fee_fx*Inputs!$D$6-cost_acc-cost_wd*Inputs!$E$6*(1-$B583)-cost_fx*Inputs!$D$6))</f>
        <v>185783.031671157</v>
      </c>
      <c r="H583" s="0" t="n">
        <f aca="false">12*Inputs!$B$7*(MIN(1,$H$51*$C583)*(ic*Inputs!$C$7+pE+fee_fx*Inputs!$D$7-cost_acc-cost_wd*Inputs!$E$7*$E583-cost_fx*Inputs!$D$7-$F583)+(1-MIN(1,$H$51*$C583))*(1-MIN(1,Inputs!$G$7*$D583)*churn_nonbuyers)*(ic*Inputs!$C$7+fee_wd*Inputs!$E$7*(1-$B583)+fee_fx*Inputs!$D$7-cost_acc-cost_wd*Inputs!$E$7*(1-$B583)-cost_fx*Inputs!$D$7))</f>
        <v>374905.611835283</v>
      </c>
      <c r="I583" s="0" t="n">
        <f aca="false">12*Inputs!$B$8*(MIN(1,$H$52*$C583)*(ic*Inputs!$C$8+pT-cost_acc-cost_wd*Inputs!$E$8-cost_fx*Inputs!$D$8-cost_ins)+(1-MIN(1,$H$52*$C583))*(1-MIN(1,Inputs!$G$8*$D583)*churn_nonbuyers)*(ic*Inputs!$C$8+fee_wd*Inputs!$E$8*(1-$B583)+fee_fx*Inputs!$D$8-cost_acc-cost_wd*Inputs!$E$8*(1-$B583)-cost_fx*Inputs!$D$8))</f>
        <v>175786.566287841</v>
      </c>
      <c r="J583" s="0" t="n">
        <f aca="false">G583+H583+I583-fixed</f>
        <v>36475.2097942804</v>
      </c>
      <c r="K583" s="0" t="n">
        <f aca="false">12*Inputs!$B$6*(1-MIN(1,Inputs!$G$6*$D583)*churn_nonbuyers)*(ic*Inputs!$C$6+fee_wd*Inputs!$E$6*(1-$B583)+fee_fx*Inputs!$D$6-cost_acc-cost_wd*Inputs!$E$6*(1-$B583)-cost_fx*Inputs!$D$6)</f>
        <v>143710.602763687</v>
      </c>
      <c r="L583" s="0" t="n">
        <f aca="false">12*Inputs!$B$7*(1-MIN(1,Inputs!$G$7*$D583)*churn_nonbuyers)*(ic*Inputs!$C$7+fee_wd*Inputs!$E$7*(1-$B583)+fee_fx*Inputs!$D$7-cost_acc-cost_wd*Inputs!$E$7*(1-$B583)-cost_fx*Inputs!$D$7)</f>
        <v>342891.325466212</v>
      </c>
      <c r="M583" s="0" t="n">
        <f aca="false">12*Inputs!$B$8*(1-MIN(1,Inputs!$G$8*$D583)*churn_nonbuyers)*(ic*Inputs!$C$8+fee_wd*Inputs!$E$8*(1-$B583)+fee_fx*Inputs!$D$8-cost_acc-cost_wd*Inputs!$E$8*(1-$B583)-cost_fx*Inputs!$D$8)</f>
        <v>137762.281803874</v>
      </c>
      <c r="N583" s="0" t="n">
        <f aca="false">K583+L583+I583-fixed</f>
        <v>-37611.5054822599</v>
      </c>
      <c r="O583" s="0" t="n">
        <f aca="false">K583+L583+M583-fixed</f>
        <v>-75635.7899662268</v>
      </c>
      <c r="P583" s="0" t="n">
        <f aca="false">12*Inputs!$B$6*(1-MIN(1,Inputs!$F$6*$D583))*(ic*Inputs!$C$6+flat_fee-cost_acc-cost_wd*Inputs!$E$6*$E583-cost_fx*Inputs!$D$6)+12*Inputs!$B$7*(1-MIN(1,Inputs!$F$7*$D583))*(ic*Inputs!$C$7+flat_fee-cost_acc-cost_wd*Inputs!$E$7*$E583-cost_fx*Inputs!$D$7)+12*Inputs!$B$8*(1-MIN(1,Inputs!$F$8*$D583))*(ic*Inputs!$C$8+flat_fee-cost_acc-cost_wd*Inputs!$E$8*$E583-cost_fx*Inputs!$D$8)-fixed</f>
        <v>37666.63522136</v>
      </c>
    </row>
    <row r="584" customFormat="false" ht="15" hidden="false" customHeight="false" outlineLevel="0" collapsed="false">
      <c r="A584" s="0" t="n">
        <v>519</v>
      </c>
      <c r="B584" s="0" t="n">
        <v>0.127042</v>
      </c>
      <c r="C584" s="0" t="n">
        <v>1.070785</v>
      </c>
      <c r="D584" s="0" t="n">
        <v>1.212987</v>
      </c>
      <c r="E584" s="0" t="n">
        <v>1.413032</v>
      </c>
      <c r="F584" s="0" t="n">
        <v>0.272634</v>
      </c>
      <c r="G584" s="0" t="n">
        <f aca="false">12*Inputs!$B$6*(MIN(1,$H$50*$C584)*(ic*Inputs!$C$6+pS+fee_fx*Inputs!$D$6-cost_acc-cost_wd*Inputs!$E$6*$E584-cost_fx*Inputs!$D$6-$F584)+(1-MIN(1,$H$50*$C584))*(1-MIN(1,Inputs!$G$6*$D584)*churn_nonbuyers)*(ic*Inputs!$C$6+fee_wd*Inputs!$E$6*(1-$B584)+fee_fx*Inputs!$D$6-cost_acc-cost_wd*Inputs!$E$6*(1-$B584)-cost_fx*Inputs!$D$6))</f>
        <v>219222.550162132</v>
      </c>
      <c r="H584" s="0" t="n">
        <f aca="false">12*Inputs!$B$7*(MIN(1,$H$51*$C584)*(ic*Inputs!$C$7+pE+fee_fx*Inputs!$D$7-cost_acc-cost_wd*Inputs!$E$7*$E584-cost_fx*Inputs!$D$7-$F584)+(1-MIN(1,$H$51*$C584))*(1-MIN(1,Inputs!$G$7*$D584)*churn_nonbuyers)*(ic*Inputs!$C$7+fee_wd*Inputs!$E$7*(1-$B584)+fee_fx*Inputs!$D$7-cost_acc-cost_wd*Inputs!$E$7*(1-$B584)-cost_fx*Inputs!$D$7))</f>
        <v>378029.994597096</v>
      </c>
      <c r="I584" s="0" t="n">
        <f aca="false">12*Inputs!$B$8*(MIN(1,$H$52*$C584)*(ic*Inputs!$C$8+pT-cost_acc-cost_wd*Inputs!$E$8-cost_fx*Inputs!$D$8-cost_ins)+(1-MIN(1,$H$52*$C584))*(1-MIN(1,Inputs!$G$8*$D584)*churn_nonbuyers)*(ic*Inputs!$C$8+fee_wd*Inputs!$E$8*(1-$B584)+fee_fx*Inputs!$D$8-cost_acc-cost_wd*Inputs!$E$8*(1-$B584)-cost_fx*Inputs!$D$8))</f>
        <v>166453.129659516</v>
      </c>
      <c r="J584" s="0" t="n">
        <f aca="false">G584+H584+I584-fixed</f>
        <v>63705.6744187446</v>
      </c>
      <c r="K584" s="0" t="n">
        <f aca="false">12*Inputs!$B$6*(1-MIN(1,Inputs!$G$6*$D584)*churn_nonbuyers)*(ic*Inputs!$C$6+fee_wd*Inputs!$E$6*(1-$B584)+fee_fx*Inputs!$D$6-cost_acc-cost_wd*Inputs!$E$6*(1-$B584)-cost_fx*Inputs!$D$6)</f>
        <v>172188.565160069</v>
      </c>
      <c r="L584" s="0" t="n">
        <f aca="false">12*Inputs!$B$7*(1-MIN(1,Inputs!$G$7*$D584)*churn_nonbuyers)*(ic*Inputs!$C$7+fee_wd*Inputs!$E$7*(1-$B584)+fee_fx*Inputs!$D$7-cost_acc-cost_wd*Inputs!$E$7*(1-$B584)-cost_fx*Inputs!$D$7)</f>
        <v>370899.374520041</v>
      </c>
      <c r="M584" s="0" t="n">
        <f aca="false">12*Inputs!$B$8*(1-MIN(1,Inputs!$G$8*$D584)*churn_nonbuyers)*(ic*Inputs!$C$8+fee_wd*Inputs!$E$8*(1-$B584)+fee_fx*Inputs!$D$8-cost_acc-cost_wd*Inputs!$E$8*(1-$B584)-cost_fx*Inputs!$D$8)</f>
        <v>48336.4841336544</v>
      </c>
      <c r="N584" s="0" t="n">
        <f aca="false">K584+L584+I584-fixed</f>
        <v>9541.06933962589</v>
      </c>
      <c r="O584" s="0" t="n">
        <f aca="false">K584+L584+M584-fixed</f>
        <v>-108575.576186236</v>
      </c>
      <c r="P584" s="0" t="n">
        <f aca="false">12*Inputs!$B$6*(1-MIN(1,Inputs!$F$6*$D584))*(ic*Inputs!$C$6+flat_fee-cost_acc-cost_wd*Inputs!$E$6*$E584-cost_fx*Inputs!$D$6)+12*Inputs!$B$7*(1-MIN(1,Inputs!$F$7*$D584))*(ic*Inputs!$C$7+flat_fee-cost_acc-cost_wd*Inputs!$E$7*$E584-cost_fx*Inputs!$D$7)+12*Inputs!$B$8*(1-MIN(1,Inputs!$F$8*$D584))*(ic*Inputs!$C$8+flat_fee-cost_acc-cost_wd*Inputs!$E$8*$E584-cost_fx*Inputs!$D$8)-fixed</f>
        <v>-206954.24975584</v>
      </c>
    </row>
    <row r="585" customFormat="false" ht="15" hidden="false" customHeight="false" outlineLevel="0" collapsed="false">
      <c r="A585" s="0" t="n">
        <v>520</v>
      </c>
      <c r="B585" s="0" t="n">
        <v>0.326735</v>
      </c>
      <c r="C585" s="0" t="n">
        <v>0.947257</v>
      </c>
      <c r="D585" s="0" t="n">
        <v>1.369608</v>
      </c>
      <c r="E585" s="0" t="n">
        <v>1.10325</v>
      </c>
      <c r="F585" s="0" t="n">
        <v>0.061003</v>
      </c>
      <c r="G585" s="0" t="n">
        <f aca="false">12*Inputs!$B$6*(MIN(1,$H$50*$C585)*(ic*Inputs!$C$6+pS+fee_fx*Inputs!$D$6-cost_acc-cost_wd*Inputs!$E$6*$E585-cost_fx*Inputs!$D$6-$F585)+(1-MIN(1,$H$50*$C585))*(1-MIN(1,Inputs!$G$6*$D585)*churn_nonbuyers)*(ic*Inputs!$C$6+fee_wd*Inputs!$E$6*(1-$B585)+fee_fx*Inputs!$D$6-cost_acc-cost_wd*Inputs!$E$6*(1-$B585)-cost_fx*Inputs!$D$6))</f>
        <v>199092.967986201</v>
      </c>
      <c r="H585" s="0" t="n">
        <f aca="false">12*Inputs!$B$7*(MIN(1,$H$51*$C585)*(ic*Inputs!$C$7+pE+fee_fx*Inputs!$D$7-cost_acc-cost_wd*Inputs!$E$7*$E585-cost_fx*Inputs!$D$7-$F585)+(1-MIN(1,$H$51*$C585))*(1-MIN(1,Inputs!$G$7*$D585)*churn_nonbuyers)*(ic*Inputs!$C$7+fee_wd*Inputs!$E$7*(1-$B585)+fee_fx*Inputs!$D$7-cost_acc-cost_wd*Inputs!$E$7*(1-$B585)-cost_fx*Inputs!$D$7))</f>
        <v>404309.482158927</v>
      </c>
      <c r="I585" s="0" t="n">
        <f aca="false">12*Inputs!$B$8*(MIN(1,$H$52*$C585)*(ic*Inputs!$C$8+pT-cost_acc-cost_wd*Inputs!$E$8-cost_fx*Inputs!$D$8-cost_ins)+(1-MIN(1,$H$52*$C585))*(1-MIN(1,Inputs!$G$8*$D585)*churn_nonbuyers)*(ic*Inputs!$C$8+fee_wd*Inputs!$E$8*(1-$B585)+fee_fx*Inputs!$D$8-cost_acc-cost_wd*Inputs!$E$8*(1-$B585)-cost_fx*Inputs!$D$8))</f>
        <v>140862.294084115</v>
      </c>
      <c r="J585" s="0" t="n">
        <f aca="false">G585+H585+I585-fixed</f>
        <v>44264.7442292429</v>
      </c>
      <c r="K585" s="0" t="n">
        <f aca="false">12*Inputs!$B$6*(1-MIN(1,Inputs!$G$6*$D585)*churn_nonbuyers)*(ic*Inputs!$C$6+fee_wd*Inputs!$E$6*(1-$B585)+fee_fx*Inputs!$D$6-cost_acc-cost_wd*Inputs!$E$6*(1-$B585)-cost_fx*Inputs!$D$6)</f>
        <v>143966.503223136</v>
      </c>
      <c r="L585" s="0" t="n">
        <f aca="false">12*Inputs!$B$7*(1-MIN(1,Inputs!$G$7*$D585)*churn_nonbuyers)*(ic*Inputs!$C$7+fee_wd*Inputs!$E$7*(1-$B585)+fee_fx*Inputs!$D$7-cost_acc-cost_wd*Inputs!$E$7*(1-$B585)-cost_fx*Inputs!$D$7)</f>
        <v>341516.576749882</v>
      </c>
      <c r="M585" s="0" t="n">
        <f aca="false">12*Inputs!$B$8*(1-MIN(1,Inputs!$G$8*$D585)*churn_nonbuyers)*(ic*Inputs!$C$8+fee_wd*Inputs!$E$8*(1-$B585)+fee_fx*Inputs!$D$8-cost_acc-cost_wd*Inputs!$E$8*(1-$B585)-cost_fx*Inputs!$D$8)</f>
        <v>12824.6461879681</v>
      </c>
      <c r="N585" s="0" t="n">
        <f aca="false">K585+L585+I585-fixed</f>
        <v>-73654.6259428676</v>
      </c>
      <c r="O585" s="0" t="n">
        <f aca="false">K585+L585+M585-fixed</f>
        <v>-201692.273839014</v>
      </c>
      <c r="P585" s="0" t="n">
        <f aca="false">12*Inputs!$B$6*(1-MIN(1,Inputs!$F$6*$D585))*(ic*Inputs!$C$6+flat_fee-cost_acc-cost_wd*Inputs!$E$6*$E585-cost_fx*Inputs!$D$6)+12*Inputs!$B$7*(1-MIN(1,Inputs!$F$7*$D585))*(ic*Inputs!$C$7+flat_fee-cost_acc-cost_wd*Inputs!$E$7*$E585-cost_fx*Inputs!$D$7)+12*Inputs!$B$8*(1-MIN(1,Inputs!$F$8*$D585))*(ic*Inputs!$C$8+flat_fee-cost_acc-cost_wd*Inputs!$E$8*$E585-cost_fx*Inputs!$D$8)-fixed</f>
        <v>-173405.413984</v>
      </c>
    </row>
    <row r="586" customFormat="false" ht="15" hidden="false" customHeight="false" outlineLevel="0" collapsed="false">
      <c r="A586" s="0" t="n">
        <v>521</v>
      </c>
      <c r="B586" s="0" t="n">
        <v>0.033418</v>
      </c>
      <c r="C586" s="0" t="n">
        <v>1.071285</v>
      </c>
      <c r="D586" s="0" t="n">
        <v>0.819406</v>
      </c>
      <c r="E586" s="0" t="n">
        <v>1.059588</v>
      </c>
      <c r="F586" s="0" t="n">
        <v>0.128915</v>
      </c>
      <c r="G586" s="0" t="n">
        <f aca="false">12*Inputs!$B$6*(MIN(1,$H$50*$C586)*(ic*Inputs!$C$6+pS+fee_fx*Inputs!$D$6-cost_acc-cost_wd*Inputs!$E$6*$E586-cost_fx*Inputs!$D$6-$F586)+(1-MIN(1,$H$50*$C586))*(1-MIN(1,Inputs!$G$6*$D586)*churn_nonbuyers)*(ic*Inputs!$C$6+fee_wd*Inputs!$E$6*(1-$B586)+fee_fx*Inputs!$D$6-cost_acc-cost_wd*Inputs!$E$6*(1-$B586)-cost_fx*Inputs!$D$6))</f>
        <v>246635.230094621</v>
      </c>
      <c r="H586" s="0" t="n">
        <f aca="false">12*Inputs!$B$7*(MIN(1,$H$51*$C586)*(ic*Inputs!$C$7+pE+fee_fx*Inputs!$D$7-cost_acc-cost_wd*Inputs!$E$7*$E586-cost_fx*Inputs!$D$7-$F586)+(1-MIN(1,$H$51*$C586))*(1-MIN(1,Inputs!$G$7*$D586)*churn_nonbuyers)*(ic*Inputs!$C$7+fee_wd*Inputs!$E$7*(1-$B586)+fee_fx*Inputs!$D$7-cost_acc-cost_wd*Inputs!$E$7*(1-$B586)-cost_fx*Inputs!$D$7))</f>
        <v>440633.448251939</v>
      </c>
      <c r="I586" s="0" t="n">
        <f aca="false">12*Inputs!$B$8*(MIN(1,$H$52*$C586)*(ic*Inputs!$C$8+pT-cost_acc-cost_wd*Inputs!$E$8-cost_fx*Inputs!$D$8-cost_ins)+(1-MIN(1,$H$52*$C586))*(1-MIN(1,Inputs!$G$8*$D586)*churn_nonbuyers)*(ic*Inputs!$C$8+fee_wd*Inputs!$E$8*(1-$B586)+fee_fx*Inputs!$D$8-cost_acc-cost_wd*Inputs!$E$8*(1-$B586)-cost_fx*Inputs!$D$8))</f>
        <v>189057.753822495</v>
      </c>
      <c r="J586" s="0" t="n">
        <f aca="false">G586+H586+I586-fixed</f>
        <v>176326.432169056</v>
      </c>
      <c r="K586" s="0" t="n">
        <f aca="false">12*Inputs!$B$6*(1-MIN(1,Inputs!$G$6*$D586)*churn_nonbuyers)*(ic*Inputs!$C$6+fee_wd*Inputs!$E$6*(1-$B586)+fee_fx*Inputs!$D$6-cost_acc-cost_wd*Inputs!$E$6*(1-$B586)-cost_fx*Inputs!$D$6)</f>
        <v>188725.352469898</v>
      </c>
      <c r="L586" s="0" t="n">
        <f aca="false">12*Inputs!$B$7*(1-MIN(1,Inputs!$G$7*$D586)*churn_nonbuyers)*(ic*Inputs!$C$7+fee_wd*Inputs!$E$7*(1-$B586)+fee_fx*Inputs!$D$7-cost_acc-cost_wd*Inputs!$E$7*(1-$B586)-cost_fx*Inputs!$D$7)</f>
        <v>388594.567193939</v>
      </c>
      <c r="M586" s="0" t="n">
        <f aca="false">12*Inputs!$B$8*(1-MIN(1,Inputs!$G$8*$D586)*churn_nonbuyers)*(ic*Inputs!$C$8+fee_wd*Inputs!$E$8*(1-$B586)+fee_fx*Inputs!$D$8-cost_acc-cost_wd*Inputs!$E$8*(1-$B586)-cost_fx*Inputs!$D$8)</f>
        <v>138498.118886189</v>
      </c>
      <c r="N586" s="0" t="n">
        <f aca="false">K586+L586+I586-fixed</f>
        <v>66377.6734863315</v>
      </c>
      <c r="O586" s="0" t="n">
        <f aca="false">K586+L586+M586-fixed</f>
        <v>15818.0385500251</v>
      </c>
      <c r="P586" s="0" t="n">
        <f aca="false">12*Inputs!$B$6*(1-MIN(1,Inputs!$F$6*$D586))*(ic*Inputs!$C$6+flat_fee-cost_acc-cost_wd*Inputs!$E$6*$E586-cost_fx*Inputs!$D$6)+12*Inputs!$B$7*(1-MIN(1,Inputs!$F$7*$D586))*(ic*Inputs!$C$7+flat_fee-cost_acc-cost_wd*Inputs!$E$7*$E586-cost_fx*Inputs!$D$7)+12*Inputs!$B$8*(1-MIN(1,Inputs!$F$8*$D586))*(ic*Inputs!$C$8+flat_fee-cost_acc-cost_wd*Inputs!$E$8*$E586-cost_fx*Inputs!$D$8)-fixed</f>
        <v>143989.30076672</v>
      </c>
    </row>
    <row r="587" customFormat="false" ht="15" hidden="false" customHeight="false" outlineLevel="0" collapsed="false">
      <c r="A587" s="0" t="n">
        <v>522</v>
      </c>
      <c r="B587" s="0" t="n">
        <v>0.12319</v>
      </c>
      <c r="C587" s="0" t="n">
        <v>1.08068</v>
      </c>
      <c r="D587" s="0" t="n">
        <v>1.533559</v>
      </c>
      <c r="E587" s="0" t="n">
        <v>1.127902</v>
      </c>
      <c r="F587" s="0" t="n">
        <v>0.089048</v>
      </c>
      <c r="G587" s="0" t="n">
        <f aca="false">12*Inputs!$B$6*(MIN(1,$H$50*$C587)*(ic*Inputs!$C$6+pS+fee_fx*Inputs!$D$6-cost_acc-cost_wd*Inputs!$E$6*$E587-cost_fx*Inputs!$D$6-$F587)+(1-MIN(1,$H$50*$C587))*(1-MIN(1,Inputs!$G$6*$D587)*churn_nonbuyers)*(ic*Inputs!$C$6+fee_wd*Inputs!$E$6*(1-$B587)+fee_fx*Inputs!$D$6-cost_acc-cost_wd*Inputs!$E$6*(1-$B587)-cost_fx*Inputs!$D$6))</f>
        <v>229111.437908975</v>
      </c>
      <c r="H587" s="0" t="n">
        <f aca="false">12*Inputs!$B$7*(MIN(1,$H$51*$C587)*(ic*Inputs!$C$7+pE+fee_fx*Inputs!$D$7-cost_acc-cost_wd*Inputs!$E$7*$E587-cost_fx*Inputs!$D$7-$F587)+(1-MIN(1,$H$51*$C587))*(1-MIN(1,Inputs!$G$7*$D587)*churn_nonbuyers)*(ic*Inputs!$C$7+fee_wd*Inputs!$E$7*(1-$B587)+fee_fx*Inputs!$D$7-cost_acc-cost_wd*Inputs!$E$7*(1-$B587)-cost_fx*Inputs!$D$7))</f>
        <v>423219.530323268</v>
      </c>
      <c r="I587" s="0" t="n">
        <f aca="false">12*Inputs!$B$8*(MIN(1,$H$52*$C587)*(ic*Inputs!$C$8+pT-cost_acc-cost_wd*Inputs!$E$8-cost_fx*Inputs!$D$8-cost_ins)+(1-MIN(1,$H$52*$C587))*(1-MIN(1,Inputs!$G$8*$D587)*churn_nonbuyers)*(ic*Inputs!$C$8+fee_wd*Inputs!$E$8*(1-$B587)+fee_fx*Inputs!$D$8-cost_acc-cost_wd*Inputs!$E$8*(1-$B587)-cost_fx*Inputs!$D$8))</f>
        <v>155773.53792</v>
      </c>
      <c r="J587" s="0" t="n">
        <f aca="false">G587+H587+I587-fixed</f>
        <v>108104.506152243</v>
      </c>
      <c r="K587" s="0" t="n">
        <f aca="false">12*Inputs!$B$6*(1-MIN(1,Inputs!$G$6*$D587)*churn_nonbuyers)*(ic*Inputs!$C$6+fee_wd*Inputs!$E$6*(1-$B587)+fee_fx*Inputs!$D$6-cost_acc-cost_wd*Inputs!$E$6*(1-$B587)-cost_fx*Inputs!$D$6)</f>
        <v>169762.583039112</v>
      </c>
      <c r="L587" s="0" t="n">
        <f aca="false">12*Inputs!$B$7*(1-MIN(1,Inputs!$G$7*$D587)*churn_nonbuyers)*(ic*Inputs!$C$7+fee_wd*Inputs!$E$7*(1-$B587)+fee_fx*Inputs!$D$7-cost_acc-cost_wd*Inputs!$E$7*(1-$B587)-cost_fx*Inputs!$D$7)</f>
        <v>367726.840991467</v>
      </c>
      <c r="M587" s="0" t="n">
        <f aca="false">12*Inputs!$B$8*(1-MIN(1,Inputs!$G$8*$D587)*churn_nonbuyers)*(ic*Inputs!$C$8+fee_wd*Inputs!$E$8*(1-$B587)+fee_fx*Inputs!$D$8-cost_acc-cost_wd*Inputs!$E$8*(1-$B587)-cost_fx*Inputs!$D$8)</f>
        <v>0</v>
      </c>
      <c r="N587" s="0" t="n">
        <f aca="false">K587+L587+I587-fixed</f>
        <v>-6737.03804942058</v>
      </c>
      <c r="O587" s="0" t="n">
        <f aca="false">K587+L587+M587-fixed</f>
        <v>-162510.575969421</v>
      </c>
      <c r="P587" s="0" t="n">
        <f aca="false">12*Inputs!$B$6*(1-MIN(1,Inputs!$F$6*$D587))*(ic*Inputs!$C$6+flat_fee-cost_acc-cost_wd*Inputs!$E$6*$E587-cost_fx*Inputs!$D$6)+12*Inputs!$B$7*(1-MIN(1,Inputs!$F$7*$D587))*(ic*Inputs!$C$7+flat_fee-cost_acc-cost_wd*Inputs!$E$7*$E587-cost_fx*Inputs!$D$7)+12*Inputs!$B$8*(1-MIN(1,Inputs!$F$8*$D587))*(ic*Inputs!$C$8+flat_fee-cost_acc-cost_wd*Inputs!$E$8*$E587-cost_fx*Inputs!$D$8)-fixed</f>
        <v>-269292.14057968</v>
      </c>
    </row>
    <row r="588" customFormat="false" ht="15" hidden="false" customHeight="false" outlineLevel="0" collapsed="false">
      <c r="A588" s="0" t="n">
        <v>523</v>
      </c>
      <c r="B588" s="0" t="n">
        <v>0.351879</v>
      </c>
      <c r="C588" s="0" t="n">
        <v>0.865262</v>
      </c>
      <c r="D588" s="0" t="n">
        <v>0.787022</v>
      </c>
      <c r="E588" s="0" t="n">
        <v>1.025548</v>
      </c>
      <c r="F588" s="0" t="n">
        <v>0.109479</v>
      </c>
      <c r="G588" s="0" t="n">
        <f aca="false">12*Inputs!$B$6*(MIN(1,$H$50*$C588)*(ic*Inputs!$C$6+pS+fee_fx*Inputs!$D$6-cost_acc-cost_wd*Inputs!$E$6*$E588-cost_fx*Inputs!$D$6-$F588)+(1-MIN(1,$H$50*$C588))*(1-MIN(1,Inputs!$G$6*$D588)*churn_nonbuyers)*(ic*Inputs!$C$6+fee_wd*Inputs!$E$6*(1-$B588)+fee_fx*Inputs!$D$6-cost_acc-cost_wd*Inputs!$E$6*(1-$B588)-cost_fx*Inputs!$D$6))</f>
        <v>195856.656521256</v>
      </c>
      <c r="H588" s="0" t="n">
        <f aca="false">12*Inputs!$B$7*(MIN(1,$H$51*$C588)*(ic*Inputs!$C$7+pE+fee_fx*Inputs!$D$7-cost_acc-cost_wd*Inputs!$E$7*$E588-cost_fx*Inputs!$D$7-$F588)+(1-MIN(1,$H$51*$C588))*(1-MIN(1,Inputs!$G$7*$D588)*churn_nonbuyers)*(ic*Inputs!$C$7+fee_wd*Inputs!$E$7*(1-$B588)+fee_fx*Inputs!$D$7-cost_acc-cost_wd*Inputs!$E$7*(1-$B588)-cost_fx*Inputs!$D$7))</f>
        <v>405961.876238714</v>
      </c>
      <c r="I588" s="0" t="n">
        <f aca="false">12*Inputs!$B$8*(MIN(1,$H$52*$C588)*(ic*Inputs!$C$8+pT-cost_acc-cost_wd*Inputs!$E$8-cost_fx*Inputs!$D$8-cost_ins)+(1-MIN(1,$H$52*$C588))*(1-MIN(1,Inputs!$G$8*$D588)*churn_nonbuyers)*(ic*Inputs!$C$8+fee_wd*Inputs!$E$8*(1-$B588)+fee_fx*Inputs!$D$8-cost_acc-cost_wd*Inputs!$E$8*(1-$B588)-cost_fx*Inputs!$D$8))</f>
        <v>179530.790688335</v>
      </c>
      <c r="J588" s="0" t="n">
        <f aca="false">G588+H588+I588-fixed</f>
        <v>81349.3234483053</v>
      </c>
      <c r="K588" s="0" t="n">
        <f aca="false">12*Inputs!$B$6*(1-MIN(1,Inputs!$G$6*$D588)*churn_nonbuyers)*(ic*Inputs!$C$6+fee_wd*Inputs!$E$6*(1-$B588)+fee_fx*Inputs!$D$6-cost_acc-cost_wd*Inputs!$E$6*(1-$B588)-cost_fx*Inputs!$D$6)</f>
        <v>144990.185143234</v>
      </c>
      <c r="L588" s="0" t="n">
        <f aca="false">12*Inputs!$B$7*(1-MIN(1,Inputs!$G$7*$D588)*churn_nonbuyers)*(ic*Inputs!$C$7+fee_wd*Inputs!$E$7*(1-$B588)+fee_fx*Inputs!$D$7-cost_acc-cost_wd*Inputs!$E$7*(1-$B588)-cost_fx*Inputs!$D$7)</f>
        <v>344205.97162994</v>
      </c>
      <c r="M588" s="0" t="n">
        <f aca="false">12*Inputs!$B$8*(1-MIN(1,Inputs!$G$8*$D588)*churn_nonbuyers)*(ic*Inputs!$C$8+fee_wd*Inputs!$E$8*(1-$B588)+fee_fx*Inputs!$D$8-cost_acc-cost_wd*Inputs!$E$8*(1-$B588)-cost_fx*Inputs!$D$8)</f>
        <v>138996.088321757</v>
      </c>
      <c r="N588" s="0" t="n">
        <f aca="false">K588+L588+I588-fixed</f>
        <v>-31273.0525384914</v>
      </c>
      <c r="O588" s="0" t="n">
        <f aca="false">K588+L588+M588-fixed</f>
        <v>-71807.7549050695</v>
      </c>
      <c r="P588" s="0" t="n">
        <f aca="false">12*Inputs!$B$6*(1-MIN(1,Inputs!$F$6*$D588))*(ic*Inputs!$C$6+flat_fee-cost_acc-cost_wd*Inputs!$E$6*$E588-cost_fx*Inputs!$D$6)+12*Inputs!$B$7*(1-MIN(1,Inputs!$F$7*$D588))*(ic*Inputs!$C$7+flat_fee-cost_acc-cost_wd*Inputs!$E$7*$E588-cost_fx*Inputs!$D$7)+12*Inputs!$B$8*(1-MIN(1,Inputs!$F$8*$D588))*(ic*Inputs!$C$8+flat_fee-cost_acc-cost_wd*Inputs!$E$8*$E588-cost_fx*Inputs!$D$8)-fixed</f>
        <v>178233.64271744</v>
      </c>
    </row>
    <row r="589" customFormat="false" ht="15" hidden="false" customHeight="false" outlineLevel="0" collapsed="false">
      <c r="A589" s="0" t="n">
        <v>524</v>
      </c>
      <c r="B589" s="0" t="n">
        <v>0.354654</v>
      </c>
      <c r="C589" s="0" t="n">
        <v>0.812768</v>
      </c>
      <c r="D589" s="0" t="n">
        <v>0.80149</v>
      </c>
      <c r="E589" s="0" t="n">
        <v>1.312478</v>
      </c>
      <c r="F589" s="0" t="n">
        <v>0.213574</v>
      </c>
      <c r="G589" s="0" t="n">
        <f aca="false">12*Inputs!$B$6*(MIN(1,$H$50*$C589)*(ic*Inputs!$C$6+pS+fee_fx*Inputs!$D$6-cost_acc-cost_wd*Inputs!$E$6*$E589-cost_fx*Inputs!$D$6-$F589)+(1-MIN(1,$H$50*$C589))*(1-MIN(1,Inputs!$G$6*$D589)*churn_nonbuyers)*(ic*Inputs!$C$6+fee_wd*Inputs!$E$6*(1-$B589)+fee_fx*Inputs!$D$6-cost_acc-cost_wd*Inputs!$E$6*(1-$B589)-cost_fx*Inputs!$D$6))</f>
        <v>184987.542159568</v>
      </c>
      <c r="H589" s="0" t="n">
        <f aca="false">12*Inputs!$B$7*(MIN(1,$H$51*$C589)*(ic*Inputs!$C$7+pE+fee_fx*Inputs!$D$7-cost_acc-cost_wd*Inputs!$E$7*$E589-cost_fx*Inputs!$D$7-$F589)+(1-MIN(1,$H$51*$C589))*(1-MIN(1,Inputs!$G$7*$D589)*churn_nonbuyers)*(ic*Inputs!$C$7+fee_wd*Inputs!$E$7*(1-$B589)+fee_fx*Inputs!$D$7-cost_acc-cost_wd*Inputs!$E$7*(1-$B589)-cost_fx*Inputs!$D$7))</f>
        <v>370110.01999601</v>
      </c>
      <c r="I589" s="0" t="n">
        <f aca="false">12*Inputs!$B$8*(MIN(1,$H$52*$C589)*(ic*Inputs!$C$8+pT-cost_acc-cost_wd*Inputs!$E$8-cost_fx*Inputs!$D$8-cost_ins)+(1-MIN(1,$H$52*$C589))*(1-MIN(1,Inputs!$G$8*$D589)*churn_nonbuyers)*(ic*Inputs!$C$8+fee_wd*Inputs!$E$8*(1-$B589)+fee_fx*Inputs!$D$8-cost_acc-cost_wd*Inputs!$E$8*(1-$B589)-cost_fx*Inputs!$D$8))</f>
        <v>175695.209647326</v>
      </c>
      <c r="J589" s="0" t="n">
        <f aca="false">G589+H589+I589-fixed</f>
        <v>30792.7718029032</v>
      </c>
      <c r="K589" s="0" t="n">
        <f aca="false">12*Inputs!$B$6*(1-MIN(1,Inputs!$G$6*$D589)*churn_nonbuyers)*(ic*Inputs!$C$6+fee_wd*Inputs!$E$6*(1-$B589)+fee_fx*Inputs!$D$6-cost_acc-cost_wd*Inputs!$E$6*(1-$B589)-cost_fx*Inputs!$D$6)</f>
        <v>144497.416568112</v>
      </c>
      <c r="L589" s="0" t="n">
        <f aca="false">12*Inputs!$B$7*(1-MIN(1,Inputs!$G$7*$D589)*churn_nonbuyers)*(ic*Inputs!$C$7+fee_wd*Inputs!$E$7*(1-$B589)+fee_fx*Inputs!$D$7-cost_acc-cost_wd*Inputs!$E$7*(1-$B589)-cost_fx*Inputs!$D$7)</f>
        <v>343662.968020867</v>
      </c>
      <c r="M589" s="0" t="n">
        <f aca="false">12*Inputs!$B$8*(1-MIN(1,Inputs!$G$8*$D589)*churn_nonbuyers)*(ic*Inputs!$C$8+fee_wd*Inputs!$E$8*(1-$B589)+fee_fx*Inputs!$D$8-cost_acc-cost_wd*Inputs!$E$8*(1-$B589)-cost_fx*Inputs!$D$8)</f>
        <v>135803.027717856</v>
      </c>
      <c r="N589" s="0" t="n">
        <f aca="false">K589+L589+I589-fixed</f>
        <v>-36144.4057636953</v>
      </c>
      <c r="O589" s="0" t="n">
        <f aca="false">K589+L589+M589-fixed</f>
        <v>-76036.5876931648</v>
      </c>
      <c r="P589" s="0" t="n">
        <f aca="false">12*Inputs!$B$6*(1-MIN(1,Inputs!$F$6*$D589))*(ic*Inputs!$C$6+flat_fee-cost_acc-cost_wd*Inputs!$E$6*$E589-cost_fx*Inputs!$D$6)+12*Inputs!$B$7*(1-MIN(1,Inputs!$F$7*$D589))*(ic*Inputs!$C$7+flat_fee-cost_acc-cost_wd*Inputs!$E$7*$E589-cost_fx*Inputs!$D$7)+12*Inputs!$B$8*(1-MIN(1,Inputs!$F$8*$D589))*(ic*Inputs!$C$8+flat_fee-cost_acc-cost_wd*Inputs!$E$8*$E589-cost_fx*Inputs!$D$8)-fixed</f>
        <v>32539.6494128001</v>
      </c>
    </row>
    <row r="590" customFormat="false" ht="15" hidden="false" customHeight="false" outlineLevel="0" collapsed="false">
      <c r="A590" s="0" t="n">
        <v>525</v>
      </c>
      <c r="B590" s="0" t="n">
        <v>0.226821</v>
      </c>
      <c r="C590" s="0" t="n">
        <v>1.119858</v>
      </c>
      <c r="D590" s="0" t="n">
        <v>1.439402</v>
      </c>
      <c r="E590" s="0" t="n">
        <v>1.231998</v>
      </c>
      <c r="F590" s="0" t="n">
        <v>0.036526</v>
      </c>
      <c r="G590" s="0" t="n">
        <f aca="false">12*Inputs!$B$6*(MIN(1,$H$50*$C590)*(ic*Inputs!$C$6+pS+fee_fx*Inputs!$D$6-cost_acc-cost_wd*Inputs!$E$6*$E590-cost_fx*Inputs!$D$6-$F590)+(1-MIN(1,$H$50*$C590))*(1-MIN(1,Inputs!$G$6*$D590)*churn_nonbuyers)*(ic*Inputs!$C$6+fee_wd*Inputs!$E$6*(1-$B590)+fee_fx*Inputs!$D$6-cost_acc-cost_wd*Inputs!$E$6*(1-$B590)-cost_fx*Inputs!$D$6))</f>
        <v>218112.208190506</v>
      </c>
      <c r="H590" s="0" t="n">
        <f aca="false">12*Inputs!$B$7*(MIN(1,$H$51*$C590)*(ic*Inputs!$C$7+pE+fee_fx*Inputs!$D$7-cost_acc-cost_wd*Inputs!$E$7*$E590-cost_fx*Inputs!$D$7-$F590)+(1-MIN(1,$H$51*$C590))*(1-MIN(1,Inputs!$G$7*$D590)*churn_nonbuyers)*(ic*Inputs!$C$7+fee_wd*Inputs!$E$7*(1-$B590)+fee_fx*Inputs!$D$7-cost_acc-cost_wd*Inputs!$E$7*(1-$B590)-cost_fx*Inputs!$D$7))</f>
        <v>407908.566871546</v>
      </c>
      <c r="I590" s="0" t="n">
        <f aca="false">12*Inputs!$B$8*(MIN(1,$H$52*$C590)*(ic*Inputs!$C$8+pT-cost_acc-cost_wd*Inputs!$E$8-cost_fx*Inputs!$D$8-cost_ins)+(1-MIN(1,$H$52*$C590))*(1-MIN(1,Inputs!$G$8*$D590)*churn_nonbuyers)*(ic*Inputs!$C$8+fee_wd*Inputs!$E$8*(1-$B590)+fee_fx*Inputs!$D$8-cost_acc-cost_wd*Inputs!$E$8*(1-$B590)-cost_fx*Inputs!$D$8))</f>
        <v>161420.811552</v>
      </c>
      <c r="J590" s="0" t="n">
        <f aca="false">G590+H590+I590-fixed</f>
        <v>87441.5866140521</v>
      </c>
      <c r="K590" s="0" t="n">
        <f aca="false">12*Inputs!$B$6*(1-MIN(1,Inputs!$G$6*$D590)*churn_nonbuyers)*(ic*Inputs!$C$6+fee_wd*Inputs!$E$6*(1-$B590)+fee_fx*Inputs!$D$6-cost_acc-cost_wd*Inputs!$E$6*(1-$B590)-cost_fx*Inputs!$D$6)</f>
        <v>156779.307367502</v>
      </c>
      <c r="L590" s="0" t="n">
        <f aca="false">12*Inputs!$B$7*(1-MIN(1,Inputs!$G$7*$D590)*churn_nonbuyers)*(ic*Inputs!$C$7+fee_wd*Inputs!$E$7*(1-$B590)+fee_fx*Inputs!$D$7-cost_acc-cost_wd*Inputs!$E$7*(1-$B590)-cost_fx*Inputs!$D$7)</f>
        <v>354537.191524502</v>
      </c>
      <c r="M590" s="0" t="n">
        <f aca="false">12*Inputs!$B$8*(1-MIN(1,Inputs!$G$8*$D590)*churn_nonbuyers)*(ic*Inputs!$C$8+fee_wd*Inputs!$E$8*(1-$B590)+fee_fx*Inputs!$D$8-cost_acc-cost_wd*Inputs!$E$8*(1-$B590)-cost_fx*Inputs!$D$8)</f>
        <v>0</v>
      </c>
      <c r="N590" s="0" t="n">
        <f aca="false">K590+L590+I590-fixed</f>
        <v>-27262.6895559961</v>
      </c>
      <c r="O590" s="0" t="n">
        <f aca="false">K590+L590+M590-fixed</f>
        <v>-188683.501107996</v>
      </c>
      <c r="P590" s="0" t="n">
        <f aca="false">12*Inputs!$B$6*(1-MIN(1,Inputs!$F$6*$D590))*(ic*Inputs!$C$6+flat_fee-cost_acc-cost_wd*Inputs!$E$6*$E590-cost_fx*Inputs!$D$6)+12*Inputs!$B$7*(1-MIN(1,Inputs!$F$7*$D590))*(ic*Inputs!$C$7+flat_fee-cost_acc-cost_wd*Inputs!$E$7*$E590-cost_fx*Inputs!$D$7)+12*Inputs!$B$8*(1-MIN(1,Inputs!$F$8*$D590))*(ic*Inputs!$C$8+flat_fee-cost_acc-cost_wd*Inputs!$E$8*$E590-cost_fx*Inputs!$D$8)-fixed</f>
        <v>-253076.53460896</v>
      </c>
    </row>
    <row r="591" customFormat="false" ht="15" hidden="false" customHeight="false" outlineLevel="0" collapsed="false">
      <c r="A591" s="0" t="n">
        <v>526</v>
      </c>
      <c r="B591" s="0" t="n">
        <v>0.546917</v>
      </c>
      <c r="C591" s="0" t="n">
        <v>0.668005</v>
      </c>
      <c r="D591" s="0" t="n">
        <v>1.571352</v>
      </c>
      <c r="E591" s="0" t="n">
        <v>1.23003</v>
      </c>
      <c r="F591" s="0" t="n">
        <v>0.432423</v>
      </c>
      <c r="G591" s="0" t="n">
        <f aca="false">12*Inputs!$B$6*(MIN(1,$H$50*$C591)*(ic*Inputs!$C$6+pS+fee_fx*Inputs!$D$6-cost_acc-cost_wd*Inputs!$E$6*$E591-cost_fx*Inputs!$D$6-$F591)+(1-MIN(1,$H$50*$C591))*(1-MIN(1,Inputs!$G$6*$D591)*churn_nonbuyers)*(ic*Inputs!$C$6+fee_wd*Inputs!$E$6*(1-$B591)+fee_fx*Inputs!$D$6-cost_acc-cost_wd*Inputs!$E$6*(1-$B591)-cost_fx*Inputs!$D$6))</f>
        <v>146044.40985384</v>
      </c>
      <c r="H591" s="0" t="n">
        <f aca="false">12*Inputs!$B$7*(MIN(1,$H$51*$C591)*(ic*Inputs!$C$7+pE+fee_fx*Inputs!$D$7-cost_acc-cost_wd*Inputs!$E$7*$E591-cost_fx*Inputs!$D$7-$F591)+(1-MIN(1,$H$51*$C591))*(1-MIN(1,Inputs!$G$7*$D591)*churn_nonbuyers)*(ic*Inputs!$C$7+fee_wd*Inputs!$E$7*(1-$B591)+fee_fx*Inputs!$D$7-cost_acc-cost_wd*Inputs!$E$7*(1-$B591)-cost_fx*Inputs!$D$7))</f>
        <v>338032.139004589</v>
      </c>
      <c r="I591" s="0" t="n">
        <f aca="false">12*Inputs!$B$8*(MIN(1,$H$52*$C591)*(ic*Inputs!$C$8+pT-cost_acc-cost_wd*Inputs!$E$8-cost_fx*Inputs!$D$8-cost_ins)+(1-MIN(1,$H$52*$C591))*(1-MIN(1,Inputs!$G$8*$D591)*churn_nonbuyers)*(ic*Inputs!$C$8+fee_wd*Inputs!$E$8*(1-$B591)+fee_fx*Inputs!$D$8-cost_acc-cost_wd*Inputs!$E$8*(1-$B591)-cost_fx*Inputs!$D$8))</f>
        <v>96288.91272</v>
      </c>
      <c r="J591" s="0" t="n">
        <f aca="false">G591+H591+I591-fixed</f>
        <v>-119634.538421571</v>
      </c>
      <c r="K591" s="0" t="n">
        <f aca="false">12*Inputs!$B$6*(1-MIN(1,Inputs!$G$6*$D591)*churn_nonbuyers)*(ic*Inputs!$C$6+fee_wd*Inputs!$E$6*(1-$B591)+fee_fx*Inputs!$D$6-cost_acc-cost_wd*Inputs!$E$6*(1-$B591)-cost_fx*Inputs!$D$6)</f>
        <v>113192.397516845</v>
      </c>
      <c r="L591" s="0" t="n">
        <f aca="false">12*Inputs!$B$7*(1-MIN(1,Inputs!$G$7*$D591)*churn_nonbuyers)*(ic*Inputs!$C$7+fee_wd*Inputs!$E$7*(1-$B591)+fee_fx*Inputs!$D$7-cost_acc-cost_wd*Inputs!$E$7*(1-$B591)-cost_fx*Inputs!$D$7)</f>
        <v>309149.482414107</v>
      </c>
      <c r="M591" s="0" t="n">
        <f aca="false">12*Inputs!$B$8*(1-MIN(1,Inputs!$G$8*$D591)*churn_nonbuyers)*(ic*Inputs!$C$8+fee_wd*Inputs!$E$8*(1-$B591)+fee_fx*Inputs!$D$8-cost_acc-cost_wd*Inputs!$E$8*(1-$B591)-cost_fx*Inputs!$D$8)</f>
        <v>0</v>
      </c>
      <c r="N591" s="0" t="n">
        <f aca="false">K591+L591+I591-fixed</f>
        <v>-181369.207349048</v>
      </c>
      <c r="O591" s="0" t="n">
        <f aca="false">K591+L591+M591-fixed</f>
        <v>-277658.120069048</v>
      </c>
      <c r="P591" s="0" t="n">
        <f aca="false">12*Inputs!$B$6*(1-MIN(1,Inputs!$F$6*$D591))*(ic*Inputs!$C$6+flat_fee-cost_acc-cost_wd*Inputs!$E$6*$E591-cost_fx*Inputs!$D$6)+12*Inputs!$B$7*(1-MIN(1,Inputs!$F$7*$D591))*(ic*Inputs!$C$7+flat_fee-cost_acc-cost_wd*Inputs!$E$7*$E591-cost_fx*Inputs!$D$7)+12*Inputs!$B$8*(1-MIN(1,Inputs!$F$8*$D591))*(ic*Inputs!$C$8+flat_fee-cost_acc-cost_wd*Inputs!$E$8*$E591-cost_fx*Inputs!$D$8)-fixed</f>
        <v>-319559.6065216</v>
      </c>
    </row>
    <row r="592" customFormat="false" ht="15" hidden="false" customHeight="false" outlineLevel="0" collapsed="false">
      <c r="A592" s="0" t="n">
        <v>527</v>
      </c>
      <c r="B592" s="0" t="n">
        <v>0.486126</v>
      </c>
      <c r="C592" s="0" t="n">
        <v>0.840646</v>
      </c>
      <c r="D592" s="0" t="n">
        <v>1.110253</v>
      </c>
      <c r="E592" s="0" t="n">
        <v>1.103084</v>
      </c>
      <c r="F592" s="0" t="n">
        <v>0.309959</v>
      </c>
      <c r="G592" s="0" t="n">
        <f aca="false">12*Inputs!$B$6*(MIN(1,$H$50*$C592)*(ic*Inputs!$C$6+pS+fee_fx*Inputs!$D$6-cost_acc-cost_wd*Inputs!$E$6*$E592-cost_fx*Inputs!$D$6-$F592)+(1-MIN(1,$H$50*$C592))*(1-MIN(1,Inputs!$G$6*$D592)*churn_nonbuyers)*(ic*Inputs!$C$6+fee_wd*Inputs!$E$6*(1-$B592)+fee_fx*Inputs!$D$6-cost_acc-cost_wd*Inputs!$E$6*(1-$B592)-cost_fx*Inputs!$D$6))</f>
        <v>169719.076930308</v>
      </c>
      <c r="H592" s="0" t="n">
        <f aca="false">12*Inputs!$B$7*(MIN(1,$H$51*$C592)*(ic*Inputs!$C$7+pE+fee_fx*Inputs!$D$7-cost_acc-cost_wd*Inputs!$E$7*$E592-cost_fx*Inputs!$D$7-$F592)+(1-MIN(1,$H$51*$C592))*(1-MIN(1,Inputs!$G$7*$D592)*churn_nonbuyers)*(ic*Inputs!$C$7+fee_wd*Inputs!$E$7*(1-$B592)+fee_fx*Inputs!$D$7-cost_acc-cost_wd*Inputs!$E$7*(1-$B592)-cost_fx*Inputs!$D$7))</f>
        <v>372315.952851718</v>
      </c>
      <c r="I592" s="0" t="n">
        <f aca="false">12*Inputs!$B$8*(MIN(1,$H$52*$C592)*(ic*Inputs!$C$8+pT-cost_acc-cost_wd*Inputs!$E$8-cost_fx*Inputs!$D$8-cost_ins)+(1-MIN(1,$H$52*$C592))*(1-MIN(1,Inputs!$G$8*$D592)*churn_nonbuyers)*(ic*Inputs!$C$8+fee_wd*Inputs!$E$8*(1-$B592)+fee_fx*Inputs!$D$8-cost_acc-cost_wd*Inputs!$E$8*(1-$B592)-cost_fx*Inputs!$D$8))</f>
        <v>148965.914080634</v>
      </c>
      <c r="J592" s="0" t="n">
        <f aca="false">G592+H592+I592-fixed</f>
        <v>-8999.05613733991</v>
      </c>
      <c r="K592" s="0" t="n">
        <f aca="false">12*Inputs!$B$6*(1-MIN(1,Inputs!$G$6*$D592)*churn_nonbuyers)*(ic*Inputs!$C$6+fee_wd*Inputs!$E$6*(1-$B592)+fee_fx*Inputs!$D$6-cost_acc-cost_wd*Inputs!$E$6*(1-$B592)-cost_fx*Inputs!$D$6)</f>
        <v>124292.510279122</v>
      </c>
      <c r="L592" s="0" t="n">
        <f aca="false">12*Inputs!$B$7*(1-MIN(1,Inputs!$G$7*$D592)*churn_nonbuyers)*(ic*Inputs!$C$7+fee_wd*Inputs!$E$7*(1-$B592)+fee_fx*Inputs!$D$7-cost_acc-cost_wd*Inputs!$E$7*(1-$B592)-cost_fx*Inputs!$D$7)</f>
        <v>322099.838423473</v>
      </c>
      <c r="M592" s="0" t="n">
        <f aca="false">12*Inputs!$B$8*(1-MIN(1,Inputs!$G$8*$D592)*churn_nonbuyers)*(ic*Inputs!$C$8+fee_wd*Inputs!$E$8*(1-$B592)+fee_fx*Inputs!$D$8-cost_acc-cost_wd*Inputs!$E$8*(1-$B592)-cost_fx*Inputs!$D$8)</f>
        <v>67530.0343159008</v>
      </c>
      <c r="N592" s="0" t="n">
        <f aca="false">K592+L592+I592-fixed</f>
        <v>-104641.737216772</v>
      </c>
      <c r="O592" s="0" t="n">
        <f aca="false">K592+L592+M592-fixed</f>
        <v>-186077.616981505</v>
      </c>
      <c r="P592" s="0" t="n">
        <f aca="false">12*Inputs!$B$6*(1-MIN(1,Inputs!$F$6*$D592))*(ic*Inputs!$C$6+flat_fee-cost_acc-cost_wd*Inputs!$E$6*$E592-cost_fx*Inputs!$D$6)+12*Inputs!$B$7*(1-MIN(1,Inputs!$F$7*$D592))*(ic*Inputs!$C$7+flat_fee-cost_acc-cost_wd*Inputs!$E$7*$E592-cost_fx*Inputs!$D$7)+12*Inputs!$B$8*(1-MIN(1,Inputs!$F$8*$D592))*(ic*Inputs!$C$8+flat_fee-cost_acc-cost_wd*Inputs!$E$8*$E592-cost_fx*Inputs!$D$8)-fixed</f>
        <v>-33507.3649235199</v>
      </c>
    </row>
    <row r="593" customFormat="false" ht="15" hidden="false" customHeight="false" outlineLevel="0" collapsed="false">
      <c r="A593" s="0" t="n">
        <v>528</v>
      </c>
      <c r="B593" s="0" t="n">
        <v>0.273529</v>
      </c>
      <c r="C593" s="0" t="n">
        <v>1.083009</v>
      </c>
      <c r="D593" s="0" t="n">
        <v>1.444379</v>
      </c>
      <c r="E593" s="0" t="n">
        <v>1.062926</v>
      </c>
      <c r="F593" s="0" t="n">
        <v>0.478408</v>
      </c>
      <c r="G593" s="0" t="n">
        <f aca="false">12*Inputs!$B$6*(MIN(1,$H$50*$C593)*(ic*Inputs!$C$6+pS+fee_fx*Inputs!$D$6-cost_acc-cost_wd*Inputs!$E$6*$E593-cost_fx*Inputs!$D$6-$F593)+(1-MIN(1,$H$50*$C593))*(1-MIN(1,Inputs!$G$6*$D593)*churn_nonbuyers)*(ic*Inputs!$C$6+fee_wd*Inputs!$E$6*(1-$B593)+fee_fx*Inputs!$D$6-cost_acc-cost_wd*Inputs!$E$6*(1-$B593)-cost_fx*Inputs!$D$6))</f>
        <v>203548.793901855</v>
      </c>
      <c r="H593" s="0" t="n">
        <f aca="false">12*Inputs!$B$7*(MIN(1,$H$51*$C593)*(ic*Inputs!$C$7+pE+fee_fx*Inputs!$D$7-cost_acc-cost_wd*Inputs!$E$7*$E593-cost_fx*Inputs!$D$7-$F593)+(1-MIN(1,$H$51*$C593))*(1-MIN(1,Inputs!$G$7*$D593)*churn_nonbuyers)*(ic*Inputs!$C$7+fee_wd*Inputs!$E$7*(1-$B593)+fee_fx*Inputs!$D$7-cost_acc-cost_wd*Inputs!$E$7*(1-$B593)-cost_fx*Inputs!$D$7))</f>
        <v>396002.651528555</v>
      </c>
      <c r="I593" s="0" t="n">
        <f aca="false">12*Inputs!$B$8*(MIN(1,$H$52*$C593)*(ic*Inputs!$C$8+pT-cost_acc-cost_wd*Inputs!$E$8-cost_fx*Inputs!$D$8-cost_ins)+(1-MIN(1,$H$52*$C593))*(1-MIN(1,Inputs!$G$8*$D593)*churn_nonbuyers)*(ic*Inputs!$C$8+fee_wd*Inputs!$E$8*(1-$B593)+fee_fx*Inputs!$D$8-cost_acc-cost_wd*Inputs!$E$8*(1-$B593)-cost_fx*Inputs!$D$8))</f>
        <v>156109.249296</v>
      </c>
      <c r="J593" s="0" t="n">
        <f aca="false">G593+H593+I593-fixed</f>
        <v>55660.6947264097</v>
      </c>
      <c r="K593" s="0" t="n">
        <f aca="false">12*Inputs!$B$6*(1-MIN(1,Inputs!$G$6*$D593)*churn_nonbuyers)*(ic*Inputs!$C$6+fee_wd*Inputs!$E$6*(1-$B593)+fee_fx*Inputs!$D$6-cost_acc-cost_wd*Inputs!$E$6*(1-$B593)-cost_fx*Inputs!$D$6)</f>
        <v>150497.056393135</v>
      </c>
      <c r="L593" s="0" t="n">
        <f aca="false">12*Inputs!$B$7*(1-MIN(1,Inputs!$G$7*$D593)*churn_nonbuyers)*(ic*Inputs!$C$7+fee_wd*Inputs!$E$7*(1-$B593)+fee_fx*Inputs!$D$7-cost_acc-cost_wd*Inputs!$E$7*(1-$B593)-cost_fx*Inputs!$D$7)</f>
        <v>348047.359243881</v>
      </c>
      <c r="M593" s="0" t="n">
        <f aca="false">12*Inputs!$B$8*(1-MIN(1,Inputs!$G$8*$D593)*churn_nonbuyers)*(ic*Inputs!$C$8+fee_wd*Inputs!$E$8*(1-$B593)+fee_fx*Inputs!$D$8-cost_acc-cost_wd*Inputs!$E$8*(1-$B593)-cost_fx*Inputs!$D$8)</f>
        <v>0</v>
      </c>
      <c r="N593" s="0" t="n">
        <f aca="false">K593+L593+I593-fixed</f>
        <v>-45346.3350669837</v>
      </c>
      <c r="O593" s="0" t="n">
        <f aca="false">K593+L593+M593-fixed</f>
        <v>-201455.584362984</v>
      </c>
      <c r="P593" s="0" t="n">
        <f aca="false">12*Inputs!$B$6*(1-MIN(1,Inputs!$F$6*$D593))*(ic*Inputs!$C$6+flat_fee-cost_acc-cost_wd*Inputs!$E$6*$E593-cost_fx*Inputs!$D$6)+12*Inputs!$B$7*(1-MIN(1,Inputs!$F$7*$D593))*(ic*Inputs!$C$7+flat_fee-cost_acc-cost_wd*Inputs!$E$7*$E593-cost_fx*Inputs!$D$7)+12*Inputs!$B$8*(1-MIN(1,Inputs!$F$8*$D593))*(ic*Inputs!$C$8+flat_fee-cost_acc-cost_wd*Inputs!$E$8*$E593-cost_fx*Inputs!$D$8)-fixed</f>
        <v>-200598.67440304</v>
      </c>
    </row>
    <row r="594" customFormat="false" ht="15" hidden="false" customHeight="false" outlineLevel="0" collapsed="false">
      <c r="A594" s="0" t="n">
        <v>529</v>
      </c>
      <c r="B594" s="0" t="n">
        <v>0.469524</v>
      </c>
      <c r="C594" s="0" t="n">
        <v>0.624855</v>
      </c>
      <c r="D594" s="0" t="n">
        <v>0.802115</v>
      </c>
      <c r="E594" s="0" t="n">
        <v>1.334832</v>
      </c>
      <c r="F594" s="0" t="n">
        <v>0.287077</v>
      </c>
      <c r="G594" s="0" t="n">
        <f aca="false">12*Inputs!$B$6*(MIN(1,$H$50*$C594)*(ic*Inputs!$C$6+pS+fee_fx*Inputs!$D$6-cost_acc-cost_wd*Inputs!$E$6*$E594-cost_fx*Inputs!$D$6-$F594)+(1-MIN(1,$H$50*$C594))*(1-MIN(1,Inputs!$G$6*$D594)*churn_nonbuyers)*(ic*Inputs!$C$6+fee_wd*Inputs!$E$6*(1-$B594)+fee_fx*Inputs!$D$6-cost_acc-cost_wd*Inputs!$E$6*(1-$B594)-cost_fx*Inputs!$D$6))</f>
        <v>159157.514157548</v>
      </c>
      <c r="H594" s="0" t="n">
        <f aca="false">12*Inputs!$B$7*(MIN(1,$H$51*$C594)*(ic*Inputs!$C$7+pE+fee_fx*Inputs!$D$7-cost_acc-cost_wd*Inputs!$E$7*$E594-cost_fx*Inputs!$D$7-$F594)+(1-MIN(1,$H$51*$C594))*(1-MIN(1,Inputs!$G$7*$D594)*churn_nonbuyers)*(ic*Inputs!$C$7+fee_wd*Inputs!$E$7*(1-$B594)+fee_fx*Inputs!$D$7-cost_acc-cost_wd*Inputs!$E$7*(1-$B594)-cost_fx*Inputs!$D$7))</f>
        <v>347627.500770294</v>
      </c>
      <c r="I594" s="0" t="n">
        <f aca="false">12*Inputs!$B$8*(MIN(1,$H$52*$C594)*(ic*Inputs!$C$8+pT-cost_acc-cost_wd*Inputs!$E$8-cost_fx*Inputs!$D$8-cost_ins)+(1-MIN(1,$H$52*$C594))*(1-MIN(1,Inputs!$G$8*$D594)*churn_nonbuyers)*(ic*Inputs!$C$8+fee_wd*Inputs!$E$8*(1-$B594)+fee_fx*Inputs!$D$8-cost_acc-cost_wd*Inputs!$E$8*(1-$B594)-cost_fx*Inputs!$D$8))</f>
        <v>165035.627570708</v>
      </c>
      <c r="J594" s="0" t="n">
        <f aca="false">G594+H594+I594-fixed</f>
        <v>-28179.3575014509</v>
      </c>
      <c r="K594" s="0" t="n">
        <f aca="false">12*Inputs!$B$6*(1-MIN(1,Inputs!$G$6*$D594)*churn_nonbuyers)*(ic*Inputs!$C$6+fee_wd*Inputs!$E$6*(1-$B594)+fee_fx*Inputs!$D$6-cost_acc-cost_wd*Inputs!$E$6*(1-$B594)-cost_fx*Inputs!$D$6)</f>
        <v>128614.832951472</v>
      </c>
      <c r="L594" s="0" t="n">
        <f aca="false">12*Inputs!$B$7*(1-MIN(1,Inputs!$G$7*$D594)*churn_nonbuyers)*(ic*Inputs!$C$7+fee_wd*Inputs!$E$7*(1-$B594)+fee_fx*Inputs!$D$7-cost_acc-cost_wd*Inputs!$E$7*(1-$B594)-cost_fx*Inputs!$D$7)</f>
        <v>327513.125850883</v>
      </c>
      <c r="M594" s="0" t="n">
        <f aca="false">12*Inputs!$B$8*(1-MIN(1,Inputs!$G$8*$D594)*churn_nonbuyers)*(ic*Inputs!$C$8+fee_wd*Inputs!$E$8*(1-$B594)+fee_fx*Inputs!$D$8-cost_acc-cost_wd*Inputs!$E$8*(1-$B594)-cost_fx*Inputs!$D$8)</f>
        <v>133249.784173536</v>
      </c>
      <c r="N594" s="0" t="n">
        <f aca="false">K594+L594+I594-fixed</f>
        <v>-78836.4136269373</v>
      </c>
      <c r="O594" s="0" t="n">
        <f aca="false">K594+L594+M594-fixed</f>
        <v>-110622.257024109</v>
      </c>
      <c r="P594" s="0" t="n">
        <f aca="false">12*Inputs!$B$6*(1-MIN(1,Inputs!$F$6*$D594))*(ic*Inputs!$C$6+flat_fee-cost_acc-cost_wd*Inputs!$E$6*$E594-cost_fx*Inputs!$D$6)+12*Inputs!$B$7*(1-MIN(1,Inputs!$F$7*$D594))*(ic*Inputs!$C$7+flat_fee-cost_acc-cost_wd*Inputs!$E$7*$E594-cost_fx*Inputs!$D$7)+12*Inputs!$B$8*(1-MIN(1,Inputs!$F$8*$D594))*(ic*Inputs!$C$8+flat_fee-cost_acc-cost_wd*Inputs!$E$8*$E594-cost_fx*Inputs!$D$8)-fixed</f>
        <v>21515.4930032</v>
      </c>
    </row>
    <row r="595" customFormat="false" ht="15" hidden="false" customHeight="false" outlineLevel="0" collapsed="false">
      <c r="A595" s="0" t="n">
        <v>530</v>
      </c>
      <c r="B595" s="0" t="n">
        <v>0.333499</v>
      </c>
      <c r="C595" s="0" t="n">
        <v>1.012814</v>
      </c>
      <c r="D595" s="0" t="n">
        <v>0.882212</v>
      </c>
      <c r="E595" s="0" t="n">
        <v>1.353586</v>
      </c>
      <c r="F595" s="0" t="n">
        <v>0.103513</v>
      </c>
      <c r="G595" s="0" t="n">
        <f aca="false">12*Inputs!$B$6*(MIN(1,$H$50*$C595)*(ic*Inputs!$C$6+pS+fee_fx*Inputs!$D$6-cost_acc-cost_wd*Inputs!$E$6*$E595-cost_fx*Inputs!$D$6-$F595)+(1-MIN(1,$H$50*$C595))*(1-MIN(1,Inputs!$G$6*$D595)*churn_nonbuyers)*(ic*Inputs!$C$6+fee_wd*Inputs!$E$6*(1-$B595)+fee_fx*Inputs!$D$6-cost_acc-cost_wd*Inputs!$E$6*(1-$B595)-cost_fx*Inputs!$D$6))</f>
        <v>198680.059885771</v>
      </c>
      <c r="H595" s="0" t="n">
        <f aca="false">12*Inputs!$B$7*(MIN(1,$H$51*$C595)*(ic*Inputs!$C$7+pE+fee_fx*Inputs!$D$7-cost_acc-cost_wd*Inputs!$E$7*$E595-cost_fx*Inputs!$D$7-$F595)+(1-MIN(1,$H$51*$C595))*(1-MIN(1,Inputs!$G$7*$D595)*churn_nonbuyers)*(ic*Inputs!$C$7+fee_wd*Inputs!$E$7*(1-$B595)+fee_fx*Inputs!$D$7-cost_acc-cost_wd*Inputs!$E$7*(1-$B595)-cost_fx*Inputs!$D$7))</f>
        <v>379500.781390866</v>
      </c>
      <c r="I595" s="0" t="n">
        <f aca="false">12*Inputs!$B$8*(MIN(1,$H$52*$C595)*(ic*Inputs!$C$8+pT-cost_acc-cost_wd*Inputs!$E$8-cost_fx*Inputs!$D$8-cost_ins)+(1-MIN(1,$H$52*$C595))*(1-MIN(1,Inputs!$G$8*$D595)*churn_nonbuyers)*(ic*Inputs!$C$8+fee_wd*Inputs!$E$8*(1-$B595)+fee_fx*Inputs!$D$8-cost_acc-cost_wd*Inputs!$E$8*(1-$B595)-cost_fx*Inputs!$D$8))</f>
        <v>180539.237453048</v>
      </c>
      <c r="J595" s="0" t="n">
        <f aca="false">G595+H595+I595-fixed</f>
        <v>58720.0787296848</v>
      </c>
      <c r="K595" s="0" t="n">
        <f aca="false">12*Inputs!$B$6*(1-MIN(1,Inputs!$G$6*$D595)*churn_nonbuyers)*(ic*Inputs!$C$6+fee_wd*Inputs!$E$6*(1-$B595)+fee_fx*Inputs!$D$6-cost_acc-cost_wd*Inputs!$E$6*(1-$B595)-cost_fx*Inputs!$D$6)</f>
        <v>146801.808142474</v>
      </c>
      <c r="L595" s="0" t="n">
        <f aca="false">12*Inputs!$B$7*(1-MIN(1,Inputs!$G$7*$D595)*churn_nonbuyers)*(ic*Inputs!$C$7+fee_wd*Inputs!$E$7*(1-$B595)+fee_fx*Inputs!$D$7-cost_acc-cost_wd*Inputs!$E$7*(1-$B595)-cost_fx*Inputs!$D$7)</f>
        <v>345775.924309484</v>
      </c>
      <c r="M595" s="0" t="n">
        <f aca="false">12*Inputs!$B$8*(1-MIN(1,Inputs!$G$8*$D595)*churn_nonbuyers)*(ic*Inputs!$C$8+fee_wd*Inputs!$E$8*(1-$B595)+fee_fx*Inputs!$D$8-cost_acc-cost_wd*Inputs!$E$8*(1-$B595)-cost_fx*Inputs!$D$8)</f>
        <v>118709.935384877</v>
      </c>
      <c r="N595" s="0" t="n">
        <f aca="false">K595+L595+I595-fixed</f>
        <v>-26883.0300949945</v>
      </c>
      <c r="O595" s="0" t="n">
        <f aca="false">K595+L595+M595-fixed</f>
        <v>-88712.3321631654</v>
      </c>
      <c r="P595" s="0" t="n">
        <f aca="false">12*Inputs!$B$6*(1-MIN(1,Inputs!$F$6*$D595))*(ic*Inputs!$C$6+flat_fee-cost_acc-cost_wd*Inputs!$E$6*$E595-cost_fx*Inputs!$D$6)+12*Inputs!$B$7*(1-MIN(1,Inputs!$F$7*$D595))*(ic*Inputs!$C$7+flat_fee-cost_acc-cost_wd*Inputs!$E$7*$E595-cost_fx*Inputs!$D$7)+12*Inputs!$B$8*(1-MIN(1,Inputs!$F$8*$D595))*(ic*Inputs!$C$8+flat_fee-cost_acc-cost_wd*Inputs!$E$8*$E595-cost_fx*Inputs!$D$8)-fixed</f>
        <v>-25848.76580032</v>
      </c>
    </row>
    <row r="596" customFormat="false" ht="15" hidden="false" customHeight="false" outlineLevel="0" collapsed="false">
      <c r="A596" s="0" t="n">
        <v>531</v>
      </c>
      <c r="B596" s="0" t="n">
        <v>0.53805</v>
      </c>
      <c r="C596" s="0" t="n">
        <v>0.889338</v>
      </c>
      <c r="D596" s="0" t="n">
        <v>1.602327</v>
      </c>
      <c r="E596" s="0" t="n">
        <v>1.215477</v>
      </c>
      <c r="F596" s="0" t="n">
        <v>0.204356</v>
      </c>
      <c r="G596" s="0" t="n">
        <f aca="false">12*Inputs!$B$6*(MIN(1,$H$50*$C596)*(ic*Inputs!$C$6+pS+fee_fx*Inputs!$D$6-cost_acc-cost_wd*Inputs!$E$6*$E596-cost_fx*Inputs!$D$6-$F596)+(1-MIN(1,$H$50*$C596))*(1-MIN(1,Inputs!$G$6*$D596)*churn_nonbuyers)*(ic*Inputs!$C$6+fee_wd*Inputs!$E$6*(1-$B596)+fee_fx*Inputs!$D$6-cost_acc-cost_wd*Inputs!$E$6*(1-$B596)-cost_fx*Inputs!$D$6))</f>
        <v>162815.045209501</v>
      </c>
      <c r="H596" s="0" t="n">
        <f aca="false">12*Inputs!$B$7*(MIN(1,$H$51*$C596)*(ic*Inputs!$C$7+pE+fee_fx*Inputs!$D$7-cost_acc-cost_wd*Inputs!$E$7*$E596-cost_fx*Inputs!$D$7-$F596)+(1-MIN(1,$H$51*$C596))*(1-MIN(1,Inputs!$G$7*$D596)*churn_nonbuyers)*(ic*Inputs!$C$7+fee_wd*Inputs!$E$7*(1-$B596)+fee_fx*Inputs!$D$7-cost_acc-cost_wd*Inputs!$E$7*(1-$B596)-cost_fx*Inputs!$D$7))</f>
        <v>361364.711041616</v>
      </c>
      <c r="I596" s="0" t="n">
        <f aca="false">12*Inputs!$B$8*(MIN(1,$H$52*$C596)*(ic*Inputs!$C$8+pT-cost_acc-cost_wd*Inputs!$E$8-cost_fx*Inputs!$D$8-cost_ins)+(1-MIN(1,$H$52*$C596))*(1-MIN(1,Inputs!$G$8*$D596)*churn_nonbuyers)*(ic*Inputs!$C$8+fee_wd*Inputs!$E$8*(1-$B596)+fee_fx*Inputs!$D$8-cost_acc-cost_wd*Inputs!$E$8*(1-$B596)-cost_fx*Inputs!$D$8))</f>
        <v>128192.736672</v>
      </c>
      <c r="J596" s="0" t="n">
        <f aca="false">G596+H596+I596-fixed</f>
        <v>-47627.5070768836</v>
      </c>
      <c r="K596" s="0" t="n">
        <f aca="false">12*Inputs!$B$6*(1-MIN(1,Inputs!$G$6*$D596)*churn_nonbuyers)*(ic*Inputs!$C$6+fee_wd*Inputs!$E$6*(1-$B596)+fee_fx*Inputs!$D$6-cost_acc-cost_wd*Inputs!$E$6*(1-$B596)-cost_fx*Inputs!$D$6)</f>
        <v>114176.69454492</v>
      </c>
      <c r="L596" s="0" t="n">
        <f aca="false">12*Inputs!$B$7*(1-MIN(1,Inputs!$G$7*$D596)*churn_nonbuyers)*(ic*Inputs!$C$7+fee_wd*Inputs!$E$7*(1-$B596)+fee_fx*Inputs!$D$7-cost_acc-cost_wd*Inputs!$E$7*(1-$B596)-cost_fx*Inputs!$D$7)</f>
        <v>310063.463030952</v>
      </c>
      <c r="M596" s="0" t="n">
        <f aca="false">12*Inputs!$B$8*(1-MIN(1,Inputs!$G$8*$D596)*churn_nonbuyers)*(ic*Inputs!$C$8+fee_wd*Inputs!$E$8*(1-$B596)+fee_fx*Inputs!$D$8-cost_acc-cost_wd*Inputs!$E$8*(1-$B596)-cost_fx*Inputs!$D$8)</f>
        <v>0</v>
      </c>
      <c r="N596" s="0" t="n">
        <f aca="false">K596+L596+I596-fixed</f>
        <v>-147567.105752128</v>
      </c>
      <c r="O596" s="0" t="n">
        <f aca="false">K596+L596+M596-fixed</f>
        <v>-275759.842424128</v>
      </c>
      <c r="P596" s="0" t="n">
        <f aca="false">12*Inputs!$B$6*(1-MIN(1,Inputs!$F$6*$D596))*(ic*Inputs!$C$6+flat_fee-cost_acc-cost_wd*Inputs!$E$6*$E596-cost_fx*Inputs!$D$6)+12*Inputs!$B$7*(1-MIN(1,Inputs!$F$7*$D596))*(ic*Inputs!$C$7+flat_fee-cost_acc-cost_wd*Inputs!$E$7*$E596-cost_fx*Inputs!$D$7)+12*Inputs!$B$8*(1-MIN(1,Inputs!$F$8*$D596))*(ic*Inputs!$C$8+flat_fee-cost_acc-cost_wd*Inputs!$E$8*$E596-cost_fx*Inputs!$D$8)-fixed</f>
        <v>-331134.09686104</v>
      </c>
    </row>
    <row r="597" customFormat="false" ht="15" hidden="false" customHeight="false" outlineLevel="0" collapsed="false">
      <c r="A597" s="0" t="n">
        <v>532</v>
      </c>
      <c r="B597" s="0" t="n">
        <v>0.296596</v>
      </c>
      <c r="C597" s="0" t="n">
        <v>0.885271</v>
      </c>
      <c r="D597" s="0" t="n">
        <v>1.069351</v>
      </c>
      <c r="E597" s="0" t="n">
        <v>1.195161</v>
      </c>
      <c r="F597" s="0" t="n">
        <v>0.247144</v>
      </c>
      <c r="G597" s="0" t="n">
        <f aca="false">12*Inputs!$B$6*(MIN(1,$H$50*$C597)*(ic*Inputs!$C$6+pS+fee_fx*Inputs!$D$6-cost_acc-cost_wd*Inputs!$E$6*$E597-cost_fx*Inputs!$D$6-$F597)+(1-MIN(1,$H$50*$C597))*(1-MIN(1,Inputs!$G$6*$D597)*churn_nonbuyers)*(ic*Inputs!$C$6+fee_wd*Inputs!$E$6*(1-$B597)+fee_fx*Inputs!$D$6-cost_acc-cost_wd*Inputs!$E$6*(1-$B597)-cost_fx*Inputs!$D$6))</f>
        <v>195787.258012929</v>
      </c>
      <c r="H597" s="0" t="n">
        <f aca="false">12*Inputs!$B$7*(MIN(1,$H$51*$C597)*(ic*Inputs!$C$7+pE+fee_fx*Inputs!$D$7-cost_acc-cost_wd*Inputs!$E$7*$E597-cost_fx*Inputs!$D$7-$F597)+(1-MIN(1,$H$51*$C597))*(1-MIN(1,Inputs!$G$7*$D597)*churn_nonbuyers)*(ic*Inputs!$C$7+fee_wd*Inputs!$E$7*(1-$B597)+fee_fx*Inputs!$D$7-cost_acc-cost_wd*Inputs!$E$7*(1-$B597)-cost_fx*Inputs!$D$7))</f>
        <v>386120.806679658</v>
      </c>
      <c r="I597" s="0" t="n">
        <f aca="false">12*Inputs!$B$8*(MIN(1,$H$52*$C597)*(ic*Inputs!$C$8+pT-cost_acc-cost_wd*Inputs!$E$8-cost_fx*Inputs!$D$8-cost_ins)+(1-MIN(1,$H$52*$C597))*(1-MIN(1,Inputs!$G$8*$D597)*churn_nonbuyers)*(ic*Inputs!$C$8+fee_wd*Inputs!$E$8*(1-$B597)+fee_fx*Inputs!$D$8-cost_acc-cost_wd*Inputs!$E$8*(1-$B597)-cost_fx*Inputs!$D$8))</f>
        <v>157458.894312861</v>
      </c>
      <c r="J597" s="0" t="n">
        <f aca="false">G597+H597+I597-fixed</f>
        <v>39366.9590054483</v>
      </c>
      <c r="K597" s="0" t="n">
        <f aca="false">12*Inputs!$B$6*(1-MIN(1,Inputs!$G$6*$D597)*churn_nonbuyers)*(ic*Inputs!$C$6+fee_wd*Inputs!$E$6*(1-$B597)+fee_fx*Inputs!$D$6-cost_acc-cost_wd*Inputs!$E$6*(1-$B597)-cost_fx*Inputs!$D$6)</f>
        <v>150394.707570211</v>
      </c>
      <c r="L597" s="0" t="n">
        <f aca="false">12*Inputs!$B$7*(1-MIN(1,Inputs!$G$7*$D597)*churn_nonbuyers)*(ic*Inputs!$C$7+fee_wd*Inputs!$E$7*(1-$B597)+fee_fx*Inputs!$D$7-cost_acc-cost_wd*Inputs!$E$7*(1-$B597)-cost_fx*Inputs!$D$7)</f>
        <v>348925.460094127</v>
      </c>
      <c r="M597" s="0" t="n">
        <f aca="false">12*Inputs!$B$8*(1-MIN(1,Inputs!$G$8*$D597)*churn_nonbuyers)*(ic*Inputs!$C$8+fee_wd*Inputs!$E$8*(1-$B597)+fee_fx*Inputs!$D$8-cost_acc-cost_wd*Inputs!$E$8*(1-$B597)-cost_fx*Inputs!$D$8)</f>
        <v>78494.8272209857</v>
      </c>
      <c r="N597" s="0" t="n">
        <f aca="false">K597+L597+I597-fixed</f>
        <v>-43220.9380228008</v>
      </c>
      <c r="O597" s="0" t="n">
        <f aca="false">K597+L597+M597-fixed</f>
        <v>-122185.005114676</v>
      </c>
      <c r="P597" s="0" t="n">
        <f aca="false">12*Inputs!$B$6*(1-MIN(1,Inputs!$F$6*$D597))*(ic*Inputs!$C$6+flat_fee-cost_acc-cost_wd*Inputs!$E$6*$E597-cost_fx*Inputs!$D$6)+12*Inputs!$B$7*(1-MIN(1,Inputs!$F$7*$D597))*(ic*Inputs!$C$7+flat_fee-cost_acc-cost_wd*Inputs!$E$7*$E597-cost_fx*Inputs!$D$7)+12*Inputs!$B$8*(1-MIN(1,Inputs!$F$8*$D597))*(ic*Inputs!$C$8+flat_fee-cost_acc-cost_wd*Inputs!$E$8*$E597-cost_fx*Inputs!$D$8)-fixed</f>
        <v>-49698.2162053599</v>
      </c>
    </row>
    <row r="598" customFormat="false" ht="15" hidden="false" customHeight="false" outlineLevel="0" collapsed="false">
      <c r="A598" s="0" t="n">
        <v>533</v>
      </c>
      <c r="B598" s="0" t="n">
        <v>0.288064</v>
      </c>
      <c r="C598" s="0" t="n">
        <v>0.912927</v>
      </c>
      <c r="D598" s="0" t="n">
        <v>0.602049</v>
      </c>
      <c r="E598" s="0" t="n">
        <v>1.318867</v>
      </c>
      <c r="F598" s="0" t="n">
        <v>0.138936</v>
      </c>
      <c r="G598" s="0" t="n">
        <f aca="false">12*Inputs!$B$6*(MIN(1,$H$50*$C598)*(ic*Inputs!$C$6+pS+fee_fx*Inputs!$D$6-cost_acc-cost_wd*Inputs!$E$6*$E598-cost_fx*Inputs!$D$6-$F598)+(1-MIN(1,$H$50*$C598))*(1-MIN(1,Inputs!$G$6*$D598)*churn_nonbuyers)*(ic*Inputs!$C$6+fee_wd*Inputs!$E$6*(1-$B598)+fee_fx*Inputs!$D$6-cost_acc-cost_wd*Inputs!$E$6*(1-$B598)-cost_fx*Inputs!$D$6))</f>
        <v>201425.287013004</v>
      </c>
      <c r="H598" s="0" t="n">
        <f aca="false">12*Inputs!$B$7*(MIN(1,$H$51*$C598)*(ic*Inputs!$C$7+pE+fee_fx*Inputs!$D$7-cost_acc-cost_wd*Inputs!$E$7*$E598-cost_fx*Inputs!$D$7-$F598)+(1-MIN(1,$H$51*$C598))*(1-MIN(1,Inputs!$G$7*$D598)*churn_nonbuyers)*(ic*Inputs!$C$7+fee_wd*Inputs!$E$7*(1-$B598)+fee_fx*Inputs!$D$7-cost_acc-cost_wd*Inputs!$E$7*(1-$B598)-cost_fx*Inputs!$D$7))</f>
        <v>383936.935558462</v>
      </c>
      <c r="I598" s="0" t="n">
        <f aca="false">12*Inputs!$B$8*(MIN(1,$H$52*$C598)*(ic*Inputs!$C$8+pT-cost_acc-cost_wd*Inputs!$E$8-cost_fx*Inputs!$D$8-cost_ins)+(1-MIN(1,$H$52*$C598))*(1-MIN(1,Inputs!$G$8*$D598)*churn_nonbuyers)*(ic*Inputs!$C$8+fee_wd*Inputs!$E$8*(1-$B598)+fee_fx*Inputs!$D$8-cost_acc-cost_wd*Inputs!$E$8*(1-$B598)-cost_fx*Inputs!$D$8))</f>
        <v>196868.78115269</v>
      </c>
      <c r="J598" s="0" t="n">
        <f aca="false">G598+H598+I598-fixed</f>
        <v>82231.0037241558</v>
      </c>
      <c r="K598" s="0" t="n">
        <f aca="false">12*Inputs!$B$6*(1-MIN(1,Inputs!$G$6*$D598)*churn_nonbuyers)*(ic*Inputs!$C$6+fee_wd*Inputs!$E$6*(1-$B598)+fee_fx*Inputs!$D$6-cost_acc-cost_wd*Inputs!$E$6*(1-$B598)-cost_fx*Inputs!$D$6)</f>
        <v>155298.816310579</v>
      </c>
      <c r="L598" s="0" t="n">
        <f aca="false">12*Inputs!$B$7*(1-MIN(1,Inputs!$G$7*$D598)*churn_nonbuyers)*(ic*Inputs!$C$7+fee_wd*Inputs!$E$7*(1-$B598)+fee_fx*Inputs!$D$7-cost_acc-cost_wd*Inputs!$E$7*(1-$B598)-cost_fx*Inputs!$D$7)</f>
        <v>355185.611034348</v>
      </c>
      <c r="M598" s="0" t="n">
        <f aca="false">12*Inputs!$B$8*(1-MIN(1,Inputs!$G$8*$D598)*churn_nonbuyers)*(ic*Inputs!$C$8+fee_wd*Inputs!$E$8*(1-$B598)+fee_fx*Inputs!$D$8-cost_acc-cost_wd*Inputs!$E$8*(1-$B598)-cost_fx*Inputs!$D$8)</f>
        <v>180843.97488937</v>
      </c>
      <c r="N598" s="0" t="n">
        <f aca="false">K598+L598+I598-fixed</f>
        <v>7353.20849761704</v>
      </c>
      <c r="O598" s="0" t="n">
        <f aca="false">K598+L598+M598-fixed</f>
        <v>-8671.59776570357</v>
      </c>
      <c r="P598" s="0" t="n">
        <f aca="false">12*Inputs!$B$6*(1-MIN(1,Inputs!$F$6*$D598))*(ic*Inputs!$C$6+flat_fee-cost_acc-cost_wd*Inputs!$E$6*$E598-cost_fx*Inputs!$D$6)+12*Inputs!$B$7*(1-MIN(1,Inputs!$F$7*$D598))*(ic*Inputs!$C$7+flat_fee-cost_acc-cost_wd*Inputs!$E$7*$E598-cost_fx*Inputs!$D$7)+12*Inputs!$B$8*(1-MIN(1,Inputs!$F$8*$D598))*(ic*Inputs!$C$8+flat_fee-cost_acc-cost_wd*Inputs!$E$8*$E598-cost_fx*Inputs!$D$8)-fixed</f>
        <v>126682.74156392</v>
      </c>
    </row>
    <row r="599" customFormat="false" ht="15" hidden="false" customHeight="false" outlineLevel="0" collapsed="false">
      <c r="A599" s="0" t="n">
        <v>534</v>
      </c>
      <c r="B599" s="0" t="n">
        <v>0.199376</v>
      </c>
      <c r="C599" s="0" t="n">
        <v>1.044958</v>
      </c>
      <c r="D599" s="0" t="n">
        <v>1.268199</v>
      </c>
      <c r="E599" s="0" t="n">
        <v>1.305269</v>
      </c>
      <c r="F599" s="0" t="n">
        <v>0.236056</v>
      </c>
      <c r="G599" s="0" t="n">
        <f aca="false">12*Inputs!$B$6*(MIN(1,$H$50*$C599)*(ic*Inputs!$C$6+pS+fee_fx*Inputs!$D$6-cost_acc-cost_wd*Inputs!$E$6*$E599-cost_fx*Inputs!$D$6-$F599)+(1-MIN(1,$H$50*$C599))*(1-MIN(1,Inputs!$G$6*$D599)*churn_nonbuyers)*(ic*Inputs!$C$6+fee_wd*Inputs!$E$6*(1-$B599)+fee_fx*Inputs!$D$6-cost_acc-cost_wd*Inputs!$E$6*(1-$B599)-cost_fx*Inputs!$D$6))</f>
        <v>212159.427702162</v>
      </c>
      <c r="H599" s="0" t="n">
        <f aca="false">12*Inputs!$B$7*(MIN(1,$H$51*$C599)*(ic*Inputs!$C$7+pE+fee_fx*Inputs!$D$7-cost_acc-cost_wd*Inputs!$E$7*$E599-cost_fx*Inputs!$D$7-$F599)+(1-MIN(1,$H$51*$C599))*(1-MIN(1,Inputs!$G$7*$D599)*churn_nonbuyers)*(ic*Inputs!$C$7+fee_wd*Inputs!$E$7*(1-$B599)+fee_fx*Inputs!$D$7-cost_acc-cost_wd*Inputs!$E$7*(1-$B599)-cost_fx*Inputs!$D$7))</f>
        <v>386829.284563117</v>
      </c>
      <c r="I599" s="0" t="n">
        <f aca="false">12*Inputs!$B$8*(MIN(1,$H$52*$C599)*(ic*Inputs!$C$8+pT-cost_acc-cost_wd*Inputs!$E$8-cost_fx*Inputs!$D$8-cost_ins)+(1-MIN(1,$H$52*$C599))*(1-MIN(1,Inputs!$G$8*$D599)*churn_nonbuyers)*(ic*Inputs!$C$8+fee_wd*Inputs!$E$8*(1-$B599)+fee_fx*Inputs!$D$8-cost_acc-cost_wd*Inputs!$E$8*(1-$B599)-cost_fx*Inputs!$D$8))</f>
        <v>160175.359401717</v>
      </c>
      <c r="J599" s="0" t="n">
        <f aca="false">G599+H599+I599-fixed</f>
        <v>59164.0716669953</v>
      </c>
      <c r="K599" s="0" t="n">
        <f aca="false">12*Inputs!$B$6*(1-MIN(1,Inputs!$G$6*$D599)*churn_nonbuyers)*(ic*Inputs!$C$6+fee_wd*Inputs!$E$6*(1-$B599)+fee_fx*Inputs!$D$6-cost_acc-cost_wd*Inputs!$E$6*(1-$B599)-cost_fx*Inputs!$D$6)</f>
        <v>161926.918875533</v>
      </c>
      <c r="L599" s="0" t="n">
        <f aca="false">12*Inputs!$B$7*(1-MIN(1,Inputs!$G$7*$D599)*churn_nonbuyers)*(ic*Inputs!$C$7+fee_wd*Inputs!$E$7*(1-$B599)+fee_fx*Inputs!$D$7-cost_acc-cost_wd*Inputs!$E$7*(1-$B599)-cost_fx*Inputs!$D$7)</f>
        <v>360242.02617332</v>
      </c>
      <c r="M599" s="0" t="n">
        <f aca="false">12*Inputs!$B$8*(1-MIN(1,Inputs!$G$8*$D599)*churn_nonbuyers)*(ic*Inputs!$C$8+fee_wd*Inputs!$E$8*(1-$B599)+fee_fx*Inputs!$D$8-cost_acc-cost_wd*Inputs!$E$8*(1-$B599)-cost_fx*Inputs!$D$8)</f>
        <v>35567.5521924864</v>
      </c>
      <c r="N599" s="0" t="n">
        <f aca="false">K599+L599+I599-fixed</f>
        <v>-17655.6955494304</v>
      </c>
      <c r="O599" s="0" t="n">
        <f aca="false">K599+L599+M599-fixed</f>
        <v>-142263.502758661</v>
      </c>
      <c r="P599" s="0" t="n">
        <f aca="false">12*Inputs!$B$6*(1-MIN(1,Inputs!$F$6*$D599))*(ic*Inputs!$C$6+flat_fee-cost_acc-cost_wd*Inputs!$E$6*$E599-cost_fx*Inputs!$D$6)+12*Inputs!$B$7*(1-MIN(1,Inputs!$F$7*$D599))*(ic*Inputs!$C$7+flat_fee-cost_acc-cost_wd*Inputs!$E$7*$E599-cost_fx*Inputs!$D$7)+12*Inputs!$B$8*(1-MIN(1,Inputs!$F$8*$D599))*(ic*Inputs!$C$8+flat_fee-cost_acc-cost_wd*Inputs!$E$8*$E599-cost_fx*Inputs!$D$8)-fixed</f>
        <v>-192999.65194456</v>
      </c>
    </row>
    <row r="600" customFormat="false" ht="15" hidden="false" customHeight="false" outlineLevel="0" collapsed="false">
      <c r="A600" s="0" t="n">
        <v>535</v>
      </c>
      <c r="B600" s="0" t="n">
        <v>0.143516</v>
      </c>
      <c r="C600" s="0" t="n">
        <v>1.034465</v>
      </c>
      <c r="D600" s="0" t="n">
        <v>1.213078</v>
      </c>
      <c r="E600" s="0" t="n">
        <v>1.140912</v>
      </c>
      <c r="F600" s="0" t="n">
        <v>0.034641</v>
      </c>
      <c r="G600" s="0" t="n">
        <f aca="false">12*Inputs!$B$6*(MIN(1,$H$50*$C600)*(ic*Inputs!$C$6+pS+fee_fx*Inputs!$D$6-cost_acc-cost_wd*Inputs!$E$6*$E600-cost_fx*Inputs!$D$6-$F600)+(1-MIN(1,$H$50*$C600))*(1-MIN(1,Inputs!$G$6*$D600)*churn_nonbuyers)*(ic*Inputs!$C$6+fee_wd*Inputs!$E$6*(1-$B600)+fee_fx*Inputs!$D$6-cost_acc-cost_wd*Inputs!$E$6*(1-$B600)-cost_fx*Inputs!$D$6))</f>
        <v>227740.552469721</v>
      </c>
      <c r="H600" s="0" t="n">
        <f aca="false">12*Inputs!$B$7*(MIN(1,$H$51*$C600)*(ic*Inputs!$C$7+pE+fee_fx*Inputs!$D$7-cost_acc-cost_wd*Inputs!$E$7*$E600-cost_fx*Inputs!$D$7-$F600)+(1-MIN(1,$H$51*$C600))*(1-MIN(1,Inputs!$G$7*$D600)*churn_nonbuyers)*(ic*Inputs!$C$7+fee_wd*Inputs!$E$7*(1-$B600)+fee_fx*Inputs!$D$7-cost_acc-cost_wd*Inputs!$E$7*(1-$B600)-cost_fx*Inputs!$D$7))</f>
        <v>423056.971367765</v>
      </c>
      <c r="I600" s="0" t="n">
        <f aca="false">12*Inputs!$B$8*(MIN(1,$H$52*$C600)*(ic*Inputs!$C$8+pT-cost_acc-cost_wd*Inputs!$E$8-cost_fx*Inputs!$D$8-cost_ins)+(1-MIN(1,$H$52*$C600))*(1-MIN(1,Inputs!$G$8*$D600)*churn_nonbuyers)*(ic*Inputs!$C$8+fee_wd*Inputs!$E$8*(1-$B600)+fee_fx*Inputs!$D$8-cost_acc-cost_wd*Inputs!$E$8*(1-$B600)-cost_fx*Inputs!$D$8))</f>
        <v>162408.190950018</v>
      </c>
      <c r="J600" s="0" t="n">
        <f aca="false">G600+H600+I600-fixed</f>
        <v>113205.714787504</v>
      </c>
      <c r="K600" s="0" t="n">
        <f aca="false">12*Inputs!$B$6*(1-MIN(1,Inputs!$G$6*$D600)*churn_nonbuyers)*(ic*Inputs!$C$6+fee_wd*Inputs!$E$6*(1-$B600)+fee_fx*Inputs!$D$6-cost_acc-cost_wd*Inputs!$E$6*(1-$B600)-cost_fx*Inputs!$D$6)</f>
        <v>169959.361696186</v>
      </c>
      <c r="L600" s="0" t="n">
        <f aca="false">12*Inputs!$B$7*(1-MIN(1,Inputs!$G$7*$D600)*churn_nonbuyers)*(ic*Inputs!$C$7+fee_wd*Inputs!$E$7*(1-$B600)+fee_fx*Inputs!$D$7-cost_acc-cost_wd*Inputs!$E$7*(1-$B600)-cost_fx*Inputs!$D$7)</f>
        <v>368612.399673711</v>
      </c>
      <c r="M600" s="0" t="n">
        <f aca="false">12*Inputs!$B$8*(1-MIN(1,Inputs!$G$8*$D600)*churn_nonbuyers)*(ic*Inputs!$C$8+fee_wd*Inputs!$E$8*(1-$B600)+fee_fx*Inputs!$D$8-cost_acc-cost_wd*Inputs!$E$8*(1-$B600)-cost_fx*Inputs!$D$8)</f>
        <v>48196.7995955328</v>
      </c>
      <c r="N600" s="0" t="n">
        <f aca="false">K600+L600+I600-fixed</f>
        <v>979.952319914824</v>
      </c>
      <c r="O600" s="0" t="n">
        <f aca="false">K600+L600+M600-fixed</f>
        <v>-113231.43903457</v>
      </c>
      <c r="P600" s="0" t="n">
        <f aca="false">12*Inputs!$B$6*(1-MIN(1,Inputs!$F$6*$D600))*(ic*Inputs!$C$6+flat_fee-cost_acc-cost_wd*Inputs!$E$6*$E600-cost_fx*Inputs!$D$6)+12*Inputs!$B$7*(1-MIN(1,Inputs!$F$7*$D600))*(ic*Inputs!$C$7+flat_fee-cost_acc-cost_wd*Inputs!$E$7*$E600-cost_fx*Inputs!$D$7)+12*Inputs!$B$8*(1-MIN(1,Inputs!$F$8*$D600))*(ic*Inputs!$C$8+flat_fee-cost_acc-cost_wd*Inputs!$E$8*$E600-cost_fx*Inputs!$D$8)-fixed</f>
        <v>-103356.57507136</v>
      </c>
    </row>
    <row r="601" customFormat="false" ht="15" hidden="false" customHeight="false" outlineLevel="0" collapsed="false">
      <c r="A601" s="0" t="n">
        <v>536</v>
      </c>
      <c r="B601" s="0" t="n">
        <v>0.283596</v>
      </c>
      <c r="C601" s="0" t="n">
        <v>1.125843</v>
      </c>
      <c r="D601" s="0" t="n">
        <v>1.814289</v>
      </c>
      <c r="E601" s="0" t="n">
        <v>1.349359</v>
      </c>
      <c r="F601" s="0" t="n">
        <v>0.144907</v>
      </c>
      <c r="G601" s="0" t="n">
        <f aca="false">12*Inputs!$B$6*(MIN(1,$H$50*$C601)*(ic*Inputs!$C$6+pS+fee_fx*Inputs!$D$6-cost_acc-cost_wd*Inputs!$E$6*$E601-cost_fx*Inputs!$D$6-$F601)+(1-MIN(1,$H$50*$C601))*(1-MIN(1,Inputs!$G$6*$D601)*churn_nonbuyers)*(ic*Inputs!$C$6+fee_wd*Inputs!$E$6*(1-$B601)+fee_fx*Inputs!$D$6-cost_acc-cost_wd*Inputs!$E$6*(1-$B601)-cost_fx*Inputs!$D$6))</f>
        <v>202938.56397081</v>
      </c>
      <c r="H601" s="0" t="n">
        <f aca="false">12*Inputs!$B$7*(MIN(1,$H$51*$C601)*(ic*Inputs!$C$7+pE+fee_fx*Inputs!$D$7-cost_acc-cost_wd*Inputs!$E$7*$E601-cost_fx*Inputs!$D$7-$F601)+(1-MIN(1,$H$51*$C601))*(1-MIN(1,Inputs!$G$7*$D601)*churn_nonbuyers)*(ic*Inputs!$C$7+fee_wd*Inputs!$E$7*(1-$B601)+fee_fx*Inputs!$D$7-cost_acc-cost_wd*Inputs!$E$7*(1-$B601)-cost_fx*Inputs!$D$7))</f>
        <v>379404.235160906</v>
      </c>
      <c r="I601" s="0" t="n">
        <f aca="false">12*Inputs!$B$8*(MIN(1,$H$52*$C601)*(ic*Inputs!$C$8+pT-cost_acc-cost_wd*Inputs!$E$8-cost_fx*Inputs!$D$8-cost_ins)+(1-MIN(1,$H$52*$C601))*(1-MIN(1,Inputs!$G$8*$D601)*churn_nonbuyers)*(ic*Inputs!$C$8+fee_wd*Inputs!$E$8*(1-$B601)+fee_fx*Inputs!$D$8-cost_acc-cost_wd*Inputs!$E$8*(1-$B601)-cost_fx*Inputs!$D$8))</f>
        <v>162283.513392</v>
      </c>
      <c r="J601" s="0" t="n">
        <f aca="false">G601+H601+I601-fixed</f>
        <v>44626.3125237164</v>
      </c>
      <c r="K601" s="0" t="n">
        <f aca="false">12*Inputs!$B$6*(1-MIN(1,Inputs!$G$6*$D601)*churn_nonbuyers)*(ic*Inputs!$C$6+fee_wd*Inputs!$E$6*(1-$B601)+fee_fx*Inputs!$D$6-cost_acc-cost_wd*Inputs!$E$6*(1-$B601)-cost_fx*Inputs!$D$6)</f>
        <v>146178.723623357</v>
      </c>
      <c r="L601" s="0" t="n">
        <f aca="false">12*Inputs!$B$7*(1-MIN(1,Inputs!$G$7*$D601)*churn_nonbuyers)*(ic*Inputs!$C$7+fee_wd*Inputs!$E$7*(1-$B601)+fee_fx*Inputs!$D$7-cost_acc-cost_wd*Inputs!$E$7*(1-$B601)-cost_fx*Inputs!$D$7)</f>
        <v>342639.284702014</v>
      </c>
      <c r="M601" s="0" t="n">
        <f aca="false">12*Inputs!$B$8*(1-MIN(1,Inputs!$G$8*$D601)*churn_nonbuyers)*(ic*Inputs!$C$8+fee_wd*Inputs!$E$8*(1-$B601)+fee_fx*Inputs!$D$8-cost_acc-cost_wd*Inputs!$E$8*(1-$B601)-cost_fx*Inputs!$D$8)</f>
        <v>0</v>
      </c>
      <c r="N601" s="0" t="n">
        <f aca="false">K601+L601+I601-fixed</f>
        <v>-48898.4782826291</v>
      </c>
      <c r="O601" s="0" t="n">
        <f aca="false">K601+L601+M601-fixed</f>
        <v>-211181.991674629</v>
      </c>
      <c r="P601" s="0" t="n">
        <f aca="false">12*Inputs!$B$6*(1-MIN(1,Inputs!$F$6*$D601))*(ic*Inputs!$C$6+flat_fee-cost_acc-cost_wd*Inputs!$E$6*$E601-cost_fx*Inputs!$D$6)+12*Inputs!$B$7*(1-MIN(1,Inputs!$F$7*$D601))*(ic*Inputs!$C$7+flat_fee-cost_acc-cost_wd*Inputs!$E$7*$E601-cost_fx*Inputs!$D$7)+12*Inputs!$B$8*(1-MIN(1,Inputs!$F$8*$D601))*(ic*Inputs!$C$8+flat_fee-cost_acc-cost_wd*Inputs!$E$8*$E601-cost_fx*Inputs!$D$8)-fixed</f>
        <v>-471376.44941176</v>
      </c>
    </row>
    <row r="602" customFormat="false" ht="15" hidden="false" customHeight="false" outlineLevel="0" collapsed="false">
      <c r="A602" s="0" t="n">
        <v>537</v>
      </c>
      <c r="B602" s="0" t="n">
        <v>0.103898</v>
      </c>
      <c r="C602" s="0" t="n">
        <v>0.869522</v>
      </c>
      <c r="D602" s="0" t="n">
        <v>1.010401</v>
      </c>
      <c r="E602" s="0" t="n">
        <v>1.252731</v>
      </c>
      <c r="F602" s="0" t="n">
        <v>0.20407</v>
      </c>
      <c r="G602" s="0" t="n">
        <f aca="false">12*Inputs!$B$6*(MIN(1,$H$50*$C602)*(ic*Inputs!$C$6+pS+fee_fx*Inputs!$D$6-cost_acc-cost_wd*Inputs!$E$6*$E602-cost_fx*Inputs!$D$6-$F602)+(1-MIN(1,$H$50*$C602))*(1-MIN(1,Inputs!$G$6*$D602)*churn_nonbuyers)*(ic*Inputs!$C$6+fee_wd*Inputs!$E$6*(1-$B602)+fee_fx*Inputs!$D$6-cost_acc-cost_wd*Inputs!$E$6*(1-$B602)-cost_fx*Inputs!$D$6))</f>
        <v>219639.000341901</v>
      </c>
      <c r="H602" s="0" t="n">
        <f aca="false">12*Inputs!$B$7*(MIN(1,$H$51*$C602)*(ic*Inputs!$C$7+pE+fee_fx*Inputs!$D$7-cost_acc-cost_wd*Inputs!$E$7*$E602-cost_fx*Inputs!$D$7-$F602)+(1-MIN(1,$H$51*$C602))*(1-MIN(1,Inputs!$G$7*$D602)*churn_nonbuyers)*(ic*Inputs!$C$7+fee_wd*Inputs!$E$7*(1-$B602)+fee_fx*Inputs!$D$7-cost_acc-cost_wd*Inputs!$E$7*(1-$B602)-cost_fx*Inputs!$D$7))</f>
        <v>399814.270822211</v>
      </c>
      <c r="I602" s="0" t="n">
        <f aca="false">12*Inputs!$B$8*(MIN(1,$H$52*$C602)*(ic*Inputs!$C$8+pT-cost_acc-cost_wd*Inputs!$E$8-cost_fx*Inputs!$D$8-cost_ins)+(1-MIN(1,$H$52*$C602))*(1-MIN(1,Inputs!$G$8*$D602)*churn_nonbuyers)*(ic*Inputs!$C$8+fee_wd*Inputs!$E$8*(1-$B602)+fee_fx*Inputs!$D$8-cost_acc-cost_wd*Inputs!$E$8*(1-$B602)-cost_fx*Inputs!$D$8))</f>
        <v>162154.608943287</v>
      </c>
      <c r="J602" s="0" t="n">
        <f aca="false">G602+H602+I602-fixed</f>
        <v>81607.8801073998</v>
      </c>
      <c r="K602" s="0" t="n">
        <f aca="false">12*Inputs!$B$6*(1-MIN(1,Inputs!$G$6*$D602)*churn_nonbuyers)*(ic*Inputs!$C$6+fee_wd*Inputs!$E$6*(1-$B602)+fee_fx*Inputs!$D$6-cost_acc-cost_wd*Inputs!$E$6*(1-$B602)-cost_fx*Inputs!$D$6)</f>
        <v>177209.692150306</v>
      </c>
      <c r="L602" s="0" t="n">
        <f aca="false">12*Inputs!$B$7*(1-MIN(1,Inputs!$G$7*$D602)*churn_nonbuyers)*(ic*Inputs!$C$7+fee_wd*Inputs!$E$7*(1-$B602)+fee_fx*Inputs!$D$7-cost_acc-cost_wd*Inputs!$E$7*(1-$B602)-cost_fx*Inputs!$D$7)</f>
        <v>376470.385242183</v>
      </c>
      <c r="M602" s="0" t="n">
        <f aca="false">12*Inputs!$B$8*(1-MIN(1,Inputs!$G$8*$D602)*churn_nonbuyers)*(ic*Inputs!$C$8+fee_wd*Inputs!$E$8*(1-$B602)+fee_fx*Inputs!$D$8-cost_acc-cost_wd*Inputs!$E$8*(1-$B602)-cost_fx*Inputs!$D$8)</f>
        <v>94083.7579280928</v>
      </c>
      <c r="N602" s="0" t="n">
        <f aca="false">K602+L602+I602-fixed</f>
        <v>15834.686335776</v>
      </c>
      <c r="O602" s="0" t="n">
        <f aca="false">K602+L602+M602-fixed</f>
        <v>-52236.1646794182</v>
      </c>
      <c r="P602" s="0" t="n">
        <f aca="false">12*Inputs!$B$6*(1-MIN(1,Inputs!$F$6*$D602))*(ic*Inputs!$C$6+flat_fee-cost_acc-cost_wd*Inputs!$E$6*$E602-cost_fx*Inputs!$D$6)+12*Inputs!$B$7*(1-MIN(1,Inputs!$F$7*$D602))*(ic*Inputs!$C$7+flat_fee-cost_acc-cost_wd*Inputs!$E$7*$E602-cost_fx*Inputs!$D$7)+12*Inputs!$B$8*(1-MIN(1,Inputs!$F$8*$D602))*(ic*Inputs!$C$8+flat_fee-cost_acc-cost_wd*Inputs!$E$8*$E602-cost_fx*Inputs!$D$8)-fixed</f>
        <v>-43942.3298965601</v>
      </c>
    </row>
    <row r="603" customFormat="false" ht="15" hidden="false" customHeight="false" outlineLevel="0" collapsed="false">
      <c r="A603" s="0" t="n">
        <v>538</v>
      </c>
      <c r="B603" s="0" t="n">
        <v>0.184376</v>
      </c>
      <c r="C603" s="0" t="n">
        <v>0.751787</v>
      </c>
      <c r="D603" s="0" t="n">
        <v>1.415414</v>
      </c>
      <c r="E603" s="0" t="n">
        <v>1.265216</v>
      </c>
      <c r="F603" s="0" t="n">
        <v>0.315546</v>
      </c>
      <c r="G603" s="0" t="n">
        <f aca="false">12*Inputs!$B$6*(MIN(1,$H$50*$C603)*(ic*Inputs!$C$6+pS+fee_fx*Inputs!$D$6-cost_acc-cost_wd*Inputs!$E$6*$E603-cost_fx*Inputs!$D$6-$F603)+(1-MIN(1,$H$50*$C603))*(1-MIN(1,Inputs!$G$6*$D603)*churn_nonbuyers)*(ic*Inputs!$C$6+fee_wd*Inputs!$E$6*(1-$B603)+fee_fx*Inputs!$D$6-cost_acc-cost_wd*Inputs!$E$6*(1-$B603)-cost_fx*Inputs!$D$6))</f>
        <v>198073.575204363</v>
      </c>
      <c r="H603" s="0" t="n">
        <f aca="false">12*Inputs!$B$7*(MIN(1,$H$51*$C603)*(ic*Inputs!$C$7+pE+fee_fx*Inputs!$D$7-cost_acc-cost_wd*Inputs!$E$7*$E603-cost_fx*Inputs!$D$7-$F603)+(1-MIN(1,$H$51*$C603))*(1-MIN(1,Inputs!$G$7*$D603)*churn_nonbuyers)*(ic*Inputs!$C$7+fee_wd*Inputs!$E$7*(1-$B603)+fee_fx*Inputs!$D$7-cost_acc-cost_wd*Inputs!$E$7*(1-$B603)-cost_fx*Inputs!$D$7))</f>
        <v>379686.459063667</v>
      </c>
      <c r="I603" s="0" t="n">
        <f aca="false">12*Inputs!$B$8*(MIN(1,$H$52*$C603)*(ic*Inputs!$C$8+pT-cost_acc-cost_wd*Inputs!$E$8-cost_fx*Inputs!$D$8-cost_ins)+(1-MIN(1,$H$52*$C603))*(1-MIN(1,Inputs!$G$8*$D603)*churn_nonbuyers)*(ic*Inputs!$C$8+fee_wd*Inputs!$E$8*(1-$B603)+fee_fx*Inputs!$D$8-cost_acc-cost_wd*Inputs!$E$8*(1-$B603)-cost_fx*Inputs!$D$8))</f>
        <v>109751.158642319</v>
      </c>
      <c r="J603" s="0" t="n">
        <f aca="false">G603+H603+I603-fixed</f>
        <v>-12488.8070896508</v>
      </c>
      <c r="K603" s="0" t="n">
        <f aca="false">12*Inputs!$B$6*(1-MIN(1,Inputs!$G$6*$D603)*churn_nonbuyers)*(ic*Inputs!$C$6+fee_wd*Inputs!$E$6*(1-$B603)+fee_fx*Inputs!$D$6-cost_acc-cost_wd*Inputs!$E$6*(1-$B603)-cost_fx*Inputs!$D$6)</f>
        <v>162661.455155981</v>
      </c>
      <c r="L603" s="0" t="n">
        <f aca="false">12*Inputs!$B$7*(1-MIN(1,Inputs!$G$7*$D603)*churn_nonbuyers)*(ic*Inputs!$C$7+fee_wd*Inputs!$E$7*(1-$B603)+fee_fx*Inputs!$D$7-cost_acc-cost_wd*Inputs!$E$7*(1-$B603)-cost_fx*Inputs!$D$7)</f>
        <v>360656.391621588</v>
      </c>
      <c r="M603" s="0" t="n">
        <f aca="false">12*Inputs!$B$8*(1-MIN(1,Inputs!$G$8*$D603)*churn_nonbuyers)*(ic*Inputs!$C$8+fee_wd*Inputs!$E$8*(1-$B603)+fee_fx*Inputs!$D$8-cost_acc-cost_wd*Inputs!$E$8*(1-$B603)-cost_fx*Inputs!$D$8)</f>
        <v>2924.69856791042</v>
      </c>
      <c r="N603" s="0" t="n">
        <f aca="false">K603+L603+I603-fixed</f>
        <v>-66930.9945801119</v>
      </c>
      <c r="O603" s="0" t="n">
        <f aca="false">K603+L603+M603-fixed</f>
        <v>-173757.45465452</v>
      </c>
      <c r="P603" s="0" t="n">
        <f aca="false">12*Inputs!$B$6*(1-MIN(1,Inputs!$F$6*$D603))*(ic*Inputs!$C$6+flat_fee-cost_acc-cost_wd*Inputs!$E$6*$E603-cost_fx*Inputs!$D$6)+12*Inputs!$B$7*(1-MIN(1,Inputs!$F$7*$D603))*(ic*Inputs!$C$7+flat_fee-cost_acc-cost_wd*Inputs!$E$7*$E603-cost_fx*Inputs!$D$7)+12*Inputs!$B$8*(1-MIN(1,Inputs!$F$8*$D603))*(ic*Inputs!$C$8+flat_fee-cost_acc-cost_wd*Inputs!$E$8*$E603-cost_fx*Inputs!$D$8)-fixed</f>
        <v>-251923.03273024</v>
      </c>
    </row>
    <row r="604" customFormat="false" ht="15" hidden="false" customHeight="false" outlineLevel="0" collapsed="false">
      <c r="A604" s="0" t="n">
        <v>539</v>
      </c>
      <c r="B604" s="0" t="n">
        <v>0.234346</v>
      </c>
      <c r="C604" s="0" t="n">
        <v>0.960159</v>
      </c>
      <c r="D604" s="0" t="n">
        <v>0.93365</v>
      </c>
      <c r="E604" s="0" t="n">
        <v>1.168111</v>
      </c>
      <c r="F604" s="0" t="n">
        <v>0.298505</v>
      </c>
      <c r="G604" s="0" t="n">
        <f aca="false">12*Inputs!$B$6*(MIN(1,$H$50*$C604)*(ic*Inputs!$C$6+pS+fee_fx*Inputs!$D$6-cost_acc-cost_wd*Inputs!$E$6*$E604-cost_fx*Inputs!$D$6-$F604)+(1-MIN(1,$H$50*$C604))*(1-MIN(1,Inputs!$G$6*$D604)*churn_nonbuyers)*(ic*Inputs!$C$6+fee_wd*Inputs!$E$6*(1-$B604)+fee_fx*Inputs!$D$6-cost_acc-cost_wd*Inputs!$E$6*(1-$B604)-cost_fx*Inputs!$D$6))</f>
        <v>207973.754158078</v>
      </c>
      <c r="H604" s="0" t="n">
        <f aca="false">12*Inputs!$B$7*(MIN(1,$H$51*$C604)*(ic*Inputs!$C$7+pE+fee_fx*Inputs!$D$7-cost_acc-cost_wd*Inputs!$E$7*$E604-cost_fx*Inputs!$D$7-$F604)+(1-MIN(1,$H$51*$C604))*(1-MIN(1,Inputs!$G$7*$D604)*churn_nonbuyers)*(ic*Inputs!$C$7+fee_wd*Inputs!$E$7*(1-$B604)+fee_fx*Inputs!$D$7-cost_acc-cost_wd*Inputs!$E$7*(1-$B604)-cost_fx*Inputs!$D$7))</f>
        <v>395689.298664385</v>
      </c>
      <c r="I604" s="0" t="n">
        <f aca="false">12*Inputs!$B$8*(MIN(1,$H$52*$C604)*(ic*Inputs!$C$8+pT-cost_acc-cost_wd*Inputs!$E$8-cost_fx*Inputs!$D$8-cost_ins)+(1-MIN(1,$H$52*$C604))*(1-MIN(1,Inputs!$G$8*$D604)*churn_nonbuyers)*(ic*Inputs!$C$8+fee_wd*Inputs!$E$8*(1-$B604)+fee_fx*Inputs!$D$8-cost_acc-cost_wd*Inputs!$E$8*(1-$B604)-cost_fx*Inputs!$D$8))</f>
        <v>174200.907542421</v>
      </c>
      <c r="J604" s="0" t="n">
        <f aca="false">G604+H604+I604-fixed</f>
        <v>77863.9603648838</v>
      </c>
      <c r="K604" s="0" t="n">
        <f aca="false">12*Inputs!$B$6*(1-MIN(1,Inputs!$G$6*$D604)*churn_nonbuyers)*(ic*Inputs!$C$6+fee_wd*Inputs!$E$6*(1-$B604)+fee_fx*Inputs!$D$6-cost_acc-cost_wd*Inputs!$E$6*(1-$B604)-cost_fx*Inputs!$D$6)</f>
        <v>160018.32342888</v>
      </c>
      <c r="L604" s="0" t="n">
        <f aca="false">12*Inputs!$B$7*(1-MIN(1,Inputs!$G$7*$D604)*churn_nonbuyers)*(ic*Inputs!$C$7+fee_wd*Inputs!$E$7*(1-$B604)+fee_fx*Inputs!$D$7-cost_acc-cost_wd*Inputs!$E$7*(1-$B604)-cost_fx*Inputs!$D$7)</f>
        <v>359105.949257328</v>
      </c>
      <c r="M604" s="0" t="n">
        <f aca="false">12*Inputs!$B$8*(1-MIN(1,Inputs!$G$8*$D604)*churn_nonbuyers)*(ic*Inputs!$C$8+fee_wd*Inputs!$E$8*(1-$B604)+fee_fx*Inputs!$D$8-cost_acc-cost_wd*Inputs!$E$8*(1-$B604)-cost_fx*Inputs!$D$8)</f>
        <v>109182.62400144</v>
      </c>
      <c r="N604" s="0" t="n">
        <f aca="false">K604+L604+I604-fixed</f>
        <v>-6674.81977137097</v>
      </c>
      <c r="O604" s="0" t="n">
        <f aca="false">K604+L604+M604-fixed</f>
        <v>-71693.1033123519</v>
      </c>
      <c r="P604" s="0" t="n">
        <f aca="false">12*Inputs!$B$6*(1-MIN(1,Inputs!$F$6*$D604))*(ic*Inputs!$C$6+flat_fee-cost_acc-cost_wd*Inputs!$E$6*$E604-cost_fx*Inputs!$D$6)+12*Inputs!$B$7*(1-MIN(1,Inputs!$F$7*$D604))*(ic*Inputs!$C$7+flat_fee-cost_acc-cost_wd*Inputs!$E$7*$E604-cost_fx*Inputs!$D$7)+12*Inputs!$B$8*(1-MIN(1,Inputs!$F$8*$D604))*(ic*Inputs!$C$8+flat_fee-cost_acc-cost_wd*Inputs!$E$8*$E604-cost_fx*Inputs!$D$8)-fixed</f>
        <v>32587.6712359999</v>
      </c>
    </row>
    <row r="605" customFormat="false" ht="15" hidden="false" customHeight="false" outlineLevel="0" collapsed="false">
      <c r="A605" s="0" t="n">
        <v>540</v>
      </c>
      <c r="B605" s="0" t="n">
        <v>0.330002</v>
      </c>
      <c r="C605" s="0" t="n">
        <v>1.057574</v>
      </c>
      <c r="D605" s="0" t="n">
        <v>1.089574</v>
      </c>
      <c r="E605" s="0" t="n">
        <v>1.307468</v>
      </c>
      <c r="F605" s="0" t="n">
        <v>0.176242</v>
      </c>
      <c r="G605" s="0" t="n">
        <f aca="false">12*Inputs!$B$6*(MIN(1,$H$50*$C605)*(ic*Inputs!$C$6+pS+fee_fx*Inputs!$D$6-cost_acc-cost_wd*Inputs!$E$6*$E605-cost_fx*Inputs!$D$6-$F605)+(1-MIN(1,$H$50*$C605))*(1-MIN(1,Inputs!$G$6*$D605)*churn_nonbuyers)*(ic*Inputs!$C$6+fee_wd*Inputs!$E$6*(1-$B605)+fee_fx*Inputs!$D$6-cost_acc-cost_wd*Inputs!$E$6*(1-$B605)-cost_fx*Inputs!$D$6))</f>
        <v>199302.609887377</v>
      </c>
      <c r="H605" s="0" t="n">
        <f aca="false">12*Inputs!$B$7*(MIN(1,$H$51*$C605)*(ic*Inputs!$C$7+pE+fee_fx*Inputs!$D$7-cost_acc-cost_wd*Inputs!$E$7*$E605-cost_fx*Inputs!$D$7-$F605)+(1-MIN(1,$H$51*$C605))*(1-MIN(1,Inputs!$G$7*$D605)*churn_nonbuyers)*(ic*Inputs!$C$7+fee_wd*Inputs!$E$7*(1-$B605)+fee_fx*Inputs!$D$7-cost_acc-cost_wd*Inputs!$E$7*(1-$B605)-cost_fx*Inputs!$D$7))</f>
        <v>381185.731247867</v>
      </c>
      <c r="I605" s="0" t="n">
        <f aca="false">12*Inputs!$B$8*(MIN(1,$H$52*$C605)*(ic*Inputs!$C$8+pT-cost_acc-cost_wd*Inputs!$E$8-cost_fx*Inputs!$D$8-cost_ins)+(1-MIN(1,$H$52*$C605))*(1-MIN(1,Inputs!$G$8*$D605)*churn_nonbuyers)*(ic*Inputs!$C$8+fee_wd*Inputs!$E$8*(1-$B605)+fee_fx*Inputs!$D$8-cost_acc-cost_wd*Inputs!$E$8*(1-$B605)-cost_fx*Inputs!$D$8))</f>
        <v>171581.485027542</v>
      </c>
      <c r="J605" s="0" t="n">
        <f aca="false">G605+H605+I605-fixed</f>
        <v>52069.8261627872</v>
      </c>
      <c r="K605" s="0" t="n">
        <f aca="false">12*Inputs!$B$6*(1-MIN(1,Inputs!$G$6*$D605)*churn_nonbuyers)*(ic*Inputs!$C$6+fee_wd*Inputs!$E$6*(1-$B605)+fee_fx*Inputs!$D$6-cost_acc-cost_wd*Inputs!$E$6*(1-$B605)-cost_fx*Inputs!$D$6)</f>
        <v>145685.649593866</v>
      </c>
      <c r="L605" s="0" t="n">
        <f aca="false">12*Inputs!$B$7*(1-MIN(1,Inputs!$G$7*$D605)*churn_nonbuyers)*(ic*Inputs!$C$7+fee_wd*Inputs!$E$7*(1-$B605)+fee_fx*Inputs!$D$7-cost_acc-cost_wd*Inputs!$E$7*(1-$B605)-cost_fx*Inputs!$D$7)</f>
        <v>344053.531004319</v>
      </c>
      <c r="M605" s="0" t="n">
        <f aca="false">12*Inputs!$B$8*(1-MIN(1,Inputs!$G$8*$D605)*churn_nonbuyers)*(ic*Inputs!$C$8+fee_wd*Inputs!$E$8*(1-$B605)+fee_fx*Inputs!$D$8-cost_acc-cost_wd*Inputs!$E$8*(1-$B605)-cost_fx*Inputs!$D$8)</f>
        <v>73695.3062113728</v>
      </c>
      <c r="N605" s="0" t="n">
        <f aca="false">K605+L605+I605-fixed</f>
        <v>-38679.3343742727</v>
      </c>
      <c r="O605" s="0" t="n">
        <f aca="false">K605+L605+M605-fixed</f>
        <v>-136565.513190442</v>
      </c>
      <c r="P605" s="0" t="n">
        <f aca="false">12*Inputs!$B$6*(1-MIN(1,Inputs!$F$6*$D605))*(ic*Inputs!$C$6+flat_fee-cost_acc-cost_wd*Inputs!$E$6*$E605-cost_fx*Inputs!$D$6)+12*Inputs!$B$7*(1-MIN(1,Inputs!$F$7*$D605))*(ic*Inputs!$C$7+flat_fee-cost_acc-cost_wd*Inputs!$E$7*$E605-cost_fx*Inputs!$D$7)+12*Inputs!$B$8*(1-MIN(1,Inputs!$F$8*$D605))*(ic*Inputs!$C$8+flat_fee-cost_acc-cost_wd*Inputs!$E$8*$E605-cost_fx*Inputs!$D$8)-fixed</f>
        <v>-106257.58940032</v>
      </c>
    </row>
    <row r="606" customFormat="false" ht="15" hidden="false" customHeight="false" outlineLevel="0" collapsed="false">
      <c r="A606" s="0" t="n">
        <v>541</v>
      </c>
      <c r="B606" s="0" t="n">
        <v>0.50924</v>
      </c>
      <c r="C606" s="0" t="n">
        <v>0.940094</v>
      </c>
      <c r="D606" s="0" t="n">
        <v>0.681045</v>
      </c>
      <c r="E606" s="0" t="n">
        <v>1.273194</v>
      </c>
      <c r="F606" s="0" t="n">
        <v>0.286141</v>
      </c>
      <c r="G606" s="0" t="n">
        <f aca="false">12*Inputs!$B$6*(MIN(1,$H$50*$C606)*(ic*Inputs!$C$6+pS+fee_fx*Inputs!$D$6-cost_acc-cost_wd*Inputs!$E$6*$E606-cost_fx*Inputs!$D$6-$F606)+(1-MIN(1,$H$50*$C606))*(1-MIN(1,Inputs!$G$6*$D606)*churn_nonbuyers)*(ic*Inputs!$C$6+fee_wd*Inputs!$E$6*(1-$B606)+fee_fx*Inputs!$D$6-cost_acc-cost_wd*Inputs!$E$6*(1-$B606)-cost_fx*Inputs!$D$6))</f>
        <v>171562.834327407</v>
      </c>
      <c r="H606" s="0" t="n">
        <f aca="false">12*Inputs!$B$7*(MIN(1,$H$51*$C606)*(ic*Inputs!$C$7+pE+fee_fx*Inputs!$D$7-cost_acc-cost_wd*Inputs!$E$7*$E606-cost_fx*Inputs!$D$7-$F606)+(1-MIN(1,$H$51*$C606))*(1-MIN(1,Inputs!$G$7*$D606)*churn_nonbuyers)*(ic*Inputs!$C$7+fee_wd*Inputs!$E$7*(1-$B606)+fee_fx*Inputs!$D$7-cost_acc-cost_wd*Inputs!$E$7*(1-$B606)-cost_fx*Inputs!$D$7))</f>
        <v>361766.144574574</v>
      </c>
      <c r="I606" s="0" t="n">
        <f aca="false">12*Inputs!$B$8*(MIN(1,$H$52*$C606)*(ic*Inputs!$C$8+pT-cost_acc-cost_wd*Inputs!$E$8-cost_fx*Inputs!$D$8-cost_ins)+(1-MIN(1,$H$52*$C606))*(1-MIN(1,Inputs!$G$8*$D606)*churn_nonbuyers)*(ic*Inputs!$C$8+fee_wd*Inputs!$E$8*(1-$B606)+fee_fx*Inputs!$D$8-cost_acc-cost_wd*Inputs!$E$8*(1-$B606)-cost_fx*Inputs!$D$8))</f>
        <v>189535.988361484</v>
      </c>
      <c r="J606" s="0" t="n">
        <f aca="false">G606+H606+I606-fixed</f>
        <v>22864.9672634653</v>
      </c>
      <c r="K606" s="0" t="n">
        <f aca="false">12*Inputs!$B$6*(1-MIN(1,Inputs!$G$6*$D606)*churn_nonbuyers)*(ic*Inputs!$C$6+fee_wd*Inputs!$E$6*(1-$B606)+fee_fx*Inputs!$D$6-cost_acc-cost_wd*Inputs!$E$6*(1-$B606)-cost_fx*Inputs!$D$6)</f>
        <v>123901.57696176</v>
      </c>
      <c r="L606" s="0" t="n">
        <f aca="false">12*Inputs!$B$7*(1-MIN(1,Inputs!$G$7*$D606)*churn_nonbuyers)*(ic*Inputs!$C$7+fee_wd*Inputs!$E$7*(1-$B606)+fee_fx*Inputs!$D$7-cost_acc-cost_wd*Inputs!$E$7*(1-$B606)-cost_fx*Inputs!$D$7)</f>
        <v>323129.762017056</v>
      </c>
      <c r="M606" s="0" t="n">
        <f aca="false">12*Inputs!$B$8*(1-MIN(1,Inputs!$G$8*$D606)*churn_nonbuyers)*(ic*Inputs!$C$8+fee_wd*Inputs!$E$8*(1-$B606)+fee_fx*Inputs!$D$8-cost_acc-cost_wd*Inputs!$E$8*(1-$B606)-cost_fx*Inputs!$D$8)</f>
        <v>158004.31435488</v>
      </c>
      <c r="N606" s="0" t="n">
        <f aca="false">K606+L606+I606-fixed</f>
        <v>-63432.6726596995</v>
      </c>
      <c r="O606" s="0" t="n">
        <f aca="false">K606+L606+M606-fixed</f>
        <v>-94964.3466663039</v>
      </c>
      <c r="P606" s="0" t="n">
        <f aca="false">12*Inputs!$B$6*(1-MIN(1,Inputs!$F$6*$D606))*(ic*Inputs!$C$6+flat_fee-cost_acc-cost_wd*Inputs!$E$6*$E606-cost_fx*Inputs!$D$6)+12*Inputs!$B$7*(1-MIN(1,Inputs!$F$7*$D606))*(ic*Inputs!$C$7+flat_fee-cost_acc-cost_wd*Inputs!$E$7*$E606-cost_fx*Inputs!$D$7)+12*Inputs!$B$8*(1-MIN(1,Inputs!$F$8*$D606))*(ic*Inputs!$C$8+flat_fee-cost_acc-cost_wd*Inputs!$E$8*$E606-cost_fx*Inputs!$D$8)-fixed</f>
        <v>111407.0650952</v>
      </c>
    </row>
    <row r="607" customFormat="false" ht="15" hidden="false" customHeight="false" outlineLevel="0" collapsed="false">
      <c r="A607" s="0" t="n">
        <v>542</v>
      </c>
      <c r="B607" s="0" t="n">
        <v>0.130622</v>
      </c>
      <c r="C607" s="0" t="n">
        <v>0.93059</v>
      </c>
      <c r="D607" s="0" t="n">
        <v>1.438238</v>
      </c>
      <c r="E607" s="0" t="n">
        <v>1.210382</v>
      </c>
      <c r="F607" s="0" t="n">
        <v>0.240271</v>
      </c>
      <c r="G607" s="0" t="n">
        <f aca="false">12*Inputs!$B$6*(MIN(1,$H$50*$C607)*(ic*Inputs!$C$6+pS+fee_fx*Inputs!$D$6-cost_acc-cost_wd*Inputs!$E$6*$E607-cost_fx*Inputs!$D$6-$F607)+(1-MIN(1,$H$50*$C607))*(1-MIN(1,Inputs!$G$6*$D607)*churn_nonbuyers)*(ic*Inputs!$C$6+fee_wd*Inputs!$E$6*(1-$B607)+fee_fx*Inputs!$D$6-cost_acc-cost_wd*Inputs!$E$6*(1-$B607)-cost_fx*Inputs!$D$6))</f>
        <v>215749.756605211</v>
      </c>
      <c r="H607" s="0" t="n">
        <f aca="false">12*Inputs!$B$7*(MIN(1,$H$51*$C607)*(ic*Inputs!$C$7+pE+fee_fx*Inputs!$D$7-cost_acc-cost_wd*Inputs!$E$7*$E607-cost_fx*Inputs!$D$7-$F607)+(1-MIN(1,$H$51*$C607))*(1-MIN(1,Inputs!$G$7*$D607)*churn_nonbuyers)*(ic*Inputs!$C$7+fee_wd*Inputs!$E$7*(1-$B607)+fee_fx*Inputs!$D$7-cost_acc-cost_wd*Inputs!$E$7*(1-$B607)-cost_fx*Inputs!$D$7))</f>
        <v>398613.52275423</v>
      </c>
      <c r="I607" s="0" t="n">
        <f aca="false">12*Inputs!$B$8*(MIN(1,$H$52*$C607)*(ic*Inputs!$C$8+pT-cost_acc-cost_wd*Inputs!$E$8-cost_fx*Inputs!$D$8-cost_ins)+(1-MIN(1,$H$52*$C607))*(1-MIN(1,Inputs!$G$8*$D607)*churn_nonbuyers)*(ic*Inputs!$C$8+fee_wd*Inputs!$E$8*(1-$B607)+fee_fx*Inputs!$D$8-cost_acc-cost_wd*Inputs!$E$8*(1-$B607)-cost_fx*Inputs!$D$8))</f>
        <v>134138.96496</v>
      </c>
      <c r="J607" s="0" t="n">
        <f aca="false">G607+H607+I607-fixed</f>
        <v>48502.2443194413</v>
      </c>
      <c r="K607" s="0" t="n">
        <f aca="false">12*Inputs!$B$6*(1-MIN(1,Inputs!$G$6*$D607)*churn_nonbuyers)*(ic*Inputs!$C$6+fee_wd*Inputs!$E$6*(1-$B607)+fee_fx*Inputs!$D$6-cost_acc-cost_wd*Inputs!$E$6*(1-$B607)-cost_fx*Inputs!$D$6)</f>
        <v>169645.624733059</v>
      </c>
      <c r="L607" s="0" t="n">
        <f aca="false">12*Inputs!$B$7*(1-MIN(1,Inputs!$G$7*$D607)*churn_nonbuyers)*(ic*Inputs!$C$7+fee_wd*Inputs!$E$7*(1-$B607)+fee_fx*Inputs!$D$7-cost_acc-cost_wd*Inputs!$E$7*(1-$B607)-cost_fx*Inputs!$D$7)</f>
        <v>367805.084215836</v>
      </c>
      <c r="M607" s="0" t="n">
        <f aca="false">12*Inputs!$B$8*(1-MIN(1,Inputs!$G$8*$D607)*churn_nonbuyers)*(ic*Inputs!$C$8+fee_wd*Inputs!$E$8*(1-$B607)+fee_fx*Inputs!$D$8-cost_acc-cost_wd*Inputs!$E$8*(1-$B607)-cost_fx*Inputs!$D$8)</f>
        <v>0</v>
      </c>
      <c r="N607" s="0" t="n">
        <f aca="false">K607+L607+I607-fixed</f>
        <v>-28410.3260911052</v>
      </c>
      <c r="O607" s="0" t="n">
        <f aca="false">K607+L607+M607-fixed</f>
        <v>-162549.291051105</v>
      </c>
      <c r="P607" s="0" t="n">
        <f aca="false">12*Inputs!$B$6*(1-MIN(1,Inputs!$F$6*$D607))*(ic*Inputs!$C$6+flat_fee-cost_acc-cost_wd*Inputs!$E$6*$E607-cost_fx*Inputs!$D$6)+12*Inputs!$B$7*(1-MIN(1,Inputs!$F$7*$D607))*(ic*Inputs!$C$7+flat_fee-cost_acc-cost_wd*Inputs!$E$7*$E607-cost_fx*Inputs!$D$7)+12*Inputs!$B$8*(1-MIN(1,Inputs!$F$8*$D607))*(ic*Inputs!$C$8+flat_fee-cost_acc-cost_wd*Inputs!$E$8*$E607-cost_fx*Inputs!$D$8)-fixed</f>
        <v>-245420.33000416</v>
      </c>
    </row>
    <row r="608" customFormat="false" ht="15" hidden="false" customHeight="false" outlineLevel="0" collapsed="false">
      <c r="A608" s="0" t="n">
        <v>543</v>
      </c>
      <c r="B608" s="0" t="n">
        <v>0.418214</v>
      </c>
      <c r="C608" s="0" t="n">
        <v>0.885803</v>
      </c>
      <c r="D608" s="0" t="n">
        <v>0.992052</v>
      </c>
      <c r="E608" s="0" t="n">
        <v>1.085859</v>
      </c>
      <c r="F608" s="0" t="n">
        <v>0.248525</v>
      </c>
      <c r="G608" s="0" t="n">
        <f aca="false">12*Inputs!$B$6*(MIN(1,$H$50*$C608)*(ic*Inputs!$C$6+pS+fee_fx*Inputs!$D$6-cost_acc-cost_wd*Inputs!$E$6*$E608-cost_fx*Inputs!$D$6-$F608)+(1-MIN(1,$H$50*$C608))*(1-MIN(1,Inputs!$G$6*$D608)*churn_nonbuyers)*(ic*Inputs!$C$6+fee_wd*Inputs!$E$6*(1-$B608)+fee_fx*Inputs!$D$6-cost_acc-cost_wd*Inputs!$E$6*(1-$B608)-cost_fx*Inputs!$D$6))</f>
        <v>183122.853924633</v>
      </c>
      <c r="H608" s="0" t="n">
        <f aca="false">12*Inputs!$B$7*(MIN(1,$H$51*$C608)*(ic*Inputs!$C$7+pE+fee_fx*Inputs!$D$7-cost_acc-cost_wd*Inputs!$E$7*$E608-cost_fx*Inputs!$D$7-$F608)+(1-MIN(1,$H$51*$C608))*(1-MIN(1,Inputs!$G$7*$D608)*churn_nonbuyers)*(ic*Inputs!$C$7+fee_wd*Inputs!$E$7*(1-$B608)+fee_fx*Inputs!$D$7-cost_acc-cost_wd*Inputs!$E$7*(1-$B608)-cost_fx*Inputs!$D$7))</f>
        <v>386794.900499645</v>
      </c>
      <c r="I608" s="0" t="n">
        <f aca="false">12*Inputs!$B$8*(MIN(1,$H$52*$C608)*(ic*Inputs!$C$8+pT-cost_acc-cost_wd*Inputs!$E$8-cost_fx*Inputs!$D$8-cost_ins)+(1-MIN(1,$H$52*$C608))*(1-MIN(1,Inputs!$G$8*$D608)*churn_nonbuyers)*(ic*Inputs!$C$8+fee_wd*Inputs!$E$8*(1-$B608)+fee_fx*Inputs!$D$8-cost_acc-cost_wd*Inputs!$E$8*(1-$B608)-cost_fx*Inputs!$D$8))</f>
        <v>163246.131991997</v>
      </c>
      <c r="J608" s="0" t="n">
        <f aca="false">G608+H608+I608-fixed</f>
        <v>33163.8864162758</v>
      </c>
      <c r="K608" s="0" t="n">
        <f aca="false">12*Inputs!$B$6*(1-MIN(1,Inputs!$G$6*$D608)*churn_nonbuyers)*(ic*Inputs!$C$6+fee_wd*Inputs!$E$6*(1-$B608)+fee_fx*Inputs!$D$6-cost_acc-cost_wd*Inputs!$E$6*(1-$B608)-cost_fx*Inputs!$D$6)</f>
        <v>134364.508092922</v>
      </c>
      <c r="L608" s="0" t="n">
        <f aca="false">12*Inputs!$B$7*(1-MIN(1,Inputs!$G$7*$D608)*churn_nonbuyers)*(ic*Inputs!$C$7+fee_wd*Inputs!$E$7*(1-$B608)+fee_fx*Inputs!$D$7-cost_acc-cost_wd*Inputs!$E$7*(1-$B608)-cost_fx*Inputs!$D$7)</f>
        <v>332769.647959753</v>
      </c>
      <c r="M608" s="0" t="n">
        <f aca="false">12*Inputs!$B$8*(1-MIN(1,Inputs!$G$8*$D608)*churn_nonbuyers)*(ic*Inputs!$C$8+fee_wd*Inputs!$E$8*(1-$B608)+fee_fx*Inputs!$D$8-cost_acc-cost_wd*Inputs!$E$8*(1-$B608)-cost_fx*Inputs!$D$8)</f>
        <v>93601.9922203008</v>
      </c>
      <c r="N608" s="0" t="n">
        <f aca="false">K608+L608+I608-fixed</f>
        <v>-69619.711955328</v>
      </c>
      <c r="O608" s="0" t="n">
        <f aca="false">K608+L608+M608-fixed</f>
        <v>-139263.851727025</v>
      </c>
      <c r="P608" s="0" t="n">
        <f aca="false">12*Inputs!$B$6*(1-MIN(1,Inputs!$F$6*$D608))*(ic*Inputs!$C$6+flat_fee-cost_acc-cost_wd*Inputs!$E$6*$E608-cost_fx*Inputs!$D$6)+12*Inputs!$B$7*(1-MIN(1,Inputs!$F$7*$D608))*(ic*Inputs!$C$7+flat_fee-cost_acc-cost_wd*Inputs!$E$7*$E608-cost_fx*Inputs!$D$7)+12*Inputs!$B$8*(1-MIN(1,Inputs!$F$8*$D608))*(ic*Inputs!$C$8+flat_fee-cost_acc-cost_wd*Inputs!$E$8*$E608-cost_fx*Inputs!$D$8)-fixed</f>
        <v>37699.2339843201</v>
      </c>
    </row>
    <row r="609" customFormat="false" ht="15" hidden="false" customHeight="false" outlineLevel="0" collapsed="false">
      <c r="A609" s="0" t="n">
        <v>544</v>
      </c>
      <c r="B609" s="0" t="n">
        <v>0.44638</v>
      </c>
      <c r="C609" s="0" t="n">
        <v>1.068621</v>
      </c>
      <c r="D609" s="0" t="n">
        <v>1.047508</v>
      </c>
      <c r="E609" s="0" t="n">
        <v>1.107047</v>
      </c>
      <c r="F609" s="0" t="n">
        <v>0.047238</v>
      </c>
      <c r="G609" s="0" t="n">
        <f aca="false">12*Inputs!$B$6*(MIN(1,$H$50*$C609)*(ic*Inputs!$C$6+pS+fee_fx*Inputs!$D$6-cost_acc-cost_wd*Inputs!$E$6*$E609-cost_fx*Inputs!$D$6-$F609)+(1-MIN(1,$H$50*$C609))*(1-MIN(1,Inputs!$G$6*$D609)*churn_nonbuyers)*(ic*Inputs!$C$6+fee_wd*Inputs!$E$6*(1-$B609)+fee_fx*Inputs!$D$6-cost_acc-cost_wd*Inputs!$E$6*(1-$B609)-cost_fx*Inputs!$D$6))</f>
        <v>193746.758023119</v>
      </c>
      <c r="H609" s="0" t="n">
        <f aca="false">12*Inputs!$B$7*(MIN(1,$H$51*$C609)*(ic*Inputs!$C$7+pE+fee_fx*Inputs!$D$7-cost_acc-cost_wd*Inputs!$E$7*$E609-cost_fx*Inputs!$D$7-$F609)+(1-MIN(1,$H$51*$C609))*(1-MIN(1,Inputs!$G$7*$D609)*churn_nonbuyers)*(ic*Inputs!$C$7+fee_wd*Inputs!$E$7*(1-$B609)+fee_fx*Inputs!$D$7-cost_acc-cost_wd*Inputs!$E$7*(1-$B609)-cost_fx*Inputs!$D$7))</f>
        <v>405150.438459597</v>
      </c>
      <c r="I609" s="0" t="n">
        <f aca="false">12*Inputs!$B$8*(MIN(1,$H$52*$C609)*(ic*Inputs!$C$8+pT-cost_acc-cost_wd*Inputs!$E$8-cost_fx*Inputs!$D$8-cost_ins)+(1-MIN(1,$H$52*$C609))*(1-MIN(1,Inputs!$G$8*$D609)*churn_nonbuyers)*(ic*Inputs!$C$8+fee_wd*Inputs!$E$8*(1-$B609)+fee_fx*Inputs!$D$8-cost_acc-cost_wd*Inputs!$E$8*(1-$B609)-cost_fx*Inputs!$D$8))</f>
        <v>174532.693319511</v>
      </c>
      <c r="J609" s="0" t="n">
        <f aca="false">G609+H609+I609-fixed</f>
        <v>73429.8898022266</v>
      </c>
      <c r="K609" s="0" t="n">
        <f aca="false">12*Inputs!$B$6*(1-MIN(1,Inputs!$G$6*$D609)*churn_nonbuyers)*(ic*Inputs!$C$6+fee_wd*Inputs!$E$6*(1-$B609)+fee_fx*Inputs!$D$6-cost_acc-cost_wd*Inputs!$E$6*(1-$B609)-cost_fx*Inputs!$D$6)</f>
        <v>130129.023031488</v>
      </c>
      <c r="L609" s="0" t="n">
        <f aca="false">12*Inputs!$B$7*(1-MIN(1,Inputs!$G$7*$D609)*churn_nonbuyers)*(ic*Inputs!$C$7+fee_wd*Inputs!$E$7*(1-$B609)+fee_fx*Inputs!$D$7-cost_acc-cost_wd*Inputs!$E$7*(1-$B609)-cost_fx*Inputs!$D$7)</f>
        <v>328270.597434893</v>
      </c>
      <c r="M609" s="0" t="n">
        <f aca="false">12*Inputs!$B$8*(1-MIN(1,Inputs!$G$8*$D609)*churn_nonbuyers)*(ic*Inputs!$C$8+fee_wd*Inputs!$E$8*(1-$B609)+fee_fx*Inputs!$D$8-cost_acc-cost_wd*Inputs!$E$8*(1-$B609)-cost_fx*Inputs!$D$8)</f>
        <v>81350.042626944</v>
      </c>
      <c r="N609" s="0" t="n">
        <f aca="false">K609+L609+I609-fixed</f>
        <v>-67067.6862141085</v>
      </c>
      <c r="O609" s="0" t="n">
        <f aca="false">K609+L609+M609-fixed</f>
        <v>-160250.336906675</v>
      </c>
      <c r="P609" s="0" t="n">
        <f aca="false">12*Inputs!$B$6*(1-MIN(1,Inputs!$F$6*$D609))*(ic*Inputs!$C$6+flat_fee-cost_acc-cost_wd*Inputs!$E$6*$E609-cost_fx*Inputs!$D$6)+12*Inputs!$B$7*(1-MIN(1,Inputs!$F$7*$D609))*(ic*Inputs!$C$7+flat_fee-cost_acc-cost_wd*Inputs!$E$7*$E609-cost_fx*Inputs!$D$7)+12*Inputs!$B$8*(1-MIN(1,Inputs!$F$8*$D609))*(ic*Inputs!$C$8+flat_fee-cost_acc-cost_wd*Inputs!$E$8*$E609-cost_fx*Inputs!$D$8)-fixed</f>
        <v>-1342.85409376002</v>
      </c>
    </row>
    <row r="610" customFormat="false" ht="15" hidden="false" customHeight="false" outlineLevel="0" collapsed="false">
      <c r="A610" s="0" t="n">
        <v>545</v>
      </c>
      <c r="B610" s="0" t="n">
        <v>0.155958</v>
      </c>
      <c r="C610" s="0" t="n">
        <v>0.888796</v>
      </c>
      <c r="D610" s="0" t="n">
        <v>1.571665</v>
      </c>
      <c r="E610" s="0" t="n">
        <v>1.275086</v>
      </c>
      <c r="F610" s="0" t="n">
        <v>0.106192</v>
      </c>
      <c r="G610" s="0" t="n">
        <f aca="false">12*Inputs!$B$6*(MIN(1,$H$50*$C610)*(ic*Inputs!$C$6+pS+fee_fx*Inputs!$D$6-cost_acc-cost_wd*Inputs!$E$6*$E610-cost_fx*Inputs!$D$6-$F610)+(1-MIN(1,$H$50*$C610))*(1-MIN(1,Inputs!$G$6*$D610)*churn_nonbuyers)*(ic*Inputs!$C$6+fee_wd*Inputs!$E$6*(1-$B610)+fee_fx*Inputs!$D$6-cost_acc-cost_wd*Inputs!$E$6*(1-$B610)-cost_fx*Inputs!$D$6))</f>
        <v>210844.406876751</v>
      </c>
      <c r="H610" s="0" t="n">
        <f aca="false">12*Inputs!$B$7*(MIN(1,$H$51*$C610)*(ic*Inputs!$C$7+pE+fee_fx*Inputs!$D$7-cost_acc-cost_wd*Inputs!$E$7*$E610-cost_fx*Inputs!$D$7-$F610)+(1-MIN(1,$H$51*$C610))*(1-MIN(1,Inputs!$G$7*$D610)*churn_nonbuyers)*(ic*Inputs!$C$7+fee_wd*Inputs!$E$7*(1-$B610)+fee_fx*Inputs!$D$7-cost_acc-cost_wd*Inputs!$E$7*(1-$B610)-cost_fx*Inputs!$D$7))</f>
        <v>394236.927877413</v>
      </c>
      <c r="I610" s="0" t="n">
        <f aca="false">12*Inputs!$B$8*(MIN(1,$H$52*$C610)*(ic*Inputs!$C$8+pT-cost_acc-cost_wd*Inputs!$E$8-cost_fx*Inputs!$D$8-cost_ins)+(1-MIN(1,$H$52*$C610))*(1-MIN(1,Inputs!$G$8*$D610)*churn_nonbuyers)*(ic*Inputs!$C$8+fee_wd*Inputs!$E$8*(1-$B610)+fee_fx*Inputs!$D$8-cost_acc-cost_wd*Inputs!$E$8*(1-$B610)-cost_fx*Inputs!$D$8))</f>
        <v>128114.610624</v>
      </c>
      <c r="J610" s="0" t="n">
        <f aca="false">G610+H610+I610-fixed</f>
        <v>33195.9453781646</v>
      </c>
      <c r="K610" s="0" t="n">
        <f aca="false">12*Inputs!$B$6*(1-MIN(1,Inputs!$G$6*$D610)*churn_nonbuyers)*(ic*Inputs!$C$6+fee_wd*Inputs!$E$6*(1-$B610)+fee_fx*Inputs!$D$6-cost_acc-cost_wd*Inputs!$E$6*(1-$B610)-cost_fx*Inputs!$D$6)</f>
        <v>165064.483656504</v>
      </c>
      <c r="L610" s="0" t="n">
        <f aca="false">12*Inputs!$B$7*(1-MIN(1,Inputs!$G$7*$D610)*churn_nonbuyers)*(ic*Inputs!$C$7+fee_wd*Inputs!$E$7*(1-$B610)+fee_fx*Inputs!$D$7-cost_acc-cost_wd*Inputs!$E$7*(1-$B610)-cost_fx*Inputs!$D$7)</f>
        <v>362790.079473902</v>
      </c>
      <c r="M610" s="0" t="n">
        <f aca="false">12*Inputs!$B$8*(1-MIN(1,Inputs!$G$8*$D610)*churn_nonbuyers)*(ic*Inputs!$C$8+fee_wd*Inputs!$E$8*(1-$B610)+fee_fx*Inputs!$D$8-cost_acc-cost_wd*Inputs!$E$8*(1-$B610)-cost_fx*Inputs!$D$8)</f>
        <v>0</v>
      </c>
      <c r="N610" s="0" t="n">
        <f aca="false">K610+L610+I610-fixed</f>
        <v>-44030.8262455936</v>
      </c>
      <c r="O610" s="0" t="n">
        <f aca="false">K610+L610+M610-fixed</f>
        <v>-172145.436869594</v>
      </c>
      <c r="P610" s="0" t="n">
        <f aca="false">12*Inputs!$B$6*(1-MIN(1,Inputs!$F$6*$D610))*(ic*Inputs!$C$6+flat_fee-cost_acc-cost_wd*Inputs!$E$6*$E610-cost_fx*Inputs!$D$6)+12*Inputs!$B$7*(1-MIN(1,Inputs!$F$7*$D610))*(ic*Inputs!$C$7+flat_fee-cost_acc-cost_wd*Inputs!$E$7*$E610-cost_fx*Inputs!$D$7)+12*Inputs!$B$8*(1-MIN(1,Inputs!$F$8*$D610))*(ic*Inputs!$C$8+flat_fee-cost_acc-cost_wd*Inputs!$E$8*$E610-cost_fx*Inputs!$D$8)-fixed</f>
        <v>-333001.3629544</v>
      </c>
    </row>
    <row r="611" customFormat="false" ht="15" hidden="false" customHeight="false" outlineLevel="0" collapsed="false">
      <c r="A611" s="0" t="n">
        <v>546</v>
      </c>
      <c r="B611" s="0" t="n">
        <v>0.185646</v>
      </c>
      <c r="C611" s="0" t="n">
        <v>0.698491</v>
      </c>
      <c r="D611" s="0" t="n">
        <v>1.221203</v>
      </c>
      <c r="E611" s="0" t="n">
        <v>1.298192</v>
      </c>
      <c r="F611" s="0" t="n">
        <v>0.119614</v>
      </c>
      <c r="G611" s="0" t="n">
        <f aca="false">12*Inputs!$B$6*(MIN(1,$H$50*$C611)*(ic*Inputs!$C$6+pS+fee_fx*Inputs!$D$6-cost_acc-cost_wd*Inputs!$E$6*$E611-cost_fx*Inputs!$D$6-$F611)+(1-MIN(1,$H$50*$C611))*(1-MIN(1,Inputs!$G$6*$D611)*churn_nonbuyers)*(ic*Inputs!$C$6+fee_wd*Inputs!$E$6*(1-$B611)+fee_fx*Inputs!$D$6-cost_acc-cost_wd*Inputs!$E$6*(1-$B611)-cost_fx*Inputs!$D$6))</f>
        <v>199628.340101702</v>
      </c>
      <c r="H611" s="0" t="n">
        <f aca="false">12*Inputs!$B$7*(MIN(1,$H$51*$C611)*(ic*Inputs!$C$7+pE+fee_fx*Inputs!$D$7-cost_acc-cost_wd*Inputs!$E$7*$E611-cost_fx*Inputs!$D$7-$F611)+(1-MIN(1,$H$51*$C611))*(1-MIN(1,Inputs!$G$7*$D611)*churn_nonbuyers)*(ic*Inputs!$C$7+fee_wd*Inputs!$E$7*(1-$B611)+fee_fx*Inputs!$D$7-cost_acc-cost_wd*Inputs!$E$7*(1-$B611)-cost_fx*Inputs!$D$7))</f>
        <v>385021.266301637</v>
      </c>
      <c r="I611" s="0" t="n">
        <f aca="false">12*Inputs!$B$8*(MIN(1,$H$52*$C611)*(ic*Inputs!$C$8+pT-cost_acc-cost_wd*Inputs!$E$8-cost_fx*Inputs!$D$8-cost_ins)+(1-MIN(1,$H$52*$C611))*(1-MIN(1,Inputs!$G$8*$D611)*churn_nonbuyers)*(ic*Inputs!$C$8+fee_wd*Inputs!$E$8*(1-$B611)+fee_fx*Inputs!$D$8-cost_acc-cost_wd*Inputs!$E$8*(1-$B611)-cost_fx*Inputs!$D$8))</f>
        <v>124235.845412579</v>
      </c>
      <c r="J611" s="0" t="n">
        <f aca="false">G611+H611+I611-fixed</f>
        <v>8885.45181591762</v>
      </c>
      <c r="K611" s="0" t="n">
        <f aca="false">12*Inputs!$B$6*(1-MIN(1,Inputs!$G$6*$D611)*churn_nonbuyers)*(ic*Inputs!$C$6+fee_wd*Inputs!$E$6*(1-$B611)+fee_fx*Inputs!$D$6-cost_acc-cost_wd*Inputs!$E$6*(1-$B611)-cost_fx*Inputs!$D$6)</f>
        <v>164189.572215394</v>
      </c>
      <c r="L611" s="0" t="n">
        <f aca="false">12*Inputs!$B$7*(1-MIN(1,Inputs!$G$7*$D611)*churn_nonbuyers)*(ic*Inputs!$C$7+fee_wd*Inputs!$E$7*(1-$B611)+fee_fx*Inputs!$D$7-cost_acc-cost_wd*Inputs!$E$7*(1-$B611)-cost_fx*Inputs!$D$7)</f>
        <v>362674.697985236</v>
      </c>
      <c r="M611" s="0" t="n">
        <f aca="false">12*Inputs!$B$8*(1-MIN(1,Inputs!$G$8*$D611)*churn_nonbuyers)*(ic*Inputs!$C$8+fee_wd*Inputs!$E$8*(1-$B611)+fee_fx*Inputs!$D$8-cost_acc-cost_wd*Inputs!$E$8*(1-$B611)-cost_fx*Inputs!$D$8)</f>
        <v>46086.0353518368</v>
      </c>
      <c r="N611" s="0" t="n">
        <f aca="false">K611+L611+I611-fixed</f>
        <v>-48899.8843867913</v>
      </c>
      <c r="O611" s="0" t="n">
        <f aca="false">K611+L611+M611-fixed</f>
        <v>-127049.694447533</v>
      </c>
      <c r="P611" s="0" t="n">
        <f aca="false">12*Inputs!$B$6*(1-MIN(1,Inputs!$F$6*$D611))*(ic*Inputs!$C$6+flat_fee-cost_acc-cost_wd*Inputs!$E$6*$E611-cost_fx*Inputs!$D$6)+12*Inputs!$B$7*(1-MIN(1,Inputs!$F$7*$D611))*(ic*Inputs!$C$7+flat_fee-cost_acc-cost_wd*Inputs!$E$7*$E611-cost_fx*Inputs!$D$7)+12*Inputs!$B$8*(1-MIN(1,Inputs!$F$8*$D611))*(ic*Inputs!$C$8+flat_fee-cost_acc-cost_wd*Inputs!$E$8*$E611-cost_fx*Inputs!$D$8)-fixed</f>
        <v>-167258.87778976</v>
      </c>
    </row>
    <row r="612" customFormat="false" ht="15" hidden="false" customHeight="false" outlineLevel="0" collapsed="false">
      <c r="A612" s="0" t="n">
        <v>547</v>
      </c>
      <c r="B612" s="0" t="n">
        <v>0.322018</v>
      </c>
      <c r="C612" s="0" t="n">
        <v>0.898171</v>
      </c>
      <c r="D612" s="0" t="n">
        <v>1.117328</v>
      </c>
      <c r="E612" s="0" t="n">
        <v>1.200711</v>
      </c>
      <c r="F612" s="0" t="n">
        <v>0.154461</v>
      </c>
      <c r="G612" s="0" t="n">
        <f aca="false">12*Inputs!$B$6*(MIN(1,$H$50*$C612)*(ic*Inputs!$C$6+pS+fee_fx*Inputs!$D$6-cost_acc-cost_wd*Inputs!$E$6*$E612-cost_fx*Inputs!$D$6-$F612)+(1-MIN(1,$H$50*$C612))*(1-MIN(1,Inputs!$G$6*$D612)*churn_nonbuyers)*(ic*Inputs!$C$6+fee_wd*Inputs!$E$6*(1-$B612)+fee_fx*Inputs!$D$6-cost_acc-cost_wd*Inputs!$E$6*(1-$B612)-cost_fx*Inputs!$D$6))</f>
        <v>194690.151781858</v>
      </c>
      <c r="H612" s="0" t="n">
        <f aca="false">12*Inputs!$B$7*(MIN(1,$H$51*$C612)*(ic*Inputs!$C$7+pE+fee_fx*Inputs!$D$7-cost_acc-cost_wd*Inputs!$E$7*$E612-cost_fx*Inputs!$D$7-$F612)+(1-MIN(1,$H$51*$C612))*(1-MIN(1,Inputs!$G$7*$D612)*churn_nonbuyers)*(ic*Inputs!$C$7+fee_wd*Inputs!$E$7*(1-$B612)+fee_fx*Inputs!$D$7-cost_acc-cost_wd*Inputs!$E$7*(1-$B612)-cost_fx*Inputs!$D$7))</f>
        <v>388284.083322097</v>
      </c>
      <c r="I612" s="0" t="n">
        <f aca="false">12*Inputs!$B$8*(MIN(1,$H$52*$C612)*(ic*Inputs!$C$8+pT-cost_acc-cost_wd*Inputs!$E$8-cost_fx*Inputs!$D$8-cost_ins)+(1-MIN(1,$H$52*$C612))*(1-MIN(1,Inputs!$G$8*$D612)*churn_nonbuyers)*(ic*Inputs!$C$8+fee_wd*Inputs!$E$8*(1-$B612)+fee_fx*Inputs!$D$8-cost_acc-cost_wd*Inputs!$E$8*(1-$B612)-cost_fx*Inputs!$D$8))</f>
        <v>154618.457943029</v>
      </c>
      <c r="J612" s="0" t="n">
        <f aca="false">G612+H612+I612-fixed</f>
        <v>37592.6930469838</v>
      </c>
      <c r="K612" s="0" t="n">
        <f aca="false">12*Inputs!$B$6*(1-MIN(1,Inputs!$G$6*$D612)*churn_nonbuyers)*(ic*Inputs!$C$6+fee_wd*Inputs!$E$6*(1-$B612)+fee_fx*Inputs!$D$6-cost_acc-cost_wd*Inputs!$E$6*(1-$B612)-cost_fx*Inputs!$D$6)</f>
        <v>146557.299800909</v>
      </c>
      <c r="L612" s="0" t="n">
        <f aca="false">12*Inputs!$B$7*(1-MIN(1,Inputs!$G$7*$D612)*churn_nonbuyers)*(ic*Inputs!$C$7+fee_wd*Inputs!$E$7*(1-$B612)+fee_fx*Inputs!$D$7-cost_acc-cost_wd*Inputs!$E$7*(1-$B612)-cost_fx*Inputs!$D$7)</f>
        <v>344868.543336545</v>
      </c>
      <c r="M612" s="0" t="n">
        <f aca="false">12*Inputs!$B$8*(1-MIN(1,Inputs!$G$8*$D612)*churn_nonbuyers)*(ic*Inputs!$C$8+fee_wd*Inputs!$E$8*(1-$B612)+fee_fx*Inputs!$D$8-cost_acc-cost_wd*Inputs!$E$8*(1-$B612)-cost_fx*Inputs!$D$8)</f>
        <v>67745.3054175744</v>
      </c>
      <c r="N612" s="0" t="n">
        <f aca="false">K612+L612+I612-fixed</f>
        <v>-53955.6989195172</v>
      </c>
      <c r="O612" s="0" t="n">
        <f aca="false">K612+L612+M612-fixed</f>
        <v>-140828.851444972</v>
      </c>
      <c r="P612" s="0" t="n">
        <f aca="false">12*Inputs!$B$6*(1-MIN(1,Inputs!$F$6*$D612))*(ic*Inputs!$C$6+flat_fee-cost_acc-cost_wd*Inputs!$E$6*$E612-cost_fx*Inputs!$D$6)+12*Inputs!$B$7*(1-MIN(1,Inputs!$F$7*$D612))*(ic*Inputs!$C$7+flat_fee-cost_acc-cost_wd*Inputs!$E$7*$E612-cost_fx*Inputs!$D$7)+12*Inputs!$B$8*(1-MIN(1,Inputs!$F$8*$D612))*(ic*Inputs!$C$8+flat_fee-cost_acc-cost_wd*Inputs!$E$8*$E612-cost_fx*Inputs!$D$8)-fixed</f>
        <v>-76747.9315340801</v>
      </c>
    </row>
    <row r="613" customFormat="false" ht="15" hidden="false" customHeight="false" outlineLevel="0" collapsed="false">
      <c r="A613" s="0" t="n">
        <v>548</v>
      </c>
      <c r="B613" s="0" t="n">
        <v>0.485958</v>
      </c>
      <c r="C613" s="0" t="n">
        <v>0.930718</v>
      </c>
      <c r="D613" s="0" t="n">
        <v>1.250446</v>
      </c>
      <c r="E613" s="0" t="n">
        <v>1.157087</v>
      </c>
      <c r="F613" s="0" t="n">
        <v>0.176541</v>
      </c>
      <c r="G613" s="0" t="n">
        <f aca="false">12*Inputs!$B$6*(MIN(1,$H$50*$C613)*(ic*Inputs!$C$6+pS+fee_fx*Inputs!$D$6-cost_acc-cost_wd*Inputs!$E$6*$E613-cost_fx*Inputs!$D$6-$F613)+(1-MIN(1,$H$50*$C613))*(1-MIN(1,Inputs!$G$6*$D613)*churn_nonbuyers)*(ic*Inputs!$C$6+fee_wd*Inputs!$E$6*(1-$B613)+fee_fx*Inputs!$D$6-cost_acc-cost_wd*Inputs!$E$6*(1-$B613)-cost_fx*Inputs!$D$6))</f>
        <v>175456.533959025</v>
      </c>
      <c r="H613" s="0" t="n">
        <f aca="false">12*Inputs!$B$7*(MIN(1,$H$51*$C613)*(ic*Inputs!$C$7+pE+fee_fx*Inputs!$D$7-cost_acc-cost_wd*Inputs!$E$7*$E613-cost_fx*Inputs!$D$7-$F613)+(1-MIN(1,$H$51*$C613))*(1-MIN(1,Inputs!$G$7*$D613)*churn_nonbuyers)*(ic*Inputs!$C$7+fee_wd*Inputs!$E$7*(1-$B613)+fee_fx*Inputs!$D$7-cost_acc-cost_wd*Inputs!$E$7*(1-$B613)-cost_fx*Inputs!$D$7))</f>
        <v>378193.702428334</v>
      </c>
      <c r="I613" s="0" t="n">
        <f aca="false">12*Inputs!$B$8*(MIN(1,$H$52*$C613)*(ic*Inputs!$C$8+pT-cost_acc-cost_wd*Inputs!$E$8-cost_fx*Inputs!$D$8-cost_ins)+(1-MIN(1,$H$52*$C613))*(1-MIN(1,Inputs!$G$8*$D613)*churn_nonbuyers)*(ic*Inputs!$C$8+fee_wd*Inputs!$E$8*(1-$B613)+fee_fx*Inputs!$D$8-cost_acc-cost_wd*Inputs!$E$8*(1-$B613)-cost_fx*Inputs!$D$8))</f>
        <v>147327.003992789</v>
      </c>
      <c r="J613" s="0" t="n">
        <f aca="false">G613+H613+I613-fixed</f>
        <v>977.240380148985</v>
      </c>
      <c r="K613" s="0" t="n">
        <f aca="false">12*Inputs!$B$6*(1-MIN(1,Inputs!$G$6*$D613)*churn_nonbuyers)*(ic*Inputs!$C$6+fee_wd*Inputs!$E$6*(1-$B613)+fee_fx*Inputs!$D$6-cost_acc-cost_wd*Inputs!$E$6*(1-$B613)-cost_fx*Inputs!$D$6)</f>
        <v>123392.73482833</v>
      </c>
      <c r="L613" s="0" t="n">
        <f aca="false">12*Inputs!$B$7*(1-MIN(1,Inputs!$G$7*$D613)*churn_nonbuyers)*(ic*Inputs!$C$7+fee_wd*Inputs!$E$7*(1-$B613)+fee_fx*Inputs!$D$7-cost_acc-cost_wd*Inputs!$E$7*(1-$B613)-cost_fx*Inputs!$D$7)</f>
        <v>320721.762688998</v>
      </c>
      <c r="M613" s="0" t="n">
        <f aca="false">12*Inputs!$B$8*(1-MIN(1,Inputs!$G$8*$D613)*churn_nonbuyers)*(ic*Inputs!$C$8+fee_wd*Inputs!$E$8*(1-$B613)+fee_fx*Inputs!$D$8-cost_acc-cost_wd*Inputs!$E$8*(1-$B613)-cost_fx*Inputs!$D$8)</f>
        <v>37789.6322922049</v>
      </c>
      <c r="N613" s="0" t="n">
        <f aca="false">K613+L613+I613-fixed</f>
        <v>-108558.498489883</v>
      </c>
      <c r="O613" s="0" t="n">
        <f aca="false">K613+L613+M613-fixed</f>
        <v>-218095.870190468</v>
      </c>
      <c r="P613" s="0" t="n">
        <f aca="false">12*Inputs!$B$6*(1-MIN(1,Inputs!$F$6*$D613))*(ic*Inputs!$C$6+flat_fee-cost_acc-cost_wd*Inputs!$E$6*$E613-cost_fx*Inputs!$D$6)+12*Inputs!$B$7*(1-MIN(1,Inputs!$F$7*$D613))*(ic*Inputs!$C$7+flat_fee-cost_acc-cost_wd*Inputs!$E$7*$E613-cost_fx*Inputs!$D$7)+12*Inputs!$B$8*(1-MIN(1,Inputs!$F$8*$D613))*(ic*Inputs!$C$8+flat_fee-cost_acc-cost_wd*Inputs!$E$8*$E613-cost_fx*Inputs!$D$8)-fixed</f>
        <v>-129181.06129552</v>
      </c>
    </row>
    <row r="614" customFormat="false" ht="15" hidden="false" customHeight="false" outlineLevel="0" collapsed="false">
      <c r="A614" s="0" t="n">
        <v>549</v>
      </c>
      <c r="B614" s="0" t="n">
        <v>0.407112</v>
      </c>
      <c r="C614" s="0" t="n">
        <v>0.859283</v>
      </c>
      <c r="D614" s="0" t="n">
        <v>0.948126</v>
      </c>
      <c r="E614" s="0" t="n">
        <v>1.290182</v>
      </c>
      <c r="F614" s="0" t="n">
        <v>0.2687</v>
      </c>
      <c r="G614" s="0" t="n">
        <f aca="false">12*Inputs!$B$6*(MIN(1,$H$50*$C614)*(ic*Inputs!$C$6+pS+fee_fx*Inputs!$D$6-cost_acc-cost_wd*Inputs!$E$6*$E614-cost_fx*Inputs!$D$6-$F614)+(1-MIN(1,$H$50*$C614))*(1-MIN(1,Inputs!$G$6*$D614)*churn_nonbuyers)*(ic*Inputs!$C$6+fee_wd*Inputs!$E$6*(1-$B614)+fee_fx*Inputs!$D$6-cost_acc-cost_wd*Inputs!$E$6*(1-$B614)-cost_fx*Inputs!$D$6))</f>
        <v>178925.869956963</v>
      </c>
      <c r="H614" s="0" t="n">
        <f aca="false">12*Inputs!$B$7*(MIN(1,$H$51*$C614)*(ic*Inputs!$C$7+pE+fee_fx*Inputs!$D$7-cost_acc-cost_wd*Inputs!$E$7*$E614-cost_fx*Inputs!$D$7-$F614)+(1-MIN(1,$H$51*$C614))*(1-MIN(1,Inputs!$G$7*$D614)*churn_nonbuyers)*(ic*Inputs!$C$7+fee_wd*Inputs!$E$7*(1-$B614)+fee_fx*Inputs!$D$7-cost_acc-cost_wd*Inputs!$E$7*(1-$B614)-cost_fx*Inputs!$D$7))</f>
        <v>365269.050411193</v>
      </c>
      <c r="I614" s="0" t="n">
        <f aca="false">12*Inputs!$B$8*(MIN(1,$H$52*$C614)*(ic*Inputs!$C$8+pT-cost_acc-cost_wd*Inputs!$E$8-cost_fx*Inputs!$D$8-cost_ins)+(1-MIN(1,$H$52*$C614))*(1-MIN(1,Inputs!$G$8*$D614)*churn_nonbuyers)*(ic*Inputs!$C$8+fee_wd*Inputs!$E$8*(1-$B614)+fee_fx*Inputs!$D$8-cost_acc-cost_wd*Inputs!$E$8*(1-$B614)-cost_fx*Inputs!$D$8))</f>
        <v>164985.955041246</v>
      </c>
      <c r="J614" s="0" t="n">
        <f aca="false">G614+H614+I614-fixed</f>
        <v>9180.87540940102</v>
      </c>
      <c r="K614" s="0" t="n">
        <f aca="false">12*Inputs!$B$6*(1-MIN(1,Inputs!$G$6*$D614)*churn_nonbuyers)*(ic*Inputs!$C$6+fee_wd*Inputs!$E$6*(1-$B614)+fee_fx*Inputs!$D$6-cost_acc-cost_wd*Inputs!$E$6*(1-$B614)-cost_fx*Inputs!$D$6)</f>
        <v>136197.914919206</v>
      </c>
      <c r="L614" s="0" t="n">
        <f aca="false">12*Inputs!$B$7*(1-MIN(1,Inputs!$G$7*$D614)*churn_nonbuyers)*(ic*Inputs!$C$7+fee_wd*Inputs!$E$7*(1-$B614)+fee_fx*Inputs!$D$7-cost_acc-cost_wd*Inputs!$E$7*(1-$B614)-cost_fx*Inputs!$D$7)</f>
        <v>334774.831703524</v>
      </c>
      <c r="M614" s="0" t="n">
        <f aca="false">12*Inputs!$B$8*(1-MIN(1,Inputs!$G$8*$D614)*churn_nonbuyers)*(ic*Inputs!$C$8+fee_wd*Inputs!$E$8*(1-$B614)+fee_fx*Inputs!$D$8-cost_acc-cost_wd*Inputs!$E$8*(1-$B614)-cost_fx*Inputs!$D$8)</f>
        <v>103200.176182963</v>
      </c>
      <c r="N614" s="0" t="n">
        <f aca="false">K614+L614+I614-fixed</f>
        <v>-64041.2983360243</v>
      </c>
      <c r="O614" s="0" t="n">
        <f aca="false">K614+L614+M614-fixed</f>
        <v>-125827.077194307</v>
      </c>
      <c r="P614" s="0" t="n">
        <f aca="false">12*Inputs!$B$6*(1-MIN(1,Inputs!$F$6*$D614))*(ic*Inputs!$C$6+flat_fee-cost_acc-cost_wd*Inputs!$E$6*$E614-cost_fx*Inputs!$D$6)+12*Inputs!$B$7*(1-MIN(1,Inputs!$F$7*$D614))*(ic*Inputs!$C$7+flat_fee-cost_acc-cost_wd*Inputs!$E$7*$E614-cost_fx*Inputs!$D$7)+12*Inputs!$B$8*(1-MIN(1,Inputs!$F$8*$D614))*(ic*Inputs!$C$8+flat_fee-cost_acc-cost_wd*Inputs!$E$8*$E614-cost_fx*Inputs!$D$8)-fixed</f>
        <v>-29246.1191843201</v>
      </c>
    </row>
    <row r="615" customFormat="false" ht="15" hidden="false" customHeight="false" outlineLevel="0" collapsed="false">
      <c r="A615" s="0" t="n">
        <v>550</v>
      </c>
      <c r="B615" s="0" t="n">
        <v>0.403698</v>
      </c>
      <c r="C615" s="0" t="n">
        <v>1.000909</v>
      </c>
      <c r="D615" s="0" t="n">
        <v>0.666998</v>
      </c>
      <c r="E615" s="0" t="n">
        <v>1.151873</v>
      </c>
      <c r="F615" s="0" t="n">
        <v>0.172858</v>
      </c>
      <c r="G615" s="0" t="n">
        <f aca="false">12*Inputs!$B$6*(MIN(1,$H$50*$C615)*(ic*Inputs!$C$6+pS+fee_fx*Inputs!$D$6-cost_acc-cost_wd*Inputs!$E$6*$E615-cost_fx*Inputs!$D$6-$F615)+(1-MIN(1,$H$50*$C615))*(1-MIN(1,Inputs!$G$6*$D615)*churn_nonbuyers)*(ic*Inputs!$C$6+fee_wd*Inputs!$E$6*(1-$B615)+fee_fx*Inputs!$D$6-cost_acc-cost_wd*Inputs!$E$6*(1-$B615)-cost_fx*Inputs!$D$6))</f>
        <v>193653.95379466</v>
      </c>
      <c r="H615" s="0" t="n">
        <f aca="false">12*Inputs!$B$7*(MIN(1,$H$51*$C615)*(ic*Inputs!$C$7+pE+fee_fx*Inputs!$D$7-cost_acc-cost_wd*Inputs!$E$7*$E615-cost_fx*Inputs!$D$7-$F615)+(1-MIN(1,$H$51*$C615))*(1-MIN(1,Inputs!$G$7*$D615)*churn_nonbuyers)*(ic*Inputs!$C$7+fee_wd*Inputs!$E$7*(1-$B615)+fee_fx*Inputs!$D$7-cost_acc-cost_wd*Inputs!$E$7*(1-$B615)-cost_fx*Inputs!$D$7))</f>
        <v>393799.762713901</v>
      </c>
      <c r="I615" s="0" t="n">
        <f aca="false">12*Inputs!$B$8*(MIN(1,$H$52*$C615)*(ic*Inputs!$C$8+pT-cost_acc-cost_wd*Inputs!$E$8-cost_fx*Inputs!$D$8-cost_ins)+(1-MIN(1,$H$52*$C615))*(1-MIN(1,Inputs!$G$8*$D615)*churn_nonbuyers)*(ic*Inputs!$C$8+fee_wd*Inputs!$E$8*(1-$B615)+fee_fx*Inputs!$D$8-cost_acc-cost_wd*Inputs!$E$8*(1-$B615)-cost_fx*Inputs!$D$8))</f>
        <v>193273.117786614</v>
      </c>
      <c r="J615" s="0" t="n">
        <f aca="false">G615+H615+I615-fixed</f>
        <v>80726.8342951748</v>
      </c>
      <c r="K615" s="0" t="n">
        <f aca="false">12*Inputs!$B$6*(1-MIN(1,Inputs!$G$6*$D615)*churn_nonbuyers)*(ic*Inputs!$C$6+fee_wd*Inputs!$E$6*(1-$B615)+fee_fx*Inputs!$D$6-cost_acc-cost_wd*Inputs!$E$6*(1-$B615)-cost_fx*Inputs!$D$6)</f>
        <v>138682.861621949</v>
      </c>
      <c r="L615" s="0" t="n">
        <f aca="false">12*Inputs!$B$7*(1-MIN(1,Inputs!$G$7*$D615)*churn_nonbuyers)*(ic*Inputs!$C$7+fee_wd*Inputs!$E$7*(1-$B615)+fee_fx*Inputs!$D$7-cost_acc-cost_wd*Inputs!$E$7*(1-$B615)-cost_fx*Inputs!$D$7)</f>
        <v>338162.708269169</v>
      </c>
      <c r="M615" s="0" t="n">
        <f aca="false">12*Inputs!$B$8*(1-MIN(1,Inputs!$G$8*$D615)*churn_nonbuyers)*(ic*Inputs!$C$8+fee_wd*Inputs!$E$8*(1-$B615)+fee_fx*Inputs!$D$8-cost_acc-cost_wd*Inputs!$E$8*(1-$B615)-cost_fx*Inputs!$D$8)</f>
        <v>163674.122449094</v>
      </c>
      <c r="N615" s="0" t="n">
        <f aca="false">K615+L615+I615-fixed</f>
        <v>-29881.3123222679</v>
      </c>
      <c r="O615" s="0" t="n">
        <f aca="false">K615+L615+M615-fixed</f>
        <v>-59480.3076597875</v>
      </c>
      <c r="P615" s="0" t="n">
        <f aca="false">12*Inputs!$B$6*(1-MIN(1,Inputs!$F$6*$D615))*(ic*Inputs!$C$6+flat_fee-cost_acc-cost_wd*Inputs!$E$6*$E615-cost_fx*Inputs!$D$6)+12*Inputs!$B$7*(1-MIN(1,Inputs!$F$7*$D615))*(ic*Inputs!$C$7+flat_fee-cost_acc-cost_wd*Inputs!$E$7*$E615-cost_fx*Inputs!$D$7)+12*Inputs!$B$8*(1-MIN(1,Inputs!$F$8*$D615))*(ic*Inputs!$C$8+flat_fee-cost_acc-cost_wd*Inputs!$E$8*$E615-cost_fx*Inputs!$D$8)-fixed</f>
        <v>180514.25279696</v>
      </c>
    </row>
    <row r="616" customFormat="false" ht="15" hidden="false" customHeight="false" outlineLevel="0" collapsed="false">
      <c r="A616" s="0" t="n">
        <v>551</v>
      </c>
      <c r="B616" s="0" t="n">
        <v>0.419078</v>
      </c>
      <c r="C616" s="0" t="n">
        <v>0.959851</v>
      </c>
      <c r="D616" s="0" t="n">
        <v>1.328326</v>
      </c>
      <c r="E616" s="0" t="n">
        <v>1.265153</v>
      </c>
      <c r="F616" s="0" t="n">
        <v>0.145436</v>
      </c>
      <c r="G616" s="0" t="n">
        <f aca="false">12*Inputs!$B$6*(MIN(1,$H$50*$C616)*(ic*Inputs!$C$6+pS+fee_fx*Inputs!$D$6-cost_acc-cost_wd*Inputs!$E$6*$E616-cost_fx*Inputs!$D$6-$F616)+(1-MIN(1,$H$50*$C616))*(1-MIN(1,Inputs!$G$6*$D616)*churn_nonbuyers)*(ic*Inputs!$C$6+fee_wd*Inputs!$E$6*(1-$B616)+fee_fx*Inputs!$D$6-cost_acc-cost_wd*Inputs!$E$6*(1-$B616)-cost_fx*Inputs!$D$6))</f>
        <v>183211.72190491</v>
      </c>
      <c r="H616" s="0" t="n">
        <f aca="false">12*Inputs!$B$7*(MIN(1,$H$51*$C616)*(ic*Inputs!$C$7+pE+fee_fx*Inputs!$D$7-cost_acc-cost_wd*Inputs!$E$7*$E616-cost_fx*Inputs!$D$7-$F616)+(1-MIN(1,$H$51*$C616))*(1-MIN(1,Inputs!$G$7*$D616)*churn_nonbuyers)*(ic*Inputs!$C$7+fee_wd*Inputs!$E$7*(1-$B616)+fee_fx*Inputs!$D$7-cost_acc-cost_wd*Inputs!$E$7*(1-$B616)-cost_fx*Inputs!$D$7))</f>
        <v>374980.041237364</v>
      </c>
      <c r="I616" s="0" t="n">
        <f aca="false">12*Inputs!$B$8*(MIN(1,$H$52*$C616)*(ic*Inputs!$C$8+pT-cost_acc-cost_wd*Inputs!$E$8-cost_fx*Inputs!$D$8-cost_ins)+(1-MIN(1,$H$52*$C616))*(1-MIN(1,Inputs!$G$8*$D616)*churn_nonbuyers)*(ic*Inputs!$C$8+fee_wd*Inputs!$E$8*(1-$B616)+fee_fx*Inputs!$D$8-cost_acc-cost_wd*Inputs!$E$8*(1-$B616)-cost_fx*Inputs!$D$8))</f>
        <v>145408.54997168</v>
      </c>
      <c r="J616" s="0" t="n">
        <f aca="false">G616+H616+I616-fixed</f>
        <v>3600.31311395508</v>
      </c>
      <c r="K616" s="0" t="n">
        <f aca="false">12*Inputs!$B$6*(1-MIN(1,Inputs!$G$6*$D616)*churn_nonbuyers)*(ic*Inputs!$C$6+fee_wd*Inputs!$E$6*(1-$B616)+fee_fx*Inputs!$D$6-cost_acc-cost_wd*Inputs!$E$6*(1-$B616)-cost_fx*Inputs!$D$6)</f>
        <v>131871.281784682</v>
      </c>
      <c r="L616" s="0" t="n">
        <f aca="false">12*Inputs!$B$7*(1-MIN(1,Inputs!$G$7*$D616)*churn_nonbuyers)*(ic*Inputs!$C$7+fee_wd*Inputs!$E$7*(1-$B616)+fee_fx*Inputs!$D$7-cost_acc-cost_wd*Inputs!$E$7*(1-$B616)-cost_fx*Inputs!$D$7)</f>
        <v>329190.160622809</v>
      </c>
      <c r="M616" s="0" t="n">
        <f aca="false">12*Inputs!$B$8*(1-MIN(1,Inputs!$G$8*$D616)*churn_nonbuyers)*(ic*Inputs!$C$8+fee_wd*Inputs!$E$8*(1-$B616)+fee_fx*Inputs!$D$8-cost_acc-cost_wd*Inputs!$E$8*(1-$B616)-cost_fx*Inputs!$D$8)</f>
        <v>21492.5175551808</v>
      </c>
      <c r="N616" s="0" t="n">
        <f aca="false">K616+L616+I616-fixed</f>
        <v>-93530.007620829</v>
      </c>
      <c r="O616" s="0" t="n">
        <f aca="false">K616+L616+M616-fixed</f>
        <v>-217446.040037329</v>
      </c>
      <c r="P616" s="0" t="n">
        <f aca="false">12*Inputs!$B$6*(1-MIN(1,Inputs!$F$6*$D616))*(ic*Inputs!$C$6+flat_fee-cost_acc-cost_wd*Inputs!$E$6*$E616-cost_fx*Inputs!$D$6)+12*Inputs!$B$7*(1-MIN(1,Inputs!$F$7*$D616))*(ic*Inputs!$C$7+flat_fee-cost_acc-cost_wd*Inputs!$E$7*$E616-cost_fx*Inputs!$D$7)+12*Inputs!$B$8*(1-MIN(1,Inputs!$F$8*$D616))*(ic*Inputs!$C$8+flat_fee-cost_acc-cost_wd*Inputs!$E$8*$E616-cost_fx*Inputs!$D$8)-fixed</f>
        <v>-208332.73079728</v>
      </c>
    </row>
    <row r="617" customFormat="false" ht="15" hidden="false" customHeight="false" outlineLevel="0" collapsed="false">
      <c r="A617" s="0" t="n">
        <v>552</v>
      </c>
      <c r="B617" s="0" t="n">
        <v>0.351859</v>
      </c>
      <c r="C617" s="0" t="n">
        <v>1.020965</v>
      </c>
      <c r="D617" s="0" t="n">
        <v>1.606649</v>
      </c>
      <c r="E617" s="0" t="n">
        <v>1.267545</v>
      </c>
      <c r="F617" s="0" t="n">
        <v>0.141214</v>
      </c>
      <c r="G617" s="0" t="n">
        <f aca="false">12*Inputs!$B$6*(MIN(1,$H$50*$C617)*(ic*Inputs!$C$6+pS+fee_fx*Inputs!$D$6-cost_acc-cost_wd*Inputs!$E$6*$E617-cost_fx*Inputs!$D$6-$F617)+(1-MIN(1,$H$50*$C617))*(1-MIN(1,Inputs!$G$6*$D617)*churn_nonbuyers)*(ic*Inputs!$C$6+fee_wd*Inputs!$E$6*(1-$B617)+fee_fx*Inputs!$D$6-cost_acc-cost_wd*Inputs!$E$6*(1-$B617)-cost_fx*Inputs!$D$6))</f>
        <v>192893.356339553</v>
      </c>
      <c r="H617" s="0" t="n">
        <f aca="false">12*Inputs!$B$7*(MIN(1,$H$51*$C617)*(ic*Inputs!$C$7+pE+fee_fx*Inputs!$D$7-cost_acc-cost_wd*Inputs!$E$7*$E617-cost_fx*Inputs!$D$7-$F617)+(1-MIN(1,$H$51*$C617))*(1-MIN(1,Inputs!$G$7*$D617)*churn_nonbuyers)*(ic*Inputs!$C$7+fee_wd*Inputs!$E$7*(1-$B617)+fee_fx*Inputs!$D$7-cost_acc-cost_wd*Inputs!$E$7*(1-$B617)-cost_fx*Inputs!$D$7))</f>
        <v>381619.3572663</v>
      </c>
      <c r="I617" s="0" t="n">
        <f aca="false">12*Inputs!$B$8*(MIN(1,$H$52*$C617)*(ic*Inputs!$C$8+pT-cost_acc-cost_wd*Inputs!$E$8-cost_fx*Inputs!$D$8-cost_ins)+(1-MIN(1,$H$52*$C617))*(1-MIN(1,Inputs!$G$8*$D617)*churn_nonbuyers)*(ic*Inputs!$C$8+fee_wd*Inputs!$E$8*(1-$B617)+fee_fx*Inputs!$D$8-cost_acc-cost_wd*Inputs!$E$8*(1-$B617)-cost_fx*Inputs!$D$8))</f>
        <v>147165.97896</v>
      </c>
      <c r="J617" s="0" t="n">
        <f aca="false">G617+H617+I617-fixed</f>
        <v>21678.6925658521</v>
      </c>
      <c r="K617" s="0" t="n">
        <f aca="false">12*Inputs!$B$6*(1-MIN(1,Inputs!$G$6*$D617)*churn_nonbuyers)*(ic*Inputs!$C$6+fee_wd*Inputs!$E$6*(1-$B617)+fee_fx*Inputs!$D$6-cost_acc-cost_wd*Inputs!$E$6*(1-$B617)-cost_fx*Inputs!$D$6)</f>
        <v>138807.542235535</v>
      </c>
      <c r="L617" s="0" t="n">
        <f aca="false">12*Inputs!$B$7*(1-MIN(1,Inputs!$G$7*$D617)*churn_nonbuyers)*(ic*Inputs!$C$7+fee_wd*Inputs!$E$7*(1-$B617)+fee_fx*Inputs!$D$7-cost_acc-cost_wd*Inputs!$E$7*(1-$B617)-cost_fx*Inputs!$D$7)</f>
        <v>335540.433789321</v>
      </c>
      <c r="M617" s="0" t="n">
        <f aca="false">12*Inputs!$B$8*(1-MIN(1,Inputs!$G$8*$D617)*churn_nonbuyers)*(ic*Inputs!$C$8+fee_wd*Inputs!$E$8*(1-$B617)+fee_fx*Inputs!$D$8-cost_acc-cost_wd*Inputs!$E$8*(1-$B617)-cost_fx*Inputs!$D$8)</f>
        <v>0</v>
      </c>
      <c r="N617" s="0" t="n">
        <f aca="false">K617+L617+I617-fixed</f>
        <v>-78486.0450151437</v>
      </c>
      <c r="O617" s="0" t="n">
        <f aca="false">K617+L617+M617-fixed</f>
        <v>-225652.023975144</v>
      </c>
      <c r="P617" s="0" t="n">
        <f aca="false">12*Inputs!$B$6*(1-MIN(1,Inputs!$F$6*$D617))*(ic*Inputs!$C$6+flat_fee-cost_acc-cost_wd*Inputs!$E$6*$E617-cost_fx*Inputs!$D$6)+12*Inputs!$B$7*(1-MIN(1,Inputs!$F$7*$D617))*(ic*Inputs!$C$7+flat_fee-cost_acc-cost_wd*Inputs!$E$7*$E617-cost_fx*Inputs!$D$7)+12*Inputs!$B$8*(1-MIN(1,Inputs!$F$8*$D617))*(ic*Inputs!$C$8+flat_fee-cost_acc-cost_wd*Inputs!$E$8*$E617-cost_fx*Inputs!$D$8)-fixed</f>
        <v>-348260.3796628</v>
      </c>
    </row>
    <row r="618" customFormat="false" ht="15" hidden="false" customHeight="false" outlineLevel="0" collapsed="false">
      <c r="A618" s="0" t="n">
        <v>553</v>
      </c>
      <c r="B618" s="0" t="n">
        <v>0.42052</v>
      </c>
      <c r="C618" s="0" t="n">
        <v>1.008354</v>
      </c>
      <c r="D618" s="0" t="n">
        <v>1.032763</v>
      </c>
      <c r="E618" s="0" t="n">
        <v>1.42599</v>
      </c>
      <c r="F618" s="0" t="n">
        <v>0.121282</v>
      </c>
      <c r="G618" s="0" t="n">
        <f aca="false">12*Inputs!$B$6*(MIN(1,$H$50*$C618)*(ic*Inputs!$C$6+pS+fee_fx*Inputs!$D$6-cost_acc-cost_wd*Inputs!$E$6*$E618-cost_fx*Inputs!$D$6-$F618)+(1-MIN(1,$H$50*$C618))*(1-MIN(1,Inputs!$G$6*$D618)*churn_nonbuyers)*(ic*Inputs!$C$6+fee_wd*Inputs!$E$6*(1-$B618)+fee_fx*Inputs!$D$6-cost_acc-cost_wd*Inputs!$E$6*(1-$B618)-cost_fx*Inputs!$D$6))</f>
        <v>184368.585625617</v>
      </c>
      <c r="H618" s="0" t="n">
        <f aca="false">12*Inputs!$B$7*(MIN(1,$H$51*$C618)*(ic*Inputs!$C$7+pE+fee_fx*Inputs!$D$7-cost_acc-cost_wd*Inputs!$E$7*$E618-cost_fx*Inputs!$D$7-$F618)+(1-MIN(1,$H$51*$C618))*(1-MIN(1,Inputs!$G$7*$D618)*churn_nonbuyers)*(ic*Inputs!$C$7+fee_wd*Inputs!$E$7*(1-$B618)+fee_fx*Inputs!$D$7-cost_acc-cost_wd*Inputs!$E$7*(1-$B618)-cost_fx*Inputs!$D$7))</f>
        <v>361707.37839499</v>
      </c>
      <c r="I618" s="0" t="n">
        <f aca="false">12*Inputs!$B$8*(MIN(1,$H$52*$C618)*(ic*Inputs!$C$8+pT-cost_acc-cost_wd*Inputs!$E$8-cost_fx*Inputs!$D$8-cost_ins)+(1-MIN(1,$H$52*$C618))*(1-MIN(1,Inputs!$G$8*$D618)*churn_nonbuyers)*(ic*Inputs!$C$8+fee_wd*Inputs!$E$8*(1-$B618)+fee_fx*Inputs!$D$8-cost_acc-cost_wd*Inputs!$E$8*(1-$B618)-cost_fx*Inputs!$D$8))</f>
        <v>170304.565111122</v>
      </c>
      <c r="J618" s="0" t="n">
        <f aca="false">G618+H618+I618-fixed</f>
        <v>16380.5291317294</v>
      </c>
      <c r="K618" s="0" t="n">
        <f aca="false">12*Inputs!$B$6*(1-MIN(1,Inputs!$G$6*$D618)*churn_nonbuyers)*(ic*Inputs!$C$6+fee_wd*Inputs!$E$6*(1-$B618)+fee_fx*Inputs!$D$6-cost_acc-cost_wd*Inputs!$E$6*(1-$B618)-cost_fx*Inputs!$D$6)</f>
        <v>133761.810936672</v>
      </c>
      <c r="L618" s="0" t="n">
        <f aca="false">12*Inputs!$B$7*(1-MIN(1,Inputs!$G$7*$D618)*churn_nonbuyers)*(ic*Inputs!$C$7+fee_wd*Inputs!$E$7*(1-$B618)+fee_fx*Inputs!$D$7-cost_acc-cost_wd*Inputs!$E$7*(1-$B618)-cost_fx*Inputs!$D$7)</f>
        <v>332028.983938003</v>
      </c>
      <c r="M618" s="0" t="n">
        <f aca="false">12*Inputs!$B$8*(1-MIN(1,Inputs!$G$8*$D618)*churn_nonbuyers)*(ic*Inputs!$C$8+fee_wd*Inputs!$E$8*(1-$B618)+fee_fx*Inputs!$D$8-cost_acc-cost_wd*Inputs!$E$8*(1-$B618)-cost_fx*Inputs!$D$8)</f>
        <v>84841.745651136</v>
      </c>
      <c r="N618" s="0" t="n">
        <f aca="false">K618+L618+I618-fixed</f>
        <v>-63904.6400142028</v>
      </c>
      <c r="O618" s="0" t="n">
        <f aca="false">K618+L618+M618-fixed</f>
        <v>-149367.459474189</v>
      </c>
      <c r="P618" s="0" t="n">
        <f aca="false">12*Inputs!$B$6*(1-MIN(1,Inputs!$F$6*$D618))*(ic*Inputs!$C$6+flat_fee-cost_acc-cost_wd*Inputs!$E$6*$E618-cost_fx*Inputs!$D$6)+12*Inputs!$B$7*(1-MIN(1,Inputs!$F$7*$D618))*(ic*Inputs!$C$7+flat_fee-cost_acc-cost_wd*Inputs!$E$7*$E618-cost_fx*Inputs!$D$7)+12*Inputs!$B$8*(1-MIN(1,Inputs!$F$8*$D618))*(ic*Inputs!$C$8+flat_fee-cost_acc-cost_wd*Inputs!$E$8*$E618-cost_fx*Inputs!$D$8)-fixed</f>
        <v>-128682.0425752</v>
      </c>
    </row>
    <row r="619" customFormat="false" ht="15" hidden="false" customHeight="false" outlineLevel="0" collapsed="false">
      <c r="A619" s="0" t="n">
        <v>554</v>
      </c>
      <c r="B619" s="0" t="n">
        <v>0.199653</v>
      </c>
      <c r="C619" s="0" t="n">
        <v>1.084913</v>
      </c>
      <c r="D619" s="0" t="n">
        <v>1.490787</v>
      </c>
      <c r="E619" s="0" t="n">
        <v>1.157306</v>
      </c>
      <c r="F619" s="0" t="n">
        <v>0.2135</v>
      </c>
      <c r="G619" s="0" t="n">
        <f aca="false">12*Inputs!$B$6*(MIN(1,$H$50*$C619)*(ic*Inputs!$C$6+pS+fee_fx*Inputs!$D$6-cost_acc-cost_wd*Inputs!$E$6*$E619-cost_fx*Inputs!$D$6-$F619)+(1-MIN(1,$H$50*$C619))*(1-MIN(1,Inputs!$G$6*$D619)*churn_nonbuyers)*(ic*Inputs!$C$6+fee_wd*Inputs!$E$6*(1-$B619)+fee_fx*Inputs!$D$6-cost_acc-cost_wd*Inputs!$E$6*(1-$B619)-cost_fx*Inputs!$D$6))</f>
        <v>216551.610135205</v>
      </c>
      <c r="H619" s="0" t="n">
        <f aca="false">12*Inputs!$B$7*(MIN(1,$H$51*$C619)*(ic*Inputs!$C$7+pE+fee_fx*Inputs!$D$7-cost_acc-cost_wd*Inputs!$E$7*$E619-cost_fx*Inputs!$D$7-$F619)+(1-MIN(1,$H$51*$C619))*(1-MIN(1,Inputs!$G$7*$D619)*churn_nonbuyers)*(ic*Inputs!$C$7+fee_wd*Inputs!$E$7*(1-$B619)+fee_fx*Inputs!$D$7-cost_acc-cost_wd*Inputs!$E$7*(1-$B619)-cost_fx*Inputs!$D$7))</f>
        <v>406311.073482017</v>
      </c>
      <c r="I619" s="0" t="n">
        <f aca="false">12*Inputs!$B$8*(MIN(1,$H$52*$C619)*(ic*Inputs!$C$8+pT-cost_acc-cost_wd*Inputs!$E$8-cost_fx*Inputs!$D$8-cost_ins)+(1-MIN(1,$H$52*$C619))*(1-MIN(1,Inputs!$G$8*$D619)*churn_nonbuyers)*(ic*Inputs!$C$8+fee_wd*Inputs!$E$8*(1-$B619)+fee_fx*Inputs!$D$8-cost_acc-cost_wd*Inputs!$E$8*(1-$B619)-cost_fx*Inputs!$D$8))</f>
        <v>156383.699472</v>
      </c>
      <c r="J619" s="0" t="n">
        <f aca="false">G619+H619+I619-fixed</f>
        <v>79246.3830892221</v>
      </c>
      <c r="K619" s="0" t="n">
        <f aca="false">12*Inputs!$B$6*(1-MIN(1,Inputs!$G$6*$D619)*churn_nonbuyers)*(ic*Inputs!$C$6+fee_wd*Inputs!$E$6*(1-$B619)+fee_fx*Inputs!$D$6-cost_acc-cost_wd*Inputs!$E$6*(1-$B619)-cost_fx*Inputs!$D$6)</f>
        <v>159965.843737759</v>
      </c>
      <c r="L619" s="0" t="n">
        <f aca="false">12*Inputs!$B$7*(1-MIN(1,Inputs!$G$7*$D619)*churn_nonbuyers)*(ic*Inputs!$C$7+fee_wd*Inputs!$E$7*(1-$B619)+fee_fx*Inputs!$D$7-cost_acc-cost_wd*Inputs!$E$7*(1-$B619)-cost_fx*Inputs!$D$7)</f>
        <v>357703.213666656</v>
      </c>
      <c r="M619" s="0" t="n">
        <f aca="false">12*Inputs!$B$8*(1-MIN(1,Inputs!$G$8*$D619)*churn_nonbuyers)*(ic*Inputs!$C$8+fee_wd*Inputs!$E$8*(1-$B619)+fee_fx*Inputs!$D$8-cost_acc-cost_wd*Inputs!$E$8*(1-$B619)-cost_fx*Inputs!$D$8)</f>
        <v>0</v>
      </c>
      <c r="N619" s="0" t="n">
        <f aca="false">K619+L619+I619-fixed</f>
        <v>-25947.2431235852</v>
      </c>
      <c r="O619" s="0" t="n">
        <f aca="false">K619+L619+M619-fixed</f>
        <v>-182330.942595585</v>
      </c>
      <c r="P619" s="0" t="n">
        <f aca="false">12*Inputs!$B$6*(1-MIN(1,Inputs!$F$6*$D619))*(ic*Inputs!$C$6+flat_fee-cost_acc-cost_wd*Inputs!$E$6*$E619-cost_fx*Inputs!$D$6)+12*Inputs!$B$7*(1-MIN(1,Inputs!$F$7*$D619))*(ic*Inputs!$C$7+flat_fee-cost_acc-cost_wd*Inputs!$E$7*$E619-cost_fx*Inputs!$D$7)+12*Inputs!$B$8*(1-MIN(1,Inputs!$F$8*$D619))*(ic*Inputs!$C$8+flat_fee-cost_acc-cost_wd*Inputs!$E$8*$E619-cost_fx*Inputs!$D$8)-fixed</f>
        <v>-255723.82577872</v>
      </c>
    </row>
    <row r="620" customFormat="false" ht="15" hidden="false" customHeight="false" outlineLevel="0" collapsed="false">
      <c r="A620" s="0" t="n">
        <v>555</v>
      </c>
      <c r="B620" s="0" t="n">
        <v>0.319236</v>
      </c>
      <c r="C620" s="0" t="n">
        <v>0.863801</v>
      </c>
      <c r="D620" s="0" t="n">
        <v>1.17463</v>
      </c>
      <c r="E620" s="0" t="n">
        <v>1.183579</v>
      </c>
      <c r="F620" s="0" t="n">
        <v>0.214479</v>
      </c>
      <c r="G620" s="0" t="n">
        <f aca="false">12*Inputs!$B$6*(MIN(1,$H$50*$C620)*(ic*Inputs!$C$6+pS+fee_fx*Inputs!$D$6-cost_acc-cost_wd*Inputs!$E$6*$E620-cost_fx*Inputs!$D$6-$F620)+(1-MIN(1,$H$50*$C620))*(1-MIN(1,Inputs!$G$6*$D620)*churn_nonbuyers)*(ic*Inputs!$C$6+fee_wd*Inputs!$E$6*(1-$B620)+fee_fx*Inputs!$D$6-cost_acc-cost_wd*Inputs!$E$6*(1-$B620)-cost_fx*Inputs!$D$6))</f>
        <v>191931.760483199</v>
      </c>
      <c r="H620" s="0" t="n">
        <f aca="false">12*Inputs!$B$7*(MIN(1,$H$51*$C620)*(ic*Inputs!$C$7+pE+fee_fx*Inputs!$D$7-cost_acc-cost_wd*Inputs!$E$7*$E620-cost_fx*Inputs!$D$7-$F620)+(1-MIN(1,$H$51*$C620))*(1-MIN(1,Inputs!$G$7*$D620)*churn_nonbuyers)*(ic*Inputs!$C$7+fee_wd*Inputs!$E$7*(1-$B620)+fee_fx*Inputs!$D$7-cost_acc-cost_wd*Inputs!$E$7*(1-$B620)-cost_fx*Inputs!$D$7))</f>
        <v>385192.812551353</v>
      </c>
      <c r="I620" s="0" t="n">
        <f aca="false">12*Inputs!$B$8*(MIN(1,$H$52*$C620)*(ic*Inputs!$C$8+pT-cost_acc-cost_wd*Inputs!$E$8-cost_fx*Inputs!$D$8-cost_ins)+(1-MIN(1,$H$52*$C620))*(1-MIN(1,Inputs!$G$8*$D620)*churn_nonbuyers)*(ic*Inputs!$C$8+fee_wd*Inputs!$E$8*(1-$B620)+fee_fx*Inputs!$D$8-cost_acc-cost_wd*Inputs!$E$8*(1-$B620)-cost_fx*Inputs!$D$8))</f>
        <v>146372.681371421</v>
      </c>
      <c r="J620" s="0" t="n">
        <f aca="false">G620+H620+I620-fixed</f>
        <v>23497.2544059731</v>
      </c>
      <c r="K620" s="0" t="n">
        <f aca="false">12*Inputs!$B$6*(1-MIN(1,Inputs!$G$6*$D620)*churn_nonbuyers)*(ic*Inputs!$C$6+fee_wd*Inputs!$E$6*(1-$B620)+fee_fx*Inputs!$D$6-cost_acc-cost_wd*Inputs!$E$6*(1-$B620)-cost_fx*Inputs!$D$6)</f>
        <v>146489.631715296</v>
      </c>
      <c r="L620" s="0" t="n">
        <f aca="false">12*Inputs!$B$7*(1-MIN(1,Inputs!$G$7*$D620)*churn_nonbuyers)*(ic*Inputs!$C$7+fee_wd*Inputs!$E$7*(1-$B620)+fee_fx*Inputs!$D$7-cost_acc-cost_wd*Inputs!$E$7*(1-$B620)-cost_fx*Inputs!$D$7)</f>
        <v>344641.623189178</v>
      </c>
      <c r="M620" s="0" t="n">
        <f aca="false">12*Inputs!$B$8*(1-MIN(1,Inputs!$G$8*$D620)*churn_nonbuyers)*(ic*Inputs!$C$8+fee_wd*Inputs!$E$8*(1-$B620)+fee_fx*Inputs!$D$8-cost_acc-cost_wd*Inputs!$E$8*(1-$B620)-cost_fx*Inputs!$D$8)</f>
        <v>55296.678138048</v>
      </c>
      <c r="N620" s="0" t="n">
        <f aca="false">K620+L620+I620-fixed</f>
        <v>-62496.0637241053</v>
      </c>
      <c r="O620" s="0" t="n">
        <f aca="false">K620+L620+M620-fixed</f>
        <v>-153572.066957478</v>
      </c>
      <c r="P620" s="0" t="n">
        <f aca="false">12*Inputs!$B$6*(1-MIN(1,Inputs!$F$6*$D620))*(ic*Inputs!$C$6+flat_fee-cost_acc-cost_wd*Inputs!$E$6*$E620-cost_fx*Inputs!$D$6)+12*Inputs!$B$7*(1-MIN(1,Inputs!$F$7*$D620))*(ic*Inputs!$C$7+flat_fee-cost_acc-cost_wd*Inputs!$E$7*$E620-cost_fx*Inputs!$D$7)+12*Inputs!$B$8*(1-MIN(1,Inputs!$F$8*$D620))*(ic*Inputs!$C$8+flat_fee-cost_acc-cost_wd*Inputs!$E$8*$E620-cost_fx*Inputs!$D$8)-fixed</f>
        <v>-99618.8584552</v>
      </c>
    </row>
    <row r="621" customFormat="false" ht="15" hidden="false" customHeight="false" outlineLevel="0" collapsed="false">
      <c r="A621" s="0" t="n">
        <v>556</v>
      </c>
      <c r="B621" s="0" t="n">
        <v>0.408571</v>
      </c>
      <c r="C621" s="0" t="n">
        <v>0.872352</v>
      </c>
      <c r="D621" s="0" t="n">
        <v>1.297167</v>
      </c>
      <c r="E621" s="0" t="n">
        <v>1.089738</v>
      </c>
      <c r="F621" s="0" t="n">
        <v>0.14482</v>
      </c>
      <c r="G621" s="0" t="n">
        <f aca="false">12*Inputs!$B$6*(MIN(1,$H$50*$C621)*(ic*Inputs!$C$6+pS+fee_fx*Inputs!$D$6-cost_acc-cost_wd*Inputs!$E$6*$E621-cost_fx*Inputs!$D$6-$F621)+(1-MIN(1,$H$50*$C621))*(1-MIN(1,Inputs!$G$6*$D621)*churn_nonbuyers)*(ic*Inputs!$C$6+fee_wd*Inputs!$E$6*(1-$B621)+fee_fx*Inputs!$D$6-cost_acc-cost_wd*Inputs!$E$6*(1-$B621)-cost_fx*Inputs!$D$6))</f>
        <v>183590.469097285</v>
      </c>
      <c r="H621" s="0" t="n">
        <f aca="false">12*Inputs!$B$7*(MIN(1,$H$51*$C621)*(ic*Inputs!$C$7+pE+fee_fx*Inputs!$D$7-cost_acc-cost_wd*Inputs!$E$7*$E621-cost_fx*Inputs!$D$7-$F621)+(1-MIN(1,$H$51*$C621))*(1-MIN(1,Inputs!$G$7*$D621)*churn_nonbuyers)*(ic*Inputs!$C$7+fee_wd*Inputs!$E$7*(1-$B621)+fee_fx*Inputs!$D$7-cost_acc-cost_wd*Inputs!$E$7*(1-$B621)-cost_fx*Inputs!$D$7))</f>
        <v>389620.539632951</v>
      </c>
      <c r="I621" s="0" t="n">
        <f aca="false">12*Inputs!$B$8*(MIN(1,$H$52*$C621)*(ic*Inputs!$C$8+pT-cost_acc-cost_wd*Inputs!$E$8-cost_fx*Inputs!$D$8-cost_ins)+(1-MIN(1,$H$52*$C621))*(1-MIN(1,Inputs!$G$8*$D621)*churn_nonbuyers)*(ic*Inputs!$C$8+fee_wd*Inputs!$E$8*(1-$B621)+fee_fx*Inputs!$D$8-cost_acc-cost_wd*Inputs!$E$8*(1-$B621)-cost_fx*Inputs!$D$8))</f>
        <v>136731.618327338</v>
      </c>
      <c r="J621" s="0" t="n">
        <f aca="false">G621+H621+I621-fixed</f>
        <v>9942.62705757329</v>
      </c>
      <c r="K621" s="0" t="n">
        <f aca="false">12*Inputs!$B$6*(1-MIN(1,Inputs!$G$6*$D621)*churn_nonbuyers)*(ic*Inputs!$C$6+fee_wd*Inputs!$E$6*(1-$B621)+fee_fx*Inputs!$D$6-cost_acc-cost_wd*Inputs!$E$6*(1-$B621)-cost_fx*Inputs!$D$6)</f>
        <v>133506.22333217</v>
      </c>
      <c r="L621" s="0" t="n">
        <f aca="false">12*Inputs!$B$7*(1-MIN(1,Inputs!$G$7*$D621)*churn_nonbuyers)*(ic*Inputs!$C$7+fee_wd*Inputs!$E$7*(1-$B621)+fee_fx*Inputs!$D$7-cost_acc-cost_wd*Inputs!$E$7*(1-$B621)-cost_fx*Inputs!$D$7)</f>
        <v>330964.778383302</v>
      </c>
      <c r="M621" s="0" t="n">
        <f aca="false">12*Inputs!$B$8*(1-MIN(1,Inputs!$G$8*$D621)*churn_nonbuyers)*(ic*Inputs!$C$8+fee_wd*Inputs!$E$8*(1-$B621)+fee_fx*Inputs!$D$8-cost_acc-cost_wd*Inputs!$E$8*(1-$B621)-cost_fx*Inputs!$D$8)</f>
        <v>28219.3657367952</v>
      </c>
      <c r="N621" s="0" t="n">
        <f aca="false">K621+L621+I621-fixed</f>
        <v>-98797.3799571896</v>
      </c>
      <c r="O621" s="0" t="n">
        <f aca="false">K621+L621+M621-fixed</f>
        <v>-207309.632547732</v>
      </c>
      <c r="P621" s="0" t="n">
        <f aca="false">12*Inputs!$B$6*(1-MIN(1,Inputs!$F$6*$D621))*(ic*Inputs!$C$6+flat_fee-cost_acc-cost_wd*Inputs!$E$6*$E621-cost_fx*Inputs!$D$6)+12*Inputs!$B$7*(1-MIN(1,Inputs!$F$7*$D621))*(ic*Inputs!$C$7+flat_fee-cost_acc-cost_wd*Inputs!$E$7*$E621-cost_fx*Inputs!$D$7)+12*Inputs!$B$8*(1-MIN(1,Inputs!$F$8*$D621))*(ic*Inputs!$C$8+flat_fee-cost_acc-cost_wd*Inputs!$E$8*$E621-cost_fx*Inputs!$D$8)-fixed</f>
        <v>-129475.48663696</v>
      </c>
    </row>
    <row r="622" customFormat="false" ht="15" hidden="false" customHeight="false" outlineLevel="0" collapsed="false">
      <c r="A622" s="0" t="n">
        <v>557</v>
      </c>
      <c r="B622" s="0" t="n">
        <v>0.416587</v>
      </c>
      <c r="C622" s="0" t="n">
        <v>0.837422</v>
      </c>
      <c r="D622" s="0" t="n">
        <v>1.268568</v>
      </c>
      <c r="E622" s="0" t="n">
        <v>1.19658</v>
      </c>
      <c r="F622" s="0" t="n">
        <v>0.101133</v>
      </c>
      <c r="G622" s="0" t="n">
        <f aca="false">12*Inputs!$B$6*(MIN(1,$H$50*$C622)*(ic*Inputs!$C$6+pS+fee_fx*Inputs!$D$6-cost_acc-cost_wd*Inputs!$E$6*$E622-cost_fx*Inputs!$D$6-$F622)+(1-MIN(1,$H$50*$C622))*(1-MIN(1,Inputs!$G$6*$D622)*churn_nonbuyers)*(ic*Inputs!$C$6+fee_wd*Inputs!$E$6*(1-$B622)+fee_fx*Inputs!$D$6-cost_acc-cost_wd*Inputs!$E$6*(1-$B622)-cost_fx*Inputs!$D$6))</f>
        <v>179548.320726378</v>
      </c>
      <c r="H622" s="0" t="n">
        <f aca="false">12*Inputs!$B$7*(MIN(1,$H$51*$C622)*(ic*Inputs!$C$7+pE+fee_fx*Inputs!$D$7-cost_acc-cost_wd*Inputs!$E$7*$E622-cost_fx*Inputs!$D$7-$F622)+(1-MIN(1,$H$51*$C622))*(1-MIN(1,Inputs!$G$7*$D622)*churn_nonbuyers)*(ic*Inputs!$C$7+fee_wd*Inputs!$E$7*(1-$B622)+fee_fx*Inputs!$D$7-cost_acc-cost_wd*Inputs!$E$7*(1-$B622)-cost_fx*Inputs!$D$7))</f>
        <v>378530.055825489</v>
      </c>
      <c r="I622" s="0" t="n">
        <f aca="false">12*Inputs!$B$8*(MIN(1,$H$52*$C622)*(ic*Inputs!$C$8+pT-cost_acc-cost_wd*Inputs!$E$8-cost_fx*Inputs!$D$8-cost_ins)+(1-MIN(1,$H$52*$C622))*(1-MIN(1,Inputs!$G$8*$D622)*churn_nonbuyers)*(ic*Inputs!$C$8+fee_wd*Inputs!$E$8*(1-$B622)+fee_fx*Inputs!$D$8-cost_acc-cost_wd*Inputs!$E$8*(1-$B622)-cost_fx*Inputs!$D$8))</f>
        <v>134910.287991973</v>
      </c>
      <c r="J622" s="0" t="n">
        <f aca="false">G622+H622+I622-fixed</f>
        <v>-7011.33545616083</v>
      </c>
      <c r="K622" s="0" t="n">
        <f aca="false">12*Inputs!$B$6*(1-MIN(1,Inputs!$G$6*$D622)*churn_nonbuyers)*(ic*Inputs!$C$6+fee_wd*Inputs!$E$6*(1-$B622)+fee_fx*Inputs!$D$6-cost_acc-cost_wd*Inputs!$E$6*(1-$B622)-cost_fx*Inputs!$D$6)</f>
        <v>132629.282909395</v>
      </c>
      <c r="L622" s="0" t="n">
        <f aca="false">12*Inputs!$B$7*(1-MIN(1,Inputs!$G$7*$D622)*churn_nonbuyers)*(ic*Inputs!$C$7+fee_wd*Inputs!$E$7*(1-$B622)+fee_fx*Inputs!$D$7-cost_acc-cost_wd*Inputs!$E$7*(1-$B622)-cost_fx*Inputs!$D$7)</f>
        <v>330149.859281637</v>
      </c>
      <c r="M622" s="0" t="n">
        <f aca="false">12*Inputs!$B$8*(1-MIN(1,Inputs!$G$8*$D622)*churn_nonbuyers)*(ic*Inputs!$C$8+fee_wd*Inputs!$E$8*(1-$B622)+fee_fx*Inputs!$D$8-cost_acc-cost_wd*Inputs!$E$8*(1-$B622)-cost_fx*Inputs!$D$8)</f>
        <v>34317.9636571777</v>
      </c>
      <c r="N622" s="0" t="n">
        <f aca="false">K622+L622+I622-fixed</f>
        <v>-102310.569816995</v>
      </c>
      <c r="O622" s="0" t="n">
        <f aca="false">K622+L622+M622-fixed</f>
        <v>-202902.89415179</v>
      </c>
      <c r="P622" s="0" t="n">
        <f aca="false">12*Inputs!$B$6*(1-MIN(1,Inputs!$F$6*$D622))*(ic*Inputs!$C$6+flat_fee-cost_acc-cost_wd*Inputs!$E$6*$E622-cost_fx*Inputs!$D$6)+12*Inputs!$B$7*(1-MIN(1,Inputs!$F$7*$D622))*(ic*Inputs!$C$7+flat_fee-cost_acc-cost_wd*Inputs!$E$7*$E622-cost_fx*Inputs!$D$7)+12*Inputs!$B$8*(1-MIN(1,Inputs!$F$8*$D622))*(ic*Inputs!$C$8+flat_fee-cost_acc-cost_wd*Inputs!$E$8*$E622-cost_fx*Inputs!$D$8)-fixed</f>
        <v>-153232.7517184</v>
      </c>
    </row>
    <row r="623" customFormat="false" ht="15" hidden="false" customHeight="false" outlineLevel="0" collapsed="false">
      <c r="A623" s="0" t="n">
        <v>558</v>
      </c>
      <c r="B623" s="0" t="n">
        <v>0.395246</v>
      </c>
      <c r="C623" s="0" t="n">
        <v>1.165502</v>
      </c>
      <c r="D623" s="0" t="n">
        <v>1.622655</v>
      </c>
      <c r="E623" s="0" t="n">
        <v>1.115604</v>
      </c>
      <c r="F623" s="0" t="n">
        <v>0.411062</v>
      </c>
      <c r="G623" s="0" t="n">
        <f aca="false">12*Inputs!$B$6*(MIN(1,$H$50*$C623)*(ic*Inputs!$C$6+pS+fee_fx*Inputs!$D$6-cost_acc-cost_wd*Inputs!$E$6*$E623-cost_fx*Inputs!$D$6-$F623)+(1-MIN(1,$H$50*$C623))*(1-MIN(1,Inputs!$G$6*$D623)*churn_nonbuyers)*(ic*Inputs!$C$6+fee_wd*Inputs!$E$6*(1-$B623)+fee_fx*Inputs!$D$6-cost_acc-cost_wd*Inputs!$E$6*(1-$B623)-cost_fx*Inputs!$D$6))</f>
        <v>192068.96998588</v>
      </c>
      <c r="H623" s="0" t="n">
        <f aca="false">12*Inputs!$B$7*(MIN(1,$H$51*$C623)*(ic*Inputs!$C$7+pE+fee_fx*Inputs!$D$7-cost_acc-cost_wd*Inputs!$E$7*$E623-cost_fx*Inputs!$D$7-$F623)+(1-MIN(1,$H$51*$C623))*(1-MIN(1,Inputs!$G$7*$D623)*churn_nonbuyers)*(ic*Inputs!$C$7+fee_wd*Inputs!$E$7*(1-$B623)+fee_fx*Inputs!$D$7-cost_acc-cost_wd*Inputs!$E$7*(1-$B623)-cost_fx*Inputs!$D$7))</f>
        <v>387164.461304955</v>
      </c>
      <c r="I623" s="0" t="n">
        <f aca="false">12*Inputs!$B$8*(MIN(1,$H$52*$C623)*(ic*Inputs!$C$8+pT-cost_acc-cost_wd*Inputs!$E$8-cost_fx*Inputs!$D$8-cost_ins)+(1-MIN(1,$H$52*$C623))*(1-MIN(1,Inputs!$G$8*$D623)*churn_nonbuyers)*(ic*Inputs!$C$8+fee_wd*Inputs!$E$8*(1-$B623)+fee_fx*Inputs!$D$8-cost_acc-cost_wd*Inputs!$E$8*(1-$B623)-cost_fx*Inputs!$D$8))</f>
        <v>168000.120288</v>
      </c>
      <c r="J623" s="0" t="n">
        <f aca="false">G623+H623+I623-fixed</f>
        <v>47233.551578835</v>
      </c>
      <c r="K623" s="0" t="n">
        <f aca="false">12*Inputs!$B$6*(1-MIN(1,Inputs!$G$6*$D623)*churn_nonbuyers)*(ic*Inputs!$C$6+fee_wd*Inputs!$E$6*(1-$B623)+fee_fx*Inputs!$D$6-cost_acc-cost_wd*Inputs!$E$6*(1-$B623)-cost_fx*Inputs!$D$6)</f>
        <v>132945.918466536</v>
      </c>
      <c r="L623" s="0" t="n">
        <f aca="false">12*Inputs!$B$7*(1-MIN(1,Inputs!$G$7*$D623)*churn_nonbuyers)*(ic*Inputs!$C$7+fee_wd*Inputs!$E$7*(1-$B623)+fee_fx*Inputs!$D$7-cost_acc-cost_wd*Inputs!$E$7*(1-$B623)-cost_fx*Inputs!$D$7)</f>
        <v>329427.564039922</v>
      </c>
      <c r="M623" s="0" t="n">
        <f aca="false">12*Inputs!$B$8*(1-MIN(1,Inputs!$G$8*$D623)*churn_nonbuyers)*(ic*Inputs!$C$8+fee_wd*Inputs!$E$8*(1-$B623)+fee_fx*Inputs!$D$8-cost_acc-cost_wd*Inputs!$E$8*(1-$B623)-cost_fx*Inputs!$D$8)</f>
        <v>0</v>
      </c>
      <c r="N623" s="0" t="n">
        <f aca="false">K623+L623+I623-fixed</f>
        <v>-69626.3972055424</v>
      </c>
      <c r="O623" s="0" t="n">
        <f aca="false">K623+L623+M623-fixed</f>
        <v>-237626.517493542</v>
      </c>
      <c r="P623" s="0" t="n">
        <f aca="false">12*Inputs!$B$6*(1-MIN(1,Inputs!$F$6*$D623))*(ic*Inputs!$C$6+flat_fee-cost_acc-cost_wd*Inputs!$E$6*$E623-cost_fx*Inputs!$D$6)+12*Inputs!$B$7*(1-MIN(1,Inputs!$F$7*$D623))*(ic*Inputs!$C$7+flat_fee-cost_acc-cost_wd*Inputs!$E$7*$E623-cost_fx*Inputs!$D$7)+12*Inputs!$B$8*(1-MIN(1,Inputs!$F$8*$D623))*(ic*Inputs!$C$8+flat_fee-cost_acc-cost_wd*Inputs!$E$8*$E623-cost_fx*Inputs!$D$8)-fixed</f>
        <v>-313325.9787712</v>
      </c>
    </row>
    <row r="624" customFormat="false" ht="15" hidden="false" customHeight="false" outlineLevel="0" collapsed="false">
      <c r="A624" s="0" t="n">
        <v>559</v>
      </c>
      <c r="B624" s="0" t="n">
        <v>0.191858</v>
      </c>
      <c r="C624" s="0" t="n">
        <v>0.64669</v>
      </c>
      <c r="D624" s="0" t="n">
        <v>1.544199</v>
      </c>
      <c r="E624" s="0" t="n">
        <v>1.07584</v>
      </c>
      <c r="F624" s="0" t="n">
        <v>0.07814</v>
      </c>
      <c r="G624" s="0" t="n">
        <f aca="false">12*Inputs!$B$6*(MIN(1,$H$50*$C624)*(ic*Inputs!$C$6+pS+fee_fx*Inputs!$D$6-cost_acc-cost_wd*Inputs!$E$6*$E624-cost_fx*Inputs!$D$6-$F624)+(1-MIN(1,$H$50*$C624))*(1-MIN(1,Inputs!$G$6*$D624)*churn_nonbuyers)*(ic*Inputs!$C$6+fee_wd*Inputs!$E$6*(1-$B624)+fee_fx*Inputs!$D$6-cost_acc-cost_wd*Inputs!$E$6*(1-$B624)-cost_fx*Inputs!$D$6))</f>
        <v>197470.374053138</v>
      </c>
      <c r="H624" s="0" t="n">
        <f aca="false">12*Inputs!$B$7*(MIN(1,$H$51*$C624)*(ic*Inputs!$C$7+pE+fee_fx*Inputs!$D$7-cost_acc-cost_wd*Inputs!$E$7*$E624-cost_fx*Inputs!$D$7-$F624)+(1-MIN(1,$H$51*$C624))*(1-MIN(1,Inputs!$G$7*$D624)*churn_nonbuyers)*(ic*Inputs!$C$7+fee_wd*Inputs!$E$7*(1-$B624)+fee_fx*Inputs!$D$7-cost_acc-cost_wd*Inputs!$E$7*(1-$B624)-cost_fx*Inputs!$D$7))</f>
        <v>398137.122117967</v>
      </c>
      <c r="I624" s="0" t="n">
        <f aca="false">12*Inputs!$B$8*(MIN(1,$H$52*$C624)*(ic*Inputs!$C$8+pT-cost_acc-cost_wd*Inputs!$E$8-cost_fx*Inputs!$D$8-cost_ins)+(1-MIN(1,$H$52*$C624))*(1-MIN(1,Inputs!$G$8*$D624)*churn_nonbuyers)*(ic*Inputs!$C$8+fee_wd*Inputs!$E$8*(1-$B624)+fee_fx*Inputs!$D$8-cost_acc-cost_wd*Inputs!$E$8*(1-$B624)-cost_fx*Inputs!$D$8))</f>
        <v>93216.48336</v>
      </c>
      <c r="J624" s="0" t="n">
        <f aca="false">G624+H624+I624-fixed</f>
        <v>-11176.0204688943</v>
      </c>
      <c r="K624" s="0" t="n">
        <f aca="false">12*Inputs!$B$6*(1-MIN(1,Inputs!$G$6*$D624)*churn_nonbuyers)*(ic*Inputs!$C$6+fee_wd*Inputs!$E$6*(1-$B624)+fee_fx*Inputs!$D$6-cost_acc-cost_wd*Inputs!$E$6*(1-$B624)-cost_fx*Inputs!$D$6)</f>
        <v>160540.043988542</v>
      </c>
      <c r="L624" s="0" t="n">
        <f aca="false">12*Inputs!$B$7*(1-MIN(1,Inputs!$G$7*$D624)*churn_nonbuyers)*(ic*Inputs!$C$7+fee_wd*Inputs!$E$7*(1-$B624)+fee_fx*Inputs!$D$7-cost_acc-cost_wd*Inputs!$E$7*(1-$B624)-cost_fx*Inputs!$D$7)</f>
        <v>358173.690041125</v>
      </c>
      <c r="M624" s="0" t="n">
        <f aca="false">12*Inputs!$B$8*(1-MIN(1,Inputs!$G$8*$D624)*churn_nonbuyers)*(ic*Inputs!$C$8+fee_wd*Inputs!$E$8*(1-$B624)+fee_fx*Inputs!$D$8-cost_acc-cost_wd*Inputs!$E$8*(1-$B624)-cost_fx*Inputs!$D$8)</f>
        <v>0</v>
      </c>
      <c r="N624" s="0" t="n">
        <f aca="false">K624+L624+I624-fixed</f>
        <v>-88069.7826103321</v>
      </c>
      <c r="O624" s="0" t="n">
        <f aca="false">K624+L624+M624-fixed</f>
        <v>-181286.265970332</v>
      </c>
      <c r="P624" s="0" t="n">
        <f aca="false">12*Inputs!$B$6*(1-MIN(1,Inputs!$F$6*$D624))*(ic*Inputs!$C$6+flat_fee-cost_acc-cost_wd*Inputs!$E$6*$E624-cost_fx*Inputs!$D$6)+12*Inputs!$B$7*(1-MIN(1,Inputs!$F$7*$D624))*(ic*Inputs!$C$7+flat_fee-cost_acc-cost_wd*Inputs!$E$7*$E624-cost_fx*Inputs!$D$7)+12*Inputs!$B$8*(1-MIN(1,Inputs!$F$8*$D624))*(ic*Inputs!$C$8+flat_fee-cost_acc-cost_wd*Inputs!$E$8*$E624-cost_fx*Inputs!$D$8)-fixed</f>
        <v>-259274.6411536</v>
      </c>
    </row>
    <row r="625" customFormat="false" ht="15" hidden="false" customHeight="false" outlineLevel="0" collapsed="false">
      <c r="A625" s="0" t="n">
        <v>560</v>
      </c>
      <c r="B625" s="0" t="n">
        <v>0.478153</v>
      </c>
      <c r="C625" s="0" t="n">
        <v>0.879965</v>
      </c>
      <c r="D625" s="0" t="n">
        <v>1.606573</v>
      </c>
      <c r="E625" s="0" t="n">
        <v>1.292576</v>
      </c>
      <c r="F625" s="0" t="n">
        <v>0.356903</v>
      </c>
      <c r="G625" s="0" t="n">
        <f aca="false">12*Inputs!$B$6*(MIN(1,$H$50*$C625)*(ic*Inputs!$C$6+pS+fee_fx*Inputs!$D$6-cost_acc-cost_wd*Inputs!$E$6*$E625-cost_fx*Inputs!$D$6-$F625)+(1-MIN(1,$H$50*$C625))*(1-MIN(1,Inputs!$G$6*$D625)*churn_nonbuyers)*(ic*Inputs!$C$6+fee_wd*Inputs!$E$6*(1-$B625)+fee_fx*Inputs!$D$6-cost_acc-cost_wd*Inputs!$E$6*(1-$B625)-cost_fx*Inputs!$D$6))</f>
        <v>164995.908614868</v>
      </c>
      <c r="H625" s="0" t="n">
        <f aca="false">12*Inputs!$B$7*(MIN(1,$H$51*$C625)*(ic*Inputs!$C$7+pE+fee_fx*Inputs!$D$7-cost_acc-cost_wd*Inputs!$E$7*$E625-cost_fx*Inputs!$D$7-$F625)+(1-MIN(1,$H$51*$C625))*(1-MIN(1,Inputs!$G$7*$D625)*churn_nonbuyers)*(ic*Inputs!$C$7+fee_wd*Inputs!$E$7*(1-$B625)+fee_fx*Inputs!$D$7-cost_acc-cost_wd*Inputs!$E$7*(1-$B625)-cost_fx*Inputs!$D$7))</f>
        <v>350569.317784687</v>
      </c>
      <c r="I625" s="0" t="n">
        <f aca="false">12*Inputs!$B$8*(MIN(1,$H$52*$C625)*(ic*Inputs!$C$8+pT-cost_acc-cost_wd*Inputs!$E$8-cost_fx*Inputs!$D$8-cost_ins)+(1-MIN(1,$H$52*$C625))*(1-MIN(1,Inputs!$G$8*$D625)*churn_nonbuyers)*(ic*Inputs!$C$8+fee_wd*Inputs!$E$8*(1-$B625)+fee_fx*Inputs!$D$8-cost_acc-cost_wd*Inputs!$E$8*(1-$B625)-cost_fx*Inputs!$D$8))</f>
        <v>126841.67496</v>
      </c>
      <c r="J625" s="0" t="n">
        <f aca="false">G625+H625+I625-fixed</f>
        <v>-57593.0986404443</v>
      </c>
      <c r="K625" s="0" t="n">
        <f aca="false">12*Inputs!$B$6*(1-MIN(1,Inputs!$G$6*$D625)*churn_nonbuyers)*(ic*Inputs!$C$6+fee_wd*Inputs!$E$6*(1-$B625)+fee_fx*Inputs!$D$6-cost_acc-cost_wd*Inputs!$E$6*(1-$B625)-cost_fx*Inputs!$D$6)</f>
        <v>122082.663597617</v>
      </c>
      <c r="L625" s="0" t="n">
        <f aca="false">12*Inputs!$B$7*(1-MIN(1,Inputs!$G$7*$D625)*churn_nonbuyers)*(ic*Inputs!$C$7+fee_wd*Inputs!$E$7*(1-$B625)+fee_fx*Inputs!$D$7-cost_acc-cost_wd*Inputs!$E$7*(1-$B625)-cost_fx*Inputs!$D$7)</f>
        <v>318231.43185457</v>
      </c>
      <c r="M625" s="0" t="n">
        <f aca="false">12*Inputs!$B$8*(1-MIN(1,Inputs!$G$8*$D625)*churn_nonbuyers)*(ic*Inputs!$C$8+fee_wd*Inputs!$E$8*(1-$B625)+fee_fx*Inputs!$D$8-cost_acc-cost_wd*Inputs!$E$8*(1-$B625)-cost_fx*Inputs!$D$8)</f>
        <v>0</v>
      </c>
      <c r="N625" s="0" t="n">
        <f aca="false">K625+L625+I625-fixed</f>
        <v>-132844.229587813</v>
      </c>
      <c r="O625" s="0" t="n">
        <f aca="false">K625+L625+M625-fixed</f>
        <v>-259685.904547813</v>
      </c>
      <c r="P625" s="0" t="n">
        <f aca="false">12*Inputs!$B$6*(1-MIN(1,Inputs!$F$6*$D625))*(ic*Inputs!$C$6+flat_fee-cost_acc-cost_wd*Inputs!$E$6*$E625-cost_fx*Inputs!$D$6)+12*Inputs!$B$7*(1-MIN(1,Inputs!$F$7*$D625))*(ic*Inputs!$C$7+flat_fee-cost_acc-cost_wd*Inputs!$E$7*$E625-cost_fx*Inputs!$D$7)+12*Inputs!$B$8*(1-MIN(1,Inputs!$F$8*$D625))*(ic*Inputs!$C$8+flat_fee-cost_acc-cost_wd*Inputs!$E$8*$E625-cost_fx*Inputs!$D$8)-fixed</f>
        <v>-355391.84225248</v>
      </c>
    </row>
    <row r="626" customFormat="false" ht="15" hidden="false" customHeight="false" outlineLevel="0" collapsed="false">
      <c r="A626" s="0" t="n">
        <v>561</v>
      </c>
      <c r="B626" s="0" t="n">
        <v>0.16767</v>
      </c>
      <c r="C626" s="0" t="n">
        <v>0.955937</v>
      </c>
      <c r="D626" s="0" t="n">
        <v>1.153478</v>
      </c>
      <c r="E626" s="0" t="n">
        <v>1.259033</v>
      </c>
      <c r="F626" s="0" t="n">
        <v>0.230219</v>
      </c>
      <c r="G626" s="0" t="n">
        <f aca="false">12*Inputs!$B$6*(MIN(1,$H$50*$C626)*(ic*Inputs!$C$6+pS+fee_fx*Inputs!$D$6-cost_acc-cost_wd*Inputs!$E$6*$E626-cost_fx*Inputs!$D$6-$F626)+(1-MIN(1,$H$50*$C626))*(1-MIN(1,Inputs!$G$6*$D626)*churn_nonbuyers)*(ic*Inputs!$C$6+fee_wd*Inputs!$E$6*(1-$B626)+fee_fx*Inputs!$D$6-cost_acc-cost_wd*Inputs!$E$6*(1-$B626)-cost_fx*Inputs!$D$6))</f>
        <v>213916.154677388</v>
      </c>
      <c r="H626" s="0" t="n">
        <f aca="false">12*Inputs!$B$7*(MIN(1,$H$51*$C626)*(ic*Inputs!$C$7+pE+fee_fx*Inputs!$D$7-cost_acc-cost_wd*Inputs!$E$7*$E626-cost_fx*Inputs!$D$7-$F626)+(1-MIN(1,$H$51*$C626))*(1-MIN(1,Inputs!$G$7*$D626)*churn_nonbuyers)*(ic*Inputs!$C$7+fee_wd*Inputs!$E$7*(1-$B626)+fee_fx*Inputs!$D$7-cost_acc-cost_wd*Inputs!$E$7*(1-$B626)-cost_fx*Inputs!$D$7))</f>
        <v>393495.696273156</v>
      </c>
      <c r="I626" s="0" t="n">
        <f aca="false">12*Inputs!$B$8*(MIN(1,$H$52*$C626)*(ic*Inputs!$C$8+pT-cost_acc-cost_wd*Inputs!$E$8-cost_fx*Inputs!$D$8-cost_ins)+(1-MIN(1,$H$52*$C626))*(1-MIN(1,Inputs!$G$8*$D626)*churn_nonbuyers)*(ic*Inputs!$C$8+fee_wd*Inputs!$E$8*(1-$B626)+fee_fx*Inputs!$D$8-cost_acc-cost_wd*Inputs!$E$8*(1-$B626)-cost_fx*Inputs!$D$8))</f>
        <v>158074.500559468</v>
      </c>
      <c r="J626" s="0" t="n">
        <f aca="false">G626+H626+I626-fixed</f>
        <v>65486.3515100124</v>
      </c>
      <c r="K626" s="0" t="n">
        <f aca="false">12*Inputs!$B$6*(1-MIN(1,Inputs!$G$6*$D626)*churn_nonbuyers)*(ic*Inputs!$C$6+fee_wd*Inputs!$E$6*(1-$B626)+fee_fx*Inputs!$D$6-cost_acc-cost_wd*Inputs!$E$6*(1-$B626)-cost_fx*Inputs!$D$6)</f>
        <v>167220.968085072</v>
      </c>
      <c r="L626" s="0" t="n">
        <f aca="false">12*Inputs!$B$7*(1-MIN(1,Inputs!$G$7*$D626)*churn_nonbuyers)*(ic*Inputs!$C$7+fee_wd*Inputs!$E$7*(1-$B626)+fee_fx*Inputs!$D$7-cost_acc-cost_wd*Inputs!$E$7*(1-$B626)-cost_fx*Inputs!$D$7)</f>
        <v>365938.553907043</v>
      </c>
      <c r="M626" s="0" t="n">
        <f aca="false">12*Inputs!$B$8*(1-MIN(1,Inputs!$G$8*$D626)*churn_nonbuyers)*(ic*Inputs!$C$8+fee_wd*Inputs!$E$8*(1-$B626)+fee_fx*Inputs!$D$8-cost_acc-cost_wd*Inputs!$E$8*(1-$B626)-cost_fx*Inputs!$D$8)</f>
        <v>61303.549410336</v>
      </c>
      <c r="N626" s="0" t="n">
        <f aca="false">K626+L626+I626-fixed</f>
        <v>-8765.97744841653</v>
      </c>
      <c r="O626" s="0" t="n">
        <f aca="false">K626+L626+M626-fixed</f>
        <v>-105536.928597549</v>
      </c>
      <c r="P626" s="0" t="n">
        <f aca="false">12*Inputs!$B$6*(1-MIN(1,Inputs!$F$6*$D626))*(ic*Inputs!$C$6+flat_fee-cost_acc-cost_wd*Inputs!$E$6*$E626-cost_fx*Inputs!$D$6)+12*Inputs!$B$7*(1-MIN(1,Inputs!$F$7*$D626))*(ic*Inputs!$C$7+flat_fee-cost_acc-cost_wd*Inputs!$E$7*$E626-cost_fx*Inputs!$D$7)+12*Inputs!$B$8*(1-MIN(1,Inputs!$F$8*$D626))*(ic*Inputs!$C$8+flat_fee-cost_acc-cost_wd*Inputs!$E$8*$E626-cost_fx*Inputs!$D$8)-fixed</f>
        <v>-118439.38955824</v>
      </c>
    </row>
    <row r="627" customFormat="false" ht="15" hidden="false" customHeight="false" outlineLevel="0" collapsed="false">
      <c r="A627" s="0" t="n">
        <v>562</v>
      </c>
      <c r="B627" s="0" t="n">
        <v>0.326386</v>
      </c>
      <c r="C627" s="0" t="n">
        <v>0.772865</v>
      </c>
      <c r="D627" s="0" t="n">
        <v>1.138303</v>
      </c>
      <c r="E627" s="0" t="n">
        <v>1.227634</v>
      </c>
      <c r="F627" s="0" t="n">
        <v>0.229839</v>
      </c>
      <c r="G627" s="0" t="n">
        <f aca="false">12*Inputs!$B$6*(MIN(1,$H$50*$C627)*(ic*Inputs!$C$6+pS+fee_fx*Inputs!$D$6-cost_acc-cost_wd*Inputs!$E$6*$E627-cost_fx*Inputs!$D$6-$F627)+(1-MIN(1,$H$50*$C627))*(1-MIN(1,Inputs!$G$6*$D627)*churn_nonbuyers)*(ic*Inputs!$C$6+fee_wd*Inputs!$E$6*(1-$B627)+fee_fx*Inputs!$D$6-cost_acc-cost_wd*Inputs!$E$6*(1-$B627)-cost_fx*Inputs!$D$6))</f>
        <v>185444.119784663</v>
      </c>
      <c r="H627" s="0" t="n">
        <f aca="false">12*Inputs!$B$7*(MIN(1,$H$51*$C627)*(ic*Inputs!$C$7+pE+fee_fx*Inputs!$D$7-cost_acc-cost_wd*Inputs!$E$7*$E627-cost_fx*Inputs!$D$7-$F627)+(1-MIN(1,$H$51*$C627))*(1-MIN(1,Inputs!$G$7*$D627)*churn_nonbuyers)*(ic*Inputs!$C$7+fee_wd*Inputs!$E$7*(1-$B627)+fee_fx*Inputs!$D$7-cost_acc-cost_wd*Inputs!$E$7*(1-$B627)-cost_fx*Inputs!$D$7))</f>
        <v>375899.585561787</v>
      </c>
      <c r="I627" s="0" t="n">
        <f aca="false">12*Inputs!$B$8*(MIN(1,$H$52*$C627)*(ic*Inputs!$C$8+pT-cost_acc-cost_wd*Inputs!$E$8-cost_fx*Inputs!$D$8-cost_ins)+(1-MIN(1,$H$52*$C627))*(1-MIN(1,Inputs!$G$8*$D627)*churn_nonbuyers)*(ic*Inputs!$C$8+fee_wd*Inputs!$E$8*(1-$B627)+fee_fx*Inputs!$D$8-cost_acc-cost_wd*Inputs!$E$8*(1-$B627)-cost_fx*Inputs!$D$8))</f>
        <v>140383.517575594</v>
      </c>
      <c r="J627" s="0" t="n">
        <f aca="false">G627+H627+I627-fixed</f>
        <v>1727.22292204411</v>
      </c>
      <c r="K627" s="0" t="n">
        <f aca="false">12*Inputs!$B$6*(1-MIN(1,Inputs!$G$6*$D627)*churn_nonbuyers)*(ic*Inputs!$C$6+fee_wd*Inputs!$E$6*(1-$B627)+fee_fx*Inputs!$D$6-cost_acc-cost_wd*Inputs!$E$6*(1-$B627)-cost_fx*Inputs!$D$6)</f>
        <v>145801.310133298</v>
      </c>
      <c r="L627" s="0" t="n">
        <f aca="false">12*Inputs!$B$7*(1-MIN(1,Inputs!$G$7*$D627)*churn_nonbuyers)*(ic*Inputs!$C$7+fee_wd*Inputs!$E$7*(1-$B627)+fee_fx*Inputs!$D$7-cost_acc-cost_wd*Inputs!$E$7*(1-$B627)-cost_fx*Inputs!$D$7)</f>
        <v>344036.495935979</v>
      </c>
      <c r="M627" s="0" t="n">
        <f aca="false">12*Inputs!$B$8*(1-MIN(1,Inputs!$G$8*$D627)*churn_nonbuyers)*(ic*Inputs!$C$8+fee_wd*Inputs!$E$8*(1-$B627)+fee_fx*Inputs!$D$8-cost_acc-cost_wd*Inputs!$E$8*(1-$B627)-cost_fx*Inputs!$D$8)</f>
        <v>63137.2816353888</v>
      </c>
      <c r="N627" s="0" t="n">
        <f aca="false">K627+L627+I627-fixed</f>
        <v>-69778.6763551295</v>
      </c>
      <c r="O627" s="0" t="n">
        <f aca="false">K627+L627+M627-fixed</f>
        <v>-147024.912295335</v>
      </c>
      <c r="P627" s="0" t="n">
        <f aca="false">12*Inputs!$B$6*(1-MIN(1,Inputs!$F$6*$D627))*(ic*Inputs!$C$6+flat_fee-cost_acc-cost_wd*Inputs!$E$6*$E627-cost_fx*Inputs!$D$6)+12*Inputs!$B$7*(1-MIN(1,Inputs!$F$7*$D627))*(ic*Inputs!$C$7+flat_fee-cost_acc-cost_wd*Inputs!$E$7*$E627-cost_fx*Inputs!$D$7)+12*Inputs!$B$8*(1-MIN(1,Inputs!$F$8*$D627))*(ic*Inputs!$C$8+flat_fee-cost_acc-cost_wd*Inputs!$E$8*$E627-cost_fx*Inputs!$D$8)-fixed</f>
        <v>-98303.03055952</v>
      </c>
    </row>
    <row r="628" customFormat="false" ht="15" hidden="false" customHeight="false" outlineLevel="0" collapsed="false">
      <c r="A628" s="0" t="n">
        <v>563</v>
      </c>
      <c r="B628" s="0" t="n">
        <v>0.350583</v>
      </c>
      <c r="C628" s="0" t="n">
        <v>1.005917</v>
      </c>
      <c r="D628" s="0" t="n">
        <v>1.19778</v>
      </c>
      <c r="E628" s="0" t="n">
        <v>1.209749</v>
      </c>
      <c r="F628" s="0" t="n">
        <v>0.137719</v>
      </c>
      <c r="G628" s="0" t="n">
        <f aca="false">12*Inputs!$B$6*(MIN(1,$H$50*$C628)*(ic*Inputs!$C$6+pS+fee_fx*Inputs!$D$6-cost_acc-cost_wd*Inputs!$E$6*$E628-cost_fx*Inputs!$D$6-$F628)+(1-MIN(1,$H$50*$C628))*(1-MIN(1,Inputs!$G$6*$D628)*churn_nonbuyers)*(ic*Inputs!$C$6+fee_wd*Inputs!$E$6*(1-$B628)+fee_fx*Inputs!$D$6-cost_acc-cost_wd*Inputs!$E$6*(1-$B628)-cost_fx*Inputs!$D$6))</f>
        <v>196512.795059091</v>
      </c>
      <c r="H628" s="0" t="n">
        <f aca="false">12*Inputs!$B$7*(MIN(1,$H$51*$C628)*(ic*Inputs!$C$7+pE+fee_fx*Inputs!$D$7-cost_acc-cost_wd*Inputs!$E$7*$E628-cost_fx*Inputs!$D$7-$F628)+(1-MIN(1,$H$51*$C628))*(1-MIN(1,Inputs!$G$7*$D628)*churn_nonbuyers)*(ic*Inputs!$C$7+fee_wd*Inputs!$E$7*(1-$B628)+fee_fx*Inputs!$D$7-cost_acc-cost_wd*Inputs!$E$7*(1-$B628)-cost_fx*Inputs!$D$7))</f>
        <v>390530.341171996</v>
      </c>
      <c r="I628" s="0" t="n">
        <f aca="false">12*Inputs!$B$8*(MIN(1,$H$52*$C628)*(ic*Inputs!$C$8+pT-cost_acc-cost_wd*Inputs!$E$8-cost_fx*Inputs!$D$8-cost_ins)+(1-MIN(1,$H$52*$C628))*(1-MIN(1,Inputs!$G$8*$D628)*churn_nonbuyers)*(ic*Inputs!$C$8+fee_wd*Inputs!$E$8*(1-$B628)+fee_fx*Inputs!$D$8-cost_acc-cost_wd*Inputs!$E$8*(1-$B628)-cost_fx*Inputs!$D$8))</f>
        <v>159793.532112386</v>
      </c>
      <c r="J628" s="0" t="n">
        <f aca="false">G628+H628+I628-fixed</f>
        <v>46836.6683434732</v>
      </c>
      <c r="K628" s="0" t="n">
        <f aca="false">12*Inputs!$B$6*(1-MIN(1,Inputs!$G$6*$D628)*churn_nonbuyers)*(ic*Inputs!$C$6+fee_wd*Inputs!$E$6*(1-$B628)+fee_fx*Inputs!$D$6-cost_acc-cost_wd*Inputs!$E$6*(1-$B628)-cost_fx*Inputs!$D$6)</f>
        <v>142065.859001328</v>
      </c>
      <c r="L628" s="0" t="n">
        <f aca="false">12*Inputs!$B$7*(1-MIN(1,Inputs!$G$7*$D628)*churn_nonbuyers)*(ic*Inputs!$C$7+fee_wd*Inputs!$E$7*(1-$B628)+fee_fx*Inputs!$D$7-cost_acc-cost_wd*Inputs!$E$7*(1-$B628)-cost_fx*Inputs!$D$7)</f>
        <v>340041.761160797</v>
      </c>
      <c r="M628" s="0" t="n">
        <f aca="false">12*Inputs!$B$8*(1-MIN(1,Inputs!$G$8*$D628)*churn_nonbuyers)*(ic*Inputs!$C$8+fee_wd*Inputs!$E$8*(1-$B628)+fee_fx*Inputs!$D$8-cost_acc-cost_wd*Inputs!$E$8*(1-$B628)-cost_fx*Inputs!$D$8)</f>
        <v>50012.597472864</v>
      </c>
      <c r="N628" s="0" t="n">
        <f aca="false">K628+L628+I628-fixed</f>
        <v>-58098.8477254889</v>
      </c>
      <c r="O628" s="0" t="n">
        <f aca="false">K628+L628+M628-fixed</f>
        <v>-167879.782365011</v>
      </c>
      <c r="P628" s="0" t="n">
        <f aca="false">12*Inputs!$B$6*(1-MIN(1,Inputs!$F$6*$D628))*(ic*Inputs!$C$6+flat_fee-cost_acc-cost_wd*Inputs!$E$6*$E628-cost_fx*Inputs!$D$6)+12*Inputs!$B$7*(1-MIN(1,Inputs!$F$7*$D628))*(ic*Inputs!$C$7+flat_fee-cost_acc-cost_wd*Inputs!$E$7*$E628-cost_fx*Inputs!$D$7)+12*Inputs!$B$8*(1-MIN(1,Inputs!$F$8*$D628))*(ic*Inputs!$C$8+flat_fee-cost_acc-cost_wd*Inputs!$E$8*$E628-cost_fx*Inputs!$D$8)-fixed</f>
        <v>-121717.0501072</v>
      </c>
    </row>
    <row r="629" customFormat="false" ht="15" hidden="false" customHeight="false" outlineLevel="0" collapsed="false">
      <c r="A629" s="0" t="n">
        <v>564</v>
      </c>
      <c r="B629" s="0" t="n">
        <v>0.185882</v>
      </c>
      <c r="C629" s="0" t="n">
        <v>0.826686</v>
      </c>
      <c r="D629" s="0" t="n">
        <v>0.900751</v>
      </c>
      <c r="E629" s="0" t="n">
        <v>1.034411</v>
      </c>
      <c r="F629" s="0" t="n">
        <v>0.08947</v>
      </c>
      <c r="G629" s="0" t="n">
        <f aca="false">12*Inputs!$B$6*(MIN(1,$H$50*$C629)*(ic*Inputs!$C$6+pS+fee_fx*Inputs!$D$6-cost_acc-cost_wd*Inputs!$E$6*$E629-cost_fx*Inputs!$D$6-$F629)+(1-MIN(1,$H$50*$C629))*(1-MIN(1,Inputs!$G$6*$D629)*churn_nonbuyers)*(ic*Inputs!$C$6+fee_wd*Inputs!$E$6*(1-$B629)+fee_fx*Inputs!$D$6-cost_acc-cost_wd*Inputs!$E$6*(1-$B629)-cost_fx*Inputs!$D$6))</f>
        <v>214317.027455494</v>
      </c>
      <c r="H629" s="0" t="n">
        <f aca="false">12*Inputs!$B$7*(MIN(1,$H$51*$C629)*(ic*Inputs!$C$7+pE+fee_fx*Inputs!$D$7-cost_acc-cost_wd*Inputs!$E$7*$E629-cost_fx*Inputs!$D$7-$F629)+(1-MIN(1,$H$51*$C629))*(1-MIN(1,Inputs!$G$7*$D629)*churn_nonbuyers)*(ic*Inputs!$C$7+fee_wd*Inputs!$E$7*(1-$B629)+fee_fx*Inputs!$D$7-cost_acc-cost_wd*Inputs!$E$7*(1-$B629)-cost_fx*Inputs!$D$7))</f>
        <v>418079.195621961</v>
      </c>
      <c r="I629" s="0" t="n">
        <f aca="false">12*Inputs!$B$8*(MIN(1,$H$52*$C629)*(ic*Inputs!$C$8+pT-cost_acc-cost_wd*Inputs!$E$8-cost_fx*Inputs!$D$8-cost_ins)+(1-MIN(1,$H$52*$C629))*(1-MIN(1,Inputs!$G$8*$D629)*churn_nonbuyers)*(ic*Inputs!$C$8+fee_wd*Inputs!$E$8*(1-$B629)+fee_fx*Inputs!$D$8-cost_acc-cost_wd*Inputs!$E$8*(1-$B629)-cost_fx*Inputs!$D$8))</f>
        <v>168582.570932014</v>
      </c>
      <c r="J629" s="0" t="n">
        <f aca="false">G629+H629+I629-fixed</f>
        <v>100978.794009469</v>
      </c>
      <c r="K629" s="0" t="n">
        <f aca="false">12*Inputs!$B$6*(1-MIN(1,Inputs!$G$6*$D629)*churn_nonbuyers)*(ic*Inputs!$C$6+fee_wd*Inputs!$E$6*(1-$B629)+fee_fx*Inputs!$D$6-cost_acc-cost_wd*Inputs!$E$6*(1-$B629)-cost_fx*Inputs!$D$6)</f>
        <v>166958.94238115</v>
      </c>
      <c r="L629" s="0" t="n">
        <f aca="false">12*Inputs!$B$7*(1-MIN(1,Inputs!$G$7*$D629)*churn_nonbuyers)*(ic*Inputs!$C$7+fee_wd*Inputs!$E$7*(1-$B629)+fee_fx*Inputs!$D$7-cost_acc-cost_wd*Inputs!$E$7*(1-$B629)-cost_fx*Inputs!$D$7)</f>
        <v>366260.82018069</v>
      </c>
      <c r="M629" s="0" t="n">
        <f aca="false">12*Inputs!$B$8*(1-MIN(1,Inputs!$G$8*$D629)*churn_nonbuyers)*(ic*Inputs!$C$8+fee_wd*Inputs!$E$8*(1-$B629)+fee_fx*Inputs!$D$8-cost_acc-cost_wd*Inputs!$E$8*(1-$B629)-cost_fx*Inputs!$D$8)</f>
        <v>117299.837672035</v>
      </c>
      <c r="N629" s="0" t="n">
        <f aca="false">K629+L629+I629-fixed</f>
        <v>1802.33349385508</v>
      </c>
      <c r="O629" s="0" t="n">
        <f aca="false">K629+L629+M629-fixed</f>
        <v>-49480.3997661241</v>
      </c>
      <c r="P629" s="0" t="n">
        <f aca="false">12*Inputs!$B$6*(1-MIN(1,Inputs!$F$6*$D629))*(ic*Inputs!$C$6+flat_fee-cost_acc-cost_wd*Inputs!$E$6*$E629-cost_fx*Inputs!$D$6)+12*Inputs!$B$7*(1-MIN(1,Inputs!$F$7*$D629))*(ic*Inputs!$C$7+flat_fee-cost_acc-cost_wd*Inputs!$E$7*$E629-cost_fx*Inputs!$D$7)+12*Inputs!$B$8*(1-MIN(1,Inputs!$F$8*$D629))*(ic*Inputs!$C$8+flat_fee-cost_acc-cost_wd*Inputs!$E$8*$E629-cost_fx*Inputs!$D$8)-fixed</f>
        <v>110756.07631064</v>
      </c>
    </row>
    <row r="630" customFormat="false" ht="15" hidden="false" customHeight="false" outlineLevel="0" collapsed="false">
      <c r="A630" s="0" t="n">
        <v>565</v>
      </c>
      <c r="B630" s="0" t="n">
        <v>0.185355</v>
      </c>
      <c r="C630" s="0" t="n">
        <v>0.984931</v>
      </c>
      <c r="D630" s="0" t="n">
        <v>1.112246</v>
      </c>
      <c r="E630" s="0" t="n">
        <v>1.25014</v>
      </c>
      <c r="F630" s="0" t="n">
        <v>0.198</v>
      </c>
      <c r="G630" s="0" t="n">
        <f aca="false">12*Inputs!$B$6*(MIN(1,$H$50*$C630)*(ic*Inputs!$C$6+pS+fee_fx*Inputs!$D$6-cost_acc-cost_wd*Inputs!$E$6*$E630-cost_fx*Inputs!$D$6-$F630)+(1-MIN(1,$H$50*$C630))*(1-MIN(1,Inputs!$G$6*$D630)*churn_nonbuyers)*(ic*Inputs!$C$6+fee_wd*Inputs!$E$6*(1-$B630)+fee_fx*Inputs!$D$6-cost_acc-cost_wd*Inputs!$E$6*(1-$B630)-cost_fx*Inputs!$D$6))</f>
        <v>214386.889943379</v>
      </c>
      <c r="H630" s="0" t="n">
        <f aca="false">12*Inputs!$B$7*(MIN(1,$H$51*$C630)*(ic*Inputs!$C$7+pE+fee_fx*Inputs!$D$7-cost_acc-cost_wd*Inputs!$E$7*$E630-cost_fx*Inputs!$D$7-$F630)+(1-MIN(1,$H$51*$C630))*(1-MIN(1,Inputs!$G$7*$D630)*churn_nonbuyers)*(ic*Inputs!$C$7+fee_wd*Inputs!$E$7*(1-$B630)+fee_fx*Inputs!$D$7-cost_acc-cost_wd*Inputs!$E$7*(1-$B630)-cost_fx*Inputs!$D$7))</f>
        <v>395960.716758515</v>
      </c>
      <c r="I630" s="0" t="n">
        <f aca="false">12*Inputs!$B$8*(MIN(1,$H$52*$C630)*(ic*Inputs!$C$8+pT-cost_acc-cost_wd*Inputs!$E$8-cost_fx*Inputs!$D$8-cost_ins)+(1-MIN(1,$H$52*$C630))*(1-MIN(1,Inputs!$G$8*$D630)*churn_nonbuyers)*(ic*Inputs!$C$8+fee_wd*Inputs!$E$8*(1-$B630)+fee_fx*Inputs!$D$8-cost_acc-cost_wd*Inputs!$E$8*(1-$B630)-cost_fx*Inputs!$D$8))</f>
        <v>163804.676134439</v>
      </c>
      <c r="J630" s="0" t="n">
        <f aca="false">G630+H630+I630-fixed</f>
        <v>74152.2828363339</v>
      </c>
      <c r="K630" s="0" t="n">
        <f aca="false">12*Inputs!$B$6*(1-MIN(1,Inputs!$G$6*$D630)*churn_nonbuyers)*(ic*Inputs!$C$6+fee_wd*Inputs!$E$6*(1-$B630)+fee_fx*Inputs!$D$6-cost_acc-cost_wd*Inputs!$E$6*(1-$B630)-cost_fx*Inputs!$D$6)</f>
        <v>165181.794892776</v>
      </c>
      <c r="L630" s="0" t="n">
        <f aca="false">12*Inputs!$B$7*(1-MIN(1,Inputs!$G$7*$D630)*churn_nonbuyers)*(ic*Inputs!$C$7+fee_wd*Inputs!$E$7*(1-$B630)+fee_fx*Inputs!$D$7-cost_acc-cost_wd*Inputs!$E$7*(1-$B630)-cost_fx*Inputs!$D$7)</f>
        <v>363945.765127666</v>
      </c>
      <c r="M630" s="0" t="n">
        <f aca="false">12*Inputs!$B$8*(1-MIN(1,Inputs!$G$8*$D630)*churn_nonbuyers)*(ic*Inputs!$C$8+fee_wd*Inputs!$E$8*(1-$B630)+fee_fx*Inputs!$D$8-cost_acc-cost_wd*Inputs!$E$8*(1-$B630)-cost_fx*Inputs!$D$8)</f>
        <v>70303.981926288</v>
      </c>
      <c r="N630" s="0" t="n">
        <f aca="false">K630+L630+I630-fixed</f>
        <v>-7067.76384511893</v>
      </c>
      <c r="O630" s="0" t="n">
        <f aca="false">K630+L630+M630-fixed</f>
        <v>-100568.45805327</v>
      </c>
      <c r="P630" s="0" t="n">
        <f aca="false">12*Inputs!$B$6*(1-MIN(1,Inputs!$F$6*$D630))*(ic*Inputs!$C$6+flat_fee-cost_acc-cost_wd*Inputs!$E$6*$E630-cost_fx*Inputs!$D$6)+12*Inputs!$B$7*(1-MIN(1,Inputs!$F$7*$D630))*(ic*Inputs!$C$7+flat_fee-cost_acc-cost_wd*Inputs!$E$7*$E630-cost_fx*Inputs!$D$7)+12*Inputs!$B$8*(1-MIN(1,Inputs!$F$8*$D630))*(ic*Inputs!$C$8+flat_fee-cost_acc-cost_wd*Inputs!$E$8*$E630-cost_fx*Inputs!$D$8)-fixed</f>
        <v>-94148.6108224</v>
      </c>
    </row>
    <row r="631" customFormat="false" ht="15" hidden="false" customHeight="false" outlineLevel="0" collapsed="false">
      <c r="A631" s="0" t="n">
        <v>566</v>
      </c>
      <c r="B631" s="0" t="n">
        <v>0.247958</v>
      </c>
      <c r="C631" s="0" t="n">
        <v>1.071653</v>
      </c>
      <c r="D631" s="0" t="n">
        <v>0.773027</v>
      </c>
      <c r="E631" s="0" t="n">
        <v>1.304807</v>
      </c>
      <c r="F631" s="0" t="n">
        <v>0.135837</v>
      </c>
      <c r="G631" s="0" t="n">
        <f aca="false">12*Inputs!$B$6*(MIN(1,$H$50*$C631)*(ic*Inputs!$C$6+pS+fee_fx*Inputs!$D$6-cost_acc-cost_wd*Inputs!$E$6*$E631-cost_fx*Inputs!$D$6-$F631)+(1-MIN(1,$H$50*$C631))*(1-MIN(1,Inputs!$G$6*$D631)*churn_nonbuyers)*(ic*Inputs!$C$6+fee_wd*Inputs!$E$6*(1-$B631)+fee_fx*Inputs!$D$6-cost_acc-cost_wd*Inputs!$E$6*(1-$B631)-cost_fx*Inputs!$D$6))</f>
        <v>213693.301501695</v>
      </c>
      <c r="H631" s="0" t="n">
        <f aca="false">12*Inputs!$B$7*(MIN(1,$H$51*$C631)*(ic*Inputs!$C$7+pE+fee_fx*Inputs!$D$7-cost_acc-cost_wd*Inputs!$E$7*$E631-cost_fx*Inputs!$D$7-$F631)+(1-MIN(1,$H$51*$C631))*(1-MIN(1,Inputs!$G$7*$D631)*churn_nonbuyers)*(ic*Inputs!$C$7+fee_wd*Inputs!$E$7*(1-$B631)+fee_fx*Inputs!$D$7-cost_acc-cost_wd*Inputs!$E$7*(1-$B631)-cost_fx*Inputs!$D$7))</f>
        <v>393025.906245369</v>
      </c>
      <c r="I631" s="0" t="n">
        <f aca="false">12*Inputs!$B$8*(MIN(1,$H$52*$C631)*(ic*Inputs!$C$8+pT-cost_acc-cost_wd*Inputs!$E$8-cost_fx*Inputs!$D$8-cost_ins)+(1-MIN(1,$H$52*$C631))*(1-MIN(1,Inputs!$G$8*$D631)*churn_nonbuyers)*(ic*Inputs!$C$8+fee_wd*Inputs!$E$8*(1-$B631)+fee_fx*Inputs!$D$8-cost_acc-cost_wd*Inputs!$E$8*(1-$B631)-cost_fx*Inputs!$D$8))</f>
        <v>190528.976683057</v>
      </c>
      <c r="J631" s="0" t="n">
        <f aca="false">G631+H631+I631-fixed</f>
        <v>97248.1844301206</v>
      </c>
      <c r="K631" s="0" t="n">
        <f aca="false">12*Inputs!$B$6*(1-MIN(1,Inputs!$G$6*$D631)*churn_nonbuyers)*(ic*Inputs!$C$6+fee_wd*Inputs!$E$6*(1-$B631)+fee_fx*Inputs!$D$6-cost_acc-cost_wd*Inputs!$E$6*(1-$B631)-cost_fx*Inputs!$D$6)</f>
        <v>159482.019087835</v>
      </c>
      <c r="L631" s="0" t="n">
        <f aca="false">12*Inputs!$B$7*(1-MIN(1,Inputs!$G$7*$D631)*churn_nonbuyers)*(ic*Inputs!$C$7+fee_wd*Inputs!$E$7*(1-$B631)+fee_fx*Inputs!$D$7-cost_acc-cost_wd*Inputs!$E$7*(1-$B631)-cost_fx*Inputs!$D$7)</f>
        <v>358971.563356701</v>
      </c>
      <c r="M631" s="0" t="n">
        <f aca="false">12*Inputs!$B$8*(1-MIN(1,Inputs!$G$8*$D631)*churn_nonbuyers)*(ic*Inputs!$C$8+fee_wd*Inputs!$E$8*(1-$B631)+fee_fx*Inputs!$D$8-cost_acc-cost_wd*Inputs!$E$8*(1-$B631)-cost_fx*Inputs!$D$8)</f>
        <v>144317.195529898</v>
      </c>
      <c r="N631" s="0" t="n">
        <f aca="false">K631+L631+I631-fixed</f>
        <v>8982.55912759306</v>
      </c>
      <c r="O631" s="0" t="n">
        <f aca="false">K631+L631+M631-fixed</f>
        <v>-37229.222025566</v>
      </c>
      <c r="P631" s="0" t="n">
        <f aca="false">12*Inputs!$B$6*(1-MIN(1,Inputs!$F$6*$D631))*(ic*Inputs!$C$6+flat_fee-cost_acc-cost_wd*Inputs!$E$6*$E631-cost_fx*Inputs!$D$6)+12*Inputs!$B$7*(1-MIN(1,Inputs!$F$7*$D631))*(ic*Inputs!$C$7+flat_fee-cost_acc-cost_wd*Inputs!$E$7*$E631-cost_fx*Inputs!$D$7)+12*Inputs!$B$8*(1-MIN(1,Inputs!$F$8*$D631))*(ic*Inputs!$C$8+flat_fee-cost_acc-cost_wd*Inputs!$E$8*$E631-cost_fx*Inputs!$D$8)-fixed</f>
        <v>50187.8957333601</v>
      </c>
    </row>
    <row r="632" customFormat="false" ht="15" hidden="false" customHeight="false" outlineLevel="0" collapsed="false">
      <c r="A632" s="0" t="n">
        <v>567</v>
      </c>
      <c r="B632" s="0" t="n">
        <v>0.343586</v>
      </c>
      <c r="C632" s="0" t="n">
        <v>1.08029</v>
      </c>
      <c r="D632" s="0" t="n">
        <v>0.928559</v>
      </c>
      <c r="E632" s="0" t="n">
        <v>1.110118</v>
      </c>
      <c r="F632" s="0" t="n">
        <v>0.273018</v>
      </c>
      <c r="G632" s="0" t="n">
        <f aca="false">12*Inputs!$B$6*(MIN(1,$H$50*$C632)*(ic*Inputs!$C$6+pS+fee_fx*Inputs!$D$6-cost_acc-cost_wd*Inputs!$E$6*$E632-cost_fx*Inputs!$D$6-$F632)+(1-MIN(1,$H$50*$C632))*(1-MIN(1,Inputs!$G$6*$D632)*churn_nonbuyers)*(ic*Inputs!$C$6+fee_wd*Inputs!$E$6*(1-$B632)+fee_fx*Inputs!$D$6-cost_acc-cost_wd*Inputs!$E$6*(1-$B632)-cost_fx*Inputs!$D$6))</f>
        <v>202386.720008094</v>
      </c>
      <c r="H632" s="0" t="n">
        <f aca="false">12*Inputs!$B$7*(MIN(1,$H$51*$C632)*(ic*Inputs!$C$7+pE+fee_fx*Inputs!$D$7-cost_acc-cost_wd*Inputs!$E$7*$E632-cost_fx*Inputs!$D$7-$F632)+(1-MIN(1,$H$51*$C632))*(1-MIN(1,Inputs!$G$7*$D632)*churn_nonbuyers)*(ic*Inputs!$C$7+fee_wd*Inputs!$E$7*(1-$B632)+fee_fx*Inputs!$D$7-cost_acc-cost_wd*Inputs!$E$7*(1-$B632)-cost_fx*Inputs!$D$7))</f>
        <v>400417.325647603</v>
      </c>
      <c r="I632" s="0" t="n">
        <f aca="false">12*Inputs!$B$8*(MIN(1,$H$52*$C632)*(ic*Inputs!$C$8+pT-cost_acc-cost_wd*Inputs!$E$8-cost_fx*Inputs!$D$8-cost_ins)+(1-MIN(1,$H$52*$C632))*(1-MIN(1,Inputs!$G$8*$D632)*churn_nonbuyers)*(ic*Inputs!$C$8+fee_wd*Inputs!$E$8*(1-$B632)+fee_fx*Inputs!$D$8-cost_acc-cost_wd*Inputs!$E$8*(1-$B632)-cost_fx*Inputs!$D$8))</f>
        <v>182162.092399597</v>
      </c>
      <c r="J632" s="0" t="n">
        <f aca="false">G632+H632+I632-fixed</f>
        <v>84966.1380552945</v>
      </c>
      <c r="K632" s="0" t="n">
        <f aca="false">12*Inputs!$B$6*(1-MIN(1,Inputs!$G$6*$D632)*churn_nonbuyers)*(ic*Inputs!$C$6+fee_wd*Inputs!$E$6*(1-$B632)+fee_fx*Inputs!$D$6-cost_acc-cost_wd*Inputs!$E$6*(1-$B632)-cost_fx*Inputs!$D$6)</f>
        <v>145060.828362533</v>
      </c>
      <c r="L632" s="0" t="n">
        <f aca="false">12*Inputs!$B$7*(1-MIN(1,Inputs!$G$7*$D632)*churn_nonbuyers)*(ic*Inputs!$C$7+fee_wd*Inputs!$E$7*(1-$B632)+fee_fx*Inputs!$D$7-cost_acc-cost_wd*Inputs!$E$7*(1-$B632)-cost_fx*Inputs!$D$7)</f>
        <v>343870.01858552</v>
      </c>
      <c r="M632" s="0" t="n">
        <f aca="false">12*Inputs!$B$8*(1-MIN(1,Inputs!$G$8*$D632)*churn_nonbuyers)*(ic*Inputs!$C$8+fee_wd*Inputs!$E$8*(1-$B632)+fee_fx*Inputs!$D$8-cost_acc-cost_wd*Inputs!$E$8*(1-$B632)-cost_fx*Inputs!$D$8)</f>
        <v>108470.451398486</v>
      </c>
      <c r="N632" s="0" t="n">
        <f aca="false">K632+L632+I632-fixed</f>
        <v>-28907.0606523507</v>
      </c>
      <c r="O632" s="0" t="n">
        <f aca="false">K632+L632+M632-fixed</f>
        <v>-102598.701653461</v>
      </c>
      <c r="P632" s="0" t="n">
        <f aca="false">12*Inputs!$B$6*(1-MIN(1,Inputs!$F$6*$D632))*(ic*Inputs!$C$6+flat_fee-cost_acc-cost_wd*Inputs!$E$6*$E632-cost_fx*Inputs!$D$6)+12*Inputs!$B$7*(1-MIN(1,Inputs!$F$7*$D632))*(ic*Inputs!$C$7+flat_fee-cost_acc-cost_wd*Inputs!$E$7*$E632-cost_fx*Inputs!$D$7)+12*Inputs!$B$8*(1-MIN(1,Inputs!$F$8*$D632))*(ic*Inputs!$C$8+flat_fee-cost_acc-cost_wd*Inputs!$E$8*$E632-cost_fx*Inputs!$D$8)-fixed</f>
        <v>61300.53863888</v>
      </c>
    </row>
    <row r="633" customFormat="false" ht="15" hidden="false" customHeight="false" outlineLevel="0" collapsed="false">
      <c r="A633" s="0" t="n">
        <v>568</v>
      </c>
      <c r="B633" s="0" t="n">
        <v>0.202518</v>
      </c>
      <c r="C633" s="0" t="n">
        <v>0.822871</v>
      </c>
      <c r="D633" s="0" t="n">
        <v>1.561452</v>
      </c>
      <c r="E633" s="0" t="n">
        <v>1.149677</v>
      </c>
      <c r="F633" s="0" t="n">
        <v>0.353078</v>
      </c>
      <c r="G633" s="0" t="n">
        <f aca="false">12*Inputs!$B$6*(MIN(1,$H$50*$C633)*(ic*Inputs!$C$6+pS+fee_fx*Inputs!$D$6-cost_acc-cost_wd*Inputs!$E$6*$E633-cost_fx*Inputs!$D$6-$F633)+(1-MIN(1,$H$50*$C633))*(1-MIN(1,Inputs!$G$6*$D633)*churn_nonbuyers)*(ic*Inputs!$C$6+fee_wd*Inputs!$E$6*(1-$B633)+fee_fx*Inputs!$D$6-cost_acc-cost_wd*Inputs!$E$6*(1-$B633)-cost_fx*Inputs!$D$6))</f>
        <v>199456.850690982</v>
      </c>
      <c r="H633" s="0" t="n">
        <f aca="false">12*Inputs!$B$7*(MIN(1,$H$51*$C633)*(ic*Inputs!$C$7+pE+fee_fx*Inputs!$D$7-cost_acc-cost_wd*Inputs!$E$7*$E633-cost_fx*Inputs!$D$7-$F633)+(1-MIN(1,$H$51*$C633))*(1-MIN(1,Inputs!$G$7*$D633)*churn_nonbuyers)*(ic*Inputs!$C$7+fee_wd*Inputs!$E$7*(1-$B633)+fee_fx*Inputs!$D$7-cost_acc-cost_wd*Inputs!$E$7*(1-$B633)-cost_fx*Inputs!$D$7))</f>
        <v>387881.909344788</v>
      </c>
      <c r="I633" s="0" t="n">
        <f aca="false">12*Inputs!$B$8*(MIN(1,$H$52*$C633)*(ic*Inputs!$C$8+pT-cost_acc-cost_wd*Inputs!$E$8-cost_fx*Inputs!$D$8-cost_ins)+(1-MIN(1,$H$52*$C633))*(1-MIN(1,Inputs!$G$8*$D633)*churn_nonbuyers)*(ic*Inputs!$C$8+fee_wd*Inputs!$E$8*(1-$B633)+fee_fx*Inputs!$D$8-cost_acc-cost_wd*Inputs!$E$8*(1-$B633)-cost_fx*Inputs!$D$8))</f>
        <v>118611.917424</v>
      </c>
      <c r="J633" s="0" t="n">
        <f aca="false">G633+H633+I633-fixed</f>
        <v>5950.6774597707</v>
      </c>
      <c r="K633" s="0" t="n">
        <f aca="false">12*Inputs!$B$6*(1-MIN(1,Inputs!$G$6*$D633)*churn_nonbuyers)*(ic*Inputs!$C$6+fee_wd*Inputs!$E$6*(1-$B633)+fee_fx*Inputs!$D$6-cost_acc-cost_wd*Inputs!$E$6*(1-$B633)-cost_fx*Inputs!$D$6)</f>
        <v>158974.771220179</v>
      </c>
      <c r="L633" s="0" t="n">
        <f aca="false">12*Inputs!$B$7*(1-MIN(1,Inputs!$G$7*$D633)*churn_nonbuyers)*(ic*Inputs!$C$7+fee_wd*Inputs!$E$7*(1-$B633)+fee_fx*Inputs!$D$7-cost_acc-cost_wd*Inputs!$E$7*(1-$B633)-cost_fx*Inputs!$D$7)</f>
        <v>356516.164236108</v>
      </c>
      <c r="M633" s="0" t="n">
        <f aca="false">12*Inputs!$B$8*(1-MIN(1,Inputs!$G$8*$D633)*churn_nonbuyers)*(ic*Inputs!$C$8+fee_wd*Inputs!$E$8*(1-$B633)+fee_fx*Inputs!$D$8-cost_acc-cost_wd*Inputs!$E$8*(1-$B633)-cost_fx*Inputs!$D$8)</f>
        <v>0</v>
      </c>
      <c r="N633" s="0" t="n">
        <f aca="false">K633+L633+I633-fixed</f>
        <v>-65897.1471197133</v>
      </c>
      <c r="O633" s="0" t="n">
        <f aca="false">K633+L633+M633-fixed</f>
        <v>-184509.064543713</v>
      </c>
      <c r="P633" s="0" t="n">
        <f aca="false">12*Inputs!$B$6*(1-MIN(1,Inputs!$F$6*$D633))*(ic*Inputs!$C$6+flat_fee-cost_acc-cost_wd*Inputs!$E$6*$E633-cost_fx*Inputs!$D$6)+12*Inputs!$B$7*(1-MIN(1,Inputs!$F$7*$D633))*(ic*Inputs!$C$7+flat_fee-cost_acc-cost_wd*Inputs!$E$7*$E633-cost_fx*Inputs!$D$7)+12*Inputs!$B$8*(1-MIN(1,Inputs!$F$8*$D633))*(ic*Inputs!$C$8+flat_fee-cost_acc-cost_wd*Inputs!$E$8*$E633-cost_fx*Inputs!$D$8)-fixed</f>
        <v>-290638.21921504</v>
      </c>
    </row>
    <row r="634" customFormat="false" ht="15" hidden="false" customHeight="false" outlineLevel="0" collapsed="false">
      <c r="A634" s="0" t="n">
        <v>569</v>
      </c>
      <c r="B634" s="0" t="n">
        <v>0.27113</v>
      </c>
      <c r="C634" s="0" t="n">
        <v>1.065231</v>
      </c>
      <c r="D634" s="0" t="n">
        <v>1.217356</v>
      </c>
      <c r="E634" s="0" t="n">
        <v>1.227867</v>
      </c>
      <c r="F634" s="0" t="n">
        <v>0.066532</v>
      </c>
      <c r="G634" s="0" t="n">
        <f aca="false">12*Inputs!$B$6*(MIN(1,$H$50*$C634)*(ic*Inputs!$C$6+pS+fee_fx*Inputs!$D$6-cost_acc-cost_wd*Inputs!$E$6*$E634-cost_fx*Inputs!$D$6-$F634)+(1-MIN(1,$H$50*$C634))*(1-MIN(1,Inputs!$G$6*$D634)*churn_nonbuyers)*(ic*Inputs!$C$6+fee_wd*Inputs!$E$6*(1-$B634)+fee_fx*Inputs!$D$6-cost_acc-cost_wd*Inputs!$E$6*(1-$B634)-cost_fx*Inputs!$D$6))</f>
        <v>210719.596450828</v>
      </c>
      <c r="H634" s="0" t="n">
        <f aca="false">12*Inputs!$B$7*(MIN(1,$H$51*$C634)*(ic*Inputs!$C$7+pE+fee_fx*Inputs!$D$7-cost_acc-cost_wd*Inputs!$E$7*$E634-cost_fx*Inputs!$D$7-$F634)+(1-MIN(1,$H$51*$C634))*(1-MIN(1,Inputs!$G$7*$D634)*churn_nonbuyers)*(ic*Inputs!$C$7+fee_wd*Inputs!$E$7*(1-$B634)+fee_fx*Inputs!$D$7-cost_acc-cost_wd*Inputs!$E$7*(1-$B634)-cost_fx*Inputs!$D$7))</f>
        <v>401859.4312608</v>
      </c>
      <c r="I634" s="0" t="n">
        <f aca="false">12*Inputs!$B$8*(MIN(1,$H$52*$C634)*(ic*Inputs!$C$8+pT-cost_acc-cost_wd*Inputs!$E$8-cost_fx*Inputs!$D$8-cost_ins)+(1-MIN(1,$H$52*$C634))*(1-MIN(1,Inputs!$G$8*$D634)*churn_nonbuyers)*(ic*Inputs!$C$8+fee_wd*Inputs!$E$8*(1-$B634)+fee_fx*Inputs!$D$8-cost_acc-cost_wd*Inputs!$E$8*(1-$B634)-cost_fx*Inputs!$D$8))</f>
        <v>165331.253342091</v>
      </c>
      <c r="J634" s="0" t="n">
        <f aca="false">G634+H634+I634-fixed</f>
        <v>77910.2810537191</v>
      </c>
      <c r="K634" s="0" t="n">
        <f aca="false">12*Inputs!$B$6*(1-MIN(1,Inputs!$G$6*$D634)*churn_nonbuyers)*(ic*Inputs!$C$6+fee_wd*Inputs!$E$6*(1-$B634)+fee_fx*Inputs!$D$6-cost_acc-cost_wd*Inputs!$E$6*(1-$B634)-cost_fx*Inputs!$D$6)</f>
        <v>152662.775992416</v>
      </c>
      <c r="L634" s="0" t="n">
        <f aca="false">12*Inputs!$B$7*(1-MIN(1,Inputs!$G$7*$D634)*churn_nonbuyers)*(ic*Inputs!$C$7+fee_wd*Inputs!$E$7*(1-$B634)+fee_fx*Inputs!$D$7-cost_acc-cost_wd*Inputs!$E$7*(1-$B634)-cost_fx*Inputs!$D$7)</f>
        <v>350858.00850745</v>
      </c>
      <c r="M634" s="0" t="n">
        <f aca="false">12*Inputs!$B$8*(1-MIN(1,Inputs!$G$8*$D634)*churn_nonbuyers)*(ic*Inputs!$C$8+fee_wd*Inputs!$E$8*(1-$B634)+fee_fx*Inputs!$D$8-cost_acc-cost_wd*Inputs!$E$8*(1-$B634)-cost_fx*Inputs!$D$8)</f>
        <v>46334.335324608</v>
      </c>
      <c r="N634" s="0" t="n">
        <f aca="false">K634+L634+I634-fixed</f>
        <v>-31147.9621580436</v>
      </c>
      <c r="O634" s="0" t="n">
        <f aca="false">K634+L634+M634-fixed</f>
        <v>-150144.880175526</v>
      </c>
      <c r="P634" s="0" t="n">
        <f aca="false">12*Inputs!$B$6*(1-MIN(1,Inputs!$F$6*$D634))*(ic*Inputs!$C$6+flat_fee-cost_acc-cost_wd*Inputs!$E$6*$E634-cost_fx*Inputs!$D$6)+12*Inputs!$B$7*(1-MIN(1,Inputs!$F$7*$D634))*(ic*Inputs!$C$7+flat_fee-cost_acc-cost_wd*Inputs!$E$7*$E634-cost_fx*Inputs!$D$7)+12*Inputs!$B$8*(1-MIN(1,Inputs!$F$8*$D634))*(ic*Inputs!$C$8+flat_fee-cost_acc-cost_wd*Inputs!$E$8*$E634-cost_fx*Inputs!$D$8)-fixed</f>
        <v>-138652.89605152</v>
      </c>
    </row>
    <row r="635" customFormat="false" ht="15" hidden="false" customHeight="false" outlineLevel="0" collapsed="false">
      <c r="A635" s="0" t="n">
        <v>570</v>
      </c>
      <c r="B635" s="0" t="n">
        <v>0.218394</v>
      </c>
      <c r="C635" s="0" t="n">
        <v>1.057112</v>
      </c>
      <c r="D635" s="0" t="n">
        <v>1.36687</v>
      </c>
      <c r="E635" s="0" t="n">
        <v>1.329683</v>
      </c>
      <c r="F635" s="0" t="n">
        <v>0.351514</v>
      </c>
      <c r="G635" s="0" t="n">
        <f aca="false">12*Inputs!$B$6*(MIN(1,$H$50*$C635)*(ic*Inputs!$C$6+pS+fee_fx*Inputs!$D$6-cost_acc-cost_wd*Inputs!$E$6*$E635-cost_fx*Inputs!$D$6-$F635)+(1-MIN(1,$H$50*$C635))*(1-MIN(1,Inputs!$G$6*$D635)*churn_nonbuyers)*(ic*Inputs!$C$6+fee_wd*Inputs!$E$6*(1-$B635)+fee_fx*Inputs!$D$6-cost_acc-cost_wd*Inputs!$E$6*(1-$B635)-cost_fx*Inputs!$D$6))</f>
        <v>206220.501337873</v>
      </c>
      <c r="H635" s="0" t="n">
        <f aca="false">12*Inputs!$B$7*(MIN(1,$H$51*$C635)*(ic*Inputs!$C$7+pE+fee_fx*Inputs!$D$7-cost_acc-cost_wd*Inputs!$E$7*$E635-cost_fx*Inputs!$D$7-$F635)+(1-MIN(1,$H$51*$C635))*(1-MIN(1,Inputs!$G$7*$D635)*churn_nonbuyers)*(ic*Inputs!$C$7+fee_wd*Inputs!$E$7*(1-$B635)+fee_fx*Inputs!$D$7-cost_acc-cost_wd*Inputs!$E$7*(1-$B635)-cost_fx*Inputs!$D$7))</f>
        <v>374979.628582158</v>
      </c>
      <c r="I635" s="0" t="n">
        <f aca="false">12*Inputs!$B$8*(MIN(1,$H$52*$C635)*(ic*Inputs!$C$8+pT-cost_acc-cost_wd*Inputs!$E$8-cost_fx*Inputs!$D$8-cost_ins)+(1-MIN(1,$H$52*$C635))*(1-MIN(1,Inputs!$G$8*$D635)*churn_nonbuyers)*(ic*Inputs!$C$8+fee_wd*Inputs!$E$8*(1-$B635)+fee_fx*Inputs!$D$8-cost_acc-cost_wd*Inputs!$E$8*(1-$B635)-cost_fx*Inputs!$D$8))</f>
        <v>155924.288341569</v>
      </c>
      <c r="J635" s="0" t="n">
        <f aca="false">G635+H635+I635-fixed</f>
        <v>37124.418261599</v>
      </c>
      <c r="K635" s="0" t="n">
        <f aca="false">12*Inputs!$B$6*(1-MIN(1,Inputs!$G$6*$D635)*churn_nonbuyers)*(ic*Inputs!$C$6+fee_wd*Inputs!$E$6*(1-$B635)+fee_fx*Inputs!$D$6-cost_acc-cost_wd*Inputs!$E$6*(1-$B635)-cost_fx*Inputs!$D$6)</f>
        <v>158522.531088816</v>
      </c>
      <c r="L635" s="0" t="n">
        <f aca="false">12*Inputs!$B$7*(1-MIN(1,Inputs!$G$7*$D635)*churn_nonbuyers)*(ic*Inputs!$C$7+fee_wd*Inputs!$E$7*(1-$B635)+fee_fx*Inputs!$D$7-cost_acc-cost_wd*Inputs!$E$7*(1-$B635)-cost_fx*Inputs!$D$7)</f>
        <v>356507.19449329</v>
      </c>
      <c r="M635" s="0" t="n">
        <f aca="false">12*Inputs!$B$8*(1-MIN(1,Inputs!$G$8*$D635)*churn_nonbuyers)*(ic*Inputs!$C$8+fee_wd*Inputs!$E$8*(1-$B635)+fee_fx*Inputs!$D$8-cost_acc-cost_wd*Inputs!$E$8*(1-$B635)-cost_fx*Inputs!$D$8)</f>
        <v>13644.774947808</v>
      </c>
      <c r="N635" s="0" t="n">
        <f aca="false">K635+L635+I635-fixed</f>
        <v>-29045.9860763254</v>
      </c>
      <c r="O635" s="0" t="n">
        <f aca="false">K635+L635+M635-fixed</f>
        <v>-171325.499470086</v>
      </c>
      <c r="P635" s="0" t="n">
        <f aca="false">12*Inputs!$B$6*(1-MIN(1,Inputs!$F$6*$D635))*(ic*Inputs!$C$6+flat_fee-cost_acc-cost_wd*Inputs!$E$6*$E635-cost_fx*Inputs!$D$6)+12*Inputs!$B$7*(1-MIN(1,Inputs!$F$7*$D635))*(ic*Inputs!$C$7+flat_fee-cost_acc-cost_wd*Inputs!$E$7*$E635-cost_fx*Inputs!$D$7)+12*Inputs!$B$8*(1-MIN(1,Inputs!$F$8*$D635))*(ic*Inputs!$C$8+flat_fee-cost_acc-cost_wd*Inputs!$E$8*$E635-cost_fx*Inputs!$D$8)-fixed</f>
        <v>-249811.1288296</v>
      </c>
    </row>
    <row r="636" customFormat="false" ht="15" hidden="false" customHeight="false" outlineLevel="0" collapsed="false">
      <c r="A636" s="0" t="n">
        <v>571</v>
      </c>
      <c r="B636" s="0" t="n">
        <v>0.46619</v>
      </c>
      <c r="C636" s="0" t="n">
        <v>0.972819</v>
      </c>
      <c r="D636" s="0" t="n">
        <v>1.841059</v>
      </c>
      <c r="E636" s="0" t="n">
        <v>1.197547</v>
      </c>
      <c r="F636" s="0" t="n">
        <v>0.442411</v>
      </c>
      <c r="G636" s="0" t="n">
        <f aca="false">12*Inputs!$B$6*(MIN(1,$H$50*$C636)*(ic*Inputs!$C$6+pS+fee_fx*Inputs!$D$6-cost_acc-cost_wd*Inputs!$E$6*$E636-cost_fx*Inputs!$D$6-$F636)+(1-MIN(1,$H$50*$C636))*(1-MIN(1,Inputs!$G$6*$D636)*churn_nonbuyers)*(ic*Inputs!$C$6+fee_wd*Inputs!$E$6*(1-$B636)+fee_fx*Inputs!$D$6-cost_acc-cost_wd*Inputs!$E$6*(1-$B636)-cost_fx*Inputs!$D$6))</f>
        <v>169744.659014437</v>
      </c>
      <c r="H636" s="0" t="n">
        <f aca="false">12*Inputs!$B$7*(MIN(1,$H$51*$C636)*(ic*Inputs!$C$7+pE+fee_fx*Inputs!$D$7-cost_acc-cost_wd*Inputs!$E$7*$E636-cost_fx*Inputs!$D$7-$F636)+(1-MIN(1,$H$51*$C636))*(1-MIN(1,Inputs!$G$7*$D636)*churn_nonbuyers)*(ic*Inputs!$C$7+fee_wd*Inputs!$E$7*(1-$B636)+fee_fx*Inputs!$D$7-cost_acc-cost_wd*Inputs!$E$7*(1-$B636)-cost_fx*Inputs!$D$7))</f>
        <v>359397.457572893</v>
      </c>
      <c r="I636" s="0" t="n">
        <f aca="false">12*Inputs!$B$8*(MIN(1,$H$52*$C636)*(ic*Inputs!$C$8+pT-cost_acc-cost_wd*Inputs!$E$8-cost_fx*Inputs!$D$8-cost_ins)+(1-MIN(1,$H$52*$C636))*(1-MIN(1,Inputs!$G$8*$D636)*churn_nonbuyers)*(ic*Inputs!$C$8+fee_wd*Inputs!$E$8*(1-$B636)+fee_fx*Inputs!$D$8-cost_acc-cost_wd*Inputs!$E$8*(1-$B636)-cost_fx*Inputs!$D$8))</f>
        <v>140226.021936</v>
      </c>
      <c r="J636" s="0" t="n">
        <f aca="false">G636+H636+I636-fixed</f>
        <v>-30631.8614766701</v>
      </c>
      <c r="K636" s="0" t="n">
        <f aca="false">12*Inputs!$B$6*(1-MIN(1,Inputs!$G$6*$D636)*churn_nonbuyers)*(ic*Inputs!$C$6+fee_wd*Inputs!$E$6*(1-$B636)+fee_fx*Inputs!$D$6-cost_acc-cost_wd*Inputs!$E$6*(1-$B636)-cost_fx*Inputs!$D$6)</f>
        <v>122090.405005512</v>
      </c>
      <c r="L636" s="0" t="n">
        <f aca="false">12*Inputs!$B$7*(1-MIN(1,Inputs!$G$7*$D636)*churn_nonbuyers)*(ic*Inputs!$C$7+fee_wd*Inputs!$E$7*(1-$B636)+fee_fx*Inputs!$D$7-cost_acc-cost_wd*Inputs!$E$7*(1-$B636)-cost_fx*Inputs!$D$7)</f>
        <v>317506.974171307</v>
      </c>
      <c r="M636" s="0" t="n">
        <f aca="false">12*Inputs!$B$8*(1-MIN(1,Inputs!$G$8*$D636)*churn_nonbuyers)*(ic*Inputs!$C$8+fee_wd*Inputs!$E$8*(1-$B636)+fee_fx*Inputs!$D$8-cost_acc-cost_wd*Inputs!$E$8*(1-$B636)-cost_fx*Inputs!$D$8)</f>
        <v>0</v>
      </c>
      <c r="N636" s="0" t="n">
        <f aca="false">K636+L636+I636-fixed</f>
        <v>-120176.598887181</v>
      </c>
      <c r="O636" s="0" t="n">
        <f aca="false">K636+L636+M636-fixed</f>
        <v>-260402.620823181</v>
      </c>
      <c r="P636" s="0" t="n">
        <f aca="false">12*Inputs!$B$6*(1-MIN(1,Inputs!$F$6*$D636))*(ic*Inputs!$C$6+flat_fee-cost_acc-cost_wd*Inputs!$E$6*$E636-cost_fx*Inputs!$D$6)+12*Inputs!$B$7*(1-MIN(1,Inputs!$F$7*$D636))*(ic*Inputs!$C$7+flat_fee-cost_acc-cost_wd*Inputs!$E$7*$E636-cost_fx*Inputs!$D$7)+12*Inputs!$B$8*(1-MIN(1,Inputs!$F$8*$D636))*(ic*Inputs!$C$8+flat_fee-cost_acc-cost_wd*Inputs!$E$8*$E636-cost_fx*Inputs!$D$8)-fixed</f>
        <v>-439804.356214523</v>
      </c>
    </row>
    <row r="637" customFormat="false" ht="15" hidden="false" customHeight="false" outlineLevel="0" collapsed="false">
      <c r="A637" s="0" t="n">
        <v>572</v>
      </c>
      <c r="B637" s="0" t="n">
        <v>0.279309</v>
      </c>
      <c r="C637" s="0" t="n">
        <v>0.896733</v>
      </c>
      <c r="D637" s="0" t="n">
        <v>0.89763</v>
      </c>
      <c r="E637" s="0" t="n">
        <v>1.328199</v>
      </c>
      <c r="F637" s="0" t="n">
        <v>0.016741</v>
      </c>
      <c r="G637" s="0" t="n">
        <f aca="false">12*Inputs!$B$6*(MIN(1,$H$50*$C637)*(ic*Inputs!$C$6+pS+fee_fx*Inputs!$D$6-cost_acc-cost_wd*Inputs!$E$6*$E637-cost_fx*Inputs!$D$6-$F637)+(1-MIN(1,$H$50*$C637))*(1-MIN(1,Inputs!$G$6*$D637)*churn_nonbuyers)*(ic*Inputs!$C$6+fee_wd*Inputs!$E$6*(1-$B637)+fee_fx*Inputs!$D$6-cost_acc-cost_wd*Inputs!$E$6*(1-$B637)-cost_fx*Inputs!$D$6))</f>
        <v>201860.015049009</v>
      </c>
      <c r="H637" s="0" t="n">
        <f aca="false">12*Inputs!$B$7*(MIN(1,$H$51*$C637)*(ic*Inputs!$C$7+pE+fee_fx*Inputs!$D$7-cost_acc-cost_wd*Inputs!$E$7*$E637-cost_fx*Inputs!$D$7-$F637)+(1-MIN(1,$H$51*$C637))*(1-MIN(1,Inputs!$G$7*$D637)*churn_nonbuyers)*(ic*Inputs!$C$7+fee_wd*Inputs!$E$7*(1-$B637)+fee_fx*Inputs!$D$7-cost_acc-cost_wd*Inputs!$E$7*(1-$B637)-cost_fx*Inputs!$D$7))</f>
        <v>387504.227698628</v>
      </c>
      <c r="I637" s="0" t="n">
        <f aca="false">12*Inputs!$B$8*(MIN(1,$H$52*$C637)*(ic*Inputs!$C$8+pT-cost_acc-cost_wd*Inputs!$E$8-cost_fx*Inputs!$D$8-cost_ins)+(1-MIN(1,$H$52*$C637))*(1-MIN(1,Inputs!$G$8*$D637)*churn_nonbuyers)*(ic*Inputs!$C$8+fee_wd*Inputs!$E$8*(1-$B637)+fee_fx*Inputs!$D$8-cost_acc-cost_wd*Inputs!$E$8*(1-$B637)-cost_fx*Inputs!$D$8))</f>
        <v>172565.598441378</v>
      </c>
      <c r="J637" s="0" t="n">
        <f aca="false">G637+H637+I637-fixed</f>
        <v>61929.8411890144</v>
      </c>
      <c r="K637" s="0" t="n">
        <f aca="false">12*Inputs!$B$6*(1-MIN(1,Inputs!$G$6*$D637)*churn_nonbuyers)*(ic*Inputs!$C$6+fee_wd*Inputs!$E$6*(1-$B637)+fee_fx*Inputs!$D$6-cost_acc-cost_wd*Inputs!$E$6*(1-$B637)-cost_fx*Inputs!$D$6)</f>
        <v>154136.549791224</v>
      </c>
      <c r="L637" s="0" t="n">
        <f aca="false">12*Inputs!$B$7*(1-MIN(1,Inputs!$G$7*$D637)*churn_nonbuyers)*(ic*Inputs!$C$7+fee_wd*Inputs!$E$7*(1-$B637)+fee_fx*Inputs!$D$7-cost_acc-cost_wd*Inputs!$E$7*(1-$B637)-cost_fx*Inputs!$D$7)</f>
        <v>353204.865234735</v>
      </c>
      <c r="M637" s="0" t="n">
        <f aca="false">12*Inputs!$B$8*(1-MIN(1,Inputs!$G$8*$D637)*churn_nonbuyers)*(ic*Inputs!$C$8+fee_wd*Inputs!$E$8*(1-$B637)+fee_fx*Inputs!$D$8-cost_acc-cost_wd*Inputs!$E$8*(1-$B637)-cost_fx*Inputs!$D$8)</f>
        <v>116326.727825712</v>
      </c>
      <c r="N637" s="0" t="n">
        <f aca="false">K637+L637+I637-fixed</f>
        <v>-20092.9865326633</v>
      </c>
      <c r="O637" s="0" t="n">
        <f aca="false">K637+L637+M637-fixed</f>
        <v>-76331.8571483295</v>
      </c>
      <c r="P637" s="0" t="n">
        <f aca="false">12*Inputs!$B$6*(1-MIN(1,Inputs!$F$6*$D637))*(ic*Inputs!$C$6+flat_fee-cost_acc-cost_wd*Inputs!$E$6*$E637-cost_fx*Inputs!$D$6)+12*Inputs!$B$7*(1-MIN(1,Inputs!$F$7*$D637))*(ic*Inputs!$C$7+flat_fee-cost_acc-cost_wd*Inputs!$E$7*$E637-cost_fx*Inputs!$D$7)+12*Inputs!$B$8*(1-MIN(1,Inputs!$F$8*$D637))*(ic*Inputs!$C$8+flat_fee-cost_acc-cost_wd*Inputs!$E$8*$E637-cost_fx*Inputs!$D$8)-fixed</f>
        <v>-21644.1142312</v>
      </c>
    </row>
    <row r="638" customFormat="false" ht="15" hidden="false" customHeight="false" outlineLevel="0" collapsed="false">
      <c r="A638" s="0" t="n">
        <v>573</v>
      </c>
      <c r="B638" s="0" t="n">
        <v>0.281408</v>
      </c>
      <c r="C638" s="0" t="n">
        <v>0.846115</v>
      </c>
      <c r="D638" s="0" t="n">
        <v>1.058871</v>
      </c>
      <c r="E638" s="0" t="n">
        <v>1.399169</v>
      </c>
      <c r="F638" s="0" t="n">
        <v>0.090236</v>
      </c>
      <c r="G638" s="0" t="n">
        <f aca="false">12*Inputs!$B$6*(MIN(1,$H$50*$C638)*(ic*Inputs!$C$6+pS+fee_fx*Inputs!$D$6-cost_acc-cost_wd*Inputs!$E$6*$E638-cost_fx*Inputs!$D$6-$F638)+(1-MIN(1,$H$50*$C638))*(1-MIN(1,Inputs!$G$6*$D638)*churn_nonbuyers)*(ic*Inputs!$C$6+fee_wd*Inputs!$E$6*(1-$B638)+fee_fx*Inputs!$D$6-cost_acc-cost_wd*Inputs!$E$6*(1-$B638)-cost_fx*Inputs!$D$6))</f>
        <v>194870.031340493</v>
      </c>
      <c r="H638" s="0" t="n">
        <f aca="false">12*Inputs!$B$7*(MIN(1,$H$51*$C638)*(ic*Inputs!$C$7+pE+fee_fx*Inputs!$D$7-cost_acc-cost_wd*Inputs!$E$7*$E638-cost_fx*Inputs!$D$7-$F638)+(1-MIN(1,$H$51*$C638))*(1-MIN(1,Inputs!$G$7*$D638)*churn_nonbuyers)*(ic*Inputs!$C$7+fee_wd*Inputs!$E$7*(1-$B638)+fee_fx*Inputs!$D$7-cost_acc-cost_wd*Inputs!$E$7*(1-$B638)-cost_fx*Inputs!$D$7))</f>
        <v>373713.465452576</v>
      </c>
      <c r="I638" s="0" t="n">
        <f aca="false">12*Inputs!$B$8*(MIN(1,$H$52*$C638)*(ic*Inputs!$C$8+pT-cost_acc-cost_wd*Inputs!$E$8-cost_fx*Inputs!$D$8-cost_ins)+(1-MIN(1,$H$52*$C638))*(1-MIN(1,Inputs!$G$8*$D638)*churn_nonbuyers)*(ic*Inputs!$C$8+fee_wd*Inputs!$E$8*(1-$B638)+fee_fx*Inputs!$D$8-cost_acc-cost_wd*Inputs!$E$8*(1-$B638)-cost_fx*Inputs!$D$8))</f>
        <v>154976.884546403</v>
      </c>
      <c r="J638" s="0" t="n">
        <f aca="false">G638+H638+I638-fixed</f>
        <v>23560.3813394724</v>
      </c>
      <c r="K638" s="0" t="n">
        <f aca="false">12*Inputs!$B$6*(1-MIN(1,Inputs!$G$6*$D638)*churn_nonbuyers)*(ic*Inputs!$C$6+fee_wd*Inputs!$E$6*(1-$B638)+fee_fx*Inputs!$D$6-cost_acc-cost_wd*Inputs!$E$6*(1-$B638)-cost_fx*Inputs!$D$6)</f>
        <v>152549.24666665</v>
      </c>
      <c r="L638" s="0" t="n">
        <f aca="false">12*Inputs!$B$7*(1-MIN(1,Inputs!$G$7*$D638)*churn_nonbuyers)*(ic*Inputs!$C$7+fee_wd*Inputs!$E$7*(1-$B638)+fee_fx*Inputs!$D$7-cost_acc-cost_wd*Inputs!$E$7*(1-$B638)-cost_fx*Inputs!$D$7)</f>
        <v>351156.39539199</v>
      </c>
      <c r="M638" s="0" t="n">
        <f aca="false">12*Inputs!$B$8*(1-MIN(1,Inputs!$G$8*$D638)*churn_nonbuyers)*(ic*Inputs!$C$8+fee_wd*Inputs!$E$8*(1-$B638)+fee_fx*Inputs!$D$8-cost_acc-cost_wd*Inputs!$E$8*(1-$B638)-cost_fx*Inputs!$D$8)</f>
        <v>80973.5222043649</v>
      </c>
      <c r="N638" s="0" t="n">
        <f aca="false">K638+L638+I638-fixed</f>
        <v>-41317.473394958</v>
      </c>
      <c r="O638" s="0" t="n">
        <f aca="false">K638+L638+M638-fixed</f>
        <v>-115320.835736996</v>
      </c>
      <c r="P638" s="0" t="n">
        <f aca="false">12*Inputs!$B$6*(1-MIN(1,Inputs!$F$6*$D638))*(ic*Inputs!$C$6+flat_fee-cost_acc-cost_wd*Inputs!$E$6*$E638-cost_fx*Inputs!$D$6)+12*Inputs!$B$7*(1-MIN(1,Inputs!$F$7*$D638))*(ic*Inputs!$C$7+flat_fee-cost_acc-cost_wd*Inputs!$E$7*$E638-cost_fx*Inputs!$D$7)+12*Inputs!$B$8*(1-MIN(1,Inputs!$F$8*$D638))*(ic*Inputs!$C$8+flat_fee-cost_acc-cost_wd*Inputs!$E$8*$E638-cost_fx*Inputs!$D$8)-fixed</f>
        <v>-129528.13852024</v>
      </c>
    </row>
    <row r="639" customFormat="false" ht="15" hidden="false" customHeight="false" outlineLevel="0" collapsed="false">
      <c r="A639" s="0" t="n">
        <v>574</v>
      </c>
      <c r="B639" s="0" t="n">
        <v>0.578462</v>
      </c>
      <c r="C639" s="0" t="n">
        <v>0.808635</v>
      </c>
      <c r="D639" s="0" t="n">
        <v>1.637545</v>
      </c>
      <c r="E639" s="0" t="n">
        <v>1.317406</v>
      </c>
      <c r="F639" s="0" t="n">
        <v>0.237028</v>
      </c>
      <c r="G639" s="0" t="n">
        <f aca="false">12*Inputs!$B$6*(MIN(1,$H$50*$C639)*(ic*Inputs!$C$6+pS+fee_fx*Inputs!$D$6-cost_acc-cost_wd*Inputs!$E$6*$E639-cost_fx*Inputs!$D$6-$F639)+(1-MIN(1,$H$50*$C639))*(1-MIN(1,Inputs!$G$6*$D639)*churn_nonbuyers)*(ic*Inputs!$C$6+fee_wd*Inputs!$E$6*(1-$B639)+fee_fx*Inputs!$D$6-cost_acc-cost_wd*Inputs!$E$6*(1-$B639)-cost_fx*Inputs!$D$6))</f>
        <v>150691.963333855</v>
      </c>
      <c r="H639" s="0" t="n">
        <f aca="false">12*Inputs!$B$7*(MIN(1,$H$51*$C639)*(ic*Inputs!$C$7+pE+fee_fx*Inputs!$D$7-cost_acc-cost_wd*Inputs!$E$7*$E639-cost_fx*Inputs!$D$7-$F639)+(1-MIN(1,$H$51*$C639))*(1-MIN(1,Inputs!$G$7*$D639)*churn_nonbuyers)*(ic*Inputs!$C$7+fee_wd*Inputs!$E$7*(1-$B639)+fee_fx*Inputs!$D$7-cost_acc-cost_wd*Inputs!$E$7*(1-$B639)-cost_fx*Inputs!$D$7))</f>
        <v>341715.97613582</v>
      </c>
      <c r="I639" s="0" t="n">
        <f aca="false">12*Inputs!$B$8*(MIN(1,$H$52*$C639)*(ic*Inputs!$C$8+pT-cost_acc-cost_wd*Inputs!$E$8-cost_fx*Inputs!$D$8-cost_ins)+(1-MIN(1,$H$52*$C639))*(1-MIN(1,Inputs!$G$8*$D639)*churn_nonbuyers)*(ic*Inputs!$C$8+fee_wd*Inputs!$E$8*(1-$B639)+fee_fx*Inputs!$D$8-cost_acc-cost_wd*Inputs!$E$8*(1-$B639)-cost_fx*Inputs!$D$8))</f>
        <v>116559.88344</v>
      </c>
      <c r="J639" s="0" t="n">
        <f aca="false">G639+H639+I639-fixed</f>
        <v>-91032.1770903252</v>
      </c>
      <c r="K639" s="0" t="n">
        <f aca="false">12*Inputs!$B$6*(1-MIN(1,Inputs!$G$6*$D639)*churn_nonbuyers)*(ic*Inputs!$C$6+fee_wd*Inputs!$E$6*(1-$B639)+fee_fx*Inputs!$D$6-cost_acc-cost_wd*Inputs!$E$6*(1-$B639)-cost_fx*Inputs!$D$6)</f>
        <v>108615.272801688</v>
      </c>
      <c r="L639" s="0" t="n">
        <f aca="false">12*Inputs!$B$7*(1-MIN(1,Inputs!$G$7*$D639)*churn_nonbuyers)*(ic*Inputs!$C$7+fee_wd*Inputs!$E$7*(1-$B639)+fee_fx*Inputs!$D$7-cost_acc-cost_wd*Inputs!$E$7*(1-$B639)-cost_fx*Inputs!$D$7)</f>
        <v>304185.880321013</v>
      </c>
      <c r="M639" s="0" t="n">
        <f aca="false">12*Inputs!$B$8*(1-MIN(1,Inputs!$G$8*$D639)*churn_nonbuyers)*(ic*Inputs!$C$8+fee_wd*Inputs!$E$8*(1-$B639)+fee_fx*Inputs!$D$8-cost_acc-cost_wd*Inputs!$E$8*(1-$B639)-cost_fx*Inputs!$D$8)</f>
        <v>0</v>
      </c>
      <c r="N639" s="0" t="n">
        <f aca="false">K639+L639+I639-fixed</f>
        <v>-170638.963437299</v>
      </c>
      <c r="O639" s="0" t="n">
        <f aca="false">K639+L639+M639-fixed</f>
        <v>-287198.846877299</v>
      </c>
      <c r="P639" s="0" t="n">
        <f aca="false">12*Inputs!$B$6*(1-MIN(1,Inputs!$F$6*$D639))*(ic*Inputs!$C$6+flat_fee-cost_acc-cost_wd*Inputs!$E$6*$E639-cost_fx*Inputs!$D$6)+12*Inputs!$B$7*(1-MIN(1,Inputs!$F$7*$D639))*(ic*Inputs!$C$7+flat_fee-cost_acc-cost_wd*Inputs!$E$7*$E639-cost_fx*Inputs!$D$7)+12*Inputs!$B$8*(1-MIN(1,Inputs!$F$8*$D639))*(ic*Inputs!$C$8+flat_fee-cost_acc-cost_wd*Inputs!$E$8*$E639-cost_fx*Inputs!$D$8)-fixed</f>
        <v>-377610.3227752</v>
      </c>
    </row>
    <row r="640" customFormat="false" ht="15" hidden="false" customHeight="false" outlineLevel="0" collapsed="false">
      <c r="A640" s="0" t="n">
        <v>575</v>
      </c>
      <c r="B640" s="0" t="n">
        <v>0.148108</v>
      </c>
      <c r="C640" s="0" t="n">
        <v>0.812403</v>
      </c>
      <c r="D640" s="0" t="n">
        <v>1.705196</v>
      </c>
      <c r="E640" s="0" t="n">
        <v>1.310936</v>
      </c>
      <c r="F640" s="0" t="n">
        <v>0.154036</v>
      </c>
      <c r="G640" s="0" t="n">
        <f aca="false">12*Inputs!$B$6*(MIN(1,$H$50*$C640)*(ic*Inputs!$C$6+pS+fee_fx*Inputs!$D$6-cost_acc-cost_wd*Inputs!$E$6*$E640-cost_fx*Inputs!$D$6-$F640)+(1-MIN(1,$H$50*$C640))*(1-MIN(1,Inputs!$G$6*$D640)*churn_nonbuyers)*(ic*Inputs!$C$6+fee_wd*Inputs!$E$6*(1-$B640)+fee_fx*Inputs!$D$6-cost_acc-cost_wd*Inputs!$E$6*(1-$B640)-cost_fx*Inputs!$D$6))</f>
        <v>205191.509246514</v>
      </c>
      <c r="H640" s="0" t="n">
        <f aca="false">12*Inputs!$B$7*(MIN(1,$H$51*$C640)*(ic*Inputs!$C$7+pE+fee_fx*Inputs!$D$7-cost_acc-cost_wd*Inputs!$E$7*$E640-cost_fx*Inputs!$D$7-$F640)+(1-MIN(1,$H$51*$C640))*(1-MIN(1,Inputs!$G$7*$D640)*churn_nonbuyers)*(ic*Inputs!$C$7+fee_wd*Inputs!$E$7*(1-$B640)+fee_fx*Inputs!$D$7-cost_acc-cost_wd*Inputs!$E$7*(1-$B640)-cost_fx*Inputs!$D$7))</f>
        <v>385634.487097834</v>
      </c>
      <c r="I640" s="0" t="n">
        <f aca="false">12*Inputs!$B$8*(MIN(1,$H$52*$C640)*(ic*Inputs!$C$8+pT-cost_acc-cost_wd*Inputs!$E$8-cost_fx*Inputs!$D$8-cost_ins)+(1-MIN(1,$H$52*$C640))*(1-MIN(1,Inputs!$G$8*$D640)*churn_nonbuyers)*(ic*Inputs!$C$8+fee_wd*Inputs!$E$8*(1-$B640)+fee_fx*Inputs!$D$8-cost_acc-cost_wd*Inputs!$E$8*(1-$B640)-cost_fx*Inputs!$D$8))</f>
        <v>117103.018032</v>
      </c>
      <c r="J640" s="0" t="n">
        <f aca="false">G640+H640+I640-fixed</f>
        <v>7929.01437634858</v>
      </c>
      <c r="K640" s="0" t="n">
        <f aca="false">12*Inputs!$B$6*(1-MIN(1,Inputs!$G$6*$D640)*churn_nonbuyers)*(ic*Inputs!$C$6+fee_wd*Inputs!$E$6*(1-$B640)+fee_fx*Inputs!$D$6-cost_acc-cost_wd*Inputs!$E$6*(1-$B640)-cost_fx*Inputs!$D$6)</f>
        <v>164902.45513801</v>
      </c>
      <c r="L640" s="0" t="n">
        <f aca="false">12*Inputs!$B$7*(1-MIN(1,Inputs!$G$7*$D640)*churn_nonbuyers)*(ic*Inputs!$C$7+fee_wd*Inputs!$E$7*(1-$B640)+fee_fx*Inputs!$D$7-cost_acc-cost_wd*Inputs!$E$7*(1-$B640)-cost_fx*Inputs!$D$7)</f>
        <v>362337.426874806</v>
      </c>
      <c r="M640" s="0" t="n">
        <f aca="false">12*Inputs!$B$8*(1-MIN(1,Inputs!$G$8*$D640)*churn_nonbuyers)*(ic*Inputs!$C$8+fee_wd*Inputs!$E$8*(1-$B640)+fee_fx*Inputs!$D$8-cost_acc-cost_wd*Inputs!$E$8*(1-$B640)-cost_fx*Inputs!$D$8)</f>
        <v>0</v>
      </c>
      <c r="N640" s="0" t="n">
        <f aca="false">K640+L640+I640-fixed</f>
        <v>-55657.0999551846</v>
      </c>
      <c r="O640" s="0" t="n">
        <f aca="false">K640+L640+M640-fixed</f>
        <v>-172760.117987185</v>
      </c>
      <c r="P640" s="0" t="n">
        <f aca="false">12*Inputs!$B$6*(1-MIN(1,Inputs!$F$6*$D640))*(ic*Inputs!$C$6+flat_fee-cost_acc-cost_wd*Inputs!$E$6*$E640-cost_fx*Inputs!$D$6)+12*Inputs!$B$7*(1-MIN(1,Inputs!$F$7*$D640))*(ic*Inputs!$C$7+flat_fee-cost_acc-cost_wd*Inputs!$E$7*$E640-cost_fx*Inputs!$D$7)+12*Inputs!$B$8*(1-MIN(1,Inputs!$F$8*$D640))*(ic*Inputs!$C$8+flat_fee-cost_acc-cost_wd*Inputs!$E$8*$E640-cost_fx*Inputs!$D$8)-fixed</f>
        <v>-408907.12425856</v>
      </c>
    </row>
    <row r="641" customFormat="false" ht="15" hidden="false" customHeight="false" outlineLevel="0" collapsed="false">
      <c r="A641" s="0" t="n">
        <v>576</v>
      </c>
      <c r="B641" s="0" t="n">
        <v>0.136122</v>
      </c>
      <c r="C641" s="0" t="n">
        <v>0.820414</v>
      </c>
      <c r="D641" s="0" t="n">
        <v>0.952549</v>
      </c>
      <c r="E641" s="0" t="n">
        <v>1.275674</v>
      </c>
      <c r="F641" s="0" t="n">
        <v>0.307704</v>
      </c>
      <c r="G641" s="0" t="n">
        <f aca="false">12*Inputs!$B$6*(MIN(1,$H$50*$C641)*(ic*Inputs!$C$6+pS+fee_fx*Inputs!$D$6-cost_acc-cost_wd*Inputs!$E$6*$E641-cost_fx*Inputs!$D$6-$F641)+(1-MIN(1,$H$50*$C641))*(1-MIN(1,Inputs!$G$6*$D641)*churn_nonbuyers)*(ic*Inputs!$C$6+fee_wd*Inputs!$E$6*(1-$B641)+fee_fx*Inputs!$D$6-cost_acc-cost_wd*Inputs!$E$6*(1-$B641)-cost_fx*Inputs!$D$6))</f>
        <v>211225.353234735</v>
      </c>
      <c r="H641" s="0" t="n">
        <f aca="false">12*Inputs!$B$7*(MIN(1,$H$51*$C641)*(ic*Inputs!$C$7+pE+fee_fx*Inputs!$D$7-cost_acc-cost_wd*Inputs!$E$7*$E641-cost_fx*Inputs!$D$7-$F641)+(1-MIN(1,$H$51*$C641))*(1-MIN(1,Inputs!$G$7*$D641)*churn_nonbuyers)*(ic*Inputs!$C$7+fee_wd*Inputs!$E$7*(1-$B641)+fee_fx*Inputs!$D$7-cost_acc-cost_wd*Inputs!$E$7*(1-$B641)-cost_fx*Inputs!$D$7))</f>
        <v>388854.476722369</v>
      </c>
      <c r="I641" s="0" t="n">
        <f aca="false">12*Inputs!$B$8*(MIN(1,$H$52*$C641)*(ic*Inputs!$C$8+pT-cost_acc-cost_wd*Inputs!$E$8-cost_fx*Inputs!$D$8-cost_ins)+(1-MIN(1,$H$52*$C641))*(1-MIN(1,Inputs!$G$8*$D641)*churn_nonbuyers)*(ic*Inputs!$C$8+fee_wd*Inputs!$E$8*(1-$B641)+fee_fx*Inputs!$D$8-cost_acc-cost_wd*Inputs!$E$8*(1-$B641)-cost_fx*Inputs!$D$8))</f>
        <v>163631.830830536</v>
      </c>
      <c r="J641" s="0" t="n">
        <f aca="false">G641+H641+I641-fixed</f>
        <v>63711.6607876401</v>
      </c>
      <c r="K641" s="0" t="n">
        <f aca="false">12*Inputs!$B$6*(1-MIN(1,Inputs!$G$6*$D641)*churn_nonbuyers)*(ic*Inputs!$C$6+fee_wd*Inputs!$E$6*(1-$B641)+fee_fx*Inputs!$D$6-cost_acc-cost_wd*Inputs!$E$6*(1-$B641)-cost_fx*Inputs!$D$6)</f>
        <v>173330.310779842</v>
      </c>
      <c r="L641" s="0" t="n">
        <f aca="false">12*Inputs!$B$7*(1-MIN(1,Inputs!$G$7*$D641)*churn_nonbuyers)*(ic*Inputs!$C$7+fee_wd*Inputs!$E$7*(1-$B641)+fee_fx*Inputs!$D$7-cost_acc-cost_wd*Inputs!$E$7*(1-$B641)-cost_fx*Inputs!$D$7)</f>
        <v>372636.542915905</v>
      </c>
      <c r="M641" s="0" t="n">
        <f aca="false">12*Inputs!$B$8*(1-MIN(1,Inputs!$G$8*$D641)*churn_nonbuyers)*(ic*Inputs!$C$8+fee_wd*Inputs!$E$8*(1-$B641)+fee_fx*Inputs!$D$8-cost_acc-cost_wd*Inputs!$E$8*(1-$B641)-cost_fx*Inputs!$D$8)</f>
        <v>106584.421079261</v>
      </c>
      <c r="N641" s="0" t="n">
        <f aca="false">K641+L641+I641-fixed</f>
        <v>9598.68452628283</v>
      </c>
      <c r="O641" s="0" t="n">
        <f aca="false">K641+L641+M641-fixed</f>
        <v>-47448.7252249927</v>
      </c>
      <c r="P641" s="0" t="n">
        <f aca="false">12*Inputs!$B$6*(1-MIN(1,Inputs!$F$6*$D641))*(ic*Inputs!$C$6+flat_fee-cost_acc-cost_wd*Inputs!$E$6*$E641-cost_fx*Inputs!$D$6)+12*Inputs!$B$7*(1-MIN(1,Inputs!$F$7*$D641))*(ic*Inputs!$C$7+flat_fee-cost_acc-cost_wd*Inputs!$E$7*$E641-cost_fx*Inputs!$D$7)+12*Inputs!$B$8*(1-MIN(1,Inputs!$F$8*$D641))*(ic*Inputs!$C$8+flat_fee-cost_acc-cost_wd*Inputs!$E$8*$E641-cost_fx*Inputs!$D$8)-fixed</f>
        <v>-24999.6621457599</v>
      </c>
    </row>
    <row r="642" customFormat="false" ht="15" hidden="false" customHeight="false" outlineLevel="0" collapsed="false">
      <c r="A642" s="0" t="n">
        <v>577</v>
      </c>
      <c r="B642" s="0" t="n">
        <v>0.245883</v>
      </c>
      <c r="C642" s="0" t="n">
        <v>0.749063</v>
      </c>
      <c r="D642" s="0" t="n">
        <v>1.188989</v>
      </c>
      <c r="E642" s="0" t="n">
        <v>1.245203</v>
      </c>
      <c r="F642" s="0" t="n">
        <v>0.193431</v>
      </c>
      <c r="G642" s="0" t="n">
        <f aca="false">12*Inputs!$B$6*(MIN(1,$H$50*$C642)*(ic*Inputs!$C$6+pS+fee_fx*Inputs!$D$6-cost_acc-cost_wd*Inputs!$E$6*$E642-cost_fx*Inputs!$D$6-$F642)+(1-MIN(1,$H$50*$C642))*(1-MIN(1,Inputs!$G$6*$D642)*churn_nonbuyers)*(ic*Inputs!$C$6+fee_wd*Inputs!$E$6*(1-$B642)+fee_fx*Inputs!$D$6-cost_acc-cost_wd*Inputs!$E$6*(1-$B642)-cost_fx*Inputs!$D$6))</f>
        <v>194429.931992638</v>
      </c>
      <c r="H642" s="0" t="n">
        <f aca="false">12*Inputs!$B$7*(MIN(1,$H$51*$C642)*(ic*Inputs!$C$7+pE+fee_fx*Inputs!$D$7-cost_acc-cost_wd*Inputs!$E$7*$E642-cost_fx*Inputs!$D$7-$F642)+(1-MIN(1,$H$51*$C642))*(1-MIN(1,Inputs!$G$7*$D642)*churn_nonbuyers)*(ic*Inputs!$C$7+fee_wd*Inputs!$E$7*(1-$B642)+fee_fx*Inputs!$D$7-cost_acc-cost_wd*Inputs!$E$7*(1-$B642)-cost_fx*Inputs!$D$7))</f>
        <v>382423.188933602</v>
      </c>
      <c r="I642" s="0" t="n">
        <f aca="false">12*Inputs!$B$8*(MIN(1,$H$52*$C642)*(ic*Inputs!$C$8+pT-cost_acc-cost_wd*Inputs!$E$8-cost_fx*Inputs!$D$8-cost_ins)+(1-MIN(1,$H$52*$C642))*(1-MIN(1,Inputs!$G$8*$D642)*churn_nonbuyers)*(ic*Inputs!$C$8+fee_wd*Inputs!$E$8*(1-$B642)+fee_fx*Inputs!$D$8-cost_acc-cost_wd*Inputs!$E$8*(1-$B642)-cost_fx*Inputs!$D$8))</f>
        <v>133068.752883605</v>
      </c>
      <c r="J642" s="0" t="n">
        <f aca="false">G642+H642+I642-fixed</f>
        <v>9921.8738098453</v>
      </c>
      <c r="K642" s="0" t="n">
        <f aca="false">12*Inputs!$B$6*(1-MIN(1,Inputs!$G$6*$D642)*churn_nonbuyers)*(ic*Inputs!$C$6+fee_wd*Inputs!$E$6*(1-$B642)+fee_fx*Inputs!$D$6-cost_acc-cost_wd*Inputs!$E$6*(1-$B642)-cost_fx*Inputs!$D$6)</f>
        <v>156312.774592466</v>
      </c>
      <c r="L642" s="0" t="n">
        <f aca="false">12*Inputs!$B$7*(1-MIN(1,Inputs!$G$7*$D642)*churn_nonbuyers)*(ic*Inputs!$C$7+fee_wd*Inputs!$E$7*(1-$B642)+fee_fx*Inputs!$D$7-cost_acc-cost_wd*Inputs!$E$7*(1-$B642)-cost_fx*Inputs!$D$7)</f>
        <v>354673.79848348</v>
      </c>
      <c r="M642" s="0" t="n">
        <f aca="false">12*Inputs!$B$8*(1-MIN(1,Inputs!$G$8*$D642)*churn_nonbuyers)*(ic*Inputs!$C$8+fee_wd*Inputs!$E$8*(1-$B642)+fee_fx*Inputs!$D$8-cost_acc-cost_wd*Inputs!$E$8*(1-$B642)-cost_fx*Inputs!$D$8)</f>
        <v>52760.4426048432</v>
      </c>
      <c r="N642" s="0" t="n">
        <f aca="false">K642+L642+I642-fixed</f>
        <v>-55944.6740404485</v>
      </c>
      <c r="O642" s="0" t="n">
        <f aca="false">K642+L642+M642-fixed</f>
        <v>-136252.98431921</v>
      </c>
      <c r="P642" s="0" t="n">
        <f aca="false">12*Inputs!$B$6*(1-MIN(1,Inputs!$F$6*$D642))*(ic*Inputs!$C$6+flat_fee-cost_acc-cost_wd*Inputs!$E$6*$E642-cost_fx*Inputs!$D$6)+12*Inputs!$B$7*(1-MIN(1,Inputs!$F$7*$D642))*(ic*Inputs!$C$7+flat_fee-cost_acc-cost_wd*Inputs!$E$7*$E642-cost_fx*Inputs!$D$7)+12*Inputs!$B$8*(1-MIN(1,Inputs!$F$8*$D642))*(ic*Inputs!$C$8+flat_fee-cost_acc-cost_wd*Inputs!$E$8*$E642-cost_fx*Inputs!$D$8)-fixed</f>
        <v>-130910.12404792</v>
      </c>
    </row>
    <row r="643" customFormat="false" ht="15" hidden="false" customHeight="false" outlineLevel="0" collapsed="false">
      <c r="A643" s="0" t="n">
        <v>578</v>
      </c>
      <c r="B643" s="0" t="n">
        <v>0.096383</v>
      </c>
      <c r="C643" s="0" t="n">
        <v>0.962676</v>
      </c>
      <c r="D643" s="0" t="n">
        <v>1.104535</v>
      </c>
      <c r="E643" s="0" t="n">
        <v>1.13922</v>
      </c>
      <c r="F643" s="0" t="n">
        <v>0.426683</v>
      </c>
      <c r="G643" s="0" t="n">
        <f aca="false">12*Inputs!$B$6*(MIN(1,$H$50*$C643)*(ic*Inputs!$C$6+pS+fee_fx*Inputs!$D$6-cost_acc-cost_wd*Inputs!$E$6*$E643-cost_fx*Inputs!$D$6-$F643)+(1-MIN(1,$H$50*$C643))*(1-MIN(1,Inputs!$G$6*$D643)*churn_nonbuyers)*(ic*Inputs!$C$6+fee_wd*Inputs!$E$6*(1-$B643)+fee_fx*Inputs!$D$6-cost_acc-cost_wd*Inputs!$E$6*(1-$B643)-cost_fx*Inputs!$D$6))</f>
        <v>221897.524463181</v>
      </c>
      <c r="H643" s="0" t="n">
        <f aca="false">12*Inputs!$B$7*(MIN(1,$H$51*$C643)*(ic*Inputs!$C$7+pE+fee_fx*Inputs!$D$7-cost_acc-cost_wd*Inputs!$E$7*$E643-cost_fx*Inputs!$D$7-$F643)+(1-MIN(1,$H$51*$C643))*(1-MIN(1,Inputs!$G$7*$D643)*churn_nonbuyers)*(ic*Inputs!$C$7+fee_wd*Inputs!$E$7*(1-$B643)+fee_fx*Inputs!$D$7-cost_acc-cost_wd*Inputs!$E$7*(1-$B643)-cost_fx*Inputs!$D$7))</f>
        <v>402528.834282951</v>
      </c>
      <c r="I643" s="0" t="n">
        <f aca="false">12*Inputs!$B$8*(MIN(1,$H$52*$C643)*(ic*Inputs!$C$8+pT-cost_acc-cost_wd*Inputs!$E$8-cost_fx*Inputs!$D$8-cost_ins)+(1-MIN(1,$H$52*$C643))*(1-MIN(1,Inputs!$G$8*$D643)*churn_nonbuyers)*(ic*Inputs!$C$8+fee_wd*Inputs!$E$8*(1-$B643)+fee_fx*Inputs!$D$8-cost_acc-cost_wd*Inputs!$E$8*(1-$B643)-cost_fx*Inputs!$D$8))</f>
        <v>162566.810422836</v>
      </c>
      <c r="J643" s="0" t="n">
        <f aca="false">G643+H643+I643-fixed</f>
        <v>86993.1691689679</v>
      </c>
      <c r="K643" s="0" t="n">
        <f aca="false">12*Inputs!$B$6*(1-MIN(1,Inputs!$G$6*$D643)*churn_nonbuyers)*(ic*Inputs!$C$6+fee_wd*Inputs!$E$6*(1-$B643)+fee_fx*Inputs!$D$6-cost_acc-cost_wd*Inputs!$E$6*(1-$B643)-cost_fx*Inputs!$D$6)</f>
        <v>177353.635657716</v>
      </c>
      <c r="L643" s="0" t="n">
        <f aca="false">12*Inputs!$B$7*(1-MIN(1,Inputs!$G$7*$D643)*churn_nonbuyers)*(ic*Inputs!$C$7+fee_wd*Inputs!$E$7*(1-$B643)+fee_fx*Inputs!$D$7-cost_acc-cost_wd*Inputs!$E$7*(1-$B643)-cost_fx*Inputs!$D$7)</f>
        <v>376420.29291463</v>
      </c>
      <c r="M643" s="0" t="n">
        <f aca="false">12*Inputs!$B$8*(1-MIN(1,Inputs!$G$8*$D643)*churn_nonbuyers)*(ic*Inputs!$C$8+fee_wd*Inputs!$E$8*(1-$B643)+fee_fx*Inputs!$D$8-cost_acc-cost_wd*Inputs!$E$8*(1-$B643)-cost_fx*Inputs!$D$8)</f>
        <v>72986.461336008</v>
      </c>
      <c r="N643" s="0" t="n">
        <f aca="false">K643+L643+I643-fixed</f>
        <v>16340.7389951815</v>
      </c>
      <c r="O643" s="0" t="n">
        <f aca="false">K643+L643+M643-fixed</f>
        <v>-73239.6100916464</v>
      </c>
      <c r="P643" s="0" t="n">
        <f aca="false">12*Inputs!$B$6*(1-MIN(1,Inputs!$F$6*$D643))*(ic*Inputs!$C$6+flat_fee-cost_acc-cost_wd*Inputs!$E$6*$E643-cost_fx*Inputs!$D$6)+12*Inputs!$B$7*(1-MIN(1,Inputs!$F$7*$D643))*(ic*Inputs!$C$7+flat_fee-cost_acc-cost_wd*Inputs!$E$7*$E643-cost_fx*Inputs!$D$7)+12*Inputs!$B$8*(1-MIN(1,Inputs!$F$8*$D643))*(ic*Inputs!$C$8+flat_fee-cost_acc-cost_wd*Inputs!$E$8*$E643-cost_fx*Inputs!$D$8)-fixed</f>
        <v>-45128.446432</v>
      </c>
    </row>
    <row r="644" customFormat="false" ht="15" hidden="false" customHeight="false" outlineLevel="0" collapsed="false">
      <c r="A644" s="0" t="n">
        <v>579</v>
      </c>
      <c r="B644" s="0" t="n">
        <v>0.315189</v>
      </c>
      <c r="C644" s="0" t="n">
        <v>1.02675</v>
      </c>
      <c r="D644" s="0" t="n">
        <v>1.205905</v>
      </c>
      <c r="E644" s="0" t="n">
        <v>1.262782</v>
      </c>
      <c r="F644" s="0" t="n">
        <v>0.159029</v>
      </c>
      <c r="G644" s="0" t="n">
        <f aca="false">12*Inputs!$B$6*(MIN(1,$H$50*$C644)*(ic*Inputs!$C$6+pS+fee_fx*Inputs!$D$6-cost_acc-cost_wd*Inputs!$E$6*$E644-cost_fx*Inputs!$D$6-$F644)+(1-MIN(1,$H$50*$C644))*(1-MIN(1,Inputs!$G$6*$D644)*churn_nonbuyers)*(ic*Inputs!$C$6+fee_wd*Inputs!$E$6*(1-$B644)+fee_fx*Inputs!$D$6-cost_acc-cost_wd*Inputs!$E$6*(1-$B644)-cost_fx*Inputs!$D$6))</f>
        <v>200221.409393572</v>
      </c>
      <c r="H644" s="0" t="n">
        <f aca="false">12*Inputs!$B$7*(MIN(1,$H$51*$C644)*(ic*Inputs!$C$7+pE+fee_fx*Inputs!$D$7-cost_acc-cost_wd*Inputs!$E$7*$E644-cost_fx*Inputs!$D$7-$F644)+(1-MIN(1,$H$51*$C644))*(1-MIN(1,Inputs!$G$7*$D644)*churn_nonbuyers)*(ic*Inputs!$C$7+fee_wd*Inputs!$E$7*(1-$B644)+fee_fx*Inputs!$D$7-cost_acc-cost_wd*Inputs!$E$7*(1-$B644)-cost_fx*Inputs!$D$7))</f>
        <v>386887.047581907</v>
      </c>
      <c r="I644" s="0" t="n">
        <f aca="false">12*Inputs!$B$8*(MIN(1,$H$52*$C644)*(ic*Inputs!$C$8+pT-cost_acc-cost_wd*Inputs!$E$8-cost_fx*Inputs!$D$8-cost_ins)+(1-MIN(1,$H$52*$C644))*(1-MIN(1,Inputs!$G$8*$D644)*churn_nonbuyers)*(ic*Inputs!$C$8+fee_wd*Inputs!$E$8*(1-$B644)+fee_fx*Inputs!$D$8-cost_acc-cost_wd*Inputs!$E$8*(1-$B644)-cost_fx*Inputs!$D$8))</f>
        <v>161646.389633128</v>
      </c>
      <c r="J644" s="0" t="n">
        <f aca="false">G644+H644+I644-fixed</f>
        <v>48754.8466086065</v>
      </c>
      <c r="K644" s="0" t="n">
        <f aca="false">12*Inputs!$B$6*(1-MIN(1,Inputs!$G$6*$D644)*churn_nonbuyers)*(ic*Inputs!$C$6+fee_wd*Inputs!$E$6*(1-$B644)+fee_fx*Inputs!$D$6-cost_acc-cost_wd*Inputs!$E$6*(1-$B644)-cost_fx*Inputs!$D$6)</f>
        <v>146793.895135524</v>
      </c>
      <c r="L644" s="0" t="n">
        <f aca="false">12*Inputs!$B$7*(1-MIN(1,Inputs!$G$7*$D644)*churn_nonbuyers)*(ic*Inputs!$C$7+fee_wd*Inputs!$E$7*(1-$B644)+fee_fx*Inputs!$D$7-cost_acc-cost_wd*Inputs!$E$7*(1-$B644)-cost_fx*Inputs!$D$7)</f>
        <v>344868.137241315</v>
      </c>
      <c r="M644" s="0" t="n">
        <f aca="false">12*Inputs!$B$8*(1-MIN(1,Inputs!$G$8*$D644)*churn_nonbuyers)*(ic*Inputs!$C$8+fee_wd*Inputs!$E$8*(1-$B644)+fee_fx*Inputs!$D$8-cost_acc-cost_wd*Inputs!$E$8*(1-$B644)-cost_fx*Inputs!$D$8)</f>
        <v>48516.710099112</v>
      </c>
      <c r="N644" s="0" t="n">
        <f aca="false">K644+L644+I644-fixed</f>
        <v>-46691.5779900338</v>
      </c>
      <c r="O644" s="0" t="n">
        <f aca="false">K644+L644+M644-fixed</f>
        <v>-159821.25752405</v>
      </c>
      <c r="P644" s="0" t="n">
        <f aca="false">12*Inputs!$B$6*(1-MIN(1,Inputs!$F$6*$D644))*(ic*Inputs!$C$6+flat_fee-cost_acc-cost_wd*Inputs!$E$6*$E644-cost_fx*Inputs!$D$6)+12*Inputs!$B$7*(1-MIN(1,Inputs!$F$7*$D644))*(ic*Inputs!$C$7+flat_fee-cost_acc-cost_wd*Inputs!$E$7*$E644-cost_fx*Inputs!$D$7)+12*Inputs!$B$8*(1-MIN(1,Inputs!$F$8*$D644))*(ic*Inputs!$C$8+flat_fee-cost_acc-cost_wd*Inputs!$E$8*$E644-cost_fx*Inputs!$D$8)-fixed</f>
        <v>-146179.4681896</v>
      </c>
    </row>
    <row r="645" customFormat="false" ht="15" hidden="false" customHeight="false" outlineLevel="0" collapsed="false">
      <c r="A645" s="0" t="n">
        <v>580</v>
      </c>
      <c r="B645" s="0" t="n">
        <v>0.491499</v>
      </c>
      <c r="C645" s="0" t="n">
        <v>1.01053</v>
      </c>
      <c r="D645" s="0" t="n">
        <v>1.364611</v>
      </c>
      <c r="E645" s="0" t="n">
        <v>1.200928</v>
      </c>
      <c r="F645" s="0" t="n">
        <v>0.206148</v>
      </c>
      <c r="G645" s="0" t="n">
        <f aca="false">12*Inputs!$B$6*(MIN(1,$H$50*$C645)*(ic*Inputs!$C$6+pS+fee_fx*Inputs!$D$6-cost_acc-cost_wd*Inputs!$E$6*$E645-cost_fx*Inputs!$D$6-$F645)+(1-MIN(1,$H$50*$C645))*(1-MIN(1,Inputs!$G$6*$D645)*churn_nonbuyers)*(ic*Inputs!$C$6+fee_wd*Inputs!$E$6*(1-$B645)+fee_fx*Inputs!$D$6-cost_acc-cost_wd*Inputs!$E$6*(1-$B645)-cost_fx*Inputs!$D$6))</f>
        <v>176837.156111375</v>
      </c>
      <c r="H645" s="0" t="n">
        <f aca="false">12*Inputs!$B$7*(MIN(1,$H$51*$C645)*(ic*Inputs!$C$7+pE+fee_fx*Inputs!$D$7-cost_acc-cost_wd*Inputs!$E$7*$E645-cost_fx*Inputs!$D$7-$F645)+(1-MIN(1,$H$51*$C645))*(1-MIN(1,Inputs!$G$7*$D645)*churn_nonbuyers)*(ic*Inputs!$C$7+fee_wd*Inputs!$E$7*(1-$B645)+fee_fx*Inputs!$D$7-cost_acc-cost_wd*Inputs!$E$7*(1-$B645)-cost_fx*Inputs!$D$7))</f>
        <v>375159.242232898</v>
      </c>
      <c r="I645" s="0" t="n">
        <f aca="false">12*Inputs!$B$8*(MIN(1,$H$52*$C645)*(ic*Inputs!$C$8+pT-cost_acc-cost_wd*Inputs!$E$8-cost_fx*Inputs!$D$8-cost_ins)+(1-MIN(1,$H$52*$C645))*(1-MIN(1,Inputs!$G$8*$D645)*churn_nonbuyers)*(ic*Inputs!$C$8+fee_wd*Inputs!$E$8*(1-$B645)+fee_fx*Inputs!$D$8-cost_acc-cost_wd*Inputs!$E$8*(1-$B645)-cost_fx*Inputs!$D$8))</f>
        <v>149629.128460732</v>
      </c>
      <c r="J645" s="0" t="n">
        <f aca="false">G645+H645+I645-fixed</f>
        <v>1625.52680500422</v>
      </c>
      <c r="K645" s="0" t="n">
        <f aca="false">12*Inputs!$B$6*(1-MIN(1,Inputs!$G$6*$D645)*churn_nonbuyers)*(ic*Inputs!$C$6+fee_wd*Inputs!$E$6*(1-$B645)+fee_fx*Inputs!$D$6-cost_acc-cost_wd*Inputs!$E$6*(1-$B645)-cost_fx*Inputs!$D$6)</f>
        <v>121897.940701601</v>
      </c>
      <c r="L645" s="0" t="n">
        <f aca="false">12*Inputs!$B$7*(1-MIN(1,Inputs!$G$7*$D645)*churn_nonbuyers)*(ic*Inputs!$C$7+fee_wd*Inputs!$E$7*(1-$B645)+fee_fx*Inputs!$D$7-cost_acc-cost_wd*Inputs!$E$7*(1-$B645)-cost_fx*Inputs!$D$7)</f>
        <v>318815.254692961</v>
      </c>
      <c r="M645" s="0" t="n">
        <f aca="false">12*Inputs!$B$8*(1-MIN(1,Inputs!$G$8*$D645)*churn_nonbuyers)*(ic*Inputs!$C$8+fee_wd*Inputs!$E$8*(1-$B645)+fee_fx*Inputs!$D$8-cost_acc-cost_wd*Inputs!$E$8*(1-$B645)-cost_fx*Inputs!$D$8)</f>
        <v>13557.4127674704</v>
      </c>
      <c r="N645" s="0" t="n">
        <f aca="false">K645+L645+I645-fixed</f>
        <v>-109657.676144707</v>
      </c>
      <c r="O645" s="0" t="n">
        <f aca="false">K645+L645+M645-fixed</f>
        <v>-245729.391837968</v>
      </c>
      <c r="P645" s="0" t="n">
        <f aca="false">12*Inputs!$B$6*(1-MIN(1,Inputs!$F$6*$D645))*(ic*Inputs!$C$6+flat_fee-cost_acc-cost_wd*Inputs!$E$6*$E645-cost_fx*Inputs!$D$6)+12*Inputs!$B$7*(1-MIN(1,Inputs!$F$7*$D645))*(ic*Inputs!$C$7+flat_fee-cost_acc-cost_wd*Inputs!$E$7*$E645-cost_fx*Inputs!$D$7)+12*Inputs!$B$8*(1-MIN(1,Inputs!$F$8*$D645))*(ic*Inputs!$C$8+flat_fee-cost_acc-cost_wd*Inputs!$E$8*$E645-cost_fx*Inputs!$D$8)-fixed</f>
        <v>-204360.71384608</v>
      </c>
    </row>
    <row r="646" customFormat="false" ht="15" hidden="false" customHeight="false" outlineLevel="0" collapsed="false">
      <c r="A646" s="0" t="n">
        <v>581</v>
      </c>
      <c r="B646" s="0" t="n">
        <v>0.359459</v>
      </c>
      <c r="C646" s="0" t="n">
        <v>0.941615</v>
      </c>
      <c r="D646" s="0" t="n">
        <v>0.843238</v>
      </c>
      <c r="E646" s="0" t="n">
        <v>1.040015</v>
      </c>
      <c r="F646" s="0" t="n">
        <v>0.195987</v>
      </c>
      <c r="G646" s="0" t="n">
        <f aca="false">12*Inputs!$B$6*(MIN(1,$H$50*$C646)*(ic*Inputs!$C$6+pS+fee_fx*Inputs!$D$6-cost_acc-cost_wd*Inputs!$E$6*$E646-cost_fx*Inputs!$D$6-$F646)+(1-MIN(1,$H$50*$C646))*(1-MIN(1,Inputs!$G$6*$D646)*churn_nonbuyers)*(ic*Inputs!$C$6+fee_wd*Inputs!$E$6*(1-$B646)+fee_fx*Inputs!$D$6-cost_acc-cost_wd*Inputs!$E$6*(1-$B646)-cost_fx*Inputs!$D$6))</f>
        <v>196795.596515254</v>
      </c>
      <c r="H646" s="0" t="n">
        <f aca="false">12*Inputs!$B$7*(MIN(1,$H$51*$C646)*(ic*Inputs!$C$7+pE+fee_fx*Inputs!$D$7-cost_acc-cost_wd*Inputs!$E$7*$E646-cost_fx*Inputs!$D$7-$F646)+(1-MIN(1,$H$51*$C646))*(1-MIN(1,Inputs!$G$7*$D646)*churn_nonbuyers)*(ic*Inputs!$C$7+fee_wd*Inputs!$E$7*(1-$B646)+fee_fx*Inputs!$D$7-cost_acc-cost_wd*Inputs!$E$7*(1-$B646)-cost_fx*Inputs!$D$7))</f>
        <v>404116.353410233</v>
      </c>
      <c r="I646" s="0" t="n">
        <f aca="false">12*Inputs!$B$8*(MIN(1,$H$52*$C646)*(ic*Inputs!$C$8+pT-cost_acc-cost_wd*Inputs!$E$8-cost_fx*Inputs!$D$8-cost_ins)+(1-MIN(1,$H$52*$C646))*(1-MIN(1,Inputs!$G$8*$D646)*churn_nonbuyers)*(ic*Inputs!$C$8+fee_wd*Inputs!$E$8*(1-$B646)+fee_fx*Inputs!$D$8-cost_acc-cost_wd*Inputs!$E$8*(1-$B646)-cost_fx*Inputs!$D$8))</f>
        <v>178905.215601214</v>
      </c>
      <c r="J646" s="0" t="n">
        <f aca="false">G646+H646+I646-fixed</f>
        <v>79817.1655267011</v>
      </c>
      <c r="K646" s="0" t="n">
        <f aca="false">12*Inputs!$B$6*(1-MIN(1,Inputs!$G$6*$D646)*churn_nonbuyers)*(ic*Inputs!$C$6+fee_wd*Inputs!$E$6*(1-$B646)+fee_fx*Inputs!$D$6-cost_acc-cost_wd*Inputs!$E$6*(1-$B646)-cost_fx*Inputs!$D$6)</f>
        <v>143520.453275342</v>
      </c>
      <c r="L646" s="0" t="n">
        <f aca="false">12*Inputs!$B$7*(1-MIN(1,Inputs!$G$7*$D646)*churn_nonbuyers)*(ic*Inputs!$C$7+fee_wd*Inputs!$E$7*(1-$B646)+fee_fx*Inputs!$D$7-cost_acc-cost_wd*Inputs!$E$7*(1-$B646)-cost_fx*Inputs!$D$7)</f>
        <v>342547.530141205</v>
      </c>
      <c r="M646" s="0" t="n">
        <f aca="false">12*Inputs!$B$8*(1-MIN(1,Inputs!$G$8*$D646)*churn_nonbuyers)*(ic*Inputs!$C$8+fee_wd*Inputs!$E$8*(1-$B646)+fee_fx*Inputs!$D$8-cost_acc-cost_wd*Inputs!$E$8*(1-$B646)-cost_fx*Inputs!$D$8)</f>
        <v>126667.428564931</v>
      </c>
      <c r="N646" s="0" t="n">
        <f aca="false">K646+L646+I646-fixed</f>
        <v>-35026.8009822383</v>
      </c>
      <c r="O646" s="0" t="n">
        <f aca="false">K646+L646+M646-fixed</f>
        <v>-87264.588018521</v>
      </c>
      <c r="P646" s="0" t="n">
        <f aca="false">12*Inputs!$B$6*(1-MIN(1,Inputs!$F$6*$D646))*(ic*Inputs!$C$6+flat_fee-cost_acc-cost_wd*Inputs!$E$6*$E646-cost_fx*Inputs!$D$6)+12*Inputs!$B$7*(1-MIN(1,Inputs!$F$7*$D646))*(ic*Inputs!$C$7+flat_fee-cost_acc-cost_wd*Inputs!$E$7*$E646-cost_fx*Inputs!$D$7)+12*Inputs!$B$8*(1-MIN(1,Inputs!$F$8*$D646))*(ic*Inputs!$C$8+flat_fee-cost_acc-cost_wd*Inputs!$E$8*$E646-cost_fx*Inputs!$D$8)-fixed</f>
        <v>140082.5215928</v>
      </c>
    </row>
    <row r="647" customFormat="false" ht="15" hidden="false" customHeight="false" outlineLevel="0" collapsed="false">
      <c r="A647" s="0" t="n">
        <v>582</v>
      </c>
      <c r="B647" s="0" t="n">
        <v>0.503691</v>
      </c>
      <c r="C647" s="0" t="n">
        <v>0.970879</v>
      </c>
      <c r="D647" s="0" t="n">
        <v>0.647032</v>
      </c>
      <c r="E647" s="0" t="n">
        <v>1.050072</v>
      </c>
      <c r="F647" s="0" t="n">
        <v>0.179289</v>
      </c>
      <c r="G647" s="0" t="n">
        <f aca="false">12*Inputs!$B$6*(MIN(1,$H$50*$C647)*(ic*Inputs!$C$6+pS+fee_fx*Inputs!$D$6-cost_acc-cost_wd*Inputs!$E$6*$E647-cost_fx*Inputs!$D$6-$F647)+(1-MIN(1,$H$50*$C647))*(1-MIN(1,Inputs!$G$6*$D647)*churn_nonbuyers)*(ic*Inputs!$C$6+fee_wd*Inputs!$E$6*(1-$B647)+fee_fx*Inputs!$D$6-cost_acc-cost_wd*Inputs!$E$6*(1-$B647)-cost_fx*Inputs!$D$6))</f>
        <v>181419.138517509</v>
      </c>
      <c r="H647" s="0" t="n">
        <f aca="false">12*Inputs!$B$7*(MIN(1,$H$51*$C647)*(ic*Inputs!$C$7+pE+fee_fx*Inputs!$D$7-cost_acc-cost_wd*Inputs!$E$7*$E647-cost_fx*Inputs!$D$7-$F647)+(1-MIN(1,$H$51*$C647))*(1-MIN(1,Inputs!$G$7*$D647)*churn_nonbuyers)*(ic*Inputs!$C$7+fee_wd*Inputs!$E$7*(1-$B647)+fee_fx*Inputs!$D$7-cost_acc-cost_wd*Inputs!$E$7*(1-$B647)-cost_fx*Inputs!$D$7))</f>
        <v>394647.075236665</v>
      </c>
      <c r="I647" s="0" t="n">
        <f aca="false">12*Inputs!$B$8*(MIN(1,$H$52*$C647)*(ic*Inputs!$C$8+pT-cost_acc-cost_wd*Inputs!$E$8-cost_fx*Inputs!$D$8-cost_ins)+(1-MIN(1,$H$52*$C647))*(1-MIN(1,Inputs!$G$8*$D647)*churn_nonbuyers)*(ic*Inputs!$C$8+fee_wd*Inputs!$E$8*(1-$B647)+fee_fx*Inputs!$D$8-cost_acc-cost_wd*Inputs!$E$8*(1-$B647)-cost_fx*Inputs!$D$8))</f>
        <v>192918.577931356</v>
      </c>
      <c r="J647" s="0" t="n">
        <f aca="false">G647+H647+I647-fixed</f>
        <v>68984.7916855302</v>
      </c>
      <c r="K647" s="0" t="n">
        <f aca="false">12*Inputs!$B$6*(1-MIN(1,Inputs!$G$6*$D647)*churn_nonbuyers)*(ic*Inputs!$C$6+fee_wd*Inputs!$E$6*(1-$B647)+fee_fx*Inputs!$D$6-cost_acc-cost_wd*Inputs!$E$6*(1-$B647)-cost_fx*Inputs!$D$6)</f>
        <v>124892.923644806</v>
      </c>
      <c r="L647" s="0" t="n">
        <f aca="false">12*Inputs!$B$7*(1-MIN(1,Inputs!$G$7*$D647)*churn_nonbuyers)*(ic*Inputs!$C$7+fee_wd*Inputs!$E$7*(1-$B647)+fee_fx*Inputs!$D$7-cost_acc-cost_wd*Inputs!$E$7*(1-$B647)-cost_fx*Inputs!$D$7)</f>
        <v>324249.903050884</v>
      </c>
      <c r="M647" s="0" t="n">
        <f aca="false">12*Inputs!$B$8*(1-MIN(1,Inputs!$G$8*$D647)*churn_nonbuyers)*(ic*Inputs!$C$8+fee_wd*Inputs!$E$8*(1-$B647)+fee_fx*Inputs!$D$8-cost_acc-cost_wd*Inputs!$E$8*(1-$B647)-cost_fx*Inputs!$D$8)</f>
        <v>165339.341595763</v>
      </c>
      <c r="N647" s="0" t="n">
        <f aca="false">K647+L647+I647-fixed</f>
        <v>-57938.5953729536</v>
      </c>
      <c r="O647" s="0" t="n">
        <f aca="false">K647+L647+M647-fixed</f>
        <v>-85517.8317085465</v>
      </c>
      <c r="P647" s="0" t="n">
        <f aca="false">12*Inputs!$B$6*(1-MIN(1,Inputs!$F$6*$D647))*(ic*Inputs!$C$6+flat_fee-cost_acc-cost_wd*Inputs!$E$6*$E647-cost_fx*Inputs!$D$6)+12*Inputs!$B$7*(1-MIN(1,Inputs!$F$7*$D647))*(ic*Inputs!$C$7+flat_fee-cost_acc-cost_wd*Inputs!$E$7*$E647-cost_fx*Inputs!$D$7)+12*Inputs!$B$8*(1-MIN(1,Inputs!$F$8*$D647))*(ic*Inputs!$C$8+flat_fee-cost_acc-cost_wd*Inputs!$E$8*$E647-cost_fx*Inputs!$D$8)-fixed</f>
        <v>243647.71901696</v>
      </c>
    </row>
    <row r="648" customFormat="false" ht="15" hidden="false" customHeight="false" outlineLevel="0" collapsed="false">
      <c r="A648" s="0" t="n">
        <v>583</v>
      </c>
      <c r="B648" s="0" t="n">
        <v>0.097582</v>
      </c>
      <c r="C648" s="0" t="n">
        <v>0.782791</v>
      </c>
      <c r="D648" s="0" t="n">
        <v>0.923293</v>
      </c>
      <c r="E648" s="0" t="n">
        <v>1.394012</v>
      </c>
      <c r="F648" s="0" t="n">
        <v>0.144882</v>
      </c>
      <c r="G648" s="0" t="n">
        <f aca="false">12*Inputs!$B$6*(MIN(1,$H$50*$C648)*(ic*Inputs!$C$6+pS+fee_fx*Inputs!$D$6-cost_acc-cost_wd*Inputs!$E$6*$E648-cost_fx*Inputs!$D$6-$F648)+(1-MIN(1,$H$50*$C648))*(1-MIN(1,Inputs!$G$6*$D648)*churn_nonbuyers)*(ic*Inputs!$C$6+fee_wd*Inputs!$E$6*(1-$B648)+fee_fx*Inputs!$D$6-cost_acc-cost_wd*Inputs!$E$6*(1-$B648)-cost_fx*Inputs!$D$6))</f>
        <v>215501.445391477</v>
      </c>
      <c r="H648" s="0" t="n">
        <f aca="false">12*Inputs!$B$7*(MIN(1,$H$51*$C648)*(ic*Inputs!$C$7+pE+fee_fx*Inputs!$D$7-cost_acc-cost_wd*Inputs!$E$7*$E648-cost_fx*Inputs!$D$7-$F648)+(1-MIN(1,$H$51*$C648))*(1-MIN(1,Inputs!$G$7*$D648)*churn_nonbuyers)*(ic*Inputs!$C$7+fee_wd*Inputs!$E$7*(1-$B648)+fee_fx*Inputs!$D$7-cost_acc-cost_wd*Inputs!$E$7*(1-$B648)-cost_fx*Inputs!$D$7))</f>
        <v>388718.468265442</v>
      </c>
      <c r="I648" s="0" t="n">
        <f aca="false">12*Inputs!$B$8*(MIN(1,$H$52*$C648)*(ic*Inputs!$C$8+pT-cost_acc-cost_wd*Inputs!$E$8-cost_fx*Inputs!$D$8-cost_ins)+(1-MIN(1,$H$52*$C648))*(1-MIN(1,Inputs!$G$8*$D648)*churn_nonbuyers)*(ic*Inputs!$C$8+fee_wd*Inputs!$E$8*(1-$B648)+fee_fx*Inputs!$D$8-cost_acc-cost_wd*Inputs!$E$8*(1-$B648)-cost_fx*Inputs!$D$8))</f>
        <v>164272.672000392</v>
      </c>
      <c r="J648" s="0" t="n">
        <f aca="false">G648+H648+I648-fixed</f>
        <v>68492.5856573104</v>
      </c>
      <c r="K648" s="0" t="n">
        <f aca="false">12*Inputs!$B$6*(1-MIN(1,Inputs!$G$6*$D648)*churn_nonbuyers)*(ic*Inputs!$C$6+fee_wd*Inputs!$E$6*(1-$B648)+fee_fx*Inputs!$D$6-cost_acc-cost_wd*Inputs!$E$6*(1-$B648)-cost_fx*Inputs!$D$6)</f>
        <v>178890.095358187</v>
      </c>
      <c r="L648" s="0" t="n">
        <f aca="false">12*Inputs!$B$7*(1-MIN(1,Inputs!$G$7*$D648)*churn_nonbuyers)*(ic*Inputs!$C$7+fee_wd*Inputs!$E$7*(1-$B648)+fee_fx*Inputs!$D$7-cost_acc-cost_wd*Inputs!$E$7*(1-$B648)-cost_fx*Inputs!$D$7)</f>
        <v>378369.257950912</v>
      </c>
      <c r="M648" s="0" t="n">
        <f aca="false">12*Inputs!$B$8*(1-MIN(1,Inputs!$G$8*$D648)*churn_nonbuyers)*(ic*Inputs!$C$8+fee_wd*Inputs!$E$8*(1-$B648)+fee_fx*Inputs!$D$8-cost_acc-cost_wd*Inputs!$E$8*(1-$B648)-cost_fx*Inputs!$D$8)</f>
        <v>113789.331084874</v>
      </c>
      <c r="N648" s="0" t="n">
        <f aca="false">K648+L648+I648-fixed</f>
        <v>21532.0253094917</v>
      </c>
      <c r="O648" s="0" t="n">
        <f aca="false">K648+L648+M648-fixed</f>
        <v>-28951.3156060268</v>
      </c>
      <c r="P648" s="0" t="n">
        <f aca="false">12*Inputs!$B$6*(1-MIN(1,Inputs!$F$6*$D648))*(ic*Inputs!$C$6+flat_fee-cost_acc-cost_wd*Inputs!$E$6*$E648-cost_fx*Inputs!$D$6)+12*Inputs!$B$7*(1-MIN(1,Inputs!$F$7*$D648))*(ic*Inputs!$C$7+flat_fee-cost_acc-cost_wd*Inputs!$E$7*$E648-cost_fx*Inputs!$D$7)+12*Inputs!$B$8*(1-MIN(1,Inputs!$F$8*$D648))*(ic*Inputs!$C$8+flat_fee-cost_acc-cost_wd*Inputs!$E$8*$E648-cost_fx*Inputs!$D$8)-fixed</f>
        <v>-63737.59374016</v>
      </c>
    </row>
    <row r="649" customFormat="false" ht="15" hidden="false" customHeight="false" outlineLevel="0" collapsed="false">
      <c r="A649" s="0" t="n">
        <v>584</v>
      </c>
      <c r="B649" s="0" t="n">
        <v>0.301395</v>
      </c>
      <c r="C649" s="0" t="n">
        <v>1.07772</v>
      </c>
      <c r="D649" s="0" t="n">
        <v>1.522384</v>
      </c>
      <c r="E649" s="0" t="n">
        <v>1.025887</v>
      </c>
      <c r="F649" s="0" t="n">
        <v>0.048938</v>
      </c>
      <c r="G649" s="0" t="n">
        <f aca="false">12*Inputs!$B$6*(MIN(1,$H$50*$C649)*(ic*Inputs!$C$6+pS+fee_fx*Inputs!$D$6-cost_acc-cost_wd*Inputs!$E$6*$E649-cost_fx*Inputs!$D$6-$F649)+(1-MIN(1,$H$50*$C649))*(1-MIN(1,Inputs!$G$6*$D649)*churn_nonbuyers)*(ic*Inputs!$C$6+fee_wd*Inputs!$E$6*(1-$B649)+fee_fx*Inputs!$D$6-cost_acc-cost_wd*Inputs!$E$6*(1-$B649)-cost_fx*Inputs!$D$6))</f>
        <v>210907.691291686</v>
      </c>
      <c r="H649" s="0" t="n">
        <f aca="false">12*Inputs!$B$7*(MIN(1,$H$51*$C649)*(ic*Inputs!$C$7+pE+fee_fx*Inputs!$D$7-cost_acc-cost_wd*Inputs!$E$7*$E649-cost_fx*Inputs!$D$7-$F649)+(1-MIN(1,$H$51*$C649))*(1-MIN(1,Inputs!$G$7*$D649)*churn_nonbuyers)*(ic*Inputs!$C$7+fee_wd*Inputs!$E$7*(1-$B649)+fee_fx*Inputs!$D$7-cost_acc-cost_wd*Inputs!$E$7*(1-$B649)-cost_fx*Inputs!$D$7))</f>
        <v>424364.070244194</v>
      </c>
      <c r="I649" s="0" t="n">
        <f aca="false">12*Inputs!$B$8*(MIN(1,$H$52*$C649)*(ic*Inputs!$C$8+pT-cost_acc-cost_wd*Inputs!$E$8-cost_fx*Inputs!$D$8-cost_ins)+(1-MIN(1,$H$52*$C649))*(1-MIN(1,Inputs!$G$8*$D649)*churn_nonbuyers)*(ic*Inputs!$C$8+fee_wd*Inputs!$E$8*(1-$B649)+fee_fx*Inputs!$D$8-cost_acc-cost_wd*Inputs!$E$8*(1-$B649)-cost_fx*Inputs!$D$8))</f>
        <v>155346.87168</v>
      </c>
      <c r="J649" s="0" t="n">
        <f aca="false">G649+H649+I649-fixed</f>
        <v>90618.6332158796</v>
      </c>
      <c r="K649" s="0" t="n">
        <f aca="false">12*Inputs!$B$6*(1-MIN(1,Inputs!$G$6*$D649)*churn_nonbuyers)*(ic*Inputs!$C$6+fee_wd*Inputs!$E$6*(1-$B649)+fee_fx*Inputs!$D$6-cost_acc-cost_wd*Inputs!$E$6*(1-$B649)-cost_fx*Inputs!$D$6)</f>
        <v>146157.129544896</v>
      </c>
      <c r="L649" s="0" t="n">
        <f aca="false">12*Inputs!$B$7*(1-MIN(1,Inputs!$G$7*$D649)*churn_nonbuyers)*(ic*Inputs!$C$7+fee_wd*Inputs!$E$7*(1-$B649)+fee_fx*Inputs!$D$7-cost_acc-cost_wd*Inputs!$E$7*(1-$B649)-cost_fx*Inputs!$D$7)</f>
        <v>343366.547294938</v>
      </c>
      <c r="M649" s="0" t="n">
        <f aca="false">12*Inputs!$B$8*(1-MIN(1,Inputs!$G$8*$D649)*churn_nonbuyers)*(ic*Inputs!$C$8+fee_wd*Inputs!$E$8*(1-$B649)+fee_fx*Inputs!$D$8-cost_acc-cost_wd*Inputs!$E$8*(1-$B649)-cost_fx*Inputs!$D$8)</f>
        <v>0</v>
      </c>
      <c r="N649" s="0" t="n">
        <f aca="false">K649+L649+I649-fixed</f>
        <v>-55129.4514801663</v>
      </c>
      <c r="O649" s="0" t="n">
        <f aca="false">K649+L649+M649-fixed</f>
        <v>-210476.323160166</v>
      </c>
      <c r="P649" s="0" t="n">
        <f aca="false">12*Inputs!$B$6*(1-MIN(1,Inputs!$F$6*$D649))*(ic*Inputs!$C$6+flat_fee-cost_acc-cost_wd*Inputs!$E$6*$E649-cost_fx*Inputs!$D$6)+12*Inputs!$B$7*(1-MIN(1,Inputs!$F$7*$D649))*(ic*Inputs!$C$7+flat_fee-cost_acc-cost_wd*Inputs!$E$7*$E649-cost_fx*Inputs!$D$7)+12*Inputs!$B$8*(1-MIN(1,Inputs!$F$8*$D649))*(ic*Inputs!$C$8+flat_fee-cost_acc-cost_wd*Inputs!$E$8*$E649-cost_fx*Inputs!$D$8)-fixed</f>
        <v>-232052.63924608</v>
      </c>
    </row>
    <row r="650" customFormat="false" ht="15" hidden="false" customHeight="false" outlineLevel="0" collapsed="false">
      <c r="A650" s="0" t="n">
        <v>585</v>
      </c>
      <c r="B650" s="0" t="n">
        <v>0.254781</v>
      </c>
      <c r="C650" s="0" t="n">
        <v>0.619688</v>
      </c>
      <c r="D650" s="0" t="n">
        <v>1.502969</v>
      </c>
      <c r="E650" s="0" t="n">
        <v>1.228</v>
      </c>
      <c r="F650" s="0" t="n">
        <v>0.276173</v>
      </c>
      <c r="G650" s="0" t="n">
        <f aca="false">12*Inputs!$B$6*(MIN(1,$H$50*$C650)*(ic*Inputs!$C$6+pS+fee_fx*Inputs!$D$6-cost_acc-cost_wd*Inputs!$E$6*$E650-cost_fx*Inputs!$D$6-$F650)+(1-MIN(1,$H$50*$C650))*(1-MIN(1,Inputs!$G$6*$D650)*churn_nonbuyers)*(ic*Inputs!$C$6+fee_wd*Inputs!$E$6*(1-$B650)+fee_fx*Inputs!$D$6-cost_acc-cost_wd*Inputs!$E$6*(1-$B650)-cost_fx*Inputs!$D$6))</f>
        <v>183304.764056651</v>
      </c>
      <c r="H650" s="0" t="n">
        <f aca="false">12*Inputs!$B$7*(MIN(1,$H$51*$C650)*(ic*Inputs!$C$7+pE+fee_fx*Inputs!$D$7-cost_acc-cost_wd*Inputs!$E$7*$E650-cost_fx*Inputs!$D$7-$F650)+(1-MIN(1,$H$51*$C650))*(1-MIN(1,Inputs!$G$7*$D650)*churn_nonbuyers)*(ic*Inputs!$C$7+fee_wd*Inputs!$E$7*(1-$B650)+fee_fx*Inputs!$D$7-cost_acc-cost_wd*Inputs!$E$7*(1-$B650)-cost_fx*Inputs!$D$7))</f>
        <v>372379.218756717</v>
      </c>
      <c r="I650" s="0" t="n">
        <f aca="false">12*Inputs!$B$8*(MIN(1,$H$52*$C650)*(ic*Inputs!$C$8+pT-cost_acc-cost_wd*Inputs!$E$8-cost_fx*Inputs!$D$8-cost_ins)+(1-MIN(1,$H$52*$C650))*(1-MIN(1,Inputs!$G$8*$D650)*churn_nonbuyers)*(ic*Inputs!$C$8+fee_wd*Inputs!$E$8*(1-$B650)+fee_fx*Inputs!$D$8-cost_acc-cost_wd*Inputs!$E$8*(1-$B650)-cost_fx*Inputs!$D$8))</f>
        <v>89324.307072</v>
      </c>
      <c r="J650" s="0" t="n">
        <f aca="false">G650+H650+I650-fixed</f>
        <v>-54991.7101146318</v>
      </c>
      <c r="K650" s="0" t="n">
        <f aca="false">12*Inputs!$B$6*(1-MIN(1,Inputs!$G$6*$D650)*churn_nonbuyers)*(ic*Inputs!$C$6+fee_wd*Inputs!$E$6*(1-$B650)+fee_fx*Inputs!$D$6-cost_acc-cost_wd*Inputs!$E$6*(1-$B650)-cost_fx*Inputs!$D$6)</f>
        <v>152518.689682481</v>
      </c>
      <c r="L650" s="0" t="n">
        <f aca="false">12*Inputs!$B$7*(1-MIN(1,Inputs!$G$7*$D650)*churn_nonbuyers)*(ic*Inputs!$C$7+fee_wd*Inputs!$E$7*(1-$B650)+fee_fx*Inputs!$D$7-cost_acc-cost_wd*Inputs!$E$7*(1-$B650)-cost_fx*Inputs!$D$7)</f>
        <v>349985.871697489</v>
      </c>
      <c r="M650" s="0" t="n">
        <f aca="false">12*Inputs!$B$8*(1-MIN(1,Inputs!$G$8*$D650)*churn_nonbuyers)*(ic*Inputs!$C$8+fee_wd*Inputs!$E$8*(1-$B650)+fee_fx*Inputs!$D$8-cost_acc-cost_wd*Inputs!$E$8*(1-$B650)-cost_fx*Inputs!$D$8)</f>
        <v>0</v>
      </c>
      <c r="N650" s="0" t="n">
        <f aca="false">K650+L650+I650-fixed</f>
        <v>-108171.131548031</v>
      </c>
      <c r="O650" s="0" t="n">
        <f aca="false">K650+L650+M650-fixed</f>
        <v>-197495.438620031</v>
      </c>
      <c r="P650" s="0" t="n">
        <f aca="false">12*Inputs!$B$6*(1-MIN(1,Inputs!$F$6*$D650))*(ic*Inputs!$C$6+flat_fee-cost_acc-cost_wd*Inputs!$E$6*$E650-cost_fx*Inputs!$D$6)+12*Inputs!$B$7*(1-MIN(1,Inputs!$F$7*$D650))*(ic*Inputs!$C$7+flat_fee-cost_acc-cost_wd*Inputs!$E$7*$E650-cost_fx*Inputs!$D$7)+12*Inputs!$B$8*(1-MIN(1,Inputs!$F$8*$D650))*(ic*Inputs!$C$8+flat_fee-cost_acc-cost_wd*Inputs!$E$8*$E650-cost_fx*Inputs!$D$8)-fixed</f>
        <v>-284139.838552</v>
      </c>
    </row>
    <row r="651" customFormat="false" ht="15" hidden="false" customHeight="false" outlineLevel="0" collapsed="false">
      <c r="A651" s="0" t="n">
        <v>586</v>
      </c>
      <c r="B651" s="0" t="n">
        <v>0.079678</v>
      </c>
      <c r="C651" s="0" t="n">
        <v>0.986277</v>
      </c>
      <c r="D651" s="0" t="n">
        <v>1.019617</v>
      </c>
      <c r="E651" s="0" t="n">
        <v>1.229041</v>
      </c>
      <c r="F651" s="0" t="n">
        <v>0.303993</v>
      </c>
      <c r="G651" s="0" t="n">
        <f aca="false">12*Inputs!$B$6*(MIN(1,$H$50*$C651)*(ic*Inputs!$C$6+pS+fee_fx*Inputs!$D$6-cost_acc-cost_wd*Inputs!$E$6*$E651-cost_fx*Inputs!$D$6-$F651)+(1-MIN(1,$H$50*$C651))*(1-MIN(1,Inputs!$G$6*$D651)*churn_nonbuyers)*(ic*Inputs!$C$6+fee_wd*Inputs!$E$6*(1-$B651)+fee_fx*Inputs!$D$6-cost_acc-cost_wd*Inputs!$E$6*(1-$B651)-cost_fx*Inputs!$D$6))</f>
        <v>226573.388860469</v>
      </c>
      <c r="H651" s="0" t="n">
        <f aca="false">12*Inputs!$B$7*(MIN(1,$H$51*$C651)*(ic*Inputs!$C$7+pE+fee_fx*Inputs!$D$7-cost_acc-cost_wd*Inputs!$E$7*$E651-cost_fx*Inputs!$D$7-$F651)+(1-MIN(1,$H$51*$C651))*(1-MIN(1,Inputs!$G$7*$D651)*churn_nonbuyers)*(ic*Inputs!$C$7+fee_wd*Inputs!$E$7*(1-$B651)+fee_fx*Inputs!$D$7-cost_acc-cost_wd*Inputs!$E$7*(1-$B651)-cost_fx*Inputs!$D$7))</f>
        <v>401945.98866982</v>
      </c>
      <c r="I651" s="0" t="n">
        <f aca="false">12*Inputs!$B$8*(MIN(1,$H$52*$C651)*(ic*Inputs!$C$8+pT-cost_acc-cost_wd*Inputs!$E$8-cost_fx*Inputs!$D$8-cost_ins)+(1-MIN(1,$H$52*$C651))*(1-MIN(1,Inputs!$G$8*$D651)*churn_nonbuyers)*(ic*Inputs!$C$8+fee_wd*Inputs!$E$8*(1-$B651)+fee_fx*Inputs!$D$8-cost_acc-cost_wd*Inputs!$E$8*(1-$B651)-cost_fx*Inputs!$D$8))</f>
        <v>170755.887453209</v>
      </c>
      <c r="J651" s="0" t="n">
        <f aca="false">G651+H651+I651-fixed</f>
        <v>99275.2649834983</v>
      </c>
      <c r="K651" s="0" t="n">
        <f aca="false">12*Inputs!$B$6*(1-MIN(1,Inputs!$G$6*$D651)*churn_nonbuyers)*(ic*Inputs!$C$6+fee_wd*Inputs!$E$6*(1-$B651)+fee_fx*Inputs!$D$6-cost_acc-cost_wd*Inputs!$E$6*(1-$B651)-cost_fx*Inputs!$D$6)</f>
        <v>180433.564151947</v>
      </c>
      <c r="L651" s="0" t="n">
        <f aca="false">12*Inputs!$B$7*(1-MIN(1,Inputs!$G$7*$D651)*churn_nonbuyers)*(ic*Inputs!$C$7+fee_wd*Inputs!$E$7*(1-$B651)+fee_fx*Inputs!$D$7-cost_acc-cost_wd*Inputs!$E$7*(1-$B651)-cost_fx*Inputs!$D$7)</f>
        <v>379744.042075168</v>
      </c>
      <c r="M651" s="0" t="n">
        <f aca="false">12*Inputs!$B$8*(1-MIN(1,Inputs!$G$8*$D651)*churn_nonbuyers)*(ic*Inputs!$C$8+fee_wd*Inputs!$E$8*(1-$B651)+fee_fx*Inputs!$D$8-cost_acc-cost_wd*Inputs!$E$8*(1-$B651)-cost_fx*Inputs!$D$8)</f>
        <v>92343.0628957536</v>
      </c>
      <c r="N651" s="0" t="n">
        <f aca="false">K651+L651+I651-fixed</f>
        <v>30933.4936803244</v>
      </c>
      <c r="O651" s="0" t="n">
        <f aca="false">K651+L651+M651-fixed</f>
        <v>-47479.3308771309</v>
      </c>
      <c r="P651" s="0" t="n">
        <f aca="false">12*Inputs!$B$6*(1-MIN(1,Inputs!$F$6*$D651))*(ic*Inputs!$C$6+flat_fee-cost_acc-cost_wd*Inputs!$E$6*$E651-cost_fx*Inputs!$D$6)+12*Inputs!$B$7*(1-MIN(1,Inputs!$F$7*$D651))*(ic*Inputs!$C$7+flat_fee-cost_acc-cost_wd*Inputs!$E$7*$E651-cost_fx*Inputs!$D$7)+12*Inputs!$B$8*(1-MIN(1,Inputs!$F$8*$D651))*(ic*Inputs!$C$8+flat_fee-cost_acc-cost_wd*Inputs!$E$8*$E651-cost_fx*Inputs!$D$8)-fixed</f>
        <v>-38457.94422472</v>
      </c>
    </row>
    <row r="652" customFormat="false" ht="15" hidden="false" customHeight="false" outlineLevel="0" collapsed="false">
      <c r="A652" s="0" t="n">
        <v>587</v>
      </c>
      <c r="B652" s="0" t="n">
        <v>0.233479</v>
      </c>
      <c r="C652" s="0" t="n">
        <v>1.029806</v>
      </c>
      <c r="D652" s="0" t="n">
        <v>1.283458</v>
      </c>
      <c r="E652" s="0" t="n">
        <v>1.098571</v>
      </c>
      <c r="F652" s="0" t="n">
        <v>0.359645</v>
      </c>
      <c r="G652" s="0" t="n">
        <f aca="false">12*Inputs!$B$6*(MIN(1,$H$50*$C652)*(ic*Inputs!$C$6+pS+fee_fx*Inputs!$D$6-cost_acc-cost_wd*Inputs!$E$6*$E652-cost_fx*Inputs!$D$6-$F652)+(1-MIN(1,$H$50*$C652))*(1-MIN(1,Inputs!$G$6*$D652)*churn_nonbuyers)*(ic*Inputs!$C$6+fee_wd*Inputs!$E$6*(1-$B652)+fee_fx*Inputs!$D$6-cost_acc-cost_wd*Inputs!$E$6*(1-$B652)-cost_fx*Inputs!$D$6))</f>
        <v>209064.840459992</v>
      </c>
      <c r="H652" s="0" t="n">
        <f aca="false">12*Inputs!$B$7*(MIN(1,$H$51*$C652)*(ic*Inputs!$C$7+pE+fee_fx*Inputs!$D$7-cost_acc-cost_wd*Inputs!$E$7*$E652-cost_fx*Inputs!$D$7-$F652)+(1-MIN(1,$H$51*$C652))*(1-MIN(1,Inputs!$G$7*$D652)*churn_nonbuyers)*(ic*Inputs!$C$7+fee_wd*Inputs!$E$7*(1-$B652)+fee_fx*Inputs!$D$7-cost_acc-cost_wd*Inputs!$E$7*(1-$B652)-cost_fx*Inputs!$D$7))</f>
        <v>400756.630137427</v>
      </c>
      <c r="I652" s="0" t="n">
        <f aca="false">12*Inputs!$B$8*(MIN(1,$H$52*$C652)*(ic*Inputs!$C$8+pT-cost_acc-cost_wd*Inputs!$E$8-cost_fx*Inputs!$D$8-cost_ins)+(1-MIN(1,$H$52*$C652))*(1-MIN(1,Inputs!$G$8*$D652)*churn_nonbuyers)*(ic*Inputs!$C$8+fee_wd*Inputs!$E$8*(1-$B652)+fee_fx*Inputs!$D$8-cost_acc-cost_wd*Inputs!$E$8*(1-$B652)-cost_fx*Inputs!$D$8))</f>
        <v>157377.479530116</v>
      </c>
      <c r="J652" s="0" t="n">
        <f aca="false">G652+H652+I652-fixed</f>
        <v>67198.9501275355</v>
      </c>
      <c r="K652" s="0" t="n">
        <f aca="false">12*Inputs!$B$6*(1-MIN(1,Inputs!$G$6*$D652)*churn_nonbuyers)*(ic*Inputs!$C$6+fee_wd*Inputs!$E$6*(1-$B652)+fee_fx*Inputs!$D$6-cost_acc-cost_wd*Inputs!$E$6*(1-$B652)-cost_fx*Inputs!$D$6)</f>
        <v>157199.32289075</v>
      </c>
      <c r="L652" s="0" t="n">
        <f aca="false">12*Inputs!$B$7*(1-MIN(1,Inputs!$G$7*$D652)*churn_nonbuyers)*(ic*Inputs!$C$7+fee_wd*Inputs!$E$7*(1-$B652)+fee_fx*Inputs!$D$7-cost_acc-cost_wd*Inputs!$E$7*(1-$B652)-cost_fx*Inputs!$D$7)</f>
        <v>355348.84935045</v>
      </c>
      <c r="M652" s="0" t="n">
        <f aca="false">12*Inputs!$B$8*(1-MIN(1,Inputs!$G$8*$D652)*churn_nonbuyers)*(ic*Inputs!$C$8+fee_wd*Inputs!$E$8*(1-$B652)+fee_fx*Inputs!$D$8-cost_acc-cost_wd*Inputs!$E$8*(1-$B652)-cost_fx*Inputs!$D$8)</f>
        <v>32017.1166368352</v>
      </c>
      <c r="N652" s="0" t="n">
        <f aca="false">K652+L652+I652-fixed</f>
        <v>-30074.3482286831</v>
      </c>
      <c r="O652" s="0" t="n">
        <f aca="false">K652+L652+M652-fixed</f>
        <v>-155434.711121964</v>
      </c>
      <c r="P652" s="0" t="n">
        <f aca="false">12*Inputs!$B$6*(1-MIN(1,Inputs!$F$6*$D652))*(ic*Inputs!$C$6+flat_fee-cost_acc-cost_wd*Inputs!$E$6*$E652-cost_fx*Inputs!$D$6)+12*Inputs!$B$7*(1-MIN(1,Inputs!$F$7*$D652))*(ic*Inputs!$C$7+flat_fee-cost_acc-cost_wd*Inputs!$E$7*$E652-cost_fx*Inputs!$D$7)+12*Inputs!$B$8*(1-MIN(1,Inputs!$F$8*$D652))*(ic*Inputs!$C$8+flat_fee-cost_acc-cost_wd*Inputs!$E$8*$E652-cost_fx*Inputs!$D$8)-fixed</f>
        <v>-125254.79777968</v>
      </c>
    </row>
    <row r="653" customFormat="false" ht="15" hidden="false" customHeight="false" outlineLevel="0" collapsed="false">
      <c r="A653" s="0" t="n">
        <v>588</v>
      </c>
      <c r="B653" s="0" t="n">
        <v>0.067124</v>
      </c>
      <c r="C653" s="0" t="n">
        <v>1.011549</v>
      </c>
      <c r="D653" s="0" t="n">
        <v>0.68836</v>
      </c>
      <c r="E653" s="0" t="n">
        <v>1.33758</v>
      </c>
      <c r="F653" s="0" t="n">
        <v>0.490112</v>
      </c>
      <c r="G653" s="0" t="n">
        <f aca="false">12*Inputs!$B$6*(MIN(1,$H$50*$C653)*(ic*Inputs!$C$6+pS+fee_fx*Inputs!$D$6-cost_acc-cost_wd*Inputs!$E$6*$E653-cost_fx*Inputs!$D$6-$F653)+(1-MIN(1,$H$50*$C653))*(1-MIN(1,Inputs!$G$6*$D653)*churn_nonbuyers)*(ic*Inputs!$C$6+fee_wd*Inputs!$E$6*(1-$B653)+fee_fx*Inputs!$D$6-cost_acc-cost_wd*Inputs!$E$6*(1-$B653)-cost_fx*Inputs!$D$6))</f>
        <v>225386.834271556</v>
      </c>
      <c r="H653" s="0" t="n">
        <f aca="false">12*Inputs!$B$7*(MIN(1,$H$51*$C653)*(ic*Inputs!$C$7+pE+fee_fx*Inputs!$D$7-cost_acc-cost_wd*Inputs!$E$7*$E653-cost_fx*Inputs!$D$7-$F653)+(1-MIN(1,$H$51*$C653))*(1-MIN(1,Inputs!$G$7*$D653)*churn_nonbuyers)*(ic*Inputs!$C$7+fee_wd*Inputs!$E$7*(1-$B653)+fee_fx*Inputs!$D$7-cost_acc-cost_wd*Inputs!$E$7*(1-$B653)-cost_fx*Inputs!$D$7))</f>
        <v>382394.34232906</v>
      </c>
      <c r="I653" s="0" t="n">
        <f aca="false">12*Inputs!$B$8*(MIN(1,$H$52*$C653)*(ic*Inputs!$C$8+pT-cost_acc-cost_wd*Inputs!$E$8-cost_fx*Inputs!$D$8-cost_ins)+(1-MIN(1,$H$52*$C653))*(1-MIN(1,Inputs!$G$8*$D653)*churn_nonbuyers)*(ic*Inputs!$C$8+fee_wd*Inputs!$E$8*(1-$B653)+fee_fx*Inputs!$D$8-cost_acc-cost_wd*Inputs!$E$8*(1-$B653)-cost_fx*Inputs!$D$8))</f>
        <v>194691.187969619</v>
      </c>
      <c r="J653" s="0" t="n">
        <f aca="false">G653+H653+I653-fixed</f>
        <v>102472.364570234</v>
      </c>
      <c r="K653" s="0" t="n">
        <f aca="false">12*Inputs!$B$6*(1-MIN(1,Inputs!$G$6*$D653)*churn_nonbuyers)*(ic*Inputs!$C$6+fee_wd*Inputs!$E$6*(1-$B653)+fee_fx*Inputs!$D$6-cost_acc-cost_wd*Inputs!$E$6*(1-$B653)-cost_fx*Inputs!$D$6)</f>
        <v>185328.154631808</v>
      </c>
      <c r="L653" s="0" t="n">
        <f aca="false">12*Inputs!$B$7*(1-MIN(1,Inputs!$G$7*$D653)*churn_nonbuyers)*(ic*Inputs!$C$7+fee_wd*Inputs!$E$7*(1-$B653)+fee_fx*Inputs!$D$7-cost_acc-cost_wd*Inputs!$E$7*(1-$B653)-cost_fx*Inputs!$D$7)</f>
        <v>385407.349099085</v>
      </c>
      <c r="M653" s="0" t="n">
        <f aca="false">12*Inputs!$B$8*(1-MIN(1,Inputs!$G$8*$D653)*churn_nonbuyers)*(ic*Inputs!$C$8+fee_wd*Inputs!$E$8*(1-$B653)+fee_fx*Inputs!$D$8-cost_acc-cost_wd*Inputs!$E$8*(1-$B653)-cost_fx*Inputs!$D$8)</f>
        <v>167454.059215104</v>
      </c>
      <c r="N653" s="0" t="n">
        <f aca="false">K653+L653+I653-fixed</f>
        <v>65426.6917005113</v>
      </c>
      <c r="O653" s="0" t="n">
        <f aca="false">K653+L653+M653-fixed</f>
        <v>38189.5629459969</v>
      </c>
      <c r="P653" s="0" t="n">
        <f aca="false">12*Inputs!$B$6*(1-MIN(1,Inputs!$F$6*$D653))*(ic*Inputs!$C$6+flat_fee-cost_acc-cost_wd*Inputs!$E$6*$E653-cost_fx*Inputs!$D$6)+12*Inputs!$B$7*(1-MIN(1,Inputs!$F$7*$D653))*(ic*Inputs!$C$7+flat_fee-cost_acc-cost_wd*Inputs!$E$7*$E653-cost_fx*Inputs!$D$7)+12*Inputs!$B$8*(1-MIN(1,Inputs!$F$8*$D653))*(ic*Inputs!$C$8+flat_fee-cost_acc-cost_wd*Inputs!$E$8*$E653-cost_fx*Inputs!$D$8)-fixed</f>
        <v>75131.1384320002</v>
      </c>
    </row>
    <row r="654" customFormat="false" ht="15" hidden="false" customHeight="false" outlineLevel="0" collapsed="false">
      <c r="A654" s="0" t="n">
        <v>589</v>
      </c>
      <c r="B654" s="0" t="n">
        <v>0.573168</v>
      </c>
      <c r="C654" s="0" t="n">
        <v>0.716075</v>
      </c>
      <c r="D654" s="0" t="n">
        <v>1.802832</v>
      </c>
      <c r="E654" s="0" t="n">
        <v>1.144747</v>
      </c>
      <c r="F654" s="0" t="n">
        <v>0.36685</v>
      </c>
      <c r="G654" s="0" t="n">
        <f aca="false">12*Inputs!$B$6*(MIN(1,$H$50*$C654)*(ic*Inputs!$C$6+pS+fee_fx*Inputs!$D$6-cost_acc-cost_wd*Inputs!$E$6*$E654-cost_fx*Inputs!$D$6-$F654)+(1-MIN(1,$H$50*$C654))*(1-MIN(1,Inputs!$G$6*$D654)*churn_nonbuyers)*(ic*Inputs!$C$6+fee_wd*Inputs!$E$6*(1-$B654)+fee_fx*Inputs!$D$6-cost_acc-cost_wd*Inputs!$E$6*(1-$B654)-cost_fx*Inputs!$D$6))</f>
        <v>146314.622733067</v>
      </c>
      <c r="H654" s="0" t="n">
        <f aca="false">12*Inputs!$B$7*(MIN(1,$H$51*$C654)*(ic*Inputs!$C$7+pE+fee_fx*Inputs!$D$7-cost_acc-cost_wd*Inputs!$E$7*$E654-cost_fx*Inputs!$D$7-$F654)+(1-MIN(1,$H$51*$C654))*(1-MIN(1,Inputs!$G$7*$D654)*churn_nonbuyers)*(ic*Inputs!$C$7+fee_wd*Inputs!$E$7*(1-$B654)+fee_fx*Inputs!$D$7-cost_acc-cost_wd*Inputs!$E$7*(1-$B654)-cost_fx*Inputs!$D$7))</f>
        <v>345691.089976852</v>
      </c>
      <c r="I654" s="0" t="n">
        <f aca="false">12*Inputs!$B$8*(MIN(1,$H$52*$C654)*(ic*Inputs!$C$8+pT-cost_acc-cost_wd*Inputs!$E$8-cost_fx*Inputs!$D$8-cost_ins)+(1-MIN(1,$H$52*$C654))*(1-MIN(1,Inputs!$G$8*$D654)*churn_nonbuyers)*(ic*Inputs!$C$8+fee_wd*Inputs!$E$8*(1-$B654)+fee_fx*Inputs!$D$8-cost_acc-cost_wd*Inputs!$E$8*(1-$B654)-cost_fx*Inputs!$D$8))</f>
        <v>103217.9148</v>
      </c>
      <c r="J654" s="0" t="n">
        <f aca="false">G654+H654+I654-fixed</f>
        <v>-104776.372490082</v>
      </c>
      <c r="K654" s="0" t="n">
        <f aca="false">12*Inputs!$B$6*(1-MIN(1,Inputs!$G$6*$D654)*churn_nonbuyers)*(ic*Inputs!$C$6+fee_wd*Inputs!$E$6*(1-$B654)+fee_fx*Inputs!$D$6-cost_acc-cost_wd*Inputs!$E$6*(1-$B654)-cost_fx*Inputs!$D$6)</f>
        <v>108331.205844787</v>
      </c>
      <c r="L654" s="0" t="n">
        <f aca="false">12*Inputs!$B$7*(1-MIN(1,Inputs!$G$7*$D654)*churn_nonbuyers)*(ic*Inputs!$C$7+fee_wd*Inputs!$E$7*(1-$B654)+fee_fx*Inputs!$D$7-cost_acc-cost_wd*Inputs!$E$7*(1-$B654)-cost_fx*Inputs!$D$7)</f>
        <v>303320.718770872</v>
      </c>
      <c r="M654" s="0" t="n">
        <f aca="false">12*Inputs!$B$8*(1-MIN(1,Inputs!$G$8*$D654)*churn_nonbuyers)*(ic*Inputs!$C$8+fee_wd*Inputs!$E$8*(1-$B654)+fee_fx*Inputs!$D$8-cost_acc-cost_wd*Inputs!$E$8*(1-$B654)-cost_fx*Inputs!$D$8)</f>
        <v>0</v>
      </c>
      <c r="N654" s="0" t="n">
        <f aca="false">K654+L654+I654-fixed</f>
        <v>-185130.16058434</v>
      </c>
      <c r="O654" s="0" t="n">
        <f aca="false">K654+L654+M654-fixed</f>
        <v>-288348.07538434</v>
      </c>
      <c r="P654" s="0" t="n">
        <f aca="false">12*Inputs!$B$6*(1-MIN(1,Inputs!$F$6*$D654))*(ic*Inputs!$C$6+flat_fee-cost_acc-cost_wd*Inputs!$E$6*$E654-cost_fx*Inputs!$D$6)+12*Inputs!$B$7*(1-MIN(1,Inputs!$F$7*$D654))*(ic*Inputs!$C$7+flat_fee-cost_acc-cost_wd*Inputs!$E$7*$E654-cost_fx*Inputs!$D$7)+12*Inputs!$B$8*(1-MIN(1,Inputs!$F$8*$D654))*(ic*Inputs!$C$8+flat_fee-cost_acc-cost_wd*Inputs!$E$8*$E654-cost_fx*Inputs!$D$8)-fixed</f>
        <v>-416908.34245504</v>
      </c>
    </row>
    <row r="655" customFormat="false" ht="15" hidden="false" customHeight="false" outlineLevel="0" collapsed="false">
      <c r="A655" s="0" t="n">
        <v>590</v>
      </c>
      <c r="B655" s="0" t="n">
        <v>0.274348</v>
      </c>
      <c r="C655" s="0" t="n">
        <v>0.920649</v>
      </c>
      <c r="D655" s="0" t="n">
        <v>1.010737</v>
      </c>
      <c r="E655" s="0" t="n">
        <v>1.383521</v>
      </c>
      <c r="F655" s="0" t="n">
        <v>0.112694</v>
      </c>
      <c r="G655" s="0" t="n">
        <f aca="false">12*Inputs!$B$6*(MIN(1,$H$50*$C655)*(ic*Inputs!$C$6+pS+fee_fx*Inputs!$D$6-cost_acc-cost_wd*Inputs!$E$6*$E655-cost_fx*Inputs!$D$6-$F655)+(1-MIN(1,$H$50*$C655))*(1-MIN(1,Inputs!$G$6*$D655)*churn_nonbuyers)*(ic*Inputs!$C$6+fee_wd*Inputs!$E$6*(1-$B655)+fee_fx*Inputs!$D$6-cost_acc-cost_wd*Inputs!$E$6*(1-$B655)-cost_fx*Inputs!$D$6))</f>
        <v>199706.884873411</v>
      </c>
      <c r="H655" s="0" t="n">
        <f aca="false">12*Inputs!$B$7*(MIN(1,$H$51*$C655)*(ic*Inputs!$C$7+pE+fee_fx*Inputs!$D$7-cost_acc-cost_wd*Inputs!$E$7*$E655-cost_fx*Inputs!$D$7-$F655)+(1-MIN(1,$H$51*$C655))*(1-MIN(1,Inputs!$G$7*$D655)*churn_nonbuyers)*(ic*Inputs!$C$7+fee_wd*Inputs!$E$7*(1-$B655)+fee_fx*Inputs!$D$7-cost_acc-cost_wd*Inputs!$E$7*(1-$B655)-cost_fx*Inputs!$D$7))</f>
        <v>377122.81312216</v>
      </c>
      <c r="I655" s="0" t="n">
        <f aca="false">12*Inputs!$B$8*(MIN(1,$H$52*$C655)*(ic*Inputs!$C$8+pT-cost_acc-cost_wd*Inputs!$E$8-cost_fx*Inputs!$D$8-cost_ins)+(1-MIN(1,$H$52*$C655))*(1-MIN(1,Inputs!$G$8*$D655)*churn_nonbuyers)*(ic*Inputs!$C$8+fee_wd*Inputs!$E$8*(1-$B655)+fee_fx*Inputs!$D$8-cost_acc-cost_wd*Inputs!$E$8*(1-$B655)-cost_fx*Inputs!$D$8))</f>
        <v>165279.410520639</v>
      </c>
      <c r="J655" s="0" t="n">
        <f aca="false">G655+H655+I655-fixed</f>
        <v>42109.1085162099</v>
      </c>
      <c r="K655" s="0" t="n">
        <f aca="false">12*Inputs!$B$6*(1-MIN(1,Inputs!$G$6*$D655)*churn_nonbuyers)*(ic*Inputs!$C$6+fee_wd*Inputs!$E$6*(1-$B655)+fee_fx*Inputs!$D$6-cost_acc-cost_wd*Inputs!$E$6*(1-$B655)-cost_fx*Inputs!$D$6)</f>
        <v>153902.173496227</v>
      </c>
      <c r="L655" s="0" t="n">
        <f aca="false">12*Inputs!$B$7*(1-MIN(1,Inputs!$G$7*$D655)*churn_nonbuyers)*(ic*Inputs!$C$7+fee_wd*Inputs!$E$7*(1-$B655)+fee_fx*Inputs!$D$7-cost_acc-cost_wd*Inputs!$E$7*(1-$B655)-cost_fx*Inputs!$D$7)</f>
        <v>352665.921921736</v>
      </c>
      <c r="M655" s="0" t="n">
        <f aca="false">12*Inputs!$B$8*(1-MIN(1,Inputs!$G$8*$D655)*churn_nonbuyers)*(ic*Inputs!$C$8+fee_wd*Inputs!$E$8*(1-$B655)+fee_fx*Inputs!$D$8-cost_acc-cost_wd*Inputs!$E$8*(1-$B655)-cost_fx*Inputs!$D$8)</f>
        <v>91615.1737023936</v>
      </c>
      <c r="N655" s="0" t="n">
        <f aca="false">K655+L655+I655-fixed</f>
        <v>-28152.4940613974</v>
      </c>
      <c r="O655" s="0" t="n">
        <f aca="false">K655+L655+M655-fixed</f>
        <v>-101816.730879643</v>
      </c>
      <c r="P655" s="0" t="n">
        <f aca="false">12*Inputs!$B$6*(1-MIN(1,Inputs!$F$6*$D655))*(ic*Inputs!$C$6+flat_fee-cost_acc-cost_wd*Inputs!$E$6*$E655-cost_fx*Inputs!$D$6)+12*Inputs!$B$7*(1-MIN(1,Inputs!$F$7*$D655))*(ic*Inputs!$C$7+flat_fee-cost_acc-cost_wd*Inputs!$E$7*$E655-cost_fx*Inputs!$D$7)+12*Inputs!$B$8*(1-MIN(1,Inputs!$F$8*$D655))*(ic*Inputs!$C$8+flat_fee-cost_acc-cost_wd*Inputs!$E$8*$E655-cost_fx*Inputs!$D$8)-fixed</f>
        <v>-100275.67934152</v>
      </c>
    </row>
    <row r="656" customFormat="false" ht="15" hidden="false" customHeight="false" outlineLevel="0" collapsed="false">
      <c r="A656" s="0" t="n">
        <v>591</v>
      </c>
      <c r="B656" s="0" t="n">
        <v>0.407134</v>
      </c>
      <c r="C656" s="0" t="n">
        <v>0.746818</v>
      </c>
      <c r="D656" s="0" t="n">
        <v>1.632144</v>
      </c>
      <c r="E656" s="0" t="n">
        <v>1.078198</v>
      </c>
      <c r="F656" s="0" t="n">
        <v>0.060414</v>
      </c>
      <c r="G656" s="0" t="n">
        <f aca="false">12*Inputs!$B$6*(MIN(1,$H$50*$C656)*(ic*Inputs!$C$6+pS+fee_fx*Inputs!$D$6-cost_acc-cost_wd*Inputs!$E$6*$E656-cost_fx*Inputs!$D$6-$F656)+(1-MIN(1,$H$50*$C656))*(1-MIN(1,Inputs!$G$6*$D656)*churn_nonbuyers)*(ic*Inputs!$C$6+fee_wd*Inputs!$E$6*(1-$B656)+fee_fx*Inputs!$D$6-cost_acc-cost_wd*Inputs!$E$6*(1-$B656)-cost_fx*Inputs!$D$6))</f>
        <v>175964.498237043</v>
      </c>
      <c r="H656" s="0" t="n">
        <f aca="false">12*Inputs!$B$7*(MIN(1,$H$51*$C656)*(ic*Inputs!$C$7+pE+fee_fx*Inputs!$D$7-cost_acc-cost_wd*Inputs!$E$7*$E656-cost_fx*Inputs!$D$7-$F656)+(1-MIN(1,$H$51*$C656))*(1-MIN(1,Inputs!$G$7*$D656)*churn_nonbuyers)*(ic*Inputs!$C$7+fee_wd*Inputs!$E$7*(1-$B656)+fee_fx*Inputs!$D$7-cost_acc-cost_wd*Inputs!$E$7*(1-$B656)-cost_fx*Inputs!$D$7))</f>
        <v>383514.655154407</v>
      </c>
      <c r="I656" s="0" t="n">
        <f aca="false">12*Inputs!$B$8*(MIN(1,$H$52*$C656)*(ic*Inputs!$C$8+pT-cost_acc-cost_wd*Inputs!$E$8-cost_fx*Inputs!$D$8-cost_ins)+(1-MIN(1,$H$52*$C656))*(1-MIN(1,Inputs!$G$8*$D656)*churn_nonbuyers)*(ic*Inputs!$C$8+fee_wd*Inputs!$E$8*(1-$B656)+fee_fx*Inputs!$D$8-cost_acc-cost_wd*Inputs!$E$8*(1-$B656)-cost_fx*Inputs!$D$8))</f>
        <v>107649.333792</v>
      </c>
      <c r="J656" s="0" t="n">
        <f aca="false">G656+H656+I656-fixed</f>
        <v>-32871.5128165496</v>
      </c>
      <c r="K656" s="0" t="n">
        <f aca="false">12*Inputs!$B$6*(1-MIN(1,Inputs!$G$6*$D656)*churn_nonbuyers)*(ic*Inputs!$C$6+fee_wd*Inputs!$E$6*(1-$B656)+fee_fx*Inputs!$D$6-cost_acc-cost_wd*Inputs!$E$6*(1-$B656)-cost_fx*Inputs!$D$6)</f>
        <v>131305.101950131</v>
      </c>
      <c r="L656" s="0" t="n">
        <f aca="false">12*Inputs!$B$7*(1-MIN(1,Inputs!$G$7*$D656)*churn_nonbuyers)*(ic*Inputs!$C$7+fee_wd*Inputs!$E$7*(1-$B656)+fee_fx*Inputs!$D$7-cost_acc-cost_wd*Inputs!$E$7*(1-$B656)-cost_fx*Inputs!$D$7)</f>
        <v>327700.935858079</v>
      </c>
      <c r="M656" s="0" t="n">
        <f aca="false">12*Inputs!$B$8*(1-MIN(1,Inputs!$G$8*$D656)*churn_nonbuyers)*(ic*Inputs!$C$8+fee_wd*Inputs!$E$8*(1-$B656)+fee_fx*Inputs!$D$8-cost_acc-cost_wd*Inputs!$E$8*(1-$B656)-cost_fx*Inputs!$D$8)</f>
        <v>0</v>
      </c>
      <c r="N656" s="0" t="n">
        <f aca="false">K656+L656+I656-fixed</f>
        <v>-133344.62839979</v>
      </c>
      <c r="O656" s="0" t="n">
        <f aca="false">K656+L656+M656-fixed</f>
        <v>-240993.96219179</v>
      </c>
      <c r="P656" s="0" t="n">
        <f aca="false">12*Inputs!$B$6*(1-MIN(1,Inputs!$F$6*$D656))*(ic*Inputs!$C$6+flat_fee-cost_acc-cost_wd*Inputs!$E$6*$E656-cost_fx*Inputs!$D$6)+12*Inputs!$B$7*(1-MIN(1,Inputs!$F$7*$D656))*(ic*Inputs!$C$7+flat_fee-cost_acc-cost_wd*Inputs!$E$7*$E656-cost_fx*Inputs!$D$7)+12*Inputs!$B$8*(1-MIN(1,Inputs!$F$8*$D656))*(ic*Inputs!$C$8+flat_fee-cost_acc-cost_wd*Inputs!$E$8*$E656-cost_fx*Inputs!$D$8)-fixed</f>
        <v>-307929.46246912</v>
      </c>
    </row>
    <row r="657" customFormat="false" ht="15" hidden="false" customHeight="false" outlineLevel="0" collapsed="false">
      <c r="A657" s="0" t="n">
        <v>592</v>
      </c>
      <c r="B657" s="0" t="n">
        <v>0.272332</v>
      </c>
      <c r="C657" s="0" t="n">
        <v>0.651059</v>
      </c>
      <c r="D657" s="0" t="n">
        <v>0.913719</v>
      </c>
      <c r="E657" s="0" t="n">
        <v>1.338485</v>
      </c>
      <c r="F657" s="0" t="n">
        <v>0.111731</v>
      </c>
      <c r="G657" s="0" t="n">
        <f aca="false">12*Inputs!$B$6*(MIN(1,$H$50*$C657)*(ic*Inputs!$C$6+pS+fee_fx*Inputs!$D$6-cost_acc-cost_wd*Inputs!$E$6*$E657-cost_fx*Inputs!$D$6-$F657)+(1-MIN(1,$H$50*$C657))*(1-MIN(1,Inputs!$G$6*$D657)*churn_nonbuyers)*(ic*Inputs!$C$6+fee_wd*Inputs!$E$6*(1-$B657)+fee_fx*Inputs!$D$6-cost_acc-cost_wd*Inputs!$E$6*(1-$B657)-cost_fx*Inputs!$D$6))</f>
        <v>187992.034577105</v>
      </c>
      <c r="H657" s="0" t="n">
        <f aca="false">12*Inputs!$B$7*(MIN(1,$H$51*$C657)*(ic*Inputs!$C$7+pE+fee_fx*Inputs!$D$7-cost_acc-cost_wd*Inputs!$E$7*$E657-cost_fx*Inputs!$D$7-$F657)+(1-MIN(1,$H$51*$C657))*(1-MIN(1,Inputs!$G$7*$D657)*churn_nonbuyers)*(ic*Inputs!$C$7+fee_wd*Inputs!$E$7*(1-$B657)+fee_fx*Inputs!$D$7-cost_acc-cost_wd*Inputs!$E$7*(1-$B657)-cost_fx*Inputs!$D$7))</f>
        <v>374366.793953731</v>
      </c>
      <c r="I657" s="0" t="n">
        <f aca="false">12*Inputs!$B$8*(MIN(1,$H$52*$C657)*(ic*Inputs!$C$8+pT-cost_acc-cost_wd*Inputs!$E$8-cost_fx*Inputs!$D$8-cost_ins)+(1-MIN(1,$H$52*$C657))*(1-MIN(1,Inputs!$G$8*$D657)*churn_nonbuyers)*(ic*Inputs!$C$8+fee_wd*Inputs!$E$8*(1-$B657)+fee_fx*Inputs!$D$8-cost_acc-cost_wd*Inputs!$E$8*(1-$B657)-cost_fx*Inputs!$D$8))</f>
        <v>155305.247274899</v>
      </c>
      <c r="J657" s="0" t="n">
        <f aca="false">G657+H657+I657-fixed</f>
        <v>17664.0758057353</v>
      </c>
      <c r="K657" s="0" t="n">
        <f aca="false">12*Inputs!$B$6*(1-MIN(1,Inputs!$G$6*$D657)*churn_nonbuyers)*(ic*Inputs!$C$6+fee_wd*Inputs!$E$6*(1-$B657)+fee_fx*Inputs!$D$6-cost_acc-cost_wd*Inputs!$E$6*(1-$B657)-cost_fx*Inputs!$D$6)</f>
        <v>154965.515923498</v>
      </c>
      <c r="L657" s="0" t="n">
        <f aca="false">12*Inputs!$B$7*(1-MIN(1,Inputs!$G$7*$D657)*churn_nonbuyers)*(ic*Inputs!$C$7+fee_wd*Inputs!$E$7*(1-$B657)+fee_fx*Inputs!$D$7-cost_acc-cost_wd*Inputs!$E$7*(1-$B657)-cost_fx*Inputs!$D$7)</f>
        <v>354006.813842099</v>
      </c>
      <c r="M657" s="0" t="n">
        <f aca="false">12*Inputs!$B$8*(1-MIN(1,Inputs!$G$8*$D657)*churn_nonbuyers)*(ic*Inputs!$C$8+fee_wd*Inputs!$E$8*(1-$B657)+fee_fx*Inputs!$D$8-cost_acc-cost_wd*Inputs!$E$8*(1-$B657)-cost_fx*Inputs!$D$8)</f>
        <v>112922.400282989</v>
      </c>
      <c r="N657" s="0" t="n">
        <f aca="false">K657+L657+I657-fixed</f>
        <v>-35722.4229595045</v>
      </c>
      <c r="O657" s="0" t="n">
        <f aca="false">K657+L657+M657-fixed</f>
        <v>-78105.2699514148</v>
      </c>
      <c r="P657" s="0" t="n">
        <f aca="false">12*Inputs!$B$6*(1-MIN(1,Inputs!$F$6*$D657))*(ic*Inputs!$C$6+flat_fee-cost_acc-cost_wd*Inputs!$E$6*$E657-cost_fx*Inputs!$D$6)+12*Inputs!$B$7*(1-MIN(1,Inputs!$F$7*$D657))*(ic*Inputs!$C$7+flat_fee-cost_acc-cost_wd*Inputs!$E$7*$E657-cost_fx*Inputs!$D$7)+12*Inputs!$B$8*(1-MIN(1,Inputs!$F$8*$D657))*(ic*Inputs!$C$8+flat_fee-cost_acc-cost_wd*Inputs!$E$8*$E657-cost_fx*Inputs!$D$8)-fixed</f>
        <v>-34106.4060604</v>
      </c>
    </row>
    <row r="658" customFormat="false" ht="15" hidden="false" customHeight="false" outlineLevel="0" collapsed="false">
      <c r="A658" s="0" t="n">
        <v>593</v>
      </c>
      <c r="B658" s="0" t="n">
        <v>0.238992</v>
      </c>
      <c r="C658" s="0" t="n">
        <v>1.032597</v>
      </c>
      <c r="D658" s="0" t="n">
        <v>1.411413</v>
      </c>
      <c r="E658" s="0" t="n">
        <v>1.250808</v>
      </c>
      <c r="F658" s="0" t="n">
        <v>0.41799</v>
      </c>
      <c r="G658" s="0" t="n">
        <f aca="false">12*Inputs!$B$6*(MIN(1,$H$50*$C658)*(ic*Inputs!$C$6+pS+fee_fx*Inputs!$D$6-cost_acc-cost_wd*Inputs!$E$6*$E658-cost_fx*Inputs!$D$6-$F658)+(1-MIN(1,$H$50*$C658))*(1-MIN(1,Inputs!$G$6*$D658)*churn_nonbuyers)*(ic*Inputs!$C$6+fee_wd*Inputs!$E$6*(1-$B658)+fee_fx*Inputs!$D$6-cost_acc-cost_wd*Inputs!$E$6*(1-$B658)-cost_fx*Inputs!$D$6))</f>
        <v>202532.63745423</v>
      </c>
      <c r="H658" s="0" t="n">
        <f aca="false">12*Inputs!$B$7*(MIN(1,$H$51*$C658)*(ic*Inputs!$C$7+pE+fee_fx*Inputs!$D$7-cost_acc-cost_wd*Inputs!$E$7*$E658-cost_fx*Inputs!$D$7-$F658)+(1-MIN(1,$H$51*$C658))*(1-MIN(1,Inputs!$G$7*$D658)*churn_nonbuyers)*(ic*Inputs!$C$7+fee_wd*Inputs!$E$7*(1-$B658)+fee_fx*Inputs!$D$7-cost_acc-cost_wd*Inputs!$E$7*(1-$B658)-cost_fx*Inputs!$D$7))</f>
        <v>378021.142007157</v>
      </c>
      <c r="I658" s="0" t="n">
        <f aca="false">12*Inputs!$B$8*(MIN(1,$H$52*$C658)*(ic*Inputs!$C$8+pT-cost_acc-cost_wd*Inputs!$E$8-cost_fx*Inputs!$D$8-cost_ins)+(1-MIN(1,$H$52*$C658))*(1-MIN(1,Inputs!$G$8*$D658)*churn_nonbuyers)*(ic*Inputs!$C$8+fee_wd*Inputs!$E$8*(1-$B658)+fee_fx*Inputs!$D$8-cost_acc-cost_wd*Inputs!$E$8*(1-$B658)-cost_fx*Inputs!$D$8))</f>
        <v>149891.123586289</v>
      </c>
      <c r="J658" s="0" t="n">
        <f aca="false">G658+H658+I658-fixed</f>
        <v>30444.903047676</v>
      </c>
      <c r="K658" s="0" t="n">
        <f aca="false">12*Inputs!$B$6*(1-MIN(1,Inputs!$G$6*$D658)*churn_nonbuyers)*(ic*Inputs!$C$6+fee_wd*Inputs!$E$6*(1-$B658)+fee_fx*Inputs!$D$6-cost_acc-cost_wd*Inputs!$E$6*(1-$B658)-cost_fx*Inputs!$D$6)</f>
        <v>155386.787153011</v>
      </c>
      <c r="L658" s="0" t="n">
        <f aca="false">12*Inputs!$B$7*(1-MIN(1,Inputs!$G$7*$D658)*churn_nonbuyers)*(ic*Inputs!$C$7+fee_wd*Inputs!$E$7*(1-$B658)+fee_fx*Inputs!$D$7-cost_acc-cost_wd*Inputs!$E$7*(1-$B658)-cost_fx*Inputs!$D$7)</f>
        <v>353169.907267807</v>
      </c>
      <c r="M658" s="0" t="n">
        <f aca="false">12*Inputs!$B$8*(1-MIN(1,Inputs!$G$8*$D658)*churn_nonbuyers)*(ic*Inputs!$C$8+fee_wd*Inputs!$E$8*(1-$B658)+fee_fx*Inputs!$D$8-cost_acc-cost_wd*Inputs!$E$8*(1-$B658)-cost_fx*Inputs!$D$8)</f>
        <v>3782.57332738562</v>
      </c>
      <c r="N658" s="0" t="n">
        <f aca="false">K658+L658+I658-fixed</f>
        <v>-41552.1819928933</v>
      </c>
      <c r="O658" s="0" t="n">
        <f aca="false">K658+L658+M658-fixed</f>
        <v>-187660.732251796</v>
      </c>
      <c r="P658" s="0" t="n">
        <f aca="false">12*Inputs!$B$6*(1-MIN(1,Inputs!$F$6*$D658))*(ic*Inputs!$C$6+flat_fee-cost_acc-cost_wd*Inputs!$E$6*$E658-cost_fx*Inputs!$D$6)+12*Inputs!$B$7*(1-MIN(1,Inputs!$F$7*$D658))*(ic*Inputs!$C$7+flat_fee-cost_acc-cost_wd*Inputs!$E$7*$E658-cost_fx*Inputs!$D$7)+12*Inputs!$B$8*(1-MIN(1,Inputs!$F$8*$D658))*(ic*Inputs!$C$8+flat_fee-cost_acc-cost_wd*Inputs!$E$8*$E658-cost_fx*Inputs!$D$8)-fixed</f>
        <v>-245119.80505504</v>
      </c>
    </row>
    <row r="659" customFormat="false" ht="15" hidden="false" customHeight="false" outlineLevel="0" collapsed="false">
      <c r="A659" s="0" t="n">
        <v>594</v>
      </c>
      <c r="B659" s="0" t="n">
        <v>0.456871</v>
      </c>
      <c r="C659" s="0" t="n">
        <v>0.956829</v>
      </c>
      <c r="D659" s="0" t="n">
        <v>1.323312</v>
      </c>
      <c r="E659" s="0" t="n">
        <v>1.104074</v>
      </c>
      <c r="F659" s="0" t="n">
        <v>0.296708</v>
      </c>
      <c r="G659" s="0" t="n">
        <f aca="false">12*Inputs!$B$6*(MIN(1,$H$50*$C659)*(ic*Inputs!$C$6+pS+fee_fx*Inputs!$D$6-cost_acc-cost_wd*Inputs!$E$6*$E659-cost_fx*Inputs!$D$6-$F659)+(1-MIN(1,$H$50*$C659))*(1-MIN(1,Inputs!$G$6*$D659)*churn_nonbuyers)*(ic*Inputs!$C$6+fee_wd*Inputs!$E$6*(1-$B659)+fee_fx*Inputs!$D$6-cost_acc-cost_wd*Inputs!$E$6*(1-$B659)-cost_fx*Inputs!$D$6))</f>
        <v>178605.89186503</v>
      </c>
      <c r="H659" s="0" t="n">
        <f aca="false">12*Inputs!$B$7*(MIN(1,$H$51*$C659)*(ic*Inputs!$C$7+pE+fee_fx*Inputs!$D$7-cost_acc-cost_wd*Inputs!$E$7*$E659-cost_fx*Inputs!$D$7-$F659)+(1-MIN(1,$H$51*$C659))*(1-MIN(1,Inputs!$G$7*$D659)*churn_nonbuyers)*(ic*Inputs!$C$7+fee_wd*Inputs!$E$7*(1-$B659)+fee_fx*Inputs!$D$7-cost_acc-cost_wd*Inputs!$E$7*(1-$B659)-cost_fx*Inputs!$D$7))</f>
        <v>381059.878481997</v>
      </c>
      <c r="I659" s="0" t="n">
        <f aca="false">12*Inputs!$B$8*(MIN(1,$H$52*$C659)*(ic*Inputs!$C$8+pT-cost_acc-cost_wd*Inputs!$E$8-cost_fx*Inputs!$D$8-cost_ins)+(1-MIN(1,$H$52*$C659))*(1-MIN(1,Inputs!$G$8*$D659)*churn_nonbuyers)*(ic*Inputs!$C$8+fee_wd*Inputs!$E$8*(1-$B659)+fee_fx*Inputs!$D$8-cost_acc-cost_wd*Inputs!$E$8*(1-$B659)-cost_fx*Inputs!$D$8))</f>
        <v>145329.258889669</v>
      </c>
      <c r="J659" s="0" t="n">
        <f aca="false">G659+H659+I659-fixed</f>
        <v>4995.0292366948</v>
      </c>
      <c r="K659" s="0" t="n">
        <f aca="false">12*Inputs!$B$6*(1-MIN(1,Inputs!$G$6*$D659)*churn_nonbuyers)*(ic*Inputs!$C$6+fee_wd*Inputs!$E$6*(1-$B659)+fee_fx*Inputs!$D$6-cost_acc-cost_wd*Inputs!$E$6*(1-$B659)-cost_fx*Inputs!$D$6)</f>
        <v>126824.587752614</v>
      </c>
      <c r="L659" s="0" t="n">
        <f aca="false">12*Inputs!$B$7*(1-MIN(1,Inputs!$G$7*$D659)*churn_nonbuyers)*(ic*Inputs!$C$7+fee_wd*Inputs!$E$7*(1-$B659)+fee_fx*Inputs!$D$7-cost_acc-cost_wd*Inputs!$E$7*(1-$B659)-cost_fx*Inputs!$D$7)</f>
        <v>324015.592075569</v>
      </c>
      <c r="M659" s="0" t="n">
        <f aca="false">12*Inputs!$B$8*(1-MIN(1,Inputs!$G$8*$D659)*churn_nonbuyers)*(ic*Inputs!$C$8+fee_wd*Inputs!$E$8*(1-$B659)+fee_fx*Inputs!$D$8-cost_acc-cost_wd*Inputs!$E$8*(1-$B659)-cost_fx*Inputs!$D$8)</f>
        <v>22433.8508988672</v>
      </c>
      <c r="N659" s="0" t="n">
        <f aca="false">K659+L659+I659-fixed</f>
        <v>-103830.561282148</v>
      </c>
      <c r="O659" s="0" t="n">
        <f aca="false">K659+L659+M659-fixed</f>
        <v>-226725.96927295</v>
      </c>
      <c r="P659" s="0" t="n">
        <f aca="false">12*Inputs!$B$6*(1-MIN(1,Inputs!$F$6*$D659))*(ic*Inputs!$C$6+flat_fee-cost_acc-cost_wd*Inputs!$E$6*$E659-cost_fx*Inputs!$D$6)+12*Inputs!$B$7*(1-MIN(1,Inputs!$F$7*$D659))*(ic*Inputs!$C$7+flat_fee-cost_acc-cost_wd*Inputs!$E$7*$E659-cost_fx*Inputs!$D$7)+12*Inputs!$B$8*(1-MIN(1,Inputs!$F$8*$D659))*(ic*Inputs!$C$8+flat_fee-cost_acc-cost_wd*Inputs!$E$8*$E659-cost_fx*Inputs!$D$8)-fixed</f>
        <v>-148737.04799488</v>
      </c>
    </row>
    <row r="660" customFormat="false" ht="15" hidden="false" customHeight="false" outlineLevel="0" collapsed="false">
      <c r="A660" s="0" t="n">
        <v>595</v>
      </c>
      <c r="B660" s="0" t="n">
        <v>0.209411</v>
      </c>
      <c r="C660" s="0" t="n">
        <v>0.961915</v>
      </c>
      <c r="D660" s="0" t="n">
        <v>1.059731</v>
      </c>
      <c r="E660" s="0" t="n">
        <v>1.29462</v>
      </c>
      <c r="F660" s="0" t="n">
        <v>0.289787</v>
      </c>
      <c r="G660" s="0" t="n">
        <f aca="false">12*Inputs!$B$6*(MIN(1,$H$50*$C660)*(ic*Inputs!$C$6+pS+fee_fx*Inputs!$D$6-cost_acc-cost_wd*Inputs!$E$6*$E660-cost_fx*Inputs!$D$6-$F660)+(1-MIN(1,$H$50*$C660))*(1-MIN(1,Inputs!$G$6*$D660)*churn_nonbuyers)*(ic*Inputs!$C$6+fee_wd*Inputs!$E$6*(1-$B660)+fee_fx*Inputs!$D$6-cost_acc-cost_wd*Inputs!$E$6*(1-$B660)-cost_fx*Inputs!$D$6))</f>
        <v>207612.894206941</v>
      </c>
      <c r="H660" s="0" t="n">
        <f aca="false">12*Inputs!$B$7*(MIN(1,$H$51*$C660)*(ic*Inputs!$C$7+pE+fee_fx*Inputs!$D$7-cost_acc-cost_wd*Inputs!$E$7*$E660-cost_fx*Inputs!$D$7-$F660)+(1-MIN(1,$H$51*$C660))*(1-MIN(1,Inputs!$G$7*$D660)*churn_nonbuyers)*(ic*Inputs!$C$7+fee_wd*Inputs!$E$7*(1-$B660)+fee_fx*Inputs!$D$7-cost_acc-cost_wd*Inputs!$E$7*(1-$B660)-cost_fx*Inputs!$D$7))</f>
        <v>383499.548077664</v>
      </c>
      <c r="I660" s="0" t="n">
        <f aca="false">12*Inputs!$B$8*(MIN(1,$H$52*$C660)*(ic*Inputs!$C$8+pT-cost_acc-cost_wd*Inputs!$E$8-cost_fx*Inputs!$D$8-cost_ins)+(1-MIN(1,$H$52*$C660))*(1-MIN(1,Inputs!$G$8*$D660)*churn_nonbuyers)*(ic*Inputs!$C$8+fee_wd*Inputs!$E$8*(1-$B660)+fee_fx*Inputs!$D$8-cost_acc-cost_wd*Inputs!$E$8*(1-$B660)-cost_fx*Inputs!$D$8))</f>
        <v>165334.981773307</v>
      </c>
      <c r="J660" s="0" t="n">
        <f aca="false">G660+H660+I660-fixed</f>
        <v>56447.4240579116</v>
      </c>
      <c r="K660" s="0" t="n">
        <f aca="false">12*Inputs!$B$6*(1-MIN(1,Inputs!$G$6*$D660)*churn_nonbuyers)*(ic*Inputs!$C$6+fee_wd*Inputs!$E$6*(1-$B660)+fee_fx*Inputs!$D$6-cost_acc-cost_wd*Inputs!$E$6*(1-$B660)-cost_fx*Inputs!$D$6)</f>
        <v>162360.546684775</v>
      </c>
      <c r="L660" s="0" t="n">
        <f aca="false">12*Inputs!$B$7*(1-MIN(1,Inputs!$G$7*$D660)*churn_nonbuyers)*(ic*Inputs!$C$7+fee_wd*Inputs!$E$7*(1-$B660)+fee_fx*Inputs!$D$7-cost_acc-cost_wd*Inputs!$E$7*(1-$B660)-cost_fx*Inputs!$D$7)</f>
        <v>361185.001322865</v>
      </c>
      <c r="M660" s="0" t="n">
        <f aca="false">12*Inputs!$B$8*(1-MIN(1,Inputs!$G$8*$D660)*churn_nonbuyers)*(ic*Inputs!$C$8+fee_wd*Inputs!$E$8*(1-$B660)+fee_fx*Inputs!$D$8-cost_acc-cost_wd*Inputs!$E$8*(1-$B660)-cost_fx*Inputs!$D$8)</f>
        <v>81677.4225556176</v>
      </c>
      <c r="N660" s="0" t="n">
        <f aca="false">K660+L660+I660-fixed</f>
        <v>-11119.4702190529</v>
      </c>
      <c r="O660" s="0" t="n">
        <f aca="false">K660+L660+M660-fixed</f>
        <v>-94777.029436742</v>
      </c>
      <c r="P660" s="0" t="n">
        <f aca="false">12*Inputs!$B$6*(1-MIN(1,Inputs!$F$6*$D660))*(ic*Inputs!$C$6+flat_fee-cost_acc-cost_wd*Inputs!$E$6*$E660-cost_fx*Inputs!$D$6)+12*Inputs!$B$7*(1-MIN(1,Inputs!$F$7*$D660))*(ic*Inputs!$C$7+flat_fee-cost_acc-cost_wd*Inputs!$E$7*$E660-cost_fx*Inputs!$D$7)+12*Inputs!$B$8*(1-MIN(1,Inputs!$F$8*$D660))*(ic*Inputs!$C$8+flat_fee-cost_acc-cost_wd*Inputs!$E$8*$E660-cost_fx*Inputs!$D$8)-fixed</f>
        <v>-86264.3160352</v>
      </c>
    </row>
    <row r="661" customFormat="false" ht="15" hidden="false" customHeight="false" outlineLevel="0" collapsed="false">
      <c r="A661" s="0" t="n">
        <v>596</v>
      </c>
      <c r="B661" s="0" t="n">
        <v>0.232415</v>
      </c>
      <c r="C661" s="0" t="n">
        <v>0.856235</v>
      </c>
      <c r="D661" s="0" t="n">
        <v>0.83714</v>
      </c>
      <c r="E661" s="0" t="n">
        <v>1.146921</v>
      </c>
      <c r="F661" s="0" t="n">
        <v>0.264919</v>
      </c>
      <c r="G661" s="0" t="n">
        <f aca="false">12*Inputs!$B$6*(MIN(1,$H$50*$C661)*(ic*Inputs!$C$6+pS+fee_fx*Inputs!$D$6-cost_acc-cost_wd*Inputs!$E$6*$E661-cost_fx*Inputs!$D$6-$F661)+(1-MIN(1,$H$50*$C661))*(1-MIN(1,Inputs!$G$6*$D661)*churn_nonbuyers)*(ic*Inputs!$C$6+fee_wd*Inputs!$E$6*(1-$B661)+fee_fx*Inputs!$D$6-cost_acc-cost_wd*Inputs!$E$6*(1-$B661)-cost_fx*Inputs!$D$6))</f>
        <v>204866.513567022</v>
      </c>
      <c r="H661" s="0" t="n">
        <f aca="false">12*Inputs!$B$7*(MIN(1,$H$51*$C661)*(ic*Inputs!$C$7+pE+fee_fx*Inputs!$D$7-cost_acc-cost_wd*Inputs!$E$7*$E661-cost_fx*Inputs!$D$7-$F661)+(1-MIN(1,$H$51*$C661))*(1-MIN(1,Inputs!$G$7*$D661)*churn_nonbuyers)*(ic*Inputs!$C$7+fee_wd*Inputs!$E$7*(1-$B661)+fee_fx*Inputs!$D$7-cost_acc-cost_wd*Inputs!$E$7*(1-$B661)-cost_fx*Inputs!$D$7))</f>
        <v>396357.790574929</v>
      </c>
      <c r="I661" s="0" t="n">
        <f aca="false">12*Inputs!$B$8*(MIN(1,$H$52*$C661)*(ic*Inputs!$C$8+pT-cost_acc-cost_wd*Inputs!$E$8-cost_fx*Inputs!$D$8-cost_ins)+(1-MIN(1,$H$52*$C661))*(1-MIN(1,Inputs!$G$8*$D661)*churn_nonbuyers)*(ic*Inputs!$C$8+fee_wd*Inputs!$E$8*(1-$B661)+fee_fx*Inputs!$D$8-cost_acc-cost_wd*Inputs!$E$8*(1-$B661)-cost_fx*Inputs!$D$8))</f>
        <v>175708.749855655</v>
      </c>
      <c r="J661" s="0" t="n">
        <f aca="false">G661+H661+I661-fixed</f>
        <v>76933.0539976053</v>
      </c>
      <c r="K661" s="0" t="n">
        <f aca="false">12*Inputs!$B$6*(1-MIN(1,Inputs!$G$6*$D661)*churn_nonbuyers)*(ic*Inputs!$C$6+fee_wd*Inputs!$E$6*(1-$B661)+fee_fx*Inputs!$D$6-cost_acc-cost_wd*Inputs!$E$6*(1-$B661)-cost_fx*Inputs!$D$6)</f>
        <v>161094.72883032</v>
      </c>
      <c r="L661" s="0" t="n">
        <f aca="false">12*Inputs!$B$7*(1-MIN(1,Inputs!$G$7*$D661)*churn_nonbuyers)*(ic*Inputs!$C$7+fee_wd*Inputs!$E$7*(1-$B661)+fee_fx*Inputs!$D$7-cost_acc-cost_wd*Inputs!$E$7*(1-$B661)-cost_fx*Inputs!$D$7)</f>
        <v>360446.710578192</v>
      </c>
      <c r="M661" s="0" t="n">
        <f aca="false">12*Inputs!$B$8*(1-MIN(1,Inputs!$G$8*$D661)*churn_nonbuyers)*(ic*Inputs!$C$8+fee_wd*Inputs!$E$8*(1-$B661)+fee_fx*Inputs!$D$8-cost_acc-cost_wd*Inputs!$E$8*(1-$B661)-cost_fx*Inputs!$D$8)</f>
        <v>130511.67960816</v>
      </c>
      <c r="N661" s="0" t="n">
        <f aca="false">K661+L661+I661-fixed</f>
        <v>-2749.81073583302</v>
      </c>
      <c r="O661" s="0" t="n">
        <f aca="false">K661+L661+M661-fixed</f>
        <v>-47946.880983328</v>
      </c>
      <c r="P661" s="0" t="n">
        <f aca="false">12*Inputs!$B$6*(1-MIN(1,Inputs!$F$6*$D661))*(ic*Inputs!$C$6+flat_fee-cost_acc-cost_wd*Inputs!$E$6*$E661-cost_fx*Inputs!$D$6)+12*Inputs!$B$7*(1-MIN(1,Inputs!$F$7*$D661))*(ic*Inputs!$C$7+flat_fee-cost_acc-cost_wd*Inputs!$E$7*$E661-cost_fx*Inputs!$D$7)+12*Inputs!$B$8*(1-MIN(1,Inputs!$F$8*$D661))*(ic*Inputs!$C$8+flat_fee-cost_acc-cost_wd*Inputs!$E$8*$E661-cost_fx*Inputs!$D$8)-fixed</f>
        <v>93100.8291056</v>
      </c>
    </row>
    <row r="662" customFormat="false" ht="15" hidden="false" customHeight="false" outlineLevel="0" collapsed="false">
      <c r="A662" s="0" t="n">
        <v>597</v>
      </c>
      <c r="B662" s="0" t="n">
        <v>0.12796</v>
      </c>
      <c r="C662" s="0" t="n">
        <v>1.052721</v>
      </c>
      <c r="D662" s="0" t="n">
        <v>0.750537</v>
      </c>
      <c r="E662" s="0" t="n">
        <v>1.067974</v>
      </c>
      <c r="F662" s="0" t="n">
        <v>0.375454</v>
      </c>
      <c r="G662" s="0" t="n">
        <f aca="false">12*Inputs!$B$6*(MIN(1,$H$50*$C662)*(ic*Inputs!$C$6+pS+fee_fx*Inputs!$D$6-cost_acc-cost_wd*Inputs!$E$6*$E662-cost_fx*Inputs!$D$6-$F662)+(1-MIN(1,$H$50*$C662))*(1-MIN(1,Inputs!$G$6*$D662)*churn_nonbuyers)*(ic*Inputs!$C$6+fee_wd*Inputs!$E$6*(1-$B662)+fee_fx*Inputs!$D$6-cost_acc-cost_wd*Inputs!$E$6*(1-$B662)-cost_fx*Inputs!$D$6))</f>
        <v>228069.520948938</v>
      </c>
      <c r="H662" s="0" t="n">
        <f aca="false">12*Inputs!$B$7*(MIN(1,$H$51*$C662)*(ic*Inputs!$C$7+pE+fee_fx*Inputs!$D$7-cost_acc-cost_wd*Inputs!$E$7*$E662-cost_fx*Inputs!$D$7-$F662)+(1-MIN(1,$H$51*$C662))*(1-MIN(1,Inputs!$G$7*$D662)*churn_nonbuyers)*(ic*Inputs!$C$7+fee_wd*Inputs!$E$7*(1-$B662)+fee_fx*Inputs!$D$7-cost_acc-cost_wd*Inputs!$E$7*(1-$B662)-cost_fx*Inputs!$D$7))</f>
        <v>416537.990086938</v>
      </c>
      <c r="I662" s="0" t="n">
        <f aca="false">12*Inputs!$B$8*(MIN(1,$H$52*$C662)*(ic*Inputs!$C$8+pT-cost_acc-cost_wd*Inputs!$E$8-cost_fx*Inputs!$D$8-cost_ins)+(1-MIN(1,$H$52*$C662))*(1-MIN(1,Inputs!$G$8*$D662)*churn_nonbuyers)*(ic*Inputs!$C$8+fee_wd*Inputs!$E$8*(1-$B662)+fee_fx*Inputs!$D$8-cost_acc-cost_wd*Inputs!$E$8*(1-$B662)-cost_fx*Inputs!$D$8))</f>
        <v>191734.461040298</v>
      </c>
      <c r="J662" s="0" t="n">
        <f aca="false">G662+H662+I662-fixed</f>
        <v>136341.972076174</v>
      </c>
      <c r="K662" s="0" t="n">
        <f aca="false">12*Inputs!$B$6*(1-MIN(1,Inputs!$G$6*$D662)*churn_nonbuyers)*(ic*Inputs!$C$6+fee_wd*Inputs!$E$6*(1-$B662)+fee_fx*Inputs!$D$6-cost_acc-cost_wd*Inputs!$E$6*(1-$B662)-cost_fx*Inputs!$D$6)</f>
        <v>176299.825784544</v>
      </c>
      <c r="L662" s="0" t="n">
        <f aca="false">12*Inputs!$B$7*(1-MIN(1,Inputs!$G$7*$D662)*churn_nonbuyers)*(ic*Inputs!$C$7+fee_wd*Inputs!$E$7*(1-$B662)+fee_fx*Inputs!$D$7-cost_acc-cost_wd*Inputs!$E$7*(1-$B662)-cost_fx*Inputs!$D$7)</f>
        <v>376110.151694726</v>
      </c>
      <c r="M662" s="0" t="n">
        <f aca="false">12*Inputs!$B$8*(1-MIN(1,Inputs!$G$8*$D662)*churn_nonbuyers)*(ic*Inputs!$C$8+fee_wd*Inputs!$E$8*(1-$B662)+fee_fx*Inputs!$D$8-cost_acc-cost_wd*Inputs!$E$8*(1-$B662)-cost_fx*Inputs!$D$8)</f>
        <v>152002.127047872</v>
      </c>
      <c r="N662" s="0" t="n">
        <f aca="false">K662+L662+I662-fixed</f>
        <v>44144.4385195684</v>
      </c>
      <c r="O662" s="0" t="n">
        <f aca="false">K662+L662+M662-fixed</f>
        <v>4412.10452714236</v>
      </c>
      <c r="P662" s="0" t="n">
        <f aca="false">12*Inputs!$B$6*(1-MIN(1,Inputs!$F$6*$D662))*(ic*Inputs!$C$6+flat_fee-cost_acc-cost_wd*Inputs!$E$6*$E662-cost_fx*Inputs!$D$6)+12*Inputs!$B$7*(1-MIN(1,Inputs!$F$7*$D662))*(ic*Inputs!$C$7+flat_fee-cost_acc-cost_wd*Inputs!$E$7*$E662-cost_fx*Inputs!$D$7)+12*Inputs!$B$8*(1-MIN(1,Inputs!$F$8*$D662))*(ic*Inputs!$C$8+flat_fee-cost_acc-cost_wd*Inputs!$E$8*$E662-cost_fx*Inputs!$D$8)-fixed</f>
        <v>177716.72315312</v>
      </c>
    </row>
    <row r="663" customFormat="false" ht="15" hidden="false" customHeight="false" outlineLevel="0" collapsed="false">
      <c r="A663" s="0" t="n">
        <v>598</v>
      </c>
      <c r="B663" s="0" t="n">
        <v>0.135311</v>
      </c>
      <c r="C663" s="0" t="n">
        <v>0.910877</v>
      </c>
      <c r="D663" s="0" t="n">
        <v>1.793464</v>
      </c>
      <c r="E663" s="0" t="n">
        <v>1.340148</v>
      </c>
      <c r="F663" s="0" t="n">
        <v>0.109278</v>
      </c>
      <c r="G663" s="0" t="n">
        <f aca="false">12*Inputs!$B$6*(MIN(1,$H$50*$C663)*(ic*Inputs!$C$6+pS+fee_fx*Inputs!$D$6-cost_acc-cost_wd*Inputs!$E$6*$E663-cost_fx*Inputs!$D$6-$F663)+(1-MIN(1,$H$50*$C663))*(1-MIN(1,Inputs!$G$6*$D663)*churn_nonbuyers)*(ic*Inputs!$C$6+fee_wd*Inputs!$E$6*(1-$B663)+fee_fx*Inputs!$D$6-cost_acc-cost_wd*Inputs!$E$6*(1-$B663)-cost_fx*Inputs!$D$6))</f>
        <v>211218.975812897</v>
      </c>
      <c r="H663" s="0" t="n">
        <f aca="false">12*Inputs!$B$7*(MIN(1,$H$51*$C663)*(ic*Inputs!$C$7+pE+fee_fx*Inputs!$D$7-cost_acc-cost_wd*Inputs!$E$7*$E663-cost_fx*Inputs!$D$7-$F663)+(1-MIN(1,$H$51*$C663))*(1-MIN(1,Inputs!$G$7*$D663)*churn_nonbuyers)*(ic*Inputs!$C$7+fee_wd*Inputs!$E$7*(1-$B663)+fee_fx*Inputs!$D$7-cost_acc-cost_wd*Inputs!$E$7*(1-$B663)-cost_fx*Inputs!$D$7))</f>
        <v>388206.945363075</v>
      </c>
      <c r="I663" s="0" t="n">
        <f aca="false">12*Inputs!$B$8*(MIN(1,$H$52*$C663)*(ic*Inputs!$C$8+pT-cost_acc-cost_wd*Inputs!$E$8-cost_fx*Inputs!$D$8-cost_ins)+(1-MIN(1,$H$52*$C663))*(1-MIN(1,Inputs!$G$8*$D663)*churn_nonbuyers)*(ic*Inputs!$C$8+fee_wd*Inputs!$E$8*(1-$B663)+fee_fx*Inputs!$D$8-cost_acc-cost_wd*Inputs!$E$8*(1-$B663)-cost_fx*Inputs!$D$8))</f>
        <v>131297.454288</v>
      </c>
      <c r="J663" s="0" t="n">
        <f aca="false">G663+H663+I663-fixed</f>
        <v>30723.3754639726</v>
      </c>
      <c r="K663" s="0" t="n">
        <f aca="false">12*Inputs!$B$6*(1-MIN(1,Inputs!$G$6*$D663)*churn_nonbuyers)*(ic*Inputs!$C$6+fee_wd*Inputs!$E$6*(1-$B663)+fee_fx*Inputs!$D$6-cost_acc-cost_wd*Inputs!$E$6*(1-$B663)-cost_fx*Inputs!$D$6)</f>
        <v>165784.361812589</v>
      </c>
      <c r="L663" s="0" t="n">
        <f aca="false">12*Inputs!$B$7*(1-MIN(1,Inputs!$G$7*$D663)*churn_nonbuyers)*(ic*Inputs!$C$7+fee_wd*Inputs!$E$7*(1-$B663)+fee_fx*Inputs!$D$7-cost_acc-cost_wd*Inputs!$E$7*(1-$B663)-cost_fx*Inputs!$D$7)</f>
        <v>363069.833215553</v>
      </c>
      <c r="M663" s="0" t="n">
        <f aca="false">12*Inputs!$B$8*(1-MIN(1,Inputs!$G$8*$D663)*churn_nonbuyers)*(ic*Inputs!$C$8+fee_wd*Inputs!$E$8*(1-$B663)+fee_fx*Inputs!$D$8-cost_acc-cost_wd*Inputs!$E$8*(1-$B663)-cost_fx*Inputs!$D$8)</f>
        <v>0</v>
      </c>
      <c r="N663" s="0" t="n">
        <f aca="false">K663+L663+I663-fixed</f>
        <v>-39848.3506838579</v>
      </c>
      <c r="O663" s="0" t="n">
        <f aca="false">K663+L663+M663-fixed</f>
        <v>-171145.804971858</v>
      </c>
      <c r="P663" s="0" t="n">
        <f aca="false">12*Inputs!$B$6*(1-MIN(1,Inputs!$F$6*$D663))*(ic*Inputs!$C$6+flat_fee-cost_acc-cost_wd*Inputs!$E$6*$E663-cost_fx*Inputs!$D$6)+12*Inputs!$B$7*(1-MIN(1,Inputs!$F$7*$D663))*(ic*Inputs!$C$7+flat_fee-cost_acc-cost_wd*Inputs!$E$7*$E663-cost_fx*Inputs!$D$7)+12*Inputs!$B$8*(1-MIN(1,Inputs!$F$8*$D663))*(ic*Inputs!$C$8+flat_fee-cost_acc-cost_wd*Inputs!$E$8*$E663-cost_fx*Inputs!$D$8)-fixed</f>
        <v>-459153.65635072</v>
      </c>
    </row>
    <row r="664" customFormat="false" ht="15" hidden="false" customHeight="false" outlineLevel="0" collapsed="false">
      <c r="A664" s="0" t="n">
        <v>599</v>
      </c>
      <c r="B664" s="0" t="n">
        <v>0.309204</v>
      </c>
      <c r="C664" s="0" t="n">
        <v>0.896574</v>
      </c>
      <c r="D664" s="0" t="n">
        <v>1.581119</v>
      </c>
      <c r="E664" s="0" t="n">
        <v>1.202601</v>
      </c>
      <c r="F664" s="0" t="n">
        <v>0.092574</v>
      </c>
      <c r="G664" s="0" t="n">
        <f aca="false">12*Inputs!$B$6*(MIN(1,$H$50*$C664)*(ic*Inputs!$C$6+pS+fee_fx*Inputs!$D$6-cost_acc-cost_wd*Inputs!$E$6*$E664-cost_fx*Inputs!$D$6-$F664)+(1-MIN(1,$H$50*$C664))*(1-MIN(1,Inputs!$G$6*$D664)*churn_nonbuyers)*(ic*Inputs!$C$6+fee_wd*Inputs!$E$6*(1-$B664)+fee_fx*Inputs!$D$6-cost_acc-cost_wd*Inputs!$E$6*(1-$B664)-cost_fx*Inputs!$D$6))</f>
        <v>194079.876318566</v>
      </c>
      <c r="H664" s="0" t="n">
        <f aca="false">12*Inputs!$B$7*(MIN(1,$H$51*$C664)*(ic*Inputs!$C$7+pE+fee_fx*Inputs!$D$7-cost_acc-cost_wd*Inputs!$E$7*$E664-cost_fx*Inputs!$D$7-$F664)+(1-MIN(1,$H$51*$C664))*(1-MIN(1,Inputs!$G$7*$D664)*churn_nonbuyers)*(ic*Inputs!$C$7+fee_wd*Inputs!$E$7*(1-$B664)+fee_fx*Inputs!$D$7-cost_acc-cost_wd*Inputs!$E$7*(1-$B664)-cost_fx*Inputs!$D$7))</f>
        <v>389150.725281892</v>
      </c>
      <c r="I664" s="0" t="n">
        <f aca="false">12*Inputs!$B$8*(MIN(1,$H$52*$C664)*(ic*Inputs!$C$8+pT-cost_acc-cost_wd*Inputs!$E$8-cost_fx*Inputs!$D$8-cost_ins)+(1-MIN(1,$H$52*$C664))*(1-MIN(1,Inputs!$G$8*$D664)*churn_nonbuyers)*(ic*Inputs!$C$8+fee_wd*Inputs!$E$8*(1-$B664)+fee_fx*Inputs!$D$8-cost_acc-cost_wd*Inputs!$E$8*(1-$B664)-cost_fx*Inputs!$D$8))</f>
        <v>129235.762656</v>
      </c>
      <c r="J664" s="0" t="n">
        <f aca="false">G664+H664+I664-fixed</f>
        <v>12466.3642564579</v>
      </c>
      <c r="K664" s="0" t="n">
        <f aca="false">12*Inputs!$B$6*(1-MIN(1,Inputs!$G$6*$D664)*churn_nonbuyers)*(ic*Inputs!$C$6+fee_wd*Inputs!$E$6*(1-$B664)+fee_fx*Inputs!$D$6-cost_acc-cost_wd*Inputs!$E$6*(1-$B664)-cost_fx*Inputs!$D$6)</f>
        <v>144656.940378787</v>
      </c>
      <c r="L664" s="0" t="n">
        <f aca="false">12*Inputs!$B$7*(1-MIN(1,Inputs!$G$7*$D664)*churn_nonbuyers)*(ic*Inputs!$C$7+fee_wd*Inputs!$E$7*(1-$B664)+fee_fx*Inputs!$D$7-cost_acc-cost_wd*Inputs!$E$7*(1-$B664)-cost_fx*Inputs!$D$7)</f>
        <v>341661.406115272</v>
      </c>
      <c r="M664" s="0" t="n">
        <f aca="false">12*Inputs!$B$8*(1-MIN(1,Inputs!$G$8*$D664)*churn_nonbuyers)*(ic*Inputs!$C$8+fee_wd*Inputs!$E$8*(1-$B664)+fee_fx*Inputs!$D$8-cost_acc-cost_wd*Inputs!$E$8*(1-$B664)-cost_fx*Inputs!$D$8)</f>
        <v>0</v>
      </c>
      <c r="N664" s="0" t="n">
        <f aca="false">K664+L664+I664-fixed</f>
        <v>-84445.8908499404</v>
      </c>
      <c r="O664" s="0" t="n">
        <f aca="false">K664+L664+M664-fixed</f>
        <v>-213681.65350594</v>
      </c>
      <c r="P664" s="0" t="n">
        <f aca="false">12*Inputs!$B$6*(1-MIN(1,Inputs!$F$6*$D664))*(ic*Inputs!$C$6+flat_fee-cost_acc-cost_wd*Inputs!$E$6*$E664-cost_fx*Inputs!$D$6)+12*Inputs!$B$7*(1-MIN(1,Inputs!$F$7*$D664))*(ic*Inputs!$C$7+flat_fee-cost_acc-cost_wd*Inputs!$E$7*$E664-cost_fx*Inputs!$D$7)+12*Inputs!$B$8*(1-MIN(1,Inputs!$F$8*$D664))*(ic*Inputs!$C$8+flat_fee-cost_acc-cost_wd*Inputs!$E$8*$E664-cost_fx*Inputs!$D$8)-fixed</f>
        <v>-316504.43770744</v>
      </c>
    </row>
    <row r="665" customFormat="false" ht="15" hidden="false" customHeight="false" outlineLevel="0" collapsed="false">
      <c r="A665" s="0" t="n">
        <v>600</v>
      </c>
      <c r="B665" s="0" t="n">
        <v>0.188479</v>
      </c>
      <c r="C665" s="0" t="n">
        <v>1.04982</v>
      </c>
      <c r="D665" s="0" t="n">
        <v>1.446882</v>
      </c>
      <c r="E665" s="0" t="n">
        <v>1.076796</v>
      </c>
      <c r="F665" s="0" t="n">
        <v>0.058291</v>
      </c>
      <c r="G665" s="0" t="n">
        <f aca="false">12*Inputs!$B$6*(MIN(1,$H$50*$C665)*(ic*Inputs!$C$6+pS+fee_fx*Inputs!$D$6-cost_acc-cost_wd*Inputs!$E$6*$E665-cost_fx*Inputs!$D$6-$F665)+(1-MIN(1,$H$50*$C665))*(1-MIN(1,Inputs!$G$6*$D665)*churn_nonbuyers)*(ic*Inputs!$C$6+fee_wd*Inputs!$E$6*(1-$B665)+fee_fx*Inputs!$D$6-cost_acc-cost_wd*Inputs!$E$6*(1-$B665)-cost_fx*Inputs!$D$6))</f>
        <v>222137.672143591</v>
      </c>
      <c r="H665" s="0" t="n">
        <f aca="false">12*Inputs!$B$7*(MIN(1,$H$51*$C665)*(ic*Inputs!$C$7+pE+fee_fx*Inputs!$D$7-cost_acc-cost_wd*Inputs!$E$7*$E665-cost_fx*Inputs!$D$7-$F665)+(1-MIN(1,$H$51*$C665))*(1-MIN(1,Inputs!$G$7*$D665)*churn_nonbuyers)*(ic*Inputs!$C$7+fee_wd*Inputs!$E$7*(1-$B665)+fee_fx*Inputs!$D$7-cost_acc-cost_wd*Inputs!$E$7*(1-$B665)-cost_fx*Inputs!$D$7))</f>
        <v>425039.986358442</v>
      </c>
      <c r="I665" s="0" t="n">
        <f aca="false">12*Inputs!$B$8*(MIN(1,$H$52*$C665)*(ic*Inputs!$C$8+pT-cost_acc-cost_wd*Inputs!$E$8-cost_fx*Inputs!$D$8-cost_ins)+(1-MIN(1,$H$52*$C665))*(1-MIN(1,Inputs!$G$8*$D665)*churn_nonbuyers)*(ic*Inputs!$C$8+fee_wd*Inputs!$E$8*(1-$B665)+fee_fx*Inputs!$D$8-cost_acc-cost_wd*Inputs!$E$8*(1-$B665)-cost_fx*Inputs!$D$8))</f>
        <v>151325.25408</v>
      </c>
      <c r="J665" s="0" t="n">
        <f aca="false">G665+H665+I665-fixed</f>
        <v>98502.9125820334</v>
      </c>
      <c r="K665" s="0" t="n">
        <f aca="false">12*Inputs!$B$6*(1-MIN(1,Inputs!$G$6*$D665)*churn_nonbuyers)*(ic*Inputs!$C$6+fee_wd*Inputs!$E$6*(1-$B665)+fee_fx*Inputs!$D$6-cost_acc-cost_wd*Inputs!$E$6*(1-$B665)-cost_fx*Inputs!$D$6)</f>
        <v>161837.942921842</v>
      </c>
      <c r="L665" s="0" t="n">
        <f aca="false">12*Inputs!$B$7*(1-MIN(1,Inputs!$G$7*$D665)*churn_nonbuyers)*(ic*Inputs!$C$7+fee_wd*Inputs!$E$7*(1-$B665)+fee_fx*Inputs!$D$7-cost_acc-cost_wd*Inputs!$E$7*(1-$B665)-cost_fx*Inputs!$D$7)</f>
        <v>359735.633017105</v>
      </c>
      <c r="M665" s="0" t="n">
        <f aca="false">12*Inputs!$B$8*(1-MIN(1,Inputs!$G$8*$D665)*churn_nonbuyers)*(ic*Inputs!$C$8+fee_wd*Inputs!$E$8*(1-$B665)+fee_fx*Inputs!$D$8-cost_acc-cost_wd*Inputs!$E$8*(1-$B665)-cost_fx*Inputs!$D$8)</f>
        <v>0</v>
      </c>
      <c r="N665" s="0" t="n">
        <f aca="false">K665+L665+I665-fixed</f>
        <v>-27101.1699810535</v>
      </c>
      <c r="O665" s="0" t="n">
        <f aca="false">K665+L665+M665-fixed</f>
        <v>-178426.424061053</v>
      </c>
      <c r="P665" s="0" t="n">
        <f aca="false">12*Inputs!$B$6*(1-MIN(1,Inputs!$F$6*$D665))*(ic*Inputs!$C$6+flat_fee-cost_acc-cost_wd*Inputs!$E$6*$E665-cost_fx*Inputs!$D$6)+12*Inputs!$B$7*(1-MIN(1,Inputs!$F$7*$D665))*(ic*Inputs!$C$7+flat_fee-cost_acc-cost_wd*Inputs!$E$7*$E665-cost_fx*Inputs!$D$7)+12*Inputs!$B$8*(1-MIN(1,Inputs!$F$8*$D665))*(ic*Inputs!$C$8+flat_fee-cost_acc-cost_wd*Inputs!$E$8*$E665-cost_fx*Inputs!$D$8)-fixed</f>
        <v>-206476.64447872</v>
      </c>
    </row>
    <row r="666" customFormat="false" ht="15" hidden="false" customHeight="false" outlineLevel="0" collapsed="false">
      <c r="A666" s="0" t="n">
        <v>601</v>
      </c>
      <c r="B666" s="0" t="n">
        <v>0.163928</v>
      </c>
      <c r="C666" s="0" t="n">
        <v>1.045235</v>
      </c>
      <c r="D666" s="0" t="n">
        <v>0.837814</v>
      </c>
      <c r="E666" s="0" t="n">
        <v>1.168587</v>
      </c>
      <c r="F666" s="0" t="n">
        <v>0.383834</v>
      </c>
      <c r="G666" s="0" t="n">
        <f aca="false">12*Inputs!$B$6*(MIN(1,$H$50*$C666)*(ic*Inputs!$C$6+pS+fee_fx*Inputs!$D$6-cost_acc-cost_wd*Inputs!$E$6*$E666-cost_fx*Inputs!$D$6-$F666)+(1-MIN(1,$H$50*$C666))*(1-MIN(1,Inputs!$G$6*$D666)*churn_nonbuyers)*(ic*Inputs!$C$6+fee_wd*Inputs!$E$6*(1-$B666)+fee_fx*Inputs!$D$6-cost_acc-cost_wd*Inputs!$E$6*(1-$B666)-cost_fx*Inputs!$D$6))</f>
        <v>219796.614427989</v>
      </c>
      <c r="H666" s="0" t="n">
        <f aca="false">12*Inputs!$B$7*(MIN(1,$H$51*$C666)*(ic*Inputs!$C$7+pE+fee_fx*Inputs!$D$7-cost_acc-cost_wd*Inputs!$E$7*$E666-cost_fx*Inputs!$D$7-$F666)+(1-MIN(1,$H$51*$C666))*(1-MIN(1,Inputs!$G$7*$D666)*churn_nonbuyers)*(ic*Inputs!$C$7+fee_wd*Inputs!$E$7*(1-$B666)+fee_fx*Inputs!$D$7-cost_acc-cost_wd*Inputs!$E$7*(1-$B666)-cost_fx*Inputs!$D$7))</f>
        <v>400106.650840223</v>
      </c>
      <c r="I666" s="0" t="n">
        <f aca="false">12*Inputs!$B$8*(MIN(1,$H$52*$C666)*(ic*Inputs!$C$8+pT-cost_acc-cost_wd*Inputs!$E$8-cost_fx*Inputs!$D$8-cost_ins)+(1-MIN(1,$H$52*$C666))*(1-MIN(1,Inputs!$G$8*$D666)*churn_nonbuyers)*(ic*Inputs!$C$8+fee_wd*Inputs!$E$8*(1-$B666)+fee_fx*Inputs!$D$8-cost_acc-cost_wd*Inputs!$E$8*(1-$B666)-cost_fx*Inputs!$D$8))</f>
        <v>186010.143654585</v>
      </c>
      <c r="J666" s="0" t="n">
        <f aca="false">G666+H666+I666-fixed</f>
        <v>105913.408922797</v>
      </c>
      <c r="K666" s="0" t="n">
        <f aca="false">12*Inputs!$B$6*(1-MIN(1,Inputs!$G$6*$D666)*churn_nonbuyers)*(ic*Inputs!$C$6+fee_wd*Inputs!$E$6*(1-$B666)+fee_fx*Inputs!$D$6-cost_acc-cost_wd*Inputs!$E$6*(1-$B666)-cost_fx*Inputs!$D$6)</f>
        <v>170538.059328422</v>
      </c>
      <c r="L666" s="0" t="n">
        <f aca="false">12*Inputs!$B$7*(1-MIN(1,Inputs!$G$7*$D666)*churn_nonbuyers)*(ic*Inputs!$C$7+fee_wd*Inputs!$E$7*(1-$B666)+fee_fx*Inputs!$D$7-cost_acc-cost_wd*Inputs!$E$7*(1-$B666)-cost_fx*Inputs!$D$7)</f>
        <v>370053.483725054</v>
      </c>
      <c r="M666" s="0" t="n">
        <f aca="false">12*Inputs!$B$8*(1-MIN(1,Inputs!$G$8*$D666)*churn_nonbuyers)*(ic*Inputs!$C$8+fee_wd*Inputs!$E$8*(1-$B666)+fee_fx*Inputs!$D$8-cost_acc-cost_wd*Inputs!$E$8*(1-$B666)-cost_fx*Inputs!$D$8)</f>
        <v>131722.376705971</v>
      </c>
      <c r="N666" s="0" t="n">
        <f aca="false">K666+L666+I666-fixed</f>
        <v>26601.686708061</v>
      </c>
      <c r="O666" s="0" t="n">
        <f aca="false">K666+L666+M666-fixed</f>
        <v>-27686.0802405529</v>
      </c>
      <c r="P666" s="0" t="n">
        <f aca="false">12*Inputs!$B$6*(1-MIN(1,Inputs!$F$6*$D666))*(ic*Inputs!$C$6+flat_fee-cost_acc-cost_wd*Inputs!$E$6*$E666-cost_fx*Inputs!$D$6)+12*Inputs!$B$7*(1-MIN(1,Inputs!$F$7*$D666))*(ic*Inputs!$C$7+flat_fee-cost_acc-cost_wd*Inputs!$E$7*$E666-cost_fx*Inputs!$D$7)+12*Inputs!$B$8*(1-MIN(1,Inputs!$F$8*$D666))*(ic*Inputs!$C$8+flat_fee-cost_acc-cost_wd*Inputs!$E$8*$E666-cost_fx*Inputs!$D$8)-fixed</f>
        <v>82541.45432432</v>
      </c>
    </row>
    <row r="667" customFormat="false" ht="15" hidden="false" customHeight="false" outlineLevel="0" collapsed="false">
      <c r="A667" s="0" t="n">
        <v>602</v>
      </c>
      <c r="B667" s="0" t="n">
        <v>0.235905</v>
      </c>
      <c r="C667" s="0" t="n">
        <v>1.067522</v>
      </c>
      <c r="D667" s="0" t="n">
        <v>0.818845</v>
      </c>
      <c r="E667" s="0" t="n">
        <v>1.076627</v>
      </c>
      <c r="F667" s="0" t="n">
        <v>0.073858</v>
      </c>
      <c r="G667" s="0" t="n">
        <f aca="false">12*Inputs!$B$6*(MIN(1,$H$50*$C667)*(ic*Inputs!$C$6+pS+fee_fx*Inputs!$D$6-cost_acc-cost_wd*Inputs!$E$6*$E667-cost_fx*Inputs!$D$6-$F667)+(1-MIN(1,$H$50*$C667))*(1-MIN(1,Inputs!$G$6*$D667)*churn_nonbuyers)*(ic*Inputs!$C$6+fee_wd*Inputs!$E$6*(1-$B667)+fee_fx*Inputs!$D$6-cost_acc-cost_wd*Inputs!$E$6*(1-$B667)-cost_fx*Inputs!$D$6))</f>
        <v>221795.817947381</v>
      </c>
      <c r="H667" s="0" t="n">
        <f aca="false">12*Inputs!$B$7*(MIN(1,$H$51*$C667)*(ic*Inputs!$C$7+pE+fee_fx*Inputs!$D$7-cost_acc-cost_wd*Inputs!$E$7*$E667-cost_fx*Inputs!$D$7-$F667)+(1-MIN(1,$H$51*$C667))*(1-MIN(1,Inputs!$G$7*$D667)*churn_nonbuyers)*(ic*Inputs!$C$7+fee_wd*Inputs!$E$7*(1-$B667)+fee_fx*Inputs!$D$7-cost_acc-cost_wd*Inputs!$E$7*(1-$B667)-cost_fx*Inputs!$D$7))</f>
        <v>425447.552601621</v>
      </c>
      <c r="I667" s="0" t="n">
        <f aca="false">12*Inputs!$B$8*(MIN(1,$H$52*$C667)*(ic*Inputs!$C$8+pT-cost_acc-cost_wd*Inputs!$E$8-cost_fx*Inputs!$D$8-cost_ins)+(1-MIN(1,$H$52*$C667))*(1-MIN(1,Inputs!$G$8*$D667)*churn_nonbuyers)*(ic*Inputs!$C$8+fee_wd*Inputs!$E$8*(1-$B667)+fee_fx*Inputs!$D$8-cost_acc-cost_wd*Inputs!$E$8*(1-$B667)-cost_fx*Inputs!$D$8))</f>
        <v>187863.971429826</v>
      </c>
      <c r="J667" s="0" t="n">
        <f aca="false">G667+H667+I667-fixed</f>
        <v>135107.341978828</v>
      </c>
      <c r="K667" s="0" t="n">
        <f aca="false">12*Inputs!$B$6*(1-MIN(1,Inputs!$G$6*$D667)*churn_nonbuyers)*(ic*Inputs!$C$6+fee_wd*Inputs!$E$6*(1-$B667)+fee_fx*Inputs!$D$6-cost_acc-cost_wd*Inputs!$E$6*(1-$B667)-cost_fx*Inputs!$D$6)</f>
        <v>160766.54373402</v>
      </c>
      <c r="L667" s="0" t="n">
        <f aca="false">12*Inputs!$B$7*(1-MIN(1,Inputs!$G$7*$D667)*churn_nonbuyers)*(ic*Inputs!$C$7+fee_wd*Inputs!$E$7*(1-$B667)+fee_fx*Inputs!$D$7-cost_acc-cost_wd*Inputs!$E$7*(1-$B667)-cost_fx*Inputs!$D$7)</f>
        <v>360159.423680412</v>
      </c>
      <c r="M667" s="0" t="n">
        <f aca="false">12*Inputs!$B$8*(1-MIN(1,Inputs!$G$8*$D667)*churn_nonbuyers)*(ic*Inputs!$C$8+fee_wd*Inputs!$E$8*(1-$B667)+fee_fx*Inputs!$D$8-cost_acc-cost_wd*Inputs!$E$8*(1-$B667)-cost_fx*Inputs!$D$8)</f>
        <v>134477.35395876</v>
      </c>
      <c r="N667" s="0" t="n">
        <f aca="false">K667+L667+I667-fixed</f>
        <v>8789.93884425762</v>
      </c>
      <c r="O667" s="0" t="n">
        <f aca="false">K667+L667+M667-fixed</f>
        <v>-44596.6786268081</v>
      </c>
      <c r="P667" s="0" t="n">
        <f aca="false">12*Inputs!$B$6*(1-MIN(1,Inputs!$F$6*$D667))*(ic*Inputs!$C$6+flat_fee-cost_acc-cost_wd*Inputs!$E$6*$E667-cost_fx*Inputs!$D$6)+12*Inputs!$B$7*(1-MIN(1,Inputs!$F$7*$D667))*(ic*Inputs!$C$7+flat_fee-cost_acc-cost_wd*Inputs!$E$7*$E667-cost_fx*Inputs!$D$7)+12*Inputs!$B$8*(1-MIN(1,Inputs!$F$8*$D667))*(ic*Inputs!$C$8+flat_fee-cost_acc-cost_wd*Inputs!$E$8*$E667-cost_fx*Inputs!$D$8)-fixed</f>
        <v>136195.9854356</v>
      </c>
    </row>
    <row r="668" customFormat="false" ht="15" hidden="false" customHeight="false" outlineLevel="0" collapsed="false">
      <c r="A668" s="0" t="n">
        <v>603</v>
      </c>
      <c r="B668" s="0" t="n">
        <v>0.233936</v>
      </c>
      <c r="C668" s="0" t="n">
        <v>0.787918</v>
      </c>
      <c r="D668" s="0" t="n">
        <v>0.873523</v>
      </c>
      <c r="E668" s="0" t="n">
        <v>1.241888</v>
      </c>
      <c r="F668" s="0" t="n">
        <v>0.150422</v>
      </c>
      <c r="G668" s="0" t="n">
        <f aca="false">12*Inputs!$B$6*(MIN(1,$H$50*$C668)*(ic*Inputs!$C$6+pS+fee_fx*Inputs!$D$6-cost_acc-cost_wd*Inputs!$E$6*$E668-cost_fx*Inputs!$D$6-$F668)+(1-MIN(1,$H$50*$C668))*(1-MIN(1,Inputs!$G$6*$D668)*churn_nonbuyers)*(ic*Inputs!$C$6+fee_wd*Inputs!$E$6*(1-$B668)+fee_fx*Inputs!$D$6-cost_acc-cost_wd*Inputs!$E$6*(1-$B668)-cost_fx*Inputs!$D$6))</f>
        <v>201245.771513428</v>
      </c>
      <c r="H668" s="0" t="n">
        <f aca="false">12*Inputs!$B$7*(MIN(1,$H$51*$C668)*(ic*Inputs!$C$7+pE+fee_fx*Inputs!$D$7-cost_acc-cost_wd*Inputs!$E$7*$E668-cost_fx*Inputs!$D$7-$F668)+(1-MIN(1,$H$51*$C668))*(1-MIN(1,Inputs!$G$7*$D668)*churn_nonbuyers)*(ic*Inputs!$C$7+fee_wd*Inputs!$E$7*(1-$B668)+fee_fx*Inputs!$D$7-cost_acc-cost_wd*Inputs!$E$7*(1-$B668)-cost_fx*Inputs!$D$7))</f>
        <v>389646.455819058</v>
      </c>
      <c r="I668" s="0" t="n">
        <f aca="false">12*Inputs!$B$8*(MIN(1,$H$52*$C668)*(ic*Inputs!$C$8+pT-cost_acc-cost_wd*Inputs!$E$8-cost_fx*Inputs!$D$8-cost_ins)+(1-MIN(1,$H$52*$C668))*(1-MIN(1,Inputs!$G$8*$D668)*churn_nonbuyers)*(ic*Inputs!$C$8+fee_wd*Inputs!$E$8*(1-$B668)+fee_fx*Inputs!$D$8-cost_acc-cost_wd*Inputs!$E$8*(1-$B668)-cost_fx*Inputs!$D$8))</f>
        <v>168489.344252536</v>
      </c>
      <c r="J668" s="0" t="n">
        <f aca="false">G668+H668+I668-fixed</f>
        <v>59381.5715850224</v>
      </c>
      <c r="K668" s="0" t="n">
        <f aca="false">12*Inputs!$B$6*(1-MIN(1,Inputs!$G$6*$D668)*churn_nonbuyers)*(ic*Inputs!$C$6+fee_wd*Inputs!$E$6*(1-$B668)+fee_fx*Inputs!$D$6-cost_acc-cost_wd*Inputs!$E$6*(1-$B668)-cost_fx*Inputs!$D$6)</f>
        <v>160579.413191002</v>
      </c>
      <c r="L668" s="0" t="n">
        <f aca="false">12*Inputs!$B$7*(1-MIN(1,Inputs!$G$7*$D668)*churn_nonbuyers)*(ic*Inputs!$C$7+fee_wd*Inputs!$E$7*(1-$B668)+fee_fx*Inputs!$D$7-cost_acc-cost_wd*Inputs!$E$7*(1-$B668)-cost_fx*Inputs!$D$7)</f>
        <v>359829.867210601</v>
      </c>
      <c r="M668" s="0" t="n">
        <f aca="false">12*Inputs!$B$8*(1-MIN(1,Inputs!$G$8*$D668)*churn_nonbuyers)*(ic*Inputs!$C$8+fee_wd*Inputs!$E$8*(1-$B668)+fee_fx*Inputs!$D$8-cost_acc-cost_wd*Inputs!$E$8*(1-$B668)-cost_fx*Inputs!$D$8)</f>
        <v>122454.645771341</v>
      </c>
      <c r="N668" s="0" t="n">
        <f aca="false">K668+L668+I668-fixed</f>
        <v>-11101.3753458608</v>
      </c>
      <c r="O668" s="0" t="n">
        <f aca="false">K668+L668+M668-fixed</f>
        <v>-57136.0738270566</v>
      </c>
      <c r="P668" s="0" t="n">
        <f aca="false">12*Inputs!$B$6*(1-MIN(1,Inputs!$F$6*$D668))*(ic*Inputs!$C$6+flat_fee-cost_acc-cost_wd*Inputs!$E$6*$E668-cost_fx*Inputs!$D$6)+12*Inputs!$B$7*(1-MIN(1,Inputs!$F$7*$D668))*(ic*Inputs!$C$7+flat_fee-cost_acc-cost_wd*Inputs!$E$7*$E668-cost_fx*Inputs!$D$7)+12*Inputs!$B$8*(1-MIN(1,Inputs!$F$8*$D668))*(ic*Inputs!$C$8+flat_fee-cost_acc-cost_wd*Inputs!$E$8*$E668-cost_fx*Inputs!$D$8)-fixed</f>
        <v>29957.92119776</v>
      </c>
    </row>
    <row r="669" customFormat="false" ht="15" hidden="false" customHeight="false" outlineLevel="0" collapsed="false">
      <c r="A669" s="0" t="n">
        <v>604</v>
      </c>
      <c r="B669" s="0" t="n">
        <v>0.347803</v>
      </c>
      <c r="C669" s="0" t="n">
        <v>0.930036</v>
      </c>
      <c r="D669" s="0" t="n">
        <v>1.511624</v>
      </c>
      <c r="E669" s="0" t="n">
        <v>1.287081</v>
      </c>
      <c r="F669" s="0" t="n">
        <v>0.040733</v>
      </c>
      <c r="G669" s="0" t="n">
        <f aca="false">12*Inputs!$B$6*(MIN(1,$H$50*$C669)*(ic*Inputs!$C$6+pS+fee_fx*Inputs!$D$6-cost_acc-cost_wd*Inputs!$E$6*$E669-cost_fx*Inputs!$D$6-$F669)+(1-MIN(1,$H$50*$C669))*(1-MIN(1,Inputs!$G$6*$D669)*churn_nonbuyers)*(ic*Inputs!$C$6+fee_wd*Inputs!$E$6*(1-$B669)+fee_fx*Inputs!$D$6-cost_acc-cost_wd*Inputs!$E$6*(1-$B669)-cost_fx*Inputs!$D$6))</f>
        <v>190974.37688762</v>
      </c>
      <c r="H669" s="0" t="n">
        <f aca="false">12*Inputs!$B$7*(MIN(1,$H$51*$C669)*(ic*Inputs!$C$7+pE+fee_fx*Inputs!$D$7-cost_acc-cost_wd*Inputs!$E$7*$E669-cost_fx*Inputs!$D$7-$F669)+(1-MIN(1,$H$51*$C669))*(1-MIN(1,Inputs!$G$7*$D669)*churn_nonbuyers)*(ic*Inputs!$C$7+fee_wd*Inputs!$E$7*(1-$B669)+fee_fx*Inputs!$D$7-cost_acc-cost_wd*Inputs!$E$7*(1-$B669)-cost_fx*Inputs!$D$7))</f>
        <v>381786.433670328</v>
      </c>
      <c r="I669" s="0" t="n">
        <f aca="false">12*Inputs!$B$8*(MIN(1,$H$52*$C669)*(ic*Inputs!$C$8+pT-cost_acc-cost_wd*Inputs!$E$8-cost_fx*Inputs!$D$8-cost_ins)+(1-MIN(1,$H$52*$C669))*(1-MIN(1,Inputs!$G$8*$D669)*churn_nonbuyers)*(ic*Inputs!$C$8+fee_wd*Inputs!$E$8*(1-$B669)+fee_fx*Inputs!$D$8-cost_acc-cost_wd*Inputs!$E$8*(1-$B669)-cost_fx*Inputs!$D$8))</f>
        <v>134059.109184</v>
      </c>
      <c r="J669" s="0" t="n">
        <f aca="false">G669+H669+I669-fixed</f>
        <v>6819.91974194767</v>
      </c>
      <c r="K669" s="0" t="n">
        <f aca="false">12*Inputs!$B$6*(1-MIN(1,Inputs!$G$6*$D669)*churn_nonbuyers)*(ic*Inputs!$C$6+fee_wd*Inputs!$E$6*(1-$B669)+fee_fx*Inputs!$D$6-cost_acc-cost_wd*Inputs!$E$6*(1-$B669)-cost_fx*Inputs!$D$6)</f>
        <v>140064.579086918</v>
      </c>
      <c r="L669" s="0" t="n">
        <f aca="false">12*Inputs!$B$7*(1-MIN(1,Inputs!$G$7*$D669)*churn_nonbuyers)*(ic*Inputs!$C$7+fee_wd*Inputs!$E$7*(1-$B669)+fee_fx*Inputs!$D$7-cost_acc-cost_wd*Inputs!$E$7*(1-$B669)-cost_fx*Inputs!$D$7)</f>
        <v>337102.992700151</v>
      </c>
      <c r="M669" s="0" t="n">
        <f aca="false">12*Inputs!$B$8*(1-MIN(1,Inputs!$G$8*$D669)*churn_nonbuyers)*(ic*Inputs!$C$8+fee_wd*Inputs!$E$8*(1-$B669)+fee_fx*Inputs!$D$8-cost_acc-cost_wd*Inputs!$E$8*(1-$B669)-cost_fx*Inputs!$D$8)</f>
        <v>0</v>
      </c>
      <c r="N669" s="0" t="n">
        <f aca="false">K669+L669+I669-fixed</f>
        <v>-88773.3190289305</v>
      </c>
      <c r="O669" s="0" t="n">
        <f aca="false">K669+L669+M669-fixed</f>
        <v>-222832.42821293</v>
      </c>
      <c r="P669" s="0" t="n">
        <f aca="false">12*Inputs!$B$6*(1-MIN(1,Inputs!$F$6*$D669))*(ic*Inputs!$C$6+flat_fee-cost_acc-cost_wd*Inputs!$E$6*$E669-cost_fx*Inputs!$D$6)+12*Inputs!$B$7*(1-MIN(1,Inputs!$F$7*$D669))*(ic*Inputs!$C$7+flat_fee-cost_acc-cost_wd*Inputs!$E$7*$E669-cost_fx*Inputs!$D$7)+12*Inputs!$B$8*(1-MIN(1,Inputs!$F$8*$D669))*(ic*Inputs!$C$8+flat_fee-cost_acc-cost_wd*Inputs!$E$8*$E669-cost_fx*Inputs!$D$8)-fixed</f>
        <v>-306815.48398144</v>
      </c>
    </row>
    <row r="670" customFormat="false" ht="15" hidden="false" customHeight="false" outlineLevel="0" collapsed="false">
      <c r="A670" s="0" t="n">
        <v>605</v>
      </c>
      <c r="B670" s="0" t="n">
        <v>0.315633</v>
      </c>
      <c r="C670" s="0" t="n">
        <v>0.728309</v>
      </c>
      <c r="D670" s="0" t="n">
        <v>1.049105</v>
      </c>
      <c r="E670" s="0" t="n">
        <v>1.214364</v>
      </c>
      <c r="F670" s="0" t="n">
        <v>0.151708</v>
      </c>
      <c r="G670" s="0" t="n">
        <f aca="false">12*Inputs!$B$6*(MIN(1,$H$50*$C670)*(ic*Inputs!$C$6+pS+fee_fx*Inputs!$D$6-cost_acc-cost_wd*Inputs!$E$6*$E670-cost_fx*Inputs!$D$6-$F670)+(1-MIN(1,$H$50*$C670))*(1-MIN(1,Inputs!$G$6*$D670)*churn_nonbuyers)*(ic*Inputs!$C$6+fee_wd*Inputs!$E$6*(1-$B670)+fee_fx*Inputs!$D$6-cost_acc-cost_wd*Inputs!$E$6*(1-$B670)-cost_fx*Inputs!$D$6))</f>
        <v>186723.476242823</v>
      </c>
      <c r="H670" s="0" t="n">
        <f aca="false">12*Inputs!$B$7*(MIN(1,$H$51*$C670)*(ic*Inputs!$C$7+pE+fee_fx*Inputs!$D$7-cost_acc-cost_wd*Inputs!$E$7*$E670-cost_fx*Inputs!$D$7-$F670)+(1-MIN(1,$H$51*$C670))*(1-MIN(1,Inputs!$G$7*$D670)*churn_nonbuyers)*(ic*Inputs!$C$7+fee_wd*Inputs!$E$7*(1-$B670)+fee_fx*Inputs!$D$7-cost_acc-cost_wd*Inputs!$E$7*(1-$B670)-cost_fx*Inputs!$D$7))</f>
        <v>380191.966119433</v>
      </c>
      <c r="I670" s="0" t="n">
        <f aca="false">12*Inputs!$B$8*(MIN(1,$H$52*$C670)*(ic*Inputs!$C$8+pT-cost_acc-cost_wd*Inputs!$E$8-cost_fx*Inputs!$D$8-cost_ins)+(1-MIN(1,$H$52*$C670))*(1-MIN(1,Inputs!$G$8*$D670)*churn_nonbuyers)*(ic*Inputs!$C$8+fee_wd*Inputs!$E$8*(1-$B670)+fee_fx*Inputs!$D$8-cost_acc-cost_wd*Inputs!$E$8*(1-$B670)-cost_fx*Inputs!$D$8))</f>
        <v>145507.871705011</v>
      </c>
      <c r="J670" s="0" t="n">
        <f aca="false">G670+H670+I670-fixed</f>
        <v>12423.3140672666</v>
      </c>
      <c r="K670" s="0" t="n">
        <f aca="false">12*Inputs!$B$6*(1-MIN(1,Inputs!$G$6*$D670)*churn_nonbuyers)*(ic*Inputs!$C$6+fee_wd*Inputs!$E$6*(1-$B670)+fee_fx*Inputs!$D$6-cost_acc-cost_wd*Inputs!$E$6*(1-$B670)-cost_fx*Inputs!$D$6)</f>
        <v>147958.021140948</v>
      </c>
      <c r="L670" s="0" t="n">
        <f aca="false">12*Inputs!$B$7*(1-MIN(1,Inputs!$G$7*$D670)*churn_nonbuyers)*(ic*Inputs!$C$7+fee_wd*Inputs!$E$7*(1-$B670)+fee_fx*Inputs!$D$7-cost_acc-cost_wd*Inputs!$E$7*(1-$B670)-cost_fx*Inputs!$D$7)</f>
        <v>346489.364844569</v>
      </c>
      <c r="M670" s="0" t="n">
        <f aca="false">12*Inputs!$B$8*(1-MIN(1,Inputs!$G$8*$D670)*churn_nonbuyers)*(ic*Inputs!$C$8+fee_wd*Inputs!$E$8*(1-$B670)+fee_fx*Inputs!$D$8-cost_acc-cost_wd*Inputs!$E$8*(1-$B670)-cost_fx*Inputs!$D$8)</f>
        <v>82676.146124424</v>
      </c>
      <c r="N670" s="0" t="n">
        <f aca="false">K670+L670+I670-fixed</f>
        <v>-60044.7423094723</v>
      </c>
      <c r="O670" s="0" t="n">
        <f aca="false">K670+L670+M670-fixed</f>
        <v>-122876.467890059</v>
      </c>
      <c r="P670" s="0" t="n">
        <f aca="false">12*Inputs!$B$6*(1-MIN(1,Inputs!$F$6*$D670))*(ic*Inputs!$C$6+flat_fee-cost_acc-cost_wd*Inputs!$E$6*$E670-cost_fx*Inputs!$D$6)+12*Inputs!$B$7*(1-MIN(1,Inputs!$F$7*$D670))*(ic*Inputs!$C$7+flat_fee-cost_acc-cost_wd*Inputs!$E$7*$E670-cost_fx*Inputs!$D$7)+12*Inputs!$B$8*(1-MIN(1,Inputs!$F$8*$D670))*(ic*Inputs!$C$8+flat_fee-cost_acc-cost_wd*Inputs!$E$8*$E670-cost_fx*Inputs!$D$8)-fixed</f>
        <v>-47298.6098272</v>
      </c>
    </row>
    <row r="671" customFormat="false" ht="15" hidden="false" customHeight="false" outlineLevel="0" collapsed="false">
      <c r="A671" s="0" t="n">
        <v>606</v>
      </c>
      <c r="B671" s="0" t="n">
        <v>0.27376</v>
      </c>
      <c r="C671" s="0" t="n">
        <v>0.710682</v>
      </c>
      <c r="D671" s="0" t="n">
        <v>1.144445</v>
      </c>
      <c r="E671" s="0" t="n">
        <v>1.108173</v>
      </c>
      <c r="F671" s="0" t="n">
        <v>0.112177</v>
      </c>
      <c r="G671" s="0" t="n">
        <f aca="false">12*Inputs!$B$6*(MIN(1,$H$50*$C671)*(ic*Inputs!$C$6+pS+fee_fx*Inputs!$D$6-cost_acc-cost_wd*Inputs!$E$6*$E671-cost_fx*Inputs!$D$6-$F671)+(1-MIN(1,$H$50*$C671))*(1-MIN(1,Inputs!$G$6*$D671)*churn_nonbuyers)*(ic*Inputs!$C$6+fee_wd*Inputs!$E$6*(1-$B671)+fee_fx*Inputs!$D$6-cost_acc-cost_wd*Inputs!$E$6*(1-$B671)-cost_fx*Inputs!$D$6))</f>
        <v>192830.755671238</v>
      </c>
      <c r="H671" s="0" t="n">
        <f aca="false">12*Inputs!$B$7*(MIN(1,$H$51*$C671)*(ic*Inputs!$C$7+pE+fee_fx*Inputs!$D$7-cost_acc-cost_wd*Inputs!$E$7*$E671-cost_fx*Inputs!$D$7-$F671)+(1-MIN(1,$H$51*$C671))*(1-MIN(1,Inputs!$G$7*$D671)*churn_nonbuyers)*(ic*Inputs!$C$7+fee_wd*Inputs!$E$7*(1-$B671)+fee_fx*Inputs!$D$7-cost_acc-cost_wd*Inputs!$E$7*(1-$B671)-cost_fx*Inputs!$D$7))</f>
        <v>393123.507232218</v>
      </c>
      <c r="I671" s="0" t="n">
        <f aca="false">12*Inputs!$B$8*(MIN(1,$H$52*$C671)*(ic*Inputs!$C$8+pT-cost_acc-cost_wd*Inputs!$E$8-cost_fx*Inputs!$D$8-cost_ins)+(1-MIN(1,$H$52*$C671))*(1-MIN(1,Inputs!$G$8*$D671)*churn_nonbuyers)*(ic*Inputs!$C$8+fee_wd*Inputs!$E$8*(1-$B671)+fee_fx*Inputs!$D$8-cost_acc-cost_wd*Inputs!$E$8*(1-$B671)-cost_fx*Inputs!$D$8))</f>
        <v>133749.571583851</v>
      </c>
      <c r="J671" s="0" t="n">
        <f aca="false">G671+H671+I671-fixed</f>
        <v>19703.8344873081</v>
      </c>
      <c r="K671" s="0" t="n">
        <f aca="false">12*Inputs!$B$6*(1-MIN(1,Inputs!$G$6*$D671)*churn_nonbuyers)*(ic*Inputs!$C$6+fee_wd*Inputs!$E$6*(1-$B671)+fee_fx*Inputs!$D$6-cost_acc-cost_wd*Inputs!$E$6*(1-$B671)-cost_fx*Inputs!$D$6)</f>
        <v>152898.33789504</v>
      </c>
      <c r="L671" s="0" t="n">
        <f aca="false">12*Inputs!$B$7*(1-MIN(1,Inputs!$G$7*$D671)*churn_nonbuyers)*(ic*Inputs!$C$7+fee_wd*Inputs!$E$7*(1-$B671)+fee_fx*Inputs!$D$7-cost_acc-cost_wd*Inputs!$E$7*(1-$B671)-cost_fx*Inputs!$D$7)</f>
        <v>351288.823377024</v>
      </c>
      <c r="M671" s="0" t="n">
        <f aca="false">12*Inputs!$B$8*(1-MIN(1,Inputs!$G$8*$D671)*churn_nonbuyers)*(ic*Inputs!$C$8+fee_wd*Inputs!$E$8*(1-$B671)+fee_fx*Inputs!$D$8-cost_acc-cost_wd*Inputs!$E$8*(1-$B671)-cost_fx*Inputs!$D$8)</f>
        <v>62303.7160435201</v>
      </c>
      <c r="N671" s="0" t="n">
        <f aca="false">K671+L671+I671-fixed</f>
        <v>-62063.2671440844</v>
      </c>
      <c r="O671" s="0" t="n">
        <f aca="false">K671+L671+M671-fixed</f>
        <v>-133509.122684416</v>
      </c>
      <c r="P671" s="0" t="n">
        <f aca="false">12*Inputs!$B$6*(1-MIN(1,Inputs!$F$6*$D671))*(ic*Inputs!$C$6+flat_fee-cost_acc-cost_wd*Inputs!$E$6*$E671-cost_fx*Inputs!$D$6)+12*Inputs!$B$7*(1-MIN(1,Inputs!$F$7*$D671))*(ic*Inputs!$C$7+flat_fee-cost_acc-cost_wd*Inputs!$E$7*$E671-cost_fx*Inputs!$D$7)+12*Inputs!$B$8*(1-MIN(1,Inputs!$F$8*$D671))*(ic*Inputs!$C$8+flat_fee-cost_acc-cost_wd*Inputs!$E$8*$E671-cost_fx*Inputs!$D$8)-fixed</f>
        <v>-53965.3042036</v>
      </c>
    </row>
    <row r="672" customFormat="false" ht="15" hidden="false" customHeight="false" outlineLevel="0" collapsed="false">
      <c r="A672" s="0" t="n">
        <v>607</v>
      </c>
      <c r="B672" s="0" t="n">
        <v>0.328548</v>
      </c>
      <c r="C672" s="0" t="n">
        <v>0.926399</v>
      </c>
      <c r="D672" s="0" t="n">
        <v>1.262348</v>
      </c>
      <c r="E672" s="0" t="n">
        <v>1.285109</v>
      </c>
      <c r="F672" s="0" t="n">
        <v>0.291656</v>
      </c>
      <c r="G672" s="0" t="n">
        <f aca="false">12*Inputs!$B$6*(MIN(1,$H$50*$C672)*(ic*Inputs!$C$6+pS+fee_fx*Inputs!$D$6-cost_acc-cost_wd*Inputs!$E$6*$E672-cost_fx*Inputs!$D$6-$F672)+(1-MIN(1,$H$50*$C672))*(1-MIN(1,Inputs!$G$6*$D672)*churn_nonbuyers)*(ic*Inputs!$C$6+fee_wd*Inputs!$E$6*(1-$B672)+fee_fx*Inputs!$D$6-cost_acc-cost_wd*Inputs!$E$6*(1-$B672)-cost_fx*Inputs!$D$6))</f>
        <v>189615.324033158</v>
      </c>
      <c r="H672" s="0" t="n">
        <f aca="false">12*Inputs!$B$7*(MIN(1,$H$51*$C672)*(ic*Inputs!$C$7+pE+fee_fx*Inputs!$D$7-cost_acc-cost_wd*Inputs!$E$7*$E672-cost_fx*Inputs!$D$7-$F672)+(1-MIN(1,$H$51*$C672))*(1-MIN(1,Inputs!$G$7*$D672)*churn_nonbuyers)*(ic*Inputs!$C$7+fee_wd*Inputs!$E$7*(1-$B672)+fee_fx*Inputs!$D$7-cost_acc-cost_wd*Inputs!$E$7*(1-$B672)-cost_fx*Inputs!$D$7))</f>
        <v>371774.084611757</v>
      </c>
      <c r="I672" s="0" t="n">
        <f aca="false">12*Inputs!$B$8*(MIN(1,$H$52*$C672)*(ic*Inputs!$C$8+pT-cost_acc-cost_wd*Inputs!$E$8-cost_fx*Inputs!$D$8-cost_ins)+(1-MIN(1,$H$52*$C672))*(1-MIN(1,Inputs!$G$8*$D672)*churn_nonbuyers)*(ic*Inputs!$C$8+fee_wd*Inputs!$E$8*(1-$B672)+fee_fx*Inputs!$D$8-cost_acc-cost_wd*Inputs!$E$8*(1-$B672)-cost_fx*Inputs!$D$8))</f>
        <v>146240.134867309</v>
      </c>
      <c r="J672" s="0" t="n">
        <f aca="false">G672+H672+I672-fixed</f>
        <v>7629.54351222375</v>
      </c>
      <c r="K672" s="0" t="n">
        <f aca="false">12*Inputs!$B$6*(1-MIN(1,Inputs!$G$6*$D672)*churn_nonbuyers)*(ic*Inputs!$C$6+fee_wd*Inputs!$E$6*(1-$B672)+fee_fx*Inputs!$D$6-cost_acc-cost_wd*Inputs!$E$6*(1-$B672)-cost_fx*Inputs!$D$6)</f>
        <v>144550.761917069</v>
      </c>
      <c r="L672" s="0" t="n">
        <f aca="false">12*Inputs!$B$7*(1-MIN(1,Inputs!$G$7*$D672)*churn_nonbuyers)*(ic*Inputs!$C$7+fee_wd*Inputs!$E$7*(1-$B672)+fee_fx*Inputs!$D$7-cost_acc-cost_wd*Inputs!$E$7*(1-$B672)-cost_fx*Inputs!$D$7)</f>
        <v>342411.411646241</v>
      </c>
      <c r="M672" s="0" t="n">
        <f aca="false">12*Inputs!$B$8*(1-MIN(1,Inputs!$G$8*$D672)*churn_nonbuyers)*(ic*Inputs!$C$8+fee_wd*Inputs!$E$8*(1-$B672)+fee_fx*Inputs!$D$8-cost_acc-cost_wd*Inputs!$E$8*(1-$B672)-cost_fx*Inputs!$D$8)</f>
        <v>36143.7531596544</v>
      </c>
      <c r="N672" s="0" t="n">
        <f aca="false">K672+L672+I672-fixed</f>
        <v>-66797.6915693809</v>
      </c>
      <c r="O672" s="0" t="n">
        <f aca="false">K672+L672+M672-fixed</f>
        <v>-176894.073277035</v>
      </c>
      <c r="P672" s="0" t="n">
        <f aca="false">12*Inputs!$B$6*(1-MIN(1,Inputs!$F$6*$D672))*(ic*Inputs!$C$6+flat_fee-cost_acc-cost_wd*Inputs!$E$6*$E672-cost_fx*Inputs!$D$6)+12*Inputs!$B$7*(1-MIN(1,Inputs!$F$7*$D672))*(ic*Inputs!$C$7+flat_fee-cost_acc-cost_wd*Inputs!$E$7*$E672-cost_fx*Inputs!$D$7)+12*Inputs!$B$8*(1-MIN(1,Inputs!$F$8*$D672))*(ic*Inputs!$C$8+flat_fee-cost_acc-cost_wd*Inputs!$E$8*$E672-cost_fx*Inputs!$D$8)-fixed</f>
        <v>-182689.00472032</v>
      </c>
    </row>
    <row r="673" customFormat="false" ht="15" hidden="false" customHeight="false" outlineLevel="0" collapsed="false">
      <c r="A673" s="0" t="n">
        <v>608</v>
      </c>
      <c r="B673" s="0" t="n">
        <v>0.187729</v>
      </c>
      <c r="C673" s="0" t="n">
        <v>1.068197</v>
      </c>
      <c r="D673" s="0" t="n">
        <v>0.649723</v>
      </c>
      <c r="E673" s="0" t="n">
        <v>1.199302</v>
      </c>
      <c r="F673" s="0" t="n">
        <v>0.135133</v>
      </c>
      <c r="G673" s="0" t="n">
        <f aca="false">12*Inputs!$B$6*(MIN(1,$H$50*$C673)*(ic*Inputs!$C$6+pS+fee_fx*Inputs!$D$6-cost_acc-cost_wd*Inputs!$E$6*$E673-cost_fx*Inputs!$D$6-$F673)+(1-MIN(1,$H$50*$C673))*(1-MIN(1,Inputs!$G$6*$D673)*churn_nonbuyers)*(ic*Inputs!$C$6+fee_wd*Inputs!$E$6*(1-$B673)+fee_fx*Inputs!$D$6-cost_acc-cost_wd*Inputs!$E$6*(1-$B673)-cost_fx*Inputs!$D$6))</f>
        <v>224741.92574462</v>
      </c>
      <c r="H673" s="0" t="n">
        <f aca="false">12*Inputs!$B$7*(MIN(1,$H$51*$C673)*(ic*Inputs!$C$7+pE+fee_fx*Inputs!$D$7-cost_acc-cost_wd*Inputs!$E$7*$E673-cost_fx*Inputs!$D$7-$F673)+(1-MIN(1,$H$51*$C673))*(1-MIN(1,Inputs!$G$7*$D673)*churn_nonbuyers)*(ic*Inputs!$C$7+fee_wd*Inputs!$E$7*(1-$B673)+fee_fx*Inputs!$D$7-cost_acc-cost_wd*Inputs!$E$7*(1-$B673)-cost_fx*Inputs!$D$7))</f>
        <v>411591.391695273</v>
      </c>
      <c r="I673" s="0" t="n">
        <f aca="false">12*Inputs!$B$8*(MIN(1,$H$52*$C673)*(ic*Inputs!$C$8+pT-cost_acc-cost_wd*Inputs!$E$8-cost_fx*Inputs!$D$8-cost_ins)+(1-MIN(1,$H$52*$C673))*(1-MIN(1,Inputs!$G$8*$D673)*churn_nonbuyers)*(ic*Inputs!$C$8+fee_wd*Inputs!$E$8*(1-$B673)+fee_fx*Inputs!$D$8-cost_acc-cost_wd*Inputs!$E$8*(1-$B673)-cost_fx*Inputs!$D$8))</f>
        <v>197625.25664658</v>
      </c>
      <c r="J673" s="0" t="n">
        <f aca="false">G673+H673+I673-fixed</f>
        <v>133958.574086474</v>
      </c>
      <c r="K673" s="0" t="n">
        <f aca="false">12*Inputs!$B$6*(1-MIN(1,Inputs!$G$6*$D673)*churn_nonbuyers)*(ic*Inputs!$C$6+fee_wd*Inputs!$E$6*(1-$B673)+fee_fx*Inputs!$D$6-cost_acc-cost_wd*Inputs!$E$6*(1-$B673)-cost_fx*Inputs!$D$6)</f>
        <v>168896.013473282</v>
      </c>
      <c r="L673" s="0" t="n">
        <f aca="false">12*Inputs!$B$7*(1-MIN(1,Inputs!$G$7*$D673)*churn_nonbuyers)*(ic*Inputs!$C$7+fee_wd*Inputs!$E$7*(1-$B673)+fee_fx*Inputs!$D$7-cost_acc-cost_wd*Inputs!$E$7*(1-$B673)-cost_fx*Inputs!$D$7)</f>
        <v>368834.89297997</v>
      </c>
      <c r="M673" s="0" t="n">
        <f aca="false">12*Inputs!$B$8*(1-MIN(1,Inputs!$G$8*$D673)*churn_nonbuyers)*(ic*Inputs!$C$8+fee_wd*Inputs!$E$8*(1-$B673)+fee_fx*Inputs!$D$8-cost_acc-cost_wd*Inputs!$E$8*(1-$B673)-cost_fx*Inputs!$D$8)</f>
        <v>173038.551088651</v>
      </c>
      <c r="N673" s="0" t="n">
        <f aca="false">K673+L673+I673-fixed</f>
        <v>35356.1630998324</v>
      </c>
      <c r="O673" s="0" t="n">
        <f aca="false">K673+L673+M673-fixed</f>
        <v>10769.457541903</v>
      </c>
      <c r="P673" s="0" t="n">
        <f aca="false">12*Inputs!$B$6*(1-MIN(1,Inputs!$F$6*$D673))*(ic*Inputs!$C$6+flat_fee-cost_acc-cost_wd*Inputs!$E$6*$E673-cost_fx*Inputs!$D$6)+12*Inputs!$B$7*(1-MIN(1,Inputs!$F$7*$D673))*(ic*Inputs!$C$7+flat_fee-cost_acc-cost_wd*Inputs!$E$7*$E673-cost_fx*Inputs!$D$7)+12*Inputs!$B$8*(1-MIN(1,Inputs!$F$8*$D673))*(ic*Inputs!$C$8+flat_fee-cost_acc-cost_wd*Inputs!$E$8*$E673-cost_fx*Inputs!$D$8)-fixed</f>
        <v>165149.92645904</v>
      </c>
    </row>
    <row r="674" customFormat="false" ht="15" hidden="false" customHeight="false" outlineLevel="0" collapsed="false">
      <c r="A674" s="0" t="n">
        <v>609</v>
      </c>
      <c r="B674" s="0" t="n">
        <v>0.198287</v>
      </c>
      <c r="C674" s="0" t="n">
        <v>1.030459</v>
      </c>
      <c r="D674" s="0" t="n">
        <v>1.511217</v>
      </c>
      <c r="E674" s="0" t="n">
        <v>1.097548</v>
      </c>
      <c r="F674" s="0" t="n">
        <v>0.11801</v>
      </c>
      <c r="G674" s="0" t="n">
        <f aca="false">12*Inputs!$B$6*(MIN(1,$H$50*$C674)*(ic*Inputs!$C$6+pS+fee_fx*Inputs!$D$6-cost_acc-cost_wd*Inputs!$E$6*$E674-cost_fx*Inputs!$D$6-$F674)+(1-MIN(1,$H$50*$C674))*(1-MIN(1,Inputs!$G$6*$D674)*churn_nonbuyers)*(ic*Inputs!$C$6+fee_wd*Inputs!$E$6*(1-$B674)+fee_fx*Inputs!$D$6-cost_acc-cost_wd*Inputs!$E$6*(1-$B674)-cost_fx*Inputs!$D$6))</f>
        <v>217402.157865873</v>
      </c>
      <c r="H674" s="0" t="n">
        <f aca="false">12*Inputs!$B$7*(MIN(1,$H$51*$C674)*(ic*Inputs!$C$7+pE+fee_fx*Inputs!$D$7-cost_acc-cost_wd*Inputs!$E$7*$E674-cost_fx*Inputs!$D$7-$F674)+(1-MIN(1,$H$51*$C674))*(1-MIN(1,Inputs!$G$7*$D674)*churn_nonbuyers)*(ic*Inputs!$C$7+fee_wd*Inputs!$E$7*(1-$B674)+fee_fx*Inputs!$D$7-cost_acc-cost_wd*Inputs!$E$7*(1-$B674)-cost_fx*Inputs!$D$7))</f>
        <v>416608.385747181</v>
      </c>
      <c r="I674" s="0" t="n">
        <f aca="false">12*Inputs!$B$8*(MIN(1,$H$52*$C674)*(ic*Inputs!$C$8+pT-cost_acc-cost_wd*Inputs!$E$8-cost_fx*Inputs!$D$8-cost_ins)+(1-MIN(1,$H$52*$C674))*(1-MIN(1,Inputs!$G$8*$D674)*churn_nonbuyers)*(ic*Inputs!$C$8+fee_wd*Inputs!$E$8*(1-$B674)+fee_fx*Inputs!$D$8-cost_acc-cost_wd*Inputs!$E$8*(1-$B674)-cost_fx*Inputs!$D$8))</f>
        <v>148534.482096</v>
      </c>
      <c r="J674" s="0" t="n">
        <f aca="false">G674+H674+I674-fixed</f>
        <v>82545.0257090535</v>
      </c>
      <c r="K674" s="0" t="n">
        <f aca="false">12*Inputs!$B$6*(1-MIN(1,Inputs!$G$6*$D674)*churn_nonbuyers)*(ic*Inputs!$C$6+fee_wd*Inputs!$E$6*(1-$B674)+fee_fx*Inputs!$D$6-cost_acc-cost_wd*Inputs!$E$6*(1-$B674)-cost_fx*Inputs!$D$6)</f>
        <v>159971.118374009</v>
      </c>
      <c r="L674" s="0" t="n">
        <f aca="false">12*Inputs!$B$7*(1-MIN(1,Inputs!$G$7*$D674)*churn_nonbuyers)*(ic*Inputs!$C$7+fee_wd*Inputs!$E$7*(1-$B674)+fee_fx*Inputs!$D$7-cost_acc-cost_wd*Inputs!$E$7*(1-$B674)-cost_fx*Inputs!$D$7)</f>
        <v>357661.499408405</v>
      </c>
      <c r="M674" s="0" t="n">
        <f aca="false">12*Inputs!$B$8*(1-MIN(1,Inputs!$G$8*$D674)*churn_nonbuyers)*(ic*Inputs!$C$8+fee_wd*Inputs!$E$8*(1-$B674)+fee_fx*Inputs!$D$8-cost_acc-cost_wd*Inputs!$E$8*(1-$B674)-cost_fx*Inputs!$D$8)</f>
        <v>0</v>
      </c>
      <c r="N674" s="0" t="n">
        <f aca="false">K674+L674+I674-fixed</f>
        <v>-33832.9001215858</v>
      </c>
      <c r="O674" s="0" t="n">
        <f aca="false">K674+L674+M674-fixed</f>
        <v>-182367.382217586</v>
      </c>
      <c r="P674" s="0" t="n">
        <f aca="false">12*Inputs!$B$6*(1-MIN(1,Inputs!$F$6*$D674))*(ic*Inputs!$C$6+flat_fee-cost_acc-cost_wd*Inputs!$E$6*$E674-cost_fx*Inputs!$D$6)+12*Inputs!$B$7*(1-MIN(1,Inputs!$F$7*$D674))*(ic*Inputs!$C$7+flat_fee-cost_acc-cost_wd*Inputs!$E$7*$E674-cost_fx*Inputs!$D$7)+12*Inputs!$B$8*(1-MIN(1,Inputs!$F$8*$D674))*(ic*Inputs!$C$8+flat_fee-cost_acc-cost_wd*Inputs!$E$8*$E674-cost_fx*Inputs!$D$8)-fixed</f>
        <v>-247989.94935616</v>
      </c>
    </row>
    <row r="675" customFormat="false" ht="15" hidden="false" customHeight="false" outlineLevel="0" collapsed="false">
      <c r="A675" s="0" t="n">
        <v>610</v>
      </c>
      <c r="B675" s="0" t="n">
        <v>0.424541</v>
      </c>
      <c r="C675" s="0" t="n">
        <v>0.963899</v>
      </c>
      <c r="D675" s="0" t="n">
        <v>0.828837</v>
      </c>
      <c r="E675" s="0" t="n">
        <v>1.147257</v>
      </c>
      <c r="F675" s="0" t="n">
        <v>0.218559</v>
      </c>
      <c r="G675" s="0" t="n">
        <f aca="false">12*Inputs!$B$6*(MIN(1,$H$50*$C675)*(ic*Inputs!$C$6+pS+fee_fx*Inputs!$D$6-cost_acc-cost_wd*Inputs!$E$6*$E675-cost_fx*Inputs!$D$6-$F675)+(1-MIN(1,$H$50*$C675))*(1-MIN(1,Inputs!$G$6*$D675)*churn_nonbuyers)*(ic*Inputs!$C$6+fee_wd*Inputs!$E$6*(1-$B675)+fee_fx*Inputs!$D$6-cost_acc-cost_wd*Inputs!$E$6*(1-$B675)-cost_fx*Inputs!$D$6))</f>
        <v>186982.328927615</v>
      </c>
      <c r="H675" s="0" t="n">
        <f aca="false">12*Inputs!$B$7*(MIN(1,$H$51*$C675)*(ic*Inputs!$C$7+pE+fee_fx*Inputs!$D$7-cost_acc-cost_wd*Inputs!$E$7*$E675-cost_fx*Inputs!$D$7-$F675)+(1-MIN(1,$H$51*$C675))*(1-MIN(1,Inputs!$G$7*$D675)*churn_nonbuyers)*(ic*Inputs!$C$7+fee_wd*Inputs!$E$7*(1-$B675)+fee_fx*Inputs!$D$7-cost_acc-cost_wd*Inputs!$E$7*(1-$B675)-cost_fx*Inputs!$D$7))</f>
        <v>386889.994729826</v>
      </c>
      <c r="I675" s="0" t="n">
        <f aca="false">12*Inputs!$B$8*(MIN(1,$H$52*$C675)*(ic*Inputs!$C$8+pT-cost_acc-cost_wd*Inputs!$E$8-cost_fx*Inputs!$D$8-cost_ins)+(1-MIN(1,$H$52*$C675))*(1-MIN(1,Inputs!$G$8*$D675)*churn_nonbuyers)*(ic*Inputs!$C$8+fee_wd*Inputs!$E$8*(1-$B675)+fee_fx*Inputs!$D$8-cost_acc-cost_wd*Inputs!$E$8*(1-$B675)-cost_fx*Inputs!$D$8))</f>
        <v>180728.553206801</v>
      </c>
      <c r="J675" s="0" t="n">
        <f aca="false">G675+H675+I675-fixed</f>
        <v>54600.8768642428</v>
      </c>
      <c r="K675" s="0" t="n">
        <f aca="false">12*Inputs!$B$6*(1-MIN(1,Inputs!$G$6*$D675)*churn_nonbuyers)*(ic*Inputs!$C$6+fee_wd*Inputs!$E$6*(1-$B675)+fee_fx*Inputs!$D$6-cost_acc-cost_wd*Inputs!$E$6*(1-$B675)-cost_fx*Inputs!$D$6)</f>
        <v>134644.921119482</v>
      </c>
      <c r="L675" s="0" t="n">
        <f aca="false">12*Inputs!$B$7*(1-MIN(1,Inputs!$G$7*$D675)*churn_nonbuyers)*(ic*Inputs!$C$7+fee_wd*Inputs!$E$7*(1-$B675)+fee_fx*Inputs!$D$7-cost_acc-cost_wd*Inputs!$E$7*(1-$B675)-cost_fx*Inputs!$D$7)</f>
        <v>333560.584895689</v>
      </c>
      <c r="M675" s="0" t="n">
        <f aca="false">12*Inputs!$B$8*(1-MIN(1,Inputs!$G$8*$D675)*churn_nonbuyers)*(ic*Inputs!$C$8+fee_wd*Inputs!$E$8*(1-$B675)+fee_fx*Inputs!$D$8-cost_acc-cost_wd*Inputs!$E$8*(1-$B675)-cost_fx*Inputs!$D$8)</f>
        <v>128472.363944251</v>
      </c>
      <c r="N675" s="0" t="n">
        <f aca="false">K675+L675+I675-fixed</f>
        <v>-51065.9407780268</v>
      </c>
      <c r="O675" s="0" t="n">
        <f aca="false">K675+L675+M675-fixed</f>
        <v>-103322.130040577</v>
      </c>
      <c r="P675" s="0" t="n">
        <f aca="false">12*Inputs!$B$6*(1-MIN(1,Inputs!$F$6*$D675))*(ic*Inputs!$C$6+flat_fee-cost_acc-cost_wd*Inputs!$E$6*$E675-cost_fx*Inputs!$D$6)+12*Inputs!$B$7*(1-MIN(1,Inputs!$F$7*$D675))*(ic*Inputs!$C$7+flat_fee-cost_acc-cost_wd*Inputs!$E$7*$E675-cost_fx*Inputs!$D$7)+12*Inputs!$B$8*(1-MIN(1,Inputs!$F$8*$D675))*(ic*Inputs!$C$8+flat_fee-cost_acc-cost_wd*Inputs!$E$8*$E675-cost_fx*Inputs!$D$8)-fixed</f>
        <v>97331.39629016</v>
      </c>
    </row>
    <row r="676" customFormat="false" ht="15" hidden="false" customHeight="false" outlineLevel="0" collapsed="false">
      <c r="A676" s="0" t="n">
        <v>611</v>
      </c>
      <c r="B676" s="0" t="n">
        <v>0.090241</v>
      </c>
      <c r="C676" s="0" t="n">
        <v>0.8001</v>
      </c>
      <c r="D676" s="0" t="n">
        <v>1.621693</v>
      </c>
      <c r="E676" s="0" t="n">
        <v>1.412111</v>
      </c>
      <c r="F676" s="0" t="n">
        <v>0.204207</v>
      </c>
      <c r="G676" s="0" t="n">
        <f aca="false">12*Inputs!$B$6*(MIN(1,$H$50*$C676)*(ic*Inputs!$C$6+pS+fee_fx*Inputs!$D$6-cost_acc-cost_wd*Inputs!$E$6*$E676-cost_fx*Inputs!$D$6-$F676)+(1-MIN(1,$H$50*$C676))*(1-MIN(1,Inputs!$G$6*$D676)*churn_nonbuyers)*(ic*Inputs!$C$6+fee_wd*Inputs!$E$6*(1-$B676)+fee_fx*Inputs!$D$6-cost_acc-cost_wd*Inputs!$E$6*(1-$B676)-cost_fx*Inputs!$D$6))</f>
        <v>209662.964173125</v>
      </c>
      <c r="H676" s="0" t="n">
        <f aca="false">12*Inputs!$B$7*(MIN(1,$H$51*$C676)*(ic*Inputs!$C$7+pE+fee_fx*Inputs!$D$7-cost_acc-cost_wd*Inputs!$E$7*$E676-cost_fx*Inputs!$D$7-$F676)+(1-MIN(1,$H$51*$C676))*(1-MIN(1,Inputs!$G$7*$D676)*churn_nonbuyers)*(ic*Inputs!$C$7+fee_wd*Inputs!$E$7*(1-$B676)+fee_fx*Inputs!$D$7-cost_acc-cost_wd*Inputs!$E$7*(1-$B676)-cost_fx*Inputs!$D$7))</f>
        <v>379684.8695284</v>
      </c>
      <c r="I676" s="0" t="n">
        <f aca="false">12*Inputs!$B$8*(MIN(1,$H$52*$C676)*(ic*Inputs!$C$8+pT-cost_acc-cost_wd*Inputs!$E$8-cost_fx*Inputs!$D$8-cost_ins)+(1-MIN(1,$H$52*$C676))*(1-MIN(1,Inputs!$G$8*$D676)*churn_nonbuyers)*(ic*Inputs!$C$8+fee_wd*Inputs!$E$8*(1-$B676)+fee_fx*Inputs!$D$8-cost_acc-cost_wd*Inputs!$E$8*(1-$B676)-cost_fx*Inputs!$D$8))</f>
        <v>115329.6144</v>
      </c>
      <c r="J676" s="0" t="n">
        <f aca="false">G676+H676+I676-fixed</f>
        <v>4677.44810152403</v>
      </c>
      <c r="K676" s="0" t="n">
        <f aca="false">12*Inputs!$B$6*(1-MIN(1,Inputs!$G$6*$D676)*churn_nonbuyers)*(ic*Inputs!$C$6+fee_wd*Inputs!$E$6*(1-$B676)+fee_fx*Inputs!$D$6-cost_acc-cost_wd*Inputs!$E$6*(1-$B676)-cost_fx*Inputs!$D$6)</f>
        <v>173312.301585694</v>
      </c>
      <c r="L676" s="0" t="n">
        <f aca="false">12*Inputs!$B$7*(1-MIN(1,Inputs!$G$7*$D676)*churn_nonbuyers)*(ic*Inputs!$C$7+fee_wd*Inputs!$E$7*(1-$B676)+fee_fx*Inputs!$D$7-cost_acc-cost_wd*Inputs!$E$7*(1-$B676)-cost_fx*Inputs!$D$7)</f>
        <v>371221.500087416</v>
      </c>
      <c r="M676" s="0" t="n">
        <f aca="false">12*Inputs!$B$8*(1-MIN(1,Inputs!$G$8*$D676)*churn_nonbuyers)*(ic*Inputs!$C$8+fee_wd*Inputs!$E$8*(1-$B676)+fee_fx*Inputs!$D$8-cost_acc-cost_wd*Inputs!$E$8*(1-$B676)-cost_fx*Inputs!$D$8)</f>
        <v>0</v>
      </c>
      <c r="N676" s="0" t="n">
        <f aca="false">K676+L676+I676-fixed</f>
        <v>-40136.5839268903</v>
      </c>
      <c r="O676" s="0" t="n">
        <f aca="false">K676+L676+M676-fixed</f>
        <v>-155466.19832689</v>
      </c>
      <c r="P676" s="0" t="n">
        <f aca="false">12*Inputs!$B$6*(1-MIN(1,Inputs!$F$6*$D676))*(ic*Inputs!$C$6+flat_fee-cost_acc-cost_wd*Inputs!$E$6*$E676-cost_fx*Inputs!$D$6)+12*Inputs!$B$7*(1-MIN(1,Inputs!$F$7*$D676))*(ic*Inputs!$C$7+flat_fee-cost_acc-cost_wd*Inputs!$E$7*$E676-cost_fx*Inputs!$D$7)+12*Inputs!$B$8*(1-MIN(1,Inputs!$F$8*$D676))*(ic*Inputs!$C$8+flat_fee-cost_acc-cost_wd*Inputs!$E$8*$E676-cost_fx*Inputs!$D$8)-fixed</f>
        <v>-396660.47636248</v>
      </c>
    </row>
    <row r="677" customFormat="false" ht="15" hidden="false" customHeight="false" outlineLevel="0" collapsed="false">
      <c r="A677" s="0" t="n">
        <v>612</v>
      </c>
      <c r="B677" s="0" t="n">
        <v>0.334441</v>
      </c>
      <c r="C677" s="0" t="n">
        <v>1.033363</v>
      </c>
      <c r="D677" s="0" t="n">
        <v>0.835171</v>
      </c>
      <c r="E677" s="0" t="n">
        <v>1.343565</v>
      </c>
      <c r="F677" s="0" t="n">
        <v>0.326932</v>
      </c>
      <c r="G677" s="0" t="n">
        <f aca="false">12*Inputs!$B$6*(MIN(1,$H$50*$C677)*(ic*Inputs!$C$6+pS+fee_fx*Inputs!$D$6-cost_acc-cost_wd*Inputs!$E$6*$E677-cost_fx*Inputs!$D$6-$F677)+(1-MIN(1,$H$50*$C677))*(1-MIN(1,Inputs!$G$6*$D677)*churn_nonbuyers)*(ic*Inputs!$C$6+fee_wd*Inputs!$E$6*(1-$B677)+fee_fx*Inputs!$D$6-cost_acc-cost_wd*Inputs!$E$6*(1-$B677)-cost_fx*Inputs!$D$6))</f>
        <v>194864.012386297</v>
      </c>
      <c r="H677" s="0" t="n">
        <f aca="false">12*Inputs!$B$7*(MIN(1,$H$51*$C677)*(ic*Inputs!$C$7+pE+fee_fx*Inputs!$D$7-cost_acc-cost_wd*Inputs!$E$7*$E677-cost_fx*Inputs!$D$7-$F677)+(1-MIN(1,$H$51*$C677))*(1-MIN(1,Inputs!$G$7*$D677)*churn_nonbuyers)*(ic*Inputs!$C$7+fee_wd*Inputs!$E$7*(1-$B677)+fee_fx*Inputs!$D$7-cost_acc-cost_wd*Inputs!$E$7*(1-$B677)-cost_fx*Inputs!$D$7))</f>
        <v>368296.146357494</v>
      </c>
      <c r="I677" s="0" t="n">
        <f aca="false">12*Inputs!$B$8*(MIN(1,$H$52*$C677)*(ic*Inputs!$C$8+pT-cost_acc-cost_wd*Inputs!$E$8-cost_fx*Inputs!$D$8-cost_ins)+(1-MIN(1,$H$52*$C677))*(1-MIN(1,Inputs!$G$8*$D677)*churn_nonbuyers)*(ic*Inputs!$C$8+fee_wd*Inputs!$E$8*(1-$B677)+fee_fx*Inputs!$D$8-cost_acc-cost_wd*Inputs!$E$8*(1-$B677)-cost_fx*Inputs!$D$8))</f>
        <v>184616.041516818</v>
      </c>
      <c r="J677" s="0" t="n">
        <f aca="false">G677+H677+I677-fixed</f>
        <v>47776.2002606094</v>
      </c>
      <c r="K677" s="0" t="n">
        <f aca="false">12*Inputs!$B$6*(1-MIN(1,Inputs!$G$6*$D677)*churn_nonbuyers)*(ic*Inputs!$C$6+fee_wd*Inputs!$E$6*(1-$B677)+fee_fx*Inputs!$D$6-cost_acc-cost_wd*Inputs!$E$6*(1-$B677)-cost_fx*Inputs!$D$6)</f>
        <v>147033.043375759</v>
      </c>
      <c r="L677" s="0" t="n">
        <f aca="false">12*Inputs!$B$7*(1-MIN(1,Inputs!$G$7*$D677)*churn_nonbuyers)*(ic*Inputs!$C$7+fee_wd*Inputs!$E$7*(1-$B677)+fee_fx*Inputs!$D$7-cost_acc-cost_wd*Inputs!$E$7*(1-$B677)-cost_fx*Inputs!$D$7)</f>
        <v>346144.910217456</v>
      </c>
      <c r="M677" s="0" t="n">
        <f aca="false">12*Inputs!$B$8*(1-MIN(1,Inputs!$G$8*$D677)*churn_nonbuyers)*(ic*Inputs!$C$8+fee_wd*Inputs!$E$8*(1-$B677)+fee_fx*Inputs!$D$8-cost_acc-cost_wd*Inputs!$E$8*(1-$B677)-cost_fx*Inputs!$D$8)</f>
        <v>128911.96018021</v>
      </c>
      <c r="N677" s="0" t="n">
        <f aca="false">K677+L677+I677-fixed</f>
        <v>-22206.004889967</v>
      </c>
      <c r="O677" s="0" t="n">
        <f aca="false">K677+L677+M677-fixed</f>
        <v>-77910.0862265758</v>
      </c>
      <c r="P677" s="0" t="n">
        <f aca="false">12*Inputs!$B$6*(1-MIN(1,Inputs!$F$6*$D677))*(ic*Inputs!$C$6+flat_fee-cost_acc-cost_wd*Inputs!$E$6*$E677-cost_fx*Inputs!$D$6)+12*Inputs!$B$7*(1-MIN(1,Inputs!$F$7*$D677))*(ic*Inputs!$C$7+flat_fee-cost_acc-cost_wd*Inputs!$E$7*$E677-cost_fx*Inputs!$D$7)+12*Inputs!$B$8*(1-MIN(1,Inputs!$F$8*$D677))*(ic*Inputs!$C$8+flat_fee-cost_acc-cost_wd*Inputs!$E$8*$E677-cost_fx*Inputs!$D$8)-fixed</f>
        <v>1412.53421960003</v>
      </c>
    </row>
    <row r="678" customFormat="false" ht="15" hidden="false" customHeight="false" outlineLevel="0" collapsed="false">
      <c r="A678" s="0" t="n">
        <v>613</v>
      </c>
      <c r="B678" s="0" t="n">
        <v>0.466536</v>
      </c>
      <c r="C678" s="0" t="n">
        <v>1.151794</v>
      </c>
      <c r="D678" s="0" t="n">
        <v>1.362843</v>
      </c>
      <c r="E678" s="0" t="n">
        <v>1.084908</v>
      </c>
      <c r="F678" s="0" t="n">
        <v>0.444586</v>
      </c>
      <c r="G678" s="0" t="n">
        <f aca="false">12*Inputs!$B$6*(MIN(1,$H$50*$C678)*(ic*Inputs!$C$6+pS+fee_fx*Inputs!$D$6-cost_acc-cost_wd*Inputs!$E$6*$E678-cost_fx*Inputs!$D$6-$F678)+(1-MIN(1,$H$50*$C678))*(1-MIN(1,Inputs!$G$6*$D678)*churn_nonbuyers)*(ic*Inputs!$C$6+fee_wd*Inputs!$E$6*(1-$B678)+fee_fx*Inputs!$D$6-cost_acc-cost_wd*Inputs!$E$6*(1-$B678)-cost_fx*Inputs!$D$6))</f>
        <v>184320.138308548</v>
      </c>
      <c r="H678" s="0" t="n">
        <f aca="false">12*Inputs!$B$7*(MIN(1,$H$51*$C678)*(ic*Inputs!$C$7+pE+fee_fx*Inputs!$D$7-cost_acc-cost_wd*Inputs!$E$7*$E678-cost_fx*Inputs!$D$7-$F678)+(1-MIN(1,$H$51*$C678))*(1-MIN(1,Inputs!$G$7*$D678)*churn_nonbuyers)*(ic*Inputs!$C$7+fee_wd*Inputs!$E$7*(1-$B678)+fee_fx*Inputs!$D$7-cost_acc-cost_wd*Inputs!$E$7*(1-$B678)-cost_fx*Inputs!$D$7))</f>
        <v>384480.009684804</v>
      </c>
      <c r="I678" s="0" t="n">
        <f aca="false">12*Inputs!$B$8*(MIN(1,$H$52*$C678)*(ic*Inputs!$C$8+pT-cost_acc-cost_wd*Inputs!$E$8-cost_fx*Inputs!$D$8-cost_ins)+(1-MIN(1,$H$52*$C678))*(1-MIN(1,Inputs!$G$8*$D678)*churn_nonbuyers)*(ic*Inputs!$C$8+fee_wd*Inputs!$E$8*(1-$B678)+fee_fx*Inputs!$D$8-cost_acc-cost_wd*Inputs!$E$8*(1-$B678)-cost_fx*Inputs!$D$8))</f>
        <v>168734.152230901</v>
      </c>
      <c r="J678" s="0" t="n">
        <f aca="false">G678+H678+I678-fixed</f>
        <v>37534.3002242523</v>
      </c>
      <c r="K678" s="0" t="n">
        <f aca="false">12*Inputs!$B$6*(1-MIN(1,Inputs!$G$6*$D678)*churn_nonbuyers)*(ic*Inputs!$C$6+fee_wd*Inputs!$E$6*(1-$B678)+fee_fx*Inputs!$D$6-cost_acc-cost_wd*Inputs!$E$6*(1-$B678)-cost_fx*Inputs!$D$6)</f>
        <v>125259.228877306</v>
      </c>
      <c r="L678" s="0" t="n">
        <f aca="false">12*Inputs!$B$7*(1-MIN(1,Inputs!$G$7*$D678)*churn_nonbuyers)*(ic*Inputs!$C$7+fee_wd*Inputs!$E$7*(1-$B678)+fee_fx*Inputs!$D$7-cost_acc-cost_wd*Inputs!$E$7*(1-$B678)-cost_fx*Inputs!$D$7)</f>
        <v>322280.589262383</v>
      </c>
      <c r="M678" s="0" t="n">
        <f aca="false">12*Inputs!$B$8*(1-MIN(1,Inputs!$G$8*$D678)*churn_nonbuyers)*(ic*Inputs!$C$8+fee_wd*Inputs!$E$8*(1-$B678)+fee_fx*Inputs!$D$8-cost_acc-cost_wd*Inputs!$E$8*(1-$B678)-cost_fx*Inputs!$D$8)</f>
        <v>13987.2981740928</v>
      </c>
      <c r="N678" s="0" t="n">
        <f aca="false">K678+L678+I678-fixed</f>
        <v>-83726.0296294099</v>
      </c>
      <c r="O678" s="0" t="n">
        <f aca="false">K678+L678+M678-fixed</f>
        <v>-238472.883686218</v>
      </c>
      <c r="P678" s="0" t="n">
        <f aca="false">12*Inputs!$B$6*(1-MIN(1,Inputs!$F$6*$D678))*(ic*Inputs!$C$6+flat_fee-cost_acc-cost_wd*Inputs!$E$6*$E678-cost_fx*Inputs!$D$6)+12*Inputs!$B$7*(1-MIN(1,Inputs!$F$7*$D678))*(ic*Inputs!$C$7+flat_fee-cost_acc-cost_wd*Inputs!$E$7*$E678-cost_fx*Inputs!$D$7)+12*Inputs!$B$8*(1-MIN(1,Inputs!$F$8*$D678))*(ic*Inputs!$C$8+flat_fee-cost_acc-cost_wd*Inputs!$E$8*$E678-cost_fx*Inputs!$D$8)-fixed</f>
        <v>-163431.59767744</v>
      </c>
    </row>
    <row r="679" customFormat="false" ht="15" hidden="false" customHeight="false" outlineLevel="0" collapsed="false">
      <c r="A679" s="0" t="n">
        <v>614</v>
      </c>
      <c r="B679" s="0" t="n">
        <v>0.092434</v>
      </c>
      <c r="C679" s="0" t="n">
        <v>0.698873</v>
      </c>
      <c r="D679" s="0" t="n">
        <v>0.623467</v>
      </c>
      <c r="E679" s="0" t="n">
        <v>1.307004</v>
      </c>
      <c r="F679" s="0" t="n">
        <v>0.201541</v>
      </c>
      <c r="G679" s="0" t="n">
        <f aca="false">12*Inputs!$B$6*(MIN(1,$H$50*$C679)*(ic*Inputs!$C$6+pS+fee_fx*Inputs!$D$6-cost_acc-cost_wd*Inputs!$E$6*$E679-cost_fx*Inputs!$D$6-$F679)+(1-MIN(1,$H$50*$C679))*(1-MIN(1,Inputs!$G$6*$D679)*churn_nonbuyers)*(ic*Inputs!$C$6+fee_wd*Inputs!$E$6*(1-$B679)+fee_fx*Inputs!$D$6-cost_acc-cost_wd*Inputs!$E$6*(1-$B679)-cost_fx*Inputs!$D$6))</f>
        <v>215397.701926796</v>
      </c>
      <c r="H679" s="0" t="n">
        <f aca="false">12*Inputs!$B$7*(MIN(1,$H$51*$C679)*(ic*Inputs!$C$7+pE+fee_fx*Inputs!$D$7-cost_acc-cost_wd*Inputs!$E$7*$E679-cost_fx*Inputs!$D$7-$F679)+(1-MIN(1,$H$51*$C679))*(1-MIN(1,Inputs!$G$7*$D679)*churn_nonbuyers)*(ic*Inputs!$C$7+fee_wd*Inputs!$E$7*(1-$B679)+fee_fx*Inputs!$D$7-cost_acc-cost_wd*Inputs!$E$7*(1-$B679)-cost_fx*Inputs!$D$7))</f>
        <v>395379.096878287</v>
      </c>
      <c r="I679" s="0" t="n">
        <f aca="false">12*Inputs!$B$8*(MIN(1,$H$52*$C679)*(ic*Inputs!$C$8+pT-cost_acc-cost_wd*Inputs!$E$8-cost_fx*Inputs!$D$8-cost_ins)+(1-MIN(1,$H$52*$C679))*(1-MIN(1,Inputs!$G$8*$D679)*churn_nonbuyers)*(ic*Inputs!$C$8+fee_wd*Inputs!$E$8*(1-$B679)+fee_fx*Inputs!$D$8-cost_acc-cost_wd*Inputs!$E$8*(1-$B679)-cost_fx*Inputs!$D$8))</f>
        <v>193420.883588521</v>
      </c>
      <c r="J679" s="0" t="n">
        <f aca="false">G679+H679+I679-fixed</f>
        <v>104197.682393603</v>
      </c>
      <c r="K679" s="0" t="n">
        <f aca="false">12*Inputs!$B$6*(1-MIN(1,Inputs!$G$6*$D679)*churn_nonbuyers)*(ic*Inputs!$C$6+fee_wd*Inputs!$E$6*(1-$B679)+fee_fx*Inputs!$D$6-cost_acc-cost_wd*Inputs!$E$6*(1-$B679)-cost_fx*Inputs!$D$6)</f>
        <v>182419.889390482</v>
      </c>
      <c r="L679" s="0" t="n">
        <f aca="false">12*Inputs!$B$7*(1-MIN(1,Inputs!$G$7*$D679)*churn_nonbuyers)*(ic*Inputs!$C$7+fee_wd*Inputs!$E$7*(1-$B679)+fee_fx*Inputs!$D$7-cost_acc-cost_wd*Inputs!$E$7*(1-$B679)-cost_fx*Inputs!$D$7)</f>
        <v>382597.006818289</v>
      </c>
      <c r="M679" s="0" t="n">
        <f aca="false">12*Inputs!$B$8*(1-MIN(1,Inputs!$G$8*$D679)*churn_nonbuyers)*(ic*Inputs!$C$8+fee_wd*Inputs!$E$8*(1-$B679)+fee_fx*Inputs!$D$8-cost_acc-cost_wd*Inputs!$E$8*(1-$B679)-cost_fx*Inputs!$D$8)</f>
        <v>181449.780675581</v>
      </c>
      <c r="N679" s="0" t="n">
        <f aca="false">K679+L679+I679-fixed</f>
        <v>58437.7797972919</v>
      </c>
      <c r="O679" s="0" t="n">
        <f aca="false">K679+L679+M679-fixed</f>
        <v>46466.6768843513</v>
      </c>
      <c r="P679" s="0" t="n">
        <f aca="false">12*Inputs!$B$6*(1-MIN(1,Inputs!$F$6*$D679))*(ic*Inputs!$C$6+flat_fee-cost_acc-cost_wd*Inputs!$E$6*$E679-cost_fx*Inputs!$D$6)+12*Inputs!$B$7*(1-MIN(1,Inputs!$F$7*$D679))*(ic*Inputs!$C$7+flat_fee-cost_acc-cost_wd*Inputs!$E$7*$E679-cost_fx*Inputs!$D$7)+12*Inputs!$B$8*(1-MIN(1,Inputs!$F$8*$D679))*(ic*Inputs!$C$8+flat_fee-cost_acc-cost_wd*Inputs!$E$8*$E679-cost_fx*Inputs!$D$8)-fixed</f>
        <v>122440.46071232</v>
      </c>
    </row>
    <row r="680" customFormat="false" ht="15" hidden="false" customHeight="false" outlineLevel="0" collapsed="false">
      <c r="A680" s="0" t="n">
        <v>615</v>
      </c>
      <c r="B680" s="0" t="n">
        <v>0.319622</v>
      </c>
      <c r="C680" s="0" t="n">
        <v>0.714038</v>
      </c>
      <c r="D680" s="0" t="n">
        <v>1.228578</v>
      </c>
      <c r="E680" s="0" t="n">
        <v>1.219621</v>
      </c>
      <c r="F680" s="0" t="n">
        <v>0.438591</v>
      </c>
      <c r="G680" s="0" t="n">
        <f aca="false">12*Inputs!$B$6*(MIN(1,$H$50*$C680)*(ic*Inputs!$C$6+pS+fee_fx*Inputs!$D$6-cost_acc-cost_wd*Inputs!$E$6*$E680-cost_fx*Inputs!$D$6-$F680)+(1-MIN(1,$H$50*$C680))*(1-MIN(1,Inputs!$G$6*$D680)*churn_nonbuyers)*(ic*Inputs!$C$6+fee_wd*Inputs!$E$6*(1-$B680)+fee_fx*Inputs!$D$6-cost_acc-cost_wd*Inputs!$E$6*(1-$B680)-cost_fx*Inputs!$D$6))</f>
        <v>179328.239843704</v>
      </c>
      <c r="H680" s="0" t="n">
        <f aca="false">12*Inputs!$B$7*(MIN(1,$H$51*$C680)*(ic*Inputs!$C$7+pE+fee_fx*Inputs!$D$7-cost_acc-cost_wd*Inputs!$E$7*$E680-cost_fx*Inputs!$D$7-$F680)+(1-MIN(1,$H$51*$C680))*(1-MIN(1,Inputs!$G$7*$D680)*churn_nonbuyers)*(ic*Inputs!$C$7+fee_wd*Inputs!$E$7*(1-$B680)+fee_fx*Inputs!$D$7-cost_acc-cost_wd*Inputs!$E$7*(1-$B680)-cost_fx*Inputs!$D$7))</f>
        <v>365528.785901578</v>
      </c>
      <c r="I680" s="0" t="n">
        <f aca="false">12*Inputs!$B$8*(MIN(1,$H$52*$C680)*(ic*Inputs!$C$8+pT-cost_acc-cost_wd*Inputs!$E$8-cost_fx*Inputs!$D$8-cost_ins)+(1-MIN(1,$H$52*$C680))*(1-MIN(1,Inputs!$G$8*$D680)*churn_nonbuyers)*(ic*Inputs!$C$8+fee_wd*Inputs!$E$8*(1-$B680)+fee_fx*Inputs!$D$8-cost_acc-cost_wd*Inputs!$E$8*(1-$B680)-cost_fx*Inputs!$D$8))</f>
        <v>124705.19911766</v>
      </c>
      <c r="J680" s="0" t="n">
        <f aca="false">G680+H680+I680-fixed</f>
        <v>-30437.775137058</v>
      </c>
      <c r="K680" s="0" t="n">
        <f aca="false">12*Inputs!$B$6*(1-MIN(1,Inputs!$G$6*$D680)*churn_nonbuyers)*(ic*Inputs!$C$6+fee_wd*Inputs!$E$6*(1-$B680)+fee_fx*Inputs!$D$6-cost_acc-cost_wd*Inputs!$E$6*(1-$B680)-cost_fx*Inputs!$D$6)</f>
        <v>146017.665774115</v>
      </c>
      <c r="L680" s="0" t="n">
        <f aca="false">12*Inputs!$B$7*(1-MIN(1,Inputs!$G$7*$D680)*churn_nonbuyers)*(ic*Inputs!$C$7+fee_wd*Inputs!$E$7*(1-$B680)+fee_fx*Inputs!$D$7-cost_acc-cost_wd*Inputs!$E$7*(1-$B680)-cost_fx*Inputs!$D$7)</f>
        <v>344009.932520469</v>
      </c>
      <c r="M680" s="0" t="n">
        <f aca="false">12*Inputs!$B$8*(1-MIN(1,Inputs!$G$8*$D680)*churn_nonbuyers)*(ic*Inputs!$C$8+fee_wd*Inputs!$E$8*(1-$B680)+fee_fx*Inputs!$D$8-cost_acc-cost_wd*Inputs!$E$8*(1-$B680)-cost_fx*Inputs!$D$8)</f>
        <v>43546.7092925376</v>
      </c>
      <c r="N680" s="0" t="n">
        <f aca="false">K680+L680+I680-fixed</f>
        <v>-85267.2025877556</v>
      </c>
      <c r="O680" s="0" t="n">
        <f aca="false">K680+L680+M680-fixed</f>
        <v>-166425.692412878</v>
      </c>
      <c r="P680" s="0" t="n">
        <f aca="false">12*Inputs!$B$6*(1-MIN(1,Inputs!$F$6*$D680))*(ic*Inputs!$C$6+flat_fee-cost_acc-cost_wd*Inputs!$E$6*$E680-cost_fx*Inputs!$D$6)+12*Inputs!$B$7*(1-MIN(1,Inputs!$F$7*$D680))*(ic*Inputs!$C$7+flat_fee-cost_acc-cost_wd*Inputs!$E$7*$E680-cost_fx*Inputs!$D$7)+12*Inputs!$B$8*(1-MIN(1,Inputs!$F$8*$D680))*(ic*Inputs!$C$8+flat_fee-cost_acc-cost_wd*Inputs!$E$8*$E680-cost_fx*Inputs!$D$8)-fixed</f>
        <v>-141257.67943888</v>
      </c>
    </row>
    <row r="681" customFormat="false" ht="15" hidden="false" customHeight="false" outlineLevel="0" collapsed="false">
      <c r="A681" s="0" t="n">
        <v>616</v>
      </c>
      <c r="B681" s="0" t="n">
        <v>0.415975</v>
      </c>
      <c r="C681" s="0" t="n">
        <v>0.91129</v>
      </c>
      <c r="D681" s="0" t="n">
        <v>0.699091</v>
      </c>
      <c r="E681" s="0" t="n">
        <v>1.292006</v>
      </c>
      <c r="F681" s="0" t="n">
        <v>0.199032</v>
      </c>
      <c r="G681" s="0" t="n">
        <f aca="false">12*Inputs!$B$6*(MIN(1,$H$50*$C681)*(ic*Inputs!$C$6+pS+fee_fx*Inputs!$D$6-cost_acc-cost_wd*Inputs!$E$6*$E681-cost_fx*Inputs!$D$6-$F681)+(1-MIN(1,$H$50*$C681))*(1-MIN(1,Inputs!$G$6*$D681)*churn_nonbuyers)*(ic*Inputs!$C$6+fee_wd*Inputs!$E$6*(1-$B681)+fee_fx*Inputs!$D$6-cost_acc-cost_wd*Inputs!$E$6*(1-$B681)-cost_fx*Inputs!$D$6))</f>
        <v>183445.027199032</v>
      </c>
      <c r="H681" s="0" t="n">
        <f aca="false">12*Inputs!$B$7*(MIN(1,$H$51*$C681)*(ic*Inputs!$C$7+pE+fee_fx*Inputs!$D$7-cost_acc-cost_wd*Inputs!$E$7*$E681-cost_fx*Inputs!$D$7-$F681)+(1-MIN(1,$H$51*$C681))*(1-MIN(1,Inputs!$G$7*$D681)*churn_nonbuyers)*(ic*Inputs!$C$7+fee_wd*Inputs!$E$7*(1-$B681)+fee_fx*Inputs!$D$7-cost_acc-cost_wd*Inputs!$E$7*(1-$B681)-cost_fx*Inputs!$D$7))</f>
        <v>371421.99735935</v>
      </c>
      <c r="I681" s="0" t="n">
        <f aca="false">12*Inputs!$B$8*(MIN(1,$H$52*$C681)*(ic*Inputs!$C$8+pT-cost_acc-cost_wd*Inputs!$E$8-cost_fx*Inputs!$D$8-cost_ins)+(1-MIN(1,$H$52*$C681))*(1-MIN(1,Inputs!$G$8*$D681)*churn_nonbuyers)*(ic*Inputs!$C$8+fee_wd*Inputs!$E$8*(1-$B681)+fee_fx*Inputs!$D$8-cost_acc-cost_wd*Inputs!$E$8*(1-$B681)-cost_fx*Inputs!$D$8))</f>
        <v>188016.445314946</v>
      </c>
      <c r="J681" s="0" t="n">
        <f aca="false">G681+H681+I681-fixed</f>
        <v>42883.4698733282</v>
      </c>
      <c r="K681" s="0" t="n">
        <f aca="false">12*Inputs!$B$6*(1-MIN(1,Inputs!$G$6*$D681)*churn_nonbuyers)*(ic*Inputs!$C$6+fee_wd*Inputs!$E$6*(1-$B681)+fee_fx*Inputs!$D$6-cost_acc-cost_wd*Inputs!$E$6*(1-$B681)-cost_fx*Inputs!$D$6)</f>
        <v>136746.55424682</v>
      </c>
      <c r="L681" s="0" t="n">
        <f aca="false">12*Inputs!$B$7*(1-MIN(1,Inputs!$G$7*$D681)*churn_nonbuyers)*(ic*Inputs!$C$7+fee_wd*Inputs!$E$7*(1-$B681)+fee_fx*Inputs!$D$7-cost_acc-cost_wd*Inputs!$E$7*(1-$B681)-cost_fx*Inputs!$D$7)</f>
        <v>336099.670180092</v>
      </c>
      <c r="M681" s="0" t="n">
        <f aca="false">12*Inputs!$B$8*(1-MIN(1,Inputs!$G$8*$D681)*churn_nonbuyers)*(ic*Inputs!$C$8+fee_wd*Inputs!$E$8*(1-$B681)+fee_fx*Inputs!$D$8-cost_acc-cost_wd*Inputs!$E$8*(1-$B681)-cost_fx*Inputs!$D$8)</f>
        <v>156475.91544516</v>
      </c>
      <c r="N681" s="0" t="n">
        <f aca="false">K681+L681+I681-fixed</f>
        <v>-39137.3302581417</v>
      </c>
      <c r="O681" s="0" t="n">
        <f aca="false">K681+L681+M681-fixed</f>
        <v>-70677.8601279279</v>
      </c>
      <c r="P681" s="0" t="n">
        <f aca="false">12*Inputs!$B$6*(1-MIN(1,Inputs!$F$6*$D681))*(ic*Inputs!$C$6+flat_fee-cost_acc-cost_wd*Inputs!$E$6*$E681-cost_fx*Inputs!$D$6)+12*Inputs!$B$7*(1-MIN(1,Inputs!$F$7*$D681))*(ic*Inputs!$C$7+flat_fee-cost_acc-cost_wd*Inputs!$E$7*$E681-cost_fx*Inputs!$D$7)+12*Inputs!$B$8*(1-MIN(1,Inputs!$F$8*$D681))*(ic*Inputs!$C$8+flat_fee-cost_acc-cost_wd*Inputs!$E$8*$E681-cost_fx*Inputs!$D$8)-fixed</f>
        <v>92928.2825230401</v>
      </c>
    </row>
    <row r="682" customFormat="false" ht="15" hidden="false" customHeight="false" outlineLevel="0" collapsed="false">
      <c r="A682" s="0" t="n">
        <v>617</v>
      </c>
      <c r="B682" s="0" t="n">
        <v>0.264229</v>
      </c>
      <c r="C682" s="0" t="n">
        <v>0.835522</v>
      </c>
      <c r="D682" s="0" t="n">
        <v>0.851736</v>
      </c>
      <c r="E682" s="0" t="n">
        <v>1.223751</v>
      </c>
      <c r="F682" s="0" t="n">
        <v>0.123275</v>
      </c>
      <c r="G682" s="0" t="n">
        <f aca="false">12*Inputs!$B$6*(MIN(1,$H$50*$C682)*(ic*Inputs!$C$6+pS+fee_fx*Inputs!$D$6-cost_acc-cost_wd*Inputs!$E$6*$E682-cost_fx*Inputs!$D$6-$F682)+(1-MIN(1,$H$50*$C682))*(1-MIN(1,Inputs!$G$6*$D682)*churn_nonbuyers)*(ic*Inputs!$C$6+fee_wd*Inputs!$E$6*(1-$B682)+fee_fx*Inputs!$D$6-cost_acc-cost_wd*Inputs!$E$6*(1-$B682)-cost_fx*Inputs!$D$6))</f>
        <v>200847.894594313</v>
      </c>
      <c r="H682" s="0" t="n">
        <f aca="false">12*Inputs!$B$7*(MIN(1,$H$51*$C682)*(ic*Inputs!$C$7+pE+fee_fx*Inputs!$D$7-cost_acc-cost_wd*Inputs!$E$7*$E682-cost_fx*Inputs!$D$7-$F682)+(1-MIN(1,$H$51*$C682))*(1-MIN(1,Inputs!$G$7*$D682)*churn_nonbuyers)*(ic*Inputs!$C$7+fee_wd*Inputs!$E$7*(1-$B682)+fee_fx*Inputs!$D$7-cost_acc-cost_wd*Inputs!$E$7*(1-$B682)-cost_fx*Inputs!$D$7))</f>
        <v>391830.803854748</v>
      </c>
      <c r="I682" s="0" t="n">
        <f aca="false">12*Inputs!$B$8*(MIN(1,$H$52*$C682)*(ic*Inputs!$C$8+pT-cost_acc-cost_wd*Inputs!$E$8-cost_fx*Inputs!$D$8-cost_ins)+(1-MIN(1,$H$52*$C682))*(1-MIN(1,Inputs!$G$8*$D682)*churn_nonbuyers)*(ic*Inputs!$C$8+fee_wd*Inputs!$E$8*(1-$B682)+fee_fx*Inputs!$D$8-cost_acc-cost_wd*Inputs!$E$8*(1-$B682)-cost_fx*Inputs!$D$8))</f>
        <v>173022.309632576</v>
      </c>
      <c r="J682" s="0" t="n">
        <f aca="false">G682+H682+I682-fixed</f>
        <v>65701.0080816366</v>
      </c>
      <c r="K682" s="0" t="n">
        <f aca="false">12*Inputs!$B$6*(1-MIN(1,Inputs!$G$6*$D682)*churn_nonbuyers)*(ic*Inputs!$C$6+fee_wd*Inputs!$E$6*(1-$B682)+fee_fx*Inputs!$D$6-cost_acc-cost_wd*Inputs!$E$6*(1-$B682)-cost_fx*Inputs!$D$6)</f>
        <v>156585.909251117</v>
      </c>
      <c r="L682" s="0" t="n">
        <f aca="false">12*Inputs!$B$7*(1-MIN(1,Inputs!$G$7*$D682)*churn_nonbuyers)*(ic*Inputs!$C$7+fee_wd*Inputs!$E$7*(1-$B682)+fee_fx*Inputs!$D$7-cost_acc-cost_wd*Inputs!$E$7*(1-$B682)-cost_fx*Inputs!$D$7)</f>
        <v>355820.65582267</v>
      </c>
      <c r="M682" s="0" t="n">
        <f aca="false">12*Inputs!$B$8*(1-MIN(1,Inputs!$G$8*$D682)*churn_nonbuyers)*(ic*Inputs!$C$8+fee_wd*Inputs!$E$8*(1-$B682)+fee_fx*Inputs!$D$8-cost_acc-cost_wd*Inputs!$E$8*(1-$B682)-cost_fx*Inputs!$D$8)</f>
        <v>126674.159331878</v>
      </c>
      <c r="N682" s="0" t="n">
        <f aca="false">K682+L682+I682-fixed</f>
        <v>-14571.1252936374</v>
      </c>
      <c r="O682" s="0" t="n">
        <f aca="false">K682+L682+M682-fixed</f>
        <v>-60919.2755943346</v>
      </c>
      <c r="P682" s="0" t="n">
        <f aca="false">12*Inputs!$B$6*(1-MIN(1,Inputs!$F$6*$D682))*(ic*Inputs!$C$6+flat_fee-cost_acc-cost_wd*Inputs!$E$6*$E682-cost_fx*Inputs!$D$6)+12*Inputs!$B$7*(1-MIN(1,Inputs!$F$7*$D682))*(ic*Inputs!$C$7+flat_fee-cost_acc-cost_wd*Inputs!$E$7*$E682-cost_fx*Inputs!$D$7)+12*Inputs!$B$8*(1-MIN(1,Inputs!$F$8*$D682))*(ic*Inputs!$C$8+flat_fee-cost_acc-cost_wd*Inputs!$E$8*$E682-cost_fx*Inputs!$D$8)-fixed</f>
        <v>49459.9766086401</v>
      </c>
    </row>
    <row r="683" customFormat="false" ht="15" hidden="false" customHeight="false" outlineLevel="0" collapsed="false">
      <c r="A683" s="0" t="n">
        <v>618</v>
      </c>
      <c r="B683" s="0" t="n">
        <v>0.158811</v>
      </c>
      <c r="C683" s="0" t="n">
        <v>0.883221</v>
      </c>
      <c r="D683" s="0" t="n">
        <v>0.841955</v>
      </c>
      <c r="E683" s="0" t="n">
        <v>1.260724</v>
      </c>
      <c r="F683" s="0" t="n">
        <v>0.287943</v>
      </c>
      <c r="G683" s="0" t="n">
        <f aca="false">12*Inputs!$B$6*(MIN(1,$H$50*$C683)*(ic*Inputs!$C$6+pS+fee_fx*Inputs!$D$6-cost_acc-cost_wd*Inputs!$E$6*$E683-cost_fx*Inputs!$D$6-$F683)+(1-MIN(1,$H$50*$C683))*(1-MIN(1,Inputs!$G$6*$D683)*churn_nonbuyers)*(ic*Inputs!$C$6+fee_wd*Inputs!$E$6*(1-$B683)+fee_fx*Inputs!$D$6-cost_acc-cost_wd*Inputs!$E$6*(1-$B683)-cost_fx*Inputs!$D$6))</f>
        <v>212859.515156515</v>
      </c>
      <c r="H683" s="0" t="n">
        <f aca="false">12*Inputs!$B$7*(MIN(1,$H$51*$C683)*(ic*Inputs!$C$7+pE+fee_fx*Inputs!$D$7-cost_acc-cost_wd*Inputs!$E$7*$E683-cost_fx*Inputs!$D$7-$F683)+(1-MIN(1,$H$51*$C683))*(1-MIN(1,Inputs!$G$7*$D683)*churn_nonbuyers)*(ic*Inputs!$C$7+fee_wd*Inputs!$E$7*(1-$B683)+fee_fx*Inputs!$D$7-cost_acc-cost_wd*Inputs!$E$7*(1-$B683)-cost_fx*Inputs!$D$7))</f>
        <v>391385.975439922</v>
      </c>
      <c r="I683" s="0" t="n">
        <f aca="false">12*Inputs!$B$8*(MIN(1,$H$52*$C683)*(ic*Inputs!$C$8+pT-cost_acc-cost_wd*Inputs!$E$8-cost_fx*Inputs!$D$8-cost_ins)+(1-MIN(1,$H$52*$C683))*(1-MIN(1,Inputs!$G$8*$D683)*churn_nonbuyers)*(ic*Inputs!$C$8+fee_wd*Inputs!$E$8*(1-$B683)+fee_fx*Inputs!$D$8-cost_acc-cost_wd*Inputs!$E$8*(1-$B683)-cost_fx*Inputs!$D$8))</f>
        <v>177281.432183676</v>
      </c>
      <c r="J683" s="0" t="n">
        <f aca="false">G683+H683+I683-fixed</f>
        <v>81526.9227801126</v>
      </c>
      <c r="K683" s="0" t="n">
        <f aca="false">12*Inputs!$B$6*(1-MIN(1,Inputs!$G$6*$D683)*churn_nonbuyers)*(ic*Inputs!$C$6+fee_wd*Inputs!$E$6*(1-$B683)+fee_fx*Inputs!$D$6-cost_acc-cost_wd*Inputs!$E$6*(1-$B683)-cost_fx*Inputs!$D$6)</f>
        <v>171207.033951636</v>
      </c>
      <c r="L683" s="0" t="n">
        <f aca="false">12*Inputs!$B$7*(1-MIN(1,Inputs!$G$7*$D683)*churn_nonbuyers)*(ic*Inputs!$C$7+fee_wd*Inputs!$E$7*(1-$B683)+fee_fx*Inputs!$D$7-cost_acc-cost_wd*Inputs!$E$7*(1-$B683)-cost_fx*Inputs!$D$7)</f>
        <v>370724.562930982</v>
      </c>
      <c r="M683" s="0" t="n">
        <f aca="false">12*Inputs!$B$8*(1-MIN(1,Inputs!$G$8*$D683)*churn_nonbuyers)*(ic*Inputs!$C$8+fee_wd*Inputs!$E$8*(1-$B683)+fee_fx*Inputs!$D$8-cost_acc-cost_wd*Inputs!$E$8*(1-$B683)-cost_fx*Inputs!$D$8)</f>
        <v>130899.907240968</v>
      </c>
      <c r="N683" s="0" t="n">
        <f aca="false">K683+L683+I683-fixed</f>
        <v>19213.029066293</v>
      </c>
      <c r="O683" s="0" t="n">
        <f aca="false">K683+L683+M683-fixed</f>
        <v>-27168.4958764145</v>
      </c>
      <c r="P683" s="0" t="n">
        <f aca="false">12*Inputs!$B$6*(1-MIN(1,Inputs!$F$6*$D683))*(ic*Inputs!$C$6+flat_fee-cost_acc-cost_wd*Inputs!$E$6*$E683-cost_fx*Inputs!$D$6)+12*Inputs!$B$7*(1-MIN(1,Inputs!$F$7*$D683))*(ic*Inputs!$C$7+flat_fee-cost_acc-cost_wd*Inputs!$E$7*$E683-cost_fx*Inputs!$D$7)+12*Inputs!$B$8*(1-MIN(1,Inputs!$F$8*$D683))*(ic*Inputs!$C$8+flat_fee-cost_acc-cost_wd*Inputs!$E$8*$E683-cost_fx*Inputs!$D$8)-fixed</f>
        <v>37075.7628608</v>
      </c>
    </row>
    <row r="684" customFormat="false" ht="15" hidden="false" customHeight="false" outlineLevel="0" collapsed="false">
      <c r="A684" s="0" t="n">
        <v>619</v>
      </c>
      <c r="B684" s="0" t="n">
        <v>0.310342</v>
      </c>
      <c r="C684" s="0" t="n">
        <v>0.965454</v>
      </c>
      <c r="D684" s="0" t="n">
        <v>1.153395</v>
      </c>
      <c r="E684" s="0" t="n">
        <v>1.168984</v>
      </c>
      <c r="F684" s="0" t="n">
        <v>0.145122</v>
      </c>
      <c r="G684" s="0" t="n">
        <f aca="false">12*Inputs!$B$6*(MIN(1,$H$50*$C684)*(ic*Inputs!$C$6+pS+fee_fx*Inputs!$D$6-cost_acc-cost_wd*Inputs!$E$6*$E684-cost_fx*Inputs!$D$6-$F684)+(1-MIN(1,$H$50*$C684))*(1-MIN(1,Inputs!$G$6*$D684)*churn_nonbuyers)*(ic*Inputs!$C$6+fee_wd*Inputs!$E$6*(1-$B684)+fee_fx*Inputs!$D$6-cost_acc-cost_wd*Inputs!$E$6*(1-$B684)-cost_fx*Inputs!$D$6))</f>
        <v>200413.010012998</v>
      </c>
      <c r="H684" s="0" t="n">
        <f aca="false">12*Inputs!$B$7*(MIN(1,$H$51*$C684)*(ic*Inputs!$C$7+pE+fee_fx*Inputs!$D$7-cost_acc-cost_wd*Inputs!$E$7*$E684-cost_fx*Inputs!$D$7-$F684)+(1-MIN(1,$H$51*$C684))*(1-MIN(1,Inputs!$G$7*$D684)*churn_nonbuyers)*(ic*Inputs!$C$7+fee_wd*Inputs!$E$7*(1-$B684)+fee_fx*Inputs!$D$7-cost_acc-cost_wd*Inputs!$E$7*(1-$B684)-cost_fx*Inputs!$D$7))</f>
        <v>396343.758355113</v>
      </c>
      <c r="I684" s="0" t="n">
        <f aca="false">12*Inputs!$B$8*(MIN(1,$H$52*$C684)*(ic*Inputs!$C$8+pT-cost_acc-cost_wd*Inputs!$E$8-cost_fx*Inputs!$D$8-cost_ins)+(1-MIN(1,$H$52*$C684))*(1-MIN(1,Inputs!$G$8*$D684)*churn_nonbuyers)*(ic*Inputs!$C$8+fee_wd*Inputs!$E$8*(1-$B684)+fee_fx*Inputs!$D$8-cost_acc-cost_wd*Inputs!$E$8*(1-$B684)-cost_fx*Inputs!$D$8))</f>
        <v>158616.276944804</v>
      </c>
      <c r="J684" s="0" t="n">
        <f aca="false">G684+H684+I684-fixed</f>
        <v>55373.0453129142</v>
      </c>
      <c r="K684" s="0" t="n">
        <f aca="false">12*Inputs!$B$6*(1-MIN(1,Inputs!$G$6*$D684)*churn_nonbuyers)*(ic*Inputs!$C$6+fee_wd*Inputs!$E$6*(1-$B684)+fee_fx*Inputs!$D$6-cost_acc-cost_wd*Inputs!$E$6*(1-$B684)-cost_fx*Inputs!$D$6)</f>
        <v>147861.748159848</v>
      </c>
      <c r="L684" s="0" t="n">
        <f aca="false">12*Inputs!$B$7*(1-MIN(1,Inputs!$G$7*$D684)*churn_nonbuyers)*(ic*Inputs!$C$7+fee_wd*Inputs!$E$7*(1-$B684)+fee_fx*Inputs!$D$7-cost_acc-cost_wd*Inputs!$E$7*(1-$B684)-cost_fx*Inputs!$D$7)</f>
        <v>346105.616735909</v>
      </c>
      <c r="M684" s="0" t="n">
        <f aca="false">12*Inputs!$B$8*(1-MIN(1,Inputs!$G$8*$D684)*churn_nonbuyers)*(ic*Inputs!$C$8+fee_wd*Inputs!$E$8*(1-$B684)+fee_fx*Inputs!$D$8-cost_acc-cost_wd*Inputs!$E$8*(1-$B684)-cost_fx*Inputs!$D$8)</f>
        <v>60002.910612624</v>
      </c>
      <c r="N684" s="0" t="n">
        <f aca="false">K684+L684+I684-fixed</f>
        <v>-47416.3581594395</v>
      </c>
      <c r="O684" s="0" t="n">
        <f aca="false">K684+L684+M684-fixed</f>
        <v>-146029.724491619</v>
      </c>
      <c r="P684" s="0" t="n">
        <f aca="false">12*Inputs!$B$6*(1-MIN(1,Inputs!$F$6*$D684))*(ic*Inputs!$C$6+flat_fee-cost_acc-cost_wd*Inputs!$E$6*$E684-cost_fx*Inputs!$D$6)+12*Inputs!$B$7*(1-MIN(1,Inputs!$F$7*$D684))*(ic*Inputs!$C$7+flat_fee-cost_acc-cost_wd*Inputs!$E$7*$E684-cost_fx*Inputs!$D$7)+12*Inputs!$B$8*(1-MIN(1,Inputs!$F$8*$D684))*(ic*Inputs!$C$8+flat_fee-cost_acc-cost_wd*Inputs!$E$8*$E684-cost_fx*Inputs!$D$8)-fixed</f>
        <v>-82811.7113967999</v>
      </c>
    </row>
    <row r="685" customFormat="false" ht="15" hidden="false" customHeight="false" outlineLevel="0" collapsed="false">
      <c r="A685" s="0" t="n">
        <v>620</v>
      </c>
      <c r="B685" s="0" t="n">
        <v>0.040981</v>
      </c>
      <c r="C685" s="0" t="n">
        <v>0.847549</v>
      </c>
      <c r="D685" s="0" t="n">
        <v>0.963925</v>
      </c>
      <c r="E685" s="0" t="n">
        <v>1.094502</v>
      </c>
      <c r="F685" s="0" t="n">
        <v>0.14972</v>
      </c>
      <c r="G685" s="0" t="n">
        <f aca="false">12*Inputs!$B$6*(MIN(1,$H$50*$C685)*(ic*Inputs!$C$6+pS+fee_fx*Inputs!$D$6-cost_acc-cost_wd*Inputs!$E$6*$E685-cost_fx*Inputs!$D$6-$F685)+(1-MIN(1,$H$50*$C685))*(1-MIN(1,Inputs!$G$6*$D685)*churn_nonbuyers)*(ic*Inputs!$C$6+fee_wd*Inputs!$E$6*(1-$B685)+fee_fx*Inputs!$D$6-cost_acc-cost_wd*Inputs!$E$6*(1-$B685)-cost_fx*Inputs!$D$6))</f>
        <v>231160.937418066</v>
      </c>
      <c r="H685" s="0" t="n">
        <f aca="false">12*Inputs!$B$7*(MIN(1,$H$51*$C685)*(ic*Inputs!$C$7+pE+fee_fx*Inputs!$D$7-cost_acc-cost_wd*Inputs!$E$7*$E685-cost_fx*Inputs!$D$7-$F685)+(1-MIN(1,$H$51*$C685))*(1-MIN(1,Inputs!$G$7*$D685)*churn_nonbuyers)*(ic*Inputs!$C$7+fee_wd*Inputs!$E$7*(1-$B685)+fee_fx*Inputs!$D$7-cost_acc-cost_wd*Inputs!$E$7*(1-$B685)-cost_fx*Inputs!$D$7))</f>
        <v>423499.913291594</v>
      </c>
      <c r="I685" s="0" t="n">
        <f aca="false">12*Inputs!$B$8*(MIN(1,$H$52*$C685)*(ic*Inputs!$C$8+pT-cost_acc-cost_wd*Inputs!$E$8-cost_fx*Inputs!$D$8-cost_ins)+(1-MIN(1,$H$52*$C685))*(1-MIN(1,Inputs!$G$8*$D685)*churn_nonbuyers)*(ic*Inputs!$C$8+fee_wd*Inputs!$E$8*(1-$B685)+fee_fx*Inputs!$D$8-cost_acc-cost_wd*Inputs!$E$8*(1-$B685)-cost_fx*Inputs!$D$8))</f>
        <v>165086.807570438</v>
      </c>
      <c r="J685" s="0" t="n">
        <f aca="false">G685+H685+I685-fixed</f>
        <v>119747.658280097</v>
      </c>
      <c r="K685" s="0" t="n">
        <f aca="false">12*Inputs!$B$6*(1-MIN(1,Inputs!$G$6*$D685)*churn_nonbuyers)*(ic*Inputs!$C$6+fee_wd*Inputs!$E$6*(1-$B685)+fee_fx*Inputs!$D$6-cost_acc-cost_wd*Inputs!$E$6*(1-$B685)-cost_fx*Inputs!$D$6)</f>
        <v>186266.79079506</v>
      </c>
      <c r="L685" s="0" t="n">
        <f aca="false">12*Inputs!$B$7*(1-MIN(1,Inputs!$G$7*$D685)*churn_nonbuyers)*(ic*Inputs!$C$7+fee_wd*Inputs!$E$7*(1-$B685)+fee_fx*Inputs!$D$7-cost_acc-cost_wd*Inputs!$E$7*(1-$B685)-cost_fx*Inputs!$D$7)</f>
        <v>385809.750477036</v>
      </c>
      <c r="M685" s="0" t="n">
        <f aca="false">12*Inputs!$B$8*(1-MIN(1,Inputs!$G$8*$D685)*churn_nonbuyers)*(ic*Inputs!$C$8+fee_wd*Inputs!$E$8*(1-$B685)+fee_fx*Inputs!$D$8-cost_acc-cost_wd*Inputs!$E$8*(1-$B685)-cost_fx*Inputs!$D$8)</f>
        <v>105522.61571028</v>
      </c>
      <c r="N685" s="0" t="n">
        <f aca="false">K685+L685+I685-fixed</f>
        <v>37163.3488425335</v>
      </c>
      <c r="O685" s="0" t="n">
        <f aca="false">K685+L685+M685-fixed</f>
        <v>-22400.843017624</v>
      </c>
      <c r="P685" s="0" t="n">
        <f aca="false">12*Inputs!$B$6*(1-MIN(1,Inputs!$F$6*$D685))*(ic*Inputs!$C$6+flat_fee-cost_acc-cost_wd*Inputs!$E$6*$E685-cost_fx*Inputs!$D$6)+12*Inputs!$B$7*(1-MIN(1,Inputs!$F$7*$D685))*(ic*Inputs!$C$7+flat_fee-cost_acc-cost_wd*Inputs!$E$7*$E685-cost_fx*Inputs!$D$7)+12*Inputs!$B$8*(1-MIN(1,Inputs!$F$8*$D685))*(ic*Inputs!$C$8+flat_fee-cost_acc-cost_wd*Inputs!$E$8*$E685-cost_fx*Inputs!$D$8)-fixed</f>
        <v>49172.6402840001</v>
      </c>
    </row>
    <row r="686" customFormat="false" ht="15" hidden="false" customHeight="false" outlineLevel="0" collapsed="false">
      <c r="A686" s="0" t="n">
        <v>621</v>
      </c>
      <c r="B686" s="0" t="n">
        <v>0.151886</v>
      </c>
      <c r="C686" s="0" t="n">
        <v>1.094694</v>
      </c>
      <c r="D686" s="0" t="n">
        <v>1.504439</v>
      </c>
      <c r="E686" s="0" t="n">
        <v>1.391063</v>
      </c>
      <c r="F686" s="0" t="n">
        <v>0.386161</v>
      </c>
      <c r="G686" s="0" t="n">
        <f aca="false">12*Inputs!$B$6*(MIN(1,$H$50*$C686)*(ic*Inputs!$C$6+pS+fee_fx*Inputs!$D$6-cost_acc-cost_wd*Inputs!$E$6*$E686-cost_fx*Inputs!$D$6-$F686)+(1-MIN(1,$H$50*$C686))*(1-MIN(1,Inputs!$G$6*$D686)*churn_nonbuyers)*(ic*Inputs!$C$6+fee_wd*Inputs!$E$6*(1-$B686)+fee_fx*Inputs!$D$6-cost_acc-cost_wd*Inputs!$E$6*(1-$B686)-cost_fx*Inputs!$D$6))</f>
        <v>212507.496249491</v>
      </c>
      <c r="H686" s="0" t="n">
        <f aca="false">12*Inputs!$B$7*(MIN(1,$H$51*$C686)*(ic*Inputs!$C$7+pE+fee_fx*Inputs!$D$7-cost_acc-cost_wd*Inputs!$E$7*$E686-cost_fx*Inputs!$D$7-$F686)+(1-MIN(1,$H$51*$C686))*(1-MIN(1,Inputs!$G$7*$D686)*churn_nonbuyers)*(ic*Inputs!$C$7+fee_wd*Inputs!$E$7*(1-$B686)+fee_fx*Inputs!$D$7-cost_acc-cost_wd*Inputs!$E$7*(1-$B686)-cost_fx*Inputs!$D$7))</f>
        <v>369989.276042355</v>
      </c>
      <c r="I686" s="0" t="n">
        <f aca="false">12*Inputs!$B$8*(MIN(1,$H$52*$C686)*(ic*Inputs!$C$8+pT-cost_acc-cost_wd*Inputs!$E$8-cost_fx*Inputs!$D$8-cost_ins)+(1-MIN(1,$H$52*$C686))*(1-MIN(1,Inputs!$G$8*$D686)*churn_nonbuyers)*(ic*Inputs!$C$8+fee_wd*Inputs!$E$8*(1-$B686)+fee_fx*Inputs!$D$8-cost_acc-cost_wd*Inputs!$E$8*(1-$B686)-cost_fx*Inputs!$D$8))</f>
        <v>157793.571936</v>
      </c>
      <c r="J686" s="0" t="n">
        <f aca="false">G686+H686+I686-fixed</f>
        <v>40290.3442278458</v>
      </c>
      <c r="K686" s="0" t="n">
        <f aca="false">12*Inputs!$B$6*(1-MIN(1,Inputs!$G$6*$D686)*churn_nonbuyers)*(ic*Inputs!$C$6+fee_wd*Inputs!$E$6*(1-$B686)+fee_fx*Inputs!$D$6-cost_acc-cost_wd*Inputs!$E$6*(1-$B686)-cost_fx*Inputs!$D$6)</f>
        <v>166208.894078069</v>
      </c>
      <c r="L686" s="0" t="n">
        <f aca="false">12*Inputs!$B$7*(1-MIN(1,Inputs!$G$7*$D686)*churn_nonbuyers)*(ic*Inputs!$C$7+fee_wd*Inputs!$E$7*(1-$B686)+fee_fx*Inputs!$D$7-cost_acc-cost_wd*Inputs!$E$7*(1-$B686)-cost_fx*Inputs!$D$7)</f>
        <v>364117.855774841</v>
      </c>
      <c r="M686" s="0" t="n">
        <f aca="false">12*Inputs!$B$8*(1-MIN(1,Inputs!$G$8*$D686)*churn_nonbuyers)*(ic*Inputs!$C$8+fee_wd*Inputs!$E$8*(1-$B686)+fee_fx*Inputs!$D$8-cost_acc-cost_wd*Inputs!$E$8*(1-$B686)-cost_fx*Inputs!$D$8)</f>
        <v>0</v>
      </c>
      <c r="N686" s="0" t="n">
        <f aca="false">K686+L686+I686-fixed</f>
        <v>-11879.6782110898</v>
      </c>
      <c r="O686" s="0" t="n">
        <f aca="false">K686+L686+M686-fixed</f>
        <v>-169673.25014709</v>
      </c>
      <c r="P686" s="0" t="n">
        <f aca="false">12*Inputs!$B$6*(1-MIN(1,Inputs!$F$6*$D686))*(ic*Inputs!$C$6+flat_fee-cost_acc-cost_wd*Inputs!$E$6*$E686-cost_fx*Inputs!$D$6)+12*Inputs!$B$7*(1-MIN(1,Inputs!$F$7*$D686))*(ic*Inputs!$C$7+flat_fee-cost_acc-cost_wd*Inputs!$E$7*$E686-cost_fx*Inputs!$D$7)+12*Inputs!$B$8*(1-MIN(1,Inputs!$F$8*$D686))*(ic*Inputs!$C$8+flat_fee-cost_acc-cost_wd*Inputs!$E$8*$E686-cost_fx*Inputs!$D$8)-fixed</f>
        <v>-335590.30951432</v>
      </c>
    </row>
    <row r="687" customFormat="false" ht="15" hidden="false" customHeight="false" outlineLevel="0" collapsed="false">
      <c r="A687" s="0" t="n">
        <v>622</v>
      </c>
      <c r="B687" s="0" t="n">
        <v>0.475122</v>
      </c>
      <c r="C687" s="0" t="n">
        <v>1.053142</v>
      </c>
      <c r="D687" s="0" t="n">
        <v>1.276919</v>
      </c>
      <c r="E687" s="0" t="n">
        <v>1.272626</v>
      </c>
      <c r="F687" s="0" t="n">
        <v>0.085943</v>
      </c>
      <c r="G687" s="0" t="n">
        <f aca="false">12*Inputs!$B$6*(MIN(1,$H$50*$C687)*(ic*Inputs!$C$6+pS+fee_fx*Inputs!$D$6-cost_acc-cost_wd*Inputs!$E$6*$E687-cost_fx*Inputs!$D$6-$F687)+(1-MIN(1,$H$50*$C687))*(1-MIN(1,Inputs!$G$6*$D687)*churn_nonbuyers)*(ic*Inputs!$C$6+fee_wd*Inputs!$E$6*(1-$B687)+fee_fx*Inputs!$D$6-cost_acc-cost_wd*Inputs!$E$6*(1-$B687)-cost_fx*Inputs!$D$6))</f>
        <v>182877.825581581</v>
      </c>
      <c r="H687" s="0" t="n">
        <f aca="false">12*Inputs!$B$7*(MIN(1,$H$51*$C687)*(ic*Inputs!$C$7+pE+fee_fx*Inputs!$D$7-cost_acc-cost_wd*Inputs!$E$7*$E687-cost_fx*Inputs!$D$7-$F687)+(1-MIN(1,$H$51*$C687))*(1-MIN(1,Inputs!$G$7*$D687)*churn_nonbuyers)*(ic*Inputs!$C$7+fee_wd*Inputs!$E$7*(1-$B687)+fee_fx*Inputs!$D$7-cost_acc-cost_wd*Inputs!$E$7*(1-$B687)-cost_fx*Inputs!$D$7))</f>
        <v>377947.051645905</v>
      </c>
      <c r="I687" s="0" t="n">
        <f aca="false">12*Inputs!$B$8*(MIN(1,$H$52*$C687)*(ic*Inputs!$C$8+pT-cost_acc-cost_wd*Inputs!$E$8-cost_fx*Inputs!$D$8-cost_ins)+(1-MIN(1,$H$52*$C687))*(1-MIN(1,Inputs!$G$8*$D687)*churn_nonbuyers)*(ic*Inputs!$C$8+fee_wd*Inputs!$E$8*(1-$B687)+fee_fx*Inputs!$D$8-cost_acc-cost_wd*Inputs!$E$8*(1-$B687)-cost_fx*Inputs!$D$8))</f>
        <v>160273.783373292</v>
      </c>
      <c r="J687" s="0" t="n">
        <f aca="false">G687+H687+I687-fixed</f>
        <v>21098.6606007785</v>
      </c>
      <c r="K687" s="0" t="n">
        <f aca="false">12*Inputs!$B$6*(1-MIN(1,Inputs!$G$6*$D687)*churn_nonbuyers)*(ic*Inputs!$C$6+fee_wd*Inputs!$E$6*(1-$B687)+fee_fx*Inputs!$D$6-cost_acc-cost_wd*Inputs!$E$6*(1-$B687)-cost_fx*Inputs!$D$6)</f>
        <v>124679.27310565</v>
      </c>
      <c r="L687" s="0" t="n">
        <f aca="false">12*Inputs!$B$7*(1-MIN(1,Inputs!$G$7*$D687)*churn_nonbuyers)*(ic*Inputs!$C$7+fee_wd*Inputs!$E$7*(1-$B687)+fee_fx*Inputs!$D$7-cost_acc-cost_wd*Inputs!$E$7*(1-$B687)-cost_fx*Inputs!$D$7)</f>
        <v>321957.73055139</v>
      </c>
      <c r="M687" s="0" t="n">
        <f aca="false">12*Inputs!$B$8*(1-MIN(1,Inputs!$G$8*$D687)*churn_nonbuyers)*(ic*Inputs!$C$8+fee_wd*Inputs!$E$8*(1-$B687)+fee_fx*Inputs!$D$8-cost_acc-cost_wd*Inputs!$E$8*(1-$B687)-cost_fx*Inputs!$D$8)</f>
        <v>32228.5524663648</v>
      </c>
      <c r="N687" s="0" t="n">
        <f aca="false">K687+L687+I687-fixed</f>
        <v>-93089.2129696684</v>
      </c>
      <c r="O687" s="0" t="n">
        <f aca="false">K687+L687+M687-fixed</f>
        <v>-221134.443876596</v>
      </c>
      <c r="P687" s="0" t="n">
        <f aca="false">12*Inputs!$B$6*(1-MIN(1,Inputs!$F$6*$D687))*(ic*Inputs!$C$6+flat_fee-cost_acc-cost_wd*Inputs!$E$6*$E687-cost_fx*Inputs!$D$6)+12*Inputs!$B$7*(1-MIN(1,Inputs!$F$7*$D687))*(ic*Inputs!$C$7+flat_fee-cost_acc-cost_wd*Inputs!$E$7*$E687-cost_fx*Inputs!$D$7)+12*Inputs!$B$8*(1-MIN(1,Inputs!$F$8*$D687))*(ic*Inputs!$C$8+flat_fee-cost_acc-cost_wd*Inputs!$E$8*$E687-cost_fx*Inputs!$D$8)-fixed</f>
        <v>-185345.93320144</v>
      </c>
    </row>
    <row r="688" customFormat="false" ht="15" hidden="false" customHeight="false" outlineLevel="0" collapsed="false">
      <c r="A688" s="0" t="n">
        <v>623</v>
      </c>
      <c r="B688" s="0" t="n">
        <v>0.185432</v>
      </c>
      <c r="C688" s="0" t="n">
        <v>0.968304</v>
      </c>
      <c r="D688" s="0" t="n">
        <v>0.91285</v>
      </c>
      <c r="E688" s="0" t="n">
        <v>1.099556</v>
      </c>
      <c r="F688" s="0" t="n">
        <v>0.298539</v>
      </c>
      <c r="G688" s="0" t="n">
        <f aca="false">12*Inputs!$B$6*(MIN(1,$H$50*$C688)*(ic*Inputs!$C$6+pS+fee_fx*Inputs!$D$6-cost_acc-cost_wd*Inputs!$E$6*$E688-cost_fx*Inputs!$D$6-$F688)+(1-MIN(1,$H$50*$C688))*(1-MIN(1,Inputs!$G$6*$D688)*churn_nonbuyers)*(ic*Inputs!$C$6+fee_wd*Inputs!$E$6*(1-$B688)+fee_fx*Inputs!$D$6-cost_acc-cost_wd*Inputs!$E$6*(1-$B688)-cost_fx*Inputs!$D$6))</f>
        <v>216271.691473992</v>
      </c>
      <c r="H688" s="0" t="n">
        <f aca="false">12*Inputs!$B$7*(MIN(1,$H$51*$C688)*(ic*Inputs!$C$7+pE+fee_fx*Inputs!$D$7-cost_acc-cost_wd*Inputs!$E$7*$E688-cost_fx*Inputs!$D$7-$F688)+(1-MIN(1,$H$51*$C688))*(1-MIN(1,Inputs!$G$7*$D688)*churn_nonbuyers)*(ic*Inputs!$C$7+fee_wd*Inputs!$E$7*(1-$B688)+fee_fx*Inputs!$D$7-cost_acc-cost_wd*Inputs!$E$7*(1-$B688)-cost_fx*Inputs!$D$7))</f>
        <v>407983.490046475</v>
      </c>
      <c r="I688" s="0" t="n">
        <f aca="false">12*Inputs!$B$8*(MIN(1,$H$52*$C688)*(ic*Inputs!$C$8+pT-cost_acc-cost_wd*Inputs!$E$8-cost_fx*Inputs!$D$8-cost_ins)+(1-MIN(1,$H$52*$C688))*(1-MIN(1,Inputs!$G$8*$D688)*churn_nonbuyers)*(ic*Inputs!$C$8+fee_wd*Inputs!$E$8*(1-$B688)+fee_fx*Inputs!$D$8-cost_acc-cost_wd*Inputs!$E$8*(1-$B688)-cost_fx*Inputs!$D$8))</f>
        <v>176503.929039144</v>
      </c>
      <c r="J688" s="0" t="n">
        <f aca="false">G688+H688+I688-fixed</f>
        <v>100759.110559611</v>
      </c>
      <c r="K688" s="0" t="n">
        <f aca="false">12*Inputs!$B$6*(1-MIN(1,Inputs!$G$6*$D688)*churn_nonbuyers)*(ic*Inputs!$C$6+fee_wd*Inputs!$E$6*(1-$B688)+fee_fx*Inputs!$D$6-cost_acc-cost_wd*Inputs!$E$6*(1-$B688)-cost_fx*Inputs!$D$6)</f>
        <v>166915.01952864</v>
      </c>
      <c r="L688" s="0" t="n">
        <f aca="false">12*Inputs!$B$7*(1-MIN(1,Inputs!$G$7*$D688)*churn_nonbuyers)*(ic*Inputs!$C$7+fee_wd*Inputs!$E$7*(1-$B688)+fee_fx*Inputs!$D$7-cost_acc-cost_wd*Inputs!$E$7*(1-$B688)-cost_fx*Inputs!$D$7)</f>
        <v>366187.211717184</v>
      </c>
      <c r="M688" s="0" t="n">
        <f aca="false">12*Inputs!$B$8*(1-MIN(1,Inputs!$G$8*$D688)*churn_nonbuyers)*(ic*Inputs!$C$8+fee_wd*Inputs!$E$8*(1-$B688)+fee_fx*Inputs!$D$8-cost_acc-cost_wd*Inputs!$E$8*(1-$B688)-cost_fx*Inputs!$D$8)</f>
        <v>114618.82180032</v>
      </c>
      <c r="N688" s="0" t="n">
        <f aca="false">K688+L688+I688-fixed</f>
        <v>9606.16028496821</v>
      </c>
      <c r="O688" s="0" t="n">
        <f aca="false">K688+L688+M688-fixed</f>
        <v>-52278.9469538558</v>
      </c>
      <c r="P688" s="0" t="n">
        <f aca="false">12*Inputs!$B$6*(1-MIN(1,Inputs!$F$6*$D688))*(ic*Inputs!$C$6+flat_fee-cost_acc-cost_wd*Inputs!$E$6*$E688-cost_fx*Inputs!$D$6)+12*Inputs!$B$7*(1-MIN(1,Inputs!$F$7*$D688))*(ic*Inputs!$C$7+flat_fee-cost_acc-cost_wd*Inputs!$E$7*$E688-cost_fx*Inputs!$D$7)+12*Inputs!$B$8*(1-MIN(1,Inputs!$F$8*$D688))*(ic*Inputs!$C$8+flat_fee-cost_acc-cost_wd*Inputs!$E$8*$E688-cost_fx*Inputs!$D$8)-fixed</f>
        <v>74527.8199039999</v>
      </c>
    </row>
    <row r="689" customFormat="false" ht="15" hidden="false" customHeight="false" outlineLevel="0" collapsed="false">
      <c r="A689" s="0" t="n">
        <v>624</v>
      </c>
      <c r="B689" s="0" t="n">
        <v>0.461207</v>
      </c>
      <c r="C689" s="0" t="n">
        <v>1.044059</v>
      </c>
      <c r="D689" s="0" t="n">
        <v>0.921102</v>
      </c>
      <c r="E689" s="0" t="n">
        <v>1.09373</v>
      </c>
      <c r="F689" s="0" t="n">
        <v>0.103006</v>
      </c>
      <c r="G689" s="0" t="n">
        <f aca="false">12*Inputs!$B$6*(MIN(1,$H$50*$C689)*(ic*Inputs!$C$6+pS+fee_fx*Inputs!$D$6-cost_acc-cost_wd*Inputs!$E$6*$E689-cost_fx*Inputs!$D$6-$F689)+(1-MIN(1,$H$50*$C689))*(1-MIN(1,Inputs!$G$6*$D689)*churn_nonbuyers)*(ic*Inputs!$C$6+fee_wd*Inputs!$E$6*(1-$B689)+fee_fx*Inputs!$D$6-cost_acc-cost_wd*Inputs!$E$6*(1-$B689)-cost_fx*Inputs!$D$6))</f>
        <v>190192.138412065</v>
      </c>
      <c r="H689" s="0" t="n">
        <f aca="false">12*Inputs!$B$7*(MIN(1,$H$51*$C689)*(ic*Inputs!$C$7+pE+fee_fx*Inputs!$D$7-cost_acc-cost_wd*Inputs!$E$7*$E689-cost_fx*Inputs!$D$7-$F689)+(1-MIN(1,$H$51*$C689))*(1-MIN(1,Inputs!$G$7*$D689)*churn_nonbuyers)*(ic*Inputs!$C$7+fee_wd*Inputs!$E$7*(1-$B689)+fee_fx*Inputs!$D$7-cost_acc-cost_wd*Inputs!$E$7*(1-$B689)-cost_fx*Inputs!$D$7))</f>
        <v>401170.753275702</v>
      </c>
      <c r="I689" s="0" t="n">
        <f aca="false">12*Inputs!$B$8*(MIN(1,$H$52*$C689)*(ic*Inputs!$C$8+pT-cost_acc-cost_wd*Inputs!$E$8-cost_fx*Inputs!$D$8-cost_ins)+(1-MIN(1,$H$52*$C689))*(1-MIN(1,Inputs!$G$8*$D689)*churn_nonbuyers)*(ic*Inputs!$C$8+fee_wd*Inputs!$E$8*(1-$B689)+fee_fx*Inputs!$D$8-cost_acc-cost_wd*Inputs!$E$8*(1-$B689)-cost_fx*Inputs!$D$8))</f>
        <v>179586.209113048</v>
      </c>
      <c r="J689" s="0" t="n">
        <f aca="false">G689+H689+I689-fixed</f>
        <v>70949.100800815</v>
      </c>
      <c r="K689" s="0" t="n">
        <f aca="false">12*Inputs!$B$6*(1-MIN(1,Inputs!$G$6*$D689)*churn_nonbuyers)*(ic*Inputs!$C$6+fee_wd*Inputs!$E$6*(1-$B689)+fee_fx*Inputs!$D$6-cost_acc-cost_wd*Inputs!$E$6*(1-$B689)-cost_fx*Inputs!$D$6)</f>
        <v>128960.178408821</v>
      </c>
      <c r="L689" s="0" t="n">
        <f aca="false">12*Inputs!$B$7*(1-MIN(1,Inputs!$G$7*$D689)*churn_nonbuyers)*(ic*Inputs!$C$7+fee_wd*Inputs!$E$7*(1-$B689)+fee_fx*Inputs!$D$7-cost_acc-cost_wd*Inputs!$E$7*(1-$B689)-cost_fx*Inputs!$D$7)</f>
        <v>327479.758949293</v>
      </c>
      <c r="M689" s="0" t="n">
        <f aca="false">12*Inputs!$B$8*(1-MIN(1,Inputs!$G$8*$D689)*churn_nonbuyers)*(ic*Inputs!$C$8+fee_wd*Inputs!$E$8*(1-$B689)+fee_fx*Inputs!$D$8-cost_acc-cost_wd*Inputs!$E$8*(1-$B689)-cost_fx*Inputs!$D$8)</f>
        <v>108082.58702783</v>
      </c>
      <c r="N689" s="0" t="n">
        <f aca="false">K689+L689+I689-fixed</f>
        <v>-63973.8535288391</v>
      </c>
      <c r="O689" s="0" t="n">
        <f aca="false">K689+L689+M689-fixed</f>
        <v>-135477.475614056</v>
      </c>
      <c r="P689" s="0" t="n">
        <f aca="false">12*Inputs!$B$6*(1-MIN(1,Inputs!$F$6*$D689))*(ic*Inputs!$C$6+flat_fee-cost_acc-cost_wd*Inputs!$E$6*$E689-cost_fx*Inputs!$D$6)+12*Inputs!$B$7*(1-MIN(1,Inputs!$F$7*$D689))*(ic*Inputs!$C$7+flat_fee-cost_acc-cost_wd*Inputs!$E$7*$E689-cost_fx*Inputs!$D$7)+12*Inputs!$B$8*(1-MIN(1,Inputs!$F$8*$D689))*(ic*Inputs!$C$8+flat_fee-cost_acc-cost_wd*Inputs!$E$8*$E689-cost_fx*Inputs!$D$8)-fixed</f>
        <v>72698.6050543999</v>
      </c>
    </row>
    <row r="690" customFormat="false" ht="15" hidden="false" customHeight="false" outlineLevel="0" collapsed="false">
      <c r="A690" s="0" t="n">
        <v>625</v>
      </c>
      <c r="B690" s="0" t="n">
        <v>0.153445</v>
      </c>
      <c r="C690" s="0" t="n">
        <v>0.746245</v>
      </c>
      <c r="D690" s="0" t="n">
        <v>1.014571</v>
      </c>
      <c r="E690" s="0" t="n">
        <v>1.154731</v>
      </c>
      <c r="F690" s="0" t="n">
        <v>0.158146</v>
      </c>
      <c r="G690" s="0" t="n">
        <f aca="false">12*Inputs!$B$6*(MIN(1,$H$50*$C690)*(ic*Inputs!$C$6+pS+fee_fx*Inputs!$D$6-cost_acc-cost_wd*Inputs!$E$6*$E690-cost_fx*Inputs!$D$6-$F690)+(1-MIN(1,$H$50*$C690))*(1-MIN(1,Inputs!$G$6*$D690)*churn_nonbuyers)*(ic*Inputs!$C$6+fee_wd*Inputs!$E$6*(1-$B690)+fee_fx*Inputs!$D$6-cost_acc-cost_wd*Inputs!$E$6*(1-$B690)-cost_fx*Inputs!$D$6))</f>
        <v>209693.027745274</v>
      </c>
      <c r="H690" s="0" t="n">
        <f aca="false">12*Inputs!$B$7*(MIN(1,$H$51*$C690)*(ic*Inputs!$C$7+pE+fee_fx*Inputs!$D$7-cost_acc-cost_wd*Inputs!$E$7*$E690-cost_fx*Inputs!$D$7-$F690)+(1-MIN(1,$H$51*$C690))*(1-MIN(1,Inputs!$G$7*$D690)*churn_nonbuyers)*(ic*Inputs!$C$7+fee_wd*Inputs!$E$7*(1-$B690)+fee_fx*Inputs!$D$7-cost_acc-cost_wd*Inputs!$E$7*(1-$B690)-cost_fx*Inputs!$D$7))</f>
        <v>402016.683513605</v>
      </c>
      <c r="I690" s="0" t="n">
        <f aca="false">12*Inputs!$B$8*(MIN(1,$H$52*$C690)*(ic*Inputs!$C$8+pT-cost_acc-cost_wd*Inputs!$E$8-cost_fx*Inputs!$D$8-cost_ins)+(1-MIN(1,$H$52*$C690))*(1-MIN(1,Inputs!$G$8*$D690)*churn_nonbuyers)*(ic*Inputs!$C$8+fee_wd*Inputs!$E$8*(1-$B690)+fee_fx*Inputs!$D$8-cost_acc-cost_wd*Inputs!$E$8*(1-$B690)-cost_fx*Inputs!$D$8))</f>
        <v>151726.51958656</v>
      </c>
      <c r="J690" s="0" t="n">
        <f aca="false">G690+H690+I690-fixed</f>
        <v>63436.2308454394</v>
      </c>
      <c r="K690" s="0" t="n">
        <f aca="false">12*Inputs!$B$6*(1-MIN(1,Inputs!$G$6*$D690)*churn_nonbuyers)*(ic*Inputs!$C$6+fee_wd*Inputs!$E$6*(1-$B690)+fee_fx*Inputs!$D$6-cost_acc-cost_wd*Inputs!$E$6*(1-$B690)-cost_fx*Inputs!$D$6)</f>
        <v>170397.946419084</v>
      </c>
      <c r="L690" s="0" t="n">
        <f aca="false">12*Inputs!$B$7*(1-MIN(1,Inputs!$G$7*$D690)*churn_nonbuyers)*(ic*Inputs!$C$7+fee_wd*Inputs!$E$7*(1-$B690)+fee_fx*Inputs!$D$7-cost_acc-cost_wd*Inputs!$E$7*(1-$B690)-cost_fx*Inputs!$D$7)</f>
        <v>369504.210443451</v>
      </c>
      <c r="M690" s="0" t="n">
        <f aca="false">12*Inputs!$B$8*(1-MIN(1,Inputs!$G$8*$D690)*churn_nonbuyers)*(ic*Inputs!$C$8+fee_wd*Inputs!$E$8*(1-$B690)+fee_fx*Inputs!$D$8-cost_acc-cost_wd*Inputs!$E$8*(1-$B690)-cost_fx*Inputs!$D$8)</f>
        <v>92456.334382392</v>
      </c>
      <c r="N690" s="0" t="n">
        <f aca="false">K690+L690+I690-fixed</f>
        <v>-8371.32355090533</v>
      </c>
      <c r="O690" s="0" t="n">
        <f aca="false">K690+L690+M690-fixed</f>
        <v>-67641.5087550737</v>
      </c>
      <c r="P690" s="0" t="n">
        <f aca="false">12*Inputs!$B$6*(1-MIN(1,Inputs!$F$6*$D690))*(ic*Inputs!$C$6+flat_fee-cost_acc-cost_wd*Inputs!$E$6*$E690-cost_fx*Inputs!$D$6)+12*Inputs!$B$7*(1-MIN(1,Inputs!$F$7*$D690))*(ic*Inputs!$C$7+flat_fee-cost_acc-cost_wd*Inputs!$E$7*$E690-cost_fx*Inputs!$D$7)+12*Inputs!$B$8*(1-MIN(1,Inputs!$F$8*$D690))*(ic*Inputs!$C$8+flat_fee-cost_acc-cost_wd*Inputs!$E$8*$E690-cost_fx*Inputs!$D$8)-fixed</f>
        <v>-4047.68639176001</v>
      </c>
    </row>
    <row r="691" customFormat="false" ht="15" hidden="false" customHeight="false" outlineLevel="0" collapsed="false">
      <c r="A691" s="0" t="n">
        <v>626</v>
      </c>
      <c r="B691" s="0" t="n">
        <v>0.270098</v>
      </c>
      <c r="C691" s="0" t="n">
        <v>1.045147</v>
      </c>
      <c r="D691" s="0" t="n">
        <v>1.441622</v>
      </c>
      <c r="E691" s="0" t="n">
        <v>1.113321</v>
      </c>
      <c r="F691" s="0" t="n">
        <v>0.368478</v>
      </c>
      <c r="G691" s="0" t="n">
        <f aca="false">12*Inputs!$B$6*(MIN(1,$H$50*$C691)*(ic*Inputs!$C$6+pS+fee_fx*Inputs!$D$6-cost_acc-cost_wd*Inputs!$E$6*$E691-cost_fx*Inputs!$D$6-$F691)+(1-MIN(1,$H$50*$C691))*(1-MIN(1,Inputs!$G$6*$D691)*churn_nonbuyers)*(ic*Inputs!$C$6+fee_wd*Inputs!$E$6*(1-$B691)+fee_fx*Inputs!$D$6-cost_acc-cost_wd*Inputs!$E$6*(1-$B691)-cost_fx*Inputs!$D$6))</f>
        <v>203568.329489013</v>
      </c>
      <c r="H691" s="0" t="n">
        <f aca="false">12*Inputs!$B$7*(MIN(1,$H$51*$C691)*(ic*Inputs!$C$7+pE+fee_fx*Inputs!$D$7-cost_acc-cost_wd*Inputs!$E$7*$E691-cost_fx*Inputs!$D$7-$F691)+(1-MIN(1,$H$51*$C691))*(1-MIN(1,Inputs!$G$7*$D691)*churn_nonbuyers)*(ic*Inputs!$C$7+fee_wd*Inputs!$E$7*(1-$B691)+fee_fx*Inputs!$D$7-cost_acc-cost_wd*Inputs!$E$7*(1-$B691)-cost_fx*Inputs!$D$7))</f>
        <v>395168.959170405</v>
      </c>
      <c r="I691" s="0" t="n">
        <f aca="false">12*Inputs!$B$8*(MIN(1,$H$52*$C691)*(ic*Inputs!$C$8+pT-cost_acc-cost_wd*Inputs!$E$8-cost_fx*Inputs!$D$8-cost_ins)+(1-MIN(1,$H$52*$C691))*(1-MIN(1,Inputs!$G$8*$D691)*churn_nonbuyers)*(ic*Inputs!$C$8+fee_wd*Inputs!$E$8*(1-$B691)+fee_fx*Inputs!$D$8-cost_acc-cost_wd*Inputs!$E$8*(1-$B691)-cost_fx*Inputs!$D$8))</f>
        <v>150651.669168</v>
      </c>
      <c r="J691" s="0" t="n">
        <f aca="false">G691+H691+I691-fixed</f>
        <v>49388.9578274181</v>
      </c>
      <c r="K691" s="0" t="n">
        <f aca="false">12*Inputs!$B$6*(1-MIN(1,Inputs!$G$6*$D691)*churn_nonbuyers)*(ic*Inputs!$C$6+fee_wd*Inputs!$E$6*(1-$B691)+fee_fx*Inputs!$D$6-cost_acc-cost_wd*Inputs!$E$6*(1-$B691)-cost_fx*Inputs!$D$6)</f>
        <v>150977.868616483</v>
      </c>
      <c r="L691" s="0" t="n">
        <f aca="false">12*Inputs!$B$7*(1-MIN(1,Inputs!$G$7*$D691)*churn_nonbuyers)*(ic*Inputs!$C$7+fee_wd*Inputs!$E$7*(1-$B691)+fee_fx*Inputs!$D$7-cost_acc-cost_wd*Inputs!$E$7*(1-$B691)-cost_fx*Inputs!$D$7)</f>
        <v>348550.14651389</v>
      </c>
      <c r="M691" s="0" t="n">
        <f aca="false">12*Inputs!$B$8*(1-MIN(1,Inputs!$G$8*$D691)*churn_nonbuyers)*(ic*Inputs!$C$8+fee_wd*Inputs!$E$8*(1-$B691)+fee_fx*Inputs!$D$8-cost_acc-cost_wd*Inputs!$E$8*(1-$B691)-cost_fx*Inputs!$D$8)</f>
        <v>0</v>
      </c>
      <c r="N691" s="0" t="n">
        <f aca="false">K691+L691+I691-fixed</f>
        <v>-49820.3157016268</v>
      </c>
      <c r="O691" s="0" t="n">
        <f aca="false">K691+L691+M691-fixed</f>
        <v>-200471.984869627</v>
      </c>
      <c r="P691" s="0" t="n">
        <f aca="false">12*Inputs!$B$6*(1-MIN(1,Inputs!$F$6*$D691))*(ic*Inputs!$C$6+flat_fee-cost_acc-cost_wd*Inputs!$E$6*$E691-cost_fx*Inputs!$D$6)+12*Inputs!$B$7*(1-MIN(1,Inputs!$F$7*$D691))*(ic*Inputs!$C$7+flat_fee-cost_acc-cost_wd*Inputs!$E$7*$E691-cost_fx*Inputs!$D$7)+12*Inputs!$B$8*(1-MIN(1,Inputs!$F$8*$D691))*(ic*Inputs!$C$8+flat_fee-cost_acc-cost_wd*Inputs!$E$8*$E691-cost_fx*Inputs!$D$8)-fixed</f>
        <v>-215514.87201712</v>
      </c>
    </row>
    <row r="692" customFormat="false" ht="15" hidden="false" customHeight="false" outlineLevel="0" collapsed="false">
      <c r="A692" s="0" t="n">
        <v>627</v>
      </c>
      <c r="B692" s="0" t="n">
        <v>0.251827</v>
      </c>
      <c r="C692" s="0" t="n">
        <v>0.959632</v>
      </c>
      <c r="D692" s="0" t="n">
        <v>0.885714</v>
      </c>
      <c r="E692" s="0" t="n">
        <v>1.289785</v>
      </c>
      <c r="F692" s="0" t="n">
        <v>0.449926</v>
      </c>
      <c r="G692" s="0" t="n">
        <f aca="false">12*Inputs!$B$6*(MIN(1,$H$50*$C692)*(ic*Inputs!$C$6+pS+fee_fx*Inputs!$D$6-cost_acc-cost_wd*Inputs!$E$6*$E692-cost_fx*Inputs!$D$6-$F692)+(1-MIN(1,$H$50*$C692))*(1-MIN(1,Inputs!$G$6*$D692)*churn_nonbuyers)*(ic*Inputs!$C$6+fee_wd*Inputs!$E$6*(1-$B692)+fee_fx*Inputs!$D$6-cost_acc-cost_wd*Inputs!$E$6*(1-$B692)-cost_fx*Inputs!$D$6))</f>
        <v>200059.659410981</v>
      </c>
      <c r="H692" s="0" t="n">
        <f aca="false">12*Inputs!$B$7*(MIN(1,$H$51*$C692)*(ic*Inputs!$C$7+pE+fee_fx*Inputs!$D$7-cost_acc-cost_wd*Inputs!$E$7*$E692-cost_fx*Inputs!$D$7-$F692)+(1-MIN(1,$H$51*$C692))*(1-MIN(1,Inputs!$G$7*$D692)*churn_nonbuyers)*(ic*Inputs!$C$7+fee_wd*Inputs!$E$7*(1-$B692)+fee_fx*Inputs!$D$7-cost_acc-cost_wd*Inputs!$E$7*(1-$B692)-cost_fx*Inputs!$D$7))</f>
        <v>372666.009594947</v>
      </c>
      <c r="I692" s="0" t="n">
        <f aca="false">12*Inputs!$B$8*(MIN(1,$H$52*$C692)*(ic*Inputs!$C$8+pT-cost_acc-cost_wd*Inputs!$E$8-cost_fx*Inputs!$D$8-cost_ins)+(1-MIN(1,$H$52*$C692))*(1-MIN(1,Inputs!$G$8*$D692)*churn_nonbuyers)*(ic*Inputs!$C$8+fee_wd*Inputs!$E$8*(1-$B692)+fee_fx*Inputs!$D$8-cost_acc-cost_wd*Inputs!$E$8*(1-$B692)-cost_fx*Inputs!$D$8))</f>
        <v>177531.868616454</v>
      </c>
      <c r="J692" s="0" t="n">
        <f aca="false">G692+H692+I692-fixed</f>
        <v>50257.5376223829</v>
      </c>
      <c r="K692" s="0" t="n">
        <f aca="false">12*Inputs!$B$6*(1-MIN(1,Inputs!$G$6*$D692)*churn_nonbuyers)*(ic*Inputs!$C$6+fee_wd*Inputs!$E$6*(1-$B692)+fee_fx*Inputs!$D$6-cost_acc-cost_wd*Inputs!$E$6*(1-$B692)-cost_fx*Inputs!$D$6)</f>
        <v>158014.851116242</v>
      </c>
      <c r="L692" s="0" t="n">
        <f aca="false">12*Inputs!$B$7*(1-MIN(1,Inputs!$G$7*$D692)*churn_nonbuyers)*(ic*Inputs!$C$7+fee_wd*Inputs!$E$7*(1-$B692)+fee_fx*Inputs!$D$7-cost_acc-cost_wd*Inputs!$E$7*(1-$B692)-cost_fx*Inputs!$D$7)</f>
        <v>357186.877197745</v>
      </c>
      <c r="M692" s="0" t="n">
        <f aca="false">12*Inputs!$B$8*(1-MIN(1,Inputs!$G$8*$D692)*churn_nonbuyers)*(ic*Inputs!$C$8+fee_wd*Inputs!$E$8*(1-$B692)+fee_fx*Inputs!$D$8-cost_acc-cost_wd*Inputs!$E$8*(1-$B692)-cost_fx*Inputs!$D$8)</f>
        <v>119438.738382461</v>
      </c>
      <c r="N692" s="0" t="n">
        <f aca="false">K692+L692+I692-fixed</f>
        <v>-7266.40306955879</v>
      </c>
      <c r="O692" s="0" t="n">
        <f aca="false">K692+L692+M692-fixed</f>
        <v>-65359.5333035525</v>
      </c>
      <c r="P692" s="0" t="n">
        <f aca="false">12*Inputs!$B$6*(1-MIN(1,Inputs!$F$6*$D692))*(ic*Inputs!$C$6+flat_fee-cost_acc-cost_wd*Inputs!$E$6*$E692-cost_fx*Inputs!$D$6)+12*Inputs!$B$7*(1-MIN(1,Inputs!$F$7*$D692))*(ic*Inputs!$C$7+flat_fee-cost_acc-cost_wd*Inputs!$E$7*$E692-cost_fx*Inputs!$D$7)+12*Inputs!$B$8*(1-MIN(1,Inputs!$F$8*$D692))*(ic*Inputs!$C$8+flat_fee-cost_acc-cost_wd*Inputs!$E$8*$E692-cost_fx*Inputs!$D$8)-fixed</f>
        <v>1785.54696560022</v>
      </c>
    </row>
    <row r="693" customFormat="false" ht="15" hidden="false" customHeight="false" outlineLevel="0" collapsed="false">
      <c r="A693" s="0" t="n">
        <v>628</v>
      </c>
      <c r="B693" s="0" t="n">
        <v>0.299347</v>
      </c>
      <c r="C693" s="0" t="n">
        <v>1.00947</v>
      </c>
      <c r="D693" s="0" t="n">
        <v>1.122997</v>
      </c>
      <c r="E693" s="0" t="n">
        <v>1.332708</v>
      </c>
      <c r="F693" s="0" t="n">
        <v>0.378751</v>
      </c>
      <c r="G693" s="0" t="n">
        <f aca="false">12*Inputs!$B$6*(MIN(1,$H$50*$C693)*(ic*Inputs!$C$6+pS+fee_fx*Inputs!$D$6-cost_acc-cost_wd*Inputs!$E$6*$E693-cost_fx*Inputs!$D$6-$F693)+(1-MIN(1,$H$50*$C693))*(1-MIN(1,Inputs!$G$6*$D693)*churn_nonbuyers)*(ic*Inputs!$C$6+fee_wd*Inputs!$E$6*(1-$B693)+fee_fx*Inputs!$D$6-cost_acc-cost_wd*Inputs!$E$6*(1-$B693)-cost_fx*Inputs!$D$6))</f>
        <v>195160.088252673</v>
      </c>
      <c r="H693" s="0" t="n">
        <f aca="false">12*Inputs!$B$7*(MIN(1,$H$51*$C693)*(ic*Inputs!$C$7+pE+fee_fx*Inputs!$D$7-cost_acc-cost_wd*Inputs!$E$7*$E693-cost_fx*Inputs!$D$7-$F693)+(1-MIN(1,$H$51*$C693))*(1-MIN(1,Inputs!$G$7*$D693)*churn_nonbuyers)*(ic*Inputs!$C$7+fee_wd*Inputs!$E$7*(1-$B693)+fee_fx*Inputs!$D$7-cost_acc-cost_wd*Inputs!$E$7*(1-$B693)-cost_fx*Inputs!$D$7))</f>
        <v>367117.171763776</v>
      </c>
      <c r="I693" s="0" t="n">
        <f aca="false">12*Inputs!$B$8*(MIN(1,$H$52*$C693)*(ic*Inputs!$C$8+pT-cost_acc-cost_wd*Inputs!$E$8-cost_fx*Inputs!$D$8-cost_ins)+(1-MIN(1,$H$52*$C693))*(1-MIN(1,Inputs!$G$8*$D693)*churn_nonbuyers)*(ic*Inputs!$C$8+fee_wd*Inputs!$E$8*(1-$B693)+fee_fx*Inputs!$D$8-cost_acc-cost_wd*Inputs!$E$8*(1-$B693)-cost_fx*Inputs!$D$8))</f>
        <v>165089.844569261</v>
      </c>
      <c r="J693" s="0" t="n">
        <f aca="false">G693+H693+I693-fixed</f>
        <v>27367.1045857096</v>
      </c>
      <c r="K693" s="0" t="n">
        <f aca="false">12*Inputs!$B$6*(1-MIN(1,Inputs!$G$6*$D693)*churn_nonbuyers)*(ic*Inputs!$C$6+fee_wd*Inputs!$E$6*(1-$B693)+fee_fx*Inputs!$D$6-cost_acc-cost_wd*Inputs!$E$6*(1-$B693)-cost_fx*Inputs!$D$6)</f>
        <v>149594.615877305</v>
      </c>
      <c r="L693" s="0" t="n">
        <f aca="false">12*Inputs!$B$7*(1-MIN(1,Inputs!$G$7*$D693)*churn_nonbuyers)*(ic*Inputs!$C$7+fee_wd*Inputs!$E$7*(1-$B693)+fee_fx*Inputs!$D$7-cost_acc-cost_wd*Inputs!$E$7*(1-$B693)-cost_fx*Inputs!$D$7)</f>
        <v>347962.496470383</v>
      </c>
      <c r="M693" s="0" t="n">
        <f aca="false">12*Inputs!$B$8*(1-MIN(1,Inputs!$G$8*$D693)*churn_nonbuyers)*(ic*Inputs!$C$8+fee_wd*Inputs!$E$8*(1-$B693)+fee_fx*Inputs!$D$8-cost_acc-cost_wd*Inputs!$E$8*(1-$B693)-cost_fx*Inputs!$D$8)</f>
        <v>66744.1597474224</v>
      </c>
      <c r="N693" s="0" t="n">
        <f aca="false">K693+L693+I693-fixed</f>
        <v>-37353.0430830512</v>
      </c>
      <c r="O693" s="0" t="n">
        <f aca="false">K693+L693+M693-fixed</f>
        <v>-135698.72790489</v>
      </c>
      <c r="P693" s="0" t="n">
        <f aca="false">12*Inputs!$B$6*(1-MIN(1,Inputs!$F$6*$D693))*(ic*Inputs!$C$6+flat_fee-cost_acc-cost_wd*Inputs!$E$6*$E693-cost_fx*Inputs!$D$6)+12*Inputs!$B$7*(1-MIN(1,Inputs!$F$7*$D693))*(ic*Inputs!$C$7+flat_fee-cost_acc-cost_wd*Inputs!$E$7*$E693-cost_fx*Inputs!$D$7)+12*Inputs!$B$8*(1-MIN(1,Inputs!$F$8*$D693))*(ic*Inputs!$C$8+flat_fee-cost_acc-cost_wd*Inputs!$E$8*$E693-cost_fx*Inputs!$D$8)-fixed</f>
        <v>-132798.00760576</v>
      </c>
    </row>
    <row r="694" customFormat="false" ht="15" hidden="false" customHeight="false" outlineLevel="0" collapsed="false">
      <c r="A694" s="0" t="n">
        <v>629</v>
      </c>
      <c r="B694" s="0" t="n">
        <v>0.335678</v>
      </c>
      <c r="C694" s="0" t="n">
        <v>0.771003</v>
      </c>
      <c r="D694" s="0" t="n">
        <v>1.566163</v>
      </c>
      <c r="E694" s="0" t="n">
        <v>1.35664</v>
      </c>
      <c r="F694" s="0" t="n">
        <v>0.133519</v>
      </c>
      <c r="G694" s="0" t="n">
        <f aca="false">12*Inputs!$B$6*(MIN(1,$H$50*$C694)*(ic*Inputs!$C$6+pS+fee_fx*Inputs!$D$6-cost_acc-cost_wd*Inputs!$E$6*$E694-cost_fx*Inputs!$D$6-$F694)+(1-MIN(1,$H$50*$C694))*(1-MIN(1,Inputs!$G$6*$D694)*churn_nonbuyers)*(ic*Inputs!$C$6+fee_wd*Inputs!$E$6*(1-$B694)+fee_fx*Inputs!$D$6-cost_acc-cost_wd*Inputs!$E$6*(1-$B694)-cost_fx*Inputs!$D$6))</f>
        <v>180507.413292515</v>
      </c>
      <c r="H694" s="0" t="n">
        <f aca="false">12*Inputs!$B$7*(MIN(1,$H$51*$C694)*(ic*Inputs!$C$7+pE+fee_fx*Inputs!$D$7-cost_acc-cost_wd*Inputs!$E$7*$E694-cost_fx*Inputs!$D$7-$F694)+(1-MIN(1,$H$51*$C694))*(1-MIN(1,Inputs!$G$7*$D694)*churn_nonbuyers)*(ic*Inputs!$C$7+fee_wd*Inputs!$E$7*(1-$B694)+fee_fx*Inputs!$D$7-cost_acc-cost_wd*Inputs!$E$7*(1-$B694)-cost_fx*Inputs!$D$7))</f>
        <v>364598.131690896</v>
      </c>
      <c r="I694" s="0" t="n">
        <f aca="false">12*Inputs!$B$8*(MIN(1,$H$52*$C694)*(ic*Inputs!$C$8+pT-cost_acc-cost_wd*Inputs!$E$8-cost_fx*Inputs!$D$8-cost_ins)+(1-MIN(1,$H$52*$C694))*(1-MIN(1,Inputs!$G$8*$D694)*churn_nonbuyers)*(ic*Inputs!$C$8+fee_wd*Inputs!$E$8*(1-$B694)+fee_fx*Inputs!$D$8-cost_acc-cost_wd*Inputs!$E$8*(1-$B694)-cost_fx*Inputs!$D$8))</f>
        <v>111135.456432</v>
      </c>
      <c r="J694" s="0" t="n">
        <f aca="false">G694+H694+I694-fixed</f>
        <v>-43758.998584589</v>
      </c>
      <c r="K694" s="0" t="n">
        <f aca="false">12*Inputs!$B$6*(1-MIN(1,Inputs!$G$6*$D694)*churn_nonbuyers)*(ic*Inputs!$C$6+fee_wd*Inputs!$E$6*(1-$B694)+fee_fx*Inputs!$D$6-cost_acc-cost_wd*Inputs!$E$6*(1-$B694)-cost_fx*Inputs!$D$6)</f>
        <v>141260.675497301</v>
      </c>
      <c r="L694" s="0" t="n">
        <f aca="false">12*Inputs!$B$7*(1-MIN(1,Inputs!$G$7*$D694)*churn_nonbuyers)*(ic*Inputs!$C$7+fee_wd*Inputs!$E$7*(1-$B694)+fee_fx*Inputs!$D$7-cost_acc-cost_wd*Inputs!$E$7*(1-$B694)-cost_fx*Inputs!$D$7)</f>
        <v>338189.198674381</v>
      </c>
      <c r="M694" s="0" t="n">
        <f aca="false">12*Inputs!$B$8*(1-MIN(1,Inputs!$G$8*$D694)*churn_nonbuyers)*(ic*Inputs!$C$8+fee_wd*Inputs!$E$8*(1-$B694)+fee_fx*Inputs!$D$8-cost_acc-cost_wd*Inputs!$E$8*(1-$B694)-cost_fx*Inputs!$D$8)</f>
        <v>0</v>
      </c>
      <c r="N694" s="0" t="n">
        <f aca="false">K694+L694+I694-fixed</f>
        <v>-109414.669396319</v>
      </c>
      <c r="O694" s="0" t="n">
        <f aca="false">K694+L694+M694-fixed</f>
        <v>-220550.125828319</v>
      </c>
      <c r="P694" s="0" t="n">
        <f aca="false">12*Inputs!$B$6*(1-MIN(1,Inputs!$F$6*$D694))*(ic*Inputs!$C$6+flat_fee-cost_acc-cost_wd*Inputs!$E$6*$E694-cost_fx*Inputs!$D$6)+12*Inputs!$B$7*(1-MIN(1,Inputs!$F$7*$D694))*(ic*Inputs!$C$7+flat_fee-cost_acc-cost_wd*Inputs!$E$7*$E694-cost_fx*Inputs!$D$7)+12*Inputs!$B$8*(1-MIN(1,Inputs!$F$8*$D694))*(ic*Inputs!$C$8+flat_fee-cost_acc-cost_wd*Inputs!$E$8*$E694-cost_fx*Inputs!$D$8)-fixed</f>
        <v>-354411.7189072</v>
      </c>
    </row>
    <row r="695" customFormat="false" ht="15" hidden="false" customHeight="false" outlineLevel="0" collapsed="false">
      <c r="A695" s="0" t="n">
        <v>630</v>
      </c>
      <c r="B695" s="0" t="n">
        <v>0.417291</v>
      </c>
      <c r="C695" s="0" t="n">
        <v>1.015583</v>
      </c>
      <c r="D695" s="0" t="n">
        <v>1.529598</v>
      </c>
      <c r="E695" s="0" t="n">
        <v>1.287276</v>
      </c>
      <c r="F695" s="0" t="n">
        <v>0.257129</v>
      </c>
      <c r="G695" s="0" t="n">
        <f aca="false">12*Inputs!$B$6*(MIN(1,$H$50*$C695)*(ic*Inputs!$C$6+pS+fee_fx*Inputs!$D$6-cost_acc-cost_wd*Inputs!$E$6*$E695-cost_fx*Inputs!$D$6-$F695)+(1-MIN(1,$H$50*$C695))*(1-MIN(1,Inputs!$G$6*$D695)*churn_nonbuyers)*(ic*Inputs!$C$6+fee_wd*Inputs!$E$6*(1-$B695)+fee_fx*Inputs!$D$6-cost_acc-cost_wd*Inputs!$E$6*(1-$B695)-cost_fx*Inputs!$D$6))</f>
        <v>181973.867316059</v>
      </c>
      <c r="H695" s="0" t="n">
        <f aca="false">12*Inputs!$B$7*(MIN(1,$H$51*$C695)*(ic*Inputs!$C$7+pE+fee_fx*Inputs!$D$7-cost_acc-cost_wd*Inputs!$E$7*$E695-cost_fx*Inputs!$D$7-$F695)+(1-MIN(1,$H$51*$C695))*(1-MIN(1,Inputs!$G$7*$D695)*churn_nonbuyers)*(ic*Inputs!$C$7+fee_wd*Inputs!$E$7*(1-$B695)+fee_fx*Inputs!$D$7-cost_acc-cost_wd*Inputs!$E$7*(1-$B695)-cost_fx*Inputs!$D$7))</f>
        <v>367433.258522429</v>
      </c>
      <c r="I695" s="0" t="n">
        <f aca="false">12*Inputs!$B$8*(MIN(1,$H$52*$C695)*(ic*Inputs!$C$8+pT-cost_acc-cost_wd*Inputs!$E$8-cost_fx*Inputs!$D$8-cost_ins)+(1-MIN(1,$H$52*$C695))*(1-MIN(1,Inputs!$G$8*$D695)*churn_nonbuyers)*(ic*Inputs!$C$8+fee_wd*Inputs!$E$8*(1-$B695)+fee_fx*Inputs!$D$8-cost_acc-cost_wd*Inputs!$E$8*(1-$B695)-cost_fx*Inputs!$D$8))</f>
        <v>146390.195952</v>
      </c>
      <c r="J695" s="0" t="n">
        <f aca="false">G695+H695+I695-fixed</f>
        <v>-4202.67820951226</v>
      </c>
      <c r="K695" s="0" t="n">
        <f aca="false">12*Inputs!$B$6*(1-MIN(1,Inputs!$G$6*$D695)*churn_nonbuyers)*(ic*Inputs!$C$6+fee_wd*Inputs!$E$6*(1-$B695)+fee_fx*Inputs!$D$6-cost_acc-cost_wd*Inputs!$E$6*(1-$B695)-cost_fx*Inputs!$D$6)</f>
        <v>130687.41800893</v>
      </c>
      <c r="L695" s="0" t="n">
        <f aca="false">12*Inputs!$B$7*(1-MIN(1,Inputs!$G$7*$D695)*churn_nonbuyers)*(ic*Inputs!$C$7+fee_wd*Inputs!$E$7*(1-$B695)+fee_fx*Inputs!$D$7-cost_acc-cost_wd*Inputs!$E$7*(1-$B695)-cost_fx*Inputs!$D$7)</f>
        <v>327365.480501358</v>
      </c>
      <c r="M695" s="0" t="n">
        <f aca="false">12*Inputs!$B$8*(1-MIN(1,Inputs!$G$8*$D695)*churn_nonbuyers)*(ic*Inputs!$C$8+fee_wd*Inputs!$E$8*(1-$B695)+fee_fx*Inputs!$D$8-cost_acc-cost_wd*Inputs!$E$8*(1-$B695)-cost_fx*Inputs!$D$8)</f>
        <v>0</v>
      </c>
      <c r="N695" s="0" t="n">
        <f aca="false">K695+L695+I695-fixed</f>
        <v>-95556.9055377126</v>
      </c>
      <c r="O695" s="0" t="n">
        <f aca="false">K695+L695+M695-fixed</f>
        <v>-241947.101489713</v>
      </c>
      <c r="P695" s="0" t="n">
        <f aca="false">12*Inputs!$B$6*(1-MIN(1,Inputs!$F$6*$D695))*(ic*Inputs!$C$6+flat_fee-cost_acc-cost_wd*Inputs!$E$6*$E695-cost_fx*Inputs!$D$6)+12*Inputs!$B$7*(1-MIN(1,Inputs!$F$7*$D695))*(ic*Inputs!$C$7+flat_fee-cost_acc-cost_wd*Inputs!$E$7*$E695-cost_fx*Inputs!$D$7)+12*Inputs!$B$8*(1-MIN(1,Inputs!$F$8*$D695))*(ic*Inputs!$C$8+flat_fee-cost_acc-cost_wd*Inputs!$E$8*$E695-cost_fx*Inputs!$D$8)-fixed</f>
        <v>-315772.58213248</v>
      </c>
    </row>
    <row r="696" customFormat="false" ht="15" hidden="false" customHeight="false" outlineLevel="0" collapsed="false">
      <c r="A696" s="0" t="n">
        <v>631</v>
      </c>
      <c r="B696" s="0" t="n">
        <v>0.225516</v>
      </c>
      <c r="C696" s="0" t="n">
        <v>0.831909</v>
      </c>
      <c r="D696" s="0" t="n">
        <v>0.868037</v>
      </c>
      <c r="E696" s="0" t="n">
        <v>1.051639</v>
      </c>
      <c r="F696" s="0" t="n">
        <v>0.091448</v>
      </c>
      <c r="G696" s="0" t="n">
        <f aca="false">12*Inputs!$B$6*(MIN(1,$H$50*$C696)*(ic*Inputs!$C$6+pS+fee_fx*Inputs!$D$6-cost_acc-cost_wd*Inputs!$E$6*$E696-cost_fx*Inputs!$D$6-$F696)+(1-MIN(1,$H$50*$C696))*(1-MIN(1,Inputs!$G$6*$D696)*churn_nonbuyers)*(ic*Inputs!$C$6+fee_wd*Inputs!$E$6*(1-$B696)+fee_fx*Inputs!$D$6-cost_acc-cost_wd*Inputs!$E$6*(1-$B696)-cost_fx*Inputs!$D$6))</f>
        <v>209418.814435457</v>
      </c>
      <c r="H696" s="0" t="n">
        <f aca="false">12*Inputs!$B$7*(MIN(1,$H$51*$C696)*(ic*Inputs!$C$7+pE+fee_fx*Inputs!$D$7-cost_acc-cost_wd*Inputs!$E$7*$E696-cost_fx*Inputs!$D$7-$F696)+(1-MIN(1,$H$51*$C696))*(1-MIN(1,Inputs!$G$7*$D696)*churn_nonbuyers)*(ic*Inputs!$C$7+fee_wd*Inputs!$E$7*(1-$B696)+fee_fx*Inputs!$D$7-cost_acc-cost_wd*Inputs!$E$7*(1-$B696)-cost_fx*Inputs!$D$7))</f>
        <v>413198.296068071</v>
      </c>
      <c r="I696" s="0" t="n">
        <f aca="false">12*Inputs!$B$8*(MIN(1,$H$52*$C696)*(ic*Inputs!$C$8+pT-cost_acc-cost_wd*Inputs!$E$8-cost_fx*Inputs!$D$8-cost_ins)+(1-MIN(1,$H$52*$C696))*(1-MIN(1,Inputs!$G$8*$D696)*churn_nonbuyers)*(ic*Inputs!$C$8+fee_wd*Inputs!$E$8*(1-$B696)+fee_fx*Inputs!$D$8-cost_acc-cost_wd*Inputs!$E$8*(1-$B696)-cost_fx*Inputs!$D$8))</f>
        <v>171631.291949735</v>
      </c>
      <c r="J696" s="0" t="n">
        <f aca="false">G696+H696+I696-fixed</f>
        <v>94248.4024532631</v>
      </c>
      <c r="K696" s="0" t="n">
        <f aca="false">12*Inputs!$B$6*(1-MIN(1,Inputs!$G$6*$D696)*churn_nonbuyers)*(ic*Inputs!$C$6+fee_wd*Inputs!$E$6*(1-$B696)+fee_fx*Inputs!$D$6-cost_acc-cost_wd*Inputs!$E$6*(1-$B696)-cost_fx*Inputs!$D$6)</f>
        <v>161785.327911062</v>
      </c>
      <c r="L696" s="0" t="n">
        <f aca="false">12*Inputs!$B$7*(1-MIN(1,Inputs!$G$7*$D696)*churn_nonbuyers)*(ic*Inputs!$C$7+fee_wd*Inputs!$E$7*(1-$B696)+fee_fx*Inputs!$D$7-cost_acc-cost_wd*Inputs!$E$7*(1-$B696)-cost_fx*Inputs!$D$7)</f>
        <v>361071.587370637</v>
      </c>
      <c r="M696" s="0" t="n">
        <f aca="false">12*Inputs!$B$8*(1-MIN(1,Inputs!$G$8*$D696)*churn_nonbuyers)*(ic*Inputs!$C$8+fee_wd*Inputs!$E$8*(1-$B696)+fee_fx*Inputs!$D$8-cost_acc-cost_wd*Inputs!$E$8*(1-$B696)-cost_fx*Inputs!$D$8)</f>
        <v>123823.547638291</v>
      </c>
      <c r="N696" s="0" t="n">
        <f aca="false">K696+L696+I696-fixed</f>
        <v>-5511.79276856524</v>
      </c>
      <c r="O696" s="0" t="n">
        <f aca="false">K696+L696+M696-fixed</f>
        <v>-53319.537080009</v>
      </c>
      <c r="P696" s="0" t="n">
        <f aca="false">12*Inputs!$B$6*(1-MIN(1,Inputs!$F$6*$D696))*(ic*Inputs!$C$6+flat_fee-cost_acc-cost_wd*Inputs!$E$6*$E696-cost_fx*Inputs!$D$6)+12*Inputs!$B$7*(1-MIN(1,Inputs!$F$7*$D696))*(ic*Inputs!$C$7+flat_fee-cost_acc-cost_wd*Inputs!$E$7*$E696-cost_fx*Inputs!$D$7)+12*Inputs!$B$8*(1-MIN(1,Inputs!$F$8*$D696))*(ic*Inputs!$C$8+flat_fee-cost_acc-cost_wd*Inputs!$E$8*$E696-cost_fx*Inputs!$D$8)-fixed</f>
        <v>120946.11769832</v>
      </c>
    </row>
    <row r="697" customFormat="false" ht="15" hidden="false" customHeight="false" outlineLevel="0" collapsed="false">
      <c r="A697" s="0" t="n">
        <v>632</v>
      </c>
      <c r="B697" s="0" t="n">
        <v>0.392868</v>
      </c>
      <c r="C697" s="0" t="n">
        <v>0.727463</v>
      </c>
      <c r="D697" s="0" t="n">
        <v>1.11914</v>
      </c>
      <c r="E697" s="0" t="n">
        <v>1.275768</v>
      </c>
      <c r="F697" s="0" t="n">
        <v>0.10751</v>
      </c>
      <c r="G697" s="0" t="n">
        <f aca="false">12*Inputs!$B$6*(MIN(1,$H$50*$C697)*(ic*Inputs!$C$6+pS+fee_fx*Inputs!$D$6-cost_acc-cost_wd*Inputs!$E$6*$E697-cost_fx*Inputs!$D$6-$F697)+(1-MIN(1,$H$50*$C697))*(1-MIN(1,Inputs!$G$6*$D697)*churn_nonbuyers)*(ic*Inputs!$C$6+fee_wd*Inputs!$E$6*(1-$B697)+fee_fx*Inputs!$D$6-cost_acc-cost_wd*Inputs!$E$6*(1-$B697)-cost_fx*Inputs!$D$6))</f>
        <v>175986.632987183</v>
      </c>
      <c r="H697" s="0" t="n">
        <f aca="false">12*Inputs!$B$7*(MIN(1,$H$51*$C697)*(ic*Inputs!$C$7+pE+fee_fx*Inputs!$D$7-cost_acc-cost_wd*Inputs!$E$7*$E697-cost_fx*Inputs!$D$7-$F697)+(1-MIN(1,$H$51*$C697))*(1-MIN(1,Inputs!$G$7*$D697)*churn_nonbuyers)*(ic*Inputs!$C$7+fee_wd*Inputs!$E$7*(1-$B697)+fee_fx*Inputs!$D$7-cost_acc-cost_wd*Inputs!$E$7*(1-$B697)-cost_fx*Inputs!$D$7))</f>
        <v>368705.183575408</v>
      </c>
      <c r="I697" s="0" t="n">
        <f aca="false">12*Inputs!$B$8*(MIN(1,$H$52*$C697)*(ic*Inputs!$C$8+pT-cost_acc-cost_wd*Inputs!$E$8-cost_fx*Inputs!$D$8-cost_ins)+(1-MIN(1,$H$52*$C697))*(1-MIN(1,Inputs!$G$8*$D697)*churn_nonbuyers)*(ic*Inputs!$C$8+fee_wd*Inputs!$E$8*(1-$B697)+fee_fx*Inputs!$D$8-cost_acc-cost_wd*Inputs!$E$8*(1-$B697)-cost_fx*Inputs!$D$8))</f>
        <v>137552.112376293</v>
      </c>
      <c r="J697" s="0" t="n">
        <f aca="false">G697+H697+I697-fixed</f>
        <v>-17756.0710611166</v>
      </c>
      <c r="K697" s="0" t="n">
        <f aca="false">12*Inputs!$B$6*(1-MIN(1,Inputs!$G$6*$D697)*churn_nonbuyers)*(ic*Inputs!$C$6+fee_wd*Inputs!$E$6*(1-$B697)+fee_fx*Inputs!$D$6-cost_acc-cost_wd*Inputs!$E$6*(1-$B697)-cost_fx*Inputs!$D$6)</f>
        <v>136911.731713344</v>
      </c>
      <c r="L697" s="0" t="n">
        <f aca="false">12*Inputs!$B$7*(1-MIN(1,Inputs!$G$7*$D697)*churn_nonbuyers)*(ic*Inputs!$C$7+fee_wd*Inputs!$E$7*(1-$B697)+fee_fx*Inputs!$D$7-cost_acc-cost_wd*Inputs!$E$7*(1-$B697)-cost_fx*Inputs!$D$7)</f>
        <v>334989.283508006</v>
      </c>
      <c r="M697" s="0" t="n">
        <f aca="false">12*Inputs!$B$8*(1-MIN(1,Inputs!$G$8*$D697)*churn_nonbuyers)*(ic*Inputs!$C$8+fee_wd*Inputs!$E$8*(1-$B697)+fee_fx*Inputs!$D$8-cost_acc-cost_wd*Inputs!$E$8*(1-$B697)-cost_fx*Inputs!$D$8)</f>
        <v>66614.285062272</v>
      </c>
      <c r="N697" s="0" t="n">
        <f aca="false">K697+L697+I697-fixed</f>
        <v>-90546.8724023565</v>
      </c>
      <c r="O697" s="0" t="n">
        <f aca="false">K697+L697+M697-fixed</f>
        <v>-161484.699716378</v>
      </c>
      <c r="P697" s="0" t="n">
        <f aca="false">12*Inputs!$B$6*(1-MIN(1,Inputs!$F$6*$D697))*(ic*Inputs!$C$6+flat_fee-cost_acc-cost_wd*Inputs!$E$6*$E697-cost_fx*Inputs!$D$6)+12*Inputs!$B$7*(1-MIN(1,Inputs!$F$7*$D697))*(ic*Inputs!$C$7+flat_fee-cost_acc-cost_wd*Inputs!$E$7*$E697-cost_fx*Inputs!$D$7)+12*Inputs!$B$8*(1-MIN(1,Inputs!$F$8*$D697))*(ic*Inputs!$C$8+flat_fee-cost_acc-cost_wd*Inputs!$E$8*$E697-cost_fx*Inputs!$D$8)-fixed</f>
        <v>-107960.9580352</v>
      </c>
    </row>
    <row r="698" customFormat="false" ht="15" hidden="false" customHeight="false" outlineLevel="0" collapsed="false">
      <c r="A698" s="0" t="n">
        <v>633</v>
      </c>
      <c r="B698" s="0" t="n">
        <v>0.302449</v>
      </c>
      <c r="C698" s="0" t="n">
        <v>0.808777</v>
      </c>
      <c r="D698" s="0" t="n">
        <v>1.832078</v>
      </c>
      <c r="E698" s="0" t="n">
        <v>1.200145</v>
      </c>
      <c r="F698" s="0" t="n">
        <v>0.26036</v>
      </c>
      <c r="G698" s="0" t="n">
        <f aca="false">12*Inputs!$B$6*(MIN(1,$H$50*$C698)*(ic*Inputs!$C$6+pS+fee_fx*Inputs!$D$6-cost_acc-cost_wd*Inputs!$E$6*$E698-cost_fx*Inputs!$D$6-$F698)+(1-MIN(1,$H$50*$C698))*(1-MIN(1,Inputs!$G$6*$D698)*churn_nonbuyers)*(ic*Inputs!$C$6+fee_wd*Inputs!$E$6*(1-$B698)+fee_fx*Inputs!$D$6-cost_acc-cost_wd*Inputs!$E$6*(1-$B698)-cost_fx*Inputs!$D$6))</f>
        <v>185142.344259341</v>
      </c>
      <c r="H698" s="0" t="n">
        <f aca="false">12*Inputs!$B$7*(MIN(1,$H$51*$C698)*(ic*Inputs!$C$7+pE+fee_fx*Inputs!$D$7-cost_acc-cost_wd*Inputs!$E$7*$E698-cost_fx*Inputs!$D$7-$F698)+(1-MIN(1,$H$51*$C698))*(1-MIN(1,Inputs!$G$7*$D698)*churn_nonbuyers)*(ic*Inputs!$C$7+fee_wd*Inputs!$E$7*(1-$B698)+fee_fx*Inputs!$D$7-cost_acc-cost_wd*Inputs!$E$7*(1-$B698)-cost_fx*Inputs!$D$7))</f>
        <v>375707.848853955</v>
      </c>
      <c r="I698" s="0" t="n">
        <f aca="false">12*Inputs!$B$8*(MIN(1,$H$52*$C698)*(ic*Inputs!$C$8+pT-cost_acc-cost_wd*Inputs!$E$8-cost_fx*Inputs!$D$8-cost_ins)+(1-MIN(1,$H$52*$C698))*(1-MIN(1,Inputs!$G$8*$D698)*churn_nonbuyers)*(ic*Inputs!$C$8+fee_wd*Inputs!$E$8*(1-$B698)+fee_fx*Inputs!$D$8-cost_acc-cost_wd*Inputs!$E$8*(1-$B698)-cost_fx*Inputs!$D$8))</f>
        <v>116580.351888</v>
      </c>
      <c r="J698" s="0" t="n">
        <f aca="false">G698+H698+I698-fixed</f>
        <v>-22569.4549987039</v>
      </c>
      <c r="K698" s="0" t="n">
        <f aca="false">12*Inputs!$B$6*(1-MIN(1,Inputs!$G$6*$D698)*churn_nonbuyers)*(ic*Inputs!$C$6+fee_wd*Inputs!$E$6*(1-$B698)+fee_fx*Inputs!$D$6-cost_acc-cost_wd*Inputs!$E$6*(1-$B698)-cost_fx*Inputs!$D$6)</f>
        <v>143569.590904958</v>
      </c>
      <c r="L698" s="0" t="n">
        <f aca="false">12*Inputs!$B$7*(1-MIN(1,Inputs!$G$7*$D698)*churn_nonbuyers)*(ic*Inputs!$C$7+fee_wd*Inputs!$E$7*(1-$B698)+fee_fx*Inputs!$D$7-cost_acc-cost_wd*Inputs!$E$7*(1-$B698)-cost_fx*Inputs!$D$7)</f>
        <v>339880.284398975</v>
      </c>
      <c r="M698" s="0" t="n">
        <f aca="false">12*Inputs!$B$8*(1-MIN(1,Inputs!$G$8*$D698)*churn_nonbuyers)*(ic*Inputs!$C$8+fee_wd*Inputs!$E$8*(1-$B698)+fee_fx*Inputs!$D$8-cost_acc-cost_wd*Inputs!$E$8*(1-$B698)-cost_fx*Inputs!$D$8)</f>
        <v>0</v>
      </c>
      <c r="N698" s="0" t="n">
        <f aca="false">K698+L698+I698-fixed</f>
        <v>-99969.7728080665</v>
      </c>
      <c r="O698" s="0" t="n">
        <f aca="false">K698+L698+M698-fixed</f>
        <v>-216550.124696067</v>
      </c>
      <c r="P698" s="0" t="n">
        <f aca="false">12*Inputs!$B$6*(1-MIN(1,Inputs!$F$6*$D698))*(ic*Inputs!$C$6+flat_fee-cost_acc-cost_wd*Inputs!$E$6*$E698-cost_fx*Inputs!$D$6)+12*Inputs!$B$7*(1-MIN(1,Inputs!$F$7*$D698))*(ic*Inputs!$C$7+flat_fee-cost_acc-cost_wd*Inputs!$E$7*$E698-cost_fx*Inputs!$D$7)+12*Inputs!$B$8*(1-MIN(1,Inputs!$F$8*$D698))*(ic*Inputs!$C$8+flat_fee-cost_acc-cost_wd*Inputs!$E$8*$E698-cost_fx*Inputs!$D$8)-fixed</f>
        <v>-439498.320389104</v>
      </c>
    </row>
    <row r="699" customFormat="false" ht="15" hidden="false" customHeight="false" outlineLevel="0" collapsed="false">
      <c r="A699" s="0" t="n">
        <v>634</v>
      </c>
      <c r="B699" s="0" t="n">
        <v>0.237677</v>
      </c>
      <c r="C699" s="0" t="n">
        <v>0.89718</v>
      </c>
      <c r="D699" s="0" t="n">
        <v>0.940022</v>
      </c>
      <c r="E699" s="0" t="n">
        <v>1.121511</v>
      </c>
      <c r="F699" s="0" t="n">
        <v>0.0682</v>
      </c>
      <c r="G699" s="0" t="n">
        <f aca="false">12*Inputs!$B$6*(MIN(1,$H$50*$C699)*(ic*Inputs!$C$6+pS+fee_fx*Inputs!$D$6-cost_acc-cost_wd*Inputs!$E$6*$E699-cost_fx*Inputs!$D$6-$F699)+(1-MIN(1,$H$50*$C699))*(1-MIN(1,Inputs!$G$6*$D699)*churn_nonbuyers)*(ic*Inputs!$C$6+fee_wd*Inputs!$E$6*(1-$B699)+fee_fx*Inputs!$D$6-cost_acc-cost_wd*Inputs!$E$6*(1-$B699)-cost_fx*Inputs!$D$6))</f>
        <v>210078.210034513</v>
      </c>
      <c r="H699" s="0" t="n">
        <f aca="false">12*Inputs!$B$7*(MIN(1,$H$51*$C699)*(ic*Inputs!$C$7+pE+fee_fx*Inputs!$D$7-cost_acc-cost_wd*Inputs!$E$7*$E699-cost_fx*Inputs!$D$7-$F699)+(1-MIN(1,$H$51*$C699))*(1-MIN(1,Inputs!$G$7*$D699)*churn_nonbuyers)*(ic*Inputs!$C$7+fee_wd*Inputs!$E$7*(1-$B699)+fee_fx*Inputs!$D$7-cost_acc-cost_wd*Inputs!$E$7*(1-$B699)-cost_fx*Inputs!$D$7))</f>
        <v>409663.532527699</v>
      </c>
      <c r="I699" s="0" t="n">
        <f aca="false">12*Inputs!$B$8*(MIN(1,$H$52*$C699)*(ic*Inputs!$C$8+pT-cost_acc-cost_wd*Inputs!$E$8-cost_fx*Inputs!$D$8-cost_ins)+(1-MIN(1,$H$52*$C699))*(1-MIN(1,Inputs!$G$8*$D699)*churn_nonbuyers)*(ic*Inputs!$C$8+fee_wd*Inputs!$E$8*(1-$B699)+fee_fx*Inputs!$D$8-cost_acc-cost_wd*Inputs!$E$8*(1-$B699)-cost_fx*Inputs!$D$8))</f>
        <v>169392.987723237</v>
      </c>
      <c r="J699" s="0" t="n">
        <f aca="false">G699+H699+I699-fixed</f>
        <v>89134.730285449</v>
      </c>
      <c r="K699" s="0" t="n">
        <f aca="false">12*Inputs!$B$6*(1-MIN(1,Inputs!$G$6*$D699)*churn_nonbuyers)*(ic*Inputs!$C$6+fee_wd*Inputs!$E$6*(1-$B699)+fee_fx*Inputs!$D$6-cost_acc-cost_wd*Inputs!$E$6*(1-$B699)-cost_fx*Inputs!$D$6)</f>
        <v>159507.725824037</v>
      </c>
      <c r="L699" s="0" t="n">
        <f aca="false">12*Inputs!$B$7*(1-MIN(1,Inputs!$G$7*$D699)*churn_nonbuyers)*(ic*Inputs!$C$7+fee_wd*Inputs!$E$7*(1-$B699)+fee_fx*Inputs!$D$7-cost_acc-cost_wd*Inputs!$E$7*(1-$B699)-cost_fx*Inputs!$D$7)</f>
        <v>358569.187238422</v>
      </c>
      <c r="M699" s="0" t="n">
        <f aca="false">12*Inputs!$B$8*(1-MIN(1,Inputs!$G$8*$D699)*churn_nonbuyers)*(ic*Inputs!$C$8+fee_wd*Inputs!$E$8*(1-$B699)+fee_fx*Inputs!$D$8-cost_acc-cost_wd*Inputs!$E$8*(1-$B699)-cost_fx*Inputs!$D$8)</f>
        <v>107722.243498838</v>
      </c>
      <c r="N699" s="0" t="n">
        <f aca="false">K699+L699+I699-fixed</f>
        <v>-12530.0992143041</v>
      </c>
      <c r="O699" s="0" t="n">
        <f aca="false">K699+L699+M699-fixed</f>
        <v>-74200.8434387026</v>
      </c>
      <c r="P699" s="0" t="n">
        <f aca="false">12*Inputs!$B$6*(1-MIN(1,Inputs!$F$6*$D699))*(ic*Inputs!$C$6+flat_fee-cost_acc-cost_wd*Inputs!$E$6*$E699-cost_fx*Inputs!$D$6)+12*Inputs!$B$7*(1-MIN(1,Inputs!$F$7*$D699))*(ic*Inputs!$C$7+flat_fee-cost_acc-cost_wd*Inputs!$E$7*$E699-cost_fx*Inputs!$D$7)+12*Inputs!$B$8*(1-MIN(1,Inputs!$F$8*$D699))*(ic*Inputs!$C$8+flat_fee-cost_acc-cost_wd*Inputs!$E$8*$E699-cost_fx*Inputs!$D$8)-fixed</f>
        <v>50053.4047620799</v>
      </c>
    </row>
    <row r="700" customFormat="false" ht="15" hidden="false" customHeight="false" outlineLevel="0" collapsed="false">
      <c r="A700" s="0" t="n">
        <v>635</v>
      </c>
      <c r="B700" s="0" t="n">
        <v>0.351475</v>
      </c>
      <c r="C700" s="0" t="n">
        <v>0.935625</v>
      </c>
      <c r="D700" s="0" t="n">
        <v>1.15166</v>
      </c>
      <c r="E700" s="0" t="n">
        <v>1.134319</v>
      </c>
      <c r="F700" s="0" t="n">
        <v>0.165007</v>
      </c>
      <c r="G700" s="0" t="n">
        <f aca="false">12*Inputs!$B$6*(MIN(1,$H$50*$C700)*(ic*Inputs!$C$6+pS+fee_fx*Inputs!$D$6-cost_acc-cost_wd*Inputs!$E$6*$E700-cost_fx*Inputs!$D$6-$F700)+(1-MIN(1,$H$50*$C700))*(1-MIN(1,Inputs!$G$6*$D700)*churn_nonbuyers)*(ic*Inputs!$C$6+fee_wd*Inputs!$E$6*(1-$B700)+fee_fx*Inputs!$D$6-cost_acc-cost_wd*Inputs!$E$6*(1-$B700)-cost_fx*Inputs!$D$6))</f>
        <v>193956.310227364</v>
      </c>
      <c r="H700" s="0" t="n">
        <f aca="false">12*Inputs!$B$7*(MIN(1,$H$51*$C700)*(ic*Inputs!$C$7+pE+fee_fx*Inputs!$D$7-cost_acc-cost_wd*Inputs!$E$7*$E700-cost_fx*Inputs!$D$7-$F700)+(1-MIN(1,$H$51*$C700))*(1-MIN(1,Inputs!$G$7*$D700)*churn_nonbuyers)*(ic*Inputs!$C$7+fee_wd*Inputs!$E$7*(1-$B700)+fee_fx*Inputs!$D$7-cost_acc-cost_wd*Inputs!$E$7*(1-$B700)-cost_fx*Inputs!$D$7))</f>
        <v>393889.593572653</v>
      </c>
      <c r="I700" s="0" t="n">
        <f aca="false">12*Inputs!$B$8*(MIN(1,$H$52*$C700)*(ic*Inputs!$C$8+pT-cost_acc-cost_wd*Inputs!$E$8-cost_fx*Inputs!$D$8-cost_ins)+(1-MIN(1,$H$52*$C700))*(1-MIN(1,Inputs!$G$8*$D700)*churn_nonbuyers)*(ic*Inputs!$C$8+fee_wd*Inputs!$E$8*(1-$B700)+fee_fx*Inputs!$D$8-cost_acc-cost_wd*Inputs!$E$8*(1-$B700)-cost_fx*Inputs!$D$8))</f>
        <v>155567.969676579</v>
      </c>
      <c r="J700" s="0" t="n">
        <f aca="false">G700+H700+I700-fixed</f>
        <v>43413.8734765964</v>
      </c>
      <c r="K700" s="0" t="n">
        <f aca="false">12*Inputs!$B$6*(1-MIN(1,Inputs!$G$6*$D700)*churn_nonbuyers)*(ic*Inputs!$C$6+fee_wd*Inputs!$E$6*(1-$B700)+fee_fx*Inputs!$D$6-cost_acc-cost_wd*Inputs!$E$6*(1-$B700)-cost_fx*Inputs!$D$6)</f>
        <v>142293.2810292</v>
      </c>
      <c r="L700" s="0" t="n">
        <f aca="false">12*Inputs!$B$7*(1-MIN(1,Inputs!$G$7*$D700)*churn_nonbuyers)*(ic*Inputs!$C$7+fee_wd*Inputs!$E$7*(1-$B700)+fee_fx*Inputs!$D$7-cost_acc-cost_wd*Inputs!$E$7*(1-$B700)-cost_fx*Inputs!$D$7)</f>
        <v>340405.76893752</v>
      </c>
      <c r="M700" s="0" t="n">
        <f aca="false">12*Inputs!$B$8*(1-MIN(1,Inputs!$G$8*$D700)*churn_nonbuyers)*(ic*Inputs!$C$8+fee_wd*Inputs!$E$8*(1-$B700)+fee_fx*Inputs!$D$8-cost_acc-cost_wd*Inputs!$E$8*(1-$B700)-cost_fx*Inputs!$D$8)</f>
        <v>59998.5210696</v>
      </c>
      <c r="N700" s="0" t="n">
        <f aca="false">K700+L700+I700-fixed</f>
        <v>-61732.9803567011</v>
      </c>
      <c r="O700" s="0" t="n">
        <f aca="false">K700+L700+M700-fixed</f>
        <v>-157302.42896368</v>
      </c>
      <c r="P700" s="0" t="n">
        <f aca="false">12*Inputs!$B$6*(1-MIN(1,Inputs!$F$6*$D700))*(ic*Inputs!$C$6+flat_fee-cost_acc-cost_wd*Inputs!$E$6*$E700-cost_fx*Inputs!$D$6)+12*Inputs!$B$7*(1-MIN(1,Inputs!$F$7*$D700))*(ic*Inputs!$C$7+flat_fee-cost_acc-cost_wd*Inputs!$E$7*$E700-cost_fx*Inputs!$D$7)+12*Inputs!$B$8*(1-MIN(1,Inputs!$F$8*$D700))*(ic*Inputs!$C$8+flat_fee-cost_acc-cost_wd*Inputs!$E$8*$E700-cost_fx*Inputs!$D$8)-fixed</f>
        <v>-68190.1317903999</v>
      </c>
    </row>
    <row r="701" customFormat="false" ht="15" hidden="false" customHeight="false" outlineLevel="0" collapsed="false">
      <c r="A701" s="0" t="n">
        <v>636</v>
      </c>
      <c r="B701" s="0" t="n">
        <v>0.182277</v>
      </c>
      <c r="C701" s="0" t="n">
        <v>1.07827</v>
      </c>
      <c r="D701" s="0" t="n">
        <v>1.157622</v>
      </c>
      <c r="E701" s="0" t="n">
        <v>1.193329</v>
      </c>
      <c r="F701" s="0" t="n">
        <v>0.359675</v>
      </c>
      <c r="G701" s="0" t="n">
        <f aca="false">12*Inputs!$B$6*(MIN(1,$H$50*$C701)*(ic*Inputs!$C$6+pS+fee_fx*Inputs!$D$6-cost_acc-cost_wd*Inputs!$E$6*$E701-cost_fx*Inputs!$D$6-$F701)+(1-MIN(1,$H$50*$C701))*(1-MIN(1,Inputs!$G$6*$D701)*churn_nonbuyers)*(ic*Inputs!$C$6+fee_wd*Inputs!$E$6*(1-$B701)+fee_fx*Inputs!$D$6-cost_acc-cost_wd*Inputs!$E$6*(1-$B701)-cost_fx*Inputs!$D$6))</f>
        <v>216463.693859355</v>
      </c>
      <c r="H701" s="0" t="n">
        <f aca="false">12*Inputs!$B$7*(MIN(1,$H$51*$C701)*(ic*Inputs!$C$7+pE+fee_fx*Inputs!$D$7-cost_acc-cost_wd*Inputs!$E$7*$E701-cost_fx*Inputs!$D$7-$F701)+(1-MIN(1,$H$51*$C701))*(1-MIN(1,Inputs!$G$7*$D701)*churn_nonbuyers)*(ic*Inputs!$C$7+fee_wd*Inputs!$E$7*(1-$B701)+fee_fx*Inputs!$D$7-cost_acc-cost_wd*Inputs!$E$7*(1-$B701)-cost_fx*Inputs!$D$7))</f>
        <v>395962.021178536</v>
      </c>
      <c r="I701" s="0" t="n">
        <f aca="false">12*Inputs!$B$8*(MIN(1,$H$52*$C701)*(ic*Inputs!$C$8+pT-cost_acc-cost_wd*Inputs!$E$8-cost_fx*Inputs!$D$8-cost_ins)+(1-MIN(1,$H$52*$C701))*(1-MIN(1,Inputs!$G$8*$D701)*churn_nonbuyers)*(ic*Inputs!$C$8+fee_wd*Inputs!$E$8*(1-$B701)+fee_fx*Inputs!$D$8-cost_acc-cost_wd*Inputs!$E$8*(1-$B701)-cost_fx*Inputs!$D$8))</f>
        <v>170199.400976674</v>
      </c>
      <c r="J701" s="0" t="n">
        <f aca="false">G701+H701+I701-fixed</f>
        <v>82625.1160145649</v>
      </c>
      <c r="K701" s="0" t="n">
        <f aca="false">12*Inputs!$B$6*(1-MIN(1,Inputs!$G$6*$D701)*churn_nonbuyers)*(ic*Inputs!$C$6+fee_wd*Inputs!$E$6*(1-$B701)+fee_fx*Inputs!$D$6-cost_acc-cost_wd*Inputs!$E$6*(1-$B701)-cost_fx*Inputs!$D$6)</f>
        <v>165202.538870117</v>
      </c>
      <c r="L701" s="0" t="n">
        <f aca="false">12*Inputs!$B$7*(1-MIN(1,Inputs!$G$7*$D701)*churn_nonbuyers)*(ic*Inputs!$C$7+fee_wd*Inputs!$E$7*(1-$B701)+fee_fx*Inputs!$D$7-cost_acc-cost_wd*Inputs!$E$7*(1-$B701)-cost_fx*Inputs!$D$7)</f>
        <v>363861.07026607</v>
      </c>
      <c r="M701" s="0" t="n">
        <f aca="false">12*Inputs!$B$8*(1-MIN(1,Inputs!$G$8*$D701)*churn_nonbuyers)*(ic*Inputs!$C$8+fee_wd*Inputs!$E$8*(1-$B701)+fee_fx*Inputs!$D$8-cost_acc-cost_wd*Inputs!$E$8*(1-$B701)-cost_fx*Inputs!$D$8)</f>
        <v>60247.0937138784</v>
      </c>
      <c r="N701" s="0" t="n">
        <f aca="false">K701+L701+I701-fixed</f>
        <v>-736.989887139411</v>
      </c>
      <c r="O701" s="0" t="n">
        <f aca="false">K701+L701+M701-fixed</f>
        <v>-110689.297149935</v>
      </c>
      <c r="P701" s="0" t="n">
        <f aca="false">12*Inputs!$B$6*(1-MIN(1,Inputs!$F$6*$D701))*(ic*Inputs!$C$6+flat_fee-cost_acc-cost_wd*Inputs!$E$6*$E701-cost_fx*Inputs!$D$6)+12*Inputs!$B$7*(1-MIN(1,Inputs!$F$7*$D701))*(ic*Inputs!$C$7+flat_fee-cost_acc-cost_wd*Inputs!$E$7*$E701-cost_fx*Inputs!$D$7)+12*Inputs!$B$8*(1-MIN(1,Inputs!$F$8*$D701))*(ic*Inputs!$C$8+flat_fee-cost_acc-cost_wd*Inputs!$E$8*$E701-cost_fx*Inputs!$D$8)-fixed</f>
        <v>-94620.0903428799</v>
      </c>
    </row>
    <row r="702" customFormat="false" ht="15" hidden="false" customHeight="false" outlineLevel="0" collapsed="false">
      <c r="A702" s="0" t="n">
        <v>637</v>
      </c>
      <c r="B702" s="0" t="n">
        <v>0.06302</v>
      </c>
      <c r="C702" s="0" t="n">
        <v>1.053699</v>
      </c>
      <c r="D702" s="0" t="n">
        <v>1.428422</v>
      </c>
      <c r="E702" s="0" t="n">
        <v>1.097495</v>
      </c>
      <c r="F702" s="0" t="n">
        <v>0.177282</v>
      </c>
      <c r="G702" s="0" t="n">
        <f aca="false">12*Inputs!$B$6*(MIN(1,$H$50*$C702)*(ic*Inputs!$C$6+pS+fee_fx*Inputs!$D$6-cost_acc-cost_wd*Inputs!$E$6*$E702-cost_fx*Inputs!$D$6-$F702)+(1-MIN(1,$H$50*$C702))*(1-MIN(1,Inputs!$G$6*$D702)*churn_nonbuyers)*(ic*Inputs!$C$6+fee_wd*Inputs!$E$6*(1-$B702)+fee_fx*Inputs!$D$6-cost_acc-cost_wd*Inputs!$E$6*(1-$B702)-cost_fx*Inputs!$D$6))</f>
        <v>234478.305514561</v>
      </c>
      <c r="H702" s="0" t="n">
        <f aca="false">12*Inputs!$B$7*(MIN(1,$H$51*$C702)*(ic*Inputs!$C$7+pE+fee_fx*Inputs!$D$7-cost_acc-cost_wd*Inputs!$E$7*$E702-cost_fx*Inputs!$D$7-$F702)+(1-MIN(1,$H$51*$C702))*(1-MIN(1,Inputs!$G$7*$D702)*churn_nonbuyers)*(ic*Inputs!$C$7+fee_wd*Inputs!$E$7*(1-$B702)+fee_fx*Inputs!$D$7-cost_acc-cost_wd*Inputs!$E$7*(1-$B702)-cost_fx*Inputs!$D$7))</f>
        <v>425670.990601808</v>
      </c>
      <c r="I702" s="0" t="n">
        <f aca="false">12*Inputs!$B$8*(MIN(1,$H$52*$C702)*(ic*Inputs!$C$8+pT-cost_acc-cost_wd*Inputs!$E$8-cost_fx*Inputs!$D$8-cost_ins)+(1-MIN(1,$H$52*$C702))*(1-MIN(1,Inputs!$G$8*$D702)*churn_nonbuyers)*(ic*Inputs!$C$8+fee_wd*Inputs!$E$8*(1-$B702)+fee_fx*Inputs!$D$8-cost_acc-cost_wd*Inputs!$E$8*(1-$B702)-cost_fx*Inputs!$D$8))</f>
        <v>151893.264705586</v>
      </c>
      <c r="J702" s="0" t="n">
        <f aca="false">G702+H702+I702-fixed</f>
        <v>112042.560821955</v>
      </c>
      <c r="K702" s="0" t="n">
        <f aca="false">12*Inputs!$B$6*(1-MIN(1,Inputs!$G$6*$D702)*churn_nonbuyers)*(ic*Inputs!$C$6+fee_wd*Inputs!$E$6*(1-$B702)+fee_fx*Inputs!$D$6-cost_acc-cost_wd*Inputs!$E$6*(1-$B702)-cost_fx*Inputs!$D$6)</f>
        <v>178774.764151968</v>
      </c>
      <c r="L702" s="0" t="n">
        <f aca="false">12*Inputs!$B$7*(1-MIN(1,Inputs!$G$7*$D702)*churn_nonbuyers)*(ic*Inputs!$C$7+fee_wd*Inputs!$E$7*(1-$B702)+fee_fx*Inputs!$D$7-cost_acc-cost_wd*Inputs!$E$7*(1-$B702)-cost_fx*Inputs!$D$7)</f>
        <v>377235.810235181</v>
      </c>
      <c r="M702" s="0" t="n">
        <f aca="false">12*Inputs!$B$8*(1-MIN(1,Inputs!$G$8*$D702)*churn_nonbuyers)*(ic*Inputs!$C$8+fee_wd*Inputs!$E$8*(1-$B702)+fee_fx*Inputs!$D$8-cost_acc-cost_wd*Inputs!$E$8*(1-$B702)-cost_fx*Inputs!$D$8)</f>
        <v>33.8250291840033</v>
      </c>
      <c r="N702" s="0" t="n">
        <f aca="false">K702+L702+I702-fixed</f>
        <v>7903.8390927345</v>
      </c>
      <c r="O702" s="0" t="n">
        <f aca="false">K702+L702+M702-fixed</f>
        <v>-143955.600583667</v>
      </c>
      <c r="P702" s="0" t="n">
        <f aca="false">12*Inputs!$B$6*(1-MIN(1,Inputs!$F$6*$D702))*(ic*Inputs!$C$6+flat_fee-cost_acc-cost_wd*Inputs!$E$6*$E702-cost_fx*Inputs!$D$6)+12*Inputs!$B$7*(1-MIN(1,Inputs!$F$7*$D702))*(ic*Inputs!$C$7+flat_fee-cost_acc-cost_wd*Inputs!$E$7*$E702-cost_fx*Inputs!$D$7)+12*Inputs!$B$8*(1-MIN(1,Inputs!$F$8*$D702))*(ic*Inputs!$C$8+flat_fee-cost_acc-cost_wd*Inputs!$E$8*$E702-cost_fx*Inputs!$D$8)-fixed</f>
        <v>-203220.4409224</v>
      </c>
    </row>
    <row r="703" customFormat="false" ht="15" hidden="false" customHeight="false" outlineLevel="0" collapsed="false">
      <c r="A703" s="0" t="n">
        <v>638</v>
      </c>
      <c r="B703" s="0" t="n">
        <v>0.471276</v>
      </c>
      <c r="C703" s="0" t="n">
        <v>1.029029</v>
      </c>
      <c r="D703" s="0" t="n">
        <v>0.955298</v>
      </c>
      <c r="E703" s="0" t="n">
        <v>1.204452</v>
      </c>
      <c r="F703" s="0" t="n">
        <v>0.291026</v>
      </c>
      <c r="G703" s="0" t="n">
        <f aca="false">12*Inputs!$B$6*(MIN(1,$H$50*$C703)*(ic*Inputs!$C$6+pS+fee_fx*Inputs!$D$6-cost_acc-cost_wd*Inputs!$E$6*$E703-cost_fx*Inputs!$D$6-$F703)+(1-MIN(1,$H$50*$C703))*(1-MIN(1,Inputs!$G$6*$D703)*churn_nonbuyers)*(ic*Inputs!$C$6+fee_wd*Inputs!$E$6*(1-$B703)+fee_fx*Inputs!$D$6-cost_acc-cost_wd*Inputs!$E$6*(1-$B703)-cost_fx*Inputs!$D$6))</f>
        <v>180748.703971988</v>
      </c>
      <c r="H703" s="0" t="n">
        <f aca="false">12*Inputs!$B$7*(MIN(1,$H$51*$C703)*(ic*Inputs!$C$7+pE+fee_fx*Inputs!$D$7-cost_acc-cost_wd*Inputs!$E$7*$E703-cost_fx*Inputs!$D$7-$F703)+(1-MIN(1,$H$51*$C703))*(1-MIN(1,Inputs!$G$7*$D703)*churn_nonbuyers)*(ic*Inputs!$C$7+fee_wd*Inputs!$E$7*(1-$B703)+fee_fx*Inputs!$D$7-cost_acc-cost_wd*Inputs!$E$7*(1-$B703)-cost_fx*Inputs!$D$7))</f>
        <v>374808.172633898</v>
      </c>
      <c r="I703" s="0" t="n">
        <f aca="false">12*Inputs!$B$8*(MIN(1,$H$52*$C703)*(ic*Inputs!$C$8+pT-cost_acc-cost_wd*Inputs!$E$8-cost_fx*Inputs!$D$8-cost_ins)+(1-MIN(1,$H$52*$C703))*(1-MIN(1,Inputs!$G$8*$D703)*churn_nonbuyers)*(ic*Inputs!$C$8+fee_wd*Inputs!$E$8*(1-$B703)+fee_fx*Inputs!$D$8-cost_acc-cost_wd*Inputs!$E$8*(1-$B703)-cost_fx*Inputs!$D$8))</f>
        <v>176475.122063334</v>
      </c>
      <c r="J703" s="0" t="n">
        <f aca="false">G703+H703+I703-fixed</f>
        <v>32031.9986692206</v>
      </c>
      <c r="K703" s="0" t="n">
        <f aca="false">12*Inputs!$B$6*(1-MIN(1,Inputs!$G$6*$D703)*churn_nonbuyers)*(ic*Inputs!$C$6+fee_wd*Inputs!$E$6*(1-$B703)+fee_fx*Inputs!$D$6-cost_acc-cost_wd*Inputs!$E$6*(1-$B703)-cost_fx*Inputs!$D$6)</f>
        <v>127348.357105786</v>
      </c>
      <c r="L703" s="0" t="n">
        <f aca="false">12*Inputs!$B$7*(1-MIN(1,Inputs!$G$7*$D703)*churn_nonbuyers)*(ic*Inputs!$C$7+fee_wd*Inputs!$E$7*(1-$B703)+fee_fx*Inputs!$D$7-cost_acc-cost_wd*Inputs!$E$7*(1-$B703)-cost_fx*Inputs!$D$7)</f>
        <v>325725.874359471</v>
      </c>
      <c r="M703" s="0" t="n">
        <f aca="false">12*Inputs!$B$8*(1-MIN(1,Inputs!$G$8*$D703)*churn_nonbuyers)*(ic*Inputs!$C$8+fee_wd*Inputs!$E$8*(1-$B703)+fee_fx*Inputs!$D$8-cost_acc-cost_wd*Inputs!$E$8*(1-$B703)-cost_fx*Inputs!$D$8)</f>
        <v>100639.288040333</v>
      </c>
      <c r="N703" s="0" t="n">
        <f aca="false">K703+L703+I703-fixed</f>
        <v>-70450.6464714091</v>
      </c>
      <c r="O703" s="0" t="n">
        <f aca="false">K703+L703+M703-fixed</f>
        <v>-146286.48049441</v>
      </c>
      <c r="P703" s="0" t="n">
        <f aca="false">12*Inputs!$B$6*(1-MIN(1,Inputs!$F$6*$D703))*(ic*Inputs!$C$6+flat_fee-cost_acc-cost_wd*Inputs!$E$6*$E703-cost_fx*Inputs!$D$6)+12*Inputs!$B$7*(1-MIN(1,Inputs!$F$7*$D703))*(ic*Inputs!$C$7+flat_fee-cost_acc-cost_wd*Inputs!$E$7*$E703-cost_fx*Inputs!$D$7)+12*Inputs!$B$8*(1-MIN(1,Inputs!$F$8*$D703))*(ic*Inputs!$C$8+flat_fee-cost_acc-cost_wd*Inputs!$E$8*$E703-cost_fx*Inputs!$D$8)-fixed</f>
        <v>5163.9862630401</v>
      </c>
    </row>
    <row r="704" customFormat="false" ht="15" hidden="false" customHeight="false" outlineLevel="0" collapsed="false">
      <c r="A704" s="0" t="n">
        <v>639</v>
      </c>
      <c r="B704" s="0" t="n">
        <v>0.257816</v>
      </c>
      <c r="C704" s="0" t="n">
        <v>1.068126</v>
      </c>
      <c r="D704" s="0" t="n">
        <v>1.041598</v>
      </c>
      <c r="E704" s="0" t="n">
        <v>1.25182</v>
      </c>
      <c r="F704" s="0" t="n">
        <v>0.09463</v>
      </c>
      <c r="G704" s="0" t="n">
        <f aca="false">12*Inputs!$B$6*(MIN(1,$H$50*$C704)*(ic*Inputs!$C$6+pS+fee_fx*Inputs!$D$6-cost_acc-cost_wd*Inputs!$E$6*$E704-cost_fx*Inputs!$D$6-$F704)+(1-MIN(1,$H$50*$C704))*(1-MIN(1,Inputs!$G$6*$D704)*churn_nonbuyers)*(ic*Inputs!$C$6+fee_wd*Inputs!$E$6*(1-$B704)+fee_fx*Inputs!$D$6-cost_acc-cost_wd*Inputs!$E$6*(1-$B704)-cost_fx*Inputs!$D$6))</f>
        <v>212564.965053014</v>
      </c>
      <c r="H704" s="0" t="n">
        <f aca="false">12*Inputs!$B$7*(MIN(1,$H$51*$C704)*(ic*Inputs!$C$7+pE+fee_fx*Inputs!$D$7-cost_acc-cost_wd*Inputs!$E$7*$E704-cost_fx*Inputs!$D$7-$F704)+(1-MIN(1,$H$51*$C704))*(1-MIN(1,Inputs!$G$7*$D704)*churn_nonbuyers)*(ic*Inputs!$C$7+fee_wd*Inputs!$E$7*(1-$B704)+fee_fx*Inputs!$D$7-cost_acc-cost_wd*Inputs!$E$7*(1-$B704)-cost_fx*Inputs!$D$7))</f>
        <v>399485.476524965</v>
      </c>
      <c r="I704" s="0" t="n">
        <f aca="false">12*Inputs!$B$8*(MIN(1,$H$52*$C704)*(ic*Inputs!$C$8+pT-cost_acc-cost_wd*Inputs!$E$8-cost_fx*Inputs!$D$8-cost_ins)+(1-MIN(1,$H$52*$C704))*(1-MIN(1,Inputs!$G$8*$D704)*churn_nonbuyers)*(ic*Inputs!$C$8+fee_wd*Inputs!$E$8*(1-$B704)+fee_fx*Inputs!$D$8-cost_acc-cost_wd*Inputs!$E$8*(1-$B704)-cost_fx*Inputs!$D$8))</f>
        <v>175426.475442959</v>
      </c>
      <c r="J704" s="0" t="n">
        <f aca="false">G704+H704+I704-fixed</f>
        <v>87476.9170209377</v>
      </c>
      <c r="K704" s="0" t="n">
        <f aca="false">12*Inputs!$B$6*(1-MIN(1,Inputs!$G$6*$D704)*churn_nonbuyers)*(ic*Inputs!$C$6+fee_wd*Inputs!$E$6*(1-$B704)+fee_fx*Inputs!$D$6-cost_acc-cost_wd*Inputs!$E$6*(1-$B704)-cost_fx*Inputs!$D$6)</f>
        <v>155908.68069577</v>
      </c>
      <c r="L704" s="0" t="n">
        <f aca="false">12*Inputs!$B$7*(1-MIN(1,Inputs!$G$7*$D704)*churn_nonbuyers)*(ic*Inputs!$C$7+fee_wd*Inputs!$E$7*(1-$B704)+fee_fx*Inputs!$D$7-cost_acc-cost_wd*Inputs!$E$7*(1-$B704)-cost_fx*Inputs!$D$7)</f>
        <v>354635.422113462</v>
      </c>
      <c r="M704" s="0" t="n">
        <f aca="false">12*Inputs!$B$8*(1-MIN(1,Inputs!$G$8*$D704)*churn_nonbuyers)*(ic*Inputs!$C$8+fee_wd*Inputs!$E$8*(1-$B704)+fee_fx*Inputs!$D$8-cost_acc-cost_wd*Inputs!$E$8*(1-$B704)-cost_fx*Inputs!$D$8)</f>
        <v>85063.4861269248</v>
      </c>
      <c r="N704" s="0" t="n">
        <f aca="false">K704+L704+I704-fixed</f>
        <v>-14029.4217478092</v>
      </c>
      <c r="O704" s="0" t="n">
        <f aca="false">K704+L704+M704-fixed</f>
        <v>-104392.411063844</v>
      </c>
      <c r="P704" s="0" t="n">
        <f aca="false">12*Inputs!$B$6*(1-MIN(1,Inputs!$F$6*$D704))*(ic*Inputs!$C$6+flat_fee-cost_acc-cost_wd*Inputs!$E$6*$E704-cost_fx*Inputs!$D$6)+12*Inputs!$B$7*(1-MIN(1,Inputs!$F$7*$D704))*(ic*Inputs!$C$7+flat_fee-cost_acc-cost_wd*Inputs!$E$7*$E704-cost_fx*Inputs!$D$7)+12*Inputs!$B$8*(1-MIN(1,Inputs!$F$8*$D704))*(ic*Inputs!$C$8+flat_fee-cost_acc-cost_wd*Inputs!$E$8*$E704-cost_fx*Inputs!$D$8)-fixed</f>
        <v>-59258.4669376001</v>
      </c>
    </row>
    <row r="705" customFormat="false" ht="15" hidden="false" customHeight="false" outlineLevel="0" collapsed="false">
      <c r="A705" s="0" t="n">
        <v>640</v>
      </c>
      <c r="B705" s="0" t="n">
        <v>0.495306</v>
      </c>
      <c r="C705" s="0" t="n">
        <v>0.815779</v>
      </c>
      <c r="D705" s="0" t="n">
        <v>1.150788</v>
      </c>
      <c r="E705" s="0" t="n">
        <v>1.299765</v>
      </c>
      <c r="F705" s="0" t="n">
        <v>0.162225</v>
      </c>
      <c r="G705" s="0" t="n">
        <f aca="false">12*Inputs!$B$6*(MIN(1,$H$50*$C705)*(ic*Inputs!$C$6+pS+fee_fx*Inputs!$D$6-cost_acc-cost_wd*Inputs!$E$6*$E705-cost_fx*Inputs!$D$6-$F705)+(1-MIN(1,$H$50*$C705))*(1-MIN(1,Inputs!$G$6*$D705)*churn_nonbuyers)*(ic*Inputs!$C$6+fee_wd*Inputs!$E$6*(1-$B705)+fee_fx*Inputs!$D$6-cost_acc-cost_wd*Inputs!$E$6*(1-$B705)-cost_fx*Inputs!$D$6))</f>
        <v>166041.476618532</v>
      </c>
      <c r="H705" s="0" t="n">
        <f aca="false">12*Inputs!$B$7*(MIN(1,$H$51*$C705)*(ic*Inputs!$C$7+pE+fee_fx*Inputs!$D$7-cost_acc-cost_wd*Inputs!$E$7*$E705-cost_fx*Inputs!$D$7-$F705)+(1-MIN(1,$H$51*$C705))*(1-MIN(1,Inputs!$G$7*$D705)*churn_nonbuyers)*(ic*Inputs!$C$7+fee_wd*Inputs!$E$7*(1-$B705)+fee_fx*Inputs!$D$7-cost_acc-cost_wd*Inputs!$E$7*(1-$B705)-cost_fx*Inputs!$D$7))</f>
        <v>358155.951305578</v>
      </c>
      <c r="I705" s="0" t="n">
        <f aca="false">12*Inputs!$B$8*(MIN(1,$H$52*$C705)*(ic*Inputs!$C$8+pT-cost_acc-cost_wd*Inputs!$E$8-cost_fx*Inputs!$D$8-cost_ins)+(1-MIN(1,$H$52*$C705))*(1-MIN(1,Inputs!$G$8*$D705)*churn_nonbuyers)*(ic*Inputs!$C$8+fee_wd*Inputs!$E$8*(1-$B705)+fee_fx*Inputs!$D$8-cost_acc-cost_wd*Inputs!$E$8*(1-$B705)-cost_fx*Inputs!$D$8))</f>
        <v>142831.49080813</v>
      </c>
      <c r="J705" s="0" t="n">
        <f aca="false">G705+H705+I705-fixed</f>
        <v>-32971.0812677599</v>
      </c>
      <c r="K705" s="0" t="n">
        <f aca="false">12*Inputs!$B$6*(1-MIN(1,Inputs!$G$6*$D705)*churn_nonbuyers)*(ic*Inputs!$C$6+fee_wd*Inputs!$E$6*(1-$B705)+fee_fx*Inputs!$D$6-cost_acc-cost_wd*Inputs!$E$6*(1-$B705)-cost_fx*Inputs!$D$6)</f>
        <v>122779.936808122</v>
      </c>
      <c r="L705" s="0" t="n">
        <f aca="false">12*Inputs!$B$7*(1-MIN(1,Inputs!$G$7*$D705)*churn_nonbuyers)*(ic*Inputs!$C$7+fee_wd*Inputs!$E$7*(1-$B705)+fee_fx*Inputs!$D$7-cost_acc-cost_wd*Inputs!$E$7*(1-$B705)-cost_fx*Inputs!$D$7)</f>
        <v>320418.370660873</v>
      </c>
      <c r="M705" s="0" t="n">
        <f aca="false">12*Inputs!$B$8*(1-MIN(1,Inputs!$G$8*$D705)*churn_nonbuyers)*(ic*Inputs!$C$8+fee_wd*Inputs!$E$8*(1-$B705)+fee_fx*Inputs!$D$8-cost_acc-cost_wd*Inputs!$E$8*(1-$B705)-cost_fx*Inputs!$D$8)</f>
        <v>58845.0077179008</v>
      </c>
      <c r="N705" s="0" t="n">
        <f aca="false">K705+L705+I705-fixed</f>
        <v>-113970.201722876</v>
      </c>
      <c r="O705" s="0" t="n">
        <f aca="false">K705+L705+M705-fixed</f>
        <v>-197956.684813105</v>
      </c>
      <c r="P705" s="0" t="n">
        <f aca="false">12*Inputs!$B$6*(1-MIN(1,Inputs!$F$6*$D705))*(ic*Inputs!$C$6+flat_fee-cost_acc-cost_wd*Inputs!$E$6*$E705-cost_fx*Inputs!$D$6)+12*Inputs!$B$7*(1-MIN(1,Inputs!$F$7*$D705))*(ic*Inputs!$C$7+flat_fee-cost_acc-cost_wd*Inputs!$E$7*$E705-cost_fx*Inputs!$D$7)+12*Inputs!$B$8*(1-MIN(1,Inputs!$F$8*$D705))*(ic*Inputs!$C$8+flat_fee-cost_acc-cost_wd*Inputs!$E$8*$E705-cost_fx*Inputs!$D$8)-fixed</f>
        <v>-133211.8237072</v>
      </c>
    </row>
    <row r="706" customFormat="false" ht="15" hidden="false" customHeight="false" outlineLevel="0" collapsed="false">
      <c r="A706" s="0" t="n">
        <v>641</v>
      </c>
      <c r="B706" s="0" t="n">
        <v>0.122976</v>
      </c>
      <c r="C706" s="0" t="n">
        <v>0.824208</v>
      </c>
      <c r="D706" s="0" t="n">
        <v>1.662654</v>
      </c>
      <c r="E706" s="0" t="n">
        <v>1.424367</v>
      </c>
      <c r="F706" s="0" t="n">
        <v>0.178469</v>
      </c>
      <c r="G706" s="0" t="n">
        <f aca="false">12*Inputs!$B$6*(MIN(1,$H$50*$C706)*(ic*Inputs!$C$6+pS+fee_fx*Inputs!$D$6-cost_acc-cost_wd*Inputs!$E$6*$E706-cost_fx*Inputs!$D$6-$F706)+(1-MIN(1,$H$50*$C706))*(1-MIN(1,Inputs!$G$6*$D706)*churn_nonbuyers)*(ic*Inputs!$C$6+fee_wd*Inputs!$E$6*(1-$B706)+fee_fx*Inputs!$D$6-cost_acc-cost_wd*Inputs!$E$6*(1-$B706)-cost_fx*Inputs!$D$6))</f>
        <v>206616.480938543</v>
      </c>
      <c r="H706" s="0" t="n">
        <f aca="false">12*Inputs!$B$7*(MIN(1,$H$51*$C706)*(ic*Inputs!$C$7+pE+fee_fx*Inputs!$D$7-cost_acc-cost_wd*Inputs!$E$7*$E706-cost_fx*Inputs!$D$7-$F706)+(1-MIN(1,$H$51*$C706))*(1-MIN(1,Inputs!$G$7*$D706)*churn_nonbuyers)*(ic*Inputs!$C$7+fee_wd*Inputs!$E$7*(1-$B706)+fee_fx*Inputs!$D$7-cost_acc-cost_wd*Inputs!$E$7*(1-$B706)-cost_fx*Inputs!$D$7))</f>
        <v>376674.512464133</v>
      </c>
      <c r="I706" s="0" t="n">
        <f aca="false">12*Inputs!$B$8*(MIN(1,$H$52*$C706)*(ic*Inputs!$C$8+pT-cost_acc-cost_wd*Inputs!$E$8-cost_fx*Inputs!$D$8-cost_ins)+(1-MIN(1,$H$52*$C706))*(1-MIN(1,Inputs!$G$8*$D706)*churn_nonbuyers)*(ic*Inputs!$C$8+fee_wd*Inputs!$E$8*(1-$B706)+fee_fx*Inputs!$D$8-cost_acc-cost_wd*Inputs!$E$8*(1-$B706)-cost_fx*Inputs!$D$8))</f>
        <v>118804.637952</v>
      </c>
      <c r="J706" s="0" t="n">
        <f aca="false">G706+H706+I706-fixed</f>
        <v>2095.63135467621</v>
      </c>
      <c r="K706" s="0" t="n">
        <f aca="false">12*Inputs!$B$6*(1-MIN(1,Inputs!$G$6*$D706)*churn_nonbuyers)*(ic*Inputs!$C$6+fee_wd*Inputs!$E$6*(1-$B706)+fee_fx*Inputs!$D$6-cost_acc-cost_wd*Inputs!$E$6*(1-$B706)-cost_fx*Inputs!$D$6)</f>
        <v>168604.062755789</v>
      </c>
      <c r="L706" s="0" t="n">
        <f aca="false">12*Inputs!$B$7*(1-MIN(1,Inputs!$G$7*$D706)*churn_nonbuyers)*(ic*Inputs!$C$7+fee_wd*Inputs!$E$7*(1-$B706)+fee_fx*Inputs!$D$7-cost_acc-cost_wd*Inputs!$E$7*(1-$B706)-cost_fx*Inputs!$D$7)</f>
        <v>366263.288661473</v>
      </c>
      <c r="M706" s="0" t="n">
        <f aca="false">12*Inputs!$B$8*(1-MIN(1,Inputs!$G$8*$D706)*churn_nonbuyers)*(ic*Inputs!$C$8+fee_wd*Inputs!$E$8*(1-$B706)+fee_fx*Inputs!$D$8-cost_acc-cost_wd*Inputs!$E$8*(1-$B706)-cost_fx*Inputs!$D$8)</f>
        <v>0</v>
      </c>
      <c r="N706" s="0" t="n">
        <f aca="false">K706+L706+I706-fixed</f>
        <v>-46328.0106307379</v>
      </c>
      <c r="O706" s="0" t="n">
        <f aca="false">K706+L706+M706-fixed</f>
        <v>-165132.648582738</v>
      </c>
      <c r="P706" s="0" t="n">
        <f aca="false">12*Inputs!$B$6*(1-MIN(1,Inputs!$F$6*$D706))*(ic*Inputs!$C$6+flat_fee-cost_acc-cost_wd*Inputs!$E$6*$E706-cost_fx*Inputs!$D$6)+12*Inputs!$B$7*(1-MIN(1,Inputs!$F$7*$D706))*(ic*Inputs!$C$7+flat_fee-cost_acc-cost_wd*Inputs!$E$7*$E706-cost_fx*Inputs!$D$7)+12*Inputs!$B$8*(1-MIN(1,Inputs!$F$8*$D706))*(ic*Inputs!$C$8+flat_fee-cost_acc-cost_wd*Inputs!$E$8*$E706-cost_fx*Inputs!$D$8)-fixed</f>
        <v>-419053.65130768</v>
      </c>
    </row>
    <row r="707" customFormat="false" ht="15" hidden="false" customHeight="false" outlineLevel="0" collapsed="false">
      <c r="A707" s="0" t="n">
        <v>642</v>
      </c>
      <c r="B707" s="0" t="n">
        <v>0.129884</v>
      </c>
      <c r="C707" s="0" t="n">
        <v>1.07173</v>
      </c>
      <c r="D707" s="0" t="n">
        <v>0.748415</v>
      </c>
      <c r="E707" s="0" t="n">
        <v>1.046942</v>
      </c>
      <c r="F707" s="0" t="n">
        <v>0.292334</v>
      </c>
      <c r="G707" s="0" t="n">
        <f aca="false">12*Inputs!$B$6*(MIN(1,$H$50*$C707)*(ic*Inputs!$C$6+pS+fee_fx*Inputs!$D$6-cost_acc-cost_wd*Inputs!$E$6*$E707-cost_fx*Inputs!$D$6-$F707)+(1-MIN(1,$H$50*$C707))*(1-MIN(1,Inputs!$G$6*$D707)*churn_nonbuyers)*(ic*Inputs!$C$6+fee_wd*Inputs!$E$6*(1-$B707)+fee_fx*Inputs!$D$6-cost_acc-cost_wd*Inputs!$E$6*(1-$B707)-cost_fx*Inputs!$D$6))</f>
        <v>231350.062515845</v>
      </c>
      <c r="H707" s="0" t="n">
        <f aca="false">12*Inputs!$B$7*(MIN(1,$H$51*$C707)*(ic*Inputs!$C$7+pE+fee_fx*Inputs!$D$7-cost_acc-cost_wd*Inputs!$E$7*$E707-cost_fx*Inputs!$D$7-$F707)+(1-MIN(1,$H$51*$C707))*(1-MIN(1,Inputs!$G$7*$D707)*churn_nonbuyers)*(ic*Inputs!$C$7+fee_wd*Inputs!$E$7*(1-$B707)+fee_fx*Inputs!$D$7-cost_acc-cost_wd*Inputs!$E$7*(1-$B707)-cost_fx*Inputs!$D$7))</f>
        <v>424855.074415113</v>
      </c>
      <c r="I707" s="0" t="n">
        <f aca="false">12*Inputs!$B$8*(MIN(1,$H$52*$C707)*(ic*Inputs!$C$8+pT-cost_acc-cost_wd*Inputs!$E$8-cost_fx*Inputs!$D$8-cost_ins)+(1-MIN(1,$H$52*$C707))*(1-MIN(1,Inputs!$G$8*$D707)*churn_nonbuyers)*(ic*Inputs!$C$8+fee_wd*Inputs!$E$8*(1-$B707)+fee_fx*Inputs!$D$8-cost_acc-cost_wd*Inputs!$E$8*(1-$B707)-cost_fx*Inputs!$D$8))</f>
        <v>192559.752698171</v>
      </c>
      <c r="J707" s="0" t="n">
        <f aca="false">G707+H707+I707-fixed</f>
        <v>148764.889629128</v>
      </c>
      <c r="K707" s="0" t="n">
        <f aca="false">12*Inputs!$B$6*(1-MIN(1,Inputs!$G$6*$D707)*churn_nonbuyers)*(ic*Inputs!$C$6+fee_wd*Inputs!$E$6*(1-$B707)+fee_fx*Inputs!$D$6-cost_acc-cost_wd*Inputs!$E$6*(1-$B707)-cost_fx*Inputs!$D$6)</f>
        <v>176052.572163792</v>
      </c>
      <c r="L707" s="0" t="n">
        <f aca="false">12*Inputs!$B$7*(1-MIN(1,Inputs!$G$7*$D707)*churn_nonbuyers)*(ic*Inputs!$C$7+fee_wd*Inputs!$E$7*(1-$B707)+fee_fx*Inputs!$D$7-cost_acc-cost_wd*Inputs!$E$7*(1-$B707)-cost_fx*Inputs!$D$7)</f>
        <v>375863.810978275</v>
      </c>
      <c r="M707" s="0" t="n">
        <f aca="false">12*Inputs!$B$8*(1-MIN(1,Inputs!$G$8*$D707)*churn_nonbuyers)*(ic*Inputs!$C$8+fee_wd*Inputs!$E$8*(1-$B707)+fee_fx*Inputs!$D$8-cost_acc-cost_wd*Inputs!$E$8*(1-$B707)-cost_fx*Inputs!$D$8)</f>
        <v>152433.868497696</v>
      </c>
      <c r="N707" s="0" t="n">
        <f aca="false">K707+L707+I707-fixed</f>
        <v>44476.1358402383</v>
      </c>
      <c r="O707" s="0" t="n">
        <f aca="false">K707+L707+M707-fixed</f>
        <v>4350.25163976336</v>
      </c>
      <c r="P707" s="0" t="n">
        <f aca="false">12*Inputs!$B$6*(1-MIN(1,Inputs!$F$6*$D707))*(ic*Inputs!$C$6+flat_fee-cost_acc-cost_wd*Inputs!$E$6*$E707-cost_fx*Inputs!$D$6)+12*Inputs!$B$7*(1-MIN(1,Inputs!$F$7*$D707))*(ic*Inputs!$C$7+flat_fee-cost_acc-cost_wd*Inputs!$E$7*$E707-cost_fx*Inputs!$D$7)+12*Inputs!$B$8*(1-MIN(1,Inputs!$F$8*$D707))*(ic*Inputs!$C$8+flat_fee-cost_acc-cost_wd*Inputs!$E$8*$E707-cost_fx*Inputs!$D$8)-fixed</f>
        <v>189234.5051432</v>
      </c>
    </row>
    <row r="708" customFormat="false" ht="15" hidden="false" customHeight="false" outlineLevel="0" collapsed="false">
      <c r="A708" s="0" t="n">
        <v>643</v>
      </c>
      <c r="B708" s="0" t="n">
        <v>0.277247</v>
      </c>
      <c r="C708" s="0" t="n">
        <v>1.078953</v>
      </c>
      <c r="D708" s="0" t="n">
        <v>0.823377</v>
      </c>
      <c r="E708" s="0" t="n">
        <v>1.23768</v>
      </c>
      <c r="F708" s="0" t="n">
        <v>0.276838</v>
      </c>
      <c r="G708" s="0" t="n">
        <f aca="false">12*Inputs!$B$6*(MIN(1,$H$50*$C708)*(ic*Inputs!$C$6+pS+fee_fx*Inputs!$D$6-cost_acc-cost_wd*Inputs!$E$6*$E708-cost_fx*Inputs!$D$6-$F708)+(1-MIN(1,$H$50*$C708))*(1-MIN(1,Inputs!$G$6*$D708)*churn_nonbuyers)*(ic*Inputs!$C$6+fee_wd*Inputs!$E$6*(1-$B708)+fee_fx*Inputs!$D$6-cost_acc-cost_wd*Inputs!$E$6*(1-$B708)-cost_fx*Inputs!$D$6))</f>
        <v>208149.634609447</v>
      </c>
      <c r="H708" s="0" t="n">
        <f aca="false">12*Inputs!$B$7*(MIN(1,$H$51*$C708)*(ic*Inputs!$C$7+pE+fee_fx*Inputs!$D$7-cost_acc-cost_wd*Inputs!$E$7*$E708-cost_fx*Inputs!$D$7-$F708)+(1-MIN(1,$H$51*$C708))*(1-MIN(1,Inputs!$G$7*$D708)*churn_nonbuyers)*(ic*Inputs!$C$7+fee_wd*Inputs!$E$7*(1-$B708)+fee_fx*Inputs!$D$7-cost_acc-cost_wd*Inputs!$E$7*(1-$B708)-cost_fx*Inputs!$D$7))</f>
        <v>390184.887630337</v>
      </c>
      <c r="I708" s="0" t="n">
        <f aca="false">12*Inputs!$B$8*(MIN(1,$H$52*$C708)*(ic*Inputs!$C$8+pT-cost_acc-cost_wd*Inputs!$E$8-cost_fx*Inputs!$D$8-cost_ins)+(1-MIN(1,$H$52*$C708))*(1-MIN(1,Inputs!$G$8*$D708)*churn_nonbuyers)*(ic*Inputs!$C$8+fee_wd*Inputs!$E$8*(1-$B708)+fee_fx*Inputs!$D$8-cost_acc-cost_wd*Inputs!$E$8*(1-$B708)-cost_fx*Inputs!$D$8))</f>
        <v>187985.271885364</v>
      </c>
      <c r="J708" s="0" t="n">
        <f aca="false">G708+H708+I708-fixed</f>
        <v>86319.7941251479</v>
      </c>
      <c r="K708" s="0" t="n">
        <f aca="false">12*Inputs!$B$6*(1-MIN(1,Inputs!$G$6*$D708)*churn_nonbuyers)*(ic*Inputs!$C$6+fee_wd*Inputs!$E$6*(1-$B708)+fee_fx*Inputs!$D$6-cost_acc-cost_wd*Inputs!$E$6*(1-$B708)-cost_fx*Inputs!$D$6)</f>
        <v>155020.399222457</v>
      </c>
      <c r="L708" s="0" t="n">
        <f aca="false">12*Inputs!$B$7*(1-MIN(1,Inputs!$G$7*$D708)*churn_nonbuyers)*(ic*Inputs!$C$7+fee_wd*Inputs!$E$7*(1-$B708)+fee_fx*Inputs!$D$7-cost_acc-cost_wd*Inputs!$E$7*(1-$B708)-cost_fx*Inputs!$D$7)</f>
        <v>354303.028237474</v>
      </c>
      <c r="M708" s="0" t="n">
        <f aca="false">12*Inputs!$B$8*(1-MIN(1,Inputs!$G$8*$D708)*churn_nonbuyers)*(ic*Inputs!$C$8+fee_wd*Inputs!$E$8*(1-$B708)+fee_fx*Inputs!$D$8-cost_acc-cost_wd*Inputs!$E$8*(1-$B708)-cost_fx*Inputs!$D$8)</f>
        <v>132637.134824798</v>
      </c>
      <c r="N708" s="0" t="n">
        <f aca="false">K708+L708+I708-fixed</f>
        <v>-2691.30065470515</v>
      </c>
      <c r="O708" s="0" t="n">
        <f aca="false">K708+L708+M708-fixed</f>
        <v>-58039.4377152706</v>
      </c>
      <c r="P708" s="0" t="n">
        <f aca="false">12*Inputs!$B$6*(1-MIN(1,Inputs!$F$6*$D708))*(ic*Inputs!$C$6+flat_fee-cost_acc-cost_wd*Inputs!$E$6*$E708-cost_fx*Inputs!$D$6)+12*Inputs!$B$7*(1-MIN(1,Inputs!$F$7*$D708))*(ic*Inputs!$C$7+flat_fee-cost_acc-cost_wd*Inputs!$E$7*$E708-cost_fx*Inputs!$D$7)+12*Inputs!$B$8*(1-MIN(1,Inputs!$F$8*$D708))*(ic*Inputs!$C$8+flat_fee-cost_acc-cost_wd*Inputs!$E$8*$E708-cost_fx*Inputs!$D$8)-fixed</f>
        <v>57321.7540304002</v>
      </c>
    </row>
    <row r="709" customFormat="false" ht="15" hidden="false" customHeight="false" outlineLevel="0" collapsed="false">
      <c r="A709" s="0" t="n">
        <v>644</v>
      </c>
      <c r="B709" s="0" t="n">
        <v>0.581961</v>
      </c>
      <c r="C709" s="0" t="n">
        <v>0.65467</v>
      </c>
      <c r="D709" s="0" t="n">
        <v>0.675566</v>
      </c>
      <c r="E709" s="0" t="n">
        <v>1.23352</v>
      </c>
      <c r="F709" s="0" t="n">
        <v>0.123638</v>
      </c>
      <c r="G709" s="0" t="n">
        <f aca="false">12*Inputs!$B$6*(MIN(1,$H$50*$C709)*(ic*Inputs!$C$6+pS+fee_fx*Inputs!$D$6-cost_acc-cost_wd*Inputs!$E$6*$E709-cost_fx*Inputs!$D$6-$F709)+(1-MIN(1,$H$50*$C709))*(1-MIN(1,Inputs!$G$6*$D709)*churn_nonbuyers)*(ic*Inputs!$C$6+fee_wd*Inputs!$E$6*(1-$B709)+fee_fx*Inputs!$D$6-cost_acc-cost_wd*Inputs!$E$6*(1-$B709)-cost_fx*Inputs!$D$6))</f>
        <v>150586.968814887</v>
      </c>
      <c r="H709" s="0" t="n">
        <f aca="false">12*Inputs!$B$7*(MIN(1,$H$51*$C709)*(ic*Inputs!$C$7+pE+fee_fx*Inputs!$D$7-cost_acc-cost_wd*Inputs!$E$7*$E709-cost_fx*Inputs!$D$7-$F709)+(1-MIN(1,$H$51*$C709))*(1-MIN(1,Inputs!$G$7*$D709)*churn_nonbuyers)*(ic*Inputs!$C$7+fee_wd*Inputs!$E$7*(1-$B709)+fee_fx*Inputs!$D$7-cost_acc-cost_wd*Inputs!$E$7*(1-$B709)-cost_fx*Inputs!$D$7))</f>
        <v>351622.71421053</v>
      </c>
      <c r="I709" s="0" t="n">
        <f aca="false">12*Inputs!$B$8*(MIN(1,$H$52*$C709)*(ic*Inputs!$C$8+pT-cost_acc-cost_wd*Inputs!$E$8-cost_fx*Inputs!$D$8-cost_ins)+(1-MIN(1,$H$52*$C709))*(1-MIN(1,Inputs!$G$8*$D709)*churn_nonbuyers)*(ic*Inputs!$C$8+fee_wd*Inputs!$E$8*(1-$B709)+fee_fx*Inputs!$D$8-cost_acc-cost_wd*Inputs!$E$8*(1-$B709)-cost_fx*Inputs!$D$8))</f>
        <v>179593.225182184</v>
      </c>
      <c r="J709" s="0" t="n">
        <f aca="false">G709+H709+I709-fixed</f>
        <v>-18197.0917923987</v>
      </c>
      <c r="K709" s="0" t="n">
        <f aca="false">12*Inputs!$B$6*(1-MIN(1,Inputs!$G$6*$D709)*churn_nonbuyers)*(ic*Inputs!$C$6+fee_wd*Inputs!$E$6*(1-$B709)+fee_fx*Inputs!$D$6-cost_acc-cost_wd*Inputs!$E$6*(1-$B709)-cost_fx*Inputs!$D$6)</f>
        <v>113818.612787467</v>
      </c>
      <c r="L709" s="0" t="n">
        <f aca="false">12*Inputs!$B$7*(1-MIN(1,Inputs!$G$7*$D709)*churn_nonbuyers)*(ic*Inputs!$C$7+fee_wd*Inputs!$E$7*(1-$B709)+fee_fx*Inputs!$D$7-cost_acc-cost_wd*Inputs!$E$7*(1-$B709)-cost_fx*Inputs!$D$7)</f>
        <v>312924.39090448</v>
      </c>
      <c r="M709" s="0" t="n">
        <f aca="false">12*Inputs!$B$8*(1-MIN(1,Inputs!$G$8*$D709)*churn_nonbuyers)*(ic*Inputs!$C$8+fee_wd*Inputs!$E$8*(1-$B709)+fee_fx*Inputs!$D$8-cost_acc-cost_wd*Inputs!$E$8*(1-$B709)-cost_fx*Inputs!$D$8)</f>
        <v>157322.495301514</v>
      </c>
      <c r="N709" s="0" t="n">
        <f aca="false">K709+L709+I709-fixed</f>
        <v>-93663.7711258682</v>
      </c>
      <c r="O709" s="0" t="n">
        <f aca="false">K709+L709+M709-fixed</f>
        <v>-115934.501006539</v>
      </c>
      <c r="P709" s="0" t="n">
        <f aca="false">12*Inputs!$B$6*(1-MIN(1,Inputs!$F$6*$D709))*(ic*Inputs!$C$6+flat_fee-cost_acc-cost_wd*Inputs!$E$6*$E709-cost_fx*Inputs!$D$6)+12*Inputs!$B$7*(1-MIN(1,Inputs!$F$7*$D709))*(ic*Inputs!$C$7+flat_fee-cost_acc-cost_wd*Inputs!$E$7*$E709-cost_fx*Inputs!$D$7)+12*Inputs!$B$8*(1-MIN(1,Inputs!$F$8*$D709))*(ic*Inputs!$C$8+flat_fee-cost_acc-cost_wd*Inputs!$E$8*$E709-cost_fx*Inputs!$D$8)-fixed</f>
        <v>134365.9381088</v>
      </c>
    </row>
    <row r="710" customFormat="false" ht="15" hidden="false" customHeight="false" outlineLevel="0" collapsed="false">
      <c r="A710" s="0" t="n">
        <v>645</v>
      </c>
      <c r="B710" s="0" t="n">
        <v>0.327312</v>
      </c>
      <c r="C710" s="0" t="n">
        <v>0.926929</v>
      </c>
      <c r="D710" s="0" t="n">
        <v>1.043086</v>
      </c>
      <c r="E710" s="0" t="n">
        <v>1.089649</v>
      </c>
      <c r="F710" s="0" t="n">
        <v>0.197518</v>
      </c>
      <c r="G710" s="0" t="n">
        <f aca="false">12*Inputs!$B$6*(MIN(1,$H$50*$C710)*(ic*Inputs!$C$6+pS+fee_fx*Inputs!$D$6-cost_acc-cost_wd*Inputs!$E$6*$E710-cost_fx*Inputs!$D$6-$F710)+(1-MIN(1,$H$50*$C710))*(1-MIN(1,Inputs!$G$6*$D710)*churn_nonbuyers)*(ic*Inputs!$C$6+fee_wd*Inputs!$E$6*(1-$B710)+fee_fx*Inputs!$D$6-cost_acc-cost_wd*Inputs!$E$6*(1-$B710)-cost_fx*Inputs!$D$6))</f>
        <v>197548.136420271</v>
      </c>
      <c r="H710" s="0" t="n">
        <f aca="false">12*Inputs!$B$7*(MIN(1,$H$51*$C710)*(ic*Inputs!$C$7+pE+fee_fx*Inputs!$D$7-cost_acc-cost_wd*Inputs!$E$7*$E710-cost_fx*Inputs!$D$7-$F710)+(1-MIN(1,$H$51*$C710))*(1-MIN(1,Inputs!$G$7*$D710)*churn_nonbuyers)*(ic*Inputs!$C$7+fee_wd*Inputs!$E$7*(1-$B710)+fee_fx*Inputs!$D$7-cost_acc-cost_wd*Inputs!$E$7*(1-$B710)-cost_fx*Inputs!$D$7))</f>
        <v>399270.173010886</v>
      </c>
      <c r="I710" s="0" t="n">
        <f aca="false">12*Inputs!$B$8*(MIN(1,$H$52*$C710)*(ic*Inputs!$C$8+pT-cost_acc-cost_wd*Inputs!$E$8-cost_fx*Inputs!$D$8-cost_ins)+(1-MIN(1,$H$52*$C710))*(1-MIN(1,Inputs!$G$8*$D710)*churn_nonbuyers)*(ic*Inputs!$C$8+fee_wd*Inputs!$E$8*(1-$B710)+fee_fx*Inputs!$D$8-cost_acc-cost_wd*Inputs!$E$8*(1-$B710)-cost_fx*Inputs!$D$8))</f>
        <v>163050.332763258</v>
      </c>
      <c r="J710" s="0" t="n">
        <f aca="false">G710+H710+I710-fixed</f>
        <v>59868.642194415</v>
      </c>
      <c r="K710" s="0" t="n">
        <f aca="false">12*Inputs!$B$6*(1-MIN(1,Inputs!$G$6*$D710)*churn_nonbuyers)*(ic*Inputs!$C$6+fee_wd*Inputs!$E$6*(1-$B710)+fee_fx*Inputs!$D$6-cost_acc-cost_wd*Inputs!$E$6*(1-$B710)-cost_fx*Inputs!$D$6)</f>
        <v>146410.94998679</v>
      </c>
      <c r="L710" s="0" t="n">
        <f aca="false">12*Inputs!$B$7*(1-MIN(1,Inputs!$G$7*$D710)*churn_nonbuyers)*(ic*Inputs!$C$7+fee_wd*Inputs!$E$7*(1-$B710)+fee_fx*Inputs!$D$7-cost_acc-cost_wd*Inputs!$E$7*(1-$B710)-cost_fx*Inputs!$D$7)</f>
        <v>344924.814664074</v>
      </c>
      <c r="M710" s="0" t="n">
        <f aca="false">12*Inputs!$B$8*(1-MIN(1,Inputs!$G$8*$D710)*churn_nonbuyers)*(ic*Inputs!$C$8+fee_wd*Inputs!$E$8*(1-$B710)+fee_fx*Inputs!$D$8-cost_acc-cost_wd*Inputs!$E$8*(1-$B710)-cost_fx*Inputs!$D$8)</f>
        <v>83836.2640983552</v>
      </c>
      <c r="N710" s="0" t="n">
        <f aca="false">K710+L710+I710-fixed</f>
        <v>-45613.9025858771</v>
      </c>
      <c r="O710" s="0" t="n">
        <f aca="false">K710+L710+M710-fixed</f>
        <v>-124827.97125078</v>
      </c>
      <c r="P710" s="0" t="n">
        <f aca="false">12*Inputs!$B$6*(1-MIN(1,Inputs!$F$6*$D710))*(ic*Inputs!$C$6+flat_fee-cost_acc-cost_wd*Inputs!$E$6*$E710-cost_fx*Inputs!$D$6)+12*Inputs!$B$7*(1-MIN(1,Inputs!$F$7*$D710))*(ic*Inputs!$C$7+flat_fee-cost_acc-cost_wd*Inputs!$E$7*$E710-cost_fx*Inputs!$D$7)+12*Inputs!$B$8*(1-MIN(1,Inputs!$F$8*$D710))*(ic*Inputs!$C$8+flat_fee-cost_acc-cost_wd*Inputs!$E$8*$E710-cost_fx*Inputs!$D$8)-fixed</f>
        <v>8373.25822735997</v>
      </c>
    </row>
    <row r="711" customFormat="false" ht="15" hidden="false" customHeight="false" outlineLevel="0" collapsed="false">
      <c r="A711" s="0" t="n">
        <v>646</v>
      </c>
      <c r="B711" s="0" t="n">
        <v>0.142872</v>
      </c>
      <c r="C711" s="0" t="n">
        <v>1.143156</v>
      </c>
      <c r="D711" s="0" t="n">
        <v>1.061193</v>
      </c>
      <c r="E711" s="0" t="n">
        <v>1.237966</v>
      </c>
      <c r="F711" s="0" t="n">
        <v>0.208931</v>
      </c>
      <c r="G711" s="0" t="n">
        <f aca="false">12*Inputs!$B$6*(MIN(1,$H$50*$C711)*(ic*Inputs!$C$6+pS+fee_fx*Inputs!$D$6-cost_acc-cost_wd*Inputs!$E$6*$E711-cost_fx*Inputs!$D$6-$F711)+(1-MIN(1,$H$50*$C711))*(1-MIN(1,Inputs!$G$6*$D711)*churn_nonbuyers)*(ic*Inputs!$C$6+fee_wd*Inputs!$E$6*(1-$B711)+fee_fx*Inputs!$D$6-cost_acc-cost_wd*Inputs!$E$6*(1-$B711)-cost_fx*Inputs!$D$6))</f>
        <v>227993.044812728</v>
      </c>
      <c r="H711" s="0" t="n">
        <f aca="false">12*Inputs!$B$7*(MIN(1,$H$51*$C711)*(ic*Inputs!$C$7+pE+fee_fx*Inputs!$D$7-cost_acc-cost_wd*Inputs!$E$7*$E711-cost_fx*Inputs!$D$7-$F711)+(1-MIN(1,$H$51*$C711))*(1-MIN(1,Inputs!$G$7*$D711)*churn_nonbuyers)*(ic*Inputs!$C$7+fee_wd*Inputs!$E$7*(1-$B711)+fee_fx*Inputs!$D$7-cost_acc-cost_wd*Inputs!$E$7*(1-$B711)-cost_fx*Inputs!$D$7))</f>
        <v>405514.7333091</v>
      </c>
      <c r="I711" s="0" t="n">
        <f aca="false">12*Inputs!$B$8*(MIN(1,$H$52*$C711)*(ic*Inputs!$C$8+pT-cost_acc-cost_wd*Inputs!$E$8-cost_fx*Inputs!$D$8-cost_ins)+(1-MIN(1,$H$52*$C711))*(1-MIN(1,Inputs!$G$8*$D711)*churn_nonbuyers)*(ic*Inputs!$C$8+fee_wd*Inputs!$E$8*(1-$B711)+fee_fx*Inputs!$D$8-cost_acc-cost_wd*Inputs!$E$8*(1-$B711)-cost_fx*Inputs!$D$8))</f>
        <v>181196.892150591</v>
      </c>
      <c r="J711" s="0" t="n">
        <f aca="false">G711+H711+I711-fixed</f>
        <v>114704.67027242</v>
      </c>
      <c r="K711" s="0" t="n">
        <f aca="false">12*Inputs!$B$6*(1-MIN(1,Inputs!$G$6*$D711)*churn_nonbuyers)*(ic*Inputs!$C$6+fee_wd*Inputs!$E$6*(1-$B711)+fee_fx*Inputs!$D$6-cost_acc-cost_wd*Inputs!$E$6*(1-$B711)-cost_fx*Inputs!$D$6)</f>
        <v>171421.232877331</v>
      </c>
      <c r="L711" s="0" t="n">
        <f aca="false">12*Inputs!$B$7*(1-MIN(1,Inputs!$G$7*$D711)*churn_nonbuyers)*(ic*Inputs!$C$7+fee_wd*Inputs!$E$7*(1-$B711)+fee_fx*Inputs!$D$7-cost_acc-cost_wd*Inputs!$E$7*(1-$B711)-cost_fx*Inputs!$D$7)</f>
        <v>370445.217262399</v>
      </c>
      <c r="M711" s="0" t="n">
        <f aca="false">12*Inputs!$B$8*(1-MIN(1,Inputs!$G$8*$D711)*churn_nonbuyers)*(ic*Inputs!$C$8+fee_wd*Inputs!$E$8*(1-$B711)+fee_fx*Inputs!$D$8-cost_acc-cost_wd*Inputs!$E$8*(1-$B711)-cost_fx*Inputs!$D$8)</f>
        <v>82175.0235075456</v>
      </c>
      <c r="N711" s="0" t="n">
        <f aca="false">K711+L711+I711-fixed</f>
        <v>23063.3422903214</v>
      </c>
      <c r="O711" s="0" t="n">
        <f aca="false">K711+L711+M711-fixed</f>
        <v>-75958.5263527244</v>
      </c>
      <c r="P711" s="0" t="n">
        <f aca="false">12*Inputs!$B$6*(1-MIN(1,Inputs!$F$6*$D711))*(ic*Inputs!$C$6+flat_fee-cost_acc-cost_wd*Inputs!$E$6*$E711-cost_fx*Inputs!$D$6)+12*Inputs!$B$7*(1-MIN(1,Inputs!$F$7*$D711))*(ic*Inputs!$C$7+flat_fee-cost_acc-cost_wd*Inputs!$E$7*$E711-cost_fx*Inputs!$D$7)+12*Inputs!$B$8*(1-MIN(1,Inputs!$F$8*$D711))*(ic*Inputs!$C$8+flat_fee-cost_acc-cost_wd*Inputs!$E$8*$E711-cost_fx*Inputs!$D$8)-fixed</f>
        <v>-63342.91327888</v>
      </c>
    </row>
    <row r="712" customFormat="false" ht="15" hidden="false" customHeight="false" outlineLevel="0" collapsed="false">
      <c r="A712" s="0" t="n">
        <v>647</v>
      </c>
      <c r="B712" s="0" t="n">
        <v>0.389548</v>
      </c>
      <c r="C712" s="0" t="n">
        <v>0.960928</v>
      </c>
      <c r="D712" s="0" t="n">
        <v>0.796921</v>
      </c>
      <c r="E712" s="0" t="n">
        <v>1.068376</v>
      </c>
      <c r="F712" s="0" t="n">
        <v>0.104435</v>
      </c>
      <c r="G712" s="0" t="n">
        <f aca="false">12*Inputs!$B$6*(MIN(1,$H$50*$C712)*(ic*Inputs!$C$6+pS+fee_fx*Inputs!$D$6-cost_acc-cost_wd*Inputs!$E$6*$E712-cost_fx*Inputs!$D$6-$F712)+(1-MIN(1,$H$50*$C712))*(1-MIN(1,Inputs!$G$6*$D712)*churn_nonbuyers)*(ic*Inputs!$C$6+fee_wd*Inputs!$E$6*(1-$B712)+fee_fx*Inputs!$D$6-cost_acc-cost_wd*Inputs!$E$6*(1-$B712)-cost_fx*Inputs!$D$6))</f>
        <v>195767.297690031</v>
      </c>
      <c r="H712" s="0" t="n">
        <f aca="false">12*Inputs!$B$7*(MIN(1,$H$51*$C712)*(ic*Inputs!$C$7+pE+fee_fx*Inputs!$D$7-cost_acc-cost_wd*Inputs!$E$7*$E712-cost_fx*Inputs!$D$7-$F712)+(1-MIN(1,$H$51*$C712))*(1-MIN(1,Inputs!$G$7*$D712)*churn_nonbuyers)*(ic*Inputs!$C$7+fee_wd*Inputs!$E$7*(1-$B712)+fee_fx*Inputs!$D$7-cost_acc-cost_wd*Inputs!$E$7*(1-$B712)-cost_fx*Inputs!$D$7))</f>
        <v>405003.975457965</v>
      </c>
      <c r="I712" s="0" t="n">
        <f aca="false">12*Inputs!$B$8*(MIN(1,$H$52*$C712)*(ic*Inputs!$C$8+pT-cost_acc-cost_wd*Inputs!$E$8-cost_fx*Inputs!$D$8-cost_ins)+(1-MIN(1,$H$52*$C712))*(1-MIN(1,Inputs!$G$8*$D712)*churn_nonbuyers)*(ic*Inputs!$C$8+fee_wd*Inputs!$E$8*(1-$B712)+fee_fx*Inputs!$D$8-cost_acc-cost_wd*Inputs!$E$8*(1-$B712)-cost_fx*Inputs!$D$8))</f>
        <v>183048.661205933</v>
      </c>
      <c r="J712" s="0" t="n">
        <f aca="false">G712+H712+I712-fixed</f>
        <v>83819.9343539291</v>
      </c>
      <c r="K712" s="0" t="n">
        <f aca="false">12*Inputs!$B$6*(1-MIN(1,Inputs!$G$6*$D712)*churn_nonbuyers)*(ic*Inputs!$C$6+fee_wd*Inputs!$E$6*(1-$B712)+fee_fx*Inputs!$D$6-cost_acc-cost_wd*Inputs!$E$6*(1-$B712)-cost_fx*Inputs!$D$6)</f>
        <v>139707.284988298</v>
      </c>
      <c r="L712" s="0" t="n">
        <f aca="false">12*Inputs!$B$7*(1-MIN(1,Inputs!$G$7*$D712)*churn_nonbuyers)*(ic*Inputs!$C$7+fee_wd*Inputs!$E$7*(1-$B712)+fee_fx*Inputs!$D$7-cost_acc-cost_wd*Inputs!$E$7*(1-$B712)-cost_fx*Inputs!$D$7)</f>
        <v>338806.627984979</v>
      </c>
      <c r="M712" s="0" t="n">
        <f aca="false">12*Inputs!$B$8*(1-MIN(1,Inputs!$G$8*$D712)*churn_nonbuyers)*(ic*Inputs!$C$8+fee_wd*Inputs!$E$8*(1-$B712)+fee_fx*Inputs!$D$8-cost_acc-cost_wd*Inputs!$E$8*(1-$B712)-cost_fx*Inputs!$D$8)</f>
        <v>136051.935705389</v>
      </c>
      <c r="N712" s="0" t="n">
        <f aca="false">K712+L712+I712-fixed</f>
        <v>-38437.4258207905</v>
      </c>
      <c r="O712" s="0" t="n">
        <f aca="false">K712+L712+M712-fixed</f>
        <v>-85434.1513213349</v>
      </c>
      <c r="P712" s="0" t="n">
        <f aca="false">12*Inputs!$B$6*(1-MIN(1,Inputs!$F$6*$D712))*(ic*Inputs!$C$6+flat_fee-cost_acc-cost_wd*Inputs!$E$6*$E712-cost_fx*Inputs!$D$6)+12*Inputs!$B$7*(1-MIN(1,Inputs!$F$7*$D712))*(ic*Inputs!$C$7+flat_fee-cost_acc-cost_wd*Inputs!$E$7*$E712-cost_fx*Inputs!$D$7)+12*Inputs!$B$8*(1-MIN(1,Inputs!$F$8*$D712))*(ic*Inputs!$C$8+flat_fee-cost_acc-cost_wd*Inputs!$E$8*$E712-cost_fx*Inputs!$D$8)-fixed</f>
        <v>152122.92718304</v>
      </c>
    </row>
    <row r="713" customFormat="false" ht="15" hidden="false" customHeight="false" outlineLevel="0" collapsed="false">
      <c r="A713" s="0" t="n">
        <v>648</v>
      </c>
      <c r="B713" s="0" t="n">
        <v>0.300065</v>
      </c>
      <c r="C713" s="0" t="n">
        <v>0.957567</v>
      </c>
      <c r="D713" s="0" t="n">
        <v>1.052567</v>
      </c>
      <c r="E713" s="0" t="n">
        <v>1.10343</v>
      </c>
      <c r="F713" s="0" t="n">
        <v>0.149074</v>
      </c>
      <c r="G713" s="0" t="n">
        <f aca="false">12*Inputs!$B$6*(MIN(1,$H$50*$C713)*(ic*Inputs!$C$6+pS+fee_fx*Inputs!$D$6-cost_acc-cost_wd*Inputs!$E$6*$E713-cost_fx*Inputs!$D$6-$F713)+(1-MIN(1,$H$50*$C713))*(1-MIN(1,Inputs!$G$6*$D713)*churn_nonbuyers)*(ic*Inputs!$C$6+fee_wd*Inputs!$E$6*(1-$B713)+fee_fx*Inputs!$D$6-cost_acc-cost_wd*Inputs!$E$6*(1-$B713)-cost_fx*Inputs!$D$6))</f>
        <v>203367.846148003</v>
      </c>
      <c r="H713" s="0" t="n">
        <f aca="false">12*Inputs!$B$7*(MIN(1,$H$51*$C713)*(ic*Inputs!$C$7+pE+fee_fx*Inputs!$D$7-cost_acc-cost_wd*Inputs!$E$7*$E713-cost_fx*Inputs!$D$7-$F713)+(1-MIN(1,$H$51*$C713))*(1-MIN(1,Inputs!$G$7*$D713)*churn_nonbuyers)*(ic*Inputs!$C$7+fee_wd*Inputs!$E$7*(1-$B713)+fee_fx*Inputs!$D$7-cost_acc-cost_wd*Inputs!$E$7*(1-$B713)-cost_fx*Inputs!$D$7))</f>
        <v>404500.039457249</v>
      </c>
      <c r="I713" s="0" t="n">
        <f aca="false">12*Inputs!$B$8*(MIN(1,$H$52*$C713)*(ic*Inputs!$C$8+pT-cost_acc-cost_wd*Inputs!$E$8-cost_fx*Inputs!$D$8-cost_ins)+(1-MIN(1,$H$52*$C713))*(1-MIN(1,Inputs!$G$8*$D713)*churn_nonbuyers)*(ic*Inputs!$C$8+fee_wd*Inputs!$E$8*(1-$B713)+fee_fx*Inputs!$D$8-cost_acc-cost_wd*Inputs!$E$8*(1-$B713)-cost_fx*Inputs!$D$8))</f>
        <v>165102.276833779</v>
      </c>
      <c r="J713" s="0" t="n">
        <f aca="false">G713+H713+I713-fixed</f>
        <v>72970.1624390306</v>
      </c>
      <c r="K713" s="0" t="n">
        <f aca="false">12*Inputs!$B$6*(1-MIN(1,Inputs!$G$6*$D713)*churn_nonbuyers)*(ic*Inputs!$C$6+fee_wd*Inputs!$E$6*(1-$B713)+fee_fx*Inputs!$D$6-cost_acc-cost_wd*Inputs!$E$6*(1-$B713)-cost_fx*Inputs!$D$6)</f>
        <v>150054.801961356</v>
      </c>
      <c r="L713" s="0" t="n">
        <f aca="false">12*Inputs!$B$7*(1-MIN(1,Inputs!$G$7*$D713)*churn_nonbuyers)*(ic*Inputs!$C$7+fee_wd*Inputs!$E$7*(1-$B713)+fee_fx*Inputs!$D$7-cost_acc-cost_wd*Inputs!$E$7*(1-$B713)-cost_fx*Inputs!$D$7)</f>
        <v>348623.211960814</v>
      </c>
      <c r="M713" s="0" t="n">
        <f aca="false">12*Inputs!$B$8*(1-MIN(1,Inputs!$G$8*$D713)*churn_nonbuyers)*(ic*Inputs!$C$8+fee_wd*Inputs!$E$8*(1-$B713)+fee_fx*Inputs!$D$8-cost_acc-cost_wd*Inputs!$E$8*(1-$B713)-cost_fx*Inputs!$D$8)</f>
        <v>82118.546006328</v>
      </c>
      <c r="N713" s="0" t="n">
        <f aca="false">K713+L713+I713-fixed</f>
        <v>-36219.7092440515</v>
      </c>
      <c r="O713" s="0" t="n">
        <f aca="false">K713+L713+M713-fixed</f>
        <v>-119203.440071502</v>
      </c>
      <c r="P713" s="0" t="n">
        <f aca="false">12*Inputs!$B$6*(1-MIN(1,Inputs!$F$6*$D713))*(ic*Inputs!$C$6+flat_fee-cost_acc-cost_wd*Inputs!$E$6*$E713-cost_fx*Inputs!$D$6)+12*Inputs!$B$7*(1-MIN(1,Inputs!$F$7*$D713))*(ic*Inputs!$C$7+flat_fee-cost_acc-cost_wd*Inputs!$E$7*$E713-cost_fx*Inputs!$D$7)+12*Inputs!$B$8*(1-MIN(1,Inputs!$F$8*$D713))*(ic*Inputs!$C$8+flat_fee-cost_acc-cost_wd*Inputs!$E$8*$E713-cost_fx*Inputs!$D$8)-fixed</f>
        <v>-2548.88202160003</v>
      </c>
    </row>
    <row r="714" customFormat="false" ht="15" hidden="false" customHeight="false" outlineLevel="0" collapsed="false">
      <c r="A714" s="0" t="n">
        <v>649</v>
      </c>
      <c r="B714" s="0" t="n">
        <v>0.171097</v>
      </c>
      <c r="C714" s="0" t="n">
        <v>0.955887</v>
      </c>
      <c r="D714" s="0" t="n">
        <v>1.066439</v>
      </c>
      <c r="E714" s="0" t="n">
        <v>1.090187</v>
      </c>
      <c r="F714" s="0" t="n">
        <v>0.086433</v>
      </c>
      <c r="G714" s="0" t="n">
        <f aca="false">12*Inputs!$B$6*(MIN(1,$H$50*$C714)*(ic*Inputs!$C$6+pS+fee_fx*Inputs!$D$6-cost_acc-cost_wd*Inputs!$E$6*$E714-cost_fx*Inputs!$D$6-$F714)+(1-MIN(1,$H$50*$C714))*(1-MIN(1,Inputs!$G$6*$D714)*churn_nonbuyers)*(ic*Inputs!$C$6+fee_wd*Inputs!$E$6*(1-$B714)+fee_fx*Inputs!$D$6-cost_acc-cost_wd*Inputs!$E$6*(1-$B714)-cost_fx*Inputs!$D$6))</f>
        <v>221080.777570611</v>
      </c>
      <c r="H714" s="0" t="n">
        <f aca="false">12*Inputs!$B$7*(MIN(1,$H$51*$C714)*(ic*Inputs!$C$7+pE+fee_fx*Inputs!$D$7-cost_acc-cost_wd*Inputs!$E$7*$E714-cost_fx*Inputs!$D$7-$F714)+(1-MIN(1,$H$51*$C714))*(1-MIN(1,Inputs!$G$7*$D714)*churn_nonbuyers)*(ic*Inputs!$C$7+fee_wd*Inputs!$E$7*(1-$B714)+fee_fx*Inputs!$D$7-cost_acc-cost_wd*Inputs!$E$7*(1-$B714)-cost_fx*Inputs!$D$7))</f>
        <v>420320.278936563</v>
      </c>
      <c r="I714" s="0" t="n">
        <f aca="false">12*Inputs!$B$8*(MIN(1,$H$52*$C714)*(ic*Inputs!$C$8+pT-cost_acc-cost_wd*Inputs!$E$8-cost_fx*Inputs!$D$8-cost_ins)+(1-MIN(1,$H$52*$C714))*(1-MIN(1,Inputs!$G$8*$D714)*churn_nonbuyers)*(ic*Inputs!$C$8+fee_wd*Inputs!$E$8*(1-$B714)+fee_fx*Inputs!$D$8-cost_acc-cost_wd*Inputs!$E$8*(1-$B714)-cost_fx*Inputs!$D$8))</f>
        <v>164473.47807332</v>
      </c>
      <c r="J714" s="0" t="n">
        <f aca="false">G714+H714+I714-fixed</f>
        <v>105874.534580494</v>
      </c>
      <c r="K714" s="0" t="n">
        <f aca="false">12*Inputs!$B$6*(1-MIN(1,Inputs!$G$6*$D714)*churn_nonbuyers)*(ic*Inputs!$C$6+fee_wd*Inputs!$E$6*(1-$B714)+fee_fx*Inputs!$D$6-cost_acc-cost_wd*Inputs!$E$6*(1-$B714)-cost_fx*Inputs!$D$6)</f>
        <v>167526.071377798</v>
      </c>
      <c r="L714" s="0" t="n">
        <f aca="false">12*Inputs!$B$7*(1-MIN(1,Inputs!$G$7*$D714)*churn_nonbuyers)*(ic*Inputs!$C$7+fee_wd*Inputs!$E$7*(1-$B714)+fee_fx*Inputs!$D$7-cost_acc-cost_wd*Inputs!$E$7*(1-$B714)-cost_fx*Inputs!$D$7)</f>
        <v>366450.632554679</v>
      </c>
      <c r="M714" s="0" t="n">
        <f aca="false">12*Inputs!$B$8*(1-MIN(1,Inputs!$G$8*$D714)*churn_nonbuyers)*(ic*Inputs!$C$8+fee_wd*Inputs!$E$8*(1-$B714)+fee_fx*Inputs!$D$8-cost_acc-cost_wd*Inputs!$E$8*(1-$B714)-cost_fx*Inputs!$D$8)</f>
        <v>80658.1689363888</v>
      </c>
      <c r="N714" s="0" t="n">
        <f aca="false">K714+L714+I714-fixed</f>
        <v>-1549.81799420342</v>
      </c>
      <c r="O714" s="0" t="n">
        <f aca="false">K714+L714+M714-fixed</f>
        <v>-85365.127131135</v>
      </c>
      <c r="P714" s="0" t="n">
        <f aca="false">12*Inputs!$B$6*(1-MIN(1,Inputs!$F$6*$D714))*(ic*Inputs!$C$6+flat_fee-cost_acc-cost_wd*Inputs!$E$6*$E714-cost_fx*Inputs!$D$6)+12*Inputs!$B$7*(1-MIN(1,Inputs!$F$7*$D714))*(ic*Inputs!$C$7+flat_fee-cost_acc-cost_wd*Inputs!$E$7*$E714-cost_fx*Inputs!$D$7)+12*Inputs!$B$8*(1-MIN(1,Inputs!$F$8*$D714))*(ic*Inputs!$C$8+flat_fee-cost_acc-cost_wd*Inputs!$E$8*$E714-cost_fx*Inputs!$D$8)-fixed</f>
        <v>-4517.53220967995</v>
      </c>
    </row>
    <row r="715" customFormat="false" ht="15" hidden="false" customHeight="false" outlineLevel="0" collapsed="false">
      <c r="A715" s="0" t="n">
        <v>650</v>
      </c>
      <c r="B715" s="0" t="n">
        <v>0.113575</v>
      </c>
      <c r="C715" s="0" t="n">
        <v>1.048082</v>
      </c>
      <c r="D715" s="0" t="n">
        <v>1.264844</v>
      </c>
      <c r="E715" s="0" t="n">
        <v>1.130073</v>
      </c>
      <c r="F715" s="0" t="n">
        <v>0.114136</v>
      </c>
      <c r="G715" s="0" t="n">
        <f aca="false">12*Inputs!$B$6*(MIN(1,$H$50*$C715)*(ic*Inputs!$C$6+pS+fee_fx*Inputs!$D$6-cost_acc-cost_wd*Inputs!$E$6*$E715-cost_fx*Inputs!$D$6-$F715)+(1-MIN(1,$H$50*$C715))*(1-MIN(1,Inputs!$G$6*$D715)*churn_nonbuyers)*(ic*Inputs!$C$6+fee_wd*Inputs!$E$6*(1-$B715)+fee_fx*Inputs!$D$6-cost_acc-cost_wd*Inputs!$E$6*(1-$B715)-cost_fx*Inputs!$D$6))</f>
        <v>230114.401259955</v>
      </c>
      <c r="H715" s="0" t="n">
        <f aca="false">12*Inputs!$B$7*(MIN(1,$H$51*$C715)*(ic*Inputs!$C$7+pE+fee_fx*Inputs!$D$7-cost_acc-cost_wd*Inputs!$E$7*$E715-cost_fx*Inputs!$D$7-$F715)+(1-MIN(1,$H$51*$C715))*(1-MIN(1,Inputs!$G$7*$D715)*churn_nonbuyers)*(ic*Inputs!$C$7+fee_wd*Inputs!$E$7*(1-$B715)+fee_fx*Inputs!$D$7-cost_acc-cost_wd*Inputs!$E$7*(1-$B715)-cost_fx*Inputs!$D$7))</f>
        <v>422347.209336634</v>
      </c>
      <c r="I715" s="0" t="n">
        <f aca="false">12*Inputs!$B$8*(MIN(1,$H$52*$C715)*(ic*Inputs!$C$8+pT-cost_acc-cost_wd*Inputs!$E$8-cost_fx*Inputs!$D$8-cost_ins)+(1-MIN(1,$H$52*$C715))*(1-MIN(1,Inputs!$G$8*$D715)*churn_nonbuyers)*(ic*Inputs!$C$8+fee_wd*Inputs!$E$8*(1-$B715)+fee_fx*Inputs!$D$8-cost_acc-cost_wd*Inputs!$E$8*(1-$B715)-cost_fx*Inputs!$D$8))</f>
        <v>160871.781954011</v>
      </c>
      <c r="J715" s="0" t="n">
        <f aca="false">G715+H715+I715-fixed</f>
        <v>113333.3925506</v>
      </c>
      <c r="K715" s="0" t="n">
        <f aca="false">12*Inputs!$B$6*(1-MIN(1,Inputs!$G$6*$D715)*churn_nonbuyers)*(ic*Inputs!$C$6+fee_wd*Inputs!$E$6*(1-$B715)+fee_fx*Inputs!$D$6-cost_acc-cost_wd*Inputs!$E$6*(1-$B715)-cost_fx*Inputs!$D$6)</f>
        <v>173529.88601256</v>
      </c>
      <c r="L715" s="0" t="n">
        <f aca="false">12*Inputs!$B$7*(1-MIN(1,Inputs!$G$7*$D715)*churn_nonbuyers)*(ic*Inputs!$C$7+fee_wd*Inputs!$E$7*(1-$B715)+fee_fx*Inputs!$D$7-cost_acc-cost_wd*Inputs!$E$7*(1-$B715)-cost_fx*Inputs!$D$7)</f>
        <v>372166.235095536</v>
      </c>
      <c r="M715" s="0" t="n">
        <f aca="false">12*Inputs!$B$8*(1-MIN(1,Inputs!$G$8*$D715)*churn_nonbuyers)*(ic*Inputs!$C$8+fee_wd*Inputs!$E$8*(1-$B715)+fee_fx*Inputs!$D$8-cost_acc-cost_wd*Inputs!$E$8*(1-$B715)-cost_fx*Inputs!$D$8)</f>
        <v>36783.63936528</v>
      </c>
      <c r="N715" s="0" t="n">
        <f aca="false">K715+L715+I715-fixed</f>
        <v>6567.90306210704</v>
      </c>
      <c r="O715" s="0" t="n">
        <f aca="false">K715+L715+M715-fixed</f>
        <v>-117520.239526624</v>
      </c>
      <c r="P715" s="0" t="n">
        <f aca="false">12*Inputs!$B$6*(1-MIN(1,Inputs!$F$6*$D715))*(ic*Inputs!$C$6+flat_fee-cost_acc-cost_wd*Inputs!$E$6*$E715-cost_fx*Inputs!$D$6)+12*Inputs!$B$7*(1-MIN(1,Inputs!$F$7*$D715))*(ic*Inputs!$C$7+flat_fee-cost_acc-cost_wd*Inputs!$E$7*$E715-cost_fx*Inputs!$D$7)+12*Inputs!$B$8*(1-MIN(1,Inputs!$F$8*$D715))*(ic*Inputs!$C$8+flat_fee-cost_acc-cost_wd*Inputs!$E$8*$E715-cost_fx*Inputs!$D$8)-fixed</f>
        <v>-126804.71036512</v>
      </c>
    </row>
    <row r="716" customFormat="false" ht="15" hidden="false" customHeight="false" outlineLevel="0" collapsed="false">
      <c r="A716" s="0" t="n">
        <v>651</v>
      </c>
      <c r="B716" s="0" t="n">
        <v>0.21612</v>
      </c>
      <c r="C716" s="0" t="n">
        <v>1.004676</v>
      </c>
      <c r="D716" s="0" t="n">
        <v>1.590917</v>
      </c>
      <c r="E716" s="0" t="n">
        <v>1.224737</v>
      </c>
      <c r="F716" s="0" t="n">
        <v>0.149259</v>
      </c>
      <c r="G716" s="0" t="n">
        <f aca="false">12*Inputs!$B$6*(MIN(1,$H$50*$C716)*(ic*Inputs!$C$6+pS+fee_fx*Inputs!$D$6-cost_acc-cost_wd*Inputs!$E$6*$E716-cost_fx*Inputs!$D$6-$F716)+(1-MIN(1,$H$50*$C716))*(1-MIN(1,Inputs!$G$6*$D716)*churn_nonbuyers)*(ic*Inputs!$C$6+fee_wd*Inputs!$E$6*(1-$B716)+fee_fx*Inputs!$D$6-cost_acc-cost_wd*Inputs!$E$6*(1-$B716)-cost_fx*Inputs!$D$6))</f>
        <v>209489.832321839</v>
      </c>
      <c r="H716" s="0" t="n">
        <f aca="false">12*Inputs!$B$7*(MIN(1,$H$51*$C716)*(ic*Inputs!$C$7+pE+fee_fx*Inputs!$D$7-cost_acc-cost_wd*Inputs!$E$7*$E716-cost_fx*Inputs!$D$7-$F716)+(1-MIN(1,$H$51*$C716))*(1-MIN(1,Inputs!$G$7*$D716)*churn_nonbuyers)*(ic*Inputs!$C$7+fee_wd*Inputs!$E$7*(1-$B716)+fee_fx*Inputs!$D$7-cost_acc-cost_wd*Inputs!$E$7*(1-$B716)-cost_fx*Inputs!$D$7))</f>
        <v>396605.984153307</v>
      </c>
      <c r="I716" s="0" t="n">
        <f aca="false">12*Inputs!$B$8*(MIN(1,$H$52*$C716)*(ic*Inputs!$C$8+pT-cost_acc-cost_wd*Inputs!$E$8-cost_fx*Inputs!$D$8-cost_ins)+(1-MIN(1,$H$52*$C716))*(1-MIN(1,Inputs!$G$8*$D716)*churn_nonbuyers)*(ic*Inputs!$C$8+fee_wd*Inputs!$E$8*(1-$B716)+fee_fx*Inputs!$D$8-cost_acc-cost_wd*Inputs!$E$8*(1-$B716)-cost_fx*Inputs!$D$8))</f>
        <v>144818.017344</v>
      </c>
      <c r="J716" s="0" t="n">
        <f aca="false">G716+H716+I716-fixed</f>
        <v>50913.833819146</v>
      </c>
      <c r="K716" s="0" t="n">
        <f aca="false">12*Inputs!$B$6*(1-MIN(1,Inputs!$G$6*$D716)*churn_nonbuyers)*(ic*Inputs!$C$6+fee_wd*Inputs!$E$6*(1-$B716)+fee_fx*Inputs!$D$6-cost_acc-cost_wd*Inputs!$E$6*(1-$B716)-cost_fx*Inputs!$D$6)</f>
        <v>156917.845310688</v>
      </c>
      <c r="L716" s="0" t="n">
        <f aca="false">12*Inputs!$B$7*(1-MIN(1,Inputs!$G$7*$D716)*churn_nonbuyers)*(ic*Inputs!$C$7+fee_wd*Inputs!$E$7*(1-$B716)+fee_fx*Inputs!$D$7-cost_acc-cost_wd*Inputs!$E$7*(1-$B716)-cost_fx*Inputs!$D$7)</f>
        <v>354320.329170413</v>
      </c>
      <c r="M716" s="0" t="n">
        <f aca="false">12*Inputs!$B$8*(1-MIN(1,Inputs!$G$8*$D716)*churn_nonbuyers)*(ic*Inputs!$C$8+fee_wd*Inputs!$E$8*(1-$B716)+fee_fx*Inputs!$D$8-cost_acc-cost_wd*Inputs!$E$8*(1-$B716)-cost_fx*Inputs!$D$8)</f>
        <v>0</v>
      </c>
      <c r="N716" s="0" t="n">
        <f aca="false">K716+L716+I716-fixed</f>
        <v>-43943.8081748991</v>
      </c>
      <c r="O716" s="0" t="n">
        <f aca="false">K716+L716+M716-fixed</f>
        <v>-188761.825518899</v>
      </c>
      <c r="P716" s="0" t="n">
        <f aca="false">12*Inputs!$B$6*(1-MIN(1,Inputs!$F$6*$D716))*(ic*Inputs!$C$6+flat_fee-cost_acc-cost_wd*Inputs!$E$6*$E716-cost_fx*Inputs!$D$6)+12*Inputs!$B$7*(1-MIN(1,Inputs!$F$7*$D716))*(ic*Inputs!$C$7+flat_fee-cost_acc-cost_wd*Inputs!$E$7*$E716-cost_fx*Inputs!$D$7)+12*Inputs!$B$8*(1-MIN(1,Inputs!$F$8*$D716))*(ic*Inputs!$C$8+flat_fee-cost_acc-cost_wd*Inputs!$E$8*$E716-cost_fx*Inputs!$D$8)-fixed</f>
        <v>-327976.80665704</v>
      </c>
    </row>
    <row r="717" customFormat="false" ht="15" hidden="false" customHeight="false" outlineLevel="0" collapsed="false">
      <c r="A717" s="0" t="n">
        <v>652</v>
      </c>
      <c r="B717" s="0" t="n">
        <v>0.123873</v>
      </c>
      <c r="C717" s="0" t="n">
        <v>0.967504</v>
      </c>
      <c r="D717" s="0" t="n">
        <v>1.288394</v>
      </c>
      <c r="E717" s="0" t="n">
        <v>1.184308</v>
      </c>
      <c r="F717" s="0" t="n">
        <v>0.110701</v>
      </c>
      <c r="G717" s="0" t="n">
        <f aca="false">12*Inputs!$B$6*(MIN(1,$H$50*$C717)*(ic*Inputs!$C$6+pS+fee_fx*Inputs!$D$6-cost_acc-cost_wd*Inputs!$E$6*$E717-cost_fx*Inputs!$D$6-$F717)+(1-MIN(1,$H$50*$C717))*(1-MIN(1,Inputs!$G$6*$D717)*churn_nonbuyers)*(ic*Inputs!$C$6+fee_wd*Inputs!$E$6*(1-$B717)+fee_fx*Inputs!$D$6-cost_acc-cost_wd*Inputs!$E$6*(1-$B717)-cost_fx*Inputs!$D$6))</f>
        <v>223150.464957631</v>
      </c>
      <c r="H717" s="0" t="n">
        <f aca="false">12*Inputs!$B$7*(MIN(1,$H$51*$C717)*(ic*Inputs!$C$7+pE+fee_fx*Inputs!$D$7-cost_acc-cost_wd*Inputs!$E$7*$E717-cost_fx*Inputs!$D$7-$F717)+(1-MIN(1,$H$51*$C717))*(1-MIN(1,Inputs!$G$7*$D717)*churn_nonbuyers)*(ic*Inputs!$C$7+fee_wd*Inputs!$E$7*(1-$B717)+fee_fx*Inputs!$D$7-cost_acc-cost_wd*Inputs!$E$7*(1-$B717)-cost_fx*Inputs!$D$7))</f>
        <v>411594.388128013</v>
      </c>
      <c r="I717" s="0" t="n">
        <f aca="false">12*Inputs!$B$8*(MIN(1,$H$52*$C717)*(ic*Inputs!$C$8+pT-cost_acc-cost_wd*Inputs!$E$8-cost_fx*Inputs!$D$8-cost_ins)+(1-MIN(1,$H$52*$C717))*(1-MIN(1,Inputs!$G$8*$D717)*churn_nonbuyers)*(ic*Inputs!$C$8+fee_wd*Inputs!$E$8*(1-$B717)+fee_fx*Inputs!$D$8-cost_acc-cost_wd*Inputs!$E$8*(1-$B717)-cost_fx*Inputs!$D$8))</f>
        <v>149608.456940075</v>
      </c>
      <c r="J717" s="0" t="n">
        <f aca="false">G717+H717+I717-fixed</f>
        <v>84353.3100257188</v>
      </c>
      <c r="K717" s="0" t="n">
        <f aca="false">12*Inputs!$B$6*(1-MIN(1,Inputs!$G$6*$D717)*churn_nonbuyers)*(ic*Inputs!$C$6+fee_wd*Inputs!$E$6*(1-$B717)+fee_fx*Inputs!$D$6-cost_acc-cost_wd*Inputs!$E$6*(1-$B717)-cost_fx*Inputs!$D$6)</f>
        <v>171924.376535726</v>
      </c>
      <c r="L717" s="0" t="n">
        <f aca="false">12*Inputs!$B$7*(1-MIN(1,Inputs!$G$7*$D717)*churn_nonbuyers)*(ic*Inputs!$C$7+fee_wd*Inputs!$E$7*(1-$B717)+fee_fx*Inputs!$D$7-cost_acc-cost_wd*Inputs!$E$7*(1-$B717)-cost_fx*Inputs!$D$7)</f>
        <v>370467.334209436</v>
      </c>
      <c r="M717" s="0" t="n">
        <f aca="false">12*Inputs!$B$8*(1-MIN(1,Inputs!$G$8*$D717)*churn_nonbuyers)*(ic*Inputs!$C$8+fee_wd*Inputs!$E$8*(1-$B717)+fee_fx*Inputs!$D$8-cost_acc-cost_wd*Inputs!$E$8*(1-$B717)-cost_fx*Inputs!$D$8)</f>
        <v>31444.3018067232</v>
      </c>
      <c r="N717" s="0" t="n">
        <f aca="false">K717+L717+I717-fixed</f>
        <v>-7999.83231476275</v>
      </c>
      <c r="O717" s="0" t="n">
        <f aca="false">K717+L717+M717-fixed</f>
        <v>-126163.987448114</v>
      </c>
      <c r="P717" s="0" t="n">
        <f aca="false">12*Inputs!$B$6*(1-MIN(1,Inputs!$F$6*$D717))*(ic*Inputs!$C$6+flat_fee-cost_acc-cost_wd*Inputs!$E$6*$E717-cost_fx*Inputs!$D$6)+12*Inputs!$B$7*(1-MIN(1,Inputs!$F$7*$D717))*(ic*Inputs!$C$7+flat_fee-cost_acc-cost_wd*Inputs!$E$7*$E717-cost_fx*Inputs!$D$7)+12*Inputs!$B$8*(1-MIN(1,Inputs!$F$8*$D717))*(ic*Inputs!$C$8+flat_fee-cost_acc-cost_wd*Inputs!$E$8*$E717-cost_fx*Inputs!$D$8)-fixed</f>
        <v>-159025.71050752</v>
      </c>
    </row>
    <row r="718" customFormat="false" ht="15" hidden="false" customHeight="false" outlineLevel="0" collapsed="false">
      <c r="A718" s="0" t="n">
        <v>653</v>
      </c>
      <c r="B718" s="0" t="n">
        <v>0.436718</v>
      </c>
      <c r="C718" s="0" t="n">
        <v>0.940776</v>
      </c>
      <c r="D718" s="0" t="n">
        <v>1.56691</v>
      </c>
      <c r="E718" s="0" t="n">
        <v>1.384793</v>
      </c>
      <c r="F718" s="0" t="n">
        <v>0.171114</v>
      </c>
      <c r="G718" s="0" t="n">
        <f aca="false">12*Inputs!$B$6*(MIN(1,$H$50*$C718)*(ic*Inputs!$C$6+pS+fee_fx*Inputs!$D$6-cost_acc-cost_wd*Inputs!$E$6*$E718-cost_fx*Inputs!$D$6-$F718)+(1-MIN(1,$H$50*$C718))*(1-MIN(1,Inputs!$G$6*$D718)*churn_nonbuyers)*(ic*Inputs!$C$6+fee_wd*Inputs!$E$6*(1-$B718)+fee_fx*Inputs!$D$6-cost_acc-cost_wd*Inputs!$E$6*(1-$B718)-cost_fx*Inputs!$D$6))</f>
        <v>175318.438884459</v>
      </c>
      <c r="H718" s="0" t="n">
        <f aca="false">12*Inputs!$B$7*(MIN(1,$H$51*$C718)*(ic*Inputs!$C$7+pE+fee_fx*Inputs!$D$7-cost_acc-cost_wd*Inputs!$E$7*$E718-cost_fx*Inputs!$D$7-$F718)+(1-MIN(1,$H$51*$C718))*(1-MIN(1,Inputs!$G$7*$D718)*churn_nonbuyers)*(ic*Inputs!$C$7+fee_wd*Inputs!$E$7*(1-$B718)+fee_fx*Inputs!$D$7-cost_acc-cost_wd*Inputs!$E$7*(1-$B718)-cost_fx*Inputs!$D$7))</f>
        <v>356672.017594438</v>
      </c>
      <c r="I718" s="0" t="n">
        <f aca="false">12*Inputs!$B$8*(MIN(1,$H$52*$C718)*(ic*Inputs!$C$8+pT-cost_acc-cost_wd*Inputs!$E$8-cost_fx*Inputs!$D$8-cost_ins)+(1-MIN(1,$H$52*$C718))*(1-MIN(1,Inputs!$G$8*$D718)*churn_nonbuyers)*(ic*Inputs!$C$8+fee_wd*Inputs!$E$8*(1-$B718)+fee_fx*Inputs!$D$8-cost_acc-cost_wd*Inputs!$E$8*(1-$B718)-cost_fx*Inputs!$D$8))</f>
        <v>135607.215744</v>
      </c>
      <c r="J718" s="0" t="n">
        <f aca="false">G718+H718+I718-fixed</f>
        <v>-32402.3277771038</v>
      </c>
      <c r="K718" s="0" t="n">
        <f aca="false">12*Inputs!$B$6*(1-MIN(1,Inputs!$G$6*$D718)*churn_nonbuyers)*(ic*Inputs!$C$6+fee_wd*Inputs!$E$6*(1-$B718)+fee_fx*Inputs!$D$6-cost_acc-cost_wd*Inputs!$E$6*(1-$B718)-cost_fx*Inputs!$D$6)</f>
        <v>127845.099369936</v>
      </c>
      <c r="L718" s="0" t="n">
        <f aca="false">12*Inputs!$B$7*(1-MIN(1,Inputs!$G$7*$D718)*churn_nonbuyers)*(ic*Inputs!$C$7+fee_wd*Inputs!$E$7*(1-$B718)+fee_fx*Inputs!$D$7-cost_acc-cost_wd*Inputs!$E$7*(1-$B718)-cost_fx*Inputs!$D$7)</f>
        <v>324315.431141962</v>
      </c>
      <c r="M718" s="0" t="n">
        <f aca="false">12*Inputs!$B$8*(1-MIN(1,Inputs!$G$8*$D718)*churn_nonbuyers)*(ic*Inputs!$C$8+fee_wd*Inputs!$E$8*(1-$B718)+fee_fx*Inputs!$D$8-cost_acc-cost_wd*Inputs!$E$8*(1-$B718)-cost_fx*Inputs!$D$8)</f>
        <v>0</v>
      </c>
      <c r="N718" s="0" t="n">
        <f aca="false">K718+L718+I718-fixed</f>
        <v>-112232.253744102</v>
      </c>
      <c r="O718" s="0" t="n">
        <f aca="false">K718+L718+M718-fixed</f>
        <v>-247839.469488102</v>
      </c>
      <c r="P718" s="0" t="n">
        <f aca="false">12*Inputs!$B$6*(1-MIN(1,Inputs!$F$6*$D718))*(ic*Inputs!$C$6+flat_fee-cost_acc-cost_wd*Inputs!$E$6*$E718-cost_fx*Inputs!$D$6)+12*Inputs!$B$7*(1-MIN(1,Inputs!$F$7*$D718))*(ic*Inputs!$C$7+flat_fee-cost_acc-cost_wd*Inputs!$E$7*$E718-cost_fx*Inputs!$D$7)+12*Inputs!$B$8*(1-MIN(1,Inputs!$F$8*$D718))*(ic*Inputs!$C$8+flat_fee-cost_acc-cost_wd*Inputs!$E$8*$E718-cost_fx*Inputs!$D$8)-fixed</f>
        <v>-363100.6785688</v>
      </c>
    </row>
    <row r="719" customFormat="false" ht="15" hidden="false" customHeight="false" outlineLevel="0" collapsed="false">
      <c r="A719" s="0" t="n">
        <v>654</v>
      </c>
      <c r="B719" s="0" t="n">
        <v>0.537226</v>
      </c>
      <c r="C719" s="0" t="n">
        <v>0.951927</v>
      </c>
      <c r="D719" s="0" t="n">
        <v>1.050985</v>
      </c>
      <c r="E719" s="0" t="n">
        <v>1.253047</v>
      </c>
      <c r="F719" s="0" t="n">
        <v>0.232505</v>
      </c>
      <c r="G719" s="0" t="n">
        <f aca="false">12*Inputs!$B$6*(MIN(1,$H$50*$C719)*(ic*Inputs!$C$6+pS+fee_fx*Inputs!$D$6-cost_acc-cost_wd*Inputs!$E$6*$E719-cost_fx*Inputs!$D$6-$F719)+(1-MIN(1,$H$50*$C719))*(1-MIN(1,Inputs!$G$6*$D719)*churn_nonbuyers)*(ic*Inputs!$C$6+fee_wd*Inputs!$E$6*(1-$B719)+fee_fx*Inputs!$D$6-cost_acc-cost_wd*Inputs!$E$6*(1-$B719)-cost_fx*Inputs!$D$6))</f>
        <v>168061.631399525</v>
      </c>
      <c r="H719" s="0" t="n">
        <f aca="false">12*Inputs!$B$7*(MIN(1,$H$51*$C719)*(ic*Inputs!$C$7+pE+fee_fx*Inputs!$D$7-cost_acc-cost_wd*Inputs!$E$7*$E719-cost_fx*Inputs!$D$7-$F719)+(1-MIN(1,$H$51*$C719))*(1-MIN(1,Inputs!$G$7*$D719)*churn_nonbuyers)*(ic*Inputs!$C$7+fee_wd*Inputs!$E$7*(1-$B719)+fee_fx*Inputs!$D$7-cost_acc-cost_wd*Inputs!$E$7*(1-$B719)-cost_fx*Inputs!$D$7))</f>
        <v>362718.963840088</v>
      </c>
      <c r="I719" s="0" t="n">
        <f aca="false">12*Inputs!$B$8*(MIN(1,$H$52*$C719)*(ic*Inputs!$C$8+pT-cost_acc-cost_wd*Inputs!$E$8-cost_fx*Inputs!$D$8-cost_ins)+(1-MIN(1,$H$52*$C719))*(1-MIN(1,Inputs!$G$8*$D719)*churn_nonbuyers)*(ic*Inputs!$C$8+fee_wd*Inputs!$E$8*(1-$B719)+fee_fx*Inputs!$D$8-cost_acc-cost_wd*Inputs!$E$8*(1-$B719)-cost_fx*Inputs!$D$8))</f>
        <v>163724.884543261</v>
      </c>
      <c r="J719" s="0" t="n">
        <f aca="false">G719+H719+I719-fixed</f>
        <v>-5494.52021712624</v>
      </c>
      <c r="K719" s="0" t="n">
        <f aca="false">12*Inputs!$B$6*(1-MIN(1,Inputs!$G$6*$D719)*churn_nonbuyers)*(ic*Inputs!$C$6+fee_wd*Inputs!$E$6*(1-$B719)+fee_fx*Inputs!$D$6-cost_acc-cost_wd*Inputs!$E$6*(1-$B719)-cost_fx*Inputs!$D$6)</f>
        <v>117710.765766792</v>
      </c>
      <c r="L719" s="0" t="n">
        <f aca="false">12*Inputs!$B$7*(1-MIN(1,Inputs!$G$7*$D719)*churn_nonbuyers)*(ic*Inputs!$C$7+fee_wd*Inputs!$E$7*(1-$B719)+fee_fx*Inputs!$D$7-cost_acc-cost_wd*Inputs!$E$7*(1-$B719)-cost_fx*Inputs!$D$7)</f>
        <v>315565.884580075</v>
      </c>
      <c r="M719" s="0" t="n">
        <f aca="false">12*Inputs!$B$8*(1-MIN(1,Inputs!$G$8*$D719)*churn_nonbuyers)*(ic*Inputs!$C$8+fee_wd*Inputs!$E$8*(1-$B719)+fee_fx*Inputs!$D$8-cost_acc-cost_wd*Inputs!$E$8*(1-$B719)-cost_fx*Inputs!$D$8)</f>
        <v>79455.212511696</v>
      </c>
      <c r="N719" s="0" t="n">
        <f aca="false">K719+L719+I719-fixed</f>
        <v>-102998.465109872</v>
      </c>
      <c r="O719" s="0" t="n">
        <f aca="false">K719+L719+M719-fixed</f>
        <v>-187268.137141437</v>
      </c>
      <c r="P719" s="0" t="n">
        <f aca="false">12*Inputs!$B$6*(1-MIN(1,Inputs!$F$6*$D719))*(ic*Inputs!$C$6+flat_fee-cost_acc-cost_wd*Inputs!$E$6*$E719-cost_fx*Inputs!$D$6)+12*Inputs!$B$7*(1-MIN(1,Inputs!$F$7*$D719))*(ic*Inputs!$C$7+flat_fee-cost_acc-cost_wd*Inputs!$E$7*$E719-cost_fx*Inputs!$D$7)+12*Inputs!$B$8*(1-MIN(1,Inputs!$F$8*$D719))*(ic*Inputs!$C$8+flat_fee-cost_acc-cost_wd*Inputs!$E$8*$E719-cost_fx*Inputs!$D$8)-fixed</f>
        <v>-64499.7887692</v>
      </c>
    </row>
    <row r="720" customFormat="false" ht="15" hidden="false" customHeight="false" outlineLevel="0" collapsed="false">
      <c r="A720" s="0" t="n">
        <v>655</v>
      </c>
      <c r="B720" s="0" t="n">
        <v>0.24367</v>
      </c>
      <c r="C720" s="0" t="n">
        <v>0.98025</v>
      </c>
      <c r="D720" s="0" t="n">
        <v>1.444431</v>
      </c>
      <c r="E720" s="0" t="n">
        <v>1.091053</v>
      </c>
      <c r="F720" s="0" t="n">
        <v>0.21805</v>
      </c>
      <c r="G720" s="0" t="n">
        <f aca="false">12*Inputs!$B$6*(MIN(1,$H$50*$C720)*(ic*Inputs!$C$6+pS+fee_fx*Inputs!$D$6-cost_acc-cost_wd*Inputs!$E$6*$E720-cost_fx*Inputs!$D$6-$F720)+(1-MIN(1,$H$50*$C720))*(1-MIN(1,Inputs!$G$6*$D720)*churn_nonbuyers)*(ic*Inputs!$C$6+fee_wd*Inputs!$E$6*(1-$B720)+fee_fx*Inputs!$D$6-cost_acc-cost_wd*Inputs!$E$6*(1-$B720)-cost_fx*Inputs!$D$6))</f>
        <v>207435.967011138</v>
      </c>
      <c r="H720" s="0" t="n">
        <f aca="false">12*Inputs!$B$7*(MIN(1,$H$51*$C720)*(ic*Inputs!$C$7+pE+fee_fx*Inputs!$D$7-cost_acc-cost_wd*Inputs!$E$7*$E720-cost_fx*Inputs!$D$7-$F720)+(1-MIN(1,$H$51*$C720))*(1-MIN(1,Inputs!$G$7*$D720)*churn_nonbuyers)*(ic*Inputs!$C$7+fee_wd*Inputs!$E$7*(1-$B720)+fee_fx*Inputs!$D$7-cost_acc-cost_wd*Inputs!$E$7*(1-$B720)-cost_fx*Inputs!$D$7))</f>
        <v>405476.894765834</v>
      </c>
      <c r="I720" s="0" t="n">
        <f aca="false">12*Inputs!$B$8*(MIN(1,$H$52*$C720)*(ic*Inputs!$C$8+pT-cost_acc-cost_wd*Inputs!$E$8-cost_fx*Inputs!$D$8-cost_ins)+(1-MIN(1,$H$52*$C720))*(1-MIN(1,Inputs!$G$8*$D720)*churn_nonbuyers)*(ic*Inputs!$C$8+fee_wd*Inputs!$E$8*(1-$B720)+fee_fx*Inputs!$D$8-cost_acc-cost_wd*Inputs!$E$8*(1-$B720)-cost_fx*Inputs!$D$8))</f>
        <v>141297.156</v>
      </c>
      <c r="J720" s="0" t="n">
        <f aca="false">G720+H720+I720-fixed</f>
        <v>54210.017776972</v>
      </c>
      <c r="K720" s="0" t="n">
        <f aca="false">12*Inputs!$B$6*(1-MIN(1,Inputs!$G$6*$D720)*churn_nonbuyers)*(ic*Inputs!$C$6+fee_wd*Inputs!$E$6*(1-$B720)+fee_fx*Inputs!$D$6-cost_acc-cost_wd*Inputs!$E$6*(1-$B720)-cost_fx*Inputs!$D$6)</f>
        <v>154485.799932744</v>
      </c>
      <c r="L720" s="0" t="n">
        <f aca="false">12*Inputs!$B$7*(1-MIN(1,Inputs!$G$7*$D720)*churn_nonbuyers)*(ic*Inputs!$C$7+fee_wd*Inputs!$E$7*(1-$B720)+fee_fx*Inputs!$D$7-cost_acc-cost_wd*Inputs!$E$7*(1-$B720)-cost_fx*Inputs!$D$7)</f>
        <v>352160.169271646</v>
      </c>
      <c r="M720" s="0" t="n">
        <f aca="false">12*Inputs!$B$8*(1-MIN(1,Inputs!$G$8*$D720)*churn_nonbuyers)*(ic*Inputs!$C$8+fee_wd*Inputs!$E$8*(1-$B720)+fee_fx*Inputs!$D$8-cost_acc-cost_wd*Inputs!$E$8*(1-$B720)-cost_fx*Inputs!$D$8)</f>
        <v>0</v>
      </c>
      <c r="N720" s="0" t="n">
        <f aca="false">K720+L720+I720-fixed</f>
        <v>-52056.8747956097</v>
      </c>
      <c r="O720" s="0" t="n">
        <f aca="false">K720+L720+M720-fixed</f>
        <v>-193354.03079561</v>
      </c>
      <c r="P720" s="0" t="n">
        <f aca="false">12*Inputs!$B$6*(1-MIN(1,Inputs!$F$6*$D720))*(ic*Inputs!$C$6+flat_fee-cost_acc-cost_wd*Inputs!$E$6*$E720-cost_fx*Inputs!$D$6)+12*Inputs!$B$7*(1-MIN(1,Inputs!$F$7*$D720))*(ic*Inputs!$C$7+flat_fee-cost_acc-cost_wd*Inputs!$E$7*$E720-cost_fx*Inputs!$D$7)+12*Inputs!$B$8*(1-MIN(1,Inputs!$F$8*$D720))*(ic*Inputs!$C$8+flat_fee-cost_acc-cost_wd*Inputs!$E$8*$E720-cost_fx*Inputs!$D$8)-fixed</f>
        <v>-209777.95476568</v>
      </c>
    </row>
    <row r="721" customFormat="false" ht="15" hidden="false" customHeight="false" outlineLevel="0" collapsed="false">
      <c r="A721" s="0" t="n">
        <v>656</v>
      </c>
      <c r="B721" s="0" t="n">
        <v>0.123946</v>
      </c>
      <c r="C721" s="0" t="n">
        <v>0.714981</v>
      </c>
      <c r="D721" s="0" t="n">
        <v>1.387184</v>
      </c>
      <c r="E721" s="0" t="n">
        <v>1.232169</v>
      </c>
      <c r="F721" s="0" t="n">
        <v>0.173668</v>
      </c>
      <c r="G721" s="0" t="n">
        <f aca="false">12*Inputs!$B$6*(MIN(1,$H$50*$C721)*(ic*Inputs!$C$6+pS+fee_fx*Inputs!$D$6-cost_acc-cost_wd*Inputs!$E$6*$E721-cost_fx*Inputs!$D$6-$F721)+(1-MIN(1,$H$50*$C721))*(1-MIN(1,Inputs!$G$6*$D721)*churn_nonbuyers)*(ic*Inputs!$C$6+fee_wd*Inputs!$E$6*(1-$B721)+fee_fx*Inputs!$D$6-cost_acc-cost_wd*Inputs!$E$6*(1-$B721)-cost_fx*Inputs!$D$6))</f>
        <v>207089.533880561</v>
      </c>
      <c r="H721" s="0" t="n">
        <f aca="false">12*Inputs!$B$7*(MIN(1,$H$51*$C721)*(ic*Inputs!$C$7+pE+fee_fx*Inputs!$D$7-cost_acc-cost_wd*Inputs!$E$7*$E721-cost_fx*Inputs!$D$7-$F721)+(1-MIN(1,$H$51*$C721))*(1-MIN(1,Inputs!$G$7*$D721)*churn_nonbuyers)*(ic*Inputs!$C$7+fee_wd*Inputs!$E$7*(1-$B721)+fee_fx*Inputs!$D$7-cost_acc-cost_wd*Inputs!$E$7*(1-$B721)-cost_fx*Inputs!$D$7))</f>
        <v>393502.103430603</v>
      </c>
      <c r="I721" s="0" t="n">
        <f aca="false">12*Inputs!$B$8*(MIN(1,$H$52*$C721)*(ic*Inputs!$C$8+pT-cost_acc-cost_wd*Inputs!$E$8-cost_fx*Inputs!$D$8-cost_ins)+(1-MIN(1,$H$52*$C721))*(1-MIN(1,Inputs!$G$8*$D721)*churn_nonbuyers)*(ic*Inputs!$C$8+fee_wd*Inputs!$E$8*(1-$B721)+fee_fx*Inputs!$D$8-cost_acc-cost_wd*Inputs!$E$8*(1-$B721)-cost_fx*Inputs!$D$8))</f>
        <v>107697.621915428</v>
      </c>
      <c r="J721" s="0" t="n">
        <f aca="false">G721+H721+I721-fixed</f>
        <v>8289.25922659098</v>
      </c>
      <c r="K721" s="0" t="n">
        <f aca="false">12*Inputs!$B$6*(1-MIN(1,Inputs!$G$6*$D721)*churn_nonbuyers)*(ic*Inputs!$C$6+fee_wd*Inputs!$E$6*(1-$B721)+fee_fx*Inputs!$D$6-cost_acc-cost_wd*Inputs!$E$6*(1-$B721)-cost_fx*Inputs!$D$6)</f>
        <v>171006.899818061</v>
      </c>
      <c r="L721" s="0" t="n">
        <f aca="false">12*Inputs!$B$7*(1-MIN(1,Inputs!$G$7*$D721)*churn_nonbuyers)*(ic*Inputs!$C$7+fee_wd*Inputs!$E$7*(1-$B721)+fee_fx*Inputs!$D$7-cost_acc-cost_wd*Inputs!$E$7*(1-$B721)-cost_fx*Inputs!$D$7)</f>
        <v>369315.161458837</v>
      </c>
      <c r="M721" s="0" t="n">
        <f aca="false">12*Inputs!$B$8*(1-MIN(1,Inputs!$G$8*$D721)*churn_nonbuyers)*(ic*Inputs!$C$8+fee_wd*Inputs!$E$8*(1-$B721)+fee_fx*Inputs!$D$8-cost_acc-cost_wd*Inputs!$E$8*(1-$B721)-cost_fx*Inputs!$D$8)</f>
        <v>9283.83819095043</v>
      </c>
      <c r="N721" s="0" t="n">
        <f aca="false">K721+L721+I721-fixed</f>
        <v>-51980.3168076751</v>
      </c>
      <c r="O721" s="0" t="n">
        <f aca="false">K721+L721+M721-fixed</f>
        <v>-150394.100532152</v>
      </c>
      <c r="P721" s="0" t="n">
        <f aca="false">12*Inputs!$B$6*(1-MIN(1,Inputs!$F$6*$D721))*(ic*Inputs!$C$6+flat_fee-cost_acc-cost_wd*Inputs!$E$6*$E721-cost_fx*Inputs!$D$6)+12*Inputs!$B$7*(1-MIN(1,Inputs!$F$7*$D721))*(ic*Inputs!$C$7+flat_fee-cost_acc-cost_wd*Inputs!$E$7*$E721-cost_fx*Inputs!$D$7)+12*Inputs!$B$8*(1-MIN(1,Inputs!$F$8*$D721))*(ic*Inputs!$C$8+flat_fee-cost_acc-cost_wd*Inputs!$E$8*$E721-cost_fx*Inputs!$D$8)-fixed</f>
        <v>-226594.79744896</v>
      </c>
    </row>
    <row r="722" customFormat="false" ht="15" hidden="false" customHeight="false" outlineLevel="0" collapsed="false">
      <c r="A722" s="0" t="n">
        <v>657</v>
      </c>
      <c r="B722" s="0" t="n">
        <v>0.13633</v>
      </c>
      <c r="C722" s="0" t="n">
        <v>0.906242</v>
      </c>
      <c r="D722" s="0" t="n">
        <v>0.715045</v>
      </c>
      <c r="E722" s="0" t="n">
        <v>1.136154</v>
      </c>
      <c r="F722" s="0" t="n">
        <v>0.456643</v>
      </c>
      <c r="G722" s="0" t="n">
        <f aca="false">12*Inputs!$B$6*(MIN(1,$H$50*$C722)*(ic*Inputs!$C$6+pS+fee_fx*Inputs!$D$6-cost_acc-cost_wd*Inputs!$E$6*$E722-cost_fx*Inputs!$D$6-$F722)+(1-MIN(1,$H$50*$C722))*(1-MIN(1,Inputs!$G$6*$D722)*churn_nonbuyers)*(ic*Inputs!$C$6+fee_wd*Inputs!$E$6*(1-$B722)+fee_fx*Inputs!$D$6-cost_acc-cost_wd*Inputs!$E$6*(1-$B722)-cost_fx*Inputs!$D$6))</f>
        <v>216970.884068298</v>
      </c>
      <c r="H722" s="0" t="n">
        <f aca="false">12*Inputs!$B$7*(MIN(1,$H$51*$C722)*(ic*Inputs!$C$7+pE+fee_fx*Inputs!$D$7-cost_acc-cost_wd*Inputs!$E$7*$E722-cost_fx*Inputs!$D$7-$F722)+(1-MIN(1,$H$51*$C722))*(1-MIN(1,Inputs!$G$7*$D722)*churn_nonbuyers)*(ic*Inputs!$C$7+fee_wd*Inputs!$E$7*(1-$B722)+fee_fx*Inputs!$D$7-cost_acc-cost_wd*Inputs!$E$7*(1-$B722)-cost_fx*Inputs!$D$7))</f>
        <v>399066.065015636</v>
      </c>
      <c r="I722" s="0" t="n">
        <f aca="false">12*Inputs!$B$8*(MIN(1,$H$52*$C722)*(ic*Inputs!$C$8+pT-cost_acc-cost_wd*Inputs!$E$8-cost_fx*Inputs!$D$8-cost_ins)+(1-MIN(1,$H$52*$C722))*(1-MIN(1,Inputs!$G$8*$D722)*churn_nonbuyers)*(ic*Inputs!$C$8+fee_wd*Inputs!$E$8*(1-$B722)+fee_fx*Inputs!$D$8-cost_acc-cost_wd*Inputs!$E$8*(1-$B722)-cost_fx*Inputs!$D$8))</f>
        <v>189041.78819561</v>
      </c>
      <c r="J722" s="0" t="n">
        <f aca="false">G722+H722+I722-fixed</f>
        <v>105078.737279544</v>
      </c>
      <c r="K722" s="0" t="n">
        <f aca="false">12*Inputs!$B$6*(1-MIN(1,Inputs!$G$6*$D722)*churn_nonbuyers)*(ic*Inputs!$C$6+fee_wd*Inputs!$E$6*(1-$B722)+fee_fx*Inputs!$D$6-cost_acc-cost_wd*Inputs!$E$6*(1-$B722)-cost_fx*Inputs!$D$6)</f>
        <v>175462.69741092</v>
      </c>
      <c r="L722" s="0" t="n">
        <f aca="false">12*Inputs!$B$7*(1-MIN(1,Inputs!$G$7*$D722)*churn_nonbuyers)*(ic*Inputs!$C$7+fee_wd*Inputs!$E$7*(1-$B722)+fee_fx*Inputs!$D$7-cost_acc-cost_wd*Inputs!$E$7*(1-$B722)-cost_fx*Inputs!$D$7)</f>
        <v>375340.418286552</v>
      </c>
      <c r="M722" s="0" t="n">
        <f aca="false">12*Inputs!$B$8*(1-MIN(1,Inputs!$G$8*$D722)*churn_nonbuyers)*(ic*Inputs!$C$8+fee_wd*Inputs!$E$8*(1-$B722)+fee_fx*Inputs!$D$8-cost_acc-cost_wd*Inputs!$E$8*(1-$B722)-cost_fx*Inputs!$D$8)</f>
        <v>159758.07645096</v>
      </c>
      <c r="N722" s="0" t="n">
        <f aca="false">K722+L722+I722-fixed</f>
        <v>39844.9038930824</v>
      </c>
      <c r="O722" s="0" t="n">
        <f aca="false">K722+L722+M722-fixed</f>
        <v>10561.192148432</v>
      </c>
      <c r="P722" s="0" t="n">
        <f aca="false">12*Inputs!$B$6*(1-MIN(1,Inputs!$F$6*$D722))*(ic*Inputs!$C$6+flat_fee-cost_acc-cost_wd*Inputs!$E$6*$E722-cost_fx*Inputs!$D$6)+12*Inputs!$B$7*(1-MIN(1,Inputs!$F$7*$D722))*(ic*Inputs!$C$7+flat_fee-cost_acc-cost_wd*Inputs!$E$7*$E722-cost_fx*Inputs!$D$7)+12*Inputs!$B$8*(1-MIN(1,Inputs!$F$8*$D722))*(ic*Inputs!$C$8+flat_fee-cost_acc-cost_wd*Inputs!$E$8*$E722-cost_fx*Inputs!$D$8)-fixed</f>
        <v>163036.1121032</v>
      </c>
    </row>
    <row r="723" customFormat="false" ht="15" hidden="false" customHeight="false" outlineLevel="0" collapsed="false">
      <c r="A723" s="0" t="n">
        <v>658</v>
      </c>
      <c r="B723" s="0" t="n">
        <v>0.23235</v>
      </c>
      <c r="C723" s="0" t="n">
        <v>0.846346</v>
      </c>
      <c r="D723" s="0" t="n">
        <v>1.251205</v>
      </c>
      <c r="E723" s="0" t="n">
        <v>1.164446</v>
      </c>
      <c r="F723" s="0" t="n">
        <v>0.157756</v>
      </c>
      <c r="G723" s="0" t="n">
        <f aca="false">12*Inputs!$B$6*(MIN(1,$H$50*$C723)*(ic*Inputs!$C$6+pS+fee_fx*Inputs!$D$6-cost_acc-cost_wd*Inputs!$E$6*$E723-cost_fx*Inputs!$D$6-$F723)+(1-MIN(1,$H$50*$C723))*(1-MIN(1,Inputs!$G$6*$D723)*churn_nonbuyers)*(ic*Inputs!$C$6+fee_wd*Inputs!$E$6*(1-$B723)+fee_fx*Inputs!$D$6-cost_acc-cost_wd*Inputs!$E$6*(1-$B723)-cost_fx*Inputs!$D$6))</f>
        <v>202871.878983987</v>
      </c>
      <c r="H723" s="0" t="n">
        <f aca="false">12*Inputs!$B$7*(MIN(1,$H$51*$C723)*(ic*Inputs!$C$7+pE+fee_fx*Inputs!$D$7-cost_acc-cost_wd*Inputs!$E$7*$E723-cost_fx*Inputs!$D$7-$F723)+(1-MIN(1,$H$51*$C723))*(1-MIN(1,Inputs!$G$7*$D723)*churn_nonbuyers)*(ic*Inputs!$C$7+fee_wd*Inputs!$E$7*(1-$B723)+fee_fx*Inputs!$D$7-cost_acc-cost_wd*Inputs!$E$7*(1-$B723)-cost_fx*Inputs!$D$7))</f>
        <v>396426.515087871</v>
      </c>
      <c r="I723" s="0" t="n">
        <f aca="false">12*Inputs!$B$8*(MIN(1,$H$52*$C723)*(ic*Inputs!$C$8+pT-cost_acc-cost_wd*Inputs!$E$8-cost_fx*Inputs!$D$8-cost_ins)+(1-MIN(1,$H$52*$C723))*(1-MIN(1,Inputs!$G$8*$D723)*churn_nonbuyers)*(ic*Inputs!$C$8+fee_wd*Inputs!$E$8*(1-$B723)+fee_fx*Inputs!$D$8-cost_acc-cost_wd*Inputs!$E$8*(1-$B723)-cost_fx*Inputs!$D$8))</f>
        <v>137947.505627484</v>
      </c>
      <c r="J723" s="0" t="n">
        <f aca="false">G723+H723+I723-fixed</f>
        <v>37245.8996993422</v>
      </c>
      <c r="K723" s="0" t="n">
        <f aca="false">12*Inputs!$B$6*(1-MIN(1,Inputs!$G$6*$D723)*churn_nonbuyers)*(ic*Inputs!$C$6+fee_wd*Inputs!$E$6*(1-$B723)+fee_fx*Inputs!$D$6-cost_acc-cost_wd*Inputs!$E$6*(1-$B723)-cost_fx*Inputs!$D$6)</f>
        <v>157622.6194686</v>
      </c>
      <c r="L723" s="0" t="n">
        <f aca="false">12*Inputs!$B$7*(1-MIN(1,Inputs!$G$7*$D723)*churn_nonbuyers)*(ic*Inputs!$C$7+fee_wd*Inputs!$E$7*(1-$B723)+fee_fx*Inputs!$D$7-cost_acc-cost_wd*Inputs!$E$7*(1-$B723)-cost_fx*Inputs!$D$7)</f>
        <v>355862.92384116</v>
      </c>
      <c r="M723" s="0" t="n">
        <f aca="false">12*Inputs!$B$8*(1-MIN(1,Inputs!$G$8*$D723)*churn_nonbuyers)*(ic*Inputs!$C$8+fee_wd*Inputs!$E$8*(1-$B723)+fee_fx*Inputs!$D$8-cost_acc-cost_wd*Inputs!$E$8*(1-$B723)-cost_fx*Inputs!$D$8)</f>
        <v>39139.9889868</v>
      </c>
      <c r="N723" s="0" t="n">
        <f aca="false">K723+L723+I723-fixed</f>
        <v>-48566.9510627554</v>
      </c>
      <c r="O723" s="0" t="n">
        <f aca="false">K723+L723+M723-fixed</f>
        <v>-147374.46770344</v>
      </c>
      <c r="P723" s="0" t="n">
        <f aca="false">12*Inputs!$B$6*(1-MIN(1,Inputs!$F$6*$D723))*(ic*Inputs!$C$6+flat_fee-cost_acc-cost_wd*Inputs!$E$6*$E723-cost_fx*Inputs!$D$6)+12*Inputs!$B$7*(1-MIN(1,Inputs!$F$7*$D723))*(ic*Inputs!$C$7+flat_fee-cost_acc-cost_wd*Inputs!$E$7*$E723-cost_fx*Inputs!$D$7)+12*Inputs!$B$8*(1-MIN(1,Inputs!$F$8*$D723))*(ic*Inputs!$C$8+flat_fee-cost_acc-cost_wd*Inputs!$E$8*$E723-cost_fx*Inputs!$D$8)-fixed</f>
        <v>-132315.8874568</v>
      </c>
    </row>
    <row r="724" customFormat="false" ht="15" hidden="false" customHeight="false" outlineLevel="0" collapsed="false">
      <c r="A724" s="0" t="n">
        <v>659</v>
      </c>
      <c r="B724" s="0" t="n">
        <v>0.179309</v>
      </c>
      <c r="C724" s="0" t="n">
        <v>0.748162</v>
      </c>
      <c r="D724" s="0" t="n">
        <v>0.734695</v>
      </c>
      <c r="E724" s="0" t="n">
        <v>1.281276</v>
      </c>
      <c r="F724" s="0" t="n">
        <v>0.09349</v>
      </c>
      <c r="G724" s="0" t="n">
        <f aca="false">12*Inputs!$B$6*(MIN(1,$H$50*$C724)*(ic*Inputs!$C$6+pS+fee_fx*Inputs!$D$6-cost_acc-cost_wd*Inputs!$E$6*$E724-cost_fx*Inputs!$D$6-$F724)+(1-MIN(1,$H$50*$C724))*(1-MIN(1,Inputs!$G$6*$D724)*churn_nonbuyers)*(ic*Inputs!$C$6+fee_wd*Inputs!$E$6*(1-$B724)+fee_fx*Inputs!$D$6-cost_acc-cost_wd*Inputs!$E$6*(1-$B724)-cost_fx*Inputs!$D$6))</f>
        <v>207715.873084598</v>
      </c>
      <c r="H724" s="0" t="n">
        <f aca="false">12*Inputs!$B$7*(MIN(1,$H$51*$C724)*(ic*Inputs!$C$7+pE+fee_fx*Inputs!$D$7-cost_acc-cost_wd*Inputs!$E$7*$E724-cost_fx*Inputs!$D$7-$F724)+(1-MIN(1,$H$51*$C724))*(1-MIN(1,Inputs!$G$7*$D724)*churn_nonbuyers)*(ic*Inputs!$C$7+fee_wd*Inputs!$E$7*(1-$B724)+fee_fx*Inputs!$D$7-cost_acc-cost_wd*Inputs!$E$7*(1-$B724)-cost_fx*Inputs!$D$7))</f>
        <v>393669.748689256</v>
      </c>
      <c r="I724" s="0" t="n">
        <f aca="false">12*Inputs!$B$8*(MIN(1,$H$52*$C724)*(ic*Inputs!$C$8+pT-cost_acc-cost_wd*Inputs!$E$8-cost_fx*Inputs!$D$8-cost_ins)+(1-MIN(1,$H$52*$C724))*(1-MIN(1,Inputs!$G$8*$D724)*churn_nonbuyers)*(ic*Inputs!$C$8+fee_wd*Inputs!$E$8*(1-$B724)+fee_fx*Inputs!$D$8-cost_acc-cost_wd*Inputs!$E$8*(1-$B724)-cost_fx*Inputs!$D$8))</f>
        <v>181360.963468339</v>
      </c>
      <c r="J724" s="0" t="n">
        <f aca="false">G724+H724+I724-fixed</f>
        <v>82746.5852421928</v>
      </c>
      <c r="K724" s="0" t="n">
        <f aca="false">12*Inputs!$B$6*(1-MIN(1,Inputs!$G$6*$D724)*churn_nonbuyers)*(ic*Inputs!$C$6+fee_wd*Inputs!$E$6*(1-$B724)+fee_fx*Inputs!$D$6-cost_acc-cost_wd*Inputs!$E$6*(1-$B724)-cost_fx*Inputs!$D$6)</f>
        <v>169322.287865436</v>
      </c>
      <c r="L724" s="0" t="n">
        <f aca="false">12*Inputs!$B$7*(1-MIN(1,Inputs!$G$7*$D724)*churn_nonbuyers)*(ic*Inputs!$C$7+fee_wd*Inputs!$E$7*(1-$B724)+fee_fx*Inputs!$D$7-cost_acc-cost_wd*Inputs!$E$7*(1-$B724)-cost_fx*Inputs!$D$7)</f>
        <v>369061.738959262</v>
      </c>
      <c r="M724" s="0" t="n">
        <f aca="false">12*Inputs!$B$8*(1-MIN(1,Inputs!$G$8*$D724)*churn_nonbuyers)*(ic*Inputs!$C$8+fee_wd*Inputs!$E$8*(1-$B724)+fee_fx*Inputs!$D$8-cost_acc-cost_wd*Inputs!$E$8*(1-$B724)-cost_fx*Inputs!$D$8)</f>
        <v>154356.431905368</v>
      </c>
      <c r="N724" s="0" t="n">
        <f aca="false">K724+L724+I724-fixed</f>
        <v>19744.9902930369</v>
      </c>
      <c r="O724" s="0" t="n">
        <f aca="false">K724+L724+M724-fixed</f>
        <v>-7259.54126993439</v>
      </c>
      <c r="P724" s="0" t="n">
        <f aca="false">12*Inputs!$B$6*(1-MIN(1,Inputs!$F$6*$D724))*(ic*Inputs!$C$6+flat_fee-cost_acc-cost_wd*Inputs!$E$6*$E724-cost_fx*Inputs!$D$6)+12*Inputs!$B$7*(1-MIN(1,Inputs!$F$7*$D724))*(ic*Inputs!$C$7+flat_fee-cost_acc-cost_wd*Inputs!$E$7*$E724-cost_fx*Inputs!$D$7)+12*Inputs!$B$8*(1-MIN(1,Inputs!$F$8*$D724))*(ic*Inputs!$C$8+flat_fee-cost_acc-cost_wd*Inputs!$E$8*$E724-cost_fx*Inputs!$D$8)-fixed</f>
        <v>80663.9430367999</v>
      </c>
    </row>
    <row r="725" customFormat="false" ht="15" hidden="false" customHeight="false" outlineLevel="0" collapsed="false">
      <c r="A725" s="0" t="n">
        <v>660</v>
      </c>
      <c r="B725" s="0" t="n">
        <v>0.184382</v>
      </c>
      <c r="C725" s="0" t="n">
        <v>0.798617</v>
      </c>
      <c r="D725" s="0" t="n">
        <v>0.844674</v>
      </c>
      <c r="E725" s="0" t="n">
        <v>1.083269</v>
      </c>
      <c r="F725" s="0" t="n">
        <v>0.355081</v>
      </c>
      <c r="G725" s="0" t="n">
        <f aca="false">12*Inputs!$B$6*(MIN(1,$H$50*$C725)*(ic*Inputs!$C$6+pS+fee_fx*Inputs!$D$6-cost_acc-cost_wd*Inputs!$E$6*$E725-cost_fx*Inputs!$D$6-$F725)+(1-MIN(1,$H$50*$C725))*(1-MIN(1,Inputs!$G$6*$D725)*churn_nonbuyers)*(ic*Inputs!$C$6+fee_wd*Inputs!$E$6*(1-$B725)+fee_fx*Inputs!$D$6-cost_acc-cost_wd*Inputs!$E$6*(1-$B725)-cost_fx*Inputs!$D$6))</f>
        <v>207575.32256835</v>
      </c>
      <c r="H725" s="0" t="n">
        <f aca="false">12*Inputs!$B$7*(MIN(1,$H$51*$C725)*(ic*Inputs!$C$7+pE+fee_fx*Inputs!$D$7-cost_acc-cost_wd*Inputs!$E$7*$E725-cost_fx*Inputs!$D$7-$F725)+(1-MIN(1,$H$51*$C725))*(1-MIN(1,Inputs!$G$7*$D725)*churn_nonbuyers)*(ic*Inputs!$C$7+fee_wd*Inputs!$E$7*(1-$B725)+fee_fx*Inputs!$D$7-cost_acc-cost_wd*Inputs!$E$7*(1-$B725)-cost_fx*Inputs!$D$7))</f>
        <v>400180.861015015</v>
      </c>
      <c r="I725" s="0" t="n">
        <f aca="false">12*Inputs!$B$8*(MIN(1,$H$52*$C725)*(ic*Inputs!$C$8+pT-cost_acc-cost_wd*Inputs!$E$8-cost_fx*Inputs!$D$8-cost_ins)+(1-MIN(1,$H$52*$C725))*(1-MIN(1,Inputs!$G$8*$D725)*churn_nonbuyers)*(ic*Inputs!$C$8+fee_wd*Inputs!$E$8*(1-$B725)+fee_fx*Inputs!$D$8-cost_acc-cost_wd*Inputs!$E$8*(1-$B725)-cost_fx*Inputs!$D$8))</f>
        <v>172349.761135668</v>
      </c>
      <c r="J725" s="0" t="n">
        <f aca="false">G725+H725+I725-fixed</f>
        <v>80105.9447190333</v>
      </c>
      <c r="K725" s="0" t="n">
        <f aca="false">12*Inputs!$B$6*(1-MIN(1,Inputs!$G$6*$D725)*churn_nonbuyers)*(ic*Inputs!$C$6+fee_wd*Inputs!$E$6*(1-$B725)+fee_fx*Inputs!$D$6-cost_acc-cost_wd*Inputs!$E$6*(1-$B725)-cost_fx*Inputs!$D$6)</f>
        <v>167656.02538657</v>
      </c>
      <c r="L725" s="0" t="n">
        <f aca="false">12*Inputs!$B$7*(1-MIN(1,Inputs!$G$7*$D725)*churn_nonbuyers)*(ic*Inputs!$C$7+fee_wd*Inputs!$E$7*(1-$B725)+fee_fx*Inputs!$D$7-cost_acc-cost_wd*Inputs!$E$7*(1-$B725)-cost_fx*Inputs!$D$7)</f>
        <v>367104.623679942</v>
      </c>
      <c r="M725" s="0" t="n">
        <f aca="false">12*Inputs!$B$8*(1-MIN(1,Inputs!$G$8*$D725)*churn_nonbuyers)*(ic*Inputs!$C$8+fee_wd*Inputs!$E$8*(1-$B725)+fee_fx*Inputs!$D$8-cost_acc-cost_wd*Inputs!$E$8*(1-$B725)-cost_fx*Inputs!$D$8)</f>
        <v>129791.502577325</v>
      </c>
      <c r="N725" s="0" t="n">
        <f aca="false">K725+L725+I725-fixed</f>
        <v>7110.41020217945</v>
      </c>
      <c r="O725" s="0" t="n">
        <f aca="false">K725+L725+M725-fixed</f>
        <v>-35447.8483561637</v>
      </c>
      <c r="P725" s="0" t="n">
        <f aca="false">12*Inputs!$B$6*(1-MIN(1,Inputs!$F$6*$D725))*(ic*Inputs!$C$6+flat_fee-cost_acc-cost_wd*Inputs!$E$6*$E725-cost_fx*Inputs!$D$6)+12*Inputs!$B$7*(1-MIN(1,Inputs!$F$7*$D725))*(ic*Inputs!$C$7+flat_fee-cost_acc-cost_wd*Inputs!$E$7*$E725-cost_fx*Inputs!$D$7)+12*Inputs!$B$8*(1-MIN(1,Inputs!$F$8*$D725))*(ic*Inputs!$C$8+flat_fee-cost_acc-cost_wd*Inputs!$E$8*$E725-cost_fx*Inputs!$D$8)-fixed</f>
        <v>118988.35076144</v>
      </c>
    </row>
    <row r="726" customFormat="false" ht="15" hidden="false" customHeight="false" outlineLevel="0" collapsed="false">
      <c r="A726" s="0" t="n">
        <v>661</v>
      </c>
      <c r="B726" s="0" t="n">
        <v>0.182627</v>
      </c>
      <c r="C726" s="0" t="n">
        <v>1.05356</v>
      </c>
      <c r="D726" s="0" t="n">
        <v>1.282064</v>
      </c>
      <c r="E726" s="0" t="n">
        <v>1.381532</v>
      </c>
      <c r="F726" s="0" t="n">
        <v>0.153094</v>
      </c>
      <c r="G726" s="0" t="n">
        <f aca="false">12*Inputs!$B$6*(MIN(1,$H$50*$C726)*(ic*Inputs!$C$6+pS+fee_fx*Inputs!$D$6-cost_acc-cost_wd*Inputs!$E$6*$E726-cost_fx*Inputs!$D$6-$F726)+(1-MIN(1,$H$50*$C726))*(1-MIN(1,Inputs!$G$6*$D726)*churn_nonbuyers)*(ic*Inputs!$C$6+fee_wd*Inputs!$E$6*(1-$B726)+fee_fx*Inputs!$D$6-cost_acc-cost_wd*Inputs!$E$6*(1-$B726)-cost_fx*Inputs!$D$6))</f>
        <v>214692.791587035</v>
      </c>
      <c r="H726" s="0" t="n">
        <f aca="false">12*Inputs!$B$7*(MIN(1,$H$51*$C726)*(ic*Inputs!$C$7+pE+fee_fx*Inputs!$D$7-cost_acc-cost_wd*Inputs!$E$7*$E726-cost_fx*Inputs!$D$7-$F726)+(1-MIN(1,$H$51*$C726))*(1-MIN(1,Inputs!$G$7*$D726)*churn_nonbuyers)*(ic*Inputs!$C$7+fee_wd*Inputs!$E$7*(1-$B726)+fee_fx*Inputs!$D$7-cost_acc-cost_wd*Inputs!$E$7*(1-$B726)-cost_fx*Inputs!$D$7))</f>
        <v>384078.299621893</v>
      </c>
      <c r="I726" s="0" t="n">
        <f aca="false">12*Inputs!$B$8*(MIN(1,$H$52*$C726)*(ic*Inputs!$C$8+pT-cost_acc-cost_wd*Inputs!$E$8-cost_fx*Inputs!$D$8-cost_ins)+(1-MIN(1,$H$52*$C726))*(1-MIN(1,Inputs!$G$8*$D726)*churn_nonbuyers)*(ic*Inputs!$C$8+fee_wd*Inputs!$E$8*(1-$B726)+fee_fx*Inputs!$D$8-cost_acc-cost_wd*Inputs!$E$8*(1-$B726)-cost_fx*Inputs!$D$8))</f>
        <v>160415.552984837</v>
      </c>
      <c r="J726" s="0" t="n">
        <f aca="false">G726+H726+I726-fixed</f>
        <v>59186.6441937652</v>
      </c>
      <c r="K726" s="0" t="n">
        <f aca="false">12*Inputs!$B$6*(1-MIN(1,Inputs!$G$6*$D726)*churn_nonbuyers)*(ic*Inputs!$C$6+fee_wd*Inputs!$E$6*(1-$B726)+fee_fx*Inputs!$D$6-cost_acc-cost_wd*Inputs!$E$6*(1-$B726)-cost_fx*Inputs!$D$6)</f>
        <v>164064.311295322</v>
      </c>
      <c r="L726" s="0" t="n">
        <f aca="false">12*Inputs!$B$7*(1-MIN(1,Inputs!$G$7*$D726)*churn_nonbuyers)*(ic*Inputs!$C$7+fee_wd*Inputs!$E$7*(1-$B726)+fee_fx*Inputs!$D$7-cost_acc-cost_wd*Inputs!$E$7*(1-$B726)-cost_fx*Inputs!$D$7)</f>
        <v>362405.348505193</v>
      </c>
      <c r="M726" s="0" t="n">
        <f aca="false">12*Inputs!$B$8*(1-MIN(1,Inputs!$G$8*$D726)*churn_nonbuyers)*(ic*Inputs!$C$8+fee_wd*Inputs!$E$8*(1-$B726)+fee_fx*Inputs!$D$8-cost_acc-cost_wd*Inputs!$E$8*(1-$B726)-cost_fx*Inputs!$D$8)</f>
        <v>32575.0085515008</v>
      </c>
      <c r="N726" s="0" t="n">
        <f aca="false">K726+L726+I726-fixed</f>
        <v>-13114.787214648</v>
      </c>
      <c r="O726" s="0" t="n">
        <f aca="false">K726+L726+M726-fixed</f>
        <v>-140955.331647985</v>
      </c>
      <c r="P726" s="0" t="n">
        <f aca="false">12*Inputs!$B$6*(1-MIN(1,Inputs!$F$6*$D726))*(ic*Inputs!$C$6+flat_fee-cost_acc-cost_wd*Inputs!$E$6*$E726-cost_fx*Inputs!$D$6)+12*Inputs!$B$7*(1-MIN(1,Inputs!$F$7*$D726))*(ic*Inputs!$C$7+flat_fee-cost_acc-cost_wd*Inputs!$E$7*$E726-cost_fx*Inputs!$D$7)+12*Inputs!$B$8*(1-MIN(1,Inputs!$F$8*$D726))*(ic*Inputs!$C$8+flat_fee-cost_acc-cost_wd*Inputs!$E$8*$E726-cost_fx*Inputs!$D$8)-fixed</f>
        <v>-227585.66530048</v>
      </c>
    </row>
    <row r="727" customFormat="false" ht="15" hidden="false" customHeight="false" outlineLevel="0" collapsed="false">
      <c r="A727" s="0" t="n">
        <v>662</v>
      </c>
      <c r="B727" s="0" t="n">
        <v>0.046507</v>
      </c>
      <c r="C727" s="0" t="n">
        <v>0.983122</v>
      </c>
      <c r="D727" s="0" t="n">
        <v>1.525916</v>
      </c>
      <c r="E727" s="0" t="n">
        <v>1.072341</v>
      </c>
      <c r="F727" s="0" t="n">
        <v>0.182025</v>
      </c>
      <c r="G727" s="0" t="n">
        <f aca="false">12*Inputs!$B$6*(MIN(1,$H$50*$C727)*(ic*Inputs!$C$6+pS+fee_fx*Inputs!$D$6-cost_acc-cost_wd*Inputs!$E$6*$E727-cost_fx*Inputs!$D$6-$F727)+(1-MIN(1,$H$50*$C727))*(1-MIN(1,Inputs!$G$6*$D727)*churn_nonbuyers)*(ic*Inputs!$C$6+fee_wd*Inputs!$E$6*(1-$B727)+fee_fx*Inputs!$D$6-cost_acc-cost_wd*Inputs!$E$6*(1-$B727)-cost_fx*Inputs!$D$6))</f>
        <v>232368.612637967</v>
      </c>
      <c r="H727" s="0" t="n">
        <f aca="false">12*Inputs!$B$7*(MIN(1,$H$51*$C727)*(ic*Inputs!$C$7+pE+fee_fx*Inputs!$D$7-cost_acc-cost_wd*Inputs!$E$7*$E727-cost_fx*Inputs!$D$7-$F727)+(1-MIN(1,$H$51*$C727))*(1-MIN(1,Inputs!$G$7*$D727)*churn_nonbuyers)*(ic*Inputs!$C$7+fee_wd*Inputs!$E$7*(1-$B727)+fee_fx*Inputs!$D$7-cost_acc-cost_wd*Inputs!$E$7*(1-$B727)-cost_fx*Inputs!$D$7))</f>
        <v>425684.338666182</v>
      </c>
      <c r="I727" s="0" t="n">
        <f aca="false">12*Inputs!$B$8*(MIN(1,$H$52*$C727)*(ic*Inputs!$C$8+pT-cost_acc-cost_wd*Inputs!$E$8-cost_fx*Inputs!$D$8-cost_ins)+(1-MIN(1,$H$52*$C727))*(1-MIN(1,Inputs!$G$8*$D727)*churn_nonbuyers)*(ic*Inputs!$C$8+fee_wd*Inputs!$E$8*(1-$B727)+fee_fx*Inputs!$D$8-cost_acc-cost_wd*Inputs!$E$8*(1-$B727)-cost_fx*Inputs!$D$8))</f>
        <v>141711.137568</v>
      </c>
      <c r="J727" s="0" t="n">
        <f aca="false">G727+H727+I727-fixed</f>
        <v>99764.0888721487</v>
      </c>
      <c r="K727" s="0" t="n">
        <f aca="false">12*Inputs!$B$6*(1-MIN(1,Inputs!$G$6*$D727)*churn_nonbuyers)*(ic*Inputs!$C$6+fee_wd*Inputs!$E$6*(1-$B727)+fee_fx*Inputs!$D$6-cost_acc-cost_wd*Inputs!$E$6*(1-$B727)-cost_fx*Inputs!$D$6)</f>
        <v>180032.712302966</v>
      </c>
      <c r="L727" s="0" t="n">
        <f aca="false">12*Inputs!$B$7*(1-MIN(1,Inputs!$G$7*$D727)*churn_nonbuyers)*(ic*Inputs!$C$7+fee_wd*Inputs!$E$7*(1-$B727)+fee_fx*Inputs!$D$7-cost_acc-cost_wd*Inputs!$E$7*(1-$B727)-cost_fx*Inputs!$D$7)</f>
        <v>378352.08421378</v>
      </c>
      <c r="M727" s="0" t="n">
        <f aca="false">12*Inputs!$B$8*(1-MIN(1,Inputs!$G$8*$D727)*churn_nonbuyers)*(ic*Inputs!$C$8+fee_wd*Inputs!$E$8*(1-$B727)+fee_fx*Inputs!$D$8-cost_acc-cost_wd*Inputs!$E$8*(1-$B727)-cost_fx*Inputs!$D$8)</f>
        <v>0</v>
      </c>
      <c r="N727" s="0" t="n">
        <f aca="false">K727+L727+I727-fixed</f>
        <v>95.9340847462881</v>
      </c>
      <c r="O727" s="0" t="n">
        <f aca="false">K727+L727+M727-fixed</f>
        <v>-141615.203483254</v>
      </c>
      <c r="P727" s="0" t="n">
        <f aca="false">12*Inputs!$B$6*(1-MIN(1,Inputs!$F$6*$D727))*(ic*Inputs!$C$6+flat_fee-cost_acc-cost_wd*Inputs!$E$6*$E727-cost_fx*Inputs!$D$6)+12*Inputs!$B$7*(1-MIN(1,Inputs!$F$7*$D727))*(ic*Inputs!$C$7+flat_fee-cost_acc-cost_wd*Inputs!$E$7*$E727-cost_fx*Inputs!$D$7)+12*Inputs!$B$8*(1-MIN(1,Inputs!$F$8*$D727))*(ic*Inputs!$C$8+flat_fee-cost_acc-cost_wd*Inputs!$E$8*$E727-cost_fx*Inputs!$D$8)-fixed</f>
        <v>-248227.20060256</v>
      </c>
    </row>
    <row r="728" customFormat="false" ht="15" hidden="false" customHeight="false" outlineLevel="0" collapsed="false">
      <c r="A728" s="0" t="n">
        <v>663</v>
      </c>
      <c r="B728" s="0" t="n">
        <v>0.305008</v>
      </c>
      <c r="C728" s="0" t="n">
        <v>0.924341</v>
      </c>
      <c r="D728" s="0" t="n">
        <v>1.174638</v>
      </c>
      <c r="E728" s="0" t="n">
        <v>1.031159</v>
      </c>
      <c r="F728" s="0" t="n">
        <v>0.396944</v>
      </c>
      <c r="G728" s="0" t="n">
        <f aca="false">12*Inputs!$B$6*(MIN(1,$H$50*$C728)*(ic*Inputs!$C$6+pS+fee_fx*Inputs!$D$6-cost_acc-cost_wd*Inputs!$E$6*$E728-cost_fx*Inputs!$D$6-$F728)+(1-MIN(1,$H$50*$C728))*(1-MIN(1,Inputs!$G$6*$D728)*churn_nonbuyers)*(ic*Inputs!$C$6+fee_wd*Inputs!$E$6*(1-$B728)+fee_fx*Inputs!$D$6-cost_acc-cost_wd*Inputs!$E$6*(1-$B728)-cost_fx*Inputs!$D$6))</f>
        <v>196262.571099979</v>
      </c>
      <c r="H728" s="0" t="n">
        <f aca="false">12*Inputs!$B$7*(MIN(1,$H$51*$C728)*(ic*Inputs!$C$7+pE+fee_fx*Inputs!$D$7-cost_acc-cost_wd*Inputs!$E$7*$E728-cost_fx*Inputs!$D$7-$F728)+(1-MIN(1,$H$51*$C728))*(1-MIN(1,Inputs!$G$7*$D728)*churn_nonbuyers)*(ic*Inputs!$C$7+fee_wd*Inputs!$E$7*(1-$B728)+fee_fx*Inputs!$D$7-cost_acc-cost_wd*Inputs!$E$7*(1-$B728)-cost_fx*Inputs!$D$7))</f>
        <v>395796.107041474</v>
      </c>
      <c r="I728" s="0" t="n">
        <f aca="false">12*Inputs!$B$8*(MIN(1,$H$52*$C728)*(ic*Inputs!$C$8+pT-cost_acc-cost_wd*Inputs!$E$8-cost_fx*Inputs!$D$8-cost_ins)+(1-MIN(1,$H$52*$C728))*(1-MIN(1,Inputs!$G$8*$D728)*churn_nonbuyers)*(ic*Inputs!$C$8+fee_wd*Inputs!$E$8*(1-$B728)+fee_fx*Inputs!$D$8-cost_acc-cost_wd*Inputs!$E$8*(1-$B728)-cost_fx*Inputs!$D$8))</f>
        <v>152798.029591485</v>
      </c>
      <c r="J728" s="0" t="n">
        <f aca="false">G728+H728+I728-fixed</f>
        <v>44856.7077329382</v>
      </c>
      <c r="K728" s="0" t="n">
        <f aca="false">12*Inputs!$B$6*(1-MIN(1,Inputs!$G$6*$D728)*churn_nonbuyers)*(ic*Inputs!$C$6+fee_wd*Inputs!$E$6*(1-$B728)+fee_fx*Inputs!$D$6-cost_acc-cost_wd*Inputs!$E$6*(1-$B728)-cost_fx*Inputs!$D$6)</f>
        <v>148418.069667149</v>
      </c>
      <c r="L728" s="0" t="n">
        <f aca="false">12*Inputs!$B$7*(1-MIN(1,Inputs!$G$7*$D728)*churn_nonbuyers)*(ic*Inputs!$C$7+fee_wd*Inputs!$E$7*(1-$B728)+fee_fx*Inputs!$D$7-cost_acc-cost_wd*Inputs!$E$7*(1-$B728)-cost_fx*Inputs!$D$7)</f>
        <v>346618.170376289</v>
      </c>
      <c r="M728" s="0" t="n">
        <f aca="false">12*Inputs!$B$8*(1-MIN(1,Inputs!$G$8*$D728)*churn_nonbuyers)*(ic*Inputs!$C$8+fee_wd*Inputs!$E$8*(1-$B728)+fee_fx*Inputs!$D$8-cost_acc-cost_wd*Inputs!$E$8*(1-$B728)-cost_fx*Inputs!$D$8)</f>
        <v>55416.3317266944</v>
      </c>
      <c r="N728" s="0" t="n">
        <f aca="false">K728+L728+I728-fixed</f>
        <v>-52165.7303650766</v>
      </c>
      <c r="O728" s="0" t="n">
        <f aca="false">K728+L728+M728-fixed</f>
        <v>-149547.428229867</v>
      </c>
      <c r="P728" s="0" t="n">
        <f aca="false">12*Inputs!$B$6*(1-MIN(1,Inputs!$F$6*$D728))*(ic*Inputs!$C$6+flat_fee-cost_acc-cost_wd*Inputs!$E$6*$E728-cost_fx*Inputs!$D$6)+12*Inputs!$B$7*(1-MIN(1,Inputs!$F$7*$D728))*(ic*Inputs!$C$7+flat_fee-cost_acc-cost_wd*Inputs!$E$7*$E728-cost_fx*Inputs!$D$7)+12*Inputs!$B$8*(1-MIN(1,Inputs!$F$8*$D728))*(ic*Inputs!$C$8+flat_fee-cost_acc-cost_wd*Inputs!$E$8*$E728-cost_fx*Inputs!$D$8)-fixed</f>
        <v>-40165.97515792</v>
      </c>
    </row>
    <row r="729" customFormat="false" ht="15" hidden="false" customHeight="false" outlineLevel="0" collapsed="false">
      <c r="A729" s="0" t="n">
        <v>664</v>
      </c>
      <c r="B729" s="0" t="n">
        <v>0.320304</v>
      </c>
      <c r="C729" s="0" t="n">
        <v>0.984683</v>
      </c>
      <c r="D729" s="0" t="n">
        <v>1.046328</v>
      </c>
      <c r="E729" s="0" t="n">
        <v>1.110201</v>
      </c>
      <c r="F729" s="0" t="n">
        <v>0.360978</v>
      </c>
      <c r="G729" s="0" t="n">
        <f aca="false">12*Inputs!$B$6*(MIN(1,$H$50*$C729)*(ic*Inputs!$C$6+pS+fee_fx*Inputs!$D$6-cost_acc-cost_wd*Inputs!$E$6*$E729-cost_fx*Inputs!$D$6-$F729)+(1-MIN(1,$H$50*$C729))*(1-MIN(1,Inputs!$G$6*$D729)*churn_nonbuyers)*(ic*Inputs!$C$6+fee_wd*Inputs!$E$6*(1-$B729)+fee_fx*Inputs!$D$6-cost_acc-cost_wd*Inputs!$E$6*(1-$B729)-cost_fx*Inputs!$D$6))</f>
        <v>197417.587485705</v>
      </c>
      <c r="H729" s="0" t="n">
        <f aca="false">12*Inputs!$B$7*(MIN(1,$H$51*$C729)*(ic*Inputs!$C$7+pE+fee_fx*Inputs!$D$7-cost_acc-cost_wd*Inputs!$E$7*$E729-cost_fx*Inputs!$D$7-$F729)+(1-MIN(1,$H$51*$C729))*(1-MIN(1,Inputs!$G$7*$D729)*churn_nonbuyers)*(ic*Inputs!$C$7+fee_wd*Inputs!$E$7*(1-$B729)+fee_fx*Inputs!$D$7-cost_acc-cost_wd*Inputs!$E$7*(1-$B729)-cost_fx*Inputs!$D$7))</f>
        <v>391625.334532055</v>
      </c>
      <c r="I729" s="0" t="n">
        <f aca="false">12*Inputs!$B$8*(MIN(1,$H$52*$C729)*(ic*Inputs!$C$8+pT-cost_acc-cost_wd*Inputs!$E$8-cost_fx*Inputs!$D$8-cost_ins)+(1-MIN(1,$H$52*$C729))*(1-MIN(1,Inputs!$G$8*$D729)*churn_nonbuyers)*(ic*Inputs!$C$8+fee_wd*Inputs!$E$8*(1-$B729)+fee_fx*Inputs!$D$8-cost_acc-cost_wd*Inputs!$E$8*(1-$B729)-cost_fx*Inputs!$D$8))</f>
        <v>167794.793508007</v>
      </c>
      <c r="J729" s="0" t="n">
        <f aca="false">G729+H729+I729-fixed</f>
        <v>56837.7155257675</v>
      </c>
      <c r="K729" s="0" t="n">
        <f aca="false">12*Inputs!$B$6*(1-MIN(1,Inputs!$G$6*$D729)*churn_nonbuyers)*(ic*Inputs!$C$6+fee_wd*Inputs!$E$6*(1-$B729)+fee_fx*Inputs!$D$6-cost_acc-cost_wd*Inputs!$E$6*(1-$B729)-cost_fx*Inputs!$D$6)</f>
        <v>147342.267674726</v>
      </c>
      <c r="L729" s="0" t="n">
        <f aca="false">12*Inputs!$B$7*(1-MIN(1,Inputs!$G$7*$D729)*churn_nonbuyers)*(ic*Inputs!$C$7+fee_wd*Inputs!$E$7*(1-$B729)+fee_fx*Inputs!$D$7-cost_acc-cost_wd*Inputs!$E$7*(1-$B729)-cost_fx*Inputs!$D$7)</f>
        <v>345867.658460836</v>
      </c>
      <c r="M729" s="0" t="n">
        <f aca="false">12*Inputs!$B$8*(1-MIN(1,Inputs!$G$8*$D729)*churn_nonbuyers)*(ic*Inputs!$C$8+fee_wd*Inputs!$E$8*(1-$B729)+fee_fx*Inputs!$D$8-cost_acc-cost_wd*Inputs!$E$8*(1-$B729)-cost_fx*Inputs!$D$8)</f>
        <v>83221.1928287232</v>
      </c>
      <c r="N729" s="0" t="n">
        <f aca="false">K729+L729+I729-fixed</f>
        <v>-38995.2803564306</v>
      </c>
      <c r="O729" s="0" t="n">
        <f aca="false">K729+L729+M729-fixed</f>
        <v>-123568.881035715</v>
      </c>
      <c r="P729" s="0" t="n">
        <f aca="false">12*Inputs!$B$6*(1-MIN(1,Inputs!$F$6*$D729))*(ic*Inputs!$C$6+flat_fee-cost_acc-cost_wd*Inputs!$E$6*$E729-cost_fx*Inputs!$D$6)+12*Inputs!$B$7*(1-MIN(1,Inputs!$F$7*$D729))*(ic*Inputs!$C$7+flat_fee-cost_acc-cost_wd*Inputs!$E$7*$E729-cost_fx*Inputs!$D$7)+12*Inputs!$B$8*(1-MIN(1,Inputs!$F$8*$D729))*(ic*Inputs!$C$8+flat_fee-cost_acc-cost_wd*Inputs!$E$8*$E729-cost_fx*Inputs!$D$8)-fixed</f>
        <v>-2035.19432128</v>
      </c>
    </row>
    <row r="730" customFormat="false" ht="15" hidden="false" customHeight="false" outlineLevel="0" collapsed="false">
      <c r="A730" s="0" t="n">
        <v>665</v>
      </c>
      <c r="B730" s="0" t="n">
        <v>0.376996</v>
      </c>
      <c r="C730" s="0" t="n">
        <v>0.837226</v>
      </c>
      <c r="D730" s="0" t="n">
        <v>0.55437</v>
      </c>
      <c r="E730" s="0" t="n">
        <v>1.135727</v>
      </c>
      <c r="F730" s="0" t="n">
        <v>0.256505</v>
      </c>
      <c r="G730" s="0" t="n">
        <f aca="false">12*Inputs!$B$6*(MIN(1,$H$50*$C730)*(ic*Inputs!$C$6+pS+fee_fx*Inputs!$D$6-cost_acc-cost_wd*Inputs!$E$6*$E730-cost_fx*Inputs!$D$6-$F730)+(1-MIN(1,$H$50*$C730))*(1-MIN(1,Inputs!$G$6*$D730)*churn_nonbuyers)*(ic*Inputs!$C$6+fee_wd*Inputs!$E$6*(1-$B730)+fee_fx*Inputs!$D$6-cost_acc-cost_wd*Inputs!$E$6*(1-$B730)-cost_fx*Inputs!$D$6))</f>
        <v>187604.138490496</v>
      </c>
      <c r="H730" s="0" t="n">
        <f aca="false">12*Inputs!$B$7*(MIN(1,$H$51*$C730)*(ic*Inputs!$C$7+pE+fee_fx*Inputs!$D$7-cost_acc-cost_wd*Inputs!$E$7*$E730-cost_fx*Inputs!$D$7-$F730)+(1-MIN(1,$H$51*$C730))*(1-MIN(1,Inputs!$G$7*$D730)*churn_nonbuyers)*(ic*Inputs!$C$7+fee_wd*Inputs!$E$7*(1-$B730)+fee_fx*Inputs!$D$7-cost_acc-cost_wd*Inputs!$E$7*(1-$B730)-cost_fx*Inputs!$D$7))</f>
        <v>385514.980913673</v>
      </c>
      <c r="I730" s="0" t="n">
        <f aca="false">12*Inputs!$B$8*(MIN(1,$H$52*$C730)*(ic*Inputs!$C$8+pT-cost_acc-cost_wd*Inputs!$E$8-cost_fx*Inputs!$D$8-cost_ins)+(1-MIN(1,$H$52*$C730))*(1-MIN(1,Inputs!$G$8*$D730)*churn_nonbuyers)*(ic*Inputs!$C$8+fee_wd*Inputs!$E$8*(1-$B730)+fee_fx*Inputs!$D$8-cost_acc-cost_wd*Inputs!$E$8*(1-$B730)-cost_fx*Inputs!$D$8))</f>
        <v>198777.010181085</v>
      </c>
      <c r="J730" s="0" t="n">
        <f aca="false">G730+H730+I730-fixed</f>
        <v>71896.1295852535</v>
      </c>
      <c r="K730" s="0" t="n">
        <f aca="false">12*Inputs!$B$6*(1-MIN(1,Inputs!$G$6*$D730)*churn_nonbuyers)*(ic*Inputs!$C$6+fee_wd*Inputs!$E$6*(1-$B730)+fee_fx*Inputs!$D$6-cost_acc-cost_wd*Inputs!$E$6*(1-$B730)-cost_fx*Inputs!$D$6)</f>
        <v>143229.292362144</v>
      </c>
      <c r="L730" s="0" t="n">
        <f aca="false">12*Inputs!$B$7*(1-MIN(1,Inputs!$G$7*$D730)*churn_nonbuyers)*(ic*Inputs!$C$7+fee_wd*Inputs!$E$7*(1-$B730)+fee_fx*Inputs!$D$7-cost_acc-cost_wd*Inputs!$E$7*(1-$B730)-cost_fx*Inputs!$D$7)</f>
        <v>343109.776057287</v>
      </c>
      <c r="M730" s="0" t="n">
        <f aca="false">12*Inputs!$B$8*(1-MIN(1,Inputs!$G$8*$D730)*churn_nonbuyers)*(ic*Inputs!$C$8+fee_wd*Inputs!$E$8*(1-$B730)+fee_fx*Inputs!$D$8-cost_acc-cost_wd*Inputs!$E$8*(1-$B730)-cost_fx*Inputs!$D$8)</f>
        <v>188663.975556672</v>
      </c>
      <c r="N730" s="0" t="n">
        <f aca="false">K730+L730+I730-fixed</f>
        <v>-14883.9213994846</v>
      </c>
      <c r="O730" s="0" t="n">
        <f aca="false">K730+L730+M730-fixed</f>
        <v>-24996.9560238975</v>
      </c>
      <c r="P730" s="0" t="n">
        <f aca="false">12*Inputs!$B$6*(1-MIN(1,Inputs!$F$6*$D730))*(ic*Inputs!$C$6+flat_fee-cost_acc-cost_wd*Inputs!$E$6*$E730-cost_fx*Inputs!$D$6)+12*Inputs!$B$7*(1-MIN(1,Inputs!$F$7*$D730))*(ic*Inputs!$C$7+flat_fee-cost_acc-cost_wd*Inputs!$E$7*$E730-cost_fx*Inputs!$D$7)+12*Inputs!$B$8*(1-MIN(1,Inputs!$F$8*$D730))*(ic*Inputs!$C$8+flat_fee-cost_acc-cost_wd*Inputs!$E$8*$E730-cost_fx*Inputs!$D$8)-fixed</f>
        <v>248625.0051176</v>
      </c>
    </row>
    <row r="731" customFormat="false" ht="15" hidden="false" customHeight="false" outlineLevel="0" collapsed="false">
      <c r="A731" s="0" t="n">
        <v>666</v>
      </c>
      <c r="B731" s="0" t="n">
        <v>0.235644</v>
      </c>
      <c r="C731" s="0" t="n">
        <v>1.101593</v>
      </c>
      <c r="D731" s="0" t="n">
        <v>1.078424</v>
      </c>
      <c r="E731" s="0" t="n">
        <v>1.18481</v>
      </c>
      <c r="F731" s="0" t="n">
        <v>0.261694</v>
      </c>
      <c r="G731" s="0" t="n">
        <f aca="false">12*Inputs!$B$6*(MIN(1,$H$50*$C731)*(ic*Inputs!$C$6+pS+fee_fx*Inputs!$D$6-cost_acc-cost_wd*Inputs!$E$6*$E731-cost_fx*Inputs!$D$6-$F731)+(1-MIN(1,$H$50*$C731))*(1-MIN(1,Inputs!$G$6*$D731)*churn_nonbuyers)*(ic*Inputs!$C$6+fee_wd*Inputs!$E$6*(1-$B731)+fee_fx*Inputs!$D$6-cost_acc-cost_wd*Inputs!$E$6*(1-$B731)-cost_fx*Inputs!$D$6))</f>
        <v>214278.957894551</v>
      </c>
      <c r="H731" s="0" t="n">
        <f aca="false">12*Inputs!$B$7*(MIN(1,$H$51*$C731)*(ic*Inputs!$C$7+pE+fee_fx*Inputs!$D$7-cost_acc-cost_wd*Inputs!$E$7*$E731-cost_fx*Inputs!$D$7-$F731)+(1-MIN(1,$H$51*$C731))*(1-MIN(1,Inputs!$G$7*$D731)*churn_nonbuyers)*(ic*Inputs!$C$7+fee_wd*Inputs!$E$7*(1-$B731)+fee_fx*Inputs!$D$7-cost_acc-cost_wd*Inputs!$E$7*(1-$B731)-cost_fx*Inputs!$D$7))</f>
        <v>400295.950897637</v>
      </c>
      <c r="I731" s="0" t="n">
        <f aca="false">12*Inputs!$B$8*(MIN(1,$H$52*$C731)*(ic*Inputs!$C$8+pT-cost_acc-cost_wd*Inputs!$E$8-cost_fx*Inputs!$D$8-cost_ins)+(1-MIN(1,$H$52*$C731))*(1-MIN(1,Inputs!$G$8*$D731)*churn_nonbuyers)*(ic*Inputs!$C$8+fee_wd*Inputs!$E$8*(1-$B731)+fee_fx*Inputs!$D$8-cost_acc-cost_wd*Inputs!$E$8*(1-$B731)-cost_fx*Inputs!$D$8))</f>
        <v>176464.652014173</v>
      </c>
      <c r="J731" s="0" t="n">
        <f aca="false">G731+H731+I731-fixed</f>
        <v>91039.5608063606</v>
      </c>
      <c r="K731" s="0" t="n">
        <f aca="false">12*Inputs!$B$6*(1-MIN(1,Inputs!$G$6*$D731)*churn_nonbuyers)*(ic*Inputs!$C$6+fee_wd*Inputs!$E$6*(1-$B731)+fee_fx*Inputs!$D$6-cost_acc-cost_wd*Inputs!$E$6*(1-$B731)-cost_fx*Inputs!$D$6)</f>
        <v>158626.443924403</v>
      </c>
      <c r="L731" s="0" t="n">
        <f aca="false">12*Inputs!$B$7*(1-MIN(1,Inputs!$G$7*$D731)*churn_nonbuyers)*(ic*Inputs!$C$7+fee_wd*Inputs!$E$7*(1-$B731)+fee_fx*Inputs!$D$7-cost_acc-cost_wd*Inputs!$E$7*(1-$B731)-cost_fx*Inputs!$D$7)</f>
        <v>357320.463602642</v>
      </c>
      <c r="M731" s="0" t="n">
        <f aca="false">12*Inputs!$B$8*(1-MIN(1,Inputs!$G$8*$D731)*churn_nonbuyers)*(ic*Inputs!$C$8+fee_wd*Inputs!$E$8*(1-$B731)+fee_fx*Inputs!$D$8-cost_acc-cost_wd*Inputs!$E$8*(1-$B731)-cost_fx*Inputs!$D$8)</f>
        <v>77229.3437538816</v>
      </c>
      <c r="N731" s="0" t="n">
        <f aca="false">K731+L731+I731-fixed</f>
        <v>-7588.44045878202</v>
      </c>
      <c r="O731" s="0" t="n">
        <f aca="false">K731+L731+M731-fixed</f>
        <v>-106823.748719073</v>
      </c>
      <c r="P731" s="0" t="n">
        <f aca="false">12*Inputs!$B$6*(1-MIN(1,Inputs!$F$6*$D731))*(ic*Inputs!$C$6+flat_fee-cost_acc-cost_wd*Inputs!$E$6*$E731-cost_fx*Inputs!$D$6)+12*Inputs!$B$7*(1-MIN(1,Inputs!$F$7*$D731))*(ic*Inputs!$C$7+flat_fee-cost_acc-cost_wd*Inputs!$E$7*$E731-cost_fx*Inputs!$D$7)+12*Inputs!$B$8*(1-MIN(1,Inputs!$F$8*$D731))*(ic*Inputs!$C$8+flat_fee-cost_acc-cost_wd*Inputs!$E$8*$E731-cost_fx*Inputs!$D$8)-fixed</f>
        <v>-50112.9600063999</v>
      </c>
    </row>
    <row r="732" customFormat="false" ht="15" hidden="false" customHeight="false" outlineLevel="0" collapsed="false">
      <c r="A732" s="0" t="n">
        <v>667</v>
      </c>
      <c r="B732" s="0" t="n">
        <v>0.216066</v>
      </c>
      <c r="C732" s="0" t="n">
        <v>0.893923</v>
      </c>
      <c r="D732" s="0" t="n">
        <v>1.414952</v>
      </c>
      <c r="E732" s="0" t="n">
        <v>1.397638</v>
      </c>
      <c r="F732" s="0" t="n">
        <v>0.182794</v>
      </c>
      <c r="G732" s="0" t="n">
        <f aca="false">12*Inputs!$B$6*(MIN(1,$H$50*$C732)*(ic*Inputs!$C$6+pS+fee_fx*Inputs!$D$6-cost_acc-cost_wd*Inputs!$E$6*$E732-cost_fx*Inputs!$D$6-$F732)+(1-MIN(1,$H$50*$C732))*(1-MIN(1,Inputs!$G$6*$D732)*churn_nonbuyers)*(ic*Inputs!$C$6+fee_wd*Inputs!$E$6*(1-$B732)+fee_fx*Inputs!$D$6-cost_acc-cost_wd*Inputs!$E$6*(1-$B732)-cost_fx*Inputs!$D$6))</f>
        <v>200842.032290418</v>
      </c>
      <c r="H732" s="0" t="n">
        <f aca="false">12*Inputs!$B$7*(MIN(1,$H$51*$C732)*(ic*Inputs!$C$7+pE+fee_fx*Inputs!$D$7-cost_acc-cost_wd*Inputs!$E$7*$E732-cost_fx*Inputs!$D$7-$F732)+(1-MIN(1,$H$51*$C732))*(1-MIN(1,Inputs!$G$7*$D732)*churn_nonbuyers)*(ic*Inputs!$C$7+fee_wd*Inputs!$E$7*(1-$B732)+fee_fx*Inputs!$D$7-cost_acc-cost_wd*Inputs!$E$7*(1-$B732)-cost_fx*Inputs!$D$7))</f>
        <v>373679.105648139</v>
      </c>
      <c r="I732" s="0" t="n">
        <f aca="false">12*Inputs!$B$8*(MIN(1,$H$52*$C732)*(ic*Inputs!$C$8+pT-cost_acc-cost_wd*Inputs!$E$8-cost_fx*Inputs!$D$8-cost_ins)+(1-MIN(1,$H$52*$C732))*(1-MIN(1,Inputs!$G$8*$D732)*churn_nonbuyers)*(ic*Inputs!$C$8+fee_wd*Inputs!$E$8*(1-$B732)+fee_fx*Inputs!$D$8-cost_acc-cost_wd*Inputs!$E$8*(1-$B732)-cost_fx*Inputs!$D$8))</f>
        <v>129981.223670209</v>
      </c>
      <c r="J732" s="0" t="n">
        <f aca="false">G732+H732+I732-fixed</f>
        <v>4502.36160876602</v>
      </c>
      <c r="K732" s="0" t="n">
        <f aca="false">12*Inputs!$B$6*(1-MIN(1,Inputs!$G$6*$D732)*churn_nonbuyers)*(ic*Inputs!$C$6+fee_wd*Inputs!$E$6*(1-$B732)+fee_fx*Inputs!$D$6-cost_acc-cost_wd*Inputs!$E$6*(1-$B732)-cost_fx*Inputs!$D$6)</f>
        <v>158424.98557559</v>
      </c>
      <c r="L732" s="0" t="n">
        <f aca="false">12*Inputs!$B$7*(1-MIN(1,Inputs!$G$7*$D732)*churn_nonbuyers)*(ic*Inputs!$C$7+fee_wd*Inputs!$E$7*(1-$B732)+fee_fx*Inputs!$D$7-cost_acc-cost_wd*Inputs!$E$7*(1-$B732)-cost_fx*Inputs!$D$7)</f>
        <v>356291.960049354</v>
      </c>
      <c r="M732" s="0" t="n">
        <f aca="false">12*Inputs!$B$8*(1-MIN(1,Inputs!$G$8*$D732)*churn_nonbuyers)*(ic*Inputs!$C$8+fee_wd*Inputs!$E$8*(1-$B732)+fee_fx*Inputs!$D$8-cost_acc-cost_wd*Inputs!$E$8*(1-$B732)-cost_fx*Inputs!$D$8)</f>
        <v>3012.89247275521</v>
      </c>
      <c r="N732" s="0" t="n">
        <f aca="false">K732+L732+I732-fixed</f>
        <v>-55301.830704846</v>
      </c>
      <c r="O732" s="0" t="n">
        <f aca="false">K732+L732+M732-fixed</f>
        <v>-182270.1619023</v>
      </c>
      <c r="P732" s="0" t="n">
        <f aca="false">12*Inputs!$B$6*(1-MIN(1,Inputs!$F$6*$D732))*(ic*Inputs!$C$6+flat_fee-cost_acc-cost_wd*Inputs!$E$6*$E732-cost_fx*Inputs!$D$6)+12*Inputs!$B$7*(1-MIN(1,Inputs!$F$7*$D732))*(ic*Inputs!$C$7+flat_fee-cost_acc-cost_wd*Inputs!$E$7*$E732-cost_fx*Inputs!$D$7)+12*Inputs!$B$8*(1-MIN(1,Inputs!$F$8*$D732))*(ic*Inputs!$C$8+flat_fee-cost_acc-cost_wd*Inputs!$E$8*$E732-cost_fx*Inputs!$D$8)-fixed</f>
        <v>-295710.50344576</v>
      </c>
    </row>
    <row r="733" customFormat="false" ht="15" hidden="false" customHeight="false" outlineLevel="0" collapsed="false">
      <c r="A733" s="0" t="n">
        <v>668</v>
      </c>
      <c r="B733" s="0" t="n">
        <v>0.278183</v>
      </c>
      <c r="C733" s="0" t="n">
        <v>0.860208</v>
      </c>
      <c r="D733" s="0" t="n">
        <v>1.263675</v>
      </c>
      <c r="E733" s="0" t="n">
        <v>1.173641</v>
      </c>
      <c r="F733" s="0" t="n">
        <v>0.282114</v>
      </c>
      <c r="G733" s="0" t="n">
        <f aca="false">12*Inputs!$B$6*(MIN(1,$H$50*$C733)*(ic*Inputs!$C$6+pS+fee_fx*Inputs!$D$6-cost_acc-cost_wd*Inputs!$E$6*$E733-cost_fx*Inputs!$D$6-$F733)+(1-MIN(1,$H$50*$C733))*(1-MIN(1,Inputs!$G$6*$D733)*churn_nonbuyers)*(ic*Inputs!$C$6+fee_wd*Inputs!$E$6*(1-$B733)+fee_fx*Inputs!$D$6-cost_acc-cost_wd*Inputs!$E$6*(1-$B733)-cost_fx*Inputs!$D$6))</f>
        <v>195111.013137631</v>
      </c>
      <c r="H733" s="0" t="n">
        <f aca="false">12*Inputs!$B$7*(MIN(1,$H$51*$C733)*(ic*Inputs!$C$7+pE+fee_fx*Inputs!$D$7-cost_acc-cost_wd*Inputs!$E$7*$E733-cost_fx*Inputs!$D$7-$F733)+(1-MIN(1,$H$51*$C733))*(1-MIN(1,Inputs!$G$7*$D733)*churn_nonbuyers)*(ic*Inputs!$C$7+fee_wd*Inputs!$E$7*(1-$B733)+fee_fx*Inputs!$D$7-cost_acc-cost_wd*Inputs!$E$7*(1-$B733)-cost_fx*Inputs!$D$7))</f>
        <v>385762.384734596</v>
      </c>
      <c r="I733" s="0" t="n">
        <f aca="false">12*Inputs!$B$8*(MIN(1,$H$52*$C733)*(ic*Inputs!$C$8+pT-cost_acc-cost_wd*Inputs!$E$8-cost_fx*Inputs!$D$8-cost_ins)+(1-MIN(1,$H$52*$C733))*(1-MIN(1,Inputs!$G$8*$D733)*churn_nonbuyers)*(ic*Inputs!$C$8+fee_wd*Inputs!$E$8*(1-$B733)+fee_fx*Inputs!$D$8-cost_acc-cost_wd*Inputs!$E$8*(1-$B733)-cost_fx*Inputs!$D$8))</f>
        <v>138369.995298991</v>
      </c>
      <c r="J733" s="0" t="n">
        <f aca="false">G733+H733+I733-fixed</f>
        <v>19243.3931712182</v>
      </c>
      <c r="K733" s="0" t="n">
        <f aca="false">12*Inputs!$B$6*(1-MIN(1,Inputs!$G$6*$D733)*churn_nonbuyers)*(ic*Inputs!$C$6+fee_wd*Inputs!$E$6*(1-$B733)+fee_fx*Inputs!$D$6-cost_acc-cost_wd*Inputs!$E$6*(1-$B733)-cost_fx*Inputs!$D$6)</f>
        <v>151334.84089818</v>
      </c>
      <c r="L733" s="0" t="n">
        <f aca="false">12*Inputs!$B$7*(1-MIN(1,Inputs!$G$7*$D733)*churn_nonbuyers)*(ic*Inputs!$C$7+fee_wd*Inputs!$E$7*(1-$B733)+fee_fx*Inputs!$D$7-cost_acc-cost_wd*Inputs!$E$7*(1-$B733)-cost_fx*Inputs!$D$7)</f>
        <v>349374.857338908</v>
      </c>
      <c r="M733" s="0" t="n">
        <f aca="false">12*Inputs!$B$8*(1-MIN(1,Inputs!$G$8*$D733)*churn_nonbuyers)*(ic*Inputs!$C$8+fee_wd*Inputs!$E$8*(1-$B733)+fee_fx*Inputs!$D$8-cost_acc-cost_wd*Inputs!$E$8*(1-$B733)-cost_fx*Inputs!$D$8)</f>
        <v>36134.25752484</v>
      </c>
      <c r="N733" s="0" t="n">
        <f aca="false">K733+L733+I733-fixed</f>
        <v>-60920.3064639212</v>
      </c>
      <c r="O733" s="0" t="n">
        <f aca="false">K733+L733+M733-fixed</f>
        <v>-163156.044238072</v>
      </c>
      <c r="P733" s="0" t="n">
        <f aca="false">12*Inputs!$B$6*(1-MIN(1,Inputs!$F$6*$D733))*(ic*Inputs!$C$6+flat_fee-cost_acc-cost_wd*Inputs!$E$6*$E733-cost_fx*Inputs!$D$6)+12*Inputs!$B$7*(1-MIN(1,Inputs!$F$7*$D733))*(ic*Inputs!$C$7+flat_fee-cost_acc-cost_wd*Inputs!$E$7*$E733-cost_fx*Inputs!$D$7)+12*Inputs!$B$8*(1-MIN(1,Inputs!$F$8*$D733))*(ic*Inputs!$C$8+flat_fee-cost_acc-cost_wd*Inputs!$E$8*$E733-cost_fx*Inputs!$D$8)-fixed</f>
        <v>-142246.277638</v>
      </c>
    </row>
    <row r="734" customFormat="false" ht="15" hidden="false" customHeight="false" outlineLevel="0" collapsed="false">
      <c r="A734" s="0" t="n">
        <v>669</v>
      </c>
      <c r="B734" s="0" t="n">
        <v>0.495632</v>
      </c>
      <c r="C734" s="0" t="n">
        <v>0.970444</v>
      </c>
      <c r="D734" s="0" t="n">
        <v>0.873906</v>
      </c>
      <c r="E734" s="0" t="n">
        <v>1.092595</v>
      </c>
      <c r="F734" s="0" t="n">
        <v>0.32063</v>
      </c>
      <c r="G734" s="0" t="n">
        <f aca="false">12*Inputs!$B$6*(MIN(1,$H$50*$C734)*(ic*Inputs!$C$6+pS+fee_fx*Inputs!$D$6-cost_acc-cost_wd*Inputs!$E$6*$E734-cost_fx*Inputs!$D$6-$F734)+(1-MIN(1,$H$50*$C734))*(1-MIN(1,Inputs!$G$6*$D734)*churn_nonbuyers)*(ic*Inputs!$C$6+fee_wd*Inputs!$E$6*(1-$B734)+fee_fx*Inputs!$D$6-cost_acc-cost_wd*Inputs!$E$6*(1-$B734)-cost_fx*Inputs!$D$6))</f>
        <v>176955.97323975</v>
      </c>
      <c r="H734" s="0" t="n">
        <f aca="false">12*Inputs!$B$7*(MIN(1,$H$51*$C734)*(ic*Inputs!$C$7+pE+fee_fx*Inputs!$D$7-cost_acc-cost_wd*Inputs!$E$7*$E734-cost_fx*Inputs!$D$7-$F734)+(1-MIN(1,$H$51*$C734))*(1-MIN(1,Inputs!$G$7*$D734)*churn_nonbuyers)*(ic*Inputs!$C$7+fee_wd*Inputs!$E$7*(1-$B734)+fee_fx*Inputs!$D$7-cost_acc-cost_wd*Inputs!$E$7*(1-$B734)-cost_fx*Inputs!$D$7))</f>
        <v>381275.483528159</v>
      </c>
      <c r="I734" s="0" t="n">
        <f aca="false">12*Inputs!$B$8*(MIN(1,$H$52*$C734)*(ic*Inputs!$C$8+pT-cost_acc-cost_wd*Inputs!$E$8-cost_fx*Inputs!$D$8-cost_ins)+(1-MIN(1,$H$52*$C734))*(1-MIN(1,Inputs!$G$8*$D734)*churn_nonbuyers)*(ic*Inputs!$C$8+fee_wd*Inputs!$E$8*(1-$B734)+fee_fx*Inputs!$D$8-cost_acc-cost_wd*Inputs!$E$8*(1-$B734)-cost_fx*Inputs!$D$8))</f>
        <v>177562.410749898</v>
      </c>
      <c r="J734" s="0" t="n">
        <f aca="false">G734+H734+I734-fixed</f>
        <v>35793.8675178066</v>
      </c>
      <c r="K734" s="0" t="n">
        <f aca="false">12*Inputs!$B$6*(1-MIN(1,Inputs!$G$6*$D734)*churn_nonbuyers)*(ic*Inputs!$C$6+fee_wd*Inputs!$E$6*(1-$B734)+fee_fx*Inputs!$D$6-cost_acc-cost_wd*Inputs!$E$6*(1-$B734)-cost_fx*Inputs!$D$6)</f>
        <v>124538.597125862</v>
      </c>
      <c r="L734" s="0" t="n">
        <f aca="false">12*Inputs!$B$7*(1-MIN(1,Inputs!$G$7*$D734)*churn_nonbuyers)*(ic*Inputs!$C$7+fee_wd*Inputs!$E$7*(1-$B734)+fee_fx*Inputs!$D$7-cost_acc-cost_wd*Inputs!$E$7*(1-$B734)-cost_fx*Inputs!$D$7)</f>
        <v>323129.371587517</v>
      </c>
      <c r="M734" s="0" t="n">
        <f aca="false">12*Inputs!$B$8*(1-MIN(1,Inputs!$G$8*$D734)*churn_nonbuyers)*(ic*Inputs!$C$8+fee_wd*Inputs!$E$8*(1-$B734)+fee_fx*Inputs!$D$8-cost_acc-cost_wd*Inputs!$E$8*(1-$B734)-cost_fx*Inputs!$D$8)</f>
        <v>117492.983280691</v>
      </c>
      <c r="N734" s="0" t="n">
        <f aca="false">K734+L734+I734-fixed</f>
        <v>-74769.6205367219</v>
      </c>
      <c r="O734" s="0" t="n">
        <f aca="false">K734+L734+M734-fixed</f>
        <v>-134839.048005929</v>
      </c>
      <c r="P734" s="0" t="n">
        <f aca="false">12*Inputs!$B$6*(1-MIN(1,Inputs!$F$6*$D734))*(ic*Inputs!$C$6+flat_fee-cost_acc-cost_wd*Inputs!$E$6*$E734-cost_fx*Inputs!$D$6)+12*Inputs!$B$7*(1-MIN(1,Inputs!$F$7*$D734))*(ic*Inputs!$C$7+flat_fee-cost_acc-cost_wd*Inputs!$E$7*$E734-cost_fx*Inputs!$D$7)+12*Inputs!$B$8*(1-MIN(1,Inputs!$F$8*$D734))*(ic*Inputs!$C$8+flat_fee-cost_acc-cost_wd*Inputs!$E$8*$E734-cost_fx*Inputs!$D$8)-fixed</f>
        <v>98776.7354888001</v>
      </c>
    </row>
    <row r="735" customFormat="false" ht="15" hidden="false" customHeight="false" outlineLevel="0" collapsed="false">
      <c r="A735" s="0" t="n">
        <v>670</v>
      </c>
      <c r="B735" s="0" t="n">
        <v>0.285128</v>
      </c>
      <c r="C735" s="0" t="n">
        <v>1.028488</v>
      </c>
      <c r="D735" s="0" t="n">
        <v>1.083899</v>
      </c>
      <c r="E735" s="0" t="n">
        <v>1.166134</v>
      </c>
      <c r="F735" s="0" t="n">
        <v>0.167651</v>
      </c>
      <c r="G735" s="0" t="n">
        <f aca="false">12*Inputs!$B$6*(MIN(1,$H$50*$C735)*(ic*Inputs!$C$6+pS+fee_fx*Inputs!$D$6-cost_acc-cost_wd*Inputs!$E$6*$E735-cost_fx*Inputs!$D$6-$F735)+(1-MIN(1,$H$50*$C735))*(1-MIN(1,Inputs!$G$6*$D735)*churn_nonbuyers)*(ic*Inputs!$C$6+fee_wd*Inputs!$E$6*(1-$B735)+fee_fx*Inputs!$D$6-cost_acc-cost_wd*Inputs!$E$6*(1-$B735)-cost_fx*Inputs!$D$6))</f>
        <v>207029.600849326</v>
      </c>
      <c r="H735" s="0" t="n">
        <f aca="false">12*Inputs!$B$7*(MIN(1,$H$51*$C735)*(ic*Inputs!$C$7+pE+fee_fx*Inputs!$D$7-cost_acc-cost_wd*Inputs!$E$7*$E735-cost_fx*Inputs!$D$7-$F735)+(1-MIN(1,$H$51*$C735))*(1-MIN(1,Inputs!$G$7*$D735)*churn_nonbuyers)*(ic*Inputs!$C$7+fee_wd*Inputs!$E$7*(1-$B735)+fee_fx*Inputs!$D$7-cost_acc-cost_wd*Inputs!$E$7*(1-$B735)-cost_fx*Inputs!$D$7))</f>
        <v>401134.392755038</v>
      </c>
      <c r="I735" s="0" t="n">
        <f aca="false">12*Inputs!$B$8*(MIN(1,$H$52*$C735)*(ic*Inputs!$C$8+pT-cost_acc-cost_wd*Inputs!$E$8-cost_fx*Inputs!$D$8-cost_ins)+(1-MIN(1,$H$52*$C735))*(1-MIN(1,Inputs!$G$8*$D735)*churn_nonbuyers)*(ic*Inputs!$C$8+fee_wd*Inputs!$E$8*(1-$B735)+fee_fx*Inputs!$D$8-cost_acc-cost_wd*Inputs!$E$8*(1-$B735)-cost_fx*Inputs!$D$8))</f>
        <v>169380.41393786</v>
      </c>
      <c r="J735" s="0" t="n">
        <f aca="false">G735+H735+I735-fixed</f>
        <v>77544.4075422243</v>
      </c>
      <c r="K735" s="0" t="n">
        <f aca="false">12*Inputs!$B$6*(1-MIN(1,Inputs!$G$6*$D735)*churn_nonbuyers)*(ic*Inputs!$C$6+fee_wd*Inputs!$E$6*(1-$B735)+fee_fx*Inputs!$D$6-cost_acc-cost_wd*Inputs!$E$6*(1-$B735)-cost_fx*Inputs!$D$6)</f>
        <v>151841.025749318</v>
      </c>
      <c r="L735" s="0" t="n">
        <f aca="false">12*Inputs!$B$7*(1-MIN(1,Inputs!$G$7*$D735)*churn_nonbuyers)*(ic*Inputs!$C$7+fee_wd*Inputs!$E$7*(1-$B735)+fee_fx*Inputs!$D$7-cost_acc-cost_wd*Inputs!$E$7*(1-$B735)-cost_fx*Inputs!$D$7)</f>
        <v>350365.821497591</v>
      </c>
      <c r="M735" s="0" t="n">
        <f aca="false">12*Inputs!$B$8*(1-MIN(1,Inputs!$G$8*$D735)*churn_nonbuyers)*(ic*Inputs!$C$8+fee_wd*Inputs!$E$8*(1-$B735)+fee_fx*Inputs!$D$8-cost_acc-cost_wd*Inputs!$E$8*(1-$B735)-cost_fx*Inputs!$D$8)</f>
        <v>75448.6909368192</v>
      </c>
      <c r="N735" s="0" t="n">
        <f aca="false">K735+L735+I735-fixed</f>
        <v>-28412.7388152304</v>
      </c>
      <c r="O735" s="0" t="n">
        <f aca="false">K735+L735+M735-fixed</f>
        <v>-122344.461816271</v>
      </c>
      <c r="P735" s="0" t="n">
        <f aca="false">12*Inputs!$B$6*(1-MIN(1,Inputs!$F$6*$D735))*(ic*Inputs!$C$6+flat_fee-cost_acc-cost_wd*Inputs!$E$6*$E735-cost_fx*Inputs!$D$6)+12*Inputs!$B$7*(1-MIN(1,Inputs!$F$7*$D735))*(ic*Inputs!$C$7+flat_fee-cost_acc-cost_wd*Inputs!$E$7*$E735-cost_fx*Inputs!$D$7)+12*Inputs!$B$8*(1-MIN(1,Inputs!$F$8*$D735))*(ic*Inputs!$C$8+flat_fee-cost_acc-cost_wd*Inputs!$E$8*$E735-cost_fx*Inputs!$D$8)-fixed</f>
        <v>-45265.6489201599</v>
      </c>
    </row>
    <row r="736" customFormat="false" ht="15" hidden="false" customHeight="false" outlineLevel="0" collapsed="false">
      <c r="A736" s="0" t="n">
        <v>671</v>
      </c>
      <c r="B736" s="0" t="n">
        <v>0.371289</v>
      </c>
      <c r="C736" s="0" t="n">
        <v>1.055951</v>
      </c>
      <c r="D736" s="0" t="n">
        <v>1.807072</v>
      </c>
      <c r="E736" s="0" t="n">
        <v>1.189623</v>
      </c>
      <c r="F736" s="0" t="n">
        <v>0.184197</v>
      </c>
      <c r="G736" s="0" t="n">
        <f aca="false">12*Inputs!$B$6*(MIN(1,$H$50*$C736)*(ic*Inputs!$C$6+pS+fee_fx*Inputs!$D$6-cost_acc-cost_wd*Inputs!$E$6*$E736-cost_fx*Inputs!$D$6-$F736)+(1-MIN(1,$H$50*$C736))*(1-MIN(1,Inputs!$G$6*$D736)*churn_nonbuyers)*(ic*Inputs!$C$6+fee_wd*Inputs!$E$6*(1-$B736)+fee_fx*Inputs!$D$6-cost_acc-cost_wd*Inputs!$E$6*(1-$B736)-cost_fx*Inputs!$D$6))</f>
        <v>191881.920947477</v>
      </c>
      <c r="H736" s="0" t="n">
        <f aca="false">12*Inputs!$B$7*(MIN(1,$H$51*$C736)*(ic*Inputs!$C$7+pE+fee_fx*Inputs!$D$7-cost_acc-cost_wd*Inputs!$E$7*$E736-cost_fx*Inputs!$D$7-$F736)+(1-MIN(1,$H$51*$C736))*(1-MIN(1,Inputs!$G$7*$D736)*churn_nonbuyers)*(ic*Inputs!$C$7+fee_wd*Inputs!$E$7*(1-$B736)+fee_fx*Inputs!$D$7-cost_acc-cost_wd*Inputs!$E$7*(1-$B736)-cost_fx*Inputs!$D$7))</f>
        <v>387310.009157096</v>
      </c>
      <c r="I736" s="0" t="n">
        <f aca="false">12*Inputs!$B$8*(MIN(1,$H$52*$C736)*(ic*Inputs!$C$8+pT-cost_acc-cost_wd*Inputs!$E$8-cost_fx*Inputs!$D$8-cost_ins)+(1-MIN(1,$H$52*$C736))*(1-MIN(1,Inputs!$G$8*$D736)*churn_nonbuyers)*(ic*Inputs!$C$8+fee_wd*Inputs!$E$8*(1-$B736)+fee_fx*Inputs!$D$8-cost_acc-cost_wd*Inputs!$E$8*(1-$B736)-cost_fx*Inputs!$D$8))</f>
        <v>152209.000944</v>
      </c>
      <c r="J736" s="0" t="n">
        <f aca="false">G736+H736+I736-fixed</f>
        <v>31400.9310485735</v>
      </c>
      <c r="K736" s="0" t="n">
        <f aca="false">12*Inputs!$B$6*(1-MIN(1,Inputs!$G$6*$D736)*churn_nonbuyers)*(ic*Inputs!$C$6+fee_wd*Inputs!$E$6*(1-$B736)+fee_fx*Inputs!$D$6-cost_acc-cost_wd*Inputs!$E$6*(1-$B736)-cost_fx*Inputs!$D$6)</f>
        <v>134749.909121818</v>
      </c>
      <c r="L736" s="0" t="n">
        <f aca="false">12*Inputs!$B$7*(1-MIN(1,Inputs!$G$7*$D736)*churn_nonbuyers)*(ic*Inputs!$C$7+fee_wd*Inputs!$E$7*(1-$B736)+fee_fx*Inputs!$D$7-cost_acc-cost_wd*Inputs!$E$7*(1-$B736)-cost_fx*Inputs!$D$7)</f>
        <v>330774.527617091</v>
      </c>
      <c r="M736" s="0" t="n">
        <f aca="false">12*Inputs!$B$8*(1-MIN(1,Inputs!$G$8*$D736)*churn_nonbuyers)*(ic*Inputs!$C$8+fee_wd*Inputs!$E$8*(1-$B736)+fee_fx*Inputs!$D$8-cost_acc-cost_wd*Inputs!$E$8*(1-$B736)-cost_fx*Inputs!$D$8)</f>
        <v>0</v>
      </c>
      <c r="N736" s="0" t="n">
        <f aca="false">K736+L736+I736-fixed</f>
        <v>-82266.5623170917</v>
      </c>
      <c r="O736" s="0" t="n">
        <f aca="false">K736+L736+M736-fixed</f>
        <v>-234475.563261092</v>
      </c>
      <c r="P736" s="0" t="n">
        <f aca="false">12*Inputs!$B$6*(1-MIN(1,Inputs!$F$6*$D736))*(ic*Inputs!$C$6+flat_fee-cost_acc-cost_wd*Inputs!$E$6*$E736-cost_fx*Inputs!$D$6)+12*Inputs!$B$7*(1-MIN(1,Inputs!$F$7*$D736))*(ic*Inputs!$C$7+flat_fee-cost_acc-cost_wd*Inputs!$E$7*$E736-cost_fx*Inputs!$D$7)+12*Inputs!$B$8*(1-MIN(1,Inputs!$F$8*$D736))*(ic*Inputs!$C$8+flat_fee-cost_acc-cost_wd*Inputs!$E$8*$E736-cost_fx*Inputs!$D$8)-fixed</f>
        <v>-429846.17549056</v>
      </c>
    </row>
    <row r="737" customFormat="false" ht="15" hidden="false" customHeight="false" outlineLevel="0" collapsed="false">
      <c r="A737" s="0" t="n">
        <v>672</v>
      </c>
      <c r="B737" s="0" t="n">
        <v>0.253023</v>
      </c>
      <c r="C737" s="0" t="n">
        <v>0.867103</v>
      </c>
      <c r="D737" s="0" t="n">
        <v>0.764165</v>
      </c>
      <c r="E737" s="0" t="n">
        <v>1.122064</v>
      </c>
      <c r="F737" s="0" t="n">
        <v>0.160857</v>
      </c>
      <c r="G737" s="0" t="n">
        <f aca="false">12*Inputs!$B$6*(MIN(1,$H$50*$C737)*(ic*Inputs!$C$6+pS+fee_fx*Inputs!$D$6-cost_acc-cost_wd*Inputs!$E$6*$E737-cost_fx*Inputs!$D$6-$F737)+(1-MIN(1,$H$50*$C737))*(1-MIN(1,Inputs!$G$6*$D737)*churn_nonbuyers)*(ic*Inputs!$C$6+fee_wd*Inputs!$E$6*(1-$B737)+fee_fx*Inputs!$D$6-cost_acc-cost_wd*Inputs!$E$6*(1-$B737)-cost_fx*Inputs!$D$6))</f>
        <v>205912.388218795</v>
      </c>
      <c r="H737" s="0" t="n">
        <f aca="false">12*Inputs!$B$7*(MIN(1,$H$51*$C737)*(ic*Inputs!$C$7+pE+fee_fx*Inputs!$D$7-cost_acc-cost_wd*Inputs!$E$7*$E737-cost_fx*Inputs!$D$7-$F737)+(1-MIN(1,$H$51*$C737))*(1-MIN(1,Inputs!$G$7*$D737)*churn_nonbuyers)*(ic*Inputs!$C$7+fee_wd*Inputs!$E$7*(1-$B737)+fee_fx*Inputs!$D$7-cost_acc-cost_wd*Inputs!$E$7*(1-$B737)-cost_fx*Inputs!$D$7))</f>
        <v>403128.807427569</v>
      </c>
      <c r="I737" s="0" t="n">
        <f aca="false">12*Inputs!$B$8*(MIN(1,$H$52*$C737)*(ic*Inputs!$C$8+pT-cost_acc-cost_wd*Inputs!$E$8-cost_fx*Inputs!$D$8-cost_ins)+(1-MIN(1,$H$52*$C737))*(1-MIN(1,Inputs!$G$8*$D737)*churn_nonbuyers)*(ic*Inputs!$C$8+fee_wd*Inputs!$E$8*(1-$B737)+fee_fx*Inputs!$D$8-cost_acc-cost_wd*Inputs!$E$8*(1-$B737)-cost_fx*Inputs!$D$8))</f>
        <v>182430.719461999</v>
      </c>
      <c r="J737" s="0" t="n">
        <f aca="false">G737+H737+I737-fixed</f>
        <v>91471.9151083634</v>
      </c>
      <c r="K737" s="0" t="n">
        <f aca="false">12*Inputs!$B$6*(1-MIN(1,Inputs!$G$6*$D737)*churn_nonbuyers)*(ic*Inputs!$C$6+fee_wd*Inputs!$E$6*(1-$B737)+fee_fx*Inputs!$D$6-cost_acc-cost_wd*Inputs!$E$6*(1-$B737)-cost_fx*Inputs!$D$6)</f>
        <v>158854.034309724</v>
      </c>
      <c r="L737" s="0" t="n">
        <f aca="false">12*Inputs!$B$7*(1-MIN(1,Inputs!$G$7*$D737)*churn_nonbuyers)*(ic*Inputs!$C$7+fee_wd*Inputs!$E$7*(1-$B737)+fee_fx*Inputs!$D$7-cost_acc-cost_wd*Inputs!$E$7*(1-$B737)-cost_fx*Inputs!$D$7)</f>
        <v>358356.625865834</v>
      </c>
      <c r="M737" s="0" t="n">
        <f aca="false">12*Inputs!$B$8*(1-MIN(1,Inputs!$G$8*$D737)*churn_nonbuyers)*(ic*Inputs!$C$8+fee_wd*Inputs!$E$8*(1-$B737)+fee_fx*Inputs!$D$8-cost_acc-cost_wd*Inputs!$E$8*(1-$B737)-cost_fx*Inputs!$D$8)</f>
        <v>146155.081178712</v>
      </c>
      <c r="N737" s="0" t="n">
        <f aca="false">K737+L737+I737-fixed</f>
        <v>-358.620362442918</v>
      </c>
      <c r="O737" s="0" t="n">
        <f aca="false">K737+L737+M737-fixed</f>
        <v>-36634.2586457296</v>
      </c>
      <c r="P737" s="0" t="n">
        <f aca="false">12*Inputs!$B$6*(1-MIN(1,Inputs!$F$6*$D737))*(ic*Inputs!$C$6+flat_fee-cost_acc-cost_wd*Inputs!$E$6*$E737-cost_fx*Inputs!$D$6)+12*Inputs!$B$7*(1-MIN(1,Inputs!$F$7*$D737))*(ic*Inputs!$C$7+flat_fee-cost_acc-cost_wd*Inputs!$E$7*$E737-cost_fx*Inputs!$D$7)+12*Inputs!$B$8*(1-MIN(1,Inputs!$F$8*$D737))*(ic*Inputs!$C$8+flat_fee-cost_acc-cost_wd*Inputs!$E$8*$E737-cost_fx*Inputs!$D$8)-fixed</f>
        <v>143825.4406544</v>
      </c>
    </row>
    <row r="738" customFormat="false" ht="15" hidden="false" customHeight="false" outlineLevel="0" collapsed="false">
      <c r="A738" s="0" t="n">
        <v>673</v>
      </c>
      <c r="B738" s="0" t="n">
        <v>0.446741</v>
      </c>
      <c r="C738" s="0" t="n">
        <v>1.105558</v>
      </c>
      <c r="D738" s="0" t="n">
        <v>1.275271</v>
      </c>
      <c r="E738" s="0" t="n">
        <v>1.213289</v>
      </c>
      <c r="F738" s="0" t="n">
        <v>0.196625</v>
      </c>
      <c r="G738" s="0" t="n">
        <f aca="false">12*Inputs!$B$6*(MIN(1,$H$50*$C738)*(ic*Inputs!$C$6+pS+fee_fx*Inputs!$D$6-cost_acc-cost_wd*Inputs!$E$6*$E738-cost_fx*Inputs!$D$6-$F738)+(1-MIN(1,$H$50*$C738))*(1-MIN(1,Inputs!$G$6*$D738)*churn_nonbuyers)*(ic*Inputs!$C$6+fee_wd*Inputs!$E$6*(1-$B738)+fee_fx*Inputs!$D$6-cost_acc-cost_wd*Inputs!$E$6*(1-$B738)-cost_fx*Inputs!$D$6))</f>
        <v>187964.428345218</v>
      </c>
      <c r="H738" s="0" t="n">
        <f aca="false">12*Inputs!$B$7*(MIN(1,$H$51*$C738)*(ic*Inputs!$C$7+pE+fee_fx*Inputs!$D$7-cost_acc-cost_wd*Inputs!$E$7*$E738-cost_fx*Inputs!$D$7-$F738)+(1-MIN(1,$H$51*$C738))*(1-MIN(1,Inputs!$G$7*$D738)*churn_nonbuyers)*(ic*Inputs!$C$7+fee_wd*Inputs!$E$7*(1-$B738)+fee_fx*Inputs!$D$7-cost_acc-cost_wd*Inputs!$E$7*(1-$B738)-cost_fx*Inputs!$D$7))</f>
        <v>383444.209950504</v>
      </c>
      <c r="I738" s="0" t="n">
        <f aca="false">12*Inputs!$B$8*(MIN(1,$H$52*$C738)*(ic*Inputs!$C$8+pT-cost_acc-cost_wd*Inputs!$E$8-cost_fx*Inputs!$D$8-cost_ins)+(1-MIN(1,$H$52*$C738))*(1-MIN(1,Inputs!$G$8*$D738)*churn_nonbuyers)*(ic*Inputs!$C$8+fee_wd*Inputs!$E$8*(1-$B738)+fee_fx*Inputs!$D$8-cost_acc-cost_wd*Inputs!$E$8*(1-$B738)-cost_fx*Inputs!$D$8))</f>
        <v>166758.974825599</v>
      </c>
      <c r="J738" s="0" t="n">
        <f aca="false">G738+H738+I738-fixed</f>
        <v>38167.6131213207</v>
      </c>
      <c r="K738" s="0" t="n">
        <f aca="false">12*Inputs!$B$6*(1-MIN(1,Inputs!$G$6*$D738)*churn_nonbuyers)*(ic*Inputs!$C$6+fee_wd*Inputs!$E$6*(1-$B738)+fee_fx*Inputs!$D$6-cost_acc-cost_wd*Inputs!$E$6*(1-$B738)-cost_fx*Inputs!$D$6)</f>
        <v>128516.518381039</v>
      </c>
      <c r="L738" s="0" t="n">
        <f aca="false">12*Inputs!$B$7*(1-MIN(1,Inputs!$G$7*$D738)*churn_nonbuyers)*(ic*Inputs!$C$7+fee_wd*Inputs!$E$7*(1-$B738)+fee_fx*Inputs!$D$7-cost_acc-cost_wd*Inputs!$E$7*(1-$B738)-cost_fx*Inputs!$D$7)</f>
        <v>325904.790420624</v>
      </c>
      <c r="M738" s="0" t="n">
        <f aca="false">12*Inputs!$B$8*(1-MIN(1,Inputs!$G$8*$D738)*churn_nonbuyers)*(ic*Inputs!$C$8+fee_wd*Inputs!$E$8*(1-$B738)+fee_fx*Inputs!$D$8-cost_acc-cost_wd*Inputs!$E$8*(1-$B738)-cost_fx*Inputs!$D$8)</f>
        <v>32724.9662048496</v>
      </c>
      <c r="N738" s="0" t="n">
        <f aca="false">K738+L738+I738-fixed</f>
        <v>-78819.7163727384</v>
      </c>
      <c r="O738" s="0" t="n">
        <f aca="false">K738+L738+M738-fixed</f>
        <v>-212853.724993488</v>
      </c>
      <c r="P738" s="0" t="n">
        <f aca="false">12*Inputs!$B$6*(1-MIN(1,Inputs!$F$6*$D738))*(ic*Inputs!$C$6+flat_fee-cost_acc-cost_wd*Inputs!$E$6*$E738-cost_fx*Inputs!$D$6)+12*Inputs!$B$7*(1-MIN(1,Inputs!$F$7*$D738))*(ic*Inputs!$C$7+flat_fee-cost_acc-cost_wd*Inputs!$E$7*$E738-cost_fx*Inputs!$D$7)+12*Inputs!$B$8*(1-MIN(1,Inputs!$F$8*$D738))*(ic*Inputs!$C$8+flat_fee-cost_acc-cost_wd*Inputs!$E$8*$E738-cost_fx*Inputs!$D$8)-fixed</f>
        <v>-162810.92617144</v>
      </c>
    </row>
    <row r="739" customFormat="false" ht="15" hidden="false" customHeight="false" outlineLevel="0" collapsed="false">
      <c r="A739" s="0" t="n">
        <v>674</v>
      </c>
      <c r="B739" s="0" t="n">
        <v>0.048809</v>
      </c>
      <c r="C739" s="0" t="n">
        <v>1.048651</v>
      </c>
      <c r="D739" s="0" t="n">
        <v>1.753867</v>
      </c>
      <c r="E739" s="0" t="n">
        <v>1.311739</v>
      </c>
      <c r="F739" s="0" t="n">
        <v>0.087841</v>
      </c>
      <c r="G739" s="0" t="n">
        <f aca="false">12*Inputs!$B$6*(MIN(1,$H$50*$C739)*(ic*Inputs!$C$6+pS+fee_fx*Inputs!$D$6-cost_acc-cost_wd*Inputs!$E$6*$E739-cost_fx*Inputs!$D$6-$F739)+(1-MIN(1,$H$50*$C739))*(1-MIN(1,Inputs!$G$6*$D739)*churn_nonbuyers)*(ic*Inputs!$C$6+fee_wd*Inputs!$E$6*(1-$B739)+fee_fx*Inputs!$D$6-cost_acc-cost_wd*Inputs!$E$6*(1-$B739)-cost_fx*Inputs!$D$6))</f>
        <v>230036.399797329</v>
      </c>
      <c r="H739" s="0" t="n">
        <f aca="false">12*Inputs!$B$7*(MIN(1,$H$51*$C739)*(ic*Inputs!$C$7+pE+fee_fx*Inputs!$D$7-cost_acc-cost_wd*Inputs!$E$7*$E739-cost_fx*Inputs!$D$7-$F739)+(1-MIN(1,$H$51*$C739))*(1-MIN(1,Inputs!$G$7*$D739)*churn_nonbuyers)*(ic*Inputs!$C$7+fee_wd*Inputs!$E$7*(1-$B739)+fee_fx*Inputs!$D$7-cost_acc-cost_wd*Inputs!$E$7*(1-$B739)-cost_fx*Inputs!$D$7))</f>
        <v>403851.325485165</v>
      </c>
      <c r="I739" s="0" t="n">
        <f aca="false">12*Inputs!$B$8*(MIN(1,$H$52*$C739)*(ic*Inputs!$C$8+pT-cost_acc-cost_wd*Inputs!$E$8-cost_fx*Inputs!$D$8-cost_ins)+(1-MIN(1,$H$52*$C739))*(1-MIN(1,Inputs!$G$8*$D739)*churn_nonbuyers)*(ic*Inputs!$C$8+fee_wd*Inputs!$E$8*(1-$B739)+fee_fx*Inputs!$D$8-cost_acc-cost_wd*Inputs!$E$8*(1-$B739)-cost_fx*Inputs!$D$8))</f>
        <v>151156.749744</v>
      </c>
      <c r="J739" s="0" t="n">
        <f aca="false">G739+H739+I739-fixed</f>
        <v>85044.4750264942</v>
      </c>
      <c r="K739" s="0" t="n">
        <f aca="false">12*Inputs!$B$6*(1-MIN(1,Inputs!$G$6*$D739)*churn_nonbuyers)*(ic*Inputs!$C$6+fee_wd*Inputs!$E$6*(1-$B739)+fee_fx*Inputs!$D$6-cost_acc-cost_wd*Inputs!$E$6*(1-$B739)-cost_fx*Inputs!$D$6)</f>
        <v>177508.876999702</v>
      </c>
      <c r="L739" s="0" t="n">
        <f aca="false">12*Inputs!$B$7*(1-MIN(1,Inputs!$G$7*$D739)*churn_nonbuyers)*(ic*Inputs!$C$7+fee_wd*Inputs!$E$7*(1-$B739)+fee_fx*Inputs!$D$7-cost_acc-cost_wd*Inputs!$E$7*(1-$B739)-cost_fx*Inputs!$D$7)</f>
        <v>375326.540183821</v>
      </c>
      <c r="M739" s="0" t="n">
        <f aca="false">12*Inputs!$B$8*(1-MIN(1,Inputs!$G$8*$D739)*churn_nonbuyers)*(ic*Inputs!$C$8+fee_wd*Inputs!$E$8*(1-$B739)+fee_fx*Inputs!$D$8-cost_acc-cost_wd*Inputs!$E$8*(1-$B739)-cost_fx*Inputs!$D$8)</f>
        <v>0</v>
      </c>
      <c r="N739" s="0" t="n">
        <f aca="false">K739+L739+I739-fixed</f>
        <v>3992.16692752251</v>
      </c>
      <c r="O739" s="0" t="n">
        <f aca="false">K739+L739+M739-fixed</f>
        <v>-147164.582816478</v>
      </c>
      <c r="P739" s="0" t="n">
        <f aca="false">12*Inputs!$B$6*(1-MIN(1,Inputs!$F$6*$D739))*(ic*Inputs!$C$6+flat_fee-cost_acc-cost_wd*Inputs!$E$6*$E739-cost_fx*Inputs!$D$6)+12*Inputs!$B$7*(1-MIN(1,Inputs!$F$7*$D739))*(ic*Inputs!$C$7+flat_fee-cost_acc-cost_wd*Inputs!$E$7*$E739-cost_fx*Inputs!$D$7)+12*Inputs!$B$8*(1-MIN(1,Inputs!$F$8*$D739))*(ic*Inputs!$C$8+flat_fee-cost_acc-cost_wd*Inputs!$E$8*$E739-cost_fx*Inputs!$D$8)-fixed</f>
        <v>-432923.61884488</v>
      </c>
    </row>
    <row r="740" customFormat="false" ht="15" hidden="false" customHeight="false" outlineLevel="0" collapsed="false">
      <c r="A740" s="0" t="n">
        <v>675</v>
      </c>
      <c r="B740" s="0" t="n">
        <v>0.339013</v>
      </c>
      <c r="C740" s="0" t="n">
        <v>0.840516</v>
      </c>
      <c r="D740" s="0" t="n">
        <v>1.068255</v>
      </c>
      <c r="E740" s="0" t="n">
        <v>1.148351</v>
      </c>
      <c r="F740" s="0" t="n">
        <v>0.160965</v>
      </c>
      <c r="G740" s="0" t="n">
        <f aca="false">12*Inputs!$B$6*(MIN(1,$H$50*$C740)*(ic*Inputs!$C$6+pS+fee_fx*Inputs!$D$6-cost_acc-cost_wd*Inputs!$E$6*$E740-cost_fx*Inputs!$D$6-$F740)+(1-MIN(1,$H$50*$C740))*(1-MIN(1,Inputs!$G$6*$D740)*churn_nonbuyers)*(ic*Inputs!$C$6+fee_wd*Inputs!$E$6*(1-$B740)+fee_fx*Inputs!$D$6-cost_acc-cost_wd*Inputs!$E$6*(1-$B740)-cost_fx*Inputs!$D$6))</f>
        <v>190682.925202668</v>
      </c>
      <c r="H740" s="0" t="n">
        <f aca="false">12*Inputs!$B$7*(MIN(1,$H$51*$C740)*(ic*Inputs!$C$7+pE+fee_fx*Inputs!$D$7-cost_acc-cost_wd*Inputs!$E$7*$E740-cost_fx*Inputs!$D$7-$F740)+(1-MIN(1,$H$51*$C740))*(1-MIN(1,Inputs!$G$7*$D740)*churn_nonbuyers)*(ic*Inputs!$C$7+fee_wd*Inputs!$E$7*(1-$B740)+fee_fx*Inputs!$D$7-cost_acc-cost_wd*Inputs!$E$7*(1-$B740)-cost_fx*Inputs!$D$7))</f>
        <v>389028.450805166</v>
      </c>
      <c r="I740" s="0" t="n">
        <f aca="false">12*Inputs!$B$8*(MIN(1,$H$52*$C740)*(ic*Inputs!$C$8+pT-cost_acc-cost_wd*Inputs!$E$8-cost_fx*Inputs!$D$8-cost_ins)+(1-MIN(1,$H$52*$C740))*(1-MIN(1,Inputs!$G$8*$D740)*churn_nonbuyers)*(ic*Inputs!$C$8+fee_wd*Inputs!$E$8*(1-$B740)+fee_fx*Inputs!$D$8-cost_acc-cost_wd*Inputs!$E$8*(1-$B740)-cost_fx*Inputs!$D$8))</f>
        <v>153354.051243845</v>
      </c>
      <c r="J740" s="0" t="n">
        <f aca="false">G740+H740+I740-fixed</f>
        <v>33065.4272516791</v>
      </c>
      <c r="K740" s="0" t="n">
        <f aca="false">12*Inputs!$B$6*(1-MIN(1,Inputs!$G$6*$D740)*churn_nonbuyers)*(ic*Inputs!$C$6+fee_wd*Inputs!$E$6*(1-$B740)+fee_fx*Inputs!$D$6-cost_acc-cost_wd*Inputs!$E$6*(1-$B740)-cost_fx*Inputs!$D$6)</f>
        <v>144621.614392668</v>
      </c>
      <c r="L740" s="0" t="n">
        <f aca="false">12*Inputs!$B$7*(1-MIN(1,Inputs!$G$7*$D740)*churn_nonbuyers)*(ic*Inputs!$C$7+fee_wd*Inputs!$E$7*(1-$B740)+fee_fx*Inputs!$D$7-cost_acc-cost_wd*Inputs!$E$7*(1-$B740)-cost_fx*Inputs!$D$7)</f>
        <v>343025.013595601</v>
      </c>
      <c r="M740" s="0" t="n">
        <f aca="false">12*Inputs!$B$8*(1-MIN(1,Inputs!$G$8*$D740)*churn_nonbuyers)*(ic*Inputs!$C$8+fee_wd*Inputs!$E$8*(1-$B740)+fee_fx*Inputs!$D$8-cost_acc-cost_wd*Inputs!$E$8*(1-$B740)-cost_fx*Inputs!$D$8)</f>
        <v>78220.791965784</v>
      </c>
      <c r="N740" s="0" t="n">
        <f aca="false">K740+L740+I740-fixed</f>
        <v>-58999.3207678861</v>
      </c>
      <c r="O740" s="0" t="n">
        <f aca="false">K740+L740+M740-fixed</f>
        <v>-134132.580045947</v>
      </c>
      <c r="P740" s="0" t="n">
        <f aca="false">12*Inputs!$B$6*(1-MIN(1,Inputs!$F$6*$D740))*(ic*Inputs!$C$6+flat_fee-cost_acc-cost_wd*Inputs!$E$6*$E740-cost_fx*Inputs!$D$6)+12*Inputs!$B$7*(1-MIN(1,Inputs!$F$7*$D740))*(ic*Inputs!$C$7+flat_fee-cost_acc-cost_wd*Inputs!$E$7*$E740-cost_fx*Inputs!$D$7)+12*Inputs!$B$8*(1-MIN(1,Inputs!$F$8*$D740))*(ic*Inputs!$C$8+flat_fee-cost_acc-cost_wd*Inputs!$E$8*$E740-cost_fx*Inputs!$D$8)-fixed</f>
        <v>-29676.3702387998</v>
      </c>
    </row>
    <row r="741" customFormat="false" ht="15" hidden="false" customHeight="false" outlineLevel="0" collapsed="false">
      <c r="A741" s="0" t="n">
        <v>676</v>
      </c>
      <c r="B741" s="0" t="n">
        <v>0.214289</v>
      </c>
      <c r="C741" s="0" t="n">
        <v>0.886714</v>
      </c>
      <c r="D741" s="0" t="n">
        <v>1.317929</v>
      </c>
      <c r="E741" s="0" t="n">
        <v>1.217421</v>
      </c>
      <c r="F741" s="0" t="n">
        <v>0.287306</v>
      </c>
      <c r="G741" s="0" t="n">
        <f aca="false">12*Inputs!$B$6*(MIN(1,$H$50*$C741)*(ic*Inputs!$C$6+pS+fee_fx*Inputs!$D$6-cost_acc-cost_wd*Inputs!$E$6*$E741-cost_fx*Inputs!$D$6-$F741)+(1-MIN(1,$H$50*$C741))*(1-MIN(1,Inputs!$G$6*$D741)*churn_nonbuyers)*(ic*Inputs!$C$6+fee_wd*Inputs!$E$6*(1-$B741)+fee_fx*Inputs!$D$6-cost_acc-cost_wd*Inputs!$E$6*(1-$B741)-cost_fx*Inputs!$D$6))</f>
        <v>203037.063582761</v>
      </c>
      <c r="H741" s="0" t="n">
        <f aca="false">12*Inputs!$B$7*(MIN(1,$H$51*$C741)*(ic*Inputs!$C$7+pE+fee_fx*Inputs!$D$7-cost_acc-cost_wd*Inputs!$E$7*$E741-cost_fx*Inputs!$D$7-$F741)+(1-MIN(1,$H$51*$C741))*(1-MIN(1,Inputs!$G$7*$D741)*churn_nonbuyers)*(ic*Inputs!$C$7+fee_wd*Inputs!$E$7*(1-$B741)+fee_fx*Inputs!$D$7-cost_acc-cost_wd*Inputs!$E$7*(1-$B741)-cost_fx*Inputs!$D$7))</f>
        <v>387467.527203111</v>
      </c>
      <c r="I741" s="0" t="n">
        <f aca="false">12*Inputs!$B$8*(MIN(1,$H$52*$C741)*(ic*Inputs!$C$8+pT-cost_acc-cost_wd*Inputs!$E$8-cost_fx*Inputs!$D$8-cost_ins)+(1-MIN(1,$H$52*$C741))*(1-MIN(1,Inputs!$G$8*$D741)*churn_nonbuyers)*(ic*Inputs!$C$8+fee_wd*Inputs!$E$8*(1-$B741)+fee_fx*Inputs!$D$8-cost_acc-cost_wd*Inputs!$E$8*(1-$B741)-cost_fx*Inputs!$D$8))</f>
        <v>137100.888515681</v>
      </c>
      <c r="J741" s="0" t="n">
        <f aca="false">G741+H741+I741-fixed</f>
        <v>27605.4793015521</v>
      </c>
      <c r="K741" s="0" t="n">
        <f aca="false">12*Inputs!$B$6*(1-MIN(1,Inputs!$G$6*$D741)*churn_nonbuyers)*(ic*Inputs!$C$6+fee_wd*Inputs!$E$6*(1-$B741)+fee_fx*Inputs!$D$6-cost_acc-cost_wd*Inputs!$E$6*(1-$B741)-cost_fx*Inputs!$D$6)</f>
        <v>159491.067029863</v>
      </c>
      <c r="L741" s="0" t="n">
        <f aca="false">12*Inputs!$B$7*(1-MIN(1,Inputs!$G$7*$D741)*churn_nonbuyers)*(ic*Inputs!$C$7+fee_wd*Inputs!$E$7*(1-$B741)+fee_fx*Inputs!$D$7-cost_acc-cost_wd*Inputs!$E$7*(1-$B741)-cost_fx*Inputs!$D$7)</f>
        <v>357620.759225918</v>
      </c>
      <c r="M741" s="0" t="n">
        <f aca="false">12*Inputs!$B$8*(1-MIN(1,Inputs!$G$8*$D741)*churn_nonbuyers)*(ic*Inputs!$C$8+fee_wd*Inputs!$E$8*(1-$B741)+fee_fx*Inputs!$D$8-cost_acc-cost_wd*Inputs!$E$8*(1-$B741)-cost_fx*Inputs!$D$8)</f>
        <v>24482.9443793617</v>
      </c>
      <c r="N741" s="0" t="n">
        <f aca="false">K741+L741+I741-fixed</f>
        <v>-45787.2852285381</v>
      </c>
      <c r="O741" s="0" t="n">
        <f aca="false">K741+L741+M741-fixed</f>
        <v>-158405.229364857</v>
      </c>
      <c r="P741" s="0" t="n">
        <f aca="false">12*Inputs!$B$6*(1-MIN(1,Inputs!$F$6*$D741))*(ic*Inputs!$C$6+flat_fee-cost_acc-cost_wd*Inputs!$E$6*$E741-cost_fx*Inputs!$D$6)+12*Inputs!$B$7*(1-MIN(1,Inputs!$F$7*$D741))*(ic*Inputs!$C$7+flat_fee-cost_acc-cost_wd*Inputs!$E$7*$E741-cost_fx*Inputs!$D$7)+12*Inputs!$B$8*(1-MIN(1,Inputs!$F$8*$D741))*(ic*Inputs!$C$8+flat_fee-cost_acc-cost_wd*Inputs!$E$8*$E741-cost_fx*Inputs!$D$8)-fixed</f>
        <v>-186153.07124584</v>
      </c>
    </row>
    <row r="742" customFormat="false" ht="15" hidden="false" customHeight="false" outlineLevel="0" collapsed="false">
      <c r="A742" s="0" t="n">
        <v>677</v>
      </c>
      <c r="B742" s="0" t="n">
        <v>0.061506</v>
      </c>
      <c r="C742" s="0" t="n">
        <v>0.841592</v>
      </c>
      <c r="D742" s="0" t="n">
        <v>1.519079</v>
      </c>
      <c r="E742" s="0" t="n">
        <v>1.380638</v>
      </c>
      <c r="F742" s="0" t="n">
        <v>0.368936</v>
      </c>
      <c r="G742" s="0" t="n">
        <f aca="false">12*Inputs!$B$6*(MIN(1,$H$50*$C742)*(ic*Inputs!$C$6+pS+fee_fx*Inputs!$D$6-cost_acc-cost_wd*Inputs!$E$6*$E742-cost_fx*Inputs!$D$6-$F742)+(1-MIN(1,$H$50*$C742))*(1-MIN(1,Inputs!$G$6*$D742)*churn_nonbuyers)*(ic*Inputs!$C$6+fee_wd*Inputs!$E$6*(1-$B742)+fee_fx*Inputs!$D$6-cost_acc-cost_wd*Inputs!$E$6*(1-$B742)-cost_fx*Inputs!$D$6))</f>
        <v>213432.835447512</v>
      </c>
      <c r="H742" s="0" t="n">
        <f aca="false">12*Inputs!$B$7*(MIN(1,$H$51*$C742)*(ic*Inputs!$C$7+pE+fee_fx*Inputs!$D$7-cost_acc-cost_wd*Inputs!$E$7*$E742-cost_fx*Inputs!$D$7-$F742)+(1-MIN(1,$H$51*$C742))*(1-MIN(1,Inputs!$G$7*$D742)*churn_nonbuyers)*(ic*Inputs!$C$7+fee_wd*Inputs!$E$7*(1-$B742)+fee_fx*Inputs!$D$7-cost_acc-cost_wd*Inputs!$E$7*(1-$B742)-cost_fx*Inputs!$D$7))</f>
        <v>378606.407184214</v>
      </c>
      <c r="I742" s="0" t="n">
        <f aca="false">12*Inputs!$B$8*(MIN(1,$H$52*$C742)*(ic*Inputs!$C$8+pT-cost_acc-cost_wd*Inputs!$E$8-cost_fx*Inputs!$D$8-cost_ins)+(1-MIN(1,$H$52*$C742))*(1-MIN(1,Inputs!$G$8*$D742)*churn_nonbuyers)*(ic*Inputs!$C$8+fee_wd*Inputs!$E$8*(1-$B742)+fee_fx*Inputs!$D$8-cost_acc-cost_wd*Inputs!$E$8*(1-$B742)-cost_fx*Inputs!$D$8))</f>
        <v>121310.437248</v>
      </c>
      <c r="J742" s="0" t="n">
        <f aca="false">G742+H742+I742-fixed</f>
        <v>13349.6798797257</v>
      </c>
      <c r="K742" s="0" t="n">
        <f aca="false">12*Inputs!$B$6*(1-MIN(1,Inputs!$G$6*$D742)*churn_nonbuyers)*(ic*Inputs!$C$6+fee_wd*Inputs!$E$6*(1-$B742)+fee_fx*Inputs!$D$6-cost_acc-cost_wd*Inputs!$E$6*(1-$B742)-cost_fx*Inputs!$D$6)</f>
        <v>178103.533485413</v>
      </c>
      <c r="L742" s="0" t="n">
        <f aca="false">12*Inputs!$B$7*(1-MIN(1,Inputs!$G$7*$D742)*churn_nonbuyers)*(ic*Inputs!$C$7+fee_wd*Inputs!$E$7*(1-$B742)+fee_fx*Inputs!$D$7-cost_acc-cost_wd*Inputs!$E$7*(1-$B742)-cost_fx*Inputs!$D$7)</f>
        <v>376371.984699248</v>
      </c>
      <c r="M742" s="0" t="n">
        <f aca="false">12*Inputs!$B$8*(1-MIN(1,Inputs!$G$8*$D742)*churn_nonbuyers)*(ic*Inputs!$C$8+fee_wd*Inputs!$E$8*(1-$B742)+fee_fx*Inputs!$D$8-cost_acc-cost_wd*Inputs!$E$8*(1-$B742)-cost_fx*Inputs!$D$8)</f>
        <v>0</v>
      </c>
      <c r="N742" s="0" t="n">
        <f aca="false">K742+L742+I742-fixed</f>
        <v>-24214.0445673395</v>
      </c>
      <c r="O742" s="0" t="n">
        <f aca="false">K742+L742+M742-fixed</f>
        <v>-145524.481815339</v>
      </c>
      <c r="P742" s="0" t="n">
        <f aca="false">12*Inputs!$B$6*(1-MIN(1,Inputs!$F$6*$D742))*(ic*Inputs!$C$6+flat_fee-cost_acc-cost_wd*Inputs!$E$6*$E742-cost_fx*Inputs!$D$6)+12*Inputs!$B$7*(1-MIN(1,Inputs!$F$7*$D742))*(ic*Inputs!$C$7+flat_fee-cost_acc-cost_wd*Inputs!$E$7*$E742-cost_fx*Inputs!$D$7)+12*Inputs!$B$8*(1-MIN(1,Inputs!$F$8*$D742))*(ic*Inputs!$C$8+flat_fee-cost_acc-cost_wd*Inputs!$E$8*$E742-cost_fx*Inputs!$D$8)-fixed</f>
        <v>-339267.31213552</v>
      </c>
    </row>
    <row r="743" customFormat="false" ht="15" hidden="false" customHeight="false" outlineLevel="0" collapsed="false">
      <c r="A743" s="0" t="n">
        <v>678</v>
      </c>
      <c r="B743" s="0" t="n">
        <v>0.068384</v>
      </c>
      <c r="C743" s="0" t="n">
        <v>0.945976</v>
      </c>
      <c r="D743" s="0" t="n">
        <v>0.97555</v>
      </c>
      <c r="E743" s="0" t="n">
        <v>1.305731</v>
      </c>
      <c r="F743" s="0" t="n">
        <v>0.383627</v>
      </c>
      <c r="G743" s="0" t="n">
        <f aca="false">12*Inputs!$B$6*(MIN(1,$H$50*$C743)*(ic*Inputs!$C$6+pS+fee_fx*Inputs!$D$6-cost_acc-cost_wd*Inputs!$E$6*$E743-cost_fx*Inputs!$D$6-$F743)+(1-MIN(1,$H$50*$C743))*(1-MIN(1,Inputs!$G$6*$D743)*churn_nonbuyers)*(ic*Inputs!$C$6+fee_wd*Inputs!$E$6*(1-$B743)+fee_fx*Inputs!$D$6-cost_acc-cost_wd*Inputs!$E$6*(1-$B743)-cost_fx*Inputs!$D$6))</f>
        <v>223098.053725079</v>
      </c>
      <c r="H743" s="0" t="n">
        <f aca="false">12*Inputs!$B$7*(MIN(1,$H$51*$C743)*(ic*Inputs!$C$7+pE+fee_fx*Inputs!$D$7-cost_acc-cost_wd*Inputs!$E$7*$E743-cost_fx*Inputs!$D$7-$F743)+(1-MIN(1,$H$51*$C743))*(1-MIN(1,Inputs!$G$7*$D743)*churn_nonbuyers)*(ic*Inputs!$C$7+fee_wd*Inputs!$E$7*(1-$B743)+fee_fx*Inputs!$D$7-cost_acc-cost_wd*Inputs!$E$7*(1-$B743)-cost_fx*Inputs!$D$7))</f>
        <v>389645.530640985</v>
      </c>
      <c r="I743" s="0" t="n">
        <f aca="false">12*Inputs!$B$8*(MIN(1,$H$52*$C743)*(ic*Inputs!$C$8+pT-cost_acc-cost_wd*Inputs!$E$8-cost_fx*Inputs!$D$8-cost_ins)+(1-MIN(1,$H$52*$C743))*(1-MIN(1,Inputs!$G$8*$D743)*churn_nonbuyers)*(ic*Inputs!$C$8+fee_wd*Inputs!$E$8*(1-$B743)+fee_fx*Inputs!$D$8-cost_acc-cost_wd*Inputs!$E$8*(1-$B743)-cost_fx*Inputs!$D$8))</f>
        <v>170971.307398464</v>
      </c>
      <c r="J743" s="0" t="n">
        <f aca="false">G743+H743+I743-fixed</f>
        <v>83714.8917645284</v>
      </c>
      <c r="K743" s="0" t="n">
        <f aca="false">12*Inputs!$B$6*(1-MIN(1,Inputs!$G$6*$D743)*churn_nonbuyers)*(ic*Inputs!$C$6+fee_wd*Inputs!$E$6*(1-$B743)+fee_fx*Inputs!$D$6-cost_acc-cost_wd*Inputs!$E$6*(1-$B743)-cost_fx*Inputs!$D$6)</f>
        <v>182399.48648064</v>
      </c>
      <c r="L743" s="0" t="n">
        <f aca="false">12*Inputs!$B$7*(1-MIN(1,Inputs!$G$7*$D743)*churn_nonbuyers)*(ic*Inputs!$C$7+fee_wd*Inputs!$E$7*(1-$B743)+fee_fx*Inputs!$D$7-cost_acc-cost_wd*Inputs!$E$7*(1-$B743)-cost_fx*Inputs!$D$7)</f>
        <v>381840.647088384</v>
      </c>
      <c r="M743" s="0" t="n">
        <f aca="false">12*Inputs!$B$8*(1-MIN(1,Inputs!$G$8*$D743)*churn_nonbuyers)*(ic*Inputs!$C$8+fee_wd*Inputs!$E$8*(1-$B743)+fee_fx*Inputs!$D$8-cost_acc-cost_wd*Inputs!$E$8*(1-$B743)-cost_fx*Inputs!$D$8)</f>
        <v>102465.42757632</v>
      </c>
      <c r="N743" s="0" t="n">
        <f aca="false">K743+L743+I743-fixed</f>
        <v>35211.4409674882</v>
      </c>
      <c r="O743" s="0" t="n">
        <f aca="false">K743+L743+M743-fixed</f>
        <v>-33294.438854656</v>
      </c>
      <c r="P743" s="0" t="n">
        <f aca="false">12*Inputs!$B$6*(1-MIN(1,Inputs!$F$6*$D743))*(ic*Inputs!$C$6+flat_fee-cost_acc-cost_wd*Inputs!$E$6*$E743-cost_fx*Inputs!$D$6)+12*Inputs!$B$7*(1-MIN(1,Inputs!$F$7*$D743))*(ic*Inputs!$C$7+flat_fee-cost_acc-cost_wd*Inputs!$E$7*$E743-cost_fx*Inputs!$D$7)+12*Inputs!$B$8*(1-MIN(1,Inputs!$F$8*$D743))*(ic*Inputs!$C$8+flat_fee-cost_acc-cost_wd*Inputs!$E$8*$E743-cost_fx*Inputs!$D$8)-fixed</f>
        <v>-49609.781908</v>
      </c>
    </row>
    <row r="744" customFormat="false" ht="15" hidden="false" customHeight="false" outlineLevel="0" collapsed="false">
      <c r="A744" s="0" t="n">
        <v>679</v>
      </c>
      <c r="B744" s="0" t="n">
        <v>0.388057</v>
      </c>
      <c r="C744" s="0" t="n">
        <v>0.874778</v>
      </c>
      <c r="D744" s="0" t="n">
        <v>0.968933</v>
      </c>
      <c r="E744" s="0" t="n">
        <v>1.212881</v>
      </c>
      <c r="F744" s="0" t="n">
        <v>0.249678</v>
      </c>
      <c r="G744" s="0" t="n">
        <f aca="false">12*Inputs!$B$6*(MIN(1,$H$50*$C744)*(ic*Inputs!$C$6+pS+fee_fx*Inputs!$D$6-cost_acc-cost_wd*Inputs!$E$6*$E744-cost_fx*Inputs!$D$6-$F744)+(1-MIN(1,$H$50*$C744))*(1-MIN(1,Inputs!$G$6*$D744)*churn_nonbuyers)*(ic*Inputs!$C$6+fee_wd*Inputs!$E$6*(1-$B744)+fee_fx*Inputs!$D$6-cost_acc-cost_wd*Inputs!$E$6*(1-$B744)-cost_fx*Inputs!$D$6))</f>
        <v>183927.667933133</v>
      </c>
      <c r="H744" s="0" t="n">
        <f aca="false">12*Inputs!$B$7*(MIN(1,$H$51*$C744)*(ic*Inputs!$C$7+pE+fee_fx*Inputs!$D$7-cost_acc-cost_wd*Inputs!$E$7*$E744-cost_fx*Inputs!$D$7-$F744)+(1-MIN(1,$H$51*$C744))*(1-MIN(1,Inputs!$G$7*$D744)*churn_nonbuyers)*(ic*Inputs!$C$7+fee_wd*Inputs!$E$7*(1-$B744)+fee_fx*Inputs!$D$7-cost_acc-cost_wd*Inputs!$E$7*(1-$B744)-cost_fx*Inputs!$D$7))</f>
        <v>376159.480424594</v>
      </c>
      <c r="I744" s="0" t="n">
        <f aca="false">12*Inputs!$B$8*(MIN(1,$H$52*$C744)*(ic*Inputs!$C$8+pT-cost_acc-cost_wd*Inputs!$E$8-cost_fx*Inputs!$D$8-cost_ins)+(1-MIN(1,$H$52*$C744))*(1-MIN(1,Inputs!$G$8*$D744)*churn_nonbuyers)*(ic*Inputs!$C$8+fee_wd*Inputs!$E$8*(1-$B744)+fee_fx*Inputs!$D$8-cost_acc-cost_wd*Inputs!$E$8*(1-$B744)-cost_fx*Inputs!$D$8))</f>
        <v>164481.612299561</v>
      </c>
      <c r="J744" s="0" t="n">
        <f aca="false">G744+H744+I744-fixed</f>
        <v>24568.7606572881</v>
      </c>
      <c r="K744" s="0" t="n">
        <f aca="false">12*Inputs!$B$6*(1-MIN(1,Inputs!$G$6*$D744)*churn_nonbuyers)*(ic*Inputs!$C$6+fee_wd*Inputs!$E$6*(1-$B744)+fee_fx*Inputs!$D$6-cost_acc-cost_wd*Inputs!$E$6*(1-$B744)-cost_fx*Inputs!$D$6)</f>
        <v>138660.156238903</v>
      </c>
      <c r="L744" s="0" t="n">
        <f aca="false">12*Inputs!$B$7*(1-MIN(1,Inputs!$G$7*$D744)*churn_nonbuyers)*(ic*Inputs!$C$7+fee_wd*Inputs!$E$7*(1-$B744)+fee_fx*Inputs!$D$7-cost_acc-cost_wd*Inputs!$E$7*(1-$B744)-cost_fx*Inputs!$D$7)</f>
        <v>337223.903759342</v>
      </c>
      <c r="M744" s="0" t="n">
        <f aca="false">12*Inputs!$B$8*(1-MIN(1,Inputs!$G$8*$D744)*churn_nonbuyers)*(ic*Inputs!$C$8+fee_wd*Inputs!$E$8*(1-$B744)+fee_fx*Inputs!$D$8-cost_acc-cost_wd*Inputs!$E$8*(1-$B744)-cost_fx*Inputs!$D$8)</f>
        <v>99025.0935948816</v>
      </c>
      <c r="N744" s="0" t="n">
        <f aca="false">K744+L744+I744-fixed</f>
        <v>-59634.3277021935</v>
      </c>
      <c r="O744" s="0" t="n">
        <f aca="false">K744+L744+M744-fixed</f>
        <v>-125090.846406873</v>
      </c>
      <c r="P744" s="0" t="n">
        <f aca="false">12*Inputs!$B$6*(1-MIN(1,Inputs!$F$6*$D744))*(ic*Inputs!$C$6+flat_fee-cost_acc-cost_wd*Inputs!$E$6*$E744-cost_fx*Inputs!$D$6)+12*Inputs!$B$7*(1-MIN(1,Inputs!$F$7*$D744))*(ic*Inputs!$C$7+flat_fee-cost_acc-cost_wd*Inputs!$E$7*$E744-cost_fx*Inputs!$D$7)+12*Inputs!$B$8*(1-MIN(1,Inputs!$F$8*$D744))*(ic*Inputs!$C$8+flat_fee-cost_acc-cost_wd*Inputs!$E$8*$E744-cost_fx*Inputs!$D$8)-fixed</f>
        <v>-5560.29859047988</v>
      </c>
    </row>
    <row r="745" customFormat="false" ht="15" hidden="false" customHeight="false" outlineLevel="0" collapsed="false">
      <c r="A745" s="0" t="n">
        <v>680</v>
      </c>
      <c r="B745" s="0" t="n">
        <v>0.23964</v>
      </c>
      <c r="C745" s="0" t="n">
        <v>1.032715</v>
      </c>
      <c r="D745" s="0" t="n">
        <v>1.764097</v>
      </c>
      <c r="E745" s="0" t="n">
        <v>1.10409</v>
      </c>
      <c r="F745" s="0" t="n">
        <v>0.371009</v>
      </c>
      <c r="G745" s="0" t="n">
        <f aca="false">12*Inputs!$B$6*(MIN(1,$H$50*$C745)*(ic*Inputs!$C$6+pS+fee_fx*Inputs!$D$6-cost_acc-cost_wd*Inputs!$E$6*$E745-cost_fx*Inputs!$D$6-$F745)+(1-MIN(1,$H$50*$C745))*(1-MIN(1,Inputs!$G$6*$D745)*churn_nonbuyers)*(ic*Inputs!$C$6+fee_wd*Inputs!$E$6*(1-$B745)+fee_fx*Inputs!$D$6-cost_acc-cost_wd*Inputs!$E$6*(1-$B745)-cost_fx*Inputs!$D$6))</f>
        <v>204364.192756716</v>
      </c>
      <c r="H745" s="0" t="n">
        <f aca="false">12*Inputs!$B$7*(MIN(1,$H$51*$C745)*(ic*Inputs!$C$7+pE+fee_fx*Inputs!$D$7-cost_acc-cost_wd*Inputs!$E$7*$E745-cost_fx*Inputs!$D$7-$F745)+(1-MIN(1,$H$51*$C745))*(1-MIN(1,Inputs!$G$7*$D745)*churn_nonbuyers)*(ic*Inputs!$C$7+fee_wd*Inputs!$E$7*(1-$B745)+fee_fx*Inputs!$D$7-cost_acc-cost_wd*Inputs!$E$7*(1-$B745)-cost_fx*Inputs!$D$7))</f>
        <v>395931.507256486</v>
      </c>
      <c r="I745" s="0" t="n">
        <f aca="false">12*Inputs!$B$8*(MIN(1,$H$52*$C745)*(ic*Inputs!$C$8+pT-cost_acc-cost_wd*Inputs!$E$8-cost_fx*Inputs!$D$8-cost_ins)+(1-MIN(1,$H$52*$C745))*(1-MIN(1,Inputs!$G$8*$D745)*churn_nonbuyers)*(ic*Inputs!$C$8+fee_wd*Inputs!$E$8*(1-$B745)+fee_fx*Inputs!$D$8-cost_acc-cost_wd*Inputs!$E$8*(1-$B745)-cost_fx*Inputs!$D$8))</f>
        <v>148859.67096</v>
      </c>
      <c r="J745" s="0" t="n">
        <f aca="false">G745+H745+I745-fixed</f>
        <v>49155.3709732021</v>
      </c>
      <c r="K745" s="0" t="n">
        <f aca="false">12*Inputs!$B$6*(1-MIN(1,Inputs!$G$6*$D745)*churn_nonbuyers)*(ic*Inputs!$C$6+fee_wd*Inputs!$E$6*(1-$B745)+fee_fx*Inputs!$D$6-cost_acc-cost_wd*Inputs!$E$6*(1-$B745)-cost_fx*Inputs!$D$6)</f>
        <v>152353.529316576</v>
      </c>
      <c r="L745" s="0" t="n">
        <f aca="false">12*Inputs!$B$7*(1-MIN(1,Inputs!$G$7*$D745)*churn_nonbuyers)*(ic*Inputs!$C$7+fee_wd*Inputs!$E$7*(1-$B745)+fee_fx*Inputs!$D$7-cost_acc-cost_wd*Inputs!$E$7*(1-$B745)-cost_fx*Inputs!$D$7)</f>
        <v>349179.594933946</v>
      </c>
      <c r="M745" s="0" t="n">
        <f aca="false">12*Inputs!$B$8*(1-MIN(1,Inputs!$G$8*$D745)*churn_nonbuyers)*(ic*Inputs!$C$8+fee_wd*Inputs!$E$8*(1-$B745)+fee_fx*Inputs!$D$8-cost_acc-cost_wd*Inputs!$E$8*(1-$B745)-cost_fx*Inputs!$D$8)</f>
        <v>0</v>
      </c>
      <c r="N745" s="0" t="n">
        <f aca="false">K745+L745+I745-fixed</f>
        <v>-49607.2047894783</v>
      </c>
      <c r="O745" s="0" t="n">
        <f aca="false">K745+L745+M745-fixed</f>
        <v>-198466.875749478</v>
      </c>
      <c r="P745" s="0" t="n">
        <f aca="false">12*Inputs!$B$6*(1-MIN(1,Inputs!$F$6*$D745))*(ic*Inputs!$C$6+flat_fee-cost_acc-cost_wd*Inputs!$E$6*$E745-cost_fx*Inputs!$D$6)+12*Inputs!$B$7*(1-MIN(1,Inputs!$F$7*$D745))*(ic*Inputs!$C$7+flat_fee-cost_acc-cost_wd*Inputs!$E$7*$E745-cost_fx*Inputs!$D$7)+12*Inputs!$B$8*(1-MIN(1,Inputs!$F$8*$D745))*(ic*Inputs!$C$8+flat_fee-cost_acc-cost_wd*Inputs!$E$8*$E745-cost_fx*Inputs!$D$8)-fixed</f>
        <v>-386302.2074008</v>
      </c>
    </row>
    <row r="746" customFormat="false" ht="15" hidden="false" customHeight="false" outlineLevel="0" collapsed="false">
      <c r="A746" s="0" t="n">
        <v>681</v>
      </c>
      <c r="B746" s="0" t="n">
        <v>0.207279</v>
      </c>
      <c r="C746" s="0" t="n">
        <v>0.989325</v>
      </c>
      <c r="D746" s="0" t="n">
        <v>1.052965</v>
      </c>
      <c r="E746" s="0" t="n">
        <v>1.263631</v>
      </c>
      <c r="F746" s="0" t="n">
        <v>0.334055</v>
      </c>
      <c r="G746" s="0" t="n">
        <f aca="false">12*Inputs!$B$6*(MIN(1,$H$50*$C746)*(ic*Inputs!$C$6+pS+fee_fx*Inputs!$D$6-cost_acc-cost_wd*Inputs!$E$6*$E746-cost_fx*Inputs!$D$6-$F746)+(1-MIN(1,$H$50*$C746))*(1-MIN(1,Inputs!$G$6*$D746)*churn_nonbuyers)*(ic*Inputs!$C$6+fee_wd*Inputs!$E$6*(1-$B746)+fee_fx*Inputs!$D$6-cost_acc-cost_wd*Inputs!$E$6*(1-$B746)-cost_fx*Inputs!$D$6))</f>
        <v>208920.923316538</v>
      </c>
      <c r="H746" s="0" t="n">
        <f aca="false">12*Inputs!$B$7*(MIN(1,$H$51*$C746)*(ic*Inputs!$C$7+pE+fee_fx*Inputs!$D$7-cost_acc-cost_wd*Inputs!$E$7*$E746-cost_fx*Inputs!$D$7-$F746)+(1-MIN(1,$H$51*$C746))*(1-MIN(1,Inputs!$G$7*$D746)*churn_nonbuyers)*(ic*Inputs!$C$7+fee_wd*Inputs!$E$7*(1-$B746)+fee_fx*Inputs!$D$7-cost_acc-cost_wd*Inputs!$E$7*(1-$B746)-cost_fx*Inputs!$D$7))</f>
        <v>385370.024132723</v>
      </c>
      <c r="I746" s="0" t="n">
        <f aca="false">12*Inputs!$B$8*(MIN(1,$H$52*$C746)*(ic*Inputs!$C$8+pT-cost_acc-cost_wd*Inputs!$E$8-cost_fx*Inputs!$D$8-cost_ins)+(1-MIN(1,$H$52*$C746))*(1-MIN(1,Inputs!$G$8*$D746)*churn_nonbuyers)*(ic*Inputs!$C$8+fee_wd*Inputs!$E$8*(1-$B746)+fee_fx*Inputs!$D$8-cost_acc-cost_wd*Inputs!$E$8*(1-$B746)-cost_fx*Inputs!$D$8))</f>
        <v>168187.77972706</v>
      </c>
      <c r="J746" s="0" t="n">
        <f aca="false">G746+H746+I746-fixed</f>
        <v>62478.7271763212</v>
      </c>
      <c r="K746" s="0" t="n">
        <f aca="false">12*Inputs!$B$6*(1-MIN(1,Inputs!$G$6*$D746)*churn_nonbuyers)*(ic*Inputs!$C$6+fee_wd*Inputs!$E$6*(1-$B746)+fee_fx*Inputs!$D$6-cost_acc-cost_wd*Inputs!$E$6*(1-$B746)-cost_fx*Inputs!$D$6)</f>
        <v>162709.391032092</v>
      </c>
      <c r="L746" s="0" t="n">
        <f aca="false">12*Inputs!$B$7*(1-MIN(1,Inputs!$G$7*$D746)*churn_nonbuyers)*(ic*Inputs!$C$7+fee_wd*Inputs!$E$7*(1-$B746)+fee_fx*Inputs!$D$7-cost_acc-cost_wd*Inputs!$E$7*(1-$B746)-cost_fx*Inputs!$D$7)</f>
        <v>361558.031899255</v>
      </c>
      <c r="M746" s="0" t="n">
        <f aca="false">12*Inputs!$B$8*(1-MIN(1,Inputs!$G$8*$D746)*churn_nonbuyers)*(ic*Inputs!$C$8+fee_wd*Inputs!$E$8*(1-$B746)+fee_fx*Inputs!$D$8-cost_acc-cost_wd*Inputs!$E$8*(1-$B746)-cost_fx*Inputs!$D$8)</f>
        <v>83202.617883096</v>
      </c>
      <c r="N746" s="0" t="n">
        <f aca="false">K746+L746+I746-fixed</f>
        <v>-7544.79734159261</v>
      </c>
      <c r="O746" s="0" t="n">
        <f aca="false">K746+L746+M746-fixed</f>
        <v>-92529.9591855567</v>
      </c>
      <c r="P746" s="0" t="n">
        <f aca="false">12*Inputs!$B$6*(1-MIN(1,Inputs!$F$6*$D746))*(ic*Inputs!$C$6+flat_fee-cost_acc-cost_wd*Inputs!$E$6*$E746-cost_fx*Inputs!$D$6)+12*Inputs!$B$7*(1-MIN(1,Inputs!$F$7*$D746))*(ic*Inputs!$C$7+flat_fee-cost_acc-cost_wd*Inputs!$E$7*$E746-cost_fx*Inputs!$D$7)+12*Inputs!$B$8*(1-MIN(1,Inputs!$F$8*$D746))*(ic*Inputs!$C$8+flat_fee-cost_acc-cost_wd*Inputs!$E$8*$E746-cost_fx*Inputs!$D$8)-fixed</f>
        <v>-69933.8667003999</v>
      </c>
    </row>
    <row r="747" customFormat="false" ht="15" hidden="false" customHeight="false" outlineLevel="0" collapsed="false">
      <c r="A747" s="0" t="n">
        <v>682</v>
      </c>
      <c r="B747" s="0" t="n">
        <v>0.552811</v>
      </c>
      <c r="C747" s="0" t="n">
        <v>1.020457</v>
      </c>
      <c r="D747" s="0" t="n">
        <v>1.383545</v>
      </c>
      <c r="E747" s="0" t="n">
        <v>1.284322</v>
      </c>
      <c r="F747" s="0" t="n">
        <v>0.051926</v>
      </c>
      <c r="G747" s="0" t="n">
        <f aca="false">12*Inputs!$B$6*(MIN(1,$H$50*$C747)*(ic*Inputs!$C$6+pS+fee_fx*Inputs!$D$6-cost_acc-cost_wd*Inputs!$E$6*$E747-cost_fx*Inputs!$D$6-$F747)+(1-MIN(1,$H$50*$C747))*(1-MIN(1,Inputs!$G$6*$D747)*churn_nonbuyers)*(ic*Inputs!$C$6+fee_wd*Inputs!$E$6*(1-$B747)+fee_fx*Inputs!$D$6-cost_acc-cost_wd*Inputs!$E$6*(1-$B747)-cost_fx*Inputs!$D$6))</f>
        <v>171381.110523471</v>
      </c>
      <c r="H747" s="0" t="n">
        <f aca="false">12*Inputs!$B$7*(MIN(1,$H$51*$C747)*(ic*Inputs!$C$7+pE+fee_fx*Inputs!$D$7-cost_acc-cost_wd*Inputs!$E$7*$E747-cost_fx*Inputs!$D$7-$F747)+(1-MIN(1,$H$51*$C747))*(1-MIN(1,Inputs!$G$7*$D747)*churn_nonbuyers)*(ic*Inputs!$C$7+fee_wd*Inputs!$E$7*(1-$B747)+fee_fx*Inputs!$D$7-cost_acc-cost_wd*Inputs!$E$7*(1-$B747)-cost_fx*Inputs!$D$7))</f>
        <v>369854.147074118</v>
      </c>
      <c r="I747" s="0" t="n">
        <f aca="false">12*Inputs!$B$8*(MIN(1,$H$52*$C747)*(ic*Inputs!$C$8+pT-cost_acc-cost_wd*Inputs!$E$8-cost_fx*Inputs!$D$8-cost_ins)+(1-MIN(1,$H$52*$C747))*(1-MIN(1,Inputs!$G$8*$D747)*churn_nonbuyers)*(ic*Inputs!$C$8+fee_wd*Inputs!$E$8*(1-$B747)+fee_fx*Inputs!$D$8-cost_acc-cost_wd*Inputs!$E$8*(1-$B747)-cost_fx*Inputs!$D$8))</f>
        <v>149792.801357747</v>
      </c>
      <c r="J747" s="0" t="n">
        <f aca="false">G747+H747+I747-fixed</f>
        <v>-8971.94104466494</v>
      </c>
      <c r="K747" s="0" t="n">
        <f aca="false">12*Inputs!$B$6*(1-MIN(1,Inputs!$G$6*$D747)*churn_nonbuyers)*(ic*Inputs!$C$6+fee_wd*Inputs!$E$6*(1-$B747)+fee_fx*Inputs!$D$6-cost_acc-cost_wd*Inputs!$E$6*(1-$B747)-cost_fx*Inputs!$D$6)</f>
        <v>113555.922443964</v>
      </c>
      <c r="L747" s="0" t="n">
        <f aca="false">12*Inputs!$B$7*(1-MIN(1,Inputs!$G$7*$D747)*churn_nonbuyers)*(ic*Inputs!$C$7+fee_wd*Inputs!$E$7*(1-$B747)+fee_fx*Inputs!$D$7-cost_acc-cost_wd*Inputs!$E$7*(1-$B747)-cost_fx*Inputs!$D$7)</f>
        <v>310163.959706378</v>
      </c>
      <c r="M747" s="0" t="n">
        <f aca="false">12*Inputs!$B$8*(1-MIN(1,Inputs!$G$8*$D747)*churn_nonbuyers)*(ic*Inputs!$C$8+fee_wd*Inputs!$E$8*(1-$B747)+fee_fx*Inputs!$D$8-cost_acc-cost_wd*Inputs!$E$8*(1-$B747)-cost_fx*Inputs!$D$8)</f>
        <v>9451.297271832</v>
      </c>
      <c r="N747" s="0" t="n">
        <f aca="false">K747+L747+I747-fixed</f>
        <v>-126487.316491911</v>
      </c>
      <c r="O747" s="0" t="n">
        <f aca="false">K747+L747+M747-fixed</f>
        <v>-266828.820577826</v>
      </c>
      <c r="P747" s="0" t="n">
        <f aca="false">12*Inputs!$B$6*(1-MIN(1,Inputs!$F$6*$D747))*(ic*Inputs!$C$6+flat_fee-cost_acc-cost_wd*Inputs!$E$6*$E747-cost_fx*Inputs!$D$6)+12*Inputs!$B$7*(1-MIN(1,Inputs!$F$7*$D747))*(ic*Inputs!$C$7+flat_fee-cost_acc-cost_wd*Inputs!$E$7*$E747-cost_fx*Inputs!$D$7)+12*Inputs!$B$8*(1-MIN(1,Inputs!$F$8*$D747))*(ic*Inputs!$C$8+flat_fee-cost_acc-cost_wd*Inputs!$E$8*$E747-cost_fx*Inputs!$D$8)-fixed</f>
        <v>-242474.8012024</v>
      </c>
    </row>
    <row r="748" customFormat="false" ht="15" hidden="false" customHeight="false" outlineLevel="0" collapsed="false">
      <c r="A748" s="0" t="n">
        <v>683</v>
      </c>
      <c r="B748" s="0" t="n">
        <v>0.183532</v>
      </c>
      <c r="C748" s="0" t="n">
        <v>1.031981</v>
      </c>
      <c r="D748" s="0" t="n">
        <v>0.877827</v>
      </c>
      <c r="E748" s="0" t="n">
        <v>1.065231</v>
      </c>
      <c r="F748" s="0" t="n">
        <v>0.401256</v>
      </c>
      <c r="G748" s="0" t="n">
        <f aca="false">12*Inputs!$B$6*(MIN(1,$H$50*$C748)*(ic*Inputs!$C$6+pS+fee_fx*Inputs!$D$6-cost_acc-cost_wd*Inputs!$E$6*$E748-cost_fx*Inputs!$D$6-$F748)+(1-MIN(1,$H$50*$C748))*(1-MIN(1,Inputs!$G$6*$D748)*churn_nonbuyers)*(ic*Inputs!$C$6+fee_wd*Inputs!$E$6*(1-$B748)+fee_fx*Inputs!$D$6-cost_acc-cost_wd*Inputs!$E$6*(1-$B748)-cost_fx*Inputs!$D$6))</f>
        <v>218412.289806616</v>
      </c>
      <c r="H748" s="0" t="n">
        <f aca="false">12*Inputs!$B$7*(MIN(1,$H$51*$C748)*(ic*Inputs!$C$7+pE+fee_fx*Inputs!$D$7-cost_acc-cost_wd*Inputs!$E$7*$E748-cost_fx*Inputs!$D$7-$F748)+(1-MIN(1,$H$51*$C748))*(1-MIN(1,Inputs!$G$7*$D748)*churn_nonbuyers)*(ic*Inputs!$C$7+fee_wd*Inputs!$E$7*(1-$B748)+fee_fx*Inputs!$D$7-cost_acc-cost_wd*Inputs!$E$7*(1-$B748)-cost_fx*Inputs!$D$7))</f>
        <v>409095.774540441</v>
      </c>
      <c r="I748" s="0" t="n">
        <f aca="false">12*Inputs!$B$8*(MIN(1,$H$52*$C748)*(ic*Inputs!$C$8+pT-cost_acc-cost_wd*Inputs!$E$8-cost_fx*Inputs!$D$8-cost_ins)+(1-MIN(1,$H$52*$C748))*(1-MIN(1,Inputs!$G$8*$D748)*churn_nonbuyers)*(ic*Inputs!$C$8+fee_wd*Inputs!$E$8*(1-$B748)+fee_fx*Inputs!$D$8-cost_acc-cost_wd*Inputs!$E$8*(1-$B748)-cost_fx*Inputs!$D$8))</f>
        <v>182744.23791562</v>
      </c>
      <c r="J748" s="0" t="n">
        <f aca="false">G748+H748+I748-fixed</f>
        <v>110252.302262677</v>
      </c>
      <c r="K748" s="0" t="n">
        <f aca="false">12*Inputs!$B$6*(1-MIN(1,Inputs!$G$6*$D748)*churn_nonbuyers)*(ic*Inputs!$C$6+fee_wd*Inputs!$E$6*(1-$B748)+fee_fx*Inputs!$D$6-cost_acc-cost_wd*Inputs!$E$6*(1-$B748)-cost_fx*Inputs!$D$6)</f>
        <v>167482.883123741</v>
      </c>
      <c r="L748" s="0" t="n">
        <f aca="false">12*Inputs!$B$7*(1-MIN(1,Inputs!$G$7*$D748)*churn_nonbuyers)*(ic*Inputs!$C$7+fee_wd*Inputs!$E$7*(1-$B748)+fee_fx*Inputs!$D$7-cost_acc-cost_wd*Inputs!$E$7*(1-$B748)-cost_fx*Inputs!$D$7)</f>
        <v>366849.188978245</v>
      </c>
      <c r="M748" s="0" t="n">
        <f aca="false">12*Inputs!$B$8*(1-MIN(1,Inputs!$G$8*$D748)*churn_nonbuyers)*(ic*Inputs!$C$8+fee_wd*Inputs!$E$8*(1-$B748)+fee_fx*Inputs!$D$8-cost_acc-cost_wd*Inputs!$E$8*(1-$B748)-cost_fx*Inputs!$D$8)</f>
        <v>122437.82503079</v>
      </c>
      <c r="N748" s="0" t="n">
        <f aca="false">K748+L748+I748-fixed</f>
        <v>17076.3100176055</v>
      </c>
      <c r="O748" s="0" t="n">
        <f aca="false">K748+L748+M748-fixed</f>
        <v>-43230.1028672244</v>
      </c>
      <c r="P748" s="0" t="n">
        <f aca="false">12*Inputs!$B$6*(1-MIN(1,Inputs!$F$6*$D748))*(ic*Inputs!$C$6+flat_fee-cost_acc-cost_wd*Inputs!$E$6*$E748-cost_fx*Inputs!$D$6)+12*Inputs!$B$7*(1-MIN(1,Inputs!$F$7*$D748))*(ic*Inputs!$C$7+flat_fee-cost_acc-cost_wd*Inputs!$E$7*$E748-cost_fx*Inputs!$D$7)+12*Inputs!$B$8*(1-MIN(1,Inputs!$F$8*$D748))*(ic*Inputs!$C$8+flat_fee-cost_acc-cost_wd*Inputs!$E$8*$E748-cost_fx*Inputs!$D$8)-fixed</f>
        <v>109276.31147288</v>
      </c>
    </row>
    <row r="749" customFormat="false" ht="15" hidden="false" customHeight="false" outlineLevel="0" collapsed="false">
      <c r="A749" s="0" t="n">
        <v>684</v>
      </c>
      <c r="B749" s="0" t="n">
        <v>0.276321</v>
      </c>
      <c r="C749" s="0" t="n">
        <v>0.85139</v>
      </c>
      <c r="D749" s="0" t="n">
        <v>0.831434</v>
      </c>
      <c r="E749" s="0" t="n">
        <v>1.240605</v>
      </c>
      <c r="F749" s="0" t="n">
        <v>0.124657</v>
      </c>
      <c r="G749" s="0" t="n">
        <f aca="false">12*Inputs!$B$6*(MIN(1,$H$50*$C749)*(ic*Inputs!$C$6+pS+fee_fx*Inputs!$D$6-cost_acc-cost_wd*Inputs!$E$6*$E749-cost_fx*Inputs!$D$6-$F749)+(1-MIN(1,$H$50*$C749))*(1-MIN(1,Inputs!$G$6*$D749)*churn_nonbuyers)*(ic*Inputs!$C$6+fee_wd*Inputs!$E$6*(1-$B749)+fee_fx*Inputs!$D$6-cost_acc-cost_wd*Inputs!$E$6*(1-$B749)-cost_fx*Inputs!$D$6))</f>
        <v>199930.307558748</v>
      </c>
      <c r="H749" s="0" t="n">
        <f aca="false">12*Inputs!$B$7*(MIN(1,$H$51*$C749)*(ic*Inputs!$C$7+pE+fee_fx*Inputs!$D$7-cost_acc-cost_wd*Inputs!$E$7*$E749-cost_fx*Inputs!$D$7-$F749)+(1-MIN(1,$H$51*$C749))*(1-MIN(1,Inputs!$G$7*$D749)*churn_nonbuyers)*(ic*Inputs!$C$7+fee_wd*Inputs!$E$7*(1-$B749)+fee_fx*Inputs!$D$7-cost_acc-cost_wd*Inputs!$E$7*(1-$B749)-cost_fx*Inputs!$D$7))</f>
        <v>389820.927686565</v>
      </c>
      <c r="I749" s="0" t="n">
        <f aca="false">12*Inputs!$B$8*(MIN(1,$H$52*$C749)*(ic*Inputs!$C$8+pT-cost_acc-cost_wd*Inputs!$E$8-cost_fx*Inputs!$D$8-cost_ins)+(1-MIN(1,$H$52*$C749))*(1-MIN(1,Inputs!$G$8*$D749)*churn_nonbuyers)*(ic*Inputs!$C$8+fee_wd*Inputs!$E$8*(1-$B749)+fee_fx*Inputs!$D$8-cost_acc-cost_wd*Inputs!$E$8*(1-$B749)-cost_fx*Inputs!$D$8))</f>
        <v>175605.816024377</v>
      </c>
      <c r="J749" s="0" t="n">
        <f aca="false">G749+H749+I749-fixed</f>
        <v>65357.0512696909</v>
      </c>
      <c r="K749" s="0" t="n">
        <f aca="false">12*Inputs!$B$6*(1-MIN(1,Inputs!$G$6*$D749)*churn_nonbuyers)*(ic*Inputs!$C$6+fee_wd*Inputs!$E$6*(1-$B749)+fee_fx*Inputs!$D$6-cost_acc-cost_wd*Inputs!$E$6*(1-$B749)-cost_fx*Inputs!$D$6)</f>
        <v>155083.068535061</v>
      </c>
      <c r="L749" s="0" t="n">
        <f aca="false">12*Inputs!$B$7*(1-MIN(1,Inputs!$G$7*$D749)*churn_nonbuyers)*(ic*Inputs!$C$7+fee_wd*Inputs!$E$7*(1-$B749)+fee_fx*Inputs!$D$7-cost_acc-cost_wd*Inputs!$E$7*(1-$B749)-cost_fx*Inputs!$D$7)</f>
        <v>354345.238689037</v>
      </c>
      <c r="M749" s="0" t="n">
        <f aca="false">12*Inputs!$B$8*(1-MIN(1,Inputs!$G$8*$D749)*churn_nonbuyers)*(ic*Inputs!$C$8+fee_wd*Inputs!$E$8*(1-$B749)+fee_fx*Inputs!$D$8-cost_acc-cost_wd*Inputs!$E$8*(1-$B749)-cost_fx*Inputs!$D$8)</f>
        <v>130889.90553695</v>
      </c>
      <c r="N749" s="0" t="n">
        <f aca="false">K749+L749+I749-fixed</f>
        <v>-14965.8767515252</v>
      </c>
      <c r="O749" s="0" t="n">
        <f aca="false">K749+L749+M749-fixed</f>
        <v>-59681.7872389522</v>
      </c>
      <c r="P749" s="0" t="n">
        <f aca="false">12*Inputs!$B$6*(1-MIN(1,Inputs!$F$6*$D749))*(ic*Inputs!$C$6+flat_fee-cost_acc-cost_wd*Inputs!$E$6*$E749-cost_fx*Inputs!$D$6)+12*Inputs!$B$7*(1-MIN(1,Inputs!$F$7*$D749))*(ic*Inputs!$C$7+flat_fee-cost_acc-cost_wd*Inputs!$E$7*$E749-cost_fx*Inputs!$D$7)+12*Inputs!$B$8*(1-MIN(1,Inputs!$F$8*$D749))*(ic*Inputs!$C$8+flat_fee-cost_acc-cost_wd*Inputs!$E$8*$E749-cost_fx*Inputs!$D$8)-fixed</f>
        <v>51855.8498648</v>
      </c>
    </row>
    <row r="750" customFormat="false" ht="15" hidden="false" customHeight="false" outlineLevel="0" collapsed="false">
      <c r="A750" s="0" t="n">
        <v>685</v>
      </c>
      <c r="B750" s="0" t="n">
        <v>0.302742</v>
      </c>
      <c r="C750" s="0" t="n">
        <v>1.003457</v>
      </c>
      <c r="D750" s="0" t="n">
        <v>0.994192</v>
      </c>
      <c r="E750" s="0" t="n">
        <v>1.345561</v>
      </c>
      <c r="F750" s="0" t="n">
        <v>0.243216</v>
      </c>
      <c r="G750" s="0" t="n">
        <f aca="false">12*Inputs!$B$6*(MIN(1,$H$50*$C750)*(ic*Inputs!$C$6+pS+fee_fx*Inputs!$D$6-cost_acc-cost_wd*Inputs!$E$6*$E750-cost_fx*Inputs!$D$6-$F750)+(1-MIN(1,$H$50*$C750))*(1-MIN(1,Inputs!$G$6*$D750)*churn_nonbuyers)*(ic*Inputs!$C$6+fee_wd*Inputs!$E$6*(1-$B750)+fee_fx*Inputs!$D$6-cost_acc-cost_wd*Inputs!$E$6*(1-$B750)-cost_fx*Inputs!$D$6))</f>
        <v>198236.554528052</v>
      </c>
      <c r="H750" s="0" t="n">
        <f aca="false">12*Inputs!$B$7*(MIN(1,$H$51*$C750)*(ic*Inputs!$C$7+pE+fee_fx*Inputs!$D$7-cost_acc-cost_wd*Inputs!$E$7*$E750-cost_fx*Inputs!$D$7-$F750)+(1-MIN(1,$H$51*$C750))*(1-MIN(1,Inputs!$G$7*$D750)*churn_nonbuyers)*(ic*Inputs!$C$7+fee_wd*Inputs!$E$7*(1-$B750)+fee_fx*Inputs!$D$7-cost_acc-cost_wd*Inputs!$E$7*(1-$B750)-cost_fx*Inputs!$D$7))</f>
        <v>373900.121993578</v>
      </c>
      <c r="I750" s="0" t="n">
        <f aca="false">12*Inputs!$B$8*(MIN(1,$H$52*$C750)*(ic*Inputs!$C$8+pT-cost_acc-cost_wd*Inputs!$E$8-cost_fx*Inputs!$D$8-cost_ins)+(1-MIN(1,$H$52*$C750))*(1-MIN(1,Inputs!$G$8*$D750)*churn_nonbuyers)*(ic*Inputs!$C$8+fee_wd*Inputs!$E$8*(1-$B750)+fee_fx*Inputs!$D$8-cost_acc-cost_wd*Inputs!$E$8*(1-$B750)-cost_fx*Inputs!$D$8))</f>
        <v>172861.364638971</v>
      </c>
      <c r="J750" s="0" t="n">
        <f aca="false">G750+H750+I750-fixed</f>
        <v>44998.0411606007</v>
      </c>
      <c r="K750" s="0" t="n">
        <f aca="false">12*Inputs!$B$6*(1-MIN(1,Inputs!$G$6*$D750)*churn_nonbuyers)*(ic*Inputs!$C$6+fee_wd*Inputs!$E$6*(1-$B750)+fee_fx*Inputs!$D$6-cost_acc-cost_wd*Inputs!$E$6*(1-$B750)-cost_fx*Inputs!$D$6)</f>
        <v>150150.779096141</v>
      </c>
      <c r="L750" s="0" t="n">
        <f aca="false">12*Inputs!$B$7*(1-MIN(1,Inputs!$G$7*$D750)*churn_nonbuyers)*(ic*Inputs!$C$7+fee_wd*Inputs!$E$7*(1-$B750)+fee_fx*Inputs!$D$7-cost_acc-cost_wd*Inputs!$E$7*(1-$B750)-cost_fx*Inputs!$D$7)</f>
        <v>348879.655041685</v>
      </c>
      <c r="M750" s="0" t="n">
        <f aca="false">12*Inputs!$B$8*(1-MIN(1,Inputs!$G$8*$D750)*churn_nonbuyers)*(ic*Inputs!$C$8+fee_wd*Inputs!$E$8*(1-$B750)+fee_fx*Inputs!$D$8-cost_acc-cost_wd*Inputs!$E$8*(1-$B750)-cost_fx*Inputs!$D$8)</f>
        <v>94828.4473019904</v>
      </c>
      <c r="N750" s="0" t="n">
        <f aca="false">K750+L750+I750-fixed</f>
        <v>-28108.2012232037</v>
      </c>
      <c r="O750" s="0" t="n">
        <f aca="false">K750+L750+M750-fixed</f>
        <v>-106141.118560184</v>
      </c>
      <c r="P750" s="0" t="n">
        <f aca="false">12*Inputs!$B$6*(1-MIN(1,Inputs!$F$6*$D750))*(ic*Inputs!$C$6+flat_fee-cost_acc-cost_wd*Inputs!$E$6*$E750-cost_fx*Inputs!$D$6)+12*Inputs!$B$7*(1-MIN(1,Inputs!$F$7*$D750))*(ic*Inputs!$C$7+flat_fee-cost_acc-cost_wd*Inputs!$E$7*$E750-cost_fx*Inputs!$D$7)+12*Inputs!$B$8*(1-MIN(1,Inputs!$F$8*$D750))*(ic*Inputs!$C$8+flat_fee-cost_acc-cost_wd*Inputs!$E$8*$E750-cost_fx*Inputs!$D$8)-fixed</f>
        <v>-76016.74256512</v>
      </c>
    </row>
    <row r="751" customFormat="false" ht="15" hidden="false" customHeight="false" outlineLevel="0" collapsed="false">
      <c r="A751" s="0" t="n">
        <v>686</v>
      </c>
      <c r="B751" s="0" t="n">
        <v>0.330788</v>
      </c>
      <c r="C751" s="0" t="n">
        <v>0.984277</v>
      </c>
      <c r="D751" s="0" t="n">
        <v>1.688312</v>
      </c>
      <c r="E751" s="0" t="n">
        <v>1.456915</v>
      </c>
      <c r="F751" s="0" t="n">
        <v>0.099494</v>
      </c>
      <c r="G751" s="0" t="n">
        <f aca="false">12*Inputs!$B$6*(MIN(1,$H$50*$C751)*(ic*Inputs!$C$6+pS+fee_fx*Inputs!$D$6-cost_acc-cost_wd*Inputs!$E$6*$E751-cost_fx*Inputs!$D$6-$F751)+(1-MIN(1,$H$50*$C751))*(1-MIN(1,Inputs!$G$6*$D751)*churn_nonbuyers)*(ic*Inputs!$C$6+fee_wd*Inputs!$E$6*(1-$B751)+fee_fx*Inputs!$D$6-cost_acc-cost_wd*Inputs!$E$6*(1-$B751)-cost_fx*Inputs!$D$6))</f>
        <v>189593.017397117</v>
      </c>
      <c r="H751" s="0" t="n">
        <f aca="false">12*Inputs!$B$7*(MIN(1,$H$51*$C751)*(ic*Inputs!$C$7+pE+fee_fx*Inputs!$D$7-cost_acc-cost_wd*Inputs!$E$7*$E751-cost_fx*Inputs!$D$7-$F751)+(1-MIN(1,$H$51*$C751))*(1-MIN(1,Inputs!$G$7*$D751)*churn_nonbuyers)*(ic*Inputs!$C$7+fee_wd*Inputs!$E$7*(1-$B751)+fee_fx*Inputs!$D$7-cost_acc-cost_wd*Inputs!$E$7*(1-$B751)-cost_fx*Inputs!$D$7))</f>
        <v>362079.207410776</v>
      </c>
      <c r="I751" s="0" t="n">
        <f aca="false">12*Inputs!$B$8*(MIN(1,$H$52*$C751)*(ic*Inputs!$C$8+pT-cost_acc-cost_wd*Inputs!$E$8-cost_fx*Inputs!$D$8-cost_ins)+(1-MIN(1,$H$52*$C751))*(1-MIN(1,Inputs!$G$8*$D751)*churn_nonbuyers)*(ic*Inputs!$C$8+fee_wd*Inputs!$E$8*(1-$B751)+fee_fx*Inputs!$D$8-cost_acc-cost_wd*Inputs!$E$8*(1-$B751)-cost_fx*Inputs!$D$8))</f>
        <v>141877.623888</v>
      </c>
      <c r="J751" s="0" t="n">
        <f aca="false">G751+H751+I751-fixed</f>
        <v>-6450.15130410669</v>
      </c>
      <c r="K751" s="0" t="n">
        <f aca="false">12*Inputs!$B$6*(1-MIN(1,Inputs!$G$6*$D751)*churn_nonbuyers)*(ic*Inputs!$C$6+fee_wd*Inputs!$E$6*(1-$B751)+fee_fx*Inputs!$D$6-cost_acc-cost_wd*Inputs!$E$6*(1-$B751)-cost_fx*Inputs!$D$6)</f>
        <v>140969.351158963</v>
      </c>
      <c r="L751" s="0" t="n">
        <f aca="false">12*Inputs!$B$7*(1-MIN(1,Inputs!$G$7*$D751)*churn_nonbuyers)*(ic*Inputs!$C$7+fee_wd*Inputs!$E$7*(1-$B751)+fee_fx*Inputs!$D$7-cost_acc-cost_wd*Inputs!$E$7*(1-$B751)-cost_fx*Inputs!$D$7)</f>
        <v>337557.310919378</v>
      </c>
      <c r="M751" s="0" t="n">
        <f aca="false">12*Inputs!$B$8*(1-MIN(1,Inputs!$G$8*$D751)*churn_nonbuyers)*(ic*Inputs!$C$8+fee_wd*Inputs!$E$8*(1-$B751)+fee_fx*Inputs!$D$8-cost_acc-cost_wd*Inputs!$E$8*(1-$B751)-cost_fx*Inputs!$D$8)</f>
        <v>0</v>
      </c>
      <c r="N751" s="0" t="n">
        <f aca="false">K751+L751+I751-fixed</f>
        <v>-79595.714033659</v>
      </c>
      <c r="O751" s="0" t="n">
        <f aca="false">K751+L751+M751-fixed</f>
        <v>-221473.337921659</v>
      </c>
      <c r="P751" s="0" t="n">
        <f aca="false">12*Inputs!$B$6*(1-MIN(1,Inputs!$F$6*$D751))*(ic*Inputs!$C$6+flat_fee-cost_acc-cost_wd*Inputs!$E$6*$E751-cost_fx*Inputs!$D$6)+12*Inputs!$B$7*(1-MIN(1,Inputs!$F$7*$D751))*(ic*Inputs!$C$7+flat_fee-cost_acc-cost_wd*Inputs!$E$7*$E751-cost_fx*Inputs!$D$7)+12*Inputs!$B$8*(1-MIN(1,Inputs!$F$8*$D751))*(ic*Inputs!$C$8+flat_fee-cost_acc-cost_wd*Inputs!$E$8*$E751-cost_fx*Inputs!$D$8)-fixed</f>
        <v>-439593.6709408</v>
      </c>
    </row>
    <row r="752" customFormat="false" ht="15" hidden="false" customHeight="false" outlineLevel="0" collapsed="false">
      <c r="A752" s="0" t="n">
        <v>687</v>
      </c>
      <c r="B752" s="0" t="n">
        <v>0.117379</v>
      </c>
      <c r="C752" s="0" t="n">
        <v>0.942253</v>
      </c>
      <c r="D752" s="0" t="n">
        <v>1.20825</v>
      </c>
      <c r="E752" s="0" t="n">
        <v>1.170635</v>
      </c>
      <c r="F752" s="0" t="n">
        <v>0.37115</v>
      </c>
      <c r="G752" s="0" t="n">
        <f aca="false">12*Inputs!$B$6*(MIN(1,$H$50*$C752)*(ic*Inputs!$C$6+pS+fee_fx*Inputs!$D$6-cost_acc-cost_wd*Inputs!$E$6*$E752-cost_fx*Inputs!$D$6-$F752)+(1-MIN(1,$H$50*$C752))*(1-MIN(1,Inputs!$G$6*$D752)*churn_nonbuyers)*(ic*Inputs!$C$6+fee_wd*Inputs!$E$6*(1-$B752)+fee_fx*Inputs!$D$6-cost_acc-cost_wd*Inputs!$E$6*(1-$B752)-cost_fx*Inputs!$D$6))</f>
        <v>217949.39763339</v>
      </c>
      <c r="H752" s="0" t="n">
        <f aca="false">12*Inputs!$B$7*(MIN(1,$H$51*$C752)*(ic*Inputs!$C$7+pE+fee_fx*Inputs!$D$7-cost_acc-cost_wd*Inputs!$E$7*$E752-cost_fx*Inputs!$D$7-$F752)+(1-MIN(1,$H$51*$C752))*(1-MIN(1,Inputs!$G$7*$D752)*churn_nonbuyers)*(ic*Inputs!$C$7+fee_wd*Inputs!$E$7*(1-$B752)+fee_fx*Inputs!$D$7-cost_acc-cost_wd*Inputs!$E$7*(1-$B752)-cost_fx*Inputs!$D$7))</f>
        <v>399008.512811485</v>
      </c>
      <c r="I752" s="0" t="n">
        <f aca="false">12*Inputs!$B$8*(MIN(1,$H$52*$C752)*(ic*Inputs!$C$8+pT-cost_acc-cost_wd*Inputs!$E$8-cost_fx*Inputs!$D$8-cost_ins)+(1-MIN(1,$H$52*$C752))*(1-MIN(1,Inputs!$G$8*$D752)*churn_nonbuyers)*(ic*Inputs!$C$8+fee_wd*Inputs!$E$8*(1-$B752)+fee_fx*Inputs!$D$8-cost_acc-cost_wd*Inputs!$E$8*(1-$B752)-cost_fx*Inputs!$D$8))</f>
        <v>152660.873631332</v>
      </c>
      <c r="J752" s="0" t="n">
        <f aca="false">G752+H752+I752-fixed</f>
        <v>69618.7840762069</v>
      </c>
      <c r="K752" s="0" t="n">
        <f aca="false">12*Inputs!$B$6*(1-MIN(1,Inputs!$G$6*$D752)*churn_nonbuyers)*(ic*Inputs!$C$6+fee_wd*Inputs!$E$6*(1-$B752)+fee_fx*Inputs!$D$6-cost_acc-cost_wd*Inputs!$E$6*(1-$B752)-cost_fx*Inputs!$D$6)</f>
        <v>173539.3908726</v>
      </c>
      <c r="L752" s="0" t="n">
        <f aca="false">12*Inputs!$B$7*(1-MIN(1,Inputs!$G$7*$D752)*churn_nonbuyers)*(ic*Inputs!$C$7+fee_wd*Inputs!$E$7*(1-$B752)+fee_fx*Inputs!$D$7-cost_acc-cost_wd*Inputs!$E$7*(1-$B752)-cost_fx*Inputs!$D$7)</f>
        <v>372295.10812356</v>
      </c>
      <c r="M752" s="0" t="n">
        <f aca="false">12*Inputs!$B$8*(1-MIN(1,Inputs!$G$8*$D752)*churn_nonbuyers)*(ic*Inputs!$C$8+fee_wd*Inputs!$E$8*(1-$B752)+fee_fx*Inputs!$D$8-cost_acc-cost_wd*Inputs!$E$8*(1-$B752)-cost_fx*Inputs!$D$8)</f>
        <v>49470.1067388</v>
      </c>
      <c r="N752" s="0" t="n">
        <f aca="false">K752+L752+I752-fixed</f>
        <v>-1504.62737250794</v>
      </c>
      <c r="O752" s="0" t="n">
        <f aca="false">K752+L752+M752-fixed</f>
        <v>-104695.39426504</v>
      </c>
      <c r="P752" s="0" t="n">
        <f aca="false">12*Inputs!$B$6*(1-MIN(1,Inputs!$F$6*$D752))*(ic*Inputs!$C$6+flat_fee-cost_acc-cost_wd*Inputs!$E$6*$E752-cost_fx*Inputs!$D$6)+12*Inputs!$B$7*(1-MIN(1,Inputs!$F$7*$D752))*(ic*Inputs!$C$7+flat_fee-cost_acc-cost_wd*Inputs!$E$7*$E752-cost_fx*Inputs!$D$7)+12*Inputs!$B$8*(1-MIN(1,Inputs!$F$8*$D752))*(ic*Inputs!$C$8+flat_fee-cost_acc-cost_wd*Inputs!$E$8*$E752-cost_fx*Inputs!$D$8)-fixed</f>
        <v>-112151.9887</v>
      </c>
    </row>
    <row r="753" customFormat="false" ht="15" hidden="false" customHeight="false" outlineLevel="0" collapsed="false">
      <c r="A753" s="0" t="n">
        <v>688</v>
      </c>
      <c r="B753" s="0" t="n">
        <v>0.258295</v>
      </c>
      <c r="C753" s="0" t="n">
        <v>1.075505</v>
      </c>
      <c r="D753" s="0" t="n">
        <v>1.570723</v>
      </c>
      <c r="E753" s="0" t="n">
        <v>1.275089</v>
      </c>
      <c r="F753" s="0" t="n">
        <v>0.12444</v>
      </c>
      <c r="G753" s="0" t="n">
        <f aca="false">12*Inputs!$B$6*(MIN(1,$H$50*$C753)*(ic*Inputs!$C$6+pS+fee_fx*Inputs!$D$6-cost_acc-cost_wd*Inputs!$E$6*$E753-cost_fx*Inputs!$D$6-$F753)+(1-MIN(1,$H$50*$C753))*(1-MIN(1,Inputs!$G$6*$D753)*churn_nonbuyers)*(ic*Inputs!$C$6+fee_wd*Inputs!$E$6*(1-$B753)+fee_fx*Inputs!$D$6-cost_acc-cost_wd*Inputs!$E$6*(1-$B753)-cost_fx*Inputs!$D$6))</f>
        <v>207606.014555238</v>
      </c>
      <c r="H753" s="0" t="n">
        <f aca="false">12*Inputs!$B$7*(MIN(1,$H$51*$C753)*(ic*Inputs!$C$7+pE+fee_fx*Inputs!$D$7-cost_acc-cost_wd*Inputs!$E$7*$E753-cost_fx*Inputs!$D$7-$F753)+(1-MIN(1,$H$51*$C753))*(1-MIN(1,Inputs!$G$7*$D753)*churn_nonbuyers)*(ic*Inputs!$C$7+fee_wd*Inputs!$E$7*(1-$B753)+fee_fx*Inputs!$D$7-cost_acc-cost_wd*Inputs!$E$7*(1-$B753)-cost_fx*Inputs!$D$7))</f>
        <v>391717.095578418</v>
      </c>
      <c r="I753" s="0" t="n">
        <f aca="false">12*Inputs!$B$8*(MIN(1,$H$52*$C753)*(ic*Inputs!$C$8+pT-cost_acc-cost_wd*Inputs!$E$8-cost_fx*Inputs!$D$8-cost_ins)+(1-MIN(1,$H$52*$C753))*(1-MIN(1,Inputs!$G$8*$D753)*churn_nonbuyers)*(ic*Inputs!$C$8+fee_wd*Inputs!$E$8*(1-$B753)+fee_fx*Inputs!$D$8-cost_acc-cost_wd*Inputs!$E$8*(1-$B753)-cost_fx*Inputs!$D$8))</f>
        <v>155027.59272</v>
      </c>
      <c r="J753" s="0" t="n">
        <f aca="false">G753+H753+I753-fixed</f>
        <v>54350.7028536566</v>
      </c>
      <c r="K753" s="0" t="n">
        <f aca="false">12*Inputs!$B$6*(1-MIN(1,Inputs!$G$6*$D753)*churn_nonbuyers)*(ic*Inputs!$C$6+fee_wd*Inputs!$E$6*(1-$B753)+fee_fx*Inputs!$D$6-cost_acc-cost_wd*Inputs!$E$6*(1-$B753)-cost_fx*Inputs!$D$6)</f>
        <v>151493.743420452</v>
      </c>
      <c r="L753" s="0" t="n">
        <f aca="false">12*Inputs!$B$7*(1-MIN(1,Inputs!$G$7*$D753)*churn_nonbuyers)*(ic*Inputs!$C$7+fee_wd*Inputs!$E$7*(1-$B753)+fee_fx*Inputs!$D$7-cost_acc-cost_wd*Inputs!$E$7*(1-$B753)-cost_fx*Inputs!$D$7)</f>
        <v>348758.721348271</v>
      </c>
      <c r="M753" s="0" t="n">
        <f aca="false">12*Inputs!$B$8*(1-MIN(1,Inputs!$G$8*$D753)*churn_nonbuyers)*(ic*Inputs!$C$8+fee_wd*Inputs!$E$8*(1-$B753)+fee_fx*Inputs!$D$8-cost_acc-cost_wd*Inputs!$E$8*(1-$B753)-cost_fx*Inputs!$D$8)</f>
        <v>0</v>
      </c>
      <c r="N753" s="0" t="n">
        <f aca="false">K753+L753+I753-fixed</f>
        <v>-44719.9425112767</v>
      </c>
      <c r="O753" s="0" t="n">
        <f aca="false">K753+L753+M753-fixed</f>
        <v>-199747.535231277</v>
      </c>
      <c r="P753" s="0" t="n">
        <f aca="false">12*Inputs!$B$6*(1-MIN(1,Inputs!$F$6*$D753))*(ic*Inputs!$C$6+flat_fee-cost_acc-cost_wd*Inputs!$E$6*$E753-cost_fx*Inputs!$D$6)+12*Inputs!$B$7*(1-MIN(1,Inputs!$F$7*$D753))*(ic*Inputs!$C$7+flat_fee-cost_acc-cost_wd*Inputs!$E$7*$E753-cost_fx*Inputs!$D$7)+12*Inputs!$B$8*(1-MIN(1,Inputs!$F$8*$D753))*(ic*Inputs!$C$8+flat_fee-cost_acc-cost_wd*Inputs!$E$8*$E753-cost_fx*Inputs!$D$8)-fixed</f>
        <v>-332533.21930072</v>
      </c>
    </row>
    <row r="754" customFormat="false" ht="15" hidden="false" customHeight="false" outlineLevel="0" collapsed="false">
      <c r="A754" s="0" t="n">
        <v>689</v>
      </c>
      <c r="B754" s="0" t="n">
        <v>0.403871</v>
      </c>
      <c r="C754" s="0" t="n">
        <v>1.00639</v>
      </c>
      <c r="D754" s="0" t="n">
        <v>1.241596</v>
      </c>
      <c r="E754" s="0" t="n">
        <v>1.253078</v>
      </c>
      <c r="F754" s="0" t="n">
        <v>0.0684</v>
      </c>
      <c r="G754" s="0" t="n">
        <f aca="false">12*Inputs!$B$6*(MIN(1,$H$50*$C754)*(ic*Inputs!$C$6+pS+fee_fx*Inputs!$D$6-cost_acc-cost_wd*Inputs!$E$6*$E754-cost_fx*Inputs!$D$6-$F754)+(1-MIN(1,$H$50*$C754))*(1-MIN(1,Inputs!$G$6*$D754)*churn_nonbuyers)*(ic*Inputs!$C$6+fee_wd*Inputs!$E$6*(1-$B754)+fee_fx*Inputs!$D$6-cost_acc-cost_wd*Inputs!$E$6*(1-$B754)-cost_fx*Inputs!$D$6))</f>
        <v>190218.965490455</v>
      </c>
      <c r="H754" s="0" t="n">
        <f aca="false">12*Inputs!$B$7*(MIN(1,$H$51*$C754)*(ic*Inputs!$C$7+pE+fee_fx*Inputs!$D$7-cost_acc-cost_wd*Inputs!$E$7*$E754-cost_fx*Inputs!$D$7-$F754)+(1-MIN(1,$H$51*$C754))*(1-MIN(1,Inputs!$G$7*$D754)*churn_nonbuyers)*(ic*Inputs!$C$7+fee_wd*Inputs!$E$7*(1-$B754)+fee_fx*Inputs!$D$7-cost_acc-cost_wd*Inputs!$E$7*(1-$B754)-cost_fx*Inputs!$D$7))</f>
        <v>384858.267655731</v>
      </c>
      <c r="I754" s="0" t="n">
        <f aca="false">12*Inputs!$B$8*(MIN(1,$H$52*$C754)*(ic*Inputs!$C$8+pT-cost_acc-cost_wd*Inputs!$E$8-cost_fx*Inputs!$D$8-cost_ins)+(1-MIN(1,$H$52*$C754))*(1-MIN(1,Inputs!$G$8*$D754)*churn_nonbuyers)*(ic*Inputs!$C$8+fee_wd*Inputs!$E$8*(1-$B754)+fee_fx*Inputs!$D$8-cost_acc-cost_wd*Inputs!$E$8*(1-$B754)-cost_fx*Inputs!$D$8))</f>
        <v>156940.205277392</v>
      </c>
      <c r="J754" s="0" t="n">
        <f aca="false">G754+H754+I754-fixed</f>
        <v>32017.4384235778</v>
      </c>
      <c r="K754" s="0" t="n">
        <f aca="false">12*Inputs!$B$6*(1-MIN(1,Inputs!$G$6*$D754)*churn_nonbuyers)*(ic*Inputs!$C$6+fee_wd*Inputs!$E$6*(1-$B754)+fee_fx*Inputs!$D$6-cost_acc-cost_wd*Inputs!$E$6*(1-$B754)-cost_fx*Inputs!$D$6)</f>
        <v>134537.689570435</v>
      </c>
      <c r="L754" s="0" t="n">
        <f aca="false">12*Inputs!$B$7*(1-MIN(1,Inputs!$G$7*$D754)*churn_nonbuyers)*(ic*Inputs!$C$7+fee_wd*Inputs!$E$7*(1-$B754)+fee_fx*Inputs!$D$7-cost_acc-cost_wd*Inputs!$E$7*(1-$B754)-cost_fx*Inputs!$D$7)</f>
        <v>332190.471534261</v>
      </c>
      <c r="M754" s="0" t="n">
        <f aca="false">12*Inputs!$B$8*(1-MIN(1,Inputs!$G$8*$D754)*churn_nonbuyers)*(ic*Inputs!$C$8+fee_wd*Inputs!$E$8*(1-$B754)+fee_fx*Inputs!$D$8-cost_acc-cost_wd*Inputs!$E$8*(1-$B754)-cost_fx*Inputs!$D$8)</f>
        <v>40182.8770886976</v>
      </c>
      <c r="N754" s="0" t="n">
        <f aca="false">K754+L754+I754-fixed</f>
        <v>-76331.6336179122</v>
      </c>
      <c r="O754" s="0" t="n">
        <f aca="false">K754+L754+M754-fixed</f>
        <v>-193088.961806606</v>
      </c>
      <c r="P754" s="0" t="n">
        <f aca="false">12*Inputs!$B$6*(1-MIN(1,Inputs!$F$6*$D754))*(ic*Inputs!$C$6+flat_fee-cost_acc-cost_wd*Inputs!$E$6*$E754-cost_fx*Inputs!$D$6)+12*Inputs!$B$7*(1-MIN(1,Inputs!$F$7*$D754))*(ic*Inputs!$C$7+flat_fee-cost_acc-cost_wd*Inputs!$E$7*$E754-cost_fx*Inputs!$D$7)+12*Inputs!$B$8*(1-MIN(1,Inputs!$F$8*$D754))*(ic*Inputs!$C$8+flat_fee-cost_acc-cost_wd*Inputs!$E$8*$E754-cost_fx*Inputs!$D$8)-fixed</f>
        <v>-160426.21329088</v>
      </c>
    </row>
    <row r="755" customFormat="false" ht="15" hidden="false" customHeight="false" outlineLevel="0" collapsed="false">
      <c r="A755" s="0" t="n">
        <v>690</v>
      </c>
      <c r="B755" s="0" t="n">
        <v>0.107904</v>
      </c>
      <c r="C755" s="0" t="n">
        <v>0.949211</v>
      </c>
      <c r="D755" s="0" t="n">
        <v>1.219117</v>
      </c>
      <c r="E755" s="0" t="n">
        <v>1.192943</v>
      </c>
      <c r="F755" s="0" t="n">
        <v>0.328075</v>
      </c>
      <c r="G755" s="0" t="n">
        <f aca="false">12*Inputs!$B$6*(MIN(1,$H$50*$C755)*(ic*Inputs!$C$6+pS+fee_fx*Inputs!$D$6-cost_acc-cost_wd*Inputs!$E$6*$E755-cost_fx*Inputs!$D$6-$F755)+(1-MIN(1,$H$50*$C755))*(1-MIN(1,Inputs!$G$6*$D755)*churn_nonbuyers)*(ic*Inputs!$C$6+fee_wd*Inputs!$E$6*(1-$B755)+fee_fx*Inputs!$D$6-cost_acc-cost_wd*Inputs!$E$6*(1-$B755)-cost_fx*Inputs!$D$6))</f>
        <v>219822.715155599</v>
      </c>
      <c r="H755" s="0" t="n">
        <f aca="false">12*Inputs!$B$7*(MIN(1,$H$51*$C755)*(ic*Inputs!$C$7+pE+fee_fx*Inputs!$D$7-cost_acc-cost_wd*Inputs!$E$7*$E755-cost_fx*Inputs!$D$7-$F755)+(1-MIN(1,$H$51*$C755))*(1-MIN(1,Inputs!$G$7*$D755)*churn_nonbuyers)*(ic*Inputs!$C$7+fee_wd*Inputs!$E$7*(1-$B755)+fee_fx*Inputs!$D$7-cost_acc-cost_wd*Inputs!$E$7*(1-$B755)-cost_fx*Inputs!$D$7))</f>
        <v>399858.806277627</v>
      </c>
      <c r="I755" s="0" t="n">
        <f aca="false">12*Inputs!$B$8*(MIN(1,$H$52*$C755)*(ic*Inputs!$C$8+pT-cost_acc-cost_wd*Inputs!$E$8-cost_fx*Inputs!$D$8-cost_ins)+(1-MIN(1,$H$52*$C755))*(1-MIN(1,Inputs!$G$8*$D755)*churn_nonbuyers)*(ic*Inputs!$C$8+fee_wd*Inputs!$E$8*(1-$B755)+fee_fx*Inputs!$D$8-cost_acc-cost_wd*Inputs!$E$8*(1-$B755)-cost_fx*Inputs!$D$8))</f>
        <v>152626.494922556</v>
      </c>
      <c r="J755" s="0" t="n">
        <f aca="false">G755+H755+I755-fixed</f>
        <v>72308.0163557822</v>
      </c>
      <c r="K755" s="0" t="n">
        <f aca="false">12*Inputs!$B$6*(1-MIN(1,Inputs!$G$6*$D755)*churn_nonbuyers)*(ic*Inputs!$C$6+fee_wd*Inputs!$E$6*(1-$B755)+fee_fx*Inputs!$D$6-cost_acc-cost_wd*Inputs!$E$6*(1-$B755)-cost_fx*Inputs!$D$6)</f>
        <v>174720.26736553</v>
      </c>
      <c r="L755" s="0" t="n">
        <f aca="false">12*Inputs!$B$7*(1-MIN(1,Inputs!$G$7*$D755)*churn_nonbuyers)*(ic*Inputs!$C$7+fee_wd*Inputs!$E$7*(1-$B755)+fee_fx*Inputs!$D$7-cost_acc-cost_wd*Inputs!$E$7*(1-$B755)-cost_fx*Inputs!$D$7)</f>
        <v>373483.670403318</v>
      </c>
      <c r="M755" s="0" t="n">
        <f aca="false">12*Inputs!$B$8*(1-MIN(1,Inputs!$G$8*$D755)*churn_nonbuyers)*(ic*Inputs!$C$8+fee_wd*Inputs!$E$8*(1-$B755)+fee_fx*Inputs!$D$8-cost_acc-cost_wd*Inputs!$E$8*(1-$B755)-cost_fx*Inputs!$D$8)</f>
        <v>47096.7552258048</v>
      </c>
      <c r="N755" s="0" t="n">
        <f aca="false">K755+L755+I755-fixed</f>
        <v>830.432691403315</v>
      </c>
      <c r="O755" s="0" t="n">
        <f aca="false">K755+L755+M755-fixed</f>
        <v>-104699.307005348</v>
      </c>
      <c r="P755" s="0" t="n">
        <f aca="false">12*Inputs!$B$6*(1-MIN(1,Inputs!$F$6*$D755))*(ic*Inputs!$C$6+flat_fee-cost_acc-cost_wd*Inputs!$E$6*$E755-cost_fx*Inputs!$D$6)+12*Inputs!$B$7*(1-MIN(1,Inputs!$F$7*$D755))*(ic*Inputs!$C$7+flat_fee-cost_acc-cost_wd*Inputs!$E$7*$E755-cost_fx*Inputs!$D$7)+12*Inputs!$B$8*(1-MIN(1,Inputs!$F$8*$D755))*(ic*Inputs!$C$8+flat_fee-cost_acc-cost_wd*Inputs!$E$8*$E755-cost_fx*Inputs!$D$8)-fixed</f>
        <v>-126299.08565656</v>
      </c>
    </row>
    <row r="756" customFormat="false" ht="15" hidden="false" customHeight="false" outlineLevel="0" collapsed="false">
      <c r="A756" s="0" t="n">
        <v>691</v>
      </c>
      <c r="B756" s="0" t="n">
        <v>0.517672</v>
      </c>
      <c r="C756" s="0" t="n">
        <v>0.994147</v>
      </c>
      <c r="D756" s="0" t="n">
        <v>0.801659</v>
      </c>
      <c r="E756" s="0" t="n">
        <v>1.209107</v>
      </c>
      <c r="F756" s="0" t="n">
        <v>0.439116</v>
      </c>
      <c r="G756" s="0" t="n">
        <f aca="false">12*Inputs!$B$6*(MIN(1,$H$50*$C756)*(ic*Inputs!$C$6+pS+fee_fx*Inputs!$D$6-cost_acc-cost_wd*Inputs!$E$6*$E756-cost_fx*Inputs!$D$6-$F756)+(1-MIN(1,$H$50*$C756))*(1-MIN(1,Inputs!$G$6*$D756)*churn_nonbuyers)*(ic*Inputs!$C$6+fee_wd*Inputs!$E$6*(1-$B756)+fee_fx*Inputs!$D$6-cost_acc-cost_wd*Inputs!$E$6*(1-$B756)-cost_fx*Inputs!$D$6))</f>
        <v>170482.3680439</v>
      </c>
      <c r="H756" s="0" t="n">
        <f aca="false">12*Inputs!$B$7*(MIN(1,$H$51*$C756)*(ic*Inputs!$C$7+pE+fee_fx*Inputs!$D$7-cost_acc-cost_wd*Inputs!$E$7*$E756-cost_fx*Inputs!$D$7-$F756)+(1-MIN(1,$H$51*$C756))*(1-MIN(1,Inputs!$G$7*$D756)*churn_nonbuyers)*(ic*Inputs!$C$7+fee_wd*Inputs!$E$7*(1-$B756)+fee_fx*Inputs!$D$7-cost_acc-cost_wd*Inputs!$E$7*(1-$B756)-cost_fx*Inputs!$D$7))</f>
        <v>361134.724898736</v>
      </c>
      <c r="I756" s="0" t="n">
        <f aca="false">12*Inputs!$B$8*(MIN(1,$H$52*$C756)*(ic*Inputs!$C$8+pT-cost_acc-cost_wd*Inputs!$E$8-cost_fx*Inputs!$D$8-cost_ins)+(1-MIN(1,$H$52*$C756))*(1-MIN(1,Inputs!$G$8*$D756)*churn_nonbuyers)*(ic*Inputs!$C$8+fee_wd*Inputs!$E$8*(1-$B756)+fee_fx*Inputs!$D$8-cost_acc-cost_wd*Inputs!$E$8*(1-$B756)-cost_fx*Inputs!$D$8))</f>
        <v>183542.27755825</v>
      </c>
      <c r="J756" s="0" t="n">
        <f aca="false">G756+H756+I756-fixed</f>
        <v>15159.3705008859</v>
      </c>
      <c r="K756" s="0" t="n">
        <f aca="false">12*Inputs!$B$6*(1-MIN(1,Inputs!$G$6*$D756)*churn_nonbuyers)*(ic*Inputs!$C$6+fee_wd*Inputs!$E$6*(1-$B756)+fee_fx*Inputs!$D$6-cost_acc-cost_wd*Inputs!$E$6*(1-$B756)-cost_fx*Inputs!$D$6)</f>
        <v>121962.483488506</v>
      </c>
      <c r="L756" s="0" t="n">
        <f aca="false">12*Inputs!$B$7*(1-MIN(1,Inputs!$G$7*$D756)*churn_nonbuyers)*(ic*Inputs!$C$7+fee_wd*Inputs!$E$7*(1-$B756)+fee_fx*Inputs!$D$7-cost_acc-cost_wd*Inputs!$E$7*(1-$B756)-cost_fx*Inputs!$D$7)</f>
        <v>320751.149261103</v>
      </c>
      <c r="M756" s="0" t="n">
        <f aca="false">12*Inputs!$B$8*(1-MIN(1,Inputs!$G$8*$D756)*churn_nonbuyers)*(ic*Inputs!$C$8+fee_wd*Inputs!$E$8*(1-$B756)+fee_fx*Inputs!$D$8-cost_acc-cost_wd*Inputs!$E$8*(1-$B756)-cost_fx*Inputs!$D$8)</f>
        <v>132332.575319693</v>
      </c>
      <c r="N756" s="0" t="n">
        <f aca="false">K756+L756+I756-fixed</f>
        <v>-73744.0896921409</v>
      </c>
      <c r="O756" s="0" t="n">
        <f aca="false">K756+L756+M756-fixed</f>
        <v>-124953.791930698</v>
      </c>
      <c r="P756" s="0" t="n">
        <f aca="false">12*Inputs!$B$6*(1-MIN(1,Inputs!$F$6*$D756))*(ic*Inputs!$C$6+flat_fee-cost_acc-cost_wd*Inputs!$E$6*$E756-cost_fx*Inputs!$D$6)+12*Inputs!$B$7*(1-MIN(1,Inputs!$F$7*$D756))*(ic*Inputs!$C$7+flat_fee-cost_acc-cost_wd*Inputs!$E$7*$E756-cost_fx*Inputs!$D$7)+12*Inputs!$B$8*(1-MIN(1,Inputs!$F$8*$D756))*(ic*Inputs!$C$8+flat_fee-cost_acc-cost_wd*Inputs!$E$8*$E756-cost_fx*Inputs!$D$8)-fixed</f>
        <v>82033.94149112</v>
      </c>
    </row>
    <row r="757" customFormat="false" ht="15" hidden="false" customHeight="false" outlineLevel="0" collapsed="false">
      <c r="A757" s="0" t="n">
        <v>692</v>
      </c>
      <c r="B757" s="0" t="n">
        <v>0.156852</v>
      </c>
      <c r="C757" s="0" t="n">
        <v>0.877235</v>
      </c>
      <c r="D757" s="0" t="n">
        <v>1.592112</v>
      </c>
      <c r="E757" s="0" t="n">
        <v>1.016407</v>
      </c>
      <c r="F757" s="0" t="n">
        <v>0.103226</v>
      </c>
      <c r="G757" s="0" t="n">
        <f aca="false">12*Inputs!$B$6*(MIN(1,$H$50*$C757)*(ic*Inputs!$C$6+pS+fee_fx*Inputs!$D$6-cost_acc-cost_wd*Inputs!$E$6*$E757-cost_fx*Inputs!$D$6-$F757)+(1-MIN(1,$H$50*$C757))*(1-MIN(1,Inputs!$G$6*$D757)*churn_nonbuyers)*(ic*Inputs!$C$6+fee_wd*Inputs!$E$6*(1-$B757)+fee_fx*Inputs!$D$6-cost_acc-cost_wd*Inputs!$E$6*(1-$B757)-cost_fx*Inputs!$D$6))</f>
        <v>215256.696226819</v>
      </c>
      <c r="H757" s="0" t="n">
        <f aca="false">12*Inputs!$B$7*(MIN(1,$H$51*$C757)*(ic*Inputs!$C$7+pE+fee_fx*Inputs!$D$7-cost_acc-cost_wd*Inputs!$E$7*$E757-cost_fx*Inputs!$D$7-$F757)+(1-MIN(1,$H$51*$C757))*(1-MIN(1,Inputs!$G$7*$D757)*churn_nonbuyers)*(ic*Inputs!$C$7+fee_wd*Inputs!$E$7*(1-$B757)+fee_fx*Inputs!$D$7-cost_acc-cost_wd*Inputs!$E$7*(1-$B757)-cost_fx*Inputs!$D$7))</f>
        <v>419888.026133784</v>
      </c>
      <c r="I757" s="0" t="n">
        <f aca="false">12*Inputs!$B$8*(MIN(1,$H$52*$C757)*(ic*Inputs!$C$8+pT-cost_acc-cost_wd*Inputs!$E$8-cost_fx*Inputs!$D$8-cost_ins)+(1-MIN(1,$H$52*$C757))*(1-MIN(1,Inputs!$G$8*$D757)*churn_nonbuyers)*(ic*Inputs!$C$8+fee_wd*Inputs!$E$8*(1-$B757)+fee_fx*Inputs!$D$8-cost_acc-cost_wd*Inputs!$E$8*(1-$B757)-cost_fx*Inputs!$D$8))</f>
        <v>126448.16184</v>
      </c>
      <c r="J757" s="0" t="n">
        <f aca="false">G757+H757+I757-fixed</f>
        <v>61592.8842006039</v>
      </c>
      <c r="K757" s="0" t="n">
        <f aca="false">12*Inputs!$B$6*(1-MIN(1,Inputs!$G$6*$D757)*churn_nonbuyers)*(ic*Inputs!$C$6+fee_wd*Inputs!$E$6*(1-$B757)+fee_fx*Inputs!$D$6-cost_acc-cost_wd*Inputs!$E$6*(1-$B757)-cost_fx*Inputs!$D$6)</f>
        <v>164762.849890253</v>
      </c>
      <c r="L757" s="0" t="n">
        <f aca="false">12*Inputs!$B$7*(1-MIN(1,Inputs!$G$7*$D757)*churn_nonbuyers)*(ic*Inputs!$C$7+fee_wd*Inputs!$E$7*(1-$B757)+fee_fx*Inputs!$D$7-cost_acc-cost_wd*Inputs!$E$7*(1-$B757)-cost_fx*Inputs!$D$7)</f>
        <v>362433.941358152</v>
      </c>
      <c r="M757" s="0" t="n">
        <f aca="false">12*Inputs!$B$8*(1-MIN(1,Inputs!$G$8*$D757)*churn_nonbuyers)*(ic*Inputs!$C$8+fee_wd*Inputs!$E$8*(1-$B757)+fee_fx*Inputs!$D$8-cost_acc-cost_wd*Inputs!$E$8*(1-$B757)-cost_fx*Inputs!$D$8)</f>
        <v>0</v>
      </c>
      <c r="N757" s="0" t="n">
        <f aca="false">K757+L757+I757-fixed</f>
        <v>-46355.0469115956</v>
      </c>
      <c r="O757" s="0" t="n">
        <f aca="false">K757+L757+M757-fixed</f>
        <v>-172803.208751596</v>
      </c>
      <c r="P757" s="0" t="n">
        <f aca="false">12*Inputs!$B$6*(1-MIN(1,Inputs!$F$6*$D757))*(ic*Inputs!$C$6+flat_fee-cost_acc-cost_wd*Inputs!$E$6*$E757-cost_fx*Inputs!$D$6)+12*Inputs!$B$7*(1-MIN(1,Inputs!$F$7*$D757))*(ic*Inputs!$C$7+flat_fee-cost_acc-cost_wd*Inputs!$E$7*$E757-cost_fx*Inputs!$D$7)+12*Inputs!$B$8*(1-MIN(1,Inputs!$F$8*$D757))*(ic*Inputs!$C$8+flat_fee-cost_acc-cost_wd*Inputs!$E$8*$E757-cost_fx*Inputs!$D$8)-fixed</f>
        <v>-268192.81235584</v>
      </c>
    </row>
    <row r="758" customFormat="false" ht="15" hidden="false" customHeight="false" outlineLevel="0" collapsed="false">
      <c r="A758" s="0" t="n">
        <v>693</v>
      </c>
      <c r="B758" s="0" t="n">
        <v>0.4349</v>
      </c>
      <c r="C758" s="0" t="n">
        <v>1.066689</v>
      </c>
      <c r="D758" s="0" t="n">
        <v>0.758532</v>
      </c>
      <c r="E758" s="0" t="n">
        <v>1.113789</v>
      </c>
      <c r="F758" s="0" t="n">
        <v>0.345765</v>
      </c>
      <c r="G758" s="0" t="n">
        <f aca="false">12*Inputs!$B$6*(MIN(1,$H$50*$C758)*(ic*Inputs!$C$6+pS+fee_fx*Inputs!$D$6-cost_acc-cost_wd*Inputs!$E$6*$E758-cost_fx*Inputs!$D$6-$F758)+(1-MIN(1,$H$50*$C758))*(1-MIN(1,Inputs!$G$6*$D758)*churn_nonbuyers)*(ic*Inputs!$C$6+fee_wd*Inputs!$E$6*(1-$B758)+fee_fx*Inputs!$D$6-cost_acc-cost_wd*Inputs!$E$6*(1-$B758)-cost_fx*Inputs!$D$6))</f>
        <v>189398.808904414</v>
      </c>
      <c r="H758" s="0" t="n">
        <f aca="false">12*Inputs!$B$7*(MIN(1,$H$51*$C758)*(ic*Inputs!$C$7+pE+fee_fx*Inputs!$D$7-cost_acc-cost_wd*Inputs!$E$7*$E758-cost_fx*Inputs!$D$7-$F758)+(1-MIN(1,$H$51*$C758))*(1-MIN(1,Inputs!$G$7*$D758)*churn_nonbuyers)*(ic*Inputs!$C$7+fee_wd*Inputs!$E$7*(1-$B758)+fee_fx*Inputs!$D$7-cost_acc-cost_wd*Inputs!$E$7*(1-$B758)-cost_fx*Inputs!$D$7))</f>
        <v>388451.837567699</v>
      </c>
      <c r="I758" s="0" t="n">
        <f aca="false">12*Inputs!$B$8*(MIN(1,$H$52*$C758)*(ic*Inputs!$C$8+pT-cost_acc-cost_wd*Inputs!$E$8-cost_fx*Inputs!$D$8-cost_ins)+(1-MIN(1,$H$52*$C758))*(1-MIN(1,Inputs!$G$8*$D758)*churn_nonbuyers)*(ic*Inputs!$C$8+fee_wd*Inputs!$E$8*(1-$B758)+fee_fx*Inputs!$D$8-cost_acc-cost_wd*Inputs!$E$8*(1-$B758)-cost_fx*Inputs!$D$8))</f>
        <v>190057.135099556</v>
      </c>
      <c r="J758" s="0" t="n">
        <f aca="false">G758+H758+I758-fixed</f>
        <v>67907.7815716686</v>
      </c>
      <c r="K758" s="0" t="n">
        <f aca="false">12*Inputs!$B$6*(1-MIN(1,Inputs!$G$6*$D758)*churn_nonbuyers)*(ic*Inputs!$C$6+fee_wd*Inputs!$E$6*(1-$B758)+fee_fx*Inputs!$D$6-cost_acc-cost_wd*Inputs!$E$6*(1-$B758)-cost_fx*Inputs!$D$6)</f>
        <v>133703.57352096</v>
      </c>
      <c r="L758" s="0" t="n">
        <f aca="false">12*Inputs!$B$7*(1-MIN(1,Inputs!$G$7*$D758)*churn_nonbuyers)*(ic*Inputs!$C$7+fee_wd*Inputs!$E$7*(1-$B758)+fee_fx*Inputs!$D$7-cost_acc-cost_wd*Inputs!$E$7*(1-$B758)-cost_fx*Inputs!$D$7)</f>
        <v>332824.302576576</v>
      </c>
      <c r="M758" s="0" t="n">
        <f aca="false">12*Inputs!$B$8*(1-MIN(1,Inputs!$G$8*$D758)*churn_nonbuyers)*(ic*Inputs!$C$8+fee_wd*Inputs!$E$8*(1-$B758)+fee_fx*Inputs!$D$8-cost_acc-cost_wd*Inputs!$E$8*(1-$B758)-cost_fx*Inputs!$D$8)</f>
        <v>143299.56368448</v>
      </c>
      <c r="N758" s="0" t="n">
        <f aca="false">K758+L758+I758-fixed</f>
        <v>-43414.988802908</v>
      </c>
      <c r="O758" s="0" t="n">
        <f aca="false">K758+L758+M758-fixed</f>
        <v>-90172.560217984</v>
      </c>
      <c r="P758" s="0" t="n">
        <f aca="false">12*Inputs!$B$6*(1-MIN(1,Inputs!$F$6*$D758))*(ic*Inputs!$C$6+flat_fee-cost_acc-cost_wd*Inputs!$E$6*$E758-cost_fx*Inputs!$D$6)+12*Inputs!$B$7*(1-MIN(1,Inputs!$F$7*$D758))*(ic*Inputs!$C$7+flat_fee-cost_acc-cost_wd*Inputs!$E$7*$E758-cost_fx*Inputs!$D$7)+12*Inputs!$B$8*(1-MIN(1,Inputs!$F$8*$D758))*(ic*Inputs!$C$8+flat_fee-cost_acc-cost_wd*Inputs!$E$8*$E758-cost_fx*Inputs!$D$8)-fixed</f>
        <v>150891.38176352</v>
      </c>
    </row>
    <row r="759" customFormat="false" ht="15" hidden="false" customHeight="false" outlineLevel="0" collapsed="false">
      <c r="A759" s="0" t="n">
        <v>694</v>
      </c>
      <c r="B759" s="0" t="n">
        <v>0.304101</v>
      </c>
      <c r="C759" s="0" t="n">
        <v>0.952806</v>
      </c>
      <c r="D759" s="0" t="n">
        <v>1.029103</v>
      </c>
      <c r="E759" s="0" t="n">
        <v>1.418707</v>
      </c>
      <c r="F759" s="0" t="n">
        <v>0.059638</v>
      </c>
      <c r="G759" s="0" t="n">
        <f aca="false">12*Inputs!$B$6*(MIN(1,$H$50*$C759)*(ic*Inputs!$C$6+pS+fee_fx*Inputs!$D$6-cost_acc-cost_wd*Inputs!$E$6*$E759-cost_fx*Inputs!$D$6-$F759)+(1-MIN(1,$H$50*$C759))*(1-MIN(1,Inputs!$G$6*$D759)*churn_nonbuyers)*(ic*Inputs!$C$6+fee_wd*Inputs!$E$6*(1-$B759)+fee_fx*Inputs!$D$6-cost_acc-cost_wd*Inputs!$E$6*(1-$B759)-cost_fx*Inputs!$D$6))</f>
        <v>197807.367937558</v>
      </c>
      <c r="H759" s="0" t="n">
        <f aca="false">12*Inputs!$B$7*(MIN(1,$H$51*$C759)*(ic*Inputs!$C$7+pE+fee_fx*Inputs!$D$7-cost_acc-cost_wd*Inputs!$E$7*$E759-cost_fx*Inputs!$D$7-$F759)+(1-MIN(1,$H$51*$C759))*(1-MIN(1,Inputs!$G$7*$D759)*churn_nonbuyers)*(ic*Inputs!$C$7+fee_wd*Inputs!$E$7*(1-$B759)+fee_fx*Inputs!$D$7-cost_acc-cost_wd*Inputs!$E$7*(1-$B759)-cost_fx*Inputs!$D$7))</f>
        <v>374333.034904785</v>
      </c>
      <c r="I759" s="0" t="n">
        <f aca="false">12*Inputs!$B$8*(MIN(1,$H$52*$C759)*(ic*Inputs!$C$8+pT-cost_acc-cost_wd*Inputs!$E$8-cost_fx*Inputs!$D$8-cost_ins)+(1-MIN(1,$H$52*$C759))*(1-MIN(1,Inputs!$G$8*$D759)*churn_nonbuyers)*(ic*Inputs!$C$8+fee_wd*Inputs!$E$8*(1-$B759)+fee_fx*Inputs!$D$8-cost_acc-cost_wd*Inputs!$E$8*(1-$B759)-cost_fx*Inputs!$D$8))</f>
        <v>166378.280007388</v>
      </c>
      <c r="J759" s="0" t="n">
        <f aca="false">G759+H759+I759-fixed</f>
        <v>38518.682849731</v>
      </c>
      <c r="K759" s="0" t="n">
        <f aca="false">12*Inputs!$B$6*(1-MIN(1,Inputs!$G$6*$D759)*churn_nonbuyers)*(ic*Inputs!$C$6+fee_wd*Inputs!$E$6*(1-$B759)+fee_fx*Inputs!$D$6-cost_acc-cost_wd*Inputs!$E$6*(1-$B759)-cost_fx*Inputs!$D$6)</f>
        <v>149689.346770102</v>
      </c>
      <c r="L759" s="0" t="n">
        <f aca="false">12*Inputs!$B$7*(1-MIN(1,Inputs!$G$7*$D759)*churn_nonbuyers)*(ic*Inputs!$C$7+fee_wd*Inputs!$E$7*(1-$B759)+fee_fx*Inputs!$D$7-cost_acc-cost_wd*Inputs!$E$7*(1-$B759)-cost_fx*Inputs!$D$7)</f>
        <v>348313.375518061</v>
      </c>
      <c r="M759" s="0" t="n">
        <f aca="false">12*Inputs!$B$8*(1-MIN(1,Inputs!$G$8*$D759)*churn_nonbuyers)*(ic*Inputs!$C$8+fee_wd*Inputs!$E$8*(1-$B759)+fee_fx*Inputs!$D$8-cost_acc-cost_wd*Inputs!$E$8*(1-$B759)-cost_fx*Inputs!$D$8)</f>
        <v>87188.8606071408</v>
      </c>
      <c r="N759" s="0" t="n">
        <f aca="false">K759+L759+I759-fixed</f>
        <v>-35618.9977044498</v>
      </c>
      <c r="O759" s="0" t="n">
        <f aca="false">K759+L759+M759-fixed</f>
        <v>-114808.417104697</v>
      </c>
      <c r="P759" s="0" t="n">
        <f aca="false">12*Inputs!$B$6*(1-MIN(1,Inputs!$F$6*$D759))*(ic*Inputs!$C$6+flat_fee-cost_acc-cost_wd*Inputs!$E$6*$E759-cost_fx*Inputs!$D$6)+12*Inputs!$B$7*(1-MIN(1,Inputs!$F$7*$D759))*(ic*Inputs!$C$7+flat_fee-cost_acc-cost_wd*Inputs!$E$7*$E759-cost_fx*Inputs!$D$7)+12*Inputs!$B$8*(1-MIN(1,Inputs!$F$8*$D759))*(ic*Inputs!$C$8+flat_fee-cost_acc-cost_wd*Inputs!$E$8*$E759-cost_fx*Inputs!$D$8)-fixed</f>
        <v>-123896.86942696</v>
      </c>
    </row>
    <row r="760" customFormat="false" ht="15" hidden="false" customHeight="false" outlineLevel="0" collapsed="false">
      <c r="A760" s="0" t="n">
        <v>695</v>
      </c>
      <c r="B760" s="0" t="n">
        <v>0.211784</v>
      </c>
      <c r="C760" s="0" t="n">
        <v>0.812282</v>
      </c>
      <c r="D760" s="0" t="n">
        <v>1.451255</v>
      </c>
      <c r="E760" s="0" t="n">
        <v>1.169621</v>
      </c>
      <c r="F760" s="0" t="n">
        <v>0.169195</v>
      </c>
      <c r="G760" s="0" t="n">
        <f aca="false">12*Inputs!$B$6*(MIN(1,$H$50*$C760)*(ic*Inputs!$C$6+pS+fee_fx*Inputs!$D$6-cost_acc-cost_wd*Inputs!$E$6*$E760-cost_fx*Inputs!$D$6-$F760)+(1-MIN(1,$H$50*$C760))*(1-MIN(1,Inputs!$G$6*$D760)*churn_nonbuyers)*(ic*Inputs!$C$6+fee_wd*Inputs!$E$6*(1-$B760)+fee_fx*Inputs!$D$6-cost_acc-cost_wd*Inputs!$E$6*(1-$B760)-cost_fx*Inputs!$D$6))</f>
        <v>201735.32303383</v>
      </c>
      <c r="H760" s="0" t="n">
        <f aca="false">12*Inputs!$B$7*(MIN(1,$H$51*$C760)*(ic*Inputs!$C$7+pE+fee_fx*Inputs!$D$7-cost_acc-cost_wd*Inputs!$E$7*$E760-cost_fx*Inputs!$D$7-$F760)+(1-MIN(1,$H$51*$C760))*(1-MIN(1,Inputs!$G$7*$D760)*churn_nonbuyers)*(ic*Inputs!$C$7+fee_wd*Inputs!$E$7*(1-$B760)+fee_fx*Inputs!$D$7-cost_acc-cost_wd*Inputs!$E$7*(1-$B760)-cost_fx*Inputs!$D$7))</f>
        <v>394188.655744653</v>
      </c>
      <c r="I760" s="0" t="n">
        <f aca="false">12*Inputs!$B$8*(MIN(1,$H$52*$C760)*(ic*Inputs!$C$8+pT-cost_acc-cost_wd*Inputs!$E$8-cost_fx*Inputs!$D$8-cost_ins)+(1-MIN(1,$H$52*$C760))*(1-MIN(1,Inputs!$G$8*$D760)*churn_nonbuyers)*(ic*Inputs!$C$8+fee_wd*Inputs!$E$8*(1-$B760)+fee_fx*Inputs!$D$8-cost_acc-cost_wd*Inputs!$E$8*(1-$B760)-cost_fx*Inputs!$D$8))</f>
        <v>117085.576608</v>
      </c>
      <c r="J760" s="0" t="n">
        <f aca="false">G760+H760+I760-fixed</f>
        <v>13009.5553864825</v>
      </c>
      <c r="K760" s="0" t="n">
        <f aca="false">12*Inputs!$B$6*(1-MIN(1,Inputs!$G$6*$D760)*churn_nonbuyers)*(ic*Inputs!$C$6+fee_wd*Inputs!$E$6*(1-$B760)+fee_fx*Inputs!$D$6-cost_acc-cost_wd*Inputs!$E$6*(1-$B760)-cost_fx*Inputs!$D$6)</f>
        <v>158687.392240224</v>
      </c>
      <c r="L760" s="0" t="n">
        <f aca="false">12*Inputs!$B$7*(1-MIN(1,Inputs!$G$7*$D760)*churn_nonbuyers)*(ic*Inputs!$C$7+fee_wd*Inputs!$E$7*(1-$B760)+fee_fx*Inputs!$D$7-cost_acc-cost_wd*Inputs!$E$7*(1-$B760)-cost_fx*Inputs!$D$7)</f>
        <v>356476.486704134</v>
      </c>
      <c r="M760" s="0" t="n">
        <f aca="false">12*Inputs!$B$8*(1-MIN(1,Inputs!$G$8*$D760)*churn_nonbuyers)*(ic*Inputs!$C$8+fee_wd*Inputs!$E$8*(1-$B760)+fee_fx*Inputs!$D$8-cost_acc-cost_wd*Inputs!$E$8*(1-$B760)-cost_fx*Inputs!$D$8)</f>
        <v>0</v>
      </c>
      <c r="N760" s="0" t="n">
        <f aca="false">K760+L760+I760-fixed</f>
        <v>-67750.5444476417</v>
      </c>
      <c r="O760" s="0" t="n">
        <f aca="false">K760+L760+M760-fixed</f>
        <v>-184836.121055642</v>
      </c>
      <c r="P760" s="0" t="n">
        <f aca="false">12*Inputs!$B$6*(1-MIN(1,Inputs!$F$6*$D760))*(ic*Inputs!$C$6+flat_fee-cost_acc-cost_wd*Inputs!$E$6*$E760-cost_fx*Inputs!$D$6)+12*Inputs!$B$7*(1-MIN(1,Inputs!$F$7*$D760))*(ic*Inputs!$C$7+flat_fee-cost_acc-cost_wd*Inputs!$E$7*$E760-cost_fx*Inputs!$D$7)+12*Inputs!$B$8*(1-MIN(1,Inputs!$F$8*$D760))*(ic*Inputs!$C$8+flat_fee-cost_acc-cost_wd*Inputs!$E$8*$E760-cost_fx*Inputs!$D$8)-fixed</f>
        <v>-238909.4437948</v>
      </c>
    </row>
    <row r="761" customFormat="false" ht="15" hidden="false" customHeight="false" outlineLevel="0" collapsed="false">
      <c r="A761" s="0" t="n">
        <v>696</v>
      </c>
      <c r="B761" s="0" t="n">
        <v>0.577768</v>
      </c>
      <c r="C761" s="0" t="n">
        <v>1.065792</v>
      </c>
      <c r="D761" s="0" t="n">
        <v>0.997886</v>
      </c>
      <c r="E761" s="0" t="n">
        <v>1.129902</v>
      </c>
      <c r="F761" s="0" t="n">
        <v>0.089654</v>
      </c>
      <c r="G761" s="0" t="n">
        <f aca="false">12*Inputs!$B$6*(MIN(1,$H$50*$C761)*(ic*Inputs!$C$6+pS+fee_fx*Inputs!$D$6-cost_acc-cost_wd*Inputs!$E$6*$E761-cost_fx*Inputs!$D$6-$F761)+(1-MIN(1,$H$50*$C761))*(1-MIN(1,Inputs!$G$6*$D761)*churn_nonbuyers)*(ic*Inputs!$C$6+fee_wd*Inputs!$E$6*(1-$B761)+fee_fx*Inputs!$D$6-cost_acc-cost_wd*Inputs!$E$6*(1-$B761)-cost_fx*Inputs!$D$6))</f>
        <v>175844.019180317</v>
      </c>
      <c r="H761" s="0" t="n">
        <f aca="false">12*Inputs!$B$7*(MIN(1,$H$51*$C761)*(ic*Inputs!$C$7+pE+fee_fx*Inputs!$D$7-cost_acc-cost_wd*Inputs!$E$7*$E761-cost_fx*Inputs!$D$7-$F761)+(1-MIN(1,$H$51*$C761))*(1-MIN(1,Inputs!$G$7*$D761)*churn_nonbuyers)*(ic*Inputs!$C$7+fee_wd*Inputs!$E$7*(1-$B761)+fee_fx*Inputs!$D$7-cost_acc-cost_wd*Inputs!$E$7*(1-$B761)-cost_fx*Inputs!$D$7))</f>
        <v>389297.254622735</v>
      </c>
      <c r="I761" s="0" t="n">
        <f aca="false">12*Inputs!$B$8*(MIN(1,$H$52*$C761)*(ic*Inputs!$C$8+pT-cost_acc-cost_wd*Inputs!$E$8-cost_fx*Inputs!$D$8-cost_ins)+(1-MIN(1,$H$52*$C761))*(1-MIN(1,Inputs!$G$8*$D761)*churn_nonbuyers)*(ic*Inputs!$C$8+fee_wd*Inputs!$E$8*(1-$B761)+fee_fx*Inputs!$D$8-cost_acc-cost_wd*Inputs!$E$8*(1-$B761)-cost_fx*Inputs!$D$8))</f>
        <v>176493.319297976</v>
      </c>
      <c r="J761" s="0" t="n">
        <f aca="false">G761+H761+I761-fixed</f>
        <v>41634.5931010281</v>
      </c>
      <c r="K761" s="0" t="n">
        <f aca="false">12*Inputs!$B$6*(1-MIN(1,Inputs!$G$6*$D761)*churn_nonbuyers)*(ic*Inputs!$C$6+fee_wd*Inputs!$E$6*(1-$B761)+fee_fx*Inputs!$D$6-cost_acc-cost_wd*Inputs!$E$6*(1-$B761)-cost_fx*Inputs!$D$6)</f>
        <v>112493.852628826</v>
      </c>
      <c r="L761" s="0" t="n">
        <f aca="false">12*Inputs!$B$7*(1-MIN(1,Inputs!$G$7*$D761)*churn_nonbuyers)*(ic*Inputs!$C$7+fee_wd*Inputs!$E$7*(1-$B761)+fee_fx*Inputs!$D$7-cost_acc-cost_wd*Inputs!$E$7*(1-$B761)-cost_fx*Inputs!$D$7)</f>
        <v>310421.660249295</v>
      </c>
      <c r="M761" s="0" t="n">
        <f aca="false">12*Inputs!$B$8*(1-MIN(1,Inputs!$G$8*$D761)*churn_nonbuyers)*(ic*Inputs!$C$8+fee_wd*Inputs!$E$8*(1-$B761)+fee_fx*Inputs!$D$8-cost_acc-cost_wd*Inputs!$E$8*(1-$B761)-cost_fx*Inputs!$D$8)</f>
        <v>90042.1084278528</v>
      </c>
      <c r="N761" s="0" t="n">
        <f aca="false">K761+L761+I761-fixed</f>
        <v>-100591.167823903</v>
      </c>
      <c r="O761" s="0" t="n">
        <f aca="false">K761+L761+M761-fixed</f>
        <v>-187042.378694026</v>
      </c>
      <c r="P761" s="0" t="n">
        <f aca="false">12*Inputs!$B$6*(1-MIN(1,Inputs!$F$6*$D761))*(ic*Inputs!$C$6+flat_fee-cost_acc-cost_wd*Inputs!$E$6*$E761-cost_fx*Inputs!$D$6)+12*Inputs!$B$7*(1-MIN(1,Inputs!$F$7*$D761))*(ic*Inputs!$C$7+flat_fee-cost_acc-cost_wd*Inputs!$E$7*$E761-cost_fx*Inputs!$D$7)+12*Inputs!$B$8*(1-MIN(1,Inputs!$F$8*$D761))*(ic*Inputs!$C$8+flat_fee-cost_acc-cost_wd*Inputs!$E$8*$E761-cost_fx*Inputs!$D$8)-fixed</f>
        <v>15480.57271328</v>
      </c>
    </row>
    <row r="762" customFormat="false" ht="15" hidden="false" customHeight="false" outlineLevel="0" collapsed="false">
      <c r="A762" s="0" t="n">
        <v>697</v>
      </c>
      <c r="B762" s="0" t="n">
        <v>0.459932</v>
      </c>
      <c r="C762" s="0" t="n">
        <v>0.750663</v>
      </c>
      <c r="D762" s="0" t="n">
        <v>1.266724</v>
      </c>
      <c r="E762" s="0" t="n">
        <v>1.301373</v>
      </c>
      <c r="F762" s="0" t="n">
        <v>0.375273</v>
      </c>
      <c r="G762" s="0" t="n">
        <f aca="false">12*Inputs!$B$6*(MIN(1,$H$50*$C762)*(ic*Inputs!$C$6+pS+fee_fx*Inputs!$D$6-cost_acc-cost_wd*Inputs!$E$6*$E762-cost_fx*Inputs!$D$6-$F762)+(1-MIN(1,$H$50*$C762))*(1-MIN(1,Inputs!$G$6*$D762)*churn_nonbuyers)*(ic*Inputs!$C$6+fee_wd*Inputs!$E$6*(1-$B762)+fee_fx*Inputs!$D$6-cost_acc-cost_wd*Inputs!$E$6*(1-$B762)-cost_fx*Inputs!$D$6))</f>
        <v>162650.649403448</v>
      </c>
      <c r="H762" s="0" t="n">
        <f aca="false">12*Inputs!$B$7*(MIN(1,$H$51*$C762)*(ic*Inputs!$C$7+pE+fee_fx*Inputs!$D$7-cost_acc-cost_wd*Inputs!$E$7*$E762-cost_fx*Inputs!$D$7-$F762)+(1-MIN(1,$H$51*$C762))*(1-MIN(1,Inputs!$G$7*$D762)*churn_nonbuyers)*(ic*Inputs!$C$7+fee_wd*Inputs!$E$7*(1-$B762)+fee_fx*Inputs!$D$7-cost_acc-cost_wd*Inputs!$E$7*(1-$B762)-cost_fx*Inputs!$D$7))</f>
        <v>348414.049212827</v>
      </c>
      <c r="I762" s="0" t="n">
        <f aca="false">12*Inputs!$B$8*(MIN(1,$H$52*$C762)*(ic*Inputs!$C$8+pT-cost_acc-cost_wd*Inputs!$E$8-cost_fx*Inputs!$D$8-cost_ins)+(1-MIN(1,$H$52*$C762))*(1-MIN(1,Inputs!$G$8*$D762)*churn_nonbuyers)*(ic*Inputs!$C$8+fee_wd*Inputs!$E$8*(1-$B762)+fee_fx*Inputs!$D$8-cost_acc-cost_wd*Inputs!$E$8*(1-$B762)-cost_fx*Inputs!$D$8))</f>
        <v>124564.500641426</v>
      </c>
      <c r="J762" s="0" t="n">
        <f aca="false">G762+H762+I762-fixed</f>
        <v>-64370.8007422984</v>
      </c>
      <c r="K762" s="0" t="n">
        <f aca="false">12*Inputs!$B$6*(1-MIN(1,Inputs!$G$6*$D762)*churn_nonbuyers)*(ic*Inputs!$C$6+fee_wd*Inputs!$E$6*(1-$B762)+fee_fx*Inputs!$D$6-cost_acc-cost_wd*Inputs!$E$6*(1-$B762)-cost_fx*Inputs!$D$6)</f>
        <v>126795.98377993</v>
      </c>
      <c r="L762" s="0" t="n">
        <f aca="false">12*Inputs!$B$7*(1-MIN(1,Inputs!$G$7*$D762)*churn_nonbuyers)*(ic*Inputs!$C$7+fee_wd*Inputs!$E$7*(1-$B762)+fee_fx*Inputs!$D$7-cost_acc-cost_wd*Inputs!$E$7*(1-$B762)-cost_fx*Inputs!$D$7)</f>
        <v>324164.360315958</v>
      </c>
      <c r="M762" s="0" t="n">
        <f aca="false">12*Inputs!$B$8*(1-MIN(1,Inputs!$G$8*$D762)*churn_nonbuyers)*(ic*Inputs!$C$8+fee_wd*Inputs!$E$8*(1-$B762)+fee_fx*Inputs!$D$8-cost_acc-cost_wd*Inputs!$E$8*(1-$B762)-cost_fx*Inputs!$D$8)</f>
        <v>34477.7564130048</v>
      </c>
      <c r="N762" s="0" t="n">
        <f aca="false">K762+L762+I762-fixed</f>
        <v>-124475.155262687</v>
      </c>
      <c r="O762" s="0" t="n">
        <f aca="false">K762+L762+M762-fixed</f>
        <v>-214561.899491108</v>
      </c>
      <c r="P762" s="0" t="n">
        <f aca="false">12*Inputs!$B$6*(1-MIN(1,Inputs!$F$6*$D762))*(ic*Inputs!$C$6+flat_fee-cost_acc-cost_wd*Inputs!$E$6*$E762-cost_fx*Inputs!$D$6)+12*Inputs!$B$7*(1-MIN(1,Inputs!$F$7*$D762))*(ic*Inputs!$C$7+flat_fee-cost_acc-cost_wd*Inputs!$E$7*$E762-cost_fx*Inputs!$D$7)+12*Inputs!$B$8*(1-MIN(1,Inputs!$F$8*$D762))*(ic*Inputs!$C$8+flat_fee-cost_acc-cost_wd*Inputs!$E$8*$E762-cost_fx*Inputs!$D$8)-fixed</f>
        <v>-190842.24897952</v>
      </c>
    </row>
    <row r="763" customFormat="false" ht="15" hidden="false" customHeight="false" outlineLevel="0" collapsed="false">
      <c r="A763" s="0" t="n">
        <v>698</v>
      </c>
      <c r="B763" s="0" t="n">
        <v>0.158913</v>
      </c>
      <c r="C763" s="0" t="n">
        <v>0.841252</v>
      </c>
      <c r="D763" s="0" t="n">
        <v>0.860169</v>
      </c>
      <c r="E763" s="0" t="n">
        <v>1.385763</v>
      </c>
      <c r="F763" s="0" t="n">
        <v>0.359084</v>
      </c>
      <c r="G763" s="0" t="n">
        <f aca="false">12*Inputs!$B$6*(MIN(1,$H$50*$C763)*(ic*Inputs!$C$6+pS+fee_fx*Inputs!$D$6-cost_acc-cost_wd*Inputs!$E$6*$E763-cost_fx*Inputs!$D$6-$F763)+(1-MIN(1,$H$50*$C763))*(1-MIN(1,Inputs!$G$6*$D763)*churn_nonbuyers)*(ic*Inputs!$C$6+fee_wd*Inputs!$E$6*(1-$B763)+fee_fx*Inputs!$D$6-cost_acc-cost_wd*Inputs!$E$6*(1-$B763)-cost_fx*Inputs!$D$6))</f>
        <v>206912.893015743</v>
      </c>
      <c r="H763" s="0" t="n">
        <f aca="false">12*Inputs!$B$7*(MIN(1,$H$51*$C763)*(ic*Inputs!$C$7+pE+fee_fx*Inputs!$D$7-cost_acc-cost_wd*Inputs!$E$7*$E763-cost_fx*Inputs!$D$7-$F763)+(1-MIN(1,$H$51*$C763))*(1-MIN(1,Inputs!$G$7*$D763)*churn_nonbuyers)*(ic*Inputs!$C$7+fee_wd*Inputs!$E$7*(1-$B763)+fee_fx*Inputs!$D$7-cost_acc-cost_wd*Inputs!$E$7*(1-$B763)-cost_fx*Inputs!$D$7))</f>
        <v>374691.776342636</v>
      </c>
      <c r="I763" s="0" t="n">
        <f aca="false">12*Inputs!$B$8*(MIN(1,$H$52*$C763)*(ic*Inputs!$C$8+pT-cost_acc-cost_wd*Inputs!$E$8-cost_fx*Inputs!$D$8-cost_ins)+(1-MIN(1,$H$52*$C763))*(1-MIN(1,Inputs!$G$8*$D763)*churn_nonbuyers)*(ic*Inputs!$C$8+fee_wd*Inputs!$E$8*(1-$B763)+fee_fx*Inputs!$D$8-cost_acc-cost_wd*Inputs!$E$8*(1-$B763)-cost_fx*Inputs!$D$8))</f>
        <v>173405.720810978</v>
      </c>
      <c r="J763" s="0" t="n">
        <f aca="false">G763+H763+I763-fixed</f>
        <v>55010.3901693577</v>
      </c>
      <c r="K763" s="0" t="n">
        <f aca="false">12*Inputs!$B$6*(1-MIN(1,Inputs!$G$6*$D763)*churn_nonbuyers)*(ic*Inputs!$C$6+fee_wd*Inputs!$E$6*(1-$B763)+fee_fx*Inputs!$D$6-cost_acc-cost_wd*Inputs!$E$6*(1-$B763)-cost_fx*Inputs!$D$6)</f>
        <v>171030.207141338</v>
      </c>
      <c r="L763" s="0" t="n">
        <f aca="false">12*Inputs!$B$7*(1-MIN(1,Inputs!$G$7*$D763)*churn_nonbuyers)*(ic*Inputs!$C$7+fee_wd*Inputs!$E$7*(1-$B763)+fee_fx*Inputs!$D$7-cost_acc-cost_wd*Inputs!$E$7*(1-$B763)-cost_fx*Inputs!$D$7)</f>
        <v>370502.433372803</v>
      </c>
      <c r="M763" s="0" t="n">
        <f aca="false">12*Inputs!$B$8*(1-MIN(1,Inputs!$G$8*$D763)*churn_nonbuyers)*(ic*Inputs!$C$8+fee_wd*Inputs!$E$8*(1-$B763)+fee_fx*Inputs!$D$8-cost_acc-cost_wd*Inputs!$E$8*(1-$B763)-cost_fx*Inputs!$D$8)</f>
        <v>126833.615299579</v>
      </c>
      <c r="N763" s="0" t="n">
        <f aca="false">K763+L763+I763-fixed</f>
        <v>14938.3613251196</v>
      </c>
      <c r="O763" s="0" t="n">
        <f aca="false">K763+L763+M763-fixed</f>
        <v>-31633.7441862792</v>
      </c>
      <c r="P763" s="0" t="n">
        <f aca="false">12*Inputs!$B$6*(1-MIN(1,Inputs!$F$6*$D763))*(ic*Inputs!$C$6+flat_fee-cost_acc-cost_wd*Inputs!$E$6*$E763-cost_fx*Inputs!$D$6)+12*Inputs!$B$7*(1-MIN(1,Inputs!$F$7*$D763))*(ic*Inputs!$C$7+flat_fee-cost_acc-cost_wd*Inputs!$E$7*$E763-cost_fx*Inputs!$D$7)+12*Inputs!$B$8*(1-MIN(1,Inputs!$F$8*$D763))*(ic*Inputs!$C$8+flat_fee-cost_acc-cost_wd*Inputs!$E$8*$E763-cost_fx*Inputs!$D$8)-fixed</f>
        <v>-30268.9900847201</v>
      </c>
    </row>
    <row r="764" customFormat="false" ht="15" hidden="false" customHeight="false" outlineLevel="0" collapsed="false">
      <c r="A764" s="0" t="n">
        <v>699</v>
      </c>
      <c r="B764" s="0" t="n">
        <v>0.29303</v>
      </c>
      <c r="C764" s="0" t="n">
        <v>0.953499</v>
      </c>
      <c r="D764" s="0" t="n">
        <v>0.76846</v>
      </c>
      <c r="E764" s="0" t="n">
        <v>1.254381</v>
      </c>
      <c r="F764" s="0" t="n">
        <v>0.234781</v>
      </c>
      <c r="G764" s="0" t="n">
        <f aca="false">12*Inputs!$B$6*(MIN(1,$H$50*$C764)*(ic*Inputs!$C$6+pS+fee_fx*Inputs!$D$6-cost_acc-cost_wd*Inputs!$E$6*$E764-cost_fx*Inputs!$D$6-$F764)+(1-MIN(1,$H$50*$C764))*(1-MIN(1,Inputs!$G$6*$D764)*churn_nonbuyers)*(ic*Inputs!$C$6+fee_wd*Inputs!$E$6*(1-$B764)+fee_fx*Inputs!$D$6-cost_acc-cost_wd*Inputs!$E$6*(1-$B764)-cost_fx*Inputs!$D$6))</f>
        <v>200920.484720557</v>
      </c>
      <c r="H764" s="0" t="n">
        <f aca="false">12*Inputs!$B$7*(MIN(1,$H$51*$C764)*(ic*Inputs!$C$7+pE+fee_fx*Inputs!$D$7-cost_acc-cost_wd*Inputs!$E$7*$E764-cost_fx*Inputs!$D$7-$F764)+(1-MIN(1,$H$51*$C764))*(1-MIN(1,Inputs!$G$7*$D764)*churn_nonbuyers)*(ic*Inputs!$C$7+fee_wd*Inputs!$E$7*(1-$B764)+fee_fx*Inputs!$D$7-cost_acc-cost_wd*Inputs!$E$7*(1-$B764)-cost_fx*Inputs!$D$7))</f>
        <v>385484.832209489</v>
      </c>
      <c r="I764" s="0" t="n">
        <f aca="false">12*Inputs!$B$8*(MIN(1,$H$52*$C764)*(ic*Inputs!$C$8+pT-cost_acc-cost_wd*Inputs!$E$8-cost_fx*Inputs!$D$8-cost_ins)+(1-MIN(1,$H$52*$C764))*(1-MIN(1,Inputs!$G$8*$D764)*churn_nonbuyers)*(ic*Inputs!$C$8+fee_wd*Inputs!$E$8*(1-$B764)+fee_fx*Inputs!$D$8-cost_acc-cost_wd*Inputs!$E$8*(1-$B764)-cost_fx*Inputs!$D$8))</f>
        <v>185435.850859705</v>
      </c>
      <c r="J764" s="0" t="n">
        <f aca="false">G764+H764+I764-fixed</f>
        <v>71841.1677897511</v>
      </c>
      <c r="K764" s="0" t="n">
        <f aca="false">12*Inputs!$B$6*(1-MIN(1,Inputs!$G$6*$D764)*churn_nonbuyers)*(ic*Inputs!$C$6+fee_wd*Inputs!$E$6*(1-$B764)+fee_fx*Inputs!$D$6-cost_acc-cost_wd*Inputs!$E$6*(1-$B764)-cost_fx*Inputs!$D$6)</f>
        <v>153278.91240336</v>
      </c>
      <c r="L764" s="0" t="n">
        <f aca="false">12*Inputs!$B$7*(1-MIN(1,Inputs!$G$7*$D764)*churn_nonbuyers)*(ic*Inputs!$C$7+fee_wd*Inputs!$E$7*(1-$B764)+fee_fx*Inputs!$D$7-cost_acc-cost_wd*Inputs!$E$7*(1-$B764)-cost_fx*Inputs!$D$7)</f>
        <v>352681.173362016</v>
      </c>
      <c r="M764" s="0" t="n">
        <f aca="false">12*Inputs!$B$8*(1-MIN(1,Inputs!$G$8*$D764)*churn_nonbuyers)*(ic*Inputs!$C$8+fee_wd*Inputs!$E$8*(1-$B764)+fee_fx*Inputs!$D$8-cost_acc-cost_wd*Inputs!$E$8*(1-$B764)-cost_fx*Inputs!$D$8)</f>
        <v>144322.92881568</v>
      </c>
      <c r="N764" s="0" t="n">
        <f aca="false">K764+L764+I764-fixed</f>
        <v>-8604.06337491935</v>
      </c>
      <c r="O764" s="0" t="n">
        <f aca="false">K764+L764+M764-fixed</f>
        <v>-49716.9854189439</v>
      </c>
      <c r="P764" s="0" t="n">
        <f aca="false">12*Inputs!$B$6*(1-MIN(1,Inputs!$F$6*$D764))*(ic*Inputs!$C$6+flat_fee-cost_acc-cost_wd*Inputs!$E$6*$E764-cost_fx*Inputs!$D$6)+12*Inputs!$B$7*(1-MIN(1,Inputs!$F$7*$D764))*(ic*Inputs!$C$7+flat_fee-cost_acc-cost_wd*Inputs!$E$7*$E764-cost_fx*Inputs!$D$7)+12*Inputs!$B$8*(1-MIN(1,Inputs!$F$8*$D764))*(ic*Inputs!$C$8+flat_fee-cost_acc-cost_wd*Inputs!$E$8*$E764-cost_fx*Inputs!$D$8)-fixed</f>
        <v>77015.4467023999</v>
      </c>
    </row>
    <row r="765" customFormat="false" ht="15" hidden="false" customHeight="false" outlineLevel="0" collapsed="false">
      <c r="A765" s="0" t="n">
        <v>700</v>
      </c>
      <c r="B765" s="0" t="n">
        <v>0.385545</v>
      </c>
      <c r="C765" s="0" t="n">
        <v>1.010228</v>
      </c>
      <c r="D765" s="0" t="n">
        <v>1.248628</v>
      </c>
      <c r="E765" s="0" t="n">
        <v>1.127275</v>
      </c>
      <c r="F765" s="0" t="n">
        <v>0.240619</v>
      </c>
      <c r="G765" s="0" t="n">
        <f aca="false">12*Inputs!$B$6*(MIN(1,$H$50*$C765)*(ic*Inputs!$C$6+pS+fee_fx*Inputs!$D$6-cost_acc-cost_wd*Inputs!$E$6*$E765-cost_fx*Inputs!$D$6-$F765)+(1-MIN(1,$H$50*$C765))*(1-MIN(1,Inputs!$G$6*$D765)*churn_nonbuyers)*(ic*Inputs!$C$6+fee_wd*Inputs!$E$6*(1-$B765)+fee_fx*Inputs!$D$6-cost_acc-cost_wd*Inputs!$E$6*(1-$B765)-cost_fx*Inputs!$D$6))</f>
        <v>191578.823487029</v>
      </c>
      <c r="H765" s="0" t="n">
        <f aca="false">12*Inputs!$B$7*(MIN(1,$H$51*$C765)*(ic*Inputs!$C$7+pE+fee_fx*Inputs!$D$7-cost_acc-cost_wd*Inputs!$E$7*$E765-cost_fx*Inputs!$D$7-$F765)+(1-MIN(1,$H$51*$C765))*(1-MIN(1,Inputs!$G$7*$D765)*churn_nonbuyers)*(ic*Inputs!$C$7+fee_wd*Inputs!$E$7*(1-$B765)+fee_fx*Inputs!$D$7-cost_acc-cost_wd*Inputs!$E$7*(1-$B765)-cost_fx*Inputs!$D$7))</f>
        <v>391148.87087214</v>
      </c>
      <c r="I765" s="0" t="n">
        <f aca="false">12*Inputs!$B$8*(MIN(1,$H$52*$C765)*(ic*Inputs!$C$8+pT-cost_acc-cost_wd*Inputs!$E$8-cost_fx*Inputs!$D$8-cost_ins)+(1-MIN(1,$H$52*$C765))*(1-MIN(1,Inputs!$G$8*$D765)*churn_nonbuyers)*(ic*Inputs!$C$8+fee_wd*Inputs!$E$8*(1-$B765)+fee_fx*Inputs!$D$8-cost_acc-cost_wd*Inputs!$E$8*(1-$B765)-cost_fx*Inputs!$D$8))</f>
        <v>156975.367510447</v>
      </c>
      <c r="J765" s="0" t="n">
        <f aca="false">G765+H765+I765-fixed</f>
        <v>39703.0618696149</v>
      </c>
      <c r="K765" s="0" t="n">
        <f aca="false">12*Inputs!$B$6*(1-MIN(1,Inputs!$G$6*$D765)*churn_nonbuyers)*(ic*Inputs!$C$6+fee_wd*Inputs!$E$6*(1-$B765)+fee_fx*Inputs!$D$6-cost_acc-cost_wd*Inputs!$E$6*(1-$B765)-cost_fx*Inputs!$D$6)</f>
        <v>136961.446192272</v>
      </c>
      <c r="L765" s="0" t="n">
        <f aca="false">12*Inputs!$B$7*(1-MIN(1,Inputs!$G$7*$D765)*churn_nonbuyers)*(ic*Inputs!$C$7+fee_wd*Inputs!$E$7*(1-$B765)+fee_fx*Inputs!$D$7-cost_acc-cost_wd*Inputs!$E$7*(1-$B765)-cost_fx*Inputs!$D$7)</f>
        <v>334657.773571363</v>
      </c>
      <c r="M765" s="0" t="n">
        <f aca="false">12*Inputs!$B$8*(1-MIN(1,Inputs!$G$8*$D765)*churn_nonbuyers)*(ic*Inputs!$C$8+fee_wd*Inputs!$E$8*(1-$B765)+fee_fx*Inputs!$D$8-cost_acc-cost_wd*Inputs!$E$8*(1-$B765)-cost_fx*Inputs!$D$8)</f>
        <v>38782.431243936</v>
      </c>
      <c r="N765" s="0" t="n">
        <f aca="false">K765+L765+I765-fixed</f>
        <v>-71405.412725918</v>
      </c>
      <c r="O765" s="0" t="n">
        <f aca="false">K765+L765+M765-fixed</f>
        <v>-189598.348992429</v>
      </c>
      <c r="P765" s="0" t="n">
        <f aca="false">12*Inputs!$B$6*(1-MIN(1,Inputs!$F$6*$D765))*(ic*Inputs!$C$6+flat_fee-cost_acc-cost_wd*Inputs!$E$6*$E765-cost_fx*Inputs!$D$6)+12*Inputs!$B$7*(1-MIN(1,Inputs!$F$7*$D765))*(ic*Inputs!$C$7+flat_fee-cost_acc-cost_wd*Inputs!$E$7*$E765-cost_fx*Inputs!$D$7)+12*Inputs!$B$8*(1-MIN(1,Inputs!$F$8*$D765))*(ic*Inputs!$C$8+flat_fee-cost_acc-cost_wd*Inputs!$E$8*$E765-cost_fx*Inputs!$D$8)-fixed</f>
        <v>-117124.499896</v>
      </c>
    </row>
    <row r="766" customFormat="false" ht="15" hidden="false" customHeight="false" outlineLevel="0" collapsed="false">
      <c r="A766" s="0" t="n">
        <v>701</v>
      </c>
      <c r="B766" s="0" t="n">
        <v>0.219472</v>
      </c>
      <c r="C766" s="0" t="n">
        <v>1.057185</v>
      </c>
      <c r="D766" s="0" t="n">
        <v>1.782316</v>
      </c>
      <c r="E766" s="0" t="n">
        <v>1.04873</v>
      </c>
      <c r="F766" s="0" t="n">
        <v>0.365014</v>
      </c>
      <c r="G766" s="0" t="n">
        <f aca="false">12*Inputs!$B$6*(MIN(1,$H$50*$C766)*(ic*Inputs!$C$6+pS+fee_fx*Inputs!$D$6-cost_acc-cost_wd*Inputs!$E$6*$E766-cost_fx*Inputs!$D$6-$F766)+(1-MIN(1,$H$50*$C766))*(1-MIN(1,Inputs!$G$6*$D766)*churn_nonbuyers)*(ic*Inputs!$C$6+fee_wd*Inputs!$E$6*(1-$B766)+fee_fx*Inputs!$D$6-cost_acc-cost_wd*Inputs!$E$6*(1-$B766)-cost_fx*Inputs!$D$6))</f>
        <v>209373.344194447</v>
      </c>
      <c r="H766" s="0" t="n">
        <f aca="false">12*Inputs!$B$7*(MIN(1,$H$51*$C766)*(ic*Inputs!$C$7+pE+fee_fx*Inputs!$D$7-cost_acc-cost_wd*Inputs!$E$7*$E766-cost_fx*Inputs!$D$7-$F766)+(1-MIN(1,$H$51*$C766))*(1-MIN(1,Inputs!$G$7*$D766)*churn_nonbuyers)*(ic*Inputs!$C$7+fee_wd*Inputs!$E$7*(1-$B766)+fee_fx*Inputs!$D$7-cost_acc-cost_wd*Inputs!$E$7*(1-$B766)-cost_fx*Inputs!$D$7))</f>
        <v>405616.67725558</v>
      </c>
      <c r="I766" s="0" t="n">
        <f aca="false">12*Inputs!$B$8*(MIN(1,$H$52*$C766)*(ic*Inputs!$C$8+pT-cost_acc-cost_wd*Inputs!$E$8-cost_fx*Inputs!$D$8-cost_ins)+(1-MIN(1,$H$52*$C766))*(1-MIN(1,Inputs!$G$8*$D766)*churn_nonbuyers)*(ic*Inputs!$C$8+fee_wd*Inputs!$E$8*(1-$B766)+fee_fx*Inputs!$D$8-cost_acc-cost_wd*Inputs!$E$8*(1-$B766)-cost_fx*Inputs!$D$8))</f>
        <v>152386.87464</v>
      </c>
      <c r="J766" s="0" t="n">
        <f aca="false">G766+H766+I766-fixed</f>
        <v>67376.8960900265</v>
      </c>
      <c r="K766" s="0" t="n">
        <f aca="false">12*Inputs!$B$6*(1-MIN(1,Inputs!$G$6*$D766)*churn_nonbuyers)*(ic*Inputs!$C$6+fee_wd*Inputs!$E$6*(1-$B766)+fee_fx*Inputs!$D$6-cost_acc-cost_wd*Inputs!$E$6*(1-$B766)-cost_fx*Inputs!$D$6)</f>
        <v>154846.699611494</v>
      </c>
      <c r="L766" s="0" t="n">
        <f aca="false">12*Inputs!$B$7*(1-MIN(1,Inputs!$G$7*$D766)*churn_nonbuyers)*(ic*Inputs!$C$7+fee_wd*Inputs!$E$7*(1-$B766)+fee_fx*Inputs!$D$7-cost_acc-cost_wd*Inputs!$E$7*(1-$B766)-cost_fx*Inputs!$D$7)</f>
        <v>351726.985398897</v>
      </c>
      <c r="M766" s="0" t="n">
        <f aca="false">12*Inputs!$B$8*(1-MIN(1,Inputs!$G$8*$D766)*churn_nonbuyers)*(ic*Inputs!$C$8+fee_wd*Inputs!$E$8*(1-$B766)+fee_fx*Inputs!$D$8-cost_acc-cost_wd*Inputs!$E$8*(1-$B766)-cost_fx*Inputs!$D$8)</f>
        <v>0</v>
      </c>
      <c r="N766" s="0" t="n">
        <f aca="false">K766+L766+I766-fixed</f>
        <v>-41039.4403496089</v>
      </c>
      <c r="O766" s="0" t="n">
        <f aca="false">K766+L766+M766-fixed</f>
        <v>-193426.314989609</v>
      </c>
      <c r="P766" s="0" t="n">
        <f aca="false">12*Inputs!$B$6*(1-MIN(1,Inputs!$F$6*$D766))*(ic*Inputs!$C$6+flat_fee-cost_acc-cost_wd*Inputs!$E$6*$E766-cost_fx*Inputs!$D$6)+12*Inputs!$B$7*(1-MIN(1,Inputs!$F$7*$D766))*(ic*Inputs!$C$7+flat_fee-cost_acc-cost_wd*Inputs!$E$7*$E766-cost_fx*Inputs!$D$7)+12*Inputs!$B$8*(1-MIN(1,Inputs!$F$8*$D766))*(ic*Inputs!$C$8+flat_fee-cost_acc-cost_wd*Inputs!$E$8*$E766-cost_fx*Inputs!$D$8)-fixed</f>
        <v>-382599.9151648</v>
      </c>
    </row>
    <row r="767" customFormat="false" ht="15" hidden="false" customHeight="false" outlineLevel="0" collapsed="false">
      <c r="A767" s="0" t="n">
        <v>702</v>
      </c>
      <c r="B767" s="0" t="n">
        <v>0.527126</v>
      </c>
      <c r="C767" s="0" t="n">
        <v>0.751154</v>
      </c>
      <c r="D767" s="0" t="n">
        <v>0.996227</v>
      </c>
      <c r="E767" s="0" t="n">
        <v>1.431909</v>
      </c>
      <c r="F767" s="0" t="n">
        <v>0.216536</v>
      </c>
      <c r="G767" s="0" t="n">
        <f aca="false">12*Inputs!$B$6*(MIN(1,$H$50*$C767)*(ic*Inputs!$C$6+pS+fee_fx*Inputs!$D$6-cost_acc-cost_wd*Inputs!$E$6*$E767-cost_fx*Inputs!$D$6-$F767)+(1-MIN(1,$H$50*$C767))*(1-MIN(1,Inputs!$G$6*$D767)*churn_nonbuyers)*(ic*Inputs!$C$6+fee_wd*Inputs!$E$6*(1-$B767)+fee_fx*Inputs!$D$6-cost_acc-cost_wd*Inputs!$E$6*(1-$B767)-cost_fx*Inputs!$D$6))</f>
        <v>156241.522453115</v>
      </c>
      <c r="H767" s="0" t="n">
        <f aca="false">12*Inputs!$B$7*(MIN(1,$H$51*$C767)*(ic*Inputs!$C$7+pE+fee_fx*Inputs!$D$7-cost_acc-cost_wd*Inputs!$E$7*$E767-cost_fx*Inputs!$D$7-$F767)+(1-MIN(1,$H$51*$C767))*(1-MIN(1,Inputs!$G$7*$D767)*churn_nonbuyers)*(ic*Inputs!$C$7+fee_wd*Inputs!$E$7*(1-$B767)+fee_fx*Inputs!$D$7-cost_acc-cost_wd*Inputs!$E$7*(1-$B767)-cost_fx*Inputs!$D$7))</f>
        <v>339348.715572345</v>
      </c>
      <c r="I767" s="0" t="n">
        <f aca="false">12*Inputs!$B$8*(MIN(1,$H$52*$C767)*(ic*Inputs!$C$8+pT-cost_acc-cost_wd*Inputs!$E$8-cost_fx*Inputs!$D$8-cost_ins)+(1-MIN(1,$H$52*$C767))*(1-MIN(1,Inputs!$G$8*$D767)*churn_nonbuyers)*(ic*Inputs!$C$8+fee_wd*Inputs!$E$8*(1-$B767)+fee_fx*Inputs!$D$8-cost_acc-cost_wd*Inputs!$E$8*(1-$B767)-cost_fx*Inputs!$D$8))</f>
        <v>151484.924027167</v>
      </c>
      <c r="J767" s="0" t="n">
        <f aca="false">G767+H767+I767-fixed</f>
        <v>-52924.837947373</v>
      </c>
      <c r="K767" s="0" t="n">
        <f aca="false">12*Inputs!$B$6*(1-MIN(1,Inputs!$G$6*$D767)*churn_nonbuyers)*(ic*Inputs!$C$6+fee_wd*Inputs!$E$6*(1-$B767)+fee_fx*Inputs!$D$6-cost_acc-cost_wd*Inputs!$E$6*(1-$B767)-cost_fx*Inputs!$D$6)</f>
        <v>119432.875345934</v>
      </c>
      <c r="L767" s="0" t="n">
        <f aca="false">12*Inputs!$B$7*(1-MIN(1,Inputs!$G$7*$D767)*churn_nonbuyers)*(ic*Inputs!$C$7+fee_wd*Inputs!$E$7*(1-$B767)+fee_fx*Inputs!$D$7-cost_acc-cost_wd*Inputs!$E$7*(1-$B767)-cost_fx*Inputs!$D$7)</f>
        <v>317512.086711561</v>
      </c>
      <c r="M767" s="0" t="n">
        <f aca="false">12*Inputs!$B$8*(1-MIN(1,Inputs!$G$8*$D767)*churn_nonbuyers)*(ic*Inputs!$C$8+fee_wd*Inputs!$E$8*(1-$B767)+fee_fx*Inputs!$D$8-cost_acc-cost_wd*Inputs!$E$8*(1-$B767)-cost_fx*Inputs!$D$8)</f>
        <v>91124.6154010272</v>
      </c>
      <c r="N767" s="0" t="n">
        <f aca="false">K767+L767+I767-fixed</f>
        <v>-111570.113915338</v>
      </c>
      <c r="O767" s="0" t="n">
        <f aca="false">K767+L767+M767-fixed</f>
        <v>-171930.422541478</v>
      </c>
      <c r="P767" s="0" t="n">
        <f aca="false">12*Inputs!$B$6*(1-MIN(1,Inputs!$F$6*$D767))*(ic*Inputs!$C$6+flat_fee-cost_acc-cost_wd*Inputs!$E$6*$E767-cost_fx*Inputs!$D$6)+12*Inputs!$B$7*(1-MIN(1,Inputs!$F$7*$D767))*(ic*Inputs!$C$7+flat_fee-cost_acc-cost_wd*Inputs!$E$7*$E767-cost_fx*Inputs!$D$7)+12*Inputs!$B$8*(1-MIN(1,Inputs!$F$8*$D767))*(ic*Inputs!$C$8+flat_fee-cost_acc-cost_wd*Inputs!$E$8*$E767-cost_fx*Inputs!$D$8)-fixed</f>
        <v>-114376.08989368</v>
      </c>
    </row>
    <row r="768" customFormat="false" ht="15" hidden="false" customHeight="false" outlineLevel="0" collapsed="false">
      <c r="A768" s="0" t="n">
        <v>703</v>
      </c>
      <c r="B768" s="0" t="n">
        <v>0.130466</v>
      </c>
      <c r="C768" s="0" t="n">
        <v>0.91875</v>
      </c>
      <c r="D768" s="0" t="n">
        <v>1.301752</v>
      </c>
      <c r="E768" s="0" t="n">
        <v>1.271331</v>
      </c>
      <c r="F768" s="0" t="n">
        <v>0.166605</v>
      </c>
      <c r="G768" s="0" t="n">
        <f aca="false">12*Inputs!$B$6*(MIN(1,$H$50*$C768)*(ic*Inputs!$C$6+pS+fee_fx*Inputs!$D$6-cost_acc-cost_wd*Inputs!$E$6*$E768-cost_fx*Inputs!$D$6-$F768)+(1-MIN(1,$H$50*$C768))*(1-MIN(1,Inputs!$G$6*$D768)*churn_nonbuyers)*(ic*Inputs!$C$6+fee_wd*Inputs!$E$6*(1-$B768)+fee_fx*Inputs!$D$6-cost_acc-cost_wd*Inputs!$E$6*(1-$B768)-cost_fx*Inputs!$D$6))</f>
        <v>216607.551916063</v>
      </c>
      <c r="H768" s="0" t="n">
        <f aca="false">12*Inputs!$B$7*(MIN(1,$H$51*$C768)*(ic*Inputs!$C$7+pE+fee_fx*Inputs!$D$7-cost_acc-cost_wd*Inputs!$E$7*$E768-cost_fx*Inputs!$D$7-$F768)+(1-MIN(1,$H$51*$C768))*(1-MIN(1,Inputs!$G$7*$D768)*churn_nonbuyers)*(ic*Inputs!$C$7+fee_wd*Inputs!$E$7*(1-$B768)+fee_fx*Inputs!$D$7-cost_acc-cost_wd*Inputs!$E$7*(1-$B768)-cost_fx*Inputs!$D$7))</f>
        <v>396678.262468723</v>
      </c>
      <c r="I768" s="0" t="n">
        <f aca="false">12*Inputs!$B$8*(MIN(1,$H$52*$C768)*(ic*Inputs!$C$8+pT-cost_acc-cost_wd*Inputs!$E$8-cost_fx*Inputs!$D$8-cost_ins)+(1-MIN(1,$H$52*$C768))*(1-MIN(1,Inputs!$G$8*$D768)*churn_nonbuyers)*(ic*Inputs!$C$8+fee_wd*Inputs!$E$8*(1-$B768)+fee_fx*Inputs!$D$8-cost_acc-cost_wd*Inputs!$E$8*(1-$B768)-cost_fx*Inputs!$D$8))</f>
        <v>142574.605450196</v>
      </c>
      <c r="J768" s="0" t="n">
        <f aca="false">G768+H768+I768-fixed</f>
        <v>55860.4198349816</v>
      </c>
      <c r="K768" s="0" t="n">
        <f aca="false">12*Inputs!$B$6*(1-MIN(1,Inputs!$G$6*$D768)*churn_nonbuyers)*(ic*Inputs!$C$6+fee_wd*Inputs!$E$6*(1-$B768)+fee_fx*Inputs!$D$6-cost_acc-cost_wd*Inputs!$E$6*(1-$B768)-cost_fx*Inputs!$D$6)</f>
        <v>170914.04335031</v>
      </c>
      <c r="L768" s="0" t="n">
        <f aca="false">12*Inputs!$B$7*(1-MIN(1,Inputs!$G$7*$D768)*churn_nonbuyers)*(ic*Inputs!$C$7+fee_wd*Inputs!$E$7*(1-$B768)+fee_fx*Inputs!$D$7-cost_acc-cost_wd*Inputs!$E$7*(1-$B768)-cost_fx*Inputs!$D$7)</f>
        <v>369400.588314186</v>
      </c>
      <c r="M768" s="0" t="n">
        <f aca="false">12*Inputs!$B$8*(1-MIN(1,Inputs!$G$8*$D768)*churn_nonbuyers)*(ic*Inputs!$C$8+fee_wd*Inputs!$E$8*(1-$B768)+fee_fx*Inputs!$D$8-cost_acc-cost_wd*Inputs!$E$8*(1-$B768)-cost_fx*Inputs!$D$8)</f>
        <v>28419.7700881152</v>
      </c>
      <c r="N768" s="0" t="n">
        <f aca="false">K768+L768+I768-fixed</f>
        <v>-17110.7628853072</v>
      </c>
      <c r="O768" s="0" t="n">
        <f aca="false">K768+L768+M768-fixed</f>
        <v>-131265.598247388</v>
      </c>
      <c r="P768" s="0" t="n">
        <f aca="false">12*Inputs!$B$6*(1-MIN(1,Inputs!$F$6*$D768))*(ic*Inputs!$C$6+flat_fee-cost_acc-cost_wd*Inputs!$E$6*$E768-cost_fx*Inputs!$D$6)+12*Inputs!$B$7*(1-MIN(1,Inputs!$F$7*$D768))*(ic*Inputs!$C$7+flat_fee-cost_acc-cost_wd*Inputs!$E$7*$E768-cost_fx*Inputs!$D$7)+12*Inputs!$B$8*(1-MIN(1,Inputs!$F$8*$D768))*(ic*Inputs!$C$8+flat_fee-cost_acc-cost_wd*Inputs!$E$8*$E768-cost_fx*Inputs!$D$8)-fixed</f>
        <v>-197259.47259712</v>
      </c>
    </row>
    <row r="769" customFormat="false" ht="15" hidden="false" customHeight="false" outlineLevel="0" collapsed="false">
      <c r="A769" s="0" t="n">
        <v>704</v>
      </c>
      <c r="B769" s="0" t="n">
        <v>0.197683</v>
      </c>
      <c r="C769" s="0" t="n">
        <v>0.90879</v>
      </c>
      <c r="D769" s="0" t="n">
        <v>1.156813</v>
      </c>
      <c r="E769" s="0" t="n">
        <v>1.073989</v>
      </c>
      <c r="F769" s="0" t="n">
        <v>0.128038</v>
      </c>
      <c r="G769" s="0" t="n">
        <f aca="false">12*Inputs!$B$6*(MIN(1,$H$50*$C769)*(ic*Inputs!$C$6+pS+fee_fx*Inputs!$D$6-cost_acc-cost_wd*Inputs!$E$6*$E769-cost_fx*Inputs!$D$6-$F769)+(1-MIN(1,$H$50*$C769))*(1-MIN(1,Inputs!$G$6*$D769)*churn_nonbuyers)*(ic*Inputs!$C$6+fee_wd*Inputs!$E$6*(1-$B769)+fee_fx*Inputs!$D$6-cost_acc-cost_wd*Inputs!$E$6*(1-$B769)-cost_fx*Inputs!$D$6))</f>
        <v>213823.913902566</v>
      </c>
      <c r="H769" s="0" t="n">
        <f aca="false">12*Inputs!$B$7*(MIN(1,$H$51*$C769)*(ic*Inputs!$C$7+pE+fee_fx*Inputs!$D$7-cost_acc-cost_wd*Inputs!$E$7*$E769-cost_fx*Inputs!$D$7-$F769)+(1-MIN(1,$H$51*$C769))*(1-MIN(1,Inputs!$G$7*$D769)*churn_nonbuyers)*(ic*Inputs!$C$7+fee_wd*Inputs!$E$7*(1-$B769)+fee_fx*Inputs!$D$7-cost_acc-cost_wd*Inputs!$E$7*(1-$B769)-cost_fx*Inputs!$D$7))</f>
        <v>414178.633460101</v>
      </c>
      <c r="I769" s="0" t="n">
        <f aca="false">12*Inputs!$B$8*(MIN(1,$H$52*$C769)*(ic*Inputs!$C$8+pT-cost_acc-cost_wd*Inputs!$E$8-cost_fx*Inputs!$D$8-cost_ins)+(1-MIN(1,$H$52*$C769))*(1-MIN(1,Inputs!$G$8*$D769)*churn_nonbuyers)*(ic*Inputs!$C$8+fee_wd*Inputs!$E$8*(1-$B769)+fee_fx*Inputs!$D$8-cost_acc-cost_wd*Inputs!$E$8*(1-$B769)-cost_fx*Inputs!$D$8))</f>
        <v>152931.617280884</v>
      </c>
      <c r="J769" s="0" t="n">
        <f aca="false">G769+H769+I769-fixed</f>
        <v>80934.1646435523</v>
      </c>
      <c r="K769" s="0" t="n">
        <f aca="false">12*Inputs!$B$6*(1-MIN(1,Inputs!$G$6*$D769)*churn_nonbuyers)*(ic*Inputs!$C$6+fee_wd*Inputs!$E$6*(1-$B769)+fee_fx*Inputs!$D$6-cost_acc-cost_wd*Inputs!$E$6*(1-$B769)-cost_fx*Inputs!$D$6)</f>
        <v>163119.485262809</v>
      </c>
      <c r="L769" s="0" t="n">
        <f aca="false">12*Inputs!$B$7*(1-MIN(1,Inputs!$G$7*$D769)*churn_nonbuyers)*(ic*Inputs!$C$7+fee_wd*Inputs!$E$7*(1-$B769)+fee_fx*Inputs!$D$7-cost_acc-cost_wd*Inputs!$E$7*(1-$B769)-cost_fx*Inputs!$D$7)</f>
        <v>361728.745333685</v>
      </c>
      <c r="M769" s="0" t="n">
        <f aca="false">12*Inputs!$B$8*(1-MIN(1,Inputs!$G$8*$D769)*churn_nonbuyers)*(ic*Inputs!$C$8+fee_wd*Inputs!$E$8*(1-$B769)+fee_fx*Inputs!$D$8-cost_acc-cost_wd*Inputs!$E$8*(1-$B769)-cost_fx*Inputs!$D$8)</f>
        <v>60286.3058397744</v>
      </c>
      <c r="N769" s="0" t="n">
        <f aca="false">K769+L769+I769-fixed</f>
        <v>-22220.1521226215</v>
      </c>
      <c r="O769" s="0" t="n">
        <f aca="false">K769+L769+M769-fixed</f>
        <v>-114865.463563732</v>
      </c>
      <c r="P769" s="0" t="n">
        <f aca="false">12*Inputs!$B$6*(1-MIN(1,Inputs!$F$6*$D769))*(ic*Inputs!$C$6+flat_fee-cost_acc-cost_wd*Inputs!$E$6*$E769-cost_fx*Inputs!$D$6)+12*Inputs!$B$7*(1-MIN(1,Inputs!$F$7*$D769))*(ic*Inputs!$C$7+flat_fee-cost_acc-cost_wd*Inputs!$E$7*$E769-cost_fx*Inputs!$D$7)+12*Inputs!$B$8*(1-MIN(1,Inputs!$F$8*$D769))*(ic*Inputs!$C$8+flat_fee-cost_acc-cost_wd*Inputs!$E$8*$E769-cost_fx*Inputs!$D$8)-fixed</f>
        <v>-47137.90457032</v>
      </c>
    </row>
    <row r="770" customFormat="false" ht="15" hidden="false" customHeight="false" outlineLevel="0" collapsed="false">
      <c r="A770" s="0" t="n">
        <v>705</v>
      </c>
      <c r="B770" s="0" t="n">
        <v>0.304886</v>
      </c>
      <c r="C770" s="0" t="n">
        <v>1.027589</v>
      </c>
      <c r="D770" s="0" t="n">
        <v>0.755796</v>
      </c>
      <c r="E770" s="0" t="n">
        <v>1.255422</v>
      </c>
      <c r="F770" s="0" t="n">
        <v>0.181111</v>
      </c>
      <c r="G770" s="0" t="n">
        <f aca="false">12*Inputs!$B$6*(MIN(1,$H$50*$C770)*(ic*Inputs!$C$6+pS+fee_fx*Inputs!$D$6-cost_acc-cost_wd*Inputs!$E$6*$E770-cost_fx*Inputs!$D$6-$F770)+(1-MIN(1,$H$50*$C770))*(1-MIN(1,Inputs!$G$6*$D770)*churn_nonbuyers)*(ic*Inputs!$C$6+fee_wd*Inputs!$E$6*(1-$B770)+fee_fx*Inputs!$D$6-cost_acc-cost_wd*Inputs!$E$6*(1-$B770)-cost_fx*Inputs!$D$6))</f>
        <v>204453.352512738</v>
      </c>
      <c r="H770" s="0" t="n">
        <f aca="false">12*Inputs!$B$7*(MIN(1,$H$51*$C770)*(ic*Inputs!$C$7+pE+fee_fx*Inputs!$D$7-cost_acc-cost_wd*Inputs!$E$7*$E770-cost_fx*Inputs!$D$7-$F770)+(1-MIN(1,$H$51*$C770))*(1-MIN(1,Inputs!$G$7*$D770)*churn_nonbuyers)*(ic*Inputs!$C$7+fee_wd*Inputs!$E$7*(1-$B770)+fee_fx*Inputs!$D$7-cost_acc-cost_wd*Inputs!$E$7*(1-$B770)-cost_fx*Inputs!$D$7))</f>
        <v>390185.291979539</v>
      </c>
      <c r="I770" s="0" t="n">
        <f aca="false">12*Inputs!$B$8*(MIN(1,$H$52*$C770)*(ic*Inputs!$C$8+pT-cost_acc-cost_wd*Inputs!$E$8-cost_fx*Inputs!$D$8-cost_ins)+(1-MIN(1,$H$52*$C770))*(1-MIN(1,Inputs!$G$8*$D770)*churn_nonbuyers)*(ic*Inputs!$C$8+fee_wd*Inputs!$E$8*(1-$B770)+fee_fx*Inputs!$D$8-cost_acc-cost_wd*Inputs!$E$8*(1-$B770)-cost_fx*Inputs!$D$8))</f>
        <v>189332.396689026</v>
      </c>
      <c r="J770" s="0" t="n">
        <f aca="false">G770+H770+I770-fixed</f>
        <v>83971.0411813034</v>
      </c>
      <c r="K770" s="0" t="n">
        <f aca="false">12*Inputs!$B$6*(1-MIN(1,Inputs!$G$6*$D770)*churn_nonbuyers)*(ic*Inputs!$C$6+fee_wd*Inputs!$E$6*(1-$B770)+fee_fx*Inputs!$D$6-cost_acc-cost_wd*Inputs!$E$6*(1-$B770)-cost_fx*Inputs!$D$6)</f>
        <v>151737.099978643</v>
      </c>
      <c r="L770" s="0" t="n">
        <f aca="false">12*Inputs!$B$7*(1-MIN(1,Inputs!$G$7*$D770)*churn_nonbuyers)*(ic*Inputs!$C$7+fee_wd*Inputs!$E$7*(1-$B770)+fee_fx*Inputs!$D$7-cost_acc-cost_wd*Inputs!$E$7*(1-$B770)-cost_fx*Inputs!$D$7)</f>
        <v>351149.772179186</v>
      </c>
      <c r="M770" s="0" t="n">
        <f aca="false">12*Inputs!$B$8*(1-MIN(1,Inputs!$G$8*$D770)*churn_nonbuyers)*(ic*Inputs!$C$8+fee_wd*Inputs!$E$8*(1-$B770)+fee_fx*Inputs!$D$8-cost_acc-cost_wd*Inputs!$E$8*(1-$B770)-cost_fx*Inputs!$D$8)</f>
        <v>146823.704327002</v>
      </c>
      <c r="N770" s="0" t="n">
        <f aca="false">K770+L770+I770-fixed</f>
        <v>-7780.73115314485</v>
      </c>
      <c r="O770" s="0" t="n">
        <f aca="false">K770+L770+M770-fixed</f>
        <v>-50289.4235151694</v>
      </c>
      <c r="P770" s="0" t="n">
        <f aca="false">12*Inputs!$B$6*(1-MIN(1,Inputs!$F$6*$D770))*(ic*Inputs!$C$6+flat_fee-cost_acc-cost_wd*Inputs!$E$6*$E770-cost_fx*Inputs!$D$6)+12*Inputs!$B$7*(1-MIN(1,Inputs!$F$7*$D770))*(ic*Inputs!$C$7+flat_fee-cost_acc-cost_wd*Inputs!$E$7*$E770-cost_fx*Inputs!$D$7)+12*Inputs!$B$8*(1-MIN(1,Inputs!$F$8*$D770))*(ic*Inputs!$C$8+flat_fee-cost_acc-cost_wd*Inputs!$E$8*$E770-cost_fx*Inputs!$D$8)-fixed</f>
        <v>82873.15153088</v>
      </c>
    </row>
    <row r="771" customFormat="false" ht="15" hidden="false" customHeight="false" outlineLevel="0" collapsed="false">
      <c r="A771" s="0" t="n">
        <v>706</v>
      </c>
      <c r="B771" s="0" t="n">
        <v>0.351556</v>
      </c>
      <c r="C771" s="0" t="n">
        <v>0.91548</v>
      </c>
      <c r="D771" s="0" t="n">
        <v>1.095124</v>
      </c>
      <c r="E771" s="0" t="n">
        <v>1.321844</v>
      </c>
      <c r="F771" s="0" t="n">
        <v>0.470432</v>
      </c>
      <c r="G771" s="0" t="n">
        <f aca="false">12*Inputs!$B$6*(MIN(1,$H$50*$C771)*(ic*Inputs!$C$6+pS+fee_fx*Inputs!$D$6-cost_acc-cost_wd*Inputs!$E$6*$E771-cost_fx*Inputs!$D$6-$F771)+(1-MIN(1,$H$50*$C771))*(1-MIN(1,Inputs!$G$6*$D771)*churn_nonbuyers)*(ic*Inputs!$C$6+fee_wd*Inputs!$E$6*(1-$B771)+fee_fx*Inputs!$D$6-cost_acc-cost_wd*Inputs!$E$6*(1-$B771)-cost_fx*Inputs!$D$6))</f>
        <v>182831.658875093</v>
      </c>
      <c r="H771" s="0" t="n">
        <f aca="false">12*Inputs!$B$7*(MIN(1,$H$51*$C771)*(ic*Inputs!$C$7+pE+fee_fx*Inputs!$D$7-cost_acc-cost_wd*Inputs!$E$7*$E771-cost_fx*Inputs!$D$7-$F771)+(1-MIN(1,$H$51*$C771))*(1-MIN(1,Inputs!$G$7*$D771)*churn_nonbuyers)*(ic*Inputs!$C$7+fee_wd*Inputs!$E$7*(1-$B771)+fee_fx*Inputs!$D$7-cost_acc-cost_wd*Inputs!$E$7*(1-$B771)-cost_fx*Inputs!$D$7))</f>
        <v>357227.339808524</v>
      </c>
      <c r="I771" s="0" t="n">
        <f aca="false">12*Inputs!$B$8*(MIN(1,$H$52*$C771)*(ic*Inputs!$C$8+pT-cost_acc-cost_wd*Inputs!$E$8-cost_fx*Inputs!$D$8-cost_ins)+(1-MIN(1,$H$52*$C771))*(1-MIN(1,Inputs!$G$8*$D771)*churn_nonbuyers)*(ic*Inputs!$C$8+fee_wd*Inputs!$E$8*(1-$B771)+fee_fx*Inputs!$D$8-cost_acc-cost_wd*Inputs!$E$8*(1-$B771)-cost_fx*Inputs!$D$8))</f>
        <v>157909.576062359</v>
      </c>
      <c r="J771" s="0" t="n">
        <f aca="false">G771+H771+I771-fixed</f>
        <v>-2031.42525402445</v>
      </c>
      <c r="K771" s="0" t="n">
        <f aca="false">12*Inputs!$B$6*(1-MIN(1,Inputs!$G$6*$D771)*churn_nonbuyers)*(ic*Inputs!$C$6+fee_wd*Inputs!$E$6*(1-$B771)+fee_fx*Inputs!$D$6-cost_acc-cost_wd*Inputs!$E$6*(1-$B771)-cost_fx*Inputs!$D$6)</f>
        <v>142709.067453197</v>
      </c>
      <c r="L771" s="0" t="n">
        <f aca="false">12*Inputs!$B$7*(1-MIN(1,Inputs!$G$7*$D771)*churn_nonbuyers)*(ic*Inputs!$C$7+fee_wd*Inputs!$E$7*(1-$B771)+fee_fx*Inputs!$D$7-cost_acc-cost_wd*Inputs!$E$7*(1-$B771)-cost_fx*Inputs!$D$7)</f>
        <v>340992.504919918</v>
      </c>
      <c r="M771" s="0" t="n">
        <f aca="false">12*Inputs!$B$8*(1-MIN(1,Inputs!$G$8*$D771)*churn_nonbuyers)*(ic*Inputs!$C$8+fee_wd*Inputs!$E$8*(1-$B771)+fee_fx*Inputs!$D$8-cost_acc-cost_wd*Inputs!$E$8*(1-$B771)-cost_fx*Inputs!$D$8)</f>
        <v>72247.2935549184</v>
      </c>
      <c r="N771" s="0" t="n">
        <f aca="false">K771+L771+I771-fixed</f>
        <v>-58388.8515645263</v>
      </c>
      <c r="O771" s="0" t="n">
        <f aca="false">K771+L771+M771-fixed</f>
        <v>-144051.134071967</v>
      </c>
      <c r="P771" s="0" t="n">
        <f aca="false">12*Inputs!$B$6*(1-MIN(1,Inputs!$F$6*$D771))*(ic*Inputs!$C$6+flat_fee-cost_acc-cost_wd*Inputs!$E$6*$E771-cost_fx*Inputs!$D$6)+12*Inputs!$B$7*(1-MIN(1,Inputs!$F$7*$D771))*(ic*Inputs!$C$7+flat_fee-cost_acc-cost_wd*Inputs!$E$7*$E771-cost_fx*Inputs!$D$7)+12*Inputs!$B$8*(1-MIN(1,Inputs!$F$8*$D771))*(ic*Inputs!$C$8+flat_fee-cost_acc-cost_wd*Inputs!$E$8*$E771-cost_fx*Inputs!$D$8)-fixed</f>
        <v>-114860.07379456</v>
      </c>
    </row>
    <row r="772" customFormat="false" ht="15" hidden="false" customHeight="false" outlineLevel="0" collapsed="false">
      <c r="A772" s="0" t="n">
        <v>707</v>
      </c>
      <c r="B772" s="0" t="n">
        <v>0.223915</v>
      </c>
      <c r="C772" s="0" t="n">
        <v>1.093269</v>
      </c>
      <c r="D772" s="0" t="n">
        <v>1.277482</v>
      </c>
      <c r="E772" s="0" t="n">
        <v>1.370743</v>
      </c>
      <c r="F772" s="0" t="n">
        <v>0.391412</v>
      </c>
      <c r="G772" s="0" t="n">
        <f aca="false">12*Inputs!$B$6*(MIN(1,$H$50*$C772)*(ic*Inputs!$C$6+pS+fee_fx*Inputs!$D$6-cost_acc-cost_wd*Inputs!$E$6*$E772-cost_fx*Inputs!$D$6-$F772)+(1-MIN(1,$H$50*$C772))*(1-MIN(1,Inputs!$G$6*$D772)*churn_nonbuyers)*(ic*Inputs!$C$6+fee_wd*Inputs!$E$6*(1-$B772)+fee_fx*Inputs!$D$6-cost_acc-cost_wd*Inputs!$E$6*(1-$B772)-cost_fx*Inputs!$D$6))</f>
        <v>205827.509474549</v>
      </c>
      <c r="H772" s="0" t="n">
        <f aca="false">12*Inputs!$B$7*(MIN(1,$H$51*$C772)*(ic*Inputs!$C$7+pE+fee_fx*Inputs!$D$7-cost_acc-cost_wd*Inputs!$E$7*$E772-cost_fx*Inputs!$D$7-$F772)+(1-MIN(1,$H$51*$C772))*(1-MIN(1,Inputs!$G$7*$D772)*churn_nonbuyers)*(ic*Inputs!$C$7+fee_wd*Inputs!$E$7*(1-$B772)+fee_fx*Inputs!$D$7-cost_acc-cost_wd*Inputs!$E$7*(1-$B772)-cost_fx*Inputs!$D$7))</f>
        <v>368058.438693123</v>
      </c>
      <c r="I772" s="0" t="n">
        <f aca="false">12*Inputs!$B$8*(MIN(1,$H$52*$C772)*(ic*Inputs!$C$8+pT-cost_acc-cost_wd*Inputs!$E$8-cost_fx*Inputs!$D$8-cost_ins)+(1-MIN(1,$H$52*$C772))*(1-MIN(1,Inputs!$G$8*$D772)*churn_nonbuyers)*(ic*Inputs!$C$8+fee_wd*Inputs!$E$8*(1-$B772)+fee_fx*Inputs!$D$8-cost_acc-cost_wd*Inputs!$E$8*(1-$B772)-cost_fx*Inputs!$D$8))</f>
        <v>165423.825474467</v>
      </c>
      <c r="J772" s="0" t="n">
        <f aca="false">G772+H772+I772-fixed</f>
        <v>39309.7736421387</v>
      </c>
      <c r="K772" s="0" t="n">
        <f aca="false">12*Inputs!$B$6*(1-MIN(1,Inputs!$G$6*$D772)*churn_nonbuyers)*(ic*Inputs!$C$6+fee_wd*Inputs!$E$6*(1-$B772)+fee_fx*Inputs!$D$6-cost_acc-cost_wd*Inputs!$E$6*(1-$B772)-cost_fx*Inputs!$D$6)</f>
        <v>158538.762590616</v>
      </c>
      <c r="L772" s="0" t="n">
        <f aca="false">12*Inputs!$B$7*(1-MIN(1,Inputs!$G$7*$D772)*churn_nonbuyers)*(ic*Inputs!$C$7+fee_wd*Inputs!$E$7*(1-$B772)+fee_fx*Inputs!$D$7-cost_acc-cost_wd*Inputs!$E$7*(1-$B772)-cost_fx*Inputs!$D$7)</f>
        <v>356739.54241837</v>
      </c>
      <c r="M772" s="0" t="n">
        <f aca="false">12*Inputs!$B$8*(1-MIN(1,Inputs!$G$8*$D772)*churn_nonbuyers)*(ic*Inputs!$C$8+fee_wd*Inputs!$E$8*(1-$B772)+fee_fx*Inputs!$D$8-cost_acc-cost_wd*Inputs!$E$8*(1-$B772)-cost_fx*Inputs!$D$8)</f>
        <v>33384.184676208</v>
      </c>
      <c r="N772" s="0" t="n">
        <f aca="false">K772+L772+I772-fixed</f>
        <v>-19297.8695165475</v>
      </c>
      <c r="O772" s="0" t="n">
        <f aca="false">K772+L772+M772-fixed</f>
        <v>-151337.510314806</v>
      </c>
      <c r="P772" s="0" t="n">
        <f aca="false">12*Inputs!$B$6*(1-MIN(1,Inputs!$F$6*$D772))*(ic*Inputs!$C$6+flat_fee-cost_acc-cost_wd*Inputs!$E$6*$E772-cost_fx*Inputs!$D$6)+12*Inputs!$B$7*(1-MIN(1,Inputs!$F$7*$D772))*(ic*Inputs!$C$7+flat_fee-cost_acc-cost_wd*Inputs!$E$7*$E772-cost_fx*Inputs!$D$7)+12*Inputs!$B$8*(1-MIN(1,Inputs!$F$8*$D772))*(ic*Inputs!$C$8+flat_fee-cost_acc-cost_wd*Inputs!$E$8*$E772-cost_fx*Inputs!$D$8)-fixed</f>
        <v>-221478.96310576</v>
      </c>
    </row>
    <row r="773" customFormat="false" ht="15" hidden="false" customHeight="false" outlineLevel="0" collapsed="false">
      <c r="A773" s="0" t="n">
        <v>708</v>
      </c>
      <c r="B773" s="0" t="n">
        <v>0.249883</v>
      </c>
      <c r="C773" s="0" t="n">
        <v>1.054759</v>
      </c>
      <c r="D773" s="0" t="n">
        <v>1.485273</v>
      </c>
      <c r="E773" s="0" t="n">
        <v>1.117532</v>
      </c>
      <c r="F773" s="0" t="n">
        <v>0.26309</v>
      </c>
      <c r="G773" s="0" t="n">
        <f aca="false">12*Inputs!$B$6*(MIN(1,$H$50*$C773)*(ic*Inputs!$C$6+pS+fee_fx*Inputs!$D$6-cost_acc-cost_wd*Inputs!$E$6*$E773-cost_fx*Inputs!$D$6-$F773)+(1-MIN(1,$H$50*$C773))*(1-MIN(1,Inputs!$G$6*$D773)*churn_nonbuyers)*(ic*Inputs!$C$6+fee_wd*Inputs!$E$6*(1-$B773)+fee_fx*Inputs!$D$6-cost_acc-cost_wd*Inputs!$E$6*(1-$B773)-cost_fx*Inputs!$D$6))</f>
        <v>208653.005715776</v>
      </c>
      <c r="H773" s="0" t="n">
        <f aca="false">12*Inputs!$B$7*(MIN(1,$H$51*$C773)*(ic*Inputs!$C$7+pE+fee_fx*Inputs!$D$7-cost_acc-cost_wd*Inputs!$E$7*$E773-cost_fx*Inputs!$D$7-$F773)+(1-MIN(1,$H$51*$C773))*(1-MIN(1,Inputs!$G$7*$D773)*churn_nonbuyers)*(ic*Inputs!$C$7+fee_wd*Inputs!$E$7*(1-$B773)+fee_fx*Inputs!$D$7-cost_acc-cost_wd*Inputs!$E$7*(1-$B773)-cost_fx*Inputs!$D$7))</f>
        <v>402820.826687196</v>
      </c>
      <c r="I773" s="0" t="n">
        <f aca="false">12*Inputs!$B$8*(MIN(1,$H$52*$C773)*(ic*Inputs!$C$8+pT-cost_acc-cost_wd*Inputs!$E$8-cost_fx*Inputs!$D$8-cost_ins)+(1-MIN(1,$H$52*$C773))*(1-MIN(1,Inputs!$G$8*$D773)*churn_nonbuyers)*(ic*Inputs!$C$8+fee_wd*Inputs!$E$8*(1-$B773)+fee_fx*Inputs!$D$8-cost_acc-cost_wd*Inputs!$E$8*(1-$B773)-cost_fx*Inputs!$D$8))</f>
        <v>152037.181296</v>
      </c>
      <c r="J773" s="0" t="n">
        <f aca="false">G773+H773+I773-fixed</f>
        <v>63511.0136989714</v>
      </c>
      <c r="K773" s="0" t="n">
        <f aca="false">12*Inputs!$B$6*(1-MIN(1,Inputs!$G$6*$D773)*churn_nonbuyers)*(ic*Inputs!$C$6+fee_wd*Inputs!$E$6*(1-$B773)+fee_fx*Inputs!$D$6-cost_acc-cost_wd*Inputs!$E$6*(1-$B773)-cost_fx*Inputs!$D$6)</f>
        <v>153317.536366025</v>
      </c>
      <c r="L773" s="0" t="n">
        <f aca="false">12*Inputs!$B$7*(1-MIN(1,Inputs!$G$7*$D773)*churn_nonbuyers)*(ic*Inputs!$C$7+fee_wd*Inputs!$E$7*(1-$B773)+fee_fx*Inputs!$D$7-cost_acc-cost_wd*Inputs!$E$7*(1-$B773)-cost_fx*Inputs!$D$7)</f>
        <v>350854.329915615</v>
      </c>
      <c r="M773" s="0" t="n">
        <f aca="false">12*Inputs!$B$8*(1-MIN(1,Inputs!$G$8*$D773)*churn_nonbuyers)*(ic*Inputs!$C$8+fee_wd*Inputs!$E$8*(1-$B773)+fee_fx*Inputs!$D$8-cost_acc-cost_wd*Inputs!$E$8*(1-$B773)-cost_fx*Inputs!$D$8)</f>
        <v>0</v>
      </c>
      <c r="N773" s="0" t="n">
        <f aca="false">K773+L773+I773-fixed</f>
        <v>-43790.9524223603</v>
      </c>
      <c r="O773" s="0" t="n">
        <f aca="false">K773+L773+M773-fixed</f>
        <v>-195828.13371836</v>
      </c>
      <c r="P773" s="0" t="n">
        <f aca="false">12*Inputs!$B$6*(1-MIN(1,Inputs!$F$6*$D773))*(ic*Inputs!$C$6+flat_fee-cost_acc-cost_wd*Inputs!$E$6*$E773-cost_fx*Inputs!$D$6)+12*Inputs!$B$7*(1-MIN(1,Inputs!$F$7*$D773))*(ic*Inputs!$C$7+flat_fee-cost_acc-cost_wd*Inputs!$E$7*$E773-cost_fx*Inputs!$D$7)+12*Inputs!$B$8*(1-MIN(1,Inputs!$F$8*$D773))*(ic*Inputs!$C$8+flat_fee-cost_acc-cost_wd*Inputs!$E$8*$E773-cost_fx*Inputs!$D$8)-fixed</f>
        <v>-240272.43084736</v>
      </c>
    </row>
    <row r="774" customFormat="false" ht="15" hidden="false" customHeight="false" outlineLevel="0" collapsed="false">
      <c r="A774" s="0" t="n">
        <v>709</v>
      </c>
      <c r="B774" s="0" t="n">
        <v>0.163508</v>
      </c>
      <c r="C774" s="0" t="n">
        <v>0.701468</v>
      </c>
      <c r="D774" s="0" t="n">
        <v>1.186455</v>
      </c>
      <c r="E774" s="0" t="n">
        <v>1.150209</v>
      </c>
      <c r="F774" s="0" t="n">
        <v>0.277303</v>
      </c>
      <c r="G774" s="0" t="n">
        <f aca="false">12*Inputs!$B$6*(MIN(1,$H$50*$C774)*(ic*Inputs!$C$6+pS+fee_fx*Inputs!$D$6-cost_acc-cost_wd*Inputs!$E$6*$E774-cost_fx*Inputs!$D$6-$F774)+(1-MIN(1,$H$50*$C774))*(1-MIN(1,Inputs!$G$6*$D774)*churn_nonbuyers)*(ic*Inputs!$C$6+fee_wd*Inputs!$E$6*(1-$B774)+fee_fx*Inputs!$D$6-cost_acc-cost_wd*Inputs!$E$6*(1-$B774)-cost_fx*Inputs!$D$6))</f>
        <v>202739.755703569</v>
      </c>
      <c r="H774" s="0" t="n">
        <f aca="false">12*Inputs!$B$7*(MIN(1,$H$51*$C774)*(ic*Inputs!$C$7+pE+fee_fx*Inputs!$D$7-cost_acc-cost_wd*Inputs!$E$7*$E774-cost_fx*Inputs!$D$7-$F774)+(1-MIN(1,$H$51*$C774))*(1-MIN(1,Inputs!$G$7*$D774)*churn_nonbuyers)*(ic*Inputs!$C$7+fee_wd*Inputs!$E$7*(1-$B774)+fee_fx*Inputs!$D$7-cost_acc-cost_wd*Inputs!$E$7*(1-$B774)-cost_fx*Inputs!$D$7))</f>
        <v>393197.624275036</v>
      </c>
      <c r="I774" s="0" t="n">
        <f aca="false">12*Inputs!$B$8*(MIN(1,$H$52*$C774)*(ic*Inputs!$C$8+pT-cost_acc-cost_wd*Inputs!$E$8-cost_fx*Inputs!$D$8-cost_ins)+(1-MIN(1,$H$52*$C774))*(1-MIN(1,Inputs!$G$8*$D774)*churn_nonbuyers)*(ic*Inputs!$C$8+fee_wd*Inputs!$E$8*(1-$B774)+fee_fx*Inputs!$D$8-cost_acc-cost_wd*Inputs!$E$8*(1-$B774)-cost_fx*Inputs!$D$8))</f>
        <v>128591.113611398</v>
      </c>
      <c r="J774" s="0" t="n">
        <f aca="false">G774+H774+I774-fixed</f>
        <v>24528.4935900036</v>
      </c>
      <c r="K774" s="0" t="n">
        <f aca="false">12*Inputs!$B$6*(1-MIN(1,Inputs!$G$6*$D774)*churn_nonbuyers)*(ic*Inputs!$C$6+fee_wd*Inputs!$E$6*(1-$B774)+fee_fx*Inputs!$D$6-cost_acc-cost_wd*Inputs!$E$6*(1-$B774)-cost_fx*Inputs!$D$6)</f>
        <v>167492.144765808</v>
      </c>
      <c r="L774" s="0" t="n">
        <f aca="false">12*Inputs!$B$7*(1-MIN(1,Inputs!$G$7*$D774)*churn_nonbuyers)*(ic*Inputs!$C$7+fee_wd*Inputs!$E$7*(1-$B774)+fee_fx*Inputs!$D$7-cost_acc-cost_wd*Inputs!$E$7*(1-$B774)-cost_fx*Inputs!$D$7)</f>
        <v>366141.546219485</v>
      </c>
      <c r="M774" s="0" t="n">
        <f aca="false">12*Inputs!$B$8*(1-MIN(1,Inputs!$G$8*$D774)*churn_nonbuyers)*(ic*Inputs!$C$8+fee_wd*Inputs!$E$8*(1-$B774)+fee_fx*Inputs!$D$8-cost_acc-cost_wd*Inputs!$E$8*(1-$B774)-cost_fx*Inputs!$D$8)</f>
        <v>53988.605707104</v>
      </c>
      <c r="N774" s="0" t="n">
        <f aca="false">K774+L774+I774-fixed</f>
        <v>-37775.1954033086</v>
      </c>
      <c r="O774" s="0" t="n">
        <f aca="false">K774+L774+M774-fixed</f>
        <v>-112377.703307603</v>
      </c>
      <c r="P774" s="0" t="n">
        <f aca="false">12*Inputs!$B$6*(1-MIN(1,Inputs!$F$6*$D774))*(ic*Inputs!$C$6+flat_fee-cost_acc-cost_wd*Inputs!$E$6*$E774-cost_fx*Inputs!$D$6)+12*Inputs!$B$7*(1-MIN(1,Inputs!$F$7*$D774))*(ic*Inputs!$C$7+flat_fee-cost_acc-cost_wd*Inputs!$E$7*$E774-cost_fx*Inputs!$D$7)+12*Inputs!$B$8*(1-MIN(1,Inputs!$F$8*$D774))*(ic*Inputs!$C$8+flat_fee-cost_acc-cost_wd*Inputs!$E$8*$E774-cost_fx*Inputs!$D$8)-fixed</f>
        <v>-92843.7506572</v>
      </c>
    </row>
    <row r="775" customFormat="false" ht="15" hidden="false" customHeight="false" outlineLevel="0" collapsed="false">
      <c r="A775" s="0" t="n">
        <v>710</v>
      </c>
      <c r="B775" s="0" t="n">
        <v>0.370858</v>
      </c>
      <c r="C775" s="0" t="n">
        <v>0.924393</v>
      </c>
      <c r="D775" s="0" t="n">
        <v>1.251348</v>
      </c>
      <c r="E775" s="0" t="n">
        <v>1.313713</v>
      </c>
      <c r="F775" s="0" t="n">
        <v>0.107556</v>
      </c>
      <c r="G775" s="0" t="n">
        <f aca="false">12*Inputs!$B$6*(MIN(1,$H$50*$C775)*(ic*Inputs!$C$6+pS+fee_fx*Inputs!$D$6-cost_acc-cost_wd*Inputs!$E$6*$E775-cost_fx*Inputs!$D$6-$F775)+(1-MIN(1,$H$50*$C775))*(1-MIN(1,Inputs!$G$6*$D775)*churn_nonbuyers)*(ic*Inputs!$C$6+fee_wd*Inputs!$E$6*(1-$B775)+fee_fx*Inputs!$D$6-cost_acc-cost_wd*Inputs!$E$6*(1-$B775)-cost_fx*Inputs!$D$6))</f>
        <v>187619.011875986</v>
      </c>
      <c r="H775" s="0" t="n">
        <f aca="false">12*Inputs!$B$7*(MIN(1,$H$51*$C775)*(ic*Inputs!$C$7+pE+fee_fx*Inputs!$D$7-cost_acc-cost_wd*Inputs!$E$7*$E775-cost_fx*Inputs!$D$7-$F775)+(1-MIN(1,$H$51*$C775))*(1-MIN(1,Inputs!$G$7*$D775)*churn_nonbuyers)*(ic*Inputs!$C$7+fee_wd*Inputs!$E$7*(1-$B775)+fee_fx*Inputs!$D$7-cost_acc-cost_wd*Inputs!$E$7*(1-$B775)-cost_fx*Inputs!$D$7))</f>
        <v>374845.19740292</v>
      </c>
      <c r="I775" s="0" t="n">
        <f aca="false">12*Inputs!$B$8*(MIN(1,$H$52*$C775)*(ic*Inputs!$C$8+pT-cost_acc-cost_wd*Inputs!$E$8-cost_fx*Inputs!$D$8-cost_ins)+(1-MIN(1,$H$52*$C775))*(1-MIN(1,Inputs!$G$8*$D775)*churn_nonbuyers)*(ic*Inputs!$C$8+fee_wd*Inputs!$E$8*(1-$B775)+fee_fx*Inputs!$D$8-cost_acc-cost_wd*Inputs!$E$8*(1-$B775)-cost_fx*Inputs!$D$8))</f>
        <v>146756.960818772</v>
      </c>
      <c r="J775" s="0" t="n">
        <f aca="false">G775+H775+I775-fixed</f>
        <v>9221.17009767797</v>
      </c>
      <c r="K775" s="0" t="n">
        <f aca="false">12*Inputs!$B$6*(1-MIN(1,Inputs!$G$6*$D775)*churn_nonbuyers)*(ic*Inputs!$C$6+fee_wd*Inputs!$E$6*(1-$B775)+fee_fx*Inputs!$D$6-cost_acc-cost_wd*Inputs!$E$6*(1-$B775)-cost_fx*Inputs!$D$6)</f>
        <v>138924.181559405</v>
      </c>
      <c r="L775" s="0" t="n">
        <f aca="false">12*Inputs!$B$7*(1-MIN(1,Inputs!$G$7*$D775)*churn_nonbuyers)*(ic*Inputs!$C$7+fee_wd*Inputs!$E$7*(1-$B775)+fee_fx*Inputs!$D$7-cost_acc-cost_wd*Inputs!$E$7*(1-$B775)-cost_fx*Inputs!$D$7)</f>
        <v>336664.935431643</v>
      </c>
      <c r="M775" s="0" t="n">
        <f aca="false">12*Inputs!$B$8*(1-MIN(1,Inputs!$G$8*$D775)*churn_nonbuyers)*(ic*Inputs!$C$8+fee_wd*Inputs!$E$8*(1-$B775)+fee_fx*Inputs!$D$8-cost_acc-cost_wd*Inputs!$E$8*(1-$B775)-cost_fx*Inputs!$D$8)</f>
        <v>38283.6581572225</v>
      </c>
      <c r="N775" s="0" t="n">
        <f aca="false">K775+L775+I775-fixed</f>
        <v>-77653.9221901803</v>
      </c>
      <c r="O775" s="0" t="n">
        <f aca="false">K775+L775+M775-fixed</f>
        <v>-186127.22485173</v>
      </c>
      <c r="P775" s="0" t="n">
        <f aca="false">12*Inputs!$B$6*(1-MIN(1,Inputs!$F$6*$D775))*(ic*Inputs!$C$6+flat_fee-cost_acc-cost_wd*Inputs!$E$6*$E775-cost_fx*Inputs!$D$6)+12*Inputs!$B$7*(1-MIN(1,Inputs!$F$7*$D775))*(ic*Inputs!$C$7+flat_fee-cost_acc-cost_wd*Inputs!$E$7*$E775-cost_fx*Inputs!$D$7)+12*Inputs!$B$8*(1-MIN(1,Inputs!$F$8*$D775))*(ic*Inputs!$C$8+flat_fee-cost_acc-cost_wd*Inputs!$E$8*$E775-cost_fx*Inputs!$D$8)-fixed</f>
        <v>-187869.91851424</v>
      </c>
    </row>
    <row r="776" customFormat="false" ht="15" hidden="false" customHeight="false" outlineLevel="0" collapsed="false">
      <c r="A776" s="0" t="n">
        <v>711</v>
      </c>
      <c r="B776" s="0" t="n">
        <v>0.14475</v>
      </c>
      <c r="C776" s="0" t="n">
        <v>1.040273</v>
      </c>
      <c r="D776" s="0" t="n">
        <v>1.622338</v>
      </c>
      <c r="E776" s="0" t="n">
        <v>1.219998</v>
      </c>
      <c r="F776" s="0" t="n">
        <v>0.112327</v>
      </c>
      <c r="G776" s="0" t="n">
        <f aca="false">12*Inputs!$B$6*(MIN(1,$H$50*$C776)*(ic*Inputs!$C$6+pS+fee_fx*Inputs!$D$6-cost_acc-cost_wd*Inputs!$E$6*$E776-cost_fx*Inputs!$D$6-$F776)+(1-MIN(1,$H$50*$C776))*(1-MIN(1,Inputs!$G$6*$D776)*churn_nonbuyers)*(ic*Inputs!$C$6+fee_wd*Inputs!$E$6*(1-$B776)+fee_fx*Inputs!$D$6-cost_acc-cost_wd*Inputs!$E$6*(1-$B776)-cost_fx*Inputs!$D$6))</f>
        <v>220763.455648294</v>
      </c>
      <c r="H776" s="0" t="n">
        <f aca="false">12*Inputs!$B$7*(MIN(1,$H$51*$C776)*(ic*Inputs!$C$7+pE+fee_fx*Inputs!$D$7-cost_acc-cost_wd*Inputs!$E$7*$E776-cost_fx*Inputs!$D$7-$F776)+(1-MIN(1,$H$51*$C776))*(1-MIN(1,Inputs!$G$7*$D776)*churn_nonbuyers)*(ic*Inputs!$C$7+fee_wd*Inputs!$E$7*(1-$B776)+fee_fx*Inputs!$D$7-cost_acc-cost_wd*Inputs!$E$7*(1-$B776)-cost_fx*Inputs!$D$7))</f>
        <v>406389.054784733</v>
      </c>
      <c r="I776" s="0" t="n">
        <f aca="false">12*Inputs!$B$8*(MIN(1,$H$52*$C776)*(ic*Inputs!$C$8+pT-cost_acc-cost_wd*Inputs!$E$8-cost_fx*Inputs!$D$8-cost_ins)+(1-MIN(1,$H$52*$C776))*(1-MIN(1,Inputs!$G$8*$D776)*churn_nonbuyers)*(ic*Inputs!$C$8+fee_wd*Inputs!$E$8*(1-$B776)+fee_fx*Inputs!$D$8-cost_acc-cost_wd*Inputs!$E$8*(1-$B776)-cost_fx*Inputs!$D$8))</f>
        <v>149949.111312</v>
      </c>
      <c r="J776" s="0" t="n">
        <f aca="false">G776+H776+I776-fixed</f>
        <v>77101.6217450267</v>
      </c>
      <c r="K776" s="0" t="n">
        <f aca="false">12*Inputs!$B$6*(1-MIN(1,Inputs!$G$6*$D776)*churn_nonbuyers)*(ic*Inputs!$C$6+fee_wd*Inputs!$E$6*(1-$B776)+fee_fx*Inputs!$D$6-cost_acc-cost_wd*Inputs!$E$6*(1-$B776)-cost_fx*Inputs!$D$6)</f>
        <v>166093.6336236</v>
      </c>
      <c r="L776" s="0" t="n">
        <f aca="false">12*Inputs!$B$7*(1-MIN(1,Inputs!$G$7*$D776)*churn_nonbuyers)*(ic*Inputs!$C$7+fee_wd*Inputs!$E$7*(1-$B776)+fee_fx*Inputs!$D$7-cost_acc-cost_wd*Inputs!$E$7*(1-$B776)-cost_fx*Inputs!$D$7)</f>
        <v>363746.67995016</v>
      </c>
      <c r="M776" s="0" t="n">
        <f aca="false">12*Inputs!$B$8*(1-MIN(1,Inputs!$G$8*$D776)*churn_nonbuyers)*(ic*Inputs!$C$8+fee_wd*Inputs!$E$8*(1-$B776)+fee_fx*Inputs!$D$8-cost_acc-cost_wd*Inputs!$E$8*(1-$B776)-cost_fx*Inputs!$D$8)</f>
        <v>0</v>
      </c>
      <c r="N776" s="0" t="n">
        <f aca="false">K776+L776+I776-fixed</f>
        <v>-20210.5751142399</v>
      </c>
      <c r="O776" s="0" t="n">
        <f aca="false">K776+L776+M776-fixed</f>
        <v>-170159.68642624</v>
      </c>
      <c r="P776" s="0" t="n">
        <f aca="false">12*Inputs!$B$6*(1-MIN(1,Inputs!$F$6*$D776))*(ic*Inputs!$C$6+flat_fee-cost_acc-cost_wd*Inputs!$E$6*$E776-cost_fx*Inputs!$D$6)+12*Inputs!$B$7*(1-MIN(1,Inputs!$F$7*$D776))*(ic*Inputs!$C$7+flat_fee-cost_acc-cost_wd*Inputs!$E$7*$E776-cost_fx*Inputs!$D$7)+12*Inputs!$B$8*(1-MIN(1,Inputs!$F$8*$D776))*(ic*Inputs!$C$8+flat_fee-cost_acc-cost_wd*Inputs!$E$8*$E776-cost_fx*Inputs!$D$8)-fixed</f>
        <v>-342661.81198624</v>
      </c>
    </row>
    <row r="777" customFormat="false" ht="15" hidden="false" customHeight="false" outlineLevel="0" collapsed="false">
      <c r="A777" s="0" t="n">
        <v>712</v>
      </c>
      <c r="B777" s="0" t="n">
        <v>0.218972</v>
      </c>
      <c r="C777" s="0" t="n">
        <v>0.973382</v>
      </c>
      <c r="D777" s="0" t="n">
        <v>1.164136</v>
      </c>
      <c r="E777" s="0" t="n">
        <v>1.154357</v>
      </c>
      <c r="F777" s="0" t="n">
        <v>0.301504</v>
      </c>
      <c r="G777" s="0" t="n">
        <f aca="false">12*Inputs!$B$6*(MIN(1,$H$50*$C777)*(ic*Inputs!$C$6+pS+fee_fx*Inputs!$D$6-cost_acc-cost_wd*Inputs!$E$6*$E777-cost_fx*Inputs!$D$6-$F777)+(1-MIN(1,$H$50*$C777))*(1-MIN(1,Inputs!$G$6*$D777)*churn_nonbuyers)*(ic*Inputs!$C$6+fee_wd*Inputs!$E$6*(1-$B777)+fee_fx*Inputs!$D$6-cost_acc-cost_wd*Inputs!$E$6*(1-$B777)-cost_fx*Inputs!$D$6))</f>
        <v>209014.246179408</v>
      </c>
      <c r="H777" s="0" t="n">
        <f aca="false">12*Inputs!$B$7*(MIN(1,$H$51*$C777)*(ic*Inputs!$C$7+pE+fee_fx*Inputs!$D$7-cost_acc-cost_wd*Inputs!$E$7*$E777-cost_fx*Inputs!$D$7-$F777)+(1-MIN(1,$H$51*$C777))*(1-MIN(1,Inputs!$G$7*$D777)*churn_nonbuyers)*(ic*Inputs!$C$7+fee_wd*Inputs!$E$7*(1-$B777)+fee_fx*Inputs!$D$7-cost_acc-cost_wd*Inputs!$E$7*(1-$B777)-cost_fx*Inputs!$D$7))</f>
        <v>397311.953830382</v>
      </c>
      <c r="I777" s="0" t="n">
        <f aca="false">12*Inputs!$B$8*(MIN(1,$H$52*$C777)*(ic*Inputs!$C$8+pT-cost_acc-cost_wd*Inputs!$E$8-cost_fx*Inputs!$D$8-cost_ins)+(1-MIN(1,$H$52*$C777))*(1-MIN(1,Inputs!$G$8*$D777)*churn_nonbuyers)*(ic*Inputs!$C$8+fee_wd*Inputs!$E$8*(1-$B777)+fee_fx*Inputs!$D$8-cost_acc-cost_wd*Inputs!$E$8*(1-$B777)-cost_fx*Inputs!$D$8))</f>
        <v>158938.462358323</v>
      </c>
      <c r="J777" s="0" t="n">
        <f aca="false">G777+H777+I777-fixed</f>
        <v>65264.6623681134</v>
      </c>
      <c r="K777" s="0" t="n">
        <f aca="false">12*Inputs!$B$6*(1-MIN(1,Inputs!$G$6*$D777)*churn_nonbuyers)*(ic*Inputs!$C$6+fee_wd*Inputs!$E$6*(1-$B777)+fee_fx*Inputs!$D$6-cost_acc-cost_wd*Inputs!$E$6*(1-$B777)-cost_fx*Inputs!$D$6)</f>
        <v>160168.916074982</v>
      </c>
      <c r="L777" s="0" t="n">
        <f aca="false">12*Inputs!$B$7*(1-MIN(1,Inputs!$G$7*$D777)*churn_nonbuyers)*(ic*Inputs!$C$7+fee_wd*Inputs!$E$7*(1-$B777)+fee_fx*Inputs!$D$7-cost_acc-cost_wd*Inputs!$E$7*(1-$B777)-cost_fx*Inputs!$D$7)</f>
        <v>358687.867916989</v>
      </c>
      <c r="M777" s="0" t="n">
        <f aca="false">12*Inputs!$B$8*(1-MIN(1,Inputs!$G$8*$D777)*churn_nonbuyers)*(ic*Inputs!$C$8+fee_wd*Inputs!$E$8*(1-$B777)+fee_fx*Inputs!$D$8-cost_acc-cost_wd*Inputs!$E$8*(1-$B777)-cost_fx*Inputs!$D$8)</f>
        <v>58472.6338432512</v>
      </c>
      <c r="N777" s="0" t="n">
        <f aca="false">K777+L777+I777-fixed</f>
        <v>-22204.753649705</v>
      </c>
      <c r="O777" s="0" t="n">
        <f aca="false">K777+L777+M777-fixed</f>
        <v>-122670.582164777</v>
      </c>
      <c r="P777" s="0" t="n">
        <f aca="false">12*Inputs!$B$6*(1-MIN(1,Inputs!$F$6*$D777))*(ic*Inputs!$C$6+flat_fee-cost_acc-cost_wd*Inputs!$E$6*$E777-cost_fx*Inputs!$D$6)+12*Inputs!$B$7*(1-MIN(1,Inputs!$F$7*$D777))*(ic*Inputs!$C$7+flat_fee-cost_acc-cost_wd*Inputs!$E$7*$E777-cost_fx*Inputs!$D$7)+12*Inputs!$B$8*(1-MIN(1,Inputs!$F$8*$D777))*(ic*Inputs!$C$8+flat_fee-cost_acc-cost_wd*Inputs!$E$8*$E777-cost_fx*Inputs!$D$8)-fixed</f>
        <v>-82690.5804755201</v>
      </c>
    </row>
    <row r="778" customFormat="false" ht="15" hidden="false" customHeight="false" outlineLevel="0" collapsed="false">
      <c r="A778" s="0" t="n">
        <v>713</v>
      </c>
      <c r="B778" s="0" t="n">
        <v>0.100333</v>
      </c>
      <c r="C778" s="0" t="n">
        <v>0.920923</v>
      </c>
      <c r="D778" s="0" t="n">
        <v>1.187811</v>
      </c>
      <c r="E778" s="0" t="n">
        <v>1.176619</v>
      </c>
      <c r="F778" s="0" t="n">
        <v>0.135244</v>
      </c>
      <c r="G778" s="0" t="n">
        <f aca="false">12*Inputs!$B$6*(MIN(1,$H$50*$C778)*(ic*Inputs!$C$6+pS+fee_fx*Inputs!$D$6-cost_acc-cost_wd*Inputs!$E$6*$E778-cost_fx*Inputs!$D$6-$F778)+(1-MIN(1,$H$50*$C778))*(1-MIN(1,Inputs!$G$6*$D778)*churn_nonbuyers)*(ic*Inputs!$C$6+fee_wd*Inputs!$E$6*(1-$B778)+fee_fx*Inputs!$D$6-cost_acc-cost_wd*Inputs!$E$6*(1-$B778)-cost_fx*Inputs!$D$6))</f>
        <v>224136.164866213</v>
      </c>
      <c r="H778" s="0" t="n">
        <f aca="false">12*Inputs!$B$7*(MIN(1,$H$51*$C778)*(ic*Inputs!$C$7+pE+fee_fx*Inputs!$D$7-cost_acc-cost_wd*Inputs!$E$7*$E778-cost_fx*Inputs!$D$7-$F778)+(1-MIN(1,$H$51*$C778))*(1-MIN(1,Inputs!$G$7*$D778)*churn_nonbuyers)*(ic*Inputs!$C$7+fee_wd*Inputs!$E$7*(1-$B778)+fee_fx*Inputs!$D$7-cost_acc-cost_wd*Inputs!$E$7*(1-$B778)-cost_fx*Inputs!$D$7))</f>
        <v>411927.403317157</v>
      </c>
      <c r="I778" s="0" t="n">
        <f aca="false">12*Inputs!$B$8*(MIN(1,$H$52*$C778)*(ic*Inputs!$C$8+pT-cost_acc-cost_wd*Inputs!$E$8-cost_fx*Inputs!$D$8-cost_ins)+(1-MIN(1,$H$52*$C778))*(1-MIN(1,Inputs!$G$8*$D778)*churn_nonbuyers)*(ic*Inputs!$C$8+fee_wd*Inputs!$E$8*(1-$B778)+fee_fx*Inputs!$D$8-cost_acc-cost_wd*Inputs!$E$8*(1-$B778)-cost_fx*Inputs!$D$8))</f>
        <v>152004.744654496</v>
      </c>
      <c r="J778" s="0" t="n">
        <f aca="false">G778+H778+I778-fixed</f>
        <v>88068.3128378666</v>
      </c>
      <c r="K778" s="0" t="n">
        <f aca="false">12*Inputs!$B$6*(1-MIN(1,Inputs!$G$6*$D778)*churn_nonbuyers)*(ic*Inputs!$C$6+fee_wd*Inputs!$E$6*(1-$B778)+fee_fx*Inputs!$D$6-cost_acc-cost_wd*Inputs!$E$6*(1-$B778)-cost_fx*Inputs!$D$6)</f>
        <v>176036.984935654</v>
      </c>
      <c r="L778" s="0" t="n">
        <f aca="false">12*Inputs!$B$7*(1-MIN(1,Inputs!$G$7*$D778)*churn_nonbuyers)*(ic*Inputs!$C$7+fee_wd*Inputs!$E$7*(1-$B778)+fee_fx*Inputs!$D$7-cost_acc-cost_wd*Inputs!$E$7*(1-$B778)-cost_fx*Inputs!$D$7)</f>
        <v>374899.129233392</v>
      </c>
      <c r="M778" s="0" t="n">
        <f aca="false">12*Inputs!$B$8*(1-MIN(1,Inputs!$G$8*$D778)*churn_nonbuyers)*(ic*Inputs!$C$8+fee_wd*Inputs!$E$8*(1-$B778)+fee_fx*Inputs!$D$8-cost_acc-cost_wd*Inputs!$E$8*(1-$B778)-cost_fx*Inputs!$D$8)</f>
        <v>54197.2938597168</v>
      </c>
      <c r="N778" s="0" t="n">
        <f aca="false">K778+L778+I778-fixed</f>
        <v>2940.85882354225</v>
      </c>
      <c r="O778" s="0" t="n">
        <f aca="false">K778+L778+M778-fixed</f>
        <v>-94866.5919712373</v>
      </c>
      <c r="P778" s="0" t="n">
        <f aca="false">12*Inputs!$B$6*(1-MIN(1,Inputs!$F$6*$D778))*(ic*Inputs!$C$6+flat_fee-cost_acc-cost_wd*Inputs!$E$6*$E778-cost_fx*Inputs!$D$6)+12*Inputs!$B$7*(1-MIN(1,Inputs!$F$7*$D778))*(ic*Inputs!$C$7+flat_fee-cost_acc-cost_wd*Inputs!$E$7*$E778-cost_fx*Inputs!$D$7)+12*Inputs!$B$8*(1-MIN(1,Inputs!$F$8*$D778))*(ic*Inputs!$C$8+flat_fee-cost_acc-cost_wd*Inputs!$E$8*$E778-cost_fx*Inputs!$D$8)-fixed</f>
        <v>-103778.25176584</v>
      </c>
    </row>
    <row r="779" customFormat="false" ht="15" hidden="false" customHeight="false" outlineLevel="0" collapsed="false">
      <c r="A779" s="0" t="n">
        <v>714</v>
      </c>
      <c r="B779" s="0" t="n">
        <v>0.233984</v>
      </c>
      <c r="C779" s="0" t="n">
        <v>0.877387</v>
      </c>
      <c r="D779" s="0" t="n">
        <v>0.60574</v>
      </c>
      <c r="E779" s="0" t="n">
        <v>1.366889</v>
      </c>
      <c r="F779" s="0" t="n">
        <v>0.080561</v>
      </c>
      <c r="G779" s="0" t="n">
        <f aca="false">12*Inputs!$B$6*(MIN(1,$H$50*$C779)*(ic*Inputs!$C$6+pS+fee_fx*Inputs!$D$6-cost_acc-cost_wd*Inputs!$E$6*$E779-cost_fx*Inputs!$D$6-$F779)+(1-MIN(1,$H$50*$C779))*(1-MIN(1,Inputs!$G$6*$D779)*churn_nonbuyers)*(ic*Inputs!$C$6+fee_wd*Inputs!$E$6*(1-$B779)+fee_fx*Inputs!$D$6-cost_acc-cost_wd*Inputs!$E$6*(1-$B779)-cost_fx*Inputs!$D$6))</f>
        <v>206833.007279038</v>
      </c>
      <c r="H779" s="0" t="n">
        <f aca="false">12*Inputs!$B$7*(MIN(1,$H$51*$C779)*(ic*Inputs!$C$7+pE+fee_fx*Inputs!$D$7-cost_acc-cost_wd*Inputs!$E$7*$E779-cost_fx*Inputs!$D$7-$F779)+(1-MIN(1,$H$51*$C779))*(1-MIN(1,Inputs!$G$7*$D779)*churn_nonbuyers)*(ic*Inputs!$C$7+fee_wd*Inputs!$E$7*(1-$B779)+fee_fx*Inputs!$D$7-cost_acc-cost_wd*Inputs!$E$7*(1-$B779)-cost_fx*Inputs!$D$7))</f>
        <v>385850.563221316</v>
      </c>
      <c r="I779" s="0" t="n">
        <f aca="false">12*Inputs!$B$8*(MIN(1,$H$52*$C779)*(ic*Inputs!$C$8+pT-cost_acc-cost_wd*Inputs!$E$8-cost_fx*Inputs!$D$8-cost_ins)+(1-MIN(1,$H$52*$C779))*(1-MIN(1,Inputs!$G$8*$D779)*churn_nonbuyers)*(ic*Inputs!$C$8+fee_wd*Inputs!$E$8*(1-$B779)+fee_fx*Inputs!$D$8-cost_acc-cost_wd*Inputs!$E$8*(1-$B779)-cost_fx*Inputs!$D$8))</f>
        <v>196510.221397718</v>
      </c>
      <c r="J779" s="0" t="n">
        <f aca="false">G779+H779+I779-fixed</f>
        <v>89193.7918980722</v>
      </c>
      <c r="K779" s="0" t="n">
        <f aca="false">12*Inputs!$B$6*(1-MIN(1,Inputs!$G$6*$D779)*churn_nonbuyers)*(ic*Inputs!$C$6+fee_wd*Inputs!$E$6*(1-$B779)+fee_fx*Inputs!$D$6-cost_acc-cost_wd*Inputs!$E$6*(1-$B779)-cost_fx*Inputs!$D$6)</f>
        <v>162820.925770752</v>
      </c>
      <c r="L779" s="0" t="n">
        <f aca="false">12*Inputs!$B$7*(1-MIN(1,Inputs!$G$7*$D779)*churn_nonbuyers)*(ic*Inputs!$C$7+fee_wd*Inputs!$E$7*(1-$B779)+fee_fx*Inputs!$D$7-cost_acc-cost_wd*Inputs!$E$7*(1-$B779)-cost_fx*Inputs!$D$7)</f>
        <v>362791.561542451</v>
      </c>
      <c r="M779" s="0" t="n">
        <f aca="false">12*Inputs!$B$8*(1-MIN(1,Inputs!$G$8*$D779)*churn_nonbuyers)*(ic*Inputs!$C$8+fee_wd*Inputs!$E$8*(1-$B779)+fee_fx*Inputs!$D$8-cost_acc-cost_wd*Inputs!$E$8*(1-$B779)-cost_fx*Inputs!$D$8)</f>
        <v>181531.537330176</v>
      </c>
      <c r="N779" s="0" t="n">
        <f aca="false">K779+L779+I779-fixed</f>
        <v>22122.7087109215</v>
      </c>
      <c r="O779" s="0" t="n">
        <f aca="false">K779+L779+M779-fixed</f>
        <v>7144.02464337926</v>
      </c>
      <c r="P779" s="0" t="n">
        <f aca="false">12*Inputs!$B$6*(1-MIN(1,Inputs!$F$6*$D779))*(ic*Inputs!$C$6+flat_fee-cost_acc-cost_wd*Inputs!$E$6*$E779-cost_fx*Inputs!$D$6)+12*Inputs!$B$7*(1-MIN(1,Inputs!$F$7*$D779))*(ic*Inputs!$C$7+flat_fee-cost_acc-cost_wd*Inputs!$E$7*$E779-cost_fx*Inputs!$D$7)+12*Inputs!$B$8*(1-MIN(1,Inputs!$F$8*$D779))*(ic*Inputs!$C$8+flat_fee-cost_acc-cost_wd*Inputs!$E$8*$E779-cost_fx*Inputs!$D$8)-fixed</f>
        <v>99594.2875664</v>
      </c>
    </row>
    <row r="780" customFormat="false" ht="15" hidden="false" customHeight="false" outlineLevel="0" collapsed="false">
      <c r="A780" s="0" t="n">
        <v>715</v>
      </c>
      <c r="B780" s="0" t="n">
        <v>0.086365</v>
      </c>
      <c r="C780" s="0" t="n">
        <v>0.781204</v>
      </c>
      <c r="D780" s="0" t="n">
        <v>1.082731</v>
      </c>
      <c r="E780" s="0" t="n">
        <v>1.055724</v>
      </c>
      <c r="F780" s="0" t="n">
        <v>0.199712</v>
      </c>
      <c r="G780" s="0" t="n">
        <f aca="false">12*Inputs!$B$6*(MIN(1,$H$50*$C780)*(ic*Inputs!$C$6+pS+fee_fx*Inputs!$D$6-cost_acc-cost_wd*Inputs!$E$6*$E780-cost_fx*Inputs!$D$6-$F780)+(1-MIN(1,$H$50*$C780))*(1-MIN(1,Inputs!$G$6*$D780)*churn_nonbuyers)*(ic*Inputs!$C$6+fee_wd*Inputs!$E$6*(1-$B780)+fee_fx*Inputs!$D$6-cost_acc-cost_wd*Inputs!$E$6*(1-$B780)-cost_fx*Inputs!$D$6))</f>
        <v>220559.810241536</v>
      </c>
      <c r="H780" s="0" t="n">
        <f aca="false">12*Inputs!$B$7*(MIN(1,$H$51*$C780)*(ic*Inputs!$C$7+pE+fee_fx*Inputs!$D$7-cost_acc-cost_wd*Inputs!$E$7*$E780-cost_fx*Inputs!$D$7-$F780)+(1-MIN(1,$H$51*$C780))*(1-MIN(1,Inputs!$G$7*$D780)*churn_nonbuyers)*(ic*Inputs!$C$7+fee_wd*Inputs!$E$7*(1-$B780)+fee_fx*Inputs!$D$7-cost_acc-cost_wd*Inputs!$E$7*(1-$B780)-cost_fx*Inputs!$D$7))</f>
        <v>416469.13785678</v>
      </c>
      <c r="I780" s="0" t="n">
        <f aca="false">12*Inputs!$B$8*(MIN(1,$H$52*$C780)*(ic*Inputs!$C$8+pT-cost_acc-cost_wd*Inputs!$E$8-cost_fx*Inputs!$D$8-cost_ins)+(1-MIN(1,$H$52*$C780))*(1-MIN(1,Inputs!$G$8*$D780)*churn_nonbuyers)*(ic*Inputs!$C$8+fee_wd*Inputs!$E$8*(1-$B780)+fee_fx*Inputs!$D$8-cost_acc-cost_wd*Inputs!$E$8*(1-$B780)-cost_fx*Inputs!$D$8))</f>
        <v>147958.492954422</v>
      </c>
      <c r="J780" s="0" t="n">
        <f aca="false">G780+H780+I780-fixed</f>
        <v>84987.4410527377</v>
      </c>
      <c r="K780" s="0" t="n">
        <f aca="false">12*Inputs!$B$6*(1-MIN(1,Inputs!$G$6*$D780)*churn_nonbuyers)*(ic*Inputs!$C$6+fee_wd*Inputs!$E$6*(1-$B780)+fee_fx*Inputs!$D$6-cost_acc-cost_wd*Inputs!$E$6*(1-$B780)-cost_fx*Inputs!$D$6)</f>
        <v>178922.783972268</v>
      </c>
      <c r="L780" s="0" t="n">
        <f aca="false">12*Inputs!$B$7*(1-MIN(1,Inputs!$G$7*$D780)*churn_nonbuyers)*(ic*Inputs!$C$7+fee_wd*Inputs!$E$7*(1-$B780)+fee_fx*Inputs!$D$7-cost_acc-cost_wd*Inputs!$E$7*(1-$B780)-cost_fx*Inputs!$D$7)</f>
        <v>378070.689295361</v>
      </c>
      <c r="M780" s="0" t="n">
        <f aca="false">12*Inputs!$B$8*(1-MIN(1,Inputs!$G$8*$D780)*churn_nonbuyers)*(ic*Inputs!$C$8+fee_wd*Inputs!$E$8*(1-$B780)+fee_fx*Inputs!$D$8-cost_acc-cost_wd*Inputs!$E$8*(1-$B780)-cost_fx*Inputs!$D$8)</f>
        <v>78014.039230584</v>
      </c>
      <c r="N780" s="0" t="n">
        <f aca="false">K780+L780+I780-fixed</f>
        <v>4951.96622205037</v>
      </c>
      <c r="O780" s="0" t="n">
        <f aca="false">K780+L780+M780-fixed</f>
        <v>-64992.4875017873</v>
      </c>
      <c r="P780" s="0" t="n">
        <f aca="false">12*Inputs!$B$6*(1-MIN(1,Inputs!$F$6*$D780))*(ic*Inputs!$C$6+flat_fee-cost_acc-cost_wd*Inputs!$E$6*$E780-cost_fx*Inputs!$D$6)+12*Inputs!$B$7*(1-MIN(1,Inputs!$F$7*$D780))*(ic*Inputs!$C$7+flat_fee-cost_acc-cost_wd*Inputs!$E$7*$E780-cost_fx*Inputs!$D$7)+12*Inputs!$B$8*(1-MIN(1,Inputs!$F$8*$D780))*(ic*Inputs!$C$8+flat_fee-cost_acc-cost_wd*Inputs!$E$8*$E780-cost_fx*Inputs!$D$8)-fixed</f>
        <v>851.329170559999</v>
      </c>
    </row>
    <row r="781" customFormat="false" ht="15" hidden="false" customHeight="false" outlineLevel="0" collapsed="false">
      <c r="A781" s="0" t="n">
        <v>716</v>
      </c>
      <c r="B781" s="0" t="n">
        <v>0.28146</v>
      </c>
      <c r="C781" s="0" t="n">
        <v>0.844568</v>
      </c>
      <c r="D781" s="0" t="n">
        <v>1.033363</v>
      </c>
      <c r="E781" s="0" t="n">
        <v>1.018865</v>
      </c>
      <c r="F781" s="0" t="n">
        <v>0.026909</v>
      </c>
      <c r="G781" s="0" t="n">
        <f aca="false">12*Inputs!$B$6*(MIN(1,$H$50*$C781)*(ic*Inputs!$C$6+pS+fee_fx*Inputs!$D$6-cost_acc-cost_wd*Inputs!$E$6*$E781-cost_fx*Inputs!$D$6-$F781)+(1-MIN(1,$H$50*$C781))*(1-MIN(1,Inputs!$G$6*$D781)*churn_nonbuyers)*(ic*Inputs!$C$6+fee_wd*Inputs!$E$6*(1-$B781)+fee_fx*Inputs!$D$6-cost_acc-cost_wd*Inputs!$E$6*(1-$B781)-cost_fx*Inputs!$D$6))</f>
        <v>203610.137580142</v>
      </c>
      <c r="H781" s="0" t="n">
        <f aca="false">12*Inputs!$B$7*(MIN(1,$H$51*$C781)*(ic*Inputs!$C$7+pE+fee_fx*Inputs!$D$7-cost_acc-cost_wd*Inputs!$E$7*$E781-cost_fx*Inputs!$D$7-$F781)+(1-MIN(1,$H$51*$C781))*(1-MIN(1,Inputs!$G$7*$D781)*churn_nonbuyers)*(ic*Inputs!$C$7+fee_wd*Inputs!$E$7*(1-$B781)+fee_fx*Inputs!$D$7-cost_acc-cost_wd*Inputs!$E$7*(1-$B781)-cost_fx*Inputs!$D$7))</f>
        <v>413933.256846058</v>
      </c>
      <c r="I781" s="0" t="n">
        <f aca="false">12*Inputs!$B$8*(MIN(1,$H$52*$C781)*(ic*Inputs!$C$8+pT-cost_acc-cost_wd*Inputs!$E$8-cost_fx*Inputs!$D$8-cost_ins)+(1-MIN(1,$H$52*$C781))*(1-MIN(1,Inputs!$G$8*$D781)*churn_nonbuyers)*(ic*Inputs!$C$8+fee_wd*Inputs!$E$8*(1-$B781)+fee_fx*Inputs!$D$8-cost_acc-cost_wd*Inputs!$E$8*(1-$B781)-cost_fx*Inputs!$D$8))</f>
        <v>157125.228422014</v>
      </c>
      <c r="J781" s="0" t="n">
        <f aca="false">G781+H781+I781-fixed</f>
        <v>74668.622848213</v>
      </c>
      <c r="K781" s="0" t="n">
        <f aca="false">12*Inputs!$B$6*(1-MIN(1,Inputs!$G$6*$D781)*churn_nonbuyers)*(ic*Inputs!$C$6+fee_wd*Inputs!$E$6*(1-$B781)+fee_fx*Inputs!$D$6-cost_acc-cost_wd*Inputs!$E$6*(1-$B781)-cost_fx*Inputs!$D$6)</f>
        <v>152747.583479856</v>
      </c>
      <c r="L781" s="0" t="n">
        <f aca="false">12*Inputs!$B$7*(1-MIN(1,Inputs!$G$7*$D781)*churn_nonbuyers)*(ic*Inputs!$C$7+fee_wd*Inputs!$E$7*(1-$B781)+fee_fx*Inputs!$D$7-cost_acc-cost_wd*Inputs!$E$7*(1-$B781)-cost_fx*Inputs!$D$7)</f>
        <v>351426.674663914</v>
      </c>
      <c r="M781" s="0" t="n">
        <f aca="false">12*Inputs!$B$8*(1-MIN(1,Inputs!$G$8*$D781)*churn_nonbuyers)*(ic*Inputs!$C$8+fee_wd*Inputs!$E$8*(1-$B781)+fee_fx*Inputs!$D$8-cost_acc-cost_wd*Inputs!$E$8*(1-$B781)-cost_fx*Inputs!$D$8)</f>
        <v>86559.713519328</v>
      </c>
      <c r="N781" s="0" t="n">
        <f aca="false">K781+L781+I781-fixed</f>
        <v>-38700.5134342166</v>
      </c>
      <c r="O781" s="0" t="n">
        <f aca="false">K781+L781+M781-fixed</f>
        <v>-109266.028336902</v>
      </c>
      <c r="P781" s="0" t="n">
        <f aca="false">12*Inputs!$B$6*(1-MIN(1,Inputs!$F$6*$D781))*(ic*Inputs!$C$6+flat_fee-cost_acc-cost_wd*Inputs!$E$6*$E781-cost_fx*Inputs!$D$6)+12*Inputs!$B$7*(1-MIN(1,Inputs!$F$7*$D781))*(ic*Inputs!$C$7+flat_fee-cost_acc-cost_wd*Inputs!$E$7*$E781-cost_fx*Inputs!$D$7)+12*Inputs!$B$8*(1-MIN(1,Inputs!$F$8*$D781))*(ic*Inputs!$C$8+flat_fee-cost_acc-cost_wd*Inputs!$E$8*$E781-cost_fx*Inputs!$D$8)-fixed</f>
        <v>43659.0444548001</v>
      </c>
    </row>
    <row r="782" customFormat="false" ht="15" hidden="false" customHeight="false" outlineLevel="0" collapsed="false">
      <c r="A782" s="0" t="n">
        <v>717</v>
      </c>
      <c r="B782" s="0" t="n">
        <v>0.087952</v>
      </c>
      <c r="C782" s="0" t="n">
        <v>1.037783</v>
      </c>
      <c r="D782" s="0" t="n">
        <v>1.577004</v>
      </c>
      <c r="E782" s="0" t="n">
        <v>1.104325</v>
      </c>
      <c r="F782" s="0" t="n">
        <v>0.116861</v>
      </c>
      <c r="G782" s="0" t="n">
        <f aca="false">12*Inputs!$B$6*(MIN(1,$H$50*$C782)*(ic*Inputs!$C$6+pS+fee_fx*Inputs!$D$6-cost_acc-cost_wd*Inputs!$E$6*$E782-cost_fx*Inputs!$D$6-$F782)+(1-MIN(1,$H$50*$C782))*(1-MIN(1,Inputs!$G$6*$D782)*churn_nonbuyers)*(ic*Inputs!$C$6+fee_wd*Inputs!$E$6*(1-$B782)+fee_fx*Inputs!$D$6-cost_acc-cost_wd*Inputs!$E$6*(1-$B782)-cost_fx*Inputs!$D$6))</f>
        <v>230574.203088018</v>
      </c>
      <c r="H782" s="0" t="n">
        <f aca="false">12*Inputs!$B$7*(MIN(1,$H$51*$C782)*(ic*Inputs!$C$7+pE+fee_fx*Inputs!$D$7-cost_acc-cost_wd*Inputs!$E$7*$E782-cost_fx*Inputs!$D$7-$F782)+(1-MIN(1,$H$51*$C782))*(1-MIN(1,Inputs!$G$7*$D782)*churn_nonbuyers)*(ic*Inputs!$C$7+fee_wd*Inputs!$E$7*(1-$B782)+fee_fx*Inputs!$D$7-cost_acc-cost_wd*Inputs!$E$7*(1-$B782)-cost_fx*Inputs!$D$7))</f>
        <v>424706.534734873</v>
      </c>
      <c r="I782" s="0" t="n">
        <f aca="false">12*Inputs!$B$8*(MIN(1,$H$52*$C782)*(ic*Inputs!$C$8+pT-cost_acc-cost_wd*Inputs!$E$8-cost_fx*Inputs!$D$8-cost_ins)+(1-MIN(1,$H$52*$C782))*(1-MIN(1,Inputs!$G$8*$D782)*churn_nonbuyers)*(ic*Inputs!$C$8+fee_wd*Inputs!$E$8*(1-$B782)+fee_fx*Inputs!$D$8-cost_acc-cost_wd*Inputs!$E$8*(1-$B782)-cost_fx*Inputs!$D$8))</f>
        <v>149590.192752</v>
      </c>
      <c r="J782" s="0" t="n">
        <f aca="false">G782+H782+I782-fixed</f>
        <v>104870.930574891</v>
      </c>
      <c r="K782" s="0" t="n">
        <f aca="false">12*Inputs!$B$6*(1-MIN(1,Inputs!$G$6*$D782)*churn_nonbuyers)*(ic*Inputs!$C$6+fee_wd*Inputs!$E$6*(1-$B782)+fee_fx*Inputs!$D$6-cost_acc-cost_wd*Inputs!$E$6*(1-$B782)-cost_fx*Inputs!$D$6)</f>
        <v>174037.356401818</v>
      </c>
      <c r="L782" s="0" t="n">
        <f aca="false">12*Inputs!$B$7*(1-MIN(1,Inputs!$G$7*$D782)*churn_nonbuyers)*(ic*Inputs!$C$7+fee_wd*Inputs!$E$7*(1-$B782)+fee_fx*Inputs!$D$7-cost_acc-cost_wd*Inputs!$E$7*(1-$B782)-cost_fx*Inputs!$D$7)</f>
        <v>372058.658449091</v>
      </c>
      <c r="M782" s="0" t="n">
        <f aca="false">12*Inputs!$B$8*(1-MIN(1,Inputs!$G$8*$D782)*churn_nonbuyers)*(ic*Inputs!$C$8+fee_wd*Inputs!$E$8*(1-$B782)+fee_fx*Inputs!$D$8-cost_acc-cost_wd*Inputs!$E$8*(1-$B782)-cost_fx*Inputs!$D$8)</f>
        <v>0</v>
      </c>
      <c r="N782" s="0" t="n">
        <f aca="false">K782+L782+I782-fixed</f>
        <v>-4313.79239709186</v>
      </c>
      <c r="O782" s="0" t="n">
        <f aca="false">K782+L782+M782-fixed</f>
        <v>-153903.985149092</v>
      </c>
      <c r="P782" s="0" t="n">
        <f aca="false">12*Inputs!$B$6*(1-MIN(1,Inputs!$F$6*$D782))*(ic*Inputs!$C$6+flat_fee-cost_acc-cost_wd*Inputs!$E$6*$E782-cost_fx*Inputs!$D$6)+12*Inputs!$B$7*(1-MIN(1,Inputs!$F$7*$D782))*(ic*Inputs!$C$7+flat_fee-cost_acc-cost_wd*Inputs!$E$7*$E782-cost_fx*Inputs!$D$7)+12*Inputs!$B$8*(1-MIN(1,Inputs!$F$8*$D782))*(ic*Inputs!$C$8+flat_fee-cost_acc-cost_wd*Inputs!$E$8*$E782-cost_fx*Inputs!$D$8)-fixed</f>
        <v>-285538.08556</v>
      </c>
    </row>
    <row r="783" customFormat="false" ht="15" hidden="false" customHeight="false" outlineLevel="0" collapsed="false">
      <c r="A783" s="0" t="n">
        <v>718</v>
      </c>
      <c r="B783" s="0" t="n">
        <v>0.18272</v>
      </c>
      <c r="C783" s="0" t="n">
        <v>0.820571</v>
      </c>
      <c r="D783" s="0" t="n">
        <v>1.901108</v>
      </c>
      <c r="E783" s="0" t="n">
        <v>1.20711</v>
      </c>
      <c r="F783" s="0" t="n">
        <v>0.274698</v>
      </c>
      <c r="G783" s="0" t="n">
        <f aca="false">12*Inputs!$B$6*(MIN(1,$H$50*$C783)*(ic*Inputs!$C$6+pS+fee_fx*Inputs!$D$6-cost_acc-cost_wd*Inputs!$E$6*$E783-cost_fx*Inputs!$D$6-$F783)+(1-MIN(1,$H$50*$C783))*(1-MIN(1,Inputs!$G$6*$D783)*churn_nonbuyers)*(ic*Inputs!$C$6+fee_wd*Inputs!$E$6*(1-$B783)+fee_fx*Inputs!$D$6-cost_acc-cost_wd*Inputs!$E$6*(1-$B783)-cost_fx*Inputs!$D$6))</f>
        <v>199414.05099771</v>
      </c>
      <c r="H783" s="0" t="n">
        <f aca="false">12*Inputs!$B$7*(MIN(1,$H$51*$C783)*(ic*Inputs!$C$7+pE+fee_fx*Inputs!$D$7-cost_acc-cost_wd*Inputs!$E$7*$E783-cost_fx*Inputs!$D$7-$F783)+(1-MIN(1,$H$51*$C783))*(1-MIN(1,Inputs!$G$7*$D783)*churn_nonbuyers)*(ic*Inputs!$C$7+fee_wd*Inputs!$E$7*(1-$B783)+fee_fx*Inputs!$D$7-cost_acc-cost_wd*Inputs!$E$7*(1-$B783)-cost_fx*Inputs!$D$7))</f>
        <v>385315.328744049</v>
      </c>
      <c r="I783" s="0" t="n">
        <f aca="false">12*Inputs!$B$8*(MIN(1,$H$52*$C783)*(ic*Inputs!$C$8+pT-cost_acc-cost_wd*Inputs!$E$8-cost_fx*Inputs!$D$8-cost_ins)+(1-MIN(1,$H$52*$C783))*(1-MIN(1,Inputs!$G$8*$D783)*churn_nonbuyers)*(ic*Inputs!$C$8+fee_wd*Inputs!$E$8*(1-$B783)+fee_fx*Inputs!$D$8-cost_acc-cost_wd*Inputs!$E$8*(1-$B783)-cost_fx*Inputs!$D$8))</f>
        <v>118280.386224</v>
      </c>
      <c r="J783" s="0" t="n">
        <f aca="false">G783+H783+I783-fixed</f>
        <v>3009.76596575975</v>
      </c>
      <c r="K783" s="0" t="n">
        <f aca="false">12*Inputs!$B$6*(1-MIN(1,Inputs!$G$6*$D783)*churn_nonbuyers)*(ic*Inputs!$C$6+fee_wd*Inputs!$E$6*(1-$B783)+fee_fx*Inputs!$D$6-cost_acc-cost_wd*Inputs!$E$6*(1-$B783)-cost_fx*Inputs!$D$6)</f>
        <v>158626.218627072</v>
      </c>
      <c r="L783" s="0" t="n">
        <f aca="false">12*Inputs!$B$7*(1-MIN(1,Inputs!$G$7*$D783)*churn_nonbuyers)*(ic*Inputs!$C$7+fee_wd*Inputs!$E$7*(1-$B783)+fee_fx*Inputs!$D$7-cost_acc-cost_wd*Inputs!$E$7*(1-$B783)-cost_fx*Inputs!$D$7)</f>
        <v>355393.157992243</v>
      </c>
      <c r="M783" s="0" t="n">
        <f aca="false">12*Inputs!$B$8*(1-MIN(1,Inputs!$G$8*$D783)*churn_nonbuyers)*(ic*Inputs!$C$8+fee_wd*Inputs!$E$8*(1-$B783)+fee_fx*Inputs!$D$8-cost_acc-cost_wd*Inputs!$E$8*(1-$B783)-cost_fx*Inputs!$D$8)</f>
        <v>0</v>
      </c>
      <c r="N783" s="0" t="n">
        <f aca="false">K783+L783+I783-fixed</f>
        <v>-67700.2371566849</v>
      </c>
      <c r="O783" s="0" t="n">
        <f aca="false">K783+L783+M783-fixed</f>
        <v>-185980.623380685</v>
      </c>
      <c r="P783" s="0" t="n">
        <f aca="false">12*Inputs!$B$6*(1-MIN(1,Inputs!$F$6*$D783))*(ic*Inputs!$C$6+flat_fee-cost_acc-cost_wd*Inputs!$E$6*$E783-cost_fx*Inputs!$D$6)+12*Inputs!$B$7*(1-MIN(1,Inputs!$F$7*$D783))*(ic*Inputs!$C$7+flat_fee-cost_acc-cost_wd*Inputs!$E$7*$E783-cost_fx*Inputs!$D$7)+12*Inputs!$B$8*(1-MIN(1,Inputs!$F$8*$D783))*(ic*Inputs!$C$8+flat_fee-cost_acc-cost_wd*Inputs!$E$8*$E783-cost_fx*Inputs!$D$8)-fixed</f>
        <v>-448112.759660992</v>
      </c>
    </row>
    <row r="784" customFormat="false" ht="15" hidden="false" customHeight="false" outlineLevel="0" collapsed="false">
      <c r="A784" s="0" t="n">
        <v>719</v>
      </c>
      <c r="B784" s="0" t="n">
        <v>0.360249</v>
      </c>
      <c r="C784" s="0" t="n">
        <v>0.849877</v>
      </c>
      <c r="D784" s="0" t="n">
        <v>0.817916</v>
      </c>
      <c r="E784" s="0" t="n">
        <v>1.214718</v>
      </c>
      <c r="F784" s="0" t="n">
        <v>0.343811</v>
      </c>
      <c r="G784" s="0" t="n">
        <f aca="false">12*Inputs!$B$6*(MIN(1,$H$50*$C784)*(ic*Inputs!$C$6+pS+fee_fx*Inputs!$D$6-cost_acc-cost_wd*Inputs!$E$6*$E784-cost_fx*Inputs!$D$6-$F784)+(1-MIN(1,$H$50*$C784))*(1-MIN(1,Inputs!$G$6*$D784)*churn_nonbuyers)*(ic*Inputs!$C$6+fee_wd*Inputs!$E$6*(1-$B784)+fee_fx*Inputs!$D$6-cost_acc-cost_wd*Inputs!$E$6*(1-$B784)-cost_fx*Inputs!$D$6))</f>
        <v>185364.86730797</v>
      </c>
      <c r="H784" s="0" t="n">
        <f aca="false">12*Inputs!$B$7*(MIN(1,$H$51*$C784)*(ic*Inputs!$C$7+pE+fee_fx*Inputs!$D$7-cost_acc-cost_wd*Inputs!$E$7*$E784-cost_fx*Inputs!$D$7-$F784)+(1-MIN(1,$H$51*$C784))*(1-MIN(1,Inputs!$G$7*$D784)*churn_nonbuyers)*(ic*Inputs!$C$7+fee_wd*Inputs!$E$7*(1-$B784)+fee_fx*Inputs!$D$7-cost_acc-cost_wd*Inputs!$E$7*(1-$B784)-cost_fx*Inputs!$D$7))</f>
        <v>373880.047798695</v>
      </c>
      <c r="I784" s="0" t="n">
        <f aca="false">12*Inputs!$B$8*(MIN(1,$H$52*$C784)*(ic*Inputs!$C$8+pT-cost_acc-cost_wd*Inputs!$E$8-cost_fx*Inputs!$D$8-cost_ins)+(1-MIN(1,$H$52*$C784))*(1-MIN(1,Inputs!$G$8*$D784)*churn_nonbuyers)*(ic*Inputs!$C$8+fee_wd*Inputs!$E$8*(1-$B784)+fee_fx*Inputs!$D$8-cost_acc-cost_wd*Inputs!$E$8*(1-$B784)-cost_fx*Inputs!$D$8))</f>
        <v>176029.08364696</v>
      </c>
      <c r="J784" s="0" t="n">
        <f aca="false">G784+H784+I784-fixed</f>
        <v>35273.9987536247</v>
      </c>
      <c r="K784" s="0" t="n">
        <f aca="false">12*Inputs!$B$6*(1-MIN(1,Inputs!$G$6*$D784)*churn_nonbuyers)*(ic*Inputs!$C$6+fee_wd*Inputs!$E$6*(1-$B784)+fee_fx*Inputs!$D$6-cost_acc-cost_wd*Inputs!$E$6*(1-$B784)-cost_fx*Inputs!$D$6)</f>
        <v>143601.055351805</v>
      </c>
      <c r="L784" s="0" t="n">
        <f aca="false">12*Inputs!$B$7*(1-MIN(1,Inputs!$G$7*$D784)*churn_nonbuyers)*(ic*Inputs!$C$7+fee_wd*Inputs!$E$7*(1-$B784)+fee_fx*Inputs!$D$7-cost_acc-cost_wd*Inputs!$E$7*(1-$B784)-cost_fx*Inputs!$D$7)</f>
        <v>342703.534843083</v>
      </c>
      <c r="M784" s="0" t="n">
        <f aca="false">12*Inputs!$B$8*(1-MIN(1,Inputs!$G$8*$D784)*churn_nonbuyers)*(ic*Inputs!$C$8+fee_wd*Inputs!$E$8*(1-$B784)+fee_fx*Inputs!$D$8-cost_acc-cost_wd*Inputs!$E$8*(1-$B784)-cost_fx*Inputs!$D$8)</f>
        <v>132130.955268422</v>
      </c>
      <c r="N784" s="0" t="n">
        <f aca="false">K784+L784+I784-fixed</f>
        <v>-37666.3261581527</v>
      </c>
      <c r="O784" s="0" t="n">
        <f aca="false">K784+L784+M784-fixed</f>
        <v>-81564.4545366899</v>
      </c>
      <c r="P784" s="0" t="n">
        <f aca="false">12*Inputs!$B$6*(1-MIN(1,Inputs!$F$6*$D784))*(ic*Inputs!$C$6+flat_fee-cost_acc-cost_wd*Inputs!$E$6*$E784-cost_fx*Inputs!$D$6)+12*Inputs!$B$7*(1-MIN(1,Inputs!$F$7*$D784))*(ic*Inputs!$C$7+flat_fee-cost_acc-cost_wd*Inputs!$E$7*$E784-cost_fx*Inputs!$D$7)+12*Inputs!$B$8*(1-MIN(1,Inputs!$F$8*$D784))*(ic*Inputs!$C$8+flat_fee-cost_acc-cost_wd*Inputs!$E$8*$E784-cost_fx*Inputs!$D$8)-fixed</f>
        <v>71012.8789971201</v>
      </c>
    </row>
    <row r="785" customFormat="false" ht="15" hidden="false" customHeight="false" outlineLevel="0" collapsed="false">
      <c r="A785" s="0" t="n">
        <v>720</v>
      </c>
      <c r="B785" s="0" t="n">
        <v>0.452548</v>
      </c>
      <c r="C785" s="0" t="n">
        <v>1.123912</v>
      </c>
      <c r="D785" s="0" t="n">
        <v>0.805609</v>
      </c>
      <c r="E785" s="0" t="n">
        <v>1.469131</v>
      </c>
      <c r="F785" s="0" t="n">
        <v>0.369904</v>
      </c>
      <c r="G785" s="0" t="n">
        <f aca="false">12*Inputs!$B$6*(MIN(1,$H$50*$C785)*(ic*Inputs!$C$6+pS+fee_fx*Inputs!$D$6-cost_acc-cost_wd*Inputs!$E$6*$E785-cost_fx*Inputs!$D$6-$F785)+(1-MIN(1,$H$50*$C785))*(1-MIN(1,Inputs!$G$6*$D785)*churn_nonbuyers)*(ic*Inputs!$C$6+fee_wd*Inputs!$E$6*(1-$B785)+fee_fx*Inputs!$D$6-cost_acc-cost_wd*Inputs!$E$6*(1-$B785)-cost_fx*Inputs!$D$6))</f>
        <v>180042.60339463</v>
      </c>
      <c r="H785" s="0" t="n">
        <f aca="false">12*Inputs!$B$7*(MIN(1,$H$51*$C785)*(ic*Inputs!$C$7+pE+fee_fx*Inputs!$D$7-cost_acc-cost_wd*Inputs!$E$7*$E785-cost_fx*Inputs!$D$7-$F785)+(1-MIN(1,$H$51*$C785))*(1-MIN(1,Inputs!$G$7*$D785)*churn_nonbuyers)*(ic*Inputs!$C$7+fee_wd*Inputs!$E$7*(1-$B785)+fee_fx*Inputs!$D$7-cost_acc-cost_wd*Inputs!$E$7*(1-$B785)-cost_fx*Inputs!$D$7))</f>
        <v>342235.74338194</v>
      </c>
      <c r="I785" s="0" t="n">
        <f aca="false">12*Inputs!$B$8*(MIN(1,$H$52*$C785)*(ic*Inputs!$C$8+pT-cost_acc-cost_wd*Inputs!$E$8-cost_fx*Inputs!$D$8-cost_ins)+(1-MIN(1,$H$52*$C785))*(1-MIN(1,Inputs!$G$8*$D785)*churn_nonbuyers)*(ic*Inputs!$C$8+fee_wd*Inputs!$E$8*(1-$B785)+fee_fx*Inputs!$D$8-cost_acc-cost_wd*Inputs!$E$8*(1-$B785)-cost_fx*Inputs!$D$8))</f>
        <v>190339.519142008</v>
      </c>
      <c r="J785" s="0" t="n">
        <f aca="false">G785+H785+I785-fixed</f>
        <v>12617.8659185781</v>
      </c>
      <c r="K785" s="0" t="n">
        <f aca="false">12*Inputs!$B$6*(1-MIN(1,Inputs!$G$6*$D785)*churn_nonbuyers)*(ic*Inputs!$C$6+fee_wd*Inputs!$E$6*(1-$B785)+fee_fx*Inputs!$D$6-cost_acc-cost_wd*Inputs!$E$6*(1-$B785)-cost_fx*Inputs!$D$6)</f>
        <v>130937.50182047</v>
      </c>
      <c r="L785" s="0" t="n">
        <f aca="false">12*Inputs!$B$7*(1-MIN(1,Inputs!$G$7*$D785)*churn_nonbuyers)*(ic*Inputs!$C$7+fee_wd*Inputs!$E$7*(1-$B785)+fee_fx*Inputs!$D$7-cost_acc-cost_wd*Inputs!$E$7*(1-$B785)-cost_fx*Inputs!$D$7)</f>
        <v>329863.413060282</v>
      </c>
      <c r="M785" s="0" t="n">
        <f aca="false">12*Inputs!$B$8*(1-MIN(1,Inputs!$G$8*$D785)*churn_nonbuyers)*(ic*Inputs!$C$8+fee_wd*Inputs!$E$8*(1-$B785)+fee_fx*Inputs!$D$8-cost_acc-cost_wd*Inputs!$E$8*(1-$B785)-cost_fx*Inputs!$D$8)</f>
        <v>132861.930202195</v>
      </c>
      <c r="N785" s="0" t="n">
        <f aca="false">K785+L785+I785-fixed</f>
        <v>-48859.5659772388</v>
      </c>
      <c r="O785" s="0" t="n">
        <f aca="false">K785+L785+M785-fixed</f>
        <v>-106337.154917052</v>
      </c>
      <c r="P785" s="0" t="n">
        <f aca="false">12*Inputs!$B$6*(1-MIN(1,Inputs!$F$6*$D785))*(ic*Inputs!$C$6+flat_fee-cost_acc-cost_wd*Inputs!$E$6*$E785-cost_fx*Inputs!$D$6)+12*Inputs!$B$7*(1-MIN(1,Inputs!$F$7*$D785))*(ic*Inputs!$C$7+flat_fee-cost_acc-cost_wd*Inputs!$E$7*$E785-cost_fx*Inputs!$D$7)+12*Inputs!$B$8*(1-MIN(1,Inputs!$F$8*$D785))*(ic*Inputs!$C$8+flat_fee-cost_acc-cost_wd*Inputs!$E$8*$E785-cost_fx*Inputs!$D$8)-fixed</f>
        <v>-44456.8267650399</v>
      </c>
    </row>
    <row r="786" customFormat="false" ht="15" hidden="false" customHeight="false" outlineLevel="0" collapsed="false">
      <c r="A786" s="0" t="n">
        <v>721</v>
      </c>
      <c r="B786" s="0" t="n">
        <v>0.157855</v>
      </c>
      <c r="C786" s="0" t="n">
        <v>0.991287</v>
      </c>
      <c r="D786" s="0" t="n">
        <v>0.987759</v>
      </c>
      <c r="E786" s="0" t="n">
        <v>1.262757</v>
      </c>
      <c r="F786" s="0" t="n">
        <v>0.324931</v>
      </c>
      <c r="G786" s="0" t="n">
        <f aca="false">12*Inputs!$B$6*(MIN(1,$H$50*$C786)*(ic*Inputs!$C$6+pS+fee_fx*Inputs!$D$6-cost_acc-cost_wd*Inputs!$E$6*$E786-cost_fx*Inputs!$D$6-$F786)+(1-MIN(1,$H$50*$C786))*(1-MIN(1,Inputs!$G$6*$D786)*churn_nonbuyers)*(ic*Inputs!$C$6+fee_wd*Inputs!$E$6*(1-$B786)+fee_fx*Inputs!$D$6-cost_acc-cost_wd*Inputs!$E$6*(1-$B786)-cost_fx*Inputs!$D$6))</f>
        <v>215985.501617445</v>
      </c>
      <c r="H786" s="0" t="n">
        <f aca="false">12*Inputs!$B$7*(MIN(1,$H$51*$C786)*(ic*Inputs!$C$7+pE+fee_fx*Inputs!$D$7-cost_acc-cost_wd*Inputs!$E$7*$E786-cost_fx*Inputs!$D$7-$F786)+(1-MIN(1,$H$51*$C786))*(1-MIN(1,Inputs!$G$7*$D786)*churn_nonbuyers)*(ic*Inputs!$C$7+fee_wd*Inputs!$E$7*(1-$B786)+fee_fx*Inputs!$D$7-cost_acc-cost_wd*Inputs!$E$7*(1-$B786)-cost_fx*Inputs!$D$7))</f>
        <v>390646.53375876</v>
      </c>
      <c r="I786" s="0" t="n">
        <f aca="false">12*Inputs!$B$8*(MIN(1,$H$52*$C786)*(ic*Inputs!$C$8+pT-cost_acc-cost_wd*Inputs!$E$8-cost_fx*Inputs!$D$8-cost_ins)+(1-MIN(1,$H$52*$C786))*(1-MIN(1,Inputs!$G$8*$D786)*churn_nonbuyers)*(ic*Inputs!$C$8+fee_wd*Inputs!$E$8*(1-$B786)+fee_fx*Inputs!$D$8-cost_acc-cost_wd*Inputs!$E$8*(1-$B786)-cost_fx*Inputs!$D$8))</f>
        <v>173001.731272712</v>
      </c>
      <c r="J786" s="0" t="n">
        <f aca="false">G786+H786+I786-fixed</f>
        <v>79633.7666489164</v>
      </c>
      <c r="K786" s="0" t="n">
        <f aca="false">12*Inputs!$B$6*(1-MIN(1,Inputs!$G$6*$D786)*churn_nonbuyers)*(ic*Inputs!$C$6+fee_wd*Inputs!$E$6*(1-$B786)+fee_fx*Inputs!$D$6-cost_acc-cost_wd*Inputs!$E$6*(1-$B786)-cost_fx*Inputs!$D$6)</f>
        <v>170034.912698004</v>
      </c>
      <c r="L786" s="0" t="n">
        <f aca="false">12*Inputs!$B$7*(1-MIN(1,Inputs!$G$7*$D786)*churn_nonbuyers)*(ic*Inputs!$C$7+fee_wd*Inputs!$E$7*(1-$B786)+fee_fx*Inputs!$D$7-cost_acc-cost_wd*Inputs!$E$7*(1-$B786)-cost_fx*Inputs!$D$7)</f>
        <v>369194.533186803</v>
      </c>
      <c r="M786" s="0" t="n">
        <f aca="false">12*Inputs!$B$8*(1-MIN(1,Inputs!$G$8*$D786)*churn_nonbuyers)*(ic*Inputs!$C$8+fee_wd*Inputs!$E$8*(1-$B786)+fee_fx*Inputs!$D$8-cost_acc-cost_wd*Inputs!$E$8*(1-$B786)-cost_fx*Inputs!$D$8)</f>
        <v>98378.786297352</v>
      </c>
      <c r="N786" s="0" t="n">
        <f aca="false">K786+L786+I786-fixed</f>
        <v>12231.1771575183</v>
      </c>
      <c r="O786" s="0" t="n">
        <f aca="false">K786+L786+M786-fixed</f>
        <v>-62391.7678178414</v>
      </c>
      <c r="P786" s="0" t="n">
        <f aca="false">12*Inputs!$B$6*(1-MIN(1,Inputs!$F$6*$D786))*(ic*Inputs!$C$6+flat_fee-cost_acc-cost_wd*Inputs!$E$6*$E786-cost_fx*Inputs!$D$6)+12*Inputs!$B$7*(1-MIN(1,Inputs!$F$7*$D786))*(ic*Inputs!$C$7+flat_fee-cost_acc-cost_wd*Inputs!$E$7*$E786-cost_fx*Inputs!$D$7)+12*Inputs!$B$8*(1-MIN(1,Inputs!$F$8*$D786))*(ic*Inputs!$C$8+flat_fee-cost_acc-cost_wd*Inputs!$E$8*$E786-cost_fx*Inputs!$D$8)-fixed</f>
        <v>-36907.9193768801</v>
      </c>
    </row>
    <row r="787" customFormat="false" ht="15" hidden="false" customHeight="false" outlineLevel="0" collapsed="false">
      <c r="A787" s="0" t="n">
        <v>722</v>
      </c>
      <c r="B787" s="0" t="n">
        <v>0.154347</v>
      </c>
      <c r="C787" s="0" t="n">
        <v>1.058146</v>
      </c>
      <c r="D787" s="0" t="n">
        <v>0.98483</v>
      </c>
      <c r="E787" s="0" t="n">
        <v>1.473806</v>
      </c>
      <c r="F787" s="0" t="n">
        <v>0.149094</v>
      </c>
      <c r="G787" s="0" t="n">
        <f aca="false">12*Inputs!$B$6*(MIN(1,$H$50*$C787)*(ic*Inputs!$C$6+pS+fee_fx*Inputs!$D$6-cost_acc-cost_wd*Inputs!$E$6*$E787-cost_fx*Inputs!$D$6-$F787)+(1-MIN(1,$H$50*$C787))*(1-MIN(1,Inputs!$G$6*$D787)*churn_nonbuyers)*(ic*Inputs!$C$6+fee_wd*Inputs!$E$6*(1-$B787)+fee_fx*Inputs!$D$6-cost_acc-cost_wd*Inputs!$E$6*(1-$B787)-cost_fx*Inputs!$D$6))</f>
        <v>218689.857188091</v>
      </c>
      <c r="H787" s="0" t="n">
        <f aca="false">12*Inputs!$B$7*(MIN(1,$H$51*$C787)*(ic*Inputs!$C$7+pE+fee_fx*Inputs!$D$7-cost_acc-cost_wd*Inputs!$E$7*$E787-cost_fx*Inputs!$D$7-$F787)+(1-MIN(1,$H$51*$C787))*(1-MIN(1,Inputs!$G$7*$D787)*churn_nonbuyers)*(ic*Inputs!$C$7+fee_wd*Inputs!$E$7*(1-$B787)+fee_fx*Inputs!$D$7-cost_acc-cost_wd*Inputs!$E$7*(1-$B787)-cost_fx*Inputs!$D$7))</f>
        <v>377386.002309299</v>
      </c>
      <c r="I787" s="0" t="n">
        <f aca="false">12*Inputs!$B$8*(MIN(1,$H$52*$C787)*(ic*Inputs!$C$8+pT-cost_acc-cost_wd*Inputs!$E$8-cost_fx*Inputs!$D$8-cost_ins)+(1-MIN(1,$H$52*$C787))*(1-MIN(1,Inputs!$G$8*$D787)*churn_nonbuyers)*(ic*Inputs!$C$8+fee_wd*Inputs!$E$8*(1-$B787)+fee_fx*Inputs!$D$8-cost_acc-cost_wd*Inputs!$E$8*(1-$B787)-cost_fx*Inputs!$D$8))</f>
        <v>178217.860490207</v>
      </c>
      <c r="J787" s="0" t="n">
        <f aca="false">G787+H787+I787-fixed</f>
        <v>74293.7199875974</v>
      </c>
      <c r="K787" s="0" t="n">
        <f aca="false">12*Inputs!$B$6*(1-MIN(1,Inputs!$G$6*$D787)*churn_nonbuyers)*(ic*Inputs!$C$6+fee_wd*Inputs!$E$6*(1-$B787)+fee_fx*Inputs!$D$6-cost_acc-cost_wd*Inputs!$E$6*(1-$B787)-cost_fx*Inputs!$D$6)</f>
        <v>170541.385603272</v>
      </c>
      <c r="L787" s="0" t="n">
        <f aca="false">12*Inputs!$B$7*(1-MIN(1,Inputs!$G$7*$D787)*churn_nonbuyers)*(ic*Inputs!$C$7+fee_wd*Inputs!$E$7*(1-$B787)+fee_fx*Inputs!$D$7-cost_acc-cost_wd*Inputs!$E$7*(1-$B787)-cost_fx*Inputs!$D$7)</f>
        <v>369718.192321963</v>
      </c>
      <c r="M787" s="0" t="n">
        <f aca="false">12*Inputs!$B$8*(1-MIN(1,Inputs!$G$8*$D787)*churn_nonbuyers)*(ic*Inputs!$C$8+fee_wd*Inputs!$E$8*(1-$B787)+fee_fx*Inputs!$D$8-cost_acc-cost_wd*Inputs!$E$8*(1-$B787)-cost_fx*Inputs!$D$8)</f>
        <v>99084.7722819361</v>
      </c>
      <c r="N787" s="0" t="n">
        <f aca="false">K787+L787+I787-fixed</f>
        <v>18477.4384154422</v>
      </c>
      <c r="O787" s="0" t="n">
        <f aca="false">K787+L787+M787-fixed</f>
        <v>-60655.6497928287</v>
      </c>
      <c r="P787" s="0" t="n">
        <f aca="false">12*Inputs!$B$6*(1-MIN(1,Inputs!$F$6*$D787))*(ic*Inputs!$C$6+flat_fee-cost_acc-cost_wd*Inputs!$E$6*$E787-cost_fx*Inputs!$D$6)+12*Inputs!$B$7*(1-MIN(1,Inputs!$F$7*$D787))*(ic*Inputs!$C$7+flat_fee-cost_acc-cost_wd*Inputs!$E$7*$E787-cost_fx*Inputs!$D$7)+12*Inputs!$B$8*(1-MIN(1,Inputs!$F$8*$D787))*(ic*Inputs!$C$8+flat_fee-cost_acc-cost_wd*Inputs!$E$8*$E787-cost_fx*Inputs!$D$8)-fixed</f>
        <v>-127382.4371248</v>
      </c>
    </row>
    <row r="788" customFormat="false" ht="15" hidden="false" customHeight="false" outlineLevel="0" collapsed="false">
      <c r="A788" s="0" t="n">
        <v>723</v>
      </c>
      <c r="B788" s="0" t="n">
        <v>0.212879</v>
      </c>
      <c r="C788" s="0" t="n">
        <v>0.877397</v>
      </c>
      <c r="D788" s="0" t="n">
        <v>1.667794</v>
      </c>
      <c r="E788" s="0" t="n">
        <v>1.100457</v>
      </c>
      <c r="F788" s="0" t="n">
        <v>0.174444</v>
      </c>
      <c r="G788" s="0" t="n">
        <f aca="false">12*Inputs!$B$6*(MIN(1,$H$50*$C788)*(ic*Inputs!$C$6+pS+fee_fx*Inputs!$D$6-cost_acc-cost_wd*Inputs!$E$6*$E788-cost_fx*Inputs!$D$6-$F788)+(1-MIN(1,$H$50*$C788))*(1-MIN(1,Inputs!$G$6*$D788)*churn_nonbuyers)*(ic*Inputs!$C$6+fee_wd*Inputs!$E$6*(1-$B788)+fee_fx*Inputs!$D$6-cost_acc-cost_wd*Inputs!$E$6*(1-$B788)-cost_fx*Inputs!$D$6))</f>
        <v>204621.353553686</v>
      </c>
      <c r="H788" s="0" t="n">
        <f aca="false">12*Inputs!$B$7*(MIN(1,$H$51*$C788)*(ic*Inputs!$C$7+pE+fee_fx*Inputs!$D$7-cost_acc-cost_wd*Inputs!$E$7*$E788-cost_fx*Inputs!$D$7-$F788)+(1-MIN(1,$H$51*$C788))*(1-MIN(1,Inputs!$G$7*$D788)*churn_nonbuyers)*(ic*Inputs!$C$7+fee_wd*Inputs!$E$7*(1-$B788)+fee_fx*Inputs!$D$7-cost_acc-cost_wd*Inputs!$E$7*(1-$B788)-cost_fx*Inputs!$D$7))</f>
        <v>402268.691869369</v>
      </c>
      <c r="I788" s="0" t="n">
        <f aca="false">12*Inputs!$B$8*(MIN(1,$H$52*$C788)*(ic*Inputs!$C$8+pT-cost_acc-cost_wd*Inputs!$E$8-cost_fx*Inputs!$D$8-cost_ins)+(1-MIN(1,$H$52*$C788))*(1-MIN(1,Inputs!$G$8*$D788)*churn_nonbuyers)*(ic*Inputs!$C$8+fee_wd*Inputs!$E$8*(1-$B788)+fee_fx*Inputs!$D$8-cost_acc-cost_wd*Inputs!$E$8*(1-$B788)-cost_fx*Inputs!$D$8))</f>
        <v>126471.513168</v>
      </c>
      <c r="J788" s="0" t="n">
        <f aca="false">G788+H788+I788-fixed</f>
        <v>33361.5585910556</v>
      </c>
      <c r="K788" s="0" t="n">
        <f aca="false">12*Inputs!$B$6*(1-MIN(1,Inputs!$G$6*$D788)*churn_nonbuyers)*(ic*Inputs!$C$6+fee_wd*Inputs!$E$6*(1-$B788)+fee_fx*Inputs!$D$6-cost_acc-cost_wd*Inputs!$E$6*(1-$B788)-cost_fx*Inputs!$D$6)</f>
        <v>156690.336376267</v>
      </c>
      <c r="L788" s="0" t="n">
        <f aca="false">12*Inputs!$B$7*(1-MIN(1,Inputs!$G$7*$D788)*churn_nonbuyers)*(ic*Inputs!$C$7+fee_wd*Inputs!$E$7*(1-$B788)+fee_fx*Inputs!$D$7-cost_acc-cost_wd*Inputs!$E$7*(1-$B788)-cost_fx*Inputs!$D$7)</f>
        <v>353905.55331376</v>
      </c>
      <c r="M788" s="0" t="n">
        <f aca="false">12*Inputs!$B$8*(1-MIN(1,Inputs!$G$8*$D788)*churn_nonbuyers)*(ic*Inputs!$C$8+fee_wd*Inputs!$E$8*(1-$B788)+fee_fx*Inputs!$D$8-cost_acc-cost_wd*Inputs!$E$8*(1-$B788)-cost_fx*Inputs!$D$8)</f>
        <v>0</v>
      </c>
      <c r="N788" s="0" t="n">
        <f aca="false">K788+L788+I788-fixed</f>
        <v>-62932.5971419724</v>
      </c>
      <c r="O788" s="0" t="n">
        <f aca="false">K788+L788+M788-fixed</f>
        <v>-189404.110309972</v>
      </c>
      <c r="P788" s="0" t="n">
        <f aca="false">12*Inputs!$B$6*(1-MIN(1,Inputs!$F$6*$D788))*(ic*Inputs!$C$6+flat_fee-cost_acc-cost_wd*Inputs!$E$6*$E788-cost_fx*Inputs!$D$6)+12*Inputs!$B$7*(1-MIN(1,Inputs!$F$7*$D788))*(ic*Inputs!$C$7+flat_fee-cost_acc-cost_wd*Inputs!$E$7*$E788-cost_fx*Inputs!$D$7)+12*Inputs!$B$8*(1-MIN(1,Inputs!$F$8*$D788))*(ic*Inputs!$C$8+flat_fee-cost_acc-cost_wd*Inputs!$E$8*$E788-cost_fx*Inputs!$D$8)-fixed</f>
        <v>-333412.85918608</v>
      </c>
    </row>
    <row r="789" customFormat="false" ht="15" hidden="false" customHeight="false" outlineLevel="0" collapsed="false">
      <c r="A789" s="0" t="n">
        <v>724</v>
      </c>
      <c r="B789" s="0" t="n">
        <v>0.061098</v>
      </c>
      <c r="C789" s="0" t="n">
        <v>1.028591</v>
      </c>
      <c r="D789" s="0" t="n">
        <v>0.724112</v>
      </c>
      <c r="E789" s="0" t="n">
        <v>1.28741</v>
      </c>
      <c r="F789" s="0" t="n">
        <v>0.066973</v>
      </c>
      <c r="G789" s="0" t="n">
        <f aca="false">12*Inputs!$B$6*(MIN(1,$H$50*$C789)*(ic*Inputs!$C$6+pS+fee_fx*Inputs!$D$6-cost_acc-cost_wd*Inputs!$E$6*$E789-cost_fx*Inputs!$D$6-$F789)+(1-MIN(1,$H$50*$C789))*(1-MIN(1,Inputs!$G$6*$D789)*churn_nonbuyers)*(ic*Inputs!$C$6+fee_wd*Inputs!$E$6*(1-$B789)+fee_fx*Inputs!$D$6-cost_acc-cost_wd*Inputs!$E$6*(1-$B789)-cost_fx*Inputs!$D$6))</f>
        <v>237731.184535664</v>
      </c>
      <c r="H789" s="0" t="n">
        <f aca="false">12*Inputs!$B$7*(MIN(1,$H$51*$C789)*(ic*Inputs!$C$7+pE+fee_fx*Inputs!$D$7-cost_acc-cost_wd*Inputs!$E$7*$E789-cost_fx*Inputs!$D$7-$F789)+(1-MIN(1,$H$51*$C789))*(1-MIN(1,Inputs!$G$7*$D789)*churn_nonbuyers)*(ic*Inputs!$C$7+fee_wd*Inputs!$E$7*(1-$B789)+fee_fx*Inputs!$D$7-cost_acc-cost_wd*Inputs!$E$7*(1-$B789)-cost_fx*Inputs!$D$7))</f>
        <v>413609.260017844</v>
      </c>
      <c r="I789" s="0" t="n">
        <f aca="false">12*Inputs!$B$8*(MIN(1,$H$52*$C789)*(ic*Inputs!$C$8+pT-cost_acc-cost_wd*Inputs!$E$8-cost_fx*Inputs!$D$8-cost_ins)+(1-MIN(1,$H$52*$C789))*(1-MIN(1,Inputs!$G$8*$D789)*churn_nonbuyers)*(ic*Inputs!$C$8+fee_wd*Inputs!$E$8*(1-$B789)+fee_fx*Inputs!$D$8-cost_acc-cost_wd*Inputs!$E$8*(1-$B789)-cost_fx*Inputs!$D$8))</f>
        <v>192925.474789</v>
      </c>
      <c r="J789" s="0" t="n">
        <f aca="false">G789+H789+I789-fixed</f>
        <v>144265.919342508</v>
      </c>
      <c r="K789" s="0" t="n">
        <f aca="false">12*Inputs!$B$6*(1-MIN(1,Inputs!$G$6*$D789)*churn_nonbuyers)*(ic*Inputs!$C$6+fee_wd*Inputs!$E$6*(1-$B789)+fee_fx*Inputs!$D$6-cost_acc-cost_wd*Inputs!$E$6*(1-$B789)-cost_fx*Inputs!$D$6)</f>
        <v>185821.379963827</v>
      </c>
      <c r="L789" s="0" t="n">
        <f aca="false">12*Inputs!$B$7*(1-MIN(1,Inputs!$G$7*$D789)*churn_nonbuyers)*(ic*Inputs!$C$7+fee_wd*Inputs!$E$7*(1-$B789)+fee_fx*Inputs!$D$7-cost_acc-cost_wd*Inputs!$E$7*(1-$B789)-cost_fx*Inputs!$D$7)</f>
        <v>385834.153802296</v>
      </c>
      <c r="M789" s="0" t="n">
        <f aca="false">12*Inputs!$B$8*(1-MIN(1,Inputs!$G$8*$D789)*churn_nonbuyers)*(ic*Inputs!$C$8+fee_wd*Inputs!$E$8*(1-$B789)+fee_fx*Inputs!$D$8-cost_acc-cost_wd*Inputs!$E$8*(1-$B789)-cost_fx*Inputs!$D$8)</f>
        <v>159508.710551194</v>
      </c>
      <c r="N789" s="0" t="n">
        <f aca="false">K789+L789+I789-fixed</f>
        <v>64581.0085551231</v>
      </c>
      <c r="O789" s="0" t="n">
        <f aca="false">K789+L789+M789-fixed</f>
        <v>31164.244317317</v>
      </c>
      <c r="P789" s="0" t="n">
        <f aca="false">12*Inputs!$B$6*(1-MIN(1,Inputs!$F$6*$D789))*(ic*Inputs!$C$6+flat_fee-cost_acc-cost_wd*Inputs!$E$6*$E789-cost_fx*Inputs!$D$6)+12*Inputs!$B$7*(1-MIN(1,Inputs!$F$7*$D789))*(ic*Inputs!$C$7+flat_fee-cost_acc-cost_wd*Inputs!$E$7*$E789-cost_fx*Inputs!$D$7)+12*Inputs!$B$8*(1-MIN(1,Inputs!$F$8*$D789))*(ic*Inputs!$C$8+flat_fee-cost_acc-cost_wd*Inputs!$E$8*$E789-cost_fx*Inputs!$D$8)-fixed</f>
        <v>82861.5352448002</v>
      </c>
    </row>
    <row r="790" customFormat="false" ht="15" hidden="false" customHeight="false" outlineLevel="0" collapsed="false">
      <c r="A790" s="0" t="n">
        <v>725</v>
      </c>
      <c r="B790" s="0" t="n">
        <v>0.141986</v>
      </c>
      <c r="C790" s="0" t="n">
        <v>0.827562</v>
      </c>
      <c r="D790" s="0" t="n">
        <v>0.88064</v>
      </c>
      <c r="E790" s="0" t="n">
        <v>1.252931</v>
      </c>
      <c r="F790" s="0" t="n">
        <v>0.171821</v>
      </c>
      <c r="G790" s="0" t="n">
        <f aca="false">12*Inputs!$B$6*(MIN(1,$H$50*$C790)*(ic*Inputs!$C$6+pS+fee_fx*Inputs!$D$6-cost_acc-cost_wd*Inputs!$E$6*$E790-cost_fx*Inputs!$D$6-$F790)+(1-MIN(1,$H$50*$C790))*(1-MIN(1,Inputs!$G$6*$D790)*churn_nonbuyers)*(ic*Inputs!$C$6+fee_wd*Inputs!$E$6*(1-$B790)+fee_fx*Inputs!$D$6-cost_acc-cost_wd*Inputs!$E$6*(1-$B790)-cost_fx*Inputs!$D$6))</f>
        <v>214437.299092909</v>
      </c>
      <c r="H790" s="0" t="n">
        <f aca="false">12*Inputs!$B$7*(MIN(1,$H$51*$C790)*(ic*Inputs!$C$7+pE+fee_fx*Inputs!$D$7-cost_acc-cost_wd*Inputs!$E$7*$E790-cost_fx*Inputs!$D$7-$F790)+(1-MIN(1,$H$51*$C790))*(1-MIN(1,Inputs!$G$7*$D790)*churn_nonbuyers)*(ic*Inputs!$C$7+fee_wd*Inputs!$E$7*(1-$B790)+fee_fx*Inputs!$D$7-cost_acc-cost_wd*Inputs!$E$7*(1-$B790)-cost_fx*Inputs!$D$7))</f>
        <v>397644.822650065</v>
      </c>
      <c r="I790" s="0" t="n">
        <f aca="false">12*Inputs!$B$8*(MIN(1,$H$52*$C790)*(ic*Inputs!$C$8+pT-cost_acc-cost_wd*Inputs!$E$8-cost_fx*Inputs!$D$8-cost_ins)+(1-MIN(1,$H$52*$C790))*(1-MIN(1,Inputs!$G$8*$D790)*churn_nonbuyers)*(ic*Inputs!$C$8+fee_wd*Inputs!$E$8*(1-$B790)+fee_fx*Inputs!$D$8-cost_acc-cost_wd*Inputs!$E$8*(1-$B790)-cost_fx*Inputs!$D$8))</f>
        <v>170857.192924802</v>
      </c>
      <c r="J790" s="0" t="n">
        <f aca="false">G790+H790+I790-fixed</f>
        <v>82939.3146677759</v>
      </c>
      <c r="K790" s="0" t="n">
        <f aca="false">12*Inputs!$B$6*(1-MIN(1,Inputs!$G$6*$D790)*churn_nonbuyers)*(ic*Inputs!$C$6+fee_wd*Inputs!$E$6*(1-$B790)+fee_fx*Inputs!$D$6-cost_acc-cost_wd*Inputs!$E$6*(1-$B790)-cost_fx*Inputs!$D$6)</f>
        <v>173177.442367488</v>
      </c>
      <c r="L790" s="0" t="n">
        <f aca="false">12*Inputs!$B$7*(1-MIN(1,Inputs!$G$7*$D790)*churn_nonbuyers)*(ic*Inputs!$C$7+fee_wd*Inputs!$E$7*(1-$B790)+fee_fx*Inputs!$D$7-cost_acc-cost_wd*Inputs!$E$7*(1-$B790)-cost_fx*Inputs!$D$7)</f>
        <v>372641.961100493</v>
      </c>
      <c r="M790" s="0" t="n">
        <f aca="false">12*Inputs!$B$8*(1-MIN(1,Inputs!$G$8*$D790)*churn_nonbuyers)*(ic*Inputs!$C$8+fee_wd*Inputs!$E$8*(1-$B790)+fee_fx*Inputs!$D$8-cost_acc-cost_wd*Inputs!$E$8*(1-$B790)-cost_fx*Inputs!$D$8)</f>
        <v>122577.340114944</v>
      </c>
      <c r="N790" s="0" t="n">
        <f aca="false">K790+L790+I790-fixed</f>
        <v>16676.5963927826</v>
      </c>
      <c r="O790" s="0" t="n">
        <f aca="false">K790+L790+M790-fixed</f>
        <v>-31603.2564170751</v>
      </c>
      <c r="P790" s="0" t="n">
        <f aca="false">12*Inputs!$B$6*(1-MIN(1,Inputs!$F$6*$D790))*(ic*Inputs!$C$6+flat_fee-cost_acc-cost_wd*Inputs!$E$6*$E790-cost_fx*Inputs!$D$6)+12*Inputs!$B$7*(1-MIN(1,Inputs!$F$7*$D790))*(ic*Inputs!$C$7+flat_fee-cost_acc-cost_wd*Inputs!$E$7*$E790-cost_fx*Inputs!$D$7)+12*Inputs!$B$8*(1-MIN(1,Inputs!$F$8*$D790))*(ic*Inputs!$C$8+flat_fee-cost_acc-cost_wd*Inputs!$E$8*$E790-cost_fx*Inputs!$D$8)-fixed</f>
        <v>21270.6914816001</v>
      </c>
    </row>
    <row r="791" customFormat="false" ht="15" hidden="false" customHeight="false" outlineLevel="0" collapsed="false">
      <c r="A791" s="0" t="n">
        <v>726</v>
      </c>
      <c r="B791" s="0" t="n">
        <v>0.298217</v>
      </c>
      <c r="C791" s="0" t="n">
        <v>1.071699</v>
      </c>
      <c r="D791" s="0" t="n">
        <v>1.107128</v>
      </c>
      <c r="E791" s="0" t="n">
        <v>1.242572</v>
      </c>
      <c r="F791" s="0" t="n">
        <v>0.330722</v>
      </c>
      <c r="G791" s="0" t="n">
        <f aca="false">12*Inputs!$B$6*(MIN(1,$H$50*$C791)*(ic*Inputs!$C$6+pS+fee_fx*Inputs!$D$6-cost_acc-cost_wd*Inputs!$E$6*$E791-cost_fx*Inputs!$D$6-$F791)+(1-MIN(1,$H$50*$C791))*(1-MIN(1,Inputs!$G$6*$D791)*churn_nonbuyers)*(ic*Inputs!$C$6+fee_wd*Inputs!$E$6*(1-$B791)+fee_fx*Inputs!$D$6-cost_acc-cost_wd*Inputs!$E$6*(1-$B791)-cost_fx*Inputs!$D$6))</f>
        <v>201636.053308426</v>
      </c>
      <c r="H791" s="0" t="n">
        <f aca="false">12*Inputs!$B$7*(MIN(1,$H$51*$C791)*(ic*Inputs!$C$7+pE+fee_fx*Inputs!$D$7-cost_acc-cost_wd*Inputs!$E$7*$E791-cost_fx*Inputs!$D$7-$F791)+(1-MIN(1,$H$51*$C791))*(1-MIN(1,Inputs!$G$7*$D791)*churn_nonbuyers)*(ic*Inputs!$C$7+fee_wd*Inputs!$E$7*(1-$B791)+fee_fx*Inputs!$D$7-cost_acc-cost_wd*Inputs!$E$7*(1-$B791)-cost_fx*Inputs!$D$7))</f>
        <v>382578.774206627</v>
      </c>
      <c r="I791" s="0" t="n">
        <f aca="false">12*Inputs!$B$8*(MIN(1,$H$52*$C791)*(ic*Inputs!$C$8+pT-cost_acc-cost_wd*Inputs!$E$8-cost_fx*Inputs!$D$8-cost_ins)+(1-MIN(1,$H$52*$C791))*(1-MIN(1,Inputs!$G$8*$D791)*churn_nonbuyers)*(ic*Inputs!$C$8+fee_wd*Inputs!$E$8*(1-$B791)+fee_fx*Inputs!$D$8-cost_acc-cost_wd*Inputs!$E$8*(1-$B791)-cost_fx*Inputs!$D$8))</f>
        <v>172021.313058873</v>
      </c>
      <c r="J791" s="0" t="n">
        <f aca="false">G791+H791+I791-fixed</f>
        <v>56236.1405739258</v>
      </c>
      <c r="K791" s="0" t="n">
        <f aca="false">12*Inputs!$B$6*(1-MIN(1,Inputs!$G$6*$D791)*churn_nonbuyers)*(ic*Inputs!$C$6+fee_wd*Inputs!$E$6*(1-$B791)+fee_fx*Inputs!$D$6-cost_acc-cost_wd*Inputs!$E$6*(1-$B791)-cost_fx*Inputs!$D$6)</f>
        <v>149874.085373587</v>
      </c>
      <c r="L791" s="0" t="n">
        <f aca="false">12*Inputs!$B$7*(1-MIN(1,Inputs!$G$7*$D791)*churn_nonbuyers)*(ic*Inputs!$C$7+fee_wd*Inputs!$E$7*(1-$B791)+fee_fx*Inputs!$D$7-cost_acc-cost_wd*Inputs!$E$7*(1-$B791)-cost_fx*Inputs!$D$7)</f>
        <v>348291.241880152</v>
      </c>
      <c r="M791" s="0" t="n">
        <f aca="false">12*Inputs!$B$8*(1-MIN(1,Inputs!$G$8*$D791)*churn_nonbuyers)*(ic*Inputs!$C$8+fee_wd*Inputs!$E$8*(1-$B791)+fee_fx*Inputs!$D$8-cost_acc-cost_wd*Inputs!$E$8*(1-$B791)-cost_fx*Inputs!$D$8)</f>
        <v>70222.5020900737</v>
      </c>
      <c r="N791" s="0" t="n">
        <f aca="false">K791+L791+I791-fixed</f>
        <v>-29813.3596873875</v>
      </c>
      <c r="O791" s="0" t="n">
        <f aca="false">K791+L791+M791-fixed</f>
        <v>-131612.170656187</v>
      </c>
      <c r="P791" s="0" t="n">
        <f aca="false">12*Inputs!$B$6*(1-MIN(1,Inputs!$F$6*$D791))*(ic*Inputs!$C$6+flat_fee-cost_acc-cost_wd*Inputs!$E$6*$E791-cost_fx*Inputs!$D$6)+12*Inputs!$B$7*(1-MIN(1,Inputs!$F$7*$D791))*(ic*Inputs!$C$7+flat_fee-cost_acc-cost_wd*Inputs!$E$7*$E791-cost_fx*Inputs!$D$7)+12*Inputs!$B$8*(1-MIN(1,Inputs!$F$8*$D791))*(ic*Inputs!$C$8+flat_fee-cost_acc-cost_wd*Inputs!$E$8*$E791-cost_fx*Inputs!$D$8)-fixed</f>
        <v>-88494.88201216</v>
      </c>
    </row>
    <row r="792" customFormat="false" ht="15" hidden="false" customHeight="false" outlineLevel="0" collapsed="false">
      <c r="A792" s="0" t="n">
        <v>727</v>
      </c>
      <c r="B792" s="0" t="n">
        <v>0.186886</v>
      </c>
      <c r="C792" s="0" t="n">
        <v>0.700532</v>
      </c>
      <c r="D792" s="0" t="n">
        <v>1.110562</v>
      </c>
      <c r="E792" s="0" t="n">
        <v>1.27425</v>
      </c>
      <c r="F792" s="0" t="n">
        <v>0.215115</v>
      </c>
      <c r="G792" s="0" t="n">
        <f aca="false">12*Inputs!$B$6*(MIN(1,$H$50*$C792)*(ic*Inputs!$C$6+pS+fee_fx*Inputs!$D$6-cost_acc-cost_wd*Inputs!$E$6*$E792-cost_fx*Inputs!$D$6-$F792)+(1-MIN(1,$H$50*$C792))*(1-MIN(1,Inputs!$G$6*$D792)*churn_nonbuyers)*(ic*Inputs!$C$6+fee_wd*Inputs!$E$6*(1-$B792)+fee_fx*Inputs!$D$6-cost_acc-cost_wd*Inputs!$E$6*(1-$B792)-cost_fx*Inputs!$D$6))</f>
        <v>199330.877175448</v>
      </c>
      <c r="H792" s="0" t="n">
        <f aca="false">12*Inputs!$B$7*(MIN(1,$H$51*$C792)*(ic*Inputs!$C$7+pE+fee_fx*Inputs!$D$7-cost_acc-cost_wd*Inputs!$E$7*$E792-cost_fx*Inputs!$D$7-$F792)+(1-MIN(1,$H$51*$C792))*(1-MIN(1,Inputs!$G$7*$D792)*churn_nonbuyers)*(ic*Inputs!$C$7+fee_wd*Inputs!$E$7*(1-$B792)+fee_fx*Inputs!$D$7-cost_acc-cost_wd*Inputs!$E$7*(1-$B792)-cost_fx*Inputs!$D$7))</f>
        <v>383940.375583627</v>
      </c>
      <c r="I792" s="0" t="n">
        <f aca="false">12*Inputs!$B$8*(MIN(1,$H$52*$C792)*(ic*Inputs!$C$8+pT-cost_acc-cost_wd*Inputs!$E$8-cost_fx*Inputs!$D$8-cost_ins)+(1-MIN(1,$H$52*$C792))*(1-MIN(1,Inputs!$G$8*$D792)*churn_nonbuyers)*(ic*Inputs!$C$8+fee_wd*Inputs!$E$8*(1-$B792)+fee_fx*Inputs!$D$8-cost_acc-cost_wd*Inputs!$E$8*(1-$B792)-cost_fx*Inputs!$D$8))</f>
        <v>136988.73682399</v>
      </c>
      <c r="J792" s="0" t="n">
        <f aca="false">G792+H792+I792-fixed</f>
        <v>20259.9895830647</v>
      </c>
      <c r="K792" s="0" t="n">
        <f aca="false">12*Inputs!$B$6*(1-MIN(1,Inputs!$G$6*$D792)*churn_nonbuyers)*(ic*Inputs!$C$6+fee_wd*Inputs!$E$6*(1-$B792)+fee_fx*Inputs!$D$6-cost_acc-cost_wd*Inputs!$E$6*(1-$B792)-cost_fx*Inputs!$D$6)</f>
        <v>164988.30016751</v>
      </c>
      <c r="L792" s="0" t="n">
        <f aca="false">12*Inputs!$B$7*(1-MIN(1,Inputs!$G$7*$D792)*churn_nonbuyers)*(ic*Inputs!$C$7+fee_wd*Inputs!$E$7*(1-$B792)+fee_fx*Inputs!$D$7-cost_acc-cost_wd*Inputs!$E$7*(1-$B792)-cost_fx*Inputs!$D$7)</f>
        <v>363751.667524506</v>
      </c>
      <c r="M792" s="0" t="n">
        <f aca="false">12*Inputs!$B$8*(1-MIN(1,Inputs!$G$8*$D792)*churn_nonbuyers)*(ic*Inputs!$C$8+fee_wd*Inputs!$E$8*(1-$B792)+fee_fx*Inputs!$D$8-cost_acc-cost_wd*Inputs!$E$8*(1-$B792)-cost_fx*Inputs!$D$8)</f>
        <v>70661.8955017152</v>
      </c>
      <c r="N792" s="0" t="n">
        <f aca="false">K792+L792+I792-fixed</f>
        <v>-34271.2954839935</v>
      </c>
      <c r="O792" s="0" t="n">
        <f aca="false">K792+L792+M792-fixed</f>
        <v>-100598.136806268</v>
      </c>
      <c r="P792" s="0" t="n">
        <f aca="false">12*Inputs!$B$6*(1-MIN(1,Inputs!$F$6*$D792))*(ic*Inputs!$C$6+flat_fee-cost_acc-cost_wd*Inputs!$E$6*$E792-cost_fx*Inputs!$D$6)+12*Inputs!$B$7*(1-MIN(1,Inputs!$F$7*$D792))*(ic*Inputs!$C$7+flat_fee-cost_acc-cost_wd*Inputs!$E$7*$E792-cost_fx*Inputs!$D$7)+12*Inputs!$B$8*(1-MIN(1,Inputs!$F$8*$D792))*(ic*Inputs!$C$8+flat_fee-cost_acc-cost_wd*Inputs!$E$8*$E792-cost_fx*Inputs!$D$8)-fixed</f>
        <v>-103075.816696</v>
      </c>
    </row>
    <row r="793" customFormat="false" ht="15" hidden="false" customHeight="false" outlineLevel="0" collapsed="false">
      <c r="A793" s="0" t="n">
        <v>728</v>
      </c>
      <c r="B793" s="0" t="n">
        <v>0.105005</v>
      </c>
      <c r="C793" s="0" t="n">
        <v>0.767586</v>
      </c>
      <c r="D793" s="0" t="n">
        <v>1.582863</v>
      </c>
      <c r="E793" s="0" t="n">
        <v>1.327234</v>
      </c>
      <c r="F793" s="0" t="n">
        <v>0.144637</v>
      </c>
      <c r="G793" s="0" t="n">
        <f aca="false">12*Inputs!$B$6*(MIN(1,$H$50*$C793)*(ic*Inputs!$C$6+pS+fee_fx*Inputs!$D$6-cost_acc-cost_wd*Inputs!$E$6*$E793-cost_fx*Inputs!$D$6-$F793)+(1-MIN(1,$H$50*$C793))*(1-MIN(1,Inputs!$G$6*$D793)*churn_nonbuyers)*(ic*Inputs!$C$6+fee_wd*Inputs!$E$6*(1-$B793)+fee_fx*Inputs!$D$6-cost_acc-cost_wd*Inputs!$E$6*(1-$B793)-cost_fx*Inputs!$D$6))</f>
        <v>209246.49312124</v>
      </c>
      <c r="H793" s="0" t="n">
        <f aca="false">12*Inputs!$B$7*(MIN(1,$H$51*$C793)*(ic*Inputs!$C$7+pE+fee_fx*Inputs!$D$7-cost_acc-cost_wd*Inputs!$E$7*$E793-cost_fx*Inputs!$D$7-$F793)+(1-MIN(1,$H$51*$C793))*(1-MIN(1,Inputs!$G$7*$D793)*churn_nonbuyers)*(ic*Inputs!$C$7+fee_wd*Inputs!$E$7*(1-$B793)+fee_fx*Inputs!$D$7-cost_acc-cost_wd*Inputs!$E$7*(1-$B793)-cost_fx*Inputs!$D$7))</f>
        <v>388391.721932474</v>
      </c>
      <c r="I793" s="0" t="n">
        <f aca="false">12*Inputs!$B$8*(MIN(1,$H$52*$C793)*(ic*Inputs!$C$8+pT-cost_acc-cost_wd*Inputs!$E$8-cost_fx*Inputs!$D$8-cost_ins)+(1-MIN(1,$H$52*$C793))*(1-MIN(1,Inputs!$G$8*$D793)*churn_nonbuyers)*(ic*Inputs!$C$8+fee_wd*Inputs!$E$8*(1-$B793)+fee_fx*Inputs!$D$8-cost_acc-cost_wd*Inputs!$E$8*(1-$B793)-cost_fx*Inputs!$D$8))</f>
        <v>110642.916384</v>
      </c>
      <c r="J793" s="0" t="n">
        <f aca="false">G793+H793+I793-fixed</f>
        <v>8281.13143771456</v>
      </c>
      <c r="K793" s="0" t="n">
        <f aca="false">12*Inputs!$B$6*(1-MIN(1,Inputs!$G$6*$D793)*churn_nonbuyers)*(ic*Inputs!$C$6+fee_wd*Inputs!$E$6*(1-$B793)+fee_fx*Inputs!$D$6-cost_acc-cost_wd*Inputs!$E$6*(1-$B793)-cost_fx*Inputs!$D$6)</f>
        <v>171720.722371068</v>
      </c>
      <c r="L793" s="0" t="n">
        <f aca="false">12*Inputs!$B$7*(1-MIN(1,Inputs!$G$7*$D793)*churn_nonbuyers)*(ic*Inputs!$C$7+fee_wd*Inputs!$E$7*(1-$B793)+fee_fx*Inputs!$D$7-cost_acc-cost_wd*Inputs!$E$7*(1-$B793)-cost_fx*Inputs!$D$7)</f>
        <v>369650.989998641</v>
      </c>
      <c r="M793" s="0" t="n">
        <f aca="false">12*Inputs!$B$8*(1-MIN(1,Inputs!$G$8*$D793)*churn_nonbuyers)*(ic*Inputs!$C$8+fee_wd*Inputs!$E$8*(1-$B793)+fee_fx*Inputs!$D$8-cost_acc-cost_wd*Inputs!$E$8*(1-$B793)-cost_fx*Inputs!$D$8)</f>
        <v>0</v>
      </c>
      <c r="N793" s="0" t="n">
        <f aca="false">K793+L793+I793-fixed</f>
        <v>-47985.3712462912</v>
      </c>
      <c r="O793" s="0" t="n">
        <f aca="false">K793+L793+M793-fixed</f>
        <v>-158628.287630291</v>
      </c>
      <c r="P793" s="0" t="n">
        <f aca="false">12*Inputs!$B$6*(1-MIN(1,Inputs!$F$6*$D793))*(ic*Inputs!$C$6+flat_fee-cost_acc-cost_wd*Inputs!$E$6*$E793-cost_fx*Inputs!$D$6)+12*Inputs!$B$7*(1-MIN(1,Inputs!$F$7*$D793))*(ic*Inputs!$C$7+flat_fee-cost_acc-cost_wd*Inputs!$E$7*$E793-cost_fx*Inputs!$D$7)+12*Inputs!$B$8*(1-MIN(1,Inputs!$F$8*$D793))*(ic*Inputs!$C$8+flat_fee-cost_acc-cost_wd*Inputs!$E$8*$E793-cost_fx*Inputs!$D$8)-fixed</f>
        <v>-353810.03203792</v>
      </c>
    </row>
    <row r="794" customFormat="false" ht="15" hidden="false" customHeight="false" outlineLevel="0" collapsed="false">
      <c r="A794" s="0" t="n">
        <v>729</v>
      </c>
      <c r="B794" s="0" t="n">
        <v>0.170572</v>
      </c>
      <c r="C794" s="0" t="n">
        <v>0.828407</v>
      </c>
      <c r="D794" s="0" t="n">
        <v>1.0531</v>
      </c>
      <c r="E794" s="0" t="n">
        <v>1.216342</v>
      </c>
      <c r="F794" s="0" t="n">
        <v>0.102571</v>
      </c>
      <c r="G794" s="0" t="n">
        <f aca="false">12*Inputs!$B$6*(MIN(1,$H$50*$C794)*(ic*Inputs!$C$6+pS+fee_fx*Inputs!$D$6-cost_acc-cost_wd*Inputs!$E$6*$E794-cost_fx*Inputs!$D$6-$F794)+(1-MIN(1,$H$50*$C794))*(1-MIN(1,Inputs!$G$6*$D794)*churn_nonbuyers)*(ic*Inputs!$C$6+fee_wd*Inputs!$E$6*(1-$B794)+fee_fx*Inputs!$D$6-cost_acc-cost_wd*Inputs!$E$6*(1-$B794)-cost_fx*Inputs!$D$6))</f>
        <v>211399.759885626</v>
      </c>
      <c r="H794" s="0" t="n">
        <f aca="false">12*Inputs!$B$7*(MIN(1,$H$51*$C794)*(ic*Inputs!$C$7+pE+fee_fx*Inputs!$D$7-cost_acc-cost_wd*Inputs!$E$7*$E794-cost_fx*Inputs!$D$7-$F794)+(1-MIN(1,$H$51*$C794))*(1-MIN(1,Inputs!$G$7*$D794)*churn_nonbuyers)*(ic*Inputs!$C$7+fee_wd*Inputs!$E$7*(1-$B794)+fee_fx*Inputs!$D$7-cost_acc-cost_wd*Inputs!$E$7*(1-$B794)-cost_fx*Inputs!$D$7))</f>
        <v>400476.972135563</v>
      </c>
      <c r="I794" s="0" t="n">
        <f aca="false">12*Inputs!$B$8*(MIN(1,$H$52*$C794)*(ic*Inputs!$C$8+pT-cost_acc-cost_wd*Inputs!$E$8-cost_fx*Inputs!$D$8-cost_ins)+(1-MIN(1,$H$52*$C794))*(1-MIN(1,Inputs!$G$8*$D794)*churn_nonbuyers)*(ic*Inputs!$C$8+fee_wd*Inputs!$E$8*(1-$B794)+fee_fx*Inputs!$D$8-cost_acc-cost_wd*Inputs!$E$8*(1-$B794)-cost_fx*Inputs!$D$8))</f>
        <v>154546.562323517</v>
      </c>
      <c r="J794" s="0" t="n">
        <f aca="false">G794+H794+I794-fixed</f>
        <v>66423.2943447058</v>
      </c>
      <c r="K794" s="0" t="n">
        <f aca="false">12*Inputs!$B$6*(1-MIN(1,Inputs!$G$6*$D794)*churn_nonbuyers)*(ic*Inputs!$C$6+fee_wd*Inputs!$E$6*(1-$B794)+fee_fx*Inputs!$D$6-cost_acc-cost_wd*Inputs!$E$6*(1-$B794)-cost_fx*Inputs!$D$6)</f>
        <v>167715.71548704</v>
      </c>
      <c r="L794" s="0" t="n">
        <f aca="false">12*Inputs!$B$7*(1-MIN(1,Inputs!$G$7*$D794)*churn_nonbuyers)*(ic*Inputs!$C$7+fee_wd*Inputs!$E$7*(1-$B794)+fee_fx*Inputs!$D$7-cost_acc-cost_wd*Inputs!$E$7*(1-$B794)-cost_fx*Inputs!$D$7)</f>
        <v>366675.333292224</v>
      </c>
      <c r="M794" s="0" t="n">
        <f aca="false">12*Inputs!$B$8*(1-MIN(1,Inputs!$G$8*$D794)*churn_nonbuyers)*(ic*Inputs!$C$8+fee_wd*Inputs!$E$8*(1-$B794)+fee_fx*Inputs!$D$8-cost_acc-cost_wd*Inputs!$E$8*(1-$B794)-cost_fx*Inputs!$D$8)</f>
        <v>83635.80293952</v>
      </c>
      <c r="N794" s="0" t="n">
        <f aca="false">K794+L794+I794-fixed</f>
        <v>-11062.3888972192</v>
      </c>
      <c r="O794" s="0" t="n">
        <f aca="false">K794+L794+M794-fixed</f>
        <v>-81973.1482812159</v>
      </c>
      <c r="P794" s="0" t="n">
        <f aca="false">12*Inputs!$B$6*(1-MIN(1,Inputs!$F$6*$D794))*(ic*Inputs!$C$6+flat_fee-cost_acc-cost_wd*Inputs!$E$6*$E794-cost_fx*Inputs!$D$6)+12*Inputs!$B$7*(1-MIN(1,Inputs!$F$7*$D794))*(ic*Inputs!$C$7+flat_fee-cost_acc-cost_wd*Inputs!$E$7*$E794-cost_fx*Inputs!$D$7)+12*Inputs!$B$8*(1-MIN(1,Inputs!$F$8*$D794))*(ic*Inputs!$C$8+flat_fee-cost_acc-cost_wd*Inputs!$E$8*$E794-cost_fx*Inputs!$D$8)-fixed</f>
        <v>-50175.2583519999</v>
      </c>
    </row>
    <row r="795" customFormat="false" ht="15" hidden="false" customHeight="false" outlineLevel="0" collapsed="false">
      <c r="A795" s="0" t="n">
        <v>730</v>
      </c>
      <c r="B795" s="0" t="n">
        <v>0.142246</v>
      </c>
      <c r="C795" s="0" t="n">
        <v>1.003663</v>
      </c>
      <c r="D795" s="0" t="n">
        <v>0.885753</v>
      </c>
      <c r="E795" s="0" t="n">
        <v>1.231221</v>
      </c>
      <c r="F795" s="0" t="n">
        <v>0.172963</v>
      </c>
      <c r="G795" s="0" t="n">
        <f aca="false">12*Inputs!$B$6*(MIN(1,$H$50*$C795)*(ic*Inputs!$C$6+pS+fee_fx*Inputs!$D$6-cost_acc-cost_wd*Inputs!$E$6*$E795-cost_fx*Inputs!$D$6-$F795)+(1-MIN(1,$H$50*$C795))*(1-MIN(1,Inputs!$G$6*$D795)*churn_nonbuyers)*(ic*Inputs!$C$6+fee_wd*Inputs!$E$6*(1-$B795)+fee_fx*Inputs!$D$6-cost_acc-cost_wd*Inputs!$E$6*(1-$B795)-cost_fx*Inputs!$D$6))</f>
        <v>223617.307764108</v>
      </c>
      <c r="H795" s="0" t="n">
        <f aca="false">12*Inputs!$B$7*(MIN(1,$H$51*$C795)*(ic*Inputs!$C$7+pE+fee_fx*Inputs!$D$7-cost_acc-cost_wd*Inputs!$E$7*$E795-cost_fx*Inputs!$D$7-$F795)+(1-MIN(1,$H$51*$C795))*(1-MIN(1,Inputs!$G$7*$D795)*churn_nonbuyers)*(ic*Inputs!$C$7+fee_wd*Inputs!$E$7*(1-$B795)+fee_fx*Inputs!$D$7-cost_acc-cost_wd*Inputs!$E$7*(1-$B795)-cost_fx*Inputs!$D$7))</f>
        <v>405352.483838201</v>
      </c>
      <c r="I795" s="0" t="n">
        <f aca="false">12*Inputs!$B$8*(MIN(1,$H$52*$C795)*(ic*Inputs!$C$8+pT-cost_acc-cost_wd*Inputs!$E$8-cost_fx*Inputs!$D$8-cost_ins)+(1-MIN(1,$H$52*$C795))*(1-MIN(1,Inputs!$G$8*$D795)*churn_nonbuyers)*(ic*Inputs!$C$8+fee_wd*Inputs!$E$8*(1-$B795)+fee_fx*Inputs!$D$8-cost_acc-cost_wd*Inputs!$E$8*(1-$B795)-cost_fx*Inputs!$D$8))</f>
        <v>180789.275722374</v>
      </c>
      <c r="J795" s="0" t="n">
        <f aca="false">G795+H795+I795-fixed</f>
        <v>109759.067324684</v>
      </c>
      <c r="K795" s="0" t="n">
        <f aca="false">12*Inputs!$B$6*(1-MIN(1,Inputs!$G$6*$D795)*churn_nonbuyers)*(ic*Inputs!$C$6+fee_wd*Inputs!$E$6*(1-$B795)+fee_fx*Inputs!$D$6-cost_acc-cost_wd*Inputs!$E$6*(1-$B795)-cost_fx*Inputs!$D$6)</f>
        <v>173095.348472914</v>
      </c>
      <c r="L795" s="0" t="n">
        <f aca="false">12*Inputs!$B$7*(1-MIN(1,Inputs!$G$7*$D795)*churn_nonbuyers)*(ic*Inputs!$C$7+fee_wd*Inputs!$E$7*(1-$B795)+fee_fx*Inputs!$D$7-cost_acc-cost_wd*Inputs!$E$7*(1-$B795)-cost_fx*Inputs!$D$7)</f>
        <v>372546.805339748</v>
      </c>
      <c r="M795" s="0" t="n">
        <f aca="false">12*Inputs!$B$8*(1-MIN(1,Inputs!$G$8*$D795)*churn_nonbuyers)*(ic*Inputs!$C$8+fee_wd*Inputs!$E$8*(1-$B795)+fee_fx*Inputs!$D$8-cost_acc-cost_wd*Inputs!$E$8*(1-$B795)-cost_fx*Inputs!$D$8)</f>
        <v>121428.772553597</v>
      </c>
      <c r="N795" s="0" t="n">
        <f aca="false">K795+L795+I795-fixed</f>
        <v>26431.4295350362</v>
      </c>
      <c r="O795" s="0" t="n">
        <f aca="false">K795+L795+M795-fixed</f>
        <v>-32929.0736337412</v>
      </c>
      <c r="P795" s="0" t="n">
        <f aca="false">12*Inputs!$B$6*(1-MIN(1,Inputs!$F$6*$D795))*(ic*Inputs!$C$6+flat_fee-cost_acc-cost_wd*Inputs!$E$6*$E795-cost_fx*Inputs!$D$6)+12*Inputs!$B$7*(1-MIN(1,Inputs!$F$7*$D795))*(ic*Inputs!$C$7+flat_fee-cost_acc-cost_wd*Inputs!$E$7*$E795-cost_fx*Inputs!$D$7)+12*Inputs!$B$8*(1-MIN(1,Inputs!$F$8*$D795))*(ic*Inputs!$C$8+flat_fee-cost_acc-cost_wd*Inputs!$E$8*$E795-cost_fx*Inputs!$D$8)-fixed</f>
        <v>28671.6968751199</v>
      </c>
    </row>
    <row r="796" customFormat="false" ht="15" hidden="false" customHeight="false" outlineLevel="0" collapsed="false">
      <c r="A796" s="0" t="n">
        <v>731</v>
      </c>
      <c r="B796" s="0" t="n">
        <v>0.125732</v>
      </c>
      <c r="C796" s="0" t="n">
        <v>0.975149</v>
      </c>
      <c r="D796" s="0" t="n">
        <v>1.375009</v>
      </c>
      <c r="E796" s="0" t="n">
        <v>1.107135</v>
      </c>
      <c r="F796" s="0" t="n">
        <v>0.477527</v>
      </c>
      <c r="G796" s="0" t="n">
        <f aca="false">12*Inputs!$B$6*(MIN(1,$H$50*$C796)*(ic*Inputs!$C$6+pS+fee_fx*Inputs!$D$6-cost_acc-cost_wd*Inputs!$E$6*$E796-cost_fx*Inputs!$D$6-$F796)+(1-MIN(1,$H$50*$C796))*(1-MIN(1,Inputs!$G$6*$D796)*churn_nonbuyers)*(ic*Inputs!$C$6+fee_wd*Inputs!$E$6*(1-$B796)+fee_fx*Inputs!$D$6-cost_acc-cost_wd*Inputs!$E$6*(1-$B796)-cost_fx*Inputs!$D$6))</f>
        <v>216083.8942141</v>
      </c>
      <c r="H796" s="0" t="n">
        <f aca="false">12*Inputs!$B$7*(MIN(1,$H$51*$C796)*(ic*Inputs!$C$7+pE+fee_fx*Inputs!$D$7-cost_acc-cost_wd*Inputs!$E$7*$E796-cost_fx*Inputs!$D$7-$F796)+(1-MIN(1,$H$51*$C796))*(1-MIN(1,Inputs!$G$7*$D796)*churn_nonbuyers)*(ic*Inputs!$C$7+fee_wd*Inputs!$E$7*(1-$B796)+fee_fx*Inputs!$D$7-cost_acc-cost_wd*Inputs!$E$7*(1-$B796)-cost_fx*Inputs!$D$7))</f>
        <v>399217.360644716</v>
      </c>
      <c r="I796" s="0" t="n">
        <f aca="false">12*Inputs!$B$8*(MIN(1,$H$52*$C796)*(ic*Inputs!$C$8+pT-cost_acc-cost_wd*Inputs!$E$8-cost_fx*Inputs!$D$8-cost_ins)+(1-MIN(1,$H$52*$C796))*(1-MIN(1,Inputs!$G$8*$D796)*churn_nonbuyers)*(ic*Inputs!$C$8+fee_wd*Inputs!$E$8*(1-$B796)+fee_fx*Inputs!$D$8-cost_acc-cost_wd*Inputs!$E$8*(1-$B796)-cost_fx*Inputs!$D$8))</f>
        <v>144374.327991615</v>
      </c>
      <c r="J796" s="0" t="n">
        <f aca="false">G796+H796+I796-fixed</f>
        <v>59675.5828504313</v>
      </c>
      <c r="K796" s="0" t="n">
        <f aca="false">12*Inputs!$B$6*(1-MIN(1,Inputs!$G$6*$D796)*churn_nonbuyers)*(ic*Inputs!$C$6+fee_wd*Inputs!$E$6*(1-$B796)+fee_fx*Inputs!$D$6-cost_acc-cost_wd*Inputs!$E$6*(1-$B796)-cost_fx*Inputs!$D$6)</f>
        <v>170879.256227434</v>
      </c>
      <c r="L796" s="0" t="n">
        <f aca="false">12*Inputs!$B$7*(1-MIN(1,Inputs!$G$7*$D796)*churn_nonbuyers)*(ic*Inputs!$C$7+fee_wd*Inputs!$E$7*(1-$B796)+fee_fx*Inputs!$D$7-cost_acc-cost_wd*Inputs!$E$7*(1-$B796)-cost_fx*Inputs!$D$7)</f>
        <v>369209.33610446</v>
      </c>
      <c r="M796" s="0" t="n">
        <f aca="false">12*Inputs!$B$8*(1-MIN(1,Inputs!$G$8*$D796)*churn_nonbuyers)*(ic*Inputs!$C$8+fee_wd*Inputs!$E$8*(1-$B796)+fee_fx*Inputs!$D$8-cost_acc-cost_wd*Inputs!$E$8*(1-$B796)-cost_fx*Inputs!$D$8)</f>
        <v>12011.6641013568</v>
      </c>
      <c r="N796" s="0" t="n">
        <f aca="false">K796+L796+I796-fixed</f>
        <v>-15537.0796764912</v>
      </c>
      <c r="O796" s="0" t="n">
        <f aca="false">K796+L796+M796-fixed</f>
        <v>-147899.743566749</v>
      </c>
      <c r="P796" s="0" t="n">
        <f aca="false">12*Inputs!$B$6*(1-MIN(1,Inputs!$F$6*$D796))*(ic*Inputs!$C$6+flat_fee-cost_acc-cost_wd*Inputs!$E$6*$E796-cost_fx*Inputs!$D$6)+12*Inputs!$B$7*(1-MIN(1,Inputs!$F$7*$D796))*(ic*Inputs!$C$7+flat_fee-cost_acc-cost_wd*Inputs!$E$7*$E796-cost_fx*Inputs!$D$7)+12*Inputs!$B$8*(1-MIN(1,Inputs!$F$8*$D796))*(ic*Inputs!$C$8+flat_fee-cost_acc-cost_wd*Inputs!$E$8*$E796-cost_fx*Inputs!$D$8)-fixed</f>
        <v>-177646.0139404</v>
      </c>
    </row>
    <row r="797" customFormat="false" ht="15" hidden="false" customHeight="false" outlineLevel="0" collapsed="false">
      <c r="A797" s="0" t="n">
        <v>732</v>
      </c>
      <c r="B797" s="0" t="n">
        <v>0.19137</v>
      </c>
      <c r="C797" s="0" t="n">
        <v>1.114807</v>
      </c>
      <c r="D797" s="0" t="n">
        <v>0.983461</v>
      </c>
      <c r="E797" s="0" t="n">
        <v>1.106144</v>
      </c>
      <c r="F797" s="0" t="n">
        <v>0.088888</v>
      </c>
      <c r="G797" s="0" t="n">
        <f aca="false">12*Inputs!$B$6*(MIN(1,$H$50*$C797)*(ic*Inputs!$C$6+pS+fee_fx*Inputs!$D$6-cost_acc-cost_wd*Inputs!$E$6*$E797-cost_fx*Inputs!$D$6-$F797)+(1-MIN(1,$H$50*$C797))*(1-MIN(1,Inputs!$G$6*$D797)*churn_nonbuyers)*(ic*Inputs!$C$6+fee_wd*Inputs!$E$6*(1-$B797)+fee_fx*Inputs!$D$6-cost_acc-cost_wd*Inputs!$E$6*(1-$B797)-cost_fx*Inputs!$D$6))</f>
        <v>227652.057687257</v>
      </c>
      <c r="H797" s="0" t="n">
        <f aca="false">12*Inputs!$B$7*(MIN(1,$H$51*$C797)*(ic*Inputs!$C$7+pE+fee_fx*Inputs!$D$7-cost_acc-cost_wd*Inputs!$E$7*$E797-cost_fx*Inputs!$D$7-$F797)+(1-MIN(1,$H$51*$C797))*(1-MIN(1,Inputs!$G$7*$D797)*churn_nonbuyers)*(ic*Inputs!$C$7+fee_wd*Inputs!$E$7*(1-$B797)+fee_fx*Inputs!$D$7-cost_acc-cost_wd*Inputs!$E$7*(1-$B797)-cost_fx*Inputs!$D$7))</f>
        <v>426021.732896346</v>
      </c>
      <c r="I797" s="0" t="n">
        <f aca="false">12*Inputs!$B$8*(MIN(1,$H$52*$C797)*(ic*Inputs!$C$8+pT-cost_acc-cost_wd*Inputs!$E$8-cost_fx*Inputs!$D$8-cost_ins)+(1-MIN(1,$H$52*$C797))*(1-MIN(1,Inputs!$G$8*$D797)*churn_nonbuyers)*(ic*Inputs!$C$8+fee_wd*Inputs!$E$8*(1-$B797)+fee_fx*Inputs!$D$8-cost_acc-cost_wd*Inputs!$E$8*(1-$B797)-cost_fx*Inputs!$D$8))</f>
        <v>182400.761088148</v>
      </c>
      <c r="J797" s="0" t="n">
        <f aca="false">G797+H797+I797-fixed</f>
        <v>136074.55167175</v>
      </c>
      <c r="K797" s="0" t="n">
        <f aca="false">12*Inputs!$B$6*(1-MIN(1,Inputs!$G$6*$D797)*churn_nonbuyers)*(ic*Inputs!$C$6+fee_wd*Inputs!$E$6*(1-$B797)+fee_fx*Inputs!$D$6-cost_acc-cost_wd*Inputs!$E$6*(1-$B797)-cost_fx*Inputs!$D$6)</f>
        <v>165484.508627304</v>
      </c>
      <c r="L797" s="0" t="n">
        <f aca="false">12*Inputs!$B$7*(1-MIN(1,Inputs!$G$7*$D797)*churn_nonbuyers)*(ic*Inputs!$C$7+fee_wd*Inputs!$E$7*(1-$B797)+fee_fx*Inputs!$D$7-cost_acc-cost_wd*Inputs!$E$7*(1-$B797)-cost_fx*Inputs!$D$7)</f>
        <v>364559.821048382</v>
      </c>
      <c r="M797" s="0" t="n">
        <f aca="false">12*Inputs!$B$8*(1-MIN(1,Inputs!$G$8*$D797)*churn_nonbuyers)*(ic*Inputs!$C$8+fee_wd*Inputs!$E$8*(1-$B797)+fee_fx*Inputs!$D$8-cost_acc-cost_wd*Inputs!$E$8*(1-$B797)-cost_fx*Inputs!$D$8)</f>
        <v>98836.756420752</v>
      </c>
      <c r="N797" s="0" t="n">
        <f aca="false">K797+L797+I797-fixed</f>
        <v>12445.090763834</v>
      </c>
      <c r="O797" s="0" t="n">
        <f aca="false">K797+L797+M797-fixed</f>
        <v>-71118.9139035615</v>
      </c>
      <c r="P797" s="0" t="n">
        <f aca="false">12*Inputs!$B$6*(1-MIN(1,Inputs!$F$6*$D797))*(ic*Inputs!$C$6+flat_fee-cost_acc-cost_wd*Inputs!$E$6*$E797-cost_fx*Inputs!$D$6)+12*Inputs!$B$7*(1-MIN(1,Inputs!$F$7*$D797))*(ic*Inputs!$C$7+flat_fee-cost_acc-cost_wd*Inputs!$E$7*$E797-cost_fx*Inputs!$D$7)+12*Inputs!$B$8*(1-MIN(1,Inputs!$F$8*$D797))*(ic*Inputs!$C$8+flat_fee-cost_acc-cost_wd*Inputs!$E$8*$E797-cost_fx*Inputs!$D$8)-fixed</f>
        <v>33523.2734441601</v>
      </c>
    </row>
    <row r="798" customFormat="false" ht="15" hidden="false" customHeight="false" outlineLevel="0" collapsed="false">
      <c r="A798" s="0" t="n">
        <v>733</v>
      </c>
      <c r="B798" s="0" t="n">
        <v>0.132002</v>
      </c>
      <c r="C798" s="0" t="n">
        <v>0.86798</v>
      </c>
      <c r="D798" s="0" t="n">
        <v>1.043071</v>
      </c>
      <c r="E798" s="0" t="n">
        <v>1.37016</v>
      </c>
      <c r="F798" s="0" t="n">
        <v>0.287429</v>
      </c>
      <c r="G798" s="0" t="n">
        <f aca="false">12*Inputs!$B$6*(MIN(1,$H$50*$C798)*(ic*Inputs!$C$6+pS+fee_fx*Inputs!$D$6-cost_acc-cost_wd*Inputs!$E$6*$E798-cost_fx*Inputs!$D$6-$F798)+(1-MIN(1,$H$50*$C798))*(1-MIN(1,Inputs!$G$6*$D798)*churn_nonbuyers)*(ic*Inputs!$C$6+fee_wd*Inputs!$E$6*(1-$B798)+fee_fx*Inputs!$D$6-cost_acc-cost_wd*Inputs!$E$6*(1-$B798)-cost_fx*Inputs!$D$6))</f>
        <v>211695.08967387</v>
      </c>
      <c r="H798" s="0" t="n">
        <f aca="false">12*Inputs!$B$7*(MIN(1,$H$51*$C798)*(ic*Inputs!$C$7+pE+fee_fx*Inputs!$D$7-cost_acc-cost_wd*Inputs!$E$7*$E798-cost_fx*Inputs!$D$7-$F798)+(1-MIN(1,$H$51*$C798))*(1-MIN(1,Inputs!$G$7*$D798)*churn_nonbuyers)*(ic*Inputs!$C$7+fee_wd*Inputs!$E$7*(1-$B798)+fee_fx*Inputs!$D$7-cost_acc-cost_wd*Inputs!$E$7*(1-$B798)-cost_fx*Inputs!$D$7))</f>
        <v>381055.77849</v>
      </c>
      <c r="I798" s="0" t="n">
        <f aca="false">12*Inputs!$B$8*(MIN(1,$H$52*$C798)*(ic*Inputs!$C$8+pT-cost_acc-cost_wd*Inputs!$E$8-cost_fx*Inputs!$D$8-cost_ins)+(1-MIN(1,$H$52*$C798))*(1-MIN(1,Inputs!$G$8*$D798)*churn_nonbuyers)*(ic*Inputs!$C$8+fee_wd*Inputs!$E$8*(1-$B798)+fee_fx*Inputs!$D$8-cost_acc-cost_wd*Inputs!$E$8*(1-$B798)-cost_fx*Inputs!$D$8))</f>
        <v>159006.647508293</v>
      </c>
      <c r="J798" s="0" t="n">
        <f aca="false">G798+H798+I798-fixed</f>
        <v>51757.5156721622</v>
      </c>
      <c r="K798" s="0" t="n">
        <f aca="false">12*Inputs!$B$6*(1-MIN(1,Inputs!$G$6*$D798)*churn_nonbuyers)*(ic*Inputs!$C$6+fee_wd*Inputs!$E$6*(1-$B798)+fee_fx*Inputs!$D$6-cost_acc-cost_wd*Inputs!$E$6*(1-$B798)-cost_fx*Inputs!$D$6)</f>
        <v>173068.906018622</v>
      </c>
      <c r="L798" s="0" t="n">
        <f aca="false">12*Inputs!$B$7*(1-MIN(1,Inputs!$G$7*$D798)*churn_nonbuyers)*(ic*Inputs!$C$7+fee_wd*Inputs!$E$7*(1-$B798)+fee_fx*Inputs!$D$7-cost_acc-cost_wd*Inputs!$E$7*(1-$B798)-cost_fx*Inputs!$D$7)</f>
        <v>372169.535003173</v>
      </c>
      <c r="M798" s="0" t="n">
        <f aca="false">12*Inputs!$B$8*(1-MIN(1,Inputs!$G$8*$D798)*churn_nonbuyers)*(ic*Inputs!$C$8+fee_wd*Inputs!$E$8*(1-$B798)+fee_fx*Inputs!$D$8-cost_acc-cost_wd*Inputs!$E$8*(1-$B798)-cost_fx*Inputs!$D$8)</f>
        <v>86369.3405135712</v>
      </c>
      <c r="N798" s="0" t="n">
        <f aca="false">K798+L798+I798-fixed</f>
        <v>4245.08853008831</v>
      </c>
      <c r="O798" s="0" t="n">
        <f aca="false">K798+L798+M798-fixed</f>
        <v>-68392.218464633</v>
      </c>
      <c r="P798" s="0" t="n">
        <f aca="false">12*Inputs!$B$6*(1-MIN(1,Inputs!$F$6*$D798))*(ic*Inputs!$C$6+flat_fee-cost_acc-cost_wd*Inputs!$E$6*$E798-cost_fx*Inputs!$D$6)+12*Inputs!$B$7*(1-MIN(1,Inputs!$F$7*$D798))*(ic*Inputs!$C$7+flat_fee-cost_acc-cost_wd*Inputs!$E$7*$E798-cost_fx*Inputs!$D$7)+12*Inputs!$B$8*(1-MIN(1,Inputs!$F$8*$D798))*(ic*Inputs!$C$8+flat_fee-cost_acc-cost_wd*Inputs!$E$8*$E798-cost_fx*Inputs!$D$8)-fixed</f>
        <v>-109899.7041616</v>
      </c>
    </row>
    <row r="799" customFormat="false" ht="15" hidden="false" customHeight="false" outlineLevel="0" collapsed="false">
      <c r="A799" s="0" t="n">
        <v>734</v>
      </c>
      <c r="B799" s="0" t="n">
        <v>0.153192</v>
      </c>
      <c r="C799" s="0" t="n">
        <v>0.796156</v>
      </c>
      <c r="D799" s="0" t="n">
        <v>0.777552</v>
      </c>
      <c r="E799" s="0" t="n">
        <v>1.364856</v>
      </c>
      <c r="F799" s="0" t="n">
        <v>0.177173</v>
      </c>
      <c r="G799" s="0" t="n">
        <f aca="false">12*Inputs!$B$6*(MIN(1,$H$50*$C799)*(ic*Inputs!$C$6+pS+fee_fx*Inputs!$D$6-cost_acc-cost_wd*Inputs!$E$6*$E799-cost_fx*Inputs!$D$6-$F799)+(1-MIN(1,$H$50*$C799))*(1-MIN(1,Inputs!$G$6*$D799)*churn_nonbuyers)*(ic*Inputs!$C$6+fee_wd*Inputs!$E$6*(1-$B799)+fee_fx*Inputs!$D$6-cost_acc-cost_wd*Inputs!$E$6*(1-$B799)-cost_fx*Inputs!$D$6))</f>
        <v>210142.345391616</v>
      </c>
      <c r="H799" s="0" t="n">
        <f aca="false">12*Inputs!$B$7*(MIN(1,$H$51*$C799)*(ic*Inputs!$C$7+pE+fee_fx*Inputs!$D$7-cost_acc-cost_wd*Inputs!$E$7*$E799-cost_fx*Inputs!$D$7-$F799)+(1-MIN(1,$H$51*$C799))*(1-MIN(1,Inputs!$G$7*$D799)*churn_nonbuyers)*(ic*Inputs!$C$7+fee_wd*Inputs!$E$7*(1-$B799)+fee_fx*Inputs!$D$7-cost_acc-cost_wd*Inputs!$E$7*(1-$B799)-cost_fx*Inputs!$D$7))</f>
        <v>385917.71502062</v>
      </c>
      <c r="I799" s="0" t="n">
        <f aca="false">12*Inputs!$B$8*(MIN(1,$H$52*$C799)*(ic*Inputs!$C$8+pT-cost_acc-cost_wd*Inputs!$E$8-cost_fx*Inputs!$D$8-cost_ins)+(1-MIN(1,$H$52*$C799))*(1-MIN(1,Inputs!$G$8*$D799)*churn_nonbuyers)*(ic*Inputs!$C$8+fee_wd*Inputs!$E$8*(1-$B799)+fee_fx*Inputs!$D$8-cost_acc-cost_wd*Inputs!$E$8*(1-$B799)-cost_fx*Inputs!$D$8))</f>
        <v>179125.678269773</v>
      </c>
      <c r="J799" s="0" t="n">
        <f aca="false">G799+H799+I799-fixed</f>
        <v>75185.7386820089</v>
      </c>
      <c r="K799" s="0" t="n">
        <f aca="false">12*Inputs!$B$6*(1-MIN(1,Inputs!$G$6*$D799)*churn_nonbuyers)*(ic*Inputs!$C$6+fee_wd*Inputs!$E$6*(1-$B799)+fee_fx*Inputs!$D$6-cost_acc-cost_wd*Inputs!$E$6*(1-$B799)-cost_fx*Inputs!$D$6)</f>
        <v>172560.254011085</v>
      </c>
      <c r="L799" s="0" t="n">
        <f aca="false">12*Inputs!$B$7*(1-MIN(1,Inputs!$G$7*$D799)*churn_nonbuyers)*(ic*Inputs!$C$7+fee_wd*Inputs!$E$7*(1-$B799)+fee_fx*Inputs!$D$7-cost_acc-cost_wd*Inputs!$E$7*(1-$B799)-cost_fx*Inputs!$D$7)</f>
        <v>372249.658710651</v>
      </c>
      <c r="M799" s="0" t="n">
        <f aca="false">12*Inputs!$B$8*(1-MIN(1,Inputs!$G$8*$D799)*churn_nonbuyers)*(ic*Inputs!$C$8+fee_wd*Inputs!$E$8*(1-$B799)+fee_fx*Inputs!$D$8-cost_acc-cost_wd*Inputs!$E$8*(1-$B799)-cost_fx*Inputs!$D$8)</f>
        <v>145393.958505062</v>
      </c>
      <c r="N799" s="0" t="n">
        <f aca="false">K799+L799+I799-fixed</f>
        <v>23935.5909915086</v>
      </c>
      <c r="O799" s="0" t="n">
        <f aca="false">K799+L799+M799-fixed</f>
        <v>-9796.12877320196</v>
      </c>
      <c r="P799" s="0" t="n">
        <f aca="false">12*Inputs!$B$6*(1-MIN(1,Inputs!$F$6*$D799))*(ic*Inputs!$C$6+flat_fee-cost_acc-cost_wd*Inputs!$E$6*$E799-cost_fx*Inputs!$D$6)+12*Inputs!$B$7*(1-MIN(1,Inputs!$F$7*$D799))*(ic*Inputs!$C$7+flat_fee-cost_acc-cost_wd*Inputs!$E$7*$E799-cost_fx*Inputs!$D$7)+12*Inputs!$B$8*(1-MIN(1,Inputs!$F$8*$D799))*(ic*Inputs!$C$8+flat_fee-cost_acc-cost_wd*Inputs!$E$8*$E799-cost_fx*Inputs!$D$8)-fixed</f>
        <v>18820.1067468801</v>
      </c>
    </row>
    <row r="800" customFormat="false" ht="15" hidden="false" customHeight="false" outlineLevel="0" collapsed="false">
      <c r="A800" s="0" t="n">
        <v>735</v>
      </c>
      <c r="B800" s="0" t="n">
        <v>0.357055</v>
      </c>
      <c r="C800" s="0" t="n">
        <v>0.956</v>
      </c>
      <c r="D800" s="0" t="n">
        <v>1.364141</v>
      </c>
      <c r="E800" s="0" t="n">
        <v>1.197037</v>
      </c>
      <c r="F800" s="0" t="n">
        <v>0.277164</v>
      </c>
      <c r="G800" s="0" t="n">
        <f aca="false">12*Inputs!$B$6*(MIN(1,$H$50*$C800)*(ic*Inputs!$C$6+pS+fee_fx*Inputs!$D$6-cost_acc-cost_wd*Inputs!$E$6*$E800-cost_fx*Inputs!$D$6-$F800)+(1-MIN(1,$H$50*$C800))*(1-MIN(1,Inputs!$G$6*$D800)*churn_nonbuyers)*(ic*Inputs!$C$6+fee_wd*Inputs!$E$6*(1-$B800)+fee_fx*Inputs!$D$6-cost_acc-cost_wd*Inputs!$E$6*(1-$B800)-cost_fx*Inputs!$D$6))</f>
        <v>189056.660599948</v>
      </c>
      <c r="H800" s="0" t="n">
        <f aca="false">12*Inputs!$B$7*(MIN(1,$H$51*$C800)*(ic*Inputs!$C$7+pE+fee_fx*Inputs!$D$7-cost_acc-cost_wd*Inputs!$E$7*$E800-cost_fx*Inputs!$D$7-$F800)+(1-MIN(1,$H$51*$C800))*(1-MIN(1,Inputs!$G$7*$D800)*churn_nonbuyers)*(ic*Inputs!$C$7+fee_wd*Inputs!$E$7*(1-$B800)+fee_fx*Inputs!$D$7-cost_acc-cost_wd*Inputs!$E$7*(1-$B800)-cost_fx*Inputs!$D$7))</f>
        <v>380107.074765281</v>
      </c>
      <c r="I800" s="0" t="n">
        <f aca="false">12*Inputs!$B$8*(MIN(1,$H$52*$C800)*(ic*Inputs!$C$8+pT-cost_acc-cost_wd*Inputs!$E$8-cost_fx*Inputs!$D$8-cost_ins)+(1-MIN(1,$H$52*$C800))*(1-MIN(1,Inputs!$G$8*$D800)*churn_nonbuyers)*(ic*Inputs!$C$8+fee_wd*Inputs!$E$8*(1-$B800)+fee_fx*Inputs!$D$8-cost_acc-cost_wd*Inputs!$E$8*(1-$B800)-cost_fx*Inputs!$D$8))</f>
        <v>142415.691965504</v>
      </c>
      <c r="J800" s="0" t="n">
        <f aca="false">G800+H800+I800-fixed</f>
        <v>11579.4273307326</v>
      </c>
      <c r="K800" s="0" t="n">
        <f aca="false">12*Inputs!$B$6*(1-MIN(1,Inputs!$G$6*$D800)*churn_nonbuyers)*(ic*Inputs!$C$6+fee_wd*Inputs!$E$6*(1-$B800)+fee_fx*Inputs!$D$6-cost_acc-cost_wd*Inputs!$E$6*(1-$B800)-cost_fx*Inputs!$D$6)</f>
        <v>139940.466946236</v>
      </c>
      <c r="L800" s="0" t="n">
        <f aca="false">12*Inputs!$B$7*(1-MIN(1,Inputs!$G$7*$D800)*churn_nonbuyers)*(ic*Inputs!$C$7+fee_wd*Inputs!$E$7*(1-$B800)+fee_fx*Inputs!$D$7-cost_acc-cost_wd*Inputs!$E$7*(1-$B800)-cost_fx*Inputs!$D$7)</f>
        <v>337387.587399742</v>
      </c>
      <c r="M800" s="0" t="n">
        <f aca="false">12*Inputs!$B$8*(1-MIN(1,Inputs!$G$8*$D800)*churn_nonbuyers)*(ic*Inputs!$C$8+fee_wd*Inputs!$E$8*(1-$B800)+fee_fx*Inputs!$D$8-cost_acc-cost_wd*Inputs!$E$8*(1-$B800)-cost_fx*Inputs!$D$8)</f>
        <v>13948.089375768</v>
      </c>
      <c r="N800" s="0" t="n">
        <f aca="false">K800+L800+I800-fixed</f>
        <v>-80256.2536885182</v>
      </c>
      <c r="O800" s="0" t="n">
        <f aca="false">K800+L800+M800-fixed</f>
        <v>-208723.856278254</v>
      </c>
      <c r="P800" s="0" t="n">
        <f aca="false">12*Inputs!$B$6*(1-MIN(1,Inputs!$F$6*$D800))*(ic*Inputs!$C$6+flat_fee-cost_acc-cost_wd*Inputs!$E$6*$E800-cost_fx*Inputs!$D$6)+12*Inputs!$B$7*(1-MIN(1,Inputs!$F$7*$D800))*(ic*Inputs!$C$7+flat_fee-cost_acc-cost_wd*Inputs!$E$7*$E800-cost_fx*Inputs!$D$7)+12*Inputs!$B$8*(1-MIN(1,Inputs!$F$8*$D800))*(ic*Inputs!$C$8+flat_fee-cost_acc-cost_wd*Inputs!$E$8*$E800-cost_fx*Inputs!$D$8)-fixed</f>
        <v>-202777.46979592</v>
      </c>
    </row>
    <row r="801" customFormat="false" ht="15" hidden="false" customHeight="false" outlineLevel="0" collapsed="false">
      <c r="A801" s="0" t="n">
        <v>736</v>
      </c>
      <c r="B801" s="0" t="n">
        <v>0.14636</v>
      </c>
      <c r="C801" s="0" t="n">
        <v>0.751091</v>
      </c>
      <c r="D801" s="0" t="n">
        <v>1.02911</v>
      </c>
      <c r="E801" s="0" t="n">
        <v>1.353131</v>
      </c>
      <c r="F801" s="0" t="n">
        <v>0.163333</v>
      </c>
      <c r="G801" s="0" t="n">
        <f aca="false">12*Inputs!$B$6*(MIN(1,$H$50*$C801)*(ic*Inputs!$C$6+pS+fee_fx*Inputs!$D$6-cost_acc-cost_wd*Inputs!$E$6*$E801-cost_fx*Inputs!$D$6-$F801)+(1-MIN(1,$H$50*$C801))*(1-MIN(1,Inputs!$G$6*$D801)*churn_nonbuyers)*(ic*Inputs!$C$6+fee_wd*Inputs!$E$6*(1-$B801)+fee_fx*Inputs!$D$6-cost_acc-cost_wd*Inputs!$E$6*(1-$B801)-cost_fx*Inputs!$D$6))</f>
        <v>207212.047523796</v>
      </c>
      <c r="H801" s="0" t="n">
        <f aca="false">12*Inputs!$B$7*(MIN(1,$H$51*$C801)*(ic*Inputs!$C$7+pE+fee_fx*Inputs!$D$7-cost_acc-cost_wd*Inputs!$E$7*$E801-cost_fx*Inputs!$D$7-$F801)+(1-MIN(1,$H$51*$C801))*(1-MIN(1,Inputs!$G$7*$D801)*churn_nonbuyers)*(ic*Inputs!$C$7+fee_wd*Inputs!$E$7*(1-$B801)+fee_fx*Inputs!$D$7-cost_acc-cost_wd*Inputs!$E$7*(1-$B801)-cost_fx*Inputs!$D$7))</f>
        <v>385412.116659297</v>
      </c>
      <c r="I801" s="0" t="n">
        <f aca="false">12*Inputs!$B$8*(MIN(1,$H$52*$C801)*(ic*Inputs!$C$8+pT-cost_acc-cost_wd*Inputs!$E$8-cost_fx*Inputs!$D$8-cost_ins)+(1-MIN(1,$H$52*$C801))*(1-MIN(1,Inputs!$G$8*$D801)*churn_nonbuyers)*(ic*Inputs!$C$8+fee_wd*Inputs!$E$8*(1-$B801)+fee_fx*Inputs!$D$8-cost_acc-cost_wd*Inputs!$E$8*(1-$B801)-cost_fx*Inputs!$D$8))</f>
        <v>150616.704976131</v>
      </c>
      <c r="J801" s="0" t="n">
        <f aca="false">G801+H801+I801-fixed</f>
        <v>43240.8691592236</v>
      </c>
      <c r="K801" s="0" t="n">
        <f aca="false">12*Inputs!$B$6*(1-MIN(1,Inputs!$G$6*$D801)*churn_nonbuyers)*(ic*Inputs!$C$6+fee_wd*Inputs!$E$6*(1-$B801)+fee_fx*Inputs!$D$6-cost_acc-cost_wd*Inputs!$E$6*(1-$B801)-cost_fx*Inputs!$D$6)</f>
        <v>171235.19908512</v>
      </c>
      <c r="L801" s="0" t="n">
        <f aca="false">12*Inputs!$B$7*(1-MIN(1,Inputs!$G$7*$D801)*churn_nonbuyers)*(ic*Inputs!$C$7+fee_wd*Inputs!$E$7*(1-$B801)+fee_fx*Inputs!$D$7-cost_acc-cost_wd*Inputs!$E$7*(1-$B801)-cost_fx*Inputs!$D$7)</f>
        <v>370326.726171072</v>
      </c>
      <c r="M801" s="0" t="n">
        <f aca="false">12*Inputs!$B$8*(1-MIN(1,Inputs!$G$8*$D801)*churn_nonbuyers)*(ic*Inputs!$C$8+fee_wd*Inputs!$E$8*(1-$B801)+fee_fx*Inputs!$D$8-cost_acc-cost_wd*Inputs!$E$8*(1-$B801)-cost_fx*Inputs!$D$8)</f>
        <v>89304.51733056</v>
      </c>
      <c r="N801" s="0" t="n">
        <f aca="false">K801+L801+I801-fixed</f>
        <v>-7821.36976767739</v>
      </c>
      <c r="O801" s="0" t="n">
        <f aca="false">K801+L801+M801-fixed</f>
        <v>-69133.557413248</v>
      </c>
      <c r="P801" s="0" t="n">
        <f aca="false">12*Inputs!$B$6*(1-MIN(1,Inputs!$F$6*$D801))*(ic*Inputs!$C$6+flat_fee-cost_acc-cost_wd*Inputs!$E$6*$E801-cost_fx*Inputs!$D$6)+12*Inputs!$B$7*(1-MIN(1,Inputs!$F$7*$D801))*(ic*Inputs!$C$7+flat_fee-cost_acc-cost_wd*Inputs!$E$7*$E801-cost_fx*Inputs!$D$7)+12*Inputs!$B$8*(1-MIN(1,Inputs!$F$8*$D801))*(ic*Inputs!$C$8+flat_fee-cost_acc-cost_wd*Inputs!$E$8*$E801-cost_fx*Inputs!$D$8)-fixed</f>
        <v>-96029.4216616</v>
      </c>
    </row>
    <row r="802" customFormat="false" ht="15" hidden="false" customHeight="false" outlineLevel="0" collapsed="false">
      <c r="A802" s="0" t="n">
        <v>737</v>
      </c>
      <c r="B802" s="0" t="n">
        <v>0.231387</v>
      </c>
      <c r="C802" s="0" t="n">
        <v>0.808184</v>
      </c>
      <c r="D802" s="0" t="n">
        <v>0.917951</v>
      </c>
      <c r="E802" s="0" t="n">
        <v>1.47529</v>
      </c>
      <c r="F802" s="0" t="n">
        <v>0.341943</v>
      </c>
      <c r="G802" s="0" t="n">
        <f aca="false">12*Inputs!$B$6*(MIN(1,$H$50*$C802)*(ic*Inputs!$C$6+pS+fee_fx*Inputs!$D$6-cost_acc-cost_wd*Inputs!$E$6*$E802-cost_fx*Inputs!$D$6-$F802)+(1-MIN(1,$H$50*$C802))*(1-MIN(1,Inputs!$G$6*$D802)*churn_nonbuyers)*(ic*Inputs!$C$6+fee_wd*Inputs!$E$6*(1-$B802)+fee_fx*Inputs!$D$6-cost_acc-cost_wd*Inputs!$E$6*(1-$B802)-cost_fx*Inputs!$D$6))</f>
        <v>194358.125275379</v>
      </c>
      <c r="H802" s="0" t="n">
        <f aca="false">12*Inputs!$B$7*(MIN(1,$H$51*$C802)*(ic*Inputs!$C$7+pE+fee_fx*Inputs!$D$7-cost_acc-cost_wd*Inputs!$E$7*$E802-cost_fx*Inputs!$D$7-$F802)+(1-MIN(1,$H$51*$C802))*(1-MIN(1,Inputs!$G$7*$D802)*churn_nonbuyers)*(ic*Inputs!$C$7+fee_wd*Inputs!$E$7*(1-$B802)+fee_fx*Inputs!$D$7-cost_acc-cost_wd*Inputs!$E$7*(1-$B802)-cost_fx*Inputs!$D$7))</f>
        <v>359675.684381213</v>
      </c>
      <c r="I802" s="0" t="n">
        <f aca="false">12*Inputs!$B$8*(MIN(1,$H$52*$C802)*(ic*Inputs!$C$8+pT-cost_acc-cost_wd*Inputs!$E$8-cost_fx*Inputs!$D$8-cost_ins)+(1-MIN(1,$H$52*$C802))*(1-MIN(1,Inputs!$G$8*$D802)*churn_nonbuyers)*(ic*Inputs!$C$8+fee_wd*Inputs!$E$8*(1-$B802)+fee_fx*Inputs!$D$8-cost_acc-cost_wd*Inputs!$E$8*(1-$B802)-cost_fx*Inputs!$D$8))</f>
        <v>165435.798823869</v>
      </c>
      <c r="J802" s="0" t="n">
        <f aca="false">G802+H802+I802-fixed</f>
        <v>19469.608480462</v>
      </c>
      <c r="K802" s="0" t="n">
        <f aca="false">12*Inputs!$B$6*(1-MIN(1,Inputs!$G$6*$D802)*churn_nonbuyers)*(ic*Inputs!$C$6+fee_wd*Inputs!$E$6*(1-$B802)+fee_fx*Inputs!$D$6-cost_acc-cost_wd*Inputs!$E$6*(1-$B802)-cost_fx*Inputs!$D$6)</f>
        <v>160556.619801866</v>
      </c>
      <c r="L802" s="0" t="n">
        <f aca="false">12*Inputs!$B$7*(1-MIN(1,Inputs!$G$7*$D802)*churn_nonbuyers)*(ic*Inputs!$C$7+fee_wd*Inputs!$E$7*(1-$B802)+fee_fx*Inputs!$D$7-cost_acc-cost_wd*Inputs!$E$7*(1-$B802)-cost_fx*Inputs!$D$7)</f>
        <v>359694.31303312</v>
      </c>
      <c r="M802" s="0" t="n">
        <f aca="false">12*Inputs!$B$8*(1-MIN(1,Inputs!$G$8*$D802)*churn_nonbuyers)*(ic*Inputs!$C$8+fee_wd*Inputs!$E$8*(1-$B802)+fee_fx*Inputs!$D$8-cost_acc-cost_wd*Inputs!$E$8*(1-$B802)-cost_fx*Inputs!$D$8)</f>
        <v>112696.684302043</v>
      </c>
      <c r="N802" s="0" t="n">
        <f aca="false">K802+L802+I802-fixed</f>
        <v>-14313.2683411443</v>
      </c>
      <c r="O802" s="0" t="n">
        <f aca="false">K802+L802+M802-fixed</f>
        <v>-67052.3828629705</v>
      </c>
      <c r="P802" s="0" t="n">
        <f aca="false">12*Inputs!$B$6*(1-MIN(1,Inputs!$F$6*$D802))*(ic*Inputs!$C$6+flat_fee-cost_acc-cost_wd*Inputs!$E$6*$E802-cost_fx*Inputs!$D$6)+12*Inputs!$B$7*(1-MIN(1,Inputs!$F$7*$D802))*(ic*Inputs!$C$7+flat_fee-cost_acc-cost_wd*Inputs!$E$7*$E802-cost_fx*Inputs!$D$7)+12*Inputs!$B$8*(1-MIN(1,Inputs!$F$8*$D802))*(ic*Inputs!$C$8+flat_fee-cost_acc-cost_wd*Inputs!$E$8*$E802-cost_fx*Inputs!$D$8)-fixed</f>
        <v>-97942.8481384</v>
      </c>
    </row>
    <row r="803" customFormat="false" ht="15" hidden="false" customHeight="false" outlineLevel="0" collapsed="false">
      <c r="A803" s="0" t="n">
        <v>738</v>
      </c>
      <c r="B803" s="0" t="n">
        <v>0.073976</v>
      </c>
      <c r="C803" s="0" t="n">
        <v>0.854667</v>
      </c>
      <c r="D803" s="0" t="n">
        <v>0.830787</v>
      </c>
      <c r="E803" s="0" t="n">
        <v>1.05248</v>
      </c>
      <c r="F803" s="0" t="n">
        <v>0.081317</v>
      </c>
      <c r="G803" s="0" t="n">
        <f aca="false">12*Inputs!$B$6*(MIN(1,$H$50*$C803)*(ic*Inputs!$C$6+pS+fee_fx*Inputs!$D$6-cost_acc-cost_wd*Inputs!$E$6*$E803-cost_fx*Inputs!$D$6-$F803)+(1-MIN(1,$H$50*$C803))*(1-MIN(1,Inputs!$G$6*$D803)*churn_nonbuyers)*(ic*Inputs!$C$6+fee_wd*Inputs!$E$6*(1-$B803)+fee_fx*Inputs!$D$6-cost_acc-cost_wd*Inputs!$E$6*(1-$B803)-cost_fx*Inputs!$D$6))</f>
        <v>230683.535700914</v>
      </c>
      <c r="H803" s="0" t="n">
        <f aca="false">12*Inputs!$B$7*(MIN(1,$H$51*$C803)*(ic*Inputs!$C$7+pE+fee_fx*Inputs!$D$7-cost_acc-cost_wd*Inputs!$E$7*$E803-cost_fx*Inputs!$D$7-$F803)+(1-MIN(1,$H$51*$C803))*(1-MIN(1,Inputs!$G$7*$D803)*churn_nonbuyers)*(ic*Inputs!$C$7+fee_wd*Inputs!$E$7*(1-$B803)+fee_fx*Inputs!$D$7-cost_acc-cost_wd*Inputs!$E$7*(1-$B803)-cost_fx*Inputs!$D$7))</f>
        <v>429316.563791729</v>
      </c>
      <c r="I803" s="0" t="n">
        <f aca="false">12*Inputs!$B$8*(MIN(1,$H$52*$C803)*(ic*Inputs!$C$8+pT-cost_acc-cost_wd*Inputs!$E$8-cost_fx*Inputs!$D$8-cost_ins)+(1-MIN(1,$H$52*$C803))*(1-MIN(1,Inputs!$G$8*$D803)*churn_nonbuyers)*(ic*Inputs!$C$8+fee_wd*Inputs!$E$8*(1-$B803)+fee_fx*Inputs!$D$8-cost_acc-cost_wd*Inputs!$E$8*(1-$B803)-cost_fx*Inputs!$D$8))</f>
        <v>177467.629652636</v>
      </c>
      <c r="J803" s="0" t="n">
        <f aca="false">G803+H803+I803-fixed</f>
        <v>137467.729145279</v>
      </c>
      <c r="K803" s="0" t="n">
        <f aca="false">12*Inputs!$B$6*(1-MIN(1,Inputs!$G$6*$D803)*churn_nonbuyers)*(ic*Inputs!$C$6+fee_wd*Inputs!$E$6*(1-$B803)+fee_fx*Inputs!$D$6-cost_acc-cost_wd*Inputs!$E$6*(1-$B803)-cost_fx*Inputs!$D$6)</f>
        <v>183015.622793606</v>
      </c>
      <c r="L803" s="0" t="n">
        <f aca="false">12*Inputs!$B$7*(1-MIN(1,Inputs!$G$7*$D803)*churn_nonbuyers)*(ic*Inputs!$C$7+fee_wd*Inputs!$E$7*(1-$B803)+fee_fx*Inputs!$D$7-cost_acc-cost_wd*Inputs!$E$7*(1-$B803)-cost_fx*Inputs!$D$7)</f>
        <v>382763.756300164</v>
      </c>
      <c r="M803" s="0" t="n">
        <f aca="false">12*Inputs!$B$8*(1-MIN(1,Inputs!$G$8*$D803)*churn_nonbuyers)*(ic*Inputs!$C$8+fee_wd*Inputs!$E$8*(1-$B803)+fee_fx*Inputs!$D$8-cost_acc-cost_wd*Inputs!$E$8*(1-$B803)-cost_fx*Inputs!$D$8)</f>
        <v>135095.937090163</v>
      </c>
      <c r="N803" s="0" t="n">
        <f aca="false">K803+L803+I803-fixed</f>
        <v>43247.0087464065</v>
      </c>
      <c r="O803" s="0" t="n">
        <f aca="false">K803+L803+M803-fixed</f>
        <v>875.316183933523</v>
      </c>
      <c r="P803" s="0" t="n">
        <f aca="false">12*Inputs!$B$6*(1-MIN(1,Inputs!$F$6*$D803))*(ic*Inputs!$C$6+flat_fee-cost_acc-cost_wd*Inputs!$E$6*$E803-cost_fx*Inputs!$D$6)+12*Inputs!$B$7*(1-MIN(1,Inputs!$F$7*$D803))*(ic*Inputs!$C$7+flat_fee-cost_acc-cost_wd*Inputs!$E$7*$E803-cost_fx*Inputs!$D$7)+12*Inputs!$B$8*(1-MIN(1,Inputs!$F$8*$D803))*(ic*Inputs!$C$8+flat_fee-cost_acc-cost_wd*Inputs!$E$8*$E803-cost_fx*Inputs!$D$8)-fixed</f>
        <v>141093.3170864</v>
      </c>
    </row>
    <row r="804" customFormat="false" ht="15" hidden="false" customHeight="false" outlineLevel="0" collapsed="false">
      <c r="A804" s="0" t="n">
        <v>739</v>
      </c>
      <c r="B804" s="0" t="n">
        <v>0.346675</v>
      </c>
      <c r="C804" s="0" t="n">
        <v>1.07624</v>
      </c>
      <c r="D804" s="0" t="n">
        <v>0.935856</v>
      </c>
      <c r="E804" s="0" t="n">
        <v>1.213579</v>
      </c>
      <c r="F804" s="0" t="n">
        <v>0.07836</v>
      </c>
      <c r="G804" s="0" t="n">
        <f aca="false">12*Inputs!$B$6*(MIN(1,$H$50*$C804)*(ic*Inputs!$C$6+pS+fee_fx*Inputs!$D$6-cost_acc-cost_wd*Inputs!$E$6*$E804-cost_fx*Inputs!$D$6-$F804)+(1-MIN(1,$H$50*$C804))*(1-MIN(1,Inputs!$G$6*$D804)*churn_nonbuyers)*(ic*Inputs!$C$6+fee_wd*Inputs!$E$6*(1-$B804)+fee_fx*Inputs!$D$6-cost_acc-cost_wd*Inputs!$E$6*(1-$B804)-cost_fx*Inputs!$D$6))</f>
        <v>203994.959186267</v>
      </c>
      <c r="H804" s="0" t="n">
        <f aca="false">12*Inputs!$B$7*(MIN(1,$H$51*$C804)*(ic*Inputs!$C$7+pE+fee_fx*Inputs!$D$7-cost_acc-cost_wd*Inputs!$E$7*$E804-cost_fx*Inputs!$D$7-$F804)+(1-MIN(1,$H$51*$C804))*(1-MIN(1,Inputs!$G$7*$D804)*churn_nonbuyers)*(ic*Inputs!$C$7+fee_wd*Inputs!$E$7*(1-$B804)+fee_fx*Inputs!$D$7-cost_acc-cost_wd*Inputs!$E$7*(1-$B804)-cost_fx*Inputs!$D$7))</f>
        <v>399154.756347105</v>
      </c>
      <c r="I804" s="0" t="n">
        <f aca="false">12*Inputs!$B$8*(MIN(1,$H$52*$C804)*(ic*Inputs!$C$8+pT-cost_acc-cost_wd*Inputs!$E$8-cost_fx*Inputs!$D$8-cost_ins)+(1-MIN(1,$H$52*$C804))*(1-MIN(1,Inputs!$G$8*$D804)*churn_nonbuyers)*(ic*Inputs!$C$8+fee_wd*Inputs!$E$8*(1-$B804)+fee_fx*Inputs!$D$8-cost_acc-cost_wd*Inputs!$E$8*(1-$B804)-cost_fx*Inputs!$D$8))</f>
        <v>181482.797249521</v>
      </c>
      <c r="J804" s="0" t="n">
        <f aca="false">G804+H804+I804-fixed</f>
        <v>84632.5127828931</v>
      </c>
      <c r="K804" s="0" t="n">
        <f aca="false">12*Inputs!$B$6*(1-MIN(1,Inputs!$G$6*$D804)*churn_nonbuyers)*(ic*Inputs!$C$6+fee_wd*Inputs!$E$6*(1-$B804)+fee_fx*Inputs!$D$6-cost_acc-cost_wd*Inputs!$E$6*(1-$B804)-cost_fx*Inputs!$D$6)</f>
        <v>144581.32424736</v>
      </c>
      <c r="L804" s="0" t="n">
        <f aca="false">12*Inputs!$B$7*(1-MIN(1,Inputs!$G$7*$D804)*churn_nonbuyers)*(ic*Inputs!$C$7+fee_wd*Inputs!$E$7*(1-$B804)+fee_fx*Inputs!$D$7-cost_acc-cost_wd*Inputs!$E$7*(1-$B804)-cost_fx*Inputs!$D$7)</f>
        <v>343360.257460416</v>
      </c>
      <c r="M804" s="0" t="n">
        <f aca="false">12*Inputs!$B$8*(1-MIN(1,Inputs!$G$8*$D804)*churn_nonbuyers)*(ic*Inputs!$C$8+fee_wd*Inputs!$E$8*(1-$B804)+fee_fx*Inputs!$D$8-cost_acc-cost_wd*Inputs!$E$8*(1-$B804)-cost_fx*Inputs!$D$8)</f>
        <v>106836.33384768</v>
      </c>
      <c r="N804" s="0" t="n">
        <f aca="false">K804+L804+I804-fixed</f>
        <v>-30575.621042703</v>
      </c>
      <c r="O804" s="0" t="n">
        <f aca="false">K804+L804+M804-fixed</f>
        <v>-105222.084444544</v>
      </c>
      <c r="P804" s="0" t="n">
        <f aca="false">12*Inputs!$B$6*(1-MIN(1,Inputs!$F$6*$D804))*(ic*Inputs!$C$6+flat_fee-cost_acc-cost_wd*Inputs!$E$6*$E804-cost_fx*Inputs!$D$6)+12*Inputs!$B$7*(1-MIN(1,Inputs!$F$7*$D804))*(ic*Inputs!$C$7+flat_fee-cost_acc-cost_wd*Inputs!$E$7*$E804-cost_fx*Inputs!$D$7)+12*Inputs!$B$8*(1-MIN(1,Inputs!$F$8*$D804))*(ic*Inputs!$C$8+flat_fee-cost_acc-cost_wd*Inputs!$E$8*$E804-cost_fx*Inputs!$D$8)-fixed</f>
        <v>11090.51490176</v>
      </c>
    </row>
    <row r="805" customFormat="false" ht="15" hidden="false" customHeight="false" outlineLevel="0" collapsed="false">
      <c r="A805" s="0" t="n">
        <v>740</v>
      </c>
      <c r="B805" s="0" t="n">
        <v>0.249693</v>
      </c>
      <c r="C805" s="0" t="n">
        <v>1.152234</v>
      </c>
      <c r="D805" s="0" t="n">
        <v>0.778062</v>
      </c>
      <c r="E805" s="0" t="n">
        <v>1.403481</v>
      </c>
      <c r="F805" s="0" t="n">
        <v>0.088214</v>
      </c>
      <c r="G805" s="0" t="n">
        <f aca="false">12*Inputs!$B$6*(MIN(1,$H$50*$C805)*(ic*Inputs!$C$6+pS+fee_fx*Inputs!$D$6-cost_acc-cost_wd*Inputs!$E$6*$E805-cost_fx*Inputs!$D$6-$F805)+(1-MIN(1,$H$50*$C805))*(1-MIN(1,Inputs!$G$6*$D805)*churn_nonbuyers)*(ic*Inputs!$C$6+fee_wd*Inputs!$E$6*(1-$B805)+fee_fx*Inputs!$D$6-cost_acc-cost_wd*Inputs!$E$6*(1-$B805)-cost_fx*Inputs!$D$6))</f>
        <v>216158.444869025</v>
      </c>
      <c r="H805" s="0" t="n">
        <f aca="false">12*Inputs!$B$7*(MIN(1,$H$51*$C805)*(ic*Inputs!$C$7+pE+fee_fx*Inputs!$D$7-cost_acc-cost_wd*Inputs!$E$7*$E805-cost_fx*Inputs!$D$7-$F805)+(1-MIN(1,$H$51*$C805))*(1-MIN(1,Inputs!$G$7*$D805)*churn_nonbuyers)*(ic*Inputs!$C$7+fee_wd*Inputs!$E$7*(1-$B805)+fee_fx*Inputs!$D$7-cost_acc-cost_wd*Inputs!$E$7*(1-$B805)-cost_fx*Inputs!$D$7))</f>
        <v>385488.038101059</v>
      </c>
      <c r="I805" s="0" t="n">
        <f aca="false">12*Inputs!$B$8*(MIN(1,$H$52*$C805)*(ic*Inputs!$C$8+pT-cost_acc-cost_wd*Inputs!$E$8-cost_fx*Inputs!$D$8-cost_ins)+(1-MIN(1,$H$52*$C805))*(1-MIN(1,Inputs!$G$8*$D805)*churn_nonbuyers)*(ic*Inputs!$C$8+fee_wd*Inputs!$E$8*(1-$B805)+fee_fx*Inputs!$D$8-cost_acc-cost_wd*Inputs!$E$8*(1-$B805)-cost_fx*Inputs!$D$8))</f>
        <v>193782.038068689</v>
      </c>
      <c r="J805" s="0" t="n">
        <f aca="false">G805+H805+I805-fixed</f>
        <v>95428.5210387729</v>
      </c>
      <c r="K805" s="0" t="n">
        <f aca="false">12*Inputs!$B$6*(1-MIN(1,Inputs!$G$6*$D805)*churn_nonbuyers)*(ic*Inputs!$C$6+fee_wd*Inputs!$E$6*(1-$B805)+fee_fx*Inputs!$D$6-cost_acc-cost_wd*Inputs!$E$6*(1-$B805)-cost_fx*Inputs!$D$6)</f>
        <v>159200.134811755</v>
      </c>
      <c r="L805" s="0" t="n">
        <f aca="false">12*Inputs!$B$7*(1-MIN(1,Inputs!$G$7*$D805)*churn_nonbuyers)*(ic*Inputs!$C$7+fee_wd*Inputs!$E$7*(1-$B805)+fee_fx*Inputs!$D$7-cost_acc-cost_wd*Inputs!$E$7*(1-$B805)-cost_fx*Inputs!$D$7)</f>
        <v>358672.045111053</v>
      </c>
      <c r="M805" s="0" t="n">
        <f aca="false">12*Inputs!$B$8*(1-MIN(1,Inputs!$G$8*$D805)*churn_nonbuyers)*(ic*Inputs!$C$8+fee_wd*Inputs!$E$8*(1-$B805)+fee_fx*Inputs!$D$8-cost_acc-cost_wd*Inputs!$E$8*(1-$B805)-cost_fx*Inputs!$D$8)</f>
        <v>143170.825174858</v>
      </c>
      <c r="N805" s="0" t="n">
        <f aca="false">K805+L805+I805-fixed</f>
        <v>11654.2179914971</v>
      </c>
      <c r="O805" s="0" t="n">
        <f aca="false">K805+L805+M805-fixed</f>
        <v>-38956.9949023342</v>
      </c>
      <c r="P805" s="0" t="n">
        <f aca="false">12*Inputs!$B$6*(1-MIN(1,Inputs!$F$6*$D805))*(ic*Inputs!$C$6+flat_fee-cost_acc-cost_wd*Inputs!$E$6*$E805-cost_fx*Inputs!$D$6)+12*Inputs!$B$7*(1-MIN(1,Inputs!$F$7*$D805))*(ic*Inputs!$C$7+flat_fee-cost_acc-cost_wd*Inputs!$E$7*$E805-cost_fx*Inputs!$D$7)+12*Inputs!$B$8*(1-MIN(1,Inputs!$F$8*$D805))*(ic*Inputs!$C$8+flat_fee-cost_acc-cost_wd*Inputs!$E$8*$E805-cost_fx*Inputs!$D$8)-fixed</f>
        <v>-166.203418719932</v>
      </c>
    </row>
    <row r="806" customFormat="false" ht="15" hidden="false" customHeight="false" outlineLevel="0" collapsed="false">
      <c r="A806" s="0" t="n">
        <v>741</v>
      </c>
      <c r="B806" s="0" t="n">
        <v>0.047859</v>
      </c>
      <c r="C806" s="0" t="n">
        <v>1.013315</v>
      </c>
      <c r="D806" s="0" t="n">
        <v>1.006091</v>
      </c>
      <c r="E806" s="0" t="n">
        <v>1.121205</v>
      </c>
      <c r="F806" s="0" t="n">
        <v>0.083194</v>
      </c>
      <c r="G806" s="0" t="n">
        <f aca="false">12*Inputs!$B$6*(MIN(1,$H$50*$C806)*(ic*Inputs!$C$6+pS+fee_fx*Inputs!$D$6-cost_acc-cost_wd*Inputs!$E$6*$E806-cost_fx*Inputs!$D$6-$F806)+(1-MIN(1,$H$50*$C806))*(1-MIN(1,Inputs!$G$6*$D806)*churn_nonbuyers)*(ic*Inputs!$C$6+fee_wd*Inputs!$E$6*(1-$B806)+fee_fx*Inputs!$D$6-cost_acc-cost_wd*Inputs!$E$6*(1-$B806)-cost_fx*Inputs!$D$6))</f>
        <v>239627.695747994</v>
      </c>
      <c r="H806" s="0" t="n">
        <f aca="false">12*Inputs!$B$7*(MIN(1,$H$51*$C806)*(ic*Inputs!$C$7+pE+fee_fx*Inputs!$D$7-cost_acc-cost_wd*Inputs!$E$7*$E806-cost_fx*Inputs!$D$7-$F806)+(1-MIN(1,$H$51*$C806))*(1-MIN(1,Inputs!$G$7*$D806)*churn_nonbuyers)*(ic*Inputs!$C$7+fee_wd*Inputs!$E$7*(1-$B806)+fee_fx*Inputs!$D$7-cost_acc-cost_wd*Inputs!$E$7*(1-$B806)-cost_fx*Inputs!$D$7))</f>
        <v>430767.159612859</v>
      </c>
      <c r="I806" s="0" t="n">
        <f aca="false">12*Inputs!$B$8*(MIN(1,$H$52*$C806)*(ic*Inputs!$C$8+pT-cost_acc-cost_wd*Inputs!$E$8-cost_fx*Inputs!$D$8-cost_ins)+(1-MIN(1,$H$52*$C806))*(1-MIN(1,Inputs!$G$8*$D806)*churn_nonbuyers)*(ic*Inputs!$C$8+fee_wd*Inputs!$E$8*(1-$B806)+fee_fx*Inputs!$D$8-cost_acc-cost_wd*Inputs!$E$8*(1-$B806)-cost_fx*Inputs!$D$8))</f>
        <v>173924.603217997</v>
      </c>
      <c r="J806" s="0" t="n">
        <f aca="false">G806+H806+I806-fixed</f>
        <v>144319.45857885</v>
      </c>
      <c r="K806" s="0" t="n">
        <f aca="false">12*Inputs!$B$6*(1-MIN(1,Inputs!$G$6*$D806)*churn_nonbuyers)*(ic*Inputs!$C$6+fee_wd*Inputs!$E$6*(1-$B806)+fee_fx*Inputs!$D$6-cost_acc-cost_wd*Inputs!$E$6*(1-$B806)-cost_fx*Inputs!$D$6)</f>
        <v>184913.590386017</v>
      </c>
      <c r="L806" s="0" t="n">
        <f aca="false">12*Inputs!$B$7*(1-MIN(1,Inputs!$G$7*$D806)*churn_nonbuyers)*(ic*Inputs!$C$7+fee_wd*Inputs!$E$7*(1-$B806)+fee_fx*Inputs!$D$7-cost_acc-cost_wd*Inputs!$E$7*(1-$B806)-cost_fx*Inputs!$D$7)</f>
        <v>384346.63746361</v>
      </c>
      <c r="M806" s="0" t="n">
        <f aca="false">12*Inputs!$B$8*(1-MIN(1,Inputs!$G$8*$D806)*churn_nonbuyers)*(ic*Inputs!$C$8+fee_wd*Inputs!$E$8*(1-$B806)+fee_fx*Inputs!$D$8-cost_acc-cost_wd*Inputs!$E$8*(1-$B806)-cost_fx*Inputs!$D$8)</f>
        <v>95848.9534280784</v>
      </c>
      <c r="N806" s="0" t="n">
        <f aca="false">K806+L806+I806-fixed</f>
        <v>43184.8310676239</v>
      </c>
      <c r="O806" s="0" t="n">
        <f aca="false">K806+L806+M806-fixed</f>
        <v>-34890.8187222948</v>
      </c>
      <c r="P806" s="0" t="n">
        <f aca="false">12*Inputs!$B$6*(1-MIN(1,Inputs!$F$6*$D806))*(ic*Inputs!$C$6+flat_fee-cost_acc-cost_wd*Inputs!$E$6*$E806-cost_fx*Inputs!$D$6)+12*Inputs!$B$7*(1-MIN(1,Inputs!$F$7*$D806))*(ic*Inputs!$C$7+flat_fee-cost_acc-cost_wd*Inputs!$E$7*$E806-cost_fx*Inputs!$D$7)+12*Inputs!$B$8*(1-MIN(1,Inputs!$F$8*$D806))*(ic*Inputs!$C$8+flat_fee-cost_acc-cost_wd*Inputs!$E$8*$E806-cost_fx*Inputs!$D$8)-fixed</f>
        <v>14853.7368692</v>
      </c>
    </row>
    <row r="807" customFormat="false" ht="15" hidden="false" customHeight="false" outlineLevel="0" collapsed="false">
      <c r="A807" s="0" t="n">
        <v>742</v>
      </c>
      <c r="B807" s="0" t="n">
        <v>0.106019</v>
      </c>
      <c r="C807" s="0" t="n">
        <v>0.756615</v>
      </c>
      <c r="D807" s="0" t="n">
        <v>0.982193</v>
      </c>
      <c r="E807" s="0" t="n">
        <v>1.085938</v>
      </c>
      <c r="F807" s="0" t="n">
        <v>0.372316</v>
      </c>
      <c r="G807" s="0" t="n">
        <f aca="false">12*Inputs!$B$6*(MIN(1,$H$50*$C807)*(ic*Inputs!$C$6+pS+fee_fx*Inputs!$D$6-cost_acc-cost_wd*Inputs!$E$6*$E807-cost_fx*Inputs!$D$6-$F807)+(1-MIN(1,$H$50*$C807))*(1-MIN(1,Inputs!$G$6*$D807)*churn_nonbuyers)*(ic*Inputs!$C$6+fee_wd*Inputs!$E$6*(1-$B807)+fee_fx*Inputs!$D$6-cost_acc-cost_wd*Inputs!$E$6*(1-$B807)-cost_fx*Inputs!$D$6))</f>
        <v>214078.702679081</v>
      </c>
      <c r="H807" s="0" t="n">
        <f aca="false">12*Inputs!$B$7*(MIN(1,$H$51*$C807)*(ic*Inputs!$C$7+pE+fee_fx*Inputs!$D$7-cost_acc-cost_wd*Inputs!$E$7*$E807-cost_fx*Inputs!$D$7-$F807)+(1-MIN(1,$H$51*$C807))*(1-MIN(1,Inputs!$G$7*$D807)*churn_nonbuyers)*(ic*Inputs!$C$7+fee_wd*Inputs!$E$7*(1-$B807)+fee_fx*Inputs!$D$7-cost_acc-cost_wd*Inputs!$E$7*(1-$B807)-cost_fx*Inputs!$D$7))</f>
        <v>404011.163458322</v>
      </c>
      <c r="I807" s="0" t="n">
        <f aca="false">12*Inputs!$B$8*(MIN(1,$H$52*$C807)*(ic*Inputs!$C$8+pT-cost_acc-cost_wd*Inputs!$E$8-cost_fx*Inputs!$D$8-cost_ins)+(1-MIN(1,$H$52*$C807))*(1-MIN(1,Inputs!$G$8*$D807)*churn_nonbuyers)*(ic*Inputs!$C$8+fee_wd*Inputs!$E$8*(1-$B807)+fee_fx*Inputs!$D$8-cost_acc-cost_wd*Inputs!$E$8*(1-$B807)-cost_fx*Inputs!$D$8))</f>
        <v>156285.875163446</v>
      </c>
      <c r="J807" s="0" t="n">
        <f aca="false">G807+H807+I807-fixed</f>
        <v>74375.7413008481</v>
      </c>
      <c r="K807" s="0" t="n">
        <f aca="false">12*Inputs!$B$6*(1-MIN(1,Inputs!$G$6*$D807)*churn_nonbuyers)*(ic*Inputs!$C$6+fee_wd*Inputs!$E$6*(1-$B807)+fee_fx*Inputs!$D$6-cost_acc-cost_wd*Inputs!$E$6*(1-$B807)-cost_fx*Inputs!$D$6)</f>
        <v>177182.502621602</v>
      </c>
      <c r="L807" s="0" t="n">
        <f aca="false">12*Inputs!$B$7*(1-MIN(1,Inputs!$G$7*$D807)*churn_nonbuyers)*(ic*Inputs!$C$7+fee_wd*Inputs!$E$7*(1-$B807)+fee_fx*Inputs!$D$7-cost_acc-cost_wd*Inputs!$E$7*(1-$B807)-cost_fx*Inputs!$D$7)</f>
        <v>376502.503908962</v>
      </c>
      <c r="M807" s="0" t="n">
        <f aca="false">12*Inputs!$B$8*(1-MIN(1,Inputs!$G$8*$D807)*churn_nonbuyers)*(ic*Inputs!$C$8+fee_wd*Inputs!$E$8*(1-$B807)+fee_fx*Inputs!$D$8-cost_acc-cost_wd*Inputs!$E$8*(1-$B807)-cost_fx*Inputs!$D$8)</f>
        <v>100398.436980811</v>
      </c>
      <c r="N807" s="0" t="n">
        <f aca="false">K807+L807+I807-fixed</f>
        <v>9970.88169400953</v>
      </c>
      <c r="O807" s="0" t="n">
        <f aca="false">K807+L807+M807-fixed</f>
        <v>-45916.5564886249</v>
      </c>
      <c r="P807" s="0" t="n">
        <f aca="false">12*Inputs!$B$6*(1-MIN(1,Inputs!$F$6*$D807))*(ic*Inputs!$C$6+flat_fee-cost_acc-cost_wd*Inputs!$E$6*$E807-cost_fx*Inputs!$D$6)+12*Inputs!$B$7*(1-MIN(1,Inputs!$F$7*$D807))*(ic*Inputs!$C$7+flat_fee-cost_acc-cost_wd*Inputs!$E$7*$E807-cost_fx*Inputs!$D$7)+12*Inputs!$B$8*(1-MIN(1,Inputs!$F$8*$D807))*(ic*Inputs!$C$8+flat_fee-cost_acc-cost_wd*Inputs!$E$8*$E807-cost_fx*Inputs!$D$8)-fixed</f>
        <v>43021.37838416</v>
      </c>
    </row>
    <row r="808" customFormat="false" ht="15" hidden="false" customHeight="false" outlineLevel="0" collapsed="false">
      <c r="A808" s="0" t="n">
        <v>743</v>
      </c>
      <c r="B808" s="0" t="n">
        <v>0.216414</v>
      </c>
      <c r="C808" s="0" t="n">
        <v>0.996902</v>
      </c>
      <c r="D808" s="0" t="n">
        <v>1.339664</v>
      </c>
      <c r="E808" s="0" t="n">
        <v>1.260495</v>
      </c>
      <c r="F808" s="0" t="n">
        <v>0.343746</v>
      </c>
      <c r="G808" s="0" t="n">
        <f aca="false">12*Inputs!$B$6*(MIN(1,$H$50*$C808)*(ic*Inputs!$C$6+pS+fee_fx*Inputs!$D$6-cost_acc-cost_wd*Inputs!$E$6*$E808-cost_fx*Inputs!$D$6-$F808)+(1-MIN(1,$H$50*$C808))*(1-MIN(1,Inputs!$G$6*$D808)*churn_nonbuyers)*(ic*Inputs!$C$6+fee_wd*Inputs!$E$6*(1-$B808)+fee_fx*Inputs!$D$6-cost_acc-cost_wd*Inputs!$E$6*(1-$B808)-cost_fx*Inputs!$D$6))</f>
        <v>205729.14161513</v>
      </c>
      <c r="H808" s="0" t="n">
        <f aca="false">12*Inputs!$B$7*(MIN(1,$H$51*$C808)*(ic*Inputs!$C$7+pE+fee_fx*Inputs!$D$7-cost_acc-cost_wd*Inputs!$E$7*$E808-cost_fx*Inputs!$D$7-$F808)+(1-MIN(1,$H$51*$C808))*(1-MIN(1,Inputs!$G$7*$D808)*churn_nonbuyers)*(ic*Inputs!$C$7+fee_wd*Inputs!$E$7*(1-$B808)+fee_fx*Inputs!$D$7-cost_acc-cost_wd*Inputs!$E$7*(1-$B808)-cost_fx*Inputs!$D$7))</f>
        <v>382666.269973774</v>
      </c>
      <c r="I808" s="0" t="n">
        <f aca="false">12*Inputs!$B$8*(MIN(1,$H$52*$C808)*(ic*Inputs!$C$8+pT-cost_acc-cost_wd*Inputs!$E$8-cost_fx*Inputs!$D$8-cost_ins)+(1-MIN(1,$H$52*$C808))*(1-MIN(1,Inputs!$G$8*$D808)*churn_nonbuyers)*(ic*Inputs!$C$8+fee_wd*Inputs!$E$8*(1-$B808)+fee_fx*Inputs!$D$8-cost_acc-cost_wd*Inputs!$E$8*(1-$B808)-cost_fx*Inputs!$D$8))</f>
        <v>149640.215309878</v>
      </c>
      <c r="J808" s="0" t="n">
        <f aca="false">G808+H808+I808-fixed</f>
        <v>38035.6268987811</v>
      </c>
      <c r="K808" s="0" t="n">
        <f aca="false">12*Inputs!$B$6*(1-MIN(1,Inputs!$G$6*$D808)*churn_nonbuyers)*(ic*Inputs!$C$6+fee_wd*Inputs!$E$6*(1-$B808)+fee_fx*Inputs!$D$6-cost_acc-cost_wd*Inputs!$E$6*(1-$B808)-cost_fx*Inputs!$D$6)</f>
        <v>159020.009603251</v>
      </c>
      <c r="L808" s="0" t="n">
        <f aca="false">12*Inputs!$B$7*(1-MIN(1,Inputs!$G$7*$D808)*churn_nonbuyers)*(ic*Inputs!$C$7+fee_wd*Inputs!$E$7*(1-$B808)+fee_fx*Inputs!$D$7-cost_acc-cost_wd*Inputs!$E$7*(1-$B808)-cost_fx*Inputs!$D$7)</f>
        <v>357084.271489951</v>
      </c>
      <c r="M808" s="0" t="n">
        <f aca="false">12*Inputs!$B$8*(1-MIN(1,Inputs!$G$8*$D808)*churn_nonbuyers)*(ic*Inputs!$C$8+fee_wd*Inputs!$E$8*(1-$B808)+fee_fx*Inputs!$D$8-cost_acc-cost_wd*Inputs!$E$8*(1-$B808)-cost_fx*Inputs!$D$8)</f>
        <v>19667.0779885056</v>
      </c>
      <c r="N808" s="0" t="n">
        <f aca="false">K808+L808+I808-fixed</f>
        <v>-34255.5035969205</v>
      </c>
      <c r="O808" s="0" t="n">
        <f aca="false">K808+L808+M808-fixed</f>
        <v>-164228.640918292</v>
      </c>
      <c r="P808" s="0" t="n">
        <f aca="false">12*Inputs!$B$6*(1-MIN(1,Inputs!$F$6*$D808))*(ic*Inputs!$C$6+flat_fee-cost_acc-cost_wd*Inputs!$E$6*$E808-cost_fx*Inputs!$D$6)+12*Inputs!$B$7*(1-MIN(1,Inputs!$F$7*$D808))*(ic*Inputs!$C$7+flat_fee-cost_acc-cost_wd*Inputs!$E$7*$E808-cost_fx*Inputs!$D$7)+12*Inputs!$B$8*(1-MIN(1,Inputs!$F$8*$D808))*(ic*Inputs!$C$8+flat_fee-cost_acc-cost_wd*Inputs!$E$8*$E808-cost_fx*Inputs!$D$8)-fixed</f>
        <v>-212372.4945088</v>
      </c>
    </row>
    <row r="809" customFormat="false" ht="15" hidden="false" customHeight="false" outlineLevel="0" collapsed="false">
      <c r="A809" s="0" t="n">
        <v>744</v>
      </c>
      <c r="B809" s="0" t="n">
        <v>0.42938</v>
      </c>
      <c r="C809" s="0" t="n">
        <v>0.89328</v>
      </c>
      <c r="D809" s="0" t="n">
        <v>1.188958</v>
      </c>
      <c r="E809" s="0" t="n">
        <v>1.413916</v>
      </c>
      <c r="F809" s="0" t="n">
        <v>0.261883</v>
      </c>
      <c r="G809" s="0" t="n">
        <f aca="false">12*Inputs!$B$6*(MIN(1,$H$50*$C809)*(ic*Inputs!$C$6+pS+fee_fx*Inputs!$D$6-cost_acc-cost_wd*Inputs!$E$6*$E809-cost_fx*Inputs!$D$6-$F809)+(1-MIN(1,$H$50*$C809))*(1-MIN(1,Inputs!$G$6*$D809)*churn_nonbuyers)*(ic*Inputs!$C$6+fee_wd*Inputs!$E$6*(1-$B809)+fee_fx*Inputs!$D$6-cost_acc-cost_wd*Inputs!$E$6*(1-$B809)-cost_fx*Inputs!$D$6))</f>
        <v>173811.023216503</v>
      </c>
      <c r="H809" s="0" t="n">
        <f aca="false">12*Inputs!$B$7*(MIN(1,$H$51*$C809)*(ic*Inputs!$C$7+pE+fee_fx*Inputs!$D$7-cost_acc-cost_wd*Inputs!$E$7*$E809-cost_fx*Inputs!$D$7-$F809)+(1-MIN(1,$H$51*$C809))*(1-MIN(1,Inputs!$G$7*$D809)*churn_nonbuyers)*(ic*Inputs!$C$7+fee_wd*Inputs!$E$7*(1-$B809)+fee_fx*Inputs!$D$7-cost_acc-cost_wd*Inputs!$E$7*(1-$B809)-cost_fx*Inputs!$D$7))</f>
        <v>350506.004111939</v>
      </c>
      <c r="I809" s="0" t="n">
        <f aca="false">12*Inputs!$B$8*(MIN(1,$H$52*$C809)*(ic*Inputs!$C$8+pT-cost_acc-cost_wd*Inputs!$E$8-cost_fx*Inputs!$D$8-cost_ins)+(1-MIN(1,$H$52*$C809))*(1-MIN(1,Inputs!$G$8*$D809)*churn_nonbuyers)*(ic*Inputs!$C$8+fee_wd*Inputs!$E$8*(1-$B809)+fee_fx*Inputs!$D$8-cost_acc-cost_wd*Inputs!$E$8*(1-$B809)-cost_fx*Inputs!$D$8))</f>
        <v>147979.495363945</v>
      </c>
      <c r="J809" s="0" t="n">
        <f aca="false">G809+H809+I809-fixed</f>
        <v>-27703.477307613</v>
      </c>
      <c r="K809" s="0" t="n">
        <f aca="false">12*Inputs!$B$6*(1-MIN(1,Inputs!$G$6*$D809)*churn_nonbuyers)*(ic*Inputs!$C$6+fee_wd*Inputs!$E$6*(1-$B809)+fee_fx*Inputs!$D$6-cost_acc-cost_wd*Inputs!$E$6*(1-$B809)-cost_fx*Inputs!$D$6)</f>
        <v>131460.289819488</v>
      </c>
      <c r="L809" s="0" t="n">
        <f aca="false">12*Inputs!$B$7*(1-MIN(1,Inputs!$G$7*$D809)*churn_nonbuyers)*(ic*Inputs!$C$7+fee_wd*Inputs!$E$7*(1-$B809)+fee_fx*Inputs!$D$7-cost_acc-cost_wd*Inputs!$E$7*(1-$B809)-cost_fx*Inputs!$D$7)</f>
        <v>329193.067907693</v>
      </c>
      <c r="M809" s="0" t="n">
        <f aca="false">12*Inputs!$B$8*(1-MIN(1,Inputs!$G$8*$D809)*churn_nonbuyers)*(ic*Inputs!$C$8+fee_wd*Inputs!$E$8*(1-$B809)+fee_fx*Inputs!$D$8-cost_acc-cost_wd*Inputs!$E$8*(1-$B809)-cost_fx*Inputs!$D$8)</f>
        <v>51289.932970944</v>
      </c>
      <c r="N809" s="0" t="n">
        <f aca="false">K809+L809+I809-fixed</f>
        <v>-91367.1469088746</v>
      </c>
      <c r="O809" s="0" t="n">
        <f aca="false">K809+L809+M809-fixed</f>
        <v>-188056.709301875</v>
      </c>
      <c r="P809" s="0" t="n">
        <f aca="false">12*Inputs!$B$6*(1-MIN(1,Inputs!$F$6*$D809))*(ic*Inputs!$C$6+flat_fee-cost_acc-cost_wd*Inputs!$E$6*$E809-cost_fx*Inputs!$D$6)+12*Inputs!$B$7*(1-MIN(1,Inputs!$F$7*$D809))*(ic*Inputs!$C$7+flat_fee-cost_acc-cost_wd*Inputs!$E$7*$E809-cost_fx*Inputs!$D$7)+12*Inputs!$B$8*(1-MIN(1,Inputs!$F$8*$D809))*(ic*Inputs!$C$8+flat_fee-cost_acc-cost_wd*Inputs!$E$8*$E809-cost_fx*Inputs!$D$8)-fixed</f>
        <v>-196127.36153728</v>
      </c>
    </row>
    <row r="810" customFormat="false" ht="15" hidden="false" customHeight="false" outlineLevel="0" collapsed="false">
      <c r="A810" s="0" t="n">
        <v>745</v>
      </c>
      <c r="B810" s="0" t="n">
        <v>0.21054</v>
      </c>
      <c r="C810" s="0" t="n">
        <v>1.010187</v>
      </c>
      <c r="D810" s="0" t="n">
        <v>1.054183</v>
      </c>
      <c r="E810" s="0" t="n">
        <v>1.172794</v>
      </c>
      <c r="F810" s="0" t="n">
        <v>0.207408</v>
      </c>
      <c r="G810" s="0" t="n">
        <f aca="false">12*Inputs!$B$6*(MIN(1,$H$50*$C810)*(ic*Inputs!$C$6+pS+fee_fx*Inputs!$D$6-cost_acc-cost_wd*Inputs!$E$6*$E810-cost_fx*Inputs!$D$6-$F810)+(1-MIN(1,$H$50*$C810))*(1-MIN(1,Inputs!$G$6*$D810)*churn_nonbuyers)*(ic*Inputs!$C$6+fee_wd*Inputs!$E$6*(1-$B810)+fee_fx*Inputs!$D$6-cost_acc-cost_wd*Inputs!$E$6*(1-$B810)-cost_fx*Inputs!$D$6))</f>
        <v>214538.769559338</v>
      </c>
      <c r="H810" s="0" t="n">
        <f aca="false">12*Inputs!$B$7*(MIN(1,$H$51*$C810)*(ic*Inputs!$C$7+pE+fee_fx*Inputs!$D$7-cost_acc-cost_wd*Inputs!$E$7*$E810-cost_fx*Inputs!$D$7-$F810)+(1-MIN(1,$H$51*$C810))*(1-MIN(1,Inputs!$G$7*$D810)*churn_nonbuyers)*(ic*Inputs!$C$7+fee_wd*Inputs!$E$7*(1-$B810)+fee_fx*Inputs!$D$7-cost_acc-cost_wd*Inputs!$E$7*(1-$B810)-cost_fx*Inputs!$D$7))</f>
        <v>403533.236858013</v>
      </c>
      <c r="I810" s="0" t="n">
        <f aca="false">12*Inputs!$B$8*(MIN(1,$H$52*$C810)*(ic*Inputs!$C$8+pT-cost_acc-cost_wd*Inputs!$E$8-cost_fx*Inputs!$D$8-cost_ins)+(1-MIN(1,$H$52*$C810))*(1-MIN(1,Inputs!$G$8*$D810)*churn_nonbuyers)*(ic*Inputs!$C$8+fee_wd*Inputs!$E$8*(1-$B810)+fee_fx*Inputs!$D$8-cost_acc-cost_wd*Inputs!$E$8*(1-$B810)-cost_fx*Inputs!$D$8))</f>
        <v>169888.839010398</v>
      </c>
      <c r="J810" s="0" t="n">
        <f aca="false">G810+H810+I810-fixed</f>
        <v>87960.8454277496</v>
      </c>
      <c r="K810" s="0" t="n">
        <f aca="false">12*Inputs!$B$6*(1-MIN(1,Inputs!$G$6*$D810)*churn_nonbuyers)*(ic*Inputs!$C$6+fee_wd*Inputs!$E$6*(1-$B810)+fee_fx*Inputs!$D$6-cost_acc-cost_wd*Inputs!$E$6*(1-$B810)-cost_fx*Inputs!$D$6)</f>
        <v>162254.098719504</v>
      </c>
      <c r="L810" s="0" t="n">
        <f aca="false">12*Inputs!$B$7*(1-MIN(1,Inputs!$G$7*$D810)*churn_nonbuyers)*(ic*Inputs!$C$7+fee_wd*Inputs!$E$7*(1-$B810)+fee_fx*Inputs!$D$7-cost_acc-cost_wd*Inputs!$E$7*(1-$B810)-cost_fx*Inputs!$D$7)</f>
        <v>361089.656447702</v>
      </c>
      <c r="M810" s="0" t="n">
        <f aca="false">12*Inputs!$B$8*(1-MIN(1,Inputs!$G$8*$D810)*churn_nonbuyers)*(ic*Inputs!$C$8+fee_wd*Inputs!$E$8*(1-$B810)+fee_fx*Inputs!$D$8-cost_acc-cost_wd*Inputs!$E$8*(1-$B810)-cost_fx*Inputs!$D$8)</f>
        <v>82891.790504352</v>
      </c>
      <c r="N810" s="0" t="n">
        <f aca="false">K810+L810+I810-fixed</f>
        <v>-6767.40582239546</v>
      </c>
      <c r="O810" s="0" t="n">
        <f aca="false">K810+L810+M810-fixed</f>
        <v>-93764.4543284416</v>
      </c>
      <c r="P810" s="0" t="n">
        <f aca="false">12*Inputs!$B$6*(1-MIN(1,Inputs!$F$6*$D810))*(ic*Inputs!$C$6+flat_fee-cost_acc-cost_wd*Inputs!$E$6*$E810-cost_fx*Inputs!$D$6)+12*Inputs!$B$7*(1-MIN(1,Inputs!$F$7*$D810))*(ic*Inputs!$C$7+flat_fee-cost_acc-cost_wd*Inputs!$E$7*$E810-cost_fx*Inputs!$D$7)+12*Inputs!$B$8*(1-MIN(1,Inputs!$F$8*$D810))*(ic*Inputs!$C$8+flat_fee-cost_acc-cost_wd*Inputs!$E$8*$E810-cost_fx*Inputs!$D$8)-fixed</f>
        <v>-32483.31947152</v>
      </c>
    </row>
    <row r="811" customFormat="false" ht="15" hidden="false" customHeight="false" outlineLevel="0" collapsed="false">
      <c r="A811" s="0" t="n">
        <v>746</v>
      </c>
      <c r="B811" s="0" t="n">
        <v>0.261217</v>
      </c>
      <c r="C811" s="0" t="n">
        <v>1.017524</v>
      </c>
      <c r="D811" s="0" t="n">
        <v>1.62361</v>
      </c>
      <c r="E811" s="0" t="n">
        <v>1.142861</v>
      </c>
      <c r="F811" s="0" t="n">
        <v>0.089071</v>
      </c>
      <c r="G811" s="0" t="n">
        <f aca="false">12*Inputs!$B$6*(MIN(1,$H$50*$C811)*(ic*Inputs!$C$6+pS+fee_fx*Inputs!$D$6-cost_acc-cost_wd*Inputs!$E$6*$E811-cost_fx*Inputs!$D$6-$F811)+(1-MIN(1,$H$50*$C811))*(1-MIN(1,Inputs!$G$6*$D811)*churn_nonbuyers)*(ic*Inputs!$C$6+fee_wd*Inputs!$E$6*(1-$B811)+fee_fx*Inputs!$D$6-cost_acc-cost_wd*Inputs!$E$6*(1-$B811)-cost_fx*Inputs!$D$6))</f>
        <v>207755.581609963</v>
      </c>
      <c r="H811" s="0" t="n">
        <f aca="false">12*Inputs!$B$7*(MIN(1,$H$51*$C811)*(ic*Inputs!$C$7+pE+fee_fx*Inputs!$D$7-cost_acc-cost_wd*Inputs!$E$7*$E811-cost_fx*Inputs!$D$7-$F811)+(1-MIN(1,$H$51*$C811))*(1-MIN(1,Inputs!$G$7*$D811)*churn_nonbuyers)*(ic*Inputs!$C$7+fee_wd*Inputs!$E$7*(1-$B811)+fee_fx*Inputs!$D$7-cost_acc-cost_wd*Inputs!$E$7*(1-$B811)-cost_fx*Inputs!$D$7))</f>
        <v>406392.034324777</v>
      </c>
      <c r="I811" s="0" t="n">
        <f aca="false">12*Inputs!$B$8*(MIN(1,$H$52*$C811)*(ic*Inputs!$C$8+pT-cost_acc-cost_wd*Inputs!$E$8-cost_fx*Inputs!$D$8-cost_ins)+(1-MIN(1,$H$52*$C811))*(1-MIN(1,Inputs!$G$8*$D811)*churn_nonbuyers)*(ic*Inputs!$C$8+fee_wd*Inputs!$E$8*(1-$B811)+fee_fx*Inputs!$D$8-cost_acc-cost_wd*Inputs!$E$8*(1-$B811)-cost_fx*Inputs!$D$8))</f>
        <v>146669.979456</v>
      </c>
      <c r="J811" s="0" t="n">
        <f aca="false">G811+H811+I811-fixed</f>
        <v>60817.5953907399</v>
      </c>
      <c r="K811" s="0" t="n">
        <f aca="false">12*Inputs!$B$6*(1-MIN(1,Inputs!$G$6*$D811)*churn_nonbuyers)*(ic*Inputs!$C$6+fee_wd*Inputs!$E$6*(1-$B811)+fee_fx*Inputs!$D$6-cost_acc-cost_wd*Inputs!$E$6*(1-$B811)-cost_fx*Inputs!$D$6)</f>
        <v>150672.387840264</v>
      </c>
      <c r="L811" s="0" t="n">
        <f aca="false">12*Inputs!$B$7*(1-MIN(1,Inputs!$G$7*$D811)*churn_nonbuyers)*(ic*Inputs!$C$7+fee_wd*Inputs!$E$7*(1-$B811)+fee_fx*Inputs!$D$7-cost_acc-cost_wd*Inputs!$E$7*(1-$B811)-cost_fx*Inputs!$D$7)</f>
        <v>347777.740224158</v>
      </c>
      <c r="M811" s="0" t="n">
        <f aca="false">12*Inputs!$B$8*(1-MIN(1,Inputs!$G$8*$D811)*churn_nonbuyers)*(ic*Inputs!$C$8+fee_wd*Inputs!$E$8*(1-$B811)+fee_fx*Inputs!$D$8-cost_acc-cost_wd*Inputs!$E$8*(1-$B811)-cost_fx*Inputs!$D$8)</f>
        <v>0</v>
      </c>
      <c r="N811" s="0" t="n">
        <f aca="false">K811+L811+I811-fixed</f>
        <v>-54879.8924795776</v>
      </c>
      <c r="O811" s="0" t="n">
        <f aca="false">K811+L811+M811-fixed</f>
        <v>-201549.871935578</v>
      </c>
      <c r="P811" s="0" t="n">
        <f aca="false">12*Inputs!$B$6*(1-MIN(1,Inputs!$F$6*$D811))*(ic*Inputs!$C$6+flat_fee-cost_acc-cost_wd*Inputs!$E$6*$E811-cost_fx*Inputs!$D$6)+12*Inputs!$B$7*(1-MIN(1,Inputs!$F$7*$D811))*(ic*Inputs!$C$7+flat_fee-cost_acc-cost_wd*Inputs!$E$7*$E811-cost_fx*Inputs!$D$7)+12*Inputs!$B$8*(1-MIN(1,Inputs!$F$8*$D811))*(ic*Inputs!$C$8+flat_fee-cost_acc-cost_wd*Inputs!$E$8*$E811-cost_fx*Inputs!$D$8)-fixed</f>
        <v>-321533.6005096</v>
      </c>
    </row>
    <row r="812" customFormat="false" ht="15" hidden="false" customHeight="false" outlineLevel="0" collapsed="false">
      <c r="A812" s="0" t="n">
        <v>747</v>
      </c>
      <c r="B812" s="0" t="n">
        <v>0.107395</v>
      </c>
      <c r="C812" s="0" t="n">
        <v>1.064747</v>
      </c>
      <c r="D812" s="0" t="n">
        <v>0.893029</v>
      </c>
      <c r="E812" s="0" t="n">
        <v>1.207689</v>
      </c>
      <c r="F812" s="0" t="n">
        <v>0.304726</v>
      </c>
      <c r="G812" s="0" t="n">
        <f aca="false">12*Inputs!$B$6*(MIN(1,$H$50*$C812)*(ic*Inputs!$C$6+pS+fee_fx*Inputs!$D$6-cost_acc-cost_wd*Inputs!$E$6*$E812-cost_fx*Inputs!$D$6-$F812)+(1-MIN(1,$H$50*$C812))*(1-MIN(1,Inputs!$G$6*$D812)*churn_nonbuyers)*(ic*Inputs!$C$6+fee_wd*Inputs!$E$6*(1-$B812)+fee_fx*Inputs!$D$6-cost_acc-cost_wd*Inputs!$E$6*(1-$B812)-cost_fx*Inputs!$D$6))</f>
        <v>228362.820155815</v>
      </c>
      <c r="H812" s="0" t="n">
        <f aca="false">12*Inputs!$B$7*(MIN(1,$H$51*$C812)*(ic*Inputs!$C$7+pE+fee_fx*Inputs!$D$7-cost_acc-cost_wd*Inputs!$E$7*$E812-cost_fx*Inputs!$D$7-$F812)+(1-MIN(1,$H$51*$C812))*(1-MIN(1,Inputs!$G$7*$D812)*churn_nonbuyers)*(ic*Inputs!$C$7+fee_wd*Inputs!$E$7*(1-$B812)+fee_fx*Inputs!$D$7-cost_acc-cost_wd*Inputs!$E$7*(1-$B812)-cost_fx*Inputs!$D$7))</f>
        <v>404910.534750723</v>
      </c>
      <c r="I812" s="0" t="n">
        <f aca="false">12*Inputs!$B$8*(MIN(1,$H$52*$C812)*(ic*Inputs!$C$8+pT-cost_acc-cost_wd*Inputs!$E$8-cost_fx*Inputs!$D$8-cost_ins)+(1-MIN(1,$H$52*$C812))*(1-MIN(1,Inputs!$G$8*$D812)*churn_nonbuyers)*(ic*Inputs!$C$8+fee_wd*Inputs!$E$8*(1-$B812)+fee_fx*Inputs!$D$8-cost_acc-cost_wd*Inputs!$E$8*(1-$B812)-cost_fx*Inputs!$D$8))</f>
        <v>184147.207564471</v>
      </c>
      <c r="J812" s="0" t="n">
        <f aca="false">G812+H812+I812-fixed</f>
        <v>117420.562471009</v>
      </c>
      <c r="K812" s="0" t="n">
        <f aca="false">12*Inputs!$B$6*(1-MIN(1,Inputs!$G$6*$D812)*churn_nonbuyers)*(ic*Inputs!$C$6+fee_wd*Inputs!$E$6*(1-$B812)+fee_fx*Inputs!$D$6-cost_acc-cost_wd*Inputs!$E$6*(1-$B812)-cost_fx*Inputs!$D$6)</f>
        <v>177823.916996076</v>
      </c>
      <c r="L812" s="0" t="n">
        <f aca="false">12*Inputs!$B$7*(1-MIN(1,Inputs!$G$7*$D812)*churn_nonbuyers)*(ic*Inputs!$C$7+fee_wd*Inputs!$E$7*(1-$B812)+fee_fx*Inputs!$D$7-cost_acc-cost_wd*Inputs!$E$7*(1-$B812)-cost_fx*Inputs!$D$7)</f>
        <v>377347.358805646</v>
      </c>
      <c r="M812" s="0" t="n">
        <f aca="false">12*Inputs!$B$8*(1-MIN(1,Inputs!$G$8*$D812)*churn_nonbuyers)*(ic*Inputs!$C$8+fee_wd*Inputs!$E$8*(1-$B812)+fee_fx*Inputs!$D$8-cost_acc-cost_wd*Inputs!$E$8*(1-$B812)-cost_fx*Inputs!$D$8)</f>
        <v>120428.244221688</v>
      </c>
      <c r="N812" s="0" t="n">
        <f aca="false">K812+L812+I812-fixed</f>
        <v>39318.4833661928</v>
      </c>
      <c r="O812" s="0" t="n">
        <f aca="false">K812+L812+M812-fixed</f>
        <v>-24400.4799765905</v>
      </c>
      <c r="P812" s="0" t="n">
        <f aca="false">12*Inputs!$B$6*(1-MIN(1,Inputs!$F$6*$D812))*(ic*Inputs!$C$6+flat_fee-cost_acc-cost_wd*Inputs!$E$6*$E812-cost_fx*Inputs!$D$6)+12*Inputs!$B$7*(1-MIN(1,Inputs!$F$7*$D812))*(ic*Inputs!$C$7+flat_fee-cost_acc-cost_wd*Inputs!$E$7*$E812-cost_fx*Inputs!$D$7)+12*Inputs!$B$8*(1-MIN(1,Inputs!$F$8*$D812))*(ic*Inputs!$C$8+flat_fee-cost_acc-cost_wd*Inputs!$E$8*$E812-cost_fx*Inputs!$D$8)-fixed</f>
        <v>35742.28608344</v>
      </c>
    </row>
    <row r="813" customFormat="false" ht="15" hidden="false" customHeight="false" outlineLevel="0" collapsed="false">
      <c r="A813" s="0" t="n">
        <v>748</v>
      </c>
      <c r="B813" s="0" t="n">
        <v>0.324732</v>
      </c>
      <c r="C813" s="0" t="n">
        <v>1.115452</v>
      </c>
      <c r="D813" s="0" t="n">
        <v>1.107837</v>
      </c>
      <c r="E813" s="0" t="n">
        <v>1.150268</v>
      </c>
      <c r="F813" s="0" t="n">
        <v>0.357006</v>
      </c>
      <c r="G813" s="0" t="n">
        <f aca="false">12*Inputs!$B$6*(MIN(1,$H$50*$C813)*(ic*Inputs!$C$6+pS+fee_fx*Inputs!$D$6-cost_acc-cost_wd*Inputs!$E$6*$E813-cost_fx*Inputs!$D$6-$F813)+(1-MIN(1,$H$50*$C813))*(1-MIN(1,Inputs!$G$6*$D813)*churn_nonbuyers)*(ic*Inputs!$C$6+fee_wd*Inputs!$E$6*(1-$B813)+fee_fx*Inputs!$D$6-cost_acc-cost_wd*Inputs!$E$6*(1-$B813)-cost_fx*Inputs!$D$6))</f>
        <v>202156.050886321</v>
      </c>
      <c r="H813" s="0" t="n">
        <f aca="false">12*Inputs!$B$7*(MIN(1,$H$51*$C813)*(ic*Inputs!$C$7+pE+fee_fx*Inputs!$D$7-cost_acc-cost_wd*Inputs!$E$7*$E813-cost_fx*Inputs!$D$7-$F813)+(1-MIN(1,$H$51*$C813))*(1-MIN(1,Inputs!$G$7*$D813)*churn_nonbuyers)*(ic*Inputs!$C$7+fee_wd*Inputs!$E$7*(1-$B813)+fee_fx*Inputs!$D$7-cost_acc-cost_wd*Inputs!$E$7*(1-$B813)-cost_fx*Inputs!$D$7))</f>
        <v>392102.377639151</v>
      </c>
      <c r="I813" s="0" t="n">
        <f aca="false">12*Inputs!$B$8*(MIN(1,$H$52*$C813)*(ic*Inputs!$C$8+pT-cost_acc-cost_wd*Inputs!$E$8-cost_fx*Inputs!$D$8-cost_ins)+(1-MIN(1,$H$52*$C813))*(1-MIN(1,Inputs!$G$8*$D813)*churn_nonbuyers)*(ic*Inputs!$C$8+fee_wd*Inputs!$E$8*(1-$B813)+fee_fx*Inputs!$D$8-cost_acc-cost_wd*Inputs!$E$8*(1-$B813)-cost_fx*Inputs!$D$8))</f>
        <v>176080.754663446</v>
      </c>
      <c r="J813" s="0" t="n">
        <f aca="false">G813+H813+I813-fixed</f>
        <v>70339.1831889171</v>
      </c>
      <c r="K813" s="0" t="n">
        <f aca="false">12*Inputs!$B$6*(1-MIN(1,Inputs!$G$6*$D813)*churn_nonbuyers)*(ic*Inputs!$C$6+fee_wd*Inputs!$E$6*(1-$B813)+fee_fx*Inputs!$D$6-cost_acc-cost_wd*Inputs!$E$6*(1-$B813)-cost_fx*Inputs!$D$6)</f>
        <v>146261.795937725</v>
      </c>
      <c r="L813" s="0" t="n">
        <f aca="false">12*Inputs!$B$7*(1-MIN(1,Inputs!$G$7*$D813)*churn_nonbuyers)*(ic*Inputs!$C$7+fee_wd*Inputs!$E$7*(1-$B813)+fee_fx*Inputs!$D$7-cost_acc-cost_wd*Inputs!$E$7*(1-$B813)-cost_fx*Inputs!$D$7)</f>
        <v>344592.316186635</v>
      </c>
      <c r="M813" s="0" t="n">
        <f aca="false">12*Inputs!$B$8*(1-MIN(1,Inputs!$G$8*$D813)*churn_nonbuyers)*(ic*Inputs!$C$8+fee_wd*Inputs!$E$8*(1-$B813)+fee_fx*Inputs!$D$8-cost_acc-cost_wd*Inputs!$E$8*(1-$B813)-cost_fx*Inputs!$D$8)</f>
        <v>69781.8704293824</v>
      </c>
      <c r="N813" s="0" t="n">
        <f aca="false">K813+L813+I813-fixed</f>
        <v>-33065.1332121948</v>
      </c>
      <c r="O813" s="0" t="n">
        <f aca="false">K813+L813+M813-fixed</f>
        <v>-139364.017446258</v>
      </c>
      <c r="P813" s="0" t="n">
        <f aca="false">12*Inputs!$B$6*(1-MIN(1,Inputs!$F$6*$D813))*(ic*Inputs!$C$6+flat_fee-cost_acc-cost_wd*Inputs!$E$6*$E813-cost_fx*Inputs!$D$6)+12*Inputs!$B$7*(1-MIN(1,Inputs!$F$7*$D813))*(ic*Inputs!$C$7+flat_fee-cost_acc-cost_wd*Inputs!$E$7*$E813-cost_fx*Inputs!$D$7)+12*Inputs!$B$8*(1-MIN(1,Inputs!$F$8*$D813))*(ic*Inputs!$C$8+flat_fee-cost_acc-cost_wd*Inputs!$E$8*$E813-cost_fx*Inputs!$D$8)-fixed</f>
        <v>-51367.0116601599</v>
      </c>
    </row>
    <row r="814" customFormat="false" ht="15" hidden="false" customHeight="false" outlineLevel="0" collapsed="false">
      <c r="A814" s="0" t="n">
        <v>749</v>
      </c>
      <c r="B814" s="0" t="n">
        <v>0.290989</v>
      </c>
      <c r="C814" s="0" t="n">
        <v>0.727673</v>
      </c>
      <c r="D814" s="0" t="n">
        <v>0.977199</v>
      </c>
      <c r="E814" s="0" t="n">
        <v>1.17303</v>
      </c>
      <c r="F814" s="0" t="n">
        <v>0.198586</v>
      </c>
      <c r="G814" s="0" t="n">
        <f aca="false">12*Inputs!$B$6*(MIN(1,$H$50*$C814)*(ic*Inputs!$C$6+pS+fee_fx*Inputs!$D$6-cost_acc-cost_wd*Inputs!$E$6*$E814-cost_fx*Inputs!$D$6-$F814)+(1-MIN(1,$H$50*$C814))*(1-MIN(1,Inputs!$G$6*$D814)*churn_nonbuyers)*(ic*Inputs!$C$6+fee_wd*Inputs!$E$6*(1-$B814)+fee_fx*Inputs!$D$6-cost_acc-cost_wd*Inputs!$E$6*(1-$B814)-cost_fx*Inputs!$D$6))</f>
        <v>190304.24941522</v>
      </c>
      <c r="H814" s="0" t="n">
        <f aca="false">12*Inputs!$B$7*(MIN(1,$H$51*$C814)*(ic*Inputs!$C$7+pE+fee_fx*Inputs!$D$7-cost_acc-cost_wd*Inputs!$E$7*$E814-cost_fx*Inputs!$D$7-$F814)+(1-MIN(1,$H$51*$C814))*(1-MIN(1,Inputs!$G$7*$D814)*churn_nonbuyers)*(ic*Inputs!$C$7+fee_wd*Inputs!$E$7*(1-$B814)+fee_fx*Inputs!$D$7-cost_acc-cost_wd*Inputs!$E$7*(1-$B814)-cost_fx*Inputs!$D$7))</f>
        <v>384651.7930388</v>
      </c>
      <c r="I814" s="0" t="n">
        <f aca="false">12*Inputs!$B$8*(MIN(1,$H$52*$C814)*(ic*Inputs!$C$8+pT-cost_acc-cost_wd*Inputs!$E$8-cost_fx*Inputs!$D$8-cost_ins)+(1-MIN(1,$H$52*$C814))*(1-MIN(1,Inputs!$G$8*$D814)*churn_nonbuyers)*(ic*Inputs!$C$8+fee_wd*Inputs!$E$8*(1-$B814)+fee_fx*Inputs!$D$8-cost_acc-cost_wd*Inputs!$E$8*(1-$B814)-cost_fx*Inputs!$D$8))</f>
        <v>153322.815778445</v>
      </c>
      <c r="J814" s="0" t="n">
        <f aca="false">G814+H814+I814-fixed</f>
        <v>28278.8582324655</v>
      </c>
      <c r="K814" s="0" t="n">
        <f aca="false">12*Inputs!$B$6*(1-MIN(1,Inputs!$G$6*$D814)*churn_nonbuyers)*(ic*Inputs!$C$6+fee_wd*Inputs!$E$6*(1-$B814)+fee_fx*Inputs!$D$6-cost_acc-cost_wd*Inputs!$E$6*(1-$B814)-cost_fx*Inputs!$D$6)</f>
        <v>151894.768030639</v>
      </c>
      <c r="L814" s="0" t="n">
        <f aca="false">12*Inputs!$B$7*(1-MIN(1,Inputs!$G$7*$D814)*churn_nonbuyers)*(ic*Inputs!$C$7+fee_wd*Inputs!$E$7*(1-$B814)+fee_fx*Inputs!$D$7-cost_acc-cost_wd*Inputs!$E$7*(1-$B814)-cost_fx*Inputs!$D$7)</f>
        <v>350705.794866384</v>
      </c>
      <c r="M814" s="0" t="n">
        <f aca="false">12*Inputs!$B$8*(1-MIN(1,Inputs!$G$8*$D814)*churn_nonbuyers)*(ic*Inputs!$C$8+fee_wd*Inputs!$E$8*(1-$B814)+fee_fx*Inputs!$D$8-cost_acc-cost_wd*Inputs!$E$8*(1-$B814)-cost_fx*Inputs!$D$8)</f>
        <v>98716.4002496496</v>
      </c>
      <c r="N814" s="0" t="n">
        <f aca="false">K814+L814+I814-fixed</f>
        <v>-44076.621324532</v>
      </c>
      <c r="O814" s="0" t="n">
        <f aca="false">K814+L814+M814-fixed</f>
        <v>-98683.0368533277</v>
      </c>
      <c r="P814" s="0" t="n">
        <f aca="false">12*Inputs!$B$6*(1-MIN(1,Inputs!$F$6*$D814))*(ic*Inputs!$C$6+flat_fee-cost_acc-cost_wd*Inputs!$E$6*$E814-cost_fx*Inputs!$D$6)+12*Inputs!$B$7*(1-MIN(1,Inputs!$F$7*$D814))*(ic*Inputs!$C$7+flat_fee-cost_acc-cost_wd*Inputs!$E$7*$E814-cost_fx*Inputs!$D$7)+12*Inputs!$B$8*(1-MIN(1,Inputs!$F$8*$D814))*(ic*Inputs!$C$8+flat_fee-cost_acc-cost_wd*Inputs!$E$8*$E814-cost_fx*Inputs!$D$8)-fixed</f>
        <v>7634.30064079992</v>
      </c>
    </row>
    <row r="815" customFormat="false" ht="15" hidden="false" customHeight="false" outlineLevel="0" collapsed="false">
      <c r="A815" s="0" t="n">
        <v>750</v>
      </c>
      <c r="B815" s="0" t="n">
        <v>0.067356</v>
      </c>
      <c r="C815" s="0" t="n">
        <v>0.720428</v>
      </c>
      <c r="D815" s="0" t="n">
        <v>1.168383</v>
      </c>
      <c r="E815" s="0" t="n">
        <v>1.401098</v>
      </c>
      <c r="F815" s="0" t="n">
        <v>0.078024</v>
      </c>
      <c r="G815" s="0" t="n">
        <f aca="false">12*Inputs!$B$6*(MIN(1,$H$50*$C815)*(ic*Inputs!$C$6+pS+fee_fx*Inputs!$D$6-cost_acc-cost_wd*Inputs!$E$6*$E815-cost_fx*Inputs!$D$6-$F815)+(1-MIN(1,$H$50*$C815))*(1-MIN(1,Inputs!$G$6*$D815)*churn_nonbuyers)*(ic*Inputs!$C$6+fee_wd*Inputs!$E$6*(1-$B815)+fee_fx*Inputs!$D$6-cost_acc-cost_wd*Inputs!$E$6*(1-$B815)-cost_fx*Inputs!$D$6))</f>
        <v>215273.069202953</v>
      </c>
      <c r="H815" s="0" t="n">
        <f aca="false">12*Inputs!$B$7*(MIN(1,$H$51*$C815)*(ic*Inputs!$C$7+pE+fee_fx*Inputs!$D$7-cost_acc-cost_wd*Inputs!$E$7*$E815-cost_fx*Inputs!$D$7-$F815)+(1-MIN(1,$H$51*$C815))*(1-MIN(1,Inputs!$G$7*$D815)*churn_nonbuyers)*(ic*Inputs!$C$7+fee_wd*Inputs!$E$7*(1-$B815)+fee_fx*Inputs!$D$7-cost_acc-cost_wd*Inputs!$E$7*(1-$B815)-cost_fx*Inputs!$D$7))</f>
        <v>391033.183991152</v>
      </c>
      <c r="I815" s="0" t="n">
        <f aca="false">12*Inputs!$B$8*(MIN(1,$H$52*$C815)*(ic*Inputs!$C$8+pT-cost_acc-cost_wd*Inputs!$E$8-cost_fx*Inputs!$D$8-cost_ins)+(1-MIN(1,$H$52*$C815))*(1-MIN(1,Inputs!$G$8*$D815)*churn_nonbuyers)*(ic*Inputs!$C$8+fee_wd*Inputs!$E$8*(1-$B815)+fee_fx*Inputs!$D$8-cost_acc-cost_wd*Inputs!$E$8*(1-$B815)-cost_fx*Inputs!$D$8))</f>
        <v>133021.805309539</v>
      </c>
      <c r="J815" s="0" t="n">
        <f aca="false">G815+H815+I815-fixed</f>
        <v>39328.0585036444</v>
      </c>
      <c r="K815" s="0" t="n">
        <f aca="false">12*Inputs!$B$6*(1-MIN(1,Inputs!$G$6*$D815)*churn_nonbuyers)*(ic*Inputs!$C$6+fee_wd*Inputs!$E$6*(1-$B815)+fee_fx*Inputs!$D$6-cost_acc-cost_wd*Inputs!$E$6*(1-$B815)-cost_fx*Inputs!$D$6)</f>
        <v>180690.058118506</v>
      </c>
      <c r="L815" s="0" t="n">
        <f aca="false">12*Inputs!$B$7*(1-MIN(1,Inputs!$G$7*$D815)*churn_nonbuyers)*(ic*Inputs!$C$7+fee_wd*Inputs!$E$7*(1-$B815)+fee_fx*Inputs!$D$7-cost_acc-cost_wd*Inputs!$E$7*(1-$B815)-cost_fx*Inputs!$D$7)</f>
        <v>379707.948887103</v>
      </c>
      <c r="M815" s="0" t="n">
        <f aca="false">12*Inputs!$B$8*(1-MIN(1,Inputs!$G$8*$D815)*churn_nonbuyers)*(ic*Inputs!$C$8+fee_wd*Inputs!$E$8*(1-$B815)+fee_fx*Inputs!$D$8-cost_acc-cost_wd*Inputs!$E$8*(1-$B815)-cost_fx*Inputs!$D$8)</f>
        <v>58859.0036996929</v>
      </c>
      <c r="N815" s="0" t="n">
        <f aca="false">K815+L815+I815-fixed</f>
        <v>-6580.1876848517</v>
      </c>
      <c r="O815" s="0" t="n">
        <f aca="false">K815+L815+M815-fixed</f>
        <v>-80742.989294698</v>
      </c>
      <c r="P815" s="0" t="n">
        <f aca="false">12*Inputs!$B$6*(1-MIN(1,Inputs!$F$6*$D815))*(ic*Inputs!$C$6+flat_fee-cost_acc-cost_wd*Inputs!$E$6*$E815-cost_fx*Inputs!$D$6)+12*Inputs!$B$7*(1-MIN(1,Inputs!$F$7*$D815))*(ic*Inputs!$C$7+flat_fee-cost_acc-cost_wd*Inputs!$E$7*$E815-cost_fx*Inputs!$D$7)+12*Inputs!$B$8*(1-MIN(1,Inputs!$F$8*$D815))*(ic*Inputs!$C$8+flat_fee-cost_acc-cost_wd*Inputs!$E$8*$E815-cost_fx*Inputs!$D$8)-fixed</f>
        <v>-181549.08413584</v>
      </c>
    </row>
    <row r="816" customFormat="false" ht="15" hidden="false" customHeight="false" outlineLevel="0" collapsed="false">
      <c r="A816" s="0" t="n">
        <v>751</v>
      </c>
      <c r="B816" s="0" t="n">
        <v>0.24969</v>
      </c>
      <c r="C816" s="0" t="n">
        <v>0.991678</v>
      </c>
      <c r="D816" s="0" t="n">
        <v>1.756992</v>
      </c>
      <c r="E816" s="0" t="n">
        <v>1.05833</v>
      </c>
      <c r="F816" s="0" t="n">
        <v>0.396495</v>
      </c>
      <c r="G816" s="0" t="n">
        <f aca="false">12*Inputs!$B$6*(MIN(1,$H$50*$C816)*(ic*Inputs!$C$6+pS+fee_fx*Inputs!$D$6-cost_acc-cost_wd*Inputs!$E$6*$E816-cost_fx*Inputs!$D$6-$F816)+(1-MIN(1,$H$50*$C816))*(1-MIN(1,Inputs!$G$6*$D816)*churn_nonbuyers)*(ic*Inputs!$C$6+fee_wd*Inputs!$E$6*(1-$B816)+fee_fx*Inputs!$D$6-cost_acc-cost_wd*Inputs!$E$6*(1-$B816)-cost_fx*Inputs!$D$6))</f>
        <v>201599.982830972</v>
      </c>
      <c r="H816" s="0" t="n">
        <f aca="false">12*Inputs!$B$7*(MIN(1,$H$51*$C816)*(ic*Inputs!$C$7+pE+fee_fx*Inputs!$D$7-cost_acc-cost_wd*Inputs!$E$7*$E816-cost_fx*Inputs!$D$7-$F816)+(1-MIN(1,$H$51*$C816))*(1-MIN(1,Inputs!$G$7*$D816)*churn_nonbuyers)*(ic*Inputs!$C$7+fee_wd*Inputs!$E$7*(1-$B816)+fee_fx*Inputs!$D$7-cost_acc-cost_wd*Inputs!$E$7*(1-$B816)-cost_fx*Inputs!$D$7))</f>
        <v>397065.930544626</v>
      </c>
      <c r="I816" s="0" t="n">
        <f aca="false">12*Inputs!$B$8*(MIN(1,$H$52*$C816)*(ic*Inputs!$C$8+pT-cost_acc-cost_wd*Inputs!$E$8-cost_fx*Inputs!$D$8-cost_ins)+(1-MIN(1,$H$52*$C816))*(1-MIN(1,Inputs!$G$8*$D816)*churn_nonbuyers)*(ic*Inputs!$C$8+fee_wd*Inputs!$E$8*(1-$B816)+fee_fx*Inputs!$D$8-cost_acc-cost_wd*Inputs!$E$8*(1-$B816)-cost_fx*Inputs!$D$8))</f>
        <v>142944.433632</v>
      </c>
      <c r="J816" s="0" t="n">
        <f aca="false">G816+H816+I816-fixed</f>
        <v>41610.3470075975</v>
      </c>
      <c r="K816" s="0" t="n">
        <f aca="false">12*Inputs!$B$6*(1-MIN(1,Inputs!$G$6*$D816)*churn_nonbuyers)*(ic*Inputs!$C$6+fee_wd*Inputs!$E$6*(1-$B816)+fee_fx*Inputs!$D$6-cost_acc-cost_wd*Inputs!$E$6*(1-$B816)-cost_fx*Inputs!$D$6)</f>
        <v>151092.824633856</v>
      </c>
      <c r="L816" s="0" t="n">
        <f aca="false">12*Inputs!$B$7*(1-MIN(1,Inputs!$G$7*$D816)*churn_nonbuyers)*(ic*Inputs!$C$7+fee_wd*Inputs!$E$7*(1-$B816)+fee_fx*Inputs!$D$7-cost_acc-cost_wd*Inputs!$E$7*(1-$B816)-cost_fx*Inputs!$D$7)</f>
        <v>347887.263164314</v>
      </c>
      <c r="M816" s="0" t="n">
        <f aca="false">12*Inputs!$B$8*(1-MIN(1,Inputs!$G$8*$D816)*churn_nonbuyers)*(ic*Inputs!$C$8+fee_wd*Inputs!$E$8*(1-$B816)+fee_fx*Inputs!$D$8-cost_acc-cost_wd*Inputs!$E$8*(1-$B816)-cost_fx*Inputs!$D$8)</f>
        <v>0</v>
      </c>
      <c r="N816" s="0" t="n">
        <f aca="false">K816+L816+I816-fixed</f>
        <v>-58075.4785698303</v>
      </c>
      <c r="O816" s="0" t="n">
        <f aca="false">K816+L816+M816-fixed</f>
        <v>-201019.91220183</v>
      </c>
      <c r="P816" s="0" t="n">
        <f aca="false">12*Inputs!$B$6*(1-MIN(1,Inputs!$F$6*$D816))*(ic*Inputs!$C$6+flat_fee-cost_acc-cost_wd*Inputs!$E$6*$E816-cost_fx*Inputs!$D$6)+12*Inputs!$B$7*(1-MIN(1,Inputs!$F$7*$D816))*(ic*Inputs!$C$7+flat_fee-cost_acc-cost_wd*Inputs!$E$7*$E816-cost_fx*Inputs!$D$7)+12*Inputs!$B$8*(1-MIN(1,Inputs!$F$8*$D816))*(ic*Inputs!$C$8+flat_fee-cost_acc-cost_wd*Inputs!$E$8*$E816-cost_fx*Inputs!$D$8)-fixed</f>
        <v>-371018.2621696</v>
      </c>
    </row>
    <row r="817" customFormat="false" ht="15" hidden="false" customHeight="false" outlineLevel="0" collapsed="false">
      <c r="A817" s="0" t="n">
        <v>752</v>
      </c>
      <c r="B817" s="0" t="n">
        <v>0.192276</v>
      </c>
      <c r="C817" s="0" t="n">
        <v>0.897115</v>
      </c>
      <c r="D817" s="0" t="n">
        <v>0.61673</v>
      </c>
      <c r="E817" s="0" t="n">
        <v>1.063431</v>
      </c>
      <c r="F817" s="0" t="n">
        <v>0.256487</v>
      </c>
      <c r="G817" s="0" t="n">
        <f aca="false">12*Inputs!$B$6*(MIN(1,$H$50*$C817)*(ic*Inputs!$C$6+pS+fee_fx*Inputs!$D$6-cost_acc-cost_wd*Inputs!$E$6*$E817-cost_fx*Inputs!$D$6-$F817)+(1-MIN(1,$H$50*$C817))*(1-MIN(1,Inputs!$G$6*$D817)*churn_nonbuyers)*(ic*Inputs!$C$6+fee_wd*Inputs!$E$6*(1-$B817)+fee_fx*Inputs!$D$6-cost_acc-cost_wd*Inputs!$E$6*(1-$B817)-cost_fx*Inputs!$D$6))</f>
        <v>215775.999203591</v>
      </c>
      <c r="H817" s="0" t="n">
        <f aca="false">12*Inputs!$B$7*(MIN(1,$H$51*$C817)*(ic*Inputs!$C$7+pE+fee_fx*Inputs!$D$7-cost_acc-cost_wd*Inputs!$E$7*$E817-cost_fx*Inputs!$D$7-$F817)+(1-MIN(1,$H$51*$C817))*(1-MIN(1,Inputs!$G$7*$D817)*churn_nonbuyers)*(ic*Inputs!$C$7+fee_wd*Inputs!$E$7*(1-$B817)+fee_fx*Inputs!$D$7-cost_acc-cost_wd*Inputs!$E$7*(1-$B817)-cost_fx*Inputs!$D$7))</f>
        <v>412341.329818403</v>
      </c>
      <c r="I817" s="0" t="n">
        <f aca="false">12*Inputs!$B$8*(MIN(1,$H$52*$C817)*(ic*Inputs!$C$8+pT-cost_acc-cost_wd*Inputs!$E$8-cost_fx*Inputs!$D$8-cost_ins)+(1-MIN(1,$H$52*$C817))*(1-MIN(1,Inputs!$G$8*$D817)*churn_nonbuyers)*(ic*Inputs!$C$8+fee_wd*Inputs!$E$8*(1-$B817)+fee_fx*Inputs!$D$8-cost_acc-cost_wd*Inputs!$E$8*(1-$B817)-cost_fx*Inputs!$D$8))</f>
        <v>196368.268938463</v>
      </c>
      <c r="J817" s="0" t="n">
        <f aca="false">G817+H817+I817-fixed</f>
        <v>124485.597960457</v>
      </c>
      <c r="K817" s="0" t="n">
        <f aca="false">12*Inputs!$B$6*(1-MIN(1,Inputs!$G$6*$D817)*churn_nonbuyers)*(ic*Inputs!$C$6+fee_wd*Inputs!$E$6*(1-$B817)+fee_fx*Inputs!$D$6-cost_acc-cost_wd*Inputs!$E$6*(1-$B817)-cost_fx*Inputs!$D$6)</f>
        <v>168549.410717856</v>
      </c>
      <c r="L817" s="0" t="n">
        <f aca="false">12*Inputs!$B$7*(1-MIN(1,Inputs!$G$7*$D817)*churn_nonbuyers)*(ic*Inputs!$C$7+fee_wd*Inputs!$E$7*(1-$B817)+fee_fx*Inputs!$D$7-cost_acc-cost_wd*Inputs!$E$7*(1-$B817)-cost_fx*Inputs!$D$7)</f>
        <v>368564.565790714</v>
      </c>
      <c r="M817" s="0" t="n">
        <f aca="false">12*Inputs!$B$8*(1-MIN(1,Inputs!$G$8*$D817)*churn_nonbuyers)*(ic*Inputs!$C$8+fee_wd*Inputs!$E$8*(1-$B817)+fee_fx*Inputs!$D$8-cost_acc-cost_wd*Inputs!$E$8*(1-$B817)-cost_fx*Inputs!$D$8)</f>
        <v>180244.649483328</v>
      </c>
      <c r="N817" s="0" t="n">
        <f aca="false">K817+L817+I817-fixed</f>
        <v>33482.2454470326</v>
      </c>
      <c r="O817" s="0" t="n">
        <f aca="false">K817+L817+M817-fixed</f>
        <v>17358.6259918977</v>
      </c>
      <c r="P817" s="0" t="n">
        <f aca="false">12*Inputs!$B$6*(1-MIN(1,Inputs!$F$6*$D817))*(ic*Inputs!$C$6+flat_fee-cost_acc-cost_wd*Inputs!$E$6*$E817-cost_fx*Inputs!$D$6)+12*Inputs!$B$7*(1-MIN(1,Inputs!$F$7*$D817))*(ic*Inputs!$C$7+flat_fee-cost_acc-cost_wd*Inputs!$E$7*$E817-cost_fx*Inputs!$D$7)+12*Inputs!$B$8*(1-MIN(1,Inputs!$F$8*$D817))*(ic*Inputs!$C$8+flat_fee-cost_acc-cost_wd*Inputs!$E$8*$E817-cost_fx*Inputs!$D$8)-fixed</f>
        <v>253371.8047112</v>
      </c>
    </row>
    <row r="818" customFormat="false" ht="15" hidden="false" customHeight="false" outlineLevel="0" collapsed="false">
      <c r="A818" s="0" t="n">
        <v>753</v>
      </c>
      <c r="B818" s="0" t="n">
        <v>0.332368</v>
      </c>
      <c r="C818" s="0" t="n">
        <v>1.075855</v>
      </c>
      <c r="D818" s="0" t="n">
        <v>1.036498</v>
      </c>
      <c r="E818" s="0" t="n">
        <v>1.434133</v>
      </c>
      <c r="F818" s="0" t="n">
        <v>0.110059</v>
      </c>
      <c r="G818" s="0" t="n">
        <f aca="false">12*Inputs!$B$6*(MIN(1,$H$50*$C818)*(ic*Inputs!$C$6+pS+fee_fx*Inputs!$D$6-cost_acc-cost_wd*Inputs!$E$6*$E818-cost_fx*Inputs!$D$6-$F818)+(1-MIN(1,$H$50*$C818))*(1-MIN(1,Inputs!$G$6*$D818)*churn_nonbuyers)*(ic*Inputs!$C$6+fee_wd*Inputs!$E$6*(1-$B818)+fee_fx*Inputs!$D$6-cost_acc-cost_wd*Inputs!$E$6*(1-$B818)-cost_fx*Inputs!$D$6))</f>
        <v>198808.672420253</v>
      </c>
      <c r="H818" s="0" t="n">
        <f aca="false">12*Inputs!$B$7*(MIN(1,$H$51*$C818)*(ic*Inputs!$C$7+pE+fee_fx*Inputs!$D$7-cost_acc-cost_wd*Inputs!$E$7*$E818-cost_fx*Inputs!$D$7-$F818)+(1-MIN(1,$H$51*$C818))*(1-MIN(1,Inputs!$G$7*$D818)*churn_nonbuyers)*(ic*Inputs!$C$7+fee_wd*Inputs!$E$7*(1-$B818)+fee_fx*Inputs!$D$7-cost_acc-cost_wd*Inputs!$E$7*(1-$B818)-cost_fx*Inputs!$D$7))</f>
        <v>370364.80310545</v>
      </c>
      <c r="I818" s="0" t="n">
        <f aca="false">12*Inputs!$B$8*(MIN(1,$H$52*$C818)*(ic*Inputs!$C$8+pT-cost_acc-cost_wd*Inputs!$E$8-cost_fx*Inputs!$D$8-cost_ins)+(1-MIN(1,$H$52*$C818))*(1-MIN(1,Inputs!$G$8*$D818)*churn_nonbuyers)*(ic*Inputs!$C$8+fee_wd*Inputs!$E$8*(1-$B818)+fee_fx*Inputs!$D$8-cost_acc-cost_wd*Inputs!$E$8*(1-$B818)-cost_fx*Inputs!$D$8))</f>
        <v>176114.651270891</v>
      </c>
      <c r="J818" s="0" t="n">
        <f aca="false">G818+H818+I818-fixed</f>
        <v>45288.1267965947</v>
      </c>
      <c r="K818" s="0" t="n">
        <f aca="false">12*Inputs!$B$6*(1-MIN(1,Inputs!$G$6*$D818)*churn_nonbuyers)*(ic*Inputs!$C$6+fee_wd*Inputs!$E$6*(1-$B818)+fee_fx*Inputs!$D$6-cost_acc-cost_wd*Inputs!$E$6*(1-$B818)-cost_fx*Inputs!$D$6)</f>
        <v>145771.499284301</v>
      </c>
      <c r="L818" s="0" t="n">
        <f aca="false">12*Inputs!$B$7*(1-MIN(1,Inputs!$G$7*$D818)*churn_nonbuyers)*(ic*Inputs!$C$7+fee_wd*Inputs!$E$7*(1-$B818)+fee_fx*Inputs!$D$7-cost_acc-cost_wd*Inputs!$E$7*(1-$B818)-cost_fx*Inputs!$D$7)</f>
        <v>344289.76286658</v>
      </c>
      <c r="M818" s="0" t="n">
        <f aca="false">12*Inputs!$B$8*(1-MIN(1,Inputs!$G$8*$D818)*churn_nonbuyers)*(ic*Inputs!$C$8+fee_wd*Inputs!$E$8*(1-$B818)+fee_fx*Inputs!$D$8-cost_acc-cost_wd*Inputs!$E$8*(1-$B818)-cost_fx*Inputs!$D$8)</f>
        <v>85202.4315400704</v>
      </c>
      <c r="N818" s="0" t="n">
        <f aca="false">K818+L818+I818-fixed</f>
        <v>-33824.0865782282</v>
      </c>
      <c r="O818" s="0" t="n">
        <f aca="false">K818+L818+M818-fixed</f>
        <v>-124736.306309048</v>
      </c>
      <c r="P818" s="0" t="n">
        <f aca="false">12*Inputs!$B$6*(1-MIN(1,Inputs!$F$6*$D818))*(ic*Inputs!$C$6+flat_fee-cost_acc-cost_wd*Inputs!$E$6*$E818-cost_fx*Inputs!$D$6)+12*Inputs!$B$7*(1-MIN(1,Inputs!$F$7*$D818))*(ic*Inputs!$C$7+flat_fee-cost_acc-cost_wd*Inputs!$E$7*$E818-cost_fx*Inputs!$D$7)+12*Inputs!$B$8*(1-MIN(1,Inputs!$F$8*$D818))*(ic*Inputs!$C$8+flat_fee-cost_acc-cost_wd*Inputs!$E$8*$E818-cost_fx*Inputs!$D$8)-fixed</f>
        <v>-133852.90344784</v>
      </c>
    </row>
    <row r="819" customFormat="false" ht="15" hidden="false" customHeight="false" outlineLevel="0" collapsed="false">
      <c r="A819" s="0" t="n">
        <v>754</v>
      </c>
      <c r="B819" s="0" t="n">
        <v>0.299986</v>
      </c>
      <c r="C819" s="0" t="n">
        <v>0.990648</v>
      </c>
      <c r="D819" s="0" t="n">
        <v>0.881584</v>
      </c>
      <c r="E819" s="0" t="n">
        <v>1.410669</v>
      </c>
      <c r="F819" s="0" t="n">
        <v>0.127433</v>
      </c>
      <c r="G819" s="0" t="n">
        <f aca="false">12*Inputs!$B$6*(MIN(1,$H$50*$C819)*(ic*Inputs!$C$6+pS+fee_fx*Inputs!$D$6-cost_acc-cost_wd*Inputs!$E$6*$E819-cost_fx*Inputs!$D$6-$F819)+(1-MIN(1,$H$50*$C819))*(1-MIN(1,Inputs!$G$6*$D819)*churn_nonbuyers)*(ic*Inputs!$C$6+fee_wd*Inputs!$E$6*(1-$B819)+fee_fx*Inputs!$D$6-cost_acc-cost_wd*Inputs!$E$6*(1-$B819)-cost_fx*Inputs!$D$6))</f>
        <v>199947.810777608</v>
      </c>
      <c r="H819" s="0" t="n">
        <f aca="false">12*Inputs!$B$7*(MIN(1,$H$51*$C819)*(ic*Inputs!$C$7+pE+fee_fx*Inputs!$D$7-cost_acc-cost_wd*Inputs!$E$7*$E819-cost_fx*Inputs!$D$7-$F819)+(1-MIN(1,$H$51*$C819))*(1-MIN(1,Inputs!$G$7*$D819)*churn_nonbuyers)*(ic*Inputs!$C$7+fee_wd*Inputs!$E$7*(1-$B819)+fee_fx*Inputs!$D$7-cost_acc-cost_wd*Inputs!$E$7*(1-$B819)-cost_fx*Inputs!$D$7))</f>
        <v>373723.882873445</v>
      </c>
      <c r="I819" s="0" t="n">
        <f aca="false">12*Inputs!$B$8*(MIN(1,$H$52*$C819)*(ic*Inputs!$C$8+pT-cost_acc-cost_wd*Inputs!$E$8-cost_fx*Inputs!$D$8-cost_ins)+(1-MIN(1,$H$52*$C819))*(1-MIN(1,Inputs!$G$8*$D819)*churn_nonbuyers)*(ic*Inputs!$C$8+fee_wd*Inputs!$E$8*(1-$B819)+fee_fx*Inputs!$D$8-cost_acc-cost_wd*Inputs!$E$8*(1-$B819)-cost_fx*Inputs!$D$8))</f>
        <v>179416.706900198</v>
      </c>
      <c r="J819" s="0" t="n">
        <f aca="false">G819+H819+I819-fixed</f>
        <v>53088.4005512511</v>
      </c>
      <c r="K819" s="0" t="n">
        <f aca="false">12*Inputs!$B$6*(1-MIN(1,Inputs!$G$6*$D819)*churn_nonbuyers)*(ic*Inputs!$C$6+fee_wd*Inputs!$E$6*(1-$B819)+fee_fx*Inputs!$D$6-cost_acc-cost_wd*Inputs!$E$6*(1-$B819)-cost_fx*Inputs!$D$6)</f>
        <v>151419.781856333</v>
      </c>
      <c r="L819" s="0" t="n">
        <f aca="false">12*Inputs!$B$7*(1-MIN(1,Inputs!$G$7*$D819)*churn_nonbuyers)*(ic*Inputs!$C$7+fee_wd*Inputs!$E$7*(1-$B819)+fee_fx*Inputs!$D$7-cost_acc-cost_wd*Inputs!$E$7*(1-$B819)-cost_fx*Inputs!$D$7)</f>
        <v>350480.8554818</v>
      </c>
      <c r="M819" s="0" t="n">
        <f aca="false">12*Inputs!$B$8*(1-MIN(1,Inputs!$G$8*$D819)*churn_nonbuyers)*(ic*Inputs!$C$8+fee_wd*Inputs!$E$8*(1-$B819)+fee_fx*Inputs!$D$8-cost_acc-cost_wd*Inputs!$E$8*(1-$B819)-cost_fx*Inputs!$D$8)</f>
        <v>119462.311702886</v>
      </c>
      <c r="N819" s="0" t="n">
        <f aca="false">K819+L819+I819-fixed</f>
        <v>-18682.6557616697</v>
      </c>
      <c r="O819" s="0" t="n">
        <f aca="false">K819+L819+M819-fixed</f>
        <v>-78637.050958981</v>
      </c>
      <c r="P819" s="0" t="n">
        <f aca="false">12*Inputs!$B$6*(1-MIN(1,Inputs!$F$6*$D819))*(ic*Inputs!$C$6+flat_fee-cost_acc-cost_wd*Inputs!$E$6*$E819-cost_fx*Inputs!$D$6)+12*Inputs!$B$7*(1-MIN(1,Inputs!$F$7*$D819))*(ic*Inputs!$C$7+flat_fee-cost_acc-cost_wd*Inputs!$E$7*$E819-cost_fx*Inputs!$D$7)+12*Inputs!$B$8*(1-MIN(1,Inputs!$F$8*$D819))*(ic*Inputs!$C$8+flat_fee-cost_acc-cost_wd*Inputs!$E$8*$E819-cost_fx*Inputs!$D$8)-fixed</f>
        <v>-51830.05722496</v>
      </c>
    </row>
    <row r="820" customFormat="false" ht="15" hidden="false" customHeight="false" outlineLevel="0" collapsed="false">
      <c r="A820" s="0" t="n">
        <v>755</v>
      </c>
      <c r="B820" s="0" t="n">
        <v>0.114718</v>
      </c>
      <c r="C820" s="0" t="n">
        <v>0.634766</v>
      </c>
      <c r="D820" s="0" t="n">
        <v>1.669349</v>
      </c>
      <c r="E820" s="0" t="n">
        <v>1.121696</v>
      </c>
      <c r="F820" s="0" t="n">
        <v>0.425329</v>
      </c>
      <c r="G820" s="0" t="n">
        <f aca="false">12*Inputs!$B$6*(MIN(1,$H$50*$C820)*(ic*Inputs!$C$6+pS+fee_fx*Inputs!$D$6-cost_acc-cost_wd*Inputs!$E$6*$E820-cost_fx*Inputs!$D$6-$F820)+(1-MIN(1,$H$50*$C820))*(1-MIN(1,Inputs!$G$6*$D820)*churn_nonbuyers)*(ic*Inputs!$C$6+fee_wd*Inputs!$E$6*(1-$B820)+fee_fx*Inputs!$D$6-cost_acc-cost_wd*Inputs!$E$6*(1-$B820)-cost_fx*Inputs!$D$6))</f>
        <v>199671.783333078</v>
      </c>
      <c r="H820" s="0" t="n">
        <f aca="false">12*Inputs!$B$7*(MIN(1,$H$51*$C820)*(ic*Inputs!$C$7+pE+fee_fx*Inputs!$D$7-cost_acc-cost_wd*Inputs!$E$7*$E820-cost_fx*Inputs!$D$7-$F820)+(1-MIN(1,$H$51*$C820))*(1-MIN(1,Inputs!$G$7*$D820)*churn_nonbuyers)*(ic*Inputs!$C$7+fee_wd*Inputs!$E$7*(1-$B820)+fee_fx*Inputs!$D$7-cost_acc-cost_wd*Inputs!$E$7*(1-$B820)-cost_fx*Inputs!$D$7))</f>
        <v>388173.545797274</v>
      </c>
      <c r="I820" s="0" t="n">
        <f aca="false">12*Inputs!$B$8*(MIN(1,$H$52*$C820)*(ic*Inputs!$C$8+pT-cost_acc-cost_wd*Inputs!$E$8-cost_fx*Inputs!$D$8-cost_ins)+(1-MIN(1,$H$52*$C820))*(1-MIN(1,Inputs!$G$8*$D820)*churn_nonbuyers)*(ic*Inputs!$C$8+fee_wd*Inputs!$E$8*(1-$B820)+fee_fx*Inputs!$D$8-cost_acc-cost_wd*Inputs!$E$8*(1-$B820)-cost_fx*Inputs!$D$8))</f>
        <v>91497.710304</v>
      </c>
      <c r="J820" s="0" t="n">
        <f aca="false">G820+H820+I820-fixed</f>
        <v>-20656.9605656473</v>
      </c>
      <c r="K820" s="0" t="n">
        <f aca="false">12*Inputs!$B$6*(1-MIN(1,Inputs!$G$6*$D820)*churn_nonbuyers)*(ic*Inputs!$C$6+fee_wd*Inputs!$E$6*(1-$B820)+fee_fx*Inputs!$D$6-cost_acc-cost_wd*Inputs!$E$6*(1-$B820)-cost_fx*Inputs!$D$6)</f>
        <v>169632.40160579</v>
      </c>
      <c r="L820" s="0" t="n">
        <f aca="false">12*Inputs!$B$7*(1-MIN(1,Inputs!$G$7*$D820)*churn_nonbuyers)*(ic*Inputs!$C$7+fee_wd*Inputs!$E$7*(1-$B820)+fee_fx*Inputs!$D$7-cost_acc-cost_wd*Inputs!$E$7*(1-$B820)-cost_fx*Inputs!$D$7)</f>
        <v>367315.461411474</v>
      </c>
      <c r="M820" s="0" t="n">
        <f aca="false">12*Inputs!$B$8*(1-MIN(1,Inputs!$G$8*$D820)*churn_nonbuyers)*(ic*Inputs!$C$8+fee_wd*Inputs!$E$8*(1-$B820)+fee_fx*Inputs!$D$8-cost_acc-cost_wd*Inputs!$E$8*(1-$B820)-cost_fx*Inputs!$D$8)</f>
        <v>0</v>
      </c>
      <c r="N820" s="0" t="n">
        <f aca="false">K820+L820+I820-fixed</f>
        <v>-71554.4266787353</v>
      </c>
      <c r="O820" s="0" t="n">
        <f aca="false">K820+L820+M820-fixed</f>
        <v>-163052.136982735</v>
      </c>
      <c r="P820" s="0" t="n">
        <f aca="false">12*Inputs!$B$6*(1-MIN(1,Inputs!$F$6*$D820))*(ic*Inputs!$C$6+flat_fee-cost_acc-cost_wd*Inputs!$E$6*$E820-cost_fx*Inputs!$D$6)+12*Inputs!$B$7*(1-MIN(1,Inputs!$F$7*$D820))*(ic*Inputs!$C$7+flat_fee-cost_acc-cost_wd*Inputs!$E$7*$E820-cost_fx*Inputs!$D$7)+12*Inputs!$B$8*(1-MIN(1,Inputs!$F$8*$D820))*(ic*Inputs!$C$8+flat_fee-cost_acc-cost_wd*Inputs!$E$8*$E820-cost_fx*Inputs!$D$8)-fixed</f>
        <v>-340015.61185504</v>
      </c>
    </row>
    <row r="821" customFormat="false" ht="15" hidden="false" customHeight="false" outlineLevel="0" collapsed="false">
      <c r="A821" s="0" t="n">
        <v>756</v>
      </c>
      <c r="B821" s="0" t="n">
        <v>0.218207</v>
      </c>
      <c r="C821" s="0" t="n">
        <v>0.871277</v>
      </c>
      <c r="D821" s="0" t="n">
        <v>0.95672</v>
      </c>
      <c r="E821" s="0" t="n">
        <v>1.170471</v>
      </c>
      <c r="F821" s="0" t="n">
        <v>0.207421</v>
      </c>
      <c r="G821" s="0" t="n">
        <f aca="false">12*Inputs!$B$6*(MIN(1,$H$50*$C821)*(ic*Inputs!$C$6+pS+fee_fx*Inputs!$D$6-cost_acc-cost_wd*Inputs!$E$6*$E821-cost_fx*Inputs!$D$6-$F821)+(1-MIN(1,$H$50*$C821))*(1-MIN(1,Inputs!$G$6*$D821)*churn_nonbuyers)*(ic*Inputs!$C$6+fee_wd*Inputs!$E$6*(1-$B821)+fee_fx*Inputs!$D$6-cost_acc-cost_wd*Inputs!$E$6*(1-$B821)-cost_fx*Inputs!$D$6))</f>
        <v>207194.061415207</v>
      </c>
      <c r="H821" s="0" t="n">
        <f aca="false">12*Inputs!$B$7*(MIN(1,$H$51*$C821)*(ic*Inputs!$C$7+pE+fee_fx*Inputs!$D$7-cost_acc-cost_wd*Inputs!$E$7*$E821-cost_fx*Inputs!$D$7-$F821)+(1-MIN(1,$H$51*$C821))*(1-MIN(1,Inputs!$G$7*$D821)*churn_nonbuyers)*(ic*Inputs!$C$7+fee_wd*Inputs!$E$7*(1-$B821)+fee_fx*Inputs!$D$7-cost_acc-cost_wd*Inputs!$E$7*(1-$B821)-cost_fx*Inputs!$D$7))</f>
        <v>397941.029963669</v>
      </c>
      <c r="I821" s="0" t="n">
        <f aca="false">12*Inputs!$B$8*(MIN(1,$H$52*$C821)*(ic*Inputs!$C$8+pT-cost_acc-cost_wd*Inputs!$E$8-cost_fx*Inputs!$D$8-cost_ins)+(1-MIN(1,$H$52*$C821))*(1-MIN(1,Inputs!$G$8*$D821)*churn_nonbuyers)*(ic*Inputs!$C$8+fee_wd*Inputs!$E$8*(1-$B821)+fee_fx*Inputs!$D$8-cost_acc-cost_wd*Inputs!$E$8*(1-$B821)-cost_fx*Inputs!$D$8))</f>
        <v>166296.578270755</v>
      </c>
      <c r="J821" s="0" t="n">
        <f aca="false">G821+H821+I821-fixed</f>
        <v>71431.6696496303</v>
      </c>
      <c r="K821" s="0" t="n">
        <f aca="false">12*Inputs!$B$6*(1-MIN(1,Inputs!$G$6*$D821)*churn_nonbuyers)*(ic*Inputs!$C$6+fee_wd*Inputs!$E$6*(1-$B821)+fee_fx*Inputs!$D$6-cost_acc-cost_wd*Inputs!$E$6*(1-$B821)-cost_fx*Inputs!$D$6)</f>
        <v>162037.548007488</v>
      </c>
      <c r="L821" s="0" t="n">
        <f aca="false">12*Inputs!$B$7*(1-MIN(1,Inputs!$G$7*$D821)*churn_nonbuyers)*(ic*Inputs!$C$7+fee_wd*Inputs!$E$7*(1-$B821)+fee_fx*Inputs!$D$7-cost_acc-cost_wd*Inputs!$E$7*(1-$B821)-cost_fx*Inputs!$D$7)</f>
        <v>361107.563044493</v>
      </c>
      <c r="M821" s="0" t="n">
        <f aca="false">12*Inputs!$B$8*(1-MIN(1,Inputs!$G$8*$D821)*churn_nonbuyers)*(ic*Inputs!$C$8+fee_wd*Inputs!$E$8*(1-$B821)+fee_fx*Inputs!$D$8-cost_acc-cost_wd*Inputs!$E$8*(1-$B821)-cost_fx*Inputs!$D$8)</f>
        <v>104349.115234944</v>
      </c>
      <c r="N821" s="0" t="n">
        <f aca="false">K821+L821+I821-fixed</f>
        <v>-10558.3106772646</v>
      </c>
      <c r="O821" s="0" t="n">
        <f aca="false">K821+L821+M821-fixed</f>
        <v>-72505.7737130751</v>
      </c>
      <c r="P821" s="0" t="n">
        <f aca="false">12*Inputs!$B$6*(1-MIN(1,Inputs!$F$6*$D821))*(ic*Inputs!$C$6+flat_fee-cost_acc-cost_wd*Inputs!$E$6*$E821-cost_fx*Inputs!$D$6)+12*Inputs!$B$7*(1-MIN(1,Inputs!$F$7*$D821))*(ic*Inputs!$C$7+flat_fee-cost_acc-cost_wd*Inputs!$E$7*$E821-cost_fx*Inputs!$D$7)+12*Inputs!$B$8*(1-MIN(1,Inputs!$F$8*$D821))*(ic*Inputs!$C$8+flat_fee-cost_acc-cost_wd*Inputs!$E$8*$E821-cost_fx*Inputs!$D$8)-fixed</f>
        <v>19464.6154688001</v>
      </c>
    </row>
    <row r="822" customFormat="false" ht="15" hidden="false" customHeight="false" outlineLevel="0" collapsed="false">
      <c r="A822" s="0" t="n">
        <v>757</v>
      </c>
      <c r="B822" s="0" t="n">
        <v>0.246865</v>
      </c>
      <c r="C822" s="0" t="n">
        <v>0.973035</v>
      </c>
      <c r="D822" s="0" t="n">
        <v>1.778251</v>
      </c>
      <c r="E822" s="0" t="n">
        <v>1.100106</v>
      </c>
      <c r="F822" s="0" t="n">
        <v>0.28223</v>
      </c>
      <c r="G822" s="0" t="n">
        <f aca="false">12*Inputs!$B$6*(MIN(1,$H$50*$C822)*(ic*Inputs!$C$6+pS+fee_fx*Inputs!$D$6-cost_acc-cost_wd*Inputs!$E$6*$E822-cost_fx*Inputs!$D$6-$F822)+(1-MIN(1,$H$50*$C822))*(1-MIN(1,Inputs!$G$6*$D822)*churn_nonbuyers)*(ic*Inputs!$C$6+fee_wd*Inputs!$E$6*(1-$B822)+fee_fx*Inputs!$D$6-cost_acc-cost_wd*Inputs!$E$6*(1-$B822)-cost_fx*Inputs!$D$6))</f>
        <v>202455.000577174</v>
      </c>
      <c r="H822" s="0" t="n">
        <f aca="false">12*Inputs!$B$7*(MIN(1,$H$51*$C822)*(ic*Inputs!$C$7+pE+fee_fx*Inputs!$D$7-cost_acc-cost_wd*Inputs!$E$7*$E822-cost_fx*Inputs!$D$7-$F822)+(1-MIN(1,$H$51*$C822))*(1-MIN(1,Inputs!$G$7*$D822)*churn_nonbuyers)*(ic*Inputs!$C$7+fee_wd*Inputs!$E$7*(1-$B822)+fee_fx*Inputs!$D$7-cost_acc-cost_wd*Inputs!$E$7*(1-$B822)-cost_fx*Inputs!$D$7))</f>
        <v>397954.92031912</v>
      </c>
      <c r="I822" s="0" t="n">
        <f aca="false">12*Inputs!$B$8*(MIN(1,$H$52*$C822)*(ic*Inputs!$C$8+pT-cost_acc-cost_wd*Inputs!$E$8-cost_fx*Inputs!$D$8-cost_ins)+(1-MIN(1,$H$52*$C822))*(1-MIN(1,Inputs!$G$8*$D822)*churn_nonbuyers)*(ic*Inputs!$C$8+fee_wd*Inputs!$E$8*(1-$B822)+fee_fx*Inputs!$D$8-cost_acc-cost_wd*Inputs!$E$8*(1-$B822)-cost_fx*Inputs!$D$8))</f>
        <v>140257.15704</v>
      </c>
      <c r="J822" s="0" t="n">
        <f aca="false">G822+H822+I822-fixed</f>
        <v>40667.0779362937</v>
      </c>
      <c r="K822" s="0" t="n">
        <f aca="false">12*Inputs!$B$6*(1-MIN(1,Inputs!$G$6*$D822)*churn_nonbuyers)*(ic*Inputs!$C$6+fee_wd*Inputs!$E$6*(1-$B822)+fee_fx*Inputs!$D$6-cost_acc-cost_wd*Inputs!$E$6*(1-$B822)-cost_fx*Inputs!$D$6)</f>
        <v>151287.383038428</v>
      </c>
      <c r="L822" s="0" t="n">
        <f aca="false">12*Inputs!$B$7*(1-MIN(1,Inputs!$G$7*$D822)*churn_nonbuyers)*(ic*Inputs!$C$7+fee_wd*Inputs!$E$7*(1-$B822)+fee_fx*Inputs!$D$7-cost_acc-cost_wd*Inputs!$E$7*(1-$B822)-cost_fx*Inputs!$D$7)</f>
        <v>348038.143775057</v>
      </c>
      <c r="M822" s="0" t="n">
        <f aca="false">12*Inputs!$B$8*(1-MIN(1,Inputs!$G$8*$D822)*churn_nonbuyers)*(ic*Inputs!$C$8+fee_wd*Inputs!$E$8*(1-$B822)+fee_fx*Inputs!$D$8-cost_acc-cost_wd*Inputs!$E$8*(1-$B822)-cost_fx*Inputs!$D$8)</f>
        <v>0</v>
      </c>
      <c r="N822" s="0" t="n">
        <f aca="false">K822+L822+I822-fixed</f>
        <v>-60417.3161465152</v>
      </c>
      <c r="O822" s="0" t="n">
        <f aca="false">K822+L822+M822-fixed</f>
        <v>-200674.473186515</v>
      </c>
      <c r="P822" s="0" t="n">
        <f aca="false">12*Inputs!$B$6*(1-MIN(1,Inputs!$F$6*$D822))*(ic*Inputs!$C$6+flat_fee-cost_acc-cost_wd*Inputs!$E$6*$E822-cost_fx*Inputs!$D$6)+12*Inputs!$B$7*(1-MIN(1,Inputs!$F$7*$D822))*(ic*Inputs!$C$7+flat_fee-cost_acc-cost_wd*Inputs!$E$7*$E822-cost_fx*Inputs!$D$7)+12*Inputs!$B$8*(1-MIN(1,Inputs!$F$8*$D822))*(ic*Inputs!$C$8+flat_fee-cost_acc-cost_wd*Inputs!$E$8*$E822-cost_fx*Inputs!$D$8)-fixed</f>
        <v>-392953.49922256</v>
      </c>
    </row>
    <row r="823" customFormat="false" ht="15" hidden="false" customHeight="false" outlineLevel="0" collapsed="false">
      <c r="A823" s="0" t="n">
        <v>758</v>
      </c>
      <c r="B823" s="0" t="n">
        <v>0.355383</v>
      </c>
      <c r="C823" s="0" t="n">
        <v>1.116519</v>
      </c>
      <c r="D823" s="0" t="n">
        <v>1.537513</v>
      </c>
      <c r="E823" s="0" t="n">
        <v>1.190635</v>
      </c>
      <c r="F823" s="0" t="n">
        <v>0.223212</v>
      </c>
      <c r="G823" s="0" t="n">
        <f aca="false">12*Inputs!$B$6*(MIN(1,$H$50*$C823)*(ic*Inputs!$C$6+pS+fee_fx*Inputs!$D$6-cost_acc-cost_wd*Inputs!$E$6*$E823-cost_fx*Inputs!$D$6-$F823)+(1-MIN(1,$H$50*$C823))*(1-MIN(1,Inputs!$G$6*$D823)*churn_nonbuyers)*(ic*Inputs!$C$6+fee_wd*Inputs!$E$6*(1-$B823)+fee_fx*Inputs!$D$6-cost_acc-cost_wd*Inputs!$E$6*(1-$B823)-cost_fx*Inputs!$D$6))</f>
        <v>197872.997978766</v>
      </c>
      <c r="H823" s="0" t="n">
        <f aca="false">12*Inputs!$B$7*(MIN(1,$H$51*$C823)*(ic*Inputs!$C$7+pE+fee_fx*Inputs!$D$7-cost_acc-cost_wd*Inputs!$E$7*$E823-cost_fx*Inputs!$D$7-$F823)+(1-MIN(1,$H$51*$C823))*(1-MIN(1,Inputs!$G$7*$D823)*churn_nonbuyers)*(ic*Inputs!$C$7+fee_wd*Inputs!$E$7*(1-$B823)+fee_fx*Inputs!$D$7-cost_acc-cost_wd*Inputs!$E$7*(1-$B823)-cost_fx*Inputs!$D$7))</f>
        <v>390687.709280206</v>
      </c>
      <c r="I823" s="0" t="n">
        <f aca="false">12*Inputs!$B$8*(MIN(1,$H$52*$C823)*(ic*Inputs!$C$8+pT-cost_acc-cost_wd*Inputs!$E$8-cost_fx*Inputs!$D$8-cost_ins)+(1-MIN(1,$H$52*$C823))*(1-MIN(1,Inputs!$G$8*$D823)*churn_nonbuyers)*(ic*Inputs!$C$8+fee_wd*Inputs!$E$8*(1-$B823)+fee_fx*Inputs!$D$8-cost_acc-cost_wd*Inputs!$E$8*(1-$B823)-cost_fx*Inputs!$D$8))</f>
        <v>160939.514736</v>
      </c>
      <c r="J823" s="0" t="n">
        <f aca="false">G823+H823+I823-fixed</f>
        <v>49500.2219949716</v>
      </c>
      <c r="K823" s="0" t="n">
        <f aca="false">12*Inputs!$B$6*(1-MIN(1,Inputs!$G$6*$D823)*churn_nonbuyers)*(ic*Inputs!$C$6+fee_wd*Inputs!$E$6*(1-$B823)+fee_fx*Inputs!$D$6-cost_acc-cost_wd*Inputs!$E$6*(1-$B823)-cost_fx*Inputs!$D$6)</f>
        <v>138860.840033849</v>
      </c>
      <c r="L823" s="0" t="n">
        <f aca="false">12*Inputs!$B$7*(1-MIN(1,Inputs!$G$7*$D823)*churn_nonbuyers)*(ic*Inputs!$C$7+fee_wd*Inputs!$E$7*(1-$B823)+fee_fx*Inputs!$D$7-cost_acc-cost_wd*Inputs!$E$7*(1-$B823)-cost_fx*Inputs!$D$7)</f>
        <v>335787.564596309</v>
      </c>
      <c r="M823" s="0" t="n">
        <f aca="false">12*Inputs!$B$8*(1-MIN(1,Inputs!$G$8*$D823)*churn_nonbuyers)*(ic*Inputs!$C$8+fee_wd*Inputs!$E$8*(1-$B823)+fee_fx*Inputs!$D$8-cost_acc-cost_wd*Inputs!$E$8*(1-$B823)-cost_fx*Inputs!$D$8)</f>
        <v>0</v>
      </c>
      <c r="N823" s="0" t="n">
        <f aca="false">K823+L823+I823-fixed</f>
        <v>-64412.080633842</v>
      </c>
      <c r="O823" s="0" t="n">
        <f aca="false">K823+L823+M823-fixed</f>
        <v>-225351.595369842</v>
      </c>
      <c r="P823" s="0" t="n">
        <f aca="false">12*Inputs!$B$6*(1-MIN(1,Inputs!$F$6*$D823))*(ic*Inputs!$C$6+flat_fee-cost_acc-cost_wd*Inputs!$E$6*$E823-cost_fx*Inputs!$D$6)+12*Inputs!$B$7*(1-MIN(1,Inputs!$F$7*$D823))*(ic*Inputs!$C$7+flat_fee-cost_acc-cost_wd*Inputs!$E$7*$E823-cost_fx*Inputs!$D$7)+12*Inputs!$B$8*(1-MIN(1,Inputs!$F$8*$D823))*(ic*Inputs!$C$8+flat_fee-cost_acc-cost_wd*Inputs!$E$8*$E823-cost_fx*Inputs!$D$8)-fixed</f>
        <v>-290408.4412828</v>
      </c>
    </row>
    <row r="824" customFormat="false" ht="15" hidden="false" customHeight="false" outlineLevel="0" collapsed="false">
      <c r="A824" s="0" t="n">
        <v>759</v>
      </c>
      <c r="B824" s="0" t="n">
        <v>0.208651</v>
      </c>
      <c r="C824" s="0" t="n">
        <v>0.955729</v>
      </c>
      <c r="D824" s="0" t="n">
        <v>1.683593</v>
      </c>
      <c r="E824" s="0" t="n">
        <v>1.125245</v>
      </c>
      <c r="F824" s="0" t="n">
        <v>0.289247</v>
      </c>
      <c r="G824" s="0" t="n">
        <f aca="false">12*Inputs!$B$6*(MIN(1,$H$50*$C824)*(ic*Inputs!$C$6+pS+fee_fx*Inputs!$D$6-cost_acc-cost_wd*Inputs!$E$6*$E824-cost_fx*Inputs!$D$6-$F824)+(1-MIN(1,$H$50*$C824))*(1-MIN(1,Inputs!$G$6*$D824)*churn_nonbuyers)*(ic*Inputs!$C$6+fee_wd*Inputs!$E$6*(1-$B824)+fee_fx*Inputs!$D$6-cost_acc-cost_wd*Inputs!$E$6*(1-$B824)-cost_fx*Inputs!$D$6))</f>
        <v>206216.967514542</v>
      </c>
      <c r="H824" s="0" t="n">
        <f aca="false">12*Inputs!$B$7*(MIN(1,$H$51*$C824)*(ic*Inputs!$C$7+pE+fee_fx*Inputs!$D$7-cost_acc-cost_wd*Inputs!$E$7*$E824-cost_fx*Inputs!$D$7-$F824)+(1-MIN(1,$H$51*$C824))*(1-MIN(1,Inputs!$G$7*$D824)*churn_nonbuyers)*(ic*Inputs!$C$7+fee_wd*Inputs!$E$7*(1-$B824)+fee_fx*Inputs!$D$7-cost_acc-cost_wd*Inputs!$E$7*(1-$B824)-cost_fx*Inputs!$D$7))</f>
        <v>397785.393594826</v>
      </c>
      <c r="I824" s="0" t="n">
        <f aca="false">12*Inputs!$B$8*(MIN(1,$H$52*$C824)*(ic*Inputs!$C$8+pT-cost_acc-cost_wd*Inputs!$E$8-cost_fx*Inputs!$D$8-cost_ins)+(1-MIN(1,$H$52*$C824))*(1-MIN(1,Inputs!$G$8*$D824)*churn_nonbuyers)*(ic*Inputs!$C$8+fee_wd*Inputs!$E$8*(1-$B824)+fee_fx*Inputs!$D$8-cost_acc-cost_wd*Inputs!$E$8*(1-$B824)-cost_fx*Inputs!$D$8))</f>
        <v>137762.600976</v>
      </c>
      <c r="J824" s="0" t="n">
        <f aca="false">G824+H824+I824-fixed</f>
        <v>41764.9620853682</v>
      </c>
      <c r="K824" s="0" t="n">
        <f aca="false">12*Inputs!$B$6*(1-MIN(1,Inputs!$G$6*$D824)*churn_nonbuyers)*(ic*Inputs!$C$6+fee_wd*Inputs!$E$6*(1-$B824)+fee_fx*Inputs!$D$6-cost_acc-cost_wd*Inputs!$E$6*(1-$B824)-cost_fx*Inputs!$D$6)</f>
        <v>157112.87877391</v>
      </c>
      <c r="L824" s="0" t="n">
        <f aca="false">12*Inputs!$B$7*(1-MIN(1,Inputs!$G$7*$D824)*churn_nonbuyers)*(ic*Inputs!$C$7+fee_wd*Inputs!$E$7*(1-$B824)+fee_fx*Inputs!$D$7-cost_acc-cost_wd*Inputs!$E$7*(1-$B824)-cost_fx*Inputs!$D$7)</f>
        <v>354307.059200346</v>
      </c>
      <c r="M824" s="0" t="n">
        <f aca="false">12*Inputs!$B$8*(1-MIN(1,Inputs!$G$8*$D824)*churn_nonbuyers)*(ic*Inputs!$C$8+fee_wd*Inputs!$E$8*(1-$B824)+fee_fx*Inputs!$D$8-cost_acc-cost_wd*Inputs!$E$8*(1-$B824)-cost_fx*Inputs!$D$8)</f>
        <v>0</v>
      </c>
      <c r="N824" s="0" t="n">
        <f aca="false">K824+L824+I824-fixed</f>
        <v>-50817.4610497445</v>
      </c>
      <c r="O824" s="0" t="n">
        <f aca="false">K824+L824+M824-fixed</f>
        <v>-188580.062025745</v>
      </c>
      <c r="P824" s="0" t="n">
        <f aca="false">12*Inputs!$B$6*(1-MIN(1,Inputs!$F$6*$D824))*(ic*Inputs!$C$6+flat_fee-cost_acc-cost_wd*Inputs!$E$6*$E824-cost_fx*Inputs!$D$6)+12*Inputs!$B$7*(1-MIN(1,Inputs!$F$7*$D824))*(ic*Inputs!$C$7+flat_fee-cost_acc-cost_wd*Inputs!$E$7*$E824-cost_fx*Inputs!$D$7)+12*Inputs!$B$8*(1-MIN(1,Inputs!$F$8*$D824))*(ic*Inputs!$C$8+flat_fee-cost_acc-cost_wd*Inputs!$E$8*$E824-cost_fx*Inputs!$D$8)-fixed</f>
        <v>-348583.0880356</v>
      </c>
    </row>
    <row r="825" customFormat="false" ht="15" hidden="false" customHeight="false" outlineLevel="0" collapsed="false">
      <c r="A825" s="0" t="n">
        <v>760</v>
      </c>
      <c r="B825" s="0" t="n">
        <v>0.048501</v>
      </c>
      <c r="C825" s="0" t="n">
        <v>1.10658</v>
      </c>
      <c r="D825" s="0" t="n">
        <v>0.986133</v>
      </c>
      <c r="E825" s="0" t="n">
        <v>1.143093</v>
      </c>
      <c r="F825" s="0" t="n">
        <v>0.066585</v>
      </c>
      <c r="G825" s="0" t="n">
        <f aca="false">12*Inputs!$B$6*(MIN(1,$H$50*$C825)*(ic*Inputs!$C$6+pS+fee_fx*Inputs!$D$6-cost_acc-cost_wd*Inputs!$E$6*$E825-cost_fx*Inputs!$D$6-$F825)+(1-MIN(1,$H$50*$C825))*(1-MIN(1,Inputs!$G$6*$D825)*churn_nonbuyers)*(ic*Inputs!$C$6+fee_wd*Inputs!$E$6*(1-$B825)+fee_fx*Inputs!$D$6-cost_acc-cost_wd*Inputs!$E$6*(1-$B825)-cost_fx*Inputs!$D$6))</f>
        <v>244625.952686803</v>
      </c>
      <c r="H825" s="0" t="n">
        <f aca="false">12*Inputs!$B$7*(MIN(1,$H$51*$C825)*(ic*Inputs!$C$7+pE+fee_fx*Inputs!$D$7-cost_acc-cost_wd*Inputs!$E$7*$E825-cost_fx*Inputs!$D$7-$F825)+(1-MIN(1,$H$51*$C825))*(1-MIN(1,Inputs!$G$7*$D825)*churn_nonbuyers)*(ic*Inputs!$C$7+fee_wd*Inputs!$E$7*(1-$B825)+fee_fx*Inputs!$D$7-cost_acc-cost_wd*Inputs!$E$7*(1-$B825)-cost_fx*Inputs!$D$7))</f>
        <v>433390.335611729</v>
      </c>
      <c r="I825" s="0" t="n">
        <f aca="false">12*Inputs!$B$8*(MIN(1,$H$52*$C825)*(ic*Inputs!$C$8+pT-cost_acc-cost_wd*Inputs!$E$8-cost_fx*Inputs!$D$8-cost_ins)+(1-MIN(1,$H$52*$C825))*(1-MIN(1,Inputs!$G$8*$D825)*churn_nonbuyers)*(ic*Inputs!$C$8+fee_wd*Inputs!$E$8*(1-$B825)+fee_fx*Inputs!$D$8-cost_acc-cost_wd*Inputs!$E$8*(1-$B825)-cost_fx*Inputs!$D$8))</f>
        <v>182129.05916088</v>
      </c>
      <c r="J825" s="0" t="n">
        <f aca="false">G825+H825+I825-fixed</f>
        <v>160145.347459411</v>
      </c>
      <c r="K825" s="0" t="n">
        <f aca="false">12*Inputs!$B$6*(1-MIN(1,Inputs!$G$6*$D825)*churn_nonbuyers)*(ic*Inputs!$C$6+fee_wd*Inputs!$E$6*(1-$B825)+fee_fx*Inputs!$D$6-cost_acc-cost_wd*Inputs!$E$6*(1-$B825)-cost_fx*Inputs!$D$6)</f>
        <v>185020.000103758</v>
      </c>
      <c r="L825" s="0" t="n">
        <f aca="false">12*Inputs!$B$7*(1-MIN(1,Inputs!$G$7*$D825)*churn_nonbuyers)*(ic*Inputs!$C$7+fee_wd*Inputs!$E$7*(1-$B825)+fee_fx*Inputs!$D$7-cost_acc-cost_wd*Inputs!$E$7*(1-$B825)-cost_fx*Inputs!$D$7)</f>
        <v>384494.210078255</v>
      </c>
      <c r="M825" s="0" t="n">
        <f aca="false">12*Inputs!$B$8*(1-MIN(1,Inputs!$G$8*$D825)*churn_nonbuyers)*(ic*Inputs!$C$8+fee_wd*Inputs!$E$8*(1-$B825)+fee_fx*Inputs!$D$8-cost_acc-cost_wd*Inputs!$E$8*(1-$B825)-cost_fx*Inputs!$D$8)</f>
        <v>100367.319630869</v>
      </c>
      <c r="N825" s="0" t="n">
        <f aca="false">K825+L825+I825-fixed</f>
        <v>51643.2693428923</v>
      </c>
      <c r="O825" s="0" t="n">
        <f aca="false">K825+L825+M825-fixed</f>
        <v>-30118.4701871189</v>
      </c>
      <c r="P825" s="0" t="n">
        <f aca="false">12*Inputs!$B$6*(1-MIN(1,Inputs!$F$6*$D825))*(ic*Inputs!$C$6+flat_fee-cost_acc-cost_wd*Inputs!$E$6*$E825-cost_fx*Inputs!$D$6)+12*Inputs!$B$7*(1-MIN(1,Inputs!$F$7*$D825))*(ic*Inputs!$C$7+flat_fee-cost_acc-cost_wd*Inputs!$E$7*$E825-cost_fx*Inputs!$D$7)+12*Inputs!$B$8*(1-MIN(1,Inputs!$F$8*$D825))*(ic*Inputs!$C$8+flat_fee-cost_acc-cost_wd*Inputs!$E$8*$E825-cost_fx*Inputs!$D$8)-fixed</f>
        <v>15999.5886245602</v>
      </c>
    </row>
    <row r="826" customFormat="false" ht="15" hidden="false" customHeight="false" outlineLevel="0" collapsed="false">
      <c r="A826" s="0" t="n">
        <v>761</v>
      </c>
      <c r="B826" s="0" t="n">
        <v>0.29542</v>
      </c>
      <c r="C826" s="0" t="n">
        <v>1.069357</v>
      </c>
      <c r="D826" s="0" t="n">
        <v>1.573443</v>
      </c>
      <c r="E826" s="0" t="n">
        <v>1.117004</v>
      </c>
      <c r="F826" s="0" t="n">
        <v>0.161933</v>
      </c>
      <c r="G826" s="0" t="n">
        <f aca="false">12*Inputs!$B$6*(MIN(1,$H$50*$C826)*(ic*Inputs!$C$6+pS+fee_fx*Inputs!$D$6-cost_acc-cost_wd*Inputs!$E$6*$E826-cost_fx*Inputs!$D$6-$F826)+(1-MIN(1,$H$50*$C826))*(1-MIN(1,Inputs!$G$6*$D826)*churn_nonbuyers)*(ic*Inputs!$C$6+fee_wd*Inputs!$E$6*(1-$B826)+fee_fx*Inputs!$D$6-cost_acc-cost_wd*Inputs!$E$6*(1-$B826)-cost_fx*Inputs!$D$6))</f>
        <v>205731.896597295</v>
      </c>
      <c r="H826" s="0" t="n">
        <f aca="false">12*Inputs!$B$7*(MIN(1,$H$51*$C826)*(ic*Inputs!$C$7+pE+fee_fx*Inputs!$D$7-cost_acc-cost_wd*Inputs!$E$7*$E826-cost_fx*Inputs!$D$7-$F826)+(1-MIN(1,$H$51*$C826))*(1-MIN(1,Inputs!$G$7*$D826)*churn_nonbuyers)*(ic*Inputs!$C$7+fee_wd*Inputs!$E$7*(1-$B826)+fee_fx*Inputs!$D$7-cost_acc-cost_wd*Inputs!$E$7*(1-$B826)-cost_fx*Inputs!$D$7))</f>
        <v>405704.658915414</v>
      </c>
      <c r="I826" s="0" t="n">
        <f aca="false">12*Inputs!$B$8*(MIN(1,$H$52*$C826)*(ic*Inputs!$C$8+pT-cost_acc-cost_wd*Inputs!$E$8-cost_fx*Inputs!$D$8-cost_ins)+(1-MIN(1,$H$52*$C826))*(1-MIN(1,Inputs!$G$8*$D826)*churn_nonbuyers)*(ic*Inputs!$C$8+fee_wd*Inputs!$E$8*(1-$B826)+fee_fx*Inputs!$D$8-cost_acc-cost_wd*Inputs!$E$8*(1-$B826)-cost_fx*Inputs!$D$8))</f>
        <v>154141.395408</v>
      </c>
      <c r="J826" s="0" t="n">
        <f aca="false">G826+H826+I826-fixed</f>
        <v>65577.9509207095</v>
      </c>
      <c r="K826" s="0" t="n">
        <f aca="false">12*Inputs!$B$6*(1-MIN(1,Inputs!$G$6*$D826)*churn_nonbuyers)*(ic*Inputs!$C$6+fee_wd*Inputs!$E$6*(1-$B826)+fee_fx*Inputs!$D$6-cost_acc-cost_wd*Inputs!$E$6*(1-$B826)-cost_fx*Inputs!$D$6)</f>
        <v>146545.965583632</v>
      </c>
      <c r="L826" s="0" t="n">
        <f aca="false">12*Inputs!$B$7*(1-MIN(1,Inputs!$G$7*$D826)*churn_nonbuyers)*(ic*Inputs!$C$7+fee_wd*Inputs!$E$7*(1-$B826)+fee_fx*Inputs!$D$7-cost_acc-cost_wd*Inputs!$E$7*(1-$B826)-cost_fx*Inputs!$D$7)</f>
        <v>343635.204086179</v>
      </c>
      <c r="M826" s="0" t="n">
        <f aca="false">12*Inputs!$B$8*(1-MIN(1,Inputs!$G$8*$D826)*churn_nonbuyers)*(ic*Inputs!$C$8+fee_wd*Inputs!$E$8*(1-$B826)+fee_fx*Inputs!$D$8-cost_acc-cost_wd*Inputs!$E$8*(1-$B826)-cost_fx*Inputs!$D$8)</f>
        <v>0</v>
      </c>
      <c r="N826" s="0" t="n">
        <f aca="false">K826+L826+I826-fixed</f>
        <v>-55677.4349221889</v>
      </c>
      <c r="O826" s="0" t="n">
        <f aca="false">K826+L826+M826-fixed</f>
        <v>-209818.830330189</v>
      </c>
      <c r="P826" s="0" t="n">
        <f aca="false">12*Inputs!$B$6*(1-MIN(1,Inputs!$F$6*$D826))*(ic*Inputs!$C$6+flat_fee-cost_acc-cost_wd*Inputs!$E$6*$E826-cost_fx*Inputs!$D$6)+12*Inputs!$B$7*(1-MIN(1,Inputs!$F$7*$D826))*(ic*Inputs!$C$7+flat_fee-cost_acc-cost_wd*Inputs!$E$7*$E826-cost_fx*Inputs!$D$7)+12*Inputs!$B$8*(1-MIN(1,Inputs!$F$8*$D826))*(ic*Inputs!$C$8+flat_fee-cost_acc-cost_wd*Inputs!$E$8*$E826-cost_fx*Inputs!$D$8)-fixed</f>
        <v>-287351.46215872</v>
      </c>
    </row>
    <row r="827" customFormat="false" ht="15" hidden="false" customHeight="false" outlineLevel="0" collapsed="false">
      <c r="A827" s="0" t="n">
        <v>762</v>
      </c>
      <c r="B827" s="0" t="n">
        <v>0.294028</v>
      </c>
      <c r="C827" s="0" t="n">
        <v>1.075579</v>
      </c>
      <c r="D827" s="0" t="n">
        <v>1.414922</v>
      </c>
      <c r="E827" s="0" t="n">
        <v>1.257601</v>
      </c>
      <c r="F827" s="0" t="n">
        <v>0.064774</v>
      </c>
      <c r="G827" s="0" t="n">
        <f aca="false">12*Inputs!$B$6*(MIN(1,$H$50*$C827)*(ic*Inputs!$C$6+pS+fee_fx*Inputs!$D$6-cost_acc-cost_wd*Inputs!$E$6*$E827-cost_fx*Inputs!$D$6-$F827)+(1-MIN(1,$H$50*$C827))*(1-MIN(1,Inputs!$G$6*$D827)*churn_nonbuyers)*(ic*Inputs!$C$6+fee_wd*Inputs!$E$6*(1-$B827)+fee_fx*Inputs!$D$6-cost_acc-cost_wd*Inputs!$E$6*(1-$B827)-cost_fx*Inputs!$D$6))</f>
        <v>206322.288532422</v>
      </c>
      <c r="H827" s="0" t="n">
        <f aca="false">12*Inputs!$B$7*(MIN(1,$H$51*$C827)*(ic*Inputs!$C$7+pE+fee_fx*Inputs!$D$7-cost_acc-cost_wd*Inputs!$E$7*$E827-cost_fx*Inputs!$D$7-$F827)+(1-MIN(1,$H$51*$C827))*(1-MIN(1,Inputs!$G$7*$D827)*churn_nonbuyers)*(ic*Inputs!$C$7+fee_wd*Inputs!$E$7*(1-$B827)+fee_fx*Inputs!$D$7-cost_acc-cost_wd*Inputs!$E$7*(1-$B827)-cost_fx*Inputs!$D$7))</f>
        <v>395750.828925475</v>
      </c>
      <c r="I827" s="0" t="n">
        <f aca="false">12*Inputs!$B$8*(MIN(1,$H$52*$C827)*(ic*Inputs!$C$8+pT-cost_acc-cost_wd*Inputs!$E$8-cost_fx*Inputs!$D$8-cost_ins)+(1-MIN(1,$H$52*$C827))*(1-MIN(1,Inputs!$G$8*$D827)*churn_nonbuyers)*(ic*Inputs!$C$8+fee_wd*Inputs!$E$8*(1-$B827)+fee_fx*Inputs!$D$8-cost_acc-cost_wd*Inputs!$E$8*(1-$B827)-cost_fx*Inputs!$D$8))</f>
        <v>155775.53413801</v>
      </c>
      <c r="J827" s="0" t="n">
        <f aca="false">G827+H827+I827-fixed</f>
        <v>57848.6515959065</v>
      </c>
      <c r="K827" s="0" t="n">
        <f aca="false">12*Inputs!$B$6*(1-MIN(1,Inputs!$G$6*$D827)*churn_nonbuyers)*(ic*Inputs!$C$6+fee_wd*Inputs!$E$6*(1-$B827)+fee_fx*Inputs!$D$6-cost_acc-cost_wd*Inputs!$E$6*(1-$B827)-cost_fx*Inputs!$D$6)</f>
        <v>147992.946377875</v>
      </c>
      <c r="L827" s="0" t="n">
        <f aca="false">12*Inputs!$B$7*(1-MIN(1,Inputs!$G$7*$D827)*churn_nonbuyers)*(ic*Inputs!$C$7+fee_wd*Inputs!$E$7*(1-$B827)+fee_fx*Inputs!$D$7-cost_acc-cost_wd*Inputs!$E$7*(1-$B827)-cost_fx*Inputs!$D$7)</f>
        <v>345542.306770725</v>
      </c>
      <c r="M827" s="0" t="n">
        <f aca="false">12*Inputs!$B$8*(1-MIN(1,Inputs!$G$8*$D827)*churn_nonbuyers)*(ic*Inputs!$C$8+fee_wd*Inputs!$E$8*(1-$B827)+fee_fx*Inputs!$D$8-cost_acc-cost_wd*Inputs!$E$8*(1-$B827)-cost_fx*Inputs!$D$8)</f>
        <v>2983.77408341763</v>
      </c>
      <c r="N827" s="0" t="n">
        <f aca="false">K827+L827+I827-fixed</f>
        <v>-50689.2127133898</v>
      </c>
      <c r="O827" s="0" t="n">
        <f aca="false">K827+L827+M827-fixed</f>
        <v>-203480.972767982</v>
      </c>
      <c r="P827" s="0" t="n">
        <f aca="false">12*Inputs!$B$6*(1-MIN(1,Inputs!$F$6*$D827))*(ic*Inputs!$C$6+flat_fee-cost_acc-cost_wd*Inputs!$E$6*$E827-cost_fx*Inputs!$D$6)+12*Inputs!$B$7*(1-MIN(1,Inputs!$F$7*$D827))*(ic*Inputs!$C$7+flat_fee-cost_acc-cost_wd*Inputs!$E$7*$E827-cost_fx*Inputs!$D$7)+12*Inputs!$B$8*(1-MIN(1,Inputs!$F$8*$D827))*(ic*Inputs!$C$8+flat_fee-cost_acc-cost_wd*Inputs!$E$8*$E827-cost_fx*Inputs!$D$8)-fixed</f>
        <v>-249145.52830672</v>
      </c>
    </row>
    <row r="828" customFormat="false" ht="15" hidden="false" customHeight="false" outlineLevel="0" collapsed="false">
      <c r="A828" s="0" t="n">
        <v>763</v>
      </c>
      <c r="B828" s="0" t="n">
        <v>0.197505</v>
      </c>
      <c r="C828" s="0" t="n">
        <v>1.063539</v>
      </c>
      <c r="D828" s="0" t="n">
        <v>1.126052</v>
      </c>
      <c r="E828" s="0" t="n">
        <v>1.221993</v>
      </c>
      <c r="F828" s="0" t="n">
        <v>0.076203</v>
      </c>
      <c r="G828" s="0" t="n">
        <f aca="false">12*Inputs!$B$6*(MIN(1,$H$50*$C828)*(ic*Inputs!$C$6+pS+fee_fx*Inputs!$D$6-cost_acc-cost_wd*Inputs!$E$6*$E828-cost_fx*Inputs!$D$6-$F828)+(1-MIN(1,$H$50*$C828))*(1-MIN(1,Inputs!$G$6*$D828)*churn_nonbuyers)*(ic*Inputs!$C$6+fee_wd*Inputs!$E$6*(1-$B828)+fee_fx*Inputs!$D$6-cost_acc-cost_wd*Inputs!$E$6*(1-$B828)-cost_fx*Inputs!$D$6))</f>
        <v>220367.120432007</v>
      </c>
      <c r="H828" s="0" t="n">
        <f aca="false">12*Inputs!$B$7*(MIN(1,$H$51*$C828)*(ic*Inputs!$C$7+pE+fee_fx*Inputs!$D$7-cost_acc-cost_wd*Inputs!$E$7*$E828-cost_fx*Inputs!$D$7-$F828)+(1-MIN(1,$H$51*$C828))*(1-MIN(1,Inputs!$G$7*$D828)*churn_nonbuyers)*(ic*Inputs!$C$7+fee_wd*Inputs!$E$7*(1-$B828)+fee_fx*Inputs!$D$7-cost_acc-cost_wd*Inputs!$E$7*(1-$B828)-cost_fx*Inputs!$D$7))</f>
        <v>408364.744102618</v>
      </c>
      <c r="I828" s="0" t="n">
        <f aca="false">12*Inputs!$B$8*(MIN(1,$H$52*$C828)*(ic*Inputs!$C$8+pT-cost_acc-cost_wd*Inputs!$E$8-cost_fx*Inputs!$D$8-cost_ins)+(1-MIN(1,$H$52*$C828))*(1-MIN(1,Inputs!$G$8*$D828)*churn_nonbuyers)*(ic*Inputs!$C$8+fee_wd*Inputs!$E$8*(1-$B828)+fee_fx*Inputs!$D$8-cost_acc-cost_wd*Inputs!$E$8*(1-$B828)-cost_fx*Inputs!$D$8))</f>
        <v>170451.422763245</v>
      </c>
      <c r="J828" s="0" t="n">
        <f aca="false">G828+H828+I828-fixed</f>
        <v>99183.2872978697</v>
      </c>
      <c r="K828" s="0" t="n">
        <f aca="false">12*Inputs!$B$6*(1-MIN(1,Inputs!$G$6*$D828)*churn_nonbuyers)*(ic*Inputs!$C$6+fee_wd*Inputs!$E$6*(1-$B828)+fee_fx*Inputs!$D$6-cost_acc-cost_wd*Inputs!$E$6*(1-$B828)-cost_fx*Inputs!$D$6)</f>
        <v>163409.962321872</v>
      </c>
      <c r="L828" s="0" t="n">
        <f aca="false">12*Inputs!$B$7*(1-MIN(1,Inputs!$G$7*$D828)*churn_nonbuyers)*(ic*Inputs!$C$7+fee_wd*Inputs!$E$7*(1-$B828)+fee_fx*Inputs!$D$7-cost_acc-cost_wd*Inputs!$E$7*(1-$B828)-cost_fx*Inputs!$D$7)</f>
        <v>362099.326897123</v>
      </c>
      <c r="M828" s="0" t="n">
        <f aca="false">12*Inputs!$B$8*(1-MIN(1,Inputs!$G$8*$D828)*churn_nonbuyers)*(ic*Inputs!$C$8+fee_wd*Inputs!$E$8*(1-$B828)+fee_fx*Inputs!$D$8-cost_acc-cost_wd*Inputs!$E$8*(1-$B828)-cost_fx*Inputs!$D$8)</f>
        <v>67112.069288736</v>
      </c>
      <c r="N828" s="0" t="n">
        <f aca="false">K828+L828+I828-fixed</f>
        <v>-4039.2880177598</v>
      </c>
      <c r="O828" s="0" t="n">
        <f aca="false">K828+L828+M828-fixed</f>
        <v>-107378.641492269</v>
      </c>
      <c r="P828" s="0" t="n">
        <f aca="false">12*Inputs!$B$6*(1-MIN(1,Inputs!$F$6*$D828))*(ic*Inputs!$C$6+flat_fee-cost_acc-cost_wd*Inputs!$E$6*$E828-cost_fx*Inputs!$D$6)+12*Inputs!$B$7*(1-MIN(1,Inputs!$F$7*$D828))*(ic*Inputs!$C$7+flat_fee-cost_acc-cost_wd*Inputs!$E$7*$E828-cost_fx*Inputs!$D$7)+12*Inputs!$B$8*(1-MIN(1,Inputs!$F$8*$D828))*(ic*Inputs!$C$8+flat_fee-cost_acc-cost_wd*Inputs!$E$8*$E828-cost_fx*Inputs!$D$8)-fixed</f>
        <v>-89797.3894633601</v>
      </c>
    </row>
    <row r="829" customFormat="false" ht="15" hidden="false" customHeight="false" outlineLevel="0" collapsed="false">
      <c r="A829" s="0" t="n">
        <v>764</v>
      </c>
      <c r="B829" s="0" t="n">
        <v>0.16907</v>
      </c>
      <c r="C829" s="0" t="n">
        <v>1.02436</v>
      </c>
      <c r="D829" s="0" t="n">
        <v>1.254132</v>
      </c>
      <c r="E829" s="0" t="n">
        <v>1.110513</v>
      </c>
      <c r="F829" s="0" t="n">
        <v>0.29379</v>
      </c>
      <c r="G829" s="0" t="n">
        <f aca="false">12*Inputs!$B$6*(MIN(1,$H$50*$C829)*(ic*Inputs!$C$6+pS+fee_fx*Inputs!$D$6-cost_acc-cost_wd*Inputs!$E$6*$E829-cost_fx*Inputs!$D$6-$F829)+(1-MIN(1,$H$50*$C829))*(1-MIN(1,Inputs!$G$6*$D829)*churn_nonbuyers)*(ic*Inputs!$C$6+fee_wd*Inputs!$E$6*(1-$B829)+fee_fx*Inputs!$D$6-cost_acc-cost_wd*Inputs!$E$6*(1-$B829)-cost_fx*Inputs!$D$6))</f>
        <v>218269.987025736</v>
      </c>
      <c r="H829" s="0" t="n">
        <f aca="false">12*Inputs!$B$7*(MIN(1,$H$51*$C829)*(ic*Inputs!$C$7+pE+fee_fx*Inputs!$D$7-cost_acc-cost_wd*Inputs!$E$7*$E829-cost_fx*Inputs!$D$7-$F829)+(1-MIN(1,$H$51*$C829))*(1-MIN(1,Inputs!$G$7*$D829)*churn_nonbuyers)*(ic*Inputs!$C$7+fee_wd*Inputs!$E$7*(1-$B829)+fee_fx*Inputs!$D$7-cost_acc-cost_wd*Inputs!$E$7*(1-$B829)-cost_fx*Inputs!$D$7))</f>
        <v>408453.426368618</v>
      </c>
      <c r="I829" s="0" t="n">
        <f aca="false">12*Inputs!$B$8*(MIN(1,$H$52*$C829)*(ic*Inputs!$C$8+pT-cost_acc-cost_wd*Inputs!$E$8-cost_fx*Inputs!$D$8-cost_ins)+(1-MIN(1,$H$52*$C829))*(1-MIN(1,Inputs!$G$8*$D829)*churn_nonbuyers)*(ic*Inputs!$C$8+fee_wd*Inputs!$E$8*(1-$B829)+fee_fx*Inputs!$D$8-cost_acc-cost_wd*Inputs!$E$8*(1-$B829)-cost_fx*Inputs!$D$8))</f>
        <v>158652.114363933</v>
      </c>
      <c r="J829" s="0" t="n">
        <f aca="false">G829+H829+I829-fixed</f>
        <v>85375.5277582879</v>
      </c>
      <c r="K829" s="0" t="n">
        <f aca="false">12*Inputs!$B$6*(1-MIN(1,Inputs!$G$6*$D829)*churn_nonbuyers)*(ic*Inputs!$C$6+fee_wd*Inputs!$E$6*(1-$B829)+fee_fx*Inputs!$D$6-cost_acc-cost_wd*Inputs!$E$6*(1-$B829)-cost_fx*Inputs!$D$6)</f>
        <v>166138.929340128</v>
      </c>
      <c r="L829" s="0" t="n">
        <f aca="false">12*Inputs!$B$7*(1-MIN(1,Inputs!$G$7*$D829)*churn_nonbuyers)*(ic*Inputs!$C$7+fee_wd*Inputs!$E$7*(1-$B829)+fee_fx*Inputs!$D$7-cost_acc-cost_wd*Inputs!$E$7*(1-$B829)-cost_fx*Inputs!$D$7)</f>
        <v>364599.935268077</v>
      </c>
      <c r="M829" s="0" t="n">
        <f aca="false">12*Inputs!$B$8*(1-MIN(1,Inputs!$G$8*$D829)*churn_nonbuyers)*(ic*Inputs!$C$8+fee_wd*Inputs!$E$8*(1-$B829)+fee_fx*Inputs!$D$8-cost_acc-cost_wd*Inputs!$E$8*(1-$B829)-cost_fx*Inputs!$D$8)</f>
        <v>38864.973507264</v>
      </c>
      <c r="N829" s="0" t="n">
        <f aca="false">K829+L829+I829-fixed</f>
        <v>-10609.0210278619</v>
      </c>
      <c r="O829" s="0" t="n">
        <f aca="false">K829+L829+M829-fixed</f>
        <v>-130396.161884531</v>
      </c>
      <c r="P829" s="0" t="n">
        <f aca="false">12*Inputs!$B$6*(1-MIN(1,Inputs!$F$6*$D829))*(ic*Inputs!$C$6+flat_fee-cost_acc-cost_wd*Inputs!$E$6*$E829-cost_fx*Inputs!$D$6)+12*Inputs!$B$7*(1-MIN(1,Inputs!$F$7*$D829))*(ic*Inputs!$C$7+flat_fee-cost_acc-cost_wd*Inputs!$E$7*$E829-cost_fx*Inputs!$D$7)+12*Inputs!$B$8*(1-MIN(1,Inputs!$F$8*$D829))*(ic*Inputs!$C$8+flat_fee-cost_acc-cost_wd*Inputs!$E$8*$E829-cost_fx*Inputs!$D$8)-fixed</f>
        <v>-113841.39296416</v>
      </c>
    </row>
    <row r="830" customFormat="false" ht="15" hidden="false" customHeight="false" outlineLevel="0" collapsed="false">
      <c r="A830" s="0" t="n">
        <v>765</v>
      </c>
      <c r="B830" s="0" t="n">
        <v>0.427787</v>
      </c>
      <c r="C830" s="0" t="n">
        <v>0.993054</v>
      </c>
      <c r="D830" s="0" t="n">
        <v>1.484691</v>
      </c>
      <c r="E830" s="0" t="n">
        <v>1.101748</v>
      </c>
      <c r="F830" s="0" t="n">
        <v>0.295689</v>
      </c>
      <c r="G830" s="0" t="n">
        <f aca="false">12*Inputs!$B$6*(MIN(1,$H$50*$C830)*(ic*Inputs!$C$6+pS+fee_fx*Inputs!$D$6-cost_acc-cost_wd*Inputs!$E$6*$E830-cost_fx*Inputs!$D$6-$F830)+(1-MIN(1,$H$50*$C830))*(1-MIN(1,Inputs!$G$6*$D830)*churn_nonbuyers)*(ic*Inputs!$C$6+fee_wd*Inputs!$E$6*(1-$B830)+fee_fx*Inputs!$D$6-cost_acc-cost_wd*Inputs!$E$6*(1-$B830)-cost_fx*Inputs!$D$6))</f>
        <v>183203.21967652</v>
      </c>
      <c r="H830" s="0" t="n">
        <f aca="false">12*Inputs!$B$7*(MIN(1,$H$51*$C830)*(ic*Inputs!$C$7+pE+fee_fx*Inputs!$D$7-cost_acc-cost_wd*Inputs!$E$7*$E830-cost_fx*Inputs!$D$7-$F830)+(1-MIN(1,$H$51*$C830))*(1-MIN(1,Inputs!$G$7*$D830)*churn_nonbuyers)*(ic*Inputs!$C$7+fee_wd*Inputs!$E$7*(1-$B830)+fee_fx*Inputs!$D$7-cost_acc-cost_wd*Inputs!$E$7*(1-$B830)-cost_fx*Inputs!$D$7))</f>
        <v>384971.318055876</v>
      </c>
      <c r="I830" s="0" t="n">
        <f aca="false">12*Inputs!$B$8*(MIN(1,$H$52*$C830)*(ic*Inputs!$C$8+pT-cost_acc-cost_wd*Inputs!$E$8-cost_fx*Inputs!$D$8-cost_ins)+(1-MIN(1,$H$52*$C830))*(1-MIN(1,Inputs!$G$8*$D830)*churn_nonbuyers)*(ic*Inputs!$C$8+fee_wd*Inputs!$E$8*(1-$B830)+fee_fx*Inputs!$D$8-cost_acc-cost_wd*Inputs!$E$8*(1-$B830)-cost_fx*Inputs!$D$8))</f>
        <v>143142.775776</v>
      </c>
      <c r="J830" s="0" t="n">
        <f aca="false">G830+H830+I830-fixed</f>
        <v>11317.3135083951</v>
      </c>
      <c r="K830" s="0" t="n">
        <f aca="false">12*Inputs!$B$6*(1-MIN(1,Inputs!$G$6*$D830)*churn_nonbuyers)*(ic*Inputs!$C$6+fee_wd*Inputs!$E$6*(1-$B830)+fee_fx*Inputs!$D$6-cost_acc-cost_wd*Inputs!$E$6*(1-$B830)-cost_fx*Inputs!$D$6)</f>
        <v>129605.933583482</v>
      </c>
      <c r="L830" s="0" t="n">
        <f aca="false">12*Inputs!$B$7*(1-MIN(1,Inputs!$G$7*$D830)*churn_nonbuyers)*(ic*Inputs!$C$7+fee_wd*Inputs!$E$7*(1-$B830)+fee_fx*Inputs!$D$7-cost_acc-cost_wd*Inputs!$E$7*(1-$B830)-cost_fx*Inputs!$D$7)</f>
        <v>326383.61778209</v>
      </c>
      <c r="M830" s="0" t="n">
        <f aca="false">12*Inputs!$B$8*(1-MIN(1,Inputs!$G$8*$D830)*churn_nonbuyers)*(ic*Inputs!$C$8+fee_wd*Inputs!$E$8*(1-$B830)+fee_fx*Inputs!$D$8-cost_acc-cost_wd*Inputs!$E$8*(1-$B830)-cost_fx*Inputs!$D$8)</f>
        <v>0</v>
      </c>
      <c r="N830" s="0" t="n">
        <f aca="false">K830+L830+I830-fixed</f>
        <v>-100867.672858428</v>
      </c>
      <c r="O830" s="0" t="n">
        <f aca="false">K830+L830+M830-fixed</f>
        <v>-244010.448634428</v>
      </c>
      <c r="P830" s="0" t="n">
        <f aca="false">12*Inputs!$B$6*(1-MIN(1,Inputs!$F$6*$D830))*(ic*Inputs!$C$6+flat_fee-cost_acc-cost_wd*Inputs!$E$6*$E830-cost_fx*Inputs!$D$6)+12*Inputs!$B$7*(1-MIN(1,Inputs!$F$7*$D830))*(ic*Inputs!$C$7+flat_fee-cost_acc-cost_wd*Inputs!$E$7*$E830-cost_fx*Inputs!$D$7)+12*Inputs!$B$8*(1-MIN(1,Inputs!$F$8*$D830))*(ic*Inputs!$C$8+flat_fee-cost_acc-cost_wd*Inputs!$E$8*$E830-cost_fx*Inputs!$D$8)-fixed</f>
        <v>-234978.04067968</v>
      </c>
    </row>
    <row r="831" customFormat="false" ht="15" hidden="false" customHeight="false" outlineLevel="0" collapsed="false">
      <c r="A831" s="0" t="n">
        <v>766</v>
      </c>
      <c r="B831" s="0" t="n">
        <v>0.161511</v>
      </c>
      <c r="C831" s="0" t="n">
        <v>0.8665</v>
      </c>
      <c r="D831" s="0" t="n">
        <v>1.121157</v>
      </c>
      <c r="E831" s="0" t="n">
        <v>1.291203</v>
      </c>
      <c r="F831" s="0" t="n">
        <v>0.082785</v>
      </c>
      <c r="G831" s="0" t="n">
        <f aca="false">12*Inputs!$B$6*(MIN(1,$H$50*$C831)*(ic*Inputs!$C$6+pS+fee_fx*Inputs!$D$6-cost_acc-cost_wd*Inputs!$E$6*$E831-cost_fx*Inputs!$D$6-$F831)+(1-MIN(1,$H$50*$C831))*(1-MIN(1,Inputs!$G$6*$D831)*churn_nonbuyers)*(ic*Inputs!$C$6+fee_wd*Inputs!$E$6*(1-$B831)+fee_fx*Inputs!$D$6-cost_acc-cost_wd*Inputs!$E$6*(1-$B831)-cost_fx*Inputs!$D$6))</f>
        <v>212894.567621533</v>
      </c>
      <c r="H831" s="0" t="n">
        <f aca="false">12*Inputs!$B$7*(MIN(1,$H$51*$C831)*(ic*Inputs!$C$7+pE+fee_fx*Inputs!$D$7-cost_acc-cost_wd*Inputs!$E$7*$E831-cost_fx*Inputs!$D$7-$F831)+(1-MIN(1,$H$51*$C831))*(1-MIN(1,Inputs!$G$7*$D831)*churn_nonbuyers)*(ic*Inputs!$C$7+fee_wd*Inputs!$E$7*(1-$B831)+fee_fx*Inputs!$D$7-cost_acc-cost_wd*Inputs!$E$7*(1-$B831)-cost_fx*Inputs!$D$7))</f>
        <v>395864.877831613</v>
      </c>
      <c r="I831" s="0" t="n">
        <f aca="false">12*Inputs!$B$8*(MIN(1,$H$52*$C831)*(ic*Inputs!$C$8+pT-cost_acc-cost_wd*Inputs!$E$8-cost_fx*Inputs!$D$8-cost_ins)+(1-MIN(1,$H$52*$C831))*(1-MIN(1,Inputs!$G$8*$D831)*churn_nonbuyers)*(ic*Inputs!$C$8+fee_wd*Inputs!$E$8*(1-$B831)+fee_fx*Inputs!$D$8-cost_acc-cost_wd*Inputs!$E$8*(1-$B831)-cost_fx*Inputs!$D$8))</f>
        <v>151879.556477834</v>
      </c>
      <c r="J831" s="0" t="n">
        <f aca="false">G831+H831+I831-fixed</f>
        <v>60639.00193098</v>
      </c>
      <c r="K831" s="0" t="n">
        <f aca="false">12*Inputs!$B$6*(1-MIN(1,Inputs!$G$6*$D831)*churn_nonbuyers)*(ic*Inputs!$C$6+fee_wd*Inputs!$E$6*(1-$B831)+fee_fx*Inputs!$D$6-cost_acc-cost_wd*Inputs!$E$6*(1-$B831)-cost_fx*Inputs!$D$6)</f>
        <v>168344.923595234</v>
      </c>
      <c r="L831" s="0" t="n">
        <f aca="false">12*Inputs!$B$7*(1-MIN(1,Inputs!$G$7*$D831)*churn_nonbuyers)*(ic*Inputs!$C$7+fee_wd*Inputs!$E$7*(1-$B831)+fee_fx*Inputs!$D$7-cost_acc-cost_wd*Inputs!$E$7*(1-$B831)-cost_fx*Inputs!$D$7)</f>
        <v>367163.163021141</v>
      </c>
      <c r="M831" s="0" t="n">
        <f aca="false">12*Inputs!$B$8*(1-MIN(1,Inputs!$G$8*$D831)*churn_nonbuyers)*(ic*Inputs!$C$8+fee_wd*Inputs!$E$8*(1-$B831)+fee_fx*Inputs!$D$8-cost_acc-cost_wd*Inputs!$E$8*(1-$B831)-cost_fx*Inputs!$D$8)</f>
        <v>68569.7813644272</v>
      </c>
      <c r="N831" s="0" t="n">
        <f aca="false">K831+L831+I831-fixed</f>
        <v>-12612.356905791</v>
      </c>
      <c r="O831" s="0" t="n">
        <f aca="false">K831+L831+M831-fixed</f>
        <v>-95922.1320191977</v>
      </c>
      <c r="P831" s="0" t="n">
        <f aca="false">12*Inputs!$B$6*(1-MIN(1,Inputs!$F$6*$D831))*(ic*Inputs!$C$6+flat_fee-cost_acc-cost_wd*Inputs!$E$6*$E831-cost_fx*Inputs!$D$6)+12*Inputs!$B$7*(1-MIN(1,Inputs!$F$7*$D831))*(ic*Inputs!$C$7+flat_fee-cost_acc-cost_wd*Inputs!$E$7*$E831-cost_fx*Inputs!$D$7)+12*Inputs!$B$8*(1-MIN(1,Inputs!$F$8*$D831))*(ic*Inputs!$C$8+flat_fee-cost_acc-cost_wd*Inputs!$E$8*$E831-cost_fx*Inputs!$D$8)-fixed</f>
        <v>-115184.01304696</v>
      </c>
    </row>
    <row r="832" customFormat="false" ht="15" hidden="false" customHeight="false" outlineLevel="0" collapsed="false">
      <c r="A832" s="0" t="n">
        <v>767</v>
      </c>
      <c r="B832" s="0" t="n">
        <v>0.432132</v>
      </c>
      <c r="C832" s="0" t="n">
        <v>0.84705</v>
      </c>
      <c r="D832" s="0" t="n">
        <v>1.009704</v>
      </c>
      <c r="E832" s="0" t="n">
        <v>1.422282</v>
      </c>
      <c r="F832" s="0" t="n">
        <v>0.176881</v>
      </c>
      <c r="G832" s="0" t="n">
        <f aca="false">12*Inputs!$B$6*(MIN(1,$H$50*$C832)*(ic*Inputs!$C$6+pS+fee_fx*Inputs!$D$6-cost_acc-cost_wd*Inputs!$E$6*$E832-cost_fx*Inputs!$D$6-$F832)+(1-MIN(1,$H$50*$C832))*(1-MIN(1,Inputs!$G$6*$D832)*churn_nonbuyers)*(ic*Inputs!$C$6+fee_wd*Inputs!$E$6*(1-$B832)+fee_fx*Inputs!$D$6-cost_acc-cost_wd*Inputs!$E$6*(1-$B832)-cost_fx*Inputs!$D$6))</f>
        <v>173931.91102221</v>
      </c>
      <c r="H832" s="0" t="n">
        <f aca="false">12*Inputs!$B$7*(MIN(1,$H$51*$C832)*(ic*Inputs!$C$7+pE+fee_fx*Inputs!$D$7-cost_acc-cost_wd*Inputs!$E$7*$E832-cost_fx*Inputs!$D$7-$F832)+(1-MIN(1,$H$51*$C832))*(1-MIN(1,Inputs!$G$7*$D832)*churn_nonbuyers)*(ic*Inputs!$C$7+fee_wd*Inputs!$E$7*(1-$B832)+fee_fx*Inputs!$D$7-cost_acc-cost_wd*Inputs!$E$7*(1-$B832)-cost_fx*Inputs!$D$7))</f>
        <v>353693.575689951</v>
      </c>
      <c r="I832" s="0" t="n">
        <f aca="false">12*Inputs!$B$8*(MIN(1,$H$52*$C832)*(ic*Inputs!$C$8+pT-cost_acc-cost_wd*Inputs!$E$8-cost_fx*Inputs!$D$8-cost_ins)+(1-MIN(1,$H$52*$C832))*(1-MIN(1,Inputs!$G$8*$D832)*churn_nonbuyers)*(ic*Inputs!$C$8+fee_wd*Inputs!$E$8*(1-$B832)+fee_fx*Inputs!$D$8-cost_acc-cost_wd*Inputs!$E$8*(1-$B832)-cost_fx*Inputs!$D$8))</f>
        <v>158578.758889541</v>
      </c>
      <c r="J832" s="0" t="n">
        <f aca="false">G832+H832+I832-fixed</f>
        <v>-13795.7543982987</v>
      </c>
      <c r="K832" s="0" t="n">
        <f aca="false">12*Inputs!$B$6*(1-MIN(1,Inputs!$G$6*$D832)*churn_nonbuyers)*(ic*Inputs!$C$6+fee_wd*Inputs!$E$6*(1-$B832)+fee_fx*Inputs!$D$6-cost_acc-cost_wd*Inputs!$E$6*(1-$B832)-cost_fx*Inputs!$D$6)</f>
        <v>132336.718624282</v>
      </c>
      <c r="L832" s="0" t="n">
        <f aca="false">12*Inputs!$B$7*(1-MIN(1,Inputs!$G$7*$D832)*churn_nonbuyers)*(ic*Inputs!$C$7+fee_wd*Inputs!$E$7*(1-$B832)+fee_fx*Inputs!$D$7-cost_acc-cost_wd*Inputs!$E$7*(1-$B832)-cost_fx*Inputs!$D$7)</f>
        <v>330644.538182569</v>
      </c>
      <c r="M832" s="0" t="n">
        <f aca="false">12*Inputs!$B$8*(1-MIN(1,Inputs!$G$8*$D832)*churn_nonbuyers)*(ic*Inputs!$C$8+fee_wd*Inputs!$E$8*(1-$B832)+fee_fx*Inputs!$D$8-cost_acc-cost_wd*Inputs!$E$8*(1-$B832)-cost_fx*Inputs!$D$8)</f>
        <v>89621.0278199808</v>
      </c>
      <c r="N832" s="0" t="n">
        <f aca="false">K832+L832+I832-fixed</f>
        <v>-78439.984303609</v>
      </c>
      <c r="O832" s="0" t="n">
        <f aca="false">K832+L832+M832-fixed</f>
        <v>-147397.715373169</v>
      </c>
      <c r="P832" s="0" t="n">
        <f aca="false">12*Inputs!$B$6*(1-MIN(1,Inputs!$F$6*$D832))*(ic*Inputs!$C$6+flat_fee-cost_acc-cost_wd*Inputs!$E$6*$E832-cost_fx*Inputs!$D$6)+12*Inputs!$B$7*(1-MIN(1,Inputs!$F$7*$D832))*(ic*Inputs!$C$7+flat_fee-cost_acc-cost_wd*Inputs!$E$7*$E832-cost_fx*Inputs!$D$7)+12*Inputs!$B$8*(1-MIN(1,Inputs!$F$8*$D832))*(ic*Inputs!$C$8+flat_fee-cost_acc-cost_wd*Inputs!$E$8*$E832-cost_fx*Inputs!$D$8)-fixed</f>
        <v>-116442.70342528</v>
      </c>
    </row>
    <row r="833" customFormat="false" ht="15" hidden="false" customHeight="false" outlineLevel="0" collapsed="false">
      <c r="A833" s="0" t="n">
        <v>768</v>
      </c>
      <c r="B833" s="0" t="n">
        <v>0.167236</v>
      </c>
      <c r="C833" s="0" t="n">
        <v>1.01265</v>
      </c>
      <c r="D833" s="0" t="n">
        <v>1.404146</v>
      </c>
      <c r="E833" s="0" t="n">
        <v>1.127075</v>
      </c>
      <c r="F833" s="0" t="n">
        <v>0.250348</v>
      </c>
      <c r="G833" s="0" t="n">
        <f aca="false">12*Inputs!$B$6*(MIN(1,$H$50*$C833)*(ic*Inputs!$C$6+pS+fee_fx*Inputs!$D$6-cost_acc-cost_wd*Inputs!$E$6*$E833-cost_fx*Inputs!$D$6-$F833)+(1-MIN(1,$H$50*$C833))*(1-MIN(1,Inputs!$G$6*$D833)*churn_nonbuyers)*(ic*Inputs!$C$6+fee_wd*Inputs!$E$6*(1-$B833)+fee_fx*Inputs!$D$6-cost_acc-cost_wd*Inputs!$E$6*(1-$B833)-cost_fx*Inputs!$D$6))</f>
        <v>217305.039870913</v>
      </c>
      <c r="H833" s="0" t="n">
        <f aca="false">12*Inputs!$B$7*(MIN(1,$H$51*$C833)*(ic*Inputs!$C$7+pE+fee_fx*Inputs!$D$7-cost_acc-cost_wd*Inputs!$E$7*$E833-cost_fx*Inputs!$D$7-$F833)+(1-MIN(1,$H$51*$C833))*(1-MIN(1,Inputs!$G$7*$D833)*churn_nonbuyers)*(ic*Inputs!$C$7+fee_wd*Inputs!$E$7*(1-$B833)+fee_fx*Inputs!$D$7-cost_acc-cost_wd*Inputs!$E$7*(1-$B833)-cost_fx*Inputs!$D$7))</f>
        <v>407690.077757358</v>
      </c>
      <c r="I833" s="0" t="n">
        <f aca="false">12*Inputs!$B$8*(MIN(1,$H$52*$C833)*(ic*Inputs!$C$8+pT-cost_acc-cost_wd*Inputs!$E$8-cost_fx*Inputs!$D$8-cost_ins)+(1-MIN(1,$H$52*$C833))*(1-MIN(1,Inputs!$G$8*$D833)*churn_nonbuyers)*(ic*Inputs!$C$8+fee_wd*Inputs!$E$8*(1-$B833)+fee_fx*Inputs!$D$8-cost_acc-cost_wd*Inputs!$E$8*(1-$B833)-cost_fx*Inputs!$D$8))</f>
        <v>147552.261334434</v>
      </c>
      <c r="J833" s="0" t="n">
        <f aca="false">G833+H833+I833-fixed</f>
        <v>72547.3789627048</v>
      </c>
      <c r="K833" s="0" t="n">
        <f aca="false">12*Inputs!$B$6*(1-MIN(1,Inputs!$G$6*$D833)*churn_nonbuyers)*(ic*Inputs!$C$6+fee_wd*Inputs!$E$6*(1-$B833)+fee_fx*Inputs!$D$6-cost_acc-cost_wd*Inputs!$E$6*(1-$B833)-cost_fx*Inputs!$D$6)</f>
        <v>165054.955395283</v>
      </c>
      <c r="L833" s="0" t="n">
        <f aca="false">12*Inputs!$B$7*(1-MIN(1,Inputs!$G$7*$D833)*churn_nonbuyers)*(ic*Inputs!$C$7+fee_wd*Inputs!$E$7*(1-$B833)+fee_fx*Inputs!$D$7-cost_acc-cost_wd*Inputs!$E$7*(1-$B833)-cost_fx*Inputs!$D$7)</f>
        <v>363147.90462917</v>
      </c>
      <c r="M833" s="0" t="n">
        <f aca="false">12*Inputs!$B$8*(1-MIN(1,Inputs!$G$8*$D833)*churn_nonbuyers)*(ic*Inputs!$C$8+fee_wd*Inputs!$E$8*(1-$B833)+fee_fx*Inputs!$D$8-cost_acc-cost_wd*Inputs!$E$8*(1-$B833)-cost_fx*Inputs!$D$8)</f>
        <v>5443.47227132165</v>
      </c>
      <c r="N833" s="0" t="n">
        <f aca="false">K833+L833+I833-fixed</f>
        <v>-24244.8786411129</v>
      </c>
      <c r="O833" s="0" t="n">
        <f aca="false">K833+L833+M833-fixed</f>
        <v>-166353.667704225</v>
      </c>
      <c r="P833" s="0" t="n">
        <f aca="false">12*Inputs!$B$6*(1-MIN(1,Inputs!$F$6*$D833))*(ic*Inputs!$C$6+flat_fee-cost_acc-cost_wd*Inputs!$E$6*$E833-cost_fx*Inputs!$D$6)+12*Inputs!$B$7*(1-MIN(1,Inputs!$F$7*$D833))*(ic*Inputs!$C$7+flat_fee-cost_acc-cost_wd*Inputs!$E$7*$E833-cost_fx*Inputs!$D$7)+12*Inputs!$B$8*(1-MIN(1,Inputs!$F$8*$D833))*(ic*Inputs!$C$8+flat_fee-cost_acc-cost_wd*Inputs!$E$8*$E833-cost_fx*Inputs!$D$8)-fixed</f>
        <v>-200008.00078</v>
      </c>
    </row>
    <row r="834" customFormat="false" ht="15" hidden="false" customHeight="false" outlineLevel="0" collapsed="false">
      <c r="A834" s="0" t="n">
        <v>769</v>
      </c>
      <c r="B834" s="0" t="n">
        <v>0.096958</v>
      </c>
      <c r="C834" s="0" t="n">
        <v>0.964414</v>
      </c>
      <c r="D834" s="0" t="n">
        <v>1.249206</v>
      </c>
      <c r="E834" s="0" t="n">
        <v>1.152032</v>
      </c>
      <c r="F834" s="0" t="n">
        <v>0.057114</v>
      </c>
      <c r="G834" s="0" t="n">
        <f aca="false">12*Inputs!$B$6*(MIN(1,$H$50*$C834)*(ic*Inputs!$C$6+pS+fee_fx*Inputs!$D$6-cost_acc-cost_wd*Inputs!$E$6*$E834-cost_fx*Inputs!$D$6-$F834)+(1-MIN(1,$H$50*$C834))*(1-MIN(1,Inputs!$G$6*$D834)*churn_nonbuyers)*(ic*Inputs!$C$6+fee_wd*Inputs!$E$6*(1-$B834)+fee_fx*Inputs!$D$6-cost_acc-cost_wd*Inputs!$E$6*(1-$B834)-cost_fx*Inputs!$D$6))</f>
        <v>228580.35714031</v>
      </c>
      <c r="H834" s="0" t="n">
        <f aca="false">12*Inputs!$B$7*(MIN(1,$H$51*$C834)*(ic*Inputs!$C$7+pE+fee_fx*Inputs!$D$7-cost_acc-cost_wd*Inputs!$E$7*$E834-cost_fx*Inputs!$D$7-$F834)+(1-MIN(1,$H$51*$C834))*(1-MIN(1,Inputs!$G$7*$D834)*churn_nonbuyers)*(ic*Inputs!$C$7+fee_wd*Inputs!$E$7*(1-$B834)+fee_fx*Inputs!$D$7-cost_acc-cost_wd*Inputs!$E$7*(1-$B834)-cost_fx*Inputs!$D$7))</f>
        <v>420595.373341111</v>
      </c>
      <c r="I834" s="0" t="n">
        <f aca="false">12*Inputs!$B$8*(MIN(1,$H$52*$C834)*(ic*Inputs!$C$8+pT-cost_acc-cost_wd*Inputs!$E$8-cost_fx*Inputs!$D$8-cost_ins)+(1-MIN(1,$H$52*$C834))*(1-MIN(1,Inputs!$G$8*$D834)*churn_nonbuyers)*(ic*Inputs!$C$8+fee_wd*Inputs!$E$8*(1-$B834)+fee_fx*Inputs!$D$8-cost_acc-cost_wd*Inputs!$E$8*(1-$B834)-cost_fx*Inputs!$D$8))</f>
        <v>152139.914449957</v>
      </c>
      <c r="J834" s="0" t="n">
        <f aca="false">G834+H834+I834-fixed</f>
        <v>101315.644931378</v>
      </c>
      <c r="K834" s="0" t="n">
        <f aca="false">12*Inputs!$B$6*(1-MIN(1,Inputs!$G$6*$D834)*churn_nonbuyers)*(ic*Inputs!$C$6+fee_wd*Inputs!$E$6*(1-$B834)+fee_fx*Inputs!$D$6-cost_acc-cost_wd*Inputs!$E$6*(1-$B834)-cost_fx*Inputs!$D$6)</f>
        <v>175918.119230506</v>
      </c>
      <c r="L834" s="0" t="n">
        <f aca="false">12*Inputs!$B$7*(1-MIN(1,Inputs!$G$7*$D834)*churn_nonbuyers)*(ic*Inputs!$C$7+fee_wd*Inputs!$E$7*(1-$B834)+fee_fx*Inputs!$D$7-cost_acc-cost_wd*Inputs!$E$7*(1-$B834)-cost_fx*Inputs!$D$7)</f>
        <v>374650.892850303</v>
      </c>
      <c r="M834" s="0" t="n">
        <f aca="false">12*Inputs!$B$8*(1-MIN(1,Inputs!$G$8*$D834)*churn_nonbuyers)*(ic*Inputs!$C$8+fee_wd*Inputs!$E$8*(1-$B834)+fee_fx*Inputs!$D$8-cost_acc-cost_wd*Inputs!$E$8*(1-$B834)-cost_fx*Inputs!$D$8)</f>
        <v>40397.0784356928</v>
      </c>
      <c r="N834" s="0" t="n">
        <f aca="false">K834+L834+I834-fixed</f>
        <v>2708.92653076549</v>
      </c>
      <c r="O834" s="0" t="n">
        <f aca="false">K834+L834+M834-fixed</f>
        <v>-109033.909483498</v>
      </c>
      <c r="P834" s="0" t="n">
        <f aca="false">12*Inputs!$B$6*(1-MIN(1,Inputs!$F$6*$D834))*(ic*Inputs!$C$6+flat_fee-cost_acc-cost_wd*Inputs!$E$6*$E834-cost_fx*Inputs!$D$6)+12*Inputs!$B$7*(1-MIN(1,Inputs!$F$7*$D834))*(ic*Inputs!$C$7+flat_fee-cost_acc-cost_wd*Inputs!$E$7*$E834-cost_fx*Inputs!$D$7)+12*Inputs!$B$8*(1-MIN(1,Inputs!$F$8*$D834))*(ic*Inputs!$C$8+flat_fee-cost_acc-cost_wd*Inputs!$E$8*$E834-cost_fx*Inputs!$D$8)-fixed</f>
        <v>-126647.11638592</v>
      </c>
    </row>
    <row r="835" customFormat="false" ht="15" hidden="false" customHeight="false" outlineLevel="0" collapsed="false">
      <c r="A835" s="0" t="n">
        <v>770</v>
      </c>
      <c r="B835" s="0" t="n">
        <v>0.104624</v>
      </c>
      <c r="C835" s="0" t="n">
        <v>1.007784</v>
      </c>
      <c r="D835" s="0" t="n">
        <v>0.727195</v>
      </c>
      <c r="E835" s="0" t="n">
        <v>1.216984</v>
      </c>
      <c r="F835" s="0" t="n">
        <v>0.334044</v>
      </c>
      <c r="G835" s="0" t="n">
        <f aca="false">12*Inputs!$B$6*(MIN(1,$H$50*$C835)*(ic*Inputs!$C$6+pS+fee_fx*Inputs!$D$6-cost_acc-cost_wd*Inputs!$E$6*$E835-cost_fx*Inputs!$D$6-$F835)+(1-MIN(1,$H$50*$C835))*(1-MIN(1,Inputs!$G$6*$D835)*churn_nonbuyers)*(ic*Inputs!$C$6+fee_wd*Inputs!$E$6*(1-$B835)+fee_fx*Inputs!$D$6-cost_acc-cost_wd*Inputs!$E$6*(1-$B835)-cost_fx*Inputs!$D$6))</f>
        <v>226534.926363908</v>
      </c>
      <c r="H835" s="0" t="n">
        <f aca="false">12*Inputs!$B$7*(MIN(1,$H$51*$C835)*(ic*Inputs!$C$7+pE+fee_fx*Inputs!$D$7-cost_acc-cost_wd*Inputs!$E$7*$E835-cost_fx*Inputs!$D$7-$F835)+(1-MIN(1,$H$51*$C835))*(1-MIN(1,Inputs!$G$7*$D835)*churn_nonbuyers)*(ic*Inputs!$C$7+fee_wd*Inputs!$E$7*(1-$B835)+fee_fx*Inputs!$D$7-cost_acc-cost_wd*Inputs!$E$7*(1-$B835)-cost_fx*Inputs!$D$7))</f>
        <v>402039.313008611</v>
      </c>
      <c r="I835" s="0" t="n">
        <f aca="false">12*Inputs!$B$8*(MIN(1,$H$52*$C835)*(ic*Inputs!$C$8+pT-cost_acc-cost_wd*Inputs!$E$8-cost_fx*Inputs!$D$8-cost_ins)+(1-MIN(1,$H$52*$C835))*(1-MIN(1,Inputs!$G$8*$D835)*churn_nonbuyers)*(ic*Inputs!$C$8+fee_wd*Inputs!$E$8*(1-$B835)+fee_fx*Inputs!$D$8-cost_acc-cost_wd*Inputs!$E$8*(1-$B835)-cost_fx*Inputs!$D$8))</f>
        <v>191741.745961227</v>
      </c>
      <c r="J835" s="0" t="n">
        <f aca="false">G835+H835+I835-fixed</f>
        <v>120315.985333745</v>
      </c>
      <c r="K835" s="0" t="n">
        <f aca="false">12*Inputs!$B$6*(1-MIN(1,Inputs!$G$6*$D835)*churn_nonbuyers)*(ic*Inputs!$C$6+fee_wd*Inputs!$E$6*(1-$B835)+fee_fx*Inputs!$D$6-cost_acc-cost_wd*Inputs!$E$6*(1-$B835)-cost_fx*Inputs!$D$6)</f>
        <v>179751.809157696</v>
      </c>
      <c r="L835" s="0" t="n">
        <f aca="false">12*Inputs!$B$7*(1-MIN(1,Inputs!$G$7*$D835)*churn_nonbuyers)*(ic*Inputs!$C$7+fee_wd*Inputs!$E$7*(1-$B835)+fee_fx*Inputs!$D$7-cost_acc-cost_wd*Inputs!$E$7*(1-$B835)-cost_fx*Inputs!$D$7)</f>
        <v>379666.667734618</v>
      </c>
      <c r="M835" s="0" t="n">
        <f aca="false">12*Inputs!$B$8*(1-MIN(1,Inputs!$G$8*$D835)*churn_nonbuyers)*(ic*Inputs!$C$8+fee_wd*Inputs!$E$8*(1-$B835)+fee_fx*Inputs!$D$8-cost_acc-cost_wd*Inputs!$E$8*(1-$B835)-cost_fx*Inputs!$D$8)</f>
        <v>157784.891269248</v>
      </c>
      <c r="N835" s="0" t="n">
        <f aca="false">K835+L835+I835-fixed</f>
        <v>51160.2228535402</v>
      </c>
      <c r="O835" s="0" t="n">
        <f aca="false">K835+L835+M835-fixed</f>
        <v>17203.3681615617</v>
      </c>
      <c r="P835" s="0" t="n">
        <f aca="false">12*Inputs!$B$6*(1-MIN(1,Inputs!$F$6*$D835))*(ic*Inputs!$C$6+flat_fee-cost_acc-cost_wd*Inputs!$E$6*$E835-cost_fx*Inputs!$D$6)+12*Inputs!$B$7*(1-MIN(1,Inputs!$F$7*$D835))*(ic*Inputs!$C$7+flat_fee-cost_acc-cost_wd*Inputs!$E$7*$E835-cost_fx*Inputs!$D$7)+12*Inputs!$B$8*(1-MIN(1,Inputs!$F$8*$D835))*(ic*Inputs!$C$8+flat_fee-cost_acc-cost_wd*Inputs!$E$8*$E835-cost_fx*Inputs!$D$8)-fixed</f>
        <v>116370.6532112</v>
      </c>
    </row>
    <row r="836" customFormat="false" ht="15" hidden="false" customHeight="false" outlineLevel="0" collapsed="false">
      <c r="A836" s="0" t="n">
        <v>771</v>
      </c>
      <c r="B836" s="0" t="n">
        <v>0.21837</v>
      </c>
      <c r="C836" s="0" t="n">
        <v>1.005193</v>
      </c>
      <c r="D836" s="0" t="n">
        <v>1.720145</v>
      </c>
      <c r="E836" s="0" t="n">
        <v>1.428129</v>
      </c>
      <c r="F836" s="0" t="n">
        <v>0.110095</v>
      </c>
      <c r="G836" s="0" t="n">
        <f aca="false">12*Inputs!$B$6*(MIN(1,$H$50*$C836)*(ic*Inputs!$C$6+pS+fee_fx*Inputs!$D$6-cost_acc-cost_wd*Inputs!$E$6*$E836-cost_fx*Inputs!$D$6-$F836)+(1-MIN(1,$H$50*$C836))*(1-MIN(1,Inputs!$G$6*$D836)*churn_nonbuyers)*(ic*Inputs!$C$6+fee_wd*Inputs!$E$6*(1-$B836)+fee_fx*Inputs!$D$6-cost_acc-cost_wd*Inputs!$E$6*(1-$B836)-cost_fx*Inputs!$D$6))</f>
        <v>204428.152058423</v>
      </c>
      <c r="H836" s="0" t="n">
        <f aca="false">12*Inputs!$B$7*(MIN(1,$H$51*$C836)*(ic*Inputs!$C$7+pE+fee_fx*Inputs!$D$7-cost_acc-cost_wd*Inputs!$E$7*$E836-cost_fx*Inputs!$D$7-$F836)+(1-MIN(1,$H$51*$C836))*(1-MIN(1,Inputs!$G$7*$D836)*churn_nonbuyers)*(ic*Inputs!$C$7+fee_wd*Inputs!$E$7*(1-$B836)+fee_fx*Inputs!$D$7-cost_acc-cost_wd*Inputs!$E$7*(1-$B836)-cost_fx*Inputs!$D$7))</f>
        <v>374296.643478141</v>
      </c>
      <c r="I836" s="0" t="n">
        <f aca="false">12*Inputs!$B$8*(MIN(1,$H$52*$C836)*(ic*Inputs!$C$8+pT-cost_acc-cost_wd*Inputs!$E$8-cost_fx*Inputs!$D$8-cost_ins)+(1-MIN(1,$H$52*$C836))*(1-MIN(1,Inputs!$G$8*$D836)*churn_nonbuyers)*(ic*Inputs!$C$8+fee_wd*Inputs!$E$8*(1-$B836)+fee_fx*Inputs!$D$8-cost_acc-cost_wd*Inputs!$E$8*(1-$B836)-cost_fx*Inputs!$D$8))</f>
        <v>144892.539792</v>
      </c>
      <c r="J836" s="0" t="n">
        <f aca="false">G836+H836+I836-fixed</f>
        <v>23617.3353285642</v>
      </c>
      <c r="K836" s="0" t="n">
        <f aca="false">12*Inputs!$B$6*(1-MIN(1,Inputs!$G$6*$D836)*churn_nonbuyers)*(ic*Inputs!$C$6+fee_wd*Inputs!$E$6*(1-$B836)+fee_fx*Inputs!$D$6-cost_acc-cost_wd*Inputs!$E$6*(1-$B836)-cost_fx*Inputs!$D$6)</f>
        <v>155520.18045828</v>
      </c>
      <c r="L836" s="0" t="n">
        <f aca="false">12*Inputs!$B$7*(1-MIN(1,Inputs!$G$7*$D836)*churn_nonbuyers)*(ic*Inputs!$C$7+fee_wd*Inputs!$E$7*(1-$B836)+fee_fx*Inputs!$D$7-cost_acc-cost_wd*Inputs!$E$7*(1-$B836)-cost_fx*Inputs!$D$7)</f>
        <v>352570.559314968</v>
      </c>
      <c r="M836" s="0" t="n">
        <f aca="false">12*Inputs!$B$8*(1-MIN(1,Inputs!$G$8*$D836)*churn_nonbuyers)*(ic*Inputs!$C$8+fee_wd*Inputs!$E$8*(1-$B836)+fee_fx*Inputs!$D$8-cost_acc-cost_wd*Inputs!$E$8*(1-$B836)-cost_fx*Inputs!$D$8)</f>
        <v>0</v>
      </c>
      <c r="N836" s="0" t="n">
        <f aca="false">K836+L836+I836-fixed</f>
        <v>-47016.7204347519</v>
      </c>
      <c r="O836" s="0" t="n">
        <f aca="false">K836+L836+M836-fixed</f>
        <v>-191909.260226752</v>
      </c>
      <c r="P836" s="0" t="n">
        <f aca="false">12*Inputs!$B$6*(1-MIN(1,Inputs!$F$6*$D836))*(ic*Inputs!$C$6+flat_fee-cost_acc-cost_wd*Inputs!$E$6*$E836-cost_fx*Inputs!$D$6)+12*Inputs!$B$7*(1-MIN(1,Inputs!$F$7*$D836))*(ic*Inputs!$C$7+flat_fee-cost_acc-cost_wd*Inputs!$E$7*$E836-cost_fx*Inputs!$D$7)+12*Inputs!$B$8*(1-MIN(1,Inputs!$F$8*$D836))*(ic*Inputs!$C$8+flat_fee-cost_acc-cost_wd*Inputs!$E$8*$E836-cost_fx*Inputs!$D$8)-fixed</f>
        <v>-446594.0674708</v>
      </c>
    </row>
    <row r="837" customFormat="false" ht="15" hidden="false" customHeight="false" outlineLevel="0" collapsed="false">
      <c r="A837" s="0" t="n">
        <v>772</v>
      </c>
      <c r="B837" s="0" t="n">
        <v>0.101549</v>
      </c>
      <c r="C837" s="0" t="n">
        <v>0.827373</v>
      </c>
      <c r="D837" s="0" t="n">
        <v>0.854819</v>
      </c>
      <c r="E837" s="0" t="n">
        <v>1.269212</v>
      </c>
      <c r="F837" s="0" t="n">
        <v>0.176839</v>
      </c>
      <c r="G837" s="0" t="n">
        <f aca="false">12*Inputs!$B$6*(MIN(1,$H$50*$C837)*(ic*Inputs!$C$6+pS+fee_fx*Inputs!$D$6-cost_acc-cost_wd*Inputs!$E$6*$E837-cost_fx*Inputs!$D$6-$F837)+(1-MIN(1,$H$50*$C837))*(1-MIN(1,Inputs!$G$6*$D837)*churn_nonbuyers)*(ic*Inputs!$C$6+fee_wd*Inputs!$E$6*(1-$B837)+fee_fx*Inputs!$D$6-cost_acc-cost_wd*Inputs!$E$6*(1-$B837)-cost_fx*Inputs!$D$6))</f>
        <v>219445.363704641</v>
      </c>
      <c r="H837" s="0" t="n">
        <f aca="false">12*Inputs!$B$7*(MIN(1,$H$51*$C837)*(ic*Inputs!$C$7+pE+fee_fx*Inputs!$D$7-cost_acc-cost_wd*Inputs!$E$7*$E837-cost_fx*Inputs!$D$7-$F837)+(1-MIN(1,$H$51*$C837))*(1-MIN(1,Inputs!$G$7*$D837)*churn_nonbuyers)*(ic*Inputs!$C$7+fee_wd*Inputs!$E$7*(1-$B837)+fee_fx*Inputs!$D$7-cost_acc-cost_wd*Inputs!$E$7*(1-$B837)-cost_fx*Inputs!$D$7))</f>
        <v>399842.470579619</v>
      </c>
      <c r="I837" s="0" t="n">
        <f aca="false">12*Inputs!$B$8*(MIN(1,$H$52*$C837)*(ic*Inputs!$C$8+pT-cost_acc-cost_wd*Inputs!$E$8-cost_fx*Inputs!$D$8-cost_ins)+(1-MIN(1,$H$52*$C837))*(1-MIN(1,Inputs!$G$8*$D837)*churn_nonbuyers)*(ic*Inputs!$C$8+fee_wd*Inputs!$E$8*(1-$B837)+fee_fx*Inputs!$D$8-cost_acc-cost_wd*Inputs!$E$8*(1-$B837)-cost_fx*Inputs!$D$8))</f>
        <v>173605.163312835</v>
      </c>
      <c r="J837" s="0" t="n">
        <f aca="false">G837+H837+I837-fixed</f>
        <v>92892.9975970949</v>
      </c>
      <c r="K837" s="0" t="n">
        <f aca="false">12*Inputs!$B$6*(1-MIN(1,Inputs!$G$6*$D837)*churn_nonbuyers)*(ic*Inputs!$C$6+fee_wd*Inputs!$E$6*(1-$B837)+fee_fx*Inputs!$D$6-cost_acc-cost_wd*Inputs!$E$6*(1-$B837)-cost_fx*Inputs!$D$6)</f>
        <v>178985.371785343</v>
      </c>
      <c r="L837" s="0" t="n">
        <f aca="false">12*Inputs!$B$7*(1-MIN(1,Inputs!$G$7*$D837)*churn_nonbuyers)*(ic*Inputs!$C$7+fee_wd*Inputs!$E$7*(1-$B837)+fee_fx*Inputs!$D$7-cost_acc-cost_wd*Inputs!$E$7*(1-$B837)-cost_fx*Inputs!$D$7)</f>
        <v>378612.055359206</v>
      </c>
      <c r="M837" s="0" t="n">
        <f aca="false">12*Inputs!$B$8*(1-MIN(1,Inputs!$G$8*$D837)*churn_nonbuyers)*(ic*Inputs!$C$8+fee_wd*Inputs!$E$8*(1-$B837)+fee_fx*Inputs!$D$8-cost_acc-cost_wd*Inputs!$E$8*(1-$B837)-cost_fx*Inputs!$D$8)</f>
        <v>129133.284971602</v>
      </c>
      <c r="N837" s="0" t="n">
        <f aca="false">K837+L837+I837-fixed</f>
        <v>31202.5904573845</v>
      </c>
      <c r="O837" s="0" t="n">
        <f aca="false">K837+L837+M837-fixed</f>
        <v>-13269.2878838493</v>
      </c>
      <c r="P837" s="0" t="n">
        <f aca="false">12*Inputs!$B$6*(1-MIN(1,Inputs!$F$6*$D837))*(ic*Inputs!$C$6+flat_fee-cost_acc-cost_wd*Inputs!$E$6*$E837-cost_fx*Inputs!$D$6)+12*Inputs!$B$7*(1-MIN(1,Inputs!$F$7*$D837))*(ic*Inputs!$C$7+flat_fee-cost_acc-cost_wd*Inputs!$E$7*$E837-cost_fx*Inputs!$D$7)+12*Inputs!$B$8*(1-MIN(1,Inputs!$F$8*$D837))*(ic*Inputs!$C$8+flat_fee-cost_acc-cost_wd*Inputs!$E$8*$E837-cost_fx*Inputs!$D$8)-fixed</f>
        <v>26663.77479872</v>
      </c>
    </row>
    <row r="838" customFormat="false" ht="15" hidden="false" customHeight="false" outlineLevel="0" collapsed="false">
      <c r="A838" s="0" t="n">
        <v>773</v>
      </c>
      <c r="B838" s="0" t="n">
        <v>0.217898</v>
      </c>
      <c r="C838" s="0" t="n">
        <v>1.083034</v>
      </c>
      <c r="D838" s="0" t="n">
        <v>0.859129</v>
      </c>
      <c r="E838" s="0" t="n">
        <v>1.349091</v>
      </c>
      <c r="F838" s="0" t="n">
        <v>0.078086</v>
      </c>
      <c r="G838" s="0" t="n">
        <f aca="false">12*Inputs!$B$6*(MIN(1,$H$50*$C838)*(ic*Inputs!$C$6+pS+fee_fx*Inputs!$D$6-cost_acc-cost_wd*Inputs!$E$6*$E838-cost_fx*Inputs!$D$6-$F838)+(1-MIN(1,$H$50*$C838))*(1-MIN(1,Inputs!$G$6*$D838)*churn_nonbuyers)*(ic*Inputs!$C$6+fee_wd*Inputs!$E$6*(1-$B838)+fee_fx*Inputs!$D$6-cost_acc-cost_wd*Inputs!$E$6*(1-$B838)-cost_fx*Inputs!$D$6))</f>
        <v>217736.522442616</v>
      </c>
      <c r="H838" s="0" t="n">
        <f aca="false">12*Inputs!$B$7*(MIN(1,$H$51*$C838)*(ic*Inputs!$C$7+pE+fee_fx*Inputs!$D$7-cost_acc-cost_wd*Inputs!$E$7*$E838-cost_fx*Inputs!$D$7-$F838)+(1-MIN(1,$H$51*$C838))*(1-MIN(1,Inputs!$G$7*$D838)*churn_nonbuyers)*(ic*Inputs!$C$7+fee_wd*Inputs!$E$7*(1-$B838)+fee_fx*Inputs!$D$7-cost_acc-cost_wd*Inputs!$E$7*(1-$B838)-cost_fx*Inputs!$D$7))</f>
        <v>393317.268446568</v>
      </c>
      <c r="I838" s="0" t="n">
        <f aca="false">12*Inputs!$B$8*(MIN(1,$H$52*$C838)*(ic*Inputs!$C$8+pT-cost_acc-cost_wd*Inputs!$E$8-cost_fx*Inputs!$D$8-cost_ins)+(1-MIN(1,$H$52*$C838))*(1-MIN(1,Inputs!$G$8*$D838)*churn_nonbuyers)*(ic*Inputs!$C$8+fee_wd*Inputs!$E$8*(1-$B838)+fee_fx*Inputs!$D$8-cost_acc-cost_wd*Inputs!$E$8*(1-$B838)-cost_fx*Inputs!$D$8))</f>
        <v>186574.0414792</v>
      </c>
      <c r="J838" s="0" t="n">
        <f aca="false">G838+H838+I838-fixed</f>
        <v>97627.8323683833</v>
      </c>
      <c r="K838" s="0" t="n">
        <f aca="false">12*Inputs!$B$6*(1-MIN(1,Inputs!$G$6*$D838)*churn_nonbuyers)*(ic*Inputs!$C$6+fee_wd*Inputs!$E$6*(1-$B838)+fee_fx*Inputs!$D$6-cost_acc-cost_wd*Inputs!$E$6*(1-$B838)-cost_fx*Inputs!$D$6)</f>
        <v>162910.525614062</v>
      </c>
      <c r="L838" s="0" t="n">
        <f aca="false">12*Inputs!$B$7*(1-MIN(1,Inputs!$G$7*$D838)*churn_nonbuyers)*(ic*Inputs!$C$7+fee_wd*Inputs!$E$7*(1-$B838)+fee_fx*Inputs!$D$7-cost_acc-cost_wd*Inputs!$E$7*(1-$B838)-cost_fx*Inputs!$D$7)</f>
        <v>362239.378376438</v>
      </c>
      <c r="M838" s="0" t="n">
        <f aca="false">12*Inputs!$B$8*(1-MIN(1,Inputs!$G$8*$D838)*churn_nonbuyers)*(ic*Inputs!$C$8+fee_wd*Inputs!$E$8*(1-$B838)+fee_fx*Inputs!$D$8-cost_acc-cost_wd*Inputs!$E$8*(1-$B838)-cost_fx*Inputs!$D$8)</f>
        <v>125937.105772291</v>
      </c>
      <c r="N838" s="0" t="n">
        <f aca="false">K838+L838+I838-fixed</f>
        <v>11723.9454696998</v>
      </c>
      <c r="O838" s="0" t="n">
        <f aca="false">K838+L838+M838-fixed</f>
        <v>-48912.9902372089</v>
      </c>
      <c r="P838" s="0" t="n">
        <f aca="false">12*Inputs!$B$6*(1-MIN(1,Inputs!$F$6*$D838))*(ic*Inputs!$C$6+flat_fee-cost_acc-cost_wd*Inputs!$E$6*$E838-cost_fx*Inputs!$D$6)+12*Inputs!$B$7*(1-MIN(1,Inputs!$F$7*$D838))*(ic*Inputs!$C$7+flat_fee-cost_acc-cost_wd*Inputs!$E$7*$E838-cost_fx*Inputs!$D$7)+12*Inputs!$B$8*(1-MIN(1,Inputs!$F$8*$D838))*(ic*Inputs!$C$8+flat_fee-cost_acc-cost_wd*Inputs!$E$8*$E838-cost_fx*Inputs!$D$8)-fixed</f>
        <v>-12696.6422946401</v>
      </c>
    </row>
    <row r="839" customFormat="false" ht="15" hidden="false" customHeight="false" outlineLevel="0" collapsed="false">
      <c r="A839" s="0" t="n">
        <v>774</v>
      </c>
      <c r="B839" s="0" t="n">
        <v>0.079448</v>
      </c>
      <c r="C839" s="0" t="n">
        <v>0.854992</v>
      </c>
      <c r="D839" s="0" t="n">
        <v>0.968371</v>
      </c>
      <c r="E839" s="0" t="n">
        <v>1.134525</v>
      </c>
      <c r="F839" s="0" t="n">
        <v>0.251929</v>
      </c>
      <c r="G839" s="0" t="n">
        <f aca="false">12*Inputs!$B$6*(MIN(1,$H$50*$C839)*(ic*Inputs!$C$6+pS+fee_fx*Inputs!$D$6-cost_acc-cost_wd*Inputs!$E$6*$E839-cost_fx*Inputs!$D$6-$F839)+(1-MIN(1,$H$50*$C839))*(1-MIN(1,Inputs!$G$6*$D839)*churn_nonbuyers)*(ic*Inputs!$C$6+fee_wd*Inputs!$E$6*(1-$B839)+fee_fx*Inputs!$D$6-cost_acc-cost_wd*Inputs!$E$6*(1-$B839)-cost_fx*Inputs!$D$6))</f>
        <v>223802.320438888</v>
      </c>
      <c r="H839" s="0" t="n">
        <f aca="false">12*Inputs!$B$7*(MIN(1,$H$51*$C839)*(ic*Inputs!$C$7+pE+fee_fx*Inputs!$D$7-cost_acc-cost_wd*Inputs!$E$7*$E839-cost_fx*Inputs!$D$7-$F839)+(1-MIN(1,$H$51*$C839))*(1-MIN(1,Inputs!$G$7*$D839)*churn_nonbuyers)*(ic*Inputs!$C$7+fee_wd*Inputs!$E$7*(1-$B839)+fee_fx*Inputs!$D$7-cost_acc-cost_wd*Inputs!$E$7*(1-$B839)-cost_fx*Inputs!$D$7))</f>
        <v>411281.465432085</v>
      </c>
      <c r="I839" s="0" t="n">
        <f aca="false">12*Inputs!$B$8*(MIN(1,$H$52*$C839)*(ic*Inputs!$C$8+pT-cost_acc-cost_wd*Inputs!$E$8-cost_fx*Inputs!$D$8-cost_ins)+(1-MIN(1,$H$52*$C839))*(1-MIN(1,Inputs!$G$8*$D839)*churn_nonbuyers)*(ic*Inputs!$C$8+fee_wd*Inputs!$E$8*(1-$B839)+fee_fx*Inputs!$D$8-cost_acc-cost_wd*Inputs!$E$8*(1-$B839)-cost_fx*Inputs!$D$8))</f>
        <v>164965.670194271</v>
      </c>
      <c r="J839" s="0" t="n">
        <f aca="false">G839+H839+I839-fixed</f>
        <v>100049.456065245</v>
      </c>
      <c r="K839" s="0" t="n">
        <f aca="false">12*Inputs!$B$6*(1-MIN(1,Inputs!$G$6*$D839)*churn_nonbuyers)*(ic*Inputs!$C$6+fee_wd*Inputs!$E$6*(1-$B839)+fee_fx*Inputs!$D$6-cost_acc-cost_wd*Inputs!$E$6*(1-$B839)-cost_fx*Inputs!$D$6)</f>
        <v>180952.241322298</v>
      </c>
      <c r="L839" s="0" t="n">
        <f aca="false">12*Inputs!$B$7*(1-MIN(1,Inputs!$G$7*$D839)*churn_nonbuyers)*(ic*Inputs!$C$7+fee_wd*Inputs!$E$7*(1-$B839)+fee_fx*Inputs!$D$7-cost_acc-cost_wd*Inputs!$E$7*(1-$B839)-cost_fx*Inputs!$D$7)</f>
        <v>380378.432185379</v>
      </c>
      <c r="M839" s="0" t="n">
        <f aca="false">12*Inputs!$B$8*(1-MIN(1,Inputs!$G$8*$D839)*churn_nonbuyers)*(ic*Inputs!$C$8+fee_wd*Inputs!$E$8*(1-$B839)+fee_fx*Inputs!$D$8-cost_acc-cost_wd*Inputs!$E$8*(1-$B839)-cost_fx*Inputs!$D$8)</f>
        <v>103918.110597389</v>
      </c>
      <c r="N839" s="0" t="n">
        <f aca="false">K839+L839+I839-fixed</f>
        <v>26296.3437019472</v>
      </c>
      <c r="O839" s="0" t="n">
        <f aca="false">K839+L839+M839-fixed</f>
        <v>-34751.215894935</v>
      </c>
      <c r="P839" s="0" t="n">
        <f aca="false">12*Inputs!$B$6*(1-MIN(1,Inputs!$F$6*$D839))*(ic*Inputs!$C$6+flat_fee-cost_acc-cost_wd*Inputs!$E$6*$E839-cost_fx*Inputs!$D$6)+12*Inputs!$B$7*(1-MIN(1,Inputs!$F$7*$D839))*(ic*Inputs!$C$7+flat_fee-cost_acc-cost_wd*Inputs!$E$7*$E839-cost_fx*Inputs!$D$7)+12*Inputs!$B$8*(1-MIN(1,Inputs!$F$8*$D839))*(ic*Inputs!$C$8+flat_fee-cost_acc-cost_wd*Inputs!$E$8*$E839-cost_fx*Inputs!$D$8)-fixed</f>
        <v>29172.5048179999</v>
      </c>
    </row>
    <row r="840" customFormat="false" ht="15" hidden="false" customHeight="false" outlineLevel="0" collapsed="false">
      <c r="A840" s="0" t="n">
        <v>775</v>
      </c>
      <c r="B840" s="0" t="n">
        <v>0.263388</v>
      </c>
      <c r="C840" s="0" t="n">
        <v>1.126957</v>
      </c>
      <c r="D840" s="0" t="n">
        <v>1.302292</v>
      </c>
      <c r="E840" s="0" t="n">
        <v>1.227401</v>
      </c>
      <c r="F840" s="0" t="n">
        <v>0.082338</v>
      </c>
      <c r="G840" s="0" t="n">
        <f aca="false">12*Inputs!$B$6*(MIN(1,$H$50*$C840)*(ic*Inputs!$C$6+pS+fee_fx*Inputs!$D$6-cost_acc-cost_wd*Inputs!$E$6*$E840-cost_fx*Inputs!$D$6-$F840)+(1-MIN(1,$H$50*$C840))*(1-MIN(1,Inputs!$G$6*$D840)*churn_nonbuyers)*(ic*Inputs!$C$6+fee_wd*Inputs!$E$6*(1-$B840)+fee_fx*Inputs!$D$6-cost_acc-cost_wd*Inputs!$E$6*(1-$B840)-cost_fx*Inputs!$D$6))</f>
        <v>214005.639433214</v>
      </c>
      <c r="H840" s="0" t="n">
        <f aca="false">12*Inputs!$B$7*(MIN(1,$H$51*$C840)*(ic*Inputs!$C$7+pE+fee_fx*Inputs!$D$7-cost_acc-cost_wd*Inputs!$E$7*$E840-cost_fx*Inputs!$D$7-$F840)+(1-MIN(1,$H$51*$C840))*(1-MIN(1,Inputs!$G$7*$D840)*churn_nonbuyers)*(ic*Inputs!$C$7+fee_wd*Inputs!$E$7*(1-$B840)+fee_fx*Inputs!$D$7-cost_acc-cost_wd*Inputs!$E$7*(1-$B840)-cost_fx*Inputs!$D$7))</f>
        <v>403928.006286359</v>
      </c>
      <c r="I840" s="0" t="n">
        <f aca="false">12*Inputs!$B$8*(MIN(1,$H$52*$C840)*(ic*Inputs!$C$8+pT-cost_acc-cost_wd*Inputs!$E$8-cost_fx*Inputs!$D$8-cost_ins)+(1-MIN(1,$H$52*$C840))*(1-MIN(1,Inputs!$G$8*$D840)*churn_nonbuyers)*(ic*Inputs!$C$8+fee_wd*Inputs!$E$8*(1-$B840)+fee_fx*Inputs!$D$8-cost_acc-cost_wd*Inputs!$E$8*(1-$B840)-cost_fx*Inputs!$D$8))</f>
        <v>168299.734889527</v>
      </c>
      <c r="J840" s="0" t="n">
        <f aca="false">G840+H840+I840-fixed</f>
        <v>86233.3806091005</v>
      </c>
      <c r="K840" s="0" t="n">
        <f aca="false">12*Inputs!$B$6*(1-MIN(1,Inputs!$G$6*$D840)*churn_nonbuyers)*(ic*Inputs!$C$6+fee_wd*Inputs!$E$6*(1-$B840)+fee_fx*Inputs!$D$6-cost_acc-cost_wd*Inputs!$E$6*(1-$B840)-cost_fx*Inputs!$D$6)</f>
        <v>153014.682854131</v>
      </c>
      <c r="L840" s="0" t="n">
        <f aca="false">12*Inputs!$B$7*(1-MIN(1,Inputs!$G$7*$D840)*churn_nonbuyers)*(ic*Inputs!$C$7+fee_wd*Inputs!$E$7*(1-$B840)+fee_fx*Inputs!$D$7-cost_acc-cost_wd*Inputs!$E$7*(1-$B840)-cost_fx*Inputs!$D$7)</f>
        <v>351001.398896479</v>
      </c>
      <c r="M840" s="0" t="n">
        <f aca="false">12*Inputs!$B$8*(1-MIN(1,Inputs!$G$8*$D840)*churn_nonbuyers)*(ic*Inputs!$C$8+fee_wd*Inputs!$E$8*(1-$B840)+fee_fx*Inputs!$D$8-cost_acc-cost_wd*Inputs!$E$8*(1-$B840)-cost_fx*Inputs!$D$8)</f>
        <v>27734.7715059456</v>
      </c>
      <c r="N840" s="0" t="n">
        <f aca="false">K840+L840+I840-fixed</f>
        <v>-27684.1833598627</v>
      </c>
      <c r="O840" s="0" t="n">
        <f aca="false">K840+L840+M840-fixed</f>
        <v>-168249.146743445</v>
      </c>
      <c r="P840" s="0" t="n">
        <f aca="false">12*Inputs!$B$6*(1-MIN(1,Inputs!$F$6*$D840))*(ic*Inputs!$C$6+flat_fee-cost_acc-cost_wd*Inputs!$E$6*$E840-cost_fx*Inputs!$D$6)+12*Inputs!$B$7*(1-MIN(1,Inputs!$F$7*$D840))*(ic*Inputs!$C$7+flat_fee-cost_acc-cost_wd*Inputs!$E$7*$E840-cost_fx*Inputs!$D$7)+12*Inputs!$B$8*(1-MIN(1,Inputs!$F$8*$D840))*(ic*Inputs!$C$8+flat_fee-cost_acc-cost_wd*Inputs!$E$8*$E840-cost_fx*Inputs!$D$8)-fixed</f>
        <v>-181738.19423392</v>
      </c>
    </row>
    <row r="841" customFormat="false" ht="15" hidden="false" customHeight="false" outlineLevel="0" collapsed="false">
      <c r="A841" s="0" t="n">
        <v>776</v>
      </c>
      <c r="B841" s="0" t="n">
        <v>0.234646</v>
      </c>
      <c r="C841" s="0" t="n">
        <v>1.129331</v>
      </c>
      <c r="D841" s="0" t="n">
        <v>0.829964</v>
      </c>
      <c r="E841" s="0" t="n">
        <v>1.153717</v>
      </c>
      <c r="F841" s="0" t="n">
        <v>0.072382</v>
      </c>
      <c r="G841" s="0" t="n">
        <f aca="false">12*Inputs!$B$6*(MIN(1,$H$50*$C841)*(ic*Inputs!$C$6+pS+fee_fx*Inputs!$D$6-cost_acc-cost_wd*Inputs!$E$6*$E841-cost_fx*Inputs!$D$6-$F841)+(1-MIN(1,$H$50*$C841))*(1-MIN(1,Inputs!$G$6*$D841)*churn_nonbuyers)*(ic*Inputs!$C$6+fee_wd*Inputs!$E$6*(1-$B841)+fee_fx*Inputs!$D$6-cost_acc-cost_wd*Inputs!$E$6*(1-$B841)-cost_fx*Inputs!$D$6))</f>
        <v>223435.221671238</v>
      </c>
      <c r="H841" s="0" t="n">
        <f aca="false">12*Inputs!$B$7*(MIN(1,$H$51*$C841)*(ic*Inputs!$C$7+pE+fee_fx*Inputs!$D$7-cost_acc-cost_wd*Inputs!$E$7*$E841-cost_fx*Inputs!$D$7-$F841)+(1-MIN(1,$H$51*$C841))*(1-MIN(1,Inputs!$G$7*$D841)*churn_nonbuyers)*(ic*Inputs!$C$7+fee_wd*Inputs!$E$7*(1-$B841)+fee_fx*Inputs!$D$7-cost_acc-cost_wd*Inputs!$E$7*(1-$B841)-cost_fx*Inputs!$D$7))</f>
        <v>419323.786638096</v>
      </c>
      <c r="I841" s="0" t="n">
        <f aca="false">12*Inputs!$B$8*(MIN(1,$H$52*$C841)*(ic*Inputs!$C$8+pT-cost_acc-cost_wd*Inputs!$E$8-cost_fx*Inputs!$D$8-cost_ins)+(1-MIN(1,$H$52*$C841))*(1-MIN(1,Inputs!$G$8*$D841)*churn_nonbuyers)*(ic*Inputs!$C$8+fee_wd*Inputs!$E$8*(1-$B841)+fee_fx*Inputs!$D$8-cost_acc-cost_wd*Inputs!$E$8*(1-$B841)-cost_fx*Inputs!$D$8))</f>
        <v>190446.648128679</v>
      </c>
      <c r="J841" s="0" t="n">
        <f aca="false">G841+H841+I841-fixed</f>
        <v>133205.656438012</v>
      </c>
      <c r="K841" s="0" t="n">
        <f aca="false">12*Inputs!$B$6*(1-MIN(1,Inputs!$G$6*$D841)*churn_nonbuyers)*(ic*Inputs!$C$6+fee_wd*Inputs!$E$6*(1-$B841)+fee_fx*Inputs!$D$6-cost_acc-cost_wd*Inputs!$E$6*(1-$B841)-cost_fx*Inputs!$D$6)</f>
        <v>160847.122555757</v>
      </c>
      <c r="L841" s="0" t="n">
        <f aca="false">12*Inputs!$B$7*(1-MIN(1,Inputs!$G$7*$D841)*churn_nonbuyers)*(ic*Inputs!$C$7+fee_wd*Inputs!$E$7*(1-$B841)+fee_fx*Inputs!$D$7-cost_acc-cost_wd*Inputs!$E$7*(1-$B841)-cost_fx*Inputs!$D$7)</f>
        <v>360213.041661454</v>
      </c>
      <c r="M841" s="0" t="n">
        <f aca="false">12*Inputs!$B$8*(1-MIN(1,Inputs!$G$8*$D841)*churn_nonbuyers)*(ic*Inputs!$C$8+fee_wd*Inputs!$E$8*(1-$B841)+fee_fx*Inputs!$D$8-cost_acc-cost_wd*Inputs!$E$8*(1-$B841)-cost_fx*Inputs!$D$8)</f>
        <v>132050.341100198</v>
      </c>
      <c r="N841" s="0" t="n">
        <f aca="false">K841+L841+I841-fixed</f>
        <v>11506.8123458896</v>
      </c>
      <c r="O841" s="0" t="n">
        <f aca="false">K841+L841+M841-fixed</f>
        <v>-46889.4946825906</v>
      </c>
      <c r="P841" s="0" t="n">
        <f aca="false">12*Inputs!$B$6*(1-MIN(1,Inputs!$F$6*$D841))*(ic*Inputs!$C$6+flat_fee-cost_acc-cost_wd*Inputs!$E$6*$E841-cost_fx*Inputs!$D$6)+12*Inputs!$B$7*(1-MIN(1,Inputs!$F$7*$D841))*(ic*Inputs!$C$7+flat_fee-cost_acc-cost_wd*Inputs!$E$7*$E841-cost_fx*Inputs!$D$7)+12*Inputs!$B$8*(1-MIN(1,Inputs!$F$8*$D841))*(ic*Inputs!$C$8+flat_fee-cost_acc-cost_wd*Inputs!$E$8*$E841-cost_fx*Inputs!$D$8)-fixed</f>
        <v>93681.33569312</v>
      </c>
    </row>
    <row r="842" customFormat="false" ht="15" hidden="false" customHeight="false" outlineLevel="0" collapsed="false">
      <c r="A842" s="0" t="n">
        <v>777</v>
      </c>
      <c r="B842" s="0" t="n">
        <v>0.081388</v>
      </c>
      <c r="C842" s="0" t="n">
        <v>0.936594</v>
      </c>
      <c r="D842" s="0" t="n">
        <v>0.705149</v>
      </c>
      <c r="E842" s="0" t="n">
        <v>1.196721</v>
      </c>
      <c r="F842" s="0" t="n">
        <v>0.098602</v>
      </c>
      <c r="G842" s="0" t="n">
        <f aca="false">12*Inputs!$B$6*(MIN(1,$H$50*$C842)*(ic*Inputs!$C$6+pS+fee_fx*Inputs!$D$6-cost_acc-cost_wd*Inputs!$E$6*$E842-cost_fx*Inputs!$D$6-$F842)+(1-MIN(1,$H$50*$C842))*(1-MIN(1,Inputs!$G$6*$D842)*churn_nonbuyers)*(ic*Inputs!$C$6+fee_wd*Inputs!$E$6*(1-$B842)+fee_fx*Inputs!$D$6-cost_acc-cost_wd*Inputs!$E$6*(1-$B842)-cost_fx*Inputs!$D$6))</f>
        <v>231924.407263158</v>
      </c>
      <c r="H842" s="0" t="n">
        <f aca="false">12*Inputs!$B$7*(MIN(1,$H$51*$C842)*(ic*Inputs!$C$7+pE+fee_fx*Inputs!$D$7-cost_acc-cost_wd*Inputs!$E$7*$E842-cost_fx*Inputs!$D$7-$F842)+(1-MIN(1,$H$51*$C842))*(1-MIN(1,Inputs!$G$7*$D842)*churn_nonbuyers)*(ic*Inputs!$C$7+fee_wd*Inputs!$E$7*(1-$B842)+fee_fx*Inputs!$D$7-cost_acc-cost_wd*Inputs!$E$7*(1-$B842)-cost_fx*Inputs!$D$7))</f>
        <v>417555.497710751</v>
      </c>
      <c r="I842" s="0" t="n">
        <f aca="false">12*Inputs!$B$8*(MIN(1,$H$52*$C842)*(ic*Inputs!$C$8+pT-cost_acc-cost_wd*Inputs!$E$8-cost_fx*Inputs!$D$8-cost_ins)+(1-MIN(1,$H$52*$C842))*(1-MIN(1,Inputs!$G$8*$D842)*churn_nonbuyers)*(ic*Inputs!$C$8+fee_wd*Inputs!$E$8*(1-$B842)+fee_fx*Inputs!$D$8-cost_acc-cost_wd*Inputs!$E$8*(1-$B842)-cost_fx*Inputs!$D$8))</f>
        <v>191245.534009663</v>
      </c>
      <c r="J842" s="0" t="n">
        <f aca="false">G842+H842+I842-fixed</f>
        <v>140725.438983572</v>
      </c>
      <c r="K842" s="0" t="n">
        <f aca="false">12*Inputs!$B$6*(1-MIN(1,Inputs!$G$6*$D842)*churn_nonbuyers)*(ic*Inputs!$C$6+fee_wd*Inputs!$E$6*(1-$B842)+fee_fx*Inputs!$D$6-cost_acc-cost_wd*Inputs!$E$6*(1-$B842)-cost_fx*Inputs!$D$6)</f>
        <v>183185.438881046</v>
      </c>
      <c r="L842" s="0" t="n">
        <f aca="false">12*Inputs!$B$7*(1-MIN(1,Inputs!$G$7*$D842)*churn_nonbuyers)*(ic*Inputs!$C$7+fee_wd*Inputs!$E$7*(1-$B842)+fee_fx*Inputs!$D$7-cost_acc-cost_wd*Inputs!$E$7*(1-$B842)-cost_fx*Inputs!$D$7)</f>
        <v>383198.573376628</v>
      </c>
      <c r="M842" s="0" t="n">
        <f aca="false">12*Inputs!$B$8*(1-MIN(1,Inputs!$G$8*$D842)*churn_nonbuyers)*(ic*Inputs!$C$8+fee_wd*Inputs!$E$8*(1-$B842)+fee_fx*Inputs!$D$8-cost_acc-cost_wd*Inputs!$E$8*(1-$B842)-cost_fx*Inputs!$D$8)</f>
        <v>163309.258884883</v>
      </c>
      <c r="N842" s="0" t="n">
        <f aca="false">K842+L842+I842-fixed</f>
        <v>57629.5462673378</v>
      </c>
      <c r="O842" s="0" t="n">
        <f aca="false">K842+L842+M842-fixed</f>
        <v>29693.2711425576</v>
      </c>
      <c r="P842" s="0" t="n">
        <f aca="false">12*Inputs!$B$6*(1-MIN(1,Inputs!$F$6*$D842))*(ic*Inputs!$C$6+flat_fee-cost_acc-cost_wd*Inputs!$E$6*$E842-cost_fx*Inputs!$D$6)+12*Inputs!$B$7*(1-MIN(1,Inputs!$F$7*$D842))*(ic*Inputs!$C$7+flat_fee-cost_acc-cost_wd*Inputs!$E$7*$E842-cost_fx*Inputs!$D$7)+12*Inputs!$B$8*(1-MIN(1,Inputs!$F$8*$D842))*(ic*Inputs!$C$8+flat_fee-cost_acc-cost_wd*Inputs!$E$8*$E842-cost_fx*Inputs!$D$8)-fixed</f>
        <v>137842.45067096</v>
      </c>
    </row>
    <row r="843" customFormat="false" ht="15" hidden="false" customHeight="false" outlineLevel="0" collapsed="false">
      <c r="A843" s="0" t="n">
        <v>778</v>
      </c>
      <c r="B843" s="0" t="n">
        <v>0.038456</v>
      </c>
      <c r="C843" s="0" t="n">
        <v>0.953919</v>
      </c>
      <c r="D843" s="0" t="n">
        <v>1.375422</v>
      </c>
      <c r="E843" s="0" t="n">
        <v>1.118544</v>
      </c>
      <c r="F843" s="0" t="n">
        <v>0.210623</v>
      </c>
      <c r="G843" s="0" t="n">
        <f aca="false">12*Inputs!$B$6*(MIN(1,$H$50*$C843)*(ic*Inputs!$C$6+pS+fee_fx*Inputs!$D$6-cost_acc-cost_wd*Inputs!$E$6*$E843-cost_fx*Inputs!$D$6-$F843)+(1-MIN(1,$H$50*$C843))*(1-MIN(1,Inputs!$G$6*$D843)*churn_nonbuyers)*(ic*Inputs!$C$6+fee_wd*Inputs!$E$6*(1-$B843)+fee_fx*Inputs!$D$6-cost_acc-cost_wd*Inputs!$E$6*(1-$B843)-cost_fx*Inputs!$D$6))</f>
        <v>231521.901991219</v>
      </c>
      <c r="H843" s="0" t="n">
        <f aca="false">12*Inputs!$B$7*(MIN(1,$H$51*$C843)*(ic*Inputs!$C$7+pE+fee_fx*Inputs!$D$7-cost_acc-cost_wd*Inputs!$E$7*$E843-cost_fx*Inputs!$D$7-$F843)+(1-MIN(1,$H$51*$C843))*(1-MIN(1,Inputs!$G$7*$D843)*churn_nonbuyers)*(ic*Inputs!$C$7+fee_wd*Inputs!$E$7*(1-$B843)+fee_fx*Inputs!$D$7-cost_acc-cost_wd*Inputs!$E$7*(1-$B843)-cost_fx*Inputs!$D$7))</f>
        <v>419424.183080118</v>
      </c>
      <c r="I843" s="0" t="n">
        <f aca="false">12*Inputs!$B$8*(MIN(1,$H$52*$C843)*(ic*Inputs!$C$8+pT-cost_acc-cost_wd*Inputs!$E$8-cost_fx*Inputs!$D$8-cost_ins)+(1-MIN(1,$H$52*$C843))*(1-MIN(1,Inputs!$G$8*$D843)*churn_nonbuyers)*(ic*Inputs!$C$8+fee_wd*Inputs!$E$8*(1-$B843)+fee_fx*Inputs!$D$8-cost_acc-cost_wd*Inputs!$E$8*(1-$B843)-cost_fx*Inputs!$D$8))</f>
        <v>141513.668728233</v>
      </c>
      <c r="J843" s="0" t="n">
        <f aca="false">G843+H843+I843-fixed</f>
        <v>92459.7537995697</v>
      </c>
      <c r="K843" s="0" t="n">
        <f aca="false">12*Inputs!$B$6*(1-MIN(1,Inputs!$G$6*$D843)*churn_nonbuyers)*(ic*Inputs!$C$6+fee_wd*Inputs!$E$6*(1-$B843)+fee_fx*Inputs!$D$6-cost_acc-cost_wd*Inputs!$E$6*(1-$B843)-cost_fx*Inputs!$D$6)</f>
        <v>182578.91348471</v>
      </c>
      <c r="L843" s="0" t="n">
        <f aca="false">12*Inputs!$B$7*(1-MIN(1,Inputs!$G$7*$D843)*churn_nonbuyers)*(ic*Inputs!$C$7+fee_wd*Inputs!$E$7*(1-$B843)+fee_fx*Inputs!$D$7-cost_acc-cost_wd*Inputs!$E$7*(1-$B843)-cost_fx*Inputs!$D$7)</f>
        <v>381253.730234826</v>
      </c>
      <c r="M843" s="0" t="n">
        <f aca="false">12*Inputs!$B$8*(1-MIN(1,Inputs!$G$8*$D843)*churn_nonbuyers)*(ic*Inputs!$C$8+fee_wd*Inputs!$E$8*(1-$B843)+fee_fx*Inputs!$D$8-cost_acc-cost_wd*Inputs!$E$8*(1-$B843)-cost_fx*Inputs!$D$8)</f>
        <v>12074.9059153152</v>
      </c>
      <c r="N843" s="0" t="n">
        <f aca="false">K843+L843+I843-fixed</f>
        <v>5346.3124477698</v>
      </c>
      <c r="O843" s="0" t="n">
        <f aca="false">K843+L843+M843-fixed</f>
        <v>-124092.450365148</v>
      </c>
      <c r="P843" s="0" t="n">
        <f aca="false">12*Inputs!$B$6*(1-MIN(1,Inputs!$F$6*$D843))*(ic*Inputs!$C$6+flat_fee-cost_acc-cost_wd*Inputs!$E$6*$E843-cost_fx*Inputs!$D$6)+12*Inputs!$B$7*(1-MIN(1,Inputs!$F$7*$D843))*(ic*Inputs!$C$7+flat_fee-cost_acc-cost_wd*Inputs!$E$7*$E843-cost_fx*Inputs!$D$7)+12*Inputs!$B$8*(1-MIN(1,Inputs!$F$8*$D843))*(ic*Inputs!$C$8+flat_fee-cost_acc-cost_wd*Inputs!$E$8*$E843-cost_fx*Inputs!$D$8)-fixed</f>
        <v>-181769.01947968</v>
      </c>
    </row>
    <row r="844" customFormat="false" ht="15" hidden="false" customHeight="false" outlineLevel="0" collapsed="false">
      <c r="A844" s="0" t="n">
        <v>779</v>
      </c>
      <c r="B844" s="0" t="n">
        <v>0.2074</v>
      </c>
      <c r="C844" s="0" t="n">
        <v>0.986893</v>
      </c>
      <c r="D844" s="0" t="n">
        <v>1.533409</v>
      </c>
      <c r="E844" s="0" t="n">
        <v>1.126785</v>
      </c>
      <c r="F844" s="0" t="n">
        <v>0.223382</v>
      </c>
      <c r="G844" s="0" t="n">
        <f aca="false">12*Inputs!$B$6*(MIN(1,$H$50*$C844)*(ic*Inputs!$C$6+pS+fee_fx*Inputs!$D$6-cost_acc-cost_wd*Inputs!$E$6*$E844-cost_fx*Inputs!$D$6-$F844)+(1-MIN(1,$H$50*$C844))*(1-MIN(1,Inputs!$G$6*$D844)*churn_nonbuyers)*(ic*Inputs!$C$6+fee_wd*Inputs!$E$6*(1-$B844)+fee_fx*Inputs!$D$6-cost_acc-cost_wd*Inputs!$E$6*(1-$B844)-cost_fx*Inputs!$D$6))</f>
        <v>210620.482607603</v>
      </c>
      <c r="H844" s="0" t="n">
        <f aca="false">12*Inputs!$B$7*(MIN(1,$H$51*$C844)*(ic*Inputs!$C$7+pE+fee_fx*Inputs!$D$7-cost_acc-cost_wd*Inputs!$E$7*$E844-cost_fx*Inputs!$D$7-$F844)+(1-MIN(1,$H$51*$C844))*(1-MIN(1,Inputs!$G$7*$D844)*churn_nonbuyers)*(ic*Inputs!$C$7+fee_wd*Inputs!$E$7*(1-$B844)+fee_fx*Inputs!$D$7-cost_acc-cost_wd*Inputs!$E$7*(1-$B844)-cost_fx*Inputs!$D$7))</f>
        <v>403893.714098676</v>
      </c>
      <c r="I844" s="0" t="n">
        <f aca="false">12*Inputs!$B$8*(MIN(1,$H$52*$C844)*(ic*Inputs!$C$8+pT-cost_acc-cost_wd*Inputs!$E$8-cost_fx*Inputs!$D$8-cost_ins)+(1-MIN(1,$H$52*$C844))*(1-MIN(1,Inputs!$G$8*$D844)*churn_nonbuyers)*(ic*Inputs!$C$8+fee_wd*Inputs!$E$8*(1-$B844)+fee_fx*Inputs!$D$8-cost_acc-cost_wd*Inputs!$E$8*(1-$B844)-cost_fx*Inputs!$D$8))</f>
        <v>142254.704592</v>
      </c>
      <c r="J844" s="0" t="n">
        <f aca="false">G844+H844+I844-fixed</f>
        <v>56768.9012982785</v>
      </c>
      <c r="K844" s="0" t="n">
        <f aca="false">12*Inputs!$B$6*(1-MIN(1,Inputs!$G$6*$D844)*churn_nonbuyers)*(ic*Inputs!$C$6+fee_wd*Inputs!$E$6*(1-$B844)+fee_fx*Inputs!$D$6-cost_acc-cost_wd*Inputs!$E$6*(1-$B844)-cost_fx*Inputs!$D$6)</f>
        <v>158567.44627152</v>
      </c>
      <c r="L844" s="0" t="n">
        <f aca="false">12*Inputs!$B$7*(1-MIN(1,Inputs!$G$7*$D844)*churn_nonbuyers)*(ic*Inputs!$C$7+fee_wd*Inputs!$E$7*(1-$B844)+fee_fx*Inputs!$D$7-cost_acc-cost_wd*Inputs!$E$7*(1-$B844)-cost_fx*Inputs!$D$7)</f>
        <v>356160.170130912</v>
      </c>
      <c r="M844" s="0" t="n">
        <f aca="false">12*Inputs!$B$8*(1-MIN(1,Inputs!$G$8*$D844)*churn_nonbuyers)*(ic*Inputs!$C$8+fee_wd*Inputs!$E$8*(1-$B844)+fee_fx*Inputs!$D$8-cost_acc-cost_wd*Inputs!$E$8*(1-$B844)-cost_fx*Inputs!$D$8)</f>
        <v>0</v>
      </c>
      <c r="N844" s="0" t="n">
        <f aca="false">K844+L844+I844-fixed</f>
        <v>-43017.679005568</v>
      </c>
      <c r="O844" s="0" t="n">
        <f aca="false">K844+L844+M844-fixed</f>
        <v>-185272.383597568</v>
      </c>
      <c r="P844" s="0" t="n">
        <f aca="false">12*Inputs!$B$6*(1-MIN(1,Inputs!$F$6*$D844))*(ic*Inputs!$C$6+flat_fee-cost_acc-cost_wd*Inputs!$E$6*$E844-cost_fx*Inputs!$D$6)+12*Inputs!$B$7*(1-MIN(1,Inputs!$F$7*$D844))*(ic*Inputs!$C$7+flat_fee-cost_acc-cost_wd*Inputs!$E$7*$E844-cost_fx*Inputs!$D$7)+12*Inputs!$B$8*(1-MIN(1,Inputs!$F$8*$D844))*(ic*Inputs!$C$8+flat_fee-cost_acc-cost_wd*Inputs!$E$8*$E844-cost_fx*Inputs!$D$8)-fixed</f>
        <v>-268872.6081364</v>
      </c>
    </row>
    <row r="845" customFormat="false" ht="15" hidden="false" customHeight="false" outlineLevel="0" collapsed="false">
      <c r="A845" s="0" t="n">
        <v>780</v>
      </c>
      <c r="B845" s="0" t="n">
        <v>0.401075</v>
      </c>
      <c r="C845" s="0" t="n">
        <v>0.983061</v>
      </c>
      <c r="D845" s="0" t="n">
        <v>0.929612</v>
      </c>
      <c r="E845" s="0" t="n">
        <v>1.090501</v>
      </c>
      <c r="F845" s="0" t="n">
        <v>0.073396</v>
      </c>
      <c r="G845" s="0" t="n">
        <f aca="false">12*Inputs!$B$6*(MIN(1,$H$50*$C845)*(ic*Inputs!$C$6+pS+fee_fx*Inputs!$D$6-cost_acc-cost_wd*Inputs!$E$6*$E845-cost_fx*Inputs!$D$6-$F845)+(1-MIN(1,$H$50*$C845))*(1-MIN(1,Inputs!$G$6*$D845)*churn_nonbuyers)*(ic*Inputs!$C$6+fee_wd*Inputs!$E$6*(1-$B845)+fee_fx*Inputs!$D$6-cost_acc-cost_wd*Inputs!$E$6*(1-$B845)-cost_fx*Inputs!$D$6))</f>
        <v>194912.722956212</v>
      </c>
      <c r="H845" s="0" t="n">
        <f aca="false">12*Inputs!$B$7*(MIN(1,$H$51*$C845)*(ic*Inputs!$C$7+pE+fee_fx*Inputs!$D$7-cost_acc-cost_wd*Inputs!$E$7*$E845-cost_fx*Inputs!$D$7-$F845)+(1-MIN(1,$H$51*$C845))*(1-MIN(1,Inputs!$G$7*$D845)*churn_nonbuyers)*(ic*Inputs!$C$7+fee_wd*Inputs!$E$7*(1-$B845)+fee_fx*Inputs!$D$7-cost_acc-cost_wd*Inputs!$E$7*(1-$B845)-cost_fx*Inputs!$D$7))</f>
        <v>403963.139397681</v>
      </c>
      <c r="I845" s="0" t="n">
        <f aca="false">12*Inputs!$B$8*(MIN(1,$H$52*$C845)*(ic*Inputs!$C$8+pT-cost_acc-cost_wd*Inputs!$E$8-cost_fx*Inputs!$D$8-cost_ins)+(1-MIN(1,$H$52*$C845))*(1-MIN(1,Inputs!$G$8*$D845)*churn_nonbuyers)*(ic*Inputs!$C$8+fee_wd*Inputs!$E$8*(1-$B845)+fee_fx*Inputs!$D$8-cost_acc-cost_wd*Inputs!$E$8*(1-$B845)-cost_fx*Inputs!$D$8))</f>
        <v>175157.838671887</v>
      </c>
      <c r="J845" s="0" t="n">
        <f aca="false">G845+H845+I845-fixed</f>
        <v>74033.7010257805</v>
      </c>
      <c r="K845" s="0" t="n">
        <f aca="false">12*Inputs!$B$6*(1-MIN(1,Inputs!$G$6*$D845)*churn_nonbuyers)*(ic*Inputs!$C$6+fee_wd*Inputs!$E$6*(1-$B845)+fee_fx*Inputs!$D$6-cost_acc-cost_wd*Inputs!$E$6*(1-$B845)-cost_fx*Inputs!$D$6)</f>
        <v>137159.18879688</v>
      </c>
      <c r="L845" s="0" t="n">
        <f aca="false">12*Inputs!$B$7*(1-MIN(1,Inputs!$G$7*$D845)*churn_nonbuyers)*(ic*Inputs!$C$7+fee_wd*Inputs!$E$7*(1-$B845)+fee_fx*Inputs!$D$7-cost_acc-cost_wd*Inputs!$E$7*(1-$B845)-cost_fx*Inputs!$D$7)</f>
        <v>335811.299902128</v>
      </c>
      <c r="M845" s="0" t="n">
        <f aca="false">12*Inputs!$B$8*(1-MIN(1,Inputs!$G$8*$D845)*churn_nonbuyers)*(ic*Inputs!$C$8+fee_wd*Inputs!$E$8*(1-$B845)+fee_fx*Inputs!$D$8-cost_acc-cost_wd*Inputs!$E$8*(1-$B845)-cost_fx*Inputs!$D$8)</f>
        <v>107278.21310544</v>
      </c>
      <c r="N845" s="0" t="n">
        <f aca="false">K845+L845+I845-fixed</f>
        <v>-51871.6726291049</v>
      </c>
      <c r="O845" s="0" t="n">
        <f aca="false">K845+L845+M845-fixed</f>
        <v>-119751.298195552</v>
      </c>
      <c r="P845" s="0" t="n">
        <f aca="false">12*Inputs!$B$6*(1-MIN(1,Inputs!$F$6*$D845))*(ic*Inputs!$C$6+flat_fee-cost_acc-cost_wd*Inputs!$E$6*$E845-cost_fx*Inputs!$D$6)+12*Inputs!$B$7*(1-MIN(1,Inputs!$F$7*$D845))*(ic*Inputs!$C$7+flat_fee-cost_acc-cost_wd*Inputs!$E$7*$E845-cost_fx*Inputs!$D$7)+12*Inputs!$B$8*(1-MIN(1,Inputs!$F$8*$D845))*(ic*Inputs!$C$8+flat_fee-cost_acc-cost_wd*Inputs!$E$8*$E845-cost_fx*Inputs!$D$8)-fixed</f>
        <v>69540.4878108801</v>
      </c>
    </row>
    <row r="846" customFormat="false" ht="15" hidden="false" customHeight="false" outlineLevel="0" collapsed="false">
      <c r="A846" s="0" t="n">
        <v>781</v>
      </c>
      <c r="B846" s="0" t="n">
        <v>0.201124</v>
      </c>
      <c r="C846" s="0" t="n">
        <v>0.868801</v>
      </c>
      <c r="D846" s="0" t="n">
        <v>1.760718</v>
      </c>
      <c r="E846" s="0" t="n">
        <v>1.157844</v>
      </c>
      <c r="F846" s="0" t="n">
        <v>0.191028</v>
      </c>
      <c r="G846" s="0" t="n">
        <f aca="false">12*Inputs!$B$6*(MIN(1,$H$50*$C846)*(ic*Inputs!$C$6+pS+fee_fx*Inputs!$D$6-cost_acc-cost_wd*Inputs!$E$6*$E846-cost_fx*Inputs!$D$6-$F846)+(1-MIN(1,$H$50*$C846))*(1-MIN(1,Inputs!$G$6*$D846)*churn_nonbuyers)*(ic*Inputs!$C$6+fee_wd*Inputs!$E$6*(1-$B846)+fee_fx*Inputs!$D$6-cost_acc-cost_wd*Inputs!$E$6*(1-$B846)-cost_fx*Inputs!$D$6))</f>
        <v>203368.438372839</v>
      </c>
      <c r="H846" s="0" t="n">
        <f aca="false">12*Inputs!$B$7*(MIN(1,$H$51*$C846)*(ic*Inputs!$C$7+pE+fee_fx*Inputs!$D$7-cost_acc-cost_wd*Inputs!$E$7*$E846-cost_fx*Inputs!$D$7-$F846)+(1-MIN(1,$H$51*$C846))*(1-MIN(1,Inputs!$G$7*$D846)*churn_nonbuyers)*(ic*Inputs!$C$7+fee_wd*Inputs!$E$7*(1-$B846)+fee_fx*Inputs!$D$7-cost_acc-cost_wd*Inputs!$E$7*(1-$B846)-cost_fx*Inputs!$D$7))</f>
        <v>395589.821702711</v>
      </c>
      <c r="I846" s="0" t="n">
        <f aca="false">12*Inputs!$B$8*(MIN(1,$H$52*$C846)*(ic*Inputs!$C$8+pT-cost_acc-cost_wd*Inputs!$E$8-cost_fx*Inputs!$D$8-cost_ins)+(1-MIN(1,$H$52*$C846))*(1-MIN(1,Inputs!$G$8*$D846)*churn_nonbuyers)*(ic*Inputs!$C$8+fee_wd*Inputs!$E$8*(1-$B846)+fee_fx*Inputs!$D$8-cost_acc-cost_wd*Inputs!$E$8*(1-$B846)-cost_fx*Inputs!$D$8))</f>
        <v>125232.451344</v>
      </c>
      <c r="J846" s="0" t="n">
        <f aca="false">G846+H846+I846-fixed</f>
        <v>24190.7114195495</v>
      </c>
      <c r="K846" s="0" t="n">
        <f aca="false">12*Inputs!$B$6*(1-MIN(1,Inputs!$G$6*$D846)*churn_nonbuyers)*(ic*Inputs!$C$6+fee_wd*Inputs!$E$6*(1-$B846)+fee_fx*Inputs!$D$6-cost_acc-cost_wd*Inputs!$E$6*(1-$B846)-cost_fx*Inputs!$D$6)</f>
        <v>157439.78961863</v>
      </c>
      <c r="L846" s="0" t="n">
        <f aca="false">12*Inputs!$B$7*(1-MIN(1,Inputs!$G$7*$D846)*churn_nonbuyers)*(ic*Inputs!$C$7+fee_wd*Inputs!$E$7*(1-$B846)+fee_fx*Inputs!$D$7-cost_acc-cost_wd*Inputs!$E$7*(1-$B846)-cost_fx*Inputs!$D$7)</f>
        <v>354470.308907178</v>
      </c>
      <c r="M846" s="0" t="n">
        <f aca="false">12*Inputs!$B$8*(1-MIN(1,Inputs!$G$8*$D846)*churn_nonbuyers)*(ic*Inputs!$C$8+fee_wd*Inputs!$E$8*(1-$B846)+fee_fx*Inputs!$D$8-cost_acc-cost_wd*Inputs!$E$8*(1-$B846)-cost_fx*Inputs!$D$8)</f>
        <v>0</v>
      </c>
      <c r="N846" s="0" t="n">
        <f aca="false">K846+L846+I846-fixed</f>
        <v>-62857.4501301912</v>
      </c>
      <c r="O846" s="0" t="n">
        <f aca="false">K846+L846+M846-fixed</f>
        <v>-188089.901474191</v>
      </c>
      <c r="P846" s="0" t="n">
        <f aca="false">12*Inputs!$B$6*(1-MIN(1,Inputs!$F$6*$D846))*(ic*Inputs!$C$6+flat_fee-cost_acc-cost_wd*Inputs!$E$6*$E846-cost_fx*Inputs!$D$6)+12*Inputs!$B$7*(1-MIN(1,Inputs!$F$7*$D846))*(ic*Inputs!$C$7+flat_fee-cost_acc-cost_wd*Inputs!$E$7*$E846-cost_fx*Inputs!$D$7)+12*Inputs!$B$8*(1-MIN(1,Inputs!$F$8*$D846))*(ic*Inputs!$C$8+flat_fee-cost_acc-cost_wd*Inputs!$E$8*$E846-cost_fx*Inputs!$D$8)-fixed</f>
        <v>-397888.84302592</v>
      </c>
    </row>
    <row r="847" customFormat="false" ht="15" hidden="false" customHeight="false" outlineLevel="0" collapsed="false">
      <c r="A847" s="0" t="n">
        <v>782</v>
      </c>
      <c r="B847" s="0" t="n">
        <v>0.229983</v>
      </c>
      <c r="C847" s="0" t="n">
        <v>0.797609</v>
      </c>
      <c r="D847" s="0" t="n">
        <v>0.980763</v>
      </c>
      <c r="E847" s="0" t="n">
        <v>1.116084</v>
      </c>
      <c r="F847" s="0" t="n">
        <v>0.12715</v>
      </c>
      <c r="G847" s="0" t="n">
        <f aca="false">12*Inputs!$B$6*(MIN(1,$H$50*$C847)*(ic*Inputs!$C$6+pS+fee_fx*Inputs!$D$6-cost_acc-cost_wd*Inputs!$E$6*$E847-cost_fx*Inputs!$D$6-$F847)+(1-MIN(1,$H$50*$C847))*(1-MIN(1,Inputs!$G$6*$D847)*churn_nonbuyers)*(ic*Inputs!$C$6+fee_wd*Inputs!$E$6*(1-$B847)+fee_fx*Inputs!$D$6-cost_acc-cost_wd*Inputs!$E$6*(1-$B847)-cost_fx*Inputs!$D$6))</f>
        <v>204149.380629315</v>
      </c>
      <c r="H847" s="0" t="n">
        <f aca="false">12*Inputs!$B$7*(MIN(1,$H$51*$C847)*(ic*Inputs!$C$7+pE+fee_fx*Inputs!$D$7-cost_acc-cost_wd*Inputs!$E$7*$E847-cost_fx*Inputs!$D$7-$F847)+(1-MIN(1,$H$51*$C847))*(1-MIN(1,Inputs!$G$7*$D847)*churn_nonbuyers)*(ic*Inputs!$C$7+fee_wd*Inputs!$E$7*(1-$B847)+fee_fx*Inputs!$D$7-cost_acc-cost_wd*Inputs!$E$7*(1-$B847)-cost_fx*Inputs!$D$7))</f>
        <v>402208.496192071</v>
      </c>
      <c r="I847" s="0" t="n">
        <f aca="false">12*Inputs!$B$8*(MIN(1,$H$52*$C847)*(ic*Inputs!$C$8+pT-cost_acc-cost_wd*Inputs!$E$8-cost_fx*Inputs!$D$8-cost_ins)+(1-MIN(1,$H$52*$C847))*(1-MIN(1,Inputs!$G$8*$D847)*churn_nonbuyers)*(ic*Inputs!$C$8+fee_wd*Inputs!$E$8*(1-$B847)+fee_fx*Inputs!$D$8-cost_acc-cost_wd*Inputs!$E$8*(1-$B847)-cost_fx*Inputs!$D$8))</f>
        <v>158632.144363907</v>
      </c>
      <c r="J847" s="0" t="n">
        <f aca="false">G847+H847+I847-fixed</f>
        <v>64990.0211852919</v>
      </c>
      <c r="K847" s="0" t="n">
        <f aca="false">12*Inputs!$B$6*(1-MIN(1,Inputs!$G$6*$D847)*churn_nonbuyers)*(ic*Inputs!$C$6+fee_wd*Inputs!$E$6*(1-$B847)+fee_fx*Inputs!$D$6-cost_acc-cost_wd*Inputs!$E$6*(1-$B847)-cost_fx*Inputs!$D$6)</f>
        <v>160220.380442609</v>
      </c>
      <c r="L847" s="0" t="n">
        <f aca="false">12*Inputs!$B$7*(1-MIN(1,Inputs!$G$7*$D847)*churn_nonbuyers)*(ic*Inputs!$C$7+fee_wd*Inputs!$E$7*(1-$B847)+fee_fx*Inputs!$D$7-cost_acc-cost_wd*Inputs!$E$7*(1-$B847)-cost_fx*Inputs!$D$7)</f>
        <v>359193.552841565</v>
      </c>
      <c r="M847" s="0" t="n">
        <f aca="false">12*Inputs!$B$8*(1-MIN(1,Inputs!$G$8*$D847)*churn_nonbuyers)*(ic*Inputs!$C$8+fee_wd*Inputs!$E$8*(1-$B847)+fee_fx*Inputs!$D$8-cost_acc-cost_wd*Inputs!$E$8*(1-$B847)-cost_fx*Inputs!$D$8)</f>
        <v>98854.8620121744</v>
      </c>
      <c r="N847" s="0" t="n">
        <f aca="false">K847+L847+I847-fixed</f>
        <v>-21953.9223519195</v>
      </c>
      <c r="O847" s="0" t="n">
        <f aca="false">K847+L847+M847-fixed</f>
        <v>-81731.2047036516</v>
      </c>
      <c r="P847" s="0" t="n">
        <f aca="false">12*Inputs!$B$6*(1-MIN(1,Inputs!$F$6*$D847))*(ic*Inputs!$C$6+flat_fee-cost_acc-cost_wd*Inputs!$E$6*$E847-cost_fx*Inputs!$D$6)+12*Inputs!$B$7*(1-MIN(1,Inputs!$F$7*$D847))*(ic*Inputs!$C$7+flat_fee-cost_acc-cost_wd*Inputs!$E$7*$E847-cost_fx*Inputs!$D$7)+12*Inputs!$B$8*(1-MIN(1,Inputs!$F$8*$D847))*(ic*Inputs!$C$8+flat_fee-cost_acc-cost_wd*Inputs!$E$8*$E847-cost_fx*Inputs!$D$8)-fixed</f>
        <v>30636.0490380799</v>
      </c>
    </row>
    <row r="848" customFormat="false" ht="15" hidden="false" customHeight="false" outlineLevel="0" collapsed="false">
      <c r="A848" s="0" t="n">
        <v>783</v>
      </c>
      <c r="B848" s="0" t="n">
        <v>0.209146</v>
      </c>
      <c r="C848" s="0" t="n">
        <v>0.864795</v>
      </c>
      <c r="D848" s="0" t="n">
        <v>1.220125</v>
      </c>
      <c r="E848" s="0" t="n">
        <v>1.342938</v>
      </c>
      <c r="F848" s="0" t="n">
        <v>0.155254</v>
      </c>
      <c r="G848" s="0" t="n">
        <f aca="false">12*Inputs!$B$6*(MIN(1,$H$50*$C848)*(ic*Inputs!$C$6+pS+fee_fx*Inputs!$D$6-cost_acc-cost_wd*Inputs!$E$6*$E848-cost_fx*Inputs!$D$6-$F848)+(1-MIN(1,$H$50*$C848))*(1-MIN(1,Inputs!$G$6*$D848)*churn_nonbuyers)*(ic*Inputs!$C$6+fee_wd*Inputs!$E$6*(1-$B848)+fee_fx*Inputs!$D$6-cost_acc-cost_wd*Inputs!$E$6*(1-$B848)-cost_fx*Inputs!$D$6))</f>
        <v>203515.342381793</v>
      </c>
      <c r="H848" s="0" t="n">
        <f aca="false">12*Inputs!$B$7*(MIN(1,$H$51*$C848)*(ic*Inputs!$C$7+pE+fee_fx*Inputs!$D$7-cost_acc-cost_wd*Inputs!$E$7*$E848-cost_fx*Inputs!$D$7-$F848)+(1-MIN(1,$H$51*$C848))*(1-MIN(1,Inputs!$G$7*$D848)*churn_nonbuyers)*(ic*Inputs!$C$7+fee_wd*Inputs!$E$7*(1-$B848)+fee_fx*Inputs!$D$7-cost_acc-cost_wd*Inputs!$E$7*(1-$B848)-cost_fx*Inputs!$D$7))</f>
        <v>381984.239586996</v>
      </c>
      <c r="I848" s="0" t="n">
        <f aca="false">12*Inputs!$B$8*(MIN(1,$H$52*$C848)*(ic*Inputs!$C$8+pT-cost_acc-cost_wd*Inputs!$E$8-cost_fx*Inputs!$D$8-cost_ins)+(1-MIN(1,$H$52*$C848))*(1-MIN(1,Inputs!$G$8*$D848)*churn_nonbuyers)*(ic*Inputs!$C$8+fee_wd*Inputs!$E$8*(1-$B848)+fee_fx*Inputs!$D$8-cost_acc-cost_wd*Inputs!$E$8*(1-$B848)-cost_fx*Inputs!$D$8))</f>
        <v>142872.158257067</v>
      </c>
      <c r="J848" s="0" t="n">
        <f aca="false">G848+H848+I848-fixed</f>
        <v>28371.7402258565</v>
      </c>
      <c r="K848" s="0" t="n">
        <f aca="false">12*Inputs!$B$6*(1-MIN(1,Inputs!$G$6*$D848)*churn_nonbuyers)*(ic*Inputs!$C$6+fee_wd*Inputs!$E$6*(1-$B848)+fee_fx*Inputs!$D$6-cost_acc-cost_wd*Inputs!$E$6*(1-$B848)-cost_fx*Inputs!$D$6)</f>
        <v>161021.4426954</v>
      </c>
      <c r="L848" s="0" t="n">
        <f aca="false">12*Inputs!$B$7*(1-MIN(1,Inputs!$G$7*$D848)*churn_nonbuyers)*(ic*Inputs!$C$7+fee_wd*Inputs!$E$7*(1-$B848)+fee_fx*Inputs!$D$7-cost_acc-cost_wd*Inputs!$E$7*(1-$B848)-cost_fx*Inputs!$D$7)</f>
        <v>359426.74001724</v>
      </c>
      <c r="M848" s="0" t="n">
        <f aca="false">12*Inputs!$B$8*(1-MIN(1,Inputs!$G$8*$D848)*churn_nonbuyers)*(ic*Inputs!$C$8+fee_wd*Inputs!$E$8*(1-$B848)+fee_fx*Inputs!$D$8-cost_acc-cost_wd*Inputs!$E$8*(1-$B848)-cost_fx*Inputs!$D$8)</f>
        <v>46161.0232452</v>
      </c>
      <c r="N848" s="0" t="n">
        <f aca="false">K848+L848+I848-fixed</f>
        <v>-36679.6590302928</v>
      </c>
      <c r="O848" s="0" t="n">
        <f aca="false">K848+L848+M848-fixed</f>
        <v>-133390.79404216</v>
      </c>
      <c r="P848" s="0" t="n">
        <f aca="false">12*Inputs!$B$6*(1-MIN(1,Inputs!$F$6*$D848))*(ic*Inputs!$C$6+flat_fee-cost_acc-cost_wd*Inputs!$E$6*$E848-cost_fx*Inputs!$D$6)+12*Inputs!$B$7*(1-MIN(1,Inputs!$F$7*$D848))*(ic*Inputs!$C$7+flat_fee-cost_acc-cost_wd*Inputs!$E$7*$E848-cost_fx*Inputs!$D$7)+12*Inputs!$B$8*(1-MIN(1,Inputs!$F$8*$D848))*(ic*Inputs!$C$8+flat_fee-cost_acc-cost_wd*Inputs!$E$8*$E848-cost_fx*Inputs!$D$8)-fixed</f>
        <v>-183694.45246</v>
      </c>
    </row>
    <row r="849" customFormat="false" ht="15" hidden="false" customHeight="false" outlineLevel="0" collapsed="false">
      <c r="A849" s="0" t="n">
        <v>784</v>
      </c>
      <c r="B849" s="0" t="n">
        <v>0.334502</v>
      </c>
      <c r="C849" s="0" t="n">
        <v>1.057933</v>
      </c>
      <c r="D849" s="0" t="n">
        <v>1.279999</v>
      </c>
      <c r="E849" s="0" t="n">
        <v>1.05078</v>
      </c>
      <c r="F849" s="0" t="n">
        <v>0.048798</v>
      </c>
      <c r="G849" s="0" t="n">
        <f aca="false">12*Inputs!$B$6*(MIN(1,$H$50*$C849)*(ic*Inputs!$C$6+pS+fee_fx*Inputs!$D$6-cost_acc-cost_wd*Inputs!$E$6*$E849-cost_fx*Inputs!$D$6-$F849)+(1-MIN(1,$H$50*$C849))*(1-MIN(1,Inputs!$G$6*$D849)*churn_nonbuyers)*(ic*Inputs!$C$6+fee_wd*Inputs!$E$6*(1-$B849)+fee_fx*Inputs!$D$6-cost_acc-cost_wd*Inputs!$E$6*(1-$B849)-cost_fx*Inputs!$D$6))</f>
        <v>206785.877542428</v>
      </c>
      <c r="H849" s="0" t="n">
        <f aca="false">12*Inputs!$B$7*(MIN(1,$H$51*$C849)*(ic*Inputs!$C$7+pE+fee_fx*Inputs!$D$7-cost_acc-cost_wd*Inputs!$E$7*$E849-cost_fx*Inputs!$D$7-$F849)+(1-MIN(1,$H$51*$C849))*(1-MIN(1,Inputs!$G$7*$D849)*churn_nonbuyers)*(ic*Inputs!$C$7+fee_wd*Inputs!$E$7*(1-$B849)+fee_fx*Inputs!$D$7-cost_acc-cost_wd*Inputs!$E$7*(1-$B849)-cost_fx*Inputs!$D$7))</f>
        <v>418716.456199301</v>
      </c>
      <c r="I849" s="0" t="n">
        <f aca="false">12*Inputs!$B$8*(MIN(1,$H$52*$C849)*(ic*Inputs!$C$8+pT-cost_acc-cost_wd*Inputs!$E$8-cost_fx*Inputs!$D$8-cost_ins)+(1-MIN(1,$H$52*$C849))*(1-MIN(1,Inputs!$G$8*$D849)*churn_nonbuyers)*(ic*Inputs!$C$8+fee_wd*Inputs!$E$8*(1-$B849)+fee_fx*Inputs!$D$8-cost_acc-cost_wd*Inputs!$E$8*(1-$B849)-cost_fx*Inputs!$D$8))</f>
        <v>160868.598152411</v>
      </c>
      <c r="J849" s="0" t="n">
        <f aca="false">G849+H849+I849-fixed</f>
        <v>86370.9318941399</v>
      </c>
      <c r="K849" s="0" t="n">
        <f aca="false">12*Inputs!$B$6*(1-MIN(1,Inputs!$G$6*$D849)*churn_nonbuyers)*(ic*Inputs!$C$6+fee_wd*Inputs!$E$6*(1-$B849)+fee_fx*Inputs!$D$6-cost_acc-cost_wd*Inputs!$E$6*(1-$B849)-cost_fx*Inputs!$D$6)</f>
        <v>143612.090103586</v>
      </c>
      <c r="L849" s="0" t="n">
        <f aca="false">12*Inputs!$B$7*(1-MIN(1,Inputs!$G$7*$D849)*churn_nonbuyers)*(ic*Inputs!$C$7+fee_wd*Inputs!$E$7*(1-$B849)+fee_fx*Inputs!$D$7-cost_acc-cost_wd*Inputs!$E$7*(1-$B849)-cost_fx*Inputs!$D$7)</f>
        <v>341398.504910151</v>
      </c>
      <c r="M849" s="0" t="n">
        <f aca="false">12*Inputs!$B$8*(1-MIN(1,Inputs!$G$8*$D849)*churn_nonbuyers)*(ic*Inputs!$C$8+fee_wd*Inputs!$E$8*(1-$B849)+fee_fx*Inputs!$D$8-cost_acc-cost_wd*Inputs!$E$8*(1-$B849)-cost_fx*Inputs!$D$8)</f>
        <v>32275.9832567328</v>
      </c>
      <c r="N849" s="0" t="n">
        <f aca="false">K849+L849+I849-fixed</f>
        <v>-54120.8068338517</v>
      </c>
      <c r="O849" s="0" t="n">
        <f aca="false">K849+L849+M849-fixed</f>
        <v>-182713.42172953</v>
      </c>
      <c r="P849" s="0" t="n">
        <f aca="false">12*Inputs!$B$6*(1-MIN(1,Inputs!$F$6*$D849))*(ic*Inputs!$C$6+flat_fee-cost_acc-cost_wd*Inputs!$E$6*$E849-cost_fx*Inputs!$D$6)+12*Inputs!$B$7*(1-MIN(1,Inputs!$F$7*$D849))*(ic*Inputs!$C$7+flat_fee-cost_acc-cost_wd*Inputs!$E$7*$E849-cost_fx*Inputs!$D$7)+12*Inputs!$B$8*(1-MIN(1,Inputs!$F$8*$D849))*(ic*Inputs!$C$8+flat_fee-cost_acc-cost_wd*Inputs!$E$8*$E849-cost_fx*Inputs!$D$8)-fixed</f>
        <v>-105951.8322592</v>
      </c>
    </row>
    <row r="850" customFormat="false" ht="15" hidden="false" customHeight="false" outlineLevel="0" collapsed="false">
      <c r="A850" s="0" t="n">
        <v>785</v>
      </c>
      <c r="B850" s="0" t="n">
        <v>0.10309</v>
      </c>
      <c r="C850" s="0" t="n">
        <v>1.09973</v>
      </c>
      <c r="D850" s="0" t="n">
        <v>1.12869</v>
      </c>
      <c r="E850" s="0" t="n">
        <v>1.229658</v>
      </c>
      <c r="F850" s="0" t="n">
        <v>0.269737</v>
      </c>
      <c r="G850" s="0" t="n">
        <f aca="false">12*Inputs!$B$6*(MIN(1,$H$50*$C850)*(ic*Inputs!$C$6+pS+fee_fx*Inputs!$D$6-cost_acc-cost_wd*Inputs!$E$6*$E850-cost_fx*Inputs!$D$6-$F850)+(1-MIN(1,$H$50*$C850))*(1-MIN(1,Inputs!$G$6*$D850)*churn_nonbuyers)*(ic*Inputs!$C$6+fee_wd*Inputs!$E$6*(1-$B850)+fee_fx*Inputs!$D$6-cost_acc-cost_wd*Inputs!$E$6*(1-$B850)-cost_fx*Inputs!$D$6))</f>
        <v>228886.4004396</v>
      </c>
      <c r="H850" s="0" t="n">
        <f aca="false">12*Inputs!$B$7*(MIN(1,$H$51*$C850)*(ic*Inputs!$C$7+pE+fee_fx*Inputs!$D$7-cost_acc-cost_wd*Inputs!$E$7*$E850-cost_fx*Inputs!$D$7-$F850)+(1-MIN(1,$H$51*$C850))*(1-MIN(1,Inputs!$G$7*$D850)*churn_nonbuyers)*(ic*Inputs!$C$7+fee_wd*Inputs!$E$7*(1-$B850)+fee_fx*Inputs!$D$7-cost_acc-cost_wd*Inputs!$E$7*(1-$B850)-cost_fx*Inputs!$D$7))</f>
        <v>404049.357457798</v>
      </c>
      <c r="I850" s="0" t="n">
        <f aca="false">12*Inputs!$B$8*(MIN(1,$H$52*$C850)*(ic*Inputs!$C$8+pT-cost_acc-cost_wd*Inputs!$E$8-cost_fx*Inputs!$D$8-cost_ins)+(1-MIN(1,$H$52*$C850))*(1-MIN(1,Inputs!$G$8*$D850)*churn_nonbuyers)*(ic*Inputs!$C$8+fee_wd*Inputs!$E$8*(1-$B850)+fee_fx*Inputs!$D$8-cost_acc-cost_wd*Inputs!$E$8*(1-$B850)-cost_fx*Inputs!$D$8))</f>
        <v>174052.214125996</v>
      </c>
      <c r="J850" s="0" t="n">
        <f aca="false">G850+H850+I850-fixed</f>
        <v>106987.972023393</v>
      </c>
      <c r="K850" s="0" t="n">
        <f aca="false">12*Inputs!$B$6*(1-MIN(1,Inputs!$G$6*$D850)*churn_nonbuyers)*(ic*Inputs!$C$6+fee_wd*Inputs!$E$6*(1-$B850)+fee_fx*Inputs!$D$6-cost_acc-cost_wd*Inputs!$E$6*(1-$B850)-cost_fx*Inputs!$D$6)</f>
        <v>176215.61269512</v>
      </c>
      <c r="L850" s="0" t="n">
        <f aca="false">12*Inputs!$B$7*(1-MIN(1,Inputs!$G$7*$D850)*churn_nonbuyers)*(ic*Inputs!$C$7+fee_wd*Inputs!$E$7*(1-$B850)+fee_fx*Inputs!$D$7-cost_acc-cost_wd*Inputs!$E$7*(1-$B850)-cost_fx*Inputs!$D$7)</f>
        <v>375205.066497072</v>
      </c>
      <c r="M850" s="0" t="n">
        <f aca="false">12*Inputs!$B$8*(1-MIN(1,Inputs!$G$8*$D850)*churn_nonbuyers)*(ic*Inputs!$C$8+fee_wd*Inputs!$E$8*(1-$B850)+fee_fx*Inputs!$D$8-cost_acc-cost_wd*Inputs!$E$8*(1-$B850)-cost_fx*Inputs!$D$8)</f>
        <v>67478.17231056</v>
      </c>
      <c r="N850" s="0" t="n">
        <f aca="false">K850+L850+I850-fixed</f>
        <v>25472.8933181877</v>
      </c>
      <c r="O850" s="0" t="n">
        <f aca="false">K850+L850+M850-fixed</f>
        <v>-81101.1484972478</v>
      </c>
      <c r="P850" s="0" t="n">
        <f aca="false">12*Inputs!$B$6*(1-MIN(1,Inputs!$F$6*$D850))*(ic*Inputs!$C$6+flat_fee-cost_acc-cost_wd*Inputs!$E$6*$E850-cost_fx*Inputs!$D$6)+12*Inputs!$B$7*(1-MIN(1,Inputs!$F$7*$D850))*(ic*Inputs!$C$7+flat_fee-cost_acc-cost_wd*Inputs!$E$7*$E850-cost_fx*Inputs!$D$7)+12*Inputs!$B$8*(1-MIN(1,Inputs!$F$8*$D850))*(ic*Inputs!$C$8+flat_fee-cost_acc-cost_wd*Inputs!$E$8*$E850-cost_fx*Inputs!$D$8)-fixed</f>
        <v>-94219.0251952</v>
      </c>
    </row>
    <row r="851" customFormat="false" ht="15" hidden="false" customHeight="false" outlineLevel="0" collapsed="false">
      <c r="A851" s="0" t="n">
        <v>786</v>
      </c>
      <c r="B851" s="0" t="n">
        <v>0.339788</v>
      </c>
      <c r="C851" s="0" t="n">
        <v>1.16165</v>
      </c>
      <c r="D851" s="0" t="n">
        <v>1.790887</v>
      </c>
      <c r="E851" s="0" t="n">
        <v>1.297169</v>
      </c>
      <c r="F851" s="0" t="n">
        <v>0.404845</v>
      </c>
      <c r="G851" s="0" t="n">
        <f aca="false">12*Inputs!$B$6*(MIN(1,$H$50*$C851)*(ic*Inputs!$C$6+pS+fee_fx*Inputs!$D$6-cost_acc-cost_wd*Inputs!$E$6*$E851-cost_fx*Inputs!$D$6-$F851)+(1-MIN(1,$H$50*$C851))*(1-MIN(1,Inputs!$G$6*$D851)*churn_nonbuyers)*(ic*Inputs!$C$6+fee_wd*Inputs!$E$6*(1-$B851)+fee_fx*Inputs!$D$6-cost_acc-cost_wd*Inputs!$E$6*(1-$B851)-cost_fx*Inputs!$D$6))</f>
        <v>192671.71282794</v>
      </c>
      <c r="H851" s="0" t="n">
        <f aca="false">12*Inputs!$B$7*(MIN(1,$H$51*$C851)*(ic*Inputs!$C$7+pE+fee_fx*Inputs!$D$7-cost_acc-cost_wd*Inputs!$E$7*$E851-cost_fx*Inputs!$D$7-$F851)+(1-MIN(1,$H$51*$C851))*(1-MIN(1,Inputs!$G$7*$D851)*churn_nonbuyers)*(ic*Inputs!$C$7+fee_wd*Inputs!$E$7*(1-$B851)+fee_fx*Inputs!$D$7-cost_acc-cost_wd*Inputs!$E$7*(1-$B851)-cost_fx*Inputs!$D$7))</f>
        <v>366202.122249265</v>
      </c>
      <c r="I851" s="0" t="n">
        <f aca="false">12*Inputs!$B$8*(MIN(1,$H$52*$C851)*(ic*Inputs!$C$8+pT-cost_acc-cost_wd*Inputs!$E$8-cost_fx*Inputs!$D$8-cost_ins)+(1-MIN(1,$H$52*$C851))*(1-MIN(1,Inputs!$G$8*$D851)*churn_nonbuyers)*(ic*Inputs!$C$8+fee_wd*Inputs!$E$8*(1-$B851)+fee_fx*Inputs!$D$8-cost_acc-cost_wd*Inputs!$E$8*(1-$B851)-cost_fx*Inputs!$D$8))</f>
        <v>167444.8776</v>
      </c>
      <c r="J851" s="0" t="n">
        <f aca="false">G851+H851+I851-fixed</f>
        <v>26318.7126772057</v>
      </c>
      <c r="K851" s="0" t="n">
        <f aca="false">12*Inputs!$B$6*(1-MIN(1,Inputs!$G$6*$D851)*churn_nonbuyers)*(ic*Inputs!$C$6+fee_wd*Inputs!$E$6*(1-$B851)+fee_fx*Inputs!$D$6-cost_acc-cost_wd*Inputs!$E$6*(1-$B851)-cost_fx*Inputs!$D$6)</f>
        <v>138999.744806083</v>
      </c>
      <c r="L851" s="0" t="n">
        <f aca="false">12*Inputs!$B$7*(1-MIN(1,Inputs!$G$7*$D851)*churn_nonbuyers)*(ic*Inputs!$C$7+fee_wd*Inputs!$E$7*(1-$B851)+fee_fx*Inputs!$D$7-cost_acc-cost_wd*Inputs!$E$7*(1-$B851)-cost_fx*Inputs!$D$7)</f>
        <v>335236.77350765</v>
      </c>
      <c r="M851" s="0" t="n">
        <f aca="false">12*Inputs!$B$8*(1-MIN(1,Inputs!$G$8*$D851)*churn_nonbuyers)*(ic*Inputs!$C$8+fee_wd*Inputs!$E$8*(1-$B851)+fee_fx*Inputs!$D$8-cost_acc-cost_wd*Inputs!$E$8*(1-$B851)-cost_fx*Inputs!$D$8)</f>
        <v>0</v>
      </c>
      <c r="N851" s="0" t="n">
        <f aca="false">K851+L851+I851-fixed</f>
        <v>-58318.6040862667</v>
      </c>
      <c r="O851" s="0" t="n">
        <f aca="false">K851+L851+M851-fixed</f>
        <v>-225763.481686267</v>
      </c>
      <c r="P851" s="0" t="n">
        <f aca="false">12*Inputs!$B$6*(1-MIN(1,Inputs!$F$6*$D851))*(ic*Inputs!$C$6+flat_fee-cost_acc-cost_wd*Inputs!$E$6*$E851-cost_fx*Inputs!$D$6)+12*Inputs!$B$7*(1-MIN(1,Inputs!$F$7*$D851))*(ic*Inputs!$C$7+flat_fee-cost_acc-cost_wd*Inputs!$E$7*$E851-cost_fx*Inputs!$D$7)+12*Inputs!$B$8*(1-MIN(1,Inputs!$F$8*$D851))*(ic*Inputs!$C$8+flat_fee-cost_acc-cost_wd*Inputs!$E$8*$E851-cost_fx*Inputs!$D$8)-fixed</f>
        <v>-447501.82839928</v>
      </c>
    </row>
    <row r="852" customFormat="false" ht="15" hidden="false" customHeight="false" outlineLevel="0" collapsed="false">
      <c r="A852" s="0" t="n">
        <v>787</v>
      </c>
      <c r="B852" s="0" t="n">
        <v>0.178923</v>
      </c>
      <c r="C852" s="0" t="n">
        <v>0.69614</v>
      </c>
      <c r="D852" s="0" t="n">
        <v>1.326185</v>
      </c>
      <c r="E852" s="0" t="n">
        <v>1.079075</v>
      </c>
      <c r="F852" s="0" t="n">
        <v>0.096069</v>
      </c>
      <c r="G852" s="0" t="n">
        <f aca="false">12*Inputs!$B$6*(MIN(1,$H$50*$C852)*(ic*Inputs!$C$6+pS+fee_fx*Inputs!$D$6-cost_acc-cost_wd*Inputs!$E$6*$E852-cost_fx*Inputs!$D$6-$F852)+(1-MIN(1,$H$50*$C852))*(1-MIN(1,Inputs!$G$6*$D852)*churn_nonbuyers)*(ic*Inputs!$C$6+fee_wd*Inputs!$E$6*(1-$B852)+fee_fx*Inputs!$D$6-cost_acc-cost_wd*Inputs!$E$6*(1-$B852)-cost_fx*Inputs!$D$6))</f>
        <v>203387.932442687</v>
      </c>
      <c r="H852" s="0" t="n">
        <f aca="false">12*Inputs!$B$7*(MIN(1,$H$51*$C852)*(ic*Inputs!$C$7+pE+fee_fx*Inputs!$D$7-cost_acc-cost_wd*Inputs!$E$7*$E852-cost_fx*Inputs!$D$7-$F852)+(1-MIN(1,$H$51*$C852))*(1-MIN(1,Inputs!$G$7*$D852)*churn_nonbuyers)*(ic*Inputs!$C$7+fee_wd*Inputs!$E$7*(1-$B852)+fee_fx*Inputs!$D$7-cost_acc-cost_wd*Inputs!$E$7*(1-$B852)-cost_fx*Inputs!$D$7))</f>
        <v>403277.543186183</v>
      </c>
      <c r="I852" s="0" t="n">
        <f aca="false">12*Inputs!$B$8*(MIN(1,$H$52*$C852)*(ic*Inputs!$C$8+pT-cost_acc-cost_wd*Inputs!$E$8-cost_fx*Inputs!$D$8-cost_ins)+(1-MIN(1,$H$52*$C852))*(1-MIN(1,Inputs!$G$8*$D852)*churn_nonbuyers)*(ic*Inputs!$C$8+fee_wd*Inputs!$E$8*(1-$B852)+fee_fx*Inputs!$D$8-cost_acc-cost_wd*Inputs!$E$8*(1-$B852)-cost_fx*Inputs!$D$8))</f>
        <v>112022.588378639</v>
      </c>
      <c r="J852" s="0" t="n">
        <f aca="false">G852+H852+I852-fixed</f>
        <v>18688.0640075083</v>
      </c>
      <c r="K852" s="0" t="n">
        <f aca="false">12*Inputs!$B$6*(1-MIN(1,Inputs!$G$6*$D852)*churn_nonbuyers)*(ic*Inputs!$C$6+fee_wd*Inputs!$E$6*(1-$B852)+fee_fx*Inputs!$D$6-cost_acc-cost_wd*Inputs!$E$6*(1-$B852)-cost_fx*Inputs!$D$6)</f>
        <v>164175.595191036</v>
      </c>
      <c r="L852" s="0" t="n">
        <f aca="false">12*Inputs!$B$7*(1-MIN(1,Inputs!$G$7*$D852)*churn_nonbuyers)*(ic*Inputs!$C$7+fee_wd*Inputs!$E$7*(1-$B852)+fee_fx*Inputs!$D$7-cost_acc-cost_wd*Inputs!$E$7*(1-$B852)-cost_fx*Inputs!$D$7)</f>
        <v>362418.625434622</v>
      </c>
      <c r="M852" s="0" t="n">
        <f aca="false">12*Inputs!$B$8*(1-MIN(1,Inputs!$G$8*$D852)*churn_nonbuyers)*(ic*Inputs!$C$8+fee_wd*Inputs!$E$8*(1-$B852)+fee_fx*Inputs!$D$8-cost_acc-cost_wd*Inputs!$E$8*(1-$B852)-cost_fx*Inputs!$D$8)</f>
        <v>22777.723158168</v>
      </c>
      <c r="N852" s="0" t="n">
        <f aca="false">K852+L852+I852-fixed</f>
        <v>-61383.1909957032</v>
      </c>
      <c r="O852" s="0" t="n">
        <f aca="false">K852+L852+M852-fixed</f>
        <v>-150628.056216174</v>
      </c>
      <c r="P852" s="0" t="n">
        <f aca="false">12*Inputs!$B$6*(1-MIN(1,Inputs!$F$6*$D852))*(ic*Inputs!$C$6+flat_fee-cost_acc-cost_wd*Inputs!$E$6*$E852-cost_fx*Inputs!$D$6)+12*Inputs!$B$7*(1-MIN(1,Inputs!$F$7*$D852))*(ic*Inputs!$C$7+flat_fee-cost_acc-cost_wd*Inputs!$E$7*$E852-cost_fx*Inputs!$D$7)+12*Inputs!$B$8*(1-MIN(1,Inputs!$F$8*$D852))*(ic*Inputs!$C$8+flat_fee-cost_acc-cost_wd*Inputs!$E$8*$E852-cost_fx*Inputs!$D$8)-fixed</f>
        <v>-141442.91575</v>
      </c>
    </row>
    <row r="853" customFormat="false" ht="15" hidden="false" customHeight="false" outlineLevel="0" collapsed="false">
      <c r="A853" s="0" t="n">
        <v>788</v>
      </c>
      <c r="B853" s="0" t="n">
        <v>0.362071</v>
      </c>
      <c r="C853" s="0" t="n">
        <v>0.962127</v>
      </c>
      <c r="D853" s="0" t="n">
        <v>1.351865</v>
      </c>
      <c r="E853" s="0" t="n">
        <v>1.411161</v>
      </c>
      <c r="F853" s="0" t="n">
        <v>0.235149</v>
      </c>
      <c r="G853" s="0" t="n">
        <f aca="false">12*Inputs!$B$6*(MIN(1,$H$50*$C853)*(ic*Inputs!$C$6+pS+fee_fx*Inputs!$D$6-cost_acc-cost_wd*Inputs!$E$6*$E853-cost_fx*Inputs!$D$6-$F853)+(1-MIN(1,$H$50*$C853))*(1-MIN(1,Inputs!$G$6*$D853)*churn_nonbuyers)*(ic*Inputs!$C$6+fee_wd*Inputs!$E$6*(1-$B853)+fee_fx*Inputs!$D$6-cost_acc-cost_wd*Inputs!$E$6*(1-$B853)-cost_fx*Inputs!$D$6))</f>
        <v>185019.680460298</v>
      </c>
      <c r="H853" s="0" t="n">
        <f aca="false">12*Inputs!$B$7*(MIN(1,$H$51*$C853)*(ic*Inputs!$C$7+pE+fee_fx*Inputs!$D$7-cost_acc-cost_wd*Inputs!$E$7*$E853-cost_fx*Inputs!$D$7-$F853)+(1-MIN(1,$H$51*$C853))*(1-MIN(1,Inputs!$G$7*$D853)*churn_nonbuyers)*(ic*Inputs!$C$7+fee_wd*Inputs!$E$7*(1-$B853)+fee_fx*Inputs!$D$7-cost_acc-cost_wd*Inputs!$E$7*(1-$B853)-cost_fx*Inputs!$D$7))</f>
        <v>358629.795363324</v>
      </c>
      <c r="I853" s="0" t="n">
        <f aca="false">12*Inputs!$B$8*(MIN(1,$H$52*$C853)*(ic*Inputs!$C$8+pT-cost_acc-cost_wd*Inputs!$E$8-cost_fx*Inputs!$D$8-cost_ins)+(1-MIN(1,$H$52*$C853))*(1-MIN(1,Inputs!$G$8*$D853)*churn_nonbuyers)*(ic*Inputs!$C$8+fee_wd*Inputs!$E$8*(1-$B853)+fee_fx*Inputs!$D$8-cost_acc-cost_wd*Inputs!$E$8*(1-$B853)-cost_fx*Inputs!$D$8))</f>
        <v>144102.537033876</v>
      </c>
      <c r="J853" s="0" t="n">
        <f aca="false">G853+H853+I853-fixed</f>
        <v>-12247.9871425022</v>
      </c>
      <c r="K853" s="0" t="n">
        <f aca="false">12*Inputs!$B$6*(1-MIN(1,Inputs!$G$6*$D853)*churn_nonbuyers)*(ic*Inputs!$C$6+fee_wd*Inputs!$E$6*(1-$B853)+fee_fx*Inputs!$D$6-cost_acc-cost_wd*Inputs!$E$6*(1-$B853)-cost_fx*Inputs!$D$6)</f>
        <v>139359.168809388</v>
      </c>
      <c r="L853" s="0" t="n">
        <f aca="false">12*Inputs!$B$7*(1-MIN(1,Inputs!$G$7*$D853)*churn_nonbuyers)*(ic*Inputs!$C$7+fee_wd*Inputs!$E$7*(1-$B853)+fee_fx*Inputs!$D$7-cost_acc-cost_wd*Inputs!$E$7*(1-$B853)-cost_fx*Inputs!$D$7)</f>
        <v>336824.132165633</v>
      </c>
      <c r="M853" s="0" t="n">
        <f aca="false">12*Inputs!$B$8*(1-MIN(1,Inputs!$G$8*$D853)*churn_nonbuyers)*(ic*Inputs!$C$8+fee_wd*Inputs!$E$8*(1-$B853)+fee_fx*Inputs!$D$8-cost_acc-cost_wd*Inputs!$E$8*(1-$B853)-cost_fx*Inputs!$D$8)</f>
        <v>16592.706177144</v>
      </c>
      <c r="N853" s="0" t="n">
        <f aca="false">K853+L853+I853-fixed</f>
        <v>-79714.1619911031</v>
      </c>
      <c r="O853" s="0" t="n">
        <f aca="false">K853+L853+M853-fixed</f>
        <v>-207223.992847835</v>
      </c>
      <c r="P853" s="0" t="n">
        <f aca="false">12*Inputs!$B$6*(1-MIN(1,Inputs!$F$6*$D853))*(ic*Inputs!$C$6+flat_fee-cost_acc-cost_wd*Inputs!$E$6*$E853-cost_fx*Inputs!$D$6)+12*Inputs!$B$7*(1-MIN(1,Inputs!$F$7*$D853))*(ic*Inputs!$C$7+flat_fee-cost_acc-cost_wd*Inputs!$E$7*$E853-cost_fx*Inputs!$D$7)+12*Inputs!$B$8*(1-MIN(1,Inputs!$F$8*$D853))*(ic*Inputs!$C$8+flat_fee-cost_acc-cost_wd*Inputs!$E$8*$E853-cost_fx*Inputs!$D$8)-fixed</f>
        <v>-270854.5180564</v>
      </c>
    </row>
    <row r="854" customFormat="false" ht="15" hidden="false" customHeight="false" outlineLevel="0" collapsed="false">
      <c r="A854" s="0" t="n">
        <v>789</v>
      </c>
      <c r="B854" s="0" t="n">
        <v>0.409274</v>
      </c>
      <c r="C854" s="0" t="n">
        <v>0.993331</v>
      </c>
      <c r="D854" s="0" t="n">
        <v>1.091877</v>
      </c>
      <c r="E854" s="0" t="n">
        <v>1.269232</v>
      </c>
      <c r="F854" s="0" t="n">
        <v>0.14061</v>
      </c>
      <c r="G854" s="0" t="n">
        <f aca="false">12*Inputs!$B$6*(MIN(1,$H$50*$C854)*(ic*Inputs!$C$6+pS+fee_fx*Inputs!$D$6-cost_acc-cost_wd*Inputs!$E$6*$E854-cost_fx*Inputs!$D$6-$F854)+(1-MIN(1,$H$50*$C854))*(1-MIN(1,Inputs!$G$6*$D854)*churn_nonbuyers)*(ic*Inputs!$C$6+fee_wd*Inputs!$E$6*(1-$B854)+fee_fx*Inputs!$D$6-cost_acc-cost_wd*Inputs!$E$6*(1-$B854)-cost_fx*Inputs!$D$6))</f>
        <v>187785.479901748</v>
      </c>
      <c r="H854" s="0" t="n">
        <f aca="false">12*Inputs!$B$7*(MIN(1,$H$51*$C854)*(ic*Inputs!$C$7+pE+fee_fx*Inputs!$D$7-cost_acc-cost_wd*Inputs!$E$7*$E854-cost_fx*Inputs!$D$7-$F854)+(1-MIN(1,$H$51*$C854))*(1-MIN(1,Inputs!$G$7*$D854)*churn_nonbuyers)*(ic*Inputs!$C$7+fee_wd*Inputs!$E$7*(1-$B854)+fee_fx*Inputs!$D$7-cost_acc-cost_wd*Inputs!$E$7*(1-$B854)-cost_fx*Inputs!$D$7))</f>
        <v>378675.226641909</v>
      </c>
      <c r="I854" s="0" t="n">
        <f aca="false">12*Inputs!$B$8*(MIN(1,$H$52*$C854)*(ic*Inputs!$C$8+pT-cost_acc-cost_wd*Inputs!$E$8-cost_fx*Inputs!$D$8-cost_ins)+(1-MIN(1,$H$52*$C854))*(1-MIN(1,Inputs!$G$8*$D854)*churn_nonbuyers)*(ic*Inputs!$C$8+fee_wd*Inputs!$E$8*(1-$B854)+fee_fx*Inputs!$D$8-cost_acc-cost_wd*Inputs!$E$8*(1-$B854)-cost_fx*Inputs!$D$8))</f>
        <v>165209.567869171</v>
      </c>
      <c r="J854" s="0" t="n">
        <f aca="false">G854+H854+I854-fixed</f>
        <v>31670.2744128273</v>
      </c>
      <c r="K854" s="0" t="n">
        <f aca="false">12*Inputs!$B$6*(1-MIN(1,Inputs!$G$6*$D854)*churn_nonbuyers)*(ic*Inputs!$C$6+fee_wd*Inputs!$E$6*(1-$B854)+fee_fx*Inputs!$D$6-cost_acc-cost_wd*Inputs!$E$6*(1-$B854)-cost_fx*Inputs!$D$6)</f>
        <v>134875.937284546</v>
      </c>
      <c r="L854" s="0" t="n">
        <f aca="false">12*Inputs!$B$7*(1-MIN(1,Inputs!$G$7*$D854)*churn_nonbuyers)*(ic*Inputs!$C$7+fee_wd*Inputs!$E$7*(1-$B854)+fee_fx*Inputs!$D$7-cost_acc-cost_wd*Inputs!$E$7*(1-$B854)-cost_fx*Inputs!$D$7)</f>
        <v>332987.707874727</v>
      </c>
      <c r="M854" s="0" t="n">
        <f aca="false">12*Inputs!$B$8*(1-MIN(1,Inputs!$G$8*$D854)*churn_nonbuyers)*(ic*Inputs!$C$8+fee_wd*Inputs!$E$8*(1-$B854)+fee_fx*Inputs!$D$8-cost_acc-cost_wd*Inputs!$E$8*(1-$B854)-cost_fx*Inputs!$D$8)</f>
        <v>72297.8537812128</v>
      </c>
      <c r="N854" s="0" t="n">
        <f aca="false">K854+L854+I854-fixed</f>
        <v>-66926.7869715564</v>
      </c>
      <c r="O854" s="0" t="n">
        <f aca="false">K854+L854+M854-fixed</f>
        <v>-159838.501059514</v>
      </c>
      <c r="P854" s="0" t="n">
        <f aca="false">12*Inputs!$B$6*(1-MIN(1,Inputs!$F$6*$D854))*(ic*Inputs!$C$6+flat_fee-cost_acc-cost_wd*Inputs!$E$6*$E854-cost_fx*Inputs!$D$6)+12*Inputs!$B$7*(1-MIN(1,Inputs!$F$7*$D854))*(ic*Inputs!$C$7+flat_fee-cost_acc-cost_wd*Inputs!$E$7*$E854-cost_fx*Inputs!$D$7)+12*Inputs!$B$8*(1-MIN(1,Inputs!$F$8*$D854))*(ic*Inputs!$C$8+flat_fee-cost_acc-cost_wd*Inputs!$E$8*$E854-cost_fx*Inputs!$D$8)-fixed</f>
        <v>-91711.54202464</v>
      </c>
    </row>
    <row r="855" customFormat="false" ht="15" hidden="false" customHeight="false" outlineLevel="0" collapsed="false">
      <c r="A855" s="0" t="n">
        <v>790</v>
      </c>
      <c r="B855" s="0" t="n">
        <v>0.113519</v>
      </c>
      <c r="C855" s="0" t="n">
        <v>1.034092</v>
      </c>
      <c r="D855" s="0" t="n">
        <v>1.493501</v>
      </c>
      <c r="E855" s="0" t="n">
        <v>1.354015</v>
      </c>
      <c r="F855" s="0" t="n">
        <v>0.344789</v>
      </c>
      <c r="G855" s="0" t="n">
        <f aca="false">12*Inputs!$B$6*(MIN(1,$H$50*$C855)*(ic*Inputs!$C$6+pS+fee_fx*Inputs!$D$6-cost_acc-cost_wd*Inputs!$E$6*$E855-cost_fx*Inputs!$D$6-$F855)+(1-MIN(1,$H$50*$C855))*(1-MIN(1,Inputs!$G$6*$D855)*churn_nonbuyers)*(ic*Inputs!$C$6+fee_wd*Inputs!$E$6*(1-$B855)+fee_fx*Inputs!$D$6-cost_acc-cost_wd*Inputs!$E$6*(1-$B855)-cost_fx*Inputs!$D$6))</f>
        <v>216592.326946989</v>
      </c>
      <c r="H855" s="0" t="n">
        <f aca="false">12*Inputs!$B$7*(MIN(1,$H$51*$C855)*(ic*Inputs!$C$7+pE+fee_fx*Inputs!$D$7-cost_acc-cost_wd*Inputs!$E$7*$E855-cost_fx*Inputs!$D$7-$F855)+(1-MIN(1,$H$51*$C855))*(1-MIN(1,Inputs!$G$7*$D855)*churn_nonbuyers)*(ic*Inputs!$C$7+fee_wd*Inputs!$E$7*(1-$B855)+fee_fx*Inputs!$D$7-cost_acc-cost_wd*Inputs!$E$7*(1-$B855)-cost_fx*Inputs!$D$7))</f>
        <v>379709.726563891</v>
      </c>
      <c r="I855" s="0" t="n">
        <f aca="false">12*Inputs!$B$8*(MIN(1,$H$52*$C855)*(ic*Inputs!$C$8+pT-cost_acc-cost_wd*Inputs!$E$8-cost_fx*Inputs!$D$8-cost_ins)+(1-MIN(1,$H$52*$C855))*(1-MIN(1,Inputs!$G$8*$D855)*churn_nonbuyers)*(ic*Inputs!$C$8+fee_wd*Inputs!$E$8*(1-$B855)+fee_fx*Inputs!$D$8-cost_acc-cost_wd*Inputs!$E$8*(1-$B855)-cost_fx*Inputs!$D$8))</f>
        <v>149058.157248</v>
      </c>
      <c r="J855" s="0" t="n">
        <f aca="false">G855+H855+I855-fixed</f>
        <v>45360.2107588798</v>
      </c>
      <c r="K855" s="0" t="n">
        <f aca="false">12*Inputs!$B$6*(1-MIN(1,Inputs!$G$6*$D855)*churn_nonbuyers)*(ic*Inputs!$C$6+fee_wd*Inputs!$E$6*(1-$B855)+fee_fx*Inputs!$D$6-cost_acc-cost_wd*Inputs!$E$6*(1-$B855)-cost_fx*Inputs!$D$6)</f>
        <v>171419.467248137</v>
      </c>
      <c r="L855" s="0" t="n">
        <f aca="false">12*Inputs!$B$7*(1-MIN(1,Inputs!$G$7*$D855)*churn_nonbuyers)*(ic*Inputs!$C$7+fee_wd*Inputs!$E$7*(1-$B855)+fee_fx*Inputs!$D$7-cost_acc-cost_wd*Inputs!$E$7*(1-$B855)-cost_fx*Inputs!$D$7)</f>
        <v>369520.291900882</v>
      </c>
      <c r="M855" s="0" t="n">
        <f aca="false">12*Inputs!$B$8*(1-MIN(1,Inputs!$G$8*$D855)*churn_nonbuyers)*(ic*Inputs!$C$8+fee_wd*Inputs!$E$8*(1-$B855)+fee_fx*Inputs!$D$8-cost_acc-cost_wd*Inputs!$E$8*(1-$B855)-cost_fx*Inputs!$D$8)</f>
        <v>0</v>
      </c>
      <c r="N855" s="0" t="n">
        <f aca="false">K855+L855+I855-fixed</f>
        <v>-10002.0836029809</v>
      </c>
      <c r="O855" s="0" t="n">
        <f aca="false">K855+L855+M855-fixed</f>
        <v>-159060.240850981</v>
      </c>
      <c r="P855" s="0" t="n">
        <f aca="false">12*Inputs!$B$6*(1-MIN(1,Inputs!$F$6*$D855))*(ic*Inputs!$C$6+flat_fee-cost_acc-cost_wd*Inputs!$E$6*$E855-cost_fx*Inputs!$D$6)+12*Inputs!$B$7*(1-MIN(1,Inputs!$F$7*$D855))*(ic*Inputs!$C$7+flat_fee-cost_acc-cost_wd*Inputs!$E$7*$E855-cost_fx*Inputs!$D$7)+12*Inputs!$B$8*(1-MIN(1,Inputs!$F$8*$D855))*(ic*Inputs!$C$8+flat_fee-cost_acc-cost_wd*Inputs!$E$8*$E855-cost_fx*Inputs!$D$8)-fixed</f>
        <v>-318831.8903644</v>
      </c>
    </row>
    <row r="856" customFormat="false" ht="15" hidden="false" customHeight="false" outlineLevel="0" collapsed="false">
      <c r="A856" s="0" t="n">
        <v>791</v>
      </c>
      <c r="B856" s="0" t="n">
        <v>0.115038</v>
      </c>
      <c r="C856" s="0" t="n">
        <v>1.09556</v>
      </c>
      <c r="D856" s="0" t="n">
        <v>1.366457</v>
      </c>
      <c r="E856" s="0" t="n">
        <v>1.358147</v>
      </c>
      <c r="F856" s="0" t="n">
        <v>0.194139</v>
      </c>
      <c r="G856" s="0" t="n">
        <f aca="false">12*Inputs!$B$6*(MIN(1,$H$50*$C856)*(ic*Inputs!$C$6+pS+fee_fx*Inputs!$D$6-cost_acc-cost_wd*Inputs!$E$6*$E856-cost_fx*Inputs!$D$6-$F856)+(1-MIN(1,$H$50*$C856))*(1-MIN(1,Inputs!$G$6*$D856)*churn_nonbuyers)*(ic*Inputs!$C$6+fee_wd*Inputs!$E$6*(1-$B856)+fee_fx*Inputs!$D$6-cost_acc-cost_wd*Inputs!$E$6*(1-$B856)-cost_fx*Inputs!$D$6))</f>
        <v>223863.53242876</v>
      </c>
      <c r="H856" s="0" t="n">
        <f aca="false">12*Inputs!$B$7*(MIN(1,$H$51*$C856)*(ic*Inputs!$C$7+pE+fee_fx*Inputs!$D$7-cost_acc-cost_wd*Inputs!$E$7*$E856-cost_fx*Inputs!$D$7-$F856)+(1-MIN(1,$H$51*$C856))*(1-MIN(1,Inputs!$G$7*$D856)*churn_nonbuyers)*(ic*Inputs!$C$7+fee_wd*Inputs!$E$7*(1-$B856)+fee_fx*Inputs!$D$7-cost_acc-cost_wd*Inputs!$E$7*(1-$B856)-cost_fx*Inputs!$D$7))</f>
        <v>390011.015996781</v>
      </c>
      <c r="I856" s="0" t="n">
        <f aca="false">12*Inputs!$B$8*(MIN(1,$H$52*$C856)*(ic*Inputs!$C$8+pT-cost_acc-cost_wd*Inputs!$E$8-cost_fx*Inputs!$D$8-cost_ins)+(1-MIN(1,$H$52*$C856))*(1-MIN(1,Inputs!$G$8*$D856)*churn_nonbuyers)*(ic*Inputs!$C$8+fee_wd*Inputs!$E$8*(1-$B856)+fee_fx*Inputs!$D$8-cost_acc-cost_wd*Inputs!$E$8*(1-$B856)-cost_fx*Inputs!$D$8))</f>
        <v>161170.680373049</v>
      </c>
      <c r="J856" s="0" t="n">
        <f aca="false">G856+H856+I856-fixed</f>
        <v>75045.2287985897</v>
      </c>
      <c r="K856" s="0" t="n">
        <f aca="false">12*Inputs!$B$6*(1-MIN(1,Inputs!$G$6*$D856)*churn_nonbuyers)*(ic*Inputs!$C$6+fee_wd*Inputs!$E$6*(1-$B856)+fee_fx*Inputs!$D$6-cost_acc-cost_wd*Inputs!$E$6*(1-$B856)-cost_fx*Inputs!$D$6)</f>
        <v>172392.441698635</v>
      </c>
      <c r="L856" s="0" t="n">
        <f aca="false">12*Inputs!$B$7*(1-MIN(1,Inputs!$G$7*$D856)*churn_nonbuyers)*(ic*Inputs!$C$7+fee_wd*Inputs!$E$7*(1-$B856)+fee_fx*Inputs!$D$7-cost_acc-cost_wd*Inputs!$E$7*(1-$B856)-cost_fx*Inputs!$D$7)</f>
        <v>370784.944283181</v>
      </c>
      <c r="M856" s="0" t="n">
        <f aca="false">12*Inputs!$B$8*(1-MIN(1,Inputs!$G$8*$D856)*churn_nonbuyers)*(ic*Inputs!$C$8+fee_wd*Inputs!$E$8*(1-$B856)+fee_fx*Inputs!$D$8-cost_acc-cost_wd*Inputs!$E$8*(1-$B856)-cost_fx*Inputs!$D$8)</f>
        <v>13951.8151802976</v>
      </c>
      <c r="N856" s="0" t="n">
        <f aca="false">K856+L856+I856-fixed</f>
        <v>4348.06635486521</v>
      </c>
      <c r="O856" s="0" t="n">
        <f aca="false">K856+L856+M856-fixed</f>
        <v>-142870.798837886</v>
      </c>
      <c r="P856" s="0" t="n">
        <f aca="false">12*Inputs!$B$6*(1-MIN(1,Inputs!$F$6*$D856))*(ic*Inputs!$C$6+flat_fee-cost_acc-cost_wd*Inputs!$E$6*$E856-cost_fx*Inputs!$D$6)+12*Inputs!$B$7*(1-MIN(1,Inputs!$F$7*$D856))*(ic*Inputs!$C$7+flat_fee-cost_acc-cost_wd*Inputs!$E$7*$E856-cost_fx*Inputs!$D$7)+12*Inputs!$B$8*(1-MIN(1,Inputs!$F$8*$D856))*(ic*Inputs!$C$8+flat_fee-cost_acc-cost_wd*Inputs!$E$8*$E856-cost_fx*Inputs!$D$8)-fixed</f>
        <v>-259403.95305304</v>
      </c>
    </row>
    <row r="857" customFormat="false" ht="15" hidden="false" customHeight="false" outlineLevel="0" collapsed="false">
      <c r="A857" s="0" t="n">
        <v>792</v>
      </c>
      <c r="B857" s="0" t="n">
        <v>0.386094</v>
      </c>
      <c r="C857" s="0" t="n">
        <v>0.905199</v>
      </c>
      <c r="D857" s="0" t="n">
        <v>0.937091</v>
      </c>
      <c r="E857" s="0" t="n">
        <v>1.300322</v>
      </c>
      <c r="F857" s="0" t="n">
        <v>0.070276</v>
      </c>
      <c r="G857" s="0" t="n">
        <f aca="false">12*Inputs!$B$6*(MIN(1,$H$50*$C857)*(ic*Inputs!$C$6+pS+fee_fx*Inputs!$D$6-cost_acc-cost_wd*Inputs!$E$6*$E857-cost_fx*Inputs!$D$6-$F857)+(1-MIN(1,$H$50*$C857))*(1-MIN(1,Inputs!$G$6*$D857)*churn_nonbuyers)*(ic*Inputs!$C$6+fee_wd*Inputs!$E$6*(1-$B857)+fee_fx*Inputs!$D$6-cost_acc-cost_wd*Inputs!$E$6*(1-$B857)-cost_fx*Inputs!$D$6))</f>
        <v>187884.911926033</v>
      </c>
      <c r="H857" s="0" t="n">
        <f aca="false">12*Inputs!$B$7*(MIN(1,$H$51*$C857)*(ic*Inputs!$C$7+pE+fee_fx*Inputs!$D$7-cost_acc-cost_wd*Inputs!$E$7*$E857-cost_fx*Inputs!$D$7-$F857)+(1-MIN(1,$H$51*$C857))*(1-MIN(1,Inputs!$G$7*$D857)*churn_nonbuyers)*(ic*Inputs!$C$7+fee_wd*Inputs!$E$7*(1-$B857)+fee_fx*Inputs!$D$7-cost_acc-cost_wd*Inputs!$E$7*(1-$B857)-cost_fx*Inputs!$D$7))</f>
        <v>378136.064523038</v>
      </c>
      <c r="I857" s="0" t="n">
        <f aca="false">12*Inputs!$B$8*(MIN(1,$H$52*$C857)*(ic*Inputs!$C$8+pT-cost_acc-cost_wd*Inputs!$E$8-cost_fx*Inputs!$D$8-cost_ins)+(1-MIN(1,$H$52*$C857))*(1-MIN(1,Inputs!$G$8*$D857)*churn_nonbuyers)*(ic*Inputs!$C$8+fee_wd*Inputs!$E$8*(1-$B857)+fee_fx*Inputs!$D$8-cost_acc-cost_wd*Inputs!$E$8*(1-$B857)-cost_fx*Inputs!$D$8))</f>
        <v>169283.047606264</v>
      </c>
      <c r="J857" s="0" t="n">
        <f aca="false">G857+H857+I857-fixed</f>
        <v>35304.0240553358</v>
      </c>
      <c r="K857" s="0" t="n">
        <f aca="false">12*Inputs!$B$6*(1-MIN(1,Inputs!$G$6*$D857)*churn_nonbuyers)*(ic*Inputs!$C$6+fee_wd*Inputs!$E$6*(1-$B857)+fee_fx*Inputs!$D$6-cost_acc-cost_wd*Inputs!$E$6*(1-$B857)-cost_fx*Inputs!$D$6)</f>
        <v>139161.584250389</v>
      </c>
      <c r="L857" s="0" t="n">
        <f aca="false">12*Inputs!$B$7*(1-MIN(1,Inputs!$G$7*$D857)*churn_nonbuyers)*(ic*Inputs!$C$7+fee_wd*Inputs!$E$7*(1-$B857)+fee_fx*Inputs!$D$7-cost_acc-cost_wd*Inputs!$E$7*(1-$B857)-cost_fx*Inputs!$D$7)</f>
        <v>337830.409782233</v>
      </c>
      <c r="M857" s="0" t="n">
        <f aca="false">12*Inputs!$B$8*(1-MIN(1,Inputs!$G$8*$D857)*churn_nonbuyers)*(ic*Inputs!$C$8+fee_wd*Inputs!$E$8*(1-$B857)+fee_fx*Inputs!$D$8-cost_acc-cost_wd*Inputs!$E$8*(1-$B857)-cost_fx*Inputs!$D$8)</f>
        <v>105917.591461814</v>
      </c>
      <c r="N857" s="0" t="n">
        <f aca="false">K857+L857+I857-fixed</f>
        <v>-53724.9583611136</v>
      </c>
      <c r="O857" s="0" t="n">
        <f aca="false">K857+L857+M857-fixed</f>
        <v>-117090.414505563</v>
      </c>
      <c r="P857" s="0" t="n">
        <f aca="false">12*Inputs!$B$6*(1-MIN(1,Inputs!$F$6*$D857))*(ic*Inputs!$C$6+flat_fee-cost_acc-cost_wd*Inputs!$E$6*$E857-cost_fx*Inputs!$D$6)+12*Inputs!$B$7*(1-MIN(1,Inputs!$F$7*$D857))*(ic*Inputs!$C$7+flat_fee-cost_acc-cost_wd*Inputs!$E$7*$E857-cost_fx*Inputs!$D$7)+12*Inputs!$B$8*(1-MIN(1,Inputs!$F$8*$D857))*(ic*Inputs!$C$8+flat_fee-cost_acc-cost_wd*Inputs!$E$8*$E857-cost_fx*Inputs!$D$8)-fixed</f>
        <v>-28325.2670555199</v>
      </c>
    </row>
    <row r="858" customFormat="false" ht="15" hidden="false" customHeight="false" outlineLevel="0" collapsed="false">
      <c r="A858" s="0" t="n">
        <v>793</v>
      </c>
      <c r="B858" s="0" t="n">
        <v>0.356633</v>
      </c>
      <c r="C858" s="0" t="n">
        <v>1.153098</v>
      </c>
      <c r="D858" s="0" t="n">
        <v>1.702242</v>
      </c>
      <c r="E858" s="0" t="n">
        <v>1.121692</v>
      </c>
      <c r="F858" s="0" t="n">
        <v>0.349743</v>
      </c>
      <c r="G858" s="0" t="n">
        <f aca="false">12*Inputs!$B$6*(MIN(1,$H$50*$C858)*(ic*Inputs!$C$6+pS+fee_fx*Inputs!$D$6-cost_acc-cost_wd*Inputs!$E$6*$E858-cost_fx*Inputs!$D$6-$F858)+(1-MIN(1,$H$50*$C858))*(1-MIN(1,Inputs!$G$6*$D858)*churn_nonbuyers)*(ic*Inputs!$C$6+fee_wd*Inputs!$E$6*(1-$B858)+fee_fx*Inputs!$D$6-cost_acc-cost_wd*Inputs!$E$6*(1-$B858)-cost_fx*Inputs!$D$6))</f>
        <v>197002.20803732</v>
      </c>
      <c r="H858" s="0" t="n">
        <f aca="false">12*Inputs!$B$7*(MIN(1,$H$51*$C858)*(ic*Inputs!$C$7+pE+fee_fx*Inputs!$D$7-cost_acc-cost_wd*Inputs!$E$7*$E858-cost_fx*Inputs!$D$7-$F858)+(1-MIN(1,$H$51*$C858))*(1-MIN(1,Inputs!$G$7*$D858)*churn_nonbuyers)*(ic*Inputs!$C$7+fee_wd*Inputs!$E$7*(1-$B858)+fee_fx*Inputs!$D$7-cost_acc-cost_wd*Inputs!$E$7*(1-$B858)-cost_fx*Inputs!$D$7))</f>
        <v>392211.224046622</v>
      </c>
      <c r="I858" s="0" t="n">
        <f aca="false">12*Inputs!$B$8*(MIN(1,$H$52*$C858)*(ic*Inputs!$C$8+pT-cost_acc-cost_wd*Inputs!$E$8-cost_fx*Inputs!$D$8-cost_ins)+(1-MIN(1,$H$52*$C858))*(1-MIN(1,Inputs!$G$8*$D858)*churn_nonbuyers)*(ic*Inputs!$C$8+fee_wd*Inputs!$E$8*(1-$B858)+fee_fx*Inputs!$D$8-cost_acc-cost_wd*Inputs!$E$8*(1-$B858)-cost_fx*Inputs!$D$8))</f>
        <v>166212.158112</v>
      </c>
      <c r="J858" s="0" t="n">
        <f aca="false">G858+H858+I858-fixed</f>
        <v>55425.5901959422</v>
      </c>
      <c r="K858" s="0" t="n">
        <f aca="false">12*Inputs!$B$6*(1-MIN(1,Inputs!$G$6*$D858)*churn_nonbuyers)*(ic*Inputs!$C$6+fee_wd*Inputs!$E$6*(1-$B858)+fee_fx*Inputs!$D$6-cost_acc-cost_wd*Inputs!$E$6*(1-$B858)-cost_fx*Inputs!$D$6)</f>
        <v>137457.193472539</v>
      </c>
      <c r="L858" s="0" t="n">
        <f aca="false">12*Inputs!$B$7*(1-MIN(1,Inputs!$G$7*$D858)*churn_nonbuyers)*(ic*Inputs!$C$7+fee_wd*Inputs!$E$7*(1-$B858)+fee_fx*Inputs!$D$7-cost_acc-cost_wd*Inputs!$E$7*(1-$B858)-cost_fx*Inputs!$D$7)</f>
        <v>333877.095667524</v>
      </c>
      <c r="M858" s="0" t="n">
        <f aca="false">12*Inputs!$B$8*(1-MIN(1,Inputs!$G$8*$D858)*churn_nonbuyers)*(ic*Inputs!$C$8+fee_wd*Inputs!$E$8*(1-$B858)+fee_fx*Inputs!$D$8-cost_acc-cost_wd*Inputs!$E$8*(1-$B858)-cost_fx*Inputs!$D$8)</f>
        <v>0</v>
      </c>
      <c r="N858" s="0" t="n">
        <f aca="false">K858+L858+I858-fixed</f>
        <v>-62453.5527479372</v>
      </c>
      <c r="O858" s="0" t="n">
        <f aca="false">K858+L858+M858-fixed</f>
        <v>-228665.710859937</v>
      </c>
      <c r="P858" s="0" t="n">
        <f aca="false">12*Inputs!$B$6*(1-MIN(1,Inputs!$F$6*$D858))*(ic*Inputs!$C$6+flat_fee-cost_acc-cost_wd*Inputs!$E$6*$E858-cost_fx*Inputs!$D$6)+12*Inputs!$B$7*(1-MIN(1,Inputs!$F$7*$D858))*(ic*Inputs!$C$7+flat_fee-cost_acc-cost_wd*Inputs!$E$7*$E858-cost_fx*Inputs!$D$7)+12*Inputs!$B$8*(1-MIN(1,Inputs!$F$8*$D858))*(ic*Inputs!$C$8+flat_fee-cost_acc-cost_wd*Inputs!$E$8*$E858-cost_fx*Inputs!$D$8)-fixed</f>
        <v>-357603.13454464</v>
      </c>
    </row>
    <row r="859" customFormat="false" ht="15" hidden="false" customHeight="false" outlineLevel="0" collapsed="false">
      <c r="A859" s="0" t="n">
        <v>794</v>
      </c>
      <c r="B859" s="0" t="n">
        <v>0.193161</v>
      </c>
      <c r="C859" s="0" t="n">
        <v>0.971587</v>
      </c>
      <c r="D859" s="0" t="n">
        <v>1.219485</v>
      </c>
      <c r="E859" s="0" t="n">
        <v>1.236945</v>
      </c>
      <c r="F859" s="0" t="n">
        <v>0.24477</v>
      </c>
      <c r="G859" s="0" t="n">
        <f aca="false">12*Inputs!$B$6*(MIN(1,$H$50*$C859)*(ic*Inputs!$C$6+pS+fee_fx*Inputs!$D$6-cost_acc-cost_wd*Inputs!$E$6*$E859-cost_fx*Inputs!$D$6-$F859)+(1-MIN(1,$H$50*$C859))*(1-MIN(1,Inputs!$G$6*$D859)*churn_nonbuyers)*(ic*Inputs!$C$6+fee_wd*Inputs!$E$6*(1-$B859)+fee_fx*Inputs!$D$6-cost_acc-cost_wd*Inputs!$E$6*(1-$B859)-cost_fx*Inputs!$D$6))</f>
        <v>211130.224448882</v>
      </c>
      <c r="H859" s="0" t="n">
        <f aca="false">12*Inputs!$B$7*(MIN(1,$H$51*$C859)*(ic*Inputs!$C$7+pE+fee_fx*Inputs!$D$7-cost_acc-cost_wd*Inputs!$E$7*$E859-cost_fx*Inputs!$D$7-$F859)+(1-MIN(1,$H$51*$C859))*(1-MIN(1,Inputs!$G$7*$D859)*churn_nonbuyers)*(ic*Inputs!$C$7+fee_wd*Inputs!$E$7*(1-$B859)+fee_fx*Inputs!$D$7-cost_acc-cost_wd*Inputs!$E$7*(1-$B859)-cost_fx*Inputs!$D$7))</f>
        <v>392983.824197899</v>
      </c>
      <c r="I859" s="0" t="n">
        <f aca="false">12*Inputs!$B$8*(MIN(1,$H$52*$C859)*(ic*Inputs!$C$8+pT-cost_acc-cost_wd*Inputs!$E$8-cost_fx*Inputs!$D$8-cost_ins)+(1-MIN(1,$H$52*$C859))*(1-MIN(1,Inputs!$G$8*$D859)*churn_nonbuyers)*(ic*Inputs!$C$8+fee_wd*Inputs!$E$8*(1-$B859)+fee_fx*Inputs!$D$8-cost_acc-cost_wd*Inputs!$E$8*(1-$B859)-cost_fx*Inputs!$D$8))</f>
        <v>154896.105883981</v>
      </c>
      <c r="J859" s="0" t="n">
        <f aca="false">G859+H859+I859-fixed</f>
        <v>59010.1545307608</v>
      </c>
      <c r="K859" s="0" t="n">
        <f aca="false">12*Inputs!$B$6*(1-MIN(1,Inputs!$G$6*$D859)*churn_nonbuyers)*(ic*Inputs!$C$6+fee_wd*Inputs!$E$6*(1-$B859)+fee_fx*Inputs!$D$6-cost_acc-cost_wd*Inputs!$E$6*(1-$B859)-cost_fx*Inputs!$D$6)</f>
        <v>163188.417183012</v>
      </c>
      <c r="L859" s="0" t="n">
        <f aca="false">12*Inputs!$B$7*(1-MIN(1,Inputs!$G$7*$D859)*churn_nonbuyers)*(ic*Inputs!$C$7+fee_wd*Inputs!$E$7*(1-$B859)+fee_fx*Inputs!$D$7-cost_acc-cost_wd*Inputs!$E$7*(1-$B859)-cost_fx*Inputs!$D$7)</f>
        <v>361651.531429807</v>
      </c>
      <c r="M859" s="0" t="n">
        <f aca="false">12*Inputs!$B$8*(1-MIN(1,Inputs!$G$8*$D859)*churn_nonbuyers)*(ic*Inputs!$C$8+fee_wd*Inputs!$E$8*(1-$B859)+fee_fx*Inputs!$D$8-cost_acc-cost_wd*Inputs!$E$8*(1-$B859)-cost_fx*Inputs!$D$8)</f>
        <v>46415.052454056</v>
      </c>
      <c r="N859" s="0" t="n">
        <f aca="false">K859+L859+I859-fixed</f>
        <v>-20263.9455031999</v>
      </c>
      <c r="O859" s="0" t="n">
        <f aca="false">K859+L859+M859-fixed</f>
        <v>-128744.998933125</v>
      </c>
      <c r="P859" s="0" t="n">
        <f aca="false">12*Inputs!$B$6*(1-MIN(1,Inputs!$F$6*$D859))*(ic*Inputs!$C$6+flat_fee-cost_acc-cost_wd*Inputs!$E$6*$E859-cost_fx*Inputs!$D$6)+12*Inputs!$B$7*(1-MIN(1,Inputs!$F$7*$D859))*(ic*Inputs!$C$7+flat_fee-cost_acc-cost_wd*Inputs!$E$7*$E859-cost_fx*Inputs!$D$7)+12*Inputs!$B$8*(1-MIN(1,Inputs!$F$8*$D859))*(ic*Inputs!$C$8+flat_fee-cost_acc-cost_wd*Inputs!$E$8*$E859-cost_fx*Inputs!$D$8)-fixed</f>
        <v>-143180.567482</v>
      </c>
    </row>
    <row r="860" customFormat="false" ht="15" hidden="false" customHeight="false" outlineLevel="0" collapsed="false">
      <c r="A860" s="0" t="n">
        <v>795</v>
      </c>
      <c r="B860" s="0" t="n">
        <v>0.487912</v>
      </c>
      <c r="C860" s="0" t="n">
        <v>1.014216</v>
      </c>
      <c r="D860" s="0" t="n">
        <v>1.598999</v>
      </c>
      <c r="E860" s="0" t="n">
        <v>1.199047</v>
      </c>
      <c r="F860" s="0" t="n">
        <v>0.362443</v>
      </c>
      <c r="G860" s="0" t="n">
        <f aca="false">12*Inputs!$B$6*(MIN(1,$H$50*$C860)*(ic*Inputs!$C$6+pS+fee_fx*Inputs!$D$6-cost_acc-cost_wd*Inputs!$E$6*$E860-cost_fx*Inputs!$D$6-$F860)+(1-MIN(1,$H$50*$C860))*(1-MIN(1,Inputs!$G$6*$D860)*churn_nonbuyers)*(ic*Inputs!$C$6+fee_wd*Inputs!$E$6*(1-$B860)+fee_fx*Inputs!$D$6-cost_acc-cost_wd*Inputs!$E$6*(1-$B860)-cost_fx*Inputs!$D$6))</f>
        <v>172457.167321069</v>
      </c>
      <c r="H860" s="0" t="n">
        <f aca="false">12*Inputs!$B$7*(MIN(1,$H$51*$C860)*(ic*Inputs!$C$7+pE+fee_fx*Inputs!$D$7-cost_acc-cost_wd*Inputs!$E$7*$E860-cost_fx*Inputs!$D$7-$F860)+(1-MIN(1,$H$51*$C860))*(1-MIN(1,Inputs!$G$7*$D860)*churn_nonbuyers)*(ic*Inputs!$C$7+fee_wd*Inputs!$E$7*(1-$B860)+fee_fx*Inputs!$D$7-cost_acc-cost_wd*Inputs!$E$7*(1-$B860)-cost_fx*Inputs!$D$7))</f>
        <v>365357.014434605</v>
      </c>
      <c r="I860" s="0" t="n">
        <f aca="false">12*Inputs!$B$8*(MIN(1,$H$52*$C860)*(ic*Inputs!$C$8+pT-cost_acc-cost_wd*Inputs!$E$8-cost_fx*Inputs!$D$8-cost_ins)+(1-MIN(1,$H$52*$C860))*(1-MIN(1,Inputs!$G$8*$D860)*churn_nonbuyers)*(ic*Inputs!$C$8+fee_wd*Inputs!$E$8*(1-$B860)+fee_fx*Inputs!$D$8-cost_acc-cost_wd*Inputs!$E$8*(1-$B860)-cost_fx*Inputs!$D$8))</f>
        <v>146193.151104</v>
      </c>
      <c r="J860" s="0" t="n">
        <f aca="false">G860+H860+I860-fixed</f>
        <v>-15992.6671403267</v>
      </c>
      <c r="K860" s="0" t="n">
        <f aca="false">12*Inputs!$B$6*(1-MIN(1,Inputs!$G$6*$D860)*churn_nonbuyers)*(ic*Inputs!$C$6+fee_wd*Inputs!$E$6*(1-$B860)+fee_fx*Inputs!$D$6-cost_acc-cost_wd*Inputs!$E$6*(1-$B860)-cost_fx*Inputs!$D$6)</f>
        <v>120839.991840634</v>
      </c>
      <c r="L860" s="0" t="n">
        <f aca="false">12*Inputs!$B$7*(1-MIN(1,Inputs!$G$7*$D860)*churn_nonbuyers)*(ic*Inputs!$C$7+fee_wd*Inputs!$E$7*(1-$B860)+fee_fx*Inputs!$D$7-cost_acc-cost_wd*Inputs!$E$7*(1-$B860)-cost_fx*Inputs!$D$7)</f>
        <v>316969.51795238</v>
      </c>
      <c r="M860" s="0" t="n">
        <f aca="false">12*Inputs!$B$8*(1-MIN(1,Inputs!$G$8*$D860)*churn_nonbuyers)*(ic*Inputs!$C$8+fee_wd*Inputs!$E$8*(1-$B860)+fee_fx*Inputs!$D$8-cost_acc-cost_wd*Inputs!$E$8*(1-$B860)-cost_fx*Inputs!$D$8)</f>
        <v>0</v>
      </c>
      <c r="N860" s="0" t="n">
        <f aca="false">K860+L860+I860-fixed</f>
        <v>-115997.339102986</v>
      </c>
      <c r="O860" s="0" t="n">
        <f aca="false">K860+L860+M860-fixed</f>
        <v>-262190.490206986</v>
      </c>
      <c r="P860" s="0" t="n">
        <f aca="false">12*Inputs!$B$6*(1-MIN(1,Inputs!$F$6*$D860))*(ic*Inputs!$C$6+flat_fee-cost_acc-cost_wd*Inputs!$E$6*$E860-cost_fx*Inputs!$D$6)+12*Inputs!$B$7*(1-MIN(1,Inputs!$F$7*$D860))*(ic*Inputs!$C$7+flat_fee-cost_acc-cost_wd*Inputs!$E$7*$E860-cost_fx*Inputs!$D$7)+12*Inputs!$B$8*(1-MIN(1,Inputs!$F$8*$D860))*(ic*Inputs!$C$8+flat_fee-cost_acc-cost_wd*Inputs!$E$8*$E860-cost_fx*Inputs!$D$8)-fixed</f>
        <v>-324693.66312328</v>
      </c>
    </row>
    <row r="861" customFormat="false" ht="15" hidden="false" customHeight="false" outlineLevel="0" collapsed="false">
      <c r="A861" s="0" t="n">
        <v>796</v>
      </c>
      <c r="B861" s="0" t="n">
        <v>0.268809</v>
      </c>
      <c r="C861" s="0" t="n">
        <v>0.969427</v>
      </c>
      <c r="D861" s="0" t="n">
        <v>0.743071</v>
      </c>
      <c r="E861" s="0" t="n">
        <v>1.12399</v>
      </c>
      <c r="F861" s="0" t="n">
        <v>0.34791</v>
      </c>
      <c r="G861" s="0" t="n">
        <f aca="false">12*Inputs!$B$6*(MIN(1,$H$50*$C861)*(ic*Inputs!$C$6+pS+fee_fx*Inputs!$D$6-cost_acc-cost_wd*Inputs!$E$6*$E861-cost_fx*Inputs!$D$6-$F861)+(1-MIN(1,$H$50*$C861))*(1-MIN(1,Inputs!$G$6*$D861)*churn_nonbuyers)*(ic*Inputs!$C$6+fee_wd*Inputs!$E$6*(1-$B861)+fee_fx*Inputs!$D$6-cost_acc-cost_wd*Inputs!$E$6*(1-$B861)-cost_fx*Inputs!$D$6))</f>
        <v>205386.339332123</v>
      </c>
      <c r="H861" s="0" t="n">
        <f aca="false">12*Inputs!$B$7*(MIN(1,$H$51*$C861)*(ic*Inputs!$C$7+pE+fee_fx*Inputs!$D$7-cost_acc-cost_wd*Inputs!$E$7*$E861-cost_fx*Inputs!$D$7-$F861)+(1-MIN(1,$H$51*$C861))*(1-MIN(1,Inputs!$G$7*$D861)*churn_nonbuyers)*(ic*Inputs!$C$7+fee_wd*Inputs!$E$7*(1-$B861)+fee_fx*Inputs!$D$7-cost_acc-cost_wd*Inputs!$E$7*(1-$B861)-cost_fx*Inputs!$D$7))</f>
        <v>396533.693843534</v>
      </c>
      <c r="I861" s="0" t="n">
        <f aca="false">12*Inputs!$B$8*(MIN(1,$H$52*$C861)*(ic*Inputs!$C$8+pT-cost_acc-cost_wd*Inputs!$E$8-cost_fx*Inputs!$D$8-cost_ins)+(1-MIN(1,$H$52*$C861))*(1-MIN(1,Inputs!$G$8*$D861)*churn_nonbuyers)*(ic*Inputs!$C$8+fee_wd*Inputs!$E$8*(1-$B861)+fee_fx*Inputs!$D$8-cost_acc-cost_wd*Inputs!$E$8*(1-$B861)-cost_fx*Inputs!$D$8))</f>
        <v>188086.002593505</v>
      </c>
      <c r="J861" s="0" t="n">
        <f aca="false">G861+H861+I861-fixed</f>
        <v>90006.0357691617</v>
      </c>
      <c r="K861" s="0" t="n">
        <f aca="false">12*Inputs!$B$6*(1-MIN(1,Inputs!$G$6*$D861)*churn_nonbuyers)*(ic*Inputs!$C$6+fee_wd*Inputs!$E$6*(1-$B861)+fee_fx*Inputs!$D$6-cost_acc-cost_wd*Inputs!$E$6*(1-$B861)-cost_fx*Inputs!$D$6)</f>
        <v>156839.506361561</v>
      </c>
      <c r="L861" s="0" t="n">
        <f aca="false">12*Inputs!$B$7*(1-MIN(1,Inputs!$G$7*$D861)*churn_nonbuyers)*(ic*Inputs!$C$7+fee_wd*Inputs!$E$7*(1-$B861)+fee_fx*Inputs!$D$7-cost_acc-cost_wd*Inputs!$E$7*(1-$B861)-cost_fx*Inputs!$D$7)</f>
        <v>356366.212008937</v>
      </c>
      <c r="M861" s="0" t="n">
        <f aca="false">12*Inputs!$B$8*(1-MIN(1,Inputs!$G$8*$D861)*churn_nonbuyers)*(ic*Inputs!$C$8+fee_wd*Inputs!$E$8*(1-$B861)+fee_fx*Inputs!$D$8-cost_acc-cost_wd*Inputs!$E$8*(1-$B861)-cost_fx*Inputs!$D$8)</f>
        <v>150431.71011395</v>
      </c>
      <c r="N861" s="0" t="n">
        <f aca="false">K861+L861+I861-fixed</f>
        <v>1291.72096400207</v>
      </c>
      <c r="O861" s="0" t="n">
        <f aca="false">K861+L861+M861-fixed</f>
        <v>-36362.5715155522</v>
      </c>
      <c r="P861" s="0" t="n">
        <f aca="false">12*Inputs!$B$6*(1-MIN(1,Inputs!$F$6*$D861))*(ic*Inputs!$C$6+flat_fee-cost_acc-cost_wd*Inputs!$E$6*$E861-cost_fx*Inputs!$D$6)+12*Inputs!$B$7*(1-MIN(1,Inputs!$F$7*$D861))*(ic*Inputs!$C$7+flat_fee-cost_acc-cost_wd*Inputs!$E$7*$E861-cost_fx*Inputs!$D$7)+12*Inputs!$B$8*(1-MIN(1,Inputs!$F$8*$D861))*(ic*Inputs!$C$8+flat_fee-cost_acc-cost_wd*Inputs!$E$8*$E861-cost_fx*Inputs!$D$8)-fixed</f>
        <v>154152.1867016</v>
      </c>
    </row>
    <row r="862" customFormat="false" ht="15" hidden="false" customHeight="false" outlineLevel="0" collapsed="false">
      <c r="A862" s="0" t="n">
        <v>797</v>
      </c>
      <c r="B862" s="0" t="n">
        <v>0.178868</v>
      </c>
      <c r="C862" s="0" t="n">
        <v>0.75076</v>
      </c>
      <c r="D862" s="0" t="n">
        <v>1.640349</v>
      </c>
      <c r="E862" s="0" t="n">
        <v>1.14449</v>
      </c>
      <c r="F862" s="0" t="n">
        <v>0.45703</v>
      </c>
      <c r="G862" s="0" t="n">
        <f aca="false">12*Inputs!$B$6*(MIN(1,$H$50*$C862)*(ic*Inputs!$C$6+pS+fee_fx*Inputs!$D$6-cost_acc-cost_wd*Inputs!$E$6*$E862-cost_fx*Inputs!$D$6-$F862)+(1-MIN(1,$H$50*$C862))*(1-MIN(1,Inputs!$G$6*$D862)*churn_nonbuyers)*(ic*Inputs!$C$6+fee_wd*Inputs!$E$6*(1-$B862)+fee_fx*Inputs!$D$6-cost_acc-cost_wd*Inputs!$E$6*(1-$B862)-cost_fx*Inputs!$D$6))</f>
        <v>196500.009445268</v>
      </c>
      <c r="H862" s="0" t="n">
        <f aca="false">12*Inputs!$B$7*(MIN(1,$H$51*$C862)*(ic*Inputs!$C$7+pE+fee_fx*Inputs!$D$7-cost_acc-cost_wd*Inputs!$E$7*$E862-cost_fx*Inputs!$D$7-$F862)+(1-MIN(1,$H$51*$C862))*(1-MIN(1,Inputs!$G$7*$D862)*churn_nonbuyers)*(ic*Inputs!$C$7+fee_wd*Inputs!$E$7*(1-$B862)+fee_fx*Inputs!$D$7-cost_acc-cost_wd*Inputs!$E$7*(1-$B862)-cost_fx*Inputs!$D$7))</f>
        <v>382732.72769742</v>
      </c>
      <c r="I862" s="0" t="n">
        <f aca="false">12*Inputs!$B$8*(MIN(1,$H$52*$C862)*(ic*Inputs!$C$8+pT-cost_acc-cost_wd*Inputs!$E$8-cost_fx*Inputs!$D$8-cost_ins)+(1-MIN(1,$H$52*$C862))*(1-MIN(1,Inputs!$G$8*$D862)*churn_nonbuyers)*(ic*Inputs!$C$8+fee_wd*Inputs!$E$8*(1-$B862)+fee_fx*Inputs!$D$8-cost_acc-cost_wd*Inputs!$E$8*(1-$B862)-cost_fx*Inputs!$D$8))</f>
        <v>108217.54944</v>
      </c>
      <c r="J862" s="0" t="n">
        <f aca="false">G862+H862+I862-fixed</f>
        <v>-12549.7134173113</v>
      </c>
      <c r="K862" s="0" t="n">
        <f aca="false">12*Inputs!$B$6*(1-MIN(1,Inputs!$G$6*$D862)*churn_nonbuyers)*(ic*Inputs!$C$6+fee_wd*Inputs!$E$6*(1-$B862)+fee_fx*Inputs!$D$6-cost_acc-cost_wd*Inputs!$E$6*(1-$B862)-cost_fx*Inputs!$D$6)</f>
        <v>161420.81288351</v>
      </c>
      <c r="L862" s="0" t="n">
        <f aca="false">12*Inputs!$B$7*(1-MIN(1,Inputs!$G$7*$D862)*churn_nonbuyers)*(ic*Inputs!$C$7+fee_wd*Inputs!$E$7*(1-$B862)+fee_fx*Inputs!$D$7-cost_acc-cost_wd*Inputs!$E$7*(1-$B862)-cost_fx*Inputs!$D$7)</f>
        <v>358868.860178106</v>
      </c>
      <c r="M862" s="0" t="n">
        <f aca="false">12*Inputs!$B$8*(1-MIN(1,Inputs!$G$8*$D862)*churn_nonbuyers)*(ic*Inputs!$C$8+fee_wd*Inputs!$E$8*(1-$B862)+fee_fx*Inputs!$D$8-cost_acc-cost_wd*Inputs!$E$8*(1-$B862)-cost_fx*Inputs!$D$8)</f>
        <v>0</v>
      </c>
      <c r="N862" s="0" t="n">
        <f aca="false">K862+L862+I862-fixed</f>
        <v>-71492.7774983833</v>
      </c>
      <c r="O862" s="0" t="n">
        <f aca="false">K862+L862+M862-fixed</f>
        <v>-179710.326938383</v>
      </c>
      <c r="P862" s="0" t="n">
        <f aca="false">12*Inputs!$B$6*(1-MIN(1,Inputs!$F$6*$D862))*(ic*Inputs!$C$6+flat_fee-cost_acc-cost_wd*Inputs!$E$6*$E862-cost_fx*Inputs!$D$6)+12*Inputs!$B$7*(1-MIN(1,Inputs!$F$7*$D862))*(ic*Inputs!$C$7+flat_fee-cost_acc-cost_wd*Inputs!$E$7*$E862-cost_fx*Inputs!$D$7)+12*Inputs!$B$8*(1-MIN(1,Inputs!$F$8*$D862))*(ic*Inputs!$C$8+flat_fee-cost_acc-cost_wd*Inputs!$E$8*$E862-cost_fx*Inputs!$D$8)-fixed</f>
        <v>-330852.6443896</v>
      </c>
    </row>
    <row r="863" customFormat="false" ht="15" hidden="false" customHeight="false" outlineLevel="0" collapsed="false">
      <c r="A863" s="0" t="n">
        <v>798</v>
      </c>
      <c r="B863" s="0" t="n">
        <v>0.060366</v>
      </c>
      <c r="C863" s="0" t="n">
        <v>0.97941</v>
      </c>
      <c r="D863" s="0" t="n">
        <v>0.843516</v>
      </c>
      <c r="E863" s="0" t="n">
        <v>1.2544</v>
      </c>
      <c r="F863" s="0" t="n">
        <v>0.015281</v>
      </c>
      <c r="G863" s="0" t="n">
        <f aca="false">12*Inputs!$B$6*(MIN(1,$H$50*$C863)*(ic*Inputs!$C$6+pS+fee_fx*Inputs!$D$6-cost_acc-cost_wd*Inputs!$E$6*$E863-cost_fx*Inputs!$D$6-$F863)+(1-MIN(1,$H$50*$C863))*(1-MIN(1,Inputs!$G$6*$D863)*churn_nonbuyers)*(ic*Inputs!$C$6+fee_wd*Inputs!$E$6*(1-$B863)+fee_fx*Inputs!$D$6-cost_acc-cost_wd*Inputs!$E$6*(1-$B863)-cost_fx*Inputs!$D$6))</f>
        <v>236192.698711169</v>
      </c>
      <c r="H863" s="0" t="n">
        <f aca="false">12*Inputs!$B$7*(MIN(1,$H$51*$C863)*(ic*Inputs!$C$7+pE+fee_fx*Inputs!$D$7-cost_acc-cost_wd*Inputs!$E$7*$E863-cost_fx*Inputs!$D$7-$F863)+(1-MIN(1,$H$51*$C863))*(1-MIN(1,Inputs!$G$7*$D863)*churn_nonbuyers)*(ic*Inputs!$C$7+fee_wd*Inputs!$E$7*(1-$B863)+fee_fx*Inputs!$D$7-cost_acc-cost_wd*Inputs!$E$7*(1-$B863)-cost_fx*Inputs!$D$7))</f>
        <v>418125.006911009</v>
      </c>
      <c r="I863" s="0" t="n">
        <f aca="false">12*Inputs!$B$8*(MIN(1,$H$52*$C863)*(ic*Inputs!$C$8+pT-cost_acc-cost_wd*Inputs!$E$8-cost_fx*Inputs!$D$8-cost_ins)+(1-MIN(1,$H$52*$C863))*(1-MIN(1,Inputs!$G$8*$D863)*churn_nonbuyers)*(ic*Inputs!$C$8+fee_wd*Inputs!$E$8*(1-$B863)+fee_fx*Inputs!$D$8-cost_acc-cost_wd*Inputs!$E$8*(1-$B863)-cost_fx*Inputs!$D$8))</f>
        <v>182831.646596176</v>
      </c>
      <c r="J863" s="0" t="n">
        <f aca="false">G863+H863+I863-fixed</f>
        <v>137149.352218355</v>
      </c>
      <c r="K863" s="0" t="n">
        <f aca="false">12*Inputs!$B$6*(1-MIN(1,Inputs!$G$6*$D863)*churn_nonbuyers)*(ic*Inputs!$C$6+fee_wd*Inputs!$E$6*(1-$B863)+fee_fx*Inputs!$D$6-cost_acc-cost_wd*Inputs!$E$6*(1-$B863)-cost_fx*Inputs!$D$6)</f>
        <v>184771.276465363</v>
      </c>
      <c r="L863" s="0" t="n">
        <f aca="false">12*Inputs!$B$7*(1-MIN(1,Inputs!$G$7*$D863)*churn_nonbuyers)*(ic*Inputs!$C$7+fee_wd*Inputs!$E$7*(1-$B863)+fee_fx*Inputs!$D$7-cost_acc-cost_wd*Inputs!$E$7*(1-$B863)-cost_fx*Inputs!$D$7)</f>
        <v>384524.099511218</v>
      </c>
      <c r="M863" s="0" t="n">
        <f aca="false">12*Inputs!$B$8*(1-MIN(1,Inputs!$G$8*$D863)*churn_nonbuyers)*(ic*Inputs!$C$8+fee_wd*Inputs!$E$8*(1-$B863)+fee_fx*Inputs!$D$8-cost_acc-cost_wd*Inputs!$E$8*(1-$B863)-cost_fx*Inputs!$D$8)</f>
        <v>132486.797798362</v>
      </c>
      <c r="N863" s="0" t="n">
        <f aca="false">K863+L863+I863-fixed</f>
        <v>52127.0225727574</v>
      </c>
      <c r="O863" s="0" t="n">
        <f aca="false">K863+L863+M863-fixed</f>
        <v>1782.17377494276</v>
      </c>
      <c r="P863" s="0" t="n">
        <f aca="false">12*Inputs!$B$6*(1-MIN(1,Inputs!$F$6*$D863))*(ic*Inputs!$C$6+flat_fee-cost_acc-cost_wd*Inputs!$E$6*$E863-cost_fx*Inputs!$D$6)+12*Inputs!$B$7*(1-MIN(1,Inputs!$F$7*$D863))*(ic*Inputs!$C$7+flat_fee-cost_acc-cost_wd*Inputs!$E$7*$E863-cost_fx*Inputs!$D$7)+12*Inputs!$B$8*(1-MIN(1,Inputs!$F$8*$D863))*(ic*Inputs!$C$8+flat_fee-cost_acc-cost_wd*Inputs!$E$8*$E863-cost_fx*Inputs!$D$8)-fixed</f>
        <v>39262.622048</v>
      </c>
    </row>
    <row r="864" customFormat="false" ht="15" hidden="false" customHeight="false" outlineLevel="0" collapsed="false">
      <c r="A864" s="0" t="n">
        <v>799</v>
      </c>
      <c r="B864" s="0" t="n">
        <v>0.278308</v>
      </c>
      <c r="C864" s="0" t="n">
        <v>0.990937</v>
      </c>
      <c r="D864" s="0" t="n">
        <v>1.53136</v>
      </c>
      <c r="E864" s="0" t="n">
        <v>1.181328</v>
      </c>
      <c r="F864" s="0" t="n">
        <v>0.202672</v>
      </c>
      <c r="G864" s="0" t="n">
        <f aca="false">12*Inputs!$B$6*(MIN(1,$H$50*$C864)*(ic*Inputs!$C$6+pS+fee_fx*Inputs!$D$6-cost_acc-cost_wd*Inputs!$E$6*$E864-cost_fx*Inputs!$D$6-$F864)+(1-MIN(1,$H$50*$C864))*(1-MIN(1,Inputs!$G$6*$D864)*churn_nonbuyers)*(ic*Inputs!$C$6+fee_wd*Inputs!$E$6*(1-$B864)+fee_fx*Inputs!$D$6-cost_acc-cost_wd*Inputs!$E$6*(1-$B864)-cost_fx*Inputs!$D$6))</f>
        <v>201396.075911822</v>
      </c>
      <c r="H864" s="0" t="n">
        <f aca="false">12*Inputs!$B$7*(MIN(1,$H$51*$C864)*(ic*Inputs!$C$7+pE+fee_fx*Inputs!$D$7-cost_acc-cost_wd*Inputs!$E$7*$E864-cost_fx*Inputs!$D$7-$F864)+(1-MIN(1,$H$51*$C864))*(1-MIN(1,Inputs!$G$7*$D864)*churn_nonbuyers)*(ic*Inputs!$C$7+fee_wd*Inputs!$E$7*(1-$B864)+fee_fx*Inputs!$D$7-cost_acc-cost_wd*Inputs!$E$7*(1-$B864)-cost_fx*Inputs!$D$7))</f>
        <v>393178.529382946</v>
      </c>
      <c r="I864" s="0" t="n">
        <f aca="false">12*Inputs!$B$8*(MIN(1,$H$52*$C864)*(ic*Inputs!$C$8+pT-cost_acc-cost_wd*Inputs!$E$8-cost_fx*Inputs!$D$8-cost_ins)+(1-MIN(1,$H$52*$C864))*(1-MIN(1,Inputs!$G$8*$D864)*churn_nonbuyers)*(ic*Inputs!$C$8+fee_wd*Inputs!$E$8*(1-$B864)+fee_fx*Inputs!$D$8-cost_acc-cost_wd*Inputs!$E$8*(1-$B864)-cost_fx*Inputs!$D$8))</f>
        <v>142837.622928</v>
      </c>
      <c r="J864" s="0" t="n">
        <f aca="false">G864+H864+I864-fixed</f>
        <v>37412.2282227679</v>
      </c>
      <c r="K864" s="0" t="n">
        <f aca="false">12*Inputs!$B$6*(1-MIN(1,Inputs!$G$6*$D864)*churn_nonbuyers)*(ic*Inputs!$C$6+fee_wd*Inputs!$E$6*(1-$B864)+fee_fx*Inputs!$D$6-cost_acc-cost_wd*Inputs!$E$6*(1-$B864)-cost_fx*Inputs!$D$6)</f>
        <v>149156.105319936</v>
      </c>
      <c r="L864" s="0" t="n">
        <f aca="false">12*Inputs!$B$7*(1-MIN(1,Inputs!$G$7*$D864)*churn_nonbuyers)*(ic*Inputs!$C$7+fee_wd*Inputs!$E$7*(1-$B864)+fee_fx*Inputs!$D$7-cost_acc-cost_wd*Inputs!$E$7*(1-$B864)-cost_fx*Inputs!$D$7)</f>
        <v>346441.457111962</v>
      </c>
      <c r="M864" s="0" t="n">
        <f aca="false">12*Inputs!$B$8*(1-MIN(1,Inputs!$G$8*$D864)*churn_nonbuyers)*(ic*Inputs!$C$8+fee_wd*Inputs!$E$8*(1-$B864)+fee_fx*Inputs!$D$8-cost_acc-cost_wd*Inputs!$E$8*(1-$B864)-cost_fx*Inputs!$D$8)</f>
        <v>0</v>
      </c>
      <c r="N864" s="0" t="n">
        <f aca="false">K864+L864+I864-fixed</f>
        <v>-61564.8146401023</v>
      </c>
      <c r="O864" s="0" t="n">
        <f aca="false">K864+L864+M864-fixed</f>
        <v>-204402.437568102</v>
      </c>
      <c r="P864" s="0" t="n">
        <f aca="false">12*Inputs!$B$6*(1-MIN(1,Inputs!$F$6*$D864))*(ic*Inputs!$C$6+flat_fee-cost_acc-cost_wd*Inputs!$E$6*$E864-cost_fx*Inputs!$D$6)+12*Inputs!$B$7*(1-MIN(1,Inputs!$F$7*$D864))*(ic*Inputs!$C$7+flat_fee-cost_acc-cost_wd*Inputs!$E$7*$E864-cost_fx*Inputs!$D$7)+12*Inputs!$B$8*(1-MIN(1,Inputs!$F$8*$D864))*(ic*Inputs!$C$8+flat_fee-cost_acc-cost_wd*Inputs!$E$8*$E864-cost_fx*Inputs!$D$8)-fixed</f>
        <v>-284386.3710208</v>
      </c>
    </row>
    <row r="865" customFormat="false" ht="15" hidden="false" customHeight="false" outlineLevel="0" collapsed="false">
      <c r="A865" s="0" t="n">
        <v>800</v>
      </c>
      <c r="B865" s="0" t="n">
        <v>0.172374</v>
      </c>
      <c r="C865" s="0" t="n">
        <v>1.02114</v>
      </c>
      <c r="D865" s="0" t="n">
        <v>0.791604</v>
      </c>
      <c r="E865" s="0" t="n">
        <v>1.15796</v>
      </c>
      <c r="F865" s="0" t="n">
        <v>0.249915</v>
      </c>
      <c r="G865" s="0" t="n">
        <f aca="false">12*Inputs!$B$6*(MIN(1,$H$50*$C865)*(ic*Inputs!$C$6+pS+fee_fx*Inputs!$D$6-cost_acc-cost_wd*Inputs!$E$6*$E865-cost_fx*Inputs!$D$6-$F865)+(1-MIN(1,$H$50*$C865))*(1-MIN(1,Inputs!$G$6*$D865)*churn_nonbuyers)*(ic*Inputs!$C$6+fee_wd*Inputs!$E$6*(1-$B865)+fee_fx*Inputs!$D$6-cost_acc-cost_wd*Inputs!$E$6*(1-$B865)-cost_fx*Inputs!$D$6))</f>
        <v>221366.834695186</v>
      </c>
      <c r="H865" s="0" t="n">
        <f aca="false">12*Inputs!$B$7*(MIN(1,$H$51*$C865)*(ic*Inputs!$C$7+pE+fee_fx*Inputs!$D$7-cost_acc-cost_wd*Inputs!$E$7*$E865-cost_fx*Inputs!$D$7-$F865)+(1-MIN(1,$H$51*$C865))*(1-MIN(1,Inputs!$G$7*$D865)*churn_nonbuyers)*(ic*Inputs!$C$7+fee_wd*Inputs!$E$7*(1-$B865)+fee_fx*Inputs!$D$7-cost_acc-cost_wd*Inputs!$E$7*(1-$B865)-cost_fx*Inputs!$D$7))</f>
        <v>408149.696390919</v>
      </c>
      <c r="I865" s="0" t="n">
        <f aca="false">12*Inputs!$B$8*(MIN(1,$H$52*$C865)*(ic*Inputs!$C$8+pT-cost_acc-cost_wd*Inputs!$E$8-cost_fx*Inputs!$D$8-cost_ins)+(1-MIN(1,$H$52*$C865))*(1-MIN(1,Inputs!$G$8*$D865)*churn_nonbuyers)*(ic*Inputs!$C$8+fee_wd*Inputs!$E$8*(1-$B865)+fee_fx*Inputs!$D$8-cost_acc-cost_wd*Inputs!$E$8*(1-$B865)-cost_fx*Inputs!$D$8))</f>
        <v>187645.725066461</v>
      </c>
      <c r="J865" s="0" t="n">
        <f aca="false">G865+H865+I865-fixed</f>
        <v>117162.256152566</v>
      </c>
      <c r="K865" s="0" t="n">
        <f aca="false">12*Inputs!$B$6*(1-MIN(1,Inputs!$G$6*$D865)*churn_nonbuyers)*(ic*Inputs!$C$6+fee_wd*Inputs!$E$6*(1-$B865)+fee_fx*Inputs!$D$6-cost_acc-cost_wd*Inputs!$E$6*(1-$B865)-cost_fx*Inputs!$D$6)</f>
        <v>169781.229704851</v>
      </c>
      <c r="L865" s="0" t="n">
        <f aca="false">12*Inputs!$B$7*(1-MIN(1,Inputs!$G$7*$D865)*churn_nonbuyers)*(ic*Inputs!$C$7+fee_wd*Inputs!$E$7*(1-$B865)+fee_fx*Inputs!$D$7-cost_acc-cost_wd*Inputs!$E$7*(1-$B865)-cost_fx*Inputs!$D$7)</f>
        <v>369392.374430911</v>
      </c>
      <c r="M865" s="0" t="n">
        <f aca="false">12*Inputs!$B$8*(1-MIN(1,Inputs!$G$8*$D865)*churn_nonbuyers)*(ic*Inputs!$C$8+fee_wd*Inputs!$E$8*(1-$B865)+fee_fx*Inputs!$D$8-cost_acc-cost_wd*Inputs!$E$8*(1-$B865)-cost_fx*Inputs!$D$8)</f>
        <v>141845.151529306</v>
      </c>
      <c r="N865" s="0" t="n">
        <f aca="false">K865+L865+I865-fixed</f>
        <v>26819.329202223</v>
      </c>
      <c r="O865" s="0" t="n">
        <f aca="false">K865+L865+M865-fixed</f>
        <v>-18981.2443349324</v>
      </c>
      <c r="P865" s="0" t="n">
        <f aca="false">12*Inputs!$B$6*(1-MIN(1,Inputs!$F$6*$D865))*(ic*Inputs!$C$6+flat_fee-cost_acc-cost_wd*Inputs!$E$6*$E865-cost_fx*Inputs!$D$6)+12*Inputs!$B$7*(1-MIN(1,Inputs!$F$7*$D865))*(ic*Inputs!$C$7+flat_fee-cost_acc-cost_wd*Inputs!$E$7*$E865-cost_fx*Inputs!$D$7)+12*Inputs!$B$8*(1-MIN(1,Inputs!$F$8*$D865))*(ic*Inputs!$C$8+flat_fee-cost_acc-cost_wd*Inputs!$E$8*$E865-cost_fx*Inputs!$D$8)-fixed</f>
        <v>111853.2437696</v>
      </c>
    </row>
    <row r="866" customFormat="false" ht="15" hidden="false" customHeight="false" outlineLevel="0" collapsed="false">
      <c r="A866" s="0" t="n">
        <v>801</v>
      </c>
      <c r="B866" s="0" t="n">
        <v>0.169175</v>
      </c>
      <c r="C866" s="0" t="n">
        <v>0.882145</v>
      </c>
      <c r="D866" s="0" t="n">
        <v>0.897447</v>
      </c>
      <c r="E866" s="0" t="n">
        <v>1.172755</v>
      </c>
      <c r="F866" s="0" t="n">
        <v>0.114901</v>
      </c>
      <c r="G866" s="0" t="n">
        <f aca="false">12*Inputs!$B$6*(MIN(1,$H$50*$C866)*(ic*Inputs!$C$6+pS+fee_fx*Inputs!$D$6-cost_acc-cost_wd*Inputs!$E$6*$E866-cost_fx*Inputs!$D$6-$F866)+(1-MIN(1,$H$50*$C866))*(1-MIN(1,Inputs!$G$6*$D866)*churn_nonbuyers)*(ic*Inputs!$C$6+fee_wd*Inputs!$E$6*(1-$B866)+fee_fx*Inputs!$D$6-cost_acc-cost_wd*Inputs!$E$6*(1-$B866)-cost_fx*Inputs!$D$6))</f>
        <v>216327.958572829</v>
      </c>
      <c r="H866" s="0" t="n">
        <f aca="false">12*Inputs!$B$7*(MIN(1,$H$51*$C866)*(ic*Inputs!$C$7+pE+fee_fx*Inputs!$D$7-cost_acc-cost_wd*Inputs!$E$7*$E866-cost_fx*Inputs!$D$7-$F866)+(1-MIN(1,$H$51*$C866))*(1-MIN(1,Inputs!$G$7*$D866)*churn_nonbuyers)*(ic*Inputs!$C$7+fee_wd*Inputs!$E$7*(1-$B866)+fee_fx*Inputs!$D$7-cost_acc-cost_wd*Inputs!$E$7*(1-$B866)-cost_fx*Inputs!$D$7))</f>
        <v>407743.472852345</v>
      </c>
      <c r="I866" s="0" t="n">
        <f aca="false">12*Inputs!$B$8*(MIN(1,$H$52*$C866)*(ic*Inputs!$C$8+pT-cost_acc-cost_wd*Inputs!$E$8-cost_fx*Inputs!$D$8-cost_ins)+(1-MIN(1,$H$52*$C866))*(1-MIN(1,Inputs!$G$8*$D866)*churn_nonbuyers)*(ic*Inputs!$C$8+fee_wd*Inputs!$E$8*(1-$B866)+fee_fx*Inputs!$D$8-cost_acc-cost_wd*Inputs!$E$8*(1-$B866)-cost_fx*Inputs!$D$8))</f>
        <v>172417.81680511</v>
      </c>
      <c r="J866" s="0" t="n">
        <f aca="false">G866+H866+I866-fixed</f>
        <v>96489.2482302832</v>
      </c>
      <c r="K866" s="0" t="n">
        <f aca="false">12*Inputs!$B$6*(1-MIN(1,Inputs!$G$6*$D866)*churn_nonbuyers)*(ic*Inputs!$C$6+fee_wd*Inputs!$E$6*(1-$B866)+fee_fx*Inputs!$D$6-cost_acc-cost_wd*Inputs!$E$6*(1-$B866)-cost_fx*Inputs!$D$6)</f>
        <v>169285.67853282</v>
      </c>
      <c r="L866" s="0" t="n">
        <f aca="false">12*Inputs!$B$7*(1-MIN(1,Inputs!$G$7*$D866)*churn_nonbuyers)*(ic*Inputs!$C$7+fee_wd*Inputs!$E$7*(1-$B866)+fee_fx*Inputs!$D$7-cost_acc-cost_wd*Inputs!$E$7*(1-$B866)-cost_fx*Inputs!$D$7)</f>
        <v>368639.167663692</v>
      </c>
      <c r="M866" s="0" t="n">
        <f aca="false">12*Inputs!$B$8*(1-MIN(1,Inputs!$G$8*$D866)*churn_nonbuyers)*(ic*Inputs!$C$8+fee_wd*Inputs!$E$8*(1-$B866)+fee_fx*Inputs!$D$8-cost_acc-cost_wd*Inputs!$E$8*(1-$B866)-cost_fx*Inputs!$D$8)</f>
        <v>118332.24947316</v>
      </c>
      <c r="N866" s="0" t="n">
        <f aca="false">K866+L866+I866-fixed</f>
        <v>10342.6630016217</v>
      </c>
      <c r="O866" s="0" t="n">
        <f aca="false">K866+L866+M866-fixed</f>
        <v>-43742.9043303278</v>
      </c>
      <c r="P866" s="0" t="n">
        <f aca="false">12*Inputs!$B$6*(1-MIN(1,Inputs!$F$6*$D866))*(ic*Inputs!$C$6+flat_fee-cost_acc-cost_wd*Inputs!$E$6*$E866-cost_fx*Inputs!$D$6)+12*Inputs!$B$7*(1-MIN(1,Inputs!$F$7*$D866))*(ic*Inputs!$C$7+flat_fee-cost_acc-cost_wd*Inputs!$E$7*$E866-cost_fx*Inputs!$D$7)+12*Inputs!$B$8*(1-MIN(1,Inputs!$F$8*$D866))*(ic*Inputs!$C$8+flat_fee-cost_acc-cost_wd*Inputs!$E$8*$E866-cost_fx*Inputs!$D$8)-fixed</f>
        <v>49422.3777404</v>
      </c>
    </row>
    <row r="867" customFormat="false" ht="15" hidden="false" customHeight="false" outlineLevel="0" collapsed="false">
      <c r="A867" s="0" t="n">
        <v>802</v>
      </c>
      <c r="B867" s="0" t="n">
        <v>0.182604</v>
      </c>
      <c r="C867" s="0" t="n">
        <v>1.01352</v>
      </c>
      <c r="D867" s="0" t="n">
        <v>1.049215</v>
      </c>
      <c r="E867" s="0" t="n">
        <v>1.19454</v>
      </c>
      <c r="F867" s="0" t="n">
        <v>0.297875</v>
      </c>
      <c r="G867" s="0" t="n">
        <f aca="false">12*Inputs!$B$6*(MIN(1,$H$50*$C867)*(ic*Inputs!$C$6+pS+fee_fx*Inputs!$D$6-cost_acc-cost_wd*Inputs!$E$6*$E867-cost_fx*Inputs!$D$6-$F867)+(1-MIN(1,$H$50*$C867))*(1-MIN(1,Inputs!$G$6*$D867)*churn_nonbuyers)*(ic*Inputs!$C$6+fee_wd*Inputs!$E$6*(1-$B867)+fee_fx*Inputs!$D$6-cost_acc-cost_wd*Inputs!$E$6*(1-$B867)-cost_fx*Inputs!$D$6))</f>
        <v>215632.71513512</v>
      </c>
      <c r="H867" s="0" t="n">
        <f aca="false">12*Inputs!$B$7*(MIN(1,$H$51*$C867)*(ic*Inputs!$C$7+pE+fee_fx*Inputs!$D$7-cost_acc-cost_wd*Inputs!$E$7*$E867-cost_fx*Inputs!$D$7-$F867)+(1-MIN(1,$H$51*$C867))*(1-MIN(1,Inputs!$G$7*$D867)*churn_nonbuyers)*(ic*Inputs!$C$7+fee_wd*Inputs!$E$7*(1-$B867)+fee_fx*Inputs!$D$7-cost_acc-cost_wd*Inputs!$E$7*(1-$B867)-cost_fx*Inputs!$D$7))</f>
        <v>398202.585767065</v>
      </c>
      <c r="I867" s="0" t="n">
        <f aca="false">12*Inputs!$B$8*(MIN(1,$H$52*$C867)*(ic*Inputs!$C$8+pT-cost_acc-cost_wd*Inputs!$E$8-cost_fx*Inputs!$D$8-cost_ins)+(1-MIN(1,$H$52*$C867))*(1-MIN(1,Inputs!$G$8*$D867)*churn_nonbuyers)*(ic*Inputs!$C$8+fee_wd*Inputs!$E$8*(1-$B867)+fee_fx*Inputs!$D$8-cost_acc-cost_wd*Inputs!$E$8*(1-$B867)-cost_fx*Inputs!$D$8))</f>
        <v>170598.90440171</v>
      </c>
      <c r="J867" s="0" t="n">
        <f aca="false">G867+H867+I867-fixed</f>
        <v>84434.2053038952</v>
      </c>
      <c r="K867" s="0" t="n">
        <f aca="false">12*Inputs!$B$6*(1-MIN(1,Inputs!$G$6*$D867)*churn_nonbuyers)*(ic*Inputs!$C$6+fee_wd*Inputs!$E$6*(1-$B867)+fee_fx*Inputs!$D$6-cost_acc-cost_wd*Inputs!$E$6*(1-$B867)-cost_fx*Inputs!$D$6)</f>
        <v>166108.390962192</v>
      </c>
      <c r="L867" s="0" t="n">
        <f aca="false">12*Inputs!$B$7*(1-MIN(1,Inputs!$G$7*$D867)*churn_nonbuyers)*(ic*Inputs!$C$7+fee_wd*Inputs!$E$7*(1-$B867)+fee_fx*Inputs!$D$7-cost_acc-cost_wd*Inputs!$E$7*(1-$B867)-cost_fx*Inputs!$D$7)</f>
        <v>365041.391857315</v>
      </c>
      <c r="M867" s="0" t="n">
        <f aca="false">12*Inputs!$B$8*(1-MIN(1,Inputs!$G$8*$D867)*churn_nonbuyers)*(ic*Inputs!$C$8+fee_wd*Inputs!$E$8*(1-$B867)+fee_fx*Inputs!$D$8-cost_acc-cost_wd*Inputs!$E$8*(1-$B867)-cost_fx*Inputs!$D$8)</f>
        <v>84347.817556896</v>
      </c>
      <c r="N867" s="0" t="n">
        <f aca="false">K867+L867+I867-fixed</f>
        <v>1748.68722121767</v>
      </c>
      <c r="O867" s="0" t="n">
        <f aca="false">K867+L867+M867-fixed</f>
        <v>-84502.3996235967</v>
      </c>
      <c r="P867" s="0" t="n">
        <f aca="false">12*Inputs!$B$6*(1-MIN(1,Inputs!$F$6*$D867))*(ic*Inputs!$C$6+flat_fee-cost_acc-cost_wd*Inputs!$E$6*$E867-cost_fx*Inputs!$D$6)+12*Inputs!$B$7*(1-MIN(1,Inputs!$F$7*$D867))*(ic*Inputs!$C$7+flat_fee-cost_acc-cost_wd*Inputs!$E$7*$E867-cost_fx*Inputs!$D$7)+12*Inputs!$B$8*(1-MIN(1,Inputs!$F$8*$D867))*(ic*Inputs!$C$8+flat_fee-cost_acc-cost_wd*Inputs!$E$8*$E867-cost_fx*Inputs!$D$8)-fixed</f>
        <v>-39025.1678559999</v>
      </c>
    </row>
    <row r="868" customFormat="false" ht="15" hidden="false" customHeight="false" outlineLevel="0" collapsed="false">
      <c r="A868" s="0" t="n">
        <v>803</v>
      </c>
      <c r="B868" s="0" t="n">
        <v>0.221322</v>
      </c>
      <c r="C868" s="0" t="n">
        <v>0.766487</v>
      </c>
      <c r="D868" s="0" t="n">
        <v>0.72362</v>
      </c>
      <c r="E868" s="0" t="n">
        <v>1.19635</v>
      </c>
      <c r="F868" s="0" t="n">
        <v>0.124046</v>
      </c>
      <c r="G868" s="0" t="n">
        <f aca="false">12*Inputs!$B$6*(MIN(1,$H$50*$C868)*(ic*Inputs!$C$6+pS+fee_fx*Inputs!$D$6-cost_acc-cost_wd*Inputs!$E$6*$E868-cost_fx*Inputs!$D$6-$F868)+(1-MIN(1,$H$50*$C868))*(1-MIN(1,Inputs!$G$6*$D868)*churn_nonbuyers)*(ic*Inputs!$C$6+fee_wd*Inputs!$E$6*(1-$B868)+fee_fx*Inputs!$D$6-cost_acc-cost_wd*Inputs!$E$6*(1-$B868)-cost_fx*Inputs!$D$6))</f>
        <v>204234.364928248</v>
      </c>
      <c r="H868" s="0" t="n">
        <f aca="false">12*Inputs!$B$7*(MIN(1,$H$51*$C868)*(ic*Inputs!$C$7+pE+fee_fx*Inputs!$D$7-cost_acc-cost_wd*Inputs!$E$7*$E868-cost_fx*Inputs!$D$7-$F868)+(1-MIN(1,$H$51*$C868))*(1-MIN(1,Inputs!$G$7*$D868)*churn_nonbuyers)*(ic*Inputs!$C$7+fee_wd*Inputs!$E$7*(1-$B868)+fee_fx*Inputs!$D$7-cost_acc-cost_wd*Inputs!$E$7*(1-$B868)-cost_fx*Inputs!$D$7))</f>
        <v>396405.34860655</v>
      </c>
      <c r="I868" s="0" t="n">
        <f aca="false">12*Inputs!$B$8*(MIN(1,$H$52*$C868)*(ic*Inputs!$C$8+pT-cost_acc-cost_wd*Inputs!$E$8-cost_fx*Inputs!$D$8-cost_ins)+(1-MIN(1,$H$52*$C868))*(1-MIN(1,Inputs!$G$8*$D868)*churn_nonbuyers)*(ic*Inputs!$C$8+fee_wd*Inputs!$E$8*(1-$B868)+fee_fx*Inputs!$D$8-cost_acc-cost_wd*Inputs!$E$8*(1-$B868)-cost_fx*Inputs!$D$8))</f>
        <v>182703.010852495</v>
      </c>
      <c r="J868" s="0" t="n">
        <f aca="false">G868+H868+I868-fixed</f>
        <v>83342.724387293</v>
      </c>
      <c r="K868" s="0" t="n">
        <f aca="false">12*Inputs!$B$6*(1-MIN(1,Inputs!$G$6*$D868)*churn_nonbuyers)*(ic*Inputs!$C$6+fee_wd*Inputs!$E$6*(1-$B868)+fee_fx*Inputs!$D$6-cost_acc-cost_wd*Inputs!$E$6*(1-$B868)-cost_fx*Inputs!$D$6)</f>
        <v>163588.644184608</v>
      </c>
      <c r="L868" s="0" t="n">
        <f aca="false">12*Inputs!$B$7*(1-MIN(1,Inputs!$G$7*$D868)*churn_nonbuyers)*(ic*Inputs!$C$7+fee_wd*Inputs!$E$7*(1-$B868)+fee_fx*Inputs!$D$7-cost_acc-cost_wd*Inputs!$E$7*(1-$B868)-cost_fx*Inputs!$D$7)</f>
        <v>363268.585550765</v>
      </c>
      <c r="M868" s="0" t="n">
        <f aca="false">12*Inputs!$B$8*(1-MIN(1,Inputs!$G$8*$D868)*churn_nonbuyers)*(ic*Inputs!$C$8+fee_wd*Inputs!$E$8*(1-$B868)+fee_fx*Inputs!$D$8-cost_acc-cost_wd*Inputs!$E$8*(1-$B868)-cost_fx*Inputs!$D$8)</f>
        <v>155824.988061504</v>
      </c>
      <c r="N868" s="0" t="n">
        <f aca="false">K868+L868+I868-fixed</f>
        <v>9560.24058786803</v>
      </c>
      <c r="O868" s="0" t="n">
        <f aca="false">K868+L868+M868-fixed</f>
        <v>-17317.7822031233</v>
      </c>
      <c r="P868" s="0" t="n">
        <f aca="false">12*Inputs!$B$6*(1-MIN(1,Inputs!$F$6*$D868))*(ic*Inputs!$C$6+flat_fee-cost_acc-cost_wd*Inputs!$E$6*$E868-cost_fx*Inputs!$D$6)+12*Inputs!$B$7*(1-MIN(1,Inputs!$F$7*$D868))*(ic*Inputs!$C$7+flat_fee-cost_acc-cost_wd*Inputs!$E$7*$E868-cost_fx*Inputs!$D$7)+12*Inputs!$B$8*(1-MIN(1,Inputs!$F$8*$D868))*(ic*Inputs!$C$8+flat_fee-cost_acc-cost_wd*Inputs!$E$8*$E868-cost_fx*Inputs!$D$8)-fixed</f>
        <v>128483.08952</v>
      </c>
    </row>
    <row r="869" customFormat="false" ht="15" hidden="false" customHeight="false" outlineLevel="0" collapsed="false">
      <c r="A869" s="0" t="n">
        <v>804</v>
      </c>
      <c r="B869" s="0" t="n">
        <v>0.09892</v>
      </c>
      <c r="C869" s="0" t="n">
        <v>1.107529</v>
      </c>
      <c r="D869" s="0" t="n">
        <v>0.799333</v>
      </c>
      <c r="E869" s="0" t="n">
        <v>1.212582</v>
      </c>
      <c r="F869" s="0" t="n">
        <v>0.353683</v>
      </c>
      <c r="G869" s="0" t="n">
        <f aca="false">12*Inputs!$B$6*(MIN(1,$H$50*$C869)*(ic*Inputs!$C$6+pS+fee_fx*Inputs!$D$6-cost_acc-cost_wd*Inputs!$E$6*$E869-cost_fx*Inputs!$D$6-$F869)+(1-MIN(1,$H$50*$C869))*(1-MIN(1,Inputs!$G$6*$D869)*churn_nonbuyers)*(ic*Inputs!$C$6+fee_wd*Inputs!$E$6*(1-$B869)+fee_fx*Inputs!$D$6-cost_acc-cost_wd*Inputs!$E$6*(1-$B869)-cost_fx*Inputs!$D$6))</f>
        <v>230881.939827575</v>
      </c>
      <c r="H869" s="0" t="n">
        <f aca="false">12*Inputs!$B$7*(MIN(1,$H$51*$C869)*(ic*Inputs!$C$7+pE+fee_fx*Inputs!$D$7-cost_acc-cost_wd*Inputs!$E$7*$E869-cost_fx*Inputs!$D$7-$F869)+(1-MIN(1,$H$51*$C869))*(1-MIN(1,Inputs!$G$7*$D869)*churn_nonbuyers)*(ic*Inputs!$C$7+fee_wd*Inputs!$E$7*(1-$B869)+fee_fx*Inputs!$D$7-cost_acc-cost_wd*Inputs!$E$7*(1-$B869)-cost_fx*Inputs!$D$7))</f>
        <v>403541.100696488</v>
      </c>
      <c r="I869" s="0" t="n">
        <f aca="false">12*Inputs!$B$8*(MIN(1,$H$52*$C869)*(ic*Inputs!$C$8+pT-cost_acc-cost_wd*Inputs!$E$8-cost_fx*Inputs!$D$8-cost_ins)+(1-MIN(1,$H$52*$C869))*(1-MIN(1,Inputs!$G$8*$D869)*churn_nonbuyers)*(ic*Inputs!$C$8+fee_wd*Inputs!$E$8*(1-$B869)+fee_fx*Inputs!$D$8-cost_acc-cost_wd*Inputs!$E$8*(1-$B869)-cost_fx*Inputs!$D$8))</f>
        <v>191482.687375837</v>
      </c>
      <c r="J869" s="0" t="n">
        <f aca="false">G869+H869+I869-fixed</f>
        <v>125905.727899901</v>
      </c>
      <c r="K869" s="0" t="n">
        <f aca="false">12*Inputs!$B$6*(1-MIN(1,Inputs!$G$6*$D869)*churn_nonbuyers)*(ic*Inputs!$C$6+fee_wd*Inputs!$E$6*(1-$B869)+fee_fx*Inputs!$D$6-cost_acc-cost_wd*Inputs!$E$6*(1-$B869)-cost_fx*Inputs!$D$6)</f>
        <v>179867.547506592</v>
      </c>
      <c r="L869" s="0" t="n">
        <f aca="false">12*Inputs!$B$7*(1-MIN(1,Inputs!$G$7*$D869)*churn_nonbuyers)*(ic*Inputs!$C$7+fee_wd*Inputs!$E$7*(1-$B869)+fee_fx*Inputs!$D$7-cost_acc-cost_wd*Inputs!$E$7*(1-$B869)-cost_fx*Inputs!$D$7)</f>
        <v>379628.370519955</v>
      </c>
      <c r="M869" s="0" t="n">
        <f aca="false">12*Inputs!$B$8*(1-MIN(1,Inputs!$G$8*$D869)*churn_nonbuyers)*(ic*Inputs!$C$8+fee_wd*Inputs!$E$8*(1-$B869)+fee_fx*Inputs!$D$8-cost_acc-cost_wd*Inputs!$E$8*(1-$B869)-cost_fx*Inputs!$D$8)</f>
        <v>141676.988844096</v>
      </c>
      <c r="N869" s="0" t="n">
        <f aca="false">K869+L869+I869-fixed</f>
        <v>50978.6054023843</v>
      </c>
      <c r="O869" s="0" t="n">
        <f aca="false">K869+L869+M869-fixed</f>
        <v>1172.90687064338</v>
      </c>
      <c r="P869" s="0" t="n">
        <f aca="false">12*Inputs!$B$6*(1-MIN(1,Inputs!$F$6*$D869))*(ic*Inputs!$C$6+flat_fee-cost_acc-cost_wd*Inputs!$E$6*$E869-cost_fx*Inputs!$D$6)+12*Inputs!$B$7*(1-MIN(1,Inputs!$F$7*$D869))*(ic*Inputs!$C$7+flat_fee-cost_acc-cost_wd*Inputs!$E$7*$E869-cost_fx*Inputs!$D$7)+12*Inputs!$B$8*(1-MIN(1,Inputs!$F$8*$D869))*(ic*Inputs!$C$8+flat_fee-cost_acc-cost_wd*Inputs!$E$8*$E869-cost_fx*Inputs!$D$8)-fixed</f>
        <v>81560.34984944</v>
      </c>
    </row>
    <row r="870" customFormat="false" ht="15" hidden="false" customHeight="false" outlineLevel="0" collapsed="false">
      <c r="A870" s="0" t="n">
        <v>805</v>
      </c>
      <c r="B870" s="0" t="n">
        <v>0.262256</v>
      </c>
      <c r="C870" s="0" t="n">
        <v>1.087996</v>
      </c>
      <c r="D870" s="0" t="n">
        <v>1.035865</v>
      </c>
      <c r="E870" s="0" t="n">
        <v>1.212199</v>
      </c>
      <c r="F870" s="0" t="n">
        <v>0.096079</v>
      </c>
      <c r="G870" s="0" t="n">
        <f aca="false">12*Inputs!$B$6*(MIN(1,$H$50*$C870)*(ic*Inputs!$C$6+pS+fee_fx*Inputs!$D$6-cost_acc-cost_wd*Inputs!$E$6*$E870-cost_fx*Inputs!$D$6-$F870)+(1-MIN(1,$H$50*$C870))*(1-MIN(1,Inputs!$G$6*$D870)*churn_nonbuyers)*(ic*Inputs!$C$6+fee_wd*Inputs!$E$6*(1-$B870)+fee_fx*Inputs!$D$6-cost_acc-cost_wd*Inputs!$E$6*(1-$B870)-cost_fx*Inputs!$D$6))</f>
        <v>214065.362240615</v>
      </c>
      <c r="H870" s="0" t="n">
        <f aca="false">12*Inputs!$B$7*(MIN(1,$H$51*$C870)*(ic*Inputs!$C$7+pE+fee_fx*Inputs!$D$7-cost_acc-cost_wd*Inputs!$E$7*$E870-cost_fx*Inputs!$D$7-$F870)+(1-MIN(1,$H$51*$C870))*(1-MIN(1,Inputs!$G$7*$D870)*churn_nonbuyers)*(ic*Inputs!$C$7+fee_wd*Inputs!$E$7*(1-$B870)+fee_fx*Inputs!$D$7-cost_acc-cost_wd*Inputs!$E$7*(1-$B870)-cost_fx*Inputs!$D$7))</f>
        <v>404880.654403894</v>
      </c>
      <c r="I870" s="0" t="n">
        <f aca="false">12*Inputs!$B$8*(MIN(1,$H$52*$C870)*(ic*Inputs!$C$8+pT-cost_acc-cost_wd*Inputs!$E$8-cost_fx*Inputs!$D$8-cost_ins)+(1-MIN(1,$H$52*$C870))*(1-MIN(1,Inputs!$G$8*$D870)*churn_nonbuyers)*(ic*Inputs!$C$8+fee_wd*Inputs!$E$8*(1-$B870)+fee_fx*Inputs!$D$8-cost_acc-cost_wd*Inputs!$E$8*(1-$B870)-cost_fx*Inputs!$D$8))</f>
        <v>177393.940063907</v>
      </c>
      <c r="J870" s="0" t="n">
        <f aca="false">G870+H870+I870-fixed</f>
        <v>96339.956708416</v>
      </c>
      <c r="K870" s="0" t="n">
        <f aca="false">12*Inputs!$B$6*(1-MIN(1,Inputs!$G$6*$D870)*churn_nonbuyers)*(ic*Inputs!$C$6+fee_wd*Inputs!$E$6*(1-$B870)+fee_fx*Inputs!$D$6-cost_acc-cost_wd*Inputs!$E$6*(1-$B870)-cost_fx*Inputs!$D$6)</f>
        <v>155349.581842368</v>
      </c>
      <c r="L870" s="0" t="n">
        <f aca="false">12*Inputs!$B$7*(1-MIN(1,Inputs!$G$7*$D870)*churn_nonbuyers)*(ic*Inputs!$C$7+fee_wd*Inputs!$E$7*(1-$B870)+fee_fx*Inputs!$D$7-cost_acc-cost_wd*Inputs!$E$7*(1-$B870)-cost_fx*Inputs!$D$7)</f>
        <v>354078.891985421</v>
      </c>
      <c r="M870" s="0" t="n">
        <f aca="false">12*Inputs!$B$8*(1-MIN(1,Inputs!$G$8*$D870)*churn_nonbuyers)*(ic*Inputs!$C$8+fee_wd*Inputs!$E$8*(1-$B870)+fee_fx*Inputs!$D$8-cost_acc-cost_wd*Inputs!$E$8*(1-$B870)-cost_fx*Inputs!$D$8)</f>
        <v>86265.113664384</v>
      </c>
      <c r="N870" s="0" t="n">
        <f aca="false">K870+L870+I870-fixed</f>
        <v>-13177.5861083039</v>
      </c>
      <c r="O870" s="0" t="n">
        <f aca="false">K870+L870+M870-fixed</f>
        <v>-104306.412507827</v>
      </c>
      <c r="P870" s="0" t="n">
        <f aca="false">12*Inputs!$B$6*(1-MIN(1,Inputs!$F$6*$D870))*(ic*Inputs!$C$6+flat_fee-cost_acc-cost_wd*Inputs!$E$6*$E870-cost_fx*Inputs!$D$6)+12*Inputs!$B$7*(1-MIN(1,Inputs!$F$7*$D870))*(ic*Inputs!$C$7+flat_fee-cost_acc-cost_wd*Inputs!$E$7*$E870-cost_fx*Inputs!$D$7)+12*Inputs!$B$8*(1-MIN(1,Inputs!$F$8*$D870))*(ic*Inputs!$C$8+flat_fee-cost_acc-cost_wd*Inputs!$E$8*$E870-cost_fx*Inputs!$D$8)-fixed</f>
        <v>-39596.7216076</v>
      </c>
    </row>
    <row r="871" customFormat="false" ht="15" hidden="false" customHeight="false" outlineLevel="0" collapsed="false">
      <c r="A871" s="0" t="n">
        <v>806</v>
      </c>
      <c r="B871" s="0" t="n">
        <v>0.207894</v>
      </c>
      <c r="C871" s="0" t="n">
        <v>0.648918</v>
      </c>
      <c r="D871" s="0" t="n">
        <v>1.119848</v>
      </c>
      <c r="E871" s="0" t="n">
        <v>1.156547</v>
      </c>
      <c r="F871" s="0" t="n">
        <v>0.300853</v>
      </c>
      <c r="G871" s="0" t="n">
        <f aca="false">12*Inputs!$B$6*(MIN(1,$H$50*$C871)*(ic*Inputs!$C$6+pS+fee_fx*Inputs!$D$6-cost_acc-cost_wd*Inputs!$E$6*$E871-cost_fx*Inputs!$D$6-$F871)+(1-MIN(1,$H$50*$C871))*(1-MIN(1,Inputs!$G$6*$D871)*churn_nonbuyers)*(ic*Inputs!$C$6+fee_wd*Inputs!$E$6*(1-$B871)+fee_fx*Inputs!$D$6-cost_acc-cost_wd*Inputs!$E$6*(1-$B871)-cost_fx*Inputs!$D$6))</f>
        <v>194494.074733147</v>
      </c>
      <c r="H871" s="0" t="n">
        <f aca="false">12*Inputs!$B$7*(MIN(1,$H$51*$C871)*(ic*Inputs!$C$7+pE+fee_fx*Inputs!$D$7-cost_acc-cost_wd*Inputs!$E$7*$E871-cost_fx*Inputs!$D$7-$F871)+(1-MIN(1,$H$51*$C871))*(1-MIN(1,Inputs!$G$7*$D871)*churn_nonbuyers)*(ic*Inputs!$C$7+fee_wd*Inputs!$E$7*(1-$B871)+fee_fx*Inputs!$D$7-cost_acc-cost_wd*Inputs!$E$7*(1-$B871)-cost_fx*Inputs!$D$7))</f>
        <v>385804.860690206</v>
      </c>
      <c r="I871" s="0" t="n">
        <f aca="false">12*Inputs!$B$8*(MIN(1,$H$52*$C871)*(ic*Inputs!$C$8+pT-cost_acc-cost_wd*Inputs!$E$8-cost_fx*Inputs!$D$8-cost_ins)+(1-MIN(1,$H$52*$C871))*(1-MIN(1,Inputs!$G$8*$D871)*churn_nonbuyers)*(ic*Inputs!$C$8+fee_wd*Inputs!$E$8*(1-$B871)+fee_fx*Inputs!$D$8-cost_acc-cost_wd*Inputs!$E$8*(1-$B871)-cost_fx*Inputs!$D$8))</f>
        <v>130856.866780674</v>
      </c>
      <c r="J871" s="0" t="n">
        <f aca="false">G871+H871+I871-fixed</f>
        <v>11155.8022040266</v>
      </c>
      <c r="K871" s="0" t="n">
        <f aca="false">12*Inputs!$B$6*(1-MIN(1,Inputs!$G$6*$D871)*churn_nonbuyers)*(ic*Inputs!$C$6+fee_wd*Inputs!$E$6*(1-$B871)+fee_fx*Inputs!$D$6-cost_acc-cost_wd*Inputs!$E$6*(1-$B871)-cost_fx*Inputs!$D$6)</f>
        <v>162051.425856806</v>
      </c>
      <c r="L871" s="0" t="n">
        <f aca="false">12*Inputs!$B$7*(1-MIN(1,Inputs!$G$7*$D871)*churn_nonbuyers)*(ic*Inputs!$C$7+fee_wd*Inputs!$E$7*(1-$B871)+fee_fx*Inputs!$D$7-cost_acc-cost_wd*Inputs!$E$7*(1-$B871)-cost_fx*Inputs!$D$7)</f>
        <v>360723.320410084</v>
      </c>
      <c r="M871" s="0" t="n">
        <f aca="false">12*Inputs!$B$8*(1-MIN(1,Inputs!$G$8*$D871)*churn_nonbuyers)*(ic*Inputs!$C$8+fee_wd*Inputs!$E$8*(1-$B871)+fee_fx*Inputs!$D$8-cost_acc-cost_wd*Inputs!$E$8*(1-$B871)-cost_fx*Inputs!$D$8)</f>
        <v>68380.6222117632</v>
      </c>
      <c r="N871" s="0" t="n">
        <f aca="false">K871+L871+I871-fixed</f>
        <v>-46368.3869524356</v>
      </c>
      <c r="O871" s="0" t="n">
        <f aca="false">K871+L871+M871-fixed</f>
        <v>-108844.631521347</v>
      </c>
      <c r="P871" s="0" t="n">
        <f aca="false">12*Inputs!$B$6*(1-MIN(1,Inputs!$F$6*$D871))*(ic*Inputs!$C$6+flat_fee-cost_acc-cost_wd*Inputs!$E$6*$E871-cost_fx*Inputs!$D$6)+12*Inputs!$B$7*(1-MIN(1,Inputs!$F$7*$D871))*(ic*Inputs!$C$7+flat_fee-cost_acc-cost_wd*Inputs!$E$7*$E871-cost_fx*Inputs!$D$7)+12*Inputs!$B$8*(1-MIN(1,Inputs!$F$8*$D871))*(ic*Inputs!$C$8+flat_fee-cost_acc-cost_wd*Inputs!$E$8*$E871-cost_fx*Inputs!$D$8)-fixed</f>
        <v>-60239.10417856</v>
      </c>
    </row>
    <row r="872" customFormat="false" ht="15" hidden="false" customHeight="false" outlineLevel="0" collapsed="false">
      <c r="A872" s="0" t="n">
        <v>807</v>
      </c>
      <c r="B872" s="0" t="n">
        <v>0.392694</v>
      </c>
      <c r="C872" s="0" t="n">
        <v>0.909094</v>
      </c>
      <c r="D872" s="0" t="n">
        <v>1.7589</v>
      </c>
      <c r="E872" s="0" t="n">
        <v>1.15554</v>
      </c>
      <c r="F872" s="0" t="n">
        <v>0.056752</v>
      </c>
      <c r="G872" s="0" t="n">
        <f aca="false">12*Inputs!$B$6*(MIN(1,$H$50*$C872)*(ic*Inputs!$C$6+pS+fee_fx*Inputs!$D$6-cost_acc-cost_wd*Inputs!$E$6*$E872-cost_fx*Inputs!$D$6-$F872)+(1-MIN(1,$H$50*$C872))*(1-MIN(1,Inputs!$G$6*$D872)*churn_nonbuyers)*(ic*Inputs!$C$6+fee_wd*Inputs!$E$6*(1-$B872)+fee_fx*Inputs!$D$6-cost_acc-cost_wd*Inputs!$E$6*(1-$B872)-cost_fx*Inputs!$D$6))</f>
        <v>185043.599121381</v>
      </c>
      <c r="H872" s="0" t="n">
        <f aca="false">12*Inputs!$B$7*(MIN(1,$H$51*$C872)*(ic*Inputs!$C$7+pE+fee_fx*Inputs!$D$7-cost_acc-cost_wd*Inputs!$E$7*$E872-cost_fx*Inputs!$D$7-$F872)+(1-MIN(1,$H$51*$C872))*(1-MIN(1,Inputs!$G$7*$D872)*churn_nonbuyers)*(ic*Inputs!$C$7+fee_wd*Inputs!$E$7*(1-$B872)+fee_fx*Inputs!$D$7-cost_acc-cost_wd*Inputs!$E$7*(1-$B872)-cost_fx*Inputs!$D$7))</f>
        <v>388153.90236786</v>
      </c>
      <c r="I872" s="0" t="n">
        <f aca="false">12*Inputs!$B$8*(MIN(1,$H$52*$C872)*(ic*Inputs!$C$8+pT-cost_acc-cost_wd*Inputs!$E$8-cost_fx*Inputs!$D$8-cost_ins)+(1-MIN(1,$H$52*$C872))*(1-MIN(1,Inputs!$G$8*$D872)*churn_nonbuyers)*(ic*Inputs!$C$8+fee_wd*Inputs!$E$8*(1-$B872)+fee_fx*Inputs!$D$8-cost_acc-cost_wd*Inputs!$E$8*(1-$B872)-cost_fx*Inputs!$D$8))</f>
        <v>131040.445536</v>
      </c>
      <c r="J872" s="0" t="n">
        <f aca="false">G872+H872+I872-fixed</f>
        <v>4237.9470252411</v>
      </c>
      <c r="K872" s="0" t="n">
        <f aca="false">12*Inputs!$B$6*(1-MIN(1,Inputs!$G$6*$D872)*churn_nonbuyers)*(ic*Inputs!$C$6+fee_wd*Inputs!$E$6*(1-$B872)+fee_fx*Inputs!$D$6-cost_acc-cost_wd*Inputs!$E$6*(1-$B872)-cost_fx*Inputs!$D$6)</f>
        <v>132295.46023152</v>
      </c>
      <c r="L872" s="0" t="n">
        <f aca="false">12*Inputs!$B$7*(1-MIN(1,Inputs!$G$7*$D872)*churn_nonbuyers)*(ic*Inputs!$C$7+fee_wd*Inputs!$E$7*(1-$B872)+fee_fx*Inputs!$D$7-cost_acc-cost_wd*Inputs!$E$7*(1-$B872)-cost_fx*Inputs!$D$7)</f>
        <v>328360.274538912</v>
      </c>
      <c r="M872" s="0" t="n">
        <f aca="false">12*Inputs!$B$8*(1-MIN(1,Inputs!$G$8*$D872)*churn_nonbuyers)*(ic*Inputs!$C$8+fee_wd*Inputs!$E$8*(1-$B872)+fee_fx*Inputs!$D$8-cost_acc-cost_wd*Inputs!$E$8*(1-$B872)-cost_fx*Inputs!$D$8)</f>
        <v>0</v>
      </c>
      <c r="N872" s="0" t="n">
        <f aca="false">K872+L872+I872-fixed</f>
        <v>-108303.819693568</v>
      </c>
      <c r="O872" s="0" t="n">
        <f aca="false">K872+L872+M872-fixed</f>
        <v>-239344.265229568</v>
      </c>
      <c r="P872" s="0" t="n">
        <f aca="false">12*Inputs!$B$6*(1-MIN(1,Inputs!$F$6*$D872))*(ic*Inputs!$C$6+flat_fee-cost_acc-cost_wd*Inputs!$E$6*$E872-cost_fx*Inputs!$D$6)+12*Inputs!$B$7*(1-MIN(1,Inputs!$F$7*$D872))*(ic*Inputs!$C$7+flat_fee-cost_acc-cost_wd*Inputs!$E$7*$E872-cost_fx*Inputs!$D$7)+12*Inputs!$B$8*(1-MIN(1,Inputs!$F$8*$D872))*(ic*Inputs!$C$8+flat_fee-cost_acc-cost_wd*Inputs!$E$8*$E872-cost_fx*Inputs!$D$8)-fixed</f>
        <v>-396356.80576</v>
      </c>
    </row>
    <row r="873" customFormat="false" ht="15" hidden="false" customHeight="false" outlineLevel="0" collapsed="false">
      <c r="A873" s="0" t="n">
        <v>808</v>
      </c>
      <c r="B873" s="0" t="n">
        <v>0.100387</v>
      </c>
      <c r="C873" s="0" t="n">
        <v>0.827794</v>
      </c>
      <c r="D873" s="0" t="n">
        <v>1.397482</v>
      </c>
      <c r="E873" s="0" t="n">
        <v>1.08426</v>
      </c>
      <c r="F873" s="0" t="n">
        <v>0.366851</v>
      </c>
      <c r="G873" s="0" t="n">
        <f aca="false">12*Inputs!$B$6*(MIN(1,$H$50*$C873)*(ic*Inputs!$C$6+pS+fee_fx*Inputs!$D$6-cost_acc-cost_wd*Inputs!$E$6*$E873-cost_fx*Inputs!$D$6-$F873)+(1-MIN(1,$H$50*$C873))*(1-MIN(1,Inputs!$G$6*$D873)*churn_nonbuyers)*(ic*Inputs!$C$6+fee_wd*Inputs!$E$6*(1-$B873)+fee_fx*Inputs!$D$6-cost_acc-cost_wd*Inputs!$E$6*(1-$B873)-cost_fx*Inputs!$D$6))</f>
        <v>214777.471027025</v>
      </c>
      <c r="H873" s="0" t="n">
        <f aca="false">12*Inputs!$B$7*(MIN(1,$H$51*$C873)*(ic*Inputs!$C$7+pE+fee_fx*Inputs!$D$7-cost_acc-cost_wd*Inputs!$E$7*$E873-cost_fx*Inputs!$D$7-$F873)+(1-MIN(1,$H$51*$C873))*(1-MIN(1,Inputs!$G$7*$D873)*churn_nonbuyers)*(ic*Inputs!$C$7+fee_wd*Inputs!$E$7*(1-$B873)+fee_fx*Inputs!$D$7-cost_acc-cost_wd*Inputs!$E$7*(1-$B873)-cost_fx*Inputs!$D$7))</f>
        <v>404306.579246195</v>
      </c>
      <c r="I873" s="0" t="n">
        <f aca="false">12*Inputs!$B$8*(MIN(1,$H$52*$C873)*(ic*Inputs!$C$8+pT-cost_acc-cost_wd*Inputs!$E$8-cost_fx*Inputs!$D$8-cost_ins)+(1-MIN(1,$H$52*$C873))*(1-MIN(1,Inputs!$G$8*$D873)*churn_nonbuyers)*(ic*Inputs!$C$8+fee_wd*Inputs!$E$8*(1-$B873)+fee_fx*Inputs!$D$8-cost_acc-cost_wd*Inputs!$E$8*(1-$B873)-cost_fx*Inputs!$D$8))</f>
        <v>122264.695008482</v>
      </c>
      <c r="J873" s="0" t="n">
        <f aca="false">G873+H873+I873-fixed</f>
        <v>41348.7452817019</v>
      </c>
      <c r="K873" s="0" t="n">
        <f aca="false">12*Inputs!$B$6*(1-MIN(1,Inputs!$G$6*$D873)*churn_nonbuyers)*(ic*Inputs!$C$6+fee_wd*Inputs!$E$6*(1-$B873)+fee_fx*Inputs!$D$6-cost_acc-cost_wd*Inputs!$E$6*(1-$B873)-cost_fx*Inputs!$D$6)</f>
        <v>174067.734423845</v>
      </c>
      <c r="L873" s="0" t="n">
        <f aca="false">12*Inputs!$B$7*(1-MIN(1,Inputs!$G$7*$D873)*churn_nonbuyers)*(ic*Inputs!$C$7+fee_wd*Inputs!$E$7*(1-$B873)+fee_fx*Inputs!$D$7-cost_acc-cost_wd*Inputs!$E$7*(1-$B873)-cost_fx*Inputs!$D$7)</f>
        <v>372446.378318307</v>
      </c>
      <c r="M873" s="0" t="n">
        <f aca="false">12*Inputs!$B$8*(1-MIN(1,Inputs!$G$8*$D873)*churn_nonbuyers)*(ic*Inputs!$C$8+fee_wd*Inputs!$E$8*(1-$B873)+fee_fx*Inputs!$D$8-cost_acc-cost_wd*Inputs!$E$8*(1-$B873)-cost_fx*Inputs!$D$8)</f>
        <v>6998.44789794246</v>
      </c>
      <c r="N873" s="0" t="n">
        <f aca="false">K873+L873+I873-fixed</f>
        <v>-31221.1922493664</v>
      </c>
      <c r="O873" s="0" t="n">
        <f aca="false">K873+L873+M873-fixed</f>
        <v>-146487.439359906</v>
      </c>
      <c r="P873" s="0" t="n">
        <f aca="false">12*Inputs!$B$6*(1-MIN(1,Inputs!$F$6*$D873))*(ic*Inputs!$C$6+flat_fee-cost_acc-cost_wd*Inputs!$E$6*$E873-cost_fx*Inputs!$D$6)+12*Inputs!$B$7*(1-MIN(1,Inputs!$F$7*$D873))*(ic*Inputs!$C$7+flat_fee-cost_acc-cost_wd*Inputs!$E$7*$E873-cost_fx*Inputs!$D$7)+12*Inputs!$B$8*(1-MIN(1,Inputs!$F$8*$D873))*(ic*Inputs!$C$8+flat_fee-cost_acc-cost_wd*Inputs!$E$8*$E873-cost_fx*Inputs!$D$8)-fixed</f>
        <v>-182041.5092992</v>
      </c>
    </row>
    <row r="874" customFormat="false" ht="15" hidden="false" customHeight="false" outlineLevel="0" collapsed="false">
      <c r="A874" s="0" t="n">
        <v>809</v>
      </c>
      <c r="B874" s="0" t="n">
        <v>0.37221</v>
      </c>
      <c r="C874" s="0" t="n">
        <v>1.12155</v>
      </c>
      <c r="D874" s="0" t="n">
        <v>1.030988</v>
      </c>
      <c r="E874" s="0" t="n">
        <v>1.134606</v>
      </c>
      <c r="F874" s="0" t="n">
        <v>0.253499</v>
      </c>
      <c r="G874" s="0" t="n">
        <f aca="false">12*Inputs!$B$6*(MIN(1,$H$50*$C874)*(ic*Inputs!$C$6+pS+fee_fx*Inputs!$D$6-cost_acc-cost_wd*Inputs!$E$6*$E874-cost_fx*Inputs!$D$6-$F874)+(1-MIN(1,$H$50*$C874))*(1-MIN(1,Inputs!$G$6*$D874)*churn_nonbuyers)*(ic*Inputs!$C$6+fee_wd*Inputs!$E$6*(1-$B874)+fee_fx*Inputs!$D$6-cost_acc-cost_wd*Inputs!$E$6*(1-$B874)-cost_fx*Inputs!$D$6))</f>
        <v>200179.989987549</v>
      </c>
      <c r="H874" s="0" t="n">
        <f aca="false">12*Inputs!$B$7*(MIN(1,$H$51*$C874)*(ic*Inputs!$C$7+pE+fee_fx*Inputs!$D$7-cost_acc-cost_wd*Inputs!$E$7*$E874-cost_fx*Inputs!$D$7-$F874)+(1-MIN(1,$H$51*$C874))*(1-MIN(1,Inputs!$G$7*$D874)*churn_nonbuyers)*(ic*Inputs!$C$7+fee_wd*Inputs!$E$7*(1-$B874)+fee_fx*Inputs!$D$7-cost_acc-cost_wd*Inputs!$E$7*(1-$B874)-cost_fx*Inputs!$D$7))</f>
        <v>397872.366821548</v>
      </c>
      <c r="I874" s="0" t="n">
        <f aca="false">12*Inputs!$B$8*(MIN(1,$H$52*$C874)*(ic*Inputs!$C$8+pT-cost_acc-cost_wd*Inputs!$E$8-cost_fx*Inputs!$D$8-cost_ins)+(1-MIN(1,$H$52*$C874))*(1-MIN(1,Inputs!$G$8*$D874)*churn_nonbuyers)*(ic*Inputs!$C$8+fee_wd*Inputs!$E$8*(1-$B874)+fee_fx*Inputs!$D$8-cost_acc-cost_wd*Inputs!$E$8*(1-$B874)-cost_fx*Inputs!$D$8))</f>
        <v>180118.934504062</v>
      </c>
      <c r="J874" s="0" t="n">
        <f aca="false">G874+H874+I874-fixed</f>
        <v>78171.2913131588</v>
      </c>
      <c r="K874" s="0" t="n">
        <f aca="false">12*Inputs!$B$6*(1-MIN(1,Inputs!$G$6*$D874)*churn_nonbuyers)*(ic*Inputs!$C$6+fee_wd*Inputs!$E$6*(1-$B874)+fee_fx*Inputs!$D$6-cost_acc-cost_wd*Inputs!$E$6*(1-$B874)-cost_fx*Inputs!$D$6)</f>
        <v>140372.358073056</v>
      </c>
      <c r="L874" s="0" t="n">
        <f aca="false">12*Inputs!$B$7*(1-MIN(1,Inputs!$G$7*$D874)*churn_nonbuyers)*(ic*Inputs!$C$7+fee_wd*Inputs!$E$7*(1-$B874)+fee_fx*Inputs!$D$7-cost_acc-cost_wd*Inputs!$E$7*(1-$B874)-cost_fx*Inputs!$D$7)</f>
        <v>338788.703419834</v>
      </c>
      <c r="M874" s="0" t="n">
        <f aca="false">12*Inputs!$B$8*(1-MIN(1,Inputs!$G$8*$D874)*churn_nonbuyers)*(ic*Inputs!$C$8+fee_wd*Inputs!$E$8*(1-$B874)+fee_fx*Inputs!$D$8-cost_acc-cost_wd*Inputs!$E$8*(1-$B874)-cost_fx*Inputs!$D$8)</f>
        <v>85867.581620928</v>
      </c>
      <c r="N874" s="0" t="n">
        <f aca="false">K874+L874+I874-fixed</f>
        <v>-40720.0040030486</v>
      </c>
      <c r="O874" s="0" t="n">
        <f aca="false">K874+L874+M874-fixed</f>
        <v>-134971.356886182</v>
      </c>
      <c r="P874" s="0" t="n">
        <f aca="false">12*Inputs!$B$6*(1-MIN(1,Inputs!$F$6*$D874))*(ic*Inputs!$C$6+flat_fee-cost_acc-cost_wd*Inputs!$E$6*$E874-cost_fx*Inputs!$D$6)+12*Inputs!$B$7*(1-MIN(1,Inputs!$F$7*$D874))*(ic*Inputs!$C$7+flat_fee-cost_acc-cost_wd*Inputs!$E$7*$E874-cost_fx*Inputs!$D$7)+12*Inputs!$B$8*(1-MIN(1,Inputs!$F$8*$D874))*(ic*Inputs!$C$8+flat_fee-cost_acc-cost_wd*Inputs!$E$8*$E874-cost_fx*Inputs!$D$8)-fixed</f>
        <v>-4151.71188928001</v>
      </c>
    </row>
    <row r="875" customFormat="false" ht="15" hidden="false" customHeight="false" outlineLevel="0" collapsed="false">
      <c r="A875" s="0" t="n">
        <v>810</v>
      </c>
      <c r="B875" s="0" t="n">
        <v>0.152568</v>
      </c>
      <c r="C875" s="0" t="n">
        <v>1.16757</v>
      </c>
      <c r="D875" s="0" t="n">
        <v>0.804278</v>
      </c>
      <c r="E875" s="0" t="n">
        <v>1.272996</v>
      </c>
      <c r="F875" s="0" t="n">
        <v>0.214454</v>
      </c>
      <c r="G875" s="0" t="n">
        <f aca="false">12*Inputs!$B$6*(MIN(1,$H$50*$C875)*(ic*Inputs!$C$6+pS+fee_fx*Inputs!$D$6-cost_acc-cost_wd*Inputs!$E$6*$E875-cost_fx*Inputs!$D$6-$F875)+(1-MIN(1,$H$50*$C875))*(1-MIN(1,Inputs!$G$6*$D875)*churn_nonbuyers)*(ic*Inputs!$C$6+fee_wd*Inputs!$E$6*(1-$B875)+fee_fx*Inputs!$D$6-cost_acc-cost_wd*Inputs!$E$6*(1-$B875)-cost_fx*Inputs!$D$6))</f>
        <v>229003.628663206</v>
      </c>
      <c r="H875" s="0" t="n">
        <f aca="false">12*Inputs!$B$7*(MIN(1,$H$51*$C875)*(ic*Inputs!$C$7+pE+fee_fx*Inputs!$D$7-cost_acc-cost_wd*Inputs!$E$7*$E875-cost_fx*Inputs!$D$7-$F875)+(1-MIN(1,$H$51*$C875))*(1-MIN(1,Inputs!$G$7*$D875)*churn_nonbuyers)*(ic*Inputs!$C$7+fee_wd*Inputs!$E$7*(1-$B875)+fee_fx*Inputs!$D$7-cost_acc-cost_wd*Inputs!$E$7*(1-$B875)-cost_fx*Inputs!$D$7))</f>
        <v>402026.171571577</v>
      </c>
      <c r="I875" s="0" t="n">
        <f aca="false">12*Inputs!$B$8*(MIN(1,$H$52*$C875)*(ic*Inputs!$C$8+pT-cost_acc-cost_wd*Inputs!$E$8-cost_fx*Inputs!$D$8-cost_ins)+(1-MIN(1,$H$52*$C875))*(1-MIN(1,Inputs!$G$8*$D875)*churn_nonbuyers)*(ic*Inputs!$C$8+fee_wd*Inputs!$E$8*(1-$B875)+fee_fx*Inputs!$D$8-cost_acc-cost_wd*Inputs!$E$8*(1-$B875)-cost_fx*Inputs!$D$8))</f>
        <v>193773.719007549</v>
      </c>
      <c r="J875" s="0" t="n">
        <f aca="false">G875+H875+I875-fixed</f>
        <v>124803.519242333</v>
      </c>
      <c r="K875" s="0" t="n">
        <f aca="false">12*Inputs!$B$6*(1-MIN(1,Inputs!$G$6*$D875)*churn_nonbuyers)*(ic*Inputs!$C$6+fee_wd*Inputs!$E$6*(1-$B875)+fee_fx*Inputs!$D$6-cost_acc-cost_wd*Inputs!$E$6*(1-$B875)-cost_fx*Inputs!$D$6)</f>
        <v>172406.576778509</v>
      </c>
      <c r="L875" s="0" t="n">
        <f aca="false">12*Inputs!$B$7*(1-MIN(1,Inputs!$G$7*$D875)*churn_nonbuyers)*(ic*Inputs!$C$7+fee_wd*Inputs!$E$7*(1-$B875)+fee_fx*Inputs!$D$7-cost_acc-cost_wd*Inputs!$E$7*(1-$B875)-cost_fx*Inputs!$D$7)</f>
        <v>372031.755923105</v>
      </c>
      <c r="M875" s="0" t="n">
        <f aca="false">12*Inputs!$B$8*(1-MIN(1,Inputs!$G$8*$D875)*churn_nonbuyers)*(ic*Inputs!$C$8+fee_wd*Inputs!$E$8*(1-$B875)+fee_fx*Inputs!$D$8-cost_acc-cost_wd*Inputs!$E$8*(1-$B875)-cost_fx*Inputs!$D$8)</f>
        <v>139438.256646374</v>
      </c>
      <c r="N875" s="0" t="n">
        <f aca="false">K875+L875+I875-fixed</f>
        <v>38212.0517091635</v>
      </c>
      <c r="O875" s="0" t="n">
        <f aca="false">K875+L875+M875-fixed</f>
        <v>-16123.4106520114</v>
      </c>
      <c r="P875" s="0" t="n">
        <f aca="false">12*Inputs!$B$6*(1-MIN(1,Inputs!$F$6*$D875))*(ic*Inputs!$C$6+flat_fee-cost_acc-cost_wd*Inputs!$E$6*$E875-cost_fx*Inputs!$D$6)+12*Inputs!$B$7*(1-MIN(1,Inputs!$F$7*$D875))*(ic*Inputs!$C$7+flat_fee-cost_acc-cost_wd*Inputs!$E$7*$E875-cost_fx*Inputs!$D$7)+12*Inputs!$B$8*(1-MIN(1,Inputs!$F$8*$D875))*(ic*Inputs!$C$8+flat_fee-cost_acc-cost_wd*Inputs!$E$8*$E875-cost_fx*Inputs!$D$8)-fixed</f>
        <v>50087.32646912</v>
      </c>
    </row>
    <row r="876" customFormat="false" ht="15" hidden="false" customHeight="false" outlineLevel="0" collapsed="false">
      <c r="A876" s="0" t="n">
        <v>811</v>
      </c>
      <c r="B876" s="0" t="n">
        <v>0.438845</v>
      </c>
      <c r="C876" s="0" t="n">
        <v>1.098567</v>
      </c>
      <c r="D876" s="0" t="n">
        <v>1.365955</v>
      </c>
      <c r="E876" s="0" t="n">
        <v>1.207662</v>
      </c>
      <c r="F876" s="0" t="n">
        <v>0.110882</v>
      </c>
      <c r="G876" s="0" t="n">
        <f aca="false">12*Inputs!$B$6*(MIN(1,$H$50*$C876)*(ic*Inputs!$C$6+pS+fee_fx*Inputs!$D$6-cost_acc-cost_wd*Inputs!$E$6*$E876-cost_fx*Inputs!$D$6-$F876)+(1-MIN(1,$H$50*$C876))*(1-MIN(1,Inputs!$G$6*$D876)*churn_nonbuyers)*(ic*Inputs!$C$6+fee_wd*Inputs!$E$6*(1-$B876)+fee_fx*Inputs!$D$6-cost_acc-cost_wd*Inputs!$E$6*(1-$B876)-cost_fx*Inputs!$D$6))</f>
        <v>190299.732720254</v>
      </c>
      <c r="H876" s="0" t="n">
        <f aca="false">12*Inputs!$B$7*(MIN(1,$H$51*$C876)*(ic*Inputs!$C$7+pE+fee_fx*Inputs!$D$7-cost_acc-cost_wd*Inputs!$E$7*$E876-cost_fx*Inputs!$D$7-$F876)+(1-MIN(1,$H$51*$C876))*(1-MIN(1,Inputs!$G$7*$D876)*churn_nonbuyers)*(ic*Inputs!$C$7+fee_wd*Inputs!$E$7*(1-$B876)+fee_fx*Inputs!$D$7-cost_acc-cost_wd*Inputs!$E$7*(1-$B876)-cost_fx*Inputs!$D$7))</f>
        <v>389312.556107599</v>
      </c>
      <c r="I876" s="0" t="n">
        <f aca="false">12*Inputs!$B$8*(MIN(1,$H$52*$C876)*(ic*Inputs!$C$8+pT-cost_acc-cost_wd*Inputs!$E$8-cost_fx*Inputs!$D$8-cost_ins)+(1-MIN(1,$H$52*$C876))*(1-MIN(1,Inputs!$G$8*$D876)*churn_nonbuyers)*(ic*Inputs!$C$8+fee_wd*Inputs!$E$8*(1-$B876)+fee_fx*Inputs!$D$8-cost_acc-cost_wd*Inputs!$E$8*(1-$B876)-cost_fx*Inputs!$D$8))</f>
        <v>161443.427824423</v>
      </c>
      <c r="J876" s="0" t="n">
        <f aca="false">G876+H876+I876-fixed</f>
        <v>41055.7166522767</v>
      </c>
      <c r="K876" s="0" t="n">
        <f aca="false">12*Inputs!$B$6*(1-MIN(1,Inputs!$G$6*$D876)*churn_nonbuyers)*(ic*Inputs!$C$6+fee_wd*Inputs!$E$6*(1-$B876)+fee_fx*Inputs!$D$6-cost_acc-cost_wd*Inputs!$E$6*(1-$B876)-cost_fx*Inputs!$D$6)</f>
        <v>128953.47975822</v>
      </c>
      <c r="L876" s="0" t="n">
        <f aca="false">12*Inputs!$B$7*(1-MIN(1,Inputs!$G$7*$D876)*churn_nonbuyers)*(ic*Inputs!$C$7+fee_wd*Inputs!$E$7*(1-$B876)+fee_fx*Inputs!$D$7-cost_acc-cost_wd*Inputs!$E$7*(1-$B876)-cost_fx*Inputs!$D$7)</f>
        <v>326073.320014932</v>
      </c>
      <c r="M876" s="0" t="n">
        <f aca="false">12*Inputs!$B$8*(1-MIN(1,Inputs!$G$8*$D876)*churn_nonbuyers)*(ic*Inputs!$C$8+fee_wd*Inputs!$E$8*(1-$B876)+fee_fx*Inputs!$D$8-cost_acc-cost_wd*Inputs!$E$8*(1-$B876)-cost_fx*Inputs!$D$8)</f>
        <v>13383.31033836</v>
      </c>
      <c r="N876" s="0" t="n">
        <f aca="false">K876+L876+I876-fixed</f>
        <v>-83529.7724024247</v>
      </c>
      <c r="O876" s="0" t="n">
        <f aca="false">K876+L876+M876-fixed</f>
        <v>-231589.889888488</v>
      </c>
      <c r="P876" s="0" t="n">
        <f aca="false">12*Inputs!$B$6*(1-MIN(1,Inputs!$F$6*$D876))*(ic*Inputs!$C$6+flat_fee-cost_acc-cost_wd*Inputs!$E$6*$E876-cost_fx*Inputs!$D$6)+12*Inputs!$B$7*(1-MIN(1,Inputs!$F$7*$D876))*(ic*Inputs!$C$7+flat_fee-cost_acc-cost_wd*Inputs!$E$7*$E876-cost_fx*Inputs!$D$7)+12*Inputs!$B$8*(1-MIN(1,Inputs!$F$8*$D876))*(ic*Inputs!$C$8+flat_fee-cost_acc-cost_wd*Inputs!$E$8*$E876-cost_fx*Inputs!$D$8)-fixed</f>
        <v>-207371.4679096</v>
      </c>
    </row>
    <row r="877" customFormat="false" ht="15" hidden="false" customHeight="false" outlineLevel="0" collapsed="false">
      <c r="A877" s="0" t="n">
        <v>812</v>
      </c>
      <c r="B877" s="0" t="n">
        <v>0.519551</v>
      </c>
      <c r="C877" s="0" t="n">
        <v>1.100143</v>
      </c>
      <c r="D877" s="0" t="n">
        <v>1.237759</v>
      </c>
      <c r="E877" s="0" t="n">
        <v>1.144032</v>
      </c>
      <c r="F877" s="0" t="n">
        <v>0.135117</v>
      </c>
      <c r="G877" s="0" t="n">
        <f aca="false">12*Inputs!$B$6*(MIN(1,$H$50*$C877)*(ic*Inputs!$C$6+pS+fee_fx*Inputs!$D$6-cost_acc-cost_wd*Inputs!$E$6*$E877-cost_fx*Inputs!$D$6-$F877)+(1-MIN(1,$H$50*$C877))*(1-MIN(1,Inputs!$G$6*$D877)*churn_nonbuyers)*(ic*Inputs!$C$6+fee_wd*Inputs!$E$6*(1-$B877)+fee_fx*Inputs!$D$6-cost_acc-cost_wd*Inputs!$E$6*(1-$B877)-cost_fx*Inputs!$D$6))</f>
        <v>182252.488286262</v>
      </c>
      <c r="H877" s="0" t="n">
        <f aca="false">12*Inputs!$B$7*(MIN(1,$H$51*$C877)*(ic*Inputs!$C$7+pE+fee_fx*Inputs!$D$7-cost_acc-cost_wd*Inputs!$E$7*$E877-cost_fx*Inputs!$D$7-$F877)+(1-MIN(1,$H$51*$C877))*(1-MIN(1,Inputs!$G$7*$D877)*churn_nonbuyers)*(ic*Inputs!$C$7+fee_wd*Inputs!$E$7*(1-$B877)+fee_fx*Inputs!$D$7-cost_acc-cost_wd*Inputs!$E$7*(1-$B877)-cost_fx*Inputs!$D$7))</f>
        <v>390398.159034046</v>
      </c>
      <c r="I877" s="0" t="n">
        <f aca="false">12*Inputs!$B$8*(MIN(1,$H$52*$C877)*(ic*Inputs!$C$8+pT-cost_acc-cost_wd*Inputs!$E$8-cost_fx*Inputs!$D$8-cost_ins)+(1-MIN(1,$H$52*$C877))*(1-MIN(1,Inputs!$G$8*$D877)*churn_nonbuyers)*(ic*Inputs!$C$8+fee_wd*Inputs!$E$8*(1-$B877)+fee_fx*Inputs!$D$8-cost_acc-cost_wd*Inputs!$E$8*(1-$B877)-cost_fx*Inputs!$D$8))</f>
        <v>167836.1223308</v>
      </c>
      <c r="J877" s="0" t="n">
        <f aca="false">G877+H877+I877-fixed</f>
        <v>40486.7696511087</v>
      </c>
      <c r="K877" s="0" t="n">
        <f aca="false">12*Inputs!$B$6*(1-MIN(1,Inputs!$G$6*$D877)*churn_nonbuyers)*(ic*Inputs!$C$6+fee_wd*Inputs!$E$6*(1-$B877)+fee_fx*Inputs!$D$6-cost_acc-cost_wd*Inputs!$E$6*(1-$B877)-cost_fx*Inputs!$D$6)</f>
        <v>118938.213548705</v>
      </c>
      <c r="L877" s="0" t="n">
        <f aca="false">12*Inputs!$B$7*(1-MIN(1,Inputs!$G$7*$D877)*churn_nonbuyers)*(ic*Inputs!$C$7+fee_wd*Inputs!$E$7*(1-$B877)+fee_fx*Inputs!$D$7-cost_acc-cost_wd*Inputs!$E$7*(1-$B877)-cost_fx*Inputs!$D$7)</f>
        <v>316190.824097223</v>
      </c>
      <c r="M877" s="0" t="n">
        <f aca="false">12*Inputs!$B$8*(1-MIN(1,Inputs!$G$8*$D877)*churn_nonbuyers)*(ic*Inputs!$C$8+fee_wd*Inputs!$E$8*(1-$B877)+fee_fx*Inputs!$D$8-cost_acc-cost_wd*Inputs!$E$8*(1-$B877)-cost_fx*Inputs!$D$8)</f>
        <v>40265.8276006224</v>
      </c>
      <c r="N877" s="0" t="n">
        <f aca="false">K877+L877+I877-fixed</f>
        <v>-97034.840023272</v>
      </c>
      <c r="O877" s="0" t="n">
        <f aca="false">K877+L877+M877-fixed</f>
        <v>-224605.13475345</v>
      </c>
      <c r="P877" s="0" t="n">
        <f aca="false">12*Inputs!$B$6*(1-MIN(1,Inputs!$F$6*$D877))*(ic*Inputs!$C$6+flat_fee-cost_acc-cost_wd*Inputs!$E$6*$E877-cost_fx*Inputs!$D$6)+12*Inputs!$B$7*(1-MIN(1,Inputs!$F$7*$D877))*(ic*Inputs!$C$7+flat_fee-cost_acc-cost_wd*Inputs!$E$7*$E877-cost_fx*Inputs!$D$7)+12*Inputs!$B$8*(1-MIN(1,Inputs!$F$8*$D877))*(ic*Inputs!$C$8+flat_fee-cost_acc-cost_wd*Inputs!$E$8*$E877-cost_fx*Inputs!$D$8)-fixed</f>
        <v>-117610.00432288</v>
      </c>
    </row>
    <row r="878" customFormat="false" ht="15" hidden="false" customHeight="false" outlineLevel="0" collapsed="false">
      <c r="A878" s="0" t="n">
        <v>813</v>
      </c>
      <c r="B878" s="0" t="n">
        <v>0.037732</v>
      </c>
      <c r="C878" s="0" t="n">
        <v>0.90995</v>
      </c>
      <c r="D878" s="0" t="n">
        <v>1.730066</v>
      </c>
      <c r="E878" s="0" t="n">
        <v>1.260707</v>
      </c>
      <c r="F878" s="0" t="n">
        <v>0.368694</v>
      </c>
      <c r="G878" s="0" t="n">
        <f aca="false">12*Inputs!$B$6*(MIN(1,$H$50*$C878)*(ic*Inputs!$C$6+pS+fee_fx*Inputs!$D$6-cost_acc-cost_wd*Inputs!$E$6*$E878-cost_fx*Inputs!$D$6-$F878)+(1-MIN(1,$H$50*$C878))*(1-MIN(1,Inputs!$G$6*$D878)*churn_nonbuyers)*(ic*Inputs!$C$6+fee_wd*Inputs!$E$6*(1-$B878)+fee_fx*Inputs!$D$6-cost_acc-cost_wd*Inputs!$E$6*(1-$B878)-cost_fx*Inputs!$D$6))</f>
        <v>219836.263788541</v>
      </c>
      <c r="H878" s="0" t="n">
        <f aca="false">12*Inputs!$B$7*(MIN(1,$H$51*$C878)*(ic*Inputs!$C$7+pE+fee_fx*Inputs!$D$7-cost_acc-cost_wd*Inputs!$E$7*$E878-cost_fx*Inputs!$D$7-$F878)+(1-MIN(1,$H$51*$C878))*(1-MIN(1,Inputs!$G$7*$D878)*churn_nonbuyers)*(ic*Inputs!$C$7+fee_wd*Inputs!$E$7*(1-$B878)+fee_fx*Inputs!$D$7-cost_acc-cost_wd*Inputs!$E$7*(1-$B878)-cost_fx*Inputs!$D$7))</f>
        <v>391849.342654519</v>
      </c>
      <c r="I878" s="0" t="n">
        <f aca="false">12*Inputs!$B$8*(MIN(1,$H$52*$C878)*(ic*Inputs!$C$8+pT-cost_acc-cost_wd*Inputs!$E$8-cost_fx*Inputs!$D$8-cost_ins)+(1-MIN(1,$H$52*$C878))*(1-MIN(1,Inputs!$G$8*$D878)*churn_nonbuyers)*(ic*Inputs!$C$8+fee_wd*Inputs!$E$8*(1-$B878)+fee_fx*Inputs!$D$8-cost_acc-cost_wd*Inputs!$E$8*(1-$B878)-cost_fx*Inputs!$D$8))</f>
        <v>131163.8328</v>
      </c>
      <c r="J878" s="0" t="n">
        <f aca="false">G878+H878+I878-fixed</f>
        <v>42849.4392430598</v>
      </c>
      <c r="K878" s="0" t="n">
        <f aca="false">12*Inputs!$B$6*(1-MIN(1,Inputs!$G$6*$D878)*churn_nonbuyers)*(ic*Inputs!$C$6+fee_wd*Inputs!$E$6*(1-$B878)+fee_fx*Inputs!$D$6-cost_acc-cost_wd*Inputs!$E$6*(1-$B878)-cost_fx*Inputs!$D$6)</f>
        <v>179197.534442246</v>
      </c>
      <c r="L878" s="0" t="n">
        <f aca="false">12*Inputs!$B$7*(1-MIN(1,Inputs!$G$7*$D878)*churn_nonbuyers)*(ic*Inputs!$C$7+fee_wd*Inputs!$E$7*(1-$B878)+fee_fx*Inputs!$D$7-cost_acc-cost_wd*Inputs!$E$7*(1-$B878)-cost_fx*Inputs!$D$7)</f>
        <v>377121.718297348</v>
      </c>
      <c r="M878" s="0" t="n">
        <f aca="false">12*Inputs!$B$8*(1-MIN(1,Inputs!$G$8*$D878)*churn_nonbuyers)*(ic*Inputs!$C$8+fee_wd*Inputs!$E$8*(1-$B878)+fee_fx*Inputs!$D$8-cost_acc-cost_wd*Inputs!$E$8*(1-$B878)-cost_fx*Inputs!$D$8)</f>
        <v>0</v>
      </c>
      <c r="N878" s="0" t="n">
        <f aca="false">K878+L878+I878-fixed</f>
        <v>-12516.9144604057</v>
      </c>
      <c r="O878" s="0" t="n">
        <f aca="false">K878+L878+M878-fixed</f>
        <v>-143680.747260406</v>
      </c>
      <c r="P878" s="0" t="n">
        <f aca="false">12*Inputs!$B$6*(1-MIN(1,Inputs!$F$6*$D878))*(ic*Inputs!$C$6+flat_fee-cost_acc-cost_wd*Inputs!$E$6*$E878-cost_fx*Inputs!$D$6)+12*Inputs!$B$7*(1-MIN(1,Inputs!$F$7*$D878))*(ic*Inputs!$C$7+flat_fee-cost_acc-cost_wd*Inputs!$E$7*$E878-cost_fx*Inputs!$D$7)+12*Inputs!$B$8*(1-MIN(1,Inputs!$F$8*$D878))*(ic*Inputs!$C$8+flat_fee-cost_acc-cost_wd*Inputs!$E$8*$E878-cost_fx*Inputs!$D$8)-fixed</f>
        <v>-408178.08724912</v>
      </c>
    </row>
    <row r="879" customFormat="false" ht="15" hidden="false" customHeight="false" outlineLevel="0" collapsed="false">
      <c r="A879" s="0" t="n">
        <v>814</v>
      </c>
      <c r="B879" s="0" t="n">
        <v>0.268053</v>
      </c>
      <c r="C879" s="0" t="n">
        <v>1.04823</v>
      </c>
      <c r="D879" s="0" t="n">
        <v>1.688891</v>
      </c>
      <c r="E879" s="0" t="n">
        <v>1.14076</v>
      </c>
      <c r="F879" s="0" t="n">
        <v>0.045858</v>
      </c>
      <c r="G879" s="0" t="n">
        <f aca="false">12*Inputs!$B$6*(MIN(1,$H$50*$C879)*(ic*Inputs!$C$6+pS+fee_fx*Inputs!$D$6-cost_acc-cost_wd*Inputs!$E$6*$E879-cost_fx*Inputs!$D$6-$F879)+(1-MIN(1,$H$50*$C879))*(1-MIN(1,Inputs!$G$6*$D879)*churn_nonbuyers)*(ic*Inputs!$C$6+fee_wd*Inputs!$E$6*(1-$B879)+fee_fx*Inputs!$D$6-cost_acc-cost_wd*Inputs!$E$6*(1-$B879)-cost_fx*Inputs!$D$6))</f>
        <v>209256.530574629</v>
      </c>
      <c r="H879" s="0" t="n">
        <f aca="false">12*Inputs!$B$7*(MIN(1,$H$51*$C879)*(ic*Inputs!$C$7+pE+fee_fx*Inputs!$D$7-cost_acc-cost_wd*Inputs!$E$7*$E879-cost_fx*Inputs!$D$7-$F879)+(1-MIN(1,$H$51*$C879))*(1-MIN(1,Inputs!$G$7*$D879)*churn_nonbuyers)*(ic*Inputs!$C$7+fee_wd*Inputs!$E$7*(1-$B879)+fee_fx*Inputs!$D$7-cost_acc-cost_wd*Inputs!$E$7*(1-$B879)-cost_fx*Inputs!$D$7))</f>
        <v>410065.225987704</v>
      </c>
      <c r="I879" s="0" t="n">
        <f aca="false">12*Inputs!$B$8*(MIN(1,$H$52*$C879)*(ic*Inputs!$C$8+pT-cost_acc-cost_wd*Inputs!$E$8-cost_fx*Inputs!$D$8-cost_ins)+(1-MIN(1,$H$52*$C879))*(1-MIN(1,Inputs!$G$8*$D879)*churn_nonbuyers)*(ic*Inputs!$C$8+fee_wd*Inputs!$E$8*(1-$B879)+fee_fx*Inputs!$D$8-cost_acc-cost_wd*Inputs!$E$8*(1-$B879)-cost_fx*Inputs!$D$8))</f>
        <v>151096.06512</v>
      </c>
      <c r="J879" s="0" t="n">
        <f aca="false">G879+H879+I879-fixed</f>
        <v>70417.8216823326</v>
      </c>
      <c r="K879" s="0" t="n">
        <f aca="false">12*Inputs!$B$6*(1-MIN(1,Inputs!$G$6*$D879)*churn_nonbuyers)*(ic*Inputs!$C$6+fee_wd*Inputs!$E$6*(1-$B879)+fee_fx*Inputs!$D$6-cost_acc-cost_wd*Inputs!$E$6*(1-$B879)-cost_fx*Inputs!$D$6)</f>
        <v>149235.875274406</v>
      </c>
      <c r="L879" s="0" t="n">
        <f aca="false">12*Inputs!$B$7*(1-MIN(1,Inputs!$G$7*$D879)*churn_nonbuyers)*(ic*Inputs!$C$7+fee_wd*Inputs!$E$7*(1-$B879)+fee_fx*Inputs!$D$7-cost_acc-cost_wd*Inputs!$E$7*(1-$B879)-cost_fx*Inputs!$D$7)</f>
        <v>346127.259596644</v>
      </c>
      <c r="M879" s="0" t="n">
        <f aca="false">12*Inputs!$B$8*(1-MIN(1,Inputs!$G$8*$D879)*churn_nonbuyers)*(ic*Inputs!$C$8+fee_wd*Inputs!$E$8*(1-$B879)+fee_fx*Inputs!$D$8-cost_acc-cost_wd*Inputs!$E$8*(1-$B879)-cost_fx*Inputs!$D$8)</f>
        <v>0</v>
      </c>
      <c r="N879" s="0" t="n">
        <f aca="false">K879+L879+I879-fixed</f>
        <v>-53540.8000089508</v>
      </c>
      <c r="O879" s="0" t="n">
        <f aca="false">K879+L879+M879-fixed</f>
        <v>-204636.865128951</v>
      </c>
      <c r="P879" s="0" t="n">
        <f aca="false">12*Inputs!$B$6*(1-MIN(1,Inputs!$F$6*$D879))*(ic*Inputs!$C$6+flat_fee-cost_acc-cost_wd*Inputs!$E$6*$E879-cost_fx*Inputs!$D$6)+12*Inputs!$B$7*(1-MIN(1,Inputs!$F$7*$D879))*(ic*Inputs!$C$7+flat_fee-cost_acc-cost_wd*Inputs!$E$7*$E879-cost_fx*Inputs!$D$7)+12*Inputs!$B$8*(1-MIN(1,Inputs!$F$8*$D879))*(ic*Inputs!$C$8+flat_fee-cost_acc-cost_wd*Inputs!$E$8*$E879-cost_fx*Inputs!$D$8)-fixed</f>
        <v>-355548.8525296</v>
      </c>
    </row>
    <row r="880" customFormat="false" ht="15" hidden="false" customHeight="false" outlineLevel="0" collapsed="false">
      <c r="A880" s="0" t="n">
        <v>815</v>
      </c>
      <c r="B880" s="0" t="n">
        <v>0.324788</v>
      </c>
      <c r="C880" s="0" t="n">
        <v>1.047367</v>
      </c>
      <c r="D880" s="0" t="n">
        <v>1.865543</v>
      </c>
      <c r="E880" s="0" t="n">
        <v>1.167769</v>
      </c>
      <c r="F880" s="0" t="n">
        <v>0.196183</v>
      </c>
      <c r="G880" s="0" t="n">
        <f aca="false">12*Inputs!$B$6*(MIN(1,$H$50*$C880)*(ic*Inputs!$C$6+pS+fee_fx*Inputs!$D$6-cost_acc-cost_wd*Inputs!$E$6*$E880-cost_fx*Inputs!$D$6-$F880)+(1-MIN(1,$H$50*$C880))*(1-MIN(1,Inputs!$G$6*$D880)*churn_nonbuyers)*(ic*Inputs!$C$6+fee_wd*Inputs!$E$6*(1-$B880)+fee_fx*Inputs!$D$6-cost_acc-cost_wd*Inputs!$E$6*(1-$B880)-cost_fx*Inputs!$D$6))</f>
        <v>196821.638239144</v>
      </c>
      <c r="H880" s="0" t="n">
        <f aca="false">12*Inputs!$B$7*(MIN(1,$H$51*$C880)*(ic*Inputs!$C$7+pE+fee_fx*Inputs!$D$7-cost_acc-cost_wd*Inputs!$E$7*$E880-cost_fx*Inputs!$D$7-$F880)+(1-MIN(1,$H$51*$C880))*(1-MIN(1,Inputs!$G$7*$D880)*churn_nonbuyers)*(ic*Inputs!$C$7+fee_wd*Inputs!$E$7*(1-$B880)+fee_fx*Inputs!$D$7-cost_acc-cost_wd*Inputs!$E$7*(1-$B880)-cost_fx*Inputs!$D$7))</f>
        <v>392080.755568372</v>
      </c>
      <c r="I880" s="0" t="n">
        <f aca="false">12*Inputs!$B$8*(MIN(1,$H$52*$C880)*(ic*Inputs!$C$8+pT-cost_acc-cost_wd*Inputs!$E$8-cost_fx*Inputs!$D$8-cost_ins)+(1-MIN(1,$H$52*$C880))*(1-MIN(1,Inputs!$G$8*$D880)*churn_nonbuyers)*(ic*Inputs!$C$8+fee_wd*Inputs!$E$8*(1-$B880)+fee_fx*Inputs!$D$8-cost_acc-cost_wd*Inputs!$E$8*(1-$B880)-cost_fx*Inputs!$D$8))</f>
        <v>150971.668848</v>
      </c>
      <c r="J880" s="0" t="n">
        <f aca="false">G880+H880+I880-fixed</f>
        <v>39874.0626555167</v>
      </c>
      <c r="K880" s="0" t="n">
        <f aca="false">12*Inputs!$B$6*(1-MIN(1,Inputs!$G$6*$D880)*churn_nonbuyers)*(ic*Inputs!$C$6+fee_wd*Inputs!$E$6*(1-$B880)+fee_fx*Inputs!$D$6-cost_acc-cost_wd*Inputs!$E$6*(1-$B880)-cost_fx*Inputs!$D$6)</f>
        <v>140388.377615165</v>
      </c>
      <c r="L880" s="0" t="n">
        <f aca="false">12*Inputs!$B$7*(1-MIN(1,Inputs!$G$7*$D880)*churn_nonbuyers)*(ic*Inputs!$C$7+fee_wd*Inputs!$E$7*(1-$B880)+fee_fx*Inputs!$D$7-cost_acc-cost_wd*Inputs!$E$7*(1-$B880)-cost_fx*Inputs!$D$7)</f>
        <v>336482.433705099</v>
      </c>
      <c r="M880" s="0" t="n">
        <f aca="false">12*Inputs!$B$8*(1-MIN(1,Inputs!$G$8*$D880)*churn_nonbuyers)*(ic*Inputs!$C$8+fee_wd*Inputs!$E$8*(1-$B880)+fee_fx*Inputs!$D$8-cost_acc-cost_wd*Inputs!$E$8*(1-$B880)-cost_fx*Inputs!$D$8)</f>
        <v>0</v>
      </c>
      <c r="N880" s="0" t="n">
        <f aca="false">K880+L880+I880-fixed</f>
        <v>-72157.5198317363</v>
      </c>
      <c r="O880" s="0" t="n">
        <f aca="false">K880+L880+M880-fixed</f>
        <v>-223129.188679736</v>
      </c>
      <c r="P880" s="0" t="n">
        <f aca="false">12*Inputs!$B$6*(1-MIN(1,Inputs!$F$6*$D880))*(ic*Inputs!$C$6+flat_fee-cost_acc-cost_wd*Inputs!$E$6*$E880-cost_fx*Inputs!$D$6)+12*Inputs!$B$7*(1-MIN(1,Inputs!$F$7*$D880))*(ic*Inputs!$C$7+flat_fee-cost_acc-cost_wd*Inputs!$E$7*$E880-cost_fx*Inputs!$D$7)+12*Inputs!$B$8*(1-MIN(1,Inputs!$F$8*$D880))*(ic*Inputs!$C$8+flat_fee-cost_acc-cost_wd*Inputs!$E$8*$E880-cost_fx*Inputs!$D$8)-fixed</f>
        <v>-435397.876236933</v>
      </c>
    </row>
    <row r="881" customFormat="false" ht="15" hidden="false" customHeight="false" outlineLevel="0" collapsed="false">
      <c r="A881" s="0" t="n">
        <v>816</v>
      </c>
      <c r="B881" s="0" t="n">
        <v>0.321198</v>
      </c>
      <c r="C881" s="0" t="n">
        <v>0.71894</v>
      </c>
      <c r="D881" s="0" t="n">
        <v>1.323731</v>
      </c>
      <c r="E881" s="0" t="n">
        <v>1.345326</v>
      </c>
      <c r="F881" s="0" t="n">
        <v>0.192444</v>
      </c>
      <c r="G881" s="0" t="n">
        <f aca="false">12*Inputs!$B$6*(MIN(1,$H$50*$C881)*(ic*Inputs!$C$6+pS+fee_fx*Inputs!$D$6-cost_acc-cost_wd*Inputs!$E$6*$E881-cost_fx*Inputs!$D$6-$F881)+(1-MIN(1,$H$50*$C881))*(1-MIN(1,Inputs!$G$6*$D881)*churn_nonbuyers)*(ic*Inputs!$C$6+fee_wd*Inputs!$E$6*(1-$B881)+fee_fx*Inputs!$D$6-cost_acc-cost_wd*Inputs!$E$6*(1-$B881)-cost_fx*Inputs!$D$6))</f>
        <v>180654.63743465</v>
      </c>
      <c r="H881" s="0" t="n">
        <f aca="false">12*Inputs!$B$7*(MIN(1,$H$51*$C881)*(ic*Inputs!$C$7+pE+fee_fx*Inputs!$D$7-cost_acc-cost_wd*Inputs!$E$7*$E881-cost_fx*Inputs!$D$7-$F881)+(1-MIN(1,$H$51*$C881))*(1-MIN(1,Inputs!$G$7*$D881)*churn_nonbuyers)*(ic*Inputs!$C$7+fee_wd*Inputs!$E$7*(1-$B881)+fee_fx*Inputs!$D$7-cost_acc-cost_wd*Inputs!$E$7*(1-$B881)-cost_fx*Inputs!$D$7))</f>
        <v>364576.93327318</v>
      </c>
      <c r="I881" s="0" t="n">
        <f aca="false">12*Inputs!$B$8*(MIN(1,$H$52*$C881)*(ic*Inputs!$C$8+pT-cost_acc-cost_wd*Inputs!$E$8-cost_fx*Inputs!$D$8-cost_ins)+(1-MIN(1,$H$52*$C881))*(1-MIN(1,Inputs!$G$8*$D881)*churn_nonbuyers)*(ic*Inputs!$C$8+fee_wd*Inputs!$E$8*(1-$B881)+fee_fx*Inputs!$D$8-cost_acc-cost_wd*Inputs!$E$8*(1-$B881)-cost_fx*Inputs!$D$8))</f>
        <v>114967.770086473</v>
      </c>
      <c r="J881" s="0" t="n">
        <f aca="false">G881+H881+I881-fixed</f>
        <v>-39800.6592056975</v>
      </c>
      <c r="K881" s="0" t="n">
        <f aca="false">12*Inputs!$B$6*(1-MIN(1,Inputs!$G$6*$D881)*churn_nonbuyers)*(ic*Inputs!$C$6+fee_wd*Inputs!$E$6*(1-$B881)+fee_fx*Inputs!$D$6-cost_acc-cost_wd*Inputs!$E$6*(1-$B881)-cost_fx*Inputs!$D$6)</f>
        <v>145065.573718114</v>
      </c>
      <c r="L881" s="0" t="n">
        <f aca="false">12*Inputs!$B$7*(1-MIN(1,Inputs!$G$7*$D881)*churn_nonbuyers)*(ic*Inputs!$C$7+fee_wd*Inputs!$E$7*(1-$B881)+fee_fx*Inputs!$D$7-cost_acc-cost_wd*Inputs!$E$7*(1-$B881)-cost_fx*Inputs!$D$7)</f>
        <v>342772.414342868</v>
      </c>
      <c r="M881" s="0" t="n">
        <f aca="false">12*Inputs!$B$8*(1-MIN(1,Inputs!$G$8*$D881)*churn_nonbuyers)*(ic*Inputs!$C$8+fee_wd*Inputs!$E$8*(1-$B881)+fee_fx*Inputs!$D$8-cost_acc-cost_wd*Inputs!$E$8*(1-$B881)-cost_fx*Inputs!$D$8)</f>
        <v>22822.4767111968</v>
      </c>
      <c r="N881" s="0" t="n">
        <f aca="false">K881+L881+I881-fixed</f>
        <v>-97194.2418525447</v>
      </c>
      <c r="O881" s="0" t="n">
        <f aca="false">K881+L881+M881-fixed</f>
        <v>-189339.535227821</v>
      </c>
      <c r="P881" s="0" t="n">
        <f aca="false">12*Inputs!$B$6*(1-MIN(1,Inputs!$F$6*$D881))*(ic*Inputs!$C$6+flat_fee-cost_acc-cost_wd*Inputs!$E$6*$E881-cost_fx*Inputs!$D$6)+12*Inputs!$B$7*(1-MIN(1,Inputs!$F$7*$D881))*(ic*Inputs!$C$7+flat_fee-cost_acc-cost_wd*Inputs!$E$7*$E881-cost_fx*Inputs!$D$7)+12*Inputs!$B$8*(1-MIN(1,Inputs!$F$8*$D881))*(ic*Inputs!$C$8+flat_fee-cost_acc-cost_wd*Inputs!$E$8*$E881-cost_fx*Inputs!$D$8)-fixed</f>
        <v>-234439.55185456</v>
      </c>
    </row>
    <row r="882" customFormat="false" ht="15" hidden="false" customHeight="false" outlineLevel="0" collapsed="false">
      <c r="A882" s="0" t="n">
        <v>817</v>
      </c>
      <c r="B882" s="0" t="n">
        <v>0.129084</v>
      </c>
      <c r="C882" s="0" t="n">
        <v>0.891304</v>
      </c>
      <c r="D882" s="0" t="n">
        <v>1.110955</v>
      </c>
      <c r="E882" s="0" t="n">
        <v>1.467569</v>
      </c>
      <c r="F882" s="0" t="n">
        <v>0.072037</v>
      </c>
      <c r="G882" s="0" t="n">
        <f aca="false">12*Inputs!$B$6*(MIN(1,$H$50*$C882)*(ic*Inputs!$C$6+pS+fee_fx*Inputs!$D$6-cost_acc-cost_wd*Inputs!$E$6*$E882-cost_fx*Inputs!$D$6-$F882)+(1-MIN(1,$H$50*$C882))*(1-MIN(1,Inputs!$G$6*$D882)*churn_nonbuyers)*(ic*Inputs!$C$6+fee_wd*Inputs!$E$6*(1-$B882)+fee_fx*Inputs!$D$6-cost_acc-cost_wd*Inputs!$E$6*(1-$B882)-cost_fx*Inputs!$D$6))</f>
        <v>214948.88576111</v>
      </c>
      <c r="H882" s="0" t="n">
        <f aca="false">12*Inputs!$B$7*(MIN(1,$H$51*$C882)*(ic*Inputs!$C$7+pE+fee_fx*Inputs!$D$7-cost_acc-cost_wd*Inputs!$E$7*$E882-cost_fx*Inputs!$D$7-$F882)+(1-MIN(1,$H$51*$C882))*(1-MIN(1,Inputs!$G$7*$D882)*churn_nonbuyers)*(ic*Inputs!$C$7+fee_wd*Inputs!$E$7*(1-$B882)+fee_fx*Inputs!$D$7-cost_acc-cost_wd*Inputs!$E$7*(1-$B882)-cost_fx*Inputs!$D$7))</f>
        <v>382108.723161128</v>
      </c>
      <c r="I882" s="0" t="n">
        <f aca="false">12*Inputs!$B$8*(MIN(1,$H$52*$C882)*(ic*Inputs!$C$8+pT-cost_acc-cost_wd*Inputs!$E$8-cost_fx*Inputs!$D$8-cost_ins)+(1-MIN(1,$H$52*$C882))*(1-MIN(1,Inputs!$G$8*$D882)*churn_nonbuyers)*(ic*Inputs!$C$8+fee_wd*Inputs!$E$8*(1-$B882)+fee_fx*Inputs!$D$8-cost_acc-cost_wd*Inputs!$E$8*(1-$B882)-cost_fx*Inputs!$D$8))</f>
        <v>155250.30878885</v>
      </c>
      <c r="J882" s="0" t="n">
        <f aca="false">G882+H882+I882-fixed</f>
        <v>52307.9177110874</v>
      </c>
      <c r="K882" s="0" t="n">
        <f aca="false">12*Inputs!$B$6*(1-MIN(1,Inputs!$G$6*$D882)*churn_nonbuyers)*(ic*Inputs!$C$6+fee_wd*Inputs!$E$6*(1-$B882)+fee_fx*Inputs!$D$6-cost_acc-cost_wd*Inputs!$E$6*(1-$B882)-cost_fx*Inputs!$D$6)</f>
        <v>172846.004509584</v>
      </c>
      <c r="L882" s="0" t="n">
        <f aca="false">12*Inputs!$B$7*(1-MIN(1,Inputs!$G$7*$D882)*churn_nonbuyers)*(ic*Inputs!$C$7+fee_wd*Inputs!$E$7*(1-$B882)+fee_fx*Inputs!$D$7-cost_acc-cost_wd*Inputs!$E$7*(1-$B882)-cost_fx*Inputs!$D$7)</f>
        <v>371793.308465751</v>
      </c>
      <c r="M882" s="0" t="n">
        <f aca="false">12*Inputs!$B$8*(1-MIN(1,Inputs!$G$8*$D882)*churn_nonbuyers)*(ic*Inputs!$C$8+fee_wd*Inputs!$E$8*(1-$B882)+fee_fx*Inputs!$D$8-cost_acc-cost_wd*Inputs!$E$8*(1-$B882)-cost_fx*Inputs!$D$8)</f>
        <v>71191.428511392</v>
      </c>
      <c r="N882" s="0" t="n">
        <f aca="false">K882+L882+I882-fixed</f>
        <v>-110.378235815908</v>
      </c>
      <c r="O882" s="0" t="n">
        <f aca="false">K882+L882+M882-fixed</f>
        <v>-84169.2585132734</v>
      </c>
      <c r="P882" s="0" t="n">
        <f aca="false">12*Inputs!$B$6*(1-MIN(1,Inputs!$F$6*$D882))*(ic*Inputs!$C$6+flat_fee-cost_acc-cost_wd*Inputs!$E$6*$E882-cost_fx*Inputs!$D$6)+12*Inputs!$B$7*(1-MIN(1,Inputs!$F$7*$D882))*(ic*Inputs!$C$7+flat_fee-cost_acc-cost_wd*Inputs!$E$7*$E882-cost_fx*Inputs!$D$7)+12*Inputs!$B$8*(1-MIN(1,Inputs!$F$8*$D882))*(ic*Inputs!$C$8+flat_fee-cost_acc-cost_wd*Inputs!$E$8*$E882-cost_fx*Inputs!$D$8)-fixed</f>
        <v>-181637.4508252</v>
      </c>
    </row>
    <row r="883" customFormat="false" ht="15" hidden="false" customHeight="false" outlineLevel="0" collapsed="false">
      <c r="A883" s="0" t="n">
        <v>818</v>
      </c>
      <c r="B883" s="0" t="n">
        <v>0.568737</v>
      </c>
      <c r="C883" s="0" t="n">
        <v>0.92715</v>
      </c>
      <c r="D883" s="0" t="n">
        <v>0.971921</v>
      </c>
      <c r="E883" s="0" t="n">
        <v>1.16523</v>
      </c>
      <c r="F883" s="0" t="n">
        <v>0.161989</v>
      </c>
      <c r="G883" s="0" t="n">
        <f aca="false">12*Inputs!$B$6*(MIN(1,$H$50*$C883)*(ic*Inputs!$C$6+pS+fee_fx*Inputs!$D$6-cost_acc-cost_wd*Inputs!$E$6*$E883-cost_fx*Inputs!$D$6-$F883)+(1-MIN(1,$H$50*$C883))*(1-MIN(1,Inputs!$G$6*$D883)*churn_nonbuyers)*(ic*Inputs!$C$6+fee_wd*Inputs!$E$6*(1-$B883)+fee_fx*Inputs!$D$6-cost_acc-cost_wd*Inputs!$E$6*(1-$B883)-cost_fx*Inputs!$D$6))</f>
        <v>166591.167338993</v>
      </c>
      <c r="H883" s="0" t="n">
        <f aca="false">12*Inputs!$B$7*(MIN(1,$H$51*$C883)*(ic*Inputs!$C$7+pE+fee_fx*Inputs!$D$7-cost_acc-cost_wd*Inputs!$E$7*$E883-cost_fx*Inputs!$D$7-$F883)+(1-MIN(1,$H$51*$C883))*(1-MIN(1,Inputs!$G$7*$D883)*churn_nonbuyers)*(ic*Inputs!$C$7+fee_wd*Inputs!$E$7*(1-$B883)+fee_fx*Inputs!$D$7-cost_acc-cost_wd*Inputs!$E$7*(1-$B883)-cost_fx*Inputs!$D$7))</f>
        <v>372351.709876555</v>
      </c>
      <c r="I883" s="0" t="n">
        <f aca="false">12*Inputs!$B$8*(MIN(1,$H$52*$C883)*(ic*Inputs!$C$8+pT-cost_acc-cost_wd*Inputs!$E$8-cost_fx*Inputs!$D$8-cost_ins)+(1-MIN(1,$H$52*$C883))*(1-MIN(1,Inputs!$G$8*$D883)*churn_nonbuyers)*(ic*Inputs!$C$8+fee_wd*Inputs!$E$8*(1-$B883)+fee_fx*Inputs!$D$8-cost_acc-cost_wd*Inputs!$E$8*(1-$B883)-cost_fx*Inputs!$D$8))</f>
        <v>167201.425547414</v>
      </c>
      <c r="J883" s="0" t="n">
        <f aca="false">G883+H883+I883-fixed</f>
        <v>6144.30276296218</v>
      </c>
      <c r="K883" s="0" t="n">
        <f aca="false">12*Inputs!$B$6*(1-MIN(1,Inputs!$G$6*$D883)*churn_nonbuyers)*(ic*Inputs!$C$6+fee_wd*Inputs!$E$6*(1-$B883)+fee_fx*Inputs!$D$6-cost_acc-cost_wd*Inputs!$E$6*(1-$B883)-cost_fx*Inputs!$D$6)</f>
        <v>113884.833843194</v>
      </c>
      <c r="L883" s="0" t="n">
        <f aca="false">12*Inputs!$B$7*(1-MIN(1,Inputs!$G$7*$D883)*churn_nonbuyers)*(ic*Inputs!$C$7+fee_wd*Inputs!$E$7*(1-$B883)+fee_fx*Inputs!$D$7-cost_acc-cost_wd*Inputs!$E$7*(1-$B883)-cost_fx*Inputs!$D$7)</f>
        <v>311933.470897917</v>
      </c>
      <c r="M883" s="0" t="n">
        <f aca="false">12*Inputs!$B$8*(1-MIN(1,Inputs!$G$8*$D883)*churn_nonbuyers)*(ic*Inputs!$C$8+fee_wd*Inputs!$E$8*(1-$B883)+fee_fx*Inputs!$D$8-cost_acc-cost_wd*Inputs!$E$8*(1-$B883)-cost_fx*Inputs!$D$8)</f>
        <v>95609.0996949072</v>
      </c>
      <c r="N883" s="0" t="n">
        <f aca="false">K883+L883+I883-fixed</f>
        <v>-106980.269711475</v>
      </c>
      <c r="O883" s="0" t="n">
        <f aca="false">K883+L883+M883-fixed</f>
        <v>-178572.595563982</v>
      </c>
      <c r="P883" s="0" t="n">
        <f aca="false">12*Inputs!$B$6*(1-MIN(1,Inputs!$F$6*$D883))*(ic*Inputs!$C$6+flat_fee-cost_acc-cost_wd*Inputs!$E$6*$E883-cost_fx*Inputs!$D$6)+12*Inputs!$B$7*(1-MIN(1,Inputs!$F$7*$D883))*(ic*Inputs!$C$7+flat_fee-cost_acc-cost_wd*Inputs!$E$7*$E883-cost_fx*Inputs!$D$7)+12*Inputs!$B$8*(1-MIN(1,Inputs!$F$8*$D883))*(ic*Inputs!$C$8+flat_fee-cost_acc-cost_wd*Inputs!$E$8*$E883-cost_fx*Inputs!$D$8)-fixed</f>
        <v>13813.6959512</v>
      </c>
    </row>
    <row r="884" customFormat="false" ht="15" hidden="false" customHeight="false" outlineLevel="0" collapsed="false">
      <c r="A884" s="0" t="n">
        <v>819</v>
      </c>
      <c r="B884" s="0" t="n">
        <v>0.268282</v>
      </c>
      <c r="C884" s="0" t="n">
        <v>0.95807</v>
      </c>
      <c r="D884" s="0" t="n">
        <v>1.080906</v>
      </c>
      <c r="E884" s="0" t="n">
        <v>1.185147</v>
      </c>
      <c r="F884" s="0" t="n">
        <v>0.196789</v>
      </c>
      <c r="G884" s="0" t="n">
        <f aca="false">12*Inputs!$B$6*(MIN(1,$H$50*$C884)*(ic*Inputs!$C$6+pS+fee_fx*Inputs!$D$6-cost_acc-cost_wd*Inputs!$E$6*$E884-cost_fx*Inputs!$D$6-$F884)+(1-MIN(1,$H$50*$C884))*(1-MIN(1,Inputs!$G$6*$D884)*churn_nonbuyers)*(ic*Inputs!$C$6+fee_wd*Inputs!$E$6*(1-$B884)+fee_fx*Inputs!$D$6-cost_acc-cost_wd*Inputs!$E$6*(1-$B884)-cost_fx*Inputs!$D$6))</f>
        <v>204329.118344371</v>
      </c>
      <c r="H884" s="0" t="n">
        <f aca="false">12*Inputs!$B$7*(MIN(1,$H$51*$C884)*(ic*Inputs!$C$7+pE+fee_fx*Inputs!$D$7-cost_acc-cost_wd*Inputs!$E$7*$E884-cost_fx*Inputs!$D$7-$F884)+(1-MIN(1,$H$51*$C884))*(1-MIN(1,Inputs!$G$7*$D884)*churn_nonbuyers)*(ic*Inputs!$C$7+fee_wd*Inputs!$E$7*(1-$B884)+fee_fx*Inputs!$D$7-cost_acc-cost_wd*Inputs!$E$7*(1-$B884)-cost_fx*Inputs!$D$7))</f>
        <v>395419.680448014</v>
      </c>
      <c r="I884" s="0" t="n">
        <f aca="false">12*Inputs!$B$8*(MIN(1,$H$52*$C884)*(ic*Inputs!$C$8+pT-cost_acc-cost_wd*Inputs!$E$8-cost_fx*Inputs!$D$8-cost_ins)+(1-MIN(1,$H$52*$C884))*(1-MIN(1,Inputs!$G$8*$D884)*churn_nonbuyers)*(ic*Inputs!$C$8+fee_wd*Inputs!$E$8*(1-$B884)+fee_fx*Inputs!$D$8-cost_acc-cost_wd*Inputs!$E$8*(1-$B884)-cost_fx*Inputs!$D$8))</f>
        <v>163229.7359001</v>
      </c>
      <c r="J884" s="0" t="n">
        <f aca="false">G884+H884+I884-fixed</f>
        <v>62978.5346924838</v>
      </c>
      <c r="K884" s="0" t="n">
        <f aca="false">12*Inputs!$B$6*(1-MIN(1,Inputs!$G$6*$D884)*churn_nonbuyers)*(ic*Inputs!$C$6+fee_wd*Inputs!$E$6*(1-$B884)+fee_fx*Inputs!$D$6-cost_acc-cost_wd*Inputs!$E$6*(1-$B884)-cost_fx*Inputs!$D$6)</f>
        <v>154159.770409142</v>
      </c>
      <c r="L884" s="0" t="n">
        <f aca="false">12*Inputs!$B$7*(1-MIN(1,Inputs!$G$7*$D884)*churn_nonbuyers)*(ic*Inputs!$C$7+fee_wd*Inputs!$E$7*(1-$B884)+fee_fx*Inputs!$D$7-cost_acc-cost_wd*Inputs!$E$7*(1-$B884)-cost_fx*Inputs!$D$7)</f>
        <v>352745.499557486</v>
      </c>
      <c r="M884" s="0" t="n">
        <f aca="false">12*Inputs!$B$8*(1-MIN(1,Inputs!$G$8*$D884)*churn_nonbuyers)*(ic*Inputs!$C$8+fee_wd*Inputs!$E$8*(1-$B884)+fee_fx*Inputs!$D$8-cost_acc-cost_wd*Inputs!$E$8*(1-$B884)-cost_fx*Inputs!$D$8)</f>
        <v>76300.6452693312</v>
      </c>
      <c r="N884" s="0" t="n">
        <f aca="false">K884+L884+I884-fixed</f>
        <v>-29864.9941332724</v>
      </c>
      <c r="O884" s="0" t="n">
        <f aca="false">K884+L884+M884-fixed</f>
        <v>-116794.084764041</v>
      </c>
      <c r="P884" s="0" t="n">
        <f aca="false">12*Inputs!$B$6*(1-MIN(1,Inputs!$F$6*$D884))*(ic*Inputs!$C$6+flat_fee-cost_acc-cost_wd*Inputs!$E$6*$E884-cost_fx*Inputs!$D$6)+12*Inputs!$B$7*(1-MIN(1,Inputs!$F$7*$D884))*(ic*Inputs!$C$7+flat_fee-cost_acc-cost_wd*Inputs!$E$7*$E884-cost_fx*Inputs!$D$7)+12*Inputs!$B$8*(1-MIN(1,Inputs!$F$8*$D884))*(ic*Inputs!$C$8+flat_fee-cost_acc-cost_wd*Inputs!$E$8*$E884-cost_fx*Inputs!$D$8)-fixed</f>
        <v>-51541.58200432</v>
      </c>
    </row>
    <row r="885" customFormat="false" ht="15" hidden="false" customHeight="false" outlineLevel="0" collapsed="false">
      <c r="A885" s="0" t="n">
        <v>820</v>
      </c>
      <c r="B885" s="0" t="n">
        <v>0.168568</v>
      </c>
      <c r="C885" s="0" t="n">
        <v>0.929108</v>
      </c>
      <c r="D885" s="0" t="n">
        <v>1.043447</v>
      </c>
      <c r="E885" s="0" t="n">
        <v>1.118566</v>
      </c>
      <c r="F885" s="0" t="n">
        <v>0.031105</v>
      </c>
      <c r="G885" s="0" t="n">
        <f aca="false">12*Inputs!$B$6*(MIN(1,$H$50*$C885)*(ic*Inputs!$C$6+pS+fee_fx*Inputs!$D$6-cost_acc-cost_wd*Inputs!$E$6*$E885-cost_fx*Inputs!$D$6-$F885)+(1-MIN(1,$H$50*$C885))*(1-MIN(1,Inputs!$G$6*$D885)*churn_nonbuyers)*(ic*Inputs!$C$6+fee_wd*Inputs!$E$6*(1-$B885)+fee_fx*Inputs!$D$6-cost_acc-cost_wd*Inputs!$E$6*(1-$B885)-cost_fx*Inputs!$D$6))</f>
        <v>220665.174085432</v>
      </c>
      <c r="H885" s="0" t="n">
        <f aca="false">12*Inputs!$B$7*(MIN(1,$H$51*$C885)*(ic*Inputs!$C$7+pE+fee_fx*Inputs!$D$7-cost_acc-cost_wd*Inputs!$E$7*$E885-cost_fx*Inputs!$D$7-$F885)+(1-MIN(1,$H$51*$C885))*(1-MIN(1,Inputs!$G$7*$D885)*churn_nonbuyers)*(ic*Inputs!$C$7+fee_wd*Inputs!$E$7*(1-$B885)+fee_fx*Inputs!$D$7-cost_acc-cost_wd*Inputs!$E$7*(1-$B885)-cost_fx*Inputs!$D$7))</f>
        <v>419120.34568736</v>
      </c>
      <c r="I885" s="0" t="n">
        <f aca="false">12*Inputs!$B$8*(MIN(1,$H$52*$C885)*(ic*Inputs!$C$8+pT-cost_acc-cost_wd*Inputs!$E$8-cost_fx*Inputs!$D$8-cost_ins)+(1-MIN(1,$H$52*$C885))*(1-MIN(1,Inputs!$G$8*$D885)*churn_nonbuyers)*(ic*Inputs!$C$8+fee_wd*Inputs!$E$8*(1-$B885)+fee_fx*Inputs!$D$8-cost_acc-cost_wd*Inputs!$E$8*(1-$B885)-cost_fx*Inputs!$D$8))</f>
        <v>163927.287756468</v>
      </c>
      <c r="J885" s="0" t="n">
        <f aca="false">G885+H885+I885-fixed</f>
        <v>103712.80752926</v>
      </c>
      <c r="K885" s="0" t="n">
        <f aca="false">12*Inputs!$B$6*(1-MIN(1,Inputs!$G$6*$D885)*churn_nonbuyers)*(ic*Inputs!$C$6+fee_wd*Inputs!$E$6*(1-$B885)+fee_fx*Inputs!$D$6-cost_acc-cost_wd*Inputs!$E$6*(1-$B885)-cost_fx*Inputs!$D$6)</f>
        <v>168074.683012051</v>
      </c>
      <c r="L885" s="0" t="n">
        <f aca="false">12*Inputs!$B$7*(1-MIN(1,Inputs!$G$7*$D885)*churn_nonbuyers)*(ic*Inputs!$C$7+fee_wd*Inputs!$E$7*(1-$B885)+fee_fx*Inputs!$D$7-cost_acc-cost_wd*Inputs!$E$7*(1-$B885)-cost_fx*Inputs!$D$7)</f>
        <v>367064.525551231</v>
      </c>
      <c r="M885" s="0" t="n">
        <f aca="false">12*Inputs!$B$8*(1-MIN(1,Inputs!$G$8*$D885)*churn_nonbuyers)*(ic*Inputs!$C$8+fee_wd*Inputs!$E$8*(1-$B885)+fee_fx*Inputs!$D$8-cost_acc-cost_wd*Inputs!$E$8*(1-$B885)-cost_fx*Inputs!$D$8)</f>
        <v>85811.9290429056</v>
      </c>
      <c r="N885" s="0" t="n">
        <f aca="false">K885+L885+I885-fixed</f>
        <v>-933.50368024956</v>
      </c>
      <c r="O885" s="0" t="n">
        <f aca="false">K885+L885+M885-fixed</f>
        <v>-79048.8623938123</v>
      </c>
      <c r="P885" s="0" t="n">
        <f aca="false">12*Inputs!$B$6*(1-MIN(1,Inputs!$F$6*$D885))*(ic*Inputs!$C$6+flat_fee-cost_acc-cost_wd*Inputs!$E$6*$E885-cost_fx*Inputs!$D$6)+12*Inputs!$B$7*(1-MIN(1,Inputs!$F$7*$D885))*(ic*Inputs!$C$7+flat_fee-cost_acc-cost_wd*Inputs!$E$7*$E885-cost_fx*Inputs!$D$7)+12*Inputs!$B$8*(1-MIN(1,Inputs!$F$8*$D885))*(ic*Inputs!$C$8+flat_fee-cost_acc-cost_wd*Inputs!$E$8*$E885-cost_fx*Inputs!$D$8)-fixed</f>
        <v>-4013.17093552009</v>
      </c>
    </row>
    <row r="886" customFormat="false" ht="15" hidden="false" customHeight="false" outlineLevel="0" collapsed="false">
      <c r="A886" s="0" t="n">
        <v>821</v>
      </c>
      <c r="B886" s="0" t="n">
        <v>0.183835</v>
      </c>
      <c r="C886" s="0" t="n">
        <v>0.926851</v>
      </c>
      <c r="D886" s="0" t="n">
        <v>1.475297</v>
      </c>
      <c r="E886" s="0" t="n">
        <v>1.346632</v>
      </c>
      <c r="F886" s="0" t="n">
        <v>0.107143</v>
      </c>
      <c r="G886" s="0" t="n">
        <f aca="false">12*Inputs!$B$6*(MIN(1,$H$50*$C886)*(ic*Inputs!$C$6+pS+fee_fx*Inputs!$D$6-cost_acc-cost_wd*Inputs!$E$6*$E886-cost_fx*Inputs!$D$6-$F886)+(1-MIN(1,$H$50*$C886))*(1-MIN(1,Inputs!$G$6*$D886)*churn_nonbuyers)*(ic*Inputs!$C$6+fee_wd*Inputs!$E$6*(1-$B886)+fee_fx*Inputs!$D$6-cost_acc-cost_wd*Inputs!$E$6*(1-$B886)-cost_fx*Inputs!$D$6))</f>
        <v>208613.084127041</v>
      </c>
      <c r="H886" s="0" t="n">
        <f aca="false">12*Inputs!$B$7*(MIN(1,$H$51*$C886)*(ic*Inputs!$C$7+pE+fee_fx*Inputs!$D$7-cost_acc-cost_wd*Inputs!$E$7*$E886-cost_fx*Inputs!$D$7-$F886)+(1-MIN(1,$H$51*$C886))*(1-MIN(1,Inputs!$G$7*$D886)*churn_nonbuyers)*(ic*Inputs!$C$7+fee_wd*Inputs!$E$7*(1-$B886)+fee_fx*Inputs!$D$7-cost_acc-cost_wd*Inputs!$E$7*(1-$B886)-cost_fx*Inputs!$D$7))</f>
        <v>386171.82012564</v>
      </c>
      <c r="I886" s="0" t="n">
        <f aca="false">12*Inputs!$B$8*(MIN(1,$H$52*$C886)*(ic*Inputs!$C$8+pT-cost_acc-cost_wd*Inputs!$E$8-cost_fx*Inputs!$D$8-cost_ins)+(1-MIN(1,$H$52*$C886))*(1-MIN(1,Inputs!$G$8*$D886)*churn_nonbuyers)*(ic*Inputs!$C$8+fee_wd*Inputs!$E$8*(1-$B886)+fee_fx*Inputs!$D$8-cost_acc-cost_wd*Inputs!$E$8*(1-$B886)-cost_fx*Inputs!$D$8))</f>
        <v>133600.010544</v>
      </c>
      <c r="J886" s="0" t="n">
        <f aca="false">G886+H886+I886-fixed</f>
        <v>28384.9147966802</v>
      </c>
      <c r="K886" s="0" t="n">
        <f aca="false">12*Inputs!$B$6*(1-MIN(1,Inputs!$G$6*$D886)*churn_nonbuyers)*(ic*Inputs!$C$6+fee_wd*Inputs!$E$6*(1-$B886)+fee_fx*Inputs!$D$6-cost_acc-cost_wd*Inputs!$E$6*(1-$B886)-cost_fx*Inputs!$D$6)</f>
        <v>162209.487052764</v>
      </c>
      <c r="L886" s="0" t="n">
        <f aca="false">12*Inputs!$B$7*(1-MIN(1,Inputs!$G$7*$D886)*churn_nonbuyers)*(ic*Inputs!$C$7+fee_wd*Inputs!$E$7*(1-$B886)+fee_fx*Inputs!$D$7-cost_acc-cost_wd*Inputs!$E$7*(1-$B886)-cost_fx*Inputs!$D$7)</f>
        <v>360054.199975658</v>
      </c>
      <c r="M886" s="0" t="n">
        <f aca="false">12*Inputs!$B$8*(1-MIN(1,Inputs!$G$8*$D886)*churn_nonbuyers)*(ic*Inputs!$C$8+fee_wd*Inputs!$E$8*(1-$B886)+fee_fx*Inputs!$D$8-cost_acc-cost_wd*Inputs!$E$8*(1-$B886)-cost_fx*Inputs!$D$8)</f>
        <v>0</v>
      </c>
      <c r="N886" s="0" t="n">
        <f aca="false">K886+L886+I886-fixed</f>
        <v>-44136.3024275776</v>
      </c>
      <c r="O886" s="0" t="n">
        <f aca="false">K886+L886+M886-fixed</f>
        <v>-177736.312971578</v>
      </c>
      <c r="P886" s="0" t="n">
        <f aca="false">12*Inputs!$B$6*(1-MIN(1,Inputs!$F$6*$D886))*(ic*Inputs!$C$6+flat_fee-cost_acc-cost_wd*Inputs!$E$6*$E886-cost_fx*Inputs!$D$6)+12*Inputs!$B$7*(1-MIN(1,Inputs!$F$7*$D886))*(ic*Inputs!$C$7+flat_fee-cost_acc-cost_wd*Inputs!$E$7*$E886-cost_fx*Inputs!$D$7)+12*Inputs!$B$8*(1-MIN(1,Inputs!$F$8*$D886))*(ic*Inputs!$C$8+flat_fee-cost_acc-cost_wd*Inputs!$E$8*$E886-cost_fx*Inputs!$D$8)-fixed</f>
        <v>-307765.55468704</v>
      </c>
    </row>
    <row r="887" customFormat="false" ht="15" hidden="false" customHeight="false" outlineLevel="0" collapsed="false">
      <c r="A887" s="0" t="n">
        <v>822</v>
      </c>
      <c r="B887" s="0" t="n">
        <v>0.266412</v>
      </c>
      <c r="C887" s="0" t="n">
        <v>0.998285</v>
      </c>
      <c r="D887" s="0" t="n">
        <v>0.946009</v>
      </c>
      <c r="E887" s="0" t="n">
        <v>1.046186</v>
      </c>
      <c r="F887" s="0" t="n">
        <v>0.08935</v>
      </c>
      <c r="G887" s="0" t="n">
        <f aca="false">12*Inputs!$B$6*(MIN(1,$H$50*$C887)*(ic*Inputs!$C$6+pS+fee_fx*Inputs!$D$6-cost_acc-cost_wd*Inputs!$E$6*$E887-cost_fx*Inputs!$D$6-$F887)+(1-MIN(1,$H$50*$C887))*(1-MIN(1,Inputs!$G$6*$D887)*churn_nonbuyers)*(ic*Inputs!$C$6+fee_wd*Inputs!$E$6*(1-$B887)+fee_fx*Inputs!$D$6-cost_acc-cost_wd*Inputs!$E$6*(1-$B887)-cost_fx*Inputs!$D$6))</f>
        <v>213349.758059698</v>
      </c>
      <c r="H887" s="0" t="n">
        <f aca="false">12*Inputs!$B$7*(MIN(1,$H$51*$C887)*(ic*Inputs!$C$7+pE+fee_fx*Inputs!$D$7-cost_acc-cost_wd*Inputs!$E$7*$E887-cost_fx*Inputs!$D$7-$F887)+(1-MIN(1,$H$51*$C887))*(1-MIN(1,Inputs!$G$7*$D887)*churn_nonbuyers)*(ic*Inputs!$C$7+fee_wd*Inputs!$E$7*(1-$B887)+fee_fx*Inputs!$D$7-cost_acc-cost_wd*Inputs!$E$7*(1-$B887)-cost_fx*Inputs!$D$7))</f>
        <v>420413.052912689</v>
      </c>
      <c r="I887" s="0" t="n">
        <f aca="false">12*Inputs!$B$8*(MIN(1,$H$52*$C887)*(ic*Inputs!$C$8+pT-cost_acc-cost_wd*Inputs!$E$8-cost_fx*Inputs!$D$8-cost_ins)+(1-MIN(1,$H$52*$C887))*(1-MIN(1,Inputs!$G$8*$D887)*churn_nonbuyers)*(ic*Inputs!$C$8+fee_wd*Inputs!$E$8*(1-$B887)+fee_fx*Inputs!$D$8-cost_acc-cost_wd*Inputs!$E$8*(1-$B887)-cost_fx*Inputs!$D$8))</f>
        <v>175804.839541386</v>
      </c>
      <c r="J887" s="0" t="n">
        <f aca="false">G887+H887+I887-fixed</f>
        <v>109567.650513773</v>
      </c>
      <c r="K887" s="0" t="n">
        <f aca="false">12*Inputs!$B$6*(1-MIN(1,Inputs!$G$6*$D887)*churn_nonbuyers)*(ic*Inputs!$C$6+fee_wd*Inputs!$E$6*(1-$B887)+fee_fx*Inputs!$D$6-cost_acc-cost_wd*Inputs!$E$6*(1-$B887)-cost_fx*Inputs!$D$6)</f>
        <v>155515.503957898</v>
      </c>
      <c r="L887" s="0" t="n">
        <f aca="false">12*Inputs!$B$7*(1-MIN(1,Inputs!$G$7*$D887)*churn_nonbuyers)*(ic*Inputs!$C$7+fee_wd*Inputs!$E$7*(1-$B887)+fee_fx*Inputs!$D$7-cost_acc-cost_wd*Inputs!$E$7*(1-$B887)-cost_fx*Inputs!$D$7)</f>
        <v>354482.508742739</v>
      </c>
      <c r="M887" s="0" t="n">
        <f aca="false">12*Inputs!$B$8*(1-MIN(1,Inputs!$G$8*$D887)*churn_nonbuyers)*(ic*Inputs!$C$8+fee_wd*Inputs!$E$8*(1-$B887)+fee_fx*Inputs!$D$8-cost_acc-cost_wd*Inputs!$E$8*(1-$B887)-cost_fx*Inputs!$D$8)</f>
        <v>105936.233510189</v>
      </c>
      <c r="N887" s="0" t="n">
        <f aca="false">K887+L887+I887-fixed</f>
        <v>-14197.1477579782</v>
      </c>
      <c r="O887" s="0" t="n">
        <f aca="false">K887+L887+M887-fixed</f>
        <v>-84065.753789175</v>
      </c>
      <c r="P887" s="0" t="n">
        <f aca="false">12*Inputs!$B$6*(1-MIN(1,Inputs!$F$6*$D887))*(ic*Inputs!$C$6+flat_fee-cost_acc-cost_wd*Inputs!$E$6*$E887-cost_fx*Inputs!$D$6)+12*Inputs!$B$7*(1-MIN(1,Inputs!$F$7*$D887))*(ic*Inputs!$C$7+flat_fee-cost_acc-cost_wd*Inputs!$E$7*$E887-cost_fx*Inputs!$D$7)+12*Inputs!$B$8*(1-MIN(1,Inputs!$F$8*$D887))*(ic*Inputs!$C$8+flat_fee-cost_acc-cost_wd*Inputs!$E$8*$E887-cost_fx*Inputs!$D$8)-fixed</f>
        <v>80368.21384976</v>
      </c>
    </row>
    <row r="888" customFormat="false" ht="15" hidden="false" customHeight="false" outlineLevel="0" collapsed="false">
      <c r="A888" s="0" t="n">
        <v>823</v>
      </c>
      <c r="B888" s="0" t="n">
        <v>0.444677</v>
      </c>
      <c r="C888" s="0" t="n">
        <v>0.827813</v>
      </c>
      <c r="D888" s="0" t="n">
        <v>1.236518</v>
      </c>
      <c r="E888" s="0" t="n">
        <v>1.330614</v>
      </c>
      <c r="F888" s="0" t="n">
        <v>0.234936</v>
      </c>
      <c r="G888" s="0" t="n">
        <f aca="false">12*Inputs!$B$6*(MIN(1,$H$50*$C888)*(ic*Inputs!$C$6+pS+fee_fx*Inputs!$D$6-cost_acc-cost_wd*Inputs!$E$6*$E888-cost_fx*Inputs!$D$6-$F888)+(1-MIN(1,$H$50*$C888))*(1-MIN(1,Inputs!$G$6*$D888)*churn_nonbuyers)*(ic*Inputs!$C$6+fee_wd*Inputs!$E$6*(1-$B888)+fee_fx*Inputs!$D$6-cost_acc-cost_wd*Inputs!$E$6*(1-$B888)-cost_fx*Inputs!$D$6))</f>
        <v>170569.886469109</v>
      </c>
      <c r="H888" s="0" t="n">
        <f aca="false">12*Inputs!$B$7*(MIN(1,$H$51*$C888)*(ic*Inputs!$C$7+pE+fee_fx*Inputs!$D$7-cost_acc-cost_wd*Inputs!$E$7*$E888-cost_fx*Inputs!$D$7-$F888)+(1-MIN(1,$H$51*$C888))*(1-MIN(1,Inputs!$G$7*$D888)*churn_nonbuyers)*(ic*Inputs!$C$7+fee_wd*Inputs!$E$7*(1-$B888)+fee_fx*Inputs!$D$7-cost_acc-cost_wd*Inputs!$E$7*(1-$B888)-cost_fx*Inputs!$D$7))</f>
        <v>356428.412660601</v>
      </c>
      <c r="I888" s="0" t="n">
        <f aca="false">12*Inputs!$B$8*(MIN(1,$H$52*$C888)*(ic*Inputs!$C$8+pT-cost_acc-cost_wd*Inputs!$E$8-cost_fx*Inputs!$D$8-cost_ins)+(1-MIN(1,$H$52*$C888))*(1-MIN(1,Inputs!$G$8*$D888)*churn_nonbuyers)*(ic*Inputs!$C$8+fee_wd*Inputs!$E$8*(1-$B888)+fee_fx*Inputs!$D$8-cost_acc-cost_wd*Inputs!$E$8*(1-$B888)-cost_fx*Inputs!$D$8))</f>
        <v>136570.614643902</v>
      </c>
      <c r="J888" s="0" t="n">
        <f aca="false">G888+H888+I888-fixed</f>
        <v>-36431.0862263878</v>
      </c>
      <c r="K888" s="0" t="n">
        <f aca="false">12*Inputs!$B$6*(1-MIN(1,Inputs!$G$6*$D888)*churn_nonbuyers)*(ic*Inputs!$C$6+fee_wd*Inputs!$E$6*(1-$B888)+fee_fx*Inputs!$D$6-cost_acc-cost_wd*Inputs!$E$6*(1-$B888)-cost_fx*Inputs!$D$6)</f>
        <v>129061.338585739</v>
      </c>
      <c r="L888" s="0" t="n">
        <f aca="false">12*Inputs!$B$7*(1-MIN(1,Inputs!$G$7*$D888)*churn_nonbuyers)*(ic*Inputs!$C$7+fee_wd*Inputs!$E$7*(1-$B888)+fee_fx*Inputs!$D$7-cost_acc-cost_wd*Inputs!$E$7*(1-$B888)-cost_fx*Inputs!$D$7)</f>
        <v>326584.947087444</v>
      </c>
      <c r="M888" s="0" t="n">
        <f aca="false">12*Inputs!$B$8*(1-MIN(1,Inputs!$G$8*$D888)*churn_nonbuyers)*(ic*Inputs!$C$8+fee_wd*Inputs!$E$8*(1-$B888)+fee_fx*Inputs!$D$8-cost_acc-cost_wd*Inputs!$E$8*(1-$B888)-cost_fx*Inputs!$D$8)</f>
        <v>41010.8688134496</v>
      </c>
      <c r="N888" s="0" t="n">
        <f aca="false">K888+L888+I888-fixed</f>
        <v>-107783.099682915</v>
      </c>
      <c r="O888" s="0" t="n">
        <f aca="false">K888+L888+M888-fixed</f>
        <v>-203342.845513368</v>
      </c>
      <c r="P888" s="0" t="n">
        <f aca="false">12*Inputs!$B$6*(1-MIN(1,Inputs!$F$6*$D888))*(ic*Inputs!$C$6+flat_fee-cost_acc-cost_wd*Inputs!$E$6*$E888-cost_fx*Inputs!$D$6)+12*Inputs!$B$7*(1-MIN(1,Inputs!$F$7*$D888))*(ic*Inputs!$C$7+flat_fee-cost_acc-cost_wd*Inputs!$E$7*$E888-cost_fx*Inputs!$D$7)+12*Inputs!$B$8*(1-MIN(1,Inputs!$F$8*$D888))*(ic*Inputs!$C$8+flat_fee-cost_acc-cost_wd*Inputs!$E$8*$E888-cost_fx*Inputs!$D$8)-fixed</f>
        <v>-186965.29181152</v>
      </c>
    </row>
    <row r="889" customFormat="false" ht="15" hidden="false" customHeight="false" outlineLevel="0" collapsed="false">
      <c r="A889" s="0" t="n">
        <v>824</v>
      </c>
      <c r="B889" s="0" t="n">
        <v>0.380402</v>
      </c>
      <c r="C889" s="0" t="n">
        <v>0.889654</v>
      </c>
      <c r="D889" s="0" t="n">
        <v>1.195142</v>
      </c>
      <c r="E889" s="0" t="n">
        <v>1.300004</v>
      </c>
      <c r="F889" s="0" t="n">
        <v>0.04081</v>
      </c>
      <c r="G889" s="0" t="n">
        <f aca="false">12*Inputs!$B$6*(MIN(1,$H$50*$C889)*(ic*Inputs!$C$6+pS+fee_fx*Inputs!$D$6-cost_acc-cost_wd*Inputs!$E$6*$E889-cost_fx*Inputs!$D$6-$F889)+(1-MIN(1,$H$50*$C889))*(1-MIN(1,Inputs!$G$6*$D889)*churn_nonbuyers)*(ic*Inputs!$C$6+fee_wd*Inputs!$E$6*(1-$B889)+fee_fx*Inputs!$D$6-cost_acc-cost_wd*Inputs!$E$6*(1-$B889)-cost_fx*Inputs!$D$6))</f>
        <v>186624.775214718</v>
      </c>
      <c r="H889" s="0" t="n">
        <f aca="false">12*Inputs!$B$7*(MIN(1,$H$51*$C889)*(ic*Inputs!$C$7+pE+fee_fx*Inputs!$D$7-cost_acc-cost_wd*Inputs!$E$7*$E889-cost_fx*Inputs!$D$7-$F889)+(1-MIN(1,$H$51*$C889))*(1-MIN(1,Inputs!$G$7*$D889)*churn_nonbuyers)*(ic*Inputs!$C$7+fee_wd*Inputs!$E$7*(1-$B889)+fee_fx*Inputs!$D$7-cost_acc-cost_wd*Inputs!$E$7*(1-$B889)-cost_fx*Inputs!$D$7))</f>
        <v>377762.120364454</v>
      </c>
      <c r="I889" s="0" t="n">
        <f aca="false">12*Inputs!$B$8*(MIN(1,$H$52*$C889)*(ic*Inputs!$C$8+pT-cost_acc-cost_wd*Inputs!$E$8-cost_fx*Inputs!$D$8-cost_ins)+(1-MIN(1,$H$52*$C889))*(1-MIN(1,Inputs!$G$8*$D889)*churn_nonbuyers)*(ic*Inputs!$C$8+fee_wd*Inputs!$E$8*(1-$B889)+fee_fx*Inputs!$D$8-cost_acc-cost_wd*Inputs!$E$8*(1-$B889)-cost_fx*Inputs!$D$8))</f>
        <v>147232.572758142</v>
      </c>
      <c r="J889" s="0" t="n">
        <f aca="false">G889+H889+I889-fixed</f>
        <v>11619.4683373137</v>
      </c>
      <c r="K889" s="0" t="n">
        <f aca="false">12*Inputs!$B$6*(1-MIN(1,Inputs!$G$6*$D889)*churn_nonbuyers)*(ic*Inputs!$C$6+fee_wd*Inputs!$E$6*(1-$B889)+fee_fx*Inputs!$D$6-cost_acc-cost_wd*Inputs!$E$6*(1-$B889)-cost_fx*Inputs!$D$6)</f>
        <v>138048.448371005</v>
      </c>
      <c r="L889" s="0" t="n">
        <f aca="false">12*Inputs!$B$7*(1-MIN(1,Inputs!$G$7*$D889)*churn_nonbuyers)*(ic*Inputs!$C$7+fee_wd*Inputs!$E$7*(1-$B889)+fee_fx*Inputs!$D$7-cost_acc-cost_wd*Inputs!$E$7*(1-$B889)-cost_fx*Inputs!$D$7)</f>
        <v>335929.695006603</v>
      </c>
      <c r="M889" s="0" t="n">
        <f aca="false">12*Inputs!$B$8*(1-MIN(1,Inputs!$G$8*$D889)*churn_nonbuyers)*(ic*Inputs!$C$8+fee_wd*Inputs!$E$8*(1-$B889)+fee_fx*Inputs!$D$8-cost_acc-cost_wd*Inputs!$E$8*(1-$B889)-cost_fx*Inputs!$D$8)</f>
        <v>50350.3759180224</v>
      </c>
      <c r="N889" s="0" t="n">
        <f aca="false">K889+L889+I889-fixed</f>
        <v>-78789.2838642505</v>
      </c>
      <c r="O889" s="0" t="n">
        <f aca="false">K889+L889+M889-fixed</f>
        <v>-175671.48070437</v>
      </c>
      <c r="P889" s="0" t="n">
        <f aca="false">12*Inputs!$B$6*(1-MIN(1,Inputs!$F$6*$D889))*(ic*Inputs!$C$6+flat_fee-cost_acc-cost_wd*Inputs!$E$6*$E889-cost_fx*Inputs!$D$6)+12*Inputs!$B$7*(1-MIN(1,Inputs!$F$7*$D889))*(ic*Inputs!$C$7+flat_fee-cost_acc-cost_wd*Inputs!$E$7*$E889-cost_fx*Inputs!$D$7)+12*Inputs!$B$8*(1-MIN(1,Inputs!$F$8*$D889))*(ic*Inputs!$C$8+flat_fee-cost_acc-cost_wd*Inputs!$E$8*$E889-cost_fx*Inputs!$D$8)-fixed</f>
        <v>-155125.35443968</v>
      </c>
    </row>
    <row r="890" customFormat="false" ht="15" hidden="false" customHeight="false" outlineLevel="0" collapsed="false">
      <c r="A890" s="0" t="n">
        <v>825</v>
      </c>
      <c r="B890" s="0" t="n">
        <v>0.165226</v>
      </c>
      <c r="C890" s="0" t="n">
        <v>1.042257</v>
      </c>
      <c r="D890" s="0" t="n">
        <v>0.977291</v>
      </c>
      <c r="E890" s="0" t="n">
        <v>1.408587</v>
      </c>
      <c r="F890" s="0" t="n">
        <v>0.110516</v>
      </c>
      <c r="G890" s="0" t="n">
        <f aca="false">12*Inputs!$B$6*(MIN(1,$H$50*$C890)*(ic*Inputs!$C$6+pS+fee_fx*Inputs!$D$6-cost_acc-cost_wd*Inputs!$E$6*$E890-cost_fx*Inputs!$D$6-$F890)+(1-MIN(1,$H$50*$C890))*(1-MIN(1,Inputs!$G$6*$D890)*churn_nonbuyers)*(ic*Inputs!$C$6+fee_wd*Inputs!$E$6*(1-$B890)+fee_fx*Inputs!$D$6-cost_acc-cost_wd*Inputs!$E$6*(1-$B890)-cost_fx*Inputs!$D$6))</f>
        <v>219155.59547876</v>
      </c>
      <c r="H890" s="0" t="n">
        <f aca="false">12*Inputs!$B$7*(MIN(1,$H$51*$C890)*(ic*Inputs!$C$7+pE+fee_fx*Inputs!$D$7-cost_acc-cost_wd*Inputs!$E$7*$E890-cost_fx*Inputs!$D$7-$F890)+(1-MIN(1,$H$51*$C890))*(1-MIN(1,Inputs!$G$7*$D890)*churn_nonbuyers)*(ic*Inputs!$C$7+fee_wd*Inputs!$E$7*(1-$B890)+fee_fx*Inputs!$D$7-cost_acc-cost_wd*Inputs!$E$7*(1-$B890)-cost_fx*Inputs!$D$7))</f>
        <v>386581.128527616</v>
      </c>
      <c r="I890" s="0" t="n">
        <f aca="false">12*Inputs!$B$8*(MIN(1,$H$52*$C890)*(ic*Inputs!$C$8+pT-cost_acc-cost_wd*Inputs!$E$8-cost_fx*Inputs!$D$8-cost_ins)+(1-MIN(1,$H$52*$C890))*(1-MIN(1,Inputs!$G$8*$D890)*churn_nonbuyers)*(ic*Inputs!$C$8+fee_wd*Inputs!$E$8*(1-$B890)+fee_fx*Inputs!$D$8-cost_acc-cost_wd*Inputs!$E$8*(1-$B890)-cost_fx*Inputs!$D$8))</f>
        <v>177440.227654424</v>
      </c>
      <c r="J890" s="0" t="n">
        <f aca="false">G890+H890+I890-fixed</f>
        <v>83176.9516607991</v>
      </c>
      <c r="K890" s="0" t="n">
        <f aca="false">12*Inputs!$B$6*(1-MIN(1,Inputs!$G$6*$D890)*churn_nonbuyers)*(ic*Inputs!$C$6+fee_wd*Inputs!$E$6*(1-$B890)+fee_fx*Inputs!$D$6-cost_acc-cost_wd*Inputs!$E$6*(1-$B890)-cost_fx*Inputs!$D$6)</f>
        <v>169118.974675915</v>
      </c>
      <c r="L890" s="0" t="n">
        <f aca="false">12*Inputs!$B$7*(1-MIN(1,Inputs!$G$7*$D890)*churn_nonbuyers)*(ic*Inputs!$C$7+fee_wd*Inputs!$E$7*(1-$B890)+fee_fx*Inputs!$D$7-cost_acc-cost_wd*Inputs!$E$7*(1-$B890)-cost_fx*Inputs!$D$7)</f>
        <v>368283.711237549</v>
      </c>
      <c r="M890" s="0" t="n">
        <f aca="false">12*Inputs!$B$8*(1-MIN(1,Inputs!$G$8*$D890)*churn_nonbuyers)*(ic*Inputs!$C$8+fee_wd*Inputs!$E$8*(1-$B890)+fee_fx*Inputs!$D$8-cost_acc-cost_wd*Inputs!$E$8*(1-$B890)-cost_fx*Inputs!$D$8)</f>
        <v>100603.226780938</v>
      </c>
      <c r="N890" s="0" t="n">
        <f aca="false">K890+L890+I890-fixed</f>
        <v>14842.9135678883</v>
      </c>
      <c r="O890" s="0" t="n">
        <f aca="false">K890+L890+M890-fixed</f>
        <v>-61994.0873055978</v>
      </c>
      <c r="P890" s="0" t="n">
        <f aca="false">12*Inputs!$B$6*(1-MIN(1,Inputs!$F$6*$D890))*(ic*Inputs!$C$6+flat_fee-cost_acc-cost_wd*Inputs!$E$6*$E890-cost_fx*Inputs!$D$6)+12*Inputs!$B$7*(1-MIN(1,Inputs!$F$7*$D890))*(ic*Inputs!$C$7+flat_fee-cost_acc-cost_wd*Inputs!$E$7*$E890-cost_fx*Inputs!$D$7)+12*Inputs!$B$8*(1-MIN(1,Inputs!$F$8*$D890))*(ic*Inputs!$C$8+flat_fee-cost_acc-cost_wd*Inputs!$E$8*$E890-cost_fx*Inputs!$D$8)-fixed</f>
        <v>-95458.20757192</v>
      </c>
    </row>
    <row r="891" customFormat="false" ht="15" hidden="false" customHeight="false" outlineLevel="0" collapsed="false">
      <c r="A891" s="0" t="n">
        <v>826</v>
      </c>
      <c r="B891" s="0" t="n">
        <v>0.165526</v>
      </c>
      <c r="C891" s="0" t="n">
        <v>1.061682</v>
      </c>
      <c r="D891" s="0" t="n">
        <v>0.59744</v>
      </c>
      <c r="E891" s="0" t="n">
        <v>1.16071</v>
      </c>
      <c r="F891" s="0" t="n">
        <v>0.370908</v>
      </c>
      <c r="G891" s="0" t="n">
        <f aca="false">12*Inputs!$B$6*(MIN(1,$H$50*$C891)*(ic*Inputs!$C$6+pS+fee_fx*Inputs!$D$6-cost_acc-cost_wd*Inputs!$E$6*$E891-cost_fx*Inputs!$D$6-$F891)+(1-MIN(1,$H$50*$C891))*(1-MIN(1,Inputs!$G$6*$D891)*churn_nonbuyers)*(ic*Inputs!$C$6+fee_wd*Inputs!$E$6*(1-$B891)+fee_fx*Inputs!$D$6-cost_acc-cost_wd*Inputs!$E$6*(1-$B891)-cost_fx*Inputs!$D$6))</f>
        <v>222833.860136391</v>
      </c>
      <c r="H891" s="0" t="n">
        <f aca="false">12*Inputs!$B$7*(MIN(1,$H$51*$C891)*(ic*Inputs!$C$7+pE+fee_fx*Inputs!$D$7-cost_acc-cost_wd*Inputs!$E$7*$E891-cost_fx*Inputs!$D$7-$F891)+(1-MIN(1,$H$51*$C891))*(1-MIN(1,Inputs!$G$7*$D891)*churn_nonbuyers)*(ic*Inputs!$C$7+fee_wd*Inputs!$E$7*(1-$B891)+fee_fx*Inputs!$D$7-cost_acc-cost_wd*Inputs!$E$7*(1-$B891)-cost_fx*Inputs!$D$7))</f>
        <v>403778.257097726</v>
      </c>
      <c r="I891" s="0" t="n">
        <f aca="false">12*Inputs!$B$8*(MIN(1,$H$52*$C891)*(ic*Inputs!$C$8+pT-cost_acc-cost_wd*Inputs!$E$8-cost_fx*Inputs!$D$8-cost_ins)+(1-MIN(1,$H$52*$C891))*(1-MIN(1,Inputs!$G$8*$D891)*churn_nonbuyers)*(ic*Inputs!$C$8+fee_wd*Inputs!$E$8*(1-$B891)+fee_fx*Inputs!$D$8-cost_acc-cost_wd*Inputs!$E$8*(1-$B891)-cost_fx*Inputs!$D$8))</f>
        <v>200617.750283062</v>
      </c>
      <c r="J891" s="0" t="n">
        <f aca="false">G891+H891+I891-fixed</f>
        <v>127229.867517179</v>
      </c>
      <c r="K891" s="0" t="n">
        <f aca="false">12*Inputs!$B$6*(1-MIN(1,Inputs!$G$6*$D891)*churn_nonbuyers)*(ic*Inputs!$C$6+fee_wd*Inputs!$E$6*(1-$B891)+fee_fx*Inputs!$D$6-cost_acc-cost_wd*Inputs!$E$6*(1-$B891)-cost_fx*Inputs!$D$6)</f>
        <v>172454.082144768</v>
      </c>
      <c r="L891" s="0" t="n">
        <f aca="false">12*Inputs!$B$7*(1-MIN(1,Inputs!$G$7*$D891)*churn_nonbuyers)*(ic*Inputs!$C$7+fee_wd*Inputs!$E$7*(1-$B891)+fee_fx*Inputs!$D$7-cost_acc-cost_wd*Inputs!$E$7*(1-$B891)-cost_fx*Inputs!$D$7)</f>
        <v>372564.834566861</v>
      </c>
      <c r="M891" s="0" t="n">
        <f aca="false">12*Inputs!$B$8*(1-MIN(1,Inputs!$G$8*$D891)*churn_nonbuyers)*(ic*Inputs!$C$8+fee_wd*Inputs!$E$8*(1-$B891)+fee_fx*Inputs!$D$8-cost_acc-cost_wd*Inputs!$E$8*(1-$B891)-cost_fx*Inputs!$D$8)</f>
        <v>185274.427075584</v>
      </c>
      <c r="N891" s="0" t="n">
        <f aca="false">K891+L891+I891-fixed</f>
        <v>45636.6669946905</v>
      </c>
      <c r="O891" s="0" t="n">
        <f aca="false">K891+L891+M891-fixed</f>
        <v>30293.3437872126</v>
      </c>
      <c r="P891" s="0" t="n">
        <f aca="false">12*Inputs!$B$6*(1-MIN(1,Inputs!$F$6*$D891))*(ic*Inputs!$C$6+flat_fee-cost_acc-cost_wd*Inputs!$E$6*$E891-cost_fx*Inputs!$D$6)+12*Inputs!$B$7*(1-MIN(1,Inputs!$F$7*$D891))*(ic*Inputs!$C$7+flat_fee-cost_acc-cost_wd*Inputs!$E$7*$E891-cost_fx*Inputs!$D$7)+12*Inputs!$B$8*(1-MIN(1,Inputs!$F$8*$D891))*(ic*Inputs!$C$8+flat_fee-cost_acc-cost_wd*Inputs!$E$8*$E891-cost_fx*Inputs!$D$8)-fixed</f>
        <v>212533.235456</v>
      </c>
    </row>
    <row r="892" customFormat="false" ht="15" hidden="false" customHeight="false" outlineLevel="0" collapsed="false">
      <c r="A892" s="0" t="n">
        <v>827</v>
      </c>
      <c r="B892" s="0" t="n">
        <v>0.262129</v>
      </c>
      <c r="C892" s="0" t="n">
        <v>0.660937</v>
      </c>
      <c r="D892" s="0" t="n">
        <v>1.04207</v>
      </c>
      <c r="E892" s="0" t="n">
        <v>1.262474</v>
      </c>
      <c r="F892" s="0" t="n">
        <v>0.288344</v>
      </c>
      <c r="G892" s="0" t="n">
        <f aca="false">12*Inputs!$B$6*(MIN(1,$H$50*$C892)*(ic*Inputs!$C$6+pS+fee_fx*Inputs!$D$6-cost_acc-cost_wd*Inputs!$E$6*$E892-cost_fx*Inputs!$D$6-$F892)+(1-MIN(1,$H$50*$C892))*(1-MIN(1,Inputs!$G$6*$D892)*churn_nonbuyers)*(ic*Inputs!$C$6+fee_wd*Inputs!$E$6*(1-$B892)+fee_fx*Inputs!$D$6-cost_acc-cost_wd*Inputs!$E$6*(1-$B892)-cost_fx*Inputs!$D$6))</f>
        <v>187293.188321274</v>
      </c>
      <c r="H892" s="0" t="n">
        <f aca="false">12*Inputs!$B$7*(MIN(1,$H$51*$C892)*(ic*Inputs!$C$7+pE+fee_fx*Inputs!$D$7-cost_acc-cost_wd*Inputs!$E$7*$E892-cost_fx*Inputs!$D$7-$F892)+(1-MIN(1,$H$51*$C892))*(1-MIN(1,Inputs!$G$7*$D892)*churn_nonbuyers)*(ic*Inputs!$C$7+fee_wd*Inputs!$E$7*(1-$B892)+fee_fx*Inputs!$D$7-cost_acc-cost_wd*Inputs!$E$7*(1-$B892)-cost_fx*Inputs!$D$7))</f>
        <v>373755.534648071</v>
      </c>
      <c r="I892" s="0" t="n">
        <f aca="false">12*Inputs!$B$8*(MIN(1,$H$52*$C892)*(ic*Inputs!$C$8+pT-cost_acc-cost_wd*Inputs!$E$8-cost_fx*Inputs!$D$8-cost_ins)+(1-MIN(1,$H$52*$C892))*(1-MIN(1,Inputs!$G$8*$D892)*churn_nonbuyers)*(ic*Inputs!$C$8+fee_wd*Inputs!$E$8*(1-$B892)+fee_fx*Inputs!$D$8-cost_acc-cost_wd*Inputs!$E$8*(1-$B892)-cost_fx*Inputs!$D$8))</f>
        <v>140892.616890338</v>
      </c>
      <c r="J892" s="0" t="n">
        <f aca="false">G892+H892+I892-fixed</f>
        <v>1941.33985968283</v>
      </c>
      <c r="K892" s="0" t="n">
        <f aca="false">12*Inputs!$B$6*(1-MIN(1,Inputs!$G$6*$D892)*churn_nonbuyers)*(ic*Inputs!$C$6+fee_wd*Inputs!$E$6*(1-$B892)+fee_fx*Inputs!$D$6-cost_acc-cost_wd*Inputs!$E$6*(1-$B892)-cost_fx*Inputs!$D$6)</f>
        <v>155316.087122616</v>
      </c>
      <c r="L892" s="0" t="n">
        <f aca="false">12*Inputs!$B$7*(1-MIN(1,Inputs!$G$7*$D892)*churn_nonbuyers)*(ic*Inputs!$C$7+fee_wd*Inputs!$E$7*(1-$B892)+fee_fx*Inputs!$D$7-cost_acc-cost_wd*Inputs!$E$7*(1-$B892)-cost_fx*Inputs!$D$7)</f>
        <v>354028.58251357</v>
      </c>
      <c r="M892" s="0" t="n">
        <f aca="false">12*Inputs!$B$8*(1-MIN(1,Inputs!$G$8*$D892)*churn_nonbuyers)*(ic*Inputs!$C$8+fee_wd*Inputs!$E$8*(1-$B892)+fee_fx*Inputs!$D$8-cost_acc-cost_wd*Inputs!$E$8*(1-$B892)-cost_fx*Inputs!$D$8)</f>
        <v>84903.721772208</v>
      </c>
      <c r="N892" s="0" t="n">
        <f aca="false">K892+L892+I892-fixed</f>
        <v>-49762.7134734769</v>
      </c>
      <c r="O892" s="0" t="n">
        <f aca="false">K892+L892+M892-fixed</f>
        <v>-105751.608591606</v>
      </c>
      <c r="P892" s="0" t="n">
        <f aca="false">12*Inputs!$B$6*(1-MIN(1,Inputs!$F$6*$D892))*(ic*Inputs!$C$6+flat_fee-cost_acc-cost_wd*Inputs!$E$6*$E892-cost_fx*Inputs!$D$6)+12*Inputs!$B$7*(1-MIN(1,Inputs!$F$7*$D892))*(ic*Inputs!$C$7+flat_fee-cost_acc-cost_wd*Inputs!$E$7*$E892-cost_fx*Inputs!$D$7)+12*Inputs!$B$8*(1-MIN(1,Inputs!$F$8*$D892))*(ic*Inputs!$C$8+flat_fee-cost_acc-cost_wd*Inputs!$E$8*$E892-cost_fx*Inputs!$D$8)-fixed</f>
        <v>-63991.0714768</v>
      </c>
    </row>
    <row r="893" customFormat="false" ht="15" hidden="false" customHeight="false" outlineLevel="0" collapsed="false">
      <c r="A893" s="0" t="n">
        <v>828</v>
      </c>
      <c r="B893" s="0" t="n">
        <v>0.252221</v>
      </c>
      <c r="C893" s="0" t="n">
        <v>0.948162</v>
      </c>
      <c r="D893" s="0" t="n">
        <v>0.901075</v>
      </c>
      <c r="E893" s="0" t="n">
        <v>1.142783</v>
      </c>
      <c r="F893" s="0" t="n">
        <v>0.113051</v>
      </c>
      <c r="G893" s="0" t="n">
        <f aca="false">12*Inputs!$B$6*(MIN(1,$H$50*$C893)*(ic*Inputs!$C$6+pS+fee_fx*Inputs!$D$6-cost_acc-cost_wd*Inputs!$E$6*$E893-cost_fx*Inputs!$D$6-$F893)+(1-MIN(1,$H$50*$C893))*(1-MIN(1,Inputs!$G$6*$D893)*churn_nonbuyers)*(ic*Inputs!$C$6+fee_wd*Inputs!$E$6*(1-$B893)+fee_fx*Inputs!$D$6-cost_acc-cost_wd*Inputs!$E$6*(1-$B893)-cost_fx*Inputs!$D$6))</f>
        <v>209960.302885546</v>
      </c>
      <c r="H893" s="0" t="n">
        <f aca="false">12*Inputs!$B$7*(MIN(1,$H$51*$C893)*(ic*Inputs!$C$7+pE+fee_fx*Inputs!$D$7-cost_acc-cost_wd*Inputs!$E$7*$E893-cost_fx*Inputs!$D$7-$F893)+(1-MIN(1,$H$51*$C893))*(1-MIN(1,Inputs!$G$7*$D893)*churn_nonbuyers)*(ic*Inputs!$C$7+fee_wd*Inputs!$E$7*(1-$B893)+fee_fx*Inputs!$D$7-cost_acc-cost_wd*Inputs!$E$7*(1-$B893)-cost_fx*Inputs!$D$7))</f>
        <v>406796.674204438</v>
      </c>
      <c r="I893" s="0" t="n">
        <f aca="false">12*Inputs!$B$8*(MIN(1,$H$52*$C893)*(ic*Inputs!$C$8+pT-cost_acc-cost_wd*Inputs!$E$8-cost_fx*Inputs!$D$8-cost_ins)+(1-MIN(1,$H$52*$C893))*(1-MIN(1,Inputs!$G$8*$D893)*churn_nonbuyers)*(ic*Inputs!$C$8+fee_wd*Inputs!$E$8*(1-$B893)+fee_fx*Inputs!$D$8-cost_acc-cost_wd*Inputs!$E$8*(1-$B893)-cost_fx*Inputs!$D$8))</f>
        <v>175698.612397525</v>
      </c>
      <c r="J893" s="0" t="n">
        <f aca="false">G893+H893+I893-fixed</f>
        <v>92455.589487509</v>
      </c>
      <c r="K893" s="0" t="n">
        <f aca="false">12*Inputs!$B$6*(1-MIN(1,Inputs!$G$6*$D893)*churn_nonbuyers)*(ic*Inputs!$C$6+fee_wd*Inputs!$E$6*(1-$B893)+fee_fx*Inputs!$D$6-cost_acc-cost_wd*Inputs!$E$6*(1-$B893)-cost_fx*Inputs!$D$6)</f>
        <v>157833.68427054</v>
      </c>
      <c r="L893" s="0" t="n">
        <f aca="false">12*Inputs!$B$7*(1-MIN(1,Inputs!$G$7*$D893)*churn_nonbuyers)*(ic*Inputs!$C$7+fee_wd*Inputs!$E$7*(1-$B893)+fee_fx*Inputs!$D$7-cost_acc-cost_wd*Inputs!$E$7*(1-$B893)-cost_fx*Inputs!$D$7)</f>
        <v>356962.579362324</v>
      </c>
      <c r="M893" s="0" t="n">
        <f aca="false">12*Inputs!$B$8*(1-MIN(1,Inputs!$G$8*$D893)*churn_nonbuyers)*(ic*Inputs!$C$8+fee_wd*Inputs!$E$8*(1-$B893)+fee_fx*Inputs!$D$8-cost_acc-cost_wd*Inputs!$E$8*(1-$B893)-cost_fx*Inputs!$D$8)</f>
        <v>116052.04926252</v>
      </c>
      <c r="N893" s="0" t="n">
        <f aca="false">K893+L893+I893-fixed</f>
        <v>-9505.12396961055</v>
      </c>
      <c r="O893" s="0" t="n">
        <f aca="false">K893+L893+M893-fixed</f>
        <v>-69151.6871046159</v>
      </c>
      <c r="P893" s="0" t="n">
        <f aca="false">12*Inputs!$B$6*(1-MIN(1,Inputs!$F$6*$D893))*(ic*Inputs!$C$6+flat_fee-cost_acc-cost_wd*Inputs!$E$6*$E893-cost_fx*Inputs!$D$6)+12*Inputs!$B$7*(1-MIN(1,Inputs!$F$7*$D893))*(ic*Inputs!$C$7+flat_fee-cost_acc-cost_wd*Inputs!$E$7*$E893-cost_fx*Inputs!$D$7)+12*Inputs!$B$8*(1-MIN(1,Inputs!$F$8*$D893))*(ic*Inputs!$C$8+flat_fee-cost_acc-cost_wd*Inputs!$E$8*$E893-cost_fx*Inputs!$D$8)-fixed</f>
        <v>61186.367414</v>
      </c>
    </row>
    <row r="894" customFormat="false" ht="15" hidden="false" customHeight="false" outlineLevel="0" collapsed="false">
      <c r="A894" s="0" t="n">
        <v>829</v>
      </c>
      <c r="B894" s="0" t="n">
        <v>0.186977</v>
      </c>
      <c r="C894" s="0" t="n">
        <v>0.861884</v>
      </c>
      <c r="D894" s="0" t="n">
        <v>1.590789</v>
      </c>
      <c r="E894" s="0" t="n">
        <v>1.157622</v>
      </c>
      <c r="F894" s="0" t="n">
        <v>0.454383</v>
      </c>
      <c r="G894" s="0" t="n">
        <f aca="false">12*Inputs!$B$6*(MIN(1,$H$50*$C894)*(ic*Inputs!$C$6+pS+fee_fx*Inputs!$D$6-cost_acc-cost_wd*Inputs!$E$6*$E894-cost_fx*Inputs!$D$6-$F894)+(1-MIN(1,$H$50*$C894))*(1-MIN(1,Inputs!$G$6*$D894)*churn_nonbuyers)*(ic*Inputs!$C$6+fee_wd*Inputs!$E$6*(1-$B894)+fee_fx*Inputs!$D$6-cost_acc-cost_wd*Inputs!$E$6*(1-$B894)-cost_fx*Inputs!$D$6))</f>
        <v>200889.045534733</v>
      </c>
      <c r="H894" s="0" t="n">
        <f aca="false">12*Inputs!$B$7*(MIN(1,$H$51*$C894)*(ic*Inputs!$C$7+pE+fee_fx*Inputs!$D$7-cost_acc-cost_wd*Inputs!$E$7*$E894-cost_fx*Inputs!$D$7-$F894)+(1-MIN(1,$H$51*$C894))*(1-MIN(1,Inputs!$G$7*$D894)*churn_nonbuyers)*(ic*Inputs!$C$7+fee_wd*Inputs!$E$7*(1-$B894)+fee_fx*Inputs!$D$7-cost_acc-cost_wd*Inputs!$E$7*(1-$B894)-cost_fx*Inputs!$D$7))</f>
        <v>384731.590480127</v>
      </c>
      <c r="I894" s="0" t="n">
        <f aca="false">12*Inputs!$B$8*(MIN(1,$H$52*$C894)*(ic*Inputs!$C$8+pT-cost_acc-cost_wd*Inputs!$E$8-cost_fx*Inputs!$D$8-cost_ins)+(1-MIN(1,$H$52*$C894))*(1-MIN(1,Inputs!$G$8*$D894)*churn_nonbuyers)*(ic*Inputs!$C$8+fee_wd*Inputs!$E$8*(1-$B894)+fee_fx*Inputs!$D$8-cost_acc-cost_wd*Inputs!$E$8*(1-$B894)-cost_fx*Inputs!$D$8))</f>
        <v>124235.407296</v>
      </c>
      <c r="J894" s="0" t="n">
        <f aca="false">G894+H894+I894-fixed</f>
        <v>9856.04331086041</v>
      </c>
      <c r="K894" s="0" t="n">
        <f aca="false">12*Inputs!$B$6*(1-MIN(1,Inputs!$G$6*$D894)*churn_nonbuyers)*(ic*Inputs!$C$6+fee_wd*Inputs!$E$6*(1-$B894)+fee_fx*Inputs!$D$6-cost_acc-cost_wd*Inputs!$E$6*(1-$B894)-cost_fx*Inputs!$D$6)</f>
        <v>160781.733754942</v>
      </c>
      <c r="L894" s="0" t="n">
        <f aca="false">12*Inputs!$B$7*(1-MIN(1,Inputs!$G$7*$D894)*churn_nonbuyers)*(ic*Inputs!$C$7+fee_wd*Inputs!$E$7*(1-$B894)+fee_fx*Inputs!$D$7-cost_acc-cost_wd*Inputs!$E$7*(1-$B894)-cost_fx*Inputs!$D$7)</f>
        <v>358318.073180965</v>
      </c>
      <c r="M894" s="0" t="n">
        <f aca="false">12*Inputs!$B$8*(1-MIN(1,Inputs!$G$8*$D894)*churn_nonbuyers)*(ic*Inputs!$C$8+fee_wd*Inputs!$E$8*(1-$B894)+fee_fx*Inputs!$D$8-cost_acc-cost_wd*Inputs!$E$8*(1-$B894)-cost_fx*Inputs!$D$8)</f>
        <v>0</v>
      </c>
      <c r="N894" s="0" t="n">
        <f aca="false">K894+L894+I894-fixed</f>
        <v>-56664.7857680935</v>
      </c>
      <c r="O894" s="0" t="n">
        <f aca="false">K894+L894+M894-fixed</f>
        <v>-180900.193064093</v>
      </c>
      <c r="P894" s="0" t="n">
        <f aca="false">12*Inputs!$B$6*(1-MIN(1,Inputs!$F$6*$D894))*(ic*Inputs!$C$6+flat_fee-cost_acc-cost_wd*Inputs!$E$6*$E894-cost_fx*Inputs!$D$6)+12*Inputs!$B$7*(1-MIN(1,Inputs!$F$7*$D894))*(ic*Inputs!$C$7+flat_fee-cost_acc-cost_wd*Inputs!$E$7*$E894-cost_fx*Inputs!$D$7)+12*Inputs!$B$8*(1-MIN(1,Inputs!$F$8*$D894))*(ic*Inputs!$C$8+flat_fee-cost_acc-cost_wd*Inputs!$E$8*$E894-cost_fx*Inputs!$D$8)-fixed</f>
        <v>-308434.04069008</v>
      </c>
    </row>
    <row r="895" customFormat="false" ht="15" hidden="false" customHeight="false" outlineLevel="0" collapsed="false">
      <c r="A895" s="0" t="n">
        <v>830</v>
      </c>
      <c r="B895" s="0" t="n">
        <v>0.241021</v>
      </c>
      <c r="C895" s="0" t="n">
        <v>0.862096</v>
      </c>
      <c r="D895" s="0" t="n">
        <v>0.90876</v>
      </c>
      <c r="E895" s="0" t="n">
        <v>1.137051</v>
      </c>
      <c r="F895" s="0" t="n">
        <v>0.376882</v>
      </c>
      <c r="G895" s="0" t="n">
        <f aca="false">12*Inputs!$B$6*(MIN(1,$H$50*$C895)*(ic*Inputs!$C$6+pS+fee_fx*Inputs!$D$6-cost_acc-cost_wd*Inputs!$E$6*$E895-cost_fx*Inputs!$D$6-$F895)+(1-MIN(1,$H$50*$C895))*(1-MIN(1,Inputs!$G$6*$D895)*churn_nonbuyers)*(ic*Inputs!$C$6+fee_wd*Inputs!$E$6*(1-$B895)+fee_fx*Inputs!$D$6-cost_acc-cost_wd*Inputs!$E$6*(1-$B895)-cost_fx*Inputs!$D$6))</f>
        <v>201476.367195982</v>
      </c>
      <c r="H895" s="0" t="n">
        <f aca="false">12*Inputs!$B$7*(MIN(1,$H$51*$C895)*(ic*Inputs!$C$7+pE+fee_fx*Inputs!$D$7-cost_acc-cost_wd*Inputs!$E$7*$E895-cost_fx*Inputs!$D$7-$F895)+(1-MIN(1,$H$51*$C895))*(1-MIN(1,Inputs!$G$7*$D895)*churn_nonbuyers)*(ic*Inputs!$C$7+fee_wd*Inputs!$E$7*(1-$B895)+fee_fx*Inputs!$D$7-cost_acc-cost_wd*Inputs!$E$7*(1-$B895)-cost_fx*Inputs!$D$7))</f>
        <v>390713.864558615</v>
      </c>
      <c r="I895" s="0" t="n">
        <f aca="false">12*Inputs!$B$8*(MIN(1,$H$52*$C895)*(ic*Inputs!$C$8+pT-cost_acc-cost_wd*Inputs!$E$8-cost_fx*Inputs!$D$8-cost_ins)+(1-MIN(1,$H$52*$C895))*(1-MIN(1,Inputs!$G$8*$D895)*churn_nonbuyers)*(ic*Inputs!$C$8+fee_wd*Inputs!$E$8*(1-$B895)+fee_fx*Inputs!$D$8-cost_acc-cost_wd*Inputs!$E$8*(1-$B895)-cost_fx*Inputs!$D$8))</f>
        <v>169691.54341802</v>
      </c>
      <c r="J895" s="0" t="n">
        <f aca="false">G895+H895+I895-fixed</f>
        <v>61881.7751726175</v>
      </c>
      <c r="K895" s="0" t="n">
        <f aca="false">12*Inputs!$B$6*(1-MIN(1,Inputs!$G$6*$D895)*churn_nonbuyers)*(ic*Inputs!$C$6+fee_wd*Inputs!$E$6*(1-$B895)+fee_fx*Inputs!$D$6-cost_acc-cost_wd*Inputs!$E$6*(1-$B895)-cost_fx*Inputs!$D$6)</f>
        <v>159309.692956512</v>
      </c>
      <c r="L895" s="0" t="n">
        <f aca="false">12*Inputs!$B$7*(1-MIN(1,Inputs!$G$7*$D895)*churn_nonbuyers)*(ic*Inputs!$C$7+fee_wd*Inputs!$E$7*(1-$B895)+fee_fx*Inputs!$D$7-cost_acc-cost_wd*Inputs!$E$7*(1-$B895)-cost_fx*Inputs!$D$7)</f>
        <v>358446.825693907</v>
      </c>
      <c r="M895" s="0" t="n">
        <f aca="false">12*Inputs!$B$8*(1-MIN(1,Inputs!$G$8*$D895)*churn_nonbuyers)*(ic*Inputs!$C$8+fee_wd*Inputs!$E$8*(1-$B895)+fee_fx*Inputs!$D$8-cost_acc-cost_wd*Inputs!$E$8*(1-$B895)-cost_fx*Inputs!$D$8)</f>
        <v>114556.923397056</v>
      </c>
      <c r="N895" s="0" t="n">
        <f aca="false">K895+L895+I895-fixed</f>
        <v>-12551.9379315607</v>
      </c>
      <c r="O895" s="0" t="n">
        <f aca="false">K895+L895+M895-fixed</f>
        <v>-67686.5579525247</v>
      </c>
      <c r="P895" s="0" t="n">
        <f aca="false">12*Inputs!$B$6*(1-MIN(1,Inputs!$F$6*$D895))*(ic*Inputs!$C$6+flat_fee-cost_acc-cost_wd*Inputs!$E$6*$E895-cost_fx*Inputs!$D$6)+12*Inputs!$B$7*(1-MIN(1,Inputs!$F$7*$D895))*(ic*Inputs!$C$7+flat_fee-cost_acc-cost_wd*Inputs!$E$7*$E895-cost_fx*Inputs!$D$7)+12*Inputs!$B$8*(1-MIN(1,Inputs!$F$8*$D895))*(ic*Inputs!$C$8+flat_fee-cost_acc-cost_wd*Inputs!$E$8*$E895-cost_fx*Inputs!$D$8)-fixed</f>
        <v>59717.6707424</v>
      </c>
    </row>
    <row r="896" customFormat="false" ht="15" hidden="false" customHeight="false" outlineLevel="0" collapsed="false">
      <c r="A896" s="0" t="n">
        <v>831</v>
      </c>
      <c r="B896" s="0" t="n">
        <v>0.031949</v>
      </c>
      <c r="C896" s="0" t="n">
        <v>1.053721</v>
      </c>
      <c r="D896" s="0" t="n">
        <v>1.284009</v>
      </c>
      <c r="E896" s="0" t="n">
        <v>1.423755</v>
      </c>
      <c r="F896" s="0" t="n">
        <v>0.231182</v>
      </c>
      <c r="G896" s="0" t="n">
        <f aca="false">12*Inputs!$B$6*(MIN(1,$H$50*$C896)*(ic*Inputs!$C$6+pS+fee_fx*Inputs!$D$6-cost_acc-cost_wd*Inputs!$E$6*$E896-cost_fx*Inputs!$D$6-$F896)+(1-MIN(1,$H$50*$C896))*(1-MIN(1,Inputs!$G$6*$D896)*churn_nonbuyers)*(ic*Inputs!$C$6+fee_wd*Inputs!$E$6*(1-$B896)+fee_fx*Inputs!$D$6-cost_acc-cost_wd*Inputs!$E$6*(1-$B896)-cost_fx*Inputs!$D$6))</f>
        <v>230357.039917062</v>
      </c>
      <c r="H896" s="0" t="n">
        <f aca="false">12*Inputs!$B$7*(MIN(1,$H$51*$C896)*(ic*Inputs!$C$7+pE+fee_fx*Inputs!$D$7-cost_acc-cost_wd*Inputs!$E$7*$E896-cost_fx*Inputs!$D$7-$F896)+(1-MIN(1,$H$51*$C896))*(1-MIN(1,Inputs!$G$7*$D896)*churn_nonbuyers)*(ic*Inputs!$C$7+fee_wd*Inputs!$E$7*(1-$B896)+fee_fx*Inputs!$D$7-cost_acc-cost_wd*Inputs!$E$7*(1-$B896)-cost_fx*Inputs!$D$7))</f>
        <v>386272.809254278</v>
      </c>
      <c r="I896" s="0" t="n">
        <f aca="false">12*Inputs!$B$8*(MIN(1,$H$52*$C896)*(ic*Inputs!$C$8+pT-cost_acc-cost_wd*Inputs!$E$8-cost_fx*Inputs!$D$8-cost_ins)+(1-MIN(1,$H$52*$C896))*(1-MIN(1,Inputs!$G$8*$D896)*churn_nonbuyers)*(ic*Inputs!$C$8+fee_wd*Inputs!$E$8*(1-$B896)+fee_fx*Inputs!$D$8-cost_acc-cost_wd*Inputs!$E$8*(1-$B896)-cost_fx*Inputs!$D$8))</f>
        <v>160513.657813586</v>
      </c>
      <c r="J896" s="0" t="n">
        <f aca="false">G896+H896+I896-fixed</f>
        <v>77143.5069849258</v>
      </c>
      <c r="K896" s="0" t="n">
        <f aca="false">12*Inputs!$B$6*(1-MIN(1,Inputs!$G$6*$D896)*churn_nonbuyers)*(ic*Inputs!$C$6+fee_wd*Inputs!$E$6*(1-$B896)+fee_fx*Inputs!$D$6-cost_acc-cost_wd*Inputs!$E$6*(1-$B896)-cost_fx*Inputs!$D$6)</f>
        <v>184351.897465495</v>
      </c>
      <c r="L896" s="0" t="n">
        <f aca="false">12*Inputs!$B$7*(1-MIN(1,Inputs!$G$7*$D896)*churn_nonbuyers)*(ic*Inputs!$C$7+fee_wd*Inputs!$E$7*(1-$B896)+fee_fx*Inputs!$D$7-cost_acc-cost_wd*Inputs!$E$7*(1-$B896)-cost_fx*Inputs!$D$7)</f>
        <v>383245.189647297</v>
      </c>
      <c r="M896" s="0" t="n">
        <f aca="false">12*Inputs!$B$8*(1-MIN(1,Inputs!$G$8*$D896)*churn_nonbuyers)*(ic*Inputs!$C$8+fee_wd*Inputs!$E$8*(1-$B896)+fee_fx*Inputs!$D$8-cost_acc-cost_wd*Inputs!$E$8*(1-$B896)-cost_fx*Inputs!$D$8)</f>
        <v>32874.4378789776</v>
      </c>
      <c r="N896" s="0" t="n">
        <f aca="false">K896+L896+I896-fixed</f>
        <v>28110.7449263779</v>
      </c>
      <c r="O896" s="0" t="n">
        <f aca="false">K896+L896+M896-fixed</f>
        <v>-99528.4750082301</v>
      </c>
      <c r="P896" s="0" t="n">
        <f aca="false">12*Inputs!$B$6*(1-MIN(1,Inputs!$F$6*$D896))*(ic*Inputs!$C$6+flat_fee-cost_acc-cost_wd*Inputs!$E$6*$E896-cost_fx*Inputs!$D$6)+12*Inputs!$B$7*(1-MIN(1,Inputs!$F$7*$D896))*(ic*Inputs!$C$7+flat_fee-cost_acc-cost_wd*Inputs!$E$7*$E896-cost_fx*Inputs!$D$7)+12*Inputs!$B$8*(1-MIN(1,Inputs!$F$8*$D896))*(ic*Inputs!$C$8+flat_fee-cost_acc-cost_wd*Inputs!$E$8*$E896-cost_fx*Inputs!$D$8)-fixed</f>
        <v>-243866.7312412</v>
      </c>
    </row>
    <row r="897" customFormat="false" ht="15" hidden="false" customHeight="false" outlineLevel="0" collapsed="false">
      <c r="A897" s="0" t="n">
        <v>832</v>
      </c>
      <c r="B897" s="0" t="n">
        <v>0.105457</v>
      </c>
      <c r="C897" s="0" t="n">
        <v>1.153554</v>
      </c>
      <c r="D897" s="0" t="n">
        <v>1.260771</v>
      </c>
      <c r="E897" s="0" t="n">
        <v>1.2591</v>
      </c>
      <c r="F897" s="0" t="n">
        <v>0.3559</v>
      </c>
      <c r="G897" s="0" t="n">
        <f aca="false">12*Inputs!$B$6*(MIN(1,$H$50*$C897)*(ic*Inputs!$C$6+pS+fee_fx*Inputs!$D$6-cost_acc-cost_wd*Inputs!$E$6*$E897-cost_fx*Inputs!$D$6-$F897)+(1-MIN(1,$H$50*$C897))*(1-MIN(1,Inputs!$G$6*$D897)*churn_nonbuyers)*(ic*Inputs!$C$6+fee_wd*Inputs!$E$6*(1-$B897)+fee_fx*Inputs!$D$6-cost_acc-cost_wd*Inputs!$E$6*(1-$B897)-cost_fx*Inputs!$D$6))</f>
        <v>226982.315319267</v>
      </c>
      <c r="H897" s="0" t="n">
        <f aca="false">12*Inputs!$B$7*(MIN(1,$H$51*$C897)*(ic*Inputs!$C$7+pE+fee_fx*Inputs!$D$7-cost_acc-cost_wd*Inputs!$E$7*$E897-cost_fx*Inputs!$D$7-$F897)+(1-MIN(1,$H$51*$C897))*(1-MIN(1,Inputs!$G$7*$D897)*churn_nonbuyers)*(ic*Inputs!$C$7+fee_wd*Inputs!$E$7*(1-$B897)+fee_fx*Inputs!$D$7-cost_acc-cost_wd*Inputs!$E$7*(1-$B897)-cost_fx*Inputs!$D$7))</f>
        <v>394818.064973447</v>
      </c>
      <c r="I897" s="0" t="n">
        <f aca="false">12*Inputs!$B$8*(MIN(1,$H$52*$C897)*(ic*Inputs!$C$8+pT-cost_acc-cost_wd*Inputs!$E$8-cost_fx*Inputs!$D$8-cost_ins)+(1-MIN(1,$H$52*$C897))*(1-MIN(1,Inputs!$G$8*$D897)*churn_nonbuyers)*(ic*Inputs!$C$8+fee_wd*Inputs!$E$8*(1-$B897)+fee_fx*Inputs!$D$8-cost_acc-cost_wd*Inputs!$E$8*(1-$B897)-cost_fx*Inputs!$D$8))</f>
        <v>173544.157847758</v>
      </c>
      <c r="J897" s="0" t="n">
        <f aca="false">G897+H897+I897-fixed</f>
        <v>95344.5381404719</v>
      </c>
      <c r="K897" s="0" t="n">
        <f aca="false">12*Inputs!$B$6*(1-MIN(1,Inputs!$G$6*$D897)*churn_nonbuyers)*(ic*Inputs!$C$6+fee_wd*Inputs!$E$6*(1-$B897)+fee_fx*Inputs!$D$6-cost_acc-cost_wd*Inputs!$E$6*(1-$B897)-cost_fx*Inputs!$D$6)</f>
        <v>174662.911636898</v>
      </c>
      <c r="L897" s="0" t="n">
        <f aca="false">12*Inputs!$B$7*(1-MIN(1,Inputs!$G$7*$D897)*churn_nonbuyers)*(ic*Inputs!$C$7+fee_wd*Inputs!$E$7*(1-$B897)+fee_fx*Inputs!$D$7-cost_acc-cost_wd*Inputs!$E$7*(1-$B897)-cost_fx*Inputs!$D$7)</f>
        <v>373338.280774139</v>
      </c>
      <c r="M897" s="0" t="n">
        <f aca="false">12*Inputs!$B$8*(1-MIN(1,Inputs!$G$8*$D897)*churn_nonbuyers)*(ic*Inputs!$C$8+fee_wd*Inputs!$E$8*(1-$B897)+fee_fx*Inputs!$D$8-cost_acc-cost_wd*Inputs!$E$8*(1-$B897)-cost_fx*Inputs!$D$8)</f>
        <v>37744.4653988592</v>
      </c>
      <c r="N897" s="0" t="n">
        <f aca="false">K897+L897+I897-fixed</f>
        <v>21545.3502587957</v>
      </c>
      <c r="O897" s="0" t="n">
        <f aca="false">K897+L897+M897-fixed</f>
        <v>-114254.342190103</v>
      </c>
      <c r="P897" s="0" t="n">
        <f aca="false">12*Inputs!$B$6*(1-MIN(1,Inputs!$F$6*$D897))*(ic*Inputs!$C$6+flat_fee-cost_acc-cost_wd*Inputs!$E$6*$E897-cost_fx*Inputs!$D$6)+12*Inputs!$B$7*(1-MIN(1,Inputs!$F$7*$D897))*(ic*Inputs!$C$7+flat_fee-cost_acc-cost_wd*Inputs!$E$7*$E897-cost_fx*Inputs!$D$7)+12*Inputs!$B$8*(1-MIN(1,Inputs!$F$8*$D897))*(ic*Inputs!$C$8+flat_fee-cost_acc-cost_wd*Inputs!$E$8*$E897-cost_fx*Inputs!$D$8)-fixed</f>
        <v>-172299.484624</v>
      </c>
    </row>
    <row r="898" customFormat="false" ht="15" hidden="false" customHeight="false" outlineLevel="0" collapsed="false">
      <c r="A898" s="0" t="n">
        <v>833</v>
      </c>
      <c r="B898" s="0" t="n">
        <v>0.357288</v>
      </c>
      <c r="C898" s="0" t="n">
        <v>0.845165</v>
      </c>
      <c r="D898" s="0" t="n">
        <v>1.942943</v>
      </c>
      <c r="E898" s="0" t="n">
        <v>1.243581</v>
      </c>
      <c r="F898" s="0" t="n">
        <v>0.206313</v>
      </c>
      <c r="G898" s="0" t="n">
        <f aca="false">12*Inputs!$B$6*(MIN(1,$H$50*$C898)*(ic*Inputs!$C$6+pS+fee_fx*Inputs!$D$6-cost_acc-cost_wd*Inputs!$E$6*$E898-cost_fx*Inputs!$D$6-$F898)+(1-MIN(1,$H$50*$C898))*(1-MIN(1,Inputs!$G$6*$D898)*churn_nonbuyers)*(ic*Inputs!$C$6+fee_wd*Inputs!$E$6*(1-$B898)+fee_fx*Inputs!$D$6-cost_acc-cost_wd*Inputs!$E$6*(1-$B898)-cost_fx*Inputs!$D$6))</f>
        <v>179754.920118745</v>
      </c>
      <c r="H898" s="0" t="n">
        <f aca="false">12*Inputs!$B$7*(MIN(1,$H$51*$C898)*(ic*Inputs!$C$7+pE+fee_fx*Inputs!$D$7-cost_acc-cost_wd*Inputs!$E$7*$E898-cost_fx*Inputs!$D$7-$F898)+(1-MIN(1,$H$51*$C898))*(1-MIN(1,Inputs!$G$7*$D898)*churn_nonbuyers)*(ic*Inputs!$C$7+fee_wd*Inputs!$E$7*(1-$B898)+fee_fx*Inputs!$D$7-cost_acc-cost_wd*Inputs!$E$7*(1-$B898)-cost_fx*Inputs!$D$7))</f>
        <v>370007.537217759</v>
      </c>
      <c r="I898" s="0" t="n">
        <f aca="false">12*Inputs!$B$8*(MIN(1,$H$52*$C898)*(ic*Inputs!$C$8+pT-cost_acc-cost_wd*Inputs!$E$8-cost_fx*Inputs!$D$8-cost_ins)+(1-MIN(1,$H$52*$C898))*(1-MIN(1,Inputs!$G$8*$D898)*churn_nonbuyers)*(ic*Inputs!$C$8+fee_wd*Inputs!$E$8*(1-$B898)+fee_fx*Inputs!$D$8-cost_acc-cost_wd*Inputs!$E$8*(1-$B898)-cost_fx*Inputs!$D$8))</f>
        <v>121825.46376</v>
      </c>
      <c r="J898" s="0" t="n">
        <f aca="false">G898+H898+I898-fixed</f>
        <v>-28412.078903496</v>
      </c>
      <c r="K898" s="0" t="n">
        <f aca="false">12*Inputs!$B$6*(1-MIN(1,Inputs!$G$6*$D898)*churn_nonbuyers)*(ic*Inputs!$C$6+fee_wd*Inputs!$E$6*(1-$B898)+fee_fx*Inputs!$D$6-cost_acc-cost_wd*Inputs!$E$6*(1-$B898)-cost_fx*Inputs!$D$6)</f>
        <v>135563.832133805</v>
      </c>
      <c r="L898" s="0" t="n">
        <f aca="false">12*Inputs!$B$7*(1-MIN(1,Inputs!$G$7*$D898)*churn_nonbuyers)*(ic*Inputs!$C$7+fee_wd*Inputs!$E$7*(1-$B898)+fee_fx*Inputs!$D$7-cost_acc-cost_wd*Inputs!$E$7*(1-$B898)-cost_fx*Inputs!$D$7)</f>
        <v>331247.591216283</v>
      </c>
      <c r="M898" s="0" t="n">
        <f aca="false">12*Inputs!$B$8*(1-MIN(1,Inputs!$G$8*$D898)*churn_nonbuyers)*(ic*Inputs!$C$8+fee_wd*Inputs!$E$8*(1-$B898)+fee_fx*Inputs!$D$8-cost_acc-cost_wd*Inputs!$E$8*(1-$B898)-cost_fx*Inputs!$D$8)</f>
        <v>0</v>
      </c>
      <c r="N898" s="0" t="n">
        <f aca="false">K898+L898+I898-fixed</f>
        <v>-111363.112889912</v>
      </c>
      <c r="O898" s="0" t="n">
        <f aca="false">K898+L898+M898-fixed</f>
        <v>-233188.576649912</v>
      </c>
      <c r="P898" s="0" t="n">
        <f aca="false">12*Inputs!$B$6*(1-MIN(1,Inputs!$F$6*$D898))*(ic*Inputs!$C$6+flat_fee-cost_acc-cost_wd*Inputs!$E$6*$E898-cost_fx*Inputs!$D$6)+12*Inputs!$B$7*(1-MIN(1,Inputs!$F$7*$D898))*(ic*Inputs!$C$7+flat_fee-cost_acc-cost_wd*Inputs!$E$7*$E898-cost_fx*Inputs!$D$7)+12*Inputs!$B$8*(1-MIN(1,Inputs!$F$8*$D898))*(ic*Inputs!$C$8+flat_fee-cost_acc-cost_wd*Inputs!$E$8*$E898-cost_fx*Inputs!$D$8)-fixed</f>
        <v>-460566.209867147</v>
      </c>
    </row>
    <row r="899" customFormat="false" ht="15" hidden="false" customHeight="false" outlineLevel="0" collapsed="false">
      <c r="A899" s="0" t="n">
        <v>834</v>
      </c>
      <c r="B899" s="0" t="n">
        <v>0.298621</v>
      </c>
      <c r="C899" s="0" t="n">
        <v>0.699195</v>
      </c>
      <c r="D899" s="0" t="n">
        <v>0.914229</v>
      </c>
      <c r="E899" s="0" t="n">
        <v>1.272482</v>
      </c>
      <c r="F899" s="0" t="n">
        <v>0.202893</v>
      </c>
      <c r="G899" s="0" t="n">
        <f aca="false">12*Inputs!$B$6*(MIN(1,$H$50*$C899)*(ic*Inputs!$C$6+pS+fee_fx*Inputs!$D$6-cost_acc-cost_wd*Inputs!$E$6*$E899-cost_fx*Inputs!$D$6-$F899)+(1-MIN(1,$H$50*$C899))*(1-MIN(1,Inputs!$G$6*$D899)*churn_nonbuyers)*(ic*Inputs!$C$6+fee_wd*Inputs!$E$6*(1-$B899)+fee_fx*Inputs!$D$6-cost_acc-cost_wd*Inputs!$E$6*(1-$B899)-cost_fx*Inputs!$D$6))</f>
        <v>186614.142206461</v>
      </c>
      <c r="H899" s="0" t="n">
        <f aca="false">12*Inputs!$B$7*(MIN(1,$H$51*$C899)*(ic*Inputs!$C$7+pE+fee_fx*Inputs!$D$7-cost_acc-cost_wd*Inputs!$E$7*$E899-cost_fx*Inputs!$D$7-$F899)+(1-MIN(1,$H$51*$C899))*(1-MIN(1,Inputs!$G$7*$D899)*churn_nonbuyers)*(ic*Inputs!$C$7+fee_wd*Inputs!$E$7*(1-$B899)+fee_fx*Inputs!$D$7-cost_acc-cost_wd*Inputs!$E$7*(1-$B899)-cost_fx*Inputs!$D$7))</f>
        <v>374860.959205304</v>
      </c>
      <c r="I899" s="0" t="n">
        <f aca="false">12*Inputs!$B$8*(MIN(1,$H$52*$C899)*(ic*Inputs!$C$8+pT-cost_acc-cost_wd*Inputs!$E$8-cost_fx*Inputs!$D$8-cost_ins)+(1-MIN(1,$H$52*$C899))*(1-MIN(1,Inputs!$G$8*$D899)*churn_nonbuyers)*(ic*Inputs!$C$8+fee_wd*Inputs!$E$8*(1-$B899)+fee_fx*Inputs!$D$8-cost_acc-cost_wd*Inputs!$E$8*(1-$B899)-cost_fx*Inputs!$D$8))</f>
        <v>158149.748064316</v>
      </c>
      <c r="J899" s="0" t="n">
        <f aca="false">G899+H899+I899-fixed</f>
        <v>19624.849476081</v>
      </c>
      <c r="K899" s="0" t="n">
        <f aca="false">12*Inputs!$B$6*(1-MIN(1,Inputs!$G$6*$D899)*churn_nonbuyers)*(ic*Inputs!$C$6+fee_wd*Inputs!$E$6*(1-$B899)+fee_fx*Inputs!$D$6-cost_acc-cost_wd*Inputs!$E$6*(1-$B899)-cost_fx*Inputs!$D$6)</f>
        <v>151348.805123105</v>
      </c>
      <c r="L899" s="0" t="n">
        <f aca="false">12*Inputs!$B$7*(1-MIN(1,Inputs!$G$7*$D899)*churn_nonbuyers)*(ic*Inputs!$C$7+fee_wd*Inputs!$E$7*(1-$B899)+fee_fx*Inputs!$D$7-cost_acc-cost_wd*Inputs!$E$7*(1-$B899)-cost_fx*Inputs!$D$7)</f>
        <v>350319.456481863</v>
      </c>
      <c r="M899" s="0" t="n">
        <f aca="false">12*Inputs!$B$8*(1-MIN(1,Inputs!$G$8*$D899)*churn_nonbuyers)*(ic*Inputs!$C$8+fee_wd*Inputs!$E$8*(1-$B899)+fee_fx*Inputs!$D$8-cost_acc-cost_wd*Inputs!$E$8*(1-$B899)-cost_fx*Inputs!$D$8)</f>
        <v>112356.218147822</v>
      </c>
      <c r="N899" s="0" t="n">
        <f aca="false">K899+L899+I899-fixed</f>
        <v>-40181.9903307166</v>
      </c>
      <c r="O899" s="0" t="n">
        <f aca="false">K899+L899+M899-fixed</f>
        <v>-85975.5202472099</v>
      </c>
      <c r="P899" s="0" t="n">
        <f aca="false">12*Inputs!$B$6*(1-MIN(1,Inputs!$F$6*$D899))*(ic*Inputs!$C$6+flat_fee-cost_acc-cost_wd*Inputs!$E$6*$E899-cost_fx*Inputs!$D$6)+12*Inputs!$B$7*(1-MIN(1,Inputs!$F$7*$D899))*(ic*Inputs!$C$7+flat_fee-cost_acc-cost_wd*Inputs!$E$7*$E899-cost_fx*Inputs!$D$7)+12*Inputs!$B$8*(1-MIN(1,Inputs!$F$8*$D899))*(ic*Inputs!$C$8+flat_fee-cost_acc-cost_wd*Inputs!$E$8*$E899-cost_fx*Inputs!$D$8)-fixed</f>
        <v>-4480.60838127986</v>
      </c>
    </row>
    <row r="900" customFormat="false" ht="15" hidden="false" customHeight="false" outlineLevel="0" collapsed="false">
      <c r="A900" s="0" t="n">
        <v>835</v>
      </c>
      <c r="B900" s="0" t="n">
        <v>0.220331</v>
      </c>
      <c r="C900" s="0" t="n">
        <v>0.883272</v>
      </c>
      <c r="D900" s="0" t="n">
        <v>1.019782</v>
      </c>
      <c r="E900" s="0" t="n">
        <v>1.096255</v>
      </c>
      <c r="F900" s="0" t="n">
        <v>0.07766</v>
      </c>
      <c r="G900" s="0" t="n">
        <f aca="false">12*Inputs!$B$6*(MIN(1,$H$50*$C900)*(ic*Inputs!$C$6+pS+fee_fx*Inputs!$D$6-cost_acc-cost_wd*Inputs!$E$6*$E900-cost_fx*Inputs!$D$6-$F900)+(1-MIN(1,$H$50*$C900))*(1-MIN(1,Inputs!$G$6*$D900)*churn_nonbuyers)*(ic*Inputs!$C$6+fee_wd*Inputs!$E$6*(1-$B900)+fee_fx*Inputs!$D$6-cost_acc-cost_wd*Inputs!$E$6*(1-$B900)-cost_fx*Inputs!$D$6))</f>
        <v>211198.366617534</v>
      </c>
      <c r="H900" s="0" t="n">
        <f aca="false">12*Inputs!$B$7*(MIN(1,$H$51*$C900)*(ic*Inputs!$C$7+pE+fee_fx*Inputs!$D$7-cost_acc-cost_wd*Inputs!$E$7*$E900-cost_fx*Inputs!$D$7-$F900)+(1-MIN(1,$H$51*$C900))*(1-MIN(1,Inputs!$G$7*$D900)*churn_nonbuyers)*(ic*Inputs!$C$7+fee_wd*Inputs!$E$7*(1-$B900)+fee_fx*Inputs!$D$7-cost_acc-cost_wd*Inputs!$E$7*(1-$B900)-cost_fx*Inputs!$D$7))</f>
        <v>411955.003913145</v>
      </c>
      <c r="I900" s="0" t="n">
        <f aca="false">12*Inputs!$B$8*(MIN(1,$H$52*$C900)*(ic*Inputs!$C$8+pT-cost_acc-cost_wd*Inputs!$E$8-cost_fx*Inputs!$D$8-cost_ins)+(1-MIN(1,$H$52*$C900))*(1-MIN(1,Inputs!$G$8*$D900)*churn_nonbuyers)*(ic*Inputs!$C$8+fee_wd*Inputs!$E$8*(1-$B900)+fee_fx*Inputs!$D$8-cost_acc-cost_wd*Inputs!$E$8*(1-$B900)-cost_fx*Inputs!$D$8))</f>
        <v>161814.940872464</v>
      </c>
      <c r="J900" s="0" t="n">
        <f aca="false">G900+H900+I900-fixed</f>
        <v>84968.3114031419</v>
      </c>
      <c r="K900" s="0" t="n">
        <f aca="false">12*Inputs!$B$6*(1-MIN(1,Inputs!$G$6*$D900)*churn_nonbuyers)*(ic*Inputs!$C$6+fee_wd*Inputs!$E$6*(1-$B900)+fee_fx*Inputs!$D$6-cost_acc-cost_wd*Inputs!$E$6*(1-$B900)-cost_fx*Inputs!$D$6)</f>
        <v>161210.698472462</v>
      </c>
      <c r="L900" s="0" t="n">
        <f aca="false">12*Inputs!$B$7*(1-MIN(1,Inputs!$G$7*$D900)*churn_nonbuyers)*(ic*Inputs!$C$7+fee_wd*Inputs!$E$7*(1-$B900)+fee_fx*Inputs!$D$7-cost_acc-cost_wd*Inputs!$E$7*(1-$B900)-cost_fx*Inputs!$D$7)</f>
        <v>360107.711947477</v>
      </c>
      <c r="M900" s="0" t="n">
        <f aca="false">12*Inputs!$B$8*(1-MIN(1,Inputs!$G$8*$D900)*churn_nonbuyers)*(ic*Inputs!$C$8+fee_wd*Inputs!$E$8*(1-$B900)+fee_fx*Inputs!$D$8-cost_acc-cost_wd*Inputs!$E$8*(1-$B900)-cost_fx*Inputs!$D$8)</f>
        <v>90373.8907914912</v>
      </c>
      <c r="N900" s="0" t="n">
        <f aca="false">K900+L900+I900-fixed</f>
        <v>-16866.6487075965</v>
      </c>
      <c r="O900" s="0" t="n">
        <f aca="false">K900+L900+M900-fixed</f>
        <v>-88307.698788569</v>
      </c>
      <c r="P900" s="0" t="n">
        <f aca="false">12*Inputs!$B$6*(1-MIN(1,Inputs!$F$6*$D900))*(ic*Inputs!$C$6+flat_fee-cost_acc-cost_wd*Inputs!$E$6*$E900-cost_fx*Inputs!$D$6)+12*Inputs!$B$7*(1-MIN(1,Inputs!$F$7*$D900))*(ic*Inputs!$C$7+flat_fee-cost_acc-cost_wd*Inputs!$E$7*$E900-cost_fx*Inputs!$D$7)+12*Inputs!$B$8*(1-MIN(1,Inputs!$F$8*$D900))*(ic*Inputs!$C$8+flat_fee-cost_acc-cost_wd*Inputs!$E$8*$E900-cost_fx*Inputs!$D$8)-fixed</f>
        <v>18191.2042424001</v>
      </c>
    </row>
    <row r="901" customFormat="false" ht="15" hidden="false" customHeight="false" outlineLevel="0" collapsed="false">
      <c r="A901" s="0" t="n">
        <v>836</v>
      </c>
      <c r="B901" s="0" t="n">
        <v>0.207539</v>
      </c>
      <c r="C901" s="0" t="n">
        <v>1.012564</v>
      </c>
      <c r="D901" s="0" t="n">
        <v>1.24876</v>
      </c>
      <c r="E901" s="0" t="n">
        <v>1.252151</v>
      </c>
      <c r="F901" s="0" t="n">
        <v>0.064464</v>
      </c>
      <c r="G901" s="0" t="n">
        <f aca="false">12*Inputs!$B$6*(MIN(1,$H$50*$C901)*(ic*Inputs!$C$6+pS+fee_fx*Inputs!$D$6-cost_acc-cost_wd*Inputs!$E$6*$E901-cost_fx*Inputs!$D$6-$F901)+(1-MIN(1,$H$50*$C901))*(1-MIN(1,Inputs!$G$6*$D901)*churn_nonbuyers)*(ic*Inputs!$C$6+fee_wd*Inputs!$E$6*(1-$B901)+fee_fx*Inputs!$D$6-cost_acc-cost_wd*Inputs!$E$6*(1-$B901)-cost_fx*Inputs!$D$6))</f>
        <v>214986.195882205</v>
      </c>
      <c r="H901" s="0" t="n">
        <f aca="false">12*Inputs!$B$7*(MIN(1,$H$51*$C901)*(ic*Inputs!$C$7+pE+fee_fx*Inputs!$D$7-cost_acc-cost_wd*Inputs!$E$7*$E901-cost_fx*Inputs!$D$7-$F901)+(1-MIN(1,$H$51*$C901))*(1-MIN(1,Inputs!$G$7*$D901)*churn_nonbuyers)*(ic*Inputs!$C$7+fee_wd*Inputs!$E$7*(1-$B901)+fee_fx*Inputs!$D$7-cost_acc-cost_wd*Inputs!$E$7*(1-$B901)-cost_fx*Inputs!$D$7))</f>
        <v>401665.787042657</v>
      </c>
      <c r="I901" s="0" t="n">
        <f aca="false">12*Inputs!$B$8*(MIN(1,$H$52*$C901)*(ic*Inputs!$C$8+pT-cost_acc-cost_wd*Inputs!$E$8-cost_fx*Inputs!$D$8-cost_ins)+(1-MIN(1,$H$52*$C901))*(1-MIN(1,Inputs!$G$8*$D901)*churn_nonbuyers)*(ic*Inputs!$C$8+fee_wd*Inputs!$E$8*(1-$B901)+fee_fx*Inputs!$D$8-cost_acc-cost_wd*Inputs!$E$8*(1-$B901)-cost_fx*Inputs!$D$8))</f>
        <v>157553.563595793</v>
      </c>
      <c r="J901" s="0" t="n">
        <f aca="false">G901+H901+I901-fixed</f>
        <v>74205.5465206541</v>
      </c>
      <c r="K901" s="0" t="n">
        <f aca="false">12*Inputs!$B$6*(1-MIN(1,Inputs!$G$6*$D901)*churn_nonbuyers)*(ic*Inputs!$C$6+fee_wd*Inputs!$E$6*(1-$B901)+fee_fx*Inputs!$D$6-cost_acc-cost_wd*Inputs!$E$6*(1-$B901)-cost_fx*Inputs!$D$6)</f>
        <v>160992.881291808</v>
      </c>
      <c r="L901" s="0" t="n">
        <f aca="false">12*Inputs!$B$7*(1-MIN(1,Inputs!$G$7*$D901)*churn_nonbuyers)*(ic*Inputs!$C$7+fee_wd*Inputs!$E$7*(1-$B901)+fee_fx*Inputs!$D$7-cost_acc-cost_wd*Inputs!$E$7*(1-$B901)-cost_fx*Inputs!$D$7)</f>
        <v>359328.981895085</v>
      </c>
      <c r="M901" s="0" t="n">
        <f aca="false">12*Inputs!$B$8*(1-MIN(1,Inputs!$G$8*$D901)*churn_nonbuyers)*(ic*Inputs!$C$8+fee_wd*Inputs!$E$8*(1-$B901)+fee_fx*Inputs!$D$8-cost_acc-cost_wd*Inputs!$E$8*(1-$B901)-cost_fx*Inputs!$D$8)</f>
        <v>39829.434295104</v>
      </c>
      <c r="N901" s="0" t="n">
        <f aca="false">K901+L901+I901-fixed</f>
        <v>-22124.5732173144</v>
      </c>
      <c r="O901" s="0" t="n">
        <f aca="false">K901+L901+M901-fixed</f>
        <v>-139848.702518003</v>
      </c>
      <c r="P901" s="0" t="n">
        <f aca="false">12*Inputs!$B$6*(1-MIN(1,Inputs!$F$6*$D901))*(ic*Inputs!$C$6+flat_fee-cost_acc-cost_wd*Inputs!$E$6*$E901-cost_fx*Inputs!$D$6)+12*Inputs!$B$7*(1-MIN(1,Inputs!$F$7*$D901))*(ic*Inputs!$C$7+flat_fee-cost_acc-cost_wd*Inputs!$E$7*$E901-cost_fx*Inputs!$D$7)+12*Inputs!$B$8*(1-MIN(1,Inputs!$F$8*$D901))*(ic*Inputs!$C$8+flat_fee-cost_acc-cost_wd*Inputs!$E$8*$E901-cost_fx*Inputs!$D$8)-fixed</f>
        <v>-163685.9414176</v>
      </c>
    </row>
    <row r="902" customFormat="false" ht="15" hidden="false" customHeight="false" outlineLevel="0" collapsed="false">
      <c r="A902" s="0" t="n">
        <v>837</v>
      </c>
      <c r="B902" s="0" t="n">
        <v>0.520465</v>
      </c>
      <c r="C902" s="0" t="n">
        <v>0.785679</v>
      </c>
      <c r="D902" s="0" t="n">
        <v>1.093195</v>
      </c>
      <c r="E902" s="0" t="n">
        <v>1.399687</v>
      </c>
      <c r="F902" s="0" t="n">
        <v>0.109037</v>
      </c>
      <c r="G902" s="0" t="n">
        <f aca="false">12*Inputs!$B$6*(MIN(1,$H$50*$C902)*(ic*Inputs!$C$6+pS+fee_fx*Inputs!$D$6-cost_acc-cost_wd*Inputs!$E$6*$E902-cost_fx*Inputs!$D$6-$F902)+(1-MIN(1,$H$50*$C902))*(1-MIN(1,Inputs!$G$6*$D902)*churn_nonbuyers)*(ic*Inputs!$C$6+fee_wd*Inputs!$E$6*(1-$B902)+fee_fx*Inputs!$D$6-cost_acc-cost_wd*Inputs!$E$6*(1-$B902)-cost_fx*Inputs!$D$6))</f>
        <v>160741.231712645</v>
      </c>
      <c r="H902" s="0" t="n">
        <f aca="false">12*Inputs!$B$7*(MIN(1,$H$51*$C902)*(ic*Inputs!$C$7+pE+fee_fx*Inputs!$D$7-cost_acc-cost_wd*Inputs!$E$7*$E902-cost_fx*Inputs!$D$7-$F902)+(1-MIN(1,$H$51*$C902))*(1-MIN(1,Inputs!$G$7*$D902)*churn_nonbuyers)*(ic*Inputs!$C$7+fee_wd*Inputs!$E$7*(1-$B902)+fee_fx*Inputs!$D$7-cost_acc-cost_wd*Inputs!$E$7*(1-$B902)-cost_fx*Inputs!$D$7))</f>
        <v>348116.962603564</v>
      </c>
      <c r="I902" s="0" t="n">
        <f aca="false">12*Inputs!$B$8*(MIN(1,$H$52*$C902)*(ic*Inputs!$C$8+pT-cost_acc-cost_wd*Inputs!$E$8-cost_fx*Inputs!$D$8-cost_ins)+(1-MIN(1,$H$52*$C902))*(1-MIN(1,Inputs!$G$8*$D902)*churn_nonbuyers)*(ic*Inputs!$C$8+fee_wd*Inputs!$E$8*(1-$B902)+fee_fx*Inputs!$D$8-cost_acc-cost_wd*Inputs!$E$8*(1-$B902)-cost_fx*Inputs!$D$8))</f>
        <v>145095.502877583</v>
      </c>
      <c r="J902" s="0" t="n">
        <f aca="false">G902+H902+I902-fixed</f>
        <v>-46046.3028062078</v>
      </c>
      <c r="K902" s="0" t="n">
        <f aca="false">12*Inputs!$B$6*(1-MIN(1,Inputs!$G$6*$D902)*churn_nonbuyers)*(ic*Inputs!$C$6+fee_wd*Inputs!$E$6*(1-$B902)+fee_fx*Inputs!$D$6-cost_acc-cost_wd*Inputs!$E$6*(1-$B902)-cost_fx*Inputs!$D$6)</f>
        <v>119730.21649686</v>
      </c>
      <c r="L902" s="0" t="n">
        <f aca="false">12*Inputs!$B$7*(1-MIN(1,Inputs!$G$7*$D902)*churn_nonbuyers)*(ic*Inputs!$C$7+fee_wd*Inputs!$E$7*(1-$B902)+fee_fx*Inputs!$D$7-cost_acc-cost_wd*Inputs!$E$7*(1-$B902)-cost_fx*Inputs!$D$7)</f>
        <v>317487.702538116</v>
      </c>
      <c r="M902" s="0" t="n">
        <f aca="false">12*Inputs!$B$8*(1-MIN(1,Inputs!$G$8*$D902)*churn_nonbuyers)*(ic*Inputs!$C$8+fee_wd*Inputs!$E$8*(1-$B902)+fee_fx*Inputs!$D$8-cost_acc-cost_wd*Inputs!$E$8*(1-$B902)-cost_fx*Inputs!$D$8)</f>
        <v>70761.8695186801</v>
      </c>
      <c r="N902" s="0" t="n">
        <f aca="false">K902+L902+I902-fixed</f>
        <v>-117686.578087441</v>
      </c>
      <c r="O902" s="0" t="n">
        <f aca="false">K902+L902+M902-fixed</f>
        <v>-192020.211446344</v>
      </c>
      <c r="P902" s="0" t="n">
        <f aca="false">12*Inputs!$B$6*(1-MIN(1,Inputs!$F$6*$D902))*(ic*Inputs!$C$6+flat_fee-cost_acc-cost_wd*Inputs!$E$6*$E902-cost_fx*Inputs!$D$6)+12*Inputs!$B$7*(1-MIN(1,Inputs!$F$7*$D902))*(ic*Inputs!$C$7+flat_fee-cost_acc-cost_wd*Inputs!$E$7*$E902-cost_fx*Inputs!$D$7)+12*Inputs!$B$8*(1-MIN(1,Inputs!$F$8*$D902))*(ic*Inputs!$C$8+flat_fee-cost_acc-cost_wd*Inputs!$E$8*$E902-cost_fx*Inputs!$D$8)-fixed</f>
        <v>-145808.3347684</v>
      </c>
    </row>
    <row r="903" customFormat="false" ht="15" hidden="false" customHeight="false" outlineLevel="0" collapsed="false">
      <c r="A903" s="0" t="n">
        <v>838</v>
      </c>
      <c r="B903" s="0" t="n">
        <v>0.144344</v>
      </c>
      <c r="C903" s="0" t="n">
        <v>0.728621</v>
      </c>
      <c r="D903" s="0" t="n">
        <v>0.817848</v>
      </c>
      <c r="E903" s="0" t="n">
        <v>1.107514</v>
      </c>
      <c r="F903" s="0" t="n">
        <v>0.297745</v>
      </c>
      <c r="G903" s="0" t="n">
        <f aca="false">12*Inputs!$B$6*(MIN(1,$H$50*$C903)*(ic*Inputs!$C$6+pS+fee_fx*Inputs!$D$6-cost_acc-cost_wd*Inputs!$E$6*$E903-cost_fx*Inputs!$D$6-$F903)+(1-MIN(1,$H$50*$C903))*(1-MIN(1,Inputs!$G$6*$D903)*churn_nonbuyers)*(ic*Inputs!$C$6+fee_wd*Inputs!$E$6*(1-$B903)+fee_fx*Inputs!$D$6-cost_acc-cost_wd*Inputs!$E$6*(1-$B903)-cost_fx*Inputs!$D$6))</f>
        <v>210060.538201252</v>
      </c>
      <c r="H903" s="0" t="n">
        <f aca="false">12*Inputs!$B$7*(MIN(1,$H$51*$C903)*(ic*Inputs!$C$7+pE+fee_fx*Inputs!$D$7-cost_acc-cost_wd*Inputs!$E$7*$E903-cost_fx*Inputs!$D$7-$F903)+(1-MIN(1,$H$51*$C903))*(1-MIN(1,Inputs!$G$7*$D903)*churn_nonbuyers)*(ic*Inputs!$C$7+fee_wd*Inputs!$E$7*(1-$B903)+fee_fx*Inputs!$D$7-cost_acc-cost_wd*Inputs!$E$7*(1-$B903)-cost_fx*Inputs!$D$7))</f>
        <v>401852.777620869</v>
      </c>
      <c r="I903" s="0" t="n">
        <f aca="false">12*Inputs!$B$8*(MIN(1,$H$52*$C903)*(ic*Inputs!$C$8+pT-cost_acc-cost_wd*Inputs!$E$8-cost_fx*Inputs!$D$8-cost_ins)+(1-MIN(1,$H$52*$C903))*(1-MIN(1,Inputs!$G$8*$D903)*churn_nonbuyers)*(ic*Inputs!$C$8+fee_wd*Inputs!$E$8*(1-$B903)+fee_fx*Inputs!$D$8-cost_acc-cost_wd*Inputs!$E$8*(1-$B903)-cost_fx*Inputs!$D$8))</f>
        <v>171943.898044517</v>
      </c>
      <c r="J903" s="0" t="n">
        <f aca="false">G903+H903+I903-fixed</f>
        <v>83857.2138666385</v>
      </c>
      <c r="K903" s="0" t="n">
        <f aca="false">12*Inputs!$B$6*(1-MIN(1,Inputs!$G$6*$D903)*churn_nonbuyers)*(ic*Inputs!$C$6+fee_wd*Inputs!$E$6*(1-$B903)+fee_fx*Inputs!$D$6-cost_acc-cost_wd*Inputs!$E$6*(1-$B903)-cost_fx*Inputs!$D$6)</f>
        <v>173420.526612326</v>
      </c>
      <c r="L903" s="0" t="n">
        <f aca="false">12*Inputs!$B$7*(1-MIN(1,Inputs!$G$7*$D903)*churn_nonbuyers)*(ic*Inputs!$C$7+fee_wd*Inputs!$E$7*(1-$B903)+fee_fx*Inputs!$D$7-cost_acc-cost_wd*Inputs!$E$7*(1-$B903)-cost_fx*Inputs!$D$7)</f>
        <v>373031.756863396</v>
      </c>
      <c r="M903" s="0" t="n">
        <f aca="false">12*Inputs!$B$8*(1-MIN(1,Inputs!$G$8*$D903)*churn_nonbuyers)*(ic*Inputs!$C$8+fee_wd*Inputs!$E$8*(1-$B903)+fee_fx*Inputs!$D$8-cost_acc-cost_wd*Inputs!$E$8*(1-$B903)-cost_fx*Inputs!$D$8)</f>
        <v>136576.105737523</v>
      </c>
      <c r="N903" s="0" t="n">
        <f aca="false">K903+L903+I903-fixed</f>
        <v>18396.1815202396</v>
      </c>
      <c r="O903" s="0" t="n">
        <f aca="false">K903+L903+M903-fixed</f>
        <v>-16971.6107867544</v>
      </c>
      <c r="P903" s="0" t="n">
        <f aca="false">12*Inputs!$B$6*(1-MIN(1,Inputs!$F$6*$D903))*(ic*Inputs!$C$6+flat_fee-cost_acc-cost_wd*Inputs!$E$6*$E903-cost_fx*Inputs!$D$6)+12*Inputs!$B$7*(1-MIN(1,Inputs!$F$7*$D903))*(ic*Inputs!$C$7+flat_fee-cost_acc-cost_wd*Inputs!$E$7*$E903-cost_fx*Inputs!$D$7)+12*Inputs!$B$8*(1-MIN(1,Inputs!$F$8*$D903))*(ic*Inputs!$C$8+flat_fee-cost_acc-cost_wd*Inputs!$E$8*$E903-cost_fx*Inputs!$D$8)-fixed</f>
        <v>122046.43142528</v>
      </c>
    </row>
    <row r="904" customFormat="false" ht="15" hidden="false" customHeight="false" outlineLevel="0" collapsed="false">
      <c r="A904" s="0" t="n">
        <v>839</v>
      </c>
      <c r="B904" s="0" t="n">
        <v>0.174148</v>
      </c>
      <c r="C904" s="0" t="n">
        <v>1.057306</v>
      </c>
      <c r="D904" s="0" t="n">
        <v>1.197114</v>
      </c>
      <c r="E904" s="0" t="n">
        <v>1.361679</v>
      </c>
      <c r="F904" s="0" t="n">
        <v>0.214156</v>
      </c>
      <c r="G904" s="0" t="n">
        <f aca="false">12*Inputs!$B$6*(MIN(1,$H$50*$C904)*(ic*Inputs!$C$6+pS+fee_fx*Inputs!$D$6-cost_acc-cost_wd*Inputs!$E$6*$E904-cost_fx*Inputs!$D$6-$F904)+(1-MIN(1,$H$50*$C904))*(1-MIN(1,Inputs!$G$6*$D904)*churn_nonbuyers)*(ic*Inputs!$C$6+fee_wd*Inputs!$E$6*(1-$B904)+fee_fx*Inputs!$D$6-cost_acc-cost_wd*Inputs!$E$6*(1-$B904)-cost_fx*Inputs!$D$6))</f>
        <v>215601.352104595</v>
      </c>
      <c r="H904" s="0" t="n">
        <f aca="false">12*Inputs!$B$7*(MIN(1,$H$51*$C904)*(ic*Inputs!$C$7+pE+fee_fx*Inputs!$D$7-cost_acc-cost_wd*Inputs!$E$7*$E904-cost_fx*Inputs!$D$7-$F904)+(1-MIN(1,$H$51*$C904))*(1-MIN(1,Inputs!$G$7*$D904)*churn_nonbuyers)*(ic*Inputs!$C$7+fee_wd*Inputs!$E$7*(1-$B904)+fee_fx*Inputs!$D$7-cost_acc-cost_wd*Inputs!$E$7*(1-$B904)-cost_fx*Inputs!$D$7))</f>
        <v>384088.357197374</v>
      </c>
      <c r="I904" s="0" t="n">
        <f aca="false">12*Inputs!$B$8*(MIN(1,$H$52*$C904)*(ic*Inputs!$C$8+pT-cost_acc-cost_wd*Inputs!$E$8-cost_fx*Inputs!$D$8-cost_ins)+(1-MIN(1,$H$52*$C904))*(1-MIN(1,Inputs!$G$8*$D904)*churn_nonbuyers)*(ic*Inputs!$C$8+fee_wd*Inputs!$E$8*(1-$B904)+fee_fx*Inputs!$D$8-cost_acc-cost_wd*Inputs!$E$8*(1-$B904)-cost_fx*Inputs!$D$8))</f>
        <v>165795.984336844</v>
      </c>
      <c r="J904" s="0" t="n">
        <f aca="false">G904+H904+I904-fixed</f>
        <v>65485.6936388135</v>
      </c>
      <c r="K904" s="0" t="n">
        <f aca="false">12*Inputs!$B$6*(1-MIN(1,Inputs!$G$6*$D904)*churn_nonbuyers)*(ic*Inputs!$C$6+fee_wd*Inputs!$E$6*(1-$B904)+fee_fx*Inputs!$D$6-cost_acc-cost_wd*Inputs!$E$6*(1-$B904)-cost_fx*Inputs!$D$6)</f>
        <v>165956.798943878</v>
      </c>
      <c r="L904" s="0" t="n">
        <f aca="false">12*Inputs!$B$7*(1-MIN(1,Inputs!$G$7*$D904)*churn_nonbuyers)*(ic*Inputs!$C$7+fee_wd*Inputs!$E$7*(1-$B904)+fee_fx*Inputs!$D$7-cost_acc-cost_wd*Inputs!$E$7*(1-$B904)-cost_fx*Inputs!$D$7)</f>
        <v>364543.009094327</v>
      </c>
      <c r="M904" s="0" t="n">
        <f aca="false">12*Inputs!$B$8*(1-MIN(1,Inputs!$G$8*$D904)*churn_nonbuyers)*(ic*Inputs!$C$8+fee_wd*Inputs!$E$8*(1-$B904)+fee_fx*Inputs!$D$8-cost_acc-cost_wd*Inputs!$E$8*(1-$B904)-cost_fx*Inputs!$D$8)</f>
        <v>51529.0495780992</v>
      </c>
      <c r="N904" s="0" t="n">
        <f aca="false">K904+L904+I904-fixed</f>
        <v>-3704.20762495068</v>
      </c>
      <c r="O904" s="0" t="n">
        <f aca="false">K904+L904+M904-fixed</f>
        <v>-117971.142383695</v>
      </c>
      <c r="P904" s="0" t="n">
        <f aca="false">12*Inputs!$B$6*(1-MIN(1,Inputs!$F$6*$D904))*(ic*Inputs!$C$6+flat_fee-cost_acc-cost_wd*Inputs!$E$6*$E904-cost_fx*Inputs!$D$6)+12*Inputs!$B$7*(1-MIN(1,Inputs!$F$7*$D904))*(ic*Inputs!$C$7+flat_fee-cost_acc-cost_wd*Inputs!$E$7*$E904-cost_fx*Inputs!$D$7)+12*Inputs!$B$8*(1-MIN(1,Inputs!$F$8*$D904))*(ic*Inputs!$C$8+flat_fee-cost_acc-cost_wd*Inputs!$E$8*$E904-cost_fx*Inputs!$D$8)-fixed</f>
        <v>-179821.35313456</v>
      </c>
    </row>
    <row r="905" customFormat="false" ht="15" hidden="false" customHeight="false" outlineLevel="0" collapsed="false">
      <c r="A905" s="0" t="n">
        <v>840</v>
      </c>
      <c r="B905" s="0" t="n">
        <v>0.222979</v>
      </c>
      <c r="C905" s="0" t="n">
        <v>0.94638</v>
      </c>
      <c r="D905" s="0" t="n">
        <v>0.933287</v>
      </c>
      <c r="E905" s="0" t="n">
        <v>1.38283</v>
      </c>
      <c r="F905" s="0" t="n">
        <v>0.298559</v>
      </c>
      <c r="G905" s="0" t="n">
        <f aca="false">12*Inputs!$B$6*(MIN(1,$H$50*$C905)*(ic*Inputs!$C$6+pS+fee_fx*Inputs!$D$6-cost_acc-cost_wd*Inputs!$E$6*$E905-cost_fx*Inputs!$D$6-$F905)+(1-MIN(1,$H$50*$C905))*(1-MIN(1,Inputs!$G$6*$D905)*churn_nonbuyers)*(ic*Inputs!$C$6+fee_wd*Inputs!$E$6*(1-$B905)+fee_fx*Inputs!$D$6-cost_acc-cost_wd*Inputs!$E$6*(1-$B905)-cost_fx*Inputs!$D$6))</f>
        <v>204047.657502444</v>
      </c>
      <c r="H905" s="0" t="n">
        <f aca="false">12*Inputs!$B$7*(MIN(1,$H$51*$C905)*(ic*Inputs!$C$7+pE+fee_fx*Inputs!$D$7-cost_acc-cost_wd*Inputs!$E$7*$E905-cost_fx*Inputs!$D$7-$F905)+(1-MIN(1,$H$51*$C905))*(1-MIN(1,Inputs!$G$7*$D905)*churn_nonbuyers)*(ic*Inputs!$C$7+fee_wd*Inputs!$E$7*(1-$B905)+fee_fx*Inputs!$D$7-cost_acc-cost_wd*Inputs!$E$7*(1-$B905)-cost_fx*Inputs!$D$7))</f>
        <v>372743.28781691</v>
      </c>
      <c r="I905" s="0" t="n">
        <f aca="false">12*Inputs!$B$8*(MIN(1,$H$52*$C905)*(ic*Inputs!$C$8+pT-cost_acc-cost_wd*Inputs!$E$8-cost_fx*Inputs!$D$8-cost_ins)+(1-MIN(1,$H$52*$C905))*(1-MIN(1,Inputs!$G$8*$D905)*churn_nonbuyers)*(ic*Inputs!$C$8+fee_wd*Inputs!$E$8*(1-$B905)+fee_fx*Inputs!$D$8-cost_acc-cost_wd*Inputs!$E$8*(1-$B905)-cost_fx*Inputs!$D$8))</f>
        <v>173358.725717904</v>
      </c>
      <c r="J905" s="0" t="n">
        <f aca="false">G905+H905+I905-fixed</f>
        <v>50149.6710372581</v>
      </c>
      <c r="K905" s="0" t="n">
        <f aca="false">12*Inputs!$B$6*(1-MIN(1,Inputs!$G$6*$D905)*churn_nonbuyers)*(ic*Inputs!$C$6+fee_wd*Inputs!$E$6*(1-$B905)+fee_fx*Inputs!$D$6-cost_acc-cost_wd*Inputs!$E$6*(1-$B905)-cost_fx*Inputs!$D$6)</f>
        <v>161581.835534206</v>
      </c>
      <c r="L905" s="0" t="n">
        <f aca="false">12*Inputs!$B$7*(1-MIN(1,Inputs!$G$7*$D905)*churn_nonbuyers)*(ic*Inputs!$C$7+fee_wd*Inputs!$E$7*(1-$B905)+fee_fx*Inputs!$D$7-cost_acc-cost_wd*Inputs!$E$7*(1-$B905)-cost_fx*Inputs!$D$7)</f>
        <v>360700.991144524</v>
      </c>
      <c r="M905" s="0" t="n">
        <f aca="false">12*Inputs!$B$8*(1-MIN(1,Inputs!$G$8*$D905)*churn_nonbuyers)*(ic*Inputs!$C$8+fee_wd*Inputs!$E$8*(1-$B905)+fee_fx*Inputs!$D$8-cost_acc-cost_wd*Inputs!$E$8*(1-$B905)-cost_fx*Inputs!$D$8)</f>
        <v>109451.868546293</v>
      </c>
      <c r="N905" s="0" t="n">
        <f aca="false">K905+L905+I905-fixed</f>
        <v>-4358.44760336645</v>
      </c>
      <c r="O905" s="0" t="n">
        <f aca="false">K905+L905+M905-fixed</f>
        <v>-68265.3047749781</v>
      </c>
      <c r="P905" s="0" t="n">
        <f aca="false">12*Inputs!$B$6*(1-MIN(1,Inputs!$F$6*$D905))*(ic*Inputs!$C$6+flat_fee-cost_acc-cost_wd*Inputs!$E$6*$E905-cost_fx*Inputs!$D$6)+12*Inputs!$B$7*(1-MIN(1,Inputs!$F$7*$D905))*(ic*Inputs!$C$7+flat_fee-cost_acc-cost_wd*Inputs!$E$7*$E905-cost_fx*Inputs!$D$7)+12*Inputs!$B$8*(1-MIN(1,Inputs!$F$8*$D905))*(ic*Inputs!$C$8+flat_fee-cost_acc-cost_wd*Inputs!$E$8*$E905-cost_fx*Inputs!$D$8)-fixed</f>
        <v>-63418.7684055999</v>
      </c>
    </row>
    <row r="906" customFormat="false" ht="15" hidden="false" customHeight="false" outlineLevel="0" collapsed="false">
      <c r="A906" s="0" t="n">
        <v>841</v>
      </c>
      <c r="B906" s="0" t="n">
        <v>0.281903</v>
      </c>
      <c r="C906" s="0" t="n">
        <v>0.97626</v>
      </c>
      <c r="D906" s="0" t="n">
        <v>1.893708</v>
      </c>
      <c r="E906" s="0" t="n">
        <v>1.161564</v>
      </c>
      <c r="F906" s="0" t="n">
        <v>0.099316</v>
      </c>
      <c r="G906" s="0" t="n">
        <f aca="false">12*Inputs!$B$6*(MIN(1,$H$50*$C906)*(ic*Inputs!$C$6+pS+fee_fx*Inputs!$D$6-cost_acc-cost_wd*Inputs!$E$6*$E906-cost_fx*Inputs!$D$6-$F906)+(1-MIN(1,$H$50*$C906))*(1-MIN(1,Inputs!$G$6*$D906)*churn_nonbuyers)*(ic*Inputs!$C$6+fee_wd*Inputs!$E$6*(1-$B906)+fee_fx*Inputs!$D$6-cost_acc-cost_wd*Inputs!$E$6*(1-$B906)-cost_fx*Inputs!$D$6))</f>
        <v>200261.783834219</v>
      </c>
      <c r="H906" s="0" t="n">
        <f aca="false">12*Inputs!$B$7*(MIN(1,$H$51*$C906)*(ic*Inputs!$C$7+pE+fee_fx*Inputs!$D$7-cost_acc-cost_wd*Inputs!$E$7*$E906-cost_fx*Inputs!$D$7-$F906)+(1-MIN(1,$H$51*$C906))*(1-MIN(1,Inputs!$G$7*$D906)*churn_nonbuyers)*(ic*Inputs!$C$7+fee_wd*Inputs!$E$7*(1-$B906)+fee_fx*Inputs!$D$7-cost_acc-cost_wd*Inputs!$E$7*(1-$B906)-cost_fx*Inputs!$D$7))</f>
        <v>397817.560473277</v>
      </c>
      <c r="I906" s="0" t="n">
        <f aca="false">12*Inputs!$B$8*(MIN(1,$H$52*$C906)*(ic*Inputs!$C$8+pT-cost_acc-cost_wd*Inputs!$E$8-cost_fx*Inputs!$D$8-cost_ins)+(1-MIN(1,$H$52*$C906))*(1-MIN(1,Inputs!$G$8*$D906)*churn_nonbuyers)*(ic*Inputs!$C$8+fee_wd*Inputs!$E$8*(1-$B906)+fee_fx*Inputs!$D$8-cost_acc-cost_wd*Inputs!$E$8*(1-$B906)-cost_fx*Inputs!$D$8))</f>
        <v>140722.02144</v>
      </c>
      <c r="J906" s="0" t="n">
        <f aca="false">G906+H906+I906-fixed</f>
        <v>38801.3657474951</v>
      </c>
      <c r="K906" s="0" t="n">
        <f aca="false">12*Inputs!$B$6*(1-MIN(1,Inputs!$G$6*$D906)*churn_nonbuyers)*(ic*Inputs!$C$6+fee_wd*Inputs!$E$6*(1-$B906)+fee_fx*Inputs!$D$6-cost_acc-cost_wd*Inputs!$E$6*(1-$B906)-cost_fx*Inputs!$D$6)</f>
        <v>145761.053517533</v>
      </c>
      <c r="L906" s="0" t="n">
        <f aca="false">12*Inputs!$B$7*(1-MIN(1,Inputs!$G$7*$D906)*churn_nonbuyers)*(ic*Inputs!$C$7+fee_wd*Inputs!$E$7*(1-$B906)+fee_fx*Inputs!$D$7-cost_acc-cost_wd*Inputs!$E$7*(1-$B906)-cost_fx*Inputs!$D$7)</f>
        <v>342005.87332652</v>
      </c>
      <c r="M906" s="0" t="n">
        <f aca="false">12*Inputs!$B$8*(1-MIN(1,Inputs!$G$8*$D906)*churn_nonbuyers)*(ic*Inputs!$C$8+fee_wd*Inputs!$E$8*(1-$B906)+fee_fx*Inputs!$D$8-cost_acc-cost_wd*Inputs!$E$8*(1-$B906)-cost_fx*Inputs!$D$8)</f>
        <v>0</v>
      </c>
      <c r="N906" s="0" t="n">
        <f aca="false">K906+L906+I906-fixed</f>
        <v>-71511.0517159477</v>
      </c>
      <c r="O906" s="0" t="n">
        <f aca="false">K906+L906+M906-fixed</f>
        <v>-212233.073155948</v>
      </c>
      <c r="P906" s="0" t="n">
        <f aca="false">12*Inputs!$B$6*(1-MIN(1,Inputs!$F$6*$D906))*(ic*Inputs!$C$6+flat_fee-cost_acc-cost_wd*Inputs!$E$6*$E906-cost_fx*Inputs!$D$6)+12*Inputs!$B$7*(1-MIN(1,Inputs!$F$7*$D906))*(ic*Inputs!$C$7+flat_fee-cost_acc-cost_wd*Inputs!$E$7*$E906-cost_fx*Inputs!$D$7)+12*Inputs!$B$8*(1-MIN(1,Inputs!$F$8*$D906))*(ic*Inputs!$C$8+flat_fee-cost_acc-cost_wd*Inputs!$E$8*$E906-cost_fx*Inputs!$D$8)-fixed</f>
        <v>-436912.787448141</v>
      </c>
    </row>
    <row r="907" customFormat="false" ht="15" hidden="false" customHeight="false" outlineLevel="0" collapsed="false">
      <c r="A907" s="0" t="n">
        <v>842</v>
      </c>
      <c r="B907" s="0" t="n">
        <v>0.282629</v>
      </c>
      <c r="C907" s="0" t="n">
        <v>0.852014</v>
      </c>
      <c r="D907" s="0" t="n">
        <v>1.181315</v>
      </c>
      <c r="E907" s="0" t="n">
        <v>1.214108</v>
      </c>
      <c r="F907" s="0" t="n">
        <v>0.157334</v>
      </c>
      <c r="G907" s="0" t="n">
        <f aca="false">12*Inputs!$B$6*(MIN(1,$H$50*$C907)*(ic*Inputs!$C$6+pS+fee_fx*Inputs!$D$6-cost_acc-cost_wd*Inputs!$E$6*$E907-cost_fx*Inputs!$D$6-$F907)+(1-MIN(1,$H$50*$C907))*(1-MIN(1,Inputs!$G$6*$D907)*churn_nonbuyers)*(ic*Inputs!$C$6+fee_wd*Inputs!$E$6*(1-$B907)+fee_fx*Inputs!$D$6-cost_acc-cost_wd*Inputs!$E$6*(1-$B907)-cost_fx*Inputs!$D$6))</f>
        <v>196407.654774341</v>
      </c>
      <c r="H907" s="0" t="n">
        <f aca="false">12*Inputs!$B$7*(MIN(1,$H$51*$C907)*(ic*Inputs!$C$7+pE+fee_fx*Inputs!$D$7-cost_acc-cost_wd*Inputs!$E$7*$E907-cost_fx*Inputs!$D$7-$F907)+(1-MIN(1,$H$51*$C907))*(1-MIN(1,Inputs!$G$7*$D907)*churn_nonbuyers)*(ic*Inputs!$C$7+fee_wd*Inputs!$E$7*(1-$B907)+fee_fx*Inputs!$D$7-cost_acc-cost_wd*Inputs!$E$7*(1-$B907)-cost_fx*Inputs!$D$7))</f>
        <v>387751.945104632</v>
      </c>
      <c r="I907" s="0" t="n">
        <f aca="false">12*Inputs!$B$8*(MIN(1,$H$52*$C907)*(ic*Inputs!$C$8+pT-cost_acc-cost_wd*Inputs!$E$8-cost_fx*Inputs!$D$8-cost_ins)+(1-MIN(1,$H$52*$C907))*(1-MIN(1,Inputs!$G$8*$D907)*churn_nonbuyers)*(ic*Inputs!$C$8+fee_wd*Inputs!$E$8*(1-$B907)+fee_fx*Inputs!$D$8-cost_acc-cost_wd*Inputs!$E$8*(1-$B907)-cost_fx*Inputs!$D$8))</f>
        <v>144665.145451186</v>
      </c>
      <c r="J907" s="0" t="n">
        <f aca="false">G907+H907+I907-fixed</f>
        <v>28824.7453301582</v>
      </c>
      <c r="K907" s="0" t="n">
        <f aca="false">12*Inputs!$B$6*(1-MIN(1,Inputs!$G$6*$D907)*churn_nonbuyers)*(ic*Inputs!$C$6+fee_wd*Inputs!$E$6*(1-$B907)+fee_fx*Inputs!$D$6-cost_acc-cost_wd*Inputs!$E$6*(1-$B907)-cost_fx*Inputs!$D$6)</f>
        <v>151397.660715372</v>
      </c>
      <c r="L907" s="0" t="n">
        <f aca="false">12*Inputs!$B$7*(1-MIN(1,Inputs!$G$7*$D907)*churn_nonbuyers)*(ic*Inputs!$C$7+fee_wd*Inputs!$E$7*(1-$B907)+fee_fx*Inputs!$D$7-cost_acc-cost_wd*Inputs!$E$7*(1-$B907)-cost_fx*Inputs!$D$7)</f>
        <v>349654.572909223</v>
      </c>
      <c r="M907" s="0" t="n">
        <f aca="false">12*Inputs!$B$8*(1-MIN(1,Inputs!$G$8*$D907)*churn_nonbuyers)*(ic*Inputs!$C$8+fee_wd*Inputs!$E$8*(1-$B907)+fee_fx*Inputs!$D$8-cost_acc-cost_wd*Inputs!$E$8*(1-$B907)-cost_fx*Inputs!$D$8)</f>
        <v>54145.1190717361</v>
      </c>
      <c r="N907" s="0" t="n">
        <f aca="false">K907+L907+I907-fixed</f>
        <v>-54282.620924219</v>
      </c>
      <c r="O907" s="0" t="n">
        <f aca="false">K907+L907+M907-fixed</f>
        <v>-144802.647303669</v>
      </c>
      <c r="P907" s="0" t="n">
        <f aca="false">12*Inputs!$B$6*(1-MIN(1,Inputs!$F$6*$D907))*(ic*Inputs!$C$6+flat_fee-cost_acc-cost_wd*Inputs!$E$6*$E907-cost_fx*Inputs!$D$6)+12*Inputs!$B$7*(1-MIN(1,Inputs!$F$7*$D907))*(ic*Inputs!$C$7+flat_fee-cost_acc-cost_wd*Inputs!$E$7*$E907-cost_fx*Inputs!$D$7)+12*Inputs!$B$8*(1-MIN(1,Inputs!$F$8*$D907))*(ic*Inputs!$C$8+flat_fee-cost_acc-cost_wd*Inputs!$E$8*$E907-cost_fx*Inputs!$D$8)-fixed</f>
        <v>-114954.2232352</v>
      </c>
    </row>
    <row r="908" customFormat="false" ht="15" hidden="false" customHeight="false" outlineLevel="0" collapsed="false">
      <c r="A908" s="0" t="n">
        <v>843</v>
      </c>
      <c r="B908" s="0" t="n">
        <v>0.260071</v>
      </c>
      <c r="C908" s="0" t="n">
        <v>0.801969</v>
      </c>
      <c r="D908" s="0" t="n">
        <v>1.101057</v>
      </c>
      <c r="E908" s="0" t="n">
        <v>1.27557</v>
      </c>
      <c r="F908" s="0" t="n">
        <v>0.188993</v>
      </c>
      <c r="G908" s="0" t="n">
        <f aca="false">12*Inputs!$B$6*(MIN(1,$H$50*$C908)*(ic*Inputs!$C$6+pS+fee_fx*Inputs!$D$6-cost_acc-cost_wd*Inputs!$E$6*$E908-cost_fx*Inputs!$D$6-$F908)+(1-MIN(1,$H$50*$C908))*(1-MIN(1,Inputs!$G$6*$D908)*churn_nonbuyers)*(ic*Inputs!$C$6+fee_wd*Inputs!$E$6*(1-$B908)+fee_fx*Inputs!$D$6-cost_acc-cost_wd*Inputs!$E$6*(1-$B908)-cost_fx*Inputs!$D$6))</f>
        <v>195520.102698717</v>
      </c>
      <c r="H908" s="0" t="n">
        <f aca="false">12*Inputs!$B$7*(MIN(1,$H$51*$C908)*(ic*Inputs!$C$7+pE+fee_fx*Inputs!$D$7-cost_acc-cost_wd*Inputs!$E$7*$E908-cost_fx*Inputs!$D$7-$F908)+(1-MIN(1,$H$51*$C908))*(1-MIN(1,Inputs!$G$7*$D908)*churn_nonbuyers)*(ic*Inputs!$C$7+fee_wd*Inputs!$E$7*(1-$B908)+fee_fx*Inputs!$D$7-cost_acc-cost_wd*Inputs!$E$7*(1-$B908)-cost_fx*Inputs!$D$7))</f>
        <v>381099.757053401</v>
      </c>
      <c r="I908" s="0" t="n">
        <f aca="false">12*Inputs!$B$8*(MIN(1,$H$52*$C908)*(ic*Inputs!$C$8+pT-cost_acc-cost_wd*Inputs!$E$8-cost_fx*Inputs!$D$8-cost_ins)+(1-MIN(1,$H$52*$C908))*(1-MIN(1,Inputs!$G$8*$D908)*churn_nonbuyers)*(ic*Inputs!$C$8+fee_wd*Inputs!$E$8*(1-$B908)+fee_fx*Inputs!$D$8-cost_acc-cost_wd*Inputs!$E$8*(1-$B908)-cost_fx*Inputs!$D$8))</f>
        <v>147165.986964911</v>
      </c>
      <c r="J908" s="0" t="n">
        <f aca="false">G908+H908+I908-fixed</f>
        <v>23785.8467170299</v>
      </c>
      <c r="K908" s="0" t="n">
        <f aca="false">12*Inputs!$B$6*(1-MIN(1,Inputs!$G$6*$D908)*churn_nonbuyers)*(ic*Inputs!$C$6+fee_wd*Inputs!$E$6*(1-$B908)+fee_fx*Inputs!$D$6-cost_acc-cost_wd*Inputs!$E$6*(1-$B908)-cost_fx*Inputs!$D$6)</f>
        <v>155112.863004338</v>
      </c>
      <c r="L908" s="0" t="n">
        <f aca="false">12*Inputs!$B$7*(1-MIN(1,Inputs!$G$7*$D908)*churn_nonbuyers)*(ic*Inputs!$C$7+fee_wd*Inputs!$E$7*(1-$B908)+fee_fx*Inputs!$D$7-cost_acc-cost_wd*Inputs!$E$7*(1-$B908)-cost_fx*Inputs!$D$7)</f>
        <v>353668.435466603</v>
      </c>
      <c r="M908" s="0" t="n">
        <f aca="false">12*Inputs!$B$8*(1-MIN(1,Inputs!$G$8*$D908)*churn_nonbuyers)*(ic*Inputs!$C$8+fee_wd*Inputs!$E$8*(1-$B908)+fee_fx*Inputs!$D$8-cost_acc-cost_wd*Inputs!$E$8*(1-$B908)-cost_fx*Inputs!$D$8)</f>
        <v>71968.5492735792</v>
      </c>
      <c r="N908" s="0" t="n">
        <f aca="false">K908+L908+I908-fixed</f>
        <v>-44052.7145641474</v>
      </c>
      <c r="O908" s="0" t="n">
        <f aca="false">K908+L908+M908-fixed</f>
        <v>-119250.152255479</v>
      </c>
      <c r="P908" s="0" t="n">
        <f aca="false">12*Inputs!$B$6*(1-MIN(1,Inputs!$F$6*$D908))*(ic*Inputs!$C$6+flat_fee-cost_acc-cost_wd*Inputs!$E$6*$E908-cost_fx*Inputs!$D$6)+12*Inputs!$B$7*(1-MIN(1,Inputs!$F$7*$D908))*(ic*Inputs!$C$7+flat_fee-cost_acc-cost_wd*Inputs!$E$7*$E908-cost_fx*Inputs!$D$7)+12*Inputs!$B$8*(1-MIN(1,Inputs!$F$8*$D908))*(ic*Inputs!$C$8+flat_fee-cost_acc-cost_wd*Inputs!$E$8*$E908-cost_fx*Inputs!$D$8)-fixed</f>
        <v>-98879.5252984</v>
      </c>
    </row>
    <row r="909" customFormat="false" ht="15" hidden="false" customHeight="false" outlineLevel="0" collapsed="false">
      <c r="A909" s="0" t="n">
        <v>844</v>
      </c>
      <c r="B909" s="0" t="n">
        <v>0.300946</v>
      </c>
      <c r="C909" s="0" t="n">
        <v>1.044683</v>
      </c>
      <c r="D909" s="0" t="n">
        <v>0.698504</v>
      </c>
      <c r="E909" s="0" t="n">
        <v>1.061874</v>
      </c>
      <c r="F909" s="0" t="n">
        <v>0.344489</v>
      </c>
      <c r="G909" s="0" t="n">
        <f aca="false">12*Inputs!$B$6*(MIN(1,$H$50*$C909)*(ic*Inputs!$C$6+pS+fee_fx*Inputs!$D$6-cost_acc-cost_wd*Inputs!$E$6*$E909-cost_fx*Inputs!$D$6-$F909)+(1-MIN(1,$H$50*$C909))*(1-MIN(1,Inputs!$G$6*$D909)*churn_nonbuyers)*(ic*Inputs!$C$6+fee_wd*Inputs!$E$6*(1-$B909)+fee_fx*Inputs!$D$6-cost_acc-cost_wd*Inputs!$E$6*(1-$B909)-cost_fx*Inputs!$D$6))</f>
        <v>206972.234360078</v>
      </c>
      <c r="H909" s="0" t="n">
        <f aca="false">12*Inputs!$B$7*(MIN(1,$H$51*$C909)*(ic*Inputs!$C$7+pE+fee_fx*Inputs!$D$7-cost_acc-cost_wd*Inputs!$E$7*$E909-cost_fx*Inputs!$D$7-$F909)+(1-MIN(1,$H$51*$C909))*(1-MIN(1,Inputs!$G$7*$D909)*churn_nonbuyers)*(ic*Inputs!$C$7+fee_wd*Inputs!$E$7*(1-$B909)+fee_fx*Inputs!$D$7-cost_acc-cost_wd*Inputs!$E$7*(1-$B909)-cost_fx*Inputs!$D$7))</f>
        <v>404979.442551607</v>
      </c>
      <c r="I909" s="0" t="n">
        <f aca="false">12*Inputs!$B$8*(MIN(1,$H$52*$C909)*(ic*Inputs!$C$8+pT-cost_acc-cost_wd*Inputs!$E$8-cost_fx*Inputs!$D$8-cost_ins)+(1-MIN(1,$H$52*$C909))*(1-MIN(1,Inputs!$G$8*$D909)*churn_nonbuyers)*(ic*Inputs!$C$8+fee_wd*Inputs!$E$8*(1-$B909)+fee_fx*Inputs!$D$8-cost_acc-cost_wd*Inputs!$E$8*(1-$B909)-cost_fx*Inputs!$D$8))</f>
        <v>193425.377757666</v>
      </c>
      <c r="J909" s="0" t="n">
        <f aca="false">G909+H909+I909-fixed</f>
        <v>105377.054669351</v>
      </c>
      <c r="K909" s="0" t="n">
        <f aca="false">12*Inputs!$B$6*(1-MIN(1,Inputs!$G$6*$D909)*churn_nonbuyers)*(ic*Inputs!$C$6+fee_wd*Inputs!$E$6*(1-$B909)+fee_fx*Inputs!$D$6-cost_acc-cost_wd*Inputs!$E$6*(1-$B909)-cost_fx*Inputs!$D$6)</f>
        <v>152736.381970445</v>
      </c>
      <c r="L909" s="0" t="n">
        <f aca="false">12*Inputs!$B$7*(1-MIN(1,Inputs!$G$7*$D909)*churn_nonbuyers)*(ic*Inputs!$C$7+fee_wd*Inputs!$E$7*(1-$B909)+fee_fx*Inputs!$D$7-cost_acc-cost_wd*Inputs!$E$7*(1-$B909)-cost_fx*Inputs!$D$7)</f>
        <v>352322.787390267</v>
      </c>
      <c r="M909" s="0" t="n">
        <f aca="false">12*Inputs!$B$8*(1-MIN(1,Inputs!$G$8*$D909)*churn_nonbuyers)*(ic*Inputs!$C$8+fee_wd*Inputs!$E$8*(1-$B909)+fee_fx*Inputs!$D$8-cost_acc-cost_wd*Inputs!$E$8*(1-$B909)-cost_fx*Inputs!$D$8)</f>
        <v>159423.520768742</v>
      </c>
      <c r="N909" s="0" t="n">
        <f aca="false">K909+L909+I909-fixed</f>
        <v>-1515.45288162236</v>
      </c>
      <c r="O909" s="0" t="n">
        <f aca="false">K909+L909+M909-fixed</f>
        <v>-35517.309870546</v>
      </c>
      <c r="P909" s="0" t="n">
        <f aca="false">12*Inputs!$B$6*(1-MIN(1,Inputs!$F$6*$D909))*(ic*Inputs!$C$6+flat_fee-cost_acc-cost_wd*Inputs!$E$6*$E909-cost_fx*Inputs!$D$6)+12*Inputs!$B$7*(1-MIN(1,Inputs!$F$7*$D909))*(ic*Inputs!$C$7+flat_fee-cost_acc-cost_wd*Inputs!$E$7*$E909-cost_fx*Inputs!$D$7)+12*Inputs!$B$8*(1-MIN(1,Inputs!$F$8*$D909))*(ic*Inputs!$C$8+flat_fee-cost_acc-cost_wd*Inputs!$E$8*$E909-cost_fx*Inputs!$D$8)-fixed</f>
        <v>209287.32504704</v>
      </c>
    </row>
    <row r="910" customFormat="false" ht="15" hidden="false" customHeight="false" outlineLevel="0" collapsed="false">
      <c r="A910" s="0" t="n">
        <v>845</v>
      </c>
      <c r="B910" s="0" t="n">
        <v>0.1347</v>
      </c>
      <c r="C910" s="0" t="n">
        <v>0.983359</v>
      </c>
      <c r="D910" s="0" t="n">
        <v>0.930454</v>
      </c>
      <c r="E910" s="0" t="n">
        <v>1.250019</v>
      </c>
      <c r="F910" s="0" t="n">
        <v>0.195563</v>
      </c>
      <c r="G910" s="0" t="n">
        <f aca="false">12*Inputs!$B$6*(MIN(1,$H$50*$C910)*(ic*Inputs!$C$6+pS+fee_fx*Inputs!$D$6-cost_acc-cost_wd*Inputs!$E$6*$E910-cost_fx*Inputs!$D$6-$F910)+(1-MIN(1,$H$50*$C910))*(1-MIN(1,Inputs!$G$6*$D910)*churn_nonbuyers)*(ic*Inputs!$C$6+fee_wd*Inputs!$E$6*(1-$B910)+fee_fx*Inputs!$D$6-cost_acc-cost_wd*Inputs!$E$6*(1-$B910)-cost_fx*Inputs!$D$6))</f>
        <v>222238.921887666</v>
      </c>
      <c r="H910" s="0" t="n">
        <f aca="false">12*Inputs!$B$7*(MIN(1,$H$51*$C910)*(ic*Inputs!$C$7+pE+fee_fx*Inputs!$D$7-cost_acc-cost_wd*Inputs!$E$7*$E910-cost_fx*Inputs!$D$7-$F910)+(1-MIN(1,$H$51*$C910))*(1-MIN(1,Inputs!$G$7*$D910)*churn_nonbuyers)*(ic*Inputs!$C$7+fee_wd*Inputs!$E$7*(1-$B910)+fee_fx*Inputs!$D$7-cost_acc-cost_wd*Inputs!$E$7*(1-$B910)-cost_fx*Inputs!$D$7))</f>
        <v>401608.687477937</v>
      </c>
      <c r="I910" s="0" t="n">
        <f aca="false">12*Inputs!$B$8*(MIN(1,$H$52*$C910)*(ic*Inputs!$C$8+pT-cost_acc-cost_wd*Inputs!$E$8-cost_fx*Inputs!$D$8-cost_ins)+(1-MIN(1,$H$52*$C910))*(1-MIN(1,Inputs!$G$8*$D910)*churn_nonbuyers)*(ic*Inputs!$C$8+fee_wd*Inputs!$E$8*(1-$B910)+fee_fx*Inputs!$D$8-cost_acc-cost_wd*Inputs!$E$8*(1-$B910)-cost_fx*Inputs!$D$8))</f>
        <v>176511.40457296</v>
      </c>
      <c r="J910" s="0" t="n">
        <f aca="false">G910+H910+I910-fixed</f>
        <v>100359.013938564</v>
      </c>
      <c r="K910" s="0" t="n">
        <f aca="false">12*Inputs!$B$6*(1-MIN(1,Inputs!$G$6*$D910)*churn_nonbuyers)*(ic*Inputs!$C$6+fee_wd*Inputs!$E$6*(1-$B910)+fee_fx*Inputs!$D$6-cost_acc-cost_wd*Inputs!$E$6*(1-$B910)-cost_fx*Inputs!$D$6)</f>
        <v>173726.61518736</v>
      </c>
      <c r="L910" s="0" t="n">
        <f aca="false">12*Inputs!$B$7*(1-MIN(1,Inputs!$G$7*$D910)*churn_nonbuyers)*(ic*Inputs!$C$7+fee_wd*Inputs!$E$7*(1-$B910)+fee_fx*Inputs!$D$7-cost_acc-cost_wd*Inputs!$E$7*(1-$B910)-cost_fx*Inputs!$D$7)</f>
        <v>373089.863320416</v>
      </c>
      <c r="M910" s="0" t="n">
        <f aca="false">12*Inputs!$B$8*(1-MIN(1,Inputs!$G$8*$D910)*churn_nonbuyers)*(ic*Inputs!$C$8+fee_wd*Inputs!$E$8*(1-$B910)+fee_fx*Inputs!$D$8-cost_acc-cost_wd*Inputs!$E$8*(1-$B910)-cost_fx*Inputs!$D$8)</f>
        <v>111555.43044768</v>
      </c>
      <c r="N910" s="0" t="n">
        <f aca="false">K910+L910+I910-fixed</f>
        <v>23327.883080736</v>
      </c>
      <c r="O910" s="0" t="n">
        <f aca="false">K910+L910+M910-fixed</f>
        <v>-41628.0910445438</v>
      </c>
      <c r="P910" s="0" t="n">
        <f aca="false">12*Inputs!$B$6*(1-MIN(1,Inputs!$F$6*$D910))*(ic*Inputs!$C$6+flat_fee-cost_acc-cost_wd*Inputs!$E$6*$E910-cost_fx*Inputs!$D$6)+12*Inputs!$B$7*(1-MIN(1,Inputs!$F$7*$D910))*(ic*Inputs!$C$7+flat_fee-cost_acc-cost_wd*Inputs!$E$7*$E910-cost_fx*Inputs!$D$7)+12*Inputs!$B$8*(1-MIN(1,Inputs!$F$8*$D910))*(ic*Inputs!$C$8+flat_fee-cost_acc-cost_wd*Inputs!$E$8*$E910-cost_fx*Inputs!$D$8)-fixed</f>
        <v>-2490.34844176006</v>
      </c>
    </row>
    <row r="911" customFormat="false" ht="15" hidden="false" customHeight="false" outlineLevel="0" collapsed="false">
      <c r="A911" s="0" t="n">
        <v>846</v>
      </c>
      <c r="B911" s="0" t="n">
        <v>0.189561</v>
      </c>
      <c r="C911" s="0" t="n">
        <v>1.006747</v>
      </c>
      <c r="D911" s="0" t="n">
        <v>1.55985</v>
      </c>
      <c r="E911" s="0" t="n">
        <v>1.090623</v>
      </c>
      <c r="F911" s="0" t="n">
        <v>0.110538</v>
      </c>
      <c r="G911" s="0" t="n">
        <f aca="false">12*Inputs!$B$6*(MIN(1,$H$50*$C911)*(ic*Inputs!$C$6+pS+fee_fx*Inputs!$D$6-cost_acc-cost_wd*Inputs!$E$6*$E911-cost_fx*Inputs!$D$6-$F911)+(1-MIN(1,$H$50*$C911))*(1-MIN(1,Inputs!$G$6*$D911)*churn_nonbuyers)*(ic*Inputs!$C$6+fee_wd*Inputs!$E$6*(1-$B911)+fee_fx*Inputs!$D$6-cost_acc-cost_wd*Inputs!$E$6*(1-$B911)-cost_fx*Inputs!$D$6))</f>
        <v>217092.886623778</v>
      </c>
      <c r="H911" s="0" t="n">
        <f aca="false">12*Inputs!$B$7*(MIN(1,$H$51*$C911)*(ic*Inputs!$C$7+pE+fee_fx*Inputs!$D$7-cost_acc-cost_wd*Inputs!$E$7*$E911-cost_fx*Inputs!$D$7-$F911)+(1-MIN(1,$H$51*$C911))*(1-MIN(1,Inputs!$G$7*$D911)*churn_nonbuyers)*(ic*Inputs!$C$7+fee_wd*Inputs!$E$7*(1-$B911)+fee_fx*Inputs!$D$7-cost_acc-cost_wd*Inputs!$E$7*(1-$B911)-cost_fx*Inputs!$D$7))</f>
        <v>416877.311577593</v>
      </c>
      <c r="I911" s="0" t="n">
        <f aca="false">12*Inputs!$B$8*(MIN(1,$H$52*$C911)*(ic*Inputs!$C$8+pT-cost_acc-cost_wd*Inputs!$E$8-cost_fx*Inputs!$D$8-cost_ins)+(1-MIN(1,$H$52*$C911))*(1-MIN(1,Inputs!$G$8*$D911)*churn_nonbuyers)*(ic*Inputs!$C$8+fee_wd*Inputs!$E$8*(1-$B911)+fee_fx*Inputs!$D$8-cost_acc-cost_wd*Inputs!$E$8*(1-$B911)-cost_fx*Inputs!$D$8))</f>
        <v>145116.539568</v>
      </c>
      <c r="J911" s="0" t="n">
        <f aca="false">G911+H911+I911-fixed</f>
        <v>79086.7377693707</v>
      </c>
      <c r="K911" s="0" t="n">
        <f aca="false">12*Inputs!$B$6*(1-MIN(1,Inputs!$G$6*$D911)*churn_nonbuyers)*(ic*Inputs!$C$6+fee_wd*Inputs!$E$6*(1-$B911)+fee_fx*Inputs!$D$6-cost_acc-cost_wd*Inputs!$E$6*(1-$B911)-cost_fx*Inputs!$D$6)</f>
        <v>160708.87242612</v>
      </c>
      <c r="L911" s="0" t="n">
        <f aca="false">12*Inputs!$B$7*(1-MIN(1,Inputs!$G$7*$D911)*churn_nonbuyers)*(ic*Inputs!$C$7+fee_wd*Inputs!$E$7*(1-$B911)+fee_fx*Inputs!$D$7-cost_acc-cost_wd*Inputs!$E$7*(1-$B911)-cost_fx*Inputs!$D$7)</f>
        <v>358312.637055672</v>
      </c>
      <c r="M911" s="0" t="n">
        <f aca="false">12*Inputs!$B$8*(1-MIN(1,Inputs!$G$8*$D911)*churn_nonbuyers)*(ic*Inputs!$C$8+fee_wd*Inputs!$E$8*(1-$B911)+fee_fx*Inputs!$D$8-cost_acc-cost_wd*Inputs!$E$8*(1-$B911)-cost_fx*Inputs!$D$8)</f>
        <v>0</v>
      </c>
      <c r="N911" s="0" t="n">
        <f aca="false">K911+L911+I911-fixed</f>
        <v>-35861.950950208</v>
      </c>
      <c r="O911" s="0" t="n">
        <f aca="false">K911+L911+M911-fixed</f>
        <v>-180978.490518208</v>
      </c>
      <c r="P911" s="0" t="n">
        <f aca="false">12*Inputs!$B$6*(1-MIN(1,Inputs!$F$6*$D911))*(ic*Inputs!$C$6+flat_fee-cost_acc-cost_wd*Inputs!$E$6*$E911-cost_fx*Inputs!$D$6)+12*Inputs!$B$7*(1-MIN(1,Inputs!$F$7*$D911))*(ic*Inputs!$C$7+flat_fee-cost_acc-cost_wd*Inputs!$E$7*$E911-cost_fx*Inputs!$D$7)+12*Inputs!$B$8*(1-MIN(1,Inputs!$F$8*$D911))*(ic*Inputs!$C$8+flat_fee-cost_acc-cost_wd*Inputs!$E$8*$E911-cost_fx*Inputs!$D$8)-fixed</f>
        <v>-272215.758028</v>
      </c>
    </row>
    <row r="912" customFormat="false" ht="15" hidden="false" customHeight="false" outlineLevel="0" collapsed="false">
      <c r="A912" s="0" t="n">
        <v>847</v>
      </c>
      <c r="B912" s="0" t="n">
        <v>0.246863</v>
      </c>
      <c r="C912" s="0" t="n">
        <v>0.68232</v>
      </c>
      <c r="D912" s="0" t="n">
        <v>1.151878</v>
      </c>
      <c r="E912" s="0" t="n">
        <v>1.093596</v>
      </c>
      <c r="F912" s="0" t="n">
        <v>0.123863</v>
      </c>
      <c r="G912" s="0" t="n">
        <f aca="false">12*Inputs!$B$6*(MIN(1,$H$50*$C912)*(ic*Inputs!$C$6+pS+fee_fx*Inputs!$D$6-cost_acc-cost_wd*Inputs!$E$6*$E912-cost_fx*Inputs!$D$6-$F912)+(1-MIN(1,$H$50*$C912))*(1-MIN(1,Inputs!$G$6*$D912)*churn_nonbuyers)*(ic*Inputs!$C$6+fee_wd*Inputs!$E$6*(1-$B912)+fee_fx*Inputs!$D$6-cost_acc-cost_wd*Inputs!$E$6*(1-$B912)-cost_fx*Inputs!$D$6))</f>
        <v>194676.446195532</v>
      </c>
      <c r="H912" s="0" t="n">
        <f aca="false">12*Inputs!$B$7*(MIN(1,$H$51*$C912)*(ic*Inputs!$C$7+pE+fee_fx*Inputs!$D$7-cost_acc-cost_wd*Inputs!$E$7*$E912-cost_fx*Inputs!$D$7-$F912)+(1-MIN(1,$H$51*$C912))*(1-MIN(1,Inputs!$G$7*$D912)*churn_nonbuyers)*(ic*Inputs!$C$7+fee_wd*Inputs!$E$7*(1-$B912)+fee_fx*Inputs!$D$7-cost_acc-cost_wd*Inputs!$E$7*(1-$B912)-cost_fx*Inputs!$D$7))</f>
        <v>394800.263051255</v>
      </c>
      <c r="I912" s="0" t="n">
        <f aca="false">12*Inputs!$B$8*(MIN(1,$H$52*$C912)*(ic*Inputs!$C$8+pT-cost_acc-cost_wd*Inputs!$E$8-cost_fx*Inputs!$D$8-cost_ins)+(1-MIN(1,$H$52*$C912))*(1-MIN(1,Inputs!$G$8*$D912)*churn_nonbuyers)*(ic*Inputs!$C$8+fee_wd*Inputs!$E$8*(1-$B912)+fee_fx*Inputs!$D$8-cost_acc-cost_wd*Inputs!$E$8*(1-$B912)-cost_fx*Inputs!$D$8))</f>
        <v>130177.493306471</v>
      </c>
      <c r="J912" s="0" t="n">
        <f aca="false">G912+H912+I912-fixed</f>
        <v>19654.2025532578</v>
      </c>
      <c r="K912" s="0" t="n">
        <f aca="false">12*Inputs!$B$6*(1-MIN(1,Inputs!$G$6*$D912)*churn_nonbuyers)*(ic*Inputs!$C$6+fee_wd*Inputs!$E$6*(1-$B912)+fee_fx*Inputs!$D$6-cost_acc-cost_wd*Inputs!$E$6*(1-$B912)-cost_fx*Inputs!$D$6)</f>
        <v>156488.161382741</v>
      </c>
      <c r="L912" s="0" t="n">
        <f aca="false">12*Inputs!$B$7*(1-MIN(1,Inputs!$G$7*$D912)*churn_nonbuyers)*(ic*Inputs!$C$7+fee_wd*Inputs!$E$7*(1-$B912)+fee_fx*Inputs!$D$7-cost_acc-cost_wd*Inputs!$E$7*(1-$B912)-cost_fx*Inputs!$D$7)</f>
        <v>354947.029885645</v>
      </c>
      <c r="M912" s="0" t="n">
        <f aca="false">12*Inputs!$B$8*(1-MIN(1,Inputs!$G$8*$D912)*churn_nonbuyers)*(ic*Inputs!$C$8+fee_wd*Inputs!$E$8*(1-$B912)+fee_fx*Inputs!$D$8-cost_acc-cost_wd*Inputs!$E$8*(1-$B912)-cost_fx*Inputs!$D$8)</f>
        <v>60923.8541327904</v>
      </c>
      <c r="N912" s="0" t="n">
        <f aca="false">K912+L912+I912-fixed</f>
        <v>-58387.315425144</v>
      </c>
      <c r="O912" s="0" t="n">
        <f aca="false">K912+L912+M912-fixed</f>
        <v>-127640.954598824</v>
      </c>
      <c r="P912" s="0" t="n">
        <f aca="false">12*Inputs!$B$6*(1-MIN(1,Inputs!$F$6*$D912))*(ic*Inputs!$C$6+flat_fee-cost_acc-cost_wd*Inputs!$E$6*$E912-cost_fx*Inputs!$D$6)+12*Inputs!$B$7*(1-MIN(1,Inputs!$F$7*$D912))*(ic*Inputs!$C$7+flat_fee-cost_acc-cost_wd*Inputs!$E$7*$E912-cost_fx*Inputs!$D$7)+12*Inputs!$B$8*(1-MIN(1,Inputs!$F$8*$D912))*(ic*Inputs!$C$8+flat_fee-cost_acc-cost_wd*Inputs!$E$8*$E912-cost_fx*Inputs!$D$8)-fixed</f>
        <v>-52198.08719488</v>
      </c>
    </row>
    <row r="913" customFormat="false" ht="15" hidden="false" customHeight="false" outlineLevel="0" collapsed="false">
      <c r="A913" s="0" t="n">
        <v>848</v>
      </c>
      <c r="B913" s="0" t="n">
        <v>0.415716</v>
      </c>
      <c r="C913" s="0" t="n">
        <v>0.952732</v>
      </c>
      <c r="D913" s="0" t="n">
        <v>0.704728</v>
      </c>
      <c r="E913" s="0" t="n">
        <v>1.426434</v>
      </c>
      <c r="F913" s="0" t="n">
        <v>0.157683</v>
      </c>
      <c r="G913" s="0" t="n">
        <f aca="false">12*Inputs!$B$6*(MIN(1,$H$50*$C913)*(ic*Inputs!$C$6+pS+fee_fx*Inputs!$D$6-cost_acc-cost_wd*Inputs!$E$6*$E913-cost_fx*Inputs!$D$6-$F913)+(1-MIN(1,$H$50*$C913))*(1-MIN(1,Inputs!$G$6*$D913)*churn_nonbuyers)*(ic*Inputs!$C$6+fee_wd*Inputs!$E$6*(1-$B913)+fee_fx*Inputs!$D$6-cost_acc-cost_wd*Inputs!$E$6*(1-$B913)-cost_fx*Inputs!$D$6))</f>
        <v>183521.869263769</v>
      </c>
      <c r="H913" s="0" t="n">
        <f aca="false">12*Inputs!$B$7*(MIN(1,$H$51*$C913)*(ic*Inputs!$C$7+pE+fee_fx*Inputs!$D$7-cost_acc-cost_wd*Inputs!$E$7*$E913-cost_fx*Inputs!$D$7-$F913)+(1-MIN(1,$H$51*$C913))*(1-MIN(1,Inputs!$G$7*$D913)*churn_nonbuyers)*(ic*Inputs!$C$7+fee_wd*Inputs!$E$7*(1-$B913)+fee_fx*Inputs!$D$7-cost_acc-cost_wd*Inputs!$E$7*(1-$B913)-cost_fx*Inputs!$D$7))</f>
        <v>360530.001909627</v>
      </c>
      <c r="I913" s="0" t="n">
        <f aca="false">12*Inputs!$B$8*(MIN(1,$H$52*$C913)*(ic*Inputs!$C$8+pT-cost_acc-cost_wd*Inputs!$E$8-cost_fx*Inputs!$D$8-cost_ins)+(1-MIN(1,$H$52*$C913))*(1-MIN(1,Inputs!$G$8*$D913)*churn_nonbuyers)*(ic*Inputs!$C$8+fee_wd*Inputs!$E$8*(1-$B913)+fee_fx*Inputs!$D$8-cost_acc-cost_wd*Inputs!$E$8*(1-$B913)-cost_fx*Inputs!$D$8))</f>
        <v>189050.132260202</v>
      </c>
      <c r="J913" s="0" t="n">
        <f aca="false">G913+H913+I913-fixed</f>
        <v>33102.0034335982</v>
      </c>
      <c r="K913" s="0" t="n">
        <f aca="false">12*Inputs!$B$6*(1-MIN(1,Inputs!$G$6*$D913)*churn_nonbuyers)*(ic*Inputs!$C$6+fee_wd*Inputs!$E$6*(1-$B913)+fee_fx*Inputs!$D$6-cost_acc-cost_wd*Inputs!$E$6*(1-$B913)-cost_fx*Inputs!$D$6)</f>
        <v>136742.598037786</v>
      </c>
      <c r="L913" s="0" t="n">
        <f aca="false">12*Inputs!$B$7*(1-MIN(1,Inputs!$G$7*$D913)*churn_nonbuyers)*(ic*Inputs!$C$7+fee_wd*Inputs!$E$7*(1-$B913)+fee_fx*Inputs!$D$7-cost_acc-cost_wd*Inputs!$E$7*(1-$B913)-cost_fx*Inputs!$D$7)</f>
        <v>336078.122278671</v>
      </c>
      <c r="M913" s="0" t="n">
        <f aca="false">12*Inputs!$B$8*(1-MIN(1,Inputs!$G$8*$D913)*churn_nonbuyers)*(ic*Inputs!$C$8+fee_wd*Inputs!$E$8*(1-$B913)+fee_fx*Inputs!$D$8-cost_acc-cost_wd*Inputs!$E$8*(1-$B913)-cost_fx*Inputs!$D$8)</f>
        <v>155273.059856333</v>
      </c>
      <c r="N913" s="0" t="n">
        <f aca="false">K913+L913+I913-fixed</f>
        <v>-38129.1474233409</v>
      </c>
      <c r="O913" s="0" t="n">
        <f aca="false">K913+L913+M913-fixed</f>
        <v>-71906.2198272103</v>
      </c>
      <c r="P913" s="0" t="n">
        <f aca="false">12*Inputs!$B$6*(1-MIN(1,Inputs!$F$6*$D913))*(ic*Inputs!$C$6+flat_fee-cost_acc-cost_wd*Inputs!$E$6*$E913-cost_fx*Inputs!$D$6)+12*Inputs!$B$7*(1-MIN(1,Inputs!$F$7*$D913))*(ic*Inputs!$C$7+flat_fee-cost_acc-cost_wd*Inputs!$E$7*$E913-cost_fx*Inputs!$D$7)+12*Inputs!$B$8*(1-MIN(1,Inputs!$F$8*$D913))*(ic*Inputs!$C$8+flat_fee-cost_acc-cost_wd*Inputs!$E$8*$E913-cost_fx*Inputs!$D$8)-fixed</f>
        <v>22545.29560448</v>
      </c>
    </row>
    <row r="914" customFormat="false" ht="15" hidden="false" customHeight="false" outlineLevel="0" collapsed="false">
      <c r="A914" s="0" t="n">
        <v>849</v>
      </c>
      <c r="B914" s="0" t="n">
        <v>0.203848</v>
      </c>
      <c r="C914" s="0" t="n">
        <v>0.963881</v>
      </c>
      <c r="D914" s="0" t="n">
        <v>1.748787</v>
      </c>
      <c r="E914" s="0" t="n">
        <v>1.096667</v>
      </c>
      <c r="F914" s="0" t="n">
        <v>0.304914</v>
      </c>
      <c r="G914" s="0" t="n">
        <f aca="false">12*Inputs!$B$6*(MIN(1,$H$50*$C914)*(ic*Inputs!$C$6+pS+fee_fx*Inputs!$D$6-cost_acc-cost_wd*Inputs!$E$6*$E914-cost_fx*Inputs!$D$6-$F914)+(1-MIN(1,$H$50*$C914))*(1-MIN(1,Inputs!$G$6*$D914)*churn_nonbuyers)*(ic*Inputs!$C$6+fee_wd*Inputs!$E$6*(1-$B914)+fee_fx*Inputs!$D$6-cost_acc-cost_wd*Inputs!$E$6*(1-$B914)-cost_fx*Inputs!$D$6))</f>
        <v>206988.924960701</v>
      </c>
      <c r="H914" s="0" t="n">
        <f aca="false">12*Inputs!$B$7*(MIN(1,$H$51*$C914)*(ic*Inputs!$C$7+pE+fee_fx*Inputs!$D$7-cost_acc-cost_wd*Inputs!$E$7*$E914-cost_fx*Inputs!$D$7-$F914)+(1-MIN(1,$H$51*$C914))*(1-MIN(1,Inputs!$G$7*$D914)*churn_nonbuyers)*(ic*Inputs!$C$7+fee_wd*Inputs!$E$7*(1-$B914)+fee_fx*Inputs!$D$7-cost_acc-cost_wd*Inputs!$E$7*(1-$B914)-cost_fx*Inputs!$D$7))</f>
        <v>400413.935815066</v>
      </c>
      <c r="I914" s="0" t="n">
        <f aca="false">12*Inputs!$B$8*(MIN(1,$H$52*$C914)*(ic*Inputs!$C$8+pT-cost_acc-cost_wd*Inputs!$E$8-cost_fx*Inputs!$D$8-cost_ins)+(1-MIN(1,$H$52*$C914))*(1-MIN(1,Inputs!$G$8*$D914)*churn_nonbuyers)*(ic*Inputs!$C$8+fee_wd*Inputs!$E$8*(1-$B914)+fee_fx*Inputs!$D$8-cost_acc-cost_wd*Inputs!$E$8*(1-$B914)-cost_fx*Inputs!$D$8))</f>
        <v>138937.662864</v>
      </c>
      <c r="J914" s="0" t="n">
        <f aca="false">G914+H914+I914-fixed</f>
        <v>46340.5236397664</v>
      </c>
      <c r="K914" s="0" t="n">
        <f aca="false">12*Inputs!$B$6*(1-MIN(1,Inputs!$G$6*$D914)*churn_nonbuyers)*(ic*Inputs!$C$6+fee_wd*Inputs!$E$6*(1-$B914)+fee_fx*Inputs!$D$6-cost_acc-cost_wd*Inputs!$E$6*(1-$B914)-cost_fx*Inputs!$D$6)</f>
        <v>157184.819513107</v>
      </c>
      <c r="L914" s="0" t="n">
        <f aca="false">12*Inputs!$B$7*(1-MIN(1,Inputs!$G$7*$D914)*churn_nonbuyers)*(ic*Inputs!$C$7+fee_wd*Inputs!$E$7*(1-$B914)+fee_fx*Inputs!$D$7-cost_acc-cost_wd*Inputs!$E$7*(1-$B914)-cost_fx*Inputs!$D$7)</f>
        <v>354232.583131864</v>
      </c>
      <c r="M914" s="0" t="n">
        <f aca="false">12*Inputs!$B$8*(1-MIN(1,Inputs!$G$8*$D914)*churn_nonbuyers)*(ic*Inputs!$C$8+fee_wd*Inputs!$E$8*(1-$B914)+fee_fx*Inputs!$D$8-cost_acc-cost_wd*Inputs!$E$8*(1-$B914)-cost_fx*Inputs!$D$8)</f>
        <v>0</v>
      </c>
      <c r="N914" s="0" t="n">
        <f aca="false">K914+L914+I914-fixed</f>
        <v>-49644.9344910287</v>
      </c>
      <c r="O914" s="0" t="n">
        <f aca="false">K914+L914+M914-fixed</f>
        <v>-188582.597355029</v>
      </c>
      <c r="P914" s="0" t="n">
        <f aca="false">12*Inputs!$B$6*(1-MIN(1,Inputs!$F$6*$D914))*(ic*Inputs!$C$6+flat_fee-cost_acc-cost_wd*Inputs!$E$6*$E914-cost_fx*Inputs!$D$6)+12*Inputs!$B$7*(1-MIN(1,Inputs!$F$7*$D914))*(ic*Inputs!$C$7+flat_fee-cost_acc-cost_wd*Inputs!$E$7*$E914-cost_fx*Inputs!$D$7)+12*Inputs!$B$8*(1-MIN(1,Inputs!$F$8*$D914))*(ic*Inputs!$C$8+flat_fee-cost_acc-cost_wd*Inputs!$E$8*$E914-cost_fx*Inputs!$D$8)-fixed</f>
        <v>-376178.18103304</v>
      </c>
    </row>
    <row r="915" customFormat="false" ht="15" hidden="false" customHeight="false" outlineLevel="0" collapsed="false">
      <c r="A915" s="0" t="n">
        <v>850</v>
      </c>
      <c r="B915" s="0" t="n">
        <v>0.183027</v>
      </c>
      <c r="C915" s="0" t="n">
        <v>0.69296</v>
      </c>
      <c r="D915" s="0" t="n">
        <v>0.802344</v>
      </c>
      <c r="E915" s="0" t="n">
        <v>1.449091</v>
      </c>
      <c r="F915" s="0" t="n">
        <v>0.077568</v>
      </c>
      <c r="G915" s="0" t="n">
        <f aca="false">12*Inputs!$B$6*(MIN(1,$H$50*$C915)*(ic*Inputs!$C$6+pS+fee_fx*Inputs!$D$6-cost_acc-cost_wd*Inputs!$E$6*$E915-cost_fx*Inputs!$D$6-$F915)+(1-MIN(1,$H$50*$C915))*(1-MIN(1,Inputs!$G$6*$D915)*churn_nonbuyers)*(ic*Inputs!$C$6+fee_wd*Inputs!$E$6*(1-$B915)+fee_fx*Inputs!$D$6-cost_acc-cost_wd*Inputs!$E$6*(1-$B915)-cost_fx*Inputs!$D$6))</f>
        <v>201410.939104742</v>
      </c>
      <c r="H915" s="0" t="n">
        <f aca="false">12*Inputs!$B$7*(MIN(1,$H$51*$C915)*(ic*Inputs!$C$7+pE+fee_fx*Inputs!$D$7-cost_acc-cost_wd*Inputs!$E$7*$E915-cost_fx*Inputs!$D$7-$F915)+(1-MIN(1,$H$51*$C915))*(1-MIN(1,Inputs!$G$7*$D915)*churn_nonbuyers)*(ic*Inputs!$C$7+fee_wd*Inputs!$E$7*(1-$B915)+fee_fx*Inputs!$D$7-cost_acc-cost_wd*Inputs!$E$7*(1-$B915)-cost_fx*Inputs!$D$7))</f>
        <v>378161.834748345</v>
      </c>
      <c r="I915" s="0" t="n">
        <f aca="false">12*Inputs!$B$8*(MIN(1,$H$52*$C915)*(ic*Inputs!$C$8+pT-cost_acc-cost_wd*Inputs!$E$8-cost_fx*Inputs!$D$8-cost_ins)+(1-MIN(1,$H$52*$C915))*(1-MIN(1,Inputs!$G$8*$D915)*churn_nonbuyers)*(ic*Inputs!$C$8+fee_wd*Inputs!$E$8*(1-$B915)+fee_fx*Inputs!$D$8-cost_acc-cost_wd*Inputs!$E$8*(1-$B915)-cost_fx*Inputs!$D$8))</f>
        <v>171579.10541856</v>
      </c>
      <c r="J915" s="0" t="n">
        <f aca="false">G915+H915+I915-fixed</f>
        <v>51151.8792716472</v>
      </c>
      <c r="K915" s="0" t="n">
        <f aca="false">12*Inputs!$B$6*(1-MIN(1,Inputs!$G$6*$D915)*churn_nonbuyers)*(ic*Inputs!$C$6+fee_wd*Inputs!$E$6*(1-$B915)+fee_fx*Inputs!$D$6-cost_acc-cost_wd*Inputs!$E$6*(1-$B915)-cost_fx*Inputs!$D$6)</f>
        <v>168213.808910074</v>
      </c>
      <c r="L915" s="0" t="n">
        <f aca="false">12*Inputs!$B$7*(1-MIN(1,Inputs!$G$7*$D915)*churn_nonbuyers)*(ic*Inputs!$C$7+fee_wd*Inputs!$E$7*(1-$B915)+fee_fx*Inputs!$D$7-cost_acc-cost_wd*Inputs!$E$7*(1-$B915)-cost_fx*Inputs!$D$7)</f>
        <v>367773.353634044</v>
      </c>
      <c r="M915" s="0" t="n">
        <f aca="false">12*Inputs!$B$8*(1-MIN(1,Inputs!$G$8*$D915)*churn_nonbuyers)*(ic*Inputs!$C$8+fee_wd*Inputs!$E$8*(1-$B915)+fee_fx*Inputs!$D$8-cost_acc-cost_wd*Inputs!$E$8*(1-$B915)-cost_fx*Inputs!$D$8)</f>
        <v>139229.327553677</v>
      </c>
      <c r="N915" s="0" t="n">
        <f aca="false">K915+L915+I915-fixed</f>
        <v>7566.2679626774</v>
      </c>
      <c r="O915" s="0" t="n">
        <f aca="false">K915+L915+M915-fixed</f>
        <v>-24783.5099022054</v>
      </c>
      <c r="P915" s="0" t="n">
        <f aca="false">12*Inputs!$B$6*(1-MIN(1,Inputs!$F$6*$D915))*(ic*Inputs!$C$6+flat_fee-cost_acc-cost_wd*Inputs!$E$6*$E915-cost_fx*Inputs!$D$6)+12*Inputs!$B$7*(1-MIN(1,Inputs!$F$7*$D915))*(ic*Inputs!$C$7+flat_fee-cost_acc-cost_wd*Inputs!$E$7*$E915-cost_fx*Inputs!$D$7)+12*Inputs!$B$8*(1-MIN(1,Inputs!$F$8*$D915))*(ic*Inputs!$C$8+flat_fee-cost_acc-cost_wd*Inputs!$E$8*$E915-cost_fx*Inputs!$D$8)-fixed</f>
        <v>-33375.2865990398</v>
      </c>
    </row>
    <row r="916" customFormat="false" ht="15" hidden="false" customHeight="false" outlineLevel="0" collapsed="false">
      <c r="A916" s="0" t="n">
        <v>851</v>
      </c>
      <c r="B916" s="0" t="n">
        <v>0.211446</v>
      </c>
      <c r="C916" s="0" t="n">
        <v>1.08296</v>
      </c>
      <c r="D916" s="0" t="n">
        <v>1.403085</v>
      </c>
      <c r="E916" s="0" t="n">
        <v>1.181598</v>
      </c>
      <c r="F916" s="0" t="n">
        <v>0.256858</v>
      </c>
      <c r="G916" s="0" t="n">
        <f aca="false">12*Inputs!$B$6*(MIN(1,$H$50*$C916)*(ic*Inputs!$C$6+pS+fee_fx*Inputs!$D$6-cost_acc-cost_wd*Inputs!$E$6*$E916-cost_fx*Inputs!$D$6-$F916)+(1-MIN(1,$H$50*$C916))*(1-MIN(1,Inputs!$G$6*$D916)*churn_nonbuyers)*(ic*Inputs!$C$6+fee_wd*Inputs!$E$6*(1-$B916)+fee_fx*Inputs!$D$6-cost_acc-cost_wd*Inputs!$E$6*(1-$B916)-cost_fx*Inputs!$D$6))</f>
        <v>214011.830069319</v>
      </c>
      <c r="H916" s="0" t="n">
        <f aca="false">12*Inputs!$B$7*(MIN(1,$H$51*$C916)*(ic*Inputs!$C$7+pE+fee_fx*Inputs!$D$7-cost_acc-cost_wd*Inputs!$E$7*$E916-cost_fx*Inputs!$D$7-$F916)+(1-MIN(1,$H$51*$C916))*(1-MIN(1,Inputs!$G$7*$D916)*churn_nonbuyers)*(ic*Inputs!$C$7+fee_wd*Inputs!$E$7*(1-$B916)+fee_fx*Inputs!$D$7-cost_acc-cost_wd*Inputs!$E$7*(1-$B916)-cost_fx*Inputs!$D$7))</f>
        <v>400124.750259873</v>
      </c>
      <c r="I916" s="0" t="n">
        <f aca="false">12*Inputs!$B$8*(MIN(1,$H$52*$C916)*(ic*Inputs!$C$8+pT-cost_acc-cost_wd*Inputs!$E$8-cost_fx*Inputs!$D$8-cost_ins)+(1-MIN(1,$H$52*$C916))*(1-MIN(1,Inputs!$G$8*$D916)*churn_nonbuyers)*(ic*Inputs!$C$8+fee_wd*Inputs!$E$8*(1-$B916)+fee_fx*Inputs!$D$8-cost_acc-cost_wd*Inputs!$E$8*(1-$B916)-cost_fx*Inputs!$D$8))</f>
        <v>157467.160633206</v>
      </c>
      <c r="J916" s="0" t="n">
        <f aca="false">G916+H916+I916-fixed</f>
        <v>71603.740962398</v>
      </c>
      <c r="K916" s="0" t="n">
        <f aca="false">12*Inputs!$B$6*(1-MIN(1,Inputs!$G$6*$D916)*churn_nonbuyers)*(ic*Inputs!$C$6+fee_wd*Inputs!$E$6*(1-$B916)+fee_fx*Inputs!$D$6-cost_acc-cost_wd*Inputs!$E$6*(1-$B916)-cost_fx*Inputs!$D$6)</f>
        <v>159144.751518552</v>
      </c>
      <c r="L916" s="0" t="n">
        <f aca="false">12*Inputs!$B$7*(1-MIN(1,Inputs!$G$7*$D916)*churn_nonbuyers)*(ic*Inputs!$C$7+fee_wd*Inputs!$E$7*(1-$B916)+fee_fx*Inputs!$D$7-cost_acc-cost_wd*Inputs!$E$7*(1-$B916)-cost_fx*Inputs!$D$7)</f>
        <v>357061.703231131</v>
      </c>
      <c r="M916" s="0" t="n">
        <f aca="false">12*Inputs!$B$8*(1-MIN(1,Inputs!$G$8*$D916)*churn_nonbuyers)*(ic*Inputs!$C$8+fee_wd*Inputs!$E$8*(1-$B916)+fee_fx*Inputs!$D$8-cost_acc-cost_wd*Inputs!$E$8*(1-$B916)-cost_fx*Inputs!$D$8)</f>
        <v>5642.06868657605</v>
      </c>
      <c r="N916" s="0" t="n">
        <f aca="false">K916+L916+I916-fixed</f>
        <v>-26326.3846171107</v>
      </c>
      <c r="O916" s="0" t="n">
        <f aca="false">K916+L916+M916-fixed</f>
        <v>-178151.476563741</v>
      </c>
      <c r="P916" s="0" t="n">
        <f aca="false">12*Inputs!$B$6*(1-MIN(1,Inputs!$F$6*$D916))*(ic*Inputs!$C$6+flat_fee-cost_acc-cost_wd*Inputs!$E$6*$E916-cost_fx*Inputs!$D$6)+12*Inputs!$B$7*(1-MIN(1,Inputs!$F$7*$D916))*(ic*Inputs!$C$7+flat_fee-cost_acc-cost_wd*Inputs!$E$7*$E916-cost_fx*Inputs!$D$7)+12*Inputs!$B$8*(1-MIN(1,Inputs!$F$8*$D916))*(ic*Inputs!$C$8+flat_fee-cost_acc-cost_wd*Inputs!$E$8*$E916-cost_fx*Inputs!$D$8)-fixed</f>
        <v>-217721.3907208</v>
      </c>
    </row>
    <row r="917" customFormat="false" ht="15" hidden="false" customHeight="false" outlineLevel="0" collapsed="false">
      <c r="A917" s="0" t="n">
        <v>852</v>
      </c>
      <c r="B917" s="0" t="n">
        <v>0.257035</v>
      </c>
      <c r="C917" s="0" t="n">
        <v>0.970439</v>
      </c>
      <c r="D917" s="0" t="n">
        <v>1.927244</v>
      </c>
      <c r="E917" s="0" t="n">
        <v>1.039257</v>
      </c>
      <c r="F917" s="0" t="n">
        <v>0.188261</v>
      </c>
      <c r="G917" s="0" t="n">
        <f aca="false">12*Inputs!$B$6*(MIN(1,$H$50*$C917)*(ic*Inputs!$C$6+pS+fee_fx*Inputs!$D$6-cost_acc-cost_wd*Inputs!$E$6*$E917-cost_fx*Inputs!$D$6-$F917)+(1-MIN(1,$H$50*$C917))*(1-MIN(1,Inputs!$G$6*$D917)*churn_nonbuyers)*(ic*Inputs!$C$6+fee_wd*Inputs!$E$6*(1-$B917)+fee_fx*Inputs!$D$6-cost_acc-cost_wd*Inputs!$E$6*(1-$B917)-cost_fx*Inputs!$D$6))</f>
        <v>203418.441995257</v>
      </c>
      <c r="H917" s="0" t="n">
        <f aca="false">12*Inputs!$B$7*(MIN(1,$H$51*$C917)*(ic*Inputs!$C$7+pE+fee_fx*Inputs!$D$7-cost_acc-cost_wd*Inputs!$E$7*$E917-cost_fx*Inputs!$D$7-$F917)+(1-MIN(1,$H$51*$C917))*(1-MIN(1,Inputs!$G$7*$D917)*churn_nonbuyers)*(ic*Inputs!$C$7+fee_wd*Inputs!$E$7*(1-$B917)+fee_fx*Inputs!$D$7-cost_acc-cost_wd*Inputs!$E$7*(1-$B917)-cost_fx*Inputs!$D$7))</f>
        <v>408027.319189204</v>
      </c>
      <c r="I917" s="0" t="n">
        <f aca="false">12*Inputs!$B$8*(MIN(1,$H$52*$C917)*(ic*Inputs!$C$8+pT-cost_acc-cost_wd*Inputs!$E$8-cost_fx*Inputs!$D$8-cost_ins)+(1-MIN(1,$H$52*$C917))*(1-MIN(1,Inputs!$G$8*$D917)*churn_nonbuyers)*(ic*Inputs!$C$8+fee_wd*Inputs!$E$8*(1-$B917)+fee_fx*Inputs!$D$8-cost_acc-cost_wd*Inputs!$E$8*(1-$B917)-cost_fx*Inputs!$D$8))</f>
        <v>139882.959216</v>
      </c>
      <c r="J917" s="0" t="n">
        <f aca="false">G917+H917+I917-fixed</f>
        <v>51328.7204004615</v>
      </c>
      <c r="K917" s="0" t="n">
        <f aca="false">12*Inputs!$B$6*(1-MIN(1,Inputs!$G$6*$D917)*churn_nonbuyers)*(ic*Inputs!$C$6+fee_wd*Inputs!$E$6*(1-$B917)+fee_fx*Inputs!$D$6-cost_acc-cost_wd*Inputs!$E$6*(1-$B917)-cost_fx*Inputs!$D$6)</f>
        <v>148726.998443088</v>
      </c>
      <c r="L917" s="0" t="n">
        <f aca="false">12*Inputs!$B$7*(1-MIN(1,Inputs!$G$7*$D917)*churn_nonbuyers)*(ic*Inputs!$C$7+fee_wd*Inputs!$E$7*(1-$B917)+fee_fx*Inputs!$D$7-cost_acc-cost_wd*Inputs!$E$7*(1-$B917)-cost_fx*Inputs!$D$7)</f>
        <v>345015.011353853</v>
      </c>
      <c r="M917" s="0" t="n">
        <f aca="false">12*Inputs!$B$8*(1-MIN(1,Inputs!$G$8*$D917)*churn_nonbuyers)*(ic*Inputs!$C$8+fee_wd*Inputs!$E$8*(1-$B917)+fee_fx*Inputs!$D$8-cost_acc-cost_wd*Inputs!$E$8*(1-$B917)-cost_fx*Inputs!$D$8)</f>
        <v>0</v>
      </c>
      <c r="N917" s="0" t="n">
        <f aca="false">K917+L917+I917-fixed</f>
        <v>-66375.030987059</v>
      </c>
      <c r="O917" s="0" t="n">
        <f aca="false">K917+L917+M917-fixed</f>
        <v>-206257.990203059</v>
      </c>
      <c r="P917" s="0" t="n">
        <f aca="false">12*Inputs!$B$6*(1-MIN(1,Inputs!$F$6*$D917))*(ic*Inputs!$C$6+flat_fee-cost_acc-cost_wd*Inputs!$E$6*$E917-cost_fx*Inputs!$D$6)+12*Inputs!$B$7*(1-MIN(1,Inputs!$F$7*$D917))*(ic*Inputs!$C$7+flat_fee-cost_acc-cost_wd*Inputs!$E$7*$E917-cost_fx*Inputs!$D$7)+12*Inputs!$B$8*(1-MIN(1,Inputs!$F$8*$D917))*(ic*Inputs!$C$8+flat_fee-cost_acc-cost_wd*Inputs!$E$8*$E917-cost_fx*Inputs!$D$8)-fixed</f>
        <v>-412697.473883027</v>
      </c>
    </row>
    <row r="918" customFormat="false" ht="15" hidden="false" customHeight="false" outlineLevel="0" collapsed="false">
      <c r="A918" s="0" t="n">
        <v>853</v>
      </c>
      <c r="B918" s="0" t="n">
        <v>0.176169</v>
      </c>
      <c r="C918" s="0" t="n">
        <v>0.955905</v>
      </c>
      <c r="D918" s="0" t="n">
        <v>0.915958</v>
      </c>
      <c r="E918" s="0" t="n">
        <v>1.277539</v>
      </c>
      <c r="F918" s="0" t="n">
        <v>0.230729</v>
      </c>
      <c r="G918" s="0" t="n">
        <f aca="false">12*Inputs!$B$6*(MIN(1,$H$50*$C918)*(ic*Inputs!$C$6+pS+fee_fx*Inputs!$D$6-cost_acc-cost_wd*Inputs!$E$6*$E918-cost_fx*Inputs!$D$6-$F918)+(1-MIN(1,$H$50*$C918))*(1-MIN(1,Inputs!$G$6*$D918)*churn_nonbuyers)*(ic*Inputs!$C$6+fee_wd*Inputs!$E$6*(1-$B918)+fee_fx*Inputs!$D$6-cost_acc-cost_wd*Inputs!$E$6*(1-$B918)-cost_fx*Inputs!$D$6))</f>
        <v>214363.580254732</v>
      </c>
      <c r="H918" s="0" t="n">
        <f aca="false">12*Inputs!$B$7*(MIN(1,$H$51*$C918)*(ic*Inputs!$C$7+pE+fee_fx*Inputs!$D$7-cost_acc-cost_wd*Inputs!$E$7*$E918-cost_fx*Inputs!$D$7-$F918)+(1-MIN(1,$H$51*$C918))*(1-MIN(1,Inputs!$G$7*$D918)*churn_nonbuyers)*(ic*Inputs!$C$7+fee_wd*Inputs!$E$7*(1-$B918)+fee_fx*Inputs!$D$7-cost_acc-cost_wd*Inputs!$E$7*(1-$B918)-cost_fx*Inputs!$D$7))</f>
        <v>392361.917892361</v>
      </c>
      <c r="I918" s="0" t="n">
        <f aca="false">12*Inputs!$B$8*(MIN(1,$H$52*$C918)*(ic*Inputs!$C$8+pT-cost_acc-cost_wd*Inputs!$E$8-cost_fx*Inputs!$D$8-cost_ins)+(1-MIN(1,$H$52*$C918))*(1-MIN(1,Inputs!$G$8*$D918)*churn_nonbuyers)*(ic*Inputs!$C$8+fee_wd*Inputs!$E$8*(1-$B918)+fee_fx*Inputs!$D$8-cost_acc-cost_wd*Inputs!$E$8*(1-$B918)-cost_fx*Inputs!$D$8))</f>
        <v>175535.740044374</v>
      </c>
      <c r="J918" s="0" t="n">
        <f aca="false">G918+H918+I918-fixed</f>
        <v>82261.2381914659</v>
      </c>
      <c r="K918" s="0" t="n">
        <f aca="false">12*Inputs!$B$6*(1-MIN(1,Inputs!$G$6*$D918)*churn_nonbuyers)*(ic*Inputs!$C$6+fee_wd*Inputs!$E$6*(1-$B918)+fee_fx*Inputs!$D$6-cost_acc-cost_wd*Inputs!$E$6*(1-$B918)-cost_fx*Inputs!$D$6)</f>
        <v>168160.623875294</v>
      </c>
      <c r="L918" s="0" t="n">
        <f aca="false">12*Inputs!$B$7*(1-MIN(1,Inputs!$G$7*$D918)*churn_nonbuyers)*(ic*Inputs!$C$7+fee_wd*Inputs!$E$7*(1-$B918)+fee_fx*Inputs!$D$7-cost_acc-cost_wd*Inputs!$E$7*(1-$B918)-cost_fx*Inputs!$D$7)</f>
        <v>367449.325941177</v>
      </c>
      <c r="M918" s="0" t="n">
        <f aca="false">12*Inputs!$B$8*(1-MIN(1,Inputs!$G$8*$D918)*churn_nonbuyers)*(ic*Inputs!$C$8+fee_wd*Inputs!$E$8*(1-$B918)+fee_fx*Inputs!$D$8-cost_acc-cost_wd*Inputs!$E$8*(1-$B918)-cost_fx*Inputs!$D$8)</f>
        <v>114087.614564707</v>
      </c>
      <c r="N918" s="0" t="n">
        <f aca="false">K918+L918+I918-fixed</f>
        <v>11145.6898608446</v>
      </c>
      <c r="O918" s="0" t="n">
        <f aca="false">K918+L918+M918-fixed</f>
        <v>-50302.4356188219</v>
      </c>
      <c r="P918" s="0" t="n">
        <f aca="false">12*Inputs!$B$6*(1-MIN(1,Inputs!$F$6*$D918))*(ic*Inputs!$C$6+flat_fee-cost_acc-cost_wd*Inputs!$E$6*$E918-cost_fx*Inputs!$D$6)+12*Inputs!$B$7*(1-MIN(1,Inputs!$F$7*$D918))*(ic*Inputs!$C$7+flat_fee-cost_acc-cost_wd*Inputs!$E$7*$E918-cost_fx*Inputs!$D$7)+12*Inputs!$B$8*(1-MIN(1,Inputs!$F$8*$D918))*(ic*Inputs!$C$8+flat_fee-cost_acc-cost_wd*Inputs!$E$8*$E918-cost_fx*Inputs!$D$8)-fixed</f>
        <v>-7629.19485712005</v>
      </c>
    </row>
    <row r="919" customFormat="false" ht="15" hidden="false" customHeight="false" outlineLevel="0" collapsed="false">
      <c r="A919" s="0" t="n">
        <v>854</v>
      </c>
      <c r="B919" s="0" t="n">
        <v>0.257242</v>
      </c>
      <c r="C919" s="0" t="n">
        <v>0.944448</v>
      </c>
      <c r="D919" s="0" t="n">
        <v>1.363546</v>
      </c>
      <c r="E919" s="0" t="n">
        <v>1.310004</v>
      </c>
      <c r="F919" s="0" t="n">
        <v>0.249876</v>
      </c>
      <c r="G919" s="0" t="n">
        <f aca="false">12*Inputs!$B$6*(MIN(1,$H$50*$C919)*(ic*Inputs!$C$6+pS+fee_fx*Inputs!$D$6-cost_acc-cost_wd*Inputs!$E$6*$E919-cost_fx*Inputs!$D$6-$F919)+(1-MIN(1,$H$50*$C919))*(1-MIN(1,Inputs!$G$6*$D919)*churn_nonbuyers)*(ic*Inputs!$C$6+fee_wd*Inputs!$E$6*(1-$B919)+fee_fx*Inputs!$D$6-cost_acc-cost_wd*Inputs!$E$6*(1-$B919)-cost_fx*Inputs!$D$6))</f>
        <v>198984.128170541</v>
      </c>
      <c r="H919" s="0" t="n">
        <f aca="false">12*Inputs!$B$7*(MIN(1,$H$51*$C919)*(ic*Inputs!$C$7+pE+fee_fx*Inputs!$D$7-cost_acc-cost_wd*Inputs!$E$7*$E919-cost_fx*Inputs!$D$7-$F919)+(1-MIN(1,$H$51*$C919))*(1-MIN(1,Inputs!$G$7*$D919)*churn_nonbuyers)*(ic*Inputs!$C$7+fee_wd*Inputs!$E$7*(1-$B919)+fee_fx*Inputs!$D$7-cost_acc-cost_wd*Inputs!$E$7*(1-$B919)-cost_fx*Inputs!$D$7))</f>
        <v>377365.77954555</v>
      </c>
      <c r="I919" s="0" t="n">
        <f aca="false">12*Inputs!$B$8*(MIN(1,$H$52*$C919)*(ic*Inputs!$C$8+pT-cost_acc-cost_wd*Inputs!$E$8-cost_fx*Inputs!$D$8-cost_ins)+(1-MIN(1,$H$52*$C919))*(1-MIN(1,Inputs!$G$8*$D919)*churn_nonbuyers)*(ic*Inputs!$C$8+fee_wd*Inputs!$E$8*(1-$B919)+fee_fx*Inputs!$D$8-cost_acc-cost_wd*Inputs!$E$8*(1-$B919)-cost_fx*Inputs!$D$8))</f>
        <v>140980.884654902</v>
      </c>
      <c r="J919" s="0" t="n">
        <f aca="false">G919+H919+I919-fixed</f>
        <v>17330.7923709936</v>
      </c>
      <c r="K919" s="0" t="n">
        <f aca="false">12*Inputs!$B$6*(1-MIN(1,Inputs!$G$6*$D919)*churn_nonbuyers)*(ic*Inputs!$C$6+fee_wd*Inputs!$E$6*(1-$B919)+fee_fx*Inputs!$D$6-cost_acc-cost_wd*Inputs!$E$6*(1-$B919)-cost_fx*Inputs!$D$6)</f>
        <v>153338.08968095</v>
      </c>
      <c r="L919" s="0" t="n">
        <f aca="false">12*Inputs!$B$7*(1-MIN(1,Inputs!$G$7*$D919)*churn_nonbuyers)*(ic*Inputs!$C$7+fee_wd*Inputs!$E$7*(1-$B919)+fee_fx*Inputs!$D$7-cost_acc-cost_wd*Inputs!$E$7*(1-$B919)-cost_fx*Inputs!$D$7)</f>
        <v>351178.98840057</v>
      </c>
      <c r="M919" s="0" t="n">
        <f aca="false">12*Inputs!$B$8*(1-MIN(1,Inputs!$G$8*$D919)*churn_nonbuyers)*(ic*Inputs!$C$8+fee_wd*Inputs!$E$8*(1-$B919)+fee_fx*Inputs!$D$8-cost_acc-cost_wd*Inputs!$E$8*(1-$B919)-cost_fx*Inputs!$D$8)</f>
        <v>14294.9736044353</v>
      </c>
      <c r="N919" s="0" t="n">
        <f aca="false">K919+L919+I919-fixed</f>
        <v>-54502.0372635773</v>
      </c>
      <c r="O919" s="0" t="n">
        <f aca="false">K919+L919+M919-fixed</f>
        <v>-181187.948314044</v>
      </c>
      <c r="P919" s="0" t="n">
        <f aca="false">12*Inputs!$B$6*(1-MIN(1,Inputs!$F$6*$D919))*(ic*Inputs!$C$6+flat_fee-cost_acc-cost_wd*Inputs!$E$6*$E919-cost_fx*Inputs!$D$6)+12*Inputs!$B$7*(1-MIN(1,Inputs!$F$7*$D919))*(ic*Inputs!$C$7+flat_fee-cost_acc-cost_wd*Inputs!$E$7*$E919-cost_fx*Inputs!$D$7)+12*Inputs!$B$8*(1-MIN(1,Inputs!$F$8*$D919))*(ic*Inputs!$C$8+flat_fee-cost_acc-cost_wd*Inputs!$E$8*$E919-cost_fx*Inputs!$D$8)-fixed</f>
        <v>-241415.32528384</v>
      </c>
    </row>
    <row r="920" customFormat="false" ht="15" hidden="false" customHeight="false" outlineLevel="0" collapsed="false">
      <c r="A920" s="0" t="n">
        <v>855</v>
      </c>
      <c r="B920" s="0" t="n">
        <v>0.216968</v>
      </c>
      <c r="C920" s="0" t="n">
        <v>0.816014</v>
      </c>
      <c r="D920" s="0" t="n">
        <v>0.955196</v>
      </c>
      <c r="E920" s="0" t="n">
        <v>1.475521</v>
      </c>
      <c r="F920" s="0" t="n">
        <v>0.242265</v>
      </c>
      <c r="G920" s="0" t="n">
        <f aca="false">12*Inputs!$B$6*(MIN(1,$H$50*$C920)*(ic*Inputs!$C$6+pS+fee_fx*Inputs!$D$6-cost_acc-cost_wd*Inputs!$E$6*$E920-cost_fx*Inputs!$D$6-$F920)+(1-MIN(1,$H$50*$C920))*(1-MIN(1,Inputs!$G$6*$D920)*churn_nonbuyers)*(ic*Inputs!$C$6+fee_wd*Inputs!$E$6*(1-$B920)+fee_fx*Inputs!$D$6-cost_acc-cost_wd*Inputs!$E$6*(1-$B920)-cost_fx*Inputs!$D$6))</f>
        <v>198110.483244996</v>
      </c>
      <c r="H920" s="0" t="n">
        <f aca="false">12*Inputs!$B$7*(MIN(1,$H$51*$C920)*(ic*Inputs!$C$7+pE+fee_fx*Inputs!$D$7-cost_acc-cost_wd*Inputs!$E$7*$E920-cost_fx*Inputs!$D$7-$F920)+(1-MIN(1,$H$51*$C920))*(1-MIN(1,Inputs!$G$7*$D920)*churn_nonbuyers)*(ic*Inputs!$C$7+fee_wd*Inputs!$E$7*(1-$B920)+fee_fx*Inputs!$D$7-cost_acc-cost_wd*Inputs!$E$7*(1-$B920)-cost_fx*Inputs!$D$7))</f>
        <v>365419.037655553</v>
      </c>
      <c r="I920" s="0" t="n">
        <f aca="false">12*Inputs!$B$8*(MIN(1,$H$52*$C920)*(ic*Inputs!$C$8+pT-cost_acc-cost_wd*Inputs!$E$8-cost_fx*Inputs!$D$8-cost_ins)+(1-MIN(1,$H$52*$C920))*(1-MIN(1,Inputs!$G$8*$D920)*churn_nonbuyers)*(ic*Inputs!$C$8+fee_wd*Inputs!$E$8*(1-$B920)+fee_fx*Inputs!$D$8-cost_acc-cost_wd*Inputs!$E$8*(1-$B920)-cost_fx*Inputs!$D$8))</f>
        <v>162520.365222727</v>
      </c>
      <c r="J920" s="0" t="n">
        <f aca="false">G920+H920+I920-fixed</f>
        <v>26049.8861232762</v>
      </c>
      <c r="K920" s="0" t="n">
        <f aca="false">12*Inputs!$B$6*(1-MIN(1,Inputs!$G$6*$D920)*churn_nonbuyers)*(ic*Inputs!$C$6+fee_wd*Inputs!$E$6*(1-$B920)+fee_fx*Inputs!$D$6-cost_acc-cost_wd*Inputs!$E$6*(1-$B920)-cost_fx*Inputs!$D$6)</f>
        <v>162220.410473242</v>
      </c>
      <c r="L920" s="0" t="n">
        <f aca="false">12*Inputs!$B$7*(1-MIN(1,Inputs!$G$7*$D920)*churn_nonbuyers)*(ic*Inputs!$C$7+fee_wd*Inputs!$E$7*(1-$B920)+fee_fx*Inputs!$D$7-cost_acc-cost_wd*Inputs!$E$7*(1-$B920)-cost_fx*Inputs!$D$7)</f>
        <v>361297.864075945</v>
      </c>
      <c r="M920" s="0" t="n">
        <f aca="false">12*Inputs!$B$8*(1-MIN(1,Inputs!$G$8*$D920)*churn_nonbuyers)*(ic*Inputs!$C$8+fee_wd*Inputs!$E$8*(1-$B920)+fee_fx*Inputs!$D$8-cost_acc-cost_wd*Inputs!$E$8*(1-$B920)-cost_fx*Inputs!$D$8)</f>
        <v>104705.851968461</v>
      </c>
      <c r="N920" s="0" t="n">
        <f aca="false">K920+L920+I920-fixed</f>
        <v>-13961.3602280867</v>
      </c>
      <c r="O920" s="0" t="n">
        <f aca="false">K920+L920+M920-fixed</f>
        <v>-71775.8734823526</v>
      </c>
      <c r="P920" s="0" t="n">
        <f aca="false">12*Inputs!$B$6*(1-MIN(1,Inputs!$F$6*$D920))*(ic*Inputs!$C$6+flat_fee-cost_acc-cost_wd*Inputs!$E$6*$E920-cost_fx*Inputs!$D$6)+12*Inputs!$B$7*(1-MIN(1,Inputs!$F$7*$D920))*(ic*Inputs!$C$7+flat_fee-cost_acc-cost_wd*Inputs!$E$7*$E920-cost_fx*Inputs!$D$7)+12*Inputs!$B$8*(1-MIN(1,Inputs!$F$8*$D920))*(ic*Inputs!$C$8+flat_fee-cost_acc-cost_wd*Inputs!$E$8*$E920-cost_fx*Inputs!$D$8)-fixed</f>
        <v>-114800.10018016</v>
      </c>
    </row>
    <row r="921" customFormat="false" ht="15" hidden="false" customHeight="false" outlineLevel="0" collapsed="false">
      <c r="A921" s="0" t="n">
        <v>856</v>
      </c>
      <c r="B921" s="0" t="n">
        <v>0.215044</v>
      </c>
      <c r="C921" s="0" t="n">
        <v>0.784247</v>
      </c>
      <c r="D921" s="0" t="n">
        <v>1.52361</v>
      </c>
      <c r="E921" s="0" t="n">
        <v>1.120578</v>
      </c>
      <c r="F921" s="0" t="n">
        <v>0.107026</v>
      </c>
      <c r="G921" s="0" t="n">
        <f aca="false">12*Inputs!$B$6*(MIN(1,$H$50*$C921)*(ic*Inputs!$C$6+pS+fee_fx*Inputs!$D$6-cost_acc-cost_wd*Inputs!$E$6*$E921-cost_fx*Inputs!$D$6-$F921)+(1-MIN(1,$H$50*$C921))*(1-MIN(1,Inputs!$G$6*$D921)*churn_nonbuyers)*(ic*Inputs!$C$6+fee_wd*Inputs!$E$6*(1-$B921)+fee_fx*Inputs!$D$6-cost_acc-cost_wd*Inputs!$E$6*(1-$B921)-cost_fx*Inputs!$D$6))</f>
        <v>201272.42657823</v>
      </c>
      <c r="H921" s="0" t="n">
        <f aca="false">12*Inputs!$B$7*(MIN(1,$H$51*$C921)*(ic*Inputs!$C$7+pE+fee_fx*Inputs!$D$7-cost_acc-cost_wd*Inputs!$E$7*$E921-cost_fx*Inputs!$D$7-$F921)+(1-MIN(1,$H$51*$C921))*(1-MIN(1,Inputs!$G$7*$D921)*churn_nonbuyers)*(ic*Inputs!$C$7+fee_wd*Inputs!$E$7*(1-$B921)+fee_fx*Inputs!$D$7-cost_acc-cost_wd*Inputs!$E$7*(1-$B921)-cost_fx*Inputs!$D$7))</f>
        <v>399263.527783281</v>
      </c>
      <c r="I921" s="0" t="n">
        <f aca="false">12*Inputs!$B$8*(MIN(1,$H$52*$C921)*(ic*Inputs!$C$8+pT-cost_acc-cost_wd*Inputs!$E$8-cost_fx*Inputs!$D$8-cost_ins)+(1-MIN(1,$H$52*$C921))*(1-MIN(1,Inputs!$G$8*$D921)*churn_nonbuyers)*(ic*Inputs!$C$8+fee_wd*Inputs!$E$8*(1-$B921)+fee_fx*Inputs!$D$8-cost_acc-cost_wd*Inputs!$E$8*(1-$B921)-cost_fx*Inputs!$D$8))</f>
        <v>113044.499568</v>
      </c>
      <c r="J921" s="0" t="n">
        <f aca="false">G921+H921+I921-fixed</f>
        <v>13580.4539295102</v>
      </c>
      <c r="K921" s="0" t="n">
        <f aca="false">12*Inputs!$B$6*(1-MIN(1,Inputs!$G$6*$D921)*churn_nonbuyers)*(ic*Inputs!$C$6+fee_wd*Inputs!$E$6*(1-$B921)+fee_fx*Inputs!$D$6-cost_acc-cost_wd*Inputs!$E$6*(1-$B921)-cost_fx*Inputs!$D$6)</f>
        <v>157634.706159648</v>
      </c>
      <c r="L921" s="0" t="n">
        <f aca="false">12*Inputs!$B$7*(1-MIN(1,Inputs!$G$7*$D921)*churn_nonbuyers)*(ic*Inputs!$C$7+fee_wd*Inputs!$E$7*(1-$B921)+fee_fx*Inputs!$D$7-cost_acc-cost_wd*Inputs!$E$7*(1-$B921)-cost_fx*Inputs!$D$7)</f>
        <v>355219.496015789</v>
      </c>
      <c r="M921" s="0" t="n">
        <f aca="false">12*Inputs!$B$8*(1-MIN(1,Inputs!$G$8*$D921)*churn_nonbuyers)*(ic*Inputs!$C$8+fee_wd*Inputs!$E$8*(1-$B921)+fee_fx*Inputs!$D$8-cost_acc-cost_wd*Inputs!$E$8*(1-$B921)-cost_fx*Inputs!$D$8)</f>
        <v>0</v>
      </c>
      <c r="N921" s="0" t="n">
        <f aca="false">K921+L921+I921-fixed</f>
        <v>-74101.2982565633</v>
      </c>
      <c r="O921" s="0" t="n">
        <f aca="false">K921+L921+M921-fixed</f>
        <v>-187145.797824563</v>
      </c>
      <c r="P921" s="0" t="n">
        <f aca="false">12*Inputs!$B$6*(1-MIN(1,Inputs!$F$6*$D921))*(ic*Inputs!$C$6+flat_fee-cost_acc-cost_wd*Inputs!$E$6*$E921-cost_fx*Inputs!$D$6)+12*Inputs!$B$7*(1-MIN(1,Inputs!$F$7*$D921))*(ic*Inputs!$C$7+flat_fee-cost_acc-cost_wd*Inputs!$E$7*$E921-cost_fx*Inputs!$D$7)+12*Inputs!$B$8*(1-MIN(1,Inputs!$F$8*$D921))*(ic*Inputs!$C$8+flat_fee-cost_acc-cost_wd*Inputs!$E$8*$E921-cost_fx*Inputs!$D$8)-fixed</f>
        <v>-261743.4329008</v>
      </c>
    </row>
    <row r="922" customFormat="false" ht="15" hidden="false" customHeight="false" outlineLevel="0" collapsed="false">
      <c r="A922" s="0" t="n">
        <v>857</v>
      </c>
      <c r="B922" s="0" t="n">
        <v>0.159267</v>
      </c>
      <c r="C922" s="0" t="n">
        <v>1.086876</v>
      </c>
      <c r="D922" s="0" t="n">
        <v>1.211225</v>
      </c>
      <c r="E922" s="0" t="n">
        <v>1.338353</v>
      </c>
      <c r="F922" s="0" t="n">
        <v>0.314872</v>
      </c>
      <c r="G922" s="0" t="n">
        <f aca="false">12*Inputs!$B$6*(MIN(1,$H$50*$C922)*(ic*Inputs!$C$6+pS+fee_fx*Inputs!$D$6-cost_acc-cost_wd*Inputs!$E$6*$E922-cost_fx*Inputs!$D$6-$F922)+(1-MIN(1,$H$50*$C922))*(1-MIN(1,Inputs!$G$6*$D922)*churn_nonbuyers)*(ic*Inputs!$C$6+fee_wd*Inputs!$E$6*(1-$B922)+fee_fx*Inputs!$D$6-cost_acc-cost_wd*Inputs!$E$6*(1-$B922)-cost_fx*Inputs!$D$6))</f>
        <v>216776.140138763</v>
      </c>
      <c r="H922" s="0" t="n">
        <f aca="false">12*Inputs!$B$7*(MIN(1,$H$51*$C922)*(ic*Inputs!$C$7+pE+fee_fx*Inputs!$D$7-cost_acc-cost_wd*Inputs!$E$7*$E922-cost_fx*Inputs!$D$7-$F922)+(1-MIN(1,$H$51*$C922))*(1-MIN(1,Inputs!$G$7*$D922)*churn_nonbuyers)*(ic*Inputs!$C$7+fee_wd*Inputs!$E$7*(1-$B922)+fee_fx*Inputs!$D$7-cost_acc-cost_wd*Inputs!$E$7*(1-$B922)-cost_fx*Inputs!$D$7))</f>
        <v>382327.122284759</v>
      </c>
      <c r="I922" s="0" t="n">
        <f aca="false">12*Inputs!$B$8*(MIN(1,$H$52*$C922)*(ic*Inputs!$C$8+pT-cost_acc-cost_wd*Inputs!$E$8-cost_fx*Inputs!$D$8-cost_ins)+(1-MIN(1,$H$52*$C922))*(1-MIN(1,Inputs!$G$8*$D922)*churn_nonbuyers)*(ic*Inputs!$C$8+fee_wd*Inputs!$E$8*(1-$B922)+fee_fx*Inputs!$D$8-cost_acc-cost_wd*Inputs!$E$8*(1-$B922)-cost_fx*Inputs!$D$8))</f>
        <v>168266.307565168</v>
      </c>
      <c r="J922" s="0" t="n">
        <f aca="false">G922+H922+I922-fixed</f>
        <v>67369.5699886892</v>
      </c>
      <c r="K922" s="0" t="n">
        <f aca="false">12*Inputs!$B$6*(1-MIN(1,Inputs!$G$6*$D922)*churn_nonbuyers)*(ic*Inputs!$C$6+fee_wd*Inputs!$E$6*(1-$B922)+fee_fx*Inputs!$D$6-cost_acc-cost_wd*Inputs!$E$6*(1-$B922)-cost_fx*Inputs!$D$6)</f>
        <v>167845.34283894</v>
      </c>
      <c r="L922" s="0" t="n">
        <f aca="false">12*Inputs!$B$7*(1-MIN(1,Inputs!$G$7*$D922)*churn_nonbuyers)*(ic*Inputs!$C$7+fee_wd*Inputs!$E$7*(1-$B922)+fee_fx*Inputs!$D$7-cost_acc-cost_wd*Inputs!$E$7*(1-$B922)-cost_fx*Inputs!$D$7)</f>
        <v>366447.937703364</v>
      </c>
      <c r="M922" s="0" t="n">
        <f aca="false">12*Inputs!$B$8*(1-MIN(1,Inputs!$G$8*$D922)*churn_nonbuyers)*(ic*Inputs!$C$8+fee_wd*Inputs!$E$8*(1-$B922)+fee_fx*Inputs!$D$8-cost_acc-cost_wd*Inputs!$E$8*(1-$B922)-cost_fx*Inputs!$D$8)</f>
        <v>48496.21058172</v>
      </c>
      <c r="N922" s="0" t="n">
        <f aca="false">K922+L922+I922-fixed</f>
        <v>2559.58810747159</v>
      </c>
      <c r="O922" s="0" t="n">
        <f aca="false">K922+L922+M922-fixed</f>
        <v>-117210.508875976</v>
      </c>
      <c r="P922" s="0" t="n">
        <f aca="false">12*Inputs!$B$6*(1-MIN(1,Inputs!$F$6*$D922))*(ic*Inputs!$C$6+flat_fee-cost_acc-cost_wd*Inputs!$E$6*$E922-cost_fx*Inputs!$D$6)+12*Inputs!$B$7*(1-MIN(1,Inputs!$F$7*$D922))*(ic*Inputs!$C$7+flat_fee-cost_acc-cost_wd*Inputs!$E$7*$E922-cost_fx*Inputs!$D$7)+12*Inputs!$B$8*(1-MIN(1,Inputs!$F$8*$D922))*(ic*Inputs!$C$8+flat_fee-cost_acc-cost_wd*Inputs!$E$8*$E922-cost_fx*Inputs!$D$8)-fixed</f>
        <v>-177659.720818</v>
      </c>
    </row>
    <row r="923" customFormat="false" ht="15" hidden="false" customHeight="false" outlineLevel="0" collapsed="false">
      <c r="A923" s="0" t="n">
        <v>858</v>
      </c>
      <c r="B923" s="0" t="n">
        <v>0.086659</v>
      </c>
      <c r="C923" s="0" t="n">
        <v>0.9575</v>
      </c>
      <c r="D923" s="0" t="n">
        <v>1.058031</v>
      </c>
      <c r="E923" s="0" t="n">
        <v>1.298382</v>
      </c>
      <c r="F923" s="0" t="n">
        <v>0.250227</v>
      </c>
      <c r="G923" s="0" t="n">
        <f aca="false">12*Inputs!$B$6*(MIN(1,$H$50*$C923)*(ic*Inputs!$C$6+pS+fee_fx*Inputs!$D$6-cost_acc-cost_wd*Inputs!$E$6*$E923-cost_fx*Inputs!$D$6-$F923)+(1-MIN(1,$H$50*$C923))*(1-MIN(1,Inputs!$G$6*$D923)*churn_nonbuyers)*(ic*Inputs!$C$6+fee_wd*Inputs!$E$6*(1-$B923)+fee_fx*Inputs!$D$6-cost_acc-cost_wd*Inputs!$E$6*(1-$B923)-cost_fx*Inputs!$D$6))</f>
        <v>223667.1941118</v>
      </c>
      <c r="H923" s="0" t="n">
        <f aca="false">12*Inputs!$B$7*(MIN(1,$H$51*$C923)*(ic*Inputs!$C$7+pE+fee_fx*Inputs!$D$7-cost_acc-cost_wd*Inputs!$E$7*$E923-cost_fx*Inputs!$D$7-$F923)+(1-MIN(1,$H$51*$C923))*(1-MIN(1,Inputs!$G$7*$D923)*churn_nonbuyers)*(ic*Inputs!$C$7+fee_wd*Inputs!$E$7*(1-$B923)+fee_fx*Inputs!$D$7-cost_acc-cost_wd*Inputs!$E$7*(1-$B923)-cost_fx*Inputs!$D$7))</f>
        <v>395735.811338451</v>
      </c>
      <c r="I923" s="0" t="n">
        <f aca="false">12*Inputs!$B$8*(MIN(1,$H$52*$C923)*(ic*Inputs!$C$8+pT-cost_acc-cost_wd*Inputs!$E$8-cost_fx*Inputs!$D$8-cost_ins)+(1-MIN(1,$H$52*$C923))*(1-MIN(1,Inputs!$G$8*$D923)*churn_nonbuyers)*(ic*Inputs!$C$8+fee_wd*Inputs!$E$8*(1-$B923)+fee_fx*Inputs!$D$8-cost_acc-cost_wd*Inputs!$E$8*(1-$B923)-cost_fx*Inputs!$D$8))</f>
        <v>165579.09687855</v>
      </c>
      <c r="J923" s="0" t="n">
        <f aca="false">G923+H923+I923-fixed</f>
        <v>84982.1023288012</v>
      </c>
      <c r="K923" s="0" t="n">
        <f aca="false">12*Inputs!$B$6*(1-MIN(1,Inputs!$G$6*$D923)*churn_nonbuyers)*(ic*Inputs!$C$6+fee_wd*Inputs!$E$6*(1-$B923)+fee_fx*Inputs!$D$6-cost_acc-cost_wd*Inputs!$E$6*(1-$B923)-cost_fx*Inputs!$D$6)</f>
        <v>179116.304460689</v>
      </c>
      <c r="L923" s="0" t="n">
        <f aca="false">12*Inputs!$B$7*(1-MIN(1,Inputs!$G$7*$D923)*churn_nonbuyers)*(ic*Inputs!$C$7+fee_wd*Inputs!$E$7*(1-$B923)+fee_fx*Inputs!$D$7-cost_acc-cost_wd*Inputs!$E$7*(1-$B923)-cost_fx*Inputs!$D$7)</f>
        <v>378319.252788413</v>
      </c>
      <c r="M923" s="0" t="n">
        <f aca="false">12*Inputs!$B$8*(1-MIN(1,Inputs!$G$8*$D923)*churn_nonbuyers)*(ic*Inputs!$C$8+fee_wd*Inputs!$E$8*(1-$B923)+fee_fx*Inputs!$D$8-cost_acc-cost_wd*Inputs!$E$8*(1-$B923)-cost_fx*Inputs!$D$8)</f>
        <v>83582.1588432144</v>
      </c>
      <c r="N923" s="0" t="n">
        <f aca="false">K923+L923+I923-fixed</f>
        <v>23014.6541276522</v>
      </c>
      <c r="O923" s="0" t="n">
        <f aca="false">K923+L923+M923-fixed</f>
        <v>-58982.2839076835</v>
      </c>
      <c r="P923" s="0" t="n">
        <f aca="false">12*Inputs!$B$6*(1-MIN(1,Inputs!$F$6*$D923))*(ic*Inputs!$C$6+flat_fee-cost_acc-cost_wd*Inputs!$E$6*$E923-cost_fx*Inputs!$D$6)+12*Inputs!$B$7*(1-MIN(1,Inputs!$F$7*$D923))*(ic*Inputs!$C$7+flat_fee-cost_acc-cost_wd*Inputs!$E$7*$E923-cost_fx*Inputs!$D$7)+12*Inputs!$B$8*(1-MIN(1,Inputs!$F$8*$D923))*(ic*Inputs!$C$8+flat_fee-cost_acc-cost_wd*Inputs!$E$8*$E923-cost_fx*Inputs!$D$8)-fixed</f>
        <v>-86998.6323659199</v>
      </c>
    </row>
    <row r="924" customFormat="false" ht="15" hidden="false" customHeight="false" outlineLevel="0" collapsed="false">
      <c r="A924" s="0" t="n">
        <v>859</v>
      </c>
      <c r="B924" s="0" t="n">
        <v>0.282677</v>
      </c>
      <c r="C924" s="0" t="n">
        <v>1.129624</v>
      </c>
      <c r="D924" s="0" t="n">
        <v>1.237543</v>
      </c>
      <c r="E924" s="0" t="n">
        <v>1.16609</v>
      </c>
      <c r="F924" s="0" t="n">
        <v>0.354906</v>
      </c>
      <c r="G924" s="0" t="n">
        <f aca="false">12*Inputs!$B$6*(MIN(1,$H$50*$C924)*(ic*Inputs!$C$6+pS+fee_fx*Inputs!$D$6-cost_acc-cost_wd*Inputs!$E$6*$E924-cost_fx*Inputs!$D$6-$F924)+(1-MIN(1,$H$50*$C924))*(1-MIN(1,Inputs!$G$6*$D924)*churn_nonbuyers)*(ic*Inputs!$C$6+fee_wd*Inputs!$E$6*(1-$B924)+fee_fx*Inputs!$D$6-cost_acc-cost_wd*Inputs!$E$6*(1-$B924)-cost_fx*Inputs!$D$6))</f>
        <v>206763.420478366</v>
      </c>
      <c r="H924" s="0" t="n">
        <f aca="false">12*Inputs!$B$7*(MIN(1,$H$51*$C924)*(ic*Inputs!$C$7+pE+fee_fx*Inputs!$D$7-cost_acc-cost_wd*Inputs!$E$7*$E924-cost_fx*Inputs!$D$7-$F924)+(1-MIN(1,$H$51*$C924))*(1-MIN(1,Inputs!$G$7*$D924)*churn_nonbuyers)*(ic*Inputs!$C$7+fee_wd*Inputs!$E$7*(1-$B924)+fee_fx*Inputs!$D$7-cost_acc-cost_wd*Inputs!$E$7*(1-$B924)-cost_fx*Inputs!$D$7))</f>
        <v>393219.726563667</v>
      </c>
      <c r="I924" s="0" t="n">
        <f aca="false">12*Inputs!$B$8*(MIN(1,$H$52*$C924)*(ic*Inputs!$C$8+pT-cost_acc-cost_wd*Inputs!$E$8-cost_fx*Inputs!$D$8-cost_ins)+(1-MIN(1,$H$52*$C924))*(1-MIN(1,Inputs!$G$8*$D924)*churn_nonbuyers)*(ic*Inputs!$C$8+fee_wd*Inputs!$E$8*(1-$B924)+fee_fx*Inputs!$D$8-cost_acc-cost_wd*Inputs!$E$8*(1-$B924)-cost_fx*Inputs!$D$8))</f>
        <v>171582.377648316</v>
      </c>
      <c r="J924" s="0" t="n">
        <f aca="false">G924+H924+I924-fixed</f>
        <v>71565.5246903489</v>
      </c>
      <c r="K924" s="0" t="n">
        <f aca="false">12*Inputs!$B$6*(1-MIN(1,Inputs!$G$6*$D924)*churn_nonbuyers)*(ic*Inputs!$C$6+fee_wd*Inputs!$E$6*(1-$B924)+fee_fx*Inputs!$D$6-cost_acc-cost_wd*Inputs!$E$6*(1-$B924)-cost_fx*Inputs!$D$6)</f>
        <v>150938.818146799</v>
      </c>
      <c r="L924" s="0" t="n">
        <f aca="false">12*Inputs!$B$7*(1-MIN(1,Inputs!$G$7*$D924)*churn_nonbuyers)*(ic*Inputs!$C$7+fee_wd*Inputs!$E$7*(1-$B924)+fee_fx*Inputs!$D$7-cost_acc-cost_wd*Inputs!$E$7*(1-$B924)-cost_fx*Inputs!$D$7)</f>
        <v>349036.43562408</v>
      </c>
      <c r="M924" s="0" t="n">
        <f aca="false">12*Inputs!$B$8*(1-MIN(1,Inputs!$G$8*$D924)*churn_nonbuyers)*(ic*Inputs!$C$8+fee_wd*Inputs!$E$8*(1-$B924)+fee_fx*Inputs!$D$8-cost_acc-cost_wd*Inputs!$E$8*(1-$B924)-cost_fx*Inputs!$D$8)</f>
        <v>41831.7974317296</v>
      </c>
      <c r="N924" s="0" t="n">
        <f aca="false">K924+L924+I924-fixed</f>
        <v>-28442.3685808056</v>
      </c>
      <c r="O924" s="0" t="n">
        <f aca="false">K924+L924+M924-fixed</f>
        <v>-158192.948797392</v>
      </c>
      <c r="P924" s="0" t="n">
        <f aca="false">12*Inputs!$B$6*(1-MIN(1,Inputs!$F$6*$D924))*(ic*Inputs!$C$6+flat_fee-cost_acc-cost_wd*Inputs!$E$6*$E924-cost_fx*Inputs!$D$6)+12*Inputs!$B$7*(1-MIN(1,Inputs!$F$7*$D924))*(ic*Inputs!$C$7+flat_fee-cost_acc-cost_wd*Inputs!$E$7*$E924-cost_fx*Inputs!$D$7)+12*Inputs!$B$8*(1-MIN(1,Inputs!$F$8*$D924))*(ic*Inputs!$C$8+flat_fee-cost_acc-cost_wd*Inputs!$E$8*$E924-cost_fx*Inputs!$D$8)-fixed</f>
        <v>-125767.1848552</v>
      </c>
    </row>
    <row r="925" customFormat="false" ht="15" hidden="false" customHeight="false" outlineLevel="0" collapsed="false">
      <c r="A925" s="0" t="n">
        <v>860</v>
      </c>
      <c r="B925" s="0" t="n">
        <v>0.255847</v>
      </c>
      <c r="C925" s="0" t="n">
        <v>1.061761</v>
      </c>
      <c r="D925" s="0" t="n">
        <v>0.78377</v>
      </c>
      <c r="E925" s="0" t="n">
        <v>1.061982</v>
      </c>
      <c r="F925" s="0" t="n">
        <v>0.428752</v>
      </c>
      <c r="G925" s="0" t="n">
        <f aca="false">12*Inputs!$B$6*(MIN(1,$H$50*$C925)*(ic*Inputs!$C$6+pS+fee_fx*Inputs!$D$6-cost_acc-cost_wd*Inputs!$E$6*$E925-cost_fx*Inputs!$D$6-$F925)+(1-MIN(1,$H$50*$C925))*(1-MIN(1,Inputs!$G$6*$D925)*churn_nonbuyers)*(ic*Inputs!$C$6+fee_wd*Inputs!$E$6*(1-$B925)+fee_fx*Inputs!$D$6-cost_acc-cost_wd*Inputs!$E$6*(1-$B925)-cost_fx*Inputs!$D$6))</f>
        <v>210887.22309958</v>
      </c>
      <c r="H925" s="0" t="n">
        <f aca="false">12*Inputs!$B$7*(MIN(1,$H$51*$C925)*(ic*Inputs!$C$7+pE+fee_fx*Inputs!$D$7-cost_acc-cost_wd*Inputs!$E$7*$E925-cost_fx*Inputs!$D$7-$F925)+(1-MIN(1,$H$51*$C925))*(1-MIN(1,Inputs!$G$7*$D925)*churn_nonbuyers)*(ic*Inputs!$C$7+fee_wd*Inputs!$E$7*(1-$B925)+fee_fx*Inputs!$D$7-cost_acc-cost_wd*Inputs!$E$7*(1-$B925)-cost_fx*Inputs!$D$7))</f>
        <v>403792.42624795</v>
      </c>
      <c r="I925" s="0" t="n">
        <f aca="false">12*Inputs!$B$8*(MIN(1,$H$52*$C925)*(ic*Inputs!$C$8+pT-cost_acc-cost_wd*Inputs!$E$8-cost_fx*Inputs!$D$8-cost_ins)+(1-MIN(1,$H$52*$C925))*(1-MIN(1,Inputs!$G$8*$D925)*churn_nonbuyers)*(ic*Inputs!$C$8+fee_wd*Inputs!$E$8*(1-$B925)+fee_fx*Inputs!$D$8-cost_acc-cost_wd*Inputs!$E$8*(1-$B925)-cost_fx*Inputs!$D$8))</f>
        <v>189451.258949207</v>
      </c>
      <c r="J925" s="0" t="n">
        <f aca="false">G925+H925+I925-fixed</f>
        <v>104130.908296737</v>
      </c>
      <c r="K925" s="0" t="n">
        <f aca="false">12*Inputs!$B$6*(1-MIN(1,Inputs!$G$6*$D925)*churn_nonbuyers)*(ic*Inputs!$C$6+fee_wd*Inputs!$E$6*(1-$B925)+fee_fx*Inputs!$D$6-cost_acc-cost_wd*Inputs!$E$6*(1-$B925)-cost_fx*Inputs!$D$6)</f>
        <v>158301.411862968</v>
      </c>
      <c r="L925" s="0" t="n">
        <f aca="false">12*Inputs!$B$7*(1-MIN(1,Inputs!$G$7*$D925)*churn_nonbuyers)*(ic*Inputs!$C$7+fee_wd*Inputs!$E$7*(1-$B925)+fee_fx*Inputs!$D$7-cost_acc-cost_wd*Inputs!$E$7*(1-$B925)-cost_fx*Inputs!$D$7)</f>
        <v>357743.818957781</v>
      </c>
      <c r="M925" s="0" t="n">
        <f aca="false">12*Inputs!$B$8*(1-MIN(1,Inputs!$G$8*$D925)*churn_nonbuyers)*(ic*Inputs!$C$8+fee_wd*Inputs!$E$8*(1-$B925)+fee_fx*Inputs!$D$8-cost_acc-cost_wd*Inputs!$E$8*(1-$B925)-cost_fx*Inputs!$D$8)</f>
        <v>141781.221227184</v>
      </c>
      <c r="N925" s="0" t="n">
        <f aca="false">K925+L925+I925-fixed</f>
        <v>5496.48976995563</v>
      </c>
      <c r="O925" s="0" t="n">
        <f aca="false">K925+L925+M925-fixed</f>
        <v>-42173.547952067</v>
      </c>
      <c r="P925" s="0" t="n">
        <f aca="false">12*Inputs!$B$6*(1-MIN(1,Inputs!$F$6*$D925))*(ic*Inputs!$C$6+flat_fee-cost_acc-cost_wd*Inputs!$E$6*$E925-cost_fx*Inputs!$D$6)+12*Inputs!$B$7*(1-MIN(1,Inputs!$F$7*$D925))*(ic*Inputs!$C$7+flat_fee-cost_acc-cost_wd*Inputs!$E$7*$E925-cost_fx*Inputs!$D$7)+12*Inputs!$B$8*(1-MIN(1,Inputs!$F$8*$D925))*(ic*Inputs!$C$8+flat_fee-cost_acc-cost_wd*Inputs!$E$8*$E925-cost_fx*Inputs!$D$8)-fixed</f>
        <v>162417.3591536</v>
      </c>
    </row>
    <row r="926" customFormat="false" ht="15" hidden="false" customHeight="false" outlineLevel="0" collapsed="false">
      <c r="A926" s="0" t="n">
        <v>861</v>
      </c>
      <c r="B926" s="0" t="n">
        <v>0.184512</v>
      </c>
      <c r="C926" s="0" t="n">
        <v>1.033798</v>
      </c>
      <c r="D926" s="0" t="n">
        <v>1.062198</v>
      </c>
      <c r="E926" s="0" t="n">
        <v>1.29095</v>
      </c>
      <c r="F926" s="0" t="n">
        <v>0.05699</v>
      </c>
      <c r="G926" s="0" t="n">
        <f aca="false">12*Inputs!$B$6*(MIN(1,$H$50*$C926)*(ic*Inputs!$C$6+pS+fee_fx*Inputs!$D$6-cost_acc-cost_wd*Inputs!$E$6*$E926-cost_fx*Inputs!$D$6-$F926)+(1-MIN(1,$H$50*$C926))*(1-MIN(1,Inputs!$G$6*$D926)*churn_nonbuyers)*(ic*Inputs!$C$6+fee_wd*Inputs!$E$6*(1-$B926)+fee_fx*Inputs!$D$6-cost_acc-cost_wd*Inputs!$E$6*(1-$B926)-cost_fx*Inputs!$D$6))</f>
        <v>219721.749177572</v>
      </c>
      <c r="H926" s="0" t="n">
        <f aca="false">12*Inputs!$B$7*(MIN(1,$H$51*$C926)*(ic*Inputs!$C$7+pE+fee_fx*Inputs!$D$7-cost_acc-cost_wd*Inputs!$E$7*$E926-cost_fx*Inputs!$D$7-$F926)+(1-MIN(1,$H$51*$C926))*(1-MIN(1,Inputs!$G$7*$D926)*churn_nonbuyers)*(ic*Inputs!$C$7+fee_wd*Inputs!$E$7*(1-$B926)+fee_fx*Inputs!$D$7-cost_acc-cost_wd*Inputs!$E$7*(1-$B926)-cost_fx*Inputs!$D$7))</f>
        <v>401486.075746347</v>
      </c>
      <c r="I926" s="0" t="n">
        <f aca="false">12*Inputs!$B$8*(MIN(1,$H$52*$C926)*(ic*Inputs!$C$8+pT-cost_acc-cost_wd*Inputs!$E$8-cost_fx*Inputs!$D$8-cost_ins)+(1-MIN(1,$H$52*$C926))*(1-MIN(1,Inputs!$G$8*$D926)*churn_nonbuyers)*(ic*Inputs!$C$8+fee_wd*Inputs!$E$8*(1-$B926)+fee_fx*Inputs!$D$8-cost_acc-cost_wd*Inputs!$E$8*(1-$B926)-cost_fx*Inputs!$D$8))</f>
        <v>171520.367897285</v>
      </c>
      <c r="J926" s="0" t="n">
        <f aca="false">G926+H926+I926-fixed</f>
        <v>92728.1928212028</v>
      </c>
      <c r="K926" s="0" t="n">
        <f aca="false">12*Inputs!$B$6*(1-MIN(1,Inputs!$G$6*$D926)*churn_nonbuyers)*(ic*Inputs!$C$6+fee_wd*Inputs!$E$6*(1-$B926)+fee_fx*Inputs!$D$6-cost_acc-cost_wd*Inputs!$E$6*(1-$B926)-cost_fx*Inputs!$D$6)</f>
        <v>165734.431757107</v>
      </c>
      <c r="L926" s="0" t="n">
        <f aca="false">12*Inputs!$B$7*(1-MIN(1,Inputs!$G$7*$D926)*churn_nonbuyers)*(ic*Inputs!$C$7+fee_wd*Inputs!$E$7*(1-$B926)+fee_fx*Inputs!$D$7-cost_acc-cost_wd*Inputs!$E$7*(1-$B926)-cost_fx*Inputs!$D$7)</f>
        <v>364628.594350264</v>
      </c>
      <c r="M926" s="0" t="n">
        <f aca="false">12*Inputs!$B$8*(1-MIN(1,Inputs!$G$8*$D926)*churn_nonbuyers)*(ic*Inputs!$C$8+fee_wd*Inputs!$E$8*(1-$B926)+fee_fx*Inputs!$D$8-cost_acc-cost_wd*Inputs!$E$8*(1-$B926)-cost_fx*Inputs!$D$8)</f>
        <v>81437.6310798336</v>
      </c>
      <c r="N926" s="0" t="n">
        <f aca="false">K926+L926+I926-fixed</f>
        <v>1883.39400465623</v>
      </c>
      <c r="O926" s="0" t="n">
        <f aca="false">K926+L926+M926-fixed</f>
        <v>-88199.3428127948</v>
      </c>
      <c r="P926" s="0" t="n">
        <f aca="false">12*Inputs!$B$6*(1-MIN(1,Inputs!$F$6*$D926))*(ic*Inputs!$C$6+flat_fee-cost_acc-cost_wd*Inputs!$E$6*$E926-cost_fx*Inputs!$D$6)+12*Inputs!$B$7*(1-MIN(1,Inputs!$F$7*$D926))*(ic*Inputs!$C$7+flat_fee-cost_acc-cost_wd*Inputs!$E$7*$E926-cost_fx*Inputs!$D$7)+12*Inputs!$B$8*(1-MIN(1,Inputs!$F$8*$D926))*(ic*Inputs!$C$8+flat_fee-cost_acc-cost_wd*Inputs!$E$8*$E926-cost_fx*Inputs!$D$8)-fixed</f>
        <v>-85950.4318</v>
      </c>
    </row>
    <row r="927" customFormat="false" ht="15" hidden="false" customHeight="false" outlineLevel="0" collapsed="false">
      <c r="A927" s="0" t="n">
        <v>862</v>
      </c>
      <c r="B927" s="0" t="n">
        <v>0.244815</v>
      </c>
      <c r="C927" s="0" t="n">
        <v>0.970223</v>
      </c>
      <c r="D927" s="0" t="n">
        <v>1.279191</v>
      </c>
      <c r="E927" s="0" t="n">
        <v>1.172184</v>
      </c>
      <c r="F927" s="0" t="n">
        <v>0.402915</v>
      </c>
      <c r="G927" s="0" t="n">
        <f aca="false">12*Inputs!$B$6*(MIN(1,$H$50*$C927)*(ic*Inputs!$C$6+pS+fee_fx*Inputs!$D$6-cost_acc-cost_wd*Inputs!$E$6*$E927-cost_fx*Inputs!$D$6-$F927)+(1-MIN(1,$H$50*$C927))*(1-MIN(1,Inputs!$G$6*$D927)*churn_nonbuyers)*(ic*Inputs!$C$6+fee_wd*Inputs!$E$6*(1-$B927)+fee_fx*Inputs!$D$6-cost_acc-cost_wd*Inputs!$E$6*(1-$B927)-cost_fx*Inputs!$D$6))</f>
        <v>202074.863106476</v>
      </c>
      <c r="H927" s="0" t="n">
        <f aca="false">12*Inputs!$B$7*(MIN(1,$H$51*$C927)*(ic*Inputs!$C$7+pE+fee_fx*Inputs!$D$7-cost_acc-cost_wd*Inputs!$E$7*$E927-cost_fx*Inputs!$D$7-$F927)+(1-MIN(1,$H$51*$C927))*(1-MIN(1,Inputs!$G$7*$D927)*churn_nonbuyers)*(ic*Inputs!$C$7+fee_wd*Inputs!$E$7*(1-$B927)+fee_fx*Inputs!$D$7-cost_acc-cost_wd*Inputs!$E$7*(1-$B927)-cost_fx*Inputs!$D$7))</f>
        <v>386551.974481178</v>
      </c>
      <c r="I927" s="0" t="n">
        <f aca="false">12*Inputs!$B$8*(MIN(1,$H$52*$C927)*(ic*Inputs!$C$8+pT-cost_acc-cost_wd*Inputs!$E$8-cost_fx*Inputs!$D$8-cost_ins)+(1-MIN(1,$H$52*$C927))*(1-MIN(1,Inputs!$G$8*$D927)*churn_nonbuyers)*(ic*Inputs!$C$8+fee_wd*Inputs!$E$8*(1-$B927)+fee_fx*Inputs!$D$8-cost_acc-cost_wd*Inputs!$E$8*(1-$B927)-cost_fx*Inputs!$D$8))</f>
        <v>150408.12396846</v>
      </c>
      <c r="J927" s="0" t="n">
        <f aca="false">G927+H927+I927-fixed</f>
        <v>39034.961556114</v>
      </c>
      <c r="K927" s="0" t="n">
        <f aca="false">12*Inputs!$B$6*(1-MIN(1,Inputs!$G$6*$D927)*churn_nonbuyers)*(ic*Inputs!$C$6+fee_wd*Inputs!$E$6*(1-$B927)+fee_fx*Inputs!$D$6-cost_acc-cost_wd*Inputs!$E$6*(1-$B927)-cost_fx*Inputs!$D$6)</f>
        <v>155707.183761588</v>
      </c>
      <c r="L927" s="0" t="n">
        <f aca="false">12*Inputs!$B$7*(1-MIN(1,Inputs!$G$7*$D927)*churn_nonbuyers)*(ic*Inputs!$C$7+fee_wd*Inputs!$E$7*(1-$B927)+fee_fx*Inputs!$D$7-cost_acc-cost_wd*Inputs!$E$7*(1-$B927)-cost_fx*Inputs!$D$7)</f>
        <v>353826.419088953</v>
      </c>
      <c r="M927" s="0" t="n">
        <f aca="false">12*Inputs!$B$8*(1-MIN(1,Inputs!$G$8*$D927)*churn_nonbuyers)*(ic*Inputs!$C$8+fee_wd*Inputs!$E$8*(1-$B927)+fee_fx*Inputs!$D$8-cost_acc-cost_wd*Inputs!$E$8*(1-$B927)-cost_fx*Inputs!$D$8)</f>
        <v>32901.669180744</v>
      </c>
      <c r="N927" s="0" t="n">
        <f aca="false">K927+L927+I927-fixed</f>
        <v>-40058.2731809996</v>
      </c>
      <c r="O927" s="0" t="n">
        <f aca="false">K927+L927+M927-fixed</f>
        <v>-157564.727968715</v>
      </c>
      <c r="P927" s="0" t="n">
        <f aca="false">12*Inputs!$B$6*(1-MIN(1,Inputs!$F$6*$D927))*(ic*Inputs!$C$6+flat_fee-cost_acc-cost_wd*Inputs!$E$6*$E927-cost_fx*Inputs!$D$6)+12*Inputs!$B$7*(1-MIN(1,Inputs!$F$7*$D927))*(ic*Inputs!$C$7+flat_fee-cost_acc-cost_wd*Inputs!$E$7*$E927-cost_fx*Inputs!$D$7)+12*Inputs!$B$8*(1-MIN(1,Inputs!$F$8*$D927))*(ic*Inputs!$C$8+flat_fee-cost_acc-cost_wd*Inputs!$E$8*$E927-cost_fx*Inputs!$D$8)-fixed</f>
        <v>-149817.77669344</v>
      </c>
    </row>
    <row r="928" customFormat="false" ht="15" hidden="false" customHeight="false" outlineLevel="0" collapsed="false">
      <c r="A928" s="0" t="n">
        <v>863</v>
      </c>
      <c r="B928" s="0" t="n">
        <v>0.56918</v>
      </c>
      <c r="C928" s="0" t="n">
        <v>1.135625</v>
      </c>
      <c r="D928" s="0" t="n">
        <v>1.624523</v>
      </c>
      <c r="E928" s="0" t="n">
        <v>1.192813</v>
      </c>
      <c r="F928" s="0" t="n">
        <v>0.21676</v>
      </c>
      <c r="G928" s="0" t="n">
        <f aca="false">12*Inputs!$B$6*(MIN(1,$H$50*$C928)*(ic*Inputs!$C$6+pS+fee_fx*Inputs!$D$6-cost_acc-cost_wd*Inputs!$E$6*$E928-cost_fx*Inputs!$D$6-$F928)+(1-MIN(1,$H$50*$C928))*(1-MIN(1,Inputs!$G$6*$D928)*churn_nonbuyers)*(ic*Inputs!$C$6+fee_wd*Inputs!$E$6*(1-$B928)+fee_fx*Inputs!$D$6-cost_acc-cost_wd*Inputs!$E$6*(1-$B928)-cost_fx*Inputs!$D$6))</f>
        <v>172683.392906206</v>
      </c>
      <c r="H928" s="0" t="n">
        <f aca="false">12*Inputs!$B$7*(MIN(1,$H$51*$C928)*(ic*Inputs!$C$7+pE+fee_fx*Inputs!$D$7-cost_acc-cost_wd*Inputs!$E$7*$E928-cost_fx*Inputs!$D$7-$F928)+(1-MIN(1,$H$51*$C928))*(1-MIN(1,Inputs!$G$7*$D928)*churn_nonbuyers)*(ic*Inputs!$C$7+fee_wd*Inputs!$E$7*(1-$B928)+fee_fx*Inputs!$D$7-cost_acc-cost_wd*Inputs!$E$7*(1-$B928)-cost_fx*Inputs!$D$7))</f>
        <v>375279.758390112</v>
      </c>
      <c r="I928" s="0" t="n">
        <f aca="false">12*Inputs!$B$8*(MIN(1,$H$52*$C928)*(ic*Inputs!$C$8+pT-cost_acc-cost_wd*Inputs!$E$8-cost_fx*Inputs!$D$8-cost_ins)+(1-MIN(1,$H$52*$C928))*(1-MIN(1,Inputs!$G$8*$D928)*churn_nonbuyers)*(ic*Inputs!$C$8+fee_wd*Inputs!$E$8*(1-$B928)+fee_fx*Inputs!$D$8-cost_acc-cost_wd*Inputs!$E$8*(1-$B928)-cost_fx*Inputs!$D$8))</f>
        <v>163693.53</v>
      </c>
      <c r="J928" s="0" t="n">
        <f aca="false">G928+H928+I928-fixed</f>
        <v>11656.6812963182</v>
      </c>
      <c r="K928" s="0" t="n">
        <f aca="false">12*Inputs!$B$6*(1-MIN(1,Inputs!$G$6*$D928)*churn_nonbuyers)*(ic*Inputs!$C$6+fee_wd*Inputs!$E$6*(1-$B928)+fee_fx*Inputs!$D$6-cost_acc-cost_wd*Inputs!$E$6*(1-$B928)-cost_fx*Inputs!$D$6)</f>
        <v>109920.339368208</v>
      </c>
      <c r="L928" s="0" t="n">
        <f aca="false">12*Inputs!$B$7*(1-MIN(1,Inputs!$G$7*$D928)*churn_nonbuyers)*(ic*Inputs!$C$7+fee_wd*Inputs!$E$7*(1-$B928)+fee_fx*Inputs!$D$7-cost_acc-cost_wd*Inputs!$E$7*(1-$B928)-cost_fx*Inputs!$D$7)</f>
        <v>305582.320516925</v>
      </c>
      <c r="M928" s="0" t="n">
        <f aca="false">12*Inputs!$B$8*(1-MIN(1,Inputs!$G$8*$D928)*churn_nonbuyers)*(ic*Inputs!$C$8+fee_wd*Inputs!$E$8*(1-$B928)+fee_fx*Inputs!$D$8-cost_acc-cost_wd*Inputs!$E$8*(1-$B928)-cost_fx*Inputs!$D$8)</f>
        <v>0</v>
      </c>
      <c r="N928" s="0" t="n">
        <f aca="false">K928+L928+I928-fixed</f>
        <v>-120803.810114867</v>
      </c>
      <c r="O928" s="0" t="n">
        <f aca="false">K928+L928+M928-fixed</f>
        <v>-284497.340114867</v>
      </c>
      <c r="P928" s="0" t="n">
        <f aca="false">12*Inputs!$B$6*(1-MIN(1,Inputs!$F$6*$D928))*(ic*Inputs!$C$6+flat_fee-cost_acc-cost_wd*Inputs!$E$6*$E928-cost_fx*Inputs!$D$6)+12*Inputs!$B$7*(1-MIN(1,Inputs!$F$7*$D928))*(ic*Inputs!$C$7+flat_fee-cost_acc-cost_wd*Inputs!$E$7*$E928-cost_fx*Inputs!$D$7)+12*Inputs!$B$8*(1-MIN(1,Inputs!$F$8*$D928))*(ic*Inputs!$C$8+flat_fee-cost_acc-cost_wd*Inputs!$E$8*$E928-cost_fx*Inputs!$D$8)-fixed</f>
        <v>-336109.34557624</v>
      </c>
    </row>
    <row r="929" customFormat="false" ht="15" hidden="false" customHeight="false" outlineLevel="0" collapsed="false">
      <c r="A929" s="0" t="n">
        <v>864</v>
      </c>
      <c r="B929" s="0" t="n">
        <v>0.355624</v>
      </c>
      <c r="C929" s="0" t="n">
        <v>0.972438</v>
      </c>
      <c r="D929" s="0" t="n">
        <v>0.783991</v>
      </c>
      <c r="E929" s="0" t="n">
        <v>1.16479</v>
      </c>
      <c r="F929" s="0" t="n">
        <v>0.234405</v>
      </c>
      <c r="G929" s="0" t="n">
        <f aca="false">12*Inputs!$B$6*(MIN(1,$H$50*$C929)*(ic*Inputs!$C$6+pS+fee_fx*Inputs!$D$6-cost_acc-cost_wd*Inputs!$E$6*$E929-cost_fx*Inputs!$D$6-$F929)+(1-MIN(1,$H$50*$C929))*(1-MIN(1,Inputs!$G$6*$D929)*churn_nonbuyers)*(ic*Inputs!$C$6+fee_wd*Inputs!$E$6*(1-$B929)+fee_fx*Inputs!$D$6-cost_acc-cost_wd*Inputs!$E$6*(1-$B929)-cost_fx*Inputs!$D$6))</f>
        <v>195781.836645638</v>
      </c>
      <c r="H929" s="0" t="n">
        <f aca="false">12*Inputs!$B$7*(MIN(1,$H$51*$C929)*(ic*Inputs!$C$7+pE+fee_fx*Inputs!$D$7-cost_acc-cost_wd*Inputs!$E$7*$E929-cost_fx*Inputs!$D$7-$F929)+(1-MIN(1,$H$51*$C929))*(1-MIN(1,Inputs!$G$7*$D929)*churn_nonbuyers)*(ic*Inputs!$C$7+fee_wd*Inputs!$E$7*(1-$B929)+fee_fx*Inputs!$D$7-cost_acc-cost_wd*Inputs!$E$7*(1-$B929)-cost_fx*Inputs!$D$7))</f>
        <v>390713.143788348</v>
      </c>
      <c r="I929" s="0" t="n">
        <f aca="false">12*Inputs!$B$8*(MIN(1,$H$52*$C929)*(ic*Inputs!$C$8+pT-cost_acc-cost_wd*Inputs!$E$8-cost_fx*Inputs!$D$8-cost_ins)+(1-MIN(1,$H$52*$C929))*(1-MIN(1,Inputs!$G$8*$D929)*churn_nonbuyers)*(ic*Inputs!$C$8+fee_wd*Inputs!$E$8*(1-$B929)+fee_fx*Inputs!$D$8-cost_acc-cost_wd*Inputs!$E$8*(1-$B929)-cost_fx*Inputs!$D$8))</f>
        <v>184735.414992304</v>
      </c>
      <c r="J929" s="0" t="n">
        <f aca="false">G929+H929+I929-fixed</f>
        <v>71230.3954262903</v>
      </c>
      <c r="K929" s="0" t="n">
        <f aca="false">12*Inputs!$B$6*(1-MIN(1,Inputs!$G$6*$D929)*churn_nonbuyers)*(ic*Inputs!$C$6+fee_wd*Inputs!$E$6*(1-$B929)+fee_fx*Inputs!$D$6-cost_acc-cost_wd*Inputs!$E$6*(1-$B929)-cost_fx*Inputs!$D$6)</f>
        <v>144494.918030765</v>
      </c>
      <c r="L929" s="0" t="n">
        <f aca="false">12*Inputs!$B$7*(1-MIN(1,Inputs!$G$7*$D929)*churn_nonbuyers)*(ic*Inputs!$C$7+fee_wd*Inputs!$E$7*(1-$B929)+fee_fx*Inputs!$D$7-cost_acc-cost_wd*Inputs!$E$7*(1-$B929)-cost_fx*Inputs!$D$7)</f>
        <v>343711.430850459</v>
      </c>
      <c r="M929" s="0" t="n">
        <f aca="false">12*Inputs!$B$8*(1-MIN(1,Inputs!$G$8*$D929)*churn_nonbuyers)*(ic*Inputs!$C$8+fee_wd*Inputs!$E$8*(1-$B929)+fee_fx*Inputs!$D$8-cost_acc-cost_wd*Inputs!$E$8*(1-$B929)-cost_fx*Inputs!$D$8)</f>
        <v>139571.666436902</v>
      </c>
      <c r="N929" s="0" t="n">
        <f aca="false">K929+L929+I929-fixed</f>
        <v>-27058.2361264718</v>
      </c>
      <c r="O929" s="0" t="n">
        <f aca="false">K929+L929+M929-fixed</f>
        <v>-72221.9846818738</v>
      </c>
      <c r="P929" s="0" t="n">
        <f aca="false">12*Inputs!$B$6*(1-MIN(1,Inputs!$F$6*$D929))*(ic*Inputs!$C$6+flat_fee-cost_acc-cost_wd*Inputs!$E$6*$E929-cost_fx*Inputs!$D$6)+12*Inputs!$B$7*(1-MIN(1,Inputs!$F$7*$D929))*(ic*Inputs!$C$7+flat_fee-cost_acc-cost_wd*Inputs!$E$7*$E929-cost_fx*Inputs!$D$7)+12*Inputs!$B$8*(1-MIN(1,Inputs!$F$8*$D929))*(ic*Inputs!$C$8+flat_fee-cost_acc-cost_wd*Inputs!$E$8*$E929-cost_fx*Inputs!$D$8)-fixed</f>
        <v>112553.1738056</v>
      </c>
    </row>
    <row r="930" customFormat="false" ht="15" hidden="false" customHeight="false" outlineLevel="0" collapsed="false">
      <c r="A930" s="0" t="n">
        <v>865</v>
      </c>
      <c r="B930" s="0" t="n">
        <v>0.170324</v>
      </c>
      <c r="C930" s="0" t="n">
        <v>0.968184</v>
      </c>
      <c r="D930" s="0" t="n">
        <v>0.825311</v>
      </c>
      <c r="E930" s="0" t="n">
        <v>1.227613</v>
      </c>
      <c r="F930" s="0" t="n">
        <v>0.09498</v>
      </c>
      <c r="G930" s="0" t="n">
        <f aca="false">12*Inputs!$B$6*(MIN(1,$H$50*$C930)*(ic*Inputs!$C$6+pS+fee_fx*Inputs!$D$6-cost_acc-cost_wd*Inputs!$E$6*$E930-cost_fx*Inputs!$D$6-$F930)+(1-MIN(1,$H$50*$C930))*(1-MIN(1,Inputs!$G$6*$D930)*churn_nonbuyers)*(ic*Inputs!$C$6+fee_wd*Inputs!$E$6*(1-$B930)+fee_fx*Inputs!$D$6-cost_acc-cost_wd*Inputs!$E$6*(1-$B930)-cost_fx*Inputs!$D$6))</f>
        <v>220580.24408794</v>
      </c>
      <c r="H930" s="0" t="n">
        <f aca="false">12*Inputs!$B$7*(MIN(1,$H$51*$C930)*(ic*Inputs!$C$7+pE+fee_fx*Inputs!$D$7-cost_acc-cost_wd*Inputs!$E$7*$E930-cost_fx*Inputs!$D$7-$F930)+(1-MIN(1,$H$51*$C930))*(1-MIN(1,Inputs!$G$7*$D930)*churn_nonbuyers)*(ic*Inputs!$C$7+fee_wd*Inputs!$E$7*(1-$B930)+fee_fx*Inputs!$D$7-cost_acc-cost_wd*Inputs!$E$7*(1-$B930)-cost_fx*Inputs!$D$7))</f>
        <v>406953.299718561</v>
      </c>
      <c r="I930" s="0" t="n">
        <f aca="false">12*Inputs!$B$8*(MIN(1,$H$52*$C930)*(ic*Inputs!$C$8+pT-cost_acc-cost_wd*Inputs!$E$8-cost_fx*Inputs!$D$8-cost_ins)+(1-MIN(1,$H$52*$C930))*(1-MIN(1,Inputs!$G$8*$D930)*churn_nonbuyers)*(ic*Inputs!$C$8+fee_wd*Inputs!$E$8*(1-$B930)+fee_fx*Inputs!$D$8-cost_acc-cost_wd*Inputs!$E$8*(1-$B930)-cost_fx*Inputs!$D$8))</f>
        <v>182864.896186943</v>
      </c>
      <c r="J930" s="0" t="n">
        <f aca="false">G930+H930+I930-fixed</f>
        <v>110398.439993444</v>
      </c>
      <c r="K930" s="0" t="n">
        <f aca="false">12*Inputs!$B$6*(1-MIN(1,Inputs!$G$6*$D930)*churn_nonbuyers)*(ic*Inputs!$C$6+fee_wd*Inputs!$E$6*(1-$B930)+fee_fx*Inputs!$D$6-cost_acc-cost_wd*Inputs!$E$6*(1-$B930)-cost_fx*Inputs!$D$6)</f>
        <v>169766.315069501</v>
      </c>
      <c r="L930" s="0" t="n">
        <f aca="false">12*Inputs!$B$7*(1-MIN(1,Inputs!$G$7*$D930)*churn_nonbuyers)*(ic*Inputs!$C$7+fee_wd*Inputs!$E$7*(1-$B930)+fee_fx*Inputs!$D$7-cost_acc-cost_wd*Inputs!$E$7*(1-$B930)-cost_fx*Inputs!$D$7)</f>
        <v>369297.645713701</v>
      </c>
      <c r="M930" s="0" t="n">
        <f aca="false">12*Inputs!$B$8*(1-MIN(1,Inputs!$G$8*$D930)*churn_nonbuyers)*(ic*Inputs!$C$8+fee_wd*Inputs!$E$8*(1-$B930)+fee_fx*Inputs!$D$8-cost_acc-cost_wd*Inputs!$E$8*(1-$B930)-cost_fx*Inputs!$D$8)</f>
        <v>134380.55181767</v>
      </c>
      <c r="N930" s="0" t="n">
        <f aca="false">K930+L930+I930-fixed</f>
        <v>21928.8569701441</v>
      </c>
      <c r="O930" s="0" t="n">
        <f aca="false">K930+L930+M930-fixed</f>
        <v>-26555.4873991284</v>
      </c>
      <c r="P930" s="0" t="n">
        <f aca="false">12*Inputs!$B$6*(1-MIN(1,Inputs!$F$6*$D930))*(ic*Inputs!$C$6+flat_fee-cost_acc-cost_wd*Inputs!$E$6*$E930-cost_fx*Inputs!$D$6)+12*Inputs!$B$7*(1-MIN(1,Inputs!$F$7*$D930))*(ic*Inputs!$C$7+flat_fee-cost_acc-cost_wd*Inputs!$E$7*$E930-cost_fx*Inputs!$D$7)+12*Inputs!$B$8*(1-MIN(1,Inputs!$F$8*$D930))*(ic*Inputs!$C$8+flat_fee-cost_acc-cost_wd*Inputs!$E$8*$E930-cost_fx*Inputs!$D$8)-fixed</f>
        <v>61112.44542632</v>
      </c>
    </row>
    <row r="931" customFormat="false" ht="15" hidden="false" customHeight="false" outlineLevel="0" collapsed="false">
      <c r="A931" s="0" t="n">
        <v>866</v>
      </c>
      <c r="B931" s="0" t="n">
        <v>0.215001</v>
      </c>
      <c r="C931" s="0" t="n">
        <v>0.992408</v>
      </c>
      <c r="D931" s="0" t="n">
        <v>0.969212</v>
      </c>
      <c r="E931" s="0" t="n">
        <v>1.361928</v>
      </c>
      <c r="F931" s="0" t="n">
        <v>0.453216</v>
      </c>
      <c r="G931" s="0" t="n">
        <f aca="false">12*Inputs!$B$6*(MIN(1,$H$50*$C931)*(ic*Inputs!$C$6+pS+fee_fx*Inputs!$D$6-cost_acc-cost_wd*Inputs!$E$6*$E931-cost_fx*Inputs!$D$6-$F931)+(1-MIN(1,$H$50*$C931))*(1-MIN(1,Inputs!$G$6*$D931)*churn_nonbuyers)*(ic*Inputs!$C$6+fee_wd*Inputs!$E$6*(1-$B931)+fee_fx*Inputs!$D$6-cost_acc-cost_wd*Inputs!$E$6*(1-$B931)-cost_fx*Inputs!$D$6))</f>
        <v>203780.793062151</v>
      </c>
      <c r="H931" s="0" t="n">
        <f aca="false">12*Inputs!$B$7*(MIN(1,$H$51*$C931)*(ic*Inputs!$C$7+pE+fee_fx*Inputs!$D$7-cost_acc-cost_wd*Inputs!$E$7*$E931-cost_fx*Inputs!$D$7-$F931)+(1-MIN(1,$H$51*$C931))*(1-MIN(1,Inputs!$G$7*$D931)*churn_nonbuyers)*(ic*Inputs!$C$7+fee_wd*Inputs!$E$7*(1-$B931)+fee_fx*Inputs!$D$7-cost_acc-cost_wd*Inputs!$E$7*(1-$B931)-cost_fx*Inputs!$D$7))</f>
        <v>367309.456594436</v>
      </c>
      <c r="I931" s="0" t="n">
        <f aca="false">12*Inputs!$B$8*(MIN(1,$H$52*$C931)*(ic*Inputs!$C$8+pT-cost_acc-cost_wd*Inputs!$E$8-cost_fx*Inputs!$D$8-cost_ins)+(1-MIN(1,$H$52*$C931))*(1-MIN(1,Inputs!$G$8*$D931)*churn_nonbuyers)*(ic*Inputs!$C$8+fee_wd*Inputs!$E$8*(1-$B931)+fee_fx*Inputs!$D$8-cost_acc-cost_wd*Inputs!$E$8*(1-$B931)-cost_fx*Inputs!$D$8))</f>
        <v>174080.597474418</v>
      </c>
      <c r="J931" s="0" t="n">
        <f aca="false">G931+H931+I931-fixed</f>
        <v>45170.8471310056</v>
      </c>
      <c r="K931" s="0" t="n">
        <f aca="false">12*Inputs!$B$6*(1-MIN(1,Inputs!$G$6*$D931)*churn_nonbuyers)*(ic*Inputs!$C$6+fee_wd*Inputs!$E$6*(1-$B931)+fee_fx*Inputs!$D$6-cost_acc-cost_wd*Inputs!$E$6*(1-$B931)-cost_fx*Inputs!$D$6)</f>
        <v>162370.546194326</v>
      </c>
      <c r="L931" s="0" t="n">
        <f aca="false">12*Inputs!$B$7*(1-MIN(1,Inputs!$G$7*$D931)*churn_nonbuyers)*(ic*Inputs!$C$7+fee_wd*Inputs!$E$7*(1-$B931)+fee_fx*Inputs!$D$7-cost_acc-cost_wd*Inputs!$E$7*(1-$B931)-cost_fx*Inputs!$D$7)</f>
        <v>361416.475940596</v>
      </c>
      <c r="M931" s="0" t="n">
        <f aca="false">12*Inputs!$B$8*(1-MIN(1,Inputs!$G$8*$D931)*churn_nonbuyers)*(ic*Inputs!$C$8+fee_wd*Inputs!$E$8*(1-$B931)+fee_fx*Inputs!$D$8-cost_acc-cost_wd*Inputs!$E$8*(1-$B931)-cost_fx*Inputs!$D$8)</f>
        <v>101636.014293523</v>
      </c>
      <c r="N931" s="0" t="n">
        <f aca="false">K931+L931+I931-fixed</f>
        <v>-2132.38039065932</v>
      </c>
      <c r="O931" s="0" t="n">
        <f aca="false">K931+L931+M931-fixed</f>
        <v>-74576.9635715545</v>
      </c>
      <c r="P931" s="0" t="n">
        <f aca="false">12*Inputs!$B$6*(1-MIN(1,Inputs!$F$6*$D931))*(ic*Inputs!$C$6+flat_fee-cost_acc-cost_wd*Inputs!$E$6*$E931-cost_fx*Inputs!$D$6)+12*Inputs!$B$7*(1-MIN(1,Inputs!$F$7*$D931))*(ic*Inputs!$C$7+flat_fee-cost_acc-cost_wd*Inputs!$E$7*$E931-cost_fx*Inputs!$D$7)+12*Inputs!$B$8*(1-MIN(1,Inputs!$F$8*$D931))*(ic*Inputs!$C$8+flat_fee-cost_acc-cost_wd*Inputs!$E$8*$E931-cost_fx*Inputs!$D$8)-fixed</f>
        <v>-71193.0101593599</v>
      </c>
    </row>
    <row r="932" customFormat="false" ht="15" hidden="false" customHeight="false" outlineLevel="0" collapsed="false">
      <c r="A932" s="0" t="n">
        <v>867</v>
      </c>
      <c r="B932" s="0" t="n">
        <v>0.243026</v>
      </c>
      <c r="C932" s="0" t="n">
        <v>0.804305</v>
      </c>
      <c r="D932" s="0" t="n">
        <v>1.02752</v>
      </c>
      <c r="E932" s="0" t="n">
        <v>1.30567</v>
      </c>
      <c r="F932" s="0" t="n">
        <v>0.179955</v>
      </c>
      <c r="G932" s="0" t="n">
        <f aca="false">12*Inputs!$B$6*(MIN(1,$H$50*$C932)*(ic*Inputs!$C$6+pS+fee_fx*Inputs!$D$6-cost_acc-cost_wd*Inputs!$E$6*$E932-cost_fx*Inputs!$D$6-$F932)+(1-MIN(1,$H$50*$C932))*(1-MIN(1,Inputs!$G$6*$D932)*churn_nonbuyers)*(ic*Inputs!$C$6+fee_wd*Inputs!$E$6*(1-$B932)+fee_fx*Inputs!$D$6-cost_acc-cost_wd*Inputs!$E$6*(1-$B932)-cost_fx*Inputs!$D$6))</f>
        <v>197990.77757249</v>
      </c>
      <c r="H932" s="0" t="n">
        <f aca="false">12*Inputs!$B$7*(MIN(1,$H$51*$C932)*(ic*Inputs!$C$7+pE+fee_fx*Inputs!$D$7-cost_acc-cost_wd*Inputs!$E$7*$E932-cost_fx*Inputs!$D$7-$F932)+(1-MIN(1,$H$51*$C932))*(1-MIN(1,Inputs!$G$7*$D932)*churn_nonbuyers)*(ic*Inputs!$C$7+fee_wd*Inputs!$E$7*(1-$B932)+fee_fx*Inputs!$D$7-cost_acc-cost_wd*Inputs!$E$7*(1-$B932)-cost_fx*Inputs!$D$7))</f>
        <v>380970.220896926</v>
      </c>
      <c r="I932" s="0" t="n">
        <f aca="false">12*Inputs!$B$8*(MIN(1,$H$52*$C932)*(ic*Inputs!$C$8+pT-cost_acc-cost_wd*Inputs!$E$8-cost_fx*Inputs!$D$8-cost_ins)+(1-MIN(1,$H$52*$C932))*(1-MIN(1,Inputs!$G$8*$D932)*churn_nonbuyers)*(ic*Inputs!$C$8+fee_wd*Inputs!$E$8*(1-$B932)+fee_fx*Inputs!$D$8-cost_acc-cost_wd*Inputs!$E$8*(1-$B932)-cost_fx*Inputs!$D$8))</f>
        <v>154546.720117908</v>
      </c>
      <c r="J932" s="0" t="n">
        <f aca="false">G932+H932+I932-fixed</f>
        <v>33507.718587324</v>
      </c>
      <c r="K932" s="0" t="n">
        <f aca="false">12*Inputs!$B$6*(1-MIN(1,Inputs!$G$6*$D932)*churn_nonbuyers)*(ic*Inputs!$C$6+fee_wd*Inputs!$E$6*(1-$B932)+fee_fx*Inputs!$D$6-cost_acc-cost_wd*Inputs!$E$6*(1-$B932)-cost_fx*Inputs!$D$6)</f>
        <v>158044.795743744</v>
      </c>
      <c r="L932" s="0" t="n">
        <f aca="false">12*Inputs!$B$7*(1-MIN(1,Inputs!$G$7*$D932)*churn_nonbuyers)*(ic*Inputs!$C$7+fee_wd*Inputs!$E$7*(1-$B932)+fee_fx*Inputs!$D$7-cost_acc-cost_wd*Inputs!$E$7*(1-$B932)-cost_fx*Inputs!$D$7)</f>
        <v>356854.138886247</v>
      </c>
      <c r="M932" s="0" t="n">
        <f aca="false">12*Inputs!$B$8*(1-MIN(1,Inputs!$G$8*$D932)*churn_nonbuyers)*(ic*Inputs!$C$8+fee_wd*Inputs!$E$8*(1-$B932)+fee_fx*Inputs!$D$8-cost_acc-cost_wd*Inputs!$E$8*(1-$B932)-cost_fx*Inputs!$D$8)</f>
        <v>88357.375337472</v>
      </c>
      <c r="N932" s="0" t="n">
        <f aca="false">K932+L932+I932-fixed</f>
        <v>-30554.3452521012</v>
      </c>
      <c r="O932" s="0" t="n">
        <f aca="false">K932+L932+M932-fixed</f>
        <v>-96743.6900325373</v>
      </c>
      <c r="P932" s="0" t="n">
        <f aca="false">12*Inputs!$B$6*(1-MIN(1,Inputs!$F$6*$D932))*(ic*Inputs!$C$6+flat_fee-cost_acc-cost_wd*Inputs!$E$6*$E932-cost_fx*Inputs!$D$6)+12*Inputs!$B$7*(1-MIN(1,Inputs!$F$7*$D932))*(ic*Inputs!$C$7+flat_fee-cost_acc-cost_wd*Inputs!$E$7*$E932-cost_fx*Inputs!$D$7)+12*Inputs!$B$8*(1-MIN(1,Inputs!$F$8*$D932))*(ic*Inputs!$C$8+flat_fee-cost_acc-cost_wd*Inputs!$E$8*$E932-cost_fx*Inputs!$D$8)-fixed</f>
        <v>-75077.849344</v>
      </c>
    </row>
    <row r="933" customFormat="false" ht="15" hidden="false" customHeight="false" outlineLevel="0" collapsed="false">
      <c r="A933" s="0" t="n">
        <v>868</v>
      </c>
      <c r="B933" s="0" t="n">
        <v>0.488177</v>
      </c>
      <c r="C933" s="0" t="n">
        <v>0.95694</v>
      </c>
      <c r="D933" s="0" t="n">
        <v>1.190283</v>
      </c>
      <c r="E933" s="0" t="n">
        <v>1.116532</v>
      </c>
      <c r="F933" s="0" t="n">
        <v>0.03302</v>
      </c>
      <c r="G933" s="0" t="n">
        <f aca="false">12*Inputs!$B$6*(MIN(1,$H$50*$C933)*(ic*Inputs!$C$6+pS+fee_fx*Inputs!$D$6-cost_acc-cost_wd*Inputs!$E$6*$E933-cost_fx*Inputs!$D$6-$F933)+(1-MIN(1,$H$50*$C933))*(1-MIN(1,Inputs!$G$6*$D933)*churn_nonbuyers)*(ic*Inputs!$C$6+fee_wd*Inputs!$E$6*(1-$B933)+fee_fx*Inputs!$D$6-cost_acc-cost_wd*Inputs!$E$6*(1-$B933)-cost_fx*Inputs!$D$6))</f>
        <v>181069.980394128</v>
      </c>
      <c r="H933" s="0" t="n">
        <f aca="false">12*Inputs!$B$7*(MIN(1,$H$51*$C933)*(ic*Inputs!$C$7+pE+fee_fx*Inputs!$D$7-cost_acc-cost_wd*Inputs!$E$7*$E933-cost_fx*Inputs!$D$7-$F933)+(1-MIN(1,$H$51*$C933))*(1-MIN(1,Inputs!$G$7*$D933)*churn_nonbuyers)*(ic*Inputs!$C$7+fee_wd*Inputs!$E$7*(1-$B933)+fee_fx*Inputs!$D$7-cost_acc-cost_wd*Inputs!$E$7*(1-$B933)-cost_fx*Inputs!$D$7))</f>
        <v>392375.550881495</v>
      </c>
      <c r="I933" s="0" t="n">
        <f aca="false">12*Inputs!$B$8*(MIN(1,$H$52*$C933)*(ic*Inputs!$C$8+pT-cost_acc-cost_wd*Inputs!$E$8-cost_fx*Inputs!$D$8-cost_ins)+(1-MIN(1,$H$52*$C933))*(1-MIN(1,Inputs!$G$8*$D933)*churn_nonbuyers)*(ic*Inputs!$C$8+fee_wd*Inputs!$E$8*(1-$B933)+fee_fx*Inputs!$D$8-cost_acc-cost_wd*Inputs!$E$8*(1-$B933)-cost_fx*Inputs!$D$8))</f>
        <v>154621.068659654</v>
      </c>
      <c r="J933" s="0" t="n">
        <f aca="false">G933+H933+I933-fixed</f>
        <v>28066.5999352777</v>
      </c>
      <c r="K933" s="0" t="n">
        <f aca="false">12*Inputs!$B$6*(1-MIN(1,Inputs!$G$6*$D933)*churn_nonbuyers)*(ic*Inputs!$C$6+fee_wd*Inputs!$E$6*(1-$B933)+fee_fx*Inputs!$D$6-cost_acc-cost_wd*Inputs!$E$6*(1-$B933)-cost_fx*Inputs!$D$6)</f>
        <v>123488.154605455</v>
      </c>
      <c r="L933" s="0" t="n">
        <f aca="false">12*Inputs!$B$7*(1-MIN(1,Inputs!$G$7*$D933)*churn_nonbuyers)*(ic*Inputs!$C$7+fee_wd*Inputs!$E$7*(1-$B933)+fee_fx*Inputs!$D$7-cost_acc-cost_wd*Inputs!$E$7*(1-$B933)-cost_fx*Inputs!$D$7)</f>
        <v>321015.065979273</v>
      </c>
      <c r="M933" s="0" t="n">
        <f aca="false">12*Inputs!$B$8*(1-MIN(1,Inputs!$G$8*$D933)*churn_nonbuyers)*(ic*Inputs!$C$8+fee_wd*Inputs!$E$8*(1-$B933)+fee_fx*Inputs!$D$8-cost_acc-cost_wd*Inputs!$E$8*(1-$B933)-cost_fx*Inputs!$D$8)</f>
        <v>50535.5553054576</v>
      </c>
      <c r="N933" s="0" t="n">
        <f aca="false">K933+L933+I933-fixed</f>
        <v>-100875.710755617</v>
      </c>
      <c r="O933" s="0" t="n">
        <f aca="false">K933+L933+M933-fixed</f>
        <v>-204961.224109814</v>
      </c>
      <c r="P933" s="0" t="n">
        <f aca="false">12*Inputs!$B$6*(1-MIN(1,Inputs!$F$6*$D933))*(ic*Inputs!$C$6+flat_fee-cost_acc-cost_wd*Inputs!$E$6*$E933-cost_fx*Inputs!$D$6)+12*Inputs!$B$7*(1-MIN(1,Inputs!$F$7*$D933))*(ic*Inputs!$C$7+flat_fee-cost_acc-cost_wd*Inputs!$E$7*$E933-cost_fx*Inputs!$D$7)+12*Inputs!$B$8*(1-MIN(1,Inputs!$F$8*$D933))*(ic*Inputs!$C$8+flat_fee-cost_acc-cost_wd*Inputs!$E$8*$E933-cost_fx*Inputs!$D$8)-fixed</f>
        <v>-81853.9615705599</v>
      </c>
    </row>
    <row r="934" customFormat="false" ht="15" hidden="false" customHeight="false" outlineLevel="0" collapsed="false">
      <c r="A934" s="0" t="n">
        <v>869</v>
      </c>
      <c r="B934" s="0" t="n">
        <v>0.161094</v>
      </c>
      <c r="C934" s="0" t="n">
        <v>0.861364</v>
      </c>
      <c r="D934" s="0" t="n">
        <v>0.865005</v>
      </c>
      <c r="E934" s="0" t="n">
        <v>1.161629</v>
      </c>
      <c r="F934" s="0" t="n">
        <v>0.121864</v>
      </c>
      <c r="G934" s="0" t="n">
        <f aca="false">12*Inputs!$B$6*(MIN(1,$H$50*$C934)*(ic*Inputs!$C$6+pS+fee_fx*Inputs!$D$6-cost_acc-cost_wd*Inputs!$E$6*$E934-cost_fx*Inputs!$D$6-$F934)+(1-MIN(1,$H$50*$C934))*(1-MIN(1,Inputs!$G$6*$D934)*churn_nonbuyers)*(ic*Inputs!$C$6+fee_wd*Inputs!$E$6*(1-$B934)+fee_fx*Inputs!$D$6-cost_acc-cost_wd*Inputs!$E$6*(1-$B934)-cost_fx*Inputs!$D$6))</f>
        <v>216606.689253731</v>
      </c>
      <c r="H934" s="0" t="n">
        <f aca="false">12*Inputs!$B$7*(MIN(1,$H$51*$C934)*(ic*Inputs!$C$7+pE+fee_fx*Inputs!$D$7-cost_acc-cost_wd*Inputs!$E$7*$E934-cost_fx*Inputs!$D$7-$F934)+(1-MIN(1,$H$51*$C934))*(1-MIN(1,Inputs!$G$7*$D934)*churn_nonbuyers)*(ic*Inputs!$C$7+fee_wd*Inputs!$E$7*(1-$B934)+fee_fx*Inputs!$D$7-cost_acc-cost_wd*Inputs!$E$7*(1-$B934)-cost_fx*Inputs!$D$7))</f>
        <v>408565.443560719</v>
      </c>
      <c r="I934" s="0" t="n">
        <f aca="false">12*Inputs!$B$8*(MIN(1,$H$52*$C934)*(ic*Inputs!$C$8+pT-cost_acc-cost_wd*Inputs!$E$8-cost_fx*Inputs!$D$8-cost_ins)+(1-MIN(1,$H$52*$C934))*(1-MIN(1,Inputs!$G$8*$D934)*churn_nonbuyers)*(ic*Inputs!$C$8+fee_wd*Inputs!$E$8*(1-$B934)+fee_fx*Inputs!$D$8-cost_acc-cost_wd*Inputs!$E$8*(1-$B934)-cost_fx*Inputs!$D$8))</f>
        <v>174074.27849891</v>
      </c>
      <c r="J934" s="0" t="n">
        <f aca="false">G934+H934+I934-fixed</f>
        <v>99246.4113133593</v>
      </c>
      <c r="K934" s="0" t="n">
        <f aca="false">12*Inputs!$B$6*(1-MIN(1,Inputs!$G$6*$D934)*churn_nonbuyers)*(ic*Inputs!$C$6+fee_wd*Inputs!$E$6*(1-$B934)+fee_fx*Inputs!$D$6-cost_acc-cost_wd*Inputs!$E$6*(1-$B934)-cost_fx*Inputs!$D$6)</f>
        <v>170686.512831384</v>
      </c>
      <c r="L934" s="0" t="n">
        <f aca="false">12*Inputs!$B$7*(1-MIN(1,Inputs!$G$7*$D934)*churn_nonbuyers)*(ic*Inputs!$C$7+fee_wd*Inputs!$E$7*(1-$B934)+fee_fx*Inputs!$D$7-cost_acc-cost_wd*Inputs!$E$7*(1-$B934)-cost_fx*Inputs!$D$7)</f>
        <v>370141.34305883</v>
      </c>
      <c r="M934" s="0" t="n">
        <f aca="false">12*Inputs!$B$8*(1-MIN(1,Inputs!$G$8*$D934)*churn_nonbuyers)*(ic*Inputs!$C$8+fee_wd*Inputs!$E$8*(1-$B934)+fee_fx*Inputs!$D$8-cost_acc-cost_wd*Inputs!$E$8*(1-$B934)-cost_fx*Inputs!$D$8)</f>
        <v>125713.208679792</v>
      </c>
      <c r="N934" s="0" t="n">
        <f aca="false">K934+L934+I934-fixed</f>
        <v>14902.1343891242</v>
      </c>
      <c r="O934" s="0" t="n">
        <f aca="false">K934+L934+M934-fixed</f>
        <v>-33458.9354299936</v>
      </c>
      <c r="P934" s="0" t="n">
        <f aca="false">12*Inputs!$B$6*(1-MIN(1,Inputs!$F$6*$D934))*(ic*Inputs!$C$6+flat_fee-cost_acc-cost_wd*Inputs!$E$6*$E934-cost_fx*Inputs!$D$6)+12*Inputs!$B$7*(1-MIN(1,Inputs!$F$7*$D934))*(ic*Inputs!$C$7+flat_fee-cost_acc-cost_wd*Inputs!$E$7*$E934-cost_fx*Inputs!$D$7)+12*Inputs!$B$8*(1-MIN(1,Inputs!$F$8*$D934))*(ic*Inputs!$C$8+flat_fee-cost_acc-cost_wd*Inputs!$E$8*$E934-cost_fx*Inputs!$D$8)-fixed</f>
        <v>71539.1467148</v>
      </c>
    </row>
    <row r="935" customFormat="false" ht="15" hidden="false" customHeight="false" outlineLevel="0" collapsed="false">
      <c r="A935" s="0" t="n">
        <v>870</v>
      </c>
      <c r="B935" s="0" t="n">
        <v>0.349799</v>
      </c>
      <c r="C935" s="0" t="n">
        <v>1.170972</v>
      </c>
      <c r="D935" s="0" t="n">
        <v>1.085567</v>
      </c>
      <c r="E935" s="0" t="n">
        <v>1.210849</v>
      </c>
      <c r="F935" s="0" t="n">
        <v>0.254606</v>
      </c>
      <c r="G935" s="0" t="n">
        <f aca="false">12*Inputs!$B$6*(MIN(1,$H$50*$C935)*(ic*Inputs!$C$6+pS+fee_fx*Inputs!$D$6-cost_acc-cost_wd*Inputs!$E$6*$E935-cost_fx*Inputs!$D$6-$F935)+(1-MIN(1,$H$50*$C935))*(1-MIN(1,Inputs!$G$6*$D935)*churn_nonbuyers)*(ic*Inputs!$C$6+fee_wd*Inputs!$E$6*(1-$B935)+fee_fx*Inputs!$D$6-cost_acc-cost_wd*Inputs!$E$6*(1-$B935)-cost_fx*Inputs!$D$6))</f>
        <v>203128.678157261</v>
      </c>
      <c r="H935" s="0" t="n">
        <f aca="false">12*Inputs!$B$7*(MIN(1,$H$51*$C935)*(ic*Inputs!$C$7+pE+fee_fx*Inputs!$D$7-cost_acc-cost_wd*Inputs!$E$7*$E935-cost_fx*Inputs!$D$7-$F935)+(1-MIN(1,$H$51*$C935))*(1-MIN(1,Inputs!$G$7*$D935)*churn_nonbuyers)*(ic*Inputs!$C$7+fee_wd*Inputs!$E$7*(1-$B935)+fee_fx*Inputs!$D$7-cost_acc-cost_wd*Inputs!$E$7*(1-$B935)-cost_fx*Inputs!$D$7))</f>
        <v>391471.823252535</v>
      </c>
      <c r="I935" s="0" t="n">
        <f aca="false">12*Inputs!$B$8*(MIN(1,$H$52*$C935)*(ic*Inputs!$C$8+pT-cost_acc-cost_wd*Inputs!$E$8-cost_fx*Inputs!$D$8-cost_ins)+(1-MIN(1,$H$52*$C935))*(1-MIN(1,Inputs!$G$8*$D935)*churn_nonbuyers)*(ic*Inputs!$C$8+fee_wd*Inputs!$E$8*(1-$B935)+fee_fx*Inputs!$D$8-cost_acc-cost_wd*Inputs!$E$8*(1-$B935)-cost_fx*Inputs!$D$8))</f>
        <v>182193.228997761</v>
      </c>
      <c r="J935" s="0" t="n">
        <f aca="false">G935+H935+I935-fixed</f>
        <v>76793.7304075569</v>
      </c>
      <c r="K935" s="0" t="n">
        <f aca="false">12*Inputs!$B$6*(1-MIN(1,Inputs!$G$6*$D935)*churn_nonbuyers)*(ic*Inputs!$C$6+fee_wd*Inputs!$E$6*(1-$B935)+fee_fx*Inputs!$D$6-cost_acc-cost_wd*Inputs!$E$6*(1-$B935)-cost_fx*Inputs!$D$6)</f>
        <v>143020.486447438</v>
      </c>
      <c r="L935" s="0" t="n">
        <f aca="false">12*Inputs!$B$7*(1-MIN(1,Inputs!$G$7*$D935)*churn_nonbuyers)*(ic*Inputs!$C$7+fee_wd*Inputs!$E$7*(1-$B935)+fee_fx*Inputs!$D$7-cost_acc-cost_wd*Inputs!$E$7*(1-$B935)-cost_fx*Inputs!$D$7)</f>
        <v>341338.360252463</v>
      </c>
      <c r="M935" s="0" t="n">
        <f aca="false">12*Inputs!$B$8*(1-MIN(1,Inputs!$G$8*$D935)*churn_nonbuyers)*(ic*Inputs!$C$8+fee_wd*Inputs!$E$8*(1-$B935)+fee_fx*Inputs!$D$8-cost_acc-cost_wd*Inputs!$E$8*(1-$B935)-cost_fx*Inputs!$D$8)</f>
        <v>74338.2362747089</v>
      </c>
      <c r="N935" s="0" t="n">
        <f aca="false">K935+L935+I935-fixed</f>
        <v>-33447.9243023389</v>
      </c>
      <c r="O935" s="0" t="n">
        <f aca="false">K935+L935+M935-fixed</f>
        <v>-141302.917025391</v>
      </c>
      <c r="P935" s="0" t="n">
        <f aca="false">12*Inputs!$B$6*(1-MIN(1,Inputs!$F$6*$D935))*(ic*Inputs!$C$6+flat_fee-cost_acc-cost_wd*Inputs!$E$6*$E935-cost_fx*Inputs!$D$6)+12*Inputs!$B$7*(1-MIN(1,Inputs!$F$7*$D935))*(ic*Inputs!$C$7+flat_fee-cost_acc-cost_wd*Inputs!$E$7*$E935-cost_fx*Inputs!$D$7)+12*Inputs!$B$8*(1-MIN(1,Inputs!$F$8*$D935))*(ic*Inputs!$C$8+flat_fee-cost_acc-cost_wd*Inputs!$E$8*$E935-cost_fx*Inputs!$D$8)-fixed</f>
        <v>-64538.38324408</v>
      </c>
    </row>
    <row r="936" customFormat="false" ht="15" hidden="false" customHeight="false" outlineLevel="0" collapsed="false">
      <c r="A936" s="0" t="n">
        <v>871</v>
      </c>
      <c r="B936" s="0" t="n">
        <v>0.192742</v>
      </c>
      <c r="C936" s="0" t="n">
        <v>1.055576</v>
      </c>
      <c r="D936" s="0" t="n">
        <v>1.47864</v>
      </c>
      <c r="E936" s="0" t="n">
        <v>1.171079</v>
      </c>
      <c r="F936" s="0" t="n">
        <v>0.278757</v>
      </c>
      <c r="G936" s="0" t="n">
        <f aca="false">12*Inputs!$B$6*(MIN(1,$H$50*$C936)*(ic*Inputs!$C$6+pS+fee_fx*Inputs!$D$6-cost_acc-cost_wd*Inputs!$E$6*$E936-cost_fx*Inputs!$D$6-$F936)+(1-MIN(1,$H$50*$C936))*(1-MIN(1,Inputs!$G$6*$D936)*churn_nonbuyers)*(ic*Inputs!$C$6+fee_wd*Inputs!$E$6*(1-$B936)+fee_fx*Inputs!$D$6-cost_acc-cost_wd*Inputs!$E$6*(1-$B936)-cost_fx*Inputs!$D$6))</f>
        <v>214039.331618345</v>
      </c>
      <c r="H936" s="0" t="n">
        <f aca="false">12*Inputs!$B$7*(MIN(1,$H$51*$C936)*(ic*Inputs!$C$7+pE+fee_fx*Inputs!$D$7-cost_acc-cost_wd*Inputs!$E$7*$E936-cost_fx*Inputs!$D$7-$F936)+(1-MIN(1,$H$51*$C936))*(1-MIN(1,Inputs!$G$7*$D936)*churn_nonbuyers)*(ic*Inputs!$C$7+fee_wd*Inputs!$E$7*(1-$B936)+fee_fx*Inputs!$D$7-cost_acc-cost_wd*Inputs!$E$7*(1-$B936)-cost_fx*Inputs!$D$7))</f>
        <v>399982.462264915</v>
      </c>
      <c r="I936" s="0" t="n">
        <f aca="false">12*Inputs!$B$8*(MIN(1,$H$52*$C936)*(ic*Inputs!$C$8+pT-cost_acc-cost_wd*Inputs!$E$8-cost_fx*Inputs!$D$8-cost_ins)+(1-MIN(1,$H$52*$C936))*(1-MIN(1,Inputs!$G$8*$D936)*churn_nonbuyers)*(ic*Inputs!$C$8+fee_wd*Inputs!$E$8*(1-$B936)+fee_fx*Inputs!$D$8-cost_acc-cost_wd*Inputs!$E$8*(1-$B936)-cost_fx*Inputs!$D$8))</f>
        <v>152154.946944</v>
      </c>
      <c r="J936" s="0" t="n">
        <f aca="false">G936+H936+I936-fixed</f>
        <v>66176.7408272595</v>
      </c>
      <c r="K936" s="0" t="n">
        <f aca="false">12*Inputs!$B$6*(1-MIN(1,Inputs!$G$6*$D936)*churn_nonbuyers)*(ic*Inputs!$C$6+fee_wd*Inputs!$E$6*(1-$B936)+fee_fx*Inputs!$D$6-cost_acc-cost_wd*Inputs!$E$6*(1-$B936)-cost_fx*Inputs!$D$6)</f>
        <v>160992.432222336</v>
      </c>
      <c r="L936" s="0" t="n">
        <f aca="false">12*Inputs!$B$7*(1-MIN(1,Inputs!$G$7*$D936)*churn_nonbuyers)*(ic*Inputs!$C$7+fee_wd*Inputs!$E$7*(1-$B936)+fee_fx*Inputs!$D$7-cost_acc-cost_wd*Inputs!$E$7*(1-$B936)-cost_fx*Inputs!$D$7)</f>
        <v>358790.705413402</v>
      </c>
      <c r="M936" s="0" t="n">
        <f aca="false">12*Inputs!$B$8*(1-MIN(1,Inputs!$G$8*$D936)*churn_nonbuyers)*(ic*Inputs!$C$8+fee_wd*Inputs!$E$8*(1-$B936)+fee_fx*Inputs!$D$8-cost_acc-cost_wd*Inputs!$E$8*(1-$B936)-cost_fx*Inputs!$D$8)</f>
        <v>0</v>
      </c>
      <c r="N936" s="0" t="n">
        <f aca="false">K936+L936+I936-fixed</f>
        <v>-28061.9154202624</v>
      </c>
      <c r="O936" s="0" t="n">
        <f aca="false">K936+L936+M936-fixed</f>
        <v>-180216.862364262</v>
      </c>
      <c r="P936" s="0" t="n">
        <f aca="false">12*Inputs!$B$6*(1-MIN(1,Inputs!$F$6*$D936))*(ic*Inputs!$C$6+flat_fee-cost_acc-cost_wd*Inputs!$E$6*$E936-cost_fx*Inputs!$D$6)+12*Inputs!$B$7*(1-MIN(1,Inputs!$F$7*$D936))*(ic*Inputs!$C$7+flat_fee-cost_acc-cost_wd*Inputs!$E$7*$E936-cost_fx*Inputs!$D$7)+12*Inputs!$B$8*(1-MIN(1,Inputs!$F$8*$D936))*(ic*Inputs!$C$8+flat_fee-cost_acc-cost_wd*Inputs!$E$8*$E936-cost_fx*Inputs!$D$8)-fixed</f>
        <v>-253700.1653056</v>
      </c>
    </row>
    <row r="937" customFormat="false" ht="15" hidden="false" customHeight="false" outlineLevel="0" collapsed="false">
      <c r="A937" s="0" t="n">
        <v>872</v>
      </c>
      <c r="B937" s="0" t="n">
        <v>0.194766</v>
      </c>
      <c r="C937" s="0" t="n">
        <v>0.970533</v>
      </c>
      <c r="D937" s="0" t="n">
        <v>1.438967</v>
      </c>
      <c r="E937" s="0" t="n">
        <v>1.081989</v>
      </c>
      <c r="F937" s="0" t="n">
        <v>0.083353</v>
      </c>
      <c r="G937" s="0" t="n">
        <f aca="false">12*Inputs!$B$6*(MIN(1,$H$50*$C937)*(ic*Inputs!$C$6+pS+fee_fx*Inputs!$D$6-cost_acc-cost_wd*Inputs!$E$6*$E937-cost_fx*Inputs!$D$6-$F937)+(1-MIN(1,$H$50*$C937))*(1-MIN(1,Inputs!$G$6*$D937)*churn_nonbuyers)*(ic*Inputs!$C$6+fee_wd*Inputs!$E$6*(1-$B937)+fee_fx*Inputs!$D$6-cost_acc-cost_wd*Inputs!$E$6*(1-$B937)-cost_fx*Inputs!$D$6))</f>
        <v>216195.763317371</v>
      </c>
      <c r="H937" s="0" t="n">
        <f aca="false">12*Inputs!$B$7*(MIN(1,$H$51*$C937)*(ic*Inputs!$C$7+pE+fee_fx*Inputs!$D$7-cost_acc-cost_wd*Inputs!$E$7*$E937-cost_fx*Inputs!$D$7-$F937)+(1-MIN(1,$H$51*$C937))*(1-MIN(1,Inputs!$G$7*$D937)*churn_nonbuyers)*(ic*Inputs!$C$7+fee_wd*Inputs!$E$7*(1-$B937)+fee_fx*Inputs!$D$7-cost_acc-cost_wd*Inputs!$E$7*(1-$B937)-cost_fx*Inputs!$D$7))</f>
        <v>417650.948745013</v>
      </c>
      <c r="I937" s="0" t="n">
        <f aca="false">12*Inputs!$B$8*(MIN(1,$H$52*$C937)*(ic*Inputs!$C$8+pT-cost_acc-cost_wd*Inputs!$E$8-cost_fx*Inputs!$D$8-cost_ins)+(1-MIN(1,$H$52*$C937))*(1-MIN(1,Inputs!$G$8*$D937)*churn_nonbuyers)*(ic*Inputs!$C$8+fee_wd*Inputs!$E$8*(1-$B937)+fee_fx*Inputs!$D$8-cost_acc-cost_wd*Inputs!$E$8*(1-$B937)-cost_fx*Inputs!$D$8))</f>
        <v>139896.508752</v>
      </c>
      <c r="J937" s="0" t="n">
        <f aca="false">G937+H937+I937-fixed</f>
        <v>73743.2208143836</v>
      </c>
      <c r="K937" s="0" t="n">
        <f aca="false">12*Inputs!$B$6*(1-MIN(1,Inputs!$G$6*$D937)*churn_nonbuyers)*(ic*Inputs!$C$6+fee_wd*Inputs!$E$6*(1-$B937)+fee_fx*Inputs!$D$6-cost_acc-cost_wd*Inputs!$E$6*(1-$B937)-cost_fx*Inputs!$D$6)</f>
        <v>161066.793936398</v>
      </c>
      <c r="L937" s="0" t="n">
        <f aca="false">12*Inputs!$B$7*(1-MIN(1,Inputs!$G$7*$D937)*churn_nonbuyers)*(ic*Inputs!$C$7+fee_wd*Inputs!$E$7*(1-$B937)+fee_fx*Inputs!$D$7-cost_acc-cost_wd*Inputs!$E$7*(1-$B937)-cost_fx*Inputs!$D$7)</f>
        <v>358958.682345839</v>
      </c>
      <c r="M937" s="0" t="n">
        <f aca="false">12*Inputs!$B$8*(1-MIN(1,Inputs!$G$8*$D937)*churn_nonbuyers)*(ic*Inputs!$C$8+fee_wd*Inputs!$E$8*(1-$B937)+fee_fx*Inputs!$D$8-cost_acc-cost_wd*Inputs!$E$8*(1-$B937)-cost_fx*Inputs!$D$8)</f>
        <v>0</v>
      </c>
      <c r="N937" s="0" t="n">
        <f aca="false">K937+L937+I937-fixed</f>
        <v>-40078.0149657625</v>
      </c>
      <c r="O937" s="0" t="n">
        <f aca="false">K937+L937+M937-fixed</f>
        <v>-179974.523717763</v>
      </c>
      <c r="P937" s="0" t="n">
        <f aca="false">12*Inputs!$B$6*(1-MIN(1,Inputs!$F$6*$D937))*(ic*Inputs!$C$6+flat_fee-cost_acc-cost_wd*Inputs!$E$6*$E937-cost_fx*Inputs!$D$6)+12*Inputs!$B$7*(1-MIN(1,Inputs!$F$7*$D937))*(ic*Inputs!$C$7+flat_fee-cost_acc-cost_wd*Inputs!$E$7*$E937-cost_fx*Inputs!$D$7)+12*Inputs!$B$8*(1-MIN(1,Inputs!$F$8*$D937))*(ic*Inputs!$C$8+flat_fee-cost_acc-cost_wd*Inputs!$E$8*$E937-cost_fx*Inputs!$D$8)-fixed</f>
        <v>-203855.31868888</v>
      </c>
    </row>
    <row r="938" customFormat="false" ht="15" hidden="false" customHeight="false" outlineLevel="0" collapsed="false">
      <c r="A938" s="0" t="n">
        <v>873</v>
      </c>
      <c r="B938" s="0" t="n">
        <v>0.325999</v>
      </c>
      <c r="C938" s="0" t="n">
        <v>1.099913</v>
      </c>
      <c r="D938" s="0" t="n">
        <v>0.997459</v>
      </c>
      <c r="E938" s="0" t="n">
        <v>1.209208</v>
      </c>
      <c r="F938" s="0" t="n">
        <v>0.160043</v>
      </c>
      <c r="G938" s="0" t="n">
        <f aca="false">12*Inputs!$B$6*(MIN(1,$H$50*$C938)*(ic*Inputs!$C$6+pS+fee_fx*Inputs!$D$6-cost_acc-cost_wd*Inputs!$E$6*$E938-cost_fx*Inputs!$D$6-$F938)+(1-MIN(1,$H$50*$C938))*(1-MIN(1,Inputs!$G$6*$D938)*churn_nonbuyers)*(ic*Inputs!$C$6+fee_wd*Inputs!$E$6*(1-$B938)+fee_fx*Inputs!$D$6-cost_acc-cost_wd*Inputs!$E$6*(1-$B938)-cost_fx*Inputs!$D$6))</f>
        <v>205496.434351369</v>
      </c>
      <c r="H938" s="0" t="n">
        <f aca="false">12*Inputs!$B$7*(MIN(1,$H$51*$C938)*(ic*Inputs!$C$7+pE+fee_fx*Inputs!$D$7-cost_acc-cost_wd*Inputs!$E$7*$E938-cost_fx*Inputs!$D$7-$F938)+(1-MIN(1,$H$51*$C938))*(1-MIN(1,Inputs!$G$7*$D938)*churn_nonbuyers)*(ic*Inputs!$C$7+fee_wd*Inputs!$E$7*(1-$B938)+fee_fx*Inputs!$D$7-cost_acc-cost_wd*Inputs!$E$7*(1-$B938)-cost_fx*Inputs!$D$7))</f>
        <v>397012.716381295</v>
      </c>
      <c r="I938" s="0" t="n">
        <f aca="false">12*Inputs!$B$8*(MIN(1,$H$52*$C938)*(ic*Inputs!$C$8+pT-cost_acc-cost_wd*Inputs!$E$8-cost_fx*Inputs!$D$8-cost_ins)+(1-MIN(1,$H$52*$C938))*(1-MIN(1,Inputs!$G$8*$D938)*churn_nonbuyers)*(ic*Inputs!$C$8+fee_wd*Inputs!$E$8*(1-$B938)+fee_fx*Inputs!$D$8-cost_acc-cost_wd*Inputs!$E$8*(1-$B938)-cost_fx*Inputs!$D$8))</f>
        <v>180120.590859047</v>
      </c>
      <c r="J938" s="0" t="n">
        <f aca="false">G938+H938+I938-fixed</f>
        <v>82629.7415917114</v>
      </c>
      <c r="K938" s="0" t="n">
        <f aca="false">12*Inputs!$B$6*(1-MIN(1,Inputs!$G$6*$D938)*churn_nonbuyers)*(ic*Inputs!$C$6+fee_wd*Inputs!$E$6*(1-$B938)+fee_fx*Inputs!$D$6-cost_acc-cost_wd*Inputs!$E$6*(1-$B938)-cost_fx*Inputs!$D$6)</f>
        <v>146942.985863095</v>
      </c>
      <c r="L938" s="0" t="n">
        <f aca="false">12*Inputs!$B$7*(1-MIN(1,Inputs!$G$7*$D938)*churn_nonbuyers)*(ic*Inputs!$C$7+fee_wd*Inputs!$E$7*(1-$B938)+fee_fx*Inputs!$D$7-cost_acc-cost_wd*Inputs!$E$7*(1-$B938)-cost_fx*Inputs!$D$7)</f>
        <v>345595.617085857</v>
      </c>
      <c r="M938" s="0" t="n">
        <f aca="false">12*Inputs!$B$8*(1-MIN(1,Inputs!$G$8*$D938)*churn_nonbuyers)*(ic*Inputs!$C$8+fee_wd*Inputs!$E$8*(1-$B938)+fee_fx*Inputs!$D$8-cost_acc-cost_wd*Inputs!$E$8*(1-$B938)-cost_fx*Inputs!$D$8)</f>
        <v>93778.3490677776</v>
      </c>
      <c r="N938" s="0" t="n">
        <f aca="false">K938+L938+I938-fixed</f>
        <v>-27340.8061920006</v>
      </c>
      <c r="O938" s="0" t="n">
        <f aca="false">K938+L938+M938-fixed</f>
        <v>-113683.04798327</v>
      </c>
      <c r="P938" s="0" t="n">
        <f aca="false">12*Inputs!$B$6*(1-MIN(1,Inputs!$F$6*$D938))*(ic*Inputs!$C$6+flat_fee-cost_acc-cost_wd*Inputs!$E$6*$E938-cost_fx*Inputs!$D$6)+12*Inputs!$B$7*(1-MIN(1,Inputs!$F$7*$D938))*(ic*Inputs!$C$7+flat_fee-cost_acc-cost_wd*Inputs!$E$7*$E938-cost_fx*Inputs!$D$7)+12*Inputs!$B$8*(1-MIN(1,Inputs!$F$8*$D938))*(ic*Inputs!$C$8+flat_fee-cost_acc-cost_wd*Inputs!$E$8*$E938-cost_fx*Inputs!$D$8)-fixed</f>
        <v>-18600.49835872</v>
      </c>
    </row>
    <row r="939" customFormat="false" ht="15" hidden="false" customHeight="false" outlineLevel="0" collapsed="false">
      <c r="A939" s="0" t="n">
        <v>874</v>
      </c>
      <c r="B939" s="0" t="n">
        <v>0.108893</v>
      </c>
      <c r="C939" s="0" t="n">
        <v>0.789449</v>
      </c>
      <c r="D939" s="0" t="n">
        <v>0.816888</v>
      </c>
      <c r="E939" s="0" t="n">
        <v>1.094975</v>
      </c>
      <c r="F939" s="0" t="n">
        <v>0.169595</v>
      </c>
      <c r="G939" s="0" t="n">
        <f aca="false">12*Inputs!$B$6*(MIN(1,$H$50*$C939)*(ic*Inputs!$C$6+pS+fee_fx*Inputs!$D$6-cost_acc-cost_wd*Inputs!$E$6*$E939-cost_fx*Inputs!$D$6-$F939)+(1-MIN(1,$H$50*$C939))*(1-MIN(1,Inputs!$G$6*$D939)*churn_nonbuyers)*(ic*Inputs!$C$6+fee_wd*Inputs!$E$6*(1-$B939)+fee_fx*Inputs!$D$6-cost_acc-cost_wd*Inputs!$E$6*(1-$B939)-cost_fx*Inputs!$D$6))</f>
        <v>220273.689631112</v>
      </c>
      <c r="H939" s="0" t="n">
        <f aca="false">12*Inputs!$B$7*(MIN(1,$H$51*$C939)*(ic*Inputs!$C$7+pE+fee_fx*Inputs!$D$7-cost_acc-cost_wd*Inputs!$E$7*$E939-cost_fx*Inputs!$D$7-$F939)+(1-MIN(1,$H$51*$C939))*(1-MIN(1,Inputs!$G$7*$D939)*churn_nonbuyers)*(ic*Inputs!$C$7+fee_wd*Inputs!$E$7*(1-$B939)+fee_fx*Inputs!$D$7-cost_acc-cost_wd*Inputs!$E$7*(1-$B939)-cost_fx*Inputs!$D$7))</f>
        <v>414641.330907088</v>
      </c>
      <c r="I939" s="0" t="n">
        <f aca="false">12*Inputs!$B$8*(MIN(1,$H$52*$C939)*(ic*Inputs!$C$8+pT-cost_acc-cost_wd*Inputs!$E$8-cost_fx*Inputs!$D$8-cost_ins)+(1-MIN(1,$H$52*$C939))*(1-MIN(1,Inputs!$G$8*$D939)*churn_nonbuyers)*(ic*Inputs!$C$8+fee_wd*Inputs!$E$8*(1-$B939)+fee_fx*Inputs!$D$8-cost_acc-cost_wd*Inputs!$E$8*(1-$B939)-cost_fx*Inputs!$D$8))</f>
        <v>175318.549462857</v>
      </c>
      <c r="J939" s="0" t="n">
        <f aca="false">G939+H939+I939-fixed</f>
        <v>110233.570001057</v>
      </c>
      <c r="K939" s="0" t="n">
        <f aca="false">12*Inputs!$B$6*(1-MIN(1,Inputs!$G$6*$D939)*churn_nonbuyers)*(ic*Inputs!$C$6+fee_wd*Inputs!$E$6*(1-$B939)+fee_fx*Inputs!$D$6-cost_acc-cost_wd*Inputs!$E$6*(1-$B939)-cost_fx*Inputs!$D$6)</f>
        <v>178325.641331885</v>
      </c>
      <c r="L939" s="0" t="n">
        <f aca="false">12*Inputs!$B$7*(1-MIN(1,Inputs!$G$7*$D939)*churn_nonbuyers)*(ic*Inputs!$C$7+fee_wd*Inputs!$E$7*(1-$B939)+fee_fx*Inputs!$D$7-cost_acc-cost_wd*Inputs!$E$7*(1-$B939)-cost_fx*Inputs!$D$7)</f>
        <v>378022.609375131</v>
      </c>
      <c r="M939" s="0" t="n">
        <f aca="false">12*Inputs!$B$8*(1-MIN(1,Inputs!$G$8*$D939)*churn_nonbuyers)*(ic*Inputs!$C$8+fee_wd*Inputs!$E$8*(1-$B939)+fee_fx*Inputs!$D$8-cost_acc-cost_wd*Inputs!$E$8*(1-$B939)-cost_fx*Inputs!$D$8)</f>
        <v>137519.399495462</v>
      </c>
      <c r="N939" s="0" t="n">
        <f aca="false">K939+L939+I939-fixed</f>
        <v>31666.8001698728</v>
      </c>
      <c r="O939" s="0" t="n">
        <f aca="false">K939+L939+M939-fixed</f>
        <v>-6132.34979752183</v>
      </c>
      <c r="P939" s="0" t="n">
        <f aca="false">12*Inputs!$B$6*(1-MIN(1,Inputs!$F$6*$D939))*(ic*Inputs!$C$6+flat_fee-cost_acc-cost_wd*Inputs!$E$6*$E939-cost_fx*Inputs!$D$6)+12*Inputs!$B$7*(1-MIN(1,Inputs!$F$7*$D939))*(ic*Inputs!$C$7+flat_fee-cost_acc-cost_wd*Inputs!$E$7*$E939-cost_fx*Inputs!$D$7)+12*Inputs!$B$8*(1-MIN(1,Inputs!$F$8*$D939))*(ic*Inputs!$C$8+flat_fee-cost_acc-cost_wd*Inputs!$E$8*$E939-cost_fx*Inputs!$D$8)-fixed</f>
        <v>128530.929008</v>
      </c>
    </row>
    <row r="940" customFormat="false" ht="15" hidden="false" customHeight="false" outlineLevel="0" collapsed="false">
      <c r="A940" s="0" t="n">
        <v>875</v>
      </c>
      <c r="B940" s="0" t="n">
        <v>0.17109</v>
      </c>
      <c r="C940" s="0" t="n">
        <v>1.137743</v>
      </c>
      <c r="D940" s="0" t="n">
        <v>0.986398</v>
      </c>
      <c r="E940" s="0" t="n">
        <v>1.361758</v>
      </c>
      <c r="F940" s="0" t="n">
        <v>0.344151</v>
      </c>
      <c r="G940" s="0" t="n">
        <f aca="false">12*Inputs!$B$6*(MIN(1,$H$50*$C940)*(ic*Inputs!$C$6+pS+fee_fx*Inputs!$D$6-cost_acc-cost_wd*Inputs!$E$6*$E940-cost_fx*Inputs!$D$6-$F940)+(1-MIN(1,$H$50*$C940))*(1-MIN(1,Inputs!$G$6*$D940)*churn_nonbuyers)*(ic*Inputs!$C$6+fee_wd*Inputs!$E$6*(1-$B940)+fee_fx*Inputs!$D$6-cost_acc-cost_wd*Inputs!$E$6*(1-$B940)-cost_fx*Inputs!$D$6))</f>
        <v>218039.527837112</v>
      </c>
      <c r="H940" s="0" t="n">
        <f aca="false">12*Inputs!$B$7*(MIN(1,$H$51*$C940)*(ic*Inputs!$C$7+pE+fee_fx*Inputs!$D$7-cost_acc-cost_wd*Inputs!$E$7*$E940-cost_fx*Inputs!$D$7-$F940)+(1-MIN(1,$H$51*$C940))*(1-MIN(1,Inputs!$G$7*$D940)*churn_nonbuyers)*(ic*Inputs!$C$7+fee_wd*Inputs!$E$7*(1-$B940)+fee_fx*Inputs!$D$7-cost_acc-cost_wd*Inputs!$E$7*(1-$B940)-cost_fx*Inputs!$D$7))</f>
        <v>378581.195410348</v>
      </c>
      <c r="I940" s="0" t="n">
        <f aca="false">12*Inputs!$B$8*(MIN(1,$H$52*$C940)*(ic*Inputs!$C$8+pT-cost_acc-cost_wd*Inputs!$E$8-cost_fx*Inputs!$D$8-cost_ins)+(1-MIN(1,$H$52*$C940))*(1-MIN(1,Inputs!$G$8*$D940)*churn_nonbuyers)*(ic*Inputs!$C$8+fee_wd*Inputs!$E$8*(1-$B940)+fee_fx*Inputs!$D$8-cost_acc-cost_wd*Inputs!$E$8*(1-$B940)-cost_fx*Inputs!$D$8))</f>
        <v>184048.575886992</v>
      </c>
      <c r="J940" s="0" t="n">
        <f aca="false">G940+H940+I940-fixed</f>
        <v>80669.2991344517</v>
      </c>
      <c r="K940" s="0" t="n">
        <f aca="false">12*Inputs!$B$6*(1-MIN(1,Inputs!$G$6*$D940)*churn_nonbuyers)*(ic*Inputs!$C$6+fee_wd*Inputs!$E$6*(1-$B940)+fee_fx*Inputs!$D$6-cost_acc-cost_wd*Inputs!$E$6*(1-$B940)-cost_fx*Inputs!$D$6)</f>
        <v>168235.240563504</v>
      </c>
      <c r="L940" s="0" t="n">
        <f aca="false">12*Inputs!$B$7*(1-MIN(1,Inputs!$G$7*$D940)*churn_nonbuyers)*(ic*Inputs!$C$7+fee_wd*Inputs!$E$7*(1-$B940)+fee_fx*Inputs!$D$7-cost_acc-cost_wd*Inputs!$E$7*(1-$B940)-cost_fx*Inputs!$D$7)</f>
        <v>367360.625234103</v>
      </c>
      <c r="M940" s="0" t="n">
        <f aca="false">12*Inputs!$B$8*(1-MIN(1,Inputs!$G$8*$D940)*churn_nonbuyers)*(ic*Inputs!$C$8+fee_wd*Inputs!$E$8*(1-$B940)+fee_fx*Inputs!$D$8-cost_acc-cost_wd*Inputs!$E$8*(1-$B940)-cost_fx*Inputs!$D$8)</f>
        <v>98485.896176352</v>
      </c>
      <c r="N940" s="0" t="n">
        <f aca="false">K940+L940+I940-fixed</f>
        <v>19644.4416845986</v>
      </c>
      <c r="O940" s="0" t="n">
        <f aca="false">K940+L940+M940-fixed</f>
        <v>-65918.2380260415</v>
      </c>
      <c r="P940" s="0" t="n">
        <f aca="false">12*Inputs!$B$6*(1-MIN(1,Inputs!$F$6*$D940))*(ic*Inputs!$C$6+flat_fee-cost_acc-cost_wd*Inputs!$E$6*$E940-cost_fx*Inputs!$D$6)+12*Inputs!$B$7*(1-MIN(1,Inputs!$F$7*$D940))*(ic*Inputs!$C$7+flat_fee-cost_acc-cost_wd*Inputs!$E$7*$E940-cost_fx*Inputs!$D$7)+12*Inputs!$B$8*(1-MIN(1,Inputs!$F$8*$D940))*(ic*Inputs!$C$8+flat_fee-cost_acc-cost_wd*Inputs!$E$8*$E940-cost_fx*Inputs!$D$8)-fixed</f>
        <v>-79317.8590998398</v>
      </c>
    </row>
    <row r="941" customFormat="false" ht="15" hidden="false" customHeight="false" outlineLevel="0" collapsed="false">
      <c r="A941" s="0" t="n">
        <v>876</v>
      </c>
      <c r="B941" s="0" t="n">
        <v>0.074777</v>
      </c>
      <c r="C941" s="0" t="n">
        <v>1.074823</v>
      </c>
      <c r="D941" s="0" t="n">
        <v>1.214631</v>
      </c>
      <c r="E941" s="0" t="n">
        <v>1.285247</v>
      </c>
      <c r="F941" s="0" t="n">
        <v>0.260559</v>
      </c>
      <c r="G941" s="0" t="n">
        <f aca="false">12*Inputs!$B$6*(MIN(1,$H$50*$C941)*(ic*Inputs!$C$6+pS+fee_fx*Inputs!$D$6-cost_acc-cost_wd*Inputs!$E$6*$E941-cost_fx*Inputs!$D$6-$F941)+(1-MIN(1,$H$50*$C941))*(1-MIN(1,Inputs!$G$6*$D941)*churn_nonbuyers)*(ic*Inputs!$C$6+fee_wd*Inputs!$E$6*(1-$B941)+fee_fx*Inputs!$D$6-cost_acc-cost_wd*Inputs!$E$6*(1-$B941)-cost_fx*Inputs!$D$6))</f>
        <v>229310.871824593</v>
      </c>
      <c r="H941" s="0" t="n">
        <f aca="false">12*Inputs!$B$7*(MIN(1,$H$51*$C941)*(ic*Inputs!$C$7+pE+fee_fx*Inputs!$D$7-cost_acc-cost_wd*Inputs!$E$7*$E941-cost_fx*Inputs!$D$7-$F941)+(1-MIN(1,$H$51*$C941))*(1-MIN(1,Inputs!$G$7*$D941)*churn_nonbuyers)*(ic*Inputs!$C$7+fee_wd*Inputs!$E$7*(1-$B941)+fee_fx*Inputs!$D$7-cost_acc-cost_wd*Inputs!$E$7*(1-$B941)-cost_fx*Inputs!$D$7))</f>
        <v>398750.017223208</v>
      </c>
      <c r="I941" s="0" t="n">
        <f aca="false">12*Inputs!$B$8*(MIN(1,$H$52*$C941)*(ic*Inputs!$C$8+pT-cost_acc-cost_wd*Inputs!$E$8-cost_fx*Inputs!$D$8-cost_ins)+(1-MIN(1,$H$52*$C941))*(1-MIN(1,Inputs!$G$8*$D941)*churn_nonbuyers)*(ic*Inputs!$C$8+fee_wd*Inputs!$E$8*(1-$B941)+fee_fx*Inputs!$D$8-cost_acc-cost_wd*Inputs!$E$8*(1-$B941)-cost_fx*Inputs!$D$8))</f>
        <v>166900.31288942</v>
      </c>
      <c r="J941" s="0" t="n">
        <f aca="false">G941+H941+I941-fixed</f>
        <v>94961.2019372202</v>
      </c>
      <c r="K941" s="0" t="n">
        <f aca="false">12*Inputs!$B$6*(1-MIN(1,Inputs!$G$6*$D941)*churn_nonbuyers)*(ic*Inputs!$C$6+fee_wd*Inputs!$E$6*(1-$B941)+fee_fx*Inputs!$D$6-cost_acc-cost_wd*Inputs!$E$6*(1-$B941)-cost_fx*Inputs!$D$6)</f>
        <v>179242.582048466</v>
      </c>
      <c r="L941" s="0" t="n">
        <f aca="false">12*Inputs!$B$7*(1-MIN(1,Inputs!$G$7*$D941)*churn_nonbuyers)*(ic*Inputs!$C$7+fee_wd*Inputs!$E$7*(1-$B941)+fee_fx*Inputs!$D$7-cost_acc-cost_wd*Inputs!$E$7*(1-$B941)-cost_fx*Inputs!$D$7)</f>
        <v>378132.30574108</v>
      </c>
      <c r="M941" s="0" t="n">
        <f aca="false">12*Inputs!$B$8*(1-MIN(1,Inputs!$G$8*$D941)*churn_nonbuyers)*(ic*Inputs!$C$8+fee_wd*Inputs!$E$8*(1-$B941)+fee_fx*Inputs!$D$8-cost_acc-cost_wd*Inputs!$E$8*(1-$B941)-cost_fx*Inputs!$D$8)</f>
        <v>48343.5822528432</v>
      </c>
      <c r="N941" s="0" t="n">
        <f aca="false">K941+L941+I941-fixed</f>
        <v>24275.2006789662</v>
      </c>
      <c r="O941" s="0" t="n">
        <f aca="false">K941+L941+M941-fixed</f>
        <v>-94281.5299576104</v>
      </c>
      <c r="P941" s="0" t="n">
        <f aca="false">12*Inputs!$B$6*(1-MIN(1,Inputs!$F$6*$D941))*(ic*Inputs!$C$6+flat_fee-cost_acc-cost_wd*Inputs!$E$6*$E941-cost_fx*Inputs!$D$6)+12*Inputs!$B$7*(1-MIN(1,Inputs!$F$7*$D941))*(ic*Inputs!$C$7+flat_fee-cost_acc-cost_wd*Inputs!$E$7*$E941-cost_fx*Inputs!$D$7)+12*Inputs!$B$8*(1-MIN(1,Inputs!$F$8*$D941))*(ic*Inputs!$C$8+flat_fee-cost_acc-cost_wd*Inputs!$E$8*$E941-cost_fx*Inputs!$D$8)-fixed</f>
        <v>-159097.65084232</v>
      </c>
    </row>
    <row r="942" customFormat="false" ht="15" hidden="false" customHeight="false" outlineLevel="0" collapsed="false">
      <c r="A942" s="0" t="n">
        <v>877</v>
      </c>
      <c r="B942" s="0" t="n">
        <v>0.26106</v>
      </c>
      <c r="C942" s="0" t="n">
        <v>0.966708</v>
      </c>
      <c r="D942" s="0" t="n">
        <v>1.058103</v>
      </c>
      <c r="E942" s="0" t="n">
        <v>1.228118</v>
      </c>
      <c r="F942" s="0" t="n">
        <v>0.313462</v>
      </c>
      <c r="G942" s="0" t="n">
        <f aca="false">12*Inputs!$B$6*(MIN(1,$H$50*$C942)*(ic*Inputs!$C$6+pS+fee_fx*Inputs!$D$6-cost_acc-cost_wd*Inputs!$E$6*$E942-cost_fx*Inputs!$D$6-$F942)+(1-MIN(1,$H$50*$C942))*(1-MIN(1,Inputs!$G$6*$D942)*churn_nonbuyers)*(ic*Inputs!$C$6+fee_wd*Inputs!$E$6*(1-$B942)+fee_fx*Inputs!$D$6-cost_acc-cost_wd*Inputs!$E$6*(1-$B942)-cost_fx*Inputs!$D$6))</f>
        <v>202305.917429758</v>
      </c>
      <c r="H942" s="0" t="n">
        <f aca="false">12*Inputs!$B$7*(MIN(1,$H$51*$C942)*(ic*Inputs!$C$7+pE+fee_fx*Inputs!$D$7-cost_acc-cost_wd*Inputs!$E$7*$E942-cost_fx*Inputs!$D$7-$F942)+(1-MIN(1,$H$51*$C942))*(1-MIN(1,Inputs!$G$7*$D942)*churn_nonbuyers)*(ic*Inputs!$C$7+fee_wd*Inputs!$E$7*(1-$B942)+fee_fx*Inputs!$D$7-cost_acc-cost_wd*Inputs!$E$7*(1-$B942)-cost_fx*Inputs!$D$7))</f>
        <v>385292.88956671</v>
      </c>
      <c r="I942" s="0" t="n">
        <f aca="false">12*Inputs!$B$8*(MIN(1,$H$52*$C942)*(ic*Inputs!$C$8+pT-cost_acc-cost_wd*Inputs!$E$8-cost_fx*Inputs!$D$8-cost_ins)+(1-MIN(1,$H$52*$C942))*(1-MIN(1,Inputs!$G$8*$D942)*churn_nonbuyers)*(ic*Inputs!$C$8+fee_wd*Inputs!$E$8*(1-$B942)+fee_fx*Inputs!$D$8-cost_acc-cost_wd*Inputs!$E$8*(1-$B942)-cost_fx*Inputs!$D$8))</f>
        <v>165660.525979933</v>
      </c>
      <c r="J942" s="0" t="n">
        <f aca="false">G942+H942+I942-fixed</f>
        <v>53259.3329764016</v>
      </c>
      <c r="K942" s="0" t="n">
        <f aca="false">12*Inputs!$B$6*(1-MIN(1,Inputs!$G$6*$D942)*churn_nonbuyers)*(ic*Inputs!$C$6+fee_wd*Inputs!$E$6*(1-$B942)+fee_fx*Inputs!$D$6-cost_acc-cost_wd*Inputs!$E$6*(1-$B942)-cost_fx*Inputs!$D$6)</f>
        <v>155330.526018096</v>
      </c>
      <c r="L942" s="0" t="n">
        <f aca="false">12*Inputs!$B$7*(1-MIN(1,Inputs!$G$7*$D942)*churn_nonbuyers)*(ic*Inputs!$C$7+fee_wd*Inputs!$E$7*(1-$B942)+fee_fx*Inputs!$D$7-cost_acc-cost_wd*Inputs!$E$7*(1-$B942)-cost_fx*Inputs!$D$7)</f>
        <v>354001.852666858</v>
      </c>
      <c r="M942" s="0" t="n">
        <f aca="false">12*Inputs!$B$8*(1-MIN(1,Inputs!$G$8*$D942)*churn_nonbuyers)*(ic*Inputs!$C$8+fee_wd*Inputs!$E$8*(1-$B942)+fee_fx*Inputs!$D$8-cost_acc-cost_wd*Inputs!$E$8*(1-$B942)-cost_fx*Inputs!$D$8)</f>
        <v>81395.019764448</v>
      </c>
      <c r="N942" s="0" t="n">
        <f aca="false">K942+L942+I942-fixed</f>
        <v>-25007.0953351132</v>
      </c>
      <c r="O942" s="0" t="n">
        <f aca="false">K942+L942+M942-fixed</f>
        <v>-109272.601550598</v>
      </c>
      <c r="P942" s="0" t="n">
        <f aca="false">12*Inputs!$B$6*(1-MIN(1,Inputs!$F$6*$D942))*(ic*Inputs!$C$6+flat_fee-cost_acc-cost_wd*Inputs!$E$6*$E942-cost_fx*Inputs!$D$6)+12*Inputs!$B$7*(1-MIN(1,Inputs!$F$7*$D942))*(ic*Inputs!$C$7+flat_fee-cost_acc-cost_wd*Inputs!$E$7*$E942-cost_fx*Inputs!$D$7)+12*Inputs!$B$8*(1-MIN(1,Inputs!$F$8*$D942))*(ic*Inputs!$C$8+flat_fee-cost_acc-cost_wd*Inputs!$E$8*$E942-cost_fx*Inputs!$D$8)-fixed</f>
        <v>-57659.8429470401</v>
      </c>
    </row>
    <row r="943" customFormat="false" ht="15" hidden="false" customHeight="false" outlineLevel="0" collapsed="false">
      <c r="A943" s="0" t="n">
        <v>878</v>
      </c>
      <c r="B943" s="0" t="n">
        <v>0.283316</v>
      </c>
      <c r="C943" s="0" t="n">
        <v>0.925628</v>
      </c>
      <c r="D943" s="0" t="n">
        <v>0.942152</v>
      </c>
      <c r="E943" s="0" t="n">
        <v>1.405019</v>
      </c>
      <c r="F943" s="0" t="n">
        <v>0.24158</v>
      </c>
      <c r="G943" s="0" t="n">
        <f aca="false">12*Inputs!$B$6*(MIN(1,$H$50*$C943)*(ic*Inputs!$C$6+pS+fee_fx*Inputs!$D$6-cost_acc-cost_wd*Inputs!$E$6*$E943-cost_fx*Inputs!$D$6-$F943)+(1-MIN(1,$H$50*$C943))*(1-MIN(1,Inputs!$G$6*$D943)*churn_nonbuyers)*(ic*Inputs!$C$6+fee_wd*Inputs!$E$6*(1-$B943)+fee_fx*Inputs!$D$6-cost_acc-cost_wd*Inputs!$E$6*(1-$B943)-cost_fx*Inputs!$D$6))</f>
        <v>196122.707828178</v>
      </c>
      <c r="H943" s="0" t="n">
        <f aca="false">12*Inputs!$B$7*(MIN(1,$H$51*$C943)*(ic*Inputs!$C$7+pE+fee_fx*Inputs!$D$7-cost_acc-cost_wd*Inputs!$E$7*$E943-cost_fx*Inputs!$D$7-$F943)+(1-MIN(1,$H$51*$C943))*(1-MIN(1,Inputs!$G$7*$D943)*churn_nonbuyers)*(ic*Inputs!$C$7+fee_wd*Inputs!$E$7*(1-$B943)+fee_fx*Inputs!$D$7-cost_acc-cost_wd*Inputs!$E$7*(1-$B943)-cost_fx*Inputs!$D$7))</f>
        <v>367771.975287789</v>
      </c>
      <c r="I943" s="0" t="n">
        <f aca="false">12*Inputs!$B$8*(MIN(1,$H$52*$C943)*(ic*Inputs!$C$8+pT-cost_acc-cost_wd*Inputs!$E$8-cost_fx*Inputs!$D$8-cost_ins)+(1-MIN(1,$H$52*$C943))*(1-MIN(1,Inputs!$G$8*$D943)*churn_nonbuyers)*(ic*Inputs!$C$8+fee_wd*Inputs!$E$8*(1-$B943)+fee_fx*Inputs!$D$8-cost_acc-cost_wd*Inputs!$E$8*(1-$B943)-cost_fx*Inputs!$D$8))</f>
        <v>170920.507278032</v>
      </c>
      <c r="J943" s="0" t="n">
        <f aca="false">G943+H943+I943-fixed</f>
        <v>34815.1903939997</v>
      </c>
      <c r="K943" s="0" t="n">
        <f aca="false">12*Inputs!$B$6*(1-MIN(1,Inputs!$G$6*$D943)*churn_nonbuyers)*(ic*Inputs!$C$6+fee_wd*Inputs!$E$6*(1-$B943)+fee_fx*Inputs!$D$6-cost_acc-cost_wd*Inputs!$E$6*(1-$B943)-cost_fx*Inputs!$D$6)</f>
        <v>153227.47633943</v>
      </c>
      <c r="L943" s="0" t="n">
        <f aca="false">12*Inputs!$B$7*(1-MIN(1,Inputs!$G$7*$D943)*churn_nonbuyers)*(ic*Inputs!$C$7+fee_wd*Inputs!$E$7*(1-$B943)+fee_fx*Inputs!$D$7-cost_acc-cost_wd*Inputs!$E$7*(1-$B943)-cost_fx*Inputs!$D$7)</f>
        <v>352159.348907658</v>
      </c>
      <c r="M943" s="0" t="n">
        <f aca="false">12*Inputs!$B$8*(1-MIN(1,Inputs!$G$8*$D943)*churn_nonbuyers)*(ic*Inputs!$C$8+fee_wd*Inputs!$E$8*(1-$B943)+fee_fx*Inputs!$D$8-cost_acc-cost_wd*Inputs!$E$8*(1-$B943)-cost_fx*Inputs!$D$8)</f>
        <v>106506.681370675</v>
      </c>
      <c r="N943" s="0" t="n">
        <f aca="false">K943+L943+I943-fixed</f>
        <v>-23692.6674748787</v>
      </c>
      <c r="O943" s="0" t="n">
        <f aca="false">K943+L943+M943-fixed</f>
        <v>-88106.493382236</v>
      </c>
      <c r="P943" s="0" t="n">
        <f aca="false">12*Inputs!$B$6*(1-MIN(1,Inputs!$F$6*$D943))*(ic*Inputs!$C$6+flat_fee-cost_acc-cost_wd*Inputs!$E$6*$E943-cost_fx*Inputs!$D$6)+12*Inputs!$B$7*(1-MIN(1,Inputs!$F$7*$D943))*(ic*Inputs!$C$7+flat_fee-cost_acc-cost_wd*Inputs!$E$7*$E943-cost_fx*Inputs!$D$7)+12*Inputs!$B$8*(1-MIN(1,Inputs!$F$8*$D943))*(ic*Inputs!$C$8+flat_fee-cost_acc-cost_wd*Inputs!$E$8*$E943-cost_fx*Inputs!$D$8)-fixed</f>
        <v>-77497.19044288</v>
      </c>
    </row>
    <row r="944" customFormat="false" ht="15" hidden="false" customHeight="false" outlineLevel="0" collapsed="false">
      <c r="A944" s="0" t="n">
        <v>879</v>
      </c>
      <c r="B944" s="0" t="n">
        <v>0.418875</v>
      </c>
      <c r="C944" s="0" t="n">
        <v>1.016916</v>
      </c>
      <c r="D944" s="0" t="n">
        <v>1.144394</v>
      </c>
      <c r="E944" s="0" t="n">
        <v>1.135849</v>
      </c>
      <c r="F944" s="0" t="n">
        <v>0.343207</v>
      </c>
      <c r="G944" s="0" t="n">
        <f aca="false">12*Inputs!$B$6*(MIN(1,$H$50*$C944)*(ic*Inputs!$C$6+pS+fee_fx*Inputs!$D$6-cost_acc-cost_wd*Inputs!$E$6*$E944-cost_fx*Inputs!$D$6-$F944)+(1-MIN(1,$H$50*$C944))*(1-MIN(1,Inputs!$G$6*$D944)*churn_nonbuyers)*(ic*Inputs!$C$6+fee_wd*Inputs!$E$6*(1-$B944)+fee_fx*Inputs!$D$6-cost_acc-cost_wd*Inputs!$E$6*(1-$B944)-cost_fx*Inputs!$D$6))</f>
        <v>185878.52705474</v>
      </c>
      <c r="H944" s="0" t="n">
        <f aca="false">12*Inputs!$B$7*(MIN(1,$H$51*$C944)*(ic*Inputs!$C$7+pE+fee_fx*Inputs!$D$7-cost_acc-cost_wd*Inputs!$E$7*$E944-cost_fx*Inputs!$D$7-$F944)+(1-MIN(1,$H$51*$C944))*(1-MIN(1,Inputs!$G$7*$D944)*churn_nonbuyers)*(ic*Inputs!$C$7+fee_wd*Inputs!$E$7*(1-$B944)+fee_fx*Inputs!$D$7-cost_acc-cost_wd*Inputs!$E$7*(1-$B944)-cost_fx*Inputs!$D$7))</f>
        <v>382404.880474283</v>
      </c>
      <c r="I944" s="0" t="n">
        <f aca="false">12*Inputs!$B$8*(MIN(1,$H$52*$C944)*(ic*Inputs!$C$8+pT-cost_acc-cost_wd*Inputs!$E$8-cost_fx*Inputs!$D$8-cost_ins)+(1-MIN(1,$H$52*$C944))*(1-MIN(1,Inputs!$G$8*$D944)*churn_nonbuyers)*(ic*Inputs!$C$8+fee_wd*Inputs!$E$8*(1-$B944)+fee_fx*Inputs!$D$8-cost_acc-cost_wd*Inputs!$E$8*(1-$B944)-cost_fx*Inputs!$D$8))</f>
        <v>164139.650682542</v>
      </c>
      <c r="J944" s="0" t="n">
        <f aca="false">G944+H944+I944-fixed</f>
        <v>32423.058211565</v>
      </c>
      <c r="K944" s="0" t="n">
        <f aca="false">12*Inputs!$B$6*(1-MIN(1,Inputs!$G$6*$D944)*churn_nonbuyers)*(ic*Inputs!$C$6+fee_wd*Inputs!$E$6*(1-$B944)+fee_fx*Inputs!$D$6-cost_acc-cost_wd*Inputs!$E$6*(1-$B944)-cost_fx*Inputs!$D$6)</f>
        <v>133197.8863446</v>
      </c>
      <c r="L944" s="0" t="n">
        <f aca="false">12*Inputs!$B$7*(1-MIN(1,Inputs!$G$7*$D944)*churn_nonbuyers)*(ic*Inputs!$C$7+fee_wd*Inputs!$E$7*(1-$B944)+fee_fx*Inputs!$D$7-cost_acc-cost_wd*Inputs!$E$7*(1-$B944)-cost_fx*Inputs!$D$7)</f>
        <v>331110.23689476</v>
      </c>
      <c r="M944" s="0" t="n">
        <f aca="false">12*Inputs!$B$8*(1-MIN(1,Inputs!$G$8*$D944)*churn_nonbuyers)*(ic*Inputs!$C$8+fee_wd*Inputs!$E$8*(1-$B944)+fee_fx*Inputs!$D$8-cost_acc-cost_wd*Inputs!$E$8*(1-$B944)-cost_fx*Inputs!$D$8)</f>
        <v>60929.2889148</v>
      </c>
      <c r="N944" s="0" t="n">
        <f aca="false">K944+L944+I944-fixed</f>
        <v>-71552.2260780979</v>
      </c>
      <c r="O944" s="0" t="n">
        <f aca="false">K944+L944+M944-fixed</f>
        <v>-174762.58784584</v>
      </c>
      <c r="P944" s="0" t="n">
        <f aca="false">12*Inputs!$B$6*(1-MIN(1,Inputs!$F$6*$D944))*(ic*Inputs!$C$6+flat_fee-cost_acc-cost_wd*Inputs!$E$6*$E944-cost_fx*Inputs!$D$6)+12*Inputs!$B$7*(1-MIN(1,Inputs!$F$7*$D944))*(ic*Inputs!$C$7+flat_fee-cost_acc-cost_wd*Inputs!$E$7*$E944-cost_fx*Inputs!$D$7)+12*Inputs!$B$8*(1-MIN(1,Inputs!$F$8*$D944))*(ic*Inputs!$C$8+flat_fee-cost_acc-cost_wd*Inputs!$E$8*$E944-cost_fx*Inputs!$D$8)-fixed</f>
        <v>-64934.80031056</v>
      </c>
    </row>
    <row r="945" customFormat="false" ht="15" hidden="false" customHeight="false" outlineLevel="0" collapsed="false">
      <c r="A945" s="0" t="n">
        <v>880</v>
      </c>
      <c r="B945" s="0" t="n">
        <v>0.142626</v>
      </c>
      <c r="C945" s="0" t="n">
        <v>0.760653</v>
      </c>
      <c r="D945" s="0" t="n">
        <v>0.956899</v>
      </c>
      <c r="E945" s="0" t="n">
        <v>1.103174</v>
      </c>
      <c r="F945" s="0" t="n">
        <v>0.312207</v>
      </c>
      <c r="G945" s="0" t="n">
        <f aca="false">12*Inputs!$B$6*(MIN(1,$H$50*$C945)*(ic*Inputs!$C$6+pS+fee_fx*Inputs!$D$6-cost_acc-cost_wd*Inputs!$E$6*$E945-cost_fx*Inputs!$D$6-$F945)+(1-MIN(1,$H$50*$C945))*(1-MIN(1,Inputs!$G$6*$D945)*churn_nonbuyers)*(ic*Inputs!$C$6+fee_wd*Inputs!$E$6*(1-$B945)+fee_fx*Inputs!$D$6-cost_acc-cost_wd*Inputs!$E$6*(1-$B945)-cost_fx*Inputs!$D$6))</f>
        <v>210534.530642874</v>
      </c>
      <c r="H945" s="0" t="n">
        <f aca="false">12*Inputs!$B$7*(MIN(1,$H$51*$C945)*(ic*Inputs!$C$7+pE+fee_fx*Inputs!$D$7-cost_acc-cost_wd*Inputs!$E$7*$E945-cost_fx*Inputs!$D$7-$F945)+(1-MIN(1,$H$51*$C945))*(1-MIN(1,Inputs!$G$7*$D945)*churn_nonbuyers)*(ic*Inputs!$C$7+fee_wd*Inputs!$E$7*(1-$B945)+fee_fx*Inputs!$D$7-cost_acc-cost_wd*Inputs!$E$7*(1-$B945)-cost_fx*Inputs!$D$7))</f>
        <v>401923.790879459</v>
      </c>
      <c r="I945" s="0" t="n">
        <f aca="false">12*Inputs!$B$8*(MIN(1,$H$52*$C945)*(ic*Inputs!$C$8+pT-cost_acc-cost_wd*Inputs!$E$8-cost_fx*Inputs!$D$8-cost_ins)+(1-MIN(1,$H$52*$C945))*(1-MIN(1,Inputs!$G$8*$D945)*churn_nonbuyers)*(ic*Inputs!$C$8+fee_wd*Inputs!$E$8*(1-$B945)+fee_fx*Inputs!$D$8-cost_acc-cost_wd*Inputs!$E$8*(1-$B945)-cost_fx*Inputs!$D$8))</f>
        <v>158972.779366568</v>
      </c>
      <c r="J945" s="0" t="n">
        <f aca="false">G945+H945+I945-fixed</f>
        <v>71431.1008889008</v>
      </c>
      <c r="K945" s="0" t="n">
        <f aca="false">12*Inputs!$B$6*(1-MIN(1,Inputs!$G$6*$D945)*churn_nonbuyers)*(ic*Inputs!$C$6+fee_wd*Inputs!$E$6*(1-$B945)+fee_fx*Inputs!$D$6-cost_acc-cost_wd*Inputs!$E$6*(1-$B945)-cost_fx*Inputs!$D$6)</f>
        <v>172398.960552773</v>
      </c>
      <c r="L945" s="0" t="n">
        <f aca="false">12*Inputs!$B$7*(1-MIN(1,Inputs!$G$7*$D945)*churn_nonbuyers)*(ic*Inputs!$C$7+fee_wd*Inputs!$E$7*(1-$B945)+fee_fx*Inputs!$D$7-cost_acc-cost_wd*Inputs!$E$7*(1-$B945)-cost_fx*Inputs!$D$7)</f>
        <v>371676.793579664</v>
      </c>
      <c r="M945" s="0" t="n">
        <f aca="false">12*Inputs!$B$8*(1-MIN(1,Inputs!$G$8*$D945)*churn_nonbuyers)*(ic*Inputs!$C$8+fee_wd*Inputs!$E$8*(1-$B945)+fee_fx*Inputs!$D$8-cost_acc-cost_wd*Inputs!$E$8*(1-$B945)-cost_fx*Inputs!$D$8)</f>
        <v>105507.352019606</v>
      </c>
      <c r="N945" s="0" t="n">
        <f aca="false">K945+L945+I945-fixed</f>
        <v>3048.53349900409</v>
      </c>
      <c r="O945" s="0" t="n">
        <f aca="false">K945+L945+M945-fixed</f>
        <v>-50416.8938479571</v>
      </c>
      <c r="P945" s="0" t="n">
        <f aca="false">12*Inputs!$B$6*(1-MIN(1,Inputs!$F$6*$D945))*(ic*Inputs!$C$6+flat_fee-cost_acc-cost_wd*Inputs!$E$6*$E945-cost_fx*Inputs!$D$6)+12*Inputs!$B$7*(1-MIN(1,Inputs!$F$7*$D945))*(ic*Inputs!$C$7+flat_fee-cost_acc-cost_wd*Inputs!$E$7*$E945-cost_fx*Inputs!$D$7)+12*Inputs!$B$8*(1-MIN(1,Inputs!$F$8*$D945))*(ic*Inputs!$C$8+flat_fee-cost_acc-cost_wd*Inputs!$E$8*$E945-cost_fx*Inputs!$D$8)-fixed</f>
        <v>49139.4361102398</v>
      </c>
    </row>
    <row r="946" customFormat="false" ht="15" hidden="false" customHeight="false" outlineLevel="0" collapsed="false">
      <c r="A946" s="0" t="n">
        <v>881</v>
      </c>
      <c r="B946" s="0" t="n">
        <v>0.209737</v>
      </c>
      <c r="C946" s="0" t="n">
        <v>0.713437</v>
      </c>
      <c r="D946" s="0" t="n">
        <v>1.053751</v>
      </c>
      <c r="E946" s="0" t="n">
        <v>1.089931</v>
      </c>
      <c r="F946" s="0" t="n">
        <v>0.150856</v>
      </c>
      <c r="G946" s="0" t="n">
        <f aca="false">12*Inputs!$B$6*(MIN(1,$H$50*$C946)*(ic*Inputs!$C$6+pS+fee_fx*Inputs!$D$6-cost_acc-cost_wd*Inputs!$E$6*$E946-cost_fx*Inputs!$D$6-$F946)+(1-MIN(1,$H$50*$C946))*(1-MIN(1,Inputs!$G$6*$D946)*churn_nonbuyers)*(ic*Inputs!$C$6+fee_wd*Inputs!$E$6*(1-$B946)+fee_fx*Inputs!$D$6-cost_acc-cost_wd*Inputs!$E$6*(1-$B946)-cost_fx*Inputs!$D$6))</f>
        <v>201578.178358513</v>
      </c>
      <c r="H946" s="0" t="n">
        <f aca="false">12*Inputs!$B$7*(MIN(1,$H$51*$C946)*(ic*Inputs!$C$7+pE+fee_fx*Inputs!$D$7-cost_acc-cost_wd*Inputs!$E$7*$E946-cost_fx*Inputs!$D$7-$F946)+(1-MIN(1,$H$51*$C946))*(1-MIN(1,Inputs!$G$7*$D946)*churn_nonbuyers)*(ic*Inputs!$C$7+fee_wd*Inputs!$E$7*(1-$B946)+fee_fx*Inputs!$D$7-cost_acc-cost_wd*Inputs!$E$7*(1-$B946)-cost_fx*Inputs!$D$7))</f>
        <v>400282.877588125</v>
      </c>
      <c r="I946" s="0" t="n">
        <f aca="false">12*Inputs!$B$8*(MIN(1,$H$52*$C946)*(ic*Inputs!$C$8+pT-cost_acc-cost_wd*Inputs!$E$8-cost_fx*Inputs!$D$8-cost_ins)+(1-MIN(1,$H$52*$C946))*(1-MIN(1,Inputs!$G$8*$D946)*churn_nonbuyers)*(ic*Inputs!$C$8+fee_wd*Inputs!$E$8*(1-$B946)+fee_fx*Inputs!$D$8-cost_acc-cost_wd*Inputs!$E$8*(1-$B946)-cost_fx*Inputs!$D$8))</f>
        <v>144385.747167505</v>
      </c>
      <c r="J946" s="0" t="n">
        <f aca="false">G946+H946+I946-fixed</f>
        <v>46246.803114144</v>
      </c>
      <c r="K946" s="0" t="n">
        <f aca="false">12*Inputs!$B$6*(1-MIN(1,Inputs!$G$6*$D946)*churn_nonbuyers)*(ic*Inputs!$C$6+fee_wd*Inputs!$E$6*(1-$B946)+fee_fx*Inputs!$D$6-cost_acc-cost_wd*Inputs!$E$6*(1-$B946)-cost_fx*Inputs!$D$6)</f>
        <v>162367.338049106</v>
      </c>
      <c r="L946" s="0" t="n">
        <f aca="false">12*Inputs!$B$7*(1-MIN(1,Inputs!$G$7*$D946)*churn_nonbuyers)*(ic*Inputs!$C$7+fee_wd*Inputs!$E$7*(1-$B946)+fee_fx*Inputs!$D$7-cost_acc-cost_wd*Inputs!$E$7*(1-$B946)-cost_fx*Inputs!$D$7)</f>
        <v>361206.465581464</v>
      </c>
      <c r="M946" s="0" t="n">
        <f aca="false">12*Inputs!$B$8*(1-MIN(1,Inputs!$G$8*$D946)*churn_nonbuyers)*(ic*Inputs!$C$8+fee_wd*Inputs!$E$8*(1-$B946)+fee_fx*Inputs!$D$8-cost_acc-cost_wd*Inputs!$E$8*(1-$B946)-cost_fx*Inputs!$D$8)</f>
        <v>82997.5507891632</v>
      </c>
      <c r="N946" s="0" t="n">
        <f aca="false">K946+L946+I946-fixed</f>
        <v>-32040.4492019241</v>
      </c>
      <c r="O946" s="0" t="n">
        <f aca="false">K946+L946+M946-fixed</f>
        <v>-93428.6455802664</v>
      </c>
      <c r="P946" s="0" t="n">
        <f aca="false">12*Inputs!$B$6*(1-MIN(1,Inputs!$F$6*$D946))*(ic*Inputs!$C$6+flat_fee-cost_acc-cost_wd*Inputs!$E$6*$E946-cost_fx*Inputs!$D$6)+12*Inputs!$B$7*(1-MIN(1,Inputs!$F$7*$D946))*(ic*Inputs!$C$7+flat_fee-cost_acc-cost_wd*Inputs!$E$7*$E946-cost_fx*Inputs!$D$7)+12*Inputs!$B$8*(1-MIN(1,Inputs!$F$8*$D946))*(ic*Inputs!$C$8+flat_fee-cost_acc-cost_wd*Inputs!$E$8*$E946-cost_fx*Inputs!$D$8)-fixed</f>
        <v>2470.24555543996</v>
      </c>
    </row>
    <row r="947" customFormat="false" ht="15" hidden="false" customHeight="false" outlineLevel="0" collapsed="false">
      <c r="A947" s="0" t="n">
        <v>882</v>
      </c>
      <c r="B947" s="0" t="n">
        <v>0.184749</v>
      </c>
      <c r="C947" s="0" t="n">
        <v>1.075471</v>
      </c>
      <c r="D947" s="0" t="n">
        <v>0.81018</v>
      </c>
      <c r="E947" s="0" t="n">
        <v>1.143952</v>
      </c>
      <c r="F947" s="0" t="n">
        <v>0.113791</v>
      </c>
      <c r="G947" s="0" t="n">
        <f aca="false">12*Inputs!$B$6*(MIN(1,$H$50*$C947)*(ic*Inputs!$C$6+pS+fee_fx*Inputs!$D$6-cost_acc-cost_wd*Inputs!$E$6*$E947-cost_fx*Inputs!$D$6-$F947)+(1-MIN(1,$H$50*$C947))*(1-MIN(1,Inputs!$G$6*$D947)*churn_nonbuyers)*(ic*Inputs!$C$6+fee_wd*Inputs!$E$6*(1-$B947)+fee_fx*Inputs!$D$6-cost_acc-cost_wd*Inputs!$E$6*(1-$B947)-cost_fx*Inputs!$D$6))</f>
        <v>226118.838850829</v>
      </c>
      <c r="H947" s="0" t="n">
        <f aca="false">12*Inputs!$B$7*(MIN(1,$H$51*$C947)*(ic*Inputs!$C$7+pE+fee_fx*Inputs!$D$7-cost_acc-cost_wd*Inputs!$E$7*$E947-cost_fx*Inputs!$D$7-$F947)+(1-MIN(1,$H$51*$C947))*(1-MIN(1,Inputs!$G$7*$D947)*churn_nonbuyers)*(ic*Inputs!$C$7+fee_wd*Inputs!$E$7*(1-$B947)+fee_fx*Inputs!$D$7-cost_acc-cost_wd*Inputs!$E$7*(1-$B947)-cost_fx*Inputs!$D$7))</f>
        <v>419268.952457796</v>
      </c>
      <c r="I947" s="0" t="n">
        <f aca="false">12*Inputs!$B$8*(MIN(1,$H$52*$C947)*(ic*Inputs!$C$8+pT-cost_acc-cost_wd*Inputs!$E$8-cost_fx*Inputs!$D$8-cost_ins)+(1-MIN(1,$H$52*$C947))*(1-MIN(1,Inputs!$G$8*$D947)*churn_nonbuyers)*(ic*Inputs!$C$8+fee_wd*Inputs!$E$8*(1-$B947)+fee_fx*Inputs!$D$8-cost_acc-cost_wd*Inputs!$E$8*(1-$B947)-cost_fx*Inputs!$D$8))</f>
        <v>188996.587625177</v>
      </c>
      <c r="J947" s="0" t="n">
        <f aca="false">G947+H947+I947-fixed</f>
        <v>134384.378933802</v>
      </c>
      <c r="K947" s="0" t="n">
        <f aca="false">12*Inputs!$B$6*(1-MIN(1,Inputs!$G$6*$D947)*churn_nonbuyers)*(ic*Inputs!$C$6+fee_wd*Inputs!$E$6*(1-$B947)+fee_fx*Inputs!$D$6-cost_acc-cost_wd*Inputs!$E$6*(1-$B947)-cost_fx*Inputs!$D$6)</f>
        <v>167907.225202704</v>
      </c>
      <c r="L947" s="0" t="n">
        <f aca="false">12*Inputs!$B$7*(1-MIN(1,Inputs!$G$7*$D947)*churn_nonbuyers)*(ic*Inputs!$C$7+fee_wd*Inputs!$E$7*(1-$B947)+fee_fx*Inputs!$D$7-cost_acc-cost_wd*Inputs!$E$7*(1-$B947)-cost_fx*Inputs!$D$7)</f>
        <v>367442.824081622</v>
      </c>
      <c r="M947" s="0" t="n">
        <f aca="false">12*Inputs!$B$8*(1-MIN(1,Inputs!$G$8*$D947)*churn_nonbuyers)*(ic*Inputs!$C$8+fee_wd*Inputs!$E$8*(1-$B947)+fee_fx*Inputs!$D$8-cost_acc-cost_wd*Inputs!$E$8*(1-$B947)-cost_fx*Inputs!$D$8)</f>
        <v>137451.367745952</v>
      </c>
      <c r="N947" s="0" t="n">
        <f aca="false">K947+L947+I947-fixed</f>
        <v>24346.6369095036</v>
      </c>
      <c r="O947" s="0" t="n">
        <f aca="false">K947+L947+M947-fixed</f>
        <v>-27198.5829697216</v>
      </c>
      <c r="P947" s="0" t="n">
        <f aca="false">12*Inputs!$B$6*(1-MIN(1,Inputs!$F$6*$D947))*(ic*Inputs!$C$6+flat_fee-cost_acc-cost_wd*Inputs!$E$6*$E947-cost_fx*Inputs!$D$6)+12*Inputs!$B$7*(1-MIN(1,Inputs!$F$7*$D947))*(ic*Inputs!$C$7+flat_fee-cost_acc-cost_wd*Inputs!$E$7*$E947-cost_fx*Inputs!$D$7)+12*Inputs!$B$8*(1-MIN(1,Inputs!$F$8*$D947))*(ic*Inputs!$C$8+flat_fee-cost_acc-cost_wd*Inputs!$E$8*$E947-cost_fx*Inputs!$D$8)-fixed</f>
        <v>108771.5564864</v>
      </c>
    </row>
    <row r="948" customFormat="false" ht="15" hidden="false" customHeight="false" outlineLevel="0" collapsed="false">
      <c r="A948" s="0" t="n">
        <v>883</v>
      </c>
      <c r="B948" s="0" t="n">
        <v>0.156782</v>
      </c>
      <c r="C948" s="0" t="n">
        <v>1.097507</v>
      </c>
      <c r="D948" s="0" t="n">
        <v>1.537376</v>
      </c>
      <c r="E948" s="0" t="n">
        <v>1.197169</v>
      </c>
      <c r="F948" s="0" t="n">
        <v>0.092752</v>
      </c>
      <c r="G948" s="0" t="n">
        <f aca="false">12*Inputs!$B$6*(MIN(1,$H$50*$C948)*(ic*Inputs!$C$6+pS+fee_fx*Inputs!$D$6-cost_acc-cost_wd*Inputs!$E$6*$E948-cost_fx*Inputs!$D$6-$F948)+(1-MIN(1,$H$50*$C948))*(1-MIN(1,Inputs!$G$6*$D948)*churn_nonbuyers)*(ic*Inputs!$C$6+fee_wd*Inputs!$E$6*(1-$B948)+fee_fx*Inputs!$D$6-cost_acc-cost_wd*Inputs!$E$6*(1-$B948)-cost_fx*Inputs!$D$6))</f>
        <v>224085.000980062</v>
      </c>
      <c r="H948" s="0" t="n">
        <f aca="false">12*Inputs!$B$7*(MIN(1,$H$51*$C948)*(ic*Inputs!$C$7+pE+fee_fx*Inputs!$D$7-cost_acc-cost_wd*Inputs!$E$7*$E948-cost_fx*Inputs!$D$7-$F948)+(1-MIN(1,$H$51*$C948))*(1-MIN(1,Inputs!$G$7*$D948)*churn_nonbuyers)*(ic*Inputs!$C$7+fee_wd*Inputs!$E$7*(1-$B948)+fee_fx*Inputs!$D$7-cost_acc-cost_wd*Inputs!$E$7*(1-$B948)-cost_fx*Inputs!$D$7))</f>
        <v>412478.532474614</v>
      </c>
      <c r="I948" s="0" t="n">
        <f aca="false">12*Inputs!$B$8*(MIN(1,$H$52*$C948)*(ic*Inputs!$C$8+pT-cost_acc-cost_wd*Inputs!$E$8-cost_fx*Inputs!$D$8-cost_ins)+(1-MIN(1,$H$52*$C948))*(1-MIN(1,Inputs!$G$8*$D948)*churn_nonbuyers)*(ic*Inputs!$C$8+fee_wd*Inputs!$E$8*(1-$B948)+fee_fx*Inputs!$D$8-cost_acc-cost_wd*Inputs!$E$8*(1-$B948)-cost_fx*Inputs!$D$8))</f>
        <v>158199.049008</v>
      </c>
      <c r="J948" s="0" t="n">
        <f aca="false">G948+H948+I948-fixed</f>
        <v>94762.5824626761</v>
      </c>
      <c r="K948" s="0" t="n">
        <f aca="false">12*Inputs!$B$6*(1-MIN(1,Inputs!$G$6*$D948)*churn_nonbuyers)*(ic*Inputs!$C$6+fee_wd*Inputs!$E$6*(1-$B948)+fee_fx*Inputs!$D$6-cost_acc-cost_wd*Inputs!$E$6*(1-$B948)-cost_fx*Inputs!$D$6)</f>
        <v>165262.07868503</v>
      </c>
      <c r="L948" s="0" t="n">
        <f aca="false">12*Inputs!$B$7*(1-MIN(1,Inputs!$G$7*$D948)*churn_nonbuyers)*(ic*Inputs!$C$7+fee_wd*Inputs!$E$7*(1-$B948)+fee_fx*Inputs!$D$7-cost_acc-cost_wd*Inputs!$E$7*(1-$B948)-cost_fx*Inputs!$D$7)</f>
        <v>363068.553963018</v>
      </c>
      <c r="M948" s="0" t="n">
        <f aca="false">12*Inputs!$B$8*(1-MIN(1,Inputs!$G$8*$D948)*churn_nonbuyers)*(ic*Inputs!$C$8+fee_wd*Inputs!$E$8*(1-$B948)+fee_fx*Inputs!$D$8-cost_acc-cost_wd*Inputs!$E$8*(1-$B948)-cost_fx*Inputs!$D$8)</f>
        <v>0</v>
      </c>
      <c r="N948" s="0" t="n">
        <f aca="false">K948+L948+I948-fixed</f>
        <v>-13470.3183439514</v>
      </c>
      <c r="O948" s="0" t="n">
        <f aca="false">K948+L948+M948-fixed</f>
        <v>-171669.367351951</v>
      </c>
      <c r="P948" s="0" t="n">
        <f aca="false">12*Inputs!$B$6*(1-MIN(1,Inputs!$F$6*$D948))*(ic*Inputs!$C$6+flat_fee-cost_acc-cost_wd*Inputs!$E$6*$E948-cost_fx*Inputs!$D$6)+12*Inputs!$B$7*(1-MIN(1,Inputs!$F$7*$D948))*(ic*Inputs!$C$7+flat_fee-cost_acc-cost_wd*Inputs!$E$7*$E948-cost_fx*Inputs!$D$7)+12*Inputs!$B$8*(1-MIN(1,Inputs!$F$8*$D948))*(ic*Inputs!$C$8+flat_fee-cost_acc-cost_wd*Inputs!$E$8*$E948-cost_fx*Inputs!$D$8)-fixed</f>
        <v>-292317.44767744</v>
      </c>
    </row>
    <row r="949" customFormat="false" ht="15" hidden="false" customHeight="false" outlineLevel="0" collapsed="false">
      <c r="A949" s="0" t="n">
        <v>884</v>
      </c>
      <c r="B949" s="0" t="n">
        <v>0.330357</v>
      </c>
      <c r="C949" s="0" t="n">
        <v>0.750836</v>
      </c>
      <c r="D949" s="0" t="n">
        <v>1.408139</v>
      </c>
      <c r="E949" s="0" t="n">
        <v>1.17821</v>
      </c>
      <c r="F949" s="0" t="n">
        <v>0.153567</v>
      </c>
      <c r="G949" s="0" t="n">
        <f aca="false">12*Inputs!$B$6*(MIN(1,$H$50*$C949)*(ic*Inputs!$C$6+pS+fee_fx*Inputs!$D$6-cost_acc-cost_wd*Inputs!$E$6*$E949-cost_fx*Inputs!$D$6-$F949)+(1-MIN(1,$H$50*$C949))*(1-MIN(1,Inputs!$G$6*$D949)*churn_nonbuyers)*(ic*Inputs!$C$6+fee_wd*Inputs!$E$6*(1-$B949)+fee_fx*Inputs!$D$6-cost_acc-cost_wd*Inputs!$E$6*(1-$B949)-cost_fx*Inputs!$D$6))</f>
        <v>184028.444898029</v>
      </c>
      <c r="H949" s="0" t="n">
        <f aca="false">12*Inputs!$B$7*(MIN(1,$H$51*$C949)*(ic*Inputs!$C$7+pE+fee_fx*Inputs!$D$7-cost_acc-cost_wd*Inputs!$E$7*$E949-cost_fx*Inputs!$D$7-$F949)+(1-MIN(1,$H$51*$C949))*(1-MIN(1,Inputs!$G$7*$D949)*churn_nonbuyers)*(ic*Inputs!$C$7+fee_wd*Inputs!$E$7*(1-$B949)+fee_fx*Inputs!$D$7-cost_acc-cost_wd*Inputs!$E$7*(1-$B949)-cost_fx*Inputs!$D$7))</f>
        <v>380164.357714399</v>
      </c>
      <c r="I949" s="0" t="n">
        <f aca="false">12*Inputs!$B$8*(MIN(1,$H$52*$C949)*(ic*Inputs!$C$8+pT-cost_acc-cost_wd*Inputs!$E$8-cost_fx*Inputs!$D$8-cost_ins)+(1-MIN(1,$H$52*$C949))*(1-MIN(1,Inputs!$G$8*$D949)*churn_nonbuyers)*(ic*Inputs!$C$8+fee_wd*Inputs!$E$8*(1-$B949)+fee_fx*Inputs!$D$8-cost_acc-cost_wd*Inputs!$E$8*(1-$B949)-cost_fx*Inputs!$D$8))</f>
        <v>110335.665833792</v>
      </c>
      <c r="J949" s="0" t="n">
        <f aca="false">G949+H949+I949-fixed</f>
        <v>-25471.5315537809</v>
      </c>
      <c r="K949" s="0" t="n">
        <f aca="false">12*Inputs!$B$6*(1-MIN(1,Inputs!$G$6*$D949)*churn_nonbuyers)*(ic*Inputs!$C$6+fee_wd*Inputs!$E$6*(1-$B949)+fee_fx*Inputs!$D$6-cost_acc-cost_wd*Inputs!$E$6*(1-$B949)-cost_fx*Inputs!$D$6)</f>
        <v>143183.908624486</v>
      </c>
      <c r="L949" s="0" t="n">
        <f aca="false">12*Inputs!$B$7*(1-MIN(1,Inputs!$G$7*$D949)*churn_nonbuyers)*(ic*Inputs!$C$7+fee_wd*Inputs!$E$7*(1-$B949)+fee_fx*Inputs!$D$7-cost_acc-cost_wd*Inputs!$E$7*(1-$B949)-cost_fx*Inputs!$D$7)</f>
        <v>340605.357302691</v>
      </c>
      <c r="M949" s="0" t="n">
        <f aca="false">12*Inputs!$B$8*(1-MIN(1,Inputs!$G$8*$D949)*churn_nonbuyers)*(ic*Inputs!$C$8+fee_wd*Inputs!$E$8*(1-$B949)+fee_fx*Inputs!$D$8-cost_acc-cost_wd*Inputs!$E$8*(1-$B949)-cost_fx*Inputs!$D$8)</f>
        <v>4441.6014209328</v>
      </c>
      <c r="N949" s="0" t="n">
        <f aca="false">K949+L949+I949-fixed</f>
        <v>-105875.068239031</v>
      </c>
      <c r="O949" s="0" t="n">
        <f aca="false">K949+L949+M949-fixed</f>
        <v>-211769.13265189</v>
      </c>
      <c r="P949" s="0" t="n">
        <f aca="false">12*Inputs!$B$6*(1-MIN(1,Inputs!$F$6*$D949))*(ic*Inputs!$C$6+flat_fee-cost_acc-cost_wd*Inputs!$E$6*$E949-cost_fx*Inputs!$D$6)+12*Inputs!$B$7*(1-MIN(1,Inputs!$F$7*$D949))*(ic*Inputs!$C$7+flat_fee-cost_acc-cost_wd*Inputs!$E$7*$E949-cost_fx*Inputs!$D$7)+12*Inputs!$B$8*(1-MIN(1,Inputs!$F$8*$D949))*(ic*Inputs!$C$8+flat_fee-cost_acc-cost_wd*Inputs!$E$8*$E949-cost_fx*Inputs!$D$8)-fixed</f>
        <v>-219219.4617064</v>
      </c>
    </row>
    <row r="950" customFormat="false" ht="15" hidden="false" customHeight="false" outlineLevel="0" collapsed="false">
      <c r="A950" s="0" t="n">
        <v>885</v>
      </c>
      <c r="B950" s="0" t="n">
        <v>0.286138</v>
      </c>
      <c r="C950" s="0" t="n">
        <v>1.185733</v>
      </c>
      <c r="D950" s="0" t="n">
        <v>0.796081</v>
      </c>
      <c r="E950" s="0" t="n">
        <v>1.327291</v>
      </c>
      <c r="F950" s="0" t="n">
        <v>0.079155</v>
      </c>
      <c r="G950" s="0" t="n">
        <f aca="false">12*Inputs!$B$6*(MIN(1,$H$50*$C950)*(ic*Inputs!$C$6+pS+fee_fx*Inputs!$D$6-cost_acc-cost_wd*Inputs!$E$6*$E950-cost_fx*Inputs!$D$6-$F950)+(1-MIN(1,$H$50*$C950))*(1-MIN(1,Inputs!$G$6*$D950)*churn_nonbuyers)*(ic*Inputs!$C$6+fee_wd*Inputs!$E$6*(1-$B950)+fee_fx*Inputs!$D$6-cost_acc-cost_wd*Inputs!$E$6*(1-$B950)-cost_fx*Inputs!$D$6))</f>
        <v>215447.085189628</v>
      </c>
      <c r="H950" s="0" t="n">
        <f aca="false">12*Inputs!$B$7*(MIN(1,$H$51*$C950)*(ic*Inputs!$C$7+pE+fee_fx*Inputs!$D$7-cost_acc-cost_wd*Inputs!$E$7*$E950-cost_fx*Inputs!$D$7-$F950)+(1-MIN(1,$H$51*$C950))*(1-MIN(1,Inputs!$G$7*$D950)*churn_nonbuyers)*(ic*Inputs!$C$7+fee_wd*Inputs!$E$7*(1-$B950)+fee_fx*Inputs!$D$7-cost_acc-cost_wd*Inputs!$E$7*(1-$B950)-cost_fx*Inputs!$D$7))</f>
        <v>394496.233455453</v>
      </c>
      <c r="I950" s="0" t="n">
        <f aca="false">12*Inputs!$B$8*(MIN(1,$H$52*$C950)*(ic*Inputs!$C$8+pT-cost_acc-cost_wd*Inputs!$E$8-cost_fx*Inputs!$D$8-cost_ins)+(1-MIN(1,$H$52*$C950))*(1-MIN(1,Inputs!$G$8*$D950)*churn_nonbuyers)*(ic*Inputs!$C$8+fee_wd*Inputs!$E$8*(1-$B950)+fee_fx*Inputs!$D$8-cost_acc-cost_wd*Inputs!$E$8*(1-$B950)-cost_fx*Inputs!$D$8))</f>
        <v>194447.669174662</v>
      </c>
      <c r="J950" s="0" t="n">
        <f aca="false">G950+H950+I950-fixed</f>
        <v>104390.987819743</v>
      </c>
      <c r="K950" s="0" t="n">
        <f aca="false">12*Inputs!$B$6*(1-MIN(1,Inputs!$G$6*$D950)*churn_nonbuyers)*(ic*Inputs!$C$6+fee_wd*Inputs!$E$6*(1-$B950)+fee_fx*Inputs!$D$6-cost_acc-cost_wd*Inputs!$E$6*(1-$B950)-cost_fx*Inputs!$D$6)</f>
        <v>154011.712501282</v>
      </c>
      <c r="L950" s="0" t="n">
        <f aca="false">12*Inputs!$B$7*(1-MIN(1,Inputs!$G$7*$D950)*churn_nonbuyers)*(ic*Inputs!$C$7+fee_wd*Inputs!$E$7*(1-$B950)+fee_fx*Inputs!$D$7-cost_acc-cost_wd*Inputs!$E$7*(1-$B950)-cost_fx*Inputs!$D$7)</f>
        <v>353350.780812769</v>
      </c>
      <c r="M950" s="0" t="n">
        <f aca="false">12*Inputs!$B$8*(1-MIN(1,Inputs!$G$8*$D950)*churn_nonbuyers)*(ic*Inputs!$C$8+fee_wd*Inputs!$E$8*(1-$B950)+fee_fx*Inputs!$D$8-cost_acc-cost_wd*Inputs!$E$8*(1-$B950)-cost_fx*Inputs!$D$8)</f>
        <v>138430.500365981</v>
      </c>
      <c r="N950" s="0" t="n">
        <f aca="false">K950+L950+I950-fixed</f>
        <v>1810.16248871258</v>
      </c>
      <c r="O950" s="0" t="n">
        <f aca="false">K950+L950+M950-fixed</f>
        <v>-54207.0063199685</v>
      </c>
      <c r="P950" s="0" t="n">
        <f aca="false">12*Inputs!$B$6*(1-MIN(1,Inputs!$F$6*$D950))*(ic*Inputs!$C$6+flat_fee-cost_acc-cost_wd*Inputs!$E$6*$E950-cost_fx*Inputs!$D$6)+12*Inputs!$B$7*(1-MIN(1,Inputs!$F$7*$D950))*(ic*Inputs!$C$7+flat_fee-cost_acc-cost_wd*Inputs!$E$7*$E950-cost_fx*Inputs!$D$7)+12*Inputs!$B$8*(1-MIN(1,Inputs!$F$8*$D950))*(ic*Inputs!$C$8+flat_fee-cost_acc-cost_wd*Inputs!$E$8*$E950-cost_fx*Inputs!$D$8)-fixed</f>
        <v>28060.11700904</v>
      </c>
    </row>
    <row r="951" customFormat="false" ht="15" hidden="false" customHeight="false" outlineLevel="0" collapsed="false">
      <c r="A951" s="0" t="n">
        <v>886</v>
      </c>
      <c r="B951" s="0" t="n">
        <v>0.114971</v>
      </c>
      <c r="C951" s="0" t="n">
        <v>0.890279</v>
      </c>
      <c r="D951" s="0" t="n">
        <v>1.021907</v>
      </c>
      <c r="E951" s="0" t="n">
        <v>1.344448</v>
      </c>
      <c r="F951" s="0" t="n">
        <v>0.15092</v>
      </c>
      <c r="G951" s="0" t="n">
        <f aca="false">12*Inputs!$B$6*(MIN(1,$H$50*$C951)*(ic*Inputs!$C$6+pS+fee_fx*Inputs!$D$6-cost_acc-cost_wd*Inputs!$E$6*$E951-cost_fx*Inputs!$D$6-$F951)+(1-MIN(1,$H$50*$C951))*(1-MIN(1,Inputs!$G$6*$D951)*churn_nonbuyers)*(ic*Inputs!$C$6+fee_wd*Inputs!$E$6*(1-$B951)+fee_fx*Inputs!$D$6-cost_acc-cost_wd*Inputs!$E$6*(1-$B951)-cost_fx*Inputs!$D$6))</f>
        <v>218355.770704745</v>
      </c>
      <c r="H951" s="0" t="n">
        <f aca="false">12*Inputs!$B$7*(MIN(1,$H$51*$C951)*(ic*Inputs!$C$7+pE+fee_fx*Inputs!$D$7-cost_acc-cost_wd*Inputs!$E$7*$E951-cost_fx*Inputs!$D$7-$F951)+(1-MIN(1,$H$51*$C951))*(1-MIN(1,Inputs!$G$7*$D951)*churn_nonbuyers)*(ic*Inputs!$C$7+fee_wd*Inputs!$E$7*(1-$B951)+fee_fx*Inputs!$D$7-cost_acc-cost_wd*Inputs!$E$7*(1-$B951)-cost_fx*Inputs!$D$7))</f>
        <v>392609.055895792</v>
      </c>
      <c r="I951" s="0" t="n">
        <f aca="false">12*Inputs!$B$8*(MIN(1,$H$52*$C951)*(ic*Inputs!$C$8+pT-cost_acc-cost_wd*Inputs!$E$8-cost_fx*Inputs!$D$8-cost_ins)+(1-MIN(1,$H$52*$C951))*(1-MIN(1,Inputs!$G$8*$D951)*churn_nonbuyers)*(ic*Inputs!$C$8+fee_wd*Inputs!$E$8*(1-$B951)+fee_fx*Inputs!$D$8-cost_acc-cost_wd*Inputs!$E$8*(1-$B951)-cost_fx*Inputs!$D$8))</f>
        <v>162747.124290105</v>
      </c>
      <c r="J951" s="0" t="n">
        <f aca="false">G951+H951+I951-fixed</f>
        <v>73711.9508906429</v>
      </c>
      <c r="K951" s="0" t="n">
        <f aca="false">12*Inputs!$B$6*(1-MIN(1,Inputs!$G$6*$D951)*churn_nonbuyers)*(ic*Inputs!$C$6+fee_wd*Inputs!$E$6*(1-$B951)+fee_fx*Inputs!$D$6-cost_acc-cost_wd*Inputs!$E$6*(1-$B951)-cost_fx*Inputs!$D$6)</f>
        <v>175589.279061818</v>
      </c>
      <c r="L951" s="0" t="n">
        <f aca="false">12*Inputs!$B$7*(1-MIN(1,Inputs!$G$7*$D951)*churn_nonbuyers)*(ic*Inputs!$C$7+fee_wd*Inputs!$E$7*(1-$B951)+fee_fx*Inputs!$D$7-cost_acc-cost_wd*Inputs!$E$7*(1-$B951)-cost_fx*Inputs!$D$7)</f>
        <v>374790.744301091</v>
      </c>
      <c r="M951" s="0" t="n">
        <f aca="false">12*Inputs!$B$8*(1-MIN(1,Inputs!$G$8*$D951)*churn_nonbuyers)*(ic*Inputs!$C$8+fee_wd*Inputs!$E$8*(1-$B951)+fee_fx*Inputs!$D$8-cost_acc-cost_wd*Inputs!$E$8*(1-$B951)-cost_fx*Inputs!$D$8)</f>
        <v>91343.7335418192</v>
      </c>
      <c r="N951" s="0" t="n">
        <f aca="false">K951+L951+I951-fixed</f>
        <v>13127.1476530147</v>
      </c>
      <c r="O951" s="0" t="n">
        <f aca="false">K951+L951+M951-fixed</f>
        <v>-58276.2430952712</v>
      </c>
      <c r="P951" s="0" t="n">
        <f aca="false">12*Inputs!$B$6*(1-MIN(1,Inputs!$F$6*$D951))*(ic*Inputs!$C$6+flat_fee-cost_acc-cost_wd*Inputs!$E$6*$E951-cost_fx*Inputs!$D$6)+12*Inputs!$B$7*(1-MIN(1,Inputs!$F$7*$D951))*(ic*Inputs!$C$7+flat_fee-cost_acc-cost_wd*Inputs!$E$7*$E951-cost_fx*Inputs!$D$7)+12*Inputs!$B$8*(1-MIN(1,Inputs!$F$8*$D951))*(ic*Inputs!$C$8+flat_fee-cost_acc-cost_wd*Inputs!$E$8*$E951-cost_fx*Inputs!$D$8)-fixed</f>
        <v>-88872.50933536</v>
      </c>
    </row>
    <row r="952" customFormat="false" ht="15" hidden="false" customHeight="false" outlineLevel="0" collapsed="false">
      <c r="A952" s="0" t="n">
        <v>887</v>
      </c>
      <c r="B952" s="0" t="n">
        <v>0.03815</v>
      </c>
      <c r="C952" s="0" t="n">
        <v>0.879351</v>
      </c>
      <c r="D952" s="0" t="n">
        <v>1.161745</v>
      </c>
      <c r="E952" s="0" t="n">
        <v>1.264972</v>
      </c>
      <c r="F952" s="0" t="n">
        <v>0.275927</v>
      </c>
      <c r="G952" s="0" t="n">
        <f aca="false">12*Inputs!$B$6*(MIN(1,$H$50*$C952)*(ic*Inputs!$C$6+pS+fee_fx*Inputs!$D$6-cost_acc-cost_wd*Inputs!$E$6*$E952-cost_fx*Inputs!$D$6-$F952)+(1-MIN(1,$H$50*$C952))*(1-MIN(1,Inputs!$G$6*$D952)*churn_nonbuyers)*(ic*Inputs!$C$6+fee_wd*Inputs!$E$6*(1-$B952)+fee_fx*Inputs!$D$6-cost_acc-cost_wd*Inputs!$E$6*(1-$B952)-cost_fx*Inputs!$D$6))</f>
        <v>225392.205275896</v>
      </c>
      <c r="H952" s="0" t="n">
        <f aca="false">12*Inputs!$B$7*(MIN(1,$H$51*$C952)*(ic*Inputs!$C$7+pE+fee_fx*Inputs!$D$7-cost_acc-cost_wd*Inputs!$E$7*$E952-cost_fx*Inputs!$D$7-$F952)+(1-MIN(1,$H$51*$C952))*(1-MIN(1,Inputs!$G$7*$D952)*churn_nonbuyers)*(ic*Inputs!$C$7+fee_wd*Inputs!$E$7*(1-$B952)+fee_fx*Inputs!$D$7-cost_acc-cost_wd*Inputs!$E$7*(1-$B952)-cost_fx*Inputs!$D$7))</f>
        <v>399979.440595997</v>
      </c>
      <c r="I952" s="0" t="n">
        <f aca="false">12*Inputs!$B$8*(MIN(1,$H$52*$C952)*(ic*Inputs!$C$8+pT-cost_acc-cost_wd*Inputs!$E$8-cost_fx*Inputs!$D$8-cost_ins)+(1-MIN(1,$H$52*$C952))*(1-MIN(1,Inputs!$G$8*$D952)*churn_nonbuyers)*(ic*Inputs!$C$8+fee_wd*Inputs!$E$8*(1-$B952)+fee_fx*Inputs!$D$8-cost_acc-cost_wd*Inputs!$E$8*(1-$B952)-cost_fx*Inputs!$D$8))</f>
        <v>150059.741200309</v>
      </c>
      <c r="J952" s="0" t="n">
        <f aca="false">G952+H952+I952-fixed</f>
        <v>75431.3870722011</v>
      </c>
      <c r="K952" s="0" t="n">
        <f aca="false">12*Inputs!$B$6*(1-MIN(1,Inputs!$G$6*$D952)*churn_nonbuyers)*(ic*Inputs!$C$6+fee_wd*Inputs!$E$6*(1-$B952)+fee_fx*Inputs!$D$6-cost_acc-cost_wd*Inputs!$E$6*(1-$B952)-cost_fx*Inputs!$D$6)</f>
        <v>184715.1185166</v>
      </c>
      <c r="L952" s="0" t="n">
        <f aca="false">12*Inputs!$B$7*(1-MIN(1,Inputs!$G$7*$D952)*churn_nonbuyers)*(ic*Inputs!$C$7+fee_wd*Inputs!$E$7*(1-$B952)+fee_fx*Inputs!$D$7-cost_acc-cost_wd*Inputs!$E$7*(1-$B952)-cost_fx*Inputs!$D$7)</f>
        <v>383845.39734996</v>
      </c>
      <c r="M952" s="0" t="n">
        <f aca="false">12*Inputs!$B$8*(1-MIN(1,Inputs!$G$8*$D952)*churn_nonbuyers)*(ic*Inputs!$C$8+fee_wd*Inputs!$E$8*(1-$B952)+fee_fx*Inputs!$D$8-cost_acc-cost_wd*Inputs!$E$8*(1-$B952)-cost_fx*Inputs!$D$8)</f>
        <v>60622.4736108</v>
      </c>
      <c r="N952" s="0" t="n">
        <f aca="false">K952+L952+I952-fixed</f>
        <v>18620.2570668687</v>
      </c>
      <c r="O952" s="0" t="n">
        <f aca="false">K952+L952+M952-fixed</f>
        <v>-70817.01052264</v>
      </c>
      <c r="P952" s="0" t="n">
        <f aca="false">12*Inputs!$B$6*(1-MIN(1,Inputs!$F$6*$D952))*(ic*Inputs!$C$6+flat_fee-cost_acc-cost_wd*Inputs!$E$6*$E952-cost_fx*Inputs!$D$6)+12*Inputs!$B$7*(1-MIN(1,Inputs!$F$7*$D952))*(ic*Inputs!$C$7+flat_fee-cost_acc-cost_wd*Inputs!$E$7*$E952-cost_fx*Inputs!$D$7)+12*Inputs!$B$8*(1-MIN(1,Inputs!$F$8*$D952))*(ic*Inputs!$C$8+flat_fee-cost_acc-cost_wd*Inputs!$E$8*$E952-cost_fx*Inputs!$D$8)-fixed</f>
        <v>-124922.5432864</v>
      </c>
    </row>
    <row r="953" customFormat="false" ht="15" hidden="false" customHeight="false" outlineLevel="0" collapsed="false">
      <c r="A953" s="0" t="n">
        <v>888</v>
      </c>
      <c r="B953" s="0" t="n">
        <v>0.109108</v>
      </c>
      <c r="C953" s="0" t="n">
        <v>0.86947</v>
      </c>
      <c r="D953" s="0" t="n">
        <v>0.878734</v>
      </c>
      <c r="E953" s="0" t="n">
        <v>1.102376</v>
      </c>
      <c r="F953" s="0" t="n">
        <v>0.184708</v>
      </c>
      <c r="G953" s="0" t="n">
        <f aca="false">12*Inputs!$B$6*(MIN(1,$H$50*$C953)*(ic*Inputs!$C$6+pS+fee_fx*Inputs!$D$6-cost_acc-cost_wd*Inputs!$E$6*$E953-cost_fx*Inputs!$D$6-$F953)+(1-MIN(1,$H$50*$C953))*(1-MIN(1,Inputs!$G$6*$D953)*churn_nonbuyers)*(ic*Inputs!$C$6+fee_wd*Inputs!$E$6*(1-$B953)+fee_fx*Inputs!$D$6-cost_acc-cost_wd*Inputs!$E$6*(1-$B953)-cost_fx*Inputs!$D$6))</f>
        <v>223512.190788653</v>
      </c>
      <c r="H953" s="0" t="n">
        <f aca="false">12*Inputs!$B$7*(MIN(1,$H$51*$C953)*(ic*Inputs!$C$7+pE+fee_fx*Inputs!$D$7-cost_acc-cost_wd*Inputs!$E$7*$E953-cost_fx*Inputs!$D$7-$F953)+(1-MIN(1,$H$51*$C953))*(1-MIN(1,Inputs!$G$7*$D953)*churn_nonbuyers)*(ic*Inputs!$C$7+fee_wd*Inputs!$E$7*(1-$B953)+fee_fx*Inputs!$D$7-cost_acc-cost_wd*Inputs!$E$7*(1-$B953)-cost_fx*Inputs!$D$7))</f>
        <v>416366.333069678</v>
      </c>
      <c r="I953" s="0" t="n">
        <f aca="false">12*Inputs!$B$8*(MIN(1,$H$52*$C953)*(ic*Inputs!$C$8+pT-cost_acc-cost_wd*Inputs!$E$8-cost_fx*Inputs!$D$8-cost_ins)+(1-MIN(1,$H$52*$C953))*(1-MIN(1,Inputs!$G$8*$D953)*churn_nonbuyers)*(ic*Inputs!$C$8+fee_wd*Inputs!$E$8*(1-$B953)+fee_fx*Inputs!$D$8-cost_acc-cost_wd*Inputs!$E$8*(1-$B953)-cost_fx*Inputs!$D$8))</f>
        <v>173706.697521525</v>
      </c>
      <c r="J953" s="0" t="n">
        <f aca="false">G953+H953+I953-fixed</f>
        <v>113585.221379857</v>
      </c>
      <c r="K953" s="0" t="n">
        <f aca="false">12*Inputs!$B$6*(1-MIN(1,Inputs!$G$6*$D953)*churn_nonbuyers)*(ic*Inputs!$C$6+fee_wd*Inputs!$E$6*(1-$B953)+fee_fx*Inputs!$D$6-cost_acc-cost_wd*Inputs!$E$6*(1-$B953)-cost_fx*Inputs!$D$6)</f>
        <v>177721.123026758</v>
      </c>
      <c r="L953" s="0" t="n">
        <f aca="false">12*Inputs!$B$7*(1-MIN(1,Inputs!$G$7*$D953)*churn_nonbuyers)*(ic*Inputs!$C$7+fee_wd*Inputs!$E$7*(1-$B953)+fee_fx*Inputs!$D$7-cost_acc-cost_wd*Inputs!$E$7*(1-$B953)-cost_fx*Inputs!$D$7)</f>
        <v>377273.469784055</v>
      </c>
      <c r="M953" s="0" t="n">
        <f aca="false">12*Inputs!$B$8*(1-MIN(1,Inputs!$G$8*$D953)*churn_nonbuyers)*(ic*Inputs!$C$8+fee_wd*Inputs!$E$8*(1-$B953)+fee_fx*Inputs!$D$8-cost_acc-cost_wd*Inputs!$E$8*(1-$B953)-cost_fx*Inputs!$D$8)</f>
        <v>123611.135831539</v>
      </c>
      <c r="N953" s="0" t="n">
        <f aca="false">K953+L953+I953-fixed</f>
        <v>28701.2903323388</v>
      </c>
      <c r="O953" s="0" t="n">
        <f aca="false">K953+L953+M953-fixed</f>
        <v>-21394.2713576473</v>
      </c>
      <c r="P953" s="0" t="n">
        <f aca="false">12*Inputs!$B$6*(1-MIN(1,Inputs!$F$6*$D953))*(ic*Inputs!$C$6+flat_fee-cost_acc-cost_wd*Inputs!$E$6*$E953-cost_fx*Inputs!$D$6)+12*Inputs!$B$7*(1-MIN(1,Inputs!$F$7*$D953))*(ic*Inputs!$C$7+flat_fee-cost_acc-cost_wd*Inputs!$E$7*$E953-cost_fx*Inputs!$D$7)+12*Inputs!$B$8*(1-MIN(1,Inputs!$F$8*$D953))*(ic*Inputs!$C$8+flat_fee-cost_acc-cost_wd*Inputs!$E$8*$E953-cost_fx*Inputs!$D$8)-fixed</f>
        <v>91651.3261241601</v>
      </c>
    </row>
    <row r="954" customFormat="false" ht="15" hidden="false" customHeight="false" outlineLevel="0" collapsed="false">
      <c r="A954" s="0" t="n">
        <v>889</v>
      </c>
      <c r="B954" s="0" t="n">
        <v>0.401309</v>
      </c>
      <c r="C954" s="0" t="n">
        <v>0.654198</v>
      </c>
      <c r="D954" s="0" t="n">
        <v>1.431159</v>
      </c>
      <c r="E954" s="0" t="n">
        <v>1.155615</v>
      </c>
      <c r="F954" s="0" t="n">
        <v>0.343291</v>
      </c>
      <c r="G954" s="0" t="n">
        <f aca="false">12*Inputs!$B$6*(MIN(1,$H$50*$C954)*(ic*Inputs!$C$6+pS+fee_fx*Inputs!$D$6-cost_acc-cost_wd*Inputs!$E$6*$E954-cost_fx*Inputs!$D$6-$F954)+(1-MIN(1,$H$50*$C954))*(1-MIN(1,Inputs!$G$6*$D954)*churn_nonbuyers)*(ic*Inputs!$C$6+fee_wd*Inputs!$E$6*(1-$B954)+fee_fx*Inputs!$D$6-cost_acc-cost_wd*Inputs!$E$6*(1-$B954)-cost_fx*Inputs!$D$6))</f>
        <v>167094.843861096</v>
      </c>
      <c r="H954" s="0" t="n">
        <f aca="false">12*Inputs!$B$7*(MIN(1,$H$51*$C954)*(ic*Inputs!$C$7+pE+fee_fx*Inputs!$D$7-cost_acc-cost_wd*Inputs!$E$7*$E954-cost_fx*Inputs!$D$7-$F954)+(1-MIN(1,$H$51*$C954))*(1-MIN(1,Inputs!$G$7*$D954)*churn_nonbuyers)*(ic*Inputs!$C$7+fee_wd*Inputs!$E$7*(1-$B954)+fee_fx*Inputs!$D$7-cost_acc-cost_wd*Inputs!$E$7*(1-$B954)-cost_fx*Inputs!$D$7))</f>
        <v>362225.587430598</v>
      </c>
      <c r="I954" s="0" t="n">
        <f aca="false">12*Inputs!$B$8*(MIN(1,$H$52*$C954)*(ic*Inputs!$C$8+pT-cost_acc-cost_wd*Inputs!$E$8-cost_fx*Inputs!$D$8-cost_ins)+(1-MIN(1,$H$52*$C954))*(1-MIN(1,Inputs!$G$8*$D954)*churn_nonbuyers)*(ic*Inputs!$C$8+fee_wd*Inputs!$E$8*(1-$B954)+fee_fx*Inputs!$D$8-cost_acc-cost_wd*Inputs!$E$8*(1-$B954)-cost_fx*Inputs!$D$8))</f>
        <v>94298.716512</v>
      </c>
      <c r="J954" s="0" t="n">
        <f aca="false">G954+H954+I954-fixed</f>
        <v>-76380.8521963062</v>
      </c>
      <c r="K954" s="0" t="n">
        <f aca="false">12*Inputs!$B$6*(1-MIN(1,Inputs!$G$6*$D954)*churn_nonbuyers)*(ic*Inputs!$C$6+fee_wd*Inputs!$E$6*(1-$B954)+fee_fx*Inputs!$D$6-cost_acc-cost_wd*Inputs!$E$6*(1-$B954)-cost_fx*Inputs!$D$6)</f>
        <v>133520.647587343</v>
      </c>
      <c r="L954" s="0" t="n">
        <f aca="false">12*Inputs!$B$7*(1-MIN(1,Inputs!$G$7*$D954)*churn_nonbuyers)*(ic*Inputs!$C$7+fee_wd*Inputs!$E$7*(1-$B954)+fee_fx*Inputs!$D$7-cost_acc-cost_wd*Inputs!$E$7*(1-$B954)-cost_fx*Inputs!$D$7)</f>
        <v>330581.340520406</v>
      </c>
      <c r="M954" s="0" t="n">
        <f aca="false">12*Inputs!$B$8*(1-MIN(1,Inputs!$G$8*$D954)*churn_nonbuyers)*(ic*Inputs!$C$8+fee_wd*Inputs!$E$8*(1-$B954)+fee_fx*Inputs!$D$8-cost_acc-cost_wd*Inputs!$E$8*(1-$B954)-cost_fx*Inputs!$D$8)</f>
        <v>0</v>
      </c>
      <c r="N954" s="0" t="n">
        <f aca="false">K954+L954+I954-fixed</f>
        <v>-141599.295380251</v>
      </c>
      <c r="O954" s="0" t="n">
        <f aca="false">K954+L954+M954-fixed</f>
        <v>-235898.011892251</v>
      </c>
      <c r="P954" s="0" t="n">
        <f aca="false">12*Inputs!$B$6*(1-MIN(1,Inputs!$F$6*$D954))*(ic*Inputs!$C$6+flat_fee-cost_acc-cost_wd*Inputs!$E$6*$E954-cost_fx*Inputs!$D$6)+12*Inputs!$B$7*(1-MIN(1,Inputs!$F$7*$D954))*(ic*Inputs!$C$7+flat_fee-cost_acc-cost_wd*Inputs!$E$7*$E954-cost_fx*Inputs!$D$7)+12*Inputs!$B$8*(1-MIN(1,Inputs!$F$8*$D954))*(ic*Inputs!$C$8+flat_fee-cost_acc-cost_wd*Inputs!$E$8*$E954-cost_fx*Inputs!$D$8)-fixed</f>
        <v>-223793.5586836</v>
      </c>
    </row>
    <row r="955" customFormat="false" ht="15" hidden="false" customHeight="false" outlineLevel="0" collapsed="false">
      <c r="A955" s="0" t="n">
        <v>890</v>
      </c>
      <c r="B955" s="0" t="n">
        <v>0.368463</v>
      </c>
      <c r="C955" s="0" t="n">
        <v>1.01544</v>
      </c>
      <c r="D955" s="0" t="n">
        <v>1.192897</v>
      </c>
      <c r="E955" s="0" t="n">
        <v>1.188161</v>
      </c>
      <c r="F955" s="0" t="n">
        <v>0.068311</v>
      </c>
      <c r="G955" s="0" t="n">
        <f aca="false">12*Inputs!$B$6*(MIN(1,$H$50*$C955)*(ic*Inputs!$C$6+pS+fee_fx*Inputs!$D$6-cost_acc-cost_wd*Inputs!$E$6*$E955-cost_fx*Inputs!$D$6-$F955)+(1-MIN(1,$H$50*$C955))*(1-MIN(1,Inputs!$G$6*$D955)*churn_nonbuyers)*(ic*Inputs!$C$6+fee_wd*Inputs!$E$6*(1-$B955)+fee_fx*Inputs!$D$6-cost_acc-cost_wd*Inputs!$E$6*(1-$B955)-cost_fx*Inputs!$D$6))</f>
        <v>196966.591165336</v>
      </c>
      <c r="H955" s="0" t="n">
        <f aca="false">12*Inputs!$B$7*(MIN(1,$H$51*$C955)*(ic*Inputs!$C$7+pE+fee_fx*Inputs!$D$7-cost_acc-cost_wd*Inputs!$E$7*$E955-cost_fx*Inputs!$D$7-$F955)+(1-MIN(1,$H$51*$C955))*(1-MIN(1,Inputs!$G$7*$D955)*churn_nonbuyers)*(ic*Inputs!$C$7+fee_wd*Inputs!$E$7*(1-$B955)+fee_fx*Inputs!$D$7-cost_acc-cost_wd*Inputs!$E$7*(1-$B955)-cost_fx*Inputs!$D$7))</f>
        <v>396149.747733035</v>
      </c>
      <c r="I955" s="0" t="n">
        <f aca="false">12*Inputs!$B$8*(MIN(1,$H$52*$C955)*(ic*Inputs!$C$8+pT-cost_acc-cost_wd*Inputs!$E$8-cost_fx*Inputs!$D$8-cost_ins)+(1-MIN(1,$H$52*$C955))*(1-MIN(1,Inputs!$G$8*$D955)*churn_nonbuyers)*(ic*Inputs!$C$8+fee_wd*Inputs!$E$8*(1-$B955)+fee_fx*Inputs!$D$8-cost_acc-cost_wd*Inputs!$E$8*(1-$B955)-cost_fx*Inputs!$D$8))</f>
        <v>161097.888977218</v>
      </c>
      <c r="J955" s="0" t="n">
        <f aca="false">G955+H955+I955-fixed</f>
        <v>54214.227875589</v>
      </c>
      <c r="K955" s="0" t="n">
        <f aca="false">12*Inputs!$B$6*(1-MIN(1,Inputs!$G$6*$D955)*churn_nonbuyers)*(ic*Inputs!$C$6+fee_wd*Inputs!$E$6*(1-$B955)+fee_fx*Inputs!$D$6-cost_acc-cost_wd*Inputs!$E$6*(1-$B955)-cost_fx*Inputs!$D$6)</f>
        <v>139681.602772639</v>
      </c>
      <c r="L955" s="0" t="n">
        <f aca="false">12*Inputs!$B$7*(1-MIN(1,Inputs!$G$7*$D955)*churn_nonbuyers)*(ic*Inputs!$C$7+fee_wd*Inputs!$E$7*(1-$B955)+fee_fx*Inputs!$D$7-cost_acc-cost_wd*Inputs!$E$7*(1-$B955)-cost_fx*Inputs!$D$7)</f>
        <v>337610.851807584</v>
      </c>
      <c r="M955" s="0" t="n">
        <f aca="false">12*Inputs!$B$8*(1-MIN(1,Inputs!$G$8*$D955)*churn_nonbuyers)*(ic*Inputs!$C$8+fee_wd*Inputs!$E$8*(1-$B955)+fee_fx*Inputs!$D$8-cost_acc-cost_wd*Inputs!$E$8*(1-$B955)-cost_fx*Inputs!$D$8)</f>
        <v>50929.1599256496</v>
      </c>
      <c r="N955" s="0" t="n">
        <f aca="false">K955+L955+I955-fixed</f>
        <v>-61609.6564425587</v>
      </c>
      <c r="O955" s="0" t="n">
        <f aca="false">K955+L955+M955-fixed</f>
        <v>-171778.385494128</v>
      </c>
      <c r="P955" s="0" t="n">
        <f aca="false">12*Inputs!$B$6*(1-MIN(1,Inputs!$F$6*$D955))*(ic*Inputs!$C$6+flat_fee-cost_acc-cost_wd*Inputs!$E$6*$E955-cost_fx*Inputs!$D$6)+12*Inputs!$B$7*(1-MIN(1,Inputs!$F$7*$D955))*(ic*Inputs!$C$7+flat_fee-cost_acc-cost_wd*Inputs!$E$7*$E955-cost_fx*Inputs!$D$7)+12*Inputs!$B$8*(1-MIN(1,Inputs!$F$8*$D955))*(ic*Inputs!$C$8+flat_fee-cost_acc-cost_wd*Inputs!$E$8*$E955-cost_fx*Inputs!$D$8)-fixed</f>
        <v>-110882.60523592</v>
      </c>
    </row>
    <row r="956" customFormat="false" ht="15" hidden="false" customHeight="false" outlineLevel="0" collapsed="false">
      <c r="A956" s="0" t="n">
        <v>891</v>
      </c>
      <c r="B956" s="0" t="n">
        <v>0.200582</v>
      </c>
      <c r="C956" s="0" t="n">
        <v>0.84573</v>
      </c>
      <c r="D956" s="0" t="n">
        <v>1.046328</v>
      </c>
      <c r="E956" s="0" t="n">
        <v>1.107023</v>
      </c>
      <c r="F956" s="0" t="n">
        <v>0.118634</v>
      </c>
      <c r="G956" s="0" t="n">
        <f aca="false">12*Inputs!$B$6*(MIN(1,$H$50*$C956)*(ic*Inputs!$C$6+pS+fee_fx*Inputs!$D$6-cost_acc-cost_wd*Inputs!$E$6*$E956-cost_fx*Inputs!$D$6-$F956)+(1-MIN(1,$H$50*$C956))*(1-MIN(1,Inputs!$G$6*$D956)*churn_nonbuyers)*(ic*Inputs!$C$6+fee_wd*Inputs!$E$6*(1-$B956)+fee_fx*Inputs!$D$6-cost_acc-cost_wd*Inputs!$E$6*(1-$B956)-cost_fx*Inputs!$D$6))</f>
        <v>210368.014102735</v>
      </c>
      <c r="H956" s="0" t="n">
        <f aca="false">12*Inputs!$B$7*(MIN(1,$H$51*$C956)*(ic*Inputs!$C$7+pE+fee_fx*Inputs!$D$7-cost_acc-cost_wd*Inputs!$E$7*$E956-cost_fx*Inputs!$D$7-$F956)+(1-MIN(1,$H$51*$C956))*(1-MIN(1,Inputs!$G$7*$D956)*churn_nonbuyers)*(ic*Inputs!$C$7+fee_wd*Inputs!$E$7*(1-$B956)+fee_fx*Inputs!$D$7-cost_acc-cost_wd*Inputs!$E$7*(1-$B956)-cost_fx*Inputs!$D$7))</f>
        <v>408333.183928002</v>
      </c>
      <c r="I956" s="0" t="n">
        <f aca="false">12*Inputs!$B$8*(MIN(1,$H$52*$C956)*(ic*Inputs!$C$8+pT-cost_acc-cost_wd*Inputs!$E$8-cost_fx*Inputs!$D$8-cost_ins)+(1-MIN(1,$H$52*$C956))*(1-MIN(1,Inputs!$G$8*$D956)*churn_nonbuyers)*(ic*Inputs!$C$8+fee_wd*Inputs!$E$8*(1-$B956)+fee_fx*Inputs!$D$8-cost_acc-cost_wd*Inputs!$E$8*(1-$B956)-cost_fx*Inputs!$D$8))</f>
        <v>156487.574545202</v>
      </c>
      <c r="J956" s="0" t="n">
        <f aca="false">G956+H956+I956-fixed</f>
        <v>75188.7725759399</v>
      </c>
      <c r="K956" s="0" t="n">
        <f aca="false">12*Inputs!$B$6*(1-MIN(1,Inputs!$G$6*$D956)*churn_nonbuyers)*(ic*Inputs!$C$6+fee_wd*Inputs!$E$6*(1-$B956)+fee_fx*Inputs!$D$6-cost_acc-cost_wd*Inputs!$E$6*(1-$B956)-cost_fx*Inputs!$D$6)</f>
        <v>163680.302612851</v>
      </c>
      <c r="L956" s="0" t="n">
        <f aca="false">12*Inputs!$B$7*(1-MIN(1,Inputs!$G$7*$D956)*churn_nonbuyers)*(ic*Inputs!$C$7+fee_wd*Inputs!$E$7*(1-$B956)+fee_fx*Inputs!$D$7-cost_acc-cost_wd*Inputs!$E$7*(1-$B956)-cost_fx*Inputs!$D$7)</f>
        <v>362566.466623711</v>
      </c>
      <c r="M956" s="0" t="n">
        <f aca="false">12*Inputs!$B$8*(1-MIN(1,Inputs!$G$8*$D956)*churn_nonbuyers)*(ic*Inputs!$C$8+fee_wd*Inputs!$E$8*(1-$B956)+fee_fx*Inputs!$D$8-cost_acc-cost_wd*Inputs!$E$8*(1-$B956)-cost_fx*Inputs!$D$8)</f>
        <v>84758.8278733056</v>
      </c>
      <c r="N956" s="0" t="n">
        <f aca="false">K956+L956+I956-fixed</f>
        <v>-17265.6562182361</v>
      </c>
      <c r="O956" s="0" t="n">
        <f aca="false">K956+L956+M956-fixed</f>
        <v>-88994.4028901325</v>
      </c>
      <c r="P956" s="0" t="n">
        <f aca="false">12*Inputs!$B$6*(1-MIN(1,Inputs!$F$6*$D956))*(ic*Inputs!$C$6+flat_fee-cost_acc-cost_wd*Inputs!$E$6*$E956-cost_fx*Inputs!$D$6)+12*Inputs!$B$7*(1-MIN(1,Inputs!$F$7*$D956))*(ic*Inputs!$C$7+flat_fee-cost_acc-cost_wd*Inputs!$E$7*$E956-cost_fx*Inputs!$D$7)+12*Inputs!$B$8*(1-MIN(1,Inputs!$F$8*$D956))*(ic*Inputs!$C$8+flat_fee-cost_acc-cost_wd*Inputs!$E$8*$E956-cost_fx*Inputs!$D$8)-fixed</f>
        <v>-697.633613440092</v>
      </c>
    </row>
    <row r="957" customFormat="false" ht="15" hidden="false" customHeight="false" outlineLevel="0" collapsed="false">
      <c r="A957" s="0" t="n">
        <v>892</v>
      </c>
      <c r="B957" s="0" t="n">
        <v>0.235609</v>
      </c>
      <c r="C957" s="0" t="n">
        <v>0.773851</v>
      </c>
      <c r="D957" s="0" t="n">
        <v>0.887002</v>
      </c>
      <c r="E957" s="0" t="n">
        <v>1.082691</v>
      </c>
      <c r="F957" s="0" t="n">
        <v>0.128092</v>
      </c>
      <c r="G957" s="0" t="n">
        <f aca="false">12*Inputs!$B$6*(MIN(1,$H$50*$C957)*(ic*Inputs!$C$6+pS+fee_fx*Inputs!$D$6-cost_acc-cost_wd*Inputs!$E$6*$E957-cost_fx*Inputs!$D$6-$F957)+(1-MIN(1,$H$50*$C957))*(1-MIN(1,Inputs!$G$6*$D957)*churn_nonbuyers)*(ic*Inputs!$C$6+fee_wd*Inputs!$E$6*(1-$B957)+fee_fx*Inputs!$D$6-cost_acc-cost_wd*Inputs!$E$6*(1-$B957)-cost_fx*Inputs!$D$6))</f>
        <v>203434.146230783</v>
      </c>
      <c r="H957" s="0" t="n">
        <f aca="false">12*Inputs!$B$7*(MIN(1,$H$51*$C957)*(ic*Inputs!$C$7+pE+fee_fx*Inputs!$D$7-cost_acc-cost_wd*Inputs!$E$7*$E957-cost_fx*Inputs!$D$7-$F957)+(1-MIN(1,$H$51*$C957))*(1-MIN(1,Inputs!$G$7*$D957)*churn_nonbuyers)*(ic*Inputs!$C$7+fee_wd*Inputs!$E$7*(1-$B957)+fee_fx*Inputs!$D$7-cost_acc-cost_wd*Inputs!$E$7*(1-$B957)-cost_fx*Inputs!$D$7))</f>
        <v>404036.416139976</v>
      </c>
      <c r="I957" s="0" t="n">
        <f aca="false">12*Inputs!$B$8*(MIN(1,$H$52*$C957)*(ic*Inputs!$C$8+pT-cost_acc-cost_wd*Inputs!$E$8-cost_fx*Inputs!$D$8-cost_ins)+(1-MIN(1,$H$52*$C957))*(1-MIN(1,Inputs!$G$8*$D957)*churn_nonbuyers)*(ic*Inputs!$C$8+fee_wd*Inputs!$E$8*(1-$B957)+fee_fx*Inputs!$D$8-cost_acc-cost_wd*Inputs!$E$8*(1-$B957)-cost_fx*Inputs!$D$8))</f>
        <v>166290.642133673</v>
      </c>
      <c r="J957" s="0" t="n">
        <f aca="false">G957+H957+I957-fixed</f>
        <v>73761.2045044327</v>
      </c>
      <c r="K957" s="0" t="n">
        <f aca="false">12*Inputs!$B$6*(1-MIN(1,Inputs!$G$6*$D957)*churn_nonbuyers)*(ic*Inputs!$C$6+fee_wd*Inputs!$E$6*(1-$B957)+fee_fx*Inputs!$D$6-cost_acc-cost_wd*Inputs!$E$6*(1-$B957)-cost_fx*Inputs!$D$6)</f>
        <v>160236.02055037</v>
      </c>
      <c r="L957" s="0" t="n">
        <f aca="false">12*Inputs!$B$7*(1-MIN(1,Inputs!$G$7*$D957)*churn_nonbuyers)*(ic*Inputs!$C$7+fee_wd*Inputs!$E$7*(1-$B957)+fee_fx*Inputs!$D$7-cost_acc-cost_wd*Inputs!$E$7*(1-$B957)-cost_fx*Inputs!$D$7)</f>
        <v>359445.945834222</v>
      </c>
      <c r="M957" s="0" t="n">
        <f aca="false">12*Inputs!$B$8*(1-MIN(1,Inputs!$G$8*$D957)*churn_nonbuyers)*(ic*Inputs!$C$8+fee_wd*Inputs!$E$8*(1-$B957)+fee_fx*Inputs!$D$8-cost_acc-cost_wd*Inputs!$E$8*(1-$B957)-cost_fx*Inputs!$D$8)</f>
        <v>119450.469021725</v>
      </c>
      <c r="N957" s="0" t="n">
        <f aca="false">K957+L957+I957-fixed</f>
        <v>-14027.3914817353</v>
      </c>
      <c r="O957" s="0" t="n">
        <f aca="false">K957+L957+M957-fixed</f>
        <v>-60867.5645936837</v>
      </c>
      <c r="P957" s="0" t="n">
        <f aca="false">12*Inputs!$B$6*(1-MIN(1,Inputs!$F$6*$D957))*(ic*Inputs!$C$6+flat_fee-cost_acc-cost_wd*Inputs!$E$6*$E957-cost_fx*Inputs!$D$6)+12*Inputs!$B$7*(1-MIN(1,Inputs!$F$7*$D957))*(ic*Inputs!$C$7+flat_fee-cost_acc-cost_wd*Inputs!$E$7*$E957-cost_fx*Inputs!$D$7)+12*Inputs!$B$8*(1-MIN(1,Inputs!$F$8*$D957))*(ic*Inputs!$C$8+flat_fee-cost_acc-cost_wd*Inputs!$E$8*$E957-cost_fx*Inputs!$D$8)-fixed</f>
        <v>96229.68391568</v>
      </c>
    </row>
    <row r="958" customFormat="false" ht="15" hidden="false" customHeight="false" outlineLevel="0" collapsed="false">
      <c r="A958" s="0" t="n">
        <v>893</v>
      </c>
      <c r="B958" s="0" t="n">
        <v>0.323766</v>
      </c>
      <c r="C958" s="0" t="n">
        <v>0.868083</v>
      </c>
      <c r="D958" s="0" t="n">
        <v>1.579287</v>
      </c>
      <c r="E958" s="0" t="n">
        <v>1.467574</v>
      </c>
      <c r="F958" s="0" t="n">
        <v>0.190893</v>
      </c>
      <c r="G958" s="0" t="n">
        <f aca="false">12*Inputs!$B$6*(MIN(1,$H$50*$C958)*(ic*Inputs!$C$6+pS+fee_fx*Inputs!$D$6-cost_acc-cost_wd*Inputs!$E$6*$E958-cost_fx*Inputs!$D$6-$F958)+(1-MIN(1,$H$50*$C958))*(1-MIN(1,Inputs!$G$6*$D958)*churn_nonbuyers)*(ic*Inputs!$C$6+fee_wd*Inputs!$E$6*(1-$B958)+fee_fx*Inputs!$D$6-cost_acc-cost_wd*Inputs!$E$6*(1-$B958)-cost_fx*Inputs!$D$6))</f>
        <v>183459.431498825</v>
      </c>
      <c r="H958" s="0" t="n">
        <f aca="false">12*Inputs!$B$7*(MIN(1,$H$51*$C958)*(ic*Inputs!$C$7+pE+fee_fx*Inputs!$D$7-cost_acc-cost_wd*Inputs!$E$7*$E958-cost_fx*Inputs!$D$7-$F958)+(1-MIN(1,$H$51*$C958))*(1-MIN(1,Inputs!$G$7*$D958)*churn_nonbuyers)*(ic*Inputs!$C$7+fee_wd*Inputs!$E$7*(1-$B958)+fee_fx*Inputs!$D$7-cost_acc-cost_wd*Inputs!$E$7*(1-$B958)-cost_fx*Inputs!$D$7))</f>
        <v>354936.29887022</v>
      </c>
      <c r="I958" s="0" t="n">
        <f aca="false">12*Inputs!$B$8*(MIN(1,$H$52*$C958)*(ic*Inputs!$C$8+pT-cost_acc-cost_wd*Inputs!$E$8-cost_fx*Inputs!$D$8-cost_ins)+(1-MIN(1,$H$52*$C958))*(1-MIN(1,Inputs!$G$8*$D958)*churn_nonbuyers)*(ic*Inputs!$C$8+fee_wd*Inputs!$E$8*(1-$B958)+fee_fx*Inputs!$D$8-cost_acc-cost_wd*Inputs!$E$8*(1-$B958)-cost_fx*Inputs!$D$8))</f>
        <v>125128.955952</v>
      </c>
      <c r="J958" s="0" t="n">
        <f aca="false">G958+H958+I958-fixed</f>
        <v>-36475.3136789544</v>
      </c>
      <c r="K958" s="0" t="n">
        <f aca="false">12*Inputs!$B$6*(1-MIN(1,Inputs!$G$6*$D958)*churn_nonbuyers)*(ic*Inputs!$C$6+fee_wd*Inputs!$E$6*(1-$B958)+fee_fx*Inputs!$D$6-cost_acc-cost_wd*Inputs!$E$6*(1-$B958)-cost_fx*Inputs!$D$6)</f>
        <v>142739.982970862</v>
      </c>
      <c r="L958" s="0" t="n">
        <f aca="false">12*Inputs!$B$7*(1-MIN(1,Inputs!$G$7*$D958)*churn_nonbuyers)*(ic*Inputs!$C$7+fee_wd*Inputs!$E$7*(1-$B958)+fee_fx*Inputs!$D$7-cost_acc-cost_wd*Inputs!$E$7*(1-$B958)-cost_fx*Inputs!$D$7)</f>
        <v>339683.540406517</v>
      </c>
      <c r="M958" s="0" t="n">
        <f aca="false">12*Inputs!$B$8*(1-MIN(1,Inputs!$G$8*$D958)*churn_nonbuyers)*(ic*Inputs!$C$8+fee_wd*Inputs!$E$8*(1-$B958)+fee_fx*Inputs!$D$8-cost_acc-cost_wd*Inputs!$E$8*(1-$B958)-cost_fx*Inputs!$D$8)</f>
        <v>0</v>
      </c>
      <c r="N958" s="0" t="n">
        <f aca="false">K958+L958+I958-fixed</f>
        <v>-92447.5206706201</v>
      </c>
      <c r="O958" s="0" t="n">
        <f aca="false">K958+L958+M958-fixed</f>
        <v>-217576.47662262</v>
      </c>
      <c r="P958" s="0" t="n">
        <f aca="false">12*Inputs!$B$6*(1-MIN(1,Inputs!$F$6*$D958))*(ic*Inputs!$C$6+flat_fee-cost_acc-cost_wd*Inputs!$E$6*$E958-cost_fx*Inputs!$D$6)+12*Inputs!$B$7*(1-MIN(1,Inputs!$F$7*$D958))*(ic*Inputs!$C$7+flat_fee-cost_acc-cost_wd*Inputs!$E$7*$E958-cost_fx*Inputs!$D$7)+12*Inputs!$B$8*(1-MIN(1,Inputs!$F$8*$D958))*(ic*Inputs!$C$8+flat_fee-cost_acc-cost_wd*Inputs!$E$8*$E958-cost_fx*Inputs!$D$8)-fixed</f>
        <v>-393189.83779888</v>
      </c>
    </row>
    <row r="959" customFormat="false" ht="15" hidden="false" customHeight="false" outlineLevel="0" collapsed="false">
      <c r="A959" s="0" t="n">
        <v>894</v>
      </c>
      <c r="B959" s="0" t="n">
        <v>0.211455</v>
      </c>
      <c r="C959" s="0" t="n">
        <v>0.859201</v>
      </c>
      <c r="D959" s="0" t="n">
        <v>1.365289</v>
      </c>
      <c r="E959" s="0" t="n">
        <v>1.183712</v>
      </c>
      <c r="F959" s="0" t="n">
        <v>0.057301</v>
      </c>
      <c r="G959" s="0" t="n">
        <f aca="false">12*Inputs!$B$6*(MIN(1,$H$50*$C959)*(ic*Inputs!$C$6+pS+fee_fx*Inputs!$D$6-cost_acc-cost_wd*Inputs!$E$6*$E959-cost_fx*Inputs!$D$6-$F959)+(1-MIN(1,$H$50*$C959))*(1-MIN(1,Inputs!$G$6*$D959)*churn_nonbuyers)*(ic*Inputs!$C$6+fee_wd*Inputs!$E$6*(1-$B959)+fee_fx*Inputs!$D$6-cost_acc-cost_wd*Inputs!$E$6*(1-$B959)-cost_fx*Inputs!$D$6))</f>
        <v>206883.971295274</v>
      </c>
      <c r="H959" s="0" t="n">
        <f aca="false">12*Inputs!$B$7*(MIN(1,$H$51*$C959)*(ic*Inputs!$C$7+pE+fee_fx*Inputs!$D$7-cost_acc-cost_wd*Inputs!$E$7*$E959-cost_fx*Inputs!$D$7-$F959)+(1-MIN(1,$H$51*$C959))*(1-MIN(1,Inputs!$G$7*$D959)*churn_nonbuyers)*(ic*Inputs!$C$7+fee_wd*Inputs!$E$7*(1-$B959)+fee_fx*Inputs!$D$7-cost_acc-cost_wd*Inputs!$E$7*(1-$B959)-cost_fx*Inputs!$D$7))</f>
        <v>401170.560131599</v>
      </c>
      <c r="I959" s="0" t="n">
        <f aca="false">12*Inputs!$B$8*(MIN(1,$H$52*$C959)*(ic*Inputs!$C$8+pT-cost_acc-cost_wd*Inputs!$E$8-cost_fx*Inputs!$D$8-cost_ins)+(1-MIN(1,$H$52*$C959))*(1-MIN(1,Inputs!$G$8*$D959)*churn_nonbuyers)*(ic*Inputs!$C$8+fee_wd*Inputs!$E$8*(1-$B959)+fee_fx*Inputs!$D$8-cost_acc-cost_wd*Inputs!$E$8*(1-$B959)-cost_fx*Inputs!$D$8))</f>
        <v>129432.147839858</v>
      </c>
      <c r="J959" s="0" t="n">
        <f aca="false">G959+H959+I959-fixed</f>
        <v>37486.6792667313</v>
      </c>
      <c r="K959" s="0" t="n">
        <f aca="false">12*Inputs!$B$6*(1-MIN(1,Inputs!$G$6*$D959)*churn_nonbuyers)*(ic*Inputs!$C$6+fee_wd*Inputs!$E$6*(1-$B959)+fee_fx*Inputs!$D$6-cost_acc-cost_wd*Inputs!$E$6*(1-$B959)-cost_fx*Inputs!$D$6)</f>
        <v>159466.986615564</v>
      </c>
      <c r="L959" s="0" t="n">
        <f aca="false">12*Inputs!$B$7*(1-MIN(1,Inputs!$G$7*$D959)*churn_nonbuyers)*(ic*Inputs!$C$7+fee_wd*Inputs!$E$7*(1-$B959)+fee_fx*Inputs!$D$7-cost_acc-cost_wd*Inputs!$E$7*(1-$B959)-cost_fx*Inputs!$D$7)</f>
        <v>357483.116097338</v>
      </c>
      <c r="M959" s="0" t="n">
        <f aca="false">12*Inputs!$B$8*(1-MIN(1,Inputs!$G$8*$D959)*churn_nonbuyers)*(ic*Inputs!$C$8+fee_wd*Inputs!$E$8*(1-$B959)+fee_fx*Inputs!$D$8-cost_acc-cost_wd*Inputs!$E$8*(1-$B959)-cost_fx*Inputs!$D$8)</f>
        <v>14009.154712632</v>
      </c>
      <c r="N959" s="0" t="n">
        <f aca="false">K959+L959+I959-fixed</f>
        <v>-53617.7494472392</v>
      </c>
      <c r="O959" s="0" t="n">
        <f aca="false">K959+L959+M959-fixed</f>
        <v>-169040.742574465</v>
      </c>
      <c r="P959" s="0" t="n">
        <f aca="false">12*Inputs!$B$6*(1-MIN(1,Inputs!$F$6*$D959))*(ic*Inputs!$C$6+flat_fee-cost_acc-cost_wd*Inputs!$E$6*$E959-cost_fx*Inputs!$D$6)+12*Inputs!$B$7*(1-MIN(1,Inputs!$F$7*$D959))*(ic*Inputs!$C$7+flat_fee-cost_acc-cost_wd*Inputs!$E$7*$E959-cost_fx*Inputs!$D$7)+12*Inputs!$B$8*(1-MIN(1,Inputs!$F$8*$D959))*(ic*Inputs!$C$8+flat_fee-cost_acc-cost_wd*Inputs!$E$8*$E959-cost_fx*Inputs!$D$8)-fixed</f>
        <v>-198782.36572768</v>
      </c>
    </row>
    <row r="960" customFormat="false" ht="15" hidden="false" customHeight="false" outlineLevel="0" collapsed="false">
      <c r="A960" s="0" t="n">
        <v>895</v>
      </c>
      <c r="B960" s="0" t="n">
        <v>0.100396</v>
      </c>
      <c r="C960" s="0" t="n">
        <v>0.90595</v>
      </c>
      <c r="D960" s="0" t="n">
        <v>1.323862</v>
      </c>
      <c r="E960" s="0" t="n">
        <v>1.194299</v>
      </c>
      <c r="F960" s="0" t="n">
        <v>0.091009</v>
      </c>
      <c r="G960" s="0" t="n">
        <f aca="false">12*Inputs!$B$6*(MIN(1,$H$50*$C960)*(ic*Inputs!$C$6+pS+fee_fx*Inputs!$D$6-cost_acc-cost_wd*Inputs!$E$6*$E960-cost_fx*Inputs!$D$6-$F960)+(1-MIN(1,$H$50*$C960))*(1-MIN(1,Inputs!$G$6*$D960)*churn_nonbuyers)*(ic*Inputs!$C$6+fee_wd*Inputs!$E$6*(1-$B960)+fee_fx*Inputs!$D$6-cost_acc-cost_wd*Inputs!$E$6*(1-$B960)-cost_fx*Inputs!$D$6))</f>
        <v>222719.721468923</v>
      </c>
      <c r="H960" s="0" t="n">
        <f aca="false">12*Inputs!$B$7*(MIN(1,$H$51*$C960)*(ic*Inputs!$C$7+pE+fee_fx*Inputs!$D$7-cost_acc-cost_wd*Inputs!$E$7*$E960-cost_fx*Inputs!$D$7-$F960)+(1-MIN(1,$H$51*$C960))*(1-MIN(1,Inputs!$G$7*$D960)*churn_nonbuyers)*(ic*Inputs!$C$7+fee_wd*Inputs!$E$7*(1-$B960)+fee_fx*Inputs!$D$7-cost_acc-cost_wd*Inputs!$E$7*(1-$B960)-cost_fx*Inputs!$D$7))</f>
        <v>410771.225377802</v>
      </c>
      <c r="I960" s="0" t="n">
        <f aca="false">12*Inputs!$B$8*(MIN(1,$H$52*$C960)*(ic*Inputs!$C$8+pT-cost_acc-cost_wd*Inputs!$E$8-cost_fx*Inputs!$D$8-cost_ins)+(1-MIN(1,$H$52*$C960))*(1-MIN(1,Inputs!$G$8*$D960)*churn_nonbuyers)*(ic*Inputs!$C$8+fee_wd*Inputs!$E$8*(1-$B960)+fee_fx*Inputs!$D$8-cost_acc-cost_wd*Inputs!$E$8*(1-$B960)-cost_fx*Inputs!$D$8))</f>
        <v>139210.27798089</v>
      </c>
      <c r="J960" s="0" t="n">
        <f aca="false">G960+H960+I960-fixed</f>
        <v>72701.2248276158</v>
      </c>
      <c r="K960" s="0" t="n">
        <f aca="false">12*Inputs!$B$6*(1-MIN(1,Inputs!$G$6*$D960)*churn_nonbuyers)*(ic*Inputs!$C$6+fee_wd*Inputs!$E$6*(1-$B960)+fee_fx*Inputs!$D$6-cost_acc-cost_wd*Inputs!$E$6*(1-$B960)-cost_fx*Inputs!$D$6)</f>
        <v>174755.402275334</v>
      </c>
      <c r="L960" s="0" t="n">
        <f aca="false">12*Inputs!$B$7*(1-MIN(1,Inputs!$G$7*$D960)*churn_nonbuyers)*(ic*Inputs!$C$7+fee_wd*Inputs!$E$7*(1-$B960)+fee_fx*Inputs!$D$7-cost_acc-cost_wd*Inputs!$E$7*(1-$B960)-cost_fx*Inputs!$D$7)</f>
        <v>373303.714389201</v>
      </c>
      <c r="M960" s="0" t="n">
        <f aca="false">12*Inputs!$B$8*(1-MIN(1,Inputs!$G$8*$D960)*churn_nonbuyers)*(ic*Inputs!$C$8+fee_wd*Inputs!$E$8*(1-$B960)+fee_fx*Inputs!$D$8-cost_acc-cost_wd*Inputs!$E$8*(1-$B960)-cost_fx*Inputs!$D$8)</f>
        <v>23570.7933382272</v>
      </c>
      <c r="N960" s="0" t="n">
        <f aca="false">K960+L960+I960-fixed</f>
        <v>-12730.6053545745</v>
      </c>
      <c r="O960" s="0" t="n">
        <f aca="false">K960+L960+M960-fixed</f>
        <v>-128370.089997238</v>
      </c>
      <c r="P960" s="0" t="n">
        <f aca="false">12*Inputs!$B$6*(1-MIN(1,Inputs!$F$6*$D960))*(ic*Inputs!$C$6+flat_fee-cost_acc-cost_wd*Inputs!$E$6*$E960-cost_fx*Inputs!$D$6)+12*Inputs!$B$7*(1-MIN(1,Inputs!$F$7*$D960))*(ic*Inputs!$C$7+flat_fee-cost_acc-cost_wd*Inputs!$E$7*$E960-cost_fx*Inputs!$D$7)+12*Inputs!$B$8*(1-MIN(1,Inputs!$F$8*$D960))*(ic*Inputs!$C$8+flat_fee-cost_acc-cost_wd*Inputs!$E$8*$E960-cost_fx*Inputs!$D$8)-fixed</f>
        <v>-180997.76287888</v>
      </c>
    </row>
    <row r="961" customFormat="false" ht="15" hidden="false" customHeight="false" outlineLevel="0" collapsed="false">
      <c r="A961" s="0" t="n">
        <v>896</v>
      </c>
      <c r="B961" s="0" t="n">
        <v>0.10416</v>
      </c>
      <c r="C961" s="0" t="n">
        <v>0.763019</v>
      </c>
      <c r="D961" s="0" t="n">
        <v>1.38171</v>
      </c>
      <c r="E961" s="0" t="n">
        <v>1.40336</v>
      </c>
      <c r="F961" s="0" t="n">
        <v>0.15892</v>
      </c>
      <c r="G961" s="0" t="n">
        <f aca="false">12*Inputs!$B$6*(MIN(1,$H$50*$C961)*(ic*Inputs!$C$6+pS+fee_fx*Inputs!$D$6-cost_acc-cost_wd*Inputs!$E$6*$E961-cost_fx*Inputs!$D$6-$F961)+(1-MIN(1,$H$50*$C961))*(1-MIN(1,Inputs!$G$6*$D961)*churn_nonbuyers)*(ic*Inputs!$C$6+fee_wd*Inputs!$E$6*(1-$B961)+fee_fx*Inputs!$D$6-cost_acc-cost_wd*Inputs!$E$6*(1-$B961)-cost_fx*Inputs!$D$6))</f>
        <v>209301.251660899</v>
      </c>
      <c r="H961" s="0" t="n">
        <f aca="false">12*Inputs!$B$7*(MIN(1,$H$51*$C961)*(ic*Inputs!$C$7+pE+fee_fx*Inputs!$D$7-cost_acc-cost_wd*Inputs!$E$7*$E961-cost_fx*Inputs!$D$7-$F961)+(1-MIN(1,$H$51*$C961))*(1-MIN(1,Inputs!$G$7*$D961)*churn_nonbuyers)*(ic*Inputs!$C$7+fee_wd*Inputs!$E$7*(1-$B961)+fee_fx*Inputs!$D$7-cost_acc-cost_wd*Inputs!$E$7*(1-$B961)-cost_fx*Inputs!$D$7))</f>
        <v>382669.194065073</v>
      </c>
      <c r="I961" s="0" t="n">
        <f aca="false">12*Inputs!$B$8*(MIN(1,$H$52*$C961)*(ic*Inputs!$C$8+pT-cost_acc-cost_wd*Inputs!$E$8-cost_fx*Inputs!$D$8-cost_ins)+(1-MIN(1,$H$52*$C961))*(1-MIN(1,Inputs!$G$8*$D961)*churn_nonbuyers)*(ic*Inputs!$C$8+fee_wd*Inputs!$E$8*(1-$B961)+fee_fx*Inputs!$D$8-cost_acc-cost_wd*Inputs!$E$8*(1-$B961)-cost_fx*Inputs!$D$8))</f>
        <v>114896.405154814</v>
      </c>
      <c r="J961" s="0" t="n">
        <f aca="false">G961+H961+I961-fixed</f>
        <v>6866.85088078654</v>
      </c>
      <c r="K961" s="0" t="n">
        <f aca="false">12*Inputs!$B$6*(1-MIN(1,Inputs!$G$6*$D961)*churn_nonbuyers)*(ic*Inputs!$C$6+fee_wd*Inputs!$E$6*(1-$B961)+fee_fx*Inputs!$D$6-cost_acc-cost_wd*Inputs!$E$6*(1-$B961)-cost_fx*Inputs!$D$6)</f>
        <v>173709.53937792</v>
      </c>
      <c r="L961" s="0" t="n">
        <f aca="false">12*Inputs!$B$7*(1-MIN(1,Inputs!$G$7*$D961)*churn_nonbuyers)*(ic*Inputs!$C$7+fee_wd*Inputs!$E$7*(1-$B961)+fee_fx*Inputs!$D$7-cost_acc-cost_wd*Inputs!$E$7*(1-$B961)-cost_fx*Inputs!$D$7)</f>
        <v>372109.525546752</v>
      </c>
      <c r="M961" s="0" t="n">
        <f aca="false">12*Inputs!$B$8*(1-MIN(1,Inputs!$G$8*$D961)*churn_nonbuyers)*(ic*Inputs!$C$8+fee_wd*Inputs!$E$8*(1-$B961)+fee_fx*Inputs!$D$8-cost_acc-cost_wd*Inputs!$E$8*(1-$B961)-cost_fx*Inputs!$D$8)</f>
        <v>10542.89469696</v>
      </c>
      <c r="N961" s="0" t="n">
        <f aca="false">K961+L961+I961-fixed</f>
        <v>-39284.5299205137</v>
      </c>
      <c r="O961" s="0" t="n">
        <f aca="false">K961+L961+M961-fixed</f>
        <v>-143638.040378368</v>
      </c>
      <c r="P961" s="0" t="n">
        <f aca="false">12*Inputs!$B$6*(1-MIN(1,Inputs!$F$6*$D961))*(ic*Inputs!$C$6+flat_fee-cost_acc-cost_wd*Inputs!$E$6*$E961-cost_fx*Inputs!$D$6)+12*Inputs!$B$7*(1-MIN(1,Inputs!$F$7*$D961))*(ic*Inputs!$C$7+flat_fee-cost_acc-cost_wd*Inputs!$E$7*$E961-cost_fx*Inputs!$D$7)+12*Inputs!$B$8*(1-MIN(1,Inputs!$F$8*$D961))*(ic*Inputs!$C$8+flat_fee-cost_acc-cost_wd*Inputs!$E$8*$E961-cost_fx*Inputs!$D$8)-fixed</f>
        <v>-282084.505936</v>
      </c>
    </row>
    <row r="962" customFormat="false" ht="15" hidden="false" customHeight="false" outlineLevel="0" collapsed="false">
      <c r="A962" s="0" t="n">
        <v>897</v>
      </c>
      <c r="B962" s="0" t="n">
        <v>0.279924</v>
      </c>
      <c r="C962" s="0" t="n">
        <v>0.798114</v>
      </c>
      <c r="D962" s="0" t="n">
        <v>1.436913</v>
      </c>
      <c r="E962" s="0" t="n">
        <v>1.168993</v>
      </c>
      <c r="F962" s="0" t="n">
        <v>0.360774</v>
      </c>
      <c r="G962" s="0" t="n">
        <f aca="false">12*Inputs!$B$6*(MIN(1,$H$50*$C962)*(ic*Inputs!$C$6+pS+fee_fx*Inputs!$D$6-cost_acc-cost_wd*Inputs!$E$6*$E962-cost_fx*Inputs!$D$6-$F962)+(1-MIN(1,$H$50*$C962))*(1-MIN(1,Inputs!$G$6*$D962)*churn_nonbuyers)*(ic*Inputs!$C$6+fee_wd*Inputs!$E$6*(1-$B962)+fee_fx*Inputs!$D$6-cost_acc-cost_wd*Inputs!$E$6*(1-$B962)-cost_fx*Inputs!$D$6))</f>
        <v>189062.311799883</v>
      </c>
      <c r="H962" s="0" t="n">
        <f aca="false">12*Inputs!$B$7*(MIN(1,$H$51*$C962)*(ic*Inputs!$C$7+pE+fee_fx*Inputs!$D$7-cost_acc-cost_wd*Inputs!$E$7*$E962-cost_fx*Inputs!$D$7-$F962)+(1-MIN(1,$H$51*$C962))*(1-MIN(1,Inputs!$G$7*$D962)*churn_nonbuyers)*(ic*Inputs!$C$7+fee_wd*Inputs!$E$7*(1-$B962)+fee_fx*Inputs!$D$7-cost_acc-cost_wd*Inputs!$E$7*(1-$B962)-cost_fx*Inputs!$D$7))</f>
        <v>378498.90084064</v>
      </c>
      <c r="I962" s="0" t="n">
        <f aca="false">12*Inputs!$B$8*(MIN(1,$H$52*$C962)*(ic*Inputs!$C$8+pT-cost_acc-cost_wd*Inputs!$E$8-cost_fx*Inputs!$D$8-cost_ins)+(1-MIN(1,$H$52*$C962))*(1-MIN(1,Inputs!$G$8*$D962)*churn_nonbuyers)*(ic*Inputs!$C$8+fee_wd*Inputs!$E$8*(1-$B962)+fee_fx*Inputs!$D$8-cost_acc-cost_wd*Inputs!$E$8*(1-$B962)-cost_fx*Inputs!$D$8))</f>
        <v>115043.344416</v>
      </c>
      <c r="J962" s="0" t="n">
        <f aca="false">G962+H962+I962-fixed</f>
        <v>-17395.4429434771</v>
      </c>
      <c r="K962" s="0" t="n">
        <f aca="false">12*Inputs!$B$6*(1-MIN(1,Inputs!$G$6*$D962)*churn_nonbuyers)*(ic*Inputs!$C$6+fee_wd*Inputs!$E$6*(1-$B962)+fee_fx*Inputs!$D$6-cost_acc-cost_wd*Inputs!$E$6*(1-$B962)-cost_fx*Inputs!$D$6)</f>
        <v>149702.891289206</v>
      </c>
      <c r="L962" s="0" t="n">
        <f aca="false">12*Inputs!$B$7*(1-MIN(1,Inputs!$G$7*$D962)*churn_nonbuyers)*(ic*Inputs!$C$7+fee_wd*Inputs!$E$7*(1-$B962)+fee_fx*Inputs!$D$7-cost_acc-cost_wd*Inputs!$E$7*(1-$B962)-cost_fx*Inputs!$D$7)</f>
        <v>347247.662549524</v>
      </c>
      <c r="M962" s="0" t="n">
        <f aca="false">12*Inputs!$B$8*(1-MIN(1,Inputs!$G$8*$D962)*churn_nonbuyers)*(ic*Inputs!$C$8+fee_wd*Inputs!$E$8*(1-$B962)+fee_fx*Inputs!$D$8-cost_acc-cost_wd*Inputs!$E$8*(1-$B962)-cost_fx*Inputs!$D$8)</f>
        <v>0</v>
      </c>
      <c r="N962" s="0" t="n">
        <f aca="false">K962+L962+I962-fixed</f>
        <v>-88006.1017452697</v>
      </c>
      <c r="O962" s="0" t="n">
        <f aca="false">K962+L962+M962-fixed</f>
        <v>-203049.44616127</v>
      </c>
      <c r="P962" s="0" t="n">
        <f aca="false">12*Inputs!$B$6*(1-MIN(1,Inputs!$F$6*$D962))*(ic*Inputs!$C$6+flat_fee-cost_acc-cost_wd*Inputs!$E$6*$E962-cost_fx*Inputs!$D$6)+12*Inputs!$B$7*(1-MIN(1,Inputs!$F$7*$D962))*(ic*Inputs!$C$7+flat_fee-cost_acc-cost_wd*Inputs!$E$7*$E962-cost_fx*Inputs!$D$7)+12*Inputs!$B$8*(1-MIN(1,Inputs!$F$8*$D962))*(ic*Inputs!$C$8+flat_fee-cost_acc-cost_wd*Inputs!$E$8*$E962-cost_fx*Inputs!$D$8)-fixed</f>
        <v>-231199.99299784</v>
      </c>
    </row>
    <row r="963" customFormat="false" ht="15" hidden="false" customHeight="false" outlineLevel="0" collapsed="false">
      <c r="A963" s="0" t="n">
        <v>898</v>
      </c>
      <c r="B963" s="0" t="n">
        <v>0.292525</v>
      </c>
      <c r="C963" s="0" t="n">
        <v>0.907577</v>
      </c>
      <c r="D963" s="0" t="n">
        <v>1.073141</v>
      </c>
      <c r="E963" s="0" t="n">
        <v>1.213238</v>
      </c>
      <c r="F963" s="0" t="n">
        <v>0.273235</v>
      </c>
      <c r="G963" s="0" t="n">
        <f aca="false">12*Inputs!$B$6*(MIN(1,$H$50*$C963)*(ic*Inputs!$C$6+pS+fee_fx*Inputs!$D$6-cost_acc-cost_wd*Inputs!$E$6*$E963-cost_fx*Inputs!$D$6-$F963)+(1-MIN(1,$H$50*$C963))*(1-MIN(1,Inputs!$G$6*$D963)*churn_nonbuyers)*(ic*Inputs!$C$6+fee_wd*Inputs!$E$6*(1-$B963)+fee_fx*Inputs!$D$6-cost_acc-cost_wd*Inputs!$E$6*(1-$B963)-cost_fx*Inputs!$D$6))</f>
        <v>196493.992746902</v>
      </c>
      <c r="H963" s="0" t="n">
        <f aca="false">12*Inputs!$B$7*(MIN(1,$H$51*$C963)*(ic*Inputs!$C$7+pE+fee_fx*Inputs!$D$7-cost_acc-cost_wd*Inputs!$E$7*$E963-cost_fx*Inputs!$D$7-$F963)+(1-MIN(1,$H$51*$C963))*(1-MIN(1,Inputs!$G$7*$D963)*churn_nonbuyers)*(ic*Inputs!$C$7+fee_wd*Inputs!$E$7*(1-$B963)+fee_fx*Inputs!$D$7-cost_acc-cost_wd*Inputs!$E$7*(1-$B963)-cost_fx*Inputs!$D$7))</f>
        <v>384139.341003352</v>
      </c>
      <c r="I963" s="0" t="n">
        <f aca="false">12*Inputs!$B$8*(MIN(1,$H$52*$C963)*(ic*Inputs!$C$8+pT-cost_acc-cost_wd*Inputs!$E$8-cost_fx*Inputs!$D$8-cost_ins)+(1-MIN(1,$H$52*$C963))*(1-MIN(1,Inputs!$G$8*$D963)*churn_nonbuyers)*(ic*Inputs!$C$8+fee_wd*Inputs!$E$8*(1-$B963)+fee_fx*Inputs!$D$8-cost_acc-cost_wd*Inputs!$E$8*(1-$B963)-cost_fx*Inputs!$D$8))</f>
        <v>159164.236975624</v>
      </c>
      <c r="J963" s="0" t="n">
        <f aca="false">G963+H963+I963-fixed</f>
        <v>39797.5707258784</v>
      </c>
      <c r="K963" s="0" t="n">
        <f aca="false">12*Inputs!$B$6*(1-MIN(1,Inputs!$G$6*$D963)*churn_nonbuyers)*(ic*Inputs!$C$6+fee_wd*Inputs!$E$6*(1-$B963)+fee_fx*Inputs!$D$6-cost_acc-cost_wd*Inputs!$E$6*(1-$B963)-cost_fx*Inputs!$D$6)</f>
        <v>150919.36683138</v>
      </c>
      <c r="L963" s="0" t="n">
        <f aca="false">12*Inputs!$B$7*(1-MIN(1,Inputs!$G$7*$D963)*churn_nonbuyers)*(ic*Inputs!$C$7+fee_wd*Inputs!$E$7*(1-$B963)+fee_fx*Inputs!$D$7-cost_acc-cost_wd*Inputs!$E$7*(1-$B963)-cost_fx*Inputs!$D$7)</f>
        <v>349451.823330828</v>
      </c>
      <c r="M963" s="0" t="n">
        <f aca="false">12*Inputs!$B$8*(1-MIN(1,Inputs!$G$8*$D963)*churn_nonbuyers)*(ic*Inputs!$C$8+fee_wd*Inputs!$E$8*(1-$B963)+fee_fx*Inputs!$D$8-cost_acc-cost_wd*Inputs!$E$8*(1-$B963)-cost_fx*Inputs!$D$8)</f>
        <v>77715.2755064401</v>
      </c>
      <c r="N963" s="0" t="n">
        <f aca="false">K963+L963+I963-fixed</f>
        <v>-40464.5728621676</v>
      </c>
      <c r="O963" s="0" t="n">
        <f aca="false">K963+L963+M963-fixed</f>
        <v>-121913.534331352</v>
      </c>
      <c r="P963" s="0" t="n">
        <f aca="false">12*Inputs!$B$6*(1-MIN(1,Inputs!$F$6*$D963))*(ic*Inputs!$C$6+flat_fee-cost_acc-cost_wd*Inputs!$E$6*$E963-cost_fx*Inputs!$D$6)+12*Inputs!$B$7*(1-MIN(1,Inputs!$F$7*$D963))*(ic*Inputs!$C$7+flat_fee-cost_acc-cost_wd*Inputs!$E$7*$E963-cost_fx*Inputs!$D$7)+12*Inputs!$B$8*(1-MIN(1,Inputs!$F$8*$D963))*(ic*Inputs!$C$8+flat_fee-cost_acc-cost_wd*Inputs!$E$8*$E963-cost_fx*Inputs!$D$8)-fixed</f>
        <v>-59149.92811408</v>
      </c>
    </row>
    <row r="964" customFormat="false" ht="15" hidden="false" customHeight="false" outlineLevel="0" collapsed="false">
      <c r="A964" s="0" t="n">
        <v>899</v>
      </c>
      <c r="B964" s="0" t="n">
        <v>0.20099</v>
      </c>
      <c r="C964" s="0" t="n">
        <v>0.824674</v>
      </c>
      <c r="D964" s="0" t="n">
        <v>1.40086</v>
      </c>
      <c r="E964" s="0" t="n">
        <v>1.299028</v>
      </c>
      <c r="F964" s="0" t="n">
        <v>0.089652</v>
      </c>
      <c r="G964" s="0" t="n">
        <f aca="false">12*Inputs!$B$6*(MIN(1,$H$50*$C964)*(ic*Inputs!$C$6+pS+fee_fx*Inputs!$D$6-cost_acc-cost_wd*Inputs!$E$6*$E964-cost_fx*Inputs!$D$6-$F964)+(1-MIN(1,$H$50*$C964))*(1-MIN(1,Inputs!$G$6*$D964)*churn_nonbuyers)*(ic*Inputs!$C$6+fee_wd*Inputs!$E$6*(1-$B964)+fee_fx*Inputs!$D$6-cost_acc-cost_wd*Inputs!$E$6*(1-$B964)-cost_fx*Inputs!$D$6))</f>
        <v>203197.40850711</v>
      </c>
      <c r="H964" s="0" t="n">
        <f aca="false">12*Inputs!$B$7*(MIN(1,$H$51*$C964)*(ic*Inputs!$C$7+pE+fee_fx*Inputs!$D$7-cost_acc-cost_wd*Inputs!$E$7*$E964-cost_fx*Inputs!$D$7-$F964)+(1-MIN(1,$H$51*$C964))*(1-MIN(1,Inputs!$G$7*$D964)*churn_nonbuyers)*(ic*Inputs!$C$7+fee_wd*Inputs!$E$7*(1-$B964)+fee_fx*Inputs!$D$7-cost_acc-cost_wd*Inputs!$E$7*(1-$B964)-cost_fx*Inputs!$D$7))</f>
        <v>387623.82544394</v>
      </c>
      <c r="I964" s="0" t="n">
        <f aca="false">12*Inputs!$B$8*(MIN(1,$H$52*$C964)*(ic*Inputs!$C$8+pT-cost_acc-cost_wd*Inputs!$E$8-cost_fx*Inputs!$D$8-cost_ins)+(1-MIN(1,$H$52*$C964))*(1-MIN(1,Inputs!$G$8*$D964)*churn_nonbuyers)*(ic*Inputs!$C$8+fee_wd*Inputs!$E$8*(1-$B964)+fee_fx*Inputs!$D$8-cost_acc-cost_wd*Inputs!$E$8*(1-$B964)-cost_fx*Inputs!$D$8))</f>
        <v>121469.205246478</v>
      </c>
      <c r="J964" s="0" t="n">
        <f aca="false">G964+H964+I964-fixed</f>
        <v>12290.4391975271</v>
      </c>
      <c r="K964" s="0" t="n">
        <f aca="false">12*Inputs!$B$6*(1-MIN(1,Inputs!$G$6*$D964)*churn_nonbuyers)*(ic*Inputs!$C$6+fee_wd*Inputs!$E$6*(1-$B964)+fee_fx*Inputs!$D$6-cost_acc-cost_wd*Inputs!$E$6*(1-$B964)-cost_fx*Inputs!$D$6)</f>
        <v>160563.99493008</v>
      </c>
      <c r="L964" s="0" t="n">
        <f aca="false">12*Inputs!$B$7*(1-MIN(1,Inputs!$G$7*$D964)*churn_nonbuyers)*(ic*Inputs!$C$7+fee_wd*Inputs!$E$7*(1-$B964)+fee_fx*Inputs!$D$7-cost_acc-cost_wd*Inputs!$E$7*(1-$B964)-cost_fx*Inputs!$D$7)</f>
        <v>358528.971678048</v>
      </c>
      <c r="M964" s="0" t="n">
        <f aca="false">12*Inputs!$B$8*(1-MIN(1,Inputs!$G$8*$D964)*churn_nonbuyers)*(ic*Inputs!$C$8+fee_wd*Inputs!$E$8*(1-$B964)+fee_fx*Inputs!$D$8-cost_acc-cost_wd*Inputs!$E$8*(1-$B964)-cost_fx*Inputs!$D$8)</f>
        <v>6144.36460704001</v>
      </c>
      <c r="N964" s="0" t="n">
        <f aca="false">K964+L964+I964-fixed</f>
        <v>-59437.8281453942</v>
      </c>
      <c r="O964" s="0" t="n">
        <f aca="false">K964+L964+M964-fixed</f>
        <v>-174762.668784832</v>
      </c>
      <c r="P964" s="0" t="n">
        <f aca="false">12*Inputs!$B$6*(1-MIN(1,Inputs!$F$6*$D964))*(ic*Inputs!$C$6+flat_fee-cost_acc-cost_wd*Inputs!$E$6*$E964-cost_fx*Inputs!$D$6)+12*Inputs!$B$7*(1-MIN(1,Inputs!$F$7*$D964))*(ic*Inputs!$C$7+flat_fee-cost_acc-cost_wd*Inputs!$E$7*$E964-cost_fx*Inputs!$D$7)+12*Inputs!$B$8*(1-MIN(1,Inputs!$F$8*$D964))*(ic*Inputs!$C$8+flat_fee-cost_acc-cost_wd*Inputs!$E$8*$E964-cost_fx*Inputs!$D$8)-fixed</f>
        <v>-255995.8667008</v>
      </c>
    </row>
    <row r="965" customFormat="false" ht="15" hidden="false" customHeight="false" outlineLevel="0" collapsed="false">
      <c r="A965" s="0" t="n">
        <v>900</v>
      </c>
      <c r="B965" s="0" t="n">
        <v>0.39922</v>
      </c>
      <c r="C965" s="0" t="n">
        <v>1.021107</v>
      </c>
      <c r="D965" s="0" t="n">
        <v>1.208953</v>
      </c>
      <c r="E965" s="0" t="n">
        <v>1.366366</v>
      </c>
      <c r="F965" s="0" t="n">
        <v>0.121452</v>
      </c>
      <c r="G965" s="0" t="n">
        <f aca="false">12*Inputs!$B$6*(MIN(1,$H$50*$C965)*(ic*Inputs!$C$6+pS+fee_fx*Inputs!$D$6-cost_acc-cost_wd*Inputs!$E$6*$E965-cost_fx*Inputs!$D$6-$F965)+(1-MIN(1,$H$50*$C965))*(1-MIN(1,Inputs!$G$6*$D965)*churn_nonbuyers)*(ic*Inputs!$C$6+fee_wd*Inputs!$E$6*(1-$B965)+fee_fx*Inputs!$D$6-cost_acc-cost_wd*Inputs!$E$6*(1-$B965)-cost_fx*Inputs!$D$6))</f>
        <v>187912.709231541</v>
      </c>
      <c r="H965" s="0" t="n">
        <f aca="false">12*Inputs!$B$7*(MIN(1,$H$51*$C965)*(ic*Inputs!$C$7+pE+fee_fx*Inputs!$D$7-cost_acc-cost_wd*Inputs!$E$7*$E965-cost_fx*Inputs!$D$7-$F965)+(1-MIN(1,$H$51*$C965))*(1-MIN(1,Inputs!$G$7*$D965)*churn_nonbuyers)*(ic*Inputs!$C$7+fee_wd*Inputs!$E$7*(1-$B965)+fee_fx*Inputs!$D$7-cost_acc-cost_wd*Inputs!$E$7*(1-$B965)-cost_fx*Inputs!$D$7))</f>
        <v>369763.631678482</v>
      </c>
      <c r="I965" s="0" t="n">
        <f aca="false">12*Inputs!$B$8*(MIN(1,$H$52*$C965)*(ic*Inputs!$C$8+pT-cost_acc-cost_wd*Inputs!$E$8-cost_fx*Inputs!$D$8-cost_ins)+(1-MIN(1,$H$52*$C965))*(1-MIN(1,Inputs!$G$8*$D965)*churn_nonbuyers)*(ic*Inputs!$C$8+fee_wd*Inputs!$E$8*(1-$B965)+fee_fx*Inputs!$D$8-cost_acc-cost_wd*Inputs!$E$8*(1-$B965)-cost_fx*Inputs!$D$8))</f>
        <v>160658.34269668</v>
      </c>
      <c r="J965" s="0" t="n">
        <f aca="false">G965+H965+I965-fixed</f>
        <v>18334.6836067039</v>
      </c>
      <c r="K965" s="0" t="n">
        <f aca="false">12*Inputs!$B$6*(1-MIN(1,Inputs!$G$6*$D965)*churn_nonbuyers)*(ic*Inputs!$C$6+fee_wd*Inputs!$E$6*(1-$B965)+fee_fx*Inputs!$D$6-cost_acc-cost_wd*Inputs!$E$6*(1-$B965)-cost_fx*Inputs!$D$6)</f>
        <v>135401.068919952</v>
      </c>
      <c r="L965" s="0" t="n">
        <f aca="false">12*Inputs!$B$7*(1-MIN(1,Inputs!$G$7*$D965)*churn_nonbuyers)*(ic*Inputs!$C$7+fee_wd*Inputs!$E$7*(1-$B965)+fee_fx*Inputs!$D$7-cost_acc-cost_wd*Inputs!$E$7*(1-$B965)-cost_fx*Inputs!$D$7)</f>
        <v>333173.821607971</v>
      </c>
      <c r="M965" s="0" t="n">
        <f aca="false">12*Inputs!$B$8*(1-MIN(1,Inputs!$G$8*$D965)*churn_nonbuyers)*(ic*Inputs!$C$8+fee_wd*Inputs!$E$8*(1-$B965)+fee_fx*Inputs!$D$8-cost_acc-cost_wd*Inputs!$E$8*(1-$B965)-cost_fx*Inputs!$D$8)</f>
        <v>47232.502639776</v>
      </c>
      <c r="N965" s="0" t="n">
        <f aca="false">K965+L965+I965-fixed</f>
        <v>-70766.7667753964</v>
      </c>
      <c r="O965" s="0" t="n">
        <f aca="false">K965+L965+M965-fixed</f>
        <v>-184192.606832301</v>
      </c>
      <c r="P965" s="0" t="n">
        <f aca="false">12*Inputs!$B$6*(1-MIN(1,Inputs!$F$6*$D965))*(ic*Inputs!$C$6+flat_fee-cost_acc-cost_wd*Inputs!$E$6*$E965-cost_fx*Inputs!$D$6)+12*Inputs!$B$7*(1-MIN(1,Inputs!$F$7*$D965))*(ic*Inputs!$C$7+flat_fee-cost_acc-cost_wd*Inputs!$E$7*$E965-cost_fx*Inputs!$D$7)+12*Inputs!$B$8*(1-MIN(1,Inputs!$F$8*$D965))*(ic*Inputs!$C$8+flat_fee-cost_acc-cost_wd*Inputs!$E$8*$E965-cost_fx*Inputs!$D$8)-fixed</f>
        <v>-187259.77343248</v>
      </c>
    </row>
    <row r="966" customFormat="false" ht="15" hidden="false" customHeight="false" outlineLevel="0" collapsed="false">
      <c r="A966" s="0" t="n">
        <v>901</v>
      </c>
      <c r="B966" s="0" t="n">
        <v>0.237807</v>
      </c>
      <c r="C966" s="0" t="n">
        <v>0.996103</v>
      </c>
      <c r="D966" s="0" t="n">
        <v>1.593348</v>
      </c>
      <c r="E966" s="0" t="n">
        <v>1.272083</v>
      </c>
      <c r="F966" s="0" t="n">
        <v>0.07487</v>
      </c>
      <c r="G966" s="0" t="n">
        <f aca="false">12*Inputs!$B$6*(MIN(1,$H$50*$C966)*(ic*Inputs!$C$6+pS+fee_fx*Inputs!$D$6-cost_acc-cost_wd*Inputs!$E$6*$E966-cost_fx*Inputs!$D$6-$F966)+(1-MIN(1,$H$50*$C966))*(1-MIN(1,Inputs!$G$6*$D966)*churn_nonbuyers)*(ic*Inputs!$C$6+fee_wd*Inputs!$E$6*(1-$B966)+fee_fx*Inputs!$D$6-cost_acc-cost_wd*Inputs!$E$6*(1-$B966)-cost_fx*Inputs!$D$6))</f>
        <v>206997.704650211</v>
      </c>
      <c r="H966" s="0" t="n">
        <f aca="false">12*Inputs!$B$7*(MIN(1,$H$51*$C966)*(ic*Inputs!$C$7+pE+fee_fx*Inputs!$D$7-cost_acc-cost_wd*Inputs!$E$7*$E966-cost_fx*Inputs!$D$7-$F966)+(1-MIN(1,$H$51*$C966))*(1-MIN(1,Inputs!$G$7*$D966)*churn_nonbuyers)*(ic*Inputs!$C$7+fee_wd*Inputs!$E$7*(1-$B966)+fee_fx*Inputs!$D$7-cost_acc-cost_wd*Inputs!$E$7*(1-$B966)-cost_fx*Inputs!$D$7))</f>
        <v>393275.11157405</v>
      </c>
      <c r="I966" s="0" t="n">
        <f aca="false">12*Inputs!$B$8*(MIN(1,$H$52*$C966)*(ic*Inputs!$C$8+pT-cost_acc-cost_wd*Inputs!$E$8-cost_fx*Inputs!$D$8-cost_ins)+(1-MIN(1,$H$52*$C966))*(1-MIN(1,Inputs!$G$8*$D966)*churn_nonbuyers)*(ic*Inputs!$C$8+fee_wd*Inputs!$E$8*(1-$B966)+fee_fx*Inputs!$D$8-cost_acc-cost_wd*Inputs!$E$8*(1-$B966)-cost_fx*Inputs!$D$8))</f>
        <v>143582.270832</v>
      </c>
      <c r="J966" s="0" t="n">
        <f aca="false">G966+H966+I966-fixed</f>
        <v>43855.0870562611</v>
      </c>
      <c r="K966" s="0" t="n">
        <f aca="false">12*Inputs!$B$6*(1-MIN(1,Inputs!$G$6*$D966)*churn_nonbuyers)*(ic*Inputs!$C$6+fee_wd*Inputs!$E$6*(1-$B966)+fee_fx*Inputs!$D$6-cost_acc-cost_wd*Inputs!$E$6*(1-$B966)-cost_fx*Inputs!$D$6)</f>
        <v>154022.991176419</v>
      </c>
      <c r="L966" s="0" t="n">
        <f aca="false">12*Inputs!$B$7*(1-MIN(1,Inputs!$G$7*$D966)*churn_nonbuyers)*(ic*Inputs!$C$7+fee_wd*Inputs!$E$7*(1-$B966)+fee_fx*Inputs!$D$7-cost_acc-cost_wd*Inputs!$E$7*(1-$B966)-cost_fx*Inputs!$D$7)</f>
        <v>351319.542801852</v>
      </c>
      <c r="M966" s="0" t="n">
        <f aca="false">12*Inputs!$B$8*(1-MIN(1,Inputs!$G$8*$D966)*churn_nonbuyers)*(ic*Inputs!$C$8+fee_wd*Inputs!$E$8*(1-$B966)+fee_fx*Inputs!$D$8-cost_acc-cost_wd*Inputs!$E$8*(1-$B966)-cost_fx*Inputs!$D$8)</f>
        <v>0</v>
      </c>
      <c r="N966" s="0" t="n">
        <f aca="false">K966+L966+I966-fixed</f>
        <v>-51075.1951897292</v>
      </c>
      <c r="O966" s="0" t="n">
        <f aca="false">K966+L966+M966-fixed</f>
        <v>-194657.466021729</v>
      </c>
      <c r="P966" s="0" t="n">
        <f aca="false">12*Inputs!$B$6*(1-MIN(1,Inputs!$F$6*$D966))*(ic*Inputs!$C$6+flat_fee-cost_acc-cost_wd*Inputs!$E$6*$E966-cost_fx*Inputs!$D$6)+12*Inputs!$B$7*(1-MIN(1,Inputs!$F$7*$D966))*(ic*Inputs!$C$7+flat_fee-cost_acc-cost_wd*Inputs!$E$7*$E966-cost_fx*Inputs!$D$7)+12*Inputs!$B$8*(1-MIN(1,Inputs!$F$8*$D966))*(ic*Inputs!$C$8+flat_fee-cost_acc-cost_wd*Inputs!$E$8*$E966-cost_fx*Inputs!$D$8)-fixed</f>
        <v>-342927.83001184</v>
      </c>
    </row>
    <row r="967" customFormat="false" ht="15" hidden="false" customHeight="false" outlineLevel="0" collapsed="false">
      <c r="A967" s="0" t="n">
        <v>902</v>
      </c>
      <c r="B967" s="0" t="n">
        <v>0.244815</v>
      </c>
      <c r="C967" s="0" t="n">
        <v>1.073753</v>
      </c>
      <c r="D967" s="0" t="n">
        <v>0.93446</v>
      </c>
      <c r="E967" s="0" t="n">
        <v>1.119026</v>
      </c>
      <c r="F967" s="0" t="n">
        <v>0.207477</v>
      </c>
      <c r="G967" s="0" t="n">
        <f aca="false">12*Inputs!$B$6*(MIN(1,$H$50*$C967)*(ic*Inputs!$C$6+pS+fee_fx*Inputs!$D$6-cost_acc-cost_wd*Inputs!$E$6*$E967-cost_fx*Inputs!$D$6-$F967)+(1-MIN(1,$H$50*$C967))*(1-MIN(1,Inputs!$G$6*$D967)*churn_nonbuyers)*(ic*Inputs!$C$6+fee_wd*Inputs!$E$6*(1-$B967)+fee_fx*Inputs!$D$6-cost_acc-cost_wd*Inputs!$E$6*(1-$B967)-cost_fx*Inputs!$D$6))</f>
        <v>215793.667600546</v>
      </c>
      <c r="H967" s="0" t="n">
        <f aca="false">12*Inputs!$B$7*(MIN(1,$H$51*$C967)*(ic*Inputs!$C$7+pE+fee_fx*Inputs!$D$7-cost_acc-cost_wd*Inputs!$E$7*$E967-cost_fx*Inputs!$D$7-$F967)+(1-MIN(1,$H$51*$C967))*(1-MIN(1,Inputs!$G$7*$D967)*churn_nonbuyers)*(ic*Inputs!$C$7+fee_wd*Inputs!$E$7*(1-$B967)+fee_fx*Inputs!$D$7-cost_acc-cost_wd*Inputs!$E$7*(1-$B967)-cost_fx*Inputs!$D$7))</f>
        <v>410877.874588927</v>
      </c>
      <c r="I967" s="0" t="n">
        <f aca="false">12*Inputs!$B$8*(MIN(1,$H$52*$C967)*(ic*Inputs!$C$8+pT-cost_acc-cost_wd*Inputs!$E$8-cost_fx*Inputs!$D$8-cost_ins)+(1-MIN(1,$H$52*$C967))*(1-MIN(1,Inputs!$G$8*$D967)*churn_nonbuyers)*(ic*Inputs!$C$8+fee_wd*Inputs!$E$8*(1-$B967)+fee_fx*Inputs!$D$8-cost_acc-cost_wd*Inputs!$E$8*(1-$B967)-cost_fx*Inputs!$D$8))</f>
        <v>181805.506264257</v>
      </c>
      <c r="J967" s="0" t="n">
        <f aca="false">G967+H967+I967-fixed</f>
        <v>108477.048453731</v>
      </c>
      <c r="K967" s="0" t="n">
        <f aca="false">12*Inputs!$B$6*(1-MIN(1,Inputs!$G$6*$D967)*churn_nonbuyers)*(ic*Inputs!$C$6+fee_wd*Inputs!$E$6*(1-$B967)+fee_fx*Inputs!$D$6-cost_acc-cost_wd*Inputs!$E$6*(1-$B967)-cost_fx*Inputs!$D$6)</f>
        <v>158574.42593928</v>
      </c>
      <c r="L967" s="0" t="n">
        <f aca="false">12*Inputs!$B$7*(1-MIN(1,Inputs!$G$7*$D967)*churn_nonbuyers)*(ic*Inputs!$C$7+fee_wd*Inputs!$E$7*(1-$B967)+fee_fx*Inputs!$D$7-cost_acc-cost_wd*Inputs!$E$7*(1-$B967)-cost_fx*Inputs!$D$7)</f>
        <v>357631.697483568</v>
      </c>
      <c r="M967" s="0" t="n">
        <f aca="false">12*Inputs!$B$8*(1-MIN(1,Inputs!$G$8*$D967)*churn_nonbuyers)*(ic*Inputs!$C$8+fee_wd*Inputs!$E$8*(1-$B967)+fee_fx*Inputs!$D$8-cost_acc-cost_wd*Inputs!$E$8*(1-$B967)-cost_fx*Inputs!$D$8)</f>
        <v>108830.12531664</v>
      </c>
      <c r="N967" s="0" t="n">
        <f aca="false">K967+L967+I967-fixed</f>
        <v>-1988.37031289469</v>
      </c>
      <c r="O967" s="0" t="n">
        <f aca="false">K967+L967+M967-fixed</f>
        <v>-74963.7512605119</v>
      </c>
      <c r="P967" s="0" t="n">
        <f aca="false">12*Inputs!$B$6*(1-MIN(1,Inputs!$F$6*$D967))*(ic*Inputs!$C$6+flat_fee-cost_acc-cost_wd*Inputs!$E$6*$E967-cost_fx*Inputs!$D$6)+12*Inputs!$B$7*(1-MIN(1,Inputs!$F$7*$D967))*(ic*Inputs!$C$7+flat_fee-cost_acc-cost_wd*Inputs!$E$7*$E967-cost_fx*Inputs!$D$7)+12*Inputs!$B$8*(1-MIN(1,Inputs!$F$8*$D967))*(ic*Inputs!$C$8+flat_fee-cost_acc-cost_wd*Inputs!$E$8*$E967-cost_fx*Inputs!$D$8)-fixed</f>
        <v>54140.3777503999</v>
      </c>
    </row>
    <row r="968" customFormat="false" ht="15" hidden="false" customHeight="false" outlineLevel="0" collapsed="false">
      <c r="A968" s="0" t="n">
        <v>903</v>
      </c>
      <c r="B968" s="0" t="n">
        <v>0.312875</v>
      </c>
      <c r="C968" s="0" t="n">
        <v>0.730021</v>
      </c>
      <c r="D968" s="0" t="n">
        <v>0.783086</v>
      </c>
      <c r="E968" s="0" t="n">
        <v>1.438074</v>
      </c>
      <c r="F968" s="0" t="n">
        <v>0.079222</v>
      </c>
      <c r="G968" s="0" t="n">
        <f aca="false">12*Inputs!$B$6*(MIN(1,$H$50*$C968)*(ic*Inputs!$C$6+pS+fee_fx*Inputs!$D$6-cost_acc-cost_wd*Inputs!$E$6*$E968-cost_fx*Inputs!$D$6-$F968)+(1-MIN(1,$H$50*$C968))*(1-MIN(1,Inputs!$G$6*$D968)*churn_nonbuyers)*(ic*Inputs!$C$6+fee_wd*Inputs!$E$6*(1-$B968)+fee_fx*Inputs!$D$6-cost_acc-cost_wd*Inputs!$E$6*(1-$B968)-cost_fx*Inputs!$D$6))</f>
        <v>186586.007954689</v>
      </c>
      <c r="H968" s="0" t="n">
        <f aca="false">12*Inputs!$B$7*(MIN(1,$H$51*$C968)*(ic*Inputs!$C$7+pE+fee_fx*Inputs!$D$7-cost_acc-cost_wd*Inputs!$E$7*$E968-cost_fx*Inputs!$D$7-$F968)+(1-MIN(1,$H$51*$C968))*(1-MIN(1,Inputs!$G$7*$D968)*churn_nonbuyers)*(ic*Inputs!$C$7+fee_wd*Inputs!$E$7*(1-$B968)+fee_fx*Inputs!$D$7-cost_acc-cost_wd*Inputs!$E$7*(1-$B968)-cost_fx*Inputs!$D$7))</f>
        <v>366801.429579616</v>
      </c>
      <c r="I968" s="0" t="n">
        <f aca="false">12*Inputs!$B$8*(MIN(1,$H$52*$C968)*(ic*Inputs!$C$8+pT-cost_acc-cost_wd*Inputs!$E$8-cost_fx*Inputs!$D$8-cost_ins)+(1-MIN(1,$H$52*$C968))*(1-MIN(1,Inputs!$G$8*$D968)*churn_nonbuyers)*(ic*Inputs!$C$8+fee_wd*Inputs!$E$8*(1-$B968)+fee_fx*Inputs!$D$8-cost_acc-cost_wd*Inputs!$E$8*(1-$B968)-cost_fx*Inputs!$D$8))</f>
        <v>174025.826525886</v>
      </c>
      <c r="J968" s="0" t="n">
        <f aca="false">G968+H968+I968-fixed</f>
        <v>27413.2640601913</v>
      </c>
      <c r="K968" s="0" t="n">
        <f aca="false">12*Inputs!$B$6*(1-MIN(1,Inputs!$G$6*$D968)*churn_nonbuyers)*(ic*Inputs!$C$6+fee_wd*Inputs!$E$6*(1-$B968)+fee_fx*Inputs!$D$6-cost_acc-cost_wd*Inputs!$E$6*(1-$B968)-cost_fx*Inputs!$D$6)</f>
        <v>150416.5509522</v>
      </c>
      <c r="L968" s="0" t="n">
        <f aca="false">12*Inputs!$B$7*(1-MIN(1,Inputs!$G$7*$D968)*churn_nonbuyers)*(ic*Inputs!$C$7+fee_wd*Inputs!$E$7*(1-$B968)+fee_fx*Inputs!$D$7-cost_acc-cost_wd*Inputs!$E$7*(1-$B968)-cost_fx*Inputs!$D$7)</f>
        <v>349732.22644332</v>
      </c>
      <c r="M968" s="0" t="n">
        <f aca="false">12*Inputs!$B$8*(1-MIN(1,Inputs!$G$8*$D968)*churn_nonbuyers)*(ic*Inputs!$C$8+fee_wd*Inputs!$E$8*(1-$B968)+fee_fx*Inputs!$D$8-cost_acc-cost_wd*Inputs!$E$8*(1-$B968)-cost_fx*Inputs!$D$8)</f>
        <v>140694.7806036</v>
      </c>
      <c r="N968" s="0" t="n">
        <f aca="false">K968+L968+I968-fixed</f>
        <v>-25825.3960785945</v>
      </c>
      <c r="O968" s="0" t="n">
        <f aca="false">K968+L968+M968-fixed</f>
        <v>-59156.4420008799</v>
      </c>
      <c r="P968" s="0" t="n">
        <f aca="false">12*Inputs!$B$6*(1-MIN(1,Inputs!$F$6*$D968))*(ic*Inputs!$C$6+flat_fee-cost_acc-cost_wd*Inputs!$E$6*$E968-cost_fx*Inputs!$D$6)+12*Inputs!$B$7*(1-MIN(1,Inputs!$F$7*$D968))*(ic*Inputs!$C$7+flat_fee-cost_acc-cost_wd*Inputs!$E$7*$E968-cost_fx*Inputs!$D$7)+12*Inputs!$B$8*(1-MIN(1,Inputs!$F$8*$D968))*(ic*Inputs!$C$8+flat_fee-cost_acc-cost_wd*Inputs!$E$8*$E968-cost_fx*Inputs!$D$8)-fixed</f>
        <v>-19257.94188064</v>
      </c>
    </row>
    <row r="969" customFormat="false" ht="15" hidden="false" customHeight="false" outlineLevel="0" collapsed="false">
      <c r="A969" s="0" t="n">
        <v>904</v>
      </c>
      <c r="B969" s="0" t="n">
        <v>0.147768</v>
      </c>
      <c r="C969" s="0" t="n">
        <v>0.801524</v>
      </c>
      <c r="D969" s="0" t="n">
        <v>1.491196</v>
      </c>
      <c r="E969" s="0" t="n">
        <v>1.151203</v>
      </c>
      <c r="F969" s="0" t="n">
        <v>0.226473</v>
      </c>
      <c r="G969" s="0" t="n">
        <f aca="false">12*Inputs!$B$6*(MIN(1,$H$50*$C969)*(ic*Inputs!$C$6+pS+fee_fx*Inputs!$D$6-cost_acc-cost_wd*Inputs!$E$6*$E969-cost_fx*Inputs!$D$6-$F969)+(1-MIN(1,$H$50*$C969))*(1-MIN(1,Inputs!$G$6*$D969)*churn_nonbuyers)*(ic*Inputs!$C$6+fee_wd*Inputs!$E$6*(1-$B969)+fee_fx*Inputs!$D$6-cost_acc-cost_wd*Inputs!$E$6*(1-$B969)-cost_fx*Inputs!$D$6))</f>
        <v>208111.731754546</v>
      </c>
      <c r="H969" s="0" t="n">
        <f aca="false">12*Inputs!$B$7*(MIN(1,$H$51*$C969)*(ic*Inputs!$C$7+pE+fee_fx*Inputs!$D$7-cost_acc-cost_wd*Inputs!$E$7*$E969-cost_fx*Inputs!$D$7-$F969)+(1-MIN(1,$H$51*$C969))*(1-MIN(1,Inputs!$G$7*$D969)*churn_nonbuyers)*(ic*Inputs!$C$7+fee_wd*Inputs!$E$7*(1-$B969)+fee_fx*Inputs!$D$7-cost_acc-cost_wd*Inputs!$E$7*(1-$B969)-cost_fx*Inputs!$D$7))</f>
        <v>398424.676844738</v>
      </c>
      <c r="I969" s="0" t="n">
        <f aca="false">12*Inputs!$B$8*(MIN(1,$H$52*$C969)*(ic*Inputs!$C$8+pT-cost_acc-cost_wd*Inputs!$E$8-cost_fx*Inputs!$D$8-cost_ins)+(1-MIN(1,$H$52*$C969))*(1-MIN(1,Inputs!$G$8*$D969)*churn_nonbuyers)*(ic*Inputs!$C$8+fee_wd*Inputs!$E$8*(1-$B969)+fee_fx*Inputs!$D$8-cost_acc-cost_wd*Inputs!$E$8*(1-$B969)-cost_fx*Inputs!$D$8))</f>
        <v>115534.875456</v>
      </c>
      <c r="J969" s="0" t="n">
        <f aca="false">G969+H969+I969-fixed</f>
        <v>22071.284055284</v>
      </c>
      <c r="K969" s="0" t="n">
        <f aca="false">12*Inputs!$B$6*(1-MIN(1,Inputs!$G$6*$D969)*churn_nonbuyers)*(ic*Inputs!$C$6+fee_wd*Inputs!$E$6*(1-$B969)+fee_fx*Inputs!$D$6-cost_acc-cost_wd*Inputs!$E$6*(1-$B969)-cost_fx*Inputs!$D$6)</f>
        <v>166876.679883802</v>
      </c>
      <c r="L969" s="0" t="n">
        <f aca="false">12*Inputs!$B$7*(1-MIN(1,Inputs!$G$7*$D969)*churn_nonbuyers)*(ic*Inputs!$C$7+fee_wd*Inputs!$E$7*(1-$B969)+fee_fx*Inputs!$D$7-cost_acc-cost_wd*Inputs!$E$7*(1-$B969)-cost_fx*Inputs!$D$7)</f>
        <v>364835.817722281</v>
      </c>
      <c r="M969" s="0" t="n">
        <f aca="false">12*Inputs!$B$8*(1-MIN(1,Inputs!$G$8*$D969)*churn_nonbuyers)*(ic*Inputs!$C$8+fee_wd*Inputs!$E$8*(1-$B969)+fee_fx*Inputs!$D$8-cost_acc-cost_wd*Inputs!$E$8*(1-$B969)-cost_fx*Inputs!$D$8)</f>
        <v>0</v>
      </c>
      <c r="N969" s="0" t="n">
        <f aca="false">K969+L969+I969-fixed</f>
        <v>-52752.6269379172</v>
      </c>
      <c r="O969" s="0" t="n">
        <f aca="false">K969+L969+M969-fixed</f>
        <v>-168287.502393917</v>
      </c>
      <c r="P969" s="0" t="n">
        <f aca="false">12*Inputs!$B$6*(1-MIN(1,Inputs!$F$6*$D969))*(ic*Inputs!$C$6+flat_fee-cost_acc-cost_wd*Inputs!$E$6*$E969-cost_fx*Inputs!$D$6)+12*Inputs!$B$7*(1-MIN(1,Inputs!$F$7*$D969))*(ic*Inputs!$C$7+flat_fee-cost_acc-cost_wd*Inputs!$E$7*$E969-cost_fx*Inputs!$D$7)+12*Inputs!$B$8*(1-MIN(1,Inputs!$F$8*$D969))*(ic*Inputs!$C$8+flat_fee-cost_acc-cost_wd*Inputs!$E$8*$E969-cost_fx*Inputs!$D$8)-fixed</f>
        <v>-254021.99977888</v>
      </c>
    </row>
    <row r="970" customFormat="false" ht="15" hidden="false" customHeight="false" outlineLevel="0" collapsed="false">
      <c r="A970" s="0" t="n">
        <v>905</v>
      </c>
      <c r="B970" s="0" t="n">
        <v>0.133425</v>
      </c>
      <c r="C970" s="0" t="n">
        <v>1.051107</v>
      </c>
      <c r="D970" s="0" t="n">
        <v>1.158109</v>
      </c>
      <c r="E970" s="0" t="n">
        <v>1.278769</v>
      </c>
      <c r="F970" s="0" t="n">
        <v>0.247406</v>
      </c>
      <c r="G970" s="0" t="n">
        <f aca="false">12*Inputs!$B$6*(MIN(1,$H$50*$C970)*(ic*Inputs!$C$6+pS+fee_fx*Inputs!$D$6-cost_acc-cost_wd*Inputs!$E$6*$E970-cost_fx*Inputs!$D$6-$F970)+(1-MIN(1,$H$50*$C970))*(1-MIN(1,Inputs!$G$6*$D970)*churn_nonbuyers)*(ic*Inputs!$C$6+fee_wd*Inputs!$E$6*(1-$B970)+fee_fx*Inputs!$D$6-cost_acc-cost_wd*Inputs!$E$6*(1-$B970)-cost_fx*Inputs!$D$6))</f>
        <v>221888.238135547</v>
      </c>
      <c r="H970" s="0" t="n">
        <f aca="false">12*Inputs!$B$7*(MIN(1,$H$51*$C970)*(ic*Inputs!$C$7+pE+fee_fx*Inputs!$D$7-cost_acc-cost_wd*Inputs!$E$7*$E970-cost_fx*Inputs!$D$7-$F970)+(1-MIN(1,$H$51*$C970))*(1-MIN(1,Inputs!$G$7*$D970)*churn_nonbuyers)*(ic*Inputs!$C$7+fee_wd*Inputs!$E$7*(1-$B970)+fee_fx*Inputs!$D$7-cost_acc-cost_wd*Inputs!$E$7*(1-$B970)-cost_fx*Inputs!$D$7))</f>
        <v>395536.990523565</v>
      </c>
      <c r="I970" s="0" t="n">
        <f aca="false">12*Inputs!$B$8*(MIN(1,$H$52*$C970)*(ic*Inputs!$C$8+pT-cost_acc-cost_wd*Inputs!$E$8-cost_fx*Inputs!$D$8-cost_ins)+(1-MIN(1,$H$52*$C970))*(1-MIN(1,Inputs!$G$8*$D970)*churn_nonbuyers)*(ic*Inputs!$C$8+fee_wd*Inputs!$E$8*(1-$B970)+fee_fx*Inputs!$D$8-cost_acc-cost_wd*Inputs!$E$8*(1-$B970)-cost_fx*Inputs!$D$8))</f>
        <v>167518.250842835</v>
      </c>
      <c r="J970" s="0" t="n">
        <f aca="false">G970+H970+I970-fixed</f>
        <v>84943.4795019465</v>
      </c>
      <c r="K970" s="0" t="n">
        <f aca="false">12*Inputs!$B$6*(1-MIN(1,Inputs!$G$6*$D970)*churn_nonbuyers)*(ic*Inputs!$C$6+fee_wd*Inputs!$E$6*(1-$B970)+fee_fx*Inputs!$D$6-cost_acc-cost_wd*Inputs!$E$6*(1-$B970)-cost_fx*Inputs!$D$6)</f>
        <v>171825.61027194</v>
      </c>
      <c r="L970" s="0" t="n">
        <f aca="false">12*Inputs!$B$7*(1-MIN(1,Inputs!$G$7*$D970)*churn_nonbuyers)*(ic*Inputs!$C$7+fee_wd*Inputs!$E$7*(1-$B970)+fee_fx*Inputs!$D$7-cost_acc-cost_wd*Inputs!$E$7*(1-$B970)-cost_fx*Inputs!$D$7)</f>
        <v>370645.842931164</v>
      </c>
      <c r="M970" s="0" t="n">
        <f aca="false">12*Inputs!$B$8*(1-MIN(1,Inputs!$G$8*$D970)*churn_nonbuyers)*(ic*Inputs!$C$8+fee_wd*Inputs!$E$8*(1-$B970)+fee_fx*Inputs!$D$8-cost_acc-cost_wd*Inputs!$E$8*(1-$B970)-cost_fx*Inputs!$D$8)</f>
        <v>60582.75097572</v>
      </c>
      <c r="N970" s="0" t="n">
        <f aca="false">K970+L970+I970-fixed</f>
        <v>9989.70404593868</v>
      </c>
      <c r="O970" s="0" t="n">
        <f aca="false">K970+L970+M970-fixed</f>
        <v>-96945.795821176</v>
      </c>
      <c r="P970" s="0" t="n">
        <f aca="false">12*Inputs!$B$6*(1-MIN(1,Inputs!$F$6*$D970))*(ic*Inputs!$C$6+flat_fee-cost_acc-cost_wd*Inputs!$E$6*$E970-cost_fx*Inputs!$D$6)+12*Inputs!$B$7*(1-MIN(1,Inputs!$F$7*$D970))*(ic*Inputs!$C$7+flat_fee-cost_acc-cost_wd*Inputs!$E$7*$E970-cost_fx*Inputs!$D$7)+12*Inputs!$B$8*(1-MIN(1,Inputs!$F$8*$D970))*(ic*Inputs!$C$8+flat_fee-cost_acc-cost_wd*Inputs!$E$8*$E970-cost_fx*Inputs!$D$8)-fixed</f>
        <v>-128540.08707496</v>
      </c>
    </row>
    <row r="971" customFormat="false" ht="15" hidden="false" customHeight="false" outlineLevel="0" collapsed="false">
      <c r="A971" s="0" t="n">
        <v>906</v>
      </c>
      <c r="B971" s="0" t="n">
        <v>0.231664</v>
      </c>
      <c r="C971" s="0" t="n">
        <v>0.846462</v>
      </c>
      <c r="D971" s="0" t="n">
        <v>1.639013</v>
      </c>
      <c r="E971" s="0" t="n">
        <v>1.138875</v>
      </c>
      <c r="F971" s="0" t="n">
        <v>0.111278</v>
      </c>
      <c r="G971" s="0" t="n">
        <f aca="false">12*Inputs!$B$6*(MIN(1,$H$50*$C971)*(ic*Inputs!$C$6+pS+fee_fx*Inputs!$D$6-cost_acc-cost_wd*Inputs!$E$6*$E971-cost_fx*Inputs!$D$6-$F971)+(1-MIN(1,$H$50*$C971))*(1-MIN(1,Inputs!$G$6*$D971)*churn_nonbuyers)*(ic*Inputs!$C$6+fee_wd*Inputs!$E$6*(1-$B971)+fee_fx*Inputs!$D$6-cost_acc-cost_wd*Inputs!$E$6*(1-$B971)-cost_fx*Inputs!$D$6))</f>
        <v>201328.209724222</v>
      </c>
      <c r="H971" s="0" t="n">
        <f aca="false">12*Inputs!$B$7*(MIN(1,$H$51*$C971)*(ic*Inputs!$C$7+pE+fee_fx*Inputs!$D$7-cost_acc-cost_wd*Inputs!$E$7*$E971-cost_fx*Inputs!$D$7-$F971)+(1-MIN(1,$H$51*$C971))*(1-MIN(1,Inputs!$G$7*$D971)*churn_nonbuyers)*(ic*Inputs!$C$7+fee_wd*Inputs!$E$7*(1-$B971)+fee_fx*Inputs!$D$7-cost_acc-cost_wd*Inputs!$E$7*(1-$B971)-cost_fx*Inputs!$D$7))</f>
        <v>398408.595672899</v>
      </c>
      <c r="I971" s="0" t="n">
        <f aca="false">12*Inputs!$B$8*(MIN(1,$H$52*$C971)*(ic*Inputs!$C$8+pT-cost_acc-cost_wd*Inputs!$E$8-cost_fx*Inputs!$D$8-cost_ins)+(1-MIN(1,$H$52*$C971))*(1-MIN(1,Inputs!$G$8*$D971)*churn_nonbuyers)*(ic*Inputs!$C$8+fee_wd*Inputs!$E$8*(1-$B971)+fee_fx*Inputs!$D$8-cost_acc-cost_wd*Inputs!$E$8*(1-$B971)-cost_fx*Inputs!$D$8))</f>
        <v>122012.418528</v>
      </c>
      <c r="J971" s="0" t="n">
        <f aca="false">G971+H971+I971-fixed</f>
        <v>21749.2239251208</v>
      </c>
      <c r="K971" s="0" t="n">
        <f aca="false">12*Inputs!$B$6*(1-MIN(1,Inputs!$G$6*$D971)*churn_nonbuyers)*(ic*Inputs!$C$6+fee_wd*Inputs!$E$6*(1-$B971)+fee_fx*Inputs!$D$6-cost_acc-cost_wd*Inputs!$E$6*(1-$B971)-cost_fx*Inputs!$D$6)</f>
        <v>154452.97517495</v>
      </c>
      <c r="L971" s="0" t="n">
        <f aca="false">12*Inputs!$B$7*(1-MIN(1,Inputs!$G$7*$D971)*churn_nonbuyers)*(ic*Inputs!$C$7+fee_wd*Inputs!$E$7*(1-$B971)+fee_fx*Inputs!$D$7-cost_acc-cost_wd*Inputs!$E$7*(1-$B971)-cost_fx*Inputs!$D$7)</f>
        <v>351655.18808097</v>
      </c>
      <c r="M971" s="0" t="n">
        <f aca="false">12*Inputs!$B$8*(1-MIN(1,Inputs!$G$8*$D971)*churn_nonbuyers)*(ic*Inputs!$C$8+fee_wd*Inputs!$E$8*(1-$B971)+fee_fx*Inputs!$D$8-cost_acc-cost_wd*Inputs!$E$8*(1-$B971)-cost_fx*Inputs!$D$8)</f>
        <v>0</v>
      </c>
      <c r="N971" s="0" t="n">
        <f aca="false">K971+L971+I971-fixed</f>
        <v>-71879.4182160794</v>
      </c>
      <c r="O971" s="0" t="n">
        <f aca="false">K971+L971+M971-fixed</f>
        <v>-193891.836744079</v>
      </c>
      <c r="P971" s="0" t="n">
        <f aca="false">12*Inputs!$B$6*(1-MIN(1,Inputs!$F$6*$D971))*(ic*Inputs!$C$6+flat_fee-cost_acc-cost_wd*Inputs!$E$6*$E971-cost_fx*Inputs!$D$6)+12*Inputs!$B$7*(1-MIN(1,Inputs!$F$7*$D971))*(ic*Inputs!$C$7+flat_fee-cost_acc-cost_wd*Inputs!$E$7*$E971-cost_fx*Inputs!$D$7)+12*Inputs!$B$8*(1-MIN(1,Inputs!$F$8*$D971))*(ic*Inputs!$C$8+flat_fee-cost_acc-cost_wd*Inputs!$E$8*$E971-cost_fx*Inputs!$D$8)-fixed</f>
        <v>-328581.019774</v>
      </c>
    </row>
    <row r="972" customFormat="false" ht="15" hidden="false" customHeight="false" outlineLevel="0" collapsed="false">
      <c r="A972" s="0" t="n">
        <v>907</v>
      </c>
      <c r="B972" s="0" t="n">
        <v>0.496716</v>
      </c>
      <c r="C972" s="0" t="n">
        <v>1.112979</v>
      </c>
      <c r="D972" s="0" t="n">
        <v>0.887458</v>
      </c>
      <c r="E972" s="0" t="n">
        <v>1.214543</v>
      </c>
      <c r="F972" s="0" t="n">
        <v>0.265411</v>
      </c>
      <c r="G972" s="0" t="n">
        <f aca="false">12*Inputs!$B$6*(MIN(1,$H$50*$C972)*(ic*Inputs!$C$6+pS+fee_fx*Inputs!$D$6-cost_acc-cost_wd*Inputs!$E$6*$E972-cost_fx*Inputs!$D$6-$F972)+(1-MIN(1,$H$50*$C972))*(1-MIN(1,Inputs!$G$6*$D972)*churn_nonbuyers)*(ic*Inputs!$C$6+fee_wd*Inputs!$E$6*(1-$B972)+fee_fx*Inputs!$D$6-cost_acc-cost_wd*Inputs!$E$6*(1-$B972)-cost_fx*Inputs!$D$6))</f>
        <v>182727.423333975</v>
      </c>
      <c r="H972" s="0" t="n">
        <f aca="false">12*Inputs!$B$7*(MIN(1,$H$51*$C972)*(ic*Inputs!$C$7+pE+fee_fx*Inputs!$D$7-cost_acc-cost_wd*Inputs!$E$7*$E972-cost_fx*Inputs!$D$7-$F972)+(1-MIN(1,$H$51*$C972))*(1-MIN(1,Inputs!$G$7*$D972)*churn_nonbuyers)*(ic*Inputs!$C$7+fee_wd*Inputs!$E$7*(1-$B972)+fee_fx*Inputs!$D$7-cost_acc-cost_wd*Inputs!$E$7*(1-$B972)-cost_fx*Inputs!$D$7))</f>
        <v>377560.982072331</v>
      </c>
      <c r="I972" s="0" t="n">
        <f aca="false">12*Inputs!$B$8*(MIN(1,$H$52*$C972)*(ic*Inputs!$C$8+pT-cost_acc-cost_wd*Inputs!$E$8-cost_fx*Inputs!$D$8-cost_ins)+(1-MIN(1,$H$52*$C972))*(1-MIN(1,Inputs!$G$8*$D972)*churn_nonbuyers)*(ic*Inputs!$C$8+fee_wd*Inputs!$E$8*(1-$B972)+fee_fx*Inputs!$D$8-cost_acc-cost_wd*Inputs!$E$8*(1-$B972)-cost_fx*Inputs!$D$8))</f>
        <v>185746.643601842</v>
      </c>
      <c r="J972" s="0" t="n">
        <f aca="false">G972+H972+I972-fixed</f>
        <v>46035.0490081473</v>
      </c>
      <c r="K972" s="0" t="n">
        <f aca="false">12*Inputs!$B$6*(1-MIN(1,Inputs!$G$6*$D972)*churn_nonbuyers)*(ic*Inputs!$C$6+fee_wd*Inputs!$E$6*(1-$B972)+fee_fx*Inputs!$D$6-cost_acc-cost_wd*Inputs!$E$6*(1-$B972)-cost_fx*Inputs!$D$6)</f>
        <v>124301.184393082</v>
      </c>
      <c r="L972" s="0" t="n">
        <f aca="false">12*Inputs!$B$7*(1-MIN(1,Inputs!$G$7*$D972)*churn_nonbuyers)*(ic*Inputs!$C$7+fee_wd*Inputs!$E$7*(1-$B972)+fee_fx*Inputs!$D$7-cost_acc-cost_wd*Inputs!$E$7*(1-$B972)-cost_fx*Inputs!$D$7)</f>
        <v>322842.523051849</v>
      </c>
      <c r="M972" s="0" t="n">
        <f aca="false">12*Inputs!$B$8*(1-MIN(1,Inputs!$G$8*$D972)*churn_nonbuyers)*(ic*Inputs!$C$8+fee_wd*Inputs!$E$8*(1-$B972)+fee_fx*Inputs!$D$8-cost_acc-cost_wd*Inputs!$E$8*(1-$B972)-cost_fx*Inputs!$D$8)</f>
        <v>114602.598314381</v>
      </c>
      <c r="N972" s="0" t="n">
        <f aca="false">K972+L972+I972-fixed</f>
        <v>-67109.6489532276</v>
      </c>
      <c r="O972" s="0" t="n">
        <f aca="false">K972+L972+M972-fixed</f>
        <v>-138253.694240689</v>
      </c>
      <c r="P972" s="0" t="n">
        <f aca="false">12*Inputs!$B$6*(1-MIN(1,Inputs!$F$6*$D972))*(ic*Inputs!$C$6+flat_fee-cost_acc-cost_wd*Inputs!$E$6*$E972-cost_fx*Inputs!$D$6)+12*Inputs!$B$7*(1-MIN(1,Inputs!$F$7*$D972))*(ic*Inputs!$C$7+flat_fee-cost_acc-cost_wd*Inputs!$E$7*$E972-cost_fx*Inputs!$D$7)+12*Inputs!$B$8*(1-MIN(1,Inputs!$F$8*$D972))*(ic*Inputs!$C$8+flat_fee-cost_acc-cost_wd*Inputs!$E$8*$E972-cost_fx*Inputs!$D$8)-fixed</f>
        <v>35460.18538256</v>
      </c>
    </row>
    <row r="973" customFormat="false" ht="15" hidden="false" customHeight="false" outlineLevel="0" collapsed="false">
      <c r="A973" s="0" t="n">
        <v>908</v>
      </c>
      <c r="B973" s="0" t="n">
        <v>0.493883</v>
      </c>
      <c r="C973" s="0" t="n">
        <v>0.90876</v>
      </c>
      <c r="D973" s="0" t="n">
        <v>0.762061</v>
      </c>
      <c r="E973" s="0" t="n">
        <v>1.296632</v>
      </c>
      <c r="F973" s="0" t="n">
        <v>0.098569</v>
      </c>
      <c r="G973" s="0" t="n">
        <f aca="false">12*Inputs!$B$6*(MIN(1,$H$50*$C973)*(ic*Inputs!$C$6+pS+fee_fx*Inputs!$D$6-cost_acc-cost_wd*Inputs!$E$6*$E973-cost_fx*Inputs!$D$6-$F973)+(1-MIN(1,$H$50*$C973))*(1-MIN(1,Inputs!$G$6*$D973)*churn_nonbuyers)*(ic*Inputs!$C$6+fee_wd*Inputs!$E$6*(1-$B973)+fee_fx*Inputs!$D$6-cost_acc-cost_wd*Inputs!$E$6*(1-$B973)-cost_fx*Inputs!$D$6))</f>
        <v>174901.54305042</v>
      </c>
      <c r="H973" s="0" t="n">
        <f aca="false">12*Inputs!$B$7*(MIN(1,$H$51*$C973)*(ic*Inputs!$C$7+pE+fee_fx*Inputs!$D$7-cost_acc-cost_wd*Inputs!$E$7*$E973-cost_fx*Inputs!$D$7-$F973)+(1-MIN(1,$H$51*$C973))*(1-MIN(1,Inputs!$G$7*$D973)*churn_nonbuyers)*(ic*Inputs!$C$7+fee_wd*Inputs!$E$7*(1-$B973)+fee_fx*Inputs!$D$7-cost_acc-cost_wd*Inputs!$E$7*(1-$B973)-cost_fx*Inputs!$D$7))</f>
        <v>368708.107132662</v>
      </c>
      <c r="I973" s="0" t="n">
        <f aca="false">12*Inputs!$B$8*(MIN(1,$H$52*$C973)*(ic*Inputs!$C$8+pT-cost_acc-cost_wd*Inputs!$E$8-cost_fx*Inputs!$D$8-cost_ins)+(1-MIN(1,$H$52*$C973))*(1-MIN(1,Inputs!$G$8*$D973)*churn_nonbuyers)*(ic*Inputs!$C$8+fee_wd*Inputs!$E$8*(1-$B973)+fee_fx*Inputs!$D$8-cost_acc-cost_wd*Inputs!$E$8*(1-$B973)-cost_fx*Inputs!$D$8))</f>
        <v>182379.165382844</v>
      </c>
      <c r="J973" s="0" t="n">
        <f aca="false">G973+H973+I973-fixed</f>
        <v>25988.8155659257</v>
      </c>
      <c r="K973" s="0" t="n">
        <f aca="false">12*Inputs!$B$6*(1-MIN(1,Inputs!$G$6*$D973)*churn_nonbuyers)*(ic*Inputs!$C$6+fee_wd*Inputs!$E$6*(1-$B973)+fee_fx*Inputs!$D$6-cost_acc-cost_wd*Inputs!$E$6*(1-$B973)-cost_fx*Inputs!$D$6)</f>
        <v>125509.129724614</v>
      </c>
      <c r="L973" s="0" t="n">
        <f aca="false">12*Inputs!$B$7*(1-MIN(1,Inputs!$G$7*$D973)*churn_nonbuyers)*(ic*Inputs!$C$7+fee_wd*Inputs!$E$7*(1-$B973)+fee_fx*Inputs!$D$7-cost_acc-cost_wd*Inputs!$E$7*(1-$B973)-cost_fx*Inputs!$D$7)</f>
        <v>324488.872106768</v>
      </c>
      <c r="M973" s="0" t="n">
        <f aca="false">12*Inputs!$B$8*(1-MIN(1,Inputs!$G$8*$D973)*churn_nonbuyers)*(ic*Inputs!$C$8+fee_wd*Inputs!$E$8*(1-$B973)+fee_fx*Inputs!$D$8-cost_acc-cost_wd*Inputs!$E$8*(1-$B973)-cost_fx*Inputs!$D$8)</f>
        <v>141223.916208197</v>
      </c>
      <c r="N973" s="0" t="n">
        <f aca="false">K973+L973+I973-fixed</f>
        <v>-67622.8327857741</v>
      </c>
      <c r="O973" s="0" t="n">
        <f aca="false">K973+L973+M973-fixed</f>
        <v>-108778.081960421</v>
      </c>
      <c r="P973" s="0" t="n">
        <f aca="false">12*Inputs!$B$6*(1-MIN(1,Inputs!$F$6*$D973))*(ic*Inputs!$C$6+flat_fee-cost_acc-cost_wd*Inputs!$E$6*$E973-cost_fx*Inputs!$D$6)+12*Inputs!$B$7*(1-MIN(1,Inputs!$F$7*$D973))*(ic*Inputs!$C$7+flat_fee-cost_acc-cost_wd*Inputs!$E$7*$E973-cost_fx*Inputs!$D$7)+12*Inputs!$B$8*(1-MIN(1,Inputs!$F$8*$D973))*(ic*Inputs!$C$8+flat_fee-cost_acc-cost_wd*Inputs!$E$8*$E973-cost_fx*Inputs!$D$8)-fixed</f>
        <v>59568.1632444799</v>
      </c>
    </row>
    <row r="974" customFormat="false" ht="15" hidden="false" customHeight="false" outlineLevel="0" collapsed="false">
      <c r="A974" s="0" t="n">
        <v>909</v>
      </c>
      <c r="B974" s="0" t="n">
        <v>0.583028</v>
      </c>
      <c r="C974" s="0" t="n">
        <v>0.650564</v>
      </c>
      <c r="D974" s="0" t="n">
        <v>1.119584</v>
      </c>
      <c r="E974" s="0" t="n">
        <v>1.12513</v>
      </c>
      <c r="F974" s="0" t="n">
        <v>0.073589</v>
      </c>
      <c r="G974" s="0" t="n">
        <f aca="false">12*Inputs!$B$6*(MIN(1,$H$50*$C974)*(ic*Inputs!$C$6+pS+fee_fx*Inputs!$D$6-cost_acc-cost_wd*Inputs!$E$6*$E974-cost_fx*Inputs!$D$6-$F974)+(1-MIN(1,$H$50*$C974))*(1-MIN(1,Inputs!$G$6*$D974)*churn_nonbuyers)*(ic*Inputs!$C$6+fee_wd*Inputs!$E$6*(1-$B974)+fee_fx*Inputs!$D$6-cost_acc-cost_wd*Inputs!$E$6*(1-$B974)-cost_fx*Inputs!$D$6))</f>
        <v>150114.602125188</v>
      </c>
      <c r="H974" s="0" t="n">
        <f aca="false">12*Inputs!$B$7*(MIN(1,$H$51*$C974)*(ic*Inputs!$C$7+pE+fee_fx*Inputs!$D$7-cost_acc-cost_wd*Inputs!$E$7*$E974-cost_fx*Inputs!$D$7-$F974)+(1-MIN(1,$H$51*$C974))*(1-MIN(1,Inputs!$G$7*$D974)*churn_nonbuyers)*(ic*Inputs!$C$7+fee_wd*Inputs!$E$7*(1-$B974)+fee_fx*Inputs!$D$7-cost_acc-cost_wd*Inputs!$E$7*(1-$B974)-cost_fx*Inputs!$D$7))</f>
        <v>358121.496371736</v>
      </c>
      <c r="I974" s="0" t="n">
        <f aca="false">12*Inputs!$B$8*(MIN(1,$H$52*$C974)*(ic*Inputs!$C$8+pT-cost_acc-cost_wd*Inputs!$E$8-cost_fx*Inputs!$D$8-cost_ins)+(1-MIN(1,$H$52*$C974))*(1-MIN(1,Inputs!$G$8*$D974)*churn_nonbuyers)*(ic*Inputs!$C$8+fee_wd*Inputs!$E$8*(1-$B974)+fee_fx*Inputs!$D$8-cost_acc-cost_wd*Inputs!$E$8*(1-$B974)-cost_fx*Inputs!$D$8))</f>
        <v>128926.147965481</v>
      </c>
      <c r="J974" s="0" t="n">
        <f aca="false">G974+H974+I974-fixed</f>
        <v>-62837.7535375948</v>
      </c>
      <c r="K974" s="0" t="n">
        <f aca="false">12*Inputs!$B$6*(1-MIN(1,Inputs!$G$6*$D974)*churn_nonbuyers)*(ic*Inputs!$C$6+fee_wd*Inputs!$E$6*(1-$B974)+fee_fx*Inputs!$D$6-cost_acc-cost_wd*Inputs!$E$6*(1-$B974)-cost_fx*Inputs!$D$6)</f>
        <v>111058.352786534</v>
      </c>
      <c r="L974" s="0" t="n">
        <f aca="false">12*Inputs!$B$7*(1-MIN(1,Inputs!$G$7*$D974)*churn_nonbuyers)*(ic*Inputs!$C$7+fee_wd*Inputs!$E$7*(1-$B974)+fee_fx*Inputs!$D$7-cost_acc-cost_wd*Inputs!$E$7*(1-$B974)-cost_fx*Inputs!$D$7)</f>
        <v>308521.354839921</v>
      </c>
      <c r="M974" s="0" t="n">
        <f aca="false">12*Inputs!$B$8*(1-MIN(1,Inputs!$G$8*$D974)*churn_nonbuyers)*(ic*Inputs!$C$8+fee_wd*Inputs!$E$8*(1-$B974)+fee_fx*Inputs!$D$8-cost_acc-cost_wd*Inputs!$E$8*(1-$B974)-cost_fx*Inputs!$D$8)</f>
        <v>64544.4640438272</v>
      </c>
      <c r="N974" s="0" t="n">
        <f aca="false">K974+L974+I974-fixed</f>
        <v>-151494.144408064</v>
      </c>
      <c r="O974" s="0" t="n">
        <f aca="false">K974+L974+M974-fixed</f>
        <v>-215875.828329718</v>
      </c>
      <c r="P974" s="0" t="n">
        <f aca="false">12*Inputs!$B$6*(1-MIN(1,Inputs!$F$6*$D974))*(ic*Inputs!$C$6+flat_fee-cost_acc-cost_wd*Inputs!$E$6*$E974-cost_fx*Inputs!$D$6)+12*Inputs!$B$7*(1-MIN(1,Inputs!$F$7*$D974))*(ic*Inputs!$C$7+flat_fee-cost_acc-cost_wd*Inputs!$E$7*$E974-cost_fx*Inputs!$D$7)+12*Inputs!$B$8*(1-MIN(1,Inputs!$F$8*$D974))*(ic*Inputs!$C$8+flat_fee-cost_acc-cost_wd*Inputs!$E$8*$E974-cost_fx*Inputs!$D$8)-fixed</f>
        <v>-47429.6749312</v>
      </c>
    </row>
    <row r="975" customFormat="false" ht="15" hidden="false" customHeight="false" outlineLevel="0" collapsed="false">
      <c r="A975" s="0" t="n">
        <v>910</v>
      </c>
      <c r="B975" s="0" t="n">
        <v>0.418993</v>
      </c>
      <c r="C975" s="0" t="n">
        <v>0.957322</v>
      </c>
      <c r="D975" s="0" t="n">
        <v>0.825915</v>
      </c>
      <c r="E975" s="0" t="n">
        <v>1.158093</v>
      </c>
      <c r="F975" s="0" t="n">
        <v>0.008778</v>
      </c>
      <c r="G975" s="0" t="n">
        <f aca="false">12*Inputs!$B$6*(MIN(1,$H$50*$C975)*(ic*Inputs!$C$6+pS+fee_fx*Inputs!$D$6-cost_acc-cost_wd*Inputs!$E$6*$E975-cost_fx*Inputs!$D$6-$F975)+(1-MIN(1,$H$50*$C975))*(1-MIN(1,Inputs!$G$6*$D975)*churn_nonbuyers)*(ic*Inputs!$C$6+fee_wd*Inputs!$E$6*(1-$B975)+fee_fx*Inputs!$D$6-cost_acc-cost_wd*Inputs!$E$6*(1-$B975)-cost_fx*Inputs!$D$6))</f>
        <v>191739.495669282</v>
      </c>
      <c r="H975" s="0" t="n">
        <f aca="false">12*Inputs!$B$7*(MIN(1,$H$51*$C975)*(ic*Inputs!$C$7+pE+fee_fx*Inputs!$D$7-cost_acc-cost_wd*Inputs!$E$7*$E975-cost_fx*Inputs!$D$7-$F975)+(1-MIN(1,$H$51*$C975))*(1-MIN(1,Inputs!$G$7*$D975)*churn_nonbuyers)*(ic*Inputs!$C$7+fee_wd*Inputs!$E$7*(1-$B975)+fee_fx*Inputs!$D$7-cost_acc-cost_wd*Inputs!$E$7*(1-$B975)-cost_fx*Inputs!$D$7))</f>
        <v>397398.043403089</v>
      </c>
      <c r="I975" s="0" t="n">
        <f aca="false">12*Inputs!$B$8*(MIN(1,$H$52*$C975)*(ic*Inputs!$C$8+pT-cost_acc-cost_wd*Inputs!$E$8-cost_fx*Inputs!$D$8-cost_ins)+(1-MIN(1,$H$52*$C975))*(1-MIN(1,Inputs!$G$8*$D975)*churn_nonbuyers)*(ic*Inputs!$C$8+fee_wd*Inputs!$E$8*(1-$B975)+fee_fx*Inputs!$D$8-cost_acc-cost_wd*Inputs!$E$8*(1-$B975)-cost_fx*Inputs!$D$8))</f>
        <v>180615.531965869</v>
      </c>
      <c r="J975" s="0" t="n">
        <f aca="false">G975+H975+I975-fixed</f>
        <v>69753.0710382393</v>
      </c>
      <c r="K975" s="0" t="n">
        <f aca="false">12*Inputs!$B$6*(1-MIN(1,Inputs!$G$6*$D975)*churn_nonbuyers)*(ic*Inputs!$C$6+fee_wd*Inputs!$E$6*(1-$B975)+fee_fx*Inputs!$D$6-cost_acc-cost_wd*Inputs!$E$6*(1-$B975)-cost_fx*Inputs!$D$6)</f>
        <v>135431.363545884</v>
      </c>
      <c r="L975" s="0" t="n">
        <f aca="false">12*Inputs!$B$7*(1-MIN(1,Inputs!$G$7*$D975)*churn_nonbuyers)*(ic*Inputs!$C$7+fee_wd*Inputs!$E$7*(1-$B975)+fee_fx*Inputs!$D$7-cost_acc-cost_wd*Inputs!$E$7*(1-$B975)-cost_fx*Inputs!$D$7)</f>
        <v>334369.68740753</v>
      </c>
      <c r="M975" s="0" t="n">
        <f aca="false">12*Inputs!$B$8*(1-MIN(1,Inputs!$G$8*$D975)*churn_nonbuyers)*(ic*Inputs!$C$8+fee_wd*Inputs!$E$8*(1-$B975)+fee_fx*Inputs!$D$8-cost_acc-cost_wd*Inputs!$E$8*(1-$B975)-cost_fx*Inputs!$D$8)</f>
        <v>129210.644280792</v>
      </c>
      <c r="N975" s="0" t="n">
        <f aca="false">K975+L975+I975-fixed</f>
        <v>-49583.4170807169</v>
      </c>
      <c r="O975" s="0" t="n">
        <f aca="false">K975+L975+M975-fixed</f>
        <v>-100988.304765794</v>
      </c>
      <c r="P975" s="0" t="n">
        <f aca="false">12*Inputs!$B$6*(1-MIN(1,Inputs!$F$6*$D975))*(ic*Inputs!$C$6+flat_fee-cost_acc-cost_wd*Inputs!$E$6*$E975-cost_fx*Inputs!$D$6)+12*Inputs!$B$7*(1-MIN(1,Inputs!$F$7*$D975))*(ic*Inputs!$C$7+flat_fee-cost_acc-cost_wd*Inputs!$E$7*$E975-cost_fx*Inputs!$D$7)+12*Inputs!$B$8*(1-MIN(1,Inputs!$F$8*$D975))*(ic*Inputs!$C$8+flat_fee-cost_acc-cost_wd*Inputs!$E$8*$E975-cost_fx*Inputs!$D$8)-fixed</f>
        <v>93742.0411028001</v>
      </c>
    </row>
    <row r="976" customFormat="false" ht="15" hidden="false" customHeight="false" outlineLevel="0" collapsed="false">
      <c r="A976" s="0" t="n">
        <v>911</v>
      </c>
      <c r="B976" s="0" t="n">
        <v>0.284379</v>
      </c>
      <c r="C976" s="0" t="n">
        <v>0.896579</v>
      </c>
      <c r="D976" s="0" t="n">
        <v>1.127441</v>
      </c>
      <c r="E976" s="0" t="n">
        <v>1.044222</v>
      </c>
      <c r="F976" s="0" t="n">
        <v>0.02744</v>
      </c>
      <c r="G976" s="0" t="n">
        <f aca="false">12*Inputs!$B$6*(MIN(1,$H$50*$C976)*(ic*Inputs!$C$6+pS+fee_fx*Inputs!$D$6-cost_acc-cost_wd*Inputs!$E$6*$E976-cost_fx*Inputs!$D$6-$F976)+(1-MIN(1,$H$50*$C976))*(1-MIN(1,Inputs!$G$6*$D976)*churn_nonbuyers)*(ic*Inputs!$C$6+fee_wd*Inputs!$E$6*(1-$B976)+fee_fx*Inputs!$D$6-cost_acc-cost_wd*Inputs!$E$6*(1-$B976)-cost_fx*Inputs!$D$6))</f>
        <v>205136.12791634</v>
      </c>
      <c r="H976" s="0" t="n">
        <f aca="false">12*Inputs!$B$7*(MIN(1,$H$51*$C976)*(ic*Inputs!$C$7+pE+fee_fx*Inputs!$D$7-cost_acc-cost_wd*Inputs!$E$7*$E976-cost_fx*Inputs!$D$7-$F976)+(1-MIN(1,$H$51*$C976))*(1-MIN(1,Inputs!$G$7*$D976)*churn_nonbuyers)*(ic*Inputs!$C$7+fee_wd*Inputs!$E$7*(1-$B976)+fee_fx*Inputs!$D$7-cost_acc-cost_wd*Inputs!$E$7*(1-$B976)-cost_fx*Inputs!$D$7))</f>
        <v>414219.192402505</v>
      </c>
      <c r="I976" s="0" t="n">
        <f aca="false">12*Inputs!$B$8*(MIN(1,$H$52*$C976)*(ic*Inputs!$C$8+pT-cost_acc-cost_wd*Inputs!$E$8-cost_fx*Inputs!$D$8-cost_ins)+(1-MIN(1,$H$52*$C976))*(1-MIN(1,Inputs!$G$8*$D976)*churn_nonbuyers)*(ic*Inputs!$C$8+fee_wd*Inputs!$E$8*(1-$B976)+fee_fx*Inputs!$D$8-cost_acc-cost_wd*Inputs!$E$8*(1-$B976)-cost_fx*Inputs!$D$8))</f>
        <v>153786.581109609</v>
      </c>
      <c r="J976" s="0" t="n">
        <f aca="false">G976+H976+I976-fixed</f>
        <v>73141.9014284539</v>
      </c>
      <c r="K976" s="0" t="n">
        <f aca="false">12*Inputs!$B$6*(1-MIN(1,Inputs!$G$6*$D976)*churn_nonbuyers)*(ic*Inputs!$C$6+fee_wd*Inputs!$E$6*(1-$B976)+fee_fx*Inputs!$D$6-cost_acc-cost_wd*Inputs!$E$6*(1-$B976)-cost_fx*Inputs!$D$6)</f>
        <v>151593.286637801</v>
      </c>
      <c r="L976" s="0" t="n">
        <f aca="false">12*Inputs!$B$7*(1-MIN(1,Inputs!$G$7*$D976)*churn_nonbuyers)*(ic*Inputs!$C$7+fee_wd*Inputs!$E$7*(1-$B976)+fee_fx*Inputs!$D$7-cost_acc-cost_wd*Inputs!$E$7*(1-$B976)-cost_fx*Inputs!$D$7)</f>
        <v>349996.978414681</v>
      </c>
      <c r="M976" s="0" t="n">
        <f aca="false">12*Inputs!$B$8*(1-MIN(1,Inputs!$G$8*$D976)*churn_nonbuyers)*(ic*Inputs!$C$8+fee_wd*Inputs!$E$8*(1-$B976)+fee_fx*Inputs!$D$8-cost_acc-cost_wd*Inputs!$E$8*(1-$B976)-cost_fx*Inputs!$D$8)</f>
        <v>65924.9386030705</v>
      </c>
      <c r="N976" s="0" t="n">
        <f aca="false">K976+L976+I976-fixed</f>
        <v>-44623.1538379097</v>
      </c>
      <c r="O976" s="0" t="n">
        <f aca="false">K976+L976+M976-fixed</f>
        <v>-132484.796344448</v>
      </c>
      <c r="P976" s="0" t="n">
        <f aca="false">12*Inputs!$B$6*(1-MIN(1,Inputs!$F$6*$D976))*(ic*Inputs!$C$6+flat_fee-cost_acc-cost_wd*Inputs!$E$6*$E976-cost_fx*Inputs!$D$6)+12*Inputs!$B$7*(1-MIN(1,Inputs!$F$7*$D976))*(ic*Inputs!$C$7+flat_fee-cost_acc-cost_wd*Inputs!$E$7*$E976-cost_fx*Inputs!$D$7)+12*Inputs!$B$8*(1-MIN(1,Inputs!$F$8*$D976))*(ic*Inputs!$C$8+flat_fee-cost_acc-cost_wd*Inputs!$E$8*$E976-cost_fx*Inputs!$D$8)-fixed</f>
        <v>-19146.8852315198</v>
      </c>
    </row>
    <row r="977" customFormat="false" ht="15" hidden="false" customHeight="false" outlineLevel="0" collapsed="false">
      <c r="A977" s="0" t="n">
        <v>912</v>
      </c>
      <c r="B977" s="0" t="n">
        <v>0.264495</v>
      </c>
      <c r="C977" s="0" t="n">
        <v>0.772201</v>
      </c>
      <c r="D977" s="0" t="n">
        <v>0.906048</v>
      </c>
      <c r="E977" s="0" t="n">
        <v>1.14265</v>
      </c>
      <c r="F977" s="0" t="n">
        <v>0.339653</v>
      </c>
      <c r="G977" s="0" t="n">
        <f aca="false">12*Inputs!$B$6*(MIN(1,$H$50*$C977)*(ic*Inputs!$C$6+pS+fee_fx*Inputs!$D$6-cost_acc-cost_wd*Inputs!$E$6*$E977-cost_fx*Inputs!$D$6-$F977)+(1-MIN(1,$H$50*$C977))*(1-MIN(1,Inputs!$G$6*$D977)*churn_nonbuyers)*(ic*Inputs!$C$6+fee_wd*Inputs!$E$6*(1-$B977)+fee_fx*Inputs!$D$6-cost_acc-cost_wd*Inputs!$E$6*(1-$B977)-cost_fx*Inputs!$D$6))</f>
        <v>194635.655014719</v>
      </c>
      <c r="H977" s="0" t="n">
        <f aca="false">12*Inputs!$B$7*(MIN(1,$H$51*$C977)*(ic*Inputs!$C$7+pE+fee_fx*Inputs!$D$7-cost_acc-cost_wd*Inputs!$E$7*$E977-cost_fx*Inputs!$D$7-$F977)+(1-MIN(1,$H$51*$C977))*(1-MIN(1,Inputs!$G$7*$D977)*churn_nonbuyers)*(ic*Inputs!$C$7+fee_wd*Inputs!$E$7*(1-$B977)+fee_fx*Inputs!$D$7-cost_acc-cost_wd*Inputs!$E$7*(1-$B977)-cost_fx*Inputs!$D$7))</f>
        <v>386255.107623922</v>
      </c>
      <c r="I977" s="0" t="n">
        <f aca="false">12*Inputs!$B$8*(MIN(1,$H$52*$C977)*(ic*Inputs!$C$8+pT-cost_acc-cost_wd*Inputs!$E$8-cost_fx*Inputs!$D$8-cost_ins)+(1-MIN(1,$H$52*$C977))*(1-MIN(1,Inputs!$G$8*$D977)*churn_nonbuyers)*(ic*Inputs!$C$8+fee_wd*Inputs!$E$8*(1-$B977)+fee_fx*Inputs!$D$8-cost_acc-cost_wd*Inputs!$E$8*(1-$B977)-cost_fx*Inputs!$D$8))</f>
        <v>164027.636133771</v>
      </c>
      <c r="J977" s="0" t="n">
        <f aca="false">G977+H977+I977-fixed</f>
        <v>44918.3987724115</v>
      </c>
      <c r="K977" s="0" t="n">
        <f aca="false">12*Inputs!$B$6*(1-MIN(1,Inputs!$G$6*$D977)*churn_nonbuyers)*(ic*Inputs!$C$6+fee_wd*Inputs!$E$6*(1-$B977)+fee_fx*Inputs!$D$6-cost_acc-cost_wd*Inputs!$E$6*(1-$B977)-cost_fx*Inputs!$D$6)</f>
        <v>156105.201353472</v>
      </c>
      <c r="L977" s="0" t="n">
        <f aca="false">12*Inputs!$B$7*(1-MIN(1,Inputs!$G$7*$D977)*churn_nonbuyers)*(ic*Inputs!$C$7+fee_wd*Inputs!$E$7*(1-$B977)+fee_fx*Inputs!$D$7-cost_acc-cost_wd*Inputs!$E$7*(1-$B977)-cost_fx*Inputs!$D$7)</f>
        <v>355188.430508083</v>
      </c>
      <c r="M977" s="0" t="n">
        <f aca="false">12*Inputs!$B$8*(1-MIN(1,Inputs!$G$8*$D977)*churn_nonbuyers)*(ic*Inputs!$C$8+fee_wd*Inputs!$E$8*(1-$B977)+fee_fx*Inputs!$D$8-cost_acc-cost_wd*Inputs!$E$8*(1-$B977)-cost_fx*Inputs!$D$8)</f>
        <v>114742.470529536</v>
      </c>
      <c r="N977" s="0" t="n">
        <f aca="false">K977+L977+I977-fixed</f>
        <v>-24678.7320046735</v>
      </c>
      <c r="O977" s="0" t="n">
        <f aca="false">K977+L977+M977-fixed</f>
        <v>-73963.8976089087</v>
      </c>
      <c r="P977" s="0" t="n">
        <f aca="false">12*Inputs!$B$6*(1-MIN(1,Inputs!$F$6*$D977))*(ic*Inputs!$C$6+flat_fee-cost_acc-cost_wd*Inputs!$E$6*$E977-cost_fx*Inputs!$D$6)+12*Inputs!$B$7*(1-MIN(1,Inputs!$F$7*$D977))*(ic*Inputs!$C$7+flat_fee-cost_acc-cost_wd*Inputs!$E$7*$E977-cost_fx*Inputs!$D$7)+12*Inputs!$B$8*(1-MIN(1,Inputs!$F$8*$D977))*(ic*Inputs!$C$8+flat_fee-cost_acc-cost_wd*Inputs!$E$8*$E977-cost_fx*Inputs!$D$8)-fixed</f>
        <v>58612.822784</v>
      </c>
    </row>
    <row r="978" customFormat="false" ht="15" hidden="false" customHeight="false" outlineLevel="0" collapsed="false">
      <c r="A978" s="0" t="n">
        <v>913</v>
      </c>
      <c r="B978" s="0" t="n">
        <v>0.144774</v>
      </c>
      <c r="C978" s="0" t="n">
        <v>1.082222</v>
      </c>
      <c r="D978" s="0" t="n">
        <v>0.602538</v>
      </c>
      <c r="E978" s="0" t="n">
        <v>1.108017</v>
      </c>
      <c r="F978" s="0" t="n">
        <v>0.347699</v>
      </c>
      <c r="G978" s="0" t="n">
        <f aca="false">12*Inputs!$B$6*(MIN(1,$H$50*$C978)*(ic*Inputs!$C$6+pS+fee_fx*Inputs!$D$6-cost_acc-cost_wd*Inputs!$E$6*$E978-cost_fx*Inputs!$D$6-$F978)+(1-MIN(1,$H$50*$C978))*(1-MIN(1,Inputs!$G$6*$D978)*churn_nonbuyers)*(ic*Inputs!$C$6+fee_wd*Inputs!$E$6*(1-$B978)+fee_fx*Inputs!$D$6-cost_acc-cost_wd*Inputs!$E$6*(1-$B978)-cost_fx*Inputs!$D$6))</f>
        <v>228307.057166808</v>
      </c>
      <c r="H978" s="0" t="n">
        <f aca="false">12*Inputs!$B$7*(MIN(1,$H$51*$C978)*(ic*Inputs!$C$7+pE+fee_fx*Inputs!$D$7-cost_acc-cost_wd*Inputs!$E$7*$E978-cost_fx*Inputs!$D$7-$F978)+(1-MIN(1,$H$51*$C978))*(1-MIN(1,Inputs!$G$7*$D978)*churn_nonbuyers)*(ic*Inputs!$C$7+fee_wd*Inputs!$E$7*(1-$B978)+fee_fx*Inputs!$D$7-cost_acc-cost_wd*Inputs!$E$7*(1-$B978)-cost_fx*Inputs!$D$7))</f>
        <v>414029.383161498</v>
      </c>
      <c r="I978" s="0" t="n">
        <f aca="false">12*Inputs!$B$8*(MIN(1,$H$52*$C978)*(ic*Inputs!$C$8+pT-cost_acc-cost_wd*Inputs!$E$8-cost_fx*Inputs!$D$8-cost_ins)+(1-MIN(1,$H$52*$C978))*(1-MIN(1,Inputs!$G$8*$D978)*churn_nonbuyers)*(ic*Inputs!$C$8+fee_wd*Inputs!$E$8*(1-$B978)+fee_fx*Inputs!$D$8-cost_acc-cost_wd*Inputs!$E$8*(1-$B978)-cost_fx*Inputs!$D$8))</f>
        <v>200778.709014752</v>
      </c>
      <c r="J978" s="0" t="n">
        <f aca="false">G978+H978+I978-fixed</f>
        <v>143115.149343058</v>
      </c>
      <c r="K978" s="0" t="n">
        <f aca="false">12*Inputs!$B$6*(1-MIN(1,Inputs!$G$6*$D978)*churn_nonbuyers)*(ic*Inputs!$C$6+fee_wd*Inputs!$E$6*(1-$B978)+fee_fx*Inputs!$D$6-cost_acc-cost_wd*Inputs!$E$6*(1-$B978)-cost_fx*Inputs!$D$6)</f>
        <v>175307.030182166</v>
      </c>
      <c r="L978" s="0" t="n">
        <f aca="false">12*Inputs!$B$7*(1-MIN(1,Inputs!$G$7*$D978)*churn_nonbuyers)*(ic*Inputs!$C$7+fee_wd*Inputs!$E$7*(1-$B978)+fee_fx*Inputs!$D$7-cost_acc-cost_wd*Inputs!$E$7*(1-$B978)-cost_fx*Inputs!$D$7)</f>
        <v>375441.0858853</v>
      </c>
      <c r="M978" s="0" t="n">
        <f aca="false">12*Inputs!$B$8*(1-MIN(1,Inputs!$G$8*$D978)*churn_nonbuyers)*(ic*Inputs!$C$8+fee_wd*Inputs!$E$8*(1-$B978)+fee_fx*Inputs!$D$8-cost_acc-cost_wd*Inputs!$E$8*(1-$B978)-cost_fx*Inputs!$D$8)</f>
        <v>184713.955463443</v>
      </c>
      <c r="N978" s="0" t="n">
        <f aca="false">K978+L978+I978-fixed</f>
        <v>51526.8250822186</v>
      </c>
      <c r="O978" s="0" t="n">
        <f aca="false">K978+L978+M978-fixed</f>
        <v>35462.0715309095</v>
      </c>
      <c r="P978" s="0" t="n">
        <f aca="false">12*Inputs!$B$6*(1-MIN(1,Inputs!$F$6*$D978))*(ic*Inputs!$C$6+flat_fee-cost_acc-cost_wd*Inputs!$E$6*$E978-cost_fx*Inputs!$D$6)+12*Inputs!$B$7*(1-MIN(1,Inputs!$F$7*$D978))*(ic*Inputs!$C$7+flat_fee-cost_acc-cost_wd*Inputs!$E$7*$E978-cost_fx*Inputs!$D$7)+12*Inputs!$B$8*(1-MIN(1,Inputs!$F$8*$D978))*(ic*Inputs!$C$8+flat_fee-cost_acc-cost_wd*Inputs!$E$8*$E978-cost_fx*Inputs!$D$8)-fixed</f>
        <v>237644.77005104</v>
      </c>
    </row>
    <row r="979" customFormat="false" ht="15" hidden="false" customHeight="false" outlineLevel="0" collapsed="false">
      <c r="A979" s="0" t="n">
        <v>914</v>
      </c>
      <c r="B979" s="0" t="n">
        <v>0.252132</v>
      </c>
      <c r="C979" s="0" t="n">
        <v>0.941454</v>
      </c>
      <c r="D979" s="0" t="n">
        <v>1.675626</v>
      </c>
      <c r="E979" s="0" t="n">
        <v>1.156375</v>
      </c>
      <c r="F979" s="0" t="n">
        <v>0.42342</v>
      </c>
      <c r="G979" s="0" t="n">
        <f aca="false">12*Inputs!$B$6*(MIN(1,$H$50*$C979)*(ic*Inputs!$C$6+pS+fee_fx*Inputs!$D$6-cost_acc-cost_wd*Inputs!$E$6*$E979-cost_fx*Inputs!$D$6-$F979)+(1-MIN(1,$H$50*$C979))*(1-MIN(1,Inputs!$G$6*$D979)*churn_nonbuyers)*(ic*Inputs!$C$6+fee_wd*Inputs!$E$6*(1-$B979)+fee_fx*Inputs!$D$6-cost_acc-cost_wd*Inputs!$E$6*(1-$B979)-cost_fx*Inputs!$D$6))</f>
        <v>196656.503639974</v>
      </c>
      <c r="H979" s="0" t="n">
        <f aca="false">12*Inputs!$B$7*(MIN(1,$H$51*$C979)*(ic*Inputs!$C$7+pE+fee_fx*Inputs!$D$7-cost_acc-cost_wd*Inputs!$E$7*$E979-cost_fx*Inputs!$D$7-$F979)+(1-MIN(1,$H$51*$C979))*(1-MIN(1,Inputs!$G$7*$D979)*churn_nonbuyers)*(ic*Inputs!$C$7+fee_wd*Inputs!$E$7*(1-$B979)+fee_fx*Inputs!$D$7-cost_acc-cost_wd*Inputs!$E$7*(1-$B979)-cost_fx*Inputs!$D$7))</f>
        <v>382832.303476308</v>
      </c>
      <c r="I979" s="0" t="n">
        <f aca="false">12*Inputs!$B$8*(MIN(1,$H$52*$C979)*(ic*Inputs!$C$8+pT-cost_acc-cost_wd*Inputs!$E$8-cost_fx*Inputs!$D$8-cost_ins)+(1-MIN(1,$H$52*$C979))*(1-MIN(1,Inputs!$G$8*$D979)*churn_nonbuyers)*(ic*Inputs!$C$8+fee_wd*Inputs!$E$8*(1-$B979)+fee_fx*Inputs!$D$8-cost_acc-cost_wd*Inputs!$E$8*(1-$B979)-cost_fx*Inputs!$D$8))</f>
        <v>135704.945376</v>
      </c>
      <c r="J979" s="0" t="n">
        <f aca="false">G979+H979+I979-fixed</f>
        <v>15193.7524922813</v>
      </c>
      <c r="K979" s="0" t="n">
        <f aca="false">12*Inputs!$B$6*(1-MIN(1,Inputs!$G$6*$D979)*churn_nonbuyers)*(ic*Inputs!$C$6+fee_wd*Inputs!$E$6*(1-$B979)+fee_fx*Inputs!$D$6-cost_acc-cost_wd*Inputs!$E$6*(1-$B979)-cost_fx*Inputs!$D$6)</f>
        <v>151444.53024935</v>
      </c>
      <c r="L979" s="0" t="n">
        <f aca="false">12*Inputs!$B$7*(1-MIN(1,Inputs!$G$7*$D979)*churn_nonbuyers)*(ic*Inputs!$C$7+fee_wd*Inputs!$E$7*(1-$B979)+fee_fx*Inputs!$D$7-cost_acc-cost_wd*Inputs!$E$7*(1-$B979)-cost_fx*Inputs!$D$7)</f>
        <v>348449.72890161</v>
      </c>
      <c r="M979" s="0" t="n">
        <f aca="false">12*Inputs!$B$8*(1-MIN(1,Inputs!$G$8*$D979)*churn_nonbuyers)*(ic*Inputs!$C$8+fee_wd*Inputs!$E$8*(1-$B979)+fee_fx*Inputs!$D$8-cost_acc-cost_wd*Inputs!$E$8*(1-$B979)-cost_fx*Inputs!$D$8)</f>
        <v>0</v>
      </c>
      <c r="N979" s="0" t="n">
        <f aca="false">K979+L979+I979-fixed</f>
        <v>-64400.7954730393</v>
      </c>
      <c r="O979" s="0" t="n">
        <f aca="false">K979+L979+M979-fixed</f>
        <v>-200105.740849039</v>
      </c>
      <c r="P979" s="0" t="n">
        <f aca="false">12*Inputs!$B$6*(1-MIN(1,Inputs!$F$6*$D979))*(ic*Inputs!$C$6+flat_fee-cost_acc-cost_wd*Inputs!$E$6*$E979-cost_fx*Inputs!$D$6)+12*Inputs!$B$7*(1-MIN(1,Inputs!$F$7*$D979))*(ic*Inputs!$C$7+flat_fee-cost_acc-cost_wd*Inputs!$E$7*$E979-cost_fx*Inputs!$D$7)+12*Inputs!$B$8*(1-MIN(1,Inputs!$F$8*$D979))*(ic*Inputs!$C$8+flat_fee-cost_acc-cost_wd*Inputs!$E$8*$E979-cost_fx*Inputs!$D$8)-fixed</f>
        <v>-352730.175148</v>
      </c>
    </row>
    <row r="980" customFormat="false" ht="15" hidden="false" customHeight="false" outlineLevel="0" collapsed="false">
      <c r="A980" s="0" t="n">
        <v>915</v>
      </c>
      <c r="B980" s="0" t="n">
        <v>0.385354</v>
      </c>
      <c r="C980" s="0" t="n">
        <v>0.735506</v>
      </c>
      <c r="D980" s="0" t="n">
        <v>1.064575</v>
      </c>
      <c r="E980" s="0" t="n">
        <v>1.04934</v>
      </c>
      <c r="F980" s="0" t="n">
        <v>0.434001</v>
      </c>
      <c r="G980" s="0" t="n">
        <f aca="false">12*Inputs!$B$6*(MIN(1,$H$50*$C980)*(ic*Inputs!$C$6+pS+fee_fx*Inputs!$D$6-cost_acc-cost_wd*Inputs!$E$6*$E980-cost_fx*Inputs!$D$6-$F980)+(1-MIN(1,$H$50*$C980))*(1-MIN(1,Inputs!$G$6*$D980)*churn_nonbuyers)*(ic*Inputs!$C$6+fee_wd*Inputs!$E$6*(1-$B980)+fee_fx*Inputs!$D$6-cost_acc-cost_wd*Inputs!$E$6*(1-$B980)-cost_fx*Inputs!$D$6))</f>
        <v>176059.513456994</v>
      </c>
      <c r="H980" s="0" t="n">
        <f aca="false">12*Inputs!$B$7*(MIN(1,$H$51*$C980)*(ic*Inputs!$C$7+pE+fee_fx*Inputs!$D$7-cost_acc-cost_wd*Inputs!$E$7*$E980-cost_fx*Inputs!$D$7-$F980)+(1-MIN(1,$H$51*$C980))*(1-MIN(1,Inputs!$G$7*$D980)*churn_nonbuyers)*(ic*Inputs!$C$7+fee_wd*Inputs!$E$7*(1-$B980)+fee_fx*Inputs!$D$7-cost_acc-cost_wd*Inputs!$E$7*(1-$B980)-cost_fx*Inputs!$D$7))</f>
        <v>375571.197725001</v>
      </c>
      <c r="I980" s="0" t="n">
        <f aca="false">12*Inputs!$B$8*(MIN(1,$H$52*$C980)*(ic*Inputs!$C$8+pT-cost_acc-cost_wd*Inputs!$E$8-cost_fx*Inputs!$D$8-cost_ins)+(1-MIN(1,$H$52*$C980))*(1-MIN(1,Inputs!$G$8*$D980)*churn_nonbuyers)*(ic*Inputs!$C$8+fee_wd*Inputs!$E$8*(1-$B980)+fee_fx*Inputs!$D$8-cost_acc-cost_wd*Inputs!$E$8*(1-$B980)-cost_fx*Inputs!$D$8))</f>
        <v>144079.879889479</v>
      </c>
      <c r="J980" s="0" t="n">
        <f aca="false">G980+H980+I980-fixed</f>
        <v>-4289.40892852563</v>
      </c>
      <c r="K980" s="0" t="n">
        <f aca="false">12*Inputs!$B$6*(1-MIN(1,Inputs!$G$6*$D980)*churn_nonbuyers)*(ic*Inputs!$C$6+fee_wd*Inputs!$E$6*(1-$B980)+fee_fx*Inputs!$D$6-cost_acc-cost_wd*Inputs!$E$6*(1-$B980)-cost_fx*Inputs!$D$6)</f>
        <v>138331.82328876</v>
      </c>
      <c r="L980" s="0" t="n">
        <f aca="false">12*Inputs!$B$7*(1-MIN(1,Inputs!$G$7*$D980)*churn_nonbuyers)*(ic*Inputs!$C$7+fee_wd*Inputs!$E$7*(1-$B980)+fee_fx*Inputs!$D$7-cost_acc-cost_wd*Inputs!$E$7*(1-$B980)-cost_fx*Inputs!$D$7)</f>
        <v>336604.153973256</v>
      </c>
      <c r="M980" s="0" t="n">
        <f aca="false">12*Inputs!$B$8*(1-MIN(1,Inputs!$G$8*$D980)*churn_nonbuyers)*(ic*Inputs!$C$8+fee_wd*Inputs!$E$8*(1-$B980)+fee_fx*Inputs!$D$8-cost_acc-cost_wd*Inputs!$E$8*(1-$B980)-cost_fx*Inputs!$D$8)</f>
        <v>78452.91668088</v>
      </c>
      <c r="N980" s="0" t="n">
        <f aca="false">K980+L980+I980-fixed</f>
        <v>-80984.1428485051</v>
      </c>
      <c r="O980" s="0" t="n">
        <f aca="false">K980+L980+M980-fixed</f>
        <v>-146611.106057104</v>
      </c>
      <c r="P980" s="0" t="n">
        <f aca="false">12*Inputs!$B$6*(1-MIN(1,Inputs!$F$6*$D980))*(ic*Inputs!$C$6+flat_fee-cost_acc-cost_wd*Inputs!$E$6*$E980-cost_fx*Inputs!$D$6)+12*Inputs!$B$7*(1-MIN(1,Inputs!$F$7*$D980))*(ic*Inputs!$C$7+flat_fee-cost_acc-cost_wd*Inputs!$E$7*$E980-cost_fx*Inputs!$D$7)+12*Inputs!$B$8*(1-MIN(1,Inputs!$F$8*$D980))*(ic*Inputs!$C$8+flat_fee-cost_acc-cost_wd*Inputs!$E$8*$E980-cost_fx*Inputs!$D$8)-fixed</f>
        <v>13506.14072</v>
      </c>
    </row>
    <row r="981" customFormat="false" ht="15" hidden="false" customHeight="false" outlineLevel="0" collapsed="false">
      <c r="A981" s="0" t="n">
        <v>916</v>
      </c>
      <c r="B981" s="0" t="n">
        <v>0.482148</v>
      </c>
      <c r="C981" s="0" t="n">
        <v>0.99996</v>
      </c>
      <c r="D981" s="0" t="n">
        <v>1.13593</v>
      </c>
      <c r="E981" s="0" t="n">
        <v>1.43005</v>
      </c>
      <c r="F981" s="0" t="n">
        <v>0.11487</v>
      </c>
      <c r="G981" s="0" t="n">
        <f aca="false">12*Inputs!$B$6*(MIN(1,$H$50*$C981)*(ic*Inputs!$C$6+pS+fee_fx*Inputs!$D$6-cost_acc-cost_wd*Inputs!$E$6*$E981-cost_fx*Inputs!$D$6-$F981)+(1-MIN(1,$H$50*$C981))*(1-MIN(1,Inputs!$G$6*$D981)*churn_nonbuyers)*(ic*Inputs!$C$6+fee_wd*Inputs!$E$6*(1-$B981)+fee_fx*Inputs!$D$6-cost_acc-cost_wd*Inputs!$E$6*(1-$B981)-cost_fx*Inputs!$D$6))</f>
        <v>175631.351496097</v>
      </c>
      <c r="H981" s="0" t="n">
        <f aca="false">12*Inputs!$B$7*(MIN(1,$H$51*$C981)*(ic*Inputs!$C$7+pE+fee_fx*Inputs!$D$7-cost_acc-cost_wd*Inputs!$E$7*$E981-cost_fx*Inputs!$D$7-$F981)+(1-MIN(1,$H$51*$C981))*(1-MIN(1,Inputs!$G$7*$D981)*churn_nonbuyers)*(ic*Inputs!$C$7+fee_wd*Inputs!$E$7*(1-$B981)+fee_fx*Inputs!$D$7-cost_acc-cost_wd*Inputs!$E$7*(1-$B981)-cost_fx*Inputs!$D$7))</f>
        <v>355582.290837465</v>
      </c>
      <c r="I981" s="0" t="n">
        <f aca="false">12*Inputs!$B$8*(MIN(1,$H$52*$C981)*(ic*Inputs!$C$8+pT-cost_acc-cost_wd*Inputs!$E$8-cost_fx*Inputs!$D$8-cost_ins)+(1-MIN(1,$H$52*$C981))*(1-MIN(1,Inputs!$G$8*$D981)*churn_nonbuyers)*(ic*Inputs!$C$8+fee_wd*Inputs!$E$8*(1-$B981)+fee_fx*Inputs!$D$8-cost_acc-cost_wd*Inputs!$E$8*(1-$B981)-cost_fx*Inputs!$D$8))</f>
        <v>162776.535219024</v>
      </c>
      <c r="J981" s="0" t="n">
        <f aca="false">G981+H981+I981-fixed</f>
        <v>-6009.82244741404</v>
      </c>
      <c r="K981" s="0" t="n">
        <f aca="false">12*Inputs!$B$6*(1-MIN(1,Inputs!$G$6*$D981)*churn_nonbuyers)*(ic*Inputs!$C$6+fee_wd*Inputs!$E$6*(1-$B981)+fee_fx*Inputs!$D$6-cost_acc-cost_wd*Inputs!$E$6*(1-$B981)-cost_fx*Inputs!$D$6)</f>
        <v>124663.855519008</v>
      </c>
      <c r="L981" s="0" t="n">
        <f aca="false">12*Inputs!$B$7*(1-MIN(1,Inputs!$G$7*$D981)*churn_nonbuyers)*(ic*Inputs!$C$7+fee_wd*Inputs!$E$7*(1-$B981)+fee_fx*Inputs!$D$7-cost_acc-cost_wd*Inputs!$E$7*(1-$B981)-cost_fx*Inputs!$D$7)</f>
        <v>322396.483871405</v>
      </c>
      <c r="M981" s="0" t="n">
        <f aca="false">12*Inputs!$B$8*(1-MIN(1,Inputs!$G$8*$D981)*churn_nonbuyers)*(ic*Inputs!$C$8+fee_wd*Inputs!$E$8*(1-$B981)+fee_fx*Inputs!$D$8-cost_acc-cost_wd*Inputs!$E$8*(1-$B981)-cost_fx*Inputs!$D$8)</f>
        <v>62121.871888704</v>
      </c>
      <c r="N981" s="0" t="n">
        <f aca="false">K981+L981+I981-fixed</f>
        <v>-90163.125390563</v>
      </c>
      <c r="O981" s="0" t="n">
        <f aca="false">K981+L981+M981-fixed</f>
        <v>-190817.788720883</v>
      </c>
      <c r="P981" s="0" t="n">
        <f aca="false">12*Inputs!$B$6*(1-MIN(1,Inputs!$F$6*$D981))*(ic*Inputs!$C$6+flat_fee-cost_acc-cost_wd*Inputs!$E$6*$E981-cost_fx*Inputs!$D$6)+12*Inputs!$B$7*(1-MIN(1,Inputs!$F$7*$D981))*(ic*Inputs!$C$7+flat_fee-cost_acc-cost_wd*Inputs!$E$7*$E981-cost_fx*Inputs!$D$7)+12*Inputs!$B$8*(1-MIN(1,Inputs!$F$8*$D981))*(ic*Inputs!$C$8+flat_fee-cost_acc-cost_wd*Inputs!$E$8*$E981-cost_fx*Inputs!$D$8)-fixed</f>
        <v>-177934.72588</v>
      </c>
    </row>
    <row r="982" customFormat="false" ht="15" hidden="false" customHeight="false" outlineLevel="0" collapsed="false">
      <c r="A982" s="0" t="n">
        <v>917</v>
      </c>
      <c r="B982" s="0" t="n">
        <v>0.326883</v>
      </c>
      <c r="C982" s="0" t="n">
        <v>0.926113</v>
      </c>
      <c r="D982" s="0" t="n">
        <v>0.933007</v>
      </c>
      <c r="E982" s="0" t="n">
        <v>1.15868</v>
      </c>
      <c r="F982" s="0" t="n">
        <v>0.100805</v>
      </c>
      <c r="G982" s="0" t="n">
        <f aca="false">12*Inputs!$B$6*(MIN(1,$H$50*$C982)*(ic*Inputs!$C$6+pS+fee_fx*Inputs!$D$6-cost_acc-cost_wd*Inputs!$E$6*$E982-cost_fx*Inputs!$D$6-$F982)+(1-MIN(1,$H$50*$C982))*(1-MIN(1,Inputs!$G$6*$D982)*churn_nonbuyers)*(ic*Inputs!$C$6+fee_wd*Inputs!$E$6*(1-$B982)+fee_fx*Inputs!$D$6-cost_acc-cost_wd*Inputs!$E$6*(1-$B982)-cost_fx*Inputs!$D$6))</f>
        <v>198935.508467332</v>
      </c>
      <c r="H982" s="0" t="n">
        <f aca="false">12*Inputs!$B$7*(MIN(1,$H$51*$C982)*(ic*Inputs!$C$7+pE+fee_fx*Inputs!$D$7-cost_acc-cost_wd*Inputs!$E$7*$E982-cost_fx*Inputs!$D$7-$F982)+(1-MIN(1,$H$51*$C982))*(1-MIN(1,Inputs!$G$7*$D982)*churn_nonbuyers)*(ic*Inputs!$C$7+fee_wd*Inputs!$E$7*(1-$B982)+fee_fx*Inputs!$D$7-cost_acc-cost_wd*Inputs!$E$7*(1-$B982)-cost_fx*Inputs!$D$7))</f>
        <v>397794.680197271</v>
      </c>
      <c r="I982" s="0" t="n">
        <f aca="false">12*Inputs!$B$8*(MIN(1,$H$52*$C982)*(ic*Inputs!$C$8+pT-cost_acc-cost_wd*Inputs!$E$8-cost_fx*Inputs!$D$8-cost_ins)+(1-MIN(1,$H$52*$C982))*(1-MIN(1,Inputs!$G$8*$D982)*churn_nonbuyers)*(ic*Inputs!$C$8+fee_wd*Inputs!$E$8*(1-$B982)+fee_fx*Inputs!$D$8-cost_acc-cost_wd*Inputs!$E$8*(1-$B982)-cost_fx*Inputs!$D$8))</f>
        <v>171403.392303426</v>
      </c>
      <c r="J982" s="0" t="n">
        <f aca="false">G982+H982+I982-fixed</f>
        <v>68133.5809680302</v>
      </c>
      <c r="K982" s="0" t="n">
        <f aca="false">12*Inputs!$B$6*(1-MIN(1,Inputs!$G$6*$D982)*churn_nonbuyers)*(ic*Inputs!$C$6+fee_wd*Inputs!$E$6*(1-$B982)+fee_fx*Inputs!$D$6-cost_acc-cost_wd*Inputs!$E$6*(1-$B982)-cost_fx*Inputs!$D$6)</f>
        <v>147320.023155703</v>
      </c>
      <c r="L982" s="0" t="n">
        <f aca="false">12*Inputs!$B$7*(1-MIN(1,Inputs!$G$7*$D982)*churn_nonbuyers)*(ic*Inputs!$C$7+fee_wd*Inputs!$E$7*(1-$B982)+fee_fx*Inputs!$D$7-cost_acc-cost_wd*Inputs!$E$7*(1-$B982)-cost_fx*Inputs!$D$7)</f>
        <v>346160.726757422</v>
      </c>
      <c r="M982" s="0" t="n">
        <f aca="false">12*Inputs!$B$8*(1-MIN(1,Inputs!$G$8*$D982)*churn_nonbuyers)*(ic*Inputs!$C$8+fee_wd*Inputs!$E$8*(1-$B982)+fee_fx*Inputs!$D$8-cost_acc-cost_wd*Inputs!$E$8*(1-$B982)-cost_fx*Inputs!$D$8)</f>
        <v>107783.643313282</v>
      </c>
      <c r="N982" s="0" t="n">
        <f aca="false">K982+L982+I982-fixed</f>
        <v>-35115.8577834484</v>
      </c>
      <c r="O982" s="0" t="n">
        <f aca="false">K982+L982+M982-fixed</f>
        <v>-98735.6067735931</v>
      </c>
      <c r="P982" s="0" t="n">
        <f aca="false">12*Inputs!$B$6*(1-MIN(1,Inputs!$F$6*$D982))*(ic*Inputs!$C$6+flat_fee-cost_acc-cost_wd*Inputs!$E$6*$E982-cost_fx*Inputs!$D$6)+12*Inputs!$B$7*(1-MIN(1,Inputs!$F$7*$D982))*(ic*Inputs!$C$7+flat_fee-cost_acc-cost_wd*Inputs!$E$7*$E982-cost_fx*Inputs!$D$7)+12*Inputs!$B$8*(1-MIN(1,Inputs!$F$8*$D982))*(ic*Inputs!$C$8+flat_fee-cost_acc-cost_wd*Inputs!$E$8*$E982-cost_fx*Inputs!$D$8)-fixed</f>
        <v>37150.1606864001</v>
      </c>
    </row>
    <row r="983" customFormat="false" ht="15" hidden="false" customHeight="false" outlineLevel="0" collapsed="false">
      <c r="A983" s="0" t="n">
        <v>918</v>
      </c>
      <c r="B983" s="0" t="n">
        <v>0.19841</v>
      </c>
      <c r="C983" s="0" t="n">
        <v>1.072944</v>
      </c>
      <c r="D983" s="0" t="n">
        <v>0.819902</v>
      </c>
      <c r="E983" s="0" t="n">
        <v>1.088446</v>
      </c>
      <c r="F983" s="0" t="n">
        <v>0.194144</v>
      </c>
      <c r="G983" s="0" t="n">
        <f aca="false">12*Inputs!$B$6*(MIN(1,$H$50*$C983)*(ic*Inputs!$C$6+pS+fee_fx*Inputs!$D$6-cost_acc-cost_wd*Inputs!$E$6*$E983-cost_fx*Inputs!$D$6-$F983)+(1-MIN(1,$H$50*$C983))*(1-MIN(1,Inputs!$G$6*$D983)*churn_nonbuyers)*(ic*Inputs!$C$6+fee_wd*Inputs!$E$6*(1-$B983)+fee_fx*Inputs!$D$6-cost_acc-cost_wd*Inputs!$E$6*(1-$B983)-cost_fx*Inputs!$D$6))</f>
        <v>223565.456381839</v>
      </c>
      <c r="H983" s="0" t="n">
        <f aca="false">12*Inputs!$B$7*(MIN(1,$H$51*$C983)*(ic*Inputs!$C$7+pE+fee_fx*Inputs!$D$7-cost_acc-cost_wd*Inputs!$E$7*$E983-cost_fx*Inputs!$D$7-$F983)+(1-MIN(1,$H$51*$C983))*(1-MIN(1,Inputs!$G$7*$D983)*churn_nonbuyers)*(ic*Inputs!$C$7+fee_wd*Inputs!$E$7*(1-$B983)+fee_fx*Inputs!$D$7-cost_acc-cost_wd*Inputs!$E$7*(1-$B983)-cost_fx*Inputs!$D$7))</f>
        <v>419883.962372041</v>
      </c>
      <c r="I983" s="0" t="n">
        <f aca="false">12*Inputs!$B$8*(MIN(1,$H$52*$C983)*(ic*Inputs!$C$8+pT-cost_acc-cost_wd*Inputs!$E$8-cost_fx*Inputs!$D$8-cost_ins)+(1-MIN(1,$H$52*$C983))*(1-MIN(1,Inputs!$G$8*$D983)*churn_nonbuyers)*(ic*Inputs!$C$8+fee_wd*Inputs!$E$8*(1-$B983)+fee_fx*Inputs!$D$8-cost_acc-cost_wd*Inputs!$E$8*(1-$B983)-cost_fx*Inputs!$D$8))</f>
        <v>188267.98272301</v>
      </c>
      <c r="J983" s="0" t="n">
        <f aca="false">G983+H983+I983-fixed</f>
        <v>131717.40147689</v>
      </c>
      <c r="K983" s="0" t="n">
        <f aca="false">12*Inputs!$B$6*(1-MIN(1,Inputs!$G$6*$D983)*churn_nonbuyers)*(ic*Inputs!$C$6+fee_wd*Inputs!$E$6*(1-$B983)+fee_fx*Inputs!$D$6-cost_acc-cost_wd*Inputs!$E$6*(1-$B983)-cost_fx*Inputs!$D$6)</f>
        <v>165935.620481904</v>
      </c>
      <c r="L983" s="0" t="n">
        <f aca="false">12*Inputs!$B$7*(1-MIN(1,Inputs!$G$7*$D983)*churn_nonbuyers)*(ic*Inputs!$C$7+fee_wd*Inputs!$E$7*(1-$B983)+fee_fx*Inputs!$D$7-cost_acc-cost_wd*Inputs!$E$7*(1-$B983)-cost_fx*Inputs!$D$7)</f>
        <v>365414.188993143</v>
      </c>
      <c r="M983" s="0" t="n">
        <f aca="false">12*Inputs!$B$8*(1-MIN(1,Inputs!$G$8*$D983)*churn_nonbuyers)*(ic*Inputs!$C$8+fee_wd*Inputs!$E$8*(1-$B983)+fee_fx*Inputs!$D$8-cost_acc-cost_wd*Inputs!$E$8*(1-$B983)-cost_fx*Inputs!$D$8)</f>
        <v>135011.050035552</v>
      </c>
      <c r="N983" s="0" t="n">
        <f aca="false">K983+L983+I983-fixed</f>
        <v>19617.7921980568</v>
      </c>
      <c r="O983" s="0" t="n">
        <f aca="false">K983+L983+M983-fixed</f>
        <v>-33639.1404894014</v>
      </c>
      <c r="P983" s="0" t="n">
        <f aca="false">12*Inputs!$B$6*(1-MIN(1,Inputs!$F$6*$D983))*(ic*Inputs!$C$6+flat_fee-cost_acc-cost_wd*Inputs!$E$6*$E983-cost_fx*Inputs!$D$6)+12*Inputs!$B$7*(1-MIN(1,Inputs!$F$7*$D983))*(ic*Inputs!$C$7+flat_fee-cost_acc-cost_wd*Inputs!$E$7*$E983-cost_fx*Inputs!$D$7)+12*Inputs!$B$8*(1-MIN(1,Inputs!$F$8*$D983))*(ic*Inputs!$C$8+flat_fee-cost_acc-cost_wd*Inputs!$E$8*$E983-cost_fx*Inputs!$D$8)-fixed</f>
        <v>130002.68549408</v>
      </c>
    </row>
    <row r="984" customFormat="false" ht="15" hidden="false" customHeight="false" outlineLevel="0" collapsed="false">
      <c r="A984" s="0" t="n">
        <v>919</v>
      </c>
      <c r="B984" s="0" t="n">
        <v>0.190413</v>
      </c>
      <c r="C984" s="0" t="n">
        <v>0.921403</v>
      </c>
      <c r="D984" s="0" t="n">
        <v>0.970237</v>
      </c>
      <c r="E984" s="0" t="n">
        <v>1.370405</v>
      </c>
      <c r="F984" s="0" t="n">
        <v>0.194688</v>
      </c>
      <c r="G984" s="0" t="n">
        <f aca="false">12*Inputs!$B$6*(MIN(1,$H$50*$C984)*(ic*Inputs!$C$6+pS+fee_fx*Inputs!$D$6-cost_acc-cost_wd*Inputs!$E$6*$E984-cost_fx*Inputs!$D$6-$F984)+(1-MIN(1,$H$50*$C984))*(1-MIN(1,Inputs!$G$6*$D984)*churn_nonbuyers)*(ic*Inputs!$C$6+fee_wd*Inputs!$E$6*(1-$B984)+fee_fx*Inputs!$D$6-cost_acc-cost_wd*Inputs!$E$6*(1-$B984)-cost_fx*Inputs!$D$6))</f>
        <v>209238.80573464</v>
      </c>
      <c r="H984" s="0" t="n">
        <f aca="false">12*Inputs!$B$7*(MIN(1,$H$51*$C984)*(ic*Inputs!$C$7+pE+fee_fx*Inputs!$D$7-cost_acc-cost_wd*Inputs!$E$7*$E984-cost_fx*Inputs!$D$7-$F984)+(1-MIN(1,$H$51*$C984))*(1-MIN(1,Inputs!$G$7*$D984)*churn_nonbuyers)*(ic*Inputs!$C$7+fee_wd*Inputs!$E$7*(1-$B984)+fee_fx*Inputs!$D$7-cost_acc-cost_wd*Inputs!$E$7*(1-$B984)-cost_fx*Inputs!$D$7))</f>
        <v>381872.250864195</v>
      </c>
      <c r="I984" s="0" t="n">
        <f aca="false">12*Inputs!$B$8*(MIN(1,$H$52*$C984)*(ic*Inputs!$C$8+pT-cost_acc-cost_wd*Inputs!$E$8-cost_fx*Inputs!$D$8-cost_ins)+(1-MIN(1,$H$52*$C984))*(1-MIN(1,Inputs!$G$8*$D984)*churn_nonbuyers)*(ic*Inputs!$C$8+fee_wd*Inputs!$E$8*(1-$B984)+fee_fx*Inputs!$D$8-cost_acc-cost_wd*Inputs!$E$8*(1-$B984)-cost_fx*Inputs!$D$8))</f>
        <v>168951.234511751</v>
      </c>
      <c r="J984" s="0" t="n">
        <f aca="false">G984+H984+I984-fixed</f>
        <v>60062.291110585</v>
      </c>
      <c r="K984" s="0" t="n">
        <f aca="false">12*Inputs!$B$6*(1-MIN(1,Inputs!$G$6*$D984)*churn_nonbuyers)*(ic*Inputs!$C$6+fee_wd*Inputs!$E$6*(1-$B984)+fee_fx*Inputs!$D$6-cost_acc-cost_wd*Inputs!$E$6*(1-$B984)-cost_fx*Inputs!$D$6)</f>
        <v>165730.708352743</v>
      </c>
      <c r="L984" s="0" t="n">
        <f aca="false">12*Inputs!$B$7*(1-MIN(1,Inputs!$G$7*$D984)*churn_nonbuyers)*(ic*Inputs!$C$7+fee_wd*Inputs!$E$7*(1-$B984)+fee_fx*Inputs!$D$7-cost_acc-cost_wd*Inputs!$E$7*(1-$B984)-cost_fx*Inputs!$D$7)</f>
        <v>364842.642835646</v>
      </c>
      <c r="M984" s="0" t="n">
        <f aca="false">12*Inputs!$B$8*(1-MIN(1,Inputs!$G$8*$D984)*churn_nonbuyers)*(ic*Inputs!$C$8+fee_wd*Inputs!$E$8*(1-$B984)+fee_fx*Inputs!$D$8-cost_acc-cost_wd*Inputs!$E$8*(1-$B984)-cost_fx*Inputs!$D$8)</f>
        <v>101787.883032802</v>
      </c>
      <c r="N984" s="0" t="n">
        <f aca="false">K984+L984+I984-fixed</f>
        <v>-475.414299860015</v>
      </c>
      <c r="O984" s="0" t="n">
        <f aca="false">K984+L984+M984-fixed</f>
        <v>-67638.7657788093</v>
      </c>
      <c r="P984" s="0" t="n">
        <f aca="false">12*Inputs!$B$6*(1-MIN(1,Inputs!$F$6*$D984))*(ic*Inputs!$C$6+flat_fee-cost_acc-cost_wd*Inputs!$E$6*$E984-cost_fx*Inputs!$D$6)+12*Inputs!$B$7*(1-MIN(1,Inputs!$F$7*$D984))*(ic*Inputs!$C$7+flat_fee-cost_acc-cost_wd*Inputs!$E$7*$E984-cost_fx*Inputs!$D$7)+12*Inputs!$B$8*(1-MIN(1,Inputs!$F$8*$D984))*(ic*Inputs!$C$8+flat_fee-cost_acc-cost_wd*Inputs!$E$8*$E984-cost_fx*Inputs!$D$8)-fixed</f>
        <v>-75404.6182996</v>
      </c>
    </row>
    <row r="985" customFormat="false" ht="15" hidden="false" customHeight="false" outlineLevel="0" collapsed="false">
      <c r="A985" s="0" t="n">
        <v>920</v>
      </c>
      <c r="B985" s="0" t="n">
        <v>0.357059</v>
      </c>
      <c r="C985" s="0" t="n">
        <v>0.90486</v>
      </c>
      <c r="D985" s="0" t="n">
        <v>1.418727</v>
      </c>
      <c r="E985" s="0" t="n">
        <v>1.140208</v>
      </c>
      <c r="F985" s="0" t="n">
        <v>0.099979</v>
      </c>
      <c r="G985" s="0" t="n">
        <f aca="false">12*Inputs!$B$6*(MIN(1,$H$50*$C985)*(ic*Inputs!$C$6+pS+fee_fx*Inputs!$D$6-cost_acc-cost_wd*Inputs!$E$6*$E985-cost_fx*Inputs!$D$6-$F985)+(1-MIN(1,$H$50*$C985))*(1-MIN(1,Inputs!$G$6*$D985)*churn_nonbuyers)*(ic*Inputs!$C$6+fee_wd*Inputs!$E$6*(1-$B985)+fee_fx*Inputs!$D$6-cost_acc-cost_wd*Inputs!$E$6*(1-$B985)-cost_fx*Inputs!$D$6))</f>
        <v>190927.24855093</v>
      </c>
      <c r="H985" s="0" t="n">
        <f aca="false">12*Inputs!$B$7*(MIN(1,$H$51*$C985)*(ic*Inputs!$C$7+pE+fee_fx*Inputs!$D$7-cost_acc-cost_wd*Inputs!$E$7*$E985-cost_fx*Inputs!$D$7-$F985)+(1-MIN(1,$H$51*$C985))*(1-MIN(1,Inputs!$G$7*$D985)*churn_nonbuyers)*(ic*Inputs!$C$7+fee_wd*Inputs!$E$7*(1-$B985)+fee_fx*Inputs!$D$7-cost_acc-cost_wd*Inputs!$E$7*(1-$B985)-cost_fx*Inputs!$D$7))</f>
        <v>392612.649135067</v>
      </c>
      <c r="I985" s="0" t="n">
        <f aca="false">12*Inputs!$B$8*(MIN(1,$H$52*$C985)*(ic*Inputs!$C$8+pT-cost_acc-cost_wd*Inputs!$E$8-cost_fx*Inputs!$D$8-cost_ins)+(1-MIN(1,$H$52*$C985))*(1-MIN(1,Inputs!$G$8*$D985)*churn_nonbuyers)*(ic*Inputs!$C$8+fee_wd*Inputs!$E$8*(1-$B985)+fee_fx*Inputs!$D$8-cost_acc-cost_wd*Inputs!$E$8*(1-$B985)-cost_fx*Inputs!$D$8))</f>
        <v>131211.41503382</v>
      </c>
      <c r="J985" s="0" t="n">
        <f aca="false">G985+H985+I985-fixed</f>
        <v>14751.3127198168</v>
      </c>
      <c r="K985" s="0" t="n">
        <f aca="false">12*Inputs!$B$6*(1-MIN(1,Inputs!$G$6*$D985)*churn_nonbuyers)*(ic*Inputs!$C$6+fee_wd*Inputs!$E$6*(1-$B985)+fee_fx*Inputs!$D$6-cost_acc-cost_wd*Inputs!$E$6*(1-$B985)-cost_fx*Inputs!$D$6)</f>
        <v>139530.03439603</v>
      </c>
      <c r="L985" s="0" t="n">
        <f aca="false">12*Inputs!$B$7*(1-MIN(1,Inputs!$G$7*$D985)*churn_nonbuyers)*(ic*Inputs!$C$7+fee_wd*Inputs!$E$7*(1-$B985)+fee_fx*Inputs!$D$7-cost_acc-cost_wd*Inputs!$E$7*(1-$B985)-cost_fx*Inputs!$D$7)</f>
        <v>336810.961341618</v>
      </c>
      <c r="M985" s="0" t="n">
        <f aca="false">12*Inputs!$B$8*(1-MIN(1,Inputs!$G$8*$D985)*churn_nonbuyers)*(ic*Inputs!$C$8+fee_wd*Inputs!$E$8*(1-$B985)+fee_fx*Inputs!$D$8-cost_acc-cost_wd*Inputs!$E$8*(1-$B985)-cost_fx*Inputs!$D$8)</f>
        <v>2131.14963480481</v>
      </c>
      <c r="N985" s="0" t="n">
        <f aca="false">K985+L985+I985-fixed</f>
        <v>-92447.5892285324</v>
      </c>
      <c r="O985" s="0" t="n">
        <f aca="false">K985+L985+M985-fixed</f>
        <v>-221527.854627548</v>
      </c>
      <c r="P985" s="0" t="n">
        <f aca="false">12*Inputs!$B$6*(1-MIN(1,Inputs!$F$6*$D985))*(ic*Inputs!$C$6+flat_fee-cost_acc-cost_wd*Inputs!$E$6*$E985-cost_fx*Inputs!$D$6)+12*Inputs!$B$7*(1-MIN(1,Inputs!$F$7*$D985))*(ic*Inputs!$C$7+flat_fee-cost_acc-cost_wd*Inputs!$E$7*$E985-cost_fx*Inputs!$D$7)+12*Inputs!$B$8*(1-MIN(1,Inputs!$F$8*$D985))*(ic*Inputs!$C$8+flat_fee-cost_acc-cost_wd*Inputs!$E$8*$E985-cost_fx*Inputs!$D$8)-fixed</f>
        <v>-212139.60560416</v>
      </c>
    </row>
    <row r="986" customFormat="false" ht="15" hidden="false" customHeight="false" outlineLevel="0" collapsed="false">
      <c r="A986" s="0" t="n">
        <v>921</v>
      </c>
      <c r="B986" s="0" t="n">
        <v>0.251395</v>
      </c>
      <c r="C986" s="0" t="n">
        <v>0.912091</v>
      </c>
      <c r="D986" s="0" t="n">
        <v>1.491883</v>
      </c>
      <c r="E986" s="0" t="n">
        <v>1.048585</v>
      </c>
      <c r="F986" s="0" t="n">
        <v>0.421031</v>
      </c>
      <c r="G986" s="0" t="n">
        <f aca="false">12*Inputs!$B$6*(MIN(1,$H$50*$C986)*(ic*Inputs!$C$6+pS+fee_fx*Inputs!$D$6-cost_acc-cost_wd*Inputs!$E$6*$E986-cost_fx*Inputs!$D$6-$F986)+(1-MIN(1,$H$50*$C986))*(1-MIN(1,Inputs!$G$6*$D986)*churn_nonbuyers)*(ic*Inputs!$C$6+fee_wd*Inputs!$E$6*(1-$B986)+fee_fx*Inputs!$D$6-cost_acc-cost_wd*Inputs!$E$6*(1-$B986)-cost_fx*Inputs!$D$6))</f>
        <v>199060.563591253</v>
      </c>
      <c r="H986" s="0" t="n">
        <f aca="false">12*Inputs!$B$7*(MIN(1,$H$51*$C986)*(ic*Inputs!$C$7+pE+fee_fx*Inputs!$D$7-cost_acc-cost_wd*Inputs!$E$7*$E986-cost_fx*Inputs!$D$7-$F986)+(1-MIN(1,$H$51*$C986))*(1-MIN(1,Inputs!$G$7*$D986)*churn_nonbuyers)*(ic*Inputs!$C$7+fee_wd*Inputs!$E$7*(1-$B986)+fee_fx*Inputs!$D$7-cost_acc-cost_wd*Inputs!$E$7*(1-$B986)-cost_fx*Inputs!$D$7))</f>
        <v>394560.220917423</v>
      </c>
      <c r="I986" s="0" t="n">
        <f aca="false">12*Inputs!$B$8*(MIN(1,$H$52*$C986)*(ic*Inputs!$C$8+pT-cost_acc-cost_wd*Inputs!$E$8-cost_fx*Inputs!$D$8-cost_ins)+(1-MIN(1,$H$52*$C986))*(1-MIN(1,Inputs!$G$8*$D986)*churn_nonbuyers)*(ic*Inputs!$C$8+fee_wd*Inputs!$E$8*(1-$B986)+fee_fx*Inputs!$D$8-cost_acc-cost_wd*Inputs!$E$8*(1-$B986)-cost_fx*Inputs!$D$8))</f>
        <v>131472.445104</v>
      </c>
      <c r="J986" s="0" t="n">
        <f aca="false">G986+H986+I986-fixed</f>
        <v>25093.2296126757</v>
      </c>
      <c r="K986" s="0" t="n">
        <f aca="false">12*Inputs!$B$6*(1-MIN(1,Inputs!$G$6*$D986)*churn_nonbuyers)*(ic*Inputs!$C$6+fee_wd*Inputs!$E$6*(1-$B986)+fee_fx*Inputs!$D$6-cost_acc-cost_wd*Inputs!$E$6*(1-$B986)-cost_fx*Inputs!$D$6)</f>
        <v>153061.313232852</v>
      </c>
      <c r="L986" s="0" t="n">
        <f aca="false">12*Inputs!$B$7*(1-MIN(1,Inputs!$G$7*$D986)*churn_nonbuyers)*(ic*Inputs!$C$7+fee_wd*Inputs!$E$7*(1-$B986)+fee_fx*Inputs!$D$7-cost_acc-cost_wd*Inputs!$E$7*(1-$B986)-cost_fx*Inputs!$D$7)</f>
        <v>350573.527555711</v>
      </c>
      <c r="M986" s="0" t="n">
        <f aca="false">12*Inputs!$B$8*(1-MIN(1,Inputs!$G$8*$D986)*churn_nonbuyers)*(ic*Inputs!$C$8+fee_wd*Inputs!$E$8*(1-$B986)+fee_fx*Inputs!$D$8-cost_acc-cost_wd*Inputs!$E$8*(1-$B986)-cost_fx*Inputs!$D$8)</f>
        <v>0</v>
      </c>
      <c r="N986" s="0" t="n">
        <f aca="false">K986+L986+I986-fixed</f>
        <v>-64892.7141074366</v>
      </c>
      <c r="O986" s="0" t="n">
        <f aca="false">K986+L986+M986-fixed</f>
        <v>-196365.159211437</v>
      </c>
      <c r="P986" s="0" t="n">
        <f aca="false">12*Inputs!$B$6*(1-MIN(1,Inputs!$F$6*$D986))*(ic*Inputs!$C$6+flat_fee-cost_acc-cost_wd*Inputs!$E$6*$E986-cost_fx*Inputs!$D$6)+12*Inputs!$B$7*(1-MIN(1,Inputs!$F$7*$D986))*(ic*Inputs!$C$7+flat_fee-cost_acc-cost_wd*Inputs!$E$7*$E986-cost_fx*Inputs!$D$7)+12*Inputs!$B$8*(1-MIN(1,Inputs!$F$8*$D986))*(ic*Inputs!$C$8+flat_fee-cost_acc-cost_wd*Inputs!$E$8*$E986-cost_fx*Inputs!$D$8)-fixed</f>
        <v>-222167.7638908</v>
      </c>
    </row>
    <row r="987" customFormat="false" ht="15" hidden="false" customHeight="false" outlineLevel="0" collapsed="false">
      <c r="A987" s="0" t="n">
        <v>922</v>
      </c>
      <c r="B987" s="0" t="n">
        <v>0.570956</v>
      </c>
      <c r="C987" s="0" t="n">
        <v>0.751686</v>
      </c>
      <c r="D987" s="0" t="n">
        <v>0.969862</v>
      </c>
      <c r="E987" s="0" t="n">
        <v>1.108269</v>
      </c>
      <c r="F987" s="0" t="n">
        <v>0.187397</v>
      </c>
      <c r="G987" s="0" t="n">
        <f aca="false">12*Inputs!$B$6*(MIN(1,$H$50*$C987)*(ic*Inputs!$C$6+pS+fee_fx*Inputs!$D$6-cost_acc-cost_wd*Inputs!$E$6*$E987-cost_fx*Inputs!$D$6-$F987)+(1-MIN(1,$H$50*$C987))*(1-MIN(1,Inputs!$G$6*$D987)*churn_nonbuyers)*(ic*Inputs!$C$6+fee_wd*Inputs!$E$6*(1-$B987)+fee_fx*Inputs!$D$6-cost_acc-cost_wd*Inputs!$E$6*(1-$B987)-cost_fx*Inputs!$D$6))</f>
        <v>156888.731213783</v>
      </c>
      <c r="H987" s="0" t="n">
        <f aca="false">12*Inputs!$B$7*(MIN(1,$H$51*$C987)*(ic*Inputs!$C$7+pE+fee_fx*Inputs!$D$7-cost_acc-cost_wd*Inputs!$E$7*$E987-cost_fx*Inputs!$D$7-$F987)+(1-MIN(1,$H$51*$C987))*(1-MIN(1,Inputs!$G$7*$D987)*churn_nonbuyers)*(ic*Inputs!$C$7+fee_wd*Inputs!$E$7*(1-$B987)+fee_fx*Inputs!$D$7-cost_acc-cost_wd*Inputs!$E$7*(1-$B987)-cost_fx*Inputs!$D$7))</f>
        <v>364546.824092071</v>
      </c>
      <c r="I987" s="0" t="n">
        <f aca="false">12*Inputs!$B$8*(MIN(1,$H$52*$C987)*(ic*Inputs!$C$8+pT-cost_acc-cost_wd*Inputs!$E$8-cost_fx*Inputs!$D$8-cost_ins)+(1-MIN(1,$H$52*$C987))*(1-MIN(1,Inputs!$G$8*$D987)*churn_nonbuyers)*(ic*Inputs!$C$8+fee_wd*Inputs!$E$8*(1-$B987)+fee_fx*Inputs!$D$8-cost_acc-cost_wd*Inputs!$E$8*(1-$B987)-cost_fx*Inputs!$D$8))</f>
        <v>153840.567083346</v>
      </c>
      <c r="J987" s="0" t="n">
        <f aca="false">G987+H987+I987-fixed</f>
        <v>-24723.8776108002</v>
      </c>
      <c r="K987" s="0" t="n">
        <f aca="false">12*Inputs!$B$6*(1-MIN(1,Inputs!$G$6*$D987)*churn_nonbuyers)*(ic*Inputs!$C$6+fee_wd*Inputs!$E$6*(1-$B987)+fee_fx*Inputs!$D$6-cost_acc-cost_wd*Inputs!$E$6*(1-$B987)-cost_fx*Inputs!$D$6)</f>
        <v>113593.116442118</v>
      </c>
      <c r="L987" s="0" t="n">
        <f aca="false">12*Inputs!$B$7*(1-MIN(1,Inputs!$G$7*$D987)*churn_nonbuyers)*(ic*Inputs!$C$7+fee_wd*Inputs!$E$7*(1-$B987)+fee_fx*Inputs!$D$7-cost_acc-cost_wd*Inputs!$E$7*(1-$B987)-cost_fx*Inputs!$D$7)</f>
        <v>311643.078889271</v>
      </c>
      <c r="M987" s="0" t="n">
        <f aca="false">12*Inputs!$B$8*(1-MIN(1,Inputs!$G$8*$D987)*churn_nonbuyers)*(ic*Inputs!$C$8+fee_wd*Inputs!$E$8*(1-$B987)+fee_fx*Inputs!$D$8-cost_acc-cost_wd*Inputs!$E$8*(1-$B987)-cost_fx*Inputs!$D$8)</f>
        <v>96005.9927832192</v>
      </c>
      <c r="N987" s="0" t="n">
        <f aca="false">K987+L987+I987-fixed</f>
        <v>-120923.237585264</v>
      </c>
      <c r="O987" s="0" t="n">
        <f aca="false">K987+L987+M987-fixed</f>
        <v>-178757.811885391</v>
      </c>
      <c r="P987" s="0" t="n">
        <f aca="false">12*Inputs!$B$6*(1-MIN(1,Inputs!$F$6*$D987))*(ic*Inputs!$C$6+flat_fee-cost_acc-cost_wd*Inputs!$E$6*$E987-cost_fx*Inputs!$D$6)+12*Inputs!$B$7*(1-MIN(1,Inputs!$F$7*$D987))*(ic*Inputs!$C$7+flat_fee-cost_acc-cost_wd*Inputs!$E$7*$E987-cost_fx*Inputs!$D$7)+12*Inputs!$B$8*(1-MIN(1,Inputs!$F$8*$D987))*(ic*Inputs!$C$8+flat_fee-cost_acc-cost_wd*Inputs!$E$8*$E987-cost_fx*Inputs!$D$8)-fixed</f>
        <v>39912.33139472</v>
      </c>
    </row>
    <row r="988" customFormat="false" ht="15" hidden="false" customHeight="false" outlineLevel="0" collapsed="false">
      <c r="A988" s="0" t="n">
        <v>923</v>
      </c>
      <c r="B988" s="0" t="n">
        <v>0.338792</v>
      </c>
      <c r="C988" s="0" t="n">
        <v>1.060112</v>
      </c>
      <c r="D988" s="0" t="n">
        <v>0.910838</v>
      </c>
      <c r="E988" s="0" t="n">
        <v>1.227666</v>
      </c>
      <c r="F988" s="0" t="n">
        <v>0.112162</v>
      </c>
      <c r="G988" s="0" t="n">
        <f aca="false">12*Inputs!$B$6*(MIN(1,$H$50*$C988)*(ic*Inputs!$C$6+pS+fee_fx*Inputs!$D$6-cost_acc-cost_wd*Inputs!$E$6*$E988-cost_fx*Inputs!$D$6-$F988)+(1-MIN(1,$H$50*$C988))*(1-MIN(1,Inputs!$G$6*$D988)*churn_nonbuyers)*(ic*Inputs!$C$6+fee_wd*Inputs!$E$6*(1-$B988)+fee_fx*Inputs!$D$6-cost_acc-cost_wd*Inputs!$E$6*(1-$B988)-cost_fx*Inputs!$D$6))</f>
        <v>203100.140076712</v>
      </c>
      <c r="H988" s="0" t="n">
        <f aca="false">12*Inputs!$B$7*(MIN(1,$H$51*$C988)*(ic*Inputs!$C$7+pE+fee_fx*Inputs!$D$7-cost_acc-cost_wd*Inputs!$E$7*$E988-cost_fx*Inputs!$D$7-$F988)+(1-MIN(1,$H$51*$C988))*(1-MIN(1,Inputs!$G$7*$D988)*churn_nonbuyers)*(ic*Inputs!$C$7+fee_wd*Inputs!$E$7*(1-$B988)+fee_fx*Inputs!$D$7-cost_acc-cost_wd*Inputs!$E$7*(1-$B988)-cost_fx*Inputs!$D$7))</f>
        <v>395322.887182004</v>
      </c>
      <c r="I988" s="0" t="n">
        <f aca="false">12*Inputs!$B$8*(MIN(1,$H$52*$C988)*(ic*Inputs!$C$8+pT-cost_acc-cost_wd*Inputs!$E$8-cost_fx*Inputs!$D$8-cost_ins)+(1-MIN(1,$H$52*$C988))*(1-MIN(1,Inputs!$G$8*$D988)*churn_nonbuyers)*(ic*Inputs!$C$8+fee_wd*Inputs!$E$8*(1-$B988)+fee_fx*Inputs!$D$8-cost_acc-cost_wd*Inputs!$E$8*(1-$B988)-cost_fx*Inputs!$D$8))</f>
        <v>181798.697714809</v>
      </c>
      <c r="J988" s="0" t="n">
        <f aca="false">G988+H988+I988-fixed</f>
        <v>80221.7249735252</v>
      </c>
      <c r="K988" s="0" t="n">
        <f aca="false">12*Inputs!$B$6*(1-MIN(1,Inputs!$G$6*$D988)*churn_nonbuyers)*(ic*Inputs!$C$6+fee_wd*Inputs!$E$6*(1-$B988)+fee_fx*Inputs!$D$6-cost_acc-cost_wd*Inputs!$E$6*(1-$B988)-cost_fx*Inputs!$D$6)</f>
        <v>145854.514279411</v>
      </c>
      <c r="L988" s="0" t="n">
        <f aca="false">12*Inputs!$B$7*(1-MIN(1,Inputs!$G$7*$D988)*churn_nonbuyers)*(ic*Inputs!$C$7+fee_wd*Inputs!$E$7*(1-$B988)+fee_fx*Inputs!$D$7-cost_acc-cost_wd*Inputs!$E$7*(1-$B988)-cost_fx*Inputs!$D$7)</f>
        <v>344729.541143647</v>
      </c>
      <c r="M988" s="0" t="n">
        <f aca="false">12*Inputs!$B$8*(1-MIN(1,Inputs!$G$8*$D988)*churn_nonbuyers)*(ic*Inputs!$C$8+fee_wd*Inputs!$E$8*(1-$B988)+fee_fx*Inputs!$D$8-cost_acc-cost_wd*Inputs!$E$8*(1-$B988)-cost_fx*Inputs!$D$8)</f>
        <v>112398.161250586</v>
      </c>
      <c r="N988" s="0" t="n">
        <f aca="false">K988+L988+I988-fixed</f>
        <v>-27617.2468621332</v>
      </c>
      <c r="O988" s="0" t="n">
        <f aca="false">K988+L988+M988-fixed</f>
        <v>-97017.7833263566</v>
      </c>
      <c r="P988" s="0" t="n">
        <f aca="false">12*Inputs!$B$6*(1-MIN(1,Inputs!$F$6*$D988))*(ic*Inputs!$C$6+flat_fee-cost_acc-cost_wd*Inputs!$E$6*$E988-cost_fx*Inputs!$D$6)+12*Inputs!$B$7*(1-MIN(1,Inputs!$F$7*$D988))*(ic*Inputs!$C$7+flat_fee-cost_acc-cost_wd*Inputs!$E$7*$E988-cost_fx*Inputs!$D$7)+12*Inputs!$B$8*(1-MIN(1,Inputs!$F$8*$D988))*(ic*Inputs!$C$8+flat_fee-cost_acc-cost_wd*Inputs!$E$8*$E988-cost_fx*Inputs!$D$8)-fixed</f>
        <v>17529.4389219201</v>
      </c>
    </row>
    <row r="989" customFormat="false" ht="15" hidden="false" customHeight="false" outlineLevel="0" collapsed="false">
      <c r="A989" s="0" t="n">
        <v>924</v>
      </c>
      <c r="B989" s="0" t="n">
        <v>0.266535</v>
      </c>
      <c r="C989" s="0" t="n">
        <v>0.915755</v>
      </c>
      <c r="D989" s="0" t="n">
        <v>1.112279</v>
      </c>
      <c r="E989" s="0" t="n">
        <v>1.278112</v>
      </c>
      <c r="F989" s="0" t="n">
        <v>0.30148</v>
      </c>
      <c r="G989" s="0" t="n">
        <f aca="false">12*Inputs!$B$6*(MIN(1,$H$50*$C989)*(ic*Inputs!$C$6+pS+fee_fx*Inputs!$D$6-cost_acc-cost_wd*Inputs!$E$6*$E989-cost_fx*Inputs!$D$6-$F989)+(1-MIN(1,$H$50*$C989))*(1-MIN(1,Inputs!$G$6*$D989)*churn_nonbuyers)*(ic*Inputs!$C$6+fee_wd*Inputs!$E$6*(1-$B989)+fee_fx*Inputs!$D$6-cost_acc-cost_wd*Inputs!$E$6*(1-$B989)-cost_fx*Inputs!$D$6))</f>
        <v>197926.211529423</v>
      </c>
      <c r="H989" s="0" t="n">
        <f aca="false">12*Inputs!$B$7*(MIN(1,$H$51*$C989)*(ic*Inputs!$C$7+pE+fee_fx*Inputs!$D$7-cost_acc-cost_wd*Inputs!$E$7*$E989-cost_fx*Inputs!$D$7-$F989)+(1-MIN(1,$H$51*$C989))*(1-MIN(1,Inputs!$G$7*$D989)*churn_nonbuyers)*(ic*Inputs!$C$7+fee_wd*Inputs!$E$7*(1-$B989)+fee_fx*Inputs!$D$7-cost_acc-cost_wd*Inputs!$E$7*(1-$B989)-cost_fx*Inputs!$D$7))</f>
        <v>378142.025256021</v>
      </c>
      <c r="I989" s="0" t="n">
        <f aca="false">12*Inputs!$B$8*(MIN(1,$H$52*$C989)*(ic*Inputs!$C$8+pT-cost_acc-cost_wd*Inputs!$E$8-cost_fx*Inputs!$D$8-cost_ins)+(1-MIN(1,$H$52*$C989))*(1-MIN(1,Inputs!$G$8*$D989)*churn_nonbuyers)*(ic*Inputs!$C$8+fee_wd*Inputs!$E$8*(1-$B989)+fee_fx*Inputs!$D$8-cost_acc-cost_wd*Inputs!$E$8*(1-$B989)-cost_fx*Inputs!$D$8))</f>
        <v>156925.38469145</v>
      </c>
      <c r="J989" s="0" t="n">
        <f aca="false">G989+H989+I989-fixed</f>
        <v>32993.6214768935</v>
      </c>
      <c r="K989" s="0" t="n">
        <f aca="false">12*Inputs!$B$6*(1-MIN(1,Inputs!$G$6*$D989)*churn_nonbuyers)*(ic*Inputs!$C$6+fee_wd*Inputs!$E$6*(1-$B989)+fee_fx*Inputs!$D$6-cost_acc-cost_wd*Inputs!$E$6*(1-$B989)-cost_fx*Inputs!$D$6)</f>
        <v>154141.708919508</v>
      </c>
      <c r="L989" s="0" t="n">
        <f aca="false">12*Inputs!$B$7*(1-MIN(1,Inputs!$G$7*$D989)*churn_nonbuyers)*(ic*Inputs!$C$7+fee_wd*Inputs!$E$7*(1-$B989)+fee_fx*Inputs!$D$7-cost_acc-cost_wd*Inputs!$E$7*(1-$B989)-cost_fx*Inputs!$D$7)</f>
        <v>352645.545959705</v>
      </c>
      <c r="M989" s="0" t="n">
        <f aca="false">12*Inputs!$B$8*(1-MIN(1,Inputs!$G$8*$D989)*churn_nonbuyers)*(ic*Inputs!$C$8+fee_wd*Inputs!$E$8*(1-$B989)+fee_fx*Inputs!$D$8-cost_acc-cost_wd*Inputs!$E$8*(1-$B989)-cost_fx*Inputs!$D$8)</f>
        <v>69433.913197704</v>
      </c>
      <c r="N989" s="0" t="n">
        <f aca="false">K989+L989+I989-fixed</f>
        <v>-36287.3604293375</v>
      </c>
      <c r="O989" s="0" t="n">
        <f aca="false">K989+L989+M989-fixed</f>
        <v>-123778.831923083</v>
      </c>
      <c r="P989" s="0" t="n">
        <f aca="false">12*Inputs!$B$6*(1-MIN(1,Inputs!$F$6*$D989))*(ic*Inputs!$C$6+flat_fee-cost_acc-cost_wd*Inputs!$E$6*$E989-cost_fx*Inputs!$D$6)+12*Inputs!$B$7*(1-MIN(1,Inputs!$F$7*$D989))*(ic*Inputs!$C$7+flat_fee-cost_acc-cost_wd*Inputs!$E$7*$E989-cost_fx*Inputs!$D$7)+12*Inputs!$B$8*(1-MIN(1,Inputs!$F$8*$D989))*(ic*Inputs!$C$8+flat_fee-cost_acc-cost_wd*Inputs!$E$8*$E989-cost_fx*Inputs!$D$8)-fixed</f>
        <v>-105495.38297248</v>
      </c>
    </row>
    <row r="990" customFormat="false" ht="15" hidden="false" customHeight="false" outlineLevel="0" collapsed="false">
      <c r="A990" s="0" t="n">
        <v>925</v>
      </c>
      <c r="B990" s="0" t="n">
        <v>0.15448</v>
      </c>
      <c r="C990" s="0" t="n">
        <v>0.912179</v>
      </c>
      <c r="D990" s="0" t="n">
        <v>1.035326</v>
      </c>
      <c r="E990" s="0" t="n">
        <v>1.157959</v>
      </c>
      <c r="F990" s="0" t="n">
        <v>0.203691</v>
      </c>
      <c r="G990" s="0" t="n">
        <f aca="false">12*Inputs!$B$6*(MIN(1,$H$50*$C990)*(ic*Inputs!$C$6+pS+fee_fx*Inputs!$D$6-cost_acc-cost_wd*Inputs!$E$6*$E990-cost_fx*Inputs!$D$6-$F990)+(1-MIN(1,$H$50*$C990))*(1-MIN(1,Inputs!$G$6*$D990)*churn_nonbuyers)*(ic*Inputs!$C$6+fee_wd*Inputs!$E$6*(1-$B990)+fee_fx*Inputs!$D$6-cost_acc-cost_wd*Inputs!$E$6*(1-$B990)-cost_fx*Inputs!$D$6))</f>
        <v>217101.886330053</v>
      </c>
      <c r="H990" s="0" t="n">
        <f aca="false">12*Inputs!$B$7*(MIN(1,$H$51*$C990)*(ic*Inputs!$C$7+pE+fee_fx*Inputs!$D$7-cost_acc-cost_wd*Inputs!$E$7*$E990-cost_fx*Inputs!$D$7-$F990)+(1-MIN(1,$H$51*$C990))*(1-MIN(1,Inputs!$G$7*$D990)*churn_nonbuyers)*(ic*Inputs!$C$7+fee_wd*Inputs!$E$7*(1-$B990)+fee_fx*Inputs!$D$7-cost_acc-cost_wd*Inputs!$E$7*(1-$B990)-cost_fx*Inputs!$D$7))</f>
        <v>406271.468893908</v>
      </c>
      <c r="I990" s="0" t="n">
        <f aca="false">12*Inputs!$B$8*(MIN(1,$H$52*$C990)*(ic*Inputs!$C$8+pT-cost_acc-cost_wd*Inputs!$E$8-cost_fx*Inputs!$D$8-cost_ins)+(1-MIN(1,$H$52*$C990))*(1-MIN(1,Inputs!$G$8*$D990)*churn_nonbuyers)*(ic*Inputs!$C$8+fee_wd*Inputs!$E$8*(1-$B990)+fee_fx*Inputs!$D$8-cost_acc-cost_wd*Inputs!$E$8*(1-$B990)-cost_fx*Inputs!$D$8))</f>
        <v>163225.342671162</v>
      </c>
      <c r="J990" s="0" t="n">
        <f aca="false">G990+H990+I990-fixed</f>
        <v>86598.6978951226</v>
      </c>
      <c r="K990" s="0" t="n">
        <f aca="false">12*Inputs!$B$6*(1-MIN(1,Inputs!$G$6*$D990)*churn_nonbuyers)*(ic*Inputs!$C$6+fee_wd*Inputs!$E$6*(1-$B990)+fee_fx*Inputs!$D$6-cost_acc-cost_wd*Inputs!$E$6*(1-$B990)-cost_fx*Inputs!$D$6)</f>
        <v>170070.341475456</v>
      </c>
      <c r="L990" s="0" t="n">
        <f aca="false">12*Inputs!$B$7*(1-MIN(1,Inputs!$G$7*$D990)*churn_nonbuyers)*(ic*Inputs!$C$7+fee_wd*Inputs!$E$7*(1-$B990)+fee_fx*Inputs!$D$7-cost_acc-cost_wd*Inputs!$E$7*(1-$B990)-cost_fx*Inputs!$D$7)</f>
        <v>369122.505237274</v>
      </c>
      <c r="M990" s="0" t="n">
        <f aca="false">12*Inputs!$B$8*(1-MIN(1,Inputs!$G$8*$D990)*churn_nonbuyers)*(ic*Inputs!$C$8+fee_wd*Inputs!$E$8*(1-$B990)+fee_fx*Inputs!$D$8-cost_acc-cost_wd*Inputs!$E$8*(1-$B990)-cost_fx*Inputs!$D$8)</f>
        <v>87807.564112128</v>
      </c>
      <c r="N990" s="0" t="n">
        <f aca="false">K990+L990+I990-fixed</f>
        <v>2418.18938389188</v>
      </c>
      <c r="O990" s="0" t="n">
        <f aca="false">K990+L990+M990-fixed</f>
        <v>-72999.5891751424</v>
      </c>
      <c r="P990" s="0" t="n">
        <f aca="false">12*Inputs!$B$6*(1-MIN(1,Inputs!$F$6*$D990))*(ic*Inputs!$C$6+flat_fee-cost_acc-cost_wd*Inputs!$E$6*$E990-cost_fx*Inputs!$D$6)+12*Inputs!$B$7*(1-MIN(1,Inputs!$F$7*$D990))*(ic*Inputs!$C$7+flat_fee-cost_acc-cost_wd*Inputs!$E$7*$E990-cost_fx*Inputs!$D$7)+12*Inputs!$B$8*(1-MIN(1,Inputs!$F$8*$D990))*(ic*Inputs!$C$8+flat_fee-cost_acc-cost_wd*Inputs!$E$8*$E990-cost_fx*Inputs!$D$8)-fixed</f>
        <v>-16348.3942158399</v>
      </c>
    </row>
    <row r="991" customFormat="false" ht="15" hidden="false" customHeight="false" outlineLevel="0" collapsed="false">
      <c r="A991" s="0" t="n">
        <v>926</v>
      </c>
      <c r="B991" s="0" t="n">
        <v>0.22412</v>
      </c>
      <c r="C991" s="0" t="n">
        <v>0.846882</v>
      </c>
      <c r="D991" s="0" t="n">
        <v>1.886389</v>
      </c>
      <c r="E991" s="0" t="n">
        <v>1.327039</v>
      </c>
      <c r="F991" s="0" t="n">
        <v>0.3592</v>
      </c>
      <c r="G991" s="0" t="n">
        <f aca="false">12*Inputs!$B$6*(MIN(1,$H$50*$C991)*(ic*Inputs!$C$6+pS+fee_fx*Inputs!$D$6-cost_acc-cost_wd*Inputs!$E$6*$E991-cost_fx*Inputs!$D$6-$F991)+(1-MIN(1,$H$50*$C991))*(1-MIN(1,Inputs!$G$6*$D991)*churn_nonbuyers)*(ic*Inputs!$C$6+fee_wd*Inputs!$E$6*(1-$B991)+fee_fx*Inputs!$D$6-cost_acc-cost_wd*Inputs!$E$6*(1-$B991)-cost_fx*Inputs!$D$6))</f>
        <v>191819.756088629</v>
      </c>
      <c r="H991" s="0" t="n">
        <f aca="false">12*Inputs!$B$7*(MIN(1,$H$51*$C991)*(ic*Inputs!$C$7+pE+fee_fx*Inputs!$D$7-cost_acc-cost_wd*Inputs!$E$7*$E991-cost_fx*Inputs!$D$7-$F991)+(1-MIN(1,$H$51*$C991))*(1-MIN(1,Inputs!$G$7*$D991)*churn_nonbuyers)*(ic*Inputs!$C$7+fee_wd*Inputs!$E$7*(1-$B991)+fee_fx*Inputs!$D$7-cost_acc-cost_wd*Inputs!$E$7*(1-$B991)-cost_fx*Inputs!$D$7))</f>
        <v>366843.394040745</v>
      </c>
      <c r="I991" s="0" t="n">
        <f aca="false">12*Inputs!$B$8*(MIN(1,$H$52*$C991)*(ic*Inputs!$C$8+pT-cost_acc-cost_wd*Inputs!$E$8-cost_fx*Inputs!$D$8-cost_ins)+(1-MIN(1,$H$52*$C991))*(1-MIN(1,Inputs!$G$8*$D991)*churn_nonbuyers)*(ic*Inputs!$C$8+fee_wd*Inputs!$E$8*(1-$B991)+fee_fx*Inputs!$D$8-cost_acc-cost_wd*Inputs!$E$8*(1-$B991)-cost_fx*Inputs!$D$8))</f>
        <v>122072.959008</v>
      </c>
      <c r="J991" s="0" t="n">
        <f aca="false">G991+H991+I991-fixed</f>
        <v>-19263.8908626253</v>
      </c>
      <c r="K991" s="0" t="n">
        <f aca="false">12*Inputs!$B$6*(1-MIN(1,Inputs!$G$6*$D991)*churn_nonbuyers)*(ic*Inputs!$C$6+fee_wd*Inputs!$E$6*(1-$B991)+fee_fx*Inputs!$D$6-cost_acc-cost_wd*Inputs!$E$6*(1-$B991)-cost_fx*Inputs!$D$6)</f>
        <v>153355.916899296</v>
      </c>
      <c r="L991" s="0" t="n">
        <f aca="false">12*Inputs!$B$7*(1-MIN(1,Inputs!$G$7*$D991)*churn_nonbuyers)*(ic*Inputs!$C$7+fee_wd*Inputs!$E$7*(1-$B991)+fee_fx*Inputs!$D$7-cost_acc-cost_wd*Inputs!$E$7*(1-$B991)-cost_fx*Inputs!$D$7)</f>
        <v>349935.357467578</v>
      </c>
      <c r="M991" s="0" t="n">
        <f aca="false">12*Inputs!$B$8*(1-MIN(1,Inputs!$G$8*$D991)*churn_nonbuyers)*(ic*Inputs!$C$8+fee_wd*Inputs!$E$8*(1-$B991)+fee_fx*Inputs!$D$8-cost_acc-cost_wd*Inputs!$E$8*(1-$B991)-cost_fx*Inputs!$D$8)</f>
        <v>0</v>
      </c>
      <c r="N991" s="0" t="n">
        <f aca="false">K991+L991+I991-fixed</f>
        <v>-74635.7666251262</v>
      </c>
      <c r="O991" s="0" t="n">
        <f aca="false">K991+L991+M991-fixed</f>
        <v>-196708.725633126</v>
      </c>
      <c r="P991" s="0" t="n">
        <f aca="false">12*Inputs!$B$6*(1-MIN(1,Inputs!$F$6*$D991))*(ic*Inputs!$C$6+flat_fee-cost_acc-cost_wd*Inputs!$E$6*$E991-cost_fx*Inputs!$D$6)+12*Inputs!$B$7*(1-MIN(1,Inputs!$F$7*$D991))*(ic*Inputs!$C$7+flat_fee-cost_acc-cost_wd*Inputs!$E$7*$E991-cost_fx*Inputs!$D$7)+12*Inputs!$B$8*(1-MIN(1,Inputs!$F$8*$D991))*(ic*Inputs!$C$8+flat_fee-cost_acc-cost_wd*Inputs!$E$8*$E991-cost_fx*Inputs!$D$8)-fixed</f>
        <v>-474216.344238846</v>
      </c>
    </row>
    <row r="992" customFormat="false" ht="15" hidden="false" customHeight="false" outlineLevel="0" collapsed="false">
      <c r="A992" s="0" t="n">
        <v>927</v>
      </c>
      <c r="B992" s="0" t="n">
        <v>0.223388</v>
      </c>
      <c r="C992" s="0" t="n">
        <v>0.822068</v>
      </c>
      <c r="D992" s="0" t="n">
        <v>1.052541</v>
      </c>
      <c r="E992" s="0" t="n">
        <v>1.295069</v>
      </c>
      <c r="F992" s="0" t="n">
        <v>0.120327</v>
      </c>
      <c r="G992" s="0" t="n">
        <f aca="false">12*Inputs!$B$6*(MIN(1,$H$50*$C992)*(ic*Inputs!$C$6+pS+fee_fx*Inputs!$D$6-cost_acc-cost_wd*Inputs!$E$6*$E992-cost_fx*Inputs!$D$6-$F992)+(1-MIN(1,$H$50*$C992))*(1-MIN(1,Inputs!$G$6*$D992)*churn_nonbuyers)*(ic*Inputs!$C$6+fee_wd*Inputs!$E$6*(1-$B992)+fee_fx*Inputs!$D$6-cost_acc-cost_wd*Inputs!$E$6*(1-$B992)-cost_fx*Inputs!$D$6))</f>
        <v>202511.287269705</v>
      </c>
      <c r="H992" s="0" t="n">
        <f aca="false">12*Inputs!$B$7*(MIN(1,$H$51*$C992)*(ic*Inputs!$C$7+pE+fee_fx*Inputs!$D$7-cost_acc-cost_wd*Inputs!$E$7*$E992-cost_fx*Inputs!$D$7-$F992)+(1-MIN(1,$H$51*$C992))*(1-MIN(1,Inputs!$G$7*$D992)*churn_nonbuyers)*(ic*Inputs!$C$7+fee_wd*Inputs!$E$7*(1-$B992)+fee_fx*Inputs!$D$7-cost_acc-cost_wd*Inputs!$E$7*(1-$B992)-cost_fx*Inputs!$D$7))</f>
        <v>386982.77023563</v>
      </c>
      <c r="I992" s="0" t="n">
        <f aca="false">12*Inputs!$B$8*(MIN(1,$H$52*$C992)*(ic*Inputs!$C$8+pT-cost_acc-cost_wd*Inputs!$E$8-cost_fx*Inputs!$D$8-cost_ins)+(1-MIN(1,$H$52*$C992))*(1-MIN(1,Inputs!$G$8*$D992)*churn_nonbuyers)*(ic*Inputs!$C$8+fee_wd*Inputs!$E$8*(1-$B992)+fee_fx*Inputs!$D$8-cost_acc-cost_wd*Inputs!$E$8*(1-$B992)-cost_fx*Inputs!$D$8))</f>
        <v>153773.506309847</v>
      </c>
      <c r="J992" s="0" t="n">
        <f aca="false">G992+H992+I992-fixed</f>
        <v>43267.5638151829</v>
      </c>
      <c r="K992" s="0" t="n">
        <f aca="false">12*Inputs!$B$6*(1-MIN(1,Inputs!$G$6*$D992)*churn_nonbuyers)*(ic*Inputs!$C$6+fee_wd*Inputs!$E$6*(1-$B992)+fee_fx*Inputs!$D$6-cost_acc-cost_wd*Inputs!$E$6*(1-$B992)-cost_fx*Inputs!$D$6)</f>
        <v>160515.414928138</v>
      </c>
      <c r="L992" s="0" t="n">
        <f aca="false">12*Inputs!$B$7*(1-MIN(1,Inputs!$G$7*$D992)*churn_nonbuyers)*(ic*Inputs!$C$7+fee_wd*Inputs!$E$7*(1-$B992)+fee_fx*Inputs!$D$7-cost_acc-cost_wd*Inputs!$E$7*(1-$B992)-cost_fx*Inputs!$D$7)</f>
        <v>359316.332188883</v>
      </c>
      <c r="M992" s="0" t="n">
        <f aca="false">12*Inputs!$B$8*(1-MIN(1,Inputs!$G$8*$D992)*churn_nonbuyers)*(ic*Inputs!$C$8+fee_wd*Inputs!$E$8*(1-$B992)+fee_fx*Inputs!$D$8-cost_acc-cost_wd*Inputs!$E$8*(1-$B992)-cost_fx*Inputs!$D$8)</f>
        <v>83093.0092913088</v>
      </c>
      <c r="N992" s="0" t="n">
        <f aca="false">K992+L992+I992-fixed</f>
        <v>-26394.7465731322</v>
      </c>
      <c r="O992" s="0" t="n">
        <f aca="false">K992+L992+M992-fixed</f>
        <v>-97075.2435916709</v>
      </c>
      <c r="P992" s="0" t="n">
        <f aca="false">12*Inputs!$B$6*(1-MIN(1,Inputs!$F$6*$D992))*(ic*Inputs!$C$6+flat_fee-cost_acc-cost_wd*Inputs!$E$6*$E992-cost_fx*Inputs!$D$6)+12*Inputs!$B$7*(1-MIN(1,Inputs!$F$7*$D992))*(ic*Inputs!$C$7+flat_fee-cost_acc-cost_wd*Inputs!$E$7*$E992-cost_fx*Inputs!$D$7)+12*Inputs!$B$8*(1-MIN(1,Inputs!$F$8*$D992))*(ic*Inputs!$C$8+flat_fee-cost_acc-cost_wd*Inputs!$E$8*$E992-cost_fx*Inputs!$D$8)-fixed</f>
        <v>-82906.37616904</v>
      </c>
    </row>
    <row r="993" customFormat="false" ht="15" hidden="false" customHeight="false" outlineLevel="0" collapsed="false">
      <c r="A993" s="0" t="n">
        <v>928</v>
      </c>
      <c r="B993" s="0" t="n">
        <v>0.474501</v>
      </c>
      <c r="C993" s="0" t="n">
        <v>0.965691</v>
      </c>
      <c r="D993" s="0" t="n">
        <v>1.022888</v>
      </c>
      <c r="E993" s="0" t="n">
        <v>1.273342</v>
      </c>
      <c r="F993" s="0" t="n">
        <v>0.236794</v>
      </c>
      <c r="G993" s="0" t="n">
        <f aca="false">12*Inputs!$B$6*(MIN(1,$H$50*$C993)*(ic*Inputs!$C$6+pS+fee_fx*Inputs!$D$6-cost_acc-cost_wd*Inputs!$E$6*$E993-cost_fx*Inputs!$D$6-$F993)+(1-MIN(1,$H$50*$C993))*(1-MIN(1,Inputs!$G$6*$D993)*churn_nonbuyers)*(ic*Inputs!$C$6+fee_wd*Inputs!$E$6*(1-$B993)+fee_fx*Inputs!$D$6-cost_acc-cost_wd*Inputs!$E$6*(1-$B993)-cost_fx*Inputs!$D$6))</f>
        <v>176312.062134945</v>
      </c>
      <c r="H993" s="0" t="n">
        <f aca="false">12*Inputs!$B$7*(MIN(1,$H$51*$C993)*(ic*Inputs!$C$7+pE+fee_fx*Inputs!$D$7-cost_acc-cost_wd*Inputs!$E$7*$E993-cost_fx*Inputs!$D$7-$F993)+(1-MIN(1,$H$51*$C993))*(1-MIN(1,Inputs!$G$7*$D993)*churn_nonbuyers)*(ic*Inputs!$C$7+fee_wd*Inputs!$E$7*(1-$B993)+fee_fx*Inputs!$D$7-cost_acc-cost_wd*Inputs!$E$7*(1-$B993)-cost_fx*Inputs!$D$7))</f>
        <v>366446.264004892</v>
      </c>
      <c r="I993" s="0" t="n">
        <f aca="false">12*Inputs!$B$8*(MIN(1,$H$52*$C993)*(ic*Inputs!$C$8+pT-cost_acc-cost_wd*Inputs!$E$8-cost_fx*Inputs!$D$8-cost_ins)+(1-MIN(1,$H$52*$C993))*(1-MIN(1,Inputs!$G$8*$D993)*churn_nonbuyers)*(ic*Inputs!$C$8+fee_wd*Inputs!$E$8*(1-$B993)+fee_fx*Inputs!$D$8-cost_acc-cost_wd*Inputs!$E$8*(1-$B993)-cost_fx*Inputs!$D$8))</f>
        <v>167136.105618465</v>
      </c>
      <c r="J993" s="0" t="n">
        <f aca="false">G993+H993+I993-fixed</f>
        <v>9894.43175830203</v>
      </c>
      <c r="K993" s="0" t="n">
        <f aca="false">12*Inputs!$B$6*(1-MIN(1,Inputs!$G$6*$D993)*churn_nonbuyers)*(ic*Inputs!$C$6+fee_wd*Inputs!$E$6*(1-$B993)+fee_fx*Inputs!$D$6-cost_acc-cost_wd*Inputs!$E$6*(1-$B993)-cost_fx*Inputs!$D$6)</f>
        <v>126455.746887994</v>
      </c>
      <c r="L993" s="0" t="n">
        <f aca="false">12*Inputs!$B$7*(1-MIN(1,Inputs!$G$7*$D993)*churn_nonbuyers)*(ic*Inputs!$C$7+fee_wd*Inputs!$E$7*(1-$B993)+fee_fx*Inputs!$D$7-cost_acc-cost_wd*Inputs!$E$7*(1-$B993)-cost_fx*Inputs!$D$7)</f>
        <v>324595.763908796</v>
      </c>
      <c r="M993" s="0" t="n">
        <f aca="false">12*Inputs!$B$8*(1-MIN(1,Inputs!$G$8*$D993)*churn_nonbuyers)*(ic*Inputs!$C$8+fee_wd*Inputs!$E$8*(1-$B993)+fee_fx*Inputs!$D$8-cost_acc-cost_wd*Inputs!$E$8*(1-$B993)-cost_fx*Inputs!$D$8)</f>
        <v>86222.6440906368</v>
      </c>
      <c r="N993" s="0" t="n">
        <f aca="false">K993+L993+I993-fixed</f>
        <v>-81812.3835847452</v>
      </c>
      <c r="O993" s="0" t="n">
        <f aca="false">K993+L993+M993-fixed</f>
        <v>-162725.845112573</v>
      </c>
      <c r="P993" s="0" t="n">
        <f aca="false">12*Inputs!$B$6*(1-MIN(1,Inputs!$F$6*$D993))*(ic*Inputs!$C$6+flat_fee-cost_acc-cost_wd*Inputs!$E$6*$E993-cost_fx*Inputs!$D$6)+12*Inputs!$B$7*(1-MIN(1,Inputs!$F$7*$D993))*(ic*Inputs!$C$7+flat_fee-cost_acc-cost_wd*Inputs!$E$7*$E993-cost_fx*Inputs!$D$7)+12*Inputs!$B$8*(1-MIN(1,Inputs!$F$8*$D993))*(ic*Inputs!$C$8+flat_fee-cost_acc-cost_wd*Inputs!$E$8*$E993-cost_fx*Inputs!$D$8)-fixed</f>
        <v>-59017.42765696</v>
      </c>
    </row>
    <row r="994" customFormat="false" ht="15" hidden="false" customHeight="false" outlineLevel="0" collapsed="false">
      <c r="A994" s="0" t="n">
        <v>929</v>
      </c>
      <c r="B994" s="0" t="n">
        <v>0.290305</v>
      </c>
      <c r="C994" s="0" t="n">
        <v>0.98157</v>
      </c>
      <c r="D994" s="0" t="n">
        <v>1.54121</v>
      </c>
      <c r="E994" s="0" t="n">
        <v>1.221784</v>
      </c>
      <c r="F994" s="0" t="n">
        <v>0.044427</v>
      </c>
      <c r="G994" s="0" t="n">
        <f aca="false">12*Inputs!$B$6*(MIN(1,$H$50*$C994)*(ic*Inputs!$C$6+pS+fee_fx*Inputs!$D$6-cost_acc-cost_wd*Inputs!$E$6*$E994-cost_fx*Inputs!$D$6-$F994)+(1-MIN(1,$H$50*$C994))*(1-MIN(1,Inputs!$G$6*$D994)*churn_nonbuyers)*(ic*Inputs!$C$6+fee_wd*Inputs!$E$6*(1-$B994)+fee_fx*Inputs!$D$6-cost_acc-cost_wd*Inputs!$E$6*(1-$B994)-cost_fx*Inputs!$D$6))</f>
        <v>202023.570895669</v>
      </c>
      <c r="H994" s="0" t="n">
        <f aca="false">12*Inputs!$B$7*(MIN(1,$H$51*$C994)*(ic*Inputs!$C$7+pE+fee_fx*Inputs!$D$7-cost_acc-cost_wd*Inputs!$E$7*$E994-cost_fx*Inputs!$D$7-$F994)+(1-MIN(1,$H$51*$C994))*(1-MIN(1,Inputs!$G$7*$D994)*churn_nonbuyers)*(ic*Inputs!$C$7+fee_wd*Inputs!$E$7*(1-$B994)+fee_fx*Inputs!$D$7-cost_acc-cost_wd*Inputs!$E$7*(1-$B994)-cost_fx*Inputs!$D$7))</f>
        <v>396043.091212944</v>
      </c>
      <c r="I994" s="0" t="n">
        <f aca="false">12*Inputs!$B$8*(MIN(1,$H$52*$C994)*(ic*Inputs!$C$8+pT-cost_acc-cost_wd*Inputs!$E$8-cost_fx*Inputs!$D$8-cost_ins)+(1-MIN(1,$H$52*$C994))*(1-MIN(1,Inputs!$G$8*$D994)*churn_nonbuyers)*(ic*Inputs!$C$8+fee_wd*Inputs!$E$8*(1-$B994)+fee_fx*Inputs!$D$8-cost_acc-cost_wd*Inputs!$E$8*(1-$B994)-cost_fx*Inputs!$D$8))</f>
        <v>141487.42608</v>
      </c>
      <c r="J994" s="0" t="n">
        <f aca="false">G994+H994+I994-fixed</f>
        <v>39554.0881886135</v>
      </c>
      <c r="K994" s="0" t="n">
        <f aca="false">12*Inputs!$B$6*(1-MIN(1,Inputs!$G$6*$D994)*churn_nonbuyers)*(ic*Inputs!$C$6+fee_wd*Inputs!$E$6*(1-$B994)+fee_fx*Inputs!$D$6-cost_acc-cost_wd*Inputs!$E$6*(1-$B994)-cost_fx*Inputs!$D$6)</f>
        <v>147482.11417716</v>
      </c>
      <c r="L994" s="0" t="n">
        <f aca="false">12*Inputs!$B$7*(1-MIN(1,Inputs!$G$7*$D994)*churn_nonbuyers)*(ic*Inputs!$C$7+fee_wd*Inputs!$E$7*(1-$B994)+fee_fx*Inputs!$D$7-cost_acc-cost_wd*Inputs!$E$7*(1-$B994)-cost_fx*Inputs!$D$7)</f>
        <v>344686.462426296</v>
      </c>
      <c r="M994" s="0" t="n">
        <f aca="false">12*Inputs!$B$8*(1-MIN(1,Inputs!$G$8*$D994)*churn_nonbuyers)*(ic*Inputs!$C$8+fee_wd*Inputs!$E$8*(1-$B994)+fee_fx*Inputs!$D$8-cost_acc-cost_wd*Inputs!$E$8*(1-$B994)-cost_fx*Inputs!$D$8)</f>
        <v>0</v>
      </c>
      <c r="N994" s="0" t="n">
        <f aca="false">K994+L994+I994-fixed</f>
        <v>-66343.9973165439</v>
      </c>
      <c r="O994" s="0" t="n">
        <f aca="false">K994+L994+M994-fixed</f>
        <v>-207831.423396544</v>
      </c>
      <c r="P994" s="0" t="n">
        <f aca="false">12*Inputs!$B$6*(1-MIN(1,Inputs!$F$6*$D994))*(ic*Inputs!$C$6+flat_fee-cost_acc-cost_wd*Inputs!$E$6*$E994-cost_fx*Inputs!$D$6)+12*Inputs!$B$7*(1-MIN(1,Inputs!$F$7*$D994))*(ic*Inputs!$C$7+flat_fee-cost_acc-cost_wd*Inputs!$E$7*$E994-cost_fx*Inputs!$D$7)+12*Inputs!$B$8*(1-MIN(1,Inputs!$F$8*$D994))*(ic*Inputs!$C$8+flat_fee-cost_acc-cost_wd*Inputs!$E$8*$E994-cost_fx*Inputs!$D$8)-fixed</f>
        <v>-301734.5484064</v>
      </c>
    </row>
    <row r="995" customFormat="false" ht="15" hidden="false" customHeight="false" outlineLevel="0" collapsed="false">
      <c r="A995" s="0" t="n">
        <v>930</v>
      </c>
      <c r="B995" s="0" t="n">
        <v>0.456994</v>
      </c>
      <c r="C995" s="0" t="n">
        <v>0.776706</v>
      </c>
      <c r="D995" s="0" t="n">
        <v>0.845597</v>
      </c>
      <c r="E995" s="0" t="n">
        <v>1.141213</v>
      </c>
      <c r="F995" s="0" t="n">
        <v>0.30018</v>
      </c>
      <c r="G995" s="0" t="n">
        <f aca="false">12*Inputs!$B$6*(MIN(1,$H$50*$C995)*(ic*Inputs!$C$6+pS+fee_fx*Inputs!$D$6-cost_acc-cost_wd*Inputs!$E$6*$E995-cost_fx*Inputs!$D$6-$F995)+(1-MIN(1,$H$50*$C995))*(1-MIN(1,Inputs!$G$6*$D995)*churn_nonbuyers)*(ic*Inputs!$C$6+fee_wd*Inputs!$E$6*(1-$B995)+fee_fx*Inputs!$D$6-cost_acc-cost_wd*Inputs!$E$6*(1-$B995)-cost_fx*Inputs!$D$6))</f>
        <v>171157.779791326</v>
      </c>
      <c r="H995" s="0" t="n">
        <f aca="false">12*Inputs!$B$7*(MIN(1,$H$51*$C995)*(ic*Inputs!$C$7+pE+fee_fx*Inputs!$D$7-cost_acc-cost_wd*Inputs!$E$7*$E995-cost_fx*Inputs!$D$7-$F995)+(1-MIN(1,$H$51*$C995))*(1-MIN(1,Inputs!$G$7*$D995)*churn_nonbuyers)*(ic*Inputs!$C$7+fee_wd*Inputs!$E$7*(1-$B995)+fee_fx*Inputs!$D$7-cost_acc-cost_wd*Inputs!$E$7*(1-$B995)-cost_fx*Inputs!$D$7))</f>
        <v>370164.247806237</v>
      </c>
      <c r="I995" s="0" t="n">
        <f aca="false">12*Inputs!$B$8*(MIN(1,$H$52*$C995)*(ic*Inputs!$C$8+pT-cost_acc-cost_wd*Inputs!$E$8-cost_fx*Inputs!$D$8-cost_ins)+(1-MIN(1,$H$52*$C995))*(1-MIN(1,Inputs!$G$8*$D995)*churn_nonbuyers)*(ic*Inputs!$C$8+fee_wd*Inputs!$E$8*(1-$B995)+fee_fx*Inputs!$D$8-cost_acc-cost_wd*Inputs!$E$8*(1-$B995)-cost_fx*Inputs!$D$8))</f>
        <v>168651.87448713</v>
      </c>
      <c r="J995" s="0" t="n">
        <f aca="false">G995+H995+I995-fixed</f>
        <v>9973.90208469308</v>
      </c>
      <c r="K995" s="0" t="n">
        <f aca="false">12*Inputs!$B$6*(1-MIN(1,Inputs!$G$6*$D995)*churn_nonbuyers)*(ic*Inputs!$C$6+fee_wd*Inputs!$E$6*(1-$B995)+fee_fx*Inputs!$D$6-cost_acc-cost_wd*Inputs!$E$6*(1-$B995)-cost_fx*Inputs!$D$6)</f>
        <v>130051.56207901</v>
      </c>
      <c r="L995" s="0" t="n">
        <f aca="false">12*Inputs!$B$7*(1-MIN(1,Inputs!$G$7*$D995)*churn_nonbuyers)*(ic*Inputs!$C$7+fee_wd*Inputs!$E$7*(1-$B995)+fee_fx*Inputs!$D$7-cost_acc-cost_wd*Inputs!$E$7*(1-$B995)-cost_fx*Inputs!$D$7)</f>
        <v>328833.912191406</v>
      </c>
      <c r="M995" s="0" t="n">
        <f aca="false">12*Inputs!$B$8*(1-MIN(1,Inputs!$G$8*$D995)*churn_nonbuyers)*(ic*Inputs!$C$8+fee_wd*Inputs!$E$8*(1-$B995)+fee_fx*Inputs!$D$8-cost_acc-cost_wd*Inputs!$E$8*(1-$B995)-cost_fx*Inputs!$D$8)</f>
        <v>124246.426022045</v>
      </c>
      <c r="N995" s="0" t="n">
        <f aca="false">K995+L995+I995-fixed</f>
        <v>-72462.6512424547</v>
      </c>
      <c r="O995" s="0" t="n">
        <f aca="false">K995+L995+M995-fixed</f>
        <v>-116868.09970754</v>
      </c>
      <c r="P995" s="0" t="n">
        <f aca="false">12*Inputs!$B$6*(1-MIN(1,Inputs!$F$6*$D995))*(ic*Inputs!$C$6+flat_fee-cost_acc-cost_wd*Inputs!$E$6*$E995-cost_fx*Inputs!$D$6)+12*Inputs!$B$7*(1-MIN(1,Inputs!$F$7*$D995))*(ic*Inputs!$C$7+flat_fee-cost_acc-cost_wd*Inputs!$E$7*$E995-cost_fx*Inputs!$D$7)+12*Inputs!$B$8*(1-MIN(1,Inputs!$F$8*$D995))*(ic*Inputs!$C$8+flat_fee-cost_acc-cost_wd*Inputs!$E$8*$E995-cost_fx*Inputs!$D$8)-fixed</f>
        <v>91307.26838264</v>
      </c>
    </row>
    <row r="996" customFormat="false" ht="15" hidden="false" customHeight="false" outlineLevel="0" collapsed="false">
      <c r="A996" s="0" t="n">
        <v>931</v>
      </c>
      <c r="B996" s="0" t="n">
        <v>0.084372</v>
      </c>
      <c r="C996" s="0" t="n">
        <v>0.769386</v>
      </c>
      <c r="D996" s="0" t="n">
        <v>1.079764</v>
      </c>
      <c r="E996" s="0" t="n">
        <v>1.251929</v>
      </c>
      <c r="F996" s="0" t="n">
        <v>0.124495</v>
      </c>
      <c r="G996" s="0" t="n">
        <f aca="false">12*Inputs!$B$6*(MIN(1,$H$50*$C996)*(ic*Inputs!$C$6+pS+fee_fx*Inputs!$D$6-cost_acc-cost_wd*Inputs!$E$6*$E996-cost_fx*Inputs!$D$6-$F996)+(1-MIN(1,$H$50*$C996))*(1-MIN(1,Inputs!$G$6*$D996)*churn_nonbuyers)*(ic*Inputs!$C$6+fee_wd*Inputs!$E$6*(1-$B996)+fee_fx*Inputs!$D$6-cost_acc-cost_wd*Inputs!$E$6*(1-$B996)-cost_fx*Inputs!$D$6))</f>
        <v>218066.33786582</v>
      </c>
      <c r="H996" s="0" t="n">
        <f aca="false">12*Inputs!$B$7*(MIN(1,$H$51*$C996)*(ic*Inputs!$C$7+pE+fee_fx*Inputs!$D$7-cost_acc-cost_wd*Inputs!$E$7*$E996-cost_fx*Inputs!$D$7-$F996)+(1-MIN(1,$H$51*$C996))*(1-MIN(1,Inputs!$G$7*$D996)*churn_nonbuyers)*(ic*Inputs!$C$7+fee_wd*Inputs!$E$7*(1-$B996)+fee_fx*Inputs!$D$7-cost_acc-cost_wd*Inputs!$E$7*(1-$B996)-cost_fx*Inputs!$D$7))</f>
        <v>402047.633892325</v>
      </c>
      <c r="I996" s="0" t="n">
        <f aca="false">12*Inputs!$B$8*(MIN(1,$H$52*$C996)*(ic*Inputs!$C$8+pT-cost_acc-cost_wd*Inputs!$E$8-cost_fx*Inputs!$D$8-cost_ins)+(1-MIN(1,$H$52*$C996))*(1-MIN(1,Inputs!$G$8*$D996)*churn_nonbuyers)*(ic*Inputs!$C$8+fee_wd*Inputs!$E$8*(1-$B996)+fee_fx*Inputs!$D$8-cost_acc-cost_wd*Inputs!$E$8*(1-$B996)-cost_fx*Inputs!$D$8))</f>
        <v>147219.986600319</v>
      </c>
      <c r="J996" s="0" t="n">
        <f aca="false">G996+H996+I996-fixed</f>
        <v>67333.9583584638</v>
      </c>
      <c r="K996" s="0" t="n">
        <f aca="false">12*Inputs!$B$6*(1-MIN(1,Inputs!$G$6*$D996)*churn_nonbuyers)*(ic*Inputs!$C$6+fee_wd*Inputs!$E$6*(1-$B996)+fee_fx*Inputs!$D$6-cost_acc-cost_wd*Inputs!$E$6*(1-$B996)-cost_fx*Inputs!$D$6)</f>
        <v>179222.344187098</v>
      </c>
      <c r="L996" s="0" t="n">
        <f aca="false">12*Inputs!$B$7*(1-MIN(1,Inputs!$G$7*$D996)*churn_nonbuyers)*(ic*Inputs!$C$7+fee_wd*Inputs!$E$7*(1-$B996)+fee_fx*Inputs!$D$7-cost_acc-cost_wd*Inputs!$E$7*(1-$B996)-cost_fx*Inputs!$D$7)</f>
        <v>378383.166640259</v>
      </c>
      <c r="M996" s="0" t="n">
        <f aca="false">12*Inputs!$B$8*(1-MIN(1,Inputs!$G$8*$D996)*churn_nonbuyers)*(ic*Inputs!$C$8+fee_wd*Inputs!$E$8*(1-$B996)+fee_fx*Inputs!$D$8-cost_acc-cost_wd*Inputs!$E$8*(1-$B996)-cost_fx*Inputs!$D$8)</f>
        <v>78706.6873797888</v>
      </c>
      <c r="N996" s="0" t="n">
        <f aca="false">K996+L996+I996-fixed</f>
        <v>4825.49742767471</v>
      </c>
      <c r="O996" s="0" t="n">
        <f aca="false">K996+L996+M996-fixed</f>
        <v>-63687.8017928549</v>
      </c>
      <c r="P996" s="0" t="n">
        <f aca="false">12*Inputs!$B$6*(1-MIN(1,Inputs!$F$6*$D996))*(ic*Inputs!$C$6+flat_fee-cost_acc-cost_wd*Inputs!$E$6*$E996-cost_fx*Inputs!$D$6)+12*Inputs!$B$7*(1-MIN(1,Inputs!$F$7*$D996))*(ic*Inputs!$C$7+flat_fee-cost_acc-cost_wd*Inputs!$E$7*$E996-cost_fx*Inputs!$D$7)+12*Inputs!$B$8*(1-MIN(1,Inputs!$F$8*$D996))*(ic*Inputs!$C$8+flat_fee-cost_acc-cost_wd*Inputs!$E$8*$E996-cost_fx*Inputs!$D$8)-fixed</f>
        <v>-78519.7134505599</v>
      </c>
    </row>
    <row r="997" customFormat="false" ht="15" hidden="false" customHeight="false" outlineLevel="0" collapsed="false">
      <c r="A997" s="0" t="n">
        <v>932</v>
      </c>
      <c r="B997" s="0" t="n">
        <v>0.082579</v>
      </c>
      <c r="C997" s="0" t="n">
        <v>1.07219</v>
      </c>
      <c r="D997" s="0" t="n">
        <v>1.388105</v>
      </c>
      <c r="E997" s="0" t="n">
        <v>1.111953</v>
      </c>
      <c r="F997" s="0" t="n">
        <v>0.163327</v>
      </c>
      <c r="G997" s="0" t="n">
        <f aca="false">12*Inputs!$B$6*(MIN(1,$H$50*$C997)*(ic*Inputs!$C$6+pS+fee_fx*Inputs!$D$6-cost_acc-cost_wd*Inputs!$E$6*$E997-cost_fx*Inputs!$D$6-$F997)+(1-MIN(1,$H$50*$C997))*(1-MIN(1,Inputs!$G$6*$D997)*churn_nonbuyers)*(ic*Inputs!$C$6+fee_wd*Inputs!$E$6*(1-$B997)+fee_fx*Inputs!$D$6-cost_acc-cost_wd*Inputs!$E$6*(1-$B997)-cost_fx*Inputs!$D$6))</f>
        <v>233402.016064694</v>
      </c>
      <c r="H997" s="0" t="n">
        <f aca="false">12*Inputs!$B$7*(MIN(1,$H$51*$C997)*(ic*Inputs!$C$7+pE+fee_fx*Inputs!$D$7-cost_acc-cost_wd*Inputs!$E$7*$E997-cost_fx*Inputs!$D$7-$F997)+(1-MIN(1,$H$51*$C997))*(1-MIN(1,Inputs!$G$7*$D997)*churn_nonbuyers)*(ic*Inputs!$C$7+fee_wd*Inputs!$E$7*(1-$B997)+fee_fx*Inputs!$D$7-cost_acc-cost_wd*Inputs!$E$7*(1-$B997)-cost_fx*Inputs!$D$7))</f>
        <v>424327.670490407</v>
      </c>
      <c r="I997" s="0" t="n">
        <f aca="false">12*Inputs!$B$8*(MIN(1,$H$52*$C997)*(ic*Inputs!$C$8+pT-cost_acc-cost_wd*Inputs!$E$8-cost_fx*Inputs!$D$8-cost_ins)+(1-MIN(1,$H$52*$C997))*(1-MIN(1,Inputs!$G$8*$D997)*churn_nonbuyers)*(ic*Inputs!$C$8+fee_wd*Inputs!$E$8*(1-$B997)+fee_fx*Inputs!$D$8-cost_acc-cost_wd*Inputs!$E$8*(1-$B997)-cost_fx*Inputs!$D$8))</f>
        <v>156828.25952171</v>
      </c>
      <c r="J997" s="0" t="n">
        <f aca="false">G997+H997+I997-fixed</f>
        <v>114557.946076811</v>
      </c>
      <c r="K997" s="0" t="n">
        <f aca="false">12*Inputs!$B$6*(1-MIN(1,Inputs!$G$6*$D997)*churn_nonbuyers)*(ic*Inputs!$C$6+fee_wd*Inputs!$E$6*(1-$B997)+fee_fx*Inputs!$D$6-cost_acc-cost_wd*Inputs!$E$6*(1-$B997)-cost_fx*Inputs!$D$6)</f>
        <v>176541.849524124</v>
      </c>
      <c r="L997" s="0" t="n">
        <f aca="false">12*Inputs!$B$7*(1-MIN(1,Inputs!$G$7*$D997)*churn_nonbuyers)*(ic*Inputs!$C$7+fee_wd*Inputs!$E$7*(1-$B997)+fee_fx*Inputs!$D$7-cost_acc-cost_wd*Inputs!$E$7*(1-$B997)-cost_fx*Inputs!$D$7)</f>
        <v>375013.300274475</v>
      </c>
      <c r="M997" s="0" t="n">
        <f aca="false">12*Inputs!$B$8*(1-MIN(1,Inputs!$G$8*$D997)*churn_nonbuyers)*(ic*Inputs!$C$8+fee_wd*Inputs!$E$8*(1-$B997)+fee_fx*Inputs!$D$8-cost_acc-cost_wd*Inputs!$E$8*(1-$B997)-cost_fx*Inputs!$D$8)</f>
        <v>9133.48924591205</v>
      </c>
      <c r="N997" s="0" t="n">
        <f aca="false">K997+L997+I997-fixed</f>
        <v>8383.40932030836</v>
      </c>
      <c r="O997" s="0" t="n">
        <f aca="false">K997+L997+M997-fixed</f>
        <v>-139311.360955489</v>
      </c>
      <c r="P997" s="0" t="n">
        <f aca="false">12*Inputs!$B$6*(1-MIN(1,Inputs!$F$6*$D997))*(ic*Inputs!$C$6+flat_fee-cost_acc-cost_wd*Inputs!$E$6*$E997-cost_fx*Inputs!$D$6)+12*Inputs!$B$7*(1-MIN(1,Inputs!$F$7*$D997))*(ic*Inputs!$C$7+flat_fee-cost_acc-cost_wd*Inputs!$E$7*$E997-cost_fx*Inputs!$D$7)+12*Inputs!$B$8*(1-MIN(1,Inputs!$F$8*$D997))*(ic*Inputs!$C$8+flat_fee-cost_acc-cost_wd*Inputs!$E$8*$E997-cost_fx*Inputs!$D$8)-fixed</f>
        <v>-186327.0878644</v>
      </c>
    </row>
    <row r="998" customFormat="false" ht="15" hidden="false" customHeight="false" outlineLevel="0" collapsed="false">
      <c r="A998" s="0" t="n">
        <v>933</v>
      </c>
      <c r="B998" s="0" t="n">
        <v>0.084593</v>
      </c>
      <c r="C998" s="0" t="n">
        <v>1.015016</v>
      </c>
      <c r="D998" s="0" t="n">
        <v>1.252124</v>
      </c>
      <c r="E998" s="0" t="n">
        <v>1.028944</v>
      </c>
      <c r="F998" s="0" t="n">
        <v>0.188006</v>
      </c>
      <c r="G998" s="0" t="n">
        <f aca="false">12*Inputs!$B$6*(MIN(1,$H$50*$C998)*(ic*Inputs!$C$6+pS+fee_fx*Inputs!$D$6-cost_acc-cost_wd*Inputs!$E$6*$E998-cost_fx*Inputs!$D$6-$F998)+(1-MIN(1,$H$50*$C998))*(1-MIN(1,Inputs!$G$6*$D998)*churn_nonbuyers)*(ic*Inputs!$C$6+fee_wd*Inputs!$E$6*(1-$B998)+fee_fx*Inputs!$D$6-cost_acc-cost_wd*Inputs!$E$6*(1-$B998)-cost_fx*Inputs!$D$6))</f>
        <v>232669.397438403</v>
      </c>
      <c r="H998" s="0" t="n">
        <f aca="false">12*Inputs!$B$7*(MIN(1,$H$51*$C998)*(ic*Inputs!$C$7+pE+fee_fx*Inputs!$D$7-cost_acc-cost_wd*Inputs!$E$7*$E998-cost_fx*Inputs!$D$7-$F998)+(1-MIN(1,$H$51*$C998))*(1-MIN(1,Inputs!$G$7*$D998)*churn_nonbuyers)*(ic*Inputs!$C$7+fee_wd*Inputs!$E$7*(1-$B998)+fee_fx*Inputs!$D$7-cost_acc-cost_wd*Inputs!$E$7*(1-$B998)-cost_fx*Inputs!$D$7))</f>
        <v>430743.784646538</v>
      </c>
      <c r="I998" s="0" t="n">
        <f aca="false">12*Inputs!$B$8*(MIN(1,$H$52*$C998)*(ic*Inputs!$C$8+pT-cost_acc-cost_wd*Inputs!$E$8-cost_fx*Inputs!$D$8-cost_ins)+(1-MIN(1,$H$52*$C998))*(1-MIN(1,Inputs!$G$8*$D998)*churn_nonbuyers)*(ic*Inputs!$C$8+fee_wd*Inputs!$E$8*(1-$B998)+fee_fx*Inputs!$D$8-cost_acc-cost_wd*Inputs!$E$8*(1-$B998)-cost_fx*Inputs!$D$8))</f>
        <v>157833.938200094</v>
      </c>
      <c r="J998" s="0" t="n">
        <f aca="false">G998+H998+I998-fixed</f>
        <v>121247.120285035</v>
      </c>
      <c r="K998" s="0" t="n">
        <f aca="false">12*Inputs!$B$6*(1-MIN(1,Inputs!$G$6*$D998)*churn_nonbuyers)*(ic*Inputs!$C$6+fee_wd*Inputs!$E$6*(1-$B998)+fee_fx*Inputs!$D$6-cost_acc-cost_wd*Inputs!$E$6*(1-$B998)-cost_fx*Inputs!$D$6)</f>
        <v>177559.82874383</v>
      </c>
      <c r="L998" s="0" t="n">
        <f aca="false">12*Inputs!$B$7*(1-MIN(1,Inputs!$G$7*$D998)*churn_nonbuyers)*(ic*Inputs!$C$7+fee_wd*Inputs!$E$7*(1-$B998)+fee_fx*Inputs!$D$7-cost_acc-cost_wd*Inputs!$E$7*(1-$B998)-cost_fx*Inputs!$D$7)</f>
        <v>376330.494494298</v>
      </c>
      <c r="M998" s="0" t="n">
        <f aca="false">12*Inputs!$B$8*(1-MIN(1,Inputs!$G$8*$D998)*churn_nonbuyers)*(ic*Inputs!$C$8+fee_wd*Inputs!$E$8*(1-$B998)+fee_fx*Inputs!$D$8-cost_acc-cost_wd*Inputs!$E$8*(1-$B998)-cost_fx*Inputs!$D$8)</f>
        <v>39813.1875778752</v>
      </c>
      <c r="N998" s="0" t="n">
        <f aca="false">K998+L998+I998-fixed</f>
        <v>11724.2614382228</v>
      </c>
      <c r="O998" s="0" t="n">
        <f aca="false">K998+L998+M998-fixed</f>
        <v>-106296.489183996</v>
      </c>
      <c r="P998" s="0" t="n">
        <f aca="false">12*Inputs!$B$6*(1-MIN(1,Inputs!$F$6*$D998))*(ic*Inputs!$C$6+flat_fee-cost_acc-cost_wd*Inputs!$E$6*$E998-cost_fx*Inputs!$D$6)+12*Inputs!$B$7*(1-MIN(1,Inputs!$F$7*$D998))*(ic*Inputs!$C$7+flat_fee-cost_acc-cost_wd*Inputs!$E$7*$E998-cost_fx*Inputs!$D$7)+12*Inputs!$B$8*(1-MIN(1,Inputs!$F$8*$D998))*(ic*Inputs!$C$8+flat_fee-cost_acc-cost_wd*Inputs!$E$8*$E998-cost_fx*Inputs!$D$8)-fixed</f>
        <v>-82460.1965785602</v>
      </c>
    </row>
    <row r="999" customFormat="false" ht="15" hidden="false" customHeight="false" outlineLevel="0" collapsed="false">
      <c r="A999" s="0" t="n">
        <v>934</v>
      </c>
      <c r="B999" s="0" t="n">
        <v>0.375731</v>
      </c>
      <c r="C999" s="0" t="n">
        <v>0.874938</v>
      </c>
      <c r="D999" s="0" t="n">
        <v>0.87636</v>
      </c>
      <c r="E999" s="0" t="n">
        <v>1.134567</v>
      </c>
      <c r="F999" s="0" t="n">
        <v>0.131335</v>
      </c>
      <c r="G999" s="0" t="n">
        <f aca="false">12*Inputs!$B$6*(MIN(1,$H$50*$C999)*(ic*Inputs!$C$6+pS+fee_fx*Inputs!$D$6-cost_acc-cost_wd*Inputs!$E$6*$E999-cost_fx*Inputs!$D$6-$F999)+(1-MIN(1,$H$50*$C999))*(1-MIN(1,Inputs!$G$6*$D999)*churn_nonbuyers)*(ic*Inputs!$C$6+fee_wd*Inputs!$E$6*(1-$B999)+fee_fx*Inputs!$D$6-cost_acc-cost_wd*Inputs!$E$6*(1-$B999)-cost_fx*Inputs!$D$6))</f>
        <v>190105.92302417</v>
      </c>
      <c r="H999" s="0" t="n">
        <f aca="false">12*Inputs!$B$7*(MIN(1,$H$51*$C999)*(ic*Inputs!$C$7+pE+fee_fx*Inputs!$D$7-cost_acc-cost_wd*Inputs!$E$7*$E999-cost_fx*Inputs!$D$7-$F999)+(1-MIN(1,$H$51*$C999))*(1-MIN(1,Inputs!$G$7*$D999)*churn_nonbuyers)*(ic*Inputs!$C$7+fee_wd*Inputs!$E$7*(1-$B999)+fee_fx*Inputs!$D$7-cost_acc-cost_wd*Inputs!$E$7*(1-$B999)-cost_fx*Inputs!$D$7))</f>
        <v>391774.579117046</v>
      </c>
      <c r="I999" s="0" t="n">
        <f aca="false">12*Inputs!$B$8*(MIN(1,$H$52*$C999)*(ic*Inputs!$C$8+pT-cost_acc-cost_wd*Inputs!$E$8-cost_fx*Inputs!$D$8-cost_ins)+(1-MIN(1,$H$52*$C999))*(1-MIN(1,Inputs!$G$8*$D999)*churn_nonbuyers)*(ic*Inputs!$C$8+fee_wd*Inputs!$E$8*(1-$B999)+fee_fx*Inputs!$D$8-cost_acc-cost_wd*Inputs!$E$8*(1-$B999)-cost_fx*Inputs!$D$8))</f>
        <v>172311.399259719</v>
      </c>
      <c r="J999" s="0" t="n">
        <f aca="false">G999+H999+I999-fixed</f>
        <v>54191.9014009351</v>
      </c>
      <c r="K999" s="0" t="n">
        <f aca="false">12*Inputs!$B$6*(1-MIN(1,Inputs!$G$6*$D999)*churn_nonbuyers)*(ic*Inputs!$C$6+fee_wd*Inputs!$E$6*(1-$B999)+fee_fx*Inputs!$D$6-cost_acc-cost_wd*Inputs!$E$6*(1-$B999)-cost_fx*Inputs!$D$6)</f>
        <v>141031.811657952</v>
      </c>
      <c r="L999" s="0" t="n">
        <f aca="false">12*Inputs!$B$7*(1-MIN(1,Inputs!$G$7*$D999)*churn_nonbuyers)*(ic*Inputs!$C$7+fee_wd*Inputs!$E$7*(1-$B999)+fee_fx*Inputs!$D$7-cost_acc-cost_wd*Inputs!$E$7*(1-$B999)-cost_fx*Inputs!$D$7)</f>
        <v>339916.756114771</v>
      </c>
      <c r="M999" s="0" t="n">
        <f aca="false">12*Inputs!$B$8*(1-MIN(1,Inputs!$G$8*$D999)*churn_nonbuyers)*(ic*Inputs!$C$8+fee_wd*Inputs!$E$8*(1-$B999)+fee_fx*Inputs!$D$8-cost_acc-cost_wd*Inputs!$E$8*(1-$B999)-cost_fx*Inputs!$D$8)</f>
        <v>119197.840003776</v>
      </c>
      <c r="N999" s="0" t="n">
        <f aca="false">K999+L999+I999-fixed</f>
        <v>-46740.0329675574</v>
      </c>
      <c r="O999" s="0" t="n">
        <f aca="false">K999+L999+M999-fixed</f>
        <v>-99853.5922235008</v>
      </c>
      <c r="P999" s="0" t="n">
        <f aca="false">12*Inputs!$B$6*(1-MIN(1,Inputs!$F$6*$D999))*(ic*Inputs!$C$6+flat_fee-cost_acc-cost_wd*Inputs!$E$6*$E999-cost_fx*Inputs!$D$6)+12*Inputs!$B$7*(1-MIN(1,Inputs!$F$7*$D999))*(ic*Inputs!$C$7+flat_fee-cost_acc-cost_wd*Inputs!$E$7*$E999-cost_fx*Inputs!$D$7)+12*Inputs!$B$8*(1-MIN(1,Inputs!$F$8*$D999))*(ic*Inputs!$C$8+flat_fee-cost_acc-cost_wd*Inputs!$E$8*$E999-cost_fx*Inputs!$D$8)-fixed</f>
        <v>78070.0265887999</v>
      </c>
    </row>
    <row r="1000" customFormat="false" ht="15" hidden="false" customHeight="false" outlineLevel="0" collapsed="false">
      <c r="A1000" s="0" t="n">
        <v>935</v>
      </c>
      <c r="B1000" s="0" t="n">
        <v>0.323526</v>
      </c>
      <c r="C1000" s="0" t="n">
        <v>0.939688</v>
      </c>
      <c r="D1000" s="0" t="n">
        <v>1.592934</v>
      </c>
      <c r="E1000" s="0" t="n">
        <v>1.330792</v>
      </c>
      <c r="F1000" s="0" t="n">
        <v>0.096841</v>
      </c>
      <c r="G1000" s="0" t="n">
        <f aca="false">12*Inputs!$B$6*(MIN(1,$H$50*$C1000)*(ic*Inputs!$C$6+pS+fee_fx*Inputs!$D$6-cost_acc-cost_wd*Inputs!$E$6*$E1000-cost_fx*Inputs!$D$6-$F1000)+(1-MIN(1,$H$50*$C1000))*(1-MIN(1,Inputs!$G$6*$D1000)*churn_nonbuyers)*(ic*Inputs!$C$6+fee_wd*Inputs!$E$6*(1-$B1000)+fee_fx*Inputs!$D$6-cost_acc-cost_wd*Inputs!$E$6*(1-$B1000)-cost_fx*Inputs!$D$6))</f>
        <v>191747.498304181</v>
      </c>
      <c r="H1000" s="0" t="n">
        <f aca="false">12*Inputs!$B$7*(MIN(1,$H$51*$C1000)*(ic*Inputs!$C$7+pE+fee_fx*Inputs!$D$7-cost_acc-cost_wd*Inputs!$E$7*$E1000-cost_fx*Inputs!$D$7-$F1000)+(1-MIN(1,$H$51*$C1000))*(1-MIN(1,Inputs!$G$7*$D1000)*churn_nonbuyers)*(ic*Inputs!$C$7+fee_wd*Inputs!$E$7*(1-$B1000)+fee_fx*Inputs!$D$7-cost_acc-cost_wd*Inputs!$E$7*(1-$B1000)-cost_fx*Inputs!$D$7))</f>
        <v>376021.462676954</v>
      </c>
      <c r="I1000" s="0" t="n">
        <f aca="false">12*Inputs!$B$8*(MIN(1,$H$52*$C1000)*(ic*Inputs!$C$8+pT-cost_acc-cost_wd*Inputs!$E$8-cost_fx*Inputs!$D$8-cost_ins)+(1-MIN(1,$H$52*$C1000))*(1-MIN(1,Inputs!$G$8*$D1000)*churn_nonbuyers)*(ic*Inputs!$C$8+fee_wd*Inputs!$E$8*(1-$B1000)+fee_fx*Inputs!$D$8-cost_acc-cost_wd*Inputs!$E$8*(1-$B1000)-cost_fx*Inputs!$D$8))</f>
        <v>135450.387072</v>
      </c>
      <c r="J1000" s="0" t="n">
        <f aca="false">G1000+H1000+I1000-fixed</f>
        <v>3219.34805313498</v>
      </c>
      <c r="K1000" s="0" t="n">
        <f aca="false">12*Inputs!$B$6*(1-MIN(1,Inputs!$G$6*$D1000)*churn_nonbuyers)*(ic*Inputs!$C$6+fee_wd*Inputs!$E$6*(1-$B1000)+fee_fx*Inputs!$D$6-cost_acc-cost_wd*Inputs!$E$6*(1-$B1000)-cost_fx*Inputs!$D$6)</f>
        <v>142666.041350045</v>
      </c>
      <c r="L1000" s="0" t="n">
        <f aca="false">12*Inputs!$B$7*(1-MIN(1,Inputs!$G$7*$D1000)*churn_nonbuyers)*(ic*Inputs!$C$7+fee_wd*Inputs!$E$7*(1-$B1000)+fee_fx*Inputs!$D$7-cost_acc-cost_wd*Inputs!$E$7*(1-$B1000)-cost_fx*Inputs!$D$7)</f>
        <v>339570.462378027</v>
      </c>
      <c r="M1000" s="0" t="n">
        <f aca="false">12*Inputs!$B$8*(1-MIN(1,Inputs!$G$8*$D1000)*churn_nonbuyers)*(ic*Inputs!$C$8+fee_wd*Inputs!$E$8*(1-$B1000)+fee_fx*Inputs!$D$8-cost_acc-cost_wd*Inputs!$E$8*(1-$B1000)-cost_fx*Inputs!$D$8)</f>
        <v>0</v>
      </c>
      <c r="N1000" s="0" t="n">
        <f aca="false">K1000+L1000+I1000-fixed</f>
        <v>-82313.1091999284</v>
      </c>
      <c r="O1000" s="0" t="n">
        <f aca="false">K1000+L1000+M1000-fixed</f>
        <v>-217763.496271928</v>
      </c>
      <c r="P1000" s="0" t="n">
        <f aca="false">12*Inputs!$B$6*(1-MIN(1,Inputs!$F$6*$D1000))*(ic*Inputs!$C$6+flat_fee-cost_acc-cost_wd*Inputs!$E$6*$E1000-cost_fx*Inputs!$D$6)+12*Inputs!$B$7*(1-MIN(1,Inputs!$F$7*$D1000))*(ic*Inputs!$C$7+flat_fee-cost_acc-cost_wd*Inputs!$E$7*$E1000-cost_fx*Inputs!$D$7)+12*Inputs!$B$8*(1-MIN(1,Inputs!$F$8*$D1000))*(ic*Inputs!$C$8+flat_fee-cost_acc-cost_wd*Inputs!$E$8*$E1000-cost_fx*Inputs!$D$8)-fixed</f>
        <v>-359729.15105728</v>
      </c>
    </row>
    <row r="1001" customFormat="false" ht="15" hidden="false" customHeight="false" outlineLevel="0" collapsed="false">
      <c r="A1001" s="0" t="n">
        <v>936</v>
      </c>
      <c r="B1001" s="0" t="n">
        <v>0.092657</v>
      </c>
      <c r="C1001" s="0" t="n">
        <v>1.038516</v>
      </c>
      <c r="D1001" s="0" t="n">
        <v>0.927394</v>
      </c>
      <c r="E1001" s="0" t="n">
        <v>1.13059</v>
      </c>
      <c r="F1001" s="0" t="n">
        <v>0.173711</v>
      </c>
      <c r="G1001" s="0" t="n">
        <f aca="false">12*Inputs!$B$6*(MIN(1,$H$50*$C1001)*(ic*Inputs!$C$6+pS+fee_fx*Inputs!$D$6-cost_acc-cost_wd*Inputs!$E$6*$E1001-cost_fx*Inputs!$D$6-$F1001)+(1-MIN(1,$H$50*$C1001))*(1-MIN(1,Inputs!$G$6*$D1001)*churn_nonbuyers)*(ic*Inputs!$C$6+fee_wd*Inputs!$E$6*(1-$B1001)+fee_fx*Inputs!$D$6-cost_acc-cost_wd*Inputs!$E$6*(1-$B1001)-cost_fx*Inputs!$D$6))</f>
        <v>233659.840246735</v>
      </c>
      <c r="H1001" s="0" t="n">
        <f aca="false">12*Inputs!$B$7*(MIN(1,$H$51*$C1001)*(ic*Inputs!$C$7+pE+fee_fx*Inputs!$D$7-cost_acc-cost_wd*Inputs!$E$7*$E1001-cost_fx*Inputs!$D$7-$F1001)+(1-MIN(1,$H$51*$C1001))*(1-MIN(1,Inputs!$G$7*$D1001)*churn_nonbuyers)*(ic*Inputs!$C$7+fee_wd*Inputs!$E$7*(1-$B1001)+fee_fx*Inputs!$D$7-cost_acc-cost_wd*Inputs!$E$7*(1-$B1001)-cost_fx*Inputs!$D$7))</f>
        <v>422264.977318742</v>
      </c>
      <c r="I1001" s="0" t="n">
        <f aca="false">12*Inputs!$B$8*(MIN(1,$H$52*$C1001)*(ic*Inputs!$C$8+pT-cost_acc-cost_wd*Inputs!$E$8-cost_fx*Inputs!$D$8-cost_ins)+(1-MIN(1,$H$52*$C1001))*(1-MIN(1,Inputs!$G$8*$D1001)*churn_nonbuyers)*(ic*Inputs!$C$8+fee_wd*Inputs!$E$8*(1-$B1001)+fee_fx*Inputs!$D$8-cost_acc-cost_wd*Inputs!$E$8*(1-$B1001)-cost_fx*Inputs!$D$8))</f>
        <v>180535.232078652</v>
      </c>
      <c r="J1001" s="0" t="n">
        <f aca="false">G1001+H1001+I1001-fixed</f>
        <v>136460.04964413</v>
      </c>
      <c r="K1001" s="0" t="n">
        <f aca="false">12*Inputs!$B$6*(1-MIN(1,Inputs!$G$6*$D1001)*churn_nonbuyers)*(ic*Inputs!$C$6+fee_wd*Inputs!$E$6*(1-$B1001)+fee_fx*Inputs!$D$6-cost_acc-cost_wd*Inputs!$E$6*(1-$B1001)-cost_fx*Inputs!$D$6)</f>
        <v>179527.953210178</v>
      </c>
      <c r="L1001" s="0" t="n">
        <f aca="false">12*Inputs!$B$7*(1-MIN(1,Inputs!$G$7*$D1001)*churn_nonbuyers)*(ic*Inputs!$C$7+fee_wd*Inputs!$E$7*(1-$B1001)+fee_fx*Inputs!$D$7-cost_acc-cost_wd*Inputs!$E$7*(1-$B1001)-cost_fx*Inputs!$D$7)</f>
        <v>379010.849814107</v>
      </c>
      <c r="M1001" s="0" t="n">
        <f aca="false">12*Inputs!$B$8*(1-MIN(1,Inputs!$G$8*$D1001)*churn_nonbuyers)*(ic*Inputs!$C$8+fee_wd*Inputs!$E$8*(1-$B1001)+fee_fx*Inputs!$D$8-cost_acc-cost_wd*Inputs!$E$8*(1-$B1001)-cost_fx*Inputs!$D$8)</f>
        <v>112948.715620829</v>
      </c>
      <c r="N1001" s="0" t="n">
        <f aca="false">K1001+L1001+I1001-fixed</f>
        <v>39074.0351029366</v>
      </c>
      <c r="O1001" s="0" t="n">
        <f aca="false">K1001+L1001+M1001-fixed</f>
        <v>-28512.481354887</v>
      </c>
      <c r="P1001" s="0" t="n">
        <f aca="false">12*Inputs!$B$6*(1-MIN(1,Inputs!$F$6*$D1001))*(ic*Inputs!$C$6+flat_fee-cost_acc-cost_wd*Inputs!$E$6*$E1001-cost_fx*Inputs!$D$6)+12*Inputs!$B$7*(1-MIN(1,Inputs!$F$7*$D1001))*(ic*Inputs!$C$7+flat_fee-cost_acc-cost_wd*Inputs!$E$7*$E1001-cost_fx*Inputs!$D$7)+12*Inputs!$B$8*(1-MIN(1,Inputs!$F$8*$D1001))*(ic*Inputs!$C$8+flat_fee-cost_acc-cost_wd*Inputs!$E$8*$E1001-cost_fx*Inputs!$D$8)-fixed</f>
        <v>52726.0881583999</v>
      </c>
    </row>
    <row r="1002" customFormat="false" ht="15" hidden="false" customHeight="false" outlineLevel="0" collapsed="false">
      <c r="A1002" s="0" t="n">
        <v>937</v>
      </c>
      <c r="B1002" s="0" t="n">
        <v>0.226865</v>
      </c>
      <c r="C1002" s="0" t="n">
        <v>1.078155</v>
      </c>
      <c r="D1002" s="0" t="n">
        <v>0.913649</v>
      </c>
      <c r="E1002" s="0" t="n">
        <v>1.162013</v>
      </c>
      <c r="F1002" s="0" t="n">
        <v>0.207194</v>
      </c>
      <c r="G1002" s="0" t="n">
        <f aca="false">12*Inputs!$B$6*(MIN(1,$H$50*$C1002)*(ic*Inputs!$C$6+pS+fee_fx*Inputs!$D$6-cost_acc-cost_wd*Inputs!$E$6*$E1002-cost_fx*Inputs!$D$6-$F1002)+(1-MIN(1,$H$50*$C1002))*(1-MIN(1,Inputs!$G$6*$D1002)*churn_nonbuyers)*(ic*Inputs!$C$6+fee_wd*Inputs!$E$6*(1-$B1002)+fee_fx*Inputs!$D$6-cost_acc-cost_wd*Inputs!$E$6*(1-$B1002)-cost_fx*Inputs!$D$6))</f>
        <v>217379.570854503</v>
      </c>
      <c r="H1002" s="0" t="n">
        <f aca="false">12*Inputs!$B$7*(MIN(1,$H$51*$C1002)*(ic*Inputs!$C$7+pE+fee_fx*Inputs!$D$7-cost_acc-cost_wd*Inputs!$E$7*$E1002-cost_fx*Inputs!$D$7-$F1002)+(1-MIN(1,$H$51*$C1002))*(1-MIN(1,Inputs!$G$7*$D1002)*churn_nonbuyers)*(ic*Inputs!$C$7+fee_wd*Inputs!$E$7*(1-$B1002)+fee_fx*Inputs!$D$7-cost_acc-cost_wd*Inputs!$E$7*(1-$B1002)-cost_fx*Inputs!$D$7))</f>
        <v>407335.036133811</v>
      </c>
      <c r="I1002" s="0" t="n">
        <f aca="false">12*Inputs!$B$8*(MIN(1,$H$52*$C1002)*(ic*Inputs!$C$8+pT-cost_acc-cost_wd*Inputs!$E$8-cost_fx*Inputs!$D$8-cost_ins)+(1-MIN(1,$H$52*$C1002))*(1-MIN(1,Inputs!$G$8*$D1002)*churn_nonbuyers)*(ic*Inputs!$C$8+fee_wd*Inputs!$E$8*(1-$B1002)+fee_fx*Inputs!$D$8-cost_acc-cost_wd*Inputs!$E$8*(1-$B1002)-cost_fx*Inputs!$D$8))</f>
        <v>183305.201957511</v>
      </c>
      <c r="J1002" s="0" t="n">
        <f aca="false">G1002+H1002+I1002-fixed</f>
        <v>108019.808945825</v>
      </c>
      <c r="K1002" s="0" t="n">
        <f aca="false">12*Inputs!$B$6*(1-MIN(1,Inputs!$G$6*$D1002)*churn_nonbuyers)*(ic*Inputs!$C$6+fee_wd*Inputs!$E$6*(1-$B1002)+fee_fx*Inputs!$D$6-cost_acc-cost_wd*Inputs!$E$6*(1-$B1002)-cost_fx*Inputs!$D$6)</f>
        <v>161214.237938772</v>
      </c>
      <c r="L1002" s="0" t="n">
        <f aca="false">12*Inputs!$B$7*(1-MIN(1,Inputs!$G$7*$D1002)*churn_nonbuyers)*(ic*Inputs!$C$7+fee_wd*Inputs!$E$7*(1-$B1002)+fee_fx*Inputs!$D$7-cost_acc-cost_wd*Inputs!$E$7*(1-$B1002)-cost_fx*Inputs!$D$7)</f>
        <v>360375.369611263</v>
      </c>
      <c r="M1002" s="0" t="n">
        <f aca="false">12*Inputs!$B$8*(1-MIN(1,Inputs!$G$8*$D1002)*churn_nonbuyers)*(ic*Inputs!$C$8+fee_wd*Inputs!$E$8*(1-$B1002)+fee_fx*Inputs!$D$8-cost_acc-cost_wd*Inputs!$E$8*(1-$B1002)-cost_fx*Inputs!$D$8)</f>
        <v>113724.395820936</v>
      </c>
      <c r="N1002" s="0" t="n">
        <f aca="false">K1002+L1002+I1002-fixed</f>
        <v>4894.80950754636</v>
      </c>
      <c r="O1002" s="0" t="n">
        <f aca="false">K1002+L1002+M1002-fixed</f>
        <v>-64685.9966290287</v>
      </c>
      <c r="P1002" s="0" t="n">
        <f aca="false">12*Inputs!$B$6*(1-MIN(1,Inputs!$F$6*$D1002))*(ic*Inputs!$C$6+flat_fee-cost_acc-cost_wd*Inputs!$E$6*$E1002-cost_fx*Inputs!$D$6)+12*Inputs!$B$7*(1-MIN(1,Inputs!$F$7*$D1002))*(ic*Inputs!$C$7+flat_fee-cost_acc-cost_wd*Inputs!$E$7*$E1002-cost_fx*Inputs!$D$7)+12*Inputs!$B$8*(1-MIN(1,Inputs!$F$8*$D1002))*(ic*Inputs!$C$8+flat_fee-cost_acc-cost_wd*Inputs!$E$8*$E1002-cost_fx*Inputs!$D$8)-fixed</f>
        <v>45820.53443288</v>
      </c>
    </row>
    <row r="1003" customFormat="false" ht="15" hidden="false" customHeight="false" outlineLevel="0" collapsed="false">
      <c r="A1003" s="0" t="n">
        <v>938</v>
      </c>
      <c r="B1003" s="0" t="n">
        <v>0.155925</v>
      </c>
      <c r="C1003" s="0" t="n">
        <v>0.917312</v>
      </c>
      <c r="D1003" s="0" t="n">
        <v>1.467901</v>
      </c>
      <c r="E1003" s="0" t="n">
        <v>1.17664</v>
      </c>
      <c r="F1003" s="0" t="n">
        <v>0.379698</v>
      </c>
      <c r="G1003" s="0" t="n">
        <f aca="false">12*Inputs!$B$6*(MIN(1,$H$50*$C1003)*(ic*Inputs!$C$6+pS+fee_fx*Inputs!$D$6-cost_acc-cost_wd*Inputs!$E$6*$E1003-cost_fx*Inputs!$D$6-$F1003)+(1-MIN(1,$H$50*$C1003))*(1-MIN(1,Inputs!$G$6*$D1003)*churn_nonbuyers)*(ic*Inputs!$C$6+fee_wd*Inputs!$E$6*(1-$B1003)+fee_fx*Inputs!$D$6-cost_acc-cost_wd*Inputs!$E$6*(1-$B1003)-cost_fx*Inputs!$D$6))</f>
        <v>209478.632186442</v>
      </c>
      <c r="H1003" s="0" t="n">
        <f aca="false">12*Inputs!$B$7*(MIN(1,$H$51*$C1003)*(ic*Inputs!$C$7+pE+fee_fx*Inputs!$D$7-cost_acc-cost_wd*Inputs!$E$7*$E1003-cost_fx*Inputs!$D$7-$F1003)+(1-MIN(1,$H$51*$C1003))*(1-MIN(1,Inputs!$G$7*$D1003)*churn_nonbuyers)*(ic*Inputs!$C$7+fee_wd*Inputs!$E$7*(1-$B1003)+fee_fx*Inputs!$D$7-cost_acc-cost_wd*Inputs!$E$7*(1-$B1003)-cost_fx*Inputs!$D$7))</f>
        <v>391951.005885481</v>
      </c>
      <c r="I1003" s="0" t="n">
        <f aca="false">12*Inputs!$B$8*(MIN(1,$H$52*$C1003)*(ic*Inputs!$C$8+pT-cost_acc-cost_wd*Inputs!$E$8-cost_fx*Inputs!$D$8-cost_ins)+(1-MIN(1,$H$52*$C1003))*(1-MIN(1,Inputs!$G$8*$D1003)*churn_nonbuyers)*(ic*Inputs!$C$8+fee_wd*Inputs!$E$8*(1-$B1003)+fee_fx*Inputs!$D$8-cost_acc-cost_wd*Inputs!$E$8*(1-$B1003)-cost_fx*Inputs!$D$8))</f>
        <v>132225.020928</v>
      </c>
      <c r="J1003" s="0" t="n">
        <f aca="false">G1003+H1003+I1003-fixed</f>
        <v>33654.6589999235</v>
      </c>
      <c r="K1003" s="0" t="n">
        <f aca="false">12*Inputs!$B$6*(1-MIN(1,Inputs!$G$6*$D1003)*churn_nonbuyers)*(ic*Inputs!$C$6+fee_wd*Inputs!$E$6*(1-$B1003)+fee_fx*Inputs!$D$6-cost_acc-cost_wd*Inputs!$E$6*(1-$B1003)-cost_fx*Inputs!$D$6)</f>
        <v>165998.31165666</v>
      </c>
      <c r="L1003" s="0" t="n">
        <f aca="false">12*Inputs!$B$7*(1-MIN(1,Inputs!$G$7*$D1003)*churn_nonbuyers)*(ic*Inputs!$C$7+fee_wd*Inputs!$E$7*(1-$B1003)+fee_fx*Inputs!$D$7-cost_acc-cost_wd*Inputs!$E$7*(1-$B1003)-cost_fx*Inputs!$D$7)</f>
        <v>363979.841745996</v>
      </c>
      <c r="M1003" s="0" t="n">
        <f aca="false">12*Inputs!$B$8*(1-MIN(1,Inputs!$G$8*$D1003)*churn_nonbuyers)*(ic*Inputs!$C$8+fee_wd*Inputs!$E$8*(1-$B1003)+fee_fx*Inputs!$D$8-cost_acc-cost_wd*Inputs!$E$8*(1-$B1003)-cost_fx*Inputs!$D$8)</f>
        <v>0</v>
      </c>
      <c r="N1003" s="0" t="n">
        <f aca="false">K1003+L1003+I1003-fixed</f>
        <v>-37796.8256693439</v>
      </c>
      <c r="O1003" s="0" t="n">
        <f aca="false">K1003+L1003+M1003-fixed</f>
        <v>-170021.846597344</v>
      </c>
      <c r="P1003" s="0" t="n">
        <f aca="false">12*Inputs!$B$6*(1-MIN(1,Inputs!$F$6*$D1003))*(ic*Inputs!$C$6+flat_fee-cost_acc-cost_wd*Inputs!$E$6*$E1003-cost_fx*Inputs!$D$6)+12*Inputs!$B$7*(1-MIN(1,Inputs!$F$7*$D1003))*(ic*Inputs!$C$7+flat_fee-cost_acc-cost_wd*Inputs!$E$7*$E1003-cost_fx*Inputs!$D$7)+12*Inputs!$B$8*(1-MIN(1,Inputs!$F$8*$D1003))*(ic*Inputs!$C$8+flat_fee-cost_acc-cost_wd*Inputs!$E$8*$E1003-cost_fx*Inputs!$D$8)-fixed</f>
        <v>-249862.9472944</v>
      </c>
    </row>
    <row r="1004" customFormat="false" ht="15" hidden="false" customHeight="false" outlineLevel="0" collapsed="false">
      <c r="A1004" s="0" t="n">
        <v>939</v>
      </c>
      <c r="B1004" s="0" t="n">
        <v>0.324843</v>
      </c>
      <c r="C1004" s="0" t="n">
        <v>1.102367</v>
      </c>
      <c r="D1004" s="0" t="n">
        <v>1.085162</v>
      </c>
      <c r="E1004" s="0" t="n">
        <v>1.219688</v>
      </c>
      <c r="F1004" s="0" t="n">
        <v>0.421368</v>
      </c>
      <c r="G1004" s="0" t="n">
        <f aca="false">12*Inputs!$B$6*(MIN(1,$H$50*$C1004)*(ic*Inputs!$C$6+pS+fee_fx*Inputs!$D$6-cost_acc-cost_wd*Inputs!$E$6*$E1004-cost_fx*Inputs!$D$6-$F1004)+(1-MIN(1,$H$50*$C1004))*(1-MIN(1,Inputs!$G$6*$D1004)*churn_nonbuyers)*(ic*Inputs!$C$6+fee_wd*Inputs!$E$6*(1-$B1004)+fee_fx*Inputs!$D$6-cost_acc-cost_wd*Inputs!$E$6*(1-$B1004)-cost_fx*Inputs!$D$6))</f>
        <v>198248.790054354</v>
      </c>
      <c r="H1004" s="0" t="n">
        <f aca="false">12*Inputs!$B$7*(MIN(1,$H$51*$C1004)*(ic*Inputs!$C$7+pE+fee_fx*Inputs!$D$7-cost_acc-cost_wd*Inputs!$E$7*$E1004-cost_fx*Inputs!$D$7-$F1004)+(1-MIN(1,$H$51*$C1004))*(1-MIN(1,Inputs!$G$7*$D1004)*churn_nonbuyers)*(ic*Inputs!$C$7+fee_wd*Inputs!$E$7*(1-$B1004)+fee_fx*Inputs!$D$7-cost_acc-cost_wd*Inputs!$E$7*(1-$B1004)-cost_fx*Inputs!$D$7))</f>
        <v>378769.376789164</v>
      </c>
      <c r="I1004" s="0" t="n">
        <f aca="false">12*Inputs!$B$8*(MIN(1,$H$52*$C1004)*(ic*Inputs!$C$8+pT-cost_acc-cost_wd*Inputs!$E$8-cost_fx*Inputs!$D$8-cost_ins)+(1-MIN(1,$H$52*$C1004))*(1-MIN(1,Inputs!$G$8*$D1004)*churn_nonbuyers)*(ic*Inputs!$C$8+fee_wd*Inputs!$E$8*(1-$B1004)+fee_fx*Inputs!$D$8-cost_acc-cost_wd*Inputs!$E$8*(1-$B1004)-cost_fx*Inputs!$D$8))</f>
        <v>175960.00764804</v>
      </c>
      <c r="J1004" s="0" t="n">
        <f aca="false">G1004+H1004+I1004-fixed</f>
        <v>52978.1744915575</v>
      </c>
      <c r="K1004" s="0" t="n">
        <f aca="false">12*Inputs!$B$6*(1-MIN(1,Inputs!$G$6*$D1004)*churn_nonbuyers)*(ic*Inputs!$C$6+fee_wd*Inputs!$E$6*(1-$B1004)+fee_fx*Inputs!$D$6-cost_acc-cost_wd*Inputs!$E$6*(1-$B1004)-cost_fx*Inputs!$D$6)</f>
        <v>146422.227452875</v>
      </c>
      <c r="L1004" s="0" t="n">
        <f aca="false">12*Inputs!$B$7*(1-MIN(1,Inputs!$G$7*$D1004)*churn_nonbuyers)*(ic*Inputs!$C$7+fee_wd*Inputs!$E$7*(1-$B1004)+fee_fx*Inputs!$D$7-cost_acc-cost_wd*Inputs!$E$7*(1-$B1004)-cost_fx*Inputs!$D$7)</f>
        <v>344819.319895725</v>
      </c>
      <c r="M1004" s="0" t="n">
        <f aca="false">12*Inputs!$B$8*(1-MIN(1,Inputs!$G$8*$D1004)*churn_nonbuyers)*(ic*Inputs!$C$8+fee_wd*Inputs!$E$8*(1-$B1004)+fee_fx*Inputs!$D$8-cost_acc-cost_wd*Inputs!$E$8*(1-$B1004)-cost_fx*Inputs!$D$8)</f>
        <v>74713.9668334177</v>
      </c>
      <c r="N1004" s="0" t="n">
        <f aca="false">K1004+L1004+I1004-fixed</f>
        <v>-32798.4450033598</v>
      </c>
      <c r="O1004" s="0" t="n">
        <f aca="false">K1004+L1004+M1004-fixed</f>
        <v>-134044.485817982</v>
      </c>
      <c r="P1004" s="0" t="n">
        <f aca="false">12*Inputs!$B$6*(1-MIN(1,Inputs!$F$6*$D1004))*(ic*Inputs!$C$6+flat_fee-cost_acc-cost_wd*Inputs!$E$6*$E1004-cost_fx*Inputs!$D$6)+12*Inputs!$B$7*(1-MIN(1,Inputs!$F$7*$D1004))*(ic*Inputs!$C$7+flat_fee-cost_acc-cost_wd*Inputs!$E$7*$E1004-cost_fx*Inputs!$D$7)+12*Inputs!$B$8*(1-MIN(1,Inputs!$F$8*$D1004))*(ic*Inputs!$C$8+flat_fee-cost_acc-cost_wd*Inputs!$E$8*$E1004-cost_fx*Inputs!$D$8)-fixed</f>
        <v>-67968.2756665601</v>
      </c>
    </row>
    <row r="1005" customFormat="false" ht="15" hidden="false" customHeight="false" outlineLevel="0" collapsed="false">
      <c r="A1005" s="0" t="n">
        <v>940</v>
      </c>
      <c r="B1005" s="0" t="n">
        <v>0.182084</v>
      </c>
      <c r="C1005" s="0" t="n">
        <v>1.014065</v>
      </c>
      <c r="D1005" s="0" t="n">
        <v>0.924862</v>
      </c>
      <c r="E1005" s="0" t="n">
        <v>1.113237</v>
      </c>
      <c r="F1005" s="0" t="n">
        <v>0.294908</v>
      </c>
      <c r="G1005" s="0" t="n">
        <f aca="false">12*Inputs!$B$6*(MIN(1,$H$50*$C1005)*(ic*Inputs!$C$6+pS+fee_fx*Inputs!$D$6-cost_acc-cost_wd*Inputs!$E$6*$E1005-cost_fx*Inputs!$D$6-$F1005)+(1-MIN(1,$H$50*$C1005))*(1-MIN(1,Inputs!$G$6*$D1005)*churn_nonbuyers)*(ic*Inputs!$C$6+fee_wd*Inputs!$E$6*(1-$B1005)+fee_fx*Inputs!$D$6-cost_acc-cost_wd*Inputs!$E$6*(1-$B1005)-cost_fx*Inputs!$D$6))</f>
        <v>218695.418559563</v>
      </c>
      <c r="H1005" s="0" t="n">
        <f aca="false">12*Inputs!$B$7*(MIN(1,$H$51*$C1005)*(ic*Inputs!$C$7+pE+fee_fx*Inputs!$D$7-cost_acc-cost_wd*Inputs!$E$7*$E1005-cost_fx*Inputs!$D$7-$F1005)+(1-MIN(1,$H$51*$C1005))*(1-MIN(1,Inputs!$G$7*$D1005)*churn_nonbuyers)*(ic*Inputs!$C$7+fee_wd*Inputs!$E$7*(1-$B1005)+fee_fx*Inputs!$D$7-cost_acc-cost_wd*Inputs!$E$7*(1-$B1005)-cost_fx*Inputs!$D$7))</f>
        <v>408770.568425172</v>
      </c>
      <c r="I1005" s="0" t="n">
        <f aca="false">12*Inputs!$B$8*(MIN(1,$H$52*$C1005)*(ic*Inputs!$C$8+pT-cost_acc-cost_wd*Inputs!$E$8-cost_fx*Inputs!$D$8-cost_ins)+(1-MIN(1,$H$52*$C1005))*(1-MIN(1,Inputs!$G$8*$D1005)*churn_nonbuyers)*(ic*Inputs!$C$8+fee_wd*Inputs!$E$8*(1-$B1005)+fee_fx*Inputs!$D$8-cost_acc-cost_wd*Inputs!$E$8*(1-$B1005)-cost_fx*Inputs!$D$8))</f>
        <v>178670.379415056</v>
      </c>
      <c r="J1005" s="0" t="n">
        <f aca="false">G1005+H1005+I1005-fixed</f>
        <v>106136.366399791</v>
      </c>
      <c r="K1005" s="0" t="n">
        <f aca="false">12*Inputs!$B$6*(1-MIN(1,Inputs!$G$6*$D1005)*churn_nonbuyers)*(ic*Inputs!$C$6+fee_wd*Inputs!$E$6*(1-$B1005)+fee_fx*Inputs!$D$6-cost_acc-cost_wd*Inputs!$E$6*(1-$B1005)-cost_fx*Inputs!$D$6)</f>
        <v>167269.793561338</v>
      </c>
      <c r="L1005" s="0" t="n">
        <f aca="false">12*Inputs!$B$7*(1-MIN(1,Inputs!$G$7*$D1005)*churn_nonbuyers)*(ic*Inputs!$C$7+fee_wd*Inputs!$E$7*(1-$B1005)+fee_fx*Inputs!$D$7-cost_acc-cost_wd*Inputs!$E$7*(1-$B1005)-cost_fx*Inputs!$D$7)</f>
        <v>366520.272360803</v>
      </c>
      <c r="M1005" s="0" t="n">
        <f aca="false">12*Inputs!$B$8*(1-MIN(1,Inputs!$G$8*$D1005)*churn_nonbuyers)*(ic*Inputs!$C$8+fee_wd*Inputs!$E$8*(1-$B1005)+fee_fx*Inputs!$D$8-cost_acc-cost_wd*Inputs!$E$8*(1-$B1005)-cost_fx*Inputs!$D$8)</f>
        <v>112005.824672909</v>
      </c>
      <c r="N1005" s="0" t="n">
        <f aca="false">K1005+L1005+I1005-fixed</f>
        <v>12460.4453371958</v>
      </c>
      <c r="O1005" s="0" t="n">
        <f aca="false">K1005+L1005+M1005-fixed</f>
        <v>-54204.1094049509</v>
      </c>
      <c r="P1005" s="0" t="n">
        <f aca="false">12*Inputs!$B$6*(1-MIN(1,Inputs!$F$6*$D1005))*(ic*Inputs!$C$6+flat_fee-cost_acc-cost_wd*Inputs!$E$6*$E1005-cost_fx*Inputs!$D$6)+12*Inputs!$B$7*(1-MIN(1,Inputs!$F$7*$D1005))*(ic*Inputs!$C$7+flat_fee-cost_acc-cost_wd*Inputs!$E$7*$E1005-cost_fx*Inputs!$D$7)+12*Inputs!$B$8*(1-MIN(1,Inputs!$F$8*$D1005))*(ic*Inputs!$C$8+flat_fee-cost_acc-cost_wd*Inputs!$E$8*$E1005-cost_fx*Inputs!$D$8)-fixed</f>
        <v>61884.02165456</v>
      </c>
    </row>
    <row r="1006" customFormat="false" ht="15" hidden="false" customHeight="false" outlineLevel="0" collapsed="false">
      <c r="A1006" s="0" t="n">
        <v>941</v>
      </c>
      <c r="B1006" s="0" t="n">
        <v>0.159695</v>
      </c>
      <c r="C1006" s="0" t="n">
        <v>1.028196</v>
      </c>
      <c r="D1006" s="0" t="n">
        <v>1.495458</v>
      </c>
      <c r="E1006" s="0" t="n">
        <v>1.221942</v>
      </c>
      <c r="F1006" s="0" t="n">
        <v>0.031594</v>
      </c>
      <c r="G1006" s="0" t="n">
        <f aca="false">12*Inputs!$B$6*(MIN(1,$H$50*$C1006)*(ic*Inputs!$C$6+pS+fee_fx*Inputs!$D$6-cost_acc-cost_wd*Inputs!$E$6*$E1006-cost_fx*Inputs!$D$6-$F1006)+(1-MIN(1,$H$50*$C1006))*(1-MIN(1,Inputs!$G$6*$D1006)*churn_nonbuyers)*(ic*Inputs!$C$6+fee_wd*Inputs!$E$6*(1-$B1006)+fee_fx*Inputs!$D$6-cost_acc-cost_wd*Inputs!$E$6*(1-$B1006)-cost_fx*Inputs!$D$6))</f>
        <v>221220.265525463</v>
      </c>
      <c r="H1006" s="0" t="n">
        <f aca="false">12*Inputs!$B$7*(MIN(1,$H$51*$C1006)*(ic*Inputs!$C$7+pE+fee_fx*Inputs!$D$7-cost_acc-cost_wd*Inputs!$E$7*$E1006-cost_fx*Inputs!$D$7-$F1006)+(1-MIN(1,$H$51*$C1006))*(1-MIN(1,Inputs!$G$7*$D1006)*churn_nonbuyers)*(ic*Inputs!$C$7+fee_wd*Inputs!$E$7*(1-$B1006)+fee_fx*Inputs!$D$7-cost_acc-cost_wd*Inputs!$E$7*(1-$B1006)-cost_fx*Inputs!$D$7))</f>
        <v>410091.765969236</v>
      </c>
      <c r="I1006" s="0" t="n">
        <f aca="false">12*Inputs!$B$8*(MIN(1,$H$52*$C1006)*(ic*Inputs!$C$8+pT-cost_acc-cost_wd*Inputs!$E$8-cost_fx*Inputs!$D$8-cost_ins)+(1-MIN(1,$H$52*$C1006))*(1-MIN(1,Inputs!$G$8*$D1006)*churn_nonbuyers)*(ic*Inputs!$C$8+fee_wd*Inputs!$E$8*(1-$B1006)+fee_fx*Inputs!$D$8-cost_acc-cost_wd*Inputs!$E$8*(1-$B1006)-cost_fx*Inputs!$D$8))</f>
        <v>148208.284224</v>
      </c>
      <c r="J1006" s="0" t="n">
        <f aca="false">G1006+H1006+I1006-fixed</f>
        <v>79520.3157186988</v>
      </c>
      <c r="K1006" s="0" t="n">
        <f aca="false">12*Inputs!$B$6*(1-MIN(1,Inputs!$G$6*$D1006)*churn_nonbuyers)*(ic*Inputs!$C$6+fee_wd*Inputs!$E$6*(1-$B1006)+fee_fx*Inputs!$D$6-cost_acc-cost_wd*Inputs!$E$6*(1-$B1006)-cost_fx*Inputs!$D$6)</f>
        <v>165249.186950232</v>
      </c>
      <c r="L1006" s="0" t="n">
        <f aca="false">12*Inputs!$B$7*(1-MIN(1,Inputs!$G$7*$D1006)*churn_nonbuyers)*(ic*Inputs!$C$7+fee_wd*Inputs!$E$7*(1-$B1006)+fee_fx*Inputs!$D$7-cost_acc-cost_wd*Inputs!$E$7*(1-$B1006)-cost_fx*Inputs!$D$7)</f>
        <v>363146.550186139</v>
      </c>
      <c r="M1006" s="0" t="n">
        <f aca="false">12*Inputs!$B$8*(1-MIN(1,Inputs!$G$8*$D1006)*churn_nonbuyers)*(ic*Inputs!$C$8+fee_wd*Inputs!$E$8*(1-$B1006)+fee_fx*Inputs!$D$8-cost_acc-cost_wd*Inputs!$E$8*(1-$B1006)-cost_fx*Inputs!$D$8)</f>
        <v>0</v>
      </c>
      <c r="N1006" s="0" t="n">
        <f aca="false">K1006+L1006+I1006-fixed</f>
        <v>-23395.9786396285</v>
      </c>
      <c r="O1006" s="0" t="n">
        <f aca="false">K1006+L1006+M1006-fixed</f>
        <v>-171604.262863629</v>
      </c>
      <c r="P1006" s="0" t="n">
        <f aca="false">12*Inputs!$B$6*(1-MIN(1,Inputs!$F$6*$D1006))*(ic*Inputs!$C$6+flat_fee-cost_acc-cost_wd*Inputs!$E$6*$E1006-cost_fx*Inputs!$D$6)+12*Inputs!$B$7*(1-MIN(1,Inputs!$F$7*$D1006))*(ic*Inputs!$C$7+flat_fee-cost_acc-cost_wd*Inputs!$E$7*$E1006-cost_fx*Inputs!$D$7)+12*Inputs!$B$8*(1-MIN(1,Inputs!$F$8*$D1006))*(ic*Inputs!$C$8+flat_fee-cost_acc-cost_wd*Inputs!$E$8*$E1006-cost_fx*Inputs!$D$8)-fixed</f>
        <v>-278418.47755936</v>
      </c>
    </row>
    <row r="1007" customFormat="false" ht="15" hidden="false" customHeight="false" outlineLevel="0" collapsed="false">
      <c r="A1007" s="0" t="n">
        <v>942</v>
      </c>
      <c r="B1007" s="0" t="n">
        <v>0.053906</v>
      </c>
      <c r="C1007" s="0" t="n">
        <v>0.693356</v>
      </c>
      <c r="D1007" s="0" t="n">
        <v>0.901768</v>
      </c>
      <c r="E1007" s="0" t="n">
        <v>1.152414</v>
      </c>
      <c r="F1007" s="0" t="n">
        <v>0.113355</v>
      </c>
      <c r="G1007" s="0" t="n">
        <f aca="false">12*Inputs!$B$6*(MIN(1,$H$50*$C1007)*(ic*Inputs!$C$6+pS+fee_fx*Inputs!$D$6-cost_acc-cost_wd*Inputs!$E$6*$E1007-cost_fx*Inputs!$D$6-$F1007)+(1-MIN(1,$H$50*$C1007))*(1-MIN(1,Inputs!$G$6*$D1007)*churn_nonbuyers)*(ic*Inputs!$C$6+fee_wd*Inputs!$E$6*(1-$B1007)+fee_fx*Inputs!$D$6-cost_acc-cost_wd*Inputs!$E$6*(1-$B1007)-cost_fx*Inputs!$D$6))</f>
        <v>221544.985762365</v>
      </c>
      <c r="H1007" s="0" t="n">
        <f aca="false">12*Inputs!$B$7*(MIN(1,$H$51*$C1007)*(ic*Inputs!$C$7+pE+fee_fx*Inputs!$D$7-cost_acc-cost_wd*Inputs!$E$7*$E1007-cost_fx*Inputs!$D$7-$F1007)+(1-MIN(1,$H$51*$C1007))*(1-MIN(1,Inputs!$G$7*$D1007)*churn_nonbuyers)*(ic*Inputs!$C$7+fee_wd*Inputs!$E$7*(1-$B1007)+fee_fx*Inputs!$D$7-cost_acc-cost_wd*Inputs!$E$7*(1-$B1007)-cost_fx*Inputs!$D$7))</f>
        <v>412696.38924713</v>
      </c>
      <c r="I1007" s="0" t="n">
        <f aca="false">12*Inputs!$B$8*(MIN(1,$H$52*$C1007)*(ic*Inputs!$C$8+pT-cost_acc-cost_wd*Inputs!$E$8-cost_fx*Inputs!$D$8-cost_ins)+(1-MIN(1,$H$52*$C1007))*(1-MIN(1,Inputs!$G$8*$D1007)*churn_nonbuyers)*(ic*Inputs!$C$8+fee_wd*Inputs!$E$8*(1-$B1007)+fee_fx*Inputs!$D$8-cost_acc-cost_wd*Inputs!$E$8*(1-$B1007)-cost_fx*Inputs!$D$8))</f>
        <v>161397.497057929</v>
      </c>
      <c r="J1007" s="0" t="n">
        <f aca="false">G1007+H1007+I1007-fixed</f>
        <v>95638.8720674239</v>
      </c>
      <c r="K1007" s="0" t="n">
        <f aca="false">12*Inputs!$B$6*(1-MIN(1,Inputs!$G$6*$D1007)*churn_nonbuyers)*(ic*Inputs!$C$6+fee_wd*Inputs!$E$6*(1-$B1007)+fee_fx*Inputs!$D$6-cost_acc-cost_wd*Inputs!$E$6*(1-$B1007)-cost_fx*Inputs!$D$6)</f>
        <v>185097.711641818</v>
      </c>
      <c r="L1007" s="0" t="n">
        <f aca="false">12*Inputs!$B$7*(1-MIN(1,Inputs!$G$7*$D1007)*churn_nonbuyers)*(ic*Inputs!$C$7+fee_wd*Inputs!$E$7*(1-$B1007)+fee_fx*Inputs!$D$7-cost_acc-cost_wd*Inputs!$E$7*(1-$B1007)-cost_fx*Inputs!$D$7)</f>
        <v>384739.748521091</v>
      </c>
      <c r="M1007" s="0" t="n">
        <f aca="false">12*Inputs!$B$8*(1-MIN(1,Inputs!$G$8*$D1007)*churn_nonbuyers)*(ic*Inputs!$C$8+fee_wd*Inputs!$E$8*(1-$B1007)+fee_fx*Inputs!$D$8-cost_acc-cost_wd*Inputs!$E$8*(1-$B1007)-cost_fx*Inputs!$D$8)</f>
        <v>119409.879075149</v>
      </c>
      <c r="N1007" s="0" t="n">
        <f aca="false">K1007+L1007+I1007-fixed</f>
        <v>31234.9572208369</v>
      </c>
      <c r="O1007" s="0" t="n">
        <f aca="false">K1007+L1007+M1007-fixed</f>
        <v>-10752.6607619429</v>
      </c>
      <c r="P1007" s="0" t="n">
        <f aca="false">12*Inputs!$B$6*(1-MIN(1,Inputs!$F$6*$D1007))*(ic*Inputs!$C$6+flat_fee-cost_acc-cost_wd*Inputs!$E$6*$E1007-cost_fx*Inputs!$D$6)+12*Inputs!$B$7*(1-MIN(1,Inputs!$F$7*$D1007))*(ic*Inputs!$C$7+flat_fee-cost_acc-cost_wd*Inputs!$E$7*$E1007-cost_fx*Inputs!$D$7)+12*Inputs!$B$8*(1-MIN(1,Inputs!$F$8*$D1007))*(ic*Inputs!$C$8+flat_fee-cost_acc-cost_wd*Inputs!$E$8*$E1007-cost_fx*Inputs!$D$8)-fixed</f>
        <v>56431.6636044801</v>
      </c>
    </row>
    <row r="1008" customFormat="false" ht="15" hidden="false" customHeight="false" outlineLevel="0" collapsed="false">
      <c r="A1008" s="0" t="n">
        <v>943</v>
      </c>
      <c r="B1008" s="0" t="n">
        <v>0.098752</v>
      </c>
      <c r="C1008" s="0" t="n">
        <v>0.740781</v>
      </c>
      <c r="D1008" s="0" t="n">
        <v>1.398086</v>
      </c>
      <c r="E1008" s="0" t="n">
        <v>1.237508</v>
      </c>
      <c r="F1008" s="0" t="n">
        <v>0.203064</v>
      </c>
      <c r="G1008" s="0" t="n">
        <f aca="false">12*Inputs!$B$6*(MIN(1,$H$50*$C1008)*(ic*Inputs!$C$6+pS+fee_fx*Inputs!$D$6-cost_acc-cost_wd*Inputs!$E$6*$E1008-cost_fx*Inputs!$D$6-$F1008)+(1-MIN(1,$H$50*$C1008))*(1-MIN(1,Inputs!$G$6*$D1008)*churn_nonbuyers)*(ic*Inputs!$C$6+fee_wd*Inputs!$E$6*(1-$B1008)+fee_fx*Inputs!$D$6-cost_acc-cost_wd*Inputs!$E$6*(1-$B1008)-cost_fx*Inputs!$D$6))</f>
        <v>210878.857801242</v>
      </c>
      <c r="H1008" s="0" t="n">
        <f aca="false">12*Inputs!$B$7*(MIN(1,$H$51*$C1008)*(ic*Inputs!$C$7+pE+fee_fx*Inputs!$D$7-cost_acc-cost_wd*Inputs!$E$7*$E1008-cost_fx*Inputs!$D$7-$F1008)+(1-MIN(1,$H$51*$C1008))*(1-MIN(1,Inputs!$G$7*$D1008)*churn_nonbuyers)*(ic*Inputs!$C$7+fee_wd*Inputs!$E$7*(1-$B1008)+fee_fx*Inputs!$D$7-cost_acc-cost_wd*Inputs!$E$7*(1-$B1008)-cost_fx*Inputs!$D$7))</f>
        <v>395022.138268796</v>
      </c>
      <c r="I1008" s="0" t="n">
        <f aca="false">12*Inputs!$B$8*(MIN(1,$H$52*$C1008)*(ic*Inputs!$C$8+pT-cost_acc-cost_wd*Inputs!$E$8-cost_fx*Inputs!$D$8-cost_ins)+(1-MIN(1,$H$52*$C1008))*(1-MIN(1,Inputs!$G$8*$D1008)*churn_nonbuyers)*(ic*Inputs!$C$8+fee_wd*Inputs!$E$8*(1-$B1008)+fee_fx*Inputs!$D$8-cost_acc-cost_wd*Inputs!$E$8*(1-$B1008)-cost_fx*Inputs!$D$8))</f>
        <v>110083.907994152</v>
      </c>
      <c r="J1008" s="0" t="n">
        <f aca="false">G1008+H1008+I1008-fixed</f>
        <v>15984.9040641893</v>
      </c>
      <c r="K1008" s="0" t="n">
        <f aca="false">12*Inputs!$B$6*(1-MIN(1,Inputs!$G$6*$D1008)*churn_nonbuyers)*(ic*Inputs!$C$6+fee_wd*Inputs!$E$6*(1-$B1008)+fee_fx*Inputs!$D$6-cost_acc-cost_wd*Inputs!$E$6*(1-$B1008)-cost_fx*Inputs!$D$6)</f>
        <v>174281.064398438</v>
      </c>
      <c r="L1008" s="0" t="n">
        <f aca="false">12*Inputs!$B$7*(1-MIN(1,Inputs!$G$7*$D1008)*churn_nonbuyers)*(ic*Inputs!$C$7+fee_wd*Inputs!$E$7*(1-$B1008)+fee_fx*Inputs!$D$7-cost_acc-cost_wd*Inputs!$E$7*(1-$B1008)-cost_fx*Inputs!$D$7)</f>
        <v>372664.899311063</v>
      </c>
      <c r="M1008" s="0" t="n">
        <f aca="false">12*Inputs!$B$8*(1-MIN(1,Inputs!$G$8*$D1008)*churn_nonbuyers)*(ic*Inputs!$C$8+fee_wd*Inputs!$E$8*(1-$B1008)+fee_fx*Inputs!$D$8-cost_acc-cost_wd*Inputs!$E$8*(1-$B1008)-cost_fx*Inputs!$D$8)</f>
        <v>6864.15801937924</v>
      </c>
      <c r="N1008" s="0" t="n">
        <f aca="false">K1008+L1008+I1008-fixed</f>
        <v>-42970.1282963469</v>
      </c>
      <c r="O1008" s="0" t="n">
        <f aca="false">K1008+L1008+M1008-fixed</f>
        <v>-146189.878271119</v>
      </c>
      <c r="P1008" s="0" t="n">
        <f aca="false">12*Inputs!$B$6*(1-MIN(1,Inputs!$F$6*$D1008))*(ic*Inputs!$C$6+flat_fee-cost_acc-cost_wd*Inputs!$E$6*$E1008-cost_fx*Inputs!$D$6)+12*Inputs!$B$7*(1-MIN(1,Inputs!$F$7*$D1008))*(ic*Inputs!$C$7+flat_fee-cost_acc-cost_wd*Inputs!$E$7*$E1008-cost_fx*Inputs!$D$7)+12*Inputs!$B$8*(1-MIN(1,Inputs!$F$8*$D1008))*(ic*Inputs!$C$8+flat_fee-cost_acc-cost_wd*Inputs!$E$8*$E1008-cost_fx*Inputs!$D$8)-fixed</f>
        <v>-233931.63148288</v>
      </c>
    </row>
    <row r="1009" customFormat="false" ht="15" hidden="false" customHeight="false" outlineLevel="0" collapsed="false">
      <c r="A1009" s="0" t="n">
        <v>944</v>
      </c>
      <c r="B1009" s="0" t="n">
        <v>0.447083</v>
      </c>
      <c r="C1009" s="0" t="n">
        <v>0.789364</v>
      </c>
      <c r="D1009" s="0" t="n">
        <v>1.967057</v>
      </c>
      <c r="E1009" s="0" t="n">
        <v>1.153157</v>
      </c>
      <c r="F1009" s="0" t="n">
        <v>0.185381</v>
      </c>
      <c r="G1009" s="0" t="n">
        <f aca="false">12*Inputs!$B$6*(MIN(1,$H$50*$C1009)*(ic*Inputs!$C$6+pS+fee_fx*Inputs!$D$6-cost_acc-cost_wd*Inputs!$E$6*$E1009-cost_fx*Inputs!$D$6-$F1009)+(1-MIN(1,$H$50*$C1009))*(1-MIN(1,Inputs!$G$6*$D1009)*churn_nonbuyers)*(ic*Inputs!$C$6+fee_wd*Inputs!$E$6*(1-$B1009)+fee_fx*Inputs!$D$6-cost_acc-cost_wd*Inputs!$E$6*(1-$B1009)-cost_fx*Inputs!$D$6))</f>
        <v>167770.386373601</v>
      </c>
      <c r="H1009" s="0" t="n">
        <f aca="false">12*Inputs!$B$7*(MIN(1,$H$51*$C1009)*(ic*Inputs!$C$7+pE+fee_fx*Inputs!$D$7-cost_acc-cost_wd*Inputs!$E$7*$E1009-cost_fx*Inputs!$D$7-$F1009)+(1-MIN(1,$H$51*$C1009))*(1-MIN(1,Inputs!$G$7*$D1009)*churn_nonbuyers)*(ic*Inputs!$C$7+fee_wd*Inputs!$E$7*(1-$B1009)+fee_fx*Inputs!$D$7-cost_acc-cost_wd*Inputs!$E$7*(1-$B1009)-cost_fx*Inputs!$D$7))</f>
        <v>368123.12833972</v>
      </c>
      <c r="I1009" s="0" t="n">
        <f aca="false">12*Inputs!$B$8*(MIN(1,$H$52*$C1009)*(ic*Inputs!$C$8+pT-cost_acc-cost_wd*Inputs!$E$8-cost_fx*Inputs!$D$8-cost_ins)+(1-MIN(1,$H$52*$C1009))*(1-MIN(1,Inputs!$G$8*$D1009)*churn_nonbuyers)*(ic*Inputs!$C$8+fee_wd*Inputs!$E$8*(1-$B1009)+fee_fx*Inputs!$D$8-cost_acc-cost_wd*Inputs!$E$8*(1-$B1009)-cost_fx*Inputs!$D$8))</f>
        <v>113782.084416</v>
      </c>
      <c r="J1009" s="0" t="n">
        <f aca="false">G1009+H1009+I1009-fixed</f>
        <v>-50324.4008706786</v>
      </c>
      <c r="K1009" s="0" t="n">
        <f aca="false">12*Inputs!$B$6*(1-MIN(1,Inputs!$G$6*$D1009)*churn_nonbuyers)*(ic*Inputs!$C$6+fee_wd*Inputs!$E$6*(1-$B1009)+fee_fx*Inputs!$D$6-cost_acc-cost_wd*Inputs!$E$6*(1-$B1009)-cost_fx*Inputs!$D$6)</f>
        <v>123724.065202063</v>
      </c>
      <c r="L1009" s="0" t="n">
        <f aca="false">12*Inputs!$B$7*(1-MIN(1,Inputs!$G$7*$D1009)*churn_nonbuyers)*(ic*Inputs!$C$7+fee_wd*Inputs!$E$7*(1-$B1009)+fee_fx*Inputs!$D$7-cost_acc-cost_wd*Inputs!$E$7*(1-$B1009)-cost_fx*Inputs!$D$7)</f>
        <v>318825.697585238</v>
      </c>
      <c r="M1009" s="0" t="n">
        <f aca="false">12*Inputs!$B$8*(1-MIN(1,Inputs!$G$8*$D1009)*churn_nonbuyers)*(ic*Inputs!$C$8+fee_wd*Inputs!$E$8*(1-$B1009)+fee_fx*Inputs!$D$8-cost_acc-cost_wd*Inputs!$E$8*(1-$B1009)-cost_fx*Inputs!$D$8)</f>
        <v>0</v>
      </c>
      <c r="N1009" s="0" t="n">
        <f aca="false">K1009+L1009+I1009-fixed</f>
        <v>-143668.152796699</v>
      </c>
      <c r="O1009" s="0" t="n">
        <f aca="false">K1009+L1009+M1009-fixed</f>
        <v>-257450.237212699</v>
      </c>
      <c r="P1009" s="0" t="n">
        <f aca="false">12*Inputs!$B$6*(1-MIN(1,Inputs!$F$6*$D1009))*(ic*Inputs!$C$6+flat_fee-cost_acc-cost_wd*Inputs!$E$6*$E1009-cost_fx*Inputs!$D$6)+12*Inputs!$B$7*(1-MIN(1,Inputs!$F$7*$D1009))*(ic*Inputs!$C$7+flat_fee-cost_acc-cost_wd*Inputs!$E$7*$E1009-cost_fx*Inputs!$D$7)+12*Inputs!$B$8*(1-MIN(1,Inputs!$F$8*$D1009))*(ic*Inputs!$C$8+flat_fee-cost_acc-cost_wd*Inputs!$E$8*$E1009-cost_fx*Inputs!$D$8)-fixed</f>
        <v>-442724.446229762</v>
      </c>
    </row>
    <row r="1010" customFormat="false" ht="15" hidden="false" customHeight="false" outlineLevel="0" collapsed="false">
      <c r="A1010" s="0" t="n">
        <v>945</v>
      </c>
      <c r="B1010" s="0" t="n">
        <v>0.227306</v>
      </c>
      <c r="C1010" s="0" t="n">
        <v>0.885323</v>
      </c>
      <c r="D1010" s="0" t="n">
        <v>1.389302</v>
      </c>
      <c r="E1010" s="0" t="n">
        <v>1.172143</v>
      </c>
      <c r="F1010" s="0" t="n">
        <v>0.166826</v>
      </c>
      <c r="G1010" s="0" t="n">
        <f aca="false">12*Inputs!$B$6*(MIN(1,$H$50*$C1010)*(ic*Inputs!$C$6+pS+fee_fx*Inputs!$D$6-cost_acc-cost_wd*Inputs!$E$6*$E1010-cost_fx*Inputs!$D$6-$F1010)+(1-MIN(1,$H$50*$C1010))*(1-MIN(1,Inputs!$G$6*$D1010)*churn_nonbuyers)*(ic*Inputs!$C$6+fee_wd*Inputs!$E$6*(1-$B1010)+fee_fx*Inputs!$D$6-cost_acc-cost_wd*Inputs!$E$6*(1-$B1010)-cost_fx*Inputs!$D$6))</f>
        <v>204162.991590702</v>
      </c>
      <c r="H1010" s="0" t="n">
        <f aca="false">12*Inputs!$B$7*(MIN(1,$H$51*$C1010)*(ic*Inputs!$C$7+pE+fee_fx*Inputs!$D$7-cost_acc-cost_wd*Inputs!$E$7*$E1010-cost_fx*Inputs!$D$7-$F1010)+(1-MIN(1,$H$51*$C1010))*(1-MIN(1,Inputs!$G$7*$D1010)*churn_nonbuyers)*(ic*Inputs!$C$7+fee_wd*Inputs!$E$7*(1-$B1010)+fee_fx*Inputs!$D$7-cost_acc-cost_wd*Inputs!$E$7*(1-$B1010)-cost_fx*Inputs!$D$7))</f>
        <v>396507.286942848</v>
      </c>
      <c r="I1010" s="0" t="n">
        <f aca="false">12*Inputs!$B$8*(MIN(1,$H$52*$C1010)*(ic*Inputs!$C$8+pT-cost_acc-cost_wd*Inputs!$E$8-cost_fx*Inputs!$D$8-cost_ins)+(1-MIN(1,$H$52*$C1010))*(1-MIN(1,Inputs!$G$8*$D1010)*churn_nonbuyers)*(ic*Inputs!$C$8+fee_wd*Inputs!$E$8*(1-$B1010)+fee_fx*Inputs!$D$8-cost_acc-cost_wd*Inputs!$E$8*(1-$B1010)-cost_fx*Inputs!$D$8))</f>
        <v>130911.870481968</v>
      </c>
      <c r="J1010" s="0" t="n">
        <f aca="false">G1010+H1010+I1010-fixed</f>
        <v>31582.1490155177</v>
      </c>
      <c r="K1010" s="0" t="n">
        <f aca="false">12*Inputs!$B$6*(1-MIN(1,Inputs!$G$6*$D1010)*churn_nonbuyers)*(ic*Inputs!$C$6+fee_wd*Inputs!$E$6*(1-$B1010)+fee_fx*Inputs!$D$6-cost_acc-cost_wd*Inputs!$E$6*(1-$B1010)-cost_fx*Inputs!$D$6)</f>
        <v>157137.507938966</v>
      </c>
      <c r="L1010" s="0" t="n">
        <f aca="false">12*Inputs!$B$7*(1-MIN(1,Inputs!$G$7*$D1010)*churn_nonbuyers)*(ic*Inputs!$C$7+fee_wd*Inputs!$E$7*(1-$B1010)+fee_fx*Inputs!$D$7-cost_acc-cost_wd*Inputs!$E$7*(1-$B1010)-cost_fx*Inputs!$D$7)</f>
        <v>355027.18066738</v>
      </c>
      <c r="M1010" s="0" t="n">
        <f aca="false">12*Inputs!$B$8*(1-MIN(1,Inputs!$G$8*$D1010)*churn_nonbuyers)*(ic*Inputs!$C$8+fee_wd*Inputs!$E$8*(1-$B1010)+fee_fx*Inputs!$D$8-cost_acc-cost_wd*Inputs!$E$8*(1-$B1010)-cost_fx*Inputs!$D$8)</f>
        <v>8672.35950184323</v>
      </c>
      <c r="N1010" s="0" t="n">
        <f aca="false">K1010+L1010+I1010-fixed</f>
        <v>-56923.4409116856</v>
      </c>
      <c r="O1010" s="0" t="n">
        <f aca="false">K1010+L1010+M1010-fixed</f>
        <v>-179162.95189181</v>
      </c>
      <c r="P1010" s="0" t="n">
        <f aca="false">12*Inputs!$B$6*(1-MIN(1,Inputs!$F$6*$D1010))*(ic*Inputs!$C$6+flat_fee-cost_acc-cost_wd*Inputs!$E$6*$E1010-cost_fx*Inputs!$D$6)+12*Inputs!$B$7*(1-MIN(1,Inputs!$F$7*$D1010))*(ic*Inputs!$C$7+flat_fee-cost_acc-cost_wd*Inputs!$E$7*$E1010-cost_fx*Inputs!$D$7)+12*Inputs!$B$8*(1-MIN(1,Inputs!$F$8*$D1010))*(ic*Inputs!$C$8+flat_fee-cost_acc-cost_wd*Inputs!$E$8*$E1010-cost_fx*Inputs!$D$8)-fixed</f>
        <v>-207348.32685136</v>
      </c>
    </row>
    <row r="1011" customFormat="false" ht="15" hidden="false" customHeight="false" outlineLevel="0" collapsed="false">
      <c r="A1011" s="0" t="n">
        <v>946</v>
      </c>
      <c r="B1011" s="0" t="n">
        <v>0.104082</v>
      </c>
      <c r="C1011" s="0" t="n">
        <v>0.905166</v>
      </c>
      <c r="D1011" s="0" t="n">
        <v>1.002337</v>
      </c>
      <c r="E1011" s="0" t="n">
        <v>1.120817</v>
      </c>
      <c r="F1011" s="0" t="n">
        <v>0.339544</v>
      </c>
      <c r="G1011" s="0" t="n">
        <f aca="false">12*Inputs!$B$6*(MIN(1,$H$50*$C1011)*(ic*Inputs!$C$6+pS+fee_fx*Inputs!$D$6-cost_acc-cost_wd*Inputs!$E$6*$E1011-cost_fx*Inputs!$D$6-$F1011)+(1-MIN(1,$H$50*$C1011))*(1-MIN(1,Inputs!$G$6*$D1011)*churn_nonbuyers)*(ic*Inputs!$C$6+fee_wd*Inputs!$E$6*(1-$B1011)+fee_fx*Inputs!$D$6-cost_acc-cost_wd*Inputs!$E$6*(1-$B1011)-cost_fx*Inputs!$D$6))</f>
        <v>221350.503521022</v>
      </c>
      <c r="H1011" s="0" t="n">
        <f aca="false">12*Inputs!$B$7*(MIN(1,$H$51*$C1011)*(ic*Inputs!$C$7+pE+fee_fx*Inputs!$D$7-cost_acc-cost_wd*Inputs!$E$7*$E1011-cost_fx*Inputs!$D$7-$F1011)+(1-MIN(1,$H$51*$C1011))*(1-MIN(1,Inputs!$G$7*$D1011)*churn_nonbuyers)*(ic*Inputs!$C$7+fee_wd*Inputs!$E$7*(1-$B1011)+fee_fx*Inputs!$D$7-cost_acc-cost_wd*Inputs!$E$7*(1-$B1011)-cost_fx*Inputs!$D$7))</f>
        <v>407506.784864712</v>
      </c>
      <c r="I1011" s="0" t="n">
        <f aca="false">12*Inputs!$B$8*(MIN(1,$H$52*$C1011)*(ic*Inputs!$C$8+pT-cost_acc-cost_wd*Inputs!$E$8-cost_fx*Inputs!$D$8-cost_ins)+(1-MIN(1,$H$52*$C1011))*(1-MIN(1,Inputs!$G$8*$D1011)*churn_nonbuyers)*(ic*Inputs!$C$8+fee_wd*Inputs!$E$8*(1-$B1011)+fee_fx*Inputs!$D$8-cost_acc-cost_wd*Inputs!$E$8*(1-$B1011)-cost_fx*Inputs!$D$8))</f>
        <v>165608.781522444</v>
      </c>
      <c r="J1011" s="0" t="n">
        <f aca="false">G1011+H1011+I1011-fixed</f>
        <v>94466.0699081785</v>
      </c>
      <c r="K1011" s="0" t="n">
        <f aca="false">12*Inputs!$B$6*(1-MIN(1,Inputs!$G$6*$D1011)*churn_nonbuyers)*(ic*Inputs!$C$6+fee_wd*Inputs!$E$6*(1-$B1011)+fee_fx*Inputs!$D$6-cost_acc-cost_wd*Inputs!$E$6*(1-$B1011)-cost_fx*Inputs!$D$6)</f>
        <v>177259.776765365</v>
      </c>
      <c r="L1011" s="0" t="n">
        <f aca="false">12*Inputs!$B$7*(1-MIN(1,Inputs!$G$7*$D1011)*churn_nonbuyers)*(ic*Inputs!$C$7+fee_wd*Inputs!$E$7*(1-$B1011)+fee_fx*Inputs!$D$7-cost_acc-cost_wd*Inputs!$E$7*(1-$B1011)-cost_fx*Inputs!$D$7)</f>
        <v>376538.608683219</v>
      </c>
      <c r="M1011" s="0" t="n">
        <f aca="false">12*Inputs!$B$8*(1-MIN(1,Inputs!$G$8*$D1011)*churn_nonbuyers)*(ic*Inputs!$C$8+fee_wd*Inputs!$E$8*(1-$B1011)+fee_fx*Inputs!$D$8-cost_acc-cost_wd*Inputs!$E$8*(1-$B1011)-cost_fx*Inputs!$D$8)</f>
        <v>95895.4342917024</v>
      </c>
      <c r="N1011" s="0" t="n">
        <f aca="false">K1011+L1011+I1011-fixed</f>
        <v>19407.166971028</v>
      </c>
      <c r="O1011" s="0" t="n">
        <f aca="false">K1011+L1011+M1011-fixed</f>
        <v>-50306.1802597139</v>
      </c>
      <c r="P1011" s="0" t="n">
        <f aca="false">12*Inputs!$B$6*(1-MIN(1,Inputs!$F$6*$D1011))*(ic*Inputs!$C$6+flat_fee-cost_acc-cost_wd*Inputs!$E$6*$E1011-cost_fx*Inputs!$D$6)+12*Inputs!$B$7*(1-MIN(1,Inputs!$F$7*$D1011))*(ic*Inputs!$C$7+flat_fee-cost_acc-cost_wd*Inputs!$E$7*$E1011-cost_fx*Inputs!$D$7)+12*Inputs!$B$8*(1-MIN(1,Inputs!$F$8*$D1011))*(ic*Inputs!$C$8+flat_fee-cost_acc-cost_wd*Inputs!$E$8*$E1011-cost_fx*Inputs!$D$8)-fixed</f>
        <v>17028.9201029598</v>
      </c>
    </row>
    <row r="1012" customFormat="false" ht="15" hidden="false" customHeight="false" outlineLevel="0" collapsed="false">
      <c r="A1012" s="0" t="n">
        <v>947</v>
      </c>
      <c r="B1012" s="0" t="n">
        <v>0.361833</v>
      </c>
      <c r="C1012" s="0" t="n">
        <v>0.973636</v>
      </c>
      <c r="D1012" s="0" t="n">
        <v>1.417949</v>
      </c>
      <c r="E1012" s="0" t="n">
        <v>1.172643</v>
      </c>
      <c r="F1012" s="0" t="n">
        <v>0.141255</v>
      </c>
      <c r="G1012" s="0" t="n">
        <f aca="false">12*Inputs!$B$6*(MIN(1,$H$50*$C1012)*(ic*Inputs!$C$6+pS+fee_fx*Inputs!$D$6-cost_acc-cost_wd*Inputs!$E$6*$E1012-cost_fx*Inputs!$D$6-$F1012)+(1-MIN(1,$H$50*$C1012))*(1-MIN(1,Inputs!$G$6*$D1012)*churn_nonbuyers)*(ic*Inputs!$C$6+fee_wd*Inputs!$E$6*(1-$B1012)+fee_fx*Inputs!$D$6-cost_acc-cost_wd*Inputs!$E$6*(1-$B1012)-cost_fx*Inputs!$D$6))</f>
        <v>192596.706771574</v>
      </c>
      <c r="H1012" s="0" t="n">
        <f aca="false">12*Inputs!$B$7*(MIN(1,$H$51*$C1012)*(ic*Inputs!$C$7+pE+fee_fx*Inputs!$D$7-cost_acc-cost_wd*Inputs!$E$7*$E1012-cost_fx*Inputs!$D$7-$F1012)+(1-MIN(1,$H$51*$C1012))*(1-MIN(1,Inputs!$G$7*$D1012)*churn_nonbuyers)*(ic*Inputs!$C$7+fee_wd*Inputs!$E$7*(1-$B1012)+fee_fx*Inputs!$D$7-cost_acc-cost_wd*Inputs!$E$7*(1-$B1012)-cost_fx*Inputs!$D$7))</f>
        <v>390504.311148184</v>
      </c>
      <c r="I1012" s="0" t="n">
        <f aca="false">12*Inputs!$B$8*(MIN(1,$H$52*$C1012)*(ic*Inputs!$C$8+pT-cost_acc-cost_wd*Inputs!$E$8-cost_fx*Inputs!$D$8-cost_ins)+(1-MIN(1,$H$52*$C1012))*(1-MIN(1,Inputs!$G$8*$D1012)*churn_nonbuyers)*(ic*Inputs!$C$8+fee_wd*Inputs!$E$8*(1-$B1012)+fee_fx*Inputs!$D$8-cost_acc-cost_wd*Inputs!$E$8*(1-$B1012)-cost_fx*Inputs!$D$8))</f>
        <v>141075.555111902</v>
      </c>
      <c r="J1012" s="0" t="n">
        <f aca="false">G1012+H1012+I1012-fixed</f>
        <v>24176.5730316597</v>
      </c>
      <c r="K1012" s="0" t="n">
        <f aca="false">12*Inputs!$B$6*(1-MIN(1,Inputs!$G$6*$D1012)*churn_nonbuyers)*(ic*Inputs!$C$6+fee_wd*Inputs!$E$6*(1-$B1012)+fee_fx*Inputs!$D$6-cost_acc-cost_wd*Inputs!$E$6*(1-$B1012)-cost_fx*Inputs!$D$6)</f>
        <v>138897.159411722</v>
      </c>
      <c r="L1012" s="0" t="n">
        <f aca="false">12*Inputs!$B$7*(1-MIN(1,Inputs!$G$7*$D1012)*churn_nonbuyers)*(ic*Inputs!$C$7+fee_wd*Inputs!$E$7*(1-$B1012)+fee_fx*Inputs!$D$7-cost_acc-cost_wd*Inputs!$E$7*(1-$B1012)-cost_fx*Inputs!$D$7)</f>
        <v>336160.959295034</v>
      </c>
      <c r="M1012" s="0" t="n">
        <f aca="false">12*Inputs!$B$8*(1-MIN(1,Inputs!$G$8*$D1012)*churn_nonbuyers)*(ic*Inputs!$C$8+fee_wd*Inputs!$E$8*(1-$B1012)+fee_fx*Inputs!$D$8-cost_acc-cost_wd*Inputs!$E$8*(1-$B1012)-cost_fx*Inputs!$D$8)</f>
        <v>2297.86936137125</v>
      </c>
      <c r="N1012" s="0" t="n">
        <f aca="false">K1012+L1012+I1012-fixed</f>
        <v>-83866.3261813425</v>
      </c>
      <c r="O1012" s="0" t="n">
        <f aca="false">K1012+L1012+M1012-fixed</f>
        <v>-222644.011931873</v>
      </c>
      <c r="P1012" s="0" t="n">
        <f aca="false">12*Inputs!$B$6*(1-MIN(1,Inputs!$F$6*$D1012))*(ic*Inputs!$C$6+flat_fee-cost_acc-cost_wd*Inputs!$E$6*$E1012-cost_fx*Inputs!$D$6)+12*Inputs!$B$7*(1-MIN(1,Inputs!$F$7*$D1012))*(ic*Inputs!$C$7+flat_fee-cost_acc-cost_wd*Inputs!$E$7*$E1012-cost_fx*Inputs!$D$7)+12*Inputs!$B$8*(1-MIN(1,Inputs!$F$8*$D1012))*(ic*Inputs!$C$8+flat_fee-cost_acc-cost_wd*Inputs!$E$8*$E1012-cost_fx*Inputs!$D$8)-fixed</f>
        <v>-222485.48706232</v>
      </c>
    </row>
    <row r="1013" customFormat="false" ht="15" hidden="false" customHeight="false" outlineLevel="0" collapsed="false">
      <c r="A1013" s="0" t="n">
        <v>948</v>
      </c>
      <c r="B1013" s="0" t="n">
        <v>0.269584</v>
      </c>
      <c r="C1013" s="0" t="n">
        <v>0.741823</v>
      </c>
      <c r="D1013" s="0" t="n">
        <v>1.740249</v>
      </c>
      <c r="E1013" s="0" t="n">
        <v>1.344206</v>
      </c>
      <c r="F1013" s="0" t="n">
        <v>0.218531</v>
      </c>
      <c r="G1013" s="0" t="n">
        <f aca="false">12*Inputs!$B$6*(MIN(1,$H$50*$C1013)*(ic*Inputs!$C$6+pS+fee_fx*Inputs!$D$6-cost_acc-cost_wd*Inputs!$E$6*$E1013-cost_fx*Inputs!$D$6-$F1013)+(1-MIN(1,$H$50*$C1013))*(1-MIN(1,Inputs!$G$6*$D1013)*churn_nonbuyers)*(ic*Inputs!$C$6+fee_wd*Inputs!$E$6*(1-$B1013)+fee_fx*Inputs!$D$6-cost_acc-cost_wd*Inputs!$E$6*(1-$B1013)-cost_fx*Inputs!$D$6))</f>
        <v>184700.416192208</v>
      </c>
      <c r="H1013" s="0" t="n">
        <f aca="false">12*Inputs!$B$7*(MIN(1,$H$51*$C1013)*(ic*Inputs!$C$7+pE+fee_fx*Inputs!$D$7-cost_acc-cost_wd*Inputs!$E$7*$E1013-cost_fx*Inputs!$D$7-$F1013)+(1-MIN(1,$H$51*$C1013))*(1-MIN(1,Inputs!$G$7*$D1013)*churn_nonbuyers)*(ic*Inputs!$C$7+fee_wd*Inputs!$E$7*(1-$B1013)+fee_fx*Inputs!$D$7-cost_acc-cost_wd*Inputs!$E$7*(1-$B1013)-cost_fx*Inputs!$D$7))</f>
        <v>366069.334364312</v>
      </c>
      <c r="I1013" s="0" t="n">
        <f aca="false">12*Inputs!$B$8*(MIN(1,$H$52*$C1013)*(ic*Inputs!$C$8+pT-cost_acc-cost_wd*Inputs!$E$8-cost_fx*Inputs!$D$8-cost_ins)+(1-MIN(1,$H$52*$C1013))*(1-MIN(1,Inputs!$G$8*$D1013)*churn_nonbuyers)*(ic*Inputs!$C$8+fee_wd*Inputs!$E$8*(1-$B1013)+fee_fx*Inputs!$D$8-cost_acc-cost_wd*Inputs!$E$8*(1-$B1013)-cost_fx*Inputs!$D$8))</f>
        <v>106929.334512</v>
      </c>
      <c r="J1013" s="0" t="n">
        <f aca="false">G1013+H1013+I1013-fixed</f>
        <v>-42300.9149314804</v>
      </c>
      <c r="K1013" s="0" t="n">
        <f aca="false">12*Inputs!$B$6*(1-MIN(1,Inputs!$G$6*$D1013)*churn_nonbuyers)*(ic*Inputs!$C$6+fee_wd*Inputs!$E$6*(1-$B1013)+fee_fx*Inputs!$D$6-cost_acc-cost_wd*Inputs!$E$6*(1-$B1013)-cost_fx*Inputs!$D$6)</f>
        <v>148616.025742195</v>
      </c>
      <c r="L1013" s="0" t="n">
        <f aca="false">12*Inputs!$B$7*(1-MIN(1,Inputs!$G$7*$D1013)*churn_nonbuyers)*(ic*Inputs!$C$7+fee_wd*Inputs!$E$7*(1-$B1013)+fee_fx*Inputs!$D$7-cost_acc-cost_wd*Inputs!$E$7*(1-$B1013)-cost_fx*Inputs!$D$7)</f>
        <v>345356.551093317</v>
      </c>
      <c r="M1013" s="0" t="n">
        <f aca="false">12*Inputs!$B$8*(1-MIN(1,Inputs!$G$8*$D1013)*churn_nonbuyers)*(ic*Inputs!$C$8+fee_wd*Inputs!$E$8*(1-$B1013)+fee_fx*Inputs!$D$8-cost_acc-cost_wd*Inputs!$E$8*(1-$B1013)-cost_fx*Inputs!$D$8)</f>
        <v>0</v>
      </c>
      <c r="N1013" s="0" t="n">
        <f aca="false">K1013+L1013+I1013-fixed</f>
        <v>-99098.0886524876</v>
      </c>
      <c r="O1013" s="0" t="n">
        <f aca="false">K1013+L1013+M1013-fixed</f>
        <v>-206027.423164488</v>
      </c>
      <c r="P1013" s="0" t="n">
        <f aca="false">12*Inputs!$B$6*(1-MIN(1,Inputs!$F$6*$D1013))*(ic*Inputs!$C$6+flat_fee-cost_acc-cost_wd*Inputs!$E$6*$E1013-cost_fx*Inputs!$D$6)+12*Inputs!$B$7*(1-MIN(1,Inputs!$F$7*$D1013))*(ic*Inputs!$C$7+flat_fee-cost_acc-cost_wd*Inputs!$E$7*$E1013-cost_fx*Inputs!$D$7)+12*Inputs!$B$8*(1-MIN(1,Inputs!$F$8*$D1013))*(ic*Inputs!$C$8+flat_fee-cost_acc-cost_wd*Inputs!$E$8*$E1013-cost_fx*Inputs!$D$8)-fixed</f>
        <v>-434520.57472144</v>
      </c>
    </row>
    <row r="1014" customFormat="false" ht="15" hidden="false" customHeight="false" outlineLevel="0" collapsed="false">
      <c r="A1014" s="0" t="n">
        <v>949</v>
      </c>
      <c r="B1014" s="0" t="n">
        <v>0.220091</v>
      </c>
      <c r="C1014" s="0" t="n">
        <v>0.963717</v>
      </c>
      <c r="D1014" s="0" t="n">
        <v>0.937255</v>
      </c>
      <c r="E1014" s="0" t="n">
        <v>1.051682</v>
      </c>
      <c r="F1014" s="0" t="n">
        <v>0.409811</v>
      </c>
      <c r="G1014" s="0" t="n">
        <f aca="false">12*Inputs!$B$6*(MIN(1,$H$50*$C1014)*(ic*Inputs!$C$6+pS+fee_fx*Inputs!$D$6-cost_acc-cost_wd*Inputs!$E$6*$E1014-cost_fx*Inputs!$D$6-$F1014)+(1-MIN(1,$H$50*$C1014))*(1-MIN(1,Inputs!$G$6*$D1014)*churn_nonbuyers)*(ic*Inputs!$C$6+fee_wd*Inputs!$E$6*(1-$B1014)+fee_fx*Inputs!$D$6-cost_acc-cost_wd*Inputs!$E$6*(1-$B1014)-cost_fx*Inputs!$D$6))</f>
        <v>210042.968825265</v>
      </c>
      <c r="H1014" s="0" t="n">
        <f aca="false">12*Inputs!$B$7*(MIN(1,$H$51*$C1014)*(ic*Inputs!$C$7+pE+fee_fx*Inputs!$D$7-cost_acc-cost_wd*Inputs!$E$7*$E1014-cost_fx*Inputs!$D$7-$F1014)+(1-MIN(1,$H$51*$C1014))*(1-MIN(1,Inputs!$G$7*$D1014)*churn_nonbuyers)*(ic*Inputs!$C$7+fee_wd*Inputs!$E$7*(1-$B1014)+fee_fx*Inputs!$D$7-cost_acc-cost_wd*Inputs!$E$7*(1-$B1014)-cost_fx*Inputs!$D$7))</f>
        <v>403773.628320909</v>
      </c>
      <c r="I1014" s="0" t="n">
        <f aca="false">12*Inputs!$B$8*(MIN(1,$H$52*$C1014)*(ic*Inputs!$C$8+pT-cost_acc-cost_wd*Inputs!$E$8-cost_fx*Inputs!$D$8-cost_ins)+(1-MIN(1,$H$52*$C1014))*(1-MIN(1,Inputs!$G$8*$D1014)*churn_nonbuyers)*(ic*Inputs!$C$8+fee_wd*Inputs!$E$8*(1-$B1014)+fee_fx*Inputs!$D$8-cost_acc-cost_wd*Inputs!$E$8*(1-$B1014)-cost_fx*Inputs!$D$8))</f>
        <v>174259.631831701</v>
      </c>
      <c r="J1014" s="0" t="n">
        <f aca="false">G1014+H1014+I1014-fixed</f>
        <v>88076.2289778752</v>
      </c>
      <c r="K1014" s="0" t="n">
        <f aca="false">12*Inputs!$B$6*(1-MIN(1,Inputs!$G$6*$D1014)*churn_nonbuyers)*(ic*Inputs!$C$6+fee_wd*Inputs!$E$6*(1-$B1014)+fee_fx*Inputs!$D$6-cost_acc-cost_wd*Inputs!$E$6*(1-$B1014)-cost_fx*Inputs!$D$6)</f>
        <v>161944.591609476</v>
      </c>
      <c r="L1014" s="0" t="n">
        <f aca="false">12*Inputs!$B$7*(1-MIN(1,Inputs!$G$7*$D1014)*churn_nonbuyers)*(ic*Inputs!$C$7+fee_wd*Inputs!$E$7*(1-$B1014)+fee_fx*Inputs!$D$7-cost_acc-cost_wd*Inputs!$E$7*(1-$B1014)-cost_fx*Inputs!$D$7)</f>
        <v>361060.995125686</v>
      </c>
      <c r="M1014" s="0" t="n">
        <f aca="false">12*Inputs!$B$8*(1-MIN(1,Inputs!$G$8*$D1014)*churn_nonbuyers)*(ic*Inputs!$C$8+fee_wd*Inputs!$E$8*(1-$B1014)+fee_fx*Inputs!$D$8-cost_acc-cost_wd*Inputs!$E$8*(1-$B1014)-cost_fx*Inputs!$D$8)</f>
        <v>108622.664310888</v>
      </c>
      <c r="N1014" s="0" t="n">
        <f aca="false">K1014+L1014+I1014-fixed</f>
        <v>-2734.7814331376</v>
      </c>
      <c r="O1014" s="0" t="n">
        <f aca="false">K1014+L1014+M1014-fixed</f>
        <v>-68371.7489539504</v>
      </c>
      <c r="P1014" s="0" t="n">
        <f aca="false">12*Inputs!$B$6*(1-MIN(1,Inputs!$F$6*$D1014))*(ic*Inputs!$C$6+flat_fee-cost_acc-cost_wd*Inputs!$E$6*$E1014-cost_fx*Inputs!$D$6)+12*Inputs!$B$7*(1-MIN(1,Inputs!$F$7*$D1014))*(ic*Inputs!$C$7+flat_fee-cost_acc-cost_wd*Inputs!$E$7*$E1014-cost_fx*Inputs!$D$7)+12*Inputs!$B$8*(1-MIN(1,Inputs!$F$8*$D1014))*(ic*Inputs!$C$8+flat_fee-cost_acc-cost_wd*Inputs!$E$8*$E1014-cost_fx*Inputs!$D$8)-fixed</f>
        <v>82750.7694584001</v>
      </c>
    </row>
    <row r="1015" customFormat="false" ht="15" hidden="false" customHeight="false" outlineLevel="0" collapsed="false">
      <c r="A1015" s="0" t="n">
        <v>950</v>
      </c>
      <c r="B1015" s="0" t="n">
        <v>0.362407</v>
      </c>
      <c r="C1015" s="0" t="n">
        <v>0.710736</v>
      </c>
      <c r="D1015" s="0" t="n">
        <v>0.760365</v>
      </c>
      <c r="E1015" s="0" t="n">
        <v>1.03282</v>
      </c>
      <c r="F1015" s="0" t="n">
        <v>0.13904</v>
      </c>
      <c r="G1015" s="0" t="n">
        <f aca="false">12*Inputs!$B$6*(MIN(1,$H$50*$C1015)*(ic*Inputs!$C$6+pS+fee_fx*Inputs!$D$6-cost_acc-cost_wd*Inputs!$E$6*$E1015-cost_fx*Inputs!$D$6-$F1015)+(1-MIN(1,$H$50*$C1015))*(1-MIN(1,Inputs!$G$6*$D1015)*churn_nonbuyers)*(ic*Inputs!$C$6+fee_wd*Inputs!$E$6*(1-$B1015)+fee_fx*Inputs!$D$6-cost_acc-cost_wd*Inputs!$E$6*(1-$B1015)-cost_fx*Inputs!$D$6))</f>
        <v>184983.582698705</v>
      </c>
      <c r="H1015" s="0" t="n">
        <f aca="false">12*Inputs!$B$7*(MIN(1,$H$51*$C1015)*(ic*Inputs!$C$7+pE+fee_fx*Inputs!$D$7-cost_acc-cost_wd*Inputs!$E$7*$E1015-cost_fx*Inputs!$D$7-$F1015)+(1-MIN(1,$H$51*$C1015))*(1-MIN(1,Inputs!$G$7*$D1015)*churn_nonbuyers)*(ic*Inputs!$C$7+fee_wd*Inputs!$E$7*(1-$B1015)+fee_fx*Inputs!$D$7-cost_acc-cost_wd*Inputs!$E$7*(1-$B1015)-cost_fx*Inputs!$D$7))</f>
        <v>392268.873480196</v>
      </c>
      <c r="I1015" s="0" t="n">
        <f aca="false">12*Inputs!$B$8*(MIN(1,$H$52*$C1015)*(ic*Inputs!$C$8+pT-cost_acc-cost_wd*Inputs!$E$8-cost_fx*Inputs!$D$8-cost_ins)+(1-MIN(1,$H$52*$C1015))*(1-MIN(1,Inputs!$G$8*$D1015)*churn_nonbuyers)*(ic*Inputs!$C$8+fee_wd*Inputs!$E$8*(1-$B1015)+fee_fx*Inputs!$D$8-cost_acc-cost_wd*Inputs!$E$8*(1-$B1015)-cost_fx*Inputs!$D$8))</f>
        <v>175075.040151897</v>
      </c>
      <c r="J1015" s="0" t="n">
        <f aca="false">G1015+H1015+I1015-fixed</f>
        <v>52327.4963307983</v>
      </c>
      <c r="K1015" s="0" t="n">
        <f aca="false">12*Inputs!$B$6*(1-MIN(1,Inputs!$G$6*$D1015)*churn_nonbuyers)*(ic*Inputs!$C$6+fee_wd*Inputs!$E$6*(1-$B1015)+fee_fx*Inputs!$D$6-cost_acc-cost_wd*Inputs!$E$6*(1-$B1015)-cost_fx*Inputs!$D$6)</f>
        <v>143732.956309596</v>
      </c>
      <c r="L1015" s="0" t="n">
        <f aca="false">12*Inputs!$B$7*(1-MIN(1,Inputs!$G$7*$D1015)*churn_nonbuyers)*(ic*Inputs!$C$7+fee_wd*Inputs!$E$7*(1-$B1015)+fee_fx*Inputs!$D$7-cost_acc-cost_wd*Inputs!$E$7*(1-$B1015)-cost_fx*Inputs!$D$7)</f>
        <v>343006.443065758</v>
      </c>
      <c r="M1015" s="0" t="n">
        <f aca="false">12*Inputs!$B$8*(1-MIN(1,Inputs!$G$8*$D1015)*churn_nonbuyers)*(ic*Inputs!$C$8+fee_wd*Inputs!$E$8*(1-$B1015)+fee_fx*Inputs!$D$8-cost_acc-cost_wd*Inputs!$E$8*(1-$B1015)-cost_fx*Inputs!$D$8)</f>
        <v>144535.138511448</v>
      </c>
      <c r="N1015" s="0" t="n">
        <f aca="false">K1015+L1015+I1015-fixed</f>
        <v>-38185.5604727491</v>
      </c>
      <c r="O1015" s="0" t="n">
        <f aca="false">K1015+L1015+M1015-fixed</f>
        <v>-68725.4621131984</v>
      </c>
      <c r="P1015" s="0" t="n">
        <f aca="false">12*Inputs!$B$6*(1-MIN(1,Inputs!$F$6*$D1015))*(ic*Inputs!$C$6+flat_fee-cost_acc-cost_wd*Inputs!$E$6*$E1015-cost_fx*Inputs!$D$6)+12*Inputs!$B$7*(1-MIN(1,Inputs!$F$7*$D1015))*(ic*Inputs!$C$7+flat_fee-cost_acc-cost_wd*Inputs!$E$7*$E1015-cost_fx*Inputs!$D$7)+12*Inputs!$B$8*(1-MIN(1,Inputs!$F$8*$D1015))*(ic*Inputs!$C$8+flat_fee-cost_acc-cost_wd*Inputs!$E$8*$E1015-cost_fx*Inputs!$D$8)-fixed</f>
        <v>189543.089312</v>
      </c>
    </row>
    <row r="1016" customFormat="false" ht="15" hidden="false" customHeight="false" outlineLevel="0" collapsed="false">
      <c r="A1016" s="0" t="n">
        <v>951</v>
      </c>
      <c r="B1016" s="0" t="n">
        <v>0.230045</v>
      </c>
      <c r="C1016" s="0" t="n">
        <v>0.95942</v>
      </c>
      <c r="D1016" s="0" t="n">
        <v>0.779158</v>
      </c>
      <c r="E1016" s="0" t="n">
        <v>1.262704</v>
      </c>
      <c r="F1016" s="0" t="n">
        <v>0.088376</v>
      </c>
      <c r="G1016" s="0" t="n">
        <f aca="false">12*Inputs!$B$6*(MIN(1,$H$50*$C1016)*(ic*Inputs!$C$6+pS+fee_fx*Inputs!$D$6-cost_acc-cost_wd*Inputs!$E$6*$E1016-cost_fx*Inputs!$D$6-$F1016)+(1-MIN(1,$H$50*$C1016))*(1-MIN(1,Inputs!$G$6*$D1016)*churn_nonbuyers)*(ic*Inputs!$C$6+fee_wd*Inputs!$E$6*(1-$B1016)+fee_fx*Inputs!$D$6-cost_acc-cost_wd*Inputs!$E$6*(1-$B1016)-cost_fx*Inputs!$D$6))</f>
        <v>212237.389987238</v>
      </c>
      <c r="H1016" s="0" t="n">
        <f aca="false">12*Inputs!$B$7*(MIN(1,$H$51*$C1016)*(ic*Inputs!$C$7+pE+fee_fx*Inputs!$D$7-cost_acc-cost_wd*Inputs!$E$7*$E1016-cost_fx*Inputs!$D$7-$F1016)+(1-MIN(1,$H$51*$C1016))*(1-MIN(1,Inputs!$G$7*$D1016)*churn_nonbuyers)*(ic*Inputs!$C$7+fee_wd*Inputs!$E$7*(1-$B1016)+fee_fx*Inputs!$D$7-cost_acc-cost_wd*Inputs!$E$7*(1-$B1016)-cost_fx*Inputs!$D$7))</f>
        <v>398246.438058631</v>
      </c>
      <c r="I1016" s="0" t="n">
        <f aca="false">12*Inputs!$B$8*(MIN(1,$H$52*$C1016)*(ic*Inputs!$C$8+pT-cost_acc-cost_wd*Inputs!$E$8-cost_fx*Inputs!$D$8-cost_ins)+(1-MIN(1,$H$52*$C1016))*(1-MIN(1,Inputs!$G$8*$D1016)*churn_nonbuyers)*(ic*Inputs!$C$8+fee_wd*Inputs!$E$8*(1-$B1016)+fee_fx*Inputs!$D$8-cost_acc-cost_wd*Inputs!$E$8*(1-$B1016)-cost_fx*Inputs!$D$8))</f>
        <v>185374.37261935</v>
      </c>
      <c r="J1016" s="0" t="n">
        <f aca="false">G1016+H1016+I1016-fixed</f>
        <v>95858.2006652193</v>
      </c>
      <c r="K1016" s="0" t="n">
        <f aca="false">12*Inputs!$B$6*(1-MIN(1,Inputs!$G$6*$D1016)*churn_nonbuyers)*(ic*Inputs!$C$6+fee_wd*Inputs!$E$6*(1-$B1016)+fee_fx*Inputs!$D$6-cost_acc-cost_wd*Inputs!$E$6*(1-$B1016)-cost_fx*Inputs!$D$6)</f>
        <v>161910.145455192</v>
      </c>
      <c r="L1016" s="0" t="n">
        <f aca="false">12*Inputs!$B$7*(1-MIN(1,Inputs!$G$7*$D1016)*churn_nonbuyers)*(ic*Inputs!$C$7+fee_wd*Inputs!$E$7*(1-$B1016)+fee_fx*Inputs!$D$7-cost_acc-cost_wd*Inputs!$E$7*(1-$B1016)-cost_fx*Inputs!$D$7)</f>
        <v>361423.147689115</v>
      </c>
      <c r="M1016" s="0" t="n">
        <f aca="false">12*Inputs!$B$8*(1-MIN(1,Inputs!$G$8*$D1016)*churn_nonbuyers)*(ic*Inputs!$C$8+fee_wd*Inputs!$E$8*(1-$B1016)+fee_fx*Inputs!$D$8-cost_acc-cost_wd*Inputs!$E$8*(1-$B1016)-cost_fx*Inputs!$D$8)</f>
        <v>143358.331270896</v>
      </c>
      <c r="N1016" s="0" t="n">
        <f aca="false">K1016+L1016+I1016-fixed</f>
        <v>8707.66576365719</v>
      </c>
      <c r="O1016" s="0" t="n">
        <f aca="false">K1016+L1016+M1016-fixed</f>
        <v>-33308.3755847967</v>
      </c>
      <c r="P1016" s="0" t="n">
        <f aca="false">12*Inputs!$B$6*(1-MIN(1,Inputs!$F$6*$D1016))*(ic*Inputs!$C$6+flat_fee-cost_acc-cost_wd*Inputs!$E$6*$E1016-cost_fx*Inputs!$D$6)+12*Inputs!$B$7*(1-MIN(1,Inputs!$F$7*$D1016))*(ic*Inputs!$C$7+flat_fee-cost_acc-cost_wd*Inputs!$E$7*$E1016-cost_fx*Inputs!$D$7)+12*Inputs!$B$8*(1-MIN(1,Inputs!$F$8*$D1016))*(ic*Inputs!$C$8+flat_fee-cost_acc-cost_wd*Inputs!$E$8*$E1016-cost_fx*Inputs!$D$8)-fixed</f>
        <v>67599.0009516801</v>
      </c>
    </row>
    <row r="1017" customFormat="false" ht="15" hidden="false" customHeight="false" outlineLevel="0" collapsed="false">
      <c r="A1017" s="0" t="n">
        <v>952</v>
      </c>
      <c r="B1017" s="0" t="n">
        <v>0.139561</v>
      </c>
      <c r="C1017" s="0" t="n">
        <v>1.028452</v>
      </c>
      <c r="D1017" s="0" t="n">
        <v>1.159706</v>
      </c>
      <c r="E1017" s="0" t="n">
        <v>1.118288</v>
      </c>
      <c r="F1017" s="0" t="n">
        <v>0.099394</v>
      </c>
      <c r="G1017" s="0" t="n">
        <f aca="false">12*Inputs!$B$6*(MIN(1,$H$50*$C1017)*(ic*Inputs!$C$6+pS+fee_fx*Inputs!$D$6-cost_acc-cost_wd*Inputs!$E$6*$E1017-cost_fx*Inputs!$D$6-$F1017)+(1-MIN(1,$H$50*$C1017))*(1-MIN(1,Inputs!$G$6*$D1017)*churn_nonbuyers)*(ic*Inputs!$C$6+fee_wd*Inputs!$E$6*(1-$B1017)+fee_fx*Inputs!$D$6-cost_acc-cost_wd*Inputs!$E$6*(1-$B1017)-cost_fx*Inputs!$D$6))</f>
        <v>227341.889357071</v>
      </c>
      <c r="H1017" s="0" t="n">
        <f aca="false">12*Inputs!$B$7*(MIN(1,$H$51*$C1017)*(ic*Inputs!$C$7+pE+fee_fx*Inputs!$D$7-cost_acc-cost_wd*Inputs!$E$7*$E1017-cost_fx*Inputs!$D$7-$F1017)+(1-MIN(1,$H$51*$C1017))*(1-MIN(1,Inputs!$G$7*$D1017)*churn_nonbuyers)*(ic*Inputs!$C$7+fee_wd*Inputs!$E$7*(1-$B1017)+fee_fx*Inputs!$D$7-cost_acc-cost_wd*Inputs!$E$7*(1-$B1017)-cost_fx*Inputs!$D$7))</f>
        <v>422269.144975563</v>
      </c>
      <c r="I1017" s="0" t="n">
        <f aca="false">12*Inputs!$B$8*(MIN(1,$H$52*$C1017)*(ic*Inputs!$C$8+pT-cost_acc-cost_wd*Inputs!$E$8-cost_fx*Inputs!$D$8-cost_ins)+(1-MIN(1,$H$52*$C1017))*(1-MIN(1,Inputs!$G$8*$D1017)*churn_nonbuyers)*(ic*Inputs!$C$8+fee_wd*Inputs!$E$8*(1-$B1017)+fee_fx*Inputs!$D$8-cost_acc-cost_wd*Inputs!$E$8*(1-$B1017)-cost_fx*Inputs!$D$8))</f>
        <v>165097.70215088</v>
      </c>
      <c r="J1017" s="0" t="n">
        <f aca="false">G1017+H1017+I1017-fixed</f>
        <v>114708.736483514</v>
      </c>
      <c r="K1017" s="0" t="n">
        <f aca="false">12*Inputs!$B$6*(1-MIN(1,Inputs!$G$6*$D1017)*churn_nonbuyers)*(ic*Inputs!$C$6+fee_wd*Inputs!$E$6*(1-$B1017)+fee_fx*Inputs!$D$6-cost_acc-cost_wd*Inputs!$E$6*(1-$B1017)-cost_fx*Inputs!$D$6)</f>
        <v>170978.697569275</v>
      </c>
      <c r="L1017" s="0" t="n">
        <f aca="false">12*Inputs!$B$7*(1-MIN(1,Inputs!$G$7*$D1017)*churn_nonbuyers)*(ic*Inputs!$C$7+fee_wd*Inputs!$E$7*(1-$B1017)+fee_fx*Inputs!$D$7-cost_acc-cost_wd*Inputs!$E$7*(1-$B1017)-cost_fx*Inputs!$D$7)</f>
        <v>369774.603053565</v>
      </c>
      <c r="M1017" s="0" t="n">
        <f aca="false">12*Inputs!$B$8*(1-MIN(1,Inputs!$G$8*$D1017)*churn_nonbuyers)*(ic*Inputs!$C$8+fee_wd*Inputs!$E$8*(1-$B1017)+fee_fx*Inputs!$D$8-cost_acc-cost_wd*Inputs!$E$8*(1-$B1017)-cost_fx*Inputs!$D$8)</f>
        <v>60169.5960166176</v>
      </c>
      <c r="N1017" s="0" t="n">
        <f aca="false">K1017+L1017+I1017-fixed</f>
        <v>5851.00277372031</v>
      </c>
      <c r="O1017" s="0" t="n">
        <f aca="false">K1017+L1017+M1017-fixed</f>
        <v>-99077.103360542</v>
      </c>
      <c r="P1017" s="0" t="n">
        <f aca="false">12*Inputs!$B$6*(1-MIN(1,Inputs!$F$6*$D1017))*(ic*Inputs!$C$6+flat_fee-cost_acc-cost_wd*Inputs!$E$6*$E1017-cost_fx*Inputs!$D$6)+12*Inputs!$B$7*(1-MIN(1,Inputs!$F$7*$D1017))*(ic*Inputs!$C$7+flat_fee-cost_acc-cost_wd*Inputs!$E$7*$E1017-cost_fx*Inputs!$D$7)+12*Inputs!$B$8*(1-MIN(1,Inputs!$F$8*$D1017))*(ic*Inputs!$C$8+flat_fee-cost_acc-cost_wd*Inputs!$E$8*$E1017-cost_fx*Inputs!$D$8)-fixed</f>
        <v>-66157.18836928</v>
      </c>
    </row>
    <row r="1018" customFormat="false" ht="15" hidden="false" customHeight="false" outlineLevel="0" collapsed="false">
      <c r="A1018" s="0" t="n">
        <v>953</v>
      </c>
      <c r="B1018" s="0" t="n">
        <v>0.465555</v>
      </c>
      <c r="C1018" s="0" t="n">
        <v>0.983858</v>
      </c>
      <c r="D1018" s="0" t="n">
        <v>1.070364</v>
      </c>
      <c r="E1018" s="0" t="n">
        <v>1.261514</v>
      </c>
      <c r="F1018" s="0" t="n">
        <v>0.099297</v>
      </c>
      <c r="G1018" s="0" t="n">
        <f aca="false">12*Inputs!$B$6*(MIN(1,$H$50*$C1018)*(ic*Inputs!$C$6+pS+fee_fx*Inputs!$D$6-cost_acc-cost_wd*Inputs!$E$6*$E1018-cost_fx*Inputs!$D$6-$F1018)+(1-MIN(1,$H$50*$C1018))*(1-MIN(1,Inputs!$G$6*$D1018)*churn_nonbuyers)*(ic*Inputs!$C$6+fee_wd*Inputs!$E$6*(1-$B1018)+fee_fx*Inputs!$D$6-cost_acc-cost_wd*Inputs!$E$6*(1-$B1018)-cost_fx*Inputs!$D$6))</f>
        <v>181466.745402257</v>
      </c>
      <c r="H1018" s="0" t="n">
        <f aca="false">12*Inputs!$B$7*(MIN(1,$H$51*$C1018)*(ic*Inputs!$C$7+pE+fee_fx*Inputs!$D$7-cost_acc-cost_wd*Inputs!$E$7*$E1018-cost_fx*Inputs!$D$7-$F1018)+(1-MIN(1,$H$51*$C1018))*(1-MIN(1,Inputs!$G$7*$D1018)*churn_nonbuyers)*(ic*Inputs!$C$7+fee_wd*Inputs!$E$7*(1-$B1018)+fee_fx*Inputs!$D$7-cost_acc-cost_wd*Inputs!$E$7*(1-$B1018)-cost_fx*Inputs!$D$7))</f>
        <v>376833.065072693</v>
      </c>
      <c r="I1018" s="0" t="n">
        <f aca="false">12*Inputs!$B$8*(MIN(1,$H$52*$C1018)*(ic*Inputs!$C$8+pT-cost_acc-cost_wd*Inputs!$E$8-cost_fx*Inputs!$D$8-cost_ins)+(1-MIN(1,$H$52*$C1018))*(1-MIN(1,Inputs!$G$8*$D1018)*churn_nonbuyers)*(ic*Inputs!$C$8+fee_wd*Inputs!$E$8*(1-$B1018)+fee_fx*Inputs!$D$8-cost_acc-cost_wd*Inputs!$E$8*(1-$B1018)-cost_fx*Inputs!$D$8))</f>
        <v>165550.669079581</v>
      </c>
      <c r="J1018" s="0" t="n">
        <f aca="false">G1018+H1018+I1018-fixed</f>
        <v>23850.4795545309</v>
      </c>
      <c r="K1018" s="0" t="n">
        <f aca="false">12*Inputs!$B$6*(1-MIN(1,Inputs!$G$6*$D1018)*churn_nonbuyers)*(ic*Inputs!$C$6+fee_wd*Inputs!$E$6*(1-$B1018)+fee_fx*Inputs!$D$6-cost_acc-cost_wd*Inputs!$E$6*(1-$B1018)-cost_fx*Inputs!$D$6)</f>
        <v>127358.666726544</v>
      </c>
      <c r="L1018" s="0" t="n">
        <f aca="false">12*Inputs!$B$7*(1-MIN(1,Inputs!$G$7*$D1018)*churn_nonbuyers)*(ic*Inputs!$C$7+fee_wd*Inputs!$E$7*(1-$B1018)+fee_fx*Inputs!$D$7-cost_acc-cost_wd*Inputs!$E$7*(1-$B1018)-cost_fx*Inputs!$D$7)</f>
        <v>325365.670563926</v>
      </c>
      <c r="M1018" s="0" t="n">
        <f aca="false">12*Inputs!$B$8*(1-MIN(1,Inputs!$G$8*$D1018)*churn_nonbuyers)*(ic*Inputs!$C$8+fee_wd*Inputs!$E$8*(1-$B1018)+fee_fx*Inputs!$D$8-cost_acc-cost_wd*Inputs!$E$8*(1-$B1018)-cost_fx*Inputs!$D$8)</f>
        <v>76239.920563872</v>
      </c>
      <c r="N1018" s="0" t="n">
        <f aca="false">K1018+L1018+I1018-fixed</f>
        <v>-81724.9936299487</v>
      </c>
      <c r="O1018" s="0" t="n">
        <f aca="false">K1018+L1018+M1018-fixed</f>
        <v>-171035.742145658</v>
      </c>
      <c r="P1018" s="0" t="n">
        <f aca="false">12*Inputs!$B$6*(1-MIN(1,Inputs!$F$6*$D1018))*(ic*Inputs!$C$6+flat_fee-cost_acc-cost_wd*Inputs!$E$6*$E1018-cost_fx*Inputs!$D$6)+12*Inputs!$B$7*(1-MIN(1,Inputs!$F$7*$D1018))*(ic*Inputs!$C$7+flat_fee-cost_acc-cost_wd*Inputs!$E$7*$E1018-cost_fx*Inputs!$D$7)+12*Inputs!$B$8*(1-MIN(1,Inputs!$F$8*$D1018))*(ic*Inputs!$C$8+flat_fee-cost_acc-cost_wd*Inputs!$E$8*$E1018-cost_fx*Inputs!$D$8)-fixed</f>
        <v>-77765.9967289601</v>
      </c>
    </row>
    <row r="1019" customFormat="false" ht="15" hidden="false" customHeight="false" outlineLevel="0" collapsed="false">
      <c r="A1019" s="0" t="n">
        <v>954</v>
      </c>
      <c r="B1019" s="0" t="n">
        <v>0.074959</v>
      </c>
      <c r="C1019" s="0" t="n">
        <v>1.175788</v>
      </c>
      <c r="D1019" s="0" t="n">
        <v>1.067702</v>
      </c>
      <c r="E1019" s="0" t="n">
        <v>1.051096</v>
      </c>
      <c r="F1019" s="0" t="n">
        <v>0.209104</v>
      </c>
      <c r="G1019" s="0" t="n">
        <f aca="false">12*Inputs!$B$6*(MIN(1,$H$50*$C1019)*(ic*Inputs!$C$6+pS+fee_fx*Inputs!$D$6-cost_acc-cost_wd*Inputs!$E$6*$E1019-cost_fx*Inputs!$D$6-$F1019)+(1-MIN(1,$H$50*$C1019))*(1-MIN(1,Inputs!$G$6*$D1019)*churn_nonbuyers)*(ic*Inputs!$C$6+fee_wd*Inputs!$E$6*(1-$B1019)+fee_fx*Inputs!$D$6-cost_acc-cost_wd*Inputs!$E$6*(1-$B1019)-cost_fx*Inputs!$D$6))</f>
        <v>242998.810207207</v>
      </c>
      <c r="H1019" s="0" t="n">
        <f aca="false">12*Inputs!$B$7*(MIN(1,$H$51*$C1019)*(ic*Inputs!$C$7+pE+fee_fx*Inputs!$D$7-cost_acc-cost_wd*Inputs!$E$7*$E1019-cost_fx*Inputs!$D$7-$F1019)+(1-MIN(1,$H$51*$C1019))*(1-MIN(1,Inputs!$G$7*$D1019)*churn_nonbuyers)*(ic*Inputs!$C$7+fee_wd*Inputs!$E$7*(1-$B1019)+fee_fx*Inputs!$D$7-cost_acc-cost_wd*Inputs!$E$7*(1-$B1019)-cost_fx*Inputs!$D$7))</f>
        <v>436790.321664432</v>
      </c>
      <c r="I1019" s="0" t="n">
        <f aca="false">12*Inputs!$B$8*(MIN(1,$H$52*$C1019)*(ic*Inputs!$C$8+pT-cost_acc-cost_wd*Inputs!$E$8-cost_fx*Inputs!$D$8-cost_ins)+(1-MIN(1,$H$52*$C1019))*(1-MIN(1,Inputs!$G$8*$D1019)*churn_nonbuyers)*(ic*Inputs!$C$8+fee_wd*Inputs!$E$8*(1-$B1019)+fee_fx*Inputs!$D$8-cost_acc-cost_wd*Inputs!$E$8*(1-$B1019)-cost_fx*Inputs!$D$8))</f>
        <v>183911.609795083</v>
      </c>
      <c r="J1019" s="0" t="n">
        <f aca="false">G1019+H1019+I1019-fixed</f>
        <v>163700.741666723</v>
      </c>
      <c r="K1019" s="0" t="n">
        <f aca="false">12*Inputs!$B$6*(1-MIN(1,Inputs!$G$6*$D1019)*churn_nonbuyers)*(ic*Inputs!$C$6+fee_wd*Inputs!$E$6*(1-$B1019)+fee_fx*Inputs!$D$6-cost_acc-cost_wd*Inputs!$E$6*(1-$B1019)-cost_fx*Inputs!$D$6)</f>
        <v>180619.71173437</v>
      </c>
      <c r="L1019" s="0" t="n">
        <f aca="false">12*Inputs!$B$7*(1-MIN(1,Inputs!$G$7*$D1019)*churn_nonbuyers)*(ic*Inputs!$C$7+fee_wd*Inputs!$E$7*(1-$B1019)+fee_fx*Inputs!$D$7-cost_acc-cost_wd*Inputs!$E$7*(1-$B1019)-cost_fx*Inputs!$D$7)</f>
        <v>379836.726944622</v>
      </c>
      <c r="M1019" s="0" t="n">
        <f aca="false">12*Inputs!$B$8*(1-MIN(1,Inputs!$G$8*$D1019)*churn_nonbuyers)*(ic*Inputs!$C$8+fee_wd*Inputs!$E$8*(1-$B1019)+fee_fx*Inputs!$D$8-cost_acc-cost_wd*Inputs!$E$8*(1-$B1019)-cost_fx*Inputs!$D$8)</f>
        <v>81542.5532137248</v>
      </c>
      <c r="N1019" s="0" t="n">
        <f aca="false">K1019+L1019+I1019-fixed</f>
        <v>44368.0484740748</v>
      </c>
      <c r="O1019" s="0" t="n">
        <f aca="false">K1019+L1019+M1019-fixed</f>
        <v>-58001.0081072839</v>
      </c>
      <c r="P1019" s="0" t="n">
        <f aca="false">12*Inputs!$B$6*(1-MIN(1,Inputs!$F$6*$D1019))*(ic*Inputs!$C$6+flat_fee-cost_acc-cost_wd*Inputs!$E$6*$E1019-cost_fx*Inputs!$D$6)+12*Inputs!$B$7*(1-MIN(1,Inputs!$F$7*$D1019))*(ic*Inputs!$C$7+flat_fee-cost_acc-cost_wd*Inputs!$E$7*$E1019-cost_fx*Inputs!$D$7)+12*Inputs!$B$8*(1-MIN(1,Inputs!$F$8*$D1019))*(ic*Inputs!$C$8+flat_fee-cost_acc-cost_wd*Inputs!$E$8*$E1019-cost_fx*Inputs!$D$8)-fixed</f>
        <v>11049.70687808</v>
      </c>
    </row>
    <row r="1020" customFormat="false" ht="15" hidden="false" customHeight="false" outlineLevel="0" collapsed="false">
      <c r="A1020" s="0" t="n">
        <v>955</v>
      </c>
      <c r="B1020" s="0" t="n">
        <v>0.462475</v>
      </c>
      <c r="C1020" s="0" t="n">
        <v>0.84196</v>
      </c>
      <c r="D1020" s="0" t="n">
        <v>1.125028</v>
      </c>
      <c r="E1020" s="0" t="n">
        <v>1.277513</v>
      </c>
      <c r="F1020" s="0" t="n">
        <v>0.208533</v>
      </c>
      <c r="G1020" s="0" t="n">
        <f aca="false">12*Inputs!$B$6*(MIN(1,$H$50*$C1020)*(ic*Inputs!$C$6+pS+fee_fx*Inputs!$D$6-cost_acc-cost_wd*Inputs!$E$6*$E1020-cost_fx*Inputs!$D$6-$F1020)+(1-MIN(1,$H$50*$C1020))*(1-MIN(1,Inputs!$G$6*$D1020)*churn_nonbuyers)*(ic*Inputs!$C$6+fee_wd*Inputs!$E$6*(1-$B1020)+fee_fx*Inputs!$D$6-cost_acc-cost_wd*Inputs!$E$6*(1-$B1020)-cost_fx*Inputs!$D$6))</f>
        <v>171280.91545172</v>
      </c>
      <c r="H1020" s="0" t="n">
        <f aca="false">12*Inputs!$B$7*(MIN(1,$H$51*$C1020)*(ic*Inputs!$C$7+pE+fee_fx*Inputs!$D$7-cost_acc-cost_wd*Inputs!$E$7*$E1020-cost_fx*Inputs!$D$7-$F1020)+(1-MIN(1,$H$51*$C1020))*(1-MIN(1,Inputs!$G$7*$D1020)*churn_nonbuyers)*(ic*Inputs!$C$7+fee_wd*Inputs!$E$7*(1-$B1020)+fee_fx*Inputs!$D$7-cost_acc-cost_wd*Inputs!$E$7*(1-$B1020)-cost_fx*Inputs!$D$7))</f>
        <v>362479.319937642</v>
      </c>
      <c r="I1020" s="0" t="n">
        <f aca="false">12*Inputs!$B$8*(MIN(1,$H$52*$C1020)*(ic*Inputs!$C$8+pT-cost_acc-cost_wd*Inputs!$E$8-cost_fx*Inputs!$D$8-cost_ins)+(1-MIN(1,$H$52*$C1020))*(1-MIN(1,Inputs!$G$8*$D1020)*churn_nonbuyers)*(ic*Inputs!$C$8+fee_wd*Inputs!$E$8*(1-$B1020)+fee_fx*Inputs!$D$8-cost_acc-cost_wd*Inputs!$E$8*(1-$B1020)-cost_fx*Inputs!$D$8))</f>
        <v>147905.159134945</v>
      </c>
      <c r="J1020" s="0" t="n">
        <f aca="false">G1020+H1020+I1020-fixed</f>
        <v>-18334.6054756927</v>
      </c>
      <c r="K1020" s="0" t="n">
        <f aca="false">12*Inputs!$B$6*(1-MIN(1,Inputs!$G$6*$D1020)*churn_nonbuyers)*(ic*Inputs!$C$6+fee_wd*Inputs!$E$6*(1-$B1020)+fee_fx*Inputs!$D$6-cost_acc-cost_wd*Inputs!$E$6*(1-$B1020)-cost_fx*Inputs!$D$6)</f>
        <v>127409.45849496</v>
      </c>
      <c r="L1020" s="0" t="n">
        <f aca="false">12*Inputs!$B$7*(1-MIN(1,Inputs!$G$7*$D1020)*churn_nonbuyers)*(ic*Inputs!$C$7+fee_wd*Inputs!$E$7*(1-$B1020)+fee_fx*Inputs!$D$7-cost_acc-cost_wd*Inputs!$E$7*(1-$B1020)-cost_fx*Inputs!$D$7)</f>
        <v>325242.945752976</v>
      </c>
      <c r="M1020" s="0" t="n">
        <f aca="false">12*Inputs!$B$8*(1-MIN(1,Inputs!$G$8*$D1020)*churn_nonbuyers)*(ic*Inputs!$C$8+fee_wd*Inputs!$E$8*(1-$B1020)+fee_fx*Inputs!$D$8-cost_acc-cost_wd*Inputs!$E$8*(1-$B1020)-cost_fx*Inputs!$D$8)</f>
        <v>64636.79265648</v>
      </c>
      <c r="N1020" s="0" t="n">
        <f aca="false">K1020+L1020+I1020-fixed</f>
        <v>-99442.4366171188</v>
      </c>
      <c r="O1020" s="0" t="n">
        <f aca="false">K1020+L1020+M1020-fixed</f>
        <v>-182710.803095584</v>
      </c>
      <c r="P1020" s="0" t="n">
        <f aca="false">12*Inputs!$B$6*(1-MIN(1,Inputs!$F$6*$D1020))*(ic*Inputs!$C$6+flat_fee-cost_acc-cost_wd*Inputs!$E$6*$E1020-cost_fx*Inputs!$D$6)+12*Inputs!$B$7*(1-MIN(1,Inputs!$F$7*$D1020))*(ic*Inputs!$C$7+flat_fee-cost_acc-cost_wd*Inputs!$E$7*$E1020-cost_fx*Inputs!$D$7)+12*Inputs!$B$8*(1-MIN(1,Inputs!$F$8*$D1020))*(ic*Inputs!$C$8+flat_fee-cost_acc-cost_wd*Inputs!$E$8*$E1020-cost_fx*Inputs!$D$8)-fixed</f>
        <v>-111593.15109664</v>
      </c>
    </row>
    <row r="1021" customFormat="false" ht="15" hidden="false" customHeight="false" outlineLevel="0" collapsed="false">
      <c r="A1021" s="0" t="n">
        <v>956</v>
      </c>
      <c r="B1021" s="0" t="n">
        <v>0.096764</v>
      </c>
      <c r="C1021" s="0" t="n">
        <v>1.017936</v>
      </c>
      <c r="D1021" s="0" t="n">
        <v>0.90684</v>
      </c>
      <c r="E1021" s="0" t="n">
        <v>1.335989</v>
      </c>
      <c r="F1021" s="0" t="n">
        <v>0.279113</v>
      </c>
      <c r="G1021" s="0" t="n">
        <f aca="false">12*Inputs!$B$6*(MIN(1,$H$50*$C1021)*(ic*Inputs!$C$6+pS+fee_fx*Inputs!$D$6-cost_acc-cost_wd*Inputs!$E$6*$E1021-cost_fx*Inputs!$D$6-$F1021)+(1-MIN(1,$H$50*$C1021))*(1-MIN(1,Inputs!$G$6*$D1021)*churn_nonbuyers)*(ic*Inputs!$C$6+fee_wd*Inputs!$E$6*(1-$B1021)+fee_fx*Inputs!$D$6-cost_acc-cost_wd*Inputs!$E$6*(1-$B1021)-cost_fx*Inputs!$D$6))</f>
        <v>224956.932537691</v>
      </c>
      <c r="H1021" s="0" t="n">
        <f aca="false">12*Inputs!$B$7*(MIN(1,$H$51*$C1021)*(ic*Inputs!$C$7+pE+fee_fx*Inputs!$D$7-cost_acc-cost_wd*Inputs!$E$7*$E1021-cost_fx*Inputs!$D$7-$F1021)+(1-MIN(1,$H$51*$C1021))*(1-MIN(1,Inputs!$G$7*$D1021)*churn_nonbuyers)*(ic*Inputs!$C$7+fee_wd*Inputs!$E$7*(1-$B1021)+fee_fx*Inputs!$D$7-cost_acc-cost_wd*Inputs!$E$7*(1-$B1021)-cost_fx*Inputs!$D$7))</f>
        <v>390942.856371619</v>
      </c>
      <c r="I1021" s="0" t="n">
        <f aca="false">12*Inputs!$B$8*(MIN(1,$H$52*$C1021)*(ic*Inputs!$C$8+pT-cost_acc-cost_wd*Inputs!$E$8-cost_fx*Inputs!$D$8-cost_ins)+(1-MIN(1,$H$52*$C1021))*(1-MIN(1,Inputs!$G$8*$D1021)*churn_nonbuyers)*(ic*Inputs!$C$8+fee_wd*Inputs!$E$8*(1-$B1021)+fee_fx*Inputs!$D$8-cost_acc-cost_wd*Inputs!$E$8*(1-$B1021)-cost_fx*Inputs!$D$8))</f>
        <v>180506.691011584</v>
      </c>
      <c r="J1021" s="0" t="n">
        <f aca="false">G1021+H1021+I1021-fixed</f>
        <v>96406.4799208932</v>
      </c>
      <c r="K1021" s="0" t="n">
        <f aca="false">12*Inputs!$B$6*(1-MIN(1,Inputs!$G$6*$D1021)*churn_nonbuyers)*(ic*Inputs!$C$6+fee_wd*Inputs!$E$6*(1-$B1021)+fee_fx*Inputs!$D$6-cost_acc-cost_wd*Inputs!$E$6*(1-$B1021)-cost_fx*Inputs!$D$6)</f>
        <v>179156.832953472</v>
      </c>
      <c r="L1021" s="0" t="n">
        <f aca="false">12*Inputs!$B$7*(1-MIN(1,Inputs!$G$7*$D1021)*churn_nonbuyers)*(ic*Inputs!$C$7+fee_wd*Inputs!$E$7*(1-$B1021)+fee_fx*Inputs!$D$7-cost_acc-cost_wd*Inputs!$E$7*(1-$B1021)-cost_fx*Inputs!$D$7)</f>
        <v>378675.925052083</v>
      </c>
      <c r="M1021" s="0" t="n">
        <f aca="false">12*Inputs!$B$8*(1-MIN(1,Inputs!$G$8*$D1021)*churn_nonbuyers)*(ic*Inputs!$C$8+fee_wd*Inputs!$E$8*(1-$B1021)+fee_fx*Inputs!$D$8-cost_acc-cost_wd*Inputs!$E$8*(1-$B1021)-cost_fx*Inputs!$D$8)</f>
        <v>117508.906849536</v>
      </c>
      <c r="N1021" s="0" t="n">
        <f aca="false">K1021+L1021+I1021-fixed</f>
        <v>38339.4490171387</v>
      </c>
      <c r="O1021" s="0" t="n">
        <f aca="false">K1021+L1021+M1021-fixed</f>
        <v>-24658.3351449089</v>
      </c>
      <c r="P1021" s="0" t="n">
        <f aca="false">12*Inputs!$B$6*(1-MIN(1,Inputs!$F$6*$D1021))*(ic*Inputs!$C$6+flat_fee-cost_acc-cost_wd*Inputs!$E$6*$E1021-cost_fx*Inputs!$D$6)+12*Inputs!$B$7*(1-MIN(1,Inputs!$F$7*$D1021))*(ic*Inputs!$C$7+flat_fee-cost_acc-cost_wd*Inputs!$E$7*$E1021-cost_fx*Inputs!$D$7)+12*Inputs!$B$8*(1-MIN(1,Inputs!$F$8*$D1021))*(ic*Inputs!$C$8+flat_fee-cost_acc-cost_wd*Inputs!$E$8*$E1021-cost_fx*Inputs!$D$8)-fixed</f>
        <v>-29651.8919775999</v>
      </c>
    </row>
    <row r="1022" customFormat="false" ht="15" hidden="false" customHeight="false" outlineLevel="0" collapsed="false">
      <c r="A1022" s="0" t="n">
        <v>957</v>
      </c>
      <c r="B1022" s="0" t="n">
        <v>0.277975</v>
      </c>
      <c r="C1022" s="0" t="n">
        <v>0.984714</v>
      </c>
      <c r="D1022" s="0" t="n">
        <v>0.908831</v>
      </c>
      <c r="E1022" s="0" t="n">
        <v>1.076123</v>
      </c>
      <c r="F1022" s="0" t="n">
        <v>0.055695</v>
      </c>
      <c r="G1022" s="0" t="n">
        <f aca="false">12*Inputs!$B$6*(MIN(1,$H$50*$C1022)*(ic*Inputs!$C$6+pS+fee_fx*Inputs!$D$6-cost_acc-cost_wd*Inputs!$E$6*$E1022-cost_fx*Inputs!$D$6-$F1022)+(1-MIN(1,$H$50*$C1022))*(1-MIN(1,Inputs!$G$6*$D1022)*churn_nonbuyers)*(ic*Inputs!$C$6+fee_wd*Inputs!$E$6*(1-$B1022)+fee_fx*Inputs!$D$6-cost_acc-cost_wd*Inputs!$E$6*(1-$B1022)-cost_fx*Inputs!$D$6))</f>
        <v>211463.231264277</v>
      </c>
      <c r="H1022" s="0" t="n">
        <f aca="false">12*Inputs!$B$7*(MIN(1,$H$51*$C1022)*(ic*Inputs!$C$7+pE+fee_fx*Inputs!$D$7-cost_acc-cost_wd*Inputs!$E$7*$E1022-cost_fx*Inputs!$D$7-$F1022)+(1-MIN(1,$H$51*$C1022))*(1-MIN(1,Inputs!$G$7*$D1022)*churn_nonbuyers)*(ic*Inputs!$C$7+fee_wd*Inputs!$E$7*(1-$B1022)+fee_fx*Inputs!$D$7-cost_acc-cost_wd*Inputs!$E$7*(1-$B1022)-cost_fx*Inputs!$D$7))</f>
        <v>417294.573635753</v>
      </c>
      <c r="I1022" s="0" t="n">
        <f aca="false">12*Inputs!$B$8*(MIN(1,$H$52*$C1022)*(ic*Inputs!$C$8+pT-cost_acc-cost_wd*Inputs!$E$8-cost_fx*Inputs!$D$8-cost_ins)+(1-MIN(1,$H$52*$C1022))*(1-MIN(1,Inputs!$G$8*$D1022)*churn_nonbuyers)*(ic*Inputs!$C$8+fee_wd*Inputs!$E$8*(1-$B1022)+fee_fx*Inputs!$D$8-cost_acc-cost_wd*Inputs!$E$8*(1-$B1022)-cost_fx*Inputs!$D$8))</f>
        <v>177328.105627098</v>
      </c>
      <c r="J1022" s="0" t="n">
        <f aca="false">G1022+H1022+I1022-fixed</f>
        <v>106085.910527128</v>
      </c>
      <c r="K1022" s="0" t="n">
        <f aca="false">12*Inputs!$B$6*(1-MIN(1,Inputs!$G$6*$D1022)*churn_nonbuyers)*(ic*Inputs!$C$6+fee_wd*Inputs!$E$6*(1-$B1022)+fee_fx*Inputs!$D$6-cost_acc-cost_wd*Inputs!$E$6*(1-$B1022)-cost_fx*Inputs!$D$6)</f>
        <v>154229.53606002</v>
      </c>
      <c r="L1022" s="0" t="n">
        <f aca="false">12*Inputs!$B$7*(1-MIN(1,Inputs!$G$7*$D1022)*churn_nonbuyers)*(ic*Inputs!$C$7+fee_wd*Inputs!$E$7*(1-$B1022)+fee_fx*Inputs!$D$7-cost_acc-cost_wd*Inputs!$E$7*(1-$B1022)-cost_fx*Inputs!$D$7)</f>
        <v>353269.751748012</v>
      </c>
      <c r="M1022" s="0" t="n">
        <f aca="false">12*Inputs!$B$8*(1-MIN(1,Inputs!$G$8*$D1022)*churn_nonbuyers)*(ic*Inputs!$C$8+fee_wd*Inputs!$E$8*(1-$B1022)+fee_fx*Inputs!$D$8-cost_acc-cost_wd*Inputs!$E$8*(1-$B1022)-cost_fx*Inputs!$D$8)</f>
        <v>113895.93830676</v>
      </c>
      <c r="N1022" s="0" t="n">
        <f aca="false">K1022+L1022+I1022-fixed</f>
        <v>-15172.6065648699</v>
      </c>
      <c r="O1022" s="0" t="n">
        <f aca="false">K1022+L1022+M1022-fixed</f>
        <v>-78604.7738852078</v>
      </c>
      <c r="P1022" s="0" t="n">
        <f aca="false">12*Inputs!$B$6*(1-MIN(1,Inputs!$F$6*$D1022))*(ic*Inputs!$C$6+flat_fee-cost_acc-cost_wd*Inputs!$E$6*$E1022-cost_fx*Inputs!$D$6)+12*Inputs!$B$7*(1-MIN(1,Inputs!$F$7*$D1022))*(ic*Inputs!$C$7+flat_fee-cost_acc-cost_wd*Inputs!$E$7*$E1022-cost_fx*Inputs!$D$7)+12*Inputs!$B$8*(1-MIN(1,Inputs!$F$8*$D1022))*(ic*Inputs!$C$8+flat_fee-cost_acc-cost_wd*Inputs!$E$8*$E1022-cost_fx*Inputs!$D$8)-fixed</f>
        <v>87334.00196312</v>
      </c>
    </row>
    <row r="1023" customFormat="false" ht="15" hidden="false" customHeight="false" outlineLevel="0" collapsed="false">
      <c r="A1023" s="0" t="n">
        <v>958</v>
      </c>
      <c r="B1023" s="0" t="n">
        <v>0.164157</v>
      </c>
      <c r="C1023" s="0" t="n">
        <v>0.630039</v>
      </c>
      <c r="D1023" s="0" t="n">
        <v>1.585243</v>
      </c>
      <c r="E1023" s="0" t="n">
        <v>1.201676</v>
      </c>
      <c r="F1023" s="0" t="n">
        <v>0.148906</v>
      </c>
      <c r="G1023" s="0" t="n">
        <f aca="false">12*Inputs!$B$6*(MIN(1,$H$50*$C1023)*(ic*Inputs!$C$6+pS+fee_fx*Inputs!$D$6-cost_acc-cost_wd*Inputs!$E$6*$E1023-cost_fx*Inputs!$D$6-$F1023)+(1-MIN(1,$H$50*$C1023))*(1-MIN(1,Inputs!$G$6*$D1023)*churn_nonbuyers)*(ic*Inputs!$C$6+fee_wd*Inputs!$E$6*(1-$B1023)+fee_fx*Inputs!$D$6-cost_acc-cost_wd*Inputs!$E$6*(1-$B1023)-cost_fx*Inputs!$D$6))</f>
        <v>196814.217975627</v>
      </c>
      <c r="H1023" s="0" t="n">
        <f aca="false">12*Inputs!$B$7*(MIN(1,$H$51*$C1023)*(ic*Inputs!$C$7+pE+fee_fx*Inputs!$D$7-cost_acc-cost_wd*Inputs!$E$7*$E1023-cost_fx*Inputs!$D$7-$F1023)+(1-MIN(1,$H$51*$C1023))*(1-MIN(1,Inputs!$G$7*$D1023)*churn_nonbuyers)*(ic*Inputs!$C$7+fee_wd*Inputs!$E$7*(1-$B1023)+fee_fx*Inputs!$D$7-cost_acc-cost_wd*Inputs!$E$7*(1-$B1023)-cost_fx*Inputs!$D$7))</f>
        <v>387902.655040402</v>
      </c>
      <c r="I1023" s="0" t="n">
        <f aca="false">12*Inputs!$B$8*(MIN(1,$H$52*$C1023)*(ic*Inputs!$C$8+pT-cost_acc-cost_wd*Inputs!$E$8-cost_fx*Inputs!$D$8-cost_ins)+(1-MIN(1,$H$52*$C1023))*(1-MIN(1,Inputs!$G$8*$D1023)*churn_nonbuyers)*(ic*Inputs!$C$8+fee_wd*Inputs!$E$8*(1-$B1023)+fee_fx*Inputs!$D$8-cost_acc-cost_wd*Inputs!$E$8*(1-$B1023)-cost_fx*Inputs!$D$8))</f>
        <v>90816.341616</v>
      </c>
      <c r="J1023" s="0" t="n">
        <f aca="false">G1023+H1023+I1023-fixed</f>
        <v>-24466.7853679718</v>
      </c>
      <c r="K1023" s="0" t="n">
        <f aca="false">12*Inputs!$B$6*(1-MIN(1,Inputs!$G$6*$D1023)*churn_nonbuyers)*(ic*Inputs!$C$6+fee_wd*Inputs!$E$6*(1-$B1023)+fee_fx*Inputs!$D$6-cost_acc-cost_wd*Inputs!$E$6*(1-$B1023)-cost_fx*Inputs!$D$6)</f>
        <v>163855.789453087</v>
      </c>
      <c r="L1023" s="0" t="n">
        <f aca="false">12*Inputs!$B$7*(1-MIN(1,Inputs!$G$7*$D1023)*churn_nonbuyers)*(ic*Inputs!$C$7+fee_wd*Inputs!$E$7*(1-$B1023)+fee_fx*Inputs!$D$7-cost_acc-cost_wd*Inputs!$E$7*(1-$B1023)-cost_fx*Inputs!$D$7)</f>
        <v>361510.480807852</v>
      </c>
      <c r="M1023" s="0" t="n">
        <f aca="false">12*Inputs!$B$8*(1-MIN(1,Inputs!$G$8*$D1023)*churn_nonbuyers)*(ic*Inputs!$C$8+fee_wd*Inputs!$E$8*(1-$B1023)+fee_fx*Inputs!$D$8-cost_acc-cost_wd*Inputs!$E$8*(1-$B1023)-cost_fx*Inputs!$D$8)</f>
        <v>0</v>
      </c>
      <c r="N1023" s="0" t="n">
        <f aca="false">K1023+L1023+I1023-fixed</f>
        <v>-83817.3881230606</v>
      </c>
      <c r="O1023" s="0" t="n">
        <f aca="false">K1023+L1023+M1023-fixed</f>
        <v>-174633.729739061</v>
      </c>
      <c r="P1023" s="0" t="n">
        <f aca="false">12*Inputs!$B$6*(1-MIN(1,Inputs!$F$6*$D1023))*(ic*Inputs!$C$6+flat_fee-cost_acc-cost_wd*Inputs!$E$6*$E1023-cost_fx*Inputs!$D$6)+12*Inputs!$B$7*(1-MIN(1,Inputs!$F$7*$D1023))*(ic*Inputs!$C$7+flat_fee-cost_acc-cost_wd*Inputs!$E$7*$E1023-cost_fx*Inputs!$D$7)+12*Inputs!$B$8*(1-MIN(1,Inputs!$F$8*$D1023))*(ic*Inputs!$C$8+flat_fee-cost_acc-cost_wd*Inputs!$E$8*$E1023-cost_fx*Inputs!$D$8)-fixed</f>
        <v>-318359.87435968</v>
      </c>
    </row>
    <row r="1024" customFormat="false" ht="15" hidden="false" customHeight="false" outlineLevel="0" collapsed="false">
      <c r="A1024" s="0" t="n">
        <v>959</v>
      </c>
      <c r="B1024" s="0" t="n">
        <v>0.132918</v>
      </c>
      <c r="C1024" s="0" t="n">
        <v>0.927025</v>
      </c>
      <c r="D1024" s="0" t="n">
        <v>1.578927</v>
      </c>
      <c r="E1024" s="0" t="n">
        <v>1.154631</v>
      </c>
      <c r="F1024" s="0" t="n">
        <v>0.275368</v>
      </c>
      <c r="G1024" s="0" t="n">
        <f aca="false">12*Inputs!$B$6*(MIN(1,$H$50*$C1024)*(ic*Inputs!$C$6+pS+fee_fx*Inputs!$D$6-cost_acc-cost_wd*Inputs!$E$6*$E1024-cost_fx*Inputs!$D$6-$F1024)+(1-MIN(1,$H$50*$C1024))*(1-MIN(1,Inputs!$G$6*$D1024)*churn_nonbuyers)*(ic*Inputs!$C$6+fee_wd*Inputs!$E$6*(1-$B1024)+fee_fx*Inputs!$D$6-cost_acc-cost_wd*Inputs!$E$6*(1-$B1024)-cost_fx*Inputs!$D$6))</f>
        <v>214541.868963153</v>
      </c>
      <c r="H1024" s="0" t="n">
        <f aca="false">12*Inputs!$B$7*(MIN(1,$H$51*$C1024)*(ic*Inputs!$C$7+pE+fee_fx*Inputs!$D$7-cost_acc-cost_wd*Inputs!$E$7*$E1024-cost_fx*Inputs!$D$7-$F1024)+(1-MIN(1,$H$51*$C1024))*(1-MIN(1,Inputs!$G$7*$D1024)*churn_nonbuyers)*(ic*Inputs!$C$7+fee_wd*Inputs!$E$7*(1-$B1024)+fee_fx*Inputs!$D$7-cost_acc-cost_wd*Inputs!$E$7*(1-$B1024)-cost_fx*Inputs!$D$7))</f>
        <v>401356.308761844</v>
      </c>
      <c r="I1024" s="0" t="n">
        <f aca="false">12*Inputs!$B$8*(MIN(1,$H$52*$C1024)*(ic*Inputs!$C$8+pT-cost_acc-cost_wd*Inputs!$E$8-cost_fx*Inputs!$D$8-cost_ins)+(1-MIN(1,$H$52*$C1024))*(1-MIN(1,Inputs!$G$8*$D1024)*churn_nonbuyers)*(ic*Inputs!$C$8+fee_wd*Inputs!$E$8*(1-$B1024)+fee_fx*Inputs!$D$8-cost_acc-cost_wd*Inputs!$E$8*(1-$B1024)-cost_fx*Inputs!$D$8))</f>
        <v>133625.0916</v>
      </c>
      <c r="J1024" s="0" t="n">
        <f aca="false">G1024+H1024+I1024-fixed</f>
        <v>49523.269324997</v>
      </c>
      <c r="K1024" s="0" t="n">
        <f aca="false">12*Inputs!$B$6*(1-MIN(1,Inputs!$G$6*$D1024)*churn_nonbuyers)*(ic*Inputs!$C$6+fee_wd*Inputs!$E$6*(1-$B1024)+fee_fx*Inputs!$D$6-cost_acc-cost_wd*Inputs!$E$6*(1-$B1024)-cost_fx*Inputs!$D$6)</f>
        <v>168055.272136699</v>
      </c>
      <c r="L1024" s="0" t="n">
        <f aca="false">12*Inputs!$B$7*(1-MIN(1,Inputs!$G$7*$D1024)*churn_nonbuyers)*(ic*Inputs!$C$7+fee_wd*Inputs!$E$7*(1-$B1024)+fee_fx*Inputs!$D$7-cost_acc-cost_wd*Inputs!$E$7*(1-$B1024)-cost_fx*Inputs!$D$7)</f>
        <v>365867.73598602</v>
      </c>
      <c r="M1024" s="0" t="n">
        <f aca="false">12*Inputs!$B$8*(1-MIN(1,Inputs!$G$8*$D1024)*churn_nonbuyers)*(ic*Inputs!$C$8+fee_wd*Inputs!$E$8*(1-$B1024)+fee_fx*Inputs!$D$8-cost_acc-cost_wd*Inputs!$E$8*(1-$B1024)-cost_fx*Inputs!$D$8)</f>
        <v>0</v>
      </c>
      <c r="N1024" s="0" t="n">
        <f aca="false">K1024+L1024+I1024-fixed</f>
        <v>-32451.9002772812</v>
      </c>
      <c r="O1024" s="0" t="n">
        <f aca="false">K1024+L1024+M1024-fixed</f>
        <v>-166076.991877281</v>
      </c>
      <c r="P1024" s="0" t="n">
        <f aca="false">12*Inputs!$B$6*(1-MIN(1,Inputs!$F$6*$D1024))*(ic*Inputs!$C$6+flat_fee-cost_acc-cost_wd*Inputs!$E$6*$E1024-cost_fx*Inputs!$D$6)+12*Inputs!$B$7*(1-MIN(1,Inputs!$F$7*$D1024))*(ic*Inputs!$C$7+flat_fee-cost_acc-cost_wd*Inputs!$E$7*$E1024-cost_fx*Inputs!$D$7)+12*Inputs!$B$8*(1-MIN(1,Inputs!$F$8*$D1024))*(ic*Inputs!$C$8+flat_fee-cost_acc-cost_wd*Inputs!$E$8*$E1024-cost_fx*Inputs!$D$8)-fixed</f>
        <v>-301316.92263112</v>
      </c>
    </row>
    <row r="1025" customFormat="false" ht="15" hidden="false" customHeight="false" outlineLevel="0" collapsed="false">
      <c r="A1025" s="0" t="n">
        <v>960</v>
      </c>
      <c r="B1025" s="0" t="n">
        <v>0.291468</v>
      </c>
      <c r="C1025" s="0" t="n">
        <v>0.912025</v>
      </c>
      <c r="D1025" s="0" t="n">
        <v>1.134432</v>
      </c>
      <c r="E1025" s="0" t="n">
        <v>1.084951</v>
      </c>
      <c r="F1025" s="0" t="n">
        <v>0.127171</v>
      </c>
      <c r="G1025" s="0" t="n">
        <f aca="false">12*Inputs!$B$6*(MIN(1,$H$50*$C1025)*(ic*Inputs!$C$6+pS+fee_fx*Inputs!$D$6-cost_acc-cost_wd*Inputs!$E$6*$E1025-cost_fx*Inputs!$D$6-$F1025)+(1-MIN(1,$H$50*$C1025))*(1-MIN(1,Inputs!$G$6*$D1025)*churn_nonbuyers)*(ic*Inputs!$C$6+fee_wd*Inputs!$E$6*(1-$B1025)+fee_fx*Inputs!$D$6-cost_acc-cost_wd*Inputs!$E$6*(1-$B1025)-cost_fx*Inputs!$D$6))</f>
        <v>202162.339033679</v>
      </c>
      <c r="H1025" s="0" t="n">
        <f aca="false">12*Inputs!$B$7*(MIN(1,$H$51*$C1025)*(ic*Inputs!$C$7+pE+fee_fx*Inputs!$D$7-cost_acc-cost_wd*Inputs!$E$7*$E1025-cost_fx*Inputs!$D$7-$F1025)+(1-MIN(1,$H$51*$C1025))*(1-MIN(1,Inputs!$G$7*$D1025)*churn_nonbuyers)*(ic*Inputs!$C$7+fee_wd*Inputs!$E$7*(1-$B1025)+fee_fx*Inputs!$D$7-cost_acc-cost_wd*Inputs!$E$7*(1-$B1025)-cost_fx*Inputs!$D$7))</f>
        <v>405132.65433684</v>
      </c>
      <c r="I1025" s="0" t="n">
        <f aca="false">12*Inputs!$B$8*(MIN(1,$H$52*$C1025)*(ic*Inputs!$C$8+pT-cost_acc-cost_wd*Inputs!$E$8-cost_fx*Inputs!$D$8-cost_ins)+(1-MIN(1,$H$52*$C1025))*(1-MIN(1,Inputs!$G$8*$D1025)*churn_nonbuyers)*(ic*Inputs!$C$8+fee_wd*Inputs!$E$8*(1-$B1025)+fee_fx*Inputs!$D$8-cost_acc-cost_wd*Inputs!$E$8*(1-$B1025)-cost_fx*Inputs!$D$8))</f>
        <v>154721.499445973</v>
      </c>
      <c r="J1025" s="0" t="n">
        <f aca="false">G1025+H1025+I1025-fixed</f>
        <v>62016.4928164922</v>
      </c>
      <c r="K1025" s="0" t="n">
        <f aca="false">12*Inputs!$B$6*(1-MIN(1,Inputs!$G$6*$D1025)*churn_nonbuyers)*(ic*Inputs!$C$6+fee_wd*Inputs!$E$6*(1-$B1025)+fee_fx*Inputs!$D$6-cost_acc-cost_wd*Inputs!$E$6*(1-$B1025)-cost_fx*Inputs!$D$6)</f>
        <v>150574.217948467</v>
      </c>
      <c r="L1025" s="0" t="n">
        <f aca="false">12*Inputs!$B$7*(1-MIN(1,Inputs!$G$7*$D1025)*churn_nonbuyers)*(ic*Inputs!$C$7+fee_wd*Inputs!$E$7*(1-$B1025)+fee_fx*Inputs!$D$7-cost_acc-cost_wd*Inputs!$E$7*(1-$B1025)-cost_fx*Inputs!$D$7)</f>
        <v>348934.92923308</v>
      </c>
      <c r="M1025" s="0" t="n">
        <f aca="false">12*Inputs!$B$8*(1-MIN(1,Inputs!$G$8*$D1025)*churn_nonbuyers)*(ic*Inputs!$C$8+fee_wd*Inputs!$E$8*(1-$B1025)+fee_fx*Inputs!$D$8-cost_acc-cost_wd*Inputs!$E$8*(1-$B1025)-cost_fx*Inputs!$D$8)</f>
        <v>64324.3736795136</v>
      </c>
      <c r="N1025" s="0" t="n">
        <f aca="false">K1025+L1025+I1025-fixed</f>
        <v>-45769.3533724798</v>
      </c>
      <c r="O1025" s="0" t="n">
        <f aca="false">K1025+L1025+M1025-fixed</f>
        <v>-136166.479138939</v>
      </c>
      <c r="P1025" s="0" t="n">
        <f aca="false">12*Inputs!$B$6*(1-MIN(1,Inputs!$F$6*$D1025))*(ic*Inputs!$C$6+flat_fee-cost_acc-cost_wd*Inputs!$E$6*$E1025-cost_fx*Inputs!$D$6)+12*Inputs!$B$7*(1-MIN(1,Inputs!$F$7*$D1025))*(ic*Inputs!$C$7+flat_fee-cost_acc-cost_wd*Inputs!$E$7*$E1025-cost_fx*Inputs!$D$7)+12*Inputs!$B$8*(1-MIN(1,Inputs!$F$8*$D1025))*(ic*Inputs!$C$8+flat_fee-cost_acc-cost_wd*Inputs!$E$8*$E1025-cost_fx*Inputs!$D$8)-fixed</f>
        <v>-39295.9690163201</v>
      </c>
    </row>
    <row r="1026" customFormat="false" ht="15" hidden="false" customHeight="false" outlineLevel="0" collapsed="false">
      <c r="A1026" s="0" t="n">
        <v>961</v>
      </c>
      <c r="B1026" s="0" t="n">
        <v>0.208004</v>
      </c>
      <c r="C1026" s="0" t="n">
        <v>0.866925</v>
      </c>
      <c r="D1026" s="0" t="n">
        <v>1.451695</v>
      </c>
      <c r="E1026" s="0" t="n">
        <v>1.414108</v>
      </c>
      <c r="F1026" s="0" t="n">
        <v>0.406316</v>
      </c>
      <c r="G1026" s="0" t="n">
        <f aca="false">12*Inputs!$B$6*(MIN(1,$H$50*$C1026)*(ic*Inputs!$C$6+pS+fee_fx*Inputs!$D$6-cost_acc-cost_wd*Inputs!$E$6*$E1026-cost_fx*Inputs!$D$6-$F1026)+(1-MIN(1,$H$50*$C1026))*(1-MIN(1,Inputs!$G$6*$D1026)*churn_nonbuyers)*(ic*Inputs!$C$6+fee_wd*Inputs!$E$6*(1-$B1026)+fee_fx*Inputs!$D$6-cost_acc-cost_wd*Inputs!$E$6*(1-$B1026)-cost_fx*Inputs!$D$6))</f>
        <v>195477.880951673</v>
      </c>
      <c r="H1026" s="0" t="n">
        <f aca="false">12*Inputs!$B$7*(MIN(1,$H$51*$C1026)*(ic*Inputs!$C$7+pE+fee_fx*Inputs!$D$7-cost_acc-cost_wd*Inputs!$E$7*$E1026-cost_fx*Inputs!$D$7-$F1026)+(1-MIN(1,$H$51*$C1026))*(1-MIN(1,Inputs!$G$7*$D1026)*churn_nonbuyers)*(ic*Inputs!$C$7+fee_wd*Inputs!$E$7*(1-$B1026)+fee_fx*Inputs!$D$7-cost_acc-cost_wd*Inputs!$E$7*(1-$B1026)-cost_fx*Inputs!$D$7))</f>
        <v>360804.990595759</v>
      </c>
      <c r="I1026" s="0" t="n">
        <f aca="false">12*Inputs!$B$8*(MIN(1,$H$52*$C1026)*(ic*Inputs!$C$8+pT-cost_acc-cost_wd*Inputs!$E$8-cost_fx*Inputs!$D$8-cost_ins)+(1-MIN(1,$H$52*$C1026))*(1-MIN(1,Inputs!$G$8*$D1026)*churn_nonbuyers)*(ic*Inputs!$C$8+fee_wd*Inputs!$E$8*(1-$B1026)+fee_fx*Inputs!$D$8-cost_acc-cost_wd*Inputs!$E$8*(1-$B1026)-cost_fx*Inputs!$D$8))</f>
        <v>124962.0372</v>
      </c>
      <c r="J1026" s="0" t="n">
        <f aca="false">G1026+H1026+I1026-fixed</f>
        <v>-18755.0912525678</v>
      </c>
      <c r="K1026" s="0" t="n">
        <f aca="false">12*Inputs!$B$6*(1-MIN(1,Inputs!$G$6*$D1026)*churn_nonbuyers)*(ic*Inputs!$C$6+fee_wd*Inputs!$E$6*(1-$B1026)+fee_fx*Inputs!$D$6-cost_acc-cost_wd*Inputs!$E$6*(1-$B1026)-cost_fx*Inputs!$D$6)</f>
        <v>159188.438640816</v>
      </c>
      <c r="L1026" s="0" t="n">
        <f aca="false">12*Inputs!$B$7*(1-MIN(1,Inputs!$G$7*$D1026)*churn_nonbuyers)*(ic*Inputs!$C$7+fee_wd*Inputs!$E$7*(1-$B1026)+fee_fx*Inputs!$D$7-cost_acc-cost_wd*Inputs!$E$7*(1-$B1026)-cost_fx*Inputs!$D$7)</f>
        <v>356992.18142449</v>
      </c>
      <c r="M1026" s="0" t="n">
        <f aca="false">12*Inputs!$B$8*(1-MIN(1,Inputs!$G$8*$D1026)*churn_nonbuyers)*(ic*Inputs!$C$8+fee_wd*Inputs!$E$8*(1-$B1026)+fee_fx*Inputs!$D$8-cost_acc-cost_wd*Inputs!$E$8*(1-$B1026)-cost_fx*Inputs!$D$8)</f>
        <v>0</v>
      </c>
      <c r="N1026" s="0" t="n">
        <f aca="false">K1026+L1026+I1026-fixed</f>
        <v>-58857.3427346944</v>
      </c>
      <c r="O1026" s="0" t="n">
        <f aca="false">K1026+L1026+M1026-fixed</f>
        <v>-183819.379934694</v>
      </c>
      <c r="P1026" s="0" t="n">
        <f aca="false">12*Inputs!$B$6*(1-MIN(1,Inputs!$F$6*$D1026))*(ic*Inputs!$C$6+flat_fee-cost_acc-cost_wd*Inputs!$E$6*$E1026-cost_fx*Inputs!$D$6)+12*Inputs!$B$7*(1-MIN(1,Inputs!$F$7*$D1026))*(ic*Inputs!$C$7+flat_fee-cost_acc-cost_wd*Inputs!$E$7*$E1026-cost_fx*Inputs!$D$7)+12*Inputs!$B$8*(1-MIN(1,Inputs!$F$8*$D1026))*(ic*Inputs!$C$8+flat_fee-cost_acc-cost_wd*Inputs!$E$8*$E1026-cost_fx*Inputs!$D$8)-fixed</f>
        <v>-318253.9908256</v>
      </c>
    </row>
    <row r="1027" customFormat="false" ht="15" hidden="false" customHeight="false" outlineLevel="0" collapsed="false">
      <c r="A1027" s="0" t="n">
        <v>962</v>
      </c>
      <c r="B1027" s="0" t="n">
        <v>0.264357</v>
      </c>
      <c r="C1027" s="0" t="n">
        <v>1.023621</v>
      </c>
      <c r="D1027" s="0" t="n">
        <v>0.785906</v>
      </c>
      <c r="E1027" s="0" t="n">
        <v>1.282378</v>
      </c>
      <c r="F1027" s="0" t="n">
        <v>0.123173</v>
      </c>
      <c r="G1027" s="0" t="n">
        <f aca="false">12*Inputs!$B$6*(MIN(1,$H$50*$C1027)*(ic*Inputs!$C$6+pS+fee_fx*Inputs!$D$6-cost_acc-cost_wd*Inputs!$E$6*$E1027-cost_fx*Inputs!$D$6-$F1027)+(1-MIN(1,$H$50*$C1027))*(1-MIN(1,Inputs!$G$6*$D1027)*churn_nonbuyers)*(ic*Inputs!$C$6+fee_wd*Inputs!$E$6*(1-$B1027)+fee_fx*Inputs!$D$6-cost_acc-cost_wd*Inputs!$E$6*(1-$B1027)-cost_fx*Inputs!$D$6))</f>
        <v>209910.205916322</v>
      </c>
      <c r="H1027" s="0" t="n">
        <f aca="false">12*Inputs!$B$7*(MIN(1,$H$51*$C1027)*(ic*Inputs!$C$7+pE+fee_fx*Inputs!$D$7-cost_acc-cost_wd*Inputs!$E$7*$E1027-cost_fx*Inputs!$D$7-$F1027)+(1-MIN(1,$H$51*$C1027))*(1-MIN(1,Inputs!$G$7*$D1027)*churn_nonbuyers)*(ic*Inputs!$C$7+fee_wd*Inputs!$E$7*(1-$B1027)+fee_fx*Inputs!$D$7-cost_acc-cost_wd*Inputs!$E$7*(1-$B1027)-cost_fx*Inputs!$D$7))</f>
        <v>393445.570766233</v>
      </c>
      <c r="I1027" s="0" t="n">
        <f aca="false">12*Inputs!$B$8*(MIN(1,$H$52*$C1027)*(ic*Inputs!$C$8+pT-cost_acc-cost_wd*Inputs!$E$8-cost_fx*Inputs!$D$8-cost_ins)+(1-MIN(1,$H$52*$C1027))*(1-MIN(1,Inputs!$G$8*$D1027)*churn_nonbuyers)*(ic*Inputs!$C$8+fee_wd*Inputs!$E$8*(1-$B1027)+fee_fx*Inputs!$D$8-cost_acc-cost_wd*Inputs!$E$8*(1-$B1027)-cost_fx*Inputs!$D$8))</f>
        <v>187553.65641511</v>
      </c>
      <c r="J1027" s="0" t="n">
        <f aca="false">G1027+H1027+I1027-fixed</f>
        <v>90909.4330976647</v>
      </c>
      <c r="K1027" s="0" t="n">
        <f aca="false">12*Inputs!$B$6*(1-MIN(1,Inputs!$G$6*$D1027)*churn_nonbuyers)*(ic*Inputs!$C$6+fee_wd*Inputs!$E$6*(1-$B1027)+fee_fx*Inputs!$D$6-cost_acc-cost_wd*Inputs!$E$6*(1-$B1027)-cost_fx*Inputs!$D$6)</f>
        <v>157106.529737582</v>
      </c>
      <c r="L1027" s="0" t="n">
        <f aca="false">12*Inputs!$B$7*(1-MIN(1,Inputs!$G$7*$D1027)*churn_nonbuyers)*(ic*Inputs!$C$7+fee_wd*Inputs!$E$7*(1-$B1027)+fee_fx*Inputs!$D$7-cost_acc-cost_wd*Inputs!$E$7*(1-$B1027)-cost_fx*Inputs!$D$7)</f>
        <v>356523.79515455</v>
      </c>
      <c r="M1027" s="0" t="n">
        <f aca="false">12*Inputs!$B$8*(1-MIN(1,Inputs!$G$8*$D1027)*churn_nonbuyers)*(ic*Inputs!$C$8+fee_wd*Inputs!$E$8*(1-$B1027)+fee_fx*Inputs!$D$8-cost_acc-cost_wd*Inputs!$E$8*(1-$B1027)-cost_fx*Inputs!$D$8)</f>
        <v>141127.788802051</v>
      </c>
      <c r="N1027" s="0" t="n">
        <f aca="false">K1027+L1027+I1027-fixed</f>
        <v>1183.98130724207</v>
      </c>
      <c r="O1027" s="0" t="n">
        <f aca="false">K1027+L1027+M1027-fixed</f>
        <v>-45241.8863058168</v>
      </c>
      <c r="P1027" s="0" t="n">
        <f aca="false">12*Inputs!$B$6*(1-MIN(1,Inputs!$F$6*$D1027))*(ic*Inputs!$C$6+flat_fee-cost_acc-cost_wd*Inputs!$E$6*$E1027-cost_fx*Inputs!$D$6)+12*Inputs!$B$7*(1-MIN(1,Inputs!$F$7*$D1027))*(ic*Inputs!$C$7+flat_fee-cost_acc-cost_wd*Inputs!$E$7*$E1027-cost_fx*Inputs!$D$7)+12*Inputs!$B$8*(1-MIN(1,Inputs!$F$8*$D1027))*(ic*Inputs!$C$8+flat_fee-cost_acc-cost_wd*Inputs!$E$8*$E1027-cost_fx*Inputs!$D$8)-fixed</f>
        <v>54709.00070432</v>
      </c>
    </row>
    <row r="1028" customFormat="false" ht="15" hidden="false" customHeight="false" outlineLevel="0" collapsed="false">
      <c r="A1028" s="0" t="n">
        <v>963</v>
      </c>
      <c r="B1028" s="0" t="n">
        <v>0.143607</v>
      </c>
      <c r="C1028" s="0" t="n">
        <v>0.715681</v>
      </c>
      <c r="D1028" s="0" t="n">
        <v>0.89202</v>
      </c>
      <c r="E1028" s="0" t="n">
        <v>1.268948</v>
      </c>
      <c r="F1028" s="0" t="n">
        <v>0.266061</v>
      </c>
      <c r="G1028" s="0" t="n">
        <f aca="false">12*Inputs!$B$6*(MIN(1,$H$50*$C1028)*(ic*Inputs!$C$6+pS+fee_fx*Inputs!$D$6-cost_acc-cost_wd*Inputs!$E$6*$E1028-cost_fx*Inputs!$D$6-$F1028)+(1-MIN(1,$H$50*$C1028))*(1-MIN(1,Inputs!$G$6*$D1028)*churn_nonbuyers)*(ic*Inputs!$C$6+fee_wd*Inputs!$E$6*(1-$B1028)+fee_fx*Inputs!$D$6-cost_acc-cost_wd*Inputs!$E$6*(1-$B1028)-cost_fx*Inputs!$D$6))</f>
        <v>206733.755545023</v>
      </c>
      <c r="H1028" s="0" t="n">
        <f aca="false">12*Inputs!$B$7*(MIN(1,$H$51*$C1028)*(ic*Inputs!$C$7+pE+fee_fx*Inputs!$D$7-cost_acc-cost_wd*Inputs!$E$7*$E1028-cost_fx*Inputs!$D$7-$F1028)+(1-MIN(1,$H$51*$C1028))*(1-MIN(1,Inputs!$G$7*$D1028)*churn_nonbuyers)*(ic*Inputs!$C$7+fee_wd*Inputs!$E$7*(1-$B1028)+fee_fx*Inputs!$D$7-cost_acc-cost_wd*Inputs!$E$7*(1-$B1028)-cost_fx*Inputs!$D$7))</f>
        <v>388803.769620591</v>
      </c>
      <c r="I1028" s="0" t="n">
        <f aca="false">12*Inputs!$B$8*(MIN(1,$H$52*$C1028)*(ic*Inputs!$C$8+pT-cost_acc-cost_wd*Inputs!$E$8-cost_fx*Inputs!$D$8-cost_ins)+(1-MIN(1,$H$52*$C1028))*(1-MIN(1,Inputs!$G$8*$D1028)*churn_nonbuyers)*(ic*Inputs!$C$8+fee_wd*Inputs!$E$8*(1-$B1028)+fee_fx*Inputs!$D$8-cost_acc-cost_wd*Inputs!$E$8*(1-$B1028)-cost_fx*Inputs!$D$8))</f>
        <v>163045.068323837</v>
      </c>
      <c r="J1028" s="0" t="n">
        <f aca="false">G1028+H1028+I1028-fixed</f>
        <v>58582.5934894502</v>
      </c>
      <c r="K1028" s="0" t="n">
        <f aca="false">12*Inputs!$B$6*(1-MIN(1,Inputs!$G$6*$D1028)*churn_nonbuyers)*(ic*Inputs!$C$6+fee_wd*Inputs!$E$6*(1-$B1028)+fee_fx*Inputs!$D$6-cost_acc-cost_wd*Inputs!$E$6*(1-$B1028)-cost_fx*Inputs!$D$6)</f>
        <v>172851.352676208</v>
      </c>
      <c r="L1028" s="0" t="n">
        <f aca="false">12*Inputs!$B$7*(1-MIN(1,Inputs!$G$7*$D1028)*churn_nonbuyers)*(ic*Inputs!$C$7+fee_wd*Inputs!$E$7*(1-$B1028)+fee_fx*Inputs!$D$7-cost_acc-cost_wd*Inputs!$E$7*(1-$B1028)-cost_fx*Inputs!$D$7)</f>
        <v>372284.111445725</v>
      </c>
      <c r="M1028" s="0" t="n">
        <f aca="false">12*Inputs!$B$8*(1-MIN(1,Inputs!$G$8*$D1028)*churn_nonbuyers)*(ic*Inputs!$C$8+fee_wd*Inputs!$E$8*(1-$B1028)+fee_fx*Inputs!$D$8-cost_acc-cost_wd*Inputs!$E$8*(1-$B1028)-cost_fx*Inputs!$D$8)</f>
        <v>120002.305022304</v>
      </c>
      <c r="N1028" s="0" t="n">
        <f aca="false">K1028+L1028+I1028-fixed</f>
        <v>8180.53244576952</v>
      </c>
      <c r="O1028" s="0" t="n">
        <f aca="false">K1028+L1028+M1028-fixed</f>
        <v>-34862.2308557631</v>
      </c>
      <c r="P1028" s="0" t="n">
        <f aca="false">12*Inputs!$B$6*(1-MIN(1,Inputs!$F$6*$D1028))*(ic*Inputs!$C$6+flat_fee-cost_acc-cost_wd*Inputs!$E$6*$E1028-cost_fx*Inputs!$D$6)+12*Inputs!$B$7*(1-MIN(1,Inputs!$F$7*$D1028))*(ic*Inputs!$C$7+flat_fee-cost_acc-cost_wd*Inputs!$E$7*$E1028-cost_fx*Inputs!$D$7)+12*Inputs!$B$8*(1-MIN(1,Inputs!$F$8*$D1028))*(ic*Inputs!$C$8+flat_fee-cost_acc-cost_wd*Inputs!$E$8*$E1028-cost_fx*Inputs!$D$8)-fixed</f>
        <v>8209.56823039986</v>
      </c>
    </row>
    <row r="1029" customFormat="false" ht="15" hidden="false" customHeight="false" outlineLevel="0" collapsed="false">
      <c r="A1029" s="0" t="n">
        <v>964</v>
      </c>
      <c r="B1029" s="0" t="n">
        <v>0.243145</v>
      </c>
      <c r="C1029" s="0" t="n">
        <v>0.988275</v>
      </c>
      <c r="D1029" s="0" t="n">
        <v>0.724282</v>
      </c>
      <c r="E1029" s="0" t="n">
        <v>1.120937</v>
      </c>
      <c r="F1029" s="0" t="n">
        <v>0.338252</v>
      </c>
      <c r="G1029" s="0" t="n">
        <f aca="false">12*Inputs!$B$6*(MIN(1,$H$50*$C1029)*(ic*Inputs!$C$6+pS+fee_fx*Inputs!$D$6-cost_acc-cost_wd*Inputs!$E$6*$E1029-cost_fx*Inputs!$D$6-$F1029)+(1-MIN(1,$H$50*$C1029))*(1-MIN(1,Inputs!$G$6*$D1029)*churn_nonbuyers)*(ic*Inputs!$C$6+fee_wd*Inputs!$E$6*(1-$B1029)+fee_fx*Inputs!$D$6-cost_acc-cost_wd*Inputs!$E$6*(1-$B1029)-cost_fx*Inputs!$D$6))</f>
        <v>210040.745170316</v>
      </c>
      <c r="H1029" s="0" t="n">
        <f aca="false">12*Inputs!$B$7*(MIN(1,$H$51*$C1029)*(ic*Inputs!$C$7+pE+fee_fx*Inputs!$D$7-cost_acc-cost_wd*Inputs!$E$7*$E1029-cost_fx*Inputs!$D$7-$F1029)+(1-MIN(1,$H$51*$C1029))*(1-MIN(1,Inputs!$G$7*$D1029)*churn_nonbuyers)*(ic*Inputs!$C$7+fee_wd*Inputs!$E$7*(1-$B1029)+fee_fx*Inputs!$D$7-cost_acc-cost_wd*Inputs!$E$7*(1-$B1029)-cost_fx*Inputs!$D$7))</f>
        <v>400522.387370076</v>
      </c>
      <c r="I1029" s="0" t="n">
        <f aca="false">12*Inputs!$B$8*(MIN(1,$H$52*$C1029)*(ic*Inputs!$C$8+pT-cost_acc-cost_wd*Inputs!$E$8-cost_fx*Inputs!$D$8-cost_ins)+(1-MIN(1,$H$52*$C1029))*(1-MIN(1,Inputs!$G$8*$D1029)*churn_nonbuyers)*(ic*Inputs!$C$8+fee_wd*Inputs!$E$8*(1-$B1029)+fee_fx*Inputs!$D$8-cost_acc-cost_wd*Inputs!$E$8*(1-$B1029)-cost_fx*Inputs!$D$8))</f>
        <v>190276.076148541</v>
      </c>
      <c r="J1029" s="0" t="n">
        <f aca="false">G1029+H1029+I1029-fixed</f>
        <v>100839.208688932</v>
      </c>
      <c r="K1029" s="0" t="n">
        <f aca="false">12*Inputs!$B$6*(1-MIN(1,Inputs!$G$6*$D1029)*churn_nonbuyers)*(ic*Inputs!$C$6+fee_wd*Inputs!$E$6*(1-$B1029)+fee_fx*Inputs!$D$6-cost_acc-cost_wd*Inputs!$E$6*(1-$B1029)-cost_fx*Inputs!$D$6)</f>
        <v>160554.317377608</v>
      </c>
      <c r="L1029" s="0" t="n">
        <f aca="false">12*Inputs!$B$7*(1-MIN(1,Inputs!$G$7*$D1029)*churn_nonbuyers)*(ic*Inputs!$C$7+fee_wd*Inputs!$E$7*(1-$B1029)+fee_fx*Inputs!$D$7-cost_acc-cost_wd*Inputs!$E$7*(1-$B1029)-cost_fx*Inputs!$D$7)</f>
        <v>360186.980890565</v>
      </c>
      <c r="M1029" s="0" t="n">
        <f aca="false">12*Inputs!$B$8*(1-MIN(1,Inputs!$G$8*$D1029)*churn_nonbuyers)*(ic*Inputs!$C$8+fee_wd*Inputs!$E$8*(1-$B1029)+fee_fx*Inputs!$D$8-cost_acc-cost_wd*Inputs!$E$8*(1-$B1029)-cost_fx*Inputs!$D$8)</f>
        <v>155162.235015504</v>
      </c>
      <c r="N1029" s="0" t="n">
        <f aca="false">K1029+L1029+I1029-fixed</f>
        <v>11017.3744167138</v>
      </c>
      <c r="O1029" s="0" t="n">
        <f aca="false">K1029+L1029+M1029-fixed</f>
        <v>-24096.466716323</v>
      </c>
      <c r="P1029" s="0" t="n">
        <f aca="false">12*Inputs!$B$6*(1-MIN(1,Inputs!$F$6*$D1029))*(ic*Inputs!$C$6+flat_fee-cost_acc-cost_wd*Inputs!$E$6*$E1029-cost_fx*Inputs!$D$6)+12*Inputs!$B$7*(1-MIN(1,Inputs!$F$7*$D1029))*(ic*Inputs!$C$7+flat_fee-cost_acc-cost_wd*Inputs!$E$7*$E1029-cost_fx*Inputs!$D$7)+12*Inputs!$B$8*(1-MIN(1,Inputs!$F$8*$D1029))*(ic*Inputs!$C$8+flat_fee-cost_acc-cost_wd*Inputs!$E$8*$E1029-cost_fx*Inputs!$D$8)-fixed</f>
        <v>165709.63444016</v>
      </c>
    </row>
    <row r="1030" customFormat="false" ht="15" hidden="false" customHeight="false" outlineLevel="0" collapsed="false">
      <c r="A1030" s="0" t="n">
        <v>965</v>
      </c>
      <c r="B1030" s="0" t="n">
        <v>0.36555</v>
      </c>
      <c r="C1030" s="0" t="n">
        <v>0.950194</v>
      </c>
      <c r="D1030" s="0" t="n">
        <v>0.917007</v>
      </c>
      <c r="E1030" s="0" t="n">
        <v>1.08049</v>
      </c>
      <c r="F1030" s="0" t="n">
        <v>0.132574</v>
      </c>
      <c r="G1030" s="0" t="n">
        <f aca="false">12*Inputs!$B$6*(MIN(1,$H$50*$C1030)*(ic*Inputs!$C$6+pS+fee_fx*Inputs!$D$6-cost_acc-cost_wd*Inputs!$E$6*$E1030-cost_fx*Inputs!$D$6-$F1030)+(1-MIN(1,$H$50*$C1030))*(1-MIN(1,Inputs!$G$6*$D1030)*churn_nonbuyers)*(ic*Inputs!$C$6+fee_wd*Inputs!$E$6*(1-$B1030)+fee_fx*Inputs!$D$6-cost_acc-cost_wd*Inputs!$E$6*(1-$B1030)-cost_fx*Inputs!$D$6))</f>
        <v>196499.222635719</v>
      </c>
      <c r="H1030" s="0" t="n">
        <f aca="false">12*Inputs!$B$7*(MIN(1,$H$51*$C1030)*(ic*Inputs!$C$7+pE+fee_fx*Inputs!$D$7-cost_acc-cost_wd*Inputs!$E$7*$E1030-cost_fx*Inputs!$D$7-$F1030)+(1-MIN(1,$H$51*$C1030))*(1-MIN(1,Inputs!$G$7*$D1030)*churn_nonbuyers)*(ic*Inputs!$C$7+fee_wd*Inputs!$E$7*(1-$B1030)+fee_fx*Inputs!$D$7-cost_acc-cost_wd*Inputs!$E$7*(1-$B1030)-cost_fx*Inputs!$D$7))</f>
        <v>402706.555902621</v>
      </c>
      <c r="I1030" s="0" t="n">
        <f aca="false">12*Inputs!$B$8*(MIN(1,$H$52*$C1030)*(ic*Inputs!$C$8+pT-cost_acc-cost_wd*Inputs!$E$8-cost_fx*Inputs!$D$8-cost_ins)+(1-MIN(1,$H$52*$C1030))*(1-MIN(1,Inputs!$G$8*$D1030)*churn_nonbuyers)*(ic*Inputs!$C$8+fee_wd*Inputs!$E$8*(1-$B1030)+fee_fx*Inputs!$D$8-cost_acc-cost_wd*Inputs!$E$8*(1-$B1030)-cost_fx*Inputs!$D$8))</f>
        <v>174000.396457542</v>
      </c>
      <c r="J1030" s="0" t="n">
        <f aca="false">G1030+H1030+I1030-fixed</f>
        <v>73206.1749958829</v>
      </c>
      <c r="K1030" s="0" t="n">
        <f aca="false">12*Inputs!$B$6*(1-MIN(1,Inputs!$G$6*$D1030)*churn_nonbuyers)*(ic*Inputs!$C$6+fee_wd*Inputs!$E$6*(1-$B1030)+fee_fx*Inputs!$D$6-cost_acc-cost_wd*Inputs!$E$6*(1-$B1030)-cost_fx*Inputs!$D$6)</f>
        <v>142130.89518372</v>
      </c>
      <c r="L1030" s="0" t="n">
        <f aca="false">12*Inputs!$B$7*(1-MIN(1,Inputs!$G$7*$D1030)*churn_nonbuyers)*(ic*Inputs!$C$7+fee_wd*Inputs!$E$7*(1-$B1030)+fee_fx*Inputs!$D$7-cost_acc-cost_wd*Inputs!$E$7*(1-$B1030)-cost_fx*Inputs!$D$7)</f>
        <v>340916.798774232</v>
      </c>
      <c r="M1030" s="0" t="n">
        <f aca="false">12*Inputs!$B$8*(1-MIN(1,Inputs!$G$8*$D1030)*churn_nonbuyers)*(ic*Inputs!$C$8+fee_wd*Inputs!$E$8*(1-$B1030)+fee_fx*Inputs!$D$8-cost_acc-cost_wd*Inputs!$E$8*(1-$B1030)-cost_fx*Inputs!$D$8)</f>
        <v>110598.96077736</v>
      </c>
      <c r="N1030" s="0" t="n">
        <f aca="false">K1030+L1030+I1030-fixed</f>
        <v>-42951.909584506</v>
      </c>
      <c r="O1030" s="0" t="n">
        <f aca="false">K1030+L1030+M1030-fixed</f>
        <v>-106353.345264688</v>
      </c>
      <c r="P1030" s="0" t="n">
        <f aca="false">12*Inputs!$B$6*(1-MIN(1,Inputs!$F$6*$D1030))*(ic*Inputs!$C$6+flat_fee-cost_acc-cost_wd*Inputs!$E$6*$E1030-cost_fx*Inputs!$D$6)+12*Inputs!$B$7*(1-MIN(1,Inputs!$F$7*$D1030))*(ic*Inputs!$C$7+flat_fee-cost_acc-cost_wd*Inputs!$E$7*$E1030-cost_fx*Inputs!$D$7)+12*Inputs!$B$8*(1-MIN(1,Inputs!$F$8*$D1030))*(ic*Inputs!$C$8+flat_fee-cost_acc-cost_wd*Inputs!$E$8*$E1030-cost_fx*Inputs!$D$8)-fixed</f>
        <v>80899.1709272</v>
      </c>
    </row>
    <row r="1031" customFormat="false" ht="15" hidden="false" customHeight="false" outlineLevel="0" collapsed="false">
      <c r="A1031" s="0" t="n">
        <v>966</v>
      </c>
      <c r="B1031" s="0" t="n">
        <v>0.235155</v>
      </c>
      <c r="C1031" s="0" t="n">
        <v>0.73803</v>
      </c>
      <c r="D1031" s="0" t="n">
        <v>1.057936</v>
      </c>
      <c r="E1031" s="0" t="n">
        <v>1.129151</v>
      </c>
      <c r="F1031" s="0" t="n">
        <v>0.240549</v>
      </c>
      <c r="G1031" s="0" t="n">
        <f aca="false">12*Inputs!$B$6*(MIN(1,$H$50*$C1031)*(ic*Inputs!$C$6+pS+fee_fx*Inputs!$D$6-cost_acc-cost_wd*Inputs!$E$6*$E1031-cost_fx*Inputs!$D$6-$F1031)+(1-MIN(1,$H$50*$C1031))*(1-MIN(1,Inputs!$G$6*$D1031)*churn_nonbuyers)*(ic*Inputs!$C$6+fee_wd*Inputs!$E$6*(1-$B1031)+fee_fx*Inputs!$D$6-cost_acc-cost_wd*Inputs!$E$6*(1-$B1031)-cost_fx*Inputs!$D$6))</f>
        <v>197442.105748626</v>
      </c>
      <c r="H1031" s="0" t="n">
        <f aca="false">12*Inputs!$B$7*(MIN(1,$H$51*$C1031)*(ic*Inputs!$C$7+pE+fee_fx*Inputs!$D$7-cost_acc-cost_wd*Inputs!$E$7*$E1031-cost_fx*Inputs!$D$7-$F1031)+(1-MIN(1,$H$51*$C1031))*(1-MIN(1,Inputs!$G$7*$D1031)*churn_nonbuyers)*(ic*Inputs!$C$7+fee_wd*Inputs!$E$7*(1-$B1031)+fee_fx*Inputs!$D$7-cost_acc-cost_wd*Inputs!$E$7*(1-$B1031)-cost_fx*Inputs!$D$7))</f>
        <v>391951.673078533</v>
      </c>
      <c r="I1031" s="0" t="n">
        <f aca="false">12*Inputs!$B$8*(MIN(1,$H$52*$C1031)*(ic*Inputs!$C$8+pT-cost_acc-cost_wd*Inputs!$E$8-cost_fx*Inputs!$D$8-cost_ins)+(1-MIN(1,$H$52*$C1031))*(1-MIN(1,Inputs!$G$8*$D1031)*churn_nonbuyers)*(ic*Inputs!$C$8+fee_wd*Inputs!$E$8*(1-$B1031)+fee_fx*Inputs!$D$8-cost_acc-cost_wd*Inputs!$E$8*(1-$B1031)-cost_fx*Inputs!$D$8))</f>
        <v>145900.915401956</v>
      </c>
      <c r="J1031" s="0" t="n">
        <f aca="false">G1031+H1031+I1031-fixed</f>
        <v>35294.6942291143</v>
      </c>
      <c r="K1031" s="0" t="n">
        <f aca="false">12*Inputs!$B$6*(1-MIN(1,Inputs!$G$6*$D1031)*churn_nonbuyers)*(ic*Inputs!$C$6+fee_wd*Inputs!$E$6*(1-$B1031)+fee_fx*Inputs!$D$6-cost_acc-cost_wd*Inputs!$E$6*(1-$B1031)-cost_fx*Inputs!$D$6)</f>
        <v>158864.893488576</v>
      </c>
      <c r="L1031" s="0" t="n">
        <f aca="false">12*Inputs!$B$7*(1-MIN(1,Inputs!$G$7*$D1031)*churn_nonbuyers)*(ic*Inputs!$C$7+fee_wd*Inputs!$E$7*(1-$B1031)+fee_fx*Inputs!$D$7-cost_acc-cost_wd*Inputs!$E$7*(1-$B1031)-cost_fx*Inputs!$D$7)</f>
        <v>357615.611165146</v>
      </c>
      <c r="M1031" s="0" t="n">
        <f aca="false">12*Inputs!$B$8*(1-MIN(1,Inputs!$G$8*$D1031)*churn_nonbuyers)*(ic*Inputs!$C$8+fee_wd*Inputs!$E$8*(1-$B1031)+fee_fx*Inputs!$D$8-cost_acc-cost_wd*Inputs!$E$8*(1-$B1031)-cost_fx*Inputs!$D$8)</f>
        <v>81754.315106688</v>
      </c>
      <c r="N1031" s="0" t="n">
        <f aca="false">K1031+L1031+I1031-fixed</f>
        <v>-37618.5799443228</v>
      </c>
      <c r="O1031" s="0" t="n">
        <f aca="false">K1031+L1031+M1031-fixed</f>
        <v>-101765.18023959</v>
      </c>
      <c r="P1031" s="0" t="n">
        <f aca="false">12*Inputs!$B$6*(1-MIN(1,Inputs!$F$6*$D1031))*(ic*Inputs!$C$6+flat_fee-cost_acc-cost_wd*Inputs!$E$6*$E1031-cost_fx*Inputs!$D$6)+12*Inputs!$B$7*(1-MIN(1,Inputs!$F$7*$D1031))*(ic*Inputs!$C$7+flat_fee-cost_acc-cost_wd*Inputs!$E$7*$E1031-cost_fx*Inputs!$D$7)+12*Inputs!$B$8*(1-MIN(1,Inputs!$F$8*$D1031))*(ic*Inputs!$C$8+flat_fee-cost_acc-cost_wd*Inputs!$E$8*$E1031-cost_fx*Inputs!$D$8)-fixed</f>
        <v>-16197.16644736</v>
      </c>
    </row>
    <row r="1032" customFormat="false" ht="15" hidden="false" customHeight="false" outlineLevel="0" collapsed="false">
      <c r="A1032" s="0" t="n">
        <v>967</v>
      </c>
      <c r="B1032" s="0" t="n">
        <v>0.06293</v>
      </c>
      <c r="C1032" s="0" t="n">
        <v>1.09714</v>
      </c>
      <c r="D1032" s="0" t="n">
        <v>1.083296</v>
      </c>
      <c r="E1032" s="0" t="n">
        <v>1.235895</v>
      </c>
      <c r="F1032" s="0" t="n">
        <v>0.048719</v>
      </c>
      <c r="G1032" s="0" t="n">
        <f aca="false">12*Inputs!$B$6*(MIN(1,$H$50*$C1032)*(ic*Inputs!$C$6+pS+fee_fx*Inputs!$D$6-cost_acc-cost_wd*Inputs!$E$6*$E1032-cost_fx*Inputs!$D$6-$F1032)+(1-MIN(1,$H$50*$C1032))*(1-MIN(1,Inputs!$G$6*$D1032)*churn_nonbuyers)*(ic*Inputs!$C$6+fee_wd*Inputs!$E$6*(1-$B1032)+fee_fx*Inputs!$D$6-cost_acc-cost_wd*Inputs!$E$6*(1-$B1032)-cost_fx*Inputs!$D$6))</f>
        <v>239567.99630792</v>
      </c>
      <c r="H1032" s="0" t="n">
        <f aca="false">12*Inputs!$B$7*(MIN(1,$H$51*$C1032)*(ic*Inputs!$C$7+pE+fee_fx*Inputs!$D$7-cost_acc-cost_wd*Inputs!$E$7*$E1032-cost_fx*Inputs!$D$7-$F1032)+(1-MIN(1,$H$51*$C1032))*(1-MIN(1,Inputs!$G$7*$D1032)*churn_nonbuyers)*(ic*Inputs!$C$7+fee_wd*Inputs!$E$7*(1-$B1032)+fee_fx*Inputs!$D$7-cost_acc-cost_wd*Inputs!$E$7*(1-$B1032)-cost_fx*Inputs!$D$7))</f>
        <v>420596.846252735</v>
      </c>
      <c r="I1032" s="0" t="n">
        <f aca="false">12*Inputs!$B$8*(MIN(1,$H$52*$C1032)*(ic*Inputs!$C$8+pT-cost_acc-cost_wd*Inputs!$E$8-cost_fx*Inputs!$D$8-cost_ins)+(1-MIN(1,$H$52*$C1032))*(1-MIN(1,Inputs!$G$8*$D1032)*churn_nonbuyers)*(ic*Inputs!$C$8+fee_wd*Inputs!$E$8*(1-$B1032)+fee_fx*Inputs!$D$8-cost_acc-cost_wd*Inputs!$E$8*(1-$B1032)-cost_fx*Inputs!$D$8))</f>
        <v>176279.067888427</v>
      </c>
      <c r="J1032" s="0" t="n">
        <f aca="false">G1032+H1032+I1032-fixed</f>
        <v>136443.910449082</v>
      </c>
      <c r="K1032" s="0" t="n">
        <f aca="false">12*Inputs!$B$6*(1-MIN(1,Inputs!$G$6*$D1032)*churn_nonbuyers)*(ic*Inputs!$C$6+fee_wd*Inputs!$E$6*(1-$B1032)+fee_fx*Inputs!$D$6-cost_acc-cost_wd*Inputs!$E$6*(1-$B1032)-cost_fx*Inputs!$D$6)</f>
        <v>182109.293404416</v>
      </c>
      <c r="L1032" s="0" t="n">
        <f aca="false">12*Inputs!$B$7*(1-MIN(1,Inputs!$G$7*$D1032)*churn_nonbuyers)*(ic*Inputs!$C$7+fee_wd*Inputs!$E$7*(1-$B1032)+fee_fx*Inputs!$D$7-cost_acc-cost_wd*Inputs!$E$7*(1-$B1032)-cost_fx*Inputs!$D$7)</f>
        <v>381329.03383465</v>
      </c>
      <c r="M1032" s="0" t="n">
        <f aca="false">12*Inputs!$B$8*(1-MIN(1,Inputs!$G$8*$D1032)*churn_nonbuyers)*(ic*Inputs!$C$8+fee_wd*Inputs!$E$8*(1-$B1032)+fee_fx*Inputs!$D$8-cost_acc-cost_wd*Inputs!$E$8*(1-$B1032)-cost_fx*Inputs!$D$8)</f>
        <v>78158.462980608</v>
      </c>
      <c r="N1032" s="0" t="n">
        <f aca="false">K1032+L1032+I1032-fixed</f>
        <v>39717.3951274927</v>
      </c>
      <c r="O1032" s="0" t="n">
        <f aca="false">K1032+L1032+M1032-fixed</f>
        <v>-58403.2097803263</v>
      </c>
      <c r="P1032" s="0" t="n">
        <f aca="false">12*Inputs!$B$6*(1-MIN(1,Inputs!$F$6*$D1032))*(ic*Inputs!$C$6+flat_fee-cost_acc-cost_wd*Inputs!$E$6*$E1032-cost_fx*Inputs!$D$6)+12*Inputs!$B$7*(1-MIN(1,Inputs!$F$7*$D1032))*(ic*Inputs!$C$7+flat_fee-cost_acc-cost_wd*Inputs!$E$7*$E1032-cost_fx*Inputs!$D$7)+12*Inputs!$B$8*(1-MIN(1,Inputs!$F$8*$D1032))*(ic*Inputs!$C$8+flat_fee-cost_acc-cost_wd*Inputs!$E$8*$E1032-cost_fx*Inputs!$D$8)-fixed</f>
        <v>-73691.8003071998</v>
      </c>
    </row>
    <row r="1033" customFormat="false" ht="15" hidden="false" customHeight="false" outlineLevel="0" collapsed="false">
      <c r="A1033" s="0" t="n">
        <v>968</v>
      </c>
      <c r="B1033" s="0" t="n">
        <v>0.293837</v>
      </c>
      <c r="C1033" s="0" t="n">
        <v>1.017901</v>
      </c>
      <c r="D1033" s="0" t="n">
        <v>0.619289</v>
      </c>
      <c r="E1033" s="0" t="n">
        <v>1.406239</v>
      </c>
      <c r="F1033" s="0" t="n">
        <v>0.173012</v>
      </c>
      <c r="G1033" s="0" t="n">
        <f aca="false">12*Inputs!$B$6*(MIN(1,$H$50*$C1033)*(ic*Inputs!$C$6+pS+fee_fx*Inputs!$D$6-cost_acc-cost_wd*Inputs!$E$6*$E1033-cost_fx*Inputs!$D$6-$F1033)+(1-MIN(1,$H$50*$C1033))*(1-MIN(1,Inputs!$G$6*$D1033)*churn_nonbuyers)*(ic*Inputs!$C$6+fee_wd*Inputs!$E$6*(1-$B1033)+fee_fx*Inputs!$D$6-cost_acc-cost_wd*Inputs!$E$6*(1-$B1033)-cost_fx*Inputs!$D$6))</f>
        <v>203014.187938053</v>
      </c>
      <c r="H1033" s="0" t="n">
        <f aca="false">12*Inputs!$B$7*(MIN(1,$H$51*$C1033)*(ic*Inputs!$C$7+pE+fee_fx*Inputs!$D$7-cost_acc-cost_wd*Inputs!$E$7*$E1033-cost_fx*Inputs!$D$7-$F1033)+(1-MIN(1,$H$51*$C1033))*(1-MIN(1,Inputs!$G$7*$D1033)*churn_nonbuyers)*(ic*Inputs!$C$7+fee_wd*Inputs!$E$7*(1-$B1033)+fee_fx*Inputs!$D$7-cost_acc-cost_wd*Inputs!$E$7*(1-$B1033)-cost_fx*Inputs!$D$7))</f>
        <v>374405.007642164</v>
      </c>
      <c r="I1033" s="0" t="n">
        <f aca="false">12*Inputs!$B$8*(MIN(1,$H$52*$C1033)*(ic*Inputs!$C$8+pT-cost_acc-cost_wd*Inputs!$E$8-cost_fx*Inputs!$D$8-cost_ins)+(1-MIN(1,$H$52*$C1033))*(1-MIN(1,Inputs!$G$8*$D1033)*churn_nonbuyers)*(ic*Inputs!$C$8+fee_wd*Inputs!$E$8*(1-$B1033)+fee_fx*Inputs!$D$8-cost_acc-cost_wd*Inputs!$E$8*(1-$B1033)-cost_fx*Inputs!$D$8))</f>
        <v>197581.9144371</v>
      </c>
      <c r="J1033" s="0" t="n">
        <f aca="false">G1033+H1033+I1033-fixed</f>
        <v>75001.1100173158</v>
      </c>
      <c r="K1033" s="0" t="n">
        <f aca="false">12*Inputs!$B$6*(1-MIN(1,Inputs!$G$6*$D1033)*churn_nonbuyers)*(ic*Inputs!$C$6+fee_wd*Inputs!$E$6*(1-$B1033)+fee_fx*Inputs!$D$6-cost_acc-cost_wd*Inputs!$E$6*(1-$B1033)-cost_fx*Inputs!$D$6)</f>
        <v>154355.22303763</v>
      </c>
      <c r="L1033" s="0" t="n">
        <f aca="false">12*Inputs!$B$7*(1-MIN(1,Inputs!$G$7*$D1033)*churn_nonbuyers)*(ic*Inputs!$C$7+fee_wd*Inputs!$E$7*(1-$B1033)+fee_fx*Inputs!$D$7-cost_acc-cost_wd*Inputs!$E$7*(1-$B1033)-cost_fx*Inputs!$D$7)</f>
        <v>354182.662750578</v>
      </c>
      <c r="M1033" s="0" t="n">
        <f aca="false">12*Inputs!$B$8*(1-MIN(1,Inputs!$G$8*$D1033)*churn_nonbuyers)*(ic*Inputs!$C$8+fee_wd*Inputs!$E$8*(1-$B1033)+fee_fx*Inputs!$D$8-cost_acc-cost_wd*Inputs!$E$8*(1-$B1033)-cost_fx*Inputs!$D$8)</f>
        <v>176914.866015605</v>
      </c>
      <c r="N1033" s="0" t="n">
        <f aca="false">K1033+L1033+I1033-fixed</f>
        <v>6119.80022530723</v>
      </c>
      <c r="O1033" s="0" t="n">
        <f aca="false">K1033+L1033+M1033-fixed</f>
        <v>-14547.2481961878</v>
      </c>
      <c r="P1033" s="0" t="n">
        <f aca="false">12*Inputs!$B$6*(1-MIN(1,Inputs!$F$6*$D1033))*(ic*Inputs!$C$6+flat_fee-cost_acc-cost_wd*Inputs!$E$6*$E1033-cost_fx*Inputs!$D$6)+12*Inputs!$B$7*(1-MIN(1,Inputs!$F$7*$D1033))*(ic*Inputs!$C$7+flat_fee-cost_acc-cost_wd*Inputs!$E$7*$E1033-cost_fx*Inputs!$D$7)+12*Inputs!$B$8*(1-MIN(1,Inputs!$F$8*$D1033))*(ic*Inputs!$C$8+flat_fee-cost_acc-cost_wd*Inputs!$E$8*$E1033-cost_fx*Inputs!$D$8)-fixed</f>
        <v>72552.0273850401</v>
      </c>
    </row>
    <row r="1034" customFormat="false" ht="15" hidden="false" customHeight="false" outlineLevel="0" collapsed="false">
      <c r="A1034" s="0" t="n">
        <v>969</v>
      </c>
      <c r="B1034" s="0" t="n">
        <v>0.239976</v>
      </c>
      <c r="C1034" s="0" t="n">
        <v>0.944356</v>
      </c>
      <c r="D1034" s="0" t="n">
        <v>1.718817</v>
      </c>
      <c r="E1034" s="0" t="n">
        <v>1.218255</v>
      </c>
      <c r="F1034" s="0" t="n">
        <v>0.224545</v>
      </c>
      <c r="G1034" s="0" t="n">
        <f aca="false">12*Inputs!$B$6*(MIN(1,$H$50*$C1034)*(ic*Inputs!$C$6+pS+fee_fx*Inputs!$D$6-cost_acc-cost_wd*Inputs!$E$6*$E1034-cost_fx*Inputs!$D$6-$F1034)+(1-MIN(1,$H$50*$C1034))*(1-MIN(1,Inputs!$G$6*$D1034)*churn_nonbuyers)*(ic*Inputs!$C$6+fee_wd*Inputs!$E$6*(1-$B1034)+fee_fx*Inputs!$D$6-cost_acc-cost_wd*Inputs!$E$6*(1-$B1034)-cost_fx*Inputs!$D$6))</f>
        <v>200925.757220297</v>
      </c>
      <c r="H1034" s="0" t="n">
        <f aca="false">12*Inputs!$B$7*(MIN(1,$H$51*$C1034)*(ic*Inputs!$C$7+pE+fee_fx*Inputs!$D$7-cost_acc-cost_wd*Inputs!$E$7*$E1034-cost_fx*Inputs!$D$7-$F1034)+(1-MIN(1,$H$51*$C1034))*(1-MIN(1,Inputs!$G$7*$D1034)*churn_nonbuyers)*(ic*Inputs!$C$7+fee_wd*Inputs!$E$7*(1-$B1034)+fee_fx*Inputs!$D$7-cost_acc-cost_wd*Inputs!$E$7*(1-$B1034)-cost_fx*Inputs!$D$7))</f>
        <v>387761.415665457</v>
      </c>
      <c r="I1034" s="0" t="n">
        <f aca="false">12*Inputs!$B$8*(MIN(1,$H$52*$C1034)*(ic*Inputs!$C$8+pT-cost_acc-cost_wd*Inputs!$E$8-cost_fx*Inputs!$D$8-cost_ins)+(1-MIN(1,$H$52*$C1034))*(1-MIN(1,Inputs!$G$8*$D1034)*churn_nonbuyers)*(ic*Inputs!$C$8+fee_wd*Inputs!$E$8*(1-$B1034)+fee_fx*Inputs!$D$8-cost_acc-cost_wd*Inputs!$E$8*(1-$B1034)-cost_fx*Inputs!$D$8))</f>
        <v>136123.251264</v>
      </c>
      <c r="J1034" s="0" t="n">
        <f aca="false">G1034+H1034+I1034-fixed</f>
        <v>24810.4241497545</v>
      </c>
      <c r="K1034" s="0" t="n">
        <f aca="false">12*Inputs!$B$6*(1-MIN(1,Inputs!$G$6*$D1034)*churn_nonbuyers)*(ic*Inputs!$C$6+fee_wd*Inputs!$E$6*(1-$B1034)+fee_fx*Inputs!$D$6-cost_acc-cost_wd*Inputs!$E$6*(1-$B1034)-cost_fx*Inputs!$D$6)</f>
        <v>152687.599404422</v>
      </c>
      <c r="L1034" s="0" t="n">
        <f aca="false">12*Inputs!$B$7*(1-MIN(1,Inputs!$G$7*$D1034)*churn_nonbuyers)*(ic*Inputs!$C$7+fee_wd*Inputs!$E$7*(1-$B1034)+fee_fx*Inputs!$D$7-cost_acc-cost_wd*Inputs!$E$7*(1-$B1034)-cost_fx*Inputs!$D$7)</f>
        <v>349634.536826654</v>
      </c>
      <c r="M1034" s="0" t="n">
        <f aca="false">12*Inputs!$B$8*(1-MIN(1,Inputs!$G$8*$D1034)*churn_nonbuyers)*(ic*Inputs!$C$8+fee_wd*Inputs!$E$8*(1-$B1034)+fee_fx*Inputs!$D$8-cost_acc-cost_wd*Inputs!$E$8*(1-$B1034)-cost_fx*Inputs!$D$8)</f>
        <v>0</v>
      </c>
      <c r="N1034" s="0" t="n">
        <f aca="false">K1034+L1034+I1034-fixed</f>
        <v>-61554.612504924</v>
      </c>
      <c r="O1034" s="0" t="n">
        <f aca="false">K1034+L1034+M1034-fixed</f>
        <v>-197677.863768924</v>
      </c>
      <c r="P1034" s="0" t="n">
        <f aca="false">12*Inputs!$B$6*(1-MIN(1,Inputs!$F$6*$D1034))*(ic*Inputs!$C$6+flat_fee-cost_acc-cost_wd*Inputs!$E$6*$E1034-cost_fx*Inputs!$D$6)+12*Inputs!$B$7*(1-MIN(1,Inputs!$F$7*$D1034))*(ic*Inputs!$C$7+flat_fee-cost_acc-cost_wd*Inputs!$E$7*$E1034-cost_fx*Inputs!$D$7)+12*Inputs!$B$8*(1-MIN(1,Inputs!$F$8*$D1034))*(ic*Inputs!$C$8+flat_fee-cost_acc-cost_wd*Inputs!$E$8*$E1034-cost_fx*Inputs!$D$8)-fixed</f>
        <v>-391522.6961356</v>
      </c>
    </row>
    <row r="1035" customFormat="false" ht="15" hidden="false" customHeight="false" outlineLevel="0" collapsed="false">
      <c r="A1035" s="0" t="n">
        <v>970</v>
      </c>
      <c r="B1035" s="0" t="n">
        <v>0.147142</v>
      </c>
      <c r="C1035" s="0" t="n">
        <v>0.946428</v>
      </c>
      <c r="D1035" s="0" t="n">
        <v>1.075339</v>
      </c>
      <c r="E1035" s="0" t="n">
        <v>1.209956</v>
      </c>
      <c r="F1035" s="0" t="n">
        <v>0.345249</v>
      </c>
      <c r="G1035" s="0" t="n">
        <f aca="false">12*Inputs!$B$6*(MIN(1,$H$50*$C1035)*(ic*Inputs!$C$6+pS+fee_fx*Inputs!$D$6-cost_acc-cost_wd*Inputs!$E$6*$E1035-cost_fx*Inputs!$D$6-$F1035)+(1-MIN(1,$H$50*$C1035))*(1-MIN(1,Inputs!$G$6*$D1035)*churn_nonbuyers)*(ic*Inputs!$C$6+fee_wd*Inputs!$E$6*(1-$B1035)+fee_fx*Inputs!$D$6-cost_acc-cost_wd*Inputs!$E$6*(1-$B1035)-cost_fx*Inputs!$D$6))</f>
        <v>215239.643512724</v>
      </c>
      <c r="H1035" s="0" t="n">
        <f aca="false">12*Inputs!$B$7*(MIN(1,$H$51*$C1035)*(ic*Inputs!$C$7+pE+fee_fx*Inputs!$D$7-cost_acc-cost_wd*Inputs!$E$7*$E1035-cost_fx*Inputs!$D$7-$F1035)+(1-MIN(1,$H$51*$C1035))*(1-MIN(1,Inputs!$G$7*$D1035)*churn_nonbuyers)*(ic*Inputs!$C$7+fee_wd*Inputs!$E$7*(1-$B1035)+fee_fx*Inputs!$D$7-cost_acc-cost_wd*Inputs!$E$7*(1-$B1035)-cost_fx*Inputs!$D$7))</f>
        <v>394631.480368044</v>
      </c>
      <c r="I1035" s="0" t="n">
        <f aca="false">12*Inputs!$B$8*(MIN(1,$H$52*$C1035)*(ic*Inputs!$C$8+pT-cost_acc-cost_wd*Inputs!$E$8-cost_fx*Inputs!$D$8-cost_ins)+(1-MIN(1,$H$52*$C1035))*(1-MIN(1,Inputs!$G$8*$D1035)*churn_nonbuyers)*(ic*Inputs!$C$8+fee_wd*Inputs!$E$8*(1-$B1035)+fee_fx*Inputs!$D$8-cost_acc-cost_wd*Inputs!$E$8*(1-$B1035)-cost_fx*Inputs!$D$8))</f>
        <v>163071.008051175</v>
      </c>
      <c r="J1035" s="0" t="n">
        <f aca="false">G1035+H1035+I1035-fixed</f>
        <v>72942.1319319427</v>
      </c>
      <c r="K1035" s="0" t="n">
        <f aca="false">12*Inputs!$B$6*(1-MIN(1,Inputs!$G$6*$D1035)*churn_nonbuyers)*(ic*Inputs!$C$6+fee_wd*Inputs!$E$6*(1-$B1035)+fee_fx*Inputs!$D$6-cost_acc-cost_wd*Inputs!$E$6*(1-$B1035)-cost_fx*Inputs!$D$6)</f>
        <v>170711.373104194</v>
      </c>
      <c r="L1035" s="0" t="n">
        <f aca="false">12*Inputs!$B$7*(1-MIN(1,Inputs!$G$7*$D1035)*churn_nonbuyers)*(ic*Inputs!$C$7+fee_wd*Inputs!$E$7*(1-$B1035)+fee_fx*Inputs!$D$7-cost_acc-cost_wd*Inputs!$E$7*(1-$B1035)-cost_fx*Inputs!$D$7)</f>
        <v>369687.794390516</v>
      </c>
      <c r="M1035" s="0" t="n">
        <f aca="false">12*Inputs!$B$8*(1-MIN(1,Inputs!$G$8*$D1035)*churn_nonbuyers)*(ic*Inputs!$C$8+fee_wd*Inputs!$E$8*(1-$B1035)+fee_fx*Inputs!$D$8-cost_acc-cost_wd*Inputs!$E$8*(1-$B1035)-cost_fx*Inputs!$D$8)</f>
        <v>78960.1743262368</v>
      </c>
      <c r="N1035" s="0" t="n">
        <f aca="false">K1035+L1035+I1035-fixed</f>
        <v>3470.17554588453</v>
      </c>
      <c r="O1035" s="0" t="n">
        <f aca="false">K1035+L1035+M1035-fixed</f>
        <v>-80640.6581790533</v>
      </c>
      <c r="P1035" s="0" t="n">
        <f aca="false">12*Inputs!$B$6*(1-MIN(1,Inputs!$F$6*$D1035))*(ic*Inputs!$C$6+flat_fee-cost_acc-cost_wd*Inputs!$E$6*$E1035-cost_fx*Inputs!$D$6)+12*Inputs!$B$7*(1-MIN(1,Inputs!$F$7*$D1035))*(ic*Inputs!$C$7+flat_fee-cost_acc-cost_wd*Inputs!$E$7*$E1035-cost_fx*Inputs!$D$7)+12*Inputs!$B$8*(1-MIN(1,Inputs!$F$8*$D1035))*(ic*Inputs!$C$8+flat_fee-cost_acc-cost_wd*Inputs!$E$8*$E1035-cost_fx*Inputs!$D$8)-fixed</f>
        <v>-58918.4735718401</v>
      </c>
    </row>
    <row r="1036" customFormat="false" ht="15" hidden="false" customHeight="false" outlineLevel="0" collapsed="false">
      <c r="A1036" s="0" t="n">
        <v>971</v>
      </c>
      <c r="B1036" s="0" t="n">
        <v>0.428992</v>
      </c>
      <c r="C1036" s="0" t="n">
        <v>0.999078</v>
      </c>
      <c r="D1036" s="0" t="n">
        <v>0.769011</v>
      </c>
      <c r="E1036" s="0" t="n">
        <v>1.363221</v>
      </c>
      <c r="F1036" s="0" t="n">
        <v>0.029928</v>
      </c>
      <c r="G1036" s="0" t="n">
        <f aca="false">12*Inputs!$B$6*(MIN(1,$H$50*$C1036)*(ic*Inputs!$C$6+pS+fee_fx*Inputs!$D$6-cost_acc-cost_wd*Inputs!$E$6*$E1036-cost_fx*Inputs!$D$6-$F1036)+(1-MIN(1,$H$50*$C1036))*(1-MIN(1,Inputs!$G$6*$D1036)*churn_nonbuyers)*(ic*Inputs!$C$6+fee_wd*Inputs!$E$6*(1-$B1036)+fee_fx*Inputs!$D$6-cost_acc-cost_wd*Inputs!$E$6*(1-$B1036)-cost_fx*Inputs!$D$6))</f>
        <v>188082.844974795</v>
      </c>
      <c r="H1036" s="0" t="n">
        <f aca="false">12*Inputs!$B$7*(MIN(1,$H$51*$C1036)*(ic*Inputs!$C$7+pE+fee_fx*Inputs!$D$7-cost_acc-cost_wd*Inputs!$E$7*$E1036-cost_fx*Inputs!$D$7-$F1036)+(1-MIN(1,$H$51*$C1036))*(1-MIN(1,Inputs!$G$7*$D1036)*churn_nonbuyers)*(ic*Inputs!$C$7+fee_wd*Inputs!$E$7*(1-$B1036)+fee_fx*Inputs!$D$7-cost_acc-cost_wd*Inputs!$E$7*(1-$B1036)-cost_fx*Inputs!$D$7))</f>
        <v>374828.009684264</v>
      </c>
      <c r="I1036" s="0" t="n">
        <f aca="false">12*Inputs!$B$8*(MIN(1,$H$52*$C1036)*(ic*Inputs!$C$8+pT-cost_acc-cost_wd*Inputs!$E$8-cost_fx*Inputs!$D$8-cost_ins)+(1-MIN(1,$H$52*$C1036))*(1-MIN(1,Inputs!$G$8*$D1036)*churn_nonbuyers)*(ic*Inputs!$C$8+fee_wd*Inputs!$E$8*(1-$B1036)+fee_fx*Inputs!$D$8-cost_acc-cost_wd*Inputs!$E$8*(1-$B1036)-cost_fx*Inputs!$D$8))</f>
        <v>186459.035705852</v>
      </c>
      <c r="J1036" s="0" t="n">
        <f aca="false">G1036+H1036+I1036-fixed</f>
        <v>49369.8903649104</v>
      </c>
      <c r="K1036" s="0" t="n">
        <f aca="false">12*Inputs!$B$6*(1-MIN(1,Inputs!$G$6*$D1036)*churn_nonbuyers)*(ic*Inputs!$C$6+fee_wd*Inputs!$E$6*(1-$B1036)+fee_fx*Inputs!$D$6-cost_acc-cost_wd*Inputs!$E$6*(1-$B1036)-cost_fx*Inputs!$D$6)</f>
        <v>134448.798001766</v>
      </c>
      <c r="L1036" s="0" t="n">
        <f aca="false">12*Inputs!$B$7*(1-MIN(1,Inputs!$G$7*$D1036)*churn_nonbuyers)*(ic*Inputs!$C$7+fee_wd*Inputs!$E$7*(1-$B1036)+fee_fx*Inputs!$D$7-cost_acc-cost_wd*Inputs!$E$7*(1-$B1036)-cost_fx*Inputs!$D$7)</f>
        <v>333548.36107306</v>
      </c>
      <c r="M1036" s="0" t="n">
        <f aca="false">12*Inputs!$B$8*(1-MIN(1,Inputs!$G$8*$D1036)*churn_nonbuyers)*(ic*Inputs!$C$8+fee_wd*Inputs!$E$8*(1-$B1036)+fee_fx*Inputs!$D$8-cost_acc-cost_wd*Inputs!$E$8*(1-$B1036)-cost_fx*Inputs!$D$8)</f>
        <v>141189.376168243</v>
      </c>
      <c r="N1036" s="0" t="n">
        <f aca="false">K1036+L1036+I1036-fixed</f>
        <v>-45543.8052193219</v>
      </c>
      <c r="O1036" s="0" t="n">
        <f aca="false">K1036+L1036+M1036-fixed</f>
        <v>-90813.4647569306</v>
      </c>
      <c r="P1036" s="0" t="n">
        <f aca="false">12*Inputs!$B$6*(1-MIN(1,Inputs!$F$6*$D1036))*(ic*Inputs!$C$6+flat_fee-cost_acc-cost_wd*Inputs!$E$6*$E1036-cost_fx*Inputs!$D$6)+12*Inputs!$B$7*(1-MIN(1,Inputs!$F$7*$D1036))*(ic*Inputs!$C$7+flat_fee-cost_acc-cost_wd*Inputs!$E$7*$E1036-cost_fx*Inputs!$D$7)+12*Inputs!$B$8*(1-MIN(1,Inputs!$F$8*$D1036))*(ic*Inputs!$C$8+flat_fee-cost_acc-cost_wd*Inputs!$E$8*$E1036-cost_fx*Inputs!$D$8)-fixed</f>
        <v>23685.6794554401</v>
      </c>
    </row>
    <row r="1037" customFormat="false" ht="15" hidden="false" customHeight="false" outlineLevel="0" collapsed="false">
      <c r="A1037" s="0" t="n">
        <v>972</v>
      </c>
      <c r="B1037" s="0" t="n">
        <v>0.095052</v>
      </c>
      <c r="C1037" s="0" t="n">
        <v>0.930181</v>
      </c>
      <c r="D1037" s="0" t="n">
        <v>1.057364</v>
      </c>
      <c r="E1037" s="0" t="n">
        <v>1.101596</v>
      </c>
      <c r="F1037" s="0" t="n">
        <v>0.131866</v>
      </c>
      <c r="G1037" s="0" t="n">
        <f aca="false">12*Inputs!$B$6*(MIN(1,$H$50*$C1037)*(ic*Inputs!$C$6+pS+fee_fx*Inputs!$D$6-cost_acc-cost_wd*Inputs!$E$6*$E1037-cost_fx*Inputs!$D$6-$F1037)+(1-MIN(1,$H$50*$C1037))*(1-MIN(1,Inputs!$G$6*$D1037)*churn_nonbuyers)*(ic*Inputs!$C$6+fee_wd*Inputs!$E$6*(1-$B1037)+fee_fx*Inputs!$D$6-cost_acc-cost_wd*Inputs!$E$6*(1-$B1037)-cost_fx*Inputs!$D$6))</f>
        <v>228096.44218895</v>
      </c>
      <c r="H1037" s="0" t="n">
        <f aca="false">12*Inputs!$B$7*(MIN(1,$H$51*$C1037)*(ic*Inputs!$C$7+pE+fee_fx*Inputs!$D$7-cost_acc-cost_wd*Inputs!$E$7*$E1037-cost_fx*Inputs!$D$7-$F1037)+(1-MIN(1,$H$51*$C1037))*(1-MIN(1,Inputs!$G$7*$D1037)*churn_nonbuyers)*(ic*Inputs!$C$7+fee_wd*Inputs!$E$7*(1-$B1037)+fee_fx*Inputs!$D$7-cost_acc-cost_wd*Inputs!$E$7*(1-$B1037)-cost_fx*Inputs!$D$7))</f>
        <v>421937.52767599</v>
      </c>
      <c r="I1037" s="0" t="n">
        <f aca="false">12*Inputs!$B$8*(MIN(1,$H$52*$C1037)*(ic*Inputs!$C$8+pT-cost_acc-cost_wd*Inputs!$E$8-cost_fx*Inputs!$D$8-cost_ins)+(1-MIN(1,$H$52*$C1037))*(1-MIN(1,Inputs!$G$8*$D1037)*churn_nonbuyers)*(ic*Inputs!$C$8+fee_wd*Inputs!$E$8*(1-$B1037)+fee_fx*Inputs!$D$8-cost_acc-cost_wd*Inputs!$E$8*(1-$B1037)-cost_fx*Inputs!$D$8))</f>
        <v>163255.562182633</v>
      </c>
      <c r="J1037" s="0" t="n">
        <f aca="false">G1037+H1037+I1037-fixed</f>
        <v>113289.532047573</v>
      </c>
      <c r="K1037" s="0" t="n">
        <f aca="false">12*Inputs!$B$6*(1-MIN(1,Inputs!$G$6*$D1037)*churn_nonbuyers)*(ic*Inputs!$C$6+fee_wd*Inputs!$E$6*(1-$B1037)+fee_fx*Inputs!$D$6-cost_acc-cost_wd*Inputs!$E$6*(1-$B1037)-cost_fx*Inputs!$D$6)</f>
        <v>177977.915733082</v>
      </c>
      <c r="L1037" s="0" t="n">
        <f aca="false">12*Inputs!$B$7*(1-MIN(1,Inputs!$G$7*$D1037)*churn_nonbuyers)*(ic*Inputs!$C$7+fee_wd*Inputs!$E$7*(1-$B1037)+fee_fx*Inputs!$D$7-cost_acc-cost_wd*Inputs!$E$7*(1-$B1037)-cost_fx*Inputs!$D$7)</f>
        <v>377156.816767849</v>
      </c>
      <c r="M1037" s="0" t="n">
        <f aca="false">12*Inputs!$B$8*(1-MIN(1,Inputs!$G$8*$D1037)*churn_nonbuyers)*(ic*Inputs!$C$8+fee_wd*Inputs!$E$8*(1-$B1037)+fee_fx*Inputs!$D$8-cost_acc-cost_wd*Inputs!$E$8*(1-$B1037)-cost_fx*Inputs!$D$8)</f>
        <v>83627.9305943808</v>
      </c>
      <c r="N1037" s="0" t="n">
        <f aca="false">K1037+L1037+I1037-fixed</f>
        <v>18390.2946835632</v>
      </c>
      <c r="O1037" s="0" t="n">
        <f aca="false">K1037+L1037+M1037-fixed</f>
        <v>-61237.3369046886</v>
      </c>
      <c r="P1037" s="0" t="n">
        <f aca="false">12*Inputs!$B$6*(1-MIN(1,Inputs!$F$6*$D1037))*(ic*Inputs!$C$6+flat_fee-cost_acc-cost_wd*Inputs!$E$6*$E1037-cost_fx*Inputs!$D$6)+12*Inputs!$B$7*(1-MIN(1,Inputs!$F$7*$D1037))*(ic*Inputs!$C$7+flat_fee-cost_acc-cost_wd*Inputs!$E$7*$E1037-cost_fx*Inputs!$D$7)+12*Inputs!$B$8*(1-MIN(1,Inputs!$F$8*$D1037))*(ic*Inputs!$C$8+flat_fee-cost_acc-cost_wd*Inputs!$E$8*$E1037-cost_fx*Inputs!$D$8)-fixed</f>
        <v>-4367.92908544</v>
      </c>
    </row>
    <row r="1038" customFormat="false" ht="15" hidden="false" customHeight="false" outlineLevel="0" collapsed="false">
      <c r="A1038" s="0" t="n">
        <v>973</v>
      </c>
      <c r="B1038" s="0" t="n">
        <v>0.244832</v>
      </c>
      <c r="C1038" s="0" t="n">
        <v>0.9366</v>
      </c>
      <c r="D1038" s="0" t="n">
        <v>1.242253</v>
      </c>
      <c r="E1038" s="0" t="n">
        <v>1.180097</v>
      </c>
      <c r="F1038" s="0" t="n">
        <v>0.078633</v>
      </c>
      <c r="G1038" s="0" t="n">
        <f aca="false">12*Inputs!$B$6*(MIN(1,$H$50*$C1038)*(ic*Inputs!$C$6+pS+fee_fx*Inputs!$D$6-cost_acc-cost_wd*Inputs!$E$6*$E1038-cost_fx*Inputs!$D$6-$F1038)+(1-MIN(1,$H$50*$C1038))*(1-MIN(1,Inputs!$G$6*$D1038)*churn_nonbuyers)*(ic*Inputs!$C$6+fee_wd*Inputs!$E$6*(1-$B1038)+fee_fx*Inputs!$D$6-cost_acc-cost_wd*Inputs!$E$6*(1-$B1038)-cost_fx*Inputs!$D$6))</f>
        <v>207577.08697351</v>
      </c>
      <c r="H1038" s="0" t="n">
        <f aca="false">12*Inputs!$B$7*(MIN(1,$H$51*$C1038)*(ic*Inputs!$C$7+pE+fee_fx*Inputs!$D$7-cost_acc-cost_wd*Inputs!$E$7*$E1038-cost_fx*Inputs!$D$7-$F1038)+(1-MIN(1,$H$51*$C1038))*(1-MIN(1,Inputs!$G$7*$D1038)*churn_nonbuyers)*(ic*Inputs!$C$7+fee_wd*Inputs!$E$7*(1-$B1038)+fee_fx*Inputs!$D$7-cost_acc-cost_wd*Inputs!$E$7*(1-$B1038)-cost_fx*Inputs!$D$7))</f>
        <v>402312.014832755</v>
      </c>
      <c r="I1038" s="0" t="n">
        <f aca="false">12*Inputs!$B$8*(MIN(1,$H$52*$C1038)*(ic*Inputs!$C$8+pT-cost_acc-cost_wd*Inputs!$E$8-cost_fx*Inputs!$D$8-cost_ins)+(1-MIN(1,$H$52*$C1038))*(1-MIN(1,Inputs!$G$8*$D1038)*churn_nonbuyers)*(ic*Inputs!$C$8+fee_wd*Inputs!$E$8*(1-$B1038)+fee_fx*Inputs!$D$8-cost_acc-cost_wd*Inputs!$E$8*(1-$B1038)-cost_fx*Inputs!$D$8))</f>
        <v>149137.70024621</v>
      </c>
      <c r="J1038" s="0" t="n">
        <f aca="false">G1038+H1038+I1038-fixed</f>
        <v>59026.8020524746</v>
      </c>
      <c r="K1038" s="0" t="n">
        <f aca="false">12*Inputs!$B$6*(1-MIN(1,Inputs!$G$6*$D1038)*churn_nonbuyers)*(ic*Inputs!$C$6+fee_wd*Inputs!$E$6*(1-$B1038)+fee_fx*Inputs!$D$6-cost_acc-cost_wd*Inputs!$E$6*(1-$B1038)-cost_fx*Inputs!$D$6)</f>
        <v>156012.113422771</v>
      </c>
      <c r="L1038" s="0" t="n">
        <f aca="false">12*Inputs!$B$7*(1-MIN(1,Inputs!$G$7*$D1038)*churn_nonbuyers)*(ic*Inputs!$C$7+fee_wd*Inputs!$E$7*(1-$B1038)+fee_fx*Inputs!$D$7-cost_acc-cost_wd*Inputs!$E$7*(1-$B1038)-cost_fx*Inputs!$D$7)</f>
        <v>354231.798709663</v>
      </c>
      <c r="M1038" s="0" t="n">
        <f aca="false">12*Inputs!$B$8*(1-MIN(1,Inputs!$G$8*$D1038)*churn_nonbuyers)*(ic*Inputs!$C$8+fee_wd*Inputs!$E$8*(1-$B1038)+fee_fx*Inputs!$D$8-cost_acc-cost_wd*Inputs!$E$8*(1-$B1038)-cost_fx*Inputs!$D$8)</f>
        <v>41037.3129862656</v>
      </c>
      <c r="N1038" s="0" t="n">
        <f aca="false">K1038+L1038+I1038-fixed</f>
        <v>-40618.3876213559</v>
      </c>
      <c r="O1038" s="0" t="n">
        <f aca="false">K1038+L1038+M1038-fixed</f>
        <v>-148718.774881301</v>
      </c>
      <c r="P1038" s="0" t="n">
        <f aca="false">12*Inputs!$B$6*(1-MIN(1,Inputs!$F$6*$D1038))*(ic*Inputs!$C$6+flat_fee-cost_acc-cost_wd*Inputs!$E$6*$E1038-cost_fx*Inputs!$D$6)+12*Inputs!$B$7*(1-MIN(1,Inputs!$F$7*$D1038))*(ic*Inputs!$C$7+flat_fee-cost_acc-cost_wd*Inputs!$E$7*$E1038-cost_fx*Inputs!$D$7)+12*Inputs!$B$8*(1-MIN(1,Inputs!$F$8*$D1038))*(ic*Inputs!$C$8+flat_fee-cost_acc-cost_wd*Inputs!$E$8*$E1038-cost_fx*Inputs!$D$8)-fixed</f>
        <v>-133472.18453416</v>
      </c>
    </row>
    <row r="1039" customFormat="false" ht="15" hidden="false" customHeight="false" outlineLevel="0" collapsed="false">
      <c r="A1039" s="0" t="n">
        <v>974</v>
      </c>
      <c r="B1039" s="0" t="n">
        <v>0.24823</v>
      </c>
      <c r="C1039" s="0" t="n">
        <v>1.018966</v>
      </c>
      <c r="D1039" s="0" t="n">
        <v>1.008567</v>
      </c>
      <c r="E1039" s="0" t="n">
        <v>1.093762</v>
      </c>
      <c r="F1039" s="0" t="n">
        <v>0.022709</v>
      </c>
      <c r="G1039" s="0" t="n">
        <f aca="false">12*Inputs!$B$6*(MIN(1,$H$50*$C1039)*(ic*Inputs!$C$6+pS+fee_fx*Inputs!$D$6-cost_acc-cost_wd*Inputs!$E$6*$E1039-cost_fx*Inputs!$D$6-$F1039)+(1-MIN(1,$H$50*$C1039))*(1-MIN(1,Inputs!$G$6*$D1039)*churn_nonbuyers)*(ic*Inputs!$C$6+fee_wd*Inputs!$E$6*(1-$B1039)+fee_fx*Inputs!$D$6-cost_acc-cost_wd*Inputs!$E$6*(1-$B1039)-cost_fx*Inputs!$D$6))</f>
        <v>216810.015148378</v>
      </c>
      <c r="H1039" s="0" t="n">
        <f aca="false">12*Inputs!$B$7*(MIN(1,$H$51*$C1039)*(ic*Inputs!$C$7+pE+fee_fx*Inputs!$D$7-cost_acc-cost_wd*Inputs!$E$7*$E1039-cost_fx*Inputs!$D$7-$F1039)+(1-MIN(1,$H$51*$C1039))*(1-MIN(1,Inputs!$G$7*$D1039)*churn_nonbuyers)*(ic*Inputs!$C$7+fee_wd*Inputs!$E$7*(1-$B1039)+fee_fx*Inputs!$D$7-cost_acc-cost_wd*Inputs!$E$7*(1-$B1039)-cost_fx*Inputs!$D$7))</f>
        <v>421204.028547719</v>
      </c>
      <c r="I1039" s="0" t="n">
        <f aca="false">12*Inputs!$B$8*(MIN(1,$H$52*$C1039)*(ic*Inputs!$C$8+pT-cost_acc-cost_wd*Inputs!$E$8-cost_fx*Inputs!$D$8-cost_ins)+(1-MIN(1,$H$52*$C1039))*(1-MIN(1,Inputs!$G$8*$D1039)*churn_nonbuyers)*(ic*Inputs!$C$8+fee_wd*Inputs!$E$8*(1-$B1039)+fee_fx*Inputs!$D$8-cost_acc-cost_wd*Inputs!$E$8*(1-$B1039)-cost_fx*Inputs!$D$8))</f>
        <v>173388.189527571</v>
      </c>
      <c r="J1039" s="0" t="n">
        <f aca="false">G1039+H1039+I1039-fixed</f>
        <v>111402.233223668</v>
      </c>
      <c r="K1039" s="0" t="n">
        <f aca="false">12*Inputs!$B$6*(1-MIN(1,Inputs!$G$6*$D1039)*churn_nonbuyers)*(ic*Inputs!$C$6+fee_wd*Inputs!$E$6*(1-$B1039)+fee_fx*Inputs!$D$6-cost_acc-cost_wd*Inputs!$E$6*(1-$B1039)-cost_fx*Inputs!$D$6)</f>
        <v>157491.092062152</v>
      </c>
      <c r="L1039" s="0" t="n">
        <f aca="false">12*Inputs!$B$7*(1-MIN(1,Inputs!$G$7*$D1039)*churn_nonbuyers)*(ic*Inputs!$C$7+fee_wd*Inputs!$E$7*(1-$B1039)+fee_fx*Inputs!$D$7-cost_acc-cost_wd*Inputs!$E$7*(1-$B1039)-cost_fx*Inputs!$D$7)</f>
        <v>356336.794021291</v>
      </c>
      <c r="M1039" s="0" t="n">
        <f aca="false">12*Inputs!$B$8*(1-MIN(1,Inputs!$G$8*$D1039)*churn_nonbuyers)*(ic*Inputs!$C$8+fee_wd*Inputs!$E$8*(1-$B1039)+fee_fx*Inputs!$D$8-cost_acc-cost_wd*Inputs!$E$8*(1-$B1039)-cost_fx*Inputs!$D$8)</f>
        <v>92459.553143376</v>
      </c>
      <c r="N1039" s="0" t="n">
        <f aca="false">K1039+L1039+I1039-fixed</f>
        <v>-12783.9243889861</v>
      </c>
      <c r="O1039" s="0" t="n">
        <f aca="false">K1039+L1039+M1039-fixed</f>
        <v>-93712.5607731808</v>
      </c>
      <c r="P1039" s="0" t="n">
        <f aca="false">12*Inputs!$B$6*(1-MIN(1,Inputs!$F$6*$D1039))*(ic*Inputs!$C$6+flat_fee-cost_acc-cost_wd*Inputs!$E$6*$E1039-cost_fx*Inputs!$D$6)+12*Inputs!$B$7*(1-MIN(1,Inputs!$F$7*$D1039))*(ic*Inputs!$C$7+flat_fee-cost_acc-cost_wd*Inputs!$E$7*$E1039-cost_fx*Inputs!$D$7)+12*Inputs!$B$8*(1-MIN(1,Inputs!$F$8*$D1039))*(ic*Inputs!$C$8+flat_fee-cost_acc-cost_wd*Inputs!$E$8*$E1039-cost_fx*Inputs!$D$8)-fixed</f>
        <v>25328.4269969601</v>
      </c>
    </row>
    <row r="1040" customFormat="false" ht="15" hidden="false" customHeight="false" outlineLevel="0" collapsed="false">
      <c r="A1040" s="0" t="n">
        <v>975</v>
      </c>
      <c r="B1040" s="0" t="n">
        <v>0.566208</v>
      </c>
      <c r="C1040" s="0" t="n">
        <v>1.019726</v>
      </c>
      <c r="D1040" s="0" t="n">
        <v>0.953137</v>
      </c>
      <c r="E1040" s="0" t="n">
        <v>1.293066</v>
      </c>
      <c r="F1040" s="0" t="n">
        <v>0.13931</v>
      </c>
      <c r="G1040" s="0" t="n">
        <f aca="false">12*Inputs!$B$6*(MIN(1,$H$50*$C1040)*(ic*Inputs!$C$6+pS+fee_fx*Inputs!$D$6-cost_acc-cost_wd*Inputs!$E$6*$E1040-cost_fx*Inputs!$D$6-$F1040)+(1-MIN(1,$H$50*$C1040))*(1-MIN(1,Inputs!$G$6*$D1040)*churn_nonbuyers)*(ic*Inputs!$C$6+fee_wd*Inputs!$E$6*(1-$B1040)+fee_fx*Inputs!$D$6-cost_acc-cost_wd*Inputs!$E$6*(1-$B1040)-cost_fx*Inputs!$D$6))</f>
        <v>169805.069317556</v>
      </c>
      <c r="H1040" s="0" t="n">
        <f aca="false">12*Inputs!$B$7*(MIN(1,$H$51*$C1040)*(ic*Inputs!$C$7+pE+fee_fx*Inputs!$D$7-cost_acc-cost_wd*Inputs!$E$7*$E1040-cost_fx*Inputs!$D$7-$F1040)+(1-MIN(1,$H$51*$C1040))*(1-MIN(1,Inputs!$G$7*$D1040)*churn_nonbuyers)*(ic*Inputs!$C$7+fee_wd*Inputs!$E$7*(1-$B1040)+fee_fx*Inputs!$D$7-cost_acc-cost_wd*Inputs!$E$7*(1-$B1040)-cost_fx*Inputs!$D$7))</f>
        <v>365016.021895816</v>
      </c>
      <c r="I1040" s="0" t="n">
        <f aca="false">12*Inputs!$B$8*(MIN(1,$H$52*$C1040)*(ic*Inputs!$C$8+pT-cost_acc-cost_wd*Inputs!$E$8-cost_fx*Inputs!$D$8-cost_ins)+(1-MIN(1,$H$52*$C1040))*(1-MIN(1,Inputs!$G$8*$D1040)*churn_nonbuyers)*(ic*Inputs!$C$8+fee_wd*Inputs!$E$8*(1-$B1040)+fee_fx*Inputs!$D$8-cost_acc-cost_wd*Inputs!$E$8*(1-$B1040)-cost_fx*Inputs!$D$8))</f>
        <v>175487.026160003</v>
      </c>
      <c r="J1040" s="0" t="n">
        <f aca="false">G1040+H1040+I1040-fixed</f>
        <v>10308.1173733743</v>
      </c>
      <c r="K1040" s="0" t="n">
        <f aca="false">12*Inputs!$B$6*(1-MIN(1,Inputs!$G$6*$D1040)*churn_nonbuyers)*(ic*Inputs!$C$6+fee_wd*Inputs!$E$6*(1-$B1040)+fee_fx*Inputs!$D$6-cost_acc-cost_wd*Inputs!$E$6*(1-$B1040)-cost_fx*Inputs!$D$6)</f>
        <v>114344.078360371</v>
      </c>
      <c r="L1040" s="0" t="n">
        <f aca="false">12*Inputs!$B$7*(1-MIN(1,Inputs!$G$7*$D1040)*churn_nonbuyers)*(ic*Inputs!$C$7+fee_wd*Inputs!$E$7*(1-$B1040)+fee_fx*Inputs!$D$7-cost_acc-cost_wd*Inputs!$E$7*(1-$B1040)-cost_fx*Inputs!$D$7)</f>
        <v>312468.293640223</v>
      </c>
      <c r="M1040" s="0" t="n">
        <f aca="false">12*Inputs!$B$8*(1-MIN(1,Inputs!$G$8*$D1040)*churn_nonbuyers)*(ic*Inputs!$C$8+fee_wd*Inputs!$E$8*(1-$B1040)+fee_fx*Inputs!$D$8-cost_acc-cost_wd*Inputs!$E$8*(1-$B1040)-cost_fx*Inputs!$D$8)</f>
        <v>99582.3137350656</v>
      </c>
      <c r="N1040" s="0" t="n">
        <f aca="false">K1040+L1040+I1040-fixed</f>
        <v>-97700.6018394029</v>
      </c>
      <c r="O1040" s="0" t="n">
        <f aca="false">K1040+L1040+M1040-fixed</f>
        <v>-173605.31426434</v>
      </c>
      <c r="P1040" s="0" t="n">
        <f aca="false">12*Inputs!$B$6*(1-MIN(1,Inputs!$F$6*$D1040))*(ic*Inputs!$C$6+flat_fee-cost_acc-cost_wd*Inputs!$E$6*$E1040-cost_fx*Inputs!$D$6)+12*Inputs!$B$7*(1-MIN(1,Inputs!$F$7*$D1040))*(ic*Inputs!$C$7+flat_fee-cost_acc-cost_wd*Inputs!$E$7*$E1040-cost_fx*Inputs!$D$7)+12*Inputs!$B$8*(1-MIN(1,Inputs!$F$8*$D1040))*(ic*Inputs!$C$8+flat_fee-cost_acc-cost_wd*Inputs!$E$8*$E1040-cost_fx*Inputs!$D$8)-fixed</f>
        <v>-33001.3026059199</v>
      </c>
    </row>
    <row r="1041" customFormat="false" ht="15" hidden="false" customHeight="false" outlineLevel="0" collapsed="false">
      <c r="A1041" s="0" t="n">
        <v>976</v>
      </c>
      <c r="B1041" s="0" t="n">
        <v>0.278327</v>
      </c>
      <c r="C1041" s="0" t="n">
        <v>0.93211</v>
      </c>
      <c r="D1041" s="0" t="n">
        <v>0.965604</v>
      </c>
      <c r="E1041" s="0" t="n">
        <v>1.413522</v>
      </c>
      <c r="F1041" s="0" t="n">
        <v>0.174886</v>
      </c>
      <c r="G1041" s="0" t="n">
        <f aca="false">12*Inputs!$B$6*(MIN(1,$H$50*$C1041)*(ic*Inputs!$C$6+pS+fee_fx*Inputs!$D$6-cost_acc-cost_wd*Inputs!$E$6*$E1041-cost_fx*Inputs!$D$6-$F1041)+(1-MIN(1,$H$50*$C1041))*(1-MIN(1,Inputs!$G$6*$D1041)*churn_nonbuyers)*(ic*Inputs!$C$6+fee_wd*Inputs!$E$6*(1-$B1041)+fee_fx*Inputs!$D$6-cost_acc-cost_wd*Inputs!$E$6*(1-$B1041)-cost_fx*Inputs!$D$6))</f>
        <v>198131.043452856</v>
      </c>
      <c r="H1041" s="0" t="n">
        <f aca="false">12*Inputs!$B$7*(MIN(1,$H$51*$C1041)*(ic*Inputs!$C$7+pE+fee_fx*Inputs!$D$7-cost_acc-cost_wd*Inputs!$E$7*$E1041-cost_fx*Inputs!$D$7-$F1041)+(1-MIN(1,$H$51*$C1041))*(1-MIN(1,Inputs!$G$7*$D1041)*churn_nonbuyers)*(ic*Inputs!$C$7+fee_wd*Inputs!$E$7*(1-$B1041)+fee_fx*Inputs!$D$7-cost_acc-cost_wd*Inputs!$E$7*(1-$B1041)-cost_fx*Inputs!$D$7))</f>
        <v>370826.633162553</v>
      </c>
      <c r="I1041" s="0" t="n">
        <f aca="false">12*Inputs!$B$8*(MIN(1,$H$52*$C1041)*(ic*Inputs!$C$8+pT-cost_acc-cost_wd*Inputs!$E$8-cost_fx*Inputs!$D$8-cost_ins)+(1-MIN(1,$H$52*$C1041))*(1-MIN(1,Inputs!$G$8*$D1041)*churn_nonbuyers)*(ic*Inputs!$C$8+fee_wd*Inputs!$E$8*(1-$B1041)+fee_fx*Inputs!$D$8-cost_acc-cost_wd*Inputs!$E$8*(1-$B1041)-cost_fx*Inputs!$D$8))</f>
        <v>169614.002931775</v>
      </c>
      <c r="J1041" s="0" t="n">
        <f aca="false">G1041+H1041+I1041-fixed</f>
        <v>38571.6795471842</v>
      </c>
      <c r="K1041" s="0" t="n">
        <f aca="false">12*Inputs!$B$6*(1-MIN(1,Inputs!$G$6*$D1041)*churn_nonbuyers)*(ic*Inputs!$C$6+fee_wd*Inputs!$E$6*(1-$B1041)+fee_fx*Inputs!$D$6-cost_acc-cost_wd*Inputs!$E$6*(1-$B1041)-cost_fx*Inputs!$D$6)</f>
        <v>153722.650064458</v>
      </c>
      <c r="L1041" s="0" t="n">
        <f aca="false">12*Inputs!$B$7*(1-MIN(1,Inputs!$G$7*$D1041)*churn_nonbuyers)*(ic*Inputs!$C$7+fee_wd*Inputs!$E$7*(1-$B1041)+fee_fx*Inputs!$D$7-cost_acc-cost_wd*Inputs!$E$7*(1-$B1041)-cost_fx*Inputs!$D$7)</f>
        <v>352601.981846675</v>
      </c>
      <c r="M1041" s="0" t="n">
        <f aca="false">12*Inputs!$B$8*(1-MIN(1,Inputs!$G$8*$D1041)*churn_nonbuyers)*(ic*Inputs!$C$8+fee_wd*Inputs!$E$8*(1-$B1041)+fee_fx*Inputs!$D$8-cost_acc-cost_wd*Inputs!$E$8*(1-$B1041)-cost_fx*Inputs!$D$8)</f>
        <v>101449.225207469</v>
      </c>
      <c r="N1041" s="0" t="n">
        <f aca="false">K1041+L1041+I1041-fixed</f>
        <v>-24061.3651570926</v>
      </c>
      <c r="O1041" s="0" t="n">
        <f aca="false">K1041+L1041+M1041-fixed</f>
        <v>-92226.1428813989</v>
      </c>
      <c r="P1041" s="0" t="n">
        <f aca="false">12*Inputs!$B$6*(1-MIN(1,Inputs!$F$6*$D1041))*(ic*Inputs!$C$6+flat_fee-cost_acc-cost_wd*Inputs!$E$6*$E1041-cost_fx*Inputs!$D$6)+12*Inputs!$B$7*(1-MIN(1,Inputs!$F$7*$D1041))*(ic*Inputs!$C$7+flat_fee-cost_acc-cost_wd*Inputs!$E$7*$E1041-cost_fx*Inputs!$D$7)+12*Inputs!$B$8*(1-MIN(1,Inputs!$F$8*$D1041))*(ic*Inputs!$C$8+flat_fee-cost_acc-cost_wd*Inputs!$E$8*$E1041-cost_fx*Inputs!$D$8)-fixed</f>
        <v>-92186.2771628799</v>
      </c>
    </row>
    <row r="1042" customFormat="false" ht="15" hidden="false" customHeight="false" outlineLevel="0" collapsed="false">
      <c r="A1042" s="0" t="n">
        <v>977</v>
      </c>
      <c r="B1042" s="0" t="n">
        <v>0.049826</v>
      </c>
      <c r="C1042" s="0" t="n">
        <v>0.899114</v>
      </c>
      <c r="D1042" s="0" t="n">
        <v>1.244818</v>
      </c>
      <c r="E1042" s="0" t="n">
        <v>1.189063</v>
      </c>
      <c r="F1042" s="0" t="n">
        <v>0.116609</v>
      </c>
      <c r="G1042" s="0" t="n">
        <f aca="false">12*Inputs!$B$6*(MIN(1,$H$50*$C1042)*(ic*Inputs!$C$6+pS+fee_fx*Inputs!$D$6-cost_acc-cost_wd*Inputs!$E$6*$E1042-cost_fx*Inputs!$D$6-$F1042)+(1-MIN(1,$H$50*$C1042))*(1-MIN(1,Inputs!$G$6*$D1042)*churn_nonbuyers)*(ic*Inputs!$C$6+fee_wd*Inputs!$E$6*(1-$B1042)+fee_fx*Inputs!$D$6-cost_acc-cost_wd*Inputs!$E$6*(1-$B1042)-cost_fx*Inputs!$D$6))</f>
        <v>228960.016680725</v>
      </c>
      <c r="H1042" s="0" t="n">
        <f aca="false">12*Inputs!$B$7*(MIN(1,$H$51*$C1042)*(ic*Inputs!$C$7+pE+fee_fx*Inputs!$D$7-cost_acc-cost_wd*Inputs!$E$7*$E1042-cost_fx*Inputs!$D$7-$F1042)+(1-MIN(1,$H$51*$C1042))*(1-MIN(1,Inputs!$G$7*$D1042)*churn_nonbuyers)*(ic*Inputs!$C$7+fee_wd*Inputs!$E$7*(1-$B1042)+fee_fx*Inputs!$D$7-cost_acc-cost_wd*Inputs!$E$7*(1-$B1042)-cost_fx*Inputs!$D$7))</f>
        <v>414784.31506129</v>
      </c>
      <c r="I1042" s="0" t="n">
        <f aca="false">12*Inputs!$B$8*(MIN(1,$H$52*$C1042)*(ic*Inputs!$C$8+pT-cost_acc-cost_wd*Inputs!$E$8-cost_fx*Inputs!$D$8-cost_ins)+(1-MIN(1,$H$52*$C1042))*(1-MIN(1,Inputs!$G$8*$D1042)*churn_nonbuyers)*(ic*Inputs!$C$8+fee_wd*Inputs!$E$8*(1-$B1042)+fee_fx*Inputs!$D$8-cost_acc-cost_wd*Inputs!$E$8*(1-$B1042)-cost_fx*Inputs!$D$8))</f>
        <v>145047.986290983</v>
      </c>
      <c r="J1042" s="0" t="n">
        <f aca="false">G1042+H1042+I1042-fixed</f>
        <v>88792.3180329977</v>
      </c>
      <c r="K1042" s="0" t="n">
        <f aca="false">12*Inputs!$B$6*(1-MIN(1,Inputs!$G$6*$D1042)*churn_nonbuyers)*(ic*Inputs!$C$6+fee_wd*Inputs!$E$6*(1-$B1042)+fee_fx*Inputs!$D$6-cost_acc-cost_wd*Inputs!$E$6*(1-$B1042)-cost_fx*Inputs!$D$6)</f>
        <v>182323.86553201</v>
      </c>
      <c r="L1042" s="0" t="n">
        <f aca="false">12*Inputs!$B$7*(1-MIN(1,Inputs!$G$7*$D1042)*churn_nonbuyers)*(ic*Inputs!$C$7+fee_wd*Inputs!$E$7*(1-$B1042)+fee_fx*Inputs!$D$7-cost_acc-cost_wd*Inputs!$E$7*(1-$B1042)-cost_fx*Inputs!$D$7)</f>
        <v>381235.682455206</v>
      </c>
      <c r="M1042" s="0" t="n">
        <f aca="false">12*Inputs!$B$8*(1-MIN(1,Inputs!$G$8*$D1042)*churn_nonbuyers)*(ic*Inputs!$C$8+fee_wd*Inputs!$E$8*(1-$B1042)+fee_fx*Inputs!$D$8-cost_acc-cost_wd*Inputs!$E$8*(1-$B1042)-cost_fx*Inputs!$D$8)</f>
        <v>41676.3518960448</v>
      </c>
      <c r="N1042" s="0" t="n">
        <f aca="false">K1042+L1042+I1042-fixed</f>
        <v>8607.53427819768</v>
      </c>
      <c r="O1042" s="0" t="n">
        <f aca="false">K1042+L1042+M1042-fixed</f>
        <v>-94764.10011674</v>
      </c>
      <c r="P1042" s="0" t="n">
        <f aca="false">12*Inputs!$B$6*(1-MIN(1,Inputs!$F$6*$D1042))*(ic*Inputs!$C$6+flat_fee-cost_acc-cost_wd*Inputs!$E$6*$E1042-cost_fx*Inputs!$D$6)+12*Inputs!$B$7*(1-MIN(1,Inputs!$F$7*$D1042))*(ic*Inputs!$C$7+flat_fee-cost_acc-cost_wd*Inputs!$E$7*$E1042-cost_fx*Inputs!$D$7)+12*Inputs!$B$8*(1-MIN(1,Inputs!$F$8*$D1042))*(ic*Inputs!$C$8+flat_fee-cost_acc-cost_wd*Inputs!$E$8*$E1042-cost_fx*Inputs!$D$8)-fixed</f>
        <v>-138154.29497584</v>
      </c>
    </row>
    <row r="1043" customFormat="false" ht="15" hidden="false" customHeight="false" outlineLevel="0" collapsed="false">
      <c r="A1043" s="0" t="n">
        <v>978</v>
      </c>
      <c r="B1043" s="0" t="n">
        <v>0.19592</v>
      </c>
      <c r="C1043" s="0" t="n">
        <v>0.98264</v>
      </c>
      <c r="D1043" s="0" t="n">
        <v>0.986038</v>
      </c>
      <c r="E1043" s="0" t="n">
        <v>1.275804</v>
      </c>
      <c r="F1043" s="0" t="n">
        <v>0.190256</v>
      </c>
      <c r="G1043" s="0" t="n">
        <f aca="false">12*Inputs!$B$6*(MIN(1,$H$50*$C1043)*(ic*Inputs!$C$6+pS+fee_fx*Inputs!$D$6-cost_acc-cost_wd*Inputs!$E$6*$E1043-cost_fx*Inputs!$D$6-$F1043)+(1-MIN(1,$H$50*$C1043))*(1-MIN(1,Inputs!$G$6*$D1043)*churn_nonbuyers)*(ic*Inputs!$C$6+fee_wd*Inputs!$E$6*(1-$B1043)+fee_fx*Inputs!$D$6-cost_acc-cost_wd*Inputs!$E$6*(1-$B1043)-cost_fx*Inputs!$D$6))</f>
        <v>213551.050955637</v>
      </c>
      <c r="H1043" s="0" t="n">
        <f aca="false">12*Inputs!$B$7*(MIN(1,$H$51*$C1043)*(ic*Inputs!$C$7+pE+fee_fx*Inputs!$D$7-cost_acc-cost_wd*Inputs!$E$7*$E1043-cost_fx*Inputs!$D$7-$F1043)+(1-MIN(1,$H$51*$C1043))*(1-MIN(1,Inputs!$G$7*$D1043)*churn_nonbuyers)*(ic*Inputs!$C$7+fee_wd*Inputs!$E$7*(1-$B1043)+fee_fx*Inputs!$D$7-cost_acc-cost_wd*Inputs!$E$7*(1-$B1043)-cost_fx*Inputs!$D$7))</f>
        <v>393388.556298135</v>
      </c>
      <c r="I1043" s="0" t="n">
        <f aca="false">12*Inputs!$B$8*(MIN(1,$H$52*$C1043)*(ic*Inputs!$C$8+pT-cost_acc-cost_wd*Inputs!$E$8-cost_fx*Inputs!$D$8-cost_ins)+(1-MIN(1,$H$52*$C1043))*(1-MIN(1,Inputs!$G$8*$D1043)*churn_nonbuyers)*(ic*Inputs!$C$8+fee_wd*Inputs!$E$8*(1-$B1043)+fee_fx*Inputs!$D$8-cost_acc-cost_wd*Inputs!$E$8*(1-$B1043)-cost_fx*Inputs!$D$8))</f>
        <v>172294.012378138</v>
      </c>
      <c r="J1043" s="0" t="n">
        <f aca="false">G1043+H1043+I1043-fixed</f>
        <v>79233.6196319101</v>
      </c>
      <c r="K1043" s="0" t="n">
        <f aca="false">12*Inputs!$B$6*(1-MIN(1,Inputs!$G$6*$D1043)*churn_nonbuyers)*(ic*Inputs!$C$6+fee_wd*Inputs!$E$6*(1-$B1043)+fee_fx*Inputs!$D$6-cost_acc-cost_wd*Inputs!$E$6*(1-$B1043)-cost_fx*Inputs!$D$6)</f>
        <v>164839.185827712</v>
      </c>
      <c r="L1043" s="0" t="n">
        <f aca="false">12*Inputs!$B$7*(1-MIN(1,Inputs!$G$7*$D1043)*churn_nonbuyers)*(ic*Inputs!$C$7+fee_wd*Inputs!$E$7*(1-$B1043)+fee_fx*Inputs!$D$7-cost_acc-cost_wd*Inputs!$E$7*(1-$B1043)-cost_fx*Inputs!$D$7)</f>
        <v>363894.961672627</v>
      </c>
      <c r="M1043" s="0" t="n">
        <f aca="false">12*Inputs!$B$8*(1-MIN(1,Inputs!$G$8*$D1043)*churn_nonbuyers)*(ic*Inputs!$C$8+fee_wd*Inputs!$E$8*(1-$B1043)+fee_fx*Inputs!$D$8-cost_acc-cost_wd*Inputs!$E$8*(1-$B1043)-cost_fx*Inputs!$D$8)</f>
        <v>98196.879142656</v>
      </c>
      <c r="N1043" s="0" t="n">
        <f aca="false">K1043+L1043+I1043-fixed</f>
        <v>1028.1598784778</v>
      </c>
      <c r="O1043" s="0" t="n">
        <f aca="false">K1043+L1043+M1043-fixed</f>
        <v>-73068.9733570046</v>
      </c>
      <c r="P1043" s="0" t="n">
        <f aca="false">12*Inputs!$B$6*(1-MIN(1,Inputs!$F$6*$D1043))*(ic*Inputs!$C$6+flat_fee-cost_acc-cost_wd*Inputs!$E$6*$E1043-cost_fx*Inputs!$D$6)+12*Inputs!$B$7*(1-MIN(1,Inputs!$F$7*$D1043))*(ic*Inputs!$C$7+flat_fee-cost_acc-cost_wd*Inputs!$E$7*$E1043-cost_fx*Inputs!$D$7)+12*Inputs!$B$8*(1-MIN(1,Inputs!$F$8*$D1043))*(ic*Inputs!$C$8+flat_fee-cost_acc-cost_wd*Inputs!$E$8*$E1043-cost_fx*Inputs!$D$8)-fixed</f>
        <v>-41725.9513715199</v>
      </c>
    </row>
    <row r="1044" customFormat="false" ht="15" hidden="false" customHeight="false" outlineLevel="0" collapsed="false">
      <c r="A1044" s="0" t="n">
        <v>979</v>
      </c>
      <c r="B1044" s="0" t="n">
        <v>0.397413</v>
      </c>
      <c r="C1044" s="0" t="n">
        <v>0.969542</v>
      </c>
      <c r="D1044" s="0" t="n">
        <v>0.987793</v>
      </c>
      <c r="E1044" s="0" t="n">
        <v>1.336789</v>
      </c>
      <c r="F1044" s="0" t="n">
        <v>0.215582</v>
      </c>
      <c r="G1044" s="0" t="n">
        <f aca="false">12*Inputs!$B$6*(MIN(1,$H$50*$C1044)*(ic*Inputs!$C$6+pS+fee_fx*Inputs!$D$6-cost_acc-cost_wd*Inputs!$E$6*$E1044-cost_fx*Inputs!$D$6-$F1044)+(1-MIN(1,$H$50*$C1044))*(1-MIN(1,Inputs!$G$6*$D1044)*churn_nonbuyers)*(ic*Inputs!$C$6+fee_wd*Inputs!$E$6*(1-$B1044)+fee_fx*Inputs!$D$6-cost_acc-cost_wd*Inputs!$E$6*(1-$B1044)-cost_fx*Inputs!$D$6))</f>
        <v>185517.077106702</v>
      </c>
      <c r="H1044" s="0" t="n">
        <f aca="false">12*Inputs!$B$7*(MIN(1,$H$51*$C1044)*(ic*Inputs!$C$7+pE+fee_fx*Inputs!$D$7-cost_acc-cost_wd*Inputs!$E$7*$E1044-cost_fx*Inputs!$D$7-$F1044)+(1-MIN(1,$H$51*$C1044))*(1-MIN(1,Inputs!$G$7*$D1044)*churn_nonbuyers)*(ic*Inputs!$C$7+fee_wd*Inputs!$E$7*(1-$B1044)+fee_fx*Inputs!$D$7-cost_acc-cost_wd*Inputs!$E$7*(1-$B1044)-cost_fx*Inputs!$D$7))</f>
        <v>367521.380978228</v>
      </c>
      <c r="I1044" s="0" t="n">
        <f aca="false">12*Inputs!$B$8*(MIN(1,$H$52*$C1044)*(ic*Inputs!$C$8+pT-cost_acc-cost_wd*Inputs!$E$8-cost_fx*Inputs!$D$8-cost_ins)+(1-MIN(1,$H$52*$C1044))*(1-MIN(1,Inputs!$G$8*$D1044)*churn_nonbuyers)*(ic*Inputs!$C$8+fee_wd*Inputs!$E$8*(1-$B1044)+fee_fx*Inputs!$D$8-cost_acc-cost_wd*Inputs!$E$8*(1-$B1044)-cost_fx*Inputs!$D$8))</f>
        <v>170222.343995905</v>
      </c>
      <c r="J1044" s="0" t="n">
        <f aca="false">G1044+H1044+I1044-fixed</f>
        <v>23260.8020808353</v>
      </c>
      <c r="K1044" s="0" t="n">
        <f aca="false">12*Inputs!$B$6*(1-MIN(1,Inputs!$G$6*$D1044)*churn_nonbuyers)*(ic*Inputs!$C$6+fee_wd*Inputs!$E$6*(1-$B1044)+fee_fx*Inputs!$D$6-cost_acc-cost_wd*Inputs!$E$6*(1-$B1044)-cost_fx*Inputs!$D$6)</f>
        <v>137242.019372465</v>
      </c>
      <c r="L1044" s="0" t="n">
        <f aca="false">12*Inputs!$B$7*(1-MIN(1,Inputs!$G$7*$D1044)*churn_nonbuyers)*(ic*Inputs!$C$7+fee_wd*Inputs!$E$7*(1-$B1044)+fee_fx*Inputs!$D$7-cost_acc-cost_wd*Inputs!$E$7*(1-$B1044)-cost_fx*Inputs!$D$7)</f>
        <v>335720.050759479</v>
      </c>
      <c r="M1044" s="0" t="n">
        <f aca="false">12*Inputs!$B$8*(1-MIN(1,Inputs!$G$8*$D1044)*churn_nonbuyers)*(ic*Inputs!$C$8+fee_wd*Inputs!$E$8*(1-$B1044)+fee_fx*Inputs!$D$8-cost_acc-cost_wd*Inputs!$E$8*(1-$B1044)-cost_fx*Inputs!$D$8)</f>
        <v>94823.3071515024</v>
      </c>
      <c r="N1044" s="0" t="n">
        <f aca="false">K1044+L1044+I1044-fixed</f>
        <v>-56815.5858721513</v>
      </c>
      <c r="O1044" s="0" t="n">
        <f aca="false">K1044+L1044+M1044-fixed</f>
        <v>-132214.622716554</v>
      </c>
      <c r="P1044" s="0" t="n">
        <f aca="false">12*Inputs!$B$6*(1-MIN(1,Inputs!$F$6*$D1044))*(ic*Inputs!$C$6+flat_fee-cost_acc-cost_wd*Inputs!$E$6*$E1044-cost_fx*Inputs!$D$6)+12*Inputs!$B$7*(1-MIN(1,Inputs!$F$7*$D1044))*(ic*Inputs!$C$7+flat_fee-cost_acc-cost_wd*Inputs!$E$7*$E1044-cost_fx*Inputs!$D$7)+12*Inputs!$B$8*(1-MIN(1,Inputs!$F$8*$D1044))*(ic*Inputs!$C$8+flat_fee-cost_acc-cost_wd*Inputs!$E$8*$E1044-cost_fx*Inputs!$D$8)-fixed</f>
        <v>-69123.6629015199</v>
      </c>
    </row>
    <row r="1045" customFormat="false" ht="15" hidden="false" customHeight="false" outlineLevel="0" collapsed="false">
      <c r="A1045" s="0" t="n">
        <v>980</v>
      </c>
      <c r="B1045" s="0" t="n">
        <v>0.291981</v>
      </c>
      <c r="C1045" s="0" t="n">
        <v>1.027805</v>
      </c>
      <c r="D1045" s="0" t="n">
        <v>1.412371</v>
      </c>
      <c r="E1045" s="0" t="n">
        <v>1.443522</v>
      </c>
      <c r="F1045" s="0" t="n">
        <v>0.392776</v>
      </c>
      <c r="G1045" s="0" t="n">
        <f aca="false">12*Inputs!$B$6*(MIN(1,$H$50*$C1045)*(ic*Inputs!$C$6+pS+fee_fx*Inputs!$D$6-cost_acc-cost_wd*Inputs!$E$6*$E1045-cost_fx*Inputs!$D$6-$F1045)+(1-MIN(1,$H$50*$C1045))*(1-MIN(1,Inputs!$G$6*$D1045)*churn_nonbuyers)*(ic*Inputs!$C$6+fee_wd*Inputs!$E$6*(1-$B1045)+fee_fx*Inputs!$D$6-cost_acc-cost_wd*Inputs!$E$6*(1-$B1045)-cost_fx*Inputs!$D$6))</f>
        <v>191831.524473952</v>
      </c>
      <c r="H1045" s="0" t="n">
        <f aca="false">12*Inputs!$B$7*(MIN(1,$H$51*$C1045)*(ic*Inputs!$C$7+pE+fee_fx*Inputs!$D$7-cost_acc-cost_wd*Inputs!$E$7*$E1045-cost_fx*Inputs!$D$7-$F1045)+(1-MIN(1,$H$51*$C1045))*(1-MIN(1,Inputs!$G$7*$D1045)*churn_nonbuyers)*(ic*Inputs!$C$7+fee_wd*Inputs!$E$7*(1-$B1045)+fee_fx*Inputs!$D$7-cost_acc-cost_wd*Inputs!$E$7*(1-$B1045)-cost_fx*Inputs!$D$7))</f>
        <v>352271.344813087</v>
      </c>
      <c r="I1045" s="0" t="n">
        <f aca="false">12*Inputs!$B$8*(MIN(1,$H$52*$C1045)*(ic*Inputs!$C$8+pT-cost_acc-cost_wd*Inputs!$E$8-cost_fx*Inputs!$D$8-cost_ins)+(1-MIN(1,$H$52*$C1045))*(1-MIN(1,Inputs!$G$8*$D1045)*churn_nonbuyers)*(ic*Inputs!$C$8+fee_wd*Inputs!$E$8*(1-$B1045)+fee_fx*Inputs!$D$8-cost_acc-cost_wd*Inputs!$E$8*(1-$B1045)-cost_fx*Inputs!$D$8))</f>
        <v>149145.735304883</v>
      </c>
      <c r="J1045" s="0" t="n">
        <f aca="false">G1045+H1045+I1045-fixed</f>
        <v>-6751.3954080781</v>
      </c>
      <c r="K1045" s="0" t="n">
        <f aca="false">12*Inputs!$B$6*(1-MIN(1,Inputs!$G$6*$D1045)*churn_nonbuyers)*(ic*Inputs!$C$6+fee_wd*Inputs!$E$6*(1-$B1045)+fee_fx*Inputs!$D$6-cost_acc-cost_wd*Inputs!$E$6*(1-$B1045)-cost_fx*Inputs!$D$6)</f>
        <v>148287.211898047</v>
      </c>
      <c r="L1045" s="0" t="n">
        <f aca="false">12*Inputs!$B$7*(1-MIN(1,Inputs!$G$7*$D1045)*churn_nonbuyers)*(ic*Inputs!$C$7+fee_wd*Inputs!$E$7*(1-$B1045)+fee_fx*Inputs!$D$7-cost_acc-cost_wd*Inputs!$E$7*(1-$B1045)-cost_fx*Inputs!$D$7)</f>
        <v>345852.201730828</v>
      </c>
      <c r="M1045" s="0" t="n">
        <f aca="false">12*Inputs!$B$8*(1-MIN(1,Inputs!$G$8*$D1045)*churn_nonbuyers)*(ic*Inputs!$C$8+fee_wd*Inputs!$E$8*(1-$B1045)+fee_fx*Inputs!$D$8-cost_acc-cost_wd*Inputs!$E$8*(1-$B1045)-cost_fx*Inputs!$D$8)</f>
        <v>3542.53861755363</v>
      </c>
      <c r="N1045" s="0" t="n">
        <f aca="false">K1045+L1045+I1045-fixed</f>
        <v>-56714.8510662412</v>
      </c>
      <c r="O1045" s="0" t="n">
        <f aca="false">K1045+L1045+M1045-fixed</f>
        <v>-202318.047753571</v>
      </c>
      <c r="P1045" s="0" t="n">
        <f aca="false">12*Inputs!$B$6*(1-MIN(1,Inputs!$F$6*$D1045))*(ic*Inputs!$C$6+flat_fee-cost_acc-cost_wd*Inputs!$E$6*$E1045-cost_fx*Inputs!$D$6)+12*Inputs!$B$7*(1-MIN(1,Inputs!$F$7*$D1045))*(ic*Inputs!$C$7+flat_fee-cost_acc-cost_wd*Inputs!$E$7*$E1045-cost_fx*Inputs!$D$7)+12*Inputs!$B$8*(1-MIN(1,Inputs!$F$8*$D1045))*(ic*Inputs!$C$8+flat_fee-cost_acc-cost_wd*Inputs!$E$8*$E1045-cost_fx*Inputs!$D$8)-fixed</f>
        <v>-309782.11072912</v>
      </c>
    </row>
    <row r="1046" customFormat="false" ht="15" hidden="false" customHeight="false" outlineLevel="0" collapsed="false">
      <c r="A1046" s="0" t="n">
        <v>981</v>
      </c>
      <c r="B1046" s="0" t="n">
        <v>0.381211</v>
      </c>
      <c r="C1046" s="0" t="n">
        <v>0.884579</v>
      </c>
      <c r="D1046" s="0" t="n">
        <v>0.909881</v>
      </c>
      <c r="E1046" s="0" t="n">
        <v>1.472373</v>
      </c>
      <c r="F1046" s="0" t="n">
        <v>0.018433</v>
      </c>
      <c r="G1046" s="0" t="n">
        <f aca="false">12*Inputs!$B$6*(MIN(1,$H$50*$C1046)*(ic*Inputs!$C$6+pS+fee_fx*Inputs!$D$6-cost_acc-cost_wd*Inputs!$E$6*$E1046-cost_fx*Inputs!$D$6-$F1046)+(1-MIN(1,$H$50*$C1046))*(1-MIN(1,Inputs!$G$6*$D1046)*churn_nonbuyers)*(ic*Inputs!$C$6+fee_wd*Inputs!$E$6*(1-$B1046)+fee_fx*Inputs!$D$6-cost_acc-cost_wd*Inputs!$E$6*(1-$B1046)-cost_fx*Inputs!$D$6))</f>
        <v>185133.341272453</v>
      </c>
      <c r="H1046" s="0" t="n">
        <f aca="false">12*Inputs!$B$7*(MIN(1,$H$51*$C1046)*(ic*Inputs!$C$7+pE+fee_fx*Inputs!$D$7-cost_acc-cost_wd*Inputs!$E$7*$E1046-cost_fx*Inputs!$D$7-$F1046)+(1-MIN(1,$H$51*$C1046))*(1-MIN(1,Inputs!$G$7*$D1046)*churn_nonbuyers)*(ic*Inputs!$C$7+fee_wd*Inputs!$E$7*(1-$B1046)+fee_fx*Inputs!$D$7-cost_acc-cost_wd*Inputs!$E$7*(1-$B1046)-cost_fx*Inputs!$D$7))</f>
        <v>362952.11464296</v>
      </c>
      <c r="I1046" s="0" t="n">
        <f aca="false">12*Inputs!$B$8*(MIN(1,$H$52*$C1046)*(ic*Inputs!$C$8+pT-cost_acc-cost_wd*Inputs!$E$8-cost_fx*Inputs!$D$8-cost_ins)+(1-MIN(1,$H$52*$C1046))*(1-MIN(1,Inputs!$G$8*$D1046)*churn_nonbuyers)*(ic*Inputs!$C$8+fee_wd*Inputs!$E$8*(1-$B1046)+fee_fx*Inputs!$D$8-cost_acc-cost_wd*Inputs!$E$8*(1-$B1046)-cost_fx*Inputs!$D$8))</f>
        <v>170104.980678658</v>
      </c>
      <c r="J1046" s="0" t="n">
        <f aca="false">G1046+H1046+I1046-fixed</f>
        <v>18190.4365940716</v>
      </c>
      <c r="K1046" s="0" t="n">
        <f aca="false">12*Inputs!$B$6*(1-MIN(1,Inputs!$G$6*$D1046)*churn_nonbuyers)*(ic*Inputs!$C$6+fee_wd*Inputs!$E$6*(1-$B1046)+fee_fx*Inputs!$D$6-cost_acc-cost_wd*Inputs!$E$6*(1-$B1046)-cost_fx*Inputs!$D$6)</f>
        <v>140031.383370415</v>
      </c>
      <c r="L1046" s="0" t="n">
        <f aca="false">12*Inputs!$B$7*(1-MIN(1,Inputs!$G$7*$D1046)*churn_nonbuyers)*(ic*Inputs!$C$7+fee_wd*Inputs!$E$7*(1-$B1046)+fee_fx*Inputs!$D$7-cost_acc-cost_wd*Inputs!$E$7*(1-$B1046)-cost_fx*Inputs!$D$7)</f>
        <v>338798.116134249</v>
      </c>
      <c r="M1046" s="0" t="n">
        <f aca="false">12*Inputs!$B$8*(1-MIN(1,Inputs!$G$8*$D1046)*churn_nonbuyers)*(ic*Inputs!$C$8+fee_wd*Inputs!$E$8*(1-$B1046)+fee_fx*Inputs!$D$8-cost_acc-cost_wd*Inputs!$E$8*(1-$B1046)-cost_fx*Inputs!$D$8)</f>
        <v>111866.644421938</v>
      </c>
      <c r="N1046" s="0" t="n">
        <f aca="false">K1046+L1046+I1046-fixed</f>
        <v>-51065.5198166773</v>
      </c>
      <c r="O1046" s="0" t="n">
        <f aca="false">K1046+L1046+M1046-fixed</f>
        <v>-109303.856073398</v>
      </c>
      <c r="P1046" s="0" t="n">
        <f aca="false">12*Inputs!$B$6*(1-MIN(1,Inputs!$F$6*$D1046))*(ic*Inputs!$C$6+flat_fee-cost_acc-cost_wd*Inputs!$E$6*$E1046-cost_fx*Inputs!$D$6)+12*Inputs!$B$7*(1-MIN(1,Inputs!$F$7*$D1046))*(ic*Inputs!$C$7+flat_fee-cost_acc-cost_wd*Inputs!$E$7*$E1046-cost_fx*Inputs!$D$7)+12*Inputs!$B$8*(1-MIN(1,Inputs!$F$8*$D1046))*(ic*Inputs!$C$8+flat_fee-cost_acc-cost_wd*Inputs!$E$8*$E1046-cost_fx*Inputs!$D$8)-fixed</f>
        <v>-92989.2563408798</v>
      </c>
    </row>
    <row r="1047" customFormat="false" ht="15" hidden="false" customHeight="false" outlineLevel="0" collapsed="false">
      <c r="A1047" s="0" t="n">
        <v>982</v>
      </c>
      <c r="B1047" s="0" t="n">
        <v>0.29982</v>
      </c>
      <c r="C1047" s="0" t="n">
        <v>0.838759</v>
      </c>
      <c r="D1047" s="0" t="n">
        <v>1.159448</v>
      </c>
      <c r="E1047" s="0" t="n">
        <v>1.080275</v>
      </c>
      <c r="F1047" s="0" t="n">
        <v>0.10233</v>
      </c>
      <c r="G1047" s="0" t="n">
        <f aca="false">12*Inputs!$B$6*(MIN(1,$H$50*$C1047)*(ic*Inputs!$C$6+pS+fee_fx*Inputs!$D$6-cost_acc-cost_wd*Inputs!$E$6*$E1047-cost_fx*Inputs!$D$6-$F1047)+(1-MIN(1,$H$50*$C1047))*(1-MIN(1,Inputs!$G$6*$D1047)*churn_nonbuyers)*(ic*Inputs!$C$6+fee_wd*Inputs!$E$6*(1-$B1047)+fee_fx*Inputs!$D$6-cost_acc-cost_wd*Inputs!$E$6*(1-$B1047)-cost_fx*Inputs!$D$6))</f>
        <v>197345.301615864</v>
      </c>
      <c r="H1047" s="0" t="n">
        <f aca="false">12*Inputs!$B$7*(MIN(1,$H$51*$C1047)*(ic*Inputs!$C$7+pE+fee_fx*Inputs!$D$7-cost_acc-cost_wd*Inputs!$E$7*$E1047-cost_fx*Inputs!$D$7-$F1047)+(1-MIN(1,$H$51*$C1047))*(1-MIN(1,Inputs!$G$7*$D1047)*churn_nonbuyers)*(ic*Inputs!$C$7+fee_wd*Inputs!$E$7*(1-$B1047)+fee_fx*Inputs!$D$7-cost_acc-cost_wd*Inputs!$E$7*(1-$B1047)-cost_fx*Inputs!$D$7))</f>
        <v>401318.529107075</v>
      </c>
      <c r="I1047" s="0" t="n">
        <f aca="false">12*Inputs!$B$8*(MIN(1,$H$52*$C1047)*(ic*Inputs!$C$8+pT-cost_acc-cost_wd*Inputs!$E$8-cost_fx*Inputs!$D$8-cost_ins)+(1-MIN(1,$H$52*$C1047))*(1-MIN(1,Inputs!$G$8*$D1047)*churn_nonbuyers)*(ic*Inputs!$C$8+fee_wd*Inputs!$E$8*(1-$B1047)+fee_fx*Inputs!$D$8-cost_acc-cost_wd*Inputs!$E$8*(1-$B1047)-cost_fx*Inputs!$D$8))</f>
        <v>145169.749901739</v>
      </c>
      <c r="J1047" s="0" t="n">
        <f aca="false">G1047+H1047+I1047-fixed</f>
        <v>43833.5806246786</v>
      </c>
      <c r="K1047" s="0" t="n">
        <f aca="false">12*Inputs!$B$6*(1-MIN(1,Inputs!$G$6*$D1047)*churn_nonbuyers)*(ic*Inputs!$C$6+fee_wd*Inputs!$E$6*(1-$B1047)+fee_fx*Inputs!$D$6-cost_acc-cost_wd*Inputs!$E$6*(1-$B1047)-cost_fx*Inputs!$D$6)</f>
        <v>149241.589195392</v>
      </c>
      <c r="L1047" s="0" t="n">
        <f aca="false">12*Inputs!$B$7*(1-MIN(1,Inputs!$G$7*$D1047)*churn_nonbuyers)*(ic*Inputs!$C$7+fee_wd*Inputs!$E$7*(1-$B1047)+fee_fx*Inputs!$D$7-cost_acc-cost_wd*Inputs!$E$7*(1-$B1047)-cost_fx*Inputs!$D$7)</f>
        <v>347502.980013235</v>
      </c>
      <c r="M1047" s="0" t="n">
        <f aca="false">12*Inputs!$B$8*(1-MIN(1,Inputs!$G$8*$D1047)*churn_nonbuyers)*(ic*Inputs!$C$8+fee_wd*Inputs!$E$8*(1-$B1047)+fee_fx*Inputs!$D$8-cost_acc-cost_wd*Inputs!$E$8*(1-$B1047)-cost_fx*Inputs!$D$8)</f>
        <v>58778.184458496</v>
      </c>
      <c r="N1047" s="0" t="n">
        <f aca="false">K1047+L1047+I1047-fixed</f>
        <v>-58085.6808896333</v>
      </c>
      <c r="O1047" s="0" t="n">
        <f aca="false">K1047+L1047+M1047-fixed</f>
        <v>-144477.246332877</v>
      </c>
      <c r="P1047" s="0" t="n">
        <f aca="false">12*Inputs!$B$6*(1-MIN(1,Inputs!$F$6*$D1047))*(ic*Inputs!$C$6+flat_fee-cost_acc-cost_wd*Inputs!$E$6*$E1047-cost_fx*Inputs!$D$6)+12*Inputs!$B$7*(1-MIN(1,Inputs!$F$7*$D1047))*(ic*Inputs!$C$7+flat_fee-cost_acc-cost_wd*Inputs!$E$7*$E1047-cost_fx*Inputs!$D$7)+12*Inputs!$B$8*(1-MIN(1,Inputs!$F$8*$D1047))*(ic*Inputs!$C$8+flat_fee-cost_acc-cost_wd*Inputs!$E$8*$E1047-cost_fx*Inputs!$D$8)-fixed</f>
        <v>-51052.0665760002</v>
      </c>
    </row>
    <row r="1048" customFormat="false" ht="15" hidden="false" customHeight="false" outlineLevel="0" collapsed="false">
      <c r="A1048" s="0" t="n">
        <v>983</v>
      </c>
      <c r="B1048" s="0" t="n">
        <v>0.330281</v>
      </c>
      <c r="C1048" s="0" t="n">
        <v>0.734043</v>
      </c>
      <c r="D1048" s="0" t="n">
        <v>0.684402</v>
      </c>
      <c r="E1048" s="0" t="n">
        <v>1.045062</v>
      </c>
      <c r="F1048" s="0" t="n">
        <v>0.084171</v>
      </c>
      <c r="G1048" s="0" t="n">
        <f aca="false">12*Inputs!$B$6*(MIN(1,$H$50*$C1048)*(ic*Inputs!$C$6+pS+fee_fx*Inputs!$D$6-cost_acc-cost_wd*Inputs!$E$6*$E1048-cost_fx*Inputs!$D$6-$F1048)+(1-MIN(1,$H$50*$C1048))*(1-MIN(1,Inputs!$G$6*$D1048)*churn_nonbuyers)*(ic*Inputs!$C$6+fee_wd*Inputs!$E$6*(1-$B1048)+fee_fx*Inputs!$D$6-cost_acc-cost_wd*Inputs!$E$6*(1-$B1048)-cost_fx*Inputs!$D$6))</f>
        <v>191796.867035194</v>
      </c>
      <c r="H1048" s="0" t="n">
        <f aca="false">12*Inputs!$B$7*(MIN(1,$H$51*$C1048)*(ic*Inputs!$C$7+pE+fee_fx*Inputs!$D$7-cost_acc-cost_wd*Inputs!$E$7*$E1048-cost_fx*Inputs!$D$7-$F1048)+(1-MIN(1,$H$51*$C1048))*(1-MIN(1,Inputs!$G$7*$D1048)*churn_nonbuyers)*(ic*Inputs!$C$7+fee_wd*Inputs!$E$7*(1-$B1048)+fee_fx*Inputs!$D$7-cost_acc-cost_wd*Inputs!$E$7*(1-$B1048)-cost_fx*Inputs!$D$7))</f>
        <v>398934.812992404</v>
      </c>
      <c r="I1048" s="0" t="n">
        <f aca="false">12*Inputs!$B$8*(MIN(1,$H$52*$C1048)*(ic*Inputs!$C$8+pT-cost_acc-cost_wd*Inputs!$E$8-cost_fx*Inputs!$D$8-cost_ins)+(1-MIN(1,$H$52*$C1048))*(1-MIN(1,Inputs!$G$8*$D1048)*churn_nonbuyers)*(ic*Inputs!$C$8+fee_wd*Inputs!$E$8*(1-$B1048)+fee_fx*Inputs!$D$8-cost_acc-cost_wd*Inputs!$E$8*(1-$B1048)-cost_fx*Inputs!$D$8))</f>
        <v>184455.333595519</v>
      </c>
      <c r="J1048" s="0" t="n">
        <f aca="false">G1048+H1048+I1048-fixed</f>
        <v>75187.0136231164</v>
      </c>
      <c r="K1048" s="0" t="n">
        <f aca="false">12*Inputs!$B$6*(1-MIN(1,Inputs!$G$6*$D1048)*churn_nonbuyers)*(ic*Inputs!$C$6+fee_wd*Inputs!$E$6*(1-$B1048)+fee_fx*Inputs!$D$6-cost_acc-cost_wd*Inputs!$E$6*(1-$B1048)-cost_fx*Inputs!$D$6)</f>
        <v>148768.287674126</v>
      </c>
      <c r="L1048" s="0" t="n">
        <f aca="false">12*Inputs!$B$7*(1-MIN(1,Inputs!$G$7*$D1048)*churn_nonbuyers)*(ic*Inputs!$C$7+fee_wd*Inputs!$E$7*(1-$B1048)+fee_fx*Inputs!$D$7-cost_acc-cost_wd*Inputs!$E$7*(1-$B1048)-cost_fx*Inputs!$D$7)</f>
        <v>348337.523708476</v>
      </c>
      <c r="M1048" s="0" t="n">
        <f aca="false">12*Inputs!$B$8*(1-MIN(1,Inputs!$G$8*$D1048)*churn_nonbuyers)*(ic*Inputs!$C$8+fee_wd*Inputs!$E$8*(1-$B1048)+fee_fx*Inputs!$D$8-cost_acc-cost_wd*Inputs!$E$8*(1-$B1048)-cost_fx*Inputs!$D$8)</f>
        <v>161769.454265923</v>
      </c>
      <c r="N1048" s="0" t="n">
        <f aca="false">K1048+L1048+I1048-fixed</f>
        <v>-18438.8550218793</v>
      </c>
      <c r="O1048" s="0" t="n">
        <f aca="false">K1048+L1048+M1048-fixed</f>
        <v>-41124.7343514746</v>
      </c>
      <c r="P1048" s="0" t="n">
        <f aca="false">12*Inputs!$B$6*(1-MIN(1,Inputs!$F$6*$D1048))*(ic*Inputs!$C$6+flat_fee-cost_acc-cost_wd*Inputs!$E$6*$E1048-cost_fx*Inputs!$D$6)+12*Inputs!$B$7*(1-MIN(1,Inputs!$F$7*$D1048))*(ic*Inputs!$C$7+flat_fee-cost_acc-cost_wd*Inputs!$E$7*$E1048-cost_fx*Inputs!$D$7)+12*Inputs!$B$8*(1-MIN(1,Inputs!$F$8*$D1048))*(ic*Inputs!$C$8+flat_fee-cost_acc-cost_wd*Inputs!$E$8*$E1048-cost_fx*Inputs!$D$8)-fixed</f>
        <v>225566.61044576</v>
      </c>
    </row>
    <row r="1049" customFormat="false" ht="15" hidden="false" customHeight="false" outlineLevel="0" collapsed="false">
      <c r="A1049" s="0" t="n">
        <v>984</v>
      </c>
      <c r="B1049" s="0" t="n">
        <v>0.103239</v>
      </c>
      <c r="C1049" s="0" t="n">
        <v>1.053291</v>
      </c>
      <c r="D1049" s="0" t="n">
        <v>0.684622</v>
      </c>
      <c r="E1049" s="0" t="n">
        <v>1.202389</v>
      </c>
      <c r="F1049" s="0" t="n">
        <v>0.060574</v>
      </c>
      <c r="G1049" s="0" t="n">
        <f aca="false">12*Inputs!$B$6*(MIN(1,$H$50*$C1049)*(ic*Inputs!$C$6+pS+fee_fx*Inputs!$D$6-cost_acc-cost_wd*Inputs!$E$6*$E1049-cost_fx*Inputs!$D$6-$F1049)+(1-MIN(1,$H$50*$C1049))*(1-MIN(1,Inputs!$G$6*$D1049)*churn_nonbuyers)*(ic*Inputs!$C$6+fee_wd*Inputs!$E$6*(1-$B1049)+fee_fx*Inputs!$D$6-cost_acc-cost_wd*Inputs!$E$6*(1-$B1049)-cost_fx*Inputs!$D$6))</f>
        <v>236178.143343495</v>
      </c>
      <c r="H1049" s="0" t="n">
        <f aca="false">12*Inputs!$B$7*(MIN(1,$H$51*$C1049)*(ic*Inputs!$C$7+pE+fee_fx*Inputs!$D$7-cost_acc-cost_wd*Inputs!$E$7*$E1049-cost_fx*Inputs!$D$7-$F1049)+(1-MIN(1,$H$51*$C1049))*(1-MIN(1,Inputs!$G$7*$D1049)*churn_nonbuyers)*(ic*Inputs!$C$7+fee_wd*Inputs!$E$7*(1-$B1049)+fee_fx*Inputs!$D$7-cost_acc-cost_wd*Inputs!$E$7*(1-$B1049)-cost_fx*Inputs!$D$7))</f>
        <v>421811.718595139</v>
      </c>
      <c r="I1049" s="0" t="n">
        <f aca="false">12*Inputs!$B$8*(MIN(1,$H$52*$C1049)*(ic*Inputs!$C$8+pT-cost_acc-cost_wd*Inputs!$E$8-cost_fx*Inputs!$D$8-cost_ins)+(1-MIN(1,$H$52*$C1049))*(1-MIN(1,Inputs!$G$8*$D1049)*churn_nonbuyers)*(ic*Inputs!$C$8+fee_wd*Inputs!$E$8*(1-$B1049)+fee_fx*Inputs!$D$8-cost_acc-cost_wd*Inputs!$E$8*(1-$B1049)-cost_fx*Inputs!$D$8))</f>
        <v>195800.132321168</v>
      </c>
      <c r="J1049" s="0" t="n">
        <f aca="false">G1049+H1049+I1049-fixed</f>
        <v>153789.994259802</v>
      </c>
      <c r="K1049" s="0" t="n">
        <f aca="false">12*Inputs!$B$6*(1-MIN(1,Inputs!$G$6*$D1049)*churn_nonbuyers)*(ic*Inputs!$C$6+fee_wd*Inputs!$E$6*(1-$B1049)+fee_fx*Inputs!$D$6-cost_acc-cost_wd*Inputs!$E$6*(1-$B1049)-cost_fx*Inputs!$D$6)</f>
        <v>180341.488012738</v>
      </c>
      <c r="L1049" s="0" t="n">
        <f aca="false">12*Inputs!$B$7*(1-MIN(1,Inputs!$G$7*$D1049)*churn_nonbuyers)*(ic*Inputs!$C$7+fee_wd*Inputs!$E$7*(1-$B1049)+fee_fx*Inputs!$D$7-cost_acc-cost_wd*Inputs!$E$7*(1-$B1049)-cost_fx*Inputs!$D$7)</f>
        <v>380357.732551643</v>
      </c>
      <c r="M1049" s="0" t="n">
        <f aca="false">12*Inputs!$B$8*(1-MIN(1,Inputs!$G$8*$D1049)*churn_nonbuyers)*(ic*Inputs!$C$8+fee_wd*Inputs!$E$8*(1-$B1049)+fee_fx*Inputs!$D$8-cost_acc-cost_wd*Inputs!$E$8*(1-$B1049)-cost_fx*Inputs!$D$8)</f>
        <v>167396.931046109</v>
      </c>
      <c r="N1049" s="0" t="n">
        <f aca="false">K1049+L1049+I1049-fixed</f>
        <v>56499.352885548</v>
      </c>
      <c r="O1049" s="0" t="n">
        <f aca="false">K1049+L1049+M1049-fixed</f>
        <v>28096.151610489</v>
      </c>
      <c r="P1049" s="0" t="n">
        <f aca="false">12*Inputs!$B$6*(1-MIN(1,Inputs!$F$6*$D1049))*(ic*Inputs!$C$6+flat_fee-cost_acc-cost_wd*Inputs!$E$6*$E1049-cost_fx*Inputs!$D$6)+12*Inputs!$B$7*(1-MIN(1,Inputs!$F$7*$D1049))*(ic*Inputs!$C$7+flat_fee-cost_acc-cost_wd*Inputs!$E$7*$E1049-cost_fx*Inputs!$D$7)+12*Inputs!$B$8*(1-MIN(1,Inputs!$F$8*$D1049))*(ic*Inputs!$C$8+flat_fee-cost_acc-cost_wd*Inputs!$E$8*$E1049-cost_fx*Inputs!$D$8)-fixed</f>
        <v>145571.46765392</v>
      </c>
    </row>
    <row r="1050" customFormat="false" ht="15" hidden="false" customHeight="false" outlineLevel="0" collapsed="false">
      <c r="A1050" s="0" t="n">
        <v>985</v>
      </c>
      <c r="B1050" s="0" t="n">
        <v>0.161103</v>
      </c>
      <c r="C1050" s="0" t="n">
        <v>0.916339</v>
      </c>
      <c r="D1050" s="0" t="n">
        <v>1.423476</v>
      </c>
      <c r="E1050" s="0" t="n">
        <v>1.275319</v>
      </c>
      <c r="F1050" s="0" t="n">
        <v>0.139326</v>
      </c>
      <c r="G1050" s="0" t="n">
        <f aca="false">12*Inputs!$B$6*(MIN(1,$H$50*$C1050)*(ic*Inputs!$C$6+pS+fee_fx*Inputs!$D$6-cost_acc-cost_wd*Inputs!$E$6*$E1050-cost_fx*Inputs!$D$6-$F1050)+(1-MIN(1,$H$50*$C1050))*(1-MIN(1,Inputs!$G$6*$D1050)*churn_nonbuyers)*(ic*Inputs!$C$6+fee_wd*Inputs!$E$6*(1-$B1050)+fee_fx*Inputs!$D$6-cost_acc-cost_wd*Inputs!$E$6*(1-$B1050)-cost_fx*Inputs!$D$6))</f>
        <v>212150.964695794</v>
      </c>
      <c r="H1050" s="0" t="n">
        <f aca="false">12*Inputs!$B$7*(MIN(1,$H$51*$C1050)*(ic*Inputs!$C$7+pE+fee_fx*Inputs!$D$7-cost_acc-cost_wd*Inputs!$E$7*$E1050-cost_fx*Inputs!$D$7-$F1050)+(1-MIN(1,$H$51*$C1050))*(1-MIN(1,Inputs!$G$7*$D1050)*churn_nonbuyers)*(ic*Inputs!$C$7+fee_wd*Inputs!$E$7*(1-$B1050)+fee_fx*Inputs!$D$7-cost_acc-cost_wd*Inputs!$E$7*(1-$B1050)-cost_fx*Inputs!$D$7))</f>
        <v>394060.948629753</v>
      </c>
      <c r="I1050" s="0" t="n">
        <f aca="false">12*Inputs!$B$8*(MIN(1,$H$52*$C1050)*(ic*Inputs!$C$8+pT-cost_acc-cost_wd*Inputs!$E$8-cost_fx*Inputs!$D$8-cost_ins)+(1-MIN(1,$H$52*$C1050))*(1-MIN(1,Inputs!$G$8*$D1050)*churn_nonbuyers)*(ic*Inputs!$C$8+fee_wd*Inputs!$E$8*(1-$B1050)+fee_fx*Inputs!$D$8-cost_acc-cost_wd*Inputs!$E$8*(1-$B1050)-cost_fx*Inputs!$D$8))</f>
        <v>132492.318945617</v>
      </c>
      <c r="J1050" s="0" t="n">
        <f aca="false">G1050+H1050+I1050-fixed</f>
        <v>38704.2322711647</v>
      </c>
      <c r="K1050" s="0" t="n">
        <f aca="false">12*Inputs!$B$6*(1-MIN(1,Inputs!$G$6*$D1050)*churn_nonbuyers)*(ic*Inputs!$C$6+fee_wd*Inputs!$E$6*(1-$B1050)+fee_fx*Inputs!$D$6-cost_acc-cost_wd*Inputs!$E$6*(1-$B1050)-cost_fx*Inputs!$D$6)</f>
        <v>165703.678949002</v>
      </c>
      <c r="L1050" s="0" t="n">
        <f aca="false">12*Inputs!$B$7*(1-MIN(1,Inputs!$G$7*$D1050)*churn_nonbuyers)*(ic*Inputs!$C$7+fee_wd*Inputs!$E$7*(1-$B1050)+fee_fx*Inputs!$D$7-cost_acc-cost_wd*Inputs!$E$7*(1-$B1050)-cost_fx*Inputs!$D$7)</f>
        <v>363773.491721401</v>
      </c>
      <c r="M1050" s="0" t="n">
        <f aca="false">12*Inputs!$B$8*(1-MIN(1,Inputs!$G$8*$D1050)*churn_nonbuyers)*(ic*Inputs!$C$8+fee_wd*Inputs!$E$8*(1-$B1050)+fee_fx*Inputs!$D$8-cost_acc-cost_wd*Inputs!$E$8*(1-$B1050)-cost_fx*Inputs!$D$8)</f>
        <v>1136.62165534083</v>
      </c>
      <c r="N1050" s="0" t="n">
        <f aca="false">K1050+L1050+I1050-fixed</f>
        <v>-38030.5103839801</v>
      </c>
      <c r="O1050" s="0" t="n">
        <f aca="false">K1050+L1050+M1050-fixed</f>
        <v>-169386.207674257</v>
      </c>
      <c r="P1050" s="0" t="n">
        <f aca="false">12*Inputs!$B$6*(1-MIN(1,Inputs!$F$6*$D1050))*(ic*Inputs!$C$6+flat_fee-cost_acc-cost_wd*Inputs!$E$6*$E1050-cost_fx*Inputs!$D$6)+12*Inputs!$B$7*(1-MIN(1,Inputs!$F$7*$D1050))*(ic*Inputs!$C$7+flat_fee-cost_acc-cost_wd*Inputs!$E$7*$E1050-cost_fx*Inputs!$D$7)+12*Inputs!$B$8*(1-MIN(1,Inputs!$F$8*$D1050))*(ic*Inputs!$C$8+flat_fee-cost_acc-cost_wd*Inputs!$E$8*$E1050-cost_fx*Inputs!$D$8)-fixed</f>
        <v>-259293.94440544</v>
      </c>
    </row>
    <row r="1051" customFormat="false" ht="15" hidden="false" customHeight="false" outlineLevel="0" collapsed="false">
      <c r="A1051" s="0" t="n">
        <v>986</v>
      </c>
      <c r="B1051" s="0" t="n">
        <v>0.145107</v>
      </c>
      <c r="C1051" s="0" t="n">
        <v>0.992939</v>
      </c>
      <c r="D1051" s="0" t="n">
        <v>1.097254</v>
      </c>
      <c r="E1051" s="0" t="n">
        <v>1.436255</v>
      </c>
      <c r="F1051" s="0" t="n">
        <v>0.339084</v>
      </c>
      <c r="G1051" s="0" t="n">
        <f aca="false">12*Inputs!$B$6*(MIN(1,$H$50*$C1051)*(ic*Inputs!$C$6+pS+fee_fx*Inputs!$D$6-cost_acc-cost_wd*Inputs!$E$6*$E1051-cost_fx*Inputs!$D$6-$F1051)+(1-MIN(1,$H$50*$C1051))*(1-MIN(1,Inputs!$G$6*$D1051)*churn_nonbuyers)*(ic*Inputs!$C$6+fee_wd*Inputs!$E$6*(1-$B1051)+fee_fx*Inputs!$D$6-cost_acc-cost_wd*Inputs!$E$6*(1-$B1051)-cost_fx*Inputs!$D$6))</f>
        <v>212464.833641281</v>
      </c>
      <c r="H1051" s="0" t="n">
        <f aca="false">12*Inputs!$B$7*(MIN(1,$H$51*$C1051)*(ic*Inputs!$C$7+pE+fee_fx*Inputs!$D$7-cost_acc-cost_wd*Inputs!$E$7*$E1051-cost_fx*Inputs!$D$7-$F1051)+(1-MIN(1,$H$51*$C1051))*(1-MIN(1,Inputs!$G$7*$D1051)*churn_nonbuyers)*(ic*Inputs!$C$7+fee_wd*Inputs!$E$7*(1-$B1051)+fee_fx*Inputs!$D$7-cost_acc-cost_wd*Inputs!$E$7*(1-$B1051)-cost_fx*Inputs!$D$7))</f>
        <v>370343.770909305</v>
      </c>
      <c r="I1051" s="0" t="n">
        <f aca="false">12*Inputs!$B$8*(MIN(1,$H$52*$C1051)*(ic*Inputs!$C$8+pT-cost_acc-cost_wd*Inputs!$E$8-cost_fx*Inputs!$D$8-cost_ins)+(1-MIN(1,$H$52*$C1051))*(1-MIN(1,Inputs!$G$8*$D1051)*churn_nonbuyers)*(ic*Inputs!$C$8+fee_wd*Inputs!$E$8*(1-$B1051)+fee_fx*Inputs!$D$8-cost_acc-cost_wd*Inputs!$E$8*(1-$B1051)-cost_fx*Inputs!$D$8))</f>
        <v>165717.585307466</v>
      </c>
      <c r="J1051" s="0" t="n">
        <f aca="false">G1051+H1051+I1051-fixed</f>
        <v>48526.1898580511</v>
      </c>
      <c r="K1051" s="0" t="n">
        <f aca="false">12*Inputs!$B$6*(1-MIN(1,Inputs!$G$6*$D1051)*churn_nonbuyers)*(ic*Inputs!$C$6+fee_wd*Inputs!$E$6*(1-$B1051)+fee_fx*Inputs!$D$6-cost_acc-cost_wd*Inputs!$E$6*(1-$B1051)-cost_fx*Inputs!$D$6)</f>
        <v>170790.650180482</v>
      </c>
      <c r="L1051" s="0" t="n">
        <f aca="false">12*Inputs!$B$7*(1-MIN(1,Inputs!$G$7*$D1051)*churn_nonbuyers)*(ic*Inputs!$C$7+fee_wd*Inputs!$E$7*(1-$B1051)+fee_fx*Inputs!$D$7-cost_acc-cost_wd*Inputs!$E$7*(1-$B1051)-cost_fx*Inputs!$D$7)</f>
        <v>369720.034716289</v>
      </c>
      <c r="M1051" s="0" t="n">
        <f aca="false">12*Inputs!$B$8*(1-MIN(1,Inputs!$G$8*$D1051)*churn_nonbuyers)*(ic*Inputs!$C$8+fee_wd*Inputs!$E$8*(1-$B1051)+fee_fx*Inputs!$D$8-cost_acc-cost_wd*Inputs!$E$8*(1-$B1051)-cost_fx*Inputs!$D$8)</f>
        <v>74084.0364155808</v>
      </c>
      <c r="N1051" s="0" t="n">
        <f aca="false">K1051+L1051+I1051-fixed</f>
        <v>6228.27020423603</v>
      </c>
      <c r="O1051" s="0" t="n">
        <f aca="false">K1051+L1051+M1051-fixed</f>
        <v>-85405.2786876487</v>
      </c>
      <c r="P1051" s="0" t="n">
        <f aca="false">12*Inputs!$B$6*(1-MIN(1,Inputs!$F$6*$D1051))*(ic*Inputs!$C$6+flat_fee-cost_acc-cost_wd*Inputs!$E$6*$E1051-cost_fx*Inputs!$D$6)+12*Inputs!$B$7*(1-MIN(1,Inputs!$F$7*$D1051))*(ic*Inputs!$C$7+flat_fee-cost_acc-cost_wd*Inputs!$E$7*$E1051-cost_fx*Inputs!$D$7)+12*Inputs!$B$8*(1-MIN(1,Inputs!$F$8*$D1051))*(ic*Inputs!$C$8+flat_fee-cost_acc-cost_wd*Inputs!$E$8*$E1051-cost_fx*Inputs!$D$8)-fixed</f>
        <v>-162651.8032072</v>
      </c>
    </row>
    <row r="1052" customFormat="false" ht="15" hidden="false" customHeight="false" outlineLevel="0" collapsed="false">
      <c r="A1052" s="0" t="n">
        <v>987</v>
      </c>
      <c r="B1052" s="0" t="n">
        <v>0.476837</v>
      </c>
      <c r="C1052" s="0" t="n">
        <v>0.998421</v>
      </c>
      <c r="D1052" s="0" t="n">
        <v>0.735494</v>
      </c>
      <c r="E1052" s="0" t="n">
        <v>1.454632</v>
      </c>
      <c r="F1052" s="0" t="n">
        <v>0.206923</v>
      </c>
      <c r="G1052" s="0" t="n">
        <f aca="false">12*Inputs!$B$6*(MIN(1,$H$50*$C1052)*(ic*Inputs!$C$6+pS+fee_fx*Inputs!$D$6-cost_acc-cost_wd*Inputs!$E$6*$E1052-cost_fx*Inputs!$D$6-$F1052)+(1-MIN(1,$H$50*$C1052))*(1-MIN(1,Inputs!$G$6*$D1052)*churn_nonbuyers)*(ic*Inputs!$C$6+fee_wd*Inputs!$E$6*(1-$B1052)+fee_fx*Inputs!$D$6-cost_acc-cost_wd*Inputs!$E$6*(1-$B1052)-cost_fx*Inputs!$D$6))</f>
        <v>175982.627545389</v>
      </c>
      <c r="H1052" s="0" t="n">
        <f aca="false">12*Inputs!$B$7*(MIN(1,$H$51*$C1052)*(ic*Inputs!$C$7+pE+fee_fx*Inputs!$D$7-cost_acc-cost_wd*Inputs!$E$7*$E1052-cost_fx*Inputs!$D$7-$F1052)+(1-MIN(1,$H$51*$C1052))*(1-MIN(1,Inputs!$G$7*$D1052)*churn_nonbuyers)*(ic*Inputs!$C$7+fee_wd*Inputs!$E$7*(1-$B1052)+fee_fx*Inputs!$D$7-cost_acc-cost_wd*Inputs!$E$7*(1-$B1052)-cost_fx*Inputs!$D$7))</f>
        <v>350267.479124986</v>
      </c>
      <c r="I1052" s="0" t="n">
        <f aca="false">12*Inputs!$B$8*(MIN(1,$H$52*$C1052)*(ic*Inputs!$C$8+pT-cost_acc-cost_wd*Inputs!$E$8-cost_fx*Inputs!$D$8-cost_ins)+(1-MIN(1,$H$52*$C1052))*(1-MIN(1,Inputs!$G$8*$D1052)*churn_nonbuyers)*(ic*Inputs!$C$8+fee_wd*Inputs!$E$8*(1-$B1052)+fee_fx*Inputs!$D$8-cost_acc-cost_wd*Inputs!$E$8*(1-$B1052)-cost_fx*Inputs!$D$8))</f>
        <v>188254.16293795</v>
      </c>
      <c r="J1052" s="0" t="n">
        <f aca="false">G1052+H1052+I1052-fixed</f>
        <v>14504.2696083247</v>
      </c>
      <c r="K1052" s="0" t="n">
        <f aca="false">12*Inputs!$B$6*(1-MIN(1,Inputs!$G$6*$D1052)*churn_nonbuyers)*(ic*Inputs!$C$6+fee_wd*Inputs!$E$6*(1-$B1052)+fee_fx*Inputs!$D$6-cost_acc-cost_wd*Inputs!$E$6*(1-$B1052)-cost_fx*Inputs!$D$6)</f>
        <v>128046.809897842</v>
      </c>
      <c r="L1052" s="0" t="n">
        <f aca="false">12*Inputs!$B$7*(1-MIN(1,Inputs!$G$7*$D1052)*churn_nonbuyers)*(ic*Inputs!$C$7+fee_wd*Inputs!$E$7*(1-$B1052)+fee_fx*Inputs!$D$7-cost_acc-cost_wd*Inputs!$E$7*(1-$B1052)-cost_fx*Inputs!$D$7)</f>
        <v>327154.007026705</v>
      </c>
      <c r="M1052" s="0" t="n">
        <f aca="false">12*Inputs!$B$8*(1-MIN(1,Inputs!$G$8*$D1052)*churn_nonbuyers)*(ic*Inputs!$C$8+fee_wd*Inputs!$E$8*(1-$B1052)+fee_fx*Inputs!$D$8-cost_acc-cost_wd*Inputs!$E$8*(1-$B1052)-cost_fx*Inputs!$D$8)</f>
        <v>147250.036163261</v>
      </c>
      <c r="N1052" s="0" t="n">
        <f aca="false">K1052+L1052+I1052-fixed</f>
        <v>-56545.0201375041</v>
      </c>
      <c r="O1052" s="0" t="n">
        <f aca="false">K1052+L1052+M1052-fixed</f>
        <v>-97549.1469121927</v>
      </c>
      <c r="P1052" s="0" t="n">
        <f aca="false">12*Inputs!$B$6*(1-MIN(1,Inputs!$F$6*$D1052))*(ic*Inputs!$C$6+flat_fee-cost_acc-cost_wd*Inputs!$E$6*$E1052-cost_fx*Inputs!$D$6)+12*Inputs!$B$7*(1-MIN(1,Inputs!$F$7*$D1052))*(ic*Inputs!$C$7+flat_fee-cost_acc-cost_wd*Inputs!$E$7*$E1052-cost_fx*Inputs!$D$7)+12*Inputs!$B$8*(1-MIN(1,Inputs!$F$8*$D1052))*(ic*Inputs!$C$8+flat_fee-cost_acc-cost_wd*Inputs!$E$8*$E1052-cost_fx*Inputs!$D$8)-fixed</f>
        <v>-5627.37846208003</v>
      </c>
    </row>
    <row r="1053" customFormat="false" ht="15" hidden="false" customHeight="false" outlineLevel="0" collapsed="false">
      <c r="A1053" s="0" t="n">
        <v>988</v>
      </c>
      <c r="B1053" s="0" t="n">
        <v>0.350447</v>
      </c>
      <c r="C1053" s="0" t="n">
        <v>1.025377</v>
      </c>
      <c r="D1053" s="0" t="n">
        <v>0.701604</v>
      </c>
      <c r="E1053" s="0" t="n">
        <v>1.350259</v>
      </c>
      <c r="F1053" s="0" t="n">
        <v>0.185998</v>
      </c>
      <c r="G1053" s="0" t="n">
        <f aca="false">12*Inputs!$B$6*(MIN(1,$H$50*$C1053)*(ic*Inputs!$C$6+pS+fee_fx*Inputs!$D$6-cost_acc-cost_wd*Inputs!$E$6*$E1053-cost_fx*Inputs!$D$6-$F1053)+(1-MIN(1,$H$50*$C1053))*(1-MIN(1,Inputs!$G$6*$D1053)*churn_nonbuyers)*(ic*Inputs!$C$6+fee_wd*Inputs!$E$6*(1-$B1053)+fee_fx*Inputs!$D$6-cost_acc-cost_wd*Inputs!$E$6*(1-$B1053)-cost_fx*Inputs!$D$6))</f>
        <v>196564.842136205</v>
      </c>
      <c r="H1053" s="0" t="n">
        <f aca="false">12*Inputs!$B$7*(MIN(1,$H$51*$C1053)*(ic*Inputs!$C$7+pE+fee_fx*Inputs!$D$7-cost_acc-cost_wd*Inputs!$E$7*$E1053-cost_fx*Inputs!$D$7-$F1053)+(1-MIN(1,$H$51*$C1053))*(1-MIN(1,Inputs!$G$7*$D1053)*churn_nonbuyers)*(ic*Inputs!$C$7+fee_wd*Inputs!$E$7*(1-$B1053)+fee_fx*Inputs!$D$7-cost_acc-cost_wd*Inputs!$E$7*(1-$B1053)-cost_fx*Inputs!$D$7))</f>
        <v>375166.286118014</v>
      </c>
      <c r="I1053" s="0" t="n">
        <f aca="false">12*Inputs!$B$8*(MIN(1,$H$52*$C1053)*(ic*Inputs!$C$8+pT-cost_acc-cost_wd*Inputs!$E$8-cost_fx*Inputs!$D$8-cost_ins)+(1-MIN(1,$H$52*$C1053))*(1-MIN(1,Inputs!$G$8*$D1053)*churn_nonbuyers)*(ic*Inputs!$C$8+fee_wd*Inputs!$E$8*(1-$B1053)+fee_fx*Inputs!$D$8-cost_acc-cost_wd*Inputs!$E$8*(1-$B1053)-cost_fx*Inputs!$D$8))</f>
        <v>192264.701350457</v>
      </c>
      <c r="J1053" s="0" t="n">
        <f aca="false">G1053+H1053+I1053-fixed</f>
        <v>63995.829604676</v>
      </c>
      <c r="K1053" s="0" t="n">
        <f aca="false">12*Inputs!$B$6*(1-MIN(1,Inputs!$G$6*$D1053)*churn_nonbuyers)*(ic*Inputs!$C$6+fee_wd*Inputs!$E$6*(1-$B1053)+fee_fx*Inputs!$D$6-cost_acc-cost_wd*Inputs!$E$6*(1-$B1053)-cost_fx*Inputs!$D$6)</f>
        <v>145833.763802314</v>
      </c>
      <c r="L1053" s="0" t="n">
        <f aca="false">12*Inputs!$B$7*(1-MIN(1,Inputs!$G$7*$D1053)*churn_nonbuyers)*(ic*Inputs!$C$7+fee_wd*Inputs!$E$7*(1-$B1053)+fee_fx*Inputs!$D$7-cost_acc-cost_wd*Inputs!$E$7*(1-$B1053)-cost_fx*Inputs!$D$7)</f>
        <v>345311.210089388</v>
      </c>
      <c r="M1053" s="0" t="n">
        <f aca="false">12*Inputs!$B$8*(1-MIN(1,Inputs!$G$8*$D1053)*churn_nonbuyers)*(ic*Inputs!$C$8+fee_wd*Inputs!$E$8*(1-$B1053)+fee_fx*Inputs!$D$8-cost_acc-cost_wd*Inputs!$E$8*(1-$B1053)-cost_fx*Inputs!$D$8)</f>
        <v>157537.462650797</v>
      </c>
      <c r="N1053" s="0" t="n">
        <f aca="false">K1053+L1053+I1053-fixed</f>
        <v>-16590.3247578417</v>
      </c>
      <c r="O1053" s="0" t="n">
        <f aca="false">K1053+L1053+M1053-fixed</f>
        <v>-51317.5634575015</v>
      </c>
      <c r="P1053" s="0" t="n">
        <f aca="false">12*Inputs!$B$6*(1-MIN(1,Inputs!$F$6*$D1053))*(ic*Inputs!$C$6+flat_fee-cost_acc-cost_wd*Inputs!$E$6*$E1053-cost_fx*Inputs!$D$6)+12*Inputs!$B$7*(1-MIN(1,Inputs!$F$7*$D1053))*(ic*Inputs!$C$7+flat_fee-cost_acc-cost_wd*Inputs!$E$7*$E1053-cost_fx*Inputs!$D$7)+12*Inputs!$B$8*(1-MIN(1,Inputs!$F$8*$D1053))*(ic*Inputs!$C$8+flat_fee-cost_acc-cost_wd*Inputs!$E$8*$E1053-cost_fx*Inputs!$D$8)-fixed</f>
        <v>62350.1591926401</v>
      </c>
    </row>
    <row r="1054" customFormat="false" ht="15" hidden="false" customHeight="false" outlineLevel="0" collapsed="false">
      <c r="A1054" s="0" t="n">
        <v>989</v>
      </c>
      <c r="B1054" s="0" t="n">
        <v>0.282795</v>
      </c>
      <c r="C1054" s="0" t="n">
        <v>0.820545</v>
      </c>
      <c r="D1054" s="0" t="n">
        <v>0.866321</v>
      </c>
      <c r="E1054" s="0" t="n">
        <v>1.202192</v>
      </c>
      <c r="F1054" s="0" t="n">
        <v>0.041603</v>
      </c>
      <c r="G1054" s="0" t="n">
        <f aca="false">12*Inputs!$B$6*(MIN(1,$H$50*$C1054)*(ic*Inputs!$C$6+pS+fee_fx*Inputs!$D$6-cost_acc-cost_wd*Inputs!$E$6*$E1054-cost_fx*Inputs!$D$6-$F1054)+(1-MIN(1,$H$50*$C1054))*(1-MIN(1,Inputs!$G$6*$D1054)*churn_nonbuyers)*(ic*Inputs!$C$6+fee_wd*Inputs!$E$6*(1-$B1054)+fee_fx*Inputs!$D$6-cost_acc-cost_wd*Inputs!$E$6*(1-$B1054)-cost_fx*Inputs!$D$6))</f>
        <v>199504.86105164</v>
      </c>
      <c r="H1054" s="0" t="n">
        <f aca="false">12*Inputs!$B$7*(MIN(1,$H$51*$C1054)*(ic*Inputs!$C$7+pE+fee_fx*Inputs!$D$7-cost_acc-cost_wd*Inputs!$E$7*$E1054-cost_fx*Inputs!$D$7-$F1054)+(1-MIN(1,$H$51*$C1054))*(1-MIN(1,Inputs!$G$7*$D1054)*churn_nonbuyers)*(ic*Inputs!$C$7+fee_wd*Inputs!$E$7*(1-$B1054)+fee_fx*Inputs!$D$7-cost_acc-cost_wd*Inputs!$E$7*(1-$B1054)-cost_fx*Inputs!$D$7))</f>
        <v>395226.643061786</v>
      </c>
      <c r="I1054" s="0" t="n">
        <f aca="false">12*Inputs!$B$8*(MIN(1,$H$52*$C1054)*(ic*Inputs!$C$8+pT-cost_acc-cost_wd*Inputs!$E$8-cost_fx*Inputs!$D$8-cost_ins)+(1-MIN(1,$H$52*$C1054))*(1-MIN(1,Inputs!$G$8*$D1054)*churn_nonbuyers)*(ic*Inputs!$C$8+fee_wd*Inputs!$E$8*(1-$B1054)+fee_fx*Inputs!$D$8-cost_acc-cost_wd*Inputs!$E$8*(1-$B1054)-cost_fx*Inputs!$D$8))</f>
        <v>170679.011149931</v>
      </c>
      <c r="J1054" s="0" t="n">
        <f aca="false">G1054+H1054+I1054-fixed</f>
        <v>65410.515263357</v>
      </c>
      <c r="K1054" s="0" t="n">
        <f aca="false">12*Inputs!$B$6*(1-MIN(1,Inputs!$G$6*$D1054)*churn_nonbuyers)*(ic*Inputs!$C$6+fee_wd*Inputs!$E$6*(1-$B1054)+fee_fx*Inputs!$D$6-cost_acc-cost_wd*Inputs!$E$6*(1-$B1054)-cost_fx*Inputs!$D$6)</f>
        <v>153908.941299804</v>
      </c>
      <c r="L1054" s="0" t="n">
        <f aca="false">12*Inputs!$B$7*(1-MIN(1,Inputs!$G$7*$D1054)*churn_nonbuyers)*(ic*Inputs!$C$7+fee_wd*Inputs!$E$7*(1-$B1054)+fee_fx*Inputs!$D$7-cost_acc-cost_wd*Inputs!$E$7*(1-$B1054)-cost_fx*Inputs!$D$7)</f>
        <v>353056.863371883</v>
      </c>
      <c r="M1054" s="0" t="n">
        <f aca="false">12*Inputs!$B$8*(1-MIN(1,Inputs!$G$8*$D1054)*churn_nonbuyers)*(ic*Inputs!$C$8+fee_wd*Inputs!$E$8*(1-$B1054)+fee_fx*Inputs!$D$8-cost_acc-cost_wd*Inputs!$E$8*(1-$B1054)-cost_fx*Inputs!$D$8)</f>
        <v>123120.523825752</v>
      </c>
      <c r="N1054" s="0" t="n">
        <f aca="false">K1054+L1054+I1054-fixed</f>
        <v>-22355.1841783826</v>
      </c>
      <c r="O1054" s="0" t="n">
        <f aca="false">K1054+L1054+M1054-fixed</f>
        <v>-69913.6715025613</v>
      </c>
      <c r="P1054" s="0" t="n">
        <f aca="false">12*Inputs!$B$6*(1-MIN(1,Inputs!$F$6*$D1054))*(ic*Inputs!$C$6+flat_fee-cost_acc-cost_wd*Inputs!$E$6*$E1054-cost_fx*Inputs!$D$6)+12*Inputs!$B$7*(1-MIN(1,Inputs!$F$7*$D1054))*(ic*Inputs!$C$7+flat_fee-cost_acc-cost_wd*Inputs!$E$7*$E1054-cost_fx*Inputs!$D$7)+12*Inputs!$B$8*(1-MIN(1,Inputs!$F$8*$D1054))*(ic*Inputs!$C$8+flat_fee-cost_acc-cost_wd*Inputs!$E$8*$E1054-cost_fx*Inputs!$D$8)-fixed</f>
        <v>52023.4692636801</v>
      </c>
    </row>
    <row r="1055" customFormat="false" ht="15" hidden="false" customHeight="false" outlineLevel="0" collapsed="false">
      <c r="A1055" s="0" t="n">
        <v>990</v>
      </c>
      <c r="B1055" s="0" t="n">
        <v>0.369064</v>
      </c>
      <c r="C1055" s="0" t="n">
        <v>0.998352</v>
      </c>
      <c r="D1055" s="0" t="n">
        <v>1.36825</v>
      </c>
      <c r="E1055" s="0" t="n">
        <v>1.420342</v>
      </c>
      <c r="F1055" s="0" t="n">
        <v>0.087059</v>
      </c>
      <c r="G1055" s="0" t="n">
        <f aca="false">12*Inputs!$B$6*(MIN(1,$H$50*$C1055)*(ic*Inputs!$C$6+pS+fee_fx*Inputs!$D$6-cost_acc-cost_wd*Inputs!$E$6*$E1055-cost_fx*Inputs!$D$6-$F1055)+(1-MIN(1,$H$50*$C1055))*(1-MIN(1,Inputs!$G$6*$D1055)*churn_nonbuyers)*(ic*Inputs!$C$6+fee_wd*Inputs!$E$6*(1-$B1055)+fee_fx*Inputs!$D$6-cost_acc-cost_wd*Inputs!$E$6*(1-$B1055)-cost_fx*Inputs!$D$6))</f>
        <v>188958.187583214</v>
      </c>
      <c r="H1055" s="0" t="n">
        <f aca="false">12*Inputs!$B$7*(MIN(1,$H$51*$C1055)*(ic*Inputs!$C$7+pE+fee_fx*Inputs!$D$7-cost_acc-cost_wd*Inputs!$E$7*$E1055-cost_fx*Inputs!$D$7-$F1055)+(1-MIN(1,$H$51*$C1055))*(1-MIN(1,Inputs!$G$7*$D1055)*churn_nonbuyers)*(ic*Inputs!$C$7+fee_wd*Inputs!$E$7*(1-$B1055)+fee_fx*Inputs!$D$7-cost_acc-cost_wd*Inputs!$E$7*(1-$B1055)-cost_fx*Inputs!$D$7))</f>
        <v>366227.134331022</v>
      </c>
      <c r="I1055" s="0" t="n">
        <f aca="false">12*Inputs!$B$8*(MIN(1,$H$52*$C1055)*(ic*Inputs!$C$8+pT-cost_acc-cost_wd*Inputs!$E$8-cost_fx*Inputs!$D$8-cost_ins)+(1-MIN(1,$H$52*$C1055))*(1-MIN(1,Inputs!$G$8*$D1055)*churn_nonbuyers)*(ic*Inputs!$C$8+fee_wd*Inputs!$E$8*(1-$B1055)+fee_fx*Inputs!$D$8-cost_acc-cost_wd*Inputs!$E$8*(1-$B1055)-cost_fx*Inputs!$D$8))</f>
        <v>147831.753290883</v>
      </c>
      <c r="J1055" s="0" t="n">
        <f aca="false">G1055+H1055+I1055-fixed</f>
        <v>3017.07520511933</v>
      </c>
      <c r="K1055" s="0" t="n">
        <f aca="false">12*Inputs!$B$6*(1-MIN(1,Inputs!$G$6*$D1055)*churn_nonbuyers)*(ic*Inputs!$C$6+fee_wd*Inputs!$E$6*(1-$B1055)+fee_fx*Inputs!$D$6-cost_acc-cost_wd*Inputs!$E$6*(1-$B1055)-cost_fx*Inputs!$D$6)</f>
        <v>138298.6210896</v>
      </c>
      <c r="L1055" s="0" t="n">
        <f aca="false">12*Inputs!$B$7*(1-MIN(1,Inputs!$G$7*$D1055)*churn_nonbuyers)*(ic*Inputs!$C$7+fee_wd*Inputs!$E$7*(1-$B1055)+fee_fx*Inputs!$D$7-cost_acc-cost_wd*Inputs!$E$7*(1-$B1055)-cost_fx*Inputs!$D$7)</f>
        <v>335685.91025376</v>
      </c>
      <c r="M1055" s="0" t="n">
        <f aca="false">12*Inputs!$B$8*(1-MIN(1,Inputs!$G$8*$D1055)*churn_nonbuyers)*(ic*Inputs!$C$8+fee_wd*Inputs!$E$8*(1-$B1055)+fee_fx*Inputs!$D$8-cost_acc-cost_wd*Inputs!$E$8*(1-$B1055)-cost_fx*Inputs!$D$8)</f>
        <v>13034.2210848</v>
      </c>
      <c r="N1055" s="0" t="n">
        <f aca="false">K1055+L1055+I1055-fixed</f>
        <v>-78183.7153657567</v>
      </c>
      <c r="O1055" s="0" t="n">
        <f aca="false">K1055+L1055+M1055-fixed</f>
        <v>-212981.24757184</v>
      </c>
      <c r="P1055" s="0" t="n">
        <f aca="false">12*Inputs!$B$6*(1-MIN(1,Inputs!$F$6*$D1055))*(ic*Inputs!$C$6+flat_fee-cost_acc-cost_wd*Inputs!$E$6*$E1055-cost_fx*Inputs!$D$6)+12*Inputs!$B$7*(1-MIN(1,Inputs!$F$7*$D1055))*(ic*Inputs!$C$7+flat_fee-cost_acc-cost_wd*Inputs!$E$7*$E1055-cost_fx*Inputs!$D$7)+12*Inputs!$B$8*(1-MIN(1,Inputs!$F$8*$D1055))*(ic*Inputs!$C$8+flat_fee-cost_acc-cost_wd*Inputs!$E$8*$E1055-cost_fx*Inputs!$D$8)-fixed</f>
        <v>-281632.40404</v>
      </c>
    </row>
    <row r="1056" customFormat="false" ht="15" hidden="false" customHeight="false" outlineLevel="0" collapsed="false">
      <c r="A1056" s="0" t="n">
        <v>991</v>
      </c>
      <c r="B1056" s="0" t="n">
        <v>0.194142</v>
      </c>
      <c r="C1056" s="0" t="n">
        <v>0.864563</v>
      </c>
      <c r="D1056" s="0" t="n">
        <v>1.150328</v>
      </c>
      <c r="E1056" s="0" t="n">
        <v>1.305241</v>
      </c>
      <c r="F1056" s="0" t="n">
        <v>0.329208</v>
      </c>
      <c r="G1056" s="0" t="n">
        <f aca="false">12*Inputs!$B$6*(MIN(1,$H$50*$C1056)*(ic*Inputs!$C$6+pS+fee_fx*Inputs!$D$6-cost_acc-cost_wd*Inputs!$E$6*$E1056-cost_fx*Inputs!$D$6-$F1056)+(1-MIN(1,$H$50*$C1056))*(1-MIN(1,Inputs!$G$6*$D1056)*churn_nonbuyers)*(ic*Inputs!$C$6+fee_wd*Inputs!$E$6*(1-$B1056)+fee_fx*Inputs!$D$6-cost_acc-cost_wd*Inputs!$E$6*(1-$B1056)-cost_fx*Inputs!$D$6))</f>
        <v>203242.291081569</v>
      </c>
      <c r="H1056" s="0" t="n">
        <f aca="false">12*Inputs!$B$7*(MIN(1,$H$51*$C1056)*(ic*Inputs!$C$7+pE+fee_fx*Inputs!$D$7-cost_acc-cost_wd*Inputs!$E$7*$E1056-cost_fx*Inputs!$D$7-$F1056)+(1-MIN(1,$H$51*$C1056))*(1-MIN(1,Inputs!$G$7*$D1056)*churn_nonbuyers)*(ic*Inputs!$C$7+fee_wd*Inputs!$E$7*(1-$B1056)+fee_fx*Inputs!$D$7-cost_acc-cost_wd*Inputs!$E$7*(1-$B1056)-cost_fx*Inputs!$D$7))</f>
        <v>378945.676617501</v>
      </c>
      <c r="I1056" s="0" t="n">
        <f aca="false">12*Inputs!$B$8*(MIN(1,$H$52*$C1056)*(ic*Inputs!$C$8+pT-cost_acc-cost_wd*Inputs!$E$8-cost_fx*Inputs!$D$8-cost_ins)+(1-MIN(1,$H$52*$C1056))*(1-MIN(1,Inputs!$G$8*$D1056)*churn_nonbuyers)*(ic*Inputs!$C$8+fee_wd*Inputs!$E$8*(1-$B1056)+fee_fx*Inputs!$D$8-cost_acc-cost_wd*Inputs!$E$8*(1-$B1056)-cost_fx*Inputs!$D$8))</f>
        <v>149004.003309424</v>
      </c>
      <c r="J1056" s="0" t="n">
        <f aca="false">G1056+H1056+I1056-fixed</f>
        <v>31191.9710084945</v>
      </c>
      <c r="K1056" s="0" t="n">
        <f aca="false">12*Inputs!$B$6*(1-MIN(1,Inputs!$G$6*$D1056)*churn_nonbuyers)*(ic*Inputs!$C$6+fee_wd*Inputs!$E$6*(1-$B1056)+fee_fx*Inputs!$D$6-cost_acc-cost_wd*Inputs!$E$6*(1-$B1056)-cost_fx*Inputs!$D$6)</f>
        <v>163656.200005747</v>
      </c>
      <c r="L1056" s="0" t="n">
        <f aca="false">12*Inputs!$B$7*(1-MIN(1,Inputs!$G$7*$D1056)*churn_nonbuyers)*(ic*Inputs!$C$7+fee_wd*Inputs!$E$7*(1-$B1056)+fee_fx*Inputs!$D$7-cost_acc-cost_wd*Inputs!$E$7*(1-$B1056)-cost_fx*Inputs!$D$7)</f>
        <v>362293.957059448</v>
      </c>
      <c r="M1056" s="0" t="n">
        <f aca="false">12*Inputs!$B$8*(1-MIN(1,Inputs!$G$8*$D1056)*churn_nonbuyers)*(ic*Inputs!$C$8+fee_wd*Inputs!$E$8*(1-$B1056)+fee_fx*Inputs!$D$8-cost_acc-cost_wd*Inputs!$E$8*(1-$B1056)-cost_fx*Inputs!$D$8)</f>
        <v>61758.0290401536</v>
      </c>
      <c r="N1056" s="0" t="n">
        <f aca="false">K1056+L1056+I1056-fixed</f>
        <v>-25045.8396253805</v>
      </c>
      <c r="O1056" s="0" t="n">
        <f aca="false">K1056+L1056+M1056-fixed</f>
        <v>-112291.813894651</v>
      </c>
      <c r="P1056" s="0" t="n">
        <f aca="false">12*Inputs!$B$6*(1-MIN(1,Inputs!$F$6*$D1056))*(ic*Inputs!$C$6+flat_fee-cost_acc-cost_wd*Inputs!$E$6*$E1056-cost_fx*Inputs!$D$6)+12*Inputs!$B$7*(1-MIN(1,Inputs!$F$7*$D1056))*(ic*Inputs!$C$7+flat_fee-cost_acc-cost_wd*Inputs!$E$7*$E1056-cost_fx*Inputs!$D$7)+12*Inputs!$B$8*(1-MIN(1,Inputs!$F$8*$D1056))*(ic*Inputs!$C$8+flat_fee-cost_acc-cost_wd*Inputs!$E$8*$E1056-cost_fx*Inputs!$D$8)-fixed</f>
        <v>-135153.57581248</v>
      </c>
    </row>
    <row r="1057" customFormat="false" ht="15" hidden="false" customHeight="false" outlineLevel="0" collapsed="false">
      <c r="A1057" s="0" t="n">
        <v>992</v>
      </c>
      <c r="B1057" s="0" t="n">
        <v>0.152048</v>
      </c>
      <c r="C1057" s="0" t="n">
        <v>0.978755</v>
      </c>
      <c r="D1057" s="0" t="n">
        <v>1.826594</v>
      </c>
      <c r="E1057" s="0" t="n">
        <v>1.120795</v>
      </c>
      <c r="F1057" s="0" t="n">
        <v>0.186101</v>
      </c>
      <c r="G1057" s="0" t="n">
        <f aca="false">12*Inputs!$B$6*(MIN(1,$H$50*$C1057)*(ic*Inputs!$C$6+pS+fee_fx*Inputs!$D$6-cost_acc-cost_wd*Inputs!$E$6*$E1057-cost_fx*Inputs!$D$6-$F1057)+(1-MIN(1,$H$50*$C1057))*(1-MIN(1,Inputs!$G$6*$D1057)*churn_nonbuyers)*(ic*Inputs!$C$6+fee_wd*Inputs!$E$6*(1-$B1057)+fee_fx*Inputs!$D$6-cost_acc-cost_wd*Inputs!$E$6*(1-$B1057)-cost_fx*Inputs!$D$6))</f>
        <v>215522.274934219</v>
      </c>
      <c r="H1057" s="0" t="n">
        <f aca="false">12*Inputs!$B$7*(MIN(1,$H$51*$C1057)*(ic*Inputs!$C$7+pE+fee_fx*Inputs!$D$7-cost_acc-cost_wd*Inputs!$E$7*$E1057-cost_fx*Inputs!$D$7-$F1057)+(1-MIN(1,$H$51*$C1057))*(1-MIN(1,Inputs!$G$7*$D1057)*churn_nonbuyers)*(ic*Inputs!$C$7+fee_wd*Inputs!$E$7*(1-$B1057)+fee_fx*Inputs!$D$7-cost_acc-cost_wd*Inputs!$E$7*(1-$B1057)-cost_fx*Inputs!$D$7))</f>
        <v>408863.508365399</v>
      </c>
      <c r="I1057" s="0" t="n">
        <f aca="false">12*Inputs!$B$8*(MIN(1,$H$52*$C1057)*(ic*Inputs!$C$8+pT-cost_acc-cost_wd*Inputs!$E$8-cost_fx*Inputs!$D$8-cost_ins)+(1-MIN(1,$H$52*$C1057))*(1-MIN(1,Inputs!$G$8*$D1057)*churn_nonbuyers)*(ic*Inputs!$C$8+fee_wd*Inputs!$E$8*(1-$B1057)+fee_fx*Inputs!$D$8-cost_acc-cost_wd*Inputs!$E$8*(1-$B1057)-cost_fx*Inputs!$D$8))</f>
        <v>141081.66072</v>
      </c>
      <c r="J1057" s="0" t="n">
        <f aca="false">G1057+H1057+I1057-fixed</f>
        <v>65467.4440196187</v>
      </c>
      <c r="K1057" s="0" t="n">
        <f aca="false">12*Inputs!$B$6*(1-MIN(1,Inputs!$G$6*$D1057)*churn_nonbuyers)*(ic*Inputs!$C$6+fee_wd*Inputs!$E$6*(1-$B1057)+fee_fx*Inputs!$D$6-cost_acc-cost_wd*Inputs!$E$6*(1-$B1057)-cost_fx*Inputs!$D$6)</f>
        <v>163292.676224486</v>
      </c>
      <c r="L1057" s="0" t="n">
        <f aca="false">12*Inputs!$B$7*(1-MIN(1,Inputs!$G$7*$D1057)*churn_nonbuyers)*(ic*Inputs!$C$7+fee_wd*Inputs!$E$7*(1-$B1057)+fee_fx*Inputs!$D$7-cost_acc-cost_wd*Inputs!$E$7*(1-$B1057)-cost_fx*Inputs!$D$7)</f>
        <v>360410.400422692</v>
      </c>
      <c r="M1057" s="0" t="n">
        <f aca="false">12*Inputs!$B$8*(1-MIN(1,Inputs!$G$8*$D1057)*churn_nonbuyers)*(ic*Inputs!$C$8+fee_wd*Inputs!$E$8*(1-$B1057)+fee_fx*Inputs!$D$8-cost_acc-cost_wd*Inputs!$E$8*(1-$B1057)-cost_fx*Inputs!$D$8)</f>
        <v>0</v>
      </c>
      <c r="N1057" s="0" t="n">
        <f aca="false">K1057+L1057+I1057-fixed</f>
        <v>-35215.2626328218</v>
      </c>
      <c r="O1057" s="0" t="n">
        <f aca="false">K1057+L1057+M1057-fixed</f>
        <v>-176296.923352822</v>
      </c>
      <c r="P1057" s="0" t="n">
        <f aca="false">12*Inputs!$B$6*(1-MIN(1,Inputs!$F$6*$D1057))*(ic*Inputs!$C$6+flat_fee-cost_acc-cost_wd*Inputs!$E$6*$E1057-cost_fx*Inputs!$D$6)+12*Inputs!$B$7*(1-MIN(1,Inputs!$F$7*$D1057))*(ic*Inputs!$C$7+flat_fee-cost_acc-cost_wd*Inputs!$E$7*$E1057-cost_fx*Inputs!$D$7)+12*Inputs!$B$8*(1-MIN(1,Inputs!$F$8*$D1057))*(ic*Inputs!$C$8+flat_fee-cost_acc-cost_wd*Inputs!$E$8*$E1057-cost_fx*Inputs!$D$8)-fixed</f>
        <v>-420297.319754032</v>
      </c>
    </row>
    <row r="1058" customFormat="false" ht="15" hidden="false" customHeight="false" outlineLevel="0" collapsed="false">
      <c r="A1058" s="0" t="n">
        <v>993</v>
      </c>
      <c r="B1058" s="0" t="n">
        <v>0.419902</v>
      </c>
      <c r="C1058" s="0" t="n">
        <v>0.843515</v>
      </c>
      <c r="D1058" s="0" t="n">
        <v>1.087326</v>
      </c>
      <c r="E1058" s="0" t="n">
        <v>1.230668</v>
      </c>
      <c r="F1058" s="0" t="n">
        <v>0.145639</v>
      </c>
      <c r="G1058" s="0" t="n">
        <f aca="false">12*Inputs!$B$6*(MIN(1,$H$50*$C1058)*(ic*Inputs!$C$6+pS+fee_fx*Inputs!$D$6-cost_acc-cost_wd*Inputs!$E$6*$E1058-cost_fx*Inputs!$D$6-$F1058)+(1-MIN(1,$H$50*$C1058))*(1-MIN(1,Inputs!$G$6*$D1058)*churn_nonbuyers)*(ic*Inputs!$C$6+fee_wd*Inputs!$E$6*(1-$B1058)+fee_fx*Inputs!$D$6-cost_acc-cost_wd*Inputs!$E$6*(1-$B1058)-cost_fx*Inputs!$D$6))</f>
        <v>179138.009911882</v>
      </c>
      <c r="H1058" s="0" t="n">
        <f aca="false">12*Inputs!$B$7*(MIN(1,$H$51*$C1058)*(ic*Inputs!$C$7+pE+fee_fx*Inputs!$D$7-cost_acc-cost_wd*Inputs!$E$7*$E1058-cost_fx*Inputs!$D$7-$F1058)+(1-MIN(1,$H$51*$C1058))*(1-MIN(1,Inputs!$G$7*$D1058)*churn_nonbuyers)*(ic*Inputs!$C$7+fee_wd*Inputs!$E$7*(1-$B1058)+fee_fx*Inputs!$D$7-cost_acc-cost_wd*Inputs!$E$7*(1-$B1058)-cost_fx*Inputs!$D$7))</f>
        <v>374337.753611056</v>
      </c>
      <c r="I1058" s="0" t="n">
        <f aca="false">12*Inputs!$B$8*(MIN(1,$H$52*$C1058)*(ic*Inputs!$C$8+pT-cost_acc-cost_wd*Inputs!$E$8-cost_fx*Inputs!$D$8-cost_ins)+(1-MIN(1,$H$52*$C1058))*(1-MIN(1,Inputs!$G$8*$D1058)*churn_nonbuyers)*(ic*Inputs!$C$8+fee_wd*Inputs!$E$8*(1-$B1058)+fee_fx*Inputs!$D$8-cost_acc-cost_wd*Inputs!$E$8*(1-$B1058)-cost_fx*Inputs!$D$8))</f>
        <v>151546.760811321</v>
      </c>
      <c r="J1058" s="0" t="n">
        <f aca="false">G1058+H1058+I1058-fixed</f>
        <v>5022.52433425863</v>
      </c>
      <c r="K1058" s="0" t="n">
        <f aca="false">12*Inputs!$B$6*(1-MIN(1,Inputs!$G$6*$D1058)*churn_nonbuyers)*(ic*Inputs!$C$6+fee_wd*Inputs!$E$6*(1-$B1058)+fee_fx*Inputs!$D$6-cost_acc-cost_wd*Inputs!$E$6*(1-$B1058)-cost_fx*Inputs!$D$6)</f>
        <v>133461.172526774</v>
      </c>
      <c r="L1058" s="0" t="n">
        <f aca="false">12*Inputs!$B$7*(1-MIN(1,Inputs!$G$7*$D1058)*churn_nonbuyers)*(ic*Inputs!$C$7+fee_wd*Inputs!$E$7*(1-$B1058)+fee_fx*Inputs!$D$7-cost_acc-cost_wd*Inputs!$E$7*(1-$B1058)-cost_fx*Inputs!$D$7)</f>
        <v>331554.200668065</v>
      </c>
      <c r="M1058" s="0" t="n">
        <f aca="false">12*Inputs!$B$8*(1-MIN(1,Inputs!$G$8*$D1058)*churn_nonbuyers)*(ic*Inputs!$C$8+fee_wd*Inputs!$E$8*(1-$B1058)+fee_fx*Inputs!$D$8-cost_acc-cost_wd*Inputs!$E$8*(1-$B1058)-cost_fx*Inputs!$D$8)</f>
        <v>73153.2236849472</v>
      </c>
      <c r="N1058" s="0" t="n">
        <f aca="false">K1058+L1058+I1058-fixed</f>
        <v>-83437.8659938393</v>
      </c>
      <c r="O1058" s="0" t="n">
        <f aca="false">K1058+L1058+M1058-fixed</f>
        <v>-161831.403120214</v>
      </c>
      <c r="P1058" s="0" t="n">
        <f aca="false">12*Inputs!$B$6*(1-MIN(1,Inputs!$F$6*$D1058))*(ic*Inputs!$C$6+flat_fee-cost_acc-cost_wd*Inputs!$E$6*$E1058-cost_fx*Inputs!$D$6)+12*Inputs!$B$7*(1-MIN(1,Inputs!$F$7*$D1058))*(ic*Inputs!$C$7+flat_fee-cost_acc-cost_wd*Inputs!$E$7*$E1058-cost_fx*Inputs!$D$7)+12*Inputs!$B$8*(1-MIN(1,Inputs!$F$8*$D1058))*(ic*Inputs!$C$8+flat_fee-cost_acc-cost_wd*Inputs!$E$8*$E1058-cost_fx*Inputs!$D$8)-fixed</f>
        <v>-73587.7572236802</v>
      </c>
    </row>
    <row r="1059" customFormat="false" ht="15" hidden="false" customHeight="false" outlineLevel="0" collapsed="false">
      <c r="A1059" s="0" t="n">
        <v>994</v>
      </c>
      <c r="B1059" s="0" t="n">
        <v>0.314484</v>
      </c>
      <c r="C1059" s="0" t="n">
        <v>0.852009</v>
      </c>
      <c r="D1059" s="0" t="n">
        <v>1.06746</v>
      </c>
      <c r="E1059" s="0" t="n">
        <v>1.114436</v>
      </c>
      <c r="F1059" s="0" t="n">
        <v>0.214775</v>
      </c>
      <c r="G1059" s="0" t="n">
        <f aca="false">12*Inputs!$B$6*(MIN(1,$H$50*$C1059)*(ic*Inputs!$C$6+pS+fee_fx*Inputs!$D$6-cost_acc-cost_wd*Inputs!$E$6*$E1059-cost_fx*Inputs!$D$6-$F1059)+(1-MIN(1,$H$50*$C1059))*(1-MIN(1,Inputs!$G$6*$D1059)*churn_nonbuyers)*(ic*Inputs!$C$6+fee_wd*Inputs!$E$6*(1-$B1059)+fee_fx*Inputs!$D$6-cost_acc-cost_wd*Inputs!$E$6*(1-$B1059)-cost_fx*Inputs!$D$6))</f>
        <v>194043.617680688</v>
      </c>
      <c r="H1059" s="0" t="n">
        <f aca="false">12*Inputs!$B$7*(MIN(1,$H$51*$C1059)*(ic*Inputs!$C$7+pE+fee_fx*Inputs!$D$7-cost_acc-cost_wd*Inputs!$E$7*$E1059-cost_fx*Inputs!$D$7-$F1059)+(1-MIN(1,$H$51*$C1059))*(1-MIN(1,Inputs!$G$7*$D1059)*churn_nonbuyers)*(ic*Inputs!$C$7+fee_wd*Inputs!$E$7*(1-$B1059)+fee_fx*Inputs!$D$7-cost_acc-cost_wd*Inputs!$E$7*(1-$B1059)-cost_fx*Inputs!$D$7))</f>
        <v>392604.936665198</v>
      </c>
      <c r="I1059" s="0" t="n">
        <f aca="false">12*Inputs!$B$8*(MIN(1,$H$52*$C1059)*(ic*Inputs!$C$8+pT-cost_acc-cost_wd*Inputs!$E$8-cost_fx*Inputs!$D$8-cost_ins)+(1-MIN(1,$H$52*$C1059))*(1-MIN(1,Inputs!$G$8*$D1059)*churn_nonbuyers)*(ic*Inputs!$C$8+fee_wd*Inputs!$E$8*(1-$B1059)+fee_fx*Inputs!$D$8-cost_acc-cost_wd*Inputs!$E$8*(1-$B1059)-cost_fx*Inputs!$D$8))</f>
        <v>154571.175788847</v>
      </c>
      <c r="J1059" s="0" t="n">
        <f aca="false">G1059+H1059+I1059-fixed</f>
        <v>41219.730134733</v>
      </c>
      <c r="K1059" s="0" t="n">
        <f aca="false">12*Inputs!$B$6*(1-MIN(1,Inputs!$G$6*$D1059)*churn_nonbuyers)*(ic*Inputs!$C$6+fee_wd*Inputs!$E$6*(1-$B1059)+fee_fx*Inputs!$D$6-cost_acc-cost_wd*Inputs!$E$6*(1-$B1059)-cost_fx*Inputs!$D$6)</f>
        <v>147971.340652608</v>
      </c>
      <c r="L1059" s="0" t="n">
        <f aca="false">12*Inputs!$B$7*(1-MIN(1,Inputs!$G$7*$D1059)*churn_nonbuyers)*(ic*Inputs!$C$7+fee_wd*Inputs!$E$7*(1-$B1059)+fee_fx*Inputs!$D$7-cost_acc-cost_wd*Inputs!$E$7*(1-$B1059)-cost_fx*Inputs!$D$7)</f>
        <v>346452.527911565</v>
      </c>
      <c r="M1059" s="0" t="n">
        <f aca="false">12*Inputs!$B$8*(1-MIN(1,Inputs!$G$8*$D1059)*churn_nonbuyers)*(ic*Inputs!$C$8+fee_wd*Inputs!$E$8*(1-$B1059)+fee_fx*Inputs!$D$8-cost_acc-cost_wd*Inputs!$E$8*(1-$B1059)-cost_fx*Inputs!$D$8)</f>
        <v>78690.996645504</v>
      </c>
      <c r="N1059" s="0" t="n">
        <f aca="false">K1059+L1059+I1059-fixed</f>
        <v>-51004.9556469806</v>
      </c>
      <c r="O1059" s="0" t="n">
        <f aca="false">K1059+L1059+M1059-fixed</f>
        <v>-126885.134790323</v>
      </c>
      <c r="P1059" s="0" t="n">
        <f aca="false">12*Inputs!$B$6*(1-MIN(1,Inputs!$F$6*$D1059))*(ic*Inputs!$C$6+flat_fee-cost_acc-cost_wd*Inputs!$E$6*$E1059-cost_fx*Inputs!$D$6)+12*Inputs!$B$7*(1-MIN(1,Inputs!$F$7*$D1059))*(ic*Inputs!$C$7+flat_fee-cost_acc-cost_wd*Inputs!$E$7*$E1059-cost_fx*Inputs!$D$7)+12*Inputs!$B$8*(1-MIN(1,Inputs!$F$8*$D1059))*(ic*Inputs!$C$8+flat_fee-cost_acc-cost_wd*Inputs!$E$8*$E1059-cost_fx*Inputs!$D$8)-fixed</f>
        <v>-15154.1702655999</v>
      </c>
    </row>
    <row r="1060" customFormat="false" ht="15" hidden="false" customHeight="false" outlineLevel="0" collapsed="false">
      <c r="A1060" s="0" t="n">
        <v>995</v>
      </c>
      <c r="B1060" s="0" t="n">
        <v>0.231392</v>
      </c>
      <c r="C1060" s="0" t="n">
        <v>1.02705</v>
      </c>
      <c r="D1060" s="0" t="n">
        <v>1.106725</v>
      </c>
      <c r="E1060" s="0" t="n">
        <v>1.442049</v>
      </c>
      <c r="F1060" s="0" t="n">
        <v>0.139676</v>
      </c>
      <c r="G1060" s="0" t="n">
        <f aca="false">12*Inputs!$B$6*(MIN(1,$H$50*$C1060)*(ic*Inputs!$C$6+pS+fee_fx*Inputs!$D$6-cost_acc-cost_wd*Inputs!$E$6*$E1060-cost_fx*Inputs!$D$6-$F1060)+(1-MIN(1,$H$50*$C1060))*(1-MIN(1,Inputs!$G$6*$D1060)*churn_nonbuyers)*(ic*Inputs!$C$6+fee_wd*Inputs!$E$6*(1-$B1060)+fee_fx*Inputs!$D$6-cost_acc-cost_wd*Inputs!$E$6*(1-$B1060)-cost_fx*Inputs!$D$6))</f>
        <v>207626.395803714</v>
      </c>
      <c r="H1060" s="0" t="n">
        <f aca="false">12*Inputs!$B$7*(MIN(1,$H$51*$C1060)*(ic*Inputs!$C$7+pE+fee_fx*Inputs!$D$7-cost_acc-cost_wd*Inputs!$E$7*$E1060-cost_fx*Inputs!$D$7-$F1060)+(1-MIN(1,$H$51*$C1060))*(1-MIN(1,Inputs!$G$7*$D1060)*churn_nonbuyers)*(ic*Inputs!$C$7+fee_wd*Inputs!$E$7*(1-$B1060)+fee_fx*Inputs!$D$7-cost_acc-cost_wd*Inputs!$E$7*(1-$B1060)-cost_fx*Inputs!$D$7))</f>
        <v>374334.741019928</v>
      </c>
      <c r="I1060" s="0" t="n">
        <f aca="false">12*Inputs!$B$8*(MIN(1,$H$52*$C1060)*(ic*Inputs!$C$8+pT-cost_acc-cost_wd*Inputs!$E$8-cost_fx*Inputs!$D$8-cost_ins)+(1-MIN(1,$H$52*$C1060))*(1-MIN(1,Inputs!$G$8*$D1060)*churn_nonbuyers)*(ic*Inputs!$C$8+fee_wd*Inputs!$E$8*(1-$B1060)+fee_fx*Inputs!$D$8-cost_acc-cost_wd*Inputs!$E$8*(1-$B1060)-cost_fx*Inputs!$D$8))</f>
        <v>168008.038650754</v>
      </c>
      <c r="J1060" s="0" t="n">
        <f aca="false">G1060+H1060+I1060-fixed</f>
        <v>49969.1754743954</v>
      </c>
      <c r="K1060" s="0" t="n">
        <f aca="false">12*Inputs!$B$6*(1-MIN(1,Inputs!$G$6*$D1060)*churn_nonbuyers)*(ic*Inputs!$C$6+fee_wd*Inputs!$E$6*(1-$B1060)+fee_fx*Inputs!$D$6-cost_acc-cost_wd*Inputs!$E$6*(1-$B1060)-cost_fx*Inputs!$D$6)</f>
        <v>158967.59264064</v>
      </c>
      <c r="L1060" s="0" t="n">
        <f aca="false">12*Inputs!$B$7*(1-MIN(1,Inputs!$G$7*$D1060)*churn_nonbuyers)*(ic*Inputs!$C$7+fee_wd*Inputs!$E$7*(1-$B1060)+fee_fx*Inputs!$D$7-cost_acc-cost_wd*Inputs!$E$7*(1-$B1060)-cost_fx*Inputs!$D$7)</f>
        <v>357598.903584384</v>
      </c>
      <c r="M1060" s="0" t="n">
        <f aca="false">12*Inputs!$B$8*(1-MIN(1,Inputs!$G$8*$D1060)*churn_nonbuyers)*(ic*Inputs!$C$8+fee_wd*Inputs!$E$8*(1-$B1060)+fee_fx*Inputs!$D$8-cost_acc-cost_wd*Inputs!$E$8*(1-$B1060)-cost_fx*Inputs!$D$8)</f>
        <v>71033.18965632</v>
      </c>
      <c r="N1060" s="0" t="n">
        <f aca="false">K1060+L1060+I1060-fixed</f>
        <v>-15425.4651242223</v>
      </c>
      <c r="O1060" s="0" t="n">
        <f aca="false">K1060+L1060+M1060-fixed</f>
        <v>-112400.314118656</v>
      </c>
      <c r="P1060" s="0" t="n">
        <f aca="false">12*Inputs!$B$6*(1-MIN(1,Inputs!$F$6*$D1060))*(ic*Inputs!$C$6+flat_fee-cost_acc-cost_wd*Inputs!$E$6*$E1060-cost_fx*Inputs!$D$6)+12*Inputs!$B$7*(1-MIN(1,Inputs!$F$7*$D1060))*(ic*Inputs!$C$7+flat_fee-cost_acc-cost_wd*Inputs!$E$7*$E1060-cost_fx*Inputs!$D$7)+12*Inputs!$B$8*(1-MIN(1,Inputs!$F$8*$D1060))*(ic*Inputs!$C$8+flat_fee-cost_acc-cost_wd*Inputs!$E$8*$E1060-cost_fx*Inputs!$D$8)-fixed</f>
        <v>-169355.740714</v>
      </c>
    </row>
    <row r="1061" customFormat="false" ht="15" hidden="false" customHeight="false" outlineLevel="0" collapsed="false">
      <c r="A1061" s="0" t="n">
        <v>996</v>
      </c>
      <c r="B1061" s="0" t="n">
        <v>0.417091</v>
      </c>
      <c r="C1061" s="0" t="n">
        <v>1.141843</v>
      </c>
      <c r="D1061" s="0" t="n">
        <v>1.099497</v>
      </c>
      <c r="E1061" s="0" t="n">
        <v>1.072659</v>
      </c>
      <c r="F1061" s="0" t="n">
        <v>0.262422</v>
      </c>
      <c r="G1061" s="0" t="n">
        <f aca="false">12*Inputs!$B$6*(MIN(1,$H$50*$C1061)*(ic*Inputs!$C$6+pS+fee_fx*Inputs!$D$6-cost_acc-cost_wd*Inputs!$E$6*$E1061-cost_fx*Inputs!$D$6-$F1061)+(1-MIN(1,$H$50*$C1061))*(1-MIN(1,Inputs!$G$6*$D1061)*churn_nonbuyers)*(ic*Inputs!$C$6+fee_wd*Inputs!$E$6*(1-$B1061)+fee_fx*Inputs!$D$6-cost_acc-cost_wd*Inputs!$E$6*(1-$B1061)-cost_fx*Inputs!$D$6))</f>
        <v>196646.770425502</v>
      </c>
      <c r="H1061" s="0" t="n">
        <f aca="false">12*Inputs!$B$7*(MIN(1,$H$51*$C1061)*(ic*Inputs!$C$7+pE+fee_fx*Inputs!$D$7-cost_acc-cost_wd*Inputs!$E$7*$E1061-cost_fx*Inputs!$D$7-$F1061)+(1-MIN(1,$H$51*$C1061))*(1-MIN(1,Inputs!$G$7*$D1061)*churn_nonbuyers)*(ic*Inputs!$C$7+fee_wd*Inputs!$E$7*(1-$B1061)+fee_fx*Inputs!$D$7-cost_acc-cost_wd*Inputs!$E$7*(1-$B1061)-cost_fx*Inputs!$D$7))</f>
        <v>402717.499249326</v>
      </c>
      <c r="I1061" s="0" t="n">
        <f aca="false">12*Inputs!$B$8*(MIN(1,$H$52*$C1061)*(ic*Inputs!$C$8+pT-cost_acc-cost_wd*Inputs!$E$8-cost_fx*Inputs!$D$8-cost_ins)+(1-MIN(1,$H$52*$C1061))*(1-MIN(1,Inputs!$G$8*$D1061)*churn_nonbuyers)*(ic*Inputs!$C$8+fee_wd*Inputs!$E$8*(1-$B1061)+fee_fx*Inputs!$D$8-cost_acc-cost_wd*Inputs!$E$8*(1-$B1061)-cost_fx*Inputs!$D$8))</f>
        <v>178754.957046222</v>
      </c>
      <c r="J1061" s="0" t="n">
        <f aca="false">G1061+H1061+I1061-fixed</f>
        <v>78119.2267210505</v>
      </c>
      <c r="K1061" s="0" t="n">
        <f aca="false">12*Inputs!$B$6*(1-MIN(1,Inputs!$G$6*$D1061)*churn_nonbuyers)*(ic*Inputs!$C$6+fee_wd*Inputs!$E$6*(1-$B1061)+fee_fx*Inputs!$D$6-cost_acc-cost_wd*Inputs!$E$6*(1-$B1061)-cost_fx*Inputs!$D$6)</f>
        <v>133757.816423234</v>
      </c>
      <c r="L1061" s="0" t="n">
        <f aca="false">12*Inputs!$B$7*(1-MIN(1,Inputs!$G$7*$D1061)*churn_nonbuyers)*(ic*Inputs!$C$7+fee_wd*Inputs!$E$7*(1-$B1061)+fee_fx*Inputs!$D$7-cost_acc-cost_wd*Inputs!$E$7*(1-$B1061)-cost_fx*Inputs!$D$7)</f>
        <v>331820.490397941</v>
      </c>
      <c r="M1061" s="0" t="n">
        <f aca="false">12*Inputs!$B$8*(1-MIN(1,Inputs!$G$8*$D1061)*churn_nonbuyers)*(ic*Inputs!$C$8+fee_wd*Inputs!$E$8*(1-$B1061)+fee_fx*Inputs!$D$8-cost_acc-cost_wd*Inputs!$E$8*(1-$B1061)-cost_fx*Inputs!$D$8)</f>
        <v>70575.1916284272</v>
      </c>
      <c r="N1061" s="0" t="n">
        <f aca="false">K1061+L1061+I1061-fixed</f>
        <v>-55666.7361326024</v>
      </c>
      <c r="O1061" s="0" t="n">
        <f aca="false">K1061+L1061+M1061-fixed</f>
        <v>-163846.501550398</v>
      </c>
      <c r="P1061" s="0" t="n">
        <f aca="false">12*Inputs!$B$6*(1-MIN(1,Inputs!$F$6*$D1061))*(ic*Inputs!$C$6+flat_fee-cost_acc-cost_wd*Inputs!$E$6*$E1061-cost_fx*Inputs!$D$6)+12*Inputs!$B$7*(1-MIN(1,Inputs!$F$7*$D1061))*(ic*Inputs!$C$7+flat_fee-cost_acc-cost_wd*Inputs!$E$7*$E1061-cost_fx*Inputs!$D$7)+12*Inputs!$B$8*(1-MIN(1,Inputs!$F$8*$D1061))*(ic*Inputs!$C$8+flat_fee-cost_acc-cost_wd*Inputs!$E$8*$E1061-cost_fx*Inputs!$D$8)-fixed</f>
        <v>-15290.78761048</v>
      </c>
    </row>
    <row r="1062" customFormat="false" ht="15" hidden="false" customHeight="false" outlineLevel="0" collapsed="false">
      <c r="A1062" s="0" t="n">
        <v>997</v>
      </c>
      <c r="B1062" s="0" t="n">
        <v>0.567263</v>
      </c>
      <c r="C1062" s="0" t="n">
        <v>0.987674</v>
      </c>
      <c r="D1062" s="0" t="n">
        <v>0.679303</v>
      </c>
      <c r="E1062" s="0" t="n">
        <v>1.227636</v>
      </c>
      <c r="F1062" s="0" t="n">
        <v>0.358572</v>
      </c>
      <c r="G1062" s="0" t="n">
        <f aca="false">12*Inputs!$B$6*(MIN(1,$H$50*$C1062)*(ic*Inputs!$C$6+pS+fee_fx*Inputs!$D$6-cost_acc-cost_wd*Inputs!$E$6*$E1062-cost_fx*Inputs!$D$6-$F1062)+(1-MIN(1,$H$50*$C1062))*(1-MIN(1,Inputs!$G$6*$D1062)*churn_nonbuyers)*(ic*Inputs!$C$6+fee_wd*Inputs!$E$6*(1-$B1062)+fee_fx*Inputs!$D$6-cost_acc-cost_wd*Inputs!$E$6*(1-$B1062)-cost_fx*Inputs!$D$6))</f>
        <v>165940.071321689</v>
      </c>
      <c r="H1062" s="0" t="n">
        <f aca="false">12*Inputs!$B$7*(MIN(1,$H$51*$C1062)*(ic*Inputs!$C$7+pE+fee_fx*Inputs!$D$7-cost_acc-cost_wd*Inputs!$E$7*$E1062-cost_fx*Inputs!$D$7-$F1062)+(1-MIN(1,$H$51*$C1062))*(1-MIN(1,Inputs!$G$7*$D1062)*churn_nonbuyers)*(ic*Inputs!$C$7+fee_wd*Inputs!$E$7*(1-$B1062)+fee_fx*Inputs!$D$7-cost_acc-cost_wd*Inputs!$E$7*(1-$B1062)-cost_fx*Inputs!$D$7))</f>
        <v>359843.64755607</v>
      </c>
      <c r="I1062" s="0" t="n">
        <f aca="false">12*Inputs!$B$8*(MIN(1,$H$52*$C1062)*(ic*Inputs!$C$8+pT-cost_acc-cost_wd*Inputs!$E$8-cost_fx*Inputs!$D$8-cost_ins)+(1-MIN(1,$H$52*$C1062))*(1-MIN(1,Inputs!$G$8*$D1062)*churn_nonbuyers)*(ic*Inputs!$C$8+fee_wd*Inputs!$E$8*(1-$B1062)+fee_fx*Inputs!$D$8-cost_acc-cost_wd*Inputs!$E$8*(1-$B1062)-cost_fx*Inputs!$D$8))</f>
        <v>190794.677183277</v>
      </c>
      <c r="J1062" s="0" t="n">
        <f aca="false">G1062+H1062+I1062-fixed</f>
        <v>16578.3960610356</v>
      </c>
      <c r="K1062" s="0" t="n">
        <f aca="false">12*Inputs!$B$6*(1-MIN(1,Inputs!$G$6*$D1062)*churn_nonbuyers)*(ic*Inputs!$C$6+fee_wd*Inputs!$E$6*(1-$B1062)+fee_fx*Inputs!$D$6-cost_acc-cost_wd*Inputs!$E$6*(1-$B1062)-cost_fx*Inputs!$D$6)</f>
        <v>115841.226655361</v>
      </c>
      <c r="L1062" s="0" t="n">
        <f aca="false">12*Inputs!$B$7*(1-MIN(1,Inputs!$G$7*$D1062)*churn_nonbuyers)*(ic*Inputs!$C$7+fee_wd*Inputs!$E$7*(1-$B1062)+fee_fx*Inputs!$D$7-cost_acc-cost_wd*Inputs!$E$7*(1-$B1062)-cost_fx*Inputs!$D$7)</f>
        <v>314961.962649216</v>
      </c>
      <c r="M1062" s="0" t="n">
        <f aca="false">12*Inputs!$B$8*(1-MIN(1,Inputs!$G$8*$D1062)*churn_nonbuyers)*(ic*Inputs!$C$8+fee_wd*Inputs!$E$8*(1-$B1062)+fee_fx*Inputs!$D$8-cost_acc-cost_wd*Inputs!$E$8*(1-$B1062)-cost_fx*Inputs!$D$8)</f>
        <v>156911.76673835</v>
      </c>
      <c r="N1062" s="0" t="n">
        <f aca="false">K1062+L1062+I1062-fixed</f>
        <v>-78402.1335121457</v>
      </c>
      <c r="O1062" s="0" t="n">
        <f aca="false">K1062+L1062+M1062-fixed</f>
        <v>-112285.043957072</v>
      </c>
      <c r="P1062" s="0" t="n">
        <f aca="false">12*Inputs!$B$6*(1-MIN(1,Inputs!$F$6*$D1062))*(ic*Inputs!$C$6+flat_fee-cost_acc-cost_wd*Inputs!$E$6*$E1062-cost_fx*Inputs!$D$6)+12*Inputs!$B$7*(1-MIN(1,Inputs!$F$7*$D1062))*(ic*Inputs!$C$7+flat_fee-cost_acc-cost_wd*Inputs!$E$7*$E1062-cost_fx*Inputs!$D$7)+12*Inputs!$B$8*(1-MIN(1,Inputs!$F$8*$D1062))*(ic*Inputs!$C$8+flat_fee-cost_acc-cost_wd*Inputs!$E$8*$E1062-cost_fx*Inputs!$D$8)-fixed</f>
        <v>135462.74206592</v>
      </c>
    </row>
    <row r="1063" customFormat="false" ht="15" hidden="false" customHeight="false" outlineLevel="0" collapsed="false">
      <c r="A1063" s="0" t="n">
        <v>998</v>
      </c>
      <c r="B1063" s="0" t="n">
        <v>0.373509</v>
      </c>
      <c r="C1063" s="0" t="n">
        <v>0.940002</v>
      </c>
      <c r="D1063" s="0" t="n">
        <v>1.777952</v>
      </c>
      <c r="E1063" s="0" t="n">
        <v>1.197421</v>
      </c>
      <c r="F1063" s="0" t="n">
        <v>0.196029</v>
      </c>
      <c r="G1063" s="0" t="n">
        <f aca="false">12*Inputs!$B$6*(MIN(1,$H$50*$C1063)*(ic*Inputs!$C$6+pS+fee_fx*Inputs!$D$6-cost_acc-cost_wd*Inputs!$E$6*$E1063-cost_fx*Inputs!$D$6-$F1063)+(1-MIN(1,$H$50*$C1063))*(1-MIN(1,Inputs!$G$6*$D1063)*churn_nonbuyers)*(ic*Inputs!$C$6+fee_wd*Inputs!$E$6*(1-$B1063)+fee_fx*Inputs!$D$6-cost_acc-cost_wd*Inputs!$E$6*(1-$B1063)-cost_fx*Inputs!$D$6))</f>
        <v>185113.49043278</v>
      </c>
      <c r="H1063" s="0" t="n">
        <f aca="false">12*Inputs!$B$7*(MIN(1,$H$51*$C1063)*(ic*Inputs!$C$7+pE+fee_fx*Inputs!$D$7-cost_acc-cost_wd*Inputs!$E$7*$E1063-cost_fx*Inputs!$D$7-$F1063)+(1-MIN(1,$H$51*$C1063))*(1-MIN(1,Inputs!$G$7*$D1063)*churn_nonbuyers)*(ic*Inputs!$C$7+fee_wd*Inputs!$E$7*(1-$B1063)+fee_fx*Inputs!$D$7-cost_acc-cost_wd*Inputs!$E$7*(1-$B1063)-cost_fx*Inputs!$D$7))</f>
        <v>379618.858845507</v>
      </c>
      <c r="I1063" s="0" t="n">
        <f aca="false">12*Inputs!$B$8*(MIN(1,$H$52*$C1063)*(ic*Inputs!$C$8+pT-cost_acc-cost_wd*Inputs!$E$8-cost_fx*Inputs!$D$8-cost_ins)+(1-MIN(1,$H$52*$C1063))*(1-MIN(1,Inputs!$G$8*$D1063)*churn_nonbuyers)*(ic*Inputs!$C$8+fee_wd*Inputs!$E$8*(1-$B1063)+fee_fx*Inputs!$D$8-cost_acc-cost_wd*Inputs!$E$8*(1-$B1063)-cost_fx*Inputs!$D$8))</f>
        <v>135495.648288</v>
      </c>
      <c r="J1063" s="0" t="n">
        <f aca="false">G1063+H1063+I1063-fixed</f>
        <v>227.997566287057</v>
      </c>
      <c r="K1063" s="0" t="n">
        <f aca="false">12*Inputs!$B$6*(1-MIN(1,Inputs!$G$6*$D1063)*churn_nonbuyers)*(ic*Inputs!$C$6+fee_wd*Inputs!$E$6*(1-$B1063)+fee_fx*Inputs!$D$6-cost_acc-cost_wd*Inputs!$E$6*(1-$B1063)-cost_fx*Inputs!$D$6)</f>
        <v>134674.33156969</v>
      </c>
      <c r="L1063" s="0" t="n">
        <f aca="false">12*Inputs!$B$7*(1-MIN(1,Inputs!$G$7*$D1063)*churn_nonbuyers)*(ic*Inputs!$C$7+fee_wd*Inputs!$E$7*(1-$B1063)+fee_fx*Inputs!$D$7-cost_acc-cost_wd*Inputs!$E$7*(1-$B1063)-cost_fx*Inputs!$D$7)</f>
        <v>330777.426845814</v>
      </c>
      <c r="M1063" s="0" t="n">
        <f aca="false">12*Inputs!$B$8*(1-MIN(1,Inputs!$G$8*$D1063)*churn_nonbuyers)*(ic*Inputs!$C$8+fee_wd*Inputs!$E$8*(1-$B1063)+fee_fx*Inputs!$D$8-cost_acc-cost_wd*Inputs!$E$8*(1-$B1063)-cost_fx*Inputs!$D$8)</f>
        <v>0</v>
      </c>
      <c r="N1063" s="0" t="n">
        <f aca="false">K1063+L1063+I1063-fixed</f>
        <v>-99052.5932964967</v>
      </c>
      <c r="O1063" s="0" t="n">
        <f aca="false">K1063+L1063+M1063-fixed</f>
        <v>-234548.241584497</v>
      </c>
      <c r="P1063" s="0" t="n">
        <f aca="false">12*Inputs!$B$6*(1-MIN(1,Inputs!$F$6*$D1063))*(ic*Inputs!$C$6+flat_fee-cost_acc-cost_wd*Inputs!$E$6*$E1063-cost_fx*Inputs!$D$6)+12*Inputs!$B$7*(1-MIN(1,Inputs!$F$7*$D1063))*(ic*Inputs!$C$7+flat_fee-cost_acc-cost_wd*Inputs!$E$7*$E1063-cost_fx*Inputs!$D$7)+12*Inputs!$B$8*(1-MIN(1,Inputs!$F$8*$D1063))*(ic*Inputs!$C$8+flat_fee-cost_acc-cost_wd*Inputs!$E$8*$E1063-cost_fx*Inputs!$D$8)-fixed</f>
        <v>-416662.61262592</v>
      </c>
    </row>
    <row r="1064" customFormat="false" ht="15" hidden="false" customHeight="false" outlineLevel="0" collapsed="false">
      <c r="A1064" s="0" t="n">
        <v>999</v>
      </c>
      <c r="B1064" s="0" t="n">
        <v>0.291832</v>
      </c>
      <c r="C1064" s="0" t="n">
        <v>0.829594</v>
      </c>
      <c r="D1064" s="0" t="n">
        <v>1.677642</v>
      </c>
      <c r="E1064" s="0" t="n">
        <v>1.010534</v>
      </c>
      <c r="F1064" s="0" t="n">
        <v>0.366664</v>
      </c>
      <c r="G1064" s="0" t="n">
        <f aca="false">12*Inputs!$B$6*(MIN(1,$H$50*$C1064)*(ic*Inputs!$C$6+pS+fee_fx*Inputs!$D$6-cost_acc-cost_wd*Inputs!$E$6*$E1064-cost_fx*Inputs!$D$6-$F1064)+(1-MIN(1,$H$50*$C1064))*(1-MIN(1,Inputs!$G$6*$D1064)*churn_nonbuyers)*(ic*Inputs!$C$6+fee_wd*Inputs!$E$6*(1-$B1064)+fee_fx*Inputs!$D$6-cost_acc-cost_wd*Inputs!$E$6*(1-$B1064)-cost_fx*Inputs!$D$6))</f>
        <v>190251.761525242</v>
      </c>
      <c r="H1064" s="0" t="n">
        <f aca="false">12*Inputs!$B$7*(MIN(1,$H$51*$C1064)*(ic*Inputs!$C$7+pE+fee_fx*Inputs!$D$7-cost_acc-cost_wd*Inputs!$E$7*$E1064-cost_fx*Inputs!$D$7-$F1064)+(1-MIN(1,$H$51*$C1064))*(1-MIN(1,Inputs!$G$7*$D1064)*churn_nonbuyers)*(ic*Inputs!$C$7+fee_wd*Inputs!$E$7*(1-$B1064)+fee_fx*Inputs!$D$7-cost_acc-cost_wd*Inputs!$E$7*(1-$B1064)-cost_fx*Inputs!$D$7))</f>
        <v>391754.739715662</v>
      </c>
      <c r="I1064" s="0" t="n">
        <f aca="false">12*Inputs!$B$8*(MIN(1,$H$52*$C1064)*(ic*Inputs!$C$8+pT-cost_acc-cost_wd*Inputs!$E$8-cost_fx*Inputs!$D$8-cost_ins)+(1-MIN(1,$H$52*$C1064))*(1-MIN(1,Inputs!$G$8*$D1064)*churn_nonbuyers)*(ic*Inputs!$C$8+fee_wd*Inputs!$E$8*(1-$B1064)+fee_fx*Inputs!$D$8-cost_acc-cost_wd*Inputs!$E$8*(1-$B1064)-cost_fx*Inputs!$D$8))</f>
        <v>119580.997536</v>
      </c>
      <c r="J1064" s="0" t="n">
        <f aca="false">G1064+H1064+I1064-fixed</f>
        <v>1587.49877690361</v>
      </c>
      <c r="K1064" s="0" t="n">
        <f aca="false">12*Inputs!$B$6*(1-MIN(1,Inputs!$G$6*$D1064)*churn_nonbuyers)*(ic*Inputs!$C$6+fee_wd*Inputs!$E$6*(1-$B1064)+fee_fx*Inputs!$D$6-cost_acc-cost_wd*Inputs!$E$6*(1-$B1064)-cost_fx*Inputs!$D$6)</f>
        <v>146190.605905037</v>
      </c>
      <c r="L1064" s="0" t="n">
        <f aca="false">12*Inputs!$B$7*(1-MIN(1,Inputs!$G$7*$D1064)*churn_nonbuyers)*(ic*Inputs!$C$7+fee_wd*Inputs!$E$7*(1-$B1064)+fee_fx*Inputs!$D$7-cost_acc-cost_wd*Inputs!$E$7*(1-$B1064)-cost_fx*Inputs!$D$7)</f>
        <v>342998.461527022</v>
      </c>
      <c r="M1064" s="0" t="n">
        <f aca="false">12*Inputs!$B$8*(1-MIN(1,Inputs!$G$8*$D1064)*churn_nonbuyers)*(ic*Inputs!$C$8+fee_wd*Inputs!$E$8*(1-$B1064)+fee_fx*Inputs!$D$8-cost_acc-cost_wd*Inputs!$E$8*(1-$B1064)-cost_fx*Inputs!$D$8)</f>
        <v>0</v>
      </c>
      <c r="N1064" s="0" t="n">
        <f aca="false">K1064+L1064+I1064-fixed</f>
        <v>-91229.9350319412</v>
      </c>
      <c r="O1064" s="0" t="n">
        <f aca="false">K1064+L1064+M1064-fixed</f>
        <v>-210810.932567941</v>
      </c>
      <c r="P1064" s="0" t="n">
        <f aca="false">12*Inputs!$B$6*(1-MIN(1,Inputs!$F$6*$D1064))*(ic*Inputs!$C$6+flat_fee-cost_acc-cost_wd*Inputs!$E$6*$E1064-cost_fx*Inputs!$D$6)+12*Inputs!$B$7*(1-MIN(1,Inputs!$F$7*$D1064))*(ic*Inputs!$C$7+flat_fee-cost_acc-cost_wd*Inputs!$E$7*$E1064-cost_fx*Inputs!$D$7)+12*Inputs!$B$8*(1-MIN(1,Inputs!$F$8*$D1064))*(ic*Inputs!$C$8+flat_fee-cost_acc-cost_wd*Inputs!$E$8*$E1064-cost_fx*Inputs!$D$8)-fixed</f>
        <v>-314506.79837728</v>
      </c>
    </row>
    <row r="1065" customFormat="false" ht="15" hidden="false" customHeight="false" outlineLevel="0" collapsed="false">
      <c r="A1065" s="0" t="n">
        <v>1000</v>
      </c>
      <c r="B1065" s="0" t="n">
        <v>0.093205</v>
      </c>
      <c r="C1065" s="0" t="n">
        <v>0.646983</v>
      </c>
      <c r="D1065" s="0" t="n">
        <v>0.886394</v>
      </c>
      <c r="E1065" s="0" t="n">
        <v>1.130695</v>
      </c>
      <c r="F1065" s="0" t="n">
        <v>0.223289</v>
      </c>
      <c r="G1065" s="0" t="n">
        <f aca="false">12*Inputs!$B$6*(MIN(1,$H$50*$C1065)*(ic*Inputs!$C$6+pS+fee_fx*Inputs!$D$6-cost_acc-cost_wd*Inputs!$E$6*$E1065-cost_fx*Inputs!$D$6-$F1065)+(1-MIN(1,$H$50*$C1065))*(1-MIN(1,Inputs!$G$6*$D1065)*churn_nonbuyers)*(ic*Inputs!$C$6+fee_wd*Inputs!$E$6*(1-$B1065)+fee_fx*Inputs!$D$6-cost_acc-cost_wd*Inputs!$E$6*(1-$B1065)-cost_fx*Inputs!$D$6))</f>
        <v>212805.311168047</v>
      </c>
      <c r="H1065" s="0" t="n">
        <f aca="false">12*Inputs!$B$7*(MIN(1,$H$51*$C1065)*(ic*Inputs!$C$7+pE+fee_fx*Inputs!$D$7-cost_acc-cost_wd*Inputs!$E$7*$E1065-cost_fx*Inputs!$D$7-$F1065)+(1-MIN(1,$H$51*$C1065))*(1-MIN(1,Inputs!$G$7*$D1065)*churn_nonbuyers)*(ic*Inputs!$C$7+fee_wd*Inputs!$E$7*(1-$B1065)+fee_fx*Inputs!$D$7-cost_acc-cost_wd*Inputs!$E$7*(1-$B1065)-cost_fx*Inputs!$D$7))</f>
        <v>404400.73349285</v>
      </c>
      <c r="I1065" s="0" t="n">
        <f aca="false">12*Inputs!$B$8*(MIN(1,$H$52*$C1065)*(ic*Inputs!$C$8+pT-cost_acc-cost_wd*Inputs!$E$8-cost_fx*Inputs!$D$8-cost_ins)+(1-MIN(1,$H$52*$C1065))*(1-MIN(1,Inputs!$G$8*$D1065)*churn_nonbuyers)*(ic*Inputs!$C$8+fee_wd*Inputs!$E$8*(1-$B1065)+fee_fx*Inputs!$D$8-cost_acc-cost_wd*Inputs!$E$8*(1-$B1065)-cost_fx*Inputs!$D$8))</f>
        <v>160104.175634367</v>
      </c>
      <c r="J1065" s="0" t="n">
        <f aca="false">G1065+H1065+I1065-fixed</f>
        <v>77310.2202952635</v>
      </c>
      <c r="K1065" s="0" t="n">
        <f aca="false">12*Inputs!$B$6*(1-MIN(1,Inputs!$G$6*$D1065)*churn_nonbuyers)*(ic*Inputs!$C$6+fee_wd*Inputs!$E$6*(1-$B1065)+fee_fx*Inputs!$D$6-cost_acc-cost_wd*Inputs!$E$6*(1-$B1065)-cost_fx*Inputs!$D$6)</f>
        <v>179838.466219944</v>
      </c>
      <c r="L1065" s="0" t="n">
        <f aca="false">12*Inputs!$B$7*(1-MIN(1,Inputs!$G$7*$D1065)*churn_nonbuyers)*(ic*Inputs!$C$7+fee_wd*Inputs!$E$7*(1-$B1065)+fee_fx*Inputs!$D$7-cost_acc-cost_wd*Inputs!$E$7*(1-$B1065)-cost_fx*Inputs!$D$7)</f>
        <v>379413.560819966</v>
      </c>
      <c r="M1065" s="0" t="n">
        <f aca="false">12*Inputs!$B$8*(1-MIN(1,Inputs!$G$8*$D1065)*churn_nonbuyers)*(ic*Inputs!$C$8+fee_wd*Inputs!$E$8*(1-$B1065)+fee_fx*Inputs!$D$8-cost_acc-cost_wd*Inputs!$E$8*(1-$B1065)-cost_fx*Inputs!$D$8)</f>
        <v>122178.768333072</v>
      </c>
      <c r="N1065" s="0" t="n">
        <f aca="false">K1065+L1065+I1065-fixed</f>
        <v>19356.2026742774</v>
      </c>
      <c r="O1065" s="0" t="n">
        <f aca="false">K1065+L1065+M1065-fixed</f>
        <v>-18569.2046270176</v>
      </c>
      <c r="P1065" s="0" t="n">
        <f aca="false">12*Inputs!$B$6*(1-MIN(1,Inputs!$F$6*$D1065))*(ic*Inputs!$C$6+flat_fee-cost_acc-cost_wd*Inputs!$E$6*$E1065-cost_fx*Inputs!$D$6)+12*Inputs!$B$7*(1-MIN(1,Inputs!$F$7*$D1065))*(ic*Inputs!$C$7+flat_fee-cost_acc-cost_wd*Inputs!$E$7*$E1065-cost_fx*Inputs!$D$7)+12*Inputs!$B$8*(1-MIN(1,Inputs!$F$8*$D1065))*(ic*Inputs!$C$8+flat_fee-cost_acc-cost_wd*Inputs!$E$8*$E1065-cost_fx*Inputs!$D$8)-fixed</f>
        <v>74513.9076872001</v>
      </c>
    </row>
    <row r="1066" customFormat="false" ht="15" hidden="false" customHeight="false" outlineLevel="0" collapsed="false">
      <c r="A1066" s="0" t="n">
        <v>1001</v>
      </c>
      <c r="B1066" s="0" t="n">
        <v>0.285704</v>
      </c>
      <c r="C1066" s="0" t="n">
        <v>0.910182</v>
      </c>
      <c r="D1066" s="0" t="n">
        <v>0.664275</v>
      </c>
      <c r="E1066" s="0" t="n">
        <v>1.237862</v>
      </c>
      <c r="F1066" s="0" t="n">
        <v>0.130129</v>
      </c>
      <c r="G1066" s="0" t="n">
        <f aca="false">12*Inputs!$B$6*(MIN(1,$H$50*$C1066)*(ic*Inputs!$C$6+pS+fee_fx*Inputs!$D$6-cost_acc-cost_wd*Inputs!$E$6*$E1066-cost_fx*Inputs!$D$6-$F1066)+(1-MIN(1,$H$50*$C1066))*(1-MIN(1,Inputs!$G$6*$D1066)*churn_nonbuyers)*(ic*Inputs!$C$6+fee_wd*Inputs!$E$6*(1-$B1066)+fee_fx*Inputs!$D$6-cost_acc-cost_wd*Inputs!$E$6*(1-$B1066)-cost_fx*Inputs!$D$6))</f>
        <v>203012.730535339</v>
      </c>
      <c r="H1066" s="0" t="n">
        <f aca="false">12*Inputs!$B$7*(MIN(1,$H$51*$C1066)*(ic*Inputs!$C$7+pE+fee_fx*Inputs!$D$7-cost_acc-cost_wd*Inputs!$E$7*$E1066-cost_fx*Inputs!$D$7-$F1066)+(1-MIN(1,$H$51*$C1066))*(1-MIN(1,Inputs!$G$7*$D1066)*churn_nonbuyers)*(ic*Inputs!$C$7+fee_wd*Inputs!$E$7*(1-$B1066)+fee_fx*Inputs!$D$7-cost_acc-cost_wd*Inputs!$E$7*(1-$B1066)-cost_fx*Inputs!$D$7))</f>
        <v>392588.217588092</v>
      </c>
      <c r="I1066" s="0" t="n">
        <f aca="false">12*Inputs!$B$8*(MIN(1,$H$52*$C1066)*(ic*Inputs!$C$8+pT-cost_acc-cost_wd*Inputs!$E$8-cost_fx*Inputs!$D$8-cost_ins)+(1-MIN(1,$H$52*$C1066))*(1-MIN(1,Inputs!$G$8*$D1066)*churn_nonbuyers)*(ic*Inputs!$C$8+fee_wd*Inputs!$E$8*(1-$B1066)+fee_fx*Inputs!$D$8-cost_acc-cost_wd*Inputs!$E$8*(1-$B1066)-cost_fx*Inputs!$D$8))</f>
        <v>191902.037842819</v>
      </c>
      <c r="J1066" s="0" t="n">
        <f aca="false">G1066+H1066+I1066-fixed</f>
        <v>87502.9859662491</v>
      </c>
      <c r="K1066" s="0" t="n">
        <f aca="false">12*Inputs!$B$6*(1-MIN(1,Inputs!$G$6*$D1066)*churn_nonbuyers)*(ic*Inputs!$C$6+fee_wd*Inputs!$E$6*(1-$B1066)+fee_fx*Inputs!$D$6-cost_acc-cost_wd*Inputs!$E$6*(1-$B1066)-cost_fx*Inputs!$D$6)</f>
        <v>155129.19137712</v>
      </c>
      <c r="L1066" s="0" t="n">
        <f aca="false">12*Inputs!$B$7*(1-MIN(1,Inputs!$G$7*$D1066)*churn_nonbuyers)*(ic*Inputs!$C$7+fee_wd*Inputs!$E$7*(1-$B1066)+fee_fx*Inputs!$D$7-cost_acc-cost_wd*Inputs!$E$7*(1-$B1066)-cost_fx*Inputs!$D$7)</f>
        <v>354843.429226272</v>
      </c>
      <c r="M1066" s="0" t="n">
        <f aca="false">12*Inputs!$B$8*(1-MIN(1,Inputs!$G$8*$D1066)*churn_nonbuyers)*(ic*Inputs!$C$8+fee_wd*Inputs!$E$8*(1-$B1066)+fee_fx*Inputs!$D$8-cost_acc-cost_wd*Inputs!$E$8*(1-$B1066)-cost_fx*Inputs!$D$8)</f>
        <v>167289.46642656</v>
      </c>
      <c r="N1066" s="0" t="n">
        <f aca="false">K1066+L1066+I1066-fixed</f>
        <v>1874.65844621055</v>
      </c>
      <c r="O1066" s="0" t="n">
        <f aca="false">K1066+L1066+M1066-fixed</f>
        <v>-22737.9129700479</v>
      </c>
      <c r="P1066" s="0" t="n">
        <f aca="false">12*Inputs!$B$6*(1-MIN(1,Inputs!$F$6*$D1066))*(ic*Inputs!$C$6+flat_fee-cost_acc-cost_wd*Inputs!$E$6*$E1066-cost_fx*Inputs!$D$6)+12*Inputs!$B$7*(1-MIN(1,Inputs!$F$7*$D1066))*(ic*Inputs!$C$7+flat_fee-cost_acc-cost_wd*Inputs!$E$7*$E1066-cost_fx*Inputs!$D$7)+12*Inputs!$B$8*(1-MIN(1,Inputs!$F$8*$D1066))*(ic*Inputs!$C$8+flat_fee-cost_acc-cost_wd*Inputs!$E$8*$E1066-cost_fx*Inputs!$D$8)-fixed</f>
        <v>137874.851012</v>
      </c>
    </row>
    <row r="1067" customFormat="false" ht="15" hidden="false" customHeight="false" outlineLevel="0" collapsed="false">
      <c r="A1067" s="0" t="n">
        <v>1002</v>
      </c>
      <c r="B1067" s="0" t="n">
        <v>0.261923</v>
      </c>
      <c r="C1067" s="0" t="n">
        <v>1.011973</v>
      </c>
      <c r="D1067" s="0" t="n">
        <v>1.486572</v>
      </c>
      <c r="E1067" s="0" t="n">
        <v>1.384126</v>
      </c>
      <c r="F1067" s="0" t="n">
        <v>0.129328</v>
      </c>
      <c r="G1067" s="0" t="n">
        <f aca="false">12*Inputs!$B$6*(MIN(1,$H$50*$C1067)*(ic*Inputs!$C$6+pS+fee_fx*Inputs!$D$6-cost_acc-cost_wd*Inputs!$E$6*$E1067-cost_fx*Inputs!$D$6-$F1067)+(1-MIN(1,$H$50*$C1067))*(1-MIN(1,Inputs!$G$6*$D1067)*churn_nonbuyers)*(ic*Inputs!$C$6+fee_wd*Inputs!$E$6*(1-$B1067)+fee_fx*Inputs!$D$6-cost_acc-cost_wd*Inputs!$E$6*(1-$B1067)-cost_fx*Inputs!$D$6))</f>
        <v>201826.396621277</v>
      </c>
      <c r="H1067" s="0" t="n">
        <f aca="false">12*Inputs!$B$7*(MIN(1,$H$51*$C1067)*(ic*Inputs!$C$7+pE+fee_fx*Inputs!$D$7-cost_acc-cost_wd*Inputs!$E$7*$E1067-cost_fx*Inputs!$D$7-$F1067)+(1-MIN(1,$H$51*$C1067))*(1-MIN(1,Inputs!$G$7*$D1067)*churn_nonbuyers)*(ic*Inputs!$C$7+fee_wd*Inputs!$E$7*(1-$B1067)+fee_fx*Inputs!$D$7-cost_acc-cost_wd*Inputs!$E$7*(1-$B1067)-cost_fx*Inputs!$D$7))</f>
        <v>376435.972558198</v>
      </c>
      <c r="I1067" s="0" t="n">
        <f aca="false">12*Inputs!$B$8*(MIN(1,$H$52*$C1067)*(ic*Inputs!$C$8+pT-cost_acc-cost_wd*Inputs!$E$8-cost_fx*Inputs!$D$8-cost_ins)+(1-MIN(1,$H$52*$C1067))*(1-MIN(1,Inputs!$G$8*$D1067)*churn_nonbuyers)*(ic*Inputs!$C$8+fee_wd*Inputs!$E$8*(1-$B1067)+fee_fx*Inputs!$D$8-cost_acc-cost_wd*Inputs!$E$8*(1-$B1067)-cost_fx*Inputs!$D$8))</f>
        <v>145869.836112</v>
      </c>
      <c r="J1067" s="0" t="n">
        <f aca="false">G1067+H1067+I1067-fixed</f>
        <v>24132.2052914749</v>
      </c>
      <c r="K1067" s="0" t="n">
        <f aca="false">12*Inputs!$B$6*(1-MIN(1,Inputs!$G$6*$D1067)*churn_nonbuyers)*(ic*Inputs!$C$6+fee_wd*Inputs!$E$6*(1-$B1067)+fee_fx*Inputs!$D$6-cost_acc-cost_wd*Inputs!$E$6*(1-$B1067)-cost_fx*Inputs!$D$6)</f>
        <v>151701.887505283</v>
      </c>
      <c r="L1067" s="0" t="n">
        <f aca="false">12*Inputs!$B$7*(1-MIN(1,Inputs!$G$7*$D1067)*churn_nonbuyers)*(ic*Inputs!$C$7+fee_wd*Inputs!$E$7*(1-$B1067)+fee_fx*Inputs!$D$7-cost_acc-cost_wd*Inputs!$E$7*(1-$B1067)-cost_fx*Inputs!$D$7)</f>
        <v>349183.58024717</v>
      </c>
      <c r="M1067" s="0" t="n">
        <f aca="false">12*Inputs!$B$8*(1-MIN(1,Inputs!$G$8*$D1067)*churn_nonbuyers)*(ic*Inputs!$C$8+fee_wd*Inputs!$E$8*(1-$B1067)+fee_fx*Inputs!$D$8-cost_acc-cost_wd*Inputs!$E$8*(1-$B1067)-cost_fx*Inputs!$D$8)</f>
        <v>0</v>
      </c>
      <c r="N1067" s="0" t="n">
        <f aca="false">K1067+L1067+I1067-fixed</f>
        <v>-53244.6961355469</v>
      </c>
      <c r="O1067" s="0" t="n">
        <f aca="false">K1067+L1067+M1067-fixed</f>
        <v>-199114.532247547</v>
      </c>
      <c r="P1067" s="0" t="n">
        <f aca="false">12*Inputs!$B$6*(1-MIN(1,Inputs!$F$6*$D1067))*(ic*Inputs!$C$6+flat_fee-cost_acc-cost_wd*Inputs!$E$6*$E1067-cost_fx*Inputs!$D$6)+12*Inputs!$B$7*(1-MIN(1,Inputs!$F$7*$D1067))*(ic*Inputs!$C$7+flat_fee-cost_acc-cost_wd*Inputs!$E$7*$E1067-cost_fx*Inputs!$D$7)+12*Inputs!$B$8*(1-MIN(1,Inputs!$F$8*$D1067))*(ic*Inputs!$C$8+flat_fee-cost_acc-cost_wd*Inputs!$E$8*$E1067-cost_fx*Inputs!$D$8)-fixed</f>
        <v>-325004.81735872</v>
      </c>
    </row>
    <row r="1068" customFormat="false" ht="15" hidden="false" customHeight="false" outlineLevel="0" collapsed="false">
      <c r="A1068" s="0" t="n">
        <v>1003</v>
      </c>
      <c r="B1068" s="0" t="n">
        <v>0.286777</v>
      </c>
      <c r="C1068" s="0" t="n">
        <v>0.77797</v>
      </c>
      <c r="D1068" s="0" t="n">
        <v>1.239041</v>
      </c>
      <c r="E1068" s="0" t="n">
        <v>1.108111</v>
      </c>
      <c r="F1068" s="0" t="n">
        <v>0.159125</v>
      </c>
      <c r="G1068" s="0" t="n">
        <f aca="false">12*Inputs!$B$6*(MIN(1,$H$50*$C1068)*(ic*Inputs!$C$6+pS+fee_fx*Inputs!$D$6-cost_acc-cost_wd*Inputs!$E$6*$E1068-cost_fx*Inputs!$D$6-$F1068)+(1-MIN(1,$H$50*$C1068))*(1-MIN(1,Inputs!$G$6*$D1068)*churn_nonbuyers)*(ic*Inputs!$C$6+fee_wd*Inputs!$E$6*(1-$B1068)+fee_fx*Inputs!$D$6-cost_acc-cost_wd*Inputs!$E$6*(1-$B1068)-cost_fx*Inputs!$D$6))</f>
        <v>193402.967738399</v>
      </c>
      <c r="H1068" s="0" t="n">
        <f aca="false">12*Inputs!$B$7*(MIN(1,$H$51*$C1068)*(ic*Inputs!$C$7+pE+fee_fx*Inputs!$D$7-cost_acc-cost_wd*Inputs!$E$7*$E1068-cost_fx*Inputs!$D$7-$F1068)+(1-MIN(1,$H$51*$C1068))*(1-MIN(1,Inputs!$G$7*$D1068)*churn_nonbuyers)*(ic*Inputs!$C$7+fee_wd*Inputs!$E$7*(1-$B1068)+fee_fx*Inputs!$D$7-cost_acc-cost_wd*Inputs!$E$7*(1-$B1068)-cost_fx*Inputs!$D$7))</f>
        <v>393031.967629373</v>
      </c>
      <c r="I1068" s="0" t="n">
        <f aca="false">12*Inputs!$B$8*(MIN(1,$H$52*$C1068)*(ic*Inputs!$C$8+pT-cost_acc-cost_wd*Inputs!$E$8-cost_fx*Inputs!$D$8-cost_ins)+(1-MIN(1,$H$52*$C1068))*(1-MIN(1,Inputs!$G$8*$D1068)*churn_nonbuyers)*(ic*Inputs!$C$8+fee_wd*Inputs!$E$8*(1-$B1068)+fee_fx*Inputs!$D$8-cost_acc-cost_wd*Inputs!$E$8*(1-$B1068)-cost_fx*Inputs!$D$8))</f>
        <v>131029.501706928</v>
      </c>
      <c r="J1068" s="0" t="n">
        <f aca="false">G1068+H1068+I1068-fixed</f>
        <v>17464.4370746999</v>
      </c>
      <c r="K1068" s="0" t="n">
        <f aca="false">12*Inputs!$B$6*(1-MIN(1,Inputs!$G$6*$D1068)*churn_nonbuyers)*(ic*Inputs!$C$6+fee_wd*Inputs!$E$6*(1-$B1068)+fee_fx*Inputs!$D$6-cost_acc-cost_wd*Inputs!$E$6*(1-$B1068)-cost_fx*Inputs!$D$6)</f>
        <v>150372.94363817</v>
      </c>
      <c r="L1068" s="0" t="n">
        <f aca="false">12*Inputs!$B$7*(1-MIN(1,Inputs!$G$7*$D1068)*churn_nonbuyers)*(ic*Inputs!$C$7+fee_wd*Inputs!$E$7*(1-$B1068)+fee_fx*Inputs!$D$7-cost_acc-cost_wd*Inputs!$E$7*(1-$B1068)-cost_fx*Inputs!$D$7)</f>
        <v>348451.691014902</v>
      </c>
      <c r="M1068" s="0" t="n">
        <f aca="false">12*Inputs!$B$8*(1-MIN(1,Inputs!$G$8*$D1068)*churn_nonbuyers)*(ic*Inputs!$C$8+fee_wd*Inputs!$E$8*(1-$B1068)+fee_fx*Inputs!$D$8-cost_acc-cost_wd*Inputs!$E$8*(1-$B1068)-cost_fx*Inputs!$D$8)</f>
        <v>41477.6526047952</v>
      </c>
      <c r="N1068" s="0" t="n">
        <f aca="false">K1068+L1068+I1068-fixed</f>
        <v>-70145.863639999</v>
      </c>
      <c r="O1068" s="0" t="n">
        <f aca="false">K1068+L1068+M1068-fixed</f>
        <v>-159697.712742132</v>
      </c>
      <c r="P1068" s="0" t="n">
        <f aca="false">12*Inputs!$B$6*(1-MIN(1,Inputs!$F$6*$D1068))*(ic*Inputs!$C$6+flat_fee-cost_acc-cost_wd*Inputs!$E$6*$E1068-cost_fx*Inputs!$D$6)+12*Inputs!$B$7*(1-MIN(1,Inputs!$F$7*$D1068))*(ic*Inputs!$C$7+flat_fee-cost_acc-cost_wd*Inputs!$E$7*$E1068-cost_fx*Inputs!$D$7)+12*Inputs!$B$8*(1-MIN(1,Inputs!$F$8*$D1068))*(ic*Inputs!$C$8+flat_fee-cost_acc-cost_wd*Inputs!$E$8*$E1068-cost_fx*Inputs!$D$8)-fixed</f>
        <v>-104831.55427576</v>
      </c>
    </row>
    <row r="1069" customFormat="false" ht="15" hidden="false" customHeight="false" outlineLevel="0" collapsed="false">
      <c r="A1069" s="0" t="n">
        <v>1004</v>
      </c>
      <c r="B1069" s="0" t="n">
        <v>0.270737</v>
      </c>
      <c r="C1069" s="0" t="n">
        <v>1.012126</v>
      </c>
      <c r="D1069" s="0" t="n">
        <v>1.404272</v>
      </c>
      <c r="E1069" s="0" t="n">
        <v>1.108536</v>
      </c>
      <c r="F1069" s="0" t="n">
        <v>0.094564</v>
      </c>
      <c r="G1069" s="0" t="n">
        <f aca="false">12*Inputs!$B$6*(MIN(1,$H$50*$C1069)*(ic*Inputs!$C$6+pS+fee_fx*Inputs!$D$6-cost_acc-cost_wd*Inputs!$E$6*$E1069-cost_fx*Inputs!$D$6-$F1069)+(1-MIN(1,$H$50*$C1069))*(1-MIN(1,Inputs!$G$6*$D1069)*churn_nonbuyers)*(ic*Inputs!$C$6+fee_wd*Inputs!$E$6*(1-$B1069)+fee_fx*Inputs!$D$6-cost_acc-cost_wd*Inputs!$E$6*(1-$B1069)-cost_fx*Inputs!$D$6))</f>
        <v>208606.46613083</v>
      </c>
      <c r="H1069" s="0" t="n">
        <f aca="false">12*Inputs!$B$7*(MIN(1,$H$51*$C1069)*(ic*Inputs!$C$7+pE+fee_fx*Inputs!$D$7-cost_acc-cost_wd*Inputs!$E$7*$E1069-cost_fx*Inputs!$D$7-$F1069)+(1-MIN(1,$H$51*$C1069))*(1-MIN(1,Inputs!$G$7*$D1069)*churn_nonbuyers)*(ic*Inputs!$C$7+fee_wd*Inputs!$E$7*(1-$B1069)+fee_fx*Inputs!$D$7-cost_acc-cost_wd*Inputs!$E$7*(1-$B1069)-cost_fx*Inputs!$D$7))</f>
        <v>410413.223132109</v>
      </c>
      <c r="I1069" s="0" t="n">
        <f aca="false">12*Inputs!$B$8*(MIN(1,$H$52*$C1069)*(ic*Inputs!$C$8+pT-cost_acc-cost_wd*Inputs!$E$8-cost_fx*Inputs!$D$8-cost_ins)+(1-MIN(1,$H$52*$C1069))*(1-MIN(1,Inputs!$G$8*$D1069)*churn_nonbuyers)*(ic*Inputs!$C$8+fee_wd*Inputs!$E$8*(1-$B1069)+fee_fx*Inputs!$D$8-cost_acc-cost_wd*Inputs!$E$8*(1-$B1069)-cost_fx*Inputs!$D$8))</f>
        <v>147445.906694202</v>
      </c>
      <c r="J1069" s="0" t="n">
        <f aca="false">G1069+H1069+I1069-fixed</f>
        <v>66465.5959571408</v>
      </c>
      <c r="K1069" s="0" t="n">
        <f aca="false">12*Inputs!$B$6*(1-MIN(1,Inputs!$G$6*$D1069)*churn_nonbuyers)*(ic*Inputs!$C$6+fee_wd*Inputs!$E$6*(1-$B1069)+fee_fx*Inputs!$D$6-cost_acc-cost_wd*Inputs!$E$6*(1-$B1069)-cost_fx*Inputs!$D$6)</f>
        <v>151196.166636941</v>
      </c>
      <c r="L1069" s="0" t="n">
        <f aca="false">12*Inputs!$B$7*(1-MIN(1,Inputs!$G$7*$D1069)*churn_nonbuyers)*(ic*Inputs!$C$7+fee_wd*Inputs!$E$7*(1-$B1069)+fee_fx*Inputs!$D$7-cost_acc-cost_wd*Inputs!$E$7*(1-$B1069)-cost_fx*Inputs!$D$7)</f>
        <v>348870.211726165</v>
      </c>
      <c r="M1069" s="0" t="n">
        <f aca="false">12*Inputs!$B$8*(1-MIN(1,Inputs!$G$8*$D1069)*churn_nonbuyers)*(ic*Inputs!$C$8+fee_wd*Inputs!$E$8*(1-$B1069)+fee_fx*Inputs!$D$8-cost_acc-cost_wd*Inputs!$E$8*(1-$B1069)-cost_fx*Inputs!$D$8)</f>
        <v>5330.88729239042</v>
      </c>
      <c r="N1069" s="0" t="n">
        <f aca="false">K1069+L1069+I1069-fixed</f>
        <v>-52487.7149426928</v>
      </c>
      <c r="O1069" s="0" t="n">
        <f aca="false">K1069+L1069+M1069-fixed</f>
        <v>-194602.734344504</v>
      </c>
      <c r="P1069" s="0" t="n">
        <f aca="false">12*Inputs!$B$6*(1-MIN(1,Inputs!$F$6*$D1069))*(ic*Inputs!$C$6+flat_fee-cost_acc-cost_wd*Inputs!$E$6*$E1069-cost_fx*Inputs!$D$6)+12*Inputs!$B$7*(1-MIN(1,Inputs!$F$7*$D1069))*(ic*Inputs!$C$7+flat_fee-cost_acc-cost_wd*Inputs!$E$7*$E1069-cost_fx*Inputs!$D$7)+12*Inputs!$B$8*(1-MIN(1,Inputs!$F$8*$D1069))*(ic*Inputs!$C$8+flat_fee-cost_acc-cost_wd*Inputs!$E$8*$E1069-cost_fx*Inputs!$D$8)-fixed</f>
        <v>-193865.11662592</v>
      </c>
    </row>
    <row r="1070" customFormat="false" ht="15" hidden="false" customHeight="false" outlineLevel="0" collapsed="false">
      <c r="A1070" s="0" t="n">
        <v>1005</v>
      </c>
      <c r="B1070" s="0" t="n">
        <v>0.360298</v>
      </c>
      <c r="C1070" s="0" t="n">
        <v>0.82818</v>
      </c>
      <c r="D1070" s="0" t="n">
        <v>1.148907</v>
      </c>
      <c r="E1070" s="0" t="n">
        <v>1.17646</v>
      </c>
      <c r="F1070" s="0" t="n">
        <v>0.086216</v>
      </c>
      <c r="G1070" s="0" t="n">
        <f aca="false">12*Inputs!$B$6*(MIN(1,$H$50*$C1070)*(ic*Inputs!$C$6+pS+fee_fx*Inputs!$D$6-cost_acc-cost_wd*Inputs!$E$6*$E1070-cost_fx*Inputs!$D$6-$F1070)+(1-MIN(1,$H$50*$C1070))*(1-MIN(1,Inputs!$G$6*$D1070)*churn_nonbuyers)*(ic*Inputs!$C$6+fee_wd*Inputs!$E$6*(1-$B1070)+fee_fx*Inputs!$D$6-cost_acc-cost_wd*Inputs!$E$6*(1-$B1070)-cost_fx*Inputs!$D$6))</f>
        <v>187623.997383093</v>
      </c>
      <c r="H1070" s="0" t="n">
        <f aca="false">12*Inputs!$B$7*(MIN(1,$H$51*$C1070)*(ic*Inputs!$C$7+pE+fee_fx*Inputs!$D$7-cost_acc-cost_wd*Inputs!$E$7*$E1070-cost_fx*Inputs!$D$7-$F1070)+(1-MIN(1,$H$51*$C1070))*(1-MIN(1,Inputs!$G$7*$D1070)*churn_nonbuyers)*(ic*Inputs!$C$7+fee_wd*Inputs!$E$7*(1-$B1070)+fee_fx*Inputs!$D$7-cost_acc-cost_wd*Inputs!$E$7*(1-$B1070)-cost_fx*Inputs!$D$7))</f>
        <v>386684.828208645</v>
      </c>
      <c r="I1070" s="0" t="n">
        <f aca="false">12*Inputs!$B$8*(MIN(1,$H$52*$C1070)*(ic*Inputs!$C$8+pT-cost_acc-cost_wd*Inputs!$E$8-cost_fx*Inputs!$D$8-cost_ins)+(1-MIN(1,$H$52*$C1070))*(1-MIN(1,Inputs!$G$8*$D1070)*churn_nonbuyers)*(ic*Inputs!$C$8+fee_wd*Inputs!$E$8*(1-$B1070)+fee_fx*Inputs!$D$8-cost_acc-cost_wd*Inputs!$E$8*(1-$B1070)-cost_fx*Inputs!$D$8))</f>
        <v>144808.843382416</v>
      </c>
      <c r="J1070" s="0" t="n">
        <f aca="false">G1070+H1070+I1070-fixed</f>
        <v>19117.6689741534</v>
      </c>
      <c r="K1070" s="0" t="n">
        <f aca="false">12*Inputs!$B$6*(1-MIN(1,Inputs!$G$6*$D1070)*churn_nonbuyers)*(ic*Inputs!$C$6+fee_wd*Inputs!$E$6*(1-$B1070)+fee_fx*Inputs!$D$6-cost_acc-cost_wd*Inputs!$E$6*(1-$B1070)-cost_fx*Inputs!$D$6)</f>
        <v>141116.537478859</v>
      </c>
      <c r="L1070" s="0" t="n">
        <f aca="false">12*Inputs!$B$7*(1-MIN(1,Inputs!$G$7*$D1070)*churn_nonbuyers)*(ic*Inputs!$C$7+fee_wd*Inputs!$E$7*(1-$B1070)+fee_fx*Inputs!$D$7-cost_acc-cost_wd*Inputs!$E$7*(1-$B1070)-cost_fx*Inputs!$D$7)</f>
        <v>339208.168151316</v>
      </c>
      <c r="M1070" s="0" t="n">
        <f aca="false">12*Inputs!$B$8*(1-MIN(1,Inputs!$G$8*$D1070)*churn_nonbuyers)*(ic*Inputs!$C$8+fee_wd*Inputs!$E$8*(1-$B1070)+fee_fx*Inputs!$D$8-cost_acc-cost_wd*Inputs!$E$8*(1-$B1070)-cost_fx*Inputs!$D$8)</f>
        <v>60512.1074880097</v>
      </c>
      <c r="N1070" s="0" t="n">
        <f aca="false">K1070+L1070+I1070-fixed</f>
        <v>-74866.4509874096</v>
      </c>
      <c r="O1070" s="0" t="n">
        <f aca="false">K1070+L1070+M1070-fixed</f>
        <v>-159163.186881816</v>
      </c>
      <c r="P1070" s="0" t="n">
        <f aca="false">12*Inputs!$B$6*(1-MIN(1,Inputs!$F$6*$D1070))*(ic*Inputs!$C$6+flat_fee-cost_acc-cost_wd*Inputs!$E$6*$E1070-cost_fx*Inputs!$D$6)+12*Inputs!$B$7*(1-MIN(1,Inputs!$F$7*$D1070))*(ic*Inputs!$C$7+flat_fee-cost_acc-cost_wd*Inputs!$E$7*$E1070-cost_fx*Inputs!$D$7)+12*Inputs!$B$8*(1-MIN(1,Inputs!$F$8*$D1070))*(ic*Inputs!$C$8+flat_fee-cost_acc-cost_wd*Inputs!$E$8*$E1070-cost_fx*Inputs!$D$8)-fixed</f>
        <v>-83425.2756832</v>
      </c>
    </row>
    <row r="1071" customFormat="false" ht="15" hidden="false" customHeight="false" outlineLevel="0" collapsed="false">
      <c r="A1071" s="0" t="n">
        <v>1006</v>
      </c>
      <c r="B1071" s="0" t="n">
        <v>0.181376</v>
      </c>
      <c r="C1071" s="0" t="n">
        <v>1.065525</v>
      </c>
      <c r="D1071" s="0" t="n">
        <v>0.837398</v>
      </c>
      <c r="E1071" s="0" t="n">
        <v>1.31044</v>
      </c>
      <c r="F1071" s="0" t="n">
        <v>0.286087</v>
      </c>
      <c r="G1071" s="0" t="n">
        <f aca="false">12*Inputs!$B$6*(MIN(1,$H$50*$C1071)*(ic*Inputs!$C$6+pS+fee_fx*Inputs!$D$6-cost_acc-cost_wd*Inputs!$E$6*$E1071-cost_fx*Inputs!$D$6-$F1071)+(1-MIN(1,$H$50*$C1071))*(1-MIN(1,Inputs!$G$6*$D1071)*churn_nonbuyers)*(ic*Inputs!$C$6+fee_wd*Inputs!$E$6*(1-$B1071)+fee_fx*Inputs!$D$6-cost_acc-cost_wd*Inputs!$E$6*(1-$B1071)-cost_fx*Inputs!$D$6))</f>
        <v>217471.305335016</v>
      </c>
      <c r="H1071" s="0" t="n">
        <f aca="false">12*Inputs!$B$7*(MIN(1,$H$51*$C1071)*(ic*Inputs!$C$7+pE+fee_fx*Inputs!$D$7-cost_acc-cost_wd*Inputs!$E$7*$E1071-cost_fx*Inputs!$D$7-$F1071)+(1-MIN(1,$H$51*$C1071))*(1-MIN(1,Inputs!$G$7*$D1071)*churn_nonbuyers)*(ic*Inputs!$C$7+fee_wd*Inputs!$E$7*(1-$B1071)+fee_fx*Inputs!$D$7-cost_acc-cost_wd*Inputs!$E$7*(1-$B1071)-cost_fx*Inputs!$D$7))</f>
        <v>387874.228824877</v>
      </c>
      <c r="I1071" s="0" t="n">
        <f aca="false">12*Inputs!$B$8*(MIN(1,$H$52*$C1071)*(ic*Inputs!$C$8+pT-cost_acc-cost_wd*Inputs!$E$8-cost_fx*Inputs!$D$8-cost_ins)+(1-MIN(1,$H$52*$C1071))*(1-MIN(1,Inputs!$G$8*$D1071)*churn_nonbuyers)*(ic*Inputs!$C$8+fee_wd*Inputs!$E$8*(1-$B1071)+fee_fx*Inputs!$D$8-cost_acc-cost_wd*Inputs!$E$8*(1-$B1071)-cost_fx*Inputs!$D$8))</f>
        <v>186999.468404664</v>
      </c>
      <c r="J1071" s="0" t="n">
        <f aca="false">G1071+H1071+I1071-fixed</f>
        <v>92345.002564557</v>
      </c>
      <c r="K1071" s="0" t="n">
        <f aca="false">12*Inputs!$B$6*(1-MIN(1,Inputs!$G$6*$D1071)*churn_nonbuyers)*(ic*Inputs!$C$6+fee_wd*Inputs!$E$6*(1-$B1071)+fee_fx*Inputs!$D$6-cost_acc-cost_wd*Inputs!$E$6*(1-$B1071)-cost_fx*Inputs!$D$6)</f>
        <v>168134.448237466</v>
      </c>
      <c r="L1071" s="0" t="n">
        <f aca="false">12*Inputs!$B$7*(1-MIN(1,Inputs!$G$7*$D1071)*churn_nonbuyers)*(ic*Inputs!$C$7+fee_wd*Inputs!$E$7*(1-$B1071)+fee_fx*Inputs!$D$7-cost_acc-cost_wd*Inputs!$E$7*(1-$B1071)-cost_fx*Inputs!$D$7)</f>
        <v>367608.828238479</v>
      </c>
      <c r="M1071" s="0" t="n">
        <f aca="false">12*Inputs!$B$8*(1-MIN(1,Inputs!$G$8*$D1071)*churn_nonbuyers)*(ic*Inputs!$C$8+fee_wd*Inputs!$E$8*(1-$B1071)+fee_fx*Inputs!$D$8-cost_acc-cost_wd*Inputs!$E$8*(1-$B1071)-cost_fx*Inputs!$D$8)</f>
        <v>131468.555988173</v>
      </c>
      <c r="N1071" s="0" t="n">
        <f aca="false">K1071+L1071+I1071-fixed</f>
        <v>22742.7448806093</v>
      </c>
      <c r="O1071" s="0" t="n">
        <f aca="false">K1071+L1071+M1071-fixed</f>
        <v>-32788.1675358822</v>
      </c>
      <c r="P1071" s="0" t="n">
        <f aca="false">12*Inputs!$B$6*(1-MIN(1,Inputs!$F$6*$D1071))*(ic*Inputs!$C$6+flat_fee-cost_acc-cost_wd*Inputs!$E$6*$E1071-cost_fx*Inputs!$D$6)+12*Inputs!$B$7*(1-MIN(1,Inputs!$F$7*$D1071))*(ic*Inputs!$C$7+flat_fee-cost_acc-cost_wd*Inputs!$E$7*$E1071-cost_fx*Inputs!$D$7)+12*Inputs!$B$8*(1-MIN(1,Inputs!$F$8*$D1071))*(ic*Inputs!$C$8+flat_fee-cost_acc-cost_wd*Inputs!$E$8*$E1071-cost_fx*Inputs!$D$8)-fixed</f>
        <v>15942.9810848001</v>
      </c>
    </row>
    <row r="1072" customFormat="false" ht="15" hidden="false" customHeight="false" outlineLevel="0" collapsed="false">
      <c r="A1072" s="0" t="n">
        <v>1007</v>
      </c>
      <c r="B1072" s="0" t="n">
        <v>0.196632</v>
      </c>
      <c r="C1072" s="0" t="n">
        <v>0.851385</v>
      </c>
      <c r="D1072" s="0" t="n">
        <v>0.991825</v>
      </c>
      <c r="E1072" s="0" t="n">
        <v>1.057464</v>
      </c>
      <c r="F1072" s="0" t="n">
        <v>0.161791</v>
      </c>
      <c r="G1072" s="0" t="n">
        <f aca="false">12*Inputs!$B$6*(MIN(1,$H$50*$C1072)*(ic*Inputs!$C$6+pS+fee_fx*Inputs!$D$6-cost_acc-cost_wd*Inputs!$E$6*$E1072-cost_fx*Inputs!$D$6-$F1072)+(1-MIN(1,$H$50*$C1072))*(1-MIN(1,Inputs!$G$6*$D1072)*churn_nonbuyers)*(ic*Inputs!$C$6+fee_wd*Inputs!$E$6*(1-$B1072)+fee_fx*Inputs!$D$6-cost_acc-cost_wd*Inputs!$E$6*(1-$B1072)-cost_fx*Inputs!$D$6))</f>
        <v>211748.165615927</v>
      </c>
      <c r="H1072" s="0" t="n">
        <f aca="false">12*Inputs!$B$7*(MIN(1,$H$51*$C1072)*(ic*Inputs!$C$7+pE+fee_fx*Inputs!$D$7-cost_acc-cost_wd*Inputs!$E$7*$E1072-cost_fx*Inputs!$D$7-$F1072)+(1-MIN(1,$H$51*$C1072))*(1-MIN(1,Inputs!$G$7*$D1072)*churn_nonbuyers)*(ic*Inputs!$C$7+fee_wd*Inputs!$E$7*(1-$B1072)+fee_fx*Inputs!$D$7-cost_acc-cost_wd*Inputs!$E$7*(1-$B1072)-cost_fx*Inputs!$D$7))</f>
        <v>412151.059270624</v>
      </c>
      <c r="I1072" s="0" t="n">
        <f aca="false">12*Inputs!$B$8*(MIN(1,$H$52*$C1072)*(ic*Inputs!$C$8+pT-cost_acc-cost_wd*Inputs!$E$8-cost_fx*Inputs!$D$8-cost_ins)+(1-MIN(1,$H$52*$C1072))*(1-MIN(1,Inputs!$G$8*$D1072)*churn_nonbuyers)*(ic*Inputs!$C$8+fee_wd*Inputs!$E$8*(1-$B1072)+fee_fx*Inputs!$D$8-cost_acc-cost_wd*Inputs!$E$8*(1-$B1072)-cost_fx*Inputs!$D$8))</f>
        <v>161873.529138711</v>
      </c>
      <c r="J1072" s="0" t="n">
        <f aca="false">G1072+H1072+I1072-fixed</f>
        <v>85772.7540252614</v>
      </c>
      <c r="K1072" s="0" t="n">
        <f aca="false">12*Inputs!$B$6*(1-MIN(1,Inputs!$G$6*$D1072)*churn_nonbuyers)*(ic*Inputs!$C$6+fee_wd*Inputs!$E$6*(1-$B1072)+fee_fx*Inputs!$D$6-cost_acc-cost_wd*Inputs!$E$6*(1-$B1072)-cost_fx*Inputs!$D$6)</f>
        <v>164691.57264048</v>
      </c>
      <c r="L1072" s="0" t="n">
        <f aca="false">12*Inputs!$B$7*(1-MIN(1,Inputs!$G$7*$D1072)*churn_nonbuyers)*(ic*Inputs!$C$7+fee_wd*Inputs!$E$7*(1-$B1072)+fee_fx*Inputs!$D$7-cost_acc-cost_wd*Inputs!$E$7*(1-$B1072)-cost_fx*Inputs!$D$7)</f>
        <v>363730.382784288</v>
      </c>
      <c r="M1072" s="0" t="n">
        <f aca="false">12*Inputs!$B$8*(1-MIN(1,Inputs!$G$8*$D1072)*churn_nonbuyers)*(ic*Inputs!$C$8+fee_wd*Inputs!$E$8*(1-$B1072)+fee_fx*Inputs!$D$8-cost_acc-cost_wd*Inputs!$E$8*(1-$B1072)-cost_fx*Inputs!$D$8)</f>
        <v>96902.3123222401</v>
      </c>
      <c r="N1072" s="0" t="n">
        <f aca="false">K1072+L1072+I1072-fixed</f>
        <v>-9704.51543652092</v>
      </c>
      <c r="O1072" s="0" t="n">
        <f aca="false">K1072+L1072+M1072-fixed</f>
        <v>-74675.7322529916</v>
      </c>
      <c r="P1072" s="0" t="n">
        <f aca="false">12*Inputs!$B$6*(1-MIN(1,Inputs!$F$6*$D1072))*(ic*Inputs!$C$6+flat_fee-cost_acc-cost_wd*Inputs!$E$6*$E1072-cost_fx*Inputs!$D$6)+12*Inputs!$B$7*(1-MIN(1,Inputs!$F$7*$D1072))*(ic*Inputs!$C$7+flat_fee-cost_acc-cost_wd*Inputs!$E$7*$E1072-cost_fx*Inputs!$D$7)+12*Inputs!$B$8*(1-MIN(1,Inputs!$F$8*$D1072))*(ic*Inputs!$C$8+flat_fee-cost_acc-cost_wd*Inputs!$E$8*$E1072-cost_fx*Inputs!$D$8)-fixed</f>
        <v>50144.919032</v>
      </c>
    </row>
    <row r="1073" customFormat="false" ht="15" hidden="false" customHeight="false" outlineLevel="0" collapsed="false">
      <c r="A1073" s="0" t="n">
        <v>1008</v>
      </c>
      <c r="B1073" s="0" t="n">
        <v>0.275517</v>
      </c>
      <c r="C1073" s="0" t="n">
        <v>0.958806</v>
      </c>
      <c r="D1073" s="0" t="n">
        <v>0.723164</v>
      </c>
      <c r="E1073" s="0" t="n">
        <v>1.180374</v>
      </c>
      <c r="F1073" s="0" t="n">
        <v>0.353732</v>
      </c>
      <c r="G1073" s="0" t="n">
        <f aca="false">12*Inputs!$B$6*(MIN(1,$H$50*$C1073)*(ic*Inputs!$C$6+pS+fee_fx*Inputs!$D$6-cost_acc-cost_wd*Inputs!$E$6*$E1073-cost_fx*Inputs!$D$6-$F1073)+(1-MIN(1,$H$50*$C1073))*(1-MIN(1,Inputs!$G$6*$D1073)*churn_nonbuyers)*(ic*Inputs!$C$6+fee_wd*Inputs!$E$6*(1-$B1073)+fee_fx*Inputs!$D$6-cost_acc-cost_wd*Inputs!$E$6*(1-$B1073)-cost_fx*Inputs!$D$6))</f>
        <v>202770.362943106</v>
      </c>
      <c r="H1073" s="0" t="n">
        <f aca="false">12*Inputs!$B$7*(MIN(1,$H$51*$C1073)*(ic*Inputs!$C$7+pE+fee_fx*Inputs!$D$7-cost_acc-cost_wd*Inputs!$E$7*$E1073-cost_fx*Inputs!$D$7-$F1073)+(1-MIN(1,$H$51*$C1073))*(1-MIN(1,Inputs!$G$7*$D1073)*churn_nonbuyers)*(ic*Inputs!$C$7+fee_wd*Inputs!$E$7*(1-$B1073)+fee_fx*Inputs!$D$7-cost_acc-cost_wd*Inputs!$E$7*(1-$B1073)-cost_fx*Inputs!$D$7))</f>
        <v>389095.848859742</v>
      </c>
      <c r="I1073" s="0" t="n">
        <f aca="false">12*Inputs!$B$8*(MIN(1,$H$52*$C1073)*(ic*Inputs!$C$8+pT-cost_acc-cost_wd*Inputs!$E$8-cost_fx*Inputs!$D$8-cost_ins)+(1-MIN(1,$H$52*$C1073))*(1-MIN(1,Inputs!$G$8*$D1073)*churn_nonbuyers)*(ic*Inputs!$C$8+fee_wd*Inputs!$E$8*(1-$B1073)+fee_fx*Inputs!$D$8-cost_acc-cost_wd*Inputs!$E$8*(1-$B1073)-cost_fx*Inputs!$D$8))</f>
        <v>189057.718082395</v>
      </c>
      <c r="J1073" s="0" t="n">
        <f aca="false">G1073+H1073+I1073-fixed</f>
        <v>80923.929885242</v>
      </c>
      <c r="K1073" s="0" t="n">
        <f aca="false">12*Inputs!$B$6*(1-MIN(1,Inputs!$G$6*$D1073)*churn_nonbuyers)*(ic*Inputs!$C$6+fee_wd*Inputs!$E$6*(1-$B1073)+fee_fx*Inputs!$D$6-cost_acc-cost_wd*Inputs!$E$6*(1-$B1073)-cost_fx*Inputs!$D$6)</f>
        <v>156070.615505674</v>
      </c>
      <c r="L1073" s="0" t="n">
        <f aca="false">12*Inputs!$B$7*(1-MIN(1,Inputs!$G$7*$D1073)*churn_nonbuyers)*(ic*Inputs!$C$7+fee_wd*Inputs!$E$7*(1-$B1073)+fee_fx*Inputs!$D$7-cost_acc-cost_wd*Inputs!$E$7*(1-$B1073)-cost_fx*Inputs!$D$7)</f>
        <v>355638.894231404</v>
      </c>
      <c r="M1073" s="0" t="n">
        <f aca="false">12*Inputs!$B$8*(1-MIN(1,Inputs!$G$8*$D1073)*churn_nonbuyers)*(ic*Inputs!$C$8+fee_wd*Inputs!$E$8*(1-$B1073)+fee_fx*Inputs!$D$8-cost_acc-cost_wd*Inputs!$E$8*(1-$B1073)-cost_fx*Inputs!$D$8)</f>
        <v>154641.270866477</v>
      </c>
      <c r="N1073" s="0" t="n">
        <f aca="false">K1073+L1073+I1073-fixed</f>
        <v>767.227819472319</v>
      </c>
      <c r="O1073" s="0" t="n">
        <f aca="false">K1073+L1073+M1073-fixed</f>
        <v>-33649.2193964454</v>
      </c>
      <c r="P1073" s="0" t="n">
        <f aca="false">12*Inputs!$B$6*(1-MIN(1,Inputs!$F$6*$D1073))*(ic*Inputs!$C$6+flat_fee-cost_acc-cost_wd*Inputs!$E$6*$E1073-cost_fx*Inputs!$D$6)+12*Inputs!$B$7*(1-MIN(1,Inputs!$F$7*$D1073))*(ic*Inputs!$C$7+flat_fee-cost_acc-cost_wd*Inputs!$E$7*$E1073-cost_fx*Inputs!$D$7)+12*Inputs!$B$8*(1-MIN(1,Inputs!$F$8*$D1073))*(ic*Inputs!$C$8+flat_fee-cost_acc-cost_wd*Inputs!$E$8*$E1073-cost_fx*Inputs!$D$8)-fixed</f>
        <v>136681.83980864</v>
      </c>
    </row>
    <row r="1074" customFormat="false" ht="15" hidden="false" customHeight="false" outlineLevel="0" collapsed="false">
      <c r="A1074" s="0" t="n">
        <v>1009</v>
      </c>
      <c r="B1074" s="0" t="n">
        <v>0.390817</v>
      </c>
      <c r="C1074" s="0" t="n">
        <v>0.837484</v>
      </c>
      <c r="D1074" s="0" t="n">
        <v>1.323466</v>
      </c>
      <c r="E1074" s="0" t="n">
        <v>1.118716</v>
      </c>
      <c r="F1074" s="0" t="n">
        <v>0.189631</v>
      </c>
      <c r="G1074" s="0" t="n">
        <f aca="false">12*Inputs!$B$6*(MIN(1,$H$50*$C1074)*(ic*Inputs!$C$6+pS+fee_fx*Inputs!$D$6-cost_acc-cost_wd*Inputs!$E$6*$E1074-cost_fx*Inputs!$D$6-$F1074)+(1-MIN(1,$H$50*$C1074))*(1-MIN(1,Inputs!$G$6*$D1074)*churn_nonbuyers)*(ic*Inputs!$C$6+fee_wd*Inputs!$E$6*(1-$B1074)+fee_fx*Inputs!$D$6-cost_acc-cost_wd*Inputs!$E$6*(1-$B1074)-cost_fx*Inputs!$D$6))</f>
        <v>182217.085312284</v>
      </c>
      <c r="H1074" s="0" t="n">
        <f aca="false">12*Inputs!$B$7*(MIN(1,$H$51*$C1074)*(ic*Inputs!$C$7+pE+fee_fx*Inputs!$D$7-cost_acc-cost_wd*Inputs!$E$7*$E1074-cost_fx*Inputs!$D$7-$F1074)+(1-MIN(1,$H$51*$C1074))*(1-MIN(1,Inputs!$G$7*$D1074)*churn_nonbuyers)*(ic*Inputs!$C$7+fee_wd*Inputs!$E$7*(1-$B1074)+fee_fx*Inputs!$D$7-cost_acc-cost_wd*Inputs!$E$7*(1-$B1074)-cost_fx*Inputs!$D$7))</f>
        <v>383770.636072081</v>
      </c>
      <c r="I1074" s="0" t="n">
        <f aca="false">12*Inputs!$B$8*(MIN(1,$H$52*$C1074)*(ic*Inputs!$C$8+pT-cost_acc-cost_wd*Inputs!$E$8-cost_fx*Inputs!$D$8-cost_ins)+(1-MIN(1,$H$52*$C1074))*(1-MIN(1,Inputs!$G$8*$D1074)*churn_nonbuyers)*(ic*Inputs!$C$8+fee_wd*Inputs!$E$8*(1-$B1074)+fee_fx*Inputs!$D$8-cost_acc-cost_wd*Inputs!$E$8*(1-$B1074)-cost_fx*Inputs!$D$8))</f>
        <v>130083.489451536</v>
      </c>
      <c r="J1074" s="0" t="n">
        <f aca="false">G1074+H1074+I1074-fixed</f>
        <v>-3928.78916409914</v>
      </c>
      <c r="K1074" s="0" t="n">
        <f aca="false">12*Inputs!$B$6*(1-MIN(1,Inputs!$G$6*$D1074)*churn_nonbuyers)*(ic*Inputs!$C$6+fee_wd*Inputs!$E$6*(1-$B1074)+fee_fx*Inputs!$D$6-cost_acc-cost_wd*Inputs!$E$6*(1-$B1074)-cost_fx*Inputs!$D$6)</f>
        <v>135705.892404398</v>
      </c>
      <c r="L1074" s="0" t="n">
        <f aca="false">12*Inputs!$B$7*(1-MIN(1,Inputs!$G$7*$D1074)*churn_nonbuyers)*(ic*Inputs!$C$7+fee_wd*Inputs!$E$7*(1-$B1074)+fee_fx*Inputs!$D$7-cost_acc-cost_wd*Inputs!$E$7*(1-$B1074)-cost_fx*Inputs!$D$7)</f>
        <v>333148.153874639</v>
      </c>
      <c r="M1074" s="0" t="n">
        <f aca="false">12*Inputs!$B$8*(1-MIN(1,Inputs!$G$8*$D1074)*churn_nonbuyers)*(ic*Inputs!$C$8+fee_wd*Inputs!$E$8*(1-$B1074)+fee_fx*Inputs!$D$8-cost_acc-cost_wd*Inputs!$E$8*(1-$B1074)-cost_fx*Inputs!$D$8)</f>
        <v>22634.3015138592</v>
      </c>
      <c r="N1074" s="0" t="n">
        <f aca="false">K1074+L1074+I1074-fixed</f>
        <v>-101062.464269426</v>
      </c>
      <c r="O1074" s="0" t="n">
        <f aca="false">K1074+L1074+M1074-fixed</f>
        <v>-208511.652207103</v>
      </c>
      <c r="P1074" s="0" t="n">
        <f aca="false">12*Inputs!$B$6*(1-MIN(1,Inputs!$F$6*$D1074))*(ic*Inputs!$C$6+flat_fee-cost_acc-cost_wd*Inputs!$E$6*$E1074-cost_fx*Inputs!$D$6)+12*Inputs!$B$7*(1-MIN(1,Inputs!$F$7*$D1074))*(ic*Inputs!$C$7+flat_fee-cost_acc-cost_wd*Inputs!$E$7*$E1074-cost_fx*Inputs!$D$7)+12*Inputs!$B$8*(1-MIN(1,Inputs!$F$8*$D1074))*(ic*Inputs!$C$8+flat_fee-cost_acc-cost_wd*Inputs!$E$8*$E1074-cost_fx*Inputs!$D$8)-fixed</f>
        <v>-154008.70493056</v>
      </c>
    </row>
    <row r="1075" customFormat="false" ht="15" hidden="false" customHeight="false" outlineLevel="0" collapsed="false">
      <c r="A1075" s="0" t="n">
        <v>1010</v>
      </c>
      <c r="B1075" s="0" t="n">
        <v>0.242444</v>
      </c>
      <c r="C1075" s="0" t="n">
        <v>1.059654</v>
      </c>
      <c r="D1075" s="0" t="n">
        <v>0.922715</v>
      </c>
      <c r="E1075" s="0" t="n">
        <v>1.234145</v>
      </c>
      <c r="F1075" s="0" t="n">
        <v>0.153006</v>
      </c>
      <c r="G1075" s="0" t="n">
        <f aca="false">12*Inputs!$B$6*(MIN(1,$H$50*$C1075)*(ic*Inputs!$C$6+pS+fee_fx*Inputs!$D$6-cost_acc-cost_wd*Inputs!$E$6*$E1075-cost_fx*Inputs!$D$6-$F1075)+(1-MIN(1,$H$50*$C1075))*(1-MIN(1,Inputs!$G$6*$D1075)*churn_nonbuyers)*(ic*Inputs!$C$6+fee_wd*Inputs!$E$6*(1-$B1075)+fee_fx*Inputs!$D$6-cost_acc-cost_wd*Inputs!$E$6*(1-$B1075)-cost_fx*Inputs!$D$6))</f>
        <v>213949.129583002</v>
      </c>
      <c r="H1075" s="0" t="n">
        <f aca="false">12*Inputs!$B$7*(MIN(1,$H$51*$C1075)*(ic*Inputs!$C$7+pE+fee_fx*Inputs!$D$7-cost_acc-cost_wd*Inputs!$E$7*$E1075-cost_fx*Inputs!$D$7-$F1075)+(1-MIN(1,$H$51*$C1075))*(1-MIN(1,Inputs!$G$7*$D1075)*churn_nonbuyers)*(ic*Inputs!$C$7+fee_wd*Inputs!$E$7*(1-$B1075)+fee_fx*Inputs!$D$7-cost_acc-cost_wd*Inputs!$E$7*(1-$B1075)-cost_fx*Inputs!$D$7))</f>
        <v>399716.550765321</v>
      </c>
      <c r="I1075" s="0" t="n">
        <f aca="false">12*Inputs!$B$8*(MIN(1,$H$52*$C1075)*(ic*Inputs!$C$8+pT-cost_acc-cost_wd*Inputs!$E$8-cost_fx*Inputs!$D$8-cost_ins)+(1-MIN(1,$H$52*$C1075))*(1-MIN(1,Inputs!$G$8*$D1075)*churn_nonbuyers)*(ic*Inputs!$C$8+fee_wd*Inputs!$E$8*(1-$B1075)+fee_fx*Inputs!$D$8-cost_acc-cost_wd*Inputs!$E$8*(1-$B1075)-cost_fx*Inputs!$D$8))</f>
        <v>181525.747229968</v>
      </c>
      <c r="J1075" s="0" t="n">
        <f aca="false">G1075+H1075+I1075-fixed</f>
        <v>95191.4275782905</v>
      </c>
      <c r="K1075" s="0" t="n">
        <f aca="false">12*Inputs!$B$6*(1-MIN(1,Inputs!$G$6*$D1075)*churn_nonbuyers)*(ic*Inputs!$C$6+fee_wd*Inputs!$E$6*(1-$B1075)+fee_fx*Inputs!$D$6-cost_acc-cost_wd*Inputs!$E$6*(1-$B1075)-cost_fx*Inputs!$D$6)</f>
        <v>158997.785151312</v>
      </c>
      <c r="L1075" s="0" t="n">
        <f aca="false">12*Inputs!$B$7*(1-MIN(1,Inputs!$G$7*$D1075)*churn_nonbuyers)*(ic*Inputs!$C$7+fee_wd*Inputs!$E$7*(1-$B1075)+fee_fx*Inputs!$D$7-cost_acc-cost_wd*Inputs!$E$7*(1-$B1075)-cost_fx*Inputs!$D$7)</f>
        <v>358093.316370787</v>
      </c>
      <c r="M1075" s="0" t="n">
        <f aca="false">12*Inputs!$B$8*(1-MIN(1,Inputs!$G$8*$D1075)*churn_nonbuyers)*(ic*Inputs!$C$8+fee_wd*Inputs!$E$8*(1-$B1075)+fee_fx*Inputs!$D$8-cost_acc-cost_wd*Inputs!$E$8*(1-$B1075)-cost_fx*Inputs!$D$8)</f>
        <v>111457.310439456</v>
      </c>
      <c r="N1075" s="0" t="n">
        <f aca="false">K1075+L1075+I1075-fixed</f>
        <v>-1383.15124793281</v>
      </c>
      <c r="O1075" s="0" t="n">
        <f aca="false">K1075+L1075+M1075-fixed</f>
        <v>-71451.5880384449</v>
      </c>
      <c r="P1075" s="0" t="n">
        <f aca="false">12*Inputs!$B$6*(1-MIN(1,Inputs!$F$6*$D1075))*(ic*Inputs!$C$6+flat_fee-cost_acc-cost_wd*Inputs!$E$6*$E1075-cost_fx*Inputs!$D$6)+12*Inputs!$B$7*(1-MIN(1,Inputs!$F$7*$D1075))*(ic*Inputs!$C$7+flat_fee-cost_acc-cost_wd*Inputs!$E$7*$E1075-cost_fx*Inputs!$D$7)+12*Inputs!$B$8*(1-MIN(1,Inputs!$F$8*$D1075))*(ic*Inputs!$C$8+flat_fee-cost_acc-cost_wd*Inputs!$E$8*$E1075-cost_fx*Inputs!$D$8)-fixed</f>
        <v>8561.52036199998</v>
      </c>
    </row>
    <row r="1076" customFormat="false" ht="15" hidden="false" customHeight="false" outlineLevel="0" collapsed="false">
      <c r="A1076" s="0" t="n">
        <v>1011</v>
      </c>
      <c r="B1076" s="0" t="n">
        <v>0.370149</v>
      </c>
      <c r="C1076" s="0" t="n">
        <v>1.024367</v>
      </c>
      <c r="D1076" s="0" t="n">
        <v>0.939128</v>
      </c>
      <c r="E1076" s="0" t="n">
        <v>1.127023</v>
      </c>
      <c r="F1076" s="0" t="n">
        <v>0.148493</v>
      </c>
      <c r="G1076" s="0" t="n">
        <f aca="false">12*Inputs!$B$6*(MIN(1,$H$50*$C1076)*(ic*Inputs!$C$6+pS+fee_fx*Inputs!$D$6-cost_acc-cost_wd*Inputs!$E$6*$E1076-cost_fx*Inputs!$D$6-$F1076)+(1-MIN(1,$H$50*$C1076))*(1-MIN(1,Inputs!$G$6*$D1076)*churn_nonbuyers)*(ic*Inputs!$C$6+fee_wd*Inputs!$E$6*(1-$B1076)+fee_fx*Inputs!$D$6-cost_acc-cost_wd*Inputs!$E$6*(1-$B1076)-cost_fx*Inputs!$D$6))</f>
        <v>198538.615612148</v>
      </c>
      <c r="H1076" s="0" t="n">
        <f aca="false">12*Inputs!$B$7*(MIN(1,$H$51*$C1076)*(ic*Inputs!$C$7+pE+fee_fx*Inputs!$D$7-cost_acc-cost_wd*Inputs!$E$7*$E1076-cost_fx*Inputs!$D$7-$F1076)+(1-MIN(1,$H$51*$C1076))*(1-MIN(1,Inputs!$G$7*$D1076)*churn_nonbuyers)*(ic*Inputs!$C$7+fee_wd*Inputs!$E$7*(1-$B1076)+fee_fx*Inputs!$D$7-cost_acc-cost_wd*Inputs!$E$7*(1-$B1076)-cost_fx*Inputs!$D$7))</f>
        <v>400582.215630375</v>
      </c>
      <c r="I1076" s="0" t="n">
        <f aca="false">12*Inputs!$B$8*(MIN(1,$H$52*$C1076)*(ic*Inputs!$C$8+pT-cost_acc-cost_wd*Inputs!$E$8-cost_fx*Inputs!$D$8-cost_ins)+(1-MIN(1,$H$52*$C1076))*(1-MIN(1,Inputs!$G$8*$D1076)*churn_nonbuyers)*(ic*Inputs!$C$8+fee_wd*Inputs!$E$8*(1-$B1076)+fee_fx*Inputs!$D$8-cost_acc-cost_wd*Inputs!$E$8*(1-$B1076)-cost_fx*Inputs!$D$8))</f>
        <v>177574.993247459</v>
      </c>
      <c r="J1076" s="0" t="n">
        <f aca="false">G1076+H1076+I1076-fixed</f>
        <v>76695.8244899816</v>
      </c>
      <c r="K1076" s="0" t="n">
        <f aca="false">12*Inputs!$B$6*(1-MIN(1,Inputs!$G$6*$D1076)*churn_nonbuyers)*(ic*Inputs!$C$6+fee_wd*Inputs!$E$6*(1-$B1076)+fee_fx*Inputs!$D$6-cost_acc-cost_wd*Inputs!$E$6*(1-$B1076)-cost_fx*Inputs!$D$6)</f>
        <v>141334.978248518</v>
      </c>
      <c r="L1076" s="0" t="n">
        <f aca="false">12*Inputs!$B$7*(1-MIN(1,Inputs!$G$7*$D1076)*churn_nonbuyers)*(ic*Inputs!$C$7+fee_wd*Inputs!$E$7*(1-$B1076)+fee_fx*Inputs!$D$7-cost_acc-cost_wd*Inputs!$E$7*(1-$B1076)-cost_fx*Inputs!$D$7)</f>
        <v>340040.558405111</v>
      </c>
      <c r="M1076" s="0" t="n">
        <f aca="false">12*Inputs!$B$8*(1-MIN(1,Inputs!$G$8*$D1076)*churn_nonbuyers)*(ic*Inputs!$C$8+fee_wd*Inputs!$E$8*(1-$B1076)+fee_fx*Inputs!$D$8-cost_acc-cost_wd*Inputs!$E$8*(1-$B1076)-cost_fx*Inputs!$D$8)</f>
        <v>105740.823506419</v>
      </c>
      <c r="N1076" s="0" t="n">
        <f aca="false">K1076+L1076+I1076-fixed</f>
        <v>-41049.4700989113</v>
      </c>
      <c r="O1076" s="0" t="n">
        <f aca="false">K1076+L1076+M1076-fixed</f>
        <v>-112883.639839951</v>
      </c>
      <c r="P1076" s="0" t="n">
        <f aca="false">12*Inputs!$B$6*(1-MIN(1,Inputs!$F$6*$D1076))*(ic*Inputs!$C$6+flat_fee-cost_acc-cost_wd*Inputs!$E$6*$E1076-cost_fx*Inputs!$D$6)+12*Inputs!$B$7*(1-MIN(1,Inputs!$F$7*$D1076))*(ic*Inputs!$C$7+flat_fee-cost_acc-cost_wd*Inputs!$E$7*$E1076-cost_fx*Inputs!$D$7)+12*Inputs!$B$8*(1-MIN(1,Inputs!$F$8*$D1076))*(ic*Inputs!$C$8+flat_fee-cost_acc-cost_wd*Inputs!$E$8*$E1076-cost_fx*Inputs!$D$8)-fixed</f>
        <v>48069.7746425601</v>
      </c>
    </row>
    <row r="1077" customFormat="false" ht="15" hidden="false" customHeight="false" outlineLevel="0" collapsed="false">
      <c r="A1077" s="0" t="n">
        <v>1012</v>
      </c>
      <c r="B1077" s="0" t="n">
        <v>0.352142</v>
      </c>
      <c r="C1077" s="0" t="n">
        <v>0.989245</v>
      </c>
      <c r="D1077" s="0" t="n">
        <v>1.166932</v>
      </c>
      <c r="E1077" s="0" t="n">
        <v>1.288455</v>
      </c>
      <c r="F1077" s="0" t="n">
        <v>0.317943</v>
      </c>
      <c r="G1077" s="0" t="n">
        <f aca="false">12*Inputs!$B$6*(MIN(1,$H$50*$C1077)*(ic*Inputs!$C$6+pS+fee_fx*Inputs!$D$6-cost_acc-cost_wd*Inputs!$E$6*$E1077-cost_fx*Inputs!$D$6-$F1077)+(1-MIN(1,$H$50*$C1077))*(1-MIN(1,Inputs!$G$6*$D1077)*churn_nonbuyers)*(ic*Inputs!$C$6+fee_wd*Inputs!$E$6*(1-$B1077)+fee_fx*Inputs!$D$6-cost_acc-cost_wd*Inputs!$E$6*(1-$B1077)-cost_fx*Inputs!$D$6))</f>
        <v>189728.777561973</v>
      </c>
      <c r="H1077" s="0" t="n">
        <f aca="false">12*Inputs!$B$7*(MIN(1,$H$51*$C1077)*(ic*Inputs!$C$7+pE+fee_fx*Inputs!$D$7-cost_acc-cost_wd*Inputs!$E$7*$E1077-cost_fx*Inputs!$D$7-$F1077)+(1-MIN(1,$H$51*$C1077))*(1-MIN(1,Inputs!$G$7*$D1077)*churn_nonbuyers)*(ic*Inputs!$C$7+fee_wd*Inputs!$E$7*(1-$B1077)+fee_fx*Inputs!$D$7-cost_acc-cost_wd*Inputs!$E$7*(1-$B1077)-cost_fx*Inputs!$D$7))</f>
        <v>370521.215416639</v>
      </c>
      <c r="I1077" s="0" t="n">
        <f aca="false">12*Inputs!$B$8*(MIN(1,$H$52*$C1077)*(ic*Inputs!$C$8+pT-cost_acc-cost_wd*Inputs!$E$8-cost_fx*Inputs!$D$8-cost_ins)+(1-MIN(1,$H$52*$C1077))*(1-MIN(1,Inputs!$G$8*$D1077)*churn_nonbuyers)*(ic*Inputs!$C$8+fee_wd*Inputs!$E$8*(1-$B1077)+fee_fx*Inputs!$D$8-cost_acc-cost_wd*Inputs!$E$8*(1-$B1077)-cost_fx*Inputs!$D$8))</f>
        <v>160025.574199824</v>
      </c>
      <c r="J1077" s="0" t="n">
        <f aca="false">G1077+H1077+I1077-fixed</f>
        <v>20275.5671784362</v>
      </c>
      <c r="K1077" s="0" t="n">
        <f aca="false">12*Inputs!$B$6*(1-MIN(1,Inputs!$G$6*$D1077)*churn_nonbuyers)*(ic*Inputs!$C$6+fee_wd*Inputs!$E$6*(1-$B1077)+fee_fx*Inputs!$D$6-cost_acc-cost_wd*Inputs!$E$6*(1-$B1077)-cost_fx*Inputs!$D$6)</f>
        <v>142087.542972077</v>
      </c>
      <c r="L1077" s="0" t="n">
        <f aca="false">12*Inputs!$B$7*(1-MIN(1,Inputs!$G$7*$D1077)*churn_nonbuyers)*(ic*Inputs!$C$7+fee_wd*Inputs!$E$7*(1-$B1077)+fee_fx*Inputs!$D$7-cost_acc-cost_wd*Inputs!$E$7*(1-$B1077)-cost_fx*Inputs!$D$7)</f>
        <v>340151.541847246</v>
      </c>
      <c r="M1077" s="0" t="n">
        <f aca="false">12*Inputs!$B$8*(1-MIN(1,Inputs!$G$8*$D1077)*churn_nonbuyers)*(ic*Inputs!$C$8+fee_wd*Inputs!$E$8*(1-$B1077)+fee_fx*Inputs!$D$8-cost_acc-cost_wd*Inputs!$E$8*(1-$B1077)-cost_fx*Inputs!$D$8)</f>
        <v>56683.6664563584</v>
      </c>
      <c r="N1077" s="0" t="n">
        <f aca="false">K1077+L1077+I1077-fixed</f>
        <v>-57735.3409808528</v>
      </c>
      <c r="O1077" s="0" t="n">
        <f aca="false">K1077+L1077+M1077-fixed</f>
        <v>-161077.248724319</v>
      </c>
      <c r="P1077" s="0" t="n">
        <f aca="false">12*Inputs!$B$6*(1-MIN(1,Inputs!$F$6*$D1077))*(ic*Inputs!$C$6+flat_fee-cost_acc-cost_wd*Inputs!$E$6*$E1077-cost_fx*Inputs!$D$6)+12*Inputs!$B$7*(1-MIN(1,Inputs!$F$7*$D1077))*(ic*Inputs!$C$7+flat_fee-cost_acc-cost_wd*Inputs!$E$7*$E1077-cost_fx*Inputs!$D$7)+12*Inputs!$B$8*(1-MIN(1,Inputs!$F$8*$D1077))*(ic*Inputs!$C$8+flat_fee-cost_acc-cost_wd*Inputs!$E$8*$E1077-cost_fx*Inputs!$D$8)-fixed</f>
        <v>-136721.6200816</v>
      </c>
    </row>
    <row r="1078" customFormat="false" ht="15" hidden="false" customHeight="false" outlineLevel="0" collapsed="false">
      <c r="A1078" s="0" t="n">
        <v>1013</v>
      </c>
      <c r="B1078" s="0" t="n">
        <v>0.216546</v>
      </c>
      <c r="C1078" s="0" t="n">
        <v>0.938304</v>
      </c>
      <c r="D1078" s="0" t="n">
        <v>0.904117</v>
      </c>
      <c r="E1078" s="0" t="n">
        <v>1.283042</v>
      </c>
      <c r="F1078" s="0" t="n">
        <v>0.255256</v>
      </c>
      <c r="G1078" s="0" t="n">
        <f aca="false">12*Inputs!$B$6*(MIN(1,$H$50*$C1078)*(ic*Inputs!$C$6+pS+fee_fx*Inputs!$D$6-cost_acc-cost_wd*Inputs!$E$6*$E1078-cost_fx*Inputs!$D$6-$F1078)+(1-MIN(1,$H$50*$C1078))*(1-MIN(1,Inputs!$G$6*$D1078)*churn_nonbuyers)*(ic*Inputs!$C$6+fee_wd*Inputs!$E$6*(1-$B1078)+fee_fx*Inputs!$D$6-cost_acc-cost_wd*Inputs!$E$6*(1-$B1078)-cost_fx*Inputs!$D$6))</f>
        <v>207825.418157336</v>
      </c>
      <c r="H1078" s="0" t="n">
        <f aca="false">12*Inputs!$B$7*(MIN(1,$H$51*$C1078)*(ic*Inputs!$C$7+pE+fee_fx*Inputs!$D$7-cost_acc-cost_wd*Inputs!$E$7*$E1078-cost_fx*Inputs!$D$7-$F1078)+(1-MIN(1,$H$51*$C1078))*(1-MIN(1,Inputs!$G$7*$D1078)*churn_nonbuyers)*(ic*Inputs!$C$7+fee_wd*Inputs!$E$7*(1-$B1078)+fee_fx*Inputs!$D$7-cost_acc-cost_wd*Inputs!$E$7*(1-$B1078)-cost_fx*Inputs!$D$7))</f>
        <v>386533.073485737</v>
      </c>
      <c r="I1078" s="0" t="n">
        <f aca="false">12*Inputs!$B$8*(MIN(1,$H$52*$C1078)*(ic*Inputs!$C$8+pT-cost_acc-cost_wd*Inputs!$E$8-cost_fx*Inputs!$D$8-cost_ins)+(1-MIN(1,$H$52*$C1078))*(1-MIN(1,Inputs!$G$8*$D1078)*churn_nonbuyers)*(ic*Inputs!$C$8+fee_wd*Inputs!$E$8*(1-$B1078)+fee_fx*Inputs!$D$8-cost_acc-cost_wd*Inputs!$E$8*(1-$B1078)-cost_fx*Inputs!$D$8))</f>
        <v>175064.535078858</v>
      </c>
      <c r="J1078" s="0" t="n">
        <f aca="false">G1078+H1078+I1078-fixed</f>
        <v>69423.0267219303</v>
      </c>
      <c r="K1078" s="0" t="n">
        <f aca="false">12*Inputs!$B$6*(1-MIN(1,Inputs!$G$6*$D1078)*churn_nonbuyers)*(ic*Inputs!$C$6+fee_wd*Inputs!$E$6*(1-$B1078)+fee_fx*Inputs!$D$6-cost_acc-cost_wd*Inputs!$E$6*(1-$B1078)-cost_fx*Inputs!$D$6)</f>
        <v>162713.51366315</v>
      </c>
      <c r="L1078" s="0" t="n">
        <f aca="false">12*Inputs!$B$7*(1-MIN(1,Inputs!$G$7*$D1078)*churn_nonbuyers)*(ic*Inputs!$C$7+fee_wd*Inputs!$E$7*(1-$B1078)+fee_fx*Inputs!$D$7-cost_acc-cost_wd*Inputs!$E$7*(1-$B1078)-cost_fx*Inputs!$D$7)</f>
        <v>361926.95898189</v>
      </c>
      <c r="M1078" s="0" t="n">
        <f aca="false">12*Inputs!$B$8*(1-MIN(1,Inputs!$G$8*$D1078)*churn_nonbuyers)*(ic*Inputs!$C$8+fee_wd*Inputs!$E$8*(1-$B1078)+fee_fx*Inputs!$D$8-cost_acc-cost_wd*Inputs!$E$8*(1-$B1078)-cost_fx*Inputs!$D$8)</f>
        <v>116011.445948035</v>
      </c>
      <c r="N1078" s="0" t="n">
        <f aca="false">K1078+L1078+I1078-fixed</f>
        <v>-294.992276101606</v>
      </c>
      <c r="O1078" s="0" t="n">
        <f aca="false">K1078+L1078+M1078-fixed</f>
        <v>-59348.0814069239</v>
      </c>
      <c r="P1078" s="0" t="n">
        <f aca="false">12*Inputs!$B$6*(1-MIN(1,Inputs!$F$6*$D1078))*(ic*Inputs!$C$6+flat_fee-cost_acc-cost_wd*Inputs!$E$6*$E1078-cost_fx*Inputs!$D$6)+12*Inputs!$B$7*(1-MIN(1,Inputs!$F$7*$D1078))*(ic*Inputs!$C$7+flat_fee-cost_acc-cost_wd*Inputs!$E$7*$E1078-cost_fx*Inputs!$D$7)+12*Inputs!$B$8*(1-MIN(1,Inputs!$F$8*$D1078))*(ic*Inputs!$C$8+flat_fee-cost_acc-cost_wd*Inputs!$E$8*$E1078-cost_fx*Inputs!$D$8)-fixed</f>
        <v>-4244.37543663988</v>
      </c>
    </row>
    <row r="1079" customFormat="false" ht="15" hidden="false" customHeight="false" outlineLevel="0" collapsed="false">
      <c r="A1079" s="0" t="n">
        <v>1014</v>
      </c>
      <c r="B1079" s="0" t="n">
        <v>0.262107</v>
      </c>
      <c r="C1079" s="0" t="n">
        <v>1.053358</v>
      </c>
      <c r="D1079" s="0" t="n">
        <v>1.016593</v>
      </c>
      <c r="E1079" s="0" t="n">
        <v>1.052931</v>
      </c>
      <c r="F1079" s="0" t="n">
        <v>0.103563</v>
      </c>
      <c r="G1079" s="0" t="n">
        <f aca="false">12*Inputs!$B$6*(MIN(1,$H$50*$C1079)*(ic*Inputs!$C$6+pS+fee_fx*Inputs!$D$6-cost_acc-cost_wd*Inputs!$E$6*$E1079-cost_fx*Inputs!$D$6-$F1079)+(1-MIN(1,$H$50*$C1079))*(1-MIN(1,Inputs!$G$6*$D1079)*churn_nonbuyers)*(ic*Inputs!$C$6+fee_wd*Inputs!$E$6*(1-$B1079)+fee_fx*Inputs!$D$6-cost_acc-cost_wd*Inputs!$E$6*(1-$B1079)-cost_fx*Inputs!$D$6))</f>
        <v>216042.975422751</v>
      </c>
      <c r="H1079" s="0" t="n">
        <f aca="false">12*Inputs!$B$7*(MIN(1,$H$51*$C1079)*(ic*Inputs!$C$7+pE+fee_fx*Inputs!$D$7-cost_acc-cost_wd*Inputs!$E$7*$E1079-cost_fx*Inputs!$D$7-$F1079)+(1-MIN(1,$H$51*$C1079))*(1-MIN(1,Inputs!$G$7*$D1079)*churn_nonbuyers)*(ic*Inputs!$C$7+fee_wd*Inputs!$E$7*(1-$B1079)+fee_fx*Inputs!$D$7-cost_acc-cost_wd*Inputs!$E$7*(1-$B1079)-cost_fx*Inputs!$D$7))</f>
        <v>422270.187870996</v>
      </c>
      <c r="I1079" s="0" t="n">
        <f aca="false">12*Inputs!$B$8*(MIN(1,$H$52*$C1079)*(ic*Inputs!$C$8+pT-cost_acc-cost_wd*Inputs!$E$8-cost_fx*Inputs!$D$8-cost_ins)+(1-MIN(1,$H$52*$C1079))*(1-MIN(1,Inputs!$G$8*$D1079)*churn_nonbuyers)*(ic*Inputs!$C$8+fee_wd*Inputs!$E$8*(1-$B1079)+fee_fx*Inputs!$D$8-cost_acc-cost_wd*Inputs!$E$8*(1-$B1079)-cost_fx*Inputs!$D$8))</f>
        <v>175605.169544482</v>
      </c>
      <c r="J1079" s="0" t="n">
        <f aca="false">G1079+H1079+I1079-fixed</f>
        <v>113918.332838229</v>
      </c>
      <c r="K1079" s="0" t="n">
        <f aca="false">12*Inputs!$B$6*(1-MIN(1,Inputs!$G$6*$D1079)*churn_nonbuyers)*(ic*Inputs!$C$6+fee_wd*Inputs!$E$6*(1-$B1079)+fee_fx*Inputs!$D$6-cost_acc-cost_wd*Inputs!$E$6*(1-$B1079)-cost_fx*Inputs!$D$6)</f>
        <v>155527.818778447</v>
      </c>
      <c r="L1079" s="0" t="n">
        <f aca="false">12*Inputs!$B$7*(1-MIN(1,Inputs!$G$7*$D1079)*churn_nonbuyers)*(ic*Inputs!$C$7+fee_wd*Inputs!$E$7*(1-$B1079)+fee_fx*Inputs!$D$7-cost_acc-cost_wd*Inputs!$E$7*(1-$B1079)-cost_fx*Inputs!$D$7)</f>
        <v>354310.973603068</v>
      </c>
      <c r="M1079" s="0" t="n">
        <f aca="false">12*Inputs!$B$8*(1-MIN(1,Inputs!$G$8*$D1079)*churn_nonbuyers)*(ic*Inputs!$C$8+fee_wd*Inputs!$E$8*(1-$B1079)+fee_fx*Inputs!$D$8-cost_acc-cost_wd*Inputs!$E$8*(1-$B1079)-cost_fx*Inputs!$D$8)</f>
        <v>90500.6217127536</v>
      </c>
      <c r="N1079" s="0" t="n">
        <f aca="false">K1079+L1079+I1079-fixed</f>
        <v>-14556.0380740028</v>
      </c>
      <c r="O1079" s="0" t="n">
        <f aca="false">K1079+L1079+M1079-fixed</f>
        <v>-99660.585905731</v>
      </c>
      <c r="P1079" s="0" t="n">
        <f aca="false">12*Inputs!$B$6*(1-MIN(1,Inputs!$F$6*$D1079))*(ic*Inputs!$C$6+flat_fee-cost_acc-cost_wd*Inputs!$E$6*$E1079-cost_fx*Inputs!$D$6)+12*Inputs!$B$7*(1-MIN(1,Inputs!$F$7*$D1079))*(ic*Inputs!$C$7+flat_fee-cost_acc-cost_wd*Inputs!$E$7*$E1079-cost_fx*Inputs!$D$7)+12*Inputs!$B$8*(1-MIN(1,Inputs!$F$8*$D1079))*(ic*Inputs!$C$8+flat_fee-cost_acc-cost_wd*Inputs!$E$8*$E1079-cost_fx*Inputs!$D$8)-fixed</f>
        <v>38459.3388759198</v>
      </c>
    </row>
    <row r="1080" customFormat="false" ht="15" hidden="false" customHeight="false" outlineLevel="0" collapsed="false">
      <c r="A1080" s="0" t="n">
        <v>1015</v>
      </c>
      <c r="B1080" s="0" t="n">
        <v>0.229569</v>
      </c>
      <c r="C1080" s="0" t="n">
        <v>1.07427</v>
      </c>
      <c r="D1080" s="0" t="n">
        <v>1.081933</v>
      </c>
      <c r="E1080" s="0" t="n">
        <v>1.383315</v>
      </c>
      <c r="F1080" s="0" t="n">
        <v>0.36589</v>
      </c>
      <c r="G1080" s="0" t="n">
        <f aca="false">12*Inputs!$B$6*(MIN(1,$H$50*$C1080)*(ic*Inputs!$C$6+pS+fee_fx*Inputs!$D$6-cost_acc-cost_wd*Inputs!$E$6*$E1080-cost_fx*Inputs!$D$6-$F1080)+(1-MIN(1,$H$50*$C1080))*(1-MIN(1,Inputs!$G$6*$D1080)*churn_nonbuyers)*(ic*Inputs!$C$6+fee_wd*Inputs!$E$6*(1-$B1080)+fee_fx*Inputs!$D$6-cost_acc-cost_wd*Inputs!$E$6*(1-$B1080)-cost_fx*Inputs!$D$6))</f>
        <v>206135.864431221</v>
      </c>
      <c r="H1080" s="0" t="n">
        <f aca="false">12*Inputs!$B$7*(MIN(1,$H$51*$C1080)*(ic*Inputs!$C$7+pE+fee_fx*Inputs!$D$7-cost_acc-cost_wd*Inputs!$E$7*$E1080-cost_fx*Inputs!$D$7-$F1080)+(1-MIN(1,$H$51*$C1080))*(1-MIN(1,Inputs!$G$7*$D1080)*churn_nonbuyers)*(ic*Inputs!$C$7+fee_wd*Inputs!$E$7*(1-$B1080)+fee_fx*Inputs!$D$7-cost_acc-cost_wd*Inputs!$E$7*(1-$B1080)-cost_fx*Inputs!$D$7))</f>
        <v>368676.951311186</v>
      </c>
      <c r="I1080" s="0" t="n">
        <f aca="false">12*Inputs!$B$8*(MIN(1,$H$52*$C1080)*(ic*Inputs!$C$8+pT-cost_acc-cost_wd*Inputs!$E$8-cost_fx*Inputs!$D$8-cost_ins)+(1-MIN(1,$H$52*$C1080))*(1-MIN(1,Inputs!$G$8*$D1080)*churn_nonbuyers)*(ic*Inputs!$C$8+fee_wd*Inputs!$E$8*(1-$B1080)+fee_fx*Inputs!$D$8-cost_acc-cost_wd*Inputs!$E$8*(1-$B1080)-cost_fx*Inputs!$D$8))</f>
        <v>173828.90094085</v>
      </c>
      <c r="J1080" s="0" t="n">
        <f aca="false">G1080+H1080+I1080-fixed</f>
        <v>48641.716683256</v>
      </c>
      <c r="K1080" s="0" t="n">
        <f aca="false">12*Inputs!$B$6*(1-MIN(1,Inputs!$G$6*$D1080)*churn_nonbuyers)*(ic*Inputs!$C$6+fee_wd*Inputs!$E$6*(1-$B1080)+fee_fx*Inputs!$D$6-cost_acc-cost_wd*Inputs!$E$6*(1-$B1080)-cost_fx*Inputs!$D$6)</f>
        <v>159424.502953514</v>
      </c>
      <c r="L1080" s="0" t="n">
        <f aca="false">12*Inputs!$B$7*(1-MIN(1,Inputs!$G$7*$D1080)*churn_nonbuyers)*(ic*Inputs!$C$7+fee_wd*Inputs!$E$7*(1-$B1080)+fee_fx*Inputs!$D$7-cost_acc-cost_wd*Inputs!$E$7*(1-$B1080)-cost_fx*Inputs!$D$7)</f>
        <v>358127.996588109</v>
      </c>
      <c r="M1080" s="0" t="n">
        <f aca="false">12*Inputs!$B$8*(1-MIN(1,Inputs!$G$8*$D1080)*churn_nonbuyers)*(ic*Inputs!$C$8+fee_wd*Inputs!$E$8*(1-$B1080)+fee_fx*Inputs!$D$8-cost_acc-cost_wd*Inputs!$E$8*(1-$B1080)-cost_fx*Inputs!$D$8)</f>
        <v>76526.1462630672</v>
      </c>
      <c r="N1080" s="0" t="n">
        <f aca="false">K1080+L1080+I1080-fixed</f>
        <v>-8618.59951752727</v>
      </c>
      <c r="O1080" s="0" t="n">
        <f aca="false">K1080+L1080+M1080-fixed</f>
        <v>-105921.35419531</v>
      </c>
      <c r="P1080" s="0" t="n">
        <f aca="false">12*Inputs!$B$6*(1-MIN(1,Inputs!$F$6*$D1080))*(ic*Inputs!$C$6+flat_fee-cost_acc-cost_wd*Inputs!$E$6*$E1080-cost_fx*Inputs!$D$6)+12*Inputs!$B$7*(1-MIN(1,Inputs!$F$7*$D1080))*(ic*Inputs!$C$7+flat_fee-cost_acc-cost_wd*Inputs!$E$7*$E1080-cost_fx*Inputs!$D$7)+12*Inputs!$B$8*(1-MIN(1,Inputs!$F$8*$D1080))*(ic*Inputs!$C$8+flat_fee-cost_acc-cost_wd*Inputs!$E$8*$E1080-cost_fx*Inputs!$D$8)-fixed</f>
        <v>-133786.9173292</v>
      </c>
    </row>
    <row r="1081" customFormat="false" ht="15" hidden="false" customHeight="false" outlineLevel="0" collapsed="false">
      <c r="A1081" s="0" t="n">
        <v>1016</v>
      </c>
      <c r="B1081" s="0" t="n">
        <v>0.17166</v>
      </c>
      <c r="C1081" s="0" t="n">
        <v>1.018817</v>
      </c>
      <c r="D1081" s="0" t="n">
        <v>1.592683</v>
      </c>
      <c r="E1081" s="0" t="n">
        <v>1.066683</v>
      </c>
      <c r="F1081" s="0" t="n">
        <v>0.373903</v>
      </c>
      <c r="G1081" s="0" t="n">
        <f aca="false">12*Inputs!$B$6*(MIN(1,$H$50*$C1081)*(ic*Inputs!$C$6+pS+fee_fx*Inputs!$D$6-cost_acc-cost_wd*Inputs!$E$6*$E1081-cost_fx*Inputs!$D$6-$F1081)+(1-MIN(1,$H$50*$C1081))*(1-MIN(1,Inputs!$G$6*$D1081)*churn_nonbuyers)*(ic*Inputs!$C$6+fee_wd*Inputs!$E$6*(1-$B1081)+fee_fx*Inputs!$D$6-cost_acc-cost_wd*Inputs!$E$6*(1-$B1081)-cost_fx*Inputs!$D$6))</f>
        <v>214065.003739788</v>
      </c>
      <c r="H1081" s="0" t="n">
        <f aca="false">12*Inputs!$B$7*(MIN(1,$H$51*$C1081)*(ic*Inputs!$C$7+pE+fee_fx*Inputs!$D$7-cost_acc-cost_wd*Inputs!$E$7*$E1081-cost_fx*Inputs!$D$7-$F1081)+(1-MIN(1,$H$51*$C1081))*(1-MIN(1,Inputs!$G$7*$D1081)*churn_nonbuyers)*(ic*Inputs!$C$7+fee_wd*Inputs!$E$7*(1-$B1081)+fee_fx*Inputs!$D$7-cost_acc-cost_wd*Inputs!$E$7*(1-$B1081)-cost_fx*Inputs!$D$7))</f>
        <v>406168.860565352</v>
      </c>
      <c r="I1081" s="0" t="n">
        <f aca="false">12*Inputs!$B$8*(MIN(1,$H$52*$C1081)*(ic*Inputs!$C$8+pT-cost_acc-cost_wd*Inputs!$E$8-cost_fx*Inputs!$D$8-cost_ins)+(1-MIN(1,$H$52*$C1081))*(1-MIN(1,Inputs!$G$8*$D1081)*churn_nonbuyers)*(ic*Inputs!$C$8+fee_wd*Inputs!$E$8*(1-$B1081)+fee_fx*Inputs!$D$8-cost_acc-cost_wd*Inputs!$E$8*(1-$B1081)-cost_fx*Inputs!$D$8))</f>
        <v>146856.357648</v>
      </c>
      <c r="J1081" s="0" t="n">
        <f aca="false">G1081+H1081+I1081-fixed</f>
        <v>67090.2219531398</v>
      </c>
      <c r="K1081" s="0" t="n">
        <f aca="false">12*Inputs!$B$6*(1-MIN(1,Inputs!$G$6*$D1081)*churn_nonbuyers)*(ic*Inputs!$C$6+fee_wd*Inputs!$E$6*(1-$B1081)+fee_fx*Inputs!$D$6-cost_acc-cost_wd*Inputs!$E$6*(1-$B1081)-cost_fx*Inputs!$D$6)</f>
        <v>162795.195099216</v>
      </c>
      <c r="L1081" s="0" t="n">
        <f aca="false">12*Inputs!$B$7*(1-MIN(1,Inputs!$G$7*$D1081)*churn_nonbuyers)*(ic*Inputs!$C$7+fee_wd*Inputs!$E$7*(1-$B1081)+fee_fx*Inputs!$D$7-cost_acc-cost_wd*Inputs!$E$7*(1-$B1081)-cost_fx*Inputs!$D$7)</f>
        <v>360396.95427553</v>
      </c>
      <c r="M1081" s="0" t="n">
        <f aca="false">12*Inputs!$B$8*(1-MIN(1,Inputs!$G$8*$D1081)*churn_nonbuyers)*(ic*Inputs!$C$8+fee_wd*Inputs!$E$8*(1-$B1081)+fee_fx*Inputs!$D$8-cost_acc-cost_wd*Inputs!$E$8*(1-$B1081)-cost_fx*Inputs!$D$8)</f>
        <v>0</v>
      </c>
      <c r="N1081" s="0" t="n">
        <f aca="false">K1081+L1081+I1081-fixed</f>
        <v>-29951.4929772542</v>
      </c>
      <c r="O1081" s="0" t="n">
        <f aca="false">K1081+L1081+M1081-fixed</f>
        <v>-176807.850625254</v>
      </c>
      <c r="P1081" s="0" t="n">
        <f aca="false">12*Inputs!$B$6*(1-MIN(1,Inputs!$F$6*$D1081))*(ic*Inputs!$C$6+flat_fee-cost_acc-cost_wd*Inputs!$E$6*$E1081-cost_fx*Inputs!$D$6)+12*Inputs!$B$7*(1-MIN(1,Inputs!$F$7*$D1081))*(ic*Inputs!$C$7+flat_fee-cost_acc-cost_wd*Inputs!$E$7*$E1081-cost_fx*Inputs!$D$7)+12*Inputs!$B$8*(1-MIN(1,Inputs!$F$8*$D1081))*(ic*Inputs!$C$8+flat_fee-cost_acc-cost_wd*Inputs!$E$8*$E1081-cost_fx*Inputs!$D$8)-fixed</f>
        <v>-283080.34350664</v>
      </c>
    </row>
    <row r="1082" customFormat="false" ht="15" hidden="false" customHeight="false" outlineLevel="0" collapsed="false">
      <c r="A1082" s="0" t="n">
        <v>1017</v>
      </c>
      <c r="B1082" s="0" t="n">
        <v>0.307792</v>
      </c>
      <c r="C1082" s="0" t="n">
        <v>0.90179</v>
      </c>
      <c r="D1082" s="0" t="n">
        <v>1.567952</v>
      </c>
      <c r="E1082" s="0" t="n">
        <v>1.175871</v>
      </c>
      <c r="F1082" s="0" t="n">
        <v>0.101331</v>
      </c>
      <c r="G1082" s="0" t="n">
        <f aca="false">12*Inputs!$B$6*(MIN(1,$H$50*$C1082)*(ic*Inputs!$C$6+pS+fee_fx*Inputs!$D$6-cost_acc-cost_wd*Inputs!$E$6*$E1082-cost_fx*Inputs!$D$6-$F1082)+(1-MIN(1,$H$50*$C1082))*(1-MIN(1,Inputs!$G$6*$D1082)*churn_nonbuyers)*(ic*Inputs!$C$6+fee_wd*Inputs!$E$6*(1-$B1082)+fee_fx*Inputs!$D$6-cost_acc-cost_wd*Inputs!$E$6*(1-$B1082)-cost_fx*Inputs!$D$6))</f>
        <v>195010.652154015</v>
      </c>
      <c r="H1082" s="0" t="n">
        <f aca="false">12*Inputs!$B$7*(MIN(1,$H$51*$C1082)*(ic*Inputs!$C$7+pE+fee_fx*Inputs!$D$7-cost_acc-cost_wd*Inputs!$E$7*$E1082-cost_fx*Inputs!$D$7-$F1082)+(1-MIN(1,$H$51*$C1082))*(1-MIN(1,Inputs!$G$7*$D1082)*churn_nonbuyers)*(ic*Inputs!$C$7+fee_wd*Inputs!$E$7*(1-$B1082)+fee_fx*Inputs!$D$7-cost_acc-cost_wd*Inputs!$E$7*(1-$B1082)-cost_fx*Inputs!$D$7))</f>
        <v>391963.460407053</v>
      </c>
      <c r="I1082" s="0" t="n">
        <f aca="false">12*Inputs!$B$8*(MIN(1,$H$52*$C1082)*(ic*Inputs!$C$8+pT-cost_acc-cost_wd*Inputs!$E$8-cost_fx*Inputs!$D$8-cost_ins)+(1-MIN(1,$H$52*$C1082))*(1-MIN(1,Inputs!$G$8*$D1082)*churn_nonbuyers)*(ic*Inputs!$C$8+fee_wd*Inputs!$E$8*(1-$B1082)+fee_fx*Inputs!$D$8-cost_acc-cost_wd*Inputs!$E$8*(1-$B1082)-cost_fx*Inputs!$D$8))</f>
        <v>129987.61776</v>
      </c>
      <c r="J1082" s="0" t="n">
        <f aca="false">G1082+H1082+I1082-fixed</f>
        <v>16961.7303210683</v>
      </c>
      <c r="K1082" s="0" t="n">
        <f aca="false">12*Inputs!$B$6*(1-MIN(1,Inputs!$G$6*$D1082)*churn_nonbuyers)*(ic*Inputs!$C$6+fee_wd*Inputs!$E$6*(1-$B1082)+fee_fx*Inputs!$D$6-cost_acc-cost_wd*Inputs!$E$6*(1-$B1082)-cost_fx*Inputs!$D$6)</f>
        <v>144947.738030285</v>
      </c>
      <c r="L1082" s="0" t="n">
        <f aca="false">12*Inputs!$B$7*(1-MIN(1,Inputs!$G$7*$D1082)*churn_nonbuyers)*(ic*Inputs!$C$7+fee_wd*Inputs!$E$7*(1-$B1082)+fee_fx*Inputs!$D$7-cost_acc-cost_wd*Inputs!$E$7*(1-$B1082)-cost_fx*Inputs!$D$7)</f>
        <v>341996.849922171</v>
      </c>
      <c r="M1082" s="0" t="n">
        <f aca="false">12*Inputs!$B$8*(1-MIN(1,Inputs!$G$8*$D1082)*churn_nonbuyers)*(ic*Inputs!$C$8+fee_wd*Inputs!$E$8*(1-$B1082)+fee_fx*Inputs!$D$8-cost_acc-cost_wd*Inputs!$E$8*(1-$B1082)-cost_fx*Inputs!$D$8)</f>
        <v>0</v>
      </c>
      <c r="N1082" s="0" t="n">
        <f aca="false">K1082+L1082+I1082-fixed</f>
        <v>-83067.7942875442</v>
      </c>
      <c r="O1082" s="0" t="n">
        <f aca="false">K1082+L1082+M1082-fixed</f>
        <v>-213055.412047544</v>
      </c>
      <c r="P1082" s="0" t="n">
        <f aca="false">12*Inputs!$B$6*(1-MIN(1,Inputs!$F$6*$D1082))*(ic*Inputs!$C$6+flat_fee-cost_acc-cost_wd*Inputs!$E$6*$E1082-cost_fx*Inputs!$D$6)+12*Inputs!$B$7*(1-MIN(1,Inputs!$F$7*$D1082))*(ic*Inputs!$C$7+flat_fee-cost_acc-cost_wd*Inputs!$E$7*$E1082-cost_fx*Inputs!$D$7)+12*Inputs!$B$8*(1-MIN(1,Inputs!$F$8*$D1082))*(ic*Inputs!$C$8+flat_fee-cost_acc-cost_wd*Inputs!$E$8*$E1082-cost_fx*Inputs!$D$8)-fixed</f>
        <v>-301815.59876992</v>
      </c>
    </row>
    <row r="1083" customFormat="false" ht="15" hidden="false" customHeight="false" outlineLevel="0" collapsed="false">
      <c r="A1083" s="0" t="n">
        <v>1018</v>
      </c>
      <c r="B1083" s="0" t="n">
        <v>0.148937</v>
      </c>
      <c r="C1083" s="0" t="n">
        <v>0.987411</v>
      </c>
      <c r="D1083" s="0" t="n">
        <v>1.670701</v>
      </c>
      <c r="E1083" s="0" t="n">
        <v>1.184135</v>
      </c>
      <c r="F1083" s="0" t="n">
        <v>0.18602</v>
      </c>
      <c r="G1083" s="0" t="n">
        <f aca="false">12*Inputs!$B$6*(MIN(1,$H$50*$C1083)*(ic*Inputs!$C$6+pS+fee_fx*Inputs!$D$6-cost_acc-cost_wd*Inputs!$E$6*$E1083-cost_fx*Inputs!$D$6-$F1083)+(1-MIN(1,$H$50*$C1083))*(1-MIN(1,Inputs!$G$6*$D1083)*churn_nonbuyers)*(ic*Inputs!$C$6+fee_wd*Inputs!$E$6*(1-$B1083)+fee_fx*Inputs!$D$6-cost_acc-cost_wd*Inputs!$E$6*(1-$B1083)-cost_fx*Inputs!$D$6))</f>
        <v>216213.26872807</v>
      </c>
      <c r="H1083" s="0" t="n">
        <f aca="false">12*Inputs!$B$7*(MIN(1,$H$51*$C1083)*(ic*Inputs!$C$7+pE+fee_fx*Inputs!$D$7-cost_acc-cost_wd*Inputs!$E$7*$E1083-cost_fx*Inputs!$D$7-$F1083)+(1-MIN(1,$H$51*$C1083))*(1-MIN(1,Inputs!$G$7*$D1083)*churn_nonbuyers)*(ic*Inputs!$C$7+fee_wd*Inputs!$E$7*(1-$B1083)+fee_fx*Inputs!$D$7-cost_acc-cost_wd*Inputs!$E$7*(1-$B1083)-cost_fx*Inputs!$D$7))</f>
        <v>403428.13146985</v>
      </c>
      <c r="I1083" s="0" t="n">
        <f aca="false">12*Inputs!$B$8*(MIN(1,$H$52*$C1083)*(ic*Inputs!$C$8+pT-cost_acc-cost_wd*Inputs!$E$8-cost_fx*Inputs!$D$8-cost_ins)+(1-MIN(1,$H$52*$C1083))*(1-MIN(1,Inputs!$G$8*$D1083)*churn_nonbuyers)*(ic*Inputs!$C$8+fee_wd*Inputs!$E$8*(1-$B1083)+fee_fx*Inputs!$D$8-cost_acc-cost_wd*Inputs!$E$8*(1-$B1083)-cost_fx*Inputs!$D$8))</f>
        <v>142329.371184</v>
      </c>
      <c r="J1083" s="0" t="n">
        <f aca="false">G1083+H1083+I1083-fixed</f>
        <v>61970.7713819197</v>
      </c>
      <c r="K1083" s="0" t="n">
        <f aca="false">12*Inputs!$B$6*(1-MIN(1,Inputs!$G$6*$D1083)*churn_nonbuyers)*(ic*Inputs!$C$6+fee_wd*Inputs!$E$6*(1-$B1083)+fee_fx*Inputs!$D$6-cost_acc-cost_wd*Inputs!$E$6*(1-$B1083)-cost_fx*Inputs!$D$6)</f>
        <v>165103.976122826</v>
      </c>
      <c r="L1083" s="0" t="n">
        <f aca="false">12*Inputs!$B$7*(1-MIN(1,Inputs!$G$7*$D1083)*churn_nonbuyers)*(ic*Inputs!$C$7+fee_wd*Inputs!$E$7*(1-$B1083)+fee_fx*Inputs!$D$7-cost_acc-cost_wd*Inputs!$E$7*(1-$B1083)-cost_fx*Inputs!$D$7)</f>
        <v>362619.214825696</v>
      </c>
      <c r="M1083" s="0" t="n">
        <f aca="false">12*Inputs!$B$8*(1-MIN(1,Inputs!$G$8*$D1083)*churn_nonbuyers)*(ic*Inputs!$C$8+fee_wd*Inputs!$E$8*(1-$B1083)+fee_fx*Inputs!$D$8-cost_acc-cost_wd*Inputs!$E$8*(1-$B1083)-cost_fx*Inputs!$D$8)</f>
        <v>0</v>
      </c>
      <c r="N1083" s="0" t="n">
        <f aca="false">K1083+L1083+I1083-fixed</f>
        <v>-29947.4378674778</v>
      </c>
      <c r="O1083" s="0" t="n">
        <f aca="false">K1083+L1083+M1083-fixed</f>
        <v>-172276.809051478</v>
      </c>
      <c r="P1083" s="0" t="n">
        <f aca="false">12*Inputs!$B$6*(1-MIN(1,Inputs!$F$6*$D1083))*(ic*Inputs!$C$6+flat_fee-cost_acc-cost_wd*Inputs!$E$6*$E1083-cost_fx*Inputs!$D$6)+12*Inputs!$B$7*(1-MIN(1,Inputs!$F$7*$D1083))*(ic*Inputs!$C$7+flat_fee-cost_acc-cost_wd*Inputs!$E$7*$E1083-cost_fx*Inputs!$D$7)+12*Inputs!$B$8*(1-MIN(1,Inputs!$F$8*$D1083))*(ic*Inputs!$C$8+flat_fee-cost_acc-cost_wd*Inputs!$E$8*$E1083-cost_fx*Inputs!$D$8)-fixed</f>
        <v>-357661.5066556</v>
      </c>
    </row>
    <row r="1084" customFormat="false" ht="15" hidden="false" customHeight="false" outlineLevel="0" collapsed="false">
      <c r="A1084" s="0" t="n">
        <v>1019</v>
      </c>
      <c r="B1084" s="0" t="n">
        <v>0.347696</v>
      </c>
      <c r="C1084" s="0" t="n">
        <v>0.944179</v>
      </c>
      <c r="D1084" s="0" t="n">
        <v>1.718265</v>
      </c>
      <c r="E1084" s="0" t="n">
        <v>1.162201</v>
      </c>
      <c r="F1084" s="0" t="n">
        <v>0.392135</v>
      </c>
      <c r="G1084" s="0" t="n">
        <f aca="false">12*Inputs!$B$6*(MIN(1,$H$50*$C1084)*(ic*Inputs!$C$6+pS+fee_fx*Inputs!$D$6-cost_acc-cost_wd*Inputs!$E$6*$E1084-cost_fx*Inputs!$D$6-$F1084)+(1-MIN(1,$H$50*$C1084))*(1-MIN(1,Inputs!$G$6*$D1084)*churn_nonbuyers)*(ic*Inputs!$C$6+fee_wd*Inputs!$E$6*(1-$B1084)+fee_fx*Inputs!$D$6-cost_acc-cost_wd*Inputs!$E$6*(1-$B1084)-cost_fx*Inputs!$D$6))</f>
        <v>185386.618470876</v>
      </c>
      <c r="H1084" s="0" t="n">
        <f aca="false">12*Inputs!$B$7*(MIN(1,$H$51*$C1084)*(ic*Inputs!$C$7+pE+fee_fx*Inputs!$D$7-cost_acc-cost_wd*Inputs!$E$7*$E1084-cost_fx*Inputs!$D$7-$F1084)+(1-MIN(1,$H$51*$C1084))*(1-MIN(1,Inputs!$G$7*$D1084)*churn_nonbuyers)*(ic*Inputs!$C$7+fee_wd*Inputs!$E$7*(1-$B1084)+fee_fx*Inputs!$D$7-cost_acc-cost_wd*Inputs!$E$7*(1-$B1084)-cost_fx*Inputs!$D$7))</f>
        <v>375584.948089676</v>
      </c>
      <c r="I1084" s="0" t="n">
        <f aca="false">12*Inputs!$B$8*(MIN(1,$H$52*$C1084)*(ic*Inputs!$C$8+pT-cost_acc-cost_wd*Inputs!$E$8-cost_fx*Inputs!$D$8-cost_ins)+(1-MIN(1,$H$52*$C1084))*(1-MIN(1,Inputs!$G$8*$D1084)*churn_nonbuyers)*(ic*Inputs!$C$8+fee_wd*Inputs!$E$8*(1-$B1084)+fee_fx*Inputs!$D$8-cost_acc-cost_wd*Inputs!$E$8*(1-$B1084)-cost_fx*Inputs!$D$8))</f>
        <v>136097.737776</v>
      </c>
      <c r="J1084" s="0" t="n">
        <f aca="false">G1084+H1084+I1084-fixed</f>
        <v>-2930.69566344796</v>
      </c>
      <c r="K1084" s="0" t="n">
        <f aca="false">12*Inputs!$B$6*(1-MIN(1,Inputs!$G$6*$D1084)*churn_nonbuyers)*(ic*Inputs!$C$6+fee_wd*Inputs!$E$6*(1-$B1084)+fee_fx*Inputs!$D$6-cost_acc-cost_wd*Inputs!$E$6*(1-$B1084)-cost_fx*Inputs!$D$6)</f>
        <v>138513.188645568</v>
      </c>
      <c r="L1084" s="0" t="n">
        <f aca="false">12*Inputs!$B$7*(1-MIN(1,Inputs!$G$7*$D1084)*churn_nonbuyers)*(ic*Inputs!$C$7+fee_wd*Inputs!$E$7*(1-$B1084)+fee_fx*Inputs!$D$7-cost_acc-cost_wd*Inputs!$E$7*(1-$B1084)-cost_fx*Inputs!$D$7)</f>
        <v>334928.556867341</v>
      </c>
      <c r="M1084" s="0" t="n">
        <f aca="false">12*Inputs!$B$8*(1-MIN(1,Inputs!$G$8*$D1084)*churn_nonbuyers)*(ic*Inputs!$C$8+fee_wd*Inputs!$E$8*(1-$B1084)+fee_fx*Inputs!$D$8-cost_acc-cost_wd*Inputs!$E$8*(1-$B1084)-cost_fx*Inputs!$D$8)</f>
        <v>0</v>
      </c>
      <c r="N1084" s="0" t="n">
        <f aca="false">K1084+L1084+I1084-fixed</f>
        <v>-90460.5167110912</v>
      </c>
      <c r="O1084" s="0" t="n">
        <f aca="false">K1084+L1084+M1084-fixed</f>
        <v>-226558.254487091</v>
      </c>
      <c r="P1084" s="0" t="n">
        <f aca="false">12*Inputs!$B$6*(1-MIN(1,Inputs!$F$6*$D1084))*(ic*Inputs!$C$6+flat_fee-cost_acc-cost_wd*Inputs!$E$6*$E1084-cost_fx*Inputs!$D$6)+12*Inputs!$B$7*(1-MIN(1,Inputs!$F$7*$D1084))*(ic*Inputs!$C$7+flat_fee-cost_acc-cost_wd*Inputs!$E$7*$E1084-cost_fx*Inputs!$D$7)+12*Inputs!$B$8*(1-MIN(1,Inputs!$F$8*$D1084))*(ic*Inputs!$C$8+flat_fee-cost_acc-cost_wd*Inputs!$E$8*$E1084-cost_fx*Inputs!$D$8)-fixed</f>
        <v>-376687.7846164</v>
      </c>
    </row>
    <row r="1085" customFormat="false" ht="15" hidden="false" customHeight="false" outlineLevel="0" collapsed="false">
      <c r="A1085" s="0" t="n">
        <v>1020</v>
      </c>
      <c r="B1085" s="0" t="n">
        <v>0.421741</v>
      </c>
      <c r="C1085" s="0" t="n">
        <v>1.033418</v>
      </c>
      <c r="D1085" s="0" t="n">
        <v>0.625868</v>
      </c>
      <c r="E1085" s="0" t="n">
        <v>1.09378</v>
      </c>
      <c r="F1085" s="0" t="n">
        <v>0.14783</v>
      </c>
      <c r="G1085" s="0" t="n">
        <f aca="false">12*Inputs!$B$6*(MIN(1,$H$50*$C1085)*(ic*Inputs!$C$6+pS+fee_fx*Inputs!$D$6-cost_acc-cost_wd*Inputs!$E$6*$E1085-cost_fx*Inputs!$D$6-$F1085)+(1-MIN(1,$H$50*$C1085))*(1-MIN(1,Inputs!$G$6*$D1085)*churn_nonbuyers)*(ic*Inputs!$C$6+fee_wd*Inputs!$E$6*(1-$B1085)+fee_fx*Inputs!$D$6-cost_acc-cost_wd*Inputs!$E$6*(1-$B1085)-cost_fx*Inputs!$D$6))</f>
        <v>195380.33569341</v>
      </c>
      <c r="H1085" s="0" t="n">
        <f aca="false">12*Inputs!$B$7*(MIN(1,$H$51*$C1085)*(ic*Inputs!$C$7+pE+fee_fx*Inputs!$D$7-cost_acc-cost_wd*Inputs!$E$7*$E1085-cost_fx*Inputs!$D$7-$F1085)+(1-MIN(1,$H$51*$C1085))*(1-MIN(1,Inputs!$G$7*$D1085)*churn_nonbuyers)*(ic*Inputs!$C$7+fee_wd*Inputs!$E$7*(1-$B1085)+fee_fx*Inputs!$D$7-cost_acc-cost_wd*Inputs!$E$7*(1-$B1085)-cost_fx*Inputs!$D$7))</f>
        <v>402766.780347638</v>
      </c>
      <c r="I1085" s="0" t="n">
        <f aca="false">12*Inputs!$B$8*(MIN(1,$H$52*$C1085)*(ic*Inputs!$C$8+pT-cost_acc-cost_wd*Inputs!$E$8-cost_fx*Inputs!$D$8-cost_ins)+(1-MIN(1,$H$52*$C1085))*(1-MIN(1,Inputs!$G$8*$D1085)*churn_nonbuyers)*(ic*Inputs!$C$8+fee_wd*Inputs!$E$8*(1-$B1085)+fee_fx*Inputs!$D$8-cost_acc-cost_wd*Inputs!$E$8*(1-$B1085)-cost_fx*Inputs!$D$8))</f>
        <v>196544.937744136</v>
      </c>
      <c r="J1085" s="0" t="n">
        <f aca="false">G1085+H1085+I1085-fixed</f>
        <v>94692.0537851836</v>
      </c>
      <c r="K1085" s="0" t="n">
        <f aca="false">12*Inputs!$B$6*(1-MIN(1,Inputs!$G$6*$D1085)*churn_nonbuyers)*(ic*Inputs!$C$6+fee_wd*Inputs!$E$6*(1-$B1085)+fee_fx*Inputs!$D$6-cost_acc-cost_wd*Inputs!$E$6*(1-$B1085)-cost_fx*Inputs!$D$6)</f>
        <v>136461.016772554</v>
      </c>
      <c r="L1085" s="0" t="n">
        <f aca="false">12*Inputs!$B$7*(1-MIN(1,Inputs!$G$7*$D1085)*churn_nonbuyers)*(ic*Inputs!$C$7+fee_wd*Inputs!$E$7*(1-$B1085)+fee_fx*Inputs!$D$7-cost_acc-cost_wd*Inputs!$E$7*(1-$B1085)-cost_fx*Inputs!$D$7)</f>
        <v>336039.078799532</v>
      </c>
      <c r="M1085" s="0" t="n">
        <f aca="false">12*Inputs!$B$8*(1-MIN(1,Inputs!$G$8*$D1085)*churn_nonbuyers)*(ic*Inputs!$C$8+fee_wd*Inputs!$E$8*(1-$B1085)+fee_fx*Inputs!$D$8-cost_acc-cost_wd*Inputs!$E$8*(1-$B1085)-cost_fx*Inputs!$D$8)</f>
        <v>172026.972351917</v>
      </c>
      <c r="N1085" s="0" t="n">
        <f aca="false">K1085+L1085+I1085-fixed</f>
        <v>-30954.9666837787</v>
      </c>
      <c r="O1085" s="0" t="n">
        <f aca="false">K1085+L1085+M1085-fixed</f>
        <v>-55472.9320759975</v>
      </c>
      <c r="P1085" s="0" t="n">
        <f aca="false">12*Inputs!$B$6*(1-MIN(1,Inputs!$F$6*$D1085))*(ic*Inputs!$C$6+flat_fee-cost_acc-cost_wd*Inputs!$E$6*$E1085-cost_fx*Inputs!$D$6)+12*Inputs!$B$7*(1-MIN(1,Inputs!$F$7*$D1085))*(ic*Inputs!$C$7+flat_fee-cost_acc-cost_wd*Inputs!$E$7*$E1085-cost_fx*Inputs!$D$7)+12*Inputs!$B$8*(1-MIN(1,Inputs!$F$8*$D1085))*(ic*Inputs!$C$8+flat_fee-cost_acc-cost_wd*Inputs!$E$8*$E1085-cost_fx*Inputs!$D$8)-fixed</f>
        <v>232521.8867456</v>
      </c>
    </row>
    <row r="1086" customFormat="false" ht="15" hidden="false" customHeight="false" outlineLevel="0" collapsed="false">
      <c r="A1086" s="0" t="n">
        <v>1021</v>
      </c>
      <c r="B1086" s="0" t="n">
        <v>0.561377</v>
      </c>
      <c r="C1086" s="0" t="n">
        <v>0.895161</v>
      </c>
      <c r="D1086" s="0" t="n">
        <v>0.997183</v>
      </c>
      <c r="E1086" s="0" t="n">
        <v>1.311573</v>
      </c>
      <c r="F1086" s="0" t="n">
        <v>0.326295</v>
      </c>
      <c r="G1086" s="0" t="n">
        <f aca="false">12*Inputs!$B$6*(MIN(1,$H$50*$C1086)*(ic*Inputs!$C$6+pS+fee_fx*Inputs!$D$6-cost_acc-cost_wd*Inputs!$E$6*$E1086-cost_fx*Inputs!$D$6-$F1086)+(1-MIN(1,$H$50*$C1086))*(1-MIN(1,Inputs!$G$6*$D1086)*churn_nonbuyers)*(ic*Inputs!$C$6+fee_wd*Inputs!$E$6*(1-$B1086)+fee_fx*Inputs!$D$6-cost_acc-cost_wd*Inputs!$E$6*(1-$B1086)-cost_fx*Inputs!$D$6))</f>
        <v>159160.198838675</v>
      </c>
      <c r="H1086" s="0" t="n">
        <f aca="false">12*Inputs!$B$7*(MIN(1,$H$51*$C1086)*(ic*Inputs!$C$7+pE+fee_fx*Inputs!$D$7-cost_acc-cost_wd*Inputs!$E$7*$E1086-cost_fx*Inputs!$D$7-$F1086)+(1-MIN(1,$H$51*$C1086))*(1-MIN(1,Inputs!$G$7*$D1086)*churn_nonbuyers)*(ic*Inputs!$C$7+fee_wd*Inputs!$E$7*(1-$B1086)+fee_fx*Inputs!$D$7-cost_acc-cost_wd*Inputs!$E$7*(1-$B1086)-cost_fx*Inputs!$D$7))</f>
        <v>347207.723131038</v>
      </c>
      <c r="I1086" s="0" t="n">
        <f aca="false">12*Inputs!$B$8*(MIN(1,$H$52*$C1086)*(ic*Inputs!$C$8+pT-cost_acc-cost_wd*Inputs!$E$8-cost_fx*Inputs!$D$8-cost_ins)+(1-MIN(1,$H$52*$C1086))*(1-MIN(1,Inputs!$G$8*$D1086)*churn_nonbuyers)*(ic*Inputs!$C$8+fee_wd*Inputs!$E$8*(1-$B1086)+fee_fx*Inputs!$D$8-cost_acc-cost_wd*Inputs!$E$8*(1-$B1086)-cost_fx*Inputs!$D$8))</f>
        <v>162796.255234884</v>
      </c>
      <c r="J1086" s="0" t="n">
        <f aca="false">G1086+H1086+I1086-fixed</f>
        <v>-30835.822795403</v>
      </c>
      <c r="K1086" s="0" t="n">
        <f aca="false">12*Inputs!$B$6*(1-MIN(1,Inputs!$G$6*$D1086)*churn_nonbuyers)*(ic*Inputs!$C$6+fee_wd*Inputs!$E$6*(1-$B1086)+fee_fx*Inputs!$D$6-cost_acc-cost_wd*Inputs!$E$6*(1-$B1086)-cost_fx*Inputs!$D$6)</f>
        <v>114740.635687135</v>
      </c>
      <c r="L1086" s="0" t="n">
        <f aca="false">12*Inputs!$B$7*(1-MIN(1,Inputs!$G$7*$D1086)*churn_nonbuyers)*(ic*Inputs!$C$7+fee_wd*Inputs!$E$7*(1-$B1086)+fee_fx*Inputs!$D$7-cost_acc-cost_wd*Inputs!$E$7*(1-$B1086)-cost_fx*Inputs!$D$7)</f>
        <v>312718.103428281</v>
      </c>
      <c r="M1086" s="0" t="n">
        <f aca="false">12*Inputs!$B$8*(1-MIN(1,Inputs!$G$8*$D1086)*churn_nonbuyers)*(ic*Inputs!$C$8+fee_wd*Inputs!$E$8*(1-$B1086)+fee_fx*Inputs!$D$8-cost_acc-cost_wd*Inputs!$E$8*(1-$B1086)-cost_fx*Inputs!$D$8)</f>
        <v>90426.6643532976</v>
      </c>
      <c r="N1086" s="0" t="n">
        <f aca="false">K1086+L1086+I1086-fixed</f>
        <v>-109745.0056497</v>
      </c>
      <c r="O1086" s="0" t="n">
        <f aca="false">K1086+L1086+M1086-fixed</f>
        <v>-182114.596531286</v>
      </c>
      <c r="P1086" s="0" t="n">
        <f aca="false">12*Inputs!$B$6*(1-MIN(1,Inputs!$F$6*$D1086))*(ic*Inputs!$C$6+flat_fee-cost_acc-cost_wd*Inputs!$E$6*$E1086-cost_fx*Inputs!$D$6)+12*Inputs!$B$7*(1-MIN(1,Inputs!$F$7*$D1086))*(ic*Inputs!$C$7+flat_fee-cost_acc-cost_wd*Inputs!$E$7*$E1086-cost_fx*Inputs!$D$7)+12*Inputs!$B$8*(1-MIN(1,Inputs!$F$8*$D1086))*(ic*Inputs!$C$8+flat_fee-cost_acc-cost_wd*Inputs!$E$8*$E1086-cost_fx*Inputs!$D$8)-fixed</f>
        <v>-62749.5990978399</v>
      </c>
    </row>
    <row r="1087" customFormat="false" ht="15" hidden="false" customHeight="false" outlineLevel="0" collapsed="false">
      <c r="A1087" s="0" t="n">
        <v>1022</v>
      </c>
      <c r="B1087" s="0" t="n">
        <v>0.204753</v>
      </c>
      <c r="C1087" s="0" t="n">
        <v>0.923942</v>
      </c>
      <c r="D1087" s="0" t="n">
        <v>0.622453</v>
      </c>
      <c r="E1087" s="0" t="n">
        <v>1.287949</v>
      </c>
      <c r="F1087" s="0" t="n">
        <v>0.157339</v>
      </c>
      <c r="G1087" s="0" t="n">
        <f aca="false">12*Inputs!$B$6*(MIN(1,$H$50*$C1087)*(ic*Inputs!$C$6+pS+fee_fx*Inputs!$D$6-cost_acc-cost_wd*Inputs!$E$6*$E1087-cost_fx*Inputs!$D$6-$F1087)+(1-MIN(1,$H$50*$C1087))*(1-MIN(1,Inputs!$G$6*$D1087)*churn_nonbuyers)*(ic*Inputs!$C$6+fee_wd*Inputs!$E$6*(1-$B1087)+fee_fx*Inputs!$D$6-cost_acc-cost_wd*Inputs!$E$6*(1-$B1087)-cost_fx*Inputs!$D$6))</f>
        <v>212861.229273879</v>
      </c>
      <c r="H1087" s="0" t="n">
        <f aca="false">12*Inputs!$B$7*(MIN(1,$H$51*$C1087)*(ic*Inputs!$C$7+pE+fee_fx*Inputs!$D$7-cost_acc-cost_wd*Inputs!$E$7*$E1087-cost_fx*Inputs!$D$7-$F1087)+(1-MIN(1,$H$51*$C1087))*(1-MIN(1,Inputs!$G$7*$D1087)*churn_nonbuyers)*(ic*Inputs!$C$7+fee_wd*Inputs!$E$7*(1-$B1087)+fee_fx*Inputs!$D$7-cost_acc-cost_wd*Inputs!$E$7*(1-$B1087)-cost_fx*Inputs!$D$7))</f>
        <v>393877.536862575</v>
      </c>
      <c r="I1087" s="0" t="n">
        <f aca="false">12*Inputs!$B$8*(MIN(1,$H$52*$C1087)*(ic*Inputs!$C$8+pT-cost_acc-cost_wd*Inputs!$E$8-cost_fx*Inputs!$D$8-cost_ins)+(1-MIN(1,$H$52*$C1087))*(1-MIN(1,Inputs!$G$8*$D1087)*churn_nonbuyers)*(ic*Inputs!$C$8+fee_wd*Inputs!$E$8*(1-$B1087)+fee_fx*Inputs!$D$8-cost_acc-cost_wd*Inputs!$E$8*(1-$B1087)-cost_fx*Inputs!$D$8))</f>
        <v>196282.21348165</v>
      </c>
      <c r="J1087" s="0" t="n">
        <f aca="false">G1087+H1087+I1087-fixed</f>
        <v>103020.979618104</v>
      </c>
      <c r="K1087" s="0" t="n">
        <f aca="false">12*Inputs!$B$6*(1-MIN(1,Inputs!$G$6*$D1087)*churn_nonbuyers)*(ic*Inputs!$C$6+fee_wd*Inputs!$E$6*(1-$B1087)+fee_fx*Inputs!$D$6-cost_acc-cost_wd*Inputs!$E$6*(1-$B1087)-cost_fx*Inputs!$D$6)</f>
        <v>166758.875417585</v>
      </c>
      <c r="L1087" s="0" t="n">
        <f aca="false">12*Inputs!$B$7*(1-MIN(1,Inputs!$G$7*$D1087)*churn_nonbuyers)*(ic*Inputs!$C$7+fee_wd*Inputs!$E$7*(1-$B1087)+fee_fx*Inputs!$D$7-cost_acc-cost_wd*Inputs!$E$7*(1-$B1087)-cost_fx*Inputs!$D$7)</f>
        <v>366736.956706551</v>
      </c>
      <c r="M1087" s="0" t="n">
        <f aca="false">12*Inputs!$B$8*(1-MIN(1,Inputs!$G$8*$D1087)*churn_nonbuyers)*(ic*Inputs!$C$8+fee_wd*Inputs!$E$8*(1-$B1087)+fee_fx*Inputs!$D$8-cost_acc-cost_wd*Inputs!$E$8*(1-$B1087)-cost_fx*Inputs!$D$8)</f>
        <v>178636.084962062</v>
      </c>
      <c r="N1087" s="0" t="n">
        <f aca="false">K1087+L1087+I1087-fixed</f>
        <v>29778.0456057857</v>
      </c>
      <c r="O1087" s="0" t="n">
        <f aca="false">K1087+L1087+M1087-fixed</f>
        <v>12131.9170861982</v>
      </c>
      <c r="P1087" s="0" t="n">
        <f aca="false">12*Inputs!$B$6*(1-MIN(1,Inputs!$F$6*$D1087))*(ic*Inputs!$C$6+flat_fee-cost_acc-cost_wd*Inputs!$E$6*$E1087-cost_fx*Inputs!$D$6)+12*Inputs!$B$7*(1-MIN(1,Inputs!$F$7*$D1087))*(ic*Inputs!$C$7+flat_fee-cost_acc-cost_wd*Inputs!$E$7*$E1087-cost_fx*Inputs!$D$7)+12*Inputs!$B$8*(1-MIN(1,Inputs!$F$8*$D1087))*(ic*Inputs!$C$8+flat_fee-cost_acc-cost_wd*Inputs!$E$8*$E1087-cost_fx*Inputs!$D$8)-fixed</f>
        <v>132895.92915128</v>
      </c>
    </row>
    <row r="1088" customFormat="false" ht="15" hidden="false" customHeight="false" outlineLevel="0" collapsed="false">
      <c r="A1088" s="0" t="n">
        <v>1023</v>
      </c>
      <c r="B1088" s="0" t="n">
        <v>0.393471</v>
      </c>
      <c r="C1088" s="0" t="n">
        <v>0.960213</v>
      </c>
      <c r="D1088" s="0" t="n">
        <v>0.82964</v>
      </c>
      <c r="E1088" s="0" t="n">
        <v>1.464881</v>
      </c>
      <c r="F1088" s="0" t="n">
        <v>0.137653</v>
      </c>
      <c r="G1088" s="0" t="n">
        <f aca="false">12*Inputs!$B$6*(MIN(1,$H$50*$C1088)*(ic*Inputs!$C$6+pS+fee_fx*Inputs!$D$6-cost_acc-cost_wd*Inputs!$E$6*$E1088-cost_fx*Inputs!$D$6-$F1088)+(1-MIN(1,$H$50*$C1088))*(1-MIN(1,Inputs!$G$6*$D1088)*churn_nonbuyers)*(ic*Inputs!$C$6+fee_wd*Inputs!$E$6*(1-$B1088)+fee_fx*Inputs!$D$6-cost_acc-cost_wd*Inputs!$E$6*(1-$B1088)-cost_fx*Inputs!$D$6))</f>
        <v>185499.0537524</v>
      </c>
      <c r="H1088" s="0" t="n">
        <f aca="false">12*Inputs!$B$7*(MIN(1,$H$51*$C1088)*(ic*Inputs!$C$7+pE+fee_fx*Inputs!$D$7-cost_acc-cost_wd*Inputs!$E$7*$E1088-cost_fx*Inputs!$D$7-$F1088)+(1-MIN(1,$H$51*$C1088))*(1-MIN(1,Inputs!$G$7*$D1088)*churn_nonbuyers)*(ic*Inputs!$C$7+fee_wd*Inputs!$E$7*(1-$B1088)+fee_fx*Inputs!$D$7-cost_acc-cost_wd*Inputs!$E$7*(1-$B1088)-cost_fx*Inputs!$D$7))</f>
        <v>358708.354689958</v>
      </c>
      <c r="I1088" s="0" t="n">
        <f aca="false">12*Inputs!$B$8*(MIN(1,$H$52*$C1088)*(ic*Inputs!$C$8+pT-cost_acc-cost_wd*Inputs!$E$8-cost_fx*Inputs!$D$8-cost_ins)+(1-MIN(1,$H$52*$C1088))*(1-MIN(1,Inputs!$G$8*$D1088)*churn_nonbuyers)*(ic*Inputs!$C$8+fee_wd*Inputs!$E$8*(1-$B1088)+fee_fx*Inputs!$D$8-cost_acc-cost_wd*Inputs!$E$8*(1-$B1088)-cost_fx*Inputs!$D$8))</f>
        <v>180677.318180624</v>
      </c>
      <c r="J1088" s="0" t="n">
        <f aca="false">G1088+H1088+I1088-fixed</f>
        <v>24884.7266229815</v>
      </c>
      <c r="K1088" s="0" t="n">
        <f aca="false">12*Inputs!$B$6*(1-MIN(1,Inputs!$G$6*$D1088)*churn_nonbuyers)*(ic*Inputs!$C$6+fee_wd*Inputs!$E$6*(1-$B1088)+fee_fx*Inputs!$D$6-cost_acc-cost_wd*Inputs!$E$6*(1-$B1088)-cost_fx*Inputs!$D$6)</f>
        <v>138927.767619168</v>
      </c>
      <c r="L1088" s="0" t="n">
        <f aca="false">12*Inputs!$B$7*(1-MIN(1,Inputs!$G$7*$D1088)*churn_nonbuyers)*(ic*Inputs!$C$7+fee_wd*Inputs!$E$7*(1-$B1088)+fee_fx*Inputs!$D$7-cost_acc-cost_wd*Inputs!$E$7*(1-$B1088)-cost_fx*Inputs!$D$7)</f>
        <v>337915.068251501</v>
      </c>
      <c r="M1088" s="0" t="n">
        <f aca="false">12*Inputs!$B$8*(1-MIN(1,Inputs!$G$8*$D1088)*churn_nonbuyers)*(ic*Inputs!$C$8+fee_wd*Inputs!$E$8*(1-$B1088)+fee_fx*Inputs!$D$8-cost_acc-cost_wd*Inputs!$E$8*(1-$B1088)-cost_fx*Inputs!$D$8)</f>
        <v>128925.604622784</v>
      </c>
      <c r="N1088" s="0" t="n">
        <f aca="false">K1088+L1088+I1088-fixed</f>
        <v>-42479.8459487072</v>
      </c>
      <c r="O1088" s="0" t="n">
        <f aca="false">K1088+L1088+M1088-fixed</f>
        <v>-94231.5595065472</v>
      </c>
      <c r="P1088" s="0" t="n">
        <f aca="false">12*Inputs!$B$6*(1-MIN(1,Inputs!$F$6*$D1088))*(ic*Inputs!$C$6+flat_fee-cost_acc-cost_wd*Inputs!$E$6*$E1088-cost_fx*Inputs!$D$6)+12*Inputs!$B$7*(1-MIN(1,Inputs!$F$7*$D1088))*(ic*Inputs!$C$7+flat_fee-cost_acc-cost_wd*Inputs!$E$7*$E1088-cost_fx*Inputs!$D$7)+12*Inputs!$B$8*(1-MIN(1,Inputs!$F$8*$D1088))*(ic*Inputs!$C$8+flat_fee-cost_acc-cost_wd*Inputs!$E$8*$E1088-cost_fx*Inputs!$D$8)-fixed</f>
        <v>-53293.1284384</v>
      </c>
    </row>
    <row r="1089" customFormat="false" ht="15" hidden="false" customHeight="false" outlineLevel="0" collapsed="false">
      <c r="A1089" s="0" t="n">
        <v>1024</v>
      </c>
      <c r="B1089" s="0" t="n">
        <v>0.24161</v>
      </c>
      <c r="C1089" s="0" t="n">
        <v>0.985497</v>
      </c>
      <c r="D1089" s="0" t="n">
        <v>0.849143</v>
      </c>
      <c r="E1089" s="0" t="n">
        <v>1.347319</v>
      </c>
      <c r="F1089" s="0" t="n">
        <v>0.207692</v>
      </c>
      <c r="G1089" s="0" t="n">
        <f aca="false">12*Inputs!$B$6*(MIN(1,$H$50*$C1089)*(ic*Inputs!$C$6+pS+fee_fx*Inputs!$D$6-cost_acc-cost_wd*Inputs!$E$6*$E1089-cost_fx*Inputs!$D$6-$F1089)+(1-MIN(1,$H$50*$C1089))*(1-MIN(1,Inputs!$G$6*$D1089)*churn_nonbuyers)*(ic*Inputs!$C$6+fee_wd*Inputs!$E$6*(1-$B1089)+fee_fx*Inputs!$D$6-cost_acc-cost_wd*Inputs!$E$6*(1-$B1089)-cost_fx*Inputs!$D$6))</f>
        <v>206962.871808633</v>
      </c>
      <c r="H1089" s="0" t="n">
        <f aca="false">12*Inputs!$B$7*(MIN(1,$H$51*$C1089)*(ic*Inputs!$C$7+pE+fee_fx*Inputs!$D$7-cost_acc-cost_wd*Inputs!$E$7*$E1089-cost_fx*Inputs!$D$7-$F1089)+(1-MIN(1,$H$51*$C1089))*(1-MIN(1,Inputs!$G$7*$D1089)*churn_nonbuyers)*(ic*Inputs!$C$7+fee_wd*Inputs!$E$7*(1-$B1089)+fee_fx*Inputs!$D$7-cost_acc-cost_wd*Inputs!$E$7*(1-$B1089)-cost_fx*Inputs!$D$7))</f>
        <v>381414.210768193</v>
      </c>
      <c r="I1089" s="0" t="n">
        <f aca="false">12*Inputs!$B$8*(MIN(1,$H$52*$C1089)*(ic*Inputs!$C$8+pT-cost_acc-cost_wd*Inputs!$E$8-cost_fx*Inputs!$D$8-cost_ins)+(1-MIN(1,$H$52*$C1089))*(1-MIN(1,Inputs!$G$8*$D1089)*churn_nonbuyers)*(ic*Inputs!$C$8+fee_wd*Inputs!$E$8*(1-$B1089)+fee_fx*Inputs!$D$8-cost_acc-cost_wd*Inputs!$E$8*(1-$B1089)-cost_fx*Inputs!$D$8))</f>
        <v>181654.925340097</v>
      </c>
      <c r="J1089" s="0" t="n">
        <f aca="false">G1089+H1089+I1089-fixed</f>
        <v>70032.0079169227</v>
      </c>
      <c r="K1089" s="0" t="n">
        <f aca="false">12*Inputs!$B$6*(1-MIN(1,Inputs!$G$6*$D1089)*churn_nonbuyers)*(ic*Inputs!$C$6+fee_wd*Inputs!$E$6*(1-$B1089)+fee_fx*Inputs!$D$6-cost_acc-cost_wd*Inputs!$E$6*(1-$B1089)-cost_fx*Inputs!$D$6)</f>
        <v>159725.960929656</v>
      </c>
      <c r="L1089" s="0" t="n">
        <f aca="false">12*Inputs!$B$7*(1-MIN(1,Inputs!$G$7*$D1089)*churn_nonbuyers)*(ic*Inputs!$C$7+fee_wd*Inputs!$E$7*(1-$B1089)+fee_fx*Inputs!$D$7-cost_acc-cost_wd*Inputs!$E$7*(1-$B1089)-cost_fx*Inputs!$D$7)</f>
        <v>359023.223693794</v>
      </c>
      <c r="M1089" s="0" t="n">
        <f aca="false">12*Inputs!$B$8*(1-MIN(1,Inputs!$G$8*$D1089)*churn_nonbuyers)*(ic*Inputs!$C$8+fee_wd*Inputs!$E$8*(1-$B1089)+fee_fx*Inputs!$D$8-cost_acc-cost_wd*Inputs!$E$8*(1-$B1089)-cost_fx*Inputs!$D$8)</f>
        <v>127683.951751728</v>
      </c>
      <c r="N1089" s="0" t="n">
        <f aca="false">K1089+L1089+I1089-fixed</f>
        <v>404.10996354674</v>
      </c>
      <c r="O1089" s="0" t="n">
        <f aca="false">K1089+L1089+M1089-fixed</f>
        <v>-53566.8636248224</v>
      </c>
      <c r="P1089" s="0" t="n">
        <f aca="false">12*Inputs!$B$6*(1-MIN(1,Inputs!$F$6*$D1089))*(ic*Inputs!$C$6+flat_fee-cost_acc-cost_wd*Inputs!$E$6*$E1089-cost_fx*Inputs!$D$6)+12*Inputs!$B$7*(1-MIN(1,Inputs!$F$7*$D1089))*(ic*Inputs!$C$7+flat_fee-cost_acc-cost_wd*Inputs!$E$7*$E1089-cost_fx*Inputs!$D$7)+12*Inputs!$B$8*(1-MIN(1,Inputs!$F$8*$D1089))*(ic*Inputs!$C$8+flat_fee-cost_acc-cost_wd*Inputs!$E$8*$E1089-cost_fx*Inputs!$D$8)-fixed</f>
        <v>-7072.24227592</v>
      </c>
    </row>
    <row r="1090" customFormat="false" ht="15" hidden="false" customHeight="false" outlineLevel="0" collapsed="false">
      <c r="A1090" s="0" t="n">
        <v>1025</v>
      </c>
      <c r="B1090" s="0" t="n">
        <v>0.181274</v>
      </c>
      <c r="C1090" s="0" t="n">
        <v>0.879784</v>
      </c>
      <c r="D1090" s="0" t="n">
        <v>1.015766</v>
      </c>
      <c r="E1090" s="0" t="n">
        <v>1.241509</v>
      </c>
      <c r="F1090" s="0" t="n">
        <v>0.432197</v>
      </c>
      <c r="G1090" s="0" t="n">
        <f aca="false">12*Inputs!$B$6*(MIN(1,$H$50*$C1090)*(ic*Inputs!$C$6+pS+fee_fx*Inputs!$D$6-cost_acc-cost_wd*Inputs!$E$6*$E1090-cost_fx*Inputs!$D$6-$F1090)+(1-MIN(1,$H$50*$C1090))*(1-MIN(1,Inputs!$G$6*$D1090)*churn_nonbuyers)*(ic*Inputs!$C$6+fee_wd*Inputs!$E$6*(1-$B1090)+fee_fx*Inputs!$D$6-cost_acc-cost_wd*Inputs!$E$6*(1-$B1090)-cost_fx*Inputs!$D$6))</f>
        <v>205864.623404121</v>
      </c>
      <c r="H1090" s="0" t="n">
        <f aca="false">12*Inputs!$B$7*(MIN(1,$H$51*$C1090)*(ic*Inputs!$C$7+pE+fee_fx*Inputs!$D$7-cost_acc-cost_wd*Inputs!$E$7*$E1090-cost_fx*Inputs!$D$7-$F1090)+(1-MIN(1,$H$51*$C1090))*(1-MIN(1,Inputs!$G$7*$D1090)*churn_nonbuyers)*(ic*Inputs!$C$7+fee_wd*Inputs!$E$7*(1-$B1090)+fee_fx*Inputs!$D$7-cost_acc-cost_wd*Inputs!$E$7*(1-$B1090)-cost_fx*Inputs!$D$7))</f>
        <v>382625.150436564</v>
      </c>
      <c r="I1090" s="0" t="n">
        <f aca="false">12*Inputs!$B$8*(MIN(1,$H$52*$C1090)*(ic*Inputs!$C$8+pT-cost_acc-cost_wd*Inputs!$E$8-cost_fx*Inputs!$D$8-cost_ins)+(1-MIN(1,$H$52*$C1090))*(1-MIN(1,Inputs!$G$8*$D1090)*churn_nonbuyers)*(ic*Inputs!$C$8+fee_wd*Inputs!$E$8*(1-$B1090)+fee_fx*Inputs!$D$8-cost_acc-cost_wd*Inputs!$E$8*(1-$B1090)-cost_fx*Inputs!$D$8))</f>
        <v>162081.996667617</v>
      </c>
      <c r="J1090" s="0" t="n">
        <f aca="false">G1090+H1090+I1090-fixed</f>
        <v>50571.7705083025</v>
      </c>
      <c r="K1090" s="0" t="n">
        <f aca="false">12*Inputs!$B$6*(1-MIN(1,Inputs!$G$6*$D1090)*churn_nonbuyers)*(ic*Inputs!$C$6+fee_wd*Inputs!$E$6*(1-$B1090)+fee_fx*Inputs!$D$6-cost_acc-cost_wd*Inputs!$E$6*(1-$B1090)-cost_fx*Inputs!$D$6)</f>
        <v>166583.372874365</v>
      </c>
      <c r="L1090" s="0" t="n">
        <f aca="false">12*Inputs!$B$7*(1-MIN(1,Inputs!$G$7*$D1090)*churn_nonbuyers)*(ic*Inputs!$C$7+fee_wd*Inputs!$E$7*(1-$B1090)+fee_fx*Inputs!$D$7-cost_acc-cost_wd*Inputs!$E$7*(1-$B1090)-cost_fx*Inputs!$D$7)</f>
        <v>365605.288556619</v>
      </c>
      <c r="M1090" s="0" t="n">
        <f aca="false">12*Inputs!$B$8*(1-MIN(1,Inputs!$G$8*$D1090)*churn_nonbuyers)*(ic*Inputs!$C$8+fee_wd*Inputs!$E$8*(1-$B1090)+fee_fx*Inputs!$D$8-cost_acc-cost_wd*Inputs!$E$8*(1-$B1090)-cost_fx*Inputs!$D$8)</f>
        <v>91803.4663737025</v>
      </c>
      <c r="N1090" s="0" t="n">
        <f aca="false">K1090+L1090+I1090-fixed</f>
        <v>-5729.34190139873</v>
      </c>
      <c r="O1090" s="0" t="n">
        <f aca="false">K1090+L1090+M1090-fixed</f>
        <v>-76007.8721953137</v>
      </c>
      <c r="P1090" s="0" t="n">
        <f aca="false">12*Inputs!$B$6*(1-MIN(1,Inputs!$F$6*$D1090))*(ic*Inputs!$C$6+flat_fee-cost_acc-cost_wd*Inputs!$E$6*$E1090-cost_fx*Inputs!$D$6)+12*Inputs!$B$7*(1-MIN(1,Inputs!$F$7*$D1090))*(ic*Inputs!$C$7+flat_fee-cost_acc-cost_wd*Inputs!$E$7*$E1090-cost_fx*Inputs!$D$7)+12*Inputs!$B$8*(1-MIN(1,Inputs!$F$8*$D1090))*(ic*Inputs!$C$8+flat_fee-cost_acc-cost_wd*Inputs!$E$8*$E1090-cost_fx*Inputs!$D$8)-fixed</f>
        <v>-41836.9454334399</v>
      </c>
    </row>
    <row r="1091" customFormat="false" ht="15" hidden="false" customHeight="false" outlineLevel="0" collapsed="false">
      <c r="A1091" s="0" t="n">
        <v>1026</v>
      </c>
      <c r="B1091" s="0" t="n">
        <v>0.056485</v>
      </c>
      <c r="C1091" s="0" t="n">
        <v>0.878037</v>
      </c>
      <c r="D1091" s="0" t="n">
        <v>0.93307</v>
      </c>
      <c r="E1091" s="0" t="n">
        <v>1.324905</v>
      </c>
      <c r="F1091" s="0" t="n">
        <v>0.164777</v>
      </c>
      <c r="G1091" s="0" t="n">
        <f aca="false">12*Inputs!$B$6*(MIN(1,$H$50*$C1091)*(ic*Inputs!$C$6+pS+fee_fx*Inputs!$D$6-cost_acc-cost_wd*Inputs!$E$6*$E1091-cost_fx*Inputs!$D$6-$F1091)+(1-MIN(1,$H$50*$C1091))*(1-MIN(1,Inputs!$G$6*$D1091)*churn_nonbuyers)*(ic*Inputs!$C$6+fee_wd*Inputs!$E$6*(1-$B1091)+fee_fx*Inputs!$D$6-cost_acc-cost_wd*Inputs!$E$6*(1-$B1091)-cost_fx*Inputs!$D$6))</f>
        <v>226112.013664369</v>
      </c>
      <c r="H1091" s="0" t="n">
        <f aca="false">12*Inputs!$B$7*(MIN(1,$H$51*$C1091)*(ic*Inputs!$C$7+pE+fee_fx*Inputs!$D$7-cost_acc-cost_wd*Inputs!$E$7*$E1091-cost_fx*Inputs!$D$7-$F1091)+(1-MIN(1,$H$51*$C1091))*(1-MIN(1,Inputs!$G$7*$D1091)*churn_nonbuyers)*(ic*Inputs!$C$7+fee_wd*Inputs!$E$7*(1-$B1091)+fee_fx*Inputs!$D$7-cost_acc-cost_wd*Inputs!$E$7*(1-$B1091)-cost_fx*Inputs!$D$7))</f>
        <v>399619.644095124</v>
      </c>
      <c r="I1091" s="0" t="n">
        <f aca="false">12*Inputs!$B$8*(MIN(1,$H$52*$C1091)*(ic*Inputs!$C$8+pT-cost_acc-cost_wd*Inputs!$E$8-cost_fx*Inputs!$D$8-cost_ins)+(1-MIN(1,$H$52*$C1091))*(1-MIN(1,Inputs!$G$8*$D1091)*churn_nonbuyers)*(ic*Inputs!$C$8+fee_wd*Inputs!$E$8*(1-$B1091)+fee_fx*Inputs!$D$8-cost_acc-cost_wd*Inputs!$E$8*(1-$B1091)-cost_fx*Inputs!$D$8))</f>
        <v>169830.392336979</v>
      </c>
      <c r="J1091" s="0" t="n">
        <f aca="false">G1091+H1091+I1091-fixed</f>
        <v>95562.0500964717</v>
      </c>
      <c r="K1091" s="0" t="n">
        <f aca="false">12*Inputs!$B$6*(1-MIN(1,Inputs!$G$6*$D1091)*churn_nonbuyers)*(ic*Inputs!$C$6+fee_wd*Inputs!$E$6*(1-$B1091)+fee_fx*Inputs!$D$6-cost_acc-cost_wd*Inputs!$E$6*(1-$B1091)-cost_fx*Inputs!$D$6)</f>
        <v>184440.28650444</v>
      </c>
      <c r="L1091" s="0" t="n">
        <f aca="false">12*Inputs!$B$7*(1-MIN(1,Inputs!$G$7*$D1091)*churn_nonbuyers)*(ic*Inputs!$C$7+fee_wd*Inputs!$E$7*(1-$B1091)+fee_fx*Inputs!$D$7-cost_acc-cost_wd*Inputs!$E$7*(1-$B1091)-cost_fx*Inputs!$D$7)</f>
        <v>384007.428542664</v>
      </c>
      <c r="M1091" s="0" t="n">
        <f aca="false">12*Inputs!$B$8*(1-MIN(1,Inputs!$G$8*$D1091)*churn_nonbuyers)*(ic*Inputs!$C$8+fee_wd*Inputs!$E$8*(1-$B1091)+fee_fx*Inputs!$D$8-cost_acc-cost_wd*Inputs!$E$8*(1-$B1091)-cost_fx*Inputs!$D$8)</f>
        <v>112271.75622072</v>
      </c>
      <c r="N1091" s="0" t="n">
        <f aca="false">K1091+L1091+I1091-fixed</f>
        <v>38278.1073840834</v>
      </c>
      <c r="O1091" s="0" t="n">
        <f aca="false">K1091+L1091+M1091-fixed</f>
        <v>-19280.5287321759</v>
      </c>
      <c r="P1091" s="0" t="n">
        <f aca="false">12*Inputs!$B$6*(1-MIN(1,Inputs!$F$6*$D1091))*(ic*Inputs!$C$6+flat_fee-cost_acc-cost_wd*Inputs!$E$6*$E1091-cost_fx*Inputs!$D$6)+12*Inputs!$B$7*(1-MIN(1,Inputs!$F$7*$D1091))*(ic*Inputs!$C$7+flat_fee-cost_acc-cost_wd*Inputs!$E$7*$E1091-cost_fx*Inputs!$D$7)+12*Inputs!$B$8*(1-MIN(1,Inputs!$F$8*$D1091))*(ic*Inputs!$C$8+flat_fee-cost_acc-cost_wd*Inputs!$E$8*$E1091-cost_fx*Inputs!$D$8)-fixed</f>
        <v>-37362.2729559999</v>
      </c>
    </row>
    <row r="1092" customFormat="false" ht="15" hidden="false" customHeight="false" outlineLevel="0" collapsed="false">
      <c r="A1092" s="0" t="n">
        <v>1027</v>
      </c>
      <c r="B1092" s="0" t="n">
        <v>0.20448</v>
      </c>
      <c r="C1092" s="0" t="n">
        <v>1.065687</v>
      </c>
      <c r="D1092" s="0" t="n">
        <v>1.375483</v>
      </c>
      <c r="E1092" s="0" t="n">
        <v>1.192754</v>
      </c>
      <c r="F1092" s="0" t="n">
        <v>0.097721</v>
      </c>
      <c r="G1092" s="0" t="n">
        <f aca="false">12*Inputs!$B$6*(MIN(1,$H$50*$C1092)*(ic*Inputs!$C$6+pS+fee_fx*Inputs!$D$6-cost_acc-cost_wd*Inputs!$E$6*$E1092-cost_fx*Inputs!$D$6-$F1092)+(1-MIN(1,$H$50*$C1092))*(1-MIN(1,Inputs!$G$6*$D1092)*churn_nonbuyers)*(ic*Inputs!$C$6+fee_wd*Inputs!$E$6*(1-$B1092)+fee_fx*Inputs!$D$6-cost_acc-cost_wd*Inputs!$E$6*(1-$B1092)-cost_fx*Inputs!$D$6))</f>
        <v>217840.698912666</v>
      </c>
      <c r="H1092" s="0" t="n">
        <f aca="false">12*Inputs!$B$7*(MIN(1,$H$51*$C1092)*(ic*Inputs!$C$7+pE+fee_fx*Inputs!$D$7-cost_acc-cost_wd*Inputs!$E$7*$E1092-cost_fx*Inputs!$D$7-$F1092)+(1-MIN(1,$H$51*$C1092))*(1-MIN(1,Inputs!$G$7*$D1092)*churn_nonbuyers)*(ic*Inputs!$C$7+fee_wd*Inputs!$E$7*(1-$B1092)+fee_fx*Inputs!$D$7-cost_acc-cost_wd*Inputs!$E$7*(1-$B1092)-cost_fx*Inputs!$D$7))</f>
        <v>408565.554798537</v>
      </c>
      <c r="I1092" s="0" t="n">
        <f aca="false">12*Inputs!$B$8*(MIN(1,$H$52*$C1092)*(ic*Inputs!$C$8+pT-cost_acc-cost_wd*Inputs!$E$8-cost_fx*Inputs!$D$8-cost_ins)+(1-MIN(1,$H$52*$C1092))*(1-MIN(1,Inputs!$G$8*$D1092)*churn_nonbuyers)*(ic*Inputs!$C$8+fee_wd*Inputs!$E$8*(1-$B1092)+fee_fx*Inputs!$D$8-cost_acc-cost_wd*Inputs!$E$8*(1-$B1092)-cost_fx*Inputs!$D$8))</f>
        <v>156600.89588832</v>
      </c>
      <c r="J1092" s="0" t="n">
        <f aca="false">G1092+H1092+I1092-fixed</f>
        <v>83007.1495995224</v>
      </c>
      <c r="K1092" s="0" t="n">
        <f aca="false">12*Inputs!$B$6*(1-MIN(1,Inputs!$G$6*$D1092)*churn_nonbuyers)*(ic*Inputs!$C$6+fee_wd*Inputs!$E$6*(1-$B1092)+fee_fx*Inputs!$D$6-cost_acc-cost_wd*Inputs!$E$6*(1-$B1092)-cost_fx*Inputs!$D$6)</f>
        <v>160315.074459648</v>
      </c>
      <c r="L1092" s="0" t="n">
        <f aca="false">12*Inputs!$B$7*(1-MIN(1,Inputs!$G$7*$D1092)*churn_nonbuyers)*(ic*Inputs!$C$7+fee_wd*Inputs!$E$7*(1-$B1092)+fee_fx*Inputs!$D$7-cost_acc-cost_wd*Inputs!$E$7*(1-$B1092)-cost_fx*Inputs!$D$7)</f>
        <v>358332.075491789</v>
      </c>
      <c r="M1092" s="0" t="n">
        <f aca="false">12*Inputs!$B$8*(1-MIN(1,Inputs!$G$8*$D1092)*churn_nonbuyers)*(ic*Inputs!$C$8+fee_wd*Inputs!$E$8*(1-$B1092)+fee_fx*Inputs!$D$8-cost_acc-cost_wd*Inputs!$E$8*(1-$B1092)-cost_fx*Inputs!$D$8)</f>
        <v>11764.898625024</v>
      </c>
      <c r="N1092" s="0" t="n">
        <f aca="false">K1092+L1092+I1092-fixed</f>
        <v>-24751.9541602433</v>
      </c>
      <c r="O1092" s="0" t="n">
        <f aca="false">K1092+L1092+M1092-fixed</f>
        <v>-169587.951423539</v>
      </c>
      <c r="P1092" s="0" t="n">
        <f aca="false">12*Inputs!$B$6*(1-MIN(1,Inputs!$F$6*$D1092))*(ic*Inputs!$C$6+flat_fee-cost_acc-cost_wd*Inputs!$E$6*$E1092-cost_fx*Inputs!$D$6)+12*Inputs!$B$7*(1-MIN(1,Inputs!$F$7*$D1092))*(ic*Inputs!$C$7+flat_fee-cost_acc-cost_wd*Inputs!$E$7*$E1092-cost_fx*Inputs!$D$7)+12*Inputs!$B$8*(1-MIN(1,Inputs!$F$8*$D1092))*(ic*Inputs!$C$8+flat_fee-cost_acc-cost_wd*Inputs!$E$8*$E1092-cost_fx*Inputs!$D$8)-fixed</f>
        <v>-207172.90118032</v>
      </c>
    </row>
    <row r="1093" customFormat="false" ht="15" hidden="false" customHeight="false" outlineLevel="0" collapsed="false">
      <c r="A1093" s="0" t="n">
        <v>1028</v>
      </c>
      <c r="B1093" s="0" t="n">
        <v>0.313184</v>
      </c>
      <c r="C1093" s="0" t="n">
        <v>0.874973</v>
      </c>
      <c r="D1093" s="0" t="n">
        <v>1.204025</v>
      </c>
      <c r="E1093" s="0" t="n">
        <v>1.160012</v>
      </c>
      <c r="F1093" s="0" t="n">
        <v>0.171148</v>
      </c>
      <c r="G1093" s="0" t="n">
        <f aca="false">12*Inputs!$B$6*(MIN(1,$H$50*$C1093)*(ic*Inputs!$C$6+pS+fee_fx*Inputs!$D$6-cost_acc-cost_wd*Inputs!$E$6*$E1093-cost_fx*Inputs!$D$6-$F1093)+(1-MIN(1,$H$50*$C1093))*(1-MIN(1,Inputs!$G$6*$D1093)*churn_nonbuyers)*(ic*Inputs!$C$6+fee_wd*Inputs!$E$6*(1-$B1093)+fee_fx*Inputs!$D$6-cost_acc-cost_wd*Inputs!$E$6*(1-$B1093)-cost_fx*Inputs!$D$6))</f>
        <v>194417.077249493</v>
      </c>
      <c r="H1093" s="0" t="n">
        <f aca="false">12*Inputs!$B$7*(MIN(1,$H$51*$C1093)*(ic*Inputs!$C$7+pE+fee_fx*Inputs!$D$7-cost_acc-cost_wd*Inputs!$E$7*$E1093-cost_fx*Inputs!$D$7-$F1093)+(1-MIN(1,$H$51*$C1093))*(1-MIN(1,Inputs!$G$7*$D1093)*churn_nonbuyers)*(ic*Inputs!$C$7+fee_wd*Inputs!$E$7*(1-$B1093)+fee_fx*Inputs!$D$7-cost_acc-cost_wd*Inputs!$E$7*(1-$B1093)-cost_fx*Inputs!$D$7))</f>
        <v>390617.824576678</v>
      </c>
      <c r="I1093" s="0" t="n">
        <f aca="false">12*Inputs!$B$8*(MIN(1,$H$52*$C1093)*(ic*Inputs!$C$8+pT-cost_acc-cost_wd*Inputs!$E$8-cost_fx*Inputs!$D$8-cost_ins)+(1-MIN(1,$H$52*$C1093))*(1-MIN(1,Inputs!$G$8*$D1093)*churn_nonbuyers)*(ic*Inputs!$C$8+fee_wd*Inputs!$E$8*(1-$B1093)+fee_fx*Inputs!$D$8-cost_acc-cost_wd*Inputs!$E$8*(1-$B1093)-cost_fx*Inputs!$D$8))</f>
        <v>145087.852685893</v>
      </c>
      <c r="J1093" s="0" t="n">
        <f aca="false">G1093+H1093+I1093-fixed</f>
        <v>30122.7545120633</v>
      </c>
      <c r="K1093" s="0" t="n">
        <f aca="false">12*Inputs!$B$6*(1-MIN(1,Inputs!$G$6*$D1093)*churn_nonbuyers)*(ic*Inputs!$C$6+fee_wd*Inputs!$E$6*(1-$B1093)+fee_fx*Inputs!$D$6-cost_acc-cost_wd*Inputs!$E$6*(1-$B1093)-cost_fx*Inputs!$D$6)</f>
        <v>147079.91783232</v>
      </c>
      <c r="L1093" s="0" t="n">
        <f aca="false">12*Inputs!$B$7*(1-MIN(1,Inputs!$G$7*$D1093)*churn_nonbuyers)*(ic*Inputs!$C$7+fee_wd*Inputs!$E$7*(1-$B1093)+fee_fx*Inputs!$D$7-cost_acc-cost_wd*Inputs!$E$7*(1-$B1093)-cost_fx*Inputs!$D$7)</f>
        <v>345166.609099392</v>
      </c>
      <c r="M1093" s="0" t="n">
        <f aca="false">12*Inputs!$B$8*(1-MIN(1,Inputs!$G$8*$D1093)*churn_nonbuyers)*(ic*Inputs!$C$8+fee_wd*Inputs!$E$8*(1-$B1093)+fee_fx*Inputs!$D$8-cost_acc-cost_wd*Inputs!$E$8*(1-$B1093)-cost_fx*Inputs!$D$8)</f>
        <v>48941.4698841601</v>
      </c>
      <c r="N1093" s="0" t="n">
        <f aca="false">K1093+L1093+I1093-fixed</f>
        <v>-62665.6203823951</v>
      </c>
      <c r="O1093" s="0" t="n">
        <f aca="false">K1093+L1093+M1093-fixed</f>
        <v>-158812.003184128</v>
      </c>
      <c r="P1093" s="0" t="n">
        <f aca="false">12*Inputs!$B$6*(1-MIN(1,Inputs!$F$6*$D1093))*(ic*Inputs!$C$6+flat_fee-cost_acc-cost_wd*Inputs!$E$6*$E1093-cost_fx*Inputs!$D$6)+12*Inputs!$B$7*(1-MIN(1,Inputs!$F$7*$D1093))*(ic*Inputs!$C$7+flat_fee-cost_acc-cost_wd*Inputs!$E$7*$E1093-cost_fx*Inputs!$D$7)+12*Inputs!$B$8*(1-MIN(1,Inputs!$F$8*$D1093))*(ic*Inputs!$C$8+flat_fee-cost_acc-cost_wd*Inputs!$E$8*$E1093-cost_fx*Inputs!$D$8)-fixed</f>
        <v>-105873.446608</v>
      </c>
    </row>
    <row r="1094" customFormat="false" ht="15" hidden="false" customHeight="false" outlineLevel="0" collapsed="false">
      <c r="A1094" s="0" t="n">
        <v>1029</v>
      </c>
      <c r="B1094" s="0" t="n">
        <v>0.188977</v>
      </c>
      <c r="C1094" s="0" t="n">
        <v>0.902869</v>
      </c>
      <c r="D1094" s="0" t="n">
        <v>1.52867</v>
      </c>
      <c r="E1094" s="0" t="n">
        <v>1.212431</v>
      </c>
      <c r="F1094" s="0" t="n">
        <v>0.218281</v>
      </c>
      <c r="G1094" s="0" t="n">
        <f aca="false">12*Inputs!$B$6*(MIN(1,$H$50*$C1094)*(ic*Inputs!$C$6+pS+fee_fx*Inputs!$D$6-cost_acc-cost_wd*Inputs!$E$6*$E1094-cost_fx*Inputs!$D$6-$F1094)+(1-MIN(1,$H$50*$C1094))*(1-MIN(1,Inputs!$G$6*$D1094)*churn_nonbuyers)*(ic*Inputs!$C$6+fee_wd*Inputs!$E$6*(1-$B1094)+fee_fx*Inputs!$D$6-cost_acc-cost_wd*Inputs!$E$6*(1-$B1094)-cost_fx*Inputs!$D$6))</f>
        <v>206824.106937156</v>
      </c>
      <c r="H1094" s="0" t="n">
        <f aca="false">12*Inputs!$B$7*(MIN(1,$H$51*$C1094)*(ic*Inputs!$C$7+pE+fee_fx*Inputs!$D$7-cost_acc-cost_wd*Inputs!$E$7*$E1094-cost_fx*Inputs!$D$7-$F1094)+(1-MIN(1,$H$51*$C1094))*(1-MIN(1,Inputs!$G$7*$D1094)*churn_nonbuyers)*(ic*Inputs!$C$7+fee_wd*Inputs!$E$7*(1-$B1094)+fee_fx*Inputs!$D$7-cost_acc-cost_wd*Inputs!$E$7*(1-$B1094)-cost_fx*Inputs!$D$7))</f>
        <v>392837.881276185</v>
      </c>
      <c r="I1094" s="0" t="n">
        <f aca="false">12*Inputs!$B$8*(MIN(1,$H$52*$C1094)*(ic*Inputs!$C$8+pT-cost_acc-cost_wd*Inputs!$E$8-cost_fx*Inputs!$D$8-cost_ins)+(1-MIN(1,$H$52*$C1094))*(1-MIN(1,Inputs!$G$8*$D1094)*churn_nonbuyers)*(ic*Inputs!$C$8+fee_wd*Inputs!$E$8*(1-$B1094)+fee_fx*Inputs!$D$8-cost_acc-cost_wd*Inputs!$E$8*(1-$B1094)-cost_fx*Inputs!$D$8))</f>
        <v>130143.149136</v>
      </c>
      <c r="J1094" s="0" t="n">
        <f aca="false">G1094+H1094+I1094-fixed</f>
        <v>29805.137349341</v>
      </c>
      <c r="K1094" s="0" t="n">
        <f aca="false">12*Inputs!$B$6*(1-MIN(1,Inputs!$G$6*$D1094)*churn_nonbuyers)*(ic*Inputs!$C$6+fee_wd*Inputs!$E$6*(1-$B1094)+fee_fx*Inputs!$D$6-cost_acc-cost_wd*Inputs!$E$6*(1-$B1094)-cost_fx*Inputs!$D$6)</f>
        <v>161058.279388248</v>
      </c>
      <c r="L1094" s="0" t="n">
        <f aca="false">12*Inputs!$B$7*(1-MIN(1,Inputs!$G$7*$D1094)*churn_nonbuyers)*(ic*Inputs!$C$7+fee_wd*Inputs!$E$7*(1-$B1094)+fee_fx*Inputs!$D$7-cost_acc-cost_wd*Inputs!$E$7*(1-$B1094)-cost_fx*Inputs!$D$7)</f>
        <v>358744.496272949</v>
      </c>
      <c r="M1094" s="0" t="n">
        <f aca="false">12*Inputs!$B$8*(1-MIN(1,Inputs!$G$8*$D1094)*churn_nonbuyers)*(ic*Inputs!$C$8+fee_wd*Inputs!$E$8*(1-$B1094)+fee_fx*Inputs!$D$8-cost_acc-cost_wd*Inputs!$E$8*(1-$B1094)-cost_fx*Inputs!$D$8)</f>
        <v>0</v>
      </c>
      <c r="N1094" s="0" t="n">
        <f aca="false">K1094+L1094+I1094-fixed</f>
        <v>-50054.0752028031</v>
      </c>
      <c r="O1094" s="0" t="n">
        <f aca="false">K1094+L1094+M1094-fixed</f>
        <v>-180197.224338803</v>
      </c>
      <c r="P1094" s="0" t="n">
        <f aca="false">12*Inputs!$B$6*(1-MIN(1,Inputs!$F$6*$D1094))*(ic*Inputs!$C$6+flat_fee-cost_acc-cost_wd*Inputs!$E$6*$E1094-cost_fx*Inputs!$D$6)+12*Inputs!$B$7*(1-MIN(1,Inputs!$F$7*$D1094))*(ic*Inputs!$C$7+flat_fee-cost_acc-cost_wd*Inputs!$E$7*$E1094-cost_fx*Inputs!$D$7)+12*Inputs!$B$8*(1-MIN(1,Inputs!$F$8*$D1094))*(ic*Inputs!$C$8+flat_fee-cost_acc-cost_wd*Inputs!$E$8*$E1094-cost_fx*Inputs!$D$8)-fixed</f>
        <v>-292476.5925352</v>
      </c>
    </row>
    <row r="1095" customFormat="false" ht="15" hidden="false" customHeight="false" outlineLevel="0" collapsed="false">
      <c r="A1095" s="0" t="n">
        <v>1030</v>
      </c>
      <c r="B1095" s="0" t="n">
        <v>0.164206</v>
      </c>
      <c r="C1095" s="0" t="n">
        <v>0.944981</v>
      </c>
      <c r="D1095" s="0" t="n">
        <v>0.644779</v>
      </c>
      <c r="E1095" s="0" t="n">
        <v>1.110457</v>
      </c>
      <c r="F1095" s="0" t="n">
        <v>0.150899</v>
      </c>
      <c r="G1095" s="0" t="n">
        <f aca="false">12*Inputs!$B$6*(MIN(1,$H$50*$C1095)*(ic*Inputs!$C$6+pS+fee_fx*Inputs!$D$6-cost_acc-cost_wd*Inputs!$E$6*$E1095-cost_fx*Inputs!$D$6-$F1095)+(1-MIN(1,$H$50*$C1095))*(1-MIN(1,Inputs!$G$6*$D1095)*churn_nonbuyers)*(ic*Inputs!$C$6+fee_wd*Inputs!$E$6*(1-$B1095)+fee_fx*Inputs!$D$6-cost_acc-cost_wd*Inputs!$E$6*(1-$B1095)-cost_fx*Inputs!$D$6))</f>
        <v>222961.408875182</v>
      </c>
      <c r="H1095" s="0" t="n">
        <f aca="false">12*Inputs!$B$7*(MIN(1,$H$51*$C1095)*(ic*Inputs!$C$7+pE+fee_fx*Inputs!$D$7-cost_acc-cost_wd*Inputs!$E$7*$E1095-cost_fx*Inputs!$D$7-$F1095)+(1-MIN(1,$H$51*$C1095))*(1-MIN(1,Inputs!$G$7*$D1095)*churn_nonbuyers)*(ic*Inputs!$C$7+fee_wd*Inputs!$E$7*(1-$B1095)+fee_fx*Inputs!$D$7-cost_acc-cost_wd*Inputs!$E$7*(1-$B1095)-cost_fx*Inputs!$D$7))</f>
        <v>417574.002834114</v>
      </c>
      <c r="I1095" s="0" t="n">
        <f aca="false">12*Inputs!$B$8*(MIN(1,$H$52*$C1095)*(ic*Inputs!$C$8+pT-cost_acc-cost_wd*Inputs!$E$8-cost_fx*Inputs!$D$8-cost_ins)+(1-MIN(1,$H$52*$C1095))*(1-MIN(1,Inputs!$G$8*$D1095)*churn_nonbuyers)*(ic*Inputs!$C$8+fee_wd*Inputs!$E$8*(1-$B1095)+fee_fx*Inputs!$D$8-cost_acc-cost_wd*Inputs!$E$8*(1-$B1095)-cost_fx*Inputs!$D$8))</f>
        <v>195370.726958666</v>
      </c>
      <c r="J1095" s="0" t="n">
        <f aca="false">G1095+H1095+I1095-fixed</f>
        <v>135906.138667962</v>
      </c>
      <c r="K1095" s="0" t="n">
        <f aca="false">12*Inputs!$B$6*(1-MIN(1,Inputs!$G$6*$D1095)*churn_nonbuyers)*(ic*Inputs!$C$6+fee_wd*Inputs!$E$6*(1-$B1095)+fee_fx*Inputs!$D$6-cost_acc-cost_wd*Inputs!$E$6*(1-$B1095)-cost_fx*Inputs!$D$6)</f>
        <v>172217.275059413</v>
      </c>
      <c r="L1095" s="0" t="n">
        <f aca="false">12*Inputs!$B$7*(1-MIN(1,Inputs!$G$7*$D1095)*churn_nonbuyers)*(ic*Inputs!$C$7+fee_wd*Inputs!$E$7*(1-$B1095)+fee_fx*Inputs!$D$7-cost_acc-cost_wd*Inputs!$E$7*(1-$B1095)-cost_fx*Inputs!$D$7)</f>
        <v>372212.476043648</v>
      </c>
      <c r="M1095" s="0" t="n">
        <f aca="false">12*Inputs!$B$8*(1-MIN(1,Inputs!$G$8*$D1095)*churn_nonbuyers)*(ic*Inputs!$C$8+fee_wd*Inputs!$E$8*(1-$B1095)+fee_fx*Inputs!$D$8-cost_acc-cost_wd*Inputs!$E$8*(1-$B1095)-cost_fx*Inputs!$D$8)</f>
        <v>174756.459183926</v>
      </c>
      <c r="N1095" s="0" t="n">
        <f aca="false">K1095+L1095+I1095-fixed</f>
        <v>39800.4780617268</v>
      </c>
      <c r="O1095" s="0" t="n">
        <f aca="false">K1095+L1095+M1095-fixed</f>
        <v>19186.210286987</v>
      </c>
      <c r="P1095" s="0" t="n">
        <f aca="false">12*Inputs!$B$6*(1-MIN(1,Inputs!$F$6*$D1095))*(ic*Inputs!$C$6+flat_fee-cost_acc-cost_wd*Inputs!$E$6*$E1095-cost_fx*Inputs!$D$6)+12*Inputs!$B$7*(1-MIN(1,Inputs!$F$7*$D1095))*(ic*Inputs!$C$7+flat_fee-cost_acc-cost_wd*Inputs!$E$7*$E1095-cost_fx*Inputs!$D$7)+12*Inputs!$B$8*(1-MIN(1,Inputs!$F$8*$D1095))*(ic*Inputs!$C$8+flat_fee-cost_acc-cost_wd*Inputs!$E$8*$E1095-cost_fx*Inputs!$D$8)-fixed</f>
        <v>213656.84904872</v>
      </c>
    </row>
    <row r="1096" customFormat="false" ht="15" hidden="false" customHeight="false" outlineLevel="0" collapsed="false">
      <c r="A1096" s="0" t="n">
        <v>1031</v>
      </c>
      <c r="B1096" s="0" t="n">
        <v>0.189663</v>
      </c>
      <c r="C1096" s="0" t="n">
        <v>0.787575</v>
      </c>
      <c r="D1096" s="0" t="n">
        <v>1.624323</v>
      </c>
      <c r="E1096" s="0" t="n">
        <v>1.369618</v>
      </c>
      <c r="F1096" s="0" t="n">
        <v>0.042867</v>
      </c>
      <c r="G1096" s="0" t="n">
        <f aca="false">12*Inputs!$B$6*(MIN(1,$H$50*$C1096)*(ic*Inputs!$C$6+pS+fee_fx*Inputs!$D$6-cost_acc-cost_wd*Inputs!$E$6*$E1096-cost_fx*Inputs!$D$6-$F1096)+(1-MIN(1,$H$50*$C1096))*(1-MIN(1,Inputs!$G$6*$D1096)*churn_nonbuyers)*(ic*Inputs!$C$6+fee_wd*Inputs!$E$6*(1-$B1096)+fee_fx*Inputs!$D$6-cost_acc-cost_wd*Inputs!$E$6*(1-$B1096)-cost_fx*Inputs!$D$6))</f>
        <v>200444.146131384</v>
      </c>
      <c r="H1096" s="0" t="n">
        <f aca="false">12*Inputs!$B$7*(MIN(1,$H$51*$C1096)*(ic*Inputs!$C$7+pE+fee_fx*Inputs!$D$7-cost_acc-cost_wd*Inputs!$E$7*$E1096-cost_fx*Inputs!$D$7-$F1096)+(1-MIN(1,$H$51*$C1096))*(1-MIN(1,Inputs!$G$7*$D1096)*churn_nonbuyers)*(ic*Inputs!$C$7+fee_wd*Inputs!$E$7*(1-$B1096)+fee_fx*Inputs!$D$7-cost_acc-cost_wd*Inputs!$E$7*(1-$B1096)-cost_fx*Inputs!$D$7))</f>
        <v>381377.018528006</v>
      </c>
      <c r="I1096" s="0" t="n">
        <f aca="false">12*Inputs!$B$8*(MIN(1,$H$52*$C1096)*(ic*Inputs!$C$8+pT-cost_acc-cost_wd*Inputs!$E$8-cost_fx*Inputs!$D$8-cost_ins)+(1-MIN(1,$H$52*$C1096))*(1-MIN(1,Inputs!$G$8*$D1096)*churn_nonbuyers)*(ic*Inputs!$C$8+fee_wd*Inputs!$E$8*(1-$B1096)+fee_fx*Inputs!$D$8-cost_acc-cost_wd*Inputs!$E$8*(1-$B1096)-cost_fx*Inputs!$D$8))</f>
        <v>113524.2108</v>
      </c>
      <c r="J1096" s="0" t="n">
        <f aca="false">G1096+H1096+I1096-fixed</f>
        <v>-4654.62454061036</v>
      </c>
      <c r="K1096" s="0" t="n">
        <f aca="false">12*Inputs!$B$6*(1-MIN(1,Inputs!$G$6*$D1096)*churn_nonbuyers)*(ic*Inputs!$C$6+fee_wd*Inputs!$E$6*(1-$B1096)+fee_fx*Inputs!$D$6-cost_acc-cost_wd*Inputs!$E$6*(1-$B1096)-cost_fx*Inputs!$D$6)</f>
        <v>160133.484766673</v>
      </c>
      <c r="L1096" s="0" t="n">
        <f aca="false">12*Inputs!$B$7*(1-MIN(1,Inputs!$G$7*$D1096)*churn_nonbuyers)*(ic*Inputs!$C$7+fee_wd*Inputs!$E$7*(1-$B1096)+fee_fx*Inputs!$D$7-cost_acc-cost_wd*Inputs!$E$7*(1-$B1096)-cost_fx*Inputs!$D$7)</f>
        <v>357571.596556004</v>
      </c>
      <c r="M1096" s="0" t="n">
        <f aca="false">12*Inputs!$B$8*(1-MIN(1,Inputs!$G$8*$D1096)*churn_nonbuyers)*(ic*Inputs!$C$8+fee_wd*Inputs!$E$8*(1-$B1096)+fee_fx*Inputs!$D$8-cost_acc-cost_wd*Inputs!$E$8*(1-$B1096)-cost_fx*Inputs!$D$8)</f>
        <v>0</v>
      </c>
      <c r="N1096" s="0" t="n">
        <f aca="false">K1096+L1096+I1096-fixed</f>
        <v>-68770.7078773236</v>
      </c>
      <c r="O1096" s="0" t="n">
        <f aca="false">K1096+L1096+M1096-fixed</f>
        <v>-182294.918677324</v>
      </c>
      <c r="P1096" s="0" t="n">
        <f aca="false">12*Inputs!$B$6*(1-MIN(1,Inputs!$F$6*$D1096))*(ic*Inputs!$C$6+flat_fee-cost_acc-cost_wd*Inputs!$E$6*$E1096-cost_fx*Inputs!$D$6)+12*Inputs!$B$7*(1-MIN(1,Inputs!$F$7*$D1096))*(ic*Inputs!$C$7+flat_fee-cost_acc-cost_wd*Inputs!$E$7*$E1096-cost_fx*Inputs!$D$7)+12*Inputs!$B$8*(1-MIN(1,Inputs!$F$8*$D1096))*(ic*Inputs!$C$8+flat_fee-cost_acc-cost_wd*Inputs!$E$8*$E1096-cost_fx*Inputs!$D$8)-fixed</f>
        <v>-385893.55227664</v>
      </c>
    </row>
    <row r="1097" customFormat="false" ht="15" hidden="false" customHeight="false" outlineLevel="0" collapsed="false">
      <c r="A1097" s="0" t="n">
        <v>1032</v>
      </c>
      <c r="B1097" s="0" t="n">
        <v>0.148391</v>
      </c>
      <c r="C1097" s="0" t="n">
        <v>0.688399</v>
      </c>
      <c r="D1097" s="0" t="n">
        <v>1.21221</v>
      </c>
      <c r="E1097" s="0" t="n">
        <v>1.17557</v>
      </c>
      <c r="F1097" s="0" t="n">
        <v>0.267415</v>
      </c>
      <c r="G1097" s="0" t="n">
        <f aca="false">12*Inputs!$B$6*(MIN(1,$H$50*$C1097)*(ic*Inputs!$C$6+pS+fee_fx*Inputs!$D$6-cost_acc-cost_wd*Inputs!$E$6*$E1097-cost_fx*Inputs!$D$6-$F1097)+(1-MIN(1,$H$50*$C1097))*(1-MIN(1,Inputs!$G$6*$D1097)*churn_nonbuyers)*(ic*Inputs!$C$6+fee_wd*Inputs!$E$6*(1-$B1097)+fee_fx*Inputs!$D$6-cost_acc-cost_wd*Inputs!$E$6*(1-$B1097)-cost_fx*Inputs!$D$6))</f>
        <v>203553.275633679</v>
      </c>
      <c r="H1097" s="0" t="n">
        <f aca="false">12*Inputs!$B$7*(MIN(1,$H$51*$C1097)*(ic*Inputs!$C$7+pE+fee_fx*Inputs!$D$7-cost_acc-cost_wd*Inputs!$E$7*$E1097-cost_fx*Inputs!$D$7-$F1097)+(1-MIN(1,$H$51*$C1097))*(1-MIN(1,Inputs!$G$7*$D1097)*churn_nonbuyers)*(ic*Inputs!$C$7+fee_wd*Inputs!$E$7*(1-$B1097)+fee_fx*Inputs!$D$7-cost_acc-cost_wd*Inputs!$E$7*(1-$B1097)-cost_fx*Inputs!$D$7))</f>
        <v>392381.903936999</v>
      </c>
      <c r="I1097" s="0" t="n">
        <f aca="false">12*Inputs!$B$8*(MIN(1,$H$52*$C1097)*(ic*Inputs!$C$8+pT-cost_acc-cost_wd*Inputs!$E$8-cost_fx*Inputs!$D$8-cost_ins)+(1-MIN(1,$H$52*$C1097))*(1-MIN(1,Inputs!$G$8*$D1097)*churn_nonbuyers)*(ic*Inputs!$C$8+fee_wd*Inputs!$E$8*(1-$B1097)+fee_fx*Inputs!$D$8-cost_acc-cost_wd*Inputs!$E$8*(1-$B1097)-cost_fx*Inputs!$D$8))</f>
        <v>124282.568176374</v>
      </c>
      <c r="J1097" s="0" t="n">
        <f aca="false">G1097+H1097+I1097-fixed</f>
        <v>20217.7477470521</v>
      </c>
      <c r="K1097" s="0" t="n">
        <f aca="false">12*Inputs!$B$6*(1-MIN(1,Inputs!$G$6*$D1097)*churn_nonbuyers)*(ic*Inputs!$C$6+fee_wd*Inputs!$E$6*(1-$B1097)+fee_fx*Inputs!$D$6-cost_acc-cost_wd*Inputs!$E$6*(1-$B1097)-cost_fx*Inputs!$D$6)</f>
        <v>169307.762789592</v>
      </c>
      <c r="L1097" s="0" t="n">
        <f aca="false">12*Inputs!$B$7*(1-MIN(1,Inputs!$G$7*$D1097)*churn_nonbuyers)*(ic*Inputs!$C$7+fee_wd*Inputs!$E$7*(1-$B1097)+fee_fx*Inputs!$D$7-cost_acc-cost_wd*Inputs!$E$7*(1-$B1097)-cost_fx*Inputs!$D$7)</f>
        <v>367945.889993755</v>
      </c>
      <c r="M1097" s="0" t="n">
        <f aca="false">12*Inputs!$B$8*(1-MIN(1,Inputs!$G$8*$D1097)*churn_nonbuyers)*(ic*Inputs!$C$8+fee_wd*Inputs!$E$8*(1-$B1097)+fee_fx*Inputs!$D$8-cost_acc-cost_wd*Inputs!$E$8*(1-$B1097)-cost_fx*Inputs!$D$8)</f>
        <v>48355.494618096</v>
      </c>
      <c r="N1097" s="0" t="n">
        <f aca="false">K1097+L1097+I1097-fixed</f>
        <v>-38463.7790402785</v>
      </c>
      <c r="O1097" s="0" t="n">
        <f aca="false">K1097+L1097+M1097-fixed</f>
        <v>-114390.852598557</v>
      </c>
      <c r="P1097" s="0" t="n">
        <f aca="false">12*Inputs!$B$6*(1-MIN(1,Inputs!$F$6*$D1097))*(ic*Inputs!$C$6+flat_fee-cost_acc-cost_wd*Inputs!$E$6*$E1097-cost_fx*Inputs!$D$6)+12*Inputs!$B$7*(1-MIN(1,Inputs!$F$7*$D1097))*(ic*Inputs!$C$7+flat_fee-cost_acc-cost_wd*Inputs!$E$7*$E1097-cost_fx*Inputs!$D$7)+12*Inputs!$B$8*(1-MIN(1,Inputs!$F$8*$D1097))*(ic*Inputs!$C$8+flat_fee-cost_acc-cost_wd*Inputs!$E$8*$E1097-cost_fx*Inputs!$D$8)-fixed</f>
        <v>-116103.550552</v>
      </c>
    </row>
    <row r="1098" customFormat="false" ht="15" hidden="false" customHeight="false" outlineLevel="0" collapsed="false">
      <c r="A1098" s="0" t="n">
        <v>1033</v>
      </c>
      <c r="B1098" s="0" t="n">
        <v>0.269139</v>
      </c>
      <c r="C1098" s="0" t="n">
        <v>1.079557</v>
      </c>
      <c r="D1098" s="0" t="n">
        <v>0.727041</v>
      </c>
      <c r="E1098" s="0" t="n">
        <v>1.346193</v>
      </c>
      <c r="F1098" s="0" t="n">
        <v>0.069169</v>
      </c>
      <c r="G1098" s="0" t="n">
        <f aca="false">12*Inputs!$B$6*(MIN(1,$H$50*$C1098)*(ic*Inputs!$C$6+pS+fee_fx*Inputs!$D$6-cost_acc-cost_wd*Inputs!$E$6*$E1098-cost_fx*Inputs!$D$6-$F1098)+(1-MIN(1,$H$50*$C1098))*(1-MIN(1,Inputs!$G$6*$D1098)*churn_nonbuyers)*(ic*Inputs!$C$6+fee_wd*Inputs!$E$6*(1-$B1098)+fee_fx*Inputs!$D$6-cost_acc-cost_wd*Inputs!$E$6*(1-$B1098)-cost_fx*Inputs!$D$6))</f>
        <v>212385.128031278</v>
      </c>
      <c r="H1098" s="0" t="n">
        <f aca="false">12*Inputs!$B$7*(MIN(1,$H$51*$C1098)*(ic*Inputs!$C$7+pE+fee_fx*Inputs!$D$7-cost_acc-cost_wd*Inputs!$E$7*$E1098-cost_fx*Inputs!$D$7-$F1098)+(1-MIN(1,$H$51*$C1098))*(1-MIN(1,Inputs!$G$7*$D1098)*churn_nonbuyers)*(ic*Inputs!$C$7+fee_wd*Inputs!$E$7*(1-$B1098)+fee_fx*Inputs!$D$7-cost_acc-cost_wd*Inputs!$E$7*(1-$B1098)-cost_fx*Inputs!$D$7))</f>
        <v>390868.568318373</v>
      </c>
      <c r="I1098" s="0" t="n">
        <f aca="false">12*Inputs!$B$8*(MIN(1,$H$52*$C1098)*(ic*Inputs!$C$8+pT-cost_acc-cost_wd*Inputs!$E$8-cost_fx*Inputs!$D$8-cost_ins)+(1-MIN(1,$H$52*$C1098))*(1-MIN(1,Inputs!$G$8*$D1098)*churn_nonbuyers)*(ic*Inputs!$C$8+fee_wd*Inputs!$E$8*(1-$B1098)+fee_fx*Inputs!$D$8-cost_acc-cost_wd*Inputs!$E$8*(1-$B1098)-cost_fx*Inputs!$D$8))</f>
        <v>193221.172241052</v>
      </c>
      <c r="J1098" s="0" t="n">
        <f aca="false">G1098+H1098+I1098-fixed</f>
        <v>96474.8685907042</v>
      </c>
      <c r="K1098" s="0" t="n">
        <f aca="false">12*Inputs!$B$6*(1-MIN(1,Inputs!$G$6*$D1098)*churn_nonbuyers)*(ic*Inputs!$C$6+fee_wd*Inputs!$E$6*(1-$B1098)+fee_fx*Inputs!$D$6-cost_acc-cost_wd*Inputs!$E$6*(1-$B1098)-cost_fx*Inputs!$D$6)</f>
        <v>156924.271351433</v>
      </c>
      <c r="L1098" s="0" t="n">
        <f aca="false">12*Inputs!$B$7*(1-MIN(1,Inputs!$G$7*$D1098)*churn_nonbuyers)*(ic*Inputs!$C$7+fee_wd*Inputs!$E$7*(1-$B1098)+fee_fx*Inputs!$D$7-cost_acc-cost_wd*Inputs!$E$7*(1-$B1098)-cost_fx*Inputs!$D$7)</f>
        <v>356495.01244286</v>
      </c>
      <c r="M1098" s="0" t="n">
        <f aca="false">12*Inputs!$B$8*(1-MIN(1,Inputs!$G$8*$D1098)*churn_nonbuyers)*(ic*Inputs!$C$8+fee_wd*Inputs!$E$8*(1-$B1098)+fee_fx*Inputs!$D$8-cost_acc-cost_wd*Inputs!$E$8*(1-$B1098)-cost_fx*Inputs!$D$8)</f>
        <v>153941.683266686</v>
      </c>
      <c r="N1098" s="0" t="n">
        <f aca="false">K1098+L1098+I1098-fixed</f>
        <v>6640.45603534509</v>
      </c>
      <c r="O1098" s="0" t="n">
        <f aca="false">K1098+L1098+M1098-fixed</f>
        <v>-32639.032939021</v>
      </c>
      <c r="P1098" s="0" t="n">
        <f aca="false">12*Inputs!$B$6*(1-MIN(1,Inputs!$F$6*$D1098))*(ic*Inputs!$C$6+flat_fee-cost_acc-cost_wd*Inputs!$E$6*$E1098-cost_fx*Inputs!$D$6)+12*Inputs!$B$7*(1-MIN(1,Inputs!$F$7*$D1098))*(ic*Inputs!$C$7+flat_fee-cost_acc-cost_wd*Inputs!$E$7*$E1098-cost_fx*Inputs!$D$7)+12*Inputs!$B$8*(1-MIN(1,Inputs!$F$8*$D1098))*(ic*Inputs!$C$8+flat_fee-cost_acc-cost_wd*Inputs!$E$8*$E1098-cost_fx*Inputs!$D$8)-fixed</f>
        <v>52166.6881311202</v>
      </c>
    </row>
    <row r="1099" customFormat="false" ht="15" hidden="false" customHeight="false" outlineLevel="0" collapsed="false">
      <c r="A1099" s="0" t="n">
        <v>1034</v>
      </c>
      <c r="B1099" s="0" t="n">
        <v>0.219969</v>
      </c>
      <c r="C1099" s="0" t="n">
        <v>0.785318</v>
      </c>
      <c r="D1099" s="0" t="n">
        <v>0.897388</v>
      </c>
      <c r="E1099" s="0" t="n">
        <v>1.028001</v>
      </c>
      <c r="F1099" s="0" t="n">
        <v>0.21772</v>
      </c>
      <c r="G1099" s="0" t="n">
        <f aca="false">12*Inputs!$B$6*(MIN(1,$H$50*$C1099)*(ic*Inputs!$C$6+pS+fee_fx*Inputs!$D$6-cost_acc-cost_wd*Inputs!$E$6*$E1099-cost_fx*Inputs!$D$6-$F1099)+(1-MIN(1,$H$50*$C1099))*(1-MIN(1,Inputs!$G$6*$D1099)*churn_nonbuyers)*(ic*Inputs!$C$6+fee_wd*Inputs!$E$6*(1-$B1099)+fee_fx*Inputs!$D$6-cost_acc-cost_wd*Inputs!$E$6*(1-$B1099)-cost_fx*Inputs!$D$6))</f>
        <v>205376.462485014</v>
      </c>
      <c r="H1099" s="0" t="n">
        <f aca="false">12*Inputs!$B$7*(MIN(1,$H$51*$C1099)*(ic*Inputs!$C$7+pE+fee_fx*Inputs!$D$7-cost_acc-cost_wd*Inputs!$E$7*$E1099-cost_fx*Inputs!$D$7-$F1099)+(1-MIN(1,$H$51*$C1099))*(1-MIN(1,Inputs!$G$7*$D1099)*churn_nonbuyers)*(ic*Inputs!$C$7+fee_wd*Inputs!$E$7*(1-$B1099)+fee_fx*Inputs!$D$7-cost_acc-cost_wd*Inputs!$E$7*(1-$B1099)-cost_fx*Inputs!$D$7))</f>
        <v>407014.824822032</v>
      </c>
      <c r="I1099" s="0" t="n">
        <f aca="false">12*Inputs!$B$8*(MIN(1,$H$52*$C1099)*(ic*Inputs!$C$8+pT-cost_acc-cost_wd*Inputs!$E$8-cost_fx*Inputs!$D$8-cost_ins)+(1-MIN(1,$H$52*$C1099))*(1-MIN(1,Inputs!$G$8*$D1099)*churn_nonbuyers)*(ic*Inputs!$C$8+fee_wd*Inputs!$E$8*(1-$B1099)+fee_fx*Inputs!$D$8-cost_acc-cost_wd*Inputs!$E$8*(1-$B1099)-cost_fx*Inputs!$D$8))</f>
        <v>166078.931136364</v>
      </c>
      <c r="J1099" s="0" t="n">
        <f aca="false">G1099+H1099+I1099-fixed</f>
        <v>78470.2184434094</v>
      </c>
      <c r="K1099" s="0" t="n">
        <f aca="false">12*Inputs!$B$6*(1-MIN(1,Inputs!$G$6*$D1099)*churn_nonbuyers)*(ic*Inputs!$C$6+fee_wd*Inputs!$E$6*(1-$B1099)+fee_fx*Inputs!$D$6-cost_acc-cost_wd*Inputs!$E$6*(1-$B1099)-cost_fx*Inputs!$D$6)</f>
        <v>162300.055254998</v>
      </c>
      <c r="L1099" s="0" t="n">
        <f aca="false">12*Inputs!$B$7*(1-MIN(1,Inputs!$G$7*$D1099)*churn_nonbuyers)*(ic*Inputs!$C$7+fee_wd*Inputs!$E$7*(1-$B1099)+fee_fx*Inputs!$D$7-cost_acc-cost_wd*Inputs!$E$7*(1-$B1099)-cost_fx*Inputs!$D$7)</f>
        <v>361522.416128999</v>
      </c>
      <c r="M1099" s="0" t="n">
        <f aca="false">12*Inputs!$B$8*(1-MIN(1,Inputs!$G$8*$D1099)*churn_nonbuyers)*(ic*Inputs!$C$8+fee_wd*Inputs!$E$8*(1-$B1099)+fee_fx*Inputs!$D$8-cost_acc-cost_wd*Inputs!$E$8*(1-$B1099)-cost_fx*Inputs!$D$8)</f>
        <v>117438.835136659</v>
      </c>
      <c r="N1099" s="0" t="n">
        <f aca="false">K1099+L1099+I1099-fixed</f>
        <v>-10098.597479639</v>
      </c>
      <c r="O1099" s="0" t="n">
        <f aca="false">K1099+L1099+M1099-fixed</f>
        <v>-58738.6934793433</v>
      </c>
      <c r="P1099" s="0" t="n">
        <f aca="false">12*Inputs!$B$6*(1-MIN(1,Inputs!$F$6*$D1099))*(ic*Inputs!$C$6+flat_fee-cost_acc-cost_wd*Inputs!$E$6*$E1099-cost_fx*Inputs!$D$6)+12*Inputs!$B$7*(1-MIN(1,Inputs!$F$7*$D1099))*(ic*Inputs!$C$7+flat_fee-cost_acc-cost_wd*Inputs!$E$7*$E1099-cost_fx*Inputs!$D$7)+12*Inputs!$B$8*(1-MIN(1,Inputs!$F$8*$D1099))*(ic*Inputs!$C$8+flat_fee-cost_acc-cost_wd*Inputs!$E$8*$E1099-cost_fx*Inputs!$D$8)-fixed</f>
        <v>115551.77066912</v>
      </c>
    </row>
    <row r="1100" customFormat="false" ht="15" hidden="false" customHeight="false" outlineLevel="0" collapsed="false">
      <c r="A1100" s="0" t="n">
        <v>1035</v>
      </c>
      <c r="B1100" s="0" t="n">
        <v>0.235916</v>
      </c>
      <c r="C1100" s="0" t="n">
        <v>1.17757</v>
      </c>
      <c r="D1100" s="0" t="n">
        <v>1.089722</v>
      </c>
      <c r="E1100" s="0" t="n">
        <v>1.261117</v>
      </c>
      <c r="F1100" s="0" t="n">
        <v>0.116958</v>
      </c>
      <c r="G1100" s="0" t="n">
        <f aca="false">12*Inputs!$B$6*(MIN(1,$H$50*$C1100)*(ic*Inputs!$C$6+pS+fee_fx*Inputs!$D$6-cost_acc-cost_wd*Inputs!$E$6*$E1100-cost_fx*Inputs!$D$6-$F1100)+(1-MIN(1,$H$50*$C1100))*(1-MIN(1,Inputs!$G$6*$D1100)*churn_nonbuyers)*(ic*Inputs!$C$6+fee_wd*Inputs!$E$6*(1-$B1100)+fee_fx*Inputs!$D$6-cost_acc-cost_wd*Inputs!$E$6*(1-$B1100)-cost_fx*Inputs!$D$6))</f>
        <v>219854.542530862</v>
      </c>
      <c r="H1100" s="0" t="n">
        <f aca="false">12*Inputs!$B$7*(MIN(1,$H$51*$C1100)*(ic*Inputs!$C$7+pE+fee_fx*Inputs!$D$7-cost_acc-cost_wd*Inputs!$E$7*$E1100-cost_fx*Inputs!$D$7-$F1100)+(1-MIN(1,$H$51*$C1100))*(1-MIN(1,Inputs!$G$7*$D1100)*churn_nonbuyers)*(ic*Inputs!$C$7+fee_wd*Inputs!$E$7*(1-$B1100)+fee_fx*Inputs!$D$7-cost_acc-cost_wd*Inputs!$E$7*(1-$B1100)-cost_fx*Inputs!$D$7))</f>
        <v>402639.378835821</v>
      </c>
      <c r="I1100" s="0" t="n">
        <f aca="false">12*Inputs!$B$8*(MIN(1,$H$52*$C1100)*(ic*Inputs!$C$8+pT-cost_acc-cost_wd*Inputs!$E$8-cost_fx*Inputs!$D$8-cost_ins)+(1-MIN(1,$H$52*$C1100))*(1-MIN(1,Inputs!$G$8*$D1100)*churn_nonbuyers)*(ic*Inputs!$C$8+fee_wd*Inputs!$E$8*(1-$B1100)+fee_fx*Inputs!$D$8-cost_acc-cost_wd*Inputs!$E$8*(1-$B1100)-cost_fx*Inputs!$D$8))</f>
        <v>182870.547189169</v>
      </c>
      <c r="J1100" s="0" t="n">
        <f aca="false">G1100+H1100+I1100-fixed</f>
        <v>105364.468555852</v>
      </c>
      <c r="K1100" s="0" t="n">
        <f aca="false">12*Inputs!$B$6*(1-MIN(1,Inputs!$G$6*$D1100)*churn_nonbuyers)*(ic*Inputs!$C$6+fee_wd*Inputs!$E$6*(1-$B1100)+fee_fx*Inputs!$D$6-cost_acc-cost_wd*Inputs!$E$6*(1-$B1100)-cost_fx*Inputs!$D$6)</f>
        <v>158494.694798534</v>
      </c>
      <c r="L1100" s="0" t="n">
        <f aca="false">12*Inputs!$B$7*(1-MIN(1,Inputs!$G$7*$D1100)*churn_nonbuyers)*(ic*Inputs!$C$7+fee_wd*Inputs!$E$7*(1-$B1100)+fee_fx*Inputs!$D$7-cost_acc-cost_wd*Inputs!$E$7*(1-$B1100)-cost_fx*Inputs!$D$7)</f>
        <v>357157.416623121</v>
      </c>
      <c r="M1100" s="0" t="n">
        <f aca="false">12*Inputs!$B$8*(1-MIN(1,Inputs!$G$8*$D1100)*churn_nonbuyers)*(ic*Inputs!$C$8+fee_wd*Inputs!$E$8*(1-$B1100)+fee_fx*Inputs!$D$8-cost_acc-cost_wd*Inputs!$E$8*(1-$B1100)-cost_fx*Inputs!$D$8)</f>
        <v>74734.3333798272</v>
      </c>
      <c r="N1100" s="0" t="n">
        <f aca="false">K1100+L1100+I1100-fixed</f>
        <v>-1477.34138917597</v>
      </c>
      <c r="O1100" s="0" t="n">
        <f aca="false">K1100+L1100+M1100-fixed</f>
        <v>-109613.555198518</v>
      </c>
      <c r="P1100" s="0" t="n">
        <f aca="false">12*Inputs!$B$6*(1-MIN(1,Inputs!$F$6*$D1100))*(ic*Inputs!$C$6+flat_fee-cost_acc-cost_wd*Inputs!$E$6*$E1100-cost_fx*Inputs!$D$6)+12*Inputs!$B$7*(1-MIN(1,Inputs!$F$7*$D1100))*(ic*Inputs!$C$7+flat_fee-cost_acc-cost_wd*Inputs!$E$7*$E1100-cost_fx*Inputs!$D$7)+12*Inputs!$B$8*(1-MIN(1,Inputs!$F$8*$D1100))*(ic*Inputs!$C$8+flat_fee-cost_acc-cost_wd*Inputs!$E$8*$E1100-cost_fx*Inputs!$D$8)-fixed</f>
        <v>-87304.58654224</v>
      </c>
    </row>
    <row r="1101" customFormat="false" ht="15" hidden="false" customHeight="false" outlineLevel="0" collapsed="false">
      <c r="A1101" s="0" t="n">
        <v>1036</v>
      </c>
      <c r="B1101" s="0" t="n">
        <v>0.280791</v>
      </c>
      <c r="C1101" s="0" t="n">
        <v>1.169034</v>
      </c>
      <c r="D1101" s="0" t="n">
        <v>1.034157</v>
      </c>
      <c r="E1101" s="0" t="n">
        <v>1.23401</v>
      </c>
      <c r="F1101" s="0" t="n">
        <v>0.033565</v>
      </c>
      <c r="G1101" s="0" t="n">
        <f aca="false">12*Inputs!$B$6*(MIN(1,$H$50*$C1101)*(ic*Inputs!$C$6+pS+fee_fx*Inputs!$D$6-cost_acc-cost_wd*Inputs!$E$6*$E1101-cost_fx*Inputs!$D$6-$F1101)+(1-MIN(1,$H$50*$C1101))*(1-MIN(1,Inputs!$G$6*$D1101)*churn_nonbuyers)*(ic*Inputs!$C$6+fee_wd*Inputs!$E$6*(1-$B1101)+fee_fx*Inputs!$D$6-cost_acc-cost_wd*Inputs!$E$6*(1-$B1101)-cost_fx*Inputs!$D$6))</f>
        <v>217253.411372046</v>
      </c>
      <c r="H1101" s="0" t="n">
        <f aca="false">12*Inputs!$B$7*(MIN(1,$H$51*$C1101)*(ic*Inputs!$C$7+pE+fee_fx*Inputs!$D$7-cost_acc-cost_wd*Inputs!$E$7*$E1101-cost_fx*Inputs!$D$7-$F1101)+(1-MIN(1,$H$51*$C1101))*(1-MIN(1,Inputs!$G$7*$D1101)*churn_nonbuyers)*(ic*Inputs!$C$7+fee_wd*Inputs!$E$7*(1-$B1101)+fee_fx*Inputs!$D$7-cost_acc-cost_wd*Inputs!$E$7*(1-$B1101)-cost_fx*Inputs!$D$7))</f>
        <v>408569.7708016</v>
      </c>
      <c r="I1101" s="0" t="n">
        <f aca="false">12*Inputs!$B$8*(MIN(1,$H$52*$C1101)*(ic*Inputs!$C$8+pT-cost_acc-cost_wd*Inputs!$E$8-cost_fx*Inputs!$D$8-cost_ins)+(1-MIN(1,$H$52*$C1101))*(1-MIN(1,Inputs!$G$8*$D1101)*churn_nonbuyers)*(ic*Inputs!$C$8+fee_wd*Inputs!$E$8*(1-$B1101)+fee_fx*Inputs!$D$8-cost_acc-cost_wd*Inputs!$E$8*(1-$B1101)-cost_fx*Inputs!$D$8))</f>
        <v>184205.093169689</v>
      </c>
      <c r="J1101" s="0" t="n">
        <f aca="false">G1101+H1101+I1101-fixed</f>
        <v>110028.275343336</v>
      </c>
      <c r="K1101" s="0" t="n">
        <f aca="false">12*Inputs!$B$6*(1-MIN(1,Inputs!$G$6*$D1101)*churn_nonbuyers)*(ic*Inputs!$C$6+fee_wd*Inputs!$E$6*(1-$B1101)+fee_fx*Inputs!$D$6-cost_acc-cost_wd*Inputs!$E$6*(1-$B1101)-cost_fx*Inputs!$D$6)</f>
        <v>152832.543682946</v>
      </c>
      <c r="L1101" s="0" t="n">
        <f aca="false">12*Inputs!$B$7*(1-MIN(1,Inputs!$G$7*$D1101)*churn_nonbuyers)*(ic*Inputs!$C$7+fee_wd*Inputs!$E$7*(1-$B1101)+fee_fx*Inputs!$D$7-cost_acc-cost_wd*Inputs!$E$7*(1-$B1101)-cost_fx*Inputs!$D$7)</f>
        <v>351511.383073768</v>
      </c>
      <c r="M1101" s="0" t="n">
        <f aca="false">12*Inputs!$B$8*(1-MIN(1,Inputs!$G$8*$D1101)*churn_nonbuyers)*(ic*Inputs!$C$8+fee_wd*Inputs!$E$8*(1-$B1101)+fee_fx*Inputs!$D$8-cost_acc-cost_wd*Inputs!$E$8*(1-$B1101)-cost_fx*Inputs!$D$8)</f>
        <v>86394.6751070832</v>
      </c>
      <c r="N1101" s="0" t="n">
        <f aca="false">K1101+L1101+I1101-fixed</f>
        <v>-11450.9800735964</v>
      </c>
      <c r="O1101" s="0" t="n">
        <f aca="false">K1101+L1101+M1101-fixed</f>
        <v>-109261.398136203</v>
      </c>
      <c r="P1101" s="0" t="n">
        <f aca="false">12*Inputs!$B$6*(1-MIN(1,Inputs!$F$6*$D1101))*(ic*Inputs!$C$6+flat_fee-cost_acc-cost_wd*Inputs!$E$6*$E1101-cost_fx*Inputs!$D$6)+12*Inputs!$B$7*(1-MIN(1,Inputs!$F$7*$D1101))*(ic*Inputs!$C$7+flat_fee-cost_acc-cost_wd*Inputs!$E$7*$E1101-cost_fx*Inputs!$D$7)+12*Inputs!$B$8*(1-MIN(1,Inputs!$F$8*$D1101))*(ic*Inputs!$C$8+flat_fee-cost_acc-cost_wd*Inputs!$E$8*$E1101-cost_fx*Inputs!$D$8)-fixed</f>
        <v>-47964.0695991999</v>
      </c>
    </row>
    <row r="1102" customFormat="false" ht="15" hidden="false" customHeight="false" outlineLevel="0" collapsed="false">
      <c r="A1102" s="0" t="n">
        <v>1037</v>
      </c>
      <c r="B1102" s="0" t="n">
        <v>0.314053</v>
      </c>
      <c r="C1102" s="0" t="n">
        <v>1.118879</v>
      </c>
      <c r="D1102" s="0" t="n">
        <v>1.023486</v>
      </c>
      <c r="E1102" s="0" t="n">
        <v>1.120116</v>
      </c>
      <c r="F1102" s="0" t="n">
        <v>0.13742</v>
      </c>
      <c r="G1102" s="0" t="n">
        <f aca="false">12*Inputs!$B$6*(MIN(1,$H$50*$C1102)*(ic*Inputs!$C$6+pS+fee_fx*Inputs!$D$6-cost_acc-cost_wd*Inputs!$E$6*$E1102-cost_fx*Inputs!$D$6-$F1102)+(1-MIN(1,$H$50*$C1102))*(1-MIN(1,Inputs!$G$6*$D1102)*churn_nonbuyers)*(ic*Inputs!$C$6+fee_wd*Inputs!$E$6*(1-$B1102)+fee_fx*Inputs!$D$6-cost_acc-cost_wd*Inputs!$E$6*(1-$B1102)-cost_fx*Inputs!$D$6))</f>
        <v>210688.827872059</v>
      </c>
      <c r="H1102" s="0" t="n">
        <f aca="false">12*Inputs!$B$7*(MIN(1,$H$51*$C1102)*(ic*Inputs!$C$7+pE+fee_fx*Inputs!$D$7-cost_acc-cost_wd*Inputs!$E$7*$E1102-cost_fx*Inputs!$D$7-$F1102)+(1-MIN(1,$H$51*$C1102))*(1-MIN(1,Inputs!$G$7*$D1102)*churn_nonbuyers)*(ic*Inputs!$C$7+fee_wd*Inputs!$E$7*(1-$B1102)+fee_fx*Inputs!$D$7-cost_acc-cost_wd*Inputs!$E$7*(1-$B1102)-cost_fx*Inputs!$D$7))</f>
        <v>411608.28763089</v>
      </c>
      <c r="I1102" s="0" t="n">
        <f aca="false">12*Inputs!$B$8*(MIN(1,$H$52*$C1102)*(ic*Inputs!$C$8+pT-cost_acc-cost_wd*Inputs!$E$8-cost_fx*Inputs!$D$8-cost_ins)+(1-MIN(1,$H$52*$C1102))*(1-MIN(1,Inputs!$G$8*$D1102)*churn_nonbuyers)*(ic*Inputs!$C$8+fee_wd*Inputs!$E$8*(1-$B1102)+fee_fx*Inputs!$D$8-cost_acc-cost_wd*Inputs!$E$8*(1-$B1102)-cost_fx*Inputs!$D$8))</f>
        <v>180417.314360921</v>
      </c>
      <c r="J1102" s="0" t="n">
        <f aca="false">G1102+H1102+I1102-fixed</f>
        <v>102714.429863869</v>
      </c>
      <c r="K1102" s="0" t="n">
        <f aca="false">12*Inputs!$B$6*(1-MIN(1,Inputs!$G$6*$D1102)*churn_nonbuyers)*(ic*Inputs!$C$6+fee_wd*Inputs!$E$6*(1-$B1102)+fee_fx*Inputs!$D$6-cost_acc-cost_wd*Inputs!$E$6*(1-$B1102)-cost_fx*Inputs!$D$6)</f>
        <v>148373.916831058</v>
      </c>
      <c r="L1102" s="0" t="n">
        <f aca="false">12*Inputs!$B$7*(1-MIN(1,Inputs!$G$7*$D1102)*churn_nonbuyers)*(ic*Inputs!$C$7+fee_wd*Inputs!$E$7*(1-$B1102)+fee_fx*Inputs!$D$7-cost_acc-cost_wd*Inputs!$E$7*(1-$B1102)-cost_fx*Inputs!$D$7)</f>
        <v>346984.853970635</v>
      </c>
      <c r="M1102" s="0" t="n">
        <f aca="false">12*Inputs!$B$8*(1-MIN(1,Inputs!$G$8*$D1102)*churn_nonbuyers)*(ic*Inputs!$C$8+fee_wd*Inputs!$E$8*(1-$B1102)+fee_fx*Inputs!$D$8-cost_acc-cost_wd*Inputs!$E$8*(1-$B1102)-cost_fx*Inputs!$D$8)</f>
        <v>88279.3840382688</v>
      </c>
      <c r="N1102" s="0" t="n">
        <f aca="false">K1102+L1102+I1102-fixed</f>
        <v>-24223.914837387</v>
      </c>
      <c r="O1102" s="0" t="n">
        <f aca="false">K1102+L1102+M1102-fixed</f>
        <v>-116361.845160039</v>
      </c>
      <c r="P1102" s="0" t="n">
        <f aca="false">12*Inputs!$B$6*(1-MIN(1,Inputs!$F$6*$D1102))*(ic*Inputs!$C$6+flat_fee-cost_acc-cost_wd*Inputs!$E$6*$E1102-cost_fx*Inputs!$D$6)+12*Inputs!$B$7*(1-MIN(1,Inputs!$F$7*$D1102))*(ic*Inputs!$C$7+flat_fee-cost_acc-cost_wd*Inputs!$E$7*$E1102-cost_fx*Inputs!$D$7)+12*Inputs!$B$8*(1-MIN(1,Inputs!$F$8*$D1102))*(ic*Inputs!$C$8+flat_fee-cost_acc-cost_wd*Inputs!$E$8*$E1102-cost_fx*Inputs!$D$8)-fixed</f>
        <v>6014.52564224007</v>
      </c>
    </row>
    <row r="1103" customFormat="false" ht="15" hidden="false" customHeight="false" outlineLevel="0" collapsed="false">
      <c r="A1103" s="0" t="n">
        <v>1038</v>
      </c>
      <c r="B1103" s="0" t="n">
        <v>0.202329</v>
      </c>
      <c r="C1103" s="0" t="n">
        <v>1.060651</v>
      </c>
      <c r="D1103" s="0" t="n">
        <v>0.881991</v>
      </c>
      <c r="E1103" s="0" t="n">
        <v>1.304339</v>
      </c>
      <c r="F1103" s="0" t="n">
        <v>0.141177</v>
      </c>
      <c r="G1103" s="0" t="n">
        <f aca="false">12*Inputs!$B$6*(MIN(1,$H$50*$C1103)*(ic*Inputs!$C$6+pS+fee_fx*Inputs!$D$6-cost_acc-cost_wd*Inputs!$E$6*$E1103-cost_fx*Inputs!$D$6-$F1103)+(1-MIN(1,$H$50*$C1103))*(1-MIN(1,Inputs!$G$6*$D1103)*churn_nonbuyers)*(ic*Inputs!$C$6+fee_wd*Inputs!$E$6*(1-$B1103)+fee_fx*Inputs!$D$6-cost_acc-cost_wd*Inputs!$E$6*(1-$B1103)-cost_fx*Inputs!$D$6))</f>
        <v>217938.432308878</v>
      </c>
      <c r="H1103" s="0" t="n">
        <f aca="false">12*Inputs!$B$7*(MIN(1,$H$51*$C1103)*(ic*Inputs!$C$7+pE+fee_fx*Inputs!$D$7-cost_acc-cost_wd*Inputs!$E$7*$E1103-cost_fx*Inputs!$D$7-$F1103)+(1-MIN(1,$H$51*$C1103))*(1-MIN(1,Inputs!$G$7*$D1103)*churn_nonbuyers)*(ic*Inputs!$C$7+fee_wd*Inputs!$E$7*(1-$B1103)+fee_fx*Inputs!$D$7-cost_acc-cost_wd*Inputs!$E$7*(1-$B1103)-cost_fx*Inputs!$D$7))</f>
        <v>395398.439807581</v>
      </c>
      <c r="I1103" s="0" t="n">
        <f aca="false">12*Inputs!$B$8*(MIN(1,$H$52*$C1103)*(ic*Inputs!$C$8+pT-cost_acc-cost_wd*Inputs!$E$8-cost_fx*Inputs!$D$8-cost_ins)+(1-MIN(1,$H$52*$C1103))*(1-MIN(1,Inputs!$G$8*$D1103)*churn_nonbuyers)*(ic*Inputs!$C$8+fee_wd*Inputs!$E$8*(1-$B1103)+fee_fx*Inputs!$D$8-cost_acc-cost_wd*Inputs!$E$8*(1-$B1103)-cost_fx*Inputs!$D$8))</f>
        <v>184092.323093327</v>
      </c>
      <c r="J1103" s="0" t="n">
        <f aca="false">G1103+H1103+I1103-fixed</f>
        <v>97429.195209786</v>
      </c>
      <c r="K1103" s="0" t="n">
        <f aca="false">12*Inputs!$B$6*(1-MIN(1,Inputs!$G$6*$D1103)*churn_nonbuyers)*(ic*Inputs!$C$6+fee_wd*Inputs!$E$6*(1-$B1103)+fee_fx*Inputs!$D$6-cost_acc-cost_wd*Inputs!$E$6*(1-$B1103)-cost_fx*Inputs!$D$6)</f>
        <v>164859.011690681</v>
      </c>
      <c r="L1103" s="0" t="n">
        <f aca="false">12*Inputs!$B$7*(1-MIN(1,Inputs!$G$7*$D1103)*churn_nonbuyers)*(ic*Inputs!$C$7+fee_wd*Inputs!$E$7*(1-$B1103)+fee_fx*Inputs!$D$7-cost_acc-cost_wd*Inputs!$E$7*(1-$B1103)-cost_fx*Inputs!$D$7)</f>
        <v>364166.975046409</v>
      </c>
      <c r="M1103" s="0" t="n">
        <f aca="false">12*Inputs!$B$8*(1-MIN(1,Inputs!$G$8*$D1103)*churn_nonbuyers)*(ic*Inputs!$C$8+fee_wd*Inputs!$E$8*(1-$B1103)+fee_fx*Inputs!$D$8-cost_acc-cost_wd*Inputs!$E$8*(1-$B1103)-cost_fx*Inputs!$D$8)</f>
        <v>121166.90351651</v>
      </c>
      <c r="N1103" s="0" t="n">
        <f aca="false">K1103+L1103+I1103-fixed</f>
        <v>13118.3098304165</v>
      </c>
      <c r="O1103" s="0" t="n">
        <f aca="false">K1103+L1103+M1103-fixed</f>
        <v>-49807.1097464004</v>
      </c>
      <c r="P1103" s="0" t="n">
        <f aca="false">12*Inputs!$B$6*(1-MIN(1,Inputs!$F$6*$D1103))*(ic*Inputs!$C$6+flat_fee-cost_acc-cost_wd*Inputs!$E$6*$E1103-cost_fx*Inputs!$D$6)+12*Inputs!$B$7*(1-MIN(1,Inputs!$F$7*$D1103))*(ic*Inputs!$C$7+flat_fee-cost_acc-cost_wd*Inputs!$E$7*$E1103-cost_fx*Inputs!$D$7)+12*Inputs!$B$8*(1-MIN(1,Inputs!$F$8*$D1103))*(ic*Inputs!$C$8+flat_fee-cost_acc-cost_wd*Inputs!$E$8*$E1103-cost_fx*Inputs!$D$8)-fixed</f>
        <v>-3073.40650023986</v>
      </c>
    </row>
    <row r="1104" customFormat="false" ht="15" hidden="false" customHeight="false" outlineLevel="0" collapsed="false">
      <c r="A1104" s="0" t="n">
        <v>1039</v>
      </c>
      <c r="B1104" s="0" t="n">
        <v>0.220128</v>
      </c>
      <c r="C1104" s="0" t="n">
        <v>0.970784</v>
      </c>
      <c r="D1104" s="0" t="n">
        <v>1.231583</v>
      </c>
      <c r="E1104" s="0" t="n">
        <v>1.304689</v>
      </c>
      <c r="F1104" s="0" t="n">
        <v>0.313818</v>
      </c>
      <c r="G1104" s="0" t="n">
        <f aca="false">12*Inputs!$B$6*(MIN(1,$H$50*$C1104)*(ic*Inputs!$C$6+pS+fee_fx*Inputs!$D$6-cost_acc-cost_wd*Inputs!$E$6*$E1104-cost_fx*Inputs!$D$6-$F1104)+(1-MIN(1,$H$50*$C1104))*(1-MIN(1,Inputs!$G$6*$D1104)*churn_nonbuyers)*(ic*Inputs!$C$6+fee_wd*Inputs!$E$6*(1-$B1104)+fee_fx*Inputs!$D$6-cost_acc-cost_wd*Inputs!$E$6*(1-$B1104)-cost_fx*Inputs!$D$6))</f>
        <v>204572.926504655</v>
      </c>
      <c r="H1104" s="0" t="n">
        <f aca="false">12*Inputs!$B$7*(MIN(1,$H$51*$C1104)*(ic*Inputs!$C$7+pE+fee_fx*Inputs!$D$7-cost_acc-cost_wd*Inputs!$E$7*$E1104-cost_fx*Inputs!$D$7-$F1104)+(1-MIN(1,$H$51*$C1104))*(1-MIN(1,Inputs!$G$7*$D1104)*churn_nonbuyers)*(ic*Inputs!$C$7+fee_wd*Inputs!$E$7*(1-$B1104)+fee_fx*Inputs!$D$7-cost_acc-cost_wd*Inputs!$E$7*(1-$B1104)-cost_fx*Inputs!$D$7))</f>
        <v>379149.951696633</v>
      </c>
      <c r="I1104" s="0" t="n">
        <f aca="false">12*Inputs!$B$8*(MIN(1,$H$52*$C1104)*(ic*Inputs!$C$8+pT-cost_acc-cost_wd*Inputs!$E$8-cost_fx*Inputs!$D$8-cost_ins)+(1-MIN(1,$H$52*$C1104))*(1-MIN(1,Inputs!$G$8*$D1104)*churn_nonbuyers)*(ic*Inputs!$C$8+fee_wd*Inputs!$E$8*(1-$B1104)+fee_fx*Inputs!$D$8-cost_acc-cost_wd*Inputs!$E$8*(1-$B1104)-cost_fx*Inputs!$D$8))</f>
        <v>153888.63683205</v>
      </c>
      <c r="J1104" s="0" t="n">
        <f aca="false">G1104+H1104+I1104-fixed</f>
        <v>37611.5150333375</v>
      </c>
      <c r="K1104" s="0" t="n">
        <f aca="false">12*Inputs!$B$6*(1-MIN(1,Inputs!$G$6*$D1104)*churn_nonbuyers)*(ic*Inputs!$C$6+fee_wd*Inputs!$E$6*(1-$B1104)+fee_fx*Inputs!$D$6-cost_acc-cost_wd*Inputs!$E$6*(1-$B1104)-cost_fx*Inputs!$D$6)</f>
        <v>159439.173858893</v>
      </c>
      <c r="L1104" s="0" t="n">
        <f aca="false">12*Inputs!$B$7*(1-MIN(1,Inputs!$G$7*$D1104)*churn_nonbuyers)*(ic*Inputs!$C$7+fee_wd*Inputs!$E$7*(1-$B1104)+fee_fx*Inputs!$D$7-cost_acc-cost_wd*Inputs!$E$7*(1-$B1104)-cost_fx*Inputs!$D$7)</f>
        <v>357775.517531336</v>
      </c>
      <c r="M1104" s="0" t="n">
        <f aca="false">12*Inputs!$B$8*(1-MIN(1,Inputs!$G$8*$D1104)*churn_nonbuyers)*(ic*Inputs!$C$8+fee_wd*Inputs!$E$8*(1-$B1104)+fee_fx*Inputs!$D$8-cost_acc-cost_wd*Inputs!$E$8*(1-$B1104)-cost_fx*Inputs!$D$8)</f>
        <v>43550.9304881664</v>
      </c>
      <c r="N1104" s="0" t="n">
        <f aca="false">K1104+L1104+I1104-fixed</f>
        <v>-28896.671777722</v>
      </c>
      <c r="O1104" s="0" t="n">
        <f aca="false">K1104+L1104+M1104-fixed</f>
        <v>-139234.378121605</v>
      </c>
      <c r="P1104" s="0" t="n">
        <f aca="false">12*Inputs!$B$6*(1-MIN(1,Inputs!$F$6*$D1104))*(ic*Inputs!$C$6+flat_fee-cost_acc-cost_wd*Inputs!$E$6*$E1104-cost_fx*Inputs!$D$6)+12*Inputs!$B$7*(1-MIN(1,Inputs!$F$7*$D1104))*(ic*Inputs!$C$7+flat_fee-cost_acc-cost_wd*Inputs!$E$7*$E1104-cost_fx*Inputs!$D$7)+12*Inputs!$B$8*(1-MIN(1,Inputs!$F$8*$D1104))*(ic*Inputs!$C$8+flat_fee-cost_acc-cost_wd*Inputs!$E$8*$E1104-cost_fx*Inputs!$D$8)-fixed</f>
        <v>-174815.19577912</v>
      </c>
    </row>
    <row r="1105" customFormat="false" ht="15" hidden="false" customHeight="false" outlineLevel="0" collapsed="false">
      <c r="A1105" s="0" t="n">
        <v>1040</v>
      </c>
      <c r="B1105" s="0" t="n">
        <v>0.189338</v>
      </c>
      <c r="C1105" s="0" t="n">
        <v>1.049666</v>
      </c>
      <c r="D1105" s="0" t="n">
        <v>1.012822</v>
      </c>
      <c r="E1105" s="0" t="n">
        <v>1.091715</v>
      </c>
      <c r="F1105" s="0" t="n">
        <v>0.131486</v>
      </c>
      <c r="G1105" s="0" t="n">
        <f aca="false">12*Inputs!$B$6*(MIN(1,$H$50*$C1105)*(ic*Inputs!$C$6+pS+fee_fx*Inputs!$D$6-cost_acc-cost_wd*Inputs!$E$6*$E1105-cost_fx*Inputs!$D$6-$F1105)+(1-MIN(1,$H$50*$C1105))*(1-MIN(1,Inputs!$G$6*$D1105)*churn_nonbuyers)*(ic*Inputs!$C$6+fee_wd*Inputs!$E$6*(1-$B1105)+fee_fx*Inputs!$D$6-cost_acc-cost_wd*Inputs!$E$6*(1-$B1105)-cost_fx*Inputs!$D$6))</f>
        <v>223358.617585852</v>
      </c>
      <c r="H1105" s="0" t="n">
        <f aca="false">12*Inputs!$B$7*(MIN(1,$H$51*$C1105)*(ic*Inputs!$C$7+pE+fee_fx*Inputs!$D$7-cost_acc-cost_wd*Inputs!$E$7*$E1105-cost_fx*Inputs!$D$7-$F1105)+(1-MIN(1,$H$51*$C1105))*(1-MIN(1,Inputs!$G$7*$D1105)*churn_nonbuyers)*(ic*Inputs!$C$7+fee_wd*Inputs!$E$7*(1-$B1105)+fee_fx*Inputs!$D$7-cost_acc-cost_wd*Inputs!$E$7*(1-$B1105)-cost_fx*Inputs!$D$7))</f>
        <v>421572.267463972</v>
      </c>
      <c r="I1105" s="0" t="n">
        <f aca="false">12*Inputs!$B$8*(MIN(1,$H$52*$C1105)*(ic*Inputs!$C$8+pT-cost_acc-cost_wd*Inputs!$E$8-cost_fx*Inputs!$D$8-cost_ins)+(1-MIN(1,$H$52*$C1105))*(1-MIN(1,Inputs!$G$8*$D1105)*churn_nonbuyers)*(ic*Inputs!$C$8+fee_wd*Inputs!$E$8*(1-$B1105)+fee_fx*Inputs!$D$8-cost_acc-cost_wd*Inputs!$E$8*(1-$B1105)-cost_fx*Inputs!$D$8))</f>
        <v>175796.21245125</v>
      </c>
      <c r="J1105" s="0" t="n">
        <f aca="false">G1105+H1105+I1105-fixed</f>
        <v>120727.097501074</v>
      </c>
      <c r="K1105" s="0" t="n">
        <f aca="false">12*Inputs!$B$6*(1-MIN(1,Inputs!$G$6*$D1105)*churn_nonbuyers)*(ic*Inputs!$C$6+fee_wd*Inputs!$E$6*(1-$B1105)+fee_fx*Inputs!$D$6-cost_acc-cost_wd*Inputs!$E$6*(1-$B1105)-cost_fx*Inputs!$D$6)</f>
        <v>165506.795221219</v>
      </c>
      <c r="L1105" s="0" t="n">
        <f aca="false">12*Inputs!$B$7*(1-MIN(1,Inputs!$G$7*$D1105)*churn_nonbuyers)*(ic*Inputs!$C$7+fee_wd*Inputs!$E$7*(1-$B1105)+fee_fx*Inputs!$D$7-cost_acc-cost_wd*Inputs!$E$7*(1-$B1105)-cost_fx*Inputs!$D$7)</f>
        <v>364512.660876732</v>
      </c>
      <c r="M1105" s="0" t="n">
        <f aca="false">12*Inputs!$B$8*(1-MIN(1,Inputs!$G$8*$D1105)*churn_nonbuyers)*(ic*Inputs!$C$8+fee_wd*Inputs!$E$8*(1-$B1105)+fee_fx*Inputs!$D$8-cost_acc-cost_wd*Inputs!$E$8*(1-$B1105)-cost_fx*Inputs!$D$8)</f>
        <v>92345.5326856896</v>
      </c>
      <c r="N1105" s="0" t="n">
        <f aca="false">K1105+L1105+I1105-fixed</f>
        <v>5815.66854920052</v>
      </c>
      <c r="O1105" s="0" t="n">
        <f aca="false">K1105+L1105+M1105-fixed</f>
        <v>-77635.0112163596</v>
      </c>
      <c r="P1105" s="0" t="n">
        <f aca="false">12*Inputs!$B$6*(1-MIN(1,Inputs!$F$6*$D1105))*(ic*Inputs!$C$6+flat_fee-cost_acc-cost_wd*Inputs!$E$6*$E1105-cost_fx*Inputs!$D$6)+12*Inputs!$B$7*(1-MIN(1,Inputs!$F$7*$D1105))*(ic*Inputs!$C$7+flat_fee-cost_acc-cost_wd*Inputs!$E$7*$E1105-cost_fx*Inputs!$D$7)+12*Inputs!$B$8*(1-MIN(1,Inputs!$F$8*$D1105))*(ic*Inputs!$C$8+flat_fee-cost_acc-cost_wd*Inputs!$E$8*$E1105-cost_fx*Inputs!$D$8)-fixed</f>
        <v>23902.6679192001</v>
      </c>
    </row>
    <row r="1106" customFormat="false" ht="15" hidden="false" customHeight="false" outlineLevel="0" collapsed="false">
      <c r="A1106" s="0" t="n">
        <v>1041</v>
      </c>
      <c r="B1106" s="0" t="n">
        <v>0.254997</v>
      </c>
      <c r="C1106" s="0" t="n">
        <v>0.927596</v>
      </c>
      <c r="D1106" s="0" t="n">
        <v>1.204215</v>
      </c>
      <c r="E1106" s="0" t="n">
        <v>1.080924</v>
      </c>
      <c r="F1106" s="0" t="n">
        <v>0.310038</v>
      </c>
      <c r="G1106" s="0" t="n">
        <f aca="false">12*Inputs!$B$6*(MIN(1,$H$50*$C1106)*(ic*Inputs!$C$6+pS+fee_fx*Inputs!$D$6-cost_acc-cost_wd*Inputs!$E$6*$E1106-cost_fx*Inputs!$D$6-$F1106)+(1-MIN(1,$H$50*$C1106))*(1-MIN(1,Inputs!$G$6*$D1106)*churn_nonbuyers)*(ic*Inputs!$C$6+fee_wd*Inputs!$E$6*(1-$B1106)+fee_fx*Inputs!$D$6-cost_acc-cost_wd*Inputs!$E$6*(1-$B1106)-cost_fx*Inputs!$D$6))</f>
        <v>203274.678931372</v>
      </c>
      <c r="H1106" s="0" t="n">
        <f aca="false">12*Inputs!$B$7*(MIN(1,$H$51*$C1106)*(ic*Inputs!$C$7+pE+fee_fx*Inputs!$D$7-cost_acc-cost_wd*Inputs!$E$7*$E1106-cost_fx*Inputs!$D$7-$F1106)+(1-MIN(1,$H$51*$C1106))*(1-MIN(1,Inputs!$G$7*$D1106)*churn_nonbuyers)*(ic*Inputs!$C$7+fee_wd*Inputs!$E$7*(1-$B1106)+fee_fx*Inputs!$D$7-cost_acc-cost_wd*Inputs!$E$7*(1-$B1106)-cost_fx*Inputs!$D$7))</f>
        <v>399460.165785995</v>
      </c>
      <c r="I1106" s="0" t="n">
        <f aca="false">12*Inputs!$B$8*(MIN(1,$H$52*$C1106)*(ic*Inputs!$C$8+pT-cost_acc-cost_wd*Inputs!$E$8-cost_fx*Inputs!$D$8-cost_ins)+(1-MIN(1,$H$52*$C1106))*(1-MIN(1,Inputs!$G$8*$D1106)*churn_nonbuyers)*(ic*Inputs!$C$8+fee_wd*Inputs!$E$8*(1-$B1106)+fee_fx*Inputs!$D$8-cost_acc-cost_wd*Inputs!$E$8*(1-$B1106)-cost_fx*Inputs!$D$8))</f>
        <v>151009.629021241</v>
      </c>
      <c r="J1106" s="0" t="n">
        <f aca="false">G1106+H1106+I1106-fixed</f>
        <v>53744.4737386068</v>
      </c>
      <c r="K1106" s="0" t="n">
        <f aca="false">12*Inputs!$B$6*(1-MIN(1,Inputs!$G$6*$D1106)*churn_nonbuyers)*(ic*Inputs!$C$6+fee_wd*Inputs!$E$6*(1-$B1106)+fee_fx*Inputs!$D$6-cost_acc-cost_wd*Inputs!$E$6*(1-$B1106)-cost_fx*Inputs!$D$6)</f>
        <v>154952.857528956</v>
      </c>
      <c r="L1106" s="0" t="n">
        <f aca="false">12*Inputs!$B$7*(1-MIN(1,Inputs!$G$7*$D1106)*churn_nonbuyers)*(ic*Inputs!$C$7+fee_wd*Inputs!$E$7*(1-$B1106)+fee_fx*Inputs!$D$7-cost_acc-cost_wd*Inputs!$E$7*(1-$B1106)-cost_fx*Inputs!$D$7)</f>
        <v>353240.794997374</v>
      </c>
      <c r="M1106" s="0" t="n">
        <f aca="false">12*Inputs!$B$8*(1-MIN(1,Inputs!$G$8*$D1106)*churn_nonbuyers)*(ic*Inputs!$C$8+fee_wd*Inputs!$E$8*(1-$B1106)+fee_fx*Inputs!$D$8-cost_acc-cost_wd*Inputs!$E$8*(1-$B1106)-cost_fx*Inputs!$D$8)</f>
        <v>49338.693535128</v>
      </c>
      <c r="N1106" s="0" t="n">
        <f aca="false">K1106+L1106+I1106-fixed</f>
        <v>-40796.7184524296</v>
      </c>
      <c r="O1106" s="0" t="n">
        <f aca="false">K1106+L1106+M1106-fixed</f>
        <v>-142467.653938542</v>
      </c>
      <c r="P1106" s="0" t="n">
        <f aca="false">12*Inputs!$B$6*(1-MIN(1,Inputs!$F$6*$D1106))*(ic*Inputs!$C$6+flat_fee-cost_acc-cost_wd*Inputs!$E$6*$E1106-cost_fx*Inputs!$D$6)+12*Inputs!$B$7*(1-MIN(1,Inputs!$F$7*$D1106))*(ic*Inputs!$C$7+flat_fee-cost_acc-cost_wd*Inputs!$E$7*$E1106-cost_fx*Inputs!$D$7)+12*Inputs!$B$8*(1-MIN(1,Inputs!$F$8*$D1106))*(ic*Inputs!$C$8+flat_fee-cost_acc-cost_wd*Inputs!$E$8*$E1106-cost_fx*Inputs!$D$8)-fixed</f>
        <v>-75683.5098016</v>
      </c>
    </row>
    <row r="1107" customFormat="false" ht="15" hidden="false" customHeight="false" outlineLevel="0" collapsed="false">
      <c r="A1107" s="0" t="n">
        <v>1042</v>
      </c>
      <c r="B1107" s="0" t="n">
        <v>0.234891</v>
      </c>
      <c r="C1107" s="0" t="n">
        <v>0.860779</v>
      </c>
      <c r="D1107" s="0" t="n">
        <v>1.07248</v>
      </c>
      <c r="E1107" s="0" t="n">
        <v>1.093054</v>
      </c>
      <c r="F1107" s="0" t="n">
        <v>0.198778</v>
      </c>
      <c r="G1107" s="0" t="n">
        <f aca="false">12*Inputs!$B$6*(MIN(1,$H$50*$C1107)*(ic*Inputs!$C$6+pS+fee_fx*Inputs!$D$6-cost_acc-cost_wd*Inputs!$E$6*$E1107-cost_fx*Inputs!$D$6-$F1107)+(1-MIN(1,$H$50*$C1107))*(1-MIN(1,Inputs!$G$6*$D1107)*churn_nonbuyers)*(ic*Inputs!$C$6+fee_wd*Inputs!$E$6*(1-$B1107)+fee_fx*Inputs!$D$6-cost_acc-cost_wd*Inputs!$E$6*(1-$B1107)-cost_fx*Inputs!$D$6))</f>
        <v>205322.486004367</v>
      </c>
      <c r="H1107" s="0" t="n">
        <f aca="false">12*Inputs!$B$7*(MIN(1,$H$51*$C1107)*(ic*Inputs!$C$7+pE+fee_fx*Inputs!$D$7-cost_acc-cost_wd*Inputs!$E$7*$E1107-cost_fx*Inputs!$D$7-$F1107)+(1-MIN(1,$H$51*$C1107))*(1-MIN(1,Inputs!$G$7*$D1107)*churn_nonbuyers)*(ic*Inputs!$C$7+fee_wd*Inputs!$E$7*(1-$B1107)+fee_fx*Inputs!$D$7-cost_acc-cost_wd*Inputs!$E$7*(1-$B1107)-cost_fx*Inputs!$D$7))</f>
        <v>403231.384678231</v>
      </c>
      <c r="I1107" s="0" t="n">
        <f aca="false">12*Inputs!$B$8*(MIN(1,$H$52*$C1107)*(ic*Inputs!$C$8+pT-cost_acc-cost_wd*Inputs!$E$8-cost_fx*Inputs!$D$8-cost_ins)+(1-MIN(1,$H$52*$C1107))*(1-MIN(1,Inputs!$G$8*$D1107)*churn_nonbuyers)*(ic*Inputs!$C$8+fee_wd*Inputs!$E$8*(1-$B1107)+fee_fx*Inputs!$D$8-cost_acc-cost_wd*Inputs!$E$8*(1-$B1107)-cost_fx*Inputs!$D$8))</f>
        <v>155295.946781401</v>
      </c>
      <c r="J1107" s="0" t="n">
        <f aca="false">G1107+H1107+I1107-fixed</f>
        <v>63849.8174639996</v>
      </c>
      <c r="K1107" s="0" t="n">
        <f aca="false">12*Inputs!$B$6*(1-MIN(1,Inputs!$G$6*$D1107)*churn_nonbuyers)*(ic*Inputs!$C$6+fee_wd*Inputs!$E$6*(1-$B1107)+fee_fx*Inputs!$D$6-cost_acc-cost_wd*Inputs!$E$6*(1-$B1107)-cost_fx*Inputs!$D$6)</f>
        <v>158778.892077696</v>
      </c>
      <c r="L1107" s="0" t="n">
        <f aca="false">12*Inputs!$B$7*(1-MIN(1,Inputs!$G$7*$D1107)*churn_nonbuyers)*(ic*Inputs!$C$7+fee_wd*Inputs!$E$7*(1-$B1107)+fee_fx*Inputs!$D$7-cost_acc-cost_wd*Inputs!$E$7*(1-$B1107)-cost_fx*Inputs!$D$7)</f>
        <v>357491.254606618</v>
      </c>
      <c r="M1107" s="0" t="n">
        <f aca="false">12*Inputs!$B$8*(1-MIN(1,Inputs!$G$8*$D1107)*churn_nonbuyers)*(ic*Inputs!$C$8+fee_wd*Inputs!$E$8*(1-$B1107)+fee_fx*Inputs!$D$8-cost_acc-cost_wd*Inputs!$E$8*(1-$B1107)-cost_fx*Inputs!$D$8)</f>
        <v>78549.375829248</v>
      </c>
      <c r="N1107" s="0" t="n">
        <f aca="false">K1107+L1107+I1107-fixed</f>
        <v>-28433.9065342853</v>
      </c>
      <c r="O1107" s="0" t="n">
        <f aca="false">K1107+L1107+M1107-fixed</f>
        <v>-105180.477486438</v>
      </c>
      <c r="P1107" s="0" t="n">
        <f aca="false">12*Inputs!$B$6*(1-MIN(1,Inputs!$F$6*$D1107))*(ic*Inputs!$C$6+flat_fee-cost_acc-cost_wd*Inputs!$E$6*$E1107-cost_fx*Inputs!$D$6)+12*Inputs!$B$7*(1-MIN(1,Inputs!$F$7*$D1107))*(ic*Inputs!$C$7+flat_fee-cost_acc-cost_wd*Inputs!$E$7*$E1107-cost_fx*Inputs!$D$7)+12*Inputs!$B$8*(1-MIN(1,Inputs!$F$8*$D1107))*(ic*Inputs!$C$8+flat_fee-cost_acc-cost_wd*Inputs!$E$8*$E1107-cost_fx*Inputs!$D$8)-fixed</f>
        <v>-8982.1364991999</v>
      </c>
    </row>
    <row r="1108" customFormat="false" ht="15" hidden="false" customHeight="false" outlineLevel="0" collapsed="false">
      <c r="A1108" s="0" t="n">
        <v>1043</v>
      </c>
      <c r="B1108" s="0" t="n">
        <v>0.176664</v>
      </c>
      <c r="C1108" s="0" t="n">
        <v>0.756949</v>
      </c>
      <c r="D1108" s="0" t="n">
        <v>1.7475</v>
      </c>
      <c r="E1108" s="0" t="n">
        <v>1.242524</v>
      </c>
      <c r="F1108" s="0" t="n">
        <v>0.445817</v>
      </c>
      <c r="G1108" s="0" t="n">
        <f aca="false">12*Inputs!$B$6*(MIN(1,$H$50*$C1108)*(ic*Inputs!$C$6+pS+fee_fx*Inputs!$D$6-cost_acc-cost_wd*Inputs!$E$6*$E1108-cost_fx*Inputs!$D$6-$F1108)+(1-MIN(1,$H$50*$C1108))*(1-MIN(1,Inputs!$G$6*$D1108)*churn_nonbuyers)*(ic*Inputs!$C$6+fee_wd*Inputs!$E$6*(1-$B1108)+fee_fx*Inputs!$D$6-cost_acc-cost_wd*Inputs!$E$6*(1-$B1108)-cost_fx*Inputs!$D$6))</f>
        <v>194662.089402749</v>
      </c>
      <c r="H1108" s="0" t="n">
        <f aca="false">12*Inputs!$B$7*(MIN(1,$H$51*$C1108)*(ic*Inputs!$C$7+pE+fee_fx*Inputs!$D$7-cost_acc-cost_wd*Inputs!$E$7*$E1108-cost_fx*Inputs!$D$7-$F1108)+(1-MIN(1,$H$51*$C1108))*(1-MIN(1,Inputs!$G$7*$D1108)*churn_nonbuyers)*(ic*Inputs!$C$7+fee_wd*Inputs!$E$7*(1-$B1108)+fee_fx*Inputs!$D$7-cost_acc-cost_wd*Inputs!$E$7*(1-$B1108)-cost_fx*Inputs!$D$7))</f>
        <v>374233.468025187</v>
      </c>
      <c r="I1108" s="0" t="n">
        <f aca="false">12*Inputs!$B$8*(MIN(1,$H$52*$C1108)*(ic*Inputs!$C$8+pT-cost_acc-cost_wd*Inputs!$E$8-cost_fx*Inputs!$D$8-cost_ins)+(1-MIN(1,$H$52*$C1108))*(1-MIN(1,Inputs!$G$8*$D1108)*churn_nonbuyers)*(ic*Inputs!$C$8+fee_wd*Inputs!$E$8*(1-$B1108)+fee_fx*Inputs!$D$8-cost_acc-cost_wd*Inputs!$E$8*(1-$B1108)-cost_fx*Inputs!$D$8))</f>
        <v>109109.656656</v>
      </c>
      <c r="J1108" s="0" t="n">
        <f aca="false">G1108+H1108+I1108-fixed</f>
        <v>-21994.7859160638</v>
      </c>
      <c r="K1108" s="0" t="n">
        <f aca="false">12*Inputs!$B$6*(1-MIN(1,Inputs!$G$6*$D1108)*churn_nonbuyers)*(ic*Inputs!$C$6+fee_wd*Inputs!$E$6*(1-$B1108)+fee_fx*Inputs!$D$6-cost_acc-cost_wd*Inputs!$E$6*(1-$B1108)-cost_fx*Inputs!$D$6)</f>
        <v>160768.370448</v>
      </c>
      <c r="L1108" s="0" t="n">
        <f aca="false">12*Inputs!$B$7*(1-MIN(1,Inputs!$G$7*$D1108)*churn_nonbuyers)*(ic*Inputs!$C$7+fee_wd*Inputs!$E$7*(1-$B1108)+fee_fx*Inputs!$D$7-cost_acc-cost_wd*Inputs!$E$7*(1-$B1108)-cost_fx*Inputs!$D$7)</f>
        <v>357956.2958688</v>
      </c>
      <c r="M1108" s="0" t="n">
        <f aca="false">12*Inputs!$B$8*(1-MIN(1,Inputs!$G$8*$D1108)*churn_nonbuyers)*(ic*Inputs!$C$8+fee_wd*Inputs!$E$8*(1-$B1108)+fee_fx*Inputs!$D$8-cost_acc-cost_wd*Inputs!$E$8*(1-$B1108)-cost_fx*Inputs!$D$8)</f>
        <v>0</v>
      </c>
      <c r="N1108" s="0" t="n">
        <f aca="false">K1108+L1108+I1108-fixed</f>
        <v>-72165.6770272</v>
      </c>
      <c r="O1108" s="0" t="n">
        <f aca="false">K1108+L1108+M1108-fixed</f>
        <v>-181275.3336832</v>
      </c>
      <c r="P1108" s="0" t="n">
        <f aca="false">12*Inputs!$B$6*(1-MIN(1,Inputs!$F$6*$D1108))*(ic*Inputs!$C$6+flat_fee-cost_acc-cost_wd*Inputs!$E$6*$E1108-cost_fx*Inputs!$D$6)+12*Inputs!$B$7*(1-MIN(1,Inputs!$F$7*$D1108))*(ic*Inputs!$C$7+flat_fee-cost_acc-cost_wd*Inputs!$E$7*$E1108-cost_fx*Inputs!$D$7)+12*Inputs!$B$8*(1-MIN(1,Inputs!$F$8*$D1108))*(ic*Inputs!$C$8+flat_fee-cost_acc-cost_wd*Inputs!$E$8*$E1108-cost_fx*Inputs!$D$8)-fixed</f>
        <v>-412325.7424</v>
      </c>
    </row>
    <row r="1109" customFormat="false" ht="15" hidden="false" customHeight="false" outlineLevel="0" collapsed="false">
      <c r="A1109" s="0" t="n">
        <v>1044</v>
      </c>
      <c r="B1109" s="0" t="n">
        <v>0.16108</v>
      </c>
      <c r="C1109" s="0" t="n">
        <v>1.178677</v>
      </c>
      <c r="D1109" s="0" t="n">
        <v>0.932589</v>
      </c>
      <c r="E1109" s="0" t="n">
        <v>1.215218</v>
      </c>
      <c r="F1109" s="0" t="n">
        <v>0.361321</v>
      </c>
      <c r="G1109" s="0" t="n">
        <f aca="false">12*Inputs!$B$6*(MIN(1,$H$50*$C1109)*(ic*Inputs!$C$6+pS+fee_fx*Inputs!$D$6-cost_acc-cost_wd*Inputs!$E$6*$E1109-cost_fx*Inputs!$D$6-$F1109)+(1-MIN(1,$H$50*$C1109))*(1-MIN(1,Inputs!$G$6*$D1109)*churn_nonbuyers)*(ic*Inputs!$C$6+fee_wd*Inputs!$E$6*(1-$B1109)+fee_fx*Inputs!$D$6-cost_acc-cost_wd*Inputs!$E$6*(1-$B1109)-cost_fx*Inputs!$D$6))</f>
        <v>225020.524178058</v>
      </c>
      <c r="H1109" s="0" t="n">
        <f aca="false">12*Inputs!$B$7*(MIN(1,$H$51*$C1109)*(ic*Inputs!$C$7+pE+fee_fx*Inputs!$D$7-cost_acc-cost_wd*Inputs!$E$7*$E1109-cost_fx*Inputs!$D$7-$F1109)+(1-MIN(1,$H$51*$C1109))*(1-MIN(1,Inputs!$G$7*$D1109)*churn_nonbuyers)*(ic*Inputs!$C$7+fee_wd*Inputs!$E$7*(1-$B1109)+fee_fx*Inputs!$D$7-cost_acc-cost_wd*Inputs!$E$7*(1-$B1109)-cost_fx*Inputs!$D$7))</f>
        <v>398780.431374494</v>
      </c>
      <c r="I1109" s="0" t="n">
        <f aca="false">12*Inputs!$B$8*(MIN(1,$H$52*$C1109)*(ic*Inputs!$C$8+pT-cost_acc-cost_wd*Inputs!$E$8-cost_fx*Inputs!$D$8-cost_ins)+(1-MIN(1,$H$52*$C1109))*(1-MIN(1,Inputs!$G$8*$D1109)*churn_nonbuyers)*(ic*Inputs!$C$8+fee_wd*Inputs!$E$8*(1-$B1109)+fee_fx*Inputs!$D$8-cost_acc-cost_wd*Inputs!$E$8*(1-$B1109)-cost_fx*Inputs!$D$8))</f>
        <v>189252.632832903</v>
      </c>
      <c r="J1109" s="0" t="n">
        <f aca="false">G1109+H1109+I1109-fixed</f>
        <v>113053.588385454</v>
      </c>
      <c r="K1109" s="0" t="n">
        <f aca="false">12*Inputs!$B$6*(1-MIN(1,Inputs!$G$6*$D1109)*churn_nonbuyers)*(ic*Inputs!$C$6+fee_wd*Inputs!$E$6*(1-$B1109)+fee_fx*Inputs!$D$6-cost_acc-cost_wd*Inputs!$E$6*(1-$B1109)-cost_fx*Inputs!$D$6)</f>
        <v>170085.577220064</v>
      </c>
      <c r="L1109" s="0" t="n">
        <f aca="false">12*Inputs!$B$7*(1-MIN(1,Inputs!$G$7*$D1109)*churn_nonbuyers)*(ic*Inputs!$C$7+fee_wd*Inputs!$E$7*(1-$B1109)+fee_fx*Inputs!$D$7-cost_acc-cost_wd*Inputs!$E$7*(1-$B1109)-cost_fx*Inputs!$D$7)</f>
        <v>369372.840060039</v>
      </c>
      <c r="M1109" s="0" t="n">
        <f aca="false">12*Inputs!$B$8*(1-MIN(1,Inputs!$G$8*$D1109)*churn_nonbuyers)*(ic*Inputs!$C$8+fee_wd*Inputs!$E$8*(1-$B1109)+fee_fx*Inputs!$D$8-cost_acc-cost_wd*Inputs!$E$8*(1-$B1109)-cost_fx*Inputs!$D$8)</f>
        <v>110637.665533632</v>
      </c>
      <c r="N1109" s="0" t="n">
        <f aca="false">K1109+L1109+I1109-fixed</f>
        <v>28711.0501130051</v>
      </c>
      <c r="O1109" s="0" t="n">
        <f aca="false">K1109+L1109+M1109-fixed</f>
        <v>-49903.9171862655</v>
      </c>
      <c r="P1109" s="0" t="n">
        <f aca="false">12*Inputs!$B$6*(1-MIN(1,Inputs!$F$6*$D1109))*(ic*Inputs!$C$6+flat_fee-cost_acc-cost_wd*Inputs!$E$6*$E1109-cost_fx*Inputs!$D$6)+12*Inputs!$B$7*(1-MIN(1,Inputs!$F$7*$D1109))*(ic*Inputs!$C$7+flat_fee-cost_acc-cost_wd*Inputs!$E$7*$E1109-cost_fx*Inputs!$D$7)+12*Inputs!$B$8*(1-MIN(1,Inputs!$F$8*$D1109))*(ic*Inputs!$C$8+flat_fee-cost_acc-cost_wd*Inputs!$E$8*$E1109-cost_fx*Inputs!$D$8)-fixed</f>
        <v>12030.8398644801</v>
      </c>
    </row>
    <row r="1110" customFormat="false" ht="15" hidden="false" customHeight="false" outlineLevel="0" collapsed="false">
      <c r="A1110" s="0" t="n">
        <v>1045</v>
      </c>
      <c r="B1110" s="0" t="n">
        <v>0.411093</v>
      </c>
      <c r="C1110" s="0" t="n">
        <v>1.092355</v>
      </c>
      <c r="D1110" s="0" t="n">
        <v>0.928518</v>
      </c>
      <c r="E1110" s="0" t="n">
        <v>1.131884</v>
      </c>
      <c r="F1110" s="0" t="n">
        <v>0.080795</v>
      </c>
      <c r="G1110" s="0" t="n">
        <f aca="false">12*Inputs!$B$6*(MIN(1,$H$50*$C1110)*(ic*Inputs!$C$6+pS+fee_fx*Inputs!$D$6-cost_acc-cost_wd*Inputs!$E$6*$E1110-cost_fx*Inputs!$D$6-$F1110)+(1-MIN(1,$H$50*$C1110))*(1-MIN(1,Inputs!$G$6*$D1110)*churn_nonbuyers)*(ic*Inputs!$C$6+fee_wd*Inputs!$E$6*(1-$B1110)+fee_fx*Inputs!$D$6-cost_acc-cost_wd*Inputs!$E$6*(1-$B1110)-cost_fx*Inputs!$D$6))</f>
        <v>198857.637915412</v>
      </c>
      <c r="H1110" s="0" t="n">
        <f aca="false">12*Inputs!$B$7*(MIN(1,$H$51*$C1110)*(ic*Inputs!$C$7+pE+fee_fx*Inputs!$D$7-cost_acc-cost_wd*Inputs!$E$7*$E1110-cost_fx*Inputs!$D$7-$F1110)+(1-MIN(1,$H$51*$C1110))*(1-MIN(1,Inputs!$G$7*$D1110)*churn_nonbuyers)*(ic*Inputs!$C$7+fee_wd*Inputs!$E$7*(1-$B1110)+fee_fx*Inputs!$D$7-cost_acc-cost_wd*Inputs!$E$7*(1-$B1110)-cost_fx*Inputs!$D$7))</f>
        <v>405083.668880212</v>
      </c>
      <c r="I1110" s="0" t="n">
        <f aca="false">12*Inputs!$B$8*(MIN(1,$H$52*$C1110)*(ic*Inputs!$C$8+pT-cost_acc-cost_wd*Inputs!$E$8-cost_fx*Inputs!$D$8-cost_ins)+(1-MIN(1,$H$52*$C1110))*(1-MIN(1,Inputs!$G$8*$D1110)*churn_nonbuyers)*(ic*Inputs!$C$8+fee_wd*Inputs!$E$8*(1-$B1110)+fee_fx*Inputs!$D$8-cost_acc-cost_wd*Inputs!$E$8*(1-$B1110)-cost_fx*Inputs!$D$8))</f>
        <v>182720.251062072</v>
      </c>
      <c r="J1110" s="0" t="n">
        <f aca="false">G1110+H1110+I1110-fixed</f>
        <v>86661.5578576962</v>
      </c>
      <c r="K1110" s="0" t="n">
        <f aca="false">12*Inputs!$B$6*(1-MIN(1,Inputs!$G$6*$D1110)*churn_nonbuyers)*(ic*Inputs!$C$6+fee_wd*Inputs!$E$6*(1-$B1110)+fee_fx*Inputs!$D$6-cost_acc-cost_wd*Inputs!$E$6*(1-$B1110)-cost_fx*Inputs!$D$6)</f>
        <v>135791.438761253</v>
      </c>
      <c r="L1110" s="0" t="n">
        <f aca="false">12*Inputs!$B$7*(1-MIN(1,Inputs!$G$7*$D1110)*churn_nonbuyers)*(ic*Inputs!$C$7+fee_wd*Inputs!$E$7*(1-$B1110)+fee_fx*Inputs!$D$7-cost_acc-cost_wd*Inputs!$E$7*(1-$B1110)-cost_fx*Inputs!$D$7)</f>
        <v>334420.229592752</v>
      </c>
      <c r="M1110" s="0" t="n">
        <f aca="false">12*Inputs!$B$8*(1-MIN(1,Inputs!$G$8*$D1110)*churn_nonbuyers)*(ic*Inputs!$C$8+fee_wd*Inputs!$E$8*(1-$B1110)+fee_fx*Inputs!$D$8-cost_acc-cost_wd*Inputs!$E$8*(1-$B1110)-cost_fx*Inputs!$D$8)</f>
        <v>107345.106965846</v>
      </c>
      <c r="N1110" s="0" t="n">
        <f aca="false">K1110+L1110+I1110-fixed</f>
        <v>-47068.080583923</v>
      </c>
      <c r="O1110" s="0" t="n">
        <f aca="false">K1110+L1110+M1110-fixed</f>
        <v>-122443.224680149</v>
      </c>
      <c r="P1110" s="0" t="n">
        <f aca="false">12*Inputs!$B$6*(1-MIN(1,Inputs!$F$6*$D1110))*(ic*Inputs!$C$6+flat_fee-cost_acc-cost_wd*Inputs!$E$6*$E1110-cost_fx*Inputs!$D$6)+12*Inputs!$B$7*(1-MIN(1,Inputs!$F$7*$D1110))*(ic*Inputs!$C$7+flat_fee-cost_acc-cost_wd*Inputs!$E$7*$E1110-cost_fx*Inputs!$D$7)+12*Inputs!$B$8*(1-MIN(1,Inputs!$F$8*$D1110))*(ic*Inputs!$C$8+flat_fee-cost_acc-cost_wd*Inputs!$E$8*$E1110-cost_fx*Inputs!$D$8)-fixed</f>
        <v>51546.2535948801</v>
      </c>
    </row>
    <row r="1111" customFormat="false" ht="15" hidden="false" customHeight="false" outlineLevel="0" collapsed="false">
      <c r="A1111" s="0" t="n">
        <v>1046</v>
      </c>
      <c r="B1111" s="0" t="n">
        <v>0.529761</v>
      </c>
      <c r="C1111" s="0" t="n">
        <v>1.024425</v>
      </c>
      <c r="D1111" s="0" t="n">
        <v>0.785228</v>
      </c>
      <c r="E1111" s="0" t="n">
        <v>1.069228</v>
      </c>
      <c r="F1111" s="0" t="n">
        <v>0.388656</v>
      </c>
      <c r="G1111" s="0" t="n">
        <f aca="false">12*Inputs!$B$6*(MIN(1,$H$50*$C1111)*(ic*Inputs!$C$6+pS+fee_fx*Inputs!$D$6-cost_acc-cost_wd*Inputs!$E$6*$E1111-cost_fx*Inputs!$D$6-$F1111)+(1-MIN(1,$H$50*$C1111))*(1-MIN(1,Inputs!$G$6*$D1111)*churn_nonbuyers)*(ic*Inputs!$C$6+fee_wd*Inputs!$E$6*(1-$B1111)+fee_fx*Inputs!$D$6-cost_acc-cost_wd*Inputs!$E$6*(1-$B1111)-cost_fx*Inputs!$D$6))</f>
        <v>175013.050592945</v>
      </c>
      <c r="H1111" s="0" t="n">
        <f aca="false">12*Inputs!$B$7*(MIN(1,$H$51*$C1111)*(ic*Inputs!$C$7+pE+fee_fx*Inputs!$D$7-cost_acc-cost_wd*Inputs!$E$7*$E1111-cost_fx*Inputs!$D$7-$F1111)+(1-MIN(1,$H$51*$C1111))*(1-MIN(1,Inputs!$G$7*$D1111)*churn_nonbuyers)*(ic*Inputs!$C$7+fee_wd*Inputs!$E$7*(1-$B1111)+fee_fx*Inputs!$D$7-cost_acc-cost_wd*Inputs!$E$7*(1-$B1111)-cost_fx*Inputs!$D$7))</f>
        <v>380942.133529955</v>
      </c>
      <c r="I1111" s="0" t="n">
        <f aca="false">12*Inputs!$B$8*(MIN(1,$H$52*$C1111)*(ic*Inputs!$C$8+pT-cost_acc-cost_wd*Inputs!$E$8-cost_fx*Inputs!$D$8-cost_ins)+(1-MIN(1,$H$52*$C1111))*(1-MIN(1,Inputs!$G$8*$D1111)*churn_nonbuyers)*(ic*Inputs!$C$8+fee_wd*Inputs!$E$8*(1-$B1111)+fee_fx*Inputs!$D$8-cost_acc-cost_wd*Inputs!$E$8*(1-$B1111)-cost_fx*Inputs!$D$8))</f>
        <v>186009.21259193</v>
      </c>
      <c r="J1111" s="0" t="n">
        <f aca="false">G1111+H1111+I1111-fixed</f>
        <v>41964.3967148298</v>
      </c>
      <c r="K1111" s="0" t="n">
        <f aca="false">12*Inputs!$B$6*(1-MIN(1,Inputs!$G$6*$D1111)*churn_nonbuyers)*(ic*Inputs!$C$6+fee_wd*Inputs!$E$6*(1-$B1111)+fee_fx*Inputs!$D$6-cost_acc-cost_wd*Inputs!$E$6*(1-$B1111)-cost_fx*Inputs!$D$6)</f>
        <v>120394.396587658</v>
      </c>
      <c r="L1111" s="0" t="n">
        <f aca="false">12*Inputs!$B$7*(1-MIN(1,Inputs!$G$7*$D1111)*churn_nonbuyers)*(ic*Inputs!$C$7+fee_wd*Inputs!$E$7*(1-$B1111)+fee_fx*Inputs!$D$7-cost_acc-cost_wd*Inputs!$E$7*(1-$B1111)-cost_fx*Inputs!$D$7)</f>
        <v>319213.345408594</v>
      </c>
      <c r="M1111" s="0" t="n">
        <f aca="false">12*Inputs!$B$8*(1-MIN(1,Inputs!$G$8*$D1111)*churn_nonbuyers)*(ic*Inputs!$C$8+fee_wd*Inputs!$E$8*(1-$B1111)+fee_fx*Inputs!$D$8-cost_acc-cost_wd*Inputs!$E$8*(1-$B1111)-cost_fx*Inputs!$D$8)</f>
        <v>135539.613089069</v>
      </c>
      <c r="N1111" s="0" t="n">
        <f aca="false">K1111+L1111+I1111-fixed</f>
        <v>-74383.0454118176</v>
      </c>
      <c r="O1111" s="0" t="n">
        <f aca="false">K1111+L1111+M1111-fixed</f>
        <v>-124852.644914679</v>
      </c>
      <c r="P1111" s="0" t="n">
        <f aca="false">12*Inputs!$B$6*(1-MIN(1,Inputs!$F$6*$D1111))*(ic*Inputs!$C$6+flat_fee-cost_acc-cost_wd*Inputs!$E$6*$E1111-cost_fx*Inputs!$D$6)+12*Inputs!$B$7*(1-MIN(1,Inputs!$F$7*$D1111))*(ic*Inputs!$C$7+flat_fee-cost_acc-cost_wd*Inputs!$E$7*$E1111-cost_fx*Inputs!$D$7)+12*Inputs!$B$8*(1-MIN(1,Inputs!$F$8*$D1111))*(ic*Inputs!$C$8+flat_fee-cost_acc-cost_wd*Inputs!$E$8*$E1111-cost_fx*Inputs!$D$8)-fixed</f>
        <v>158113.07177216</v>
      </c>
    </row>
    <row r="1112" customFormat="false" ht="15" hidden="false" customHeight="false" outlineLevel="0" collapsed="false">
      <c r="A1112" s="0" t="n">
        <v>1047</v>
      </c>
      <c r="B1112" s="0" t="n">
        <v>0.330009</v>
      </c>
      <c r="C1112" s="0" t="n">
        <v>0.759161</v>
      </c>
      <c r="D1112" s="0" t="n">
        <v>0.994592</v>
      </c>
      <c r="E1112" s="0" t="n">
        <v>1.204937</v>
      </c>
      <c r="F1112" s="0" t="n">
        <v>0.084192</v>
      </c>
      <c r="G1112" s="0" t="n">
        <f aca="false">12*Inputs!$B$6*(MIN(1,$H$50*$C1112)*(ic*Inputs!$C$6+pS+fee_fx*Inputs!$D$6-cost_acc-cost_wd*Inputs!$E$6*$E1112-cost_fx*Inputs!$D$6-$F1112)+(1-MIN(1,$H$50*$C1112))*(1-MIN(1,Inputs!$G$6*$D1112)*churn_nonbuyers)*(ic*Inputs!$C$6+fee_wd*Inputs!$E$6*(1-$B1112)+fee_fx*Inputs!$D$6-cost_acc-cost_wd*Inputs!$E$6*(1-$B1112)-cost_fx*Inputs!$D$6))</f>
        <v>188263.476203699</v>
      </c>
      <c r="H1112" s="0" t="n">
        <f aca="false">12*Inputs!$B$7*(MIN(1,$H$51*$C1112)*(ic*Inputs!$C$7+pE+fee_fx*Inputs!$D$7-cost_acc-cost_wd*Inputs!$E$7*$E1112-cost_fx*Inputs!$D$7-$F1112)+(1-MIN(1,$H$51*$C1112))*(1-MIN(1,Inputs!$G$7*$D1112)*churn_nonbuyers)*(ic*Inputs!$C$7+fee_wd*Inputs!$E$7*(1-$B1112)+fee_fx*Inputs!$D$7-cost_acc-cost_wd*Inputs!$E$7*(1-$B1112)-cost_fx*Inputs!$D$7))</f>
        <v>384405.2998672</v>
      </c>
      <c r="I1112" s="0" t="n">
        <f aca="false">12*Inputs!$B$8*(MIN(1,$H$52*$C1112)*(ic*Inputs!$C$8+pT-cost_acc-cost_wd*Inputs!$E$8-cost_fx*Inputs!$D$8-cost_ins)+(1-MIN(1,$H$52*$C1112))*(1-MIN(1,Inputs!$G$8*$D1112)*churn_nonbuyers)*(ic*Inputs!$C$8+fee_wd*Inputs!$E$8*(1-$B1112)+fee_fx*Inputs!$D$8-cost_acc-cost_wd*Inputs!$E$8*(1-$B1112)-cost_fx*Inputs!$D$8))</f>
        <v>153636.680695947</v>
      </c>
      <c r="J1112" s="0" t="n">
        <f aca="false">G1112+H1112+I1112-fixed</f>
        <v>26305.4567668468</v>
      </c>
      <c r="K1112" s="0" t="n">
        <f aca="false">12*Inputs!$B$6*(1-MIN(1,Inputs!$G$6*$D1112)*churn_nonbuyers)*(ic*Inputs!$C$6+fee_wd*Inputs!$E$6*(1-$B1112)+fee_fx*Inputs!$D$6-cost_acc-cost_wd*Inputs!$E$6*(1-$B1112)-cost_fx*Inputs!$D$6)</f>
        <v>146416.431681562</v>
      </c>
      <c r="L1112" s="0" t="n">
        <f aca="false">12*Inputs!$B$7*(1-MIN(1,Inputs!$G$7*$D1112)*churn_nonbuyers)*(ic*Inputs!$C$7+fee_wd*Inputs!$E$7*(1-$B1112)+fee_fx*Inputs!$D$7-cost_acc-cost_wd*Inputs!$E$7*(1-$B1112)-cost_fx*Inputs!$D$7)</f>
        <v>345066.048192937</v>
      </c>
      <c r="M1112" s="0" t="n">
        <f aca="false">12*Inputs!$B$8*(1-MIN(1,Inputs!$G$8*$D1112)*churn_nonbuyers)*(ic*Inputs!$C$8+fee_wd*Inputs!$E$8*(1-$B1112)+fee_fx*Inputs!$D$8-cost_acc-cost_wd*Inputs!$E$8*(1-$B1112)-cost_fx*Inputs!$D$8)</f>
        <v>94343.5247006208</v>
      </c>
      <c r="N1112" s="0" t="n">
        <f aca="false">K1112+L1112+I1112-fixed</f>
        <v>-54880.8394295543</v>
      </c>
      <c r="O1112" s="0" t="n">
        <f aca="false">K1112+L1112+M1112-fixed</f>
        <v>-114173.995424881</v>
      </c>
      <c r="P1112" s="0" t="n">
        <f aca="false">12*Inputs!$B$6*(1-MIN(1,Inputs!$F$6*$D1112))*(ic*Inputs!$C$6+flat_fee-cost_acc-cost_wd*Inputs!$E$6*$E1112-cost_fx*Inputs!$D$6)+12*Inputs!$B$7*(1-MIN(1,Inputs!$F$7*$D1112))*(ic*Inputs!$C$7+flat_fee-cost_acc-cost_wd*Inputs!$E$7*$E1112-cost_fx*Inputs!$D$7)+12*Inputs!$B$8*(1-MIN(1,Inputs!$F$8*$D1112))*(ic*Inputs!$C$8+flat_fee-cost_acc-cost_wd*Inputs!$E$8*$E1112-cost_fx*Inputs!$D$8)-fixed</f>
        <v>-15277.05320704</v>
      </c>
    </row>
    <row r="1113" customFormat="false" ht="15" hidden="false" customHeight="false" outlineLevel="0" collapsed="false">
      <c r="A1113" s="0" t="n">
        <v>1048</v>
      </c>
      <c r="B1113" s="0" t="n">
        <v>0.325096</v>
      </c>
      <c r="C1113" s="0" t="n">
        <v>1.062426</v>
      </c>
      <c r="D1113" s="0" t="n">
        <v>1.523192</v>
      </c>
      <c r="E1113" s="0" t="n">
        <v>1.201689</v>
      </c>
      <c r="F1113" s="0" t="n">
        <v>0.239989</v>
      </c>
      <c r="G1113" s="0" t="n">
        <f aca="false">12*Inputs!$B$6*(MIN(1,$H$50*$C1113)*(ic*Inputs!$C$6+pS+fee_fx*Inputs!$D$6-cost_acc-cost_wd*Inputs!$E$6*$E1113-cost_fx*Inputs!$D$6-$F1113)+(1-MIN(1,$H$50*$C1113))*(1-MIN(1,Inputs!$G$6*$D1113)*churn_nonbuyers)*(ic*Inputs!$C$6+fee_wd*Inputs!$E$6*(1-$B1113)+fee_fx*Inputs!$D$6-cost_acc-cost_wd*Inputs!$E$6*(1-$B1113)-cost_fx*Inputs!$D$6))</f>
        <v>198117.999643976</v>
      </c>
      <c r="H1113" s="0" t="n">
        <f aca="false">12*Inputs!$B$7*(MIN(1,$H$51*$C1113)*(ic*Inputs!$C$7+pE+fee_fx*Inputs!$D$7-cost_acc-cost_wd*Inputs!$E$7*$E1113-cost_fx*Inputs!$D$7-$F1113)+(1-MIN(1,$H$51*$C1113))*(1-MIN(1,Inputs!$G$7*$D1113)*churn_nonbuyers)*(ic*Inputs!$C$7+fee_wd*Inputs!$E$7*(1-$B1113)+fee_fx*Inputs!$D$7-cost_acc-cost_wd*Inputs!$E$7*(1-$B1113)-cost_fx*Inputs!$D$7))</f>
        <v>388128.576705987</v>
      </c>
      <c r="I1113" s="0" t="n">
        <f aca="false">12*Inputs!$B$8*(MIN(1,$H$52*$C1113)*(ic*Inputs!$C$8+pT-cost_acc-cost_wd*Inputs!$E$8-cost_fx*Inputs!$D$8-cost_ins)+(1-MIN(1,$H$52*$C1113))*(1-MIN(1,Inputs!$G$8*$D1113)*churn_nonbuyers)*(ic*Inputs!$C$8+fee_wd*Inputs!$E$8*(1-$B1113)+fee_fx*Inputs!$D$8-cost_acc-cost_wd*Inputs!$E$8*(1-$B1113)-cost_fx*Inputs!$D$8))</f>
        <v>153142.333344</v>
      </c>
      <c r="J1113" s="0" t="n">
        <f aca="false">G1113+H1113+I1113-fixed</f>
        <v>39388.909693963</v>
      </c>
      <c r="K1113" s="0" t="n">
        <f aca="false">12*Inputs!$B$6*(1-MIN(1,Inputs!$G$6*$D1113)*churn_nonbuyers)*(ic*Inputs!$C$6+fee_wd*Inputs!$E$6*(1-$B1113)+fee_fx*Inputs!$D$6-cost_acc-cost_wd*Inputs!$E$6*(1-$B1113)-cost_fx*Inputs!$D$6)</f>
        <v>142997.72275031</v>
      </c>
      <c r="L1113" s="0" t="n">
        <f aca="false">12*Inputs!$B$7*(1-MIN(1,Inputs!$G$7*$D1113)*churn_nonbuyers)*(ic*Inputs!$C$7+fee_wd*Inputs!$E$7*(1-$B1113)+fee_fx*Inputs!$D$7-cost_acc-cost_wd*Inputs!$E$7*(1-$B1113)-cost_fx*Inputs!$D$7)</f>
        <v>340100.838834186</v>
      </c>
      <c r="M1113" s="0" t="n">
        <f aca="false">12*Inputs!$B$8*(1-MIN(1,Inputs!$G$8*$D1113)*churn_nonbuyers)*(ic*Inputs!$C$8+fee_wd*Inputs!$E$8*(1-$B1113)+fee_fx*Inputs!$D$8-cost_acc-cost_wd*Inputs!$E$8*(1-$B1113)-cost_fx*Inputs!$D$8)</f>
        <v>0</v>
      </c>
      <c r="N1113" s="0" t="n">
        <f aca="false">K1113+L1113+I1113-fixed</f>
        <v>-63759.1050715033</v>
      </c>
      <c r="O1113" s="0" t="n">
        <f aca="false">K1113+L1113+M1113-fixed</f>
        <v>-216901.438415503</v>
      </c>
      <c r="P1113" s="0" t="n">
        <f aca="false">12*Inputs!$B$6*(1-MIN(1,Inputs!$F$6*$D1113))*(ic*Inputs!$C$6+flat_fee-cost_acc-cost_wd*Inputs!$E$6*$E1113-cost_fx*Inputs!$D$6)+12*Inputs!$B$7*(1-MIN(1,Inputs!$F$7*$D1113))*(ic*Inputs!$C$7+flat_fee-cost_acc-cost_wd*Inputs!$E$7*$E1113-cost_fx*Inputs!$D$7)+12*Inputs!$B$8*(1-MIN(1,Inputs!$F$8*$D1113))*(ic*Inputs!$C$8+flat_fee-cost_acc-cost_wd*Inputs!$E$8*$E1113-cost_fx*Inputs!$D$8)-fixed</f>
        <v>-286374.96906688</v>
      </c>
    </row>
    <row r="1114" customFormat="false" ht="15" hidden="false" customHeight="false" outlineLevel="0" collapsed="false">
      <c r="A1114" s="0" t="n">
        <v>1049</v>
      </c>
      <c r="B1114" s="0" t="n">
        <v>0.547543</v>
      </c>
      <c r="C1114" s="0" t="n">
        <v>1.028659</v>
      </c>
      <c r="D1114" s="0" t="n">
        <v>1.078525</v>
      </c>
      <c r="E1114" s="0" t="n">
        <v>1.182483</v>
      </c>
      <c r="F1114" s="0" t="n">
        <v>0.069935</v>
      </c>
      <c r="G1114" s="0" t="n">
        <f aca="false">12*Inputs!$B$6*(MIN(1,$H$50*$C1114)*(ic*Inputs!$C$6+pS+fee_fx*Inputs!$D$6-cost_acc-cost_wd*Inputs!$E$6*$E1114-cost_fx*Inputs!$D$6-$F1114)+(1-MIN(1,$H$50*$C1114))*(1-MIN(1,Inputs!$G$6*$D1114)*churn_nonbuyers)*(ic*Inputs!$C$6+fee_wd*Inputs!$E$6*(1-$B1114)+fee_fx*Inputs!$D$6-cost_acc-cost_wd*Inputs!$E$6*(1-$B1114)-cost_fx*Inputs!$D$6))</f>
        <v>176198.744468399</v>
      </c>
      <c r="H1114" s="0" t="n">
        <f aca="false">12*Inputs!$B$7*(MIN(1,$H$51*$C1114)*(ic*Inputs!$C$7+pE+fee_fx*Inputs!$D$7-cost_acc-cost_wd*Inputs!$E$7*$E1114-cost_fx*Inputs!$D$7-$F1114)+(1-MIN(1,$H$51*$C1114))*(1-MIN(1,Inputs!$G$7*$D1114)*churn_nonbuyers)*(ic*Inputs!$C$7+fee_wd*Inputs!$E$7*(1-$B1114)+fee_fx*Inputs!$D$7-cost_acc-cost_wd*Inputs!$E$7*(1-$B1114)-cost_fx*Inputs!$D$7))</f>
        <v>383509.663475622</v>
      </c>
      <c r="I1114" s="0" t="n">
        <f aca="false">12*Inputs!$B$8*(MIN(1,$H$52*$C1114)*(ic*Inputs!$C$8+pT-cost_acc-cost_wd*Inputs!$E$8-cost_fx*Inputs!$D$8-cost_ins)+(1-MIN(1,$H$52*$C1114))*(1-MIN(1,Inputs!$G$8*$D1114)*churn_nonbuyers)*(ic*Inputs!$C$8+fee_wd*Inputs!$E$8*(1-$B1114)+fee_fx*Inputs!$D$8-cost_acc-cost_wd*Inputs!$E$8*(1-$B1114)-cost_fx*Inputs!$D$8))</f>
        <v>168861.336459686</v>
      </c>
      <c r="J1114" s="0" t="n">
        <f aca="false">G1114+H1114+I1114-fixed</f>
        <v>28569.7444037065</v>
      </c>
      <c r="K1114" s="0" t="n">
        <f aca="false">12*Inputs!$B$6*(1-MIN(1,Inputs!$G$6*$D1114)*churn_nonbuyers)*(ic*Inputs!$C$6+fee_wd*Inputs!$E$6*(1-$B1114)+fee_fx*Inputs!$D$6-cost_acc-cost_wd*Inputs!$E$6*(1-$B1114)-cost_fx*Inputs!$D$6)</f>
        <v>116134.15546134</v>
      </c>
      <c r="L1114" s="0" t="n">
        <f aca="false">12*Inputs!$B$7*(1-MIN(1,Inputs!$G$7*$D1114)*churn_nonbuyers)*(ic*Inputs!$C$7+fee_wd*Inputs!$E$7*(1-$B1114)+fee_fx*Inputs!$D$7-cost_acc-cost_wd*Inputs!$E$7*(1-$B1114)-cost_fx*Inputs!$D$7)</f>
        <v>313859.097276804</v>
      </c>
      <c r="M1114" s="0" t="n">
        <f aca="false">12*Inputs!$B$8*(1-MIN(1,Inputs!$G$8*$D1114)*churn_nonbuyers)*(ic*Inputs!$C$8+fee_wd*Inputs!$E$8*(1-$B1114)+fee_fx*Inputs!$D$8-cost_acc-cost_wd*Inputs!$E$8*(1-$B1114)-cost_fx*Inputs!$D$8)</f>
        <v>73538.64815292</v>
      </c>
      <c r="N1114" s="0" t="n">
        <f aca="false">K1114+L1114+I1114-fixed</f>
        <v>-101145.41080217</v>
      </c>
      <c r="O1114" s="0" t="n">
        <f aca="false">K1114+L1114+M1114-fixed</f>
        <v>-196468.099108936</v>
      </c>
      <c r="P1114" s="0" t="n">
        <f aca="false">12*Inputs!$B$6*(1-MIN(1,Inputs!$F$6*$D1114))*(ic*Inputs!$C$6+flat_fee-cost_acc-cost_wd*Inputs!$E$6*$E1114-cost_fx*Inputs!$D$6)+12*Inputs!$B$7*(1-MIN(1,Inputs!$F$7*$D1114))*(ic*Inputs!$C$7+flat_fee-cost_acc-cost_wd*Inputs!$E$7*$E1114-cost_fx*Inputs!$D$7)+12*Inputs!$B$8*(1-MIN(1,Inputs!$F$8*$D1114))*(ic*Inputs!$C$8+flat_fee-cost_acc-cost_wd*Inputs!$E$8*$E1114-cost_fx*Inputs!$D$8)-fixed</f>
        <v>-49204.027582</v>
      </c>
    </row>
    <row r="1115" customFormat="false" ht="15" hidden="false" customHeight="false" outlineLevel="0" collapsed="false">
      <c r="A1115" s="0" t="n">
        <v>1050</v>
      </c>
      <c r="B1115" s="0" t="n">
        <v>0.352225</v>
      </c>
      <c r="C1115" s="0" t="n">
        <v>1.130887</v>
      </c>
      <c r="D1115" s="0" t="n">
        <v>1.148741</v>
      </c>
      <c r="E1115" s="0" t="n">
        <v>1.315886</v>
      </c>
      <c r="F1115" s="0" t="n">
        <v>0.227474</v>
      </c>
      <c r="G1115" s="0" t="n">
        <f aca="false">12*Inputs!$B$6*(MIN(1,$H$50*$C1115)*(ic*Inputs!$C$6+pS+fee_fx*Inputs!$D$6-cost_acc-cost_wd*Inputs!$E$6*$E1115-cost_fx*Inputs!$D$6-$F1115)+(1-MIN(1,$H$50*$C1115))*(1-MIN(1,Inputs!$G$6*$D1115)*churn_nonbuyers)*(ic*Inputs!$C$6+fee_wd*Inputs!$E$6*(1-$B1115)+fee_fx*Inputs!$D$6-cost_acc-cost_wd*Inputs!$E$6*(1-$B1115)-cost_fx*Inputs!$D$6))</f>
        <v>198307.216846084</v>
      </c>
      <c r="H1115" s="0" t="n">
        <f aca="false">12*Inputs!$B$7*(MIN(1,$H$51*$C1115)*(ic*Inputs!$C$7+pE+fee_fx*Inputs!$D$7-cost_acc-cost_wd*Inputs!$E$7*$E1115-cost_fx*Inputs!$D$7-$F1115)+(1-MIN(1,$H$51*$C1115))*(1-MIN(1,Inputs!$G$7*$D1115)*churn_nonbuyers)*(ic*Inputs!$C$7+fee_wd*Inputs!$E$7*(1-$B1115)+fee_fx*Inputs!$D$7-cost_acc-cost_wd*Inputs!$E$7*(1-$B1115)-cost_fx*Inputs!$D$7))</f>
        <v>377288.039258031</v>
      </c>
      <c r="I1115" s="0" t="n">
        <f aca="false">12*Inputs!$B$8*(MIN(1,$H$52*$C1115)*(ic*Inputs!$C$8+pT-cost_acc-cost_wd*Inputs!$E$8-cost_fx*Inputs!$D$8-cost_ins)+(1-MIN(1,$H$52*$C1115))*(1-MIN(1,Inputs!$G$8*$D1115)*churn_nonbuyers)*(ic*Inputs!$C$8+fee_wd*Inputs!$E$8*(1-$B1115)+fee_fx*Inputs!$D$8-cost_acc-cost_wd*Inputs!$E$8*(1-$B1115)-cost_fx*Inputs!$D$8))</f>
        <v>175643.335774288</v>
      </c>
      <c r="J1115" s="0" t="n">
        <f aca="false">G1115+H1115+I1115-fixed</f>
        <v>51238.5918784029</v>
      </c>
      <c r="K1115" s="0" t="n">
        <f aca="false">12*Inputs!$B$6*(1-MIN(1,Inputs!$G$6*$D1115)*churn_nonbuyers)*(ic*Inputs!$C$6+fee_wd*Inputs!$E$6*(1-$B1115)+fee_fx*Inputs!$D$6-cost_acc-cost_wd*Inputs!$E$6*(1-$B1115)-cost_fx*Inputs!$D$6)</f>
        <v>142213.52087082</v>
      </c>
      <c r="L1115" s="0" t="n">
        <f aca="false">12*Inputs!$B$7*(1-MIN(1,Inputs!$G$7*$D1115)*churn_nonbuyers)*(ic*Inputs!$C$7+fee_wd*Inputs!$E$7*(1-$B1115)+fee_fx*Inputs!$D$7-cost_acc-cost_wd*Inputs!$E$7*(1-$B1115)-cost_fx*Inputs!$D$7)</f>
        <v>340332.366954492</v>
      </c>
      <c r="M1115" s="0" t="n">
        <f aca="false">12*Inputs!$B$8*(1-MIN(1,Inputs!$G$8*$D1115)*churn_nonbuyers)*(ic*Inputs!$C$8+fee_wd*Inputs!$E$8*(1-$B1115)+fee_fx*Inputs!$D$8-cost_acc-cost_wd*Inputs!$E$8*(1-$B1115)-cost_fx*Inputs!$D$8)</f>
        <v>60623.93035716</v>
      </c>
      <c r="N1115" s="0" t="n">
        <f aca="false">K1115+L1115+I1115-fixed</f>
        <v>-41810.7764004003</v>
      </c>
      <c r="O1115" s="0" t="n">
        <f aca="false">K1115+L1115+M1115-fixed</f>
        <v>-156830.181817528</v>
      </c>
      <c r="P1115" s="0" t="n">
        <f aca="false">12*Inputs!$B$6*(1-MIN(1,Inputs!$F$6*$D1115))*(ic*Inputs!$C$6+flat_fee-cost_acc-cost_wd*Inputs!$E$6*$E1115-cost_fx*Inputs!$D$6)+12*Inputs!$B$7*(1-MIN(1,Inputs!$F$7*$D1115))*(ic*Inputs!$C$7+flat_fee-cost_acc-cost_wd*Inputs!$E$7*$E1115-cost_fx*Inputs!$D$7)+12*Inputs!$B$8*(1-MIN(1,Inputs!$F$8*$D1115))*(ic*Inputs!$C$8+flat_fee-cost_acc-cost_wd*Inputs!$E$8*$E1115-cost_fx*Inputs!$D$8)-fixed</f>
        <v>-138593.51876176</v>
      </c>
    </row>
    <row r="1116" customFormat="false" ht="15" hidden="false" customHeight="false" outlineLevel="0" collapsed="false">
      <c r="A1116" s="0" t="n">
        <v>1051</v>
      </c>
      <c r="B1116" s="0" t="n">
        <v>0.230302</v>
      </c>
      <c r="C1116" s="0" t="n">
        <v>1.061221</v>
      </c>
      <c r="D1116" s="0" t="n">
        <v>0.836913</v>
      </c>
      <c r="E1116" s="0" t="n">
        <v>1.360599</v>
      </c>
      <c r="F1116" s="0" t="n">
        <v>0.090408</v>
      </c>
      <c r="G1116" s="0" t="n">
        <f aca="false">12*Inputs!$B$6*(MIN(1,$H$50*$C1116)*(ic*Inputs!$C$6+pS+fee_fx*Inputs!$D$6-cost_acc-cost_wd*Inputs!$E$6*$E1116-cost_fx*Inputs!$D$6-$F1116)+(1-MIN(1,$H$50*$C1116))*(1-MIN(1,Inputs!$G$6*$D1116)*churn_nonbuyers)*(ic*Inputs!$C$6+fee_wd*Inputs!$E$6*(1-$B1116)+fee_fx*Inputs!$D$6-cost_acc-cost_wd*Inputs!$E$6*(1-$B1116)-cost_fx*Inputs!$D$6))</f>
        <v>214656.530448813</v>
      </c>
      <c r="H1116" s="0" t="n">
        <f aca="false">12*Inputs!$B$7*(MIN(1,$H$51*$C1116)*(ic*Inputs!$C$7+pE+fee_fx*Inputs!$D$7-cost_acc-cost_wd*Inputs!$E$7*$E1116-cost_fx*Inputs!$D$7-$F1116)+(1-MIN(1,$H$51*$C1116))*(1-MIN(1,Inputs!$G$7*$D1116)*churn_nonbuyers)*(ic*Inputs!$C$7+fee_wd*Inputs!$E$7*(1-$B1116)+fee_fx*Inputs!$D$7-cost_acc-cost_wd*Inputs!$E$7*(1-$B1116)-cost_fx*Inputs!$D$7))</f>
        <v>389671.720968051</v>
      </c>
      <c r="I1116" s="0" t="n">
        <f aca="false">12*Inputs!$B$8*(MIN(1,$H$52*$C1116)*(ic*Inputs!$C$8+pT-cost_acc-cost_wd*Inputs!$E$8-cost_fx*Inputs!$D$8-cost_ins)+(1-MIN(1,$H$52*$C1116))*(1-MIN(1,Inputs!$G$8*$D1116)*churn_nonbuyers)*(ic*Inputs!$C$8+fee_wd*Inputs!$E$8*(1-$B1116)+fee_fx*Inputs!$D$8-cost_acc-cost_wd*Inputs!$E$8*(1-$B1116)-cost_fx*Inputs!$D$8))</f>
        <v>186552.787434038</v>
      </c>
      <c r="J1116" s="0" t="n">
        <f aca="false">G1116+H1116+I1116-fixed</f>
        <v>90881.0388509021</v>
      </c>
      <c r="K1116" s="0" t="n">
        <f aca="false">12*Inputs!$B$6*(1-MIN(1,Inputs!$G$6*$D1116)*churn_nonbuyers)*(ic*Inputs!$C$6+fee_wd*Inputs!$E$6*(1-$B1116)+fee_fx*Inputs!$D$6-cost_acc-cost_wd*Inputs!$E$6*(1-$B1116)-cost_fx*Inputs!$D$6)</f>
        <v>161388.176671627</v>
      </c>
      <c r="L1116" s="0" t="n">
        <f aca="false">12*Inputs!$B$7*(1-MIN(1,Inputs!$G$7*$D1116)*churn_nonbuyers)*(ic*Inputs!$C$7+fee_wd*Inputs!$E$7*(1-$B1116)+fee_fx*Inputs!$D$7-cost_acc-cost_wd*Inputs!$E$7*(1-$B1116)-cost_fx*Inputs!$D$7)</f>
        <v>360745.860978976</v>
      </c>
      <c r="M1116" s="0" t="n">
        <f aca="false">12*Inputs!$B$8*(1-MIN(1,Inputs!$G$8*$D1116)*churn_nonbuyers)*(ic*Inputs!$C$8+fee_wd*Inputs!$E$8*(1-$B1116)+fee_fx*Inputs!$D$8-cost_acc-cost_wd*Inputs!$E$8*(1-$B1116)-cost_fx*Inputs!$D$8)</f>
        <v>130603.777747594</v>
      </c>
      <c r="N1116" s="0" t="n">
        <f aca="false">K1116+L1116+I1116-fixed</f>
        <v>8686.82508464181</v>
      </c>
      <c r="O1116" s="0" t="n">
        <f aca="false">K1116+L1116+M1116-fixed</f>
        <v>-47262.1846018028</v>
      </c>
      <c r="P1116" s="0" t="n">
        <f aca="false">12*Inputs!$B$6*(1-MIN(1,Inputs!$F$6*$D1116))*(ic*Inputs!$C$6+flat_fee-cost_acc-cost_wd*Inputs!$E$6*$E1116-cost_fx*Inputs!$D$6)+12*Inputs!$B$7*(1-MIN(1,Inputs!$F$7*$D1116))*(ic*Inputs!$C$7+flat_fee-cost_acc-cost_wd*Inputs!$E$7*$E1116-cost_fx*Inputs!$D$7)+12*Inputs!$B$8*(1-MIN(1,Inputs!$F$8*$D1116))*(ic*Inputs!$C$8+flat_fee-cost_acc-cost_wd*Inputs!$E$8*$E1116-cost_fx*Inputs!$D$8)-fixed</f>
        <v>-7451.6044511199</v>
      </c>
    </row>
    <row r="1117" customFormat="false" ht="15" hidden="false" customHeight="false" outlineLevel="0" collapsed="false">
      <c r="A1117" s="0" t="n">
        <v>1052</v>
      </c>
      <c r="B1117" s="0" t="n">
        <v>0.422272</v>
      </c>
      <c r="C1117" s="0" t="n">
        <v>0.997698</v>
      </c>
      <c r="D1117" s="0" t="n">
        <v>1.111552</v>
      </c>
      <c r="E1117" s="0" t="n">
        <v>1.28682</v>
      </c>
      <c r="F1117" s="0" t="n">
        <v>0.246776</v>
      </c>
      <c r="G1117" s="0" t="n">
        <f aca="false">12*Inputs!$B$6*(MIN(1,$H$50*$C1117)*(ic*Inputs!$C$6+pS+fee_fx*Inputs!$D$6-cost_acc-cost_wd*Inputs!$E$6*$E1117-cost_fx*Inputs!$D$6-$F1117)+(1-MIN(1,$H$50*$C1117))*(1-MIN(1,Inputs!$G$6*$D1117)*churn_nonbuyers)*(ic*Inputs!$C$6+fee_wd*Inputs!$E$6*(1-$B1117)+fee_fx*Inputs!$D$6-cost_acc-cost_wd*Inputs!$E$6*(1-$B1117)-cost_fx*Inputs!$D$6))</f>
        <v>183417.61691761</v>
      </c>
      <c r="H1117" s="0" t="n">
        <f aca="false">12*Inputs!$B$7*(MIN(1,$H$51*$C1117)*(ic*Inputs!$C$7+pE+fee_fx*Inputs!$D$7-cost_acc-cost_wd*Inputs!$E$7*$E1117-cost_fx*Inputs!$D$7-$F1117)+(1-MIN(1,$H$51*$C1117))*(1-MIN(1,Inputs!$G$7*$D1117)*churn_nonbuyers)*(ic*Inputs!$C$7+fee_wd*Inputs!$E$7*(1-$B1117)+fee_fx*Inputs!$D$7-cost_acc-cost_wd*Inputs!$E$7*(1-$B1117)-cost_fx*Inputs!$D$7))</f>
        <v>369544.173118429</v>
      </c>
      <c r="I1117" s="0" t="n">
        <f aca="false">12*Inputs!$B$8*(MIN(1,$H$52*$C1117)*(ic*Inputs!$C$8+pT-cost_acc-cost_wd*Inputs!$E$8-cost_fx*Inputs!$D$8-cost_ins)+(1-MIN(1,$H$52*$C1117))*(1-MIN(1,Inputs!$G$8*$D1117)*churn_nonbuyers)*(ic*Inputs!$C$8+fee_wd*Inputs!$E$8*(1-$B1117)+fee_fx*Inputs!$D$8-cost_acc-cost_wd*Inputs!$E$8*(1-$B1117)-cost_fx*Inputs!$D$8))</f>
        <v>164302.036314765</v>
      </c>
      <c r="J1117" s="0" t="n">
        <f aca="false">G1117+H1117+I1117-fixed</f>
        <v>17263.8263508035</v>
      </c>
      <c r="K1117" s="0" t="n">
        <f aca="false">12*Inputs!$B$6*(1-MIN(1,Inputs!$G$6*$D1117)*churn_nonbuyers)*(ic*Inputs!$C$6+fee_wd*Inputs!$E$6*(1-$B1117)+fee_fx*Inputs!$D$6-cost_acc-cost_wd*Inputs!$E$6*(1-$B1117)-cost_fx*Inputs!$D$6)</f>
        <v>132967.904300237</v>
      </c>
      <c r="L1117" s="0" t="n">
        <f aca="false">12*Inputs!$B$7*(1-MIN(1,Inputs!$G$7*$D1117)*churn_nonbuyers)*(ic*Inputs!$C$7+fee_wd*Inputs!$E$7*(1-$B1117)+fee_fx*Inputs!$D$7-cost_acc-cost_wd*Inputs!$E$7*(1-$B1117)-cost_fx*Inputs!$D$7)</f>
        <v>330975.208884142</v>
      </c>
      <c r="M1117" s="0" t="n">
        <f aca="false">12*Inputs!$B$8*(1-MIN(1,Inputs!$G$8*$D1117)*churn_nonbuyers)*(ic*Inputs!$C$8+fee_wd*Inputs!$E$8*(1-$B1117)+fee_fx*Inputs!$D$8-cost_acc-cost_wd*Inputs!$E$8*(1-$B1117)-cost_fx*Inputs!$D$8)</f>
        <v>67934.6198544384</v>
      </c>
      <c r="N1117" s="0" t="n">
        <f aca="false">K1117+L1117+I1117-fixed</f>
        <v>-71754.8505008561</v>
      </c>
      <c r="O1117" s="0" t="n">
        <f aca="false">K1117+L1117+M1117-fixed</f>
        <v>-168122.266961183</v>
      </c>
      <c r="P1117" s="0" t="n">
        <f aca="false">12*Inputs!$B$6*(1-MIN(1,Inputs!$F$6*$D1117))*(ic*Inputs!$C$6+flat_fee-cost_acc-cost_wd*Inputs!$E$6*$E1117-cost_fx*Inputs!$D$6)+12*Inputs!$B$7*(1-MIN(1,Inputs!$F$7*$D1117))*(ic*Inputs!$C$7+flat_fee-cost_acc-cost_wd*Inputs!$E$7*$E1117-cost_fx*Inputs!$D$7)+12*Inputs!$B$8*(1-MIN(1,Inputs!$F$8*$D1117))*(ic*Inputs!$C$8+flat_fee-cost_acc-cost_wd*Inputs!$E$8*$E1117-cost_fx*Inputs!$D$8)-fixed</f>
        <v>-108662.6535424</v>
      </c>
    </row>
    <row r="1118" customFormat="false" ht="15" hidden="false" customHeight="false" outlineLevel="0" collapsed="false">
      <c r="A1118" s="0" t="n">
        <v>1053</v>
      </c>
      <c r="B1118" s="0" t="n">
        <v>0.409574</v>
      </c>
      <c r="C1118" s="0" t="n">
        <v>1.028772</v>
      </c>
      <c r="D1118" s="0" t="n">
        <v>0.98885</v>
      </c>
      <c r="E1118" s="0" t="n">
        <v>1.145292</v>
      </c>
      <c r="F1118" s="0" t="n">
        <v>0.178025</v>
      </c>
      <c r="G1118" s="0" t="n">
        <f aca="false">12*Inputs!$B$6*(MIN(1,$H$50*$C1118)*(ic*Inputs!$C$6+pS+fee_fx*Inputs!$D$6-cost_acc-cost_wd*Inputs!$E$6*$E1118-cost_fx*Inputs!$D$6-$F1118)+(1-MIN(1,$H$50*$C1118))*(1-MIN(1,Inputs!$G$6*$D1118)*churn_nonbuyers)*(ic*Inputs!$C$6+fee_wd*Inputs!$E$6*(1-$B1118)+fee_fx*Inputs!$D$6-cost_acc-cost_wd*Inputs!$E$6*(1-$B1118)-cost_fx*Inputs!$D$6))</f>
        <v>192360.876231131</v>
      </c>
      <c r="H1118" s="0" t="n">
        <f aca="false">12*Inputs!$B$7*(MIN(1,$H$51*$C1118)*(ic*Inputs!$C$7+pE+fee_fx*Inputs!$D$7-cost_acc-cost_wd*Inputs!$E$7*$E1118-cost_fx*Inputs!$D$7-$F1118)+(1-MIN(1,$H$51*$C1118))*(1-MIN(1,Inputs!$G$7*$D1118)*churn_nonbuyers)*(ic*Inputs!$C$7+fee_wd*Inputs!$E$7*(1-$B1118)+fee_fx*Inputs!$D$7-cost_acc-cost_wd*Inputs!$E$7*(1-$B1118)-cost_fx*Inputs!$D$7))</f>
        <v>393378.408881999</v>
      </c>
      <c r="I1118" s="0" t="n">
        <f aca="false">12*Inputs!$B$8*(MIN(1,$H$52*$C1118)*(ic*Inputs!$C$8+pT-cost_acc-cost_wd*Inputs!$E$8-cost_fx*Inputs!$D$8-cost_ins)+(1-MIN(1,$H$52*$C1118))*(1-MIN(1,Inputs!$G$8*$D1118)*churn_nonbuyers)*(ic*Inputs!$C$8+fee_wd*Inputs!$E$8*(1-$B1118)+fee_fx*Inputs!$D$8-cost_acc-cost_wd*Inputs!$E$8*(1-$B1118)-cost_fx*Inputs!$D$8))</f>
        <v>174714.603334458</v>
      </c>
      <c r="J1118" s="0" t="n">
        <f aca="false">G1118+H1118+I1118-fixed</f>
        <v>60453.888447588</v>
      </c>
      <c r="K1118" s="0" t="n">
        <f aca="false">12*Inputs!$B$6*(1-MIN(1,Inputs!$G$6*$D1118)*churn_nonbuyers)*(ic*Inputs!$C$6+fee_wd*Inputs!$E$6*(1-$B1118)+fee_fx*Inputs!$D$6-cost_acc-cost_wd*Inputs!$E$6*(1-$B1118)-cost_fx*Inputs!$D$6)</f>
        <v>135569.78819928</v>
      </c>
      <c r="L1118" s="0" t="n">
        <f aca="false">12*Inputs!$B$7*(1-MIN(1,Inputs!$G$7*$D1118)*churn_nonbuyers)*(ic*Inputs!$C$7+fee_wd*Inputs!$E$7*(1-$B1118)+fee_fx*Inputs!$D$7-cost_acc-cost_wd*Inputs!$E$7*(1-$B1118)-cost_fx*Inputs!$D$7)</f>
        <v>334009.845719568</v>
      </c>
      <c r="M1118" s="0" t="n">
        <f aca="false">12*Inputs!$B$8*(1-MIN(1,Inputs!$G$8*$D1118)*churn_nonbuyers)*(ic*Inputs!$C$8+fee_wd*Inputs!$E$8*(1-$B1118)+fee_fx*Inputs!$D$8-cost_acc-cost_wd*Inputs!$E$8*(1-$B1118)-cost_fx*Inputs!$D$8)</f>
        <v>94416.24359664</v>
      </c>
      <c r="N1118" s="0" t="n">
        <f aca="false">K1118+L1118+I1118-fixed</f>
        <v>-55705.7627466937</v>
      </c>
      <c r="O1118" s="0" t="n">
        <f aca="false">K1118+L1118+M1118-fixed</f>
        <v>-136004.122484512</v>
      </c>
      <c r="P1118" s="0" t="n">
        <f aca="false">12*Inputs!$B$6*(1-MIN(1,Inputs!$F$6*$D1118))*(ic*Inputs!$C$6+flat_fee-cost_acc-cost_wd*Inputs!$E$6*$E1118-cost_fx*Inputs!$D$6)+12*Inputs!$B$7*(1-MIN(1,Inputs!$F$7*$D1118))*(ic*Inputs!$C$7+flat_fee-cost_acc-cost_wd*Inputs!$E$7*$E1118-cost_fx*Inputs!$D$7)+12*Inputs!$B$8*(1-MIN(1,Inputs!$F$8*$D1118))*(ic*Inputs!$C$8+flat_fee-cost_acc-cost_wd*Inputs!$E$8*$E1118-cost_fx*Inputs!$D$8)-fixed</f>
        <v>13604.8518079999</v>
      </c>
    </row>
    <row r="1119" customFormat="false" ht="15" hidden="false" customHeight="false" outlineLevel="0" collapsed="false">
      <c r="A1119" s="0" t="n">
        <v>1054</v>
      </c>
      <c r="B1119" s="0" t="n">
        <v>0.274697</v>
      </c>
      <c r="C1119" s="0" t="n">
        <v>1.080101</v>
      </c>
      <c r="D1119" s="0" t="n">
        <v>0.954065</v>
      </c>
      <c r="E1119" s="0" t="n">
        <v>1.078519</v>
      </c>
      <c r="F1119" s="0" t="n">
        <v>0.088542</v>
      </c>
      <c r="G1119" s="0" t="n">
        <f aca="false">12*Inputs!$B$6*(MIN(1,$H$50*$C1119)*(ic*Inputs!$C$6+pS+fee_fx*Inputs!$D$6-cost_acc-cost_wd*Inputs!$E$6*$E1119-cost_fx*Inputs!$D$6-$F1119)+(1-MIN(1,$H$50*$C1119))*(1-MIN(1,Inputs!$G$6*$D1119)*churn_nonbuyers)*(ic*Inputs!$C$6+fee_wd*Inputs!$E$6*(1-$B1119)+fee_fx*Inputs!$D$6-cost_acc-cost_wd*Inputs!$E$6*(1-$B1119)-cost_fx*Inputs!$D$6))</f>
        <v>216207.110359225</v>
      </c>
      <c r="H1119" s="0" t="n">
        <f aca="false">12*Inputs!$B$7*(MIN(1,$H$51*$C1119)*(ic*Inputs!$C$7+pE+fee_fx*Inputs!$D$7-cost_acc-cost_wd*Inputs!$E$7*$E1119-cost_fx*Inputs!$D$7-$F1119)+(1-MIN(1,$H$51*$C1119))*(1-MIN(1,Inputs!$G$7*$D1119)*churn_nonbuyers)*(ic*Inputs!$C$7+fee_wd*Inputs!$E$7*(1-$B1119)+fee_fx*Inputs!$D$7-cost_acc-cost_wd*Inputs!$E$7*(1-$B1119)-cost_fx*Inputs!$D$7))</f>
        <v>421135.359805469</v>
      </c>
      <c r="I1119" s="0" t="n">
        <f aca="false">12*Inputs!$B$8*(MIN(1,$H$52*$C1119)*(ic*Inputs!$C$8+pT-cost_acc-cost_wd*Inputs!$E$8-cost_fx*Inputs!$D$8-cost_ins)+(1-MIN(1,$H$52*$C1119))*(1-MIN(1,Inputs!$G$8*$D1119)*churn_nonbuyers)*(ic*Inputs!$C$8+fee_wd*Inputs!$E$8*(1-$B1119)+fee_fx*Inputs!$D$8-cost_acc-cost_wd*Inputs!$E$8*(1-$B1119)-cost_fx*Inputs!$D$8))</f>
        <v>181067.41456788</v>
      </c>
      <c r="J1119" s="0" t="n">
        <f aca="false">G1119+H1119+I1119-fixed</f>
        <v>118409.884732574</v>
      </c>
      <c r="K1119" s="0" t="n">
        <f aca="false">12*Inputs!$B$6*(1-MIN(1,Inputs!$G$6*$D1119)*churn_nonbuyers)*(ic*Inputs!$C$6+fee_wd*Inputs!$E$6*(1-$B1119)+fee_fx*Inputs!$D$6-cost_acc-cost_wd*Inputs!$E$6*(1-$B1119)-cost_fx*Inputs!$D$6)</f>
        <v>154313.624111796</v>
      </c>
      <c r="L1119" s="0" t="n">
        <f aca="false">12*Inputs!$B$7*(1-MIN(1,Inputs!$G$7*$D1119)*churn_nonbuyers)*(ic*Inputs!$C$7+fee_wd*Inputs!$E$7*(1-$B1119)+fee_fx*Inputs!$D$7-cost_acc-cost_wd*Inputs!$E$7*(1-$B1119)-cost_fx*Inputs!$D$7)</f>
        <v>353235.442147078</v>
      </c>
      <c r="M1119" s="0" t="n">
        <f aca="false">12*Inputs!$B$8*(1-MIN(1,Inputs!$G$8*$D1119)*churn_nonbuyers)*(ic*Inputs!$C$8+fee_wd*Inputs!$E$8*(1-$B1119)+fee_fx*Inputs!$D$8-cost_acc-cost_wd*Inputs!$E$8*(1-$B1119)-cost_fx*Inputs!$D$8)</f>
        <v>104035.620255048</v>
      </c>
      <c r="N1119" s="0" t="n">
        <f aca="false">K1119+L1119+I1119-fixed</f>
        <v>-11383.5191732468</v>
      </c>
      <c r="O1119" s="0" t="n">
        <f aca="false">K1119+L1119+M1119-fixed</f>
        <v>-88415.3134860784</v>
      </c>
      <c r="P1119" s="0" t="n">
        <f aca="false">12*Inputs!$B$6*(1-MIN(1,Inputs!$F$6*$D1119))*(ic*Inputs!$C$6+flat_fee-cost_acc-cost_wd*Inputs!$E$6*$E1119-cost_fx*Inputs!$D$6)+12*Inputs!$B$7*(1-MIN(1,Inputs!$F$7*$D1119))*(ic*Inputs!$C$7+flat_fee-cost_acc-cost_wd*Inputs!$E$7*$E1119-cost_fx*Inputs!$D$7)+12*Inputs!$B$8*(1-MIN(1,Inputs!$F$8*$D1119))*(ic*Inputs!$C$8+flat_fee-cost_acc-cost_wd*Inputs!$E$8*$E1119-cost_fx*Inputs!$D$8)-fixed</f>
        <v>61590.1998164</v>
      </c>
    </row>
    <row r="1120" customFormat="false" ht="15" hidden="false" customHeight="false" outlineLevel="0" collapsed="false">
      <c r="A1120" s="0" t="n">
        <v>1055</v>
      </c>
      <c r="B1120" s="0" t="n">
        <v>0.188285</v>
      </c>
      <c r="C1120" s="0" t="n">
        <v>0.769538</v>
      </c>
      <c r="D1120" s="0" t="n">
        <v>0.84811</v>
      </c>
      <c r="E1120" s="0" t="n">
        <v>1.052355</v>
      </c>
      <c r="F1120" s="0" t="n">
        <v>0.027969</v>
      </c>
      <c r="G1120" s="0" t="n">
        <f aca="false">12*Inputs!$B$6*(MIN(1,$H$50*$C1120)*(ic*Inputs!$C$6+pS+fee_fx*Inputs!$D$6-cost_acc-cost_wd*Inputs!$E$6*$E1120-cost_fx*Inputs!$D$6-$F1120)+(1-MIN(1,$H$50*$C1120))*(1-MIN(1,Inputs!$G$6*$D1120)*churn_nonbuyers)*(ic*Inputs!$C$6+fee_wd*Inputs!$E$6*(1-$B1120)+fee_fx*Inputs!$D$6-cost_acc-cost_wd*Inputs!$E$6*(1-$B1120)-cost_fx*Inputs!$D$6))</f>
        <v>211936.362279679</v>
      </c>
      <c r="H1120" s="0" t="n">
        <f aca="false">12*Inputs!$B$7*(MIN(1,$H$51*$C1120)*(ic*Inputs!$C$7+pE+fee_fx*Inputs!$D$7-cost_acc-cost_wd*Inputs!$E$7*$E1120-cost_fx*Inputs!$D$7-$F1120)+(1-MIN(1,$H$51*$C1120))*(1-MIN(1,Inputs!$G$7*$D1120)*churn_nonbuyers)*(ic*Inputs!$C$7+fee_wd*Inputs!$E$7*(1-$B1120)+fee_fx*Inputs!$D$7-cost_acc-cost_wd*Inputs!$E$7*(1-$B1120)-cost_fx*Inputs!$D$7))</f>
        <v>415810.409952359</v>
      </c>
      <c r="I1120" s="0" t="n">
        <f aca="false">12*Inputs!$B$8*(MIN(1,$H$52*$C1120)*(ic*Inputs!$C$8+pT-cost_acc-cost_wd*Inputs!$E$8-cost_fx*Inputs!$D$8-cost_ins)+(1-MIN(1,$H$52*$C1120))*(1-MIN(1,Inputs!$G$8*$D1120)*churn_nonbuyers)*(ic*Inputs!$C$8+fee_wd*Inputs!$E$8*(1-$B1120)+fee_fx*Inputs!$D$8-cost_acc-cost_wd*Inputs!$E$8*(1-$B1120)-cost_fx*Inputs!$D$8))</f>
        <v>170412.680609313</v>
      </c>
      <c r="J1120" s="0" t="n">
        <f aca="false">G1120+H1120+I1120-fixed</f>
        <v>98159.4528413508</v>
      </c>
      <c r="K1120" s="0" t="n">
        <f aca="false">12*Inputs!$B$6*(1-MIN(1,Inputs!$G$6*$D1120)*churn_nonbuyers)*(ic*Inputs!$C$6+fee_wd*Inputs!$E$6*(1-$B1120)+fee_fx*Inputs!$D$6-cost_acc-cost_wd*Inputs!$E$6*(1-$B1120)-cost_fx*Inputs!$D$6)</f>
        <v>167087.75321772</v>
      </c>
      <c r="L1120" s="0" t="n">
        <f aca="false">12*Inputs!$B$7*(1-MIN(1,Inputs!$G$7*$D1120)*churn_nonbuyers)*(ic*Inputs!$C$7+fee_wd*Inputs!$E$7*(1-$B1120)+fee_fx*Inputs!$D$7-cost_acc-cost_wd*Inputs!$E$7*(1-$B1120)-cost_fx*Inputs!$D$7)</f>
        <v>366518.066650632</v>
      </c>
      <c r="M1120" s="0" t="n">
        <f aca="false">12*Inputs!$B$8*(1-MIN(1,Inputs!$G$8*$D1120)*churn_nonbuyers)*(ic*Inputs!$C$8+fee_wd*Inputs!$E$8*(1-$B1120)+fee_fx*Inputs!$D$8-cost_acc-cost_wd*Inputs!$E$8*(1-$B1120)-cost_fx*Inputs!$D$8)</f>
        <v>128951.60994936</v>
      </c>
      <c r="N1120" s="0" t="n">
        <f aca="false">K1120+L1120+I1120-fixed</f>
        <v>4018.50047766475</v>
      </c>
      <c r="O1120" s="0" t="n">
        <f aca="false">K1120+L1120+M1120-fixed</f>
        <v>-37442.5701822878</v>
      </c>
      <c r="P1120" s="0" t="n">
        <f aca="false">12*Inputs!$B$6*(1-MIN(1,Inputs!$F$6*$D1120))*(ic*Inputs!$C$6+flat_fee-cost_acc-cost_wd*Inputs!$E$6*$E1120-cost_fx*Inputs!$D$6)+12*Inputs!$B$7*(1-MIN(1,Inputs!$F$7*$D1120))*(ic*Inputs!$C$7+flat_fee-cost_acc-cost_wd*Inputs!$E$7*$E1120-cost_fx*Inputs!$D$7)+12*Inputs!$B$8*(1-MIN(1,Inputs!$F$8*$D1120))*(ic*Inputs!$C$8+flat_fee-cost_acc-cost_wd*Inputs!$E$8*$E1120-cost_fx*Inputs!$D$8)-fixed</f>
        <v>131601.135692</v>
      </c>
    </row>
    <row r="1121" customFormat="false" ht="15" hidden="false" customHeight="false" outlineLevel="0" collapsed="false">
      <c r="A1121" s="0" t="n">
        <v>1056</v>
      </c>
      <c r="B1121" s="0" t="n">
        <v>0.453697</v>
      </c>
      <c r="C1121" s="0" t="n">
        <v>1.099375</v>
      </c>
      <c r="D1121" s="0" t="n">
        <v>1.830386</v>
      </c>
      <c r="E1121" s="0" t="n">
        <v>1.267992</v>
      </c>
      <c r="F1121" s="0" t="n">
        <v>0.233109</v>
      </c>
      <c r="G1121" s="0" t="n">
        <f aca="false">12*Inputs!$B$6*(MIN(1,$H$50*$C1121)*(ic*Inputs!$C$6+pS+fee_fx*Inputs!$D$6-cost_acc-cost_wd*Inputs!$E$6*$E1121-cost_fx*Inputs!$D$6-$F1121)+(1-MIN(1,$H$50*$C1121))*(1-MIN(1,Inputs!$G$6*$D1121)*churn_nonbuyers)*(ic*Inputs!$C$6+fee_wd*Inputs!$E$6*(1-$B1121)+fee_fx*Inputs!$D$6-cost_acc-cost_wd*Inputs!$E$6*(1-$B1121)-cost_fx*Inputs!$D$6))</f>
        <v>181017.346436598</v>
      </c>
      <c r="H1121" s="0" t="n">
        <f aca="false">12*Inputs!$B$7*(MIN(1,$H$51*$C1121)*(ic*Inputs!$C$7+pE+fee_fx*Inputs!$D$7-cost_acc-cost_wd*Inputs!$E$7*$E1121-cost_fx*Inputs!$D$7-$F1121)+(1-MIN(1,$H$51*$C1121))*(1-MIN(1,Inputs!$G$7*$D1121)*churn_nonbuyers)*(ic*Inputs!$C$7+fee_wd*Inputs!$E$7*(1-$B1121)+fee_fx*Inputs!$D$7-cost_acc-cost_wd*Inputs!$E$7*(1-$B1121)-cost_fx*Inputs!$D$7))</f>
        <v>370192.024002396</v>
      </c>
      <c r="I1121" s="0" t="n">
        <f aca="false">12*Inputs!$B$8*(MIN(1,$H$52*$C1121)*(ic*Inputs!$C$8+pT-cost_acc-cost_wd*Inputs!$E$8-cost_fx*Inputs!$D$8-cost_ins)+(1-MIN(1,$H$52*$C1121))*(1-MIN(1,Inputs!$G$8*$D1121)*churn_nonbuyers)*(ic*Inputs!$C$8+fee_wd*Inputs!$E$8*(1-$B1121)+fee_fx*Inputs!$D$8-cost_acc-cost_wd*Inputs!$E$8*(1-$B1121)-cost_fx*Inputs!$D$8))</f>
        <v>158468.31</v>
      </c>
      <c r="J1121" s="0" t="n">
        <f aca="false">G1121+H1121+I1121-fixed</f>
        <v>9677.68043899396</v>
      </c>
      <c r="K1121" s="0" t="n">
        <f aca="false">12*Inputs!$B$6*(1-MIN(1,Inputs!$G$6*$D1121)*churn_nonbuyers)*(ic*Inputs!$C$6+fee_wd*Inputs!$E$6*(1-$B1121)+fee_fx*Inputs!$D$6-cost_acc-cost_wd*Inputs!$E$6*(1-$B1121)-cost_fx*Inputs!$D$6)</f>
        <v>123796.513706702</v>
      </c>
      <c r="L1121" s="0" t="n">
        <f aca="false">12*Inputs!$B$7*(1-MIN(1,Inputs!$G$7*$D1121)*churn_nonbuyers)*(ic*Inputs!$C$7+fee_wd*Inputs!$E$7*(1-$B1121)+fee_fx*Inputs!$D$7-cost_acc-cost_wd*Inputs!$E$7*(1-$B1121)-cost_fx*Inputs!$D$7)</f>
        <v>319314.786496021</v>
      </c>
      <c r="M1121" s="0" t="n">
        <f aca="false">12*Inputs!$B$8*(1-MIN(1,Inputs!$G$8*$D1121)*churn_nonbuyers)*(ic*Inputs!$C$8+fee_wd*Inputs!$E$8*(1-$B1121)+fee_fx*Inputs!$D$8-cost_acc-cost_wd*Inputs!$E$8*(1-$B1121)-cost_fx*Inputs!$D$8)</f>
        <v>0</v>
      </c>
      <c r="N1121" s="0" t="n">
        <f aca="false">K1121+L1121+I1121-fixed</f>
        <v>-98420.3897972761</v>
      </c>
      <c r="O1121" s="0" t="n">
        <f aca="false">K1121+L1121+M1121-fixed</f>
        <v>-256888.699797276</v>
      </c>
      <c r="P1121" s="0" t="n">
        <f aca="false">12*Inputs!$B$6*(1-MIN(1,Inputs!$F$6*$D1121))*(ic*Inputs!$C$6+flat_fee-cost_acc-cost_wd*Inputs!$E$6*$E1121-cost_fx*Inputs!$D$6)+12*Inputs!$B$7*(1-MIN(1,Inputs!$F$7*$D1121))*(ic*Inputs!$C$7+flat_fee-cost_acc-cost_wd*Inputs!$E$7*$E1121-cost_fx*Inputs!$D$7)+12*Inputs!$B$8*(1-MIN(1,Inputs!$F$8*$D1121))*(ic*Inputs!$C$8+flat_fee-cost_acc-cost_wd*Inputs!$E$8*$E1121-cost_fx*Inputs!$D$8)-fixed</f>
        <v>-455245.897871181</v>
      </c>
    </row>
    <row r="1122" customFormat="false" ht="15" hidden="false" customHeight="false" outlineLevel="0" collapsed="false">
      <c r="A1122" s="0" t="n">
        <v>1057</v>
      </c>
      <c r="B1122" s="0" t="n">
        <v>0.151674</v>
      </c>
      <c r="C1122" s="0" t="n">
        <v>0.852307</v>
      </c>
      <c r="D1122" s="0" t="n">
        <v>0.965809</v>
      </c>
      <c r="E1122" s="0" t="n">
        <v>1.120579</v>
      </c>
      <c r="F1122" s="0" t="n">
        <v>0.387576</v>
      </c>
      <c r="G1122" s="0" t="n">
        <f aca="false">12*Inputs!$B$6*(MIN(1,$H$50*$C1122)*(ic*Inputs!$C$6+pS+fee_fx*Inputs!$D$6-cost_acc-cost_wd*Inputs!$E$6*$E1122-cost_fx*Inputs!$D$6-$F1122)+(1-MIN(1,$H$50*$C1122))*(1-MIN(1,Inputs!$G$6*$D1122)*churn_nonbuyers)*(ic*Inputs!$C$6+fee_wd*Inputs!$E$6*(1-$B1122)+fee_fx*Inputs!$D$6-cost_acc-cost_wd*Inputs!$E$6*(1-$B1122)-cost_fx*Inputs!$D$6))</f>
        <v>212077.206177401</v>
      </c>
      <c r="H1122" s="0" t="n">
        <f aca="false">12*Inputs!$B$7*(MIN(1,$H$51*$C1122)*(ic*Inputs!$C$7+pE+fee_fx*Inputs!$D$7-cost_acc-cost_wd*Inputs!$E$7*$E1122-cost_fx*Inputs!$D$7-$F1122)+(1-MIN(1,$H$51*$C1122))*(1-MIN(1,Inputs!$G$7*$D1122)*churn_nonbuyers)*(ic*Inputs!$C$7+fee_wd*Inputs!$E$7*(1-$B1122)+fee_fx*Inputs!$D$7-cost_acc-cost_wd*Inputs!$E$7*(1-$B1122)-cost_fx*Inputs!$D$7))</f>
        <v>399258.110049885</v>
      </c>
      <c r="I1122" s="0" t="n">
        <f aca="false">12*Inputs!$B$8*(MIN(1,$H$52*$C1122)*(ic*Inputs!$C$8+pT-cost_acc-cost_wd*Inputs!$E$8-cost_fx*Inputs!$D$8-cost_ins)+(1-MIN(1,$H$52*$C1122))*(1-MIN(1,Inputs!$G$8*$D1122)*churn_nonbuyers)*(ic*Inputs!$C$8+fee_wd*Inputs!$E$8*(1-$B1122)+fee_fx*Inputs!$D$8-cost_acc-cost_wd*Inputs!$E$8*(1-$B1122)-cost_fx*Inputs!$D$8))</f>
        <v>164554.313537257</v>
      </c>
      <c r="J1122" s="0" t="n">
        <f aca="false">G1122+H1122+I1122-fixed</f>
        <v>75889.6297645421</v>
      </c>
      <c r="K1122" s="0" t="n">
        <f aca="false">12*Inputs!$B$6*(1-MIN(1,Inputs!$G$6*$D1122)*churn_nonbuyers)*(ic*Inputs!$C$6+fee_wd*Inputs!$E$6*(1-$B1122)+fee_fx*Inputs!$D$6-cost_acc-cost_wd*Inputs!$E$6*(1-$B1122)-cost_fx*Inputs!$D$6)</f>
        <v>171078.303702715</v>
      </c>
      <c r="L1122" s="0" t="n">
        <f aca="false">12*Inputs!$B$7*(1-MIN(1,Inputs!$G$7*$D1122)*churn_nonbuyers)*(ic*Inputs!$C$7+fee_wd*Inputs!$E$7*(1-$B1122)+fee_fx*Inputs!$D$7-cost_acc-cost_wd*Inputs!$E$7*(1-$B1122)-cost_fx*Inputs!$D$7)</f>
        <v>370309.346989629</v>
      </c>
      <c r="M1122" s="0" t="n">
        <f aca="false">12*Inputs!$B$8*(1-MIN(1,Inputs!$G$8*$D1122)*churn_nonbuyers)*(ic*Inputs!$C$8+fee_wd*Inputs!$E$8*(1-$B1122)+fee_fx*Inputs!$D$8-cost_acc-cost_wd*Inputs!$E$8*(1-$B1122)-cost_fx*Inputs!$D$8)</f>
        <v>103373.608319338</v>
      </c>
      <c r="N1122" s="0" t="n">
        <f aca="false">K1122+L1122+I1122-fixed</f>
        <v>5941.9642296012</v>
      </c>
      <c r="O1122" s="0" t="n">
        <f aca="false">K1122+L1122+M1122-fixed</f>
        <v>-55238.740988318</v>
      </c>
      <c r="P1122" s="0" t="n">
        <f aca="false">12*Inputs!$B$6*(1-MIN(1,Inputs!$F$6*$D1122))*(ic*Inputs!$C$6+flat_fee-cost_acc-cost_wd*Inputs!$E$6*$E1122-cost_fx*Inputs!$D$6)+12*Inputs!$B$7*(1-MIN(1,Inputs!$F$7*$D1122))*(ic*Inputs!$C$7+flat_fee-cost_acc-cost_wd*Inputs!$E$7*$E1122-cost_fx*Inputs!$D$7)+12*Inputs!$B$8*(1-MIN(1,Inputs!$F$8*$D1122))*(ic*Inputs!$C$8+flat_fee-cost_acc-cost_wd*Inputs!$E$8*$E1122-cost_fx*Inputs!$D$8)-fixed</f>
        <v>36673.6822666401</v>
      </c>
    </row>
    <row r="1123" customFormat="false" ht="15" hidden="false" customHeight="false" outlineLevel="0" collapsed="false">
      <c r="A1123" s="0" t="n">
        <v>1058</v>
      </c>
      <c r="B1123" s="0" t="n">
        <v>0.180207</v>
      </c>
      <c r="C1123" s="0" t="n">
        <v>1.04004</v>
      </c>
      <c r="D1123" s="0" t="n">
        <v>1.213494</v>
      </c>
      <c r="E1123" s="0" t="n">
        <v>1.125861</v>
      </c>
      <c r="F1123" s="0" t="n">
        <v>0.335311</v>
      </c>
      <c r="G1123" s="0" t="n">
        <f aca="false">12*Inputs!$B$6*(MIN(1,$H$50*$C1123)*(ic*Inputs!$C$6+pS+fee_fx*Inputs!$D$6-cost_acc-cost_wd*Inputs!$E$6*$E1123-cost_fx*Inputs!$D$6-$F1123)+(1-MIN(1,$H$50*$C1123))*(1-MIN(1,Inputs!$G$6*$D1123)*churn_nonbuyers)*(ic*Inputs!$C$6+fee_wd*Inputs!$E$6*(1-$B1123)+fee_fx*Inputs!$D$6-cost_acc-cost_wd*Inputs!$E$6*(1-$B1123)-cost_fx*Inputs!$D$6))</f>
        <v>216654.351126219</v>
      </c>
      <c r="H1123" s="0" t="n">
        <f aca="false">12*Inputs!$B$7*(MIN(1,$H$51*$C1123)*(ic*Inputs!$C$7+pE+fee_fx*Inputs!$D$7-cost_acc-cost_wd*Inputs!$E$7*$E1123-cost_fx*Inputs!$D$7-$F1123)+(1-MIN(1,$H$51*$C1123))*(1-MIN(1,Inputs!$G$7*$D1123)*churn_nonbuyers)*(ic*Inputs!$C$7+fee_wd*Inputs!$E$7*(1-$B1123)+fee_fx*Inputs!$D$7-cost_acc-cost_wd*Inputs!$E$7*(1-$B1123)-cost_fx*Inputs!$D$7))</f>
        <v>404165.715073022</v>
      </c>
      <c r="I1123" s="0" t="n">
        <f aca="false">12*Inputs!$B$8*(MIN(1,$H$52*$C1123)*(ic*Inputs!$C$8+pT-cost_acc-cost_wd*Inputs!$E$8-cost_fx*Inputs!$D$8-cost_ins)+(1-MIN(1,$H$52*$C1123))*(1-MIN(1,Inputs!$G$8*$D1123)*churn_nonbuyers)*(ic*Inputs!$C$8+fee_wd*Inputs!$E$8*(1-$B1123)+fee_fx*Inputs!$D$8-cost_acc-cost_wd*Inputs!$E$8*(1-$B1123)-cost_fx*Inputs!$D$8))</f>
        <v>162926.28729746</v>
      </c>
      <c r="J1123" s="0" t="n">
        <f aca="false">G1123+H1123+I1123-fixed</f>
        <v>83746.3534967008</v>
      </c>
      <c r="K1123" s="0" t="n">
        <f aca="false">12*Inputs!$B$6*(1-MIN(1,Inputs!$G$6*$D1123)*churn_nonbuyers)*(ic*Inputs!$C$6+fee_wd*Inputs!$E$6*(1-$B1123)+fee_fx*Inputs!$D$6-cost_acc-cost_wd*Inputs!$E$6*(1-$B1123)-cost_fx*Inputs!$D$6)</f>
        <v>164992.669295458</v>
      </c>
      <c r="L1123" s="0" t="n">
        <f aca="false">12*Inputs!$B$7*(1-MIN(1,Inputs!$G$7*$D1123)*churn_nonbuyers)*(ic*Inputs!$C$7+fee_wd*Inputs!$E$7*(1-$B1123)+fee_fx*Inputs!$D$7-cost_acc-cost_wd*Inputs!$E$7*(1-$B1123)-cost_fx*Inputs!$D$7)</f>
        <v>363516.466665275</v>
      </c>
      <c r="M1123" s="0" t="n">
        <f aca="false">12*Inputs!$B$8*(1-MIN(1,Inputs!$G$8*$D1123)*churn_nonbuyers)*(ic*Inputs!$C$8+fee_wd*Inputs!$E$8*(1-$B1123)+fee_fx*Inputs!$D$8-cost_acc-cost_wd*Inputs!$E$8*(1-$B1123)-cost_fx*Inputs!$D$8)</f>
        <v>47838.6066854688</v>
      </c>
      <c r="N1123" s="0" t="n">
        <f aca="false">K1123+L1123+I1123-fixed</f>
        <v>-8564.5767418074</v>
      </c>
      <c r="O1123" s="0" t="n">
        <f aca="false">K1123+L1123+M1123-fixed</f>
        <v>-123652.257353799</v>
      </c>
      <c r="P1123" s="0" t="n">
        <f aca="false">12*Inputs!$B$6*(1-MIN(1,Inputs!$F$6*$D1123))*(ic*Inputs!$C$6+flat_fee-cost_acc-cost_wd*Inputs!$E$6*$E1123-cost_fx*Inputs!$D$6)+12*Inputs!$B$7*(1-MIN(1,Inputs!$F$7*$D1123))*(ic*Inputs!$C$7+flat_fee-cost_acc-cost_wd*Inputs!$E$7*$E1123-cost_fx*Inputs!$D$7)+12*Inputs!$B$8*(1-MIN(1,Inputs!$F$8*$D1123))*(ic*Inputs!$C$8+flat_fee-cost_acc-cost_wd*Inputs!$E$8*$E1123-cost_fx*Inputs!$D$8)-fixed</f>
        <v>-97846.2600318401</v>
      </c>
    </row>
    <row r="1124" customFormat="false" ht="15" hidden="false" customHeight="false" outlineLevel="0" collapsed="false">
      <c r="A1124" s="0" t="n">
        <v>1059</v>
      </c>
      <c r="B1124" s="0" t="n">
        <v>0.188886</v>
      </c>
      <c r="C1124" s="0" t="n">
        <v>0.976553</v>
      </c>
      <c r="D1124" s="0" t="n">
        <v>1.245339</v>
      </c>
      <c r="E1124" s="0" t="n">
        <v>1.285415</v>
      </c>
      <c r="F1124" s="0" t="n">
        <v>0.191683</v>
      </c>
      <c r="G1124" s="0" t="n">
        <f aca="false">12*Inputs!$B$6*(MIN(1,$H$50*$C1124)*(ic*Inputs!$C$6+pS+fee_fx*Inputs!$D$6-cost_acc-cost_wd*Inputs!$E$6*$E1124-cost_fx*Inputs!$D$6-$F1124)+(1-MIN(1,$H$50*$C1124))*(1-MIN(1,Inputs!$G$6*$D1124)*churn_nonbuyers)*(ic*Inputs!$C$6+fee_wd*Inputs!$E$6*(1-$B1124)+fee_fx*Inputs!$D$6-cost_acc-cost_wd*Inputs!$E$6*(1-$B1124)-cost_fx*Inputs!$D$6))</f>
        <v>211804.216225571</v>
      </c>
      <c r="H1124" s="0" t="n">
        <f aca="false">12*Inputs!$B$7*(MIN(1,$H$51*$C1124)*(ic*Inputs!$C$7+pE+fee_fx*Inputs!$D$7-cost_acc-cost_wd*Inputs!$E$7*$E1124-cost_fx*Inputs!$D$7-$F1124)+(1-MIN(1,$H$51*$C1124))*(1-MIN(1,Inputs!$G$7*$D1124)*churn_nonbuyers)*(ic*Inputs!$C$7+fee_wd*Inputs!$E$7*(1-$B1124)+fee_fx*Inputs!$D$7-cost_acc-cost_wd*Inputs!$E$7*(1-$B1124)-cost_fx*Inputs!$D$7))</f>
        <v>390860.957608372</v>
      </c>
      <c r="I1124" s="0" t="n">
        <f aca="false">12*Inputs!$B$8*(MIN(1,$H$52*$C1124)*(ic*Inputs!$C$8+pT-cost_acc-cost_wd*Inputs!$E$8-cost_fx*Inputs!$D$8-cost_ins)+(1-MIN(1,$H$52*$C1124))*(1-MIN(1,Inputs!$G$8*$D1124)*churn_nonbuyers)*(ic*Inputs!$C$8+fee_wd*Inputs!$E$8*(1-$B1124)+fee_fx*Inputs!$D$8-cost_acc-cost_wd*Inputs!$E$8*(1-$B1124)-cost_fx*Inputs!$D$8))</f>
        <v>153642.90865002</v>
      </c>
      <c r="J1124" s="0" t="n">
        <f aca="false">G1124+H1124+I1124-fixed</f>
        <v>56308.0824839619</v>
      </c>
      <c r="K1124" s="0" t="n">
        <f aca="false">12*Inputs!$B$6*(1-MIN(1,Inputs!$G$6*$D1124)*churn_nonbuyers)*(ic*Inputs!$C$6+fee_wd*Inputs!$E$6*(1-$B1124)+fee_fx*Inputs!$D$6-cost_acc-cost_wd*Inputs!$E$6*(1-$B1124)-cost_fx*Inputs!$D$6)</f>
        <v>163541.034016949</v>
      </c>
      <c r="L1124" s="0" t="n">
        <f aca="false">12*Inputs!$B$7*(1-MIN(1,Inputs!$G$7*$D1124)*churn_nonbuyers)*(ic*Inputs!$C$7+fee_wd*Inputs!$E$7*(1-$B1124)+fee_fx*Inputs!$D$7-cost_acc-cost_wd*Inputs!$E$7*(1-$B1124)-cost_fx*Inputs!$D$7)</f>
        <v>361952.976538169</v>
      </c>
      <c r="M1124" s="0" t="n">
        <f aca="false">12*Inputs!$B$8*(1-MIN(1,Inputs!$G$8*$D1124)*churn_nonbuyers)*(ic*Inputs!$C$8+fee_wd*Inputs!$E$8*(1-$B1124)+fee_fx*Inputs!$D$8-cost_acc-cost_wd*Inputs!$E$8*(1-$B1124)-cost_fx*Inputs!$D$8)</f>
        <v>40702.0479190944</v>
      </c>
      <c r="N1124" s="0" t="n">
        <f aca="false">K1124+L1124+I1124-fixed</f>
        <v>-20863.0807948622</v>
      </c>
      <c r="O1124" s="0" t="n">
        <f aca="false">K1124+L1124+M1124-fixed</f>
        <v>-133803.941525787</v>
      </c>
      <c r="P1124" s="0" t="n">
        <f aca="false">12*Inputs!$B$6*(1-MIN(1,Inputs!$F$6*$D1124))*(ic*Inputs!$C$6+flat_fee-cost_acc-cost_wd*Inputs!$E$6*$E1124-cost_fx*Inputs!$D$6)+12*Inputs!$B$7*(1-MIN(1,Inputs!$F$7*$D1124))*(ic*Inputs!$C$7+flat_fee-cost_acc-cost_wd*Inputs!$E$7*$E1124-cost_fx*Inputs!$D$7)+12*Inputs!$B$8*(1-MIN(1,Inputs!$F$8*$D1124))*(ic*Inputs!$C$8+flat_fee-cost_acc-cost_wd*Inputs!$E$8*$E1124-cost_fx*Inputs!$D$8)-fixed</f>
        <v>-174375.1882276</v>
      </c>
    </row>
    <row r="1125" customFormat="false" ht="15" hidden="false" customHeight="false" outlineLevel="0" collapsed="false">
      <c r="A1125" s="0" t="n">
        <v>1060</v>
      </c>
      <c r="B1125" s="0" t="n">
        <v>0.123547</v>
      </c>
      <c r="C1125" s="0" t="n">
        <v>0.85594</v>
      </c>
      <c r="D1125" s="0" t="n">
        <v>1.469328</v>
      </c>
      <c r="E1125" s="0" t="n">
        <v>1.023558</v>
      </c>
      <c r="F1125" s="0" t="n">
        <v>0.441479</v>
      </c>
      <c r="G1125" s="0" t="n">
        <f aca="false">12*Inputs!$B$6*(MIN(1,$H$50*$C1125)*(ic*Inputs!$C$6+pS+fee_fx*Inputs!$D$6-cost_acc-cost_wd*Inputs!$E$6*$E1125-cost_fx*Inputs!$D$6-$F1125)+(1-MIN(1,$H$50*$C1125))*(1-MIN(1,Inputs!$G$6*$D1125)*churn_nonbuyers)*(ic*Inputs!$C$6+fee_wd*Inputs!$E$6*(1-$B1125)+fee_fx*Inputs!$D$6-cost_acc-cost_wd*Inputs!$E$6*(1-$B1125)-cost_fx*Inputs!$D$6))</f>
        <v>212382.338384598</v>
      </c>
      <c r="H1125" s="0" t="n">
        <f aca="false">12*Inputs!$B$7*(MIN(1,$H$51*$C1125)*(ic*Inputs!$C$7+pE+fee_fx*Inputs!$D$7-cost_acc-cost_wd*Inputs!$E$7*$E1125-cost_fx*Inputs!$D$7-$F1125)+(1-MIN(1,$H$51*$C1125))*(1-MIN(1,Inputs!$G$7*$D1125)*churn_nonbuyers)*(ic*Inputs!$C$7+fee_wd*Inputs!$E$7*(1-$B1125)+fee_fx*Inputs!$D$7-cost_acc-cost_wd*Inputs!$E$7*(1-$B1125)-cost_fx*Inputs!$D$7))</f>
        <v>405048.477826393</v>
      </c>
      <c r="I1125" s="0" t="n">
        <f aca="false">12*Inputs!$B$8*(MIN(1,$H$52*$C1125)*(ic*Inputs!$C$8+pT-cost_acc-cost_wd*Inputs!$E$8-cost_fx*Inputs!$D$8-cost_ins)+(1-MIN(1,$H$52*$C1125))*(1-MIN(1,Inputs!$G$8*$D1125)*churn_nonbuyers)*(ic*Inputs!$C$8+fee_wd*Inputs!$E$8*(1-$B1125)+fee_fx*Inputs!$D$8-cost_acc-cost_wd*Inputs!$E$8*(1-$B1125)-cost_fx*Inputs!$D$8))</f>
        <v>123378.61536</v>
      </c>
      <c r="J1125" s="0" t="n">
        <f aca="false">G1125+H1125+I1125-fixed</f>
        <v>40809.4315709908</v>
      </c>
      <c r="K1125" s="0" t="n">
        <f aca="false">12*Inputs!$B$6*(1-MIN(1,Inputs!$G$6*$D1125)*churn_nonbuyers)*(ic*Inputs!$C$6+fee_wd*Inputs!$E$6*(1-$B1125)+fee_fx*Inputs!$D$6-cost_acc-cost_wd*Inputs!$E$6*(1-$B1125)-cost_fx*Inputs!$D$6)</f>
        <v>170305.429438195</v>
      </c>
      <c r="L1125" s="0" t="n">
        <f aca="false">12*Inputs!$B$7*(1-MIN(1,Inputs!$G$7*$D1125)*churn_nonbuyers)*(ic*Inputs!$C$7+fee_wd*Inputs!$E$7*(1-$B1125)+fee_fx*Inputs!$D$7-cost_acc-cost_wd*Inputs!$E$7*(1-$B1125)-cost_fx*Inputs!$D$7)</f>
        <v>368420.454718917</v>
      </c>
      <c r="M1125" s="0" t="n">
        <f aca="false">12*Inputs!$B$8*(1-MIN(1,Inputs!$G$8*$D1125)*churn_nonbuyers)*(ic*Inputs!$C$8+fee_wd*Inputs!$E$8*(1-$B1125)+fee_fx*Inputs!$D$8-cost_acc-cost_wd*Inputs!$E$8*(1-$B1125)-cost_fx*Inputs!$D$8)</f>
        <v>0</v>
      </c>
      <c r="N1125" s="0" t="n">
        <f aca="false">K1125+L1125+I1125-fixed</f>
        <v>-37895.5004828876</v>
      </c>
      <c r="O1125" s="0" t="n">
        <f aca="false">K1125+L1125+M1125-fixed</f>
        <v>-161274.115842888</v>
      </c>
      <c r="P1125" s="0" t="n">
        <f aca="false">12*Inputs!$B$6*(1-MIN(1,Inputs!$F$6*$D1125))*(ic*Inputs!$C$6+flat_fee-cost_acc-cost_wd*Inputs!$E$6*$E1125-cost_fx*Inputs!$D$6)+12*Inputs!$B$7*(1-MIN(1,Inputs!$F$7*$D1125))*(ic*Inputs!$C$7+flat_fee-cost_acc-cost_wd*Inputs!$E$7*$E1125-cost_fx*Inputs!$D$7)+12*Inputs!$B$8*(1-MIN(1,Inputs!$F$8*$D1125))*(ic*Inputs!$C$8+flat_fee-cost_acc-cost_wd*Inputs!$E$8*$E1125-cost_fx*Inputs!$D$8)-fixed</f>
        <v>-201718.71341824</v>
      </c>
    </row>
    <row r="1126" customFormat="false" ht="15" hidden="false" customHeight="false" outlineLevel="0" collapsed="false">
      <c r="A1126" s="0" t="n">
        <v>1061</v>
      </c>
      <c r="B1126" s="0" t="n">
        <v>0.162648</v>
      </c>
      <c r="C1126" s="0" t="n">
        <v>0.888996</v>
      </c>
      <c r="D1126" s="0" t="n">
        <v>0.958328</v>
      </c>
      <c r="E1126" s="0" t="n">
        <v>1.166173</v>
      </c>
      <c r="F1126" s="0" t="n">
        <v>0.050975</v>
      </c>
      <c r="G1126" s="0" t="n">
        <f aca="false">12*Inputs!$B$6*(MIN(1,$H$50*$C1126)*(ic*Inputs!$C$6+pS+fee_fx*Inputs!$D$6-cost_acc-cost_wd*Inputs!$E$6*$E1126-cost_fx*Inputs!$D$6-$F1126)+(1-MIN(1,$H$50*$C1126))*(1-MIN(1,Inputs!$G$6*$D1126)*churn_nonbuyers)*(ic*Inputs!$C$6+fee_wd*Inputs!$E$6*(1-$B1126)+fee_fx*Inputs!$D$6-cost_acc-cost_wd*Inputs!$E$6*(1-$B1126)-cost_fx*Inputs!$D$6))</f>
        <v>218467.538084996</v>
      </c>
      <c r="H1126" s="0" t="n">
        <f aca="false">12*Inputs!$B$7*(MIN(1,$H$51*$C1126)*(ic*Inputs!$C$7+pE+fee_fx*Inputs!$D$7-cost_acc-cost_wd*Inputs!$E$7*$E1126-cost_fx*Inputs!$D$7-$F1126)+(1-MIN(1,$H$51*$C1126))*(1-MIN(1,Inputs!$G$7*$D1126)*churn_nonbuyers)*(ic*Inputs!$C$7+fee_wd*Inputs!$E$7*(1-$B1126)+fee_fx*Inputs!$D$7-cost_acc-cost_wd*Inputs!$E$7*(1-$B1126)-cost_fx*Inputs!$D$7))</f>
        <v>412137.028663607</v>
      </c>
      <c r="I1126" s="0" t="n">
        <f aca="false">12*Inputs!$B$8*(MIN(1,$H$52*$C1126)*(ic*Inputs!$C$8+pT-cost_acc-cost_wd*Inputs!$E$8-cost_fx*Inputs!$D$8-cost_ins)+(1-MIN(1,$H$52*$C1126))*(1-MIN(1,Inputs!$G$8*$D1126)*churn_nonbuyers)*(ic*Inputs!$C$8+fee_wd*Inputs!$E$8*(1-$B1126)+fee_fx*Inputs!$D$8-cost_acc-cost_wd*Inputs!$E$8*(1-$B1126)-cost_fx*Inputs!$D$8))</f>
        <v>167753.642341574</v>
      </c>
      <c r="J1126" s="0" t="n">
        <f aca="false">G1126+H1126+I1126-fixed</f>
        <v>98358.2090901766</v>
      </c>
      <c r="K1126" s="0" t="n">
        <f aca="false">12*Inputs!$B$6*(1-MIN(1,Inputs!$G$6*$D1126)*churn_nonbuyers)*(ic*Inputs!$C$6+fee_wd*Inputs!$E$6*(1-$B1126)+fee_fx*Inputs!$D$6-cost_acc-cost_wd*Inputs!$E$6*(1-$B1126)-cost_fx*Inputs!$D$6)</f>
        <v>169641.006714317</v>
      </c>
      <c r="L1126" s="0" t="n">
        <f aca="false">12*Inputs!$B$7*(1-MIN(1,Inputs!$G$7*$D1126)*churn_nonbuyers)*(ic*Inputs!$C$7+fee_wd*Inputs!$E$7*(1-$B1126)+fee_fx*Inputs!$D$7-cost_acc-cost_wd*Inputs!$E$7*(1-$B1126)-cost_fx*Inputs!$D$7)</f>
        <v>368860.11148459</v>
      </c>
      <c r="M1126" s="0" t="n">
        <f aca="false">12*Inputs!$B$8*(1-MIN(1,Inputs!$G$8*$D1126)*churn_nonbuyers)*(ic*Inputs!$C$8+fee_wd*Inputs!$E$8*(1-$B1126)+fee_fx*Inputs!$D$8-cost_acc-cost_wd*Inputs!$E$8*(1-$B1126)-cost_fx*Inputs!$D$8)</f>
        <v>104871.351013478</v>
      </c>
      <c r="N1126" s="0" t="n">
        <f aca="false">K1126+L1126+I1126-fixed</f>
        <v>6254.76054048038</v>
      </c>
      <c r="O1126" s="0" t="n">
        <f aca="false">K1126+L1126+M1126-fixed</f>
        <v>-56627.5307876149</v>
      </c>
      <c r="P1126" s="0" t="n">
        <f aca="false">12*Inputs!$B$6*(1-MIN(1,Inputs!$F$6*$D1126))*(ic*Inputs!$C$6+flat_fee-cost_acc-cost_wd*Inputs!$E$6*$E1126-cost_fx*Inputs!$D$6)+12*Inputs!$B$7*(1-MIN(1,Inputs!$F$7*$D1126))*(ic*Inputs!$C$7+flat_fee-cost_acc-cost_wd*Inputs!$E$7*$E1126-cost_fx*Inputs!$D$7)+12*Inputs!$B$8*(1-MIN(1,Inputs!$F$8*$D1126))*(ic*Inputs!$C$8+flat_fee-cost_acc-cost_wd*Inputs!$E$8*$E1126-cost_fx*Inputs!$D$8)-fixed</f>
        <v>20523.3289145601</v>
      </c>
    </row>
    <row r="1127" customFormat="false" ht="15" hidden="false" customHeight="false" outlineLevel="0" collapsed="false">
      <c r="A1127" s="0" t="n">
        <v>1062</v>
      </c>
      <c r="B1127" s="0" t="n">
        <v>0.383556</v>
      </c>
      <c r="C1127" s="0" t="n">
        <v>0.94382</v>
      </c>
      <c r="D1127" s="0" t="n">
        <v>1.032585</v>
      </c>
      <c r="E1127" s="0" t="n">
        <v>1.301239</v>
      </c>
      <c r="F1127" s="0" t="n">
        <v>0.157305</v>
      </c>
      <c r="G1127" s="0" t="n">
        <f aca="false">12*Inputs!$B$6*(MIN(1,$H$50*$C1127)*(ic*Inputs!$C$6+pS+fee_fx*Inputs!$D$6-cost_acc-cost_wd*Inputs!$E$6*$E1127-cost_fx*Inputs!$D$6-$F1127)+(1-MIN(1,$H$50*$C1127))*(1-MIN(1,Inputs!$G$6*$D1127)*churn_nonbuyers)*(ic*Inputs!$C$6+fee_wd*Inputs!$E$6*(1-$B1127)+fee_fx*Inputs!$D$6-cost_acc-cost_wd*Inputs!$E$6*(1-$B1127)-cost_fx*Inputs!$D$6))</f>
        <v>187727.240726881</v>
      </c>
      <c r="H1127" s="0" t="n">
        <f aca="false">12*Inputs!$B$7*(MIN(1,$H$51*$C1127)*(ic*Inputs!$C$7+pE+fee_fx*Inputs!$D$7-cost_acc-cost_wd*Inputs!$E$7*$E1127-cost_fx*Inputs!$D$7-$F1127)+(1-MIN(1,$H$51*$C1127))*(1-MIN(1,Inputs!$G$7*$D1127)*churn_nonbuyers)*(ic*Inputs!$C$7+fee_wd*Inputs!$E$7*(1-$B1127)+fee_fx*Inputs!$D$7-cost_acc-cost_wd*Inputs!$E$7*(1-$B1127)-cost_fx*Inputs!$D$7))</f>
        <v>374625.364480613</v>
      </c>
      <c r="I1127" s="0" t="n">
        <f aca="false">12*Inputs!$B$8*(MIN(1,$H$52*$C1127)*(ic*Inputs!$C$8+pT-cost_acc-cost_wd*Inputs!$E$8-cost_fx*Inputs!$D$8-cost_ins)+(1-MIN(1,$H$52*$C1127))*(1-MIN(1,Inputs!$G$8*$D1127)*churn_nonbuyers)*(ic*Inputs!$C$8+fee_wd*Inputs!$E$8*(1-$B1127)+fee_fx*Inputs!$D$8-cost_acc-cost_wd*Inputs!$E$8*(1-$B1127)-cost_fx*Inputs!$D$8))</f>
        <v>165014.831418423</v>
      </c>
      <c r="J1127" s="0" t="n">
        <f aca="false">G1127+H1127+I1127-fixed</f>
        <v>27367.4366259167</v>
      </c>
      <c r="K1127" s="0" t="n">
        <f aca="false">12*Inputs!$B$6*(1-MIN(1,Inputs!$G$6*$D1127)*churn_nonbuyers)*(ic*Inputs!$C$6+fee_wd*Inputs!$E$6*(1-$B1127)+fee_fx*Inputs!$D$6-cost_acc-cost_wd*Inputs!$E$6*(1-$B1127)-cost_fx*Inputs!$D$6)</f>
        <v>138811.069240272</v>
      </c>
      <c r="L1127" s="0" t="n">
        <f aca="false">12*Inputs!$B$7*(1-MIN(1,Inputs!$G$7*$D1127)*churn_nonbuyers)*(ic*Inputs!$C$7+fee_wd*Inputs!$E$7*(1-$B1127)+fee_fx*Inputs!$D$7-cost_acc-cost_wd*Inputs!$E$7*(1-$B1127)-cost_fx*Inputs!$D$7)</f>
        <v>337188.741864163</v>
      </c>
      <c r="M1127" s="0" t="n">
        <f aca="false">12*Inputs!$B$8*(1-MIN(1,Inputs!$G$8*$D1127)*churn_nonbuyers)*(ic*Inputs!$C$8+fee_wd*Inputs!$E$8*(1-$B1127)+fee_fx*Inputs!$D$8-cost_acc-cost_wd*Inputs!$E$8*(1-$B1127)-cost_fx*Inputs!$D$8)</f>
        <v>85371.711387936</v>
      </c>
      <c r="N1127" s="0" t="n">
        <f aca="false">K1127+L1127+I1127-fixed</f>
        <v>-58985.3574771419</v>
      </c>
      <c r="O1127" s="0" t="n">
        <f aca="false">K1127+L1127+M1127-fixed</f>
        <v>-138628.477507629</v>
      </c>
      <c r="P1127" s="0" t="n">
        <f aca="false">12*Inputs!$B$6*(1-MIN(1,Inputs!$F$6*$D1127))*(ic*Inputs!$C$6+flat_fee-cost_acc-cost_wd*Inputs!$E$6*$E1127-cost_fx*Inputs!$D$6)+12*Inputs!$B$7*(1-MIN(1,Inputs!$F$7*$D1127))*(ic*Inputs!$C$7+flat_fee-cost_acc-cost_wd*Inputs!$E$7*$E1127-cost_fx*Inputs!$D$7)+12*Inputs!$B$8*(1-MIN(1,Inputs!$F$8*$D1127))*(ic*Inputs!$C$8+flat_fee-cost_acc-cost_wd*Inputs!$E$8*$E1127-cost_fx*Inputs!$D$8)-fixed</f>
        <v>-75683.0324044001</v>
      </c>
    </row>
    <row r="1128" customFormat="false" ht="15" hidden="false" customHeight="false" outlineLevel="0" collapsed="false">
      <c r="A1128" s="0" t="n">
        <v>1063</v>
      </c>
      <c r="B1128" s="0" t="n">
        <v>0.132359</v>
      </c>
      <c r="C1128" s="0" t="n">
        <v>0.769445</v>
      </c>
      <c r="D1128" s="0" t="n">
        <v>0.92072</v>
      </c>
      <c r="E1128" s="0" t="n">
        <v>1.23282</v>
      </c>
      <c r="F1128" s="0" t="n">
        <v>0.267408</v>
      </c>
      <c r="G1128" s="0" t="n">
        <f aca="false">12*Inputs!$B$6*(MIN(1,$H$50*$C1128)*(ic*Inputs!$C$6+pS+fee_fx*Inputs!$D$6-cost_acc-cost_wd*Inputs!$E$6*$E1128-cost_fx*Inputs!$D$6-$F1128)+(1-MIN(1,$H$50*$C1128))*(1-MIN(1,Inputs!$G$6*$D1128)*churn_nonbuyers)*(ic*Inputs!$C$6+fee_wd*Inputs!$E$6*(1-$B1128)+fee_fx*Inputs!$D$6-cost_acc-cost_wd*Inputs!$E$6*(1-$B1128)-cost_fx*Inputs!$D$6))</f>
        <v>211102.090967939</v>
      </c>
      <c r="H1128" s="0" t="n">
        <f aca="false">12*Inputs!$B$7*(MIN(1,$H$51*$C1128)*(ic*Inputs!$C$7+pE+fee_fx*Inputs!$D$7-cost_acc-cost_wd*Inputs!$E$7*$E1128-cost_fx*Inputs!$D$7-$F1128)+(1-MIN(1,$H$51*$C1128))*(1-MIN(1,Inputs!$G$7*$D1128)*churn_nonbuyers)*(ic*Inputs!$C$7+fee_wd*Inputs!$E$7*(1-$B1128)+fee_fx*Inputs!$D$7-cost_acc-cost_wd*Inputs!$E$7*(1-$B1128)-cost_fx*Inputs!$D$7))</f>
        <v>394049.710115343</v>
      </c>
      <c r="I1128" s="0" t="n">
        <f aca="false">12*Inputs!$B$8*(MIN(1,$H$52*$C1128)*(ic*Inputs!$C$8+pT-cost_acc-cost_wd*Inputs!$E$8-cost_fx*Inputs!$D$8-cost_ins)+(1-MIN(1,$H$52*$C1128))*(1-MIN(1,Inputs!$G$8*$D1128)*churn_nonbuyers)*(ic*Inputs!$C$8+fee_wd*Inputs!$E$8*(1-$B1128)+fee_fx*Inputs!$D$8-cost_acc-cost_wd*Inputs!$E$8*(1-$B1128)-cost_fx*Inputs!$D$8))</f>
        <v>163405.516232681</v>
      </c>
      <c r="J1128" s="0" t="n">
        <f aca="false">G1128+H1128+I1128-fixed</f>
        <v>68557.3173159631</v>
      </c>
      <c r="K1128" s="0" t="n">
        <f aca="false">12*Inputs!$B$6*(1-MIN(1,Inputs!$G$6*$D1128)*churn_nonbuyers)*(ic*Inputs!$C$6+fee_wd*Inputs!$E$6*(1-$B1128)+fee_fx*Inputs!$D$6-cost_acc-cost_wd*Inputs!$E$6*(1-$B1128)-cost_fx*Inputs!$D$6)</f>
        <v>174136.878565056</v>
      </c>
      <c r="L1128" s="0" t="n">
        <f aca="false">12*Inputs!$B$7*(1-MIN(1,Inputs!$G$7*$D1128)*churn_nonbuyers)*(ic*Inputs!$C$7+fee_wd*Inputs!$E$7*(1-$B1128)+fee_fx*Inputs!$D$7-cost_acc-cost_wd*Inputs!$E$7*(1-$B1128)-cost_fx*Inputs!$D$7)</f>
        <v>373529.734179034</v>
      </c>
      <c r="M1128" s="0" t="n">
        <f aca="false">12*Inputs!$B$8*(1-MIN(1,Inputs!$G$8*$D1128)*churn_nonbuyers)*(ic*Inputs!$C$8+fee_wd*Inputs!$E$8*(1-$B1128)+fee_fx*Inputs!$D$8-cost_acc-cost_wd*Inputs!$E$8*(1-$B1128)-cost_fx*Inputs!$D$8)</f>
        <v>113775.345836928</v>
      </c>
      <c r="N1128" s="0" t="n">
        <f aca="false">K1128+L1128+I1128-fixed</f>
        <v>11072.1289767713</v>
      </c>
      <c r="O1128" s="0" t="n">
        <f aca="false">K1128+L1128+M1128-fixed</f>
        <v>-38558.0414189822</v>
      </c>
      <c r="P1128" s="0" t="n">
        <f aca="false">12*Inputs!$B$6*(1-MIN(1,Inputs!$F$6*$D1128))*(ic*Inputs!$C$6+flat_fee-cost_acc-cost_wd*Inputs!$E$6*$E1128-cost_fx*Inputs!$D$6)+12*Inputs!$B$7*(1-MIN(1,Inputs!$F$7*$D1128))*(ic*Inputs!$C$7+flat_fee-cost_acc-cost_wd*Inputs!$E$7*$E1128-cost_fx*Inputs!$D$7)+12*Inputs!$B$8*(1-MIN(1,Inputs!$F$8*$D1128))*(ic*Inputs!$C$8+flat_fee-cost_acc-cost_wd*Inputs!$E$8*$E1128-cost_fx*Inputs!$D$8)-fixed</f>
        <v>10172.059136</v>
      </c>
    </row>
    <row r="1129" customFormat="false" ht="15" hidden="false" customHeight="false" outlineLevel="0" collapsed="false">
      <c r="A1129" s="0" t="n">
        <v>1064</v>
      </c>
      <c r="B1129" s="0" t="n">
        <v>0.26657</v>
      </c>
      <c r="C1129" s="0" t="n">
        <v>1.088777</v>
      </c>
      <c r="D1129" s="0" t="n">
        <v>1.485513</v>
      </c>
      <c r="E1129" s="0" t="n">
        <v>1.264232</v>
      </c>
      <c r="F1129" s="0" t="n">
        <v>0.285558</v>
      </c>
      <c r="G1129" s="0" t="n">
        <f aca="false">12*Inputs!$B$6*(MIN(1,$H$50*$C1129)*(ic*Inputs!$C$6+pS+fee_fx*Inputs!$D$6-cost_acc-cost_wd*Inputs!$E$6*$E1129-cost_fx*Inputs!$D$6-$F1129)+(1-MIN(1,$H$50*$C1129))*(1-MIN(1,Inputs!$G$6*$D1129)*churn_nonbuyers)*(ic*Inputs!$C$6+fee_wd*Inputs!$E$6*(1-$B1129)+fee_fx*Inputs!$D$6-cost_acc-cost_wd*Inputs!$E$6*(1-$B1129)-cost_fx*Inputs!$D$6))</f>
        <v>204161.521065756</v>
      </c>
      <c r="H1129" s="0" t="n">
        <f aca="false">12*Inputs!$B$7*(MIN(1,$H$51*$C1129)*(ic*Inputs!$C$7+pE+fee_fx*Inputs!$D$7-cost_acc-cost_wd*Inputs!$E$7*$E1129-cost_fx*Inputs!$D$7-$F1129)+(1-MIN(1,$H$51*$C1129))*(1-MIN(1,Inputs!$G$7*$D1129)*churn_nonbuyers)*(ic*Inputs!$C$7+fee_wd*Inputs!$E$7*(1-$B1129)+fee_fx*Inputs!$D$7-cost_acc-cost_wd*Inputs!$E$7*(1-$B1129)-cost_fx*Inputs!$D$7))</f>
        <v>383390.170889607</v>
      </c>
      <c r="I1129" s="0" t="n">
        <f aca="false">12*Inputs!$B$8*(MIN(1,$H$52*$C1129)*(ic*Inputs!$C$8+pT-cost_acc-cost_wd*Inputs!$E$8-cost_fx*Inputs!$D$8-cost_ins)+(1-MIN(1,$H$52*$C1129))*(1-MIN(1,Inputs!$G$8*$D1129)*churn_nonbuyers)*(ic*Inputs!$C$8+fee_wd*Inputs!$E$8*(1-$B1129)+fee_fx*Inputs!$D$8-cost_acc-cost_wd*Inputs!$E$8*(1-$B1129)-cost_fx*Inputs!$D$8))</f>
        <v>156940.671888</v>
      </c>
      <c r="J1129" s="0" t="n">
        <f aca="false">G1129+H1129+I1129-fixed</f>
        <v>44492.363843363</v>
      </c>
      <c r="K1129" s="0" t="n">
        <f aca="false">12*Inputs!$B$6*(1-MIN(1,Inputs!$G$6*$D1129)*churn_nonbuyers)*(ic*Inputs!$C$6+fee_wd*Inputs!$E$6*(1-$B1129)+fee_fx*Inputs!$D$6-cost_acc-cost_wd*Inputs!$E$6*(1-$B1129)-cost_fx*Inputs!$D$6)</f>
        <v>151091.100002952</v>
      </c>
      <c r="L1129" s="0" t="n">
        <f aca="false">12*Inputs!$B$7*(1-MIN(1,Inputs!$G$7*$D1129)*churn_nonbuyers)*(ic*Inputs!$C$7+fee_wd*Inputs!$E$7*(1-$B1129)+fee_fx*Inputs!$D$7-cost_acc-cost_wd*Inputs!$E$7*(1-$B1129)-cost_fx*Inputs!$D$7)</f>
        <v>348555.845377771</v>
      </c>
      <c r="M1129" s="0" t="n">
        <f aca="false">12*Inputs!$B$8*(1-MIN(1,Inputs!$G$8*$D1129)*churn_nonbuyers)*(ic*Inputs!$C$8+fee_wd*Inputs!$E$8*(1-$B1129)+fee_fx*Inputs!$D$8-cost_acc-cost_wd*Inputs!$E$8*(1-$B1129)-cost_fx*Inputs!$D$8)</f>
        <v>0</v>
      </c>
      <c r="N1129" s="0" t="n">
        <f aca="false">K1129+L1129+I1129-fixed</f>
        <v>-43412.3827312768</v>
      </c>
      <c r="O1129" s="0" t="n">
        <f aca="false">K1129+L1129+M1129-fixed</f>
        <v>-200353.054619277</v>
      </c>
      <c r="P1129" s="0" t="n">
        <f aca="false">12*Inputs!$B$6*(1-MIN(1,Inputs!$F$6*$D1129))*(ic*Inputs!$C$6+flat_fee-cost_acc-cost_wd*Inputs!$E$6*$E1129-cost_fx*Inputs!$D$6)+12*Inputs!$B$7*(1-MIN(1,Inputs!$F$7*$D1129))*(ic*Inputs!$C$7+flat_fee-cost_acc-cost_wd*Inputs!$E$7*$E1129-cost_fx*Inputs!$D$7)+12*Inputs!$B$8*(1-MIN(1,Inputs!$F$8*$D1129))*(ic*Inputs!$C$8+flat_fee-cost_acc-cost_wd*Inputs!$E$8*$E1129-cost_fx*Inputs!$D$8)-fixed</f>
        <v>-286681.46202016</v>
      </c>
    </row>
    <row r="1130" customFormat="false" ht="15" hidden="false" customHeight="false" outlineLevel="0" collapsed="false">
      <c r="A1130" s="0" t="n">
        <v>1065</v>
      </c>
      <c r="B1130" s="0" t="n">
        <v>0.262084</v>
      </c>
      <c r="C1130" s="0" t="n">
        <v>0.730738</v>
      </c>
      <c r="D1130" s="0" t="n">
        <v>1.618586</v>
      </c>
      <c r="E1130" s="0" t="n">
        <v>1.10053</v>
      </c>
      <c r="F1130" s="0" t="n">
        <v>0.081838</v>
      </c>
      <c r="G1130" s="0" t="n">
        <f aca="false">12*Inputs!$B$6*(MIN(1,$H$50*$C1130)*(ic*Inputs!$C$6+pS+fee_fx*Inputs!$D$6-cost_acc-cost_wd*Inputs!$E$6*$E1130-cost_fx*Inputs!$D$6-$F1130)+(1-MIN(1,$H$50*$C1130))*(1-MIN(1,Inputs!$G$6*$D1130)*churn_nonbuyers)*(ic*Inputs!$C$6+fee_wd*Inputs!$E$6*(1-$B1130)+fee_fx*Inputs!$D$6-cost_acc-cost_wd*Inputs!$E$6*(1-$B1130)-cost_fx*Inputs!$D$6))</f>
        <v>192432.077719562</v>
      </c>
      <c r="H1130" s="0" t="n">
        <f aca="false">12*Inputs!$B$7*(MIN(1,$H$51*$C1130)*(ic*Inputs!$C$7+pE+fee_fx*Inputs!$D$7-cost_acc-cost_wd*Inputs!$E$7*$E1130-cost_fx*Inputs!$D$7-$F1130)+(1-MIN(1,$H$51*$C1130))*(1-MIN(1,Inputs!$G$7*$D1130)*churn_nonbuyers)*(ic*Inputs!$C$7+fee_wd*Inputs!$E$7*(1-$B1130)+fee_fx*Inputs!$D$7-cost_acc-cost_wd*Inputs!$E$7*(1-$B1130)-cost_fx*Inputs!$D$7))</f>
        <v>393694.613680429</v>
      </c>
      <c r="I1130" s="0" t="n">
        <f aca="false">12*Inputs!$B$8*(MIN(1,$H$52*$C1130)*(ic*Inputs!$C$8+pT-cost_acc-cost_wd*Inputs!$E$8-cost_fx*Inputs!$D$8-cost_ins)+(1-MIN(1,$H$52*$C1130))*(1-MIN(1,Inputs!$G$8*$D1130)*churn_nonbuyers)*(ic*Inputs!$C$8+fee_wd*Inputs!$E$8*(1-$B1130)+fee_fx*Inputs!$D$8-cost_acc-cost_wd*Inputs!$E$8*(1-$B1130)-cost_fx*Inputs!$D$8))</f>
        <v>105331.498272</v>
      </c>
      <c r="J1130" s="0" t="n">
        <f aca="false">G1130+H1130+I1130-fixed</f>
        <v>-8541.81032800977</v>
      </c>
      <c r="K1130" s="0" t="n">
        <f aca="false">12*Inputs!$B$6*(1-MIN(1,Inputs!$G$6*$D1130)*churn_nonbuyers)*(ic*Inputs!$C$6+fee_wd*Inputs!$E$6*(1-$B1130)+fee_fx*Inputs!$D$6-cost_acc-cost_wd*Inputs!$E$6*(1-$B1130)-cost_fx*Inputs!$D$6)</f>
        <v>150598.836671213</v>
      </c>
      <c r="L1130" s="0" t="n">
        <f aca="false">12*Inputs!$B$7*(1-MIN(1,Inputs!$G$7*$D1130)*churn_nonbuyers)*(ic*Inputs!$C$7+fee_wd*Inputs!$E$7*(1-$B1130)+fee_fx*Inputs!$D$7-cost_acc-cost_wd*Inputs!$E$7*(1-$B1130)-cost_fx*Inputs!$D$7)</f>
        <v>347714.055474728</v>
      </c>
      <c r="M1130" s="0" t="n">
        <f aca="false">12*Inputs!$B$8*(1-MIN(1,Inputs!$G$8*$D1130)*churn_nonbuyers)*(ic*Inputs!$C$8+fee_wd*Inputs!$E$8*(1-$B1130)+fee_fx*Inputs!$D$8-cost_acc-cost_wd*Inputs!$E$8*(1-$B1130)-cost_fx*Inputs!$D$8)</f>
        <v>0</v>
      </c>
      <c r="N1130" s="0" t="n">
        <f aca="false">K1130+L1130+I1130-fixed</f>
        <v>-96355.6095820596</v>
      </c>
      <c r="O1130" s="0" t="n">
        <f aca="false">K1130+L1130+M1130-fixed</f>
        <v>-201687.10785406</v>
      </c>
      <c r="P1130" s="0" t="n">
        <f aca="false">12*Inputs!$B$6*(1-MIN(1,Inputs!$F$6*$D1130))*(ic*Inputs!$C$6+flat_fee-cost_acc-cost_wd*Inputs!$E$6*$E1130-cost_fx*Inputs!$D$6)+12*Inputs!$B$7*(1-MIN(1,Inputs!$F$7*$D1130))*(ic*Inputs!$C$7+flat_fee-cost_acc-cost_wd*Inputs!$E$7*$E1130-cost_fx*Inputs!$D$7)+12*Inputs!$B$8*(1-MIN(1,Inputs!$F$8*$D1130))*(ic*Inputs!$C$8+flat_fee-cost_acc-cost_wd*Inputs!$E$8*$E1130-cost_fx*Inputs!$D$8)-fixed</f>
        <v>-306870.1776688</v>
      </c>
    </row>
    <row r="1131" customFormat="false" ht="15" hidden="false" customHeight="false" outlineLevel="0" collapsed="false">
      <c r="A1131" s="0" t="n">
        <v>1066</v>
      </c>
      <c r="B1131" s="0" t="n">
        <v>0.19524</v>
      </c>
      <c r="C1131" s="0" t="n">
        <v>0.688821</v>
      </c>
      <c r="D1131" s="0" t="n">
        <v>1.953422</v>
      </c>
      <c r="E1131" s="0" t="n">
        <v>1.19235</v>
      </c>
      <c r="F1131" s="0" t="n">
        <v>0.399031</v>
      </c>
      <c r="G1131" s="0" t="n">
        <f aca="false">12*Inputs!$B$6*(MIN(1,$H$50*$C1131)*(ic*Inputs!$C$6+pS+fee_fx*Inputs!$D$6-cost_acc-cost_wd*Inputs!$E$6*$E1131-cost_fx*Inputs!$D$6-$F1131)+(1-MIN(1,$H$50*$C1131))*(1-MIN(1,Inputs!$G$6*$D1131)*churn_nonbuyers)*(ic*Inputs!$C$6+fee_wd*Inputs!$E$6*(1-$B1131)+fee_fx*Inputs!$D$6-cost_acc-cost_wd*Inputs!$E$6*(1-$B1131)-cost_fx*Inputs!$D$6))</f>
        <v>189155.848164969</v>
      </c>
      <c r="H1131" s="0" t="n">
        <f aca="false">12*Inputs!$B$7*(MIN(1,$H$51*$C1131)*(ic*Inputs!$C$7+pE+fee_fx*Inputs!$D$7-cost_acc-cost_wd*Inputs!$E$7*$E1131-cost_fx*Inputs!$D$7-$F1131)+(1-MIN(1,$H$51*$C1131))*(1-MIN(1,Inputs!$G$7*$D1131)*churn_nonbuyers)*(ic*Inputs!$C$7+fee_wd*Inputs!$E$7*(1-$B1131)+fee_fx*Inputs!$D$7-cost_acc-cost_wd*Inputs!$E$7*(1-$B1131)-cost_fx*Inputs!$D$7))</f>
        <v>375091.133551319</v>
      </c>
      <c r="I1131" s="0" t="n">
        <f aca="false">12*Inputs!$B$8*(MIN(1,$H$52*$C1131)*(ic*Inputs!$C$8+pT-cost_acc-cost_wd*Inputs!$E$8-cost_fx*Inputs!$D$8-cost_ins)+(1-MIN(1,$H$52*$C1131))*(1-MIN(1,Inputs!$G$8*$D1131)*churn_nonbuyers)*(ic*Inputs!$C$8+fee_wd*Inputs!$E$8*(1-$B1131)+fee_fx*Inputs!$D$8-cost_acc-cost_wd*Inputs!$E$8*(1-$B1131)-cost_fx*Inputs!$D$8))</f>
        <v>99289.414224</v>
      </c>
      <c r="J1131" s="0" t="n">
        <f aca="false">G1131+H1131+I1131-fixed</f>
        <v>-36463.604059712</v>
      </c>
      <c r="K1131" s="0" t="n">
        <f aca="false">12*Inputs!$B$6*(1-MIN(1,Inputs!$G$6*$D1131)*churn_nonbuyers)*(ic*Inputs!$C$6+fee_wd*Inputs!$E$6*(1-$B1131)+fee_fx*Inputs!$D$6-cost_acc-cost_wd*Inputs!$E$6*(1-$B1131)-cost_fx*Inputs!$D$6)</f>
        <v>156540.926241216</v>
      </c>
      <c r="L1131" s="0" t="n">
        <f aca="false">12*Inputs!$B$7*(1-MIN(1,Inputs!$G$7*$D1131)*churn_nonbuyers)*(ic*Inputs!$C$7+fee_wd*Inputs!$E$7*(1-$B1131)+fee_fx*Inputs!$D$7-cost_acc-cost_wd*Inputs!$E$7*(1-$B1131)-cost_fx*Inputs!$D$7)</f>
        <v>353104.43548873</v>
      </c>
      <c r="M1131" s="0" t="n">
        <f aca="false">12*Inputs!$B$8*(1-MIN(1,Inputs!$G$8*$D1131)*churn_nonbuyers)*(ic*Inputs!$C$8+fee_wd*Inputs!$E$8*(1-$B1131)+fee_fx*Inputs!$D$8-cost_acc-cost_wd*Inputs!$E$8*(1-$B1131)-cost_fx*Inputs!$D$8)</f>
        <v>0</v>
      </c>
      <c r="N1131" s="0" t="n">
        <f aca="false">K1131+L1131+I1131-fixed</f>
        <v>-91065.2240460543</v>
      </c>
      <c r="O1131" s="0" t="n">
        <f aca="false">K1131+L1131+M1131-fixed</f>
        <v>-190354.638270054</v>
      </c>
      <c r="P1131" s="0" t="n">
        <f aca="false">12*Inputs!$B$6*(1-MIN(1,Inputs!$F$6*$D1131))*(ic*Inputs!$C$6+flat_fee-cost_acc-cost_wd*Inputs!$E$6*$E1131-cost_fx*Inputs!$D$6)+12*Inputs!$B$7*(1-MIN(1,Inputs!$F$7*$D1131))*(ic*Inputs!$C$7+flat_fee-cost_acc-cost_wd*Inputs!$E$7*$E1131-cost_fx*Inputs!$D$7)+12*Inputs!$B$8*(1-MIN(1,Inputs!$F$8*$D1131))*(ic*Inputs!$C$8+flat_fee-cost_acc-cost_wd*Inputs!$E$8*$E1131-cost_fx*Inputs!$D$8)-fixed</f>
        <v>-450088.26261328</v>
      </c>
    </row>
    <row r="1132" customFormat="false" ht="15" hidden="false" customHeight="false" outlineLevel="0" collapsed="false">
      <c r="A1132" s="0" t="n">
        <v>1067</v>
      </c>
      <c r="B1132" s="0" t="n">
        <v>0.032159</v>
      </c>
      <c r="C1132" s="0" t="n">
        <v>0.943954</v>
      </c>
      <c r="D1132" s="0" t="n">
        <v>1.430948</v>
      </c>
      <c r="E1132" s="0" t="n">
        <v>1.150002</v>
      </c>
      <c r="F1132" s="0" t="n">
        <v>0.210628</v>
      </c>
      <c r="G1132" s="0" t="n">
        <f aca="false">12*Inputs!$B$6*(MIN(1,$H$50*$C1132)*(ic*Inputs!$C$6+pS+fee_fx*Inputs!$D$6-cost_acc-cost_wd*Inputs!$E$6*$E1132-cost_fx*Inputs!$D$6-$F1132)+(1-MIN(1,$H$50*$C1132))*(1-MIN(1,Inputs!$G$6*$D1132)*churn_nonbuyers)*(ic*Inputs!$C$6+fee_wd*Inputs!$E$6*(1-$B1132)+fee_fx*Inputs!$D$6-cost_acc-cost_wd*Inputs!$E$6*(1-$B1132)-cost_fx*Inputs!$D$6))</f>
        <v>230601.43796307</v>
      </c>
      <c r="H1132" s="0" t="n">
        <f aca="false">12*Inputs!$B$7*(MIN(1,$H$51*$C1132)*(ic*Inputs!$C$7+pE+fee_fx*Inputs!$D$7-cost_acc-cost_wd*Inputs!$E$7*$E1132-cost_fx*Inputs!$D$7-$F1132)+(1-MIN(1,$H$51*$C1132))*(1-MIN(1,Inputs!$G$7*$D1132)*churn_nonbuyers)*(ic*Inputs!$C$7+fee_wd*Inputs!$E$7*(1-$B1132)+fee_fx*Inputs!$D$7-cost_acc-cost_wd*Inputs!$E$7*(1-$B1132)-cost_fx*Inputs!$D$7))</f>
        <v>415732.174746614</v>
      </c>
      <c r="I1132" s="0" t="n">
        <f aca="false">12*Inputs!$B$8*(MIN(1,$H$52*$C1132)*(ic*Inputs!$C$8+pT-cost_acc-cost_wd*Inputs!$E$8-cost_fx*Inputs!$D$8-cost_ins)+(1-MIN(1,$H$52*$C1132))*(1-MIN(1,Inputs!$G$8*$D1132)*churn_nonbuyers)*(ic*Inputs!$C$8+fee_wd*Inputs!$E$8*(1-$B1132)+fee_fx*Inputs!$D$8-cost_acc-cost_wd*Inputs!$E$8*(1-$B1132)-cost_fx*Inputs!$D$8))</f>
        <v>136065.305376</v>
      </c>
      <c r="J1132" s="0" t="n">
        <f aca="false">G1132+H1132+I1132-fixed</f>
        <v>82398.9180856836</v>
      </c>
      <c r="K1132" s="0" t="n">
        <f aca="false">12*Inputs!$B$6*(1-MIN(1,Inputs!$G$6*$D1132)*churn_nonbuyers)*(ic*Inputs!$C$6+fee_wd*Inputs!$E$6*(1-$B1132)+fee_fx*Inputs!$D$6-cost_acc-cost_wd*Inputs!$E$6*(1-$B1132)-cost_fx*Inputs!$D$6)</f>
        <v>182876.47672847</v>
      </c>
      <c r="L1132" s="0" t="n">
        <f aca="false">12*Inputs!$B$7*(1-MIN(1,Inputs!$G$7*$D1132)*churn_nonbuyers)*(ic*Inputs!$C$7+fee_wd*Inputs!$E$7*(1-$B1132)+fee_fx*Inputs!$D$7-cost_acc-cost_wd*Inputs!$E$7*(1-$B1132)-cost_fx*Inputs!$D$7)</f>
        <v>381459.154133082</v>
      </c>
      <c r="M1132" s="0" t="n">
        <f aca="false">12*Inputs!$B$8*(1-MIN(1,Inputs!$G$8*$D1132)*churn_nonbuyers)*(ic*Inputs!$C$8+fee_wd*Inputs!$E$8*(1-$B1132)+fee_fx*Inputs!$D$8-cost_acc-cost_wd*Inputs!$E$8*(1-$B1132)-cost_fx*Inputs!$D$8)</f>
        <v>0</v>
      </c>
      <c r="N1132" s="0" t="n">
        <f aca="false">K1132+L1132+I1132-fixed</f>
        <v>400.936237552669</v>
      </c>
      <c r="O1132" s="0" t="n">
        <f aca="false">K1132+L1132+M1132-fixed</f>
        <v>-135664.369138447</v>
      </c>
      <c r="P1132" s="0" t="n">
        <f aca="false">12*Inputs!$B$6*(1-MIN(1,Inputs!$F$6*$D1132))*(ic*Inputs!$C$6+flat_fee-cost_acc-cost_wd*Inputs!$E$6*$E1132-cost_fx*Inputs!$D$6)+12*Inputs!$B$7*(1-MIN(1,Inputs!$F$7*$D1132))*(ic*Inputs!$C$7+flat_fee-cost_acc-cost_wd*Inputs!$E$7*$E1132-cost_fx*Inputs!$D$7)+12*Inputs!$B$8*(1-MIN(1,Inputs!$F$8*$D1132))*(ic*Inputs!$C$8+flat_fee-cost_acc-cost_wd*Inputs!$E$8*$E1132-cost_fx*Inputs!$D$8)-fixed</f>
        <v>-221838.17288896</v>
      </c>
    </row>
    <row r="1133" customFormat="false" ht="15" hidden="false" customHeight="false" outlineLevel="0" collapsed="false">
      <c r="A1133" s="0" t="n">
        <v>1068</v>
      </c>
      <c r="B1133" s="0" t="n">
        <v>0.461885</v>
      </c>
      <c r="C1133" s="0" t="n">
        <v>0.915469</v>
      </c>
      <c r="D1133" s="0" t="n">
        <v>1.557777</v>
      </c>
      <c r="E1133" s="0" t="n">
        <v>1.076318</v>
      </c>
      <c r="F1133" s="0" t="n">
        <v>0.186138</v>
      </c>
      <c r="G1133" s="0" t="n">
        <f aca="false">12*Inputs!$B$6*(MIN(1,$H$50*$C1133)*(ic*Inputs!$C$6+pS+fee_fx*Inputs!$D$6-cost_acc-cost_wd*Inputs!$E$6*$E1133-cost_fx*Inputs!$D$6-$F1133)+(1-MIN(1,$H$50*$C1133))*(1-MIN(1,Inputs!$G$6*$D1133)*churn_nonbuyers)*(ic*Inputs!$C$6+fee_wd*Inputs!$E$6*(1-$B1133)+fee_fx*Inputs!$D$6-cost_acc-cost_wd*Inputs!$E$6*(1-$B1133)-cost_fx*Inputs!$D$6))</f>
        <v>177192.659545672</v>
      </c>
      <c r="H1133" s="0" t="n">
        <f aca="false">12*Inputs!$B$7*(MIN(1,$H$51*$C1133)*(ic*Inputs!$C$7+pE+fee_fx*Inputs!$D$7-cost_acc-cost_wd*Inputs!$E$7*$E1133-cost_fx*Inputs!$D$7-$F1133)+(1-MIN(1,$H$51*$C1133))*(1-MIN(1,Inputs!$G$7*$D1133)*churn_nonbuyers)*(ic*Inputs!$C$7+fee_wd*Inputs!$E$7*(1-$B1133)+fee_fx*Inputs!$D$7-cost_acc-cost_wd*Inputs!$E$7*(1-$B1133)-cost_fx*Inputs!$D$7))</f>
        <v>385411.2660577</v>
      </c>
      <c r="I1133" s="0" t="n">
        <f aca="false">12*Inputs!$B$8*(MIN(1,$H$52*$C1133)*(ic*Inputs!$C$8+pT-cost_acc-cost_wd*Inputs!$E$8-cost_fx*Inputs!$D$8-cost_ins)+(1-MIN(1,$H$52*$C1133))*(1-MIN(1,Inputs!$G$8*$D1133)*churn_nonbuyers)*(ic*Inputs!$C$8+fee_wd*Inputs!$E$8*(1-$B1133)+fee_fx*Inputs!$D$8-cost_acc-cost_wd*Inputs!$E$8*(1-$B1133)-cost_fx*Inputs!$D$8))</f>
        <v>131959.363536</v>
      </c>
      <c r="J1133" s="0" t="n">
        <f aca="false">G1133+H1133+I1133-fixed</f>
        <v>-5436.7108606284</v>
      </c>
      <c r="K1133" s="0" t="n">
        <f aca="false">12*Inputs!$B$6*(1-MIN(1,Inputs!$G$6*$D1133)*churn_nonbuyers)*(ic*Inputs!$C$6+fee_wd*Inputs!$E$6*(1-$B1133)+fee_fx*Inputs!$D$6-cost_acc-cost_wd*Inputs!$E$6*(1-$B1133)-cost_fx*Inputs!$D$6)</f>
        <v>124566.667413444</v>
      </c>
      <c r="L1133" s="0" t="n">
        <f aca="false">12*Inputs!$B$7*(1-MIN(1,Inputs!$G$7*$D1133)*churn_nonbuyers)*(ic*Inputs!$C$7+fee_wd*Inputs!$E$7*(1-$B1133)+fee_fx*Inputs!$D$7-cost_acc-cost_wd*Inputs!$E$7*(1-$B1133)-cost_fx*Inputs!$D$7)</f>
        <v>320953.989152066</v>
      </c>
      <c r="M1133" s="0" t="n">
        <f aca="false">12*Inputs!$B$8*(1-MIN(1,Inputs!$G$8*$D1133)*churn_nonbuyers)*(ic*Inputs!$C$8+fee_wd*Inputs!$E$8*(1-$B1133)+fee_fx*Inputs!$D$8-cost_acc-cost_wd*Inputs!$E$8*(1-$B1133)-cost_fx*Inputs!$D$8)</f>
        <v>0</v>
      </c>
      <c r="N1133" s="0" t="n">
        <f aca="false">K1133+L1133+I1133-fixed</f>
        <v>-122519.97989849</v>
      </c>
      <c r="O1133" s="0" t="n">
        <f aca="false">K1133+L1133+M1133-fixed</f>
        <v>-254479.34343449</v>
      </c>
      <c r="P1133" s="0" t="n">
        <f aca="false">12*Inputs!$B$6*(1-MIN(1,Inputs!$F$6*$D1133))*(ic*Inputs!$C$6+flat_fee-cost_acc-cost_wd*Inputs!$E$6*$E1133-cost_fx*Inputs!$D$6)+12*Inputs!$B$7*(1-MIN(1,Inputs!$F$7*$D1133))*(ic*Inputs!$C$7+flat_fee-cost_acc-cost_wd*Inputs!$E$7*$E1133-cost_fx*Inputs!$D$7)+12*Inputs!$B$8*(1-MIN(1,Inputs!$F$8*$D1133))*(ic*Inputs!$C$8+flat_fee-cost_acc-cost_wd*Inputs!$E$8*$E1133-cost_fx*Inputs!$D$8)-fixed</f>
        <v>-266827.02203536</v>
      </c>
    </row>
    <row r="1134" customFormat="false" ht="15" hidden="false" customHeight="false" outlineLevel="0" collapsed="false">
      <c r="A1134" s="0" t="n">
        <v>1069</v>
      </c>
      <c r="B1134" s="0" t="n">
        <v>0.282913</v>
      </c>
      <c r="C1134" s="0" t="n">
        <v>0.918742</v>
      </c>
      <c r="D1134" s="0" t="n">
        <v>1.047231</v>
      </c>
      <c r="E1134" s="0" t="n">
        <v>1.129603</v>
      </c>
      <c r="F1134" s="0" t="n">
        <v>0.253396</v>
      </c>
      <c r="G1134" s="0" t="n">
        <f aca="false">12*Inputs!$B$6*(MIN(1,$H$50*$C1134)*(ic*Inputs!$C$6+pS+fee_fx*Inputs!$D$6-cost_acc-cost_wd*Inputs!$E$6*$E1134-cost_fx*Inputs!$D$6-$F1134)+(1-MIN(1,$H$50*$C1134))*(1-MIN(1,Inputs!$G$6*$D1134)*churn_nonbuyers)*(ic*Inputs!$C$6+fee_wd*Inputs!$E$6*(1-$B1134)+fee_fx*Inputs!$D$6-cost_acc-cost_wd*Inputs!$E$6*(1-$B1134)-cost_fx*Inputs!$D$6))</f>
        <v>200651.633587378</v>
      </c>
      <c r="H1134" s="0" t="n">
        <f aca="false">12*Inputs!$B$7*(MIN(1,$H$51*$C1134)*(ic*Inputs!$C$7+pE+fee_fx*Inputs!$D$7-cost_acc-cost_wd*Inputs!$E$7*$E1134-cost_fx*Inputs!$D$7-$F1134)+(1-MIN(1,$H$51*$C1134))*(1-MIN(1,Inputs!$G$7*$D1134)*churn_nonbuyers)*(ic*Inputs!$C$7+fee_wd*Inputs!$E$7*(1-$B1134)+fee_fx*Inputs!$D$7-cost_acc-cost_wd*Inputs!$E$7*(1-$B1134)-cost_fx*Inputs!$D$7))</f>
        <v>395493.270703789</v>
      </c>
      <c r="I1134" s="0" t="n">
        <f aca="false">12*Inputs!$B$8*(MIN(1,$H$52*$C1134)*(ic*Inputs!$C$8+pT-cost_acc-cost_wd*Inputs!$E$8-cost_fx*Inputs!$D$8-cost_ins)+(1-MIN(1,$H$52*$C1134))*(1-MIN(1,Inputs!$G$8*$D1134)*churn_nonbuyers)*(ic*Inputs!$C$8+fee_wd*Inputs!$E$8*(1-$B1134)+fee_fx*Inputs!$D$8-cost_acc-cost_wd*Inputs!$E$8*(1-$B1134)-cost_fx*Inputs!$D$8))</f>
        <v>162231.992405302</v>
      </c>
      <c r="J1134" s="0" t="n">
        <f aca="false">G1134+H1134+I1134-fixed</f>
        <v>58376.8966964692</v>
      </c>
      <c r="K1134" s="0" t="n">
        <f aca="false">12*Inputs!$B$6*(1-MIN(1,Inputs!$G$6*$D1134)*churn_nonbuyers)*(ic*Inputs!$C$6+fee_wd*Inputs!$E$6*(1-$B1134)+fee_fx*Inputs!$D$6-cost_acc-cost_wd*Inputs!$E$6*(1-$B1134)-cost_fx*Inputs!$D$6)</f>
        <v>152437.621420102</v>
      </c>
      <c r="L1134" s="0" t="n">
        <f aca="false">12*Inputs!$B$7*(1-MIN(1,Inputs!$G$7*$D1134)*churn_nonbuyers)*(ic*Inputs!$C$7+fee_wd*Inputs!$E$7*(1-$B1134)+fee_fx*Inputs!$D$7-cost_acc-cost_wd*Inputs!$E$7*(1-$B1134)-cost_fx*Inputs!$D$7)</f>
        <v>351073.130964061</v>
      </c>
      <c r="M1134" s="0" t="n">
        <f aca="false">12*Inputs!$B$8*(1-MIN(1,Inputs!$G$8*$D1134)*churn_nonbuyers)*(ic*Inputs!$C$8+fee_wd*Inputs!$E$8*(1-$B1134)+fee_fx*Inputs!$D$8-cost_acc-cost_wd*Inputs!$E$8*(1-$B1134)-cost_fx*Inputs!$D$8)</f>
        <v>83503.6859871408</v>
      </c>
      <c r="N1134" s="0" t="n">
        <f aca="false">K1134+L1134+I1134-fixed</f>
        <v>-34257.2552105351</v>
      </c>
      <c r="O1134" s="0" t="n">
        <f aca="false">K1134+L1134+M1134-fixed</f>
        <v>-112985.561628697</v>
      </c>
      <c r="P1134" s="0" t="n">
        <f aca="false">12*Inputs!$B$6*(1-MIN(1,Inputs!$F$6*$D1134))*(ic*Inputs!$C$6+flat_fee-cost_acc-cost_wd*Inputs!$E$6*$E1134-cost_fx*Inputs!$D$6)+12*Inputs!$B$7*(1-MIN(1,Inputs!$F$7*$D1134))*(ic*Inputs!$C$7+flat_fee-cost_acc-cost_wd*Inputs!$E$7*$E1134-cost_fx*Inputs!$D$7)+12*Inputs!$B$8*(1-MIN(1,Inputs!$F$8*$D1134))*(ic*Inputs!$C$8+flat_fee-cost_acc-cost_wd*Inputs!$E$8*$E1134-cost_fx*Inputs!$D$8)-fixed</f>
        <v>-10682.27233768</v>
      </c>
    </row>
    <row r="1135" customFormat="false" ht="15" hidden="false" customHeight="false" outlineLevel="0" collapsed="false">
      <c r="A1135" s="0" t="n">
        <v>1070</v>
      </c>
      <c r="B1135" s="0" t="n">
        <v>0.242668</v>
      </c>
      <c r="C1135" s="0" t="n">
        <v>1.013895</v>
      </c>
      <c r="D1135" s="0" t="n">
        <v>1.62407</v>
      </c>
      <c r="E1135" s="0" t="n">
        <v>1.066962</v>
      </c>
      <c r="F1135" s="0" t="n">
        <v>0.036433</v>
      </c>
      <c r="G1135" s="0" t="n">
        <f aca="false">12*Inputs!$B$6*(MIN(1,$H$50*$C1135)*(ic*Inputs!$C$6+pS+fee_fx*Inputs!$D$6-cost_acc-cost_wd*Inputs!$E$6*$E1135-cost_fx*Inputs!$D$6-$F1135)+(1-MIN(1,$H$50*$C1135))*(1-MIN(1,Inputs!$G$6*$D1135)*churn_nonbuyers)*(ic*Inputs!$C$6+fee_wd*Inputs!$E$6*(1-$B1135)+fee_fx*Inputs!$D$6-cost_acc-cost_wd*Inputs!$E$6*(1-$B1135)-cost_fx*Inputs!$D$6))</f>
        <v>212806.267366878</v>
      </c>
      <c r="H1135" s="0" t="n">
        <f aca="false">12*Inputs!$B$7*(MIN(1,$H$51*$C1135)*(ic*Inputs!$C$7+pE+fee_fx*Inputs!$D$7-cost_acc-cost_wd*Inputs!$E$7*$E1135-cost_fx*Inputs!$D$7-$F1135)+(1-MIN(1,$H$51*$C1135))*(1-MIN(1,Inputs!$G$7*$D1135)*churn_nonbuyers)*(ic*Inputs!$C$7+fee_wd*Inputs!$E$7*(1-$B1135)+fee_fx*Inputs!$D$7-cost_acc-cost_wd*Inputs!$E$7*(1-$B1135)-cost_fx*Inputs!$D$7))</f>
        <v>419629.54927875</v>
      </c>
      <c r="I1135" s="0" t="n">
        <f aca="false">12*Inputs!$B$8*(MIN(1,$H$52*$C1135)*(ic*Inputs!$C$8+pT-cost_acc-cost_wd*Inputs!$E$8-cost_fx*Inputs!$D$8-cost_ins)+(1-MIN(1,$H$52*$C1135))*(1-MIN(1,Inputs!$G$8*$D1135)*churn_nonbuyers)*(ic*Inputs!$C$8+fee_wd*Inputs!$E$8*(1-$B1135)+fee_fx*Inputs!$D$8-cost_acc-cost_wd*Inputs!$E$8*(1-$B1135)-cost_fx*Inputs!$D$8))</f>
        <v>146146.88088</v>
      </c>
      <c r="J1135" s="0" t="n">
        <f aca="false">G1135+H1135+I1135-fixed</f>
        <v>78582.6975256275</v>
      </c>
      <c r="K1135" s="0" t="n">
        <f aca="false">12*Inputs!$B$6*(1-MIN(1,Inputs!$G$6*$D1135)*churn_nonbuyers)*(ic*Inputs!$C$6+fee_wd*Inputs!$E$6*(1-$B1135)+fee_fx*Inputs!$D$6-cost_acc-cost_wd*Inputs!$E$6*(1-$B1135)-cost_fx*Inputs!$D$6)</f>
        <v>153122.773095072</v>
      </c>
      <c r="L1135" s="0" t="n">
        <f aca="false">12*Inputs!$B$7*(1-MIN(1,Inputs!$G$7*$D1135)*churn_nonbuyers)*(ic*Inputs!$C$7+fee_wd*Inputs!$E$7*(1-$B1135)+fee_fx*Inputs!$D$7-cost_acc-cost_wd*Inputs!$E$7*(1-$B1135)-cost_fx*Inputs!$D$7)</f>
        <v>350313.611697043</v>
      </c>
      <c r="M1135" s="0" t="n">
        <f aca="false">12*Inputs!$B$8*(1-MIN(1,Inputs!$G$8*$D1135)*churn_nonbuyers)*(ic*Inputs!$C$8+fee_wd*Inputs!$E$8*(1-$B1135)+fee_fx*Inputs!$D$8-cost_acc-cost_wd*Inputs!$E$8*(1-$B1135)-cost_fx*Inputs!$D$8)</f>
        <v>0</v>
      </c>
      <c r="N1135" s="0" t="n">
        <f aca="false">K1135+L1135+I1135-fixed</f>
        <v>-50416.7343278847</v>
      </c>
      <c r="O1135" s="0" t="n">
        <f aca="false">K1135+L1135+M1135-fixed</f>
        <v>-196563.615207885</v>
      </c>
      <c r="P1135" s="0" t="n">
        <f aca="false">12*Inputs!$B$6*(1-MIN(1,Inputs!$F$6*$D1135))*(ic*Inputs!$C$6+flat_fee-cost_acc-cost_wd*Inputs!$E$6*$E1135-cost_fx*Inputs!$D$6)+12*Inputs!$B$7*(1-MIN(1,Inputs!$F$7*$D1135))*(ic*Inputs!$C$7+flat_fee-cost_acc-cost_wd*Inputs!$E$7*$E1135-cost_fx*Inputs!$D$7)+12*Inputs!$B$8*(1-MIN(1,Inputs!$F$8*$D1135))*(ic*Inputs!$C$8+flat_fee-cost_acc-cost_wd*Inputs!$E$8*$E1135-cost_fx*Inputs!$D$8)-fixed</f>
        <v>-300356.7768784</v>
      </c>
    </row>
    <row r="1136" customFormat="false" ht="15" hidden="false" customHeight="false" outlineLevel="0" collapsed="false">
      <c r="A1136" s="0" t="n">
        <v>1071</v>
      </c>
      <c r="B1136" s="0" t="n">
        <v>0.149132</v>
      </c>
      <c r="C1136" s="0" t="n">
        <v>0.908319</v>
      </c>
      <c r="D1136" s="0" t="n">
        <v>0.946793</v>
      </c>
      <c r="E1136" s="0" t="n">
        <v>1.437662</v>
      </c>
      <c r="F1136" s="0" t="n">
        <v>0.176894</v>
      </c>
      <c r="G1136" s="0" t="n">
        <f aca="false">12*Inputs!$B$6*(MIN(1,$H$50*$C1136)*(ic*Inputs!$C$6+pS+fee_fx*Inputs!$D$6-cost_acc-cost_wd*Inputs!$E$6*$E1136-cost_fx*Inputs!$D$6-$F1136)+(1-MIN(1,$H$50*$C1136))*(1-MIN(1,Inputs!$G$6*$D1136)*churn_nonbuyers)*(ic*Inputs!$C$6+fee_wd*Inputs!$E$6*(1-$B1136)+fee_fx*Inputs!$D$6-cost_acc-cost_wd*Inputs!$E$6*(1-$B1136)-cost_fx*Inputs!$D$6))</f>
        <v>213026.726049777</v>
      </c>
      <c r="H1136" s="0" t="n">
        <f aca="false">12*Inputs!$B$7*(MIN(1,$H$51*$C1136)*(ic*Inputs!$C$7+pE+fee_fx*Inputs!$D$7-cost_acc-cost_wd*Inputs!$E$7*$E1136-cost_fx*Inputs!$D$7-$F1136)+(1-MIN(1,$H$51*$C1136))*(1-MIN(1,Inputs!$G$7*$D1136)*churn_nonbuyers)*(ic*Inputs!$C$7+fee_wd*Inputs!$E$7*(1-$B1136)+fee_fx*Inputs!$D$7-cost_acc-cost_wd*Inputs!$E$7*(1-$B1136)-cost_fx*Inputs!$D$7))</f>
        <v>379369.180648801</v>
      </c>
      <c r="I1136" s="0" t="n">
        <f aca="false">12*Inputs!$B$8*(MIN(1,$H$52*$C1136)*(ic*Inputs!$C$8+pT-cost_acc-cost_wd*Inputs!$E$8-cost_fx*Inputs!$D$8-cost_ins)+(1-MIN(1,$H$52*$C1136))*(1-MIN(1,Inputs!$G$8*$D1136)*churn_nonbuyers)*(ic*Inputs!$C$8+fee_wd*Inputs!$E$8*(1-$B1136)+fee_fx*Inputs!$D$8-cost_acc-cost_wd*Inputs!$E$8*(1-$B1136)-cost_fx*Inputs!$D$8))</f>
        <v>170136.952712244</v>
      </c>
      <c r="J1136" s="0" t="n">
        <f aca="false">G1136+H1136+I1136-fixed</f>
        <v>62532.8594108224</v>
      </c>
      <c r="K1136" s="0" t="n">
        <f aca="false">12*Inputs!$B$6*(1-MIN(1,Inputs!$G$6*$D1136)*churn_nonbuyers)*(ic*Inputs!$C$6+fee_wd*Inputs!$E$6*(1-$B1136)+fee_fx*Inputs!$D$6-cost_acc-cost_wd*Inputs!$E$6*(1-$B1136)-cost_fx*Inputs!$D$6)</f>
        <v>171597.937922467</v>
      </c>
      <c r="L1136" s="0" t="n">
        <f aca="false">12*Inputs!$B$7*(1-MIN(1,Inputs!$G$7*$D1136)*churn_nonbuyers)*(ic*Inputs!$C$7+fee_wd*Inputs!$E$7*(1-$B1136)+fee_fx*Inputs!$D$7-cost_acc-cost_wd*Inputs!$E$7*(1-$B1136)-cost_fx*Inputs!$D$7)</f>
        <v>370882.55548948</v>
      </c>
      <c r="M1136" s="0" t="n">
        <f aca="false">12*Inputs!$B$8*(1-MIN(1,Inputs!$G$8*$D1136)*churn_nonbuyers)*(ic*Inputs!$C$8+fee_wd*Inputs!$E$8*(1-$B1136)+fee_fx*Inputs!$D$8-cost_acc-cost_wd*Inputs!$E$8*(1-$B1136)-cost_fx*Inputs!$D$8)</f>
        <v>107662.623051514</v>
      </c>
      <c r="N1136" s="0" t="n">
        <f aca="false">K1136+L1136+I1136-fixed</f>
        <v>12617.4461241916</v>
      </c>
      <c r="O1136" s="0" t="n">
        <f aca="false">K1136+L1136+M1136-fixed</f>
        <v>-49856.883536539</v>
      </c>
      <c r="P1136" s="0" t="n">
        <f aca="false">12*Inputs!$B$6*(1-MIN(1,Inputs!$F$6*$D1136))*(ic*Inputs!$C$6+flat_fee-cost_acc-cost_wd*Inputs!$E$6*$E1136-cost_fx*Inputs!$D$6)+12*Inputs!$B$7*(1-MIN(1,Inputs!$F$7*$D1136))*(ic*Inputs!$C$7+flat_fee-cost_acc-cost_wd*Inputs!$E$7*$E1136-cost_fx*Inputs!$D$7)+12*Inputs!$B$8*(1-MIN(1,Inputs!$F$8*$D1136))*(ic*Inputs!$C$8+flat_fee-cost_acc-cost_wd*Inputs!$E$8*$E1136-cost_fx*Inputs!$D$8)-fixed</f>
        <v>-94181.87059216</v>
      </c>
    </row>
    <row r="1137" customFormat="false" ht="15" hidden="false" customHeight="false" outlineLevel="0" collapsed="false">
      <c r="A1137" s="0" t="n">
        <v>1072</v>
      </c>
      <c r="B1137" s="0" t="n">
        <v>0.271013</v>
      </c>
      <c r="C1137" s="0" t="n">
        <v>1.041309</v>
      </c>
      <c r="D1137" s="0" t="n">
        <v>1.224177</v>
      </c>
      <c r="E1137" s="0" t="n">
        <v>1.283655</v>
      </c>
      <c r="F1137" s="0" t="n">
        <v>0.26513</v>
      </c>
      <c r="G1137" s="0" t="n">
        <f aca="false">12*Inputs!$B$6*(MIN(1,$H$50*$C1137)*(ic*Inputs!$C$6+pS+fee_fx*Inputs!$D$6-cost_acc-cost_wd*Inputs!$E$6*$E1137-cost_fx*Inputs!$D$6-$F1137)+(1-MIN(1,$H$50*$C1137))*(1-MIN(1,Inputs!$G$6*$D1137)*churn_nonbuyers)*(ic*Inputs!$C$6+fee_wd*Inputs!$E$6*(1-$B1137)+fee_fx*Inputs!$D$6-cost_acc-cost_wd*Inputs!$E$6*(1-$B1137)-cost_fx*Inputs!$D$6))</f>
        <v>203276.318291748</v>
      </c>
      <c r="H1137" s="0" t="n">
        <f aca="false">12*Inputs!$B$7*(MIN(1,$H$51*$C1137)*(ic*Inputs!$C$7+pE+fee_fx*Inputs!$D$7-cost_acc-cost_wd*Inputs!$E$7*$E1137-cost_fx*Inputs!$D$7-$F1137)+(1-MIN(1,$H$51*$C1137))*(1-MIN(1,Inputs!$G$7*$D1137)*churn_nonbuyers)*(ic*Inputs!$C$7+fee_wd*Inputs!$E$7*(1-$B1137)+fee_fx*Inputs!$D$7-cost_acc-cost_wd*Inputs!$E$7*(1-$B1137)-cost_fx*Inputs!$D$7))</f>
        <v>382076.027427427</v>
      </c>
      <c r="I1137" s="0" t="n">
        <f aca="false">12*Inputs!$B$8*(MIN(1,$H$52*$C1137)*(ic*Inputs!$C$8+pT-cost_acc-cost_wd*Inputs!$E$8-cost_fx*Inputs!$D$8-cost_ins)+(1-MIN(1,$H$52*$C1137))*(1-MIN(1,Inputs!$G$8*$D1137)*churn_nonbuyers)*(ic*Inputs!$C$8+fee_wd*Inputs!$E$8*(1-$B1137)+fee_fx*Inputs!$D$8-cost_acc-cost_wd*Inputs!$E$8*(1-$B1137)-cost_fx*Inputs!$D$8))</f>
        <v>162253.516600701</v>
      </c>
      <c r="J1137" s="0" t="n">
        <f aca="false">G1137+H1137+I1137-fixed</f>
        <v>47605.8623198766</v>
      </c>
      <c r="K1137" s="0" t="n">
        <f aca="false">12*Inputs!$B$6*(1-MIN(1,Inputs!$G$6*$D1137)*churn_nonbuyers)*(ic*Inputs!$C$6+fee_wd*Inputs!$E$6*(1-$B1137)+fee_fx*Inputs!$D$6-cost_acc-cost_wd*Inputs!$E$6*(1-$B1137)-cost_fx*Inputs!$D$6)</f>
        <v>152623.152585367</v>
      </c>
      <c r="L1137" s="0" t="n">
        <f aca="false">12*Inputs!$B$7*(1-MIN(1,Inputs!$G$7*$D1137)*churn_nonbuyers)*(ic*Inputs!$C$7+fee_wd*Inputs!$E$7*(1-$B1137)+fee_fx*Inputs!$D$7-cost_acc-cost_wd*Inputs!$E$7*(1-$B1137)-cost_fx*Inputs!$D$7)</f>
        <v>350799.72025522</v>
      </c>
      <c r="M1137" s="0" t="n">
        <f aca="false">12*Inputs!$B$8*(1-MIN(1,Inputs!$G$8*$D1137)*churn_nonbuyers)*(ic*Inputs!$C$8+fee_wd*Inputs!$E$8*(1-$B1137)+fee_fx*Inputs!$D$8-cost_acc-cost_wd*Inputs!$E$8*(1-$B1137)-cost_fx*Inputs!$D$8)</f>
        <v>44838.8158517136</v>
      </c>
      <c r="N1137" s="0" t="n">
        <f aca="false">K1137+L1137+I1137-fixed</f>
        <v>-34323.6105587112</v>
      </c>
      <c r="O1137" s="0" t="n">
        <f aca="false">K1137+L1137+M1137-fixed</f>
        <v>-151738.311307699</v>
      </c>
      <c r="P1137" s="0" t="n">
        <f aca="false">12*Inputs!$B$6*(1-MIN(1,Inputs!$F$6*$D1137))*(ic*Inputs!$C$6+flat_fee-cost_acc-cost_wd*Inputs!$E$6*$E1137-cost_fx*Inputs!$D$6)+12*Inputs!$B$7*(1-MIN(1,Inputs!$F$7*$D1137))*(ic*Inputs!$C$7+flat_fee-cost_acc-cost_wd*Inputs!$E$7*$E1137-cost_fx*Inputs!$D$7)+12*Inputs!$B$8*(1-MIN(1,Inputs!$F$8*$D1137))*(ic*Inputs!$C$8+flat_fee-cost_acc-cost_wd*Inputs!$E$8*$E1137-cost_fx*Inputs!$D$8)-fixed</f>
        <v>-163225.3047916</v>
      </c>
    </row>
    <row r="1138" customFormat="false" ht="15" hidden="false" customHeight="false" outlineLevel="0" collapsed="false">
      <c r="A1138" s="0" t="n">
        <v>1073</v>
      </c>
      <c r="B1138" s="0" t="n">
        <v>0.333944</v>
      </c>
      <c r="C1138" s="0" t="n">
        <v>1.00906</v>
      </c>
      <c r="D1138" s="0" t="n">
        <v>1.842707</v>
      </c>
      <c r="E1138" s="0" t="n">
        <v>1.176669</v>
      </c>
      <c r="F1138" s="0" t="n">
        <v>0.128154</v>
      </c>
      <c r="G1138" s="0" t="n">
        <f aca="false">12*Inputs!$B$6*(MIN(1,$H$50*$C1138)*(ic*Inputs!$C$6+pS+fee_fx*Inputs!$D$6-cost_acc-cost_wd*Inputs!$E$6*$E1138-cost_fx*Inputs!$D$6-$F1138)+(1-MIN(1,$H$50*$C1138))*(1-MIN(1,Inputs!$G$6*$D1138)*churn_nonbuyers)*(ic*Inputs!$C$6+fee_wd*Inputs!$E$6*(1-$B1138)+fee_fx*Inputs!$D$6-cost_acc-cost_wd*Inputs!$E$6*(1-$B1138)-cost_fx*Inputs!$D$6))</f>
        <v>195194.444951062</v>
      </c>
      <c r="H1138" s="0" t="n">
        <f aca="false">12*Inputs!$B$7*(MIN(1,$H$51*$C1138)*(ic*Inputs!$C$7+pE+fee_fx*Inputs!$D$7-cost_acc-cost_wd*Inputs!$E$7*$E1138-cost_fx*Inputs!$D$7-$F1138)+(1-MIN(1,$H$51*$C1138))*(1-MIN(1,Inputs!$G$7*$D1138)*churn_nonbuyers)*(ic*Inputs!$C$7+fee_wd*Inputs!$E$7*(1-$B1138)+fee_fx*Inputs!$D$7-cost_acc-cost_wd*Inputs!$E$7*(1-$B1138)-cost_fx*Inputs!$D$7))</f>
        <v>392369.465913892</v>
      </c>
      <c r="I1138" s="0" t="n">
        <f aca="false">12*Inputs!$B$8*(MIN(1,$H$52*$C1138)*(ic*Inputs!$C$8+pT-cost_acc-cost_wd*Inputs!$E$8-cost_fx*Inputs!$D$8-cost_ins)+(1-MIN(1,$H$52*$C1138))*(1-MIN(1,Inputs!$G$8*$D1138)*churn_nonbuyers)*(ic*Inputs!$C$8+fee_wd*Inputs!$E$8*(1-$B1138)+fee_fx*Inputs!$D$8-cost_acc-cost_wd*Inputs!$E$8*(1-$B1138)-cost_fx*Inputs!$D$8))</f>
        <v>145449.94464</v>
      </c>
      <c r="J1138" s="0" t="n">
        <f aca="false">G1138+H1138+I1138-fixed</f>
        <v>33013.8555049546</v>
      </c>
      <c r="K1138" s="0" t="n">
        <f aca="false">12*Inputs!$B$6*(1-MIN(1,Inputs!$G$6*$D1138)*churn_nonbuyers)*(ic*Inputs!$C$6+fee_wd*Inputs!$E$6*(1-$B1138)+fee_fx*Inputs!$D$6-cost_acc-cost_wd*Inputs!$E$6*(1-$B1138)-cost_fx*Inputs!$D$6)</f>
        <v>139368.176254138</v>
      </c>
      <c r="L1138" s="0" t="n">
        <f aca="false">12*Inputs!$B$7*(1-MIN(1,Inputs!$G$7*$D1138)*churn_nonbuyers)*(ic*Inputs!$C$7+fee_wd*Inputs!$E$7*(1-$B1138)+fee_fx*Inputs!$D$7-cost_acc-cost_wd*Inputs!$E$7*(1-$B1138)-cost_fx*Inputs!$D$7)</f>
        <v>335481.039416483</v>
      </c>
      <c r="M1138" s="0" t="n">
        <f aca="false">12*Inputs!$B$8*(1-MIN(1,Inputs!$G$8*$D1138)*churn_nonbuyers)*(ic*Inputs!$C$8+fee_wd*Inputs!$E$8*(1-$B1138)+fee_fx*Inputs!$D$8-cost_acc-cost_wd*Inputs!$E$8*(1-$B1138)-cost_fx*Inputs!$D$8)</f>
        <v>0</v>
      </c>
      <c r="N1138" s="0" t="n">
        <f aca="false">K1138+L1138+I1138-fixed</f>
        <v>-79700.8396893798</v>
      </c>
      <c r="O1138" s="0" t="n">
        <f aca="false">K1138+L1138+M1138-fixed</f>
        <v>-225150.78432938</v>
      </c>
      <c r="P1138" s="0" t="n">
        <f aca="false">12*Inputs!$B$6*(1-MIN(1,Inputs!$F$6*$D1138))*(ic*Inputs!$C$6+flat_fee-cost_acc-cost_wd*Inputs!$E$6*$E1138-cost_fx*Inputs!$D$6)+12*Inputs!$B$7*(1-MIN(1,Inputs!$F$7*$D1138))*(ic*Inputs!$C$7+flat_fee-cost_acc-cost_wd*Inputs!$E$7*$E1138-cost_fx*Inputs!$D$7)+12*Inputs!$B$8*(1-MIN(1,Inputs!$F$8*$D1138))*(ic*Inputs!$C$8+flat_fee-cost_acc-cost_wd*Inputs!$E$8*$E1138-cost_fx*Inputs!$D$8)-fixed</f>
        <v>-435094.473660587</v>
      </c>
    </row>
    <row r="1139" customFormat="false" ht="15" hidden="false" customHeight="false" outlineLevel="0" collapsed="false">
      <c r="A1139" s="0" t="n">
        <v>1074</v>
      </c>
      <c r="B1139" s="0" t="n">
        <v>0.145644</v>
      </c>
      <c r="C1139" s="0" t="n">
        <v>1.035241</v>
      </c>
      <c r="D1139" s="0" t="n">
        <v>1.330737</v>
      </c>
      <c r="E1139" s="0" t="n">
        <v>1.336728</v>
      </c>
      <c r="F1139" s="0" t="n">
        <v>0.281102</v>
      </c>
      <c r="G1139" s="0" t="n">
        <f aca="false">12*Inputs!$B$6*(MIN(1,$H$50*$C1139)*(ic*Inputs!$C$6+pS+fee_fx*Inputs!$D$6-cost_acc-cost_wd*Inputs!$E$6*$E1139-cost_fx*Inputs!$D$6-$F1139)+(1-MIN(1,$H$50*$C1139))*(1-MIN(1,Inputs!$G$6*$D1139)*churn_nonbuyers)*(ic*Inputs!$C$6+fee_wd*Inputs!$E$6*(1-$B1139)+fee_fx*Inputs!$D$6-cost_acc-cost_wd*Inputs!$E$6*(1-$B1139)-cost_fx*Inputs!$D$6))</f>
        <v>215996.10457999</v>
      </c>
      <c r="H1139" s="0" t="n">
        <f aca="false">12*Inputs!$B$7*(MIN(1,$H$51*$C1139)*(ic*Inputs!$C$7+pE+fee_fx*Inputs!$D$7-cost_acc-cost_wd*Inputs!$E$7*$E1139-cost_fx*Inputs!$D$7-$F1139)+(1-MIN(1,$H$51*$C1139))*(1-MIN(1,Inputs!$G$7*$D1139)*churn_nonbuyers)*(ic*Inputs!$C$7+fee_wd*Inputs!$E$7*(1-$B1139)+fee_fx*Inputs!$D$7-cost_acc-cost_wd*Inputs!$E$7*(1-$B1139)-cost_fx*Inputs!$D$7))</f>
        <v>384084.910875011</v>
      </c>
      <c r="I1139" s="0" t="n">
        <f aca="false">12*Inputs!$B$8*(MIN(1,$H$52*$C1139)*(ic*Inputs!$C$8+pT-cost_acc-cost_wd*Inputs!$E$8-cost_fx*Inputs!$D$8-cost_ins)+(1-MIN(1,$H$52*$C1139))*(1-MIN(1,Inputs!$G$8*$D1139)*churn_nonbuyers)*(ic*Inputs!$C$8+fee_wd*Inputs!$E$8*(1-$B1139)+fee_fx*Inputs!$D$8-cost_acc-cost_wd*Inputs!$E$8*(1-$B1139)-cost_fx*Inputs!$D$8))</f>
        <v>155246.497786235</v>
      </c>
      <c r="J1139" s="0" t="n">
        <f aca="false">G1139+H1139+I1139-fixed</f>
        <v>55327.5132412359</v>
      </c>
      <c r="K1139" s="0" t="n">
        <f aca="false">12*Inputs!$B$6*(1-MIN(1,Inputs!$G$6*$D1139)*churn_nonbuyers)*(ic*Inputs!$C$6+fee_wd*Inputs!$E$6*(1-$B1139)+fee_fx*Inputs!$D$6-cost_acc-cost_wd*Inputs!$E$6*(1-$B1139)-cost_fx*Inputs!$D$6)</f>
        <v>168608.894829322</v>
      </c>
      <c r="L1139" s="0" t="n">
        <f aca="false">12*Inputs!$B$7*(1-MIN(1,Inputs!$G$7*$D1139)*churn_nonbuyers)*(ic*Inputs!$C$7+fee_wd*Inputs!$E$7*(1-$B1139)+fee_fx*Inputs!$D$7-cost_acc-cost_wd*Inputs!$E$7*(1-$B1139)-cost_fx*Inputs!$D$7)</f>
        <v>366967.945121593</v>
      </c>
      <c r="M1139" s="0" t="n">
        <f aca="false">12*Inputs!$B$8*(1-MIN(1,Inputs!$G$8*$D1139)*churn_nonbuyers)*(ic*Inputs!$C$8+fee_wd*Inputs!$E$8*(1-$B1139)+fee_fx*Inputs!$D$8-cost_acc-cost_wd*Inputs!$E$8*(1-$B1139)-cost_fx*Inputs!$D$8)</f>
        <v>21874.4439235008</v>
      </c>
      <c r="N1139" s="0" t="n">
        <f aca="false">K1139+L1139+I1139-fixed</f>
        <v>-9176.66226285091</v>
      </c>
      <c r="O1139" s="0" t="n">
        <f aca="false">K1139+L1139+M1139-fixed</f>
        <v>-142548.716125585</v>
      </c>
      <c r="P1139" s="0" t="n">
        <f aca="false">12*Inputs!$B$6*(1-MIN(1,Inputs!$F$6*$D1139))*(ic*Inputs!$C$6+flat_fee-cost_acc-cost_wd*Inputs!$E$6*$E1139-cost_fx*Inputs!$D$6)+12*Inputs!$B$7*(1-MIN(1,Inputs!$F$7*$D1139))*(ic*Inputs!$C$7+flat_fee-cost_acc-cost_wd*Inputs!$E$7*$E1139-cost_fx*Inputs!$D$7)+12*Inputs!$B$8*(1-MIN(1,Inputs!$F$8*$D1139))*(ic*Inputs!$C$8+flat_fee-cost_acc-cost_wd*Inputs!$E$8*$E1139-cost_fx*Inputs!$D$8)-fixed</f>
        <v>-234777.93288736</v>
      </c>
    </row>
    <row r="1140" customFormat="false" ht="15" hidden="false" customHeight="false" outlineLevel="0" collapsed="false">
      <c r="A1140" s="0" t="n">
        <v>1075</v>
      </c>
      <c r="B1140" s="0" t="n">
        <v>0.181023</v>
      </c>
      <c r="C1140" s="0" t="n">
        <v>0.882696</v>
      </c>
      <c r="D1140" s="0" t="n">
        <v>0.879178</v>
      </c>
      <c r="E1140" s="0" t="n">
        <v>1.329136</v>
      </c>
      <c r="F1140" s="0" t="n">
        <v>0.217644</v>
      </c>
      <c r="G1140" s="0" t="n">
        <f aca="false">12*Inputs!$B$6*(MIN(1,$H$50*$C1140)*(ic*Inputs!$C$6+pS+fee_fx*Inputs!$D$6-cost_acc-cost_wd*Inputs!$E$6*$E1140-cost_fx*Inputs!$D$6-$F1140)+(1-MIN(1,$H$50*$C1140))*(1-MIN(1,Inputs!$G$6*$D1140)*churn_nonbuyers)*(ic*Inputs!$C$6+fee_wd*Inputs!$E$6*(1-$B1140)+fee_fx*Inputs!$D$6-cost_acc-cost_wd*Inputs!$E$6*(1-$B1140)-cost_fx*Inputs!$D$6))</f>
        <v>209721.990366948</v>
      </c>
      <c r="H1140" s="0" t="n">
        <f aca="false">12*Inputs!$B$7*(MIN(1,$H$51*$C1140)*(ic*Inputs!$C$7+pE+fee_fx*Inputs!$D$7-cost_acc-cost_wd*Inputs!$E$7*$E1140-cost_fx*Inputs!$D$7-$F1140)+(1-MIN(1,$H$51*$C1140))*(1-MIN(1,Inputs!$G$7*$D1140)*churn_nonbuyers)*(ic*Inputs!$C$7+fee_wd*Inputs!$E$7*(1-$B1140)+fee_fx*Inputs!$D$7-cost_acc-cost_wd*Inputs!$E$7*(1-$B1140)-cost_fx*Inputs!$D$7))</f>
        <v>385701.967651402</v>
      </c>
      <c r="I1140" s="0" t="n">
        <f aca="false">12*Inputs!$B$8*(MIN(1,$H$52*$C1140)*(ic*Inputs!$C$8+pT-cost_acc-cost_wd*Inputs!$E$8-cost_fx*Inputs!$D$8-cost_ins)+(1-MIN(1,$H$52*$C1140))*(1-MIN(1,Inputs!$G$8*$D1140)*churn_nonbuyers)*(ic*Inputs!$C$8+fee_wd*Inputs!$E$8*(1-$B1140)+fee_fx*Inputs!$D$8-cost_acc-cost_wd*Inputs!$E$8*(1-$B1140)-cost_fx*Inputs!$D$8))</f>
        <v>173923.324213046</v>
      </c>
      <c r="J1140" s="0" t="n">
        <f aca="false">G1140+H1140+I1140-fixed</f>
        <v>69347.282231395</v>
      </c>
      <c r="K1140" s="0" t="n">
        <f aca="false">12*Inputs!$B$6*(1-MIN(1,Inputs!$G$6*$D1140)*churn_nonbuyers)*(ic*Inputs!$C$6+fee_wd*Inputs!$E$6*(1-$B1140)+fee_fx*Inputs!$D$6-cost_acc-cost_wd*Inputs!$E$6*(1-$B1140)-cost_fx*Inputs!$D$6)</f>
        <v>167816.464121477</v>
      </c>
      <c r="L1140" s="0" t="n">
        <f aca="false">12*Inputs!$B$7*(1-MIN(1,Inputs!$G$7*$D1140)*churn_nonbuyers)*(ic*Inputs!$C$7+fee_wd*Inputs!$E$7*(1-$B1140)+fee_fx*Inputs!$D$7-cost_acc-cost_wd*Inputs!$E$7*(1-$B1140)-cost_fx*Inputs!$D$7)</f>
        <v>367185.685128886</v>
      </c>
      <c r="M1140" s="0" t="n">
        <f aca="false">12*Inputs!$B$8*(1-MIN(1,Inputs!$G$8*$D1140)*churn_nonbuyers)*(ic*Inputs!$C$8+fee_wd*Inputs!$E$8*(1-$B1140)+fee_fx*Inputs!$D$8-cost_acc-cost_wd*Inputs!$E$8*(1-$B1140)-cost_fx*Inputs!$D$8)</f>
        <v>122183.794913558</v>
      </c>
      <c r="N1140" s="0" t="n">
        <f aca="false">K1140+L1140+I1140-fixed</f>
        <v>8925.47346340842</v>
      </c>
      <c r="O1140" s="0" t="n">
        <f aca="false">K1140+L1140+M1140-fixed</f>
        <v>-42814.0558360787</v>
      </c>
      <c r="P1140" s="0" t="n">
        <f aca="false">12*Inputs!$B$6*(1-MIN(1,Inputs!$F$6*$D1140))*(ic*Inputs!$C$6+flat_fee-cost_acc-cost_wd*Inputs!$E$6*$E1140-cost_fx*Inputs!$D$6)+12*Inputs!$B$7*(1-MIN(1,Inputs!$F$7*$D1140))*(ic*Inputs!$C$7+flat_fee-cost_acc-cost_wd*Inputs!$E$7*$E1140-cost_fx*Inputs!$D$7)+12*Inputs!$B$8*(1-MIN(1,Inputs!$F$8*$D1140))*(ic*Inputs!$C$8+flat_fee-cost_acc-cost_wd*Inputs!$E$8*$E1140-cost_fx*Inputs!$D$8)-fixed</f>
        <v>-13123.8919340799</v>
      </c>
    </row>
    <row r="1141" customFormat="false" ht="15" hidden="false" customHeight="false" outlineLevel="0" collapsed="false">
      <c r="A1141" s="0" t="n">
        <v>1076</v>
      </c>
      <c r="B1141" s="0" t="n">
        <v>0.067697</v>
      </c>
      <c r="C1141" s="0" t="n">
        <v>0.991492</v>
      </c>
      <c r="D1141" s="0" t="n">
        <v>1.115689</v>
      </c>
      <c r="E1141" s="0" t="n">
        <v>1.233495</v>
      </c>
      <c r="F1141" s="0" t="n">
        <v>0.120606</v>
      </c>
      <c r="G1141" s="0" t="n">
        <f aca="false">12*Inputs!$B$6*(MIN(1,$H$50*$C1141)*(ic*Inputs!$C$6+pS+fee_fx*Inputs!$D$6-cost_acc-cost_wd*Inputs!$E$6*$E1141-cost_fx*Inputs!$D$6-$F1141)+(1-MIN(1,$H$50*$C1141))*(1-MIN(1,Inputs!$G$6*$D1141)*churn_nonbuyers)*(ic*Inputs!$C$6+fee_wd*Inputs!$E$6*(1-$B1141)+fee_fx*Inputs!$D$6-cost_acc-cost_wd*Inputs!$E$6*(1-$B1141)-cost_fx*Inputs!$D$6))</f>
        <v>231563.855931655</v>
      </c>
      <c r="H1141" s="0" t="n">
        <f aca="false">12*Inputs!$B$7*(MIN(1,$H$51*$C1141)*(ic*Inputs!$C$7+pE+fee_fx*Inputs!$D$7-cost_acc-cost_wd*Inputs!$E$7*$E1141-cost_fx*Inputs!$D$7-$F1141)+(1-MIN(1,$H$51*$C1141))*(1-MIN(1,Inputs!$G$7*$D1141)*churn_nonbuyers)*(ic*Inputs!$C$7+fee_wd*Inputs!$E$7*(1-$B1141)+fee_fx*Inputs!$D$7-cost_acc-cost_wd*Inputs!$E$7*(1-$B1141)-cost_fx*Inputs!$D$7))</f>
        <v>412352.800640291</v>
      </c>
      <c r="I1141" s="0" t="n">
        <f aca="false">12*Inputs!$B$8*(MIN(1,$H$52*$C1141)*(ic*Inputs!$C$8+pT-cost_acc-cost_wd*Inputs!$E$8-cost_fx*Inputs!$D$8-cost_ins)+(1-MIN(1,$H$52*$C1141))*(1-MIN(1,Inputs!$G$8*$D1141)*churn_nonbuyers)*(ic*Inputs!$C$8+fee_wd*Inputs!$E$8*(1-$B1141)+fee_fx*Inputs!$D$8-cost_acc-cost_wd*Inputs!$E$8*(1-$B1141)-cost_fx*Inputs!$D$8))</f>
        <v>164571.841211005</v>
      </c>
      <c r="J1141" s="0" t="n">
        <f aca="false">G1141+H1141+I1141-fixed</f>
        <v>108488.497782951</v>
      </c>
      <c r="K1141" s="0" t="n">
        <f aca="false">12*Inputs!$B$6*(1-MIN(1,Inputs!$G$6*$D1141)*churn_nonbuyers)*(ic*Inputs!$C$6+fee_wd*Inputs!$E$6*(1-$B1141)+fee_fx*Inputs!$D$6-cost_acc-cost_wd*Inputs!$E$6*(1-$B1141)-cost_fx*Inputs!$D$6)</f>
        <v>181149.294227278</v>
      </c>
      <c r="L1141" s="0" t="n">
        <f aca="false">12*Inputs!$B$7*(1-MIN(1,Inputs!$G$7*$D1141)*churn_nonbuyers)*(ic*Inputs!$C$7+fee_wd*Inputs!$E$7*(1-$B1141)+fee_fx*Inputs!$D$7-cost_acc-cost_wd*Inputs!$E$7*(1-$B1141)-cost_fx*Inputs!$D$7)</f>
        <v>380282.542264367</v>
      </c>
      <c r="M1141" s="0" t="n">
        <f aca="false">12*Inputs!$B$8*(1-MIN(1,Inputs!$G$8*$D1141)*churn_nonbuyers)*(ic*Inputs!$C$8+fee_wd*Inputs!$E$8*(1-$B1141)+fee_fx*Inputs!$D$8-cost_acc-cost_wd*Inputs!$E$8*(1-$B1141)-cost_fx*Inputs!$D$8)</f>
        <v>70775.6889006288</v>
      </c>
      <c r="N1141" s="0" t="n">
        <f aca="false">K1141+L1141+I1141-fixed</f>
        <v>26003.6777026494</v>
      </c>
      <c r="O1141" s="0" t="n">
        <f aca="false">K1141+L1141+M1141-fixed</f>
        <v>-67792.474607727</v>
      </c>
      <c r="P1141" s="0" t="n">
        <f aca="false">12*Inputs!$B$6*(1-MIN(1,Inputs!$F$6*$D1141))*(ic*Inputs!$C$6+flat_fee-cost_acc-cost_wd*Inputs!$E$6*$E1141-cost_fx*Inputs!$D$6)+12*Inputs!$B$7*(1-MIN(1,Inputs!$F$7*$D1141))*(ic*Inputs!$C$7+flat_fee-cost_acc-cost_wd*Inputs!$E$7*$E1141-cost_fx*Inputs!$D$7)+12*Inputs!$B$8*(1-MIN(1,Inputs!$F$8*$D1141))*(ic*Inputs!$C$8+flat_fee-cost_acc-cost_wd*Inputs!$E$8*$E1141-cost_fx*Inputs!$D$8)-fixed</f>
        <v>-89155.0336588</v>
      </c>
    </row>
    <row r="1142" customFormat="false" ht="15" hidden="false" customHeight="false" outlineLevel="0" collapsed="false">
      <c r="A1142" s="0" t="n">
        <v>1077</v>
      </c>
      <c r="B1142" s="0" t="n">
        <v>0.155203</v>
      </c>
      <c r="C1142" s="0" t="n">
        <v>0.873435</v>
      </c>
      <c r="D1142" s="0" t="n">
        <v>1.709479</v>
      </c>
      <c r="E1142" s="0" t="n">
        <v>1.105016</v>
      </c>
      <c r="F1142" s="0" t="n">
        <v>0.209013</v>
      </c>
      <c r="G1142" s="0" t="n">
        <f aca="false">12*Inputs!$B$6*(MIN(1,$H$50*$C1142)*(ic*Inputs!$C$6+pS+fee_fx*Inputs!$D$6-cost_acc-cost_wd*Inputs!$E$6*$E1142-cost_fx*Inputs!$D$6-$F1142)+(1-MIN(1,$H$50*$C1142))*(1-MIN(1,Inputs!$G$6*$D1142)*churn_nonbuyers)*(ic*Inputs!$C$6+fee_wd*Inputs!$E$6*(1-$B1142)+fee_fx*Inputs!$D$6-cost_acc-cost_wd*Inputs!$E$6*(1-$B1142)-cost_fx*Inputs!$D$6))</f>
        <v>210350.830762283</v>
      </c>
      <c r="H1142" s="0" t="n">
        <f aca="false">12*Inputs!$B$7*(MIN(1,$H$51*$C1142)*(ic*Inputs!$C$7+pE+fee_fx*Inputs!$D$7-cost_acc-cost_wd*Inputs!$E$7*$E1142-cost_fx*Inputs!$D$7-$F1142)+(1-MIN(1,$H$51*$C1142))*(1-MIN(1,Inputs!$G$7*$D1142)*churn_nonbuyers)*(ic*Inputs!$C$7+fee_wd*Inputs!$E$7*(1-$B1142)+fee_fx*Inputs!$D$7-cost_acc-cost_wd*Inputs!$E$7*(1-$B1142)-cost_fx*Inputs!$D$7))</f>
        <v>404675.845968661</v>
      </c>
      <c r="I1142" s="0" t="n">
        <f aca="false">12*Inputs!$B$8*(MIN(1,$H$52*$C1142)*(ic*Inputs!$C$8+pT-cost_acc-cost_wd*Inputs!$E$8-cost_fx*Inputs!$D$8-cost_ins)+(1-MIN(1,$H$52*$C1142))*(1-MIN(1,Inputs!$G$8*$D1142)*churn_nonbuyers)*(ic*Inputs!$C$8+fee_wd*Inputs!$E$8*(1-$B1142)+fee_fx*Inputs!$D$8-cost_acc-cost_wd*Inputs!$E$8*(1-$B1142)-cost_fx*Inputs!$D$8))</f>
        <v>125900.41464</v>
      </c>
      <c r="J1142" s="0" t="n">
        <f aca="false">G1142+H1142+I1142-fixed</f>
        <v>40927.0913709438</v>
      </c>
      <c r="K1142" s="0" t="n">
        <f aca="false">12*Inputs!$B$6*(1-MIN(1,Inputs!$G$6*$D1142)*churn_nonbuyers)*(ic*Inputs!$C$6+fee_wd*Inputs!$E$6*(1-$B1142)+fee_fx*Inputs!$D$6-cost_acc-cost_wd*Inputs!$E$6*(1-$B1142)-cost_fx*Inputs!$D$6)</f>
        <v>163929.496818506</v>
      </c>
      <c r="L1142" s="0" t="n">
        <f aca="false">12*Inputs!$B$7*(1-MIN(1,Inputs!$G$7*$D1142)*churn_nonbuyers)*(ic*Inputs!$C$7+fee_wd*Inputs!$E$7*(1-$B1142)+fee_fx*Inputs!$D$7-cost_acc-cost_wd*Inputs!$E$7*(1-$B1142)-cost_fx*Inputs!$D$7)</f>
        <v>361319.076299104</v>
      </c>
      <c r="M1142" s="0" t="n">
        <f aca="false">12*Inputs!$B$8*(1-MIN(1,Inputs!$G$8*$D1142)*churn_nonbuyers)*(ic*Inputs!$C$8+fee_wd*Inputs!$E$8*(1-$B1142)+fee_fx*Inputs!$D$8-cost_acc-cost_wd*Inputs!$E$8*(1-$B1142)-cost_fx*Inputs!$D$8)</f>
        <v>0</v>
      </c>
      <c r="N1142" s="0" t="n">
        <f aca="false">K1142+L1142+I1142-fixed</f>
        <v>-48851.0122423897</v>
      </c>
      <c r="O1142" s="0" t="n">
        <f aca="false">K1142+L1142+M1142-fixed</f>
        <v>-174751.42688239</v>
      </c>
      <c r="P1142" s="0" t="n">
        <f aca="false">12*Inputs!$B$6*(1-MIN(1,Inputs!$F$6*$D1142))*(ic*Inputs!$C$6+flat_fee-cost_acc-cost_wd*Inputs!$E$6*$E1142-cost_fx*Inputs!$D$6)+12*Inputs!$B$7*(1-MIN(1,Inputs!$F$7*$D1142))*(ic*Inputs!$C$7+flat_fee-cost_acc-cost_wd*Inputs!$E$7*$E1142-cost_fx*Inputs!$D$7)+12*Inputs!$B$8*(1-MIN(1,Inputs!$F$8*$D1142))*(ic*Inputs!$C$8+flat_fee-cost_acc-cost_wd*Inputs!$E$8*$E1142-cost_fx*Inputs!$D$8)-fixed</f>
        <v>-357108.39031264</v>
      </c>
    </row>
    <row r="1143" customFormat="false" ht="15" hidden="false" customHeight="false" outlineLevel="0" collapsed="false">
      <c r="A1143" s="0" t="n">
        <v>1078</v>
      </c>
      <c r="B1143" s="0" t="n">
        <v>0.505891</v>
      </c>
      <c r="C1143" s="0" t="n">
        <v>0.92929</v>
      </c>
      <c r="D1143" s="0" t="n">
        <v>1.62536</v>
      </c>
      <c r="E1143" s="0" t="n">
        <v>1.293879</v>
      </c>
      <c r="F1143" s="0" t="n">
        <v>0.125629</v>
      </c>
      <c r="G1143" s="0" t="n">
        <f aca="false">12*Inputs!$B$6*(MIN(1,$H$50*$C1143)*(ic*Inputs!$C$6+pS+fee_fx*Inputs!$D$6-cost_acc-cost_wd*Inputs!$E$6*$E1143-cost_fx*Inputs!$D$6-$F1143)+(1-MIN(1,$H$50*$C1143))*(1-MIN(1,Inputs!$G$6*$D1143)*churn_nonbuyers)*(ic*Inputs!$C$6+fee_wd*Inputs!$E$6*(1-$B1143)+fee_fx*Inputs!$D$6-cost_acc-cost_wd*Inputs!$E$6*(1-$B1143)-cost_fx*Inputs!$D$6))</f>
        <v>168812.937555351</v>
      </c>
      <c r="H1143" s="0" t="n">
        <f aca="false">12*Inputs!$B$7*(MIN(1,$H$51*$C1143)*(ic*Inputs!$C$7+pE+fee_fx*Inputs!$D$7-cost_acc-cost_wd*Inputs!$E$7*$E1143-cost_fx*Inputs!$D$7-$F1143)+(1-MIN(1,$H$51*$C1143))*(1-MIN(1,Inputs!$G$7*$D1143)*churn_nonbuyers)*(ic*Inputs!$C$7+fee_wd*Inputs!$E$7*(1-$B1143)+fee_fx*Inputs!$D$7-cost_acc-cost_wd*Inputs!$E$7*(1-$B1143)-cost_fx*Inputs!$D$7))</f>
        <v>362116.336505547</v>
      </c>
      <c r="I1143" s="0" t="n">
        <f aca="false">12*Inputs!$B$8*(MIN(1,$H$52*$C1143)*(ic*Inputs!$C$8+pT-cost_acc-cost_wd*Inputs!$E$8-cost_fx*Inputs!$D$8-cost_ins)+(1-MIN(1,$H$52*$C1143))*(1-MIN(1,Inputs!$G$8*$D1143)*churn_nonbuyers)*(ic*Inputs!$C$8+fee_wd*Inputs!$E$8*(1-$B1143)+fee_fx*Inputs!$D$8-cost_acc-cost_wd*Inputs!$E$8*(1-$B1143)-cost_fx*Inputs!$D$8))</f>
        <v>133951.57776</v>
      </c>
      <c r="J1143" s="0" t="n">
        <f aca="false">G1143+H1143+I1143-fixed</f>
        <v>-35119.1481791022</v>
      </c>
      <c r="K1143" s="0" t="n">
        <f aca="false">12*Inputs!$B$6*(1-MIN(1,Inputs!$G$6*$D1143)*churn_nonbuyers)*(ic*Inputs!$C$6+fee_wd*Inputs!$E$6*(1-$B1143)+fee_fx*Inputs!$D$6-cost_acc-cost_wd*Inputs!$E$6*(1-$B1143)-cost_fx*Inputs!$D$6)</f>
        <v>118288.303169472</v>
      </c>
      <c r="L1143" s="0" t="n">
        <f aca="false">12*Inputs!$B$7*(1-MIN(1,Inputs!$G$7*$D1143)*churn_nonbuyers)*(ic*Inputs!$C$7+fee_wd*Inputs!$E$7*(1-$B1143)+fee_fx*Inputs!$D$7-cost_acc-cost_wd*Inputs!$E$7*(1-$B1143)-cost_fx*Inputs!$D$7)</f>
        <v>314243.483021683</v>
      </c>
      <c r="M1143" s="0" t="n">
        <f aca="false">12*Inputs!$B$8*(1-MIN(1,Inputs!$G$8*$D1143)*churn_nonbuyers)*(ic*Inputs!$C$8+fee_wd*Inputs!$E$8*(1-$B1143)+fee_fx*Inputs!$D$8-cost_acc-cost_wd*Inputs!$E$8*(1-$B1143)-cost_fx*Inputs!$D$8)</f>
        <v>0</v>
      </c>
      <c r="N1143" s="0" t="n">
        <f aca="false">K1143+L1143+I1143-fixed</f>
        <v>-133516.636048845</v>
      </c>
      <c r="O1143" s="0" t="n">
        <f aca="false">K1143+L1143+M1143-fixed</f>
        <v>-267468.213808845</v>
      </c>
      <c r="P1143" s="0" t="n">
        <f aca="false">12*Inputs!$B$6*(1-MIN(1,Inputs!$F$6*$D1143))*(ic*Inputs!$C$6+flat_fee-cost_acc-cost_wd*Inputs!$E$6*$E1143-cost_fx*Inputs!$D$6)+12*Inputs!$B$7*(1-MIN(1,Inputs!$F$7*$D1143))*(ic*Inputs!$C$7+flat_fee-cost_acc-cost_wd*Inputs!$E$7*$E1143-cost_fx*Inputs!$D$7)+12*Inputs!$B$8*(1-MIN(1,Inputs!$F$8*$D1143))*(ic*Inputs!$C$8+flat_fee-cost_acc-cost_wd*Inputs!$E$8*$E1143-cost_fx*Inputs!$D$8)-fixed</f>
        <v>-365034.5009344</v>
      </c>
    </row>
    <row r="1144" customFormat="false" ht="15" hidden="false" customHeight="false" outlineLevel="0" collapsed="false">
      <c r="A1144" s="0" t="n">
        <v>1079</v>
      </c>
      <c r="B1144" s="0" t="n">
        <v>0.191194</v>
      </c>
      <c r="C1144" s="0" t="n">
        <v>0.898811</v>
      </c>
      <c r="D1144" s="0" t="n">
        <v>0.87405</v>
      </c>
      <c r="E1144" s="0" t="n">
        <v>1.098563</v>
      </c>
      <c r="F1144" s="0" t="n">
        <v>0.146063</v>
      </c>
      <c r="G1144" s="0" t="n">
        <f aca="false">12*Inputs!$B$6*(MIN(1,$H$50*$C1144)*(ic*Inputs!$C$6+pS+fee_fx*Inputs!$D$6-cost_acc-cost_wd*Inputs!$E$6*$E1144-cost_fx*Inputs!$D$6-$F1144)+(1-MIN(1,$H$50*$C1144))*(1-MIN(1,Inputs!$G$6*$D1144)*churn_nonbuyers)*(ic*Inputs!$C$6+fee_wd*Inputs!$E$6*(1-$B1144)+fee_fx*Inputs!$D$6-cost_acc-cost_wd*Inputs!$E$6*(1-$B1144)-cost_fx*Inputs!$D$6))</f>
        <v>215486.094709569</v>
      </c>
      <c r="H1144" s="0" t="n">
        <f aca="false">12*Inputs!$B$7*(MIN(1,$H$51*$C1144)*(ic*Inputs!$C$7+pE+fee_fx*Inputs!$D$7-cost_acc-cost_wd*Inputs!$E$7*$E1144-cost_fx*Inputs!$D$7-$F1144)+(1-MIN(1,$H$51*$C1144))*(1-MIN(1,Inputs!$G$7*$D1144)*churn_nonbuyers)*(ic*Inputs!$C$7+fee_wd*Inputs!$E$7*(1-$B1144)+fee_fx*Inputs!$D$7-cost_acc-cost_wd*Inputs!$E$7*(1-$B1144)-cost_fx*Inputs!$D$7))</f>
        <v>412743.795028741</v>
      </c>
      <c r="I1144" s="0" t="n">
        <f aca="false">12*Inputs!$B$8*(MIN(1,$H$52*$C1144)*(ic*Inputs!$C$8+pT-cost_acc-cost_wd*Inputs!$E$8-cost_fx*Inputs!$D$8-cost_ins)+(1-MIN(1,$H$52*$C1144))*(1-MIN(1,Inputs!$G$8*$D1144)*churn_nonbuyers)*(ic*Inputs!$C$8+fee_wd*Inputs!$E$8*(1-$B1144)+fee_fx*Inputs!$D$8-cost_acc-cost_wd*Inputs!$E$8*(1-$B1144)-cost_fx*Inputs!$D$8))</f>
        <v>175220.553366386</v>
      </c>
      <c r="J1144" s="0" t="n">
        <f aca="false">G1144+H1144+I1144-fixed</f>
        <v>103450.443104696</v>
      </c>
      <c r="K1144" s="0" t="n">
        <f aca="false">12*Inputs!$B$6*(1-MIN(1,Inputs!$G$6*$D1144)*churn_nonbuyers)*(ic*Inputs!$C$6+fee_wd*Inputs!$E$6*(1-$B1144)+fee_fx*Inputs!$D$6-cost_acc-cost_wd*Inputs!$E$6*(1-$B1144)-cost_fx*Inputs!$D$6)</f>
        <v>166460.85443304</v>
      </c>
      <c r="L1144" s="0" t="n">
        <f aca="false">12*Inputs!$B$7*(1-MIN(1,Inputs!$G$7*$D1144)*churn_nonbuyers)*(ic*Inputs!$C$7+fee_wd*Inputs!$E$7*(1-$B1144)+fee_fx*Inputs!$D$7-cost_acc-cost_wd*Inputs!$E$7*(1-$B1144)-cost_fx*Inputs!$D$7)</f>
        <v>365817.483859824</v>
      </c>
      <c r="M1144" s="0" t="n">
        <f aca="false">12*Inputs!$B$8*(1-MIN(1,Inputs!$G$8*$D1144)*churn_nonbuyers)*(ic*Inputs!$C$8+fee_wd*Inputs!$E$8*(1-$B1144)+fee_fx*Inputs!$D$8-cost_acc-cost_wd*Inputs!$E$8*(1-$B1144)-cost_fx*Inputs!$D$8)</f>
        <v>123134.74468752</v>
      </c>
      <c r="N1144" s="0" t="n">
        <f aca="false">K1144+L1144+I1144-fixed</f>
        <v>7498.89165924978</v>
      </c>
      <c r="O1144" s="0" t="n">
        <f aca="false">K1144+L1144+M1144-fixed</f>
        <v>-44586.9170196161</v>
      </c>
      <c r="P1144" s="0" t="n">
        <f aca="false">12*Inputs!$B$6*(1-MIN(1,Inputs!$F$6*$D1144))*(ic*Inputs!$C$6+flat_fee-cost_acc-cost_wd*Inputs!$E$6*$E1144-cost_fx*Inputs!$D$6)+12*Inputs!$B$7*(1-MIN(1,Inputs!$F$7*$D1144))*(ic*Inputs!$C$7+flat_fee-cost_acc-cost_wd*Inputs!$E$7*$E1144-cost_fx*Inputs!$D$7)+12*Inputs!$B$8*(1-MIN(1,Inputs!$F$8*$D1144))*(ic*Inputs!$C$8+flat_fee-cost_acc-cost_wd*Inputs!$E$8*$E1144-cost_fx*Inputs!$D$8)-fixed</f>
        <v>95940.1532360001</v>
      </c>
    </row>
    <row r="1145" customFormat="false" ht="15" hidden="false" customHeight="false" outlineLevel="0" collapsed="false">
      <c r="A1145" s="0" t="n">
        <v>1080</v>
      </c>
      <c r="B1145" s="0" t="n">
        <v>0.383316</v>
      </c>
      <c r="C1145" s="0" t="n">
        <v>0.936498</v>
      </c>
      <c r="D1145" s="0" t="n">
        <v>0.950367</v>
      </c>
      <c r="E1145" s="0" t="n">
        <v>1.319858</v>
      </c>
      <c r="F1145" s="0" t="n">
        <v>0.23669</v>
      </c>
      <c r="G1145" s="0" t="n">
        <f aca="false">12*Inputs!$B$6*(MIN(1,$H$50*$C1145)*(ic*Inputs!$C$6+pS+fee_fx*Inputs!$D$6-cost_acc-cost_wd*Inputs!$E$6*$E1145-cost_fx*Inputs!$D$6-$F1145)+(1-MIN(1,$H$50*$C1145))*(1-MIN(1,Inputs!$G$6*$D1145)*churn_nonbuyers)*(ic*Inputs!$C$6+fee_wd*Inputs!$E$6*(1-$B1145)+fee_fx*Inputs!$D$6-cost_acc-cost_wd*Inputs!$E$6*(1-$B1145)-cost_fx*Inputs!$D$6))</f>
        <v>185820.209215672</v>
      </c>
      <c r="H1145" s="0" t="n">
        <f aca="false">12*Inputs!$B$7*(MIN(1,$H$51*$C1145)*(ic*Inputs!$C$7+pE+fee_fx*Inputs!$D$7-cost_acc-cost_wd*Inputs!$E$7*$E1145-cost_fx*Inputs!$D$7-$F1145)+(1-MIN(1,$H$51*$C1145))*(1-MIN(1,Inputs!$G$7*$D1145)*churn_nonbuyers)*(ic*Inputs!$C$7+fee_wd*Inputs!$E$7*(1-$B1145)+fee_fx*Inputs!$D$7-cost_acc-cost_wd*Inputs!$E$7*(1-$B1145)-cost_fx*Inputs!$D$7))</f>
        <v>368601.790889213</v>
      </c>
      <c r="I1145" s="0" t="n">
        <f aca="false">12*Inputs!$B$8*(MIN(1,$H$52*$C1145)*(ic*Inputs!$C$8+pT-cost_acc-cost_wd*Inputs!$E$8-cost_fx*Inputs!$D$8-cost_ins)+(1-MIN(1,$H$52*$C1145))*(1-MIN(1,Inputs!$G$8*$D1145)*churn_nonbuyers)*(ic*Inputs!$C$8+fee_wd*Inputs!$E$8*(1-$B1145)+fee_fx*Inputs!$D$8-cost_acc-cost_wd*Inputs!$E$8*(1-$B1145)-cost_fx*Inputs!$D$8))</f>
        <v>170503.904309956</v>
      </c>
      <c r="J1145" s="0" t="n">
        <f aca="false">G1145+H1145+I1145-fixed</f>
        <v>24925.9044148407</v>
      </c>
      <c r="K1145" s="0" t="n">
        <f aca="false">12*Inputs!$B$6*(1-MIN(1,Inputs!$G$6*$D1145)*churn_nonbuyers)*(ic*Inputs!$C$6+fee_wd*Inputs!$E$6*(1-$B1145)+fee_fx*Inputs!$D$6-cost_acc-cost_wd*Inputs!$E$6*(1-$B1145)-cost_fx*Inputs!$D$6)</f>
        <v>139445.690954198</v>
      </c>
      <c r="L1145" s="0" t="n">
        <f aca="false">12*Inputs!$B$7*(1-MIN(1,Inputs!$G$7*$D1145)*churn_nonbuyers)*(ic*Inputs!$C$7+fee_wd*Inputs!$E$7*(1-$B1145)+fee_fx*Inputs!$D$7-cost_acc-cost_wd*Inputs!$E$7*(1-$B1145)-cost_fx*Inputs!$D$7)</f>
        <v>338080.593356519</v>
      </c>
      <c r="M1145" s="0" t="n">
        <f aca="false">12*Inputs!$B$8*(1-MIN(1,Inputs!$G$8*$D1145)*churn_nonbuyers)*(ic*Inputs!$C$8+fee_wd*Inputs!$E$8*(1-$B1145)+fee_fx*Inputs!$D$8-cost_acc-cost_wd*Inputs!$E$8*(1-$B1145)-cost_fx*Inputs!$D$8)</f>
        <v>103101.153306259</v>
      </c>
      <c r="N1145" s="0" t="n">
        <f aca="false">K1145+L1145+I1145-fixed</f>
        <v>-51969.811379327</v>
      </c>
      <c r="O1145" s="0" t="n">
        <f aca="false">K1145+L1145+M1145-fixed</f>
        <v>-119372.562383023</v>
      </c>
      <c r="P1145" s="0" t="n">
        <f aca="false">12*Inputs!$B$6*(1-MIN(1,Inputs!$F$6*$D1145))*(ic*Inputs!$C$6+flat_fee-cost_acc-cost_wd*Inputs!$E$6*$E1145-cost_fx*Inputs!$D$6)+12*Inputs!$B$7*(1-MIN(1,Inputs!$F$7*$D1145))*(ic*Inputs!$C$7+flat_fee-cost_acc-cost_wd*Inputs!$E$7*$E1145-cost_fx*Inputs!$D$7)+12*Inputs!$B$8*(1-MIN(1,Inputs!$F$8*$D1145))*(ic*Inputs!$C$8+flat_fee-cost_acc-cost_wd*Inputs!$E$8*$E1145-cost_fx*Inputs!$D$8)-fixed</f>
        <v>-43527.34048336</v>
      </c>
    </row>
    <row r="1146" customFormat="false" ht="15" hidden="false" customHeight="false" outlineLevel="0" collapsed="false">
      <c r="A1146" s="0" t="n">
        <v>1081</v>
      </c>
      <c r="B1146" s="0" t="n">
        <v>0.235983</v>
      </c>
      <c r="C1146" s="0" t="n">
        <v>1.025304</v>
      </c>
      <c r="D1146" s="0" t="n">
        <v>1.622931</v>
      </c>
      <c r="E1146" s="0" t="n">
        <v>1.426673</v>
      </c>
      <c r="F1146" s="0" t="n">
        <v>0.236893</v>
      </c>
      <c r="G1146" s="0" t="n">
        <f aca="false">12*Inputs!$B$6*(MIN(1,$H$50*$C1146)*(ic*Inputs!$C$6+pS+fee_fx*Inputs!$D$6-cost_acc-cost_wd*Inputs!$E$6*$E1146-cost_fx*Inputs!$D$6-$F1146)+(1-MIN(1,$H$50*$C1146))*(1-MIN(1,Inputs!$G$6*$D1146)*churn_nonbuyers)*(ic*Inputs!$C$6+fee_wd*Inputs!$E$6*(1-$B1146)+fee_fx*Inputs!$D$6-cost_acc-cost_wd*Inputs!$E$6*(1-$B1146)-cost_fx*Inputs!$D$6))</f>
        <v>201065.627715364</v>
      </c>
      <c r="H1146" s="0" t="n">
        <f aca="false">12*Inputs!$B$7*(MIN(1,$H$51*$C1146)*(ic*Inputs!$C$7+pE+fee_fx*Inputs!$D$7-cost_acc-cost_wd*Inputs!$E$7*$E1146-cost_fx*Inputs!$D$7-$F1146)+(1-MIN(1,$H$51*$C1146))*(1-MIN(1,Inputs!$G$7*$D1146)*churn_nonbuyers)*(ic*Inputs!$C$7+fee_wd*Inputs!$E$7*(1-$B1146)+fee_fx*Inputs!$D$7-cost_acc-cost_wd*Inputs!$E$7*(1-$B1146)-cost_fx*Inputs!$D$7))</f>
        <v>366631.212280893</v>
      </c>
      <c r="I1146" s="0" t="n">
        <f aca="false">12*Inputs!$B$8*(MIN(1,$H$52*$C1146)*(ic*Inputs!$C$8+pT-cost_acc-cost_wd*Inputs!$E$8-cost_fx*Inputs!$D$8-cost_ins)+(1-MIN(1,$H$52*$C1146))*(1-MIN(1,Inputs!$G$8*$D1146)*churn_nonbuyers)*(ic*Inputs!$C$8+fee_wd*Inputs!$E$8*(1-$B1146)+fee_fx*Inputs!$D$8-cost_acc-cost_wd*Inputs!$E$8*(1-$B1146)-cost_fx*Inputs!$D$8))</f>
        <v>147791.419776</v>
      </c>
      <c r="J1146" s="0" t="n">
        <f aca="false">G1146+H1146+I1146-fixed</f>
        <v>15488.2597722571</v>
      </c>
      <c r="K1146" s="0" t="n">
        <f aca="false">12*Inputs!$B$6*(1-MIN(1,Inputs!$G$6*$D1146)*churn_nonbuyers)*(ic*Inputs!$C$6+fee_wd*Inputs!$E$6*(1-$B1146)+fee_fx*Inputs!$D$6-cost_acc-cost_wd*Inputs!$E$6*(1-$B1146)-cost_fx*Inputs!$D$6)</f>
        <v>154016.789228446</v>
      </c>
      <c r="L1146" s="0" t="n">
        <f aca="false">12*Inputs!$B$7*(1-MIN(1,Inputs!$G$7*$D1146)*churn_nonbuyers)*(ic*Inputs!$C$7+fee_wd*Inputs!$E$7*(1-$B1146)+fee_fx*Inputs!$D$7-cost_acc-cost_wd*Inputs!$E$7*(1-$B1146)-cost_fx*Inputs!$D$7)</f>
        <v>351241.966049067</v>
      </c>
      <c r="M1146" s="0" t="n">
        <f aca="false">12*Inputs!$B$8*(1-MIN(1,Inputs!$G$8*$D1146)*churn_nonbuyers)*(ic*Inputs!$C$8+fee_wd*Inputs!$E$8*(1-$B1146)+fee_fx*Inputs!$D$8-cost_acc-cost_wd*Inputs!$E$8*(1-$B1146)-cost_fx*Inputs!$D$8)</f>
        <v>0</v>
      </c>
      <c r="N1146" s="0" t="n">
        <f aca="false">K1146+L1146+I1146-fixed</f>
        <v>-46949.8249464871</v>
      </c>
      <c r="O1146" s="0" t="n">
        <f aca="false">K1146+L1146+M1146-fixed</f>
        <v>-194741.244722487</v>
      </c>
      <c r="P1146" s="0" t="n">
        <f aca="false">12*Inputs!$B$6*(1-MIN(1,Inputs!$F$6*$D1146))*(ic*Inputs!$C$6+flat_fee-cost_acc-cost_wd*Inputs!$E$6*$E1146-cost_fx*Inputs!$D$6)+12*Inputs!$B$7*(1-MIN(1,Inputs!$F$7*$D1146))*(ic*Inputs!$C$7+flat_fee-cost_acc-cost_wd*Inputs!$E$7*$E1146-cost_fx*Inputs!$D$7)+12*Inputs!$B$8*(1-MIN(1,Inputs!$F$8*$D1146))*(ic*Inputs!$C$8+flat_fee-cost_acc-cost_wd*Inputs!$E$8*$E1146-cost_fx*Inputs!$D$8)-fixed</f>
        <v>-401349.88771288</v>
      </c>
    </row>
    <row r="1147" customFormat="false" ht="15" hidden="false" customHeight="false" outlineLevel="0" collapsed="false">
      <c r="A1147" s="0" t="n">
        <v>1082</v>
      </c>
      <c r="B1147" s="0" t="n">
        <v>0.498093</v>
      </c>
      <c r="C1147" s="0" t="n">
        <v>0.923122</v>
      </c>
      <c r="D1147" s="0" t="n">
        <v>1.436422</v>
      </c>
      <c r="E1147" s="0" t="n">
        <v>1.212286</v>
      </c>
      <c r="F1147" s="0" t="n">
        <v>0.096913</v>
      </c>
      <c r="G1147" s="0" t="n">
        <f aca="false">12*Inputs!$B$6*(MIN(1,$H$50*$C1147)*(ic*Inputs!$C$6+pS+fee_fx*Inputs!$D$6-cost_acc-cost_wd*Inputs!$E$6*$E1147-cost_fx*Inputs!$D$6-$F1147)+(1-MIN(1,$H$50*$C1147))*(1-MIN(1,Inputs!$G$6*$D1147)*churn_nonbuyers)*(ic*Inputs!$C$6+fee_wd*Inputs!$E$6*(1-$B1147)+fee_fx*Inputs!$D$6-cost_acc-cost_wd*Inputs!$E$6*(1-$B1147)-cost_fx*Inputs!$D$6))</f>
        <v>172915.494502512</v>
      </c>
      <c r="H1147" s="0" t="n">
        <f aca="false">12*Inputs!$B$7*(MIN(1,$H$51*$C1147)*(ic*Inputs!$C$7+pE+fee_fx*Inputs!$D$7-cost_acc-cost_wd*Inputs!$E$7*$E1147-cost_fx*Inputs!$D$7-$F1147)+(1-MIN(1,$H$51*$C1147))*(1-MIN(1,Inputs!$G$7*$D1147)*churn_nonbuyers)*(ic*Inputs!$C$7+fee_wd*Inputs!$E$7*(1-$B1147)+fee_fx*Inputs!$D$7-cost_acc-cost_wd*Inputs!$E$7*(1-$B1147)-cost_fx*Inputs!$D$7))</f>
        <v>373861.194087113</v>
      </c>
      <c r="I1147" s="0" t="n">
        <f aca="false">12*Inputs!$B$8*(MIN(1,$H$52*$C1147)*(ic*Inputs!$C$8+pT-cost_acc-cost_wd*Inputs!$E$8-cost_fx*Inputs!$D$8-cost_ins)+(1-MIN(1,$H$52*$C1147))*(1-MIN(1,Inputs!$G$8*$D1147)*churn_nonbuyers)*(ic*Inputs!$C$8+fee_wd*Inputs!$E$8*(1-$B1147)+fee_fx*Inputs!$D$8-cost_acc-cost_wd*Inputs!$E$8*(1-$B1147)-cost_fx*Inputs!$D$8))</f>
        <v>133062.497568</v>
      </c>
      <c r="J1147" s="0" t="n">
        <f aca="false">G1147+H1147+I1147-fixed</f>
        <v>-20160.8138423747</v>
      </c>
      <c r="K1147" s="0" t="n">
        <f aca="false">12*Inputs!$B$6*(1-MIN(1,Inputs!$G$6*$D1147)*churn_nonbuyers)*(ic*Inputs!$C$6+fee_wd*Inputs!$E$6*(1-$B1147)+fee_fx*Inputs!$D$6-cost_acc-cost_wd*Inputs!$E$6*(1-$B1147)-cost_fx*Inputs!$D$6)</f>
        <v>120546.870791371</v>
      </c>
      <c r="L1147" s="0" t="n">
        <f aca="false">12*Inputs!$B$7*(1-MIN(1,Inputs!$G$7*$D1147)*churn_nonbuyers)*(ic*Inputs!$C$7+fee_wd*Inputs!$E$7*(1-$B1147)+fee_fx*Inputs!$D$7-cost_acc-cost_wd*Inputs!$E$7*(1-$B1147)-cost_fx*Inputs!$D$7)</f>
        <v>317190.485418823</v>
      </c>
      <c r="M1147" s="0" t="n">
        <f aca="false">12*Inputs!$B$8*(1-MIN(1,Inputs!$G$8*$D1147)*churn_nonbuyers)*(ic*Inputs!$C$8+fee_wd*Inputs!$E$8*(1-$B1147)+fee_fx*Inputs!$D$8-cost_acc-cost_wd*Inputs!$E$8*(1-$B1147)-cost_fx*Inputs!$D$8)</f>
        <v>0</v>
      </c>
      <c r="N1147" s="0" t="n">
        <f aca="false">K1147+L1147+I1147-fixed</f>
        <v>-129200.146221806</v>
      </c>
      <c r="O1147" s="0" t="n">
        <f aca="false">K1147+L1147+M1147-fixed</f>
        <v>-262262.643789806</v>
      </c>
      <c r="P1147" s="0" t="n">
        <f aca="false">12*Inputs!$B$6*(1-MIN(1,Inputs!$F$6*$D1147))*(ic*Inputs!$C$6+flat_fee-cost_acc-cost_wd*Inputs!$E$6*$E1147-cost_fx*Inputs!$D$6)+12*Inputs!$B$7*(1-MIN(1,Inputs!$F$7*$D1147))*(ic*Inputs!$C$7+flat_fee-cost_acc-cost_wd*Inputs!$E$7*$E1147-cost_fx*Inputs!$D$7)+12*Inputs!$B$8*(1-MIN(1,Inputs!$F$8*$D1147))*(ic*Inputs!$C$8+flat_fee-cost_acc-cost_wd*Inputs!$E$8*$E1147-cost_fx*Inputs!$D$8)-fixed</f>
        <v>-245111.03024992</v>
      </c>
    </row>
    <row r="1148" customFormat="false" ht="15" hidden="false" customHeight="false" outlineLevel="0" collapsed="false">
      <c r="A1148" s="0" t="n">
        <v>1083</v>
      </c>
      <c r="B1148" s="0" t="n">
        <v>0.192205</v>
      </c>
      <c r="C1148" s="0" t="n">
        <v>0.916233</v>
      </c>
      <c r="D1148" s="0" t="n">
        <v>1.133354</v>
      </c>
      <c r="E1148" s="0" t="n">
        <v>1.07518</v>
      </c>
      <c r="F1148" s="0" t="n">
        <v>0.186046</v>
      </c>
      <c r="G1148" s="0" t="n">
        <f aca="false">12*Inputs!$B$6*(MIN(1,$H$50*$C1148)*(ic*Inputs!$C$6+pS+fee_fx*Inputs!$D$6-cost_acc-cost_wd*Inputs!$E$6*$E1148-cost_fx*Inputs!$D$6-$F1148)+(1-MIN(1,$H$50*$C1148))*(1-MIN(1,Inputs!$G$6*$D1148)*churn_nonbuyers)*(ic*Inputs!$C$6+fee_wd*Inputs!$E$6*(1-$B1148)+fee_fx*Inputs!$D$6-cost_acc-cost_wd*Inputs!$E$6*(1-$B1148)-cost_fx*Inputs!$D$6))</f>
        <v>213867.271115435</v>
      </c>
      <c r="H1148" s="0" t="n">
        <f aca="false">12*Inputs!$B$7*(MIN(1,$H$51*$C1148)*(ic*Inputs!$C$7+pE+fee_fx*Inputs!$D$7-cost_acc-cost_wd*Inputs!$E$7*$E1148-cost_fx*Inputs!$D$7-$F1148)+(1-MIN(1,$H$51*$C1148))*(1-MIN(1,Inputs!$G$7*$D1148)*churn_nonbuyers)*(ic*Inputs!$C$7+fee_wd*Inputs!$E$7*(1-$B1148)+fee_fx*Inputs!$D$7-cost_acc-cost_wd*Inputs!$E$7*(1-$B1148)-cost_fx*Inputs!$D$7))</f>
        <v>412070.926804554</v>
      </c>
      <c r="I1148" s="0" t="n">
        <f aca="false">12*Inputs!$B$8*(MIN(1,$H$52*$C1148)*(ic*Inputs!$C$8+pT-cost_acc-cost_wd*Inputs!$E$8-cost_fx*Inputs!$D$8-cost_ins)+(1-MIN(1,$H$52*$C1148))*(1-MIN(1,Inputs!$G$8*$D1148)*churn_nonbuyers)*(ic*Inputs!$C$8+fee_wd*Inputs!$E$8*(1-$B1148)+fee_fx*Inputs!$D$8-cost_acc-cost_wd*Inputs!$E$8*(1-$B1148)-cost_fx*Inputs!$D$8))</f>
        <v>155576.251180679</v>
      </c>
      <c r="J1148" s="0" t="n">
        <f aca="false">G1148+H1148+I1148-fixed</f>
        <v>81514.4491006677</v>
      </c>
      <c r="K1148" s="0" t="n">
        <f aca="false">12*Inputs!$B$6*(1-MIN(1,Inputs!$G$6*$D1148)*churn_nonbuyers)*(ic*Inputs!$C$6+fee_wd*Inputs!$E$6*(1-$B1148)+fee_fx*Inputs!$D$6-cost_acc-cost_wd*Inputs!$E$6*(1-$B1148)-cost_fx*Inputs!$D$6)</f>
        <v>164066.693080104</v>
      </c>
      <c r="L1148" s="0" t="n">
        <f aca="false">12*Inputs!$B$7*(1-MIN(1,Inputs!$G$7*$D1148)*churn_nonbuyers)*(ic*Inputs!$C$7+fee_wd*Inputs!$E$7*(1-$B1148)+fee_fx*Inputs!$D$7-cost_acc-cost_wd*Inputs!$E$7*(1-$B1148)-cost_fx*Inputs!$D$7)</f>
        <v>362754.482856063</v>
      </c>
      <c r="M1148" s="0" t="n">
        <f aca="false">12*Inputs!$B$8*(1-MIN(1,Inputs!$G$8*$D1148)*churn_nonbuyers)*(ic*Inputs!$C$8+fee_wd*Inputs!$E$8*(1-$B1148)+fee_fx*Inputs!$D$8-cost_acc-cost_wd*Inputs!$E$8*(1-$B1148)-cost_fx*Inputs!$D$8)</f>
        <v>65544.737947152</v>
      </c>
      <c r="N1148" s="0" t="n">
        <f aca="false">K1148+L1148+I1148-fixed</f>
        <v>-17602.5728831546</v>
      </c>
      <c r="O1148" s="0" t="n">
        <f aca="false">K1148+L1148+M1148-fixed</f>
        <v>-107634.086116682</v>
      </c>
      <c r="P1148" s="0" t="n">
        <f aca="false">12*Inputs!$B$6*(1-MIN(1,Inputs!$F$6*$D1148))*(ic*Inputs!$C$6+flat_fee-cost_acc-cost_wd*Inputs!$E$6*$E1148-cost_fx*Inputs!$D$6)+12*Inputs!$B$7*(1-MIN(1,Inputs!$F$7*$D1148))*(ic*Inputs!$C$7+flat_fee-cost_acc-cost_wd*Inputs!$E$7*$E1148-cost_fx*Inputs!$D$7)+12*Inputs!$B$8*(1-MIN(1,Inputs!$F$8*$D1148))*(ic*Inputs!$C$8+flat_fee-cost_acc-cost_wd*Inputs!$E$8*$E1148-cost_fx*Inputs!$D$8)-fixed</f>
        <v>-34801.6816192</v>
      </c>
    </row>
    <row r="1149" customFormat="false" ht="15" hidden="false" customHeight="false" outlineLevel="0" collapsed="false">
      <c r="A1149" s="0" t="n">
        <v>1084</v>
      </c>
      <c r="B1149" s="0" t="n">
        <v>0.218623</v>
      </c>
      <c r="C1149" s="0" t="n">
        <v>0.782002</v>
      </c>
      <c r="D1149" s="0" t="n">
        <v>1.21244</v>
      </c>
      <c r="E1149" s="0" t="n">
        <v>1.22941</v>
      </c>
      <c r="F1149" s="0" t="n">
        <v>0.307557</v>
      </c>
      <c r="G1149" s="0" t="n">
        <f aca="false">12*Inputs!$B$6*(MIN(1,$H$50*$C1149)*(ic*Inputs!$C$6+pS+fee_fx*Inputs!$D$6-cost_acc-cost_wd*Inputs!$E$6*$E1149-cost_fx*Inputs!$D$6-$F1149)+(1-MIN(1,$H$50*$C1149))*(1-MIN(1,Inputs!$G$6*$D1149)*churn_nonbuyers)*(ic*Inputs!$C$6+fee_wd*Inputs!$E$6*(1-$B1149)+fee_fx*Inputs!$D$6-cost_acc-cost_wd*Inputs!$E$6*(1-$B1149)-cost_fx*Inputs!$D$6))</f>
        <v>197608.487843822</v>
      </c>
      <c r="H1149" s="0" t="n">
        <f aca="false">12*Inputs!$B$7*(MIN(1,$H$51*$C1149)*(ic*Inputs!$C$7+pE+fee_fx*Inputs!$D$7-cost_acc-cost_wd*Inputs!$E$7*$E1149-cost_fx*Inputs!$D$7-$F1149)+(1-MIN(1,$H$51*$C1149))*(1-MIN(1,Inputs!$G$7*$D1149)*churn_nonbuyers)*(ic*Inputs!$C$7+fee_wd*Inputs!$E$7*(1-$B1149)+fee_fx*Inputs!$D$7-cost_acc-cost_wd*Inputs!$E$7*(1-$B1149)-cost_fx*Inputs!$D$7))</f>
        <v>382347.179717752</v>
      </c>
      <c r="I1149" s="0" t="n">
        <f aca="false">12*Inputs!$B$8*(MIN(1,$H$52*$C1149)*(ic*Inputs!$C$8+pT-cost_acc-cost_wd*Inputs!$E$8-cost_fx*Inputs!$D$8-cost_ins)+(1-MIN(1,$H$52*$C1149))*(1-MIN(1,Inputs!$G$8*$D1149)*churn_nonbuyers)*(ic*Inputs!$C$8+fee_wd*Inputs!$E$8*(1-$B1149)+fee_fx*Inputs!$D$8-cost_acc-cost_wd*Inputs!$E$8*(1-$B1149)-cost_fx*Inputs!$D$8))</f>
        <v>134352.423229721</v>
      </c>
      <c r="J1149" s="0" t="n">
        <f aca="false">G1149+H1149+I1149-fixed</f>
        <v>14308.0907912951</v>
      </c>
      <c r="K1149" s="0" t="n">
        <f aca="false">12*Inputs!$B$6*(1-MIN(1,Inputs!$G$6*$D1149)*churn_nonbuyers)*(ic*Inputs!$C$6+fee_wd*Inputs!$E$6*(1-$B1149)+fee_fx*Inputs!$D$6-cost_acc-cost_wd*Inputs!$E$6*(1-$B1149)-cost_fx*Inputs!$D$6)</f>
        <v>159805.377144864</v>
      </c>
      <c r="L1149" s="0" t="n">
        <f aca="false">12*Inputs!$B$7*(1-MIN(1,Inputs!$G$7*$D1149)*churn_nonbuyers)*(ic*Inputs!$C$7+fee_wd*Inputs!$E$7*(1-$B1149)+fee_fx*Inputs!$D$7-cost_acc-cost_wd*Inputs!$E$7*(1-$B1149)-cost_fx*Inputs!$D$7)</f>
        <v>358197.704366918</v>
      </c>
      <c r="M1149" s="0" t="n">
        <f aca="false">12*Inputs!$B$8*(1-MIN(1,Inputs!$G$8*$D1149)*churn_nonbuyers)*(ic*Inputs!$C$8+fee_wd*Inputs!$E$8*(1-$B1149)+fee_fx*Inputs!$D$8-cost_acc-cost_wd*Inputs!$E$8*(1-$B1149)-cost_fx*Inputs!$D$8)</f>
        <v>47794.065076032</v>
      </c>
      <c r="N1149" s="0" t="n">
        <f aca="false">K1149+L1149+I1149-fixed</f>
        <v>-47644.4952584966</v>
      </c>
      <c r="O1149" s="0" t="n">
        <f aca="false">K1149+L1149+M1149-fixed</f>
        <v>-134202.853412186</v>
      </c>
      <c r="P1149" s="0" t="n">
        <f aca="false">12*Inputs!$B$6*(1-MIN(1,Inputs!$F$6*$D1149))*(ic*Inputs!$C$6+flat_fee-cost_acc-cost_wd*Inputs!$E$6*$E1149-cost_fx*Inputs!$D$6)+12*Inputs!$B$7*(1-MIN(1,Inputs!$F$7*$D1149))*(ic*Inputs!$C$7+flat_fee-cost_acc-cost_wd*Inputs!$E$7*$E1149-cost_fx*Inputs!$D$7)+12*Inputs!$B$8*(1-MIN(1,Inputs!$F$8*$D1149))*(ic*Inputs!$C$8+flat_fee-cost_acc-cost_wd*Inputs!$E$8*$E1149-cost_fx*Inputs!$D$8)-fixed</f>
        <v>-136737.377824</v>
      </c>
    </row>
    <row r="1150" customFormat="false" ht="15" hidden="false" customHeight="false" outlineLevel="0" collapsed="false">
      <c r="A1150" s="0" t="n">
        <v>1085</v>
      </c>
      <c r="B1150" s="0" t="n">
        <v>0.440801</v>
      </c>
      <c r="C1150" s="0" t="n">
        <v>1.058411</v>
      </c>
      <c r="D1150" s="0" t="n">
        <v>0.8359</v>
      </c>
      <c r="E1150" s="0" t="n">
        <v>1.144955</v>
      </c>
      <c r="F1150" s="0" t="n">
        <v>0.376237</v>
      </c>
      <c r="G1150" s="0" t="n">
        <f aca="false">12*Inputs!$B$6*(MIN(1,$H$50*$C1150)*(ic*Inputs!$C$6+pS+fee_fx*Inputs!$D$6-cost_acc-cost_wd*Inputs!$E$6*$E1150-cost_fx*Inputs!$D$6-$F1150)+(1-MIN(1,$H$50*$C1150))*(1-MIN(1,Inputs!$G$6*$D1150)*churn_nonbuyers)*(ic*Inputs!$C$6+fee_wd*Inputs!$E$6*(1-$B1150)+fee_fx*Inputs!$D$6-cost_acc-cost_wd*Inputs!$E$6*(1-$B1150)-cost_fx*Inputs!$D$6))</f>
        <v>186226.123285938</v>
      </c>
      <c r="H1150" s="0" t="n">
        <f aca="false">12*Inputs!$B$7*(MIN(1,$H$51*$C1150)*(ic*Inputs!$C$7+pE+fee_fx*Inputs!$D$7-cost_acc-cost_wd*Inputs!$E$7*$E1150-cost_fx*Inputs!$D$7-$F1150)+(1-MIN(1,$H$51*$C1150))*(1-MIN(1,Inputs!$G$7*$D1150)*churn_nonbuyers)*(ic*Inputs!$C$7+fee_wd*Inputs!$E$7*(1-$B1150)+fee_fx*Inputs!$D$7-cost_acc-cost_wd*Inputs!$E$7*(1-$B1150)-cost_fx*Inputs!$D$7))</f>
        <v>381428.867230475</v>
      </c>
      <c r="I1150" s="0" t="n">
        <f aca="false">12*Inputs!$B$8*(MIN(1,$H$52*$C1150)*(ic*Inputs!$C$8+pT-cost_acc-cost_wd*Inputs!$E$8-cost_fx*Inputs!$D$8-cost_ins)+(1-MIN(1,$H$52*$C1150))*(1-MIN(1,Inputs!$G$8*$D1150)*churn_nonbuyers)*(ic*Inputs!$C$8+fee_wd*Inputs!$E$8*(1-$B1150)+fee_fx*Inputs!$D$8-cost_acc-cost_wd*Inputs!$E$8*(1-$B1150)-cost_fx*Inputs!$D$8))</f>
        <v>185376.427091353</v>
      </c>
      <c r="J1150" s="0" t="n">
        <f aca="false">G1150+H1150+I1150-fixed</f>
        <v>53031.4176077661</v>
      </c>
      <c r="K1150" s="0" t="n">
        <f aca="false">12*Inputs!$B$6*(1-MIN(1,Inputs!$G$6*$D1150)*churn_nonbuyers)*(ic*Inputs!$C$6+fee_wd*Inputs!$E$6*(1-$B1150)+fee_fx*Inputs!$D$6-cost_acc-cost_wd*Inputs!$E$6*(1-$B1150)-cost_fx*Inputs!$D$6)</f>
        <v>132351.73600248</v>
      </c>
      <c r="L1150" s="0" t="n">
        <f aca="false">12*Inputs!$B$7*(1-MIN(1,Inputs!$G$7*$D1150)*churn_nonbuyers)*(ic*Inputs!$C$7+fee_wd*Inputs!$E$7*(1-$B1150)+fee_fx*Inputs!$D$7-cost_acc-cost_wd*Inputs!$E$7*(1-$B1150)-cost_fx*Inputs!$D$7)</f>
        <v>331205.380801488</v>
      </c>
      <c r="M1150" s="0" t="n">
        <f aca="false">12*Inputs!$B$8*(1-MIN(1,Inputs!$G$8*$D1150)*churn_nonbuyers)*(ic*Inputs!$C$8+fee_wd*Inputs!$E$8*(1-$B1150)+fee_fx*Inputs!$D$8-cost_acc-cost_wd*Inputs!$E$8*(1-$B1150)-cost_fx*Inputs!$D$8)</f>
        <v>126635.56267824</v>
      </c>
      <c r="N1150" s="0" t="n">
        <f aca="false">K1150+L1150+I1150-fixed</f>
        <v>-51066.456104679</v>
      </c>
      <c r="O1150" s="0" t="n">
        <f aca="false">K1150+L1150+M1150-fixed</f>
        <v>-109807.320517792</v>
      </c>
      <c r="P1150" s="0" t="n">
        <f aca="false">12*Inputs!$B$6*(1-MIN(1,Inputs!$F$6*$D1150))*(ic*Inputs!$C$6+flat_fee-cost_acc-cost_wd*Inputs!$E$6*$E1150-cost_fx*Inputs!$D$6)+12*Inputs!$B$7*(1-MIN(1,Inputs!$F$7*$D1150))*(ic*Inputs!$C$7+flat_fee-cost_acc-cost_wd*Inputs!$E$7*$E1150-cost_fx*Inputs!$D$7)+12*Inputs!$B$8*(1-MIN(1,Inputs!$F$8*$D1150))*(ic*Inputs!$C$8+flat_fee-cost_acc-cost_wd*Inputs!$E$8*$E1150-cost_fx*Inputs!$D$8)-fixed</f>
        <v>94683.11708</v>
      </c>
    </row>
    <row r="1151" customFormat="false" ht="15" hidden="false" customHeight="false" outlineLevel="0" collapsed="false">
      <c r="A1151" s="0" t="n">
        <v>1086</v>
      </c>
      <c r="B1151" s="0" t="n">
        <v>0.270728</v>
      </c>
      <c r="C1151" s="0" t="n">
        <v>1.011077</v>
      </c>
      <c r="D1151" s="0" t="n">
        <v>0.709045</v>
      </c>
      <c r="E1151" s="0" t="n">
        <v>1.181032</v>
      </c>
      <c r="F1151" s="0" t="n">
        <v>0.21205</v>
      </c>
      <c r="G1151" s="0" t="n">
        <f aca="false">12*Inputs!$B$6*(MIN(1,$H$50*$C1151)*(ic*Inputs!$C$6+pS+fee_fx*Inputs!$D$6-cost_acc-cost_wd*Inputs!$E$6*$E1151-cost_fx*Inputs!$D$6-$F1151)+(1-MIN(1,$H$50*$C1151))*(1-MIN(1,Inputs!$G$6*$D1151)*churn_nonbuyers)*(ic*Inputs!$C$6+fee_wd*Inputs!$E$6*(1-$B1151)+fee_fx*Inputs!$D$6-cost_acc-cost_wd*Inputs!$E$6*(1-$B1151)-cost_fx*Inputs!$D$6))</f>
        <v>209317.896151993</v>
      </c>
      <c r="H1151" s="0" t="n">
        <f aca="false">12*Inputs!$B$7*(MIN(1,$H$51*$C1151)*(ic*Inputs!$C$7+pE+fee_fx*Inputs!$D$7-cost_acc-cost_wd*Inputs!$E$7*$E1151-cost_fx*Inputs!$D$7-$F1151)+(1-MIN(1,$H$51*$C1151))*(1-MIN(1,Inputs!$G$7*$D1151)*churn_nonbuyers)*(ic*Inputs!$C$7+fee_wd*Inputs!$E$7*(1-$B1151)+fee_fx*Inputs!$D$7-cost_acc-cost_wd*Inputs!$E$7*(1-$B1151)-cost_fx*Inputs!$D$7))</f>
        <v>399588.13626342</v>
      </c>
      <c r="I1151" s="0" t="n">
        <f aca="false">12*Inputs!$B$8*(MIN(1,$H$52*$C1151)*(ic*Inputs!$C$8+pT-cost_acc-cost_wd*Inputs!$E$8-cost_fx*Inputs!$D$8-cost_ins)+(1-MIN(1,$H$52*$C1151))*(1-MIN(1,Inputs!$G$8*$D1151)*churn_nonbuyers)*(ic*Inputs!$C$8+fee_wd*Inputs!$E$8*(1-$B1151)+fee_fx*Inputs!$D$8-cost_acc-cost_wd*Inputs!$E$8*(1-$B1151)-cost_fx*Inputs!$D$8))</f>
        <v>191872.388826617</v>
      </c>
      <c r="J1151" s="0" t="n">
        <f aca="false">G1151+H1151+I1151-fixed</f>
        <v>100778.42124203</v>
      </c>
      <c r="K1151" s="0" t="n">
        <f aca="false">12*Inputs!$B$6*(1-MIN(1,Inputs!$G$6*$D1151)*churn_nonbuyers)*(ic*Inputs!$C$6+fee_wd*Inputs!$E$6*(1-$B1151)+fee_fx*Inputs!$D$6-cost_acc-cost_wd*Inputs!$E$6*(1-$B1151)-cost_fx*Inputs!$D$6)</f>
        <v>156850.094410272</v>
      </c>
      <c r="L1151" s="0" t="n">
        <f aca="false">12*Inputs!$B$7*(1-MIN(1,Inputs!$G$7*$D1151)*churn_nonbuyers)*(ic*Inputs!$C$7+fee_wd*Inputs!$E$7*(1-$B1151)+fee_fx*Inputs!$D$7-cost_acc-cost_wd*Inputs!$E$7*(1-$B1151)-cost_fx*Inputs!$D$7)</f>
        <v>356467.819686163</v>
      </c>
      <c r="M1151" s="0" t="n">
        <f aca="false">12*Inputs!$B$8*(1-MIN(1,Inputs!$G$8*$D1151)*churn_nonbuyers)*(ic*Inputs!$C$8+fee_wd*Inputs!$E$8*(1-$B1151)+fee_fx*Inputs!$D$8-cost_acc-cost_wd*Inputs!$E$8*(1-$B1151)-cost_fx*Inputs!$D$8)</f>
        <v>157852.254447936</v>
      </c>
      <c r="N1151" s="0" t="n">
        <f aca="false">K1151+L1151+I1151-fixed</f>
        <v>5190.30292305211</v>
      </c>
      <c r="O1151" s="0" t="n">
        <f aca="false">K1151+L1151+M1151-fixed</f>
        <v>-28829.8314556289</v>
      </c>
      <c r="P1151" s="0" t="n">
        <f aca="false">12*Inputs!$B$6*(1-MIN(1,Inputs!$F$6*$D1151))*(ic*Inputs!$C$6+flat_fee-cost_acc-cost_wd*Inputs!$E$6*$E1151-cost_fx*Inputs!$D$6)+12*Inputs!$B$7*(1-MIN(1,Inputs!$F$7*$D1151))*(ic*Inputs!$C$7+flat_fee-cost_acc-cost_wd*Inputs!$E$7*$E1151-cost_fx*Inputs!$D$7)+12*Inputs!$B$8*(1-MIN(1,Inputs!$F$8*$D1151))*(ic*Inputs!$C$8+flat_fee-cost_acc-cost_wd*Inputs!$E$8*$E1151-cost_fx*Inputs!$D$8)-fixed</f>
        <v>143702.5275056</v>
      </c>
    </row>
    <row r="1152" customFormat="false" ht="15" hidden="false" customHeight="false" outlineLevel="0" collapsed="false">
      <c r="A1152" s="0" t="n">
        <v>1087</v>
      </c>
      <c r="B1152" s="0" t="n">
        <v>0.394709</v>
      </c>
      <c r="C1152" s="0" t="n">
        <v>0.858966</v>
      </c>
      <c r="D1152" s="0" t="n">
        <v>0.934364</v>
      </c>
      <c r="E1152" s="0" t="n">
        <v>1.362061</v>
      </c>
      <c r="F1152" s="0" t="n">
        <v>0.101516</v>
      </c>
      <c r="G1152" s="0" t="n">
        <f aca="false">12*Inputs!$B$6*(MIN(1,$H$50*$C1152)*(ic*Inputs!$C$6+pS+fee_fx*Inputs!$D$6-cost_acc-cost_wd*Inputs!$E$6*$E1152-cost_fx*Inputs!$D$6-$F1152)+(1-MIN(1,$H$50*$C1152))*(1-MIN(1,Inputs!$G$6*$D1152)*churn_nonbuyers)*(ic*Inputs!$C$6+fee_wd*Inputs!$E$6*(1-$B1152)+fee_fx*Inputs!$D$6-cost_acc-cost_wd*Inputs!$E$6*(1-$B1152)-cost_fx*Inputs!$D$6))</f>
        <v>182473.463496097</v>
      </c>
      <c r="H1152" s="0" t="n">
        <f aca="false">12*Inputs!$B$7*(MIN(1,$H$51*$C1152)*(ic*Inputs!$C$7+pE+fee_fx*Inputs!$D$7-cost_acc-cost_wd*Inputs!$E$7*$E1152-cost_fx*Inputs!$D$7-$F1152)+(1-MIN(1,$H$51*$C1152))*(1-MIN(1,Inputs!$G$7*$D1152)*churn_nonbuyers)*(ic*Inputs!$C$7+fee_wd*Inputs!$E$7*(1-$B1152)+fee_fx*Inputs!$D$7-cost_acc-cost_wd*Inputs!$E$7*(1-$B1152)-cost_fx*Inputs!$D$7))</f>
        <v>367649.731213083</v>
      </c>
      <c r="I1152" s="0" t="n">
        <f aca="false">12*Inputs!$B$8*(MIN(1,$H$52*$C1152)*(ic*Inputs!$C$8+pT-cost_acc-cost_wd*Inputs!$E$8-cost_fx*Inputs!$D$8-cost_ins)+(1-MIN(1,$H$52*$C1152))*(1-MIN(1,Inputs!$G$8*$D1152)*churn_nonbuyers)*(ic*Inputs!$C$8+fee_wd*Inputs!$E$8*(1-$B1152)+fee_fx*Inputs!$D$8-cost_acc-cost_wd*Inputs!$E$8*(1-$B1152)-cost_fx*Inputs!$D$8))</f>
        <v>166223.945413378</v>
      </c>
      <c r="J1152" s="0" t="n">
        <f aca="false">G1152+H1152+I1152-fixed</f>
        <v>16347.1401225582</v>
      </c>
      <c r="K1152" s="0" t="n">
        <f aca="false">12*Inputs!$B$6*(1-MIN(1,Inputs!$G$6*$D1152)*churn_nonbuyers)*(ic*Inputs!$C$6+fee_wd*Inputs!$E$6*(1-$B1152)+fee_fx*Inputs!$D$6-cost_acc-cost_wd*Inputs!$E$6*(1-$B1152)-cost_fx*Inputs!$D$6)</f>
        <v>137998.888416547</v>
      </c>
      <c r="L1152" s="0" t="n">
        <f aca="false">12*Inputs!$B$7*(1-MIN(1,Inputs!$G$7*$D1152)*churn_nonbuyers)*(ic*Inputs!$C$7+fee_wd*Inputs!$E$7*(1-$B1152)+fee_fx*Inputs!$D$7-cost_acc-cost_wd*Inputs!$E$7*(1-$B1152)-cost_fx*Inputs!$D$7)</f>
        <v>336653.061177928</v>
      </c>
      <c r="M1152" s="0" t="n">
        <f aca="false">12*Inputs!$B$8*(1-MIN(1,Inputs!$G$8*$D1152)*churn_nonbuyers)*(ic*Inputs!$C$8+fee_wd*Inputs!$E$8*(1-$B1152)+fee_fx*Inputs!$D$8-cost_acc-cost_wd*Inputs!$E$8*(1-$B1152)-cost_fx*Inputs!$D$8)</f>
        <v>106362.224450554</v>
      </c>
      <c r="N1152" s="0" t="n">
        <f aca="false">K1152+L1152+I1152-fixed</f>
        <v>-59124.1049921468</v>
      </c>
      <c r="O1152" s="0" t="n">
        <f aca="false">K1152+L1152+M1152-fixed</f>
        <v>-118985.825954971</v>
      </c>
      <c r="P1152" s="0" t="n">
        <f aca="false">12*Inputs!$B$6*(1-MIN(1,Inputs!$F$6*$D1152))*(ic*Inputs!$C$6+flat_fee-cost_acc-cost_wd*Inputs!$E$6*$E1152-cost_fx*Inputs!$D$6)+12*Inputs!$B$7*(1-MIN(1,Inputs!$F$7*$D1152))*(ic*Inputs!$C$7+flat_fee-cost_acc-cost_wd*Inputs!$E$7*$E1152-cost_fx*Inputs!$D$7)+12*Inputs!$B$8*(1-MIN(1,Inputs!$F$8*$D1152))*(ic*Inputs!$C$8+flat_fee-cost_acc-cost_wd*Inputs!$E$8*$E1152-cost_fx*Inputs!$D$8)-fixed</f>
        <v>-54627.79038304</v>
      </c>
    </row>
    <row r="1153" customFormat="false" ht="15" hidden="false" customHeight="false" outlineLevel="0" collapsed="false">
      <c r="A1153" s="0" t="n">
        <v>1088</v>
      </c>
      <c r="B1153" s="0" t="n">
        <v>0.298657</v>
      </c>
      <c r="C1153" s="0" t="n">
        <v>0.649341</v>
      </c>
      <c r="D1153" s="0" t="n">
        <v>1.332163</v>
      </c>
      <c r="E1153" s="0" t="n">
        <v>1.134233</v>
      </c>
      <c r="F1153" s="0" t="n">
        <v>0.273091</v>
      </c>
      <c r="G1153" s="0" t="n">
        <f aca="false">12*Inputs!$B$6*(MIN(1,$H$50*$C1153)*(ic*Inputs!$C$6+pS+fee_fx*Inputs!$D$6-cost_acc-cost_wd*Inputs!$E$6*$E1153-cost_fx*Inputs!$D$6-$F1153)+(1-MIN(1,$H$50*$C1153))*(1-MIN(1,Inputs!$G$6*$D1153)*churn_nonbuyers)*(ic*Inputs!$C$6+fee_wd*Inputs!$E$6*(1-$B1153)+fee_fx*Inputs!$D$6-cost_acc-cost_wd*Inputs!$E$6*(1-$B1153)-cost_fx*Inputs!$D$6))</f>
        <v>181971.140554216</v>
      </c>
      <c r="H1153" s="0" t="n">
        <f aca="false">12*Inputs!$B$7*(MIN(1,$H$51*$C1153)*(ic*Inputs!$C$7+pE+fee_fx*Inputs!$D$7-cost_acc-cost_wd*Inputs!$E$7*$E1153-cost_fx*Inputs!$D$7-$F1153)+(1-MIN(1,$H$51*$C1153))*(1-MIN(1,Inputs!$G$7*$D1153)*churn_nonbuyers)*(ic*Inputs!$C$7+fee_wd*Inputs!$E$7*(1-$B1153)+fee_fx*Inputs!$D$7-cost_acc-cost_wd*Inputs!$E$7*(1-$B1153)-cost_fx*Inputs!$D$7))</f>
        <v>377480.296659218</v>
      </c>
      <c r="I1153" s="0" t="n">
        <f aca="false">12*Inputs!$B$8*(MIN(1,$H$52*$C1153)*(ic*Inputs!$C$8+pT-cost_acc-cost_wd*Inputs!$E$8-cost_fx*Inputs!$D$8-cost_ins)+(1-MIN(1,$H$52*$C1153))*(1-MIN(1,Inputs!$G$8*$D1153)*churn_nonbuyers)*(ic*Inputs!$C$8+fee_wd*Inputs!$E$8*(1-$B1153)+fee_fx*Inputs!$D$8-cost_acc-cost_wd*Inputs!$E$8*(1-$B1153)-cost_fx*Inputs!$D$8))</f>
        <v>105085.99746952</v>
      </c>
      <c r="J1153" s="0" t="n">
        <f aca="false">G1153+H1153+I1153-fixed</f>
        <v>-35462.5653170458</v>
      </c>
      <c r="K1153" s="0" t="n">
        <f aca="false">12*Inputs!$B$6*(1-MIN(1,Inputs!$G$6*$D1153)*churn_nonbuyers)*(ic*Inputs!$C$6+fee_wd*Inputs!$E$6*(1-$B1153)+fee_fx*Inputs!$D$6-cost_acc-cost_wd*Inputs!$E$6*(1-$B1153)-cost_fx*Inputs!$D$6)</f>
        <v>148029.779556655</v>
      </c>
      <c r="L1153" s="0" t="n">
        <f aca="false">12*Inputs!$B$7*(1-MIN(1,Inputs!$G$7*$D1153)*churn_nonbuyers)*(ic*Inputs!$C$7+fee_wd*Inputs!$E$7*(1-$B1153)+fee_fx*Inputs!$D$7-cost_acc-cost_wd*Inputs!$E$7*(1-$B1153)-cost_fx*Inputs!$D$7)</f>
        <v>345798.302709993</v>
      </c>
      <c r="M1153" s="0" t="n">
        <f aca="false">12*Inputs!$B$8*(1-MIN(1,Inputs!$G$8*$D1153)*churn_nonbuyers)*(ic*Inputs!$C$8+fee_wd*Inputs!$E$8*(1-$B1153)+fee_fx*Inputs!$D$8-cost_acc-cost_wd*Inputs!$E$8*(1-$B1153)-cost_fx*Inputs!$D$8)</f>
        <v>21059.9512110576</v>
      </c>
      <c r="N1153" s="0" t="n">
        <f aca="false">K1153+L1153+I1153-fixed</f>
        <v>-101085.920263832</v>
      </c>
      <c r="O1153" s="0" t="n">
        <f aca="false">K1153+L1153+M1153-fixed</f>
        <v>-185111.966522294</v>
      </c>
      <c r="P1153" s="0" t="n">
        <f aca="false">12*Inputs!$B$6*(1-MIN(1,Inputs!$F$6*$D1153))*(ic*Inputs!$C$6+flat_fee-cost_acc-cost_wd*Inputs!$E$6*$E1153-cost_fx*Inputs!$D$6)+12*Inputs!$B$7*(1-MIN(1,Inputs!$F$7*$D1153))*(ic*Inputs!$C$7+flat_fee-cost_acc-cost_wd*Inputs!$E$7*$E1153-cost_fx*Inputs!$D$7)+12*Inputs!$B$8*(1-MIN(1,Inputs!$F$8*$D1153))*(ic*Inputs!$C$8+flat_fee-cost_acc-cost_wd*Inputs!$E$8*$E1153-cost_fx*Inputs!$D$8)-fixed</f>
        <v>-164131.73562904</v>
      </c>
    </row>
    <row r="1154" customFormat="false" ht="15" hidden="false" customHeight="false" outlineLevel="0" collapsed="false">
      <c r="A1154" s="0" t="n">
        <v>1089</v>
      </c>
      <c r="B1154" s="0" t="n">
        <v>0.393681</v>
      </c>
      <c r="C1154" s="0" t="n">
        <v>1.106429</v>
      </c>
      <c r="D1154" s="0" t="n">
        <v>1.167725</v>
      </c>
      <c r="E1154" s="0" t="n">
        <v>1.260099</v>
      </c>
      <c r="F1154" s="0" t="n">
        <v>0.12839</v>
      </c>
      <c r="G1154" s="0" t="n">
        <f aca="false">12*Inputs!$B$6*(MIN(1,$H$50*$C1154)*(ic*Inputs!$C$6+pS+fee_fx*Inputs!$D$6-cost_acc-cost_wd*Inputs!$E$6*$E1154-cost_fx*Inputs!$D$6-$F1154)+(1-MIN(1,$H$50*$C1154))*(1-MIN(1,Inputs!$G$6*$D1154)*churn_nonbuyers)*(ic*Inputs!$C$6+fee_wd*Inputs!$E$6*(1-$B1154)+fee_fx*Inputs!$D$6-cost_acc-cost_wd*Inputs!$E$6*(1-$B1154)-cost_fx*Inputs!$D$6))</f>
        <v>195787.947384394</v>
      </c>
      <c r="H1154" s="0" t="n">
        <f aca="false">12*Inputs!$B$7*(MIN(1,$H$51*$C1154)*(ic*Inputs!$C$7+pE+fee_fx*Inputs!$D$7-cost_acc-cost_wd*Inputs!$E$7*$E1154-cost_fx*Inputs!$D$7-$F1154)+(1-MIN(1,$H$51*$C1154))*(1-MIN(1,Inputs!$G$7*$D1154)*churn_nonbuyers)*(ic*Inputs!$C$7+fee_wd*Inputs!$E$7*(1-$B1154)+fee_fx*Inputs!$D$7-cost_acc-cost_wd*Inputs!$E$7*(1-$B1154)-cost_fx*Inputs!$D$7))</f>
        <v>386591.101635852</v>
      </c>
      <c r="I1154" s="0" t="n">
        <f aca="false">12*Inputs!$B$8*(MIN(1,$H$52*$C1154)*(ic*Inputs!$C$8+pT-cost_acc-cost_wd*Inputs!$E$8-cost_fx*Inputs!$D$8-cost_ins)+(1-MIN(1,$H$52*$C1154))*(1-MIN(1,Inputs!$G$8*$D1154)*churn_nonbuyers)*(ic*Inputs!$C$8+fee_wd*Inputs!$E$8*(1-$B1154)+fee_fx*Inputs!$D$8-cost_acc-cost_wd*Inputs!$E$8*(1-$B1154)-cost_fx*Inputs!$D$8))</f>
        <v>172146.41349259</v>
      </c>
      <c r="J1154" s="0" t="n">
        <f aca="false">G1154+H1154+I1154-fixed</f>
        <v>54525.4625128356</v>
      </c>
      <c r="K1154" s="0" t="n">
        <f aca="false">12*Inputs!$B$6*(1-MIN(1,Inputs!$G$6*$D1154)*churn_nonbuyers)*(ic*Inputs!$C$6+fee_wd*Inputs!$E$6*(1-$B1154)+fee_fx*Inputs!$D$6-cost_acc-cost_wd*Inputs!$E$6*(1-$B1154)-cost_fx*Inputs!$D$6)</f>
        <v>136449.18824922</v>
      </c>
      <c r="L1154" s="0" t="n">
        <f aca="false">12*Inputs!$B$7*(1-MIN(1,Inputs!$G$7*$D1154)*churn_nonbuyers)*(ic*Inputs!$C$7+fee_wd*Inputs!$E$7*(1-$B1154)+fee_fx*Inputs!$D$7-cost_acc-cost_wd*Inputs!$E$7*(1-$B1154)-cost_fx*Inputs!$D$7)</f>
        <v>334371.086549532</v>
      </c>
      <c r="M1154" s="0" t="n">
        <f aca="false">12*Inputs!$B$8*(1-MIN(1,Inputs!$G$8*$D1154)*churn_nonbuyers)*(ic*Inputs!$C$8+fee_wd*Inputs!$E$8*(1-$B1154)+fee_fx*Inputs!$D$8-cost_acc-cost_wd*Inputs!$E$8*(1-$B1154)-cost_fx*Inputs!$D$8)</f>
        <v>56147.7984963601</v>
      </c>
      <c r="N1154" s="0" t="n">
        <f aca="false">K1154+L1154+I1154-fixed</f>
        <v>-57033.3117086585</v>
      </c>
      <c r="O1154" s="0" t="n">
        <f aca="false">K1154+L1154+M1154-fixed</f>
        <v>-173031.926704888</v>
      </c>
      <c r="P1154" s="0" t="n">
        <f aca="false">12*Inputs!$B$6*(1-MIN(1,Inputs!$F$6*$D1154))*(ic*Inputs!$C$6+flat_fee-cost_acc-cost_wd*Inputs!$E$6*$E1154-cost_fx*Inputs!$D$6)+12*Inputs!$B$7*(1-MIN(1,Inputs!$F$7*$D1154))*(ic*Inputs!$C$7+flat_fee-cost_acc-cost_wd*Inputs!$E$7*$E1154-cost_fx*Inputs!$D$7)+12*Inputs!$B$8*(1-MIN(1,Inputs!$F$8*$D1154))*(ic*Inputs!$C$8+flat_fee-cost_acc-cost_wd*Inputs!$E$8*$E1154-cost_fx*Inputs!$D$8)-fixed</f>
        <v>-126005.566654</v>
      </c>
    </row>
    <row r="1155" customFormat="false" ht="15" hidden="false" customHeight="false" outlineLevel="0" collapsed="false">
      <c r="A1155" s="0" t="n">
        <v>1090</v>
      </c>
      <c r="B1155" s="0" t="n">
        <v>0.071519</v>
      </c>
      <c r="C1155" s="0" t="n">
        <v>1.105125</v>
      </c>
      <c r="D1155" s="0" t="n">
        <v>0.956347</v>
      </c>
      <c r="E1155" s="0" t="n">
        <v>1.280979</v>
      </c>
      <c r="F1155" s="0" t="n">
        <v>0.16502</v>
      </c>
      <c r="G1155" s="0" t="n">
        <f aca="false">12*Inputs!$B$6*(MIN(1,$H$50*$C1155)*(ic*Inputs!$C$6+pS+fee_fx*Inputs!$D$6-cost_acc-cost_wd*Inputs!$E$6*$E1155-cost_fx*Inputs!$D$6-$F1155)+(1-MIN(1,$H$50*$C1155))*(1-MIN(1,Inputs!$G$6*$D1155)*churn_nonbuyers)*(ic*Inputs!$C$6+fee_wd*Inputs!$E$6*(1-$B1155)+fee_fx*Inputs!$D$6-cost_acc-cost_wd*Inputs!$E$6*(1-$B1155)-cost_fx*Inputs!$D$6))</f>
        <v>235917.504934362</v>
      </c>
      <c r="H1155" s="0" t="n">
        <f aca="false">12*Inputs!$B$7*(MIN(1,$H$51*$C1155)*(ic*Inputs!$C$7+pE+fee_fx*Inputs!$D$7-cost_acc-cost_wd*Inputs!$E$7*$E1155-cost_fx*Inputs!$D$7-$F1155)+(1-MIN(1,$H$51*$C1155))*(1-MIN(1,Inputs!$G$7*$D1155)*churn_nonbuyers)*(ic*Inputs!$C$7+fee_wd*Inputs!$E$7*(1-$B1155)+fee_fx*Inputs!$D$7-cost_acc-cost_wd*Inputs!$E$7*(1-$B1155)-cost_fx*Inputs!$D$7))</f>
        <v>407907.047806765</v>
      </c>
      <c r="I1155" s="0" t="n">
        <f aca="false">12*Inputs!$B$8*(MIN(1,$H$52*$C1155)*(ic*Inputs!$C$8+pT-cost_acc-cost_wd*Inputs!$E$8-cost_fx*Inputs!$D$8-cost_ins)+(1-MIN(1,$H$52*$C1155))*(1-MIN(1,Inputs!$G$8*$D1155)*churn_nonbuyers)*(ic*Inputs!$C$8+fee_wd*Inputs!$E$8*(1-$B1155)+fee_fx*Inputs!$D$8-cost_acc-cost_wd*Inputs!$E$8*(1-$B1155)-cost_fx*Inputs!$D$8))</f>
        <v>183468.72457897</v>
      </c>
      <c r="J1155" s="0" t="n">
        <f aca="false">G1155+H1155+I1155-fixed</f>
        <v>127293.277320097</v>
      </c>
      <c r="K1155" s="0" t="n">
        <f aca="false">12*Inputs!$B$6*(1-MIN(1,Inputs!$G$6*$D1155)*churn_nonbuyers)*(ic*Inputs!$C$6+fee_wd*Inputs!$E$6*(1-$B1155)+fee_fx*Inputs!$D$6-cost_acc-cost_wd*Inputs!$E$6*(1-$B1155)-cost_fx*Inputs!$D$6)</f>
        <v>182153.74450387</v>
      </c>
      <c r="L1155" s="0" t="n">
        <f aca="false">12*Inputs!$B$7*(1-MIN(1,Inputs!$G$7*$D1155)*churn_nonbuyers)*(ic*Inputs!$C$7+fee_wd*Inputs!$E$7*(1-$B1155)+fee_fx*Inputs!$D$7-cost_acc-cost_wd*Inputs!$E$7*(1-$B1155)-cost_fx*Inputs!$D$7)</f>
        <v>381628.765646322</v>
      </c>
      <c r="M1155" s="0" t="n">
        <f aca="false">12*Inputs!$B$8*(1-MIN(1,Inputs!$G$8*$D1155)*churn_nonbuyers)*(ic*Inputs!$C$8+fee_wd*Inputs!$E$8*(1-$B1155)+fee_fx*Inputs!$D$8-cost_acc-cost_wd*Inputs!$E$8*(1-$B1155)-cost_fx*Inputs!$D$8)</f>
        <v>106759.064004725</v>
      </c>
      <c r="N1155" s="0" t="n">
        <f aca="false">K1155+L1155+I1155-fixed</f>
        <v>47251.2347291611</v>
      </c>
      <c r="O1155" s="0" t="n">
        <f aca="false">K1155+L1155+M1155-fixed</f>
        <v>-29458.4258450838</v>
      </c>
      <c r="P1155" s="0" t="n">
        <f aca="false">12*Inputs!$B$6*(1-MIN(1,Inputs!$F$6*$D1155))*(ic*Inputs!$C$6+flat_fee-cost_acc-cost_wd*Inputs!$E$6*$E1155-cost_fx*Inputs!$D$6)+12*Inputs!$B$7*(1-MIN(1,Inputs!$F$7*$D1155))*(ic*Inputs!$C$7+flat_fee-cost_acc-cost_wd*Inputs!$E$7*$E1155-cost_fx*Inputs!$D$7)+12*Inputs!$B$8*(1-MIN(1,Inputs!$F$8*$D1155))*(ic*Inputs!$C$8+flat_fee-cost_acc-cost_wd*Inputs!$E$8*$E1155-cost_fx*Inputs!$D$8)-fixed</f>
        <v>-29237.5173248799</v>
      </c>
    </row>
    <row r="1156" customFormat="false" ht="15" hidden="false" customHeight="false" outlineLevel="0" collapsed="false">
      <c r="A1156" s="0" t="n">
        <v>1091</v>
      </c>
      <c r="B1156" s="0" t="n">
        <v>0.460698</v>
      </c>
      <c r="C1156" s="0" t="n">
        <v>1.017204</v>
      </c>
      <c r="D1156" s="0" t="n">
        <v>1.557039</v>
      </c>
      <c r="E1156" s="0" t="n">
        <v>1.493332</v>
      </c>
      <c r="F1156" s="0" t="n">
        <v>0.185948</v>
      </c>
      <c r="G1156" s="0" t="n">
        <f aca="false">12*Inputs!$B$6*(MIN(1,$H$50*$C1156)*(ic*Inputs!$C$6+pS+fee_fx*Inputs!$D$6-cost_acc-cost_wd*Inputs!$E$6*$E1156-cost_fx*Inputs!$D$6-$F1156)+(1-MIN(1,$H$50*$C1156))*(1-MIN(1,Inputs!$G$6*$D1156)*churn_nonbuyers)*(ic*Inputs!$C$6+fee_wd*Inputs!$E$6*(1-$B1156)+fee_fx*Inputs!$D$6-cost_acc-cost_wd*Inputs!$E$6*(1-$B1156)-cost_fx*Inputs!$D$6))</f>
        <v>173421.4522571</v>
      </c>
      <c r="H1156" s="0" t="n">
        <f aca="false">12*Inputs!$B$7*(MIN(1,$H$51*$C1156)*(ic*Inputs!$C$7+pE+fee_fx*Inputs!$D$7-cost_acc-cost_wd*Inputs!$E$7*$E1156-cost_fx*Inputs!$D$7-$F1156)+(1-MIN(1,$H$51*$C1156))*(1-MIN(1,Inputs!$G$7*$D1156)*churn_nonbuyers)*(ic*Inputs!$C$7+fee_wd*Inputs!$E$7*(1-$B1156)+fee_fx*Inputs!$D$7-cost_acc-cost_wd*Inputs!$E$7*(1-$B1156)-cost_fx*Inputs!$D$7))</f>
        <v>343820.033216621</v>
      </c>
      <c r="I1156" s="0" t="n">
        <f aca="false">12*Inputs!$B$8*(MIN(1,$H$52*$C1156)*(ic*Inputs!$C$8+pT-cost_acc-cost_wd*Inputs!$E$8-cost_fx*Inputs!$D$8-cost_ins)+(1-MIN(1,$H$52*$C1156))*(1-MIN(1,Inputs!$G$8*$D1156)*churn_nonbuyers)*(ic*Inputs!$C$8+fee_wd*Inputs!$E$8*(1-$B1156)+fee_fx*Inputs!$D$8-cost_acc-cost_wd*Inputs!$E$8*(1-$B1156)-cost_fx*Inputs!$D$8))</f>
        <v>146623.853376</v>
      </c>
      <c r="J1156" s="0" t="n">
        <f aca="false">G1156+H1156+I1156-fixed</f>
        <v>-36134.6611502792</v>
      </c>
      <c r="K1156" s="0" t="n">
        <f aca="false">12*Inputs!$B$6*(1-MIN(1,Inputs!$G$6*$D1156)*churn_nonbuyers)*(ic*Inputs!$C$6+fee_wd*Inputs!$E$6*(1-$B1156)+fee_fx*Inputs!$D$6-cost_acc-cost_wd*Inputs!$E$6*(1-$B1156)-cost_fx*Inputs!$D$6)</f>
        <v>124729.273103198</v>
      </c>
      <c r="L1156" s="0" t="n">
        <f aca="false">12*Inputs!$B$7*(1-MIN(1,Inputs!$G$7*$D1156)*churn_nonbuyers)*(ic*Inputs!$C$7+fee_wd*Inputs!$E$7*(1-$B1156)+fee_fx*Inputs!$D$7-cost_acc-cost_wd*Inputs!$E$7*(1-$B1156)-cost_fx*Inputs!$D$7)</f>
        <v>321124.387189919</v>
      </c>
      <c r="M1156" s="0" t="n">
        <f aca="false">12*Inputs!$B$8*(1-MIN(1,Inputs!$G$8*$D1156)*churn_nonbuyers)*(ic*Inputs!$C$8+fee_wd*Inputs!$E$8*(1-$B1156)+fee_fx*Inputs!$D$8-cost_acc-cost_wd*Inputs!$E$8*(1-$B1156)-cost_fx*Inputs!$D$8)</f>
        <v>0</v>
      </c>
      <c r="N1156" s="0" t="n">
        <f aca="false">K1156+L1156+I1156-fixed</f>
        <v>-107522.486330883</v>
      </c>
      <c r="O1156" s="0" t="n">
        <f aca="false">K1156+L1156+M1156-fixed</f>
        <v>-254146.339706883</v>
      </c>
      <c r="P1156" s="0" t="n">
        <f aca="false">12*Inputs!$B$6*(1-MIN(1,Inputs!$F$6*$D1156))*(ic*Inputs!$C$6+flat_fee-cost_acc-cost_wd*Inputs!$E$6*$E1156-cost_fx*Inputs!$D$6)+12*Inputs!$B$7*(1-MIN(1,Inputs!$F$7*$D1156))*(ic*Inputs!$C$7+flat_fee-cost_acc-cost_wd*Inputs!$E$7*$E1156-cost_fx*Inputs!$D$7)+12*Inputs!$B$8*(1-MIN(1,Inputs!$F$8*$D1156))*(ic*Inputs!$C$8+flat_fee-cost_acc-cost_wd*Inputs!$E$8*$E1156-cost_fx*Inputs!$D$8)-fixed</f>
        <v>-390824.07384448</v>
      </c>
    </row>
    <row r="1157" customFormat="false" ht="15" hidden="false" customHeight="false" outlineLevel="0" collapsed="false">
      <c r="A1157" s="0" t="n">
        <v>1092</v>
      </c>
      <c r="B1157" s="0" t="n">
        <v>0.173142</v>
      </c>
      <c r="C1157" s="0" t="n">
        <v>0.919887</v>
      </c>
      <c r="D1157" s="0" t="n">
        <v>1.016551</v>
      </c>
      <c r="E1157" s="0" t="n">
        <v>1.38976</v>
      </c>
      <c r="F1157" s="0" t="n">
        <v>0.229374</v>
      </c>
      <c r="G1157" s="0" t="n">
        <f aca="false">12*Inputs!$B$6*(MIN(1,$H$50*$C1157)*(ic*Inputs!$C$6+pS+fee_fx*Inputs!$D$6-cost_acc-cost_wd*Inputs!$E$6*$E1157-cost_fx*Inputs!$D$6-$F1157)+(1-MIN(1,$H$50*$C1157))*(1-MIN(1,Inputs!$G$6*$D1157)*churn_nonbuyers)*(ic*Inputs!$C$6+fee_wd*Inputs!$E$6*(1-$B1157)+fee_fx*Inputs!$D$6-cost_acc-cost_wd*Inputs!$E$6*(1-$B1157)-cost_fx*Inputs!$D$6))</f>
        <v>209835.093369255</v>
      </c>
      <c r="H1157" s="0" t="n">
        <f aca="false">12*Inputs!$B$7*(MIN(1,$H$51*$C1157)*(ic*Inputs!$C$7+pE+fee_fx*Inputs!$D$7-cost_acc-cost_wd*Inputs!$E$7*$E1157-cost_fx*Inputs!$D$7-$F1157)+(1-MIN(1,$H$51*$C1157))*(1-MIN(1,Inputs!$G$7*$D1157)*churn_nonbuyers)*(ic*Inputs!$C$7+fee_wd*Inputs!$E$7*(1-$B1157)+fee_fx*Inputs!$D$7-cost_acc-cost_wd*Inputs!$E$7*(1-$B1157)-cost_fx*Inputs!$D$7))</f>
        <v>379149.28084982</v>
      </c>
      <c r="I1157" s="0" t="n">
        <f aca="false">12*Inputs!$B$8*(MIN(1,$H$52*$C1157)*(ic*Inputs!$C$8+pT-cost_acc-cost_wd*Inputs!$E$8-cost_fx*Inputs!$D$8-cost_ins)+(1-MIN(1,$H$52*$C1157))*(1-MIN(1,Inputs!$G$8*$D1157)*churn_nonbuyers)*(ic*Inputs!$C$8+fee_wd*Inputs!$E$8*(1-$B1157)+fee_fx*Inputs!$D$8-cost_acc-cost_wd*Inputs!$E$8*(1-$B1157)-cost_fx*Inputs!$D$8))</f>
        <v>165263.411563596</v>
      </c>
      <c r="J1157" s="0" t="n">
        <f aca="false">G1157+H1157+I1157-fixed</f>
        <v>54247.7857826711</v>
      </c>
      <c r="K1157" s="0" t="n">
        <f aca="false">12*Inputs!$B$6*(1-MIN(1,Inputs!$G$6*$D1157)*churn_nonbuyers)*(ic*Inputs!$C$6+fee_wd*Inputs!$E$6*(1-$B1157)+fee_fx*Inputs!$D$6-cost_acc-cost_wd*Inputs!$E$6*(1-$B1157)-cost_fx*Inputs!$D$6)</f>
        <v>167687.973167342</v>
      </c>
      <c r="L1157" s="0" t="n">
        <f aca="false">12*Inputs!$B$7*(1-MIN(1,Inputs!$G$7*$D1157)*churn_nonbuyers)*(ic*Inputs!$C$7+fee_wd*Inputs!$E$7*(1-$B1157)+fee_fx*Inputs!$D$7-cost_acc-cost_wd*Inputs!$E$7*(1-$B1157)-cost_fx*Inputs!$D$7)</f>
        <v>366731.704252405</v>
      </c>
      <c r="M1157" s="0" t="n">
        <f aca="false">12*Inputs!$B$8*(1-MIN(1,Inputs!$G$8*$D1157)*churn_nonbuyers)*(ic*Inputs!$C$8+fee_wd*Inputs!$E$8*(1-$B1157)+fee_fx*Inputs!$D$8-cost_acc-cost_wd*Inputs!$E$8*(1-$B1157)-cost_fx*Inputs!$D$8)</f>
        <v>91741.4693409312</v>
      </c>
      <c r="N1157" s="0" t="n">
        <f aca="false">K1157+L1157+I1157-fixed</f>
        <v>-316.911016655853</v>
      </c>
      <c r="O1157" s="0" t="n">
        <f aca="false">K1157+L1157+M1157-fixed</f>
        <v>-73838.8532393209</v>
      </c>
      <c r="P1157" s="0" t="n">
        <f aca="false">12*Inputs!$B$6*(1-MIN(1,Inputs!$F$6*$D1157))*(ic*Inputs!$C$6+flat_fee-cost_acc-cost_wd*Inputs!$E$6*$E1157-cost_fx*Inputs!$D$6)+12*Inputs!$B$7*(1-MIN(1,Inputs!$F$7*$D1157))*(ic*Inputs!$C$7+flat_fee-cost_acc-cost_wd*Inputs!$E$7*$E1157-cost_fx*Inputs!$D$7)+12*Inputs!$B$8*(1-MIN(1,Inputs!$F$8*$D1157))*(ic*Inputs!$C$8+flat_fee-cost_acc-cost_wd*Inputs!$E$8*$E1157-cost_fx*Inputs!$D$8)-fixed</f>
        <v>-105689.6720656</v>
      </c>
    </row>
    <row r="1158" customFormat="false" ht="15" hidden="false" customHeight="false" outlineLevel="0" collapsed="false">
      <c r="A1158" s="0" t="n">
        <v>1093</v>
      </c>
      <c r="B1158" s="0" t="n">
        <v>0.191804</v>
      </c>
      <c r="C1158" s="0" t="n">
        <v>0.786168</v>
      </c>
      <c r="D1158" s="0" t="n">
        <v>1.58517</v>
      </c>
      <c r="E1158" s="0" t="n">
        <v>1.365449</v>
      </c>
      <c r="F1158" s="0" t="n">
        <v>0.237742</v>
      </c>
      <c r="G1158" s="0" t="n">
        <f aca="false">12*Inputs!$B$6*(MIN(1,$H$50*$C1158)*(ic*Inputs!$C$6+pS+fee_fx*Inputs!$D$6-cost_acc-cost_wd*Inputs!$E$6*$E1158-cost_fx*Inputs!$D$6-$F1158)+(1-MIN(1,$H$50*$C1158))*(1-MIN(1,Inputs!$G$6*$D1158)*churn_nonbuyers)*(ic*Inputs!$C$6+fee_wd*Inputs!$E$6*(1-$B1158)+fee_fx*Inputs!$D$6-cost_acc-cost_wd*Inputs!$E$6*(1-$B1158)-cost_fx*Inputs!$D$6))</f>
        <v>196971.536357146</v>
      </c>
      <c r="H1158" s="0" t="n">
        <f aca="false">12*Inputs!$B$7*(MIN(1,$H$51*$C1158)*(ic*Inputs!$C$7+pE+fee_fx*Inputs!$D$7-cost_acc-cost_wd*Inputs!$E$7*$E1158-cost_fx*Inputs!$D$7-$F1158)+(1-MIN(1,$H$51*$C1158))*(1-MIN(1,Inputs!$G$7*$D1158)*churn_nonbuyers)*(ic*Inputs!$C$7+fee_wd*Inputs!$E$7*(1-$B1158)+fee_fx*Inputs!$D$7-cost_acc-cost_wd*Inputs!$E$7*(1-$B1158)-cost_fx*Inputs!$D$7))</f>
        <v>372988.854954888</v>
      </c>
      <c r="I1158" s="0" t="n">
        <f aca="false">12*Inputs!$B$8*(MIN(1,$H$52*$C1158)*(ic*Inputs!$C$8+pT-cost_acc-cost_wd*Inputs!$E$8-cost_fx*Inputs!$D$8-cost_ins)+(1-MIN(1,$H$52*$C1158))*(1-MIN(1,Inputs!$G$8*$D1158)*churn_nonbuyers)*(ic*Inputs!$C$8+fee_wd*Inputs!$E$8*(1-$B1158)+fee_fx*Inputs!$D$8-cost_acc-cost_wd*Inputs!$E$8*(1-$B1158)-cost_fx*Inputs!$D$8))</f>
        <v>113321.400192</v>
      </c>
      <c r="J1158" s="0" t="n">
        <f aca="false">G1158+H1158+I1158-fixed</f>
        <v>-16718.2084959666</v>
      </c>
      <c r="K1158" s="0" t="n">
        <f aca="false">12*Inputs!$B$6*(1-MIN(1,Inputs!$G$6*$D1158)*churn_nonbuyers)*(ic*Inputs!$C$6+fee_wd*Inputs!$E$6*(1-$B1158)+fee_fx*Inputs!$D$6-cost_acc-cost_wd*Inputs!$E$6*(1-$B1158)-cost_fx*Inputs!$D$6)</f>
        <v>160190.812416096</v>
      </c>
      <c r="L1158" s="0" t="n">
        <f aca="false">12*Inputs!$B$7*(1-MIN(1,Inputs!$G$7*$D1158)*churn_nonbuyers)*(ic*Inputs!$C$7+fee_wd*Inputs!$E$7*(1-$B1158)+fee_fx*Inputs!$D$7-cost_acc-cost_wd*Inputs!$E$7*(1-$B1158)-cost_fx*Inputs!$D$7)</f>
        <v>357719.468889658</v>
      </c>
      <c r="M1158" s="0" t="n">
        <f aca="false">12*Inputs!$B$8*(1-MIN(1,Inputs!$G$8*$D1158)*churn_nonbuyers)*(ic*Inputs!$C$8+fee_wd*Inputs!$E$8*(1-$B1158)+fee_fx*Inputs!$D$8-cost_acc-cost_wd*Inputs!$E$8*(1-$B1158)-cost_fx*Inputs!$D$8)</f>
        <v>0</v>
      </c>
      <c r="N1158" s="0" t="n">
        <f aca="false">K1158+L1158+I1158-fixed</f>
        <v>-68768.3185022464</v>
      </c>
      <c r="O1158" s="0" t="n">
        <f aca="false">K1158+L1158+M1158-fixed</f>
        <v>-182089.718694246</v>
      </c>
      <c r="P1158" s="0" t="n">
        <f aca="false">12*Inputs!$B$6*(1-MIN(1,Inputs!$F$6*$D1158))*(ic*Inputs!$C$6+flat_fee-cost_acc-cost_wd*Inputs!$E$6*$E1158-cost_fx*Inputs!$D$6)+12*Inputs!$B$7*(1-MIN(1,Inputs!$F$7*$D1158))*(ic*Inputs!$C$7+flat_fee-cost_acc-cost_wd*Inputs!$E$7*$E1158-cost_fx*Inputs!$D$7)+12*Inputs!$B$8*(1-MIN(1,Inputs!$F$8*$D1158))*(ic*Inputs!$C$8+flat_fee-cost_acc-cost_wd*Inputs!$E$8*$E1158-cost_fx*Inputs!$D$8)-fixed</f>
        <v>-366071.7658408</v>
      </c>
    </row>
    <row r="1159" customFormat="false" ht="15" hidden="false" customHeight="false" outlineLevel="0" collapsed="false">
      <c r="A1159" s="0" t="n">
        <v>1094</v>
      </c>
      <c r="B1159" s="0" t="n">
        <v>0.181302</v>
      </c>
      <c r="C1159" s="0" t="n">
        <v>1.022075</v>
      </c>
      <c r="D1159" s="0" t="n">
        <v>1.469438</v>
      </c>
      <c r="E1159" s="0" t="n">
        <v>1.165821</v>
      </c>
      <c r="F1159" s="0" t="n">
        <v>0.104267</v>
      </c>
      <c r="G1159" s="0" t="n">
        <f aca="false">12*Inputs!$B$6*(MIN(1,$H$50*$C1159)*(ic*Inputs!$C$6+pS+fee_fx*Inputs!$D$6-cost_acc-cost_wd*Inputs!$E$6*$E1159-cost_fx*Inputs!$D$6-$F1159)+(1-MIN(1,$H$50*$C1159))*(1-MIN(1,Inputs!$G$6*$D1159)*churn_nonbuyers)*(ic*Inputs!$C$6+fee_wd*Inputs!$E$6*(1-$B1159)+fee_fx*Inputs!$D$6-cost_acc-cost_wd*Inputs!$E$6*(1-$B1159)-cost_fx*Inputs!$D$6))</f>
        <v>218063.557912089</v>
      </c>
      <c r="H1159" s="0" t="n">
        <f aca="false">12*Inputs!$B$7*(MIN(1,$H$51*$C1159)*(ic*Inputs!$C$7+pE+fee_fx*Inputs!$D$7-cost_acc-cost_wd*Inputs!$E$7*$E1159-cost_fx*Inputs!$D$7-$F1159)+(1-MIN(1,$H$51*$C1159))*(1-MIN(1,Inputs!$G$7*$D1159)*churn_nonbuyers)*(ic*Inputs!$C$7+fee_wd*Inputs!$E$7*(1-$B1159)+fee_fx*Inputs!$D$7-cost_acc-cost_wd*Inputs!$E$7*(1-$B1159)-cost_fx*Inputs!$D$7))</f>
        <v>410558.947323947</v>
      </c>
      <c r="I1159" s="0" t="n">
        <f aca="false">12*Inputs!$B$8*(MIN(1,$H$52*$C1159)*(ic*Inputs!$C$8+pT-cost_acc-cost_wd*Inputs!$E$8-cost_fx*Inputs!$D$8-cost_ins)+(1-MIN(1,$H$52*$C1159))*(1-MIN(1,Inputs!$G$8*$D1159)*churn_nonbuyers)*(ic*Inputs!$C$8+fee_wd*Inputs!$E$8*(1-$B1159)+fee_fx*Inputs!$D$8-cost_acc-cost_wd*Inputs!$E$8*(1-$B1159)-cost_fx*Inputs!$D$8))</f>
        <v>147325.9788</v>
      </c>
      <c r="J1159" s="0" t="n">
        <f aca="false">G1159+H1159+I1159-fixed</f>
        <v>75948.4840360353</v>
      </c>
      <c r="K1159" s="0" t="n">
        <f aca="false">12*Inputs!$B$6*(1-MIN(1,Inputs!$G$6*$D1159)*churn_nonbuyers)*(ic*Inputs!$C$6+fee_wd*Inputs!$E$6*(1-$B1159)+fee_fx*Inputs!$D$6-cost_acc-cost_wd*Inputs!$E$6*(1-$B1159)-cost_fx*Inputs!$D$6)</f>
        <v>162598.743707587</v>
      </c>
      <c r="L1159" s="0" t="n">
        <f aca="false">12*Inputs!$B$7*(1-MIN(1,Inputs!$G$7*$D1159)*churn_nonbuyers)*(ic*Inputs!$C$7+fee_wd*Inputs!$E$7*(1-$B1159)+fee_fx*Inputs!$D$7-cost_acc-cost_wd*Inputs!$E$7*(1-$B1159)-cost_fx*Inputs!$D$7)</f>
        <v>360469.090000552</v>
      </c>
      <c r="M1159" s="0" t="n">
        <f aca="false">12*Inputs!$B$8*(1-MIN(1,Inputs!$G$8*$D1159)*churn_nonbuyers)*(ic*Inputs!$C$8+fee_wd*Inputs!$E$8*(1-$B1159)+fee_fx*Inputs!$D$8-cost_acc-cost_wd*Inputs!$E$8*(1-$B1159)-cost_fx*Inputs!$D$8)</f>
        <v>0</v>
      </c>
      <c r="N1159" s="0" t="n">
        <f aca="false">K1159+L1159+I1159-fixed</f>
        <v>-29606.1874918604</v>
      </c>
      <c r="O1159" s="0" t="n">
        <f aca="false">K1159+L1159+M1159-fixed</f>
        <v>-176932.16629186</v>
      </c>
      <c r="P1159" s="0" t="n">
        <f aca="false">12*Inputs!$B$6*(1-MIN(1,Inputs!$F$6*$D1159))*(ic*Inputs!$C$6+flat_fee-cost_acc-cost_wd*Inputs!$E$6*$E1159-cost_fx*Inputs!$D$6)+12*Inputs!$B$7*(1-MIN(1,Inputs!$F$7*$D1159))*(ic*Inputs!$C$7+flat_fee-cost_acc-cost_wd*Inputs!$E$7*$E1159-cost_fx*Inputs!$D$7)+12*Inputs!$B$8*(1-MIN(1,Inputs!$F$8*$D1159))*(ic*Inputs!$C$8+flat_fee-cost_acc-cost_wd*Inputs!$E$8*$E1159-cost_fx*Inputs!$D$8)-fixed</f>
        <v>-247209.66160048</v>
      </c>
    </row>
    <row r="1160" customFormat="false" ht="15" hidden="false" customHeight="false" outlineLevel="0" collapsed="false">
      <c r="A1160" s="0" t="n">
        <v>1095</v>
      </c>
      <c r="B1160" s="0" t="n">
        <v>0.129891</v>
      </c>
      <c r="C1160" s="0" t="n">
        <v>1.020206</v>
      </c>
      <c r="D1160" s="0" t="n">
        <v>1.116693</v>
      </c>
      <c r="E1160" s="0" t="n">
        <v>1.292769</v>
      </c>
      <c r="F1160" s="0" t="n">
        <v>0.081808</v>
      </c>
      <c r="G1160" s="0" t="n">
        <f aca="false">12*Inputs!$B$6*(MIN(1,$H$50*$C1160)*(ic*Inputs!$C$6+pS+fee_fx*Inputs!$D$6-cost_acc-cost_wd*Inputs!$E$6*$E1160-cost_fx*Inputs!$D$6-$F1160)+(1-MIN(1,$H$50*$C1160))*(1-MIN(1,Inputs!$G$6*$D1160)*churn_nonbuyers)*(ic*Inputs!$C$6+fee_wd*Inputs!$E$6*(1-$B1160)+fee_fx*Inputs!$D$6-cost_acc-cost_wd*Inputs!$E$6*(1-$B1160)-cost_fx*Inputs!$D$6))</f>
        <v>224767.992158008</v>
      </c>
      <c r="H1160" s="0" t="n">
        <f aca="false">12*Inputs!$B$7*(MIN(1,$H$51*$C1160)*(ic*Inputs!$C$7+pE+fee_fx*Inputs!$D$7-cost_acc-cost_wd*Inputs!$E$7*$E1160-cost_fx*Inputs!$D$7-$F1160)+(1-MIN(1,$H$51*$C1160))*(1-MIN(1,Inputs!$G$7*$D1160)*churn_nonbuyers)*(ic*Inputs!$C$7+fee_wd*Inputs!$E$7*(1-$B1160)+fee_fx*Inputs!$D$7-cost_acc-cost_wd*Inputs!$E$7*(1-$B1160)-cost_fx*Inputs!$D$7))</f>
        <v>403464.552480881</v>
      </c>
      <c r="I1160" s="0" t="n">
        <f aca="false">12*Inputs!$B$8*(MIN(1,$H$52*$C1160)*(ic*Inputs!$C$8+pT-cost_acc-cost_wd*Inputs!$E$8-cost_fx*Inputs!$D$8-cost_ins)+(1-MIN(1,$H$52*$C1160))*(1-MIN(1,Inputs!$G$8*$D1160)*churn_nonbuyers)*(ic*Inputs!$C$8+fee_wd*Inputs!$E$8*(1-$B1160)+fee_fx*Inputs!$D$8-cost_acc-cost_wd*Inputs!$E$8*(1-$B1160)-cost_fx*Inputs!$D$8))</f>
        <v>167036.990953346</v>
      </c>
      <c r="J1160" s="0" t="n">
        <f aca="false">G1160+H1160+I1160-fixed</f>
        <v>95269.5355922345</v>
      </c>
      <c r="K1160" s="0" t="n">
        <f aca="false">12*Inputs!$B$6*(1-MIN(1,Inputs!$G$6*$D1160)*churn_nonbuyers)*(ic*Inputs!$C$6+fee_wd*Inputs!$E$6*(1-$B1160)+fee_fx*Inputs!$D$6-cost_acc-cost_wd*Inputs!$E$6*(1-$B1160)-cost_fx*Inputs!$D$6)</f>
        <v>172683.778827334</v>
      </c>
      <c r="L1160" s="0" t="n">
        <f aca="false">12*Inputs!$B$7*(1-MIN(1,Inputs!$G$7*$D1160)*churn_nonbuyers)*(ic*Inputs!$C$7+fee_wd*Inputs!$E$7*(1-$B1160)+fee_fx*Inputs!$D$7-cost_acc-cost_wd*Inputs!$E$7*(1-$B1160)-cost_fx*Inputs!$D$7)</f>
        <v>371614.7864324</v>
      </c>
      <c r="M1160" s="0" t="n">
        <f aca="false">12*Inputs!$B$8*(1-MIN(1,Inputs!$G$8*$D1160)*churn_nonbuyers)*(ic*Inputs!$C$8+fee_wd*Inputs!$E$8*(1-$B1160)+fee_fx*Inputs!$D$8-cost_acc-cost_wd*Inputs!$E$8*(1-$B1160)-cost_fx*Inputs!$D$8)</f>
        <v>69896.8406075568</v>
      </c>
      <c r="N1160" s="0" t="n">
        <f aca="false">K1160+L1160+I1160-fixed</f>
        <v>11335.5562130793</v>
      </c>
      <c r="O1160" s="0" t="n">
        <f aca="false">K1160+L1160+M1160-fixed</f>
        <v>-85804.5941327094</v>
      </c>
      <c r="P1160" s="0" t="n">
        <f aca="false">12*Inputs!$B$6*(1-MIN(1,Inputs!$F$6*$D1160))*(ic*Inputs!$C$6+flat_fee-cost_acc-cost_wd*Inputs!$E$6*$E1160-cost_fx*Inputs!$D$6)+12*Inputs!$B$7*(1-MIN(1,Inputs!$F$7*$D1160))*(ic*Inputs!$C$7+flat_fee-cost_acc-cost_wd*Inputs!$E$7*$E1160-cost_fx*Inputs!$D$7)+12*Inputs!$B$8*(1-MIN(1,Inputs!$F$8*$D1160))*(ic*Inputs!$C$8+flat_fee-cost_acc-cost_wd*Inputs!$E$8*$E1160-cost_fx*Inputs!$D$8)-fixed</f>
        <v>-113611.27580392</v>
      </c>
    </row>
    <row r="1161" customFormat="false" ht="15" hidden="false" customHeight="false" outlineLevel="0" collapsed="false">
      <c r="A1161" s="0" t="n">
        <v>1096</v>
      </c>
      <c r="B1161" s="0" t="n">
        <v>0.065957</v>
      </c>
      <c r="C1161" s="0" t="n">
        <v>1.022489</v>
      </c>
      <c r="D1161" s="0" t="n">
        <v>1.179467</v>
      </c>
      <c r="E1161" s="0" t="n">
        <v>1.164125</v>
      </c>
      <c r="F1161" s="0" t="n">
        <v>0.041566</v>
      </c>
      <c r="G1161" s="0" t="n">
        <f aca="false">12*Inputs!$B$6*(MIN(1,$H$50*$C1161)*(ic*Inputs!$C$6+pS+fee_fx*Inputs!$D$6-cost_acc-cost_wd*Inputs!$E$6*$E1161-cost_fx*Inputs!$D$6-$F1161)+(1-MIN(1,$H$50*$C1161))*(1-MIN(1,Inputs!$G$6*$D1161)*churn_nonbuyers)*(ic*Inputs!$C$6+fee_wd*Inputs!$E$6*(1-$B1161)+fee_fx*Inputs!$D$6-cost_acc-cost_wd*Inputs!$E$6*(1-$B1161)-cost_fx*Inputs!$D$6))</f>
        <v>236290.975594647</v>
      </c>
      <c r="H1161" s="0" t="n">
        <f aca="false">12*Inputs!$B$7*(MIN(1,$H$51*$C1161)*(ic*Inputs!$C$7+pE+fee_fx*Inputs!$D$7-cost_acc-cost_wd*Inputs!$E$7*$E1161-cost_fx*Inputs!$D$7-$F1161)+(1-MIN(1,$H$51*$C1161))*(1-MIN(1,Inputs!$G$7*$D1161)*churn_nonbuyers)*(ic*Inputs!$C$7+fee_wd*Inputs!$E$7*(1-$B1161)+fee_fx*Inputs!$D$7-cost_acc-cost_wd*Inputs!$E$7*(1-$B1161)-cost_fx*Inputs!$D$7))</f>
        <v>425879.575783147</v>
      </c>
      <c r="I1161" s="0" t="n">
        <f aca="false">12*Inputs!$B$8*(MIN(1,$H$52*$C1161)*(ic*Inputs!$C$8+pT-cost_acc-cost_wd*Inputs!$E$8-cost_fx*Inputs!$D$8-cost_ins)+(1-MIN(1,$H$52*$C1161))*(1-MIN(1,Inputs!$G$8*$D1161)*churn_nonbuyers)*(ic*Inputs!$C$8+fee_wd*Inputs!$E$8*(1-$B1161)+fee_fx*Inputs!$D$8-cost_acc-cost_wd*Inputs!$E$8*(1-$B1161)-cost_fx*Inputs!$D$8))</f>
        <v>163407.363762389</v>
      </c>
      <c r="J1161" s="0" t="n">
        <f aca="false">G1161+H1161+I1161-fixed</f>
        <v>125577.915140183</v>
      </c>
      <c r="K1161" s="0" t="n">
        <f aca="false">12*Inputs!$B$6*(1-MIN(1,Inputs!$G$6*$D1161)*churn_nonbuyers)*(ic*Inputs!$C$6+fee_wd*Inputs!$E$6*(1-$B1161)+fee_fx*Inputs!$D$6-cost_acc-cost_wd*Inputs!$E$6*(1-$B1161)-cost_fx*Inputs!$D$6)</f>
        <v>180773.282195417</v>
      </c>
      <c r="L1161" s="0" t="n">
        <f aca="false">12*Inputs!$B$7*(1-MIN(1,Inputs!$G$7*$D1161)*churn_nonbuyers)*(ic*Inputs!$C$7+fee_wd*Inputs!$E$7*(1-$B1161)+fee_fx*Inputs!$D$7-cost_acc-cost_wd*Inputs!$E$7*(1-$B1161)-cost_fx*Inputs!$D$7)</f>
        <v>379771.42970125</v>
      </c>
      <c r="M1161" s="0" t="n">
        <f aca="false">12*Inputs!$B$8*(1-MIN(1,Inputs!$G$8*$D1161)*churn_nonbuyers)*(ic*Inputs!$C$8+fee_wd*Inputs!$E$8*(1-$B1161)+fee_fx*Inputs!$D$8-cost_acc-cost_wd*Inputs!$E$8*(1-$B1161)-cost_fx*Inputs!$D$8)</f>
        <v>56363.3257652784</v>
      </c>
      <c r="N1161" s="0" t="n">
        <f aca="false">K1161+L1161+I1161-fixed</f>
        <v>23952.0756590557</v>
      </c>
      <c r="O1161" s="0" t="n">
        <f aca="false">K1161+L1161+M1161-fixed</f>
        <v>-83091.9623380547</v>
      </c>
      <c r="P1161" s="0" t="n">
        <f aca="false">12*Inputs!$B$6*(1-MIN(1,Inputs!$F$6*$D1161))*(ic*Inputs!$C$6+flat_fee-cost_acc-cost_wd*Inputs!$E$6*$E1161-cost_fx*Inputs!$D$6)+12*Inputs!$B$7*(1-MIN(1,Inputs!$F$7*$D1161))*(ic*Inputs!$C$7+flat_fee-cost_acc-cost_wd*Inputs!$E$7*$E1161-cost_fx*Inputs!$D$7)+12*Inputs!$B$8*(1-MIN(1,Inputs!$F$8*$D1161))*(ic*Inputs!$C$8+flat_fee-cost_acc-cost_wd*Inputs!$E$8*$E1161-cost_fx*Inputs!$D$8)-fixed</f>
        <v>-94567.261246</v>
      </c>
    </row>
    <row r="1162" customFormat="false" ht="15" hidden="false" customHeight="false" outlineLevel="0" collapsed="false">
      <c r="A1162" s="0" t="n">
        <v>1097</v>
      </c>
      <c r="B1162" s="0" t="n">
        <v>0.424457</v>
      </c>
      <c r="C1162" s="0" t="n">
        <v>1.026145</v>
      </c>
      <c r="D1162" s="0" t="n">
        <v>1.309161</v>
      </c>
      <c r="E1162" s="0" t="n">
        <v>1.03297</v>
      </c>
      <c r="F1162" s="0" t="n">
        <v>0.118199</v>
      </c>
      <c r="G1162" s="0" t="n">
        <f aca="false">12*Inputs!$B$6*(MIN(1,$H$50*$C1162)*(ic*Inputs!$C$6+pS+fee_fx*Inputs!$D$6-cost_acc-cost_wd*Inputs!$E$6*$E1162-cost_fx*Inputs!$D$6-$F1162)+(1-MIN(1,$H$50*$C1162))*(1-MIN(1,Inputs!$G$6*$D1162)*churn_nonbuyers)*(ic*Inputs!$C$6+fee_wd*Inputs!$E$6*(1-$B1162)+fee_fx*Inputs!$D$6-cost_acc-cost_wd*Inputs!$E$6*(1-$B1162)-cost_fx*Inputs!$D$6))</f>
        <v>192350.751066163</v>
      </c>
      <c r="H1162" s="0" t="n">
        <f aca="false">12*Inputs!$B$7*(MIN(1,$H$51*$C1162)*(ic*Inputs!$C$7+pE+fee_fx*Inputs!$D$7-cost_acc-cost_wd*Inputs!$E$7*$E1162-cost_fx*Inputs!$D$7-$F1162)+(1-MIN(1,$H$51*$C1162))*(1-MIN(1,Inputs!$G$7*$D1162)*churn_nonbuyers)*(ic*Inputs!$C$7+fee_wd*Inputs!$E$7*(1-$B1162)+fee_fx*Inputs!$D$7-cost_acc-cost_wd*Inputs!$E$7*(1-$B1162)-cost_fx*Inputs!$D$7))</f>
        <v>406876.774837386</v>
      </c>
      <c r="I1162" s="0" t="n">
        <f aca="false">12*Inputs!$B$8*(MIN(1,$H$52*$C1162)*(ic*Inputs!$C$8+pT-cost_acc-cost_wd*Inputs!$E$8-cost_fx*Inputs!$D$8-cost_ins)+(1-MIN(1,$H$52*$C1162))*(1-MIN(1,Inputs!$G$8*$D1162)*churn_nonbuyers)*(ic*Inputs!$C$8+fee_wd*Inputs!$E$8*(1-$B1162)+fee_fx*Inputs!$D$8-cost_acc-cost_wd*Inputs!$E$8*(1-$B1162)-cost_fx*Inputs!$D$8))</f>
        <v>155118.462204703</v>
      </c>
      <c r="J1162" s="0" t="n">
        <f aca="false">G1162+H1162+I1162-fixed</f>
        <v>54345.9881082524</v>
      </c>
      <c r="K1162" s="0" t="n">
        <f aca="false">12*Inputs!$B$6*(1-MIN(1,Inputs!$G$6*$D1162)*churn_nonbuyers)*(ic*Inputs!$C$6+fee_wd*Inputs!$E$6*(1-$B1162)+fee_fx*Inputs!$D$6-cost_acc-cost_wd*Inputs!$E$6*(1-$B1162)-cost_fx*Inputs!$D$6)</f>
        <v>131282.763484154</v>
      </c>
      <c r="L1162" s="0" t="n">
        <f aca="false">12*Inputs!$B$7*(1-MIN(1,Inputs!$G$7*$D1162)*churn_nonbuyers)*(ic*Inputs!$C$7+fee_wd*Inputs!$E$7*(1-$B1162)+fee_fx*Inputs!$D$7-cost_acc-cost_wd*Inputs!$E$7*(1-$B1162)-cost_fx*Inputs!$D$7)</f>
        <v>328643.129162493</v>
      </c>
      <c r="M1162" s="0" t="n">
        <f aca="false">12*Inputs!$B$8*(1-MIN(1,Inputs!$G$8*$D1162)*churn_nonbuyers)*(ic*Inputs!$C$8+fee_wd*Inputs!$E$8*(1-$B1162)+fee_fx*Inputs!$D$8-cost_acc-cost_wd*Inputs!$E$8*(1-$B1162)-cost_fx*Inputs!$D$8)</f>
        <v>25579.8924193872</v>
      </c>
      <c r="N1162" s="0" t="n">
        <f aca="false">K1162+L1162+I1162-fixed</f>
        <v>-84955.6451486502</v>
      </c>
      <c r="O1162" s="0" t="n">
        <f aca="false">K1162+L1162+M1162-fixed</f>
        <v>-214494.214933966</v>
      </c>
      <c r="P1162" s="0" t="n">
        <f aca="false">12*Inputs!$B$6*(1-MIN(1,Inputs!$F$6*$D1162))*(ic*Inputs!$C$6+flat_fee-cost_acc-cost_wd*Inputs!$E$6*$E1162-cost_fx*Inputs!$D$6)+12*Inputs!$B$7*(1-MIN(1,Inputs!$F$7*$D1162))*(ic*Inputs!$C$7+flat_fee-cost_acc-cost_wd*Inputs!$E$7*$E1162-cost_fx*Inputs!$D$7)+12*Inputs!$B$8*(1-MIN(1,Inputs!$F$8*$D1162))*(ic*Inputs!$C$8+flat_fee-cost_acc-cost_wd*Inputs!$E$8*$E1162-cost_fx*Inputs!$D$8)-fixed</f>
        <v>-115669.2552472</v>
      </c>
    </row>
    <row r="1163" customFormat="false" ht="15" hidden="false" customHeight="false" outlineLevel="0" collapsed="false">
      <c r="A1163" s="0" t="n">
        <v>1098</v>
      </c>
      <c r="B1163" s="0" t="n">
        <v>0.102354</v>
      </c>
      <c r="C1163" s="0" t="n">
        <v>1.070043</v>
      </c>
      <c r="D1163" s="0" t="n">
        <v>0.746585</v>
      </c>
      <c r="E1163" s="0" t="n">
        <v>1.093338</v>
      </c>
      <c r="F1163" s="0" t="n">
        <v>0.373348</v>
      </c>
      <c r="G1163" s="0" t="n">
        <f aca="false">12*Inputs!$B$6*(MIN(1,$H$50*$C1163)*(ic*Inputs!$C$6+pS+fee_fx*Inputs!$D$6-cost_acc-cost_wd*Inputs!$E$6*$E1163-cost_fx*Inputs!$D$6-$F1163)+(1-MIN(1,$H$50*$C1163))*(1-MIN(1,Inputs!$G$6*$D1163)*churn_nonbuyers)*(ic*Inputs!$C$6+fee_wd*Inputs!$E$6*(1-$B1163)+fee_fx*Inputs!$D$6-cost_acc-cost_wd*Inputs!$E$6*(1-$B1163)-cost_fx*Inputs!$D$6))</f>
        <v>231626.825768626</v>
      </c>
      <c r="H1163" s="0" t="n">
        <f aca="false">12*Inputs!$B$7*(MIN(1,$H$51*$C1163)*(ic*Inputs!$C$7+pE+fee_fx*Inputs!$D$7-cost_acc-cost_wd*Inputs!$E$7*$E1163-cost_fx*Inputs!$D$7-$F1163)+(1-MIN(1,$H$51*$C1163))*(1-MIN(1,Inputs!$G$7*$D1163)*churn_nonbuyers)*(ic*Inputs!$C$7+fee_wd*Inputs!$E$7*(1-$B1163)+fee_fx*Inputs!$D$7-cost_acc-cost_wd*Inputs!$E$7*(1-$B1163)-cost_fx*Inputs!$D$7))</f>
        <v>416294.32566581</v>
      </c>
      <c r="I1163" s="0" t="n">
        <f aca="false">12*Inputs!$B$8*(MIN(1,$H$52*$C1163)*(ic*Inputs!$C$8+pT-cost_acc-cost_wd*Inputs!$E$8-cost_fx*Inputs!$D$8-cost_ins)+(1-MIN(1,$H$52*$C1163))*(1-MIN(1,Inputs!$G$8*$D1163)*churn_nonbuyers)*(ic*Inputs!$C$8+fee_wd*Inputs!$E$8*(1-$B1163)+fee_fx*Inputs!$D$8-cost_acc-cost_wd*Inputs!$E$8*(1-$B1163)-cost_fx*Inputs!$D$8))</f>
        <v>192757.84431586</v>
      </c>
      <c r="J1163" s="0" t="n">
        <f aca="false">G1163+H1163+I1163-fixed</f>
        <v>140678.995750295</v>
      </c>
      <c r="K1163" s="0" t="n">
        <f aca="false">12*Inputs!$B$6*(1-MIN(1,Inputs!$G$6*$D1163)*churn_nonbuyers)*(ic*Inputs!$C$6+fee_wd*Inputs!$E$6*(1-$B1163)+fee_fx*Inputs!$D$6-cost_acc-cost_wd*Inputs!$E$6*(1-$B1163)-cost_fx*Inputs!$D$6)</f>
        <v>179885.642119848</v>
      </c>
      <c r="L1163" s="0" t="n">
        <f aca="false">12*Inputs!$B$7*(1-MIN(1,Inputs!$G$7*$D1163)*churn_nonbuyers)*(ic*Inputs!$C$7+fee_wd*Inputs!$E$7*(1-$B1163)+fee_fx*Inputs!$D$7-cost_acc-cost_wd*Inputs!$E$7*(1-$B1163)-cost_fx*Inputs!$D$7)</f>
        <v>379760.448791909</v>
      </c>
      <c r="M1163" s="0" t="n">
        <f aca="false">12*Inputs!$B$8*(1-MIN(1,Inputs!$G$8*$D1163)*churn_nonbuyers)*(ic*Inputs!$C$8+fee_wd*Inputs!$E$8*(1-$B1163)+fee_fx*Inputs!$D$8-cost_acc-cost_wd*Inputs!$E$8*(1-$B1163)-cost_fx*Inputs!$D$8)</f>
        <v>153474.843492624</v>
      </c>
      <c r="N1163" s="0" t="n">
        <f aca="false">K1163+L1163+I1163-fixed</f>
        <v>52403.9352276162</v>
      </c>
      <c r="O1163" s="0" t="n">
        <f aca="false">K1163+L1163+M1163-fixed</f>
        <v>13120.9344043807</v>
      </c>
      <c r="P1163" s="0" t="n">
        <f aca="false">12*Inputs!$B$6*(1-MIN(1,Inputs!$F$6*$D1163))*(ic*Inputs!$C$6+flat_fee-cost_acc-cost_wd*Inputs!$E$6*$E1163-cost_fx*Inputs!$D$6)+12*Inputs!$B$7*(1-MIN(1,Inputs!$F$7*$D1163))*(ic*Inputs!$C$7+flat_fee-cost_acc-cost_wd*Inputs!$E$7*$E1163-cost_fx*Inputs!$D$7)+12*Inputs!$B$8*(1-MIN(1,Inputs!$F$8*$D1163))*(ic*Inputs!$C$8+flat_fee-cost_acc-cost_wd*Inputs!$E$8*$E1163-cost_fx*Inputs!$D$8)-fixed</f>
        <v>167381.0182952</v>
      </c>
    </row>
    <row r="1164" customFormat="false" ht="15" hidden="false" customHeight="false" outlineLevel="0" collapsed="false">
      <c r="A1164" s="0" t="n">
        <v>1099</v>
      </c>
      <c r="B1164" s="0" t="n">
        <v>0.120971</v>
      </c>
      <c r="C1164" s="0" t="n">
        <v>1.050866</v>
      </c>
      <c r="D1164" s="0" t="n">
        <v>1.067085</v>
      </c>
      <c r="E1164" s="0" t="n">
        <v>1.085081</v>
      </c>
      <c r="F1164" s="0" t="n">
        <v>0.201983</v>
      </c>
      <c r="G1164" s="0" t="n">
        <f aca="false">12*Inputs!$B$6*(MIN(1,$H$50*$C1164)*(ic*Inputs!$C$6+pS+fee_fx*Inputs!$D$6-cost_acc-cost_wd*Inputs!$E$6*$E1164-cost_fx*Inputs!$D$6-$F1164)+(1-MIN(1,$H$50*$C1164))*(1-MIN(1,Inputs!$G$6*$D1164)*churn_nonbuyers)*(ic*Inputs!$C$6+fee_wd*Inputs!$E$6*(1-$B1164)+fee_fx*Inputs!$D$6-cost_acc-cost_wd*Inputs!$E$6*(1-$B1164)-cost_fx*Inputs!$D$6))</f>
        <v>229981.366600427</v>
      </c>
      <c r="H1164" s="0" t="n">
        <f aca="false">12*Inputs!$B$7*(MIN(1,$H$51*$C1164)*(ic*Inputs!$C$7+pE+fee_fx*Inputs!$D$7-cost_acc-cost_wd*Inputs!$E$7*$E1164-cost_fx*Inputs!$D$7-$F1164)+(1-MIN(1,$H$51*$C1164))*(1-MIN(1,Inputs!$G$7*$D1164)*churn_nonbuyers)*(ic*Inputs!$C$7+fee_wd*Inputs!$E$7*(1-$B1164)+fee_fx*Inputs!$D$7-cost_acc-cost_wd*Inputs!$E$7*(1-$B1164)-cost_fx*Inputs!$D$7))</f>
        <v>423342.616115745</v>
      </c>
      <c r="I1164" s="0" t="n">
        <f aca="false">12*Inputs!$B$8*(MIN(1,$H$52*$C1164)*(ic*Inputs!$C$8+pT-cost_acc-cost_wd*Inputs!$E$8-cost_fx*Inputs!$D$8-cost_ins)+(1-MIN(1,$H$52*$C1164))*(1-MIN(1,Inputs!$G$8*$D1164)*churn_nonbuyers)*(ic*Inputs!$C$8+fee_wd*Inputs!$E$8*(1-$B1164)+fee_fx*Inputs!$D$8-cost_acc-cost_wd*Inputs!$E$8*(1-$B1164)-cost_fx*Inputs!$D$8))</f>
        <v>172924.476608599</v>
      </c>
      <c r="J1164" s="0" t="n">
        <f aca="false">G1164+H1164+I1164-fixed</f>
        <v>126248.459324772</v>
      </c>
      <c r="K1164" s="0" t="n">
        <f aca="false">12*Inputs!$B$6*(1-MIN(1,Inputs!$G$6*$D1164)*churn_nonbuyers)*(ic*Inputs!$C$6+fee_wd*Inputs!$E$6*(1-$B1164)+fee_fx*Inputs!$D$6-cost_acc-cost_wd*Inputs!$E$6*(1-$B1164)-cost_fx*Inputs!$D$6)</f>
        <v>174353.380844652</v>
      </c>
      <c r="L1164" s="0" t="n">
        <f aca="false">12*Inputs!$B$7*(1-MIN(1,Inputs!$G$7*$D1164)*churn_nonbuyers)*(ic*Inputs!$C$7+fee_wd*Inputs!$E$7*(1-$B1164)+fee_fx*Inputs!$D$7-cost_acc-cost_wd*Inputs!$E$7*(1-$B1164)-cost_fx*Inputs!$D$7)</f>
        <v>373430.368826791</v>
      </c>
      <c r="M1164" s="0" t="n">
        <f aca="false">12*Inputs!$B$8*(1-MIN(1,Inputs!$G$8*$D1164)*churn_nonbuyers)*(ic*Inputs!$C$8+fee_wd*Inputs!$E$8*(1-$B1164)+fee_fx*Inputs!$D$8-cost_acc-cost_wd*Inputs!$E$8*(1-$B1164)-cost_fx*Inputs!$D$8)</f>
        <v>81123.112208376</v>
      </c>
      <c r="N1164" s="0" t="n">
        <f aca="false">K1164+L1164+I1164-fixed</f>
        <v>20708.2262800422</v>
      </c>
      <c r="O1164" s="0" t="n">
        <f aca="false">K1164+L1164+M1164-fixed</f>
        <v>-71093.1381201807</v>
      </c>
      <c r="P1164" s="0" t="n">
        <f aca="false">12*Inputs!$B$6*(1-MIN(1,Inputs!$F$6*$D1164))*(ic*Inputs!$C$6+flat_fee-cost_acc-cost_wd*Inputs!$E$6*$E1164-cost_fx*Inputs!$D$6)+12*Inputs!$B$7*(1-MIN(1,Inputs!$F$7*$D1164))*(ic*Inputs!$C$7+flat_fee-cost_acc-cost_wd*Inputs!$E$7*$E1164-cost_fx*Inputs!$D$7)+12*Inputs!$B$8*(1-MIN(1,Inputs!$F$8*$D1164))*(ic*Inputs!$C$8+flat_fee-cost_acc-cost_wd*Inputs!$E$8*$E1164-cost_fx*Inputs!$D$8)-fixed</f>
        <v>-2744.26374760002</v>
      </c>
    </row>
    <row r="1165" customFormat="false" ht="15" hidden="false" customHeight="false" outlineLevel="0" collapsed="false">
      <c r="A1165" s="0" t="n">
        <v>1100</v>
      </c>
      <c r="B1165" s="0" t="n">
        <v>0.204462</v>
      </c>
      <c r="C1165" s="0" t="n">
        <v>0.68357</v>
      </c>
      <c r="D1165" s="0" t="n">
        <v>0.957893</v>
      </c>
      <c r="E1165" s="0" t="n">
        <v>1.035142</v>
      </c>
      <c r="F1165" s="0" t="n">
        <v>0.305179</v>
      </c>
      <c r="G1165" s="0" t="n">
        <f aca="false">12*Inputs!$B$6*(MIN(1,$H$50*$C1165)*(ic*Inputs!$C$6+pS+fee_fx*Inputs!$D$6-cost_acc-cost_wd*Inputs!$E$6*$E1165-cost_fx*Inputs!$D$6-$F1165)+(1-MIN(1,$H$50*$C1165))*(1-MIN(1,Inputs!$G$6*$D1165)*churn_nonbuyers)*(ic*Inputs!$C$6+fee_wd*Inputs!$E$6*(1-$B1165)+fee_fx*Inputs!$D$6-cost_acc-cost_wd*Inputs!$E$6*(1-$B1165)-cost_fx*Inputs!$D$6))</f>
        <v>199829.306230536</v>
      </c>
      <c r="H1165" s="0" t="n">
        <f aca="false">12*Inputs!$B$7*(MIN(1,$H$51*$C1165)*(ic*Inputs!$C$7+pE+fee_fx*Inputs!$D$7-cost_acc-cost_wd*Inputs!$E$7*$E1165-cost_fx*Inputs!$D$7-$F1165)+(1-MIN(1,$H$51*$C1165))*(1-MIN(1,Inputs!$G$7*$D1165)*churn_nonbuyers)*(ic*Inputs!$C$7+fee_wd*Inputs!$E$7*(1-$B1165)+fee_fx*Inputs!$D$7-cost_acc-cost_wd*Inputs!$E$7*(1-$B1165)-cost_fx*Inputs!$D$7))</f>
        <v>398200.625288662</v>
      </c>
      <c r="I1165" s="0" t="n">
        <f aca="false">12*Inputs!$B$8*(MIN(1,$H$52*$C1165)*(ic*Inputs!$C$8+pT-cost_acc-cost_wd*Inputs!$E$8-cost_fx*Inputs!$D$8-cost_ins)+(1-MIN(1,$H$52*$C1165))*(1-MIN(1,Inputs!$G$8*$D1165)*churn_nonbuyers)*(ic*Inputs!$C$8+fee_wd*Inputs!$E$8*(1-$B1165)+fee_fx*Inputs!$D$8-cost_acc-cost_wd*Inputs!$E$8*(1-$B1165)-cost_fx*Inputs!$D$8))</f>
        <v>152928.762017124</v>
      </c>
      <c r="J1165" s="0" t="n">
        <f aca="false">G1165+H1165+I1165-fixed</f>
        <v>50958.6935363221</v>
      </c>
      <c r="K1165" s="0" t="n">
        <f aca="false">12*Inputs!$B$6*(1-MIN(1,Inputs!$G$6*$D1165)*churn_nonbuyers)*(ic*Inputs!$C$6+fee_wd*Inputs!$E$6*(1-$B1165)+fee_fx*Inputs!$D$6-cost_acc-cost_wd*Inputs!$E$6*(1-$B1165)-cost_fx*Inputs!$D$6)</f>
        <v>163912.050133675</v>
      </c>
      <c r="L1165" s="0" t="n">
        <f aca="false">12*Inputs!$B$7*(1-MIN(1,Inputs!$G$7*$D1165)*churn_nonbuyers)*(ic*Inputs!$C$7+fee_wd*Inputs!$E$7*(1-$B1165)+fee_fx*Inputs!$D$7-cost_acc-cost_wd*Inputs!$E$7*(1-$B1165)-cost_fx*Inputs!$D$7)</f>
        <v>363016.882016205</v>
      </c>
      <c r="M1165" s="0" t="n">
        <f aca="false">12*Inputs!$B$8*(1-MIN(1,Inputs!$G$8*$D1165)*churn_nonbuyers)*(ic*Inputs!$C$8+fee_wd*Inputs!$E$8*(1-$B1165)+fee_fx*Inputs!$D$8-cost_acc-cost_wd*Inputs!$E$8*(1-$B1165)-cost_fx*Inputs!$D$8)</f>
        <v>104307.082703818</v>
      </c>
      <c r="N1165" s="0" t="n">
        <f aca="false">K1165+L1165+I1165-fixed</f>
        <v>-20142.305832996</v>
      </c>
      <c r="O1165" s="0" t="n">
        <f aca="false">K1165+L1165+M1165-fixed</f>
        <v>-68763.985146302</v>
      </c>
      <c r="P1165" s="0" t="n">
        <f aca="false">12*Inputs!$B$6*(1-MIN(1,Inputs!$F$6*$D1165))*(ic*Inputs!$C$6+flat_fee-cost_acc-cost_wd*Inputs!$E$6*$E1165-cost_fx*Inputs!$D$6)+12*Inputs!$B$7*(1-MIN(1,Inputs!$F$7*$D1165))*(ic*Inputs!$C$7+flat_fee-cost_acc-cost_wd*Inputs!$E$7*$E1165-cost_fx*Inputs!$D$7)+12*Inputs!$B$8*(1-MIN(1,Inputs!$F$8*$D1165))*(ic*Inputs!$C$8+flat_fee-cost_acc-cost_wd*Inputs!$E$8*$E1165-cost_fx*Inputs!$D$8)-fixed</f>
        <v>78680.83848944</v>
      </c>
    </row>
    <row r="1166" customFormat="false" ht="15" hidden="false" customHeight="false" outlineLevel="0" collapsed="false">
      <c r="A1166" s="0" t="n">
        <v>1101</v>
      </c>
      <c r="B1166" s="0" t="n">
        <v>0.129846</v>
      </c>
      <c r="C1166" s="0" t="n">
        <v>1.005663</v>
      </c>
      <c r="D1166" s="0" t="n">
        <v>0.749661</v>
      </c>
      <c r="E1166" s="0" t="n">
        <v>1.025955</v>
      </c>
      <c r="F1166" s="0" t="n">
        <v>0.162541</v>
      </c>
      <c r="G1166" s="0" t="n">
        <f aca="false">12*Inputs!$B$6*(MIN(1,$H$50*$C1166)*(ic*Inputs!$C$6+pS+fee_fx*Inputs!$D$6-cost_acc-cost_wd*Inputs!$E$6*$E1166-cost_fx*Inputs!$D$6-$F1166)+(1-MIN(1,$H$50*$C1166))*(1-MIN(1,Inputs!$G$6*$D1166)*churn_nonbuyers)*(ic*Inputs!$C$6+fee_wd*Inputs!$E$6*(1-$B1166)+fee_fx*Inputs!$D$6-cost_acc-cost_wd*Inputs!$E$6*(1-$B1166)-cost_fx*Inputs!$D$6))</f>
        <v>231429.247898457</v>
      </c>
      <c r="H1166" s="0" t="n">
        <f aca="false">12*Inputs!$B$7*(MIN(1,$H$51*$C1166)*(ic*Inputs!$C$7+pE+fee_fx*Inputs!$D$7-cost_acc-cost_wd*Inputs!$E$7*$E1166-cost_fx*Inputs!$D$7-$F1166)+(1-MIN(1,$H$51*$C1166))*(1-MIN(1,Inputs!$G$7*$D1166)*churn_nonbuyers)*(ic*Inputs!$C$7+fee_wd*Inputs!$E$7*(1-$B1166)+fee_fx*Inputs!$D$7-cost_acc-cost_wd*Inputs!$E$7*(1-$B1166)-cost_fx*Inputs!$D$7))</f>
        <v>431779.412629449</v>
      </c>
      <c r="I1166" s="0" t="n">
        <f aca="false">12*Inputs!$B$8*(MIN(1,$H$52*$C1166)*(ic*Inputs!$C$8+pT-cost_acc-cost_wd*Inputs!$E$8-cost_fx*Inputs!$D$8-cost_ins)+(1-MIN(1,$H$52*$C1166))*(1-MIN(1,Inputs!$G$8*$D1166)*churn_nonbuyers)*(ic*Inputs!$C$8+fee_wd*Inputs!$E$8*(1-$B1166)+fee_fx*Inputs!$D$8-cost_acc-cost_wd*Inputs!$E$8*(1-$B1166)-cost_fx*Inputs!$D$8))</f>
        <v>190003.773982929</v>
      </c>
      <c r="J1166" s="0" t="n">
        <f aca="false">G1166+H1166+I1166-fixed</f>
        <v>153212.434510834</v>
      </c>
      <c r="K1166" s="0" t="n">
        <f aca="false">12*Inputs!$B$6*(1-MIN(1,Inputs!$G$6*$D1166)*churn_nonbuyers)*(ic*Inputs!$C$6+fee_wd*Inputs!$E$6*(1-$B1166)+fee_fx*Inputs!$D$6-cost_acc-cost_wd*Inputs!$E$6*(1-$B1166)-cost_fx*Inputs!$D$6)</f>
        <v>176046.444591883</v>
      </c>
      <c r="L1166" s="0" t="n">
        <f aca="false">12*Inputs!$B$7*(1-MIN(1,Inputs!$G$7*$D1166)*churn_nonbuyers)*(ic*Inputs!$C$7+fee_wd*Inputs!$E$7*(1-$B1166)+fee_fx*Inputs!$D$7-cost_acc-cost_wd*Inputs!$E$7*(1-$B1166)-cost_fx*Inputs!$D$7)</f>
        <v>375854.78742713</v>
      </c>
      <c r="M1166" s="0" t="n">
        <f aca="false">12*Inputs!$B$8*(1-MIN(1,Inputs!$G$8*$D1166)*churn_nonbuyers)*(ic*Inputs!$C$8+fee_wd*Inputs!$E$8*(1-$B1166)+fee_fx*Inputs!$D$8-cost_acc-cost_wd*Inputs!$E$8*(1-$B1166)-cost_fx*Inputs!$D$8)</f>
        <v>152155.486922122</v>
      </c>
      <c r="N1166" s="0" t="n">
        <f aca="false">K1166+L1166+I1166-fixed</f>
        <v>41905.0060019417</v>
      </c>
      <c r="O1166" s="0" t="n">
        <f aca="false">K1166+L1166+M1166-fixed</f>
        <v>4056.71894113487</v>
      </c>
      <c r="P1166" s="0" t="n">
        <f aca="false">12*Inputs!$B$6*(1-MIN(1,Inputs!$F$6*$D1166))*(ic*Inputs!$C$6+flat_fee-cost_acc-cost_wd*Inputs!$E$6*$E1166-cost_fx*Inputs!$D$6)+12*Inputs!$B$7*(1-MIN(1,Inputs!$F$7*$D1166))*(ic*Inputs!$C$7+flat_fee-cost_acc-cost_wd*Inputs!$E$7*$E1166-cost_fx*Inputs!$D$7)+12*Inputs!$B$8*(1-MIN(1,Inputs!$F$8*$D1166))*(ic*Inputs!$C$8+flat_fee-cost_acc-cost_wd*Inputs!$E$8*$E1166-cost_fx*Inputs!$D$8)-fixed</f>
        <v>198873.1998932</v>
      </c>
    </row>
    <row r="1167" customFormat="false" ht="15" hidden="false" customHeight="false" outlineLevel="0" collapsed="false">
      <c r="A1167" s="0" t="n">
        <v>1102</v>
      </c>
      <c r="B1167" s="0" t="n">
        <v>0.38783</v>
      </c>
      <c r="C1167" s="0" t="n">
        <v>1.011646</v>
      </c>
      <c r="D1167" s="0" t="n">
        <v>0.887737</v>
      </c>
      <c r="E1167" s="0" t="n">
        <v>1.143126</v>
      </c>
      <c r="F1167" s="0" t="n">
        <v>0.156547</v>
      </c>
      <c r="G1167" s="0" t="n">
        <f aca="false">12*Inputs!$B$6*(MIN(1,$H$50*$C1167)*(ic*Inputs!$C$6+pS+fee_fx*Inputs!$D$6-cost_acc-cost_wd*Inputs!$E$6*$E1167-cost_fx*Inputs!$D$6-$F1167)+(1-MIN(1,$H$50*$C1167))*(1-MIN(1,Inputs!$G$6*$D1167)*churn_nonbuyers)*(ic*Inputs!$C$6+fee_wd*Inputs!$E$6*(1-$B1167)+fee_fx*Inputs!$D$6-cost_acc-cost_wd*Inputs!$E$6*(1-$B1167)-cost_fx*Inputs!$D$6))</f>
        <v>195379.258157066</v>
      </c>
      <c r="H1167" s="0" t="n">
        <f aca="false">12*Inputs!$B$7*(MIN(1,$H$51*$C1167)*(ic*Inputs!$C$7+pE+fee_fx*Inputs!$D$7-cost_acc-cost_wd*Inputs!$E$7*$E1167-cost_fx*Inputs!$D$7-$F1167)+(1-MIN(1,$H$51*$C1167))*(1-MIN(1,Inputs!$G$7*$D1167)*churn_nonbuyers)*(ic*Inputs!$C$7+fee_wd*Inputs!$E$7*(1-$B1167)+fee_fx*Inputs!$D$7-cost_acc-cost_wd*Inputs!$E$7*(1-$B1167)-cost_fx*Inputs!$D$7))</f>
        <v>396330.149295516</v>
      </c>
      <c r="I1167" s="0" t="n">
        <f aca="false">12*Inputs!$B$8*(MIN(1,$H$52*$C1167)*(ic*Inputs!$C$8+pT-cost_acc-cost_wd*Inputs!$E$8-cost_fx*Inputs!$D$8-cost_ins)+(1-MIN(1,$H$52*$C1167))*(1-MIN(1,Inputs!$G$8*$D1167)*churn_nonbuyers)*(ic*Inputs!$C$8+fee_wd*Inputs!$E$8*(1-$B1167)+fee_fx*Inputs!$D$8-cost_acc-cost_wd*Inputs!$E$8*(1-$B1167)-cost_fx*Inputs!$D$8))</f>
        <v>179829.445595497</v>
      </c>
      <c r="J1167" s="0" t="n">
        <f aca="false">G1167+H1167+I1167-fixed</f>
        <v>71538.8530480786</v>
      </c>
      <c r="K1167" s="0" t="n">
        <f aca="false">12*Inputs!$B$6*(1-MIN(1,Inputs!$G$6*$D1167)*churn_nonbuyers)*(ic*Inputs!$C$6+fee_wd*Inputs!$E$6*(1-$B1167)+fee_fx*Inputs!$D$6-cost_acc-cost_wd*Inputs!$E$6*(1-$B1167)-cost_fx*Inputs!$D$6)</f>
        <v>139282.986533112</v>
      </c>
      <c r="L1167" s="0" t="n">
        <f aca="false">12*Inputs!$B$7*(1-MIN(1,Inputs!$G$7*$D1167)*churn_nonbuyers)*(ic*Inputs!$C$7+fee_wd*Inputs!$E$7*(1-$B1167)+fee_fx*Inputs!$D$7-cost_acc-cost_wd*Inputs!$E$7*(1-$B1167)-cost_fx*Inputs!$D$7)</f>
        <v>338101.750543867</v>
      </c>
      <c r="M1167" s="0" t="n">
        <f aca="false">12*Inputs!$B$8*(1-MIN(1,Inputs!$G$8*$D1167)*churn_nonbuyers)*(ic*Inputs!$C$8+fee_wd*Inputs!$E$8*(1-$B1167)+fee_fx*Inputs!$D$8-cost_acc-cost_wd*Inputs!$E$8*(1-$B1167)-cost_fx*Inputs!$D$8)</f>
        <v>116522.189207856</v>
      </c>
      <c r="N1167" s="0" t="n">
        <f aca="false">K1167+L1167+I1167-fixed</f>
        <v>-42785.8173275242</v>
      </c>
      <c r="O1167" s="0" t="n">
        <f aca="false">K1167+L1167+M1167-fixed</f>
        <v>-106093.073715165</v>
      </c>
      <c r="P1167" s="0" t="n">
        <f aca="false">12*Inputs!$B$6*(1-MIN(1,Inputs!$F$6*$D1167))*(ic*Inputs!$C$6+flat_fee-cost_acc-cost_wd*Inputs!$E$6*$E1167-cost_fx*Inputs!$D$6)+12*Inputs!$B$7*(1-MIN(1,Inputs!$F$7*$D1167))*(ic*Inputs!$C$7+flat_fee-cost_acc-cost_wd*Inputs!$E$7*$E1167-cost_fx*Inputs!$D$7)+12*Inputs!$B$8*(1-MIN(1,Inputs!$F$8*$D1167))*(ic*Inputs!$C$8+flat_fee-cost_acc-cost_wd*Inputs!$E$8*$E1167-cost_fx*Inputs!$D$8)-fixed</f>
        <v>68093.55607088</v>
      </c>
    </row>
    <row r="1168" customFormat="false" ht="15" hidden="false" customHeight="false" outlineLevel="0" collapsed="false">
      <c r="A1168" s="0" t="n">
        <v>1103</v>
      </c>
      <c r="B1168" s="0" t="n">
        <v>0.445298</v>
      </c>
      <c r="C1168" s="0" t="n">
        <v>0.932381</v>
      </c>
      <c r="D1168" s="0" t="n">
        <v>1.742102</v>
      </c>
      <c r="E1168" s="0" t="n">
        <v>1.234968</v>
      </c>
      <c r="F1168" s="0" t="n">
        <v>0.243382</v>
      </c>
      <c r="G1168" s="0" t="n">
        <f aca="false">12*Inputs!$B$6*(MIN(1,$H$50*$C1168)*(ic*Inputs!$C$6+pS+fee_fx*Inputs!$D$6-cost_acc-cost_wd*Inputs!$E$6*$E1168-cost_fx*Inputs!$D$6-$F1168)+(1-MIN(1,$H$50*$C1168))*(1-MIN(1,Inputs!$G$6*$D1168)*churn_nonbuyers)*(ic*Inputs!$C$6+fee_wd*Inputs!$E$6*(1-$B1168)+fee_fx*Inputs!$D$6-cost_acc-cost_wd*Inputs!$E$6*(1-$B1168)-cost_fx*Inputs!$D$6))</f>
        <v>174392.691424196</v>
      </c>
      <c r="H1168" s="0" t="n">
        <f aca="false">12*Inputs!$B$7*(MIN(1,$H$51*$C1168)*(ic*Inputs!$C$7+pE+fee_fx*Inputs!$D$7-cost_acc-cost_wd*Inputs!$E$7*$E1168-cost_fx*Inputs!$D$7-$F1168)+(1-MIN(1,$H$51*$C1168))*(1-MIN(1,Inputs!$G$7*$D1168)*churn_nonbuyers)*(ic*Inputs!$C$7+fee_wd*Inputs!$E$7*(1-$B1168)+fee_fx*Inputs!$D$7-cost_acc-cost_wd*Inputs!$E$7*(1-$B1168)-cost_fx*Inputs!$D$7))</f>
        <v>366739.089206753</v>
      </c>
      <c r="I1168" s="0" t="n">
        <f aca="false">12*Inputs!$B$8*(MIN(1,$H$52*$C1168)*(ic*Inputs!$C$8+pT-cost_acc-cost_wd*Inputs!$E$8-cost_fx*Inputs!$D$8-cost_ins)+(1-MIN(1,$H$52*$C1168))*(1-MIN(1,Inputs!$G$8*$D1168)*churn_nonbuyers)*(ic*Inputs!$C$8+fee_wd*Inputs!$E$8*(1-$B1168)+fee_fx*Inputs!$D$8-cost_acc-cost_wd*Inputs!$E$8*(1-$B1168)-cost_fx*Inputs!$D$8))</f>
        <v>134397.126864</v>
      </c>
      <c r="J1168" s="0" t="n">
        <f aca="false">G1168+H1168+I1168-fixed</f>
        <v>-24471.0925050515</v>
      </c>
      <c r="K1168" s="0" t="n">
        <f aca="false">12*Inputs!$B$6*(1-MIN(1,Inputs!$G$6*$D1168)*churn_nonbuyers)*(ic*Inputs!$C$6+fee_wd*Inputs!$E$6*(1-$B1168)+fee_fx*Inputs!$D$6-cost_acc-cost_wd*Inputs!$E$6*(1-$B1168)-cost_fx*Inputs!$D$6)</f>
        <v>125502.132502051</v>
      </c>
      <c r="L1168" s="0" t="n">
        <f aca="false">12*Inputs!$B$7*(1-MIN(1,Inputs!$G$7*$D1168)*churn_nonbuyers)*(ic*Inputs!$C$7+fee_wd*Inputs!$E$7*(1-$B1168)+fee_fx*Inputs!$D$7-cost_acc-cost_wd*Inputs!$E$7*(1-$B1168)-cost_fx*Inputs!$D$7)</f>
        <v>321355.881805231</v>
      </c>
      <c r="M1168" s="0" t="n">
        <f aca="false">12*Inputs!$B$8*(1-MIN(1,Inputs!$G$8*$D1168)*churn_nonbuyers)*(ic*Inputs!$C$8+fee_wd*Inputs!$E$8*(1-$B1168)+fee_fx*Inputs!$D$8-cost_acc-cost_wd*Inputs!$E$8*(1-$B1168)-cost_fx*Inputs!$D$8)</f>
        <v>0</v>
      </c>
      <c r="N1168" s="0" t="n">
        <f aca="false">K1168+L1168+I1168-fixed</f>
        <v>-118744.858828718</v>
      </c>
      <c r="O1168" s="0" t="n">
        <f aca="false">K1168+L1168+M1168-fixed</f>
        <v>-253141.985692718</v>
      </c>
      <c r="P1168" s="0" t="n">
        <f aca="false">12*Inputs!$B$6*(1-MIN(1,Inputs!$F$6*$D1168))*(ic*Inputs!$C$6+flat_fee-cost_acc-cost_wd*Inputs!$E$6*$E1168-cost_fx*Inputs!$D$6)+12*Inputs!$B$7*(1-MIN(1,Inputs!$F$7*$D1168))*(ic*Inputs!$C$7+flat_fee-cost_acc-cost_wd*Inputs!$E$7*$E1168-cost_fx*Inputs!$D$7)+12*Inputs!$B$8*(1-MIN(1,Inputs!$F$8*$D1168))*(ic*Inputs!$C$8+flat_fee-cost_acc-cost_wd*Inputs!$E$8*$E1168-cost_fx*Inputs!$D$8)-fixed</f>
        <v>-407677.41919936</v>
      </c>
    </row>
    <row r="1169" customFormat="false" ht="15" hidden="false" customHeight="false" outlineLevel="0" collapsed="false">
      <c r="A1169" s="0" t="n">
        <v>1104</v>
      </c>
      <c r="B1169" s="0" t="n">
        <v>0.470498</v>
      </c>
      <c r="C1169" s="0" t="n">
        <v>0.724647</v>
      </c>
      <c r="D1169" s="0" t="n">
        <v>1.275565</v>
      </c>
      <c r="E1169" s="0" t="n">
        <v>1.250687</v>
      </c>
      <c r="F1169" s="0" t="n">
        <v>0.265124</v>
      </c>
      <c r="G1169" s="0" t="n">
        <f aca="false">12*Inputs!$B$6*(MIN(1,$H$50*$C1169)*(ic*Inputs!$C$6+pS+fee_fx*Inputs!$D$6-cost_acc-cost_wd*Inputs!$E$6*$E1169-cost_fx*Inputs!$D$6-$F1169)+(1-MIN(1,$H$50*$C1169))*(1-MIN(1,Inputs!$G$6*$D1169)*churn_nonbuyers)*(ic*Inputs!$C$6+fee_wd*Inputs!$E$6*(1-$B1169)+fee_fx*Inputs!$D$6-cost_acc-cost_wd*Inputs!$E$6*(1-$B1169)-cost_fx*Inputs!$D$6))</f>
        <v>162695.043434923</v>
      </c>
      <c r="H1169" s="0" t="n">
        <f aca="false">12*Inputs!$B$7*(MIN(1,$H$51*$C1169)*(ic*Inputs!$C$7+pE+fee_fx*Inputs!$D$7-cost_acc-cost_wd*Inputs!$E$7*$E1169-cost_fx*Inputs!$D$7-$F1169)+(1-MIN(1,$H$51*$C1169))*(1-MIN(1,Inputs!$G$7*$D1169)*churn_nonbuyers)*(ic*Inputs!$C$7+fee_wd*Inputs!$E$7*(1-$B1169)+fee_fx*Inputs!$D$7-cost_acc-cost_wd*Inputs!$E$7*(1-$B1169)-cost_fx*Inputs!$D$7))</f>
        <v>355299.830677518</v>
      </c>
      <c r="I1169" s="0" t="n">
        <f aca="false">12*Inputs!$B$8*(MIN(1,$H$52*$C1169)*(ic*Inputs!$C$8+pT-cost_acc-cost_wd*Inputs!$E$8-cost_fx*Inputs!$D$8-cost_ins)+(1-MIN(1,$H$52*$C1169))*(1-MIN(1,Inputs!$G$8*$D1169)*churn_nonbuyers)*(ic*Inputs!$C$8+fee_wd*Inputs!$E$8*(1-$B1169)+fee_fx*Inputs!$D$8-cost_acc-cost_wd*Inputs!$E$8*(1-$B1169)-cost_fx*Inputs!$D$8))</f>
        <v>120487.542813668</v>
      </c>
      <c r="J1169" s="0" t="n">
        <f aca="false">G1169+H1169+I1169-fixed</f>
        <v>-61517.5830738912</v>
      </c>
      <c r="K1169" s="0" t="n">
        <f aca="false">12*Inputs!$B$6*(1-MIN(1,Inputs!$G$6*$D1169)*churn_nonbuyers)*(ic*Inputs!$C$6+fee_wd*Inputs!$E$6*(1-$B1169)+fee_fx*Inputs!$D$6-cost_acc-cost_wd*Inputs!$E$6*(1-$B1169)-cost_fx*Inputs!$D$6)</f>
        <v>125311.678425864</v>
      </c>
      <c r="L1169" s="0" t="n">
        <f aca="false">12*Inputs!$B$7*(1-MIN(1,Inputs!$G$7*$D1169)*churn_nonbuyers)*(ic*Inputs!$C$7+fee_wd*Inputs!$E$7*(1-$B1169)+fee_fx*Inputs!$D$7-cost_acc-cost_wd*Inputs!$E$7*(1-$B1169)-cost_fx*Inputs!$D$7)</f>
        <v>322611.705135518</v>
      </c>
      <c r="M1169" s="0" t="n">
        <f aca="false">12*Inputs!$B$8*(1-MIN(1,Inputs!$G$8*$D1169)*churn_nonbuyers)*(ic*Inputs!$C$8+fee_wd*Inputs!$E$8*(1-$B1169)+fee_fx*Inputs!$D$8-cost_acc-cost_wd*Inputs!$E$8*(1-$B1169)-cost_fx*Inputs!$D$8)</f>
        <v>32540.071054032</v>
      </c>
      <c r="N1169" s="0" t="n">
        <f aca="false">K1169+L1169+I1169-fixed</f>
        <v>-131589.073624949</v>
      </c>
      <c r="O1169" s="0" t="n">
        <f aca="false">K1169+L1169+M1169-fixed</f>
        <v>-219536.545384586</v>
      </c>
      <c r="P1169" s="0" t="n">
        <f aca="false">12*Inputs!$B$6*(1-MIN(1,Inputs!$F$6*$D1169))*(ic*Inputs!$C$6+flat_fee-cost_acc-cost_wd*Inputs!$E$6*$E1169-cost_fx*Inputs!$D$6)+12*Inputs!$B$7*(1-MIN(1,Inputs!$F$7*$D1169))*(ic*Inputs!$C$7+flat_fee-cost_acc-cost_wd*Inputs!$E$7*$E1169-cost_fx*Inputs!$D$7)+12*Inputs!$B$8*(1-MIN(1,Inputs!$F$8*$D1169))*(ic*Inputs!$C$8+flat_fee-cost_acc-cost_wd*Inputs!$E$8*$E1169-cost_fx*Inputs!$D$8)-fixed</f>
        <v>-176644.2681628</v>
      </c>
    </row>
    <row r="1170" customFormat="false" ht="15" hidden="false" customHeight="false" outlineLevel="0" collapsed="false">
      <c r="A1170" s="0" t="n">
        <v>1105</v>
      </c>
      <c r="B1170" s="0" t="n">
        <v>0.296099</v>
      </c>
      <c r="C1170" s="0" t="n">
        <v>0.761984</v>
      </c>
      <c r="D1170" s="0" t="n">
        <v>1.257946</v>
      </c>
      <c r="E1170" s="0" t="n">
        <v>1.135513</v>
      </c>
      <c r="F1170" s="0" t="n">
        <v>0.191484</v>
      </c>
      <c r="G1170" s="0" t="n">
        <f aca="false">12*Inputs!$B$6*(MIN(1,$H$50*$C1170)*(ic*Inputs!$C$6+pS+fee_fx*Inputs!$D$6-cost_acc-cost_wd*Inputs!$E$6*$E1170-cost_fx*Inputs!$D$6-$F1170)+(1-MIN(1,$H$50*$C1170))*(1-MIN(1,Inputs!$G$6*$D1170)*churn_nonbuyers)*(ic*Inputs!$C$6+fee_wd*Inputs!$E$6*(1-$B1170)+fee_fx*Inputs!$D$6-cost_acc-cost_wd*Inputs!$E$6*(1-$B1170)-cost_fx*Inputs!$D$6))</f>
        <v>190146.055954111</v>
      </c>
      <c r="H1170" s="0" t="n">
        <f aca="false">12*Inputs!$B$7*(MIN(1,$H$51*$C1170)*(ic*Inputs!$C$7+pE+fee_fx*Inputs!$D$7-cost_acc-cost_wd*Inputs!$E$7*$E1170-cost_fx*Inputs!$D$7-$F1170)+(1-MIN(1,$H$51*$C1170))*(1-MIN(1,Inputs!$G$7*$D1170)*churn_nonbuyers)*(ic*Inputs!$C$7+fee_wd*Inputs!$E$7*(1-$B1170)+fee_fx*Inputs!$D$7-cost_acc-cost_wd*Inputs!$E$7*(1-$B1170)-cost_fx*Inputs!$D$7))</f>
        <v>387249.609813621</v>
      </c>
      <c r="I1170" s="0" t="n">
        <f aca="false">12*Inputs!$B$8*(MIN(1,$H$52*$C1170)*(ic*Inputs!$C$8+pT-cost_acc-cost_wd*Inputs!$E$8-cost_fx*Inputs!$D$8-cost_ins)+(1-MIN(1,$H$52*$C1170))*(1-MIN(1,Inputs!$G$8*$D1170)*churn_nonbuyers)*(ic*Inputs!$C$8+fee_wd*Inputs!$E$8*(1-$B1170)+fee_fx*Inputs!$D$8-cost_acc-cost_wd*Inputs!$E$8*(1-$B1170)-cost_fx*Inputs!$D$8))</f>
        <v>127233.933954339</v>
      </c>
      <c r="J1170" s="0" t="n">
        <f aca="false">G1170+H1170+I1170-fixed</f>
        <v>4629.59972207167</v>
      </c>
      <c r="K1170" s="0" t="n">
        <f aca="false">12*Inputs!$B$6*(1-MIN(1,Inputs!$G$6*$D1170)*churn_nonbuyers)*(ic*Inputs!$C$6+fee_wd*Inputs!$E$6*(1-$B1170)+fee_fx*Inputs!$D$6-cost_acc-cost_wd*Inputs!$E$6*(1-$B1170)-cost_fx*Inputs!$D$6)</f>
        <v>148963.479499109</v>
      </c>
      <c r="L1170" s="0" t="n">
        <f aca="false">12*Inputs!$B$7*(1-MIN(1,Inputs!$G$7*$D1170)*churn_nonbuyers)*(ic*Inputs!$C$7+fee_wd*Inputs!$E$7*(1-$B1170)+fee_fx*Inputs!$D$7-cost_acc-cost_wd*Inputs!$E$7*(1-$B1170)-cost_fx*Inputs!$D$7)</f>
        <v>346954.727891465</v>
      </c>
      <c r="M1170" s="0" t="n">
        <f aca="false">12*Inputs!$B$8*(1-MIN(1,Inputs!$G$8*$D1170)*churn_nonbuyers)*(ic*Inputs!$C$8+fee_wd*Inputs!$E$8*(1-$B1170)+fee_fx*Inputs!$D$8-cost_acc-cost_wd*Inputs!$E$8*(1-$B1170)-cost_fx*Inputs!$D$8)</f>
        <v>37286.9580891744</v>
      </c>
      <c r="N1170" s="0" t="n">
        <f aca="false">K1170+L1170+I1170-fixed</f>
        <v>-76847.8586550865</v>
      </c>
      <c r="O1170" s="0" t="n">
        <f aca="false">K1170+L1170+M1170-fixed</f>
        <v>-166794.834520252</v>
      </c>
      <c r="P1170" s="0" t="n">
        <f aca="false">12*Inputs!$B$6*(1-MIN(1,Inputs!$F$6*$D1170))*(ic*Inputs!$C$6+flat_fee-cost_acc-cost_wd*Inputs!$E$6*$E1170-cost_fx*Inputs!$D$6)+12*Inputs!$B$7*(1-MIN(1,Inputs!$F$7*$D1170))*(ic*Inputs!$C$7+flat_fee-cost_acc-cost_wd*Inputs!$E$7*$E1170-cost_fx*Inputs!$D$7)+12*Inputs!$B$8*(1-MIN(1,Inputs!$F$8*$D1170))*(ic*Inputs!$C$8+flat_fee-cost_acc-cost_wd*Inputs!$E$8*$E1170-cost_fx*Inputs!$D$8)-fixed</f>
        <v>-125143.37917648</v>
      </c>
    </row>
    <row r="1171" customFormat="false" ht="15" hidden="false" customHeight="false" outlineLevel="0" collapsed="false">
      <c r="A1171" s="0" t="n">
        <v>1106</v>
      </c>
      <c r="B1171" s="0" t="n">
        <v>0.125831</v>
      </c>
      <c r="C1171" s="0" t="n">
        <v>0.895929</v>
      </c>
      <c r="D1171" s="0" t="n">
        <v>1.068811</v>
      </c>
      <c r="E1171" s="0" t="n">
        <v>1.242678</v>
      </c>
      <c r="F1171" s="0" t="n">
        <v>0.070901</v>
      </c>
      <c r="G1171" s="0" t="n">
        <f aca="false">12*Inputs!$B$6*(MIN(1,$H$50*$C1171)*(ic*Inputs!$C$6+pS+fee_fx*Inputs!$D$6-cost_acc-cost_wd*Inputs!$E$6*$E1171-cost_fx*Inputs!$D$6-$F1171)+(1-MIN(1,$H$50*$C1171))*(1-MIN(1,Inputs!$G$6*$D1171)*churn_nonbuyers)*(ic*Inputs!$C$6+fee_wd*Inputs!$E$6*(1-$B1171)+fee_fx*Inputs!$D$6-cost_acc-cost_wd*Inputs!$E$6*(1-$B1171)-cost_fx*Inputs!$D$6))</f>
        <v>220602.674644087</v>
      </c>
      <c r="H1171" s="0" t="n">
        <f aca="false">12*Inputs!$B$7*(MIN(1,$H$51*$C1171)*(ic*Inputs!$C$7+pE+fee_fx*Inputs!$D$7-cost_acc-cost_wd*Inputs!$E$7*$E1171-cost_fx*Inputs!$D$7-$F1171)+(1-MIN(1,$H$51*$C1171))*(1-MIN(1,Inputs!$G$7*$D1171)*churn_nonbuyers)*(ic*Inputs!$C$7+fee_wd*Inputs!$E$7*(1-$B1171)+fee_fx*Inputs!$D$7-cost_acc-cost_wd*Inputs!$E$7*(1-$B1171)-cost_fx*Inputs!$D$7))</f>
        <v>406035.031962468</v>
      </c>
      <c r="I1171" s="0" t="n">
        <f aca="false">12*Inputs!$B$8*(MIN(1,$H$52*$C1171)*(ic*Inputs!$C$8+pT-cost_acc-cost_wd*Inputs!$E$8-cost_fx*Inputs!$D$8-cost_ins)+(1-MIN(1,$H$52*$C1171))*(1-MIN(1,Inputs!$G$8*$D1171)*churn_nonbuyers)*(ic*Inputs!$C$8+fee_wd*Inputs!$E$8*(1-$B1171)+fee_fx*Inputs!$D$8-cost_acc-cost_wd*Inputs!$E$8*(1-$B1171)-cost_fx*Inputs!$D$8))</f>
        <v>159223.193909108</v>
      </c>
      <c r="J1171" s="0" t="n">
        <f aca="false">G1171+H1171+I1171-fixed</f>
        <v>85860.9005156626</v>
      </c>
      <c r="K1171" s="0" t="n">
        <f aca="false">12*Inputs!$B$6*(1-MIN(1,Inputs!$G$6*$D1171)*churn_nonbuyers)*(ic*Inputs!$C$6+fee_wd*Inputs!$E$6*(1-$B1171)+fee_fx*Inputs!$D$6-cost_acc-cost_wd*Inputs!$E$6*(1-$B1171)-cost_fx*Inputs!$D$6)</f>
        <v>173675.045929975</v>
      </c>
      <c r="L1171" s="0" t="n">
        <f aca="false">12*Inputs!$B$7*(1-MIN(1,Inputs!$G$7*$D1171)*churn_nonbuyers)*(ic*Inputs!$C$7+fee_wd*Inputs!$E$7*(1-$B1171)+fee_fx*Inputs!$D$7-cost_acc-cost_wd*Inputs!$E$7*(1-$B1171)-cost_fx*Inputs!$D$7)</f>
        <v>372732.993029985</v>
      </c>
      <c r="M1171" s="0" t="n">
        <f aca="false">12*Inputs!$B$8*(1-MIN(1,Inputs!$G$8*$D1171)*churn_nonbuyers)*(ic*Inputs!$C$8+fee_wd*Inputs!$E$8*(1-$B1171)+fee_fx*Inputs!$D$8-cost_acc-cost_wd*Inputs!$E$8*(1-$B1171)-cost_fx*Inputs!$D$8)</f>
        <v>80677.0238332176</v>
      </c>
      <c r="N1171" s="0" t="n">
        <f aca="false">K1171+L1171+I1171-fixed</f>
        <v>5631.23286906828</v>
      </c>
      <c r="O1171" s="0" t="n">
        <f aca="false">K1171+L1171+M1171-fixed</f>
        <v>-72914.9372068221</v>
      </c>
      <c r="P1171" s="0" t="n">
        <f aca="false">12*Inputs!$B$6*(1-MIN(1,Inputs!$F$6*$D1171))*(ic*Inputs!$C$6+flat_fee-cost_acc-cost_wd*Inputs!$E$6*$E1171-cost_fx*Inputs!$D$6)+12*Inputs!$B$7*(1-MIN(1,Inputs!$F$7*$D1171))*(ic*Inputs!$C$7+flat_fee-cost_acc-cost_wd*Inputs!$E$7*$E1171-cost_fx*Inputs!$D$7)+12*Inputs!$B$8*(1-MIN(1,Inputs!$F$8*$D1171))*(ic*Inputs!$C$8+flat_fee-cost_acc-cost_wd*Inputs!$E$8*$E1171-cost_fx*Inputs!$D$8)-fixed</f>
        <v>-69161.60580208</v>
      </c>
    </row>
    <row r="1172" customFormat="false" ht="15" hidden="false" customHeight="false" outlineLevel="0" collapsed="false">
      <c r="A1172" s="0" t="n">
        <v>1107</v>
      </c>
      <c r="B1172" s="0" t="n">
        <v>0.499455</v>
      </c>
      <c r="C1172" s="0" t="n">
        <v>1.009891</v>
      </c>
      <c r="D1172" s="0" t="n">
        <v>0.946052</v>
      </c>
      <c r="E1172" s="0" t="n">
        <v>1.083104</v>
      </c>
      <c r="F1172" s="0" t="n">
        <v>0.07635</v>
      </c>
      <c r="G1172" s="0" t="n">
        <f aca="false">12*Inputs!$B$6*(MIN(1,$H$50*$C1172)*(ic*Inputs!$C$6+pS+fee_fx*Inputs!$D$6-cost_acc-cost_wd*Inputs!$E$6*$E1172-cost_fx*Inputs!$D$6-$F1172)+(1-MIN(1,$H$50*$C1172))*(1-MIN(1,Inputs!$G$6*$D1172)*churn_nonbuyers)*(ic*Inputs!$C$6+fee_wd*Inputs!$E$6*(1-$B1172)+fee_fx*Inputs!$D$6-cost_acc-cost_wd*Inputs!$E$6*(1-$B1172)-cost_fx*Inputs!$D$6))</f>
        <v>184077.451345946</v>
      </c>
      <c r="H1172" s="0" t="n">
        <f aca="false">12*Inputs!$B$7*(MIN(1,$H$51*$C1172)*(ic*Inputs!$C$7+pE+fee_fx*Inputs!$D$7-cost_acc-cost_wd*Inputs!$E$7*$E1172-cost_fx*Inputs!$D$7-$F1172)+(1-MIN(1,$H$51*$C1172))*(1-MIN(1,Inputs!$G$7*$D1172)*churn_nonbuyers)*(ic*Inputs!$C$7+fee_wd*Inputs!$E$7*(1-$B1172)+fee_fx*Inputs!$D$7-cost_acc-cost_wd*Inputs!$E$7*(1-$B1172)-cost_fx*Inputs!$D$7))</f>
        <v>398206.010184083</v>
      </c>
      <c r="I1172" s="0" t="n">
        <f aca="false">12*Inputs!$B$8*(MIN(1,$H$52*$C1172)*(ic*Inputs!$C$8+pT-cost_acc-cost_wd*Inputs!$E$8-cost_fx*Inputs!$D$8-cost_ins)+(1-MIN(1,$H$52*$C1172))*(1-MIN(1,Inputs!$G$8*$D1172)*churn_nonbuyers)*(ic*Inputs!$C$8+fee_wd*Inputs!$E$8*(1-$B1172)+fee_fx*Inputs!$D$8-cost_acc-cost_wd*Inputs!$E$8*(1-$B1172)-cost_fx*Inputs!$D$8))</f>
        <v>175507.046959236</v>
      </c>
      <c r="J1172" s="0" t="n">
        <f aca="false">G1172+H1172+I1172-fixed</f>
        <v>57790.5084892645</v>
      </c>
      <c r="K1172" s="0" t="n">
        <f aca="false">12*Inputs!$B$6*(1-MIN(1,Inputs!$G$6*$D1172)*churn_nonbuyers)*(ic*Inputs!$C$6+fee_wd*Inputs!$E$6*(1-$B1172)+fee_fx*Inputs!$D$6-cost_acc-cost_wd*Inputs!$E$6*(1-$B1172)-cost_fx*Inputs!$D$6)</f>
        <v>123544.350731952</v>
      </c>
      <c r="L1172" s="0" t="n">
        <f aca="false">12*Inputs!$B$7*(1-MIN(1,Inputs!$G$7*$D1172)*churn_nonbuyers)*(ic*Inputs!$C$7+fee_wd*Inputs!$E$7*(1-$B1172)+fee_fx*Inputs!$D$7-cost_acc-cost_wd*Inputs!$E$7*(1-$B1172)-cost_fx*Inputs!$D$7)</f>
        <v>321876.279943171</v>
      </c>
      <c r="M1172" s="0" t="n">
        <f aca="false">12*Inputs!$B$8*(1-MIN(1,Inputs!$G$8*$D1172)*churn_nonbuyers)*(ic*Inputs!$C$8+fee_wd*Inputs!$E$8*(1-$B1172)+fee_fx*Inputs!$D$8-cost_acc-cost_wd*Inputs!$E$8*(1-$B1172)-cost_fx*Inputs!$D$8)</f>
        <v>102148.548535776</v>
      </c>
      <c r="N1172" s="0" t="n">
        <f aca="false">K1172+L1172+I1172-fixed</f>
        <v>-79072.3223656411</v>
      </c>
      <c r="O1172" s="0" t="n">
        <f aca="false">K1172+L1172+M1172-fixed</f>
        <v>-152430.820789101</v>
      </c>
      <c r="P1172" s="0" t="n">
        <f aca="false">12*Inputs!$B$6*(1-MIN(1,Inputs!$F$6*$D1172))*(ic*Inputs!$C$6+flat_fee-cost_acc-cost_wd*Inputs!$E$6*$E1172-cost_fx*Inputs!$D$6)+12*Inputs!$B$7*(1-MIN(1,Inputs!$F$7*$D1172))*(ic*Inputs!$C$7+flat_fee-cost_acc-cost_wd*Inputs!$E$7*$E1172-cost_fx*Inputs!$D$7)+12*Inputs!$B$8*(1-MIN(1,Inputs!$F$8*$D1172))*(ic*Inputs!$C$8+flat_fee-cost_acc-cost_wd*Inputs!$E$8*$E1172-cost_fx*Inputs!$D$8)-fixed</f>
        <v>63917.8690419199</v>
      </c>
    </row>
    <row r="1173" customFormat="false" ht="15" hidden="false" customHeight="false" outlineLevel="0" collapsed="false">
      <c r="A1173" s="0" t="n">
        <v>1108</v>
      </c>
      <c r="B1173" s="0" t="n">
        <v>0.185473</v>
      </c>
      <c r="C1173" s="0" t="n">
        <v>1.001286</v>
      </c>
      <c r="D1173" s="0" t="n">
        <v>1.336738</v>
      </c>
      <c r="E1173" s="0" t="n">
        <v>1.349333</v>
      </c>
      <c r="F1173" s="0" t="n">
        <v>0.145957</v>
      </c>
      <c r="G1173" s="0" t="n">
        <f aca="false">12*Inputs!$B$6*(MIN(1,$H$50*$C1173)*(ic*Inputs!$C$6+pS+fee_fx*Inputs!$D$6-cost_acc-cost_wd*Inputs!$E$6*$E1173-cost_fx*Inputs!$D$6-$F1173)+(1-MIN(1,$H$50*$C1173))*(1-MIN(1,Inputs!$G$6*$D1173)*churn_nonbuyers)*(ic*Inputs!$C$6+fee_wd*Inputs!$E$6*(1-$B1173)+fee_fx*Inputs!$D$6-cost_acc-cost_wd*Inputs!$E$6*(1-$B1173)-cost_fx*Inputs!$D$6))</f>
        <v>212295.614720233</v>
      </c>
      <c r="H1173" s="0" t="n">
        <f aca="false">12*Inputs!$B$7*(MIN(1,$H$51*$C1173)*(ic*Inputs!$C$7+pE+fee_fx*Inputs!$D$7-cost_acc-cost_wd*Inputs!$E$7*$E1173-cost_fx*Inputs!$D$7-$F1173)+(1-MIN(1,$H$51*$C1173))*(1-MIN(1,Inputs!$G$7*$D1173)*churn_nonbuyers)*(ic*Inputs!$C$7+fee_wd*Inputs!$E$7*(1-$B1173)+fee_fx*Inputs!$D$7-cost_acc-cost_wd*Inputs!$E$7*(1-$B1173)-cost_fx*Inputs!$D$7))</f>
        <v>386522.243487974</v>
      </c>
      <c r="I1173" s="0" t="n">
        <f aca="false">12*Inputs!$B$8*(MIN(1,$H$52*$C1173)*(ic*Inputs!$C$8+pT-cost_acc-cost_wd*Inputs!$E$8-cost_fx*Inputs!$D$8-cost_ins)+(1-MIN(1,$H$52*$C1173))*(1-MIN(1,Inputs!$G$8*$D1173)*churn_nonbuyers)*(ic*Inputs!$C$8+fee_wd*Inputs!$E$8*(1-$B1173)+fee_fx*Inputs!$D$8-cost_acc-cost_wd*Inputs!$E$8*(1-$B1173)-cost_fx*Inputs!$D$8))</f>
        <v>150433.937980235</v>
      </c>
      <c r="J1173" s="0" t="n">
        <f aca="false">G1173+H1173+I1173-fixed</f>
        <v>49251.7961884424</v>
      </c>
      <c r="K1173" s="0" t="n">
        <f aca="false">12*Inputs!$B$6*(1-MIN(1,Inputs!$G$6*$D1173)*churn_nonbuyers)*(ic*Inputs!$C$6+fee_wd*Inputs!$E$6*(1-$B1173)+fee_fx*Inputs!$D$6-cost_acc-cost_wd*Inputs!$E$6*(1-$B1173)-cost_fx*Inputs!$D$6)</f>
        <v>163202.656370933</v>
      </c>
      <c r="L1173" s="0" t="n">
        <f aca="false">12*Inputs!$B$7*(1-MIN(1,Inputs!$G$7*$D1173)*churn_nonbuyers)*(ic*Inputs!$C$7+fee_wd*Inputs!$E$7*(1-$B1173)+fee_fx*Inputs!$D$7-cost_acc-cost_wd*Inputs!$E$7*(1-$B1173)-cost_fx*Inputs!$D$7)</f>
        <v>361393.75759856</v>
      </c>
      <c r="M1173" s="0" t="n">
        <f aca="false">12*Inputs!$B$8*(1-MIN(1,Inputs!$G$8*$D1173)*churn_nonbuyers)*(ic*Inputs!$C$8+fee_wd*Inputs!$E$8*(1-$B1173)+fee_fx*Inputs!$D$8-cost_acc-cost_wd*Inputs!$E$8*(1-$B1173)-cost_fx*Inputs!$D$8)</f>
        <v>20409.8056776864</v>
      </c>
      <c r="N1173" s="0" t="n">
        <f aca="false">K1173+L1173+I1173-fixed</f>
        <v>-24969.6480502726</v>
      </c>
      <c r="O1173" s="0" t="n">
        <f aca="false">K1173+L1173+M1173-fixed</f>
        <v>-154993.780352821</v>
      </c>
      <c r="P1173" s="0" t="n">
        <f aca="false">12*Inputs!$B$6*(1-MIN(1,Inputs!$F$6*$D1173))*(ic*Inputs!$C$6+flat_fee-cost_acc-cost_wd*Inputs!$E$6*$E1173-cost_fx*Inputs!$D$6)+12*Inputs!$B$7*(1-MIN(1,Inputs!$F$7*$D1173))*(ic*Inputs!$C$7+flat_fee-cost_acc-cost_wd*Inputs!$E$7*$E1173-cost_fx*Inputs!$D$7)+12*Inputs!$B$8*(1-MIN(1,Inputs!$F$8*$D1173))*(ic*Inputs!$C$8+flat_fee-cost_acc-cost_wd*Inputs!$E$8*$E1173-cost_fx*Inputs!$D$8)-fixed</f>
        <v>-242103.75588304</v>
      </c>
    </row>
    <row r="1174" customFormat="false" ht="15" hidden="false" customHeight="false" outlineLevel="0" collapsed="false">
      <c r="A1174" s="0" t="n">
        <v>1109</v>
      </c>
      <c r="B1174" s="0" t="n">
        <v>0.348618</v>
      </c>
      <c r="C1174" s="0" t="n">
        <v>1.02712</v>
      </c>
      <c r="D1174" s="0" t="n">
        <v>0.668136</v>
      </c>
      <c r="E1174" s="0" t="n">
        <v>1.086209</v>
      </c>
      <c r="F1174" s="0" t="n">
        <v>0.090407</v>
      </c>
      <c r="G1174" s="0" t="n">
        <f aca="false">12*Inputs!$B$6*(MIN(1,$H$50*$C1174)*(ic*Inputs!$C$6+pS+fee_fx*Inputs!$D$6-cost_acc-cost_wd*Inputs!$E$6*$E1174-cost_fx*Inputs!$D$6-$F1174)+(1-MIN(1,$H$50*$C1174))*(1-MIN(1,Inputs!$G$6*$D1174)*churn_nonbuyers)*(ic*Inputs!$C$6+fee_wd*Inputs!$E$6*(1-$B1174)+fee_fx*Inputs!$D$6-cost_acc-cost_wd*Inputs!$E$6*(1-$B1174)-cost_fx*Inputs!$D$6))</f>
        <v>205627.714193271</v>
      </c>
      <c r="H1174" s="0" t="n">
        <f aca="false">12*Inputs!$B$7*(MIN(1,$H$51*$C1174)*(ic*Inputs!$C$7+pE+fee_fx*Inputs!$D$7-cost_acc-cost_wd*Inputs!$E$7*$E1174-cost_fx*Inputs!$D$7-$F1174)+(1-MIN(1,$H$51*$C1174))*(1-MIN(1,Inputs!$G$7*$D1174)*churn_nonbuyers)*(ic*Inputs!$C$7+fee_wd*Inputs!$E$7*(1-$B1174)+fee_fx*Inputs!$D$7-cost_acc-cost_wd*Inputs!$E$7*(1-$B1174)-cost_fx*Inputs!$D$7))</f>
        <v>412476.625202837</v>
      </c>
      <c r="I1174" s="0" t="n">
        <f aca="false">12*Inputs!$B$8*(MIN(1,$H$52*$C1174)*(ic*Inputs!$C$8+pT-cost_acc-cost_wd*Inputs!$E$8-cost_fx*Inputs!$D$8-cost_ins)+(1-MIN(1,$H$52*$C1174))*(1-MIN(1,Inputs!$G$8*$D1174)*churn_nonbuyers)*(ic*Inputs!$C$8+fee_wd*Inputs!$E$8*(1-$B1174)+fee_fx*Inputs!$D$8-cost_acc-cost_wd*Inputs!$E$8*(1-$B1174)-cost_fx*Inputs!$D$8))</f>
        <v>194374.985121424</v>
      </c>
      <c r="J1174" s="0" t="n">
        <f aca="false">G1174+H1174+I1174-fixed</f>
        <v>112479.324517532</v>
      </c>
      <c r="K1174" s="0" t="n">
        <f aca="false">12*Inputs!$B$6*(1-MIN(1,Inputs!$G$6*$D1174)*churn_nonbuyers)*(ic*Inputs!$C$6+fee_wd*Inputs!$E$6*(1-$B1174)+fee_fx*Inputs!$D$6-cost_acc-cost_wd*Inputs!$E$6*(1-$B1174)-cost_fx*Inputs!$D$6)</f>
        <v>146341.251619546</v>
      </c>
      <c r="L1174" s="0" t="n">
        <f aca="false">12*Inputs!$B$7*(1-MIN(1,Inputs!$G$7*$D1174)*churn_nonbuyers)*(ic*Inputs!$C$7+fee_wd*Inputs!$E$7*(1-$B1174)+fee_fx*Inputs!$D$7-cost_acc-cost_wd*Inputs!$E$7*(1-$B1174)-cost_fx*Inputs!$D$7)</f>
        <v>345923.467643727</v>
      </c>
      <c r="M1174" s="0" t="n">
        <f aca="false">12*Inputs!$B$8*(1-MIN(1,Inputs!$G$8*$D1174)*churn_nonbuyers)*(ic*Inputs!$C$8+fee_wd*Inputs!$E$8*(1-$B1174)+fee_fx*Inputs!$D$8-cost_acc-cost_wd*Inputs!$E$8*(1-$B1174)-cost_fx*Inputs!$D$8)</f>
        <v>164836.877051213</v>
      </c>
      <c r="N1174" s="0" t="n">
        <f aca="false">K1174+L1174+I1174-fixed</f>
        <v>-13360.2956153033</v>
      </c>
      <c r="O1174" s="0" t="n">
        <f aca="false">K1174+L1174+M1174-fixed</f>
        <v>-42898.4036855141</v>
      </c>
      <c r="P1174" s="0" t="n">
        <f aca="false">12*Inputs!$B$6*(1-MIN(1,Inputs!$F$6*$D1174))*(ic*Inputs!$C$6+flat_fee-cost_acc-cost_wd*Inputs!$E$6*$E1174-cost_fx*Inputs!$D$6)+12*Inputs!$B$7*(1-MIN(1,Inputs!$F$7*$D1174))*(ic*Inputs!$C$7+flat_fee-cost_acc-cost_wd*Inputs!$E$7*$E1174-cost_fx*Inputs!$D$7)+12*Inputs!$B$8*(1-MIN(1,Inputs!$F$8*$D1174))*(ic*Inputs!$C$8+flat_fee-cost_acc-cost_wd*Inputs!$E$8*$E1174-cost_fx*Inputs!$D$8)-fixed</f>
        <v>213510.79453376</v>
      </c>
    </row>
    <row r="1175" customFormat="false" ht="15" hidden="false" customHeight="false" outlineLevel="0" collapsed="false">
      <c r="A1175" s="0" t="n">
        <v>1110</v>
      </c>
      <c r="B1175" s="0" t="n">
        <v>0.352602</v>
      </c>
      <c r="C1175" s="0" t="n">
        <v>0.991048</v>
      </c>
      <c r="D1175" s="0" t="n">
        <v>1.1035</v>
      </c>
      <c r="E1175" s="0" t="n">
        <v>1.061555</v>
      </c>
      <c r="F1175" s="0" t="n">
        <v>0.323132</v>
      </c>
      <c r="G1175" s="0" t="n">
        <f aca="false">12*Inputs!$B$6*(MIN(1,$H$50*$C1175)*(ic*Inputs!$C$6+pS+fee_fx*Inputs!$D$6-cost_acc-cost_wd*Inputs!$E$6*$E1175-cost_fx*Inputs!$D$6-$F1175)+(1-MIN(1,$H$50*$C1175))*(1-MIN(1,Inputs!$G$6*$D1175)*churn_nonbuyers)*(ic*Inputs!$C$6+fee_wd*Inputs!$E$6*(1-$B1175)+fee_fx*Inputs!$D$6-cost_acc-cost_wd*Inputs!$E$6*(1-$B1175)-cost_fx*Inputs!$D$6))</f>
        <v>195261.102970399</v>
      </c>
      <c r="H1175" s="0" t="n">
        <f aca="false">12*Inputs!$B$7*(MIN(1,$H$51*$C1175)*(ic*Inputs!$C$7+pE+fee_fx*Inputs!$D$7-cost_acc-cost_wd*Inputs!$E$7*$E1175-cost_fx*Inputs!$D$7-$F1175)+(1-MIN(1,$H$51*$C1175))*(1-MIN(1,Inputs!$G$7*$D1175)*churn_nonbuyers)*(ic*Inputs!$C$7+fee_wd*Inputs!$E$7*(1-$B1175)+fee_fx*Inputs!$D$7-cost_acc-cost_wd*Inputs!$E$7*(1-$B1175)-cost_fx*Inputs!$D$7))</f>
        <v>396551.451923206</v>
      </c>
      <c r="I1175" s="0" t="n">
        <f aca="false">12*Inputs!$B$8*(MIN(1,$H$52*$C1175)*(ic*Inputs!$C$8+pT-cost_acc-cost_wd*Inputs!$E$8-cost_fx*Inputs!$D$8-cost_ins)+(1-MIN(1,$H$52*$C1175))*(1-MIN(1,Inputs!$G$8*$D1175)*churn_nonbuyers)*(ic*Inputs!$C$8+fee_wd*Inputs!$E$8*(1-$B1175)+fee_fx*Inputs!$D$8-cost_acc-cost_wd*Inputs!$E$8*(1-$B1175)-cost_fx*Inputs!$D$8))</f>
        <v>164421.227416413</v>
      </c>
      <c r="J1175" s="0" t="n">
        <f aca="false">G1175+H1175+I1175-fixed</f>
        <v>56233.7823100172</v>
      </c>
      <c r="K1175" s="0" t="n">
        <f aca="false">12*Inputs!$B$6*(1-MIN(1,Inputs!$G$6*$D1175)*churn_nonbuyers)*(ic*Inputs!$C$6+fee_wd*Inputs!$E$6*(1-$B1175)+fee_fx*Inputs!$D$6-cost_acc-cost_wd*Inputs!$E$6*(1-$B1175)-cost_fx*Inputs!$D$6)</f>
        <v>142503.5254104</v>
      </c>
      <c r="L1175" s="0" t="n">
        <f aca="false">12*Inputs!$B$7*(1-MIN(1,Inputs!$G$7*$D1175)*churn_nonbuyers)*(ic*Inputs!$C$7+fee_wd*Inputs!$E$7*(1-$B1175)+fee_fx*Inputs!$D$7-cost_acc-cost_wd*Inputs!$E$7*(1-$B1175)-cost_fx*Inputs!$D$7)</f>
        <v>340758.27204624</v>
      </c>
      <c r="M1175" s="0" t="n">
        <f aca="false">12*Inputs!$B$8*(1-MIN(1,Inputs!$G$8*$D1175)*churn_nonbuyers)*(ic*Inputs!$C$8+fee_wd*Inputs!$E$8*(1-$B1175)+fee_fx*Inputs!$D$8-cost_acc-cost_wd*Inputs!$E$8*(1-$B1175)-cost_fx*Inputs!$D$8)</f>
        <v>70421.0599152001</v>
      </c>
      <c r="N1175" s="0" t="n">
        <f aca="false">K1175+L1175+I1175-fixed</f>
        <v>-52316.9751269474</v>
      </c>
      <c r="O1175" s="0" t="n">
        <f aca="false">K1175+L1175+M1175-fixed</f>
        <v>-146317.14262816</v>
      </c>
      <c r="P1175" s="0" t="n">
        <f aca="false">12*Inputs!$B$6*(1-MIN(1,Inputs!$F$6*$D1175))*(ic*Inputs!$C$6+flat_fee-cost_acc-cost_wd*Inputs!$E$6*$E1175-cost_fx*Inputs!$D$6)+12*Inputs!$B$7*(1-MIN(1,Inputs!$F$7*$D1175))*(ic*Inputs!$C$7+flat_fee-cost_acc-cost_wd*Inputs!$E$7*$E1175-cost_fx*Inputs!$D$7)+12*Inputs!$B$8*(1-MIN(1,Inputs!$F$8*$D1175))*(ic*Inputs!$C$8+flat_fee-cost_acc-cost_wd*Inputs!$E$8*$E1175-cost_fx*Inputs!$D$8)-fixed</f>
        <v>-12957.2817999999</v>
      </c>
    </row>
    <row r="1176" customFormat="false" ht="15" hidden="false" customHeight="false" outlineLevel="0" collapsed="false">
      <c r="A1176" s="0" t="n">
        <v>1111</v>
      </c>
      <c r="B1176" s="0" t="n">
        <v>0.147153</v>
      </c>
      <c r="C1176" s="0" t="n">
        <v>1.168445</v>
      </c>
      <c r="D1176" s="0" t="n">
        <v>1.228975</v>
      </c>
      <c r="E1176" s="0" t="n">
        <v>1.13148</v>
      </c>
      <c r="F1176" s="0" t="n">
        <v>0.267581</v>
      </c>
      <c r="G1176" s="0" t="n">
        <f aca="false">12*Inputs!$B$6*(MIN(1,$H$50*$C1176)*(ic*Inputs!$C$6+pS+fee_fx*Inputs!$D$6-cost_acc-cost_wd*Inputs!$E$6*$E1176-cost_fx*Inputs!$D$6-$F1176)+(1-MIN(1,$H$50*$C1176))*(1-MIN(1,Inputs!$G$6*$D1176)*churn_nonbuyers)*(ic*Inputs!$C$6+fee_wd*Inputs!$E$6*(1-$B1176)+fee_fx*Inputs!$D$6-cost_acc-cost_wd*Inputs!$E$6*(1-$B1176)-cost_fx*Inputs!$D$6))</f>
        <v>228631.13129842</v>
      </c>
      <c r="H1176" s="0" t="n">
        <f aca="false">12*Inputs!$B$7*(MIN(1,$H$51*$C1176)*(ic*Inputs!$C$7+pE+fee_fx*Inputs!$D$7-cost_acc-cost_wd*Inputs!$E$7*$E1176-cost_fx*Inputs!$D$7-$F1176)+(1-MIN(1,$H$51*$C1176))*(1-MIN(1,Inputs!$G$7*$D1176)*churn_nonbuyers)*(ic*Inputs!$C$7+fee_wd*Inputs!$E$7*(1-$B1176)+fee_fx*Inputs!$D$7-cost_acc-cost_wd*Inputs!$E$7*(1-$B1176)-cost_fx*Inputs!$D$7))</f>
        <v>415334.758391766</v>
      </c>
      <c r="I1176" s="0" t="n">
        <f aca="false">12*Inputs!$B$8*(MIN(1,$H$52*$C1176)*(ic*Inputs!$C$8+pT-cost_acc-cost_wd*Inputs!$E$8-cost_fx*Inputs!$D$8-cost_ins)+(1-MIN(1,$H$52*$C1176))*(1-MIN(1,Inputs!$G$8*$D1176)*churn_nonbuyers)*(ic*Inputs!$C$8+fee_wd*Inputs!$E$8*(1-$B1176)+fee_fx*Inputs!$D$8-cost_acc-cost_wd*Inputs!$E$8*(1-$B1176)-cost_fx*Inputs!$D$8))</f>
        <v>176548.563978064</v>
      </c>
      <c r="J1176" s="0" t="n">
        <f aca="false">G1176+H1176+I1176-fixed</f>
        <v>120514.45366825</v>
      </c>
      <c r="K1176" s="0" t="n">
        <f aca="false">12*Inputs!$B$6*(1-MIN(1,Inputs!$G$6*$D1176)*churn_nonbuyers)*(ic*Inputs!$C$6+fee_wd*Inputs!$E$6*(1-$B1176)+fee_fx*Inputs!$D$6-cost_acc-cost_wd*Inputs!$E$6*(1-$B1176)-cost_fx*Inputs!$D$6)</f>
        <v>169324.00097886</v>
      </c>
      <c r="L1176" s="0" t="n">
        <f aca="false">12*Inputs!$B$7*(1-MIN(1,Inputs!$G$7*$D1176)*churn_nonbuyers)*(ic*Inputs!$C$7+fee_wd*Inputs!$E$7*(1-$B1176)+fee_fx*Inputs!$D$7-cost_acc-cost_wd*Inputs!$E$7*(1-$B1176)-cost_fx*Inputs!$D$7)</f>
        <v>367925.546987316</v>
      </c>
      <c r="M1176" s="0" t="n">
        <f aca="false">12*Inputs!$B$8*(1-MIN(1,Inputs!$G$8*$D1176)*churn_nonbuyers)*(ic*Inputs!$C$8+fee_wd*Inputs!$E$8*(1-$B1176)+fee_fx*Inputs!$D$8-cost_acc-cost_wd*Inputs!$E$8*(1-$B1176)-cost_fx*Inputs!$D$8)</f>
        <v>44616.91923468</v>
      </c>
      <c r="N1176" s="0" t="n">
        <f aca="false">K1176+L1176+I1176-fixed</f>
        <v>13798.1119442399</v>
      </c>
      <c r="O1176" s="0" t="n">
        <f aca="false">K1176+L1176+M1176-fixed</f>
        <v>-118133.532799144</v>
      </c>
      <c r="P1176" s="0" t="n">
        <f aca="false">12*Inputs!$B$6*(1-MIN(1,Inputs!$F$6*$D1176))*(ic*Inputs!$C$6+flat_fee-cost_acc-cost_wd*Inputs!$E$6*$E1176-cost_fx*Inputs!$D$6)+12*Inputs!$B$7*(1-MIN(1,Inputs!$F$7*$D1176))*(ic*Inputs!$C$7+flat_fee-cost_acc-cost_wd*Inputs!$E$7*$E1176-cost_fx*Inputs!$D$7)+12*Inputs!$B$8*(1-MIN(1,Inputs!$F$8*$D1176))*(ic*Inputs!$C$8+flat_fee-cost_acc-cost_wd*Inputs!$E$8*$E1176-cost_fx*Inputs!$D$8)-fixed</f>
        <v>-108227.42188</v>
      </c>
    </row>
    <row r="1177" customFormat="false" ht="15" hidden="false" customHeight="false" outlineLevel="0" collapsed="false">
      <c r="A1177" s="0" t="n">
        <v>1112</v>
      </c>
      <c r="B1177" s="0" t="n">
        <v>0.342277</v>
      </c>
      <c r="C1177" s="0" t="n">
        <v>1.091323</v>
      </c>
      <c r="D1177" s="0" t="n">
        <v>1.348581</v>
      </c>
      <c r="E1177" s="0" t="n">
        <v>1.225621</v>
      </c>
      <c r="F1177" s="0" t="n">
        <v>0.355008</v>
      </c>
      <c r="G1177" s="0" t="n">
        <f aca="false">12*Inputs!$B$6*(MIN(1,$H$50*$C1177)*(ic*Inputs!$C$6+pS+fee_fx*Inputs!$D$6-cost_acc-cost_wd*Inputs!$E$6*$E1177-cost_fx*Inputs!$D$6-$F1177)+(1-MIN(1,$H$50*$C1177))*(1-MIN(1,Inputs!$G$6*$D1177)*churn_nonbuyers)*(ic*Inputs!$C$6+fee_wd*Inputs!$E$6*(1-$B1177)+fee_fx*Inputs!$D$6-cost_acc-cost_wd*Inputs!$E$6*(1-$B1177)-cost_fx*Inputs!$D$6))</f>
        <v>195251.006052676</v>
      </c>
      <c r="H1177" s="0" t="n">
        <f aca="false">12*Inputs!$B$7*(MIN(1,$H$51*$C1177)*(ic*Inputs!$C$7+pE+fee_fx*Inputs!$D$7-cost_acc-cost_wd*Inputs!$E$7*$E1177-cost_fx*Inputs!$D$7-$F1177)+(1-MIN(1,$H$51*$C1177))*(1-MIN(1,Inputs!$G$7*$D1177)*churn_nonbuyers)*(ic*Inputs!$C$7+fee_wd*Inputs!$E$7*(1-$B1177)+fee_fx*Inputs!$D$7-cost_acc-cost_wd*Inputs!$E$7*(1-$B1177)-cost_fx*Inputs!$D$7))</f>
        <v>378910.291017585</v>
      </c>
      <c r="I1177" s="0" t="n">
        <f aca="false">12*Inputs!$B$8*(MIN(1,$H$52*$C1177)*(ic*Inputs!$C$8+pT-cost_acc-cost_wd*Inputs!$E$8-cost_fx*Inputs!$D$8-cost_ins)+(1-MIN(1,$H$52*$C1177))*(1-MIN(1,Inputs!$G$8*$D1177)*churn_nonbuyers)*(ic*Inputs!$C$8+fee_wd*Inputs!$E$8*(1-$B1177)+fee_fx*Inputs!$D$8-cost_acc-cost_wd*Inputs!$E$8*(1-$B1177)-cost_fx*Inputs!$D$8))</f>
        <v>161405.027839672</v>
      </c>
      <c r="J1177" s="0" t="n">
        <f aca="false">G1177+H1177+I1177-fixed</f>
        <v>35566.3249099327</v>
      </c>
      <c r="K1177" s="0" t="n">
        <f aca="false">12*Inputs!$B$6*(1-MIN(1,Inputs!$G$6*$D1177)*churn_nonbuyers)*(ic*Inputs!$C$6+fee_wd*Inputs!$E$6*(1-$B1177)+fee_fx*Inputs!$D$6-cost_acc-cost_wd*Inputs!$E$6*(1-$B1177)-cost_fx*Inputs!$D$6)</f>
        <v>142041.850984346</v>
      </c>
      <c r="L1177" s="0" t="n">
        <f aca="false">12*Inputs!$B$7*(1-MIN(1,Inputs!$G$7*$D1177)*churn_nonbuyers)*(ic*Inputs!$C$7+fee_wd*Inputs!$E$7*(1-$B1177)+fee_fx*Inputs!$D$7-cost_acc-cost_wd*Inputs!$E$7*(1-$B1177)-cost_fx*Inputs!$D$7)</f>
        <v>339593.737502608</v>
      </c>
      <c r="M1177" s="0" t="n">
        <f aca="false">12*Inputs!$B$8*(1-MIN(1,Inputs!$G$8*$D1177)*churn_nonbuyers)*(ic*Inputs!$C$8+fee_wd*Inputs!$E$8*(1-$B1177)+fee_fx*Inputs!$D$8-cost_acc-cost_wd*Inputs!$E$8*(1-$B1177)-cost_fx*Inputs!$D$8)</f>
        <v>17356.2826202832</v>
      </c>
      <c r="N1177" s="0" t="n">
        <f aca="false">K1177+L1177+I1177-fixed</f>
        <v>-56959.3836733733</v>
      </c>
      <c r="O1177" s="0" t="n">
        <f aca="false">K1177+L1177+M1177-fixed</f>
        <v>-201008.128892763</v>
      </c>
      <c r="P1177" s="0" t="n">
        <f aca="false">12*Inputs!$B$6*(1-MIN(1,Inputs!$F$6*$D1177))*(ic*Inputs!$C$6+flat_fee-cost_acc-cost_wd*Inputs!$E$6*$E1177-cost_fx*Inputs!$D$6)+12*Inputs!$B$7*(1-MIN(1,Inputs!$F$7*$D1177))*(ic*Inputs!$C$7+flat_fee-cost_acc-cost_wd*Inputs!$E$7*$E1177-cost_fx*Inputs!$D$7)+12*Inputs!$B$8*(1-MIN(1,Inputs!$F$8*$D1177))*(ic*Inputs!$C$8+flat_fee-cost_acc-cost_wd*Inputs!$E$8*$E1177-cost_fx*Inputs!$D$8)-fixed</f>
        <v>-204695.53165576</v>
      </c>
    </row>
    <row r="1178" customFormat="false" ht="15" hidden="false" customHeight="false" outlineLevel="0" collapsed="false">
      <c r="A1178" s="0" t="n">
        <v>1113</v>
      </c>
      <c r="B1178" s="0" t="n">
        <v>0.095792</v>
      </c>
      <c r="C1178" s="0" t="n">
        <v>1.119364</v>
      </c>
      <c r="D1178" s="0" t="n">
        <v>1.13289</v>
      </c>
      <c r="E1178" s="0" t="n">
        <v>1.198692</v>
      </c>
      <c r="F1178" s="0" t="n">
        <v>0.37207</v>
      </c>
      <c r="G1178" s="0" t="n">
        <f aca="false">12*Inputs!$B$6*(MIN(1,$H$50*$C1178)*(ic*Inputs!$C$6+pS+fee_fx*Inputs!$D$6-cost_acc-cost_wd*Inputs!$E$6*$E1178-cost_fx*Inputs!$D$6-$F1178)+(1-MIN(1,$H$50*$C1178))*(1-MIN(1,Inputs!$G$6*$D1178)*churn_nonbuyers)*(ic*Inputs!$C$6+fee_wd*Inputs!$E$6*(1-$B1178)+fee_fx*Inputs!$D$6-cost_acc-cost_wd*Inputs!$E$6*(1-$B1178)-cost_fx*Inputs!$D$6))</f>
        <v>228853.091057416</v>
      </c>
      <c r="H1178" s="0" t="n">
        <f aca="false">12*Inputs!$B$7*(MIN(1,$H$51*$C1178)*(ic*Inputs!$C$7+pE+fee_fx*Inputs!$D$7-cost_acc-cost_wd*Inputs!$E$7*$E1178-cost_fx*Inputs!$D$7-$F1178)+(1-MIN(1,$H$51*$C1178))*(1-MIN(1,Inputs!$G$7*$D1178)*churn_nonbuyers)*(ic*Inputs!$C$7+fee_wd*Inputs!$E$7*(1-$B1178)+fee_fx*Inputs!$D$7-cost_acc-cost_wd*Inputs!$E$7*(1-$B1178)-cost_fx*Inputs!$D$7))</f>
        <v>402493.081523685</v>
      </c>
      <c r="I1178" s="0" t="n">
        <f aca="false">12*Inputs!$B$8*(MIN(1,$H$52*$C1178)*(ic*Inputs!$C$8+pT-cost_acc-cost_wd*Inputs!$E$8-cost_fx*Inputs!$D$8-cost_ins)+(1-MIN(1,$H$52*$C1178))*(1-MIN(1,Inputs!$G$8*$D1178)*churn_nonbuyers)*(ic*Inputs!$C$8+fee_wd*Inputs!$E$8*(1-$B1178)+fee_fx*Inputs!$D$8-cost_acc-cost_wd*Inputs!$E$8*(1-$B1178)-cost_fx*Inputs!$D$8))</f>
        <v>175766.068829586</v>
      </c>
      <c r="J1178" s="0" t="n">
        <f aca="false">G1178+H1178+I1178-fixed</f>
        <v>107112.241410687</v>
      </c>
      <c r="K1178" s="0" t="n">
        <f aca="false">12*Inputs!$B$6*(1-MIN(1,Inputs!$G$6*$D1178)*churn_nonbuyers)*(ic*Inputs!$C$6+fee_wd*Inputs!$E$6*(1-$B1178)+fee_fx*Inputs!$D$6-cost_acc-cost_wd*Inputs!$E$6*(1-$B1178)-cost_fx*Inputs!$D$6)</f>
        <v>177167.777751936</v>
      </c>
      <c r="L1178" s="0" t="n">
        <f aca="false">12*Inputs!$B$7*(1-MIN(1,Inputs!$G$7*$D1178)*churn_nonbuyers)*(ic*Inputs!$C$7+fee_wd*Inputs!$E$7*(1-$B1178)+fee_fx*Inputs!$D$7-cost_acc-cost_wd*Inputs!$E$7*(1-$B1178)-cost_fx*Inputs!$D$7)</f>
        <v>376171.328731162</v>
      </c>
      <c r="M1178" s="0" t="n">
        <f aca="false">12*Inputs!$B$8*(1-MIN(1,Inputs!$G$8*$D1178)*churn_nonbuyers)*(ic*Inputs!$C$8+fee_wd*Inputs!$E$8*(1-$B1178)+fee_fx*Inputs!$D$8-cost_acc-cost_wd*Inputs!$E$8*(1-$B1178)-cost_fx*Inputs!$D$8)</f>
        <v>66605.609242368</v>
      </c>
      <c r="N1178" s="0" t="n">
        <f aca="false">K1178+L1178+I1178-fixed</f>
        <v>29105.1753126837</v>
      </c>
      <c r="O1178" s="0" t="n">
        <f aca="false">K1178+L1178+M1178-fixed</f>
        <v>-80055.2842745344</v>
      </c>
      <c r="P1178" s="0" t="n">
        <f aca="false">12*Inputs!$B$6*(1-MIN(1,Inputs!$F$6*$D1178))*(ic*Inputs!$C$6+flat_fee-cost_acc-cost_wd*Inputs!$E$6*$E1178-cost_fx*Inputs!$D$6)+12*Inputs!$B$7*(1-MIN(1,Inputs!$F$7*$D1178))*(ic*Inputs!$C$7+flat_fee-cost_acc-cost_wd*Inputs!$E$7*$E1178-cost_fx*Inputs!$D$7)+12*Inputs!$B$8*(1-MIN(1,Inputs!$F$8*$D1178))*(ic*Inputs!$C$8+flat_fee-cost_acc-cost_wd*Inputs!$E$8*$E1178-cost_fx*Inputs!$D$8)-fixed</f>
        <v>-83966.3327487999</v>
      </c>
    </row>
    <row r="1179" customFormat="false" ht="15" hidden="false" customHeight="false" outlineLevel="0" collapsed="false">
      <c r="A1179" s="0" t="n">
        <v>1114</v>
      </c>
      <c r="B1179" s="0" t="n">
        <v>0.126181</v>
      </c>
      <c r="C1179" s="0" t="n">
        <v>0.949513</v>
      </c>
      <c r="D1179" s="0" t="n">
        <v>1.41975</v>
      </c>
      <c r="E1179" s="0" t="n">
        <v>1.041298</v>
      </c>
      <c r="F1179" s="0" t="n">
        <v>0.122377</v>
      </c>
      <c r="G1179" s="0" t="n">
        <f aca="false">12*Inputs!$B$6*(MIN(1,$H$50*$C1179)*(ic*Inputs!$C$6+pS+fee_fx*Inputs!$D$6-cost_acc-cost_wd*Inputs!$E$6*$E1179-cost_fx*Inputs!$D$6-$F1179)+(1-MIN(1,$H$50*$C1179))*(1-MIN(1,Inputs!$G$6*$D1179)*churn_nonbuyers)*(ic*Inputs!$C$6+fee_wd*Inputs!$E$6*(1-$B1179)+fee_fx*Inputs!$D$6-cost_acc-cost_wd*Inputs!$E$6*(1-$B1179)-cost_fx*Inputs!$D$6))</f>
        <v>223670.525862366</v>
      </c>
      <c r="H1179" s="0" t="n">
        <f aca="false">12*Inputs!$B$7*(MIN(1,$H$51*$C1179)*(ic*Inputs!$C$7+pE+fee_fx*Inputs!$D$7-cost_acc-cost_wd*Inputs!$E$7*$E1179-cost_fx*Inputs!$D$7-$F1179)+(1-MIN(1,$H$51*$C1179))*(1-MIN(1,Inputs!$G$7*$D1179)*churn_nonbuyers)*(ic*Inputs!$C$7+fee_wd*Inputs!$E$7*(1-$B1179)+fee_fx*Inputs!$D$7-cost_acc-cost_wd*Inputs!$E$7*(1-$B1179)-cost_fx*Inputs!$D$7))</f>
        <v>424694.862401026</v>
      </c>
      <c r="I1179" s="0" t="n">
        <f aca="false">12*Inputs!$B$8*(MIN(1,$H$52*$C1179)*(ic*Inputs!$C$8+pT-cost_acc-cost_wd*Inputs!$E$8-cost_fx*Inputs!$D$8-cost_ins)+(1-MIN(1,$H$52*$C1179))*(1-MIN(1,Inputs!$G$8*$D1179)*churn_nonbuyers)*(ic*Inputs!$C$8+fee_wd*Inputs!$E$8*(1-$B1179)+fee_fx*Inputs!$D$8-cost_acc-cost_wd*Inputs!$E$8*(1-$B1179)-cost_fx*Inputs!$D$8))</f>
        <v>137529.946396878</v>
      </c>
      <c r="J1179" s="0" t="n">
        <f aca="false">G1179+H1179+I1179-fixed</f>
        <v>85895.3346602697</v>
      </c>
      <c r="K1179" s="0" t="n">
        <f aca="false">12*Inputs!$B$6*(1-MIN(1,Inputs!$G$6*$D1179)*churn_nonbuyers)*(ic*Inputs!$C$6+fee_wd*Inputs!$E$6*(1-$B1179)+fee_fx*Inputs!$D$6-cost_acc-cost_wd*Inputs!$E$6*(1-$B1179)-cost_fx*Inputs!$D$6)</f>
        <v>170408.7034182</v>
      </c>
      <c r="L1179" s="0" t="n">
        <f aca="false">12*Inputs!$B$7*(1-MIN(1,Inputs!$G$7*$D1179)*churn_nonbuyers)*(ic*Inputs!$C$7+fee_wd*Inputs!$E$7*(1-$B1179)+fee_fx*Inputs!$D$7-cost_acc-cost_wd*Inputs!$E$7*(1-$B1179)-cost_fx*Inputs!$D$7)</f>
        <v>368630.54845092</v>
      </c>
      <c r="M1179" s="0" t="n">
        <f aca="false">12*Inputs!$B$8*(1-MIN(1,Inputs!$G$8*$D1179)*churn_nonbuyers)*(ic*Inputs!$C$8+fee_wd*Inputs!$E$8*(1-$B1179)+fee_fx*Inputs!$D$8-cost_acc-cost_wd*Inputs!$E$8*(1-$B1179)-cost_fx*Inputs!$D$8)</f>
        <v>1978.11995160001</v>
      </c>
      <c r="N1179" s="0" t="n">
        <f aca="false">K1179+L1179+I1179-fixed</f>
        <v>-23430.8017340025</v>
      </c>
      <c r="O1179" s="0" t="n">
        <f aca="false">K1179+L1179+M1179-fixed</f>
        <v>-158982.62817928</v>
      </c>
      <c r="P1179" s="0" t="n">
        <f aca="false">12*Inputs!$B$6*(1-MIN(1,Inputs!$F$6*$D1179))*(ic*Inputs!$C$6+flat_fee-cost_acc-cost_wd*Inputs!$E$6*$E1179-cost_fx*Inputs!$D$6)+12*Inputs!$B$7*(1-MIN(1,Inputs!$F$7*$D1179))*(ic*Inputs!$C$7+flat_fee-cost_acc-cost_wd*Inputs!$E$7*$E1179-cost_fx*Inputs!$D$7)+12*Inputs!$B$8*(1-MIN(1,Inputs!$F$8*$D1179))*(ic*Inputs!$C$8+flat_fee-cost_acc-cost_wd*Inputs!$E$8*$E1179-cost_fx*Inputs!$D$8)-fixed</f>
        <v>-179917.15348</v>
      </c>
    </row>
    <row r="1180" customFormat="false" ht="15" hidden="false" customHeight="false" outlineLevel="0" collapsed="false">
      <c r="A1180" s="0" t="n">
        <v>1115</v>
      </c>
      <c r="B1180" s="0" t="n">
        <v>0.333857</v>
      </c>
      <c r="C1180" s="0" t="n">
        <v>0.897062</v>
      </c>
      <c r="D1180" s="0" t="n">
        <v>1.17394</v>
      </c>
      <c r="E1180" s="0" t="n">
        <v>1.31298</v>
      </c>
      <c r="F1180" s="0" t="n">
        <v>0.223077</v>
      </c>
      <c r="G1180" s="0" t="n">
        <f aca="false">12*Inputs!$B$6*(MIN(1,$H$50*$C1180)*(ic*Inputs!$C$6+pS+fee_fx*Inputs!$D$6-cost_acc-cost_wd*Inputs!$E$6*$E1180-cost_fx*Inputs!$D$6-$F1180)+(1-MIN(1,$H$50*$C1180))*(1-MIN(1,Inputs!$G$6*$D1180)*churn_nonbuyers)*(ic*Inputs!$C$6+fee_wd*Inputs!$E$6*(1-$B1180)+fee_fx*Inputs!$D$6-cost_acc-cost_wd*Inputs!$E$6*(1-$B1180)-cost_fx*Inputs!$D$6))</f>
        <v>188994.690558926</v>
      </c>
      <c r="H1180" s="0" t="n">
        <f aca="false">12*Inputs!$B$7*(MIN(1,$H$51*$C1180)*(ic*Inputs!$C$7+pE+fee_fx*Inputs!$D$7-cost_acc-cost_wd*Inputs!$E$7*$E1180-cost_fx*Inputs!$D$7-$F1180)+(1-MIN(1,$H$51*$C1180))*(1-MIN(1,Inputs!$G$7*$D1180)*churn_nonbuyers)*(ic*Inputs!$C$7+fee_wd*Inputs!$E$7*(1-$B1180)+fee_fx*Inputs!$D$7-cost_acc-cost_wd*Inputs!$E$7*(1-$B1180)-cost_fx*Inputs!$D$7))</f>
        <v>371639.826232526</v>
      </c>
      <c r="I1180" s="0" t="n">
        <f aca="false">12*Inputs!$B$8*(MIN(1,$H$52*$C1180)*(ic*Inputs!$C$8+pT-cost_acc-cost_wd*Inputs!$E$8-cost_fx*Inputs!$D$8-cost_ins)+(1-MIN(1,$H$52*$C1180))*(1-MIN(1,Inputs!$G$8*$D1180)*churn_nonbuyers)*(ic*Inputs!$C$8+fee_wd*Inputs!$E$8*(1-$B1180)+fee_fx*Inputs!$D$8-cost_acc-cost_wd*Inputs!$E$8*(1-$B1180)-cost_fx*Inputs!$D$8))</f>
        <v>149888.959325327</v>
      </c>
      <c r="J1180" s="0" t="n">
        <f aca="false">G1180+H1180+I1180-fixed</f>
        <v>10523.4761167797</v>
      </c>
      <c r="K1180" s="0" t="n">
        <f aca="false">12*Inputs!$B$6*(1-MIN(1,Inputs!$G$6*$D1180)*churn_nonbuyers)*(ic*Inputs!$C$6+fee_wd*Inputs!$E$6*(1-$B1180)+fee_fx*Inputs!$D$6-cost_acc-cost_wd*Inputs!$E$6*(1-$B1180)-cost_fx*Inputs!$D$6)</f>
        <v>144513.159023376</v>
      </c>
      <c r="L1180" s="0" t="n">
        <f aca="false">12*Inputs!$B$7*(1-MIN(1,Inputs!$G$7*$D1180)*churn_nonbuyers)*(ic*Inputs!$C$7+fee_wd*Inputs!$E$7*(1-$B1180)+fee_fx*Inputs!$D$7-cost_acc-cost_wd*Inputs!$E$7*(1-$B1180)-cost_fx*Inputs!$D$7)</f>
        <v>342617.743094026</v>
      </c>
      <c r="M1180" s="0" t="n">
        <f aca="false">12*Inputs!$B$8*(1-MIN(1,Inputs!$G$8*$D1180)*churn_nonbuyers)*(ic*Inputs!$C$8+fee_wd*Inputs!$E$8*(1-$B1180)+fee_fx*Inputs!$D$8-cost_acc-cost_wd*Inputs!$E$8*(1-$B1180)-cost_fx*Inputs!$D$8)</f>
        <v>55321.836509088</v>
      </c>
      <c r="N1180" s="0" t="n">
        <f aca="false">K1180+L1180+I1180-fixed</f>
        <v>-62980.1385572712</v>
      </c>
      <c r="O1180" s="0" t="n">
        <f aca="false">K1180+L1180+M1180-fixed</f>
        <v>-157547.26137351</v>
      </c>
      <c r="P1180" s="0" t="n">
        <f aca="false">12*Inputs!$B$6*(1-MIN(1,Inputs!$F$6*$D1180))*(ic*Inputs!$C$6+flat_fee-cost_acc-cost_wd*Inputs!$E$6*$E1180-cost_fx*Inputs!$D$6)+12*Inputs!$B$7*(1-MIN(1,Inputs!$F$7*$D1180))*(ic*Inputs!$C$7+flat_fee-cost_acc-cost_wd*Inputs!$E$7*$E1180-cost_fx*Inputs!$D$7)+12*Inputs!$B$8*(1-MIN(1,Inputs!$F$8*$D1180))*(ic*Inputs!$C$8+flat_fee-cost_acc-cost_wd*Inputs!$E$8*$E1180-cost_fx*Inputs!$D$8)-fixed</f>
        <v>-149759.458432</v>
      </c>
    </row>
    <row r="1181" customFormat="false" ht="15" hidden="false" customHeight="false" outlineLevel="0" collapsed="false">
      <c r="A1181" s="0" t="n">
        <v>1116</v>
      </c>
      <c r="B1181" s="0" t="n">
        <v>0.264229</v>
      </c>
      <c r="C1181" s="0" t="n">
        <v>0.921112</v>
      </c>
      <c r="D1181" s="0" t="n">
        <v>0.704937</v>
      </c>
      <c r="E1181" s="0" t="n">
        <v>1.10395</v>
      </c>
      <c r="F1181" s="0" t="n">
        <v>0.264397</v>
      </c>
      <c r="G1181" s="0" t="n">
        <f aca="false">12*Inputs!$B$6*(MIN(1,$H$50*$C1181)*(ic*Inputs!$C$6+pS+fee_fx*Inputs!$D$6-cost_acc-cost_wd*Inputs!$E$6*$E1181-cost_fx*Inputs!$D$6-$F1181)+(1-MIN(1,$H$50*$C1181))*(1-MIN(1,Inputs!$G$6*$D1181)*churn_nonbuyers)*(ic*Inputs!$C$6+fee_wd*Inputs!$E$6*(1-$B1181)+fee_fx*Inputs!$D$6-cost_acc-cost_wd*Inputs!$E$6*(1-$B1181)-cost_fx*Inputs!$D$6))</f>
        <v>206041.558821892</v>
      </c>
      <c r="H1181" s="0" t="n">
        <f aca="false">12*Inputs!$B$7*(MIN(1,$H$51*$C1181)*(ic*Inputs!$C$7+pE+fee_fx*Inputs!$D$7-cost_acc-cost_wd*Inputs!$E$7*$E1181-cost_fx*Inputs!$D$7-$F1181)+(1-MIN(1,$H$51*$C1181))*(1-MIN(1,Inputs!$G$7*$D1181)*churn_nonbuyers)*(ic*Inputs!$C$7+fee_wd*Inputs!$E$7*(1-$B1181)+fee_fx*Inputs!$D$7-cost_acc-cost_wd*Inputs!$E$7*(1-$B1181)-cost_fx*Inputs!$D$7))</f>
        <v>401760.2185435</v>
      </c>
      <c r="I1181" s="0" t="n">
        <f aca="false">12*Inputs!$B$8*(MIN(1,$H$52*$C1181)*(ic*Inputs!$C$8+pT-cost_acc-cost_wd*Inputs!$E$8-cost_fx*Inputs!$D$8-cost_ins)+(1-MIN(1,$H$52*$C1181))*(1-MIN(1,Inputs!$G$8*$D1181)*churn_nonbuyers)*(ic*Inputs!$C$8+fee_wd*Inputs!$E$8*(1-$B1181)+fee_fx*Inputs!$D$8-cost_acc-cost_wd*Inputs!$E$8*(1-$B1181)-cost_fx*Inputs!$D$8))</f>
        <v>189221.565228862</v>
      </c>
      <c r="J1181" s="0" t="n">
        <f aca="false">G1181+H1181+I1181-fixed</f>
        <v>97023.3425942536</v>
      </c>
      <c r="K1181" s="0" t="n">
        <f aca="false">12*Inputs!$B$6*(1-MIN(1,Inputs!$G$6*$D1181)*churn_nonbuyers)*(ic*Inputs!$C$6+fee_wd*Inputs!$E$6*(1-$B1181)+fee_fx*Inputs!$D$6-cost_acc-cost_wd*Inputs!$E$6*(1-$B1181)-cost_fx*Inputs!$D$6)</f>
        <v>157786.365589726</v>
      </c>
      <c r="L1181" s="0" t="n">
        <f aca="false">12*Inputs!$B$7*(1-MIN(1,Inputs!$G$7*$D1181)*churn_nonbuyers)*(ic*Inputs!$C$7+fee_wd*Inputs!$E$7*(1-$B1181)+fee_fx*Inputs!$D$7-cost_acc-cost_wd*Inputs!$E$7*(1-$B1181)-cost_fx*Inputs!$D$7)</f>
        <v>357428.769977835</v>
      </c>
      <c r="M1181" s="0" t="n">
        <f aca="false">12*Inputs!$B$8*(1-MIN(1,Inputs!$G$8*$D1181)*churn_nonbuyers)*(ic*Inputs!$C$8+fee_wd*Inputs!$E$8*(1-$B1181)+fee_fx*Inputs!$D$8-cost_acc-cost_wd*Inputs!$E$8*(1-$B1181)-cost_fx*Inputs!$D$8)</f>
        <v>158911.499472053</v>
      </c>
      <c r="N1181" s="0" t="n">
        <f aca="false">K1181+L1181+I1181-fixed</f>
        <v>4436.70079642278</v>
      </c>
      <c r="O1181" s="0" t="n">
        <f aca="false">K1181+L1181+M1181-fixed</f>
        <v>-25873.3649603862</v>
      </c>
      <c r="P1181" s="0" t="n">
        <f aca="false">12*Inputs!$B$6*(1-MIN(1,Inputs!$F$6*$D1181))*(ic*Inputs!$C$6+flat_fee-cost_acc-cost_wd*Inputs!$E$6*$E1181-cost_fx*Inputs!$D$6)+12*Inputs!$B$7*(1-MIN(1,Inputs!$F$7*$D1181))*(ic*Inputs!$C$7+flat_fee-cost_acc-cost_wd*Inputs!$E$7*$E1181-cost_fx*Inputs!$D$7)+12*Inputs!$B$8*(1-MIN(1,Inputs!$F$8*$D1181))*(ic*Inputs!$C$8+flat_fee-cost_acc-cost_wd*Inputs!$E$8*$E1181-cost_fx*Inputs!$D$8)-fixed</f>
        <v>184598.65574</v>
      </c>
    </row>
    <row r="1182" customFormat="false" ht="15" hidden="false" customHeight="false" outlineLevel="0" collapsed="false">
      <c r="A1182" s="0" t="n">
        <v>1117</v>
      </c>
      <c r="B1182" s="0" t="n">
        <v>0.41594</v>
      </c>
      <c r="C1182" s="0" t="n">
        <v>0.66877</v>
      </c>
      <c r="D1182" s="0" t="n">
        <v>1.115725</v>
      </c>
      <c r="E1182" s="0" t="n">
        <v>1.157679</v>
      </c>
      <c r="F1182" s="0" t="n">
        <v>0.114901</v>
      </c>
      <c r="G1182" s="0" t="n">
        <f aca="false">12*Inputs!$B$6*(MIN(1,$H$50*$C1182)*(ic*Inputs!$C$6+pS+fee_fx*Inputs!$D$6-cost_acc-cost_wd*Inputs!$E$6*$E1182-cost_fx*Inputs!$D$6-$F1182)+(1-MIN(1,$H$50*$C1182))*(1-MIN(1,Inputs!$G$6*$D1182)*churn_nonbuyers)*(ic*Inputs!$C$6+fee_wd*Inputs!$E$6*(1-$B1182)+fee_fx*Inputs!$D$6-cost_acc-cost_wd*Inputs!$E$6*(1-$B1182)-cost_fx*Inputs!$D$6))</f>
        <v>171593.935535101</v>
      </c>
      <c r="H1182" s="0" t="n">
        <f aca="false">12*Inputs!$B$7*(MIN(1,$H$51*$C1182)*(ic*Inputs!$C$7+pE+fee_fx*Inputs!$D$7-cost_acc-cost_wd*Inputs!$E$7*$E1182-cost_fx*Inputs!$D$7-$F1182)+(1-MIN(1,$H$51*$C1182))*(1-MIN(1,Inputs!$G$7*$D1182)*churn_nonbuyers)*(ic*Inputs!$C$7+fee_wd*Inputs!$E$7*(1-$B1182)+fee_fx*Inputs!$D$7-cost_acc-cost_wd*Inputs!$E$7*(1-$B1182)-cost_fx*Inputs!$D$7))</f>
        <v>372471.925343597</v>
      </c>
      <c r="I1182" s="0" t="n">
        <f aca="false">12*Inputs!$B$8*(MIN(1,$H$52*$C1182)*(ic*Inputs!$C$8+pT-cost_acc-cost_wd*Inputs!$E$8-cost_fx*Inputs!$D$8-cost_ins)+(1-MIN(1,$H$52*$C1182))*(1-MIN(1,Inputs!$G$8*$D1182)*churn_nonbuyers)*(ic*Inputs!$C$8+fee_wd*Inputs!$E$8*(1-$B1182)+fee_fx*Inputs!$D$8-cost_acc-cost_wd*Inputs!$E$8*(1-$B1182)-cost_fx*Inputs!$D$8))</f>
        <v>132090.747339145</v>
      </c>
      <c r="J1182" s="0" t="n">
        <f aca="false">G1182+H1182+I1182-fixed</f>
        <v>-23843.3917821567</v>
      </c>
      <c r="K1182" s="0" t="n">
        <f aca="false">12*Inputs!$B$6*(1-MIN(1,Inputs!$G$6*$D1182)*churn_nonbuyers)*(ic*Inputs!$C$6+fee_wd*Inputs!$E$6*(1-$B1182)+fee_fx*Inputs!$D$6-cost_acc-cost_wd*Inputs!$E$6*(1-$B1182)-cost_fx*Inputs!$D$6)</f>
        <v>133799.4695268</v>
      </c>
      <c r="L1182" s="0" t="n">
        <f aca="false">12*Inputs!$B$7*(1-MIN(1,Inputs!$G$7*$D1182)*churn_nonbuyers)*(ic*Inputs!$C$7+fee_wd*Inputs!$E$7*(1-$B1182)+fee_fx*Inputs!$D$7-cost_acc-cost_wd*Inputs!$E$7*(1-$B1182)-cost_fx*Inputs!$D$7)</f>
        <v>331813.63291608</v>
      </c>
      <c r="M1182" s="0" t="n">
        <f aca="false">12*Inputs!$B$8*(1-MIN(1,Inputs!$G$8*$D1182)*churn_nonbuyers)*(ic*Inputs!$C$8+fee_wd*Inputs!$E$8*(1-$B1182)+fee_fx*Inputs!$D$8-cost_acc-cost_wd*Inputs!$E$8*(1-$B1182)-cost_fx*Inputs!$D$8)</f>
        <v>67106.9404584</v>
      </c>
      <c r="N1182" s="0" t="n">
        <f aca="false">K1182+L1182+I1182-fixed</f>
        <v>-102296.150217975</v>
      </c>
      <c r="O1182" s="0" t="n">
        <f aca="false">K1182+L1182+M1182-fixed</f>
        <v>-167279.95709872</v>
      </c>
      <c r="P1182" s="0" t="n">
        <f aca="false">12*Inputs!$B$6*(1-MIN(1,Inputs!$F$6*$D1182))*(ic*Inputs!$C$6+flat_fee-cost_acc-cost_wd*Inputs!$E$6*$E1182-cost_fx*Inputs!$D$6)+12*Inputs!$B$7*(1-MIN(1,Inputs!$F$7*$D1182))*(ic*Inputs!$C$7+flat_fee-cost_acc-cost_wd*Inputs!$E$7*$E1182-cost_fx*Inputs!$D$7)+12*Inputs!$B$8*(1-MIN(1,Inputs!$F$8*$D1182))*(ic*Inputs!$C$8+flat_fee-cost_acc-cost_wd*Inputs!$E$8*$E1182-cost_fx*Inputs!$D$8)-fixed</f>
        <v>-58526.519254</v>
      </c>
    </row>
    <row r="1183" customFormat="false" ht="15" hidden="false" customHeight="false" outlineLevel="0" collapsed="false">
      <c r="A1183" s="0" t="n">
        <v>1118</v>
      </c>
      <c r="B1183" s="0" t="n">
        <v>0.165706</v>
      </c>
      <c r="C1183" s="0" t="n">
        <v>1.029903</v>
      </c>
      <c r="D1183" s="0" t="n">
        <v>1.255386</v>
      </c>
      <c r="E1183" s="0" t="n">
        <v>1.099069</v>
      </c>
      <c r="F1183" s="0" t="n">
        <v>0.164851</v>
      </c>
      <c r="G1183" s="0" t="n">
        <f aca="false">12*Inputs!$B$6*(MIN(1,$H$50*$C1183)*(ic*Inputs!$C$6+pS+fee_fx*Inputs!$D$6-cost_acc-cost_wd*Inputs!$E$6*$E1183-cost_fx*Inputs!$D$6-$F1183)+(1-MIN(1,$H$50*$C1183))*(1-MIN(1,Inputs!$G$6*$D1183)*churn_nonbuyers)*(ic*Inputs!$C$6+fee_wd*Inputs!$E$6*(1-$B1183)+fee_fx*Inputs!$D$6-cost_acc-cost_wd*Inputs!$E$6*(1-$B1183)-cost_fx*Inputs!$D$6))</f>
        <v>222289.625613959</v>
      </c>
      <c r="H1183" s="0" t="n">
        <f aca="false">12*Inputs!$B$7*(MIN(1,$H$51*$C1183)*(ic*Inputs!$C$7+pE+fee_fx*Inputs!$D$7-cost_acc-cost_wd*Inputs!$E$7*$E1183-cost_fx*Inputs!$D$7-$F1183)+(1-MIN(1,$H$51*$C1183))*(1-MIN(1,Inputs!$G$7*$D1183)*churn_nonbuyers)*(ic*Inputs!$C$7+fee_wd*Inputs!$E$7*(1-$B1183)+fee_fx*Inputs!$D$7-cost_acc-cost_wd*Inputs!$E$7*(1-$B1183)-cost_fx*Inputs!$D$7))</f>
        <v>417963.215912173</v>
      </c>
      <c r="I1183" s="0" t="n">
        <f aca="false">12*Inputs!$B$8*(MIN(1,$H$52*$C1183)*(ic*Inputs!$C$8+pT-cost_acc-cost_wd*Inputs!$E$8-cost_fx*Inputs!$D$8-cost_ins)+(1-MIN(1,$H$52*$C1183))*(1-MIN(1,Inputs!$G$8*$D1183)*churn_nonbuyers)*(ic*Inputs!$C$8+fee_wd*Inputs!$E$8*(1-$B1183)+fee_fx*Inputs!$D$8-cost_acc-cost_wd*Inputs!$E$8*(1-$B1183)-cost_fx*Inputs!$D$8))</f>
        <v>159227.798534982</v>
      </c>
      <c r="J1183" s="0" t="n">
        <f aca="false">G1183+H1183+I1183-fixed</f>
        <v>99480.6400611143</v>
      </c>
      <c r="K1183" s="0" t="n">
        <f aca="false">12*Inputs!$B$6*(1-MIN(1,Inputs!$G$6*$D1183)*churn_nonbuyers)*(ic*Inputs!$C$6+fee_wd*Inputs!$E$6*(1-$B1183)+fee_fx*Inputs!$D$6-cost_acc-cost_wd*Inputs!$E$6*(1-$B1183)-cost_fx*Inputs!$D$6)</f>
        <v>166581.825066115</v>
      </c>
      <c r="L1183" s="0" t="n">
        <f aca="false">12*Inputs!$B$7*(1-MIN(1,Inputs!$G$7*$D1183)*churn_nonbuyers)*(ic*Inputs!$C$7+fee_wd*Inputs!$E$7*(1-$B1183)+fee_fx*Inputs!$D$7-cost_acc-cost_wd*Inputs!$E$7*(1-$B1183)-cost_fx*Inputs!$D$7)</f>
        <v>365051.854911669</v>
      </c>
      <c r="M1183" s="0" t="n">
        <f aca="false">12*Inputs!$B$8*(1-MIN(1,Inputs!$G$8*$D1183)*churn_nonbuyers)*(ic*Inputs!$C$8+fee_wd*Inputs!$E$8*(1-$B1183)+fee_fx*Inputs!$D$8-cost_acc-cost_wd*Inputs!$E$8*(1-$B1183)-cost_fx*Inputs!$D$8)</f>
        <v>38605.1584685377</v>
      </c>
      <c r="N1183" s="0" t="n">
        <f aca="false">K1183+L1183+I1183-fixed</f>
        <v>-9138.52148723358</v>
      </c>
      <c r="O1183" s="0" t="n">
        <f aca="false">K1183+L1183+M1183-fixed</f>
        <v>-129761.161553678</v>
      </c>
      <c r="P1183" s="0" t="n">
        <f aca="false">12*Inputs!$B$6*(1-MIN(1,Inputs!$F$6*$D1183))*(ic*Inputs!$C$6+flat_fee-cost_acc-cost_wd*Inputs!$E$6*$E1183-cost_fx*Inputs!$D$6)+12*Inputs!$B$7*(1-MIN(1,Inputs!$F$7*$D1183))*(ic*Inputs!$C$7+flat_fee-cost_acc-cost_wd*Inputs!$E$7*$E1183-cost_fx*Inputs!$D$7)+12*Inputs!$B$8*(1-MIN(1,Inputs!$F$8*$D1183))*(ic*Inputs!$C$8+flat_fee-cost_acc-cost_wd*Inputs!$E$8*$E1183-cost_fx*Inputs!$D$8)-fixed</f>
        <v>-110272.92365584</v>
      </c>
    </row>
    <row r="1184" customFormat="false" ht="15" hidden="false" customHeight="false" outlineLevel="0" collapsed="false">
      <c r="A1184" s="0" t="n">
        <v>1119</v>
      </c>
      <c r="B1184" s="0" t="n">
        <v>0.177247</v>
      </c>
      <c r="C1184" s="0" t="n">
        <v>0.959241</v>
      </c>
      <c r="D1184" s="0" t="n">
        <v>1.523707</v>
      </c>
      <c r="E1184" s="0" t="n">
        <v>1.122399</v>
      </c>
      <c r="F1184" s="0" t="n">
        <v>0.311302</v>
      </c>
      <c r="G1184" s="0" t="n">
        <f aca="false">12*Inputs!$B$6*(MIN(1,$H$50*$C1184)*(ic*Inputs!$C$6+pS+fee_fx*Inputs!$D$6-cost_acc-cost_wd*Inputs!$E$6*$E1184-cost_fx*Inputs!$D$6-$F1184)+(1-MIN(1,$H$50*$C1184))*(1-MIN(1,Inputs!$G$6*$D1184)*churn_nonbuyers)*(ic*Inputs!$C$6+fee_wd*Inputs!$E$6*(1-$B1184)+fee_fx*Inputs!$D$6-cost_acc-cost_wd*Inputs!$E$6*(1-$B1184)-cost_fx*Inputs!$D$6))</f>
        <v>211096.147013501</v>
      </c>
      <c r="H1184" s="0" t="n">
        <f aca="false">12*Inputs!$B$7*(MIN(1,$H$51*$C1184)*(ic*Inputs!$C$7+pE+fee_fx*Inputs!$D$7-cost_acc-cost_wd*Inputs!$E$7*$E1184-cost_fx*Inputs!$D$7-$F1184)+(1-MIN(1,$H$51*$C1184))*(1-MIN(1,Inputs!$G$7*$D1184)*churn_nonbuyers)*(ic*Inputs!$C$7+fee_wd*Inputs!$E$7*(1-$B1184)+fee_fx*Inputs!$D$7-cost_acc-cost_wd*Inputs!$E$7*(1-$B1184)-cost_fx*Inputs!$D$7))</f>
        <v>400803.804014174</v>
      </c>
      <c r="I1184" s="0" t="n">
        <f aca="false">12*Inputs!$B$8*(MIN(1,$H$52*$C1184)*(ic*Inputs!$C$8+pT-cost_acc-cost_wd*Inputs!$E$8-cost_fx*Inputs!$D$8-cost_ins)+(1-MIN(1,$H$52*$C1184))*(1-MIN(1,Inputs!$G$8*$D1184)*churn_nonbuyers)*(ic*Inputs!$C$8+fee_wd*Inputs!$E$8*(1-$B1184)+fee_fx*Inputs!$D$8-cost_acc-cost_wd*Inputs!$E$8*(1-$B1184)-cost_fx*Inputs!$D$8))</f>
        <v>138268.834704</v>
      </c>
      <c r="J1184" s="0" t="n">
        <f aca="false">G1184+H1184+I1184-fixed</f>
        <v>50168.7857316749</v>
      </c>
      <c r="K1184" s="0" t="n">
        <f aca="false">12*Inputs!$B$6*(1-MIN(1,Inputs!$G$6*$D1184)*churn_nonbuyers)*(ic*Inputs!$C$6+fee_wd*Inputs!$E$6*(1-$B1184)+fee_fx*Inputs!$D$6-cost_acc-cost_wd*Inputs!$E$6*(1-$B1184)-cost_fx*Inputs!$D$6)</f>
        <v>162661.987401329</v>
      </c>
      <c r="L1184" s="0" t="n">
        <f aca="false">12*Inputs!$B$7*(1-MIN(1,Inputs!$G$7*$D1184)*churn_nonbuyers)*(ic*Inputs!$C$7+fee_wd*Inputs!$E$7*(1-$B1184)+fee_fx*Inputs!$D$7-cost_acc-cost_wd*Inputs!$E$7*(1-$B1184)-cost_fx*Inputs!$D$7)</f>
        <v>360412.385304797</v>
      </c>
      <c r="M1184" s="0" t="n">
        <f aca="false">12*Inputs!$B$8*(1-MIN(1,Inputs!$G$8*$D1184)*churn_nonbuyers)*(ic*Inputs!$C$8+fee_wd*Inputs!$E$8*(1-$B1184)+fee_fx*Inputs!$D$8-cost_acc-cost_wd*Inputs!$E$8*(1-$B1184)-cost_fx*Inputs!$D$8)</f>
        <v>0</v>
      </c>
      <c r="N1184" s="0" t="n">
        <f aca="false">K1184+L1184+I1184-fixed</f>
        <v>-38656.792589874</v>
      </c>
      <c r="O1184" s="0" t="n">
        <f aca="false">K1184+L1184+M1184-fixed</f>
        <v>-176925.627293874</v>
      </c>
      <c r="P1184" s="0" t="n">
        <f aca="false">12*Inputs!$B$6*(1-MIN(1,Inputs!$F$6*$D1184))*(ic*Inputs!$C$6+flat_fee-cost_acc-cost_wd*Inputs!$E$6*$E1184-cost_fx*Inputs!$D$6)+12*Inputs!$B$7*(1-MIN(1,Inputs!$F$7*$D1184))*(ic*Inputs!$C$7+flat_fee-cost_acc-cost_wd*Inputs!$E$7*$E1184-cost_fx*Inputs!$D$7)+12*Inputs!$B$8*(1-MIN(1,Inputs!$F$8*$D1184))*(ic*Inputs!$C$8+flat_fee-cost_acc-cost_wd*Inputs!$E$8*$E1184-cost_fx*Inputs!$D$8)-fixed</f>
        <v>-262353.11795368</v>
      </c>
    </row>
    <row r="1185" customFormat="false" ht="15" hidden="false" customHeight="false" outlineLevel="0" collapsed="false">
      <c r="A1185" s="0" t="n">
        <v>1120</v>
      </c>
      <c r="B1185" s="0" t="n">
        <v>0.159676</v>
      </c>
      <c r="C1185" s="0" t="n">
        <v>0.951235</v>
      </c>
      <c r="D1185" s="0" t="n">
        <v>1.434015</v>
      </c>
      <c r="E1185" s="0" t="n">
        <v>1.11722</v>
      </c>
      <c r="F1185" s="0" t="n">
        <v>0.225407</v>
      </c>
      <c r="G1185" s="0" t="n">
        <f aca="false">12*Inputs!$B$6*(MIN(1,$H$50*$C1185)*(ic*Inputs!$C$6+pS+fee_fx*Inputs!$D$6-cost_acc-cost_wd*Inputs!$E$6*$E1185-cost_fx*Inputs!$D$6-$F1185)+(1-MIN(1,$H$50*$C1185))*(1-MIN(1,Inputs!$G$6*$D1185)*churn_nonbuyers)*(ic*Inputs!$C$6+fee_wd*Inputs!$E$6*(1-$B1185)+fee_fx*Inputs!$D$6-cost_acc-cost_wd*Inputs!$E$6*(1-$B1185)-cost_fx*Inputs!$D$6))</f>
        <v>215587.531956583</v>
      </c>
      <c r="H1185" s="0" t="n">
        <f aca="false">12*Inputs!$B$7*(MIN(1,$H$51*$C1185)*(ic*Inputs!$C$7+pE+fee_fx*Inputs!$D$7-cost_acc-cost_wd*Inputs!$E$7*$E1185-cost_fx*Inputs!$D$7-$F1185)+(1-MIN(1,$H$51*$C1185))*(1-MIN(1,Inputs!$G$7*$D1185)*churn_nonbuyers)*(ic*Inputs!$C$7+fee_wd*Inputs!$E$7*(1-$B1185)+fee_fx*Inputs!$D$7-cost_acc-cost_wd*Inputs!$E$7*(1-$B1185)-cost_fx*Inputs!$D$7))</f>
        <v>407870.120657341</v>
      </c>
      <c r="I1185" s="0" t="n">
        <f aca="false">12*Inputs!$B$8*(MIN(1,$H$52*$C1185)*(ic*Inputs!$C$8+pT-cost_acc-cost_wd*Inputs!$E$8-cost_fx*Inputs!$D$8-cost_ins)+(1-MIN(1,$H$52*$C1185))*(1-MIN(1,Inputs!$G$8*$D1185)*churn_nonbuyers)*(ic*Inputs!$C$8+fee_wd*Inputs!$E$8*(1-$B1185)+fee_fx*Inputs!$D$8-cost_acc-cost_wd*Inputs!$E$8*(1-$B1185)-cost_fx*Inputs!$D$8))</f>
        <v>137114.81784</v>
      </c>
      <c r="J1185" s="0" t="n">
        <f aca="false">G1185+H1185+I1185-fixed</f>
        <v>60572.4704539237</v>
      </c>
      <c r="K1185" s="0" t="n">
        <f aca="false">12*Inputs!$B$6*(1-MIN(1,Inputs!$G$6*$D1185)*churn_nonbuyers)*(ic*Inputs!$C$6+fee_wd*Inputs!$E$6*(1-$B1185)+fee_fx*Inputs!$D$6-cost_acc-cost_wd*Inputs!$E$6*(1-$B1185)-cost_fx*Inputs!$D$6)</f>
        <v>165800.424809808</v>
      </c>
      <c r="L1185" s="0" t="n">
        <f aca="false">12*Inputs!$B$7*(1-MIN(1,Inputs!$G$7*$D1185)*churn_nonbuyers)*(ic*Inputs!$C$7+fee_wd*Inputs!$E$7*(1-$B1185)+fee_fx*Inputs!$D$7-cost_acc-cost_wd*Inputs!$E$7*(1-$B1185)-cost_fx*Inputs!$D$7)</f>
        <v>363849.994565885</v>
      </c>
      <c r="M1185" s="0" t="n">
        <f aca="false">12*Inputs!$B$8*(1-MIN(1,Inputs!$G$8*$D1185)*churn_nonbuyers)*(ic*Inputs!$C$8+fee_wd*Inputs!$E$8*(1-$B1185)+fee_fx*Inputs!$D$8-cost_acc-cost_wd*Inputs!$E$8*(1-$B1185)-cost_fx*Inputs!$D$8)</f>
        <v>0</v>
      </c>
      <c r="N1185" s="0" t="n">
        <f aca="false">K1185+L1185+I1185-fixed</f>
        <v>-33234.762784307</v>
      </c>
      <c r="O1185" s="0" t="n">
        <f aca="false">K1185+L1185+M1185-fixed</f>
        <v>-170349.580624307</v>
      </c>
      <c r="P1185" s="0" t="n">
        <f aca="false">12*Inputs!$B$6*(1-MIN(1,Inputs!$F$6*$D1185))*(ic*Inputs!$C$6+flat_fee-cost_acc-cost_wd*Inputs!$E$6*$E1185-cost_fx*Inputs!$D$6)+12*Inputs!$B$7*(1-MIN(1,Inputs!$F$7*$D1185))*(ic*Inputs!$C$7+flat_fee-cost_acc-cost_wd*Inputs!$E$7*$E1185-cost_fx*Inputs!$D$7)+12*Inputs!$B$8*(1-MIN(1,Inputs!$F$8*$D1185))*(ic*Inputs!$C$8+flat_fee-cost_acc-cost_wd*Inputs!$E$8*$E1185-cost_fx*Inputs!$D$8)-fixed</f>
        <v>-212710.193728</v>
      </c>
    </row>
    <row r="1186" customFormat="false" ht="15" hidden="false" customHeight="false" outlineLevel="0" collapsed="false">
      <c r="A1186" s="0" t="n">
        <v>1121</v>
      </c>
      <c r="B1186" s="0" t="n">
        <v>0.190266</v>
      </c>
      <c r="C1186" s="0" t="n">
        <v>1.045523</v>
      </c>
      <c r="D1186" s="0" t="n">
        <v>0.753455</v>
      </c>
      <c r="E1186" s="0" t="n">
        <v>1.008828</v>
      </c>
      <c r="F1186" s="0" t="n">
        <v>0.382188</v>
      </c>
      <c r="G1186" s="0" t="n">
        <f aca="false">12*Inputs!$B$6*(MIN(1,$H$50*$C1186)*(ic*Inputs!$C$6+pS+fee_fx*Inputs!$D$6-cost_acc-cost_wd*Inputs!$E$6*$E1186-cost_fx*Inputs!$D$6-$F1186)+(1-MIN(1,$H$50*$C1186))*(1-MIN(1,Inputs!$G$6*$D1186)*churn_nonbuyers)*(ic*Inputs!$C$6+fee_wd*Inputs!$E$6*(1-$B1186)+fee_fx*Inputs!$D$6-cost_acc-cost_wd*Inputs!$E$6*(1-$B1186)-cost_fx*Inputs!$D$6))</f>
        <v>221041.706878937</v>
      </c>
      <c r="H1186" s="0" t="n">
        <f aca="false">12*Inputs!$B$7*(MIN(1,$H$51*$C1186)*(ic*Inputs!$C$7+pE+fee_fx*Inputs!$D$7-cost_acc-cost_wd*Inputs!$E$7*$E1186-cost_fx*Inputs!$D$7-$F1186)+(1-MIN(1,$H$51*$C1186))*(1-MIN(1,Inputs!$G$7*$D1186)*churn_nonbuyers)*(ic*Inputs!$C$7+fee_wd*Inputs!$E$7*(1-$B1186)+fee_fx*Inputs!$D$7-cost_acc-cost_wd*Inputs!$E$7*(1-$B1186)-cost_fx*Inputs!$D$7))</f>
        <v>417858.350944605</v>
      </c>
      <c r="I1186" s="0" t="n">
        <f aca="false">12*Inputs!$B$8*(MIN(1,$H$52*$C1186)*(ic*Inputs!$C$8+pT-cost_acc-cost_wd*Inputs!$E$8-cost_fx*Inputs!$D$8-cost_ins)+(1-MIN(1,$H$52*$C1186))*(1-MIN(1,Inputs!$G$8*$D1186)*churn_nonbuyers)*(ic*Inputs!$C$8+fee_wd*Inputs!$E$8*(1-$B1186)+fee_fx*Inputs!$D$8-cost_acc-cost_wd*Inputs!$E$8*(1-$B1186)-cost_fx*Inputs!$D$8))</f>
        <v>190908.422897248</v>
      </c>
      <c r="J1186" s="0" t="n">
        <f aca="false">G1186+H1186+I1186-fixed</f>
        <v>129808.48072079</v>
      </c>
      <c r="K1186" s="0" t="n">
        <f aca="false">12*Inputs!$B$6*(1-MIN(1,Inputs!$G$6*$D1186)*churn_nonbuyers)*(ic*Inputs!$C$6+fee_wd*Inputs!$E$6*(1-$B1186)+fee_fx*Inputs!$D$6-cost_acc-cost_wd*Inputs!$E$6*(1-$B1186)-cost_fx*Inputs!$D$6)</f>
        <v>167639.039057016</v>
      </c>
      <c r="L1186" s="0" t="n">
        <f aca="false">12*Inputs!$B$7*(1-MIN(1,Inputs!$G$7*$D1186)*churn_nonbuyers)*(ic*Inputs!$C$7+fee_wd*Inputs!$E$7*(1-$B1186)+fee_fx*Inputs!$D$7-cost_acc-cost_wd*Inputs!$E$7*(1-$B1186)-cost_fx*Inputs!$D$7)</f>
        <v>367307.20599421</v>
      </c>
      <c r="M1186" s="0" t="n">
        <f aca="false">12*Inputs!$B$8*(1-MIN(1,Inputs!$G$8*$D1186)*churn_nonbuyers)*(ic*Inputs!$C$8+fee_wd*Inputs!$E$8*(1-$B1186)+fee_fx*Inputs!$D$8-cost_acc-cost_wd*Inputs!$E$8*(1-$B1186)-cost_fx*Inputs!$D$8)</f>
        <v>149934.624399408</v>
      </c>
      <c r="N1186" s="0" t="n">
        <f aca="false">K1186+L1186+I1186-fixed</f>
        <v>25854.6679484741</v>
      </c>
      <c r="O1186" s="0" t="n">
        <f aca="false">K1186+L1186+M1186-fixed</f>
        <v>-15119.1305493664</v>
      </c>
      <c r="P1186" s="0" t="n">
        <f aca="false">12*Inputs!$B$6*(1-MIN(1,Inputs!$F$6*$D1186))*(ic*Inputs!$C$6+flat_fee-cost_acc-cost_wd*Inputs!$E$6*$E1186-cost_fx*Inputs!$D$6)+12*Inputs!$B$7*(1-MIN(1,Inputs!$F$7*$D1186))*(ic*Inputs!$C$7+flat_fee-cost_acc-cost_wd*Inputs!$E$7*$E1186-cost_fx*Inputs!$D$7)+12*Inputs!$B$8*(1-MIN(1,Inputs!$F$8*$D1186))*(ic*Inputs!$C$8+flat_fee-cost_acc-cost_wd*Inputs!$E$8*$E1186-cost_fx*Inputs!$D$8)-fixed</f>
        <v>205169.5729376</v>
      </c>
    </row>
    <row r="1187" customFormat="false" ht="15" hidden="false" customHeight="false" outlineLevel="0" collapsed="false">
      <c r="A1187" s="0" t="n">
        <v>1122</v>
      </c>
      <c r="B1187" s="0" t="n">
        <v>0.362037</v>
      </c>
      <c r="C1187" s="0" t="n">
        <v>0.885549</v>
      </c>
      <c r="D1187" s="0" t="n">
        <v>1.082985</v>
      </c>
      <c r="E1187" s="0" t="n">
        <v>1.226995</v>
      </c>
      <c r="F1187" s="0" t="n">
        <v>0.138384</v>
      </c>
      <c r="G1187" s="0" t="n">
        <f aca="false">12*Inputs!$B$6*(MIN(1,$H$50*$C1187)*(ic*Inputs!$C$6+pS+fee_fx*Inputs!$D$6-cost_acc-cost_wd*Inputs!$E$6*$E1187-cost_fx*Inputs!$D$6-$F1187)+(1-MIN(1,$H$50*$C1187))*(1-MIN(1,Inputs!$G$6*$D1187)*churn_nonbuyers)*(ic*Inputs!$C$6+fee_wd*Inputs!$E$6*(1-$B1187)+fee_fx*Inputs!$D$6-cost_acc-cost_wd*Inputs!$E$6*(1-$B1187)-cost_fx*Inputs!$D$6))</f>
        <v>188988.61526046</v>
      </c>
      <c r="H1187" s="0" t="n">
        <f aca="false">12*Inputs!$B$7*(MIN(1,$H$51*$C1187)*(ic*Inputs!$C$7+pE+fee_fx*Inputs!$D$7-cost_acc-cost_wd*Inputs!$E$7*$E1187-cost_fx*Inputs!$D$7-$F1187)+(1-MIN(1,$H$51*$C1187))*(1-MIN(1,Inputs!$G$7*$D1187)*churn_nonbuyers)*(ic*Inputs!$C$7+fee_wd*Inputs!$E$7*(1-$B1187)+fee_fx*Inputs!$D$7-cost_acc-cost_wd*Inputs!$E$7*(1-$B1187)-cost_fx*Inputs!$D$7))</f>
        <v>382449.505379597</v>
      </c>
      <c r="I1187" s="0" t="n">
        <f aca="false">12*Inputs!$B$8*(MIN(1,$H$52*$C1187)*(ic*Inputs!$C$8+pT-cost_acc-cost_wd*Inputs!$E$8-cost_fx*Inputs!$D$8-cost_ins)+(1-MIN(1,$H$52*$C1187))*(1-MIN(1,Inputs!$G$8*$D1187)*churn_nonbuyers)*(ic*Inputs!$C$8+fee_wd*Inputs!$E$8*(1-$B1187)+fee_fx*Inputs!$D$8-cost_acc-cost_wd*Inputs!$E$8*(1-$B1187)-cost_fx*Inputs!$D$8))</f>
        <v>156062.398166089</v>
      </c>
      <c r="J1187" s="0" t="n">
        <f aca="false">G1187+H1187+I1187-fixed</f>
        <v>27500.5188061465</v>
      </c>
      <c r="K1187" s="0" t="n">
        <f aca="false">12*Inputs!$B$6*(1-MIN(1,Inputs!$G$6*$D1187)*churn_nonbuyers)*(ic*Inputs!$C$6+fee_wd*Inputs!$E$6*(1-$B1187)+fee_fx*Inputs!$D$6-cost_acc-cost_wd*Inputs!$E$6*(1-$B1187)-cost_fx*Inputs!$D$6)</f>
        <v>141373.163811204</v>
      </c>
      <c r="L1187" s="0" t="n">
        <f aca="false">12*Inputs!$B$7*(1-MIN(1,Inputs!$G$7*$D1187)*churn_nonbuyers)*(ic*Inputs!$C$7+fee_wd*Inputs!$E$7*(1-$B1187)+fee_fx*Inputs!$D$7-cost_acc-cost_wd*Inputs!$E$7*(1-$B1187)-cost_fx*Inputs!$D$7)</f>
        <v>339660.673806722</v>
      </c>
      <c r="M1187" s="0" t="n">
        <f aca="false">12*Inputs!$B$8*(1-MIN(1,Inputs!$G$8*$D1187)*churn_nonbuyers)*(ic*Inputs!$C$8+fee_wd*Inputs!$E$8*(1-$B1187)+fee_fx*Inputs!$D$8-cost_acc-cost_wd*Inputs!$E$8*(1-$B1187)-cost_fx*Inputs!$D$8)</f>
        <v>74755.720718952</v>
      </c>
      <c r="N1187" s="0" t="n">
        <f aca="false">K1187+L1187+I1187-fixed</f>
        <v>-62903.7642159846</v>
      </c>
      <c r="O1187" s="0" t="n">
        <f aca="false">K1187+L1187+M1187-fixed</f>
        <v>-144210.441663122</v>
      </c>
      <c r="P1187" s="0" t="n">
        <f aca="false">12*Inputs!$B$6*(1-MIN(1,Inputs!$F$6*$D1187))*(ic*Inputs!$C$6+flat_fee-cost_acc-cost_wd*Inputs!$E$6*$E1187-cost_fx*Inputs!$D$6)+12*Inputs!$B$7*(1-MIN(1,Inputs!$F$7*$D1187))*(ic*Inputs!$C$7+flat_fee-cost_acc-cost_wd*Inputs!$E$7*$E1187-cost_fx*Inputs!$D$7)+12*Inputs!$B$8*(1-MIN(1,Inputs!$F$8*$D1187))*(ic*Inputs!$C$8+flat_fee-cost_acc-cost_wd*Inputs!$E$8*$E1187-cost_fx*Inputs!$D$8)-fixed</f>
        <v>-69866.4818620001</v>
      </c>
    </row>
    <row r="1188" customFormat="false" ht="15" hidden="false" customHeight="false" outlineLevel="0" collapsed="false">
      <c r="A1188" s="0" t="n">
        <v>1123</v>
      </c>
      <c r="B1188" s="0" t="n">
        <v>0.290105</v>
      </c>
      <c r="C1188" s="0" t="n">
        <v>0.979995</v>
      </c>
      <c r="D1188" s="0" t="n">
        <v>1.09925</v>
      </c>
      <c r="E1188" s="0" t="n">
        <v>1.129173</v>
      </c>
      <c r="F1188" s="0" t="n">
        <v>0.211927</v>
      </c>
      <c r="G1188" s="0" t="n">
        <f aca="false">12*Inputs!$B$6*(MIN(1,$H$50*$C1188)*(ic*Inputs!$C$6+pS+fee_fx*Inputs!$D$6-cost_acc-cost_wd*Inputs!$E$6*$E1188-cost_fx*Inputs!$D$6-$F1188)+(1-MIN(1,$H$50*$C1188))*(1-MIN(1,Inputs!$G$6*$D1188)*churn_nonbuyers)*(ic*Inputs!$C$6+fee_wd*Inputs!$E$6*(1-$B1188)+fee_fx*Inputs!$D$6-cost_acc-cost_wd*Inputs!$E$6*(1-$B1188)-cost_fx*Inputs!$D$6))</f>
        <v>203524.544541335</v>
      </c>
      <c r="H1188" s="0" t="n">
        <f aca="false">12*Inputs!$B$7*(MIN(1,$H$51*$C1188)*(ic*Inputs!$C$7+pE+fee_fx*Inputs!$D$7-cost_acc-cost_wd*Inputs!$E$7*$E1188-cost_fx*Inputs!$D$7-$F1188)+(1-MIN(1,$H$51*$C1188))*(1-MIN(1,Inputs!$G$7*$D1188)*churn_nonbuyers)*(ic*Inputs!$C$7+fee_wd*Inputs!$E$7*(1-$B1188)+fee_fx*Inputs!$D$7-cost_acc-cost_wd*Inputs!$E$7*(1-$B1188)-cost_fx*Inputs!$D$7))</f>
        <v>399891.335166645</v>
      </c>
      <c r="I1188" s="0" t="n">
        <f aca="false">12*Inputs!$B$8*(MIN(1,$H$52*$C1188)*(ic*Inputs!$C$8+pT-cost_acc-cost_wd*Inputs!$E$8-cost_fx*Inputs!$D$8-cost_ins)+(1-MIN(1,$H$52*$C1188))*(1-MIN(1,Inputs!$G$8*$D1188)*churn_nonbuyers)*(ic*Inputs!$C$8+fee_wd*Inputs!$E$8*(1-$B1188)+fee_fx*Inputs!$D$8-cost_acc-cost_wd*Inputs!$E$8*(1-$B1188)-cost_fx*Inputs!$D$8))</f>
        <v>163879.104504872</v>
      </c>
      <c r="J1188" s="0" t="n">
        <f aca="false">G1188+H1188+I1188-fixed</f>
        <v>67294.9842128509</v>
      </c>
      <c r="K1188" s="0" t="n">
        <f aca="false">12*Inputs!$B$6*(1-MIN(1,Inputs!$G$6*$D1188)*churn_nonbuyers)*(ic*Inputs!$C$6+fee_wd*Inputs!$E$6*(1-$B1188)+fee_fx*Inputs!$D$6-cost_acc-cost_wd*Inputs!$E$6*(1-$B1188)-cost_fx*Inputs!$D$6)</f>
        <v>151040.505033</v>
      </c>
      <c r="L1188" s="0" t="n">
        <f aca="false">12*Inputs!$B$7*(1-MIN(1,Inputs!$G$7*$D1188)*churn_nonbuyers)*(ic*Inputs!$C$7+fee_wd*Inputs!$E$7*(1-$B1188)+fee_fx*Inputs!$D$7-cost_acc-cost_wd*Inputs!$E$7*(1-$B1188)-cost_fx*Inputs!$D$7)</f>
        <v>349505.9910198</v>
      </c>
      <c r="M1188" s="0" t="n">
        <f aca="false">12*Inputs!$B$8*(1-MIN(1,Inputs!$G$8*$D1188)*churn_nonbuyers)*(ic*Inputs!$C$8+fee_wd*Inputs!$E$8*(1-$B1188)+fee_fx*Inputs!$D$8-cost_acc-cost_wd*Inputs!$E$8*(1-$B1188)-cost_fx*Inputs!$D$8)</f>
        <v>72033.290154</v>
      </c>
      <c r="N1188" s="0" t="n">
        <f aca="false">K1188+L1188+I1188-fixed</f>
        <v>-35574.3994423284</v>
      </c>
      <c r="O1188" s="0" t="n">
        <f aca="false">K1188+L1188+M1188-fixed</f>
        <v>-127420.2137932</v>
      </c>
      <c r="P1188" s="0" t="n">
        <f aca="false">12*Inputs!$B$6*(1-MIN(1,Inputs!$F$6*$D1188))*(ic*Inputs!$C$6+flat_fee-cost_acc-cost_wd*Inputs!$E$6*$E1188-cost_fx*Inputs!$D$6)+12*Inputs!$B$7*(1-MIN(1,Inputs!$F$7*$D1188))*(ic*Inputs!$C$7+flat_fee-cost_acc-cost_wd*Inputs!$E$7*$E1188-cost_fx*Inputs!$D$7)+12*Inputs!$B$8*(1-MIN(1,Inputs!$F$8*$D1188))*(ic*Inputs!$C$8+flat_fee-cost_acc-cost_wd*Inputs!$E$8*$E1188-cost_fx*Inputs!$D$8)-fixed</f>
        <v>-38223.68914</v>
      </c>
    </row>
    <row r="1189" customFormat="false" ht="15" hidden="false" customHeight="false" outlineLevel="0" collapsed="false">
      <c r="A1189" s="0" t="n">
        <v>1124</v>
      </c>
      <c r="B1189" s="0" t="n">
        <v>0.332832</v>
      </c>
      <c r="C1189" s="0" t="n">
        <v>1.001415</v>
      </c>
      <c r="D1189" s="0" t="n">
        <v>1.411263</v>
      </c>
      <c r="E1189" s="0" t="n">
        <v>1.235263</v>
      </c>
      <c r="F1189" s="0" t="n">
        <v>0.084252</v>
      </c>
      <c r="G1189" s="0" t="n">
        <f aca="false">12*Inputs!$B$6*(MIN(1,$H$50*$C1189)*(ic*Inputs!$C$6+pS+fee_fx*Inputs!$D$6-cost_acc-cost_wd*Inputs!$E$6*$E1189-cost_fx*Inputs!$D$6-$F1189)+(1-MIN(1,$H$50*$C1189))*(1-MIN(1,Inputs!$G$6*$D1189)*churn_nonbuyers)*(ic*Inputs!$C$6+fee_wd*Inputs!$E$6*(1-$B1189)+fee_fx*Inputs!$D$6-cost_acc-cost_wd*Inputs!$E$6*(1-$B1189)-cost_fx*Inputs!$D$6))</f>
        <v>197615.698826344</v>
      </c>
      <c r="H1189" s="0" t="n">
        <f aca="false">12*Inputs!$B$7*(MIN(1,$H$51*$C1189)*(ic*Inputs!$C$7+pE+fee_fx*Inputs!$D$7-cost_acc-cost_wd*Inputs!$E$7*$E1189-cost_fx*Inputs!$D$7-$F1189)+(1-MIN(1,$H$51*$C1189))*(1-MIN(1,Inputs!$G$7*$D1189)*churn_nonbuyers)*(ic*Inputs!$C$7+fee_wd*Inputs!$E$7*(1-$B1189)+fee_fx*Inputs!$D$7-cost_acc-cost_wd*Inputs!$E$7*(1-$B1189)-cost_fx*Inputs!$D$7))</f>
        <v>390558.330357085</v>
      </c>
      <c r="I1189" s="0" t="n">
        <f aca="false">12*Inputs!$B$8*(MIN(1,$H$52*$C1189)*(ic*Inputs!$C$8+pT-cost_acc-cost_wd*Inputs!$E$8-cost_fx*Inputs!$D$8-cost_ins)+(1-MIN(1,$H$52*$C1189))*(1-MIN(1,Inputs!$G$8*$D1189)*churn_nonbuyers)*(ic*Inputs!$C$8+fee_wd*Inputs!$E$8*(1-$B1189)+fee_fx*Inputs!$D$8-cost_acc-cost_wd*Inputs!$E$8*(1-$B1189)-cost_fx*Inputs!$D$8))</f>
        <v>145472.558498324</v>
      </c>
      <c r="J1189" s="0" t="n">
        <f aca="false">G1189+H1189+I1189-fixed</f>
        <v>33646.5876817527</v>
      </c>
      <c r="K1189" s="0" t="n">
        <f aca="false">12*Inputs!$B$6*(1-MIN(1,Inputs!$G$6*$D1189)*churn_nonbuyers)*(ic*Inputs!$C$6+fee_wd*Inputs!$E$6*(1-$B1189)+fee_fx*Inputs!$D$6-cost_acc-cost_wd*Inputs!$E$6*(1-$B1189)-cost_fx*Inputs!$D$6)</f>
        <v>142828.598065075</v>
      </c>
      <c r="L1189" s="0" t="n">
        <f aca="false">12*Inputs!$B$7*(1-MIN(1,Inputs!$G$7*$D1189)*churn_nonbuyers)*(ic*Inputs!$C$7+fee_wd*Inputs!$E$7*(1-$B1189)+fee_fx*Inputs!$D$7-cost_acc-cost_wd*Inputs!$E$7*(1-$B1189)-cost_fx*Inputs!$D$7)</f>
        <v>340230.717015045</v>
      </c>
      <c r="M1189" s="0" t="n">
        <f aca="false">12*Inputs!$B$8*(1-MIN(1,Inputs!$G$8*$D1189)*churn_nonbuyers)*(ic*Inputs!$C$8+fee_wd*Inputs!$E$8*(1-$B1189)+fee_fx*Inputs!$D$8-cost_acc-cost_wd*Inputs!$E$8*(1-$B1189)-cost_fx*Inputs!$D$8)</f>
        <v>3761.06691701762</v>
      </c>
      <c r="N1189" s="0" t="n">
        <f aca="false">K1189+L1189+I1189-fixed</f>
        <v>-71468.1264215558</v>
      </c>
      <c r="O1189" s="0" t="n">
        <f aca="false">K1189+L1189+M1189-fixed</f>
        <v>-213179.618002862</v>
      </c>
      <c r="P1189" s="0" t="n">
        <f aca="false">12*Inputs!$B$6*(1-MIN(1,Inputs!$F$6*$D1189))*(ic*Inputs!$C$6+flat_fee-cost_acc-cost_wd*Inputs!$E$6*$E1189-cost_fx*Inputs!$D$6)+12*Inputs!$B$7*(1-MIN(1,Inputs!$F$7*$D1189))*(ic*Inputs!$C$7+flat_fee-cost_acc-cost_wd*Inputs!$E$7*$E1189-cost_fx*Inputs!$D$7)+12*Inputs!$B$8*(1-MIN(1,Inputs!$F$8*$D1189))*(ic*Inputs!$C$8+flat_fee-cost_acc-cost_wd*Inputs!$E$8*$E1189-cost_fx*Inputs!$D$8)-fixed</f>
        <v>-239863.14494344</v>
      </c>
    </row>
    <row r="1190" customFormat="false" ht="15" hidden="false" customHeight="false" outlineLevel="0" collapsed="false">
      <c r="A1190" s="0" t="n">
        <v>1125</v>
      </c>
      <c r="B1190" s="0" t="n">
        <v>0.13937</v>
      </c>
      <c r="C1190" s="0" t="n">
        <v>0.957241</v>
      </c>
      <c r="D1190" s="0" t="n">
        <v>1.889661</v>
      </c>
      <c r="E1190" s="0" t="n">
        <v>1.043664</v>
      </c>
      <c r="F1190" s="0" t="n">
        <v>0.350505</v>
      </c>
      <c r="G1190" s="0" t="n">
        <f aca="false">12*Inputs!$B$6*(MIN(1,$H$50*$C1190)*(ic*Inputs!$C$6+pS+fee_fx*Inputs!$D$6-cost_acc-cost_wd*Inputs!$E$6*$E1190-cost_fx*Inputs!$D$6-$F1190)+(1-MIN(1,$H$50*$C1190))*(1-MIN(1,Inputs!$G$6*$D1190)*churn_nonbuyers)*(ic*Inputs!$C$6+fee_wd*Inputs!$E$6*(1-$B1190)+fee_fx*Inputs!$D$6-cost_acc-cost_wd*Inputs!$E$6*(1-$B1190)-cost_fx*Inputs!$D$6))</f>
        <v>213452.692213113</v>
      </c>
      <c r="H1190" s="0" t="n">
        <f aca="false">12*Inputs!$B$7*(MIN(1,$H$51*$C1190)*(ic*Inputs!$C$7+pE+fee_fx*Inputs!$D$7-cost_acc-cost_wd*Inputs!$E$7*$E1190-cost_fx*Inputs!$D$7-$F1190)+(1-MIN(1,$H$51*$C1190))*(1-MIN(1,Inputs!$G$7*$D1190)*churn_nonbuyers)*(ic*Inputs!$C$7+fee_wd*Inputs!$E$7*(1-$B1190)+fee_fx*Inputs!$D$7-cost_acc-cost_wd*Inputs!$E$7*(1-$B1190)-cost_fx*Inputs!$D$7))</f>
        <v>407856.799153981</v>
      </c>
      <c r="I1190" s="0" t="n">
        <f aca="false">12*Inputs!$B$8*(MIN(1,$H$52*$C1190)*(ic*Inputs!$C$8+pT-cost_acc-cost_wd*Inputs!$E$8-cost_fx*Inputs!$D$8-cost_ins)+(1-MIN(1,$H$52*$C1190))*(1-MIN(1,Inputs!$G$8*$D1190)*churn_nonbuyers)*(ic*Inputs!$C$8+fee_wd*Inputs!$E$8*(1-$B1190)+fee_fx*Inputs!$D$8-cost_acc-cost_wd*Inputs!$E$8*(1-$B1190)-cost_fx*Inputs!$D$8))</f>
        <v>137980.546704</v>
      </c>
      <c r="J1190" s="0" t="n">
        <f aca="false">G1190+H1190+I1190-fixed</f>
        <v>59290.0380710936</v>
      </c>
      <c r="K1190" s="0" t="n">
        <f aca="false">12*Inputs!$B$6*(1-MIN(1,Inputs!$G$6*$D1190)*churn_nonbuyers)*(ic*Inputs!$C$6+fee_wd*Inputs!$E$6*(1-$B1190)+fee_fx*Inputs!$D$6-cost_acc-cost_wd*Inputs!$E$6*(1-$B1190)-cost_fx*Inputs!$D$6)</f>
        <v>164379.143905704</v>
      </c>
      <c r="L1190" s="0" t="n">
        <f aca="false">12*Inputs!$B$7*(1-MIN(1,Inputs!$G$7*$D1190)*churn_nonbuyers)*(ic*Inputs!$C$7+fee_wd*Inputs!$E$7*(1-$B1190)+fee_fx*Inputs!$D$7-cost_acc-cost_wd*Inputs!$E$7*(1-$B1190)-cost_fx*Inputs!$D$7)</f>
        <v>361411.104615423</v>
      </c>
      <c r="M1190" s="0" t="n">
        <f aca="false">12*Inputs!$B$8*(1-MIN(1,Inputs!$G$8*$D1190)*churn_nonbuyers)*(ic*Inputs!$C$8+fee_wd*Inputs!$E$8*(1-$B1190)+fee_fx*Inputs!$D$8-cost_acc-cost_wd*Inputs!$E$8*(1-$B1190)-cost_fx*Inputs!$D$8)</f>
        <v>0</v>
      </c>
      <c r="N1190" s="0" t="n">
        <f aca="false">K1190+L1190+I1190-fixed</f>
        <v>-36229.2047748736</v>
      </c>
      <c r="O1190" s="0" t="n">
        <f aca="false">K1190+L1190+M1190-fixed</f>
        <v>-174209.751478874</v>
      </c>
      <c r="P1190" s="0" t="n">
        <f aca="false">12*Inputs!$B$6*(1-MIN(1,Inputs!$F$6*$D1190))*(ic*Inputs!$C$6+flat_fee-cost_acc-cost_wd*Inputs!$E$6*$E1190-cost_fx*Inputs!$D$6)+12*Inputs!$B$7*(1-MIN(1,Inputs!$F$7*$D1190))*(ic*Inputs!$C$7+flat_fee-cost_acc-cost_wd*Inputs!$E$7*$E1190-cost_fx*Inputs!$D$7)+12*Inputs!$B$8*(1-MIN(1,Inputs!$F$8*$D1190))*(ic*Inputs!$C$8+flat_fee-cost_acc-cost_wd*Inputs!$E$8*$E1190-cost_fx*Inputs!$D$8)-fixed</f>
        <v>-409394.614267034</v>
      </c>
    </row>
    <row r="1191" customFormat="false" ht="15" hidden="false" customHeight="false" outlineLevel="0" collapsed="false">
      <c r="A1191" s="0" t="n">
        <v>1126</v>
      </c>
      <c r="B1191" s="0" t="n">
        <v>0.390066</v>
      </c>
      <c r="C1191" s="0" t="n">
        <v>0.82603</v>
      </c>
      <c r="D1191" s="0" t="n">
        <v>1.436174</v>
      </c>
      <c r="E1191" s="0" t="n">
        <v>1.054365</v>
      </c>
      <c r="F1191" s="0" t="n">
        <v>0.392357</v>
      </c>
      <c r="G1191" s="0" t="n">
        <f aca="false">12*Inputs!$B$6*(MIN(1,$H$50*$C1191)*(ic*Inputs!$C$6+pS+fee_fx*Inputs!$D$6-cost_acc-cost_wd*Inputs!$E$6*$E1191-cost_fx*Inputs!$D$6-$F1191)+(1-MIN(1,$H$50*$C1191))*(1-MIN(1,Inputs!$G$6*$D1191)*churn_nonbuyers)*(ic*Inputs!$C$6+fee_wd*Inputs!$E$6*(1-$B1191)+fee_fx*Inputs!$D$6-cost_acc-cost_wd*Inputs!$E$6*(1-$B1191)-cost_fx*Inputs!$D$6))</f>
        <v>178276.364494132</v>
      </c>
      <c r="H1191" s="0" t="n">
        <f aca="false">12*Inputs!$B$7*(MIN(1,$H$51*$C1191)*(ic*Inputs!$C$7+pE+fee_fx*Inputs!$D$7-cost_acc-cost_wd*Inputs!$E$7*$E1191-cost_fx*Inputs!$D$7-$F1191)+(1-MIN(1,$H$51*$C1191))*(1-MIN(1,Inputs!$G$7*$D1191)*churn_nonbuyers)*(ic*Inputs!$C$7+fee_wd*Inputs!$E$7*(1-$B1191)+fee_fx*Inputs!$D$7-cost_acc-cost_wd*Inputs!$E$7*(1-$B1191)-cost_fx*Inputs!$D$7))</f>
        <v>378840.12319404</v>
      </c>
      <c r="I1191" s="0" t="n">
        <f aca="false">12*Inputs!$B$8*(MIN(1,$H$52*$C1191)*(ic*Inputs!$C$8+pT-cost_acc-cost_wd*Inputs!$E$8-cost_fx*Inputs!$D$8-cost_ins)+(1-MIN(1,$H$52*$C1191))*(1-MIN(1,Inputs!$G$8*$D1191)*churn_nonbuyers)*(ic*Inputs!$C$8+fee_wd*Inputs!$E$8*(1-$B1191)+fee_fx*Inputs!$D$8-cost_acc-cost_wd*Inputs!$E$8*(1-$B1191)-cost_fx*Inputs!$D$8))</f>
        <v>119067.26832</v>
      </c>
      <c r="J1191" s="0" t="n">
        <f aca="false">G1191+H1191+I1191-fixed</f>
        <v>-23816.2439918283</v>
      </c>
      <c r="K1191" s="0" t="n">
        <f aca="false">12*Inputs!$B$6*(1-MIN(1,Inputs!$G$6*$D1191)*churn_nonbuyers)*(ic*Inputs!$C$6+fee_wd*Inputs!$E$6*(1-$B1191)+fee_fx*Inputs!$D$6-cost_acc-cost_wd*Inputs!$E$6*(1-$B1191)-cost_fx*Inputs!$D$6)</f>
        <v>134987.321141885</v>
      </c>
      <c r="L1191" s="0" t="n">
        <f aca="false">12*Inputs!$B$7*(1-MIN(1,Inputs!$G$7*$D1191)*churn_nonbuyers)*(ic*Inputs!$C$7+fee_wd*Inputs!$E$7*(1-$B1191)+fee_fx*Inputs!$D$7-cost_acc-cost_wd*Inputs!$E$7*(1-$B1191)-cost_fx*Inputs!$D$7)</f>
        <v>332078.610733131</v>
      </c>
      <c r="M1191" s="0" t="n">
        <f aca="false">12*Inputs!$B$8*(1-MIN(1,Inputs!$G$8*$D1191)*churn_nonbuyers)*(ic*Inputs!$C$8+fee_wd*Inputs!$E$8*(1-$B1191)+fee_fx*Inputs!$D$8-cost_acc-cost_wd*Inputs!$E$8*(1-$B1191)-cost_fx*Inputs!$D$8)</f>
        <v>0</v>
      </c>
      <c r="N1191" s="0" t="n">
        <f aca="false">K1191+L1191+I1191-fixed</f>
        <v>-113866.799804984</v>
      </c>
      <c r="O1191" s="0" t="n">
        <f aca="false">K1191+L1191+M1191-fixed</f>
        <v>-232934.068124984</v>
      </c>
      <c r="P1191" s="0" t="n">
        <f aca="false">12*Inputs!$B$6*(1-MIN(1,Inputs!$F$6*$D1191))*(ic*Inputs!$C$6+flat_fee-cost_acc-cost_wd*Inputs!$E$6*$E1191-cost_fx*Inputs!$D$6)+12*Inputs!$B$7*(1-MIN(1,Inputs!$F$7*$D1191))*(ic*Inputs!$C$7+flat_fee-cost_acc-cost_wd*Inputs!$E$7*$E1191-cost_fx*Inputs!$D$7)+12*Inputs!$B$8*(1-MIN(1,Inputs!$F$8*$D1191))*(ic*Inputs!$C$8+flat_fee-cost_acc-cost_wd*Inputs!$E$8*$E1191-cost_fx*Inputs!$D$8)-fixed</f>
        <v>-193293.3875896</v>
      </c>
    </row>
    <row r="1192" customFormat="false" ht="15" hidden="false" customHeight="false" outlineLevel="0" collapsed="false">
      <c r="A1192" s="0" t="n">
        <v>1127</v>
      </c>
      <c r="B1192" s="0" t="n">
        <v>0.170248</v>
      </c>
      <c r="C1192" s="0" t="n">
        <v>0.978625</v>
      </c>
      <c r="D1192" s="0" t="n">
        <v>1.493765</v>
      </c>
      <c r="E1192" s="0" t="n">
        <v>1.037128</v>
      </c>
      <c r="F1192" s="0" t="n">
        <v>0.094263</v>
      </c>
      <c r="G1192" s="0" t="n">
        <f aca="false">12*Inputs!$B$6*(MIN(1,$H$50*$C1192)*(ic*Inputs!$C$6+pS+fee_fx*Inputs!$D$6-cost_acc-cost_wd*Inputs!$E$6*$E1192-cost_fx*Inputs!$D$6-$F1192)+(1-MIN(1,$H$50*$C1192))*(1-MIN(1,Inputs!$G$6*$D1192)*churn_nonbuyers)*(ic*Inputs!$C$6+fee_wd*Inputs!$E$6*(1-$B1192)+fee_fx*Inputs!$D$6-cost_acc-cost_wd*Inputs!$E$6*(1-$B1192)-cost_fx*Inputs!$D$6))</f>
        <v>219993.763707171</v>
      </c>
      <c r="H1192" s="0" t="n">
        <f aca="false">12*Inputs!$B$7*(MIN(1,$H$51*$C1192)*(ic*Inputs!$C$7+pE+fee_fx*Inputs!$D$7-cost_acc-cost_wd*Inputs!$E$7*$E1192-cost_fx*Inputs!$D$7-$F1192)+(1-MIN(1,$H$51*$C1192))*(1-MIN(1,Inputs!$G$7*$D1192)*churn_nonbuyers)*(ic*Inputs!$C$7+fee_wd*Inputs!$E$7*(1-$B1192)+fee_fx*Inputs!$D$7-cost_acc-cost_wd*Inputs!$E$7*(1-$B1192)-cost_fx*Inputs!$D$7))</f>
        <v>424259.792458296</v>
      </c>
      <c r="I1192" s="0" t="n">
        <f aca="false">12*Inputs!$B$8*(MIN(1,$H$52*$C1192)*(ic*Inputs!$C$8+pT-cost_acc-cost_wd*Inputs!$E$8-cost_fx*Inputs!$D$8-cost_ins)+(1-MIN(1,$H$52*$C1192))*(1-MIN(1,Inputs!$G$8*$D1192)*churn_nonbuyers)*(ic*Inputs!$C$8+fee_wd*Inputs!$E$8*(1-$B1192)+fee_fx*Inputs!$D$8-cost_acc-cost_wd*Inputs!$E$8*(1-$B1192)-cost_fx*Inputs!$D$8))</f>
        <v>141062.922</v>
      </c>
      <c r="J1192" s="0" t="n">
        <f aca="false">G1192+H1192+I1192-fixed</f>
        <v>85316.4781654668</v>
      </c>
      <c r="K1192" s="0" t="n">
        <f aca="false">12*Inputs!$B$6*(1-MIN(1,Inputs!$G$6*$D1192)*churn_nonbuyers)*(ic*Inputs!$C$6+fee_wd*Inputs!$E$6*(1-$B1192)+fee_fx*Inputs!$D$6-cost_acc-cost_wd*Inputs!$E$6*(1-$B1192)-cost_fx*Inputs!$D$6)</f>
        <v>163858.172426784</v>
      </c>
      <c r="L1192" s="0" t="n">
        <f aca="false">12*Inputs!$B$7*(1-MIN(1,Inputs!$G$7*$D1192)*churn_nonbuyers)*(ic*Inputs!$C$7+fee_wd*Inputs!$E$7*(1-$B1192)+fee_fx*Inputs!$D$7-cost_acc-cost_wd*Inputs!$E$7*(1-$B1192)-cost_fx*Inputs!$D$7)</f>
        <v>361714.32793607</v>
      </c>
      <c r="M1192" s="0" t="n">
        <f aca="false">12*Inputs!$B$8*(1-MIN(1,Inputs!$G$8*$D1192)*churn_nonbuyers)*(ic*Inputs!$C$8+fee_wd*Inputs!$E$8*(1-$B1192)+fee_fx*Inputs!$D$8-cost_acc-cost_wd*Inputs!$E$8*(1-$B1192)-cost_fx*Inputs!$D$8)</f>
        <v>0</v>
      </c>
      <c r="N1192" s="0" t="n">
        <f aca="false">K1192+L1192+I1192-fixed</f>
        <v>-33364.5776371455</v>
      </c>
      <c r="O1192" s="0" t="n">
        <f aca="false">K1192+L1192+M1192-fixed</f>
        <v>-174427.499637146</v>
      </c>
      <c r="P1192" s="0" t="n">
        <f aca="false">12*Inputs!$B$6*(1-MIN(1,Inputs!$F$6*$D1192))*(ic*Inputs!$C$6+flat_fee-cost_acc-cost_wd*Inputs!$E$6*$E1192-cost_fx*Inputs!$D$6)+12*Inputs!$B$7*(1-MIN(1,Inputs!$F$7*$D1192))*(ic*Inputs!$C$7+flat_fee-cost_acc-cost_wd*Inputs!$E$7*$E1192-cost_fx*Inputs!$D$7)+12*Inputs!$B$8*(1-MIN(1,Inputs!$F$8*$D1192))*(ic*Inputs!$C$8+flat_fee-cost_acc-cost_wd*Inputs!$E$8*$E1192-cost_fx*Inputs!$D$8)-fixed</f>
        <v>-219615.4032592</v>
      </c>
    </row>
    <row r="1193" customFormat="false" ht="15" hidden="false" customHeight="false" outlineLevel="0" collapsed="false">
      <c r="A1193" s="0" t="n">
        <v>1128</v>
      </c>
      <c r="B1193" s="0" t="n">
        <v>0.249833</v>
      </c>
      <c r="C1193" s="0" t="n">
        <v>0.812066</v>
      </c>
      <c r="D1193" s="0" t="n">
        <v>0.871938</v>
      </c>
      <c r="E1193" s="0" t="n">
        <v>1.189666</v>
      </c>
      <c r="F1193" s="0" t="n">
        <v>0.028341</v>
      </c>
      <c r="G1193" s="0" t="n">
        <f aca="false">12*Inputs!$B$6*(MIN(1,$H$50*$C1193)*(ic*Inputs!$C$6+pS+fee_fx*Inputs!$D$6-cost_acc-cost_wd*Inputs!$E$6*$E1193-cost_fx*Inputs!$D$6-$F1193)+(1-MIN(1,$H$50*$C1193))*(1-MIN(1,Inputs!$G$6*$D1193)*churn_nonbuyers)*(ic*Inputs!$C$6+fee_wd*Inputs!$E$6*(1-$B1193)+fee_fx*Inputs!$D$6-cost_acc-cost_wd*Inputs!$E$6*(1-$B1193)-cost_fx*Inputs!$D$6))</f>
        <v>203718.625697025</v>
      </c>
      <c r="H1193" s="0" t="n">
        <f aca="false">12*Inputs!$B$7*(MIN(1,$H$51*$C1193)*(ic*Inputs!$C$7+pE+fee_fx*Inputs!$D$7-cost_acc-cost_wd*Inputs!$E$7*$E1193-cost_fx*Inputs!$D$7-$F1193)+(1-MIN(1,$H$51*$C1193))*(1-MIN(1,Inputs!$G$7*$D1193)*churn_nonbuyers)*(ic*Inputs!$C$7+fee_wd*Inputs!$E$7*(1-$B1193)+fee_fx*Inputs!$D$7-cost_acc-cost_wd*Inputs!$E$7*(1-$B1193)-cost_fx*Inputs!$D$7))</f>
        <v>399662.684557761</v>
      </c>
      <c r="I1193" s="0" t="n">
        <f aca="false">12*Inputs!$B$8*(MIN(1,$H$52*$C1193)*(ic*Inputs!$C$8+pT-cost_acc-cost_wd*Inputs!$E$8-cost_fx*Inputs!$D$8-cost_ins)+(1-MIN(1,$H$52*$C1193))*(1-MIN(1,Inputs!$G$8*$D1193)*churn_nonbuyers)*(ic*Inputs!$C$8+fee_wd*Inputs!$E$8*(1-$B1193)+fee_fx*Inputs!$D$8-cost_acc-cost_wd*Inputs!$E$8*(1-$B1193)-cost_fx*Inputs!$D$8))</f>
        <v>169922.806480404</v>
      </c>
      <c r="J1193" s="0" t="n">
        <f aca="false">G1193+H1193+I1193-fixed</f>
        <v>73304.1167351897</v>
      </c>
      <c r="K1193" s="0" t="n">
        <f aca="false">12*Inputs!$B$6*(1-MIN(1,Inputs!$G$6*$D1193)*churn_nonbuyers)*(ic*Inputs!$C$6+fee_wd*Inputs!$E$6*(1-$B1193)+fee_fx*Inputs!$D$6-cost_acc-cost_wd*Inputs!$E$6*(1-$B1193)-cost_fx*Inputs!$D$6)</f>
        <v>158403.352941749</v>
      </c>
      <c r="L1193" s="0" t="n">
        <f aca="false">12*Inputs!$B$7*(1-MIN(1,Inputs!$G$7*$D1193)*churn_nonbuyers)*(ic*Inputs!$C$7+fee_wd*Inputs!$E$7*(1-$B1193)+fee_fx*Inputs!$D$7-cost_acc-cost_wd*Inputs!$E$7*(1-$B1193)-cost_fx*Inputs!$D$7)</f>
        <v>357618.149941049</v>
      </c>
      <c r="M1193" s="0" t="n">
        <f aca="false">12*Inputs!$B$8*(1-MIN(1,Inputs!$G$8*$D1193)*churn_nonbuyers)*(ic*Inputs!$C$8+fee_wd*Inputs!$E$8*(1-$B1193)+fee_fx*Inputs!$D$8-cost_acc-cost_wd*Inputs!$E$8*(1-$B1193)-cost_fx*Inputs!$D$8)</f>
        <v>122507.008341494</v>
      </c>
      <c r="N1193" s="0" t="n">
        <f aca="false">K1193+L1193+I1193-fixed</f>
        <v>-14055.6906367984</v>
      </c>
      <c r="O1193" s="0" t="n">
        <f aca="false">K1193+L1193+M1193-fixed</f>
        <v>-61471.4887757076</v>
      </c>
      <c r="P1193" s="0" t="n">
        <f aca="false">12*Inputs!$B$6*(1-MIN(1,Inputs!$F$6*$D1193))*(ic*Inputs!$C$6+flat_fee-cost_acc-cost_wd*Inputs!$E$6*$E1193-cost_fx*Inputs!$D$6)+12*Inputs!$B$7*(1-MIN(1,Inputs!$F$7*$D1193))*(ic*Inputs!$C$7+flat_fee-cost_acc-cost_wd*Inputs!$E$7*$E1193-cost_fx*Inputs!$D$7)+12*Inputs!$B$8*(1-MIN(1,Inputs!$F$8*$D1193))*(ic*Inputs!$C$8+flat_fee-cost_acc-cost_wd*Inputs!$E$8*$E1193-cost_fx*Inputs!$D$8)-fixed</f>
        <v>54924.67378592</v>
      </c>
    </row>
    <row r="1194" customFormat="false" ht="15" hidden="false" customHeight="false" outlineLevel="0" collapsed="false">
      <c r="A1194" s="0" t="n">
        <v>1129</v>
      </c>
      <c r="B1194" s="0" t="n">
        <v>0.298983</v>
      </c>
      <c r="C1194" s="0" t="n">
        <v>1.059924</v>
      </c>
      <c r="D1194" s="0" t="n">
        <v>1.254626</v>
      </c>
      <c r="E1194" s="0" t="n">
        <v>1.195126</v>
      </c>
      <c r="F1194" s="0" t="n">
        <v>0.075447</v>
      </c>
      <c r="G1194" s="0" t="n">
        <f aca="false">12*Inputs!$B$6*(MIN(1,$H$50*$C1194)*(ic*Inputs!$C$6+pS+fee_fx*Inputs!$D$6-cost_acc-cost_wd*Inputs!$E$6*$E1194-cost_fx*Inputs!$D$6-$F1194)+(1-MIN(1,$H$50*$C1194))*(1-MIN(1,Inputs!$G$6*$D1194)*churn_nonbuyers)*(ic*Inputs!$C$6+fee_wd*Inputs!$E$6*(1-$B1194)+fee_fx*Inputs!$D$6-cost_acc-cost_wd*Inputs!$E$6*(1-$B1194)-cost_fx*Inputs!$D$6))</f>
        <v>207294.495781795</v>
      </c>
      <c r="H1194" s="0" t="n">
        <f aca="false">12*Inputs!$B$7*(MIN(1,$H$51*$C1194)*(ic*Inputs!$C$7+pE+fee_fx*Inputs!$D$7-cost_acc-cost_wd*Inputs!$E$7*$E1194-cost_fx*Inputs!$D$7-$F1194)+(1-MIN(1,$H$51*$C1194))*(1-MIN(1,Inputs!$G$7*$D1194)*churn_nonbuyers)*(ic*Inputs!$C$7+fee_wd*Inputs!$E$7*(1-$B1194)+fee_fx*Inputs!$D$7-cost_acc-cost_wd*Inputs!$E$7*(1-$B1194)-cost_fx*Inputs!$D$7))</f>
        <v>402600.90740533</v>
      </c>
      <c r="I1194" s="0" t="n">
        <f aca="false">12*Inputs!$B$8*(MIN(1,$H$52*$C1194)*(ic*Inputs!$C$8+pT-cost_acc-cost_wd*Inputs!$E$8-cost_fx*Inputs!$D$8-cost_ins)+(1-MIN(1,$H$52*$C1194))*(1-MIN(1,Inputs!$G$8*$D1194)*churn_nonbuyers)*(ic*Inputs!$C$8+fee_wd*Inputs!$E$8*(1-$B1194)+fee_fx*Inputs!$D$8-cost_acc-cost_wd*Inputs!$E$8*(1-$B1194)-cost_fx*Inputs!$D$8))</f>
        <v>162586.577808477</v>
      </c>
      <c r="J1194" s="0" t="n">
        <f aca="false">G1194+H1194+I1194-fixed</f>
        <v>72481.9809956022</v>
      </c>
      <c r="K1194" s="0" t="n">
        <f aca="false">12*Inputs!$B$6*(1-MIN(1,Inputs!$G$6*$D1194)*churn_nonbuyers)*(ic*Inputs!$C$6+fee_wd*Inputs!$E$6*(1-$B1194)+fee_fx*Inputs!$D$6-cost_acc-cost_wd*Inputs!$E$6*(1-$B1194)-cost_fx*Inputs!$D$6)</f>
        <v>148600.623206578</v>
      </c>
      <c r="L1194" s="0" t="n">
        <f aca="false">12*Inputs!$B$7*(1-MIN(1,Inputs!$G$7*$D1194)*churn_nonbuyers)*(ic*Inputs!$C$7+fee_wd*Inputs!$E$7*(1-$B1194)+fee_fx*Inputs!$D$7-cost_acc-cost_wd*Inputs!$E$7*(1-$B1194)-cost_fx*Inputs!$D$7)</f>
        <v>346590.975075947</v>
      </c>
      <c r="M1194" s="0" t="n">
        <f aca="false">12*Inputs!$B$8*(1-MIN(1,Inputs!$G$8*$D1194)*churn_nonbuyers)*(ic*Inputs!$C$8+fee_wd*Inputs!$E$8*(1-$B1194)+fee_fx*Inputs!$D$8-cost_acc-cost_wd*Inputs!$E$8*(1-$B1194)-cost_fx*Inputs!$D$8)</f>
        <v>37995.6255240288</v>
      </c>
      <c r="N1194" s="0" t="n">
        <f aca="false">K1194+L1194+I1194-fixed</f>
        <v>-42221.8239089985</v>
      </c>
      <c r="O1194" s="0" t="n">
        <f aca="false">K1194+L1194+M1194-fixed</f>
        <v>-166812.776193447</v>
      </c>
      <c r="P1194" s="0" t="n">
        <f aca="false">12*Inputs!$B$6*(1-MIN(1,Inputs!$F$6*$D1194))*(ic*Inputs!$C$6+flat_fee-cost_acc-cost_wd*Inputs!$E$6*$E1194-cost_fx*Inputs!$D$6)+12*Inputs!$B$7*(1-MIN(1,Inputs!$F$7*$D1194))*(ic*Inputs!$C$7+flat_fee-cost_acc-cost_wd*Inputs!$E$7*$E1194-cost_fx*Inputs!$D$7)+12*Inputs!$B$8*(1-MIN(1,Inputs!$F$8*$D1194))*(ic*Inputs!$C$8+flat_fee-cost_acc-cost_wd*Inputs!$E$8*$E1194-cost_fx*Inputs!$D$8)-fixed</f>
        <v>-145488.96623776</v>
      </c>
    </row>
    <row r="1195" customFormat="false" ht="15" hidden="false" customHeight="false" outlineLevel="0" collapsed="false">
      <c r="A1195" s="0" t="n">
        <v>1130</v>
      </c>
      <c r="B1195" s="0" t="n">
        <v>0.480664</v>
      </c>
      <c r="C1195" s="0" t="n">
        <v>1.010529</v>
      </c>
      <c r="D1195" s="0" t="n">
        <v>1.022594</v>
      </c>
      <c r="E1195" s="0" t="n">
        <v>1.081573</v>
      </c>
      <c r="F1195" s="0" t="n">
        <v>0.169026</v>
      </c>
      <c r="G1195" s="0" t="n">
        <f aca="false">12*Inputs!$B$6*(MIN(1,$H$50*$C1195)*(ic*Inputs!$C$6+pS+fee_fx*Inputs!$D$6-cost_acc-cost_wd*Inputs!$E$6*$E1195-cost_fx*Inputs!$D$6-$F1195)+(1-MIN(1,$H$50*$C1195))*(1-MIN(1,Inputs!$G$6*$D1195)*churn_nonbuyers)*(ic*Inputs!$C$6+fee_wd*Inputs!$E$6*(1-$B1195)+fee_fx*Inputs!$D$6-cost_acc-cost_wd*Inputs!$E$6*(1-$B1195)-cost_fx*Inputs!$D$6))</f>
        <v>183897.415727825</v>
      </c>
      <c r="H1195" s="0" t="n">
        <f aca="false">12*Inputs!$B$7*(MIN(1,$H$51*$C1195)*(ic*Inputs!$C$7+pE+fee_fx*Inputs!$D$7-cost_acc-cost_wd*Inputs!$E$7*$E1195-cost_fx*Inputs!$D$7-$F1195)+(1-MIN(1,$H$51*$C1195))*(1-MIN(1,Inputs!$G$7*$D1195)*churn_nonbuyers)*(ic*Inputs!$C$7+fee_wd*Inputs!$E$7*(1-$B1195)+fee_fx*Inputs!$D$7-cost_acc-cost_wd*Inputs!$E$7*(1-$B1195)-cost_fx*Inputs!$D$7))</f>
        <v>394147.588895951</v>
      </c>
      <c r="I1195" s="0" t="n">
        <f aca="false">12*Inputs!$B$8*(MIN(1,$H$52*$C1195)*(ic*Inputs!$C$8+pT-cost_acc-cost_wd*Inputs!$E$8-cost_fx*Inputs!$D$8-cost_ins)+(1-MIN(1,$H$52*$C1195))*(1-MIN(1,Inputs!$G$8*$D1195)*churn_nonbuyers)*(ic*Inputs!$C$8+fee_wd*Inputs!$E$8*(1-$B1195)+fee_fx*Inputs!$D$8-cost_acc-cost_wd*Inputs!$E$8*(1-$B1195)-cost_fx*Inputs!$D$8))</f>
        <v>170886.682911167</v>
      </c>
      <c r="J1195" s="0" t="n">
        <f aca="false">G1195+H1195+I1195-fixed</f>
        <v>48931.6875349432</v>
      </c>
      <c r="K1195" s="0" t="n">
        <f aca="false">12*Inputs!$B$6*(1-MIN(1,Inputs!$G$6*$D1195)*churn_nonbuyers)*(ic*Inputs!$C$6+fee_wd*Inputs!$E$6*(1-$B1195)+fee_fx*Inputs!$D$6-cost_acc-cost_wd*Inputs!$E$6*(1-$B1195)-cost_fx*Inputs!$D$6)</f>
        <v>125615.610161395</v>
      </c>
      <c r="L1195" s="0" t="n">
        <f aca="false">12*Inputs!$B$7*(1-MIN(1,Inputs!$G$7*$D1195)*churn_nonbuyers)*(ic*Inputs!$C$7+fee_wd*Inputs!$E$7*(1-$B1195)+fee_fx*Inputs!$D$7-cost_acc-cost_wd*Inputs!$E$7*(1-$B1195)-cost_fx*Inputs!$D$7)</f>
        <v>323738.471184837</v>
      </c>
      <c r="M1195" s="0" t="n">
        <f aca="false">12*Inputs!$B$8*(1-MIN(1,Inputs!$G$8*$D1195)*churn_nonbuyers)*(ic*Inputs!$C$8+fee_wd*Inputs!$E$8*(1-$B1195)+fee_fx*Inputs!$D$8-cost_acc-cost_wd*Inputs!$E$8*(1-$B1195)-cost_fx*Inputs!$D$8)</f>
        <v>86201.0613931776</v>
      </c>
      <c r="N1195" s="0" t="n">
        <f aca="false">K1195+L1195+I1195-fixed</f>
        <v>-79759.2357426005</v>
      </c>
      <c r="O1195" s="0" t="n">
        <f aca="false">K1195+L1195+M1195-fixed</f>
        <v>-164444.85726059</v>
      </c>
      <c r="P1195" s="0" t="n">
        <f aca="false">12*Inputs!$B$6*(1-MIN(1,Inputs!$F$6*$D1195))*(ic*Inputs!$C$6+flat_fee-cost_acc-cost_wd*Inputs!$E$6*$E1195-cost_fx*Inputs!$D$6)+12*Inputs!$B$7*(1-MIN(1,Inputs!$F$7*$D1195))*(ic*Inputs!$C$7+flat_fee-cost_acc-cost_wd*Inputs!$E$7*$E1195-cost_fx*Inputs!$D$7)+12*Inputs!$B$8*(1-MIN(1,Inputs!$F$8*$D1195))*(ic*Inputs!$C$8+flat_fee-cost_acc-cost_wd*Inputs!$E$8*$E1195-cost_fx*Inputs!$D$8)-fixed</f>
        <v>22933.40925488</v>
      </c>
    </row>
    <row r="1196" customFormat="false" ht="15" hidden="false" customHeight="false" outlineLevel="0" collapsed="false">
      <c r="A1196" s="0" t="n">
        <v>1131</v>
      </c>
      <c r="B1196" s="0" t="n">
        <v>0.348144</v>
      </c>
      <c r="C1196" s="0" t="n">
        <v>0.907132</v>
      </c>
      <c r="D1196" s="0" t="n">
        <v>1.134413</v>
      </c>
      <c r="E1196" s="0" t="n">
        <v>1.054173</v>
      </c>
      <c r="F1196" s="0" t="n">
        <v>0.346186</v>
      </c>
      <c r="G1196" s="0" t="n">
        <f aca="false">12*Inputs!$B$6*(MIN(1,$H$50*$C1196)*(ic*Inputs!$C$6+pS+fee_fx*Inputs!$D$6-cost_acc-cost_wd*Inputs!$E$6*$E1196-cost_fx*Inputs!$D$6-$F1196)+(1-MIN(1,$H$50*$C1196))*(1-MIN(1,Inputs!$G$6*$D1196)*churn_nonbuyers)*(ic*Inputs!$C$6+fee_wd*Inputs!$E$6*(1-$B1196)+fee_fx*Inputs!$D$6-cost_acc-cost_wd*Inputs!$E$6*(1-$B1196)-cost_fx*Inputs!$D$6))</f>
        <v>190811.748342484</v>
      </c>
      <c r="H1196" s="0" t="n">
        <f aca="false">12*Inputs!$B$7*(MIN(1,$H$51*$C1196)*(ic*Inputs!$C$7+pE+fee_fx*Inputs!$D$7-cost_acc-cost_wd*Inputs!$E$7*$E1196-cost_fx*Inputs!$D$7-$F1196)+(1-MIN(1,$H$51*$C1196))*(1-MIN(1,Inputs!$G$7*$D1196)*churn_nonbuyers)*(ic*Inputs!$C$7+fee_wd*Inputs!$E$7*(1-$B1196)+fee_fx*Inputs!$D$7-cost_acc-cost_wd*Inputs!$E$7*(1-$B1196)-cost_fx*Inputs!$D$7))</f>
        <v>391580.916563437</v>
      </c>
      <c r="I1196" s="0" t="n">
        <f aca="false">12*Inputs!$B$8*(MIN(1,$H$52*$C1196)*(ic*Inputs!$C$8+pT-cost_acc-cost_wd*Inputs!$E$8-cost_fx*Inputs!$D$8-cost_ins)+(1-MIN(1,$H$52*$C1196))*(1-MIN(1,Inputs!$G$8*$D1196)*churn_nonbuyers)*(ic*Inputs!$C$8+fee_wd*Inputs!$E$8*(1-$B1196)+fee_fx*Inputs!$D$8-cost_acc-cost_wd*Inputs!$E$8*(1-$B1196)-cost_fx*Inputs!$D$8))</f>
        <v>154033.570620572</v>
      </c>
      <c r="J1196" s="0" t="n">
        <f aca="false">G1196+H1196+I1196-fixed</f>
        <v>36426.2355264921</v>
      </c>
      <c r="K1196" s="0" t="n">
        <f aca="false">12*Inputs!$B$6*(1-MIN(1,Inputs!$G$6*$D1196)*churn_nonbuyers)*(ic*Inputs!$C$6+fee_wd*Inputs!$E$6*(1-$B1196)+fee_fx*Inputs!$D$6-cost_acc-cost_wd*Inputs!$E$6*(1-$B1196)-cost_fx*Inputs!$D$6)</f>
        <v>142875.942332198</v>
      </c>
      <c r="L1196" s="0" t="n">
        <f aca="false">12*Inputs!$B$7*(1-MIN(1,Inputs!$G$7*$D1196)*churn_nonbuyers)*(ic*Inputs!$C$7+fee_wd*Inputs!$E$7*(1-$B1196)+fee_fx*Inputs!$D$7-cost_acc-cost_wd*Inputs!$E$7*(1-$B1196)-cost_fx*Inputs!$D$7)</f>
        <v>341051.541175319</v>
      </c>
      <c r="M1196" s="0" t="n">
        <f aca="false">12*Inputs!$B$8*(1-MIN(1,Inputs!$G$8*$D1196)*churn_nonbuyers)*(ic*Inputs!$C$8+fee_wd*Inputs!$E$8*(1-$B1196)+fee_fx*Inputs!$D$8-cost_acc-cost_wd*Inputs!$E$8*(1-$B1196)-cost_fx*Inputs!$D$8)</f>
        <v>63768.3588302593</v>
      </c>
      <c r="N1196" s="0" t="n">
        <f aca="false">K1196+L1196+I1196-fixed</f>
        <v>-62038.9458719108</v>
      </c>
      <c r="O1196" s="0" t="n">
        <f aca="false">K1196+L1196+M1196-fixed</f>
        <v>-152304.157662223</v>
      </c>
      <c r="P1196" s="0" t="n">
        <f aca="false">12*Inputs!$B$6*(1-MIN(1,Inputs!$F$6*$D1196))*(ic*Inputs!$C$6+flat_fee-cost_acc-cost_wd*Inputs!$E$6*$E1196-cost_fx*Inputs!$D$6)+12*Inputs!$B$7*(1-MIN(1,Inputs!$F$7*$D1196))*(ic*Inputs!$C$7+flat_fee-cost_acc-cost_wd*Inputs!$E$7*$E1196-cost_fx*Inputs!$D$7)+12*Inputs!$B$8*(1-MIN(1,Inputs!$F$8*$D1196))*(ic*Inputs!$C$8+flat_fee-cost_acc-cost_wd*Inputs!$E$8*$E1196-cost_fx*Inputs!$D$8)-fixed</f>
        <v>-26982.4169562401</v>
      </c>
    </row>
    <row r="1197" customFormat="false" ht="15" hidden="false" customHeight="false" outlineLevel="0" collapsed="false">
      <c r="A1197" s="0" t="n">
        <v>1132</v>
      </c>
      <c r="B1197" s="0" t="n">
        <v>0.227675</v>
      </c>
      <c r="C1197" s="0" t="n">
        <v>0.9029</v>
      </c>
      <c r="D1197" s="0" t="n">
        <v>0.90439</v>
      </c>
      <c r="E1197" s="0" t="n">
        <v>1.122778</v>
      </c>
      <c r="F1197" s="0" t="n">
        <v>0.064098</v>
      </c>
      <c r="G1197" s="0" t="n">
        <f aca="false">12*Inputs!$B$6*(MIN(1,$H$50*$C1197)*(ic*Inputs!$C$6+pS+fee_fx*Inputs!$D$6-cost_acc-cost_wd*Inputs!$E$6*$E1197-cost_fx*Inputs!$D$6-$F1197)+(1-MIN(1,$H$50*$C1197))*(1-MIN(1,Inputs!$G$6*$D1197)*churn_nonbuyers)*(ic*Inputs!$C$6+fee_wd*Inputs!$E$6*(1-$B1197)+fee_fx*Inputs!$D$6-cost_acc-cost_wd*Inputs!$E$6*(1-$B1197)-cost_fx*Inputs!$D$6))</f>
        <v>212012.08343932</v>
      </c>
      <c r="H1197" s="0" t="n">
        <f aca="false">12*Inputs!$B$7*(MIN(1,$H$51*$C1197)*(ic*Inputs!$C$7+pE+fee_fx*Inputs!$D$7-cost_acc-cost_wd*Inputs!$E$7*$E1197-cost_fx*Inputs!$D$7-$F1197)+(1-MIN(1,$H$51*$C1197))*(1-MIN(1,Inputs!$G$7*$D1197)*churn_nonbuyers)*(ic*Inputs!$C$7+fee_wd*Inputs!$E$7*(1-$B1197)+fee_fx*Inputs!$D$7-cost_acc-cost_wd*Inputs!$E$7*(1-$B1197)-cost_fx*Inputs!$D$7))</f>
        <v>411217.953181724</v>
      </c>
      <c r="I1197" s="0" t="n">
        <f aca="false">12*Inputs!$B$8*(MIN(1,$H$52*$C1197)*(ic*Inputs!$C$8+pT-cost_acc-cost_wd*Inputs!$E$8-cost_fx*Inputs!$D$8-cost_ins)+(1-MIN(1,$H$52*$C1197))*(1-MIN(1,Inputs!$G$8*$D1197)*churn_nonbuyers)*(ic*Inputs!$C$8+fee_wd*Inputs!$E$8*(1-$B1197)+fee_fx*Inputs!$D$8-cost_acc-cost_wd*Inputs!$E$8*(1-$B1197)-cost_fx*Inputs!$D$8))</f>
        <v>172742.002529104</v>
      </c>
      <c r="J1197" s="0" t="n">
        <f aca="false">G1197+H1197+I1197-fixed</f>
        <v>95972.0391501482</v>
      </c>
      <c r="K1197" s="0" t="n">
        <f aca="false">12*Inputs!$B$6*(1-MIN(1,Inputs!$G$6*$D1197)*churn_nonbuyers)*(ic*Inputs!$C$6+fee_wd*Inputs!$E$6*(1-$B1197)+fee_fx*Inputs!$D$6-cost_acc-cost_wd*Inputs!$E$6*(1-$B1197)-cost_fx*Inputs!$D$6)</f>
        <v>161181.0791514</v>
      </c>
      <c r="L1197" s="0" t="n">
        <f aca="false">12*Inputs!$B$7*(1-MIN(1,Inputs!$G$7*$D1197)*churn_nonbuyers)*(ic*Inputs!$C$7+fee_wd*Inputs!$E$7*(1-$B1197)+fee_fx*Inputs!$D$7-cost_acc-cost_wd*Inputs!$E$7*(1-$B1197)-cost_fx*Inputs!$D$7)</f>
        <v>360364.81677084</v>
      </c>
      <c r="M1197" s="0" t="n">
        <f aca="false">12*Inputs!$B$8*(1-MIN(1,Inputs!$G$8*$D1197)*churn_nonbuyers)*(ic*Inputs!$C$8+fee_wd*Inputs!$E$8*(1-$B1197)+fee_fx*Inputs!$D$8-cost_acc-cost_wd*Inputs!$E$8*(1-$B1197)-cost_fx*Inputs!$D$8)</f>
        <v>115755.0477732</v>
      </c>
      <c r="N1197" s="0" t="n">
        <f aca="false">K1197+L1197+I1197-fixed</f>
        <v>-5712.10154865542</v>
      </c>
      <c r="O1197" s="0" t="n">
        <f aca="false">K1197+L1197+M1197-fixed</f>
        <v>-62699.0563045599</v>
      </c>
      <c r="P1197" s="0" t="n">
        <f aca="false">12*Inputs!$B$6*(1-MIN(1,Inputs!$F$6*$D1197))*(ic*Inputs!$C$6+flat_fee-cost_acc-cost_wd*Inputs!$E$6*$E1197-cost_fx*Inputs!$D$6)+12*Inputs!$B$7*(1-MIN(1,Inputs!$F$7*$D1197))*(ic*Inputs!$C$7+flat_fee-cost_acc-cost_wd*Inputs!$E$7*$E1197-cost_fx*Inputs!$D$7)+12*Inputs!$B$8*(1-MIN(1,Inputs!$F$8*$D1197))*(ic*Inputs!$C$8+flat_fee-cost_acc-cost_wd*Inputs!$E$8*$E1197-cost_fx*Inputs!$D$8)-fixed</f>
        <v>68531.7469807999</v>
      </c>
    </row>
    <row r="1198" customFormat="false" ht="15" hidden="false" customHeight="false" outlineLevel="0" collapsed="false">
      <c r="A1198" s="0" t="n">
        <v>1133</v>
      </c>
      <c r="B1198" s="0" t="n">
        <v>0.182333</v>
      </c>
      <c r="C1198" s="0" t="n">
        <v>0.984831</v>
      </c>
      <c r="D1198" s="0" t="n">
        <v>1.357693</v>
      </c>
      <c r="E1198" s="0" t="n">
        <v>1.291876</v>
      </c>
      <c r="F1198" s="0" t="n">
        <v>0.444347</v>
      </c>
      <c r="G1198" s="0" t="n">
        <f aca="false">12*Inputs!$B$6*(MIN(1,$H$50*$C1198)*(ic*Inputs!$C$6+pS+fee_fx*Inputs!$D$6-cost_acc-cost_wd*Inputs!$E$6*$E1198-cost_fx*Inputs!$D$6-$F1198)+(1-MIN(1,$H$50*$C1198))*(1-MIN(1,Inputs!$G$6*$D1198)*churn_nonbuyers)*(ic*Inputs!$C$6+fee_wd*Inputs!$E$6*(1-$B1198)+fee_fx*Inputs!$D$6-cost_acc-cost_wd*Inputs!$E$6*(1-$B1198)-cost_fx*Inputs!$D$6))</f>
        <v>206241.389483336</v>
      </c>
      <c r="H1198" s="0" t="n">
        <f aca="false">12*Inputs!$B$7*(MIN(1,$H$51*$C1198)*(ic*Inputs!$C$7+pE+fee_fx*Inputs!$D$7-cost_acc-cost_wd*Inputs!$E$7*$E1198-cost_fx*Inputs!$D$7-$F1198)+(1-MIN(1,$H$51*$C1198))*(1-MIN(1,Inputs!$G$7*$D1198)*churn_nonbuyers)*(ic*Inputs!$C$7+fee_wd*Inputs!$E$7*(1-$B1198)+fee_fx*Inputs!$D$7-cost_acc-cost_wd*Inputs!$E$7*(1-$B1198)-cost_fx*Inputs!$D$7))</f>
        <v>375820.809624612</v>
      </c>
      <c r="I1198" s="0" t="n">
        <f aca="false">12*Inputs!$B$8*(MIN(1,$H$52*$C1198)*(ic*Inputs!$C$8+pT-cost_acc-cost_wd*Inputs!$E$8-cost_fx*Inputs!$D$8-cost_ins)+(1-MIN(1,$H$52*$C1198))*(1-MIN(1,Inputs!$G$8*$D1198)*churn_nonbuyers)*(ic*Inputs!$C$8+fee_wd*Inputs!$E$8*(1-$B1198)+fee_fx*Inputs!$D$8-cost_acc-cost_wd*Inputs!$E$8*(1-$B1198)-cost_fx*Inputs!$D$8))</f>
        <v>146852.847228296</v>
      </c>
      <c r="J1198" s="0" t="n">
        <f aca="false">G1198+H1198+I1198-fixed</f>
        <v>28915.0463362436</v>
      </c>
      <c r="K1198" s="0" t="n">
        <f aca="false">12*Inputs!$B$6*(1-MIN(1,Inputs!$G$6*$D1198)*churn_nonbuyers)*(ic*Inputs!$C$6+fee_wd*Inputs!$E$6*(1-$B1198)+fee_fx*Inputs!$D$6-cost_acc-cost_wd*Inputs!$E$6*(1-$B1198)-cost_fx*Inputs!$D$6)</f>
        <v>163440.878671937</v>
      </c>
      <c r="L1198" s="0" t="n">
        <f aca="false">12*Inputs!$B$7*(1-MIN(1,Inputs!$G$7*$D1198)*churn_nonbuyers)*(ic*Inputs!$C$7+fee_wd*Inputs!$E$7*(1-$B1198)+fee_fx*Inputs!$D$7-cost_acc-cost_wd*Inputs!$E$7*(1-$B1198)-cost_fx*Inputs!$D$7)</f>
        <v>361590.819139162</v>
      </c>
      <c r="M1198" s="0" t="n">
        <f aca="false">12*Inputs!$B$8*(1-MIN(1,Inputs!$G$8*$D1198)*churn_nonbuyers)*(ic*Inputs!$C$8+fee_wd*Inputs!$E$8*(1-$B1198)+fee_fx*Inputs!$D$8-cost_acc-cost_wd*Inputs!$E$8*(1-$B1198)-cost_fx*Inputs!$D$8)</f>
        <v>15760.0745490384</v>
      </c>
      <c r="N1198" s="0" t="n">
        <f aca="false">K1198+L1198+I1198-fixed</f>
        <v>-28115.4549606054</v>
      </c>
      <c r="O1198" s="0" t="n">
        <f aca="false">K1198+L1198+M1198-fixed</f>
        <v>-159208.227639863</v>
      </c>
      <c r="P1198" s="0" t="n">
        <f aca="false">12*Inputs!$B$6*(1-MIN(1,Inputs!$F$6*$D1198))*(ic*Inputs!$C$6+flat_fee-cost_acc-cost_wd*Inputs!$E$6*$E1198-cost_fx*Inputs!$D$6)+12*Inputs!$B$7*(1-MIN(1,Inputs!$F$7*$D1198))*(ic*Inputs!$C$7+flat_fee-cost_acc-cost_wd*Inputs!$E$7*$E1198-cost_fx*Inputs!$D$7)+12*Inputs!$B$8*(1-MIN(1,Inputs!$F$8*$D1198))*(ic*Inputs!$C$8+flat_fee-cost_acc-cost_wd*Inputs!$E$8*$E1198-cost_fx*Inputs!$D$8)-fixed</f>
        <v>-232275.04960768</v>
      </c>
    </row>
    <row r="1199" customFormat="false" ht="15" hidden="false" customHeight="false" outlineLevel="0" collapsed="false">
      <c r="A1199" s="0" t="n">
        <v>1134</v>
      </c>
      <c r="B1199" s="0" t="n">
        <v>0.524366</v>
      </c>
      <c r="C1199" s="0" t="n">
        <v>1.021222</v>
      </c>
      <c r="D1199" s="0" t="n">
        <v>1.066129</v>
      </c>
      <c r="E1199" s="0" t="n">
        <v>1.327441</v>
      </c>
      <c r="F1199" s="0" t="n">
        <v>0.396676</v>
      </c>
      <c r="G1199" s="0" t="n">
        <f aca="false">12*Inputs!$B$6*(MIN(1,$H$50*$C1199)*(ic*Inputs!$C$6+pS+fee_fx*Inputs!$D$6-cost_acc-cost_wd*Inputs!$E$6*$E1199-cost_fx*Inputs!$D$6-$F1199)+(1-MIN(1,$H$50*$C1199))*(1-MIN(1,Inputs!$G$6*$D1199)*churn_nonbuyers)*(ic*Inputs!$C$6+fee_wd*Inputs!$E$6*(1-$B1199)+fee_fx*Inputs!$D$6-cost_acc-cost_wd*Inputs!$E$6*(1-$B1199)-cost_fx*Inputs!$D$6))</f>
        <v>167637.219850063</v>
      </c>
      <c r="H1199" s="0" t="n">
        <f aca="false">12*Inputs!$B$7*(MIN(1,$H$51*$C1199)*(ic*Inputs!$C$7+pE+fee_fx*Inputs!$D$7-cost_acc-cost_wd*Inputs!$E$7*$E1199-cost_fx*Inputs!$D$7-$F1199)+(1-MIN(1,$H$51*$C1199))*(1-MIN(1,Inputs!$G$7*$D1199)*churn_nonbuyers)*(ic*Inputs!$C$7+fee_wd*Inputs!$E$7*(1-$B1199)+fee_fx*Inputs!$D$7-cost_acc-cost_wd*Inputs!$E$7*(1-$B1199)-cost_fx*Inputs!$D$7))</f>
        <v>348715.235607456</v>
      </c>
      <c r="I1199" s="0" t="n">
        <f aca="false">12*Inputs!$B$8*(MIN(1,$H$52*$C1199)*(ic*Inputs!$C$8+pT-cost_acc-cost_wd*Inputs!$E$8-cost_fx*Inputs!$D$8-cost_ins)+(1-MIN(1,$H$52*$C1199))*(1-MIN(1,Inputs!$G$8*$D1199)*churn_nonbuyers)*(ic*Inputs!$C$8+fee_wd*Inputs!$E$8*(1-$B1199)+fee_fx*Inputs!$D$8-cost_acc-cost_wd*Inputs!$E$8*(1-$B1199)-cost_fx*Inputs!$D$8))</f>
        <v>168995.223557008</v>
      </c>
      <c r="J1199" s="0" t="n">
        <f aca="false">G1199+H1199+I1199-fixed</f>
        <v>-14652.3209854728</v>
      </c>
      <c r="K1199" s="0" t="n">
        <f aca="false">12*Inputs!$B$6*(1-MIN(1,Inputs!$G$6*$D1199)*churn_nonbuyers)*(ic*Inputs!$C$6+fee_wd*Inputs!$E$6*(1-$B1199)+fee_fx*Inputs!$D$6-cost_acc-cost_wd*Inputs!$E$6*(1-$B1199)-cost_fx*Inputs!$D$6)</f>
        <v>119369.816634341</v>
      </c>
      <c r="L1199" s="0" t="n">
        <f aca="false">12*Inputs!$B$7*(1-MIN(1,Inputs!$G$7*$D1199)*churn_nonbuyers)*(ic*Inputs!$C$7+fee_wd*Inputs!$E$7*(1-$B1199)+fee_fx*Inputs!$D$7-cost_acc-cost_wd*Inputs!$E$7*(1-$B1199)-cost_fx*Inputs!$D$7)</f>
        <v>317210.460188604</v>
      </c>
      <c r="M1199" s="0" t="n">
        <f aca="false">12*Inputs!$B$8*(1-MIN(1,Inputs!$G$8*$D1199)*churn_nonbuyers)*(ic*Inputs!$C$8+fee_wd*Inputs!$E$8*(1-$B1199)+fee_fx*Inputs!$D$8-cost_acc-cost_wd*Inputs!$E$8*(1-$B1199)-cost_fx*Inputs!$D$8)</f>
        <v>76425.0825335904</v>
      </c>
      <c r="N1199" s="0" t="n">
        <f aca="false">K1199+L1199+I1199-fixed</f>
        <v>-94424.4996200472</v>
      </c>
      <c r="O1199" s="0" t="n">
        <f aca="false">K1199+L1199+M1199-fixed</f>
        <v>-186994.640643464</v>
      </c>
      <c r="P1199" s="0" t="n">
        <f aca="false">12*Inputs!$B$6*(1-MIN(1,Inputs!$F$6*$D1199))*(ic*Inputs!$C$6+flat_fee-cost_acc-cost_wd*Inputs!$E$6*$E1199-cost_fx*Inputs!$D$6)+12*Inputs!$B$7*(1-MIN(1,Inputs!$F$7*$D1199))*(ic*Inputs!$C$7+flat_fee-cost_acc-cost_wd*Inputs!$E$7*$E1199-cost_fx*Inputs!$D$7)+12*Inputs!$B$8*(1-MIN(1,Inputs!$F$8*$D1199))*(ic*Inputs!$C$8+flat_fee-cost_acc-cost_wd*Inputs!$E$8*$E1199-cost_fx*Inputs!$D$8)-fixed</f>
        <v>-103077.70369864</v>
      </c>
    </row>
    <row r="1200" customFormat="false" ht="15" hidden="false" customHeight="false" outlineLevel="0" collapsed="false">
      <c r="A1200" s="0" t="n">
        <v>1135</v>
      </c>
      <c r="B1200" s="0" t="n">
        <v>0.164342</v>
      </c>
      <c r="C1200" s="0" t="n">
        <v>1.051297</v>
      </c>
      <c r="D1200" s="0" t="n">
        <v>1.791504</v>
      </c>
      <c r="E1200" s="0" t="n">
        <v>1.236286</v>
      </c>
      <c r="F1200" s="0" t="n">
        <v>0.320759</v>
      </c>
      <c r="G1200" s="0" t="n">
        <f aca="false">12*Inputs!$B$6*(MIN(1,$H$50*$C1200)*(ic*Inputs!$C$6+pS+fee_fx*Inputs!$D$6-cost_acc-cost_wd*Inputs!$E$6*$E1200-cost_fx*Inputs!$D$6-$F1200)+(1-MIN(1,$H$50*$C1200))*(1-MIN(1,Inputs!$G$6*$D1200)*churn_nonbuyers)*(ic*Inputs!$C$6+fee_wd*Inputs!$E$6*(1-$B1200)+fee_fx*Inputs!$D$6-cost_acc-cost_wd*Inputs!$E$6*(1-$B1200)-cost_fx*Inputs!$D$6))</f>
        <v>212146.848189884</v>
      </c>
      <c r="H1200" s="0" t="n">
        <f aca="false">12*Inputs!$B$7*(MIN(1,$H$51*$C1200)*(ic*Inputs!$C$7+pE+fee_fx*Inputs!$D$7-cost_acc-cost_wd*Inputs!$E$7*$E1200-cost_fx*Inputs!$D$7-$F1200)+(1-MIN(1,$H$51*$C1200))*(1-MIN(1,Inputs!$G$7*$D1200)*churn_nonbuyers)*(ic*Inputs!$C$7+fee_wd*Inputs!$E$7*(1-$B1200)+fee_fx*Inputs!$D$7-cost_acc-cost_wd*Inputs!$E$7*(1-$B1200)-cost_fx*Inputs!$D$7))</f>
        <v>389575.328297983</v>
      </c>
      <c r="I1200" s="0" t="n">
        <f aca="false">12*Inputs!$B$8*(MIN(1,$H$52*$C1200)*(ic*Inputs!$C$8+pT-cost_acc-cost_wd*Inputs!$E$8-cost_fx*Inputs!$D$8-cost_ins)+(1-MIN(1,$H$52*$C1200))*(1-MIN(1,Inputs!$G$8*$D1200)*churn_nonbuyers)*(ic*Inputs!$C$8+fee_wd*Inputs!$E$8*(1-$B1200)+fee_fx*Inputs!$D$8-cost_acc-cost_wd*Inputs!$E$8*(1-$B1200)-cost_fx*Inputs!$D$8))</f>
        <v>151538.154768</v>
      </c>
      <c r="J1200" s="0" t="n">
        <f aca="false">G1200+H1200+I1200-fixed</f>
        <v>53260.3312558673</v>
      </c>
      <c r="K1200" s="0" t="n">
        <f aca="false">12*Inputs!$B$6*(1-MIN(1,Inputs!$G$6*$D1200)*churn_nonbuyers)*(ic*Inputs!$C$6+fee_wd*Inputs!$E$6*(1-$B1200)+fee_fx*Inputs!$D$6-cost_acc-cost_wd*Inputs!$E$6*(1-$B1200)-cost_fx*Inputs!$D$6)</f>
        <v>161996.21100265</v>
      </c>
      <c r="L1200" s="0" t="n">
        <f aca="false">12*Inputs!$B$7*(1-MIN(1,Inputs!$G$7*$D1200)*churn_nonbuyers)*(ic*Inputs!$C$7+fee_wd*Inputs!$E$7*(1-$B1200)+fee_fx*Inputs!$D$7-cost_acc-cost_wd*Inputs!$E$7*(1-$B1200)-cost_fx*Inputs!$D$7)</f>
        <v>359136.61120959</v>
      </c>
      <c r="M1200" s="0" t="n">
        <f aca="false">12*Inputs!$B$8*(1-MIN(1,Inputs!$G$8*$D1200)*churn_nonbuyers)*(ic*Inputs!$C$8+fee_wd*Inputs!$E$8*(1-$B1200)+fee_fx*Inputs!$D$8-cost_acc-cost_wd*Inputs!$E$8*(1-$B1200)-cost_fx*Inputs!$D$8)</f>
        <v>0</v>
      </c>
      <c r="N1200" s="0" t="n">
        <f aca="false">K1200+L1200+I1200-fixed</f>
        <v>-27329.0230197606</v>
      </c>
      <c r="O1200" s="0" t="n">
        <f aca="false">K1200+L1200+M1200-fixed</f>
        <v>-178867.177787761</v>
      </c>
      <c r="P1200" s="0" t="n">
        <f aca="false">12*Inputs!$B$6*(1-MIN(1,Inputs!$F$6*$D1200))*(ic*Inputs!$C$6+flat_fee-cost_acc-cost_wd*Inputs!$E$6*$E1200-cost_fx*Inputs!$D$6)+12*Inputs!$B$7*(1-MIN(1,Inputs!$F$7*$D1200))*(ic*Inputs!$C$7+flat_fee-cost_acc-cost_wd*Inputs!$E$7*$E1200-cost_fx*Inputs!$D$7)+12*Inputs!$B$8*(1-MIN(1,Inputs!$F$8*$D1200))*(ic*Inputs!$C$8+flat_fee-cost_acc-cost_wd*Inputs!$E$8*$E1200-cost_fx*Inputs!$D$8)-fixed</f>
        <v>-433069.70431744</v>
      </c>
    </row>
    <row r="1201" customFormat="false" ht="15" hidden="false" customHeight="false" outlineLevel="0" collapsed="false">
      <c r="A1201" s="0" t="n">
        <v>1136</v>
      </c>
      <c r="B1201" s="0" t="n">
        <v>0.239126</v>
      </c>
      <c r="C1201" s="0" t="n">
        <v>1.150627</v>
      </c>
      <c r="D1201" s="0" t="n">
        <v>0.798684</v>
      </c>
      <c r="E1201" s="0" t="n">
        <v>1.298499</v>
      </c>
      <c r="F1201" s="0" t="n">
        <v>0.32997</v>
      </c>
      <c r="G1201" s="0" t="n">
        <f aca="false">12*Inputs!$B$6*(MIN(1,$H$50*$C1201)*(ic*Inputs!$C$6+pS+fee_fx*Inputs!$D$6-cost_acc-cost_wd*Inputs!$E$6*$E1201-cost_fx*Inputs!$D$6-$F1201)+(1-MIN(1,$H$50*$C1201))*(1-MIN(1,Inputs!$G$6*$D1201)*churn_nonbuyers)*(ic*Inputs!$C$6+fee_wd*Inputs!$E$6*(1-$B1201)+fee_fx*Inputs!$D$6-cost_acc-cost_wd*Inputs!$E$6*(1-$B1201)-cost_fx*Inputs!$D$6))</f>
        <v>213624.400184428</v>
      </c>
      <c r="H1201" s="0" t="n">
        <f aca="false">12*Inputs!$B$7*(MIN(1,$H$51*$C1201)*(ic*Inputs!$C$7+pE+fee_fx*Inputs!$D$7-cost_acc-cost_wd*Inputs!$E$7*$E1201-cost_fx*Inputs!$D$7-$F1201)+(1-MIN(1,$H$51*$C1201))*(1-MIN(1,Inputs!$G$7*$D1201)*churn_nonbuyers)*(ic*Inputs!$C$7+fee_wd*Inputs!$E$7*(1-$B1201)+fee_fx*Inputs!$D$7-cost_acc-cost_wd*Inputs!$E$7*(1-$B1201)-cost_fx*Inputs!$D$7))</f>
        <v>384022.586739953</v>
      </c>
      <c r="I1201" s="0" t="n">
        <f aca="false">12*Inputs!$B$8*(MIN(1,$H$52*$C1201)*(ic*Inputs!$C$8+pT-cost_acc-cost_wd*Inputs!$E$8-cost_fx*Inputs!$D$8-cost_ins)+(1-MIN(1,$H$52*$C1201))*(1-MIN(1,Inputs!$G$8*$D1201)*churn_nonbuyers)*(ic*Inputs!$C$8+fee_wd*Inputs!$E$8*(1-$B1201)+fee_fx*Inputs!$D$8-cost_acc-cost_wd*Inputs!$E$8*(1-$B1201)-cost_fx*Inputs!$D$8))</f>
        <v>192871.908664275</v>
      </c>
      <c r="J1201" s="0" t="n">
        <f aca="false">G1201+H1201+I1201-fixed</f>
        <v>90518.8955886563</v>
      </c>
      <c r="K1201" s="0" t="n">
        <f aca="false">12*Inputs!$B$6*(1-MIN(1,Inputs!$G$6*$D1201)*churn_nonbuyers)*(ic*Inputs!$C$6+fee_wd*Inputs!$E$6*(1-$B1201)+fee_fx*Inputs!$D$6-cost_acc-cost_wd*Inputs!$E$6*(1-$B1201)-cost_fx*Inputs!$D$6)</f>
        <v>160490.221273325</v>
      </c>
      <c r="L1201" s="0" t="n">
        <f aca="false">12*Inputs!$B$7*(1-MIN(1,Inputs!$G$7*$D1201)*churn_nonbuyers)*(ic*Inputs!$C$7+fee_wd*Inputs!$E$7*(1-$B1201)+fee_fx*Inputs!$D$7-cost_acc-cost_wd*Inputs!$E$7*(1-$B1201)-cost_fx*Inputs!$D$7)</f>
        <v>359930.034331995</v>
      </c>
      <c r="M1201" s="0" t="n">
        <f aca="false">12*Inputs!$B$8*(1-MIN(1,Inputs!$G$8*$D1201)*churn_nonbuyers)*(ic*Inputs!$C$8+fee_wd*Inputs!$E$8*(1-$B1201)+fee_fx*Inputs!$D$8-cost_acc-cost_wd*Inputs!$E$8*(1-$B1201)-cost_fx*Inputs!$D$8)</f>
        <v>138855.764982182</v>
      </c>
      <c r="N1201" s="0" t="n">
        <f aca="false">K1201+L1201+I1201-fixed</f>
        <v>13292.1642695945</v>
      </c>
      <c r="O1201" s="0" t="n">
        <f aca="false">K1201+L1201+M1201-fixed</f>
        <v>-40723.979412498</v>
      </c>
      <c r="P1201" s="0" t="n">
        <f aca="false">12*Inputs!$B$6*(1-MIN(1,Inputs!$F$6*$D1201))*(ic*Inputs!$C$6+flat_fee-cost_acc-cost_wd*Inputs!$E$6*$E1201-cost_fx*Inputs!$D$6)+12*Inputs!$B$7*(1-MIN(1,Inputs!$F$7*$D1201))*(ic*Inputs!$C$7+flat_fee-cost_acc-cost_wd*Inputs!$E$7*$E1201-cost_fx*Inputs!$D$7)+12*Inputs!$B$8*(1-MIN(1,Inputs!$F$8*$D1201))*(ic*Inputs!$C$8+flat_fee-cost_acc-cost_wd*Inputs!$E$8*$E1201-cost_fx*Inputs!$D$8)-fixed</f>
        <v>40625.9313238399</v>
      </c>
    </row>
    <row r="1202" customFormat="false" ht="15" hidden="false" customHeight="false" outlineLevel="0" collapsed="false">
      <c r="A1202" s="0" t="n">
        <v>1137</v>
      </c>
      <c r="B1202" s="0" t="n">
        <v>0.507001</v>
      </c>
      <c r="C1202" s="0" t="n">
        <v>0.976261</v>
      </c>
      <c r="D1202" s="0" t="n">
        <v>0.883384</v>
      </c>
      <c r="E1202" s="0" t="n">
        <v>1.100946</v>
      </c>
      <c r="F1202" s="0" t="n">
        <v>0.057284</v>
      </c>
      <c r="G1202" s="0" t="n">
        <f aca="false">12*Inputs!$B$6*(MIN(1,$H$50*$C1202)*(ic*Inputs!$C$6+pS+fee_fx*Inputs!$D$6-cost_acc-cost_wd*Inputs!$E$6*$E1202-cost_fx*Inputs!$D$6-$F1202)+(1-MIN(1,$H$50*$C1202))*(1-MIN(1,Inputs!$G$6*$D1202)*churn_nonbuyers)*(ic*Inputs!$C$6+fee_wd*Inputs!$E$6*(1-$B1202)+fee_fx*Inputs!$D$6-cost_acc-cost_wd*Inputs!$E$6*(1-$B1202)-cost_fx*Inputs!$D$6))</f>
        <v>181506.281439155</v>
      </c>
      <c r="H1202" s="0" t="n">
        <f aca="false">12*Inputs!$B$7*(MIN(1,$H$51*$C1202)*(ic*Inputs!$C$7+pE+fee_fx*Inputs!$D$7-cost_acc-cost_wd*Inputs!$E$7*$E1202-cost_fx*Inputs!$D$7-$F1202)+(1-MIN(1,$H$51*$C1202))*(1-MIN(1,Inputs!$G$7*$D1202)*churn_nonbuyers)*(ic*Inputs!$C$7+fee_wd*Inputs!$E$7*(1-$B1202)+fee_fx*Inputs!$D$7-cost_acc-cost_wd*Inputs!$E$7*(1-$B1202)-cost_fx*Inputs!$D$7))</f>
        <v>394464.571975408</v>
      </c>
      <c r="I1202" s="0" t="n">
        <f aca="false">12*Inputs!$B$8*(MIN(1,$H$52*$C1202)*(ic*Inputs!$C$8+pT-cost_acc-cost_wd*Inputs!$E$8-cost_fx*Inputs!$D$8-cost_ins)+(1-MIN(1,$H$52*$C1202))*(1-MIN(1,Inputs!$G$8*$D1202)*churn_nonbuyers)*(ic*Inputs!$C$8+fee_wd*Inputs!$E$8*(1-$B1202)+fee_fx*Inputs!$D$8-cost_acc-cost_wd*Inputs!$E$8*(1-$B1202)-cost_fx*Inputs!$D$8))</f>
        <v>177220.867092887</v>
      </c>
      <c r="J1202" s="0" t="n">
        <f aca="false">G1202+H1202+I1202-fixed</f>
        <v>53191.7205074495</v>
      </c>
      <c r="K1202" s="0" t="n">
        <f aca="false">12*Inputs!$B$6*(1-MIN(1,Inputs!$G$6*$D1202)*churn_nonbuyers)*(ic*Inputs!$C$6+fee_wd*Inputs!$E$6*(1-$B1202)+fee_fx*Inputs!$D$6-cost_acc-cost_wd*Inputs!$E$6*(1-$B1202)-cost_fx*Inputs!$D$6)</f>
        <v>122912.056593965</v>
      </c>
      <c r="L1202" s="0" t="n">
        <f aca="false">12*Inputs!$B$7*(1-MIN(1,Inputs!$G$7*$D1202)*churn_nonbuyers)*(ic*Inputs!$C$7+fee_wd*Inputs!$E$7*(1-$B1202)+fee_fx*Inputs!$D$7-cost_acc-cost_wd*Inputs!$E$7*(1-$B1202)-cost_fx*Inputs!$D$7)</f>
        <v>321441.269924379</v>
      </c>
      <c r="M1202" s="0" t="n">
        <f aca="false">12*Inputs!$B$8*(1-MIN(1,Inputs!$G$8*$D1202)*churn_nonbuyers)*(ic*Inputs!$C$8+fee_wd*Inputs!$E$8*(1-$B1202)+fee_fx*Inputs!$D$8-cost_acc-cost_wd*Inputs!$E$8*(1-$B1202)-cost_fx*Inputs!$D$8)</f>
        <v>115277.028478502</v>
      </c>
      <c r="N1202" s="0" t="n">
        <f aca="false">K1202+L1202+I1202-fixed</f>
        <v>-78425.8063887698</v>
      </c>
      <c r="O1202" s="0" t="n">
        <f aca="false">K1202+L1202+M1202-fixed</f>
        <v>-140369.645003154</v>
      </c>
      <c r="P1202" s="0" t="n">
        <f aca="false">12*Inputs!$B$6*(1-MIN(1,Inputs!$F$6*$D1202))*(ic*Inputs!$C$6+flat_fee-cost_acc-cost_wd*Inputs!$E$6*$E1202-cost_fx*Inputs!$D$6)+12*Inputs!$B$7*(1-MIN(1,Inputs!$F$7*$D1202))*(ic*Inputs!$C$7+flat_fee-cost_acc-cost_wd*Inputs!$E$7*$E1202-cost_fx*Inputs!$D$7)+12*Inputs!$B$8*(1-MIN(1,Inputs!$F$8*$D1202))*(ic*Inputs!$C$8+flat_fee-cost_acc-cost_wd*Inputs!$E$8*$E1202-cost_fx*Inputs!$D$8)-fixed</f>
        <v>89801.0951513602</v>
      </c>
    </row>
    <row r="1203" customFormat="false" ht="15" hidden="false" customHeight="false" outlineLevel="0" collapsed="false">
      <c r="A1203" s="0" t="n">
        <v>1138</v>
      </c>
      <c r="B1203" s="0" t="n">
        <v>0.168874</v>
      </c>
      <c r="C1203" s="0" t="n">
        <v>0.983435</v>
      </c>
      <c r="D1203" s="0" t="n">
        <v>1.123992</v>
      </c>
      <c r="E1203" s="0" t="n">
        <v>1.198538</v>
      </c>
      <c r="F1203" s="0" t="n">
        <v>0.184456</v>
      </c>
      <c r="G1203" s="0" t="n">
        <f aca="false">12*Inputs!$B$6*(MIN(1,$H$50*$C1203)*(ic*Inputs!$C$6+pS+fee_fx*Inputs!$D$6-cost_acc-cost_wd*Inputs!$E$6*$E1203-cost_fx*Inputs!$D$6-$F1203)+(1-MIN(1,$H$50*$C1203))*(1-MIN(1,Inputs!$G$6*$D1203)*churn_nonbuyers)*(ic*Inputs!$C$6+fee_wd*Inputs!$E$6*(1-$B1203)+fee_fx*Inputs!$D$6-cost_acc-cost_wd*Inputs!$E$6*(1-$B1203)-cost_fx*Inputs!$D$6))</f>
        <v>217757.275897006</v>
      </c>
      <c r="H1203" s="0" t="n">
        <f aca="false">12*Inputs!$B$7*(MIN(1,$H$51*$C1203)*(ic*Inputs!$C$7+pE+fee_fx*Inputs!$D$7-cost_acc-cost_wd*Inputs!$E$7*$E1203-cost_fx*Inputs!$D$7-$F1203)+(1-MIN(1,$H$51*$C1203))*(1-MIN(1,Inputs!$G$7*$D1203)*churn_nonbuyers)*(ic*Inputs!$C$7+fee_wd*Inputs!$E$7*(1-$B1203)+fee_fx*Inputs!$D$7-cost_acc-cost_wd*Inputs!$E$7*(1-$B1203)-cost_fx*Inputs!$D$7))</f>
        <v>403836.034266422</v>
      </c>
      <c r="I1203" s="0" t="n">
        <f aca="false">12*Inputs!$B$8*(MIN(1,$H$52*$C1203)*(ic*Inputs!$C$8+pT-cost_acc-cost_wd*Inputs!$E$8-cost_fx*Inputs!$D$8-cost_ins)+(1-MIN(1,$H$52*$C1203))*(1-MIN(1,Inputs!$G$8*$D1203)*churn_nonbuyers)*(ic*Inputs!$C$8+fee_wd*Inputs!$E$8*(1-$B1203)+fee_fx*Inputs!$D$8-cost_acc-cost_wd*Inputs!$E$8*(1-$B1203)-cost_fx*Inputs!$D$8))</f>
        <v>162901.771357121</v>
      </c>
      <c r="J1203" s="0" t="n">
        <f aca="false">G1203+H1203+I1203-fixed</f>
        <v>84495.0815205482</v>
      </c>
      <c r="K1203" s="0" t="n">
        <f aca="false">12*Inputs!$B$6*(1-MIN(1,Inputs!$G$6*$D1203)*churn_nonbuyers)*(ic*Inputs!$C$6+fee_wd*Inputs!$E$6*(1-$B1203)+fee_fx*Inputs!$D$6-cost_acc-cost_wd*Inputs!$E$6*(1-$B1203)-cost_fx*Inputs!$D$6)</f>
        <v>167318.958420058</v>
      </c>
      <c r="L1203" s="0" t="n">
        <f aca="false">12*Inputs!$B$7*(1-MIN(1,Inputs!$G$7*$D1203)*churn_nonbuyers)*(ic*Inputs!$C$7+fee_wd*Inputs!$E$7*(1-$B1203)+fee_fx*Inputs!$D$7-cost_acc-cost_wd*Inputs!$E$7*(1-$B1203)-cost_fx*Inputs!$D$7)</f>
        <v>366106.329036035</v>
      </c>
      <c r="M1203" s="0" t="n">
        <f aca="false">12*Inputs!$B$8*(1-MIN(1,Inputs!$G$8*$D1203)*churn_nonbuyers)*(ic*Inputs!$C$8+fee_wd*Inputs!$E$8*(1-$B1203)+fee_fx*Inputs!$D$8-cost_acc-cost_wd*Inputs!$E$8*(1-$B1203)-cost_fx*Inputs!$D$8)</f>
        <v>67862.0734802688</v>
      </c>
      <c r="N1203" s="0" t="n">
        <f aca="false">K1203+L1203+I1203-fixed</f>
        <v>-3672.94118678675</v>
      </c>
      <c r="O1203" s="0" t="n">
        <f aca="false">K1203+L1203+M1203-fixed</f>
        <v>-98712.639063639</v>
      </c>
      <c r="P1203" s="0" t="n">
        <f aca="false">12*Inputs!$B$6*(1-MIN(1,Inputs!$F$6*$D1203))*(ic*Inputs!$C$6+flat_fee-cost_acc-cost_wd*Inputs!$E$6*$E1203-cost_fx*Inputs!$D$6)+12*Inputs!$B$7*(1-MIN(1,Inputs!$F$7*$D1203))*(ic*Inputs!$C$7+flat_fee-cost_acc-cost_wd*Inputs!$E$7*$E1203-cost_fx*Inputs!$D$7)+12*Inputs!$B$8*(1-MIN(1,Inputs!$F$8*$D1203))*(ic*Inputs!$C$8+flat_fee-cost_acc-cost_wd*Inputs!$E$8*$E1203-cost_fx*Inputs!$D$8)-fixed</f>
        <v>-79310.86688896</v>
      </c>
    </row>
    <row r="1204" customFormat="false" ht="15" hidden="false" customHeight="false" outlineLevel="0" collapsed="false">
      <c r="A1204" s="0" t="n">
        <v>1139</v>
      </c>
      <c r="B1204" s="0" t="n">
        <v>0.248007</v>
      </c>
      <c r="C1204" s="0" t="n">
        <v>0.978119</v>
      </c>
      <c r="D1204" s="0" t="n">
        <v>1.571637</v>
      </c>
      <c r="E1204" s="0" t="n">
        <v>1.06417</v>
      </c>
      <c r="F1204" s="0" t="n">
        <v>0.353914</v>
      </c>
      <c r="G1204" s="0" t="n">
        <f aca="false">12*Inputs!$B$6*(MIN(1,$H$50*$C1204)*(ic*Inputs!$C$6+pS+fee_fx*Inputs!$D$6-cost_acc-cost_wd*Inputs!$E$6*$E1204-cost_fx*Inputs!$D$6-$F1204)+(1-MIN(1,$H$50*$C1204))*(1-MIN(1,Inputs!$G$6*$D1204)*churn_nonbuyers)*(ic*Inputs!$C$6+fee_wd*Inputs!$E$6*(1-$B1204)+fee_fx*Inputs!$D$6-cost_acc-cost_wd*Inputs!$E$6*(1-$B1204)-cost_fx*Inputs!$D$6))</f>
        <v>203358.261359674</v>
      </c>
      <c r="H1204" s="0" t="n">
        <f aca="false">12*Inputs!$B$7*(MIN(1,$H$51*$C1204)*(ic*Inputs!$C$7+pE+fee_fx*Inputs!$D$7-cost_acc-cost_wd*Inputs!$E$7*$E1204-cost_fx*Inputs!$D$7-$F1204)+(1-MIN(1,$H$51*$C1204))*(1-MIN(1,Inputs!$G$7*$D1204)*churn_nonbuyers)*(ic*Inputs!$C$7+fee_wd*Inputs!$E$7*(1-$B1204)+fee_fx*Inputs!$D$7-cost_acc-cost_wd*Inputs!$E$7*(1-$B1204)-cost_fx*Inputs!$D$7))</f>
        <v>399518.193991762</v>
      </c>
      <c r="I1204" s="0" t="n">
        <f aca="false">12*Inputs!$B$8*(MIN(1,$H$52*$C1204)*(ic*Inputs!$C$8+pT-cost_acc-cost_wd*Inputs!$E$8-cost_fx*Inputs!$D$8-cost_ins)+(1-MIN(1,$H$52*$C1204))*(1-MIN(1,Inputs!$G$8*$D1204)*churn_nonbuyers)*(ic*Inputs!$C$8+fee_wd*Inputs!$E$8*(1-$B1204)+fee_fx*Inputs!$D$8-cost_acc-cost_wd*Inputs!$E$8*(1-$B1204)-cost_fx*Inputs!$D$8))</f>
        <v>140989.985136</v>
      </c>
      <c r="J1204" s="0" t="n">
        <f aca="false">G1204+H1204+I1204-fixed</f>
        <v>43866.4404874353</v>
      </c>
      <c r="K1204" s="0" t="n">
        <f aca="false">12*Inputs!$B$6*(1-MIN(1,Inputs!$G$6*$D1204)*churn_nonbuyers)*(ic*Inputs!$C$6+fee_wd*Inputs!$E$6*(1-$B1204)+fee_fx*Inputs!$D$6-cost_acc-cost_wd*Inputs!$E$6*(1-$B1204)-cost_fx*Inputs!$D$6)</f>
        <v>152851.285277705</v>
      </c>
      <c r="L1204" s="0" t="n">
        <f aca="false">12*Inputs!$B$7*(1-MIN(1,Inputs!$G$7*$D1204)*churn_nonbuyers)*(ic*Inputs!$C$7+fee_wd*Inputs!$E$7*(1-$B1204)+fee_fx*Inputs!$D$7-cost_acc-cost_wd*Inputs!$E$7*(1-$B1204)-cost_fx*Inputs!$D$7)</f>
        <v>350160.307390623</v>
      </c>
      <c r="M1204" s="0" t="n">
        <f aca="false">12*Inputs!$B$8*(1-MIN(1,Inputs!$G$8*$D1204)*churn_nonbuyers)*(ic*Inputs!$C$8+fee_wd*Inputs!$E$8*(1-$B1204)+fee_fx*Inputs!$D$8-cost_acc-cost_wd*Inputs!$E$8*(1-$B1204)-cost_fx*Inputs!$D$8)</f>
        <v>0</v>
      </c>
      <c r="N1204" s="0" t="n">
        <f aca="false">K1204+L1204+I1204-fixed</f>
        <v>-55998.4221956724</v>
      </c>
      <c r="O1204" s="0" t="n">
        <f aca="false">K1204+L1204+M1204-fixed</f>
        <v>-196988.407331672</v>
      </c>
      <c r="P1204" s="0" t="n">
        <f aca="false">12*Inputs!$B$6*(1-MIN(1,Inputs!$F$6*$D1204))*(ic*Inputs!$C$6+flat_fee-cost_acc-cost_wd*Inputs!$E$6*$E1204-cost_fx*Inputs!$D$6)+12*Inputs!$B$7*(1-MIN(1,Inputs!$F$7*$D1204))*(ic*Inputs!$C$7+flat_fee-cost_acc-cost_wd*Inputs!$E$7*$E1204-cost_fx*Inputs!$D$7)+12*Inputs!$B$8*(1-MIN(1,Inputs!$F$8*$D1204))*(ic*Inputs!$C$8+flat_fee-cost_acc-cost_wd*Inputs!$E$8*$E1204-cost_fx*Inputs!$D$8)-fixed</f>
        <v>-270807.8830264</v>
      </c>
    </row>
    <row r="1205" customFormat="false" ht="15" hidden="false" customHeight="false" outlineLevel="0" collapsed="false">
      <c r="A1205" s="0" t="n">
        <v>1140</v>
      </c>
      <c r="B1205" s="0" t="n">
        <v>0.17604</v>
      </c>
      <c r="C1205" s="0" t="n">
        <v>0.97217</v>
      </c>
      <c r="D1205" s="0" t="n">
        <v>0.788913</v>
      </c>
      <c r="E1205" s="0" t="n">
        <v>1.320866</v>
      </c>
      <c r="F1205" s="0" t="n">
        <v>0.283662</v>
      </c>
      <c r="G1205" s="0" t="n">
        <f aca="false">12*Inputs!$B$6*(MIN(1,$H$50*$C1205)*(ic*Inputs!$C$6+pS+fee_fx*Inputs!$D$6-cost_acc-cost_wd*Inputs!$E$6*$E1205-cost_fx*Inputs!$D$6-$F1205)+(1-MIN(1,$H$50*$C1205))*(1-MIN(1,Inputs!$G$6*$D1205)*churn_nonbuyers)*(ic*Inputs!$C$6+fee_wd*Inputs!$E$6*(1-$B1205)+fee_fx*Inputs!$D$6-cost_acc-cost_wd*Inputs!$E$6*(1-$B1205)-cost_fx*Inputs!$D$6))</f>
        <v>214042.486824852</v>
      </c>
      <c r="H1205" s="0" t="n">
        <f aca="false">12*Inputs!$B$7*(MIN(1,$H$51*$C1205)*(ic*Inputs!$C$7+pE+fee_fx*Inputs!$D$7-cost_acc-cost_wd*Inputs!$E$7*$E1205-cost_fx*Inputs!$D$7-$F1205)+(1-MIN(1,$H$51*$C1205))*(1-MIN(1,Inputs!$G$7*$D1205)*churn_nonbuyers)*(ic*Inputs!$C$7+fee_wd*Inputs!$E$7*(1-$B1205)+fee_fx*Inputs!$D$7-cost_acc-cost_wd*Inputs!$E$7*(1-$B1205)-cost_fx*Inputs!$D$7))</f>
        <v>385860.504282693</v>
      </c>
      <c r="I1205" s="0" t="n">
        <f aca="false">12*Inputs!$B$8*(MIN(1,$H$52*$C1205)*(ic*Inputs!$C$8+pT-cost_acc-cost_wd*Inputs!$E$8-cost_fx*Inputs!$D$8-cost_ins)+(1-MIN(1,$H$52*$C1205))*(1-MIN(1,Inputs!$G$8*$D1205)*churn_nonbuyers)*(ic*Inputs!$C$8+fee_wd*Inputs!$E$8*(1-$B1205)+fee_fx*Inputs!$D$8-cost_acc-cost_wd*Inputs!$E$8*(1-$B1205)-cost_fx*Inputs!$D$8))</f>
        <v>185615.581198626</v>
      </c>
      <c r="J1205" s="0" t="n">
        <f aca="false">G1205+H1205+I1205-fixed</f>
        <v>85518.5723061702</v>
      </c>
      <c r="K1205" s="0" t="n">
        <f aca="false">12*Inputs!$B$6*(1-MIN(1,Inputs!$G$6*$D1205)*churn_nonbuyers)*(ic*Inputs!$C$6+fee_wd*Inputs!$E$6*(1-$B1205)+fee_fx*Inputs!$D$6-cost_acc-cost_wd*Inputs!$E$6*(1-$B1205)-cost_fx*Inputs!$D$6)</f>
        <v>169297.934720544</v>
      </c>
      <c r="L1205" s="0" t="n">
        <f aca="false">12*Inputs!$B$7*(1-MIN(1,Inputs!$G$7*$D1205)*churn_nonbuyers)*(ic*Inputs!$C$7+fee_wd*Inputs!$E$7*(1-$B1205)+fee_fx*Inputs!$D$7-cost_acc-cost_wd*Inputs!$E$7*(1-$B1205)-cost_fx*Inputs!$D$7)</f>
        <v>368907.511008327</v>
      </c>
      <c r="M1205" s="0" t="n">
        <f aca="false">12*Inputs!$B$8*(1-MIN(1,Inputs!$G$8*$D1205)*churn_nonbuyers)*(ic*Inputs!$C$8+fee_wd*Inputs!$E$8*(1-$B1205)+fee_fx*Inputs!$D$8-cost_acc-cost_wd*Inputs!$E$8*(1-$B1205)-cost_fx*Inputs!$D$8)</f>
        <v>142365.613975872</v>
      </c>
      <c r="N1205" s="0" t="n">
        <f aca="false">K1205+L1205+I1205-fixed</f>
        <v>23821.0269274962</v>
      </c>
      <c r="O1205" s="0" t="n">
        <f aca="false">K1205+L1205+M1205-fixed</f>
        <v>-19428.9402952574</v>
      </c>
      <c r="P1205" s="0" t="n">
        <f aca="false">12*Inputs!$B$6*(1-MIN(1,Inputs!$F$6*$D1205))*(ic*Inputs!$C$6+flat_fee-cost_acc-cost_wd*Inputs!$E$6*$E1205-cost_fx*Inputs!$D$6)+12*Inputs!$B$7*(1-MIN(1,Inputs!$F$7*$D1205))*(ic*Inputs!$C$7+flat_fee-cost_acc-cost_wd*Inputs!$E$7*$E1205-cost_fx*Inputs!$D$7)+12*Inputs!$B$8*(1-MIN(1,Inputs!$F$8*$D1205))*(ic*Inputs!$C$8+flat_fee-cost_acc-cost_wd*Inputs!$E$8*$E1205-cost_fx*Inputs!$D$8)-fixed</f>
        <v>34640.40381392</v>
      </c>
    </row>
    <row r="1206" customFormat="false" ht="15" hidden="false" customHeight="false" outlineLevel="0" collapsed="false">
      <c r="A1206" s="0" t="n">
        <v>1141</v>
      </c>
      <c r="B1206" s="0" t="n">
        <v>0.188515</v>
      </c>
      <c r="C1206" s="0" t="n">
        <v>0.983004</v>
      </c>
      <c r="D1206" s="0" t="n">
        <v>1.21333</v>
      </c>
      <c r="E1206" s="0" t="n">
        <v>1.269881</v>
      </c>
      <c r="F1206" s="0" t="n">
        <v>0.125301</v>
      </c>
      <c r="G1206" s="0" t="n">
        <f aca="false">12*Inputs!$B$6*(MIN(1,$H$50*$C1206)*(ic*Inputs!$C$6+pS+fee_fx*Inputs!$D$6-cost_acc-cost_wd*Inputs!$E$6*$E1206-cost_fx*Inputs!$D$6-$F1206)+(1-MIN(1,$H$50*$C1206))*(1-MIN(1,Inputs!$G$6*$D1206)*churn_nonbuyers)*(ic*Inputs!$C$6+fee_wd*Inputs!$E$6*(1-$B1206)+fee_fx*Inputs!$D$6-cost_acc-cost_wd*Inputs!$E$6*(1-$B1206)-cost_fx*Inputs!$D$6))</f>
        <v>214281.710421185</v>
      </c>
      <c r="H1206" s="0" t="n">
        <f aca="false">12*Inputs!$B$7*(MIN(1,$H$51*$C1206)*(ic*Inputs!$C$7+pE+fee_fx*Inputs!$D$7-cost_acc-cost_wd*Inputs!$E$7*$E1206-cost_fx*Inputs!$D$7-$F1206)+(1-MIN(1,$H$51*$C1206))*(1-MIN(1,Inputs!$G$7*$D1206)*churn_nonbuyers)*(ic*Inputs!$C$7+fee_wd*Inputs!$E$7*(1-$B1206)+fee_fx*Inputs!$D$7-cost_acc-cost_wd*Inputs!$E$7*(1-$B1206)-cost_fx*Inputs!$D$7))</f>
        <v>396819.969309127</v>
      </c>
      <c r="I1206" s="0" t="n">
        <f aca="false">12*Inputs!$B$8*(MIN(1,$H$52*$C1206)*(ic*Inputs!$C$8+pT-cost_acc-cost_wd*Inputs!$E$8-cost_fx*Inputs!$D$8-cost_ins)+(1-MIN(1,$H$52*$C1206))*(1-MIN(1,Inputs!$G$8*$D1206)*churn_nonbuyers)*(ic*Inputs!$C$8+fee_wd*Inputs!$E$8*(1-$B1206)+fee_fx*Inputs!$D$8-cost_acc-cost_wd*Inputs!$E$8*(1-$B1206)-cost_fx*Inputs!$D$8))</f>
        <v>156607.493195971</v>
      </c>
      <c r="J1206" s="0" t="n">
        <f aca="false">G1206+H1206+I1206-fixed</f>
        <v>67709.172926283</v>
      </c>
      <c r="K1206" s="0" t="n">
        <f aca="false">12*Inputs!$B$6*(1-MIN(1,Inputs!$G$6*$D1206)*churn_nonbuyers)*(ic*Inputs!$C$6+fee_wd*Inputs!$E$6*(1-$B1206)+fee_fx*Inputs!$D$6-cost_acc-cost_wd*Inputs!$E$6*(1-$B1206)-cost_fx*Inputs!$D$6)</f>
        <v>163870.33611564</v>
      </c>
      <c r="L1206" s="0" t="n">
        <f aca="false">12*Inputs!$B$7*(1-MIN(1,Inputs!$G$7*$D1206)*churn_nonbuyers)*(ic*Inputs!$C$7+fee_wd*Inputs!$E$7*(1-$B1206)+fee_fx*Inputs!$D$7-cost_acc-cost_wd*Inputs!$E$7*(1-$B1206)-cost_fx*Inputs!$D$7)</f>
        <v>362365.517829384</v>
      </c>
      <c r="M1206" s="0" t="n">
        <f aca="false">12*Inputs!$B$8*(1-MIN(1,Inputs!$G$8*$D1206)*churn_nonbuyers)*(ic*Inputs!$C$8+fee_wd*Inputs!$E$8*(1-$B1206)+fee_fx*Inputs!$D$8-cost_acc-cost_wd*Inputs!$E$8*(1-$B1206)-cost_fx*Inputs!$D$8)</f>
        <v>47815.00000632</v>
      </c>
      <c r="N1206" s="0" t="n">
        <f aca="false">K1206+L1206+I1206-fixed</f>
        <v>-17156.6528590049</v>
      </c>
      <c r="O1206" s="0" t="n">
        <f aca="false">K1206+L1206+M1206-fixed</f>
        <v>-125949.146048656</v>
      </c>
      <c r="P1206" s="0" t="n">
        <f aca="false">12*Inputs!$B$6*(1-MIN(1,Inputs!$F$6*$D1206))*(ic*Inputs!$C$6+flat_fee-cost_acc-cost_wd*Inputs!$E$6*$E1206-cost_fx*Inputs!$D$6)+12*Inputs!$B$7*(1-MIN(1,Inputs!$F$7*$D1206))*(ic*Inputs!$C$7+flat_fee-cost_acc-cost_wd*Inputs!$E$7*$E1206-cost_fx*Inputs!$D$7)+12*Inputs!$B$8*(1-MIN(1,Inputs!$F$8*$D1206))*(ic*Inputs!$C$8+flat_fee-cost_acc-cost_wd*Inputs!$E$8*$E1206-cost_fx*Inputs!$D$8)-fixed</f>
        <v>-152601.6609448</v>
      </c>
    </row>
    <row r="1207" customFormat="false" ht="15" hidden="false" customHeight="false" outlineLevel="0" collapsed="false">
      <c r="A1207" s="0" t="n">
        <v>1142</v>
      </c>
      <c r="B1207" s="0" t="n">
        <v>0.335671</v>
      </c>
      <c r="C1207" s="0" t="n">
        <v>1.098512</v>
      </c>
      <c r="D1207" s="0" t="n">
        <v>0.977241</v>
      </c>
      <c r="E1207" s="0" t="n">
        <v>1.423244</v>
      </c>
      <c r="F1207" s="0" t="n">
        <v>0.328713</v>
      </c>
      <c r="G1207" s="0" t="n">
        <f aca="false">12*Inputs!$B$6*(MIN(1,$H$50*$C1207)*(ic*Inputs!$C$6+pS+fee_fx*Inputs!$D$6-cost_acc-cost_wd*Inputs!$E$6*$E1207-cost_fx*Inputs!$D$6-$F1207)+(1-MIN(1,$H$50*$C1207))*(1-MIN(1,Inputs!$G$6*$D1207)*churn_nonbuyers)*(ic*Inputs!$C$6+fee_wd*Inputs!$E$6*(1-$B1207)+fee_fx*Inputs!$D$6-cost_acc-cost_wd*Inputs!$E$6*(1-$B1207)-cost_fx*Inputs!$D$6))</f>
        <v>194669.977397963</v>
      </c>
      <c r="H1207" s="0" t="n">
        <f aca="false">12*Inputs!$B$7*(MIN(1,$H$51*$C1207)*(ic*Inputs!$C$7+pE+fee_fx*Inputs!$D$7-cost_acc-cost_wd*Inputs!$E$7*$E1207-cost_fx*Inputs!$D$7-$F1207)+(1-MIN(1,$H$51*$C1207))*(1-MIN(1,Inputs!$G$7*$D1207)*churn_nonbuyers)*(ic*Inputs!$C$7+fee_wd*Inputs!$E$7*(1-$B1207)+fee_fx*Inputs!$D$7-cost_acc-cost_wd*Inputs!$E$7*(1-$B1207)-cost_fx*Inputs!$D$7))</f>
        <v>358552.04408832</v>
      </c>
      <c r="I1207" s="0" t="n">
        <f aca="false">12*Inputs!$B$8*(MIN(1,$H$52*$C1207)*(ic*Inputs!$C$8+pT-cost_acc-cost_wd*Inputs!$E$8-cost_fx*Inputs!$D$8-cost_ins)+(1-MIN(1,$H$52*$C1207))*(1-MIN(1,Inputs!$G$8*$D1207)*churn_nonbuyers)*(ic*Inputs!$C$8+fee_wd*Inputs!$E$8*(1-$B1207)+fee_fx*Inputs!$D$8-cost_acc-cost_wd*Inputs!$E$8*(1-$B1207)-cost_fx*Inputs!$D$8))</f>
        <v>180992.83525108</v>
      </c>
      <c r="J1207" s="0" t="n">
        <f aca="false">G1207+H1207+I1207-fixed</f>
        <v>34214.8567373629</v>
      </c>
      <c r="K1207" s="0" t="n">
        <f aca="false">12*Inputs!$B$6*(1-MIN(1,Inputs!$G$6*$D1207)*churn_nonbuyers)*(ic*Inputs!$C$6+fee_wd*Inputs!$E$6*(1-$B1207)+fee_fx*Inputs!$D$6-cost_acc-cost_wd*Inputs!$E$6*(1-$B1207)-cost_fx*Inputs!$D$6)</f>
        <v>145774.613258719</v>
      </c>
      <c r="L1207" s="0" t="n">
        <f aca="false">12*Inputs!$B$7*(1-MIN(1,Inputs!$G$7*$D1207)*churn_nonbuyers)*(ic*Inputs!$C$7+fee_wd*Inputs!$E$7*(1-$B1207)+fee_fx*Inputs!$D$7-cost_acc-cost_wd*Inputs!$E$7*(1-$B1207)-cost_fx*Inputs!$D$7)</f>
        <v>344459.764787232</v>
      </c>
      <c r="M1207" s="0" t="n">
        <f aca="false">12*Inputs!$B$8*(1-MIN(1,Inputs!$G$8*$D1207)*churn_nonbuyers)*(ic*Inputs!$C$8+fee_wd*Inputs!$E$8*(1-$B1207)+fee_fx*Inputs!$D$8-cost_acc-cost_wd*Inputs!$E$8*(1-$B1207)-cost_fx*Inputs!$D$8)</f>
        <v>98029.6255006896</v>
      </c>
      <c r="N1207" s="0" t="n">
        <f aca="false">K1207+L1207+I1207-fixed</f>
        <v>-28772.7867029691</v>
      </c>
      <c r="O1207" s="0" t="n">
        <f aca="false">K1207+L1207+M1207-fixed</f>
        <v>-111735.99645336</v>
      </c>
      <c r="P1207" s="0" t="n">
        <f aca="false">12*Inputs!$B$6*(1-MIN(1,Inputs!$F$6*$D1207))*(ic*Inputs!$C$6+flat_fee-cost_acc-cost_wd*Inputs!$E$6*$E1207-cost_fx*Inputs!$D$6)+12*Inputs!$B$7*(1-MIN(1,Inputs!$F$7*$D1207))*(ic*Inputs!$C$7+flat_fee-cost_acc-cost_wd*Inputs!$E$7*$E1207-cost_fx*Inputs!$D$7)+12*Inputs!$B$8*(1-MIN(1,Inputs!$F$8*$D1207))*(ic*Inputs!$C$8+flat_fee-cost_acc-cost_wd*Inputs!$E$8*$E1207-cost_fx*Inputs!$D$8)-fixed</f>
        <v>-101846.79709504</v>
      </c>
    </row>
    <row r="1208" customFormat="false" ht="15" hidden="false" customHeight="false" outlineLevel="0" collapsed="false">
      <c r="A1208" s="0" t="n">
        <v>1143</v>
      </c>
      <c r="B1208" s="0" t="n">
        <v>0.181019</v>
      </c>
      <c r="C1208" s="0" t="n">
        <v>0.781174</v>
      </c>
      <c r="D1208" s="0" t="n">
        <v>1.277277</v>
      </c>
      <c r="E1208" s="0" t="n">
        <v>1.316927</v>
      </c>
      <c r="F1208" s="0" t="n">
        <v>0.136342</v>
      </c>
      <c r="G1208" s="0" t="n">
        <f aca="false">12*Inputs!$B$6*(MIN(1,$H$50*$C1208)*(ic*Inputs!$C$6+pS+fee_fx*Inputs!$D$6-cost_acc-cost_wd*Inputs!$E$6*$E1208-cost_fx*Inputs!$D$6-$F1208)+(1-MIN(1,$H$50*$C1208))*(1-MIN(1,Inputs!$G$6*$D1208)*churn_nonbuyers)*(ic*Inputs!$C$6+fee_wd*Inputs!$E$6*(1-$B1208)+fee_fx*Inputs!$D$6-cost_acc-cost_wd*Inputs!$E$6*(1-$B1208)-cost_fx*Inputs!$D$6))</f>
        <v>203310.209294121</v>
      </c>
      <c r="H1208" s="0" t="n">
        <f aca="false">12*Inputs!$B$7*(MIN(1,$H$51*$C1208)*(ic*Inputs!$C$7+pE+fee_fx*Inputs!$D$7-cost_acc-cost_wd*Inputs!$E$7*$E1208-cost_fx*Inputs!$D$7-$F1208)+(1-MIN(1,$H$51*$C1208))*(1-MIN(1,Inputs!$G$7*$D1208)*churn_nonbuyers)*(ic*Inputs!$C$7+fee_wd*Inputs!$E$7*(1-$B1208)+fee_fx*Inputs!$D$7-cost_acc-cost_wd*Inputs!$E$7*(1-$B1208)-cost_fx*Inputs!$D$7))</f>
        <v>385232.967385143</v>
      </c>
      <c r="I1208" s="0" t="n">
        <f aca="false">12*Inputs!$B$8*(MIN(1,$H$52*$C1208)*(ic*Inputs!$C$8+pT-cost_acc-cost_wd*Inputs!$E$8-cost_fx*Inputs!$D$8-cost_ins)+(1-MIN(1,$H$52*$C1208))*(1-MIN(1,Inputs!$G$8*$D1208)*churn_nonbuyers)*(ic*Inputs!$C$8+fee_wd*Inputs!$E$8*(1-$B1208)+fee_fx*Inputs!$D$8-cost_acc-cost_wd*Inputs!$E$8*(1-$B1208)-cost_fx*Inputs!$D$8))</f>
        <v>127849.877690377</v>
      </c>
      <c r="J1208" s="0" t="n">
        <f aca="false">G1208+H1208+I1208-fixed</f>
        <v>16393.0543696417</v>
      </c>
      <c r="K1208" s="0" t="n">
        <f aca="false">12*Inputs!$B$6*(1-MIN(1,Inputs!$G$6*$D1208)*churn_nonbuyers)*(ic*Inputs!$C$6+fee_wd*Inputs!$E$6*(1-$B1208)+fee_fx*Inputs!$D$6-cost_acc-cost_wd*Inputs!$E$6*(1-$B1208)-cost_fx*Inputs!$D$6)</f>
        <v>164323.033957894</v>
      </c>
      <c r="L1208" s="0" t="n">
        <f aca="false">12*Inputs!$B$7*(1-MIN(1,Inputs!$G$7*$D1208)*churn_nonbuyers)*(ic*Inputs!$C$7+fee_wd*Inputs!$E$7*(1-$B1208)+fee_fx*Inputs!$D$7-cost_acc-cost_wd*Inputs!$E$7*(1-$B1208)-cost_fx*Inputs!$D$7)</f>
        <v>362682.154678736</v>
      </c>
      <c r="M1208" s="0" t="n">
        <f aca="false">12*Inputs!$B$8*(1-MIN(1,Inputs!$G$8*$D1208)*churn_nonbuyers)*(ic*Inputs!$C$8+fee_wd*Inputs!$E$8*(1-$B1208)+fee_fx*Inputs!$D$8-cost_acc-cost_wd*Inputs!$E$8*(1-$B1208)-cost_fx*Inputs!$D$8)</f>
        <v>33647.5422568368</v>
      </c>
      <c r="N1208" s="0" t="n">
        <f aca="false">K1208+L1208+I1208-fixed</f>
        <v>-45144.9336729929</v>
      </c>
      <c r="O1208" s="0" t="n">
        <f aca="false">K1208+L1208+M1208-fixed</f>
        <v>-139347.269106533</v>
      </c>
      <c r="P1208" s="0" t="n">
        <f aca="false">12*Inputs!$B$6*(1-MIN(1,Inputs!$F$6*$D1208))*(ic*Inputs!$C$6+flat_fee-cost_acc-cost_wd*Inputs!$E$6*$E1208-cost_fx*Inputs!$D$6)+12*Inputs!$B$7*(1-MIN(1,Inputs!$F$7*$D1208))*(ic*Inputs!$C$7+flat_fee-cost_acc-cost_wd*Inputs!$E$7*$E1208-cost_fx*Inputs!$D$7)+12*Inputs!$B$8*(1-MIN(1,Inputs!$F$8*$D1208))*(ic*Inputs!$C$8+flat_fee-cost_acc-cost_wd*Inputs!$E$8*$E1208-cost_fx*Inputs!$D$8)-fixed</f>
        <v>-201714.35178904</v>
      </c>
    </row>
    <row r="1209" customFormat="false" ht="15" hidden="false" customHeight="false" outlineLevel="0" collapsed="false">
      <c r="A1209" s="0" t="n">
        <v>1144</v>
      </c>
      <c r="B1209" s="0" t="n">
        <v>0.096459</v>
      </c>
      <c r="C1209" s="0" t="n">
        <v>1.080137</v>
      </c>
      <c r="D1209" s="0" t="n">
        <v>1.232836</v>
      </c>
      <c r="E1209" s="0" t="n">
        <v>1.245131</v>
      </c>
      <c r="F1209" s="0" t="n">
        <v>0.242868</v>
      </c>
      <c r="G1209" s="0" t="n">
        <f aca="false">12*Inputs!$B$6*(MIN(1,$H$50*$C1209)*(ic*Inputs!$C$6+pS+fee_fx*Inputs!$D$6-cost_acc-cost_wd*Inputs!$E$6*$E1209-cost_fx*Inputs!$D$6-$F1209)+(1-MIN(1,$H$50*$C1209))*(1-MIN(1,Inputs!$G$6*$D1209)*churn_nonbuyers)*(ic*Inputs!$C$6+fee_wd*Inputs!$E$6*(1-$B1209)+fee_fx*Inputs!$D$6-cost_acc-cost_wd*Inputs!$E$6*(1-$B1209)-cost_fx*Inputs!$D$6))</f>
        <v>228161.736622028</v>
      </c>
      <c r="H1209" s="0" t="n">
        <f aca="false">12*Inputs!$B$7*(MIN(1,$H$51*$C1209)*(ic*Inputs!$C$7+pE+fee_fx*Inputs!$D$7-cost_acc-cost_wd*Inputs!$E$7*$E1209-cost_fx*Inputs!$D$7-$F1209)+(1-MIN(1,$H$51*$C1209))*(1-MIN(1,Inputs!$G$7*$D1209)*churn_nonbuyers)*(ic*Inputs!$C$7+fee_wd*Inputs!$E$7*(1-$B1209)+fee_fx*Inputs!$D$7-cost_acc-cost_wd*Inputs!$E$7*(1-$B1209)-cost_fx*Inputs!$D$7))</f>
        <v>403114.933955936</v>
      </c>
      <c r="I1209" s="0" t="n">
        <f aca="false">12*Inputs!$B$8*(MIN(1,$H$52*$C1209)*(ic*Inputs!$C$8+pT-cost_acc-cost_wd*Inputs!$E$8-cost_fx*Inputs!$D$8-cost_ins)+(1-MIN(1,$H$52*$C1209))*(1-MIN(1,Inputs!$G$8*$D1209)*churn_nonbuyers)*(ic*Inputs!$C$8+fee_wd*Inputs!$E$8*(1-$B1209)+fee_fx*Inputs!$D$8-cost_acc-cost_wd*Inputs!$E$8*(1-$B1209)-cost_fx*Inputs!$D$8))</f>
        <v>166448.328226947</v>
      </c>
      <c r="J1209" s="0" t="n">
        <f aca="false">G1209+H1209+I1209-fixed</f>
        <v>97724.9988049113</v>
      </c>
      <c r="K1209" s="0" t="n">
        <f aca="false">12*Inputs!$B$6*(1-MIN(1,Inputs!$G$6*$D1209)*churn_nonbuyers)*(ic*Inputs!$C$6+fee_wd*Inputs!$E$6*(1-$B1209)+fee_fx*Inputs!$D$6-cost_acc-cost_wd*Inputs!$E$6*(1-$B1209)-cost_fx*Inputs!$D$6)</f>
        <v>176139.127639613</v>
      </c>
      <c r="L1209" s="0" t="n">
        <f aca="false">12*Inputs!$B$7*(1-MIN(1,Inputs!$G$7*$D1209)*churn_nonbuyers)*(ic*Inputs!$C$7+fee_wd*Inputs!$E$7*(1-$B1209)+fee_fx*Inputs!$D$7-cost_acc-cost_wd*Inputs!$E$7*(1-$B1209)-cost_fx*Inputs!$D$7)</f>
        <v>374911.246055768</v>
      </c>
      <c r="M1209" s="0" t="n">
        <f aca="false">12*Inputs!$B$8*(1-MIN(1,Inputs!$G$8*$D1209)*churn_nonbuyers)*(ic*Inputs!$C$8+fee_wd*Inputs!$E$8*(1-$B1209)+fee_fx*Inputs!$D$8-cost_acc-cost_wd*Inputs!$E$8*(1-$B1209)-cost_fx*Inputs!$D$8)</f>
        <v>44087.2478115264</v>
      </c>
      <c r="N1209" s="0" t="n">
        <f aca="false">K1209+L1209+I1209-fixed</f>
        <v>17498.7019223277</v>
      </c>
      <c r="O1209" s="0" t="n">
        <f aca="false">K1209+L1209+M1209-fixed</f>
        <v>-104862.378493093</v>
      </c>
      <c r="P1209" s="0" t="n">
        <f aca="false">12*Inputs!$B$6*(1-MIN(1,Inputs!$F$6*$D1209))*(ic*Inputs!$C$6+flat_fee-cost_acc-cost_wd*Inputs!$E$6*$E1209-cost_fx*Inputs!$D$6)+12*Inputs!$B$7*(1-MIN(1,Inputs!$F$7*$D1209))*(ic*Inputs!$C$7+flat_fee-cost_acc-cost_wd*Inputs!$E$7*$E1209-cost_fx*Inputs!$D$7)+12*Inputs!$B$8*(1-MIN(1,Inputs!$F$8*$D1209))*(ic*Inputs!$C$8+flat_fee-cost_acc-cost_wd*Inputs!$E$8*$E1209-cost_fx*Inputs!$D$8)-fixed</f>
        <v>-153029.25464416</v>
      </c>
    </row>
    <row r="1210" customFormat="false" ht="15" hidden="false" customHeight="false" outlineLevel="0" collapsed="false">
      <c r="A1210" s="0" t="n">
        <v>1145</v>
      </c>
      <c r="B1210" s="0" t="n">
        <v>0.45111</v>
      </c>
      <c r="C1210" s="0" t="n">
        <v>1.02636</v>
      </c>
      <c r="D1210" s="0" t="n">
        <v>1.495032</v>
      </c>
      <c r="E1210" s="0" t="n">
        <v>1.181116</v>
      </c>
      <c r="F1210" s="0" t="n">
        <v>0.074781</v>
      </c>
      <c r="G1210" s="0" t="n">
        <f aca="false">12*Inputs!$B$6*(MIN(1,$H$50*$C1210)*(ic*Inputs!$C$6+pS+fee_fx*Inputs!$D$6-cost_acc-cost_wd*Inputs!$E$6*$E1210-cost_fx*Inputs!$D$6-$F1210)+(1-MIN(1,$H$50*$C1210))*(1-MIN(1,Inputs!$G$6*$D1210)*churn_nonbuyers)*(ic*Inputs!$C$6+fee_wd*Inputs!$E$6*(1-$B1210)+fee_fx*Inputs!$D$6-cost_acc-cost_wd*Inputs!$E$6*(1-$B1210)-cost_fx*Inputs!$D$6))</f>
        <v>185429.109730168</v>
      </c>
      <c r="H1210" s="0" t="n">
        <f aca="false">12*Inputs!$B$7*(MIN(1,$H$51*$C1210)*(ic*Inputs!$C$7+pE+fee_fx*Inputs!$D$7-cost_acc-cost_wd*Inputs!$E$7*$E1210-cost_fx*Inputs!$D$7-$F1210)+(1-MIN(1,$H$51*$C1210))*(1-MIN(1,Inputs!$G$7*$D1210)*churn_nonbuyers)*(ic*Inputs!$C$7+fee_wd*Inputs!$E$7*(1-$B1210)+fee_fx*Inputs!$D$7-cost_acc-cost_wd*Inputs!$E$7*(1-$B1210)-cost_fx*Inputs!$D$7))</f>
        <v>388658.422944888</v>
      </c>
      <c r="I1210" s="0" t="n">
        <f aca="false">12*Inputs!$B$8*(MIN(1,$H$52*$C1210)*(ic*Inputs!$C$8+pT-cost_acc-cost_wd*Inputs!$E$8-cost_fx*Inputs!$D$8-cost_ins)+(1-MIN(1,$H$52*$C1210))*(1-MIN(1,Inputs!$G$8*$D1210)*churn_nonbuyers)*(ic*Inputs!$C$8+fee_wd*Inputs!$E$8*(1-$B1210)+fee_fx*Inputs!$D$8-cost_acc-cost_wd*Inputs!$E$8*(1-$B1210)-cost_fx*Inputs!$D$8))</f>
        <v>147943.63584</v>
      </c>
      <c r="J1210" s="0" t="n">
        <f aca="false">G1210+H1210+I1210-fixed</f>
        <v>22031.1685150554</v>
      </c>
      <c r="K1210" s="0" t="n">
        <f aca="false">12*Inputs!$B$6*(1-MIN(1,Inputs!$G$6*$D1210)*churn_nonbuyers)*(ic*Inputs!$C$6+fee_wd*Inputs!$E$6*(1-$B1210)+fee_fx*Inputs!$D$6-cost_acc-cost_wd*Inputs!$E$6*(1-$B1210)-cost_fx*Inputs!$D$6)</f>
        <v>126426.089415744</v>
      </c>
      <c r="L1210" s="0" t="n">
        <f aca="false">12*Inputs!$B$7*(1-MIN(1,Inputs!$G$7*$D1210)*churn_nonbuyers)*(ic*Inputs!$C$7+fee_wd*Inputs!$E$7*(1-$B1210)+fee_fx*Inputs!$D$7-cost_acc-cost_wd*Inputs!$E$7*(1-$B1210)-cost_fx*Inputs!$D$7)</f>
        <v>323069.764113446</v>
      </c>
      <c r="M1210" s="0" t="n">
        <f aca="false">12*Inputs!$B$8*(1-MIN(1,Inputs!$G$8*$D1210)*churn_nonbuyers)*(ic*Inputs!$C$8+fee_wd*Inputs!$E$8*(1-$B1210)+fee_fx*Inputs!$D$8-cost_acc-cost_wd*Inputs!$E$8*(1-$B1210)-cost_fx*Inputs!$D$8)</f>
        <v>0</v>
      </c>
      <c r="N1210" s="0" t="n">
        <f aca="false">K1210+L1210+I1210-fixed</f>
        <v>-102560.51063081</v>
      </c>
      <c r="O1210" s="0" t="n">
        <f aca="false">K1210+L1210+M1210-fixed</f>
        <v>-250504.14647081</v>
      </c>
      <c r="P1210" s="0" t="n">
        <f aca="false">12*Inputs!$B$6*(1-MIN(1,Inputs!$F$6*$D1210))*(ic*Inputs!$C$6+flat_fee-cost_acc-cost_wd*Inputs!$E$6*$E1210-cost_fx*Inputs!$D$6)+12*Inputs!$B$7*(1-MIN(1,Inputs!$F$7*$D1210))*(ic*Inputs!$C$7+flat_fee-cost_acc-cost_wd*Inputs!$E$7*$E1210-cost_fx*Inputs!$D$7)+12*Inputs!$B$8*(1-MIN(1,Inputs!$F$8*$D1210))*(ic*Inputs!$C$8+flat_fee-cost_acc-cost_wd*Inputs!$E$8*$E1210-cost_fx*Inputs!$D$8)-fixed</f>
        <v>-265414.54592512</v>
      </c>
    </row>
    <row r="1211" customFormat="false" ht="15" hidden="false" customHeight="false" outlineLevel="0" collapsed="false">
      <c r="A1211" s="0" t="n">
        <v>1146</v>
      </c>
      <c r="B1211" s="0" t="n">
        <v>0.325174</v>
      </c>
      <c r="C1211" s="0" t="n">
        <v>0.949703</v>
      </c>
      <c r="D1211" s="0" t="n">
        <v>1.056133</v>
      </c>
      <c r="E1211" s="0" t="n">
        <v>1.081627</v>
      </c>
      <c r="F1211" s="0" t="n">
        <v>0.42822</v>
      </c>
      <c r="G1211" s="0" t="n">
        <f aca="false">12*Inputs!$B$6*(MIN(1,$H$50*$C1211)*(ic*Inputs!$C$6+pS+fee_fx*Inputs!$D$6-cost_acc-cost_wd*Inputs!$E$6*$E1211-cost_fx*Inputs!$D$6-$F1211)+(1-MIN(1,$H$50*$C1211))*(1-MIN(1,Inputs!$G$6*$D1211)*churn_nonbuyers)*(ic*Inputs!$C$6+fee_wd*Inputs!$E$6*(1-$B1211)+fee_fx*Inputs!$D$6-cost_acc-cost_wd*Inputs!$E$6*(1-$B1211)-cost_fx*Inputs!$D$6))</f>
        <v>194108.393235315</v>
      </c>
      <c r="H1211" s="0" t="n">
        <f aca="false">12*Inputs!$B$7*(MIN(1,$H$51*$C1211)*(ic*Inputs!$C$7+pE+fee_fx*Inputs!$D$7-cost_acc-cost_wd*Inputs!$E$7*$E1211-cost_fx*Inputs!$D$7-$F1211)+(1-MIN(1,$H$51*$C1211))*(1-MIN(1,Inputs!$G$7*$D1211)*churn_nonbuyers)*(ic*Inputs!$C$7+fee_wd*Inputs!$E$7*(1-$B1211)+fee_fx*Inputs!$D$7-cost_acc-cost_wd*Inputs!$E$7*(1-$B1211)-cost_fx*Inputs!$D$7))</f>
        <v>388961.43040299</v>
      </c>
      <c r="I1211" s="0" t="n">
        <f aca="false">12*Inputs!$B$8*(MIN(1,$H$52*$C1211)*(ic*Inputs!$C$8+pT-cost_acc-cost_wd*Inputs!$E$8-cost_fx*Inputs!$D$8-cost_ins)+(1-MIN(1,$H$52*$C1211))*(1-MIN(1,Inputs!$G$8*$D1211)*churn_nonbuyers)*(ic*Inputs!$C$8+fee_wd*Inputs!$E$8*(1-$B1211)+fee_fx*Inputs!$D$8-cost_acc-cost_wd*Inputs!$E$8*(1-$B1211)-cost_fx*Inputs!$D$8))</f>
        <v>164054.386016234</v>
      </c>
      <c r="J1211" s="0" t="n">
        <f aca="false">G1211+H1211+I1211-fixed</f>
        <v>47124.2096545387</v>
      </c>
      <c r="K1211" s="0" t="n">
        <f aca="false">12*Inputs!$B$6*(1-MIN(1,Inputs!$G$6*$D1211)*churn_nonbuyers)*(ic*Inputs!$C$6+fee_wd*Inputs!$E$6*(1-$B1211)+fee_fx*Inputs!$D$6-cost_acc-cost_wd*Inputs!$E$6*(1-$B1211)-cost_fx*Inputs!$D$6)</f>
        <v>146601.797703422</v>
      </c>
      <c r="L1211" s="0" t="n">
        <f aca="false">12*Inputs!$B$7*(1-MIN(1,Inputs!$G$7*$D1211)*churn_nonbuyers)*(ic*Inputs!$C$7+fee_wd*Inputs!$E$7*(1-$B1211)+fee_fx*Inputs!$D$7-cost_acc-cost_wd*Inputs!$E$7*(1-$B1211)-cost_fx*Inputs!$D$7)</f>
        <v>345083.563838054</v>
      </c>
      <c r="M1211" s="0" t="n">
        <f aca="false">12*Inputs!$B$8*(1-MIN(1,Inputs!$G$8*$D1211)*churn_nonbuyers)*(ic*Inputs!$C$8+fee_wd*Inputs!$E$8*(1-$B1211)+fee_fx*Inputs!$D$8-cost_acc-cost_wd*Inputs!$E$8*(1-$B1211)-cost_fx*Inputs!$D$8)</f>
        <v>81025.5270959712</v>
      </c>
      <c r="N1211" s="0" t="n">
        <f aca="false">K1211+L1211+I1211-fixed</f>
        <v>-44260.2524422904</v>
      </c>
      <c r="O1211" s="0" t="n">
        <f aca="false">K1211+L1211+M1211-fixed</f>
        <v>-127289.111362553</v>
      </c>
      <c r="P1211" s="0" t="n">
        <f aca="false">12*Inputs!$B$6*(1-MIN(1,Inputs!$F$6*$D1211))*(ic*Inputs!$C$6+flat_fee-cost_acc-cost_wd*Inputs!$E$6*$E1211-cost_fx*Inputs!$D$6)+12*Inputs!$B$7*(1-MIN(1,Inputs!$F$7*$D1211))*(ic*Inputs!$C$7+flat_fee-cost_acc-cost_wd*Inputs!$E$7*$E1211-cost_fx*Inputs!$D$7)+12*Inputs!$B$8*(1-MIN(1,Inputs!$F$8*$D1211))*(ic*Inputs!$C$8+flat_fee-cost_acc-cost_wd*Inputs!$E$8*$E1211-cost_fx*Inputs!$D$8)-fixed</f>
        <v>4653.83798983996</v>
      </c>
    </row>
    <row r="1212" customFormat="false" ht="15" hidden="false" customHeight="false" outlineLevel="0" collapsed="false">
      <c r="A1212" s="0" t="n">
        <v>1147</v>
      </c>
      <c r="B1212" s="0" t="n">
        <v>0.348278</v>
      </c>
      <c r="C1212" s="0" t="n">
        <v>0.708031</v>
      </c>
      <c r="D1212" s="0" t="n">
        <v>1.020253</v>
      </c>
      <c r="E1212" s="0" t="n">
        <v>1.262901</v>
      </c>
      <c r="F1212" s="0" t="n">
        <v>0.171613</v>
      </c>
      <c r="G1212" s="0" t="n">
        <f aca="false">12*Inputs!$B$6*(MIN(1,$H$50*$C1212)*(ic*Inputs!$C$6+pS+fee_fx*Inputs!$D$6-cost_acc-cost_wd*Inputs!$E$6*$E1212-cost_fx*Inputs!$D$6-$F1212)+(1-MIN(1,$H$50*$C1212))*(1-MIN(1,Inputs!$G$6*$D1212)*churn_nonbuyers)*(ic*Inputs!$C$6+fee_wd*Inputs!$E$6*(1-$B1212)+fee_fx*Inputs!$D$6-cost_acc-cost_wd*Inputs!$E$6*(1-$B1212)-cost_fx*Inputs!$D$6))</f>
        <v>180531.761112602</v>
      </c>
      <c r="H1212" s="0" t="n">
        <f aca="false">12*Inputs!$B$7*(MIN(1,$H$51*$C1212)*(ic*Inputs!$C$7+pE+fee_fx*Inputs!$D$7-cost_acc-cost_wd*Inputs!$E$7*$E1212-cost_fx*Inputs!$D$7-$F1212)+(1-MIN(1,$H$51*$C1212))*(1-MIN(1,Inputs!$G$7*$D1212)*churn_nonbuyers)*(ic*Inputs!$C$7+fee_wd*Inputs!$E$7*(1-$B1212)+fee_fx*Inputs!$D$7-cost_acc-cost_wd*Inputs!$E$7*(1-$B1212)-cost_fx*Inputs!$D$7))</f>
        <v>371438.449013465</v>
      </c>
      <c r="I1212" s="0" t="n">
        <f aca="false">12*Inputs!$B$8*(MIN(1,$H$52*$C1212)*(ic*Inputs!$C$8+pT-cost_acc-cost_wd*Inputs!$E$8-cost_fx*Inputs!$D$8-cost_ins)+(1-MIN(1,$H$52*$C1212))*(1-MIN(1,Inputs!$G$8*$D1212)*churn_nonbuyers)*(ic*Inputs!$C$8+fee_wd*Inputs!$E$8*(1-$B1212)+fee_fx*Inputs!$D$8-cost_acc-cost_wd*Inputs!$E$8*(1-$B1212)-cost_fx*Inputs!$D$8))</f>
        <v>146703.160447641</v>
      </c>
      <c r="J1212" s="0" t="n">
        <f aca="false">G1212+H1212+I1212-fixed</f>
        <v>-1326.62942629179</v>
      </c>
      <c r="K1212" s="0" t="n">
        <f aca="false">12*Inputs!$B$6*(1-MIN(1,Inputs!$G$6*$D1212)*churn_nonbuyers)*(ic*Inputs!$C$6+fee_wd*Inputs!$E$6*(1-$B1212)+fee_fx*Inputs!$D$6-cost_acc-cost_wd*Inputs!$E$6*(1-$B1212)-cost_fx*Inputs!$D$6)</f>
        <v>143722.205815205</v>
      </c>
      <c r="L1212" s="0" t="n">
        <f aca="false">12*Inputs!$B$7*(1-MIN(1,Inputs!$G$7*$D1212)*churn_nonbuyers)*(ic*Inputs!$C$7+fee_wd*Inputs!$E$7*(1-$B1212)+fee_fx*Inputs!$D$7-cost_acc-cost_wd*Inputs!$E$7*(1-$B1212)-cost_fx*Inputs!$D$7)</f>
        <v>342242.020545123</v>
      </c>
      <c r="M1212" s="0" t="n">
        <f aca="false">12*Inputs!$B$8*(1-MIN(1,Inputs!$G$8*$D1212)*churn_nonbuyers)*(ic*Inputs!$C$8+fee_wd*Inputs!$E$8*(1-$B1212)+fee_fx*Inputs!$D$8-cost_acc-cost_wd*Inputs!$E$8*(1-$B1212)-cost_fx*Inputs!$D$8)</f>
        <v>88514.3948176224</v>
      </c>
      <c r="N1212" s="0" t="n">
        <f aca="false">K1212+L1212+I1212-fixed</f>
        <v>-67332.6131920312</v>
      </c>
      <c r="O1212" s="0" t="n">
        <f aca="false">K1212+L1212+M1212-fixed</f>
        <v>-125521.37882205</v>
      </c>
      <c r="P1212" s="0" t="n">
        <f aca="false">12*Inputs!$B$6*(1-MIN(1,Inputs!$F$6*$D1212))*(ic*Inputs!$C$6+flat_fee-cost_acc-cost_wd*Inputs!$E$6*$E1212-cost_fx*Inputs!$D$6)+12*Inputs!$B$7*(1-MIN(1,Inputs!$F$7*$D1212))*(ic*Inputs!$C$7+flat_fee-cost_acc-cost_wd*Inputs!$E$7*$E1212-cost_fx*Inputs!$D$7)+12*Inputs!$B$8*(1-MIN(1,Inputs!$F$8*$D1212))*(ic*Inputs!$C$8+flat_fee-cost_acc-cost_wd*Inputs!$E$8*$E1212-cost_fx*Inputs!$D$8)-fixed</f>
        <v>-53244.57763528</v>
      </c>
    </row>
    <row r="1213" customFormat="false" ht="15" hidden="false" customHeight="false" outlineLevel="0" collapsed="false">
      <c r="A1213" s="0" t="n">
        <v>1148</v>
      </c>
      <c r="B1213" s="0" t="n">
        <v>0.107539</v>
      </c>
      <c r="C1213" s="0" t="n">
        <v>0.96689</v>
      </c>
      <c r="D1213" s="0" t="n">
        <v>1.574278</v>
      </c>
      <c r="E1213" s="0" t="n">
        <v>1.103993</v>
      </c>
      <c r="F1213" s="0" t="n">
        <v>0.272186</v>
      </c>
      <c r="G1213" s="0" t="n">
        <f aca="false">12*Inputs!$B$6*(MIN(1,$H$50*$C1213)*(ic*Inputs!$C$6+pS+fee_fx*Inputs!$D$6-cost_acc-cost_wd*Inputs!$E$6*$E1213-cost_fx*Inputs!$D$6-$F1213)+(1-MIN(1,$H$50*$C1213))*(1-MIN(1,Inputs!$G$6*$D1213)*churn_nonbuyers)*(ic*Inputs!$C$6+fee_wd*Inputs!$E$6*(1-$B1213)+fee_fx*Inputs!$D$6-cost_acc-cost_wd*Inputs!$E$6*(1-$B1213)-cost_fx*Inputs!$D$6))</f>
        <v>220885.502918667</v>
      </c>
      <c r="H1213" s="0" t="n">
        <f aca="false">12*Inputs!$B$7*(MIN(1,$H$51*$C1213)*(ic*Inputs!$C$7+pE+fee_fx*Inputs!$D$7-cost_acc-cost_wd*Inputs!$E$7*$E1213-cost_fx*Inputs!$D$7-$F1213)+(1-MIN(1,$H$51*$C1213))*(1-MIN(1,Inputs!$G$7*$D1213)*churn_nonbuyers)*(ic*Inputs!$C$7+fee_wd*Inputs!$E$7*(1-$B1213)+fee_fx*Inputs!$D$7-cost_acc-cost_wd*Inputs!$E$7*(1-$B1213)-cost_fx*Inputs!$D$7))</f>
        <v>410868.14402102</v>
      </c>
      <c r="I1213" s="0" t="n">
        <f aca="false">12*Inputs!$B$8*(MIN(1,$H$52*$C1213)*(ic*Inputs!$C$8+pT-cost_acc-cost_wd*Inputs!$E$8-cost_fx*Inputs!$D$8-cost_ins)+(1-MIN(1,$H$52*$C1213))*(1-MIN(1,Inputs!$G$8*$D1213)*churn_nonbuyers)*(ic*Inputs!$C$8+fee_wd*Inputs!$E$8*(1-$B1213)+fee_fx*Inputs!$D$8-cost_acc-cost_wd*Inputs!$E$8*(1-$B1213)-cost_fx*Inputs!$D$8))</f>
        <v>139371.39216</v>
      </c>
      <c r="J1213" s="0" t="n">
        <f aca="false">G1213+H1213+I1213-fixed</f>
        <v>71125.0390996861</v>
      </c>
      <c r="K1213" s="0" t="n">
        <f aca="false">12*Inputs!$B$6*(1-MIN(1,Inputs!$G$6*$D1213)*churn_nonbuyers)*(ic*Inputs!$C$6+fee_wd*Inputs!$E$6*(1-$B1213)+fee_fx*Inputs!$D$6-cost_acc-cost_wd*Inputs!$E$6*(1-$B1213)-cost_fx*Inputs!$D$6)</f>
        <v>171464.594989262</v>
      </c>
      <c r="L1213" s="0" t="n">
        <f aca="false">12*Inputs!$B$7*(1-MIN(1,Inputs!$G$7*$D1213)*churn_nonbuyers)*(ic*Inputs!$C$7+fee_wd*Inputs!$E$7*(1-$B1213)+fee_fx*Inputs!$D$7-cost_acc-cost_wd*Inputs!$E$7*(1-$B1213)-cost_fx*Inputs!$D$7)</f>
        <v>369403.277249557</v>
      </c>
      <c r="M1213" s="0" t="n">
        <f aca="false">12*Inputs!$B$8*(1-MIN(1,Inputs!$G$8*$D1213)*churn_nonbuyers)*(ic*Inputs!$C$8+fee_wd*Inputs!$E$8*(1-$B1213)+fee_fx*Inputs!$D$8-cost_acc-cost_wd*Inputs!$E$8*(1-$B1213)-cost_fx*Inputs!$D$8)</f>
        <v>0</v>
      </c>
      <c r="N1213" s="0" t="n">
        <f aca="false">K1213+L1213+I1213-fixed</f>
        <v>-19760.7356011802</v>
      </c>
      <c r="O1213" s="0" t="n">
        <f aca="false">K1213+L1213+M1213-fixed</f>
        <v>-159132.12776118</v>
      </c>
      <c r="P1213" s="0" t="n">
        <f aca="false">12*Inputs!$B$6*(1-MIN(1,Inputs!$F$6*$D1213))*(ic*Inputs!$C$6+flat_fee-cost_acc-cost_wd*Inputs!$E$6*$E1213-cost_fx*Inputs!$D$6)+12*Inputs!$B$7*(1-MIN(1,Inputs!$F$7*$D1213))*(ic*Inputs!$C$7+flat_fee-cost_acc-cost_wd*Inputs!$E$7*$E1213-cost_fx*Inputs!$D$7)+12*Inputs!$B$8*(1-MIN(1,Inputs!$F$8*$D1213))*(ic*Inputs!$C$8+flat_fee-cost_acc-cost_wd*Inputs!$E$8*$E1213-cost_fx*Inputs!$D$8)-fixed</f>
        <v>-283971.40589104</v>
      </c>
    </row>
    <row r="1214" customFormat="false" ht="15" hidden="false" customHeight="false" outlineLevel="0" collapsed="false">
      <c r="A1214" s="0" t="n">
        <v>1149</v>
      </c>
      <c r="B1214" s="0" t="n">
        <v>0.346473</v>
      </c>
      <c r="C1214" s="0" t="n">
        <v>0.742638</v>
      </c>
      <c r="D1214" s="0" t="n">
        <v>0.505605</v>
      </c>
      <c r="E1214" s="0" t="n">
        <v>1.137114</v>
      </c>
      <c r="F1214" s="0" t="n">
        <v>0.083742</v>
      </c>
      <c r="G1214" s="0" t="n">
        <f aca="false">12*Inputs!$B$6*(MIN(1,$H$50*$C1214)*(ic*Inputs!$C$6+pS+fee_fx*Inputs!$D$6-cost_acc-cost_wd*Inputs!$E$6*$E1214-cost_fx*Inputs!$D$6-$F1214)+(1-MIN(1,$H$50*$C1214))*(1-MIN(1,Inputs!$G$6*$D1214)*churn_nonbuyers)*(ic*Inputs!$C$6+fee_wd*Inputs!$E$6*(1-$B1214)+fee_fx*Inputs!$D$6-cost_acc-cost_wd*Inputs!$E$6*(1-$B1214)-cost_fx*Inputs!$D$6))</f>
        <v>189890.585964526</v>
      </c>
      <c r="H1214" s="0" t="n">
        <f aca="false">12*Inputs!$B$7*(MIN(1,$H$51*$C1214)*(ic*Inputs!$C$7+pE+fee_fx*Inputs!$D$7-cost_acc-cost_wd*Inputs!$E$7*$E1214-cost_fx*Inputs!$D$7-$F1214)+(1-MIN(1,$H$51*$C1214))*(1-MIN(1,Inputs!$G$7*$D1214)*churn_nonbuyers)*(ic*Inputs!$C$7+fee_wd*Inputs!$E$7*(1-$B1214)+fee_fx*Inputs!$D$7-cost_acc-cost_wd*Inputs!$E$7*(1-$B1214)-cost_fx*Inputs!$D$7))</f>
        <v>391397.182036858</v>
      </c>
      <c r="I1214" s="0" t="n">
        <f aca="false">12*Inputs!$B$8*(MIN(1,$H$52*$C1214)*(ic*Inputs!$C$8+pT-cost_acc-cost_wd*Inputs!$E$8-cost_fx*Inputs!$D$8-cost_ins)+(1-MIN(1,$H$52*$C1214))*(1-MIN(1,Inputs!$G$8*$D1214)*churn_nonbuyers)*(ic*Inputs!$C$8+fee_wd*Inputs!$E$8*(1-$B1214)+fee_fx*Inputs!$D$8-cost_acc-cost_wd*Inputs!$E$8*(1-$B1214)-cost_fx*Inputs!$D$8))</f>
        <v>203142.150561467</v>
      </c>
      <c r="J1214" s="0" t="n">
        <f aca="false">G1214+H1214+I1214-fixed</f>
        <v>84429.9185628509</v>
      </c>
      <c r="K1214" s="0" t="n">
        <f aca="false">12*Inputs!$B$6*(1-MIN(1,Inputs!$G$6*$D1214)*churn_nonbuyers)*(ic*Inputs!$C$6+fee_wd*Inputs!$E$6*(1-$B1214)+fee_fx*Inputs!$D$6-cost_acc-cost_wd*Inputs!$E$6*(1-$B1214)-cost_fx*Inputs!$D$6)</f>
        <v>147872.674664388</v>
      </c>
      <c r="L1214" s="0" t="n">
        <f aca="false">12*Inputs!$B$7*(1-MIN(1,Inputs!$G$7*$D1214)*churn_nonbuyers)*(ic*Inputs!$C$7+fee_wd*Inputs!$E$7*(1-$B1214)+fee_fx*Inputs!$D$7-cost_acc-cost_wd*Inputs!$E$7*(1-$B1214)-cost_fx*Inputs!$D$7)</f>
        <v>347948.860958633</v>
      </c>
      <c r="M1214" s="0" t="n">
        <f aca="false">12*Inputs!$B$8*(1-MIN(1,Inputs!$G$8*$D1214)*churn_nonbuyers)*(ic*Inputs!$C$8+fee_wd*Inputs!$E$8*(1-$B1214)+fee_fx*Inputs!$D$8-cost_acc-cost_wd*Inputs!$E$8*(1-$B1214)-cost_fx*Inputs!$D$8)</f>
        <v>200134.662567144</v>
      </c>
      <c r="N1214" s="0" t="n">
        <f aca="false">K1214+L1214+I1214-fixed</f>
        <v>-1036.31381551223</v>
      </c>
      <c r="O1214" s="0" t="n">
        <f aca="false">K1214+L1214+M1214-fixed</f>
        <v>-4043.80180983513</v>
      </c>
      <c r="P1214" s="0" t="n">
        <f aca="false">12*Inputs!$B$6*(1-MIN(1,Inputs!$F$6*$D1214))*(ic*Inputs!$C$6+flat_fee-cost_acc-cost_wd*Inputs!$E$6*$E1214-cost_fx*Inputs!$D$6)+12*Inputs!$B$7*(1-MIN(1,Inputs!$F$7*$D1214))*(ic*Inputs!$C$7+flat_fee-cost_acc-cost_wd*Inputs!$E$7*$E1214-cost_fx*Inputs!$D$7)+12*Inputs!$B$8*(1-MIN(1,Inputs!$F$8*$D1214))*(ic*Inputs!$C$8+flat_fee-cost_acc-cost_wd*Inputs!$E$8*$E1214-cost_fx*Inputs!$D$8)-fixed</f>
        <v>273772.7013128</v>
      </c>
    </row>
    <row r="1215" customFormat="false" ht="15" hidden="false" customHeight="false" outlineLevel="0" collapsed="false">
      <c r="A1215" s="0" t="n">
        <v>1150</v>
      </c>
      <c r="B1215" s="0" t="n">
        <v>0.092789</v>
      </c>
      <c r="C1215" s="0" t="n">
        <v>1.097834</v>
      </c>
      <c r="D1215" s="0" t="n">
        <v>0.985467</v>
      </c>
      <c r="E1215" s="0" t="n">
        <v>1.084154</v>
      </c>
      <c r="F1215" s="0" t="n">
        <v>0.270742</v>
      </c>
      <c r="G1215" s="0" t="n">
        <f aca="false">12*Inputs!$B$6*(MIN(1,$H$50*$C1215)*(ic*Inputs!$C$6+pS+fee_fx*Inputs!$D$6-cost_acc-cost_wd*Inputs!$E$6*$E1215-cost_fx*Inputs!$D$6-$F1215)+(1-MIN(1,$H$50*$C1215))*(1-MIN(1,Inputs!$G$6*$D1215)*churn_nonbuyers)*(ic*Inputs!$C$6+fee_wd*Inputs!$E$6*(1-$B1215)+fee_fx*Inputs!$D$6-cost_acc-cost_wd*Inputs!$E$6*(1-$B1215)-cost_fx*Inputs!$D$6))</f>
        <v>234956.88406139</v>
      </c>
      <c r="H1215" s="0" t="n">
        <f aca="false">12*Inputs!$B$7*(MIN(1,$H$51*$C1215)*(ic*Inputs!$C$7+pE+fee_fx*Inputs!$D$7-cost_acc-cost_wd*Inputs!$E$7*$E1215-cost_fx*Inputs!$D$7-$F1215)+(1-MIN(1,$H$51*$C1215))*(1-MIN(1,Inputs!$G$7*$D1215)*churn_nonbuyers)*(ic*Inputs!$C$7+fee_wd*Inputs!$E$7*(1-$B1215)+fee_fx*Inputs!$D$7-cost_acc-cost_wd*Inputs!$E$7*(1-$B1215)-cost_fx*Inputs!$D$7))</f>
        <v>424081.283616871</v>
      </c>
      <c r="I1215" s="0" t="n">
        <f aca="false">12*Inputs!$B$8*(MIN(1,$H$52*$C1215)*(ic*Inputs!$C$8+pT-cost_acc-cost_wd*Inputs!$E$8-cost_fx*Inputs!$D$8-cost_ins)+(1-MIN(1,$H$52*$C1215))*(1-MIN(1,Inputs!$G$8*$D1215)*churn_nonbuyers)*(ic*Inputs!$C$8+fee_wd*Inputs!$E$8*(1-$B1215)+fee_fx*Inputs!$D$8-cost_acc-cost_wd*Inputs!$E$8*(1-$B1215)-cost_fx*Inputs!$D$8))</f>
        <v>181365.166922689</v>
      </c>
      <c r="J1215" s="0" t="n">
        <f aca="false">G1215+H1215+I1215-fixed</f>
        <v>140403.33460095</v>
      </c>
      <c r="K1215" s="0" t="n">
        <f aca="false">12*Inputs!$B$6*(1-MIN(1,Inputs!$G$6*$D1215)*churn_nonbuyers)*(ic*Inputs!$C$6+fee_wd*Inputs!$E$6*(1-$B1215)+fee_fx*Inputs!$D$6-cost_acc-cost_wd*Inputs!$E$6*(1-$B1215)-cost_fx*Inputs!$D$6)</f>
        <v>178963.248221734</v>
      </c>
      <c r="L1215" s="0" t="n">
        <f aca="false">12*Inputs!$B$7*(1-MIN(1,Inputs!$G$7*$D1215)*churn_nonbuyers)*(ic*Inputs!$C$7+fee_wd*Inputs!$E$7*(1-$B1215)+fee_fx*Inputs!$D$7-cost_acc-cost_wd*Inputs!$E$7*(1-$B1215)-cost_fx*Inputs!$D$7)</f>
        <v>378313.19811704</v>
      </c>
      <c r="M1215" s="0" t="n">
        <f aca="false">12*Inputs!$B$8*(1-MIN(1,Inputs!$G$8*$D1215)*churn_nonbuyers)*(ic*Inputs!$C$8+fee_wd*Inputs!$E$8*(1-$B1215)+fee_fx*Inputs!$D$8-cost_acc-cost_wd*Inputs!$E$8*(1-$B1215)-cost_fx*Inputs!$D$8)</f>
        <v>99859.0285547568</v>
      </c>
      <c r="N1215" s="0" t="n">
        <f aca="false">K1215+L1215+I1215-fixed</f>
        <v>38641.6132614624</v>
      </c>
      <c r="O1215" s="0" t="n">
        <f aca="false">K1215+L1215+M1215-fixed</f>
        <v>-42864.5251064694</v>
      </c>
      <c r="P1215" s="0" t="n">
        <f aca="false">12*Inputs!$B$6*(1-MIN(1,Inputs!$F$6*$D1215))*(ic*Inputs!$C$6+flat_fee-cost_acc-cost_wd*Inputs!$E$6*$E1215-cost_fx*Inputs!$D$6)+12*Inputs!$B$7*(1-MIN(1,Inputs!$F$7*$D1215))*(ic*Inputs!$C$7+flat_fee-cost_acc-cost_wd*Inputs!$E$7*$E1215-cost_fx*Inputs!$D$7)+12*Inputs!$B$8*(1-MIN(1,Inputs!$F$8*$D1215))*(ic*Inputs!$C$8+flat_fee-cost_acc-cost_wd*Inputs!$E$8*$E1215-cost_fx*Inputs!$D$8)-fixed</f>
        <v>42019.51520432</v>
      </c>
    </row>
    <row r="1216" customFormat="false" ht="15" hidden="false" customHeight="false" outlineLevel="0" collapsed="false">
      <c r="A1216" s="0" t="n">
        <v>1151</v>
      </c>
      <c r="B1216" s="0" t="n">
        <v>0.23541</v>
      </c>
      <c r="C1216" s="0" t="n">
        <v>1.085195</v>
      </c>
      <c r="D1216" s="0" t="n">
        <v>1.552977</v>
      </c>
      <c r="E1216" s="0" t="n">
        <v>1.431001</v>
      </c>
      <c r="F1216" s="0" t="n">
        <v>0.398588</v>
      </c>
      <c r="G1216" s="0" t="n">
        <f aca="false">12*Inputs!$B$6*(MIN(1,$H$50*$C1216)*(ic*Inputs!$C$6+pS+fee_fx*Inputs!$D$6-cost_acc-cost_wd*Inputs!$E$6*$E1216-cost_fx*Inputs!$D$6-$F1216)+(1-MIN(1,$H$50*$C1216))*(1-MIN(1,Inputs!$G$6*$D1216)*churn_nonbuyers)*(ic*Inputs!$C$6+fee_wd*Inputs!$E$6*(1-$B1216)+fee_fx*Inputs!$D$6-cost_acc-cost_wd*Inputs!$E$6*(1-$B1216)-cost_fx*Inputs!$D$6))</f>
        <v>200267.711270451</v>
      </c>
      <c r="H1216" s="0" t="n">
        <f aca="false">12*Inputs!$B$7*(MIN(1,$H$51*$C1216)*(ic*Inputs!$C$7+pE+fee_fx*Inputs!$D$7-cost_acc-cost_wd*Inputs!$E$7*$E1216-cost_fx*Inputs!$D$7-$F1216)+(1-MIN(1,$H$51*$C1216))*(1-MIN(1,Inputs!$G$7*$D1216)*churn_nonbuyers)*(ic*Inputs!$C$7+fee_wd*Inputs!$E$7*(1-$B1216)+fee_fx*Inputs!$D$7-cost_acc-cost_wd*Inputs!$E$7*(1-$B1216)-cost_fx*Inputs!$D$7))</f>
        <v>357364.997675094</v>
      </c>
      <c r="I1216" s="0" t="n">
        <f aca="false">12*Inputs!$B$8*(MIN(1,$H$52*$C1216)*(ic*Inputs!$C$8+pT-cost_acc-cost_wd*Inputs!$E$8-cost_fx*Inputs!$D$8-cost_ins)+(1-MIN(1,$H$52*$C1216))*(1-MIN(1,Inputs!$G$8*$D1216)*churn_nonbuyers)*(ic*Inputs!$C$8+fee_wd*Inputs!$E$8*(1-$B1216)+fee_fx*Inputs!$D$8-cost_acc-cost_wd*Inputs!$E$8*(1-$B1216)-cost_fx*Inputs!$D$8))</f>
        <v>156424.34808</v>
      </c>
      <c r="J1216" s="0" t="n">
        <f aca="false">G1216+H1216+I1216-fixed</f>
        <v>14057.057025544</v>
      </c>
      <c r="K1216" s="0" t="n">
        <f aca="false">12*Inputs!$B$6*(1-MIN(1,Inputs!$G$6*$D1216)*churn_nonbuyers)*(ic*Inputs!$C$6+fee_wd*Inputs!$E$6*(1-$B1216)+fee_fx*Inputs!$D$6-cost_acc-cost_wd*Inputs!$E$6*(1-$B1216)-cost_fx*Inputs!$D$6)</f>
        <v>154679.173312104</v>
      </c>
      <c r="L1216" s="0" t="n">
        <f aca="false">12*Inputs!$B$7*(1-MIN(1,Inputs!$G$7*$D1216)*churn_nonbuyers)*(ic*Inputs!$C$7+fee_wd*Inputs!$E$7*(1-$B1216)+fee_fx*Inputs!$D$7-cost_acc-cost_wd*Inputs!$E$7*(1-$B1216)-cost_fx*Inputs!$D$7)</f>
        <v>352095.483091262</v>
      </c>
      <c r="M1216" s="0" t="n">
        <f aca="false">12*Inputs!$B$8*(1-MIN(1,Inputs!$G$8*$D1216)*churn_nonbuyers)*(ic*Inputs!$C$8+fee_wd*Inputs!$E$8*(1-$B1216)+fee_fx*Inputs!$D$8-cost_acc-cost_wd*Inputs!$E$8*(1-$B1216)-cost_fx*Inputs!$D$8)</f>
        <v>0</v>
      </c>
      <c r="N1216" s="0" t="n">
        <f aca="false">K1216+L1216+I1216-fixed</f>
        <v>-36800.9955166335</v>
      </c>
      <c r="O1216" s="0" t="n">
        <f aca="false">K1216+L1216+M1216-fixed</f>
        <v>-193225.343596634</v>
      </c>
      <c r="P1216" s="0" t="n">
        <f aca="false">12*Inputs!$B$6*(1-MIN(1,Inputs!$F$6*$D1216))*(ic*Inputs!$C$6+flat_fee-cost_acc-cost_wd*Inputs!$E$6*$E1216-cost_fx*Inputs!$D$6)+12*Inputs!$B$7*(1-MIN(1,Inputs!$F$7*$D1216))*(ic*Inputs!$C$7+flat_fee-cost_acc-cost_wd*Inputs!$E$7*$E1216-cost_fx*Inputs!$D$7)+12*Inputs!$B$8*(1-MIN(1,Inputs!$F$8*$D1216))*(ic*Inputs!$C$8+flat_fee-cost_acc-cost_wd*Inputs!$E$8*$E1216-cost_fx*Inputs!$D$8)-fixed</f>
        <v>-370359.57206152</v>
      </c>
    </row>
    <row r="1217" customFormat="false" ht="15" hidden="false" customHeight="false" outlineLevel="0" collapsed="false">
      <c r="A1217" s="0" t="n">
        <v>1152</v>
      </c>
      <c r="B1217" s="0" t="n">
        <v>0.084639</v>
      </c>
      <c r="C1217" s="0" t="n">
        <v>0.954819</v>
      </c>
      <c r="D1217" s="0" t="n">
        <v>0.922674</v>
      </c>
      <c r="E1217" s="0" t="n">
        <v>1.337621</v>
      </c>
      <c r="F1217" s="0" t="n">
        <v>0.137787</v>
      </c>
      <c r="G1217" s="0" t="n">
        <f aca="false">12*Inputs!$B$6*(MIN(1,$H$50*$C1217)*(ic*Inputs!$C$6+pS+fee_fx*Inputs!$D$6-cost_acc-cost_wd*Inputs!$E$6*$E1217-cost_fx*Inputs!$D$6-$F1217)+(1-MIN(1,$H$50*$C1217))*(1-MIN(1,Inputs!$G$6*$D1217)*churn_nonbuyers)*(ic*Inputs!$C$6+fee_wd*Inputs!$E$6*(1-$B1217)+fee_fx*Inputs!$D$6-cost_acc-cost_wd*Inputs!$E$6*(1-$B1217)-cost_fx*Inputs!$D$6))</f>
        <v>226591.243385068</v>
      </c>
      <c r="H1217" s="0" t="n">
        <f aca="false">12*Inputs!$B$7*(MIN(1,$H$51*$C1217)*(ic*Inputs!$C$7+pE+fee_fx*Inputs!$D$7-cost_acc-cost_wd*Inputs!$E$7*$E1217-cost_fx*Inputs!$D$7-$F1217)+(1-MIN(1,$H$51*$C1217))*(1-MIN(1,Inputs!$G$7*$D1217)*churn_nonbuyers)*(ic*Inputs!$C$7+fee_wd*Inputs!$E$7*(1-$B1217)+fee_fx*Inputs!$D$7-cost_acc-cost_wd*Inputs!$E$7*(1-$B1217)-cost_fx*Inputs!$D$7))</f>
        <v>398710.317828858</v>
      </c>
      <c r="I1217" s="0" t="n">
        <f aca="false">12*Inputs!$B$8*(MIN(1,$H$52*$C1217)*(ic*Inputs!$C$8+pT-cost_acc-cost_wd*Inputs!$E$8-cost_fx*Inputs!$D$8-cost_ins)+(1-MIN(1,$H$52*$C1217))*(1-MIN(1,Inputs!$G$8*$D1217)*churn_nonbuyers)*(ic*Inputs!$C$8+fee_wd*Inputs!$E$8*(1-$B1217)+fee_fx*Inputs!$D$8-cost_acc-cost_wd*Inputs!$E$8*(1-$B1217)-cost_fx*Inputs!$D$8))</f>
        <v>175486.199147668</v>
      </c>
      <c r="J1217" s="0" t="n">
        <f aca="false">G1217+H1217+I1217-fixed</f>
        <v>100787.760361595</v>
      </c>
      <c r="K1217" s="0" t="n">
        <f aca="false">12*Inputs!$B$6*(1-MIN(1,Inputs!$G$6*$D1217)*churn_nonbuyers)*(ic*Inputs!$C$6+fee_wd*Inputs!$E$6*(1-$B1217)+fee_fx*Inputs!$D$6-cost_acc-cost_wd*Inputs!$E$6*(1-$B1217)-cost_fx*Inputs!$D$6)</f>
        <v>180673.708353739</v>
      </c>
      <c r="L1217" s="0" t="n">
        <f aca="false">12*Inputs!$B$7*(1-MIN(1,Inputs!$G$7*$D1217)*churn_nonbuyers)*(ic*Inputs!$C$7+fee_wd*Inputs!$E$7*(1-$B1217)+fee_fx*Inputs!$D$7-cost_acc-cost_wd*Inputs!$E$7*(1-$B1217)-cost_fx*Inputs!$D$7)</f>
        <v>380188.686260244</v>
      </c>
      <c r="M1217" s="0" t="n">
        <f aca="false">12*Inputs!$B$8*(1-MIN(1,Inputs!$G$8*$D1217)*churn_nonbuyers)*(ic*Inputs!$C$8+fee_wd*Inputs!$E$8*(1-$B1217)+fee_fx*Inputs!$D$8-cost_acc-cost_wd*Inputs!$E$8*(1-$B1217)-cost_fx*Inputs!$D$8)</f>
        <v>114148.73775745</v>
      </c>
      <c r="N1217" s="0" t="n">
        <f aca="false">K1217+L1217+I1217-fixed</f>
        <v>36348.5937616513</v>
      </c>
      <c r="O1217" s="0" t="n">
        <f aca="false">K1217+L1217+M1217-fixed</f>
        <v>-24988.8676285675</v>
      </c>
      <c r="P1217" s="0" t="n">
        <f aca="false">12*Inputs!$B$6*(1-MIN(1,Inputs!$F$6*$D1217))*(ic*Inputs!$C$6+flat_fee-cost_acc-cost_wd*Inputs!$E$6*$E1217-cost_fx*Inputs!$D$6)+12*Inputs!$B$7*(1-MIN(1,Inputs!$F$7*$D1217))*(ic*Inputs!$C$7+flat_fee-cost_acc-cost_wd*Inputs!$E$7*$E1217-cost_fx*Inputs!$D$7)+12*Inputs!$B$8*(1-MIN(1,Inputs!$F$8*$D1217))*(ic*Inputs!$C$8+flat_fee-cost_acc-cost_wd*Inputs!$E$8*$E1217-cost_fx*Inputs!$D$8)-fixed</f>
        <v>-38039.6270190401</v>
      </c>
    </row>
    <row r="1218" customFormat="false" ht="15" hidden="false" customHeight="false" outlineLevel="0" collapsed="false">
      <c r="A1218" s="0" t="n">
        <v>1153</v>
      </c>
      <c r="B1218" s="0" t="n">
        <v>0.327773</v>
      </c>
      <c r="C1218" s="0" t="n">
        <v>1.028663</v>
      </c>
      <c r="D1218" s="0" t="n">
        <v>0.55165</v>
      </c>
      <c r="E1218" s="0" t="n">
        <v>1.404969</v>
      </c>
      <c r="F1218" s="0" t="n">
        <v>0.2579</v>
      </c>
      <c r="G1218" s="0" t="n">
        <f aca="false">12*Inputs!$B$6*(MIN(1,$H$50*$C1218)*(ic*Inputs!$C$6+pS+fee_fx*Inputs!$D$6-cost_acc-cost_wd*Inputs!$E$6*$E1218-cost_fx*Inputs!$D$6-$F1218)+(1-MIN(1,$H$50*$C1218))*(1-MIN(1,Inputs!$G$6*$D1218)*churn_nonbuyers)*(ic*Inputs!$C$6+fee_wd*Inputs!$E$6*(1-$B1218)+fee_fx*Inputs!$D$6-cost_acc-cost_wd*Inputs!$E$6*(1-$B1218)-cost_fx*Inputs!$D$6))</f>
        <v>197680.29931872</v>
      </c>
      <c r="H1218" s="0" t="n">
        <f aca="false">12*Inputs!$B$7*(MIN(1,$H$51*$C1218)*(ic*Inputs!$C$7+pE+fee_fx*Inputs!$D$7-cost_acc-cost_wd*Inputs!$E$7*$E1218-cost_fx*Inputs!$D$7-$F1218)+(1-MIN(1,$H$51*$C1218))*(1-MIN(1,Inputs!$G$7*$D1218)*churn_nonbuyers)*(ic*Inputs!$C$7+fee_wd*Inputs!$E$7*(1-$B1218)+fee_fx*Inputs!$D$7-cost_acc-cost_wd*Inputs!$E$7*(1-$B1218)-cost_fx*Inputs!$D$7))</f>
        <v>367342.152609192</v>
      </c>
      <c r="I1218" s="0" t="n">
        <f aca="false">12*Inputs!$B$8*(MIN(1,$H$52*$C1218)*(ic*Inputs!$C$8+pT-cost_acc-cost_wd*Inputs!$E$8-cost_fx*Inputs!$D$8-cost_ins)+(1-MIN(1,$H$52*$C1218))*(1-MIN(1,Inputs!$G$8*$D1218)*churn_nonbuyers)*(ic*Inputs!$C$8+fee_wd*Inputs!$E$8*(1-$B1218)+fee_fx*Inputs!$D$8-cost_acc-cost_wd*Inputs!$E$8*(1-$B1218)-cost_fx*Inputs!$D$8))</f>
        <v>201659.745334372</v>
      </c>
      <c r="J1218" s="0" t="n">
        <f aca="false">G1218+H1218+I1218-fixed</f>
        <v>66682.1972622846</v>
      </c>
      <c r="K1218" s="0" t="n">
        <f aca="false">12*Inputs!$B$6*(1-MIN(1,Inputs!$G$6*$D1218)*churn_nonbuyers)*(ic*Inputs!$C$6+fee_wd*Inputs!$E$6*(1-$B1218)+fee_fx*Inputs!$D$6-cost_acc-cost_wd*Inputs!$E$6*(1-$B1218)-cost_fx*Inputs!$D$6)</f>
        <v>150141.93102324</v>
      </c>
      <c r="L1218" s="0" t="n">
        <f aca="false">12*Inputs!$B$7*(1-MIN(1,Inputs!$G$7*$D1218)*churn_nonbuyers)*(ic*Inputs!$C$7+fee_wd*Inputs!$E$7*(1-$B1218)+fee_fx*Inputs!$D$7-cost_acc-cost_wd*Inputs!$E$7*(1-$B1218)-cost_fx*Inputs!$D$7)</f>
        <v>350109.054613944</v>
      </c>
      <c r="M1218" s="0" t="n">
        <f aca="false">12*Inputs!$B$8*(1-MIN(1,Inputs!$G$8*$D1218)*churn_nonbuyers)*(ic*Inputs!$C$8+fee_wd*Inputs!$E$8*(1-$B1218)+fee_fx*Inputs!$D$8-cost_acc-cost_wd*Inputs!$E$8*(1-$B1218)-cost_fx*Inputs!$D$8)</f>
        <v>190701.32077512</v>
      </c>
      <c r="N1218" s="0" t="n">
        <f aca="false">K1218+L1218+I1218-fixed</f>
        <v>1910.73097155592</v>
      </c>
      <c r="O1218" s="0" t="n">
        <f aca="false">K1218+L1218+M1218-fixed</f>
        <v>-9047.69358769595</v>
      </c>
      <c r="P1218" s="0" t="n">
        <f aca="false">12*Inputs!$B$6*(1-MIN(1,Inputs!$F$6*$D1218))*(ic*Inputs!$C$6+flat_fee-cost_acc-cost_wd*Inputs!$E$6*$E1218-cost_fx*Inputs!$D$6)+12*Inputs!$B$7*(1-MIN(1,Inputs!$F$7*$D1218))*(ic*Inputs!$C$7+flat_fee-cost_acc-cost_wd*Inputs!$E$7*$E1218-cost_fx*Inputs!$D$7)+12*Inputs!$B$8*(1-MIN(1,Inputs!$F$8*$D1218))*(ic*Inputs!$C$8+flat_fee-cost_acc-cost_wd*Inputs!$E$8*$E1218-cost_fx*Inputs!$D$8)-fixed</f>
        <v>104786.226524</v>
      </c>
    </row>
    <row r="1219" customFormat="false" ht="15" hidden="false" customHeight="false" outlineLevel="0" collapsed="false">
      <c r="A1219" s="0" t="n">
        <v>1154</v>
      </c>
      <c r="B1219" s="0" t="n">
        <v>0.455737</v>
      </c>
      <c r="C1219" s="0" t="n">
        <v>1.036852</v>
      </c>
      <c r="D1219" s="0" t="n">
        <v>0.907283</v>
      </c>
      <c r="E1219" s="0" t="n">
        <v>1.136248</v>
      </c>
      <c r="F1219" s="0" t="n">
        <v>0.157816</v>
      </c>
      <c r="G1219" s="0" t="n">
        <f aca="false">12*Inputs!$B$6*(MIN(1,$H$50*$C1219)*(ic*Inputs!$C$6+pS+fee_fx*Inputs!$D$6-cost_acc-cost_wd*Inputs!$E$6*$E1219-cost_fx*Inputs!$D$6-$F1219)+(1-MIN(1,$H$50*$C1219))*(1-MIN(1,Inputs!$G$6*$D1219)*churn_nonbuyers)*(ic*Inputs!$C$6+fee_wd*Inputs!$E$6*(1-$B1219)+fee_fx*Inputs!$D$6-cost_acc-cost_wd*Inputs!$E$6*(1-$B1219)-cost_fx*Inputs!$D$6))</f>
        <v>188219.620815946</v>
      </c>
      <c r="H1219" s="0" t="n">
        <f aca="false">12*Inputs!$B$7*(MIN(1,$H$51*$C1219)*(ic*Inputs!$C$7+pE+fee_fx*Inputs!$D$7-cost_acc-cost_wd*Inputs!$E$7*$E1219-cost_fx*Inputs!$D$7-$F1219)+(1-MIN(1,$H$51*$C1219))*(1-MIN(1,Inputs!$G$7*$D1219)*churn_nonbuyers)*(ic*Inputs!$C$7+fee_wd*Inputs!$E$7*(1-$B1219)+fee_fx*Inputs!$D$7-cost_acc-cost_wd*Inputs!$E$7*(1-$B1219)-cost_fx*Inputs!$D$7))</f>
        <v>392840.261000599</v>
      </c>
      <c r="I1219" s="0" t="n">
        <f aca="false">12*Inputs!$B$8*(MIN(1,$H$52*$C1219)*(ic*Inputs!$C$8+pT-cost_acc-cost_wd*Inputs!$E$8-cost_fx*Inputs!$D$8-cost_ins)+(1-MIN(1,$H$52*$C1219))*(1-MIN(1,Inputs!$G$8*$D1219)*churn_nonbuyers)*(ic*Inputs!$C$8+fee_wd*Inputs!$E$8*(1-$B1219)+fee_fx*Inputs!$D$8-cost_acc-cost_wd*Inputs!$E$8*(1-$B1219)-cost_fx*Inputs!$D$8))</f>
        <v>179925.941255651</v>
      </c>
      <c r="J1219" s="0" t="n">
        <f aca="false">G1219+H1219+I1219-fixed</f>
        <v>60985.8230721954</v>
      </c>
      <c r="K1219" s="0" t="n">
        <f aca="false">12*Inputs!$B$6*(1-MIN(1,Inputs!$G$6*$D1219)*churn_nonbuyers)*(ic*Inputs!$C$6+fee_wd*Inputs!$E$6*(1-$B1219)+fee_fx*Inputs!$D$6-cost_acc-cost_wd*Inputs!$E$6*(1-$B1219)-cost_fx*Inputs!$D$6)</f>
        <v>129805.532874511</v>
      </c>
      <c r="L1219" s="0" t="n">
        <f aca="false">12*Inputs!$B$7*(1-MIN(1,Inputs!$G$7*$D1219)*churn_nonbuyers)*(ic*Inputs!$C$7+fee_wd*Inputs!$E$7*(1-$B1219)+fee_fx*Inputs!$D$7-cost_acc-cost_wd*Inputs!$E$7*(1-$B1219)-cost_fx*Inputs!$D$7)</f>
        <v>328385.620940707</v>
      </c>
      <c r="M1219" s="0" t="n">
        <f aca="false">12*Inputs!$B$8*(1-MIN(1,Inputs!$G$8*$D1219)*churn_nonbuyers)*(ic*Inputs!$C$8+fee_wd*Inputs!$E$8*(1-$B1219)+fee_fx*Inputs!$D$8-cost_acc-cost_wd*Inputs!$E$8*(1-$B1219)-cost_fx*Inputs!$D$8)</f>
        <v>111121.613894386</v>
      </c>
      <c r="N1219" s="0" t="n">
        <f aca="false">K1219+L1219+I1219-fixed</f>
        <v>-61882.9049291316</v>
      </c>
      <c r="O1219" s="0" t="n">
        <f aca="false">K1219+L1219+M1219-fixed</f>
        <v>-130687.232290396</v>
      </c>
      <c r="P1219" s="0" t="n">
        <f aca="false">12*Inputs!$B$6*(1-MIN(1,Inputs!$F$6*$D1219))*(ic*Inputs!$C$6+flat_fee-cost_acc-cost_wd*Inputs!$E$6*$E1219-cost_fx*Inputs!$D$6)+12*Inputs!$B$7*(1-MIN(1,Inputs!$F$7*$D1219))*(ic*Inputs!$C$7+flat_fee-cost_acc-cost_wd*Inputs!$E$7*$E1219-cost_fx*Inputs!$D$7)+12*Inputs!$B$8*(1-MIN(1,Inputs!$F$8*$D1219))*(ic*Inputs!$C$8+flat_fee-cost_acc-cost_wd*Inputs!$E$8*$E1219-cost_fx*Inputs!$D$8)-fixed</f>
        <v>60866.7749801602</v>
      </c>
    </row>
    <row r="1220" customFormat="false" ht="15" hidden="false" customHeight="false" outlineLevel="0" collapsed="false">
      <c r="A1220" s="0" t="n">
        <v>1155</v>
      </c>
      <c r="B1220" s="0" t="n">
        <v>0.229535</v>
      </c>
      <c r="C1220" s="0" t="n">
        <v>0.810029</v>
      </c>
      <c r="D1220" s="0" t="n">
        <v>1.224154</v>
      </c>
      <c r="E1220" s="0" t="n">
        <v>1.034449</v>
      </c>
      <c r="F1220" s="0" t="n">
        <v>0.339374</v>
      </c>
      <c r="G1220" s="0" t="n">
        <f aca="false">12*Inputs!$B$6*(MIN(1,$H$50*$C1220)*(ic*Inputs!$C$6+pS+fee_fx*Inputs!$D$6-cost_acc-cost_wd*Inputs!$E$6*$E1220-cost_fx*Inputs!$D$6-$F1220)+(1-MIN(1,$H$50*$C1220))*(1-MIN(1,Inputs!$G$6*$D1220)*churn_nonbuyers)*(ic*Inputs!$C$6+fee_wd*Inputs!$E$6*(1-$B1220)+fee_fx*Inputs!$D$6-cost_acc-cost_wd*Inputs!$E$6*(1-$B1220)-cost_fx*Inputs!$D$6))</f>
        <v>200535.382325348</v>
      </c>
      <c r="H1220" s="0" t="n">
        <f aca="false">12*Inputs!$B$7*(MIN(1,$H$51*$C1220)*(ic*Inputs!$C$7+pE+fee_fx*Inputs!$D$7-cost_acc-cost_wd*Inputs!$E$7*$E1220-cost_fx*Inputs!$D$7-$F1220)+(1-MIN(1,$H$51*$C1220))*(1-MIN(1,Inputs!$G$7*$D1220)*churn_nonbuyers)*(ic*Inputs!$C$7+fee_wd*Inputs!$E$7*(1-$B1220)+fee_fx*Inputs!$D$7-cost_acc-cost_wd*Inputs!$E$7*(1-$B1220)-cost_fx*Inputs!$D$7))</f>
        <v>398809.548986085</v>
      </c>
      <c r="I1220" s="0" t="n">
        <f aca="false">12*Inputs!$B$8*(MIN(1,$H$52*$C1220)*(ic*Inputs!$C$8+pT-cost_acc-cost_wd*Inputs!$E$8-cost_fx*Inputs!$D$8-cost_ins)+(1-MIN(1,$H$52*$C1220))*(1-MIN(1,Inputs!$G$8*$D1220)*churn_nonbuyers)*(ic*Inputs!$C$8+fee_wd*Inputs!$E$8*(1-$B1220)+fee_fx*Inputs!$D$8-cost_acc-cost_wd*Inputs!$E$8*(1-$B1220)-cost_fx*Inputs!$D$8))</f>
        <v>136300.652816663</v>
      </c>
      <c r="J1220" s="0" t="n">
        <f aca="false">G1220+H1220+I1220-fixed</f>
        <v>35645.5841280969</v>
      </c>
      <c r="K1220" s="0" t="n">
        <f aca="false">12*Inputs!$B$6*(1-MIN(1,Inputs!$G$6*$D1220)*churn_nonbuyers)*(ic*Inputs!$C$6+fee_wd*Inputs!$E$6*(1-$B1220)+fee_fx*Inputs!$D$6-cost_acc-cost_wd*Inputs!$E$6*(1-$B1220)-cost_fx*Inputs!$D$6)</f>
        <v>158230.588236408</v>
      </c>
      <c r="L1220" s="0" t="n">
        <f aca="false">12*Inputs!$B$7*(1-MIN(1,Inputs!$G$7*$D1220)*churn_nonbuyers)*(ic*Inputs!$C$7+fee_wd*Inputs!$E$7*(1-$B1220)+fee_fx*Inputs!$D$7-cost_acc-cost_wd*Inputs!$E$7*(1-$B1220)-cost_fx*Inputs!$D$7)</f>
        <v>356553.453549845</v>
      </c>
      <c r="M1220" s="0" t="n">
        <f aca="false">12*Inputs!$B$8*(1-MIN(1,Inputs!$G$8*$D1220)*churn_nonbuyers)*(ic*Inputs!$C$8+fee_wd*Inputs!$E$8*(1-$B1220)+fee_fx*Inputs!$D$8-cost_acc-cost_wd*Inputs!$E$8*(1-$B1220)-cost_fx*Inputs!$D$8)</f>
        <v>45128.750009904</v>
      </c>
      <c r="N1220" s="0" t="n">
        <f aca="false">K1220+L1220+I1220-fixed</f>
        <v>-48915.3053970839</v>
      </c>
      <c r="O1220" s="0" t="n">
        <f aca="false">K1220+L1220+M1220-fixed</f>
        <v>-140087.208203843</v>
      </c>
      <c r="P1220" s="0" t="n">
        <f aca="false">12*Inputs!$B$6*(1-MIN(1,Inputs!$F$6*$D1220))*(ic*Inputs!$C$6+flat_fee-cost_acc-cost_wd*Inputs!$E$6*$E1220-cost_fx*Inputs!$D$6)+12*Inputs!$B$7*(1-MIN(1,Inputs!$F$7*$D1220))*(ic*Inputs!$C$7+flat_fee-cost_acc-cost_wd*Inputs!$E$7*$E1220-cost_fx*Inputs!$D$7)+12*Inputs!$B$8*(1-MIN(1,Inputs!$F$8*$D1220))*(ic*Inputs!$C$8+flat_fee-cost_acc-cost_wd*Inputs!$E$8*$E1220-cost_fx*Inputs!$D$8)-fixed</f>
        <v>-68963.43343696</v>
      </c>
    </row>
    <row r="1221" customFormat="false" ht="15" hidden="false" customHeight="false" outlineLevel="0" collapsed="false">
      <c r="A1221" s="0" t="n">
        <v>1156</v>
      </c>
      <c r="B1221" s="0" t="n">
        <v>0.260541</v>
      </c>
      <c r="C1221" s="0" t="n">
        <v>1.059909</v>
      </c>
      <c r="D1221" s="0" t="n">
        <v>1.19919</v>
      </c>
      <c r="E1221" s="0" t="n">
        <v>1.109654</v>
      </c>
      <c r="F1221" s="0" t="n">
        <v>0.020919</v>
      </c>
      <c r="G1221" s="0" t="n">
        <f aca="false">12*Inputs!$B$6*(MIN(1,$H$50*$C1221)*(ic*Inputs!$C$6+pS+fee_fx*Inputs!$D$6-cost_acc-cost_wd*Inputs!$E$6*$E1221-cost_fx*Inputs!$D$6-$F1221)+(1-MIN(1,$H$50*$C1221))*(1-MIN(1,Inputs!$G$6*$D1221)*churn_nonbuyers)*(ic*Inputs!$C$6+fee_wd*Inputs!$E$6*(1-$B1221)+fee_fx*Inputs!$D$6-cost_acc-cost_wd*Inputs!$E$6*(1-$B1221)-cost_fx*Inputs!$D$6))</f>
        <v>215877.198347738</v>
      </c>
      <c r="H1221" s="0" t="n">
        <f aca="false">12*Inputs!$B$7*(MIN(1,$H$51*$C1221)*(ic*Inputs!$C$7+pE+fee_fx*Inputs!$D$7-cost_acc-cost_wd*Inputs!$E$7*$E1221-cost_fx*Inputs!$D$7-$F1221)+(1-MIN(1,$H$51*$C1221))*(1-MIN(1,Inputs!$G$7*$D1221)*churn_nonbuyers)*(ic*Inputs!$C$7+fee_wd*Inputs!$E$7*(1-$B1221)+fee_fx*Inputs!$D$7-cost_acc-cost_wd*Inputs!$E$7*(1-$B1221)-cost_fx*Inputs!$D$7))</f>
        <v>419784.387492278</v>
      </c>
      <c r="I1221" s="0" t="n">
        <f aca="false">12*Inputs!$B$8*(MIN(1,$H$52*$C1221)*(ic*Inputs!$C$8+pT-cost_acc-cost_wd*Inputs!$E$8-cost_fx*Inputs!$D$8-cost_ins)+(1-MIN(1,$H$52*$C1221))*(1-MIN(1,Inputs!$G$8*$D1221)*churn_nonbuyers)*(ic*Inputs!$C$8+fee_wd*Inputs!$E$8*(1-$B1221)+fee_fx*Inputs!$D$8-cost_acc-cost_wd*Inputs!$E$8*(1-$B1221)-cost_fx*Inputs!$D$8))</f>
        <v>165786.197384493</v>
      </c>
      <c r="J1221" s="0" t="n">
        <f aca="false">G1221+H1221+I1221-fixed</f>
        <v>101447.783224508</v>
      </c>
      <c r="K1221" s="0" t="n">
        <f aca="false">12*Inputs!$B$6*(1-MIN(1,Inputs!$G$6*$D1221)*churn_nonbuyers)*(ic*Inputs!$C$6+fee_wd*Inputs!$E$6*(1-$B1221)+fee_fx*Inputs!$D$6-cost_acc-cost_wd*Inputs!$E$6*(1-$B1221)-cost_fx*Inputs!$D$6)</f>
        <v>154243.815564888</v>
      </c>
      <c r="L1221" s="0" t="n">
        <f aca="false">12*Inputs!$B$7*(1-MIN(1,Inputs!$G$7*$D1221)*churn_nonbuyers)*(ic*Inputs!$C$7+fee_wd*Inputs!$E$7*(1-$B1221)+fee_fx*Inputs!$D$7-cost_acc-cost_wd*Inputs!$E$7*(1-$B1221)-cost_fx*Inputs!$D$7)</f>
        <v>352526.426618933</v>
      </c>
      <c r="M1221" s="0" t="n">
        <f aca="false">12*Inputs!$B$8*(1-MIN(1,Inputs!$G$8*$D1221)*churn_nonbuyers)*(ic*Inputs!$C$8+fee_wd*Inputs!$E$8*(1-$B1221)+fee_fx*Inputs!$D$8-cost_acc-cost_wd*Inputs!$E$8*(1-$B1221)-cost_fx*Inputs!$D$8)</f>
        <v>50401.023036144</v>
      </c>
      <c r="N1221" s="0" t="n">
        <f aca="false">K1221+L1221+I1221-fixed</f>
        <v>-27443.5604316867</v>
      </c>
      <c r="O1221" s="0" t="n">
        <f aca="false">K1221+L1221+M1221-fixed</f>
        <v>-142828.734780035</v>
      </c>
      <c r="P1221" s="0" t="n">
        <f aca="false">12*Inputs!$B$6*(1-MIN(1,Inputs!$F$6*$D1221))*(ic*Inputs!$C$6+flat_fee-cost_acc-cost_wd*Inputs!$E$6*$E1221-cost_fx*Inputs!$D$6)+12*Inputs!$B$7*(1-MIN(1,Inputs!$F$7*$D1221))*(ic*Inputs!$C$7+flat_fee-cost_acc-cost_wd*Inputs!$E$7*$E1221-cost_fx*Inputs!$D$7)+12*Inputs!$B$8*(1-MIN(1,Inputs!$F$8*$D1221))*(ic*Inputs!$C$8+flat_fee-cost_acc-cost_wd*Inputs!$E$8*$E1221-cost_fx*Inputs!$D$8)-fixed</f>
        <v>-83985.2710575999</v>
      </c>
    </row>
    <row r="1222" customFormat="false" ht="15" hidden="false" customHeight="false" outlineLevel="0" collapsed="false">
      <c r="A1222" s="0" t="n">
        <v>1157</v>
      </c>
      <c r="B1222" s="0" t="n">
        <v>0.147807</v>
      </c>
      <c r="C1222" s="0" t="n">
        <v>1.07085</v>
      </c>
      <c r="D1222" s="0" t="n">
        <v>1.485893</v>
      </c>
      <c r="E1222" s="0" t="n">
        <v>1.11669</v>
      </c>
      <c r="F1222" s="0" t="n">
        <v>0.166943</v>
      </c>
      <c r="G1222" s="0" t="n">
        <f aca="false">12*Inputs!$B$6*(MIN(1,$H$50*$C1222)*(ic*Inputs!$C$6+pS+fee_fx*Inputs!$D$6-cost_acc-cost_wd*Inputs!$E$6*$E1222-cost_fx*Inputs!$D$6-$F1222)+(1-MIN(1,$H$50*$C1222))*(1-MIN(1,Inputs!$G$6*$D1222)*churn_nonbuyers)*(ic*Inputs!$C$6+fee_wd*Inputs!$E$6*(1-$B1222)+fee_fx*Inputs!$D$6-cost_acc-cost_wd*Inputs!$E$6*(1-$B1222)-cost_fx*Inputs!$D$6))</f>
        <v>224326.653990631</v>
      </c>
      <c r="H1222" s="0" t="n">
        <f aca="false">12*Inputs!$B$7*(MIN(1,$H$51*$C1222)*(ic*Inputs!$C$7+pE+fee_fx*Inputs!$D$7-cost_acc-cost_wd*Inputs!$E$7*$E1222-cost_fx*Inputs!$D$7-$F1222)+(1-MIN(1,$H$51*$C1222))*(1-MIN(1,Inputs!$G$7*$D1222)*churn_nonbuyers)*(ic*Inputs!$C$7+fee_wd*Inputs!$E$7*(1-$B1222)+fee_fx*Inputs!$D$7-cost_acc-cost_wd*Inputs!$E$7*(1-$B1222)-cost_fx*Inputs!$D$7))</f>
        <v>417672.241668874</v>
      </c>
      <c r="I1222" s="0" t="n">
        <f aca="false">12*Inputs!$B$8*(MIN(1,$H$52*$C1222)*(ic*Inputs!$C$8+pT-cost_acc-cost_wd*Inputs!$E$8-cost_fx*Inputs!$D$8-cost_ins)+(1-MIN(1,$H$52*$C1222))*(1-MIN(1,Inputs!$G$8*$D1222)*churn_nonbuyers)*(ic*Inputs!$C$8+fee_wd*Inputs!$E$8*(1-$B1222)+fee_fx*Inputs!$D$8-cost_acc-cost_wd*Inputs!$E$8*(1-$B1222)-cost_fx*Inputs!$D$8))</f>
        <v>154356.6024</v>
      </c>
      <c r="J1222" s="0" t="n">
        <f aca="false">G1222+H1222+I1222-fixed</f>
        <v>96355.4980595048</v>
      </c>
      <c r="K1222" s="0" t="n">
        <f aca="false">12*Inputs!$B$6*(1-MIN(1,Inputs!$G$6*$D1222)*churn_nonbuyers)*(ic*Inputs!$C$6+fee_wd*Inputs!$E$6*(1-$B1222)+fee_fx*Inputs!$D$6-cost_acc-cost_wd*Inputs!$E$6*(1-$B1222)-cost_fx*Inputs!$D$6)</f>
        <v>166919.293343887</v>
      </c>
      <c r="L1222" s="0" t="n">
        <f aca="false">12*Inputs!$B$7*(1-MIN(1,Inputs!$G$7*$D1222)*churn_nonbuyers)*(ic*Inputs!$C$7+fee_wd*Inputs!$E$7*(1-$B1222)+fee_fx*Inputs!$D$7-cost_acc-cost_wd*Inputs!$E$7*(1-$B1222)-cost_fx*Inputs!$D$7)</f>
        <v>364891.211942332</v>
      </c>
      <c r="M1222" s="0" t="n">
        <f aca="false">12*Inputs!$B$8*(1-MIN(1,Inputs!$G$8*$D1222)*churn_nonbuyers)*(ic*Inputs!$C$8+fee_wd*Inputs!$E$8*(1-$B1222)+fee_fx*Inputs!$D$8-cost_acc-cost_wd*Inputs!$E$8*(1-$B1222)-cost_fx*Inputs!$D$8)</f>
        <v>0</v>
      </c>
      <c r="N1222" s="0" t="n">
        <f aca="false">K1222+L1222+I1222-fixed</f>
        <v>-13832.8923137805</v>
      </c>
      <c r="O1222" s="0" t="n">
        <f aca="false">K1222+L1222+M1222-fixed</f>
        <v>-168189.49471378</v>
      </c>
      <c r="P1222" s="0" t="n">
        <f aca="false">12*Inputs!$B$6*(1-MIN(1,Inputs!$F$6*$D1222))*(ic*Inputs!$C$6+flat_fee-cost_acc-cost_wd*Inputs!$E$6*$E1222-cost_fx*Inputs!$D$6)+12*Inputs!$B$7*(1-MIN(1,Inputs!$F$7*$D1222))*(ic*Inputs!$C$7+flat_fee-cost_acc-cost_wd*Inputs!$E$7*$E1222-cost_fx*Inputs!$D$7)+12*Inputs!$B$8*(1-MIN(1,Inputs!$F$8*$D1222))*(ic*Inputs!$C$8+flat_fee-cost_acc-cost_wd*Inputs!$E$8*$E1222-cost_fx*Inputs!$D$8)-fixed</f>
        <v>-240339.0227032</v>
      </c>
    </row>
    <row r="1223" customFormat="false" ht="15" hidden="false" customHeight="false" outlineLevel="0" collapsed="false">
      <c r="A1223" s="0" t="n">
        <v>1158</v>
      </c>
      <c r="B1223" s="0" t="n">
        <v>0.196351</v>
      </c>
      <c r="C1223" s="0" t="n">
        <v>0.999212</v>
      </c>
      <c r="D1223" s="0" t="n">
        <v>0.956012</v>
      </c>
      <c r="E1223" s="0" t="n">
        <v>1.101978</v>
      </c>
      <c r="F1223" s="0" t="n">
        <v>0.359208</v>
      </c>
      <c r="G1223" s="0" t="n">
        <f aca="false">12*Inputs!$B$6*(MIN(1,$H$50*$C1223)*(ic*Inputs!$C$6+pS+fee_fx*Inputs!$D$6-cost_acc-cost_wd*Inputs!$E$6*$E1223-cost_fx*Inputs!$D$6-$F1223)+(1-MIN(1,$H$50*$C1223))*(1-MIN(1,Inputs!$G$6*$D1223)*churn_nonbuyers)*(ic*Inputs!$C$6+fee_wd*Inputs!$E$6*(1-$B1223)+fee_fx*Inputs!$D$6-cost_acc-cost_wd*Inputs!$E$6*(1-$B1223)-cost_fx*Inputs!$D$6))</f>
        <v>214669.899260653</v>
      </c>
      <c r="H1223" s="0" t="n">
        <f aca="false">12*Inputs!$B$7*(MIN(1,$H$51*$C1223)*(ic*Inputs!$C$7+pE+fee_fx*Inputs!$D$7-cost_acc-cost_wd*Inputs!$E$7*$E1223-cost_fx*Inputs!$D$7-$F1223)+(1-MIN(1,$H$51*$C1223))*(1-MIN(1,Inputs!$G$7*$D1223)*churn_nonbuyers)*(ic*Inputs!$C$7+fee_wd*Inputs!$E$7*(1-$B1223)+fee_fx*Inputs!$D$7-cost_acc-cost_wd*Inputs!$E$7*(1-$B1223)-cost_fx*Inputs!$D$7))</f>
        <v>404337.553914477</v>
      </c>
      <c r="I1223" s="0" t="n">
        <f aca="false">12*Inputs!$B$8*(MIN(1,$H$52*$C1223)*(ic*Inputs!$C$8+pT-cost_acc-cost_wd*Inputs!$E$8-cost_fx*Inputs!$D$8-cost_ins)+(1-MIN(1,$H$52*$C1223))*(1-MIN(1,Inputs!$G$8*$D1223)*churn_nonbuyers)*(ic*Inputs!$C$8+fee_wd*Inputs!$E$8*(1-$B1223)+fee_fx*Inputs!$D$8-cost_acc-cost_wd*Inputs!$E$8*(1-$B1223)-cost_fx*Inputs!$D$8))</f>
        <v>175544.066594175</v>
      </c>
      <c r="J1223" s="0" t="n">
        <f aca="false">G1223+H1223+I1223-fixed</f>
        <v>94551.5197693053</v>
      </c>
      <c r="K1223" s="0" t="n">
        <f aca="false">12*Inputs!$B$6*(1-MIN(1,Inputs!$G$6*$D1223)*churn_nonbuyers)*(ic*Inputs!$C$6+fee_wd*Inputs!$E$6*(1-$B1223)+fee_fx*Inputs!$D$6-cost_acc-cost_wd*Inputs!$E$6*(1-$B1223)-cost_fx*Inputs!$D$6)</f>
        <v>165040.395207926</v>
      </c>
      <c r="L1223" s="0" t="n">
        <f aca="false">12*Inputs!$B$7*(1-MIN(1,Inputs!$G$7*$D1223)*churn_nonbuyers)*(ic*Inputs!$C$7+fee_wd*Inputs!$E$7*(1-$B1223)+fee_fx*Inputs!$D$7-cost_acc-cost_wd*Inputs!$E$7*(1-$B1223)-cost_fx*Inputs!$D$7)</f>
        <v>364172.458948756</v>
      </c>
      <c r="M1223" s="0" t="n">
        <f aca="false">12*Inputs!$B$8*(1-MIN(1,Inputs!$G$8*$D1223)*churn_nonbuyers)*(ic*Inputs!$C$8+fee_wd*Inputs!$E$8*(1-$B1223)+fee_fx*Inputs!$D$8-cost_acc-cost_wd*Inputs!$E$8*(1-$B1223)-cost_fx*Inputs!$D$8)</f>
        <v>104852.717690323</v>
      </c>
      <c r="N1223" s="0" t="n">
        <f aca="false">K1223+L1223+I1223-fixed</f>
        <v>4756.92075085733</v>
      </c>
      <c r="O1223" s="0" t="n">
        <f aca="false">K1223+L1223+M1223-fixed</f>
        <v>-65934.4281529944</v>
      </c>
      <c r="P1223" s="0" t="n">
        <f aca="false">12*Inputs!$B$6*(1-MIN(1,Inputs!$F$6*$D1223))*(ic*Inputs!$C$6+flat_fee-cost_acc-cost_wd*Inputs!$E$6*$E1223-cost_fx*Inputs!$D$6)+12*Inputs!$B$7*(1-MIN(1,Inputs!$F$7*$D1223))*(ic*Inputs!$C$7+flat_fee-cost_acc-cost_wd*Inputs!$E$7*$E1223-cost_fx*Inputs!$D$7)+12*Inputs!$B$8*(1-MIN(1,Inputs!$F$8*$D1223))*(ic*Inputs!$C$8+flat_fee-cost_acc-cost_wd*Inputs!$E$8*$E1223-cost_fx*Inputs!$D$8)-fixed</f>
        <v>50146.97488064</v>
      </c>
    </row>
    <row r="1224" customFormat="false" ht="15" hidden="false" customHeight="false" outlineLevel="0" collapsed="false">
      <c r="A1224" s="0" t="n">
        <v>1159</v>
      </c>
      <c r="B1224" s="0" t="n">
        <v>0.140928</v>
      </c>
      <c r="C1224" s="0" t="n">
        <v>0.901511</v>
      </c>
      <c r="D1224" s="0" t="n">
        <v>1.785847</v>
      </c>
      <c r="E1224" s="0" t="n">
        <v>1.141524</v>
      </c>
      <c r="F1224" s="0" t="n">
        <v>0.118775</v>
      </c>
      <c r="G1224" s="0" t="n">
        <f aca="false">12*Inputs!$B$6*(MIN(1,$H$50*$C1224)*(ic*Inputs!$C$6+pS+fee_fx*Inputs!$D$6-cost_acc-cost_wd*Inputs!$E$6*$E1224-cost_fx*Inputs!$D$6-$F1224)+(1-MIN(1,$H$50*$C1224))*(1-MIN(1,Inputs!$G$6*$D1224)*churn_nonbuyers)*(ic*Inputs!$C$6+fee_wd*Inputs!$E$6*(1-$B1224)+fee_fx*Inputs!$D$6-cost_acc-cost_wd*Inputs!$E$6*(1-$B1224)-cost_fx*Inputs!$D$6))</f>
        <v>214060.978946837</v>
      </c>
      <c r="H1224" s="0" t="n">
        <f aca="false">12*Inputs!$B$7*(MIN(1,$H$51*$C1224)*(ic*Inputs!$C$7+pE+fee_fx*Inputs!$D$7-cost_acc-cost_wd*Inputs!$E$7*$E1224-cost_fx*Inputs!$D$7-$F1224)+(1-MIN(1,$H$51*$C1224))*(1-MIN(1,Inputs!$G$7*$D1224)*churn_nonbuyers)*(ic*Inputs!$C$7+fee_wd*Inputs!$E$7*(1-$B1224)+fee_fx*Inputs!$D$7-cost_acc-cost_wd*Inputs!$E$7*(1-$B1224)-cost_fx*Inputs!$D$7))</f>
        <v>407649.832694916</v>
      </c>
      <c r="I1224" s="0" t="n">
        <f aca="false">12*Inputs!$B$8*(MIN(1,$H$52*$C1224)*(ic*Inputs!$C$8+pT-cost_acc-cost_wd*Inputs!$E$8-cost_fx*Inputs!$D$8-cost_ins)+(1-MIN(1,$H$52*$C1224))*(1-MIN(1,Inputs!$G$8*$D1224)*churn_nonbuyers)*(ic*Inputs!$C$8+fee_wd*Inputs!$E$8*(1-$B1224)+fee_fx*Inputs!$D$8-cost_acc-cost_wd*Inputs!$E$8*(1-$B1224)-cost_fx*Inputs!$D$8))</f>
        <v>129947.401584</v>
      </c>
      <c r="J1224" s="0" t="n">
        <f aca="false">G1224+H1224+I1224-fixed</f>
        <v>51658.2132257536</v>
      </c>
      <c r="K1224" s="0" t="n">
        <f aca="false">12*Inputs!$B$6*(1-MIN(1,Inputs!$G$6*$D1224)*churn_nonbuyers)*(ic*Inputs!$C$6+fee_wd*Inputs!$E$6*(1-$B1224)+fee_fx*Inputs!$D$6-cost_acc-cost_wd*Inputs!$E$6*(1-$B1224)-cost_fx*Inputs!$D$6)</f>
        <v>165117.096331315</v>
      </c>
      <c r="L1224" s="0" t="n">
        <f aca="false">12*Inputs!$B$7*(1-MIN(1,Inputs!$G$7*$D1224)*churn_nonbuyers)*(ic*Inputs!$C$7+fee_wd*Inputs!$E$7*(1-$B1224)+fee_fx*Inputs!$D$7-cost_acc-cost_wd*Inputs!$E$7*(1-$B1224)-cost_fx*Inputs!$D$7)</f>
        <v>362392.002342789</v>
      </c>
      <c r="M1224" s="0" t="n">
        <f aca="false">12*Inputs!$B$8*(1-MIN(1,Inputs!$G$8*$D1224)*churn_nonbuyers)*(ic*Inputs!$C$8+fee_wd*Inputs!$E$8*(1-$B1224)+fee_fx*Inputs!$D$8-cost_acc-cost_wd*Inputs!$E$8*(1-$B1224)-cost_fx*Inputs!$D$8)</f>
        <v>0</v>
      </c>
      <c r="N1224" s="0" t="n">
        <f aca="false">K1224+L1224+I1224-fixed</f>
        <v>-42543.4997418958</v>
      </c>
      <c r="O1224" s="0" t="n">
        <f aca="false">K1224+L1224+M1224-fixed</f>
        <v>-172490.901325896</v>
      </c>
      <c r="P1224" s="0" t="n">
        <f aca="false">12*Inputs!$B$6*(1-MIN(1,Inputs!$F$6*$D1224))*(ic*Inputs!$C$6+flat_fee-cost_acc-cost_wd*Inputs!$E$6*$E1224-cost_fx*Inputs!$D$6)+12*Inputs!$B$7*(1-MIN(1,Inputs!$F$7*$D1224))*(ic*Inputs!$C$7+flat_fee-cost_acc-cost_wd*Inputs!$E$7*$E1224-cost_fx*Inputs!$D$7)+12*Inputs!$B$8*(1-MIN(1,Inputs!$F$8*$D1224))*(ic*Inputs!$C$8+flat_fee-cost_acc-cost_wd*Inputs!$E$8*$E1224-cost_fx*Inputs!$D$8)-fixed</f>
        <v>-407135.60441728</v>
      </c>
    </row>
    <row r="1225" customFormat="false" ht="15" hidden="false" customHeight="false" outlineLevel="0" collapsed="false">
      <c r="A1225" s="0" t="n">
        <v>1160</v>
      </c>
      <c r="B1225" s="0" t="n">
        <v>0.177047</v>
      </c>
      <c r="C1225" s="0" t="n">
        <v>0.847801</v>
      </c>
      <c r="D1225" s="0" t="n">
        <v>1.356193</v>
      </c>
      <c r="E1225" s="0" t="n">
        <v>1.184199</v>
      </c>
      <c r="F1225" s="0" t="n">
        <v>0.206085</v>
      </c>
      <c r="G1225" s="0" t="n">
        <f aca="false">12*Inputs!$B$6*(MIN(1,$H$50*$C1225)*(ic*Inputs!$C$6+pS+fee_fx*Inputs!$D$6-cost_acc-cost_wd*Inputs!$E$6*$E1225-cost_fx*Inputs!$D$6-$F1225)+(1-MIN(1,$H$50*$C1225))*(1-MIN(1,Inputs!$G$6*$D1225)*churn_nonbuyers)*(ic*Inputs!$C$6+fee_wd*Inputs!$E$6*(1-$B1225)+fee_fx*Inputs!$D$6-cost_acc-cost_wd*Inputs!$E$6*(1-$B1225)-cost_fx*Inputs!$D$6))</f>
        <v>207717.143505761</v>
      </c>
      <c r="H1225" s="0" t="n">
        <f aca="false">12*Inputs!$B$7*(MIN(1,$H$51*$C1225)*(ic*Inputs!$C$7+pE+fee_fx*Inputs!$D$7-cost_acc-cost_wd*Inputs!$E$7*$E1225-cost_fx*Inputs!$D$7-$F1225)+(1-MIN(1,$H$51*$C1225))*(1-MIN(1,Inputs!$G$7*$D1225)*churn_nonbuyers)*(ic*Inputs!$C$7+fee_wd*Inputs!$E$7*(1-$B1225)+fee_fx*Inputs!$D$7-cost_acc-cost_wd*Inputs!$E$7*(1-$B1225)-cost_fx*Inputs!$D$7))</f>
        <v>396486.217245345</v>
      </c>
      <c r="I1225" s="0" t="n">
        <f aca="false">12*Inputs!$B$8*(MIN(1,$H$52*$C1225)*(ic*Inputs!$C$8+pT-cost_acc-cost_wd*Inputs!$E$8-cost_fx*Inputs!$D$8-cost_ins)+(1-MIN(1,$H$52*$C1225))*(1-MIN(1,Inputs!$G$8*$D1225)*churn_nonbuyers)*(ic*Inputs!$C$8+fee_wd*Inputs!$E$8*(1-$B1225)+fee_fx*Inputs!$D$8-cost_acc-cost_wd*Inputs!$E$8*(1-$B1225)-cost_fx*Inputs!$D$8))</f>
        <v>128753.336346167</v>
      </c>
      <c r="J1225" s="0" t="n">
        <f aca="false">G1225+H1225+I1225-fixed</f>
        <v>32956.6970972724</v>
      </c>
      <c r="K1225" s="0" t="n">
        <f aca="false">12*Inputs!$B$6*(1-MIN(1,Inputs!$G$6*$D1225)*churn_nonbuyers)*(ic*Inputs!$C$6+fee_wd*Inputs!$E$6*(1-$B1225)+fee_fx*Inputs!$D$6-cost_acc-cost_wd*Inputs!$E$6*(1-$B1225)-cost_fx*Inputs!$D$6)</f>
        <v>164163.597854911</v>
      </c>
      <c r="L1225" s="0" t="n">
        <f aca="false">12*Inputs!$B$7*(1-MIN(1,Inputs!$G$7*$D1225)*churn_nonbuyers)*(ic*Inputs!$C$7+fee_wd*Inputs!$E$7*(1-$B1225)+fee_fx*Inputs!$D$7-cost_acc-cost_wd*Inputs!$E$7*(1-$B1225)-cost_fx*Inputs!$D$7)</f>
        <v>362337.996248947</v>
      </c>
      <c r="M1225" s="0" t="n">
        <f aca="false">12*Inputs!$B$8*(1-MIN(1,Inputs!$G$8*$D1225)*churn_nonbuyers)*(ic*Inputs!$C$8+fee_wd*Inputs!$E$8*(1-$B1225)+fee_fx*Inputs!$D$8-cost_acc-cost_wd*Inputs!$E$8*(1-$B1225)-cost_fx*Inputs!$D$8)</f>
        <v>16106.4600695856</v>
      </c>
      <c r="N1225" s="0" t="n">
        <f aca="false">K1225+L1225+I1225-fixed</f>
        <v>-44745.0695499749</v>
      </c>
      <c r="O1225" s="0" t="n">
        <f aca="false">K1225+L1225+M1225-fixed</f>
        <v>-157391.945826557</v>
      </c>
      <c r="P1225" s="0" t="n">
        <f aca="false">12*Inputs!$B$6*(1-MIN(1,Inputs!$F$6*$D1225))*(ic*Inputs!$C$6+flat_fee-cost_acc-cost_wd*Inputs!$E$6*$E1225-cost_fx*Inputs!$D$6)+12*Inputs!$B$7*(1-MIN(1,Inputs!$F$7*$D1225))*(ic*Inputs!$C$7+flat_fee-cost_acc-cost_wd*Inputs!$E$7*$E1225-cost_fx*Inputs!$D$7)+12*Inputs!$B$8*(1-MIN(1,Inputs!$F$8*$D1225))*(ic*Inputs!$C$8+flat_fee-cost_acc-cost_wd*Inputs!$E$8*$E1225-cost_fx*Inputs!$D$8)-fixed</f>
        <v>-194222.67944632</v>
      </c>
    </row>
    <row r="1226" customFormat="false" ht="15" hidden="false" customHeight="false" outlineLevel="0" collapsed="false">
      <c r="A1226" s="0" t="n">
        <v>1161</v>
      </c>
      <c r="B1226" s="0" t="n">
        <v>0.386381</v>
      </c>
      <c r="C1226" s="0" t="n">
        <v>1.167534</v>
      </c>
      <c r="D1226" s="0" t="n">
        <v>1.212244</v>
      </c>
      <c r="E1226" s="0" t="n">
        <v>1.102223</v>
      </c>
      <c r="F1226" s="0" t="n">
        <v>0.191885</v>
      </c>
      <c r="G1226" s="0" t="n">
        <f aca="false">12*Inputs!$B$6*(MIN(1,$H$50*$C1226)*(ic*Inputs!$C$6+pS+fee_fx*Inputs!$D$6-cost_acc-cost_wd*Inputs!$E$6*$E1226-cost_fx*Inputs!$D$6-$F1226)+(1-MIN(1,$H$50*$C1226))*(1-MIN(1,Inputs!$G$6*$D1226)*churn_nonbuyers)*(ic*Inputs!$C$6+fee_wd*Inputs!$E$6*(1-$B1226)+fee_fx*Inputs!$D$6-cost_acc-cost_wd*Inputs!$E$6*(1-$B1226)-cost_fx*Inputs!$D$6))</f>
        <v>202206.726180118</v>
      </c>
      <c r="H1226" s="0" t="n">
        <f aca="false">12*Inputs!$B$7*(MIN(1,$H$51*$C1226)*(ic*Inputs!$C$7+pE+fee_fx*Inputs!$D$7-cost_acc-cost_wd*Inputs!$E$7*$E1226-cost_fx*Inputs!$D$7-$F1226)+(1-MIN(1,$H$51*$C1226))*(1-MIN(1,Inputs!$G$7*$D1226)*churn_nonbuyers)*(ic*Inputs!$C$7+fee_wd*Inputs!$E$7*(1-$B1226)+fee_fx*Inputs!$D$7-cost_acc-cost_wd*Inputs!$E$7*(1-$B1226)-cost_fx*Inputs!$D$7))</f>
        <v>406732.580493143</v>
      </c>
      <c r="I1226" s="0" t="n">
        <f aca="false">12*Inputs!$B$8*(MIN(1,$H$52*$C1226)*(ic*Inputs!$C$8+pT-cost_acc-cost_wd*Inputs!$E$8-cost_fx*Inputs!$D$8-cost_ins)+(1-MIN(1,$H$52*$C1226))*(1-MIN(1,Inputs!$G$8*$D1226)*churn_nonbuyers)*(ic*Inputs!$C$8+fee_wd*Inputs!$E$8*(1-$B1226)+fee_fx*Inputs!$D$8-cost_acc-cost_wd*Inputs!$E$8*(1-$B1226)-cost_fx*Inputs!$D$8))</f>
        <v>176811.358438795</v>
      </c>
      <c r="J1226" s="0" t="n">
        <f aca="false">G1226+H1226+I1226-fixed</f>
        <v>85750.6651120558</v>
      </c>
      <c r="K1226" s="0" t="n">
        <f aca="false">12*Inputs!$B$6*(1-MIN(1,Inputs!$G$6*$D1226)*churn_nonbuyers)*(ic*Inputs!$C$6+fee_wd*Inputs!$E$6*(1-$B1226)+fee_fx*Inputs!$D$6-cost_acc-cost_wd*Inputs!$E$6*(1-$B1226)-cost_fx*Inputs!$D$6)</f>
        <v>137114.110432541</v>
      </c>
      <c r="L1226" s="0" t="n">
        <f aca="false">12*Inputs!$B$7*(1-MIN(1,Inputs!$G$7*$D1226)*churn_nonbuyers)*(ic*Inputs!$C$7+fee_wd*Inputs!$E$7*(1-$B1226)+fee_fx*Inputs!$D$7-cost_acc-cost_wd*Inputs!$E$7*(1-$B1226)-cost_fx*Inputs!$D$7)</f>
        <v>334921.268947525</v>
      </c>
      <c r="M1226" s="0" t="n">
        <f aca="false">12*Inputs!$B$8*(1-MIN(1,Inputs!$G$8*$D1226)*churn_nonbuyers)*(ic*Inputs!$C$8+fee_wd*Inputs!$E$8*(1-$B1226)+fee_fx*Inputs!$D$8-cost_acc-cost_wd*Inputs!$E$8*(1-$B1226)-cost_fx*Inputs!$D$8)</f>
        <v>46618.0413251904</v>
      </c>
      <c r="N1226" s="0" t="n">
        <f aca="false">K1226+L1226+I1226-fixed</f>
        <v>-51153.2621811396</v>
      </c>
      <c r="O1226" s="0" t="n">
        <f aca="false">K1226+L1226+M1226-fixed</f>
        <v>-181346.579294744</v>
      </c>
      <c r="P1226" s="0" t="n">
        <f aca="false">12*Inputs!$B$6*(1-MIN(1,Inputs!$F$6*$D1226))*(ic*Inputs!$C$6+flat_fee-cost_acc-cost_wd*Inputs!$E$6*$E1226-cost_fx*Inputs!$D$6)+12*Inputs!$B$7*(1-MIN(1,Inputs!$F$7*$D1226))*(ic*Inputs!$C$7+flat_fee-cost_acc-cost_wd*Inputs!$E$7*$E1226-cost_fx*Inputs!$D$7)+12*Inputs!$B$8*(1-MIN(1,Inputs!$F$8*$D1226))*(ic*Inputs!$C$8+flat_fee-cost_acc-cost_wd*Inputs!$E$8*$E1226-cost_fx*Inputs!$D$8)-fixed</f>
        <v>-88171.57801312</v>
      </c>
    </row>
    <row r="1227" customFormat="false" ht="15" hidden="false" customHeight="false" outlineLevel="0" collapsed="false">
      <c r="A1227" s="0" t="n">
        <v>1162</v>
      </c>
      <c r="B1227" s="0" t="n">
        <v>0.031373</v>
      </c>
      <c r="C1227" s="0" t="n">
        <v>1.009444</v>
      </c>
      <c r="D1227" s="0" t="n">
        <v>1.64093</v>
      </c>
      <c r="E1227" s="0" t="n">
        <v>1.085325</v>
      </c>
      <c r="F1227" s="0" t="n">
        <v>0.14976</v>
      </c>
      <c r="G1227" s="0" t="n">
        <f aca="false">12*Inputs!$B$6*(MIN(1,$H$50*$C1227)*(ic*Inputs!$C$6+pS+fee_fx*Inputs!$D$6-cost_acc-cost_wd*Inputs!$E$6*$E1227-cost_fx*Inputs!$D$6-$F1227)+(1-MIN(1,$H$50*$C1227))*(1-MIN(1,Inputs!$G$6*$D1227)*churn_nonbuyers)*(ic*Inputs!$C$6+fee_wd*Inputs!$E$6*(1-$B1227)+fee_fx*Inputs!$D$6-cost_acc-cost_wd*Inputs!$E$6*(1-$B1227)-cost_fx*Inputs!$D$6))</f>
        <v>235026.903900311</v>
      </c>
      <c r="H1227" s="0" t="n">
        <f aca="false">12*Inputs!$B$7*(MIN(1,$H$51*$C1227)*(ic*Inputs!$C$7+pE+fee_fx*Inputs!$D$7-cost_acc-cost_wd*Inputs!$E$7*$E1227-cost_fx*Inputs!$D$7-$F1227)+(1-MIN(1,$H$51*$C1227))*(1-MIN(1,Inputs!$G$7*$D1227)*churn_nonbuyers)*(ic*Inputs!$C$7+fee_wd*Inputs!$E$7*(1-$B1227)+fee_fx*Inputs!$D$7-cost_acc-cost_wd*Inputs!$E$7*(1-$B1227)-cost_fx*Inputs!$D$7))</f>
        <v>427737.42792401</v>
      </c>
      <c r="I1227" s="0" t="n">
        <f aca="false">12*Inputs!$B$8*(MIN(1,$H$52*$C1227)*(ic*Inputs!$C$8+pT-cost_acc-cost_wd*Inputs!$E$8-cost_fx*Inputs!$D$8-cost_ins)+(1-MIN(1,$H$52*$C1227))*(1-MIN(1,Inputs!$G$8*$D1227)*churn_nonbuyers)*(ic*Inputs!$C$8+fee_wd*Inputs!$E$8*(1-$B1227)+fee_fx*Inputs!$D$8-cost_acc-cost_wd*Inputs!$E$8*(1-$B1227)-cost_fx*Inputs!$D$8))</f>
        <v>145505.295936</v>
      </c>
      <c r="J1227" s="0" t="n">
        <f aca="false">G1227+H1227+I1227-fixed</f>
        <v>108269.627760321</v>
      </c>
      <c r="K1227" s="0" t="n">
        <f aca="false">12*Inputs!$B$6*(1-MIN(1,Inputs!$G$6*$D1227)*churn_nonbuyers)*(ic*Inputs!$C$6+fee_wd*Inputs!$E$6*(1-$B1227)+fee_fx*Inputs!$D$6-cost_acc-cost_wd*Inputs!$E$6*(1-$B1227)-cost_fx*Inputs!$D$6)</f>
        <v>180912.376057608</v>
      </c>
      <c r="L1227" s="0" t="n">
        <f aca="false">12*Inputs!$B$7*(1-MIN(1,Inputs!$G$7*$D1227)*churn_nonbuyers)*(ic*Inputs!$C$7+fee_wd*Inputs!$E$7*(1-$B1227)+fee_fx*Inputs!$D$7-cost_acc-cost_wd*Inputs!$E$7*(1-$B1227)-cost_fx*Inputs!$D$7)</f>
        <v>379055.996194565</v>
      </c>
      <c r="M1227" s="0" t="n">
        <f aca="false">12*Inputs!$B$8*(1-MIN(1,Inputs!$G$8*$D1227)*churn_nonbuyers)*(ic*Inputs!$C$8+fee_wd*Inputs!$E$8*(1-$B1227)+fee_fx*Inputs!$D$8-cost_acc-cost_wd*Inputs!$E$8*(1-$B1227)-cost_fx*Inputs!$D$8)</f>
        <v>0</v>
      </c>
      <c r="N1227" s="0" t="n">
        <f aca="false">K1227+L1227+I1227-fixed</f>
        <v>5473.66818817274</v>
      </c>
      <c r="O1227" s="0" t="n">
        <f aca="false">K1227+L1227+M1227-fixed</f>
        <v>-140031.627747827</v>
      </c>
      <c r="P1227" s="0" t="n">
        <f aca="false">12*Inputs!$B$6*(1-MIN(1,Inputs!$F$6*$D1227))*(ic*Inputs!$C$6+flat_fee-cost_acc-cost_wd*Inputs!$E$6*$E1227-cost_fx*Inputs!$D$6)+12*Inputs!$B$7*(1-MIN(1,Inputs!$F$7*$D1227))*(ic*Inputs!$C$7+flat_fee-cost_acc-cost_wd*Inputs!$E$7*$E1227-cost_fx*Inputs!$D$7)+12*Inputs!$B$8*(1-MIN(1,Inputs!$F$8*$D1227))*(ic*Inputs!$C$8+flat_fee-cost_acc-cost_wd*Inputs!$E$8*$E1227-cost_fx*Inputs!$D$8)-fixed</f>
        <v>-314701.8085</v>
      </c>
    </row>
    <row r="1228" customFormat="false" ht="15" hidden="false" customHeight="false" outlineLevel="0" collapsed="false">
      <c r="A1228" s="0" t="n">
        <v>1163</v>
      </c>
      <c r="B1228" s="0" t="n">
        <v>0.262398</v>
      </c>
      <c r="C1228" s="0" t="n">
        <v>0.961934</v>
      </c>
      <c r="D1228" s="0" t="n">
        <v>1.557622</v>
      </c>
      <c r="E1228" s="0" t="n">
        <v>1.272997</v>
      </c>
      <c r="F1228" s="0" t="n">
        <v>0.100901</v>
      </c>
      <c r="G1228" s="0" t="n">
        <f aca="false">12*Inputs!$B$6*(MIN(1,$H$50*$C1228)*(ic*Inputs!$C$6+pS+fee_fx*Inputs!$D$6-cost_acc-cost_wd*Inputs!$E$6*$E1228-cost_fx*Inputs!$D$6-$F1228)+(1-MIN(1,$H$50*$C1228))*(1-MIN(1,Inputs!$G$6*$D1228)*churn_nonbuyers)*(ic*Inputs!$C$6+fee_wd*Inputs!$E$6*(1-$B1228)+fee_fx*Inputs!$D$6-cost_acc-cost_wd*Inputs!$E$6*(1-$B1228)-cost_fx*Inputs!$D$6))</f>
        <v>201845.254193282</v>
      </c>
      <c r="H1228" s="0" t="n">
        <f aca="false">12*Inputs!$B$7*(MIN(1,$H$51*$C1228)*(ic*Inputs!$C$7+pE+fee_fx*Inputs!$D$7-cost_acc-cost_wd*Inputs!$E$7*$E1228-cost_fx*Inputs!$D$7-$F1228)+(1-MIN(1,$H$51*$C1228))*(1-MIN(1,Inputs!$G$7*$D1228)*churn_nonbuyers)*(ic*Inputs!$C$7+fee_wd*Inputs!$E$7*(1-$B1228)+fee_fx*Inputs!$D$7-cost_acc-cost_wd*Inputs!$E$7*(1-$B1228)-cost_fx*Inputs!$D$7))</f>
        <v>388458.834787257</v>
      </c>
      <c r="I1228" s="0" t="n">
        <f aca="false">12*Inputs!$B$8*(MIN(1,$H$52*$C1228)*(ic*Inputs!$C$8+pT-cost_acc-cost_wd*Inputs!$E$8-cost_fx*Inputs!$D$8-cost_ins)+(1-MIN(1,$H$52*$C1228))*(1-MIN(1,Inputs!$G$8*$D1228)*churn_nonbuyers)*(ic*Inputs!$C$8+fee_wd*Inputs!$E$8*(1-$B1228)+fee_fx*Inputs!$D$8-cost_acc-cost_wd*Inputs!$E$8*(1-$B1228)-cost_fx*Inputs!$D$8))</f>
        <v>138657.014496</v>
      </c>
      <c r="J1228" s="0" t="n">
        <f aca="false">G1228+H1228+I1228-fixed</f>
        <v>28961.1034765393</v>
      </c>
      <c r="K1228" s="0" t="n">
        <f aca="false">12*Inputs!$B$6*(1-MIN(1,Inputs!$G$6*$D1228)*churn_nonbuyers)*(ic*Inputs!$C$6+fee_wd*Inputs!$E$6*(1-$B1228)+fee_fx*Inputs!$D$6-cost_acc-cost_wd*Inputs!$E$6*(1-$B1228)-cost_fx*Inputs!$D$6)</f>
        <v>151056.619902403</v>
      </c>
      <c r="L1228" s="0" t="n">
        <f aca="false">12*Inputs!$B$7*(1-MIN(1,Inputs!$G$7*$D1228)*churn_nonbuyers)*(ic*Inputs!$C$7+fee_wd*Inputs!$E$7*(1-$B1228)+fee_fx*Inputs!$D$7-cost_acc-cost_wd*Inputs!$E$7*(1-$B1228)-cost_fx*Inputs!$D$7)</f>
        <v>348339.349285442</v>
      </c>
      <c r="M1228" s="0" t="n">
        <f aca="false">12*Inputs!$B$8*(1-MIN(1,Inputs!$G$8*$D1228)*churn_nonbuyers)*(ic*Inputs!$C$8+fee_wd*Inputs!$E$8*(1-$B1228)+fee_fx*Inputs!$D$8-cost_acc-cost_wd*Inputs!$E$8*(1-$B1228)-cost_fx*Inputs!$D$8)</f>
        <v>0</v>
      </c>
      <c r="N1228" s="0" t="n">
        <f aca="false">K1228+L1228+I1228-fixed</f>
        <v>-61947.0163161547</v>
      </c>
      <c r="O1228" s="0" t="n">
        <f aca="false">K1228+L1228+M1228-fixed</f>
        <v>-200604.030812155</v>
      </c>
      <c r="P1228" s="0" t="n">
        <f aca="false">12*Inputs!$B$6*(1-MIN(1,Inputs!$F$6*$D1228))*(ic*Inputs!$C$6+flat_fee-cost_acc-cost_wd*Inputs!$E$6*$E1228-cost_fx*Inputs!$D$6)+12*Inputs!$B$7*(1-MIN(1,Inputs!$F$7*$D1228))*(ic*Inputs!$C$7+flat_fee-cost_acc-cost_wd*Inputs!$E$7*$E1228-cost_fx*Inputs!$D$7)+12*Inputs!$B$8*(1-MIN(1,Inputs!$F$8*$D1228))*(ic*Inputs!$C$8+flat_fee-cost_acc-cost_wd*Inputs!$E$8*$E1228-cost_fx*Inputs!$D$8)-fixed</f>
        <v>-325386.37126384</v>
      </c>
    </row>
    <row r="1229" customFormat="false" ht="15" hidden="false" customHeight="false" outlineLevel="0" collapsed="false">
      <c r="A1229" s="0" t="n">
        <v>1164</v>
      </c>
      <c r="B1229" s="0" t="n">
        <v>0.096597</v>
      </c>
      <c r="C1229" s="0" t="n">
        <v>1.042195</v>
      </c>
      <c r="D1229" s="0" t="n">
        <v>0.995441</v>
      </c>
      <c r="E1229" s="0" t="n">
        <v>1.310344</v>
      </c>
      <c r="F1229" s="0" t="n">
        <v>0.068282</v>
      </c>
      <c r="G1229" s="0" t="n">
        <f aca="false">12*Inputs!$B$6*(MIN(1,$H$50*$C1229)*(ic*Inputs!$C$6+pS+fee_fx*Inputs!$D$6-cost_acc-cost_wd*Inputs!$E$6*$E1229-cost_fx*Inputs!$D$6-$F1229)+(1-MIN(1,$H$50*$C1229))*(1-MIN(1,Inputs!$G$6*$D1229)*churn_nonbuyers)*(ic*Inputs!$C$6+fee_wd*Inputs!$E$6*(1-$B1229)+fee_fx*Inputs!$D$6-cost_acc-cost_wd*Inputs!$E$6*(1-$B1229)-cost_fx*Inputs!$D$6))</f>
        <v>230985.614918903</v>
      </c>
      <c r="H1229" s="0" t="n">
        <f aca="false">12*Inputs!$B$7*(MIN(1,$H$51*$C1229)*(ic*Inputs!$C$7+pE+fee_fx*Inputs!$D$7-cost_acc-cost_wd*Inputs!$E$7*$E1229-cost_fx*Inputs!$D$7-$F1229)+(1-MIN(1,$H$51*$C1229))*(1-MIN(1,Inputs!$G$7*$D1229)*churn_nonbuyers)*(ic*Inputs!$C$7+fee_wd*Inputs!$E$7*(1-$B1229)+fee_fx*Inputs!$D$7-cost_acc-cost_wd*Inputs!$E$7*(1-$B1229)-cost_fx*Inputs!$D$7))</f>
        <v>406380.692403583</v>
      </c>
      <c r="I1229" s="0" t="n">
        <f aca="false">12*Inputs!$B$8*(MIN(1,$H$52*$C1229)*(ic*Inputs!$C$8+pT-cost_acc-cost_wd*Inputs!$E$8-cost_fx*Inputs!$D$8-cost_ins)+(1-MIN(1,$H$52*$C1229))*(1-MIN(1,Inputs!$G$8*$D1229)*churn_nonbuyers)*(ic*Inputs!$C$8+fee_wd*Inputs!$E$8*(1-$B1229)+fee_fx*Inputs!$D$8-cost_acc-cost_wd*Inputs!$E$8*(1-$B1229)-cost_fx*Inputs!$D$8))</f>
        <v>176611.451786001</v>
      </c>
      <c r="J1229" s="0" t="n">
        <f aca="false">G1229+H1229+I1229-fixed</f>
        <v>113977.759108486</v>
      </c>
      <c r="K1229" s="0" t="n">
        <f aca="false">12*Inputs!$B$6*(1-MIN(1,Inputs!$G$6*$D1229)*churn_nonbuyers)*(ic*Inputs!$C$6+fee_wd*Inputs!$E$6*(1-$B1229)+fee_fx*Inputs!$D$6-cost_acc-cost_wd*Inputs!$E$6*(1-$B1229)-cost_fx*Inputs!$D$6)</f>
        <v>178348.314342794</v>
      </c>
      <c r="L1229" s="0" t="n">
        <f aca="false">12*Inputs!$B$7*(1-MIN(1,Inputs!$G$7*$D1229)*churn_nonbuyers)*(ic*Inputs!$C$7+fee_wd*Inputs!$E$7*(1-$B1229)+fee_fx*Inputs!$D$7-cost_acc-cost_wd*Inputs!$E$7*(1-$B1229)-cost_fx*Inputs!$D$7)</f>
        <v>377664.574237677</v>
      </c>
      <c r="M1229" s="0" t="n">
        <f aca="false">12*Inputs!$B$8*(1-MIN(1,Inputs!$G$8*$D1229)*churn_nonbuyers)*(ic*Inputs!$C$8+fee_wd*Inputs!$E$8*(1-$B1229)+fee_fx*Inputs!$D$8-cost_acc-cost_wd*Inputs!$E$8*(1-$B1229)-cost_fx*Inputs!$D$8)</f>
        <v>97555.8465597072</v>
      </c>
      <c r="N1229" s="0" t="n">
        <f aca="false">K1229+L1229+I1229-fixed</f>
        <v>32624.3403664725</v>
      </c>
      <c r="O1229" s="0" t="n">
        <f aca="false">K1229+L1229+M1229-fixed</f>
        <v>-46431.2648598218</v>
      </c>
      <c r="P1229" s="0" t="n">
        <f aca="false">12*Inputs!$B$6*(1-MIN(1,Inputs!$F$6*$D1229))*(ic*Inputs!$C$6+flat_fee-cost_acc-cost_wd*Inputs!$E$6*$E1229-cost_fx*Inputs!$D$6)+12*Inputs!$B$7*(1-MIN(1,Inputs!$F$7*$D1229))*(ic*Inputs!$C$7+flat_fee-cost_acc-cost_wd*Inputs!$E$7*$E1229-cost_fx*Inputs!$D$7)+12*Inputs!$B$8*(1-MIN(1,Inputs!$F$8*$D1229))*(ic*Inputs!$C$8+flat_fee-cost_acc-cost_wd*Inputs!$E$8*$E1229-cost_fx*Inputs!$D$8)-fixed</f>
        <v>-61365.22623904</v>
      </c>
    </row>
    <row r="1230" customFormat="false" ht="15" hidden="false" customHeight="false" outlineLevel="0" collapsed="false">
      <c r="A1230" s="0" t="n">
        <v>1165</v>
      </c>
      <c r="B1230" s="0" t="n">
        <v>0.254297</v>
      </c>
      <c r="C1230" s="0" t="n">
        <v>0.641321</v>
      </c>
      <c r="D1230" s="0" t="n">
        <v>0.773006</v>
      </c>
      <c r="E1230" s="0" t="n">
        <v>1.387517</v>
      </c>
      <c r="F1230" s="0" t="n">
        <v>0.076093</v>
      </c>
      <c r="G1230" s="0" t="n">
        <f aca="false">12*Inputs!$B$6*(MIN(1,$H$50*$C1230)*(ic*Inputs!$C$6+pS+fee_fx*Inputs!$D$6-cost_acc-cost_wd*Inputs!$E$6*$E1230-cost_fx*Inputs!$D$6-$F1230)+(1-MIN(1,$H$50*$C1230))*(1-MIN(1,Inputs!$G$6*$D1230)*churn_nonbuyers)*(ic*Inputs!$C$6+fee_wd*Inputs!$E$6*(1-$B1230)+fee_fx*Inputs!$D$6-cost_acc-cost_wd*Inputs!$E$6*(1-$B1230)-cost_fx*Inputs!$D$6))</f>
        <v>190752.574418494</v>
      </c>
      <c r="H1230" s="0" t="n">
        <f aca="false">12*Inputs!$B$7*(MIN(1,$H$51*$C1230)*(ic*Inputs!$C$7+pE+fee_fx*Inputs!$D$7-cost_acc-cost_wd*Inputs!$E$7*$E1230-cost_fx*Inputs!$D$7-$F1230)+(1-MIN(1,$H$51*$C1230))*(1-MIN(1,Inputs!$G$7*$D1230)*churn_nonbuyers)*(ic*Inputs!$C$7+fee_wd*Inputs!$E$7*(1-$B1230)+fee_fx*Inputs!$D$7-cost_acc-cost_wd*Inputs!$E$7*(1-$B1230)-cost_fx*Inputs!$D$7))</f>
        <v>374784.651943718</v>
      </c>
      <c r="I1230" s="0" t="n">
        <f aca="false">12*Inputs!$B$8*(MIN(1,$H$52*$C1230)*(ic*Inputs!$C$8+pT-cost_acc-cost_wd*Inputs!$E$8-cost_fx*Inputs!$D$8-cost_ins)+(1-MIN(1,$H$52*$C1230))*(1-MIN(1,Inputs!$G$8*$D1230)*churn_nonbuyers)*(ic*Inputs!$C$8+fee_wd*Inputs!$E$8*(1-$B1230)+fee_fx*Inputs!$D$8-cost_acc-cost_wd*Inputs!$E$8*(1-$B1230)-cost_fx*Inputs!$D$8))</f>
        <v>171897.817561709</v>
      </c>
      <c r="J1230" s="0" t="n">
        <f aca="false">G1230+H1230+I1230-fixed</f>
        <v>37435.0439239218</v>
      </c>
      <c r="K1230" s="0" t="n">
        <f aca="false">12*Inputs!$B$6*(1-MIN(1,Inputs!$G$6*$D1230)*churn_nonbuyers)*(ic*Inputs!$C$6+fee_wd*Inputs!$E$6*(1-$B1230)+fee_fx*Inputs!$D$6-cost_acc-cost_wd*Inputs!$E$6*(1-$B1230)-cost_fx*Inputs!$D$6)</f>
        <v>158604.65788883</v>
      </c>
      <c r="L1230" s="0" t="n">
        <f aca="false">12*Inputs!$B$7*(1-MIN(1,Inputs!$G$7*$D1230)*churn_nonbuyers)*(ic*Inputs!$C$7+fee_wd*Inputs!$E$7*(1-$B1230)+fee_fx*Inputs!$D$7-cost_acc-cost_wd*Inputs!$E$7*(1-$B1230)-cost_fx*Inputs!$D$7)</f>
        <v>358080.147245298</v>
      </c>
      <c r="M1230" s="0" t="n">
        <f aca="false">12*Inputs!$B$8*(1-MIN(1,Inputs!$G$8*$D1230)*churn_nonbuyers)*(ic*Inputs!$C$8+fee_wd*Inputs!$E$8*(1-$B1230)+fee_fx*Inputs!$D$8-cost_acc-cost_wd*Inputs!$E$8*(1-$B1230)-cost_fx*Inputs!$D$8)</f>
        <v>144182.189507875</v>
      </c>
      <c r="N1230" s="0" t="n">
        <f aca="false">K1230+L1230+I1230-fixed</f>
        <v>-11417.377304162</v>
      </c>
      <c r="O1230" s="0" t="n">
        <f aca="false">K1230+L1230+M1230-fixed</f>
        <v>-39133.005357996</v>
      </c>
      <c r="P1230" s="0" t="n">
        <f aca="false">12*Inputs!$B$6*(1-MIN(1,Inputs!$F$6*$D1230))*(ic*Inputs!$C$6+flat_fee-cost_acc-cost_wd*Inputs!$E$6*$E1230-cost_fx*Inputs!$D$6)+12*Inputs!$B$7*(1-MIN(1,Inputs!$F$7*$D1230))*(ic*Inputs!$C$7+flat_fee-cost_acc-cost_wd*Inputs!$E$7*$E1230-cost_fx*Inputs!$D$7)+12*Inputs!$B$8*(1-MIN(1,Inputs!$F$8*$D1230))*(ic*Inputs!$C$8+flat_fee-cost_acc-cost_wd*Inputs!$E$8*$E1230-cost_fx*Inputs!$D$8)-fixed</f>
        <v>9961.5602964802</v>
      </c>
    </row>
    <row r="1231" customFormat="false" ht="15" hidden="false" customHeight="false" outlineLevel="0" collapsed="false">
      <c r="A1231" s="0" t="n">
        <v>1166</v>
      </c>
      <c r="B1231" s="0" t="n">
        <v>0.13661</v>
      </c>
      <c r="C1231" s="0" t="n">
        <v>0.817794</v>
      </c>
      <c r="D1231" s="0" t="n">
        <v>1.11536</v>
      </c>
      <c r="E1231" s="0" t="n">
        <v>1.207846</v>
      </c>
      <c r="F1231" s="0" t="n">
        <v>0.488833</v>
      </c>
      <c r="G1231" s="0" t="n">
        <f aca="false">12*Inputs!$B$6*(MIN(1,$H$50*$C1231)*(ic*Inputs!$C$6+pS+fee_fx*Inputs!$D$6-cost_acc-cost_wd*Inputs!$E$6*$E1231-cost_fx*Inputs!$D$6-$F1231)+(1-MIN(1,$H$50*$C1231))*(1-MIN(1,Inputs!$G$6*$D1231)*churn_nonbuyers)*(ic*Inputs!$C$6+fee_wd*Inputs!$E$6*(1-$B1231)+fee_fx*Inputs!$D$6-cost_acc-cost_wd*Inputs!$E$6*(1-$B1231)-cost_fx*Inputs!$D$6))</f>
        <v>207522.870578153</v>
      </c>
      <c r="H1231" s="0" t="n">
        <f aca="false">12*Inputs!$B$7*(MIN(1,$H$51*$C1231)*(ic*Inputs!$C$7+pE+fee_fx*Inputs!$D$7-cost_acc-cost_wd*Inputs!$E$7*$E1231-cost_fx*Inputs!$D$7-$F1231)+(1-MIN(1,$H$51*$C1231))*(1-MIN(1,Inputs!$G$7*$D1231)*churn_nonbuyers)*(ic*Inputs!$C$7+fee_wd*Inputs!$E$7*(1-$B1231)+fee_fx*Inputs!$D$7-cost_acc-cost_wd*Inputs!$E$7*(1-$B1231)-cost_fx*Inputs!$D$7))</f>
        <v>385354.252490955</v>
      </c>
      <c r="I1231" s="0" t="n">
        <f aca="false">12*Inputs!$B$8*(MIN(1,$H$52*$C1231)*(ic*Inputs!$C$8+pT-cost_acc-cost_wd*Inputs!$E$8-cost_fx*Inputs!$D$8-cost_ins)+(1-MIN(1,$H$52*$C1231))*(1-MIN(1,Inputs!$G$8*$D1231)*churn_nonbuyers)*(ic*Inputs!$C$8+fee_wd*Inputs!$E$8*(1-$B1231)+fee_fx*Inputs!$D$8-cost_acc-cost_wd*Inputs!$E$8*(1-$B1231)-cost_fx*Inputs!$D$8))</f>
        <v>147861.582633923</v>
      </c>
      <c r="J1231" s="0" t="n">
        <f aca="false">G1231+H1231+I1231-fixed</f>
        <v>40738.705703032</v>
      </c>
      <c r="K1231" s="0" t="n">
        <f aca="false">12*Inputs!$B$6*(1-MIN(1,Inputs!$G$6*$D1231)*churn_nonbuyers)*(ic*Inputs!$C$6+fee_wd*Inputs!$E$6*(1-$B1231)+fee_fx*Inputs!$D$6-cost_acc-cost_wd*Inputs!$E$6*(1-$B1231)-cost_fx*Inputs!$D$6)</f>
        <v>171782.39037312</v>
      </c>
      <c r="L1231" s="0" t="n">
        <f aca="false">12*Inputs!$B$7*(1-MIN(1,Inputs!$G$7*$D1231)*churn_nonbuyers)*(ic*Inputs!$C$7+fee_wd*Inputs!$E$7*(1-$B1231)+fee_fx*Inputs!$D$7-cost_acc-cost_wd*Inputs!$E$7*(1-$B1231)-cost_fx*Inputs!$D$7)</f>
        <v>370695.000943872</v>
      </c>
      <c r="M1231" s="0" t="n">
        <f aca="false">12*Inputs!$B$8*(1-MIN(1,Inputs!$G$8*$D1231)*churn_nonbuyers)*(ic*Inputs!$C$8+fee_wd*Inputs!$E$8*(1-$B1231)+fee_fx*Inputs!$D$8-cost_acc-cost_wd*Inputs!$E$8*(1-$B1231)-cost_fx*Inputs!$D$8)</f>
        <v>70124.87667456</v>
      </c>
      <c r="N1231" s="0" t="n">
        <f aca="false">K1231+L1231+I1231-fixed</f>
        <v>-9661.02604908426</v>
      </c>
      <c r="O1231" s="0" t="n">
        <f aca="false">K1231+L1231+M1231-fixed</f>
        <v>-87397.7320084478</v>
      </c>
      <c r="P1231" s="0" t="n">
        <f aca="false">12*Inputs!$B$6*(1-MIN(1,Inputs!$F$6*$D1231))*(ic*Inputs!$C$6+flat_fee-cost_acc-cost_wd*Inputs!$E$6*$E1231-cost_fx*Inputs!$D$6)+12*Inputs!$B$7*(1-MIN(1,Inputs!$F$7*$D1231))*(ic*Inputs!$C$7+flat_fee-cost_acc-cost_wd*Inputs!$E$7*$E1231-cost_fx*Inputs!$D$7)+12*Inputs!$B$8*(1-MIN(1,Inputs!$F$8*$D1231))*(ic*Inputs!$C$8+flat_fee-cost_acc-cost_wd*Inputs!$E$8*$E1231-cost_fx*Inputs!$D$8)-fixed</f>
        <v>-78617.6985856</v>
      </c>
    </row>
    <row r="1232" customFormat="false" ht="15" hidden="false" customHeight="false" outlineLevel="0" collapsed="false">
      <c r="A1232" s="0" t="n">
        <v>1167</v>
      </c>
      <c r="B1232" s="0" t="n">
        <v>0.34253</v>
      </c>
      <c r="C1232" s="0" t="n">
        <v>0.969904</v>
      </c>
      <c r="D1232" s="0" t="n">
        <v>1.168269</v>
      </c>
      <c r="E1232" s="0" t="n">
        <v>1.130762</v>
      </c>
      <c r="F1232" s="0" t="n">
        <v>0.138687</v>
      </c>
      <c r="G1232" s="0" t="n">
        <f aca="false">12*Inputs!$B$6*(MIN(1,$H$50*$C1232)*(ic*Inputs!$C$6+pS+fee_fx*Inputs!$D$6-cost_acc-cost_wd*Inputs!$E$6*$E1232-cost_fx*Inputs!$D$6-$F1232)+(1-MIN(1,$H$50*$C1232))*(1-MIN(1,Inputs!$G$6*$D1232)*churn_nonbuyers)*(ic*Inputs!$C$6+fee_wd*Inputs!$E$6*(1-$B1232)+fee_fx*Inputs!$D$6-cost_acc-cost_wd*Inputs!$E$6*(1-$B1232)-cost_fx*Inputs!$D$6))</f>
        <v>197519.838924227</v>
      </c>
      <c r="H1232" s="0" t="n">
        <f aca="false">12*Inputs!$B$7*(MIN(1,$H$51*$C1232)*(ic*Inputs!$C$7+pE+fee_fx*Inputs!$D$7-cost_acc-cost_wd*Inputs!$E$7*$E1232-cost_fx*Inputs!$D$7-$F1232)+(1-MIN(1,$H$51*$C1232))*(1-MIN(1,Inputs!$G$7*$D1232)*churn_nonbuyers)*(ic*Inputs!$C$7+fee_wd*Inputs!$E$7*(1-$B1232)+fee_fx*Inputs!$D$7-cost_acc-cost_wd*Inputs!$E$7*(1-$B1232)-cost_fx*Inputs!$D$7))</f>
        <v>398370.147877119</v>
      </c>
      <c r="I1232" s="0" t="n">
        <f aca="false">12*Inputs!$B$8*(MIN(1,$H$52*$C1232)*(ic*Inputs!$C$8+pT-cost_acc-cost_wd*Inputs!$E$8-cost_fx*Inputs!$D$8-cost_ins)+(1-MIN(1,$H$52*$C1232))*(1-MIN(1,Inputs!$G$8*$D1232)*churn_nonbuyers)*(ic*Inputs!$C$8+fee_wd*Inputs!$E$8*(1-$B1232)+fee_fx*Inputs!$D$8-cost_acc-cost_wd*Inputs!$E$8*(1-$B1232)-cost_fx*Inputs!$D$8))</f>
        <v>157939.099945953</v>
      </c>
      <c r="J1232" s="0" t="n">
        <f aca="false">G1232+H1232+I1232-fixed</f>
        <v>53829.0867472991</v>
      </c>
      <c r="K1232" s="0" t="n">
        <f aca="false">12*Inputs!$B$6*(1-MIN(1,Inputs!$G$6*$D1232)*churn_nonbuyers)*(ic*Inputs!$C$6+fee_wd*Inputs!$E$6*(1-$B1232)+fee_fx*Inputs!$D$6-cost_acc-cost_wd*Inputs!$E$6*(1-$B1232)-cost_fx*Inputs!$D$6)</f>
        <v>143380.732180104</v>
      </c>
      <c r="L1232" s="0" t="n">
        <f aca="false">12*Inputs!$B$7*(1-MIN(1,Inputs!$G$7*$D1232)*churn_nonbuyers)*(ic*Inputs!$C$7+fee_wd*Inputs!$E$7*(1-$B1232)+fee_fx*Inputs!$D$7-cost_acc-cost_wd*Inputs!$E$7*(1-$B1232)-cost_fx*Inputs!$D$7)</f>
        <v>341473.020396062</v>
      </c>
      <c r="M1232" s="0" t="n">
        <f aca="false">12*Inputs!$B$8*(1-MIN(1,Inputs!$G$8*$D1232)*churn_nonbuyers)*(ic*Inputs!$C$8+fee_wd*Inputs!$E$8*(1-$B1232)+fee_fx*Inputs!$D$8-cost_acc-cost_wd*Inputs!$E$8*(1-$B1232)-cost_fx*Inputs!$D$8)</f>
        <v>56478.076147152</v>
      </c>
      <c r="N1232" s="0" t="n">
        <f aca="false">K1232+L1232+I1232-fixed</f>
        <v>-57207.1474778807</v>
      </c>
      <c r="O1232" s="0" t="n">
        <f aca="false">K1232+L1232+M1232-fixed</f>
        <v>-158668.171276682</v>
      </c>
      <c r="P1232" s="0" t="n">
        <f aca="false">12*Inputs!$B$6*(1-MIN(1,Inputs!$F$6*$D1232))*(ic*Inputs!$C$6+flat_fee-cost_acc-cost_wd*Inputs!$E$6*$E1232-cost_fx*Inputs!$D$6)+12*Inputs!$B$7*(1-MIN(1,Inputs!$F$7*$D1232))*(ic*Inputs!$C$7+flat_fee-cost_acc-cost_wd*Inputs!$E$7*$E1232-cost_fx*Inputs!$D$7)+12*Inputs!$B$8*(1-MIN(1,Inputs!$F$8*$D1232))*(ic*Inputs!$C$8+flat_fee-cost_acc-cost_wd*Inputs!$E$8*$E1232-cost_fx*Inputs!$D$8)-fixed</f>
        <v>-75628.01879728</v>
      </c>
    </row>
    <row r="1233" customFormat="false" ht="15" hidden="false" customHeight="false" outlineLevel="0" collapsed="false">
      <c r="A1233" s="0" t="n">
        <v>1168</v>
      </c>
      <c r="B1233" s="0" t="n">
        <v>0.150848</v>
      </c>
      <c r="C1233" s="0" t="n">
        <v>0.810591</v>
      </c>
      <c r="D1233" s="0" t="n">
        <v>1.468404</v>
      </c>
      <c r="E1233" s="0" t="n">
        <v>1.262707</v>
      </c>
      <c r="F1233" s="0" t="n">
        <v>0.159837</v>
      </c>
      <c r="G1233" s="0" t="n">
        <f aca="false">12*Inputs!$B$6*(MIN(1,$H$50*$C1233)*(ic*Inputs!$C$6+pS+fee_fx*Inputs!$D$6-cost_acc-cost_wd*Inputs!$E$6*$E1233-cost_fx*Inputs!$D$6-$F1233)+(1-MIN(1,$H$50*$C1233))*(1-MIN(1,Inputs!$G$6*$D1233)*churn_nonbuyers)*(ic*Inputs!$C$6+fee_wd*Inputs!$E$6*(1-$B1233)+fee_fx*Inputs!$D$6-cost_acc-cost_wd*Inputs!$E$6*(1-$B1233)-cost_fx*Inputs!$D$6))</f>
        <v>207548.09668558</v>
      </c>
      <c r="H1233" s="0" t="n">
        <f aca="false">12*Inputs!$B$7*(MIN(1,$H$51*$C1233)*(ic*Inputs!$C$7+pE+fee_fx*Inputs!$D$7-cost_acc-cost_wd*Inputs!$E$7*$E1233-cost_fx*Inputs!$D$7-$F1233)+(1-MIN(1,$H$51*$C1233))*(1-MIN(1,Inputs!$G$7*$D1233)*churn_nonbuyers)*(ic*Inputs!$C$7+fee_wd*Inputs!$E$7*(1-$B1233)+fee_fx*Inputs!$D$7-cost_acc-cost_wd*Inputs!$E$7*(1-$B1233)-cost_fx*Inputs!$D$7))</f>
        <v>391393.584606611</v>
      </c>
      <c r="I1233" s="0" t="n">
        <f aca="false">12*Inputs!$B$8*(MIN(1,$H$52*$C1233)*(ic*Inputs!$C$8+pT-cost_acc-cost_wd*Inputs!$E$8-cost_fx*Inputs!$D$8-cost_ins)+(1-MIN(1,$H$52*$C1233))*(1-MIN(1,Inputs!$G$8*$D1233)*churn_nonbuyers)*(ic*Inputs!$C$8+fee_wd*Inputs!$E$8*(1-$B1233)+fee_fx*Inputs!$D$8-cost_acc-cost_wd*Inputs!$E$8*(1-$B1233)-cost_fx*Inputs!$D$8))</f>
        <v>116841.829104</v>
      </c>
      <c r="J1233" s="0" t="n">
        <f aca="false">G1233+H1233+I1233-fixed</f>
        <v>15783.5103961908</v>
      </c>
      <c r="K1233" s="0" t="n">
        <f aca="false">12*Inputs!$B$6*(1-MIN(1,Inputs!$G$6*$D1233)*churn_nonbuyers)*(ic*Inputs!$C$6+fee_wd*Inputs!$E$6*(1-$B1233)+fee_fx*Inputs!$D$6-cost_acc-cost_wd*Inputs!$E$6*(1-$B1233)-cost_fx*Inputs!$D$6)</f>
        <v>166671.217487462</v>
      </c>
      <c r="L1233" s="0" t="n">
        <f aca="false">12*Inputs!$B$7*(1-MIN(1,Inputs!$G$7*$D1233)*churn_nonbuyers)*(ic*Inputs!$C$7+fee_wd*Inputs!$E$7*(1-$B1233)+fee_fx*Inputs!$D$7-cost_acc-cost_wd*Inputs!$E$7*(1-$B1233)-cost_fx*Inputs!$D$7)</f>
        <v>364672.978300477</v>
      </c>
      <c r="M1233" s="0" t="n">
        <f aca="false">12*Inputs!$B$8*(1-MIN(1,Inputs!$G$8*$D1233)*churn_nonbuyers)*(ic*Inputs!$C$8+fee_wd*Inputs!$E$8*(1-$B1233)+fee_fx*Inputs!$D$8-cost_acc-cost_wd*Inputs!$E$8*(1-$B1233)-cost_fx*Inputs!$D$8)</f>
        <v>0</v>
      </c>
      <c r="N1233" s="0" t="n">
        <f aca="false">K1233+L1233+I1233-fixed</f>
        <v>-51813.9751080602</v>
      </c>
      <c r="O1233" s="0" t="n">
        <f aca="false">K1233+L1233+M1233-fixed</f>
        <v>-168655.80421206</v>
      </c>
      <c r="P1233" s="0" t="n">
        <f aca="false">12*Inputs!$B$6*(1-MIN(1,Inputs!$F$6*$D1233))*(ic*Inputs!$C$6+flat_fee-cost_acc-cost_wd*Inputs!$E$6*$E1233-cost_fx*Inputs!$D$6)+12*Inputs!$B$7*(1-MIN(1,Inputs!$F$7*$D1233))*(ic*Inputs!$C$7+flat_fee-cost_acc-cost_wd*Inputs!$E$7*$E1233-cost_fx*Inputs!$D$7)+12*Inputs!$B$8*(1-MIN(1,Inputs!$F$8*$D1233))*(ic*Inputs!$C$8+flat_fee-cost_acc-cost_wd*Inputs!$E$8*$E1233-cost_fx*Inputs!$D$8)-fixed</f>
        <v>-277630.83260128</v>
      </c>
    </row>
    <row r="1234" customFormat="false" ht="15" hidden="false" customHeight="false" outlineLevel="0" collapsed="false">
      <c r="A1234" s="0" t="n">
        <v>1169</v>
      </c>
      <c r="B1234" s="0" t="n">
        <v>0.207607</v>
      </c>
      <c r="C1234" s="0" t="n">
        <v>0.890173</v>
      </c>
      <c r="D1234" s="0" t="n">
        <v>1.05841</v>
      </c>
      <c r="E1234" s="0" t="n">
        <v>1.246448</v>
      </c>
      <c r="F1234" s="0" t="n">
        <v>0.150108</v>
      </c>
      <c r="G1234" s="0" t="n">
        <f aca="false">12*Inputs!$B$6*(MIN(1,$H$50*$C1234)*(ic*Inputs!$C$6+pS+fee_fx*Inputs!$D$6-cost_acc-cost_wd*Inputs!$E$6*$E1234-cost_fx*Inputs!$D$6-$F1234)+(1-MIN(1,$H$50*$C1234))*(1-MIN(1,Inputs!$G$6*$D1234)*churn_nonbuyers)*(ic*Inputs!$C$6+fee_wd*Inputs!$E$6*(1-$B1234)+fee_fx*Inputs!$D$6-cost_acc-cost_wd*Inputs!$E$6*(1-$B1234)-cost_fx*Inputs!$D$6))</f>
        <v>208329.633819347</v>
      </c>
      <c r="H1234" s="0" t="n">
        <f aca="false">12*Inputs!$B$7*(MIN(1,$H$51*$C1234)*(ic*Inputs!$C$7+pE+fee_fx*Inputs!$D$7-cost_acc-cost_wd*Inputs!$E$7*$E1234-cost_fx*Inputs!$D$7-$F1234)+(1-MIN(1,$H$51*$C1234))*(1-MIN(1,Inputs!$G$7*$D1234)*churn_nonbuyers)*(ic*Inputs!$C$7+fee_wd*Inputs!$E$7*(1-$B1234)+fee_fx*Inputs!$D$7-cost_acc-cost_wd*Inputs!$E$7*(1-$B1234)-cost_fx*Inputs!$D$7))</f>
        <v>394108.595015523</v>
      </c>
      <c r="I1234" s="0" t="n">
        <f aca="false">12*Inputs!$B$8*(MIN(1,$H$52*$C1234)*(ic*Inputs!$C$8+pT-cost_acc-cost_wd*Inputs!$E$8-cost_fx*Inputs!$D$8-cost_ins)+(1-MIN(1,$H$52*$C1234))*(1-MIN(1,Inputs!$G$8*$D1234)*churn_nonbuyers)*(ic*Inputs!$C$8+fee_wd*Inputs!$E$8*(1-$B1234)+fee_fx*Inputs!$D$8-cost_acc-cost_wd*Inputs!$E$8*(1-$B1234)-cost_fx*Inputs!$D$8))</f>
        <v>159214.297501138</v>
      </c>
      <c r="J1234" s="0" t="n">
        <f aca="false">G1234+H1234+I1234-fixed</f>
        <v>61652.5263360078</v>
      </c>
      <c r="K1234" s="0" t="n">
        <f aca="false">12*Inputs!$B$6*(1-MIN(1,Inputs!$G$6*$D1234)*churn_nonbuyers)*(ic*Inputs!$C$6+fee_wd*Inputs!$E$6*(1-$B1234)+fee_fx*Inputs!$D$6-cost_acc-cost_wd*Inputs!$E$6*(1-$B1234)-cost_fx*Inputs!$D$6)</f>
        <v>162617.899139064</v>
      </c>
      <c r="L1234" s="0" t="n">
        <f aca="false">12*Inputs!$B$7*(1-MIN(1,Inputs!$G$7*$D1234)*churn_nonbuyers)*(ic*Inputs!$C$7+fee_wd*Inputs!$E$7*(1-$B1234)+fee_fx*Inputs!$D$7-cost_acc-cost_wd*Inputs!$E$7*(1-$B1234)-cost_fx*Inputs!$D$7)</f>
        <v>361451.312603438</v>
      </c>
      <c r="M1234" s="0" t="n">
        <f aca="false">12*Inputs!$B$8*(1-MIN(1,Inputs!$G$8*$D1234)*churn_nonbuyers)*(ic*Inputs!$C$8+fee_wd*Inputs!$E$8*(1-$B1234)+fee_fx*Inputs!$D$8-cost_acc-cost_wd*Inputs!$E$8*(1-$B1234)-cost_fx*Inputs!$D$8)</f>
        <v>81992.386915632</v>
      </c>
      <c r="N1234" s="0" t="n">
        <f aca="false">K1234+L1234+I1234-fixed</f>
        <v>-16716.4907563599</v>
      </c>
      <c r="O1234" s="0" t="n">
        <f aca="false">K1234+L1234+M1234-fixed</f>
        <v>-93938.4013418655</v>
      </c>
      <c r="P1234" s="0" t="n">
        <f aca="false">12*Inputs!$B$6*(1-MIN(1,Inputs!$F$6*$D1234))*(ic*Inputs!$C$6+flat_fee-cost_acc-cost_wd*Inputs!$E$6*$E1234-cost_fx*Inputs!$D$6)+12*Inputs!$B$7*(1-MIN(1,Inputs!$F$7*$D1234))*(ic*Inputs!$C$7+flat_fee-cost_acc-cost_wd*Inputs!$E$7*$E1234-cost_fx*Inputs!$D$7)+12*Inputs!$B$8*(1-MIN(1,Inputs!$F$8*$D1234))*(ic*Inputs!$C$8+flat_fee-cost_acc-cost_wd*Inputs!$E$8*$E1234-cost_fx*Inputs!$D$8)-fixed</f>
        <v>-65477.7638368</v>
      </c>
    </row>
    <row r="1235" customFormat="false" ht="15" hidden="false" customHeight="false" outlineLevel="0" collapsed="false">
      <c r="A1235" s="0" t="n">
        <v>1170</v>
      </c>
      <c r="B1235" s="0" t="n">
        <v>0.418344</v>
      </c>
      <c r="C1235" s="0" t="n">
        <v>0.955204</v>
      </c>
      <c r="D1235" s="0" t="n">
        <v>1.126993</v>
      </c>
      <c r="E1235" s="0" t="n">
        <v>1.38514</v>
      </c>
      <c r="F1235" s="0" t="n">
        <v>0.167528</v>
      </c>
      <c r="G1235" s="0" t="n">
        <f aca="false">12*Inputs!$B$6*(MIN(1,$H$50*$C1235)*(ic*Inputs!$C$6+pS+fee_fx*Inputs!$D$6-cost_acc-cost_wd*Inputs!$E$6*$E1235-cost_fx*Inputs!$D$6-$F1235)+(1-MIN(1,$H$50*$C1235))*(1-MIN(1,Inputs!$G$6*$D1235)*churn_nonbuyers)*(ic*Inputs!$C$6+fee_wd*Inputs!$E$6*(1-$B1235)+fee_fx*Inputs!$D$6-cost_acc-cost_wd*Inputs!$E$6*(1-$B1235)-cost_fx*Inputs!$D$6))</f>
        <v>181241.703948842</v>
      </c>
      <c r="H1235" s="0" t="n">
        <f aca="false">12*Inputs!$B$7*(MIN(1,$H$51*$C1235)*(ic*Inputs!$C$7+pE+fee_fx*Inputs!$D$7-cost_acc-cost_wd*Inputs!$E$7*$E1235-cost_fx*Inputs!$D$7-$F1235)+(1-MIN(1,$H$51*$C1235))*(1-MIN(1,Inputs!$G$7*$D1235)*churn_nonbuyers)*(ic*Inputs!$C$7+fee_wd*Inputs!$E$7*(1-$B1235)+fee_fx*Inputs!$D$7-cost_acc-cost_wd*Inputs!$E$7*(1-$B1235)-cost_fx*Inputs!$D$7))</f>
        <v>361682.254901496</v>
      </c>
      <c r="I1235" s="0" t="n">
        <f aca="false">12*Inputs!$B$8*(MIN(1,$H$52*$C1235)*(ic*Inputs!$C$8+pT-cost_acc-cost_wd*Inputs!$E$8-cost_fx*Inputs!$D$8-cost_ins)+(1-MIN(1,$H$52*$C1235))*(1-MIN(1,Inputs!$G$8*$D1235)*churn_nonbuyers)*(ic*Inputs!$C$8+fee_wd*Inputs!$E$8*(1-$B1235)+fee_fx*Inputs!$D$8-cost_acc-cost_wd*Inputs!$E$8*(1-$B1235)-cost_fx*Inputs!$D$8))</f>
        <v>159114.31926467</v>
      </c>
      <c r="J1235" s="0" t="n">
        <f aca="false">G1235+H1235+I1235-fixed</f>
        <v>2038.27811500896</v>
      </c>
      <c r="K1235" s="0" t="n">
        <f aca="false">12*Inputs!$B$6*(1-MIN(1,Inputs!$G$6*$D1235)*churn_nonbuyers)*(ic*Inputs!$C$6+fee_wd*Inputs!$E$6*(1-$B1235)+fee_fx*Inputs!$D$6-cost_acc-cost_wd*Inputs!$E$6*(1-$B1235)-cost_fx*Inputs!$D$6)</f>
        <v>133392.964029062</v>
      </c>
      <c r="L1235" s="0" t="n">
        <f aca="false">12*Inputs!$B$7*(1-MIN(1,Inputs!$G$7*$D1235)*churn_nonbuyers)*(ic*Inputs!$C$7+fee_wd*Inputs!$E$7*(1-$B1235)+fee_fx*Inputs!$D$7-cost_acc-cost_wd*Inputs!$E$7*(1-$B1235)-cost_fx*Inputs!$D$7)</f>
        <v>331363.110353438</v>
      </c>
      <c r="M1235" s="0" t="n">
        <f aca="false">12*Inputs!$B$8*(1-MIN(1,Inputs!$G$8*$D1235)*churn_nonbuyers)*(ic*Inputs!$C$8+fee_wd*Inputs!$E$8*(1-$B1235)+fee_fx*Inputs!$D$8-cost_acc-cost_wd*Inputs!$E$8*(1-$B1235)-cost_fx*Inputs!$D$8)</f>
        <v>64665.5448822913</v>
      </c>
      <c r="N1235" s="0" t="n">
        <f aca="false">K1235+L1235+I1235-fixed</f>
        <v>-76129.6063528297</v>
      </c>
      <c r="O1235" s="0" t="n">
        <f aca="false">K1235+L1235+M1235-fixed</f>
        <v>-170578.380735209</v>
      </c>
      <c r="P1235" s="0" t="n">
        <f aca="false">12*Inputs!$B$6*(1-MIN(1,Inputs!$F$6*$D1235))*(ic*Inputs!$C$6+flat_fee-cost_acc-cost_wd*Inputs!$E$6*$E1235-cost_fx*Inputs!$D$6)+12*Inputs!$B$7*(1-MIN(1,Inputs!$F$7*$D1235))*(ic*Inputs!$C$7+flat_fee-cost_acc-cost_wd*Inputs!$E$7*$E1235-cost_fx*Inputs!$D$7)+12*Inputs!$B$8*(1-MIN(1,Inputs!$F$8*$D1235))*(ic*Inputs!$C$8+flat_fee-cost_acc-cost_wd*Inputs!$E$8*$E1235-cost_fx*Inputs!$D$8)-fixed</f>
        <v>-155784.9683392</v>
      </c>
    </row>
    <row r="1236" customFormat="false" ht="15" hidden="false" customHeight="false" outlineLevel="0" collapsed="false">
      <c r="A1236" s="0" t="n">
        <v>1171</v>
      </c>
      <c r="B1236" s="0" t="n">
        <v>0.115111</v>
      </c>
      <c r="C1236" s="0" t="n">
        <v>0.970836</v>
      </c>
      <c r="D1236" s="0" t="n">
        <v>1.192252</v>
      </c>
      <c r="E1236" s="0" t="n">
        <v>1.148136</v>
      </c>
      <c r="F1236" s="0" t="n">
        <v>0.307487</v>
      </c>
      <c r="G1236" s="0" t="n">
        <f aca="false">12*Inputs!$B$6*(MIN(1,$H$50*$C1236)*(ic*Inputs!$C$6+pS+fee_fx*Inputs!$D$6-cost_acc-cost_wd*Inputs!$E$6*$E1236-cost_fx*Inputs!$D$6-$F1236)+(1-MIN(1,$H$50*$C1236))*(1-MIN(1,Inputs!$G$6*$D1236)*churn_nonbuyers)*(ic*Inputs!$C$6+fee_wd*Inputs!$E$6*(1-$B1236)+fee_fx*Inputs!$D$6-cost_acc-cost_wd*Inputs!$E$6*(1-$B1236)-cost_fx*Inputs!$D$6))</f>
        <v>221643.375284779</v>
      </c>
      <c r="H1236" s="0" t="n">
        <f aca="false">12*Inputs!$B$7*(MIN(1,$H$51*$C1236)*(ic*Inputs!$C$7+pE+fee_fx*Inputs!$D$7-cost_acc-cost_wd*Inputs!$E$7*$E1236-cost_fx*Inputs!$D$7-$F1236)+(1-MIN(1,$H$51*$C1236))*(1-MIN(1,Inputs!$G$7*$D1236)*churn_nonbuyers)*(ic*Inputs!$C$7+fee_wd*Inputs!$E$7*(1-$B1236)+fee_fx*Inputs!$D$7-cost_acc-cost_wd*Inputs!$E$7*(1-$B1236)-cost_fx*Inputs!$D$7))</f>
        <v>406201.219344626</v>
      </c>
      <c r="I1236" s="0" t="n">
        <f aca="false">12*Inputs!$B$8*(MIN(1,$H$52*$C1236)*(ic*Inputs!$C$8+pT-cost_acc-cost_wd*Inputs!$E$8-cost_fx*Inputs!$D$8-cost_ins)+(1-MIN(1,$H$52*$C1236))*(1-MIN(1,Inputs!$G$8*$D1236)*churn_nonbuyers)*(ic*Inputs!$C$8+fee_wd*Inputs!$E$8*(1-$B1236)+fee_fx*Inputs!$D$8-cost_acc-cost_wd*Inputs!$E$8*(1-$B1236)-cost_fx*Inputs!$D$8))</f>
        <v>156947.879954098</v>
      </c>
      <c r="J1236" s="0" t="n">
        <f aca="false">G1236+H1236+I1236-fixed</f>
        <v>84792.4745835019</v>
      </c>
      <c r="K1236" s="0" t="n">
        <f aca="false">12*Inputs!$B$6*(1-MIN(1,Inputs!$G$6*$D1236)*churn_nonbuyers)*(ic*Inputs!$C$6+fee_wd*Inputs!$E$6*(1-$B1236)+fee_fx*Inputs!$D$6-cost_acc-cost_wd*Inputs!$E$6*(1-$B1236)-cost_fx*Inputs!$D$6)</f>
        <v>173994.253343798</v>
      </c>
      <c r="L1236" s="0" t="n">
        <f aca="false">12*Inputs!$B$7*(1-MIN(1,Inputs!$G$7*$D1236)*churn_nonbuyers)*(ic*Inputs!$C$7+fee_wd*Inputs!$E$7*(1-$B1236)+fee_fx*Inputs!$D$7-cost_acc-cost_wd*Inputs!$E$7*(1-$B1236)-cost_fx*Inputs!$D$7)</f>
        <v>372795.418310279</v>
      </c>
      <c r="M1236" s="0" t="n">
        <f aca="false">12*Inputs!$B$8*(1-MIN(1,Inputs!$G$8*$D1236)*churn_nonbuyers)*(ic*Inputs!$C$8+fee_wd*Inputs!$E$8*(1-$B1236)+fee_fx*Inputs!$D$8-cost_acc-cost_wd*Inputs!$E$8*(1-$B1236)-cost_fx*Inputs!$D$8)</f>
        <v>53080.2433910592</v>
      </c>
      <c r="N1236" s="0" t="n">
        <f aca="false">K1236+L1236+I1236-fixed</f>
        <v>3737.55160817492</v>
      </c>
      <c r="O1236" s="0" t="n">
        <f aca="false">K1236+L1236+M1236-fixed</f>
        <v>-100130.084954863</v>
      </c>
      <c r="P1236" s="0" t="n">
        <f aca="false">12*Inputs!$B$6*(1-MIN(1,Inputs!$F$6*$D1236))*(ic*Inputs!$C$6+flat_fee-cost_acc-cost_wd*Inputs!$E$6*$E1236-cost_fx*Inputs!$D$6)+12*Inputs!$B$7*(1-MIN(1,Inputs!$F$7*$D1236))*(ic*Inputs!$C$7+flat_fee-cost_acc-cost_wd*Inputs!$E$7*$E1236-cost_fx*Inputs!$D$7)+12*Inputs!$B$8*(1-MIN(1,Inputs!$F$8*$D1236))*(ic*Inputs!$C$8+flat_fee-cost_acc-cost_wd*Inputs!$E$8*$E1236-cost_fx*Inputs!$D$8)-fixed</f>
        <v>-95103.97171072</v>
      </c>
    </row>
    <row r="1237" customFormat="false" ht="15" hidden="false" customHeight="false" outlineLevel="0" collapsed="false">
      <c r="A1237" s="0" t="n">
        <v>1172</v>
      </c>
      <c r="B1237" s="0" t="n">
        <v>0.38768</v>
      </c>
      <c r="C1237" s="0" t="n">
        <v>1.178099</v>
      </c>
      <c r="D1237" s="0" t="n">
        <v>1.005597</v>
      </c>
      <c r="E1237" s="0" t="n">
        <v>1.461481</v>
      </c>
      <c r="F1237" s="0" t="n">
        <v>0.206373</v>
      </c>
      <c r="G1237" s="0" t="n">
        <f aca="false">12*Inputs!$B$6*(MIN(1,$H$50*$C1237)*(ic*Inputs!$C$6+pS+fee_fx*Inputs!$D$6-cost_acc-cost_wd*Inputs!$E$6*$E1237-cost_fx*Inputs!$D$6-$F1237)+(1-MIN(1,$H$50*$C1237))*(1-MIN(1,Inputs!$G$6*$D1237)*churn_nonbuyers)*(ic*Inputs!$C$6+fee_wd*Inputs!$E$6*(1-$B1237)+fee_fx*Inputs!$D$6-cost_acc-cost_wd*Inputs!$E$6*(1-$B1237)-cost_fx*Inputs!$D$6))</f>
        <v>193856.087475191</v>
      </c>
      <c r="H1237" s="0" t="n">
        <f aca="false">12*Inputs!$B$7*(MIN(1,$H$51*$C1237)*(ic*Inputs!$C$7+pE+fee_fx*Inputs!$D$7-cost_acc-cost_wd*Inputs!$E$7*$E1237-cost_fx*Inputs!$D$7-$F1237)+(1-MIN(1,$H$51*$C1237))*(1-MIN(1,Inputs!$G$7*$D1237)*churn_nonbuyers)*(ic*Inputs!$C$7+fee_wd*Inputs!$E$7*(1-$B1237)+fee_fx*Inputs!$D$7-cost_acc-cost_wd*Inputs!$E$7*(1-$B1237)-cost_fx*Inputs!$D$7))</f>
        <v>358685.228738346</v>
      </c>
      <c r="I1237" s="0" t="n">
        <f aca="false">12*Inputs!$B$8*(MIN(1,$H$52*$C1237)*(ic*Inputs!$C$8+pT-cost_acc-cost_wd*Inputs!$E$8-cost_fx*Inputs!$D$8-cost_ins)+(1-MIN(1,$H$52*$C1237))*(1-MIN(1,Inputs!$G$8*$D1237)*churn_nonbuyers)*(ic*Inputs!$C$8+fee_wd*Inputs!$E$8*(1-$B1237)+fee_fx*Inputs!$D$8-cost_acc-cost_wd*Inputs!$E$8*(1-$B1237)-cost_fx*Inputs!$D$8))</f>
        <v>185794.05408746</v>
      </c>
      <c r="J1237" s="0" t="n">
        <f aca="false">G1237+H1237+I1237-fixed</f>
        <v>38335.3703009965</v>
      </c>
      <c r="K1237" s="0" t="n">
        <f aca="false">12*Inputs!$B$6*(1-MIN(1,Inputs!$G$6*$D1237)*churn_nonbuyers)*(ic*Inputs!$C$6+fee_wd*Inputs!$E$6*(1-$B1237)+fee_fx*Inputs!$D$6-cost_acc-cost_wd*Inputs!$E$6*(1-$B1237)-cost_fx*Inputs!$D$6)</f>
        <v>138444.581123712</v>
      </c>
      <c r="L1237" s="0" t="n">
        <f aca="false">12*Inputs!$B$7*(1-MIN(1,Inputs!$G$7*$D1237)*churn_nonbuyers)*(ic*Inputs!$C$7+fee_wd*Inputs!$E$7*(1-$B1237)+fee_fx*Inputs!$D$7-cost_acc-cost_wd*Inputs!$E$7*(1-$B1237)-cost_fx*Inputs!$D$7)</f>
        <v>336894.530018227</v>
      </c>
      <c r="M1237" s="0" t="n">
        <f aca="false">12*Inputs!$B$8*(1-MIN(1,Inputs!$G$8*$D1237)*churn_nonbuyers)*(ic*Inputs!$C$8+fee_wd*Inputs!$E$8*(1-$B1237)+fee_fx*Inputs!$D$8-cost_acc-cost_wd*Inputs!$E$8*(1-$B1237)-cost_fx*Inputs!$D$8)</f>
        <v>91131.512230656</v>
      </c>
      <c r="N1237" s="0" t="n">
        <f aca="false">K1237+L1237+I1237-fixed</f>
        <v>-38866.8347706012</v>
      </c>
      <c r="O1237" s="0" t="n">
        <f aca="false">K1237+L1237+M1237-fixed</f>
        <v>-133529.376627405</v>
      </c>
      <c r="P1237" s="0" t="n">
        <f aca="false">12*Inputs!$B$6*(1-MIN(1,Inputs!$F$6*$D1237))*(ic*Inputs!$C$6+flat_fee-cost_acc-cost_wd*Inputs!$E$6*$E1237-cost_fx*Inputs!$D$6)+12*Inputs!$B$7*(1-MIN(1,Inputs!$F$7*$D1237))*(ic*Inputs!$C$7+flat_fee-cost_acc-cost_wd*Inputs!$E$7*$E1237-cost_fx*Inputs!$D$7)+12*Inputs!$B$8*(1-MIN(1,Inputs!$F$8*$D1237))*(ic*Inputs!$C$8+flat_fee-cost_acc-cost_wd*Inputs!$E$8*$E1237-cost_fx*Inputs!$D$8)-fixed</f>
        <v>-131424.19881832</v>
      </c>
    </row>
    <row r="1238" customFormat="false" ht="15" hidden="false" customHeight="false" outlineLevel="0" collapsed="false">
      <c r="A1238" s="0" t="n">
        <v>1173</v>
      </c>
      <c r="B1238" s="0" t="n">
        <v>0.283922</v>
      </c>
      <c r="C1238" s="0" t="n">
        <v>0.691178</v>
      </c>
      <c r="D1238" s="0" t="n">
        <v>1.152639</v>
      </c>
      <c r="E1238" s="0" t="n">
        <v>1.338959</v>
      </c>
      <c r="F1238" s="0" t="n">
        <v>0.324222</v>
      </c>
      <c r="G1238" s="0" t="n">
        <f aca="false">12*Inputs!$B$6*(MIN(1,$H$50*$C1238)*(ic*Inputs!$C$6+pS+fee_fx*Inputs!$D$6-cost_acc-cost_wd*Inputs!$E$6*$E1238-cost_fx*Inputs!$D$6-$F1238)+(1-MIN(1,$H$50*$C1238))*(1-MIN(1,Inputs!$G$6*$D1238)*churn_nonbuyers)*(ic*Inputs!$C$6+fee_wd*Inputs!$E$6*(1-$B1238)+fee_fx*Inputs!$D$6-cost_acc-cost_wd*Inputs!$E$6*(1-$B1238)-cost_fx*Inputs!$D$6))</f>
        <v>183317.36522782</v>
      </c>
      <c r="H1238" s="0" t="n">
        <f aca="false">12*Inputs!$B$7*(MIN(1,$H$51*$C1238)*(ic*Inputs!$C$7+pE+fee_fx*Inputs!$D$7-cost_acc-cost_wd*Inputs!$E$7*$E1238-cost_fx*Inputs!$D$7-$F1238)+(1-MIN(1,$H$51*$C1238))*(1-MIN(1,Inputs!$G$7*$D1238)*churn_nonbuyers)*(ic*Inputs!$C$7+fee_wd*Inputs!$E$7*(1-$B1238)+fee_fx*Inputs!$D$7-cost_acc-cost_wd*Inputs!$E$7*(1-$B1238)-cost_fx*Inputs!$D$7))</f>
        <v>364070.602994498</v>
      </c>
      <c r="I1238" s="0" t="n">
        <f aca="false">12*Inputs!$B$8*(MIN(1,$H$52*$C1238)*(ic*Inputs!$C$8+pT-cost_acc-cost_wd*Inputs!$E$8-cost_fx*Inputs!$D$8-cost_ins)+(1-MIN(1,$H$52*$C1238))*(1-MIN(1,Inputs!$G$8*$D1238)*churn_nonbuyers)*(ic*Inputs!$C$8+fee_wd*Inputs!$E$8*(1-$B1238)+fee_fx*Inputs!$D$8-cost_acc-cost_wd*Inputs!$E$8*(1-$B1238)-cost_fx*Inputs!$D$8))</f>
        <v>130812.714748831</v>
      </c>
      <c r="J1238" s="0" t="n">
        <f aca="false">G1238+H1238+I1238-fixed</f>
        <v>-21799.3170288519</v>
      </c>
      <c r="K1238" s="0" t="n">
        <f aca="false">12*Inputs!$B$6*(1-MIN(1,Inputs!$G$6*$D1238)*churn_nonbuyers)*(ic*Inputs!$C$6+fee_wd*Inputs!$E$6*(1-$B1238)+fee_fx*Inputs!$D$6-cost_acc-cost_wd*Inputs!$E$6*(1-$B1238)-cost_fx*Inputs!$D$6)</f>
        <v>151452.899785138</v>
      </c>
      <c r="L1238" s="0" t="n">
        <f aca="false">12*Inputs!$B$7*(1-MIN(1,Inputs!$G$7*$D1238)*churn_nonbuyers)*(ic*Inputs!$C$7+fee_wd*Inputs!$E$7*(1-$B1238)+fee_fx*Inputs!$D$7-cost_acc-cost_wd*Inputs!$E$7*(1-$B1238)-cost_fx*Inputs!$D$7)</f>
        <v>349786.671999083</v>
      </c>
      <c r="M1238" s="0" t="n">
        <f aca="false">12*Inputs!$B$8*(1-MIN(1,Inputs!$G$8*$D1238)*churn_nonbuyers)*(ic*Inputs!$C$8+fee_wd*Inputs!$E$8*(1-$B1238)+fee_fx*Inputs!$D$8-cost_acc-cost_wd*Inputs!$E$8*(1-$B1238)-cost_fx*Inputs!$D$8)</f>
        <v>60412.7068373088</v>
      </c>
      <c r="N1238" s="0" t="n">
        <f aca="false">K1238+L1238+I1238-fixed</f>
        <v>-67947.7134669491</v>
      </c>
      <c r="O1238" s="0" t="n">
        <f aca="false">K1238+L1238+M1238-fixed</f>
        <v>-138347.721378471</v>
      </c>
      <c r="P1238" s="0" t="n">
        <f aca="false">12*Inputs!$B$6*(1-MIN(1,Inputs!$F$6*$D1238))*(ic*Inputs!$C$6+flat_fee-cost_acc-cost_wd*Inputs!$E$6*$E1238-cost_fx*Inputs!$D$6)+12*Inputs!$B$7*(1-MIN(1,Inputs!$F$7*$D1238))*(ic*Inputs!$C$7+flat_fee-cost_acc-cost_wd*Inputs!$E$7*$E1238-cost_fx*Inputs!$D$7)+12*Inputs!$B$8*(1-MIN(1,Inputs!$F$8*$D1238))*(ic*Inputs!$C$8+flat_fee-cost_acc-cost_wd*Inputs!$E$8*$E1238-cost_fx*Inputs!$D$8)-fixed</f>
        <v>-149618.48691976</v>
      </c>
    </row>
    <row r="1239" customFormat="false" ht="15" hidden="false" customHeight="false" outlineLevel="0" collapsed="false">
      <c r="A1239" s="0" t="n">
        <v>1174</v>
      </c>
      <c r="B1239" s="0" t="n">
        <v>0.266988</v>
      </c>
      <c r="C1239" s="0" t="n">
        <v>0.945315</v>
      </c>
      <c r="D1239" s="0" t="n">
        <v>0.922183</v>
      </c>
      <c r="E1239" s="0" t="n">
        <v>1.05527</v>
      </c>
      <c r="F1239" s="0" t="n">
        <v>0.013811</v>
      </c>
      <c r="G1239" s="0" t="n">
        <f aca="false">12*Inputs!$B$6*(MIN(1,$H$50*$C1239)*(ic*Inputs!$C$6+pS+fee_fx*Inputs!$D$6-cost_acc-cost_wd*Inputs!$E$6*$E1239-cost_fx*Inputs!$D$6-$F1239)+(1-MIN(1,$H$50*$C1239))*(1-MIN(1,Inputs!$G$6*$D1239)*churn_nonbuyers)*(ic*Inputs!$C$6+fee_wd*Inputs!$E$6*(1-$B1239)+fee_fx*Inputs!$D$6-cost_acc-cost_wd*Inputs!$E$6*(1-$B1239)-cost_fx*Inputs!$D$6))</f>
        <v>211835.029839983</v>
      </c>
      <c r="H1239" s="0" t="n">
        <f aca="false">12*Inputs!$B$7*(MIN(1,$H$51*$C1239)*(ic*Inputs!$C$7+pE+fee_fx*Inputs!$D$7-cost_acc-cost_wd*Inputs!$E$7*$E1239-cost_fx*Inputs!$D$7-$F1239)+(1-MIN(1,$H$51*$C1239))*(1-MIN(1,Inputs!$G$7*$D1239)*churn_nonbuyers)*(ic*Inputs!$C$7+fee_wd*Inputs!$E$7*(1-$B1239)+fee_fx*Inputs!$D$7-cost_acc-cost_wd*Inputs!$E$7*(1-$B1239)-cost_fx*Inputs!$D$7))</f>
        <v>420150.58886496</v>
      </c>
      <c r="I1239" s="0" t="n">
        <f aca="false">12*Inputs!$B$8*(MIN(1,$H$52*$C1239)*(ic*Inputs!$C$8+pT-cost_acc-cost_wd*Inputs!$E$8-cost_fx*Inputs!$D$8-cost_ins)+(1-MIN(1,$H$52*$C1239))*(1-MIN(1,Inputs!$G$8*$D1239)*churn_nonbuyers)*(ic*Inputs!$C$8+fee_wd*Inputs!$E$8*(1-$B1239)+fee_fx*Inputs!$D$8-cost_acc-cost_wd*Inputs!$E$8*(1-$B1239)-cost_fx*Inputs!$D$8))</f>
        <v>173863.59283658</v>
      </c>
      <c r="J1239" s="0" t="n">
        <f aca="false">G1239+H1239+I1239-fixed</f>
        <v>105849.211541523</v>
      </c>
      <c r="K1239" s="0" t="n">
        <f aca="false">12*Inputs!$B$6*(1-MIN(1,Inputs!$G$6*$D1239)*churn_nonbuyers)*(ic*Inputs!$C$6+fee_wd*Inputs!$E$6*(1-$B1239)+fee_fx*Inputs!$D$6-cost_acc-cost_wd*Inputs!$E$6*(1-$B1239)-cost_fx*Inputs!$D$6)</f>
        <v>155630.848282589</v>
      </c>
      <c r="L1239" s="0" t="n">
        <f aca="false">12*Inputs!$B$7*(1-MIN(1,Inputs!$G$7*$D1239)*churn_nonbuyers)*(ic*Inputs!$C$7+fee_wd*Inputs!$E$7*(1-$B1239)+fee_fx*Inputs!$D$7-cost_acc-cost_wd*Inputs!$E$7*(1-$B1239)-cost_fx*Inputs!$D$7)</f>
        <v>354662.637385553</v>
      </c>
      <c r="M1239" s="0" t="n">
        <f aca="false">12*Inputs!$B$8*(1-MIN(1,Inputs!$G$8*$D1239)*churn_nonbuyers)*(ic*Inputs!$C$8+fee_wd*Inputs!$E$8*(1-$B1239)+fee_fx*Inputs!$D$8-cost_acc-cost_wd*Inputs!$E$8*(1-$B1239)-cost_fx*Inputs!$D$8)</f>
        <v>111156.920465414</v>
      </c>
      <c r="N1239" s="0" t="n">
        <f aca="false">K1239+L1239+I1239-fixed</f>
        <v>-15842.9214952777</v>
      </c>
      <c r="O1239" s="0" t="n">
        <f aca="false">K1239+L1239+M1239-fixed</f>
        <v>-78549.5938664434</v>
      </c>
      <c r="P1239" s="0" t="n">
        <f aca="false">12*Inputs!$B$6*(1-MIN(1,Inputs!$F$6*$D1239))*(ic*Inputs!$C$6+flat_fee-cost_acc-cost_wd*Inputs!$E$6*$E1239-cost_fx*Inputs!$D$6)+12*Inputs!$B$7*(1-MIN(1,Inputs!$F$7*$D1239))*(ic*Inputs!$C$7+flat_fee-cost_acc-cost_wd*Inputs!$E$7*$E1239-cost_fx*Inputs!$D$7)+12*Inputs!$B$8*(1-MIN(1,Inputs!$F$8*$D1239))*(ic*Inputs!$C$8+flat_fee-cost_acc-cost_wd*Inputs!$E$8*$E1239-cost_fx*Inputs!$D$8)-fixed</f>
        <v>89446.3182344001</v>
      </c>
    </row>
    <row r="1240" customFormat="false" ht="15" hidden="false" customHeight="false" outlineLevel="0" collapsed="false">
      <c r="A1240" s="0" t="n">
        <v>1175</v>
      </c>
      <c r="B1240" s="0" t="n">
        <v>0.343837</v>
      </c>
      <c r="C1240" s="0" t="n">
        <v>0.927239</v>
      </c>
      <c r="D1240" s="0" t="n">
        <v>0.860706</v>
      </c>
      <c r="E1240" s="0" t="n">
        <v>1.320099</v>
      </c>
      <c r="F1240" s="0" t="n">
        <v>0.190988</v>
      </c>
      <c r="G1240" s="0" t="n">
        <f aca="false">12*Inputs!$B$6*(MIN(1,$H$50*$C1240)*(ic*Inputs!$C$6+pS+fee_fx*Inputs!$D$6-cost_acc-cost_wd*Inputs!$E$6*$E1240-cost_fx*Inputs!$D$6-$F1240)+(1-MIN(1,$H$50*$C1240))*(1-MIN(1,Inputs!$G$6*$D1240)*churn_nonbuyers)*(ic*Inputs!$C$6+fee_wd*Inputs!$E$6*(1-$B1240)+fee_fx*Inputs!$D$6-cost_acc-cost_wd*Inputs!$E$6*(1-$B1240)-cost_fx*Inputs!$D$6))</f>
        <v>191977.328924944</v>
      </c>
      <c r="H1240" s="0" t="n">
        <f aca="false">12*Inputs!$B$7*(MIN(1,$H$51*$C1240)*(ic*Inputs!$C$7+pE+fee_fx*Inputs!$D$7-cost_acc-cost_wd*Inputs!$E$7*$E1240-cost_fx*Inputs!$D$7-$F1240)+(1-MIN(1,$H$51*$C1240))*(1-MIN(1,Inputs!$G$7*$D1240)*churn_nonbuyers)*(ic*Inputs!$C$7+fee_wd*Inputs!$E$7*(1-$B1240)+fee_fx*Inputs!$D$7-cost_acc-cost_wd*Inputs!$E$7*(1-$B1240)-cost_fx*Inputs!$D$7))</f>
        <v>374788.165988152</v>
      </c>
      <c r="I1240" s="0" t="n">
        <f aca="false">12*Inputs!$B$8*(MIN(1,$H$52*$C1240)*(ic*Inputs!$C$8+pT-cost_acc-cost_wd*Inputs!$E$8-cost_fx*Inputs!$D$8-cost_ins)+(1-MIN(1,$H$52*$C1240))*(1-MIN(1,Inputs!$G$8*$D1240)*churn_nonbuyers)*(ic*Inputs!$C$8+fee_wd*Inputs!$E$8*(1-$B1240)+fee_fx*Inputs!$D$8-cost_acc-cost_wd*Inputs!$E$8*(1-$B1240)-cost_fx*Inputs!$D$8))</f>
        <v>176885.719029384</v>
      </c>
      <c r="J1240" s="0" t="n">
        <f aca="false">G1240+H1240+I1240-fixed</f>
        <v>43651.2139424805</v>
      </c>
      <c r="K1240" s="0" t="n">
        <f aca="false">12*Inputs!$B$6*(1-MIN(1,Inputs!$G$6*$D1240)*churn_nonbuyers)*(ic*Inputs!$C$6+fee_wd*Inputs!$E$6*(1-$B1240)+fee_fx*Inputs!$D$6-cost_acc-cost_wd*Inputs!$E$6*(1-$B1240)-cost_fx*Inputs!$D$6)</f>
        <v>145542.342016238</v>
      </c>
      <c r="L1240" s="0" t="n">
        <f aca="false">12*Inputs!$B$7*(1-MIN(1,Inputs!$G$7*$D1240)*churn_nonbuyers)*(ic*Inputs!$C$7+fee_wd*Inputs!$E$7*(1-$B1240)+fee_fx*Inputs!$D$7-cost_acc-cost_wd*Inputs!$E$7*(1-$B1240)-cost_fx*Inputs!$D$7)</f>
        <v>344554.844121743</v>
      </c>
      <c r="M1240" s="0" t="n">
        <f aca="false">12*Inputs!$B$8*(1-MIN(1,Inputs!$G$8*$D1240)*churn_nonbuyers)*(ic*Inputs!$C$8+fee_wd*Inputs!$E$8*(1-$B1240)+fee_fx*Inputs!$D$8-cost_acc-cost_wd*Inputs!$E$8*(1-$B1240)-cost_fx*Inputs!$D$8)</f>
        <v>123185.387435779</v>
      </c>
      <c r="N1240" s="0" t="n">
        <f aca="false">K1240+L1240+I1240-fixed</f>
        <v>-33017.0948326344</v>
      </c>
      <c r="O1240" s="0" t="n">
        <f aca="false">K1240+L1240+M1240-fixed</f>
        <v>-86717.4264262393</v>
      </c>
      <c r="P1240" s="0" t="n">
        <f aca="false">12*Inputs!$B$6*(1-MIN(1,Inputs!$F$6*$D1240))*(ic*Inputs!$C$6+flat_fee-cost_acc-cost_wd*Inputs!$E$6*$E1240-cost_fx*Inputs!$D$6)+12*Inputs!$B$7*(1-MIN(1,Inputs!$F$7*$D1240))*(ic*Inputs!$C$7+flat_fee-cost_acc-cost_wd*Inputs!$E$7*$E1240-cost_fx*Inputs!$D$7)+12*Inputs!$B$8*(1-MIN(1,Inputs!$F$8*$D1240))*(ic*Inputs!$C$8+flat_fee-cost_acc-cost_wd*Inputs!$E$8*$E1240-cost_fx*Inputs!$D$8)-fixed</f>
        <v>39.9300065599382</v>
      </c>
    </row>
    <row r="1241" customFormat="false" ht="15" hidden="false" customHeight="false" outlineLevel="0" collapsed="false">
      <c r="A1241" s="0" t="n">
        <v>1176</v>
      </c>
      <c r="B1241" s="0" t="n">
        <v>0.378652</v>
      </c>
      <c r="C1241" s="0" t="n">
        <v>1.042813</v>
      </c>
      <c r="D1241" s="0" t="n">
        <v>1.118922</v>
      </c>
      <c r="E1241" s="0" t="n">
        <v>1.444124</v>
      </c>
      <c r="F1241" s="0" t="n">
        <v>0.079352</v>
      </c>
      <c r="G1241" s="0" t="n">
        <f aca="false">12*Inputs!$B$6*(MIN(1,$H$50*$C1241)*(ic*Inputs!$C$6+pS+fee_fx*Inputs!$D$6-cost_acc-cost_wd*Inputs!$E$6*$E1241-cost_fx*Inputs!$D$6-$F1241)+(1-MIN(1,$H$50*$C1241))*(1-MIN(1,Inputs!$G$6*$D1241)*churn_nonbuyers)*(ic*Inputs!$C$6+fee_wd*Inputs!$E$6*(1-$B1241)+fee_fx*Inputs!$D$6-cost_acc-cost_wd*Inputs!$E$6*(1-$B1241)-cost_fx*Inputs!$D$6))</f>
        <v>191329.668129044</v>
      </c>
      <c r="H1241" s="0" t="n">
        <f aca="false">12*Inputs!$B$7*(MIN(1,$H$51*$C1241)*(ic*Inputs!$C$7+pE+fee_fx*Inputs!$D$7-cost_acc-cost_wd*Inputs!$E$7*$E1241-cost_fx*Inputs!$D$7-$F1241)+(1-MIN(1,$H$51*$C1241))*(1-MIN(1,Inputs!$G$7*$D1241)*churn_nonbuyers)*(ic*Inputs!$C$7+fee_wd*Inputs!$E$7*(1-$B1241)+fee_fx*Inputs!$D$7-cost_acc-cost_wd*Inputs!$E$7*(1-$B1241)-cost_fx*Inputs!$D$7))</f>
        <v>365941.644878158</v>
      </c>
      <c r="I1241" s="0" t="n">
        <f aca="false">12*Inputs!$B$8*(MIN(1,$H$52*$C1241)*(ic*Inputs!$C$8+pT-cost_acc-cost_wd*Inputs!$E$8-cost_fx*Inputs!$D$8-cost_ins)+(1-MIN(1,$H$52*$C1241))*(1-MIN(1,Inputs!$G$8*$D1241)*churn_nonbuyers)*(ic*Inputs!$C$8+fee_wd*Inputs!$E$8*(1-$B1241)+fee_fx*Inputs!$D$8-cost_acc-cost_wd*Inputs!$E$8*(1-$B1241)-cost_fx*Inputs!$D$8))</f>
        <v>168355.764528805</v>
      </c>
      <c r="J1241" s="0" t="n">
        <f aca="false">G1241+H1241+I1241-fixed</f>
        <v>25627.0775360076</v>
      </c>
      <c r="K1241" s="0" t="n">
        <f aca="false">12*Inputs!$B$6*(1-MIN(1,Inputs!$G$6*$D1241)*churn_nonbuyers)*(ic*Inputs!$C$6+fee_wd*Inputs!$E$6*(1-$B1241)+fee_fx*Inputs!$D$6-cost_acc-cost_wd*Inputs!$E$6*(1-$B1241)-cost_fx*Inputs!$D$6)</f>
        <v>138845.889022637</v>
      </c>
      <c r="L1241" s="0" t="n">
        <f aca="false">12*Inputs!$B$7*(1-MIN(1,Inputs!$G$7*$D1241)*churn_nonbuyers)*(ic*Inputs!$C$7+fee_wd*Inputs!$E$7*(1-$B1241)+fee_fx*Inputs!$D$7-cost_acc-cost_wd*Inputs!$E$7*(1-$B1241)-cost_fx*Inputs!$D$7)</f>
        <v>336969.937957582</v>
      </c>
      <c r="M1241" s="0" t="n">
        <f aca="false">12*Inputs!$B$8*(1-MIN(1,Inputs!$G$8*$D1241)*churn_nonbuyers)*(ic*Inputs!$C$8+fee_wd*Inputs!$E$8*(1-$B1241)+fee_fx*Inputs!$D$8-cost_acc-cost_wd*Inputs!$E$8*(1-$B1241)-cost_fx*Inputs!$D$8)</f>
        <v>66809.1224256384</v>
      </c>
      <c r="N1241" s="0" t="n">
        <f aca="false">K1241+L1241+I1241-fixed</f>
        <v>-55828.4084909759</v>
      </c>
      <c r="O1241" s="0" t="n">
        <f aca="false">K1241+L1241+M1241-fixed</f>
        <v>-157375.050594143</v>
      </c>
      <c r="P1241" s="0" t="n">
        <f aca="false">12*Inputs!$B$6*(1-MIN(1,Inputs!$F$6*$D1241))*(ic*Inputs!$C$6+flat_fee-cost_acc-cost_wd*Inputs!$E$6*$E1241-cost_fx*Inputs!$D$6)+12*Inputs!$B$7*(1-MIN(1,Inputs!$F$7*$D1241))*(ic*Inputs!$C$7+flat_fee-cost_acc-cost_wd*Inputs!$E$7*$E1241-cost_fx*Inputs!$D$7)+12*Inputs!$B$8*(1-MIN(1,Inputs!$F$8*$D1241))*(ic*Inputs!$C$8+flat_fee-cost_acc-cost_wd*Inputs!$E$8*$E1241-cost_fx*Inputs!$D$8)-fixed</f>
        <v>-175777.14617728</v>
      </c>
    </row>
    <row r="1242" customFormat="false" ht="15" hidden="false" customHeight="false" outlineLevel="0" collapsed="false">
      <c r="A1242" s="0" t="n">
        <v>1177</v>
      </c>
      <c r="B1242" s="0" t="n">
        <v>0.18331</v>
      </c>
      <c r="C1242" s="0" t="n">
        <v>0.827825</v>
      </c>
      <c r="D1242" s="0" t="n">
        <v>1.612775</v>
      </c>
      <c r="E1242" s="0" t="n">
        <v>1.401932</v>
      </c>
      <c r="F1242" s="0" t="n">
        <v>0.11046</v>
      </c>
      <c r="G1242" s="0" t="n">
        <f aca="false">12*Inputs!$B$6*(MIN(1,$H$50*$C1242)*(ic*Inputs!$C$6+pS+fee_fx*Inputs!$D$6-cost_acc-cost_wd*Inputs!$E$6*$E1242-cost_fx*Inputs!$D$6-$F1242)+(1-MIN(1,$H$50*$C1242))*(1-MIN(1,Inputs!$G$6*$D1242)*churn_nonbuyers)*(ic*Inputs!$C$6+fee_wd*Inputs!$E$6*(1-$B1242)+fee_fx*Inputs!$D$6-cost_acc-cost_wd*Inputs!$E$6*(1-$B1242)-cost_fx*Inputs!$D$6))</f>
        <v>201478.068193061</v>
      </c>
      <c r="H1242" s="0" t="n">
        <f aca="false">12*Inputs!$B$7*(MIN(1,$H$51*$C1242)*(ic*Inputs!$C$7+pE+fee_fx*Inputs!$D$7-cost_acc-cost_wd*Inputs!$E$7*$E1242-cost_fx*Inputs!$D$7-$F1242)+(1-MIN(1,$H$51*$C1242))*(1-MIN(1,Inputs!$G$7*$D1242)*churn_nonbuyers)*(ic*Inputs!$C$7+fee_wd*Inputs!$E$7*(1-$B1242)+fee_fx*Inputs!$D$7-cost_acc-cost_wd*Inputs!$E$7*(1-$B1242)-cost_fx*Inputs!$D$7))</f>
        <v>376958.367236967</v>
      </c>
      <c r="I1242" s="0" t="n">
        <f aca="false">12*Inputs!$B$8*(MIN(1,$H$52*$C1242)*(ic*Inputs!$C$8+pT-cost_acc-cost_wd*Inputs!$E$8-cost_fx*Inputs!$D$8-cost_ins)+(1-MIN(1,$H$52*$C1242))*(1-MIN(1,Inputs!$G$8*$D1242)*churn_nonbuyers)*(ic*Inputs!$C$8+fee_wd*Inputs!$E$8*(1-$B1242)+fee_fx*Inputs!$D$8-cost_acc-cost_wd*Inputs!$E$8*(1-$B1242)-cost_fx*Inputs!$D$8))</f>
        <v>119326.0068</v>
      </c>
      <c r="J1242" s="0" t="n">
        <f aca="false">G1242+H1242+I1242-fixed</f>
        <v>-2237.55776997178</v>
      </c>
      <c r="K1242" s="0" t="n">
        <f aca="false">12*Inputs!$B$6*(1-MIN(1,Inputs!$G$6*$D1242)*churn_nonbuyers)*(ic*Inputs!$C$6+fee_wd*Inputs!$E$6*(1-$B1242)+fee_fx*Inputs!$D$6-cost_acc-cost_wd*Inputs!$E$6*(1-$B1242)-cost_fx*Inputs!$D$6)</f>
        <v>161075.1800538</v>
      </c>
      <c r="L1242" s="0" t="n">
        <f aca="false">12*Inputs!$B$7*(1-MIN(1,Inputs!$G$7*$D1242)*churn_nonbuyers)*(ic*Inputs!$C$7+fee_wd*Inputs!$E$7*(1-$B1242)+fee_fx*Inputs!$D$7-cost_acc-cost_wd*Inputs!$E$7*(1-$B1242)-cost_fx*Inputs!$D$7)</f>
        <v>358572.38883228</v>
      </c>
      <c r="M1242" s="0" t="n">
        <f aca="false">12*Inputs!$B$8*(1-MIN(1,Inputs!$G$8*$D1242)*churn_nonbuyers)*(ic*Inputs!$C$8+fee_wd*Inputs!$E$8*(1-$B1242)+fee_fx*Inputs!$D$8-cost_acc-cost_wd*Inputs!$E$8*(1-$B1242)-cost_fx*Inputs!$D$8)</f>
        <v>0</v>
      </c>
      <c r="N1242" s="0" t="n">
        <f aca="false">K1242+L1242+I1242-fixed</f>
        <v>-61026.4243139199</v>
      </c>
      <c r="O1242" s="0" t="n">
        <f aca="false">K1242+L1242+M1242-fixed</f>
        <v>-180352.43111392</v>
      </c>
      <c r="P1242" s="0" t="n">
        <f aca="false">12*Inputs!$B$6*(1-MIN(1,Inputs!$F$6*$D1242))*(ic*Inputs!$C$6+flat_fee-cost_acc-cost_wd*Inputs!$E$6*$E1242-cost_fx*Inputs!$D$6)+12*Inputs!$B$7*(1-MIN(1,Inputs!$F$7*$D1242))*(ic*Inputs!$C$7+flat_fee-cost_acc-cost_wd*Inputs!$E$7*$E1242-cost_fx*Inputs!$D$7)+12*Inputs!$B$8*(1-MIN(1,Inputs!$F$8*$D1242))*(ic*Inputs!$C$8+flat_fee-cost_acc-cost_wd*Inputs!$E$8*$E1242-cost_fx*Inputs!$D$8)-fixed</f>
        <v>-389613.072688</v>
      </c>
    </row>
    <row r="1243" customFormat="false" ht="15" hidden="false" customHeight="false" outlineLevel="0" collapsed="false">
      <c r="A1243" s="0" t="n">
        <v>1178</v>
      </c>
      <c r="B1243" s="0" t="n">
        <v>0.121916</v>
      </c>
      <c r="C1243" s="0" t="n">
        <v>0.962376</v>
      </c>
      <c r="D1243" s="0" t="n">
        <v>1.356902</v>
      </c>
      <c r="E1243" s="0" t="n">
        <v>1.23285</v>
      </c>
      <c r="F1243" s="0" t="n">
        <v>0.35401</v>
      </c>
      <c r="G1243" s="0" t="n">
        <f aca="false">12*Inputs!$B$6*(MIN(1,$H$50*$C1243)*(ic*Inputs!$C$6+pS+fee_fx*Inputs!$D$6-cost_acc-cost_wd*Inputs!$E$6*$E1243-cost_fx*Inputs!$D$6-$F1243)+(1-MIN(1,$H$50*$C1243))*(1-MIN(1,Inputs!$G$6*$D1243)*churn_nonbuyers)*(ic*Inputs!$C$6+fee_wd*Inputs!$E$6*(1-$B1243)+fee_fx*Inputs!$D$6-cost_acc-cost_wd*Inputs!$E$6*(1-$B1243)-cost_fx*Inputs!$D$6))</f>
        <v>216069.167672576</v>
      </c>
      <c r="H1243" s="0" t="n">
        <f aca="false">12*Inputs!$B$7*(MIN(1,$H$51*$C1243)*(ic*Inputs!$C$7+pE+fee_fx*Inputs!$D$7-cost_acc-cost_wd*Inputs!$E$7*$E1243-cost_fx*Inputs!$D$7-$F1243)+(1-MIN(1,$H$51*$C1243))*(1-MIN(1,Inputs!$G$7*$D1243)*churn_nonbuyers)*(ic*Inputs!$C$7+fee_wd*Inputs!$E$7*(1-$B1243)+fee_fx*Inputs!$D$7-cost_acc-cost_wd*Inputs!$E$7*(1-$B1243)-cost_fx*Inputs!$D$7))</f>
        <v>392186.591972345</v>
      </c>
      <c r="I1243" s="0" t="n">
        <f aca="false">12*Inputs!$B$8*(MIN(1,$H$52*$C1243)*(ic*Inputs!$C$8+pT-cost_acc-cost_wd*Inputs!$E$8-cost_fx*Inputs!$D$8-cost_ins)+(1-MIN(1,$H$52*$C1243))*(1-MIN(1,Inputs!$G$8*$D1243)*churn_nonbuyers)*(ic*Inputs!$C$8+fee_wd*Inputs!$E$8*(1-$B1243)+fee_fx*Inputs!$D$8-cost_acc-cost_wd*Inputs!$E$8*(1-$B1243)-cost_fx*Inputs!$D$8))</f>
        <v>143968.693770424</v>
      </c>
      <c r="J1243" s="0" t="n">
        <f aca="false">G1243+H1243+I1243-fixed</f>
        <v>52224.4534153447</v>
      </c>
      <c r="K1243" s="0" t="n">
        <f aca="false">12*Inputs!$B$6*(1-MIN(1,Inputs!$G$6*$D1243)*churn_nonbuyers)*(ic*Inputs!$C$6+fee_wd*Inputs!$E$6*(1-$B1243)+fee_fx*Inputs!$D$6-cost_acc-cost_wd*Inputs!$E$6*(1-$B1243)-cost_fx*Inputs!$D$6)</f>
        <v>171557.60590247</v>
      </c>
      <c r="L1243" s="0" t="n">
        <f aca="false">12*Inputs!$B$7*(1-MIN(1,Inputs!$G$7*$D1243)*churn_nonbuyers)*(ic*Inputs!$C$7+fee_wd*Inputs!$E$7*(1-$B1243)+fee_fx*Inputs!$D$7-cost_acc-cost_wd*Inputs!$E$7*(1-$B1243)-cost_fx*Inputs!$D$7)</f>
        <v>369945.658645482</v>
      </c>
      <c r="M1243" s="0" t="n">
        <f aca="false">12*Inputs!$B$8*(1-MIN(1,Inputs!$G$8*$D1243)*churn_nonbuyers)*(ic*Inputs!$C$8+fee_wd*Inputs!$E$8*(1-$B1243)+fee_fx*Inputs!$D$8-cost_acc-cost_wd*Inputs!$E$8*(1-$B1243)-cost_fx*Inputs!$D$8)</f>
        <v>16081.4459981952</v>
      </c>
      <c r="N1243" s="0" t="n">
        <f aca="false">K1243+L1243+I1243-fixed</f>
        <v>-14528.0416816236</v>
      </c>
      <c r="O1243" s="0" t="n">
        <f aca="false">K1243+L1243+M1243-fixed</f>
        <v>-142415.289453852</v>
      </c>
      <c r="P1243" s="0" t="n">
        <f aca="false">12*Inputs!$B$6*(1-MIN(1,Inputs!$F$6*$D1243))*(ic*Inputs!$C$6+flat_fee-cost_acc-cost_wd*Inputs!$E$6*$E1243-cost_fx*Inputs!$D$6)+12*Inputs!$B$7*(1-MIN(1,Inputs!$F$7*$D1243))*(ic*Inputs!$C$7+flat_fee-cost_acc-cost_wd*Inputs!$E$7*$E1243-cost_fx*Inputs!$D$7)+12*Inputs!$B$8*(1-MIN(1,Inputs!$F$8*$D1243))*(ic*Inputs!$C$8+flat_fee-cost_acc-cost_wd*Inputs!$E$8*$E1243-cost_fx*Inputs!$D$8)-fixed</f>
        <v>-211441.119688</v>
      </c>
    </row>
    <row r="1244" customFormat="false" ht="15" hidden="false" customHeight="false" outlineLevel="0" collapsed="false">
      <c r="A1244" s="0" t="n">
        <v>1179</v>
      </c>
      <c r="B1244" s="0" t="n">
        <v>0.107731</v>
      </c>
      <c r="C1244" s="0" t="n">
        <v>0.641414</v>
      </c>
      <c r="D1244" s="0" t="n">
        <v>1.267449</v>
      </c>
      <c r="E1244" s="0" t="n">
        <v>1.36215</v>
      </c>
      <c r="F1244" s="0" t="n">
        <v>0.095235</v>
      </c>
      <c r="G1244" s="0" t="n">
        <f aca="false">12*Inputs!$B$6*(MIN(1,$H$50*$C1244)*(ic*Inputs!$C$6+pS+fee_fx*Inputs!$D$6-cost_acc-cost_wd*Inputs!$E$6*$E1244-cost_fx*Inputs!$D$6-$F1244)+(1-MIN(1,$H$50*$C1244))*(1-MIN(1,Inputs!$G$6*$D1244)*churn_nonbuyers)*(ic*Inputs!$C$6+fee_wd*Inputs!$E$6*(1-$B1244)+fee_fx*Inputs!$D$6-cost_acc-cost_wd*Inputs!$E$6*(1-$B1244)-cost_fx*Inputs!$D$6))</f>
        <v>205733.468962034</v>
      </c>
      <c r="H1244" s="0" t="n">
        <f aca="false">12*Inputs!$B$7*(MIN(1,$H$51*$C1244)*(ic*Inputs!$C$7+pE+fee_fx*Inputs!$D$7-cost_acc-cost_wd*Inputs!$E$7*$E1244-cost_fx*Inputs!$D$7-$F1244)+(1-MIN(1,$H$51*$C1244))*(1-MIN(1,Inputs!$G$7*$D1244)*churn_nonbuyers)*(ic*Inputs!$C$7+fee_wd*Inputs!$E$7*(1-$B1244)+fee_fx*Inputs!$D$7-cost_acc-cost_wd*Inputs!$E$7*(1-$B1244)-cost_fx*Inputs!$D$7))</f>
        <v>387005.699964656</v>
      </c>
      <c r="I1244" s="0" t="n">
        <f aca="false">12*Inputs!$B$8*(MIN(1,$H$52*$C1244)*(ic*Inputs!$C$8+pT-cost_acc-cost_wd*Inputs!$E$8-cost_fx*Inputs!$D$8-cost_ins)+(1-MIN(1,$H$52*$C1244))*(1-MIN(1,Inputs!$G$8*$D1244)*churn_nonbuyers)*(ic*Inputs!$C$8+fee_wd*Inputs!$E$8*(1-$B1244)+fee_fx*Inputs!$D$8-cost_acc-cost_wd*Inputs!$E$8*(1-$B1244)-cost_fx*Inputs!$D$8))</f>
        <v>112419.09442507</v>
      </c>
      <c r="J1244" s="0" t="n">
        <f aca="false">G1244+H1244+I1244-fixed</f>
        <v>5158.26335176057</v>
      </c>
      <c r="K1244" s="0" t="n">
        <f aca="false">12*Inputs!$B$6*(1-MIN(1,Inputs!$G$6*$D1244)*churn_nonbuyers)*(ic*Inputs!$C$6+fee_wd*Inputs!$E$6*(1-$B1244)+fee_fx*Inputs!$D$6-cost_acc-cost_wd*Inputs!$E$6*(1-$B1244)-cost_fx*Inputs!$D$6)</f>
        <v>174293.963627177</v>
      </c>
      <c r="L1244" s="0" t="n">
        <f aca="false">12*Inputs!$B$7*(1-MIN(1,Inputs!$G$7*$D1244)*churn_nonbuyers)*(ic*Inputs!$C$7+fee_wd*Inputs!$E$7*(1-$B1244)+fee_fx*Inputs!$D$7-cost_acc-cost_wd*Inputs!$E$7*(1-$B1244)-cost_fx*Inputs!$D$7)</f>
        <v>372945.541024306</v>
      </c>
      <c r="M1244" s="0" t="n">
        <f aca="false">12*Inputs!$B$8*(1-MIN(1,Inputs!$G$8*$D1244)*churn_nonbuyers)*(ic*Inputs!$C$8+fee_wd*Inputs!$E$8*(1-$B1244)+fee_fx*Inputs!$D$8-cost_acc-cost_wd*Inputs!$E$8*(1-$B1244)-cost_fx*Inputs!$D$8)</f>
        <v>36230.0277001584</v>
      </c>
      <c r="N1244" s="0" t="n">
        <f aca="false">K1244+L1244+I1244-fixed</f>
        <v>-40341.4009234471</v>
      </c>
      <c r="O1244" s="0" t="n">
        <f aca="false">K1244+L1244+M1244-fixed</f>
        <v>-116530.467648359</v>
      </c>
      <c r="P1244" s="0" t="n">
        <f aca="false">12*Inputs!$B$6*(1-MIN(1,Inputs!$F$6*$D1244))*(ic*Inputs!$C$6+flat_fee-cost_acc-cost_wd*Inputs!$E$6*$E1244-cost_fx*Inputs!$D$6)+12*Inputs!$B$7*(1-MIN(1,Inputs!$F$7*$D1244))*(ic*Inputs!$C$7+flat_fee-cost_acc-cost_wd*Inputs!$E$7*$E1244-cost_fx*Inputs!$D$7)+12*Inputs!$B$8*(1-MIN(1,Inputs!$F$8*$D1244))*(ic*Inputs!$C$8+flat_fee-cost_acc-cost_wd*Inputs!$E$8*$E1244-cost_fx*Inputs!$D$8)-fixed</f>
        <v>-213553.182388</v>
      </c>
    </row>
    <row r="1245" customFormat="false" ht="15" hidden="false" customHeight="false" outlineLevel="0" collapsed="false">
      <c r="A1245" s="0" t="n">
        <v>1180</v>
      </c>
      <c r="B1245" s="0" t="n">
        <v>0.183118</v>
      </c>
      <c r="C1245" s="0" t="n">
        <v>1.184971</v>
      </c>
      <c r="D1245" s="0" t="n">
        <v>0.942661</v>
      </c>
      <c r="E1245" s="0" t="n">
        <v>1.017325</v>
      </c>
      <c r="F1245" s="0" t="n">
        <v>0.021965</v>
      </c>
      <c r="G1245" s="0" t="n">
        <f aca="false">12*Inputs!$B$6*(MIN(1,$H$50*$C1245)*(ic*Inputs!$C$6+pS+fee_fx*Inputs!$D$6-cost_acc-cost_wd*Inputs!$E$6*$E1245-cost_fx*Inputs!$D$6-$F1245)+(1-MIN(1,$H$50*$C1245))*(1-MIN(1,Inputs!$G$6*$D1245)*churn_nonbuyers)*(ic*Inputs!$C$6+fee_wd*Inputs!$E$6*(1-$B1245)+fee_fx*Inputs!$D$6-cost_acc-cost_wd*Inputs!$E$6*(1-$B1245)-cost_fx*Inputs!$D$6))</f>
        <v>237163.132972733</v>
      </c>
      <c r="H1245" s="0" t="n">
        <f aca="false">12*Inputs!$B$7*(MIN(1,$H$51*$C1245)*(ic*Inputs!$C$7+pE+fee_fx*Inputs!$D$7-cost_acc-cost_wd*Inputs!$E$7*$E1245-cost_fx*Inputs!$D$7-$F1245)+(1-MIN(1,$H$51*$C1245))*(1-MIN(1,Inputs!$G$7*$D1245)*churn_nonbuyers)*(ic*Inputs!$C$7+fee_wd*Inputs!$E$7*(1-$B1245)+fee_fx*Inputs!$D$7-cost_acc-cost_wd*Inputs!$E$7*(1-$B1245)-cost_fx*Inputs!$D$7))</f>
        <v>447431.61508302</v>
      </c>
      <c r="I1245" s="0" t="n">
        <f aca="false">12*Inputs!$B$8*(MIN(1,$H$52*$C1245)*(ic*Inputs!$C$8+pT-cost_acc-cost_wd*Inputs!$E$8-cost_fx*Inputs!$D$8-cost_ins)+(1-MIN(1,$H$52*$C1245))*(1-MIN(1,Inputs!$G$8*$D1245)*churn_nonbuyers)*(ic*Inputs!$C$8+fee_wd*Inputs!$E$8*(1-$B1245)+fee_fx*Inputs!$D$8-cost_acc-cost_wd*Inputs!$E$8*(1-$B1245)-cost_fx*Inputs!$D$8))</f>
        <v>189227.959180502</v>
      </c>
      <c r="J1245" s="0" t="n">
        <f aca="false">G1245+H1245+I1245-fixed</f>
        <v>173822.707236254</v>
      </c>
      <c r="K1245" s="0" t="n">
        <f aca="false">12*Inputs!$B$6*(1-MIN(1,Inputs!$G$6*$D1245)*churn_nonbuyers)*(ic*Inputs!$C$6+fee_wd*Inputs!$E$6*(1-$B1245)+fee_fx*Inputs!$D$6-cost_acc-cost_wd*Inputs!$E$6*(1-$B1245)-cost_fx*Inputs!$D$6)</f>
        <v>166971.836138386</v>
      </c>
      <c r="L1245" s="0" t="n">
        <f aca="false">12*Inputs!$B$7*(1-MIN(1,Inputs!$G$7*$D1245)*churn_nonbuyers)*(ic*Inputs!$C$7+fee_wd*Inputs!$E$7*(1-$B1245)+fee_fx*Inputs!$D$7-cost_acc-cost_wd*Inputs!$E$7*(1-$B1245)-cost_fx*Inputs!$D$7)</f>
        <v>366174.291155031</v>
      </c>
      <c r="M1245" s="0" t="n">
        <f aca="false">12*Inputs!$B$8*(1-MIN(1,Inputs!$G$8*$D1245)*churn_nonbuyers)*(ic*Inputs!$C$8+fee_wd*Inputs!$E$8*(1-$B1245)+fee_fx*Inputs!$D$8-cost_acc-cost_wd*Inputs!$E$8*(1-$B1245)-cost_fx*Inputs!$D$8)</f>
        <v>108031.122139133</v>
      </c>
      <c r="N1245" s="0" t="n">
        <f aca="false">K1245+L1245+I1245-fixed</f>
        <v>22374.0864739185</v>
      </c>
      <c r="O1245" s="0" t="n">
        <f aca="false">K1245+L1245+M1245-fixed</f>
        <v>-58822.7505674503</v>
      </c>
      <c r="P1245" s="0" t="n">
        <f aca="false">12*Inputs!$B$6*(1-MIN(1,Inputs!$F$6*$D1245))*(ic*Inputs!$C$6+flat_fee-cost_acc-cost_wd*Inputs!$E$6*$E1245-cost_fx*Inputs!$D$6)+12*Inputs!$B$7*(1-MIN(1,Inputs!$F$7*$D1245))*(ic*Inputs!$C$7+flat_fee-cost_acc-cost_wd*Inputs!$E$7*$E1245-cost_fx*Inputs!$D$7)+12*Inputs!$B$8*(1-MIN(1,Inputs!$F$8*$D1245))*(ic*Inputs!$C$8+flat_fee-cost_acc-cost_wd*Inputs!$E$8*$E1245-cost_fx*Inputs!$D$8)-fixed</f>
        <v>95084.2520300001</v>
      </c>
    </row>
    <row r="1246" customFormat="false" ht="15" hidden="false" customHeight="false" outlineLevel="0" collapsed="false">
      <c r="A1246" s="0" t="n">
        <v>1181</v>
      </c>
      <c r="B1246" s="0" t="n">
        <v>0.28484</v>
      </c>
      <c r="C1246" s="0" t="n">
        <v>0.69579</v>
      </c>
      <c r="D1246" s="0" t="n">
        <v>1.126639</v>
      </c>
      <c r="E1246" s="0" t="n">
        <v>1.319164</v>
      </c>
      <c r="F1246" s="0" t="n">
        <v>0.27333</v>
      </c>
      <c r="G1246" s="0" t="n">
        <f aca="false">12*Inputs!$B$6*(MIN(1,$H$50*$C1246)*(ic*Inputs!$C$6+pS+fee_fx*Inputs!$D$6-cost_acc-cost_wd*Inputs!$E$6*$E1246-cost_fx*Inputs!$D$6-$F1246)+(1-MIN(1,$H$50*$C1246))*(1-MIN(1,Inputs!$G$6*$D1246)*churn_nonbuyers)*(ic*Inputs!$C$6+fee_wd*Inputs!$E$6*(1-$B1246)+fee_fx*Inputs!$D$6-cost_acc-cost_wd*Inputs!$E$6*(1-$B1246)-cost_fx*Inputs!$D$6))</f>
        <v>184742.668035534</v>
      </c>
      <c r="H1246" s="0" t="n">
        <f aca="false">12*Inputs!$B$7*(MIN(1,$H$51*$C1246)*(ic*Inputs!$C$7+pE+fee_fx*Inputs!$D$7-cost_acc-cost_wd*Inputs!$E$7*$E1246-cost_fx*Inputs!$D$7-$F1246)+(1-MIN(1,$H$51*$C1246))*(1-MIN(1,Inputs!$G$7*$D1246)*churn_nonbuyers)*(ic*Inputs!$C$7+fee_wd*Inputs!$E$7*(1-$B1246)+fee_fx*Inputs!$D$7-cost_acc-cost_wd*Inputs!$E$7*(1-$B1246)-cost_fx*Inputs!$D$7))</f>
        <v>367903.983374213</v>
      </c>
      <c r="I1246" s="0" t="n">
        <f aca="false">12*Inputs!$B$8*(MIN(1,$H$52*$C1246)*(ic*Inputs!$C$8+pT-cost_acc-cost_wd*Inputs!$E$8-cost_fx*Inputs!$D$8-cost_ins)+(1-MIN(1,$H$52*$C1246))*(1-MIN(1,Inputs!$G$8*$D1246)*churn_nonbuyers)*(ic*Inputs!$C$8+fee_wd*Inputs!$E$8*(1-$B1246)+fee_fx*Inputs!$D$8-cost_acc-cost_wd*Inputs!$E$8*(1-$B1246)-cost_fx*Inputs!$D$8))</f>
        <v>134197.616360798</v>
      </c>
      <c r="J1246" s="0" t="n">
        <f aca="false">G1246+H1246+I1246-fixed</f>
        <v>-13155.7322294547</v>
      </c>
      <c r="K1246" s="0" t="n">
        <f aca="false">12*Inputs!$B$6*(1-MIN(1,Inputs!$G$6*$D1246)*churn_nonbuyers)*(ic*Inputs!$C$6+fee_wd*Inputs!$E$6*(1-$B1246)+fee_fx*Inputs!$D$6-cost_acc-cost_wd*Inputs!$E$6*(1-$B1246)-cost_fx*Inputs!$D$6)</f>
        <v>151537.084219872</v>
      </c>
      <c r="L1246" s="0" t="n">
        <f aca="false">12*Inputs!$B$7*(1-MIN(1,Inputs!$G$7*$D1246)*churn_nonbuyers)*(ic*Inputs!$C$7+fee_wd*Inputs!$E$7*(1-$B1246)+fee_fx*Inputs!$D$7-cost_acc-cost_wd*Inputs!$E$7*(1-$B1246)-cost_fx*Inputs!$D$7)</f>
        <v>349941.553859923</v>
      </c>
      <c r="M1246" s="0" t="n">
        <f aca="false">12*Inputs!$B$8*(1-MIN(1,Inputs!$G$8*$D1246)*churn_nonbuyers)*(ic*Inputs!$C$8+fee_wd*Inputs!$E$8*(1-$B1246)+fee_fx*Inputs!$D$8-cost_acc-cost_wd*Inputs!$E$8*(1-$B1246)-cost_fx*Inputs!$D$8)</f>
        <v>66095.839532736</v>
      </c>
      <c r="N1246" s="0" t="n">
        <f aca="false">K1246+L1246+I1246-fixed</f>
        <v>-64323.7455594065</v>
      </c>
      <c r="O1246" s="0" t="n">
        <f aca="false">K1246+L1246+M1246-fixed</f>
        <v>-132425.522387469</v>
      </c>
      <c r="P1246" s="0" t="n">
        <f aca="false">12*Inputs!$B$6*(1-MIN(1,Inputs!$F$6*$D1246))*(ic*Inputs!$C$6+flat_fee-cost_acc-cost_wd*Inputs!$E$6*$E1246-cost_fx*Inputs!$D$6)+12*Inputs!$B$7*(1-MIN(1,Inputs!$F$7*$D1246))*(ic*Inputs!$C$7+flat_fee-cost_acc-cost_wd*Inputs!$E$7*$E1246-cost_fx*Inputs!$D$7)+12*Inputs!$B$8*(1-MIN(1,Inputs!$F$8*$D1246))*(ic*Inputs!$C$8+flat_fee-cost_acc-cost_wd*Inputs!$E$8*$E1246-cost_fx*Inputs!$D$8)-fixed</f>
        <v>-129121.65964096</v>
      </c>
    </row>
    <row r="1247" customFormat="false" ht="15" hidden="false" customHeight="false" outlineLevel="0" collapsed="false">
      <c r="A1247" s="0" t="n">
        <v>1182</v>
      </c>
      <c r="B1247" s="0" t="n">
        <v>0.397158</v>
      </c>
      <c r="C1247" s="0" t="n">
        <v>0.998923</v>
      </c>
      <c r="D1247" s="0" t="n">
        <v>0.651351</v>
      </c>
      <c r="E1247" s="0" t="n">
        <v>1.245347</v>
      </c>
      <c r="F1247" s="0" t="n">
        <v>0.098724</v>
      </c>
      <c r="G1247" s="0" t="n">
        <f aca="false">12*Inputs!$B$6*(MIN(1,$H$50*$C1247)*(ic*Inputs!$C$6+pS+fee_fx*Inputs!$D$6-cost_acc-cost_wd*Inputs!$E$6*$E1247-cost_fx*Inputs!$D$6-$F1247)+(1-MIN(1,$H$50*$C1247))*(1-MIN(1,Inputs!$G$6*$D1247)*churn_nonbuyers)*(ic*Inputs!$C$6+fee_wd*Inputs!$E$6*(1-$B1247)+fee_fx*Inputs!$D$6-cost_acc-cost_wd*Inputs!$E$6*(1-$B1247)-cost_fx*Inputs!$D$6))</f>
        <v>194041.319323348</v>
      </c>
      <c r="H1247" s="0" t="n">
        <f aca="false">12*Inputs!$B$7*(MIN(1,$H$51*$C1247)*(ic*Inputs!$C$7+pE+fee_fx*Inputs!$D$7-cost_acc-cost_wd*Inputs!$E$7*$E1247-cost_fx*Inputs!$D$7-$F1247)+(1-MIN(1,$H$51*$C1247))*(1-MIN(1,Inputs!$G$7*$D1247)*churn_nonbuyers)*(ic*Inputs!$C$7+fee_wd*Inputs!$E$7*(1-$B1247)+fee_fx*Inputs!$D$7-cost_acc-cost_wd*Inputs!$E$7*(1-$B1247)-cost_fx*Inputs!$D$7))</f>
        <v>387849.948858337</v>
      </c>
      <c r="I1247" s="0" t="n">
        <f aca="false">12*Inputs!$B$8*(MIN(1,$H$52*$C1247)*(ic*Inputs!$C$8+pT-cost_acc-cost_wd*Inputs!$E$8-cost_fx*Inputs!$D$8-cost_ins)+(1-MIN(1,$H$52*$C1247))*(1-MIN(1,Inputs!$G$8*$D1247)*churn_nonbuyers)*(ic*Inputs!$C$8+fee_wd*Inputs!$E$8*(1-$B1247)+fee_fx*Inputs!$D$8-cost_acc-cost_wd*Inputs!$E$8*(1-$B1247)-cost_fx*Inputs!$D$8))</f>
        <v>194277.124397445</v>
      </c>
      <c r="J1247" s="0" t="n">
        <f aca="false">G1247+H1247+I1247-fixed</f>
        <v>76168.3925791294</v>
      </c>
      <c r="K1247" s="0" t="n">
        <f aca="false">12*Inputs!$B$6*(1-MIN(1,Inputs!$G$6*$D1247)*churn_nonbuyers)*(ic*Inputs!$C$6+fee_wd*Inputs!$E$6*(1-$B1247)+fee_fx*Inputs!$D$6-cost_acc-cost_wd*Inputs!$E$6*(1-$B1247)-cost_fx*Inputs!$D$6)</f>
        <v>139706.192595298</v>
      </c>
      <c r="L1247" s="0" t="n">
        <f aca="false">12*Inputs!$B$7*(1-MIN(1,Inputs!$G$7*$D1247)*churn_nonbuyers)*(ic*Inputs!$C$7+fee_wd*Inputs!$E$7*(1-$B1247)+fee_fx*Inputs!$D$7-cost_acc-cost_wd*Inputs!$E$7*(1-$B1247)-cost_fx*Inputs!$D$7)</f>
        <v>339248.043909179</v>
      </c>
      <c r="M1247" s="0" t="n">
        <f aca="false">12*Inputs!$B$8*(1-MIN(1,Inputs!$G$8*$D1247)*churn_nonbuyers)*(ic*Inputs!$C$8+fee_wd*Inputs!$E$8*(1-$B1247)+fee_fx*Inputs!$D$8-cost_acc-cost_wd*Inputs!$E$8*(1-$B1247)-cost_fx*Inputs!$D$8)</f>
        <v>167207.698671389</v>
      </c>
      <c r="N1247" s="0" t="n">
        <f aca="false">K1247+L1247+I1247-fixed</f>
        <v>-26768.6390980787</v>
      </c>
      <c r="O1247" s="0" t="n">
        <f aca="false">K1247+L1247+M1247-fixed</f>
        <v>-53838.0648241349</v>
      </c>
      <c r="P1247" s="0" t="n">
        <f aca="false">12*Inputs!$B$6*(1-MIN(1,Inputs!$F$6*$D1247))*(ic*Inputs!$C$6+flat_fee-cost_acc-cost_wd*Inputs!$E$6*$E1247-cost_fx*Inputs!$D$6)+12*Inputs!$B$7*(1-MIN(1,Inputs!$F$7*$D1247))*(ic*Inputs!$C$7+flat_fee-cost_acc-cost_wd*Inputs!$E$7*$E1247-cost_fx*Inputs!$D$7)+12*Inputs!$B$8*(1-MIN(1,Inputs!$F$8*$D1247))*(ic*Inputs!$C$8+flat_fee-cost_acc-cost_wd*Inputs!$E$8*$E1247-cost_fx*Inputs!$D$8)-fixed</f>
        <v>140565.43258328</v>
      </c>
    </row>
    <row r="1248" customFormat="false" ht="15" hidden="false" customHeight="false" outlineLevel="0" collapsed="false">
      <c r="A1248" s="0" t="n">
        <v>1183</v>
      </c>
      <c r="B1248" s="0" t="n">
        <v>0.317436</v>
      </c>
      <c r="C1248" s="0" t="n">
        <v>1.13691</v>
      </c>
      <c r="D1248" s="0" t="n">
        <v>1.594144</v>
      </c>
      <c r="E1248" s="0" t="n">
        <v>1.122784</v>
      </c>
      <c r="F1248" s="0" t="n">
        <v>0.290887</v>
      </c>
      <c r="G1248" s="0" t="n">
        <f aca="false">12*Inputs!$B$6*(MIN(1,$H$50*$C1248)*(ic*Inputs!$C$6+pS+fee_fx*Inputs!$D$6-cost_acc-cost_wd*Inputs!$E$6*$E1248-cost_fx*Inputs!$D$6-$F1248)+(1-MIN(1,$H$50*$C1248))*(1-MIN(1,Inputs!$G$6*$D1248)*churn_nonbuyers)*(ic*Inputs!$C$6+fee_wd*Inputs!$E$6*(1-$B1248)+fee_fx*Inputs!$D$6-cost_acc-cost_wd*Inputs!$E$6*(1-$B1248)-cost_fx*Inputs!$D$6))</f>
        <v>203139.585895777</v>
      </c>
      <c r="H1248" s="0" t="n">
        <f aca="false">12*Inputs!$B$7*(MIN(1,$H$51*$C1248)*(ic*Inputs!$C$7+pE+fee_fx*Inputs!$D$7-cost_acc-cost_wd*Inputs!$E$7*$E1248-cost_fx*Inputs!$D$7-$F1248)+(1-MIN(1,$H$51*$C1248))*(1-MIN(1,Inputs!$G$7*$D1248)*churn_nonbuyers)*(ic*Inputs!$C$7+fee_wd*Inputs!$E$7*(1-$B1248)+fee_fx*Inputs!$D$7-cost_acc-cost_wd*Inputs!$E$7*(1-$B1248)-cost_fx*Inputs!$D$7))</f>
        <v>398655.965414451</v>
      </c>
      <c r="I1248" s="0" t="n">
        <f aca="false">12*Inputs!$B$8*(MIN(1,$H$52*$C1248)*(ic*Inputs!$C$8+pT-cost_acc-cost_wd*Inputs!$E$8-cost_fx*Inputs!$D$8-cost_ins)+(1-MIN(1,$H$52*$C1248))*(1-MIN(1,Inputs!$G$8*$D1248)*churn_nonbuyers)*(ic*Inputs!$C$8+fee_wd*Inputs!$E$8*(1-$B1248)+fee_fx*Inputs!$D$8-cost_acc-cost_wd*Inputs!$E$8*(1-$B1248)-cost_fx*Inputs!$D$8))</f>
        <v>163878.75504</v>
      </c>
      <c r="J1248" s="0" t="n">
        <f aca="false">G1248+H1248+I1248-fixed</f>
        <v>65674.3063502286</v>
      </c>
      <c r="K1248" s="0" t="n">
        <f aca="false">12*Inputs!$B$6*(1-MIN(1,Inputs!$G$6*$D1248)*churn_nonbuyers)*(ic*Inputs!$C$6+fee_wd*Inputs!$E$6*(1-$B1248)+fee_fx*Inputs!$D$6-cost_acc-cost_wd*Inputs!$E$6*(1-$B1248)-cost_fx*Inputs!$D$6)</f>
        <v>143463.723082445</v>
      </c>
      <c r="L1248" s="0" t="n">
        <f aca="false">12*Inputs!$B$7*(1-MIN(1,Inputs!$G$7*$D1248)*churn_nonbuyers)*(ic*Inputs!$C$7+fee_wd*Inputs!$E$7*(1-$B1248)+fee_fx*Inputs!$D$7-cost_acc-cost_wd*Inputs!$E$7*(1-$B1248)-cost_fx*Inputs!$D$7)</f>
        <v>340392.537337467</v>
      </c>
      <c r="M1248" s="0" t="n">
        <f aca="false">12*Inputs!$B$8*(1-MIN(1,Inputs!$G$8*$D1248)*churn_nonbuyers)*(ic*Inputs!$C$8+fee_wd*Inputs!$E$8*(1-$B1248)+fee_fx*Inputs!$D$8-cost_acc-cost_wd*Inputs!$E$8*(1-$B1248)-cost_fx*Inputs!$D$8)</f>
        <v>0</v>
      </c>
      <c r="N1248" s="0" t="n">
        <f aca="false">K1248+L1248+I1248-fixed</f>
        <v>-52264.9845400883</v>
      </c>
      <c r="O1248" s="0" t="n">
        <f aca="false">K1248+L1248+M1248-fixed</f>
        <v>-216143.739580088</v>
      </c>
      <c r="P1248" s="0" t="n">
        <f aca="false">12*Inputs!$B$6*(1-MIN(1,Inputs!$F$6*$D1248))*(ic*Inputs!$C$6+flat_fee-cost_acc-cost_wd*Inputs!$E$6*$E1248-cost_fx*Inputs!$D$6)+12*Inputs!$B$7*(1-MIN(1,Inputs!$F$7*$D1248))*(ic*Inputs!$C$7+flat_fee-cost_acc-cost_wd*Inputs!$E$7*$E1248-cost_fx*Inputs!$D$7)+12*Inputs!$B$8*(1-MIN(1,Inputs!$F$8*$D1248))*(ic*Inputs!$C$8+flat_fee-cost_acc-cost_wd*Inputs!$E$8*$E1248-cost_fx*Inputs!$D$8)-fixed</f>
        <v>-300116.79517696</v>
      </c>
    </row>
    <row r="1249" customFormat="false" ht="15" hidden="false" customHeight="false" outlineLevel="0" collapsed="false">
      <c r="A1249" s="0" t="n">
        <v>1184</v>
      </c>
      <c r="B1249" s="0" t="n">
        <v>0.2249</v>
      </c>
      <c r="C1249" s="0" t="n">
        <v>1.105227</v>
      </c>
      <c r="D1249" s="0" t="n">
        <v>0.88084</v>
      </c>
      <c r="E1249" s="0" t="n">
        <v>1.195227</v>
      </c>
      <c r="F1249" s="0" t="n">
        <v>0.158212</v>
      </c>
      <c r="G1249" s="0" t="n">
        <f aca="false">12*Inputs!$B$6*(MIN(1,$H$50*$C1249)*(ic*Inputs!$C$6+pS+fee_fx*Inputs!$D$6-cost_acc-cost_wd*Inputs!$E$6*$E1249-cost_fx*Inputs!$D$6-$F1249)+(1-MIN(1,$H$50*$C1249))*(1-MIN(1,Inputs!$G$6*$D1249)*churn_nonbuyers)*(ic*Inputs!$C$6+fee_wd*Inputs!$E$6*(1-$B1249)+fee_fx*Inputs!$D$6-cost_acc-cost_wd*Inputs!$E$6*(1-$B1249)-cost_fx*Inputs!$D$6))</f>
        <v>219690.582681453</v>
      </c>
      <c r="H1249" s="0" t="n">
        <f aca="false">12*Inputs!$B$7*(MIN(1,$H$51*$C1249)*(ic*Inputs!$C$7+pE+fee_fx*Inputs!$D$7-cost_acc-cost_wd*Inputs!$E$7*$E1249-cost_fx*Inputs!$D$7-$F1249)+(1-MIN(1,$H$51*$C1249))*(1-MIN(1,Inputs!$G$7*$D1249)*churn_nonbuyers)*(ic*Inputs!$C$7+fee_wd*Inputs!$E$7*(1-$B1249)+fee_fx*Inputs!$D$7-cost_acc-cost_wd*Inputs!$E$7*(1-$B1249)-cost_fx*Inputs!$D$7))</f>
        <v>407760.707176847</v>
      </c>
      <c r="I1249" s="0" t="n">
        <f aca="false">12*Inputs!$B$8*(MIN(1,$H$52*$C1249)*(ic*Inputs!$C$8+pT-cost_acc-cost_wd*Inputs!$E$8-cost_fx*Inputs!$D$8-cost_ins)+(1-MIN(1,$H$52*$C1249))*(1-MIN(1,Inputs!$G$8*$D1249)*churn_nonbuyers)*(ic*Inputs!$C$8+fee_wd*Inputs!$E$8*(1-$B1249)+fee_fx*Inputs!$D$8-cost_acc-cost_wd*Inputs!$E$8*(1-$B1249)-cost_fx*Inputs!$D$8))</f>
        <v>186700.622934848</v>
      </c>
      <c r="J1249" s="0" t="n">
        <f aca="false">G1249+H1249+I1249-fixed</f>
        <v>114151.912793148</v>
      </c>
      <c r="K1249" s="0" t="n">
        <f aca="false">12*Inputs!$B$6*(1-MIN(1,Inputs!$G$6*$D1249)*churn_nonbuyers)*(ic*Inputs!$C$6+fee_wd*Inputs!$E$6*(1-$B1249)+fee_fx*Inputs!$D$6-cost_acc-cost_wd*Inputs!$E$6*(1-$B1249)-cost_fx*Inputs!$D$6)</f>
        <v>161761.8593952</v>
      </c>
      <c r="L1249" s="0" t="n">
        <f aca="false">12*Inputs!$B$7*(1-MIN(1,Inputs!$G$7*$D1249)*churn_nonbuyers)*(ic*Inputs!$C$7+fee_wd*Inputs!$E$7*(1-$B1249)+fee_fx*Inputs!$D$7-cost_acc-cost_wd*Inputs!$E$7*(1-$B1249)-cost_fx*Inputs!$D$7)</f>
        <v>361015.55531712</v>
      </c>
      <c r="M1249" s="0" t="n">
        <f aca="false">12*Inputs!$B$8*(1-MIN(1,Inputs!$G$8*$D1249)*churn_nonbuyers)*(ic*Inputs!$C$8+fee_wd*Inputs!$E$8*(1-$B1249)+fee_fx*Inputs!$D$8-cost_acc-cost_wd*Inputs!$E$8*(1-$B1249)-cost_fx*Inputs!$D$8)</f>
        <v>121006.6675776</v>
      </c>
      <c r="N1249" s="0" t="n">
        <f aca="false">K1249+L1249+I1249-fixed</f>
        <v>9478.03764716839</v>
      </c>
      <c r="O1249" s="0" t="n">
        <f aca="false">K1249+L1249+M1249-fixed</f>
        <v>-56215.9177100799</v>
      </c>
      <c r="P1249" s="0" t="n">
        <f aca="false">12*Inputs!$B$6*(1-MIN(1,Inputs!$F$6*$D1249))*(ic*Inputs!$C$6+flat_fee-cost_acc-cost_wd*Inputs!$E$6*$E1249-cost_fx*Inputs!$D$6)+12*Inputs!$B$7*(1-MIN(1,Inputs!$F$7*$D1249))*(ic*Inputs!$C$7+flat_fee-cost_acc-cost_wd*Inputs!$E$7*$E1249-cost_fx*Inputs!$D$7)+12*Inputs!$B$8*(1-MIN(1,Inputs!$F$8*$D1249))*(ic*Inputs!$C$8+flat_fee-cost_acc-cost_wd*Inputs!$E$8*$E1249-cost_fx*Inputs!$D$8)-fixed</f>
        <v>47748.4166432</v>
      </c>
    </row>
    <row r="1250" customFormat="false" ht="15" hidden="false" customHeight="false" outlineLevel="0" collapsed="false">
      <c r="A1250" s="0" t="n">
        <v>1185</v>
      </c>
      <c r="B1250" s="0" t="n">
        <v>0.297282</v>
      </c>
      <c r="C1250" s="0" t="n">
        <v>0.907615</v>
      </c>
      <c r="D1250" s="0" t="n">
        <v>1.11506</v>
      </c>
      <c r="E1250" s="0" t="n">
        <v>1.241311</v>
      </c>
      <c r="F1250" s="0" t="n">
        <v>0.031355</v>
      </c>
      <c r="G1250" s="0" t="n">
        <f aca="false">12*Inputs!$B$6*(MIN(1,$H$50*$C1250)*(ic*Inputs!$C$6+pS+fee_fx*Inputs!$D$6-cost_acc-cost_wd*Inputs!$E$6*$E1250-cost_fx*Inputs!$D$6-$F1250)+(1-MIN(1,$H$50*$C1250))*(1-MIN(1,Inputs!$G$6*$D1250)*churn_nonbuyers)*(ic*Inputs!$C$6+fee_wd*Inputs!$E$6*(1-$B1250)+fee_fx*Inputs!$D$6-cost_acc-cost_wd*Inputs!$E$6*(1-$B1250)-cost_fx*Inputs!$D$6))</f>
        <v>200057.078741987</v>
      </c>
      <c r="H1250" s="0" t="n">
        <f aca="false">12*Inputs!$B$7*(MIN(1,$H$51*$C1250)*(ic*Inputs!$C$7+pE+fee_fx*Inputs!$D$7-cost_acc-cost_wd*Inputs!$E$7*$E1250-cost_fx*Inputs!$D$7-$F1250)+(1-MIN(1,$H$51*$C1250))*(1-MIN(1,Inputs!$G$7*$D1250)*churn_nonbuyers)*(ic*Inputs!$C$7+fee_wd*Inputs!$E$7*(1-$B1250)+fee_fx*Inputs!$D$7-cost_acc-cost_wd*Inputs!$E$7*(1-$B1250)-cost_fx*Inputs!$D$7))</f>
        <v>393139.761027876</v>
      </c>
      <c r="I1250" s="0" t="n">
        <f aca="false">12*Inputs!$B$8*(MIN(1,$H$52*$C1250)*(ic*Inputs!$C$8+pT-cost_acc-cost_wd*Inputs!$E$8-cost_fx*Inputs!$D$8-cost_ins)+(1-MIN(1,$H$52*$C1250))*(1-MIN(1,Inputs!$G$8*$D1250)*churn_nonbuyers)*(ic*Inputs!$C$8+fee_wd*Inputs!$E$8*(1-$B1250)+fee_fx*Inputs!$D$8-cost_acc-cost_wd*Inputs!$E$8*(1-$B1250)-cost_fx*Inputs!$D$8))</f>
        <v>155806.944955712</v>
      </c>
      <c r="J1250" s="0" t="n">
        <f aca="false">G1250+H1250+I1250-fixed</f>
        <v>49003.7847255752</v>
      </c>
      <c r="K1250" s="0" t="n">
        <f aca="false">12*Inputs!$B$6*(1-MIN(1,Inputs!$G$6*$D1250)*churn_nonbuyers)*(ic*Inputs!$C$6+fee_wd*Inputs!$E$6*(1-$B1250)+fee_fx*Inputs!$D$6-cost_acc-cost_wd*Inputs!$E$6*(1-$B1250)-cost_fx*Inputs!$D$6)</f>
        <v>149938.295521824</v>
      </c>
      <c r="L1250" s="0" t="n">
        <f aca="false">12*Inputs!$B$7*(1-MIN(1,Inputs!$G$7*$D1250)*churn_nonbuyers)*(ic*Inputs!$C$7+fee_wd*Inputs!$E$7*(1-$B1250)+fee_fx*Inputs!$D$7-cost_acc-cost_wd*Inputs!$E$7*(1-$B1250)-cost_fx*Inputs!$D$7)</f>
        <v>348335.651233094</v>
      </c>
      <c r="M1250" s="0" t="n">
        <f aca="false">12*Inputs!$B$8*(1-MIN(1,Inputs!$G$8*$D1250)*churn_nonbuyers)*(ic*Inputs!$C$8+fee_wd*Inputs!$E$8*(1-$B1250)+fee_fx*Inputs!$D$8-cost_acc-cost_wd*Inputs!$E$8*(1-$B1250)-cost_fx*Inputs!$D$8)</f>
        <v>68499.527368512</v>
      </c>
      <c r="N1250" s="0" t="n">
        <f aca="false">K1250+L1250+I1250-fixed</f>
        <v>-45919.1082893701</v>
      </c>
      <c r="O1250" s="0" t="n">
        <f aca="false">K1250+L1250+M1250-fixed</f>
        <v>-133226.52587657</v>
      </c>
      <c r="P1250" s="0" t="n">
        <f aca="false">12*Inputs!$B$6*(1-MIN(1,Inputs!$F$6*$D1250))*(ic*Inputs!$C$6+flat_fee-cost_acc-cost_wd*Inputs!$E$6*$E1250-cost_fx*Inputs!$D$6)+12*Inputs!$B$7*(1-MIN(1,Inputs!$F$7*$D1250))*(ic*Inputs!$C$7+flat_fee-cost_acc-cost_wd*Inputs!$E$7*$E1250-cost_fx*Inputs!$D$7)+12*Inputs!$B$8*(1-MIN(1,Inputs!$F$8*$D1250))*(ic*Inputs!$C$8+flat_fee-cost_acc-cost_wd*Inputs!$E$8*$E1250-cost_fx*Inputs!$D$8)-fixed</f>
        <v>-91996.2492016</v>
      </c>
    </row>
    <row r="1251" customFormat="false" ht="15" hidden="false" customHeight="false" outlineLevel="0" collapsed="false">
      <c r="A1251" s="0" t="n">
        <v>1186</v>
      </c>
      <c r="B1251" s="0" t="n">
        <v>0.057391</v>
      </c>
      <c r="C1251" s="0" t="n">
        <v>0.858324</v>
      </c>
      <c r="D1251" s="0" t="n">
        <v>1.146894</v>
      </c>
      <c r="E1251" s="0" t="n">
        <v>1.193563</v>
      </c>
      <c r="F1251" s="0" t="n">
        <v>0.263323</v>
      </c>
      <c r="G1251" s="0" t="n">
        <f aca="false">12*Inputs!$B$6*(MIN(1,$H$50*$C1251)*(ic*Inputs!$C$6+pS+fee_fx*Inputs!$D$6-cost_acc-cost_wd*Inputs!$E$6*$E1251-cost_fx*Inputs!$D$6-$F1251)+(1-MIN(1,$H$50*$C1251))*(1-MIN(1,Inputs!$G$6*$D1251)*churn_nonbuyers)*(ic*Inputs!$C$6+fee_wd*Inputs!$E$6*(1-$B1251)+fee_fx*Inputs!$D$6-cost_acc-cost_wd*Inputs!$E$6*(1-$B1251)-cost_fx*Inputs!$D$6))</f>
        <v>223784.103590014</v>
      </c>
      <c r="H1251" s="0" t="n">
        <f aca="false">12*Inputs!$B$7*(MIN(1,$H$51*$C1251)*(ic*Inputs!$C$7+pE+fee_fx*Inputs!$D$7-cost_acc-cost_wd*Inputs!$E$7*$E1251-cost_fx*Inputs!$D$7-$F1251)+(1-MIN(1,$H$51*$C1251))*(1-MIN(1,Inputs!$G$7*$D1251)*churn_nonbuyers)*(ic*Inputs!$C$7+fee_wd*Inputs!$E$7*(1-$B1251)+fee_fx*Inputs!$D$7-cost_acc-cost_wd*Inputs!$E$7*(1-$B1251)-cost_fx*Inputs!$D$7))</f>
        <v>405637.141565124</v>
      </c>
      <c r="I1251" s="0" t="n">
        <f aca="false">12*Inputs!$B$8*(MIN(1,$H$52*$C1251)*(ic*Inputs!$C$8+pT-cost_acc-cost_wd*Inputs!$E$8-cost_fx*Inputs!$D$8-cost_ins)+(1-MIN(1,$H$52*$C1251))*(1-MIN(1,Inputs!$G$8*$D1251)*churn_nonbuyers)*(ic*Inputs!$C$8+fee_wd*Inputs!$E$8*(1-$B1251)+fee_fx*Inputs!$D$8-cost_acc-cost_wd*Inputs!$E$8*(1-$B1251)-cost_fx*Inputs!$D$8))</f>
        <v>149195.288717279</v>
      </c>
      <c r="J1251" s="0" t="n">
        <f aca="false">G1251+H1251+I1251-fixed</f>
        <v>78616.5338724169</v>
      </c>
      <c r="K1251" s="0" t="n">
        <f aca="false">12*Inputs!$B$6*(1-MIN(1,Inputs!$G$6*$D1251)*churn_nonbuyers)*(ic*Inputs!$C$6+fee_wd*Inputs!$E$6*(1-$B1251)+fee_fx*Inputs!$D$6-cost_acc-cost_wd*Inputs!$E$6*(1-$B1251)-cost_fx*Inputs!$D$6)</f>
        <v>182248.918513589</v>
      </c>
      <c r="L1251" s="0" t="n">
        <f aca="false">12*Inputs!$B$7*(1-MIN(1,Inputs!$G$7*$D1251)*churn_nonbuyers)*(ic*Inputs!$C$7+fee_wd*Inputs!$E$7*(1-$B1251)+fee_fx*Inputs!$D$7-cost_acc-cost_wd*Inputs!$E$7*(1-$B1251)-cost_fx*Inputs!$D$7)</f>
        <v>381347.214596153</v>
      </c>
      <c r="M1251" s="0" t="n">
        <f aca="false">12*Inputs!$B$8*(1-MIN(1,Inputs!$G$8*$D1251)*churn_nonbuyers)*(ic*Inputs!$C$8+fee_wd*Inputs!$E$8*(1-$B1251)+fee_fx*Inputs!$D$8-cost_acc-cost_wd*Inputs!$E$8*(1-$B1251)-cost_fx*Inputs!$D$8)</f>
        <v>63814.4897034144</v>
      </c>
      <c r="N1251" s="0" t="n">
        <f aca="false">K1251+L1251+I1251-fixed</f>
        <v>12791.4218270211</v>
      </c>
      <c r="O1251" s="0" t="n">
        <f aca="false">K1251+L1251+M1251-fixed</f>
        <v>-72589.3771868435</v>
      </c>
      <c r="P1251" s="0" t="n">
        <f aca="false">12*Inputs!$B$6*(1-MIN(1,Inputs!$F$6*$D1251))*(ic*Inputs!$C$6+flat_fee-cost_acc-cost_wd*Inputs!$E$6*$E1251-cost_fx*Inputs!$D$6)+12*Inputs!$B$7*(1-MIN(1,Inputs!$F$7*$D1251))*(ic*Inputs!$C$7+flat_fee-cost_acc-cost_wd*Inputs!$E$7*$E1251-cost_fx*Inputs!$D$7)+12*Inputs!$B$8*(1-MIN(1,Inputs!$F$8*$D1251))*(ic*Inputs!$C$8+flat_fee-cost_acc-cost_wd*Inputs!$E$8*$E1251-cost_fx*Inputs!$D$8)-fixed</f>
        <v>-89160.8772347199</v>
      </c>
    </row>
    <row r="1252" customFormat="false" ht="15" hidden="false" customHeight="false" outlineLevel="0" collapsed="false">
      <c r="A1252" s="0" t="n">
        <v>1187</v>
      </c>
      <c r="B1252" s="0" t="n">
        <v>0.194655</v>
      </c>
      <c r="C1252" s="0" t="n">
        <v>0.908634</v>
      </c>
      <c r="D1252" s="0" t="n">
        <v>1.298382</v>
      </c>
      <c r="E1252" s="0" t="n">
        <v>1.165813</v>
      </c>
      <c r="F1252" s="0" t="n">
        <v>0.461164</v>
      </c>
      <c r="G1252" s="0" t="n">
        <f aca="false">12*Inputs!$B$6*(MIN(1,$H$50*$C1252)*(ic*Inputs!$C$6+pS+fee_fx*Inputs!$D$6-cost_acc-cost_wd*Inputs!$E$6*$E1252-cost_fx*Inputs!$D$6-$F1252)+(1-MIN(1,$H$50*$C1252))*(1-MIN(1,Inputs!$G$6*$D1252)*churn_nonbuyers)*(ic*Inputs!$C$6+fee_wd*Inputs!$E$6*(1-$B1252)+fee_fx*Inputs!$D$6-cost_acc-cost_wd*Inputs!$E$6*(1-$B1252)-cost_fx*Inputs!$D$6))</f>
        <v>204160.566022745</v>
      </c>
      <c r="H1252" s="0" t="n">
        <f aca="false">12*Inputs!$B$7*(MIN(1,$H$51*$C1252)*(ic*Inputs!$C$7+pE+fee_fx*Inputs!$D$7-cost_acc-cost_wd*Inputs!$E$7*$E1252-cost_fx*Inputs!$D$7-$F1252)+(1-MIN(1,$H$51*$C1252))*(1-MIN(1,Inputs!$G$7*$D1252)*churn_nonbuyers)*(ic*Inputs!$C$7+fee_wd*Inputs!$E$7*(1-$B1252)+fee_fx*Inputs!$D$7-cost_acc-cost_wd*Inputs!$E$7*(1-$B1252)-cost_fx*Inputs!$D$7))</f>
        <v>386376.731794895</v>
      </c>
      <c r="I1252" s="0" t="n">
        <f aca="false">12*Inputs!$B$8*(MIN(1,$H$52*$C1252)*(ic*Inputs!$C$8+pT-cost_acc-cost_wd*Inputs!$E$8-cost_fx*Inputs!$D$8-cost_ins)+(1-MIN(1,$H$52*$C1252))*(1-MIN(1,Inputs!$G$8*$D1252)*churn_nonbuyers)*(ic*Inputs!$C$8+fee_wd*Inputs!$E$8*(1-$B1252)+fee_fx*Inputs!$D$8-cost_acc-cost_wd*Inputs!$E$8*(1-$B1252)-cost_fx*Inputs!$D$8))</f>
        <v>141490.358402724</v>
      </c>
      <c r="J1252" s="0" t="n">
        <f aca="false">G1252+H1252+I1252-fixed</f>
        <v>32027.6562203651</v>
      </c>
      <c r="K1252" s="0" t="n">
        <f aca="false">12*Inputs!$B$6*(1-MIN(1,Inputs!$G$6*$D1252)*churn_nonbuyers)*(ic*Inputs!$C$6+fee_wd*Inputs!$E$6*(1-$B1252)+fee_fx*Inputs!$D$6-cost_acc-cost_wd*Inputs!$E$6*(1-$B1252)-cost_fx*Inputs!$D$6)</f>
        <v>162301.692587112</v>
      </c>
      <c r="L1252" s="0" t="n">
        <f aca="false">12*Inputs!$B$7*(1-MIN(1,Inputs!$G$7*$D1252)*churn_nonbuyers)*(ic*Inputs!$C$7+fee_wd*Inputs!$E$7*(1-$B1252)+fee_fx*Inputs!$D$7-cost_acc-cost_wd*Inputs!$E$7*(1-$B1252)-cost_fx*Inputs!$D$7)</f>
        <v>360556.273216267</v>
      </c>
      <c r="M1252" s="0" t="n">
        <f aca="false">12*Inputs!$B$8*(1-MIN(1,Inputs!$G$8*$D1252)*churn_nonbuyers)*(ic*Inputs!$C$8+fee_wd*Inputs!$E$8*(1-$B1252)+fee_fx*Inputs!$D$8-cost_acc-cost_wd*Inputs!$E$8*(1-$B1252)-cost_fx*Inputs!$D$8)</f>
        <v>28894.188659856</v>
      </c>
      <c r="N1252" s="0" t="n">
        <f aca="false">K1252+L1252+I1252-fixed</f>
        <v>-35651.6757938964</v>
      </c>
      <c r="O1252" s="0" t="n">
        <f aca="false">K1252+L1252+M1252-fixed</f>
        <v>-148247.845536765</v>
      </c>
      <c r="P1252" s="0" t="n">
        <f aca="false">12*Inputs!$B$6*(1-MIN(1,Inputs!$F$6*$D1252))*(ic*Inputs!$C$6+flat_fee-cost_acc-cost_wd*Inputs!$E$6*$E1252-cost_fx*Inputs!$D$6)+12*Inputs!$B$7*(1-MIN(1,Inputs!$F$7*$D1252))*(ic*Inputs!$C$7+flat_fee-cost_acc-cost_wd*Inputs!$E$7*$E1252-cost_fx*Inputs!$D$7)+12*Inputs!$B$8*(1-MIN(1,Inputs!$F$8*$D1252))*(ic*Inputs!$C$8+flat_fee-cost_acc-cost_wd*Inputs!$E$8*$E1252-cost_fx*Inputs!$D$8)-fixed</f>
        <v>-157551.03300016</v>
      </c>
    </row>
    <row r="1253" customFormat="false" ht="15" hidden="false" customHeight="false" outlineLevel="0" collapsed="false">
      <c r="A1253" s="0" t="n">
        <v>1188</v>
      </c>
      <c r="B1253" s="0" t="n">
        <v>0.248455</v>
      </c>
      <c r="C1253" s="0" t="n">
        <v>0.790775</v>
      </c>
      <c r="D1253" s="0" t="n">
        <v>0.993481</v>
      </c>
      <c r="E1253" s="0" t="n">
        <v>1.448551</v>
      </c>
      <c r="F1253" s="0" t="n">
        <v>0.412836</v>
      </c>
      <c r="G1253" s="0" t="n">
        <f aca="false">12*Inputs!$B$6*(MIN(1,$H$50*$C1253)*(ic*Inputs!$C$6+pS+fee_fx*Inputs!$D$6-cost_acc-cost_wd*Inputs!$E$6*$E1253-cost_fx*Inputs!$D$6-$F1253)+(1-MIN(1,$H$50*$C1253))*(1-MIN(1,Inputs!$G$6*$D1253)*churn_nonbuyers)*(ic*Inputs!$C$6+fee_wd*Inputs!$E$6*(1-$B1253)+fee_fx*Inputs!$D$6-cost_acc-cost_wd*Inputs!$E$6*(1-$B1253)-cost_fx*Inputs!$D$6))</f>
        <v>190042.299987801</v>
      </c>
      <c r="H1253" s="0" t="n">
        <f aca="false">12*Inputs!$B$7*(MIN(1,$H$51*$C1253)*(ic*Inputs!$C$7+pE+fee_fx*Inputs!$D$7-cost_acc-cost_wd*Inputs!$E$7*$E1253-cost_fx*Inputs!$D$7-$F1253)+(1-MIN(1,$H$51*$C1253))*(1-MIN(1,Inputs!$G$7*$D1253)*churn_nonbuyers)*(ic*Inputs!$C$7+fee_wd*Inputs!$E$7*(1-$B1253)+fee_fx*Inputs!$D$7-cost_acc-cost_wd*Inputs!$E$7*(1-$B1253)-cost_fx*Inputs!$D$7))</f>
        <v>356679.562091791</v>
      </c>
      <c r="I1253" s="0" t="n">
        <f aca="false">12*Inputs!$B$8*(MIN(1,$H$52*$C1253)*(ic*Inputs!$C$8+pT-cost_acc-cost_wd*Inputs!$E$8-cost_fx*Inputs!$D$8-cost_ins)+(1-MIN(1,$H$52*$C1253))*(1-MIN(1,Inputs!$G$8*$D1253)*churn_nonbuyers)*(ic*Inputs!$C$8+fee_wd*Inputs!$E$8*(1-$B1253)+fee_fx*Inputs!$D$8-cost_acc-cost_wd*Inputs!$E$8*(1-$B1253)-cost_fx*Inputs!$D$8))</f>
        <v>156745.96012794</v>
      </c>
      <c r="J1253" s="0" t="n">
        <f aca="false">G1253+H1253+I1253-fixed</f>
        <v>3467.82220753201</v>
      </c>
      <c r="K1253" s="0" t="n">
        <f aca="false">12*Inputs!$B$6*(1-MIN(1,Inputs!$G$6*$D1253)*churn_nonbuyers)*(ic*Inputs!$C$6+fee_wd*Inputs!$E$6*(1-$B1253)+fee_fx*Inputs!$D$6-cost_acc-cost_wd*Inputs!$E$6*(1-$B1253)-cost_fx*Inputs!$D$6)</f>
        <v>157585.405837356</v>
      </c>
      <c r="L1253" s="0" t="n">
        <f aca="false">12*Inputs!$B$7*(1-MIN(1,Inputs!$G$7*$D1253)*churn_nonbuyers)*(ic*Inputs!$C$7+fee_wd*Inputs!$E$7*(1-$B1253)+fee_fx*Inputs!$D$7-cost_acc-cost_wd*Inputs!$E$7*(1-$B1253)-cost_fx*Inputs!$D$7)</f>
        <v>356471.662414414</v>
      </c>
      <c r="M1253" s="0" t="n">
        <f aca="false">12*Inputs!$B$8*(1-MIN(1,Inputs!$G$8*$D1253)*churn_nonbuyers)*(ic*Inputs!$C$8+fee_wd*Inputs!$E$8*(1-$B1253)+fee_fx*Inputs!$D$8-cost_acc-cost_wd*Inputs!$E$8*(1-$B1253)-cost_fx*Inputs!$D$8)</f>
        <v>95777.287934328</v>
      </c>
      <c r="N1253" s="0" t="n">
        <f aca="false">K1253+L1253+I1253-fixed</f>
        <v>-29196.97162029</v>
      </c>
      <c r="O1253" s="0" t="n">
        <f aca="false">K1253+L1253+M1253-fixed</f>
        <v>-90165.6438139022</v>
      </c>
      <c r="P1253" s="0" t="n">
        <f aca="false">12*Inputs!$B$6*(1-MIN(1,Inputs!$F$6*$D1253))*(ic*Inputs!$C$6+flat_fee-cost_acc-cost_wd*Inputs!$E$6*$E1253-cost_fx*Inputs!$D$6)+12*Inputs!$B$7*(1-MIN(1,Inputs!$F$7*$D1253))*(ic*Inputs!$C$7+flat_fee-cost_acc-cost_wd*Inputs!$E$7*$E1253-cost_fx*Inputs!$D$7)+12*Inputs!$B$8*(1-MIN(1,Inputs!$F$8*$D1253))*(ic*Inputs!$C$8+flat_fee-cost_acc-cost_wd*Inputs!$E$8*$E1253-cost_fx*Inputs!$D$8)-fixed</f>
        <v>-120327.57032056</v>
      </c>
    </row>
    <row r="1254" customFormat="false" ht="15" hidden="false" customHeight="false" outlineLevel="0" collapsed="false">
      <c r="A1254" s="0" t="n">
        <v>1189</v>
      </c>
      <c r="B1254" s="0" t="n">
        <v>0.509882</v>
      </c>
      <c r="C1254" s="0" t="n">
        <v>0.863609</v>
      </c>
      <c r="D1254" s="0" t="n">
        <v>1.125246</v>
      </c>
      <c r="E1254" s="0" t="n">
        <v>1.377533</v>
      </c>
      <c r="F1254" s="0" t="n">
        <v>0.26602</v>
      </c>
      <c r="G1254" s="0" t="n">
        <f aca="false">12*Inputs!$B$6*(MIN(1,$H$50*$C1254)*(ic*Inputs!$C$6+pS+fee_fx*Inputs!$D$6-cost_acc-cost_wd*Inputs!$E$6*$E1254-cost_fx*Inputs!$D$6-$F1254)+(1-MIN(1,$H$50*$C1254))*(1-MIN(1,Inputs!$G$6*$D1254)*churn_nonbuyers)*(ic*Inputs!$C$6+fee_wd*Inputs!$E$6*(1-$B1254)+fee_fx*Inputs!$D$6-cost_acc-cost_wd*Inputs!$E$6*(1-$B1254)-cost_fx*Inputs!$D$6))</f>
        <v>163276.170821452</v>
      </c>
      <c r="H1254" s="0" t="n">
        <f aca="false">12*Inputs!$B$7*(MIN(1,$H$51*$C1254)*(ic*Inputs!$C$7+pE+fee_fx*Inputs!$D$7-cost_acc-cost_wd*Inputs!$E$7*$E1254-cost_fx*Inputs!$D$7-$F1254)+(1-MIN(1,$H$51*$C1254))*(1-MIN(1,Inputs!$G$7*$D1254)*churn_nonbuyers)*(ic*Inputs!$C$7+fee_wd*Inputs!$E$7*(1-$B1254)+fee_fx*Inputs!$D$7-cost_acc-cost_wd*Inputs!$E$7*(1-$B1254)-cost_fx*Inputs!$D$7))</f>
        <v>346307.373599854</v>
      </c>
      <c r="I1254" s="0" t="n">
        <f aca="false">12*Inputs!$B$8*(MIN(1,$H$52*$C1254)*(ic*Inputs!$C$8+pT-cost_acc-cost_wd*Inputs!$E$8-cost_fx*Inputs!$D$8-cost_ins)+(1-MIN(1,$H$52*$C1254))*(1-MIN(1,Inputs!$G$8*$D1254)*churn_nonbuyers)*(ic*Inputs!$C$8+fee_wd*Inputs!$E$8*(1-$B1254)+fee_fx*Inputs!$D$8-cost_acc-cost_wd*Inputs!$E$8*(1-$B1254)-cost_fx*Inputs!$D$8))</f>
        <v>149836.772022585</v>
      </c>
      <c r="J1254" s="0" t="n">
        <f aca="false">G1254+H1254+I1254-fixed</f>
        <v>-40579.6835561092</v>
      </c>
      <c r="K1254" s="0" t="n">
        <f aca="false">12*Inputs!$B$6*(1-MIN(1,Inputs!$G$6*$D1254)*churn_nonbuyers)*(ic*Inputs!$C$6+fee_wd*Inputs!$E$6*(1-$B1254)+fee_fx*Inputs!$D$6-cost_acc-cost_wd*Inputs!$E$6*(1-$B1254)-cost_fx*Inputs!$D$6)</f>
        <v>120965.459622998</v>
      </c>
      <c r="L1254" s="0" t="n">
        <f aca="false">12*Inputs!$B$7*(1-MIN(1,Inputs!$G$7*$D1254)*churn_nonbuyers)*(ic*Inputs!$C$7+fee_wd*Inputs!$E$7*(1-$B1254)+fee_fx*Inputs!$D$7-cost_acc-cost_wd*Inputs!$E$7*(1-$B1254)-cost_fx*Inputs!$D$7)</f>
        <v>318644.584765799</v>
      </c>
      <c r="M1254" s="0" t="n">
        <f aca="false">12*Inputs!$B$8*(1-MIN(1,Inputs!$G$8*$D1254)*churn_nonbuyers)*(ic*Inputs!$C$8+fee_wd*Inputs!$E$8*(1-$B1254)+fee_fx*Inputs!$D$8-cost_acc-cost_wd*Inputs!$E$8*(1-$B1254)-cost_fx*Inputs!$D$8)</f>
        <v>64107.2120006592</v>
      </c>
      <c r="N1254" s="0" t="n">
        <f aca="false">K1254+L1254+I1254-fixed</f>
        <v>-110553.183588617</v>
      </c>
      <c r="O1254" s="0" t="n">
        <f aca="false">K1254+L1254+M1254-fixed</f>
        <v>-196282.743610543</v>
      </c>
      <c r="P1254" s="0" t="n">
        <f aca="false">12*Inputs!$B$6*(1-MIN(1,Inputs!$F$6*$D1254))*(ic*Inputs!$C$6+flat_fee-cost_acc-cost_wd*Inputs!$E$6*$E1254-cost_fx*Inputs!$D$6)+12*Inputs!$B$7*(1-MIN(1,Inputs!$F$7*$D1254))*(ic*Inputs!$C$7+flat_fee-cost_acc-cost_wd*Inputs!$E$7*$E1254-cost_fx*Inputs!$D$7)+12*Inputs!$B$8*(1-MIN(1,Inputs!$F$8*$D1254))*(ic*Inputs!$C$8+flat_fee-cost_acc-cost_wd*Inputs!$E$8*$E1254-cost_fx*Inputs!$D$8)-fixed</f>
        <v>-151903.70273968</v>
      </c>
    </row>
    <row r="1255" customFormat="false" ht="15" hidden="false" customHeight="false" outlineLevel="0" collapsed="false">
      <c r="A1255" s="0" t="n">
        <v>1190</v>
      </c>
      <c r="B1255" s="0" t="n">
        <v>0.381696</v>
      </c>
      <c r="C1255" s="0" t="n">
        <v>1.158074</v>
      </c>
      <c r="D1255" s="0" t="n">
        <v>1.236601</v>
      </c>
      <c r="E1255" s="0" t="n">
        <v>1.277164</v>
      </c>
      <c r="F1255" s="0" t="n">
        <v>0.249238</v>
      </c>
      <c r="G1255" s="0" t="n">
        <f aca="false">12*Inputs!$B$6*(MIN(1,$H$50*$C1255)*(ic*Inputs!$C$6+pS+fee_fx*Inputs!$D$6-cost_acc-cost_wd*Inputs!$E$6*$E1255-cost_fx*Inputs!$D$6-$F1255)+(1-MIN(1,$H$50*$C1255))*(1-MIN(1,Inputs!$G$6*$D1255)*churn_nonbuyers)*(ic*Inputs!$C$6+fee_wd*Inputs!$E$6*(1-$B1255)+fee_fx*Inputs!$D$6-cost_acc-cost_wd*Inputs!$E$6*(1-$B1255)-cost_fx*Inputs!$D$6))</f>
        <v>195894.234574371</v>
      </c>
      <c r="H1255" s="0" t="n">
        <f aca="false">12*Inputs!$B$7*(MIN(1,$H$51*$C1255)*(ic*Inputs!$C$7+pE+fee_fx*Inputs!$D$7-cost_acc-cost_wd*Inputs!$E$7*$E1255-cost_fx*Inputs!$D$7-$F1255)+(1-MIN(1,$H$51*$C1255))*(1-MIN(1,Inputs!$G$7*$D1255)*churn_nonbuyers)*(ic*Inputs!$C$7+fee_wd*Inputs!$E$7*(1-$B1255)+fee_fx*Inputs!$D$7-cost_acc-cost_wd*Inputs!$E$7*(1-$B1255)-cost_fx*Inputs!$D$7))</f>
        <v>379198.460772488</v>
      </c>
      <c r="I1255" s="0" t="n">
        <f aca="false">12*Inputs!$B$8*(MIN(1,$H$52*$C1255)*(ic*Inputs!$C$8+pT-cost_acc-cost_wd*Inputs!$E$8-cost_fx*Inputs!$D$8-cost_ins)+(1-MIN(1,$H$52*$C1255))*(1-MIN(1,Inputs!$G$8*$D1255)*churn_nonbuyers)*(ic*Inputs!$C$8+fee_wd*Inputs!$E$8*(1-$B1255)+fee_fx*Inputs!$D$8-cost_acc-cost_wd*Inputs!$E$8*(1-$B1255)-cost_fx*Inputs!$D$8))</f>
        <v>174768.317788716</v>
      </c>
      <c r="J1255" s="0" t="n">
        <f aca="false">G1255+H1255+I1255-fixed</f>
        <v>49861.0131355756</v>
      </c>
      <c r="K1255" s="0" t="n">
        <f aca="false">12*Inputs!$B$6*(1-MIN(1,Inputs!$G$6*$D1255)*churn_nonbuyers)*(ic*Inputs!$C$6+fee_wd*Inputs!$E$6*(1-$B1255)+fee_fx*Inputs!$D$6-cost_acc-cost_wd*Inputs!$E$6*(1-$B1255)-cost_fx*Inputs!$D$6)</f>
        <v>137569.278638131</v>
      </c>
      <c r="L1255" s="0" t="n">
        <f aca="false">12*Inputs!$B$7*(1-MIN(1,Inputs!$G$7*$D1255)*churn_nonbuyers)*(ic*Inputs!$C$7+fee_wd*Inputs!$E$7*(1-$B1255)+fee_fx*Inputs!$D$7-cost_acc-cost_wd*Inputs!$E$7*(1-$B1255)-cost_fx*Inputs!$D$7)</f>
        <v>335316.914734879</v>
      </c>
      <c r="M1255" s="0" t="n">
        <f aca="false">12*Inputs!$B$8*(1-MIN(1,Inputs!$G$8*$D1255)*churn_nonbuyers)*(ic*Inputs!$C$8+fee_wd*Inputs!$E$8*(1-$B1255)+fee_fx*Inputs!$D$8-cost_acc-cost_wd*Inputs!$E$8*(1-$B1255)-cost_fx*Inputs!$D$8)</f>
        <v>41399.3855379456</v>
      </c>
      <c r="N1255" s="0" t="n">
        <f aca="false">K1255+L1255+I1255-fixed</f>
        <v>-52345.4888382742</v>
      </c>
      <c r="O1255" s="0" t="n">
        <f aca="false">K1255+L1255+M1255-fixed</f>
        <v>-185714.421089045</v>
      </c>
      <c r="P1255" s="0" t="n">
        <f aca="false">12*Inputs!$B$6*(1-MIN(1,Inputs!$F$6*$D1255))*(ic*Inputs!$C$6+flat_fee-cost_acc-cost_wd*Inputs!$E$6*$E1255-cost_fx*Inputs!$D$6)+12*Inputs!$B$7*(1-MIN(1,Inputs!$F$7*$D1255))*(ic*Inputs!$C$7+flat_fee-cost_acc-cost_wd*Inputs!$E$7*$E1255-cost_fx*Inputs!$D$7)+12*Inputs!$B$8*(1-MIN(1,Inputs!$F$8*$D1255))*(ic*Inputs!$C$8+flat_fee-cost_acc-cost_wd*Inputs!$E$8*$E1255-cost_fx*Inputs!$D$8)-fixed</f>
        <v>-166950.22963264</v>
      </c>
    </row>
    <row r="1256" customFormat="false" ht="15" hidden="false" customHeight="false" outlineLevel="0" collapsed="false">
      <c r="A1256" s="0" t="n">
        <v>1191</v>
      </c>
      <c r="B1256" s="0" t="n">
        <v>0.505445</v>
      </c>
      <c r="C1256" s="0" t="n">
        <v>1.187789</v>
      </c>
      <c r="D1256" s="0" t="n">
        <v>1.178135</v>
      </c>
      <c r="E1256" s="0" t="n">
        <v>1.358846</v>
      </c>
      <c r="F1256" s="0" t="n">
        <v>0.404739</v>
      </c>
      <c r="G1256" s="0" t="n">
        <f aca="false">12*Inputs!$B$6*(MIN(1,$H$50*$C1256)*(ic*Inputs!$C$6+pS+fee_fx*Inputs!$D$6-cost_acc-cost_wd*Inputs!$E$6*$E1256-cost_fx*Inputs!$D$6-$F1256)+(1-MIN(1,$H$50*$C1256))*(1-MIN(1,Inputs!$G$6*$D1256)*churn_nonbuyers)*(ic*Inputs!$C$6+fee_wd*Inputs!$E$6*(1-$B1256)+fee_fx*Inputs!$D$6-cost_acc-cost_wd*Inputs!$E$6*(1-$B1256)-cost_fx*Inputs!$D$6))</f>
        <v>176111.220531402</v>
      </c>
      <c r="H1256" s="0" t="n">
        <f aca="false">12*Inputs!$B$7*(MIN(1,$H$51*$C1256)*(ic*Inputs!$C$7+pE+fee_fx*Inputs!$D$7-cost_acc-cost_wd*Inputs!$E$7*$E1256-cost_fx*Inputs!$D$7-$F1256)+(1-MIN(1,$H$51*$C1256))*(1-MIN(1,Inputs!$G$7*$D1256)*churn_nonbuyers)*(ic*Inputs!$C$7+fee_wd*Inputs!$E$7*(1-$B1256)+fee_fx*Inputs!$D$7-cost_acc-cost_wd*Inputs!$E$7*(1-$B1256)-cost_fx*Inputs!$D$7))</f>
        <v>349806.562625854</v>
      </c>
      <c r="I1256" s="0" t="n">
        <f aca="false">12*Inputs!$B$8*(MIN(1,$H$52*$C1256)*(ic*Inputs!$C$8+pT-cost_acc-cost_wd*Inputs!$E$8-cost_fx*Inputs!$D$8-cost_ins)+(1-MIN(1,$H$52*$C1256))*(1-MIN(1,Inputs!$G$8*$D1256)*churn_nonbuyers)*(ic*Inputs!$C$8+fee_wd*Inputs!$E$8*(1-$B1256)+fee_fx*Inputs!$D$8-cost_acc-cost_wd*Inputs!$E$8*(1-$B1256)-cost_fx*Inputs!$D$8))</f>
        <v>180140.050383404</v>
      </c>
      <c r="J1256" s="0" t="n">
        <f aca="false">G1256+H1256+I1256-fixed</f>
        <v>6057.83354065905</v>
      </c>
      <c r="K1256" s="0" t="n">
        <f aca="false">12*Inputs!$B$6*(1-MIN(1,Inputs!$G$6*$D1256)*churn_nonbuyers)*(ic*Inputs!$C$6+fee_wd*Inputs!$E$6*(1-$B1256)+fee_fx*Inputs!$D$6-cost_acc-cost_wd*Inputs!$E$6*(1-$B1256)-cost_fx*Inputs!$D$6)</f>
        <v>121227.79280454</v>
      </c>
      <c r="L1256" s="0" t="n">
        <f aca="false">12*Inputs!$B$7*(1-MIN(1,Inputs!$G$7*$D1256)*churn_nonbuyers)*(ic*Inputs!$C$7+fee_wd*Inputs!$E$7*(1-$B1256)+fee_fx*Inputs!$D$7-cost_acc-cost_wd*Inputs!$E$7*(1-$B1256)-cost_fx*Inputs!$D$7)</f>
        <v>318737.683202724</v>
      </c>
      <c r="M1256" s="0" t="n">
        <f aca="false">12*Inputs!$B$8*(1-MIN(1,Inputs!$G$8*$D1256)*churn_nonbuyers)*(ic*Inputs!$C$8+fee_wd*Inputs!$E$8*(1-$B1256)+fee_fx*Inputs!$D$8-cost_acc-cost_wd*Inputs!$E$8*(1-$B1256)-cost_fx*Inputs!$D$8)</f>
        <v>52966.56535452</v>
      </c>
      <c r="N1256" s="0" t="n">
        <f aca="false">K1256+L1256+I1256-fixed</f>
        <v>-79894.4736093319</v>
      </c>
      <c r="O1256" s="0" t="n">
        <f aca="false">K1256+L1256+M1256-fixed</f>
        <v>-207067.958638216</v>
      </c>
      <c r="P1256" s="0" t="n">
        <f aca="false">12*Inputs!$B$6*(1-MIN(1,Inputs!$F$6*$D1256))*(ic*Inputs!$C$6+flat_fee-cost_acc-cost_wd*Inputs!$E$6*$E1256-cost_fx*Inputs!$D$6)+12*Inputs!$B$7*(1-MIN(1,Inputs!$F$7*$D1256))*(ic*Inputs!$C$7+flat_fee-cost_acc-cost_wd*Inputs!$E$7*$E1256-cost_fx*Inputs!$D$7)+12*Inputs!$B$8*(1-MIN(1,Inputs!$F$8*$D1256))*(ic*Inputs!$C$8+flat_fee-cost_acc-cost_wd*Inputs!$E$8*$E1256-cost_fx*Inputs!$D$8)-fixed</f>
        <v>-169663.2585496</v>
      </c>
    </row>
    <row r="1257" customFormat="false" ht="15" hidden="false" customHeight="false" outlineLevel="0" collapsed="false">
      <c r="A1257" s="0" t="n">
        <v>1192</v>
      </c>
      <c r="B1257" s="0" t="n">
        <v>0.144732</v>
      </c>
      <c r="C1257" s="0" t="n">
        <v>1.035482</v>
      </c>
      <c r="D1257" s="0" t="n">
        <v>1.563844</v>
      </c>
      <c r="E1257" s="0" t="n">
        <v>1.408308</v>
      </c>
      <c r="F1257" s="0" t="n">
        <v>0.197142</v>
      </c>
      <c r="G1257" s="0" t="n">
        <f aca="false">12*Inputs!$B$6*(MIN(1,$H$50*$C1257)*(ic*Inputs!$C$6+pS+fee_fx*Inputs!$D$6-cost_acc-cost_wd*Inputs!$E$6*$E1257-cost_fx*Inputs!$D$6-$F1257)+(1-MIN(1,$H$50*$C1257))*(1-MIN(1,Inputs!$G$6*$D1257)*churn_nonbuyers)*(ic*Inputs!$C$6+fee_wd*Inputs!$E$6*(1-$B1257)+fee_fx*Inputs!$D$6-cost_acc-cost_wd*Inputs!$E$6*(1-$B1257)-cost_fx*Inputs!$D$6))</f>
        <v>214482.646740507</v>
      </c>
      <c r="H1257" s="0" t="n">
        <f aca="false">12*Inputs!$B$7*(MIN(1,$H$51*$C1257)*(ic*Inputs!$C$7+pE+fee_fx*Inputs!$D$7-cost_acc-cost_wd*Inputs!$E$7*$E1257-cost_fx*Inputs!$D$7-$F1257)+(1-MIN(1,$H$51*$C1257))*(1-MIN(1,Inputs!$G$7*$D1257)*churn_nonbuyers)*(ic*Inputs!$C$7+fee_wd*Inputs!$E$7*(1-$B1257)+fee_fx*Inputs!$D$7-cost_acc-cost_wd*Inputs!$E$7*(1-$B1257)-cost_fx*Inputs!$D$7))</f>
        <v>379065.448388192</v>
      </c>
      <c r="I1257" s="0" t="n">
        <f aca="false">12*Inputs!$B$8*(MIN(1,$H$52*$C1257)*(ic*Inputs!$C$8+pT-cost_acc-cost_wd*Inputs!$E$8-cost_fx*Inputs!$D$8-cost_ins)+(1-MIN(1,$H$52*$C1257))*(1-MIN(1,Inputs!$G$8*$D1257)*churn_nonbuyers)*(ic*Inputs!$C$8+fee_wd*Inputs!$E$8*(1-$B1257)+fee_fx*Inputs!$D$8-cost_acc-cost_wd*Inputs!$E$8*(1-$B1257)-cost_fx*Inputs!$D$8))</f>
        <v>149258.517408</v>
      </c>
      <c r="J1257" s="0" t="n">
        <f aca="false">G1257+H1257+I1257-fixed</f>
        <v>42806.6125366989</v>
      </c>
      <c r="K1257" s="0" t="n">
        <f aca="false">12*Inputs!$B$6*(1-MIN(1,Inputs!$G$6*$D1257)*churn_nonbuyers)*(ic*Inputs!$C$6+fee_wd*Inputs!$E$6*(1-$B1257)+fee_fx*Inputs!$D$6-cost_acc-cost_wd*Inputs!$E$6*(1-$B1257)-cost_fx*Inputs!$D$6)</f>
        <v>166624.680022618</v>
      </c>
      <c r="L1257" s="0" t="n">
        <f aca="false">12*Inputs!$B$7*(1-MIN(1,Inputs!$G$7*$D1257)*churn_nonbuyers)*(ic*Inputs!$C$7+fee_wd*Inputs!$E$7*(1-$B1257)+fee_fx*Inputs!$D$7-cost_acc-cost_wd*Inputs!$E$7*(1-$B1257)-cost_fx*Inputs!$D$7)</f>
        <v>364420.116301571</v>
      </c>
      <c r="M1257" s="0" t="n">
        <f aca="false">12*Inputs!$B$8*(1-MIN(1,Inputs!$G$8*$D1257)*churn_nonbuyers)*(ic*Inputs!$C$8+fee_wd*Inputs!$E$8*(1-$B1257)+fee_fx*Inputs!$D$8-cost_acc-cost_wd*Inputs!$E$8*(1-$B1257)-cost_fx*Inputs!$D$8)</f>
        <v>0</v>
      </c>
      <c r="N1257" s="0" t="n">
        <f aca="false">K1257+L1257+I1257-fixed</f>
        <v>-19696.6862678119</v>
      </c>
      <c r="O1257" s="0" t="n">
        <f aca="false">K1257+L1257+M1257-fixed</f>
        <v>-168955.203675812</v>
      </c>
      <c r="P1257" s="0" t="n">
        <f aca="false">12*Inputs!$B$6*(1-MIN(1,Inputs!$F$6*$D1257))*(ic*Inputs!$C$6+flat_fee-cost_acc-cost_wd*Inputs!$E$6*$E1257-cost_fx*Inputs!$D$6)+12*Inputs!$B$7*(1-MIN(1,Inputs!$F$7*$D1257))*(ic*Inputs!$C$7+flat_fee-cost_acc-cost_wd*Inputs!$E$7*$E1257-cost_fx*Inputs!$D$7)+12*Inputs!$B$8*(1-MIN(1,Inputs!$F$8*$D1257))*(ic*Inputs!$C$8+flat_fee-cost_acc-cost_wd*Inputs!$E$8*$E1257-cost_fx*Inputs!$D$8)-fixed</f>
        <v>-368631.19140352</v>
      </c>
    </row>
    <row r="1258" customFormat="false" ht="15" hidden="false" customHeight="false" outlineLevel="0" collapsed="false">
      <c r="A1258" s="0" t="n">
        <v>1193</v>
      </c>
      <c r="B1258" s="0" t="n">
        <v>0.190759</v>
      </c>
      <c r="C1258" s="0" t="n">
        <v>1.041315</v>
      </c>
      <c r="D1258" s="0" t="n">
        <v>1.022754</v>
      </c>
      <c r="E1258" s="0" t="n">
        <v>1.205582</v>
      </c>
      <c r="F1258" s="0" t="n">
        <v>0.317366</v>
      </c>
      <c r="G1258" s="0" t="n">
        <f aca="false">12*Inputs!$B$6*(MIN(1,$H$50*$C1258)*(ic*Inputs!$C$6+pS+fee_fx*Inputs!$D$6-cost_acc-cost_wd*Inputs!$E$6*$E1258-cost_fx*Inputs!$D$6-$F1258)+(1-MIN(1,$H$50*$C1258))*(1-MIN(1,Inputs!$G$6*$D1258)*churn_nonbuyers)*(ic*Inputs!$C$6+fee_wd*Inputs!$E$6*(1-$B1258)+fee_fx*Inputs!$D$6-cost_acc-cost_wd*Inputs!$E$6*(1-$B1258)-cost_fx*Inputs!$D$6))</f>
        <v>215449.508777593</v>
      </c>
      <c r="H1258" s="0" t="n">
        <f aca="false">12*Inputs!$B$7*(MIN(1,$H$51*$C1258)*(ic*Inputs!$C$7+pE+fee_fx*Inputs!$D$7-cost_acc-cost_wd*Inputs!$E$7*$E1258-cost_fx*Inputs!$D$7-$F1258)+(1-MIN(1,$H$51*$C1258))*(1-MIN(1,Inputs!$G$7*$D1258)*churn_nonbuyers)*(ic*Inputs!$C$7+fee_wd*Inputs!$E$7*(1-$B1258)+fee_fx*Inputs!$D$7-cost_acc-cost_wd*Inputs!$E$7*(1-$B1258)-cost_fx*Inputs!$D$7))</f>
        <v>396128.760579757</v>
      </c>
      <c r="I1258" s="0" t="n">
        <f aca="false">12*Inputs!$B$8*(MIN(1,$H$52*$C1258)*(ic*Inputs!$C$8+pT-cost_acc-cost_wd*Inputs!$E$8-cost_fx*Inputs!$D$8-cost_ins)+(1-MIN(1,$H$52*$C1258))*(1-MIN(1,Inputs!$G$8*$D1258)*churn_nonbuyers)*(ic*Inputs!$C$8+fee_wd*Inputs!$E$8*(1-$B1258)+fee_fx*Inputs!$D$8-cost_acc-cost_wd*Inputs!$E$8*(1-$B1258)-cost_fx*Inputs!$D$8))</f>
        <v>174529.015124877</v>
      </c>
      <c r="J1258" s="0" t="n">
        <f aca="false">G1258+H1258+I1258-fixed</f>
        <v>86107.2844822268</v>
      </c>
      <c r="K1258" s="0" t="n">
        <f aca="false">12*Inputs!$B$6*(1-MIN(1,Inputs!$G$6*$D1258)*churn_nonbuyers)*(ic*Inputs!$C$6+fee_wd*Inputs!$E$6*(1-$B1258)+fee_fx*Inputs!$D$6-cost_acc-cost_wd*Inputs!$E$6*(1-$B1258)-cost_fx*Inputs!$D$6)</f>
        <v>165226.060298059</v>
      </c>
      <c r="L1258" s="0" t="n">
        <f aca="false">12*Inputs!$B$7*(1-MIN(1,Inputs!$G$7*$D1258)*churn_nonbuyers)*(ic*Inputs!$C$7+fee_wd*Inputs!$E$7*(1-$B1258)+fee_fx*Inputs!$D$7-cost_acc-cost_wd*Inputs!$E$7*(1-$B1258)-cost_fx*Inputs!$D$7)</f>
        <v>364202.301586836</v>
      </c>
      <c r="M1258" s="0" t="n">
        <f aca="false">12*Inputs!$B$8*(1-MIN(1,Inputs!$G$8*$D1258)*churn_nonbuyers)*(ic*Inputs!$C$8+fee_wd*Inputs!$E$8*(1-$B1258)+fee_fx*Inputs!$D$8-cost_acc-cost_wd*Inputs!$E$8*(1-$B1258)-cost_fx*Inputs!$D$8)</f>
        <v>90120.0782976096</v>
      </c>
      <c r="N1258" s="0" t="n">
        <f aca="false">K1258+L1258+I1258-fixed</f>
        <v>3957.37700977165</v>
      </c>
      <c r="O1258" s="0" t="n">
        <f aca="false">K1258+L1258+M1258-fixed</f>
        <v>-80451.5598174955</v>
      </c>
      <c r="P1258" s="0" t="n">
        <f aca="false">12*Inputs!$B$6*(1-MIN(1,Inputs!$F$6*$D1258))*(ic*Inputs!$C$6+flat_fee-cost_acc-cost_wd*Inputs!$E$6*$E1258-cost_fx*Inputs!$D$6)+12*Inputs!$B$7*(1-MIN(1,Inputs!$F$7*$D1258))*(ic*Inputs!$C$7+flat_fee-cost_acc-cost_wd*Inputs!$E$7*$E1258-cost_fx*Inputs!$D$7)+12*Inputs!$B$8*(1-MIN(1,Inputs!$F$8*$D1258))*(ic*Inputs!$C$8+flat_fee-cost_acc-cost_wd*Inputs!$E$8*$E1258-cost_fx*Inputs!$D$8)-fixed</f>
        <v>-30048.3666332799</v>
      </c>
    </row>
    <row r="1259" customFormat="false" ht="15" hidden="false" customHeight="false" outlineLevel="0" collapsed="false">
      <c r="A1259" s="0" t="n">
        <v>1194</v>
      </c>
      <c r="B1259" s="0" t="n">
        <v>0.165111</v>
      </c>
      <c r="C1259" s="0" t="n">
        <v>0.994116</v>
      </c>
      <c r="D1259" s="0" t="n">
        <v>1.371854</v>
      </c>
      <c r="E1259" s="0" t="n">
        <v>1.075026</v>
      </c>
      <c r="F1259" s="0" t="n">
        <v>0.118272</v>
      </c>
      <c r="G1259" s="0" t="n">
        <f aca="false">12*Inputs!$B$6*(MIN(1,$H$50*$C1259)*(ic*Inputs!$C$6+pS+fee_fx*Inputs!$D$6-cost_acc-cost_wd*Inputs!$E$6*$E1259-cost_fx*Inputs!$D$6-$F1259)+(1-MIN(1,$H$50*$C1259))*(1-MIN(1,Inputs!$G$6*$D1259)*churn_nonbuyers)*(ic*Inputs!$C$6+fee_wd*Inputs!$E$6*(1-$B1259)+fee_fx*Inputs!$D$6-cost_acc-cost_wd*Inputs!$E$6*(1-$B1259)-cost_fx*Inputs!$D$6))</f>
        <v>221092.182536305</v>
      </c>
      <c r="H1259" s="0" t="n">
        <f aca="false">12*Inputs!$B$7*(MIN(1,$H$51*$C1259)*(ic*Inputs!$C$7+pE+fee_fx*Inputs!$D$7-cost_acc-cost_wd*Inputs!$E$7*$E1259-cost_fx*Inputs!$D$7-$F1259)+(1-MIN(1,$H$51*$C1259))*(1-MIN(1,Inputs!$G$7*$D1259)*churn_nonbuyers)*(ic*Inputs!$C$7+fee_wd*Inputs!$E$7*(1-$B1259)+fee_fx*Inputs!$D$7-cost_acc-cost_wd*Inputs!$E$7*(1-$B1259)-cost_fx*Inputs!$D$7))</f>
        <v>420796.387918487</v>
      </c>
      <c r="I1259" s="0" t="n">
        <f aca="false">12*Inputs!$B$8*(MIN(1,$H$52*$C1259)*(ic*Inputs!$C$8+pT-cost_acc-cost_wd*Inputs!$E$8-cost_fx*Inputs!$D$8-cost_ins)+(1-MIN(1,$H$52*$C1259))*(1-MIN(1,Inputs!$G$8*$D1259)*churn_nonbuyers)*(ic*Inputs!$C$8+fee_wd*Inputs!$E$8*(1-$B1259)+fee_fx*Inputs!$D$8-cost_acc-cost_wd*Inputs!$E$8*(1-$B1259)-cost_fx*Inputs!$D$8))</f>
        <v>147141.178945735</v>
      </c>
      <c r="J1259" s="0" t="n">
        <f aca="false">G1259+H1259+I1259-fixed</f>
        <v>89029.749400527</v>
      </c>
      <c r="K1259" s="0" t="n">
        <f aca="false">12*Inputs!$B$6*(1-MIN(1,Inputs!$G$6*$D1259)*churn_nonbuyers)*(ic*Inputs!$C$6+fee_wd*Inputs!$E$6*(1-$B1259)+fee_fx*Inputs!$D$6-cost_acc-cost_wd*Inputs!$E$6*(1-$B1259)-cost_fx*Inputs!$D$6)</f>
        <v>165626.586617717</v>
      </c>
      <c r="L1259" s="0" t="n">
        <f aca="false">12*Inputs!$B$7*(1-MIN(1,Inputs!$G$7*$D1259)*churn_nonbuyers)*(ic*Inputs!$C$7+fee_wd*Inputs!$E$7*(1-$B1259)+fee_fx*Inputs!$D$7-cost_acc-cost_wd*Inputs!$E$7*(1-$B1259)-cost_fx*Inputs!$D$7)</f>
        <v>363808.58537863</v>
      </c>
      <c r="M1259" s="0" t="n">
        <f aca="false">12*Inputs!$B$8*(1-MIN(1,Inputs!$G$8*$D1259)*churn_nonbuyers)*(ic*Inputs!$C$8+fee_wd*Inputs!$E$8*(1-$B1259)+fee_fx*Inputs!$D$8-cost_acc-cost_wd*Inputs!$E$8*(1-$B1259)-cost_fx*Inputs!$D$8)</f>
        <v>12644.1451226784</v>
      </c>
      <c r="N1259" s="0" t="n">
        <f aca="false">K1259+L1259+I1259-fixed</f>
        <v>-23423.6490579182</v>
      </c>
      <c r="O1259" s="0" t="n">
        <f aca="false">K1259+L1259+M1259-fixed</f>
        <v>-157920.682880975</v>
      </c>
      <c r="P1259" s="0" t="n">
        <f aca="false">12*Inputs!$B$6*(1-MIN(1,Inputs!$F$6*$D1259))*(ic*Inputs!$C$6+flat_fee-cost_acc-cost_wd*Inputs!$E$6*$E1259-cost_fx*Inputs!$D$6)+12*Inputs!$B$7*(1-MIN(1,Inputs!$F$7*$D1259))*(ic*Inputs!$C$7+flat_fee-cost_acc-cost_wd*Inputs!$E$7*$E1259-cost_fx*Inputs!$D$7)+12*Inputs!$B$8*(1-MIN(1,Inputs!$F$8*$D1259))*(ic*Inputs!$C$8+flat_fee-cost_acc-cost_wd*Inputs!$E$8*$E1259-cost_fx*Inputs!$D$8)-fixed</f>
        <v>-164942.42214304</v>
      </c>
    </row>
    <row r="1260" customFormat="false" ht="15" hidden="false" customHeight="false" outlineLevel="0" collapsed="false">
      <c r="A1260" s="0" t="n">
        <v>1195</v>
      </c>
      <c r="B1260" s="0" t="n">
        <v>0.45635</v>
      </c>
      <c r="C1260" s="0" t="n">
        <v>1.098915</v>
      </c>
      <c r="D1260" s="0" t="n">
        <v>0.819545</v>
      </c>
      <c r="E1260" s="0" t="n">
        <v>1.312451</v>
      </c>
      <c r="F1260" s="0" t="n">
        <v>0.114111</v>
      </c>
      <c r="G1260" s="0" t="n">
        <f aca="false">12*Inputs!$B$6*(MIN(1,$H$50*$C1260)*(ic*Inputs!$C$6+pS+fee_fx*Inputs!$D$6-cost_acc-cost_wd*Inputs!$E$6*$E1260-cost_fx*Inputs!$D$6-$F1260)+(1-MIN(1,$H$50*$C1260))*(1-MIN(1,Inputs!$G$6*$D1260)*churn_nonbuyers)*(ic*Inputs!$C$6+fee_wd*Inputs!$E$6*(1-$B1260)+fee_fx*Inputs!$D$6-cost_acc-cost_wd*Inputs!$E$6*(1-$B1260)-cost_fx*Inputs!$D$6))</f>
        <v>188828.25489147</v>
      </c>
      <c r="H1260" s="0" t="n">
        <f aca="false">12*Inputs!$B$7*(MIN(1,$H$51*$C1260)*(ic*Inputs!$C$7+pE+fee_fx*Inputs!$D$7-cost_acc-cost_wd*Inputs!$E$7*$E1260-cost_fx*Inputs!$D$7-$F1260)+(1-MIN(1,$H$51*$C1260))*(1-MIN(1,Inputs!$G$7*$D1260)*churn_nonbuyers)*(ic*Inputs!$C$7+fee_wd*Inputs!$E$7*(1-$B1260)+fee_fx*Inputs!$D$7-cost_acc-cost_wd*Inputs!$E$7*(1-$B1260)-cost_fx*Inputs!$D$7))</f>
        <v>377608.043569213</v>
      </c>
      <c r="I1260" s="0" t="n">
        <f aca="false">12*Inputs!$B$8*(MIN(1,$H$52*$C1260)*(ic*Inputs!$C$8+pT-cost_acc-cost_wd*Inputs!$E$8-cost_fx*Inputs!$D$8-cost_ins)+(1-MIN(1,$H$52*$C1260))*(1-MIN(1,Inputs!$G$8*$D1260)*churn_nonbuyers)*(ic*Inputs!$C$8+fee_wd*Inputs!$E$8*(1-$B1260)+fee_fx*Inputs!$D$8-cost_acc-cost_wd*Inputs!$E$8*(1-$B1260)-cost_fx*Inputs!$D$8))</f>
        <v>188357.341417968</v>
      </c>
      <c r="J1260" s="0" t="n">
        <f aca="false">G1260+H1260+I1260-fixed</f>
        <v>54793.6398786504</v>
      </c>
      <c r="K1260" s="0" t="n">
        <f aca="false">12*Inputs!$B$6*(1-MIN(1,Inputs!$G$6*$D1260)*churn_nonbuyers)*(ic*Inputs!$C$6+fee_wd*Inputs!$E$6*(1-$B1260)+fee_fx*Inputs!$D$6-cost_acc-cost_wd*Inputs!$E$6*(1-$B1260)-cost_fx*Inputs!$D$6)</f>
        <v>130317.3817974</v>
      </c>
      <c r="L1260" s="0" t="n">
        <f aca="false">12*Inputs!$B$7*(1-MIN(1,Inputs!$G$7*$D1260)*churn_nonbuyers)*(ic*Inputs!$C$7+fee_wd*Inputs!$E$7*(1-$B1260)+fee_fx*Inputs!$D$7-cost_acc-cost_wd*Inputs!$E$7*(1-$B1260)-cost_fx*Inputs!$D$7)</f>
        <v>329188.06091844</v>
      </c>
      <c r="M1260" s="0" t="n">
        <f aca="false">12*Inputs!$B$8*(1-MIN(1,Inputs!$G$8*$D1260)*churn_nonbuyers)*(ic*Inputs!$C$8+fee_wd*Inputs!$E$8*(1-$B1260)+fee_fx*Inputs!$D$8-cost_acc-cost_wd*Inputs!$E$8*(1-$B1260)-cost_fx*Inputs!$D$8)</f>
        <v>129811.9369212</v>
      </c>
      <c r="N1260" s="0" t="n">
        <f aca="false">K1260+L1260+I1260-fixed</f>
        <v>-52137.2158661922</v>
      </c>
      <c r="O1260" s="0" t="n">
        <f aca="false">K1260+L1260+M1260-fixed</f>
        <v>-110682.62036296</v>
      </c>
      <c r="P1260" s="0" t="n">
        <f aca="false">12*Inputs!$B$6*(1-MIN(1,Inputs!$F$6*$D1260))*(ic*Inputs!$C$6+flat_fee-cost_acc-cost_wd*Inputs!$E$6*$E1260-cost_fx*Inputs!$D$6)+12*Inputs!$B$7*(1-MIN(1,Inputs!$F$7*$D1260))*(ic*Inputs!$C$7+flat_fee-cost_acc-cost_wd*Inputs!$E$7*$E1260-cost_fx*Inputs!$D$7)+12*Inputs!$B$8*(1-MIN(1,Inputs!$F$8*$D1260))*(ic*Inputs!$C$8+flat_fee-cost_acc-cost_wd*Inputs!$E$8*$E1260-cost_fx*Inputs!$D$8)-fixed</f>
        <v>23724.7923908001</v>
      </c>
    </row>
    <row r="1261" customFormat="false" ht="15" hidden="false" customHeight="false" outlineLevel="0" collapsed="false">
      <c r="A1261" s="0" t="n">
        <v>1196</v>
      </c>
      <c r="B1261" s="0" t="n">
        <v>0.144767</v>
      </c>
      <c r="C1261" s="0" t="n">
        <v>0.715774</v>
      </c>
      <c r="D1261" s="0" t="n">
        <v>0.983215</v>
      </c>
      <c r="E1261" s="0" t="n">
        <v>1.295498</v>
      </c>
      <c r="F1261" s="0" t="n">
        <v>0.406078</v>
      </c>
      <c r="G1261" s="0" t="n">
        <f aca="false">12*Inputs!$B$6*(MIN(1,$H$50*$C1261)*(ic*Inputs!$C$6+pS+fee_fx*Inputs!$D$6-cost_acc-cost_wd*Inputs!$E$6*$E1261-cost_fx*Inputs!$D$6-$F1261)+(1-MIN(1,$H$50*$C1261))*(1-MIN(1,Inputs!$G$6*$D1261)*churn_nonbuyers)*(ic*Inputs!$C$6+fee_wd*Inputs!$E$6*(1-$B1261)+fee_fx*Inputs!$D$6-cost_acc-cost_wd*Inputs!$E$6*(1-$B1261)-cost_fx*Inputs!$D$6))</f>
        <v>203063.782242505</v>
      </c>
      <c r="H1261" s="0" t="n">
        <f aca="false">12*Inputs!$B$7*(MIN(1,$H$51*$C1261)*(ic*Inputs!$C$7+pE+fee_fx*Inputs!$D$7-cost_acc-cost_wd*Inputs!$E$7*$E1261-cost_fx*Inputs!$D$7-$F1261)+(1-MIN(1,$H$51*$C1261))*(1-MIN(1,Inputs!$G$7*$D1261)*churn_nonbuyers)*(ic*Inputs!$C$7+fee_wd*Inputs!$E$7*(1-$B1261)+fee_fx*Inputs!$D$7-cost_acc-cost_wd*Inputs!$E$7*(1-$B1261)-cost_fx*Inputs!$D$7))</f>
        <v>379981.3871734</v>
      </c>
      <c r="I1261" s="0" t="n">
        <f aca="false">12*Inputs!$B$8*(MIN(1,$H$52*$C1261)*(ic*Inputs!$C$8+pT-cost_acc-cost_wd*Inputs!$E$8-cost_fx*Inputs!$D$8-cost_ins)+(1-MIN(1,$H$52*$C1261))*(1-MIN(1,Inputs!$G$8*$D1261)*churn_nonbuyers)*(ic*Inputs!$C$8+fee_wd*Inputs!$E$8*(1-$B1261)+fee_fx*Inputs!$D$8-cost_acc-cost_wd*Inputs!$E$8*(1-$B1261)-cost_fx*Inputs!$D$8))</f>
        <v>152865.149342698</v>
      </c>
      <c r="J1261" s="0" t="n">
        <f aca="false">G1261+H1261+I1261-fixed</f>
        <v>35910.3187586023</v>
      </c>
      <c r="K1261" s="0" t="n">
        <f aca="false">12*Inputs!$B$6*(1-MIN(1,Inputs!$G$6*$D1261)*churn_nonbuyers)*(ic*Inputs!$C$6+fee_wd*Inputs!$E$6*(1-$B1261)+fee_fx*Inputs!$D$6-cost_acc-cost_wd*Inputs!$E$6*(1-$B1261)-cost_fx*Inputs!$D$6)</f>
        <v>171867.571818516</v>
      </c>
      <c r="L1261" s="0" t="n">
        <f aca="false">12*Inputs!$B$7*(1-MIN(1,Inputs!$G$7*$D1261)*churn_nonbuyers)*(ic*Inputs!$C$7+fee_wd*Inputs!$E$7*(1-$B1261)+fee_fx*Inputs!$D$7-cost_acc-cost_wd*Inputs!$E$7*(1-$B1261)-cost_fx*Inputs!$D$7)</f>
        <v>371075.47957111</v>
      </c>
      <c r="M1261" s="0" t="n">
        <f aca="false">12*Inputs!$B$8*(1-MIN(1,Inputs!$G$8*$D1261)*churn_nonbuyers)*(ic*Inputs!$C$8+fee_wd*Inputs!$E$8*(1-$B1261)+fee_fx*Inputs!$D$8-cost_acc-cost_wd*Inputs!$E$8*(1-$B1261)-cost_fx*Inputs!$D$8)</f>
        <v>99588.746886408</v>
      </c>
      <c r="N1261" s="0" t="n">
        <f aca="false">K1261+L1261+I1261-fixed</f>
        <v>-4191.79926767643</v>
      </c>
      <c r="O1261" s="0" t="n">
        <f aca="false">K1261+L1261+M1261-fixed</f>
        <v>-57468.2017239662</v>
      </c>
      <c r="P1261" s="0" t="n">
        <f aca="false">12*Inputs!$B$6*(1-MIN(1,Inputs!$F$6*$D1261))*(ic*Inputs!$C$6+flat_fee-cost_acc-cost_wd*Inputs!$E$6*$E1261-cost_fx*Inputs!$D$6)+12*Inputs!$B$7*(1-MIN(1,Inputs!$F$7*$D1261))*(ic*Inputs!$C$7+flat_fee-cost_acc-cost_wd*Inputs!$E$7*$E1261-cost_fx*Inputs!$D$7)+12*Inputs!$B$8*(1-MIN(1,Inputs!$F$8*$D1261))*(ic*Inputs!$C$8+flat_fee-cost_acc-cost_wd*Inputs!$E$8*$E1261-cost_fx*Inputs!$D$8)-fixed</f>
        <v>-48907.9886632001</v>
      </c>
    </row>
    <row r="1262" customFormat="false" ht="15" hidden="false" customHeight="false" outlineLevel="0" collapsed="false">
      <c r="A1262" s="0" t="n">
        <v>1197</v>
      </c>
      <c r="B1262" s="0" t="n">
        <v>0.179613</v>
      </c>
      <c r="C1262" s="0" t="n">
        <v>0.901144</v>
      </c>
      <c r="D1262" s="0" t="n">
        <v>1.093637</v>
      </c>
      <c r="E1262" s="0" t="n">
        <v>1.077071</v>
      </c>
      <c r="F1262" s="0" t="n">
        <v>0.28408</v>
      </c>
      <c r="G1262" s="0" t="n">
        <f aca="false">12*Inputs!$B$6*(MIN(1,$H$50*$C1262)*(ic*Inputs!$C$6+pS+fee_fx*Inputs!$D$6-cost_acc-cost_wd*Inputs!$E$6*$E1262-cost_fx*Inputs!$D$6-$F1262)+(1-MIN(1,$H$50*$C1262))*(1-MIN(1,Inputs!$G$6*$D1262)*churn_nonbuyers)*(ic*Inputs!$C$6+fee_wd*Inputs!$E$6*(1-$B1262)+fee_fx*Inputs!$D$6-cost_acc-cost_wd*Inputs!$E$6*(1-$B1262)-cost_fx*Inputs!$D$6))</f>
        <v>212883.459925209</v>
      </c>
      <c r="H1262" s="0" t="n">
        <f aca="false">12*Inputs!$B$7*(MIN(1,$H$51*$C1262)*(ic*Inputs!$C$7+pE+fee_fx*Inputs!$D$7-cost_acc-cost_wd*Inputs!$E$7*$E1262-cost_fx*Inputs!$D$7-$F1262)+(1-MIN(1,$H$51*$C1262))*(1-MIN(1,Inputs!$G$7*$D1262)*churn_nonbuyers)*(ic*Inputs!$C$7+fee_wd*Inputs!$E$7*(1-$B1262)+fee_fx*Inputs!$D$7-cost_acc-cost_wd*Inputs!$E$7*(1-$B1262)-cost_fx*Inputs!$D$7))</f>
        <v>407381.665501315</v>
      </c>
      <c r="I1262" s="0" t="n">
        <f aca="false">12*Inputs!$B$8*(MIN(1,$H$52*$C1262)*(ic*Inputs!$C$8+pT-cost_acc-cost_wd*Inputs!$E$8-cost_fx*Inputs!$D$8-cost_ins)+(1-MIN(1,$H$52*$C1262))*(1-MIN(1,Inputs!$G$8*$D1262)*churn_nonbuyers)*(ic*Inputs!$C$8+fee_wd*Inputs!$E$8*(1-$B1262)+fee_fx*Inputs!$D$8-cost_acc-cost_wd*Inputs!$E$8*(1-$B1262)-cost_fx*Inputs!$D$8))</f>
        <v>157401.498853464</v>
      </c>
      <c r="J1262" s="0" t="n">
        <f aca="false">G1262+H1262+I1262-fixed</f>
        <v>77666.6242799866</v>
      </c>
      <c r="K1262" s="0" t="n">
        <f aca="false">12*Inputs!$B$6*(1-MIN(1,Inputs!$G$6*$D1262)*churn_nonbuyers)*(ic*Inputs!$C$6+fee_wd*Inputs!$E$6*(1-$B1262)+fee_fx*Inputs!$D$6-cost_acc-cost_wd*Inputs!$E$6*(1-$B1262)-cost_fx*Inputs!$D$6)</f>
        <v>166126.173281863</v>
      </c>
      <c r="L1262" s="0" t="n">
        <f aca="false">12*Inputs!$B$7*(1-MIN(1,Inputs!$G$7*$D1262)*churn_nonbuyers)*(ic*Inputs!$C$7+fee_wd*Inputs!$E$7*(1-$B1262)+fee_fx*Inputs!$D$7-cost_acc-cost_wd*Inputs!$E$7*(1-$B1262)-cost_fx*Inputs!$D$7)</f>
        <v>364955.678593118</v>
      </c>
      <c r="M1262" s="0" t="n">
        <f aca="false">12*Inputs!$B$8*(1-MIN(1,Inputs!$G$8*$D1262)*churn_nonbuyers)*(ic*Inputs!$C$8+fee_wd*Inputs!$E$8*(1-$B1262)+fee_fx*Inputs!$D$8-cost_acc-cost_wd*Inputs!$E$8*(1-$B1262)-cost_fx*Inputs!$D$8)</f>
        <v>74504.4900353616</v>
      </c>
      <c r="N1262" s="0" t="n">
        <f aca="false">K1262+L1262+I1262-fixed</f>
        <v>-11516.6492715555</v>
      </c>
      <c r="O1262" s="0" t="n">
        <f aca="false">K1262+L1262+M1262-fixed</f>
        <v>-94413.6580896573</v>
      </c>
      <c r="P1262" s="0" t="n">
        <f aca="false">12*Inputs!$B$6*(1-MIN(1,Inputs!$F$6*$D1262))*(ic*Inputs!$C$6+flat_fee-cost_acc-cost_wd*Inputs!$E$6*$E1262-cost_fx*Inputs!$D$6)+12*Inputs!$B$7*(1-MIN(1,Inputs!$F$7*$D1262))*(ic*Inputs!$C$7+flat_fee-cost_acc-cost_wd*Inputs!$E$7*$E1262-cost_fx*Inputs!$D$7)+12*Inputs!$B$8*(1-MIN(1,Inputs!$F$8*$D1262))*(ic*Inputs!$C$8+flat_fee-cost_acc-cost_wd*Inputs!$E$8*$E1262-cost_fx*Inputs!$D$8)-fixed</f>
        <v>-13895.1908015199</v>
      </c>
    </row>
    <row r="1263" customFormat="false" ht="15" hidden="false" customHeight="false" outlineLevel="0" collapsed="false">
      <c r="A1263" s="0" t="n">
        <v>1198</v>
      </c>
      <c r="B1263" s="0" t="n">
        <v>0.133271</v>
      </c>
      <c r="C1263" s="0" t="n">
        <v>0.903816</v>
      </c>
      <c r="D1263" s="0" t="n">
        <v>0.931767</v>
      </c>
      <c r="E1263" s="0" t="n">
        <v>1.084898</v>
      </c>
      <c r="F1263" s="0" t="n">
        <v>0.143672</v>
      </c>
      <c r="G1263" s="0" t="n">
        <f aca="false">12*Inputs!$B$6*(MIN(1,$H$50*$C1263)*(ic*Inputs!$C$6+pS+fee_fx*Inputs!$D$6-cost_acc-cost_wd*Inputs!$E$6*$E1263-cost_fx*Inputs!$D$6-$F1263)+(1-MIN(1,$H$50*$C1263))*(1-MIN(1,Inputs!$G$6*$D1263)*churn_nonbuyers)*(ic*Inputs!$C$6+fee_wd*Inputs!$E$6*(1-$B1263)+fee_fx*Inputs!$D$6-cost_acc-cost_wd*Inputs!$E$6*(1-$B1263)-cost_fx*Inputs!$D$6))</f>
        <v>223004.753901427</v>
      </c>
      <c r="H1263" s="0" t="n">
        <f aca="false">12*Inputs!$B$7*(MIN(1,$H$51*$C1263)*(ic*Inputs!$C$7+pE+fee_fx*Inputs!$D$7-cost_acc-cost_wd*Inputs!$E$7*$E1263-cost_fx*Inputs!$D$7-$F1263)+(1-MIN(1,$H$51*$C1263))*(1-MIN(1,Inputs!$G$7*$D1263)*churn_nonbuyers)*(ic*Inputs!$C$7+fee_wd*Inputs!$E$7*(1-$B1263)+fee_fx*Inputs!$D$7-cost_acc-cost_wd*Inputs!$E$7*(1-$B1263)-cost_fx*Inputs!$D$7))</f>
        <v>419313.651890683</v>
      </c>
      <c r="I1263" s="0" t="n">
        <f aca="false">12*Inputs!$B$8*(MIN(1,$H$52*$C1263)*(ic*Inputs!$C$8+pT-cost_acc-cost_wd*Inputs!$E$8-cost_fx*Inputs!$D$8-cost_ins)+(1-MIN(1,$H$52*$C1263))*(1-MIN(1,Inputs!$G$8*$D1263)*churn_nonbuyers)*(ic*Inputs!$C$8+fee_wd*Inputs!$E$8*(1-$B1263)+fee_fx*Inputs!$D$8-cost_acc-cost_wd*Inputs!$E$8*(1-$B1263)-cost_fx*Inputs!$D$8))</f>
        <v>171157.924418589</v>
      </c>
      <c r="J1263" s="0" t="n">
        <f aca="false">G1263+H1263+I1263-fixed</f>
        <v>113476.330210699</v>
      </c>
      <c r="K1263" s="0" t="n">
        <f aca="false">12*Inputs!$B$6*(1-MIN(1,Inputs!$G$6*$D1263)*churn_nonbuyers)*(ic*Inputs!$C$6+fee_wd*Inputs!$E$6*(1-$B1263)+fee_fx*Inputs!$D$6-cost_acc-cost_wd*Inputs!$E$6*(1-$B1263)-cost_fx*Inputs!$D$6)</f>
        <v>173910.84278297</v>
      </c>
      <c r="L1263" s="0" t="n">
        <f aca="false">12*Inputs!$B$7*(1-MIN(1,Inputs!$G$7*$D1263)*churn_nonbuyers)*(ic*Inputs!$C$7+fee_wd*Inputs!$E$7*(1-$B1263)+fee_fx*Inputs!$D$7-cost_acc-cost_wd*Inputs!$E$7*(1-$B1263)-cost_fx*Inputs!$D$7)</f>
        <v>373274.769253782</v>
      </c>
      <c r="M1263" s="0" t="n">
        <f aca="false">12*Inputs!$B$8*(1-MIN(1,Inputs!$G$8*$D1263)*churn_nonbuyers)*(ic*Inputs!$C$8+fee_wd*Inputs!$E$8*(1-$B1263)+fee_fx*Inputs!$D$8-cost_acc-cost_wd*Inputs!$E$8*(1-$B1263)-cost_fx*Inputs!$D$8)</f>
        <v>111285.232507195</v>
      </c>
      <c r="N1263" s="0" t="n">
        <f aca="false">K1263+L1263+I1263-fixed</f>
        <v>18343.5364553417</v>
      </c>
      <c r="O1263" s="0" t="n">
        <f aca="false">K1263+L1263+M1263-fixed</f>
        <v>-41529.155456052</v>
      </c>
      <c r="P1263" s="0" t="n">
        <f aca="false">12*Inputs!$B$6*(1-MIN(1,Inputs!$F$6*$D1263))*(ic*Inputs!$C$6+flat_fee-cost_acc-cost_wd*Inputs!$E$6*$E1263-cost_fx*Inputs!$D$6)+12*Inputs!$B$7*(1-MIN(1,Inputs!$F$7*$D1263))*(ic*Inputs!$C$7+flat_fee-cost_acc-cost_wd*Inputs!$E$7*$E1263-cost_fx*Inputs!$D$7)+12*Inputs!$B$8*(1-MIN(1,Inputs!$F$8*$D1263))*(ic*Inputs!$C$8+flat_fee-cost_acc-cost_wd*Inputs!$E$8*$E1263-cost_fx*Inputs!$D$8)-fixed</f>
        <v>70884.2803678401</v>
      </c>
    </row>
    <row r="1264" customFormat="false" ht="15" hidden="false" customHeight="false" outlineLevel="0" collapsed="false">
      <c r="A1264" s="0" t="n">
        <v>1199</v>
      </c>
      <c r="B1264" s="0" t="n">
        <v>0.317816</v>
      </c>
      <c r="C1264" s="0" t="n">
        <v>0.88124</v>
      </c>
      <c r="D1264" s="0" t="n">
        <v>0.900471</v>
      </c>
      <c r="E1264" s="0" t="n">
        <v>1.023508</v>
      </c>
      <c r="F1264" s="0" t="n">
        <v>0.305085</v>
      </c>
      <c r="G1264" s="0" t="n">
        <f aca="false">12*Inputs!$B$6*(MIN(1,$H$50*$C1264)*(ic*Inputs!$C$6+pS+fee_fx*Inputs!$D$6-cost_acc-cost_wd*Inputs!$E$6*$E1264-cost_fx*Inputs!$D$6-$F1264)+(1-MIN(1,$H$50*$C1264))*(1-MIN(1,Inputs!$G$6*$D1264)*churn_nonbuyers)*(ic*Inputs!$C$6+fee_wd*Inputs!$E$6*(1-$B1264)+fee_fx*Inputs!$D$6-cost_acc-cost_wd*Inputs!$E$6*(1-$B1264)-cost_fx*Inputs!$D$6))</f>
        <v>196424.052990743</v>
      </c>
      <c r="H1264" s="0" t="n">
        <f aca="false">12*Inputs!$B$7*(MIN(1,$H$51*$C1264)*(ic*Inputs!$C$7+pE+fee_fx*Inputs!$D$7-cost_acc-cost_wd*Inputs!$E$7*$E1264-cost_fx*Inputs!$D$7-$F1264)+(1-MIN(1,$H$51*$C1264))*(1-MIN(1,Inputs!$G$7*$D1264)*churn_nonbuyers)*(ic*Inputs!$C$7+fee_wd*Inputs!$E$7*(1-$B1264)+fee_fx*Inputs!$D$7-cost_acc-cost_wd*Inputs!$E$7*(1-$B1264)-cost_fx*Inputs!$D$7))</f>
        <v>399693.881477957</v>
      </c>
      <c r="I1264" s="0" t="n">
        <f aca="false">12*Inputs!$B$8*(MIN(1,$H$52*$C1264)*(ic*Inputs!$C$8+pT-cost_acc-cost_wd*Inputs!$E$8-cost_fx*Inputs!$D$8-cost_ins)+(1-MIN(1,$H$52*$C1264))*(1-MIN(1,Inputs!$G$8*$D1264)*churn_nonbuyers)*(ic*Inputs!$C$8+fee_wd*Inputs!$E$8*(1-$B1264)+fee_fx*Inputs!$D$8-cost_acc-cost_wd*Inputs!$E$8*(1-$B1264)-cost_fx*Inputs!$D$8))</f>
        <v>171093.685630392</v>
      </c>
      <c r="J1264" s="0" t="n">
        <f aca="false">G1264+H1264+I1264-fixed</f>
        <v>67211.6200990926</v>
      </c>
      <c r="K1264" s="0" t="n">
        <f aca="false">12*Inputs!$B$6*(1-MIN(1,Inputs!$G$6*$D1264)*churn_nonbuyers)*(ic*Inputs!$C$6+fee_wd*Inputs!$E$6*(1-$B1264)+fee_fx*Inputs!$D$6-cost_acc-cost_wd*Inputs!$E$6*(1-$B1264)-cost_fx*Inputs!$D$6)</f>
        <v>148818.273777619</v>
      </c>
      <c r="L1264" s="0" t="n">
        <f aca="false">12*Inputs!$B$7*(1-MIN(1,Inputs!$G$7*$D1264)*churn_nonbuyers)*(ic*Inputs!$C$7+fee_wd*Inputs!$E$7*(1-$B1264)+fee_fx*Inputs!$D$7-cost_acc-cost_wd*Inputs!$E$7*(1-$B1264)-cost_fx*Inputs!$D$7)</f>
        <v>347778.714058572</v>
      </c>
      <c r="M1264" s="0" t="n">
        <f aca="false">12*Inputs!$B$8*(1-MIN(1,Inputs!$G$8*$D1264)*churn_nonbuyers)*(ic*Inputs!$C$8+fee_wd*Inputs!$E$8*(1-$B1264)+fee_fx*Inputs!$D$8-cost_acc-cost_wd*Inputs!$E$8*(1-$B1264)-cost_fx*Inputs!$D$8)</f>
        <v>115021.00338889</v>
      </c>
      <c r="N1264" s="0" t="n">
        <f aca="false">K1264+L1264+I1264-fixed</f>
        <v>-32309.3265334172</v>
      </c>
      <c r="O1264" s="0" t="n">
        <f aca="false">K1264+L1264+M1264-fixed</f>
        <v>-88382.0087749197</v>
      </c>
      <c r="P1264" s="0" t="n">
        <f aca="false">12*Inputs!$B$6*(1-MIN(1,Inputs!$F$6*$D1264))*(ic*Inputs!$C$6+flat_fee-cost_acc-cost_wd*Inputs!$E$6*$E1264-cost_fx*Inputs!$D$6)+12*Inputs!$B$7*(1-MIN(1,Inputs!$F$7*$D1264))*(ic*Inputs!$C$7+flat_fee-cost_acc-cost_wd*Inputs!$E$7*$E1264-cost_fx*Inputs!$D$7)+12*Inputs!$B$8*(1-MIN(1,Inputs!$F$8*$D1264))*(ic*Inputs!$C$8+flat_fee-cost_acc-cost_wd*Inputs!$E$8*$E1264-cost_fx*Inputs!$D$8)-fixed</f>
        <v>115882.19925632</v>
      </c>
    </row>
    <row r="1265" customFormat="false" ht="15" hidden="false" customHeight="false" outlineLevel="0" collapsed="false">
      <c r="A1265" s="0" t="n">
        <v>1200</v>
      </c>
      <c r="B1265" s="0" t="n">
        <v>0.1449</v>
      </c>
      <c r="C1265" s="0" t="n">
        <v>0.872316</v>
      </c>
      <c r="D1265" s="0" t="n">
        <v>1.806311</v>
      </c>
      <c r="E1265" s="0" t="n">
        <v>1.234232</v>
      </c>
      <c r="F1265" s="0" t="n">
        <v>0.075514</v>
      </c>
      <c r="G1265" s="0" t="n">
        <f aca="false">12*Inputs!$B$6*(MIN(1,$H$50*$C1265)*(ic*Inputs!$C$6+pS+fee_fx*Inputs!$D$6-cost_acc-cost_wd*Inputs!$E$6*$E1265-cost_fx*Inputs!$D$6-$F1265)+(1-MIN(1,$H$50*$C1265))*(1-MIN(1,Inputs!$G$6*$D1265)*churn_nonbuyers)*(ic*Inputs!$C$6+fee_wd*Inputs!$E$6*(1-$B1265)+fee_fx*Inputs!$D$6-cost_acc-cost_wd*Inputs!$E$6*(1-$B1265)-cost_fx*Inputs!$D$6))</f>
        <v>210825.594096471</v>
      </c>
      <c r="H1265" s="0" t="n">
        <f aca="false">12*Inputs!$B$7*(MIN(1,$H$51*$C1265)*(ic*Inputs!$C$7+pE+fee_fx*Inputs!$D$7-cost_acc-cost_wd*Inputs!$E$7*$E1265-cost_fx*Inputs!$D$7-$F1265)+(1-MIN(1,$H$51*$C1265))*(1-MIN(1,Inputs!$G$7*$D1265)*churn_nonbuyers)*(ic*Inputs!$C$7+fee_wd*Inputs!$E$7*(1-$B1265)+fee_fx*Inputs!$D$7-cost_acc-cost_wd*Inputs!$E$7*(1-$B1265)-cost_fx*Inputs!$D$7))</f>
        <v>398536.280649985</v>
      </c>
      <c r="I1265" s="0" t="n">
        <f aca="false">12*Inputs!$B$8*(MIN(1,$H$52*$C1265)*(ic*Inputs!$C$8+pT-cost_acc-cost_wd*Inputs!$E$8-cost_fx*Inputs!$D$8-cost_ins)+(1-MIN(1,$H$52*$C1265))*(1-MIN(1,Inputs!$G$8*$D1265)*churn_nonbuyers)*(ic*Inputs!$C$8+fee_wd*Inputs!$E$8*(1-$B1265)+fee_fx*Inputs!$D$8-cost_acc-cost_wd*Inputs!$E$8*(1-$B1265)-cost_fx*Inputs!$D$8))</f>
        <v>125739.117504</v>
      </c>
      <c r="J1265" s="0" t="n">
        <f aca="false">G1265+H1265+I1265-fixed</f>
        <v>35100.9922504558</v>
      </c>
      <c r="K1265" s="0" t="n">
        <f aca="false">12*Inputs!$B$6*(1-MIN(1,Inputs!$G$6*$D1265)*churn_nonbuyers)*(ic*Inputs!$C$6+fee_wd*Inputs!$E$6*(1-$B1265)+fee_fx*Inputs!$D$6-cost_acc-cost_wd*Inputs!$E$6*(1-$B1265)-cost_fx*Inputs!$D$6)</f>
        <v>164411.27326008</v>
      </c>
      <c r="L1265" s="0" t="n">
        <f aca="false">12*Inputs!$B$7*(1-MIN(1,Inputs!$G$7*$D1265)*churn_nonbuyers)*(ic*Inputs!$C$7+fee_wd*Inputs!$E$7*(1-$B1265)+fee_fx*Inputs!$D$7-cost_acc-cost_wd*Inputs!$E$7*(1-$B1265)-cost_fx*Inputs!$D$7)</f>
        <v>361615.955028048</v>
      </c>
      <c r="M1265" s="0" t="n">
        <f aca="false">12*Inputs!$B$8*(1-MIN(1,Inputs!$G$8*$D1265)*churn_nonbuyers)*(ic*Inputs!$C$8+fee_wd*Inputs!$E$8*(1-$B1265)+fee_fx*Inputs!$D$8-cost_acc-cost_wd*Inputs!$E$8*(1-$B1265)-cost_fx*Inputs!$D$8)</f>
        <v>0</v>
      </c>
      <c r="N1265" s="0" t="n">
        <f aca="false">K1265+L1265+I1265-fixed</f>
        <v>-48233.6542078721</v>
      </c>
      <c r="O1265" s="0" t="n">
        <f aca="false">K1265+L1265+M1265-fixed</f>
        <v>-173972.771711872</v>
      </c>
      <c r="P1265" s="0" t="n">
        <f aca="false">12*Inputs!$B$6*(1-MIN(1,Inputs!$F$6*$D1265))*(ic*Inputs!$C$6+flat_fee-cost_acc-cost_wd*Inputs!$E$6*$E1265-cost_fx*Inputs!$D$6)+12*Inputs!$B$7*(1-MIN(1,Inputs!$F$7*$D1265))*(ic*Inputs!$C$7+flat_fee-cost_acc-cost_wd*Inputs!$E$7*$E1265-cost_fx*Inputs!$D$7)+12*Inputs!$B$8*(1-MIN(1,Inputs!$F$8*$D1265))*(ic*Inputs!$C$8+flat_fee-cost_acc-cost_wd*Inputs!$E$8*$E1265-cost_fx*Inputs!$D$8)-fixed</f>
        <v>-440090.25245152</v>
      </c>
    </row>
    <row r="1266" customFormat="false" ht="15" hidden="false" customHeight="false" outlineLevel="0" collapsed="false">
      <c r="A1266" s="0" t="n">
        <v>1201</v>
      </c>
      <c r="B1266" s="0" t="n">
        <v>0.11341</v>
      </c>
      <c r="C1266" s="0" t="n">
        <v>0.97927</v>
      </c>
      <c r="D1266" s="0" t="n">
        <v>1.147939</v>
      </c>
      <c r="E1266" s="0" t="n">
        <v>1.304912</v>
      </c>
      <c r="F1266" s="0" t="n">
        <v>0.121204</v>
      </c>
      <c r="G1266" s="0" t="n">
        <f aca="false">12*Inputs!$B$6*(MIN(1,$H$50*$C1266)*(ic*Inputs!$C$6+pS+fee_fx*Inputs!$D$6-cost_acc-cost_wd*Inputs!$E$6*$E1266-cost_fx*Inputs!$D$6-$F1266)+(1-MIN(1,$H$50*$C1266))*(1-MIN(1,Inputs!$G$6*$D1266)*churn_nonbuyers)*(ic*Inputs!$C$6+fee_wd*Inputs!$E$6*(1-$B1266)+fee_fx*Inputs!$D$6-cost_acc-cost_wd*Inputs!$E$6*(1-$B1266)-cost_fx*Inputs!$D$6))</f>
        <v>223313.697947942</v>
      </c>
      <c r="H1266" s="0" t="n">
        <f aca="false">12*Inputs!$B$7*(MIN(1,$H$51*$C1266)*(ic*Inputs!$C$7+pE+fee_fx*Inputs!$D$7-cost_acc-cost_wd*Inputs!$E$7*$E1266-cost_fx*Inputs!$D$7-$F1266)+(1-MIN(1,$H$51*$C1266))*(1-MIN(1,Inputs!$G$7*$D1266)*churn_nonbuyers)*(ic*Inputs!$C$7+fee_wd*Inputs!$E$7*(1-$B1266)+fee_fx*Inputs!$D$7-cost_acc-cost_wd*Inputs!$E$7*(1-$B1266)-cost_fx*Inputs!$D$7))</f>
        <v>399769.211005013</v>
      </c>
      <c r="I1266" s="0" t="n">
        <f aca="false">12*Inputs!$B$8*(MIN(1,$H$52*$C1266)*(ic*Inputs!$C$8+pT-cost_acc-cost_wd*Inputs!$E$8-cost_fx*Inputs!$D$8-cost_ins)+(1-MIN(1,$H$52*$C1266))*(1-MIN(1,Inputs!$G$8*$D1266)*churn_nonbuyers)*(ic*Inputs!$C$8+fee_wd*Inputs!$E$8*(1-$B1266)+fee_fx*Inputs!$D$8-cost_acc-cost_wd*Inputs!$E$8*(1-$B1266)-cost_fx*Inputs!$D$8))</f>
        <v>160985.664377848</v>
      </c>
      <c r="J1266" s="0" t="n">
        <f aca="false">G1266+H1266+I1266-fixed</f>
        <v>84068.5733308026</v>
      </c>
      <c r="K1266" s="0" t="n">
        <f aca="false">12*Inputs!$B$6*(1-MIN(1,Inputs!$G$6*$D1266)*churn_nonbuyers)*(ic*Inputs!$C$6+fee_wd*Inputs!$E$6*(1-$B1266)+fee_fx*Inputs!$D$6-cost_acc-cost_wd*Inputs!$E$6*(1-$B1266)-cost_fx*Inputs!$D$6)</f>
        <v>174635.086766328</v>
      </c>
      <c r="L1266" s="0" t="n">
        <f aca="false">12*Inputs!$B$7*(1-MIN(1,Inputs!$G$7*$D1266)*churn_nonbuyers)*(ic*Inputs!$C$7+fee_wd*Inputs!$E$7*(1-$B1266)+fee_fx*Inputs!$D$7-cost_acc-cost_wd*Inputs!$E$7*(1-$B1266)-cost_fx*Inputs!$D$7)</f>
        <v>373545.900987797</v>
      </c>
      <c r="M1266" s="0" t="n">
        <f aca="false">12*Inputs!$B$8*(1-MIN(1,Inputs!$G$8*$D1266)*churn_nonbuyers)*(ic*Inputs!$C$8+fee_wd*Inputs!$E$8*(1-$B1266)+fee_fx*Inputs!$D$8-cost_acc-cost_wd*Inputs!$E$8*(1-$B1266)-cost_fx*Inputs!$D$8)</f>
        <v>63049.526082864</v>
      </c>
      <c r="N1266" s="0" t="n">
        <f aca="false">K1266+L1266+I1266-fixed</f>
        <v>9166.65213197237</v>
      </c>
      <c r="O1266" s="0" t="n">
        <f aca="false">K1266+L1266+M1266-fixed</f>
        <v>-88769.4861630112</v>
      </c>
      <c r="P1266" s="0" t="n">
        <f aca="false">12*Inputs!$B$6*(1-MIN(1,Inputs!$F$6*$D1266))*(ic*Inputs!$C$6+flat_fee-cost_acc-cost_wd*Inputs!$E$6*$E1266-cost_fx*Inputs!$D$6)+12*Inputs!$B$7*(1-MIN(1,Inputs!$F$7*$D1266))*(ic*Inputs!$C$7+flat_fee-cost_acc-cost_wd*Inputs!$E$7*$E1266-cost_fx*Inputs!$D$7)+12*Inputs!$B$8*(1-MIN(1,Inputs!$F$8*$D1266))*(ic*Inputs!$C$8+flat_fee-cost_acc-cost_wd*Inputs!$E$8*$E1266-cost_fx*Inputs!$D$8)-fixed</f>
        <v>-133850.91806368</v>
      </c>
    </row>
    <row r="1267" customFormat="false" ht="15" hidden="false" customHeight="false" outlineLevel="0" collapsed="false">
      <c r="A1267" s="0" t="n">
        <v>1202</v>
      </c>
      <c r="B1267" s="0" t="n">
        <v>0.37149</v>
      </c>
      <c r="C1267" s="0" t="n">
        <v>1.12916</v>
      </c>
      <c r="D1267" s="0" t="n">
        <v>1.160344</v>
      </c>
      <c r="E1267" s="0" t="n">
        <v>1.133749</v>
      </c>
      <c r="F1267" s="0" t="n">
        <v>0.029455</v>
      </c>
      <c r="G1267" s="0" t="n">
        <f aca="false">12*Inputs!$B$6*(MIN(1,$H$50*$C1267)*(ic*Inputs!$C$6+pS+fee_fx*Inputs!$D$6-cost_acc-cost_wd*Inputs!$E$6*$E1267-cost_fx*Inputs!$D$6-$F1267)+(1-MIN(1,$H$50*$C1267))*(1-MIN(1,Inputs!$G$6*$D1267)*churn_nonbuyers)*(ic*Inputs!$C$6+fee_wd*Inputs!$E$6*(1-$B1267)+fee_fx*Inputs!$D$6-cost_acc-cost_wd*Inputs!$E$6*(1-$B1267)-cost_fx*Inputs!$D$6))</f>
        <v>205654.85709838</v>
      </c>
      <c r="H1267" s="0" t="n">
        <f aca="false">12*Inputs!$B$7*(MIN(1,$H$51*$C1267)*(ic*Inputs!$C$7+pE+fee_fx*Inputs!$D$7-cost_acc-cost_wd*Inputs!$E$7*$E1267-cost_fx*Inputs!$D$7-$F1267)+(1-MIN(1,$H$51*$C1267))*(1-MIN(1,Inputs!$G$7*$D1267)*churn_nonbuyers)*(ic*Inputs!$C$7+fee_wd*Inputs!$E$7*(1-$B1267)+fee_fx*Inputs!$D$7-cost_acc-cost_wd*Inputs!$E$7*(1-$B1267)-cost_fx*Inputs!$D$7))</f>
        <v>412267.427116279</v>
      </c>
      <c r="I1267" s="0" t="n">
        <f aca="false">12*Inputs!$B$8*(MIN(1,$H$52*$C1267)*(ic*Inputs!$C$8+pT-cost_acc-cost_wd*Inputs!$E$8-cost_fx*Inputs!$D$8-cost_ins)+(1-MIN(1,$H$52*$C1267))*(1-MIN(1,Inputs!$G$8*$D1267)*churn_nonbuyers)*(ic*Inputs!$C$8+fee_wd*Inputs!$E$8*(1-$B1267)+fee_fx*Inputs!$D$8-cost_acc-cost_wd*Inputs!$E$8*(1-$B1267)-cost_fx*Inputs!$D$8))</f>
        <v>174904.449072272</v>
      </c>
      <c r="J1267" s="0" t="n">
        <f aca="false">G1267+H1267+I1267-fixed</f>
        <v>92826.7332869312</v>
      </c>
      <c r="K1267" s="0" t="n">
        <f aca="false">12*Inputs!$B$6*(1-MIN(1,Inputs!$G$6*$D1267)*churn_nonbuyers)*(ic*Inputs!$C$6+fee_wd*Inputs!$E$6*(1-$B1267)+fee_fx*Inputs!$D$6-cost_acc-cost_wd*Inputs!$E$6*(1-$B1267)-cost_fx*Inputs!$D$6)</f>
        <v>139512.777066432</v>
      </c>
      <c r="L1267" s="0" t="n">
        <f aca="false">12*Inputs!$B$7*(1-MIN(1,Inputs!$G$7*$D1267)*churn_nonbuyers)*(ic*Inputs!$C$7+fee_wd*Inputs!$E$7*(1-$B1267)+fee_fx*Inputs!$D$7-cost_acc-cost_wd*Inputs!$E$7*(1-$B1267)-cost_fx*Inputs!$D$7)</f>
        <v>337532.081727859</v>
      </c>
      <c r="M1267" s="0" t="n">
        <f aca="false">12*Inputs!$B$8*(1-MIN(1,Inputs!$G$8*$D1267)*churn_nonbuyers)*(ic*Inputs!$C$8+fee_wd*Inputs!$E$8*(1-$B1267)+fee_fx*Inputs!$D$8-cost_acc-cost_wd*Inputs!$E$8*(1-$B1267)-cost_fx*Inputs!$D$8)</f>
        <v>57936.570950016</v>
      </c>
      <c r="N1267" s="0" t="n">
        <f aca="false">K1267+L1267+I1267-fixed</f>
        <v>-48050.6921334369</v>
      </c>
      <c r="O1267" s="0" t="n">
        <f aca="false">K1267+L1267+M1267-fixed</f>
        <v>-165018.570255693</v>
      </c>
      <c r="P1267" s="0" t="n">
        <f aca="false">12*Inputs!$B$6*(1-MIN(1,Inputs!$F$6*$D1267))*(ic*Inputs!$C$6+flat_fee-cost_acc-cost_wd*Inputs!$E$6*$E1267-cost_fx*Inputs!$D$6)+12*Inputs!$B$7*(1-MIN(1,Inputs!$F$7*$D1267))*(ic*Inputs!$C$7+flat_fee-cost_acc-cost_wd*Inputs!$E$7*$E1267-cost_fx*Inputs!$D$7)+12*Inputs!$B$8*(1-MIN(1,Inputs!$F$8*$D1267))*(ic*Inputs!$C$8+flat_fee-cost_acc-cost_wd*Inputs!$E$8*$E1267-cost_fx*Inputs!$D$8)-fixed</f>
        <v>-72583.0353145599</v>
      </c>
    </row>
    <row r="1268" customFormat="false" ht="15" hidden="false" customHeight="false" outlineLevel="0" collapsed="false">
      <c r="A1268" s="0" t="n">
        <v>1203</v>
      </c>
      <c r="B1268" s="0" t="n">
        <v>0.364806</v>
      </c>
      <c r="C1268" s="0" t="n">
        <v>0.910808</v>
      </c>
      <c r="D1268" s="0" t="n">
        <v>1.663085</v>
      </c>
      <c r="E1268" s="0" t="n">
        <v>1.243943</v>
      </c>
      <c r="F1268" s="0" t="n">
        <v>0.356018</v>
      </c>
      <c r="G1268" s="0" t="n">
        <f aca="false">12*Inputs!$B$6*(MIN(1,$H$50*$C1268)*(ic*Inputs!$C$6+pS+fee_fx*Inputs!$D$6-cost_acc-cost_wd*Inputs!$E$6*$E1268-cost_fx*Inputs!$D$6-$F1268)+(1-MIN(1,$H$50*$C1268))*(1-MIN(1,Inputs!$G$6*$D1268)*churn_nonbuyers)*(ic*Inputs!$C$6+fee_wd*Inputs!$E$6*(1-$B1268)+fee_fx*Inputs!$D$6-cost_acc-cost_wd*Inputs!$E$6*(1-$B1268)-cost_fx*Inputs!$D$6))</f>
        <v>181065.736068772</v>
      </c>
      <c r="H1268" s="0" t="n">
        <f aca="false">12*Inputs!$B$7*(MIN(1,$H$51*$C1268)*(ic*Inputs!$C$7+pE+fee_fx*Inputs!$D$7-cost_acc-cost_wd*Inputs!$E$7*$E1268-cost_fx*Inputs!$D$7-$F1268)+(1-MIN(1,$H$51*$C1268))*(1-MIN(1,Inputs!$G$7*$D1268)*churn_nonbuyers)*(ic*Inputs!$C$7+fee_wd*Inputs!$E$7*(1-$B1268)+fee_fx*Inputs!$D$7-cost_acc-cost_wd*Inputs!$E$7*(1-$B1268)-cost_fx*Inputs!$D$7))</f>
        <v>366349.531286451</v>
      </c>
      <c r="I1268" s="0" t="n">
        <f aca="false">12*Inputs!$B$8*(MIN(1,$H$52*$C1268)*(ic*Inputs!$C$8+pT-cost_acc-cost_wd*Inputs!$E$8-cost_fx*Inputs!$D$8-cost_ins)+(1-MIN(1,$H$52*$C1268))*(1-MIN(1,Inputs!$G$8*$D1268)*churn_nonbuyers)*(ic*Inputs!$C$8+fee_wd*Inputs!$E$8*(1-$B1268)+fee_fx*Inputs!$D$8-cost_acc-cost_wd*Inputs!$E$8*(1-$B1268)-cost_fx*Inputs!$D$8))</f>
        <v>131287.508352</v>
      </c>
      <c r="J1268" s="0" t="n">
        <f aca="false">G1268+H1268+I1268-fixed</f>
        <v>-21297.2242927769</v>
      </c>
      <c r="K1268" s="0" t="n">
        <f aca="false">12*Inputs!$B$6*(1-MIN(1,Inputs!$G$6*$D1268)*churn_nonbuyers)*(ic*Inputs!$C$6+fee_wd*Inputs!$E$6*(1-$B1268)+fee_fx*Inputs!$D$6-cost_acc-cost_wd*Inputs!$E$6*(1-$B1268)-cost_fx*Inputs!$D$6)</f>
        <v>136672.303582872</v>
      </c>
      <c r="L1268" s="0" t="n">
        <f aca="false">12*Inputs!$B$7*(1-MIN(1,Inputs!$G$7*$D1268)*churn_nonbuyers)*(ic*Inputs!$C$7+fee_wd*Inputs!$E$7*(1-$B1268)+fee_fx*Inputs!$D$7-cost_acc-cost_wd*Inputs!$E$7*(1-$B1268)-cost_fx*Inputs!$D$7)</f>
        <v>333172.218469723</v>
      </c>
      <c r="M1268" s="0" t="n">
        <f aca="false">12*Inputs!$B$8*(1-MIN(1,Inputs!$G$8*$D1268)*churn_nonbuyers)*(ic*Inputs!$C$8+fee_wd*Inputs!$E$8*(1-$B1268)+fee_fx*Inputs!$D$8-cost_acc-cost_wd*Inputs!$E$8*(1-$B1268)-cost_fx*Inputs!$D$8)</f>
        <v>0</v>
      </c>
      <c r="N1268" s="0" t="n">
        <f aca="false">K1268+L1268+I1268-fixed</f>
        <v>-98867.9695954049</v>
      </c>
      <c r="O1268" s="0" t="n">
        <f aca="false">K1268+L1268+M1268-fixed</f>
        <v>-230155.477947405</v>
      </c>
      <c r="P1268" s="0" t="n">
        <f aca="false">12*Inputs!$B$6*(1-MIN(1,Inputs!$F$6*$D1268))*(ic*Inputs!$C$6+flat_fee-cost_acc-cost_wd*Inputs!$E$6*$E1268-cost_fx*Inputs!$D$6)+12*Inputs!$B$7*(1-MIN(1,Inputs!$F$7*$D1268))*(ic*Inputs!$C$7+flat_fee-cost_acc-cost_wd*Inputs!$E$7*$E1268-cost_fx*Inputs!$D$7)+12*Inputs!$B$8*(1-MIN(1,Inputs!$F$8*$D1268))*(ic*Inputs!$C$8+flat_fee-cost_acc-cost_wd*Inputs!$E$8*$E1268-cost_fx*Inputs!$D$8)-fixed</f>
        <v>-370022.3872828</v>
      </c>
    </row>
    <row r="1269" customFormat="false" ht="15" hidden="false" customHeight="false" outlineLevel="0" collapsed="false">
      <c r="A1269" s="0" t="n">
        <v>1204</v>
      </c>
      <c r="B1269" s="0" t="n">
        <v>0.198607</v>
      </c>
      <c r="C1269" s="0" t="n">
        <v>0.796467</v>
      </c>
      <c r="D1269" s="0" t="n">
        <v>0.855352</v>
      </c>
      <c r="E1269" s="0" t="n">
        <v>1.311903</v>
      </c>
      <c r="F1269" s="0" t="n">
        <v>0.087066</v>
      </c>
      <c r="G1269" s="0" t="n">
        <f aca="false">12*Inputs!$B$6*(MIN(1,$H$50*$C1269)*(ic*Inputs!$C$6+pS+fee_fx*Inputs!$D$6-cost_acc-cost_wd*Inputs!$E$6*$E1269-cost_fx*Inputs!$D$6-$F1269)+(1-MIN(1,$H$50*$C1269))*(1-MIN(1,Inputs!$G$6*$D1269)*churn_nonbuyers)*(ic*Inputs!$C$6+fee_wd*Inputs!$E$6*(1-$B1269)+fee_fx*Inputs!$D$6-cost_acc-cost_wd*Inputs!$E$6*(1-$B1269)-cost_fx*Inputs!$D$6))</f>
        <v>206267.156741434</v>
      </c>
      <c r="H1269" s="0" t="n">
        <f aca="false">12*Inputs!$B$7*(MIN(1,$H$51*$C1269)*(ic*Inputs!$C$7+pE+fee_fx*Inputs!$D$7-cost_acc-cost_wd*Inputs!$E$7*$E1269-cost_fx*Inputs!$D$7-$F1269)+(1-MIN(1,$H$51*$C1269))*(1-MIN(1,Inputs!$G$7*$D1269)*churn_nonbuyers)*(ic*Inputs!$C$7+fee_wd*Inputs!$E$7*(1-$B1269)+fee_fx*Inputs!$D$7-cost_acc-cost_wd*Inputs!$E$7*(1-$B1269)-cost_fx*Inputs!$D$7))</f>
        <v>389967.343557878</v>
      </c>
      <c r="I1269" s="0" t="n">
        <f aca="false">12*Inputs!$B$8*(MIN(1,$H$52*$C1269)*(ic*Inputs!$C$8+pT-cost_acc-cost_wd*Inputs!$E$8-cost_fx*Inputs!$D$8-cost_ins)+(1-MIN(1,$H$52*$C1269))*(1-MIN(1,Inputs!$G$8*$D1269)*churn_nonbuyers)*(ic*Inputs!$C$8+fee_wd*Inputs!$E$8*(1-$B1269)+fee_fx*Inputs!$D$8-cost_acc-cost_wd*Inputs!$E$8*(1-$B1269)-cost_fx*Inputs!$D$8))</f>
        <v>171063.725756274</v>
      </c>
      <c r="J1269" s="0" t="n">
        <f aca="false">G1269+H1269+I1269-fixed</f>
        <v>67298.2260555867</v>
      </c>
      <c r="K1269" s="0" t="n">
        <f aca="false">12*Inputs!$B$6*(1-MIN(1,Inputs!$G$6*$D1269)*churn_nonbuyers)*(ic*Inputs!$C$6+fee_wd*Inputs!$E$6*(1-$B1269)+fee_fx*Inputs!$D$6-cost_acc-cost_wd*Inputs!$E$6*(1-$B1269)-cost_fx*Inputs!$D$6)</f>
        <v>165601.771881581</v>
      </c>
      <c r="L1269" s="0" t="n">
        <f aca="false">12*Inputs!$B$7*(1-MIN(1,Inputs!$G$7*$D1269)*churn_nonbuyers)*(ic*Inputs!$C$7+fee_wd*Inputs!$E$7*(1-$B1269)+fee_fx*Inputs!$D$7-cost_acc-cost_wd*Inputs!$E$7*(1-$B1269)-cost_fx*Inputs!$D$7)</f>
        <v>364988.131032949</v>
      </c>
      <c r="M1269" s="0" t="n">
        <f aca="false">12*Inputs!$B$8*(1-MIN(1,Inputs!$G$8*$D1269)*churn_nonbuyers)*(ic*Inputs!$C$8+fee_wd*Inputs!$E$8*(1-$B1269)+fee_fx*Inputs!$D$8-cost_acc-cost_wd*Inputs!$E$8*(1-$B1269)-cost_fx*Inputs!$D$8)</f>
        <v>127143.96990071</v>
      </c>
      <c r="N1269" s="0" t="n">
        <f aca="false">K1269+L1269+I1269-fixed</f>
        <v>1653.62867080327</v>
      </c>
      <c r="O1269" s="0" t="n">
        <f aca="false">K1269+L1269+M1269-fixed</f>
        <v>-42266.1271847603</v>
      </c>
      <c r="P1269" s="0" t="n">
        <f aca="false">12*Inputs!$B$6*(1-MIN(1,Inputs!$F$6*$D1269))*(ic*Inputs!$C$6+flat_fee-cost_acc-cost_wd*Inputs!$E$6*$E1269-cost_fx*Inputs!$D$6)+12*Inputs!$B$7*(1-MIN(1,Inputs!$F$7*$D1269))*(ic*Inputs!$C$7+flat_fee-cost_acc-cost_wd*Inputs!$E$7*$E1269-cost_fx*Inputs!$D$7)+12*Inputs!$B$8*(1-MIN(1,Inputs!$F$8*$D1269))*(ic*Inputs!$C$8+flat_fee-cost_acc-cost_wd*Inputs!$E$8*$E1269-cost_fx*Inputs!$D$8)-fixed</f>
        <v>6473.08650943998</v>
      </c>
    </row>
    <row r="1270" customFormat="false" ht="15" hidden="false" customHeight="false" outlineLevel="0" collapsed="false">
      <c r="A1270" s="0" t="n">
        <v>1205</v>
      </c>
      <c r="B1270" s="0" t="n">
        <v>0.173712</v>
      </c>
      <c r="C1270" s="0" t="n">
        <v>0.802888</v>
      </c>
      <c r="D1270" s="0" t="n">
        <v>1.554423</v>
      </c>
      <c r="E1270" s="0" t="n">
        <v>1.11253</v>
      </c>
      <c r="F1270" s="0" t="n">
        <v>0.127575</v>
      </c>
      <c r="G1270" s="0" t="n">
        <f aca="false">12*Inputs!$B$6*(MIN(1,$H$50*$C1270)*(ic*Inputs!$C$6+pS+fee_fx*Inputs!$D$6-cost_acc-cost_wd*Inputs!$E$6*$E1270-cost_fx*Inputs!$D$6-$F1270)+(1-MIN(1,$H$50*$C1270))*(1-MIN(1,Inputs!$G$6*$D1270)*churn_nonbuyers)*(ic*Inputs!$C$6+fee_wd*Inputs!$E$6*(1-$B1270)+fee_fx*Inputs!$D$6-cost_acc-cost_wd*Inputs!$E$6*(1-$B1270)-cost_fx*Inputs!$D$6))</f>
        <v>206969.060917396</v>
      </c>
      <c r="H1270" s="0" t="n">
        <f aca="false">12*Inputs!$B$7*(MIN(1,$H$51*$C1270)*(ic*Inputs!$C$7+pE+fee_fx*Inputs!$D$7-cost_acc-cost_wd*Inputs!$E$7*$E1270-cost_fx*Inputs!$D$7-$F1270)+(1-MIN(1,$H$51*$C1270))*(1-MIN(1,Inputs!$G$7*$D1270)*churn_nonbuyers)*(ic*Inputs!$C$7+fee_wd*Inputs!$E$7*(1-$B1270)+fee_fx*Inputs!$D$7-cost_acc-cost_wd*Inputs!$E$7*(1-$B1270)-cost_fx*Inputs!$D$7))</f>
        <v>403722.846731378</v>
      </c>
      <c r="I1270" s="0" t="n">
        <f aca="false">12*Inputs!$B$8*(MIN(1,$H$52*$C1270)*(ic*Inputs!$C$8+pT-cost_acc-cost_wd*Inputs!$E$8-cost_fx*Inputs!$D$8-cost_ins)+(1-MIN(1,$H$52*$C1270))*(1-MIN(1,Inputs!$G$8*$D1270)*churn_nonbuyers)*(ic*Inputs!$C$8+fee_wd*Inputs!$E$8*(1-$B1270)+fee_fx*Inputs!$D$8-cost_acc-cost_wd*Inputs!$E$8*(1-$B1270)-cost_fx*Inputs!$D$8))</f>
        <v>115731.487872</v>
      </c>
      <c r="J1270" s="0" t="n">
        <f aca="false">G1270+H1270+I1270-fixed</f>
        <v>26423.3955207744</v>
      </c>
      <c r="K1270" s="0" t="n">
        <f aca="false">12*Inputs!$B$6*(1-MIN(1,Inputs!$G$6*$D1270)*churn_nonbuyers)*(ic*Inputs!$C$6+fee_wd*Inputs!$E$6*(1-$B1270)+fee_fx*Inputs!$D$6-cost_acc-cost_wd*Inputs!$E$6*(1-$B1270)-cost_fx*Inputs!$D$6)</f>
        <v>162861.046042867</v>
      </c>
      <c r="L1270" s="0" t="n">
        <f aca="false">12*Inputs!$B$7*(1-MIN(1,Inputs!$G$7*$D1270)*churn_nonbuyers)*(ic*Inputs!$C$7+fee_wd*Inputs!$E$7*(1-$B1270)+fee_fx*Inputs!$D$7-cost_acc-cost_wd*Inputs!$E$7*(1-$B1270)-cost_fx*Inputs!$D$7)</f>
        <v>360549.66612172</v>
      </c>
      <c r="M1270" s="0" t="n">
        <f aca="false">12*Inputs!$B$8*(1-MIN(1,Inputs!$G$8*$D1270)*churn_nonbuyers)*(ic*Inputs!$C$8+fee_wd*Inputs!$E$8*(1-$B1270)+fee_fx*Inputs!$D$8-cost_acc-cost_wd*Inputs!$E$8*(1-$B1270)-cost_fx*Inputs!$D$8)</f>
        <v>0</v>
      </c>
      <c r="N1270" s="0" t="n">
        <f aca="false">K1270+L1270+I1270-fixed</f>
        <v>-60857.7999634125</v>
      </c>
      <c r="O1270" s="0" t="n">
        <f aca="false">K1270+L1270+M1270-fixed</f>
        <v>-176589.287835412</v>
      </c>
      <c r="P1270" s="0" t="n">
        <f aca="false">12*Inputs!$B$6*(1-MIN(1,Inputs!$F$6*$D1270))*(ic*Inputs!$C$6+flat_fee-cost_acc-cost_wd*Inputs!$E$6*$E1270-cost_fx*Inputs!$D$6)+12*Inputs!$B$7*(1-MIN(1,Inputs!$F$7*$D1270))*(ic*Inputs!$C$7+flat_fee-cost_acc-cost_wd*Inputs!$E$7*$E1270-cost_fx*Inputs!$D$7)+12*Inputs!$B$8*(1-MIN(1,Inputs!$F$8*$D1270))*(ic*Inputs!$C$8+flat_fee-cost_acc-cost_wd*Inputs!$E$8*$E1270-cost_fx*Inputs!$D$8)-fixed</f>
        <v>-275822.2006984</v>
      </c>
    </row>
    <row r="1271" customFormat="false" ht="15" hidden="false" customHeight="false" outlineLevel="0" collapsed="false">
      <c r="A1271" s="0" t="n">
        <v>1206</v>
      </c>
      <c r="B1271" s="0" t="n">
        <v>0.385283</v>
      </c>
      <c r="C1271" s="0" t="n">
        <v>0.870272</v>
      </c>
      <c r="D1271" s="0" t="n">
        <v>1.583859</v>
      </c>
      <c r="E1271" s="0" t="n">
        <v>1.163688</v>
      </c>
      <c r="F1271" s="0" t="n">
        <v>0.367743</v>
      </c>
      <c r="G1271" s="0" t="n">
        <f aca="false">12*Inputs!$B$6*(MIN(1,$H$50*$C1271)*(ic*Inputs!$C$6+pS+fee_fx*Inputs!$D$6-cost_acc-cost_wd*Inputs!$E$6*$E1271-cost_fx*Inputs!$D$6-$F1271)+(1-MIN(1,$H$50*$C1271))*(1-MIN(1,Inputs!$G$6*$D1271)*churn_nonbuyers)*(ic*Inputs!$C$6+fee_wd*Inputs!$E$6*(1-$B1271)+fee_fx*Inputs!$D$6-cost_acc-cost_wd*Inputs!$E$6*(1-$B1271)-cost_fx*Inputs!$D$6))</f>
        <v>178487.335461227</v>
      </c>
      <c r="H1271" s="0" t="n">
        <f aca="false">12*Inputs!$B$7*(MIN(1,$H$51*$C1271)*(ic*Inputs!$C$7+pE+fee_fx*Inputs!$D$7-cost_acc-cost_wd*Inputs!$E$7*$E1271-cost_fx*Inputs!$D$7-$F1271)+(1-MIN(1,$H$51*$C1271))*(1-MIN(1,Inputs!$G$7*$D1271)*churn_nonbuyers)*(ic*Inputs!$C$7+fee_wd*Inputs!$E$7*(1-$B1271)+fee_fx*Inputs!$D$7-cost_acc-cost_wd*Inputs!$E$7*(1-$B1271)-cost_fx*Inputs!$D$7))</f>
        <v>371043.639869326</v>
      </c>
      <c r="I1271" s="0" t="n">
        <f aca="false">12*Inputs!$B$8*(MIN(1,$H$52*$C1271)*(ic*Inputs!$C$8+pT-cost_acc-cost_wd*Inputs!$E$8-cost_fx*Inputs!$D$8-cost_ins)+(1-MIN(1,$H$52*$C1271))*(1-MIN(1,Inputs!$G$8*$D1271)*churn_nonbuyers)*(ic*Inputs!$C$8+fee_wd*Inputs!$E$8*(1-$B1271)+fee_fx*Inputs!$D$8-cost_acc-cost_wd*Inputs!$E$8*(1-$B1271)-cost_fx*Inputs!$D$8))</f>
        <v>125444.487168</v>
      </c>
      <c r="J1271" s="0" t="n">
        <f aca="false">G1271+H1271+I1271-fixed</f>
        <v>-25024.5375014474</v>
      </c>
      <c r="K1271" s="0" t="n">
        <f aca="false">12*Inputs!$B$6*(1-MIN(1,Inputs!$G$6*$D1271)*churn_nonbuyers)*(ic*Inputs!$C$6+fee_wd*Inputs!$E$6*(1-$B1271)+fee_fx*Inputs!$D$6-cost_acc-cost_wd*Inputs!$E$6*(1-$B1271)-cost_fx*Inputs!$D$6)</f>
        <v>134547.633699098</v>
      </c>
      <c r="L1271" s="0" t="n">
        <f aca="false">12*Inputs!$B$7*(1-MIN(1,Inputs!$G$7*$D1271)*churn_nonbuyers)*(ic*Inputs!$C$7+fee_wd*Inputs!$E$7*(1-$B1271)+fee_fx*Inputs!$D$7-cost_acc-cost_wd*Inputs!$E$7*(1-$B1271)-cost_fx*Inputs!$D$7)</f>
        <v>331197.100187459</v>
      </c>
      <c r="M1271" s="0" t="n">
        <f aca="false">12*Inputs!$B$8*(1-MIN(1,Inputs!$G$8*$D1271)*churn_nonbuyers)*(ic*Inputs!$C$8+fee_wd*Inputs!$E$8*(1-$B1271)+fee_fx*Inputs!$D$8-cost_acc-cost_wd*Inputs!$E$8*(1-$B1271)-cost_fx*Inputs!$D$8)</f>
        <v>0</v>
      </c>
      <c r="N1271" s="0" t="n">
        <f aca="false">K1271+L1271+I1271-fixed</f>
        <v>-108810.778945443</v>
      </c>
      <c r="O1271" s="0" t="n">
        <f aca="false">K1271+L1271+M1271-fixed</f>
        <v>-234255.266113443</v>
      </c>
      <c r="P1271" s="0" t="n">
        <f aca="false">12*Inputs!$B$6*(1-MIN(1,Inputs!$F$6*$D1271))*(ic*Inputs!$C$6+flat_fee-cost_acc-cost_wd*Inputs!$E$6*$E1271-cost_fx*Inputs!$D$6)+12*Inputs!$B$7*(1-MIN(1,Inputs!$F$7*$D1271))*(ic*Inputs!$C$7+flat_fee-cost_acc-cost_wd*Inputs!$E$7*$E1271-cost_fx*Inputs!$D$7)+12*Inputs!$B$8*(1-MIN(1,Inputs!$F$8*$D1271))*(ic*Inputs!$C$8+flat_fee-cost_acc-cost_wd*Inputs!$E$8*$E1271-cost_fx*Inputs!$D$8)-fixed</f>
        <v>-306558.68327392</v>
      </c>
    </row>
    <row r="1272" customFormat="false" ht="15" hidden="false" customHeight="false" outlineLevel="0" collapsed="false">
      <c r="A1272" s="0" t="n">
        <v>1207</v>
      </c>
      <c r="B1272" s="0" t="n">
        <v>0.426263</v>
      </c>
      <c r="C1272" s="0" t="n">
        <v>0.868949</v>
      </c>
      <c r="D1272" s="0" t="n">
        <v>0.712204</v>
      </c>
      <c r="E1272" s="0" t="n">
        <v>1.100306</v>
      </c>
      <c r="F1272" s="0" t="n">
        <v>0.194656</v>
      </c>
      <c r="G1272" s="0" t="n">
        <f aca="false">12*Inputs!$B$6*(MIN(1,$H$50*$C1272)*(ic*Inputs!$C$6+pS+fee_fx*Inputs!$D$6-cost_acc-cost_wd*Inputs!$E$6*$E1272-cost_fx*Inputs!$D$6-$F1272)+(1-MIN(1,$H$50*$C1272))*(1-MIN(1,Inputs!$G$6*$D1272)*churn_nonbuyers)*(ic*Inputs!$C$6+fee_wd*Inputs!$E$6*(1-$B1272)+fee_fx*Inputs!$D$6-cost_acc-cost_wd*Inputs!$E$6*(1-$B1272)-cost_fx*Inputs!$D$6))</f>
        <v>183785.001075727</v>
      </c>
      <c r="H1272" s="0" t="n">
        <f aca="false">12*Inputs!$B$7*(MIN(1,$H$51*$C1272)*(ic*Inputs!$C$7+pE+fee_fx*Inputs!$D$7-cost_acc-cost_wd*Inputs!$E$7*$E1272-cost_fx*Inputs!$D$7-$F1272)+(1-MIN(1,$H$51*$C1272))*(1-MIN(1,Inputs!$G$7*$D1272)*churn_nonbuyers)*(ic*Inputs!$C$7+fee_wd*Inputs!$E$7*(1-$B1272)+fee_fx*Inputs!$D$7-cost_acc-cost_wd*Inputs!$E$7*(1-$B1272)-cost_fx*Inputs!$D$7))</f>
        <v>388155.581238411</v>
      </c>
      <c r="I1272" s="0" t="n">
        <f aca="false">12*Inputs!$B$8*(MIN(1,$H$52*$C1272)*(ic*Inputs!$C$8+pT-cost_acc-cost_wd*Inputs!$E$8-cost_fx*Inputs!$D$8-cost_ins)+(1-MIN(1,$H$52*$C1272))*(1-MIN(1,Inputs!$G$8*$D1272)*churn_nonbuyers)*(ic*Inputs!$C$8+fee_wd*Inputs!$E$8*(1-$B1272)+fee_fx*Inputs!$D$8-cost_acc-cost_wd*Inputs!$E$8*(1-$B1272)-cost_fx*Inputs!$D$8))</f>
        <v>185352.114059208</v>
      </c>
      <c r="J1272" s="0" t="n">
        <f aca="false">G1272+H1272+I1272-fixed</f>
        <v>57292.6963733458</v>
      </c>
      <c r="K1272" s="0" t="n">
        <f aca="false">12*Inputs!$B$6*(1-MIN(1,Inputs!$G$6*$D1272)*churn_nonbuyers)*(ic*Inputs!$C$6+fee_wd*Inputs!$E$6*(1-$B1272)+fee_fx*Inputs!$D$6-cost_acc-cost_wd*Inputs!$E$6*(1-$B1272)-cost_fx*Inputs!$D$6)</f>
        <v>135224.932418294</v>
      </c>
      <c r="L1272" s="0" t="n">
        <f aca="false">12*Inputs!$B$7*(1-MIN(1,Inputs!$G$7*$D1272)*churn_nonbuyers)*(ic*Inputs!$C$7+fee_wd*Inputs!$E$7*(1-$B1272)+fee_fx*Inputs!$D$7-cost_acc-cost_wd*Inputs!$E$7*(1-$B1272)-cost_fx*Inputs!$D$7)</f>
        <v>334514.800858977</v>
      </c>
      <c r="M1272" s="0" t="n">
        <f aca="false">12*Inputs!$B$8*(1-MIN(1,Inputs!$G$8*$D1272)*churn_nonbuyers)*(ic*Inputs!$C$8+fee_wd*Inputs!$E$8*(1-$B1272)+fee_fx*Inputs!$D$8-cost_acc-cost_wd*Inputs!$E$8*(1-$B1272)-cost_fx*Inputs!$D$8)</f>
        <v>153415.502858707</v>
      </c>
      <c r="N1272" s="0" t="n">
        <f aca="false">K1272+L1272+I1272-fixed</f>
        <v>-44908.1526635212</v>
      </c>
      <c r="O1272" s="0" t="n">
        <f aca="false">K1272+L1272+M1272-fixed</f>
        <v>-76844.7638640218</v>
      </c>
      <c r="P1272" s="0" t="n">
        <f aca="false">12*Inputs!$B$6*(1-MIN(1,Inputs!$F$6*$D1272))*(ic*Inputs!$C$6+flat_fee-cost_acc-cost_wd*Inputs!$E$6*$E1272-cost_fx*Inputs!$D$6)+12*Inputs!$B$7*(1-MIN(1,Inputs!$F$7*$D1272))*(ic*Inputs!$C$7+flat_fee-cost_acc-cost_wd*Inputs!$E$7*$E1272-cost_fx*Inputs!$D$7)+12*Inputs!$B$8*(1-MIN(1,Inputs!$F$8*$D1272))*(ic*Inputs!$C$8+flat_fee-cost_acc-cost_wd*Inputs!$E$8*$E1272-cost_fx*Inputs!$D$8)-fixed</f>
        <v>182507.79094976</v>
      </c>
    </row>
    <row r="1273" customFormat="false" ht="15" hidden="false" customHeight="false" outlineLevel="0" collapsed="false">
      <c r="A1273" s="0" t="n">
        <v>1208</v>
      </c>
      <c r="B1273" s="0" t="n">
        <v>0.286</v>
      </c>
      <c r="C1273" s="0" t="n">
        <v>0.932011</v>
      </c>
      <c r="D1273" s="0" t="n">
        <v>0.875187</v>
      </c>
      <c r="E1273" s="0" t="n">
        <v>1.455904</v>
      </c>
      <c r="F1273" s="0" t="n">
        <v>0.105983</v>
      </c>
      <c r="G1273" s="0" t="n">
        <f aca="false">12*Inputs!$B$6*(MIN(1,$H$50*$C1273)*(ic*Inputs!$C$6+pS+fee_fx*Inputs!$D$6-cost_acc-cost_wd*Inputs!$E$6*$E1273-cost_fx*Inputs!$D$6-$F1273)+(1-MIN(1,$H$50*$C1273))*(1-MIN(1,Inputs!$G$6*$D1273)*churn_nonbuyers)*(ic*Inputs!$C$6+fee_wd*Inputs!$E$6*(1-$B1273)+fee_fx*Inputs!$D$6-cost_acc-cost_wd*Inputs!$E$6*(1-$B1273)-cost_fx*Inputs!$D$6))</f>
        <v>198393.809375023</v>
      </c>
      <c r="H1273" s="0" t="n">
        <f aca="false">12*Inputs!$B$7*(MIN(1,$H$51*$C1273)*(ic*Inputs!$C$7+pE+fee_fx*Inputs!$D$7-cost_acc-cost_wd*Inputs!$E$7*$E1273-cost_fx*Inputs!$D$7-$F1273)+(1-MIN(1,$H$51*$C1273))*(1-MIN(1,Inputs!$G$7*$D1273)*churn_nonbuyers)*(ic*Inputs!$C$7+fee_wd*Inputs!$E$7*(1-$B1273)+fee_fx*Inputs!$D$7-cost_acc-cost_wd*Inputs!$E$7*(1-$B1273)-cost_fx*Inputs!$D$7))</f>
        <v>369916.185601205</v>
      </c>
      <c r="I1273" s="0" t="n">
        <f aca="false">12*Inputs!$B$8*(MIN(1,$H$52*$C1273)*(ic*Inputs!$C$8+pT-cost_acc-cost_wd*Inputs!$E$8-cost_fx*Inputs!$D$8-cost_ins)+(1-MIN(1,$H$52*$C1273))*(1-MIN(1,Inputs!$G$8*$D1273)*churn_nonbuyers)*(ic*Inputs!$C$8+fee_wd*Inputs!$E$8*(1-$B1273)+fee_fx*Inputs!$D$8-cost_acc-cost_wd*Inputs!$E$8*(1-$B1273)-cost_fx*Inputs!$D$8))</f>
        <v>176443.989165427</v>
      </c>
      <c r="J1273" s="0" t="n">
        <f aca="false">G1273+H1273+I1273-fixed</f>
        <v>44753.9841416553</v>
      </c>
      <c r="K1273" s="0" t="n">
        <f aca="false">12*Inputs!$B$6*(1-MIN(1,Inputs!$G$6*$D1273)*churn_nonbuyers)*(ic*Inputs!$C$6+fee_wd*Inputs!$E$6*(1-$B1273)+fee_fx*Inputs!$D$6-cost_acc-cost_wd*Inputs!$E$6*(1-$B1273)-cost_fx*Inputs!$D$6)</f>
        <v>153396.3001104</v>
      </c>
      <c r="L1273" s="0" t="n">
        <f aca="false">12*Inputs!$B$7*(1-MIN(1,Inputs!$G$7*$D1273)*churn_nonbuyers)*(ic*Inputs!$C$7+fee_wd*Inputs!$E$7*(1-$B1273)+fee_fx*Inputs!$D$7-cost_acc-cost_wd*Inputs!$E$7*(1-$B1273)-cost_fx*Inputs!$D$7)</f>
        <v>352511.04909024</v>
      </c>
      <c r="M1273" s="0" t="n">
        <f aca="false">12*Inputs!$B$8*(1-MIN(1,Inputs!$G$8*$D1273)*churn_nonbuyers)*(ic*Inputs!$C$8+fee_wd*Inputs!$E$8*(1-$B1273)+fee_fx*Inputs!$D$8-cost_acc-cost_wd*Inputs!$E$8*(1-$B1273)-cost_fx*Inputs!$D$8)</f>
        <v>121119.4712352</v>
      </c>
      <c r="N1273" s="0" t="n">
        <f aca="false">K1273+L1273+I1273-fixed</f>
        <v>-17648.6616339328</v>
      </c>
      <c r="O1273" s="0" t="n">
        <f aca="false">K1273+L1273+M1273-fixed</f>
        <v>-72973.1795641598</v>
      </c>
      <c r="P1273" s="0" t="n">
        <f aca="false">12*Inputs!$B$6*(1-MIN(1,Inputs!$F$6*$D1273))*(ic*Inputs!$C$6+flat_fee-cost_acc-cost_wd*Inputs!$E$6*$E1273-cost_fx*Inputs!$D$6)+12*Inputs!$B$7*(1-MIN(1,Inputs!$F$7*$D1273))*(ic*Inputs!$C$7+flat_fee-cost_acc-cost_wd*Inputs!$E$7*$E1273-cost_fx*Inputs!$D$7)+12*Inputs!$B$8*(1-MIN(1,Inputs!$F$8*$D1273))*(ic*Inputs!$C$8+flat_fee-cost_acc-cost_wd*Inputs!$E$8*$E1273-cost_fx*Inputs!$D$8)-fixed</f>
        <v>-69749.6415644799</v>
      </c>
    </row>
    <row r="1274" customFormat="false" ht="15" hidden="false" customHeight="false" outlineLevel="0" collapsed="false">
      <c r="A1274" s="0" t="n">
        <v>1209</v>
      </c>
      <c r="B1274" s="0" t="n">
        <v>0.169849</v>
      </c>
      <c r="C1274" s="0" t="n">
        <v>0.933542</v>
      </c>
      <c r="D1274" s="0" t="n">
        <v>1.085053</v>
      </c>
      <c r="E1274" s="0" t="n">
        <v>1.223429</v>
      </c>
      <c r="F1274" s="0" t="n">
        <v>0.212784</v>
      </c>
      <c r="G1274" s="0" t="n">
        <f aca="false">12*Inputs!$B$6*(MIN(1,$H$50*$C1274)*(ic*Inputs!$C$6+pS+fee_fx*Inputs!$D$6-cost_acc-cost_wd*Inputs!$E$6*$E1274-cost_fx*Inputs!$D$6-$F1274)+(1-MIN(1,$H$50*$C1274))*(1-MIN(1,Inputs!$G$6*$D1274)*churn_nonbuyers)*(ic*Inputs!$C$6+fee_wd*Inputs!$E$6*(1-$B1274)+fee_fx*Inputs!$D$6-cost_acc-cost_wd*Inputs!$E$6*(1-$B1274)-cost_fx*Inputs!$D$6))</f>
        <v>214250.206936787</v>
      </c>
      <c r="H1274" s="0" t="n">
        <f aca="false">12*Inputs!$B$7*(MIN(1,$H$51*$C1274)*(ic*Inputs!$C$7+pE+fee_fx*Inputs!$D$7-cost_acc-cost_wd*Inputs!$E$7*$E1274-cost_fx*Inputs!$D$7-$F1274)+(1-MIN(1,$H$51*$C1274))*(1-MIN(1,Inputs!$G$7*$D1274)*churn_nonbuyers)*(ic*Inputs!$C$7+fee_wd*Inputs!$E$7*(1-$B1274)+fee_fx*Inputs!$D$7-cost_acc-cost_wd*Inputs!$E$7*(1-$B1274)-cost_fx*Inputs!$D$7))</f>
        <v>397913.961966572</v>
      </c>
      <c r="I1274" s="0" t="n">
        <f aca="false">12*Inputs!$B$8*(MIN(1,$H$52*$C1274)*(ic*Inputs!$C$8+pT-cost_acc-cost_wd*Inputs!$E$8-cost_fx*Inputs!$D$8-cost_ins)+(1-MIN(1,$H$52*$C1274))*(1-MIN(1,Inputs!$G$8*$D1274)*churn_nonbuyers)*(ic*Inputs!$C$8+fee_wd*Inputs!$E$8*(1-$B1274)+fee_fx*Inputs!$D$8-cost_acc-cost_wd*Inputs!$E$8*(1-$B1274)-cost_fx*Inputs!$D$8))</f>
        <v>161082.540860403</v>
      </c>
      <c r="J1274" s="0" t="n">
        <f aca="false">G1274+H1274+I1274-fixed</f>
        <v>73246.7097637618</v>
      </c>
      <c r="K1274" s="0" t="n">
        <f aca="false">12*Inputs!$B$6*(1-MIN(1,Inputs!$G$6*$D1274)*churn_nonbuyers)*(ic*Inputs!$C$6+fee_wd*Inputs!$E$6*(1-$B1274)+fee_fx*Inputs!$D$6-cost_acc-cost_wd*Inputs!$E$6*(1-$B1274)-cost_fx*Inputs!$D$6)</f>
        <v>167531.334962378</v>
      </c>
      <c r="L1274" s="0" t="n">
        <f aca="false">12*Inputs!$B$7*(1-MIN(1,Inputs!$G$7*$D1274)*churn_nonbuyers)*(ic*Inputs!$C$7+fee_wd*Inputs!$E$7*(1-$B1274)+fee_fx*Inputs!$D$7-cost_acc-cost_wd*Inputs!$E$7*(1-$B1274)-cost_fx*Inputs!$D$7)</f>
        <v>366413.098033427</v>
      </c>
      <c r="M1274" s="0" t="n">
        <f aca="false">12*Inputs!$B$8*(1-MIN(1,Inputs!$G$8*$D1274)*churn_nonbuyers)*(ic*Inputs!$C$8+fee_wd*Inputs!$E$8*(1-$B1274)+fee_fx*Inputs!$D$8-cost_acc-cost_wd*Inputs!$E$8*(1-$B1274)-cost_fx*Inputs!$D$8)</f>
        <v>76526.6561710992</v>
      </c>
      <c r="N1274" s="0" t="n">
        <f aca="false">K1274+L1274+I1274-fixed</f>
        <v>-4973.02614379139</v>
      </c>
      <c r="O1274" s="0" t="n">
        <f aca="false">K1274+L1274+M1274-fixed</f>
        <v>-89528.9108330952</v>
      </c>
      <c r="P1274" s="0" t="n">
        <f aca="false">12*Inputs!$B$6*(1-MIN(1,Inputs!$F$6*$D1274))*(ic*Inputs!$C$6+flat_fee-cost_acc-cost_wd*Inputs!$E$6*$E1274-cost_fx*Inputs!$D$6)+12*Inputs!$B$7*(1-MIN(1,Inputs!$F$7*$D1274))*(ic*Inputs!$C$7+flat_fee-cost_acc-cost_wd*Inputs!$E$7*$E1274-cost_fx*Inputs!$D$7)+12*Inputs!$B$8*(1-MIN(1,Inputs!$F$8*$D1274))*(ic*Inputs!$C$8+flat_fee-cost_acc-cost_wd*Inputs!$E$8*$E1274-cost_fx*Inputs!$D$8)-fixed</f>
        <v>-69452.3025671201</v>
      </c>
    </row>
    <row r="1275" customFormat="false" ht="15" hidden="false" customHeight="false" outlineLevel="0" collapsed="false">
      <c r="A1275" s="0" t="n">
        <v>1210</v>
      </c>
      <c r="B1275" s="0" t="n">
        <v>0.207281</v>
      </c>
      <c r="C1275" s="0" t="n">
        <v>1.006638</v>
      </c>
      <c r="D1275" s="0" t="n">
        <v>1.396021</v>
      </c>
      <c r="E1275" s="0" t="n">
        <v>1.101234</v>
      </c>
      <c r="F1275" s="0" t="n">
        <v>0.187134</v>
      </c>
      <c r="G1275" s="0" t="n">
        <f aca="false">12*Inputs!$B$6*(MIN(1,$H$50*$C1275)*(ic*Inputs!$C$6+pS+fee_fx*Inputs!$D$6-cost_acc-cost_wd*Inputs!$E$6*$E1275-cost_fx*Inputs!$D$6-$F1275)+(1-MIN(1,$H$50*$C1275))*(1-MIN(1,Inputs!$G$6*$D1275)*churn_nonbuyers)*(ic*Inputs!$C$6+fee_wd*Inputs!$E$6*(1-$B1275)+fee_fx*Inputs!$D$6-cost_acc-cost_wd*Inputs!$E$6*(1-$B1275)-cost_fx*Inputs!$D$6))</f>
        <v>214194.585461737</v>
      </c>
      <c r="H1275" s="0" t="n">
        <f aca="false">12*Inputs!$B$7*(MIN(1,$H$51*$C1275)*(ic*Inputs!$C$7+pE+fee_fx*Inputs!$D$7-cost_acc-cost_wd*Inputs!$E$7*$E1275-cost_fx*Inputs!$D$7-$F1275)+(1-MIN(1,$H$51*$C1275))*(1-MIN(1,Inputs!$G$7*$D1275)*churn_nonbuyers)*(ic*Inputs!$C$7+fee_wd*Inputs!$E$7*(1-$B1275)+fee_fx*Inputs!$D$7-cost_acc-cost_wd*Inputs!$E$7*(1-$B1275)-cost_fx*Inputs!$D$7))</f>
        <v>410842.460204653</v>
      </c>
      <c r="I1275" s="0" t="n">
        <f aca="false">12*Inputs!$B$8*(MIN(1,$H$52*$C1275)*(ic*Inputs!$C$8+pT-cost_acc-cost_wd*Inputs!$E$8-cost_fx*Inputs!$D$8-cost_ins)+(1-MIN(1,$H$52*$C1275))*(1-MIN(1,Inputs!$G$8*$D1275)*churn_nonbuyers)*(ic*Inputs!$C$8+fee_wd*Inputs!$E$8*(1-$B1275)+fee_fx*Inputs!$D$8-cost_acc-cost_wd*Inputs!$E$8*(1-$B1275)-cost_fx*Inputs!$D$8))</f>
        <v>147230.449890442</v>
      </c>
      <c r="J1275" s="0" t="n">
        <f aca="false">G1275+H1275+I1275-fixed</f>
        <v>72267.4955568317</v>
      </c>
      <c r="K1275" s="0" t="n">
        <f aca="false">12*Inputs!$B$6*(1-MIN(1,Inputs!$G$6*$D1275)*churn_nonbuyers)*(ic*Inputs!$C$6+fee_wd*Inputs!$E$6*(1-$B1275)+fee_fx*Inputs!$D$6-cost_acc-cost_wd*Inputs!$E$6*(1-$B1275)-cost_fx*Inputs!$D$6)</f>
        <v>159763.098448087</v>
      </c>
      <c r="L1275" s="0" t="n">
        <f aca="false">12*Inputs!$B$7*(1-MIN(1,Inputs!$G$7*$D1275)*churn_nonbuyers)*(ic*Inputs!$C$7+fee_wd*Inputs!$E$7*(1-$B1275)+fee_fx*Inputs!$D$7-cost_acc-cost_wd*Inputs!$E$7*(1-$B1275)-cost_fx*Inputs!$D$7)</f>
        <v>357715.338460852</v>
      </c>
      <c r="M1275" s="0" t="n">
        <f aca="false">12*Inputs!$B$8*(1-MIN(1,Inputs!$G$8*$D1275)*churn_nonbuyers)*(ic*Inputs!$C$8+fee_wd*Inputs!$E$8*(1-$B1275)+fee_fx*Inputs!$D$8-cost_acc-cost_wd*Inputs!$E$8*(1-$B1275)-cost_fx*Inputs!$D$8)</f>
        <v>7210.41985107364</v>
      </c>
      <c r="N1275" s="0" t="n">
        <f aca="false">K1275+L1275+I1275-fixed</f>
        <v>-35291.1132006184</v>
      </c>
      <c r="O1275" s="0" t="n">
        <f aca="false">K1275+L1275+M1275-fixed</f>
        <v>-175311.143239987</v>
      </c>
      <c r="P1275" s="0" t="n">
        <f aca="false">12*Inputs!$B$6*(1-MIN(1,Inputs!$F$6*$D1275))*(ic*Inputs!$C$6+flat_fee-cost_acc-cost_wd*Inputs!$E$6*$E1275-cost_fx*Inputs!$D$6)+12*Inputs!$B$7*(1-MIN(1,Inputs!$F$7*$D1275))*(ic*Inputs!$C$7+flat_fee-cost_acc-cost_wd*Inputs!$E$7*$E1275-cost_fx*Inputs!$D$7)+12*Inputs!$B$8*(1-MIN(1,Inputs!$F$8*$D1275))*(ic*Inputs!$C$8+flat_fee-cost_acc-cost_wd*Inputs!$E$8*$E1275-cost_fx*Inputs!$D$8)-fixed</f>
        <v>-186966.62890864</v>
      </c>
    </row>
    <row r="1276" customFormat="false" ht="15" hidden="false" customHeight="false" outlineLevel="0" collapsed="false">
      <c r="A1276" s="0" t="n">
        <v>1211</v>
      </c>
      <c r="B1276" s="0" t="n">
        <v>0.196285</v>
      </c>
      <c r="C1276" s="0" t="n">
        <v>0.953978</v>
      </c>
      <c r="D1276" s="0" t="n">
        <v>1.224302</v>
      </c>
      <c r="E1276" s="0" t="n">
        <v>1.31014</v>
      </c>
      <c r="F1276" s="0" t="n">
        <v>0.307718</v>
      </c>
      <c r="G1276" s="0" t="n">
        <f aca="false">12*Inputs!$B$6*(MIN(1,$H$50*$C1276)*(ic*Inputs!$C$6+pS+fee_fx*Inputs!$D$6-cost_acc-cost_wd*Inputs!$E$6*$E1276-cost_fx*Inputs!$D$6-$F1276)+(1-MIN(1,$H$50*$C1276))*(1-MIN(1,Inputs!$G$6*$D1276)*churn_nonbuyers)*(ic*Inputs!$C$6+fee_wd*Inputs!$E$6*(1-$B1276)+fee_fx*Inputs!$D$6-cost_acc-cost_wd*Inputs!$E$6*(1-$B1276)-cost_fx*Inputs!$D$6))</f>
        <v>206840.204187518</v>
      </c>
      <c r="H1276" s="0" t="n">
        <f aca="false">12*Inputs!$B$7*(MIN(1,$H$51*$C1276)*(ic*Inputs!$C$7+pE+fee_fx*Inputs!$D$7-cost_acc-cost_wd*Inputs!$E$7*$E1276-cost_fx*Inputs!$D$7-$F1276)+(1-MIN(1,$H$51*$C1276))*(1-MIN(1,Inputs!$G$7*$D1276)*churn_nonbuyers)*(ic*Inputs!$C$7+fee_wd*Inputs!$E$7*(1-$B1276)+fee_fx*Inputs!$D$7-cost_acc-cost_wd*Inputs!$E$7*(1-$B1276)-cost_fx*Inputs!$D$7))</f>
        <v>380611.493734463</v>
      </c>
      <c r="I1276" s="0" t="n">
        <f aca="false">12*Inputs!$B$8*(MIN(1,$H$52*$C1276)*(ic*Inputs!$C$8+pT-cost_acc-cost_wd*Inputs!$E$8-cost_fx*Inputs!$D$8-cost_ins)+(1-MIN(1,$H$52*$C1276))*(1-MIN(1,Inputs!$G$8*$D1276)*churn_nonbuyers)*(ic*Inputs!$C$8+fee_wd*Inputs!$E$8*(1-$B1276)+fee_fx*Inputs!$D$8-cost_acc-cost_wd*Inputs!$E$8*(1-$B1276)-cost_fx*Inputs!$D$8))</f>
        <v>152567.630704024</v>
      </c>
      <c r="J1276" s="0" t="n">
        <f aca="false">G1276+H1276+I1276-fixed</f>
        <v>40019.328626005</v>
      </c>
      <c r="K1276" s="0" t="n">
        <f aca="false">12*Inputs!$B$6*(1-MIN(1,Inputs!$G$6*$D1276)*churn_nonbuyers)*(ic*Inputs!$C$6+fee_wd*Inputs!$E$6*(1-$B1276)+fee_fx*Inputs!$D$6-cost_acc-cost_wd*Inputs!$E$6*(1-$B1276)-cost_fx*Inputs!$D$6)</f>
        <v>162724.243090104</v>
      </c>
      <c r="L1276" s="0" t="n">
        <f aca="false">12*Inputs!$B$7*(1-MIN(1,Inputs!$G$7*$D1276)*churn_nonbuyers)*(ic*Inputs!$C$7+fee_wd*Inputs!$E$7*(1-$B1276)+fee_fx*Inputs!$D$7-cost_acc-cost_wd*Inputs!$E$7*(1-$B1276)-cost_fx*Inputs!$D$7)</f>
        <v>361163.951358062</v>
      </c>
      <c r="M1276" s="0" t="n">
        <f aca="false">12*Inputs!$B$8*(1-MIN(1,Inputs!$G$8*$D1276)*churn_nonbuyers)*(ic*Inputs!$C$8+fee_wd*Inputs!$E$8*(1-$B1276)+fee_fx*Inputs!$D$8-cost_acc-cost_wd*Inputs!$E$8*(1-$B1276)-cost_fx*Inputs!$D$8)</f>
        <v>45324.286207152</v>
      </c>
      <c r="N1276" s="0" t="n">
        <f aca="false">K1276+L1276+I1276-fixed</f>
        <v>-23544.1748478102</v>
      </c>
      <c r="O1276" s="0" t="n">
        <f aca="false">K1276+L1276+M1276-fixed</f>
        <v>-130787.519344682</v>
      </c>
      <c r="P1276" s="0" t="n">
        <f aca="false">12*Inputs!$B$6*(1-MIN(1,Inputs!$F$6*$D1276))*(ic*Inputs!$C$6+flat_fee-cost_acc-cost_wd*Inputs!$E$6*$E1276-cost_fx*Inputs!$D$6)+12*Inputs!$B$7*(1-MIN(1,Inputs!$F$7*$D1276))*(ic*Inputs!$C$7+flat_fee-cost_acc-cost_wd*Inputs!$E$7*$E1276-cost_fx*Inputs!$D$7)+12*Inputs!$B$8*(1-MIN(1,Inputs!$F$8*$D1276))*(ic*Inputs!$C$8+flat_fee-cost_acc-cost_wd*Inputs!$E$8*$E1276-cost_fx*Inputs!$D$8)-fixed</f>
        <v>-173303.0529088</v>
      </c>
    </row>
    <row r="1277" customFormat="false" ht="15" hidden="false" customHeight="false" outlineLevel="0" collapsed="false">
      <c r="A1277" s="0" t="n">
        <v>1212</v>
      </c>
      <c r="B1277" s="0" t="n">
        <v>0.097113</v>
      </c>
      <c r="C1277" s="0" t="n">
        <v>0.884134</v>
      </c>
      <c r="D1277" s="0" t="n">
        <v>1.018426</v>
      </c>
      <c r="E1277" s="0" t="n">
        <v>1.086988</v>
      </c>
      <c r="F1277" s="0" t="n">
        <v>0.133928</v>
      </c>
      <c r="G1277" s="0" t="n">
        <f aca="false">12*Inputs!$B$6*(MIN(1,$H$50*$C1277)*(ic*Inputs!$C$6+pS+fee_fx*Inputs!$D$6-cost_acc-cost_wd*Inputs!$E$6*$E1277-cost_fx*Inputs!$D$6-$F1277)+(1-MIN(1,$H$50*$C1277))*(1-MIN(1,Inputs!$G$6*$D1277)*churn_nonbuyers)*(ic*Inputs!$C$6+fee_wd*Inputs!$E$6*(1-$B1277)+fee_fx*Inputs!$D$6-cost_acc-cost_wd*Inputs!$E$6*(1-$B1277)-cost_fx*Inputs!$D$6))</f>
        <v>225949.200641823</v>
      </c>
      <c r="H1277" s="0" t="n">
        <f aca="false">12*Inputs!$B$7*(MIN(1,$H$51*$C1277)*(ic*Inputs!$C$7+pE+fee_fx*Inputs!$D$7-cost_acc-cost_wd*Inputs!$E$7*$E1277-cost_fx*Inputs!$D$7-$F1277)+(1-MIN(1,$H$51*$C1277))*(1-MIN(1,Inputs!$G$7*$D1277)*churn_nonbuyers)*(ic*Inputs!$C$7+fee_wd*Inputs!$E$7*(1-$B1277)+fee_fx*Inputs!$D$7-cost_acc-cost_wd*Inputs!$E$7*(1-$B1277)-cost_fx*Inputs!$D$7))</f>
        <v>421211.710392768</v>
      </c>
      <c r="I1277" s="0" t="n">
        <f aca="false">12*Inputs!$B$8*(MIN(1,$H$52*$C1277)*(ic*Inputs!$C$8+pT-cost_acc-cost_wd*Inputs!$E$8-cost_fx*Inputs!$D$8-cost_ins)+(1-MIN(1,$H$52*$C1277))*(1-MIN(1,Inputs!$G$8*$D1277)*churn_nonbuyers)*(ic*Inputs!$C$8+fee_wd*Inputs!$E$8*(1-$B1277)+fee_fx*Inputs!$D$8-cost_acc-cost_wd*Inputs!$E$8*(1-$B1277)-cost_fx*Inputs!$D$8))</f>
        <v>162646.048131054</v>
      </c>
      <c r="J1277" s="0" t="n">
        <f aca="false">G1277+H1277+I1277-fixed</f>
        <v>109806.959165644</v>
      </c>
      <c r="K1277" s="0" t="n">
        <f aca="false">12*Inputs!$B$6*(1-MIN(1,Inputs!$G$6*$D1277)*churn_nonbuyers)*(ic*Inputs!$C$6+fee_wd*Inputs!$E$6*(1-$B1277)+fee_fx*Inputs!$D$6-cost_acc-cost_wd*Inputs!$E$6*(1-$B1277)-cost_fx*Inputs!$D$6)</f>
        <v>178062.091229794</v>
      </c>
      <c r="L1277" s="0" t="n">
        <f aca="false">12*Inputs!$B$7*(1-MIN(1,Inputs!$G$7*$D1277)*churn_nonbuyers)*(ic*Inputs!$C$7+fee_wd*Inputs!$E$7*(1-$B1277)+fee_fx*Inputs!$D$7-cost_acc-cost_wd*Inputs!$E$7*(1-$B1277)-cost_fx*Inputs!$D$7)</f>
        <v>377324.105489876</v>
      </c>
      <c r="M1277" s="0" t="n">
        <f aca="false">12*Inputs!$B$8*(1-MIN(1,Inputs!$G$8*$D1277)*churn_nonbuyers)*(ic*Inputs!$C$8+fee_wd*Inputs!$E$8*(1-$B1277)+fee_fx*Inputs!$D$8-cost_acc-cost_wd*Inputs!$E$8*(1-$B1277)-cost_fx*Inputs!$D$8)</f>
        <v>92371.7242990368</v>
      </c>
      <c r="N1277" s="0" t="n">
        <f aca="false">K1277+L1277+I1277-fixed</f>
        <v>18032.2448507234</v>
      </c>
      <c r="O1277" s="0" t="n">
        <f aca="false">K1277+L1277+M1277-fixed</f>
        <v>-52242.0789812934</v>
      </c>
      <c r="P1277" s="0" t="n">
        <f aca="false">12*Inputs!$B$6*(1-MIN(1,Inputs!$F$6*$D1277))*(ic*Inputs!$C$6+flat_fee-cost_acc-cost_wd*Inputs!$E$6*$E1277-cost_fx*Inputs!$D$6)+12*Inputs!$B$7*(1-MIN(1,Inputs!$F$7*$D1277))*(ic*Inputs!$C$7+flat_fee-cost_acc-cost_wd*Inputs!$E$7*$E1277-cost_fx*Inputs!$D$7)+12*Inputs!$B$8*(1-MIN(1,Inputs!$F$8*$D1277))*(ic*Inputs!$C$8+flat_fee-cost_acc-cost_wd*Inputs!$E$8*$E1277-cost_fx*Inputs!$D$8)-fixed</f>
        <v>22886.9284851199</v>
      </c>
    </row>
    <row r="1278" customFormat="false" ht="15" hidden="false" customHeight="false" outlineLevel="0" collapsed="false">
      <c r="A1278" s="0" t="n">
        <v>1213</v>
      </c>
      <c r="B1278" s="0" t="n">
        <v>0.33644</v>
      </c>
      <c r="C1278" s="0" t="n">
        <v>0.730734</v>
      </c>
      <c r="D1278" s="0" t="n">
        <v>1.539979</v>
      </c>
      <c r="E1278" s="0" t="n">
        <v>1.072969</v>
      </c>
      <c r="F1278" s="0" t="n">
        <v>0.104281</v>
      </c>
      <c r="G1278" s="0" t="n">
        <f aca="false">12*Inputs!$B$6*(MIN(1,$H$50*$C1278)*(ic*Inputs!$C$6+pS+fee_fx*Inputs!$D$6-cost_acc-cost_wd*Inputs!$E$6*$E1278-cost_fx*Inputs!$D$6-$F1278)+(1-MIN(1,$H$50*$C1278))*(1-MIN(1,Inputs!$G$6*$D1278)*churn_nonbuyers)*(ic*Inputs!$C$6+fee_wd*Inputs!$E$6*(1-$B1278)+fee_fx*Inputs!$D$6-cost_acc-cost_wd*Inputs!$E$6*(1-$B1278)-cost_fx*Inputs!$D$6))</f>
        <v>183819.314592353</v>
      </c>
      <c r="H1278" s="0" t="n">
        <f aca="false">12*Inputs!$B$7*(MIN(1,$H$51*$C1278)*(ic*Inputs!$C$7+pE+fee_fx*Inputs!$D$7-cost_acc-cost_wd*Inputs!$E$7*$E1278-cost_fx*Inputs!$D$7-$F1278)+(1-MIN(1,$H$51*$C1278))*(1-MIN(1,Inputs!$G$7*$D1278)*churn_nonbuyers)*(ic*Inputs!$C$7+fee_wd*Inputs!$E$7*(1-$B1278)+fee_fx*Inputs!$D$7-cost_acc-cost_wd*Inputs!$E$7*(1-$B1278)-cost_fx*Inputs!$D$7))</f>
        <v>388452.234703162</v>
      </c>
      <c r="I1278" s="0" t="n">
        <f aca="false">12*Inputs!$B$8*(MIN(1,$H$52*$C1278)*(ic*Inputs!$C$8+pT-cost_acc-cost_wd*Inputs!$E$8-cost_fx*Inputs!$D$8-cost_ins)+(1-MIN(1,$H$52*$C1278))*(1-MIN(1,Inputs!$G$8*$D1278)*churn_nonbuyers)*(ic*Inputs!$C$8+fee_wd*Inputs!$E$8*(1-$B1278)+fee_fx*Inputs!$D$8-cost_acc-cost_wd*Inputs!$E$8*(1-$B1278)-cost_fx*Inputs!$D$8))</f>
        <v>105330.921696</v>
      </c>
      <c r="J1278" s="0" t="n">
        <f aca="false">G1278+H1278+I1278-fixed</f>
        <v>-22397.5290084849</v>
      </c>
      <c r="K1278" s="0" t="n">
        <f aca="false">12*Inputs!$B$6*(1-MIN(1,Inputs!$G$6*$D1278)*churn_nonbuyers)*(ic*Inputs!$C$6+fee_wd*Inputs!$E$6*(1-$B1278)+fee_fx*Inputs!$D$6-cost_acc-cost_wd*Inputs!$E$6*(1-$B1278)-cost_fx*Inputs!$D$6)</f>
        <v>141360.047530272</v>
      </c>
      <c r="L1278" s="0" t="n">
        <f aca="false">12*Inputs!$B$7*(1-MIN(1,Inputs!$G$7*$D1278)*churn_nonbuyers)*(ic*Inputs!$C$7+fee_wd*Inputs!$E$7*(1-$B1278)+fee_fx*Inputs!$D$7-cost_acc-cost_wd*Inputs!$E$7*(1-$B1278)-cost_fx*Inputs!$D$7)</f>
        <v>338363.291526163</v>
      </c>
      <c r="M1278" s="0" t="n">
        <f aca="false">12*Inputs!$B$8*(1-MIN(1,Inputs!$G$8*$D1278)*churn_nonbuyers)*(ic*Inputs!$C$8+fee_wd*Inputs!$E$8*(1-$B1278)+fee_fx*Inputs!$D$8-cost_acc-cost_wd*Inputs!$E$8*(1-$B1278)-cost_fx*Inputs!$D$8)</f>
        <v>0</v>
      </c>
      <c r="N1278" s="0" t="n">
        <f aca="false">K1278+L1278+I1278-fixed</f>
        <v>-114945.739247565</v>
      </c>
      <c r="O1278" s="0" t="n">
        <f aca="false">K1278+L1278+M1278-fixed</f>
        <v>-220276.660943565</v>
      </c>
      <c r="P1278" s="0" t="n">
        <f aca="false">12*Inputs!$B$6*(1-MIN(1,Inputs!$F$6*$D1278))*(ic*Inputs!$C$6+flat_fee-cost_acc-cost_wd*Inputs!$E$6*$E1278-cost_fx*Inputs!$D$6)+12*Inputs!$B$7*(1-MIN(1,Inputs!$F$7*$D1278))*(ic*Inputs!$C$7+flat_fee-cost_acc-cost_wd*Inputs!$E$7*$E1278-cost_fx*Inputs!$D$7)+12*Inputs!$B$8*(1-MIN(1,Inputs!$F$8*$D1278))*(ic*Inputs!$C$8+flat_fee-cost_acc-cost_wd*Inputs!$E$8*$E1278-cost_fx*Inputs!$D$8)-fixed</f>
        <v>-256103.47087576</v>
      </c>
    </row>
    <row r="1279" customFormat="false" ht="15" hidden="false" customHeight="false" outlineLevel="0" collapsed="false">
      <c r="A1279" s="0" t="n">
        <v>1214</v>
      </c>
      <c r="B1279" s="0" t="n">
        <v>0.120697</v>
      </c>
      <c r="C1279" s="0" t="n">
        <v>0.709136</v>
      </c>
      <c r="D1279" s="0" t="n">
        <v>1.278721</v>
      </c>
      <c r="E1279" s="0" t="n">
        <v>1.221303</v>
      </c>
      <c r="F1279" s="0" t="n">
        <v>0.22494</v>
      </c>
      <c r="G1279" s="0" t="n">
        <f aca="false">12*Inputs!$B$6*(MIN(1,$H$50*$C1279)*(ic*Inputs!$C$6+pS+fee_fx*Inputs!$D$6-cost_acc-cost_wd*Inputs!$E$6*$E1279-cost_fx*Inputs!$D$6-$F1279)+(1-MIN(1,$H$50*$C1279))*(1-MIN(1,Inputs!$G$6*$D1279)*churn_nonbuyers)*(ic*Inputs!$C$6+fee_wd*Inputs!$E$6*(1-$B1279)+fee_fx*Inputs!$D$6-cost_acc-cost_wd*Inputs!$E$6*(1-$B1279)-cost_fx*Inputs!$D$6))</f>
        <v>207487.462246099</v>
      </c>
      <c r="H1279" s="0" t="n">
        <f aca="false">12*Inputs!$B$7*(MIN(1,$H$51*$C1279)*(ic*Inputs!$C$7+pE+fee_fx*Inputs!$D$7-cost_acc-cost_wd*Inputs!$E$7*$E1279-cost_fx*Inputs!$D$7-$F1279)+(1-MIN(1,$H$51*$C1279))*(1-MIN(1,Inputs!$G$7*$D1279)*churn_nonbuyers)*(ic*Inputs!$C$7+fee_wd*Inputs!$E$7*(1-$B1279)+fee_fx*Inputs!$D$7-cost_acc-cost_wd*Inputs!$E$7*(1-$B1279)-cost_fx*Inputs!$D$7))</f>
        <v>393318.286456356</v>
      </c>
      <c r="I1279" s="0" t="n">
        <f aca="false">12*Inputs!$B$8*(MIN(1,$H$52*$C1279)*(ic*Inputs!$C$8+pT-cost_acc-cost_wd*Inputs!$E$8-cost_fx*Inputs!$D$8-cost_ins)+(1-MIN(1,$H$52*$C1279))*(1-MIN(1,Inputs!$G$8*$D1279)*churn_nonbuyers)*(ic*Inputs!$C$8+fee_wd*Inputs!$E$8*(1-$B1279)+fee_fx*Inputs!$D$8-cost_acc-cost_wd*Inputs!$E$8*(1-$B1279)-cost_fx*Inputs!$D$8))</f>
        <v>119153.989246609</v>
      </c>
      <c r="J1279" s="0" t="n">
        <f aca="false">G1279+H1279+I1279-fixed</f>
        <v>19959.7379490634</v>
      </c>
      <c r="K1279" s="0" t="n">
        <f aca="false">12*Inputs!$B$6*(1-MIN(1,Inputs!$G$6*$D1279)*churn_nonbuyers)*(ic*Inputs!$C$6+fee_wd*Inputs!$E$6*(1-$B1279)+fee_fx*Inputs!$D$6-cost_acc-cost_wd*Inputs!$E$6*(1-$B1279)-cost_fx*Inputs!$D$6)</f>
        <v>172441.356397466</v>
      </c>
      <c r="L1279" s="0" t="n">
        <f aca="false">12*Inputs!$B$7*(1-MIN(1,Inputs!$G$7*$D1279)*churn_nonbuyers)*(ic*Inputs!$C$7+fee_wd*Inputs!$E$7*(1-$B1279)+fee_fx*Inputs!$D$7-cost_acc-cost_wd*Inputs!$E$7*(1-$B1279)-cost_fx*Inputs!$D$7)</f>
        <v>371018.96203048</v>
      </c>
      <c r="M1279" s="0" t="n">
        <f aca="false">12*Inputs!$B$8*(1-MIN(1,Inputs!$G$8*$D1279)*churn_nonbuyers)*(ic*Inputs!$C$8+fee_wd*Inputs!$E$8*(1-$B1279)+fee_fx*Inputs!$D$8-cost_acc-cost_wd*Inputs!$E$8*(1-$B1279)-cost_fx*Inputs!$D$8)</f>
        <v>33630.1196148432</v>
      </c>
      <c r="N1279" s="0" t="n">
        <f aca="false">K1279+L1279+I1279-fixed</f>
        <v>-37385.6923254447</v>
      </c>
      <c r="O1279" s="0" t="n">
        <f aca="false">K1279+L1279+M1279-fixed</f>
        <v>-122909.561957211</v>
      </c>
      <c r="P1279" s="0" t="n">
        <f aca="false">12*Inputs!$B$6*(1-MIN(1,Inputs!$F$6*$D1279))*(ic*Inputs!$C$6+flat_fee-cost_acc-cost_wd*Inputs!$E$6*$E1279-cost_fx*Inputs!$D$6)+12*Inputs!$B$7*(1-MIN(1,Inputs!$F$7*$D1279))*(ic*Inputs!$C$7+flat_fee-cost_acc-cost_wd*Inputs!$E$7*$E1279-cost_fx*Inputs!$D$7)+12*Inputs!$B$8*(1-MIN(1,Inputs!$F$8*$D1279))*(ic*Inputs!$C$8+flat_fee-cost_acc-cost_wd*Inputs!$E$8*$E1279-cost_fx*Inputs!$D$8)-fixed</f>
        <v>-167505.84165688</v>
      </c>
    </row>
    <row r="1280" customFormat="false" ht="15" hidden="false" customHeight="false" outlineLevel="0" collapsed="false">
      <c r="A1280" s="0" t="n">
        <v>1215</v>
      </c>
      <c r="B1280" s="0" t="n">
        <v>0.240177</v>
      </c>
      <c r="C1280" s="0" t="n">
        <v>0.974718</v>
      </c>
      <c r="D1280" s="0" t="n">
        <v>0.656557</v>
      </c>
      <c r="E1280" s="0" t="n">
        <v>1.2703</v>
      </c>
      <c r="F1280" s="0" t="n">
        <v>0.12036</v>
      </c>
      <c r="G1280" s="0" t="n">
        <f aca="false">12*Inputs!$B$6*(MIN(1,$H$50*$C1280)*(ic*Inputs!$C$6+pS+fee_fx*Inputs!$D$6-cost_acc-cost_wd*Inputs!$E$6*$E1280-cost_fx*Inputs!$D$6-$F1280)+(1-MIN(1,$H$50*$C1280))*(1-MIN(1,Inputs!$G$6*$D1280)*churn_nonbuyers)*(ic*Inputs!$C$6+fee_wd*Inputs!$E$6*(1-$B1280)+fee_fx*Inputs!$D$6-cost_acc-cost_wd*Inputs!$E$6*(1-$B1280)-cost_fx*Inputs!$D$6))</f>
        <v>211802.135270633</v>
      </c>
      <c r="H1280" s="0" t="n">
        <f aca="false">12*Inputs!$B$7*(MIN(1,$H$51*$C1280)*(ic*Inputs!$C$7+pE+fee_fx*Inputs!$D$7-cost_acc-cost_wd*Inputs!$E$7*$E1280-cost_fx*Inputs!$D$7-$F1280)+(1-MIN(1,$H$51*$C1280))*(1-MIN(1,Inputs!$G$7*$D1280)*churn_nonbuyers)*(ic*Inputs!$C$7+fee_wd*Inputs!$E$7*(1-$B1280)+fee_fx*Inputs!$D$7-cost_acc-cost_wd*Inputs!$E$7*(1-$B1280)-cost_fx*Inputs!$D$7))</f>
        <v>396142.773012559</v>
      </c>
      <c r="I1280" s="0" t="n">
        <f aca="false">12*Inputs!$B$8*(MIN(1,$H$52*$C1280)*(ic*Inputs!$C$8+pT-cost_acc-cost_wd*Inputs!$E$8-cost_fx*Inputs!$D$8-cost_ins)+(1-MIN(1,$H$52*$C1280))*(1-MIN(1,Inputs!$G$8*$D1280)*churn_nonbuyers)*(ic*Inputs!$C$8+fee_wd*Inputs!$E$8*(1-$B1280)+fee_fx*Inputs!$D$8-cost_acc-cost_wd*Inputs!$E$8*(1-$B1280)-cost_fx*Inputs!$D$8))</f>
        <v>194559.05868087</v>
      </c>
      <c r="J1280" s="0" t="n">
        <f aca="false">G1280+H1280+I1280-fixed</f>
        <v>102503.966964062</v>
      </c>
      <c r="K1280" s="0" t="n">
        <f aca="false">12*Inputs!$B$6*(1-MIN(1,Inputs!$G$6*$D1280)*churn_nonbuyers)*(ic*Inputs!$C$6+fee_wd*Inputs!$E$6*(1-$B1280)+fee_fx*Inputs!$D$6-cost_acc-cost_wd*Inputs!$E$6*(1-$B1280)-cost_fx*Inputs!$D$6)</f>
        <v>161531.784652241</v>
      </c>
      <c r="L1280" s="0" t="n">
        <f aca="false">12*Inputs!$B$7*(1-MIN(1,Inputs!$G$7*$D1280)*churn_nonbuyers)*(ic*Inputs!$C$7+fee_wd*Inputs!$E$7*(1-$B1280)+fee_fx*Inputs!$D$7-cost_acc-cost_wd*Inputs!$E$7*(1-$B1280)-cost_fx*Inputs!$D$7)</f>
        <v>361354.018855345</v>
      </c>
      <c r="M1280" s="0" t="n">
        <f aca="false">12*Inputs!$B$8*(1-MIN(1,Inputs!$G$8*$D1280)*churn_nonbuyers)*(ic*Inputs!$C$8+fee_wd*Inputs!$E$8*(1-$B1280)+fee_fx*Inputs!$D$8-cost_acc-cost_wd*Inputs!$E$8*(1-$B1280)-cost_fx*Inputs!$D$8)</f>
        <v>170159.74096379</v>
      </c>
      <c r="N1280" s="0" t="n">
        <f aca="false">K1280+L1280+I1280-fixed</f>
        <v>17444.8621884552</v>
      </c>
      <c r="O1280" s="0" t="n">
        <f aca="false">K1280+L1280+M1280-fixed</f>
        <v>-6954.45552862412</v>
      </c>
      <c r="P1280" s="0" t="n">
        <f aca="false">12*Inputs!$B$6*(1-MIN(1,Inputs!$F$6*$D1280))*(ic*Inputs!$C$6+flat_fee-cost_acc-cost_wd*Inputs!$E$6*$E1280-cost_fx*Inputs!$D$6)+12*Inputs!$B$7*(1-MIN(1,Inputs!$F$7*$D1280))*(ic*Inputs!$C$7+flat_fee-cost_acc-cost_wd*Inputs!$E$7*$E1280-cost_fx*Inputs!$D$7)+12*Inputs!$B$8*(1-MIN(1,Inputs!$F$8*$D1280))*(ic*Inputs!$C$8+flat_fee-cost_acc-cost_wd*Inputs!$E$8*$E1280-cost_fx*Inputs!$D$8)-fixed</f>
        <v>125099.689808</v>
      </c>
    </row>
    <row r="1281" customFormat="false" ht="15" hidden="false" customHeight="false" outlineLevel="0" collapsed="false">
      <c r="A1281" s="0" t="n">
        <v>1216</v>
      </c>
      <c r="B1281" s="0" t="n">
        <v>0.058917</v>
      </c>
      <c r="C1281" s="0" t="n">
        <v>0.857742</v>
      </c>
      <c r="D1281" s="0" t="n">
        <v>1.22841</v>
      </c>
      <c r="E1281" s="0" t="n">
        <v>1.16749</v>
      </c>
      <c r="F1281" s="0" t="n">
        <v>0.156</v>
      </c>
      <c r="G1281" s="0" t="n">
        <f aca="false">12*Inputs!$B$6*(MIN(1,$H$50*$C1281)*(ic*Inputs!$C$6+pS+fee_fx*Inputs!$D$6-cost_acc-cost_wd*Inputs!$E$6*$E1281-cost_fx*Inputs!$D$6-$F1281)+(1-MIN(1,$H$50*$C1281))*(1-MIN(1,Inputs!$G$6*$D1281)*churn_nonbuyers)*(ic*Inputs!$C$6+fee_wd*Inputs!$E$6*(1-$B1281)+fee_fx*Inputs!$D$6-cost_acc-cost_wd*Inputs!$E$6*(1-$B1281)-cost_fx*Inputs!$D$6))</f>
        <v>225466.141476404</v>
      </c>
      <c r="H1281" s="0" t="n">
        <f aca="false">12*Inputs!$B$7*(MIN(1,$H$51*$C1281)*(ic*Inputs!$C$7+pE+fee_fx*Inputs!$D$7-cost_acc-cost_wd*Inputs!$E$7*$E1281-cost_fx*Inputs!$D$7-$F1281)+(1-MIN(1,$H$51*$C1281))*(1-MIN(1,Inputs!$G$7*$D1281)*churn_nonbuyers)*(ic*Inputs!$C$7+fee_wd*Inputs!$E$7*(1-$B1281)+fee_fx*Inputs!$D$7-cost_acc-cost_wd*Inputs!$E$7*(1-$B1281)-cost_fx*Inputs!$D$7))</f>
        <v>412725.914295315</v>
      </c>
      <c r="I1281" s="0" t="n">
        <f aca="false">12*Inputs!$B$8*(MIN(1,$H$52*$C1281)*(ic*Inputs!$C$8+pT-cost_acc-cost_wd*Inputs!$E$8-cost_fx*Inputs!$D$8-cost_ins)+(1-MIN(1,$H$52*$C1281))*(1-MIN(1,Inputs!$G$8*$D1281)*churn_nonbuyers)*(ic*Inputs!$C$8+fee_wd*Inputs!$E$8*(1-$B1281)+fee_fx*Inputs!$D$8-cost_acc-cost_wd*Inputs!$E$8*(1-$B1281)-cost_fx*Inputs!$D$8))</f>
        <v>141754.005218276</v>
      </c>
      <c r="J1281" s="0" t="n">
        <f aca="false">G1281+H1281+I1281-fixed</f>
        <v>79946.0609899948</v>
      </c>
      <c r="K1281" s="0" t="n">
        <f aca="false">12*Inputs!$B$6*(1-MIN(1,Inputs!$G$6*$D1281)*churn_nonbuyers)*(ic*Inputs!$C$6+fee_wd*Inputs!$E$6*(1-$B1281)+fee_fx*Inputs!$D$6-cost_acc-cost_wd*Inputs!$E$6*(1-$B1281)-cost_fx*Inputs!$D$6)</f>
        <v>181254.673670184</v>
      </c>
      <c r="L1281" s="0" t="n">
        <f aca="false">12*Inputs!$B$7*(1-MIN(1,Inputs!$G$7*$D1281)*churn_nonbuyers)*(ic*Inputs!$C$7+fee_wd*Inputs!$E$7*(1-$B1281)+fee_fx*Inputs!$D$7-cost_acc-cost_wd*Inputs!$E$7*(1-$B1281)-cost_fx*Inputs!$D$7)</f>
        <v>380169.761322111</v>
      </c>
      <c r="M1281" s="0" t="n">
        <f aca="false">12*Inputs!$B$8*(1-MIN(1,Inputs!$G$8*$D1281)*churn_nonbuyers)*(ic*Inputs!$C$8+fee_wd*Inputs!$E$8*(1-$B1281)+fee_fx*Inputs!$D$8-cost_acc-cost_wd*Inputs!$E$8*(1-$B1281)-cost_fx*Inputs!$D$8)</f>
        <v>45336.641394192</v>
      </c>
      <c r="N1281" s="0" t="n">
        <f aca="false">K1281+L1281+I1281-fixed</f>
        <v>3178.4402105707</v>
      </c>
      <c r="O1281" s="0" t="n">
        <f aca="false">K1281+L1281+M1281-fixed</f>
        <v>-93238.9236135134</v>
      </c>
      <c r="P1281" s="0" t="n">
        <f aca="false">12*Inputs!$B$6*(1-MIN(1,Inputs!$F$6*$D1281))*(ic*Inputs!$C$6+flat_fee-cost_acc-cost_wd*Inputs!$E$6*$E1281-cost_fx*Inputs!$D$6)+12*Inputs!$B$7*(1-MIN(1,Inputs!$F$7*$D1281))*(ic*Inputs!$C$7+flat_fee-cost_acc-cost_wd*Inputs!$E$7*$E1281-cost_fx*Inputs!$D$7)+12*Inputs!$B$8*(1-MIN(1,Inputs!$F$8*$D1281))*(ic*Inputs!$C$8+flat_fee-cost_acc-cost_wd*Inputs!$E$8*$E1281-cost_fx*Inputs!$D$8)-fixed</f>
        <v>-121508.940664</v>
      </c>
    </row>
    <row r="1282" customFormat="false" ht="15" hidden="false" customHeight="false" outlineLevel="0" collapsed="false">
      <c r="A1282" s="0" t="n">
        <v>1217</v>
      </c>
      <c r="B1282" s="0" t="n">
        <v>0.229018</v>
      </c>
      <c r="C1282" s="0" t="n">
        <v>1.004744</v>
      </c>
      <c r="D1282" s="0" t="n">
        <v>1.688851</v>
      </c>
      <c r="E1282" s="0" t="n">
        <v>1.103025</v>
      </c>
      <c r="F1282" s="0" t="n">
        <v>0.144909</v>
      </c>
      <c r="G1282" s="0" t="n">
        <f aca="false">12*Inputs!$B$6*(MIN(1,$H$50*$C1282)*(ic*Inputs!$C$6+pS+fee_fx*Inputs!$D$6-cost_acc-cost_wd*Inputs!$E$6*$E1282-cost_fx*Inputs!$D$6-$F1282)+(1-MIN(1,$H$50*$C1282))*(1-MIN(1,Inputs!$G$6*$D1282)*churn_nonbuyers)*(ic*Inputs!$C$6+fee_wd*Inputs!$E$6*(1-$B1282)+fee_fx*Inputs!$D$6-cost_acc-cost_wd*Inputs!$E$6*(1-$B1282)-cost_fx*Inputs!$D$6))</f>
        <v>210080.161770653</v>
      </c>
      <c r="H1282" s="0" t="n">
        <f aca="false">12*Inputs!$B$7*(MIN(1,$H$51*$C1282)*(ic*Inputs!$C$7+pE+fee_fx*Inputs!$D$7-cost_acc-cost_wd*Inputs!$E$7*$E1282-cost_fx*Inputs!$D$7-$F1282)+(1-MIN(1,$H$51*$C1282))*(1-MIN(1,Inputs!$G$7*$D1282)*churn_nonbuyers)*(ic*Inputs!$C$7+fee_wd*Inputs!$E$7*(1-$B1282)+fee_fx*Inputs!$D$7-cost_acc-cost_wd*Inputs!$E$7*(1-$B1282)-cost_fx*Inputs!$D$7))</f>
        <v>409239.923192419</v>
      </c>
      <c r="I1282" s="0" t="n">
        <f aca="false">12*Inputs!$B$8*(MIN(1,$H$52*$C1282)*(ic*Inputs!$C$8+pT-cost_acc-cost_wd*Inputs!$E$8-cost_fx*Inputs!$D$8-cost_ins)+(1-MIN(1,$H$52*$C1282))*(1-MIN(1,Inputs!$G$8*$D1282)*churn_nonbuyers)*(ic*Inputs!$C$8+fee_wd*Inputs!$E$8*(1-$B1282)+fee_fx*Inputs!$D$8-cost_acc-cost_wd*Inputs!$E$8*(1-$B1282)-cost_fx*Inputs!$D$8))</f>
        <v>144827.819136</v>
      </c>
      <c r="J1282" s="0" t="n">
        <f aca="false">G1282+H1282+I1282-fixed</f>
        <v>64147.9040990716</v>
      </c>
      <c r="K1282" s="0" t="n">
        <f aca="false">12*Inputs!$B$6*(1-MIN(1,Inputs!$G$6*$D1282)*churn_nonbuyers)*(ic*Inputs!$C$6+fee_wd*Inputs!$E$6*(1-$B1282)+fee_fx*Inputs!$D$6-cost_acc-cost_wd*Inputs!$E$6*(1-$B1282)-cost_fx*Inputs!$D$6)</f>
        <v>154382.58632389</v>
      </c>
      <c r="L1282" s="0" t="n">
        <f aca="false">12*Inputs!$B$7*(1-MIN(1,Inputs!$G$7*$D1282)*churn_nonbuyers)*(ic*Inputs!$C$7+fee_wd*Inputs!$E$7*(1-$B1282)+fee_fx*Inputs!$D$7-cost_acc-cost_wd*Inputs!$E$7*(1-$B1282)-cost_fx*Inputs!$D$7)</f>
        <v>351463.944146334</v>
      </c>
      <c r="M1282" s="0" t="n">
        <f aca="false">12*Inputs!$B$8*(1-MIN(1,Inputs!$G$8*$D1282)*churn_nonbuyers)*(ic*Inputs!$C$8+fee_wd*Inputs!$E$8*(1-$B1282)+fee_fx*Inputs!$D$8-cost_acc-cost_wd*Inputs!$E$8*(1-$B1282)-cost_fx*Inputs!$D$8)</f>
        <v>0</v>
      </c>
      <c r="N1282" s="0" t="n">
        <f aca="false">K1282+L1282+I1282-fixed</f>
        <v>-49325.6503937766</v>
      </c>
      <c r="O1282" s="0" t="n">
        <f aca="false">K1282+L1282+M1282-fixed</f>
        <v>-194153.469529777</v>
      </c>
      <c r="P1282" s="0" t="n">
        <f aca="false">12*Inputs!$B$6*(1-MIN(1,Inputs!$F$6*$D1282))*(ic*Inputs!$C$6+flat_fee-cost_acc-cost_wd*Inputs!$E$6*$E1282-cost_fx*Inputs!$D$6)+12*Inputs!$B$7*(1-MIN(1,Inputs!$F$7*$D1282))*(ic*Inputs!$C$7+flat_fee-cost_acc-cost_wd*Inputs!$E$7*$E1282-cost_fx*Inputs!$D$7)+12*Inputs!$B$8*(1-MIN(1,Inputs!$F$8*$D1282))*(ic*Inputs!$C$8+flat_fee-cost_acc-cost_wd*Inputs!$E$8*$E1282-cost_fx*Inputs!$D$8)-fixed</f>
        <v>-345464.636902</v>
      </c>
    </row>
    <row r="1283" customFormat="false" ht="15" hidden="false" customHeight="false" outlineLevel="0" collapsed="false">
      <c r="A1283" s="0" t="n">
        <v>1218</v>
      </c>
      <c r="B1283" s="0" t="n">
        <v>0.319586</v>
      </c>
      <c r="C1283" s="0" t="n">
        <v>0.760705</v>
      </c>
      <c r="D1283" s="0" t="n">
        <v>1.142432</v>
      </c>
      <c r="E1283" s="0" t="n">
        <v>1.317379</v>
      </c>
      <c r="F1283" s="0" t="n">
        <v>0.289501</v>
      </c>
      <c r="G1283" s="0" t="n">
        <f aca="false">12*Inputs!$B$6*(MIN(1,$H$50*$C1283)*(ic*Inputs!$C$6+pS+fee_fx*Inputs!$D$6-cost_acc-cost_wd*Inputs!$E$6*$E1283-cost_fx*Inputs!$D$6-$F1283)+(1-MIN(1,$H$50*$C1283))*(1-MIN(1,Inputs!$G$6*$D1283)*churn_nonbuyers)*(ic*Inputs!$C$6+fee_wd*Inputs!$E$6*(1-$B1283)+fee_fx*Inputs!$D$6-cost_acc-cost_wd*Inputs!$E$6*(1-$B1283)-cost_fx*Inputs!$D$6))</f>
        <v>183038.894831561</v>
      </c>
      <c r="H1283" s="0" t="n">
        <f aca="false">12*Inputs!$B$7*(MIN(1,$H$51*$C1283)*(ic*Inputs!$C$7+pE+fee_fx*Inputs!$D$7-cost_acc-cost_wd*Inputs!$E$7*$E1283-cost_fx*Inputs!$D$7-$F1283)+(1-MIN(1,$H$51*$C1283))*(1-MIN(1,Inputs!$G$7*$D1283)*churn_nonbuyers)*(ic*Inputs!$C$7+fee_wd*Inputs!$E$7*(1-$B1283)+fee_fx*Inputs!$D$7-cost_acc-cost_wd*Inputs!$E$7*(1-$B1283)-cost_fx*Inputs!$D$7))</f>
        <v>365546.634769155</v>
      </c>
      <c r="I1283" s="0" t="n">
        <f aca="false">12*Inputs!$B$8*(MIN(1,$H$52*$C1283)*(ic*Inputs!$C$8+pT-cost_acc-cost_wd*Inputs!$E$8-cost_fx*Inputs!$D$8-cost_ins)+(1-MIN(1,$H$52*$C1283))*(1-MIN(1,Inputs!$G$8*$D1283)*churn_nonbuyers)*(ic*Inputs!$C$8+fee_wd*Inputs!$E$8*(1-$B1283)+fee_fx*Inputs!$D$8-cost_acc-cost_wd*Inputs!$E$8*(1-$B1283)-cost_fx*Inputs!$D$8))</f>
        <v>138778.841669419</v>
      </c>
      <c r="J1283" s="0" t="n">
        <f aca="false">G1283+H1283+I1283-fixed</f>
        <v>-12635.6287298648</v>
      </c>
      <c r="K1283" s="0" t="n">
        <f aca="false">12*Inputs!$B$6*(1-MIN(1,Inputs!$G$6*$D1283)*churn_nonbuyers)*(ic*Inputs!$C$6+fee_wd*Inputs!$E$6*(1-$B1283)+fee_fx*Inputs!$D$6-cost_acc-cost_wd*Inputs!$E$6*(1-$B1283)-cost_fx*Inputs!$D$6)</f>
        <v>146692.659406694</v>
      </c>
      <c r="L1283" s="0" t="n">
        <f aca="false">12*Inputs!$B$7*(1-MIN(1,Inputs!$G$7*$D1283)*churn_nonbuyers)*(ic*Inputs!$C$7+fee_wd*Inputs!$E$7*(1-$B1283)+fee_fx*Inputs!$D$7-cost_acc-cost_wd*Inputs!$E$7*(1-$B1283)-cost_fx*Inputs!$D$7)</f>
        <v>344938.013308017</v>
      </c>
      <c r="M1283" s="0" t="n">
        <f aca="false">12*Inputs!$B$8*(1-MIN(1,Inputs!$G$8*$D1283)*churn_nonbuyers)*(ic*Inputs!$C$8+fee_wd*Inputs!$E$8*(1-$B1283)+fee_fx*Inputs!$D$8-cost_acc-cost_wd*Inputs!$E$8*(1-$B1283)-cost_fx*Inputs!$D$8)</f>
        <v>62304.5458179072</v>
      </c>
      <c r="N1283" s="0" t="n">
        <f aca="false">K1283+L1283+I1283-fixed</f>
        <v>-69590.4856158695</v>
      </c>
      <c r="O1283" s="0" t="n">
        <f aca="false">K1283+L1283+M1283-fixed</f>
        <v>-146064.781467382</v>
      </c>
      <c r="P1283" s="0" t="n">
        <f aca="false">12*Inputs!$B$6*(1-MIN(1,Inputs!$F$6*$D1283))*(ic*Inputs!$C$6+flat_fee-cost_acc-cost_wd*Inputs!$E$6*$E1283-cost_fx*Inputs!$D$6)+12*Inputs!$B$7*(1-MIN(1,Inputs!$F$7*$D1283))*(ic*Inputs!$C$7+flat_fee-cost_acc-cost_wd*Inputs!$E$7*$E1283-cost_fx*Inputs!$D$7)+12*Inputs!$B$8*(1-MIN(1,Inputs!$F$8*$D1283))*(ic*Inputs!$C$8+flat_fee-cost_acc-cost_wd*Inputs!$E$8*$E1283-cost_fx*Inputs!$D$8)-fixed</f>
        <v>-136107.93872128</v>
      </c>
    </row>
    <row r="1284" customFormat="false" ht="15" hidden="false" customHeight="false" outlineLevel="0" collapsed="false">
      <c r="A1284" s="0" t="n">
        <v>1219</v>
      </c>
      <c r="B1284" s="0" t="n">
        <v>0.469667</v>
      </c>
      <c r="C1284" s="0" t="n">
        <v>1.053121</v>
      </c>
      <c r="D1284" s="0" t="n">
        <v>0.77096</v>
      </c>
      <c r="E1284" s="0" t="n">
        <v>1.433892</v>
      </c>
      <c r="F1284" s="0" t="n">
        <v>0.213715</v>
      </c>
      <c r="G1284" s="0" t="n">
        <f aca="false">12*Inputs!$B$6*(MIN(1,$H$50*$C1284)*(ic*Inputs!$C$6+pS+fee_fx*Inputs!$D$6-cost_acc-cost_wd*Inputs!$E$6*$E1284-cost_fx*Inputs!$D$6-$F1284)+(1-MIN(1,$H$50*$C1284))*(1-MIN(1,Inputs!$G$6*$D1284)*churn_nonbuyers)*(ic*Inputs!$C$6+fee_wd*Inputs!$E$6*(1-$B1284)+fee_fx*Inputs!$D$6-cost_acc-cost_wd*Inputs!$E$6*(1-$B1284)-cost_fx*Inputs!$D$6))</f>
        <v>179640.469657271</v>
      </c>
      <c r="H1284" s="0" t="n">
        <f aca="false">12*Inputs!$B$7*(MIN(1,$H$51*$C1284)*(ic*Inputs!$C$7+pE+fee_fx*Inputs!$D$7-cost_acc-cost_wd*Inputs!$E$7*$E1284-cost_fx*Inputs!$D$7-$F1284)+(1-MIN(1,$H$51*$C1284))*(1-MIN(1,Inputs!$G$7*$D1284)*churn_nonbuyers)*(ic*Inputs!$C$7+fee_wd*Inputs!$E$7*(1-$B1284)+fee_fx*Inputs!$D$7-cost_acc-cost_wd*Inputs!$E$7*(1-$B1284)-cost_fx*Inputs!$D$7))</f>
        <v>354015.680189132</v>
      </c>
      <c r="I1284" s="0" t="n">
        <f aca="false">12*Inputs!$B$8*(MIN(1,$H$52*$C1284)*(ic*Inputs!$C$8+pT-cost_acc-cost_wd*Inputs!$E$8-cost_fx*Inputs!$D$8-cost_ins)+(1-MIN(1,$H$52*$C1284))*(1-MIN(1,Inputs!$G$8*$D1284)*churn_nonbuyers)*(ic*Inputs!$C$8+fee_wd*Inputs!$E$8*(1-$B1284)+fee_fx*Inputs!$D$8-cost_acc-cost_wd*Inputs!$E$8*(1-$B1284)-cost_fx*Inputs!$D$8))</f>
        <v>188561.947580729</v>
      </c>
      <c r="J1284" s="0" t="n">
        <f aca="false">G1284+H1284+I1284-fixed</f>
        <v>22218.0974271327</v>
      </c>
      <c r="K1284" s="0" t="n">
        <f aca="false">12*Inputs!$B$6*(1-MIN(1,Inputs!$G$6*$D1284)*churn_nonbuyers)*(ic*Inputs!$C$6+fee_wd*Inputs!$E$6*(1-$B1284)+fee_fx*Inputs!$D$6-cost_acc-cost_wd*Inputs!$E$6*(1-$B1284)-cost_fx*Inputs!$D$6)</f>
        <v>128803.755386304</v>
      </c>
      <c r="L1284" s="0" t="n">
        <f aca="false">12*Inputs!$B$7*(1-MIN(1,Inputs!$G$7*$D1284)*churn_nonbuyers)*(ic*Inputs!$C$7+fee_wd*Inputs!$E$7*(1-$B1284)+fee_fx*Inputs!$D$7-cost_acc-cost_wd*Inputs!$E$7*(1-$B1284)-cost_fx*Inputs!$D$7)</f>
        <v>327806.667951782</v>
      </c>
      <c r="M1284" s="0" t="n">
        <f aca="false">12*Inputs!$B$8*(1-MIN(1,Inputs!$G$8*$D1284)*churn_nonbuyers)*(ic*Inputs!$C$8+fee_wd*Inputs!$E$8*(1-$B1284)+fee_fx*Inputs!$D$8-cost_acc-cost_wd*Inputs!$E$8*(1-$B1284)-cost_fx*Inputs!$D$8)</f>
        <v>139873.417402752</v>
      </c>
      <c r="N1284" s="0" t="n">
        <f aca="false">K1284+L1284+I1284-fixed</f>
        <v>-54827.6290811842</v>
      </c>
      <c r="O1284" s="0" t="n">
        <f aca="false">K1284+L1284+M1284-fixed</f>
        <v>-103516.159259162</v>
      </c>
      <c r="P1284" s="0" t="n">
        <f aca="false">12*Inputs!$B$6*(1-MIN(1,Inputs!$F$6*$D1284))*(ic*Inputs!$C$6+flat_fee-cost_acc-cost_wd*Inputs!$E$6*$E1284-cost_fx*Inputs!$D$6)+12*Inputs!$B$7*(1-MIN(1,Inputs!$F$7*$D1284))*(ic*Inputs!$C$7+flat_fee-cost_acc-cost_wd*Inputs!$E$7*$E1284-cost_fx*Inputs!$D$7)+12*Inputs!$B$8*(1-MIN(1,Inputs!$F$8*$D1284))*(ic*Inputs!$C$8+flat_fee-cost_acc-cost_wd*Inputs!$E$8*$E1284-cost_fx*Inputs!$D$8)-fixed</f>
        <v>-11658.1445632</v>
      </c>
    </row>
    <row r="1285" customFormat="false" ht="15" hidden="false" customHeight="false" outlineLevel="0" collapsed="false">
      <c r="A1285" s="0" t="n">
        <v>1220</v>
      </c>
      <c r="B1285" s="0" t="n">
        <v>0.150394</v>
      </c>
      <c r="C1285" s="0" t="n">
        <v>0.755907</v>
      </c>
      <c r="D1285" s="0" t="n">
        <v>0.937796</v>
      </c>
      <c r="E1285" s="0" t="n">
        <v>1.245977</v>
      </c>
      <c r="F1285" s="0" t="n">
        <v>0.156369</v>
      </c>
      <c r="G1285" s="0" t="n">
        <f aca="false">12*Inputs!$B$6*(MIN(1,$H$50*$C1285)*(ic*Inputs!$C$6+pS+fee_fx*Inputs!$D$6-cost_acc-cost_wd*Inputs!$E$6*$E1285-cost_fx*Inputs!$D$6-$F1285)+(1-MIN(1,$H$50*$C1285))*(1-MIN(1,Inputs!$G$6*$D1285)*churn_nonbuyers)*(ic*Inputs!$C$6+fee_wd*Inputs!$E$6*(1-$B1285)+fee_fx*Inputs!$D$6-cost_acc-cost_wd*Inputs!$E$6*(1-$B1285)-cost_fx*Inputs!$D$6))</f>
        <v>209684.421204186</v>
      </c>
      <c r="H1285" s="0" t="n">
        <f aca="false">12*Inputs!$B$7*(MIN(1,$H$51*$C1285)*(ic*Inputs!$C$7+pE+fee_fx*Inputs!$D$7-cost_acc-cost_wd*Inputs!$E$7*$E1285-cost_fx*Inputs!$D$7-$F1285)+(1-MIN(1,$H$51*$C1285))*(1-MIN(1,Inputs!$G$7*$D1285)*churn_nonbuyers)*(ic*Inputs!$C$7+fee_wd*Inputs!$E$7*(1-$B1285)+fee_fx*Inputs!$D$7-cost_acc-cost_wd*Inputs!$E$7*(1-$B1285)-cost_fx*Inputs!$D$7))</f>
        <v>395479.513314831</v>
      </c>
      <c r="I1285" s="0" t="n">
        <f aca="false">12*Inputs!$B$8*(MIN(1,$H$52*$C1285)*(ic*Inputs!$C$8+pT-cost_acc-cost_wd*Inputs!$E$8-cost_fx*Inputs!$D$8-cost_ins)+(1-MIN(1,$H$52*$C1285))*(1-MIN(1,Inputs!$G$8*$D1285)*churn_nonbuyers)*(ic*Inputs!$C$8+fee_wd*Inputs!$E$8*(1-$B1285)+fee_fx*Inputs!$D$8-cost_acc-cost_wd*Inputs!$E$8*(1-$B1285)-cost_fx*Inputs!$D$8))</f>
        <v>160590.93026761</v>
      </c>
      <c r="J1285" s="0" t="n">
        <f aca="false">G1285+H1285+I1285-fixed</f>
        <v>65754.8647866268</v>
      </c>
      <c r="K1285" s="0" t="n">
        <f aca="false">12*Inputs!$B$6*(1-MIN(1,Inputs!$G$6*$D1285)*churn_nonbuyers)*(ic*Inputs!$C$6+fee_wd*Inputs!$E$6*(1-$B1285)+fee_fx*Inputs!$D$6-cost_acc-cost_wd*Inputs!$E$6*(1-$B1285)-cost_fx*Inputs!$D$6)</f>
        <v>171505.760339693</v>
      </c>
      <c r="L1285" s="0" t="n">
        <f aca="false">12*Inputs!$B$7*(1-MIN(1,Inputs!$G$7*$D1285)*churn_nonbuyers)*(ic*Inputs!$C$7+fee_wd*Inputs!$E$7*(1-$B1285)+fee_fx*Inputs!$D$7-cost_acc-cost_wd*Inputs!$E$7*(1-$B1285)-cost_fx*Inputs!$D$7)</f>
        <v>370808.971595816</v>
      </c>
      <c r="M1285" s="0" t="n">
        <f aca="false">12*Inputs!$B$8*(1-MIN(1,Inputs!$G$8*$D1285)*churn_nonbuyers)*(ic*Inputs!$C$8+fee_wd*Inputs!$E$8*(1-$B1285)+fee_fx*Inputs!$D$8-cost_acc-cost_wd*Inputs!$E$8*(1-$B1285)-cost_fx*Inputs!$D$8)</f>
        <v>109652.364678566</v>
      </c>
      <c r="N1285" s="0" t="n">
        <f aca="false">K1285+L1285+I1285-fixed</f>
        <v>2905.66220311809</v>
      </c>
      <c r="O1285" s="0" t="n">
        <f aca="false">K1285+L1285+M1285-fixed</f>
        <v>-48032.9033859251</v>
      </c>
      <c r="P1285" s="0" t="n">
        <f aca="false">12*Inputs!$B$6*(1-MIN(1,Inputs!$F$6*$D1285))*(ic*Inputs!$C$6+flat_fee-cost_acc-cost_wd*Inputs!$E$6*$E1285-cost_fx*Inputs!$D$6)+12*Inputs!$B$7*(1-MIN(1,Inputs!$F$7*$D1285))*(ic*Inputs!$C$7+flat_fee-cost_acc-cost_wd*Inputs!$E$7*$E1285-cost_fx*Inputs!$D$7)+12*Inputs!$B$8*(1-MIN(1,Inputs!$F$8*$D1285))*(ic*Inputs!$C$8+flat_fee-cost_acc-cost_wd*Inputs!$E$8*$E1285-cost_fx*Inputs!$D$8)-fixed</f>
        <v>-4383.6674819201</v>
      </c>
    </row>
    <row r="1286" customFormat="false" ht="15" hidden="false" customHeight="false" outlineLevel="0" collapsed="false">
      <c r="A1286" s="0" t="n">
        <v>1221</v>
      </c>
      <c r="B1286" s="0" t="n">
        <v>0.264952</v>
      </c>
      <c r="C1286" s="0" t="n">
        <v>0.860141</v>
      </c>
      <c r="D1286" s="0" t="n">
        <v>0.848544</v>
      </c>
      <c r="E1286" s="0" t="n">
        <v>1.108478</v>
      </c>
      <c r="F1286" s="0" t="n">
        <v>0.182649</v>
      </c>
      <c r="G1286" s="0" t="n">
        <f aca="false">12*Inputs!$B$6*(MIN(1,$H$50*$C1286)*(ic*Inputs!$C$6+pS+fee_fx*Inputs!$D$6-cost_acc-cost_wd*Inputs!$E$6*$E1286-cost_fx*Inputs!$D$6-$F1286)+(1-MIN(1,$H$50*$C1286))*(1-MIN(1,Inputs!$G$6*$D1286)*churn_nonbuyers)*(ic*Inputs!$C$6+fee_wd*Inputs!$E$6*(1-$B1286)+fee_fx*Inputs!$D$6-cost_acc-cost_wd*Inputs!$E$6*(1-$B1286)-cost_fx*Inputs!$D$6))</f>
        <v>203191.350860585</v>
      </c>
      <c r="H1286" s="0" t="n">
        <f aca="false">12*Inputs!$B$7*(MIN(1,$H$51*$C1286)*(ic*Inputs!$C$7+pE+fee_fx*Inputs!$D$7-cost_acc-cost_wd*Inputs!$E$7*$E1286-cost_fx*Inputs!$D$7-$F1286)+(1-MIN(1,$H$51*$C1286))*(1-MIN(1,Inputs!$G$7*$D1286)*churn_nonbuyers)*(ic*Inputs!$C$7+fee_wd*Inputs!$E$7*(1-$B1286)+fee_fx*Inputs!$D$7-cost_acc-cost_wd*Inputs!$E$7*(1-$B1286)-cost_fx*Inputs!$D$7))</f>
        <v>401328.807228836</v>
      </c>
      <c r="I1286" s="0" t="n">
        <f aca="false">12*Inputs!$B$8*(MIN(1,$H$52*$C1286)*(ic*Inputs!$C$8+pT-cost_acc-cost_wd*Inputs!$E$8-cost_fx*Inputs!$D$8-cost_ins)+(1-MIN(1,$H$52*$C1286))*(1-MIN(1,Inputs!$G$8*$D1286)*churn_nonbuyers)*(ic*Inputs!$C$8+fee_wd*Inputs!$E$8*(1-$B1286)+fee_fx*Inputs!$D$8-cost_acc-cost_wd*Inputs!$E$8*(1-$B1286)-cost_fx*Inputs!$D$8))</f>
        <v>174661.286942983</v>
      </c>
      <c r="J1286" s="0" t="n">
        <f aca="false">G1286+H1286+I1286-fixed</f>
        <v>79181.4450324049</v>
      </c>
      <c r="K1286" s="0" t="n">
        <f aca="false">12*Inputs!$B$6*(1-MIN(1,Inputs!$G$6*$D1286)*churn_nonbuyers)*(ic*Inputs!$C$6+fee_wd*Inputs!$E$6*(1-$B1286)+fee_fx*Inputs!$D$6-cost_acc-cost_wd*Inputs!$E$6*(1-$B1286)-cost_fx*Inputs!$D$6)</f>
        <v>156512.317175194</v>
      </c>
      <c r="L1286" s="0" t="n">
        <f aca="false">12*Inputs!$B$7*(1-MIN(1,Inputs!$G$7*$D1286)*churn_nonbuyers)*(ic*Inputs!$C$7+fee_wd*Inputs!$E$7*(1-$B1286)+fee_fx*Inputs!$D$7-cost_acc-cost_wd*Inputs!$E$7*(1-$B1286)-cost_fx*Inputs!$D$7)</f>
        <v>355754.160993116</v>
      </c>
      <c r="M1286" s="0" t="n">
        <f aca="false">12*Inputs!$B$8*(1-MIN(1,Inputs!$G$8*$D1286)*churn_nonbuyers)*(ic*Inputs!$C$8+fee_wd*Inputs!$E$8*(1-$B1286)+fee_fx*Inputs!$D$8-cost_acc-cost_wd*Inputs!$E$8*(1-$B1286)-cost_fx*Inputs!$D$8)</f>
        <v>127361.038124237</v>
      </c>
      <c r="N1286" s="0" t="n">
        <f aca="false">K1286+L1286+I1286-fixed</f>
        <v>-13072.2348887068</v>
      </c>
      <c r="O1286" s="0" t="n">
        <f aca="false">K1286+L1286+M1286-fixed</f>
        <v>-60372.4837074534</v>
      </c>
      <c r="P1286" s="0" t="n">
        <f aca="false">12*Inputs!$B$6*(1-MIN(1,Inputs!$F$6*$D1286))*(ic*Inputs!$C$6+flat_fee-cost_acc-cost_wd*Inputs!$E$6*$E1286-cost_fx*Inputs!$D$6)+12*Inputs!$B$7*(1-MIN(1,Inputs!$F$7*$D1286))*(ic*Inputs!$C$7+flat_fee-cost_acc-cost_wd*Inputs!$E$7*$E1286-cost_fx*Inputs!$D$7)+12*Inputs!$B$8*(1-MIN(1,Inputs!$F$8*$D1286))*(ic*Inputs!$C$8+flat_fee-cost_acc-cost_wd*Inputs!$E$8*$E1286-cost_fx*Inputs!$D$8)-fixed</f>
        <v>105076.66861568</v>
      </c>
    </row>
    <row r="1287" customFormat="false" ht="15" hidden="false" customHeight="false" outlineLevel="0" collapsed="false">
      <c r="A1287" s="0" t="n">
        <v>1222</v>
      </c>
      <c r="B1287" s="0" t="n">
        <v>0.331615</v>
      </c>
      <c r="C1287" s="0" t="n">
        <v>0.976333</v>
      </c>
      <c r="D1287" s="0" t="n">
        <v>1.082402</v>
      </c>
      <c r="E1287" s="0" t="n">
        <v>1.180913</v>
      </c>
      <c r="F1287" s="0" t="n">
        <v>0.076971</v>
      </c>
      <c r="G1287" s="0" t="n">
        <f aca="false">12*Inputs!$B$6*(MIN(1,$H$50*$C1287)*(ic*Inputs!$C$6+pS+fee_fx*Inputs!$D$6-cost_acc-cost_wd*Inputs!$E$6*$E1287-cost_fx*Inputs!$D$6-$F1287)+(1-MIN(1,$H$50*$C1287))*(1-MIN(1,Inputs!$G$6*$D1287)*churn_nonbuyers)*(ic*Inputs!$C$6+fee_wd*Inputs!$E$6*(1-$B1287)+fee_fx*Inputs!$D$6-cost_acc-cost_wd*Inputs!$E$6*(1-$B1287)-cost_fx*Inputs!$D$6))</f>
        <v>200112.134999762</v>
      </c>
      <c r="H1287" s="0" t="n">
        <f aca="false">12*Inputs!$B$7*(MIN(1,$H$51*$C1287)*(ic*Inputs!$C$7+pE+fee_fx*Inputs!$D$7-cost_acc-cost_wd*Inputs!$E$7*$E1287-cost_fx*Inputs!$D$7-$F1287)+(1-MIN(1,$H$51*$C1287))*(1-MIN(1,Inputs!$G$7*$D1287)*churn_nonbuyers)*(ic*Inputs!$C$7+fee_wd*Inputs!$E$7*(1-$B1287)+fee_fx*Inputs!$D$7-cost_acc-cost_wd*Inputs!$E$7*(1-$B1287)-cost_fx*Inputs!$D$7))</f>
        <v>398059.749140565</v>
      </c>
      <c r="I1287" s="0" t="n">
        <f aca="false">12*Inputs!$B$8*(MIN(1,$H$52*$C1287)*(ic*Inputs!$C$8+pT-cost_acc-cost_wd*Inputs!$E$8-cost_fx*Inputs!$D$8-cost_ins)+(1-MIN(1,$H$52*$C1287))*(1-MIN(1,Inputs!$G$8*$D1287)*churn_nonbuyers)*(ic*Inputs!$C$8+fee_wd*Inputs!$E$8*(1-$B1287)+fee_fx*Inputs!$D$8-cost_acc-cost_wd*Inputs!$E$8*(1-$B1287)-cost_fx*Inputs!$D$8))</f>
        <v>164549.669900411</v>
      </c>
      <c r="J1287" s="0" t="n">
        <f aca="false">G1287+H1287+I1287-fixed</f>
        <v>62721.5540407376</v>
      </c>
      <c r="K1287" s="0" t="n">
        <f aca="false">12*Inputs!$B$6*(1-MIN(1,Inputs!$G$6*$D1287)*churn_nonbuyers)*(ic*Inputs!$C$6+fee_wd*Inputs!$E$6*(1-$B1287)+fee_fx*Inputs!$D$6-cost_acc-cost_wd*Inputs!$E$6*(1-$B1287)-cost_fx*Inputs!$D$6)</f>
        <v>145521.201162456</v>
      </c>
      <c r="L1287" s="0" t="n">
        <f aca="false">12*Inputs!$B$7*(1-MIN(1,Inputs!$G$7*$D1287)*churn_nonbuyers)*(ic*Inputs!$C$7+fee_wd*Inputs!$E$7*(1-$B1287)+fee_fx*Inputs!$D$7-cost_acc-cost_wd*Inputs!$E$7*(1-$B1287)-cost_fx*Inputs!$D$7)</f>
        <v>343905.329401474</v>
      </c>
      <c r="M1287" s="0" t="n">
        <f aca="false">12*Inputs!$B$8*(1-MIN(1,Inputs!$G$8*$D1287)*churn_nonbuyers)*(ic*Inputs!$C$8+fee_wd*Inputs!$E$8*(1-$B1287)+fee_fx*Inputs!$D$8-cost_acc-cost_wd*Inputs!$E$8*(1-$B1287)-cost_fx*Inputs!$D$8)</f>
        <v>75235.679878128</v>
      </c>
      <c r="N1287" s="0" t="n">
        <f aca="false">K1287+L1287+I1287-fixed</f>
        <v>-46023.799535659</v>
      </c>
      <c r="O1287" s="0" t="n">
        <f aca="false">K1287+L1287+M1287-fixed</f>
        <v>-135337.789557942</v>
      </c>
      <c r="P1287" s="0" t="n">
        <f aca="false">12*Inputs!$B$6*(1-MIN(1,Inputs!$F$6*$D1287))*(ic*Inputs!$C$6+flat_fee-cost_acc-cost_wd*Inputs!$E$6*$E1287-cost_fx*Inputs!$D$6)+12*Inputs!$B$7*(1-MIN(1,Inputs!$F$7*$D1287))*(ic*Inputs!$C$7+flat_fee-cost_acc-cost_wd*Inputs!$E$7*$E1287-cost_fx*Inputs!$D$7)+12*Inputs!$B$8*(1-MIN(1,Inputs!$F$8*$D1287))*(ic*Inputs!$C$8+flat_fee-cost_acc-cost_wd*Inputs!$E$8*$E1287-cost_fx*Inputs!$D$8)-fixed</f>
        <v>-50573.3887297601</v>
      </c>
    </row>
    <row r="1288" customFormat="false" ht="15" hidden="false" customHeight="false" outlineLevel="0" collapsed="false">
      <c r="A1288" s="0" t="n">
        <v>1223</v>
      </c>
      <c r="B1288" s="0" t="n">
        <v>0.278863</v>
      </c>
      <c r="C1288" s="0" t="n">
        <v>1.037123</v>
      </c>
      <c r="D1288" s="0" t="n">
        <v>0.96287</v>
      </c>
      <c r="E1288" s="0" t="n">
        <v>1.031647</v>
      </c>
      <c r="F1288" s="0" t="n">
        <v>0.375575</v>
      </c>
      <c r="G1288" s="0" t="n">
        <f aca="false">12*Inputs!$B$6*(MIN(1,$H$50*$C1288)*(ic*Inputs!$C$6+pS+fee_fx*Inputs!$D$6-cost_acc-cost_wd*Inputs!$E$6*$E1288-cost_fx*Inputs!$D$6-$F1288)+(1-MIN(1,$H$50*$C1288))*(1-MIN(1,Inputs!$G$6*$D1288)*churn_nonbuyers)*(ic*Inputs!$C$6+fee_wd*Inputs!$E$6*(1-$B1288)+fee_fx*Inputs!$D$6-cost_acc-cost_wd*Inputs!$E$6*(1-$B1288)-cost_fx*Inputs!$D$6))</f>
        <v>207416.535749834</v>
      </c>
      <c r="H1288" s="0" t="n">
        <f aca="false">12*Inputs!$B$7*(MIN(1,$H$51*$C1288)*(ic*Inputs!$C$7+pE+fee_fx*Inputs!$D$7-cost_acc-cost_wd*Inputs!$E$7*$E1288-cost_fx*Inputs!$D$7-$F1288)+(1-MIN(1,$H$51*$C1288))*(1-MIN(1,Inputs!$G$7*$D1288)*churn_nonbuyers)*(ic*Inputs!$C$7+fee_wd*Inputs!$E$7*(1-$B1288)+fee_fx*Inputs!$D$7-cost_acc-cost_wd*Inputs!$E$7*(1-$B1288)-cost_fx*Inputs!$D$7))</f>
        <v>406489.717829785</v>
      </c>
      <c r="I1288" s="0" t="n">
        <f aca="false">12*Inputs!$B$8*(MIN(1,$H$52*$C1288)*(ic*Inputs!$C$8+pT-cost_acc-cost_wd*Inputs!$E$8-cost_fx*Inputs!$D$8-cost_ins)+(1-MIN(1,$H$52*$C1288))*(1-MIN(1,Inputs!$G$8*$D1288)*churn_nonbuyers)*(ic*Inputs!$C$8+fee_wd*Inputs!$E$8*(1-$B1288)+fee_fx*Inputs!$D$8-cost_acc-cost_wd*Inputs!$E$8*(1-$B1288)-cost_fx*Inputs!$D$8))</f>
        <v>177455.418159771</v>
      </c>
      <c r="J1288" s="0" t="n">
        <f aca="false">G1288+H1288+I1288-fixed</f>
        <v>91361.6717393905</v>
      </c>
      <c r="K1288" s="0" t="n">
        <f aca="false">12*Inputs!$B$6*(1-MIN(1,Inputs!$G$6*$D1288)*churn_nonbuyers)*(ic*Inputs!$C$6+fee_wd*Inputs!$E$6*(1-$B1288)+fee_fx*Inputs!$D$6-cost_acc-cost_wd*Inputs!$E$6*(1-$B1288)-cost_fx*Inputs!$D$6)</f>
        <v>153671.261881032</v>
      </c>
      <c r="L1288" s="0" t="n">
        <f aca="false">12*Inputs!$B$7*(1-MIN(1,Inputs!$G$7*$D1288)*churn_nonbuyers)*(ic*Inputs!$C$7+fee_wd*Inputs!$E$7*(1-$B1288)+fee_fx*Inputs!$D$7-cost_acc-cost_wd*Inputs!$E$7*(1-$B1288)-cost_fx*Inputs!$D$7)</f>
        <v>352556.810568619</v>
      </c>
      <c r="M1288" s="0" t="n">
        <f aca="false">12*Inputs!$B$8*(1-MIN(1,Inputs!$G$8*$D1288)*churn_nonbuyers)*(ic*Inputs!$C$8+fee_wd*Inputs!$E$8*(1-$B1288)+fee_fx*Inputs!$D$8-cost_acc-cost_wd*Inputs!$E$8*(1-$B1288)-cost_fx*Inputs!$D$8)</f>
        <v>102039.934644816</v>
      </c>
      <c r="N1288" s="0" t="n">
        <f aca="false">K1288+L1288+I1288-fixed</f>
        <v>-16316.5093905777</v>
      </c>
      <c r="O1288" s="0" t="n">
        <f aca="false">K1288+L1288+M1288-fixed</f>
        <v>-91731.9929055327</v>
      </c>
      <c r="P1288" s="0" t="n">
        <f aca="false">12*Inputs!$B$6*(1-MIN(1,Inputs!$F$6*$D1288))*(ic*Inputs!$C$6+flat_fee-cost_acc-cost_wd*Inputs!$E$6*$E1288-cost_fx*Inputs!$D$6)+12*Inputs!$B$7*(1-MIN(1,Inputs!$F$7*$D1288))*(ic*Inputs!$C$7+flat_fee-cost_acc-cost_wd*Inputs!$E$7*$E1288-cost_fx*Inputs!$D$7)+12*Inputs!$B$8*(1-MIN(1,Inputs!$F$8*$D1288))*(ic*Inputs!$C$8+flat_fee-cost_acc-cost_wd*Inputs!$E$8*$E1288-cost_fx*Inputs!$D$8)-fixed</f>
        <v>77457.1298936</v>
      </c>
    </row>
    <row r="1289" customFormat="false" ht="15" hidden="false" customHeight="false" outlineLevel="0" collapsed="false">
      <c r="A1289" s="0" t="n">
        <v>1224</v>
      </c>
      <c r="B1289" s="0" t="n">
        <v>0.403936</v>
      </c>
      <c r="C1289" s="0" t="n">
        <v>0.827967</v>
      </c>
      <c r="D1289" s="0" t="n">
        <v>1.155193</v>
      </c>
      <c r="E1289" s="0" t="n">
        <v>1.168664</v>
      </c>
      <c r="F1289" s="0" t="n">
        <v>0.341747</v>
      </c>
      <c r="G1289" s="0" t="n">
        <f aca="false">12*Inputs!$B$6*(MIN(1,$H$50*$C1289)*(ic*Inputs!$C$6+pS+fee_fx*Inputs!$D$6-cost_acc-cost_wd*Inputs!$E$6*$E1289-cost_fx*Inputs!$D$6-$F1289)+(1-MIN(1,$H$50*$C1289))*(1-MIN(1,Inputs!$G$6*$D1289)*churn_nonbuyers)*(ic*Inputs!$C$6+fee_wd*Inputs!$E$6*(1-$B1289)+fee_fx*Inputs!$D$6-cost_acc-cost_wd*Inputs!$E$6*(1-$B1289)-cost_fx*Inputs!$D$6))</f>
        <v>177313.483140369</v>
      </c>
      <c r="H1289" s="0" t="n">
        <f aca="false">12*Inputs!$B$7*(MIN(1,$H$51*$C1289)*(ic*Inputs!$C$7+pE+fee_fx*Inputs!$D$7-cost_acc-cost_wd*Inputs!$E$7*$E1289-cost_fx*Inputs!$D$7-$F1289)+(1-MIN(1,$H$51*$C1289))*(1-MIN(1,Inputs!$G$7*$D1289)*churn_nonbuyers)*(ic*Inputs!$C$7+fee_wd*Inputs!$E$7*(1-$B1289)+fee_fx*Inputs!$D$7-cost_acc-cost_wd*Inputs!$E$7*(1-$B1289)-cost_fx*Inputs!$D$7))</f>
        <v>371128.313820358</v>
      </c>
      <c r="I1289" s="0" t="n">
        <f aca="false">12*Inputs!$B$8*(MIN(1,$H$52*$C1289)*(ic*Inputs!$C$8+pT-cost_acc-cost_wd*Inputs!$E$8-cost_fx*Inputs!$D$8-cost_ins)+(1-MIN(1,$H$52*$C1289))*(1-MIN(1,Inputs!$G$8*$D1289)*churn_nonbuyers)*(ic*Inputs!$C$8+fee_wd*Inputs!$E$8*(1-$B1289)+fee_fx*Inputs!$D$8-cost_acc-cost_wd*Inputs!$E$8*(1-$B1289)-cost_fx*Inputs!$D$8))</f>
        <v>144046.812955355</v>
      </c>
      <c r="J1289" s="0" t="n">
        <f aca="false">G1289+H1289+I1289-fixed</f>
        <v>-7511.39008391788</v>
      </c>
      <c r="K1289" s="0" t="n">
        <f aca="false">12*Inputs!$B$6*(1-MIN(1,Inputs!$G$6*$D1289)*churn_nonbuyers)*(ic*Inputs!$C$6+fee_wd*Inputs!$E$6*(1-$B1289)+fee_fx*Inputs!$D$6-cost_acc-cost_wd*Inputs!$E$6*(1-$B1289)-cost_fx*Inputs!$D$6)</f>
        <v>135148.563645466</v>
      </c>
      <c r="L1289" s="0" t="n">
        <f aca="false">12*Inputs!$B$7*(1-MIN(1,Inputs!$G$7*$D1289)*churn_nonbuyers)*(ic*Inputs!$C$7+fee_wd*Inputs!$E$7*(1-$B1289)+fee_fx*Inputs!$D$7-cost_acc-cost_wd*Inputs!$E$7*(1-$B1289)-cost_fx*Inputs!$D$7)</f>
        <v>333075.817323279</v>
      </c>
      <c r="M1289" s="0" t="n">
        <f aca="false">12*Inputs!$B$8*(1-MIN(1,Inputs!$G$8*$D1289)*churn_nonbuyers)*(ic*Inputs!$C$8+fee_wd*Inputs!$E$8*(1-$B1289)+fee_fx*Inputs!$D$8-cost_acc-cost_wd*Inputs!$E$8*(1-$B1289)-cost_fx*Inputs!$D$8)</f>
        <v>58751.1430921728</v>
      </c>
      <c r="N1289" s="0" t="n">
        <f aca="false">K1289+L1289+I1289-fixed</f>
        <v>-87728.8060759003</v>
      </c>
      <c r="O1289" s="0" t="n">
        <f aca="false">K1289+L1289+M1289-fixed</f>
        <v>-173024.475939082</v>
      </c>
      <c r="P1289" s="0" t="n">
        <f aca="false">12*Inputs!$B$6*(1-MIN(1,Inputs!$F$6*$D1289))*(ic*Inputs!$C$6+flat_fee-cost_acc-cost_wd*Inputs!$E$6*$E1289-cost_fx*Inputs!$D$6)+12*Inputs!$B$7*(1-MIN(1,Inputs!$F$7*$D1289))*(ic*Inputs!$C$7+flat_fee-cost_acc-cost_wd*Inputs!$E$7*$E1289-cost_fx*Inputs!$D$7)+12*Inputs!$B$8*(1-MIN(1,Inputs!$F$8*$D1289))*(ic*Inputs!$C$8+flat_fee-cost_acc-cost_wd*Inputs!$E$8*$E1289-cost_fx*Inputs!$D$8)-fixed</f>
        <v>-83626.4127875199</v>
      </c>
    </row>
    <row r="1290" customFormat="false" ht="15" hidden="false" customHeight="false" outlineLevel="0" collapsed="false">
      <c r="A1290" s="0" t="n">
        <v>1225</v>
      </c>
      <c r="B1290" s="0" t="n">
        <v>0.416516</v>
      </c>
      <c r="C1290" s="0" t="n">
        <v>0.915255</v>
      </c>
      <c r="D1290" s="0" t="n">
        <v>0.915131</v>
      </c>
      <c r="E1290" s="0" t="n">
        <v>1.100573</v>
      </c>
      <c r="F1290" s="0" t="n">
        <v>0.118129</v>
      </c>
      <c r="G1290" s="0" t="n">
        <f aca="false">12*Inputs!$B$6*(MIN(1,$H$50*$C1290)*(ic*Inputs!$C$6+pS+fee_fx*Inputs!$D$6-cost_acc-cost_wd*Inputs!$E$6*$E1290-cost_fx*Inputs!$D$6-$F1290)+(1-MIN(1,$H$50*$C1290))*(1-MIN(1,Inputs!$G$6*$D1290)*churn_nonbuyers)*(ic*Inputs!$C$6+fee_wd*Inputs!$E$6*(1-$B1290)+fee_fx*Inputs!$D$6-cost_acc-cost_wd*Inputs!$E$6*(1-$B1290)-cost_fx*Inputs!$D$6))</f>
        <v>187903.628437028</v>
      </c>
      <c r="H1290" s="0" t="n">
        <f aca="false">12*Inputs!$B$7*(MIN(1,$H$51*$C1290)*(ic*Inputs!$C$7+pE+fee_fx*Inputs!$D$7-cost_acc-cost_wd*Inputs!$E$7*$E1290-cost_fx*Inputs!$D$7-$F1290)+(1-MIN(1,$H$51*$C1290))*(1-MIN(1,Inputs!$G$7*$D1290)*churn_nonbuyers)*(ic*Inputs!$C$7+fee_wd*Inputs!$E$7*(1-$B1290)+fee_fx*Inputs!$D$7-cost_acc-cost_wd*Inputs!$E$7*(1-$B1290)-cost_fx*Inputs!$D$7))</f>
        <v>394566.53086378</v>
      </c>
      <c r="I1290" s="0" t="n">
        <f aca="false">12*Inputs!$B$8*(MIN(1,$H$52*$C1290)*(ic*Inputs!$C$8+pT-cost_acc-cost_wd*Inputs!$E$8-cost_fx*Inputs!$D$8-cost_ins)+(1-MIN(1,$H$52*$C1290))*(1-MIN(1,Inputs!$G$8*$D1290)*churn_nonbuyers)*(ic*Inputs!$C$8+fee_wd*Inputs!$E$8*(1-$B1290)+fee_fx*Inputs!$D$8-cost_acc-cost_wd*Inputs!$E$8*(1-$B1290)-cost_fx*Inputs!$D$8))</f>
        <v>171498.905552245</v>
      </c>
      <c r="J1290" s="0" t="n">
        <f aca="false">G1290+H1290+I1290-fixed</f>
        <v>53969.0648530525</v>
      </c>
      <c r="K1290" s="0" t="n">
        <f aca="false">12*Inputs!$B$6*(1-MIN(1,Inputs!$G$6*$D1290)*churn_nonbuyers)*(ic*Inputs!$C$6+fee_wd*Inputs!$E$6*(1-$B1290)+fee_fx*Inputs!$D$6-cost_acc-cost_wd*Inputs!$E$6*(1-$B1290)-cost_fx*Inputs!$D$6)</f>
        <v>135141.575785891</v>
      </c>
      <c r="L1290" s="0" t="n">
        <f aca="false">12*Inputs!$B$7*(1-MIN(1,Inputs!$G$7*$D1290)*churn_nonbuyers)*(ic*Inputs!$C$7+fee_wd*Inputs!$E$7*(1-$B1290)+fee_fx*Inputs!$D$7-cost_acc-cost_wd*Inputs!$E$7*(1-$B1290)-cost_fx*Inputs!$D$7)</f>
        <v>333798.911583535</v>
      </c>
      <c r="M1290" s="0" t="n">
        <f aca="false">12*Inputs!$B$8*(1-MIN(1,Inputs!$G$8*$D1290)*churn_nonbuyers)*(ic*Inputs!$C$8+fee_wd*Inputs!$E$8*(1-$B1290)+fee_fx*Inputs!$D$8-cost_acc-cost_wd*Inputs!$E$8*(1-$B1290)-cost_fx*Inputs!$D$8)</f>
        <v>110125.302360826</v>
      </c>
      <c r="N1290" s="0" t="n">
        <f aca="false">K1290+L1290+I1290-fixed</f>
        <v>-59560.6070783286</v>
      </c>
      <c r="O1290" s="0" t="n">
        <f aca="false">K1290+L1290+M1290-fixed</f>
        <v>-120934.210269748</v>
      </c>
      <c r="P1290" s="0" t="n">
        <f aca="false">12*Inputs!$B$6*(1-MIN(1,Inputs!$F$6*$D1290))*(ic*Inputs!$C$6+flat_fee-cost_acc-cost_wd*Inputs!$E$6*$E1290-cost_fx*Inputs!$D$6)+12*Inputs!$B$7*(1-MIN(1,Inputs!$F$7*$D1290))*(ic*Inputs!$C$7+flat_fee-cost_acc-cost_wd*Inputs!$E$7*$E1290-cost_fx*Inputs!$D$7)+12*Inputs!$B$8*(1-MIN(1,Inputs!$F$8*$D1290))*(ic*Inputs!$C$8+flat_fee-cost_acc-cost_wd*Inputs!$E$8*$E1290-cost_fx*Inputs!$D$8)-fixed</f>
        <v>72835.94224712</v>
      </c>
    </row>
    <row r="1291" customFormat="false" ht="15" hidden="false" customHeight="false" outlineLevel="0" collapsed="false">
      <c r="A1291" s="0" t="n">
        <v>1226</v>
      </c>
      <c r="B1291" s="0" t="n">
        <v>0.2322</v>
      </c>
      <c r="C1291" s="0" t="n">
        <v>1.183336</v>
      </c>
      <c r="D1291" s="0" t="n">
        <v>1.055735</v>
      </c>
      <c r="E1291" s="0" t="n">
        <v>1.236223</v>
      </c>
      <c r="F1291" s="0" t="n">
        <v>0.207317</v>
      </c>
      <c r="G1291" s="0" t="n">
        <f aca="false">12*Inputs!$B$6*(MIN(1,$H$50*$C1291)*(ic*Inputs!$C$6+pS+fee_fx*Inputs!$D$6-cost_acc-cost_wd*Inputs!$E$6*$E1291-cost_fx*Inputs!$D$6-$F1291)+(1-MIN(1,$H$50*$C1291))*(1-MIN(1,Inputs!$G$6*$D1291)*churn_nonbuyers)*(ic*Inputs!$C$6+fee_wd*Inputs!$E$6*(1-$B1291)+fee_fx*Inputs!$D$6-cost_acc-cost_wd*Inputs!$E$6*(1-$B1291)-cost_fx*Inputs!$D$6))</f>
        <v>219086.917809974</v>
      </c>
      <c r="H1291" s="0" t="n">
        <f aca="false">12*Inputs!$B$7*(MIN(1,$H$51*$C1291)*(ic*Inputs!$C$7+pE+fee_fx*Inputs!$D$7-cost_acc-cost_wd*Inputs!$E$7*$E1291-cost_fx*Inputs!$D$7-$F1291)+(1-MIN(1,$H$51*$C1291))*(1-MIN(1,Inputs!$G$7*$D1291)*churn_nonbuyers)*(ic*Inputs!$C$7+fee_wd*Inputs!$E$7*(1-$B1291)+fee_fx*Inputs!$D$7-cost_acc-cost_wd*Inputs!$E$7*(1-$B1291)-cost_fx*Inputs!$D$7))</f>
        <v>400567.924889384</v>
      </c>
      <c r="I1291" s="0" t="n">
        <f aca="false">12*Inputs!$B$8*(MIN(1,$H$52*$C1291)*(ic*Inputs!$C$8+pT-cost_acc-cost_wd*Inputs!$E$8-cost_fx*Inputs!$D$8-cost_ins)+(1-MIN(1,$H$52*$C1291))*(1-MIN(1,Inputs!$G$8*$D1291)*churn_nonbuyers)*(ic*Inputs!$C$8+fee_wd*Inputs!$E$8*(1-$B1291)+fee_fx*Inputs!$D$8-cost_acc-cost_wd*Inputs!$E$8*(1-$B1291)-cost_fx*Inputs!$D$8))</f>
        <v>184694.819471845</v>
      </c>
      <c r="J1291" s="0" t="n">
        <f aca="false">G1291+H1291+I1291-fixed</f>
        <v>104349.662171203</v>
      </c>
      <c r="K1291" s="0" t="n">
        <f aca="false">12*Inputs!$B$6*(1-MIN(1,Inputs!$G$6*$D1291)*churn_nonbuyers)*(ic*Inputs!$C$6+fee_wd*Inputs!$E$6*(1-$B1291)+fee_fx*Inputs!$D$6-cost_acc-cost_wd*Inputs!$E$6*(1-$B1291)-cost_fx*Inputs!$D$6)</f>
        <v>159286.4112024</v>
      </c>
      <c r="L1291" s="0" t="n">
        <f aca="false">12*Inputs!$B$7*(1-MIN(1,Inputs!$G$7*$D1291)*churn_nonbuyers)*(ic*Inputs!$C$7+fee_wd*Inputs!$E$7*(1-$B1291)+fee_fx*Inputs!$D$7-cost_acc-cost_wd*Inputs!$E$7*(1-$B1291)-cost_fx*Inputs!$D$7)</f>
        <v>358052.04144144</v>
      </c>
      <c r="M1291" s="0" t="n">
        <f aca="false">12*Inputs!$B$8*(1-MIN(1,Inputs!$G$8*$D1291)*churn_nonbuyers)*(ic*Inputs!$C$8+fee_wd*Inputs!$E$8*(1-$B1291)+fee_fx*Inputs!$D$8-cost_acc-cost_wd*Inputs!$E$8*(1-$B1291)-cost_fx*Inputs!$D$8)</f>
        <v>82276.8272112</v>
      </c>
      <c r="N1291" s="0" t="n">
        <f aca="false">K1291+L1291+I1291-fixed</f>
        <v>2033.27211568516</v>
      </c>
      <c r="O1291" s="0" t="n">
        <f aca="false">K1291+L1291+M1291-fixed</f>
        <v>-100384.72014496</v>
      </c>
      <c r="P1291" s="0" t="n">
        <f aca="false">12*Inputs!$B$6*(1-MIN(1,Inputs!$F$6*$D1291))*(ic*Inputs!$C$6+flat_fee-cost_acc-cost_wd*Inputs!$E$6*$E1291-cost_fx*Inputs!$D$6)+12*Inputs!$B$7*(1-MIN(1,Inputs!$F$7*$D1291))*(ic*Inputs!$C$7+flat_fee-cost_acc-cost_wd*Inputs!$E$7*$E1291-cost_fx*Inputs!$D$7)+12*Inputs!$B$8*(1-MIN(1,Inputs!$F$8*$D1291))*(ic*Inputs!$C$8+flat_fee-cost_acc-cost_wd*Inputs!$E$8*$E1291-cost_fx*Inputs!$D$8)-fixed</f>
        <v>-59847.0497428001</v>
      </c>
    </row>
    <row r="1292" customFormat="false" ht="15" hidden="false" customHeight="false" outlineLevel="0" collapsed="false">
      <c r="A1292" s="0" t="n">
        <v>1227</v>
      </c>
      <c r="B1292" s="0" t="n">
        <v>0.574253</v>
      </c>
      <c r="C1292" s="0" t="n">
        <v>1.028053</v>
      </c>
      <c r="D1292" s="0" t="n">
        <v>0.917874</v>
      </c>
      <c r="E1292" s="0" t="n">
        <v>1.122026</v>
      </c>
      <c r="F1292" s="0" t="n">
        <v>0.186328</v>
      </c>
      <c r="G1292" s="0" t="n">
        <f aca="false">12*Inputs!$B$6*(MIN(1,$H$50*$C1292)*(ic*Inputs!$C$6+pS+fee_fx*Inputs!$D$6-cost_acc-cost_wd*Inputs!$E$6*$E1292-cost_fx*Inputs!$D$6-$F1292)+(1-MIN(1,$H$50*$C1292))*(1-MIN(1,Inputs!$G$6*$D1292)*churn_nonbuyers)*(ic*Inputs!$C$6+fee_wd*Inputs!$E$6*(1-$B1292)+fee_fx*Inputs!$D$6-cost_acc-cost_wd*Inputs!$E$6*(1-$B1292)-cost_fx*Inputs!$D$6))</f>
        <v>172375.463050062</v>
      </c>
      <c r="H1292" s="0" t="n">
        <f aca="false">12*Inputs!$B$7*(MIN(1,$H$51*$C1292)*(ic*Inputs!$C$7+pE+fee_fx*Inputs!$D$7-cost_acc-cost_wd*Inputs!$E$7*$E1292-cost_fx*Inputs!$D$7-$F1292)+(1-MIN(1,$H$51*$C1292))*(1-MIN(1,Inputs!$G$7*$D1292)*churn_nonbuyers)*(ic*Inputs!$C$7+fee_wd*Inputs!$E$7*(1-$B1292)+fee_fx*Inputs!$D$7-cost_acc-cost_wd*Inputs!$E$7*(1-$B1292)-cost_fx*Inputs!$D$7))</f>
        <v>382454.517970771</v>
      </c>
      <c r="I1292" s="0" t="n">
        <f aca="false">12*Inputs!$B$8*(MIN(1,$H$52*$C1292)*(ic*Inputs!$C$8+pT-cost_acc-cost_wd*Inputs!$E$8-cost_fx*Inputs!$D$8-cost_ins)+(1-MIN(1,$H$52*$C1292))*(1-MIN(1,Inputs!$G$8*$D1292)*churn_nonbuyers)*(ic*Inputs!$C$8+fee_wd*Inputs!$E$8*(1-$B1292)+fee_fx*Inputs!$D$8-cost_acc-cost_wd*Inputs!$E$8*(1-$B1292)-cost_fx*Inputs!$D$8))</f>
        <v>178138.922176992</v>
      </c>
      <c r="J1292" s="0" t="n">
        <f aca="false">G1292+H1292+I1292-fixed</f>
        <v>32968.9031978252</v>
      </c>
      <c r="K1292" s="0" t="n">
        <f aca="false">12*Inputs!$B$6*(1-MIN(1,Inputs!$G$6*$D1292)*churn_nonbuyers)*(ic*Inputs!$C$6+fee_wd*Inputs!$E$6*(1-$B1292)+fee_fx*Inputs!$D$6-cost_acc-cost_wd*Inputs!$E$6*(1-$B1292)-cost_fx*Inputs!$D$6)</f>
        <v>113450.459746478</v>
      </c>
      <c r="L1292" s="0" t="n">
        <f aca="false">12*Inputs!$B$7*(1-MIN(1,Inputs!$G$7*$D1292)*churn_nonbuyers)*(ic*Inputs!$C$7+fee_wd*Inputs!$E$7*(1-$B1292)+fee_fx*Inputs!$D$7-cost_acc-cost_wd*Inputs!$E$7*(1-$B1292)-cost_fx*Inputs!$D$7)</f>
        <v>311682.001095887</v>
      </c>
      <c r="M1292" s="0" t="n">
        <f aca="false">12*Inputs!$B$8*(1-MIN(1,Inputs!$G$8*$D1292)*churn_nonbuyers)*(ic*Inputs!$C$8+fee_wd*Inputs!$E$8*(1-$B1292)+fee_fx*Inputs!$D$8-cost_acc-cost_wd*Inputs!$E$8*(1-$B1292)-cost_fx*Inputs!$D$8)</f>
        <v>106830.292256899</v>
      </c>
      <c r="N1292" s="0" t="n">
        <f aca="false">K1292+L1292+I1292-fixed</f>
        <v>-96728.6169806428</v>
      </c>
      <c r="O1292" s="0" t="n">
        <f aca="false">K1292+L1292+M1292-fixed</f>
        <v>-168037.246900735</v>
      </c>
      <c r="P1292" s="0" t="n">
        <f aca="false">12*Inputs!$B$6*(1-MIN(1,Inputs!$F$6*$D1292))*(ic*Inputs!$C$6+flat_fee-cost_acc-cost_wd*Inputs!$E$6*$E1292-cost_fx*Inputs!$D$6)+12*Inputs!$B$7*(1-MIN(1,Inputs!$F$7*$D1292))*(ic*Inputs!$C$7+flat_fee-cost_acc-cost_wd*Inputs!$E$7*$E1292-cost_fx*Inputs!$D$7)+12*Inputs!$B$8*(1-MIN(1,Inputs!$F$8*$D1292))*(ic*Inputs!$C$8+flat_fee-cost_acc-cost_wd*Inputs!$E$8*$E1292-cost_fx*Inputs!$D$8)-fixed</f>
        <v>61664.7571817602</v>
      </c>
    </row>
    <row r="1293" customFormat="false" ht="15" hidden="false" customHeight="false" outlineLevel="0" collapsed="false">
      <c r="A1293" s="0" t="n">
        <v>1228</v>
      </c>
      <c r="B1293" s="0" t="n">
        <v>0.263188</v>
      </c>
      <c r="C1293" s="0" t="n">
        <v>0.990439</v>
      </c>
      <c r="D1293" s="0" t="n">
        <v>1.325984</v>
      </c>
      <c r="E1293" s="0" t="n">
        <v>1.190006</v>
      </c>
      <c r="F1293" s="0" t="n">
        <v>0.286028</v>
      </c>
      <c r="G1293" s="0" t="n">
        <f aca="false">12*Inputs!$B$6*(MIN(1,$H$50*$C1293)*(ic*Inputs!$C$6+pS+fee_fx*Inputs!$D$6-cost_acc-cost_wd*Inputs!$E$6*$E1293-cost_fx*Inputs!$D$6-$F1293)+(1-MIN(1,$H$50*$C1293))*(1-MIN(1,Inputs!$G$6*$D1293)*churn_nonbuyers)*(ic*Inputs!$C$6+fee_wd*Inputs!$E$6*(1-$B1293)+fee_fx*Inputs!$D$6-cost_acc-cost_wd*Inputs!$E$6*(1-$B1293)-cost_fx*Inputs!$D$6))</f>
        <v>202668.712024305</v>
      </c>
      <c r="H1293" s="0" t="n">
        <f aca="false">12*Inputs!$B$7*(MIN(1,$H$51*$C1293)*(ic*Inputs!$C$7+pE+fee_fx*Inputs!$D$7-cost_acc-cost_wd*Inputs!$E$7*$E1293-cost_fx*Inputs!$D$7-$F1293)+(1-MIN(1,$H$51*$C1293))*(1-MIN(1,Inputs!$G$7*$D1293)*churn_nonbuyers)*(ic*Inputs!$C$7+fee_wd*Inputs!$E$7*(1-$B1293)+fee_fx*Inputs!$D$7-cost_acc-cost_wd*Inputs!$E$7*(1-$B1293)-cost_fx*Inputs!$D$7))</f>
        <v>390022.830816687</v>
      </c>
      <c r="I1293" s="0" t="n">
        <f aca="false">12*Inputs!$B$8*(MIN(1,$H$52*$C1293)*(ic*Inputs!$C$8+pT-cost_acc-cost_wd*Inputs!$E$8-cost_fx*Inputs!$D$8-cost_ins)+(1-MIN(1,$H$52*$C1293))*(1-MIN(1,Inputs!$G$8*$D1293)*churn_nonbuyers)*(ic*Inputs!$C$8+fee_wd*Inputs!$E$8*(1-$B1293)+fee_fx*Inputs!$D$8-cost_acc-cost_wd*Inputs!$E$8*(1-$B1293)-cost_fx*Inputs!$D$8))</f>
        <v>149676.233939151</v>
      </c>
      <c r="J1293" s="0" t="n">
        <f aca="false">G1293+H1293+I1293-fixed</f>
        <v>42367.7767801435</v>
      </c>
      <c r="K1293" s="0" t="n">
        <f aca="false">12*Inputs!$B$6*(1-MIN(1,Inputs!$G$6*$D1293)*churn_nonbuyers)*(ic*Inputs!$C$6+fee_wd*Inputs!$E$6*(1-$B1293)+fee_fx*Inputs!$D$6-cost_acc-cost_wd*Inputs!$E$6*(1-$B1293)-cost_fx*Inputs!$D$6)</f>
        <v>152847.687434342</v>
      </c>
      <c r="L1293" s="0" t="n">
        <f aca="false">12*Inputs!$B$7*(1-MIN(1,Inputs!$G$7*$D1293)*churn_nonbuyers)*(ic*Inputs!$C$7+fee_wd*Inputs!$E$7*(1-$B1293)+fee_fx*Inputs!$D$7-cost_acc-cost_wd*Inputs!$E$7*(1-$B1293)-cost_fx*Inputs!$D$7)</f>
        <v>350769.432428606</v>
      </c>
      <c r="M1293" s="0" t="n">
        <f aca="false">12*Inputs!$B$8*(1-MIN(1,Inputs!$G$8*$D1293)*churn_nonbuyers)*(ic*Inputs!$C$8+fee_wd*Inputs!$E$8*(1-$B1293)+fee_fx*Inputs!$D$8-cost_acc-cost_wd*Inputs!$E$8*(1-$B1293)-cost_fx*Inputs!$D$8)</f>
        <v>22531.9830669312</v>
      </c>
      <c r="N1293" s="0" t="n">
        <f aca="false">K1293+L1293+I1293-fixed</f>
        <v>-46706.6461979006</v>
      </c>
      <c r="O1293" s="0" t="n">
        <f aca="false">K1293+L1293+M1293-fixed</f>
        <v>-173850.897070121</v>
      </c>
      <c r="P1293" s="0" t="n">
        <f aca="false">12*Inputs!$B$6*(1-MIN(1,Inputs!$F$6*$D1293))*(ic*Inputs!$C$6+flat_fee-cost_acc-cost_wd*Inputs!$E$6*$E1293-cost_fx*Inputs!$D$6)+12*Inputs!$B$7*(1-MIN(1,Inputs!$F$7*$D1293))*(ic*Inputs!$C$7+flat_fee-cost_acc-cost_wd*Inputs!$E$7*$E1293-cost_fx*Inputs!$D$7)+12*Inputs!$B$8*(1-MIN(1,Inputs!$F$8*$D1293))*(ic*Inputs!$C$8+flat_fee-cost_acc-cost_wd*Inputs!$E$8*$E1293-cost_fx*Inputs!$D$8)-fixed</f>
        <v>-180576.75733504</v>
      </c>
    </row>
    <row r="1294" customFormat="false" ht="15" hidden="false" customHeight="false" outlineLevel="0" collapsed="false">
      <c r="A1294" s="0" t="n">
        <v>1229</v>
      </c>
      <c r="B1294" s="0" t="n">
        <v>0.101793</v>
      </c>
      <c r="C1294" s="0" t="n">
        <v>0.99302</v>
      </c>
      <c r="D1294" s="0" t="n">
        <v>1.041753</v>
      </c>
      <c r="E1294" s="0" t="n">
        <v>1.249398</v>
      </c>
      <c r="F1294" s="0" t="n">
        <v>0.016006</v>
      </c>
      <c r="G1294" s="0" t="n">
        <f aca="false">12*Inputs!$B$6*(MIN(1,$H$50*$C1294)*(ic*Inputs!$C$6+pS+fee_fx*Inputs!$D$6-cost_acc-cost_wd*Inputs!$E$6*$E1294-cost_fx*Inputs!$D$6-$F1294)+(1-MIN(1,$H$50*$C1294))*(1-MIN(1,Inputs!$G$6*$D1294)*churn_nonbuyers)*(ic*Inputs!$C$6+fee_wd*Inputs!$E$6*(1-$B1294)+fee_fx*Inputs!$D$6-cost_acc-cost_wd*Inputs!$E$6*(1-$B1294)-cost_fx*Inputs!$D$6))</f>
        <v>230039.404266785</v>
      </c>
      <c r="H1294" s="0" t="n">
        <f aca="false">12*Inputs!$B$7*(MIN(1,$H$51*$C1294)*(ic*Inputs!$C$7+pE+fee_fx*Inputs!$D$7-cost_acc-cost_wd*Inputs!$E$7*$E1294-cost_fx*Inputs!$D$7-$F1294)+(1-MIN(1,$H$51*$C1294))*(1-MIN(1,Inputs!$G$7*$D1294)*churn_nonbuyers)*(ic*Inputs!$C$7+fee_wd*Inputs!$E$7*(1-$B1294)+fee_fx*Inputs!$D$7-cost_acc-cost_wd*Inputs!$E$7*(1-$B1294)-cost_fx*Inputs!$D$7))</f>
        <v>414224.84574606</v>
      </c>
      <c r="I1294" s="0" t="n">
        <f aca="false">12*Inputs!$B$8*(MIN(1,$H$52*$C1294)*(ic*Inputs!$C$8+pT-cost_acc-cost_wd*Inputs!$E$8-cost_fx*Inputs!$D$8-cost_ins)+(1-MIN(1,$H$52*$C1294))*(1-MIN(1,Inputs!$G$8*$D1294)*churn_nonbuyers)*(ic*Inputs!$C$8+fee_wd*Inputs!$E$8*(1-$B1294)+fee_fx*Inputs!$D$8-cost_acc-cost_wd*Inputs!$E$8*(1-$B1294)-cost_fx*Inputs!$D$8))</f>
        <v>169680.41490881</v>
      </c>
      <c r="J1294" s="0" t="n">
        <f aca="false">G1294+H1294+I1294-fixed</f>
        <v>113944.664921655</v>
      </c>
      <c r="K1294" s="0" t="n">
        <f aca="false">12*Inputs!$B$6*(1-MIN(1,Inputs!$G$6*$D1294)*churn_nonbuyers)*(ic*Inputs!$C$6+fee_wd*Inputs!$E$6*(1-$B1294)+fee_fx*Inputs!$D$6-cost_acc-cost_wd*Inputs!$E$6*(1-$B1294)-cost_fx*Inputs!$D$6)</f>
        <v>177204.448534529</v>
      </c>
      <c r="L1294" s="0" t="n">
        <f aca="false">12*Inputs!$B$7*(1-MIN(1,Inputs!$G$7*$D1294)*churn_nonbuyers)*(ic*Inputs!$C$7+fee_wd*Inputs!$E$7*(1-$B1294)+fee_fx*Inputs!$D$7-cost_acc-cost_wd*Inputs!$E$7*(1-$B1294)-cost_fx*Inputs!$D$7)</f>
        <v>376398.870176717</v>
      </c>
      <c r="M1294" s="0" t="n">
        <f aca="false">12*Inputs!$B$8*(1-MIN(1,Inputs!$G$8*$D1294)*churn_nonbuyers)*(ic*Inputs!$C$8+fee_wd*Inputs!$E$8*(1-$B1294)+fee_fx*Inputs!$D$8-cost_acc-cost_wd*Inputs!$E$8*(1-$B1294)-cost_fx*Inputs!$D$8)</f>
        <v>87057.2608411344</v>
      </c>
      <c r="N1294" s="0" t="n">
        <f aca="false">K1294+L1294+I1294-fixed</f>
        <v>23283.7336200562</v>
      </c>
      <c r="O1294" s="0" t="n">
        <f aca="false">K1294+L1294+M1294-fixed</f>
        <v>-59339.4204476196</v>
      </c>
      <c r="P1294" s="0" t="n">
        <f aca="false">12*Inputs!$B$6*(1-MIN(1,Inputs!$F$6*$D1294))*(ic*Inputs!$C$6+flat_fee-cost_acc-cost_wd*Inputs!$E$6*$E1294-cost_fx*Inputs!$D$6)+12*Inputs!$B$7*(1-MIN(1,Inputs!$F$7*$D1294))*(ic*Inputs!$C$7+flat_fee-cost_acc-cost_wd*Inputs!$E$7*$E1294-cost_fx*Inputs!$D$7)+12*Inputs!$B$8*(1-MIN(1,Inputs!$F$8*$D1294))*(ic*Inputs!$C$8+flat_fee-cost_acc-cost_wd*Inputs!$E$8*$E1294-cost_fx*Inputs!$D$8)-fixed</f>
        <v>-58314.47425744</v>
      </c>
    </row>
    <row r="1295" customFormat="false" ht="15" hidden="false" customHeight="false" outlineLevel="0" collapsed="false">
      <c r="A1295" s="0" t="n">
        <v>1230</v>
      </c>
      <c r="B1295" s="0" t="n">
        <v>0.440515</v>
      </c>
      <c r="C1295" s="0" t="n">
        <v>0.899924</v>
      </c>
      <c r="D1295" s="0" t="n">
        <v>1.326947</v>
      </c>
      <c r="E1295" s="0" t="n">
        <v>1.2633</v>
      </c>
      <c r="F1295" s="0" t="n">
        <v>0.250065</v>
      </c>
      <c r="G1295" s="0" t="n">
        <f aca="false">12*Inputs!$B$6*(MIN(1,$H$50*$C1295)*(ic*Inputs!$C$6+pS+fee_fx*Inputs!$D$6-cost_acc-cost_wd*Inputs!$E$6*$E1295-cost_fx*Inputs!$D$6-$F1295)+(1-MIN(1,$H$50*$C1295))*(1-MIN(1,Inputs!$G$6*$D1295)*churn_nonbuyers)*(ic*Inputs!$C$6+fee_wd*Inputs!$E$6*(1-$B1295)+fee_fx*Inputs!$D$6-cost_acc-cost_wd*Inputs!$E$6*(1-$B1295)-cost_fx*Inputs!$D$6))</f>
        <v>175209.78244266</v>
      </c>
      <c r="H1295" s="0" t="n">
        <f aca="false">12*Inputs!$B$7*(MIN(1,$H$51*$C1295)*(ic*Inputs!$C$7+pE+fee_fx*Inputs!$D$7-cost_acc-cost_wd*Inputs!$E$7*$E1295-cost_fx*Inputs!$D$7-$F1295)+(1-MIN(1,$H$51*$C1295))*(1-MIN(1,Inputs!$G$7*$D1295)*churn_nonbuyers)*(ic*Inputs!$C$7+fee_wd*Inputs!$E$7*(1-$B1295)+fee_fx*Inputs!$D$7-cost_acc-cost_wd*Inputs!$E$7*(1-$B1295)-cost_fx*Inputs!$D$7))</f>
        <v>365001.806297752</v>
      </c>
      <c r="I1295" s="0" t="n">
        <f aca="false">12*Inputs!$B$8*(MIN(1,$H$52*$C1295)*(ic*Inputs!$C$8+pT-cost_acc-cost_wd*Inputs!$E$8-cost_fx*Inputs!$D$8-cost_ins)+(1-MIN(1,$H$52*$C1295))*(1-MIN(1,Inputs!$G$8*$D1295)*churn_nonbuyers)*(ic*Inputs!$C$8+fee_wd*Inputs!$E$8*(1-$B1295)+fee_fx*Inputs!$D$8-cost_acc-cost_wd*Inputs!$E$8*(1-$B1295)-cost_fx*Inputs!$D$8))</f>
        <v>137754.341182879</v>
      </c>
      <c r="J1295" s="0" t="n">
        <f aca="false">G1295+H1295+I1295-fixed</f>
        <v>-22034.07007671</v>
      </c>
      <c r="K1295" s="0" t="n">
        <f aca="false">12*Inputs!$B$6*(1-MIN(1,Inputs!$G$6*$D1295)*churn_nonbuyers)*(ic*Inputs!$C$6+fee_wd*Inputs!$E$6*(1-$B1295)+fee_fx*Inputs!$D$6-cost_acc-cost_wd*Inputs!$E$6*(1-$B1295)-cost_fx*Inputs!$D$6)</f>
        <v>128998.902655476</v>
      </c>
      <c r="L1295" s="0" t="n">
        <f aca="false">12*Inputs!$B$7*(1-MIN(1,Inputs!$G$7*$D1295)*churn_nonbuyers)*(ic*Inputs!$C$7+fee_wd*Inputs!$E$7*(1-$B1295)+fee_fx*Inputs!$D$7-cost_acc-cost_wd*Inputs!$E$7*(1-$B1295)-cost_fx*Inputs!$D$7)</f>
        <v>326240.302137286</v>
      </c>
      <c r="M1295" s="0" t="n">
        <f aca="false">12*Inputs!$B$8*(1-MIN(1,Inputs!$G$8*$D1295)*churn_nonbuyers)*(ic*Inputs!$C$8+fee_wd*Inputs!$E$8*(1-$B1295)+fee_fx*Inputs!$D$8-cost_acc-cost_wd*Inputs!$E$8*(1-$B1295)-cost_fx*Inputs!$D$8)</f>
        <v>21714.975378888</v>
      </c>
      <c r="N1295" s="0" t="n">
        <f aca="false">K1295+L1295+I1295-fixed</f>
        <v>-107006.45402436</v>
      </c>
      <c r="O1295" s="0" t="n">
        <f aca="false">K1295+L1295+M1295-fixed</f>
        <v>-223045.81982835</v>
      </c>
      <c r="P1295" s="0" t="n">
        <f aca="false">12*Inputs!$B$6*(1-MIN(1,Inputs!$F$6*$D1295))*(ic*Inputs!$C$6+flat_fee-cost_acc-cost_wd*Inputs!$E$6*$E1295-cost_fx*Inputs!$D$6)+12*Inputs!$B$7*(1-MIN(1,Inputs!$F$7*$D1295))*(ic*Inputs!$C$7+flat_fee-cost_acc-cost_wd*Inputs!$E$7*$E1295-cost_fx*Inputs!$D$7)+12*Inputs!$B$8*(1-MIN(1,Inputs!$F$8*$D1295))*(ic*Inputs!$C$8+flat_fee-cost_acc-cost_wd*Inputs!$E$8*$E1295-cost_fx*Inputs!$D$8)-fixed</f>
        <v>-206987.732992</v>
      </c>
    </row>
    <row r="1296" customFormat="false" ht="15" hidden="false" customHeight="false" outlineLevel="0" collapsed="false">
      <c r="A1296" s="0" t="n">
        <v>1231</v>
      </c>
      <c r="B1296" s="0" t="n">
        <v>0.314035</v>
      </c>
      <c r="C1296" s="0" t="n">
        <v>1.069004</v>
      </c>
      <c r="D1296" s="0" t="n">
        <v>1.308834</v>
      </c>
      <c r="E1296" s="0" t="n">
        <v>1.334749</v>
      </c>
      <c r="F1296" s="0" t="n">
        <v>0.020329</v>
      </c>
      <c r="G1296" s="0" t="n">
        <f aca="false">12*Inputs!$B$6*(MIN(1,$H$50*$C1296)*(ic*Inputs!$C$6+pS+fee_fx*Inputs!$D$6-cost_acc-cost_wd*Inputs!$E$6*$E1296-cost_fx*Inputs!$D$6-$F1296)+(1-MIN(1,$H$50*$C1296))*(1-MIN(1,Inputs!$G$6*$D1296)*churn_nonbuyers)*(ic*Inputs!$C$6+fee_wd*Inputs!$E$6*(1-$B1296)+fee_fx*Inputs!$D$6-cost_acc-cost_wd*Inputs!$E$6*(1-$B1296)-cost_fx*Inputs!$D$6))</f>
        <v>203470.575783275</v>
      </c>
      <c r="H1296" s="0" t="n">
        <f aca="false">12*Inputs!$B$7*(MIN(1,$H$51*$C1296)*(ic*Inputs!$C$7+pE+fee_fx*Inputs!$D$7-cost_acc-cost_wd*Inputs!$E$7*$E1296-cost_fx*Inputs!$D$7-$F1296)+(1-MIN(1,$H$51*$C1296))*(1-MIN(1,Inputs!$G$7*$D1296)*churn_nonbuyers)*(ic*Inputs!$C$7+fee_wd*Inputs!$E$7*(1-$B1296)+fee_fx*Inputs!$D$7-cost_acc-cost_wd*Inputs!$E$7*(1-$B1296)-cost_fx*Inputs!$D$7))</f>
        <v>387752.929472279</v>
      </c>
      <c r="I1296" s="0" t="n">
        <f aca="false">12*Inputs!$B$8*(MIN(1,$H$52*$C1296)*(ic*Inputs!$C$8+pT-cost_acc-cost_wd*Inputs!$E$8-cost_fx*Inputs!$D$8-cost_ins)+(1-MIN(1,$H$52*$C1296))*(1-MIN(1,Inputs!$G$8*$D1296)*churn_nonbuyers)*(ic*Inputs!$C$8+fee_wd*Inputs!$E$8*(1-$B1296)+fee_fx*Inputs!$D$8-cost_acc-cost_wd*Inputs!$E$8*(1-$B1296)-cost_fx*Inputs!$D$8))</f>
        <v>160658.346909341</v>
      </c>
      <c r="J1296" s="0" t="n">
        <f aca="false">G1296+H1296+I1296-fixed</f>
        <v>51881.8521648946</v>
      </c>
      <c r="K1296" s="0" t="n">
        <f aca="false">12*Inputs!$B$6*(1-MIN(1,Inputs!$G$6*$D1296)*churn_nonbuyers)*(ic*Inputs!$C$6+fee_wd*Inputs!$E$6*(1-$B1296)+fee_fx*Inputs!$D$6-cost_acc-cost_wd*Inputs!$E$6*(1-$B1296)-cost_fx*Inputs!$D$6)</f>
        <v>146145.255013368</v>
      </c>
      <c r="L1296" s="0" t="n">
        <f aca="false">12*Inputs!$B$7*(1-MIN(1,Inputs!$G$7*$D1296)*churn_nonbuyers)*(ic*Inputs!$C$7+fee_wd*Inputs!$E$7*(1-$B1296)+fee_fx*Inputs!$D$7-cost_acc-cost_wd*Inputs!$E$7*(1-$B1296)-cost_fx*Inputs!$D$7)</f>
        <v>343922.908976021</v>
      </c>
      <c r="M1296" s="0" t="n">
        <f aca="false">12*Inputs!$B$8*(1-MIN(1,Inputs!$G$8*$D1296)*churn_nonbuyers)*(ic*Inputs!$C$8+fee_wd*Inputs!$E$8*(1-$B1296)+fee_fx*Inputs!$D$8-cost_acc-cost_wd*Inputs!$E$8*(1-$B1296)-cost_fx*Inputs!$D$8)</f>
        <v>26094.189102384</v>
      </c>
      <c r="N1296" s="0" t="n">
        <f aca="false">K1296+L1296+I1296-fixed</f>
        <v>-49273.4891012705</v>
      </c>
      <c r="O1296" s="0" t="n">
        <f aca="false">K1296+L1296+M1296-fixed</f>
        <v>-183837.646908227</v>
      </c>
      <c r="P1296" s="0" t="n">
        <f aca="false">12*Inputs!$B$6*(1-MIN(1,Inputs!$F$6*$D1296))*(ic*Inputs!$C$6+flat_fee-cost_acc-cost_wd*Inputs!$E$6*$E1296-cost_fx*Inputs!$D$6)+12*Inputs!$B$7*(1-MIN(1,Inputs!$F$7*$D1296))*(ic*Inputs!$C$7+flat_fee-cost_acc-cost_wd*Inputs!$E$7*$E1296-cost_fx*Inputs!$D$7)+12*Inputs!$B$8*(1-MIN(1,Inputs!$F$8*$D1296))*(ic*Inputs!$C$8+flat_fee-cost_acc-cost_wd*Inputs!$E$8*$E1296-cost_fx*Inputs!$D$8)-fixed</f>
        <v>-223488.05851216</v>
      </c>
    </row>
    <row r="1297" customFormat="false" ht="15" hidden="false" customHeight="false" outlineLevel="0" collapsed="false">
      <c r="A1297" s="0" t="n">
        <v>1232</v>
      </c>
      <c r="B1297" s="0" t="n">
        <v>0.402226</v>
      </c>
      <c r="C1297" s="0" t="n">
        <v>0.740392</v>
      </c>
      <c r="D1297" s="0" t="n">
        <v>1.171749</v>
      </c>
      <c r="E1297" s="0" t="n">
        <v>1.368992</v>
      </c>
      <c r="F1297" s="0" t="n">
        <v>0.245628</v>
      </c>
      <c r="G1297" s="0" t="n">
        <f aca="false">12*Inputs!$B$6*(MIN(1,$H$50*$C1297)*(ic*Inputs!$C$6+pS+fee_fx*Inputs!$D$6-cost_acc-cost_wd*Inputs!$E$6*$E1297-cost_fx*Inputs!$D$6-$F1297)+(1-MIN(1,$H$50*$C1297))*(1-MIN(1,Inputs!$G$6*$D1297)*churn_nonbuyers)*(ic*Inputs!$C$6+fee_wd*Inputs!$E$6*(1-$B1297)+fee_fx*Inputs!$D$6-cost_acc-cost_wd*Inputs!$E$6*(1-$B1297)-cost_fx*Inputs!$D$6))</f>
        <v>171182.370837595</v>
      </c>
      <c r="H1297" s="0" t="n">
        <f aca="false">12*Inputs!$B$7*(MIN(1,$H$51*$C1297)*(ic*Inputs!$C$7+pE+fee_fx*Inputs!$D$7-cost_acc-cost_wd*Inputs!$E$7*$E1297-cost_fx*Inputs!$D$7-$F1297)+(1-MIN(1,$H$51*$C1297))*(1-MIN(1,Inputs!$G$7*$D1297)*churn_nonbuyers)*(ic*Inputs!$C$7+fee_wd*Inputs!$E$7*(1-$B1297)+fee_fx*Inputs!$D$7-cost_acc-cost_wd*Inputs!$E$7*(1-$B1297)-cost_fx*Inputs!$D$7))</f>
        <v>354162.600755648</v>
      </c>
      <c r="I1297" s="0" t="n">
        <f aca="false">12*Inputs!$B$8*(MIN(1,$H$52*$C1297)*(ic*Inputs!$C$8+pT-cost_acc-cost_wd*Inputs!$E$8-cost_fx*Inputs!$D$8-cost_ins)+(1-MIN(1,$H$52*$C1297))*(1-MIN(1,Inputs!$G$8*$D1297)*churn_nonbuyers)*(ic*Inputs!$C$8+fee_wd*Inputs!$E$8*(1-$B1297)+fee_fx*Inputs!$D$8-cost_acc-cost_wd*Inputs!$E$8*(1-$B1297)-cost_fx*Inputs!$D$8))</f>
        <v>133318.116632396</v>
      </c>
      <c r="J1297" s="0" t="n">
        <f aca="false">G1297+H1297+I1297-fixed</f>
        <v>-41336.9117743612</v>
      </c>
      <c r="K1297" s="0" t="n">
        <f aca="false">12*Inputs!$B$6*(1-MIN(1,Inputs!$G$6*$D1297)*churn_nonbuyers)*(ic*Inputs!$C$6+fee_wd*Inputs!$E$6*(1-$B1297)+fee_fx*Inputs!$D$6-cost_acc-cost_wd*Inputs!$E$6*(1-$B1297)-cost_fx*Inputs!$D$6)</f>
        <v>135261.643055573</v>
      </c>
      <c r="L1297" s="0" t="n">
        <f aca="false">12*Inputs!$B$7*(1-MIN(1,Inputs!$G$7*$D1297)*churn_nonbuyers)*(ic*Inputs!$C$7+fee_wd*Inputs!$E$7*(1-$B1297)+fee_fx*Inputs!$D$7-cost_acc-cost_wd*Inputs!$E$7*(1-$B1297)-cost_fx*Inputs!$D$7)</f>
        <v>333142.030281344</v>
      </c>
      <c r="M1297" s="0" t="n">
        <f aca="false">12*Inputs!$B$8*(1-MIN(1,Inputs!$G$8*$D1297)*churn_nonbuyers)*(ic*Inputs!$C$8+fee_wd*Inputs!$E$8*(1-$B1297)+fee_fx*Inputs!$D$8-cost_acc-cost_wd*Inputs!$E$8*(1-$B1297)-cost_fx*Inputs!$D$8)</f>
        <v>55207.8863660064</v>
      </c>
      <c r="N1297" s="0" t="n">
        <f aca="false">K1297+L1297+I1297-fixed</f>
        <v>-98278.2100306872</v>
      </c>
      <c r="O1297" s="0" t="n">
        <f aca="false">K1297+L1297+M1297-fixed</f>
        <v>-176388.440297077</v>
      </c>
      <c r="P1297" s="0" t="n">
        <f aca="false">12*Inputs!$B$6*(1-MIN(1,Inputs!$F$6*$D1297))*(ic*Inputs!$C$6+flat_fee-cost_acc-cost_wd*Inputs!$E$6*$E1297-cost_fx*Inputs!$D$6)+12*Inputs!$B$7*(1-MIN(1,Inputs!$F$7*$D1297))*(ic*Inputs!$C$7+flat_fee-cost_acc-cost_wd*Inputs!$E$7*$E1297-cost_fx*Inputs!$D$7)+12*Inputs!$B$8*(1-MIN(1,Inputs!$F$8*$D1297))*(ic*Inputs!$C$8+flat_fee-cost_acc-cost_wd*Inputs!$E$8*$E1297-cost_fx*Inputs!$D$8)-fixed</f>
        <v>-170576.85239008</v>
      </c>
    </row>
    <row r="1298" customFormat="false" ht="15" hidden="false" customHeight="false" outlineLevel="0" collapsed="false">
      <c r="A1298" s="0" t="n">
        <v>1233</v>
      </c>
      <c r="B1298" s="0" t="n">
        <v>0.168469</v>
      </c>
      <c r="C1298" s="0" t="n">
        <v>0.845826</v>
      </c>
      <c r="D1298" s="0" t="n">
        <v>1.301154</v>
      </c>
      <c r="E1298" s="0" t="n">
        <v>1.047025</v>
      </c>
      <c r="F1298" s="0" t="n">
        <v>0.088834</v>
      </c>
      <c r="G1298" s="0" t="n">
        <f aca="false">12*Inputs!$B$6*(MIN(1,$H$50*$C1298)*(ic*Inputs!$C$6+pS+fee_fx*Inputs!$D$6-cost_acc-cost_wd*Inputs!$E$6*$E1298-cost_fx*Inputs!$D$6-$F1298)+(1-MIN(1,$H$50*$C1298))*(1-MIN(1,Inputs!$G$6*$D1298)*churn_nonbuyers)*(ic*Inputs!$C$6+fee_wd*Inputs!$E$6*(1-$B1298)+fee_fx*Inputs!$D$6-cost_acc-cost_wd*Inputs!$E$6*(1-$B1298)-cost_fx*Inputs!$D$6))</f>
        <v>214102.439159073</v>
      </c>
      <c r="H1298" s="0" t="n">
        <f aca="false">12*Inputs!$B$7*(MIN(1,$H$51*$C1298)*(ic*Inputs!$C$7+pE+fee_fx*Inputs!$D$7-cost_acc-cost_wd*Inputs!$E$7*$E1298-cost_fx*Inputs!$D$7-$F1298)+(1-MIN(1,$H$51*$C1298))*(1-MIN(1,Inputs!$G$7*$D1298)*churn_nonbuyers)*(ic*Inputs!$C$7+fee_wd*Inputs!$E$7*(1-$B1298)+fee_fx*Inputs!$D$7-cost_acc-cost_wd*Inputs!$E$7*(1-$B1298)-cost_fx*Inputs!$D$7))</f>
        <v>416683.27069879</v>
      </c>
      <c r="I1298" s="0" t="n">
        <f aca="false">12*Inputs!$B$8*(MIN(1,$H$52*$C1298)*(ic*Inputs!$C$8+pT-cost_acc-cost_wd*Inputs!$E$8-cost_fx*Inputs!$D$8-cost_ins)+(1-MIN(1,$H$52*$C1298))*(1-MIN(1,Inputs!$G$8*$D1298)*churn_nonbuyers)*(ic*Inputs!$C$8+fee_wd*Inputs!$E$8*(1-$B1298)+fee_fx*Inputs!$D$8-cost_acc-cost_wd*Inputs!$E$8*(1-$B1298)-cost_fx*Inputs!$D$8))</f>
        <v>133502.083517554</v>
      </c>
      <c r="J1298" s="0" t="n">
        <f aca="false">G1298+H1298+I1298-fixed</f>
        <v>64287.7933754172</v>
      </c>
      <c r="K1298" s="0" t="n">
        <f aca="false">12*Inputs!$B$6*(1-MIN(1,Inputs!$G$6*$D1298)*churn_nonbuyers)*(ic*Inputs!$C$6+fee_wd*Inputs!$E$6*(1-$B1298)+fee_fx*Inputs!$D$6-cost_acc-cost_wd*Inputs!$E$6*(1-$B1298)-cost_fx*Inputs!$D$6)</f>
        <v>165803.101295227</v>
      </c>
      <c r="L1298" s="0" t="n">
        <f aca="false">12*Inputs!$B$7*(1-MIN(1,Inputs!$G$7*$D1298)*churn_nonbuyers)*(ic*Inputs!$C$7+fee_wd*Inputs!$E$7*(1-$B1298)+fee_fx*Inputs!$D$7-cost_acc-cost_wd*Inputs!$E$7*(1-$B1298)-cost_fx*Inputs!$D$7)</f>
        <v>364148.666985136</v>
      </c>
      <c r="M1298" s="0" t="n">
        <f aca="false">12*Inputs!$B$8*(1-MIN(1,Inputs!$G$8*$D1298)*churn_nonbuyers)*(ic*Inputs!$C$8+fee_wd*Inputs!$E$8*(1-$B1298)+fee_fx*Inputs!$D$8-cost_acc-cost_wd*Inputs!$E$8*(1-$B1298)-cost_fx*Inputs!$D$8)</f>
        <v>28391.0802843937</v>
      </c>
      <c r="N1298" s="0" t="n">
        <f aca="false">K1298+L1298+I1298-fixed</f>
        <v>-36546.148202082</v>
      </c>
      <c r="O1298" s="0" t="n">
        <f aca="false">K1298+L1298+M1298-fixed</f>
        <v>-141657.151435243</v>
      </c>
      <c r="P1298" s="0" t="n">
        <f aca="false">12*Inputs!$B$6*(1-MIN(1,Inputs!$F$6*$D1298))*(ic*Inputs!$C$6+flat_fee-cost_acc-cost_wd*Inputs!$E$6*$E1298-cost_fx*Inputs!$D$6)+12*Inputs!$B$7*(1-MIN(1,Inputs!$F$7*$D1298))*(ic*Inputs!$C$7+flat_fee-cost_acc-cost_wd*Inputs!$E$7*$E1298-cost_fx*Inputs!$D$7)+12*Inputs!$B$8*(1-MIN(1,Inputs!$F$8*$D1298))*(ic*Inputs!$C$8+flat_fee-cost_acc-cost_wd*Inputs!$E$8*$E1298-cost_fx*Inputs!$D$8)-fixed</f>
        <v>-116273.148868</v>
      </c>
    </row>
    <row r="1299" customFormat="false" ht="15" hidden="false" customHeight="false" outlineLevel="0" collapsed="false">
      <c r="A1299" s="0" t="n">
        <v>1234</v>
      </c>
      <c r="B1299" s="0" t="n">
        <v>0.2132</v>
      </c>
      <c r="C1299" s="0" t="n">
        <v>1.077896</v>
      </c>
      <c r="D1299" s="0" t="n">
        <v>1.010058</v>
      </c>
      <c r="E1299" s="0" t="n">
        <v>1.293215</v>
      </c>
      <c r="F1299" s="0" t="n">
        <v>0.302313</v>
      </c>
      <c r="G1299" s="0" t="n">
        <f aca="false">12*Inputs!$B$6*(MIN(1,$H$50*$C1299)*(ic*Inputs!$C$6+pS+fee_fx*Inputs!$D$6-cost_acc-cost_wd*Inputs!$E$6*$E1299-cost_fx*Inputs!$D$6-$F1299)+(1-MIN(1,$H$50*$C1299))*(1-MIN(1,Inputs!$G$6*$D1299)*churn_nonbuyers)*(ic*Inputs!$C$6+fee_wd*Inputs!$E$6*(1-$B1299)+fee_fx*Inputs!$D$6-cost_acc-cost_wd*Inputs!$E$6*(1-$B1299)-cost_fx*Inputs!$D$6))</f>
        <v>212708.622752256</v>
      </c>
      <c r="H1299" s="0" t="n">
        <f aca="false">12*Inputs!$B$7*(MIN(1,$H$51*$C1299)*(ic*Inputs!$C$7+pE+fee_fx*Inputs!$D$7-cost_acc-cost_wd*Inputs!$E$7*$E1299-cost_fx*Inputs!$D$7-$F1299)+(1-MIN(1,$H$51*$C1299))*(1-MIN(1,Inputs!$G$7*$D1299)*churn_nonbuyers)*(ic*Inputs!$C$7+fee_wd*Inputs!$E$7*(1-$B1299)+fee_fx*Inputs!$D$7-cost_acc-cost_wd*Inputs!$E$7*(1-$B1299)-cost_fx*Inputs!$D$7))</f>
        <v>385602.104052417</v>
      </c>
      <c r="I1299" s="0" t="n">
        <f aca="false">12*Inputs!$B$8*(MIN(1,$H$52*$C1299)*(ic*Inputs!$C$8+pT-cost_acc-cost_wd*Inputs!$E$8-cost_fx*Inputs!$D$8-cost_ins)+(1-MIN(1,$H$52*$C1299))*(1-MIN(1,Inputs!$G$8*$D1299)*churn_nonbuyers)*(ic*Inputs!$C$8+fee_wd*Inputs!$E$8*(1-$B1299)+fee_fx*Inputs!$D$8-cost_acc-cost_wd*Inputs!$E$8*(1-$B1299)-cost_fx*Inputs!$D$8))</f>
        <v>178108.893729649</v>
      </c>
      <c r="J1299" s="0" t="n">
        <f aca="false">G1299+H1299+I1299-fixed</f>
        <v>76419.6205343208</v>
      </c>
      <c r="K1299" s="0" t="n">
        <f aca="false">12*Inputs!$B$6*(1-MIN(1,Inputs!$G$6*$D1299)*churn_nonbuyers)*(ic*Inputs!$C$6+fee_wd*Inputs!$E$6*(1-$B1299)+fee_fx*Inputs!$D$6-cost_acc-cost_wd*Inputs!$E$6*(1-$B1299)-cost_fx*Inputs!$D$6)</f>
        <v>162268.29479232</v>
      </c>
      <c r="L1299" s="0" t="n">
        <f aca="false">12*Inputs!$B$7*(1-MIN(1,Inputs!$G$7*$D1299)*churn_nonbuyers)*(ic*Inputs!$C$7+fee_wd*Inputs!$E$7*(1-$B1299)+fee_fx*Inputs!$D$7-cost_acc-cost_wd*Inputs!$E$7*(1-$B1299)-cost_fx*Inputs!$D$7)</f>
        <v>361211.826091392</v>
      </c>
      <c r="M1299" s="0" t="n">
        <f aca="false">12*Inputs!$B$8*(1-MIN(1,Inputs!$G$8*$D1299)*churn_nonbuyers)*(ic*Inputs!$C$8+fee_wd*Inputs!$E$8*(1-$B1299)+fee_fx*Inputs!$D$8-cost_acc-cost_wd*Inputs!$E$8*(1-$B1299)-cost_fx*Inputs!$D$8)</f>
        <v>92623.91884416</v>
      </c>
      <c r="N1299" s="0" t="n">
        <f aca="false">K1299+L1299+I1299-fixed</f>
        <v>1589.01461336087</v>
      </c>
      <c r="O1299" s="0" t="n">
        <f aca="false">K1299+L1299+M1299-fixed</f>
        <v>-83895.9602721279</v>
      </c>
      <c r="P1299" s="0" t="n">
        <f aca="false">12*Inputs!$B$6*(1-MIN(1,Inputs!$F$6*$D1299))*(ic*Inputs!$C$6+flat_fee-cost_acc-cost_wd*Inputs!$E$6*$E1299-cost_fx*Inputs!$D$6)+12*Inputs!$B$7*(1-MIN(1,Inputs!$F$7*$D1299))*(ic*Inputs!$C$7+flat_fee-cost_acc-cost_wd*Inputs!$E$7*$E1299-cost_fx*Inputs!$D$7)+12*Inputs!$B$8*(1-MIN(1,Inputs!$F$8*$D1299))*(ic*Inputs!$C$8+flat_fee-cost_acc-cost_wd*Inputs!$E$8*$E1299-cost_fx*Inputs!$D$8)-fixed</f>
        <v>-61161.0702712</v>
      </c>
    </row>
    <row r="1300" customFormat="false" ht="15" hidden="false" customHeight="false" outlineLevel="0" collapsed="false">
      <c r="A1300" s="0" t="n">
        <v>1235</v>
      </c>
      <c r="B1300" s="0" t="n">
        <v>0.33073</v>
      </c>
      <c r="C1300" s="0" t="n">
        <v>0.925626</v>
      </c>
      <c r="D1300" s="0" t="n">
        <v>1.465163</v>
      </c>
      <c r="E1300" s="0" t="n">
        <v>1.096519</v>
      </c>
      <c r="F1300" s="0" t="n">
        <v>0.311524</v>
      </c>
      <c r="G1300" s="0" t="n">
        <f aca="false">12*Inputs!$B$6*(MIN(1,$H$50*$C1300)*(ic*Inputs!$C$6+pS+fee_fx*Inputs!$D$6-cost_acc-cost_wd*Inputs!$E$6*$E1300-cost_fx*Inputs!$D$6-$F1300)+(1-MIN(1,$H$50*$C1300))*(1-MIN(1,Inputs!$G$6*$D1300)*churn_nonbuyers)*(ic*Inputs!$C$6+fee_wd*Inputs!$E$6*(1-$B1300)+fee_fx*Inputs!$D$6-cost_acc-cost_wd*Inputs!$E$6*(1-$B1300)-cost_fx*Inputs!$D$6))</f>
        <v>191457.583421253</v>
      </c>
      <c r="H1300" s="0" t="n">
        <f aca="false">12*Inputs!$B$7*(MIN(1,$H$51*$C1300)*(ic*Inputs!$C$7+pE+fee_fx*Inputs!$D$7-cost_acc-cost_wd*Inputs!$E$7*$E1300-cost_fx*Inputs!$D$7-$F1300)+(1-MIN(1,$H$51*$C1300))*(1-MIN(1,Inputs!$G$7*$D1300)*churn_nonbuyers)*(ic*Inputs!$C$7+fee_wd*Inputs!$E$7*(1-$B1300)+fee_fx*Inputs!$D$7-cost_acc-cost_wd*Inputs!$E$7*(1-$B1300)-cost_fx*Inputs!$D$7))</f>
        <v>389247.22318025</v>
      </c>
      <c r="I1300" s="0" t="n">
        <f aca="false">12*Inputs!$B$8*(MIN(1,$H$52*$C1300)*(ic*Inputs!$C$8+pT-cost_acc-cost_wd*Inputs!$E$8-cost_fx*Inputs!$D$8-cost_ins)+(1-MIN(1,$H$52*$C1300))*(1-MIN(1,Inputs!$G$8*$D1300)*churn_nonbuyers)*(ic*Inputs!$C$8+fee_wd*Inputs!$E$8*(1-$B1300)+fee_fx*Inputs!$D$8-cost_acc-cost_wd*Inputs!$E$8*(1-$B1300)-cost_fx*Inputs!$D$8))</f>
        <v>133423.434144</v>
      </c>
      <c r="J1300" s="0" t="n">
        <f aca="false">G1300+H1300+I1300-fixed</f>
        <v>14128.2407455031</v>
      </c>
      <c r="K1300" s="0" t="n">
        <f aca="false">12*Inputs!$B$6*(1-MIN(1,Inputs!$G$6*$D1300)*churn_nonbuyers)*(ic*Inputs!$C$6+fee_wd*Inputs!$E$6*(1-$B1300)+fee_fx*Inputs!$D$6-cost_acc-cost_wd*Inputs!$E$6*(1-$B1300)-cost_fx*Inputs!$D$6)</f>
        <v>142694.965144728</v>
      </c>
      <c r="L1300" s="0" t="n">
        <f aca="false">12*Inputs!$B$7*(1-MIN(1,Inputs!$G$7*$D1300)*churn_nonbuyers)*(ic*Inputs!$C$7+fee_wd*Inputs!$E$7*(1-$B1300)+fee_fx*Inputs!$D$7-cost_acc-cost_wd*Inputs!$E$7*(1-$B1300)-cost_fx*Inputs!$D$7)</f>
        <v>339945.625262837</v>
      </c>
      <c r="M1300" s="0" t="n">
        <f aca="false">12*Inputs!$B$8*(1-MIN(1,Inputs!$G$8*$D1300)*churn_nonbuyers)*(ic*Inputs!$C$8+fee_wd*Inputs!$E$8*(1-$B1300)+fee_fx*Inputs!$D$8-cost_acc-cost_wd*Inputs!$E$8*(1-$B1300)-cost_fx*Inputs!$D$8)</f>
        <v>0</v>
      </c>
      <c r="N1300" s="0" t="n">
        <f aca="false">K1300+L1300+I1300-fixed</f>
        <v>-83935.9754484353</v>
      </c>
      <c r="O1300" s="0" t="n">
        <f aca="false">K1300+L1300+M1300-fixed</f>
        <v>-217359.409592435</v>
      </c>
      <c r="P1300" s="0" t="n">
        <f aca="false">12*Inputs!$B$6*(1-MIN(1,Inputs!$F$6*$D1300))*(ic*Inputs!$C$6+flat_fee-cost_acc-cost_wd*Inputs!$E$6*$E1300-cost_fx*Inputs!$D$6)+12*Inputs!$B$7*(1-MIN(1,Inputs!$F$7*$D1300))*(ic*Inputs!$C$7+flat_fee-cost_acc-cost_wd*Inputs!$E$7*$E1300-cost_fx*Inputs!$D$7)+12*Inputs!$B$8*(1-MIN(1,Inputs!$F$8*$D1300))*(ic*Inputs!$C$8+flat_fee-cost_acc-cost_wd*Inputs!$E$8*$E1300-cost_fx*Inputs!$D$8)-fixed</f>
        <v>-222767.35204072</v>
      </c>
    </row>
    <row r="1301" customFormat="false" ht="15" hidden="false" customHeight="false" outlineLevel="0" collapsed="false">
      <c r="A1301" s="0" t="n">
        <v>1236</v>
      </c>
      <c r="B1301" s="0" t="n">
        <v>0.408581</v>
      </c>
      <c r="C1301" s="0" t="n">
        <v>0.802844</v>
      </c>
      <c r="D1301" s="0" t="n">
        <v>0.927476</v>
      </c>
      <c r="E1301" s="0" t="n">
        <v>1.197973</v>
      </c>
      <c r="F1301" s="0" t="n">
        <v>0.176338</v>
      </c>
      <c r="G1301" s="0" t="n">
        <f aca="false">12*Inputs!$B$6*(MIN(1,$H$50*$C1301)*(ic*Inputs!$C$6+pS+fee_fx*Inputs!$D$6-cost_acc-cost_wd*Inputs!$E$6*$E1301-cost_fx*Inputs!$D$6-$F1301)+(1-MIN(1,$H$50*$C1301))*(1-MIN(1,Inputs!$G$6*$D1301)*churn_nonbuyers)*(ic*Inputs!$C$6+fee_wd*Inputs!$E$6*(1-$B1301)+fee_fx*Inputs!$D$6-cost_acc-cost_wd*Inputs!$E$6*(1-$B1301)-cost_fx*Inputs!$D$6))</f>
        <v>179482.911685867</v>
      </c>
      <c r="H1301" s="0" t="n">
        <f aca="false">12*Inputs!$B$7*(MIN(1,$H$51*$C1301)*(ic*Inputs!$C$7+pE+fee_fx*Inputs!$D$7-cost_acc-cost_wd*Inputs!$E$7*$E1301-cost_fx*Inputs!$D$7-$F1301)+(1-MIN(1,$H$51*$C1301))*(1-MIN(1,Inputs!$G$7*$D1301)*churn_nonbuyers)*(ic*Inputs!$C$7+fee_wd*Inputs!$E$7*(1-$B1301)+fee_fx*Inputs!$D$7-cost_acc-cost_wd*Inputs!$E$7*(1-$B1301)-cost_fx*Inputs!$D$7))</f>
        <v>376070.81223681</v>
      </c>
      <c r="I1301" s="0" t="n">
        <f aca="false">12*Inputs!$B$8*(MIN(1,$H$52*$C1301)*(ic*Inputs!$C$8+pT-cost_acc-cost_wd*Inputs!$E$8-cost_fx*Inputs!$D$8-cost_ins)+(1-MIN(1,$H$52*$C1301))*(1-MIN(1,Inputs!$G$8*$D1301)*churn_nonbuyers)*(ic*Inputs!$C$8+fee_wd*Inputs!$E$8*(1-$B1301)+fee_fx*Inputs!$D$8-cost_acc-cost_wd*Inputs!$E$8*(1-$B1301)-cost_fx*Inputs!$D$8))</f>
        <v>162859.790492011</v>
      </c>
      <c r="J1301" s="0" t="n">
        <f aca="false">G1301+H1301+I1301-fixed</f>
        <v>18413.5144146879</v>
      </c>
      <c r="K1301" s="0" t="n">
        <f aca="false">12*Inputs!$B$6*(1-MIN(1,Inputs!$G$6*$D1301)*churn_nonbuyers)*(ic*Inputs!$C$6+fee_wd*Inputs!$E$6*(1-$B1301)+fee_fx*Inputs!$D$6-cost_acc-cost_wd*Inputs!$E$6*(1-$B1301)-cost_fx*Inputs!$D$6)</f>
        <v>136143.811235203</v>
      </c>
      <c r="L1301" s="0" t="n">
        <f aca="false">12*Inputs!$B$7*(1-MIN(1,Inputs!$G$7*$D1301)*churn_nonbuyers)*(ic*Inputs!$C$7+fee_wd*Inputs!$E$7*(1-$B1301)+fee_fx*Inputs!$D$7-cost_acc-cost_wd*Inputs!$E$7*(1-$B1301)-cost_fx*Inputs!$D$7)</f>
        <v>334782.646293122</v>
      </c>
      <c r="M1301" s="0" t="n">
        <f aca="false">12*Inputs!$B$8*(1-MIN(1,Inputs!$G$8*$D1301)*churn_nonbuyers)*(ic*Inputs!$C$8+fee_wd*Inputs!$E$8*(1-$B1301)+fee_fx*Inputs!$D$8-cost_acc-cost_wd*Inputs!$E$8*(1-$B1301)-cost_fx*Inputs!$D$8)</f>
        <v>107611.084324282</v>
      </c>
      <c r="N1301" s="0" t="n">
        <f aca="false">K1301+L1301+I1301-fixed</f>
        <v>-66213.751979664</v>
      </c>
      <c r="O1301" s="0" t="n">
        <f aca="false">K1301+L1301+M1301-fixed</f>
        <v>-121462.458147394</v>
      </c>
      <c r="P1301" s="0" t="n">
        <f aca="false">12*Inputs!$B$6*(1-MIN(1,Inputs!$F$6*$D1301))*(ic*Inputs!$C$6+flat_fee-cost_acc-cost_wd*Inputs!$E$6*$E1301-cost_fx*Inputs!$D$6)+12*Inputs!$B$7*(1-MIN(1,Inputs!$F$7*$D1301))*(ic*Inputs!$C$7+flat_fee-cost_acc-cost_wd*Inputs!$E$7*$E1301-cost_fx*Inputs!$D$7)+12*Inputs!$B$8*(1-MIN(1,Inputs!$F$8*$D1301))*(ic*Inputs!$C$8+flat_fee-cost_acc-cost_wd*Inputs!$E$8*$E1301-cost_fx*Inputs!$D$8)-fixed</f>
        <v>22400.1077475201</v>
      </c>
    </row>
    <row r="1302" customFormat="false" ht="15" hidden="false" customHeight="false" outlineLevel="0" collapsed="false">
      <c r="A1302" s="0" t="n">
        <v>1237</v>
      </c>
      <c r="B1302" s="0" t="n">
        <v>0.224666</v>
      </c>
      <c r="C1302" s="0" t="n">
        <v>1.079071</v>
      </c>
      <c r="D1302" s="0" t="n">
        <v>0.558957</v>
      </c>
      <c r="E1302" s="0" t="n">
        <v>1.26712</v>
      </c>
      <c r="F1302" s="0" t="n">
        <v>0.076003</v>
      </c>
      <c r="G1302" s="0" t="n">
        <f aca="false">12*Inputs!$B$6*(MIN(1,$H$50*$C1302)*(ic*Inputs!$C$6+pS+fee_fx*Inputs!$D$6-cost_acc-cost_wd*Inputs!$E$6*$E1302-cost_fx*Inputs!$D$6-$F1302)+(1-MIN(1,$H$50*$C1302))*(1-MIN(1,Inputs!$G$6*$D1302)*churn_nonbuyers)*(ic*Inputs!$C$6+fee_wd*Inputs!$E$6*(1-$B1302)+fee_fx*Inputs!$D$6-cost_acc-cost_wd*Inputs!$E$6*(1-$B1302)-cost_fx*Inputs!$D$6))</f>
        <v>221094.324239887</v>
      </c>
      <c r="H1302" s="0" t="n">
        <f aca="false">12*Inputs!$B$7*(MIN(1,$H$51*$C1302)*(ic*Inputs!$C$7+pE+fee_fx*Inputs!$D$7-cost_acc-cost_wd*Inputs!$E$7*$E1302-cost_fx*Inputs!$D$7-$F1302)+(1-MIN(1,$H$51*$C1302))*(1-MIN(1,Inputs!$G$7*$D1302)*churn_nonbuyers)*(ic*Inputs!$C$7+fee_wd*Inputs!$E$7*(1-$B1302)+fee_fx*Inputs!$D$7-cost_acc-cost_wd*Inputs!$E$7*(1-$B1302)-cost_fx*Inputs!$D$7))</f>
        <v>404881.198327427</v>
      </c>
      <c r="I1302" s="0" t="n">
        <f aca="false">12*Inputs!$B$8*(MIN(1,$H$52*$C1302)*(ic*Inputs!$C$8+pT-cost_acc-cost_wd*Inputs!$E$8-cost_fx*Inputs!$D$8-cost_ins)+(1-MIN(1,$H$52*$C1302))*(1-MIN(1,Inputs!$G$8*$D1302)*churn_nonbuyers)*(ic*Inputs!$C$8+fee_wd*Inputs!$E$8*(1-$B1302)+fee_fx*Inputs!$D$8-cost_acc-cost_wd*Inputs!$E$8*(1-$B1302)-cost_fx*Inputs!$D$8))</f>
        <v>202545.043905577</v>
      </c>
      <c r="J1302" s="0" t="n">
        <f aca="false">G1302+H1302+I1302-fixed</f>
        <v>128520.566472892</v>
      </c>
      <c r="K1302" s="0" t="n">
        <f aca="false">12*Inputs!$B$6*(1-MIN(1,Inputs!$G$6*$D1302)*churn_nonbuyers)*(ic*Inputs!$C$6+fee_wd*Inputs!$E$6*(1-$B1302)+fee_fx*Inputs!$D$6-cost_acc-cost_wd*Inputs!$E$6*(1-$B1302)-cost_fx*Inputs!$D$6)</f>
        <v>164517.975600206</v>
      </c>
      <c r="L1302" s="0" t="n">
        <f aca="false">12*Inputs!$B$7*(1-MIN(1,Inputs!$G$7*$D1302)*churn_nonbuyers)*(ic*Inputs!$C$7+fee_wd*Inputs!$E$7*(1-$B1302)+fee_fx*Inputs!$D$7-cost_acc-cost_wd*Inputs!$E$7*(1-$B1302)-cost_fx*Inputs!$D$7)</f>
        <v>364629.451824124</v>
      </c>
      <c r="M1302" s="0" t="n">
        <f aca="false">12*Inputs!$B$8*(1-MIN(1,Inputs!$G$8*$D1302)*churn_nonbuyers)*(ic*Inputs!$C$8+fee_wd*Inputs!$E$8*(1-$B1302)+fee_fx*Inputs!$D$8-cost_acc-cost_wd*Inputs!$E$8*(1-$B1302)-cost_fx*Inputs!$D$8)</f>
        <v>192124.978720963</v>
      </c>
      <c r="N1302" s="0" t="n">
        <f aca="false">K1302+L1302+I1302-fixed</f>
        <v>31692.4713299075</v>
      </c>
      <c r="O1302" s="0" t="n">
        <f aca="false">K1302+L1302+M1302-fixed</f>
        <v>21272.4061452935</v>
      </c>
      <c r="P1302" s="0" t="n">
        <f aca="false">12*Inputs!$B$6*(1-MIN(1,Inputs!$F$6*$D1302))*(ic*Inputs!$C$6+flat_fee-cost_acc-cost_wd*Inputs!$E$6*$E1302-cost_fx*Inputs!$D$6)+12*Inputs!$B$7*(1-MIN(1,Inputs!$F$7*$D1302))*(ic*Inputs!$C$7+flat_fee-cost_acc-cost_wd*Inputs!$E$7*$E1302-cost_fx*Inputs!$D$7)+12*Inputs!$B$8*(1-MIN(1,Inputs!$F$8*$D1302))*(ic*Inputs!$C$8+flat_fee-cost_acc-cost_wd*Inputs!$E$8*$E1302-cost_fx*Inputs!$D$8)-fixed</f>
        <v>175517.9194256</v>
      </c>
    </row>
    <row r="1303" customFormat="false" ht="15" hidden="false" customHeight="false" outlineLevel="0" collapsed="false">
      <c r="A1303" s="0" t="n">
        <v>1238</v>
      </c>
      <c r="B1303" s="0" t="n">
        <v>0.315413</v>
      </c>
      <c r="C1303" s="0" t="n">
        <v>0.848779</v>
      </c>
      <c r="D1303" s="0" t="n">
        <v>0.746011</v>
      </c>
      <c r="E1303" s="0" t="n">
        <v>1.308717</v>
      </c>
      <c r="F1303" s="0" t="n">
        <v>0.064225</v>
      </c>
      <c r="G1303" s="0" t="n">
        <f aca="false">12*Inputs!$B$6*(MIN(1,$H$50*$C1303)*(ic*Inputs!$C$6+pS+fee_fx*Inputs!$D$6-cost_acc-cost_wd*Inputs!$E$6*$E1303-cost_fx*Inputs!$D$6-$F1303)+(1-MIN(1,$H$50*$C1303))*(1-MIN(1,Inputs!$G$6*$D1303)*churn_nonbuyers)*(ic*Inputs!$C$6+fee_wd*Inputs!$E$6*(1-$B1303)+fee_fx*Inputs!$D$6-cost_acc-cost_wd*Inputs!$E$6*(1-$B1303)-cost_fx*Inputs!$D$6))</f>
        <v>195235.476149207</v>
      </c>
      <c r="H1303" s="0" t="n">
        <f aca="false">12*Inputs!$B$7*(MIN(1,$H$51*$C1303)*(ic*Inputs!$C$7+pE+fee_fx*Inputs!$D$7-cost_acc-cost_wd*Inputs!$E$7*$E1303-cost_fx*Inputs!$D$7-$F1303)+(1-MIN(1,$H$51*$C1303))*(1-MIN(1,Inputs!$G$7*$D1303)*churn_nonbuyers)*(ic*Inputs!$C$7+fee_wd*Inputs!$E$7*(1-$B1303)+fee_fx*Inputs!$D$7-cost_acc-cost_wd*Inputs!$E$7*(1-$B1303)-cost_fx*Inputs!$D$7))</f>
        <v>382986.962184015</v>
      </c>
      <c r="I1303" s="0" t="n">
        <f aca="false">12*Inputs!$B$8*(MIN(1,$H$52*$C1303)*(ic*Inputs!$C$8+pT-cost_acc-cost_wd*Inputs!$E$8-cost_fx*Inputs!$D$8-cost_ins)+(1-MIN(1,$H$52*$C1303))*(1-MIN(1,Inputs!$G$8*$D1303)*churn_nonbuyers)*(ic*Inputs!$C$8+fee_wd*Inputs!$E$8*(1-$B1303)+fee_fx*Inputs!$D$8-cost_acc-cost_wd*Inputs!$E$8*(1-$B1303)-cost_fx*Inputs!$D$8))</f>
        <v>182704.183940069</v>
      </c>
      <c r="J1303" s="0" t="n">
        <f aca="false">G1303+H1303+I1303-fixed</f>
        <v>60926.6222732906</v>
      </c>
      <c r="K1303" s="0" t="n">
        <f aca="false">12*Inputs!$B$6*(1-MIN(1,Inputs!$G$6*$D1303)*churn_nonbuyers)*(ic*Inputs!$C$6+fee_wd*Inputs!$E$6*(1-$B1303)+fee_fx*Inputs!$D$6-cost_acc-cost_wd*Inputs!$E$6*(1-$B1303)-cost_fx*Inputs!$D$6)</f>
        <v>150354.90840631</v>
      </c>
      <c r="L1303" s="0" t="n">
        <f aca="false">12*Inputs!$B$7*(1-MIN(1,Inputs!$G$7*$D1303)*churn_nonbuyers)*(ic*Inputs!$C$7+fee_wd*Inputs!$E$7*(1-$B1303)+fee_fx*Inputs!$D$7-cost_acc-cost_wd*Inputs!$E$7*(1-$B1303)-cost_fx*Inputs!$D$7)</f>
        <v>349773.281715786</v>
      </c>
      <c r="M1303" s="0" t="n">
        <f aca="false">12*Inputs!$B$8*(1-MIN(1,Inputs!$G$8*$D1303)*churn_nonbuyers)*(ic*Inputs!$C$8+fee_wd*Inputs!$E$8*(1-$B1303)+fee_fx*Inputs!$D$8-cost_acc-cost_wd*Inputs!$E$8*(1-$B1303)-cost_fx*Inputs!$D$8)</f>
        <v>148717.715389445</v>
      </c>
      <c r="N1303" s="0" t="n">
        <f aca="false">K1303+L1303+I1303-fixed</f>
        <v>-17167.6259378359</v>
      </c>
      <c r="O1303" s="0" t="n">
        <f aca="false">K1303+L1303+M1303-fixed</f>
        <v>-51154.0944884596</v>
      </c>
      <c r="P1303" s="0" t="n">
        <f aca="false">12*Inputs!$B$6*(1-MIN(1,Inputs!$F$6*$D1303))*(ic*Inputs!$C$6+flat_fee-cost_acc-cost_wd*Inputs!$E$6*$E1303-cost_fx*Inputs!$D$6)+12*Inputs!$B$7*(1-MIN(1,Inputs!$F$7*$D1303))*(ic*Inputs!$C$7+flat_fee-cost_acc-cost_wd*Inputs!$E$7*$E1303-cost_fx*Inputs!$D$7)+12*Inputs!$B$8*(1-MIN(1,Inputs!$F$8*$D1303))*(ic*Inputs!$C$8+flat_fee-cost_acc-cost_wd*Inputs!$E$8*$E1303-cost_fx*Inputs!$D$8)-fixed</f>
        <v>61519.1914848802</v>
      </c>
    </row>
    <row r="1304" customFormat="false" ht="15" hidden="false" customHeight="false" outlineLevel="0" collapsed="false">
      <c r="A1304" s="0" t="n">
        <v>1239</v>
      </c>
      <c r="B1304" s="0" t="n">
        <v>0.131085</v>
      </c>
      <c r="C1304" s="0" t="n">
        <v>0.893643</v>
      </c>
      <c r="D1304" s="0" t="n">
        <v>0.918082</v>
      </c>
      <c r="E1304" s="0" t="n">
        <v>1.187763</v>
      </c>
      <c r="F1304" s="0" t="n">
        <v>0.171942</v>
      </c>
      <c r="G1304" s="0" t="n">
        <f aca="false">12*Inputs!$B$6*(MIN(1,$H$50*$C1304)*(ic*Inputs!$C$6+pS+fee_fx*Inputs!$D$6-cost_acc-cost_wd*Inputs!$E$6*$E1304-cost_fx*Inputs!$D$6-$F1304)+(1-MIN(1,$H$50*$C1304))*(1-MIN(1,Inputs!$G$6*$D1304)*churn_nonbuyers)*(ic*Inputs!$C$6+fee_wd*Inputs!$E$6*(1-$B1304)+fee_fx*Inputs!$D$6-cost_acc-cost_wd*Inputs!$E$6*(1-$B1304)-cost_fx*Inputs!$D$6))</f>
        <v>220146.916432229</v>
      </c>
      <c r="H1304" s="0" t="n">
        <f aca="false">12*Inputs!$B$7*(MIN(1,$H$51*$C1304)*(ic*Inputs!$C$7+pE+fee_fx*Inputs!$D$7-cost_acc-cost_wd*Inputs!$E$7*$E1304-cost_fx*Inputs!$D$7-$F1304)+(1-MIN(1,$H$51*$C1304))*(1-MIN(1,Inputs!$G$7*$D1304)*churn_nonbuyers)*(ic*Inputs!$C$7+fee_wd*Inputs!$E$7*(1-$B1304)+fee_fx*Inputs!$D$7-cost_acc-cost_wd*Inputs!$E$7*(1-$B1304)-cost_fx*Inputs!$D$7))</f>
        <v>407048.569798162</v>
      </c>
      <c r="I1304" s="0" t="n">
        <f aca="false">12*Inputs!$B$8*(MIN(1,$H$52*$C1304)*(ic*Inputs!$C$8+pT-cost_acc-cost_wd*Inputs!$E$8-cost_fx*Inputs!$D$8-cost_ins)+(1-MIN(1,$H$52*$C1304))*(1-MIN(1,Inputs!$G$8*$D1304)*churn_nonbuyers)*(ic*Inputs!$C$8+fee_wd*Inputs!$E$8*(1-$B1304)+fee_fx*Inputs!$D$8-cost_acc-cost_wd*Inputs!$E$8*(1-$B1304)-cost_fx*Inputs!$D$8))</f>
        <v>171645.925300175</v>
      </c>
      <c r="J1304" s="0" t="n">
        <f aca="false">G1304+H1304+I1304-fixed</f>
        <v>98841.4115305665</v>
      </c>
      <c r="K1304" s="0" t="n">
        <f aca="false">12*Inputs!$B$6*(1-MIN(1,Inputs!$G$6*$D1304)*churn_nonbuyers)*(ic*Inputs!$C$6+fee_wd*Inputs!$E$6*(1-$B1304)+fee_fx*Inputs!$D$6-cost_acc-cost_wd*Inputs!$E$6*(1-$B1304)-cost_fx*Inputs!$D$6)</f>
        <v>174335.990248584</v>
      </c>
      <c r="L1304" s="0" t="n">
        <f aca="false">12*Inputs!$B$7*(1-MIN(1,Inputs!$G$7*$D1304)*churn_nonbuyers)*(ic*Inputs!$C$7+fee_wd*Inputs!$E$7*(1-$B1304)+fee_fx*Inputs!$D$7-cost_acc-cost_wd*Inputs!$E$7*(1-$B1304)-cost_fx*Inputs!$D$7)</f>
        <v>373738.538213151</v>
      </c>
      <c r="M1304" s="0" t="n">
        <f aca="false">12*Inputs!$B$8*(1-MIN(1,Inputs!$G$8*$D1304)*churn_nonbuyers)*(ic*Inputs!$C$8+fee_wd*Inputs!$E$8*(1-$B1304)+fee_fx*Inputs!$D$8-cost_acc-cost_wd*Inputs!$E$8*(1-$B1304)-cost_fx*Inputs!$D$8)</f>
        <v>114388.196413392</v>
      </c>
      <c r="N1304" s="0" t="n">
        <f aca="false">K1304+L1304+I1304-fixed</f>
        <v>19720.4537619095</v>
      </c>
      <c r="O1304" s="0" t="n">
        <f aca="false">K1304+L1304+M1304-fixed</f>
        <v>-37537.2751248734</v>
      </c>
      <c r="P1304" s="0" t="n">
        <f aca="false">12*Inputs!$B$6*(1-MIN(1,Inputs!$F$6*$D1304))*(ic*Inputs!$C$6+flat_fee-cost_acc-cost_wd*Inputs!$E$6*$E1304-cost_fx*Inputs!$D$6)+12*Inputs!$B$7*(1-MIN(1,Inputs!$F$7*$D1304))*(ic*Inputs!$C$7+flat_fee-cost_acc-cost_wd*Inputs!$E$7*$E1304-cost_fx*Inputs!$D$7)+12*Inputs!$B$8*(1-MIN(1,Inputs!$F$8*$D1304))*(ic*Inputs!$C$8+flat_fee-cost_acc-cost_wd*Inputs!$E$8*$E1304-cost_fx*Inputs!$D$8)-fixed</f>
        <v>31862.7572398401</v>
      </c>
    </row>
    <row r="1305" customFormat="false" ht="15" hidden="false" customHeight="false" outlineLevel="0" collapsed="false">
      <c r="A1305" s="0" t="n">
        <v>1240</v>
      </c>
      <c r="B1305" s="0" t="n">
        <v>0.304159</v>
      </c>
      <c r="C1305" s="0" t="n">
        <v>0.897539</v>
      </c>
      <c r="D1305" s="0" t="n">
        <v>1.174922</v>
      </c>
      <c r="E1305" s="0" t="n">
        <v>1.172459</v>
      </c>
      <c r="F1305" s="0" t="n">
        <v>0.165787</v>
      </c>
      <c r="G1305" s="0" t="n">
        <f aca="false">12*Inputs!$B$6*(MIN(1,$H$50*$C1305)*(ic*Inputs!$C$6+pS+fee_fx*Inputs!$D$6-cost_acc-cost_wd*Inputs!$E$6*$E1305-cost_fx*Inputs!$D$6-$F1305)+(1-MIN(1,$H$50*$C1305))*(1-MIN(1,Inputs!$G$6*$D1305)*churn_nonbuyers)*(ic*Inputs!$C$6+fee_wd*Inputs!$E$6*(1-$B1305)+fee_fx*Inputs!$D$6-cost_acc-cost_wd*Inputs!$E$6*(1-$B1305)-cost_fx*Inputs!$D$6))</f>
        <v>196838.19458584</v>
      </c>
      <c r="H1305" s="0" t="n">
        <f aca="false">12*Inputs!$B$7*(MIN(1,$H$51*$C1305)*(ic*Inputs!$C$7+pE+fee_fx*Inputs!$D$7-cost_acc-cost_wd*Inputs!$E$7*$E1305-cost_fx*Inputs!$D$7-$F1305)+(1-MIN(1,$H$51*$C1305))*(1-MIN(1,Inputs!$G$7*$D1305)*churn_nonbuyers)*(ic*Inputs!$C$7+fee_wd*Inputs!$E$7*(1-$B1305)+fee_fx*Inputs!$D$7-cost_acc-cost_wd*Inputs!$E$7*(1-$B1305)-cost_fx*Inputs!$D$7))</f>
        <v>391784.280841549</v>
      </c>
      <c r="I1305" s="0" t="n">
        <f aca="false">12*Inputs!$B$8*(MIN(1,$H$52*$C1305)*(ic*Inputs!$C$8+pT-cost_acc-cost_wd*Inputs!$E$8-cost_fx*Inputs!$D$8-cost_ins)+(1-MIN(1,$H$52*$C1305))*(1-MIN(1,Inputs!$G$8*$D1305)*churn_nonbuyers)*(ic*Inputs!$C$8+fee_wd*Inputs!$E$8*(1-$B1305)+fee_fx*Inputs!$D$8-cost_acc-cost_wd*Inputs!$E$8*(1-$B1305)-cost_fx*Inputs!$D$8))</f>
        <v>149954.021185873</v>
      </c>
      <c r="J1305" s="0" t="n">
        <f aca="false">G1305+H1305+I1305-fixed</f>
        <v>38576.4966132625</v>
      </c>
      <c r="K1305" s="0" t="n">
        <f aca="false">12*Inputs!$B$6*(1-MIN(1,Inputs!$G$6*$D1305)*churn_nonbuyers)*(ic*Inputs!$C$6+fee_wd*Inputs!$E$6*(1-$B1305)+fee_fx*Inputs!$D$6-cost_acc-cost_wd*Inputs!$E$6*(1-$B1305)-cost_fx*Inputs!$D$6)</f>
        <v>148530.904564306</v>
      </c>
      <c r="L1305" s="0" t="n">
        <f aca="false">12*Inputs!$B$7*(1-MIN(1,Inputs!$G$7*$D1305)*churn_nonbuyers)*(ic*Inputs!$C$7+fee_wd*Inputs!$E$7*(1-$B1305)+fee_fx*Inputs!$D$7-cost_acc-cost_wd*Inputs!$E$7*(1-$B1305)-cost_fx*Inputs!$D$7)</f>
        <v>346733.056082583</v>
      </c>
      <c r="M1305" s="0" t="n">
        <f aca="false">12*Inputs!$B$8*(1-MIN(1,Inputs!$G$8*$D1305)*churn_nonbuyers)*(ic*Inputs!$C$8+fee_wd*Inputs!$E$8*(1-$B1305)+fee_fx*Inputs!$D$8-cost_acc-cost_wd*Inputs!$E$8*(1-$B1305)-cost_fx*Inputs!$D$8)</f>
        <v>55361.5896200928</v>
      </c>
      <c r="N1305" s="0" t="n">
        <f aca="false">K1305+L1305+I1305-fixed</f>
        <v>-54782.0181672382</v>
      </c>
      <c r="O1305" s="0" t="n">
        <f aca="false">K1305+L1305+M1305-fixed</f>
        <v>-149374.449733018</v>
      </c>
      <c r="P1305" s="0" t="n">
        <f aca="false">12*Inputs!$B$6*(1-MIN(1,Inputs!$F$6*$D1305))*(ic*Inputs!$C$6+flat_fee-cost_acc-cost_wd*Inputs!$E$6*$E1305-cost_fx*Inputs!$D$6)+12*Inputs!$B$7*(1-MIN(1,Inputs!$F$7*$D1305))*(ic*Inputs!$C$7+flat_fee-cost_acc-cost_wd*Inputs!$E$7*$E1305-cost_fx*Inputs!$D$7)+12*Inputs!$B$8*(1-MIN(1,Inputs!$F$8*$D1305))*(ic*Inputs!$C$8+flat_fee-cost_acc-cost_wd*Inputs!$E$8*$E1305-cost_fx*Inputs!$D$8)-fixed</f>
        <v>-95433.65204848</v>
      </c>
    </row>
    <row r="1306" customFormat="false" ht="15" hidden="false" customHeight="false" outlineLevel="0" collapsed="false">
      <c r="A1306" s="0" t="n">
        <v>1241</v>
      </c>
      <c r="B1306" s="0" t="n">
        <v>0.071024</v>
      </c>
      <c r="C1306" s="0" t="n">
        <v>1.075019</v>
      </c>
      <c r="D1306" s="0" t="n">
        <v>1.010214</v>
      </c>
      <c r="E1306" s="0" t="n">
        <v>1.369356</v>
      </c>
      <c r="F1306" s="0" t="n">
        <v>0.12496</v>
      </c>
      <c r="G1306" s="0" t="n">
        <f aca="false">12*Inputs!$B$6*(MIN(1,$H$50*$C1306)*(ic*Inputs!$C$6+pS+fee_fx*Inputs!$D$6-cost_acc-cost_wd*Inputs!$E$6*$E1306-cost_fx*Inputs!$D$6-$F1306)+(1-MIN(1,$H$50*$C1306))*(1-MIN(1,Inputs!$G$6*$D1306)*churn_nonbuyers)*(ic*Inputs!$C$6+fee_wd*Inputs!$E$6*(1-$B1306)+fee_fx*Inputs!$D$6-cost_acc-cost_wd*Inputs!$E$6*(1-$B1306)-cost_fx*Inputs!$D$6))</f>
        <v>232847.056298616</v>
      </c>
      <c r="H1306" s="0" t="n">
        <f aca="false">12*Inputs!$B$7*(MIN(1,$H$51*$C1306)*(ic*Inputs!$C$7+pE+fee_fx*Inputs!$D$7-cost_acc-cost_wd*Inputs!$E$7*$E1306-cost_fx*Inputs!$D$7-$F1306)+(1-MIN(1,$H$51*$C1306))*(1-MIN(1,Inputs!$G$7*$D1306)*churn_nonbuyers)*(ic*Inputs!$C$7+fee_wd*Inputs!$E$7*(1-$B1306)+fee_fx*Inputs!$D$7-cost_acc-cost_wd*Inputs!$E$7*(1-$B1306)-cost_fx*Inputs!$D$7))</f>
        <v>398404.419483769</v>
      </c>
      <c r="I1306" s="0" t="n">
        <f aca="false">12*Inputs!$B$8*(MIN(1,$H$52*$C1306)*(ic*Inputs!$C$8+pT-cost_acc-cost_wd*Inputs!$E$8-cost_fx*Inputs!$D$8-cost_ins)+(1-MIN(1,$H$52*$C1306))*(1-MIN(1,Inputs!$G$8*$D1306)*churn_nonbuyers)*(ic*Inputs!$C$8+fee_wd*Inputs!$E$8*(1-$B1306)+fee_fx*Inputs!$D$8-cost_acc-cost_wd*Inputs!$E$8*(1-$B1306)-cost_fx*Inputs!$D$8))</f>
        <v>178366.794489127</v>
      </c>
      <c r="J1306" s="0" t="n">
        <f aca="false">G1306+H1306+I1306-fixed</f>
        <v>109618.270271512</v>
      </c>
      <c r="K1306" s="0" t="n">
        <f aca="false">12*Inputs!$B$6*(1-MIN(1,Inputs!$G$6*$D1306)*churn_nonbuyers)*(ic*Inputs!$C$6+fee_wd*Inputs!$E$6*(1-$B1306)+fee_fx*Inputs!$D$6-cost_acc-cost_wd*Inputs!$E$6*(1-$B1306)-cost_fx*Inputs!$D$6)</f>
        <v>181706.182841779</v>
      </c>
      <c r="L1306" s="0" t="n">
        <f aca="false">12*Inputs!$B$7*(1-MIN(1,Inputs!$G$7*$D1306)*churn_nonbuyers)*(ic*Inputs!$C$7+fee_wd*Inputs!$E$7*(1-$B1306)+fee_fx*Inputs!$D$7-cost_acc-cost_wd*Inputs!$E$7*(1-$B1306)-cost_fx*Inputs!$D$7)</f>
        <v>381062.953033068</v>
      </c>
      <c r="M1306" s="0" t="n">
        <f aca="false">12*Inputs!$B$8*(1-MIN(1,Inputs!$G$8*$D1306)*churn_nonbuyers)*(ic*Inputs!$C$8+fee_wd*Inputs!$E$8*(1-$B1306)+fee_fx*Inputs!$D$8-cost_acc-cost_wd*Inputs!$E$8*(1-$B1306)-cost_fx*Inputs!$D$8)</f>
        <v>94587.9344349696</v>
      </c>
      <c r="N1306" s="0" t="n">
        <f aca="false">K1306+L1306+I1306-fixed</f>
        <v>41135.9303639737</v>
      </c>
      <c r="O1306" s="0" t="n">
        <f aca="false">K1306+L1306+M1306-fixed</f>
        <v>-42642.9296901836</v>
      </c>
      <c r="P1306" s="0" t="n">
        <f aca="false">12*Inputs!$B$6*(1-MIN(1,Inputs!$F$6*$D1306))*(ic*Inputs!$C$6+flat_fee-cost_acc-cost_wd*Inputs!$E$6*$E1306-cost_fx*Inputs!$D$6)+12*Inputs!$B$7*(1-MIN(1,Inputs!$F$7*$D1306))*(ic*Inputs!$C$7+flat_fee-cost_acc-cost_wd*Inputs!$E$7*$E1306-cost_fx*Inputs!$D$7)+12*Inputs!$B$8*(1-MIN(1,Inputs!$F$8*$D1306))*(ic*Inputs!$C$8+flat_fee-cost_acc-cost_wd*Inputs!$E$8*$E1306-cost_fx*Inputs!$D$8)-fixed</f>
        <v>-93944.32806784</v>
      </c>
    </row>
    <row r="1307" customFormat="false" ht="15" hidden="false" customHeight="false" outlineLevel="0" collapsed="false">
      <c r="A1307" s="0" t="n">
        <v>1242</v>
      </c>
      <c r="B1307" s="0" t="n">
        <v>0.150929</v>
      </c>
      <c r="C1307" s="0" t="n">
        <v>0.830126</v>
      </c>
      <c r="D1307" s="0" t="n">
        <v>1.376064</v>
      </c>
      <c r="E1307" s="0" t="n">
        <v>1.131171</v>
      </c>
      <c r="F1307" s="0" t="n">
        <v>0.092293</v>
      </c>
      <c r="G1307" s="0" t="n">
        <f aca="false">12*Inputs!$B$6*(MIN(1,$H$50*$C1307)*(ic*Inputs!$C$6+pS+fee_fx*Inputs!$D$6-cost_acc-cost_wd*Inputs!$E$6*$E1307-cost_fx*Inputs!$D$6-$F1307)+(1-MIN(1,$H$50*$C1307))*(1-MIN(1,Inputs!$G$6*$D1307)*churn_nonbuyers)*(ic*Inputs!$C$6+fee_wd*Inputs!$E$6*(1-$B1307)+fee_fx*Inputs!$D$6-cost_acc-cost_wd*Inputs!$E$6*(1-$B1307)-cost_fx*Inputs!$D$6))</f>
        <v>213106.044529761</v>
      </c>
      <c r="H1307" s="0" t="n">
        <f aca="false">12*Inputs!$B$7*(MIN(1,$H$51*$C1307)*(ic*Inputs!$C$7+pE+fee_fx*Inputs!$D$7-cost_acc-cost_wd*Inputs!$E$7*$E1307-cost_fx*Inputs!$D$7-$F1307)+(1-MIN(1,$H$51*$C1307))*(1-MIN(1,Inputs!$G$7*$D1307)*churn_nonbuyers)*(ic*Inputs!$C$7+fee_wd*Inputs!$E$7*(1-$B1307)+fee_fx*Inputs!$D$7-cost_acc-cost_wd*Inputs!$E$7*(1-$B1307)-cost_fx*Inputs!$D$7))</f>
        <v>408544.432202536</v>
      </c>
      <c r="I1307" s="0" t="n">
        <f aca="false">12*Inputs!$B$8*(MIN(1,$H$52*$C1307)*(ic*Inputs!$C$8+pT-cost_acc-cost_wd*Inputs!$E$8-cost_fx*Inputs!$D$8-cost_ins)+(1-MIN(1,$H$52*$C1307))*(1-MIN(1,Inputs!$G$8*$D1307)*churn_nonbuyers)*(ic*Inputs!$C$8+fee_wd*Inputs!$E$8*(1-$B1307)+fee_fx*Inputs!$D$8-cost_acc-cost_wd*Inputs!$E$8*(1-$B1307)-cost_fx*Inputs!$D$8))</f>
        <v>124571.77764028</v>
      </c>
      <c r="J1307" s="0" t="n">
        <f aca="false">G1307+H1307+I1307-fixed</f>
        <v>46222.2543725767</v>
      </c>
      <c r="K1307" s="0" t="n">
        <f aca="false">12*Inputs!$B$6*(1-MIN(1,Inputs!$G$6*$D1307)*churn_nonbuyers)*(ic*Inputs!$C$6+fee_wd*Inputs!$E$6*(1-$B1307)+fee_fx*Inputs!$D$6-cost_acc-cost_wd*Inputs!$E$6*(1-$B1307)-cost_fx*Inputs!$D$6)</f>
        <v>167490.852216883</v>
      </c>
      <c r="L1307" s="0" t="n">
        <f aca="false">12*Inputs!$B$7*(1-MIN(1,Inputs!$G$7*$D1307)*churn_nonbuyers)*(ic*Inputs!$C$7+fee_wd*Inputs!$E$7*(1-$B1307)+fee_fx*Inputs!$D$7-cost_acc-cost_wd*Inputs!$E$7*(1-$B1307)-cost_fx*Inputs!$D$7)</f>
        <v>365718.56585813</v>
      </c>
      <c r="M1307" s="0" t="n">
        <f aca="false">12*Inputs!$B$8*(1-MIN(1,Inputs!$G$8*$D1307)*churn_nonbuyers)*(ic*Inputs!$C$8+fee_wd*Inputs!$E$8*(1-$B1307)+fee_fx*Inputs!$D$8-cost_acc-cost_wd*Inputs!$E$8*(1-$B1307)-cost_fx*Inputs!$D$8)</f>
        <v>11730.6208521216</v>
      </c>
      <c r="N1307" s="0" t="n">
        <f aca="false">K1307+L1307+I1307-fixed</f>
        <v>-42218.8042847069</v>
      </c>
      <c r="O1307" s="0" t="n">
        <f aca="false">K1307+L1307+M1307-fixed</f>
        <v>-155059.961072865</v>
      </c>
      <c r="P1307" s="0" t="n">
        <f aca="false">12*Inputs!$B$6*(1-MIN(1,Inputs!$F$6*$D1307))*(ic*Inputs!$C$6+flat_fee-cost_acc-cost_wd*Inputs!$E$6*$E1307-cost_fx*Inputs!$D$6)+12*Inputs!$B$7*(1-MIN(1,Inputs!$F$7*$D1307))*(ic*Inputs!$C$7+flat_fee-cost_acc-cost_wd*Inputs!$E$7*$E1307-cost_fx*Inputs!$D$7)+12*Inputs!$B$8*(1-MIN(1,Inputs!$F$8*$D1307))*(ic*Inputs!$C$8+flat_fee-cost_acc-cost_wd*Inputs!$E$8*$E1307-cost_fx*Inputs!$D$8)-fixed</f>
        <v>-186428.00556544</v>
      </c>
    </row>
    <row r="1308" customFormat="false" ht="15" hidden="false" customHeight="false" outlineLevel="0" collapsed="false">
      <c r="A1308" s="0" t="n">
        <v>1243</v>
      </c>
      <c r="B1308" s="0" t="n">
        <v>0.528938</v>
      </c>
      <c r="C1308" s="0" t="n">
        <v>0.872109</v>
      </c>
      <c r="D1308" s="0" t="n">
        <v>0.823408</v>
      </c>
      <c r="E1308" s="0" t="n">
        <v>1.159552</v>
      </c>
      <c r="F1308" s="0" t="n">
        <v>0.198167</v>
      </c>
      <c r="G1308" s="0" t="n">
        <f aca="false">12*Inputs!$B$6*(MIN(1,$H$50*$C1308)*(ic*Inputs!$C$6+pS+fee_fx*Inputs!$D$6-cost_acc-cost_wd*Inputs!$E$6*$E1308-cost_fx*Inputs!$D$6-$F1308)+(1-MIN(1,$H$50*$C1308))*(1-MIN(1,Inputs!$G$6*$D1308)*churn_nonbuyers)*(ic*Inputs!$C$6+fee_wd*Inputs!$E$6*(1-$B1308)+fee_fx*Inputs!$D$6-cost_acc-cost_wd*Inputs!$E$6*(1-$B1308)-cost_fx*Inputs!$D$6))</f>
        <v>168787.934231917</v>
      </c>
      <c r="H1308" s="0" t="n">
        <f aca="false">12*Inputs!$B$7*(MIN(1,$H$51*$C1308)*(ic*Inputs!$C$7+pE+fee_fx*Inputs!$D$7-cost_acc-cost_wd*Inputs!$E$7*$E1308-cost_fx*Inputs!$D$7-$F1308)+(1-MIN(1,$H$51*$C1308))*(1-MIN(1,Inputs!$G$7*$D1308)*churn_nonbuyers)*(ic*Inputs!$C$7+fee_wd*Inputs!$E$7*(1-$B1308)+fee_fx*Inputs!$D$7-cost_acc-cost_wd*Inputs!$E$7*(1-$B1308)-cost_fx*Inputs!$D$7))</f>
        <v>372089.813874699</v>
      </c>
      <c r="I1308" s="0" t="n">
        <f aca="false">12*Inputs!$B$8*(MIN(1,$H$52*$C1308)*(ic*Inputs!$C$8+pT-cost_acc-cost_wd*Inputs!$E$8-cost_fx*Inputs!$D$8-cost_ins)+(1-MIN(1,$H$52*$C1308))*(1-MIN(1,Inputs!$G$8*$D1308)*churn_nonbuyers)*(ic*Inputs!$C$8+fee_wd*Inputs!$E$8*(1-$B1308)+fee_fx*Inputs!$D$8-cost_acc-cost_wd*Inputs!$E$8*(1-$B1308)-cost_fx*Inputs!$D$8))</f>
        <v>175378.45320899</v>
      </c>
      <c r="J1308" s="0" t="n">
        <f aca="false">G1308+H1308+I1308-fixed</f>
        <v>16256.2013156065</v>
      </c>
      <c r="K1308" s="0" t="n">
        <f aca="false">12*Inputs!$B$6*(1-MIN(1,Inputs!$G$6*$D1308)*churn_nonbuyers)*(ic*Inputs!$C$6+fee_wd*Inputs!$E$6*(1-$B1308)+fee_fx*Inputs!$D$6-cost_acc-cost_wd*Inputs!$E$6*(1-$B1308)-cost_fx*Inputs!$D$6)</f>
        <v>120268.804181069</v>
      </c>
      <c r="L1308" s="0" t="n">
        <f aca="false">12*Inputs!$B$7*(1-MIN(1,Inputs!$G$7*$D1308)*churn_nonbuyers)*(ic*Inputs!$C$7+fee_wd*Inputs!$E$7*(1-$B1308)+fee_fx*Inputs!$D$7-cost_acc-cost_wd*Inputs!$E$7*(1-$B1308)-cost_fx*Inputs!$D$7)</f>
        <v>318954.482124641</v>
      </c>
      <c r="M1308" s="0" t="n">
        <f aca="false">12*Inputs!$B$8*(1-MIN(1,Inputs!$G$8*$D1308)*churn_nonbuyers)*(ic*Inputs!$C$8+fee_wd*Inputs!$E$8*(1-$B1308)+fee_fx*Inputs!$D$8-cost_acc-cost_wd*Inputs!$E$8*(1-$B1308)-cost_fx*Inputs!$D$8)</f>
        <v>127512.583991654</v>
      </c>
      <c r="N1308" s="0" t="n">
        <f aca="false">K1308+L1308+I1308-fixed</f>
        <v>-85398.2604852999</v>
      </c>
      <c r="O1308" s="0" t="n">
        <f aca="false">K1308+L1308+M1308-fixed</f>
        <v>-133264.129702635</v>
      </c>
      <c r="P1308" s="0" t="n">
        <f aca="false">12*Inputs!$B$6*(1-MIN(1,Inputs!$F$6*$D1308))*(ic*Inputs!$C$6+flat_fee-cost_acc-cost_wd*Inputs!$E$6*$E1308-cost_fx*Inputs!$D$6)+12*Inputs!$B$7*(1-MIN(1,Inputs!$F$7*$D1308))*(ic*Inputs!$C$7+flat_fee-cost_acc-cost_wd*Inputs!$E$7*$E1308-cost_fx*Inputs!$D$7)+12*Inputs!$B$8*(1-MIN(1,Inputs!$F$8*$D1308))*(ic*Inputs!$C$8+flat_fee-cost_acc-cost_wd*Inputs!$E$8*$E1308-cost_fx*Inputs!$D$8)-fixed</f>
        <v>94368.56374784</v>
      </c>
    </row>
    <row r="1309" customFormat="false" ht="15" hidden="false" customHeight="false" outlineLevel="0" collapsed="false">
      <c r="A1309" s="0" t="n">
        <v>1244</v>
      </c>
      <c r="B1309" s="0" t="n">
        <v>0.20639</v>
      </c>
      <c r="C1309" s="0" t="n">
        <v>1.191316</v>
      </c>
      <c r="D1309" s="0" t="n">
        <v>1.474579</v>
      </c>
      <c r="E1309" s="0" t="n">
        <v>1.06405</v>
      </c>
      <c r="F1309" s="0" t="n">
        <v>0.185885</v>
      </c>
      <c r="G1309" s="0" t="n">
        <f aca="false">12*Inputs!$B$6*(MIN(1,$H$50*$C1309)*(ic*Inputs!$C$6+pS+fee_fx*Inputs!$D$6-cost_acc-cost_wd*Inputs!$E$6*$E1309-cost_fx*Inputs!$D$6-$F1309)+(1-MIN(1,$H$50*$C1309))*(1-MIN(1,Inputs!$G$6*$D1309)*churn_nonbuyers)*(ic*Inputs!$C$6+fee_wd*Inputs!$E$6*(1-$B1309)+fee_fx*Inputs!$D$6-cost_acc-cost_wd*Inputs!$E$6*(1-$B1309)-cost_fx*Inputs!$D$6))</f>
        <v>224732.692468753</v>
      </c>
      <c r="H1309" s="0" t="n">
        <f aca="false">12*Inputs!$B$7*(MIN(1,$H$51*$C1309)*(ic*Inputs!$C$7+pE+fee_fx*Inputs!$D$7-cost_acc-cost_wd*Inputs!$E$7*$E1309-cost_fx*Inputs!$D$7-$F1309)+(1-MIN(1,$H$51*$C1309))*(1-MIN(1,Inputs!$G$7*$D1309)*churn_nonbuyers)*(ic*Inputs!$C$7+fee_wd*Inputs!$E$7*(1-$B1309)+fee_fx*Inputs!$D$7-cost_acc-cost_wd*Inputs!$E$7*(1-$B1309)-cost_fx*Inputs!$D$7))</f>
        <v>425381.587772721</v>
      </c>
      <c r="I1309" s="0" t="n">
        <f aca="false">12*Inputs!$B$8*(MIN(1,$H$52*$C1309)*(ic*Inputs!$C$8+pT-cost_acc-cost_wd*Inputs!$E$8-cost_fx*Inputs!$D$8-cost_ins)+(1-MIN(1,$H$52*$C1309))*(1-MIN(1,Inputs!$G$8*$D1309)*churn_nonbuyers)*(ic*Inputs!$C$8+fee_wd*Inputs!$E$8*(1-$B1309)+fee_fx*Inputs!$D$8-cost_acc-cost_wd*Inputs!$E$8*(1-$B1309)-cost_fx*Inputs!$D$8))</f>
        <v>171721.053504</v>
      </c>
      <c r="J1309" s="0" t="n">
        <f aca="false">G1309+H1309+I1309-fixed</f>
        <v>121835.333745474</v>
      </c>
      <c r="K1309" s="0" t="n">
        <f aca="false">12*Inputs!$B$6*(1-MIN(1,Inputs!$G$6*$D1309)*churn_nonbuyers)*(ic*Inputs!$C$6+fee_wd*Inputs!$E$6*(1-$B1309)+fee_fx*Inputs!$D$6-cost_acc-cost_wd*Inputs!$E$6*(1-$B1309)-cost_fx*Inputs!$D$6)</f>
        <v>159207.319870632</v>
      </c>
      <c r="L1309" s="0" t="n">
        <f aca="false">12*Inputs!$B$7*(1-MIN(1,Inputs!$G$7*$D1309)*churn_nonbuyers)*(ic*Inputs!$C$7+fee_wd*Inputs!$E$7*(1-$B1309)+fee_fx*Inputs!$D$7-cost_acc-cost_wd*Inputs!$E$7*(1-$B1309)-cost_fx*Inputs!$D$7)</f>
        <v>356958.074130379</v>
      </c>
      <c r="M1309" s="0" t="n">
        <f aca="false">12*Inputs!$B$8*(1-MIN(1,Inputs!$G$8*$D1309)*churn_nonbuyers)*(ic*Inputs!$C$8+fee_wd*Inputs!$E$8*(1-$B1309)+fee_fx*Inputs!$D$8-cost_acc-cost_wd*Inputs!$E$8*(1-$B1309)-cost_fx*Inputs!$D$8)</f>
        <v>0</v>
      </c>
      <c r="N1309" s="0" t="n">
        <f aca="false">K1309+L1309+I1309-fixed</f>
        <v>-12113.5524949889</v>
      </c>
      <c r="O1309" s="0" t="n">
        <f aca="false">K1309+L1309+M1309-fixed</f>
        <v>-183834.605998989</v>
      </c>
      <c r="P1309" s="0" t="n">
        <f aca="false">12*Inputs!$B$6*(1-MIN(1,Inputs!$F$6*$D1309))*(ic*Inputs!$C$6+flat_fee-cost_acc-cost_wd*Inputs!$E$6*$E1309-cost_fx*Inputs!$D$6)+12*Inputs!$B$7*(1-MIN(1,Inputs!$F$7*$D1309))*(ic*Inputs!$C$7+flat_fee-cost_acc-cost_wd*Inputs!$E$7*$E1309-cost_fx*Inputs!$D$7)+12*Inputs!$B$8*(1-MIN(1,Inputs!$F$8*$D1309))*(ic*Inputs!$C$8+flat_fee-cost_acc-cost_wd*Inputs!$E$8*$E1309-cost_fx*Inputs!$D$8)-fixed</f>
        <v>-217530.757924</v>
      </c>
    </row>
    <row r="1310" customFormat="false" ht="15" hidden="false" customHeight="false" outlineLevel="0" collapsed="false">
      <c r="A1310" s="0" t="n">
        <v>1245</v>
      </c>
      <c r="B1310" s="0" t="n">
        <v>0.529862</v>
      </c>
      <c r="C1310" s="0" t="n">
        <v>0.837865</v>
      </c>
      <c r="D1310" s="0" t="n">
        <v>1.033962</v>
      </c>
      <c r="E1310" s="0" t="n">
        <v>1.057084</v>
      </c>
      <c r="F1310" s="0" t="n">
        <v>0.086482</v>
      </c>
      <c r="G1310" s="0" t="n">
        <f aca="false">12*Inputs!$B$6*(MIN(1,$H$50*$C1310)*(ic*Inputs!$C$6+pS+fee_fx*Inputs!$D$6-cost_acc-cost_wd*Inputs!$E$6*$E1310-cost_fx*Inputs!$D$6-$F1310)+(1-MIN(1,$H$50*$C1310))*(1-MIN(1,Inputs!$G$6*$D1310)*churn_nonbuyers)*(ic*Inputs!$C$6+fee_wd*Inputs!$E$6*(1-$B1310)+fee_fx*Inputs!$D$6-cost_acc-cost_wd*Inputs!$E$6*(1-$B1310)-cost_fx*Inputs!$D$6))</f>
        <v>169667.165689155</v>
      </c>
      <c r="H1310" s="0" t="n">
        <f aca="false">12*Inputs!$B$7*(MIN(1,$H$51*$C1310)*(ic*Inputs!$C$7+pE+fee_fx*Inputs!$D$7-cost_acc-cost_wd*Inputs!$E$7*$E1310-cost_fx*Inputs!$D$7-$F1310)+(1-MIN(1,$H$51*$C1310))*(1-MIN(1,Inputs!$G$7*$D1310)*churn_nonbuyers)*(ic*Inputs!$C$7+fee_wd*Inputs!$E$7*(1-$B1310)+fee_fx*Inputs!$D$7-cost_acc-cost_wd*Inputs!$E$7*(1-$B1310)-cost_fx*Inputs!$D$7))</f>
        <v>383824.733635263</v>
      </c>
      <c r="I1310" s="0" t="n">
        <f aca="false">12*Inputs!$B$8*(MIN(1,$H$52*$C1310)*(ic*Inputs!$C$8+pT-cost_acc-cost_wd*Inputs!$E$8-cost_fx*Inputs!$D$8-cost_ins)+(1-MIN(1,$H$52*$C1310))*(1-MIN(1,Inputs!$G$8*$D1310)*churn_nonbuyers)*(ic*Inputs!$C$8+fee_wd*Inputs!$E$8*(1-$B1310)+fee_fx*Inputs!$D$8-cost_acc-cost_wd*Inputs!$E$8*(1-$B1310)-cost_fx*Inputs!$D$8))</f>
        <v>155149.072549993</v>
      </c>
      <c r="J1310" s="0" t="n">
        <f aca="false">G1310+H1310+I1310-fixed</f>
        <v>8640.97187441052</v>
      </c>
      <c r="K1310" s="0" t="n">
        <f aca="false">12*Inputs!$B$6*(1-MIN(1,Inputs!$G$6*$D1310)*churn_nonbuyers)*(ic*Inputs!$C$6+fee_wd*Inputs!$E$6*(1-$B1310)+fee_fx*Inputs!$D$6-cost_acc-cost_wd*Inputs!$E$6*(1-$B1310)-cost_fx*Inputs!$D$6)</f>
        <v>118822.106687357</v>
      </c>
      <c r="L1310" s="0" t="n">
        <f aca="false">12*Inputs!$B$7*(1-MIN(1,Inputs!$G$7*$D1310)*churn_nonbuyers)*(ic*Inputs!$C$7+fee_wd*Inputs!$E$7*(1-$B1310)+fee_fx*Inputs!$D$7-cost_acc-cost_wd*Inputs!$E$7*(1-$B1310)-cost_fx*Inputs!$D$7)</f>
        <v>316759.810636414</v>
      </c>
      <c r="M1310" s="0" t="n">
        <f aca="false">12*Inputs!$B$8*(1-MIN(1,Inputs!$G$8*$D1310)*churn_nonbuyers)*(ic*Inputs!$C$8+fee_wd*Inputs!$E$8*(1-$B1310)+fee_fx*Inputs!$D$8-cost_acc-cost_wd*Inputs!$E$8*(1-$B1310)-cost_fx*Inputs!$D$8)</f>
        <v>83134.9872609984</v>
      </c>
      <c r="N1310" s="0" t="n">
        <f aca="false">K1310+L1310+I1310-fixed</f>
        <v>-109269.010126236</v>
      </c>
      <c r="O1310" s="0" t="n">
        <f aca="false">K1310+L1310+M1310-fixed</f>
        <v>-181283.095415231</v>
      </c>
      <c r="P1310" s="0" t="n">
        <f aca="false">12*Inputs!$B$6*(1-MIN(1,Inputs!$F$6*$D1310))*(ic*Inputs!$C$6+flat_fee-cost_acc-cost_wd*Inputs!$E$6*$E1310-cost_fx*Inputs!$D$6)+12*Inputs!$B$7*(1-MIN(1,Inputs!$F$7*$D1310))*(ic*Inputs!$C$7+flat_fee-cost_acc-cost_wd*Inputs!$E$7*$E1310-cost_fx*Inputs!$D$7)+12*Inputs!$B$8*(1-MIN(1,Inputs!$F$8*$D1310))*(ic*Inputs!$C$8+flat_fee-cost_acc-cost_wd*Inputs!$E$8*$E1310-cost_fx*Inputs!$D$8)-fixed</f>
        <v>27124.8740979199</v>
      </c>
    </row>
    <row r="1311" customFormat="false" ht="15" hidden="false" customHeight="false" outlineLevel="0" collapsed="false">
      <c r="A1311" s="0" t="n">
        <v>1246</v>
      </c>
      <c r="B1311" s="0" t="n">
        <v>0.476729</v>
      </c>
      <c r="C1311" s="0" t="n">
        <v>0.995426</v>
      </c>
      <c r="D1311" s="0" t="n">
        <v>1.218313</v>
      </c>
      <c r="E1311" s="0" t="n">
        <v>1.123068</v>
      </c>
      <c r="F1311" s="0" t="n">
        <v>0.337947</v>
      </c>
      <c r="G1311" s="0" t="n">
        <f aca="false">12*Inputs!$B$6*(MIN(1,$H$50*$C1311)*(ic*Inputs!$C$6+pS+fee_fx*Inputs!$D$6-cost_acc-cost_wd*Inputs!$E$6*$E1311-cost_fx*Inputs!$D$6-$F1311)+(1-MIN(1,$H$50*$C1311))*(1-MIN(1,Inputs!$G$6*$D1311)*churn_nonbuyers)*(ic*Inputs!$C$6+fee_wd*Inputs!$E$6*(1-$B1311)+fee_fx*Inputs!$D$6-cost_acc-cost_wd*Inputs!$E$6*(1-$B1311)-cost_fx*Inputs!$D$6))</f>
        <v>177497.95422994</v>
      </c>
      <c r="H1311" s="0" t="n">
        <f aca="false">12*Inputs!$B$7*(MIN(1,$H$51*$C1311)*(ic*Inputs!$C$7+pE+fee_fx*Inputs!$D$7-cost_acc-cost_wd*Inputs!$E$7*$E1311-cost_fx*Inputs!$D$7-$F1311)+(1-MIN(1,$H$51*$C1311))*(1-MIN(1,Inputs!$G$7*$D1311)*churn_nonbuyers)*(ic*Inputs!$C$7+fee_wd*Inputs!$E$7*(1-$B1311)+fee_fx*Inputs!$D$7-cost_acc-cost_wd*Inputs!$E$7*(1-$B1311)-cost_fx*Inputs!$D$7))</f>
        <v>377799.936373291</v>
      </c>
      <c r="I1311" s="0" t="n">
        <f aca="false">12*Inputs!$B$8*(MIN(1,$H$52*$C1311)*(ic*Inputs!$C$8+pT-cost_acc-cost_wd*Inputs!$E$8-cost_fx*Inputs!$D$8-cost_ins)+(1-MIN(1,$H$52*$C1311))*(1-MIN(1,Inputs!$G$8*$D1311)*churn_nonbuyers)*(ic*Inputs!$C$8+fee_wd*Inputs!$E$8*(1-$B1311)+fee_fx*Inputs!$D$8-cost_acc-cost_wd*Inputs!$E$8*(1-$B1311)-cost_fx*Inputs!$D$8))</f>
        <v>157029.287774745</v>
      </c>
      <c r="J1311" s="0" t="n">
        <f aca="false">G1311+H1311+I1311-fixed</f>
        <v>12327.1783779759</v>
      </c>
      <c r="K1311" s="0" t="n">
        <f aca="false">12*Inputs!$B$6*(1-MIN(1,Inputs!$G$6*$D1311)*churn_nonbuyers)*(ic*Inputs!$C$6+fee_wd*Inputs!$E$6*(1-$B1311)+fee_fx*Inputs!$D$6-cost_acc-cost_wd*Inputs!$E$6*(1-$B1311)-cost_fx*Inputs!$D$6)</f>
        <v>124852.225954874</v>
      </c>
      <c r="L1311" s="0" t="n">
        <f aca="false">12*Inputs!$B$7*(1-MIN(1,Inputs!$G$7*$D1311)*churn_nonbuyers)*(ic*Inputs!$C$7+fee_wd*Inputs!$E$7*(1-$B1311)+fee_fx*Inputs!$D$7-cost_acc-cost_wd*Inputs!$E$7*(1-$B1311)-cost_fx*Inputs!$D$7)</f>
        <v>322323.388148925</v>
      </c>
      <c r="M1311" s="0" t="n">
        <f aca="false">12*Inputs!$B$8*(1-MIN(1,Inputs!$G$8*$D1311)*churn_nonbuyers)*(ic*Inputs!$C$8+fee_wd*Inputs!$E$8*(1-$B1311)+fee_fx*Inputs!$D$8-cost_acc-cost_wd*Inputs!$E$8*(1-$B1311)-cost_fx*Inputs!$D$8)</f>
        <v>44671.9064027472</v>
      </c>
      <c r="N1311" s="0" t="n">
        <f aca="false">K1311+L1311+I1311-fixed</f>
        <v>-95795.0981214563</v>
      </c>
      <c r="O1311" s="0" t="n">
        <f aca="false">K1311+L1311+M1311-fixed</f>
        <v>-208152.479493454</v>
      </c>
      <c r="P1311" s="0" t="n">
        <f aca="false">12*Inputs!$B$6*(1-MIN(1,Inputs!$F$6*$D1311))*(ic*Inputs!$C$6+flat_fee-cost_acc-cost_wd*Inputs!$E$6*$E1311-cost_fx*Inputs!$D$6)+12*Inputs!$B$7*(1-MIN(1,Inputs!$F$7*$D1311))*(ic*Inputs!$C$7+flat_fee-cost_acc-cost_wd*Inputs!$E$7*$E1311-cost_fx*Inputs!$D$7)+12*Inputs!$B$8*(1-MIN(1,Inputs!$F$8*$D1311))*(ic*Inputs!$C$8+flat_fee-cost_acc-cost_wd*Inputs!$E$8*$E1311-cost_fx*Inputs!$D$8)-fixed</f>
        <v>-99358.02683584</v>
      </c>
    </row>
    <row r="1312" customFormat="false" ht="15" hidden="false" customHeight="false" outlineLevel="0" collapsed="false">
      <c r="A1312" s="0" t="n">
        <v>1247</v>
      </c>
      <c r="B1312" s="0" t="n">
        <v>0.417814</v>
      </c>
      <c r="C1312" s="0" t="n">
        <v>0.84699</v>
      </c>
      <c r="D1312" s="0" t="n">
        <v>0.978207</v>
      </c>
      <c r="E1312" s="0" t="n">
        <v>1.292644</v>
      </c>
      <c r="F1312" s="0" t="n">
        <v>0.196835</v>
      </c>
      <c r="G1312" s="0" t="n">
        <f aca="false">12*Inputs!$B$6*(MIN(1,$H$50*$C1312)*(ic*Inputs!$C$6+pS+fee_fx*Inputs!$D$6-cost_acc-cost_wd*Inputs!$E$6*$E1312-cost_fx*Inputs!$D$6-$F1312)+(1-MIN(1,$H$50*$C1312))*(1-MIN(1,Inputs!$G$6*$D1312)*churn_nonbuyers)*(ic*Inputs!$C$6+fee_wd*Inputs!$E$6*(1-$B1312)+fee_fx*Inputs!$D$6-cost_acc-cost_wd*Inputs!$E$6*(1-$B1312)-cost_fx*Inputs!$D$6))</f>
        <v>178102.105170323</v>
      </c>
      <c r="H1312" s="0" t="n">
        <f aca="false">12*Inputs!$B$7*(MIN(1,$H$51*$C1312)*(ic*Inputs!$C$7+pE+fee_fx*Inputs!$D$7-cost_acc-cost_wd*Inputs!$E$7*$E1312-cost_fx*Inputs!$D$7-$F1312)+(1-MIN(1,$H$51*$C1312))*(1-MIN(1,Inputs!$G$7*$D1312)*churn_nonbuyers)*(ic*Inputs!$C$7+fee_wd*Inputs!$E$7*(1-$B1312)+fee_fx*Inputs!$D$7-cost_acc-cost_wd*Inputs!$E$7*(1-$B1312)-cost_fx*Inputs!$D$7))</f>
        <v>366903.946431475</v>
      </c>
      <c r="I1312" s="0" t="n">
        <f aca="false">12*Inputs!$B$8*(MIN(1,$H$52*$C1312)*(ic*Inputs!$C$8+pT-cost_acc-cost_wd*Inputs!$E$8-cost_fx*Inputs!$D$8-cost_ins)+(1-MIN(1,$H$52*$C1312))*(1-MIN(1,Inputs!$G$8*$D1312)*churn_nonbuyers)*(ic*Inputs!$C$8+fee_wd*Inputs!$E$8*(1-$B1312)+fee_fx*Inputs!$D$8-cost_acc-cost_wd*Inputs!$E$8*(1-$B1312)-cost_fx*Inputs!$D$8))</f>
        <v>161405.618248529</v>
      </c>
      <c r="J1312" s="0" t="n">
        <f aca="false">G1312+H1312+I1312-fixed</f>
        <v>6411.66985032707</v>
      </c>
      <c r="K1312" s="0" t="n">
        <f aca="false">12*Inputs!$B$6*(1-MIN(1,Inputs!$G$6*$D1312)*churn_nonbuyers)*(ic*Inputs!$C$6+fee_wd*Inputs!$E$6*(1-$B1312)+fee_fx*Inputs!$D$6-cost_acc-cost_wd*Inputs!$E$6*(1-$B1312)-cost_fx*Inputs!$D$6)</f>
        <v>134517.159212386</v>
      </c>
      <c r="L1312" s="0" t="n">
        <f aca="false">12*Inputs!$B$7*(1-MIN(1,Inputs!$G$7*$D1312)*churn_nonbuyers)*(ic*Inputs!$C$7+fee_wd*Inputs!$E$7*(1-$B1312)+fee_fx*Inputs!$D$7-cost_acc-cost_wd*Inputs!$E$7*(1-$B1312)-cost_fx*Inputs!$D$7)</f>
        <v>332968.013191431</v>
      </c>
      <c r="M1312" s="0" t="n">
        <f aca="false">12*Inputs!$B$8*(1-MIN(1,Inputs!$G$8*$D1312)*churn_nonbuyers)*(ic*Inputs!$C$8+fee_wd*Inputs!$E$8*(1-$B1312)+fee_fx*Inputs!$D$8-cost_acc-cost_wd*Inputs!$E$8*(1-$B1312)-cost_fx*Inputs!$D$8)</f>
        <v>96576.8009111328</v>
      </c>
      <c r="N1312" s="0" t="n">
        <f aca="false">K1312+L1312+I1312-fixed</f>
        <v>-71109.2093476545</v>
      </c>
      <c r="O1312" s="0" t="n">
        <f aca="false">K1312+L1312+M1312-fixed</f>
        <v>-135938.02668505</v>
      </c>
      <c r="P1312" s="0" t="n">
        <f aca="false">12*Inputs!$B$6*(1-MIN(1,Inputs!$F$6*$D1312))*(ic*Inputs!$C$6+flat_fee-cost_acc-cost_wd*Inputs!$E$6*$E1312-cost_fx*Inputs!$D$6)+12*Inputs!$B$7*(1-MIN(1,Inputs!$F$7*$D1312))*(ic*Inputs!$C$7+flat_fee-cost_acc-cost_wd*Inputs!$E$7*$E1312-cost_fx*Inputs!$D$7)+12*Inputs!$B$8*(1-MIN(1,Inputs!$F$8*$D1312))*(ic*Inputs!$C$8+flat_fee-cost_acc-cost_wd*Inputs!$E$8*$E1312-cost_fx*Inputs!$D$8)-fixed</f>
        <v>-45191.1468620799</v>
      </c>
    </row>
    <row r="1313" customFormat="false" ht="15" hidden="false" customHeight="false" outlineLevel="0" collapsed="false">
      <c r="A1313" s="0" t="n">
        <v>1248</v>
      </c>
      <c r="B1313" s="0" t="n">
        <v>0.253494</v>
      </c>
      <c r="C1313" s="0" t="n">
        <v>1.0901</v>
      </c>
      <c r="D1313" s="0" t="n">
        <v>1.489326</v>
      </c>
      <c r="E1313" s="0" t="n">
        <v>1.162713</v>
      </c>
      <c r="F1313" s="0" t="n">
        <v>0.128758</v>
      </c>
      <c r="G1313" s="0" t="n">
        <f aca="false">12*Inputs!$B$6*(MIN(1,$H$50*$C1313)*(ic*Inputs!$C$6+pS+fee_fx*Inputs!$D$6-cost_acc-cost_wd*Inputs!$E$6*$E1313-cost_fx*Inputs!$D$6-$F1313)+(1-MIN(1,$H$50*$C1313))*(1-MIN(1,Inputs!$G$6*$D1313)*churn_nonbuyers)*(ic*Inputs!$C$6+fee_wd*Inputs!$E$6*(1-$B1313)+fee_fx*Inputs!$D$6-cost_acc-cost_wd*Inputs!$E$6*(1-$B1313)-cost_fx*Inputs!$D$6))</f>
        <v>212276.268646083</v>
      </c>
      <c r="H1313" s="0" t="n">
        <f aca="false">12*Inputs!$B$7*(MIN(1,$H$51*$C1313)*(ic*Inputs!$C$7+pE+fee_fx*Inputs!$D$7-cost_acc-cost_wd*Inputs!$E$7*$E1313-cost_fx*Inputs!$D$7-$F1313)+(1-MIN(1,$H$51*$C1313))*(1-MIN(1,Inputs!$G$7*$D1313)*churn_nonbuyers)*(ic*Inputs!$C$7+fee_wd*Inputs!$E$7*(1-$B1313)+fee_fx*Inputs!$D$7-cost_acc-cost_wd*Inputs!$E$7*(1-$B1313)-cost_fx*Inputs!$D$7))</f>
        <v>407017.56536445</v>
      </c>
      <c r="I1313" s="0" t="n">
        <f aca="false">12*Inputs!$B$8*(MIN(1,$H$52*$C1313)*(ic*Inputs!$C$8+pT-cost_acc-cost_wd*Inputs!$E$8-cost_fx*Inputs!$D$8-cost_ins)+(1-MIN(1,$H$52*$C1313))*(1-MIN(1,Inputs!$G$8*$D1313)*churn_nonbuyers)*(ic*Inputs!$C$8+fee_wd*Inputs!$E$8*(1-$B1313)+fee_fx*Inputs!$D$8-cost_acc-cost_wd*Inputs!$E$8*(1-$B1313)-cost_fx*Inputs!$D$8))</f>
        <v>157131.3744</v>
      </c>
      <c r="J1313" s="0" t="n">
        <f aca="false">G1313+H1313+I1313-fixed</f>
        <v>76425.2084105328</v>
      </c>
      <c r="K1313" s="0" t="n">
        <f aca="false">12*Inputs!$B$6*(1-MIN(1,Inputs!$G$6*$D1313)*churn_nonbuyers)*(ic*Inputs!$C$6+fee_wd*Inputs!$E$6*(1-$B1313)+fee_fx*Inputs!$D$6-cost_acc-cost_wd*Inputs!$E$6*(1-$B1313)-cost_fx*Inputs!$D$6)</f>
        <v>152802.711396317</v>
      </c>
      <c r="L1313" s="0" t="n">
        <f aca="false">12*Inputs!$B$7*(1-MIN(1,Inputs!$G$7*$D1313)*churn_nonbuyers)*(ic*Inputs!$C$7+fee_wd*Inputs!$E$7*(1-$B1313)+fee_fx*Inputs!$D$7-cost_acc-cost_wd*Inputs!$E$7*(1-$B1313)-cost_fx*Inputs!$D$7)</f>
        <v>350312.92878979</v>
      </c>
      <c r="M1313" s="0" t="n">
        <f aca="false">12*Inputs!$B$8*(1-MIN(1,Inputs!$G$8*$D1313)*churn_nonbuyers)*(ic*Inputs!$C$8+fee_wd*Inputs!$E$8*(1-$B1313)+fee_fx*Inputs!$D$8-cost_acc-cost_wd*Inputs!$E$8*(1-$B1313)-cost_fx*Inputs!$D$8)</f>
        <v>0</v>
      </c>
      <c r="N1313" s="0" t="n">
        <f aca="false">K1313+L1313+I1313-fixed</f>
        <v>-39752.985413893</v>
      </c>
      <c r="O1313" s="0" t="n">
        <f aca="false">K1313+L1313+M1313-fixed</f>
        <v>-196884.359813893</v>
      </c>
      <c r="P1313" s="0" t="n">
        <f aca="false">12*Inputs!$B$6*(1-MIN(1,Inputs!$F$6*$D1313))*(ic*Inputs!$C$6+flat_fee-cost_acc-cost_wd*Inputs!$E$6*$E1313-cost_fx*Inputs!$D$6)+12*Inputs!$B$7*(1-MIN(1,Inputs!$F$7*$D1313))*(ic*Inputs!$C$7+flat_fee-cost_acc-cost_wd*Inputs!$E$7*$E1313-cost_fx*Inputs!$D$7)+12*Inputs!$B$8*(1-MIN(1,Inputs!$F$8*$D1313))*(ic*Inputs!$C$8+flat_fee-cost_acc-cost_wd*Inputs!$E$8*$E1313-cost_fx*Inputs!$D$8)-fixed</f>
        <v>-256655.92018288</v>
      </c>
    </row>
    <row r="1314" customFormat="false" ht="15" hidden="false" customHeight="false" outlineLevel="0" collapsed="false">
      <c r="A1314" s="0" t="n">
        <v>1249</v>
      </c>
      <c r="B1314" s="0" t="n">
        <v>0.173171</v>
      </c>
      <c r="C1314" s="0" t="n">
        <v>0.964993</v>
      </c>
      <c r="D1314" s="0" t="n">
        <v>1.00739</v>
      </c>
      <c r="E1314" s="0" t="n">
        <v>1.080759</v>
      </c>
      <c r="F1314" s="0" t="n">
        <v>0.238538</v>
      </c>
      <c r="G1314" s="0" t="n">
        <f aca="false">12*Inputs!$B$6*(MIN(1,$H$50*$C1314)*(ic*Inputs!$C$6+pS+fee_fx*Inputs!$D$6-cost_acc-cost_wd*Inputs!$E$6*$E1314-cost_fx*Inputs!$D$6-$F1314)+(1-MIN(1,$H$50*$C1314))*(1-MIN(1,Inputs!$G$6*$D1314)*churn_nonbuyers)*(ic*Inputs!$C$6+fee_wd*Inputs!$E$6*(1-$B1314)+fee_fx*Inputs!$D$6-cost_acc-cost_wd*Inputs!$E$6*(1-$B1314)-cost_fx*Inputs!$D$6))</f>
        <v>218639.170662375</v>
      </c>
      <c r="H1314" s="0" t="n">
        <f aca="false">12*Inputs!$B$7*(MIN(1,$H$51*$C1314)*(ic*Inputs!$C$7+pE+fee_fx*Inputs!$D$7-cost_acc-cost_wd*Inputs!$E$7*$E1314-cost_fx*Inputs!$D$7-$F1314)+(1-MIN(1,$H$51*$C1314))*(1-MIN(1,Inputs!$G$7*$D1314)*churn_nonbuyers)*(ic*Inputs!$C$7+fee_wd*Inputs!$E$7*(1-$B1314)+fee_fx*Inputs!$D$7-cost_acc-cost_wd*Inputs!$E$7*(1-$B1314)-cost_fx*Inputs!$D$7))</f>
        <v>413660.918429036</v>
      </c>
      <c r="I1314" s="0" t="n">
        <f aca="false">12*Inputs!$B$8*(MIN(1,$H$52*$C1314)*(ic*Inputs!$C$8+pT-cost_acc-cost_wd*Inputs!$E$8-cost_fx*Inputs!$D$8-cost_ins)+(1-MIN(1,$H$52*$C1314))*(1-MIN(1,Inputs!$G$8*$D1314)*churn_nonbuyers)*(ic*Inputs!$C$8+fee_wd*Inputs!$E$8*(1-$B1314)+fee_fx*Inputs!$D$8-cost_acc-cost_wd*Inputs!$E$8*(1-$B1314)-cost_fx*Inputs!$D$8))</f>
        <v>169530.302655429</v>
      </c>
      <c r="J1314" s="0" t="n">
        <f aca="false">G1314+H1314+I1314-fixed</f>
        <v>101830.39174684</v>
      </c>
      <c r="K1314" s="0" t="n">
        <f aca="false">12*Inputs!$B$6*(1-MIN(1,Inputs!$G$6*$D1314)*churn_nonbuyers)*(ic*Inputs!$C$6+fee_wd*Inputs!$E$6*(1-$B1314)+fee_fx*Inputs!$D$6-cost_acc-cost_wd*Inputs!$E$6*(1-$B1314)-cost_fx*Inputs!$D$6)</f>
        <v>167764.930082568</v>
      </c>
      <c r="L1314" s="0" t="n">
        <f aca="false">12*Inputs!$B$7*(1-MIN(1,Inputs!$G$7*$D1314)*churn_nonbuyers)*(ic*Inputs!$C$7+fee_wd*Inputs!$E$7*(1-$B1314)+fee_fx*Inputs!$D$7-cost_acc-cost_wd*Inputs!$E$7*(1-$B1314)-cost_fx*Inputs!$D$7)</f>
        <v>366831.613729541</v>
      </c>
      <c r="M1314" s="0" t="n">
        <f aca="false">12*Inputs!$B$8*(1-MIN(1,Inputs!$G$8*$D1314)*churn_nonbuyers)*(ic*Inputs!$C$8+fee_wd*Inputs!$E$8*(1-$B1314)+fee_fx*Inputs!$D$8-cost_acc-cost_wd*Inputs!$E$8*(1-$B1314)-cost_fx*Inputs!$D$8)</f>
        <v>93780.869451984</v>
      </c>
      <c r="N1314" s="0" t="n">
        <f aca="false">K1314+L1314+I1314-fixed</f>
        <v>4126.84646753804</v>
      </c>
      <c r="O1314" s="0" t="n">
        <f aca="false">K1314+L1314+M1314-fixed</f>
        <v>-71622.586735907</v>
      </c>
      <c r="P1314" s="0" t="n">
        <f aca="false">12*Inputs!$B$6*(1-MIN(1,Inputs!$F$6*$D1314))*(ic*Inputs!$C$6+flat_fee-cost_acc-cost_wd*Inputs!$E$6*$E1314-cost_fx*Inputs!$D$6)+12*Inputs!$B$7*(1-MIN(1,Inputs!$F$7*$D1314))*(ic*Inputs!$C$7+flat_fee-cost_acc-cost_wd*Inputs!$E$7*$E1314-cost_fx*Inputs!$D$7)+12*Inputs!$B$8*(1-MIN(1,Inputs!$F$8*$D1314))*(ic*Inputs!$C$8+flat_fee-cost_acc-cost_wd*Inputs!$E$8*$E1314-cost_fx*Inputs!$D$8)-fixed</f>
        <v>31559.9182423999</v>
      </c>
    </row>
    <row r="1315" customFormat="false" ht="15" hidden="false" customHeight="false" outlineLevel="0" collapsed="false">
      <c r="A1315" s="0" t="n">
        <v>1250</v>
      </c>
      <c r="B1315" s="0" t="n">
        <v>0.274512</v>
      </c>
      <c r="C1315" s="0" t="n">
        <v>0.716513</v>
      </c>
      <c r="D1315" s="0" t="n">
        <v>1.295138</v>
      </c>
      <c r="E1315" s="0" t="n">
        <v>1.038761</v>
      </c>
      <c r="F1315" s="0" t="n">
        <v>0.309831</v>
      </c>
      <c r="G1315" s="0" t="n">
        <f aca="false">12*Inputs!$B$6*(MIN(1,$H$50*$C1315)*(ic*Inputs!$C$6+pS+fee_fx*Inputs!$D$6-cost_acc-cost_wd*Inputs!$E$6*$E1315-cost_fx*Inputs!$D$6-$F1315)+(1-MIN(1,$H$50*$C1315))*(1-MIN(1,Inputs!$G$6*$D1315)*churn_nonbuyers)*(ic*Inputs!$C$6+fee_wd*Inputs!$E$6*(1-$B1315)+fee_fx*Inputs!$D$6-cost_acc-cost_wd*Inputs!$E$6*(1-$B1315)-cost_fx*Inputs!$D$6))</f>
        <v>189793.929974289</v>
      </c>
      <c r="H1315" s="0" t="n">
        <f aca="false">12*Inputs!$B$7*(MIN(1,$H$51*$C1315)*(ic*Inputs!$C$7+pE+fee_fx*Inputs!$D$7-cost_acc-cost_wd*Inputs!$E$7*$E1315-cost_fx*Inputs!$D$7-$F1315)+(1-MIN(1,$H$51*$C1315))*(1-MIN(1,Inputs!$G$7*$D1315)*churn_nonbuyers)*(ic*Inputs!$C$7+fee_wd*Inputs!$E$7*(1-$B1315)+fee_fx*Inputs!$D$7-cost_acc-cost_wd*Inputs!$E$7*(1-$B1315)-cost_fx*Inputs!$D$7))</f>
        <v>389791.294841396</v>
      </c>
      <c r="I1315" s="0" t="n">
        <f aca="false">12*Inputs!$B$8*(MIN(1,$H$52*$C1315)*(ic*Inputs!$C$8+pT-cost_acc-cost_wd*Inputs!$E$8-cost_fx*Inputs!$D$8-cost_ins)+(1-MIN(1,$H$52*$C1315))*(1-MIN(1,Inputs!$G$8*$D1315)*churn_nonbuyers)*(ic*Inputs!$C$8+fee_wd*Inputs!$E$8*(1-$B1315)+fee_fx*Inputs!$D$8-cost_acc-cost_wd*Inputs!$E$8*(1-$B1315)-cost_fx*Inputs!$D$8))</f>
        <v>117863.503016033</v>
      </c>
      <c r="J1315" s="0" t="n">
        <f aca="false">G1315+H1315+I1315-fixed</f>
        <v>-2551.27216828265</v>
      </c>
      <c r="K1315" s="0" t="n">
        <f aca="false">12*Inputs!$B$6*(1-MIN(1,Inputs!$G$6*$D1315)*churn_nonbuyers)*(ic*Inputs!$C$6+fee_wd*Inputs!$E$6*(1-$B1315)+fee_fx*Inputs!$D$6-cost_acc-cost_wd*Inputs!$E$6*(1-$B1315)-cost_fx*Inputs!$D$6)</f>
        <v>151575.103603123</v>
      </c>
      <c r="L1315" s="0" t="n">
        <f aca="false">12*Inputs!$B$7*(1-MIN(1,Inputs!$G$7*$D1315)*churn_nonbuyers)*(ic*Inputs!$C$7+fee_wd*Inputs!$E$7*(1-$B1315)+fee_fx*Inputs!$D$7-cost_acc-cost_wd*Inputs!$E$7*(1-$B1315)-cost_fx*Inputs!$D$7)</f>
        <v>349540.176337874</v>
      </c>
      <c r="M1315" s="0" t="n">
        <f aca="false">12*Inputs!$B$8*(1-MIN(1,Inputs!$G$8*$D1315)*churn_nonbuyers)*(ic*Inputs!$C$8+fee_wd*Inputs!$E$8*(1-$B1315)+fee_fx*Inputs!$D$8-cost_acc-cost_wd*Inputs!$E$8*(1-$B1315)-cost_fx*Inputs!$D$8)</f>
        <v>29256.1327612416</v>
      </c>
      <c r="N1315" s="0" t="n">
        <f aca="false">K1315+L1315+I1315-fixed</f>
        <v>-81021.21704297</v>
      </c>
      <c r="O1315" s="0" t="n">
        <f aca="false">K1315+L1315+M1315-fixed</f>
        <v>-169628.587297761</v>
      </c>
      <c r="P1315" s="0" t="n">
        <f aca="false">12*Inputs!$B$6*(1-MIN(1,Inputs!$F$6*$D1315))*(ic*Inputs!$C$6+flat_fee-cost_acc-cost_wd*Inputs!$E$6*$E1315-cost_fx*Inputs!$D$6)+12*Inputs!$B$7*(1-MIN(1,Inputs!$F$7*$D1315))*(ic*Inputs!$C$7+flat_fee-cost_acc-cost_wd*Inputs!$E$7*$E1315-cost_fx*Inputs!$D$7)+12*Inputs!$B$8*(1-MIN(1,Inputs!$F$8*$D1315))*(ic*Inputs!$C$8+flat_fee-cost_acc-cost_wd*Inputs!$E$8*$E1315-cost_fx*Inputs!$D$8)-fixed</f>
        <v>-109963.77149968</v>
      </c>
    </row>
    <row r="1316" customFormat="false" ht="15" hidden="false" customHeight="false" outlineLevel="0" collapsed="false">
      <c r="A1316" s="0" t="n">
        <v>1251</v>
      </c>
      <c r="B1316" s="0" t="n">
        <v>0.383412</v>
      </c>
      <c r="C1316" s="0" t="n">
        <v>1.041412</v>
      </c>
      <c r="D1316" s="0" t="n">
        <v>1.37126</v>
      </c>
      <c r="E1316" s="0" t="n">
        <v>1.138623</v>
      </c>
      <c r="F1316" s="0" t="n">
        <v>0.15786</v>
      </c>
      <c r="G1316" s="0" t="n">
        <f aca="false">12*Inputs!$B$6*(MIN(1,$H$50*$C1316)*(ic*Inputs!$C$6+pS+fee_fx*Inputs!$D$6-cost_acc-cost_wd*Inputs!$E$6*$E1316-cost_fx*Inputs!$D$6-$F1316)+(1-MIN(1,$H$50*$C1316))*(1-MIN(1,Inputs!$G$6*$D1316)*churn_nonbuyers)*(ic*Inputs!$C$6+fee_wd*Inputs!$E$6*(1-$B1316)+fee_fx*Inputs!$D$6-cost_acc-cost_wd*Inputs!$E$6*(1-$B1316)-cost_fx*Inputs!$D$6))</f>
        <v>194419.381530515</v>
      </c>
      <c r="H1316" s="0" t="n">
        <f aca="false">12*Inputs!$B$7*(MIN(1,$H$51*$C1316)*(ic*Inputs!$C$7+pE+fee_fx*Inputs!$D$7-cost_acc-cost_wd*Inputs!$E$7*$E1316-cost_fx*Inputs!$D$7-$F1316)+(1-MIN(1,$H$51*$C1316))*(1-MIN(1,Inputs!$G$7*$D1316)*churn_nonbuyers)*(ic*Inputs!$C$7+fee_wd*Inputs!$E$7*(1-$B1316)+fee_fx*Inputs!$D$7-cost_acc-cost_wd*Inputs!$E$7*(1-$B1316)-cost_fx*Inputs!$D$7))</f>
        <v>395921.108344446</v>
      </c>
      <c r="I1316" s="0" t="n">
        <f aca="false">12*Inputs!$B$8*(MIN(1,$H$52*$C1316)*(ic*Inputs!$C$8+pT-cost_acc-cost_wd*Inputs!$E$8-cost_fx*Inputs!$D$8-cost_ins)+(1-MIN(1,$H$52*$C1316))*(1-MIN(1,Inputs!$G$8*$D1316)*churn_nonbuyers)*(ic*Inputs!$C$8+fee_wd*Inputs!$E$8*(1-$B1316)+fee_fx*Inputs!$D$8-cost_acc-cost_wd*Inputs!$E$8*(1-$B1316)-cost_fx*Inputs!$D$8))</f>
        <v>153461.962831244</v>
      </c>
      <c r="J1316" s="0" t="n">
        <f aca="false">G1316+H1316+I1316-fixed</f>
        <v>43802.4527062051</v>
      </c>
      <c r="K1316" s="0" t="n">
        <f aca="false">12*Inputs!$B$6*(1-MIN(1,Inputs!$G$6*$D1316)*churn_nonbuyers)*(ic*Inputs!$C$6+fee_wd*Inputs!$E$6*(1-$B1316)+fee_fx*Inputs!$D$6-cost_acc-cost_wd*Inputs!$E$6*(1-$B1316)-cost_fx*Inputs!$D$6)</f>
        <v>136351.825481664</v>
      </c>
      <c r="L1316" s="0" t="n">
        <f aca="false">12*Inputs!$B$7*(1-MIN(1,Inputs!$G$7*$D1316)*churn_nonbuyers)*(ic*Inputs!$C$7+fee_wd*Inputs!$E$7*(1-$B1316)+fee_fx*Inputs!$D$7-cost_acc-cost_wd*Inputs!$E$7*(1-$B1316)-cost_fx*Inputs!$D$7)</f>
        <v>333673.183608998</v>
      </c>
      <c r="M1316" s="0" t="n">
        <f aca="false">12*Inputs!$B$8*(1-MIN(1,Inputs!$G$8*$D1316)*churn_nonbuyers)*(ic*Inputs!$C$8+fee_wd*Inputs!$E$8*(1-$B1316)+fee_fx*Inputs!$D$8-cost_acc-cost_wd*Inputs!$E$8*(1-$B1316)-cost_fx*Inputs!$D$8)</f>
        <v>12356.192514432</v>
      </c>
      <c r="N1316" s="0" t="n">
        <f aca="false">K1316+L1316+I1316-fixed</f>
        <v>-76513.0280780933</v>
      </c>
      <c r="O1316" s="0" t="n">
        <f aca="false">K1316+L1316+M1316-fixed</f>
        <v>-217618.798394906</v>
      </c>
      <c r="P1316" s="0" t="n">
        <f aca="false">12*Inputs!$B$6*(1-MIN(1,Inputs!$F$6*$D1316))*(ic*Inputs!$C$6+flat_fee-cost_acc-cost_wd*Inputs!$E$6*$E1316-cost_fx*Inputs!$D$6)+12*Inputs!$B$7*(1-MIN(1,Inputs!$F$7*$D1316))*(ic*Inputs!$C$7+flat_fee-cost_acc-cost_wd*Inputs!$E$7*$E1316-cost_fx*Inputs!$D$7)+12*Inputs!$B$8*(1-MIN(1,Inputs!$F$8*$D1316))*(ic*Inputs!$C$8+flat_fee-cost_acc-cost_wd*Inputs!$E$8*$E1316-cost_fx*Inputs!$D$8)-fixed</f>
        <v>-186425.4032848</v>
      </c>
    </row>
    <row r="1317" customFormat="false" ht="15" hidden="false" customHeight="false" outlineLevel="0" collapsed="false">
      <c r="A1317" s="0" t="n">
        <v>1252</v>
      </c>
      <c r="B1317" s="0" t="n">
        <v>0.115016</v>
      </c>
      <c r="C1317" s="0" t="n">
        <v>0.815521</v>
      </c>
      <c r="D1317" s="0" t="n">
        <v>1.302993</v>
      </c>
      <c r="E1317" s="0" t="n">
        <v>1.322256</v>
      </c>
      <c r="F1317" s="0" t="n">
        <v>0.042536</v>
      </c>
      <c r="G1317" s="0" t="n">
        <f aca="false">12*Inputs!$B$6*(MIN(1,$H$50*$C1317)*(ic*Inputs!$C$6+pS+fee_fx*Inputs!$D$6-cost_acc-cost_wd*Inputs!$E$6*$E1317-cost_fx*Inputs!$D$6-$F1317)+(1-MIN(1,$H$50*$C1317))*(1-MIN(1,Inputs!$G$6*$D1317)*churn_nonbuyers)*(ic*Inputs!$C$6+fee_wd*Inputs!$E$6*(1-$B1317)+fee_fx*Inputs!$D$6-cost_acc-cost_wd*Inputs!$E$6*(1-$B1317)-cost_fx*Inputs!$D$6))</f>
        <v>214781.42146406</v>
      </c>
      <c r="H1317" s="0" t="n">
        <f aca="false">12*Inputs!$B$7*(MIN(1,$H$51*$C1317)*(ic*Inputs!$C$7+pE+fee_fx*Inputs!$D$7-cost_acc-cost_wd*Inputs!$E$7*$E1317-cost_fx*Inputs!$D$7-$F1317)+(1-MIN(1,$H$51*$C1317))*(1-MIN(1,Inputs!$G$7*$D1317)*churn_nonbuyers)*(ic*Inputs!$C$7+fee_wd*Inputs!$E$7*(1-$B1317)+fee_fx*Inputs!$D$7-cost_acc-cost_wd*Inputs!$E$7*(1-$B1317)-cost_fx*Inputs!$D$7))</f>
        <v>396087.921320891</v>
      </c>
      <c r="I1317" s="0" t="n">
        <f aca="false">12*Inputs!$B$8*(MIN(1,$H$52*$C1317)*(ic*Inputs!$C$8+pT-cost_acc-cost_wd*Inputs!$E$8-cost_fx*Inputs!$D$8-cost_ins)+(1-MIN(1,$H$52*$C1317))*(1-MIN(1,Inputs!$G$8*$D1317)*churn_nonbuyers)*(ic*Inputs!$C$8+fee_wd*Inputs!$E$8*(1-$B1317)+fee_fx*Inputs!$D$8-cost_acc-cost_wd*Inputs!$E$8*(1-$B1317)-cost_fx*Inputs!$D$8))</f>
        <v>129657.01697937</v>
      </c>
      <c r="J1317" s="0" t="n">
        <f aca="false">G1317+H1317+I1317-fixed</f>
        <v>40526.3597643208</v>
      </c>
      <c r="K1317" s="0" t="n">
        <f aca="false">12*Inputs!$B$6*(1-MIN(1,Inputs!$G$6*$D1317)*churn_nonbuyers)*(ic*Inputs!$C$6+fee_wd*Inputs!$E$6*(1-$B1317)+fee_fx*Inputs!$D$6-cost_acc-cost_wd*Inputs!$E$6*(1-$B1317)-cost_fx*Inputs!$D$6)</f>
        <v>172982.554868794</v>
      </c>
      <c r="L1317" s="0" t="n">
        <f aca="false">12*Inputs!$B$7*(1-MIN(1,Inputs!$G$7*$D1317)*churn_nonbuyers)*(ic*Inputs!$C$7+fee_wd*Inputs!$E$7*(1-$B1317)+fee_fx*Inputs!$D$7-cost_acc-cost_wd*Inputs!$E$7*(1-$B1317)-cost_fx*Inputs!$D$7)</f>
        <v>371524.109657276</v>
      </c>
      <c r="M1317" s="0" t="n">
        <f aca="false">12*Inputs!$B$8*(1-MIN(1,Inputs!$G$8*$D1317)*churn_nonbuyers)*(ic*Inputs!$C$8+fee_wd*Inputs!$E$8*(1-$B1317)+fee_fx*Inputs!$D$8-cost_acc-cost_wd*Inputs!$E$8*(1-$B1317)-cost_fx*Inputs!$D$8)</f>
        <v>28206.8568010368</v>
      </c>
      <c r="N1317" s="0" t="n">
        <f aca="false">K1317+L1317+I1317-fixed</f>
        <v>-25836.3184945602</v>
      </c>
      <c r="O1317" s="0" t="n">
        <f aca="false">K1317+L1317+M1317-fixed</f>
        <v>-127286.478672893</v>
      </c>
      <c r="P1317" s="0" t="n">
        <f aca="false">12*Inputs!$B$6*(1-MIN(1,Inputs!$F$6*$D1317))*(ic*Inputs!$C$6+flat_fee-cost_acc-cost_wd*Inputs!$E$6*$E1317-cost_fx*Inputs!$D$6)+12*Inputs!$B$7*(1-MIN(1,Inputs!$F$7*$D1317))*(ic*Inputs!$C$7+flat_fee-cost_acc-cost_wd*Inputs!$E$7*$E1317-cost_fx*Inputs!$D$7)+12*Inputs!$B$8*(1-MIN(1,Inputs!$F$8*$D1317))*(ic*Inputs!$C$8+flat_fee-cost_acc-cost_wd*Inputs!$E$8*$E1317-cost_fx*Inputs!$D$8)-fixed</f>
        <v>-216174.91357408</v>
      </c>
    </row>
    <row r="1318" customFormat="false" ht="15" hidden="false" customHeight="false" outlineLevel="0" collapsed="false">
      <c r="A1318" s="0" t="n">
        <v>1253</v>
      </c>
      <c r="B1318" s="0" t="n">
        <v>0.338154</v>
      </c>
      <c r="C1318" s="0" t="n">
        <v>1.134823</v>
      </c>
      <c r="D1318" s="0" t="n">
        <v>0.84673</v>
      </c>
      <c r="E1318" s="0" t="n">
        <v>1.241073</v>
      </c>
      <c r="F1318" s="0" t="n">
        <v>0.266703</v>
      </c>
      <c r="G1318" s="0" t="n">
        <f aca="false">12*Inputs!$B$6*(MIN(1,$H$50*$C1318)*(ic*Inputs!$C$6+pS+fee_fx*Inputs!$D$6-cost_acc-cost_wd*Inputs!$E$6*$E1318-cost_fx*Inputs!$D$6-$F1318)+(1-MIN(1,$H$50*$C1318))*(1-MIN(1,Inputs!$G$6*$D1318)*churn_nonbuyers)*(ic*Inputs!$C$6+fee_wd*Inputs!$E$6*(1-$B1318)+fee_fx*Inputs!$D$6-cost_acc-cost_wd*Inputs!$E$6*(1-$B1318)-cost_fx*Inputs!$D$6))</f>
        <v>203268.636975853</v>
      </c>
      <c r="H1318" s="0" t="n">
        <f aca="false">12*Inputs!$B$7*(MIN(1,$H$51*$C1318)*(ic*Inputs!$C$7+pE+fee_fx*Inputs!$D$7-cost_acc-cost_wd*Inputs!$E$7*$E1318-cost_fx*Inputs!$D$7-$F1318)+(1-MIN(1,$H$51*$C1318))*(1-MIN(1,Inputs!$G$7*$D1318)*churn_nonbuyers)*(ic*Inputs!$C$7+fee_wd*Inputs!$E$7*(1-$B1318)+fee_fx*Inputs!$D$7-cost_acc-cost_wd*Inputs!$E$7*(1-$B1318)-cost_fx*Inputs!$D$7))</f>
        <v>387455.127653159</v>
      </c>
      <c r="I1318" s="0" t="n">
        <f aca="false">12*Inputs!$B$8*(MIN(1,$H$52*$C1318)*(ic*Inputs!$C$8+pT-cost_acc-cost_wd*Inputs!$E$8-cost_fx*Inputs!$D$8-cost_ins)+(1-MIN(1,$H$52*$C1318))*(1-MIN(1,Inputs!$G$8*$D1318)*churn_nonbuyers)*(ic*Inputs!$C$8+fee_wd*Inputs!$E$8*(1-$B1318)+fee_fx*Inputs!$D$8-cost_acc-cost_wd*Inputs!$E$8*(1-$B1318)-cost_fx*Inputs!$D$8))</f>
        <v>189554.036462437</v>
      </c>
      <c r="J1318" s="0" t="n">
        <f aca="false">G1318+H1318+I1318-fixed</f>
        <v>80277.801091449</v>
      </c>
      <c r="K1318" s="0" t="n">
        <f aca="false">12*Inputs!$B$6*(1-MIN(1,Inputs!$G$6*$D1318)*churn_nonbuyers)*(ic*Inputs!$C$6+fee_wd*Inputs!$E$6*(1-$B1318)+fee_fx*Inputs!$D$6-cost_acc-cost_wd*Inputs!$E$6*(1-$B1318)-cost_fx*Inputs!$D$6)</f>
        <v>146432.326582224</v>
      </c>
      <c r="L1318" s="0" t="n">
        <f aca="false">12*Inputs!$B$7*(1-MIN(1,Inputs!$G$7*$D1318)*churn_nonbuyers)*(ic*Inputs!$C$7+fee_wd*Inputs!$E$7*(1-$B1318)+fee_fx*Inputs!$D$7-cost_acc-cost_wd*Inputs!$E$7*(1-$B1318)-cost_fx*Inputs!$D$7)</f>
        <v>345500.702509334</v>
      </c>
      <c r="M1318" s="0" t="n">
        <f aca="false">12*Inputs!$B$8*(1-MIN(1,Inputs!$G$8*$D1318)*churn_nonbuyers)*(ic*Inputs!$C$8+fee_wd*Inputs!$E$8*(1-$B1318)+fee_fx*Inputs!$D$8-cost_acc-cost_wd*Inputs!$E$8*(1-$B1318)-cost_fx*Inputs!$D$8)</f>
        <v>126328.262183712</v>
      </c>
      <c r="N1318" s="0" t="n">
        <f aca="false">K1318+L1318+I1318-fixed</f>
        <v>-18512.9344460042</v>
      </c>
      <c r="O1318" s="0" t="n">
        <f aca="false">K1318+L1318+M1318-fixed</f>
        <v>-81738.7087247296</v>
      </c>
      <c r="P1318" s="0" t="n">
        <f aca="false">12*Inputs!$B$6*(1-MIN(1,Inputs!$F$6*$D1318))*(ic*Inputs!$C$6+flat_fee-cost_acc-cost_wd*Inputs!$E$6*$E1318-cost_fx*Inputs!$D$6)+12*Inputs!$B$7*(1-MIN(1,Inputs!$F$7*$D1318))*(ic*Inputs!$C$7+flat_fee-cost_acc-cost_wd*Inputs!$E$7*$E1318-cost_fx*Inputs!$D$7)+12*Inputs!$B$8*(1-MIN(1,Inputs!$F$8*$D1318))*(ic*Inputs!$C$8+flat_fee-cost_acc-cost_wd*Inputs!$E$8*$E1318-cost_fx*Inputs!$D$8)-fixed</f>
        <v>43893.8864696</v>
      </c>
    </row>
    <row r="1319" customFormat="false" ht="15" hidden="false" customHeight="false" outlineLevel="0" collapsed="false">
      <c r="A1319" s="0" t="n">
        <v>1254</v>
      </c>
      <c r="B1319" s="0" t="n">
        <v>0.133694</v>
      </c>
      <c r="C1319" s="0" t="n">
        <v>0.957933</v>
      </c>
      <c r="D1319" s="0" t="n">
        <v>0.714319</v>
      </c>
      <c r="E1319" s="0" t="n">
        <v>1.166195</v>
      </c>
      <c r="F1319" s="0" t="n">
        <v>0.47289</v>
      </c>
      <c r="G1319" s="0" t="n">
        <f aca="false">12*Inputs!$B$6*(MIN(1,$H$50*$C1319)*(ic*Inputs!$C$6+pS+fee_fx*Inputs!$D$6-cost_acc-cost_wd*Inputs!$E$6*$E1319-cost_fx*Inputs!$D$6-$F1319)+(1-MIN(1,$H$50*$C1319))*(1-MIN(1,Inputs!$G$6*$D1319)*churn_nonbuyers)*(ic*Inputs!$C$6+fee_wd*Inputs!$E$6*(1-$B1319)+fee_fx*Inputs!$D$6-cost_acc-cost_wd*Inputs!$E$6*(1-$B1319)-cost_fx*Inputs!$D$6))</f>
        <v>218660.926851862</v>
      </c>
      <c r="H1319" s="0" t="n">
        <f aca="false">12*Inputs!$B$7*(MIN(1,$H$51*$C1319)*(ic*Inputs!$C$7+pE+fee_fx*Inputs!$D$7-cost_acc-cost_wd*Inputs!$E$7*$E1319-cost_fx*Inputs!$D$7-$F1319)+(1-MIN(1,$H$51*$C1319))*(1-MIN(1,Inputs!$G$7*$D1319)*churn_nonbuyers)*(ic*Inputs!$C$7+fee_wd*Inputs!$E$7*(1-$B1319)+fee_fx*Inputs!$D$7-cost_acc-cost_wd*Inputs!$E$7*(1-$B1319)-cost_fx*Inputs!$D$7))</f>
        <v>396442.021029264</v>
      </c>
      <c r="I1319" s="0" t="n">
        <f aca="false">12*Inputs!$B$8*(MIN(1,$H$52*$C1319)*(ic*Inputs!$C$8+pT-cost_acc-cost_wd*Inputs!$E$8-cost_fx*Inputs!$D$8-cost_ins)+(1-MIN(1,$H$52*$C1319))*(1-MIN(1,Inputs!$G$8*$D1319)*churn_nonbuyers)*(ic*Inputs!$C$8+fee_wd*Inputs!$E$8*(1-$B1319)+fee_fx*Inputs!$D$8-cost_acc-cost_wd*Inputs!$E$8*(1-$B1319)-cost_fx*Inputs!$D$8))</f>
        <v>190786.490436436</v>
      </c>
      <c r="J1319" s="0" t="n">
        <f aca="false">G1319+H1319+I1319-fixed</f>
        <v>105889.438317562</v>
      </c>
      <c r="K1319" s="0" t="n">
        <f aca="false">12*Inputs!$B$6*(1-MIN(1,Inputs!$G$6*$D1319)*churn_nonbuyers)*(ic*Inputs!$C$6+fee_wd*Inputs!$E$6*(1-$B1319)+fee_fx*Inputs!$D$6-cost_acc-cost_wd*Inputs!$E$6*(1-$B1319)-cost_fx*Inputs!$D$6)</f>
        <v>175835.329663579</v>
      </c>
      <c r="L1319" s="0" t="n">
        <f aca="false">12*Inputs!$B$7*(1-MIN(1,Inputs!$G$7*$D1319)*churn_nonbuyers)*(ic*Inputs!$C$7+fee_wd*Inputs!$E$7*(1-$B1319)+fee_fx*Inputs!$D$7-cost_acc-cost_wd*Inputs!$E$7*(1-$B1319)-cost_fx*Inputs!$D$7)</f>
        <v>375720.222086148</v>
      </c>
      <c r="M1319" s="0" t="n">
        <f aca="false">12*Inputs!$B$8*(1-MIN(1,Inputs!$G$8*$D1319)*churn_nonbuyers)*(ic*Inputs!$C$8+fee_wd*Inputs!$E$8*(1-$B1319)+fee_fx*Inputs!$D$8-cost_acc-cost_wd*Inputs!$E$8*(1-$B1319)-cost_fx*Inputs!$D$8)</f>
        <v>159983.88840337</v>
      </c>
      <c r="N1319" s="0" t="n">
        <f aca="false">K1319+L1319+I1319-fixed</f>
        <v>42342.0421861629</v>
      </c>
      <c r="O1319" s="0" t="n">
        <f aca="false">K1319+L1319+M1319-fixed</f>
        <v>11539.4401530965</v>
      </c>
      <c r="P1319" s="0" t="n">
        <f aca="false">12*Inputs!$B$6*(1-MIN(1,Inputs!$F$6*$D1319))*(ic*Inputs!$C$6+flat_fee-cost_acc-cost_wd*Inputs!$E$6*$E1319-cost_fx*Inputs!$D$6)+12*Inputs!$B$7*(1-MIN(1,Inputs!$F$7*$D1319))*(ic*Inputs!$C$7+flat_fee-cost_acc-cost_wd*Inputs!$E$7*$E1319-cost_fx*Inputs!$D$7)+12*Inputs!$B$8*(1-MIN(1,Inputs!$F$8*$D1319))*(ic*Inputs!$C$8+flat_fee-cost_acc-cost_wd*Inputs!$E$8*$E1319-cost_fx*Inputs!$D$8)-fixed</f>
        <v>148384.3740572</v>
      </c>
    </row>
    <row r="1320" customFormat="false" ht="15" hidden="false" customHeight="false" outlineLevel="0" collapsed="false">
      <c r="A1320" s="0" t="n">
        <v>1255</v>
      </c>
      <c r="B1320" s="0" t="n">
        <v>0.146793</v>
      </c>
      <c r="C1320" s="0" t="n">
        <v>0.741956</v>
      </c>
      <c r="D1320" s="0" t="n">
        <v>1.518352</v>
      </c>
      <c r="E1320" s="0" t="n">
        <v>1.066198</v>
      </c>
      <c r="F1320" s="0" t="n">
        <v>0.039013</v>
      </c>
      <c r="G1320" s="0" t="n">
        <f aca="false">12*Inputs!$B$6*(MIN(1,$H$50*$C1320)*(ic*Inputs!$C$6+pS+fee_fx*Inputs!$D$6-cost_acc-cost_wd*Inputs!$E$6*$E1320-cost_fx*Inputs!$D$6-$F1320)+(1-MIN(1,$H$50*$C1320))*(1-MIN(1,Inputs!$G$6*$D1320)*churn_nonbuyers)*(ic*Inputs!$C$6+fee_wd*Inputs!$E$6*(1-$B1320)+fee_fx*Inputs!$D$6-cost_acc-cost_wd*Inputs!$E$6*(1-$B1320)-cost_fx*Inputs!$D$6))</f>
        <v>209596.63859448</v>
      </c>
      <c r="H1320" s="0" t="n">
        <f aca="false">12*Inputs!$B$7*(MIN(1,$H$51*$C1320)*(ic*Inputs!$C$7+pE+fee_fx*Inputs!$D$7-cost_acc-cost_wd*Inputs!$E$7*$E1320-cost_fx*Inputs!$D$7-$F1320)+(1-MIN(1,$H$51*$C1320))*(1-MIN(1,Inputs!$G$7*$D1320)*churn_nonbuyers)*(ic*Inputs!$C$7+fee_wd*Inputs!$E$7*(1-$B1320)+fee_fx*Inputs!$D$7-cost_acc-cost_wd*Inputs!$E$7*(1-$B1320)-cost_fx*Inputs!$D$7))</f>
        <v>411080.914358417</v>
      </c>
      <c r="I1320" s="0" t="n">
        <f aca="false">12*Inputs!$B$8*(MIN(1,$H$52*$C1320)*(ic*Inputs!$C$8+pT-cost_acc-cost_wd*Inputs!$E$8-cost_fx*Inputs!$D$8-cost_ins)+(1-MIN(1,$H$52*$C1320))*(1-MIN(1,Inputs!$G$8*$D1320)*churn_nonbuyers)*(ic*Inputs!$C$8+fee_wd*Inputs!$E$8*(1-$B1320)+fee_fx*Inputs!$D$8-cost_acc-cost_wd*Inputs!$E$8*(1-$B1320)-cost_fx*Inputs!$D$8))</f>
        <v>106948.505664</v>
      </c>
      <c r="J1320" s="0" t="n">
        <f aca="false">G1320+H1320+I1320-fixed</f>
        <v>27626.0586168973</v>
      </c>
      <c r="K1320" s="0" t="n">
        <f aca="false">12*Inputs!$B$6*(1-MIN(1,Inputs!$G$6*$D1320)*churn_nonbuyers)*(ic*Inputs!$C$6+fee_wd*Inputs!$E$6*(1-$B1320)+fee_fx*Inputs!$D$6-cost_acc-cost_wd*Inputs!$E$6*(1-$B1320)-cost_fx*Inputs!$D$6)</f>
        <v>166761.580644979</v>
      </c>
      <c r="L1320" s="0" t="n">
        <f aca="false">12*Inputs!$B$7*(1-MIN(1,Inputs!$G$7*$D1320)*churn_nonbuyers)*(ic*Inputs!$C$7+fee_wd*Inputs!$E$7*(1-$B1320)+fee_fx*Inputs!$D$7-cost_acc-cost_wd*Inputs!$E$7*(1-$B1320)-cost_fx*Inputs!$D$7)</f>
        <v>364658.678690988</v>
      </c>
      <c r="M1320" s="0" t="n">
        <f aca="false">12*Inputs!$B$8*(1-MIN(1,Inputs!$G$8*$D1320)*churn_nonbuyers)*(ic*Inputs!$C$8+fee_wd*Inputs!$E$8*(1-$B1320)+fee_fx*Inputs!$D$8-cost_acc-cost_wd*Inputs!$E$8*(1-$B1320)-cost_fx*Inputs!$D$8)</f>
        <v>0</v>
      </c>
      <c r="N1320" s="0" t="n">
        <f aca="false">K1320+L1320+I1320-fixed</f>
        <v>-61631.2350000334</v>
      </c>
      <c r="O1320" s="0" t="n">
        <f aca="false">K1320+L1320+M1320-fixed</f>
        <v>-168579.740664033</v>
      </c>
      <c r="P1320" s="0" t="n">
        <f aca="false">12*Inputs!$B$6*(1-MIN(1,Inputs!$F$6*$D1320))*(ic*Inputs!$C$6+flat_fee-cost_acc-cost_wd*Inputs!$E$6*$E1320-cost_fx*Inputs!$D$6)+12*Inputs!$B$7*(1-MIN(1,Inputs!$F$7*$D1320))*(ic*Inputs!$C$7+flat_fee-cost_acc-cost_wd*Inputs!$E$7*$E1320-cost_fx*Inputs!$D$7)+12*Inputs!$B$8*(1-MIN(1,Inputs!$F$8*$D1320))*(ic*Inputs!$C$8+flat_fee-cost_acc-cost_wd*Inputs!$E$8*$E1320-cost_fx*Inputs!$D$8)-fixed</f>
        <v>-242203.41488896</v>
      </c>
    </row>
    <row r="1321" customFormat="false" ht="15" hidden="false" customHeight="false" outlineLevel="0" collapsed="false">
      <c r="A1321" s="0" t="n">
        <v>1256</v>
      </c>
      <c r="B1321" s="0" t="n">
        <v>0.556953</v>
      </c>
      <c r="C1321" s="0" t="n">
        <v>1.081861</v>
      </c>
      <c r="D1321" s="0" t="n">
        <v>1.530175</v>
      </c>
      <c r="E1321" s="0" t="n">
        <v>1.027021</v>
      </c>
      <c r="F1321" s="0" t="n">
        <v>0.386372</v>
      </c>
      <c r="G1321" s="0" t="n">
        <f aca="false">12*Inputs!$B$6*(MIN(1,$H$50*$C1321)*(ic*Inputs!$C$6+pS+fee_fx*Inputs!$D$6-cost_acc-cost_wd*Inputs!$E$6*$E1321-cost_fx*Inputs!$D$6-$F1321)+(1-MIN(1,$H$50*$C1321))*(1-MIN(1,Inputs!$G$6*$D1321)*churn_nonbuyers)*(ic*Inputs!$C$6+fee_wd*Inputs!$E$6*(1-$B1321)+fee_fx*Inputs!$D$6-cost_acc-cost_wd*Inputs!$E$6*(1-$B1321)-cost_fx*Inputs!$D$6))</f>
        <v>171617.56558945</v>
      </c>
      <c r="H1321" s="0" t="n">
        <f aca="false">12*Inputs!$B$7*(MIN(1,$H$51*$C1321)*(ic*Inputs!$C$7+pE+fee_fx*Inputs!$D$7-cost_acc-cost_wd*Inputs!$E$7*$E1321-cost_fx*Inputs!$D$7-$F1321)+(1-MIN(1,$H$51*$C1321))*(1-MIN(1,Inputs!$G$7*$D1321)*churn_nonbuyers)*(ic*Inputs!$C$7+fee_wd*Inputs!$E$7*(1-$B1321)+fee_fx*Inputs!$D$7-cost_acc-cost_wd*Inputs!$E$7*(1-$B1321)-cost_fx*Inputs!$D$7))</f>
        <v>383542.068819639</v>
      </c>
      <c r="I1321" s="0" t="n">
        <f aca="false">12*Inputs!$B$8*(MIN(1,$H$52*$C1321)*(ic*Inputs!$C$8+pT-cost_acc-cost_wd*Inputs!$E$8-cost_fx*Inputs!$D$8-cost_ins)+(1-MIN(1,$H$52*$C1321))*(1-MIN(1,Inputs!$G$8*$D1321)*churn_nonbuyers)*(ic*Inputs!$C$8+fee_wd*Inputs!$E$8*(1-$B1321)+fee_fx*Inputs!$D$8-cost_acc-cost_wd*Inputs!$E$8*(1-$B1321)-cost_fx*Inputs!$D$8))</f>
        <v>155943.771984</v>
      </c>
      <c r="J1321" s="0" t="n">
        <f aca="false">G1321+H1321+I1321-fixed</f>
        <v>11103.4063930893</v>
      </c>
      <c r="K1321" s="0" t="n">
        <f aca="false">12*Inputs!$B$6*(1-MIN(1,Inputs!$G$6*$D1321)*churn_nonbuyers)*(ic*Inputs!$C$6+fee_wd*Inputs!$E$6*(1-$B1321)+fee_fx*Inputs!$D$6-cost_acc-cost_wd*Inputs!$E$6*(1-$B1321)-cost_fx*Inputs!$D$6)</f>
        <v>112110.70000878</v>
      </c>
      <c r="L1321" s="0" t="n">
        <f aca="false">12*Inputs!$B$7*(1-MIN(1,Inputs!$G$7*$D1321)*churn_nonbuyers)*(ic*Inputs!$C$7+fee_wd*Inputs!$E$7*(1-$B1321)+fee_fx*Inputs!$D$7-cost_acc-cost_wd*Inputs!$E$7*(1-$B1321)-cost_fx*Inputs!$D$7)</f>
        <v>308171.428805268</v>
      </c>
      <c r="M1321" s="0" t="n">
        <f aca="false">12*Inputs!$B$8*(1-MIN(1,Inputs!$G$8*$D1321)*churn_nonbuyers)*(ic*Inputs!$C$8+fee_wd*Inputs!$E$8*(1-$B1321)+fee_fx*Inputs!$D$8-cost_acc-cost_wd*Inputs!$E$8*(1-$B1321)-cost_fx*Inputs!$D$8)</f>
        <v>0</v>
      </c>
      <c r="N1321" s="0" t="n">
        <f aca="false">K1321+L1321+I1321-fixed</f>
        <v>-123774.099201952</v>
      </c>
      <c r="O1321" s="0" t="n">
        <f aca="false">K1321+L1321+M1321-fixed</f>
        <v>-279717.871185952</v>
      </c>
      <c r="P1321" s="0" t="n">
        <f aca="false">12*Inputs!$B$6*(1-MIN(1,Inputs!$F$6*$D1321))*(ic*Inputs!$C$6+flat_fee-cost_acc-cost_wd*Inputs!$E$6*$E1321-cost_fx*Inputs!$D$6)+12*Inputs!$B$7*(1-MIN(1,Inputs!$F$7*$D1321))*(ic*Inputs!$C$7+flat_fee-cost_acc-cost_wd*Inputs!$E$7*$E1321-cost_fx*Inputs!$D$7)+12*Inputs!$B$8*(1-MIN(1,Inputs!$F$8*$D1321))*(ic*Inputs!$C$8+flat_fee-cost_acc-cost_wd*Inputs!$E$8*$E1321-cost_fx*Inputs!$D$8)-fixed</f>
        <v>-236743.393318</v>
      </c>
    </row>
    <row r="1322" customFormat="false" ht="15" hidden="false" customHeight="false" outlineLevel="0" collapsed="false">
      <c r="A1322" s="0" t="n">
        <v>1257</v>
      </c>
      <c r="B1322" s="0" t="n">
        <v>0.185577</v>
      </c>
      <c r="C1322" s="0" t="n">
        <v>1.014283</v>
      </c>
      <c r="D1322" s="0" t="n">
        <v>0.998493</v>
      </c>
      <c r="E1322" s="0" t="n">
        <v>1.34746</v>
      </c>
      <c r="F1322" s="0" t="n">
        <v>0.252842</v>
      </c>
      <c r="G1322" s="0" t="n">
        <f aca="false">12*Inputs!$B$6*(MIN(1,$H$50*$C1322)*(ic*Inputs!$C$6+pS+fee_fx*Inputs!$D$6-cost_acc-cost_wd*Inputs!$E$6*$E1322-cost_fx*Inputs!$D$6-$F1322)+(1-MIN(1,$H$50*$C1322))*(1-MIN(1,Inputs!$G$6*$D1322)*churn_nonbuyers)*(ic*Inputs!$C$6+fee_wd*Inputs!$E$6*(1-$B1322)+fee_fx*Inputs!$D$6-cost_acc-cost_wd*Inputs!$E$6*(1-$B1322)-cost_fx*Inputs!$D$6))</f>
        <v>213183.559128307</v>
      </c>
      <c r="H1322" s="0" t="n">
        <f aca="false">12*Inputs!$B$7*(MIN(1,$H$51*$C1322)*(ic*Inputs!$C$7+pE+fee_fx*Inputs!$D$7-cost_acc-cost_wd*Inputs!$E$7*$E1322-cost_fx*Inputs!$D$7-$F1322)+(1-MIN(1,$H$51*$C1322))*(1-MIN(1,Inputs!$G$7*$D1322)*churn_nonbuyers)*(ic*Inputs!$C$7+fee_wd*Inputs!$E$7*(1-$B1322)+fee_fx*Inputs!$D$7-cost_acc-cost_wd*Inputs!$E$7*(1-$B1322)-cost_fx*Inputs!$D$7))</f>
        <v>383084.536874634</v>
      </c>
      <c r="I1322" s="0" t="n">
        <f aca="false">12*Inputs!$B$8*(MIN(1,$H$52*$C1322)*(ic*Inputs!$C$8+pT-cost_acc-cost_wd*Inputs!$E$8-cost_fx*Inputs!$D$8-cost_ins)+(1-MIN(1,$H$52*$C1322))*(1-MIN(1,Inputs!$G$8*$D1322)*churn_nonbuyers)*(ic*Inputs!$C$8+fee_wd*Inputs!$E$8*(1-$B1322)+fee_fx*Inputs!$D$8-cost_acc-cost_wd*Inputs!$E$8*(1-$B1322)-cost_fx*Inputs!$D$8))</f>
        <v>173921.948370098</v>
      </c>
      <c r="J1322" s="0" t="n">
        <f aca="false">G1322+H1322+I1322-fixed</f>
        <v>70190.0443730393</v>
      </c>
      <c r="K1322" s="0" t="n">
        <f aca="false">12*Inputs!$B$6*(1-MIN(1,Inputs!$G$6*$D1322)*churn_nonbuyers)*(ic*Inputs!$C$6+fee_wd*Inputs!$E$6*(1-$B1322)+fee_fx*Inputs!$D$6-cost_acc-cost_wd*Inputs!$E$6*(1-$B1322)-cost_fx*Inputs!$D$6)</f>
        <v>166146.243375319</v>
      </c>
      <c r="L1322" s="0" t="n">
        <f aca="false">12*Inputs!$B$7*(1-MIN(1,Inputs!$G$7*$D1322)*churn_nonbuyers)*(ic*Inputs!$C$7+fee_wd*Inputs!$E$7*(1-$B1322)+fee_fx*Inputs!$D$7-cost_acc-cost_wd*Inputs!$E$7*(1-$B1322)-cost_fx*Inputs!$D$7)</f>
        <v>365199.625161192</v>
      </c>
      <c r="M1322" s="0" t="n">
        <f aca="false">12*Inputs!$B$8*(1-MIN(1,Inputs!$G$8*$D1322)*churn_nonbuyers)*(ic*Inputs!$C$8+fee_wd*Inputs!$E$8*(1-$B1322)+fee_fx*Inputs!$D$8-cost_acc-cost_wd*Inputs!$E$8*(1-$B1322)-cost_fx*Inputs!$D$8)</f>
        <v>95582.6138314896</v>
      </c>
      <c r="N1322" s="0" t="n">
        <f aca="false">K1322+L1322+I1322-fixed</f>
        <v>5267.81690660899</v>
      </c>
      <c r="O1322" s="0" t="n">
        <f aca="false">K1322+L1322+M1322-fixed</f>
        <v>-73071.5176319997</v>
      </c>
      <c r="P1322" s="0" t="n">
        <f aca="false">12*Inputs!$B$6*(1-MIN(1,Inputs!$F$6*$D1322))*(ic*Inputs!$C$6+flat_fee-cost_acc-cost_wd*Inputs!$E$6*$E1322-cost_fx*Inputs!$D$6)+12*Inputs!$B$7*(1-MIN(1,Inputs!$F$7*$D1322))*(ic*Inputs!$C$7+flat_fee-cost_acc-cost_wd*Inputs!$E$7*$E1322-cost_fx*Inputs!$D$7)+12*Inputs!$B$8*(1-MIN(1,Inputs!$F$8*$D1322))*(ic*Inputs!$C$8+flat_fee-cost_acc-cost_wd*Inputs!$E$8*$E1322-cost_fx*Inputs!$D$8)-fixed</f>
        <v>-78906.5498368001</v>
      </c>
    </row>
    <row r="1323" customFormat="false" ht="15" hidden="false" customHeight="false" outlineLevel="0" collapsed="false">
      <c r="A1323" s="0" t="n">
        <v>1258</v>
      </c>
      <c r="B1323" s="0" t="n">
        <v>0.35384</v>
      </c>
      <c r="C1323" s="0" t="n">
        <v>0.847325</v>
      </c>
      <c r="D1323" s="0" t="n">
        <v>1.181937</v>
      </c>
      <c r="E1323" s="0" t="n">
        <v>1.055894</v>
      </c>
      <c r="F1323" s="0" t="n">
        <v>0.158642</v>
      </c>
      <c r="G1323" s="0" t="n">
        <f aca="false">12*Inputs!$B$6*(MIN(1,$H$50*$C1323)*(ic*Inputs!$C$6+pS+fee_fx*Inputs!$D$6-cost_acc-cost_wd*Inputs!$E$6*$E1323-cost_fx*Inputs!$D$6-$F1323)+(1-MIN(1,$H$50*$C1323))*(1-MIN(1,Inputs!$G$6*$D1323)*churn_nonbuyers)*(ic*Inputs!$C$6+fee_wd*Inputs!$E$6*(1-$B1323)+fee_fx*Inputs!$D$6-cost_acc-cost_wd*Inputs!$E$6*(1-$B1323)-cost_fx*Inputs!$D$6))</f>
        <v>190224.100263421</v>
      </c>
      <c r="H1323" s="0" t="n">
        <f aca="false">12*Inputs!$B$7*(MIN(1,$H$51*$C1323)*(ic*Inputs!$C$7+pE+fee_fx*Inputs!$D$7-cost_acc-cost_wd*Inputs!$E$7*$E1323-cost_fx*Inputs!$D$7-$F1323)+(1-MIN(1,$H$51*$C1323))*(1-MIN(1,Inputs!$G$7*$D1323)*churn_nonbuyers)*(ic*Inputs!$C$7+fee_wd*Inputs!$E$7*(1-$B1323)+fee_fx*Inputs!$D$7-cost_acc-cost_wd*Inputs!$E$7*(1-$B1323)-cost_fx*Inputs!$D$7))</f>
        <v>396379.028839522</v>
      </c>
      <c r="I1323" s="0" t="n">
        <f aca="false">12*Inputs!$B$8*(MIN(1,$H$52*$C1323)*(ic*Inputs!$C$8+pT-cost_acc-cost_wd*Inputs!$E$8-cost_fx*Inputs!$D$8-cost_ins)+(1-MIN(1,$H$52*$C1323))*(1-MIN(1,Inputs!$G$8*$D1323)*churn_nonbuyers)*(ic*Inputs!$C$8+fee_wd*Inputs!$E$8*(1-$B1323)+fee_fx*Inputs!$D$8-cost_acc-cost_wd*Inputs!$E$8*(1-$B1323)-cost_fx*Inputs!$D$8))</f>
        <v>143871.452085063</v>
      </c>
      <c r="J1323" s="0" t="n">
        <f aca="false">G1323+H1323+I1323-fixed</f>
        <v>30474.5811880059</v>
      </c>
      <c r="K1323" s="0" t="n">
        <f aca="false">12*Inputs!$B$6*(1-MIN(1,Inputs!$G$6*$D1323)*churn_nonbuyers)*(ic*Inputs!$C$6+fee_wd*Inputs!$E$6*(1-$B1323)+fee_fx*Inputs!$D$6-cost_acc-cost_wd*Inputs!$E$6*(1-$B1323)-cost_fx*Inputs!$D$6)</f>
        <v>141744.274474176</v>
      </c>
      <c r="L1323" s="0" t="n">
        <f aca="false">12*Inputs!$B$7*(1-MIN(1,Inputs!$G$7*$D1323)*churn_nonbuyers)*(ic*Inputs!$C$7+fee_wd*Inputs!$E$7*(1-$B1323)+fee_fx*Inputs!$D$7-cost_acc-cost_wd*Inputs!$E$7*(1-$B1323)-cost_fx*Inputs!$D$7)</f>
        <v>339757.025708506</v>
      </c>
      <c r="M1323" s="0" t="n">
        <f aca="false">12*Inputs!$B$8*(1-MIN(1,Inputs!$G$8*$D1323)*churn_nonbuyers)*(ic*Inputs!$C$8+fee_wd*Inputs!$E$8*(1-$B1323)+fee_fx*Inputs!$D$8-cost_acc-cost_wd*Inputs!$E$8*(1-$B1323)-cost_fx*Inputs!$D$8)</f>
        <v>53418.791599488</v>
      </c>
      <c r="N1323" s="0" t="n">
        <f aca="false">K1323+L1323+I1323-fixed</f>
        <v>-74627.2477322556</v>
      </c>
      <c r="O1323" s="0" t="n">
        <f aca="false">K1323+L1323+M1323-fixed</f>
        <v>-165079.90821783</v>
      </c>
      <c r="P1323" s="0" t="n">
        <f aca="false">12*Inputs!$B$6*(1-MIN(1,Inputs!$F$6*$D1323))*(ic*Inputs!$C$6+flat_fee-cost_acc-cost_wd*Inputs!$E$6*$E1323-cost_fx*Inputs!$D$6)+12*Inputs!$B$7*(1-MIN(1,Inputs!$F$7*$D1323))*(ic*Inputs!$C$7+flat_fee-cost_acc-cost_wd*Inputs!$E$7*$E1323-cost_fx*Inputs!$D$7)+12*Inputs!$B$8*(1-MIN(1,Inputs!$F$8*$D1323))*(ic*Inputs!$C$8+flat_fee-cost_acc-cost_wd*Inputs!$E$8*$E1323-cost_fx*Inputs!$D$8)-fixed</f>
        <v>-53832.97173328</v>
      </c>
    </row>
    <row r="1324" customFormat="false" ht="15" hidden="false" customHeight="false" outlineLevel="0" collapsed="false">
      <c r="A1324" s="0" t="n">
        <v>1259</v>
      </c>
      <c r="B1324" s="0" t="n">
        <v>0.270386</v>
      </c>
      <c r="C1324" s="0" t="n">
        <v>0.776365</v>
      </c>
      <c r="D1324" s="0" t="n">
        <v>0.69523</v>
      </c>
      <c r="E1324" s="0" t="n">
        <v>1.444204</v>
      </c>
      <c r="F1324" s="0" t="n">
        <v>0.016224</v>
      </c>
      <c r="G1324" s="0" t="n">
        <f aca="false">12*Inputs!$B$6*(MIN(1,$H$50*$C1324)*(ic*Inputs!$C$6+pS+fee_fx*Inputs!$D$6-cost_acc-cost_wd*Inputs!$E$6*$E1324-cost_fx*Inputs!$D$6-$F1324)+(1-MIN(1,$H$50*$C1324))*(1-MIN(1,Inputs!$G$6*$D1324)*churn_nonbuyers)*(ic*Inputs!$C$6+fee_wd*Inputs!$E$6*(1-$B1324)+fee_fx*Inputs!$D$6-cost_acc-cost_wd*Inputs!$E$6*(1-$B1324)-cost_fx*Inputs!$D$6))</f>
        <v>196083.275667494</v>
      </c>
      <c r="H1324" s="0" t="n">
        <f aca="false">12*Inputs!$B$7*(MIN(1,$H$51*$C1324)*(ic*Inputs!$C$7+pE+fee_fx*Inputs!$D$7-cost_acc-cost_wd*Inputs!$E$7*$E1324-cost_fx*Inputs!$D$7-$F1324)+(1-MIN(1,$H$51*$C1324))*(1-MIN(1,Inputs!$G$7*$D1324)*churn_nonbuyers)*(ic*Inputs!$C$7+fee_wd*Inputs!$E$7*(1-$B1324)+fee_fx*Inputs!$D$7-cost_acc-cost_wd*Inputs!$E$7*(1-$B1324)-cost_fx*Inputs!$D$7))</f>
        <v>374935.169273696</v>
      </c>
      <c r="I1324" s="0" t="n">
        <f aca="false">12*Inputs!$B$8*(MIN(1,$H$52*$C1324)*(ic*Inputs!$C$8+pT-cost_acc-cost_wd*Inputs!$E$8-cost_fx*Inputs!$D$8-cost_ins)+(1-MIN(1,$H$52*$C1324))*(1-MIN(1,Inputs!$G$8*$D1324)*churn_nonbuyers)*(ic*Inputs!$C$8+fee_wd*Inputs!$E$8*(1-$B1324)+fee_fx*Inputs!$D$8-cost_acc-cost_wd*Inputs!$E$8*(1-$B1324)-cost_fx*Inputs!$D$8))</f>
        <v>185362.470009544</v>
      </c>
      <c r="J1324" s="0" t="n">
        <f aca="false">G1324+H1324+I1324-fixed</f>
        <v>56380.9149507338</v>
      </c>
      <c r="K1324" s="0" t="n">
        <f aca="false">12*Inputs!$B$6*(1-MIN(1,Inputs!$G$6*$D1324)*churn_nonbuyers)*(ic*Inputs!$C$6+fee_wd*Inputs!$E$6*(1-$B1324)+fee_fx*Inputs!$D$6-cost_acc-cost_wd*Inputs!$E$6*(1-$B1324)-cost_fx*Inputs!$D$6)</f>
        <v>157009.956903216</v>
      </c>
      <c r="L1324" s="0" t="n">
        <f aca="false">12*Inputs!$B$7*(1-MIN(1,Inputs!$G$7*$D1324)*churn_nonbuyers)*(ic*Inputs!$C$7+fee_wd*Inputs!$E$7*(1-$B1324)+fee_fx*Inputs!$D$7-cost_acc-cost_wd*Inputs!$E$7*(1-$B1324)-cost_fx*Inputs!$D$7)</f>
        <v>356666.98950193</v>
      </c>
      <c r="M1324" s="0" t="n">
        <f aca="false">12*Inputs!$B$8*(1-MIN(1,Inputs!$G$8*$D1324)*churn_nonbuyers)*(ic*Inputs!$C$8+fee_wd*Inputs!$E$8*(1-$B1324)+fee_fx*Inputs!$D$8-cost_acc-cost_wd*Inputs!$E$8*(1-$B1324)-cost_fx*Inputs!$D$8)</f>
        <v>160891.465015008</v>
      </c>
      <c r="N1324" s="0" t="n">
        <f aca="false">K1324+L1324+I1324-fixed</f>
        <v>-960.583585309913</v>
      </c>
      <c r="O1324" s="0" t="n">
        <f aca="false">K1324+L1324+M1324-fixed</f>
        <v>-25431.5885798462</v>
      </c>
      <c r="P1324" s="0" t="n">
        <f aca="false">12*Inputs!$B$6*(1-MIN(1,Inputs!$F$6*$D1324))*(ic*Inputs!$C$6+flat_fee-cost_acc-cost_wd*Inputs!$E$6*$E1324-cost_fx*Inputs!$D$6)+12*Inputs!$B$7*(1-MIN(1,Inputs!$F$7*$D1324))*(ic*Inputs!$C$7+flat_fee-cost_acc-cost_wd*Inputs!$E$7*$E1324-cost_fx*Inputs!$D$7)+12*Inputs!$B$8*(1-MIN(1,Inputs!$F$8*$D1324))*(ic*Inputs!$C$8+flat_fee-cost_acc-cost_wd*Inputs!$E$8*$E1324-cost_fx*Inputs!$D$8)-fixed</f>
        <v>17952.9958208</v>
      </c>
    </row>
    <row r="1325" customFormat="false" ht="15" hidden="false" customHeight="false" outlineLevel="0" collapsed="false">
      <c r="A1325" s="0" t="n">
        <v>1260</v>
      </c>
      <c r="B1325" s="0" t="n">
        <v>0.093749</v>
      </c>
      <c r="C1325" s="0" t="n">
        <v>1.082444</v>
      </c>
      <c r="D1325" s="0" t="n">
        <v>1.035219</v>
      </c>
      <c r="E1325" s="0" t="n">
        <v>1.339838</v>
      </c>
      <c r="F1325" s="0" t="n">
        <v>0.039947</v>
      </c>
      <c r="G1325" s="0" t="n">
        <f aca="false">12*Inputs!$B$6*(MIN(1,$H$50*$C1325)*(ic*Inputs!$C$6+pS+fee_fx*Inputs!$D$6-cost_acc-cost_wd*Inputs!$E$6*$E1325-cost_fx*Inputs!$D$6-$F1325)+(1-MIN(1,$H$50*$C1325))*(1-MIN(1,Inputs!$G$6*$D1325)*churn_nonbuyers)*(ic*Inputs!$C$6+fee_wd*Inputs!$E$6*(1-$B1325)+fee_fx*Inputs!$D$6-cost_acc-cost_wd*Inputs!$E$6*(1-$B1325)-cost_fx*Inputs!$D$6))</f>
        <v>233003.771441569</v>
      </c>
      <c r="H1325" s="0" t="n">
        <f aca="false">12*Inputs!$B$7*(MIN(1,$H$51*$C1325)*(ic*Inputs!$C$7+pE+fee_fx*Inputs!$D$7-cost_acc-cost_wd*Inputs!$E$7*$E1325-cost_fx*Inputs!$D$7-$F1325)+(1-MIN(1,$H$51*$C1325))*(1-MIN(1,Inputs!$G$7*$D1325)*churn_nonbuyers)*(ic*Inputs!$C$7+fee_wd*Inputs!$E$7*(1-$B1325)+fee_fx*Inputs!$D$7-cost_acc-cost_wd*Inputs!$E$7*(1-$B1325)-cost_fx*Inputs!$D$7))</f>
        <v>405540.423588329</v>
      </c>
      <c r="I1325" s="0" t="n">
        <f aca="false">12*Inputs!$B$8*(MIN(1,$H$52*$C1325)*(ic*Inputs!$C$8+pT-cost_acc-cost_wd*Inputs!$E$8-cost_fx*Inputs!$D$8-cost_ins)+(1-MIN(1,$H$52*$C1325))*(1-MIN(1,Inputs!$G$8*$D1325)*churn_nonbuyers)*(ic*Inputs!$C$8+fee_wd*Inputs!$E$8*(1-$B1325)+fee_fx*Inputs!$D$8-cost_acc-cost_wd*Inputs!$E$8*(1-$B1325)-cost_fx*Inputs!$D$8))</f>
        <v>177502.896981419</v>
      </c>
      <c r="J1325" s="0" t="n">
        <f aca="false">G1325+H1325+I1325-fixed</f>
        <v>116047.092011317</v>
      </c>
      <c r="K1325" s="0" t="n">
        <f aca="false">12*Inputs!$B$6*(1-MIN(1,Inputs!$G$6*$D1325)*churn_nonbuyers)*(ic*Inputs!$C$6+fee_wd*Inputs!$E$6*(1-$B1325)+fee_fx*Inputs!$D$6-cost_acc-cost_wd*Inputs!$E$6*(1-$B1325)-cost_fx*Inputs!$D$6)</f>
        <v>178363.901851423</v>
      </c>
      <c r="L1325" s="0" t="n">
        <f aca="false">12*Inputs!$B$7*(1-MIN(1,Inputs!$G$7*$D1325)*churn_nonbuyers)*(ic*Inputs!$C$7+fee_wd*Inputs!$E$7*(1-$B1325)+fee_fx*Inputs!$D$7-cost_acc-cost_wd*Inputs!$E$7*(1-$B1325)-cost_fx*Inputs!$D$7)</f>
        <v>377597.394198854</v>
      </c>
      <c r="M1325" s="0" t="n">
        <f aca="false">12*Inputs!$B$8*(1-MIN(1,Inputs!$G$8*$D1325)*churn_nonbuyers)*(ic*Inputs!$C$8+fee_wd*Inputs!$E$8*(1-$B1325)+fee_fx*Inputs!$D$8-cost_acc-cost_wd*Inputs!$E$8*(1-$B1325)-cost_fx*Inputs!$D$8)</f>
        <v>88634.1159466417</v>
      </c>
      <c r="N1325" s="0" t="n">
        <f aca="false">K1325+L1325+I1325-fixed</f>
        <v>33464.1930316961</v>
      </c>
      <c r="O1325" s="0" t="n">
        <f aca="false">K1325+L1325+M1325-fixed</f>
        <v>-55404.5880030813</v>
      </c>
      <c r="P1325" s="0" t="n">
        <f aca="false">12*Inputs!$B$6*(1-MIN(1,Inputs!$F$6*$D1325))*(ic*Inputs!$C$6+flat_fee-cost_acc-cost_wd*Inputs!$E$6*$E1325-cost_fx*Inputs!$D$6)+12*Inputs!$B$7*(1-MIN(1,Inputs!$F$7*$D1325))*(ic*Inputs!$C$7+flat_fee-cost_acc-cost_wd*Inputs!$E$7*$E1325-cost_fx*Inputs!$D$7)+12*Inputs!$B$8*(1-MIN(1,Inputs!$F$8*$D1325))*(ic*Inputs!$C$8+flat_fee-cost_acc-cost_wd*Inputs!$E$8*$E1325-cost_fx*Inputs!$D$8)-fixed</f>
        <v>-93326.49514672</v>
      </c>
    </row>
    <row r="1326" customFormat="false" ht="15" hidden="false" customHeight="false" outlineLevel="0" collapsed="false">
      <c r="A1326" s="0" t="n">
        <v>1261</v>
      </c>
      <c r="B1326" s="0" t="n">
        <v>0.084789</v>
      </c>
      <c r="C1326" s="0" t="n">
        <v>1.06762</v>
      </c>
      <c r="D1326" s="0" t="n">
        <v>1.232532</v>
      </c>
      <c r="E1326" s="0" t="n">
        <v>1.159039</v>
      </c>
      <c r="F1326" s="0" t="n">
        <v>0.222287</v>
      </c>
      <c r="G1326" s="0" t="n">
        <f aca="false">12*Inputs!$B$6*(MIN(1,$H$50*$C1326)*(ic*Inputs!$C$6+pS+fee_fx*Inputs!$D$6-cost_acc-cost_wd*Inputs!$E$6*$E1326-cost_fx*Inputs!$D$6-$F1326)+(1-MIN(1,$H$50*$C1326))*(1-MIN(1,Inputs!$G$6*$D1326)*churn_nonbuyers)*(ic*Inputs!$C$6+fee_wd*Inputs!$E$6*(1-$B1326)+fee_fx*Inputs!$D$6-cost_acc-cost_wd*Inputs!$E$6*(1-$B1326)-cost_fx*Inputs!$D$6))</f>
        <v>231627.662709492</v>
      </c>
      <c r="H1326" s="0" t="n">
        <f aca="false">12*Inputs!$B$7*(MIN(1,$H$51*$C1326)*(ic*Inputs!$C$7+pE+fee_fx*Inputs!$D$7-cost_acc-cost_wd*Inputs!$E$7*$E1326-cost_fx*Inputs!$D$7-$F1326)+(1-MIN(1,$H$51*$C1326))*(1-MIN(1,Inputs!$G$7*$D1326)*churn_nonbuyers)*(ic*Inputs!$C$7+fee_wd*Inputs!$E$7*(1-$B1326)+fee_fx*Inputs!$D$7-cost_acc-cost_wd*Inputs!$E$7*(1-$B1326)-cost_fx*Inputs!$D$7))</f>
        <v>415571.433528515</v>
      </c>
      <c r="I1326" s="0" t="n">
        <f aca="false">12*Inputs!$B$8*(MIN(1,$H$52*$C1326)*(ic*Inputs!$C$8+pT-cost_acc-cost_wd*Inputs!$E$8-cost_fx*Inputs!$D$8-cost_ins)+(1-MIN(1,$H$52*$C1326))*(1-MIN(1,Inputs!$G$8*$D1326)*churn_nonbuyers)*(ic*Inputs!$C$8+fee_wd*Inputs!$E$8*(1-$B1326)+fee_fx*Inputs!$D$8-cost_acc-cost_wd*Inputs!$E$8*(1-$B1326)-cost_fx*Inputs!$D$8))</f>
        <v>165067.088832885</v>
      </c>
      <c r="J1326" s="0" t="n">
        <f aca="false">G1326+H1326+I1326-fixed</f>
        <v>112266.185070892</v>
      </c>
      <c r="K1326" s="0" t="n">
        <f aca="false">12*Inputs!$B$6*(1-MIN(1,Inputs!$G$6*$D1326)*churn_nonbuyers)*(ic*Inputs!$C$6+fee_wd*Inputs!$E$6*(1-$B1326)+fee_fx*Inputs!$D$6-cost_acc-cost_wd*Inputs!$E$6*(1-$B1326)-cost_fx*Inputs!$D$6)</f>
        <v>177718.898561386</v>
      </c>
      <c r="L1326" s="0" t="n">
        <f aca="false">12*Inputs!$B$7*(1-MIN(1,Inputs!$G$7*$D1326)*churn_nonbuyers)*(ic*Inputs!$C$7+fee_wd*Inputs!$E$7*(1-$B1326)+fee_fx*Inputs!$D$7-cost_acc-cost_wd*Inputs!$E$7*(1-$B1326)-cost_fx*Inputs!$D$7)</f>
        <v>376533.139200831</v>
      </c>
      <c r="M1326" s="0" t="n">
        <f aca="false">12*Inputs!$B$8*(1-MIN(1,Inputs!$G$8*$D1326)*churn_nonbuyers)*(ic*Inputs!$C$8+fee_wd*Inputs!$E$8*(1-$B1326)+fee_fx*Inputs!$D$8-cost_acc-cost_wd*Inputs!$E$8*(1-$B1326)-cost_fx*Inputs!$D$8)</f>
        <v>44232.5898731328</v>
      </c>
      <c r="N1326" s="0" t="n">
        <f aca="false">K1326+L1326+I1326-fixed</f>
        <v>19319.1265951018</v>
      </c>
      <c r="O1326" s="0" t="n">
        <f aca="false">K1326+L1326+M1326-fixed</f>
        <v>-101515.37236465</v>
      </c>
      <c r="P1326" s="0" t="n">
        <f aca="false">12*Inputs!$B$6*(1-MIN(1,Inputs!$F$6*$D1326))*(ic*Inputs!$C$6+flat_fee-cost_acc-cost_wd*Inputs!$E$6*$E1326-cost_fx*Inputs!$D$6)+12*Inputs!$B$7*(1-MIN(1,Inputs!$F$7*$D1326))*(ic*Inputs!$C$7+flat_fee-cost_acc-cost_wd*Inputs!$E$7*$E1326-cost_fx*Inputs!$D$7)+12*Inputs!$B$8*(1-MIN(1,Inputs!$F$8*$D1326))*(ic*Inputs!$C$8+flat_fee-cost_acc-cost_wd*Inputs!$E$8*$E1326-cost_fx*Inputs!$D$8)-fixed</f>
        <v>-120488.55607648</v>
      </c>
    </row>
    <row r="1327" customFormat="false" ht="15" hidden="false" customHeight="false" outlineLevel="0" collapsed="false">
      <c r="A1327" s="0" t="n">
        <v>1262</v>
      </c>
      <c r="B1327" s="0" t="n">
        <v>0.29551</v>
      </c>
      <c r="C1327" s="0" t="n">
        <v>0.903754</v>
      </c>
      <c r="D1327" s="0" t="n">
        <v>0.815067</v>
      </c>
      <c r="E1327" s="0" t="n">
        <v>1.177749</v>
      </c>
      <c r="F1327" s="0" t="n">
        <v>0.199072</v>
      </c>
      <c r="G1327" s="0" t="n">
        <f aca="false">12*Inputs!$B$6*(MIN(1,$H$50*$C1327)*(ic*Inputs!$C$6+pS+fee_fx*Inputs!$D$6-cost_acc-cost_wd*Inputs!$E$6*$E1327-cost_fx*Inputs!$D$6-$F1327)+(1-MIN(1,$H$50*$C1327))*(1-MIN(1,Inputs!$G$6*$D1327)*churn_nonbuyers)*(ic*Inputs!$C$6+fee_wd*Inputs!$E$6*(1-$B1327)+fee_fx*Inputs!$D$6-cost_acc-cost_wd*Inputs!$E$6*(1-$B1327)-cost_fx*Inputs!$D$6))</f>
        <v>200111.787910547</v>
      </c>
      <c r="H1327" s="0" t="n">
        <f aca="false">12*Inputs!$B$7*(MIN(1,$H$51*$C1327)*(ic*Inputs!$C$7+pE+fee_fx*Inputs!$D$7-cost_acc-cost_wd*Inputs!$E$7*$E1327-cost_fx*Inputs!$D$7-$F1327)+(1-MIN(1,$H$51*$C1327))*(1-MIN(1,Inputs!$G$7*$D1327)*churn_nonbuyers)*(ic*Inputs!$C$7+fee_wd*Inputs!$E$7*(1-$B1327)+fee_fx*Inputs!$D$7-cost_acc-cost_wd*Inputs!$E$7*(1-$B1327)-cost_fx*Inputs!$D$7))</f>
        <v>393065.921651552</v>
      </c>
      <c r="I1327" s="0" t="n">
        <f aca="false">12*Inputs!$B$8*(MIN(1,$H$52*$C1327)*(ic*Inputs!$C$8+pT-cost_acc-cost_wd*Inputs!$E$8-cost_fx*Inputs!$D$8-cost_ins)+(1-MIN(1,$H$52*$C1327))*(1-MIN(1,Inputs!$G$8*$D1327)*churn_nonbuyers)*(ic*Inputs!$C$8+fee_wd*Inputs!$E$8*(1-$B1327)+fee_fx*Inputs!$D$8-cost_acc-cost_wd*Inputs!$E$8*(1-$B1327)-cost_fx*Inputs!$D$8))</f>
        <v>179528.6875838</v>
      </c>
      <c r="J1327" s="0" t="n">
        <f aca="false">G1327+H1327+I1327-fixed</f>
        <v>72706.3971458995</v>
      </c>
      <c r="K1327" s="0" t="n">
        <f aca="false">12*Inputs!$B$6*(1-MIN(1,Inputs!$G$6*$D1327)*churn_nonbuyers)*(ic*Inputs!$C$6+fee_wd*Inputs!$E$6*(1-$B1327)+fee_fx*Inputs!$D$6-cost_acc-cost_wd*Inputs!$E$6*(1-$B1327)-cost_fx*Inputs!$D$6)</f>
        <v>152564.879874024</v>
      </c>
      <c r="L1327" s="0" t="n">
        <f aca="false">12*Inputs!$B$7*(1-MIN(1,Inputs!$G$7*$D1327)*churn_nonbuyers)*(ic*Inputs!$C$7+fee_wd*Inputs!$E$7*(1-$B1327)+fee_fx*Inputs!$D$7-cost_acc-cost_wd*Inputs!$E$7*(1-$B1327)-cost_fx*Inputs!$D$7)</f>
        <v>351828.026708415</v>
      </c>
      <c r="M1327" s="0" t="n">
        <f aca="false">12*Inputs!$B$8*(1-MIN(1,Inputs!$G$8*$D1327)*churn_nonbuyers)*(ic*Inputs!$C$8+fee_wd*Inputs!$E$8*(1-$B1327)+fee_fx*Inputs!$D$8-cost_acc-cost_wd*Inputs!$E$8*(1-$B1327)-cost_fx*Inputs!$D$8)</f>
        <v>134081.922932112</v>
      </c>
      <c r="N1327" s="0" t="n">
        <f aca="false">K1327+L1327+I1327-fixed</f>
        <v>-16078.405833761</v>
      </c>
      <c r="O1327" s="0" t="n">
        <f aca="false">K1327+L1327+M1327-fixed</f>
        <v>-61525.1704854494</v>
      </c>
      <c r="P1327" s="0" t="n">
        <f aca="false">12*Inputs!$B$6*(1-MIN(1,Inputs!$F$6*$D1327))*(ic*Inputs!$C$6+flat_fee-cost_acc-cost_wd*Inputs!$E$6*$E1327-cost_fx*Inputs!$D$6)+12*Inputs!$B$7*(1-MIN(1,Inputs!$F$7*$D1327))*(ic*Inputs!$C$7+flat_fee-cost_acc-cost_wd*Inputs!$E$7*$E1327-cost_fx*Inputs!$D$7)+12*Inputs!$B$8*(1-MIN(1,Inputs!$F$8*$D1327))*(ic*Inputs!$C$8+flat_fee-cost_acc-cost_wd*Inputs!$E$8*$E1327-cost_fx*Inputs!$D$8)-fixed</f>
        <v>90084.13142792</v>
      </c>
    </row>
    <row r="1328" customFormat="false" ht="15" hidden="false" customHeight="false" outlineLevel="0" collapsed="false">
      <c r="A1328" s="0" t="n">
        <v>1263</v>
      </c>
      <c r="B1328" s="0" t="n">
        <v>0.211194</v>
      </c>
      <c r="C1328" s="0" t="n">
        <v>0.908889</v>
      </c>
      <c r="D1328" s="0" t="n">
        <v>1.103591</v>
      </c>
      <c r="E1328" s="0" t="n">
        <v>1.096797</v>
      </c>
      <c r="F1328" s="0" t="n">
        <v>0.219879</v>
      </c>
      <c r="G1328" s="0" t="n">
        <f aca="false">12*Inputs!$B$6*(MIN(1,$H$50*$C1328)*(ic*Inputs!$C$6+pS+fee_fx*Inputs!$D$6-cost_acc-cost_wd*Inputs!$E$6*$E1328-cost_fx*Inputs!$D$6-$F1328)+(1-MIN(1,$H$50*$C1328))*(1-MIN(1,Inputs!$G$6*$D1328)*churn_nonbuyers)*(ic*Inputs!$C$6+fee_wd*Inputs!$E$6*(1-$B1328)+fee_fx*Inputs!$D$6-cost_acc-cost_wd*Inputs!$E$6*(1-$B1328)-cost_fx*Inputs!$D$6))</f>
        <v>210151.253454852</v>
      </c>
      <c r="H1328" s="0" t="n">
        <f aca="false">12*Inputs!$B$7*(MIN(1,$H$51*$C1328)*(ic*Inputs!$C$7+pE+fee_fx*Inputs!$D$7-cost_acc-cost_wd*Inputs!$E$7*$E1328-cost_fx*Inputs!$D$7-$F1328)+(1-MIN(1,$H$51*$C1328))*(1-MIN(1,Inputs!$G$7*$D1328)*churn_nonbuyers)*(ic*Inputs!$C$7+fee_wd*Inputs!$E$7*(1-$B1328)+fee_fx*Inputs!$D$7-cost_acc-cost_wd*Inputs!$E$7*(1-$B1328)-cost_fx*Inputs!$D$7))</f>
        <v>406171.736035985</v>
      </c>
      <c r="I1328" s="0" t="n">
        <f aca="false">12*Inputs!$B$8*(MIN(1,$H$52*$C1328)*(ic*Inputs!$C$8+pT-cost_acc-cost_wd*Inputs!$E$8-cost_fx*Inputs!$D$8-cost_ins)+(1-MIN(1,$H$52*$C1328))*(1-MIN(1,Inputs!$G$8*$D1328)*churn_nonbuyers)*(ic*Inputs!$C$8+fee_wd*Inputs!$E$8*(1-$B1328)+fee_fx*Inputs!$D$8-cost_acc-cost_wd*Inputs!$E$8*(1-$B1328)-cost_fx*Inputs!$D$8))</f>
        <v>157183.038601703</v>
      </c>
      <c r="J1328" s="0" t="n">
        <f aca="false">G1328+H1328+I1328-fixed</f>
        <v>73506.0280925396</v>
      </c>
      <c r="K1328" s="0" t="n">
        <f aca="false">12*Inputs!$B$6*(1-MIN(1,Inputs!$G$6*$D1328)*churn_nonbuyers)*(ic*Inputs!$C$6+fee_wd*Inputs!$E$6*(1-$B1328)+fee_fx*Inputs!$D$6-cost_acc-cost_wd*Inputs!$E$6*(1-$B1328)-cost_fx*Inputs!$D$6)</f>
        <v>161741.983663109</v>
      </c>
      <c r="L1328" s="0" t="n">
        <f aca="false">12*Inputs!$B$7*(1-MIN(1,Inputs!$G$7*$D1328)*churn_nonbuyers)*(ic*Inputs!$C$7+fee_wd*Inputs!$E$7*(1-$B1328)+fee_fx*Inputs!$D$7-cost_acc-cost_wd*Inputs!$E$7*(1-$B1328)-cost_fx*Inputs!$D$7)</f>
        <v>360445.897429865</v>
      </c>
      <c r="M1328" s="0" t="n">
        <f aca="false">12*Inputs!$B$8*(1-MIN(1,Inputs!$G$8*$D1328)*churn_nonbuyers)*(ic*Inputs!$C$8+fee_wd*Inputs!$E$8*(1-$B1328)+fee_fx*Inputs!$D$8-cost_acc-cost_wd*Inputs!$E$8*(1-$B1328)-cost_fx*Inputs!$D$8)</f>
        <v>71945.4287211744</v>
      </c>
      <c r="N1328" s="0" t="n">
        <f aca="false">K1328+L1328+I1328-fixed</f>
        <v>-20629.0803053231</v>
      </c>
      <c r="O1328" s="0" t="n">
        <f aca="false">K1328+L1328+M1328-fixed</f>
        <v>-105866.690185851</v>
      </c>
      <c r="P1328" s="0" t="n">
        <f aca="false">12*Inputs!$B$6*(1-MIN(1,Inputs!$F$6*$D1328))*(ic*Inputs!$C$6+flat_fee-cost_acc-cost_wd*Inputs!$E$6*$E1328-cost_fx*Inputs!$D$6)+12*Inputs!$B$7*(1-MIN(1,Inputs!$F$7*$D1328))*(ic*Inputs!$C$7+flat_fee-cost_acc-cost_wd*Inputs!$E$7*$E1328-cost_fx*Inputs!$D$7)+12*Inputs!$B$8*(1-MIN(1,Inputs!$F$8*$D1328))*(ic*Inputs!$C$8+flat_fee-cost_acc-cost_wd*Inputs!$E$8*$E1328-cost_fx*Inputs!$D$8)-fixed</f>
        <v>-27355.61792152</v>
      </c>
    </row>
    <row r="1329" customFormat="false" ht="15" hidden="false" customHeight="false" outlineLevel="0" collapsed="false">
      <c r="A1329" s="0" t="n">
        <v>1264</v>
      </c>
      <c r="B1329" s="0" t="n">
        <v>0.410433</v>
      </c>
      <c r="C1329" s="0" t="n">
        <v>0.762277</v>
      </c>
      <c r="D1329" s="0" t="n">
        <v>0.969114</v>
      </c>
      <c r="E1329" s="0" t="n">
        <v>1.139609</v>
      </c>
      <c r="F1329" s="0" t="n">
        <v>0.453904</v>
      </c>
      <c r="G1329" s="0" t="n">
        <f aca="false">12*Inputs!$B$6*(MIN(1,$H$50*$C1329)*(ic*Inputs!$C$6+pS+fee_fx*Inputs!$D$6-cost_acc-cost_wd*Inputs!$E$6*$E1329-cost_fx*Inputs!$D$6-$F1329)+(1-MIN(1,$H$50*$C1329))*(1-MIN(1,Inputs!$G$6*$D1329)*churn_nonbuyers)*(ic*Inputs!$C$6+fee_wd*Inputs!$E$6*(1-$B1329)+fee_fx*Inputs!$D$6-cost_acc-cost_wd*Inputs!$E$6*(1-$B1329)-cost_fx*Inputs!$D$6))</f>
        <v>172925.824459526</v>
      </c>
      <c r="H1329" s="0" t="n">
        <f aca="false">12*Inputs!$B$7*(MIN(1,$H$51*$C1329)*(ic*Inputs!$C$7+pE+fee_fx*Inputs!$D$7-cost_acc-cost_wd*Inputs!$E$7*$E1329-cost_fx*Inputs!$D$7-$F1329)+(1-MIN(1,$H$51*$C1329))*(1-MIN(1,Inputs!$G$7*$D1329)*churn_nonbuyers)*(ic*Inputs!$C$7+fee_wd*Inputs!$E$7*(1-$B1329)+fee_fx*Inputs!$D$7-cost_acc-cost_wd*Inputs!$E$7*(1-$B1329)-cost_fx*Inputs!$D$7))</f>
        <v>366443.636946639</v>
      </c>
      <c r="I1329" s="0" t="n">
        <f aca="false">12*Inputs!$B$8*(MIN(1,$H$52*$C1329)*(ic*Inputs!$C$8+pT-cost_acc-cost_wd*Inputs!$E$8-cost_fx*Inputs!$D$8-cost_ins)+(1-MIN(1,$H$52*$C1329))*(1-MIN(1,Inputs!$G$8*$D1329)*churn_nonbuyers)*(ic*Inputs!$C$8+fee_wd*Inputs!$E$8*(1-$B1329)+fee_fx*Inputs!$D$8-cost_acc-cost_wd*Inputs!$E$8*(1-$B1329)-cost_fx*Inputs!$D$8))</f>
        <v>155884.262907751</v>
      </c>
      <c r="J1329" s="0" t="n">
        <f aca="false">G1329+H1329+I1329-fixed</f>
        <v>-4746.27568608371</v>
      </c>
      <c r="K1329" s="0" t="n">
        <f aca="false">12*Inputs!$B$6*(1-MIN(1,Inputs!$G$6*$D1329)*churn_nonbuyers)*(ic*Inputs!$C$6+fee_wd*Inputs!$E$6*(1-$B1329)+fee_fx*Inputs!$D$6-cost_acc-cost_wd*Inputs!$E$6*(1-$B1329)-cost_fx*Inputs!$D$6)</f>
        <v>135592.824717806</v>
      </c>
      <c r="L1329" s="0" t="n">
        <f aca="false">12*Inputs!$B$7*(1-MIN(1,Inputs!$G$7*$D1329)*churn_nonbuyers)*(ic*Inputs!$C$7+fee_wd*Inputs!$E$7*(1-$B1329)+fee_fx*Inputs!$D$7-cost_acc-cost_wd*Inputs!$E$7*(1-$B1329)-cost_fx*Inputs!$D$7)</f>
        <v>334093.552558684</v>
      </c>
      <c r="M1329" s="0" t="n">
        <f aca="false">12*Inputs!$B$8*(1-MIN(1,Inputs!$G$8*$D1329)*churn_nonbuyers)*(ic*Inputs!$C$8+fee_wd*Inputs!$E$8*(1-$B1329)+fee_fx*Inputs!$D$8-cost_acc-cost_wd*Inputs!$E$8*(1-$B1329)-cost_fx*Inputs!$D$8)</f>
        <v>98640.6631897632</v>
      </c>
      <c r="N1329" s="0" t="n">
        <f aca="false">K1329+L1329+I1329-fixed</f>
        <v>-74429.3598157588</v>
      </c>
      <c r="O1329" s="0" t="n">
        <f aca="false">K1329+L1329+M1329-fixed</f>
        <v>-131672.959533747</v>
      </c>
      <c r="P1329" s="0" t="n">
        <f aca="false">12*Inputs!$B$6*(1-MIN(1,Inputs!$F$6*$D1329))*(ic*Inputs!$C$6+flat_fee-cost_acc-cost_wd*Inputs!$E$6*$E1329-cost_fx*Inputs!$D$6)+12*Inputs!$B$7*(1-MIN(1,Inputs!$F$7*$D1329))*(ic*Inputs!$C$7+flat_fee-cost_acc-cost_wd*Inputs!$E$7*$E1329-cost_fx*Inputs!$D$7)+12*Inputs!$B$8*(1-MIN(1,Inputs!$F$8*$D1329))*(ic*Inputs!$C$8+flat_fee-cost_acc-cost_wd*Inputs!$E$8*$E1329-cost_fx*Inputs!$D$8)-fixed</f>
        <v>26543.5209502401</v>
      </c>
    </row>
    <row r="1330" customFormat="false" ht="15" hidden="false" customHeight="false" outlineLevel="0" collapsed="false">
      <c r="A1330" s="0" t="n">
        <v>1265</v>
      </c>
      <c r="B1330" s="0" t="n">
        <v>0.034008</v>
      </c>
      <c r="C1330" s="0" t="n">
        <v>0.857751</v>
      </c>
      <c r="D1330" s="0" t="n">
        <v>1.222614</v>
      </c>
      <c r="E1330" s="0" t="n">
        <v>1.120881</v>
      </c>
      <c r="F1330" s="0" t="n">
        <v>0.3406</v>
      </c>
      <c r="G1330" s="0" t="n">
        <f aca="false">12*Inputs!$B$6*(MIN(1,$H$50*$C1330)*(ic*Inputs!$C$6+pS+fee_fx*Inputs!$D$6-cost_acc-cost_wd*Inputs!$E$6*$E1330-cost_fx*Inputs!$D$6-$F1330)+(1-MIN(1,$H$50*$C1330))*(1-MIN(1,Inputs!$G$6*$D1330)*churn_nonbuyers)*(ic*Inputs!$C$6+fee_wd*Inputs!$E$6*(1-$B1330)+fee_fx*Inputs!$D$6-cost_acc-cost_wd*Inputs!$E$6*(1-$B1330)-cost_fx*Inputs!$D$6))</f>
        <v>225928.211190529</v>
      </c>
      <c r="H1330" s="0" t="n">
        <f aca="false">12*Inputs!$B$7*(MIN(1,$H$51*$C1330)*(ic*Inputs!$C$7+pE+fee_fx*Inputs!$D$7-cost_acc-cost_wd*Inputs!$E$7*$E1330-cost_fx*Inputs!$D$7-$F1330)+(1-MIN(1,$H$51*$C1330))*(1-MIN(1,Inputs!$G$7*$D1330)*churn_nonbuyers)*(ic*Inputs!$C$7+fee_wd*Inputs!$E$7*(1-$B1330)+fee_fx*Inputs!$D$7-cost_acc-cost_wd*Inputs!$E$7*(1-$B1330)-cost_fx*Inputs!$D$7))</f>
        <v>410526.287849758</v>
      </c>
      <c r="I1330" s="0" t="n">
        <f aca="false">12*Inputs!$B$8*(MIN(1,$H$52*$C1330)*(ic*Inputs!$C$8+pT-cost_acc-cost_wd*Inputs!$E$8-cost_fx*Inputs!$D$8-cost_ins)+(1-MIN(1,$H$52*$C1330))*(1-MIN(1,Inputs!$G$8*$D1330)*churn_nonbuyers)*(ic*Inputs!$C$8+fee_wd*Inputs!$E$8*(1-$B1330)+fee_fx*Inputs!$D$8-cost_acc-cost_wd*Inputs!$E$8*(1-$B1330)-cost_fx*Inputs!$D$8))</f>
        <v>142348.452959464</v>
      </c>
      <c r="J1330" s="0" t="n">
        <f aca="false">G1330+H1330+I1330-fixed</f>
        <v>78802.9519997507</v>
      </c>
      <c r="K1330" s="0" t="n">
        <f aca="false">12*Inputs!$B$6*(1-MIN(1,Inputs!$G$6*$D1330)*churn_nonbuyers)*(ic*Inputs!$C$6+fee_wd*Inputs!$E$6*(1-$B1330)+fee_fx*Inputs!$D$6-cost_acc-cost_wd*Inputs!$E$6*(1-$B1330)-cost_fx*Inputs!$D$6)</f>
        <v>184678.265209766</v>
      </c>
      <c r="L1330" s="0" t="n">
        <f aca="false">12*Inputs!$B$7*(1-MIN(1,Inputs!$G$7*$D1330)*churn_nonbuyers)*(ic*Inputs!$C$7+fee_wd*Inputs!$E$7*(1-$B1330)+fee_fx*Inputs!$D$7-cost_acc-cost_wd*Inputs!$E$7*(1-$B1330)-cost_fx*Inputs!$D$7)</f>
        <v>383693.72885386</v>
      </c>
      <c r="M1330" s="0" t="n">
        <f aca="false">12*Inputs!$B$8*(1-MIN(1,Inputs!$G$8*$D1330)*churn_nonbuyers)*(ic*Inputs!$C$8+fee_wd*Inputs!$E$8*(1-$B1330)+fee_fx*Inputs!$D$8-cost_acc-cost_wd*Inputs!$E$8*(1-$B1330)-cost_fx*Inputs!$D$8)</f>
        <v>46821.8121522432</v>
      </c>
      <c r="N1330" s="0" t="n">
        <f aca="false">K1330+L1330+I1330-fixed</f>
        <v>10720.4470230903</v>
      </c>
      <c r="O1330" s="0" t="n">
        <f aca="false">K1330+L1330+M1330-fixed</f>
        <v>-84806.1937841305</v>
      </c>
      <c r="P1330" s="0" t="n">
        <f aca="false">12*Inputs!$B$6*(1-MIN(1,Inputs!$F$6*$D1330))*(ic*Inputs!$C$6+flat_fee-cost_acc-cost_wd*Inputs!$E$6*$E1330-cost_fx*Inputs!$D$6)+12*Inputs!$B$7*(1-MIN(1,Inputs!$F$7*$D1330))*(ic*Inputs!$C$7+flat_fee-cost_acc-cost_wd*Inputs!$E$7*$E1330-cost_fx*Inputs!$D$7)+12*Inputs!$B$8*(1-MIN(1,Inputs!$F$8*$D1330))*(ic*Inputs!$C$8+flat_fee-cost_acc-cost_wd*Inputs!$E$8*$E1330-cost_fx*Inputs!$D$8)-fixed</f>
        <v>-100828.50708784</v>
      </c>
    </row>
    <row r="1331" customFormat="false" ht="15" hidden="false" customHeight="false" outlineLevel="0" collapsed="false">
      <c r="A1331" s="0" t="n">
        <v>1266</v>
      </c>
      <c r="B1331" s="0" t="n">
        <v>0.041925</v>
      </c>
      <c r="C1331" s="0" t="n">
        <v>1.126909</v>
      </c>
      <c r="D1331" s="0" t="n">
        <v>0.997457</v>
      </c>
      <c r="E1331" s="0" t="n">
        <v>1.164736</v>
      </c>
      <c r="F1331" s="0" t="n">
        <v>0.187423</v>
      </c>
      <c r="G1331" s="0" t="n">
        <f aca="false">12*Inputs!$B$6*(MIN(1,$H$50*$C1331)*(ic*Inputs!$C$6+pS+fee_fx*Inputs!$D$6-cost_acc-cost_wd*Inputs!$E$6*$E1331-cost_fx*Inputs!$D$6-$F1331)+(1-MIN(1,$H$50*$C1331))*(1-MIN(1,Inputs!$G$6*$D1331)*churn_nonbuyers)*(ic*Inputs!$C$6+fee_wd*Inputs!$E$6*(1-$B1331)+fee_fx*Inputs!$D$6-cost_acc-cost_wd*Inputs!$E$6*(1-$B1331)-cost_fx*Inputs!$D$6))</f>
        <v>242739.948158662</v>
      </c>
      <c r="H1331" s="0" t="n">
        <f aca="false">12*Inputs!$B$7*(MIN(1,$H$51*$C1331)*(ic*Inputs!$C$7+pE+fee_fx*Inputs!$D$7-cost_acc-cost_wd*Inputs!$E$7*$E1331-cost_fx*Inputs!$D$7-$F1331)+(1-MIN(1,$H$51*$C1331))*(1-MIN(1,Inputs!$G$7*$D1331)*churn_nonbuyers)*(ic*Inputs!$C$7+fee_wd*Inputs!$E$7*(1-$B1331)+fee_fx*Inputs!$D$7-cost_acc-cost_wd*Inputs!$E$7*(1-$B1331)-cost_fx*Inputs!$D$7))</f>
        <v>424065.929495945</v>
      </c>
      <c r="I1331" s="0" t="n">
        <f aca="false">12*Inputs!$B$8*(MIN(1,$H$52*$C1331)*(ic*Inputs!$C$8+pT-cost_acc-cost_wd*Inputs!$E$8-cost_fx*Inputs!$D$8-cost_ins)+(1-MIN(1,$H$52*$C1331))*(1-MIN(1,Inputs!$G$8*$D1331)*churn_nonbuyers)*(ic*Inputs!$C$8+fee_wd*Inputs!$E$8*(1-$B1331)+fee_fx*Inputs!$D$8-cost_acc-cost_wd*Inputs!$E$8*(1-$B1331)-cost_fx*Inputs!$D$8))</f>
        <v>183108.771517738</v>
      </c>
      <c r="J1331" s="0" t="n">
        <f aca="false">G1331+H1331+I1331-fixed</f>
        <v>149914.649172345</v>
      </c>
      <c r="K1331" s="0" t="n">
        <f aca="false">12*Inputs!$B$6*(1-MIN(1,Inputs!$G$6*$D1331)*churn_nonbuyers)*(ic*Inputs!$C$6+fee_wd*Inputs!$E$6*(1-$B1331)+fee_fx*Inputs!$D$6-cost_acc-cost_wd*Inputs!$E$6*(1-$B1331)-cost_fx*Inputs!$D$6)</f>
        <v>185809.52581002</v>
      </c>
      <c r="L1331" s="0" t="n">
        <f aca="false">12*Inputs!$B$7*(1-MIN(1,Inputs!$G$7*$D1331)*churn_nonbuyers)*(ic*Inputs!$C$7+fee_wd*Inputs!$E$7*(1-$B1331)+fee_fx*Inputs!$D$7-cost_acc-cost_wd*Inputs!$E$7*(1-$B1331)-cost_fx*Inputs!$D$7)</f>
        <v>385278.215550012</v>
      </c>
      <c r="M1331" s="0" t="n">
        <f aca="false">12*Inputs!$B$8*(1-MIN(1,Inputs!$G$8*$D1331)*churn_nonbuyers)*(ic*Inputs!$C$8+fee_wd*Inputs!$E$8*(1-$B1331)+fee_fx*Inputs!$D$8-cost_acc-cost_wd*Inputs!$E$8*(1-$B1331)-cost_fx*Inputs!$D$8)</f>
        <v>97893.72236676</v>
      </c>
      <c r="N1331" s="0" t="n">
        <f aca="false">K1331+L1331+I1331-fixed</f>
        <v>54196.5128777698</v>
      </c>
      <c r="O1331" s="0" t="n">
        <f aca="false">K1331+L1331+M1331-fixed</f>
        <v>-31018.536273208</v>
      </c>
      <c r="P1331" s="0" t="n">
        <f aca="false">12*Inputs!$B$6*(1-MIN(1,Inputs!$F$6*$D1331))*(ic*Inputs!$C$6+flat_fee-cost_acc-cost_wd*Inputs!$E$6*$E1331-cost_fx*Inputs!$D$6)+12*Inputs!$B$7*(1-MIN(1,Inputs!$F$7*$D1331))*(ic*Inputs!$C$7+flat_fee-cost_acc-cost_wd*Inputs!$E$7*$E1331-cost_fx*Inputs!$D$7)+12*Inputs!$B$8*(1-MIN(1,Inputs!$F$8*$D1331))*(ic*Inputs!$C$8+flat_fee-cost_acc-cost_wd*Inputs!$E$8*$E1331-cost_fx*Inputs!$D$8)-fixed</f>
        <v>639.57522848004</v>
      </c>
    </row>
    <row r="1332" customFormat="false" ht="15" hidden="false" customHeight="false" outlineLevel="0" collapsed="false">
      <c r="A1332" s="0" t="n">
        <v>1267</v>
      </c>
      <c r="B1332" s="0" t="n">
        <v>0.100642</v>
      </c>
      <c r="C1332" s="0" t="n">
        <v>0.788088</v>
      </c>
      <c r="D1332" s="0" t="n">
        <v>0.997921</v>
      </c>
      <c r="E1332" s="0" t="n">
        <v>1.343082</v>
      </c>
      <c r="F1332" s="0" t="n">
        <v>0.124789</v>
      </c>
      <c r="G1332" s="0" t="n">
        <f aca="false">12*Inputs!$B$6*(MIN(1,$H$50*$C1332)*(ic*Inputs!$C$6+pS+fee_fx*Inputs!$D$6-cost_acc-cost_wd*Inputs!$E$6*$E1332-cost_fx*Inputs!$D$6-$F1332)+(1-MIN(1,$H$50*$C1332))*(1-MIN(1,Inputs!$G$6*$D1332)*churn_nonbuyers)*(ic*Inputs!$C$6+fee_wd*Inputs!$E$6*(1-$B1332)+fee_fx*Inputs!$D$6-cost_acc-cost_wd*Inputs!$E$6*(1-$B1332)-cost_fx*Inputs!$D$6))</f>
        <v>215990.836199405</v>
      </c>
      <c r="H1332" s="0" t="n">
        <f aca="false">12*Inputs!$B$7*(MIN(1,$H$51*$C1332)*(ic*Inputs!$C$7+pE+fee_fx*Inputs!$D$7-cost_acc-cost_wd*Inputs!$E$7*$E1332-cost_fx*Inputs!$D$7-$F1332)+(1-MIN(1,$H$51*$C1332))*(1-MIN(1,Inputs!$G$7*$D1332)*churn_nonbuyers)*(ic*Inputs!$C$7+fee_wd*Inputs!$E$7*(1-$B1332)+fee_fx*Inputs!$D$7-cost_acc-cost_wd*Inputs!$E$7*(1-$B1332)-cost_fx*Inputs!$D$7))</f>
        <v>393435.121523237</v>
      </c>
      <c r="I1332" s="0" t="n">
        <f aca="false">12*Inputs!$B$8*(MIN(1,$H$52*$C1332)*(ic*Inputs!$C$8+pT-cost_acc-cost_wd*Inputs!$E$8-cost_fx*Inputs!$D$8-cost_ins)+(1-MIN(1,$H$52*$C1332))*(1-MIN(1,Inputs!$G$8*$D1332)*churn_nonbuyers)*(ic*Inputs!$C$8+fee_wd*Inputs!$E$8*(1-$B1332)+fee_fx*Inputs!$D$8-cost_acc-cost_wd*Inputs!$E$8*(1-$B1332)-cost_fx*Inputs!$D$8))</f>
        <v>157059.513945265</v>
      </c>
      <c r="J1332" s="0" t="n">
        <f aca="false">G1332+H1332+I1332-fixed</f>
        <v>66485.471667906</v>
      </c>
      <c r="K1332" s="0" t="n">
        <f aca="false">12*Inputs!$B$6*(1-MIN(1,Inputs!$G$6*$D1332)*churn_nonbuyers)*(ic*Inputs!$C$6+fee_wd*Inputs!$E$6*(1-$B1332)+fee_fx*Inputs!$D$6-cost_acc-cost_wd*Inputs!$E$6*(1-$B1332)-cost_fx*Inputs!$D$6)</f>
        <v>177771.62423003</v>
      </c>
      <c r="L1332" s="0" t="n">
        <f aca="false">12*Inputs!$B$7*(1-MIN(1,Inputs!$G$7*$D1332)*churn_nonbuyers)*(ic*Inputs!$C$7+fee_wd*Inputs!$E$7*(1-$B1332)+fee_fx*Inputs!$D$7-cost_acc-cost_wd*Inputs!$E$7*(1-$B1332)-cost_fx*Inputs!$D$7)</f>
        <v>377070.569130018</v>
      </c>
      <c r="M1332" s="0" t="n">
        <f aca="false">12*Inputs!$B$8*(1-MIN(1,Inputs!$G$8*$D1332)*churn_nonbuyers)*(ic*Inputs!$C$8+fee_wd*Inputs!$E$8*(1-$B1332)+fee_fx*Inputs!$D$8-cost_acc-cost_wd*Inputs!$E$8*(1-$B1332)-cost_fx*Inputs!$D$8)</f>
        <v>96938.7348334752</v>
      </c>
      <c r="N1332" s="0" t="n">
        <f aca="false">K1332+L1332+I1332-fixed</f>
        <v>11901.7073053133</v>
      </c>
      <c r="O1332" s="0" t="n">
        <f aca="false">K1332+L1332+M1332-fixed</f>
        <v>-48219.071806476</v>
      </c>
      <c r="P1332" s="0" t="n">
        <f aca="false">12*Inputs!$B$6*(1-MIN(1,Inputs!$F$6*$D1332))*(ic*Inputs!$C$6+flat_fee-cost_acc-cost_wd*Inputs!$E$6*$E1332-cost_fx*Inputs!$D$6)+12*Inputs!$B$7*(1-MIN(1,Inputs!$F$7*$D1332))*(ic*Inputs!$C$7+flat_fee-cost_acc-cost_wd*Inputs!$E$7*$E1332-cost_fx*Inputs!$D$7)+12*Inputs!$B$8*(1-MIN(1,Inputs!$F$8*$D1332))*(ic*Inputs!$C$8+flat_fee-cost_acc-cost_wd*Inputs!$E$8*$E1332-cost_fx*Inputs!$D$8)-fixed</f>
        <v>-76738.20188272</v>
      </c>
    </row>
    <row r="1333" customFormat="false" ht="15" hidden="false" customHeight="false" outlineLevel="0" collapsed="false">
      <c r="A1333" s="0" t="n">
        <v>1268</v>
      </c>
      <c r="B1333" s="0" t="n">
        <v>0.263384</v>
      </c>
      <c r="C1333" s="0" t="n">
        <v>0.882754</v>
      </c>
      <c r="D1333" s="0" t="n">
        <v>1.058005</v>
      </c>
      <c r="E1333" s="0" t="n">
        <v>1.179743</v>
      </c>
      <c r="F1333" s="0" t="n">
        <v>0.217805</v>
      </c>
      <c r="G1333" s="0" t="n">
        <f aca="false">12*Inputs!$B$6*(MIN(1,$H$50*$C1333)*(ic*Inputs!$C$6+pS+fee_fx*Inputs!$D$6-cost_acc-cost_wd*Inputs!$E$6*$E1333-cost_fx*Inputs!$D$6-$F1333)+(1-MIN(1,$H$50*$C1333))*(1-MIN(1,Inputs!$G$6*$D1333)*churn_nonbuyers)*(ic*Inputs!$C$6+fee_wd*Inputs!$E$6*(1-$B1333)+fee_fx*Inputs!$D$6-cost_acc-cost_wd*Inputs!$E$6*(1-$B1333)-cost_fx*Inputs!$D$6))</f>
        <v>200861.922030539</v>
      </c>
      <c r="H1333" s="0" t="n">
        <f aca="false">12*Inputs!$B$7*(MIN(1,$H$51*$C1333)*(ic*Inputs!$C$7+pE+fee_fx*Inputs!$D$7-cost_acc-cost_wd*Inputs!$E$7*$E1333-cost_fx*Inputs!$D$7-$F1333)+(1-MIN(1,$H$51*$C1333))*(1-MIN(1,Inputs!$G$7*$D1333)*churn_nonbuyers)*(ic*Inputs!$C$7+fee_wd*Inputs!$E$7*(1-$B1333)+fee_fx*Inputs!$D$7-cost_acc-cost_wd*Inputs!$E$7*(1-$B1333)-cost_fx*Inputs!$D$7))</f>
        <v>392149.737479101</v>
      </c>
      <c r="I1333" s="0" t="n">
        <f aca="false">12*Inputs!$B$8*(MIN(1,$H$52*$C1333)*(ic*Inputs!$C$8+pT-cost_acc-cost_wd*Inputs!$E$8-cost_fx*Inputs!$D$8-cost_ins)+(1-MIN(1,$H$52*$C1333))*(1-MIN(1,Inputs!$G$8*$D1333)*churn_nonbuyers)*(ic*Inputs!$C$8+fee_wd*Inputs!$E$8*(1-$B1333)+fee_fx*Inputs!$D$8-cost_acc-cost_wd*Inputs!$E$8*(1-$B1333)-cost_fx*Inputs!$D$8))</f>
        <v>158339.637687108</v>
      </c>
      <c r="J1333" s="0" t="n">
        <f aca="false">G1333+H1333+I1333-fixed</f>
        <v>51351.2971967477</v>
      </c>
      <c r="K1333" s="0" t="n">
        <f aca="false">12*Inputs!$B$6*(1-MIN(1,Inputs!$G$6*$D1333)*churn_nonbuyers)*(ic*Inputs!$C$6+fee_wd*Inputs!$E$6*(1-$B1333)+fee_fx*Inputs!$D$6-cost_acc-cost_wd*Inputs!$E$6*(1-$B1333)-cost_fx*Inputs!$D$6)</f>
        <v>155014.377040224</v>
      </c>
      <c r="L1333" s="0" t="n">
        <f aca="false">12*Inputs!$B$7*(1-MIN(1,Inputs!$G$7*$D1333)*churn_nonbuyers)*(ic*Inputs!$C$7+fee_wd*Inputs!$E$7*(1-$B1333)+fee_fx*Inputs!$D$7-cost_acc-cost_wd*Inputs!$E$7*(1-$B1333)-cost_fx*Inputs!$D$7)</f>
        <v>353678.893584134</v>
      </c>
      <c r="M1333" s="0" t="n">
        <f aca="false">12*Inputs!$B$8*(1-MIN(1,Inputs!$G$8*$D1333)*churn_nonbuyers)*(ic*Inputs!$C$8+fee_wd*Inputs!$E$8*(1-$B1333)+fee_fx*Inputs!$D$8-cost_acc-cost_wd*Inputs!$E$8*(1-$B1333)-cost_fx*Inputs!$D$8)</f>
        <v>81387.614987712</v>
      </c>
      <c r="N1333" s="0" t="n">
        <f aca="false">K1333+L1333+I1333-fixed</f>
        <v>-32967.0916885334</v>
      </c>
      <c r="O1333" s="0" t="n">
        <f aca="false">K1333+L1333+M1333-fixed</f>
        <v>-109919.11438793</v>
      </c>
      <c r="P1333" s="0" t="n">
        <f aca="false">12*Inputs!$B$6*(1-MIN(1,Inputs!$F$6*$D1333))*(ic*Inputs!$C$6+flat_fee-cost_acc-cost_wd*Inputs!$E$6*$E1333-cost_fx*Inputs!$D$6)+12*Inputs!$B$7*(1-MIN(1,Inputs!$F$7*$D1333))*(ic*Inputs!$C$7+flat_fee-cost_acc-cost_wd*Inputs!$E$7*$E1333-cost_fx*Inputs!$D$7)+12*Inputs!$B$8*(1-MIN(1,Inputs!$F$8*$D1333))*(ic*Inputs!$C$8+flat_fee-cost_acc-cost_wd*Inputs!$E$8*$E1333-cost_fx*Inputs!$D$8)-fixed</f>
        <v>-37385.3813884001</v>
      </c>
    </row>
    <row r="1334" customFormat="false" ht="15" hidden="false" customHeight="false" outlineLevel="0" collapsed="false">
      <c r="A1334" s="0" t="n">
        <v>1269</v>
      </c>
      <c r="B1334" s="0" t="n">
        <v>0.24033</v>
      </c>
      <c r="C1334" s="0" t="n">
        <v>1.17335</v>
      </c>
      <c r="D1334" s="0" t="n">
        <v>1.188401</v>
      </c>
      <c r="E1334" s="0" t="n">
        <v>1.382331</v>
      </c>
      <c r="F1334" s="0" t="n">
        <v>0.317516</v>
      </c>
      <c r="G1334" s="0" t="n">
        <f aca="false">12*Inputs!$B$6*(MIN(1,$H$50*$C1334)*(ic*Inputs!$C$6+pS+fee_fx*Inputs!$D$6-cost_acc-cost_wd*Inputs!$E$6*$E1334-cost_fx*Inputs!$D$6-$F1334)+(1-MIN(1,$H$50*$C1334))*(1-MIN(1,Inputs!$G$6*$D1334)*churn_nonbuyers)*(ic*Inputs!$C$6+fee_wd*Inputs!$E$6*(1-$B1334)+fee_fx*Inputs!$D$6-cost_acc-cost_wd*Inputs!$E$6*(1-$B1334)-cost_fx*Inputs!$D$6))</f>
        <v>209644.708881144</v>
      </c>
      <c r="H1334" s="0" t="n">
        <f aca="false">12*Inputs!$B$7*(MIN(1,$H$51*$C1334)*(ic*Inputs!$C$7+pE+fee_fx*Inputs!$D$7-cost_acc-cost_wd*Inputs!$E$7*$E1334-cost_fx*Inputs!$D$7-$F1334)+(1-MIN(1,$H$51*$C1334))*(1-MIN(1,Inputs!$G$7*$D1334)*churn_nonbuyers)*(ic*Inputs!$C$7+fee_wd*Inputs!$E$7*(1-$B1334)+fee_fx*Inputs!$D$7-cost_acc-cost_wd*Inputs!$E$7*(1-$B1334)-cost_fx*Inputs!$D$7))</f>
        <v>371631.886705609</v>
      </c>
      <c r="I1334" s="0" t="n">
        <f aca="false">12*Inputs!$B$8*(MIN(1,$H$52*$C1334)*(ic*Inputs!$C$8+pT-cost_acc-cost_wd*Inputs!$E$8-cost_fx*Inputs!$D$8-cost_ins)+(1-MIN(1,$H$52*$C1334))*(1-MIN(1,Inputs!$G$8*$D1334)*churn_nonbuyers)*(ic*Inputs!$C$8+fee_wd*Inputs!$E$8*(1-$B1334)+fee_fx*Inputs!$D$8-cost_acc-cost_wd*Inputs!$E$8*(1-$B1334)-cost_fx*Inputs!$D$8))</f>
        <v>178588.418763147</v>
      </c>
      <c r="J1334" s="0" t="n">
        <f aca="false">G1334+H1334+I1334-fixed</f>
        <v>59865.0143498998</v>
      </c>
      <c r="K1334" s="0" t="n">
        <f aca="false">12*Inputs!$B$6*(1-MIN(1,Inputs!$G$6*$D1334)*churn_nonbuyers)*(ic*Inputs!$C$6+fee_wd*Inputs!$E$6*(1-$B1334)+fee_fx*Inputs!$D$6-cost_acc-cost_wd*Inputs!$E$6*(1-$B1334)-cost_fx*Inputs!$D$6)</f>
        <v>157069.778488776</v>
      </c>
      <c r="L1334" s="0" t="n">
        <f aca="false">12*Inputs!$B$7*(1-MIN(1,Inputs!$G$7*$D1334)*churn_nonbuyers)*(ic*Inputs!$C$7+fee_wd*Inputs!$E$7*(1-$B1334)+fee_fx*Inputs!$D$7-cost_acc-cost_wd*Inputs!$E$7*(1-$B1334)-cost_fx*Inputs!$D$7)</f>
        <v>355451.409845266</v>
      </c>
      <c r="M1334" s="0" t="n">
        <f aca="false">12*Inputs!$B$8*(1-MIN(1,Inputs!$G$8*$D1334)*churn_nonbuyers)*(ic*Inputs!$C$8+fee_wd*Inputs!$E$8*(1-$B1334)+fee_fx*Inputs!$D$8-cost_acc-cost_wd*Inputs!$E$8*(1-$B1334)-cost_fx*Inputs!$D$8)</f>
        <v>52934.742174288</v>
      </c>
      <c r="N1334" s="0" t="n">
        <f aca="false">K1334+L1334+I1334-fixed</f>
        <v>-8890.39290281094</v>
      </c>
      <c r="O1334" s="0" t="n">
        <f aca="false">K1334+L1334+M1334-fixed</f>
        <v>-134544.06949167</v>
      </c>
      <c r="P1334" s="0" t="n">
        <f aca="false">12*Inputs!$B$6*(1-MIN(1,Inputs!$F$6*$D1334))*(ic*Inputs!$C$6+flat_fee-cost_acc-cost_wd*Inputs!$E$6*$E1334-cost_fx*Inputs!$D$6)+12*Inputs!$B$7*(1-MIN(1,Inputs!$F$7*$D1334))*(ic*Inputs!$C$7+flat_fee-cost_acc-cost_wd*Inputs!$E$7*$E1334-cost_fx*Inputs!$D$7)+12*Inputs!$B$8*(1-MIN(1,Inputs!$F$8*$D1334))*(ic*Inputs!$C$8+flat_fee-cost_acc-cost_wd*Inputs!$E$8*$E1334-cost_fx*Inputs!$D$8)-fixed</f>
        <v>-183652.02087256</v>
      </c>
    </row>
    <row r="1335" customFormat="false" ht="15" hidden="false" customHeight="false" outlineLevel="0" collapsed="false">
      <c r="A1335" s="0" t="n">
        <v>1270</v>
      </c>
      <c r="B1335" s="0" t="n">
        <v>0.101786</v>
      </c>
      <c r="C1335" s="0" t="n">
        <v>1.034742</v>
      </c>
      <c r="D1335" s="0" t="n">
        <v>1.693973</v>
      </c>
      <c r="E1335" s="0" t="n">
        <v>1.051267</v>
      </c>
      <c r="F1335" s="0" t="n">
        <v>0.202659</v>
      </c>
      <c r="G1335" s="0" t="n">
        <f aca="false">12*Inputs!$B$6*(MIN(1,$H$50*$C1335)*(ic*Inputs!$C$6+pS+fee_fx*Inputs!$D$6-cost_acc-cost_wd*Inputs!$E$6*$E1335-cost_fx*Inputs!$D$6-$F1335)+(1-MIN(1,$H$50*$C1335))*(1-MIN(1,Inputs!$G$6*$D1335)*churn_nonbuyers)*(ic*Inputs!$C$6+fee_wd*Inputs!$E$6*(1-$B1335)+fee_fx*Inputs!$D$6-cost_acc-cost_wd*Inputs!$E$6*(1-$B1335)-cost_fx*Inputs!$D$6))</f>
        <v>226942.059435997</v>
      </c>
      <c r="H1335" s="0" t="n">
        <f aca="false">12*Inputs!$B$7*(MIN(1,$H$51*$C1335)*(ic*Inputs!$C$7+pE+fee_fx*Inputs!$D$7-cost_acc-cost_wd*Inputs!$E$7*$E1335-cost_fx*Inputs!$D$7-$F1335)+(1-MIN(1,$H$51*$C1335))*(1-MIN(1,Inputs!$G$7*$D1335)*churn_nonbuyers)*(ic*Inputs!$C$7+fee_wd*Inputs!$E$7*(1-$B1335)+fee_fx*Inputs!$D$7-cost_acc-cost_wd*Inputs!$E$7*(1-$B1335)-cost_fx*Inputs!$D$7))</f>
        <v>423851.794481236</v>
      </c>
      <c r="I1335" s="0" t="n">
        <f aca="false">12*Inputs!$B$8*(MIN(1,$H$52*$C1335)*(ic*Inputs!$C$8+pT-cost_acc-cost_wd*Inputs!$E$8-cost_fx*Inputs!$D$8-cost_ins)+(1-MIN(1,$H$52*$C1335))*(1-MIN(1,Inputs!$G$8*$D1335)*churn_nonbuyers)*(ic*Inputs!$C$8+fee_wd*Inputs!$E$8*(1-$B1335)+fee_fx*Inputs!$D$8-cost_acc-cost_wd*Inputs!$E$8*(1-$B1335)-cost_fx*Inputs!$D$8))</f>
        <v>149151.850848</v>
      </c>
      <c r="J1335" s="0" t="n">
        <f aca="false">G1335+H1335+I1335-fixed</f>
        <v>99945.7047652329</v>
      </c>
      <c r="K1335" s="0" t="n">
        <f aca="false">12*Inputs!$B$6*(1-MIN(1,Inputs!$G$6*$D1335)*churn_nonbuyers)*(ic*Inputs!$C$6+fee_wd*Inputs!$E$6*(1-$B1335)+fee_fx*Inputs!$D$6-cost_acc-cost_wd*Inputs!$E$6*(1-$B1335)-cost_fx*Inputs!$D$6)</f>
        <v>171109.011857602</v>
      </c>
      <c r="L1335" s="0" t="n">
        <f aca="false">12*Inputs!$B$7*(1-MIN(1,Inputs!$G$7*$D1335)*churn_nonbuyers)*(ic*Inputs!$C$7+fee_wd*Inputs!$E$7*(1-$B1335)+fee_fx*Inputs!$D$7-cost_acc-cost_wd*Inputs!$E$7*(1-$B1335)-cost_fx*Inputs!$D$7)</f>
        <v>368797.384810561</v>
      </c>
      <c r="M1335" s="0" t="n">
        <f aca="false">12*Inputs!$B$8*(1-MIN(1,Inputs!$G$8*$D1335)*churn_nonbuyers)*(ic*Inputs!$C$8+fee_wd*Inputs!$E$8*(1-$B1335)+fee_fx*Inputs!$D$8-cost_acc-cost_wd*Inputs!$E$8*(1-$B1335)-cost_fx*Inputs!$D$8)</f>
        <v>0</v>
      </c>
      <c r="N1335" s="0" t="n">
        <f aca="false">K1335+L1335+I1335-fixed</f>
        <v>-10941.7524838373</v>
      </c>
      <c r="O1335" s="0" t="n">
        <f aca="false">K1335+L1335+M1335-fixed</f>
        <v>-160093.603331837</v>
      </c>
      <c r="P1335" s="0" t="n">
        <f aca="false">12*Inputs!$B$6*(1-MIN(1,Inputs!$F$6*$D1335))*(ic*Inputs!$C$6+flat_fee-cost_acc-cost_wd*Inputs!$E$6*$E1335-cost_fx*Inputs!$D$6)+12*Inputs!$B$7*(1-MIN(1,Inputs!$F$7*$D1335))*(ic*Inputs!$C$7+flat_fee-cost_acc-cost_wd*Inputs!$E$7*$E1335-cost_fx*Inputs!$D$7)+12*Inputs!$B$8*(1-MIN(1,Inputs!$F$8*$D1335))*(ic*Inputs!$C$8+flat_fee-cost_acc-cost_wd*Inputs!$E$8*$E1335-cost_fx*Inputs!$D$8)-fixed</f>
        <v>-334487.45063416</v>
      </c>
    </row>
    <row r="1336" customFormat="false" ht="15" hidden="false" customHeight="false" outlineLevel="0" collapsed="false">
      <c r="A1336" s="0" t="n">
        <v>1271</v>
      </c>
      <c r="B1336" s="0" t="n">
        <v>0.293828</v>
      </c>
      <c r="C1336" s="0" t="n">
        <v>0.978865</v>
      </c>
      <c r="D1336" s="0" t="n">
        <v>1.308094</v>
      </c>
      <c r="E1336" s="0" t="n">
        <v>1.092668</v>
      </c>
      <c r="F1336" s="0" t="n">
        <v>0.237814</v>
      </c>
      <c r="G1336" s="0" t="n">
        <f aca="false">12*Inputs!$B$6*(MIN(1,$H$50*$C1336)*(ic*Inputs!$C$6+pS+fee_fx*Inputs!$D$6-cost_acc-cost_wd*Inputs!$E$6*$E1336-cost_fx*Inputs!$D$6-$F1336)+(1-MIN(1,$H$50*$C1336))*(1-MIN(1,Inputs!$G$6*$D1336)*churn_nonbuyers)*(ic*Inputs!$C$6+fee_wd*Inputs!$E$6*(1-$B1336)+fee_fx*Inputs!$D$6-cost_acc-cost_wd*Inputs!$E$6*(1-$B1336)-cost_fx*Inputs!$D$6))</f>
        <v>201703.452787181</v>
      </c>
      <c r="H1336" s="0" t="n">
        <f aca="false">12*Inputs!$B$7*(MIN(1,$H$51*$C1336)*(ic*Inputs!$C$7+pE+fee_fx*Inputs!$D$7-cost_acc-cost_wd*Inputs!$E$7*$E1336-cost_fx*Inputs!$D$7-$F1336)+(1-MIN(1,$H$51*$C1336))*(1-MIN(1,Inputs!$G$7*$D1336)*churn_nonbuyers)*(ic*Inputs!$C$7+fee_wd*Inputs!$E$7*(1-$B1336)+fee_fx*Inputs!$D$7-cost_acc-cost_wd*Inputs!$E$7*(1-$B1336)-cost_fx*Inputs!$D$7))</f>
        <v>400798.948256779</v>
      </c>
      <c r="I1336" s="0" t="n">
        <f aca="false">12*Inputs!$B$8*(MIN(1,$H$52*$C1336)*(ic*Inputs!$C$8+pT-cost_acc-cost_wd*Inputs!$E$8-cost_fx*Inputs!$D$8-cost_ins)+(1-MIN(1,$H$52*$C1336))*(1-MIN(1,Inputs!$G$8*$D1336)*churn_nonbuyers)*(ic*Inputs!$C$8+fee_wd*Inputs!$E$8*(1-$B1336)+fee_fx*Inputs!$D$8-cost_acc-cost_wd*Inputs!$E$8*(1-$B1336)-cost_fx*Inputs!$D$8))</f>
        <v>149388.339551633</v>
      </c>
      <c r="J1336" s="0" t="n">
        <f aca="false">G1336+H1336+I1336-fixed</f>
        <v>51890.7405955922</v>
      </c>
      <c r="K1336" s="0" t="n">
        <f aca="false">12*Inputs!$B$6*(1-MIN(1,Inputs!$G$6*$D1336)*churn_nonbuyers)*(ic*Inputs!$C$6+fee_wd*Inputs!$E$6*(1-$B1336)+fee_fx*Inputs!$D$6-cost_acc-cost_wd*Inputs!$E$6*(1-$B1336)-cost_fx*Inputs!$D$6)</f>
        <v>148870.53391559</v>
      </c>
      <c r="L1336" s="0" t="n">
        <f aca="false">12*Inputs!$B$7*(1-MIN(1,Inputs!$G$7*$D1336)*churn_nonbuyers)*(ic*Inputs!$C$7+fee_wd*Inputs!$E$7*(1-$B1336)+fee_fx*Inputs!$D$7-cost_acc-cost_wd*Inputs!$E$7*(1-$B1336)-cost_fx*Inputs!$D$7)</f>
        <v>346726.475037354</v>
      </c>
      <c r="M1336" s="0" t="n">
        <f aca="false">12*Inputs!$B$8*(1-MIN(1,Inputs!$G$8*$D1336)*churn_nonbuyers)*(ic*Inputs!$C$8+fee_wd*Inputs!$E$8*(1-$B1336)+fee_fx*Inputs!$D$8-cost_acc-cost_wd*Inputs!$E$8*(1-$B1336)-cost_fx*Inputs!$D$8)</f>
        <v>26337.2549127552</v>
      </c>
      <c r="N1336" s="0" t="n">
        <f aca="false">K1336+L1336+I1336-fixed</f>
        <v>-55014.651495422</v>
      </c>
      <c r="O1336" s="0" t="n">
        <f aca="false">K1336+L1336+M1336-fixed</f>
        <v>-178065.7361343</v>
      </c>
      <c r="P1336" s="0" t="n">
        <f aca="false">12*Inputs!$B$6*(1-MIN(1,Inputs!$F$6*$D1336))*(ic*Inputs!$C$6+flat_fee-cost_acc-cost_wd*Inputs!$E$6*$E1336-cost_fx*Inputs!$D$6)+12*Inputs!$B$7*(1-MIN(1,Inputs!$F$7*$D1336))*(ic*Inputs!$C$7+flat_fee-cost_acc-cost_wd*Inputs!$E$7*$E1336-cost_fx*Inputs!$D$7)+12*Inputs!$B$8*(1-MIN(1,Inputs!$F$8*$D1336))*(ic*Inputs!$C$8+flat_fee-cost_acc-cost_wd*Inputs!$E$8*$E1336-cost_fx*Inputs!$D$8)-fixed</f>
        <v>-136451.30008192</v>
      </c>
    </row>
    <row r="1337" customFormat="false" ht="15" hidden="false" customHeight="false" outlineLevel="0" collapsed="false">
      <c r="A1337" s="0" t="n">
        <v>1272</v>
      </c>
      <c r="B1337" s="0" t="n">
        <v>0.148054</v>
      </c>
      <c r="C1337" s="0" t="n">
        <v>0.971431</v>
      </c>
      <c r="D1337" s="0" t="n">
        <v>1.573197</v>
      </c>
      <c r="E1337" s="0" t="n">
        <v>1.076788</v>
      </c>
      <c r="F1337" s="0" t="n">
        <v>0.085783</v>
      </c>
      <c r="G1337" s="0" t="n">
        <f aca="false">12*Inputs!$B$6*(MIN(1,$H$50*$C1337)*(ic*Inputs!$C$6+pS+fee_fx*Inputs!$D$6-cost_acc-cost_wd*Inputs!$E$6*$E1337-cost_fx*Inputs!$D$6-$F1337)+(1-MIN(1,$H$50*$C1337))*(1-MIN(1,Inputs!$G$6*$D1337)*churn_nonbuyers)*(ic*Inputs!$C$6+fee_wd*Inputs!$E$6*(1-$B1337)+fee_fx*Inputs!$D$6-cost_acc-cost_wd*Inputs!$E$6*(1-$B1337)-cost_fx*Inputs!$D$6))</f>
        <v>220950.299748725</v>
      </c>
      <c r="H1337" s="0" t="n">
        <f aca="false">12*Inputs!$B$7*(MIN(1,$H$51*$C1337)*(ic*Inputs!$C$7+pE+fee_fx*Inputs!$D$7-cost_acc-cost_wd*Inputs!$E$7*$E1337-cost_fx*Inputs!$D$7-$F1337)+(1-MIN(1,$H$51*$C1337))*(1-MIN(1,Inputs!$G$7*$D1337)*churn_nonbuyers)*(ic*Inputs!$C$7+fee_wd*Inputs!$E$7*(1-$B1337)+fee_fx*Inputs!$D$7-cost_acc-cost_wd*Inputs!$E$7*(1-$B1337)-cost_fx*Inputs!$D$7))</f>
        <v>421146.313959702</v>
      </c>
      <c r="I1337" s="0" t="n">
        <f aca="false">12*Inputs!$B$8*(MIN(1,$H$52*$C1337)*(ic*Inputs!$C$8+pT-cost_acc-cost_wd*Inputs!$E$8-cost_fx*Inputs!$D$8-cost_ins)+(1-MIN(1,$H$52*$C1337))*(1-MIN(1,Inputs!$G$8*$D1337)*churn_nonbuyers)*(ic*Inputs!$C$8+fee_wd*Inputs!$E$8*(1-$B1337)+fee_fx*Inputs!$D$8-cost_acc-cost_wd*Inputs!$E$8*(1-$B1337)-cost_fx*Inputs!$D$8))</f>
        <v>140025.950064</v>
      </c>
      <c r="J1337" s="0" t="n">
        <f aca="false">G1337+H1337+I1337-fixed</f>
        <v>82122.5637724272</v>
      </c>
      <c r="K1337" s="0" t="n">
        <f aca="false">12*Inputs!$B$6*(1-MIN(1,Inputs!$G$6*$D1337)*churn_nonbuyers)*(ic*Inputs!$C$6+fee_wd*Inputs!$E$6*(1-$B1337)+fee_fx*Inputs!$D$6-cost_acc-cost_wd*Inputs!$E$6*(1-$B1337)-cost_fx*Inputs!$D$6)</f>
        <v>166099.408622194</v>
      </c>
      <c r="L1337" s="0" t="n">
        <f aca="false">12*Inputs!$B$7*(1-MIN(1,Inputs!$G$7*$D1337)*churn_nonbuyers)*(ic*Inputs!$C$7+fee_wd*Inputs!$E$7*(1-$B1337)+fee_fx*Inputs!$D$7-cost_acc-cost_wd*Inputs!$E$7*(1-$B1337)-cost_fx*Inputs!$D$7)</f>
        <v>363857.039317316</v>
      </c>
      <c r="M1337" s="0" t="n">
        <f aca="false">12*Inputs!$B$8*(1-MIN(1,Inputs!$G$8*$D1337)*churn_nonbuyers)*(ic*Inputs!$C$8+fee_wd*Inputs!$E$8*(1-$B1337)+fee_fx*Inputs!$D$8-cost_acc-cost_wd*Inputs!$E$8*(1-$B1337)-cost_fx*Inputs!$D$8)</f>
        <v>0</v>
      </c>
      <c r="N1337" s="0" t="n">
        <f aca="false">K1337+L1337+I1337-fixed</f>
        <v>-30017.6019964902</v>
      </c>
      <c r="O1337" s="0" t="n">
        <f aca="false">K1337+L1337+M1337-fixed</f>
        <v>-170043.55206049</v>
      </c>
      <c r="P1337" s="0" t="n">
        <f aca="false">12*Inputs!$B$6*(1-MIN(1,Inputs!$F$6*$D1337))*(ic*Inputs!$C$6+flat_fee-cost_acc-cost_wd*Inputs!$E$6*$E1337-cost_fx*Inputs!$D$6)+12*Inputs!$B$7*(1-MIN(1,Inputs!$F$7*$D1337))*(ic*Inputs!$C$7+flat_fee-cost_acc-cost_wd*Inputs!$E$7*$E1337-cost_fx*Inputs!$D$7)+12*Inputs!$B$8*(1-MIN(1,Inputs!$F$8*$D1337))*(ic*Inputs!$C$8+flat_fee-cost_acc-cost_wd*Inputs!$E$8*$E1337-cost_fx*Inputs!$D$8)-fixed</f>
        <v>-275378.73751936</v>
      </c>
    </row>
    <row r="1338" customFormat="false" ht="15" hidden="false" customHeight="false" outlineLevel="0" collapsed="false">
      <c r="A1338" s="0" t="n">
        <v>1273</v>
      </c>
      <c r="B1338" s="0" t="n">
        <v>0.533178</v>
      </c>
      <c r="C1338" s="0" t="n">
        <v>1.046994</v>
      </c>
      <c r="D1338" s="0" t="n">
        <v>1.735445</v>
      </c>
      <c r="E1338" s="0" t="n">
        <v>1.208234</v>
      </c>
      <c r="F1338" s="0" t="n">
        <v>0.398529</v>
      </c>
      <c r="G1338" s="0" t="n">
        <f aca="false">12*Inputs!$B$6*(MIN(1,$H$50*$C1338)*(ic*Inputs!$C$6+pS+fee_fx*Inputs!$D$6-cost_acc-cost_wd*Inputs!$E$6*$E1338-cost_fx*Inputs!$D$6-$F1338)+(1-MIN(1,$H$50*$C1338))*(1-MIN(1,Inputs!$G$6*$D1338)*churn_nonbuyers)*(ic*Inputs!$C$6+fee_wd*Inputs!$E$6*(1-$B1338)+fee_fx*Inputs!$D$6-cost_acc-cost_wd*Inputs!$E$6*(1-$B1338)-cost_fx*Inputs!$D$6))</f>
        <v>166758.156926678</v>
      </c>
      <c r="H1338" s="0" t="n">
        <f aca="false">12*Inputs!$B$7*(MIN(1,$H$51*$C1338)*(ic*Inputs!$C$7+pE+fee_fx*Inputs!$D$7-cost_acc-cost_wd*Inputs!$E$7*$E1338-cost_fx*Inputs!$D$7-$F1338)+(1-MIN(1,$H$51*$C1338))*(1-MIN(1,Inputs!$G$7*$D1338)*churn_nonbuyers)*(ic*Inputs!$C$7+fee_wd*Inputs!$E$7*(1-$B1338)+fee_fx*Inputs!$D$7-cost_acc-cost_wd*Inputs!$E$7*(1-$B1338)-cost_fx*Inputs!$D$7))</f>
        <v>359253.209742367</v>
      </c>
      <c r="I1338" s="0" t="n">
        <f aca="false">12*Inputs!$B$8*(MIN(1,$H$52*$C1338)*(ic*Inputs!$C$8+pT-cost_acc-cost_wd*Inputs!$E$8-cost_fx*Inputs!$D$8-cost_ins)+(1-MIN(1,$H$52*$C1338))*(1-MIN(1,Inputs!$G$8*$D1338)*churn_nonbuyers)*(ic*Inputs!$C$8+fee_wd*Inputs!$E$8*(1-$B1338)+fee_fx*Inputs!$D$8-cost_acc-cost_wd*Inputs!$E$8*(1-$B1338)-cost_fx*Inputs!$D$8))</f>
        <v>150917.903136</v>
      </c>
      <c r="J1338" s="0" t="n">
        <f aca="false">G1338+H1338+I1338-fixed</f>
        <v>-23070.7301949556</v>
      </c>
      <c r="K1338" s="0" t="n">
        <f aca="false">12*Inputs!$B$6*(1-MIN(1,Inputs!$G$6*$D1338)*churn_nonbuyers)*(ic*Inputs!$C$6+fee_wd*Inputs!$E$6*(1-$B1338)+fee_fx*Inputs!$D$6-cost_acc-cost_wd*Inputs!$E$6*(1-$B1338)-cost_fx*Inputs!$D$6)</f>
        <v>113991.250278312</v>
      </c>
      <c r="L1338" s="0" t="n">
        <f aca="false">12*Inputs!$B$7*(1-MIN(1,Inputs!$G$7*$D1338)*churn_nonbuyers)*(ic*Inputs!$C$7+fee_wd*Inputs!$E$7*(1-$B1338)+fee_fx*Inputs!$D$7-cost_acc-cost_wd*Inputs!$E$7*(1-$B1338)-cost_fx*Inputs!$D$7)</f>
        <v>309427.726006987</v>
      </c>
      <c r="M1338" s="0" t="n">
        <f aca="false">12*Inputs!$B$8*(1-MIN(1,Inputs!$G$8*$D1338)*churn_nonbuyers)*(ic*Inputs!$C$8+fee_wd*Inputs!$E$8*(1-$B1338)+fee_fx*Inputs!$D$8-cost_acc-cost_wd*Inputs!$E$8*(1-$B1338)-cost_fx*Inputs!$D$8)</f>
        <v>0</v>
      </c>
      <c r="N1338" s="0" t="n">
        <f aca="false">K1338+L1338+I1338-fixed</f>
        <v>-125663.120578701</v>
      </c>
      <c r="O1338" s="0" t="n">
        <f aca="false">K1338+L1338+M1338-fixed</f>
        <v>-276581.023714701</v>
      </c>
      <c r="P1338" s="0" t="n">
        <f aca="false">12*Inputs!$B$6*(1-MIN(1,Inputs!$F$6*$D1338))*(ic*Inputs!$C$6+flat_fee-cost_acc-cost_wd*Inputs!$E$6*$E1338-cost_fx*Inputs!$D$6)+12*Inputs!$B$7*(1-MIN(1,Inputs!$F$7*$D1338))*(ic*Inputs!$C$7+flat_fee-cost_acc-cost_wd*Inputs!$E$7*$E1338-cost_fx*Inputs!$D$7)+12*Inputs!$B$8*(1-MIN(1,Inputs!$F$8*$D1338))*(ic*Inputs!$C$8+flat_fee-cost_acc-cost_wd*Inputs!$E$8*$E1338-cost_fx*Inputs!$D$8)-fixed</f>
        <v>-397468.3989688</v>
      </c>
    </row>
    <row r="1339" customFormat="false" ht="15" hidden="false" customHeight="false" outlineLevel="0" collapsed="false">
      <c r="A1339" s="0" t="n">
        <v>1274</v>
      </c>
      <c r="B1339" s="0" t="n">
        <v>0.294596</v>
      </c>
      <c r="C1339" s="0" t="n">
        <v>1.00789</v>
      </c>
      <c r="D1339" s="0" t="n">
        <v>0.896445</v>
      </c>
      <c r="E1339" s="0" t="n">
        <v>1.320613</v>
      </c>
      <c r="F1339" s="0" t="n">
        <v>0.188524</v>
      </c>
      <c r="G1339" s="0" t="n">
        <f aca="false">12*Inputs!$B$6*(MIN(1,$H$50*$C1339)*(ic*Inputs!$C$6+pS+fee_fx*Inputs!$D$6-cost_acc-cost_wd*Inputs!$E$6*$E1339-cost_fx*Inputs!$D$6-$F1339)+(1-MIN(1,$H$50*$C1339))*(1-MIN(1,Inputs!$G$6*$D1339)*churn_nonbuyers)*(ic*Inputs!$C$6+fee_wd*Inputs!$E$6*(1-$B1339)+fee_fx*Inputs!$D$6-cost_acc-cost_wd*Inputs!$E$6*(1-$B1339)-cost_fx*Inputs!$D$6))</f>
        <v>202038.431822791</v>
      </c>
      <c r="H1339" s="0" t="n">
        <f aca="false">12*Inputs!$B$7*(MIN(1,$H$51*$C1339)*(ic*Inputs!$C$7+pE+fee_fx*Inputs!$D$7-cost_acc-cost_wd*Inputs!$E$7*$E1339-cost_fx*Inputs!$D$7-$F1339)+(1-MIN(1,$H$51*$C1339))*(1-MIN(1,Inputs!$G$7*$D1339)*churn_nonbuyers)*(ic*Inputs!$C$7+fee_wd*Inputs!$E$7*(1-$B1339)+fee_fx*Inputs!$D$7-cost_acc-cost_wd*Inputs!$E$7*(1-$B1339)-cost_fx*Inputs!$D$7))</f>
        <v>381393.117673371</v>
      </c>
      <c r="I1339" s="0" t="n">
        <f aca="false">12*Inputs!$B$8*(MIN(1,$H$52*$C1339)*(ic*Inputs!$C$8+pT-cost_acc-cost_wd*Inputs!$E$8-cost_fx*Inputs!$D$8-cost_ins)+(1-MIN(1,$H$52*$C1339))*(1-MIN(1,Inputs!$G$8*$D1339)*churn_nonbuyers)*(ic*Inputs!$C$8+fee_wd*Inputs!$E$8*(1-$B1339)+fee_fx*Inputs!$D$8-cost_acc-cost_wd*Inputs!$E$8*(1-$B1339)-cost_fx*Inputs!$D$8))</f>
        <v>179532.809042396</v>
      </c>
      <c r="J1339" s="0" t="n">
        <f aca="false">G1339+H1339+I1339-fixed</f>
        <v>62964.3585385584</v>
      </c>
      <c r="K1339" s="0" t="n">
        <f aca="false">12*Inputs!$B$6*(1-MIN(1,Inputs!$G$6*$D1339)*churn_nonbuyers)*(ic*Inputs!$C$6+fee_wd*Inputs!$E$6*(1-$B1339)+fee_fx*Inputs!$D$6-cost_acc-cost_wd*Inputs!$E$6*(1-$B1339)-cost_fx*Inputs!$D$6)</f>
        <v>152043.452000784</v>
      </c>
      <c r="L1339" s="0" t="n">
        <f aca="false">12*Inputs!$B$7*(1-MIN(1,Inputs!$G$7*$D1339)*churn_nonbuyers)*(ic*Inputs!$C$7+fee_wd*Inputs!$E$7*(1-$B1339)+fee_fx*Inputs!$D$7-cost_acc-cost_wd*Inputs!$E$7*(1-$B1339)-cost_fx*Inputs!$D$7)</f>
        <v>351075.64224047</v>
      </c>
      <c r="M1339" s="0" t="n">
        <f aca="false">12*Inputs!$B$8*(1-MIN(1,Inputs!$G$8*$D1339)*churn_nonbuyers)*(ic*Inputs!$C$8+fee_wd*Inputs!$E$8*(1-$B1339)+fee_fx*Inputs!$D$8-cost_acc-cost_wd*Inputs!$E$8*(1-$B1339)-cost_fx*Inputs!$D$8)</f>
        <v>116313.032536992</v>
      </c>
      <c r="N1339" s="0" t="n">
        <f aca="false">K1339+L1339+I1339-fixed</f>
        <v>-17348.0967163497</v>
      </c>
      <c r="O1339" s="0" t="n">
        <f aca="false">K1339+L1339+M1339-fixed</f>
        <v>-80567.8732217535</v>
      </c>
      <c r="P1339" s="0" t="n">
        <f aca="false">12*Inputs!$B$6*(1-MIN(1,Inputs!$F$6*$D1339))*(ic*Inputs!$C$6+flat_fee-cost_acc-cost_wd*Inputs!$E$6*$E1339-cost_fx*Inputs!$D$6)+12*Inputs!$B$7*(1-MIN(1,Inputs!$F$7*$D1339))*(ic*Inputs!$C$7+flat_fee-cost_acc-cost_wd*Inputs!$E$7*$E1339-cost_fx*Inputs!$D$7)+12*Inputs!$B$8*(1-MIN(1,Inputs!$F$8*$D1339))*(ic*Inputs!$C$8+flat_fee-cost_acc-cost_wd*Inputs!$E$8*$E1339-cost_fx*Inputs!$D$8)-fixed</f>
        <v>-17603.5109716002</v>
      </c>
    </row>
    <row r="1340" customFormat="false" ht="15" hidden="false" customHeight="false" outlineLevel="0" collapsed="false">
      <c r="A1340" s="0" t="n">
        <v>1275</v>
      </c>
      <c r="B1340" s="0" t="n">
        <v>0.375412</v>
      </c>
      <c r="C1340" s="0" t="n">
        <v>0.912841</v>
      </c>
      <c r="D1340" s="0" t="n">
        <v>1.418589</v>
      </c>
      <c r="E1340" s="0" t="n">
        <v>1.028359</v>
      </c>
      <c r="F1340" s="0" t="n">
        <v>0.123256</v>
      </c>
      <c r="G1340" s="0" t="n">
        <f aca="false">12*Inputs!$B$6*(MIN(1,$H$50*$C1340)*(ic*Inputs!$C$6+pS+fee_fx*Inputs!$D$6-cost_acc-cost_wd*Inputs!$E$6*$E1340-cost_fx*Inputs!$D$6-$F1340)+(1-MIN(1,$H$50*$C1340))*(1-MIN(1,Inputs!$G$6*$D1340)*churn_nonbuyers)*(ic*Inputs!$C$6+fee_wd*Inputs!$E$6*(1-$B1340)+fee_fx*Inputs!$D$6-cost_acc-cost_wd*Inputs!$E$6*(1-$B1340)-cost_fx*Inputs!$D$6))</f>
        <v>190968.305985007</v>
      </c>
      <c r="H1340" s="0" t="n">
        <f aca="false">12*Inputs!$B$7*(MIN(1,$H$51*$C1340)*(ic*Inputs!$C$7+pE+fee_fx*Inputs!$D$7-cost_acc-cost_wd*Inputs!$E$7*$E1340-cost_fx*Inputs!$D$7-$F1340)+(1-MIN(1,$H$51*$C1340))*(1-MIN(1,Inputs!$G$7*$D1340)*churn_nonbuyers)*(ic*Inputs!$C$7+fee_wd*Inputs!$E$7*(1-$B1340)+fee_fx*Inputs!$D$7-cost_acc-cost_wd*Inputs!$E$7*(1-$B1340)-cost_fx*Inputs!$D$7))</f>
        <v>402037.384319781</v>
      </c>
      <c r="I1340" s="0" t="n">
        <f aca="false">12*Inputs!$B$8*(MIN(1,$H$52*$C1340)*(ic*Inputs!$C$8+pT-cost_acc-cost_wd*Inputs!$E$8-cost_fx*Inputs!$D$8-cost_ins)+(1-MIN(1,$H$52*$C1340))*(1-MIN(1,Inputs!$G$8*$D1340)*churn_nonbuyers)*(ic*Inputs!$C$8+fee_wd*Inputs!$E$8*(1-$B1340)+fee_fx*Inputs!$D$8-cost_acc-cost_wd*Inputs!$E$8*(1-$B1340)-cost_fx*Inputs!$D$8))</f>
        <v>132358.484979353</v>
      </c>
      <c r="J1340" s="0" t="n">
        <f aca="false">G1340+H1340+I1340-fixed</f>
        <v>25364.1752841414</v>
      </c>
      <c r="K1340" s="0" t="n">
        <f aca="false">12*Inputs!$B$6*(1-MIN(1,Inputs!$G$6*$D1340)*churn_nonbuyers)*(ic*Inputs!$C$6+fee_wd*Inputs!$E$6*(1-$B1340)+fee_fx*Inputs!$D$6-cost_acc-cost_wd*Inputs!$E$6*(1-$B1340)-cost_fx*Inputs!$D$6)</f>
        <v>137075.69328241</v>
      </c>
      <c r="L1340" s="0" t="n">
        <f aca="false">12*Inputs!$B$7*(1-MIN(1,Inputs!$G$7*$D1340)*churn_nonbuyers)*(ic*Inputs!$C$7+fee_wd*Inputs!$E$7*(1-$B1340)+fee_fx*Inputs!$D$7-cost_acc-cost_wd*Inputs!$E$7*(1-$B1340)-cost_fx*Inputs!$D$7)</f>
        <v>334282.058497446</v>
      </c>
      <c r="M1340" s="0" t="n">
        <f aca="false">12*Inputs!$B$8*(1-MIN(1,Inputs!$G$8*$D1340)*churn_nonbuyers)*(ic*Inputs!$C$8+fee_wd*Inputs!$E$8*(1-$B1340)+fee_fx*Inputs!$D$8-cost_acc-cost_wd*Inputs!$E$8*(1-$B1340)-cost_fx*Inputs!$D$8)</f>
        <v>2154.86849124481</v>
      </c>
      <c r="N1340" s="0" t="n">
        <f aca="false">K1340+L1340+I1340-fixed</f>
        <v>-96283.7632407914</v>
      </c>
      <c r="O1340" s="0" t="n">
        <f aca="false">K1340+L1340+M1340-fixed</f>
        <v>-226487.3797289</v>
      </c>
      <c r="P1340" s="0" t="n">
        <f aca="false">12*Inputs!$B$6*(1-MIN(1,Inputs!$F$6*$D1340))*(ic*Inputs!$C$6+flat_fee-cost_acc-cost_wd*Inputs!$E$6*$E1340-cost_fx*Inputs!$D$6)+12*Inputs!$B$7*(1-MIN(1,Inputs!$F$7*$D1340))*(ic*Inputs!$C$7+flat_fee-cost_acc-cost_wd*Inputs!$E$7*$E1340-cost_fx*Inputs!$D$7)+12*Inputs!$B$8*(1-MIN(1,Inputs!$F$8*$D1340))*(ic*Inputs!$C$8+flat_fee-cost_acc-cost_wd*Inputs!$E$8*$E1340-cost_fx*Inputs!$D$8)-fixed</f>
        <v>-174984.16188376</v>
      </c>
    </row>
    <row r="1341" customFormat="false" ht="15" hidden="false" customHeight="false" outlineLevel="0" collapsed="false">
      <c r="A1341" s="0" t="n">
        <v>1276</v>
      </c>
      <c r="B1341" s="0" t="n">
        <v>0.260177</v>
      </c>
      <c r="C1341" s="0" t="n">
        <v>0.909554</v>
      </c>
      <c r="D1341" s="0" t="n">
        <v>0.871493</v>
      </c>
      <c r="E1341" s="0" t="n">
        <v>1.116568</v>
      </c>
      <c r="F1341" s="0" t="n">
        <v>0.1304</v>
      </c>
      <c r="G1341" s="0" t="n">
        <f aca="false">12*Inputs!$B$6*(MIN(1,$H$50*$C1341)*(ic*Inputs!$C$6+pS+fee_fx*Inputs!$D$6-cost_acc-cost_wd*Inputs!$E$6*$E1341-cost_fx*Inputs!$D$6-$F1341)+(1-MIN(1,$H$50*$C1341))*(1-MIN(1,Inputs!$G$6*$D1341)*churn_nonbuyers)*(ic*Inputs!$C$6+fee_wd*Inputs!$E$6*(1-$B1341)+fee_fx*Inputs!$D$6-cost_acc-cost_wd*Inputs!$E$6*(1-$B1341)-cost_fx*Inputs!$D$6))</f>
        <v>207234.233909143</v>
      </c>
      <c r="H1341" s="0" t="n">
        <f aca="false">12*Inputs!$B$7*(MIN(1,$H$51*$C1341)*(ic*Inputs!$C$7+pE+fee_fx*Inputs!$D$7-cost_acc-cost_wd*Inputs!$E$7*$E1341-cost_fx*Inputs!$D$7-$F1341)+(1-MIN(1,$H$51*$C1341))*(1-MIN(1,Inputs!$G$7*$D1341)*churn_nonbuyers)*(ic*Inputs!$C$7+fee_wd*Inputs!$E$7*(1-$B1341)+fee_fx*Inputs!$D$7-cost_acc-cost_wd*Inputs!$E$7*(1-$B1341)-cost_fx*Inputs!$D$7))</f>
        <v>406102.73825366</v>
      </c>
      <c r="I1341" s="0" t="n">
        <f aca="false">12*Inputs!$B$8*(MIN(1,$H$52*$C1341)*(ic*Inputs!$C$8+pT-cost_acc-cost_wd*Inputs!$E$8-cost_fx*Inputs!$D$8-cost_ins)+(1-MIN(1,$H$52*$C1341))*(1-MIN(1,Inputs!$G$8*$D1341)*churn_nonbuyers)*(ic*Inputs!$C$8+fee_wd*Inputs!$E$8*(1-$B1341)+fee_fx*Inputs!$D$8-cost_acc-cost_wd*Inputs!$E$8*(1-$B1341)-cost_fx*Inputs!$D$8))</f>
        <v>175580.281074836</v>
      </c>
      <c r="J1341" s="0" t="n">
        <f aca="false">G1341+H1341+I1341-fixed</f>
        <v>88917.2532376384</v>
      </c>
      <c r="K1341" s="0" t="n">
        <f aca="false">12*Inputs!$B$6*(1-MIN(1,Inputs!$G$6*$D1341)*churn_nonbuyers)*(ic*Inputs!$C$6+fee_wd*Inputs!$E$6*(1-$B1341)+fee_fx*Inputs!$D$6-cost_acc-cost_wd*Inputs!$E$6*(1-$B1341)-cost_fx*Inputs!$D$6)</f>
        <v>156982.408086679</v>
      </c>
      <c r="L1341" s="0" t="n">
        <f aca="false">12*Inputs!$B$7*(1-MIN(1,Inputs!$G$7*$D1341)*churn_nonbuyers)*(ic*Inputs!$C$7+fee_wd*Inputs!$E$7*(1-$B1341)+fee_fx*Inputs!$D$7-cost_acc-cost_wd*Inputs!$E$7*(1-$B1341)-cost_fx*Inputs!$D$7)</f>
        <v>356172.459988008</v>
      </c>
      <c r="M1341" s="0" t="n">
        <f aca="false">12*Inputs!$B$8*(1-MIN(1,Inputs!$G$8*$D1341)*churn_nonbuyers)*(ic*Inputs!$C$8+fee_wd*Inputs!$E$8*(1-$B1341)+fee_fx*Inputs!$D$8-cost_acc-cost_wd*Inputs!$E$8*(1-$B1341)-cost_fx*Inputs!$D$8)</f>
        <v>122411.32915117</v>
      </c>
      <c r="N1341" s="0" t="n">
        <f aca="false">K1341+L1341+I1341-fixed</f>
        <v>-11264.8508504777</v>
      </c>
      <c r="O1341" s="0" t="n">
        <f aca="false">K1341+L1341+M1341-fixed</f>
        <v>-64433.8027741436</v>
      </c>
      <c r="P1341" s="0" t="n">
        <f aca="false">12*Inputs!$B$6*(1-MIN(1,Inputs!$F$6*$D1341))*(ic*Inputs!$C$6+flat_fee-cost_acc-cost_wd*Inputs!$E$6*$E1341-cost_fx*Inputs!$D$6)+12*Inputs!$B$7*(1-MIN(1,Inputs!$F$7*$D1341))*(ic*Inputs!$C$7+flat_fee-cost_acc-cost_wd*Inputs!$E$7*$E1341-cost_fx*Inputs!$D$7)+12*Inputs!$B$8*(1-MIN(1,Inputs!$F$8*$D1341))*(ic*Inputs!$C$8+flat_fee-cost_acc-cost_wd*Inputs!$E$8*$E1341-cost_fx*Inputs!$D$8)-fixed</f>
        <v>88988.16654176</v>
      </c>
    </row>
    <row r="1342" customFormat="false" ht="15" hidden="false" customHeight="false" outlineLevel="0" collapsed="false">
      <c r="A1342" s="0" t="n">
        <v>1277</v>
      </c>
      <c r="B1342" s="0" t="n">
        <v>0.212212</v>
      </c>
      <c r="C1342" s="0" t="n">
        <v>0.8199</v>
      </c>
      <c r="D1342" s="0" t="n">
        <v>1.046353</v>
      </c>
      <c r="E1342" s="0" t="n">
        <v>1.20918</v>
      </c>
      <c r="F1342" s="0" t="n">
        <v>0.185143</v>
      </c>
      <c r="G1342" s="0" t="n">
        <f aca="false">12*Inputs!$B$6*(MIN(1,$H$50*$C1342)*(ic*Inputs!$C$6+pS+fee_fx*Inputs!$D$6-cost_acc-cost_wd*Inputs!$E$6*$E1342-cost_fx*Inputs!$D$6-$F1342)+(1-MIN(1,$H$50*$C1342))*(1-MIN(1,Inputs!$G$6*$D1342)*churn_nonbuyers)*(ic*Inputs!$C$6+fee_wd*Inputs!$E$6*(1-$B1342)+fee_fx*Inputs!$D$6-cost_acc-cost_wd*Inputs!$E$6*(1-$B1342)-cost_fx*Inputs!$D$6))</f>
        <v>204272.706302998</v>
      </c>
      <c r="H1342" s="0" t="n">
        <f aca="false">12*Inputs!$B$7*(MIN(1,$H$51*$C1342)*(ic*Inputs!$C$7+pE+fee_fx*Inputs!$D$7-cost_acc-cost_wd*Inputs!$E$7*$E1342-cost_fx*Inputs!$D$7-$F1342)+(1-MIN(1,$H$51*$C1342))*(1-MIN(1,Inputs!$G$7*$D1342)*churn_nonbuyers)*(ic*Inputs!$C$7+fee_wd*Inputs!$E$7*(1-$B1342)+fee_fx*Inputs!$D$7-cost_acc-cost_wd*Inputs!$E$7*(1-$B1342)-cost_fx*Inputs!$D$7))</f>
        <v>393055.102260157</v>
      </c>
      <c r="I1342" s="0" t="n">
        <f aca="false">12*Inputs!$B$8*(MIN(1,$H$52*$C1342)*(ic*Inputs!$C$8+pT-cost_acc-cost_wd*Inputs!$E$8-cost_fx*Inputs!$D$8-cost_ins)+(1-MIN(1,$H$52*$C1342))*(1-MIN(1,Inputs!$G$8*$D1342)*churn_nonbuyers)*(ic*Inputs!$C$8+fee_wd*Inputs!$E$8*(1-$B1342)+fee_fx*Inputs!$D$8-cost_acc-cost_wd*Inputs!$E$8*(1-$B1342)-cost_fx*Inputs!$D$8))</f>
        <v>154230.860193724</v>
      </c>
      <c r="J1342" s="0" t="n">
        <f aca="false">G1342+H1342+I1342-fixed</f>
        <v>51558.668756878</v>
      </c>
      <c r="K1342" s="0" t="n">
        <f aca="false">12*Inputs!$B$6*(1-MIN(1,Inputs!$G$6*$D1342)*churn_nonbuyers)*(ic*Inputs!$C$6+fee_wd*Inputs!$E$6*(1-$B1342)+fee_fx*Inputs!$D$6-cost_acc-cost_wd*Inputs!$E$6*(1-$B1342)-cost_fx*Inputs!$D$6)</f>
        <v>162092.984132419</v>
      </c>
      <c r="L1342" s="0" t="n">
        <f aca="false">12*Inputs!$B$7*(1-MIN(1,Inputs!$G$7*$D1342)*churn_nonbuyers)*(ic*Inputs!$C$7+fee_wd*Inputs!$E$7*(1-$B1342)+fee_fx*Inputs!$D$7-cost_acc-cost_wd*Inputs!$E$7*(1-$B1342)-cost_fx*Inputs!$D$7)</f>
        <v>360944.036335452</v>
      </c>
      <c r="M1342" s="0" t="n">
        <f aca="false">12*Inputs!$B$8*(1-MIN(1,Inputs!$G$8*$D1342)*churn_nonbuyers)*(ic*Inputs!$C$8+fee_wd*Inputs!$E$8*(1-$B1342)+fee_fx*Inputs!$D$8-cost_acc-cost_wd*Inputs!$E$8*(1-$B1342)-cost_fx*Inputs!$D$8)</f>
        <v>84603.9256312896</v>
      </c>
      <c r="N1342" s="0" t="n">
        <f aca="false">K1342+L1342+I1342-fixed</f>
        <v>-22732.1193384058</v>
      </c>
      <c r="O1342" s="0" t="n">
        <f aca="false">K1342+L1342+M1342-fixed</f>
        <v>-92359.0539008398</v>
      </c>
      <c r="P1342" s="0" t="n">
        <f aca="false">12*Inputs!$B$6*(1-MIN(1,Inputs!$F$6*$D1342))*(ic*Inputs!$C$6+flat_fee-cost_acc-cost_wd*Inputs!$E$6*$E1342-cost_fx*Inputs!$D$6)+12*Inputs!$B$7*(1-MIN(1,Inputs!$F$7*$D1342))*(ic*Inputs!$C$7+flat_fee-cost_acc-cost_wd*Inputs!$E$7*$E1342-cost_fx*Inputs!$D$7)+12*Inputs!$B$8*(1-MIN(1,Inputs!$F$8*$D1342))*(ic*Inputs!$C$8+flat_fee-cost_acc-cost_wd*Inputs!$E$8*$E1342-cost_fx*Inputs!$D$8)-fixed</f>
        <v>-43706.4456544</v>
      </c>
    </row>
    <row r="1343" customFormat="false" ht="15" hidden="false" customHeight="false" outlineLevel="0" collapsed="false">
      <c r="A1343" s="0" t="n">
        <v>1278</v>
      </c>
      <c r="B1343" s="0" t="n">
        <v>0.216604</v>
      </c>
      <c r="C1343" s="0" t="n">
        <v>0.762955</v>
      </c>
      <c r="D1343" s="0" t="n">
        <v>1.731078</v>
      </c>
      <c r="E1343" s="0" t="n">
        <v>1.134236</v>
      </c>
      <c r="F1343" s="0" t="n">
        <v>0.441065</v>
      </c>
      <c r="G1343" s="0" t="n">
        <f aca="false">12*Inputs!$B$6*(MIN(1,$H$50*$C1343)*(ic*Inputs!$C$6+pS+fee_fx*Inputs!$D$6-cost_acc-cost_wd*Inputs!$E$6*$E1343-cost_fx*Inputs!$D$6-$F1343)+(1-MIN(1,$H$50*$C1343))*(1-MIN(1,Inputs!$G$6*$D1343)*churn_nonbuyers)*(ic*Inputs!$C$6+fee_wd*Inputs!$E$6*(1-$B1343)+fee_fx*Inputs!$D$6-cost_acc-cost_wd*Inputs!$E$6*(1-$B1343)-cost_fx*Inputs!$D$6))</f>
        <v>192121.007856844</v>
      </c>
      <c r="H1343" s="0" t="n">
        <f aca="false">12*Inputs!$B$7*(MIN(1,$H$51*$C1343)*(ic*Inputs!$C$7+pE+fee_fx*Inputs!$D$7-cost_acc-cost_wd*Inputs!$E$7*$E1343-cost_fx*Inputs!$D$7-$F1343)+(1-MIN(1,$H$51*$C1343))*(1-MIN(1,Inputs!$G$7*$D1343)*churn_nonbuyers)*(ic*Inputs!$C$7+fee_wd*Inputs!$E$7*(1-$B1343)+fee_fx*Inputs!$D$7-cost_acc-cost_wd*Inputs!$E$7*(1-$B1343)-cost_fx*Inputs!$D$7))</f>
        <v>380429.836997757</v>
      </c>
      <c r="I1343" s="0" t="n">
        <f aca="false">12*Inputs!$B$8*(MIN(1,$H$52*$C1343)*(ic*Inputs!$C$8+pT-cost_acc-cost_wd*Inputs!$E$8-cost_fx*Inputs!$D$8-cost_ins)+(1-MIN(1,$H$52*$C1343))*(1-MIN(1,Inputs!$G$8*$D1343)*churn_nonbuyers)*(ic*Inputs!$C$8+fee_wd*Inputs!$E$8*(1-$B1343)+fee_fx*Inputs!$D$8-cost_acc-cost_wd*Inputs!$E$8*(1-$B1343)-cost_fx*Inputs!$D$8))</f>
        <v>109975.38552</v>
      </c>
      <c r="J1343" s="0" t="n">
        <f aca="false">G1343+H1343+I1343-fixed</f>
        <v>-17473.7696253984</v>
      </c>
      <c r="K1343" s="0" t="n">
        <f aca="false">12*Inputs!$B$6*(1-MIN(1,Inputs!$G$6*$D1343)*churn_nonbuyers)*(ic*Inputs!$C$6+fee_wd*Inputs!$E$6*(1-$B1343)+fee_fx*Inputs!$D$6-cost_acc-cost_wd*Inputs!$E$6*(1-$B1343)-cost_fx*Inputs!$D$6)</f>
        <v>155659.458377606</v>
      </c>
      <c r="L1343" s="0" t="n">
        <f aca="false">12*Inputs!$B$7*(1-MIN(1,Inputs!$G$7*$D1343)*churn_nonbuyers)*(ic*Inputs!$C$7+fee_wd*Inputs!$E$7*(1-$B1343)+fee_fx*Inputs!$D$7-cost_acc-cost_wd*Inputs!$E$7*(1-$B1343)-cost_fx*Inputs!$D$7)</f>
        <v>352689.724882564</v>
      </c>
      <c r="M1343" s="0" t="n">
        <f aca="false">12*Inputs!$B$8*(1-MIN(1,Inputs!$G$8*$D1343)*churn_nonbuyers)*(ic*Inputs!$C$8+fee_wd*Inputs!$E$8*(1-$B1343)+fee_fx*Inputs!$D$8-cost_acc-cost_wd*Inputs!$E$8*(1-$B1343)-cost_fx*Inputs!$D$8)</f>
        <v>0</v>
      </c>
      <c r="N1343" s="0" t="n">
        <f aca="false">K1343+L1343+I1343-fixed</f>
        <v>-81675.4312198297</v>
      </c>
      <c r="O1343" s="0" t="n">
        <f aca="false">K1343+L1343+M1343-fixed</f>
        <v>-191650.81673983</v>
      </c>
      <c r="P1343" s="0" t="n">
        <f aca="false">12*Inputs!$B$6*(1-MIN(1,Inputs!$F$6*$D1343))*(ic*Inputs!$C$6+flat_fee-cost_acc-cost_wd*Inputs!$E$6*$E1343-cost_fx*Inputs!$D$6)+12*Inputs!$B$7*(1-MIN(1,Inputs!$F$7*$D1343))*(ic*Inputs!$C$7+flat_fee-cost_acc-cost_wd*Inputs!$E$7*$E1343-cost_fx*Inputs!$D$7)+12*Inputs!$B$8*(1-MIN(1,Inputs!$F$8*$D1343))*(ic*Inputs!$C$8+flat_fee-cost_acc-cost_wd*Inputs!$E$8*$E1343-cost_fx*Inputs!$D$8)-fixed</f>
        <v>-376240.42964608</v>
      </c>
    </row>
    <row r="1344" customFormat="false" ht="15" hidden="false" customHeight="false" outlineLevel="0" collapsed="false">
      <c r="A1344" s="0" t="n">
        <v>1279</v>
      </c>
      <c r="B1344" s="0" t="n">
        <v>0.55674</v>
      </c>
      <c r="C1344" s="0" t="n">
        <v>0.928468</v>
      </c>
      <c r="D1344" s="0" t="n">
        <v>0.825286</v>
      </c>
      <c r="E1344" s="0" t="n">
        <v>1.133725</v>
      </c>
      <c r="F1344" s="0" t="n">
        <v>0.304603</v>
      </c>
      <c r="G1344" s="0" t="n">
        <f aca="false">12*Inputs!$B$6*(MIN(1,$H$50*$C1344)*(ic*Inputs!$C$6+pS+fee_fx*Inputs!$D$6-cost_acc-cost_wd*Inputs!$E$6*$E1344-cost_fx*Inputs!$D$6-$F1344)+(1-MIN(1,$H$50*$C1344))*(1-MIN(1,Inputs!$G$6*$D1344)*churn_nonbuyers)*(ic*Inputs!$C$6+fee_wd*Inputs!$E$6*(1-$B1344)+fee_fx*Inputs!$D$6-cost_acc-cost_wd*Inputs!$E$6*(1-$B1344)-cost_fx*Inputs!$D$6))</f>
        <v>166634.952987597</v>
      </c>
      <c r="H1344" s="0" t="n">
        <f aca="false">12*Inputs!$B$7*(MIN(1,$H$51*$C1344)*(ic*Inputs!$C$7+pE+fee_fx*Inputs!$D$7-cost_acc-cost_wd*Inputs!$E$7*$E1344-cost_fx*Inputs!$D$7-$F1344)+(1-MIN(1,$H$51*$C1344))*(1-MIN(1,Inputs!$G$7*$D1344)*churn_nonbuyers)*(ic*Inputs!$C$7+fee_wd*Inputs!$E$7*(1-$B1344)+fee_fx*Inputs!$D$7-cost_acc-cost_wd*Inputs!$E$7*(1-$B1344)-cost_fx*Inputs!$D$7))</f>
        <v>370127.975548709</v>
      </c>
      <c r="I1344" s="0" t="n">
        <f aca="false">12*Inputs!$B$8*(MIN(1,$H$52*$C1344)*(ic*Inputs!$C$8+pT-cost_acc-cost_wd*Inputs!$E$8-cost_fx*Inputs!$D$8-cost_ins)+(1-MIN(1,$H$52*$C1344))*(1-MIN(1,Inputs!$G$8*$D1344)*churn_nonbuyers)*(ic*Inputs!$C$8+fee_wd*Inputs!$E$8*(1-$B1344)+fee_fx*Inputs!$D$8-cost_acc-cost_wd*Inputs!$E$8*(1-$B1344)-cost_fx*Inputs!$D$8))</f>
        <v>178135.915001238</v>
      </c>
      <c r="J1344" s="0" t="n">
        <f aca="false">G1344+H1344+I1344-fixed</f>
        <v>14898.8435375448</v>
      </c>
      <c r="K1344" s="0" t="n">
        <f aca="false">12*Inputs!$B$6*(1-MIN(1,Inputs!$G$6*$D1344)*churn_nonbuyers)*(ic*Inputs!$C$6+fee_wd*Inputs!$E$6*(1-$B1344)+fee_fx*Inputs!$D$6-cost_acc-cost_wd*Inputs!$E$6*(1-$B1344)-cost_fx*Inputs!$D$6)</f>
        <v>116418.739159008</v>
      </c>
      <c r="L1344" s="0" t="n">
        <f aca="false">12*Inputs!$B$7*(1-MIN(1,Inputs!$G$7*$D1344)*churn_nonbuyers)*(ic*Inputs!$C$7+fee_wd*Inputs!$E$7*(1-$B1344)+fee_fx*Inputs!$D$7-cost_acc-cost_wd*Inputs!$E$7*(1-$B1344)-cost_fx*Inputs!$D$7)</f>
        <v>315031.689767405</v>
      </c>
      <c r="M1344" s="0" t="n">
        <f aca="false">12*Inputs!$B$8*(1-MIN(1,Inputs!$G$8*$D1344)*churn_nonbuyers)*(ic*Inputs!$C$8+fee_wd*Inputs!$E$8*(1-$B1344)+fee_fx*Inputs!$D$8-cost_acc-cost_wd*Inputs!$E$8*(1-$B1344)-cost_fx*Inputs!$D$8)</f>
        <v>126553.317568704</v>
      </c>
      <c r="N1344" s="0" t="n">
        <f aca="false">K1344+L1344+I1344-fixed</f>
        <v>-90413.6560723488</v>
      </c>
      <c r="O1344" s="0" t="n">
        <f aca="false">K1344+L1344+M1344-fixed</f>
        <v>-141996.253504883</v>
      </c>
      <c r="P1344" s="0" t="n">
        <f aca="false">12*Inputs!$B$6*(1-MIN(1,Inputs!$F$6*$D1344))*(ic*Inputs!$C$6+flat_fee-cost_acc-cost_wd*Inputs!$E$6*$E1344-cost_fx*Inputs!$D$6)+12*Inputs!$B$7*(1-MIN(1,Inputs!$F$7*$D1344))*(ic*Inputs!$C$7+flat_fee-cost_acc-cost_wd*Inputs!$E$7*$E1344-cost_fx*Inputs!$D$7)+12*Inputs!$B$8*(1-MIN(1,Inputs!$F$8*$D1344))*(ic*Inputs!$C$8+flat_fee-cost_acc-cost_wd*Inputs!$E$8*$E1344-cost_fx*Inputs!$D$8)-fixed</f>
        <v>105621.645476</v>
      </c>
    </row>
    <row r="1345" customFormat="false" ht="15" hidden="false" customHeight="false" outlineLevel="0" collapsed="false">
      <c r="A1345" s="0" t="n">
        <v>1280</v>
      </c>
      <c r="B1345" s="0" t="n">
        <v>0.373734</v>
      </c>
      <c r="C1345" s="0" t="n">
        <v>0.908719</v>
      </c>
      <c r="D1345" s="0" t="n">
        <v>0.923876</v>
      </c>
      <c r="E1345" s="0" t="n">
        <v>1.036291</v>
      </c>
      <c r="F1345" s="0" t="n">
        <v>0.07579</v>
      </c>
      <c r="G1345" s="0" t="n">
        <f aca="false">12*Inputs!$B$6*(MIN(1,$H$50*$C1345)*(ic*Inputs!$C$6+pS+fee_fx*Inputs!$D$6-cost_acc-cost_wd*Inputs!$E$6*$E1345-cost_fx*Inputs!$D$6-$F1345)+(1-MIN(1,$H$50*$C1345))*(1-MIN(1,Inputs!$G$6*$D1345)*churn_nonbuyers)*(ic*Inputs!$C$6+fee_wd*Inputs!$E$6*(1-$B1345)+fee_fx*Inputs!$D$6-cost_acc-cost_wd*Inputs!$E$6*(1-$B1345)-cost_fx*Inputs!$D$6))</f>
        <v>195150.58808064</v>
      </c>
      <c r="H1345" s="0" t="n">
        <f aca="false">12*Inputs!$B$7*(MIN(1,$H$51*$C1345)*(ic*Inputs!$C$7+pE+fee_fx*Inputs!$D$7-cost_acc-cost_wd*Inputs!$E$7*$E1345-cost_fx*Inputs!$D$7-$F1345)+(1-MIN(1,$H$51*$C1345))*(1-MIN(1,Inputs!$G$7*$D1345)*churn_nonbuyers)*(ic*Inputs!$C$7+fee_wd*Inputs!$E$7*(1-$B1345)+fee_fx*Inputs!$D$7-cost_acc-cost_wd*Inputs!$E$7*(1-$B1345)-cost_fx*Inputs!$D$7))</f>
        <v>406833.325054011</v>
      </c>
      <c r="I1345" s="0" t="n">
        <f aca="false">12*Inputs!$B$8*(MIN(1,$H$52*$C1345)*(ic*Inputs!$C$8+pT-cost_acc-cost_wd*Inputs!$E$8-cost_fx*Inputs!$D$8-cost_ins)+(1-MIN(1,$H$52*$C1345))*(1-MIN(1,Inputs!$G$8*$D1345)*churn_nonbuyers)*(ic*Inputs!$C$8+fee_wd*Inputs!$E$8*(1-$B1345)+fee_fx*Inputs!$D$8-cost_acc-cost_wd*Inputs!$E$8*(1-$B1345)-cost_fx*Inputs!$D$8))</f>
        <v>170642.07723177</v>
      </c>
      <c r="J1345" s="0" t="n">
        <f aca="false">G1345+H1345+I1345-fixed</f>
        <v>72625.9903664216</v>
      </c>
      <c r="K1345" s="0" t="n">
        <f aca="false">12*Inputs!$B$6*(1-MIN(1,Inputs!$G$6*$D1345)*churn_nonbuyers)*(ic*Inputs!$C$6+fee_wd*Inputs!$E$6*(1-$B1345)+fee_fx*Inputs!$D$6-cost_acc-cost_wd*Inputs!$E$6*(1-$B1345)-cost_fx*Inputs!$D$6)</f>
        <v>140955.677805485</v>
      </c>
      <c r="L1345" s="0" t="n">
        <f aca="false">12*Inputs!$B$7*(1-MIN(1,Inputs!$G$7*$D1345)*churn_nonbuyers)*(ic*Inputs!$C$7+fee_wd*Inputs!$E$7*(1-$B1345)+fee_fx*Inputs!$D$7-cost_acc-cost_wd*Inputs!$E$7*(1-$B1345)-cost_fx*Inputs!$D$7)</f>
        <v>339698.726235291</v>
      </c>
      <c r="M1345" s="0" t="n">
        <f aca="false">12*Inputs!$B$8*(1-MIN(1,Inputs!$G$8*$D1345)*churn_nonbuyers)*(ic*Inputs!$C$8+fee_wd*Inputs!$E$8*(1-$B1345)+fee_fx*Inputs!$D$8-cost_acc-cost_wd*Inputs!$E$8*(1-$B1345)-cost_fx*Inputs!$D$8)</f>
        <v>108975.117652262</v>
      </c>
      <c r="N1345" s="0" t="n">
        <f aca="false">K1345+L1345+I1345-fixed</f>
        <v>-48703.5187274542</v>
      </c>
      <c r="O1345" s="0" t="n">
        <f aca="false">K1345+L1345+M1345-fixed</f>
        <v>-110370.478306962</v>
      </c>
      <c r="P1345" s="0" t="n">
        <f aca="false">12*Inputs!$B$6*(1-MIN(1,Inputs!$F$6*$D1345))*(ic*Inputs!$C$6+flat_fee-cost_acc-cost_wd*Inputs!$E$6*$E1345-cost_fx*Inputs!$D$6)+12*Inputs!$B$7*(1-MIN(1,Inputs!$F$7*$D1345))*(ic*Inputs!$C$7+flat_fee-cost_acc-cost_wd*Inputs!$E$7*$E1345-cost_fx*Inputs!$D$7)+12*Inputs!$B$8*(1-MIN(1,Inputs!$F$8*$D1345))*(ic*Inputs!$C$8+flat_fee-cost_acc-cost_wd*Inputs!$E$8*$E1345-cost_fx*Inputs!$D$8)-fixed</f>
        <v>97059.7152118401</v>
      </c>
    </row>
    <row r="1346" customFormat="false" ht="15" hidden="false" customHeight="false" outlineLevel="0" collapsed="false">
      <c r="A1346" s="0" t="n">
        <v>1281</v>
      </c>
      <c r="B1346" s="0" t="n">
        <v>0.220379</v>
      </c>
      <c r="C1346" s="0" t="n">
        <v>0.981085</v>
      </c>
      <c r="D1346" s="0" t="n">
        <v>0.684631</v>
      </c>
      <c r="E1346" s="0" t="n">
        <v>1.246688</v>
      </c>
      <c r="F1346" s="0" t="n">
        <v>0.027236</v>
      </c>
      <c r="G1346" s="0" t="n">
        <f aca="false">12*Inputs!$B$6*(MIN(1,$H$50*$C1346)*(ic*Inputs!$C$6+pS+fee_fx*Inputs!$D$6-cost_acc-cost_wd*Inputs!$E$6*$E1346-cost_fx*Inputs!$D$6-$F1346)+(1-MIN(1,$H$50*$C1346))*(1-MIN(1,Inputs!$G$6*$D1346)*churn_nonbuyers)*(ic*Inputs!$C$6+fee_wd*Inputs!$E$6*(1-$B1346)+fee_fx*Inputs!$D$6-cost_acc-cost_wd*Inputs!$E$6*(1-$B1346)-cost_fx*Inputs!$D$6))</f>
        <v>217090.415788621</v>
      </c>
      <c r="H1346" s="0" t="n">
        <f aca="false">12*Inputs!$B$7*(MIN(1,$H$51*$C1346)*(ic*Inputs!$C$7+pE+fee_fx*Inputs!$D$7-cost_acc-cost_wd*Inputs!$E$7*$E1346-cost_fx*Inputs!$D$7-$F1346)+(1-MIN(1,$H$51*$C1346))*(1-MIN(1,Inputs!$G$7*$D1346)*churn_nonbuyers)*(ic*Inputs!$C$7+fee_wd*Inputs!$E$7*(1-$B1346)+fee_fx*Inputs!$D$7-cost_acc-cost_wd*Inputs!$E$7*(1-$B1346)-cost_fx*Inputs!$D$7))</f>
        <v>405809.073075147</v>
      </c>
      <c r="I1346" s="0" t="n">
        <f aca="false">12*Inputs!$B$8*(MIN(1,$H$52*$C1346)*(ic*Inputs!$C$8+pT-cost_acc-cost_wd*Inputs!$E$8-cost_fx*Inputs!$D$8-cost_ins)+(1-MIN(1,$H$52*$C1346))*(1-MIN(1,Inputs!$G$8*$D1346)*churn_nonbuyers)*(ic*Inputs!$C$8+fee_wd*Inputs!$E$8*(1-$B1346)+fee_fx*Inputs!$D$8-cost_acc-cost_wd*Inputs!$E$8*(1-$B1346)-cost_fx*Inputs!$D$8))</f>
        <v>192935.187625078</v>
      </c>
      <c r="J1346" s="0" t="n">
        <f aca="false">G1346+H1346+I1346-fixed</f>
        <v>115834.676488845</v>
      </c>
      <c r="K1346" s="0" t="n">
        <f aca="false">12*Inputs!$B$6*(1-MIN(1,Inputs!$G$6*$D1346)*churn_nonbuyers)*(ic*Inputs!$C$6+fee_wd*Inputs!$E$6*(1-$B1346)+fee_fx*Inputs!$D$6-cost_acc-cost_wd*Inputs!$E$6*(1-$B1346)-cost_fx*Inputs!$D$6)</f>
        <v>164050.667245073</v>
      </c>
      <c r="L1346" s="0" t="n">
        <f aca="false">12*Inputs!$B$7*(1-MIN(1,Inputs!$G$7*$D1346)*churn_nonbuyers)*(ic*Inputs!$C$7+fee_wd*Inputs!$E$7*(1-$B1346)+fee_fx*Inputs!$D$7-cost_acc-cost_wd*Inputs!$E$7*(1-$B1346)-cost_fx*Inputs!$D$7)</f>
        <v>363835.921659044</v>
      </c>
      <c r="M1346" s="0" t="n">
        <f aca="false">12*Inputs!$B$8*(1-MIN(1,Inputs!$G$8*$D1346)*churn_nonbuyers)*(ic*Inputs!$C$8+fee_wd*Inputs!$E$8*(1-$B1346)+fee_fx*Inputs!$D$8-cost_acc-cost_wd*Inputs!$E$8*(1-$B1346)-cost_fx*Inputs!$D$8)</f>
        <v>164466.827837006</v>
      </c>
      <c r="N1346" s="0" t="n">
        <f aca="false">K1346+L1346+I1346-fixed</f>
        <v>20821.7765291942</v>
      </c>
      <c r="O1346" s="0" t="n">
        <f aca="false">K1346+L1346+M1346-fixed</f>
        <v>-7646.58325887716</v>
      </c>
      <c r="P1346" s="0" t="n">
        <f aca="false">12*Inputs!$B$6*(1-MIN(1,Inputs!$F$6*$D1346))*(ic*Inputs!$C$6+flat_fee-cost_acc-cost_wd*Inputs!$E$6*$E1346-cost_fx*Inputs!$D$6)+12*Inputs!$B$7*(1-MIN(1,Inputs!$F$7*$D1346))*(ic*Inputs!$C$7+flat_fee-cost_acc-cost_wd*Inputs!$E$7*$E1346-cost_fx*Inputs!$D$7)+12*Inputs!$B$8*(1-MIN(1,Inputs!$F$8*$D1346))*(ic*Inputs!$C$8+flat_fee-cost_acc-cost_wd*Inputs!$E$8*$E1346-cost_fx*Inputs!$D$8)-fixed</f>
        <v>123076.73394272</v>
      </c>
    </row>
    <row r="1347" customFormat="false" ht="15" hidden="false" customHeight="false" outlineLevel="0" collapsed="false">
      <c r="A1347" s="0" t="n">
        <v>1282</v>
      </c>
      <c r="B1347" s="0" t="n">
        <v>0.353839</v>
      </c>
      <c r="C1347" s="0" t="n">
        <v>0.969277</v>
      </c>
      <c r="D1347" s="0" t="n">
        <v>1.228359</v>
      </c>
      <c r="E1347" s="0" t="n">
        <v>1.19588</v>
      </c>
      <c r="F1347" s="0" t="n">
        <v>0.118652</v>
      </c>
      <c r="G1347" s="0" t="n">
        <f aca="false">12*Inputs!$B$6*(MIN(1,$H$50*$C1347)*(ic*Inputs!$C$6+pS+fee_fx*Inputs!$D$6-cost_acc-cost_wd*Inputs!$E$6*$E1347-cost_fx*Inputs!$D$6-$F1347)+(1-MIN(1,$H$50*$C1347))*(1-MIN(1,Inputs!$G$6*$D1347)*churn_nonbuyers)*(ic*Inputs!$C$6+fee_wd*Inputs!$E$6*(1-$B1347)+fee_fx*Inputs!$D$6-cost_acc-cost_wd*Inputs!$E$6*(1-$B1347)-cost_fx*Inputs!$D$6))</f>
        <v>194646.048939713</v>
      </c>
      <c r="H1347" s="0" t="n">
        <f aca="false">12*Inputs!$B$7*(MIN(1,$H$51*$C1347)*(ic*Inputs!$C$7+pE+fee_fx*Inputs!$D$7-cost_acc-cost_wd*Inputs!$E$7*$E1347-cost_fx*Inputs!$D$7-$F1347)+(1-MIN(1,$H$51*$C1347))*(1-MIN(1,Inputs!$G$7*$D1347)*churn_nonbuyers)*(ic*Inputs!$C$7+fee_wd*Inputs!$E$7*(1-$B1347)+fee_fx*Inputs!$D$7-cost_acc-cost_wd*Inputs!$E$7*(1-$B1347)-cost_fx*Inputs!$D$7))</f>
        <v>390829.840523578</v>
      </c>
      <c r="I1347" s="0" t="n">
        <f aca="false">12*Inputs!$B$8*(MIN(1,$H$52*$C1347)*(ic*Inputs!$C$8+pT-cost_acc-cost_wd*Inputs!$E$8-cost_fx*Inputs!$D$8-cost_ins)+(1-MIN(1,$H$52*$C1347))*(1-MIN(1,Inputs!$G$8*$D1347)*churn_nonbuyers)*(ic*Inputs!$C$8+fee_wd*Inputs!$E$8*(1-$B1347)+fee_fx*Inputs!$D$8-cost_acc-cost_wd*Inputs!$E$8*(1-$B1347)-cost_fx*Inputs!$D$8))</f>
        <v>153657.322580153</v>
      </c>
      <c r="J1347" s="0" t="n">
        <f aca="false">G1347+H1347+I1347-fixed</f>
        <v>39133.2120434435</v>
      </c>
      <c r="K1347" s="0" t="n">
        <f aca="false">12*Inputs!$B$6*(1-MIN(1,Inputs!$G$6*$D1347)*churn_nonbuyers)*(ic*Inputs!$C$6+fee_wd*Inputs!$E$6*(1-$B1347)+fee_fx*Inputs!$D$6-cost_acc-cost_wd*Inputs!$E$6*(1-$B1347)-cost_fx*Inputs!$D$6)</f>
        <v>141394.742785447</v>
      </c>
      <c r="L1347" s="0" t="n">
        <f aca="false">12*Inputs!$B$7*(1-MIN(1,Inputs!$G$7*$D1347)*churn_nonbuyers)*(ic*Inputs!$C$7+fee_wd*Inputs!$E$7*(1-$B1347)+fee_fx*Inputs!$D$7-cost_acc-cost_wd*Inputs!$E$7*(1-$B1347)-cost_fx*Inputs!$D$7)</f>
        <v>339266.604039268</v>
      </c>
      <c r="M1347" s="0" t="n">
        <f aca="false">12*Inputs!$B$8*(1-MIN(1,Inputs!$G$8*$D1347)*churn_nonbuyers)*(ic*Inputs!$C$8+fee_wd*Inputs!$E$8*(1-$B1347)+fee_fx*Inputs!$D$8-cost_acc-cost_wd*Inputs!$E$8*(1-$B1347)-cost_fx*Inputs!$D$8)</f>
        <v>43364.2120387536</v>
      </c>
      <c r="N1347" s="0" t="n">
        <f aca="false">K1347+L1347+I1347-fixed</f>
        <v>-65681.3305951317</v>
      </c>
      <c r="O1347" s="0" t="n">
        <f aca="false">K1347+L1347+M1347-fixed</f>
        <v>-175974.441136531</v>
      </c>
      <c r="P1347" s="0" t="n">
        <f aca="false">12*Inputs!$B$6*(1-MIN(1,Inputs!$F$6*$D1347))*(ic*Inputs!$C$6+flat_fee-cost_acc-cost_wd*Inputs!$E$6*$E1347-cost_fx*Inputs!$D$6)+12*Inputs!$B$7*(1-MIN(1,Inputs!$F$7*$D1347))*(ic*Inputs!$C$7+flat_fee-cost_acc-cost_wd*Inputs!$E$7*$E1347-cost_fx*Inputs!$D$7)+12*Inputs!$B$8*(1-MIN(1,Inputs!$F$8*$D1347))*(ic*Inputs!$C$8+flat_fee-cost_acc-cost_wd*Inputs!$E$8*$E1347-cost_fx*Inputs!$D$8)-fixed</f>
        <v>-132190.7635312</v>
      </c>
    </row>
    <row r="1348" customFormat="false" ht="15" hidden="false" customHeight="false" outlineLevel="0" collapsed="false">
      <c r="A1348" s="0" t="n">
        <v>1283</v>
      </c>
      <c r="B1348" s="0" t="n">
        <v>0.306603</v>
      </c>
      <c r="C1348" s="0" t="n">
        <v>0.932756</v>
      </c>
      <c r="D1348" s="0" t="n">
        <v>1.023889</v>
      </c>
      <c r="E1348" s="0" t="n">
        <v>1.311885</v>
      </c>
      <c r="F1348" s="0" t="n">
        <v>0.127135</v>
      </c>
      <c r="G1348" s="0" t="n">
        <f aca="false">12*Inputs!$B$6*(MIN(1,$H$50*$C1348)*(ic*Inputs!$C$6+pS+fee_fx*Inputs!$D$6-cost_acc-cost_wd*Inputs!$E$6*$E1348-cost_fx*Inputs!$D$6-$F1348)+(1-MIN(1,$H$50*$C1348))*(1-MIN(1,Inputs!$G$6*$D1348)*churn_nonbuyers)*(ic*Inputs!$C$6+fee_wd*Inputs!$E$6*(1-$B1348)+fee_fx*Inputs!$D$6-cost_acc-cost_wd*Inputs!$E$6*(1-$B1348)-cost_fx*Inputs!$D$6))</f>
        <v>197361.6731308</v>
      </c>
      <c r="H1348" s="0" t="n">
        <f aca="false">12*Inputs!$B$7*(MIN(1,$H$51*$C1348)*(ic*Inputs!$C$7+pE+fee_fx*Inputs!$D$7-cost_acc-cost_wd*Inputs!$E$7*$E1348-cost_fx*Inputs!$D$7-$F1348)+(1-MIN(1,$H$51*$C1348))*(1-MIN(1,Inputs!$G$7*$D1348)*churn_nonbuyers)*(ic*Inputs!$C$7+fee_wd*Inputs!$E$7*(1-$B1348)+fee_fx*Inputs!$D$7-cost_acc-cost_wd*Inputs!$E$7*(1-$B1348)-cost_fx*Inputs!$D$7))</f>
        <v>381453.820624884</v>
      </c>
      <c r="I1348" s="0" t="n">
        <f aca="false">12*Inputs!$B$8*(MIN(1,$H$52*$C1348)*(ic*Inputs!$C$8+pT-cost_acc-cost_wd*Inputs!$E$8-cost_fx*Inputs!$D$8-cost_ins)+(1-MIN(1,$H$52*$C1348))*(1-MIN(1,Inputs!$G$8*$D1348)*churn_nonbuyers)*(ic*Inputs!$C$8+fee_wd*Inputs!$E$8*(1-$B1348)+fee_fx*Inputs!$D$8-cost_acc-cost_wd*Inputs!$E$8*(1-$B1348)-cost_fx*Inputs!$D$8))</f>
        <v>165095.054152164</v>
      </c>
      <c r="J1348" s="0" t="n">
        <f aca="false">G1348+H1348+I1348-fixed</f>
        <v>43910.547907847</v>
      </c>
      <c r="K1348" s="0" t="n">
        <f aca="false">12*Inputs!$B$6*(1-MIN(1,Inputs!$G$6*$D1348)*churn_nonbuyers)*(ic*Inputs!$C$6+fee_wd*Inputs!$E$6*(1-$B1348)+fee_fx*Inputs!$D$6-cost_acc-cost_wd*Inputs!$E$6*(1-$B1348)-cost_fx*Inputs!$D$6)</f>
        <v>149388.644441282</v>
      </c>
      <c r="L1348" s="0" t="n">
        <f aca="false">12*Inputs!$B$7*(1-MIN(1,Inputs!$G$7*$D1348)*churn_nonbuyers)*(ic*Inputs!$C$7+fee_wd*Inputs!$E$7*(1-$B1348)+fee_fx*Inputs!$D$7-cost_acc-cost_wd*Inputs!$E$7*(1-$B1348)-cost_fx*Inputs!$D$7)</f>
        <v>348020.37319277</v>
      </c>
      <c r="M1348" s="0" t="n">
        <f aca="false">12*Inputs!$B$8*(1-MIN(1,Inputs!$G$8*$D1348)*churn_nonbuyers)*(ic*Inputs!$C$8+fee_wd*Inputs!$E$8*(1-$B1348)+fee_fx*Inputs!$D$8-cost_acc-cost_wd*Inputs!$E$8*(1-$B1348)-cost_fx*Inputs!$D$8)</f>
        <v>88292.8592326512</v>
      </c>
      <c r="N1348" s="0" t="n">
        <f aca="false">K1348+L1348+I1348-fixed</f>
        <v>-37495.9282137845</v>
      </c>
      <c r="O1348" s="0" t="n">
        <f aca="false">K1348+L1348+M1348-fixed</f>
        <v>-114298.123133297</v>
      </c>
      <c r="P1348" s="0" t="n">
        <f aca="false">12*Inputs!$B$6*(1-MIN(1,Inputs!$F$6*$D1348))*(ic*Inputs!$C$6+flat_fee-cost_acc-cost_wd*Inputs!$E$6*$E1348-cost_fx*Inputs!$D$6)+12*Inputs!$B$7*(1-MIN(1,Inputs!$F$7*$D1348))*(ic*Inputs!$C$7+flat_fee-cost_acc-cost_wd*Inputs!$E$7*$E1348-cost_fx*Inputs!$D$7)+12*Inputs!$B$8*(1-MIN(1,Inputs!$F$8*$D1348))*(ic*Inputs!$C$8+flat_fee-cost_acc-cost_wd*Inputs!$E$8*$E1348-cost_fx*Inputs!$D$8)-fixed</f>
        <v>-75945.8470083999</v>
      </c>
    </row>
    <row r="1349" customFormat="false" ht="15" hidden="false" customHeight="false" outlineLevel="0" collapsed="false">
      <c r="A1349" s="0" t="n">
        <v>1284</v>
      </c>
      <c r="B1349" s="0" t="n">
        <v>0.12598</v>
      </c>
      <c r="C1349" s="0" t="n">
        <v>0.882885</v>
      </c>
      <c r="D1349" s="0" t="n">
        <v>1.601389</v>
      </c>
      <c r="E1349" s="0" t="n">
        <v>1.198578</v>
      </c>
      <c r="F1349" s="0" t="n">
        <v>0.132607</v>
      </c>
      <c r="G1349" s="0" t="n">
        <f aca="false">12*Inputs!$B$6*(MIN(1,$H$50*$C1349)*(ic*Inputs!$C$6+pS+fee_fx*Inputs!$D$6-cost_acc-cost_wd*Inputs!$E$6*$E1349-cost_fx*Inputs!$D$6-$F1349)+(1-MIN(1,$H$50*$C1349))*(1-MIN(1,Inputs!$G$6*$D1349)*churn_nonbuyers)*(ic*Inputs!$C$6+fee_wd*Inputs!$E$6*(1-$B1349)+fee_fx*Inputs!$D$6-cost_acc-cost_wd*Inputs!$E$6*(1-$B1349)-cost_fx*Inputs!$D$6))</f>
        <v>215002.181103283</v>
      </c>
      <c r="H1349" s="0" t="n">
        <f aca="false">12*Inputs!$B$7*(MIN(1,$H$51*$C1349)*(ic*Inputs!$C$7+pE+fee_fx*Inputs!$D$7-cost_acc-cost_wd*Inputs!$E$7*$E1349-cost_fx*Inputs!$D$7-$F1349)+(1-MIN(1,$H$51*$C1349))*(1-MIN(1,Inputs!$G$7*$D1349)*churn_nonbuyers)*(ic*Inputs!$C$7+fee_wd*Inputs!$E$7*(1-$B1349)+fee_fx*Inputs!$D$7-cost_acc-cost_wd*Inputs!$E$7*(1-$B1349)-cost_fx*Inputs!$D$7))</f>
        <v>402904.541365062</v>
      </c>
      <c r="I1349" s="0" t="n">
        <f aca="false">12*Inputs!$B$8*(MIN(1,$H$52*$C1349)*(ic*Inputs!$C$8+pT-cost_acc-cost_wd*Inputs!$E$8-cost_fx*Inputs!$D$8-cost_ins)+(1-MIN(1,$H$52*$C1349))*(1-MIN(1,Inputs!$G$8*$D1349)*churn_nonbuyers)*(ic*Inputs!$C$8+fee_wd*Inputs!$E$8*(1-$B1349)+fee_fx*Inputs!$D$8-cost_acc-cost_wd*Inputs!$E$8*(1-$B1349)-cost_fx*Inputs!$D$8))</f>
        <v>127262.57544</v>
      </c>
      <c r="J1349" s="0" t="n">
        <f aca="false">G1349+H1349+I1349-fixed</f>
        <v>45169.2979083441</v>
      </c>
      <c r="K1349" s="0" t="n">
        <f aca="false">12*Inputs!$B$6*(1-MIN(1,Inputs!$G$6*$D1349)*churn_nonbuyers)*(ic*Inputs!$C$6+fee_wd*Inputs!$E$6*(1-$B1349)+fee_fx*Inputs!$D$6-cost_acc-cost_wd*Inputs!$E$6*(1-$B1349)-cost_fx*Inputs!$D$6)</f>
        <v>168769.428380784</v>
      </c>
      <c r="L1349" s="0" t="n">
        <f aca="false">12*Inputs!$B$7*(1-MIN(1,Inputs!$G$7*$D1349)*churn_nonbuyers)*(ic*Inputs!$C$7+fee_wd*Inputs!$E$7*(1-$B1349)+fee_fx*Inputs!$D$7-cost_acc-cost_wd*Inputs!$E$7*(1-$B1349)-cost_fx*Inputs!$D$7)</f>
        <v>366560.00835647</v>
      </c>
      <c r="M1349" s="0" t="n">
        <f aca="false">12*Inputs!$B$8*(1-MIN(1,Inputs!$G$8*$D1349)*churn_nonbuyers)*(ic*Inputs!$C$8+fee_wd*Inputs!$E$8*(1-$B1349)+fee_fx*Inputs!$D$8-cost_acc-cost_wd*Inputs!$E$8*(1-$B1349)-cost_fx*Inputs!$D$8)</f>
        <v>0</v>
      </c>
      <c r="N1349" s="0" t="n">
        <f aca="false">K1349+L1349+I1349-fixed</f>
        <v>-37407.9878227455</v>
      </c>
      <c r="O1349" s="0" t="n">
        <f aca="false">K1349+L1349+M1349-fixed</f>
        <v>-164670.563262746</v>
      </c>
      <c r="P1349" s="0" t="n">
        <f aca="false">12*Inputs!$B$6*(1-MIN(1,Inputs!$F$6*$D1349))*(ic*Inputs!$C$6+flat_fee-cost_acc-cost_wd*Inputs!$E$6*$E1349-cost_fx*Inputs!$D$6)+12*Inputs!$B$7*(1-MIN(1,Inputs!$F$7*$D1349))*(ic*Inputs!$C$7+flat_fee-cost_acc-cost_wd*Inputs!$E$7*$E1349-cost_fx*Inputs!$D$7)+12*Inputs!$B$8*(1-MIN(1,Inputs!$F$8*$D1349))*(ic*Inputs!$C$8+flat_fee-cost_acc-cost_wd*Inputs!$E$8*$E1349-cost_fx*Inputs!$D$8)-fixed</f>
        <v>-325792.36202992</v>
      </c>
    </row>
    <row r="1350" customFormat="false" ht="15" hidden="false" customHeight="false" outlineLevel="0" collapsed="false">
      <c r="A1350" s="0" t="n">
        <v>1285</v>
      </c>
      <c r="B1350" s="0" t="n">
        <v>0.584321</v>
      </c>
      <c r="C1350" s="0" t="n">
        <v>0.748258</v>
      </c>
      <c r="D1350" s="0" t="n">
        <v>0.948973</v>
      </c>
      <c r="E1350" s="0" t="n">
        <v>1.185905</v>
      </c>
      <c r="F1350" s="0" t="n">
        <v>0.349451</v>
      </c>
      <c r="G1350" s="0" t="n">
        <f aca="false">12*Inputs!$B$6*(MIN(1,$H$50*$C1350)*(ic*Inputs!$C$6+pS+fee_fx*Inputs!$D$6-cost_acc-cost_wd*Inputs!$E$6*$E1350-cost_fx*Inputs!$D$6-$F1350)+(1-MIN(1,$H$50*$C1350))*(1-MIN(1,Inputs!$G$6*$D1350)*churn_nonbuyers)*(ic*Inputs!$C$6+fee_wd*Inputs!$E$6*(1-$B1350)+fee_fx*Inputs!$D$6-cost_acc-cost_wd*Inputs!$E$6*(1-$B1350)-cost_fx*Inputs!$D$6))</f>
        <v>150952.783921605</v>
      </c>
      <c r="H1350" s="0" t="n">
        <f aca="false">12*Inputs!$B$7*(MIN(1,$H$51*$C1350)*(ic*Inputs!$C$7+pE+fee_fx*Inputs!$D$7-cost_acc-cost_wd*Inputs!$E$7*$E1350-cost_fx*Inputs!$D$7-$F1350)+(1-MIN(1,$H$51*$C1350))*(1-MIN(1,Inputs!$G$7*$D1350)*churn_nonbuyers)*(ic*Inputs!$C$7+fee_wd*Inputs!$E$7*(1-$B1350)+fee_fx*Inputs!$D$7-cost_acc-cost_wd*Inputs!$E$7*(1-$B1350)-cost_fx*Inputs!$D$7))</f>
        <v>349459.721875004</v>
      </c>
      <c r="I1350" s="0" t="n">
        <f aca="false">12*Inputs!$B$8*(MIN(1,$H$52*$C1350)*(ic*Inputs!$C$8+pT-cost_acc-cost_wd*Inputs!$E$8-cost_fx*Inputs!$D$8-cost_ins)+(1-MIN(1,$H$52*$C1350))*(1-MIN(1,Inputs!$G$8*$D1350)*churn_nonbuyers)*(ic*Inputs!$C$8+fee_wd*Inputs!$E$8*(1-$B1350)+fee_fx*Inputs!$D$8-cost_acc-cost_wd*Inputs!$E$8*(1-$B1350)-cost_fx*Inputs!$D$8))</f>
        <v>155556.27633055</v>
      </c>
      <c r="J1350" s="0" t="n">
        <f aca="false">G1350+H1350+I1350-fixed</f>
        <v>-44031.2178728412</v>
      </c>
      <c r="K1350" s="0" t="n">
        <f aca="false">12*Inputs!$B$6*(1-MIN(1,Inputs!$G$6*$D1350)*churn_nonbuyers)*(ic*Inputs!$C$6+fee_wd*Inputs!$E$6*(1-$B1350)+fee_fx*Inputs!$D$6-cost_acc-cost_wd*Inputs!$E$6*(1-$B1350)-cost_fx*Inputs!$D$6)</f>
        <v>111884.563096798</v>
      </c>
      <c r="L1350" s="0" t="n">
        <f aca="false">12*Inputs!$B$7*(1-MIN(1,Inputs!$G$7*$D1350)*churn_nonbuyers)*(ic*Inputs!$C$7+fee_wd*Inputs!$E$7*(1-$B1350)+fee_fx*Inputs!$D$7-cost_acc-cost_wd*Inputs!$E$7*(1-$B1350)-cost_fx*Inputs!$D$7)</f>
        <v>309974.459554079</v>
      </c>
      <c r="M1350" s="0" t="n">
        <f aca="false">12*Inputs!$B$8*(1-MIN(1,Inputs!$G$8*$D1350)*churn_nonbuyers)*(ic*Inputs!$C$8+fee_wd*Inputs!$E$8*(1-$B1350)+fee_fx*Inputs!$D$8-cost_acc-cost_wd*Inputs!$E$8*(1-$B1350)-cost_fx*Inputs!$D$8)</f>
        <v>100162.603998389</v>
      </c>
      <c r="N1350" s="0" t="n">
        <f aca="false">K1350+L1350+I1350-fixed</f>
        <v>-122584.701018573</v>
      </c>
      <c r="O1350" s="0" t="n">
        <f aca="false">K1350+L1350+M1350-fixed</f>
        <v>-177978.373350735</v>
      </c>
      <c r="P1350" s="0" t="n">
        <f aca="false">12*Inputs!$B$6*(1-MIN(1,Inputs!$F$6*$D1350))*(ic*Inputs!$C$6+flat_fee-cost_acc-cost_wd*Inputs!$E$6*$E1350-cost_fx*Inputs!$D$6)+12*Inputs!$B$7*(1-MIN(1,Inputs!$F$7*$D1350))*(ic*Inputs!$C$7+flat_fee-cost_acc-cost_wd*Inputs!$E$7*$E1350-cost_fx*Inputs!$D$7)+12*Inputs!$B$8*(1-MIN(1,Inputs!$F$8*$D1350))*(ic*Inputs!$C$8+flat_fee-cost_acc-cost_wd*Inputs!$E$8*$E1350-cost_fx*Inputs!$D$8)-fixed</f>
        <v>16659.9121916</v>
      </c>
    </row>
    <row r="1351" customFormat="false" ht="15" hidden="false" customHeight="false" outlineLevel="0" collapsed="false">
      <c r="A1351" s="0" t="n">
        <v>1286</v>
      </c>
      <c r="B1351" s="0" t="n">
        <v>0.145799</v>
      </c>
      <c r="C1351" s="0" t="n">
        <v>1.131391</v>
      </c>
      <c r="D1351" s="0" t="n">
        <v>1.225515</v>
      </c>
      <c r="E1351" s="0" t="n">
        <v>1.164012</v>
      </c>
      <c r="F1351" s="0" t="n">
        <v>0.113002</v>
      </c>
      <c r="G1351" s="0" t="n">
        <f aca="false">12*Inputs!$B$6*(MIN(1,$H$50*$C1351)*(ic*Inputs!$C$6+pS+fee_fx*Inputs!$D$6-cost_acc-cost_wd*Inputs!$E$6*$E1351-cost_fx*Inputs!$D$6-$F1351)+(1-MIN(1,$H$50*$C1351))*(1-MIN(1,Inputs!$G$6*$D1351)*churn_nonbuyers)*(ic*Inputs!$C$6+fee_wd*Inputs!$E$6*(1-$B1351)+fee_fx*Inputs!$D$6-cost_acc-cost_wd*Inputs!$E$6*(1-$B1351)-cost_fx*Inputs!$D$6))</f>
        <v>230126.647783633</v>
      </c>
      <c r="H1351" s="0" t="n">
        <f aca="false">12*Inputs!$B$7*(MIN(1,$H$51*$C1351)*(ic*Inputs!$C$7+pE+fee_fx*Inputs!$D$7-cost_acc-cost_wd*Inputs!$E$7*$E1351-cost_fx*Inputs!$D$7-$F1351)+(1-MIN(1,$H$51*$C1351))*(1-MIN(1,Inputs!$G$7*$D1351)*churn_nonbuyers)*(ic*Inputs!$C$7+fee_wd*Inputs!$E$7*(1-$B1351)+fee_fx*Inputs!$D$7-cost_acc-cost_wd*Inputs!$E$7*(1-$B1351)-cost_fx*Inputs!$D$7))</f>
        <v>419789.352502414</v>
      </c>
      <c r="I1351" s="0" t="n">
        <f aca="false">12*Inputs!$B$8*(MIN(1,$H$52*$C1351)*(ic*Inputs!$C$8+pT-cost_acc-cost_wd*Inputs!$E$8-cost_fx*Inputs!$D$8-cost_ins)+(1-MIN(1,$H$52*$C1351))*(1-MIN(1,Inputs!$G$8*$D1351)*churn_nonbuyers)*(ic*Inputs!$C$8+fee_wd*Inputs!$E$8*(1-$B1351)+fee_fx*Inputs!$D$8-cost_acc-cost_wd*Inputs!$E$8*(1-$B1351)-cost_fx*Inputs!$D$8))</f>
        <v>172527.533146778</v>
      </c>
      <c r="J1351" s="0" t="n">
        <f aca="false">G1351+H1351+I1351-fixed</f>
        <v>122443.533432826</v>
      </c>
      <c r="K1351" s="0" t="n">
        <f aca="false">12*Inputs!$B$6*(1-MIN(1,Inputs!$G$6*$D1351)*churn_nonbuyers)*(ic*Inputs!$C$6+fee_wd*Inputs!$E$6*(1-$B1351)+fee_fx*Inputs!$D$6-cost_acc-cost_wd*Inputs!$E$6*(1-$B1351)-cost_fx*Inputs!$D$6)</f>
        <v>169538.240602692</v>
      </c>
      <c r="L1351" s="0" t="n">
        <f aca="false">12*Inputs!$B$7*(1-MIN(1,Inputs!$G$7*$D1351)*churn_nonbuyers)*(ic*Inputs!$C$7+fee_wd*Inputs!$E$7*(1-$B1351)+fee_fx*Inputs!$D$7-cost_acc-cost_wd*Inputs!$E$7*(1-$B1351)-cost_fx*Inputs!$D$7)</f>
        <v>368153.007241615</v>
      </c>
      <c r="M1351" s="0" t="n">
        <f aca="false">12*Inputs!$B$8*(1-MIN(1,Inputs!$G$8*$D1351)*churn_nonbuyers)*(ic*Inputs!$C$8+fee_wd*Inputs!$E$8*(1-$B1351)+fee_fx*Inputs!$D$8-cost_acc-cost_wd*Inputs!$E$8*(1-$B1351)-cost_fx*Inputs!$D$8)</f>
        <v>45399.590545896</v>
      </c>
      <c r="N1351" s="0" t="n">
        <f aca="false">K1351+L1351+I1351-fixed</f>
        <v>10218.7809910851</v>
      </c>
      <c r="O1351" s="0" t="n">
        <f aca="false">K1351+L1351+M1351-fixed</f>
        <v>-116909.161609797</v>
      </c>
      <c r="P1351" s="0" t="n">
        <f aca="false">12*Inputs!$B$6*(1-MIN(1,Inputs!$F$6*$D1351))*(ic*Inputs!$C$6+flat_fee-cost_acc-cost_wd*Inputs!$E$6*$E1351-cost_fx*Inputs!$D$6)+12*Inputs!$B$7*(1-MIN(1,Inputs!$F$7*$D1351))*(ic*Inputs!$C$7+flat_fee-cost_acc-cost_wd*Inputs!$E$7*$E1351-cost_fx*Inputs!$D$7)+12*Inputs!$B$8*(1-MIN(1,Inputs!$F$8*$D1351))*(ic*Inputs!$C$8+flat_fee-cost_acc-cost_wd*Inputs!$E$8*$E1351-cost_fx*Inputs!$D$8)-fixed</f>
        <v>-118678.4870368</v>
      </c>
    </row>
    <row r="1352" customFormat="false" ht="15" hidden="false" customHeight="false" outlineLevel="0" collapsed="false">
      <c r="A1352" s="0" t="n">
        <v>1287</v>
      </c>
      <c r="B1352" s="0" t="n">
        <v>0.352081</v>
      </c>
      <c r="C1352" s="0" t="n">
        <v>0.954026</v>
      </c>
      <c r="D1352" s="0" t="n">
        <v>0.724898</v>
      </c>
      <c r="E1352" s="0" t="n">
        <v>1.293636</v>
      </c>
      <c r="F1352" s="0" t="n">
        <v>0.159697</v>
      </c>
      <c r="G1352" s="0" t="n">
        <f aca="false">12*Inputs!$B$6*(MIN(1,$H$50*$C1352)*(ic*Inputs!$C$6+pS+fee_fx*Inputs!$D$6-cost_acc-cost_wd*Inputs!$E$6*$E1352-cost_fx*Inputs!$D$6-$F1352)+(1-MIN(1,$H$50*$C1352))*(1-MIN(1,Inputs!$G$6*$D1352)*churn_nonbuyers)*(ic*Inputs!$C$6+fee_wd*Inputs!$E$6*(1-$B1352)+fee_fx*Inputs!$D$6-cost_acc-cost_wd*Inputs!$E$6*(1-$B1352)-cost_fx*Inputs!$D$6))</f>
        <v>194485.392305837</v>
      </c>
      <c r="H1352" s="0" t="n">
        <f aca="false">12*Inputs!$B$7*(MIN(1,$H$51*$C1352)*(ic*Inputs!$C$7+pE+fee_fx*Inputs!$D$7-cost_acc-cost_wd*Inputs!$E$7*$E1352-cost_fx*Inputs!$D$7-$F1352)+(1-MIN(1,$H$51*$C1352))*(1-MIN(1,Inputs!$G$7*$D1352)*churn_nonbuyers)*(ic*Inputs!$C$7+fee_wd*Inputs!$E$7*(1-$B1352)+fee_fx*Inputs!$D$7-cost_acc-cost_wd*Inputs!$E$7*(1-$B1352)-cost_fx*Inputs!$D$7))</f>
        <v>380462.416427418</v>
      </c>
      <c r="I1352" s="0" t="n">
        <f aca="false">12*Inputs!$B$8*(MIN(1,$H$52*$C1352)*(ic*Inputs!$C$8+pT-cost_acc-cost_wd*Inputs!$E$8-cost_fx*Inputs!$D$8-cost_ins)+(1-MIN(1,$H$52*$C1352))*(1-MIN(1,Inputs!$G$8*$D1352)*churn_nonbuyers)*(ic*Inputs!$C$8+fee_wd*Inputs!$E$8*(1-$B1352)+fee_fx*Inputs!$D$8-cost_acc-cost_wd*Inputs!$E$8*(1-$B1352)-cost_fx*Inputs!$D$8))</f>
        <v>188158.539269625</v>
      </c>
      <c r="J1352" s="0" t="n">
        <f aca="false">G1352+H1352+I1352-fixed</f>
        <v>63106.3480028803</v>
      </c>
      <c r="K1352" s="0" t="n">
        <f aca="false">12*Inputs!$B$6*(1-MIN(1,Inputs!$G$6*$D1352)*churn_nonbuyers)*(ic*Inputs!$C$6+fee_wd*Inputs!$E$6*(1-$B1352)+fee_fx*Inputs!$D$6-cost_acc-cost_wd*Inputs!$E$6*(1-$B1352)-cost_fx*Inputs!$D$6)</f>
        <v>145430.968411714</v>
      </c>
      <c r="L1352" s="0" t="n">
        <f aca="false">12*Inputs!$B$7*(1-MIN(1,Inputs!$G$7*$D1352)*churn_nonbuyers)*(ic*Inputs!$C$7+fee_wd*Inputs!$E$7*(1-$B1352)+fee_fx*Inputs!$D$7-cost_acc-cost_wd*Inputs!$E$7*(1-$B1352)-cost_fx*Inputs!$D$7)</f>
        <v>344834.532343028</v>
      </c>
      <c r="M1352" s="0" t="n">
        <f aca="false">12*Inputs!$B$8*(1-MIN(1,Inputs!$G$8*$D1352)*churn_nonbuyers)*(ic*Inputs!$C$8+fee_wd*Inputs!$E$8*(1-$B1352)+fee_fx*Inputs!$D$8-cost_acc-cost_wd*Inputs!$E$8*(1-$B1352)-cost_fx*Inputs!$D$8)</f>
        <v>152450.903467997</v>
      </c>
      <c r="N1352" s="0" t="n">
        <f aca="false">K1352+L1352+I1352-fixed</f>
        <v>-21575.9599756327</v>
      </c>
      <c r="O1352" s="0" t="n">
        <f aca="false">K1352+L1352+M1352-fixed</f>
        <v>-57283.5957772613</v>
      </c>
      <c r="P1352" s="0" t="n">
        <f aca="false">12*Inputs!$B$6*(1-MIN(1,Inputs!$F$6*$D1352))*(ic*Inputs!$C$6+flat_fee-cost_acc-cost_wd*Inputs!$E$6*$E1352-cost_fx*Inputs!$D$6)+12*Inputs!$B$7*(1-MIN(1,Inputs!$F$7*$D1352))*(ic*Inputs!$C$7+flat_fee-cost_acc-cost_wd*Inputs!$E$7*$E1352-cost_fx*Inputs!$D$7)+12*Inputs!$B$8*(1-MIN(1,Inputs!$F$8*$D1352))*(ic*Inputs!$C$8+flat_fee-cost_acc-cost_wd*Inputs!$E$8*$E1352-cost_fx*Inputs!$D$8)-fixed</f>
        <v>79371.8044467201</v>
      </c>
    </row>
    <row r="1353" customFormat="false" ht="15" hidden="false" customHeight="false" outlineLevel="0" collapsed="false">
      <c r="A1353" s="0" t="n">
        <v>1288</v>
      </c>
      <c r="B1353" s="0" t="n">
        <v>0.192694</v>
      </c>
      <c r="C1353" s="0" t="n">
        <v>0.842906</v>
      </c>
      <c r="D1353" s="0" t="n">
        <v>1.124047</v>
      </c>
      <c r="E1353" s="0" t="n">
        <v>1.288317</v>
      </c>
      <c r="F1353" s="0" t="n">
        <v>0.121396</v>
      </c>
      <c r="G1353" s="0" t="n">
        <f aca="false">12*Inputs!$B$6*(MIN(1,$H$50*$C1353)*(ic*Inputs!$C$6+pS+fee_fx*Inputs!$D$6-cost_acc-cost_wd*Inputs!$E$6*$E1353-cost_fx*Inputs!$D$6-$F1353)+(1-MIN(1,$H$50*$C1353))*(1-MIN(1,Inputs!$G$6*$D1353)*churn_nonbuyers)*(ic*Inputs!$C$6+fee_wd*Inputs!$E$6*(1-$B1353)+fee_fx*Inputs!$D$6-cost_acc-cost_wd*Inputs!$E$6*(1-$B1353)-cost_fx*Inputs!$D$6))</f>
        <v>207011.483759745</v>
      </c>
      <c r="H1353" s="0" t="n">
        <f aca="false">12*Inputs!$B$7*(MIN(1,$H$51*$C1353)*(ic*Inputs!$C$7+pE+fee_fx*Inputs!$D$7-cost_acc-cost_wd*Inputs!$E$7*$E1353-cost_fx*Inputs!$D$7-$F1353)+(1-MIN(1,$H$51*$C1353))*(1-MIN(1,Inputs!$G$7*$D1353)*churn_nonbuyers)*(ic*Inputs!$C$7+fee_wd*Inputs!$E$7*(1-$B1353)+fee_fx*Inputs!$D$7-cost_acc-cost_wd*Inputs!$E$7*(1-$B1353)-cost_fx*Inputs!$D$7))</f>
        <v>390591.136370591</v>
      </c>
      <c r="I1353" s="0" t="n">
        <f aca="false">12*Inputs!$B$8*(MIN(1,$H$52*$C1353)*(ic*Inputs!$C$8+pT-cost_acc-cost_wd*Inputs!$E$8-cost_fx*Inputs!$D$8-cost_ins)+(1-MIN(1,$H$52*$C1353))*(1-MIN(1,Inputs!$G$8*$D1353)*churn_nonbuyers)*(ic*Inputs!$C$8+fee_wd*Inputs!$E$8*(1-$B1353)+fee_fx*Inputs!$D$8-cost_acc-cost_wd*Inputs!$E$8*(1-$B1353)-cost_fx*Inputs!$D$8))</f>
        <v>149216.028229465</v>
      </c>
      <c r="J1353" s="0" t="n">
        <f aca="false">G1353+H1353+I1353-fixed</f>
        <v>46818.6483598013</v>
      </c>
      <c r="K1353" s="0" t="n">
        <f aca="false">12*Inputs!$B$6*(1-MIN(1,Inputs!$G$6*$D1353)*churn_nonbuyers)*(ic*Inputs!$C$6+fee_wd*Inputs!$E$6*(1-$B1353)+fee_fx*Inputs!$D$6-cost_acc-cost_wd*Inputs!$E$6*(1-$B1353)-cost_fx*Inputs!$D$6)</f>
        <v>164081.16945085</v>
      </c>
      <c r="L1353" s="0" t="n">
        <f aca="false">12*Inputs!$B$7*(1-MIN(1,Inputs!$G$7*$D1353)*churn_nonbuyers)*(ic*Inputs!$C$7+fee_wd*Inputs!$E$7*(1-$B1353)+fee_fx*Inputs!$D$7-cost_acc-cost_wd*Inputs!$E$7*(1-$B1353)-cost_fx*Inputs!$D$7)</f>
        <v>362791.29101451</v>
      </c>
      <c r="M1353" s="0" t="n">
        <f aca="false">12*Inputs!$B$8*(1-MIN(1,Inputs!$G$8*$D1353)*churn_nonbuyers)*(ic*Inputs!$C$8+fee_wd*Inputs!$E$8*(1-$B1353)+fee_fx*Inputs!$D$8-cost_acc-cost_wd*Inputs!$E$8*(1-$B1353)-cost_fx*Inputs!$D$8)</f>
        <v>67606.0924239648</v>
      </c>
      <c r="N1353" s="0" t="n">
        <f aca="false">K1353+L1353+I1353-fixed</f>
        <v>-23911.511305176</v>
      </c>
      <c r="O1353" s="0" t="n">
        <f aca="false">K1353+L1353+M1353-fixed</f>
        <v>-105521.447110676</v>
      </c>
      <c r="P1353" s="0" t="n">
        <f aca="false">12*Inputs!$B$6*(1-MIN(1,Inputs!$F$6*$D1353))*(ic*Inputs!$C$6+flat_fee-cost_acc-cost_wd*Inputs!$E$6*$E1353-cost_fx*Inputs!$D$6)+12*Inputs!$B$7*(1-MIN(1,Inputs!$F$7*$D1353))*(ic*Inputs!$C$7+flat_fee-cost_acc-cost_wd*Inputs!$E$7*$E1353-cost_fx*Inputs!$D$7)+12*Inputs!$B$8*(1-MIN(1,Inputs!$F$8*$D1353))*(ic*Inputs!$C$8+flat_fee-cost_acc-cost_wd*Inputs!$E$8*$E1353-cost_fx*Inputs!$D$8)-fixed</f>
        <v>-115450.95448024</v>
      </c>
    </row>
    <row r="1354" customFormat="false" ht="15" hidden="false" customHeight="false" outlineLevel="0" collapsed="false">
      <c r="A1354" s="0" t="n">
        <v>1289</v>
      </c>
      <c r="B1354" s="0" t="n">
        <v>0.474718</v>
      </c>
      <c r="C1354" s="0" t="n">
        <v>1.081158</v>
      </c>
      <c r="D1354" s="0" t="n">
        <v>1.707626</v>
      </c>
      <c r="E1354" s="0" t="n">
        <v>1.399927</v>
      </c>
      <c r="F1354" s="0" t="n">
        <v>0.037679</v>
      </c>
      <c r="G1354" s="0" t="n">
        <f aca="false">12*Inputs!$B$6*(MIN(1,$H$50*$C1354)*(ic*Inputs!$C$6+pS+fee_fx*Inputs!$D$6-cost_acc-cost_wd*Inputs!$E$6*$E1354-cost_fx*Inputs!$D$6-$F1354)+(1-MIN(1,$H$50*$C1354))*(1-MIN(1,Inputs!$G$6*$D1354)*churn_nonbuyers)*(ic*Inputs!$C$6+fee_wd*Inputs!$E$6*(1-$B1354)+fee_fx*Inputs!$D$6-cost_acc-cost_wd*Inputs!$E$6*(1-$B1354)-cost_fx*Inputs!$D$6))</f>
        <v>179885.787311295</v>
      </c>
      <c r="H1354" s="0" t="n">
        <f aca="false">12*Inputs!$B$7*(MIN(1,$H$51*$C1354)*(ic*Inputs!$C$7+pE+fee_fx*Inputs!$D$7-cost_acc-cost_wd*Inputs!$E$7*$E1354-cost_fx*Inputs!$D$7-$F1354)+(1-MIN(1,$H$51*$C1354))*(1-MIN(1,Inputs!$G$7*$D1354)*churn_nonbuyers)*(ic*Inputs!$C$7+fee_wd*Inputs!$E$7*(1-$B1354)+fee_fx*Inputs!$D$7-cost_acc-cost_wd*Inputs!$E$7*(1-$B1354)-cost_fx*Inputs!$D$7))</f>
        <v>364163.137432833</v>
      </c>
      <c r="I1354" s="0" t="n">
        <f aca="false">12*Inputs!$B$8*(MIN(1,$H$52*$C1354)*(ic*Inputs!$C$8+pT-cost_acc-cost_wd*Inputs!$E$8-cost_fx*Inputs!$D$8-cost_ins)+(1-MIN(1,$H$52*$C1354))*(1-MIN(1,Inputs!$G$8*$D1354)*churn_nonbuyers)*(ic*Inputs!$C$8+fee_wd*Inputs!$E$8*(1-$B1354)+fee_fx*Inputs!$D$8-cost_acc-cost_wd*Inputs!$E$8*(1-$B1354)-cost_fx*Inputs!$D$8))</f>
        <v>155842.438752</v>
      </c>
      <c r="J1354" s="0" t="n">
        <f aca="false">G1354+H1354+I1354-fixed</f>
        <v>-108.636503871763</v>
      </c>
      <c r="K1354" s="0" t="n">
        <f aca="false">12*Inputs!$B$6*(1-MIN(1,Inputs!$G$6*$D1354)*churn_nonbuyers)*(ic*Inputs!$C$6+fee_wd*Inputs!$E$6*(1-$B1354)+fee_fx*Inputs!$D$6-cost_acc-cost_wd*Inputs!$E$6*(1-$B1354)-cost_fx*Inputs!$D$6)</f>
        <v>121864.35167617</v>
      </c>
      <c r="L1354" s="0" t="n">
        <f aca="false">12*Inputs!$B$7*(1-MIN(1,Inputs!$G$7*$D1354)*churn_nonbuyers)*(ic*Inputs!$C$7+fee_wd*Inputs!$E$7*(1-$B1354)+fee_fx*Inputs!$D$7-cost_acc-cost_wd*Inputs!$E$7*(1-$B1354)-cost_fx*Inputs!$D$7)</f>
        <v>317687.132157702</v>
      </c>
      <c r="M1354" s="0" t="n">
        <f aca="false">12*Inputs!$B$8*(1-MIN(1,Inputs!$G$8*$D1354)*churn_nonbuyers)*(ic*Inputs!$C$8+fee_wd*Inputs!$E$8*(1-$B1354)+fee_fx*Inputs!$D$8-cost_acc-cost_wd*Inputs!$E$8*(1-$B1354)-cost_fx*Inputs!$D$8)</f>
        <v>0</v>
      </c>
      <c r="N1354" s="0" t="n">
        <f aca="false">K1354+L1354+I1354-fixed</f>
        <v>-104606.077414129</v>
      </c>
      <c r="O1354" s="0" t="n">
        <f aca="false">K1354+L1354+M1354-fixed</f>
        <v>-260448.516166129</v>
      </c>
      <c r="P1354" s="0" t="n">
        <f aca="false">12*Inputs!$B$6*(1-MIN(1,Inputs!$F$6*$D1354))*(ic*Inputs!$C$6+flat_fee-cost_acc-cost_wd*Inputs!$E$6*$E1354-cost_fx*Inputs!$D$6)+12*Inputs!$B$7*(1-MIN(1,Inputs!$F$7*$D1354))*(ic*Inputs!$C$7+flat_fee-cost_acc-cost_wd*Inputs!$E$7*$E1354-cost_fx*Inputs!$D$7)+12*Inputs!$B$8*(1-MIN(1,Inputs!$F$8*$D1354))*(ic*Inputs!$C$8+flat_fee-cost_acc-cost_wd*Inputs!$E$8*$E1354-cost_fx*Inputs!$D$8)-fixed</f>
        <v>-433426.88053552</v>
      </c>
    </row>
    <row r="1355" customFormat="false" ht="15" hidden="false" customHeight="false" outlineLevel="0" collapsed="false">
      <c r="A1355" s="0" t="n">
        <v>1290</v>
      </c>
      <c r="B1355" s="0" t="n">
        <v>0.250368</v>
      </c>
      <c r="C1355" s="0" t="n">
        <v>1.129989</v>
      </c>
      <c r="D1355" s="0" t="n">
        <v>1.219448</v>
      </c>
      <c r="E1355" s="0" t="n">
        <v>1.099158</v>
      </c>
      <c r="F1355" s="0" t="n">
        <v>0.064325</v>
      </c>
      <c r="G1355" s="0" t="n">
        <f aca="false">12*Inputs!$B$6*(MIN(1,$H$50*$C1355)*(ic*Inputs!$C$6+pS+fee_fx*Inputs!$D$6-cost_acc-cost_wd*Inputs!$E$6*$E1355-cost_fx*Inputs!$D$6-$F1355)+(1-MIN(1,$H$50*$C1355))*(1-MIN(1,Inputs!$G$6*$D1355)*churn_nonbuyers)*(ic*Inputs!$C$6+fee_wd*Inputs!$E$6*(1-$B1355)+fee_fx*Inputs!$D$6-cost_acc-cost_wd*Inputs!$E$6*(1-$B1355)-cost_fx*Inputs!$D$6))</f>
        <v>220195.584617485</v>
      </c>
      <c r="H1355" s="0" t="n">
        <f aca="false">12*Inputs!$B$7*(MIN(1,$H$51*$C1355)*(ic*Inputs!$C$7+pE+fee_fx*Inputs!$D$7-cost_acc-cost_wd*Inputs!$E$7*$E1355-cost_fx*Inputs!$D$7-$F1355)+(1-MIN(1,$H$51*$C1355))*(1-MIN(1,Inputs!$G$7*$D1355)*churn_nonbuyers)*(ic*Inputs!$C$7+fee_wd*Inputs!$E$7*(1-$B1355)+fee_fx*Inputs!$D$7-cost_acc-cost_wd*Inputs!$E$7*(1-$B1355)-cost_fx*Inputs!$D$7))</f>
        <v>423424.162094556</v>
      </c>
      <c r="I1355" s="0" t="n">
        <f aca="false">12*Inputs!$B$8*(MIN(1,$H$52*$C1355)*(ic*Inputs!$C$8+pT-cost_acc-cost_wd*Inputs!$E$8-cost_fx*Inputs!$D$8-cost_ins)+(1-MIN(1,$H$52*$C1355))*(1-MIN(1,Inputs!$G$8*$D1355)*churn_nonbuyers)*(ic*Inputs!$C$8+fee_wd*Inputs!$E$8*(1-$B1355)+fee_fx*Inputs!$D$8-cost_acc-cost_wd*Inputs!$E$8*(1-$B1355)-cost_fx*Inputs!$D$8))</f>
        <v>172499.940143639</v>
      </c>
      <c r="J1355" s="0" t="n">
        <f aca="false">G1355+H1355+I1355-fixed</f>
        <v>116119.68685568</v>
      </c>
      <c r="K1355" s="0" t="n">
        <f aca="false">12*Inputs!$B$6*(1-MIN(1,Inputs!$G$6*$D1355)*churn_nonbuyers)*(ic*Inputs!$C$6+fee_wd*Inputs!$E$6*(1-$B1355)+fee_fx*Inputs!$D$6-cost_acc-cost_wd*Inputs!$E$6*(1-$B1355)-cost_fx*Inputs!$D$6)</f>
        <v>155453.209609421</v>
      </c>
      <c r="L1355" s="0" t="n">
        <f aca="false">12*Inputs!$B$7*(1-MIN(1,Inputs!$G$7*$D1355)*churn_nonbuyers)*(ic*Inputs!$C$7+fee_wd*Inputs!$E$7*(1-$B1355)+fee_fx*Inputs!$D$7-cost_acc-cost_wd*Inputs!$E$7*(1-$B1355)-cost_fx*Inputs!$D$7)</f>
        <v>353715.507461653</v>
      </c>
      <c r="M1355" s="0" t="n">
        <f aca="false">12*Inputs!$B$8*(1-MIN(1,Inputs!$G$8*$D1355)*churn_nonbuyers)*(ic*Inputs!$C$8+fee_wd*Inputs!$E$8*(1-$B1355)+fee_fx*Inputs!$D$8-cost_acc-cost_wd*Inputs!$E$8*(1-$B1355)-cost_fx*Inputs!$D$8)</f>
        <v>46021.2983906304</v>
      </c>
      <c r="N1355" s="0" t="n">
        <f aca="false">K1355+L1355+I1355-fixed</f>
        <v>-18331.3427852873</v>
      </c>
      <c r="O1355" s="0" t="n">
        <f aca="false">K1355+L1355+M1355-fixed</f>
        <v>-144809.984538296</v>
      </c>
      <c r="P1355" s="0" t="n">
        <f aca="false">12*Inputs!$B$6*(1-MIN(1,Inputs!$F$6*$D1355))*(ic*Inputs!$C$6+flat_fee-cost_acc-cost_wd*Inputs!$E$6*$E1355-cost_fx*Inputs!$D$6)+12*Inputs!$B$7*(1-MIN(1,Inputs!$F$7*$D1355))*(ic*Inputs!$C$7+flat_fee-cost_acc-cost_wd*Inputs!$E$7*$E1355-cost_fx*Inputs!$D$7)+12*Inputs!$B$8*(1-MIN(1,Inputs!$F$8*$D1355))*(ic*Inputs!$C$8+flat_fee-cost_acc-cost_wd*Inputs!$E$8*$E1355-cost_fx*Inputs!$D$8)-fixed</f>
        <v>-90894.7217958401</v>
      </c>
    </row>
    <row r="1356" customFormat="false" ht="15" hidden="false" customHeight="false" outlineLevel="0" collapsed="false">
      <c r="A1356" s="0" t="n">
        <v>1291</v>
      </c>
      <c r="B1356" s="0" t="n">
        <v>0.310272</v>
      </c>
      <c r="C1356" s="0" t="n">
        <v>1.030279</v>
      </c>
      <c r="D1356" s="0" t="n">
        <v>1.358736</v>
      </c>
      <c r="E1356" s="0" t="n">
        <v>1.310668</v>
      </c>
      <c r="F1356" s="0" t="n">
        <v>0.160733</v>
      </c>
      <c r="G1356" s="0" t="n">
        <f aca="false">12*Inputs!$B$6*(MIN(1,$H$50*$C1356)*(ic*Inputs!$C$6+pS+fee_fx*Inputs!$D$6-cost_acc-cost_wd*Inputs!$E$6*$E1356-cost_fx*Inputs!$D$6-$F1356)+(1-MIN(1,$H$50*$C1356))*(1-MIN(1,Inputs!$G$6*$D1356)*churn_nonbuyers)*(ic*Inputs!$C$6+fee_wd*Inputs!$E$6*(1-$B1356)+fee_fx*Inputs!$D$6-cost_acc-cost_wd*Inputs!$E$6*(1-$B1356)-cost_fx*Inputs!$D$6))</f>
        <v>198738.12552815</v>
      </c>
      <c r="H1356" s="0" t="n">
        <f aca="false">12*Inputs!$B$7*(MIN(1,$H$51*$C1356)*(ic*Inputs!$C$7+pE+fee_fx*Inputs!$D$7-cost_acc-cost_wd*Inputs!$E$7*$E1356-cost_fx*Inputs!$D$7-$F1356)+(1-MIN(1,$H$51*$C1356))*(1-MIN(1,Inputs!$G$7*$D1356)*churn_nonbuyers)*(ic*Inputs!$C$7+fee_wd*Inputs!$E$7*(1-$B1356)+fee_fx*Inputs!$D$7-cost_acc-cost_wd*Inputs!$E$7*(1-$B1356)-cost_fx*Inputs!$D$7))</f>
        <v>380681.673998648</v>
      </c>
      <c r="I1356" s="0" t="n">
        <f aca="false">12*Inputs!$B$8*(MIN(1,$H$52*$C1356)*(ic*Inputs!$C$8+pT-cost_acc-cost_wd*Inputs!$E$8-cost_fx*Inputs!$D$8-cost_ins)+(1-MIN(1,$H$52*$C1356))*(1-MIN(1,Inputs!$G$8*$D1356)*churn_nonbuyers)*(ic*Inputs!$C$8+fee_wd*Inputs!$E$8*(1-$B1356)+fee_fx*Inputs!$D$8-cost_acc-cost_wd*Inputs!$E$8*(1-$B1356)-cost_fx*Inputs!$D$8))</f>
        <v>152754.161505494</v>
      </c>
      <c r="J1356" s="0" t="n">
        <f aca="false">G1356+H1356+I1356-fixed</f>
        <v>32173.961032292</v>
      </c>
      <c r="K1356" s="0" t="n">
        <f aca="false">12*Inputs!$B$6*(1-MIN(1,Inputs!$G$6*$D1356)*churn_nonbuyers)*(ic*Inputs!$C$6+fee_wd*Inputs!$E$6*(1-$B1356)+fee_fx*Inputs!$D$6-cost_acc-cost_wd*Inputs!$E$6*(1-$B1356)-cost_fx*Inputs!$D$6)</f>
        <v>146260.132820582</v>
      </c>
      <c r="L1356" s="0" t="n">
        <f aca="false">12*Inputs!$B$7*(1-MIN(1,Inputs!$G$7*$D1356)*churn_nonbuyers)*(ic*Inputs!$C$7+fee_wd*Inputs!$E$7*(1-$B1356)+fee_fx*Inputs!$D$7-cost_acc-cost_wd*Inputs!$E$7*(1-$B1356)-cost_fx*Inputs!$D$7)</f>
        <v>343906.777164349</v>
      </c>
      <c r="M1356" s="0" t="n">
        <f aca="false">12*Inputs!$B$8*(1-MIN(1,Inputs!$G$8*$D1356)*churn_nonbuyers)*(ic*Inputs!$C$8+fee_wd*Inputs!$E$8*(1-$B1356)+fee_fx*Inputs!$D$8-cost_acc-cost_wd*Inputs!$E$8*(1-$B1356)-cost_fx*Inputs!$D$8)</f>
        <v>15227.9546560512</v>
      </c>
      <c r="N1356" s="0" t="n">
        <f aca="false">K1356+L1356+I1356-fixed</f>
        <v>-57078.9285095743</v>
      </c>
      <c r="O1356" s="0" t="n">
        <f aca="false">K1356+L1356+M1356-fixed</f>
        <v>-194605.135359017</v>
      </c>
      <c r="P1356" s="0" t="n">
        <f aca="false">12*Inputs!$B$6*(1-MIN(1,Inputs!$F$6*$D1356))*(ic*Inputs!$C$6+flat_fee-cost_acc-cost_wd*Inputs!$E$6*$E1356-cost_fx*Inputs!$D$6)+12*Inputs!$B$7*(1-MIN(1,Inputs!$F$7*$D1356))*(ic*Inputs!$C$7+flat_fee-cost_acc-cost_wd*Inputs!$E$7*$E1356-cost_fx*Inputs!$D$7)+12*Inputs!$B$8*(1-MIN(1,Inputs!$F$8*$D1356))*(ic*Inputs!$C$8+flat_fee-cost_acc-cost_wd*Inputs!$E$8*$E1356-cost_fx*Inputs!$D$8)-fixed</f>
        <v>-239290.38005248</v>
      </c>
    </row>
    <row r="1357" customFormat="false" ht="15" hidden="false" customHeight="false" outlineLevel="0" collapsed="false">
      <c r="A1357" s="0" t="n">
        <v>1292</v>
      </c>
      <c r="B1357" s="0" t="n">
        <v>0.115915</v>
      </c>
      <c r="C1357" s="0" t="n">
        <v>0.710492</v>
      </c>
      <c r="D1357" s="0" t="n">
        <v>0.691929</v>
      </c>
      <c r="E1357" s="0" t="n">
        <v>1.290398</v>
      </c>
      <c r="F1357" s="0" t="n">
        <v>0.208585</v>
      </c>
      <c r="G1357" s="0" t="n">
        <f aca="false">12*Inputs!$B$6*(MIN(1,$H$50*$C1357)*(ic*Inputs!$C$6+pS+fee_fx*Inputs!$D$6-cost_acc-cost_wd*Inputs!$E$6*$E1357-cost_fx*Inputs!$D$6-$F1357)+(1-MIN(1,$H$50*$C1357))*(1-MIN(1,Inputs!$G$6*$D1357)*churn_nonbuyers)*(ic*Inputs!$C$6+fee_wd*Inputs!$E$6*(1-$B1357)+fee_fx*Inputs!$D$6-cost_acc-cost_wd*Inputs!$E$6*(1-$B1357)-cost_fx*Inputs!$D$6))</f>
        <v>212415.853273881</v>
      </c>
      <c r="H1357" s="0" t="n">
        <f aca="false">12*Inputs!$B$7*(MIN(1,$H$51*$C1357)*(ic*Inputs!$C$7+pE+fee_fx*Inputs!$D$7-cost_acc-cost_wd*Inputs!$E$7*$E1357-cost_fx*Inputs!$D$7-$F1357)+(1-MIN(1,$H$51*$C1357))*(1-MIN(1,Inputs!$G$7*$D1357)*churn_nonbuyers)*(ic*Inputs!$C$7+fee_wd*Inputs!$E$7*(1-$B1357)+fee_fx*Inputs!$D$7-cost_acc-cost_wd*Inputs!$E$7*(1-$B1357)-cost_fx*Inputs!$D$7))</f>
        <v>393719.23286332</v>
      </c>
      <c r="I1357" s="0" t="n">
        <f aca="false">12*Inputs!$B$8*(MIN(1,$H$52*$C1357)*(ic*Inputs!$C$8+pT-cost_acc-cost_wd*Inputs!$E$8-cost_fx*Inputs!$D$8-cost_ins)+(1-MIN(1,$H$52*$C1357))*(1-MIN(1,Inputs!$G$8*$D1357)*churn_nonbuyers)*(ic*Inputs!$C$8+fee_wd*Inputs!$E$8*(1-$B1357)+fee_fx*Inputs!$D$8-cost_acc-cost_wd*Inputs!$E$8*(1-$B1357)-cost_fx*Inputs!$D$8))</f>
        <v>185572.01293241</v>
      </c>
      <c r="J1357" s="0" t="n">
        <f aca="false">G1357+H1357+I1357-fixed</f>
        <v>91707.0990696114</v>
      </c>
      <c r="K1357" s="0" t="n">
        <f aca="false">12*Inputs!$B$6*(1-MIN(1,Inputs!$G$6*$D1357)*churn_nonbuyers)*(ic*Inputs!$C$6+fee_wd*Inputs!$E$6*(1-$B1357)+fee_fx*Inputs!$D$6-cost_acc-cost_wd*Inputs!$E$6*(1-$B1357)-cost_fx*Inputs!$D$6)</f>
        <v>178511.071320252</v>
      </c>
      <c r="L1357" s="0" t="n">
        <f aca="false">12*Inputs!$B$7*(1-MIN(1,Inputs!$G$7*$D1357)*churn_nonbuyers)*(ic*Inputs!$C$7+fee_wd*Inputs!$E$7*(1-$B1357)+fee_fx*Inputs!$D$7-cost_acc-cost_wd*Inputs!$E$7*(1-$B1357)-cost_fx*Inputs!$D$7)</f>
        <v>378485.152200151</v>
      </c>
      <c r="M1357" s="0" t="n">
        <f aca="false">12*Inputs!$B$8*(1-MIN(1,Inputs!$G$8*$D1357)*churn_nonbuyers)*(ic*Inputs!$C$8+fee_wd*Inputs!$E$8*(1-$B1357)+fee_fx*Inputs!$D$8-cost_acc-cost_wd*Inputs!$E$8*(1-$B1357)-cost_fx*Inputs!$D$8)</f>
        <v>165439.028401176</v>
      </c>
      <c r="N1357" s="0" t="n">
        <f aca="false">K1357+L1357+I1357-fixed</f>
        <v>42568.2364528135</v>
      </c>
      <c r="O1357" s="0" t="n">
        <f aca="false">K1357+L1357+M1357-fixed</f>
        <v>22435.2519215794</v>
      </c>
      <c r="P1357" s="0" t="n">
        <f aca="false">12*Inputs!$B$6*(1-MIN(1,Inputs!$F$6*$D1357))*(ic*Inputs!$C$6+flat_fee-cost_acc-cost_wd*Inputs!$E$6*$E1357-cost_fx*Inputs!$D$6)+12*Inputs!$B$7*(1-MIN(1,Inputs!$F$7*$D1357))*(ic*Inputs!$C$7+flat_fee-cost_acc-cost_wd*Inputs!$E$7*$E1357-cost_fx*Inputs!$D$7)+12*Inputs!$B$8*(1-MIN(1,Inputs!$F$8*$D1357))*(ic*Inputs!$C$8+flat_fee-cost_acc-cost_wd*Inputs!$E$8*$E1357-cost_fx*Inputs!$D$8)-fixed</f>
        <v>97278.75834608</v>
      </c>
    </row>
    <row r="1358" customFormat="false" ht="15" hidden="false" customHeight="false" outlineLevel="0" collapsed="false">
      <c r="A1358" s="0" t="n">
        <v>1293</v>
      </c>
      <c r="B1358" s="0" t="n">
        <v>0.235788</v>
      </c>
      <c r="C1358" s="0" t="n">
        <v>0.746441</v>
      </c>
      <c r="D1358" s="0" t="n">
        <v>1.003079</v>
      </c>
      <c r="E1358" s="0" t="n">
        <v>1.090573</v>
      </c>
      <c r="F1358" s="0" t="n">
        <v>0.321534</v>
      </c>
      <c r="G1358" s="0" t="n">
        <f aca="false">12*Inputs!$B$6*(MIN(1,$H$50*$C1358)*(ic*Inputs!$C$6+pS+fee_fx*Inputs!$D$6-cost_acc-cost_wd*Inputs!$E$6*$E1358-cost_fx*Inputs!$D$6-$F1358)+(1-MIN(1,$H$50*$C1358))*(1-MIN(1,Inputs!$G$6*$D1358)*churn_nonbuyers)*(ic*Inputs!$C$6+fee_wd*Inputs!$E$6*(1-$B1358)+fee_fx*Inputs!$D$6-cost_acc-cost_wd*Inputs!$E$6*(1-$B1358)-cost_fx*Inputs!$D$6))</f>
        <v>197503.632818934</v>
      </c>
      <c r="H1358" s="0" t="n">
        <f aca="false">12*Inputs!$B$7*(MIN(1,$H$51*$C1358)*(ic*Inputs!$C$7+pE+fee_fx*Inputs!$D$7-cost_acc-cost_wd*Inputs!$E$7*$E1358-cost_fx*Inputs!$D$7-$F1358)+(1-MIN(1,$H$51*$C1358))*(1-MIN(1,Inputs!$G$7*$D1358)*churn_nonbuyers)*(ic*Inputs!$C$7+fee_wd*Inputs!$E$7*(1-$B1358)+fee_fx*Inputs!$D$7-cost_acc-cost_wd*Inputs!$E$7*(1-$B1358)-cost_fx*Inputs!$D$7))</f>
        <v>392542.687081846</v>
      </c>
      <c r="I1358" s="0" t="n">
        <f aca="false">12*Inputs!$B$8*(MIN(1,$H$52*$C1358)*(ic*Inputs!$C$8+pT-cost_acc-cost_wd*Inputs!$E$8-cost_fx*Inputs!$D$8-cost_ins)+(1-MIN(1,$H$52*$C1358))*(1-MIN(1,Inputs!$G$8*$D1358)*churn_nonbuyers)*(ic*Inputs!$C$8+fee_wd*Inputs!$E$8*(1-$B1358)+fee_fx*Inputs!$D$8-cost_acc-cost_wd*Inputs!$E$8*(1-$B1358)-cost_fx*Inputs!$D$8))</f>
        <v>152405.428126508</v>
      </c>
      <c r="J1358" s="0" t="n">
        <f aca="false">G1358+H1358+I1358-fixed</f>
        <v>42451.7480272885</v>
      </c>
      <c r="K1358" s="0" t="n">
        <f aca="false">12*Inputs!$B$6*(1-MIN(1,Inputs!$G$6*$D1358)*churn_nonbuyers)*(ic*Inputs!$C$6+fee_wd*Inputs!$E$6*(1-$B1358)+fee_fx*Inputs!$D$6-cost_acc-cost_wd*Inputs!$E$6*(1-$B1358)-cost_fx*Inputs!$D$6)</f>
        <v>159238.392417014</v>
      </c>
      <c r="L1358" s="0" t="n">
        <f aca="false">12*Inputs!$B$7*(1-MIN(1,Inputs!$G$7*$D1358)*churn_nonbuyers)*(ic*Inputs!$C$7+fee_wd*Inputs!$E$7*(1-$B1358)+fee_fx*Inputs!$D$7-cost_acc-cost_wd*Inputs!$E$7*(1-$B1358)-cost_fx*Inputs!$D$7)</f>
        <v>358135.024858209</v>
      </c>
      <c r="M1358" s="0" t="n">
        <f aca="false">12*Inputs!$B$8*(1-MIN(1,Inputs!$G$8*$D1358)*churn_nonbuyers)*(ic*Inputs!$C$8+fee_wd*Inputs!$E$8*(1-$B1358)+fee_fx*Inputs!$D$8-cost_acc-cost_wd*Inputs!$E$8*(1-$B1358)-cost_fx*Inputs!$D$8)</f>
        <v>93845.5561860672</v>
      </c>
      <c r="N1358" s="0" t="n">
        <f aca="false">K1358+L1358+I1358-fixed</f>
        <v>-30221.1545982687</v>
      </c>
      <c r="O1358" s="0" t="n">
        <f aca="false">K1358+L1358+M1358-fixed</f>
        <v>-88781.0265387099</v>
      </c>
      <c r="P1358" s="0" t="n">
        <f aca="false">12*Inputs!$B$6*(1-MIN(1,Inputs!$F$6*$D1358))*(ic*Inputs!$C$6+flat_fee-cost_acc-cost_wd*Inputs!$E$6*$E1358-cost_fx*Inputs!$D$6)+12*Inputs!$B$7*(1-MIN(1,Inputs!$F$7*$D1358))*(ic*Inputs!$C$7+flat_fee-cost_acc-cost_wd*Inputs!$E$7*$E1358-cost_fx*Inputs!$D$7)+12*Inputs!$B$8*(1-MIN(1,Inputs!$F$8*$D1358))*(ic*Inputs!$C$8+flat_fee-cost_acc-cost_wd*Inputs!$E$8*$E1358-cost_fx*Inputs!$D$8)-fixed</f>
        <v>29675.05951208</v>
      </c>
    </row>
    <row r="1359" customFormat="false" ht="15" hidden="false" customHeight="false" outlineLevel="0" collapsed="false">
      <c r="A1359" s="0" t="n">
        <v>1294</v>
      </c>
      <c r="B1359" s="0" t="n">
        <v>0.122723</v>
      </c>
      <c r="C1359" s="0" t="n">
        <v>0.753164</v>
      </c>
      <c r="D1359" s="0" t="n">
        <v>1.59816</v>
      </c>
      <c r="E1359" s="0" t="n">
        <v>1.365101</v>
      </c>
      <c r="F1359" s="0" t="n">
        <v>0.107196</v>
      </c>
      <c r="G1359" s="0" t="n">
        <f aca="false">12*Inputs!$B$6*(MIN(1,$H$50*$C1359)*(ic*Inputs!$C$6+pS+fee_fx*Inputs!$D$6-cost_acc-cost_wd*Inputs!$E$6*$E1359-cost_fx*Inputs!$D$6-$F1359)+(1-MIN(1,$H$50*$C1359))*(1-MIN(1,Inputs!$G$6*$D1359)*churn_nonbuyers)*(ic*Inputs!$C$6+fee_wd*Inputs!$E$6*(1-$B1359)+fee_fx*Inputs!$D$6-cost_acc-cost_wd*Inputs!$E$6*(1-$B1359)-cost_fx*Inputs!$D$6))</f>
        <v>206193.932457376</v>
      </c>
      <c r="H1359" s="0" t="n">
        <f aca="false">12*Inputs!$B$7*(MIN(1,$H$51*$C1359)*(ic*Inputs!$C$7+pE+fee_fx*Inputs!$D$7-cost_acc-cost_wd*Inputs!$E$7*$E1359-cost_fx*Inputs!$D$7-$F1359)+(1-MIN(1,$H$51*$C1359))*(1-MIN(1,Inputs!$G$7*$D1359)*churn_nonbuyers)*(ic*Inputs!$C$7+fee_wd*Inputs!$E$7*(1-$B1359)+fee_fx*Inputs!$D$7-cost_acc-cost_wd*Inputs!$E$7*(1-$B1359)-cost_fx*Inputs!$D$7))</f>
        <v>384556.658174025</v>
      </c>
      <c r="I1359" s="0" t="n">
        <f aca="false">12*Inputs!$B$8*(MIN(1,$H$52*$C1359)*(ic*Inputs!$C$8+pT-cost_acc-cost_wd*Inputs!$E$8-cost_fx*Inputs!$D$8-cost_ins)+(1-MIN(1,$H$52*$C1359))*(1-MIN(1,Inputs!$G$8*$D1359)*churn_nonbuyers)*(ic*Inputs!$C$8+fee_wd*Inputs!$E$8*(1-$B1359)+fee_fx*Inputs!$D$8-cost_acc-cost_wd*Inputs!$E$8*(1-$B1359)-cost_fx*Inputs!$D$8))</f>
        <v>108564.071616</v>
      </c>
      <c r="J1359" s="0" t="n">
        <f aca="false">G1359+H1359+I1359-fixed</f>
        <v>-685.337752599036</v>
      </c>
      <c r="K1359" s="0" t="n">
        <f aca="false">12*Inputs!$B$6*(1-MIN(1,Inputs!$G$6*$D1359)*churn_nonbuyers)*(ic*Inputs!$C$6+fee_wd*Inputs!$E$6*(1-$B1359)+fee_fx*Inputs!$D$6-cost_acc-cost_wd*Inputs!$E$6*(1-$B1359)-cost_fx*Inputs!$D$6)</f>
        <v>169230.578325696</v>
      </c>
      <c r="L1359" s="0" t="n">
        <f aca="false">12*Inputs!$B$7*(1-MIN(1,Inputs!$G$7*$D1359)*churn_nonbuyers)*(ic*Inputs!$C$7+fee_wd*Inputs!$E$7*(1-$B1359)+fee_fx*Inputs!$D$7-cost_acc-cost_wd*Inputs!$E$7*(1-$B1359)-cost_fx*Inputs!$D$7)</f>
        <v>367043.830515418</v>
      </c>
      <c r="M1359" s="0" t="n">
        <f aca="false">12*Inputs!$B$8*(1-MIN(1,Inputs!$G$8*$D1359)*churn_nonbuyers)*(ic*Inputs!$C$8+fee_wd*Inputs!$E$8*(1-$B1359)+fee_fx*Inputs!$D$8-cost_acc-cost_wd*Inputs!$E$8*(1-$B1359)-cost_fx*Inputs!$D$8)</f>
        <v>0</v>
      </c>
      <c r="N1359" s="0" t="n">
        <f aca="false">K1359+L1359+I1359-fixed</f>
        <v>-55161.5195428863</v>
      </c>
      <c r="O1359" s="0" t="n">
        <f aca="false">K1359+L1359+M1359-fixed</f>
        <v>-163725.591158886</v>
      </c>
      <c r="P1359" s="0" t="n">
        <f aca="false">12*Inputs!$B$6*(1-MIN(1,Inputs!$F$6*$D1359))*(ic*Inputs!$C$6+flat_fee-cost_acc-cost_wd*Inputs!$E$6*$E1359-cost_fx*Inputs!$D$6)+12*Inputs!$B$7*(1-MIN(1,Inputs!$F$7*$D1359))*(ic*Inputs!$C$7+flat_fee-cost_acc-cost_wd*Inputs!$E$7*$E1359-cost_fx*Inputs!$D$7)+12*Inputs!$B$8*(1-MIN(1,Inputs!$F$8*$D1359))*(ic*Inputs!$C$8+flat_fee-cost_acc-cost_wd*Inputs!$E$8*$E1359-cost_fx*Inputs!$D$8)-fixed</f>
        <v>-372157.4890816</v>
      </c>
    </row>
    <row r="1360" customFormat="false" ht="15" hidden="false" customHeight="false" outlineLevel="0" collapsed="false">
      <c r="A1360" s="0" t="n">
        <v>1295</v>
      </c>
      <c r="B1360" s="0" t="n">
        <v>0.469203</v>
      </c>
      <c r="C1360" s="0" t="n">
        <v>0.981388</v>
      </c>
      <c r="D1360" s="0" t="n">
        <v>1.012315</v>
      </c>
      <c r="E1360" s="0" t="n">
        <v>1.225764</v>
      </c>
      <c r="F1360" s="0" t="n">
        <v>0.14349</v>
      </c>
      <c r="G1360" s="0" t="n">
        <f aca="false">12*Inputs!$B$6*(MIN(1,$H$50*$C1360)*(ic*Inputs!$C$6+pS+fee_fx*Inputs!$D$6-cost_acc-cost_wd*Inputs!$E$6*$E1360-cost_fx*Inputs!$D$6-$F1360)+(1-MIN(1,$H$50*$C1360))*(1-MIN(1,Inputs!$G$6*$D1360)*churn_nonbuyers)*(ic*Inputs!$C$6+fee_wd*Inputs!$E$6*(1-$B1360)+fee_fx*Inputs!$D$6-cost_acc-cost_wd*Inputs!$E$6*(1-$B1360)-cost_fx*Inputs!$D$6))</f>
        <v>181040.322963641</v>
      </c>
      <c r="H1360" s="0" t="n">
        <f aca="false">12*Inputs!$B$7*(MIN(1,$H$51*$C1360)*(ic*Inputs!$C$7+pE+fee_fx*Inputs!$D$7-cost_acc-cost_wd*Inputs!$E$7*$E1360-cost_fx*Inputs!$D$7-$F1360)+(1-MIN(1,$H$51*$C1360))*(1-MIN(1,Inputs!$G$7*$D1360)*churn_nonbuyers)*(ic*Inputs!$C$7+fee_wd*Inputs!$E$7*(1-$B1360)+fee_fx*Inputs!$D$7-cost_acc-cost_wd*Inputs!$E$7*(1-$B1360)-cost_fx*Inputs!$D$7))</f>
        <v>378293.662281908</v>
      </c>
      <c r="I1360" s="0" t="n">
        <f aca="false">12*Inputs!$B$8*(MIN(1,$H$52*$C1360)*(ic*Inputs!$C$8+pT-cost_acc-cost_wd*Inputs!$E$8-cost_fx*Inputs!$D$8-cost_ins)+(1-MIN(1,$H$52*$C1360))*(1-MIN(1,Inputs!$G$8*$D1360)*churn_nonbuyers)*(ic*Inputs!$C$8+fee_wd*Inputs!$E$8*(1-$B1360)+fee_fx*Inputs!$D$8-cost_acc-cost_wd*Inputs!$E$8*(1-$B1360)-cost_fx*Inputs!$D$8))</f>
        <v>169177.945432668</v>
      </c>
      <c r="J1360" s="0" t="n">
        <f aca="false">G1360+H1360+I1360-fixed</f>
        <v>28511.9306782163</v>
      </c>
      <c r="K1360" s="0" t="n">
        <f aca="false">12*Inputs!$B$6*(1-MIN(1,Inputs!$G$6*$D1360)*churn_nonbuyers)*(ic*Inputs!$C$6+fee_wd*Inputs!$E$6*(1-$B1360)+fee_fx*Inputs!$D$6-cost_acc-cost_wd*Inputs!$E$6*(1-$B1360)-cost_fx*Inputs!$D$6)</f>
        <v>127250.497691604</v>
      </c>
      <c r="L1360" s="0" t="n">
        <f aca="false">12*Inputs!$B$7*(1-MIN(1,Inputs!$G$7*$D1360)*churn_nonbuyers)*(ic*Inputs!$C$7+fee_wd*Inputs!$E$7*(1-$B1360)+fee_fx*Inputs!$D$7-cost_acc-cost_wd*Inputs!$E$7*(1-$B1360)-cost_fx*Inputs!$D$7)</f>
        <v>325441.724694962</v>
      </c>
      <c r="M1360" s="0" t="n">
        <f aca="false">12*Inputs!$B$8*(1-MIN(1,Inputs!$G$8*$D1360)*churn_nonbuyers)*(ic*Inputs!$C$8+fee_wd*Inputs!$E$8*(1-$B1360)+fee_fx*Inputs!$D$8-cost_acc-cost_wd*Inputs!$E$8*(1-$B1360)-cost_fx*Inputs!$D$8)</f>
        <v>88543.894294152</v>
      </c>
      <c r="N1360" s="0" t="n">
        <f aca="false">K1360+L1360+I1360-fixed</f>
        <v>-78129.8321807659</v>
      </c>
      <c r="O1360" s="0" t="n">
        <f aca="false">K1360+L1360+M1360-fixed</f>
        <v>-158763.883319282</v>
      </c>
      <c r="P1360" s="0" t="n">
        <f aca="false">12*Inputs!$B$6*(1-MIN(1,Inputs!$F$6*$D1360))*(ic*Inputs!$C$6+flat_fee-cost_acc-cost_wd*Inputs!$E$6*$E1360-cost_fx*Inputs!$D$6)+12*Inputs!$B$7*(1-MIN(1,Inputs!$F$7*$D1360))*(ic*Inputs!$C$7+flat_fee-cost_acc-cost_wd*Inputs!$E$7*$E1360-cost_fx*Inputs!$D$7)+12*Inputs!$B$8*(1-MIN(1,Inputs!$F$8*$D1360))*(ic*Inputs!$C$8+flat_fee-cost_acc-cost_wd*Inputs!$E$8*$E1360-cost_fx*Inputs!$D$8)-fixed</f>
        <v>-33335.5532416001</v>
      </c>
    </row>
    <row r="1361" customFormat="false" ht="15" hidden="false" customHeight="false" outlineLevel="0" collapsed="false">
      <c r="A1361" s="0" t="n">
        <v>1296</v>
      </c>
      <c r="B1361" s="0" t="n">
        <v>0.26227</v>
      </c>
      <c r="C1361" s="0" t="n">
        <v>1.007455</v>
      </c>
      <c r="D1361" s="0" t="n">
        <v>1.100798</v>
      </c>
      <c r="E1361" s="0" t="n">
        <v>1.100594</v>
      </c>
      <c r="F1361" s="0" t="n">
        <v>0.271362</v>
      </c>
      <c r="G1361" s="0" t="n">
        <f aca="false">12*Inputs!$B$6*(MIN(1,$H$50*$C1361)*(ic*Inputs!$C$6+pS+fee_fx*Inputs!$D$6-cost_acc-cost_wd*Inputs!$E$6*$E1361-cost_fx*Inputs!$D$6-$F1361)+(1-MIN(1,$H$50*$C1361))*(1-MIN(1,Inputs!$G$6*$D1361)*churn_nonbuyers)*(ic*Inputs!$C$6+fee_wd*Inputs!$E$6*(1-$B1361)+fee_fx*Inputs!$D$6-cost_acc-cost_wd*Inputs!$E$6*(1-$B1361)-cost_fx*Inputs!$D$6))</f>
        <v>207749.938436878</v>
      </c>
      <c r="H1361" s="0" t="n">
        <f aca="false">12*Inputs!$B$7*(MIN(1,$H$51*$C1361)*(ic*Inputs!$C$7+pE+fee_fx*Inputs!$D$7-cost_acc-cost_wd*Inputs!$E$7*$E1361-cost_fx*Inputs!$D$7-$F1361)+(1-MIN(1,$H$51*$C1361))*(1-MIN(1,Inputs!$G$7*$D1361)*churn_nonbuyers)*(ic*Inputs!$C$7+fee_wd*Inputs!$E$7*(1-$B1361)+fee_fx*Inputs!$D$7-cost_acc-cost_wd*Inputs!$E$7*(1-$B1361)-cost_fx*Inputs!$D$7))</f>
        <v>403474.972047965</v>
      </c>
      <c r="I1361" s="0" t="n">
        <f aca="false">12*Inputs!$B$8*(MIN(1,$H$52*$C1361)*(ic*Inputs!$C$8+pT-cost_acc-cost_wd*Inputs!$E$8-cost_fx*Inputs!$D$8-cost_ins)+(1-MIN(1,$H$52*$C1361))*(1-MIN(1,Inputs!$G$8*$D1361)*churn_nonbuyers)*(ic*Inputs!$C$8+fee_wd*Inputs!$E$8*(1-$B1361)+fee_fx*Inputs!$D$8-cost_acc-cost_wd*Inputs!$E$8*(1-$B1361)-cost_fx*Inputs!$D$8))</f>
        <v>166443.22833226</v>
      </c>
      <c r="J1361" s="0" t="n">
        <f aca="false">G1361+H1361+I1361-fixed</f>
        <v>77668.1388171038</v>
      </c>
      <c r="K1361" s="0" t="n">
        <f aca="false">12*Inputs!$B$6*(1-MIN(1,Inputs!$G$6*$D1361)*churn_nonbuyers)*(ic*Inputs!$C$6+fee_wd*Inputs!$E$6*(1-$B1361)+fee_fx*Inputs!$D$6-cost_acc-cost_wd*Inputs!$E$6*(1-$B1361)-cost_fx*Inputs!$D$6)</f>
        <v>154815.761458512</v>
      </c>
      <c r="L1361" s="0" t="n">
        <f aca="false">12*Inputs!$B$7*(1-MIN(1,Inputs!$G$7*$D1361)*churn_nonbuyers)*(ic*Inputs!$C$7+fee_wd*Inputs!$E$7*(1-$B1361)+fee_fx*Inputs!$D$7-cost_acc-cost_wd*Inputs!$E$7*(1-$B1361)-cost_fx*Inputs!$D$7)</f>
        <v>353365.078571107</v>
      </c>
      <c r="M1361" s="0" t="n">
        <f aca="false">12*Inputs!$B$8*(1-MIN(1,Inputs!$G$8*$D1361)*churn_nonbuyers)*(ic*Inputs!$C$8+fee_wd*Inputs!$E$8*(1-$B1361)+fee_fx*Inputs!$D$8-cost_acc-cost_wd*Inputs!$E$8*(1-$B1361)-cost_fx*Inputs!$D$8)</f>
        <v>72001.244353056</v>
      </c>
      <c r="N1361" s="0" t="n">
        <f aca="false">K1361+L1361+I1361-fixed</f>
        <v>-25375.9316381204</v>
      </c>
      <c r="O1361" s="0" t="n">
        <f aca="false">K1361+L1361+M1361-fixed</f>
        <v>-119817.915617325</v>
      </c>
      <c r="P1361" s="0" t="n">
        <f aca="false">12*Inputs!$B$6*(1-MIN(1,Inputs!$F$6*$D1361))*(ic*Inputs!$C$6+flat_fee-cost_acc-cost_wd*Inputs!$E$6*$E1361-cost_fx*Inputs!$D$6)+12*Inputs!$B$7*(1-MIN(1,Inputs!$F$7*$D1361))*(ic*Inputs!$C$7+flat_fee-cost_acc-cost_wd*Inputs!$E$7*$E1361-cost_fx*Inputs!$D$7)+12*Inputs!$B$8*(1-MIN(1,Inputs!$F$8*$D1361))*(ic*Inputs!$C$8+flat_fee-cost_acc-cost_wd*Inputs!$E$8*$E1361-cost_fx*Inputs!$D$8)-fixed</f>
        <v>-27393.9007811201</v>
      </c>
    </row>
    <row r="1362" customFormat="false" ht="15" hidden="false" customHeight="false" outlineLevel="0" collapsed="false">
      <c r="A1362" s="0" t="n">
        <v>1297</v>
      </c>
      <c r="B1362" s="0" t="n">
        <v>0.151613</v>
      </c>
      <c r="C1362" s="0" t="n">
        <v>1.005406</v>
      </c>
      <c r="D1362" s="0" t="n">
        <v>0.798158</v>
      </c>
      <c r="E1362" s="0" t="n">
        <v>1.243384</v>
      </c>
      <c r="F1362" s="0" t="n">
        <v>0.00894</v>
      </c>
      <c r="G1362" s="0" t="n">
        <f aca="false">12*Inputs!$B$6*(MIN(1,$H$50*$C1362)*(ic*Inputs!$C$6+pS+fee_fx*Inputs!$D$6-cost_acc-cost_wd*Inputs!$E$6*$E1362-cost_fx*Inputs!$D$6-$F1362)+(1-MIN(1,$H$50*$C1362))*(1-MIN(1,Inputs!$G$6*$D1362)*churn_nonbuyers)*(ic*Inputs!$C$6+fee_wd*Inputs!$E$6*(1-$B1362)+fee_fx*Inputs!$D$6-cost_acc-cost_wd*Inputs!$E$6*(1-$B1362)-cost_fx*Inputs!$D$6))</f>
        <v>226761.401220748</v>
      </c>
      <c r="H1362" s="0" t="n">
        <f aca="false">12*Inputs!$B$7*(MIN(1,$H$51*$C1362)*(ic*Inputs!$C$7+pE+fee_fx*Inputs!$D$7-cost_acc-cost_wd*Inputs!$E$7*$E1362-cost_fx*Inputs!$D$7-$F1362)+(1-MIN(1,$H$51*$C1362))*(1-MIN(1,Inputs!$G$7*$D1362)*churn_nonbuyers)*(ic*Inputs!$C$7+fee_wd*Inputs!$E$7*(1-$B1362)+fee_fx*Inputs!$D$7-cost_acc-cost_wd*Inputs!$E$7*(1-$B1362)-cost_fx*Inputs!$D$7))</f>
        <v>413313.677359718</v>
      </c>
      <c r="I1362" s="0" t="n">
        <f aca="false">12*Inputs!$B$8*(MIN(1,$H$52*$C1362)*(ic*Inputs!$C$8+pT-cost_acc-cost_wd*Inputs!$E$8-cost_fx*Inputs!$D$8-cost_ins)+(1-MIN(1,$H$52*$C1362))*(1-MIN(1,Inputs!$G$8*$D1362)*churn_nonbuyers)*(ic*Inputs!$C$8+fee_wd*Inputs!$E$8*(1-$B1362)+fee_fx*Inputs!$D$8-cost_acc-cost_wd*Inputs!$E$8*(1-$B1362)-cost_fx*Inputs!$D$8))</f>
        <v>186637.953973988</v>
      </c>
      <c r="J1362" s="0" t="n">
        <f aca="false">G1362+H1362+I1362-fixed</f>
        <v>126713.032554453</v>
      </c>
      <c r="K1362" s="0" t="n">
        <f aca="false">12*Inputs!$B$6*(1-MIN(1,Inputs!$G$6*$D1362)*churn_nonbuyers)*(ic*Inputs!$C$6+fee_wd*Inputs!$E$6*(1-$B1362)+fee_fx*Inputs!$D$6-cost_acc-cost_wd*Inputs!$E$6*(1-$B1362)-cost_fx*Inputs!$D$6)</f>
        <v>172593.575487749</v>
      </c>
      <c r="L1362" s="0" t="n">
        <f aca="false">12*Inputs!$B$7*(1-MIN(1,Inputs!$G$7*$D1362)*churn_nonbuyers)*(ic*Inputs!$C$7+fee_wd*Inputs!$E$7*(1-$B1362)+fee_fx*Inputs!$D$7-cost_acc-cost_wd*Inputs!$E$7*(1-$B1362)-cost_fx*Inputs!$D$7)</f>
        <v>372235.976908649</v>
      </c>
      <c r="M1362" s="0" t="n">
        <f aca="false">12*Inputs!$B$8*(1-MIN(1,Inputs!$G$8*$D1362)*churn_nonbuyers)*(ic*Inputs!$C$8+fee_wd*Inputs!$E$8*(1-$B1362)+fee_fx*Inputs!$D$8-cost_acc-cost_wd*Inputs!$E$8*(1-$B1362)-cost_fx*Inputs!$D$8)</f>
        <v>140825.410089494</v>
      </c>
      <c r="N1362" s="0" t="n">
        <f aca="false">K1362+L1362+I1362-fixed</f>
        <v>31467.5063703859</v>
      </c>
      <c r="O1362" s="0" t="n">
        <f aca="false">K1362+L1362+M1362-fixed</f>
        <v>-14345.0375141074</v>
      </c>
      <c r="P1362" s="0" t="n">
        <f aca="false">12*Inputs!$B$6*(1-MIN(1,Inputs!$F$6*$D1362))*(ic*Inputs!$C$6+flat_fee-cost_acc-cost_wd*Inputs!$E$6*$E1362-cost_fx*Inputs!$D$6)+12*Inputs!$B$7*(1-MIN(1,Inputs!$F$7*$D1362))*(ic*Inputs!$C$7+flat_fee-cost_acc-cost_wd*Inputs!$E$7*$E1362-cost_fx*Inputs!$D$7)+12*Inputs!$B$8*(1-MIN(1,Inputs!$F$8*$D1362))*(ic*Inputs!$C$8+flat_fee-cost_acc-cost_wd*Inputs!$E$8*$E1362-cost_fx*Inputs!$D$8)-fixed</f>
        <v>67364.4401772799</v>
      </c>
    </row>
    <row r="1363" customFormat="false" ht="15" hidden="false" customHeight="false" outlineLevel="0" collapsed="false">
      <c r="A1363" s="0" t="n">
        <v>1298</v>
      </c>
      <c r="B1363" s="0" t="n">
        <v>0.348613</v>
      </c>
      <c r="C1363" s="0" t="n">
        <v>1.046533</v>
      </c>
      <c r="D1363" s="0" t="n">
        <v>1.203872</v>
      </c>
      <c r="E1363" s="0" t="n">
        <v>1.123703</v>
      </c>
      <c r="F1363" s="0" t="n">
        <v>0.282172</v>
      </c>
      <c r="G1363" s="0" t="n">
        <f aca="false">12*Inputs!$B$6*(MIN(1,$H$50*$C1363)*(ic*Inputs!$C$6+pS+fee_fx*Inputs!$D$6-cost_acc-cost_wd*Inputs!$E$6*$E1363-cost_fx*Inputs!$D$6-$F1363)+(1-MIN(1,$H$50*$C1363))*(1-MIN(1,Inputs!$G$6*$D1363)*churn_nonbuyers)*(ic*Inputs!$C$6+fee_wd*Inputs!$E$6*(1-$B1363)+fee_fx*Inputs!$D$6-cost_acc-cost_wd*Inputs!$E$6*(1-$B1363)-cost_fx*Inputs!$D$6))</f>
        <v>197504.994483785</v>
      </c>
      <c r="H1363" s="0" t="n">
        <f aca="false">12*Inputs!$B$7*(MIN(1,$H$51*$C1363)*(ic*Inputs!$C$7+pE+fee_fx*Inputs!$D$7-cost_acc-cost_wd*Inputs!$E$7*$E1363-cost_fx*Inputs!$D$7-$F1363)+(1-MIN(1,$H$51*$C1363))*(1-MIN(1,Inputs!$G$7*$D1363)*churn_nonbuyers)*(ic*Inputs!$C$7+fee_wd*Inputs!$E$7*(1-$B1363)+fee_fx*Inputs!$D$7-cost_acc-cost_wd*Inputs!$E$7*(1-$B1363)-cost_fx*Inputs!$D$7))</f>
        <v>394356.503951224</v>
      </c>
      <c r="I1363" s="0" t="n">
        <f aca="false">12*Inputs!$B$8*(MIN(1,$H$52*$C1363)*(ic*Inputs!$C$8+pT-cost_acc-cost_wd*Inputs!$E$8-cost_fx*Inputs!$D$8-cost_ins)+(1-MIN(1,$H$52*$C1363))*(1-MIN(1,Inputs!$G$8*$D1363)*churn_nonbuyers)*(ic*Inputs!$C$8+fee_wd*Inputs!$E$8*(1-$B1363)+fee_fx*Inputs!$D$8-cost_acc-cost_wd*Inputs!$E$8*(1-$B1363)-cost_fx*Inputs!$D$8))</f>
        <v>163877.10352191</v>
      </c>
      <c r="J1363" s="0" t="n">
        <f aca="false">G1363+H1363+I1363-fixed</f>
        <v>55738.6019569187</v>
      </c>
      <c r="K1363" s="0" t="n">
        <f aca="false">12*Inputs!$B$6*(1-MIN(1,Inputs!$G$6*$D1363)*churn_nonbuyers)*(ic*Inputs!$C$6+fee_wd*Inputs!$E$6*(1-$B1363)+fee_fx*Inputs!$D$6-cost_acc-cost_wd*Inputs!$E$6*(1-$B1363)-cost_fx*Inputs!$D$6)</f>
        <v>142286.433332659</v>
      </c>
      <c r="L1363" s="0" t="n">
        <f aca="false">12*Inputs!$B$7*(1-MIN(1,Inputs!$G$7*$D1363)*churn_nonbuyers)*(ic*Inputs!$C$7+fee_wd*Inputs!$E$7*(1-$B1363)+fee_fx*Inputs!$D$7-cost_acc-cost_wd*Inputs!$E$7*(1-$B1363)-cost_fx*Inputs!$D$7)</f>
        <v>340250.733343596</v>
      </c>
      <c r="M1363" s="0" t="n">
        <f aca="false">12*Inputs!$B$8*(1-MIN(1,Inputs!$G$8*$D1363)*churn_nonbuyers)*(ic*Inputs!$C$8+fee_wd*Inputs!$E$8*(1-$B1363)+fee_fx*Inputs!$D$8-cost_acc-cost_wd*Inputs!$E$8*(1-$B1363)-cost_fx*Inputs!$D$8)</f>
        <v>48707.3318724096</v>
      </c>
      <c r="N1363" s="0" t="n">
        <f aca="false">K1363+L1363+I1363-fixed</f>
        <v>-53585.7298018356</v>
      </c>
      <c r="O1363" s="0" t="n">
        <f aca="false">K1363+L1363+M1363-fixed</f>
        <v>-168755.501451336</v>
      </c>
      <c r="P1363" s="0" t="n">
        <f aca="false">12*Inputs!$B$6*(1-MIN(1,Inputs!$F$6*$D1363))*(ic*Inputs!$C$6+flat_fee-cost_acc-cost_wd*Inputs!$E$6*$E1363-cost_fx*Inputs!$D$6)+12*Inputs!$B$7*(1-MIN(1,Inputs!$F$7*$D1363))*(ic*Inputs!$C$7+flat_fee-cost_acc-cost_wd*Inputs!$E$7*$E1363-cost_fx*Inputs!$D$7)+12*Inputs!$B$8*(1-MIN(1,Inputs!$F$8*$D1363))*(ic*Inputs!$C$8+flat_fee-cost_acc-cost_wd*Inputs!$E$8*$E1363-cost_fx*Inputs!$D$8)-fixed</f>
        <v>-91884.12649216</v>
      </c>
    </row>
    <row r="1364" customFormat="false" ht="15" hidden="false" customHeight="false" outlineLevel="0" collapsed="false">
      <c r="A1364" s="0" t="n">
        <v>1299</v>
      </c>
      <c r="B1364" s="0" t="n">
        <v>0.237634</v>
      </c>
      <c r="C1364" s="0" t="n">
        <v>0.994502</v>
      </c>
      <c r="D1364" s="0" t="n">
        <v>1.243034</v>
      </c>
      <c r="E1364" s="0" t="n">
        <v>1.206224</v>
      </c>
      <c r="F1364" s="0" t="n">
        <v>0.076382</v>
      </c>
      <c r="G1364" s="0" t="n">
        <f aca="false">12*Inputs!$B$6*(MIN(1,$H$50*$C1364)*(ic*Inputs!$C$6+pS+fee_fx*Inputs!$D$6-cost_acc-cost_wd*Inputs!$E$6*$E1364-cost_fx*Inputs!$D$6-$F1364)+(1-MIN(1,$H$50*$C1364))*(1-MIN(1,Inputs!$G$6*$D1364)*churn_nonbuyers)*(ic*Inputs!$C$6+fee_wd*Inputs!$E$6*(1-$B1364)+fee_fx*Inputs!$D$6-cost_acc-cost_wd*Inputs!$E$6*(1-$B1364)-cost_fx*Inputs!$D$6))</f>
        <v>211106.603843697</v>
      </c>
      <c r="H1364" s="0" t="n">
        <f aca="false">12*Inputs!$B$7*(MIN(1,$H$51*$C1364)*(ic*Inputs!$C$7+pE+fee_fx*Inputs!$D$7-cost_acc-cost_wd*Inputs!$E$7*$E1364-cost_fx*Inputs!$D$7-$F1364)+(1-MIN(1,$H$51*$C1364))*(1-MIN(1,Inputs!$G$7*$D1364)*churn_nonbuyers)*(ic*Inputs!$C$7+fee_wd*Inputs!$E$7*(1-$B1364)+fee_fx*Inputs!$D$7-cost_acc-cost_wd*Inputs!$E$7*(1-$B1364)-cost_fx*Inputs!$D$7))</f>
        <v>403015.78605628</v>
      </c>
      <c r="I1364" s="0" t="n">
        <f aca="false">12*Inputs!$B$8*(MIN(1,$H$52*$C1364)*(ic*Inputs!$C$8+pT-cost_acc-cost_wd*Inputs!$E$8-cost_fx*Inputs!$D$8-cost_ins)+(1-MIN(1,$H$52*$C1364))*(1-MIN(1,Inputs!$G$8*$D1364)*churn_nonbuyers)*(ic*Inputs!$C$8+fee_wd*Inputs!$E$8*(1-$B1364)+fee_fx*Inputs!$D$8-cost_acc-cost_wd*Inputs!$E$8*(1-$B1364)-cost_fx*Inputs!$D$8))</f>
        <v>155781.99345005</v>
      </c>
      <c r="J1364" s="0" t="n">
        <f aca="false">G1364+H1364+I1364-fixed</f>
        <v>69904.3833500263</v>
      </c>
      <c r="K1364" s="0" t="n">
        <f aca="false">12*Inputs!$B$6*(1-MIN(1,Inputs!$G$6*$D1364)*churn_nonbuyers)*(ic*Inputs!$C$6+fee_wd*Inputs!$E$6*(1-$B1364)+fee_fx*Inputs!$D$6-cost_acc-cost_wd*Inputs!$E$6*(1-$B1364)-cost_fx*Inputs!$D$6)</f>
        <v>156977.708699203</v>
      </c>
      <c r="L1364" s="0" t="n">
        <f aca="false">12*Inputs!$B$7*(1-MIN(1,Inputs!$G$7*$D1364)*churn_nonbuyers)*(ic*Inputs!$C$7+fee_wd*Inputs!$E$7*(1-$B1364)+fee_fx*Inputs!$D$7-cost_acc-cost_wd*Inputs!$E$7*(1-$B1364)-cost_fx*Inputs!$D$7)</f>
        <v>355221.037187522</v>
      </c>
      <c r="M1364" s="0" t="n">
        <f aca="false">12*Inputs!$B$8*(1-MIN(1,Inputs!$G$8*$D1364)*churn_nonbuyers)*(ic*Inputs!$C$8+fee_wd*Inputs!$E$8*(1-$B1364)+fee_fx*Inputs!$D$8-cost_acc-cost_wd*Inputs!$E$8*(1-$B1364)-cost_fx*Inputs!$D$8)</f>
        <v>40910.1676362816</v>
      </c>
      <c r="N1364" s="0" t="n">
        <f aca="false">K1364+L1364+I1364-fixed</f>
        <v>-32019.2606632253</v>
      </c>
      <c r="O1364" s="0" t="n">
        <f aca="false">K1364+L1364+M1364-fixed</f>
        <v>-146891.086476993</v>
      </c>
      <c r="P1364" s="0" t="n">
        <f aca="false">12*Inputs!$B$6*(1-MIN(1,Inputs!$F$6*$D1364))*(ic*Inputs!$C$6+flat_fee-cost_acc-cost_wd*Inputs!$E$6*$E1364-cost_fx*Inputs!$D$6)+12*Inputs!$B$7*(1-MIN(1,Inputs!$F$7*$D1364))*(ic*Inputs!$C$7+flat_fee-cost_acc-cost_wd*Inputs!$E$7*$E1364-cost_fx*Inputs!$D$7)+12*Inputs!$B$8*(1-MIN(1,Inputs!$F$8*$D1364))*(ic*Inputs!$C$8+flat_fee-cost_acc-cost_wd*Inputs!$E$8*$E1364-cost_fx*Inputs!$D$8)-fixed</f>
        <v>-143641.77908416</v>
      </c>
    </row>
    <row r="1365" customFormat="false" ht="15" hidden="false" customHeight="false" outlineLevel="0" collapsed="false">
      <c r="A1365" s="0" t="n">
        <v>1300</v>
      </c>
      <c r="B1365" s="0" t="n">
        <v>0.36387</v>
      </c>
      <c r="C1365" s="0" t="n">
        <v>0.915087</v>
      </c>
      <c r="D1365" s="0" t="n">
        <v>1.34781</v>
      </c>
      <c r="E1365" s="0" t="n">
        <v>1.079163</v>
      </c>
      <c r="F1365" s="0" t="n">
        <v>0.205968</v>
      </c>
      <c r="G1365" s="0" t="n">
        <f aca="false">12*Inputs!$B$6*(MIN(1,$H$50*$C1365)*(ic*Inputs!$C$6+pS+fee_fx*Inputs!$D$6-cost_acc-cost_wd*Inputs!$E$6*$E1365-cost_fx*Inputs!$D$6-$F1365)+(1-MIN(1,$H$50*$C1365))*(1-MIN(1,Inputs!$G$6*$D1365)*churn_nonbuyers)*(ic*Inputs!$C$6+fee_wd*Inputs!$E$6*(1-$B1365)+fee_fx*Inputs!$D$6-cost_acc-cost_wd*Inputs!$E$6*(1-$B1365)-cost_fx*Inputs!$D$6))</f>
        <v>190206.390306887</v>
      </c>
      <c r="H1365" s="0" t="n">
        <f aca="false">12*Inputs!$B$7*(MIN(1,$H$51*$C1365)*(ic*Inputs!$C$7+pE+fee_fx*Inputs!$D$7-cost_acc-cost_wd*Inputs!$E$7*$E1365-cost_fx*Inputs!$D$7-$F1365)+(1-MIN(1,$H$51*$C1365))*(1-MIN(1,Inputs!$G$7*$D1365)*churn_nonbuyers)*(ic*Inputs!$C$7+fee_wd*Inputs!$E$7*(1-$B1365)+fee_fx*Inputs!$D$7-cost_acc-cost_wd*Inputs!$E$7*(1-$B1365)-cost_fx*Inputs!$D$7))</f>
        <v>393969.836911442</v>
      </c>
      <c r="I1365" s="0" t="n">
        <f aca="false">12*Inputs!$B$8*(MIN(1,$H$52*$C1365)*(ic*Inputs!$C$8+pT-cost_acc-cost_wd*Inputs!$E$8-cost_fx*Inputs!$D$8-cost_ins)+(1-MIN(1,$H$52*$C1365))*(1-MIN(1,Inputs!$G$8*$D1365)*churn_nonbuyers)*(ic*Inputs!$C$8+fee_wd*Inputs!$E$8*(1-$B1365)+fee_fx*Inputs!$D$8-cost_acc-cost_wd*Inputs!$E$8*(1-$B1365)-cost_fx*Inputs!$D$8))</f>
        <v>138181.897001431</v>
      </c>
      <c r="J1365" s="0" t="n">
        <f aca="false">G1365+H1365+I1365-fixed</f>
        <v>22358.1242197608</v>
      </c>
      <c r="K1365" s="0" t="n">
        <f aca="false">12*Inputs!$B$6*(1-MIN(1,Inputs!$G$6*$D1365)*churn_nonbuyers)*(ic*Inputs!$C$6+fee_wd*Inputs!$E$6*(1-$B1365)+fee_fx*Inputs!$D$6-cost_acc-cost_wd*Inputs!$E$6*(1-$B1365)-cost_fx*Inputs!$D$6)</f>
        <v>139147.87409784</v>
      </c>
      <c r="L1365" s="0" t="n">
        <f aca="false">12*Inputs!$B$7*(1-MIN(1,Inputs!$G$7*$D1365)*churn_nonbuyers)*(ic*Inputs!$C$7+fee_wd*Inputs!$E$7*(1-$B1365)+fee_fx*Inputs!$D$7-cost_acc-cost_wd*Inputs!$E$7*(1-$B1365)-cost_fx*Inputs!$D$7)</f>
        <v>336618.257578704</v>
      </c>
      <c r="M1365" s="0" t="n">
        <f aca="false">12*Inputs!$B$8*(1-MIN(1,Inputs!$G$8*$D1365)*churn_nonbuyers)*(ic*Inputs!$C$8+fee_wd*Inputs!$E$8*(1-$B1365)+fee_fx*Inputs!$D$8-cost_acc-cost_wd*Inputs!$E$8*(1-$B1365)-cost_fx*Inputs!$D$8)</f>
        <v>17464.97938992</v>
      </c>
      <c r="N1365" s="0" t="n">
        <f aca="false">K1365+L1365+I1365-fixed</f>
        <v>-86051.9713220246</v>
      </c>
      <c r="O1365" s="0" t="n">
        <f aca="false">K1365+L1365+M1365-fixed</f>
        <v>-206768.888933536</v>
      </c>
      <c r="P1365" s="0" t="n">
        <f aca="false">12*Inputs!$B$6*(1-MIN(1,Inputs!$F$6*$D1365))*(ic*Inputs!$C$6+flat_fee-cost_acc-cost_wd*Inputs!$E$6*$E1365-cost_fx*Inputs!$D$6)+12*Inputs!$B$7*(1-MIN(1,Inputs!$F$7*$D1365))*(ic*Inputs!$C$7+flat_fee-cost_acc-cost_wd*Inputs!$E$7*$E1365-cost_fx*Inputs!$D$7)+12*Inputs!$B$8*(1-MIN(1,Inputs!$F$8*$D1365))*(ic*Inputs!$C$8+flat_fee-cost_acc-cost_wd*Inputs!$E$8*$E1365-cost_fx*Inputs!$D$8)-fixed</f>
        <v>-153258.1297528</v>
      </c>
    </row>
    <row r="1366" customFormat="false" ht="15" hidden="false" customHeight="false" outlineLevel="0" collapsed="false">
      <c r="A1366" s="0" t="n">
        <v>1301</v>
      </c>
      <c r="B1366" s="0" t="n">
        <v>0.402613</v>
      </c>
      <c r="C1366" s="0" t="n">
        <v>0.961339</v>
      </c>
      <c r="D1366" s="0" t="n">
        <v>1.396769</v>
      </c>
      <c r="E1366" s="0" t="n">
        <v>1.262923</v>
      </c>
      <c r="F1366" s="0" t="n">
        <v>0.032671</v>
      </c>
      <c r="G1366" s="0" t="n">
        <f aca="false">12*Inputs!$B$6*(MIN(1,$H$50*$C1366)*(ic*Inputs!$C$6+pS+fee_fx*Inputs!$D$6-cost_acc-cost_wd*Inputs!$E$6*$E1366-cost_fx*Inputs!$D$6-$F1366)+(1-MIN(1,$H$50*$C1366))*(1-MIN(1,Inputs!$G$6*$D1366)*churn_nonbuyers)*(ic*Inputs!$C$6+fee_wd*Inputs!$E$6*(1-$B1366)+fee_fx*Inputs!$D$6-cost_acc-cost_wd*Inputs!$E$6*(1-$B1366)-cost_fx*Inputs!$D$6))</f>
        <v>187427.919564592</v>
      </c>
      <c r="H1366" s="0" t="n">
        <f aca="false">12*Inputs!$B$7*(MIN(1,$H$51*$C1366)*(ic*Inputs!$C$7+pE+fee_fx*Inputs!$D$7-cost_acc-cost_wd*Inputs!$E$7*$E1366-cost_fx*Inputs!$D$7-$F1366)+(1-MIN(1,$H$51*$C1366))*(1-MIN(1,Inputs!$G$7*$D1366)*churn_nonbuyers)*(ic*Inputs!$C$7+fee_wd*Inputs!$E$7*(1-$B1366)+fee_fx*Inputs!$D$7-cost_acc-cost_wd*Inputs!$E$7*(1-$B1366)-cost_fx*Inputs!$D$7))</f>
        <v>382506.963823339</v>
      </c>
      <c r="I1366" s="0" t="n">
        <f aca="false">12*Inputs!$B$8*(MIN(1,$H$52*$C1366)*(ic*Inputs!$C$8+pT-cost_acc-cost_wd*Inputs!$E$8-cost_fx*Inputs!$D$8-cost_ins)+(1-MIN(1,$H$52*$C1366))*(1-MIN(1,Inputs!$G$8*$D1366)*churn_nonbuyers)*(ic*Inputs!$C$8+fee_wd*Inputs!$E$8*(1-$B1366)+fee_fx*Inputs!$D$8-cost_acc-cost_wd*Inputs!$E$8*(1-$B1366)-cost_fx*Inputs!$D$8))</f>
        <v>140807.050116283</v>
      </c>
      <c r="J1366" s="0" t="n">
        <f aca="false">G1366+H1366+I1366-fixed</f>
        <v>10741.9335042136</v>
      </c>
      <c r="K1366" s="0" t="n">
        <f aca="false">12*Inputs!$B$6*(1-MIN(1,Inputs!$G$6*$D1366)*churn_nonbuyers)*(ic*Inputs!$C$6+fee_wd*Inputs!$E$6*(1-$B1366)+fee_fx*Inputs!$D$6-cost_acc-cost_wd*Inputs!$E$6*(1-$B1366)-cost_fx*Inputs!$D$6)</f>
        <v>133593.269453258</v>
      </c>
      <c r="L1366" s="0" t="n">
        <f aca="false">12*Inputs!$B$7*(1-MIN(1,Inputs!$G$7*$D1366)*churn_nonbuyers)*(ic*Inputs!$C$7+fee_wd*Inputs!$E$7*(1-$B1366)+fee_fx*Inputs!$D$7-cost_acc-cost_wd*Inputs!$E$7*(1-$B1366)-cost_fx*Inputs!$D$7)</f>
        <v>330757.793959955</v>
      </c>
      <c r="M1366" s="0" t="n">
        <f aca="false">12*Inputs!$B$8*(1-MIN(1,Inputs!$G$8*$D1366)*churn_nonbuyers)*(ic*Inputs!$C$8+fee_wd*Inputs!$E$8*(1-$B1366)+fee_fx*Inputs!$D$8-cost_acc-cost_wd*Inputs!$E$8*(1-$B1366)-cost_fx*Inputs!$D$8)</f>
        <v>6836.00208853925</v>
      </c>
      <c r="N1366" s="0" t="n">
        <f aca="false">K1366+L1366+I1366-fixed</f>
        <v>-94841.8864705034</v>
      </c>
      <c r="O1366" s="0" t="n">
        <f aca="false">K1366+L1366+M1366-fixed</f>
        <v>-228812.934498247</v>
      </c>
      <c r="P1366" s="0" t="n">
        <f aca="false">12*Inputs!$B$6*(1-MIN(1,Inputs!$F$6*$D1366))*(ic*Inputs!$C$6+flat_fee-cost_acc-cost_wd*Inputs!$E$6*$E1366-cost_fx*Inputs!$D$6)+12*Inputs!$B$7*(1-MIN(1,Inputs!$F$7*$D1366))*(ic*Inputs!$C$7+flat_fee-cost_acc-cost_wd*Inputs!$E$7*$E1366-cost_fx*Inputs!$D$7)+12*Inputs!$B$8*(1-MIN(1,Inputs!$F$8*$D1366))*(ic*Inputs!$C$8+flat_fee-cost_acc-cost_wd*Inputs!$E$8*$E1366-cost_fx*Inputs!$D$8)-fixed</f>
        <v>-241823.15764312</v>
      </c>
    </row>
    <row r="1367" customFormat="false" ht="15" hidden="false" customHeight="false" outlineLevel="0" collapsed="false">
      <c r="A1367" s="0" t="n">
        <v>1302</v>
      </c>
      <c r="B1367" s="0" t="n">
        <v>0.157874</v>
      </c>
      <c r="C1367" s="0" t="n">
        <v>0.941836</v>
      </c>
      <c r="D1367" s="0" t="n">
        <v>0.896344</v>
      </c>
      <c r="E1367" s="0" t="n">
        <v>1.133754</v>
      </c>
      <c r="F1367" s="0" t="n">
        <v>0.304639</v>
      </c>
      <c r="G1367" s="0" t="n">
        <f aca="false">12*Inputs!$B$6*(MIN(1,$H$50*$C1367)*(ic*Inputs!$C$6+pS+fee_fx*Inputs!$D$6-cost_acc-cost_wd*Inputs!$E$6*$E1367-cost_fx*Inputs!$D$6-$F1367)+(1-MIN(1,$H$50*$C1367))*(1-MIN(1,Inputs!$G$6*$D1367)*churn_nonbuyers)*(ic*Inputs!$C$6+fee_wd*Inputs!$E$6*(1-$B1367)+fee_fx*Inputs!$D$6-cost_acc-cost_wd*Inputs!$E$6*(1-$B1367)-cost_fx*Inputs!$D$6))</f>
        <v>217686.460732992</v>
      </c>
      <c r="H1367" s="0" t="n">
        <f aca="false">12*Inputs!$B$7*(MIN(1,$H$51*$C1367)*(ic*Inputs!$C$7+pE+fee_fx*Inputs!$D$7-cost_acc-cost_wd*Inputs!$E$7*$E1367-cost_fx*Inputs!$D$7-$F1367)+(1-MIN(1,$H$51*$C1367))*(1-MIN(1,Inputs!$G$7*$D1367)*churn_nonbuyers)*(ic*Inputs!$C$7+fee_wd*Inputs!$E$7*(1-$B1367)+fee_fx*Inputs!$D$7-cost_acc-cost_wd*Inputs!$E$7*(1-$B1367)-cost_fx*Inputs!$D$7))</f>
        <v>405322.651062312</v>
      </c>
      <c r="I1367" s="0" t="n">
        <f aca="false">12*Inputs!$B$8*(MIN(1,$H$52*$C1367)*(ic*Inputs!$C$8+pT-cost_acc-cost_wd*Inputs!$E$8-cost_fx*Inputs!$D$8-cost_ins)+(1-MIN(1,$H$52*$C1367))*(1-MIN(1,Inputs!$G$8*$D1367)*churn_nonbuyers)*(ic*Inputs!$C$8+fee_wd*Inputs!$E$8*(1-$B1367)+fee_fx*Inputs!$D$8-cost_acc-cost_wd*Inputs!$E$8*(1-$B1367)-cost_fx*Inputs!$D$8))</f>
        <v>176230.142019674</v>
      </c>
      <c r="J1367" s="0" t="n">
        <f aca="false">G1367+H1367+I1367-fixed</f>
        <v>99239.2538149768</v>
      </c>
      <c r="K1367" s="0" t="n">
        <f aca="false">12*Inputs!$B$6*(1-MIN(1,Inputs!$G$6*$D1367)*churn_nonbuyers)*(ic*Inputs!$C$6+fee_wd*Inputs!$E$6*(1-$B1367)+fee_fx*Inputs!$D$6-cost_acc-cost_wd*Inputs!$E$6*(1-$B1367)-cost_fx*Inputs!$D$6)</f>
        <v>170849.864251123</v>
      </c>
      <c r="L1367" s="0" t="n">
        <f aca="false">12*Inputs!$B$7*(1-MIN(1,Inputs!$G$7*$D1367)*churn_nonbuyers)*(ic*Inputs!$C$7+fee_wd*Inputs!$E$7*(1-$B1367)+fee_fx*Inputs!$D$7-cost_acc-cost_wd*Inputs!$E$7*(1-$B1367)-cost_fx*Inputs!$D$7)</f>
        <v>370235.287638674</v>
      </c>
      <c r="M1367" s="0" t="n">
        <f aca="false">12*Inputs!$B$8*(1-MIN(1,Inputs!$G$8*$D1367)*churn_nonbuyers)*(ic*Inputs!$C$8+fee_wd*Inputs!$E$8*(1-$B1367)+fee_fx*Inputs!$D$8-cost_acc-cost_wd*Inputs!$E$8*(1-$B1367)-cost_fx*Inputs!$D$8)</f>
        <v>118780.087145242</v>
      </c>
      <c r="N1367" s="0" t="n">
        <f aca="false">K1367+L1367+I1367-fixed</f>
        <v>17315.2939094709</v>
      </c>
      <c r="O1367" s="0" t="n">
        <f aca="false">K1367+L1367+M1367-fixed</f>
        <v>-40134.760964961</v>
      </c>
      <c r="P1367" s="0" t="n">
        <f aca="false">12*Inputs!$B$6*(1-MIN(1,Inputs!$F$6*$D1367))*(ic*Inputs!$C$6+flat_fee-cost_acc-cost_wd*Inputs!$E$6*$E1367-cost_fx*Inputs!$D$6)+12*Inputs!$B$7*(1-MIN(1,Inputs!$F$7*$D1367))*(ic*Inputs!$C$7+flat_fee-cost_acc-cost_wd*Inputs!$E$7*$E1367-cost_fx*Inputs!$D$7)+12*Inputs!$B$8*(1-MIN(1,Inputs!$F$8*$D1367))*(ic*Inputs!$C$8+flat_fee-cost_acc-cost_wd*Inputs!$E$8*$E1367-cost_fx*Inputs!$D$8)-fixed</f>
        <v>67817.3356582401</v>
      </c>
    </row>
    <row r="1368" customFormat="false" ht="15" hidden="false" customHeight="false" outlineLevel="0" collapsed="false">
      <c r="A1368" s="0" t="n">
        <v>1303</v>
      </c>
      <c r="B1368" s="0" t="n">
        <v>0.438067</v>
      </c>
      <c r="C1368" s="0" t="n">
        <v>1.052691</v>
      </c>
      <c r="D1368" s="0" t="n">
        <v>1.170736</v>
      </c>
      <c r="E1368" s="0" t="n">
        <v>1.214568</v>
      </c>
      <c r="F1368" s="0" t="n">
        <v>0.418371</v>
      </c>
      <c r="G1368" s="0" t="n">
        <f aca="false">12*Inputs!$B$6*(MIN(1,$H$50*$C1368)*(ic*Inputs!$C$6+pS+fee_fx*Inputs!$D$6-cost_acc-cost_wd*Inputs!$E$6*$E1368-cost_fx*Inputs!$D$6-$F1368)+(1-MIN(1,$H$50*$C1368))*(1-MIN(1,Inputs!$G$6*$D1368)*churn_nonbuyers)*(ic*Inputs!$C$6+fee_wd*Inputs!$E$6*(1-$B1368)+fee_fx*Inputs!$D$6-cost_acc-cost_wd*Inputs!$E$6*(1-$B1368)-cost_fx*Inputs!$D$6))</f>
        <v>181446.381214892</v>
      </c>
      <c r="H1368" s="0" t="n">
        <f aca="false">12*Inputs!$B$7*(MIN(1,$H$51*$C1368)*(ic*Inputs!$C$7+pE+fee_fx*Inputs!$D$7-cost_acc-cost_wd*Inputs!$E$7*$E1368-cost_fx*Inputs!$D$7-$F1368)+(1-MIN(1,$H$51*$C1368))*(1-MIN(1,Inputs!$G$7*$D1368)*churn_nonbuyers)*(ic*Inputs!$C$7+fee_wd*Inputs!$E$7*(1-$B1368)+fee_fx*Inputs!$D$7-cost_acc-cost_wd*Inputs!$E$7*(1-$B1368)-cost_fx*Inputs!$D$7))</f>
        <v>368404.981739913</v>
      </c>
      <c r="I1368" s="0" t="n">
        <f aca="false">12*Inputs!$B$8*(MIN(1,$H$52*$C1368)*(ic*Inputs!$C$8+pT-cost_acc-cost_wd*Inputs!$E$8-cost_fx*Inputs!$D$8-cost_ins)+(1-MIN(1,$H$52*$C1368))*(1-MIN(1,Inputs!$G$8*$D1368)*churn_nonbuyers)*(ic*Inputs!$C$8+fee_wd*Inputs!$E$8*(1-$B1368)+fee_fx*Inputs!$D$8-cost_acc-cost_wd*Inputs!$E$8*(1-$B1368)-cost_fx*Inputs!$D$8))</f>
        <v>166240.784752877</v>
      </c>
      <c r="J1368" s="0" t="n">
        <f aca="false">G1368+H1368+I1368-fixed</f>
        <v>16092.1477076809</v>
      </c>
      <c r="K1368" s="0" t="n">
        <f aca="false">12*Inputs!$B$6*(1-MIN(1,Inputs!$G$6*$D1368)*churn_nonbuyers)*(ic*Inputs!$C$6+fee_wd*Inputs!$E$6*(1-$B1368)+fee_fx*Inputs!$D$6-cost_acc-cost_wd*Inputs!$E$6*(1-$B1368)-cost_fx*Inputs!$D$6)</f>
        <v>130409.930932646</v>
      </c>
      <c r="L1368" s="0" t="n">
        <f aca="false">12*Inputs!$B$7*(1-MIN(1,Inputs!$G$7*$D1368)*churn_nonbuyers)*(ic*Inputs!$C$7+fee_wd*Inputs!$E$7*(1-$B1368)+fee_fx*Inputs!$D$7-cost_acc-cost_wd*Inputs!$E$7*(1-$B1368)-cost_fx*Inputs!$D$7)</f>
        <v>328172.688031588</v>
      </c>
      <c r="M1368" s="0" t="n">
        <f aca="false">12*Inputs!$B$8*(1-MIN(1,Inputs!$G$8*$D1368)*churn_nonbuyers)*(ic*Inputs!$C$8+fee_wd*Inputs!$E$8*(1-$B1368)+fee_fx*Inputs!$D$8-cost_acc-cost_wd*Inputs!$E$8*(1-$B1368)-cost_fx*Inputs!$D$8)</f>
        <v>55115.1458456832</v>
      </c>
      <c r="N1368" s="0" t="n">
        <f aca="false">K1368+L1368+I1368-fixed</f>
        <v>-75176.5962828891</v>
      </c>
      <c r="O1368" s="0" t="n">
        <f aca="false">K1368+L1368+M1368-fixed</f>
        <v>-186302.235190082</v>
      </c>
      <c r="P1368" s="0" t="n">
        <f aca="false">12*Inputs!$B$6*(1-MIN(1,Inputs!$F$6*$D1368))*(ic*Inputs!$C$6+flat_fee-cost_acc-cost_wd*Inputs!$E$6*$E1368-cost_fx*Inputs!$D$6)+12*Inputs!$B$7*(1-MIN(1,Inputs!$F$7*$D1368))*(ic*Inputs!$C$7+flat_fee-cost_acc-cost_wd*Inputs!$E$7*$E1368-cost_fx*Inputs!$D$7)+12*Inputs!$B$8*(1-MIN(1,Inputs!$F$8*$D1368))*(ic*Inputs!$C$8+flat_fee-cost_acc-cost_wd*Inputs!$E$8*$E1368-cost_fx*Inputs!$D$8)-fixed</f>
        <v>-109711.91131648</v>
      </c>
    </row>
    <row r="1369" customFormat="false" ht="15" hidden="false" customHeight="false" outlineLevel="0" collapsed="false">
      <c r="A1369" s="0" t="n">
        <v>1304</v>
      </c>
      <c r="B1369" s="0" t="n">
        <v>0.114859</v>
      </c>
      <c r="C1369" s="0" t="n">
        <v>1.090614</v>
      </c>
      <c r="D1369" s="0" t="n">
        <v>0.852522</v>
      </c>
      <c r="E1369" s="0" t="n">
        <v>1.395489</v>
      </c>
      <c r="F1369" s="0" t="n">
        <v>0.056412</v>
      </c>
      <c r="G1369" s="0" t="n">
        <f aca="false">12*Inputs!$B$6*(MIN(1,$H$50*$C1369)*(ic*Inputs!$C$6+pS+fee_fx*Inputs!$D$6-cost_acc-cost_wd*Inputs!$E$6*$E1369-cost_fx*Inputs!$D$6-$F1369)+(1-MIN(1,$H$50*$C1369))*(1-MIN(1,Inputs!$G$6*$D1369)*churn_nonbuyers)*(ic*Inputs!$C$6+fee_wd*Inputs!$E$6*(1-$B1369)+fee_fx*Inputs!$D$6-cost_acc-cost_wd*Inputs!$E$6*(1-$B1369)-cost_fx*Inputs!$D$6))</f>
        <v>230516.069906005</v>
      </c>
      <c r="H1369" s="0" t="n">
        <f aca="false">12*Inputs!$B$7*(MIN(1,$H$51*$C1369)*(ic*Inputs!$C$7+pE+fee_fx*Inputs!$D$7-cost_acc-cost_wd*Inputs!$E$7*$E1369-cost_fx*Inputs!$D$7-$F1369)+(1-MIN(1,$H$51*$C1369))*(1-MIN(1,Inputs!$G$7*$D1369)*churn_nonbuyers)*(ic*Inputs!$C$7+fee_wd*Inputs!$E$7*(1-$B1369)+fee_fx*Inputs!$D$7-cost_acc-cost_wd*Inputs!$E$7*(1-$B1369)-cost_fx*Inputs!$D$7))</f>
        <v>397259.324055334</v>
      </c>
      <c r="I1369" s="0" t="n">
        <f aca="false">12*Inputs!$B$8*(MIN(1,$H$52*$C1369)*(ic*Inputs!$C$8+pT-cost_acc-cost_wd*Inputs!$E$8-cost_fx*Inputs!$D$8-cost_ins)+(1-MIN(1,$H$52*$C1369))*(1-MIN(1,Inputs!$G$8*$D1369)*churn_nonbuyers)*(ic*Inputs!$C$8+fee_wd*Inputs!$E$8*(1-$B1369)+fee_fx*Inputs!$D$8-cost_acc-cost_wd*Inputs!$E$8*(1-$B1369)-cost_fx*Inputs!$D$8))</f>
        <v>187815.908923014</v>
      </c>
      <c r="J1369" s="0" t="n">
        <f aca="false">G1369+H1369+I1369-fixed</f>
        <v>115591.302884352</v>
      </c>
      <c r="K1369" s="0" t="n">
        <f aca="false">12*Inputs!$B$6*(1-MIN(1,Inputs!$G$6*$D1369)*churn_nonbuyers)*(ic*Inputs!$C$6+fee_wd*Inputs!$E$6*(1-$B1369)+fee_fx*Inputs!$D$6-cost_acc-cost_wd*Inputs!$E$6*(1-$B1369)-cost_fx*Inputs!$D$6)</f>
        <v>177171.904975666</v>
      </c>
      <c r="L1369" s="0" t="n">
        <f aca="false">12*Inputs!$B$7*(1-MIN(1,Inputs!$G$7*$D1369)*churn_nonbuyers)*(ic*Inputs!$C$7+fee_wd*Inputs!$E$7*(1-$B1369)+fee_fx*Inputs!$D$7-cost_acc-cost_wd*Inputs!$E$7*(1-$B1369)-cost_fx*Inputs!$D$7)</f>
        <v>376771.211529399</v>
      </c>
      <c r="M1369" s="0" t="n">
        <f aca="false">12*Inputs!$B$8*(1-MIN(1,Inputs!$G$8*$D1369)*churn_nonbuyers)*(ic*Inputs!$C$8+fee_wd*Inputs!$E$8*(1-$B1369)+fee_fx*Inputs!$D$8-cost_acc-cost_wd*Inputs!$E$8*(1-$B1369)-cost_fx*Inputs!$D$8)</f>
        <v>129392.647539773</v>
      </c>
      <c r="N1369" s="0" t="n">
        <f aca="false">K1369+L1369+I1369-fixed</f>
        <v>41759.0254280786</v>
      </c>
      <c r="O1369" s="0" t="n">
        <f aca="false">K1369+L1369+M1369-fixed</f>
        <v>-16664.2359551622</v>
      </c>
      <c r="P1369" s="0" t="n">
        <f aca="false">12*Inputs!$B$6*(1-MIN(1,Inputs!$F$6*$D1369))*(ic*Inputs!$C$6+flat_fee-cost_acc-cost_wd*Inputs!$E$6*$E1369-cost_fx*Inputs!$D$6)+12*Inputs!$B$7*(1-MIN(1,Inputs!$F$7*$D1369))*(ic*Inputs!$C$7+flat_fee-cost_acc-cost_wd*Inputs!$E$7*$E1369-cost_fx*Inputs!$D$7)+12*Inputs!$B$8*(1-MIN(1,Inputs!$F$8*$D1369))*(ic*Inputs!$C$8+flat_fee-cost_acc-cost_wd*Inputs!$E$8*$E1369-cost_fx*Inputs!$D$8)-fixed</f>
        <v>-31210.4968340801</v>
      </c>
    </row>
    <row r="1370" customFormat="false" ht="15" hidden="false" customHeight="false" outlineLevel="0" collapsed="false">
      <c r="A1370" s="0" t="n">
        <v>1305</v>
      </c>
      <c r="B1370" s="0" t="n">
        <v>0.192966</v>
      </c>
      <c r="C1370" s="0" t="n">
        <v>0.990162</v>
      </c>
      <c r="D1370" s="0" t="n">
        <v>1.357957</v>
      </c>
      <c r="E1370" s="0" t="n">
        <v>1.33255</v>
      </c>
      <c r="F1370" s="0" t="n">
        <v>0.19858</v>
      </c>
      <c r="G1370" s="0" t="n">
        <f aca="false">12*Inputs!$B$6*(MIN(1,$H$50*$C1370)*(ic*Inputs!$C$6+pS+fee_fx*Inputs!$D$6-cost_acc-cost_wd*Inputs!$E$6*$E1370-cost_fx*Inputs!$D$6-$F1370)+(1-MIN(1,$H$50*$C1370))*(1-MIN(1,Inputs!$G$6*$D1370)*churn_nonbuyers)*(ic*Inputs!$C$6+fee_wd*Inputs!$E$6*(1-$B1370)+fee_fx*Inputs!$D$6-cost_acc-cost_wd*Inputs!$E$6*(1-$B1370)-cost_fx*Inputs!$D$6))</f>
        <v>209835.658897518</v>
      </c>
      <c r="H1370" s="0" t="n">
        <f aca="false">12*Inputs!$B$7*(MIN(1,$H$51*$C1370)*(ic*Inputs!$C$7+pE+fee_fx*Inputs!$D$7-cost_acc-cost_wd*Inputs!$E$7*$E1370-cost_fx*Inputs!$D$7-$F1370)+(1-MIN(1,$H$51*$C1370))*(1-MIN(1,Inputs!$G$7*$D1370)*churn_nonbuyers)*(ic*Inputs!$C$7+fee_wd*Inputs!$E$7*(1-$B1370)+fee_fx*Inputs!$D$7-cost_acc-cost_wd*Inputs!$E$7*(1-$B1370)-cost_fx*Inputs!$D$7))</f>
        <v>384386.353617523</v>
      </c>
      <c r="I1370" s="0" t="n">
        <f aca="false">12*Inputs!$B$8*(MIN(1,$H$52*$C1370)*(ic*Inputs!$C$8+pT-cost_acc-cost_wd*Inputs!$E$8-cost_fx*Inputs!$D$8-cost_ins)+(1-MIN(1,$H$52*$C1370))*(1-MIN(1,Inputs!$G$8*$D1370)*churn_nonbuyers)*(ic*Inputs!$C$8+fee_wd*Inputs!$E$8*(1-$B1370)+fee_fx*Inputs!$D$8-cost_acc-cost_wd*Inputs!$E$8*(1-$B1370)-cost_fx*Inputs!$D$8))</f>
        <v>147536.710126274</v>
      </c>
      <c r="J1370" s="0" t="n">
        <f aca="false">G1370+H1370+I1370-fixed</f>
        <v>41758.7226413148</v>
      </c>
      <c r="K1370" s="0" t="n">
        <f aca="false">12*Inputs!$B$6*(1-MIN(1,Inputs!$G$6*$D1370)*churn_nonbuyers)*(ic*Inputs!$C$6+fee_wd*Inputs!$E$6*(1-$B1370)+fee_fx*Inputs!$D$6-cost_acc-cost_wd*Inputs!$E$6*(1-$B1370)-cost_fx*Inputs!$D$6)</f>
        <v>162011.374059326</v>
      </c>
      <c r="L1370" s="0" t="n">
        <f aca="false">12*Inputs!$B$7*(1-MIN(1,Inputs!$G$7*$D1370)*churn_nonbuyers)*(ic*Inputs!$C$7+fee_wd*Inputs!$E$7*(1-$B1370)+fee_fx*Inputs!$D$7-cost_acc-cost_wd*Inputs!$E$7*(1-$B1370)-cost_fx*Inputs!$D$7)</f>
        <v>360119.058899596</v>
      </c>
      <c r="M1370" s="0" t="n">
        <f aca="false">12*Inputs!$B$8*(1-MIN(1,Inputs!$G$8*$D1370)*churn_nonbuyers)*(ic*Inputs!$C$8+fee_wd*Inputs!$E$8*(1-$B1370)+fee_fx*Inputs!$D$8-cost_acc-cost_wd*Inputs!$E$8*(1-$B1370)-cost_fx*Inputs!$D$8)</f>
        <v>15676.1448635232</v>
      </c>
      <c r="N1370" s="0" t="n">
        <f aca="false">K1370+L1370+I1370-fixed</f>
        <v>-30332.8569148036</v>
      </c>
      <c r="O1370" s="0" t="n">
        <f aca="false">K1370+L1370+M1370-fixed</f>
        <v>-162193.422177554</v>
      </c>
      <c r="P1370" s="0" t="n">
        <f aca="false">12*Inputs!$B$6*(1-MIN(1,Inputs!$F$6*$D1370))*(ic*Inputs!$C$6+flat_fee-cost_acc-cost_wd*Inputs!$E$6*$E1370-cost_fx*Inputs!$D$6)+12*Inputs!$B$7*(1-MIN(1,Inputs!$F$7*$D1370))*(ic*Inputs!$C$7+flat_fee-cost_acc-cost_wd*Inputs!$E$7*$E1370-cost_fx*Inputs!$D$7)+12*Inputs!$B$8*(1-MIN(1,Inputs!$F$8*$D1370))*(ic*Inputs!$C$8+flat_fee-cost_acc-cost_wd*Inputs!$E$8*$E1370-cost_fx*Inputs!$D$8)-fixed</f>
        <v>-246482.311012</v>
      </c>
    </row>
    <row r="1371" customFormat="false" ht="15" hidden="false" customHeight="false" outlineLevel="0" collapsed="false">
      <c r="A1371" s="0" t="n">
        <v>1306</v>
      </c>
      <c r="B1371" s="0" t="n">
        <v>0.206098</v>
      </c>
      <c r="C1371" s="0" t="n">
        <v>0.930619</v>
      </c>
      <c r="D1371" s="0" t="n">
        <v>1.535989</v>
      </c>
      <c r="E1371" s="0" t="n">
        <v>1.283149</v>
      </c>
      <c r="F1371" s="0" t="n">
        <v>0.262811</v>
      </c>
      <c r="G1371" s="0" t="n">
        <f aca="false">12*Inputs!$B$6*(MIN(1,$H$50*$C1371)*(ic*Inputs!$C$6+pS+fee_fx*Inputs!$D$6-cost_acc-cost_wd*Inputs!$E$6*$E1371-cost_fx*Inputs!$D$6-$F1371)+(1-MIN(1,$H$50*$C1371))*(1-MIN(1,Inputs!$G$6*$D1371)*churn_nonbuyers)*(ic*Inputs!$C$6+fee_wd*Inputs!$E$6*(1-$B1371)+fee_fx*Inputs!$D$6-cost_acc-cost_wd*Inputs!$E$6*(1-$B1371)-cost_fx*Inputs!$D$6))</f>
        <v>203593.956788331</v>
      </c>
      <c r="H1371" s="0" t="n">
        <f aca="false">12*Inputs!$B$7*(MIN(1,$H$51*$C1371)*(ic*Inputs!$C$7+pE+fee_fx*Inputs!$D$7-cost_acc-cost_wd*Inputs!$E$7*$E1371-cost_fx*Inputs!$D$7-$F1371)+(1-MIN(1,$H$51*$C1371))*(1-MIN(1,Inputs!$G$7*$D1371)*churn_nonbuyers)*(ic*Inputs!$C$7+fee_wd*Inputs!$E$7*(1-$B1371)+fee_fx*Inputs!$D$7-cost_acc-cost_wd*Inputs!$E$7*(1-$B1371)-cost_fx*Inputs!$D$7))</f>
        <v>382389.112526178</v>
      </c>
      <c r="I1371" s="0" t="n">
        <f aca="false">12*Inputs!$B$8*(MIN(1,$H$52*$C1371)*(ic*Inputs!$C$8+pT-cost_acc-cost_wd*Inputs!$E$8-cost_fx*Inputs!$D$8-cost_ins)+(1-MIN(1,$H$52*$C1371))*(1-MIN(1,Inputs!$G$8*$D1371)*churn_nonbuyers)*(ic*Inputs!$C$8+fee_wd*Inputs!$E$8*(1-$B1371)+fee_fx*Inputs!$D$8-cost_acc-cost_wd*Inputs!$E$8*(1-$B1371)-cost_fx*Inputs!$D$8))</f>
        <v>134143.145136</v>
      </c>
      <c r="J1371" s="0" t="n">
        <f aca="false">G1371+H1371+I1371-fixed</f>
        <v>20126.2144505092</v>
      </c>
      <c r="K1371" s="0" t="n">
        <f aca="false">12*Inputs!$B$6*(1-MIN(1,Inputs!$G$6*$D1371)*churn_nonbuyers)*(ic*Inputs!$C$6+fee_wd*Inputs!$E$6*(1-$B1371)+fee_fx*Inputs!$D$6-cost_acc-cost_wd*Inputs!$E$6*(1-$B1371)-cost_fx*Inputs!$D$6)</f>
        <v>158718.381558638</v>
      </c>
      <c r="L1371" s="0" t="n">
        <f aca="false">12*Inputs!$B$7*(1-MIN(1,Inputs!$G$7*$D1371)*churn_nonbuyers)*(ic*Inputs!$C$7+fee_wd*Inputs!$E$7*(1-$B1371)+fee_fx*Inputs!$D$7-cost_acc-cost_wd*Inputs!$E$7*(1-$B1371)-cost_fx*Inputs!$D$7)</f>
        <v>356310.122663183</v>
      </c>
      <c r="M1371" s="0" t="n">
        <f aca="false">12*Inputs!$B$8*(1-MIN(1,Inputs!$G$8*$D1371)*churn_nonbuyers)*(ic*Inputs!$C$8+fee_wd*Inputs!$E$8*(1-$B1371)+fee_fx*Inputs!$D$8-cost_acc-cost_wd*Inputs!$E$8*(1-$B1371)-cost_fx*Inputs!$D$8)</f>
        <v>0</v>
      </c>
      <c r="N1371" s="0" t="n">
        <f aca="false">K1371+L1371+I1371-fixed</f>
        <v>-50828.3506421787</v>
      </c>
      <c r="O1371" s="0" t="n">
        <f aca="false">K1371+L1371+M1371-fixed</f>
        <v>-184971.495778179</v>
      </c>
      <c r="P1371" s="0" t="n">
        <f aca="false">12*Inputs!$B$6*(1-MIN(1,Inputs!$F$6*$D1371))*(ic*Inputs!$C$6+flat_fee-cost_acc-cost_wd*Inputs!$E$6*$E1371-cost_fx*Inputs!$D$6)+12*Inputs!$B$7*(1-MIN(1,Inputs!$F$7*$D1371))*(ic*Inputs!$C$7+flat_fee-cost_acc-cost_wd*Inputs!$E$7*$E1371-cost_fx*Inputs!$D$7)+12*Inputs!$B$8*(1-MIN(1,Inputs!$F$8*$D1371))*(ic*Inputs!$C$8+flat_fee-cost_acc-cost_wd*Inputs!$E$8*$E1371-cost_fx*Inputs!$D$8)-fixed</f>
        <v>-317684.03294536</v>
      </c>
    </row>
    <row r="1372" customFormat="false" ht="15" hidden="false" customHeight="false" outlineLevel="0" collapsed="false">
      <c r="A1372" s="0" t="n">
        <v>1307</v>
      </c>
      <c r="B1372" s="0" t="n">
        <v>0.048458</v>
      </c>
      <c r="C1372" s="0" t="n">
        <v>0.957836</v>
      </c>
      <c r="D1372" s="0" t="n">
        <v>1.181852</v>
      </c>
      <c r="E1372" s="0" t="n">
        <v>1.118017</v>
      </c>
      <c r="F1372" s="0" t="n">
        <v>0.265187</v>
      </c>
      <c r="G1372" s="0" t="n">
        <f aca="false">12*Inputs!$B$6*(MIN(1,$H$50*$C1372)*(ic*Inputs!$C$6+pS+fee_fx*Inputs!$D$6-cost_acc-cost_wd*Inputs!$E$6*$E1372-cost_fx*Inputs!$D$6-$F1372)+(1-MIN(1,$H$50*$C1372))*(1-MIN(1,Inputs!$G$6*$D1372)*churn_nonbuyers)*(ic*Inputs!$C$6+fee_wd*Inputs!$E$6*(1-$B1372)+fee_fx*Inputs!$D$6-cost_acc-cost_wd*Inputs!$E$6*(1-$B1372)-cost_fx*Inputs!$D$6))</f>
        <v>231031.203197018</v>
      </c>
      <c r="H1372" s="0" t="n">
        <f aca="false">12*Inputs!$B$7*(MIN(1,$H$51*$C1372)*(ic*Inputs!$C$7+pE+fee_fx*Inputs!$D$7-cost_acc-cost_wd*Inputs!$E$7*$E1372-cost_fx*Inputs!$D$7-$F1372)+(1-MIN(1,$H$51*$C1372))*(1-MIN(1,Inputs!$G$7*$D1372)*churn_nonbuyers)*(ic*Inputs!$C$7+fee_wd*Inputs!$E$7*(1-$B1372)+fee_fx*Inputs!$D$7-cost_acc-cost_wd*Inputs!$E$7*(1-$B1372)-cost_fx*Inputs!$D$7))</f>
        <v>417196.243156262</v>
      </c>
      <c r="I1372" s="0" t="n">
        <f aca="false">12*Inputs!$B$8*(MIN(1,$H$52*$C1372)*(ic*Inputs!$C$8+pT-cost_acc-cost_wd*Inputs!$E$8-cost_fx*Inputs!$D$8-cost_ins)+(1-MIN(1,$H$52*$C1372))*(1-MIN(1,Inputs!$G$8*$D1372)*churn_nonbuyers)*(ic*Inputs!$C$8+fee_wd*Inputs!$E$8*(1-$B1372)+fee_fx*Inputs!$D$8-cost_acc-cost_wd*Inputs!$E$8*(1-$B1372)-cost_fx*Inputs!$D$8))</f>
        <v>156508.843592661</v>
      </c>
      <c r="J1372" s="0" t="n">
        <f aca="false">G1372+H1372+I1372-fixed</f>
        <v>104736.289945941</v>
      </c>
      <c r="K1372" s="0" t="n">
        <f aca="false">12*Inputs!$B$6*(1-MIN(1,Inputs!$G$6*$D1372)*churn_nonbuyers)*(ic*Inputs!$C$6+fee_wd*Inputs!$E$6*(1-$B1372)+fee_fx*Inputs!$D$6-cost_acc-cost_wd*Inputs!$E$6*(1-$B1372)-cost_fx*Inputs!$D$6)</f>
        <v>183121.325166355</v>
      </c>
      <c r="L1372" s="0" t="n">
        <f aca="false">12*Inputs!$B$7*(1-MIN(1,Inputs!$G$7*$D1372)*churn_nonbuyers)*(ic*Inputs!$C$7+fee_wd*Inputs!$E$7*(1-$B1372)+fee_fx*Inputs!$D$7-cost_acc-cost_wd*Inputs!$E$7*(1-$B1372)-cost_fx*Inputs!$D$7)</f>
        <v>382173.773403813</v>
      </c>
      <c r="M1372" s="0" t="n">
        <f aca="false">12*Inputs!$B$8*(1-MIN(1,Inputs!$G$8*$D1372)*churn_nonbuyers)*(ic*Inputs!$C$8+fee_wd*Inputs!$E$8*(1-$B1372)+fee_fx*Inputs!$D$8-cost_acc-cost_wd*Inputs!$E$8*(1-$B1372)-cost_fx*Inputs!$D$8)</f>
        <v>55968.7492296576</v>
      </c>
      <c r="N1372" s="0" t="n">
        <f aca="false">K1372+L1372+I1372-fixed</f>
        <v>21803.9421628292</v>
      </c>
      <c r="O1372" s="0" t="n">
        <f aca="false">K1372+L1372+M1372-fixed</f>
        <v>-78736.1522001739</v>
      </c>
      <c r="P1372" s="0" t="n">
        <f aca="false">12*Inputs!$B$6*(1-MIN(1,Inputs!$F$6*$D1372))*(ic*Inputs!$C$6+flat_fee-cost_acc-cost_wd*Inputs!$E$6*$E1372-cost_fx*Inputs!$D$6)+12*Inputs!$B$7*(1-MIN(1,Inputs!$F$7*$D1372))*(ic*Inputs!$C$7+flat_fee-cost_acc-cost_wd*Inputs!$E$7*$E1372-cost_fx*Inputs!$D$7)+12*Inputs!$B$8*(1-MIN(1,Inputs!$F$8*$D1372))*(ic*Inputs!$C$8+flat_fee-cost_acc-cost_wd*Inputs!$E$8*$E1372-cost_fx*Inputs!$D$8)-fixed</f>
        <v>-77911.9880598399</v>
      </c>
    </row>
    <row r="1373" customFormat="false" ht="15" hidden="false" customHeight="false" outlineLevel="0" collapsed="false">
      <c r="A1373" s="0" t="n">
        <v>1308</v>
      </c>
      <c r="B1373" s="0" t="n">
        <v>0.242928</v>
      </c>
      <c r="C1373" s="0" t="n">
        <v>0.99302</v>
      </c>
      <c r="D1373" s="0" t="n">
        <v>1.785981</v>
      </c>
      <c r="E1373" s="0" t="n">
        <v>1.094444</v>
      </c>
      <c r="F1373" s="0" t="n">
        <v>0.280844</v>
      </c>
      <c r="G1373" s="0" t="n">
        <f aca="false">12*Inputs!$B$6*(MIN(1,$H$50*$C1373)*(ic*Inputs!$C$6+pS+fee_fx*Inputs!$D$6-cost_acc-cost_wd*Inputs!$E$6*$E1373-cost_fx*Inputs!$D$6-$F1373)+(1-MIN(1,$H$50*$C1373))*(1-MIN(1,Inputs!$G$6*$D1373)*churn_nonbuyers)*(ic*Inputs!$C$6+fee_wd*Inputs!$E$6*(1-$B1373)+fee_fx*Inputs!$D$6-cost_acc-cost_wd*Inputs!$E$6*(1-$B1373)-cost_fx*Inputs!$D$6))</f>
        <v>204083.38163114</v>
      </c>
      <c r="H1373" s="0" t="n">
        <f aca="false">12*Inputs!$B$7*(MIN(1,$H$51*$C1373)*(ic*Inputs!$C$7+pE+fee_fx*Inputs!$D$7-cost_acc-cost_wd*Inputs!$E$7*$E1373-cost_fx*Inputs!$D$7-$F1373)+(1-MIN(1,$H$51*$C1373))*(1-MIN(1,Inputs!$G$7*$D1373)*churn_nonbuyers)*(ic*Inputs!$C$7+fee_wd*Inputs!$E$7*(1-$B1373)+fee_fx*Inputs!$D$7-cost_acc-cost_wd*Inputs!$E$7*(1-$B1373)-cost_fx*Inputs!$D$7))</f>
        <v>399979.174837488</v>
      </c>
      <c r="I1373" s="0" t="n">
        <f aca="false">12*Inputs!$B$8*(MIN(1,$H$52*$C1373)*(ic*Inputs!$C$8+pT-cost_acc-cost_wd*Inputs!$E$8-cost_fx*Inputs!$D$8-cost_ins)+(1-MIN(1,$H$52*$C1373))*(1-MIN(1,Inputs!$G$8*$D1373)*churn_nonbuyers)*(ic*Inputs!$C$8+fee_wd*Inputs!$E$8*(1-$B1373)+fee_fx*Inputs!$D$8-cost_acc-cost_wd*Inputs!$E$8*(1-$B1373)-cost_fx*Inputs!$D$8))</f>
        <v>143137.87488</v>
      </c>
      <c r="J1373" s="0" t="n">
        <f aca="false">G1373+H1373+I1373-fixed</f>
        <v>47200.4313486274</v>
      </c>
      <c r="K1373" s="0" t="n">
        <f aca="false">12*Inputs!$B$6*(1-MIN(1,Inputs!$G$6*$D1373)*churn_nonbuyers)*(ic*Inputs!$C$6+fee_wd*Inputs!$E$6*(1-$B1373)+fee_fx*Inputs!$D$6-cost_acc-cost_wd*Inputs!$E$6*(1-$B1373)-cost_fx*Inputs!$D$6)</f>
        <v>151739.50602505</v>
      </c>
      <c r="L1373" s="0" t="n">
        <f aca="false">12*Inputs!$B$7*(1-MIN(1,Inputs!$G$7*$D1373)*churn_nonbuyers)*(ic*Inputs!$C$7+fee_wd*Inputs!$E$7*(1-$B1373)+fee_fx*Inputs!$D$7-cost_acc-cost_wd*Inputs!$E$7*(1-$B1373)-cost_fx*Inputs!$D$7)</f>
        <v>348489.43772703</v>
      </c>
      <c r="M1373" s="0" t="n">
        <f aca="false">12*Inputs!$B$8*(1-MIN(1,Inputs!$G$8*$D1373)*churn_nonbuyers)*(ic*Inputs!$C$8+fee_wd*Inputs!$E$8*(1-$B1373)+fee_fx*Inputs!$D$8-cost_acc-cost_wd*Inputs!$E$8*(1-$B1373)-cost_fx*Inputs!$D$8)</f>
        <v>0</v>
      </c>
      <c r="N1373" s="0" t="n">
        <f aca="false">K1373+L1373+I1373-fixed</f>
        <v>-56633.1813679206</v>
      </c>
      <c r="O1373" s="0" t="n">
        <f aca="false">K1373+L1373+M1373-fixed</f>
        <v>-199771.056247921</v>
      </c>
      <c r="P1373" s="0" t="n">
        <f aca="false">12*Inputs!$B$6*(1-MIN(1,Inputs!$F$6*$D1373))*(ic*Inputs!$C$6+flat_fee-cost_acc-cost_wd*Inputs!$E$6*$E1373-cost_fx*Inputs!$D$6)+12*Inputs!$B$7*(1-MIN(1,Inputs!$F$7*$D1373))*(ic*Inputs!$C$7+flat_fee-cost_acc-cost_wd*Inputs!$E$7*$E1373-cost_fx*Inputs!$D$7)+12*Inputs!$B$8*(1-MIN(1,Inputs!$F$8*$D1373))*(ic*Inputs!$C$8+flat_fee-cost_acc-cost_wd*Inputs!$E$8*$E1373-cost_fx*Inputs!$D$8)-fixed</f>
        <v>-395749.01587264</v>
      </c>
    </row>
    <row r="1374" customFormat="false" ht="15" hidden="false" customHeight="false" outlineLevel="0" collapsed="false">
      <c r="A1374" s="0" t="n">
        <v>1309</v>
      </c>
      <c r="B1374" s="0" t="n">
        <v>0.298491</v>
      </c>
      <c r="C1374" s="0" t="n">
        <v>1.00297</v>
      </c>
      <c r="D1374" s="0" t="n">
        <v>1.259012</v>
      </c>
      <c r="E1374" s="0" t="n">
        <v>1.097379</v>
      </c>
      <c r="F1374" s="0" t="n">
        <v>0.377448</v>
      </c>
      <c r="G1374" s="0" t="n">
        <f aca="false">12*Inputs!$B$6*(MIN(1,$H$50*$C1374)*(ic*Inputs!$C$6+pS+fee_fx*Inputs!$D$6-cost_acc-cost_wd*Inputs!$E$6*$E1374-cost_fx*Inputs!$D$6-$F1374)+(1-MIN(1,$H$50*$C1374))*(1-MIN(1,Inputs!$G$6*$D1374)*churn_nonbuyers)*(ic*Inputs!$C$6+fee_wd*Inputs!$E$6*(1-$B1374)+fee_fx*Inputs!$D$6-cost_acc-cost_wd*Inputs!$E$6*(1-$B1374)-cost_fx*Inputs!$D$6))</f>
        <v>199449.729612181</v>
      </c>
      <c r="H1374" s="0" t="n">
        <f aca="false">12*Inputs!$B$7*(MIN(1,$H$51*$C1374)*(ic*Inputs!$C$7+pE+fee_fx*Inputs!$D$7-cost_acc-cost_wd*Inputs!$E$7*$E1374-cost_fx*Inputs!$D$7-$F1374)+(1-MIN(1,$H$51*$C1374))*(1-MIN(1,Inputs!$G$7*$D1374)*churn_nonbuyers)*(ic*Inputs!$C$7+fee_wd*Inputs!$E$7*(1-$B1374)+fee_fx*Inputs!$D$7-cost_acc-cost_wd*Inputs!$E$7*(1-$B1374)-cost_fx*Inputs!$D$7))</f>
        <v>393450.689516527</v>
      </c>
      <c r="I1374" s="0" t="n">
        <f aca="false">12*Inputs!$B$8*(MIN(1,$H$52*$C1374)*(ic*Inputs!$C$8+pT-cost_acc-cost_wd*Inputs!$E$8-cost_fx*Inputs!$D$8-cost_ins)+(1-MIN(1,$H$52*$C1374))*(1-MIN(1,Inputs!$G$8*$D1374)*churn_nonbuyers)*(ic*Inputs!$C$8+fee_wd*Inputs!$E$8*(1-$B1374)+fee_fx*Inputs!$D$8-cost_acc-cost_wd*Inputs!$E$8*(1-$B1374)-cost_fx*Inputs!$D$8))</f>
        <v>155607.213618726</v>
      </c>
      <c r="J1374" s="0" t="n">
        <f aca="false">G1374+H1374+I1374-fixed</f>
        <v>48507.6327474334</v>
      </c>
      <c r="K1374" s="0" t="n">
        <f aca="false">12*Inputs!$B$6*(1-MIN(1,Inputs!$G$6*$D1374)*churn_nonbuyers)*(ic*Inputs!$C$6+fee_wd*Inputs!$E$6*(1-$B1374)+fee_fx*Inputs!$D$6-cost_acc-cost_wd*Inputs!$E$6*(1-$B1374)-cost_fx*Inputs!$D$6)</f>
        <v>148632.242046422</v>
      </c>
      <c r="L1374" s="0" t="n">
        <f aca="false">12*Inputs!$B$7*(1-MIN(1,Inputs!$G$7*$D1374)*churn_nonbuyers)*(ic*Inputs!$C$7+fee_wd*Inputs!$E$7*(1-$B1374)+fee_fx*Inputs!$D$7-cost_acc-cost_wd*Inputs!$E$7*(1-$B1374)-cost_fx*Inputs!$D$7)</f>
        <v>346611.759051854</v>
      </c>
      <c r="M1374" s="0" t="n">
        <f aca="false">12*Inputs!$B$8*(1-MIN(1,Inputs!$G$8*$D1374)*churn_nonbuyers)*(ic*Inputs!$C$8+fee_wd*Inputs!$E$8*(1-$B1374)+fee_fx*Inputs!$D$8-cost_acc-cost_wd*Inputs!$E$8*(1-$B1374)-cost_fx*Inputs!$D$8)</f>
        <v>37040.3762699712</v>
      </c>
      <c r="N1374" s="0" t="n">
        <f aca="false">K1374+L1374+I1374-fixed</f>
        <v>-49148.785282998</v>
      </c>
      <c r="O1374" s="0" t="n">
        <f aca="false">K1374+L1374+M1374-fixed</f>
        <v>-167715.622631753</v>
      </c>
      <c r="P1374" s="0" t="n">
        <f aca="false">12*Inputs!$B$6*(1-MIN(1,Inputs!$F$6*$D1374))*(ic*Inputs!$C$6+flat_fee-cost_acc-cost_wd*Inputs!$E$6*$E1374-cost_fx*Inputs!$D$6)+12*Inputs!$B$7*(1-MIN(1,Inputs!$F$7*$D1374))*(ic*Inputs!$C$7+flat_fee-cost_acc-cost_wd*Inputs!$E$7*$E1374-cost_fx*Inputs!$D$7)+12*Inputs!$B$8*(1-MIN(1,Inputs!$F$8*$D1374))*(ic*Inputs!$C$8+flat_fee-cost_acc-cost_wd*Inputs!$E$8*$E1374-cost_fx*Inputs!$D$8)-fixed</f>
        <v>-111606.48804448</v>
      </c>
    </row>
    <row r="1375" customFormat="false" ht="15" hidden="false" customHeight="false" outlineLevel="0" collapsed="false">
      <c r="A1375" s="0" t="n">
        <v>1310</v>
      </c>
      <c r="B1375" s="0" t="n">
        <v>0.230273</v>
      </c>
      <c r="C1375" s="0" t="n">
        <v>0.81125</v>
      </c>
      <c r="D1375" s="0" t="n">
        <v>1.610531</v>
      </c>
      <c r="E1375" s="0" t="n">
        <v>1.305416</v>
      </c>
      <c r="F1375" s="0" t="n">
        <v>0.103991</v>
      </c>
      <c r="G1375" s="0" t="n">
        <f aca="false">12*Inputs!$B$6*(MIN(1,$H$50*$C1375)*(ic*Inputs!$C$6+pS+fee_fx*Inputs!$D$6-cost_acc-cost_wd*Inputs!$E$6*$E1375-cost_fx*Inputs!$D$6-$F1375)+(1-MIN(1,$H$50*$C1375))*(1-MIN(1,Inputs!$G$6*$D1375)*churn_nonbuyers)*(ic*Inputs!$C$6+fee_wd*Inputs!$E$6*(1-$B1375)+fee_fx*Inputs!$D$6-cost_acc-cost_wd*Inputs!$E$6*(1-$B1375)-cost_fx*Inputs!$D$6))</f>
        <v>196797.859937863</v>
      </c>
      <c r="H1375" s="0" t="n">
        <f aca="false">12*Inputs!$B$7*(MIN(1,$H$51*$C1375)*(ic*Inputs!$C$7+pE+fee_fx*Inputs!$D$7-cost_acc-cost_wd*Inputs!$E$7*$E1375-cost_fx*Inputs!$D$7-$F1375)+(1-MIN(1,$H$51*$C1375))*(1-MIN(1,Inputs!$G$7*$D1375)*churn_nonbuyers)*(ic*Inputs!$C$7+fee_wd*Inputs!$E$7*(1-$B1375)+fee_fx*Inputs!$D$7-cost_acc-cost_wd*Inputs!$E$7*(1-$B1375)-cost_fx*Inputs!$D$7))</f>
        <v>381582.185684483</v>
      </c>
      <c r="I1375" s="0" t="n">
        <f aca="false">12*Inputs!$B$8*(MIN(1,$H$52*$C1375)*(ic*Inputs!$C$8+pT-cost_acc-cost_wd*Inputs!$E$8-cost_fx*Inputs!$D$8-cost_ins)+(1-MIN(1,$H$52*$C1375))*(1-MIN(1,Inputs!$G$8*$D1375)*churn_nonbuyers)*(ic*Inputs!$C$8+fee_wd*Inputs!$E$8*(1-$B1375)+fee_fx*Inputs!$D$8-cost_acc-cost_wd*Inputs!$E$8*(1-$B1375)-cost_fx*Inputs!$D$8))</f>
        <v>116936.82</v>
      </c>
      <c r="J1375" s="0" t="n">
        <f aca="false">G1375+H1375+I1375-fixed</f>
        <v>-4683.13437765464</v>
      </c>
      <c r="K1375" s="0" t="n">
        <f aca="false">12*Inputs!$B$6*(1-MIN(1,Inputs!$G$6*$D1375)*churn_nonbuyers)*(ic*Inputs!$C$6+fee_wd*Inputs!$E$6*(1-$B1375)+fee_fx*Inputs!$D$6-cost_acc-cost_wd*Inputs!$E$6*(1-$B1375)-cost_fx*Inputs!$D$6)</f>
        <v>154876.740515734</v>
      </c>
      <c r="L1375" s="0" t="n">
        <f aca="false">12*Inputs!$B$7*(1-MIN(1,Inputs!$G$7*$D1375)*churn_nonbuyers)*(ic*Inputs!$C$7+fee_wd*Inputs!$E$7*(1-$B1375)+fee_fx*Inputs!$D$7-cost_acc-cost_wd*Inputs!$E$7*(1-$B1375)-cost_fx*Inputs!$D$7)</f>
        <v>352161.82802144</v>
      </c>
      <c r="M1375" s="0" t="n">
        <f aca="false">12*Inputs!$B$8*(1-MIN(1,Inputs!$G$8*$D1375)*churn_nonbuyers)*(ic*Inputs!$C$8+fee_wd*Inputs!$E$8*(1-$B1375)+fee_fx*Inputs!$D$8-cost_acc-cost_wd*Inputs!$E$8*(1-$B1375)-cost_fx*Inputs!$D$8)</f>
        <v>0</v>
      </c>
      <c r="N1375" s="0" t="n">
        <f aca="false">K1375+L1375+I1375-fixed</f>
        <v>-76024.6114628261</v>
      </c>
      <c r="O1375" s="0" t="n">
        <f aca="false">K1375+L1375+M1375-fixed</f>
        <v>-192961.431462826</v>
      </c>
      <c r="P1375" s="0" t="n">
        <f aca="false">12*Inputs!$B$6*(1-MIN(1,Inputs!$F$6*$D1375))*(ic*Inputs!$C$6+flat_fee-cost_acc-cost_wd*Inputs!$E$6*$E1375-cost_fx*Inputs!$D$6)+12*Inputs!$B$7*(1-MIN(1,Inputs!$F$7*$D1375))*(ic*Inputs!$C$7+flat_fee-cost_acc-cost_wd*Inputs!$E$7*$E1375-cost_fx*Inputs!$D$7)+12*Inputs!$B$8*(1-MIN(1,Inputs!$F$8*$D1375))*(ic*Inputs!$C$8+flat_fee-cost_acc-cost_wd*Inputs!$E$8*$E1375-cost_fx*Inputs!$D$8)-fixed</f>
        <v>-361011.41315296</v>
      </c>
    </row>
    <row r="1376" customFormat="false" ht="15" hidden="false" customHeight="false" outlineLevel="0" collapsed="false">
      <c r="A1376" s="0" t="n">
        <v>1311</v>
      </c>
      <c r="B1376" s="0" t="n">
        <v>0.441196</v>
      </c>
      <c r="C1376" s="0" t="n">
        <v>0.965313</v>
      </c>
      <c r="D1376" s="0" t="n">
        <v>0.829498</v>
      </c>
      <c r="E1376" s="0" t="n">
        <v>1.240832</v>
      </c>
      <c r="F1376" s="0" t="n">
        <v>0.111936</v>
      </c>
      <c r="G1376" s="0" t="n">
        <f aca="false">12*Inputs!$B$6*(MIN(1,$H$50*$C1376)*(ic*Inputs!$C$6+pS+fee_fx*Inputs!$D$6-cost_acc-cost_wd*Inputs!$E$6*$E1376-cost_fx*Inputs!$D$6-$F1376)+(1-MIN(1,$H$50*$C1376))*(1-MIN(1,Inputs!$G$6*$D1376)*churn_nonbuyers)*(ic*Inputs!$C$6+fee_wd*Inputs!$E$6*(1-$B1376)+fee_fx*Inputs!$D$6-cost_acc-cost_wd*Inputs!$E$6*(1-$B1376)-cost_fx*Inputs!$D$6))</f>
        <v>185223.698815171</v>
      </c>
      <c r="H1376" s="0" t="n">
        <f aca="false">12*Inputs!$B$7*(MIN(1,$H$51*$C1376)*(ic*Inputs!$C$7+pE+fee_fx*Inputs!$D$7-cost_acc-cost_wd*Inputs!$E$7*$E1376-cost_fx*Inputs!$D$7-$F1376)+(1-MIN(1,$H$51*$C1376))*(1-MIN(1,Inputs!$G$7*$D1376)*churn_nonbuyers)*(ic*Inputs!$C$7+fee_wd*Inputs!$E$7*(1-$B1376)+fee_fx*Inputs!$D$7-cost_acc-cost_wd*Inputs!$E$7*(1-$B1376)-cost_fx*Inputs!$D$7))</f>
        <v>381050.96727524</v>
      </c>
      <c r="I1376" s="0" t="n">
        <f aca="false">12*Inputs!$B$8*(MIN(1,$H$52*$C1376)*(ic*Inputs!$C$8+pT-cost_acc-cost_wd*Inputs!$E$8-cost_fx*Inputs!$D$8-cost_ins)+(1-MIN(1,$H$52*$C1376))*(1-MIN(1,Inputs!$G$8*$D1376)*churn_nonbuyers)*(ic*Inputs!$C$8+fee_wd*Inputs!$E$8*(1-$B1376)+fee_fx*Inputs!$D$8-cost_acc-cost_wd*Inputs!$E$8*(1-$B1376)-cost_fx*Inputs!$D$8))</f>
        <v>180650.579904376</v>
      </c>
      <c r="J1376" s="0" t="n">
        <f aca="false">G1376+H1376+I1376-fixed</f>
        <v>46925.2459947872</v>
      </c>
      <c r="K1376" s="0" t="n">
        <f aca="false">12*Inputs!$B$6*(1-MIN(1,Inputs!$G$6*$D1376)*churn_nonbuyers)*(ic*Inputs!$C$6+fee_wd*Inputs!$E$6*(1-$B1376)+fee_fx*Inputs!$D$6-cost_acc-cost_wd*Inputs!$E$6*(1-$B1376)-cost_fx*Inputs!$D$6)</f>
        <v>132341.428797178</v>
      </c>
      <c r="L1376" s="0" t="n">
        <f aca="false">12*Inputs!$B$7*(1-MIN(1,Inputs!$G$7*$D1376)*churn_nonbuyers)*(ic*Inputs!$C$7+fee_wd*Inputs!$E$7*(1-$B1376)+fee_fx*Inputs!$D$7-cost_acc-cost_wd*Inputs!$E$7*(1-$B1376)-cost_fx*Inputs!$D$7)</f>
        <v>331215.163774307</v>
      </c>
      <c r="M1376" s="0" t="n">
        <f aca="false">12*Inputs!$B$8*(1-MIN(1,Inputs!$G$8*$D1376)*churn_nonbuyers)*(ic*Inputs!$C$8+fee_wd*Inputs!$E$8*(1-$B1376)+fee_fx*Inputs!$D$8-cost_acc-cost_wd*Inputs!$E$8*(1-$B1376)-cost_fx*Inputs!$D$8)</f>
        <v>127995.521266829</v>
      </c>
      <c r="N1376" s="0" t="n">
        <f aca="false">K1376+L1376+I1376-fixed</f>
        <v>-55792.8275241395</v>
      </c>
      <c r="O1376" s="0" t="n">
        <f aca="false">K1376+L1376+M1376-fixed</f>
        <v>-108447.886161687</v>
      </c>
      <c r="P1376" s="0" t="n">
        <f aca="false">12*Inputs!$B$6*(1-MIN(1,Inputs!$F$6*$D1376))*(ic*Inputs!$C$6+flat_fee-cost_acc-cost_wd*Inputs!$E$6*$E1376-cost_fx*Inputs!$D$6)+12*Inputs!$B$7*(1-MIN(1,Inputs!$F$7*$D1376))*(ic*Inputs!$C$7+flat_fee-cost_acc-cost_wd*Inputs!$E$7*$E1376-cost_fx*Inputs!$D$7)+12*Inputs!$B$8*(1-MIN(1,Inputs!$F$8*$D1376))*(ic*Inputs!$C$8+flat_fee-cost_acc-cost_wd*Inputs!$E$8*$E1376-cost_fx*Inputs!$D$8)-fixed</f>
        <v>52728.4668166401</v>
      </c>
    </row>
    <row r="1377" customFormat="false" ht="15" hidden="false" customHeight="false" outlineLevel="0" collapsed="false">
      <c r="A1377" s="0" t="n">
        <v>1312</v>
      </c>
      <c r="B1377" s="0" t="n">
        <v>0.175709</v>
      </c>
      <c r="C1377" s="0" t="n">
        <v>0.828999</v>
      </c>
      <c r="D1377" s="0" t="n">
        <v>0.582213</v>
      </c>
      <c r="E1377" s="0" t="n">
        <v>1.144074</v>
      </c>
      <c r="F1377" s="0" t="n">
        <v>0.208132</v>
      </c>
      <c r="G1377" s="0" t="n">
        <f aca="false">12*Inputs!$B$6*(MIN(1,$H$50*$C1377)*(ic*Inputs!$C$6+pS+fee_fx*Inputs!$D$6-cost_acc-cost_wd*Inputs!$E$6*$E1377-cost_fx*Inputs!$D$6-$F1377)+(1-MIN(1,$H$50*$C1377))*(1-MIN(1,Inputs!$G$6*$D1377)*churn_nonbuyers)*(ic*Inputs!$C$6+fee_wd*Inputs!$E$6*(1-$B1377)+fee_fx*Inputs!$D$6-cost_acc-cost_wd*Inputs!$E$6*(1-$B1377)-cost_fx*Inputs!$D$6))</f>
        <v>214016.312146294</v>
      </c>
      <c r="H1377" s="0" t="n">
        <f aca="false">12*Inputs!$B$7*(MIN(1,$H$51*$C1377)*(ic*Inputs!$C$7+pE+fee_fx*Inputs!$D$7-cost_acc-cost_wd*Inputs!$E$7*$E1377-cost_fx*Inputs!$D$7-$F1377)+(1-MIN(1,$H$51*$C1377))*(1-MIN(1,Inputs!$G$7*$D1377)*churn_nonbuyers)*(ic*Inputs!$C$7+fee_wd*Inputs!$E$7*(1-$B1377)+fee_fx*Inputs!$D$7-cost_acc-cost_wd*Inputs!$E$7*(1-$B1377)-cost_fx*Inputs!$D$7))</f>
        <v>405451.58298689</v>
      </c>
      <c r="I1377" s="0" t="n">
        <f aca="false">12*Inputs!$B$8*(MIN(1,$H$52*$C1377)*(ic*Inputs!$C$8+pT-cost_acc-cost_wd*Inputs!$E$8-cost_fx*Inputs!$D$8-cost_ins)+(1-MIN(1,$H$52*$C1377))*(1-MIN(1,Inputs!$G$8*$D1377)*churn_nonbuyers)*(ic*Inputs!$C$8+fee_wd*Inputs!$E$8*(1-$B1377)+fee_fx*Inputs!$D$8-cost_acc-cost_wd*Inputs!$E$8*(1-$B1377)-cost_fx*Inputs!$D$8))</f>
        <v>198558.123996891</v>
      </c>
      <c r="J1377" s="0" t="n">
        <f aca="false">G1377+H1377+I1377-fixed</f>
        <v>118026.019130075</v>
      </c>
      <c r="K1377" s="0" t="n">
        <f aca="false">12*Inputs!$B$6*(1-MIN(1,Inputs!$G$6*$D1377)*churn_nonbuyers)*(ic*Inputs!$C$6+fee_wd*Inputs!$E$6*(1-$B1377)+fee_fx*Inputs!$D$6-cost_acc-cost_wd*Inputs!$E$6*(1-$B1377)-cost_fx*Inputs!$D$6)</f>
        <v>171165.757420922</v>
      </c>
      <c r="L1377" s="0" t="n">
        <f aca="false">12*Inputs!$B$7*(1-MIN(1,Inputs!$G$7*$D1377)*churn_nonbuyers)*(ic*Inputs!$C$7+fee_wd*Inputs!$E$7*(1-$B1377)+fee_fx*Inputs!$D$7-cost_acc-cost_wd*Inputs!$E$7*(1-$B1377)-cost_fx*Inputs!$D$7)</f>
        <v>371297.391828553</v>
      </c>
      <c r="M1377" s="0" t="n">
        <f aca="false">12*Inputs!$B$8*(1-MIN(1,Inputs!$G$8*$D1377)*churn_nonbuyers)*(ic*Inputs!$C$8+fee_wd*Inputs!$E$8*(1-$B1377)+fee_fx*Inputs!$D$8-cost_acc-cost_wd*Inputs!$E$8*(1-$B1377)-cost_fx*Inputs!$D$8)</f>
        <v>188379.223910971</v>
      </c>
      <c r="N1377" s="0" t="n">
        <f aca="false">K1377+L1377+I1377-fixed</f>
        <v>41021.2732463672</v>
      </c>
      <c r="O1377" s="0" t="n">
        <f aca="false">K1377+L1377+M1377-fixed</f>
        <v>30842.3731604471</v>
      </c>
      <c r="P1377" s="0" t="n">
        <f aca="false">12*Inputs!$B$6*(1-MIN(1,Inputs!$F$6*$D1377))*(ic*Inputs!$C$6+flat_fee-cost_acc-cost_wd*Inputs!$E$6*$E1377-cost_fx*Inputs!$D$6)+12*Inputs!$B$7*(1-MIN(1,Inputs!$F$7*$D1377))*(ic*Inputs!$C$7+flat_fee-cost_acc-cost_wd*Inputs!$E$7*$E1377-cost_fx*Inputs!$D$7)+12*Inputs!$B$8*(1-MIN(1,Inputs!$F$8*$D1377))*(ic*Inputs!$C$8+flat_fee-cost_acc-cost_wd*Inputs!$E$8*$E1377-cost_fx*Inputs!$D$8)-fixed</f>
        <v>229387.68071888</v>
      </c>
    </row>
    <row r="1378" customFormat="false" ht="15" hidden="false" customHeight="false" outlineLevel="0" collapsed="false">
      <c r="A1378" s="0" t="n">
        <v>1313</v>
      </c>
      <c r="B1378" s="0" t="n">
        <v>0.241556</v>
      </c>
      <c r="C1378" s="0" t="n">
        <v>1.013314</v>
      </c>
      <c r="D1378" s="0" t="n">
        <v>1.157473</v>
      </c>
      <c r="E1378" s="0" t="n">
        <v>1.224561</v>
      </c>
      <c r="F1378" s="0" t="n">
        <v>0.335926</v>
      </c>
      <c r="G1378" s="0" t="n">
        <f aca="false">12*Inputs!$B$6*(MIN(1,$H$50*$C1378)*(ic*Inputs!$C$6+pS+fee_fx*Inputs!$D$6-cost_acc-cost_wd*Inputs!$E$6*$E1378-cost_fx*Inputs!$D$6-$F1378)+(1-MIN(1,$H$50*$C1378))*(1-MIN(1,Inputs!$G$6*$D1378)*churn_nonbuyers)*(ic*Inputs!$C$6+fee_wd*Inputs!$E$6*(1-$B1378)+fee_fx*Inputs!$D$6-cost_acc-cost_wd*Inputs!$E$6*(1-$B1378)-cost_fx*Inputs!$D$6))</f>
        <v>205811.952358315</v>
      </c>
      <c r="H1378" s="0" t="n">
        <f aca="false">12*Inputs!$B$7*(MIN(1,$H$51*$C1378)*(ic*Inputs!$C$7+pE+fee_fx*Inputs!$D$7-cost_acc-cost_wd*Inputs!$E$7*$E1378-cost_fx*Inputs!$D$7-$F1378)+(1-MIN(1,$H$51*$C1378))*(1-MIN(1,Inputs!$G$7*$D1378)*churn_nonbuyers)*(ic*Inputs!$C$7+fee_wd*Inputs!$E$7*(1-$B1378)+fee_fx*Inputs!$D$7-cost_acc-cost_wd*Inputs!$E$7*(1-$B1378)-cost_fx*Inputs!$D$7))</f>
        <v>386869.580843959</v>
      </c>
      <c r="I1378" s="0" t="n">
        <f aca="false">12*Inputs!$B$8*(MIN(1,$H$52*$C1378)*(ic*Inputs!$C$8+pT-cost_acc-cost_wd*Inputs!$E$8-cost_fx*Inputs!$D$8-cost_ins)+(1-MIN(1,$H$52*$C1378))*(1-MIN(1,Inputs!$G$8*$D1378)*churn_nonbuyers)*(ic*Inputs!$C$8+fee_wd*Inputs!$E$8*(1-$B1378)+fee_fx*Inputs!$D$8-cost_acc-cost_wd*Inputs!$E$8*(1-$B1378)-cost_fx*Inputs!$D$8))</f>
        <v>163428.443293332</v>
      </c>
      <c r="J1378" s="0" t="n">
        <f aca="false">G1378+H1378+I1378-fixed</f>
        <v>56109.9764956057</v>
      </c>
      <c r="K1378" s="0" t="n">
        <f aca="false">12*Inputs!$B$6*(1-MIN(1,Inputs!$G$6*$D1378)*churn_nonbuyers)*(ic*Inputs!$C$6+fee_wd*Inputs!$E$6*(1-$B1378)+fee_fx*Inputs!$D$6-cost_acc-cost_wd*Inputs!$E$6*(1-$B1378)-cost_fx*Inputs!$D$6)</f>
        <v>157161.688905514</v>
      </c>
      <c r="L1378" s="0" t="n">
        <f aca="false">12*Inputs!$B$7*(1-MIN(1,Inputs!$G$7*$D1378)*churn_nonbuyers)*(ic*Inputs!$C$7+fee_wd*Inputs!$E$7*(1-$B1378)+fee_fx*Inputs!$D$7-cost_acc-cost_wd*Inputs!$E$7*(1-$B1378)-cost_fx*Inputs!$D$7)</f>
        <v>355622.991039308</v>
      </c>
      <c r="M1378" s="0" t="n">
        <f aca="false">12*Inputs!$B$8*(1-MIN(1,Inputs!$G$8*$D1378)*churn_nonbuyers)*(ic*Inputs!$C$8+fee_wd*Inputs!$E$8*(1-$B1378)+fee_fx*Inputs!$D$8-cost_acc-cost_wd*Inputs!$E$8*(1-$B1378)-cost_fx*Inputs!$D$8)</f>
        <v>59740.2577723968</v>
      </c>
      <c r="N1378" s="0" t="n">
        <f aca="false">K1378+L1378+I1378-fixed</f>
        <v>-23786.8767618461</v>
      </c>
      <c r="O1378" s="0" t="n">
        <f aca="false">K1378+L1378+M1378-fixed</f>
        <v>-127475.062282781</v>
      </c>
      <c r="P1378" s="0" t="n">
        <f aca="false">12*Inputs!$B$6*(1-MIN(1,Inputs!$F$6*$D1378))*(ic*Inputs!$C$6+flat_fee-cost_acc-cost_wd*Inputs!$E$6*$E1378-cost_fx*Inputs!$D$6)+12*Inputs!$B$7*(1-MIN(1,Inputs!$F$7*$D1378))*(ic*Inputs!$C$7+flat_fee-cost_acc-cost_wd*Inputs!$E$7*$E1378-cost_fx*Inputs!$D$7)+12*Inputs!$B$8*(1-MIN(1,Inputs!$F$8*$D1378))*(ic*Inputs!$C$8+flat_fee-cost_acc-cost_wd*Inputs!$E$8*$E1378-cost_fx*Inputs!$D$8)-fixed</f>
        <v>-106854.83529928</v>
      </c>
    </row>
    <row r="1379" customFormat="false" ht="15" hidden="false" customHeight="false" outlineLevel="0" collapsed="false">
      <c r="A1379" s="0" t="n">
        <v>1314</v>
      </c>
      <c r="B1379" s="0" t="n">
        <v>0.487417</v>
      </c>
      <c r="C1379" s="0" t="n">
        <v>0.819173</v>
      </c>
      <c r="D1379" s="0" t="n">
        <v>1.378817</v>
      </c>
      <c r="E1379" s="0" t="n">
        <v>1.354549</v>
      </c>
      <c r="F1379" s="0" t="n">
        <v>0.14398</v>
      </c>
      <c r="G1379" s="0" t="n">
        <f aca="false">12*Inputs!$B$6*(MIN(1,$H$50*$C1379)*(ic*Inputs!$C$6+pS+fee_fx*Inputs!$D$6-cost_acc-cost_wd*Inputs!$E$6*$E1379-cost_fx*Inputs!$D$6-$F1379)+(1-MIN(1,$H$50*$C1379))*(1-MIN(1,Inputs!$G$6*$D1379)*churn_nonbuyers)*(ic*Inputs!$C$6+fee_wd*Inputs!$E$6*(1-$B1379)+fee_fx*Inputs!$D$6-cost_acc-cost_wd*Inputs!$E$6*(1-$B1379)-cost_fx*Inputs!$D$6))</f>
        <v>165132.224060619</v>
      </c>
      <c r="H1379" s="0" t="n">
        <f aca="false">12*Inputs!$B$7*(MIN(1,$H$51*$C1379)*(ic*Inputs!$C$7+pE+fee_fx*Inputs!$D$7-cost_acc-cost_wd*Inputs!$E$7*$E1379-cost_fx*Inputs!$D$7-$F1379)+(1-MIN(1,$H$51*$C1379))*(1-MIN(1,Inputs!$G$7*$D1379)*churn_nonbuyers)*(ic*Inputs!$C$7+fee_wd*Inputs!$E$7*(1-$B1379)+fee_fx*Inputs!$D$7-cost_acc-cost_wd*Inputs!$E$7*(1-$B1379)-cost_fx*Inputs!$D$7))</f>
        <v>353209.717586899</v>
      </c>
      <c r="I1379" s="0" t="n">
        <f aca="false">12*Inputs!$B$8*(MIN(1,$H$52*$C1379)*(ic*Inputs!$C$8+pT-cost_acc-cost_wd*Inputs!$E$8-cost_fx*Inputs!$D$8-cost_ins)+(1-MIN(1,$H$52*$C1379))*(1-MIN(1,Inputs!$G$8*$D1379)*churn_nonbuyers)*(ic*Inputs!$C$8+fee_wd*Inputs!$E$8*(1-$B1379)+fee_fx*Inputs!$D$8-cost_acc-cost_wd*Inputs!$E$8*(1-$B1379)-cost_fx*Inputs!$D$8))</f>
        <v>122580.582675908</v>
      </c>
      <c r="J1379" s="0" t="n">
        <f aca="false">G1379+H1379+I1379-fixed</f>
        <v>-59077.4756765742</v>
      </c>
      <c r="K1379" s="0" t="n">
        <f aca="false">12*Inputs!$B$6*(1-MIN(1,Inputs!$G$6*$D1379)*churn_nonbuyers)*(ic*Inputs!$C$6+fee_wd*Inputs!$E$6*(1-$B1379)+fee_fx*Inputs!$D$6-cost_acc-cost_wd*Inputs!$E$6*(1-$B1379)-cost_fx*Inputs!$D$6)</f>
        <v>122352.300328961</v>
      </c>
      <c r="L1379" s="0" t="n">
        <f aca="false">12*Inputs!$B$7*(1-MIN(1,Inputs!$G$7*$D1379)*churn_nonbuyers)*(ic*Inputs!$C$7+fee_wd*Inputs!$E$7*(1-$B1379)+fee_fx*Inputs!$D$7-cost_acc-cost_wd*Inputs!$E$7*(1-$B1379)-cost_fx*Inputs!$D$7)</f>
        <v>319237.075781377</v>
      </c>
      <c r="M1379" s="0" t="n">
        <f aca="false">12*Inputs!$B$8*(1-MIN(1,Inputs!$G$8*$D1379)*churn_nonbuyers)*(ic*Inputs!$C$8+fee_wd*Inputs!$E$8*(1-$B1379)+fee_fx*Inputs!$D$8-cost_acc-cost_wd*Inputs!$E$8*(1-$B1379)-cost_fx*Inputs!$D$8)</f>
        <v>10553.0530551504</v>
      </c>
      <c r="N1379" s="0" t="n">
        <f aca="false">K1379+L1379+I1379-fixed</f>
        <v>-135830.041213755</v>
      </c>
      <c r="O1379" s="0" t="n">
        <f aca="false">K1379+L1379+M1379-fixed</f>
        <v>-247857.570834512</v>
      </c>
      <c r="P1379" s="0" t="n">
        <f aca="false">12*Inputs!$B$6*(1-MIN(1,Inputs!$F$6*$D1379))*(ic*Inputs!$C$6+flat_fee-cost_acc-cost_wd*Inputs!$E$6*$E1379-cost_fx*Inputs!$D$6)+12*Inputs!$B$7*(1-MIN(1,Inputs!$F$7*$D1379))*(ic*Inputs!$C$7+flat_fee-cost_acc-cost_wd*Inputs!$E$7*$E1379-cost_fx*Inputs!$D$7)+12*Inputs!$B$8*(1-MIN(1,Inputs!$F$8*$D1379))*(ic*Inputs!$C$8+flat_fee-cost_acc-cost_wd*Inputs!$E$8*$E1379-cost_fx*Inputs!$D$8)-fixed</f>
        <v>-264084.47592808</v>
      </c>
    </row>
    <row r="1380" customFormat="false" ht="15" hidden="false" customHeight="false" outlineLevel="0" collapsed="false">
      <c r="A1380" s="0" t="n">
        <v>1315</v>
      </c>
      <c r="B1380" s="0" t="n">
        <v>0.277379</v>
      </c>
      <c r="C1380" s="0" t="n">
        <v>0.920573</v>
      </c>
      <c r="D1380" s="0" t="n">
        <v>0.624531</v>
      </c>
      <c r="E1380" s="0" t="n">
        <v>1.156477</v>
      </c>
      <c r="F1380" s="0" t="n">
        <v>0.43328</v>
      </c>
      <c r="G1380" s="0" t="n">
        <f aca="false">12*Inputs!$B$6*(MIN(1,$H$50*$C1380)*(ic*Inputs!$C$6+pS+fee_fx*Inputs!$D$6-cost_acc-cost_wd*Inputs!$E$6*$E1380-cost_fx*Inputs!$D$6-$F1380)+(1-MIN(1,$H$50*$C1380))*(1-MIN(1,Inputs!$G$6*$D1380)*churn_nonbuyers)*(ic*Inputs!$C$6+fee_wd*Inputs!$E$6*(1-$B1380)+fee_fx*Inputs!$D$6-cost_acc-cost_wd*Inputs!$E$6*(1-$B1380)-cost_fx*Inputs!$D$6))</f>
        <v>200226.947074249</v>
      </c>
      <c r="H1380" s="0" t="n">
        <f aca="false">12*Inputs!$B$7*(MIN(1,$H$51*$C1380)*(ic*Inputs!$C$7+pE+fee_fx*Inputs!$D$7-cost_acc-cost_wd*Inputs!$E$7*$E1380-cost_fx*Inputs!$D$7-$F1380)+(1-MIN(1,$H$51*$C1380))*(1-MIN(1,Inputs!$G$7*$D1380)*churn_nonbuyers)*(ic*Inputs!$C$7+fee_wd*Inputs!$E$7*(1-$B1380)+fee_fx*Inputs!$D$7-cost_acc-cost_wd*Inputs!$E$7*(1-$B1380)-cost_fx*Inputs!$D$7))</f>
        <v>386591.329751623</v>
      </c>
      <c r="I1380" s="0" t="n">
        <f aca="false">12*Inputs!$B$8*(MIN(1,$H$52*$C1380)*(ic*Inputs!$C$8+pT-cost_acc-cost_wd*Inputs!$E$8-cost_fx*Inputs!$D$8-cost_ins)+(1-MIN(1,$H$52*$C1380))*(1-MIN(1,Inputs!$G$8*$D1380)*churn_nonbuyers)*(ic*Inputs!$C$8+fee_wd*Inputs!$E$8*(1-$B1380)+fee_fx*Inputs!$D$8-cost_acc-cost_wd*Inputs!$E$8*(1-$B1380)-cost_fx*Inputs!$D$8))</f>
        <v>195356.420149056</v>
      </c>
      <c r="J1380" s="0" t="n">
        <f aca="false">G1380+H1380+I1380-fixed</f>
        <v>82174.6969749278</v>
      </c>
      <c r="K1380" s="0" t="n">
        <f aca="false">12*Inputs!$B$6*(1-MIN(1,Inputs!$G$6*$D1380)*churn_nonbuyers)*(ic*Inputs!$C$6+fee_wd*Inputs!$E$6*(1-$B1380)+fee_fx*Inputs!$D$6-cost_acc-cost_wd*Inputs!$E$6*(1-$B1380)-cost_fx*Inputs!$D$6)</f>
        <v>156609.420366593</v>
      </c>
      <c r="L1380" s="0" t="n">
        <f aca="false">12*Inputs!$B$7*(1-MIN(1,Inputs!$G$7*$D1380)*churn_nonbuyers)*(ic*Inputs!$C$7+fee_wd*Inputs!$E$7*(1-$B1380)+fee_fx*Inputs!$D$7-cost_acc-cost_wd*Inputs!$E$7*(1-$B1380)-cost_fx*Inputs!$D$7)</f>
        <v>356451.458331956</v>
      </c>
      <c r="M1380" s="0" t="n">
        <f aca="false">12*Inputs!$B$8*(1-MIN(1,Inputs!$G$8*$D1380)*churn_nonbuyers)*(ic*Inputs!$C$8+fee_wd*Inputs!$E$8*(1-$B1380)+fee_fx*Inputs!$D$8-cost_acc-cost_wd*Inputs!$E$8*(1-$B1380)-cost_fx*Inputs!$D$8)</f>
        <v>176213.553070766</v>
      </c>
      <c r="N1380" s="0" t="n">
        <f aca="false">K1380+L1380+I1380-fixed</f>
        <v>8417.29884760454</v>
      </c>
      <c r="O1380" s="0" t="n">
        <f aca="false">K1380+L1380+M1380-fixed</f>
        <v>-10725.5682306852</v>
      </c>
      <c r="P1380" s="0" t="n">
        <f aca="false">12*Inputs!$B$6*(1-MIN(1,Inputs!$F$6*$D1380))*(ic*Inputs!$C$6+flat_fee-cost_acc-cost_wd*Inputs!$E$6*$E1380-cost_fx*Inputs!$D$6)+12*Inputs!$B$7*(1-MIN(1,Inputs!$F$7*$D1380))*(ic*Inputs!$C$7+flat_fee-cost_acc-cost_wd*Inputs!$E$7*$E1380-cost_fx*Inputs!$D$7)+12*Inputs!$B$8*(1-MIN(1,Inputs!$F$8*$D1380))*(ic*Inputs!$C$8+flat_fee-cost_acc-cost_wd*Inputs!$E$8*$E1380-cost_fx*Inputs!$D$8)-fixed</f>
        <v>200510.87518088</v>
      </c>
    </row>
    <row r="1381" customFormat="false" ht="15" hidden="false" customHeight="false" outlineLevel="0" collapsed="false">
      <c r="A1381" s="0" t="n">
        <v>1316</v>
      </c>
      <c r="B1381" s="0" t="n">
        <v>0.40425</v>
      </c>
      <c r="C1381" s="0" t="n">
        <v>0.789546</v>
      </c>
      <c r="D1381" s="0" t="n">
        <v>1.116653</v>
      </c>
      <c r="E1381" s="0" t="n">
        <v>1.346126</v>
      </c>
      <c r="F1381" s="0" t="n">
        <v>0.369043</v>
      </c>
      <c r="G1381" s="0" t="n">
        <f aca="false">12*Inputs!$B$6*(MIN(1,$H$50*$C1381)*(ic*Inputs!$C$6+pS+fee_fx*Inputs!$D$6-cost_acc-cost_wd*Inputs!$E$6*$E1381-cost_fx*Inputs!$D$6-$F1381)+(1-MIN(1,$H$50*$C1381))*(1-MIN(1,Inputs!$G$6*$D1381)*churn_nonbuyers)*(ic*Inputs!$C$6+fee_wd*Inputs!$E$6*(1-$B1381)+fee_fx*Inputs!$D$6-cost_acc-cost_wd*Inputs!$E$6*(1-$B1381)-cost_fx*Inputs!$D$6))</f>
        <v>171851.02253069</v>
      </c>
      <c r="H1381" s="0" t="n">
        <f aca="false">12*Inputs!$B$7*(MIN(1,$H$51*$C1381)*(ic*Inputs!$C$7+pE+fee_fx*Inputs!$D$7-cost_acc-cost_wd*Inputs!$E$7*$E1381-cost_fx*Inputs!$D$7-$F1381)+(1-MIN(1,$H$51*$C1381))*(1-MIN(1,Inputs!$G$7*$D1381)*churn_nonbuyers)*(ic*Inputs!$C$7+fee_wd*Inputs!$E$7*(1-$B1381)+fee_fx*Inputs!$D$7-cost_acc-cost_wd*Inputs!$E$7*(1-$B1381)-cost_fx*Inputs!$D$7))</f>
        <v>352223.020386692</v>
      </c>
      <c r="I1381" s="0" t="n">
        <f aca="false">12*Inputs!$B$8*(MIN(1,$H$52*$C1381)*(ic*Inputs!$C$8+pT-cost_acc-cost_wd*Inputs!$E$8-cost_fx*Inputs!$D$8-cost_ins)+(1-MIN(1,$H$52*$C1381))*(1-MIN(1,Inputs!$G$8*$D1381)*churn_nonbuyers)*(ic*Inputs!$C$8+fee_wd*Inputs!$E$8*(1-$B1381)+fee_fx*Inputs!$D$8-cost_acc-cost_wd*Inputs!$E$8*(1-$B1381)-cost_fx*Inputs!$D$8))</f>
        <v>143792.208311139</v>
      </c>
      <c r="J1381" s="0" t="n">
        <f aca="false">G1381+H1381+I1381-fixed</f>
        <v>-32133.7487714785</v>
      </c>
      <c r="K1381" s="0" t="n">
        <f aca="false">12*Inputs!$B$6*(1-MIN(1,Inputs!$G$6*$D1381)*churn_nonbuyers)*(ic*Inputs!$C$6+fee_wd*Inputs!$E$6*(1-$B1381)+fee_fx*Inputs!$D$6-cost_acc-cost_wd*Inputs!$E$6*(1-$B1381)-cost_fx*Inputs!$D$6)</f>
        <v>135382.2679818</v>
      </c>
      <c r="L1381" s="0" t="n">
        <f aca="false">12*Inputs!$B$7*(1-MIN(1,Inputs!$G$7*$D1381)*churn_nonbuyers)*(ic*Inputs!$C$7+fee_wd*Inputs!$E$7*(1-$B1381)+fee_fx*Inputs!$D$7-cost_acc-cost_wd*Inputs!$E$7*(1-$B1381)-cost_fx*Inputs!$D$7)</f>
        <v>333431.04344508</v>
      </c>
      <c r="M1381" s="0" t="n">
        <f aca="false">12*Inputs!$B$8*(1-MIN(1,Inputs!$G$8*$D1381)*churn_nonbuyers)*(ic*Inputs!$C$8+fee_wd*Inputs!$E$8*(1-$B1381)+fee_fx*Inputs!$D$8-cost_acc-cost_wd*Inputs!$E$8*(1-$B1381)-cost_fx*Inputs!$D$8)</f>
        <v>67030.3969284</v>
      </c>
      <c r="N1381" s="0" t="n">
        <f aca="false">K1381+L1381+I1381-fixed</f>
        <v>-87394.4802619814</v>
      </c>
      <c r="O1381" s="0" t="n">
        <f aca="false">K1381+L1381+M1381-fixed</f>
        <v>-164156.29164472</v>
      </c>
      <c r="P1381" s="0" t="n">
        <f aca="false">12*Inputs!$B$6*(1-MIN(1,Inputs!$F$6*$D1381))*(ic*Inputs!$C$6+flat_fee-cost_acc-cost_wd*Inputs!$E$6*$E1381-cost_fx*Inputs!$D$6)+12*Inputs!$B$7*(1-MIN(1,Inputs!$F$7*$D1381))*(ic*Inputs!$C$7+flat_fee-cost_acc-cost_wd*Inputs!$E$7*$E1381-cost_fx*Inputs!$D$7)+12*Inputs!$B$8*(1-MIN(1,Inputs!$F$8*$D1381))*(ic*Inputs!$C$8+flat_fee-cost_acc-cost_wd*Inputs!$E$8*$E1381-cost_fx*Inputs!$D$8)-fixed</f>
        <v>-135147.93227728</v>
      </c>
    </row>
    <row r="1382" customFormat="false" ht="15" hidden="false" customHeight="false" outlineLevel="0" collapsed="false">
      <c r="A1382" s="0" t="n">
        <v>1317</v>
      </c>
      <c r="B1382" s="0" t="n">
        <v>0.257242</v>
      </c>
      <c r="C1382" s="0" t="n">
        <v>0.953344</v>
      </c>
      <c r="D1382" s="0" t="n">
        <v>1.892225</v>
      </c>
      <c r="E1382" s="0" t="n">
        <v>1.298111</v>
      </c>
      <c r="F1382" s="0" t="n">
        <v>0.292913</v>
      </c>
      <c r="G1382" s="0" t="n">
        <f aca="false">12*Inputs!$B$6*(MIN(1,$H$50*$C1382)*(ic*Inputs!$C$6+pS+fee_fx*Inputs!$D$6-cost_acc-cost_wd*Inputs!$E$6*$E1382-cost_fx*Inputs!$D$6-$F1382)+(1-MIN(1,$H$50*$C1382))*(1-MIN(1,Inputs!$G$6*$D1382)*churn_nonbuyers)*(ic*Inputs!$C$6+fee_wd*Inputs!$E$6*(1-$B1382)+fee_fx*Inputs!$D$6-cost_acc-cost_wd*Inputs!$E$6*(1-$B1382)-cost_fx*Inputs!$D$6))</f>
        <v>194711.860844666</v>
      </c>
      <c r="H1382" s="0" t="n">
        <f aca="false">12*Inputs!$B$7*(MIN(1,$H$51*$C1382)*(ic*Inputs!$C$7+pE+fee_fx*Inputs!$D$7-cost_acc-cost_wd*Inputs!$E$7*$E1382-cost_fx*Inputs!$D$7-$F1382)+(1-MIN(1,$H$51*$C1382))*(1-MIN(1,Inputs!$G$7*$D1382)*churn_nonbuyers)*(ic*Inputs!$C$7+fee_wd*Inputs!$E$7*(1-$B1382)+fee_fx*Inputs!$D$7-cost_acc-cost_wd*Inputs!$E$7*(1-$B1382)-cost_fx*Inputs!$D$7))</f>
        <v>372962.504423495</v>
      </c>
      <c r="I1382" s="0" t="n">
        <f aca="false">12*Inputs!$B$8*(MIN(1,$H$52*$C1382)*(ic*Inputs!$C$8+pT-cost_acc-cost_wd*Inputs!$E$8-cost_fx*Inputs!$D$8-cost_ins)+(1-MIN(1,$H$52*$C1382))*(1-MIN(1,Inputs!$G$8*$D1382)*churn_nonbuyers)*(ic*Inputs!$C$8+fee_wd*Inputs!$E$8*(1-$B1382)+fee_fx*Inputs!$D$8-cost_acc-cost_wd*Inputs!$E$8*(1-$B1382)-cost_fx*Inputs!$D$8))</f>
        <v>137418.817536</v>
      </c>
      <c r="J1382" s="0" t="n">
        <f aca="false">G1382+H1382+I1382-fixed</f>
        <v>5093.18280416098</v>
      </c>
      <c r="K1382" s="0" t="n">
        <f aca="false">12*Inputs!$B$6*(1-MIN(1,Inputs!$G$6*$D1382)*churn_nonbuyers)*(ic*Inputs!$C$6+fee_wd*Inputs!$E$6*(1-$B1382)+fee_fx*Inputs!$D$6-cost_acc-cost_wd*Inputs!$E$6*(1-$B1382)-cost_fx*Inputs!$D$6)</f>
        <v>148988.19415284</v>
      </c>
      <c r="L1382" s="0" t="n">
        <f aca="false">12*Inputs!$B$7*(1-MIN(1,Inputs!$G$7*$D1382)*churn_nonbuyers)*(ic*Inputs!$C$7+fee_wd*Inputs!$E$7*(1-$B1382)+fee_fx*Inputs!$D$7-cost_acc-cost_wd*Inputs!$E$7*(1-$B1382)-cost_fx*Inputs!$D$7)</f>
        <v>345371.600491704</v>
      </c>
      <c r="M1382" s="0" t="n">
        <f aca="false">12*Inputs!$B$8*(1-MIN(1,Inputs!$G$8*$D1382)*churn_nonbuyers)*(ic*Inputs!$C$8+fee_wd*Inputs!$E$8*(1-$B1382)+fee_fx*Inputs!$D$8-cost_acc-cost_wd*Inputs!$E$8*(1-$B1382)-cost_fx*Inputs!$D$8)</f>
        <v>0</v>
      </c>
      <c r="N1382" s="0" t="n">
        <f aca="false">K1382+L1382+I1382-fixed</f>
        <v>-68221.3878194562</v>
      </c>
      <c r="O1382" s="0" t="n">
        <f aca="false">K1382+L1382+M1382-fixed</f>
        <v>-205640.205355456</v>
      </c>
      <c r="P1382" s="0" t="n">
        <f aca="false">12*Inputs!$B$6*(1-MIN(1,Inputs!$F$6*$D1382))*(ic*Inputs!$C$6+flat_fee-cost_acc-cost_wd*Inputs!$E$6*$E1382-cost_fx*Inputs!$D$6)+12*Inputs!$B$7*(1-MIN(1,Inputs!$F$7*$D1382))*(ic*Inputs!$C$7+flat_fee-cost_acc-cost_wd*Inputs!$E$7*$E1382-cost_fx*Inputs!$D$7)+12*Inputs!$B$8*(1-MIN(1,Inputs!$F$8*$D1382))*(ic*Inputs!$C$8+flat_fee-cost_acc-cost_wd*Inputs!$E$8*$E1382-cost_fx*Inputs!$D$8)-fixed</f>
        <v>-468107.72930284</v>
      </c>
    </row>
    <row r="1383" customFormat="false" ht="15" hidden="false" customHeight="false" outlineLevel="0" collapsed="false">
      <c r="A1383" s="0" t="n">
        <v>1318</v>
      </c>
      <c r="B1383" s="0" t="n">
        <v>0.317497</v>
      </c>
      <c r="C1383" s="0" t="n">
        <v>0.605357</v>
      </c>
      <c r="D1383" s="0" t="n">
        <v>1.133972</v>
      </c>
      <c r="E1383" s="0" t="n">
        <v>1.051271</v>
      </c>
      <c r="F1383" s="0" t="n">
        <v>0.14412</v>
      </c>
      <c r="G1383" s="0" t="n">
        <f aca="false">12*Inputs!$B$6*(MIN(1,$H$50*$C1383)*(ic*Inputs!$C$6+pS+fee_fx*Inputs!$D$6-cost_acc-cost_wd*Inputs!$E$6*$E1383-cost_fx*Inputs!$D$6-$F1383)+(1-MIN(1,$H$50*$C1383))*(1-MIN(1,Inputs!$G$6*$D1383)*churn_nonbuyers)*(ic*Inputs!$C$6+fee_wd*Inputs!$E$6*(1-$B1383)+fee_fx*Inputs!$D$6-cost_acc-cost_wd*Inputs!$E$6*(1-$B1383)-cost_fx*Inputs!$D$6))</f>
        <v>181688.27156311</v>
      </c>
      <c r="H1383" s="0" t="n">
        <f aca="false">12*Inputs!$B$7*(MIN(1,$H$51*$C1383)*(ic*Inputs!$C$7+pE+fee_fx*Inputs!$D$7-cost_acc-cost_wd*Inputs!$E$7*$E1383-cost_fx*Inputs!$D$7-$F1383)+(1-MIN(1,$H$51*$C1383))*(1-MIN(1,Inputs!$G$7*$D1383)*churn_nonbuyers)*(ic*Inputs!$C$7+fee_wd*Inputs!$E$7*(1-$B1383)+fee_fx*Inputs!$D$7-cost_acc-cost_wd*Inputs!$E$7*(1-$B1383)-cost_fx*Inputs!$D$7))</f>
        <v>385253.783377437</v>
      </c>
      <c r="I1383" s="0" t="n">
        <f aca="false">12*Inputs!$B$8*(MIN(1,$H$52*$C1383)*(ic*Inputs!$C$8+pT-cost_acc-cost_wd*Inputs!$E$8-cost_fx*Inputs!$D$8-cost_ins)+(1-MIN(1,$H$52*$C1383))*(1-MIN(1,Inputs!$G$8*$D1383)*churn_nonbuyers)*(ic*Inputs!$C$8+fee_wd*Inputs!$E$8*(1-$B1383)+fee_fx*Inputs!$D$8-cost_acc-cost_wd*Inputs!$E$8*(1-$B1383)-cost_fx*Inputs!$D$8))</f>
        <v>124235.004223454</v>
      </c>
      <c r="J1383" s="0" t="n">
        <f aca="false">G1383+H1383+I1383-fixed</f>
        <v>-8822.94083599886</v>
      </c>
      <c r="K1383" s="0" t="n">
        <f aca="false">12*Inputs!$B$6*(1-MIN(1,Inputs!$G$6*$D1383)*churn_nonbuyers)*(ic*Inputs!$C$6+fee_wd*Inputs!$E$6*(1-$B1383)+fee_fx*Inputs!$D$6-cost_acc-cost_wd*Inputs!$E$6*(1-$B1383)-cost_fx*Inputs!$D$6)</f>
        <v>147042.229738205</v>
      </c>
      <c r="L1383" s="0" t="n">
        <f aca="false">12*Inputs!$B$7*(1-MIN(1,Inputs!$G$7*$D1383)*churn_nonbuyers)*(ic*Inputs!$C$7+fee_wd*Inputs!$E$7*(1-$B1383)+fee_fx*Inputs!$D$7-cost_acc-cost_wd*Inputs!$E$7*(1-$B1383)-cost_fx*Inputs!$D$7)</f>
        <v>345319.247986923</v>
      </c>
      <c r="M1383" s="0" t="n">
        <f aca="false">12*Inputs!$B$8*(1-MIN(1,Inputs!$G$8*$D1383)*churn_nonbuyers)*(ic*Inputs!$C$8+fee_wd*Inputs!$E$8*(1-$B1383)+fee_fx*Inputs!$D$8-cost_acc-cost_wd*Inputs!$E$8*(1-$B1383)-cost_fx*Inputs!$D$8)</f>
        <v>64167.3204316224</v>
      </c>
      <c r="N1383" s="0" t="n">
        <f aca="false">K1383+L1383+I1383-fixed</f>
        <v>-83403.5180514178</v>
      </c>
      <c r="O1383" s="0" t="n">
        <f aca="false">K1383+L1383+M1383-fixed</f>
        <v>-143471.20184325</v>
      </c>
      <c r="P1383" s="0" t="n">
        <f aca="false">12*Inputs!$B$6*(1-MIN(1,Inputs!$F$6*$D1383))*(ic*Inputs!$C$6+flat_fee-cost_acc-cost_wd*Inputs!$E$6*$E1383-cost_fx*Inputs!$D$6)+12*Inputs!$B$7*(1-MIN(1,Inputs!$F$7*$D1383))*(ic*Inputs!$C$7+flat_fee-cost_acc-cost_wd*Inputs!$E$7*$E1383-cost_fx*Inputs!$D$7)+12*Inputs!$B$8*(1-MIN(1,Inputs!$F$8*$D1383))*(ic*Inputs!$C$8+flat_fee-cost_acc-cost_wd*Inputs!$E$8*$E1383-cost_fx*Inputs!$D$8)-fixed</f>
        <v>-25579.1031971199</v>
      </c>
    </row>
    <row r="1384" customFormat="false" ht="15" hidden="false" customHeight="false" outlineLevel="0" collapsed="false">
      <c r="A1384" s="0" t="n">
        <v>1319</v>
      </c>
      <c r="B1384" s="0" t="n">
        <v>0.188668</v>
      </c>
      <c r="C1384" s="0" t="n">
        <v>0.88035</v>
      </c>
      <c r="D1384" s="0" t="n">
        <v>0.907451</v>
      </c>
      <c r="E1384" s="0" t="n">
        <v>1.175586</v>
      </c>
      <c r="F1384" s="0" t="n">
        <v>0.179035</v>
      </c>
      <c r="G1384" s="0" t="n">
        <f aca="false">12*Inputs!$B$6*(MIN(1,$H$50*$C1384)*(ic*Inputs!$C$6+pS+fee_fx*Inputs!$D$6-cost_acc-cost_wd*Inputs!$E$6*$E1384-cost_fx*Inputs!$D$6-$F1384)+(1-MIN(1,$H$50*$C1384))*(1-MIN(1,Inputs!$G$6*$D1384)*churn_nonbuyers)*(ic*Inputs!$C$6+fee_wd*Inputs!$E$6*(1-$B1384)+fee_fx*Inputs!$D$6-cost_acc-cost_wd*Inputs!$E$6*(1-$B1384)-cost_fx*Inputs!$D$6))</f>
        <v>212300.645978285</v>
      </c>
      <c r="H1384" s="0" t="n">
        <f aca="false">12*Inputs!$B$7*(MIN(1,$H$51*$C1384)*(ic*Inputs!$C$7+pE+fee_fx*Inputs!$D$7-cost_acc-cost_wd*Inputs!$E$7*$E1384-cost_fx*Inputs!$D$7-$F1384)+(1-MIN(1,$H$51*$C1384))*(1-MIN(1,Inputs!$G$7*$D1384)*churn_nonbuyers)*(ic*Inputs!$C$7+fee_wd*Inputs!$E$7*(1-$B1384)+fee_fx*Inputs!$D$7-cost_acc-cost_wd*Inputs!$E$7*(1-$B1384)-cost_fx*Inputs!$D$7))</f>
        <v>402281.985552094</v>
      </c>
      <c r="I1384" s="0" t="n">
        <f aca="false">12*Inputs!$B$8*(MIN(1,$H$52*$C1384)*(ic*Inputs!$C$8+pT-cost_acc-cost_wd*Inputs!$E$8-cost_fx*Inputs!$D$8-cost_ins)+(1-MIN(1,$H$52*$C1384))*(1-MIN(1,Inputs!$G$8*$D1384)*churn_nonbuyers)*(ic*Inputs!$C$8+fee_wd*Inputs!$E$8*(1-$B1384)+fee_fx*Inputs!$D$8-cost_acc-cost_wd*Inputs!$E$8*(1-$B1384)-cost_fx*Inputs!$D$8))</f>
        <v>171321.449541393</v>
      </c>
      <c r="J1384" s="0" t="n">
        <f aca="false">G1384+H1384+I1384-fixed</f>
        <v>85904.0810717715</v>
      </c>
      <c r="K1384" s="0" t="n">
        <f aca="false">12*Inputs!$B$6*(1-MIN(1,Inputs!$G$6*$D1384)*churn_nonbuyers)*(ic*Inputs!$C$6+fee_wd*Inputs!$E$6*(1-$B1384)+fee_fx*Inputs!$D$6-cost_acc-cost_wd*Inputs!$E$6*(1-$B1384)-cost_fx*Inputs!$D$6)</f>
        <v>166517.39206993</v>
      </c>
      <c r="L1384" s="0" t="n">
        <f aca="false">12*Inputs!$B$7*(1-MIN(1,Inputs!$G$7*$D1384)*churn_nonbuyers)*(ic*Inputs!$C$7+fee_wd*Inputs!$E$7*(1-$B1384)+fee_fx*Inputs!$D$7-cost_acc-cost_wd*Inputs!$E$7*(1-$B1384)-cost_fx*Inputs!$D$7)</f>
        <v>365794.894793958</v>
      </c>
      <c r="M1384" s="0" t="n">
        <f aca="false">12*Inputs!$B$8*(1-MIN(1,Inputs!$G$8*$D1384)*churn_nonbuyers)*(ic*Inputs!$C$8+fee_wd*Inputs!$E$8*(1-$B1384)+fee_fx*Inputs!$D$8-cost_acc-cost_wd*Inputs!$E$8*(1-$B1384)-cost_fx*Inputs!$D$8)</f>
        <v>115762.085553005</v>
      </c>
      <c r="N1384" s="0" t="n">
        <f aca="false">K1384+L1384+I1384-fixed</f>
        <v>3633.73640528065</v>
      </c>
      <c r="O1384" s="0" t="n">
        <f aca="false">K1384+L1384+M1384-fixed</f>
        <v>-51925.6275831079</v>
      </c>
      <c r="P1384" s="0" t="n">
        <f aca="false">12*Inputs!$B$6*(1-MIN(1,Inputs!$F$6*$D1384))*(ic*Inputs!$C$6+flat_fee-cost_acc-cost_wd*Inputs!$E$6*$E1384-cost_fx*Inputs!$D$6)+12*Inputs!$B$7*(1-MIN(1,Inputs!$F$7*$D1384))*(ic*Inputs!$C$7+flat_fee-cost_acc-cost_wd*Inputs!$E$7*$E1384-cost_fx*Inputs!$D$7)+12*Inputs!$B$8*(1-MIN(1,Inputs!$F$8*$D1384))*(ic*Inputs!$C$8+flat_fee-cost_acc-cost_wd*Inputs!$E$8*$E1384-cost_fx*Inputs!$D$8)-fixed</f>
        <v>42909.74638064</v>
      </c>
    </row>
    <row r="1385" customFormat="false" ht="15" hidden="false" customHeight="false" outlineLevel="0" collapsed="false">
      <c r="A1385" s="0" t="n">
        <v>1320</v>
      </c>
      <c r="B1385" s="0" t="n">
        <v>0.318759</v>
      </c>
      <c r="C1385" s="0" t="n">
        <v>0.855472</v>
      </c>
      <c r="D1385" s="0" t="n">
        <v>0.912582</v>
      </c>
      <c r="E1385" s="0" t="n">
        <v>1.207257</v>
      </c>
      <c r="F1385" s="0" t="n">
        <v>0.401824</v>
      </c>
      <c r="G1385" s="0" t="n">
        <f aca="false">12*Inputs!$B$6*(MIN(1,$H$50*$C1385)*(ic*Inputs!$C$6+pS+fee_fx*Inputs!$D$6-cost_acc-cost_wd*Inputs!$E$6*$E1385-cost_fx*Inputs!$D$6-$F1385)+(1-MIN(1,$H$50*$C1385))*(1-MIN(1,Inputs!$G$6*$D1385)*churn_nonbuyers)*(ic*Inputs!$C$6+fee_wd*Inputs!$E$6*(1-$B1385)+fee_fx*Inputs!$D$6-cost_acc-cost_wd*Inputs!$E$6*(1-$B1385)-cost_fx*Inputs!$D$6))</f>
        <v>189294.95713435</v>
      </c>
      <c r="H1385" s="0" t="n">
        <f aca="false">12*Inputs!$B$7*(MIN(1,$H$51*$C1385)*(ic*Inputs!$C$7+pE+fee_fx*Inputs!$D$7-cost_acc-cost_wd*Inputs!$E$7*$E1385-cost_fx*Inputs!$D$7-$F1385)+(1-MIN(1,$H$51*$C1385))*(1-MIN(1,Inputs!$G$7*$D1385)*churn_nonbuyers)*(ic*Inputs!$C$7+fee_wd*Inputs!$E$7*(1-$B1385)+fee_fx*Inputs!$D$7-cost_acc-cost_wd*Inputs!$E$7*(1-$B1385)-cost_fx*Inputs!$D$7))</f>
        <v>375128.177202038</v>
      </c>
      <c r="I1385" s="0" t="n">
        <f aca="false">12*Inputs!$B$8*(MIN(1,$H$52*$C1385)*(ic*Inputs!$C$8+pT-cost_acc-cost_wd*Inputs!$E$8-cost_fx*Inputs!$D$8-cost_ins)+(1-MIN(1,$H$52*$C1385))*(1-MIN(1,Inputs!$G$8*$D1385)*churn_nonbuyers)*(ic*Inputs!$C$8+fee_wd*Inputs!$E$8*(1-$B1385)+fee_fx*Inputs!$D$8-cost_acc-cost_wd*Inputs!$E$8*(1-$B1385)-cost_fx*Inputs!$D$8))</f>
        <v>168389.324979509</v>
      </c>
      <c r="J1385" s="0" t="n">
        <f aca="false">G1385+H1385+I1385-fixed</f>
        <v>32812.4593158963</v>
      </c>
      <c r="K1385" s="0" t="n">
        <f aca="false">12*Inputs!$B$6*(1-MIN(1,Inputs!$G$6*$D1385)*churn_nonbuyers)*(ic*Inputs!$C$6+fee_wd*Inputs!$E$6*(1-$B1385)+fee_fx*Inputs!$D$6-cost_acc-cost_wd*Inputs!$E$6*(1-$B1385)-cost_fx*Inputs!$D$6)</f>
        <v>148594.312265314</v>
      </c>
      <c r="L1385" s="0" t="n">
        <f aca="false">12*Inputs!$B$7*(1-MIN(1,Inputs!$G$7*$D1385)*churn_nonbuyers)*(ic*Inputs!$C$7+fee_wd*Inputs!$E$7*(1-$B1385)+fee_fx*Inputs!$D$7-cost_acc-cost_wd*Inputs!$E$7*(1-$B1385)-cost_fx*Inputs!$D$7)</f>
        <v>347516.773023188</v>
      </c>
      <c r="M1385" s="0" t="n">
        <f aca="false">12*Inputs!$B$8*(1-MIN(1,Inputs!$G$8*$D1385)*churn_nonbuyers)*(ic*Inputs!$C$8+fee_wd*Inputs!$E$8*(1-$B1385)+fee_fx*Inputs!$D$8-cost_acc-cost_wd*Inputs!$E$8*(1-$B1385)-cost_fx*Inputs!$D$8)</f>
        <v>112366.861824797</v>
      </c>
      <c r="N1385" s="0" t="n">
        <f aca="false">K1385+L1385+I1385-fixed</f>
        <v>-35499.5897319892</v>
      </c>
      <c r="O1385" s="0" t="n">
        <f aca="false">K1385+L1385+M1385-fixed</f>
        <v>-91522.0528867014</v>
      </c>
      <c r="P1385" s="0" t="n">
        <f aca="false">12*Inputs!$B$6*(1-MIN(1,Inputs!$F$6*$D1385))*(ic*Inputs!$C$6+flat_fee-cost_acc-cost_wd*Inputs!$E$6*$E1385-cost_fx*Inputs!$D$6)+12*Inputs!$B$7*(1-MIN(1,Inputs!$F$7*$D1385))*(ic*Inputs!$C$7+flat_fee-cost_acc-cost_wd*Inputs!$E$7*$E1385-cost_fx*Inputs!$D$7)+12*Inputs!$B$8*(1-MIN(1,Inputs!$F$8*$D1385))*(ic*Inputs!$C$8+flat_fee-cost_acc-cost_wd*Inputs!$E$8*$E1385-cost_fx*Inputs!$D$8)-fixed</f>
        <v>25886.11572176</v>
      </c>
    </row>
    <row r="1386" customFormat="false" ht="15" hidden="false" customHeight="false" outlineLevel="0" collapsed="false">
      <c r="A1386" s="0" t="n">
        <v>1321</v>
      </c>
      <c r="B1386" s="0" t="n">
        <v>0.258159</v>
      </c>
      <c r="C1386" s="0" t="n">
        <v>0.978552</v>
      </c>
      <c r="D1386" s="0" t="n">
        <v>1.049825</v>
      </c>
      <c r="E1386" s="0" t="n">
        <v>1.093282</v>
      </c>
      <c r="F1386" s="0" t="n">
        <v>0.143438</v>
      </c>
      <c r="G1386" s="0" t="n">
        <f aca="false">12*Inputs!$B$6*(MIN(1,$H$50*$C1386)*(ic*Inputs!$C$6+pS+fee_fx*Inputs!$D$6-cost_acc-cost_wd*Inputs!$E$6*$E1386-cost_fx*Inputs!$D$6-$F1386)+(1-MIN(1,$H$50*$C1386))*(1-MIN(1,Inputs!$G$6*$D1386)*churn_nonbuyers)*(ic*Inputs!$C$6+fee_wd*Inputs!$E$6*(1-$B1386)+fee_fx*Inputs!$D$6-cost_acc-cost_wd*Inputs!$E$6*(1-$B1386)-cost_fx*Inputs!$D$6))</f>
        <v>210182.177426401</v>
      </c>
      <c r="H1386" s="0" t="n">
        <f aca="false">12*Inputs!$B$7*(MIN(1,$H$51*$C1386)*(ic*Inputs!$C$7+pE+fee_fx*Inputs!$D$7-cost_acc-cost_wd*Inputs!$E$7*$E1386-cost_fx*Inputs!$D$7-$F1386)+(1-MIN(1,$H$51*$C1386))*(1-MIN(1,Inputs!$G$7*$D1386)*churn_nonbuyers)*(ic*Inputs!$C$7+fee_wd*Inputs!$E$7*(1-$B1386)+fee_fx*Inputs!$D$7-cost_acc-cost_wd*Inputs!$E$7*(1-$B1386)-cost_fx*Inputs!$D$7))</f>
        <v>410761.030253562</v>
      </c>
      <c r="I1386" s="0" t="n">
        <f aca="false">12*Inputs!$B$8*(MIN(1,$H$52*$C1386)*(ic*Inputs!$C$8+pT-cost_acc-cost_wd*Inputs!$E$8-cost_fx*Inputs!$D$8-cost_ins)+(1-MIN(1,$H$52*$C1386))*(1-MIN(1,Inputs!$G$8*$D1386)*churn_nonbuyers)*(ic*Inputs!$C$8+fee_wd*Inputs!$E$8*(1-$B1386)+fee_fx*Inputs!$D$8-cost_acc-cost_wd*Inputs!$E$8*(1-$B1386)-cost_fx*Inputs!$D$8))</f>
        <v>167277.497013996</v>
      </c>
      <c r="J1386" s="0" t="n">
        <f aca="false">G1386+H1386+I1386-fixed</f>
        <v>88220.7046939598</v>
      </c>
      <c r="K1386" s="0" t="n">
        <f aca="false">12*Inputs!$B$6*(1-MIN(1,Inputs!$G$6*$D1386)*churn_nonbuyers)*(ic*Inputs!$C$6+fee_wd*Inputs!$E$6*(1-$B1386)+fee_fx*Inputs!$D$6-cost_acc-cost_wd*Inputs!$E$6*(1-$B1386)-cost_fx*Inputs!$D$6)</f>
        <v>155794.22475966</v>
      </c>
      <c r="L1386" s="0" t="n">
        <f aca="false">12*Inputs!$B$7*(1-MIN(1,Inputs!$G$7*$D1386)*churn_nonbuyers)*(ic*Inputs!$C$7+fee_wd*Inputs!$E$7*(1-$B1386)+fee_fx*Inputs!$D$7-cost_acc-cost_wd*Inputs!$E$7*(1-$B1386)-cost_fx*Inputs!$D$7)</f>
        <v>354497.234855796</v>
      </c>
      <c r="M1386" s="0" t="n">
        <f aca="false">12*Inputs!$B$8*(1-MIN(1,Inputs!$G$8*$D1386)*churn_nonbuyers)*(ic*Inputs!$C$8+fee_wd*Inputs!$E$8*(1-$B1386)+fee_fx*Inputs!$D$8-cost_acc-cost_wd*Inputs!$E$8*(1-$B1386)-cost_fx*Inputs!$D$8)</f>
        <v>83250.68354508</v>
      </c>
      <c r="N1386" s="0" t="n">
        <f aca="false">K1386+L1386+I1386-fixed</f>
        <v>-22431.0433705475</v>
      </c>
      <c r="O1386" s="0" t="n">
        <f aca="false">K1386+L1386+M1386-fixed</f>
        <v>-106457.856839464</v>
      </c>
      <c r="P1386" s="0" t="n">
        <f aca="false">12*Inputs!$B$6*(1-MIN(1,Inputs!$F$6*$D1386))*(ic*Inputs!$C$6+flat_fee-cost_acc-cost_wd*Inputs!$E$6*$E1386-cost_fx*Inputs!$D$6)+12*Inputs!$B$7*(1-MIN(1,Inputs!$F$7*$D1386))*(ic*Inputs!$C$7+flat_fee-cost_acc-cost_wd*Inputs!$E$7*$E1386-cost_fx*Inputs!$D$7)+12*Inputs!$B$8*(1-MIN(1,Inputs!$F$8*$D1386))*(ic*Inputs!$C$8+flat_fee-cost_acc-cost_wd*Inputs!$E$8*$E1386-cost_fx*Inputs!$D$8)-fixed</f>
        <v>3191.92955599993</v>
      </c>
    </row>
    <row r="1387" customFormat="false" ht="15" hidden="false" customHeight="false" outlineLevel="0" collapsed="false">
      <c r="A1387" s="0" t="n">
        <v>1322</v>
      </c>
      <c r="B1387" s="0" t="n">
        <v>0.421663</v>
      </c>
      <c r="C1387" s="0" t="n">
        <v>0.687263</v>
      </c>
      <c r="D1387" s="0" t="n">
        <v>0.94279</v>
      </c>
      <c r="E1387" s="0" t="n">
        <v>1.238698</v>
      </c>
      <c r="F1387" s="0" t="n">
        <v>0.081023</v>
      </c>
      <c r="G1387" s="0" t="n">
        <f aca="false">12*Inputs!$B$6*(MIN(1,$H$50*$C1387)*(ic*Inputs!$C$6+pS+fee_fx*Inputs!$D$6-cost_acc-cost_wd*Inputs!$E$6*$E1387-cost_fx*Inputs!$D$6-$F1387)+(1-MIN(1,$H$50*$C1387))*(1-MIN(1,Inputs!$G$6*$D1387)*churn_nonbuyers)*(ic*Inputs!$C$6+fee_wd*Inputs!$E$6*(1-$B1387)+fee_fx*Inputs!$D$6-cost_acc-cost_wd*Inputs!$E$6*(1-$B1387)-cost_fx*Inputs!$D$6))</f>
        <v>172308.409820738</v>
      </c>
      <c r="H1387" s="0" t="n">
        <f aca="false">12*Inputs!$B$7*(MIN(1,$H$51*$C1387)*(ic*Inputs!$C$7+pE+fee_fx*Inputs!$D$7-cost_acc-cost_wd*Inputs!$E$7*$E1387-cost_fx*Inputs!$D$7-$F1387)+(1-MIN(1,$H$51*$C1387))*(1-MIN(1,Inputs!$G$7*$D1387)*churn_nonbuyers)*(ic*Inputs!$C$7+fee_wd*Inputs!$E$7*(1-$B1387)+fee_fx*Inputs!$D$7-cost_acc-cost_wd*Inputs!$E$7*(1-$B1387)-cost_fx*Inputs!$D$7))</f>
        <v>369233.627334662</v>
      </c>
      <c r="I1387" s="0" t="n">
        <f aca="false">12*Inputs!$B$8*(MIN(1,$H$52*$C1387)*(ic*Inputs!$C$8+pT-cost_acc-cost_wd*Inputs!$E$8-cost_fx*Inputs!$D$8-cost_ins)+(1-MIN(1,$H$52*$C1387))*(1-MIN(1,Inputs!$G$8*$D1387)*churn_nonbuyers)*(ic*Inputs!$C$8+fee_wd*Inputs!$E$8*(1-$B1387)+fee_fx*Inputs!$D$8-cost_acc-cost_wd*Inputs!$E$8*(1-$B1387)-cost_fx*Inputs!$D$8))</f>
        <v>153088.575139901</v>
      </c>
      <c r="J1387" s="0" t="n">
        <f aca="false">G1387+H1387+I1387-fixed</f>
        <v>-5369.38770469895</v>
      </c>
      <c r="K1387" s="0" t="n">
        <f aca="false">12*Inputs!$B$6*(1-MIN(1,Inputs!$G$6*$D1387)*churn_nonbuyers)*(ic*Inputs!$C$6+fee_wd*Inputs!$E$6*(1-$B1387)+fee_fx*Inputs!$D$6-cost_acc-cost_wd*Inputs!$E$6*(1-$B1387)-cost_fx*Inputs!$D$6)</f>
        <v>134239.490350344</v>
      </c>
      <c r="L1387" s="0" t="n">
        <f aca="false">12*Inputs!$B$7*(1-MIN(1,Inputs!$G$7*$D1387)*churn_nonbuyers)*(ic*Inputs!$C$7+fee_wd*Inputs!$E$7*(1-$B1387)+fee_fx*Inputs!$D$7-cost_acc-cost_wd*Inputs!$E$7*(1-$B1387)-cost_fx*Inputs!$D$7)</f>
        <v>332793.911490206</v>
      </c>
      <c r="M1387" s="0" t="n">
        <f aca="false">12*Inputs!$B$8*(1-MIN(1,Inputs!$G$8*$D1387)*churn_nonbuyers)*(ic*Inputs!$C$8+fee_wd*Inputs!$E$8*(1-$B1387)+fee_fx*Inputs!$D$8-cost_acc-cost_wd*Inputs!$E$8*(1-$B1387)-cost_fx*Inputs!$D$8)</f>
        <v>104108.849368272</v>
      </c>
      <c r="N1387" s="0" t="n">
        <f aca="false">K1387+L1387+I1387-fixed</f>
        <v>-79878.0230195484</v>
      </c>
      <c r="O1387" s="0" t="n">
        <f aca="false">K1387+L1387+M1387-fixed</f>
        <v>-128857.748791178</v>
      </c>
      <c r="P1387" s="0" t="n">
        <f aca="false">12*Inputs!$B$6*(1-MIN(1,Inputs!$F$6*$D1387))*(ic*Inputs!$C$6+flat_fee-cost_acc-cost_wd*Inputs!$E$6*$E1387-cost_fx*Inputs!$D$6)+12*Inputs!$B$7*(1-MIN(1,Inputs!$F$7*$D1387))*(ic*Inputs!$C$7+flat_fee-cost_acc-cost_wd*Inputs!$E$7*$E1387-cost_fx*Inputs!$D$7)+12*Inputs!$B$8*(1-MIN(1,Inputs!$F$8*$D1387))*(ic*Inputs!$C$8+flat_fee-cost_acc-cost_wd*Inputs!$E$8*$E1387-cost_fx*Inputs!$D$8)-fixed</f>
        <v>-3660.63413919997</v>
      </c>
    </row>
    <row r="1388" customFormat="false" ht="15" hidden="false" customHeight="false" outlineLevel="0" collapsed="false">
      <c r="A1388" s="0" t="n">
        <v>1323</v>
      </c>
      <c r="B1388" s="0" t="n">
        <v>0.297982</v>
      </c>
      <c r="C1388" s="0" t="n">
        <v>0.789168</v>
      </c>
      <c r="D1388" s="0" t="n">
        <v>1.192471</v>
      </c>
      <c r="E1388" s="0" t="n">
        <v>1.199636</v>
      </c>
      <c r="F1388" s="0" t="n">
        <v>0.41227</v>
      </c>
      <c r="G1388" s="0" t="n">
        <f aca="false">12*Inputs!$B$6*(MIN(1,$H$50*$C1388)*(ic*Inputs!$C$6+pS+fee_fx*Inputs!$D$6-cost_acc-cost_wd*Inputs!$E$6*$E1388-cost_fx*Inputs!$D$6-$F1388)+(1-MIN(1,$H$50*$C1388))*(1-MIN(1,Inputs!$G$6*$D1388)*churn_nonbuyers)*(ic*Inputs!$C$6+fee_wd*Inputs!$E$6*(1-$B1388)+fee_fx*Inputs!$D$6-cost_acc-cost_wd*Inputs!$E$6*(1-$B1388)-cost_fx*Inputs!$D$6))</f>
        <v>186683.577574322</v>
      </c>
      <c r="H1388" s="0" t="n">
        <f aca="false">12*Inputs!$B$7*(MIN(1,$H$51*$C1388)*(ic*Inputs!$C$7+pE+fee_fx*Inputs!$D$7-cost_acc-cost_wd*Inputs!$E$7*$E1388-cost_fx*Inputs!$D$7-$F1388)+(1-MIN(1,$H$51*$C1388))*(1-MIN(1,Inputs!$G$7*$D1388)*churn_nonbuyers)*(ic*Inputs!$C$7+fee_wd*Inputs!$E$7*(1-$B1388)+fee_fx*Inputs!$D$7-cost_acc-cost_wd*Inputs!$E$7*(1-$B1388)-cost_fx*Inputs!$D$7))</f>
        <v>373127.26333037</v>
      </c>
      <c r="I1388" s="0" t="n">
        <f aca="false">12*Inputs!$B$8*(MIN(1,$H$52*$C1388)*(ic*Inputs!$C$8+pT-cost_acc-cost_wd*Inputs!$E$8-cost_fx*Inputs!$D$8-cost_ins)+(1-MIN(1,$H$52*$C1388))*(1-MIN(1,Inputs!$G$8*$D1388)*churn_nonbuyers)*(ic*Inputs!$C$8+fee_wd*Inputs!$E$8*(1-$B1388)+fee_fx*Inputs!$D$8-cost_acc-cost_wd*Inputs!$E$8*(1-$B1388)-cost_fx*Inputs!$D$8))</f>
        <v>136840.285610406</v>
      </c>
      <c r="J1388" s="0" t="n">
        <f aca="false">G1388+H1388+I1388-fixed</f>
        <v>-3348.87348490208</v>
      </c>
      <c r="K1388" s="0" t="n">
        <f aca="false">12*Inputs!$B$6*(1-MIN(1,Inputs!$G$6*$D1388)*churn_nonbuyers)*(ic*Inputs!$C$6+fee_wd*Inputs!$E$6*(1-$B1388)+fee_fx*Inputs!$D$6-cost_acc-cost_wd*Inputs!$E$6*(1-$B1388)-cost_fx*Inputs!$D$6)</f>
        <v>149228.895553358</v>
      </c>
      <c r="L1388" s="0" t="n">
        <f aca="false">12*Inputs!$B$7*(1-MIN(1,Inputs!$G$7*$D1388)*churn_nonbuyers)*(ic*Inputs!$C$7+fee_wd*Inputs!$E$7*(1-$B1388)+fee_fx*Inputs!$D$7-cost_acc-cost_wd*Inputs!$E$7*(1-$B1388)-cost_fx*Inputs!$D$7)</f>
        <v>347401.509524015</v>
      </c>
      <c r="M1388" s="0" t="n">
        <f aca="false">12*Inputs!$B$8*(1-MIN(1,Inputs!$G$8*$D1388)*churn_nonbuyers)*(ic*Inputs!$C$8+fee_wd*Inputs!$E$8*(1-$B1388)+fee_fx*Inputs!$D$8-cost_acc-cost_wd*Inputs!$E$8*(1-$B1388)-cost_fx*Inputs!$D$8)</f>
        <v>51580.3423423392</v>
      </c>
      <c r="N1388" s="0" t="n">
        <f aca="false">K1388+L1388+I1388-fixed</f>
        <v>-66529.3093122207</v>
      </c>
      <c r="O1388" s="0" t="n">
        <f aca="false">K1388+L1388+M1388-fixed</f>
        <v>-151789.252580287</v>
      </c>
      <c r="P1388" s="0" t="n">
        <f aca="false">12*Inputs!$B$6*(1-MIN(1,Inputs!$F$6*$D1388))*(ic*Inputs!$C$6+flat_fee-cost_acc-cost_wd*Inputs!$E$6*$E1388-cost_fx*Inputs!$D$6)+12*Inputs!$B$7*(1-MIN(1,Inputs!$F$7*$D1388))*(ic*Inputs!$C$7+flat_fee-cost_acc-cost_wd*Inputs!$E$7*$E1388-cost_fx*Inputs!$D$7)+12*Inputs!$B$8*(1-MIN(1,Inputs!$F$8*$D1388))*(ic*Inputs!$C$8+flat_fee-cost_acc-cost_wd*Inputs!$E$8*$E1388-cost_fx*Inputs!$D$8)-fixed</f>
        <v>-115088.74435456</v>
      </c>
    </row>
    <row r="1389" customFormat="false" ht="15" hidden="false" customHeight="false" outlineLevel="0" collapsed="false">
      <c r="A1389" s="0" t="n">
        <v>1324</v>
      </c>
      <c r="B1389" s="0" t="n">
        <v>0.292884</v>
      </c>
      <c r="C1389" s="0" t="n">
        <v>0.628475</v>
      </c>
      <c r="D1389" s="0" t="n">
        <v>0.658336</v>
      </c>
      <c r="E1389" s="0" t="n">
        <v>1.2981</v>
      </c>
      <c r="F1389" s="0" t="n">
        <v>0.216042</v>
      </c>
      <c r="G1389" s="0" t="n">
        <f aca="false">12*Inputs!$B$6*(MIN(1,$H$50*$C1389)*(ic*Inputs!$C$6+pS+fee_fx*Inputs!$D$6-cost_acc-cost_wd*Inputs!$E$6*$E1389-cost_fx*Inputs!$D$6-$F1389)+(1-MIN(1,$H$50*$C1389))*(1-MIN(1,Inputs!$G$6*$D1389)*churn_nonbuyers)*(ic*Inputs!$C$6+fee_wd*Inputs!$E$6*(1-$B1389)+fee_fx*Inputs!$D$6-cost_acc-cost_wd*Inputs!$E$6*(1-$B1389)-cost_fx*Inputs!$D$6))</f>
        <v>185171.839160209</v>
      </c>
      <c r="H1389" s="0" t="n">
        <f aca="false">12*Inputs!$B$7*(MIN(1,$H$51*$C1389)*(ic*Inputs!$C$7+pE+fee_fx*Inputs!$D$7-cost_acc-cost_wd*Inputs!$E$7*$E1389-cost_fx*Inputs!$D$7-$F1389)+(1-MIN(1,$H$51*$C1389))*(1-MIN(1,Inputs!$G$7*$D1389)*churn_nonbuyers)*(ic*Inputs!$C$7+fee_wd*Inputs!$E$7*(1-$B1389)+fee_fx*Inputs!$D$7-cost_acc-cost_wd*Inputs!$E$7*(1-$B1389)-cost_fx*Inputs!$D$7))</f>
        <v>372724.23068407</v>
      </c>
      <c r="I1389" s="0" t="n">
        <f aca="false">12*Inputs!$B$8*(MIN(1,$H$52*$C1389)*(ic*Inputs!$C$8+pT-cost_acc-cost_wd*Inputs!$E$8-cost_fx*Inputs!$D$8-cost_ins)+(1-MIN(1,$H$52*$C1389))*(1-MIN(1,Inputs!$G$8*$D1389)*churn_nonbuyers)*(ic*Inputs!$C$8+fee_wd*Inputs!$E$8*(1-$B1389)+fee_fx*Inputs!$D$8-cost_acc-cost_wd*Inputs!$E$8*(1-$B1389)-cost_fx*Inputs!$D$8))</f>
        <v>184908.271905333</v>
      </c>
      <c r="J1389" s="0" t="n">
        <f aca="false">G1389+H1389+I1389-fixed</f>
        <v>42804.3417496122</v>
      </c>
      <c r="K1389" s="0" t="n">
        <f aca="false">12*Inputs!$B$6*(1-MIN(1,Inputs!$G$6*$D1389)*churn_nonbuyers)*(ic*Inputs!$C$6+fee_wd*Inputs!$E$6*(1-$B1389)+fee_fx*Inputs!$D$6-cost_acc-cost_wd*Inputs!$E$6*(1-$B1389)-cost_fx*Inputs!$D$6)</f>
        <v>154176.952903373</v>
      </c>
      <c r="L1389" s="0" t="n">
        <f aca="false">12*Inputs!$B$7*(1-MIN(1,Inputs!$G$7*$D1389)*churn_nonbuyers)*(ic*Inputs!$C$7+fee_wd*Inputs!$E$7*(1-$B1389)+fee_fx*Inputs!$D$7-cost_acc-cost_wd*Inputs!$E$7*(1-$B1389)-cost_fx*Inputs!$D$7)</f>
        <v>353894.437214024</v>
      </c>
      <c r="M1389" s="0" t="n">
        <f aca="false">12*Inputs!$B$8*(1-MIN(1,Inputs!$G$8*$D1389)*churn_nonbuyers)*(ic*Inputs!$C$8+fee_wd*Inputs!$E$8*(1-$B1389)+fee_fx*Inputs!$D$8-cost_acc-cost_wd*Inputs!$E$8*(1-$B1389)-cost_fx*Inputs!$D$8)</f>
        <v>168403.579042406</v>
      </c>
      <c r="N1389" s="0" t="n">
        <f aca="false">K1389+L1389+I1389-fixed</f>
        <v>-7020.3379772706</v>
      </c>
      <c r="O1389" s="0" t="n">
        <f aca="false">K1389+L1389+M1389-fixed</f>
        <v>-23525.0308401971</v>
      </c>
      <c r="P1389" s="0" t="n">
        <f aca="false">12*Inputs!$B$6*(1-MIN(1,Inputs!$F$6*$D1389))*(ic*Inputs!$C$6+flat_fee-cost_acc-cost_wd*Inputs!$E$6*$E1389-cost_fx*Inputs!$D$6)+12*Inputs!$B$7*(1-MIN(1,Inputs!$F$7*$D1389))*(ic*Inputs!$C$7+flat_fee-cost_acc-cost_wd*Inputs!$E$7*$E1389-cost_fx*Inputs!$D$7)+12*Inputs!$B$8*(1-MIN(1,Inputs!$F$8*$D1389))*(ic*Inputs!$C$8+flat_fee-cost_acc-cost_wd*Inputs!$E$8*$E1389-cost_fx*Inputs!$D$8)-fixed</f>
        <v>109922.686976</v>
      </c>
    </row>
    <row r="1390" customFormat="false" ht="15" hidden="false" customHeight="false" outlineLevel="0" collapsed="false">
      <c r="A1390" s="0" t="n">
        <v>1325</v>
      </c>
      <c r="B1390" s="0" t="n">
        <v>0.528513</v>
      </c>
      <c r="C1390" s="0" t="n">
        <v>0.867119</v>
      </c>
      <c r="D1390" s="0" t="n">
        <v>0.757407</v>
      </c>
      <c r="E1390" s="0" t="n">
        <v>1.158212</v>
      </c>
      <c r="F1390" s="0" t="n">
        <v>0.35923</v>
      </c>
      <c r="G1390" s="0" t="n">
        <f aca="false">12*Inputs!$B$6*(MIN(1,$H$50*$C1390)*(ic*Inputs!$C$6+pS+fee_fx*Inputs!$D$6-cost_acc-cost_wd*Inputs!$E$6*$E1390-cost_fx*Inputs!$D$6-$F1390)+(1-MIN(1,$H$50*$C1390))*(1-MIN(1,Inputs!$G$6*$D1390)*churn_nonbuyers)*(ic*Inputs!$C$6+fee_wd*Inputs!$E$6*(1-$B1390)+fee_fx*Inputs!$D$6-cost_acc-cost_wd*Inputs!$E$6*(1-$B1390)-cost_fx*Inputs!$D$6))</f>
        <v>165759.32402777</v>
      </c>
      <c r="H1390" s="0" t="n">
        <f aca="false">12*Inputs!$B$7*(MIN(1,$H$51*$C1390)*(ic*Inputs!$C$7+pE+fee_fx*Inputs!$D$7-cost_acc-cost_wd*Inputs!$E$7*$E1390-cost_fx*Inputs!$D$7-$F1390)+(1-MIN(1,$H$51*$C1390))*(1-MIN(1,Inputs!$G$7*$D1390)*churn_nonbuyers)*(ic*Inputs!$C$7+fee_wd*Inputs!$E$7*(1-$B1390)+fee_fx*Inputs!$D$7-cost_acc-cost_wd*Inputs!$E$7*(1-$B1390)-cost_fx*Inputs!$D$7))</f>
        <v>364337.183925369</v>
      </c>
      <c r="I1390" s="0" t="n">
        <f aca="false">12*Inputs!$B$8*(MIN(1,$H$52*$C1390)*(ic*Inputs!$C$8+pT-cost_acc-cost_wd*Inputs!$E$8-cost_fx*Inputs!$D$8-cost_ins)+(1-MIN(1,$H$52*$C1390))*(1-MIN(1,Inputs!$G$8*$D1390)*churn_nonbuyers)*(ic*Inputs!$C$8+fee_wd*Inputs!$E$8*(1-$B1390)+fee_fx*Inputs!$D$8-cost_acc-cost_wd*Inputs!$E$8*(1-$B1390)-cost_fx*Inputs!$D$8))</f>
        <v>180573.993807038</v>
      </c>
      <c r="J1390" s="0" t="n">
        <f aca="false">G1390+H1390+I1390-fixed</f>
        <v>10670.5017601766</v>
      </c>
      <c r="K1390" s="0" t="n">
        <f aca="false">12*Inputs!$B$6*(1-MIN(1,Inputs!$G$6*$D1390)*churn_nonbuyers)*(ic*Inputs!$C$6+fee_wd*Inputs!$E$6*(1-$B1390)+fee_fx*Inputs!$D$6-cost_acc-cost_wd*Inputs!$E$6*(1-$B1390)-cost_fx*Inputs!$D$6)</f>
        <v>120741.621449695</v>
      </c>
      <c r="L1390" s="0" t="n">
        <f aca="false">12*Inputs!$B$7*(1-MIN(1,Inputs!$G$7*$D1390)*churn_nonbuyers)*(ic*Inputs!$C$7+fee_wd*Inputs!$E$7*(1-$B1390)+fee_fx*Inputs!$D$7-cost_acc-cost_wd*Inputs!$E$7*(1-$B1390)-cost_fx*Inputs!$D$7)</f>
        <v>319661.826533817</v>
      </c>
      <c r="M1390" s="0" t="n">
        <f aca="false">12*Inputs!$B$8*(1-MIN(1,Inputs!$G$8*$D1390)*churn_nonbuyers)*(ic*Inputs!$C$8+fee_wd*Inputs!$E$8*(1-$B1390)+fee_fx*Inputs!$D$8-cost_acc-cost_wd*Inputs!$E$8*(1-$B1390)-cost_fx*Inputs!$D$8)</f>
        <v>141429.086018578</v>
      </c>
      <c r="N1390" s="0" t="n">
        <f aca="false">K1390+L1390+I1390-fixed</f>
        <v>-79022.55820945</v>
      </c>
      <c r="O1390" s="0" t="n">
        <f aca="false">K1390+L1390+M1390-fixed</f>
        <v>-118167.46599791</v>
      </c>
      <c r="P1390" s="0" t="n">
        <f aca="false">12*Inputs!$B$6*(1-MIN(1,Inputs!$F$6*$D1390))*(ic*Inputs!$C$6+flat_fee-cost_acc-cost_wd*Inputs!$E$6*$E1390-cost_fx*Inputs!$D$6)+12*Inputs!$B$7*(1-MIN(1,Inputs!$F$7*$D1390))*(ic*Inputs!$C$7+flat_fee-cost_acc-cost_wd*Inputs!$E$7*$E1390-cost_fx*Inputs!$D$7)+12*Inputs!$B$8*(1-MIN(1,Inputs!$F$8*$D1390))*(ic*Inputs!$C$8+flat_fee-cost_acc-cost_wd*Inputs!$E$8*$E1390-cost_fx*Inputs!$D$8)-fixed</f>
        <v>129717.93161216</v>
      </c>
    </row>
    <row r="1391" customFormat="false" ht="15" hidden="false" customHeight="false" outlineLevel="0" collapsed="false">
      <c r="A1391" s="0" t="n">
        <v>1326</v>
      </c>
      <c r="B1391" s="0" t="n">
        <v>0.060086</v>
      </c>
      <c r="C1391" s="0" t="n">
        <v>0.924501</v>
      </c>
      <c r="D1391" s="0" t="n">
        <v>0.911308</v>
      </c>
      <c r="E1391" s="0" t="n">
        <v>1.167936</v>
      </c>
      <c r="F1391" s="0" t="n">
        <v>0.415181</v>
      </c>
      <c r="G1391" s="0" t="n">
        <f aca="false">12*Inputs!$B$6*(MIN(1,$H$50*$C1391)*(ic*Inputs!$C$6+pS+fee_fx*Inputs!$D$6-cost_acc-cost_wd*Inputs!$E$6*$E1391-cost_fx*Inputs!$D$6-$F1391)+(1-MIN(1,$H$50*$C1391))*(1-MIN(1,Inputs!$G$6*$D1391)*churn_nonbuyers)*(ic*Inputs!$C$6+fee_wd*Inputs!$E$6*(1-$B1391)+fee_fx*Inputs!$D$6-cost_acc-cost_wd*Inputs!$E$6*(1-$B1391)-cost_fx*Inputs!$D$6))</f>
        <v>226063.61629545</v>
      </c>
      <c r="H1391" s="0" t="n">
        <f aca="false">12*Inputs!$B$7*(MIN(1,$H$51*$C1391)*(ic*Inputs!$C$7+pE+fee_fx*Inputs!$D$7-cost_acc-cost_wd*Inputs!$E$7*$E1391-cost_fx*Inputs!$D$7-$F1391)+(1-MIN(1,$H$51*$C1391))*(1-MIN(1,Inputs!$G$7*$D1391)*churn_nonbuyers)*(ic*Inputs!$C$7+fee_wd*Inputs!$E$7*(1-$B1391)+fee_fx*Inputs!$D$7-cost_acc-cost_wd*Inputs!$E$7*(1-$B1391)-cost_fx*Inputs!$D$7))</f>
        <v>403673.768164052</v>
      </c>
      <c r="I1391" s="0" t="n">
        <f aca="false">12*Inputs!$B$8*(MIN(1,$H$52*$C1391)*(ic*Inputs!$C$8+pT-cost_acc-cost_wd*Inputs!$E$8-cost_fx*Inputs!$D$8-cost_ins)+(1-MIN(1,$H$52*$C1391))*(1-MIN(1,Inputs!$G$8*$D1391)*churn_nonbuyers)*(ic*Inputs!$C$8+fee_wd*Inputs!$E$8*(1-$B1391)+fee_fx*Inputs!$D$8-cost_acc-cost_wd*Inputs!$E$8*(1-$B1391)-cost_fx*Inputs!$D$8))</f>
        <v>174594.056930874</v>
      </c>
      <c r="J1391" s="0" t="n">
        <f aca="false">G1391+H1391+I1391-fixed</f>
        <v>104331.441390376</v>
      </c>
      <c r="K1391" s="0" t="n">
        <f aca="false">12*Inputs!$B$6*(1-MIN(1,Inputs!$G$6*$D1391)*churn_nonbuyers)*(ic*Inputs!$C$6+fee_wd*Inputs!$E$6*(1-$B1391)+fee_fx*Inputs!$D$6-cost_acc-cost_wd*Inputs!$E$6*(1-$B1391)-cost_fx*Inputs!$D$6)</f>
        <v>184155.880697914</v>
      </c>
      <c r="L1391" s="0" t="n">
        <f aca="false">12*Inputs!$B$7*(1-MIN(1,Inputs!$G$7*$D1391)*churn_nonbuyers)*(ic*Inputs!$C$7+fee_wd*Inputs!$E$7*(1-$B1391)+fee_fx*Inputs!$D$7-cost_acc-cost_wd*Inputs!$E$7*(1-$B1391)-cost_fx*Inputs!$D$7)</f>
        <v>383760.984034748</v>
      </c>
      <c r="M1391" s="0" t="n">
        <f aca="false">12*Inputs!$B$8*(1-MIN(1,Inputs!$G$8*$D1391)*churn_nonbuyers)*(ic*Inputs!$C$8+fee_wd*Inputs!$E$8*(1-$B1391)+fee_fx*Inputs!$D$8-cost_acc-cost_wd*Inputs!$E$8*(1-$B1391)-cost_fx*Inputs!$D$8)</f>
        <v>117140.050403597</v>
      </c>
      <c r="N1391" s="0" t="n">
        <f aca="false">K1391+L1391+I1391-fixed</f>
        <v>42510.9216635358</v>
      </c>
      <c r="O1391" s="0" t="n">
        <f aca="false">K1391+L1391+M1391-fixed</f>
        <v>-14943.0848637413</v>
      </c>
      <c r="P1391" s="0" t="n">
        <f aca="false">12*Inputs!$B$6*(1-MIN(1,Inputs!$F$6*$D1391))*(ic*Inputs!$C$6+flat_fee-cost_acc-cost_wd*Inputs!$E$6*$E1391-cost_fx*Inputs!$D$6)+12*Inputs!$B$7*(1-MIN(1,Inputs!$F$7*$D1391))*(ic*Inputs!$C$7+flat_fee-cost_acc-cost_wd*Inputs!$E$7*$E1391-cost_fx*Inputs!$D$7)+12*Inputs!$B$8*(1-MIN(1,Inputs!$F$8*$D1391))*(ic*Inputs!$C$8+flat_fee-cost_acc-cost_wd*Inputs!$E$8*$E1391-cost_fx*Inputs!$D$8)-fixed</f>
        <v>44364.8510451199</v>
      </c>
    </row>
    <row r="1392" customFormat="false" ht="15" hidden="false" customHeight="false" outlineLevel="0" collapsed="false">
      <c r="A1392" s="0" t="n">
        <v>1327</v>
      </c>
      <c r="B1392" s="0" t="n">
        <v>0.373889</v>
      </c>
      <c r="C1392" s="0" t="n">
        <v>0.983941</v>
      </c>
      <c r="D1392" s="0" t="n">
        <v>0.860004</v>
      </c>
      <c r="E1392" s="0" t="n">
        <v>1.277264</v>
      </c>
      <c r="F1392" s="0" t="n">
        <v>0.285834</v>
      </c>
      <c r="G1392" s="0" t="n">
        <f aca="false">12*Inputs!$B$6*(MIN(1,$H$50*$C1392)*(ic*Inputs!$C$6+pS+fee_fx*Inputs!$D$6-cost_acc-cost_wd*Inputs!$E$6*$E1392-cost_fx*Inputs!$D$6-$F1392)+(1-MIN(1,$H$50*$C1392))*(1-MIN(1,Inputs!$G$6*$D1392)*churn_nonbuyers)*(ic*Inputs!$C$6+fee_wd*Inputs!$E$6*(1-$B1392)+fee_fx*Inputs!$D$6-cost_acc-cost_wd*Inputs!$E$6*(1-$B1392)-cost_fx*Inputs!$D$6))</f>
        <v>189827.310616133</v>
      </c>
      <c r="H1392" s="0" t="n">
        <f aca="false">12*Inputs!$B$7*(MIN(1,$H$51*$C1392)*(ic*Inputs!$C$7+pE+fee_fx*Inputs!$D$7-cost_acc-cost_wd*Inputs!$E$7*$E1392-cost_fx*Inputs!$D$7-$F1392)+(1-MIN(1,$H$51*$C1392))*(1-MIN(1,Inputs!$G$7*$D1392)*churn_nonbuyers)*(ic*Inputs!$C$7+fee_wd*Inputs!$E$7*(1-$B1392)+fee_fx*Inputs!$D$7-cost_acc-cost_wd*Inputs!$E$7*(1-$B1392)-cost_fx*Inputs!$D$7))</f>
        <v>373564.860548242</v>
      </c>
      <c r="I1392" s="0" t="n">
        <f aca="false">12*Inputs!$B$8*(MIN(1,$H$52*$C1392)*(ic*Inputs!$C$8+pT-cost_acc-cost_wd*Inputs!$E$8-cost_fx*Inputs!$D$8-cost_ins)+(1-MIN(1,$H$52*$C1392))*(1-MIN(1,Inputs!$G$8*$D1392)*churn_nonbuyers)*(ic*Inputs!$C$8+fee_wd*Inputs!$E$8*(1-$B1392)+fee_fx*Inputs!$D$8-cost_acc-cost_wd*Inputs!$E$8*(1-$B1392)-cost_fx*Inputs!$D$8))</f>
        <v>180038.281783265</v>
      </c>
      <c r="J1392" s="0" t="n">
        <f aca="false">G1392+H1392+I1392-fixed</f>
        <v>43430.4529476396</v>
      </c>
      <c r="K1392" s="0" t="n">
        <f aca="false">12*Inputs!$B$6*(1-MIN(1,Inputs!$G$6*$D1392)*churn_nonbuyers)*(ic*Inputs!$C$6+fee_wd*Inputs!$E$6*(1-$B1392)+fee_fx*Inputs!$D$6-cost_acc-cost_wd*Inputs!$E$6*(1-$B1392)-cost_fx*Inputs!$D$6)</f>
        <v>141406.275136003</v>
      </c>
      <c r="L1392" s="0" t="n">
        <f aca="false">12*Inputs!$B$7*(1-MIN(1,Inputs!$G$7*$D1392)*churn_nonbuyers)*(ic*Inputs!$C$7+fee_wd*Inputs!$E$7*(1-$B1392)+fee_fx*Inputs!$D$7-cost_acc-cost_wd*Inputs!$E$7*(1-$B1392)-cost_fx*Inputs!$D$7)</f>
        <v>340346.454489602</v>
      </c>
      <c r="M1392" s="0" t="n">
        <f aca="false">12*Inputs!$B$8*(1-MIN(1,Inputs!$G$8*$D1392)*churn_nonbuyers)*(ic*Inputs!$C$8+fee_wd*Inputs!$E$8*(1-$B1392)+fee_fx*Inputs!$D$8-cost_acc-cost_wd*Inputs!$E$8*(1-$B1392)-cost_fx*Inputs!$D$8)</f>
        <v>122763.560874682</v>
      </c>
      <c r="N1392" s="0" t="n">
        <f aca="false">K1392+L1392+I1392-fixed</f>
        <v>-38208.9885911298</v>
      </c>
      <c r="O1392" s="0" t="n">
        <f aca="false">K1392+L1392+M1392-fixed</f>
        <v>-95483.7094997133</v>
      </c>
      <c r="P1392" s="0" t="n">
        <f aca="false">12*Inputs!$B$6*(1-MIN(1,Inputs!$F$6*$D1392))*(ic*Inputs!$C$6+flat_fee-cost_acc-cost_wd*Inputs!$E$6*$E1392-cost_fx*Inputs!$D$6)+12*Inputs!$B$7*(1-MIN(1,Inputs!$F$7*$D1392))*(ic*Inputs!$C$7+flat_fee-cost_acc-cost_wd*Inputs!$E$7*$E1392-cost_fx*Inputs!$D$7)+12*Inputs!$B$8*(1-MIN(1,Inputs!$F$8*$D1392))*(ic*Inputs!$C$8+flat_fee-cost_acc-cost_wd*Inputs!$E$8*$E1392-cost_fx*Inputs!$D$8)-fixed</f>
        <v>20325.8120614401</v>
      </c>
    </row>
    <row r="1393" customFormat="false" ht="15" hidden="false" customHeight="false" outlineLevel="0" collapsed="false">
      <c r="A1393" s="0" t="n">
        <v>1328</v>
      </c>
      <c r="B1393" s="0" t="n">
        <v>0.326903</v>
      </c>
      <c r="C1393" s="0" t="n">
        <v>0.648515</v>
      </c>
      <c r="D1393" s="0" t="n">
        <v>1.635124</v>
      </c>
      <c r="E1393" s="0" t="n">
        <v>1.09286</v>
      </c>
      <c r="F1393" s="0" t="n">
        <v>0.081217</v>
      </c>
      <c r="G1393" s="0" t="n">
        <f aca="false">12*Inputs!$B$6*(MIN(1,$H$50*$C1393)*(ic*Inputs!$C$6+pS+fee_fx*Inputs!$D$6-cost_acc-cost_wd*Inputs!$E$6*$E1393-cost_fx*Inputs!$D$6-$F1393)+(1-MIN(1,$H$50*$C1393))*(1-MIN(1,Inputs!$G$6*$D1393)*churn_nonbuyers)*(ic*Inputs!$C$6+fee_wd*Inputs!$E$6*(1-$B1393)+fee_fx*Inputs!$D$6-cost_acc-cost_wd*Inputs!$E$6*(1-$B1393)-cost_fx*Inputs!$D$6))</f>
        <v>179594.233110679</v>
      </c>
      <c r="H1393" s="0" t="n">
        <f aca="false">12*Inputs!$B$7*(MIN(1,$H$51*$C1393)*(ic*Inputs!$C$7+pE+fee_fx*Inputs!$D$7-cost_acc-cost_wd*Inputs!$E$7*$E1393-cost_fx*Inputs!$D$7-$F1393)+(1-MIN(1,$H$51*$C1393))*(1-MIN(1,Inputs!$G$7*$D1393)*churn_nonbuyers)*(ic*Inputs!$C$7+fee_wd*Inputs!$E$7*(1-$B1393)+fee_fx*Inputs!$D$7-cost_acc-cost_wd*Inputs!$E$7*(1-$B1393)-cost_fx*Inputs!$D$7))</f>
        <v>382409.223777873</v>
      </c>
      <c r="I1393" s="0" t="n">
        <f aca="false">12*Inputs!$B$8*(MIN(1,$H$52*$C1393)*(ic*Inputs!$C$8+pT-cost_acc-cost_wd*Inputs!$E$8-cost_fx*Inputs!$D$8-cost_ins)+(1-MIN(1,$H$52*$C1393))*(1-MIN(1,Inputs!$G$8*$D1393)*churn_nonbuyers)*(ic*Inputs!$C$8+fee_wd*Inputs!$E$8*(1-$B1393)+fee_fx*Inputs!$D$8-cost_acc-cost_wd*Inputs!$E$8*(1-$B1393)-cost_fx*Inputs!$D$8))</f>
        <v>93479.54616</v>
      </c>
      <c r="J1393" s="0" t="n">
        <f aca="false">G1393+H1393+I1393-fixed</f>
        <v>-44516.9969514477</v>
      </c>
      <c r="K1393" s="0" t="n">
        <f aca="false">12*Inputs!$B$6*(1-MIN(1,Inputs!$G$6*$D1393)*churn_nonbuyers)*(ic*Inputs!$C$6+fee_wd*Inputs!$E$6*(1-$B1393)+fee_fx*Inputs!$D$6-cost_acc-cost_wd*Inputs!$E$6*(1-$B1393)-cost_fx*Inputs!$D$6)</f>
        <v>141892.512054998</v>
      </c>
      <c r="L1393" s="0" t="n">
        <f aca="false">12*Inputs!$B$7*(1-MIN(1,Inputs!$G$7*$D1393)*churn_nonbuyers)*(ic*Inputs!$C$7+fee_wd*Inputs!$E$7*(1-$B1393)+fee_fx*Inputs!$D$7-cost_acc-cost_wd*Inputs!$E$7*(1-$B1393)-cost_fx*Inputs!$D$7)</f>
        <v>338656.664480999</v>
      </c>
      <c r="M1393" s="0" t="n">
        <f aca="false">12*Inputs!$B$8*(1-MIN(1,Inputs!$G$8*$D1393)*churn_nonbuyers)*(ic*Inputs!$C$8+fee_wd*Inputs!$E$8*(1-$B1393)+fee_fx*Inputs!$D$8-cost_acc-cost_wd*Inputs!$E$8*(1-$B1393)-cost_fx*Inputs!$D$8)</f>
        <v>0</v>
      </c>
      <c r="N1393" s="0" t="n">
        <f aca="false">K1393+L1393+I1393-fixed</f>
        <v>-125971.277304003</v>
      </c>
      <c r="O1393" s="0" t="n">
        <f aca="false">K1393+L1393+M1393-fixed</f>
        <v>-219450.823464003</v>
      </c>
      <c r="P1393" s="0" t="n">
        <f aca="false">12*Inputs!$B$6*(1-MIN(1,Inputs!$F$6*$D1393))*(ic*Inputs!$C$6+flat_fee-cost_acc-cost_wd*Inputs!$E$6*$E1393-cost_fx*Inputs!$D$6)+12*Inputs!$B$7*(1-MIN(1,Inputs!$F$7*$D1393))*(ic*Inputs!$C$7+flat_fee-cost_acc-cost_wd*Inputs!$E$7*$E1393-cost_fx*Inputs!$D$7)+12*Inputs!$B$8*(1-MIN(1,Inputs!$F$8*$D1393))*(ic*Inputs!$C$8+flat_fee-cost_acc-cost_wd*Inputs!$E$8*$E1393-cost_fx*Inputs!$D$8)-fixed</f>
        <v>-313653.0995584</v>
      </c>
    </row>
    <row r="1394" customFormat="false" ht="15" hidden="false" customHeight="false" outlineLevel="0" collapsed="false">
      <c r="A1394" s="0" t="n">
        <v>1329</v>
      </c>
      <c r="B1394" s="0" t="n">
        <v>0.250329</v>
      </c>
      <c r="C1394" s="0" t="n">
        <v>1.14722</v>
      </c>
      <c r="D1394" s="0" t="n">
        <v>0.821965</v>
      </c>
      <c r="E1394" s="0" t="n">
        <v>1.003976</v>
      </c>
      <c r="F1394" s="0" t="n">
        <v>0.158448</v>
      </c>
      <c r="G1394" s="0" t="n">
        <f aca="false">12*Inputs!$B$6*(MIN(1,$H$50*$C1394)*(ic*Inputs!$C$6+pS+fee_fx*Inputs!$D$6-cost_acc-cost_wd*Inputs!$E$6*$E1394-cost_fx*Inputs!$D$6-$F1394)+(1-MIN(1,$H$50*$C1394))*(1-MIN(1,Inputs!$G$6*$D1394)*churn_nonbuyers)*(ic*Inputs!$C$6+fee_wd*Inputs!$E$6*(1-$B1394)+fee_fx*Inputs!$D$6-cost_acc-cost_wd*Inputs!$E$6*(1-$B1394)-cost_fx*Inputs!$D$6))</f>
        <v>224203.859921771</v>
      </c>
      <c r="H1394" s="0" t="n">
        <f aca="false">12*Inputs!$B$7*(MIN(1,$H$51*$C1394)*(ic*Inputs!$C$7+pE+fee_fx*Inputs!$D$7-cost_acc-cost_wd*Inputs!$E$7*$E1394-cost_fx*Inputs!$D$7-$F1394)+(1-MIN(1,$H$51*$C1394))*(1-MIN(1,Inputs!$G$7*$D1394)*churn_nonbuyers)*(ic*Inputs!$C$7+fee_wd*Inputs!$E$7*(1-$B1394)+fee_fx*Inputs!$D$7-cost_acc-cost_wd*Inputs!$E$7*(1-$B1394)-cost_fx*Inputs!$D$7))</f>
        <v>433218.704229197</v>
      </c>
      <c r="I1394" s="0" t="n">
        <f aca="false">12*Inputs!$B$8*(MIN(1,$H$52*$C1394)*(ic*Inputs!$C$8+pT-cost_acc-cost_wd*Inputs!$E$8-cost_fx*Inputs!$D$8-cost_ins)+(1-MIN(1,$H$52*$C1394))*(1-MIN(1,Inputs!$G$8*$D1394)*churn_nonbuyers)*(ic*Inputs!$C$8+fee_wd*Inputs!$E$8*(1-$B1394)+fee_fx*Inputs!$D$8-cost_acc-cost_wd*Inputs!$E$8*(1-$B1394)-cost_fx*Inputs!$D$8))</f>
        <v>191656.232651785</v>
      </c>
      <c r="J1394" s="0" t="n">
        <f aca="false">G1394+H1394+I1394-fixed</f>
        <v>149078.796802752</v>
      </c>
      <c r="K1394" s="0" t="n">
        <f aca="false">12*Inputs!$B$6*(1-MIN(1,Inputs!$G$6*$D1394)*churn_nonbuyers)*(ic*Inputs!$C$6+fee_wd*Inputs!$E$6*(1-$B1394)+fee_fx*Inputs!$D$6-cost_acc-cost_wd*Inputs!$E$6*(1-$B1394)-cost_fx*Inputs!$D$6)</f>
        <v>158748.700870692</v>
      </c>
      <c r="L1394" s="0" t="n">
        <f aca="false">12*Inputs!$B$7*(1-MIN(1,Inputs!$G$7*$D1394)*churn_nonbuyers)*(ic*Inputs!$C$7+fee_wd*Inputs!$E$7*(1-$B1394)+fee_fx*Inputs!$D$7-cost_acc-cost_wd*Inputs!$E$7*(1-$B1394)-cost_fx*Inputs!$D$7)</f>
        <v>358099.025802415</v>
      </c>
      <c r="M1394" s="0" t="n">
        <f aca="false">12*Inputs!$B$8*(1-MIN(1,Inputs!$G$8*$D1394)*churn_nonbuyers)*(ic*Inputs!$C$8+fee_wd*Inputs!$E$8*(1-$B1394)+fee_fx*Inputs!$D$8-cost_acc-cost_wd*Inputs!$E$8*(1-$B1394)-cost_fx*Inputs!$D$8)</f>
        <v>133495.237129896</v>
      </c>
      <c r="N1394" s="0" t="n">
        <f aca="false">K1394+L1394+I1394-fixed</f>
        <v>8503.95932489168</v>
      </c>
      <c r="O1394" s="0" t="n">
        <f aca="false">K1394+L1394+M1394-fixed</f>
        <v>-49657.0361969968</v>
      </c>
      <c r="P1394" s="0" t="n">
        <f aca="false">12*Inputs!$B$6*(1-MIN(1,Inputs!$F$6*$D1394))*(ic*Inputs!$C$6+flat_fee-cost_acc-cost_wd*Inputs!$E$6*$E1394-cost_fx*Inputs!$D$6)+12*Inputs!$B$7*(1-MIN(1,Inputs!$F$7*$D1394))*(ic*Inputs!$C$7+flat_fee-cost_acc-cost_wd*Inputs!$E$7*$E1394-cost_fx*Inputs!$D$7)+12*Inputs!$B$8*(1-MIN(1,Inputs!$F$8*$D1394))*(ic*Inputs!$C$8+flat_fee-cost_acc-cost_wd*Inputs!$E$8*$E1394-cost_fx*Inputs!$D$8)-fixed</f>
        <v>168983.4013616</v>
      </c>
    </row>
    <row r="1395" customFormat="false" ht="15" hidden="false" customHeight="false" outlineLevel="0" collapsed="false">
      <c r="A1395" s="0" t="n">
        <v>1330</v>
      </c>
      <c r="B1395" s="0" t="n">
        <v>0.255464</v>
      </c>
      <c r="C1395" s="0" t="n">
        <v>0.851829</v>
      </c>
      <c r="D1395" s="0" t="n">
        <v>0.757647</v>
      </c>
      <c r="E1395" s="0" t="n">
        <v>1.381903</v>
      </c>
      <c r="F1395" s="0" t="n">
        <v>0.091593</v>
      </c>
      <c r="G1395" s="0" t="n">
        <f aca="false">12*Inputs!$B$6*(MIN(1,$H$50*$C1395)*(ic*Inputs!$C$6+pS+fee_fx*Inputs!$D$6-cost_acc-cost_wd*Inputs!$E$6*$E1395-cost_fx*Inputs!$D$6-$F1395)+(1-MIN(1,$H$50*$C1395))*(1-MIN(1,Inputs!$G$6*$D1395)*churn_nonbuyers)*(ic*Inputs!$C$6+fee_wd*Inputs!$E$6*(1-$B1395)+fee_fx*Inputs!$D$6-cost_acc-cost_wd*Inputs!$E$6*(1-$B1395)-cost_fx*Inputs!$D$6))</f>
        <v>201078.221830725</v>
      </c>
      <c r="H1395" s="0" t="n">
        <f aca="false">12*Inputs!$B$7*(MIN(1,$H$51*$C1395)*(ic*Inputs!$C$7+pE+fee_fx*Inputs!$D$7-cost_acc-cost_wd*Inputs!$E$7*$E1395-cost_fx*Inputs!$D$7-$F1395)+(1-MIN(1,$H$51*$C1395))*(1-MIN(1,Inputs!$G$7*$D1395)*churn_nonbuyers)*(ic*Inputs!$C$7+fee_wd*Inputs!$E$7*(1-$B1395)+fee_fx*Inputs!$D$7-cost_acc-cost_wd*Inputs!$E$7*(1-$B1395)-cost_fx*Inputs!$D$7))</f>
        <v>380061.238306214</v>
      </c>
      <c r="I1395" s="0" t="n">
        <f aca="false">12*Inputs!$B$8*(MIN(1,$H$52*$C1395)*(ic*Inputs!$C$8+pT-cost_acc-cost_wd*Inputs!$E$8-cost_fx*Inputs!$D$8-cost_ins)+(1-MIN(1,$H$52*$C1395))*(1-MIN(1,Inputs!$G$8*$D1395)*churn_nonbuyers)*(ic*Inputs!$C$8+fee_wd*Inputs!$E$8*(1-$B1395)+fee_fx*Inputs!$D$8-cost_acc-cost_wd*Inputs!$E$8*(1-$B1395)-cost_fx*Inputs!$D$8))</f>
        <v>182348.370305549</v>
      </c>
      <c r="J1395" s="0" t="n">
        <f aca="false">G1395+H1395+I1395-fixed</f>
        <v>63487.8304424887</v>
      </c>
      <c r="K1395" s="0" t="n">
        <f aca="false">12*Inputs!$B$6*(1-MIN(1,Inputs!$G$6*$D1395)*churn_nonbuyers)*(ic*Inputs!$C$6+fee_wd*Inputs!$E$6*(1-$B1395)+fee_fx*Inputs!$D$6-cost_acc-cost_wd*Inputs!$E$6*(1-$B1395)-cost_fx*Inputs!$D$6)</f>
        <v>158569.673279098</v>
      </c>
      <c r="L1395" s="0" t="n">
        <f aca="false">12*Inputs!$B$7*(1-MIN(1,Inputs!$G$7*$D1395)*churn_nonbuyers)*(ic*Inputs!$C$7+fee_wd*Inputs!$E$7*(1-$B1395)+fee_fx*Inputs!$D$7-cost_acc-cost_wd*Inputs!$E$7*(1-$B1395)-cost_fx*Inputs!$D$7)</f>
        <v>358084.828511459</v>
      </c>
      <c r="M1395" s="0" t="n">
        <f aca="false">12*Inputs!$B$8*(1-MIN(1,Inputs!$G$8*$D1395)*churn_nonbuyers)*(ic*Inputs!$C$8+fee_wd*Inputs!$E$8*(1-$B1395)+fee_fx*Inputs!$D$8-cost_acc-cost_wd*Inputs!$E$8*(1-$B1395)-cost_fx*Inputs!$D$8)</f>
        <v>147533.872955789</v>
      </c>
      <c r="N1395" s="0" t="n">
        <f aca="false">K1395+L1395+I1395-fixed</f>
        <v>-997.127903894521</v>
      </c>
      <c r="O1395" s="0" t="n">
        <f aca="false">K1395+L1395+M1395-fixed</f>
        <v>-35811.6252536549</v>
      </c>
      <c r="P1395" s="0" t="n">
        <f aca="false">12*Inputs!$B$6*(1-MIN(1,Inputs!$F$6*$D1395))*(ic*Inputs!$C$6+flat_fee-cost_acc-cost_wd*Inputs!$E$6*$E1395-cost_fx*Inputs!$D$6)+12*Inputs!$B$7*(1-MIN(1,Inputs!$F$7*$D1395))*(ic*Inputs!$C$7+flat_fee-cost_acc-cost_wd*Inputs!$E$7*$E1395-cost_fx*Inputs!$D$7)+12*Inputs!$B$8*(1-MIN(1,Inputs!$F$8*$D1395))*(ic*Inputs!$C$8+flat_fee-cost_acc-cost_wd*Inputs!$E$8*$E1395-cost_fx*Inputs!$D$8)-fixed</f>
        <v>19946.26552184</v>
      </c>
    </row>
    <row r="1396" customFormat="false" ht="15" hidden="false" customHeight="false" outlineLevel="0" collapsed="false">
      <c r="A1396" s="0" t="n">
        <v>1331</v>
      </c>
      <c r="B1396" s="0" t="n">
        <v>0.276197</v>
      </c>
      <c r="C1396" s="0" t="n">
        <v>1.043101</v>
      </c>
      <c r="D1396" s="0" t="n">
        <v>1.034724</v>
      </c>
      <c r="E1396" s="0" t="n">
        <v>1.130057</v>
      </c>
      <c r="F1396" s="0" t="n">
        <v>0.124665</v>
      </c>
      <c r="G1396" s="0" t="n">
        <f aca="false">12*Inputs!$B$6*(MIN(1,$H$50*$C1396)*(ic*Inputs!$C$6+pS+fee_fx*Inputs!$D$6-cost_acc-cost_wd*Inputs!$E$6*$E1396-cost_fx*Inputs!$D$6-$F1396)+(1-MIN(1,$H$50*$C1396))*(1-MIN(1,Inputs!$G$6*$D1396)*churn_nonbuyers)*(ic*Inputs!$C$6+fee_wd*Inputs!$E$6*(1-$B1396)+fee_fx*Inputs!$D$6-cost_acc-cost_wd*Inputs!$E$6*(1-$B1396)-cost_fx*Inputs!$D$6))</f>
        <v>211193.410593555</v>
      </c>
      <c r="H1396" s="0" t="n">
        <f aca="false">12*Inputs!$B$7*(MIN(1,$H$51*$C1396)*(ic*Inputs!$C$7+pE+fee_fx*Inputs!$D$7-cost_acc-cost_wd*Inputs!$E$7*$E1396-cost_fx*Inputs!$D$7-$F1396)+(1-MIN(1,$H$51*$C1396))*(1-MIN(1,Inputs!$G$7*$D1396)*churn_nonbuyers)*(ic*Inputs!$C$7+fee_wd*Inputs!$E$7*(1-$B1396)+fee_fx*Inputs!$D$7-cost_acc-cost_wd*Inputs!$E$7*(1-$B1396)-cost_fx*Inputs!$D$7))</f>
        <v>409811.177536628</v>
      </c>
      <c r="I1396" s="0" t="n">
        <f aca="false">12*Inputs!$B$8*(MIN(1,$H$52*$C1396)*(ic*Inputs!$C$8+pT-cost_acc-cost_wd*Inputs!$E$8-cost_fx*Inputs!$D$8-cost_ins)+(1-MIN(1,$H$52*$C1396))*(1-MIN(1,Inputs!$G$8*$D1396)*churn_nonbuyers)*(ic*Inputs!$C$8+fee_wd*Inputs!$E$8*(1-$B1396)+fee_fx*Inputs!$D$8-cost_acc-cost_wd*Inputs!$E$8*(1-$B1396)-cost_fx*Inputs!$D$8))</f>
        <v>173651.456699314</v>
      </c>
      <c r="J1396" s="0" t="n">
        <f aca="false">G1396+H1396+I1396-fixed</f>
        <v>94656.0448294977</v>
      </c>
      <c r="K1396" s="0" t="n">
        <f aca="false">12*Inputs!$B$6*(1-MIN(1,Inputs!$G$6*$D1396)*churn_nonbuyers)*(ic*Inputs!$C$6+fee_wd*Inputs!$E$6*(1-$B1396)+fee_fx*Inputs!$D$6-cost_acc-cost_wd*Inputs!$E$6*(1-$B1396)-cost_fx*Inputs!$D$6)</f>
        <v>153455.285265322</v>
      </c>
      <c r="L1396" s="0" t="n">
        <f aca="false">12*Inputs!$B$7*(1-MIN(1,Inputs!$G$7*$D1396)*churn_nonbuyers)*(ic*Inputs!$C$7+fee_wd*Inputs!$E$7*(1-$B1396)+fee_fx*Inputs!$D$7-cost_acc-cost_wd*Inputs!$E$7*(1-$B1396)-cost_fx*Inputs!$D$7)</f>
        <v>352146.213207193</v>
      </c>
      <c r="M1396" s="0" t="n">
        <f aca="false">12*Inputs!$B$8*(1-MIN(1,Inputs!$G$8*$D1396)*churn_nonbuyers)*(ic*Inputs!$C$8+fee_wd*Inputs!$E$8*(1-$B1396)+fee_fx*Inputs!$D$8-cost_acc-cost_wd*Inputs!$E$8*(1-$B1396)-cost_fx*Inputs!$D$8)</f>
        <v>86331.2700115008</v>
      </c>
      <c r="N1396" s="0" t="n">
        <f aca="false">K1396+L1396+I1396-fixed</f>
        <v>-20747.0448281713</v>
      </c>
      <c r="O1396" s="0" t="n">
        <f aca="false">K1396+L1396+M1396-fixed</f>
        <v>-108067.231515985</v>
      </c>
      <c r="P1396" s="0" t="n">
        <f aca="false">12*Inputs!$B$6*(1-MIN(1,Inputs!$F$6*$D1396))*(ic*Inputs!$C$6+flat_fee-cost_acc-cost_wd*Inputs!$E$6*$E1396-cost_fx*Inputs!$D$6)+12*Inputs!$B$7*(1-MIN(1,Inputs!$F$7*$D1396))*(ic*Inputs!$C$7+flat_fee-cost_acc-cost_wd*Inputs!$E$7*$E1396-cost_fx*Inputs!$D$7)+12*Inputs!$B$8*(1-MIN(1,Inputs!$F$8*$D1396))*(ic*Inputs!$C$8+flat_fee-cost_acc-cost_wd*Inputs!$E$8*$E1396-cost_fx*Inputs!$D$8)-fixed</f>
        <v>-4210.59604768001</v>
      </c>
    </row>
    <row r="1397" customFormat="false" ht="15" hidden="false" customHeight="false" outlineLevel="0" collapsed="false">
      <c r="A1397" s="0" t="n">
        <v>1332</v>
      </c>
      <c r="B1397" s="0" t="n">
        <v>0.195712</v>
      </c>
      <c r="C1397" s="0" t="n">
        <v>1.076837</v>
      </c>
      <c r="D1397" s="0" t="n">
        <v>1.024083</v>
      </c>
      <c r="E1397" s="0" t="n">
        <v>1.240131</v>
      </c>
      <c r="F1397" s="0" t="n">
        <v>0.31504</v>
      </c>
      <c r="G1397" s="0" t="n">
        <f aca="false">12*Inputs!$B$6*(MIN(1,$H$50*$C1397)*(ic*Inputs!$C$6+pS+fee_fx*Inputs!$D$6-cost_acc-cost_wd*Inputs!$E$6*$E1397-cost_fx*Inputs!$D$6-$F1397)+(1-MIN(1,$H$50*$C1397))*(1-MIN(1,Inputs!$G$6*$D1397)*churn_nonbuyers)*(ic*Inputs!$C$6+fee_wd*Inputs!$E$6*(1-$B1397)+fee_fx*Inputs!$D$6-cost_acc-cost_wd*Inputs!$E$6*(1-$B1397)-cost_fx*Inputs!$D$6))</f>
        <v>215734.310831993</v>
      </c>
      <c r="H1397" s="0" t="n">
        <f aca="false">12*Inputs!$B$7*(MIN(1,$H$51*$C1397)*(ic*Inputs!$C$7+pE+fee_fx*Inputs!$D$7-cost_acc-cost_wd*Inputs!$E$7*$E1397-cost_fx*Inputs!$D$7-$F1397)+(1-MIN(1,$H$51*$C1397))*(1-MIN(1,Inputs!$G$7*$D1397)*churn_nonbuyers)*(ic*Inputs!$C$7+fee_wd*Inputs!$E$7*(1-$B1397)+fee_fx*Inputs!$D$7-cost_acc-cost_wd*Inputs!$E$7*(1-$B1397)-cost_fx*Inputs!$D$7))</f>
        <v>392674.196723133</v>
      </c>
      <c r="I1397" s="0" t="n">
        <f aca="false">12*Inputs!$B$8*(MIN(1,$H$52*$C1397)*(ic*Inputs!$C$8+pT-cost_acc-cost_wd*Inputs!$E$8-cost_fx*Inputs!$D$8-cost_ins)+(1-MIN(1,$H$52*$C1397))*(1-MIN(1,Inputs!$G$8*$D1397)*churn_nonbuyers)*(ic*Inputs!$C$8+fee_wd*Inputs!$E$8*(1-$B1397)+fee_fx*Inputs!$D$8-cost_acc-cost_wd*Inputs!$E$8*(1-$B1397)-cost_fx*Inputs!$D$8))</f>
        <v>177319.186941198</v>
      </c>
      <c r="J1397" s="0" t="n">
        <f aca="false">G1397+H1397+I1397-fixed</f>
        <v>85727.6944963242</v>
      </c>
      <c r="K1397" s="0" t="n">
        <f aca="false">12*Inputs!$B$6*(1-MIN(1,Inputs!$G$6*$D1397)*churn_nonbuyers)*(ic*Inputs!$C$6+fee_wd*Inputs!$E$6*(1-$B1397)+fee_fx*Inputs!$D$6-cost_acc-cost_wd*Inputs!$E$6*(1-$B1397)-cost_fx*Inputs!$D$6)</f>
        <v>164537.777751091</v>
      </c>
      <c r="L1397" s="0" t="n">
        <f aca="false">12*Inputs!$B$7*(1-MIN(1,Inputs!$G$7*$D1397)*churn_nonbuyers)*(ic*Inputs!$C$7+fee_wd*Inputs!$E$7*(1-$B1397)+fee_fx*Inputs!$D$7-cost_acc-cost_wd*Inputs!$E$7*(1-$B1397)-cost_fx*Inputs!$D$7)</f>
        <v>363496.001466655</v>
      </c>
      <c r="M1397" s="0" t="n">
        <f aca="false">12*Inputs!$B$8*(1-MIN(1,Inputs!$G$8*$D1397)*churn_nonbuyers)*(ic*Inputs!$C$8+fee_wd*Inputs!$E$8*(1-$B1397)+fee_fx*Inputs!$D$8-cost_acc-cost_wd*Inputs!$E$8*(1-$B1397)-cost_fx*Inputs!$D$8)</f>
        <v>89757.6313184256</v>
      </c>
      <c r="N1397" s="0" t="n">
        <f aca="false">K1397+L1397+I1397-fixed</f>
        <v>5352.96615894383</v>
      </c>
      <c r="O1397" s="0" t="n">
        <f aca="false">K1397+L1397+M1397-fixed</f>
        <v>-82208.5894638285</v>
      </c>
      <c r="P1397" s="0" t="n">
        <f aca="false">12*Inputs!$B$6*(1-MIN(1,Inputs!$F$6*$D1397))*(ic*Inputs!$C$6+flat_fee-cost_acc-cost_wd*Inputs!$E$6*$E1397-cost_fx*Inputs!$D$6)+12*Inputs!$B$7*(1-MIN(1,Inputs!$F$7*$D1397))*(ic*Inputs!$C$7+flat_fee-cost_acc-cost_wd*Inputs!$E$7*$E1397-cost_fx*Inputs!$D$7)+12*Inputs!$B$8*(1-MIN(1,Inputs!$F$8*$D1397))*(ic*Inputs!$C$8+flat_fee-cost_acc-cost_wd*Inputs!$E$8*$E1397-cost_fx*Inputs!$D$8)-fixed</f>
        <v>-45457.73205448</v>
      </c>
    </row>
    <row r="1398" customFormat="false" ht="15" hidden="false" customHeight="false" outlineLevel="0" collapsed="false">
      <c r="A1398" s="0" t="n">
        <v>1333</v>
      </c>
      <c r="B1398" s="0" t="n">
        <v>0.531781</v>
      </c>
      <c r="C1398" s="0" t="n">
        <v>0.766968</v>
      </c>
      <c r="D1398" s="0" t="n">
        <v>0.986312</v>
      </c>
      <c r="E1398" s="0" t="n">
        <v>1.298118</v>
      </c>
      <c r="F1398" s="0" t="n">
        <v>0.2269</v>
      </c>
      <c r="G1398" s="0" t="n">
        <f aca="false">12*Inputs!$B$6*(MIN(1,$H$50*$C1398)*(ic*Inputs!$C$6+pS+fee_fx*Inputs!$D$6-cost_acc-cost_wd*Inputs!$E$6*$E1398-cost_fx*Inputs!$D$6-$F1398)+(1-MIN(1,$H$50*$C1398))*(1-MIN(1,Inputs!$G$6*$D1398)*churn_nonbuyers)*(ic*Inputs!$C$6+fee_wd*Inputs!$E$6*(1-$B1398)+fee_fx*Inputs!$D$6-cost_acc-cost_wd*Inputs!$E$6*(1-$B1398)-cost_fx*Inputs!$D$6))</f>
        <v>158657.851559257</v>
      </c>
      <c r="H1398" s="0" t="n">
        <f aca="false">12*Inputs!$B$7*(MIN(1,$H$51*$C1398)*(ic*Inputs!$C$7+pE+fee_fx*Inputs!$D$7-cost_acc-cost_wd*Inputs!$E$7*$E1398-cost_fx*Inputs!$D$7-$F1398)+(1-MIN(1,$H$51*$C1398))*(1-MIN(1,Inputs!$G$7*$D1398)*churn_nonbuyers)*(ic*Inputs!$C$7+fee_wd*Inputs!$E$7*(1-$B1398)+fee_fx*Inputs!$D$7-cost_acc-cost_wd*Inputs!$E$7*(1-$B1398)-cost_fx*Inputs!$D$7))</f>
        <v>350788.21391453</v>
      </c>
      <c r="I1398" s="0" t="n">
        <f aca="false">12*Inputs!$B$8*(MIN(1,$H$52*$C1398)*(ic*Inputs!$C$8+pT-cost_acc-cost_wd*Inputs!$E$8-cost_fx*Inputs!$D$8-cost_ins)+(1-MIN(1,$H$52*$C1398))*(1-MIN(1,Inputs!$G$8*$D1398)*churn_nonbuyers)*(ic*Inputs!$C$8+fee_wd*Inputs!$E$8*(1-$B1398)+fee_fx*Inputs!$D$8-cost_acc-cost_wd*Inputs!$E$8*(1-$B1398)-cost_fx*Inputs!$D$8))</f>
        <v>153691.469903645</v>
      </c>
      <c r="J1398" s="0" t="n">
        <f aca="false">G1398+H1398+I1398-fixed</f>
        <v>-36862.464622568</v>
      </c>
      <c r="K1398" s="0" t="n">
        <f aca="false">12*Inputs!$B$6*(1-MIN(1,Inputs!$G$6*$D1398)*churn_nonbuyers)*(ic*Inputs!$C$6+fee_wd*Inputs!$E$6*(1-$B1398)+fee_fx*Inputs!$D$6-cost_acc-cost_wd*Inputs!$E$6*(1-$B1398)-cost_fx*Inputs!$D$6)</f>
        <v>118857.925308038</v>
      </c>
      <c r="L1398" s="0" t="n">
        <f aca="false">12*Inputs!$B$7*(1-MIN(1,Inputs!$G$7*$D1398)*churn_nonbuyers)*(ic*Inputs!$C$7+fee_wd*Inputs!$E$7*(1-$B1398)+fee_fx*Inputs!$D$7-cost_acc-cost_wd*Inputs!$E$7*(1-$B1398)-cost_fx*Inputs!$D$7)</f>
        <v>316958.954608823</v>
      </c>
      <c r="M1398" s="0" t="n">
        <f aca="false">12*Inputs!$B$8*(1-MIN(1,Inputs!$G$8*$D1398)*churn_nonbuyers)*(ic*Inputs!$C$8+fee_wd*Inputs!$E$8*(1-$B1398)+fee_fx*Inputs!$D$8-cost_acc-cost_wd*Inputs!$E$8*(1-$B1398)-cost_fx*Inputs!$D$8)</f>
        <v>93145.2128241792</v>
      </c>
      <c r="N1398" s="0" t="n">
        <f aca="false">K1398+L1398+I1398-fixed</f>
        <v>-110491.650179494</v>
      </c>
      <c r="O1398" s="0" t="n">
        <f aca="false">K1398+L1398+M1398-fixed</f>
        <v>-171037.907258959</v>
      </c>
      <c r="P1398" s="0" t="n">
        <f aca="false">12*Inputs!$B$6*(1-MIN(1,Inputs!$F$6*$D1398))*(ic*Inputs!$C$6+flat_fee-cost_acc-cost_wd*Inputs!$E$6*$E1398-cost_fx*Inputs!$D$6)+12*Inputs!$B$7*(1-MIN(1,Inputs!$F$7*$D1398))*(ic*Inputs!$C$7+flat_fee-cost_acc-cost_wd*Inputs!$E$7*$E1398-cost_fx*Inputs!$D$7)+12*Inputs!$B$8*(1-MIN(1,Inputs!$F$8*$D1398))*(ic*Inputs!$C$8+flat_fee-cost_acc-cost_wd*Inputs!$E$8*$E1398-cost_fx*Inputs!$D$8)-fixed</f>
        <v>-51575.28294016</v>
      </c>
    </row>
    <row r="1399" customFormat="false" ht="15" hidden="false" customHeight="false" outlineLevel="0" collapsed="false">
      <c r="A1399" s="0" t="n">
        <v>1334</v>
      </c>
      <c r="B1399" s="0" t="n">
        <v>0.449064</v>
      </c>
      <c r="C1399" s="0" t="n">
        <v>0.973259</v>
      </c>
      <c r="D1399" s="0" t="n">
        <v>1.583233</v>
      </c>
      <c r="E1399" s="0" t="n">
        <v>1.272362</v>
      </c>
      <c r="F1399" s="0" t="n">
        <v>0.20613</v>
      </c>
      <c r="G1399" s="0" t="n">
        <f aca="false">12*Inputs!$B$6*(MIN(1,$H$50*$C1399)*(ic*Inputs!$C$6+pS+fee_fx*Inputs!$D$6-cost_acc-cost_wd*Inputs!$E$6*$E1399-cost_fx*Inputs!$D$6-$F1399)+(1-MIN(1,$H$50*$C1399))*(1-MIN(1,Inputs!$G$6*$D1399)*churn_nonbuyers)*(ic*Inputs!$C$6+fee_wd*Inputs!$E$6*(1-$B1399)+fee_fx*Inputs!$D$6-cost_acc-cost_wd*Inputs!$E$6*(1-$B1399)-cost_fx*Inputs!$D$6))</f>
        <v>177079.518564346</v>
      </c>
      <c r="H1399" s="0" t="n">
        <f aca="false">12*Inputs!$B$7*(MIN(1,$H$51*$C1399)*(ic*Inputs!$C$7+pE+fee_fx*Inputs!$D$7-cost_acc-cost_wd*Inputs!$E$7*$E1399-cost_fx*Inputs!$D$7-$F1399)+(1-MIN(1,$H$51*$C1399))*(1-MIN(1,Inputs!$G$7*$D1399)*churn_nonbuyers)*(ic*Inputs!$C$7+fee_wd*Inputs!$E$7*(1-$B1399)+fee_fx*Inputs!$D$7-cost_acc-cost_wd*Inputs!$E$7*(1-$B1399)-cost_fx*Inputs!$D$7))</f>
        <v>367296.021334885</v>
      </c>
      <c r="I1399" s="0" t="n">
        <f aca="false">12*Inputs!$B$8*(MIN(1,$H$52*$C1399)*(ic*Inputs!$C$8+pT-cost_acc-cost_wd*Inputs!$E$8-cost_fx*Inputs!$D$8-cost_ins)+(1-MIN(1,$H$52*$C1399))*(1-MIN(1,Inputs!$G$8*$D1399)*churn_nonbuyers)*(ic*Inputs!$C$8+fee_wd*Inputs!$E$8*(1-$B1399)+fee_fx*Inputs!$D$8-cost_acc-cost_wd*Inputs!$E$8*(1-$B1399)-cost_fx*Inputs!$D$8))</f>
        <v>140289.445296</v>
      </c>
      <c r="J1399" s="0" t="n">
        <f aca="false">G1399+H1399+I1399-fixed</f>
        <v>-15335.0148047687</v>
      </c>
      <c r="K1399" s="0" t="n">
        <f aca="false">12*Inputs!$B$6*(1-MIN(1,Inputs!$G$6*$D1399)*churn_nonbuyers)*(ic*Inputs!$C$6+fee_wd*Inputs!$E$6*(1-$B1399)+fee_fx*Inputs!$D$6-cost_acc-cost_wd*Inputs!$E$6*(1-$B1399)-cost_fx*Inputs!$D$6)</f>
        <v>126094.800556166</v>
      </c>
      <c r="L1399" s="0" t="n">
        <f aca="false">12*Inputs!$B$7*(1-MIN(1,Inputs!$G$7*$D1399)*churn_nonbuyers)*(ic*Inputs!$C$7+fee_wd*Inputs!$E$7*(1-$B1399)+fee_fx*Inputs!$D$7-cost_acc-cost_wd*Inputs!$E$7*(1-$B1399)-cost_fx*Inputs!$D$7)</f>
        <v>322455.4007497</v>
      </c>
      <c r="M1399" s="0" t="n">
        <f aca="false">12*Inputs!$B$8*(1-MIN(1,Inputs!$G$8*$D1399)*churn_nonbuyers)*(ic*Inputs!$C$8+fee_wd*Inputs!$E$8*(1-$B1399)+fee_fx*Inputs!$D$8-cost_acc-cost_wd*Inputs!$E$8*(1-$B1399)-cost_fx*Inputs!$D$8)</f>
        <v>0</v>
      </c>
      <c r="N1399" s="0" t="n">
        <f aca="false">K1399+L1399+I1399-fixed</f>
        <v>-111160.353398134</v>
      </c>
      <c r="O1399" s="0" t="n">
        <f aca="false">K1399+L1399+M1399-fixed</f>
        <v>-251449.798694134</v>
      </c>
      <c r="P1399" s="0" t="n">
        <f aca="false">12*Inputs!$B$6*(1-MIN(1,Inputs!$F$6*$D1399))*(ic*Inputs!$C$6+flat_fee-cost_acc-cost_wd*Inputs!$E$6*$E1399-cost_fx*Inputs!$D$6)+12*Inputs!$B$7*(1-MIN(1,Inputs!$F$7*$D1399))*(ic*Inputs!$C$7+flat_fee-cost_acc-cost_wd*Inputs!$E$7*$E1399-cost_fx*Inputs!$D$7)+12*Inputs!$B$8*(1-MIN(1,Inputs!$F$8*$D1399))*(ic*Inputs!$C$8+flat_fee-cost_acc-cost_wd*Inputs!$E$8*$E1399-cost_fx*Inputs!$D$8)-fixed</f>
        <v>-337965.68170096</v>
      </c>
    </row>
    <row r="1400" customFormat="false" ht="15" hidden="false" customHeight="false" outlineLevel="0" collapsed="false">
      <c r="A1400" s="0" t="n">
        <v>1335</v>
      </c>
      <c r="B1400" s="0" t="n">
        <v>0.307327</v>
      </c>
      <c r="C1400" s="0" t="n">
        <v>1.068182</v>
      </c>
      <c r="D1400" s="0" t="n">
        <v>1.143044</v>
      </c>
      <c r="E1400" s="0" t="n">
        <v>1.234144</v>
      </c>
      <c r="F1400" s="0" t="n">
        <v>0.151018</v>
      </c>
      <c r="G1400" s="0" t="n">
        <f aca="false">12*Inputs!$B$6*(MIN(1,$H$50*$C1400)*(ic*Inputs!$C$6+pS+fee_fx*Inputs!$D$6-cost_acc-cost_wd*Inputs!$E$6*$E1400-cost_fx*Inputs!$D$6-$F1400)+(1-MIN(1,$H$50*$C1400))*(1-MIN(1,Inputs!$G$6*$D1400)*churn_nonbuyers)*(ic*Inputs!$C$6+fee_wd*Inputs!$E$6*(1-$B1400)+fee_fx*Inputs!$D$6-cost_acc-cost_wd*Inputs!$E$6*(1-$B1400)-cost_fx*Inputs!$D$6))</f>
        <v>204704.548029248</v>
      </c>
      <c r="H1400" s="0" t="n">
        <f aca="false">12*Inputs!$B$7*(MIN(1,$H$51*$C1400)*(ic*Inputs!$C$7+pE+fee_fx*Inputs!$D$7-cost_acc-cost_wd*Inputs!$E$7*$E1400-cost_fx*Inputs!$D$7-$F1400)+(1-MIN(1,$H$51*$C1400))*(1-MIN(1,Inputs!$G$7*$D1400)*churn_nonbuyers)*(ic*Inputs!$C$7+fee_wd*Inputs!$E$7*(1-$B1400)+fee_fx*Inputs!$D$7-cost_acc-cost_wd*Inputs!$E$7*(1-$B1400)-cost_fx*Inputs!$D$7))</f>
        <v>393612.177751315</v>
      </c>
      <c r="I1400" s="0" t="n">
        <f aca="false">12*Inputs!$B$8*(MIN(1,$H$52*$C1400)*(ic*Inputs!$C$8+pT-cost_acc-cost_wd*Inputs!$E$8-cost_fx*Inputs!$D$8-cost_ins)+(1-MIN(1,$H$52*$C1400))*(1-MIN(1,Inputs!$G$8*$D1400)*churn_nonbuyers)*(ic*Inputs!$C$8+fee_wd*Inputs!$E$8*(1-$B1400)+fee_fx*Inputs!$D$8-cost_acc-cost_wd*Inputs!$E$8*(1-$B1400)-cost_fx*Inputs!$D$8))</f>
        <v>169685.80825624</v>
      </c>
      <c r="J1400" s="0" t="n">
        <f aca="false">G1400+H1400+I1400-fixed</f>
        <v>68002.5340368028</v>
      </c>
      <c r="K1400" s="0" t="n">
        <f aca="false">12*Inputs!$B$6*(1-MIN(1,Inputs!$G$6*$D1400)*churn_nonbuyers)*(ic*Inputs!$C$6+fee_wd*Inputs!$E$6*(1-$B1400)+fee_fx*Inputs!$D$6-cost_acc-cost_wd*Inputs!$E$6*(1-$B1400)-cost_fx*Inputs!$D$6)</f>
        <v>148352.304120394</v>
      </c>
      <c r="L1400" s="0" t="n">
        <f aca="false">12*Inputs!$B$7*(1-MIN(1,Inputs!$G$7*$D1400)*churn_nonbuyers)*(ic*Inputs!$C$7+fee_wd*Inputs!$E$7*(1-$B1400)+fee_fx*Inputs!$D$7-cost_acc-cost_wd*Inputs!$E$7*(1-$B1400)-cost_fx*Inputs!$D$7)</f>
        <v>346636.217160236</v>
      </c>
      <c r="M1400" s="0" t="n">
        <f aca="false">12*Inputs!$B$8*(1-MIN(1,Inputs!$G$8*$D1400)*churn_nonbuyers)*(ic*Inputs!$C$8+fee_wd*Inputs!$E$8*(1-$B1400)+fee_fx*Inputs!$D$8-cost_acc-cost_wd*Inputs!$E$8*(1-$B1400)-cost_fx*Inputs!$D$8)</f>
        <v>62288.8972018368</v>
      </c>
      <c r="N1400" s="0" t="n">
        <f aca="false">K1400+L1400+I1400-fixed</f>
        <v>-35325.6704631301</v>
      </c>
      <c r="O1400" s="0" t="n">
        <f aca="false">K1400+L1400+M1400-fixed</f>
        <v>-142722.581517533</v>
      </c>
      <c r="P1400" s="0" t="n">
        <f aca="false">12*Inputs!$B$6*(1-MIN(1,Inputs!$F$6*$D1400))*(ic*Inputs!$C$6+flat_fee-cost_acc-cost_wd*Inputs!$E$6*$E1400-cost_fx*Inputs!$D$6)+12*Inputs!$B$7*(1-MIN(1,Inputs!$F$7*$D1400))*(ic*Inputs!$C$7+flat_fee-cost_acc-cost_wd*Inputs!$E$7*$E1400-cost_fx*Inputs!$D$7)+12*Inputs!$B$8*(1-MIN(1,Inputs!$F$8*$D1400))*(ic*Inputs!$C$8+flat_fee-cost_acc-cost_wd*Inputs!$E$8*$E1400-cost_fx*Inputs!$D$8)-fixed</f>
        <v>-103306.43019136</v>
      </c>
    </row>
    <row r="1401" customFormat="false" ht="15" hidden="false" customHeight="false" outlineLevel="0" collapsed="false">
      <c r="A1401" s="0" t="n">
        <v>1336</v>
      </c>
      <c r="B1401" s="0" t="n">
        <v>0.201792</v>
      </c>
      <c r="C1401" s="0" t="n">
        <v>1.038294</v>
      </c>
      <c r="D1401" s="0" t="n">
        <v>0.780769</v>
      </c>
      <c r="E1401" s="0" t="n">
        <v>1.298628</v>
      </c>
      <c r="F1401" s="0" t="n">
        <v>0.154272</v>
      </c>
      <c r="G1401" s="0" t="n">
        <f aca="false">12*Inputs!$B$6*(MIN(1,$H$50*$C1401)*(ic*Inputs!$C$6+pS+fee_fx*Inputs!$D$6-cost_acc-cost_wd*Inputs!$E$6*$E1401-cost_fx*Inputs!$D$6-$F1401)+(1-MIN(1,$H$50*$C1401))*(1-MIN(1,Inputs!$G$6*$D1401)*churn_nonbuyers)*(ic*Inputs!$C$6+fee_wd*Inputs!$E$6*(1-$B1401)+fee_fx*Inputs!$D$6-cost_acc-cost_wd*Inputs!$E$6*(1-$B1401)-cost_fx*Inputs!$D$6))</f>
        <v>217511.446800167</v>
      </c>
      <c r="H1401" s="0" t="n">
        <f aca="false">12*Inputs!$B$7*(MIN(1,$H$51*$C1401)*(ic*Inputs!$C$7+pE+fee_fx*Inputs!$D$7-cost_acc-cost_wd*Inputs!$E$7*$E1401-cost_fx*Inputs!$D$7-$F1401)+(1-MIN(1,$H$51*$C1401))*(1-MIN(1,Inputs!$G$7*$D1401)*churn_nonbuyers)*(ic*Inputs!$C$7+fee_wd*Inputs!$E$7*(1-$B1401)+fee_fx*Inputs!$D$7-cost_acc-cost_wd*Inputs!$E$7*(1-$B1401)-cost_fx*Inputs!$D$7))</f>
        <v>395348.368572351</v>
      </c>
      <c r="I1401" s="0" t="n">
        <f aca="false">12*Inputs!$B$8*(MIN(1,$H$52*$C1401)*(ic*Inputs!$C$8+pT-cost_acc-cost_wd*Inputs!$E$8-cost_fx*Inputs!$D$8-cost_ins)+(1-MIN(1,$H$52*$C1401))*(1-MIN(1,Inputs!$G$8*$D1401)*churn_nonbuyers)*(ic*Inputs!$C$8+fee_wd*Inputs!$E$8*(1-$B1401)+fee_fx*Inputs!$D$8-cost_acc-cost_wd*Inputs!$E$8*(1-$B1401)-cost_fx*Inputs!$D$8))</f>
        <v>188899.362502249</v>
      </c>
      <c r="J1401" s="0" t="n">
        <f aca="false">G1401+H1401+I1401-fixed</f>
        <v>101759.177874767</v>
      </c>
      <c r="K1401" s="0" t="n">
        <f aca="false">12*Inputs!$B$6*(1-MIN(1,Inputs!$G$6*$D1401)*churn_nonbuyers)*(ic*Inputs!$C$6+fee_wd*Inputs!$E$6*(1-$B1401)+fee_fx*Inputs!$D$6-cost_acc-cost_wd*Inputs!$E$6*(1-$B1401)-cost_fx*Inputs!$D$6)</f>
        <v>165806.181633946</v>
      </c>
      <c r="L1401" s="0" t="n">
        <f aca="false">12*Inputs!$B$7*(1-MIN(1,Inputs!$G$7*$D1401)*churn_nonbuyers)*(ic*Inputs!$C$7+fee_wd*Inputs!$E$7*(1-$B1401)+fee_fx*Inputs!$D$7-cost_acc-cost_wd*Inputs!$E$7*(1-$B1401)-cost_fx*Inputs!$D$7)</f>
        <v>365378.398868368</v>
      </c>
      <c r="M1401" s="0" t="n">
        <f aca="false">12*Inputs!$B$8*(1-MIN(1,Inputs!$G$8*$D1401)*churn_nonbuyers)*(ic*Inputs!$C$8+fee_wd*Inputs!$E$8*(1-$B1401)+fee_fx*Inputs!$D$8-cost_acc-cost_wd*Inputs!$E$8*(1-$B1401)-cost_fx*Inputs!$D$8)</f>
        <v>143617.661598413</v>
      </c>
      <c r="N1401" s="0" t="n">
        <f aca="false">K1401+L1401+I1401-fixed</f>
        <v>20083.9430045623</v>
      </c>
      <c r="O1401" s="0" t="n">
        <f aca="false">K1401+L1401+M1401-fixed</f>
        <v>-25197.7578992741</v>
      </c>
      <c r="P1401" s="0" t="n">
        <f aca="false">12*Inputs!$B$6*(1-MIN(1,Inputs!$F$6*$D1401))*(ic*Inputs!$C$6+flat_fee-cost_acc-cost_wd*Inputs!$E$6*$E1401-cost_fx*Inputs!$D$6)+12*Inputs!$B$7*(1-MIN(1,Inputs!$F$7*$D1401))*(ic*Inputs!$C$7+flat_fee-cost_acc-cost_wd*Inputs!$E$7*$E1401-cost_fx*Inputs!$D$7)+12*Inputs!$B$8*(1-MIN(1,Inputs!$F$8*$D1401))*(ic*Inputs!$C$8+flat_fee-cost_acc-cost_wd*Inputs!$E$8*$E1401-cost_fx*Inputs!$D$8)-fixed</f>
        <v>49382.75975168</v>
      </c>
    </row>
    <row r="1402" customFormat="false" ht="15" hidden="false" customHeight="false" outlineLevel="0" collapsed="false">
      <c r="A1402" s="0" t="n">
        <v>1337</v>
      </c>
      <c r="B1402" s="0" t="n">
        <v>0.586185</v>
      </c>
      <c r="C1402" s="0" t="n">
        <v>0.968613</v>
      </c>
      <c r="D1402" s="0" t="n">
        <v>1.502249</v>
      </c>
      <c r="E1402" s="0" t="n">
        <v>1.380122</v>
      </c>
      <c r="F1402" s="0" t="n">
        <v>0.344108</v>
      </c>
      <c r="G1402" s="0" t="n">
        <f aca="false">12*Inputs!$B$6*(MIN(1,$H$50*$C1402)*(ic*Inputs!$C$6+pS+fee_fx*Inputs!$D$6-cost_acc-cost_wd*Inputs!$E$6*$E1402-cost_fx*Inputs!$D$6-$F1402)+(1-MIN(1,$H$50*$C1402))*(1-MIN(1,Inputs!$G$6*$D1402)*churn_nonbuyers)*(ic*Inputs!$C$6+fee_wd*Inputs!$E$6*(1-$B1402)+fee_fx*Inputs!$D$6-cost_acc-cost_wd*Inputs!$E$6*(1-$B1402)-cost_fx*Inputs!$D$6))</f>
        <v>155016.380269704</v>
      </c>
      <c r="H1402" s="0" t="n">
        <f aca="false">12*Inputs!$B$7*(MIN(1,$H$51*$C1402)*(ic*Inputs!$C$7+pE+fee_fx*Inputs!$D$7-cost_acc-cost_wd*Inputs!$E$7*$E1402-cost_fx*Inputs!$D$7-$F1402)+(1-MIN(1,$H$51*$C1402))*(1-MIN(1,Inputs!$G$7*$D1402)*churn_nonbuyers)*(ic*Inputs!$C$7+fee_wd*Inputs!$E$7*(1-$B1402)+fee_fx*Inputs!$D$7-cost_acc-cost_wd*Inputs!$E$7*(1-$B1402)-cost_fx*Inputs!$D$7))</f>
        <v>336313.324933343</v>
      </c>
      <c r="I1402" s="0" t="n">
        <f aca="false">12*Inputs!$B$8*(MIN(1,$H$52*$C1402)*(ic*Inputs!$C$8+pT-cost_acc-cost_wd*Inputs!$E$8-cost_fx*Inputs!$D$8-cost_ins)+(1-MIN(1,$H$52*$C1402))*(1-MIN(1,Inputs!$G$8*$D1402)*churn_nonbuyers)*(ic*Inputs!$C$8+fee_wd*Inputs!$E$8*(1-$B1402)+fee_fx*Inputs!$D$8-cost_acc-cost_wd*Inputs!$E$8*(1-$B1402)-cost_fx*Inputs!$D$8))</f>
        <v>139619.752272</v>
      </c>
      <c r="J1402" s="0" t="n">
        <f aca="false">G1402+H1402+I1402-fixed</f>
        <v>-69050.5425249535</v>
      </c>
      <c r="K1402" s="0" t="n">
        <f aca="false">12*Inputs!$B$6*(1-MIN(1,Inputs!$G$6*$D1402)*churn_nonbuyers)*(ic*Inputs!$C$6+fee_wd*Inputs!$E$6*(1-$B1402)+fee_fx*Inputs!$D$6-cost_acc-cost_wd*Inputs!$E$6*(1-$B1402)-cost_fx*Inputs!$D$6)</f>
        <v>108386.980056468</v>
      </c>
      <c r="L1402" s="0" t="n">
        <f aca="false">12*Inputs!$B$7*(1-MIN(1,Inputs!$G$7*$D1402)*churn_nonbuyers)*(ic*Inputs!$C$7+fee_wd*Inputs!$E$7*(1-$B1402)+fee_fx*Inputs!$D$7-cost_acc-cost_wd*Inputs!$E$7*(1-$B1402)-cost_fx*Inputs!$D$7)</f>
        <v>304422.330081881</v>
      </c>
      <c r="M1402" s="0" t="n">
        <f aca="false">12*Inputs!$B$8*(1-MIN(1,Inputs!$G$8*$D1402)*churn_nonbuyers)*(ic*Inputs!$C$8+fee_wd*Inputs!$E$8*(1-$B1402)+fee_fx*Inputs!$D$8-cost_acc-cost_wd*Inputs!$E$8*(1-$B1402)-cost_fx*Inputs!$D$8)</f>
        <v>0</v>
      </c>
      <c r="N1402" s="0" t="n">
        <f aca="false">K1402+L1402+I1402-fixed</f>
        <v>-147570.937589651</v>
      </c>
      <c r="O1402" s="0" t="n">
        <f aca="false">K1402+L1402+M1402-fixed</f>
        <v>-287190.689861651</v>
      </c>
      <c r="P1402" s="0" t="n">
        <f aca="false">12*Inputs!$B$6*(1-MIN(1,Inputs!$F$6*$D1402))*(ic*Inputs!$C$6+flat_fee-cost_acc-cost_wd*Inputs!$E$6*$E1402-cost_fx*Inputs!$D$6)+12*Inputs!$B$7*(1-MIN(1,Inputs!$F$7*$D1402))*(ic*Inputs!$C$7+flat_fee-cost_acc-cost_wd*Inputs!$E$7*$E1402-cost_fx*Inputs!$D$7)+12*Inputs!$B$8*(1-MIN(1,Inputs!$F$8*$D1402))*(ic*Inputs!$C$8+flat_fee-cost_acc-cost_wd*Inputs!$E$8*$E1402-cost_fx*Inputs!$D$8)-fixed</f>
        <v>-331153.16342128</v>
      </c>
    </row>
    <row r="1403" customFormat="false" ht="15" hidden="false" customHeight="false" outlineLevel="0" collapsed="false">
      <c r="A1403" s="0" t="n">
        <v>1338</v>
      </c>
      <c r="B1403" s="0" t="n">
        <v>0.415223</v>
      </c>
      <c r="C1403" s="0" t="n">
        <v>1.105621</v>
      </c>
      <c r="D1403" s="0" t="n">
        <v>0.938288</v>
      </c>
      <c r="E1403" s="0" t="n">
        <v>1.247932</v>
      </c>
      <c r="F1403" s="0" t="n">
        <v>0.293576</v>
      </c>
      <c r="G1403" s="0" t="n">
        <f aca="false">12*Inputs!$B$6*(MIN(1,$H$50*$C1403)*(ic*Inputs!$C$6+pS+fee_fx*Inputs!$D$6-cost_acc-cost_wd*Inputs!$E$6*$E1403-cost_fx*Inputs!$D$6-$F1403)+(1-MIN(1,$H$50*$C1403))*(1-MIN(1,Inputs!$G$6*$D1403)*churn_nonbuyers)*(ic*Inputs!$C$6+fee_wd*Inputs!$E$6*(1-$B1403)+fee_fx*Inputs!$D$6-cost_acc-cost_wd*Inputs!$E$6*(1-$B1403)-cost_fx*Inputs!$D$6))</f>
        <v>190667.016290109</v>
      </c>
      <c r="H1403" s="0" t="n">
        <f aca="false">12*Inputs!$B$7*(MIN(1,$H$51*$C1403)*(ic*Inputs!$C$7+pE+fee_fx*Inputs!$D$7-cost_acc-cost_wd*Inputs!$E$7*$E1403-cost_fx*Inputs!$D$7-$F1403)+(1-MIN(1,$H$51*$C1403))*(1-MIN(1,Inputs!$G$7*$D1403)*churn_nonbuyers)*(ic*Inputs!$C$7+fee_wd*Inputs!$E$7*(1-$B1403)+fee_fx*Inputs!$D$7-cost_acc-cost_wd*Inputs!$E$7*(1-$B1403)-cost_fx*Inputs!$D$7))</f>
        <v>377231.784368546</v>
      </c>
      <c r="I1403" s="0" t="n">
        <f aca="false">12*Inputs!$B$8*(MIN(1,$H$52*$C1403)*(ic*Inputs!$C$8+pT-cost_acc-cost_wd*Inputs!$E$8-cost_fx*Inputs!$D$8-cost_ins)+(1-MIN(1,$H$52*$C1403))*(1-MIN(1,Inputs!$G$8*$D1403)*churn_nonbuyers)*(ic*Inputs!$C$8+fee_wd*Inputs!$E$8*(1-$B1403)+fee_fx*Inputs!$D$8-cost_acc-cost_wd*Inputs!$E$8*(1-$B1403)-cost_fx*Inputs!$D$8))</f>
        <v>183146.130143324</v>
      </c>
      <c r="J1403" s="0" t="n">
        <f aca="false">G1403+H1403+I1403-fixed</f>
        <v>51044.9308019788</v>
      </c>
      <c r="K1403" s="0" t="n">
        <f aca="false">12*Inputs!$B$6*(1-MIN(1,Inputs!$G$6*$D1403)*churn_nonbuyers)*(ic*Inputs!$C$6+fee_wd*Inputs!$E$6*(1-$B1403)+fee_fx*Inputs!$D$6-cost_acc-cost_wd*Inputs!$E$6*(1-$B1403)-cost_fx*Inputs!$D$6)</f>
        <v>135155.056019213</v>
      </c>
      <c r="L1403" s="0" t="n">
        <f aca="false">12*Inputs!$B$7*(1-MIN(1,Inputs!$G$7*$D1403)*churn_nonbuyers)*(ic*Inputs!$C$7+fee_wd*Inputs!$E$7*(1-$B1403)+fee_fx*Inputs!$D$7-cost_acc-cost_wd*Inputs!$E$7*(1-$B1403)-cost_fx*Inputs!$D$7)</f>
        <v>333741.422987528</v>
      </c>
      <c r="M1403" s="0" t="n">
        <f aca="false">12*Inputs!$B$8*(1-MIN(1,Inputs!$G$8*$D1403)*churn_nonbuyers)*(ic*Inputs!$C$8+fee_wd*Inputs!$E$8*(1-$B1403)+fee_fx*Inputs!$D$8-cost_acc-cost_wd*Inputs!$E$8*(1-$B1403)-cost_fx*Inputs!$D$8)</f>
        <v>105179.772036326</v>
      </c>
      <c r="N1403" s="0" t="n">
        <f aca="false">K1403+L1403+I1403-fixed</f>
        <v>-47957.3908499358</v>
      </c>
      <c r="O1403" s="0" t="n">
        <f aca="false">K1403+L1403+M1403-fixed</f>
        <v>-125923.748956933</v>
      </c>
      <c r="P1403" s="0" t="n">
        <f aca="false">12*Inputs!$B$6*(1-MIN(1,Inputs!$F$6*$D1403))*(ic*Inputs!$C$6+flat_fee-cost_acc-cost_wd*Inputs!$E$6*$E1403-cost_fx*Inputs!$D$6)+12*Inputs!$B$7*(1-MIN(1,Inputs!$F$7*$D1403))*(ic*Inputs!$C$7+flat_fee-cost_acc-cost_wd*Inputs!$E$7*$E1403-cost_fx*Inputs!$D$7)+12*Inputs!$B$8*(1-MIN(1,Inputs!$F$8*$D1403))*(ic*Inputs!$C$8+flat_fee-cost_acc-cost_wd*Inputs!$E$8*$E1403-cost_fx*Inputs!$D$8)-fixed</f>
        <v>-5505.5903641599</v>
      </c>
    </row>
    <row r="1404" customFormat="false" ht="15" hidden="false" customHeight="false" outlineLevel="0" collapsed="false">
      <c r="A1404" s="0" t="n">
        <v>1339</v>
      </c>
      <c r="B1404" s="0" t="n">
        <v>0.285786</v>
      </c>
      <c r="C1404" s="0" t="n">
        <v>0.93752</v>
      </c>
      <c r="D1404" s="0" t="n">
        <v>1.264921</v>
      </c>
      <c r="E1404" s="0" t="n">
        <v>1.259614</v>
      </c>
      <c r="F1404" s="0" t="n">
        <v>0.05902</v>
      </c>
      <c r="G1404" s="0" t="n">
        <f aca="false">12*Inputs!$B$6*(MIN(1,$H$50*$C1404)*(ic*Inputs!$C$6+pS+fee_fx*Inputs!$D$6-cost_acc-cost_wd*Inputs!$E$6*$E1404-cost_fx*Inputs!$D$6-$F1404)+(1-MIN(1,$H$50*$C1404))*(1-MIN(1,Inputs!$G$6*$D1404)*churn_nonbuyers)*(ic*Inputs!$C$6+fee_wd*Inputs!$E$6*(1-$B1404)+fee_fx*Inputs!$D$6-cost_acc-cost_wd*Inputs!$E$6*(1-$B1404)-cost_fx*Inputs!$D$6))</f>
        <v>201049.337750705</v>
      </c>
      <c r="H1404" s="0" t="n">
        <f aca="false">12*Inputs!$B$7*(MIN(1,$H$51*$C1404)*(ic*Inputs!$C$7+pE+fee_fx*Inputs!$D$7-cost_acc-cost_wd*Inputs!$E$7*$E1404-cost_fx*Inputs!$D$7-$F1404)+(1-MIN(1,$H$51*$C1404))*(1-MIN(1,Inputs!$G$7*$D1404)*churn_nonbuyers)*(ic*Inputs!$C$7+fee_wd*Inputs!$E$7*(1-$B1404)+fee_fx*Inputs!$D$7-cost_acc-cost_wd*Inputs!$E$7*(1-$B1404)-cost_fx*Inputs!$D$7))</f>
        <v>391128.019839171</v>
      </c>
      <c r="I1404" s="0" t="n">
        <f aca="false">12*Inputs!$B$8*(MIN(1,$H$52*$C1404)*(ic*Inputs!$C$8+pT-cost_acc-cost_wd*Inputs!$E$8-cost_fx*Inputs!$D$8-cost_ins)+(1-MIN(1,$H$52*$C1404))*(1-MIN(1,Inputs!$G$8*$D1404)*churn_nonbuyers)*(ic*Inputs!$C$8+fee_wd*Inputs!$E$8*(1-$B1404)+fee_fx*Inputs!$D$8-cost_acc-cost_wd*Inputs!$E$8*(1-$B1404)-cost_fx*Inputs!$D$8))</f>
        <v>147450.304102304</v>
      </c>
      <c r="J1404" s="0" t="n">
        <f aca="false">G1404+H1404+I1404-fixed</f>
        <v>39627.6616921797</v>
      </c>
      <c r="K1404" s="0" t="n">
        <f aca="false">12*Inputs!$B$6*(1-MIN(1,Inputs!$G$6*$D1404)*churn_nonbuyers)*(ic*Inputs!$C$6+fee_wd*Inputs!$E$6*(1-$B1404)+fee_fx*Inputs!$D$6-cost_acc-cost_wd*Inputs!$E$6*(1-$B1404)-cost_fx*Inputs!$D$6)</f>
        <v>150299.188652923</v>
      </c>
      <c r="L1404" s="0" t="n">
        <f aca="false">12*Inputs!$B$7*(1-MIN(1,Inputs!$G$7*$D1404)*churn_nonbuyers)*(ic*Inputs!$C$7+fee_wd*Inputs!$E$7*(1-$B1404)+fee_fx*Inputs!$D$7-cost_acc-cost_wd*Inputs!$E$7*(1-$B1404)-cost_fx*Inputs!$D$7)</f>
        <v>348307.997383754</v>
      </c>
      <c r="M1404" s="0" t="n">
        <f aca="false">12*Inputs!$B$8*(1-MIN(1,Inputs!$G$8*$D1404)*churn_nonbuyers)*(ic*Inputs!$C$8+fee_wd*Inputs!$E$8*(1-$B1404)+fee_fx*Inputs!$D$8-cost_acc-cost_wd*Inputs!$E$8*(1-$B1404)-cost_fx*Inputs!$D$8)</f>
        <v>35819.4114736416</v>
      </c>
      <c r="N1404" s="0" t="n">
        <f aca="false">K1404+L1404+I1404-fixed</f>
        <v>-53942.5098610191</v>
      </c>
      <c r="O1404" s="0" t="n">
        <f aca="false">K1404+L1404+M1404-fixed</f>
        <v>-165573.402489681</v>
      </c>
      <c r="P1404" s="0" t="n">
        <f aca="false">12*Inputs!$B$6*(1-MIN(1,Inputs!$F$6*$D1404))*(ic*Inputs!$C$6+flat_fee-cost_acc-cost_wd*Inputs!$E$6*$E1404-cost_fx*Inputs!$D$6)+12*Inputs!$B$7*(1-MIN(1,Inputs!$F$7*$D1404))*(ic*Inputs!$C$7+flat_fee-cost_acc-cost_wd*Inputs!$E$7*$E1404-cost_fx*Inputs!$D$7)+12*Inputs!$B$8*(1-MIN(1,Inputs!$F$8*$D1404))*(ic*Inputs!$C$8+flat_fee-cost_acc-cost_wd*Inputs!$E$8*$E1404-cost_fx*Inputs!$D$8)-fixed</f>
        <v>-174571.08956944</v>
      </c>
    </row>
    <row r="1405" customFormat="false" ht="15" hidden="false" customHeight="false" outlineLevel="0" collapsed="false">
      <c r="A1405" s="0" t="n">
        <v>1340</v>
      </c>
      <c r="B1405" s="0" t="n">
        <v>0.177588</v>
      </c>
      <c r="C1405" s="0" t="n">
        <v>0.9342</v>
      </c>
      <c r="D1405" s="0" t="n">
        <v>1.15575</v>
      </c>
      <c r="E1405" s="0" t="n">
        <v>1.09274</v>
      </c>
      <c r="F1405" s="0" t="n">
        <v>0.487421</v>
      </c>
      <c r="G1405" s="0" t="n">
        <f aca="false">12*Inputs!$B$6*(MIN(1,$H$50*$C1405)*(ic*Inputs!$C$6+pS+fee_fx*Inputs!$D$6-cost_acc-cost_wd*Inputs!$E$6*$E1405-cost_fx*Inputs!$D$6-$F1405)+(1-MIN(1,$H$50*$C1405))*(1-MIN(1,Inputs!$G$6*$D1405)*churn_nonbuyers)*(ic*Inputs!$C$6+fee_wd*Inputs!$E$6*(1-$B1405)+fee_fx*Inputs!$D$6-cost_acc-cost_wd*Inputs!$E$6*(1-$B1405)-cost_fx*Inputs!$D$6))</f>
        <v>209633.889504891</v>
      </c>
      <c r="H1405" s="0" t="n">
        <f aca="false">12*Inputs!$B$7*(MIN(1,$H$51*$C1405)*(ic*Inputs!$C$7+pE+fee_fx*Inputs!$D$7-cost_acc-cost_wd*Inputs!$E$7*$E1405-cost_fx*Inputs!$D$7-$F1405)+(1-MIN(1,$H$51*$C1405))*(1-MIN(1,Inputs!$G$7*$D1405)*churn_nonbuyers)*(ic*Inputs!$C$7+fee_wd*Inputs!$E$7*(1-$B1405)+fee_fx*Inputs!$D$7-cost_acc-cost_wd*Inputs!$E$7*(1-$B1405)-cost_fx*Inputs!$D$7))</f>
        <v>396045.81055448</v>
      </c>
      <c r="I1405" s="0" t="n">
        <f aca="false">12*Inputs!$B$8*(MIN(1,$H$52*$C1405)*(ic*Inputs!$C$8+pT-cost_acc-cost_wd*Inputs!$E$8-cost_fx*Inputs!$D$8-cost_ins)+(1-MIN(1,$H$52*$C1405))*(1-MIN(1,Inputs!$G$8*$D1405)*churn_nonbuyers)*(ic*Inputs!$C$8+fee_wd*Inputs!$E$8*(1-$B1405)+fee_fx*Inputs!$D$8-cost_acc-cost_wd*Inputs!$E$8*(1-$B1405)-cost_fx*Inputs!$D$8))</f>
        <v>155667.356086853</v>
      </c>
      <c r="J1405" s="0" t="n">
        <f aca="false">G1405+H1405+I1405-fixed</f>
        <v>61347.056146224</v>
      </c>
      <c r="K1405" s="0" t="n">
        <f aca="false">12*Inputs!$B$6*(1-MIN(1,Inputs!$G$6*$D1405)*churn_nonbuyers)*(ic*Inputs!$C$6+fee_wd*Inputs!$E$6*(1-$B1405)+fee_fx*Inputs!$D$6-cost_acc-cost_wd*Inputs!$E$6*(1-$B1405)-cost_fx*Inputs!$D$6)</f>
        <v>165855.1487832</v>
      </c>
      <c r="L1405" s="0" t="n">
        <f aca="false">12*Inputs!$B$7*(1-MIN(1,Inputs!$G$7*$D1405)*churn_nonbuyers)*(ic*Inputs!$C$7+fee_wd*Inputs!$E$7*(1-$B1405)+fee_fx*Inputs!$D$7-cost_acc-cost_wd*Inputs!$E$7*(1-$B1405)-cost_fx*Inputs!$D$7)</f>
        <v>364534.04446992</v>
      </c>
      <c r="M1405" s="0" t="n">
        <f aca="false">12*Inputs!$B$8*(1-MIN(1,Inputs!$G$8*$D1405)*churn_nonbuyers)*(ic*Inputs!$C$8+fee_wd*Inputs!$E$8*(1-$B1405)+fee_fx*Inputs!$D$8-cost_acc-cost_wd*Inputs!$E$8*(1-$B1405)-cost_fx*Inputs!$D$8)</f>
        <v>60706.3263216</v>
      </c>
      <c r="N1405" s="0" t="n">
        <f aca="false">K1405+L1405+I1405-fixed</f>
        <v>-13943.4506600269</v>
      </c>
      <c r="O1405" s="0" t="n">
        <f aca="false">K1405+L1405+M1405-fixed</f>
        <v>-108904.48042528</v>
      </c>
      <c r="P1405" s="0" t="n">
        <f aca="false">12*Inputs!$B$6*(1-MIN(1,Inputs!$F$6*$D1405))*(ic*Inputs!$C$6+flat_fee-cost_acc-cost_wd*Inputs!$E$6*$E1405-cost_fx*Inputs!$D$6)+12*Inputs!$B$7*(1-MIN(1,Inputs!$F$7*$D1405))*(ic*Inputs!$C$7+flat_fee-cost_acc-cost_wd*Inputs!$E$7*$E1405-cost_fx*Inputs!$D$7)+12*Inputs!$B$8*(1-MIN(1,Inputs!$F$8*$D1405))*(ic*Inputs!$C$8+flat_fee-cost_acc-cost_wd*Inputs!$E$8*$E1405-cost_fx*Inputs!$D$8)-fixed</f>
        <v>-53956.8448000002</v>
      </c>
    </row>
    <row r="1406" customFormat="false" ht="15" hidden="false" customHeight="false" outlineLevel="0" collapsed="false">
      <c r="A1406" s="0" t="n">
        <v>1341</v>
      </c>
      <c r="B1406" s="0" t="n">
        <v>0.405477</v>
      </c>
      <c r="C1406" s="0" t="n">
        <v>0.830415</v>
      </c>
      <c r="D1406" s="0" t="n">
        <v>1.196024</v>
      </c>
      <c r="E1406" s="0" t="n">
        <v>1.241617</v>
      </c>
      <c r="F1406" s="0" t="n">
        <v>0.175909</v>
      </c>
      <c r="G1406" s="0" t="n">
        <f aca="false">12*Inputs!$B$6*(MIN(1,$H$50*$C1406)*(ic*Inputs!$C$6+pS+fee_fx*Inputs!$D$6-cost_acc-cost_wd*Inputs!$E$6*$E1406-cost_fx*Inputs!$D$6-$F1406)+(1-MIN(1,$H$50*$C1406))*(1-MIN(1,Inputs!$G$6*$D1406)*churn_nonbuyers)*(ic*Inputs!$C$6+fee_wd*Inputs!$E$6*(1-$B1406)+fee_fx*Inputs!$D$6-cost_acc-cost_wd*Inputs!$E$6*(1-$B1406)-cost_fx*Inputs!$D$6))</f>
        <v>178747.149804244</v>
      </c>
      <c r="H1406" s="0" t="n">
        <f aca="false">12*Inputs!$B$7*(MIN(1,$H$51*$C1406)*(ic*Inputs!$C$7+pE+fee_fx*Inputs!$D$7-cost_acc-cost_wd*Inputs!$E$7*$E1406-cost_fx*Inputs!$D$7-$F1406)+(1-MIN(1,$H$51*$C1406))*(1-MIN(1,Inputs!$G$7*$D1406)*churn_nonbuyers)*(ic*Inputs!$C$7+fee_wd*Inputs!$E$7*(1-$B1406)+fee_fx*Inputs!$D$7-cost_acc-cost_wd*Inputs!$E$7*(1-$B1406)-cost_fx*Inputs!$D$7))</f>
        <v>371769.074768252</v>
      </c>
      <c r="I1406" s="0" t="n">
        <f aca="false">12*Inputs!$B$8*(MIN(1,$H$52*$C1406)*(ic*Inputs!$C$8+pT-cost_acc-cost_wd*Inputs!$E$8-cost_fx*Inputs!$D$8-cost_ins)+(1-MIN(1,$H$52*$C1406))*(1-MIN(1,Inputs!$G$8*$D1406)*churn_nonbuyers)*(ic*Inputs!$C$8+fee_wd*Inputs!$E$8*(1-$B1406)+fee_fx*Inputs!$D$8-cost_acc-cost_wd*Inputs!$E$8*(1-$B1406)-cost_fx*Inputs!$D$8))</f>
        <v>140619.826629652</v>
      </c>
      <c r="J1406" s="0" t="n">
        <f aca="false">G1406+H1406+I1406-fixed</f>
        <v>-8863.94879785227</v>
      </c>
      <c r="K1406" s="0" t="n">
        <f aca="false">12*Inputs!$B$6*(1-MIN(1,Inputs!$G$6*$D1406)*churn_nonbuyers)*(ic*Inputs!$C$6+fee_wd*Inputs!$E$6*(1-$B1406)+fee_fx*Inputs!$D$6-cost_acc-cost_wd*Inputs!$E$6*(1-$B1406)-cost_fx*Inputs!$D$6)</f>
        <v>134647.103688826</v>
      </c>
      <c r="L1406" s="0" t="n">
        <f aca="false">12*Inputs!$B$7*(1-MIN(1,Inputs!$G$7*$D1406)*churn_nonbuyers)*(ic*Inputs!$C$7+fee_wd*Inputs!$E$7*(1-$B1406)+fee_fx*Inputs!$D$7-cost_acc-cost_wd*Inputs!$E$7*(1-$B1406)-cost_fx*Inputs!$D$7)</f>
        <v>332439.233861295</v>
      </c>
      <c r="M1406" s="0" t="n">
        <f aca="false">12*Inputs!$B$8*(1-MIN(1,Inputs!$G$8*$D1406)*churn_nonbuyers)*(ic*Inputs!$C$8+fee_wd*Inputs!$E$8*(1-$B1406)+fee_fx*Inputs!$D$8-cost_acc-cost_wd*Inputs!$E$8*(1-$B1406)-cost_fx*Inputs!$D$8)</f>
        <v>49964.2039878528</v>
      </c>
      <c r="N1406" s="0" t="n">
        <f aca="false">K1406+L1406+I1406-fixed</f>
        <v>-92293.8358202273</v>
      </c>
      <c r="O1406" s="0" t="n">
        <f aca="false">K1406+L1406+M1406-fixed</f>
        <v>-182949.458462026</v>
      </c>
      <c r="P1406" s="0" t="n">
        <f aca="false">12*Inputs!$B$6*(1-MIN(1,Inputs!$F$6*$D1406))*(ic*Inputs!$C$6+flat_fee-cost_acc-cost_wd*Inputs!$E$6*$E1406-cost_fx*Inputs!$D$6)+12*Inputs!$B$7*(1-MIN(1,Inputs!$F$7*$D1406))*(ic*Inputs!$C$7+flat_fee-cost_acc-cost_wd*Inputs!$E$7*$E1406-cost_fx*Inputs!$D$7)+12*Inputs!$B$8*(1-MIN(1,Inputs!$F$8*$D1406))*(ic*Inputs!$C$8+flat_fee-cost_acc-cost_wd*Inputs!$E$8*$E1406-cost_fx*Inputs!$D$8)-fixed</f>
        <v>-133082.91087808</v>
      </c>
    </row>
    <row r="1407" customFormat="false" ht="15" hidden="false" customHeight="false" outlineLevel="0" collapsed="false">
      <c r="A1407" s="0" t="n">
        <v>1342</v>
      </c>
      <c r="B1407" s="0" t="n">
        <v>0.304861</v>
      </c>
      <c r="C1407" s="0" t="n">
        <v>0.887287</v>
      </c>
      <c r="D1407" s="0" t="n">
        <v>1.386218</v>
      </c>
      <c r="E1407" s="0" t="n">
        <v>1.241242</v>
      </c>
      <c r="F1407" s="0" t="n">
        <v>0.183288</v>
      </c>
      <c r="G1407" s="0" t="n">
        <f aca="false">12*Inputs!$B$6*(MIN(1,$H$50*$C1407)*(ic*Inputs!$C$6+pS+fee_fx*Inputs!$D$6-cost_acc-cost_wd*Inputs!$E$6*$E1407-cost_fx*Inputs!$D$6-$F1407)+(1-MIN(1,$H$50*$C1407))*(1-MIN(1,Inputs!$G$6*$D1407)*churn_nonbuyers)*(ic*Inputs!$C$6+fee_wd*Inputs!$E$6*(1-$B1407)+fee_fx*Inputs!$D$6-cost_acc-cost_wd*Inputs!$E$6*(1-$B1407)-cost_fx*Inputs!$D$6))</f>
        <v>192886.298173907</v>
      </c>
      <c r="H1407" s="0" t="n">
        <f aca="false">12*Inputs!$B$7*(MIN(1,$H$51*$C1407)*(ic*Inputs!$C$7+pE+fee_fx*Inputs!$D$7-cost_acc-cost_wd*Inputs!$E$7*$E1407-cost_fx*Inputs!$D$7-$F1407)+(1-MIN(1,$H$51*$C1407))*(1-MIN(1,Inputs!$G$7*$D1407)*churn_nonbuyers)*(ic*Inputs!$C$7+fee_wd*Inputs!$E$7*(1-$B1407)+fee_fx*Inputs!$D$7-cost_acc-cost_wd*Inputs!$E$7*(1-$B1407)-cost_fx*Inputs!$D$7))</f>
        <v>381812.435756323</v>
      </c>
      <c r="I1407" s="0" t="n">
        <f aca="false">12*Inputs!$B$8*(MIN(1,$H$52*$C1407)*(ic*Inputs!$C$8+pT-cost_acc-cost_wd*Inputs!$E$8-cost_fx*Inputs!$D$8-cost_ins)+(1-MIN(1,$H$52*$C1407))*(1-MIN(1,Inputs!$G$8*$D1407)*churn_nonbuyers)*(ic*Inputs!$C$8+fee_wd*Inputs!$E$8*(1-$B1407)+fee_fx*Inputs!$D$8-cost_acc-cost_wd*Inputs!$E$8*(1-$B1407)-cost_fx*Inputs!$D$8))</f>
        <v>131399.288698833</v>
      </c>
      <c r="J1407" s="0" t="n">
        <f aca="false">G1407+H1407+I1407-fixed</f>
        <v>6098.02262906381</v>
      </c>
      <c r="K1407" s="0" t="n">
        <f aca="false">12*Inputs!$B$6*(1-MIN(1,Inputs!$G$6*$D1407)*churn_nonbuyers)*(ic*Inputs!$C$6+fee_wd*Inputs!$E$6*(1-$B1407)+fee_fx*Inputs!$D$6-cost_acc-cost_wd*Inputs!$E$6*(1-$B1407)-cost_fx*Inputs!$D$6)</f>
        <v>146769.685961026</v>
      </c>
      <c r="L1407" s="0" t="n">
        <f aca="false">12*Inputs!$B$7*(1-MIN(1,Inputs!$G$7*$D1407)*churn_nonbuyers)*(ic*Inputs!$C$7+fee_wd*Inputs!$E$7*(1-$B1407)+fee_fx*Inputs!$D$7-cost_acc-cost_wd*Inputs!$E$7*(1-$B1407)-cost_fx*Inputs!$D$7)</f>
        <v>344357.971512615</v>
      </c>
      <c r="M1407" s="0" t="n">
        <f aca="false">12*Inputs!$B$8*(1-MIN(1,Inputs!$G$8*$D1407)*churn_nonbuyers)*(ic*Inputs!$C$8+fee_wd*Inputs!$E$8*(1-$B1407)+fee_fx*Inputs!$D$8-cost_acc-cost_wd*Inputs!$E$8*(1-$B1407)-cost_fx*Inputs!$D$8)</f>
        <v>9243.07123145283</v>
      </c>
      <c r="N1407" s="0" t="n">
        <f aca="false">K1407+L1407+I1407-fixed</f>
        <v>-77473.0538275258</v>
      </c>
      <c r="O1407" s="0" t="n">
        <f aca="false">K1407+L1407+M1407-fixed</f>
        <v>-199629.271294906</v>
      </c>
      <c r="P1407" s="0" t="n">
        <f aca="false">12*Inputs!$B$6*(1-MIN(1,Inputs!$F$6*$D1407))*(ic*Inputs!$C$6+flat_fee-cost_acc-cost_wd*Inputs!$E$6*$E1407-cost_fx*Inputs!$D$6)+12*Inputs!$B$7*(1-MIN(1,Inputs!$F$7*$D1407))*(ic*Inputs!$C$7+flat_fee-cost_acc-cost_wd*Inputs!$E$7*$E1407-cost_fx*Inputs!$D$7)+12*Inputs!$B$8*(1-MIN(1,Inputs!$F$8*$D1407))*(ic*Inputs!$C$8+flat_fee-cost_acc-cost_wd*Inputs!$E$8*$E1407-cost_fx*Inputs!$D$8)-fixed</f>
        <v>-229182.40764256</v>
      </c>
    </row>
    <row r="1408" customFormat="false" ht="15" hidden="false" customHeight="false" outlineLevel="0" collapsed="false">
      <c r="A1408" s="0" t="n">
        <v>1343</v>
      </c>
      <c r="B1408" s="0" t="n">
        <v>0.282171</v>
      </c>
      <c r="C1408" s="0" t="n">
        <v>0.85112</v>
      </c>
      <c r="D1408" s="0" t="n">
        <v>1.001685</v>
      </c>
      <c r="E1408" s="0" t="n">
        <v>1.080159</v>
      </c>
      <c r="F1408" s="0" t="n">
        <v>0.394352</v>
      </c>
      <c r="G1408" s="0" t="n">
        <f aca="false">12*Inputs!$B$6*(MIN(1,$H$50*$C1408)*(ic*Inputs!$C$6+pS+fee_fx*Inputs!$D$6-cost_acc-cost_wd*Inputs!$E$6*$E1408-cost_fx*Inputs!$D$6-$F1408)+(1-MIN(1,$H$50*$C1408))*(1-MIN(1,Inputs!$G$6*$D1408)*churn_nonbuyers)*(ic*Inputs!$C$6+fee_wd*Inputs!$E$6*(1-$B1408)+fee_fx*Inputs!$D$6-cost_acc-cost_wd*Inputs!$E$6*(1-$B1408)-cost_fx*Inputs!$D$6))</f>
        <v>195744.384289682</v>
      </c>
      <c r="H1408" s="0" t="n">
        <f aca="false">12*Inputs!$B$7*(MIN(1,$H$51*$C1408)*(ic*Inputs!$C$7+pE+fee_fx*Inputs!$D$7-cost_acc-cost_wd*Inputs!$E$7*$E1408-cost_fx*Inputs!$D$7-$F1408)+(1-MIN(1,$H$51*$C1408))*(1-MIN(1,Inputs!$G$7*$D1408)*churn_nonbuyers)*(ic*Inputs!$C$7+fee_wd*Inputs!$E$7*(1-$B1408)+fee_fx*Inputs!$D$7-cost_acc-cost_wd*Inputs!$E$7*(1-$B1408)-cost_fx*Inputs!$D$7))</f>
        <v>390556.463120726</v>
      </c>
      <c r="I1408" s="0" t="n">
        <f aca="false">12*Inputs!$B$8*(MIN(1,$H$52*$C1408)*(ic*Inputs!$C$8+pT-cost_acc-cost_wd*Inputs!$E$8-cost_fx*Inputs!$D$8-cost_ins)+(1-MIN(1,$H$52*$C1408))*(1-MIN(1,Inputs!$G$8*$D1408)*churn_nonbuyers)*(ic*Inputs!$C$8+fee_wd*Inputs!$E$8*(1-$B1408)+fee_fx*Inputs!$D$8-cost_acc-cost_wd*Inputs!$E$8*(1-$B1408)-cost_fx*Inputs!$D$8))</f>
        <v>160473.075202534</v>
      </c>
      <c r="J1408" s="0" t="n">
        <f aca="false">G1408+H1408+I1408-fixed</f>
        <v>46773.922612941</v>
      </c>
      <c r="K1408" s="0" t="n">
        <f aca="false">12*Inputs!$B$6*(1-MIN(1,Inputs!$G$6*$D1408)*churn_nonbuyers)*(ic*Inputs!$C$6+fee_wd*Inputs!$E$6*(1-$B1408)+fee_fx*Inputs!$D$6-cost_acc-cost_wd*Inputs!$E$6*(1-$B1408)-cost_fx*Inputs!$D$6)</f>
        <v>152905.445698572</v>
      </c>
      <c r="L1408" s="0" t="n">
        <f aca="false">12*Inputs!$B$7*(1-MIN(1,Inputs!$G$7*$D1408)*churn_nonbuyers)*(ic*Inputs!$C$7+fee_wd*Inputs!$E$7*(1-$B1408)+fee_fx*Inputs!$D$7-cost_acc-cost_wd*Inputs!$E$7*(1-$B1408)-cost_fx*Inputs!$D$7)</f>
        <v>351672.026939143</v>
      </c>
      <c r="M1408" s="0" t="n">
        <f aca="false">12*Inputs!$B$8*(1-MIN(1,Inputs!$G$8*$D1408)*churn_nonbuyers)*(ic*Inputs!$C$8+fee_wd*Inputs!$E$8*(1-$B1408)+fee_fx*Inputs!$D$8-cost_acc-cost_wd*Inputs!$E$8*(1-$B1408)-cost_fx*Inputs!$D$8)</f>
        <v>93487.724193336</v>
      </c>
      <c r="N1408" s="0" t="n">
        <f aca="false">K1408+L1408+I1408-fixed</f>
        <v>-34949.4521597512</v>
      </c>
      <c r="O1408" s="0" t="n">
        <f aca="false">K1408+L1408+M1408-fixed</f>
        <v>-101934.803168949</v>
      </c>
      <c r="P1408" s="0" t="n">
        <f aca="false">12*Inputs!$B$6*(1-MIN(1,Inputs!$F$6*$D1408))*(ic*Inputs!$C$6+flat_fee-cost_acc-cost_wd*Inputs!$E$6*$E1408-cost_fx*Inputs!$D$6)+12*Inputs!$B$7*(1-MIN(1,Inputs!$F$7*$D1408))*(ic*Inputs!$C$7+flat_fee-cost_acc-cost_wd*Inputs!$E$7*$E1408-cost_fx*Inputs!$D$7)+12*Inputs!$B$8*(1-MIN(1,Inputs!$F$8*$D1408))*(ic*Inputs!$C$8+flat_fee-cost_acc-cost_wd*Inputs!$E$8*$E1408-cost_fx*Inputs!$D$8)-fixed</f>
        <v>34925.5096196</v>
      </c>
    </row>
    <row r="1409" customFormat="false" ht="15" hidden="false" customHeight="false" outlineLevel="0" collapsed="false">
      <c r="A1409" s="0" t="n">
        <v>1344</v>
      </c>
      <c r="B1409" s="0" t="n">
        <v>0.278631</v>
      </c>
      <c r="C1409" s="0" t="n">
        <v>0.720569</v>
      </c>
      <c r="D1409" s="0" t="n">
        <v>1.38265</v>
      </c>
      <c r="E1409" s="0" t="n">
        <v>1.112782</v>
      </c>
      <c r="F1409" s="0" t="n">
        <v>0.001904</v>
      </c>
      <c r="G1409" s="0" t="n">
        <f aca="false">12*Inputs!$B$6*(MIN(1,$H$50*$C1409)*(ic*Inputs!$C$6+pS+fee_fx*Inputs!$D$6-cost_acc-cost_wd*Inputs!$E$6*$E1409-cost_fx*Inputs!$D$6-$F1409)+(1-MIN(1,$H$50*$C1409))*(1-MIN(1,Inputs!$G$6*$D1409)*churn_nonbuyers)*(ic*Inputs!$C$6+fee_wd*Inputs!$E$6*(1-$B1409)+fee_fx*Inputs!$D$6-cost_acc-cost_wd*Inputs!$E$6*(1-$B1409)-cost_fx*Inputs!$D$6))</f>
        <v>192704.985211374</v>
      </c>
      <c r="H1409" s="0" t="n">
        <f aca="false">12*Inputs!$B$7*(MIN(1,$H$51*$C1409)*(ic*Inputs!$C$7+pE+fee_fx*Inputs!$D$7-cost_acc-cost_wd*Inputs!$E$7*$E1409-cost_fx*Inputs!$D$7-$F1409)+(1-MIN(1,$H$51*$C1409))*(1-MIN(1,Inputs!$G$7*$D1409)*churn_nonbuyers)*(ic*Inputs!$C$7+fee_wd*Inputs!$E$7*(1-$B1409)+fee_fx*Inputs!$D$7-cost_acc-cost_wd*Inputs!$E$7*(1-$B1409)-cost_fx*Inputs!$D$7))</f>
        <v>395570.895402711</v>
      </c>
      <c r="I1409" s="0" t="n">
        <f aca="false">12*Inputs!$B$8*(MIN(1,$H$52*$C1409)*(ic*Inputs!$C$8+pT-cost_acc-cost_wd*Inputs!$E$8-cost_fx*Inputs!$D$8-cost_ins)+(1-MIN(1,$H$52*$C1409))*(1-MIN(1,Inputs!$G$8*$D1409)*churn_nonbuyers)*(ic*Inputs!$C$8+fee_wd*Inputs!$E$8*(1-$B1409)+fee_fx*Inputs!$D$8-cost_acc-cost_wd*Inputs!$E$8*(1-$B1409)-cost_fx*Inputs!$D$8))</f>
        <v>108852.547067226</v>
      </c>
      <c r="J1409" s="0" t="n">
        <f aca="false">G1409+H1409+I1409-fixed</f>
        <v>-2871.57231868873</v>
      </c>
      <c r="K1409" s="0" t="n">
        <f aca="false">12*Inputs!$B$6*(1-MIN(1,Inputs!$G$6*$D1409)*churn_nonbuyers)*(ic*Inputs!$C$6+fee_wd*Inputs!$E$6*(1-$B1409)+fee_fx*Inputs!$D$6-cost_acc-cost_wd*Inputs!$E$6*(1-$B1409)-cost_fx*Inputs!$D$6)</f>
        <v>150313.81789548</v>
      </c>
      <c r="L1409" s="0" t="n">
        <f aca="false">12*Inputs!$B$7*(1-MIN(1,Inputs!$G$7*$D1409)*churn_nonbuyers)*(ic*Inputs!$C$7+fee_wd*Inputs!$E$7*(1-$B1409)+fee_fx*Inputs!$D$7-cost_acc-cost_wd*Inputs!$E$7*(1-$B1409)-cost_fx*Inputs!$D$7)</f>
        <v>348016.877937288</v>
      </c>
      <c r="M1409" s="0" t="n">
        <f aca="false">12*Inputs!$B$8*(1-MIN(1,Inputs!$G$8*$D1409)*churn_nonbuyers)*(ic*Inputs!$C$8+fee_wd*Inputs!$E$8*(1-$B1409)+fee_fx*Inputs!$D$8-cost_acc-cost_wd*Inputs!$E$8*(1-$B1409)-cost_fx*Inputs!$D$8)</f>
        <v>10062.21151224</v>
      </c>
      <c r="N1409" s="0" t="n">
        <f aca="false">K1409+L1409+I1409-fixed</f>
        <v>-92816.7571000065</v>
      </c>
      <c r="O1409" s="0" t="n">
        <f aca="false">K1409+L1409+M1409-fixed</f>
        <v>-191607.092654992</v>
      </c>
      <c r="P1409" s="0" t="n">
        <f aca="false">12*Inputs!$B$6*(1-MIN(1,Inputs!$F$6*$D1409))*(ic*Inputs!$C$6+flat_fee-cost_acc-cost_wd*Inputs!$E$6*$E1409-cost_fx*Inputs!$D$6)+12*Inputs!$B$7*(1-MIN(1,Inputs!$F$7*$D1409))*(ic*Inputs!$C$7+flat_fee-cost_acc-cost_wd*Inputs!$E$7*$E1409-cost_fx*Inputs!$D$7)+12*Inputs!$B$8*(1-MIN(1,Inputs!$F$8*$D1409))*(ic*Inputs!$C$8+flat_fee-cost_acc-cost_wd*Inputs!$E$8*$E1409-cost_fx*Inputs!$D$8)-fixed</f>
        <v>-183679.425448</v>
      </c>
    </row>
    <row r="1410" customFormat="false" ht="15" hidden="false" customHeight="false" outlineLevel="0" collapsed="false">
      <c r="A1410" s="0" t="n">
        <v>1345</v>
      </c>
      <c r="B1410" s="0" t="n">
        <v>0.395562</v>
      </c>
      <c r="C1410" s="0" t="n">
        <v>0.793317</v>
      </c>
      <c r="D1410" s="0" t="n">
        <v>1.14312</v>
      </c>
      <c r="E1410" s="0" t="n">
        <v>1.033463</v>
      </c>
      <c r="F1410" s="0" t="n">
        <v>0.205767</v>
      </c>
      <c r="G1410" s="0" t="n">
        <f aca="false">12*Inputs!$B$6*(MIN(1,$H$50*$C1410)*(ic*Inputs!$C$6+pS+fee_fx*Inputs!$D$6-cost_acc-cost_wd*Inputs!$E$6*$E1410-cost_fx*Inputs!$D$6-$F1410)+(1-MIN(1,$H$50*$C1410))*(1-MIN(1,Inputs!$G$6*$D1410)*churn_nonbuyers)*(ic*Inputs!$C$6+fee_wd*Inputs!$E$6*(1-$B1410)+fee_fx*Inputs!$D$6-cost_acc-cost_wd*Inputs!$E$6*(1-$B1410)-cost_fx*Inputs!$D$6))</f>
        <v>181651.421907646</v>
      </c>
      <c r="H1410" s="0" t="n">
        <f aca="false">12*Inputs!$B$7*(MIN(1,$H$51*$C1410)*(ic*Inputs!$C$7+pE+fee_fx*Inputs!$D$7-cost_acc-cost_wd*Inputs!$E$7*$E1410-cost_fx*Inputs!$D$7-$F1410)+(1-MIN(1,$H$51*$C1410))*(1-MIN(1,Inputs!$G$7*$D1410)*churn_nonbuyers)*(ic*Inputs!$C$7+fee_wd*Inputs!$E$7*(1-$B1410)+fee_fx*Inputs!$D$7-cost_acc-cost_wd*Inputs!$E$7*(1-$B1410)-cost_fx*Inputs!$D$7))</f>
        <v>388985.772553929</v>
      </c>
      <c r="I1410" s="0" t="n">
        <f aca="false">12*Inputs!$B$8*(MIN(1,$H$52*$C1410)*(ic*Inputs!$C$8+pT-cost_acc-cost_wd*Inputs!$E$8-cost_fx*Inputs!$D$8-cost_ins)+(1-MIN(1,$H$52*$C1410))*(1-MIN(1,Inputs!$G$8*$D1410)*churn_nonbuyers)*(ic*Inputs!$C$8+fee_wd*Inputs!$E$8*(1-$B1410)+fee_fx*Inputs!$D$8-cost_acc-cost_wd*Inputs!$E$8*(1-$B1410)-cost_fx*Inputs!$D$8))</f>
        <v>141666.70076306</v>
      </c>
      <c r="J1410" s="0" t="n">
        <f aca="false">G1410+H1410+I1410-fixed</f>
        <v>12303.8952246349</v>
      </c>
      <c r="K1410" s="0" t="n">
        <f aca="false">12*Inputs!$B$6*(1-MIN(1,Inputs!$G$6*$D1410)*churn_nonbuyers)*(ic*Inputs!$C$6+fee_wd*Inputs!$E$6*(1-$B1410)+fee_fx*Inputs!$D$6-cost_acc-cost_wd*Inputs!$E$6*(1-$B1410)-cost_fx*Inputs!$D$6)</f>
        <v>136372.081200768</v>
      </c>
      <c r="L1410" s="0" t="n">
        <f aca="false">12*Inputs!$B$7*(1-MIN(1,Inputs!$G$7*$D1410)*churn_nonbuyers)*(ic*Inputs!$C$7+fee_wd*Inputs!$E$7*(1-$B1410)+fee_fx*Inputs!$D$7-cost_acc-cost_wd*Inputs!$E$7*(1-$B1410)-cost_fx*Inputs!$D$7)</f>
        <v>334365.287760461</v>
      </c>
      <c r="M1410" s="0" t="n">
        <f aca="false">12*Inputs!$B$8*(1-MIN(1,Inputs!$G$8*$D1410)*churn_nonbuyers)*(ic*Inputs!$C$8+fee_wd*Inputs!$E$8*(1-$B1410)+fee_fx*Inputs!$D$8-cost_acc-cost_wd*Inputs!$E$8*(1-$B1410)-cost_fx*Inputs!$D$8)</f>
        <v>61426.040803584</v>
      </c>
      <c r="N1410" s="0" t="n">
        <f aca="false">K1410+L1410+I1410-fixed</f>
        <v>-87595.930275711</v>
      </c>
      <c r="O1410" s="0" t="n">
        <f aca="false">K1410+L1410+M1410-fixed</f>
        <v>-167836.590235187</v>
      </c>
      <c r="P1410" s="0" t="n">
        <f aca="false">12*Inputs!$B$6*(1-MIN(1,Inputs!$F$6*$D1410))*(ic*Inputs!$C$6+flat_fee-cost_acc-cost_wd*Inputs!$E$6*$E1410-cost_fx*Inputs!$D$6)+12*Inputs!$B$7*(1-MIN(1,Inputs!$F$7*$D1410))*(ic*Inputs!$C$7+flat_fee-cost_acc-cost_wd*Inputs!$E$7*$E1410-cost_fx*Inputs!$D$7)+12*Inputs!$B$8*(1-MIN(1,Inputs!$F$8*$D1410))*(ic*Inputs!$C$8+flat_fee-cost_acc-cost_wd*Inputs!$E$8*$E1410-cost_fx*Inputs!$D$8)-fixed</f>
        <v>-23543.9774656</v>
      </c>
    </row>
    <row r="1411" customFormat="false" ht="15" hidden="false" customHeight="false" outlineLevel="0" collapsed="false">
      <c r="A1411" s="0" t="n">
        <v>1346</v>
      </c>
      <c r="B1411" s="0" t="n">
        <v>0.347667</v>
      </c>
      <c r="C1411" s="0" t="n">
        <v>0.888175</v>
      </c>
      <c r="D1411" s="0" t="n">
        <v>1.605191</v>
      </c>
      <c r="E1411" s="0" t="n">
        <v>1.081398</v>
      </c>
      <c r="F1411" s="0" t="n">
        <v>0.093294</v>
      </c>
      <c r="G1411" s="0" t="n">
        <f aca="false">12*Inputs!$B$6*(MIN(1,$H$50*$C1411)*(ic*Inputs!$C$6+pS+fee_fx*Inputs!$D$6-cost_acc-cost_wd*Inputs!$E$6*$E1411-cost_fx*Inputs!$D$6-$F1411)+(1-MIN(1,$H$50*$C1411))*(1-MIN(1,Inputs!$G$6*$D1411)*churn_nonbuyers)*(ic*Inputs!$C$6+fee_wd*Inputs!$E$6*(1-$B1411)+fee_fx*Inputs!$D$6-cost_acc-cost_wd*Inputs!$E$6*(1-$B1411)-cost_fx*Inputs!$D$6))</f>
        <v>191174.594682922</v>
      </c>
      <c r="H1411" s="0" t="n">
        <f aca="false">12*Inputs!$B$7*(MIN(1,$H$51*$C1411)*(ic*Inputs!$C$7+pE+fee_fx*Inputs!$D$7-cost_acc-cost_wd*Inputs!$E$7*$E1411-cost_fx*Inputs!$D$7-$F1411)+(1-MIN(1,$H$51*$C1411))*(1-MIN(1,Inputs!$G$7*$D1411)*churn_nonbuyers)*(ic*Inputs!$C$7+fee_wd*Inputs!$E$7*(1-$B1411)+fee_fx*Inputs!$D$7-cost_acc-cost_wd*Inputs!$E$7*(1-$B1411)-cost_fx*Inputs!$D$7))</f>
        <v>397504.251329257</v>
      </c>
      <c r="I1411" s="0" t="n">
        <f aca="false">12*Inputs!$B$8*(MIN(1,$H$52*$C1411)*(ic*Inputs!$C$8+pT-cost_acc-cost_wd*Inputs!$E$8-cost_fx*Inputs!$D$8-cost_ins)+(1-MIN(1,$H$52*$C1411))*(1-MIN(1,Inputs!$G$8*$D1411)*churn_nonbuyers)*(ic*Inputs!$C$8+fee_wd*Inputs!$E$8*(1-$B1411)+fee_fx*Inputs!$D$8-cost_acc-cost_wd*Inputs!$E$8*(1-$B1411)-cost_fx*Inputs!$D$8))</f>
        <v>128025.0972</v>
      </c>
      <c r="J1411" s="0" t="n">
        <f aca="false">G1411+H1411+I1411-fixed</f>
        <v>16703.9432121783</v>
      </c>
      <c r="K1411" s="0" t="n">
        <f aca="false">12*Inputs!$B$6*(1-MIN(1,Inputs!$G$6*$D1411)*churn_nonbuyers)*(ic*Inputs!$C$6+fee_wd*Inputs!$E$6*(1-$B1411)+fee_fx*Inputs!$D$6-cost_acc-cost_wd*Inputs!$E$6*(1-$B1411)-cost_fx*Inputs!$D$6)</f>
        <v>139373.744683658</v>
      </c>
      <c r="L1411" s="0" t="n">
        <f aca="false">12*Inputs!$B$7*(1-MIN(1,Inputs!$G$7*$D1411)*churn_nonbuyers)*(ic*Inputs!$C$7+fee_wd*Inputs!$E$7*(1-$B1411)+fee_fx*Inputs!$D$7-cost_acc-cost_wd*Inputs!$E$7*(1-$B1411)-cost_fx*Inputs!$D$7)</f>
        <v>336130.432442195</v>
      </c>
      <c r="M1411" s="0" t="n">
        <f aca="false">12*Inputs!$B$8*(1-MIN(1,Inputs!$G$8*$D1411)*churn_nonbuyers)*(ic*Inputs!$C$8+fee_wd*Inputs!$E$8*(1-$B1411)+fee_fx*Inputs!$D$8-cost_acc-cost_wd*Inputs!$E$8*(1-$B1411)-cost_fx*Inputs!$D$8)</f>
        <v>0</v>
      </c>
      <c r="N1411" s="0" t="n">
        <f aca="false">K1411+L1411+I1411-fixed</f>
        <v>-96470.7256741466</v>
      </c>
      <c r="O1411" s="0" t="n">
        <f aca="false">K1411+L1411+M1411-fixed</f>
        <v>-224495.822874147</v>
      </c>
      <c r="P1411" s="0" t="n">
        <f aca="false">12*Inputs!$B$6*(1-MIN(1,Inputs!$F$6*$D1411))*(ic*Inputs!$C$6+flat_fee-cost_acc-cost_wd*Inputs!$E$6*$E1411-cost_fx*Inputs!$D$6)+12*Inputs!$B$7*(1-MIN(1,Inputs!$F$7*$D1411))*(ic*Inputs!$C$7+flat_fee-cost_acc-cost_wd*Inputs!$E$7*$E1411-cost_fx*Inputs!$D$7)+12*Inputs!$B$8*(1-MIN(1,Inputs!$F$8*$D1411))*(ic*Inputs!$C$8+flat_fee-cost_acc-cost_wd*Inputs!$E$8*$E1411-cost_fx*Inputs!$D$8)-fixed</f>
        <v>-294153.36536368</v>
      </c>
    </row>
    <row r="1412" customFormat="false" ht="15" hidden="false" customHeight="false" outlineLevel="0" collapsed="false">
      <c r="A1412" s="0" t="n">
        <v>1347</v>
      </c>
      <c r="B1412" s="0" t="n">
        <v>0.127</v>
      </c>
      <c r="C1412" s="0" t="n">
        <v>0.938108</v>
      </c>
      <c r="D1412" s="0" t="n">
        <v>0.75565</v>
      </c>
      <c r="E1412" s="0" t="n">
        <v>1.017044</v>
      </c>
      <c r="F1412" s="0" t="n">
        <v>0.210809</v>
      </c>
      <c r="G1412" s="0" t="n">
        <f aca="false">12*Inputs!$B$6*(MIN(1,$H$50*$C1412)*(ic*Inputs!$C$6+pS+fee_fx*Inputs!$D$6-cost_acc-cost_wd*Inputs!$E$6*$E1412-cost_fx*Inputs!$D$6-$F1412)+(1-MIN(1,$H$50*$C1412))*(1-MIN(1,Inputs!$G$6*$D1412)*churn_nonbuyers)*(ic*Inputs!$C$6+fee_wd*Inputs!$E$6*(1-$B1412)+fee_fx*Inputs!$D$6-cost_acc-cost_wd*Inputs!$E$6*(1-$B1412)-cost_fx*Inputs!$D$6))</f>
        <v>227172.353770325</v>
      </c>
      <c r="H1412" s="0" t="n">
        <f aca="false">12*Inputs!$B$7*(MIN(1,$H$51*$C1412)*(ic*Inputs!$C$7+pE+fee_fx*Inputs!$D$7-cost_acc-cost_wd*Inputs!$E$7*$E1412-cost_fx*Inputs!$D$7-$F1412)+(1-MIN(1,$H$51*$C1412))*(1-MIN(1,Inputs!$G$7*$D1412)*churn_nonbuyers)*(ic*Inputs!$C$7+fee_wd*Inputs!$E$7*(1-$B1412)+fee_fx*Inputs!$D$7-cost_acc-cost_wd*Inputs!$E$7*(1-$B1412)-cost_fx*Inputs!$D$7))</f>
        <v>426584.624235203</v>
      </c>
      <c r="I1412" s="0" t="n">
        <f aca="false">12*Inputs!$B$8*(MIN(1,$H$52*$C1412)*(ic*Inputs!$C$8+pT-cost_acc-cost_wd*Inputs!$E$8-cost_fx*Inputs!$D$8-cost_ins)+(1-MIN(1,$H$52*$C1412))*(1-MIN(1,Inputs!$G$8*$D1412)*churn_nonbuyers)*(ic*Inputs!$C$8+fee_wd*Inputs!$E$8*(1-$B1412)+fee_fx*Inputs!$D$8-cost_acc-cost_wd*Inputs!$E$8*(1-$B1412)-cost_fx*Inputs!$D$8))</f>
        <v>187022.600248927</v>
      </c>
      <c r="J1412" s="0" t="n">
        <f aca="false">G1412+H1412+I1412-fixed</f>
        <v>140779.578254455</v>
      </c>
      <c r="K1412" s="0" t="n">
        <f aca="false">12*Inputs!$B$6*(1-MIN(1,Inputs!$G$6*$D1412)*churn_nonbuyers)*(ic*Inputs!$C$6+fee_wd*Inputs!$E$6*(1-$B1412)+fee_fx*Inputs!$D$6-cost_acc-cost_wd*Inputs!$E$6*(1-$B1412)-cost_fx*Inputs!$D$6)</f>
        <v>176386.01436</v>
      </c>
      <c r="L1412" s="0" t="n">
        <f aca="false">12*Inputs!$B$7*(1-MIN(1,Inputs!$G$7*$D1412)*churn_nonbuyers)*(ic*Inputs!$C$7+fee_wd*Inputs!$E$7*(1-$B1412)+fee_fx*Inputs!$D$7-cost_acc-cost_wd*Inputs!$E$7*(1-$B1412)-cost_fx*Inputs!$D$7)</f>
        <v>376186.237416</v>
      </c>
      <c r="M1412" s="0" t="n">
        <f aca="false">12*Inputs!$B$8*(1-MIN(1,Inputs!$G$8*$D1412)*churn_nonbuyers)*(ic*Inputs!$C$8+fee_wd*Inputs!$E$8*(1-$B1412)+fee_fx*Inputs!$D$8-cost_acc-cost_wd*Inputs!$E$8*(1-$B1412)-cost_fx*Inputs!$D$8)</f>
        <v>150877.59768</v>
      </c>
      <c r="N1412" s="0" t="n">
        <f aca="false">K1412+L1412+I1412-fixed</f>
        <v>39594.8520249274</v>
      </c>
      <c r="O1412" s="0" t="n">
        <f aca="false">K1412+L1412+M1412-fixed</f>
        <v>3449.84945600003</v>
      </c>
      <c r="P1412" s="0" t="n">
        <f aca="false">12*Inputs!$B$6*(1-MIN(1,Inputs!$F$6*$D1412))*(ic*Inputs!$C$6+flat_fee-cost_acc-cost_wd*Inputs!$E$6*$E1412-cost_fx*Inputs!$D$6)+12*Inputs!$B$7*(1-MIN(1,Inputs!$F$7*$D1412))*(ic*Inputs!$C$7+flat_fee-cost_acc-cost_wd*Inputs!$E$7*$E1412-cost_fx*Inputs!$D$7)+12*Inputs!$B$8*(1-MIN(1,Inputs!$F$8*$D1412))*(ic*Inputs!$C$8+flat_fee-cost_acc-cost_wd*Inputs!$E$8*$E1412-cost_fx*Inputs!$D$8)-fixed</f>
        <v>199905.270464</v>
      </c>
    </row>
    <row r="1413" customFormat="false" ht="15" hidden="false" customHeight="false" outlineLevel="0" collapsed="false">
      <c r="A1413" s="0" t="n">
        <v>1348</v>
      </c>
      <c r="B1413" s="0" t="n">
        <v>0.333589</v>
      </c>
      <c r="C1413" s="0" t="n">
        <v>1.084368</v>
      </c>
      <c r="D1413" s="0" t="n">
        <v>1.242796</v>
      </c>
      <c r="E1413" s="0" t="n">
        <v>1.167067</v>
      </c>
      <c r="F1413" s="0" t="n">
        <v>0.146412</v>
      </c>
      <c r="G1413" s="0" t="n">
        <f aca="false">12*Inputs!$B$6*(MIN(1,$H$50*$C1413)*(ic*Inputs!$C$6+pS+fee_fx*Inputs!$D$6-cost_acc-cost_wd*Inputs!$E$6*$E1413-cost_fx*Inputs!$D$6-$F1413)+(1-MIN(1,$H$50*$C1413))*(1-MIN(1,Inputs!$G$6*$D1413)*churn_nonbuyers)*(ic*Inputs!$C$6+fee_wd*Inputs!$E$6*(1-$B1413)+fee_fx*Inputs!$D$6-cost_acc-cost_wd*Inputs!$E$6*(1-$B1413)-cost_fx*Inputs!$D$6))</f>
        <v>203393.61158291</v>
      </c>
      <c r="H1413" s="0" t="n">
        <f aca="false">12*Inputs!$B$7*(MIN(1,$H$51*$C1413)*(ic*Inputs!$C$7+pE+fee_fx*Inputs!$D$7-cost_acc-cost_wd*Inputs!$E$7*$E1413-cost_fx*Inputs!$D$7-$F1413)+(1-MIN(1,$H$51*$C1413))*(1-MIN(1,Inputs!$G$7*$D1413)*churn_nonbuyers)*(ic*Inputs!$C$7+fee_wd*Inputs!$E$7*(1-$B1413)+fee_fx*Inputs!$D$7-cost_acc-cost_wd*Inputs!$E$7*(1-$B1413)-cost_fx*Inputs!$D$7))</f>
        <v>400321.068694974</v>
      </c>
      <c r="I1413" s="0" t="n">
        <f aca="false">12*Inputs!$B$8*(MIN(1,$H$52*$C1413)*(ic*Inputs!$C$8+pT-cost_acc-cost_wd*Inputs!$E$8-cost_fx*Inputs!$D$8-cost_ins)+(1-MIN(1,$H$52*$C1413))*(1-MIN(1,Inputs!$G$8*$D1413)*churn_nonbuyers)*(ic*Inputs!$C$8+fee_wd*Inputs!$E$8*(1-$B1413)+fee_fx*Inputs!$D$8-cost_acc-cost_wd*Inputs!$E$8*(1-$B1413)-cost_fx*Inputs!$D$8))</f>
        <v>166030.465149077</v>
      </c>
      <c r="J1413" s="0" t="n">
        <f aca="false">G1413+H1413+I1413-fixed</f>
        <v>69745.14542696</v>
      </c>
      <c r="K1413" s="0" t="n">
        <f aca="false">12*Inputs!$B$6*(1-MIN(1,Inputs!$G$6*$D1413)*churn_nonbuyers)*(ic*Inputs!$C$6+fee_wd*Inputs!$E$6*(1-$B1413)+fee_fx*Inputs!$D$6-cost_acc-cost_wd*Inputs!$E$6*(1-$B1413)-cost_fx*Inputs!$D$6)</f>
        <v>144020.798458877</v>
      </c>
      <c r="L1413" s="0" t="n">
        <f aca="false">12*Inputs!$B$7*(1-MIN(1,Inputs!$G$7*$D1413)*churn_nonbuyers)*(ic*Inputs!$C$7+fee_wd*Inputs!$E$7*(1-$B1413)+fee_fx*Inputs!$D$7-cost_acc-cost_wd*Inputs!$E$7*(1-$B1413)-cost_fx*Inputs!$D$7)</f>
        <v>341921.322467326</v>
      </c>
      <c r="M1413" s="0" t="n">
        <f aca="false">12*Inputs!$B$8*(1-MIN(1,Inputs!$G$8*$D1413)*churn_nonbuyers)*(ic*Inputs!$C$8+fee_wd*Inputs!$E$8*(1-$B1413)+fee_fx*Inputs!$D$8-cost_acc-cost_wd*Inputs!$E$8*(1-$B1413)-cost_fx*Inputs!$D$8)</f>
        <v>40363.6892347584</v>
      </c>
      <c r="N1413" s="0" t="n">
        <f aca="false">K1413+L1413+I1413-fixed</f>
        <v>-48027.4139247201</v>
      </c>
      <c r="O1413" s="0" t="n">
        <f aca="false">K1413+L1413+M1413-fixed</f>
        <v>-173694.189839039</v>
      </c>
      <c r="P1413" s="0" t="n">
        <f aca="false">12*Inputs!$B$6*(1-MIN(1,Inputs!$F$6*$D1413))*(ic*Inputs!$C$6+flat_fee-cost_acc-cost_wd*Inputs!$E$6*$E1413-cost_fx*Inputs!$D$6)+12*Inputs!$B$7*(1-MIN(1,Inputs!$F$7*$D1413))*(ic*Inputs!$C$7+flat_fee-cost_acc-cost_wd*Inputs!$E$7*$E1413-cost_fx*Inputs!$D$7)+12*Inputs!$B$8*(1-MIN(1,Inputs!$F$8*$D1413))*(ic*Inputs!$C$8+flat_fee-cost_acc-cost_wd*Inputs!$E$8*$E1413-cost_fx*Inputs!$D$8)-fixed</f>
        <v>-128885.23884832</v>
      </c>
    </row>
    <row r="1414" customFormat="false" ht="15" hidden="false" customHeight="false" outlineLevel="0" collapsed="false">
      <c r="A1414" s="0" t="n">
        <v>1349</v>
      </c>
      <c r="B1414" s="0" t="n">
        <v>0.331464</v>
      </c>
      <c r="C1414" s="0" t="n">
        <v>0.908709</v>
      </c>
      <c r="D1414" s="0" t="n">
        <v>0.694496</v>
      </c>
      <c r="E1414" s="0" t="n">
        <v>1.20745</v>
      </c>
      <c r="F1414" s="0" t="n">
        <v>0.213971</v>
      </c>
      <c r="G1414" s="0" t="n">
        <f aca="false">12*Inputs!$B$6*(MIN(1,$H$50*$C1414)*(ic*Inputs!$C$6+pS+fee_fx*Inputs!$D$6-cost_acc-cost_wd*Inputs!$E$6*$E1414-cost_fx*Inputs!$D$6-$F1414)+(1-MIN(1,$H$50*$C1414))*(1-MIN(1,Inputs!$G$6*$D1414)*churn_nonbuyers)*(ic*Inputs!$C$6+fee_wd*Inputs!$E$6*(1-$B1414)+fee_fx*Inputs!$D$6-cost_acc-cost_wd*Inputs!$E$6*(1-$B1414)-cost_fx*Inputs!$D$6))</f>
        <v>195693.530879971</v>
      </c>
      <c r="H1414" s="0" t="n">
        <f aca="false">12*Inputs!$B$7*(MIN(1,$H$51*$C1414)*(ic*Inputs!$C$7+pE+fee_fx*Inputs!$D$7-cost_acc-cost_wd*Inputs!$E$7*$E1414-cost_fx*Inputs!$D$7-$F1414)+(1-MIN(1,$H$51*$C1414))*(1-MIN(1,Inputs!$G$7*$D1414)*churn_nonbuyers)*(ic*Inputs!$C$7+fee_wd*Inputs!$E$7*(1-$B1414)+fee_fx*Inputs!$D$7-cost_acc-cost_wd*Inputs!$E$7*(1-$B1414)-cost_fx*Inputs!$D$7))</f>
        <v>387006.49546856</v>
      </c>
      <c r="I1414" s="0" t="n">
        <f aca="false">12*Inputs!$B$8*(MIN(1,$H$52*$C1414)*(ic*Inputs!$C$8+pT-cost_acc-cost_wd*Inputs!$E$8-cost_fx*Inputs!$D$8-cost_ins)+(1-MIN(1,$H$52*$C1414))*(1-MIN(1,Inputs!$G$8*$D1414)*churn_nonbuyers)*(ic*Inputs!$C$8+fee_wd*Inputs!$E$8*(1-$B1414)+fee_fx*Inputs!$D$8-cost_acc-cost_wd*Inputs!$E$8*(1-$B1414)-cost_fx*Inputs!$D$8))</f>
        <v>189044.335676519</v>
      </c>
      <c r="J1414" s="0" t="n">
        <f aca="false">G1414+H1414+I1414-fixed</f>
        <v>71744.3620250509</v>
      </c>
      <c r="K1414" s="0" t="n">
        <f aca="false">12*Inputs!$B$6*(1-MIN(1,Inputs!$G$6*$D1414)*churn_nonbuyers)*(ic*Inputs!$C$6+fee_wd*Inputs!$E$6*(1-$B1414)+fee_fx*Inputs!$D$6-cost_acc-cost_wd*Inputs!$E$6*(1-$B1414)-cost_fx*Inputs!$D$6)</f>
        <v>148526.107359437</v>
      </c>
      <c r="L1414" s="0" t="n">
        <f aca="false">12*Inputs!$B$7*(1-MIN(1,Inputs!$G$7*$D1414)*churn_nonbuyers)*(ic*Inputs!$C$7+fee_wd*Inputs!$E$7*(1-$B1414)+fee_fx*Inputs!$D$7-cost_acc-cost_wd*Inputs!$E$7*(1-$B1414)-cost_fx*Inputs!$D$7)</f>
        <v>348063.026207662</v>
      </c>
      <c r="M1414" s="0" t="n">
        <f aca="false">12*Inputs!$B$8*(1-MIN(1,Inputs!$G$8*$D1414)*churn_nonbuyers)*(ic*Inputs!$C$8+fee_wd*Inputs!$E$8*(1-$B1414)+fee_fx*Inputs!$D$8-cost_acc-cost_wd*Inputs!$E$8*(1-$B1414)-cost_fx*Inputs!$D$8)</f>
        <v>159546.016104038</v>
      </c>
      <c r="N1414" s="0" t="n">
        <f aca="false">K1414+L1414+I1414-fixed</f>
        <v>-14366.5307563818</v>
      </c>
      <c r="O1414" s="0" t="n">
        <f aca="false">K1414+L1414+M1414-fixed</f>
        <v>-43864.8503288627</v>
      </c>
      <c r="P1414" s="0" t="n">
        <f aca="false">12*Inputs!$B$6*(1-MIN(1,Inputs!$F$6*$D1414))*(ic*Inputs!$C$6+flat_fee-cost_acc-cost_wd*Inputs!$E$6*$E1414-cost_fx*Inputs!$D$6)+12*Inputs!$B$7*(1-MIN(1,Inputs!$F$7*$D1414))*(ic*Inputs!$C$7+flat_fee-cost_acc-cost_wd*Inputs!$E$7*$E1414-cost_fx*Inputs!$D$7)+12*Inputs!$B$8*(1-MIN(1,Inputs!$F$8*$D1414))*(ic*Inputs!$C$8+flat_fee-cost_acc-cost_wd*Inputs!$E$8*$E1414-cost_fx*Inputs!$D$8)-fixed</f>
        <v>137925.42656</v>
      </c>
    </row>
    <row r="1415" customFormat="false" ht="15" hidden="false" customHeight="false" outlineLevel="0" collapsed="false">
      <c r="A1415" s="0" t="n">
        <v>1350</v>
      </c>
      <c r="B1415" s="0" t="n">
        <v>0.193404</v>
      </c>
      <c r="C1415" s="0" t="n">
        <v>0.826024</v>
      </c>
      <c r="D1415" s="0" t="n">
        <v>1.301184</v>
      </c>
      <c r="E1415" s="0" t="n">
        <v>1.285355</v>
      </c>
      <c r="F1415" s="0" t="n">
        <v>0.069644</v>
      </c>
      <c r="G1415" s="0" t="n">
        <f aca="false">12*Inputs!$B$6*(MIN(1,$H$50*$C1415)*(ic*Inputs!$C$6+pS+fee_fx*Inputs!$D$6-cost_acc-cost_wd*Inputs!$E$6*$E1415-cost_fx*Inputs!$D$6-$F1415)+(1-MIN(1,$H$50*$C1415))*(1-MIN(1,Inputs!$G$6*$D1415)*churn_nonbuyers)*(ic*Inputs!$C$6+fee_wd*Inputs!$E$6*(1-$B1415)+fee_fx*Inputs!$D$6-cost_acc-cost_wd*Inputs!$E$6*(1-$B1415)-cost_fx*Inputs!$D$6))</f>
        <v>205665.654199994</v>
      </c>
      <c r="H1415" s="0" t="n">
        <f aca="false">12*Inputs!$B$7*(MIN(1,$H$51*$C1415)*(ic*Inputs!$C$7+pE+fee_fx*Inputs!$D$7-cost_acc-cost_wd*Inputs!$E$7*$E1415-cost_fx*Inputs!$D$7-$F1415)+(1-MIN(1,$H$51*$C1415))*(1-MIN(1,Inputs!$G$7*$D1415)*churn_nonbuyers)*(ic*Inputs!$C$7+fee_wd*Inputs!$E$7*(1-$B1415)+fee_fx*Inputs!$D$7-cost_acc-cost_wd*Inputs!$E$7*(1-$B1415)-cost_fx*Inputs!$D$7))</f>
        <v>391376.768215139</v>
      </c>
      <c r="I1415" s="0" t="n">
        <f aca="false">12*Inputs!$B$8*(MIN(1,$H$52*$C1415)*(ic*Inputs!$C$8+pT-cost_acc-cost_wd*Inputs!$E$8-cost_fx*Inputs!$D$8-cost_ins)+(1-MIN(1,$H$52*$C1415))*(1-MIN(1,Inputs!$G$8*$D1415)*churn_nonbuyers)*(ic*Inputs!$C$8+fee_wd*Inputs!$E$8*(1-$B1415)+fee_fx*Inputs!$D$8-cost_acc-cost_wd*Inputs!$E$8*(1-$B1415)-cost_fx*Inputs!$D$8))</f>
        <v>130993.448954047</v>
      </c>
      <c r="J1415" s="0" t="n">
        <f aca="false">G1415+H1415+I1415-fixed</f>
        <v>28035.8713691792</v>
      </c>
      <c r="K1415" s="0" t="n">
        <f aca="false">12*Inputs!$B$6*(1-MIN(1,Inputs!$G$6*$D1415)*churn_nonbuyers)*(ic*Inputs!$C$6+fee_wd*Inputs!$E$6*(1-$B1415)+fee_fx*Inputs!$D$6-cost_acc-cost_wd*Inputs!$E$6*(1-$B1415)-cost_fx*Inputs!$D$6)</f>
        <v>162445.799450419</v>
      </c>
      <c r="L1415" s="0" t="n">
        <f aca="false">12*Inputs!$B$7*(1-MIN(1,Inputs!$G$7*$D1415)*churn_nonbuyers)*(ic*Inputs!$C$7+fee_wd*Inputs!$E$7*(1-$B1415)+fee_fx*Inputs!$D$7-cost_acc-cost_wd*Inputs!$E$7*(1-$B1415)-cost_fx*Inputs!$D$7)</f>
        <v>360697.848438252</v>
      </c>
      <c r="M1415" s="0" t="n">
        <f aca="false">12*Inputs!$B$8*(1-MIN(1,Inputs!$G$8*$D1415)*churn_nonbuyers)*(ic*Inputs!$C$8+fee_wd*Inputs!$E$8*(1-$B1415)+fee_fx*Inputs!$D$8-cost_acc-cost_wd*Inputs!$E$8*(1-$B1415)-cost_fx*Inputs!$D$8)</f>
        <v>28277.6684752896</v>
      </c>
      <c r="N1415" s="0" t="n">
        <f aca="false">K1415+L1415+I1415-fixed</f>
        <v>-45862.9031572823</v>
      </c>
      <c r="O1415" s="0" t="n">
        <f aca="false">K1415+L1415+M1415-fixed</f>
        <v>-148578.68363604</v>
      </c>
      <c r="P1415" s="0" t="n">
        <f aca="false">12*Inputs!$B$6*(1-MIN(1,Inputs!$F$6*$D1415))*(ic*Inputs!$C$6+flat_fee-cost_acc-cost_wd*Inputs!$E$6*$E1415-cost_fx*Inputs!$D$6)+12*Inputs!$B$7*(1-MIN(1,Inputs!$F$7*$D1415))*(ic*Inputs!$C$7+flat_fee-cost_acc-cost_wd*Inputs!$E$7*$E1415-cost_fx*Inputs!$D$7)+12*Inputs!$B$8*(1-MIN(1,Inputs!$F$8*$D1415))*(ic*Inputs!$C$8+flat_fee-cost_acc-cost_wd*Inputs!$E$8*$E1415-cost_fx*Inputs!$D$8)-fixed</f>
        <v>-202020.8042752</v>
      </c>
    </row>
    <row r="1416" customFormat="false" ht="15" hidden="false" customHeight="false" outlineLevel="0" collapsed="false">
      <c r="A1416" s="0" t="n">
        <v>1351</v>
      </c>
      <c r="B1416" s="0" t="n">
        <v>0.420867</v>
      </c>
      <c r="C1416" s="0" t="n">
        <v>1.055964</v>
      </c>
      <c r="D1416" s="0" t="n">
        <v>1.050606</v>
      </c>
      <c r="E1416" s="0" t="n">
        <v>1.261807</v>
      </c>
      <c r="F1416" s="0" t="n">
        <v>0.165881</v>
      </c>
      <c r="G1416" s="0" t="n">
        <f aca="false">12*Inputs!$B$6*(MIN(1,$H$50*$C1416)*(ic*Inputs!$C$6+pS+fee_fx*Inputs!$D$6-cost_acc-cost_wd*Inputs!$E$6*$E1416-cost_fx*Inputs!$D$6-$F1416)+(1-MIN(1,$H$50*$C1416))*(1-MIN(1,Inputs!$G$6*$D1416)*churn_nonbuyers)*(ic*Inputs!$C$6+fee_wd*Inputs!$E$6*(1-$B1416)+fee_fx*Inputs!$D$6-cost_acc-cost_wd*Inputs!$E$6*(1-$B1416)-cost_fx*Inputs!$D$6))</f>
        <v>189508.874013661</v>
      </c>
      <c r="H1416" s="0" t="n">
        <f aca="false">12*Inputs!$B$7*(MIN(1,$H$51*$C1416)*(ic*Inputs!$C$7+pE+fee_fx*Inputs!$D$7-cost_acc-cost_wd*Inputs!$E$7*$E1416-cost_fx*Inputs!$D$7-$F1416)+(1-MIN(1,$H$51*$C1416))*(1-MIN(1,Inputs!$G$7*$D1416)*churn_nonbuyers)*(ic*Inputs!$C$7+fee_wd*Inputs!$E$7*(1-$B1416)+fee_fx*Inputs!$D$7-cost_acc-cost_wd*Inputs!$E$7*(1-$B1416)-cost_fx*Inputs!$D$7))</f>
        <v>380234.474649613</v>
      </c>
      <c r="I1416" s="0" t="n">
        <f aca="false">12*Inputs!$B$8*(MIN(1,$H$52*$C1416)*(ic*Inputs!$C$8+pT-cost_acc-cost_wd*Inputs!$E$8-cost_fx*Inputs!$D$8-cost_ins)+(1-MIN(1,$H$52*$C1416))*(1-MIN(1,Inputs!$G$8*$D1416)*churn_nonbuyers)*(ic*Inputs!$C$8+fee_wd*Inputs!$E$8*(1-$B1416)+fee_fx*Inputs!$D$8-cost_acc-cost_wd*Inputs!$E$8*(1-$B1416)-cost_fx*Inputs!$D$8))</f>
        <v>173341.023906953</v>
      </c>
      <c r="J1416" s="0" t="n">
        <f aca="false">G1416+H1416+I1416-fixed</f>
        <v>43084.372570227</v>
      </c>
      <c r="K1416" s="0" t="n">
        <f aca="false">12*Inputs!$B$6*(1-MIN(1,Inputs!$G$6*$D1416)*churn_nonbuyers)*(ic*Inputs!$C$6+fee_wd*Inputs!$E$6*(1-$B1416)+fee_fx*Inputs!$D$6-cost_acc-cost_wd*Inputs!$E$6*(1-$B1416)-cost_fx*Inputs!$D$6)</f>
        <v>133588.634366894</v>
      </c>
      <c r="L1416" s="0" t="n">
        <f aca="false">12*Inputs!$B$7*(1-MIN(1,Inputs!$G$7*$D1416)*churn_nonbuyers)*(ic*Inputs!$C$7+fee_wd*Inputs!$E$7*(1-$B1416)+fee_fx*Inputs!$D$7-cost_acc-cost_wd*Inputs!$E$7*(1-$B1416)-cost_fx*Inputs!$D$7)</f>
        <v>331797.176332137</v>
      </c>
      <c r="M1416" s="0" t="n">
        <f aca="false">12*Inputs!$B$8*(1-MIN(1,Inputs!$G$8*$D1416)*churn_nonbuyers)*(ic*Inputs!$C$8+fee_wd*Inputs!$E$8*(1-$B1416)+fee_fx*Inputs!$D$8-cost_acc-cost_wd*Inputs!$E$8*(1-$B1416)-cost_fx*Inputs!$D$8)</f>
        <v>81012.6824055072</v>
      </c>
      <c r="N1416" s="0" t="n">
        <f aca="false">K1416+L1416+I1416-fixed</f>
        <v>-61273.1653940161</v>
      </c>
      <c r="O1416" s="0" t="n">
        <f aca="false">K1416+L1416+M1416-fixed</f>
        <v>-153601.506895462</v>
      </c>
      <c r="P1416" s="0" t="n">
        <f aca="false">12*Inputs!$B$6*(1-MIN(1,Inputs!$F$6*$D1416))*(ic*Inputs!$C$6+flat_fee-cost_acc-cost_wd*Inputs!$E$6*$E1416-cost_fx*Inputs!$D$6)+12*Inputs!$B$7*(1-MIN(1,Inputs!$F$7*$D1416))*(ic*Inputs!$C$7+flat_fee-cost_acc-cost_wd*Inputs!$E$7*$E1416-cost_fx*Inputs!$D$7)+12*Inputs!$B$8*(1-MIN(1,Inputs!$F$8*$D1416))*(ic*Inputs!$C$8+flat_fee-cost_acc-cost_wd*Inputs!$E$8*$E1416-cost_fx*Inputs!$D$8)-fixed</f>
        <v>-67987.0031579199</v>
      </c>
    </row>
    <row r="1417" customFormat="false" ht="15" hidden="false" customHeight="false" outlineLevel="0" collapsed="false">
      <c r="A1417" s="0" t="n">
        <v>1352</v>
      </c>
      <c r="B1417" s="0" t="n">
        <v>0.369497</v>
      </c>
      <c r="C1417" s="0" t="n">
        <v>1.064629</v>
      </c>
      <c r="D1417" s="0" t="n">
        <v>1.080983</v>
      </c>
      <c r="E1417" s="0" t="n">
        <v>1.181566</v>
      </c>
      <c r="F1417" s="0" t="n">
        <v>0.435754</v>
      </c>
      <c r="G1417" s="0" t="n">
        <f aca="false">12*Inputs!$B$6*(MIN(1,$H$50*$C1417)*(ic*Inputs!$C$6+pS+fee_fx*Inputs!$D$6-cost_acc-cost_wd*Inputs!$E$6*$E1417-cost_fx*Inputs!$D$6-$F1417)+(1-MIN(1,$H$50*$C1417))*(1-MIN(1,Inputs!$G$6*$D1417)*churn_nonbuyers)*(ic*Inputs!$C$6+fee_wd*Inputs!$E$6*(1-$B1417)+fee_fx*Inputs!$D$6-cost_acc-cost_wd*Inputs!$E$6*(1-$B1417)-cost_fx*Inputs!$D$6))</f>
        <v>191521.825434274</v>
      </c>
      <c r="H1417" s="0" t="n">
        <f aca="false">12*Inputs!$B$7*(MIN(1,$H$51*$C1417)*(ic*Inputs!$C$7+pE+fee_fx*Inputs!$D$7-cost_acc-cost_wd*Inputs!$E$7*$E1417-cost_fx*Inputs!$D$7-$F1417)+(1-MIN(1,$H$51*$C1417))*(1-MIN(1,Inputs!$G$7*$D1417)*churn_nonbuyers)*(ic*Inputs!$C$7+fee_wd*Inputs!$E$7*(1-$B1417)+fee_fx*Inputs!$D$7-cost_acc-cost_wd*Inputs!$E$7*(1-$B1417)-cost_fx*Inputs!$D$7))</f>
        <v>377853.945133627</v>
      </c>
      <c r="I1417" s="0" t="n">
        <f aca="false">12*Inputs!$B$8*(MIN(1,$H$52*$C1417)*(ic*Inputs!$C$8+pT-cost_acc-cost_wd*Inputs!$E$8-cost_fx*Inputs!$D$8-cost_ins)+(1-MIN(1,$H$52*$C1417))*(1-MIN(1,Inputs!$G$8*$D1417)*churn_nonbuyers)*(ic*Inputs!$C$8+fee_wd*Inputs!$E$8*(1-$B1417)+fee_fx*Inputs!$D$8-cost_acc-cost_wd*Inputs!$E$8*(1-$B1417)-cost_fx*Inputs!$D$8))</f>
        <v>172592.758778582</v>
      </c>
      <c r="J1417" s="0" t="n">
        <f aca="false">G1417+H1417+I1417-fixed</f>
        <v>41968.5293464838</v>
      </c>
      <c r="K1417" s="0" t="n">
        <f aca="false">12*Inputs!$B$6*(1-MIN(1,Inputs!$G$6*$D1417)*churn_nonbuyers)*(ic*Inputs!$C$6+fee_wd*Inputs!$E$6*(1-$B1417)+fee_fx*Inputs!$D$6-cost_acc-cost_wd*Inputs!$E$6*(1-$B1417)-cost_fx*Inputs!$D$6)</f>
        <v>140371.947183967</v>
      </c>
      <c r="L1417" s="0" t="n">
        <f aca="false">12*Inputs!$B$7*(1-MIN(1,Inputs!$G$7*$D1417)*churn_nonbuyers)*(ic*Inputs!$C$7+fee_wd*Inputs!$E$7*(1-$B1417)+fee_fx*Inputs!$D$7-cost_acc-cost_wd*Inputs!$E$7*(1-$B1417)-cost_fx*Inputs!$D$7)</f>
        <v>338642.35592638</v>
      </c>
      <c r="M1417" s="0" t="n">
        <f aca="false">12*Inputs!$B$8*(1-MIN(1,Inputs!$G$8*$D1417)*churn_nonbuyers)*(ic*Inputs!$C$8+fee_wd*Inputs!$E$8*(1-$B1417)+fee_fx*Inputs!$D$8-cost_acc-cost_wd*Inputs!$E$8*(1-$B1417)-cost_fx*Inputs!$D$8)</f>
        <v>75101.6593385136</v>
      </c>
      <c r="N1417" s="0" t="n">
        <f aca="false">K1417+L1417+I1417-fixed</f>
        <v>-48392.9381110705</v>
      </c>
      <c r="O1417" s="0" t="n">
        <f aca="false">K1417+L1417+M1417-fixed</f>
        <v>-145884.037551139</v>
      </c>
      <c r="P1417" s="0" t="n">
        <f aca="false">12*Inputs!$B$6*(1-MIN(1,Inputs!$F$6*$D1417))*(ic*Inputs!$C$6+flat_fee-cost_acc-cost_wd*Inputs!$E$6*$E1417-cost_fx*Inputs!$D$6)+12*Inputs!$B$7*(1-MIN(1,Inputs!$F$7*$D1417))*(ic*Inputs!$C$7+flat_fee-cost_acc-cost_wd*Inputs!$E$7*$E1417-cost_fx*Inputs!$D$7)+12*Inputs!$B$8*(1-MIN(1,Inputs!$F$8*$D1417))*(ic*Inputs!$C$8+flat_fee-cost_acc-cost_wd*Inputs!$E$8*$E1417-cost_fx*Inputs!$D$8)-fixed</f>
        <v>-50104.19097328</v>
      </c>
    </row>
    <row r="1418" customFormat="false" ht="15" hidden="false" customHeight="false" outlineLevel="0" collapsed="false">
      <c r="A1418" s="0" t="n">
        <v>1353</v>
      </c>
      <c r="B1418" s="0" t="n">
        <v>0.138589</v>
      </c>
      <c r="C1418" s="0" t="n">
        <v>0.832778</v>
      </c>
      <c r="D1418" s="0" t="n">
        <v>0.805007</v>
      </c>
      <c r="E1418" s="0" t="n">
        <v>1.182785</v>
      </c>
      <c r="F1418" s="0" t="n">
        <v>0.429396</v>
      </c>
      <c r="G1418" s="0" t="n">
        <f aca="false">12*Inputs!$B$6*(MIN(1,$H$50*$C1418)*(ic*Inputs!$C$6+pS+fee_fx*Inputs!$D$6-cost_acc-cost_wd*Inputs!$E$6*$E1418-cost_fx*Inputs!$D$6-$F1418)+(1-MIN(1,$H$50*$C1418))*(1-MIN(1,Inputs!$G$6*$D1418)*churn_nonbuyers)*(ic*Inputs!$C$6+fee_wd*Inputs!$E$6*(1-$B1418)+fee_fx*Inputs!$D$6-cost_acc-cost_wd*Inputs!$E$6*(1-$B1418)-cost_fx*Inputs!$D$6))</f>
        <v>212178.737021725</v>
      </c>
      <c r="H1418" s="0" t="n">
        <f aca="false">12*Inputs!$B$7*(MIN(1,$H$51*$C1418)*(ic*Inputs!$C$7+pE+fee_fx*Inputs!$D$7-cost_acc-cost_wd*Inputs!$E$7*$E1418-cost_fx*Inputs!$D$7-$F1418)+(1-MIN(1,$H$51*$C1418))*(1-MIN(1,Inputs!$G$7*$D1418)*churn_nonbuyers)*(ic*Inputs!$C$7+fee_wd*Inputs!$E$7*(1-$B1418)+fee_fx*Inputs!$D$7-cost_acc-cost_wd*Inputs!$E$7*(1-$B1418)-cost_fx*Inputs!$D$7))</f>
        <v>393074.091484326</v>
      </c>
      <c r="I1418" s="0" t="n">
        <f aca="false">12*Inputs!$B$8*(MIN(1,$H$52*$C1418)*(ic*Inputs!$C$8+pT-cost_acc-cost_wd*Inputs!$E$8-cost_fx*Inputs!$D$8-cost_ins)+(1-MIN(1,$H$52*$C1418))*(1-MIN(1,Inputs!$G$8*$D1418)*churn_nonbuyers)*(ic*Inputs!$C$8+fee_wd*Inputs!$E$8*(1-$B1418)+fee_fx*Inputs!$D$8-cost_acc-cost_wd*Inputs!$E$8*(1-$B1418)-cost_fx*Inputs!$D$8))</f>
        <v>178247.672100626</v>
      </c>
      <c r="J1418" s="0" t="n">
        <f aca="false">G1418+H1418+I1418-fixed</f>
        <v>83500.5006066772</v>
      </c>
      <c r="K1418" s="0" t="n">
        <f aca="false">12*Inputs!$B$6*(1-MIN(1,Inputs!$G$6*$D1418)*churn_nonbuyers)*(ic*Inputs!$C$6+fee_wd*Inputs!$E$6*(1-$B1418)+fee_fx*Inputs!$D$6-cost_acc-cost_wd*Inputs!$E$6*(1-$B1418)-cost_fx*Inputs!$D$6)</f>
        <v>174331.982268886</v>
      </c>
      <c r="L1418" s="0" t="n">
        <f aca="false">12*Inputs!$B$7*(1-MIN(1,Inputs!$G$7*$D1418)*churn_nonbuyers)*(ic*Inputs!$C$7+fee_wd*Inputs!$E$7*(1-$B1418)+fee_fx*Inputs!$D$7-cost_acc-cost_wd*Inputs!$E$7*(1-$B1418)-cost_fx*Inputs!$D$7)</f>
        <v>373987.780625331</v>
      </c>
      <c r="M1418" s="0" t="n">
        <f aca="false">12*Inputs!$B$8*(1-MIN(1,Inputs!$G$8*$D1418)*churn_nonbuyers)*(ic*Inputs!$C$8+fee_wd*Inputs!$E$8*(1-$B1418)+fee_fx*Inputs!$D$8-cost_acc-cost_wd*Inputs!$E$8*(1-$B1418)-cost_fx*Inputs!$D$8)</f>
        <v>139568.316508133</v>
      </c>
      <c r="N1418" s="0" t="n">
        <f aca="false">K1418+L1418+I1418-fixed</f>
        <v>26567.434994843</v>
      </c>
      <c r="O1418" s="0" t="n">
        <f aca="false">K1418+L1418+M1418-fixed</f>
        <v>-12111.9205976501</v>
      </c>
      <c r="P1418" s="0" t="n">
        <f aca="false">12*Inputs!$B$6*(1-MIN(1,Inputs!$F$6*$D1418))*(ic*Inputs!$C$6+flat_fee-cost_acc-cost_wd*Inputs!$E$6*$E1418-cost_fx*Inputs!$D$6)+12*Inputs!$B$7*(1-MIN(1,Inputs!$F$7*$D1418))*(ic*Inputs!$C$7+flat_fee-cost_acc-cost_wd*Inputs!$E$7*$E1418-cost_fx*Inputs!$D$7)+12*Inputs!$B$8*(1-MIN(1,Inputs!$F$8*$D1418))*(ic*Inputs!$C$8+flat_fee-cost_acc-cost_wd*Inputs!$E$8*$E1418-cost_fx*Inputs!$D$8)-fixed</f>
        <v>92916.8615827999</v>
      </c>
    </row>
    <row r="1419" customFormat="false" ht="15" hidden="false" customHeight="false" outlineLevel="0" collapsed="false">
      <c r="A1419" s="0" t="n">
        <v>1354</v>
      </c>
      <c r="B1419" s="0" t="n">
        <v>0.214998</v>
      </c>
      <c r="C1419" s="0" t="n">
        <v>0.629728</v>
      </c>
      <c r="D1419" s="0" t="n">
        <v>0.864642</v>
      </c>
      <c r="E1419" s="0" t="n">
        <v>1.291276</v>
      </c>
      <c r="F1419" s="0" t="n">
        <v>0.447575</v>
      </c>
      <c r="G1419" s="0" t="n">
        <f aca="false">12*Inputs!$B$6*(MIN(1,$H$50*$C1419)*(ic*Inputs!$C$6+pS+fee_fx*Inputs!$D$6-cost_acc-cost_wd*Inputs!$E$6*$E1419-cost_fx*Inputs!$D$6-$F1419)+(1-MIN(1,$H$50*$C1419))*(1-MIN(1,Inputs!$G$6*$D1419)*churn_nonbuyers)*(ic*Inputs!$C$6+fee_wd*Inputs!$E$6*(1-$B1419)+fee_fx*Inputs!$D$6-cost_acc-cost_wd*Inputs!$E$6*(1-$B1419)-cost_fx*Inputs!$D$6))</f>
        <v>190601.796759194</v>
      </c>
      <c r="H1419" s="0" t="n">
        <f aca="false">12*Inputs!$B$7*(MIN(1,$H$51*$C1419)*(ic*Inputs!$C$7+pE+fee_fx*Inputs!$D$7-cost_acc-cost_wd*Inputs!$E$7*$E1419-cost_fx*Inputs!$D$7-$F1419)+(1-MIN(1,$H$51*$C1419))*(1-MIN(1,Inputs!$G$7*$D1419)*churn_nonbuyers)*(ic*Inputs!$C$7+fee_wd*Inputs!$E$7*(1-$B1419)+fee_fx*Inputs!$D$7-cost_acc-cost_wd*Inputs!$E$7*(1-$B1419)-cost_fx*Inputs!$D$7))</f>
        <v>371359.799641242</v>
      </c>
      <c r="I1419" s="0" t="n">
        <f aca="false">12*Inputs!$B$8*(MIN(1,$H$52*$C1419)*(ic*Inputs!$C$8+pT-cost_acc-cost_wd*Inputs!$E$8-cost_fx*Inputs!$D$8-cost_ins)+(1-MIN(1,$H$52*$C1419))*(1-MIN(1,Inputs!$G$8*$D1419)*churn_nonbuyers)*(ic*Inputs!$C$8+fee_wd*Inputs!$E$8*(1-$B1419)+fee_fx*Inputs!$D$8-cost_acc-cost_wd*Inputs!$E$8*(1-$B1419)-cost_fx*Inputs!$D$8))</f>
        <v>160543.268991685</v>
      </c>
      <c r="J1419" s="0" t="n">
        <f aca="false">G1419+H1419+I1419-fixed</f>
        <v>22504.865392121</v>
      </c>
      <c r="K1419" s="0" t="n">
        <f aca="false">12*Inputs!$B$6*(1-MIN(1,Inputs!$G$6*$D1419)*churn_nonbuyers)*(ic*Inputs!$C$6+fee_wd*Inputs!$E$6*(1-$B1419)+fee_fx*Inputs!$D$6-cost_acc-cost_wd*Inputs!$E$6*(1-$B1419)-cost_fx*Inputs!$D$6)</f>
        <v>163263.150005155</v>
      </c>
      <c r="L1419" s="0" t="n">
        <f aca="false">12*Inputs!$B$7*(1-MIN(1,Inputs!$G$7*$D1419)*churn_nonbuyers)*(ic*Inputs!$C$7+fee_wd*Inputs!$E$7*(1-$B1419)+fee_fx*Inputs!$D$7-cost_acc-cost_wd*Inputs!$E$7*(1-$B1419)-cost_fx*Inputs!$D$7)</f>
        <v>362584.650387093</v>
      </c>
      <c r="M1419" s="0" t="n">
        <f aca="false">12*Inputs!$B$8*(1-MIN(1,Inputs!$G$8*$D1419)*churn_nonbuyers)*(ic*Inputs!$C$8+fee_wd*Inputs!$E$8*(1-$B1419)+fee_fx*Inputs!$D$8-cost_acc-cost_wd*Inputs!$E$8*(1-$B1419)-cost_fx*Inputs!$D$8)</f>
        <v>124772.807544058</v>
      </c>
      <c r="N1419" s="0" t="n">
        <f aca="false">K1419+L1419+I1419-fixed</f>
        <v>-13608.930616067</v>
      </c>
      <c r="O1419" s="0" t="n">
        <f aca="false">K1419+L1419+M1419-fixed</f>
        <v>-49379.3920636941</v>
      </c>
      <c r="P1419" s="0" t="n">
        <f aca="false">12*Inputs!$B$6*(1-MIN(1,Inputs!$F$6*$D1419))*(ic*Inputs!$C$6+flat_fee-cost_acc-cost_wd*Inputs!$E$6*$E1419-cost_fx*Inputs!$D$6)+12*Inputs!$B$7*(1-MIN(1,Inputs!$F$7*$D1419))*(ic*Inputs!$C$7+flat_fee-cost_acc-cost_wd*Inputs!$E$7*$E1419-cost_fx*Inputs!$D$7)+12*Inputs!$B$8*(1-MIN(1,Inputs!$F$8*$D1419))*(ic*Inputs!$C$8+flat_fee-cost_acc-cost_wd*Inputs!$E$8*$E1419-cost_fx*Inputs!$D$8)-fixed</f>
        <v>11510.56539008</v>
      </c>
    </row>
    <row r="1420" customFormat="false" ht="15" hidden="false" customHeight="false" outlineLevel="0" collapsed="false">
      <c r="A1420" s="0" t="n">
        <v>1355</v>
      </c>
      <c r="B1420" s="0" t="n">
        <v>0.096113</v>
      </c>
      <c r="C1420" s="0" t="n">
        <v>1.042309</v>
      </c>
      <c r="D1420" s="0" t="n">
        <v>1.032463</v>
      </c>
      <c r="E1420" s="0" t="n">
        <v>1.274014</v>
      </c>
      <c r="F1420" s="0" t="n">
        <v>0.170244</v>
      </c>
      <c r="G1420" s="0" t="n">
        <f aca="false">12*Inputs!$B$6*(MIN(1,$H$50*$C1420)*(ic*Inputs!$C$6+pS+fee_fx*Inputs!$D$6-cost_acc-cost_wd*Inputs!$E$6*$E1420-cost_fx*Inputs!$D$6-$F1420)+(1-MIN(1,$H$50*$C1420))*(1-MIN(1,Inputs!$G$6*$D1420)*churn_nonbuyers)*(ic*Inputs!$C$6+fee_wd*Inputs!$E$6*(1-$B1420)+fee_fx*Inputs!$D$6-cost_acc-cost_wd*Inputs!$E$6*(1-$B1420)-cost_fx*Inputs!$D$6))</f>
        <v>229157.357403516</v>
      </c>
      <c r="H1420" s="0" t="n">
        <f aca="false">12*Inputs!$B$7*(MIN(1,$H$51*$C1420)*(ic*Inputs!$C$7+pE+fee_fx*Inputs!$D$7-cost_acc-cost_wd*Inputs!$E$7*$E1420-cost_fx*Inputs!$D$7-$F1420)+(1-MIN(1,$H$51*$C1420))*(1-MIN(1,Inputs!$G$7*$D1420)*churn_nonbuyers)*(ic*Inputs!$C$7+fee_wd*Inputs!$E$7*(1-$B1420)+fee_fx*Inputs!$D$7-cost_acc-cost_wd*Inputs!$E$7*(1-$B1420)-cost_fx*Inputs!$D$7))</f>
        <v>404411.904665823</v>
      </c>
      <c r="I1420" s="0" t="n">
        <f aca="false">12*Inputs!$B$8*(MIN(1,$H$52*$C1420)*(ic*Inputs!$C$8+pT-cost_acc-cost_wd*Inputs!$E$8-cost_fx*Inputs!$D$8-cost_ins)+(1-MIN(1,$H$52*$C1420))*(1-MIN(1,Inputs!$G$8*$D1420)*churn_nonbuyers)*(ic*Inputs!$C$8+fee_wd*Inputs!$E$8*(1-$B1420)+fee_fx*Inputs!$D$8-cost_acc-cost_wd*Inputs!$E$8*(1-$B1420)-cost_fx*Inputs!$D$8))</f>
        <v>174367.212481735</v>
      </c>
      <c r="J1420" s="0" t="n">
        <f aca="false">G1420+H1420+I1420-fixed</f>
        <v>107936.474551074</v>
      </c>
      <c r="K1420" s="0" t="n">
        <f aca="false">12*Inputs!$B$6*(1-MIN(1,Inputs!$G$6*$D1420)*churn_nonbuyers)*(ic*Inputs!$C$6+fee_wd*Inputs!$E$6*(1-$B1420)+fee_fx*Inputs!$D$6-cost_acc-cost_wd*Inputs!$E$6*(1-$B1420)-cost_fx*Inputs!$D$6)</f>
        <v>178066.979397497</v>
      </c>
      <c r="L1420" s="0" t="n">
        <f aca="false">12*Inputs!$B$7*(1-MIN(1,Inputs!$G$7*$D1420)*churn_nonbuyers)*(ic*Inputs!$C$7+fee_wd*Inputs!$E$7*(1-$B1420)+fee_fx*Inputs!$D$7-cost_acc-cost_wd*Inputs!$E$7*(1-$B1420)-cost_fx*Inputs!$D$7)</f>
        <v>377299.742614498</v>
      </c>
      <c r="M1420" s="0" t="n">
        <f aca="false">12*Inputs!$B$8*(1-MIN(1,Inputs!$G$8*$D1420)*churn_nonbuyers)*(ic*Inputs!$C$8+fee_wd*Inputs!$E$8*(1-$B1420)+fee_fx*Inputs!$D$8-cost_acc-cost_wd*Inputs!$E$8*(1-$B1420)-cost_fx*Inputs!$D$8)</f>
        <v>89223.6624683185</v>
      </c>
      <c r="N1420" s="0" t="n">
        <f aca="false">K1420+L1420+I1420-fixed</f>
        <v>29733.93449373</v>
      </c>
      <c r="O1420" s="0" t="n">
        <f aca="false">K1420+L1420+M1420-fixed</f>
        <v>-55409.6155196866</v>
      </c>
      <c r="P1420" s="0" t="n">
        <f aca="false">12*Inputs!$B$6*(1-MIN(1,Inputs!$F$6*$D1420))*(ic*Inputs!$C$6+flat_fee-cost_acc-cost_wd*Inputs!$E$6*$E1420-cost_fx*Inputs!$D$6)+12*Inputs!$B$7*(1-MIN(1,Inputs!$F$7*$D1420))*(ic*Inputs!$C$7+flat_fee-cost_acc-cost_wd*Inputs!$E$7*$E1420-cost_fx*Inputs!$D$7)+12*Inputs!$B$8*(1-MIN(1,Inputs!$F$8*$D1420))*(ic*Inputs!$C$8+flat_fee-cost_acc-cost_wd*Inputs!$E$8*$E1420-cost_fx*Inputs!$D$8)-fixed</f>
        <v>-64073.96670832</v>
      </c>
    </row>
    <row r="1421" customFormat="false" ht="15" hidden="false" customHeight="false" outlineLevel="0" collapsed="false">
      <c r="A1421" s="0" t="n">
        <v>1356</v>
      </c>
      <c r="B1421" s="0" t="n">
        <v>0.276576</v>
      </c>
      <c r="C1421" s="0" t="n">
        <v>0.710279</v>
      </c>
      <c r="D1421" s="0" t="n">
        <v>1.388024</v>
      </c>
      <c r="E1421" s="0" t="n">
        <v>1.166842</v>
      </c>
      <c r="F1421" s="0" t="n">
        <v>0.142561</v>
      </c>
      <c r="G1421" s="0" t="n">
        <f aca="false">12*Inputs!$B$6*(MIN(1,$H$50*$C1421)*(ic*Inputs!$C$6+pS+fee_fx*Inputs!$D$6-cost_acc-cost_wd*Inputs!$E$6*$E1421-cost_fx*Inputs!$D$6-$F1421)+(1-MIN(1,$H$50*$C1421))*(1-MIN(1,Inputs!$G$6*$D1421)*churn_nonbuyers)*(ic*Inputs!$C$6+fee_wd*Inputs!$E$6*(1-$B1421)+fee_fx*Inputs!$D$6-cost_acc-cost_wd*Inputs!$E$6*(1-$B1421)-cost_fx*Inputs!$D$6))</f>
        <v>189131.924397184</v>
      </c>
      <c r="H1421" s="0" t="n">
        <f aca="false">12*Inputs!$B$7*(MIN(1,$H$51*$C1421)*(ic*Inputs!$C$7+pE+fee_fx*Inputs!$D$7-cost_acc-cost_wd*Inputs!$E$7*$E1421-cost_fx*Inputs!$D$7-$F1421)+(1-MIN(1,$H$51*$C1421))*(1-MIN(1,Inputs!$G$7*$D1421)*churn_nonbuyers)*(ic*Inputs!$C$7+fee_wd*Inputs!$E$7*(1-$B1421)+fee_fx*Inputs!$D$7-cost_acc-cost_wd*Inputs!$E$7*(1-$B1421)-cost_fx*Inputs!$D$7))</f>
        <v>384874.943316617</v>
      </c>
      <c r="I1421" s="0" t="n">
        <f aca="false">12*Inputs!$B$8*(MIN(1,$H$52*$C1421)*(ic*Inputs!$C$8+pT-cost_acc-cost_wd*Inputs!$E$8-cost_fx*Inputs!$D$8-cost_ins)+(1-MIN(1,$H$52*$C1421))*(1-MIN(1,Inputs!$G$8*$D1421)*churn_nonbuyers)*(ic*Inputs!$C$8+fee_wd*Inputs!$E$8*(1-$B1421)+fee_fx*Inputs!$D$8-cost_acc-cost_wd*Inputs!$E$8*(1-$B1421)-cost_fx*Inputs!$D$8))</f>
        <v>106851.118420059</v>
      </c>
      <c r="J1421" s="0" t="n">
        <f aca="false">G1421+H1421+I1421-fixed</f>
        <v>-19142.0138661396</v>
      </c>
      <c r="K1421" s="0" t="n">
        <f aca="false">12*Inputs!$B$6*(1-MIN(1,Inputs!$G$6*$D1421)*churn_nonbuyers)*(ic*Inputs!$C$6+fee_wd*Inputs!$E$6*(1-$B1421)+fee_fx*Inputs!$D$6-cost_acc-cost_wd*Inputs!$E$6*(1-$B1421)-cost_fx*Inputs!$D$6)</f>
        <v>150545.811785933</v>
      </c>
      <c r="L1421" s="0" t="n">
        <f aca="false">12*Inputs!$B$7*(1-MIN(1,Inputs!$G$7*$D1421)*churn_nonbuyers)*(ic*Inputs!$C$7+fee_wd*Inputs!$E$7*(1-$B1421)+fee_fx*Inputs!$D$7-cost_acc-cost_wd*Inputs!$E$7*(1-$B1421)-cost_fx*Inputs!$D$7)</f>
        <v>348241.94031956</v>
      </c>
      <c r="M1421" s="0" t="n">
        <f aca="false">12*Inputs!$B$8*(1-MIN(1,Inputs!$G$8*$D1421)*churn_nonbuyers)*(ic*Inputs!$C$8+fee_wd*Inputs!$E$8*(1-$B1421)+fee_fx*Inputs!$D$8-cost_acc-cost_wd*Inputs!$E$8*(1-$B1421)-cost_fx*Inputs!$D$8)</f>
        <v>8887.47110768645</v>
      </c>
      <c r="N1421" s="0" t="n">
        <f aca="false">K1421+L1421+I1421-fixed</f>
        <v>-94361.1294744484</v>
      </c>
      <c r="O1421" s="0" t="n">
        <f aca="false">K1421+L1421+M1421-fixed</f>
        <v>-192324.776786821</v>
      </c>
      <c r="P1421" s="0" t="n">
        <f aca="false">12*Inputs!$B$6*(1-MIN(1,Inputs!$F$6*$D1421))*(ic*Inputs!$C$6+flat_fee-cost_acc-cost_wd*Inputs!$E$6*$E1421-cost_fx*Inputs!$D$6)+12*Inputs!$B$7*(1-MIN(1,Inputs!$F$7*$D1421))*(ic*Inputs!$C$7+flat_fee-cost_acc-cost_wd*Inputs!$E$7*$E1421-cost_fx*Inputs!$D$7)+12*Inputs!$B$8*(1-MIN(1,Inputs!$F$8*$D1421))*(ic*Inputs!$C$8+flat_fee-cost_acc-cost_wd*Inputs!$E$8*$E1421-cost_fx*Inputs!$D$8)-fixed</f>
        <v>-204884.05422208</v>
      </c>
    </row>
    <row r="1422" customFormat="false" ht="15" hidden="false" customHeight="false" outlineLevel="0" collapsed="false">
      <c r="A1422" s="0" t="n">
        <v>1357</v>
      </c>
      <c r="B1422" s="0" t="n">
        <v>0.060669</v>
      </c>
      <c r="C1422" s="0" t="n">
        <v>1.00708</v>
      </c>
      <c r="D1422" s="0" t="n">
        <v>1.26048</v>
      </c>
      <c r="E1422" s="0" t="n">
        <v>1.32887</v>
      </c>
      <c r="F1422" s="0" t="n">
        <v>0.089192</v>
      </c>
      <c r="G1422" s="0" t="n">
        <f aca="false">12*Inputs!$B$6*(MIN(1,$H$50*$C1422)*(ic*Inputs!$C$6+pS+fee_fx*Inputs!$D$6-cost_acc-cost_wd*Inputs!$E$6*$E1422-cost_fx*Inputs!$D$6-$F1422)+(1-MIN(1,$H$50*$C1422))*(1-MIN(1,Inputs!$G$6*$D1422)*churn_nonbuyers)*(ic*Inputs!$C$6+fee_wd*Inputs!$E$6*(1-$B1422)+fee_fx*Inputs!$D$6-cost_acc-cost_wd*Inputs!$E$6*(1-$B1422)-cost_fx*Inputs!$D$6))</f>
        <v>230467.200036738</v>
      </c>
      <c r="H1422" s="0" t="n">
        <f aca="false">12*Inputs!$B$7*(MIN(1,$H$51*$C1422)*(ic*Inputs!$C$7+pE+fee_fx*Inputs!$D$7-cost_acc-cost_wd*Inputs!$E$7*$E1422-cost_fx*Inputs!$D$7-$F1422)+(1-MIN(1,$H$51*$C1422))*(1-MIN(1,Inputs!$G$7*$D1422)*churn_nonbuyers)*(ic*Inputs!$C$7+fee_wd*Inputs!$E$7*(1-$B1422)+fee_fx*Inputs!$D$7-cost_acc-cost_wd*Inputs!$E$7*(1-$B1422)-cost_fx*Inputs!$D$7))</f>
        <v>403175.180776909</v>
      </c>
      <c r="I1422" s="0" t="n">
        <f aca="false">12*Inputs!$B$8*(MIN(1,$H$52*$C1422)*(ic*Inputs!$C$8+pT-cost_acc-cost_wd*Inputs!$E$8-cost_fx*Inputs!$D$8-cost_ins)+(1-MIN(1,$H$52*$C1422))*(1-MIN(1,Inputs!$G$8*$D1422)*churn_nonbuyers)*(ic*Inputs!$C$8+fee_wd*Inputs!$E$8*(1-$B1422)+fee_fx*Inputs!$D$8-cost_acc-cost_wd*Inputs!$E$8*(1-$B1422)-cost_fx*Inputs!$D$8))</f>
        <v>156394.763548491</v>
      </c>
      <c r="J1422" s="0" t="n">
        <f aca="false">G1422+H1422+I1422-fixed</f>
        <v>90037.1443621372</v>
      </c>
      <c r="K1422" s="0" t="n">
        <f aca="false">12*Inputs!$B$6*(1-MIN(1,Inputs!$G$6*$D1422)*churn_nonbuyers)*(ic*Inputs!$C$6+fee_wd*Inputs!$E$6*(1-$B1422)+fee_fx*Inputs!$D$6-cost_acc-cost_wd*Inputs!$E$6*(1-$B1422)-cost_fx*Inputs!$D$6)</f>
        <v>180708.624440064</v>
      </c>
      <c r="L1422" s="0" t="n">
        <f aca="false">12*Inputs!$B$7*(1-MIN(1,Inputs!$G$7*$D1422)*churn_nonbuyers)*(ic*Inputs!$C$7+fee_wd*Inputs!$E$7*(1-$B1422)+fee_fx*Inputs!$D$7-cost_acc-cost_wd*Inputs!$E$7*(1-$B1422)-cost_fx*Inputs!$D$7)</f>
        <v>379547.257224038</v>
      </c>
      <c r="M1422" s="0" t="n">
        <f aca="false">12*Inputs!$B$8*(1-MIN(1,Inputs!$G$8*$D1422)*churn_nonbuyers)*(ic*Inputs!$C$8+fee_wd*Inputs!$E$8*(1-$B1422)+fee_fx*Inputs!$D$8-cost_acc-cost_wd*Inputs!$E$8*(1-$B1422)-cost_fx*Inputs!$D$8)</f>
        <v>38062.878853632</v>
      </c>
      <c r="N1422" s="0" t="n">
        <f aca="false">K1422+L1422+I1422-fixed</f>
        <v>16650.6452125933</v>
      </c>
      <c r="O1422" s="0" t="n">
        <f aca="false">K1422+L1422+M1422-fixed</f>
        <v>-101681.239482266</v>
      </c>
      <c r="P1422" s="0" t="n">
        <f aca="false">12*Inputs!$B$6*(1-MIN(1,Inputs!$F$6*$D1422))*(ic*Inputs!$C$6+flat_fee-cost_acc-cost_wd*Inputs!$E$6*$E1422-cost_fx*Inputs!$D$6)+12*Inputs!$B$7*(1-MIN(1,Inputs!$F$7*$D1422))*(ic*Inputs!$C$7+flat_fee-cost_acc-cost_wd*Inputs!$E$7*$E1422-cost_fx*Inputs!$D$7)+12*Inputs!$B$8*(1-MIN(1,Inputs!$F$8*$D1422))*(ic*Inputs!$C$8+flat_fee-cost_acc-cost_wd*Inputs!$E$8*$E1422-cost_fx*Inputs!$D$8)-fixed</f>
        <v>-197932.431616</v>
      </c>
    </row>
    <row r="1423" customFormat="false" ht="15" hidden="false" customHeight="false" outlineLevel="0" collapsed="false">
      <c r="A1423" s="0" t="n">
        <v>1358</v>
      </c>
      <c r="B1423" s="0" t="n">
        <v>0.316093</v>
      </c>
      <c r="C1423" s="0" t="n">
        <v>0.684956</v>
      </c>
      <c r="D1423" s="0" t="n">
        <v>1.504171</v>
      </c>
      <c r="E1423" s="0" t="n">
        <v>1.29779</v>
      </c>
      <c r="F1423" s="0" t="n">
        <v>0.098495</v>
      </c>
      <c r="G1423" s="0" t="n">
        <f aca="false">12*Inputs!$B$6*(MIN(1,$H$50*$C1423)*(ic*Inputs!$C$6+pS+fee_fx*Inputs!$D$6-cost_acc-cost_wd*Inputs!$E$6*$E1423-cost_fx*Inputs!$D$6-$F1423)+(1-MIN(1,$H$50*$C1423))*(1-MIN(1,Inputs!$G$6*$D1423)*churn_nonbuyers)*(ic*Inputs!$C$6+fee_wd*Inputs!$E$6*(1-$B1423)+fee_fx*Inputs!$D$6-cost_acc-cost_wd*Inputs!$E$6*(1-$B1423)-cost_fx*Inputs!$D$6))</f>
        <v>180523.021318784</v>
      </c>
      <c r="H1423" s="0" t="n">
        <f aca="false">12*Inputs!$B$7*(MIN(1,$H$51*$C1423)*(ic*Inputs!$C$7+pE+fee_fx*Inputs!$D$7-cost_acc-cost_wd*Inputs!$E$7*$E1423-cost_fx*Inputs!$D$7-$F1423)+(1-MIN(1,$H$51*$C1423))*(1-MIN(1,Inputs!$G$7*$D1423)*churn_nonbuyers)*(ic*Inputs!$C$7+fee_wd*Inputs!$E$7*(1-$B1423)+fee_fx*Inputs!$D$7-cost_acc-cost_wd*Inputs!$E$7*(1-$B1423)-cost_fx*Inputs!$D$7))</f>
        <v>370110.570779115</v>
      </c>
      <c r="I1423" s="0" t="n">
        <f aca="false">12*Inputs!$B$8*(MIN(1,$H$52*$C1423)*(ic*Inputs!$C$8+pT-cost_acc-cost_wd*Inputs!$E$8-cost_fx*Inputs!$D$8-cost_ins)+(1-MIN(1,$H$52*$C1423))*(1-MIN(1,Inputs!$G$8*$D1423)*churn_nonbuyers)*(ic*Inputs!$C$8+fee_wd*Inputs!$E$8*(1-$B1423)+fee_fx*Inputs!$D$8-cost_acc-cost_wd*Inputs!$E$8*(1-$B1423)-cost_fx*Inputs!$D$8))</f>
        <v>98732.297664</v>
      </c>
      <c r="J1423" s="0" t="n">
        <f aca="false">G1423+H1423+I1423-fixed</f>
        <v>-50634.1102381012</v>
      </c>
      <c r="K1423" s="0" t="n">
        <f aca="false">12*Inputs!$B$6*(1-MIN(1,Inputs!$G$6*$D1423)*churn_nonbuyers)*(ic*Inputs!$C$6+fee_wd*Inputs!$E$6*(1-$B1423)+fee_fx*Inputs!$D$6-cost_acc-cost_wd*Inputs!$E$6*(1-$B1423)-cost_fx*Inputs!$D$6)</f>
        <v>144343.861372102</v>
      </c>
      <c r="L1423" s="0" t="n">
        <f aca="false">12*Inputs!$B$7*(1-MIN(1,Inputs!$G$7*$D1423)*churn_nonbuyers)*(ic*Inputs!$C$7+fee_wd*Inputs!$E$7*(1-$B1423)+fee_fx*Inputs!$D$7-cost_acc-cost_wd*Inputs!$E$7*(1-$B1423)-cost_fx*Inputs!$D$7)</f>
        <v>341542.133815261</v>
      </c>
      <c r="M1423" s="0" t="n">
        <f aca="false">12*Inputs!$B$8*(1-MIN(1,Inputs!$G$8*$D1423)*churn_nonbuyers)*(ic*Inputs!$C$8+fee_wd*Inputs!$E$8*(1-$B1423)+fee_fx*Inputs!$D$8-cost_acc-cost_wd*Inputs!$E$8*(1-$B1423)-cost_fx*Inputs!$D$8)</f>
        <v>0</v>
      </c>
      <c r="N1423" s="0" t="n">
        <f aca="false">K1423+L1423+I1423-fixed</f>
        <v>-115381.707148637</v>
      </c>
      <c r="O1423" s="0" t="n">
        <f aca="false">K1423+L1423+M1423-fixed</f>
        <v>-214114.004812637</v>
      </c>
      <c r="P1423" s="0" t="n">
        <f aca="false">12*Inputs!$B$6*(1-MIN(1,Inputs!$F$6*$D1423))*(ic*Inputs!$C$6+flat_fee-cost_acc-cost_wd*Inputs!$E$6*$E1423-cost_fx*Inputs!$D$6)+12*Inputs!$B$7*(1-MIN(1,Inputs!$F$7*$D1423))*(ic*Inputs!$C$7+flat_fee-cost_acc-cost_wd*Inputs!$E$7*$E1423-cost_fx*Inputs!$D$7)+12*Inputs!$B$8*(1-MIN(1,Inputs!$F$8*$D1423))*(ic*Inputs!$C$8+flat_fee-cost_acc-cost_wd*Inputs!$E$8*$E1423-cost_fx*Inputs!$D$8)-fixed</f>
        <v>-306456.5239864</v>
      </c>
    </row>
    <row r="1424" customFormat="false" ht="15" hidden="false" customHeight="false" outlineLevel="0" collapsed="false">
      <c r="A1424" s="0" t="n">
        <v>1359</v>
      </c>
      <c r="B1424" s="0" t="n">
        <v>0.344345</v>
      </c>
      <c r="C1424" s="0" t="n">
        <v>1.05691</v>
      </c>
      <c r="D1424" s="0" t="n">
        <v>0.947805</v>
      </c>
      <c r="E1424" s="0" t="n">
        <v>1.268441</v>
      </c>
      <c r="F1424" s="0" t="n">
        <v>0.3873</v>
      </c>
      <c r="G1424" s="0" t="n">
        <f aca="false">12*Inputs!$B$6*(MIN(1,$H$50*$C1424)*(ic*Inputs!$C$6+pS+fee_fx*Inputs!$D$6-cost_acc-cost_wd*Inputs!$E$6*$E1424-cost_fx*Inputs!$D$6-$F1424)+(1-MIN(1,$H$50*$C1424))*(1-MIN(1,Inputs!$G$6*$D1424)*churn_nonbuyers)*(ic*Inputs!$C$6+fee_wd*Inputs!$E$6*(1-$B1424)+fee_fx*Inputs!$D$6-cost_acc-cost_wd*Inputs!$E$6*(1-$B1424)-cost_fx*Inputs!$D$6))</f>
        <v>194278.469041702</v>
      </c>
      <c r="H1424" s="0" t="n">
        <f aca="false">12*Inputs!$B$7*(MIN(1,$H$51*$C1424)*(ic*Inputs!$C$7+pE+fee_fx*Inputs!$D$7-cost_acc-cost_wd*Inputs!$E$7*$E1424-cost_fx*Inputs!$D$7-$F1424)+(1-MIN(1,$H$51*$C1424))*(1-MIN(1,Inputs!$G$7*$D1424)*churn_nonbuyers)*(ic*Inputs!$C$7+fee_wd*Inputs!$E$7*(1-$B1424)+fee_fx*Inputs!$D$7-cost_acc-cost_wd*Inputs!$E$7*(1-$B1424)-cost_fx*Inputs!$D$7))</f>
        <v>372780.281812045</v>
      </c>
      <c r="I1424" s="0" t="n">
        <f aca="false">12*Inputs!$B$8*(MIN(1,$H$52*$C1424)*(ic*Inputs!$C$8+pT-cost_acc-cost_wd*Inputs!$E$8-cost_fx*Inputs!$D$8-cost_ins)+(1-MIN(1,$H$52*$C1424))*(1-MIN(1,Inputs!$G$8*$D1424)*churn_nonbuyers)*(ic*Inputs!$C$8+fee_wd*Inputs!$E$8*(1-$B1424)+fee_fx*Inputs!$D$8-cost_acc-cost_wd*Inputs!$E$8*(1-$B1424)-cost_fx*Inputs!$D$8))</f>
        <v>179477.826142694</v>
      </c>
      <c r="J1424" s="0" t="n">
        <f aca="false">G1424+H1424+I1424-fixed</f>
        <v>46536.5769964409</v>
      </c>
      <c r="K1424" s="0" t="n">
        <f aca="false">12*Inputs!$B$6*(1-MIN(1,Inputs!$G$6*$D1424)*churn_nonbuyers)*(ic*Inputs!$C$6+fee_wd*Inputs!$E$6*(1-$B1424)+fee_fx*Inputs!$D$6-cost_acc-cost_wd*Inputs!$E$6*(1-$B1424)-cost_fx*Inputs!$D$6)</f>
        <v>144810.32337162</v>
      </c>
      <c r="L1424" s="0" t="n">
        <f aca="false">12*Inputs!$B$7*(1-MIN(1,Inputs!$G$7*$D1424)*churn_nonbuyers)*(ic*Inputs!$C$7+fee_wd*Inputs!$E$7*(1-$B1424)+fee_fx*Inputs!$D$7-cost_acc-cost_wd*Inputs!$E$7*(1-$B1424)-cost_fx*Inputs!$D$7)</f>
        <v>343559.597382972</v>
      </c>
      <c r="M1424" s="0" t="n">
        <f aca="false">12*Inputs!$B$8*(1-MIN(1,Inputs!$G$8*$D1424)*churn_nonbuyers)*(ic*Inputs!$C$8+fee_wd*Inputs!$E$8*(1-$B1424)+fee_fx*Inputs!$D$8-cost_acc-cost_wd*Inputs!$E$8*(1-$B1424)-cost_fx*Inputs!$D$8)</f>
        <v>104283.04986756</v>
      </c>
      <c r="N1424" s="0" t="n">
        <f aca="false">K1424+L1424+I1424-fixed</f>
        <v>-32152.2531027141</v>
      </c>
      <c r="O1424" s="0" t="n">
        <f aca="false">K1424+L1424+M1424-fixed</f>
        <v>-107347.029377848</v>
      </c>
      <c r="P1424" s="0" t="n">
        <f aca="false">12*Inputs!$B$6*(1-MIN(1,Inputs!$F$6*$D1424))*(ic*Inputs!$C$6+flat_fee-cost_acc-cost_wd*Inputs!$E$6*$E1424-cost_fx*Inputs!$D$6)+12*Inputs!$B$7*(1-MIN(1,Inputs!$F$7*$D1424))*(ic*Inputs!$C$7+flat_fee-cost_acc-cost_wd*Inputs!$E$7*$E1424-cost_fx*Inputs!$D$7)+12*Inputs!$B$8*(1-MIN(1,Inputs!$F$8*$D1424))*(ic*Inputs!$C$8+flat_fee-cost_acc-cost_wd*Inputs!$E$8*$E1424-cost_fx*Inputs!$D$8)-fixed</f>
        <v>-19422.9967587999</v>
      </c>
    </row>
    <row r="1425" customFormat="false" ht="15" hidden="false" customHeight="false" outlineLevel="0" collapsed="false">
      <c r="A1425" s="0" t="n">
        <v>1360</v>
      </c>
      <c r="B1425" s="0" t="n">
        <v>0.16136</v>
      </c>
      <c r="C1425" s="0" t="n">
        <v>1.025754</v>
      </c>
      <c r="D1425" s="0" t="n">
        <v>1.003002</v>
      </c>
      <c r="E1425" s="0" t="n">
        <v>1.118566</v>
      </c>
      <c r="F1425" s="0" t="n">
        <v>0.079823</v>
      </c>
      <c r="G1425" s="0" t="n">
        <f aca="false">12*Inputs!$B$6*(MIN(1,$H$50*$C1425)*(ic*Inputs!$C$6+pS+fee_fx*Inputs!$D$6-cost_acc-cost_wd*Inputs!$E$6*$E1425-cost_fx*Inputs!$D$6-$F1425)+(1-MIN(1,$H$50*$C1425))*(1-MIN(1,Inputs!$G$6*$D1425)*churn_nonbuyers)*(ic*Inputs!$C$6+fee_wd*Inputs!$E$6*(1-$B1425)+fee_fx*Inputs!$D$6-cost_acc-cost_wd*Inputs!$E$6*(1-$B1425)-cost_fx*Inputs!$D$6))</f>
        <v>226218.443573378</v>
      </c>
      <c r="H1425" s="0" t="n">
        <f aca="false">12*Inputs!$B$7*(MIN(1,$H$51*$C1425)*(ic*Inputs!$C$7+pE+fee_fx*Inputs!$D$7-cost_acc-cost_wd*Inputs!$E$7*$E1425-cost_fx*Inputs!$D$7-$F1425)+(1-MIN(1,$H$51*$C1425))*(1-MIN(1,Inputs!$G$7*$D1425)*churn_nonbuyers)*(ic*Inputs!$C$7+fee_wd*Inputs!$E$7*(1-$B1425)+fee_fx*Inputs!$D$7-cost_acc-cost_wd*Inputs!$E$7*(1-$B1425)-cost_fx*Inputs!$D$7))</f>
        <v>422521.562799628</v>
      </c>
      <c r="I1425" s="0" t="n">
        <f aca="false">12*Inputs!$B$8*(MIN(1,$H$52*$C1425)*(ic*Inputs!$C$8+pT-cost_acc-cost_wd*Inputs!$E$8-cost_fx*Inputs!$D$8-cost_ins)+(1-MIN(1,$H$52*$C1425))*(1-MIN(1,Inputs!$G$8*$D1425)*churn_nonbuyers)*(ic*Inputs!$C$8+fee_wd*Inputs!$E$8*(1-$B1425)+fee_fx*Inputs!$D$8-cost_acc-cost_wd*Inputs!$E$8*(1-$B1425)-cost_fx*Inputs!$D$8))</f>
        <v>174623.001793032</v>
      </c>
      <c r="J1425" s="0" t="n">
        <f aca="false">G1425+H1425+I1425-fixed</f>
        <v>123363.008166038</v>
      </c>
      <c r="K1425" s="0" t="n">
        <f aca="false">12*Inputs!$B$6*(1-MIN(1,Inputs!$G$6*$D1425)*churn_nonbuyers)*(ic*Inputs!$C$6+fee_wd*Inputs!$E$6*(1-$B1425)+fee_fx*Inputs!$D$6-cost_acc-cost_wd*Inputs!$E$6*(1-$B1425)-cost_fx*Inputs!$D$6)</f>
        <v>169419.179539584</v>
      </c>
      <c r="L1425" s="0" t="n">
        <f aca="false">12*Inputs!$B$7*(1-MIN(1,Inputs!$G$7*$D1425)*churn_nonbuyers)*(ic*Inputs!$C$7+fee_wd*Inputs!$E$7*(1-$B1425)+fee_fx*Inputs!$D$7-cost_acc-cost_wd*Inputs!$E$7*(1-$B1425)-cost_fx*Inputs!$D$7)</f>
        <v>368531.015627751</v>
      </c>
      <c r="M1425" s="0" t="n">
        <f aca="false">12*Inputs!$B$8*(1-MIN(1,Inputs!$G$8*$D1425)*churn_nonbuyers)*(ic*Inputs!$C$8+fee_wd*Inputs!$E$8*(1-$B1425)+fee_fx*Inputs!$D$8-cost_acc-cost_wd*Inputs!$E$8*(1-$B1425)-cost_fx*Inputs!$D$8)</f>
        <v>94926.7949713921</v>
      </c>
      <c r="N1425" s="0" t="n">
        <f aca="false">K1425+L1425+I1425-fixed</f>
        <v>12573.1969603668</v>
      </c>
      <c r="O1425" s="0" t="n">
        <f aca="false">K1425+L1425+M1425-fixed</f>
        <v>-67123.0098612735</v>
      </c>
      <c r="P1425" s="0" t="n">
        <f aca="false">12*Inputs!$B$6*(1-MIN(1,Inputs!$F$6*$D1425))*(ic*Inputs!$C$6+flat_fee-cost_acc-cost_wd*Inputs!$E$6*$E1425-cost_fx*Inputs!$D$6)+12*Inputs!$B$7*(1-MIN(1,Inputs!$F$7*$D1425))*(ic*Inputs!$C$7+flat_fee-cost_acc-cost_wd*Inputs!$E$7*$E1425-cost_fx*Inputs!$D$7)+12*Inputs!$B$8*(1-MIN(1,Inputs!$F$8*$D1425))*(ic*Inputs!$C$8+flat_fee-cost_acc-cost_wd*Inputs!$E$8*$E1425-cost_fx*Inputs!$D$8)-fixed</f>
        <v>17644.0005756801</v>
      </c>
    </row>
    <row r="1426" customFormat="false" ht="15" hidden="false" customHeight="false" outlineLevel="0" collapsed="false">
      <c r="A1426" s="0" t="n">
        <v>1361</v>
      </c>
      <c r="B1426" s="0" t="n">
        <v>0.437551</v>
      </c>
      <c r="C1426" s="0" t="n">
        <v>0.865421</v>
      </c>
      <c r="D1426" s="0" t="n">
        <v>0.916761</v>
      </c>
      <c r="E1426" s="0" t="n">
        <v>1.12235</v>
      </c>
      <c r="F1426" s="0" t="n">
        <v>0.161133</v>
      </c>
      <c r="G1426" s="0" t="n">
        <f aca="false">12*Inputs!$B$6*(MIN(1,$H$50*$C1426)*(ic*Inputs!$C$6+pS+fee_fx*Inputs!$D$6-cost_acc-cost_wd*Inputs!$E$6*$E1426-cost_fx*Inputs!$D$6-$F1426)+(1-MIN(1,$H$50*$C1426))*(1-MIN(1,Inputs!$G$6*$D1426)*churn_nonbuyers)*(ic*Inputs!$C$6+fee_wd*Inputs!$E$6*(1-$B1426)+fee_fx*Inputs!$D$6-cost_acc-cost_wd*Inputs!$E$6*(1-$B1426)-cost_fx*Inputs!$D$6))</f>
        <v>181038.302167721</v>
      </c>
      <c r="H1426" s="0" t="n">
        <f aca="false">12*Inputs!$B$7*(MIN(1,$H$51*$C1426)*(ic*Inputs!$C$7+pE+fee_fx*Inputs!$D$7-cost_acc-cost_wd*Inputs!$E$7*$E1426-cost_fx*Inputs!$D$7-$F1426)+(1-MIN(1,$H$51*$C1426))*(1-MIN(1,Inputs!$G$7*$D1426)*churn_nonbuyers)*(ic*Inputs!$C$7+fee_wd*Inputs!$E$7*(1-$B1426)+fee_fx*Inputs!$D$7-cost_acc-cost_wd*Inputs!$E$7*(1-$B1426)-cost_fx*Inputs!$D$7))</f>
        <v>385006.090925597</v>
      </c>
      <c r="I1426" s="0" t="n">
        <f aca="false">12*Inputs!$B$8*(MIN(1,$H$52*$C1426)*(ic*Inputs!$C$8+pT-cost_acc-cost_wd*Inputs!$E$8-cost_fx*Inputs!$D$8-cost_ins)+(1-MIN(1,$H$52*$C1426))*(1-MIN(1,Inputs!$G$8*$D1426)*churn_nonbuyers)*(ic*Inputs!$C$8+fee_wd*Inputs!$E$8*(1-$B1426)+fee_fx*Inputs!$D$8-cost_acc-cost_wd*Inputs!$E$8*(1-$B1426)-cost_fx*Inputs!$D$8))</f>
        <v>167876.806123615</v>
      </c>
      <c r="J1426" s="0" t="n">
        <f aca="false">G1426+H1426+I1426-fixed</f>
        <v>33921.1992169337</v>
      </c>
      <c r="K1426" s="0" t="n">
        <f aca="false">12*Inputs!$B$6*(1-MIN(1,Inputs!$G$6*$D1426)*churn_nonbuyers)*(ic*Inputs!$C$6+fee_wd*Inputs!$E$6*(1-$B1426)+fee_fx*Inputs!$D$6-cost_acc-cost_wd*Inputs!$E$6*(1-$B1426)-cost_fx*Inputs!$D$6)</f>
        <v>132239.838904639</v>
      </c>
      <c r="L1426" s="0" t="n">
        <f aca="false">12*Inputs!$B$7*(1-MIN(1,Inputs!$G$7*$D1426)*churn_nonbuyers)*(ic*Inputs!$C$7+fee_wd*Inputs!$E$7*(1-$B1426)+fee_fx*Inputs!$D$7-cost_acc-cost_wd*Inputs!$E$7*(1-$B1426)-cost_fx*Inputs!$D$7)</f>
        <v>330836.395214784</v>
      </c>
      <c r="M1426" s="0" t="n">
        <f aca="false">12*Inputs!$B$8*(1-MIN(1,Inputs!$G$8*$D1426)*churn_nonbuyers)*(ic*Inputs!$C$8+fee_wd*Inputs!$E$8*(1-$B1426)+fee_fx*Inputs!$D$8-cost_acc-cost_wd*Inputs!$E$8*(1-$B1426)-cost_fx*Inputs!$D$8)</f>
        <v>109413.95638165</v>
      </c>
      <c r="N1426" s="0" t="n">
        <f aca="false">K1426+L1426+I1426-fixed</f>
        <v>-69046.9597569623</v>
      </c>
      <c r="O1426" s="0" t="n">
        <f aca="false">K1426+L1426+M1426-fixed</f>
        <v>-127509.809498928</v>
      </c>
      <c r="P1426" s="0" t="n">
        <f aca="false">12*Inputs!$B$6*(1-MIN(1,Inputs!$F$6*$D1426))*(ic*Inputs!$C$6+flat_fee-cost_acc-cost_wd*Inputs!$E$6*$E1426-cost_fx*Inputs!$D$6)+12*Inputs!$B$7*(1-MIN(1,Inputs!$F$7*$D1426))*(ic*Inputs!$C$7+flat_fee-cost_acc-cost_wd*Inputs!$E$7*$E1426-cost_fx*Inputs!$D$7)+12*Inputs!$B$8*(1-MIN(1,Inputs!$F$8*$D1426))*(ic*Inputs!$C$8+flat_fee-cost_acc-cost_wd*Inputs!$E$8*$E1426-cost_fx*Inputs!$D$8)-fixed</f>
        <v>62113.3727960001</v>
      </c>
    </row>
    <row r="1427" customFormat="false" ht="15" hidden="false" customHeight="false" outlineLevel="0" collapsed="false">
      <c r="A1427" s="0" t="n">
        <v>1362</v>
      </c>
      <c r="B1427" s="0" t="n">
        <v>0.302866</v>
      </c>
      <c r="C1427" s="0" t="n">
        <v>0.911315</v>
      </c>
      <c r="D1427" s="0" t="n">
        <v>1.527261</v>
      </c>
      <c r="E1427" s="0" t="n">
        <v>1.124261</v>
      </c>
      <c r="F1427" s="0" t="n">
        <v>0.348158</v>
      </c>
      <c r="G1427" s="0" t="n">
        <f aca="false">12*Inputs!$B$6*(MIN(1,$H$50*$C1427)*(ic*Inputs!$C$6+pS+fee_fx*Inputs!$D$6-cost_acc-cost_wd*Inputs!$E$6*$E1427-cost_fx*Inputs!$D$6-$F1427)+(1-MIN(1,$H$50*$C1427))*(1-MIN(1,Inputs!$G$6*$D1427)*churn_nonbuyers)*(ic*Inputs!$C$6+fee_wd*Inputs!$E$6*(1-$B1427)+fee_fx*Inputs!$D$6-cost_acc-cost_wd*Inputs!$E$6*(1-$B1427)-cost_fx*Inputs!$D$6))</f>
        <v>192344.592160231</v>
      </c>
      <c r="H1427" s="0" t="n">
        <f aca="false">12*Inputs!$B$7*(MIN(1,$H$51*$C1427)*(ic*Inputs!$C$7+pE+fee_fx*Inputs!$D$7-cost_acc-cost_wd*Inputs!$E$7*$E1427-cost_fx*Inputs!$D$7-$F1427)+(1-MIN(1,$H$51*$C1427))*(1-MIN(1,Inputs!$G$7*$D1427)*churn_nonbuyers)*(ic*Inputs!$C$7+fee_wd*Inputs!$E$7*(1-$B1427)+fee_fx*Inputs!$D$7-cost_acc-cost_wd*Inputs!$E$7*(1-$B1427)-cost_fx*Inputs!$D$7))</f>
        <v>385661.555301922</v>
      </c>
      <c r="I1427" s="0" t="n">
        <f aca="false">12*Inputs!$B$8*(MIN(1,$H$52*$C1427)*(ic*Inputs!$C$8+pT-cost_acc-cost_wd*Inputs!$E$8-cost_fx*Inputs!$D$8-cost_ins)+(1-MIN(1,$H$52*$C1427))*(1-MIN(1,Inputs!$G$8*$D1427)*churn_nonbuyers)*(ic*Inputs!$C$8+fee_wd*Inputs!$E$8*(1-$B1427)+fee_fx*Inputs!$D$8-cost_acc-cost_wd*Inputs!$E$8*(1-$B1427)-cost_fx*Inputs!$D$8))</f>
        <v>131360.58936</v>
      </c>
      <c r="J1427" s="0" t="n">
        <f aca="false">G1427+H1427+I1427-fixed</f>
        <v>9366.73682215251</v>
      </c>
      <c r="K1427" s="0" t="n">
        <f aca="false">12*Inputs!$B$6*(1-MIN(1,Inputs!$G$6*$D1427)*churn_nonbuyers)*(ic*Inputs!$C$6+fee_wd*Inputs!$E$6*(1-$B1427)+fee_fx*Inputs!$D$6-cost_acc-cost_wd*Inputs!$E$6*(1-$B1427)-cost_fx*Inputs!$D$6)</f>
        <v>145922.904216187</v>
      </c>
      <c r="L1427" s="0" t="n">
        <f aca="false">12*Inputs!$B$7*(1-MIN(1,Inputs!$G$7*$D1427)*churn_nonbuyers)*(ic*Inputs!$C$7+fee_wd*Inputs!$E$7*(1-$B1427)+fee_fx*Inputs!$D$7-cost_acc-cost_wd*Inputs!$E$7*(1-$B1427)-cost_fx*Inputs!$D$7)</f>
        <v>343111.786401712</v>
      </c>
      <c r="M1427" s="0" t="n">
        <f aca="false">12*Inputs!$B$8*(1-MIN(1,Inputs!$G$8*$D1427)*churn_nonbuyers)*(ic*Inputs!$C$8+fee_wd*Inputs!$E$8*(1-$B1427)+fee_fx*Inputs!$D$8-cost_acc-cost_wd*Inputs!$E$8*(1-$B1427)-cost_fx*Inputs!$D$8)</f>
        <v>0</v>
      </c>
      <c r="N1427" s="0" t="n">
        <f aca="false">K1427+L1427+I1427-fixed</f>
        <v>-79604.7200221005</v>
      </c>
      <c r="O1427" s="0" t="n">
        <f aca="false">K1427+L1427+M1427-fixed</f>
        <v>-210965.3093821</v>
      </c>
      <c r="P1427" s="0" t="n">
        <f aca="false">12*Inputs!$B$6*(1-MIN(1,Inputs!$F$6*$D1427))*(ic*Inputs!$C$6+flat_fee-cost_acc-cost_wd*Inputs!$E$6*$E1427-cost_fx*Inputs!$D$6)+12*Inputs!$B$7*(1-MIN(1,Inputs!$F$7*$D1427))*(ic*Inputs!$C$7+flat_fee-cost_acc-cost_wd*Inputs!$E$7*$E1427-cost_fx*Inputs!$D$7)+12*Inputs!$B$8*(1-MIN(1,Inputs!$F$8*$D1427))*(ic*Inputs!$C$8+flat_fee-cost_acc-cost_wd*Inputs!$E$8*$E1427-cost_fx*Inputs!$D$8)-fixed</f>
        <v>-264821.67821896</v>
      </c>
    </row>
    <row r="1428" customFormat="false" ht="15" hidden="false" customHeight="false" outlineLevel="0" collapsed="false">
      <c r="A1428" s="0" t="n">
        <v>1363</v>
      </c>
      <c r="B1428" s="0" t="n">
        <v>0.365899</v>
      </c>
      <c r="C1428" s="0" t="n">
        <v>1.133269</v>
      </c>
      <c r="D1428" s="0" t="n">
        <v>0.705942</v>
      </c>
      <c r="E1428" s="0" t="n">
        <v>1.193883</v>
      </c>
      <c r="F1428" s="0" t="n">
        <v>0.126001</v>
      </c>
      <c r="G1428" s="0" t="n">
        <f aca="false">12*Inputs!$B$6*(MIN(1,$H$50*$C1428)*(ic*Inputs!$C$6+pS+fee_fx*Inputs!$D$6-cost_acc-cost_wd*Inputs!$E$6*$E1428-cost_fx*Inputs!$D$6-$F1428)+(1-MIN(1,$H$50*$C1428))*(1-MIN(1,Inputs!$G$6*$D1428)*churn_nonbuyers)*(ic*Inputs!$C$6+fee_wd*Inputs!$E$6*(1-$B1428)+fee_fx*Inputs!$D$6-cost_acc-cost_wd*Inputs!$E$6*(1-$B1428)-cost_fx*Inputs!$D$6))</f>
        <v>205570.719120334</v>
      </c>
      <c r="H1428" s="0" t="n">
        <f aca="false">12*Inputs!$B$7*(MIN(1,$H$51*$C1428)*(ic*Inputs!$C$7+pE+fee_fx*Inputs!$D$7-cost_acc-cost_wd*Inputs!$E$7*$E1428-cost_fx*Inputs!$D$7-$F1428)+(1-MIN(1,$H$51*$C1428))*(1-MIN(1,Inputs!$G$7*$D1428)*churn_nonbuyers)*(ic*Inputs!$C$7+fee_wd*Inputs!$E$7*(1-$B1428)+fee_fx*Inputs!$D$7-cost_acc-cost_wd*Inputs!$E$7*(1-$B1428)-cost_fx*Inputs!$D$7))</f>
        <v>401423.591454872</v>
      </c>
      <c r="I1428" s="0" t="n">
        <f aca="false">12*Inputs!$B$8*(MIN(1,$H$52*$C1428)*(ic*Inputs!$C$8+pT-cost_acc-cost_wd*Inputs!$E$8-cost_fx*Inputs!$D$8-cost_ins)+(1-MIN(1,$H$52*$C1428))*(1-MIN(1,Inputs!$G$8*$D1428)*churn_nonbuyers)*(ic*Inputs!$C$8+fee_wd*Inputs!$E$8*(1-$B1428)+fee_fx*Inputs!$D$8-cost_acc-cost_wd*Inputs!$E$8*(1-$B1428)-cost_fx*Inputs!$D$8))</f>
        <v>195646.886685331</v>
      </c>
      <c r="J1428" s="0" t="n">
        <f aca="false">G1428+H1428+I1428-fixed</f>
        <v>102641.197260538</v>
      </c>
      <c r="K1428" s="0" t="n">
        <f aca="false">12*Inputs!$B$6*(1-MIN(1,Inputs!$G$6*$D1428)*churn_nonbuyers)*(ic*Inputs!$C$6+fee_wd*Inputs!$E$6*(1-$B1428)+fee_fx*Inputs!$D$6-cost_acc-cost_wd*Inputs!$E$6*(1-$B1428)-cost_fx*Inputs!$D$6)</f>
        <v>143654.433637378</v>
      </c>
      <c r="L1428" s="0" t="n">
        <f aca="false">12*Inputs!$B$7*(1-MIN(1,Inputs!$G$7*$D1428)*churn_nonbuyers)*(ic*Inputs!$C$7+fee_wd*Inputs!$E$7*(1-$B1428)+fee_fx*Inputs!$D$7-cost_acc-cost_wd*Inputs!$E$7*(1-$B1428)-cost_fx*Inputs!$D$7)</f>
        <v>343087.340566427</v>
      </c>
      <c r="M1428" s="0" t="n">
        <f aca="false">12*Inputs!$B$8*(1-MIN(1,Inputs!$G$8*$D1428)*churn_nonbuyers)*(ic*Inputs!$C$8+fee_wd*Inputs!$E$8*(1-$B1428)+fee_fx*Inputs!$D$8-cost_acc-cost_wd*Inputs!$E$8*(1-$B1428)-cost_fx*Inputs!$D$8)</f>
        <v>156222.216494429</v>
      </c>
      <c r="N1428" s="0" t="n">
        <f aca="false">K1428+L1428+I1428-fixed</f>
        <v>-17611.3391108643</v>
      </c>
      <c r="O1428" s="0" t="n">
        <f aca="false">K1428+L1428+M1428-fixed</f>
        <v>-57036.009301767</v>
      </c>
      <c r="P1428" s="0" t="n">
        <f aca="false">12*Inputs!$B$6*(1-MIN(1,Inputs!$F$6*$D1428))*(ic*Inputs!$C$6+flat_fee-cost_acc-cost_wd*Inputs!$E$6*$E1428-cost_fx*Inputs!$D$6)+12*Inputs!$B$7*(1-MIN(1,Inputs!$F$7*$D1428))*(ic*Inputs!$C$7+flat_fee-cost_acc-cost_wd*Inputs!$E$7*$E1428-cost_fx*Inputs!$D$7)+12*Inputs!$B$8*(1-MIN(1,Inputs!$F$8*$D1428))*(ic*Inputs!$C$8+flat_fee-cost_acc-cost_wd*Inputs!$E$8*$E1428-cost_fx*Inputs!$D$8)-fixed</f>
        <v>138859.00049264</v>
      </c>
    </row>
    <row r="1429" customFormat="false" ht="15" hidden="false" customHeight="false" outlineLevel="0" collapsed="false">
      <c r="A1429" s="0" t="n">
        <v>1364</v>
      </c>
      <c r="B1429" s="0" t="n">
        <v>0.127067</v>
      </c>
      <c r="C1429" s="0" t="n">
        <v>1.041488</v>
      </c>
      <c r="D1429" s="0" t="n">
        <v>1.004937</v>
      </c>
      <c r="E1429" s="0" t="n">
        <v>1.413972</v>
      </c>
      <c r="F1429" s="0" t="n">
        <v>0.153247</v>
      </c>
      <c r="G1429" s="0" t="n">
        <f aca="false">12*Inputs!$B$6*(MIN(1,$H$50*$C1429)*(ic*Inputs!$C$6+pS+fee_fx*Inputs!$D$6-cost_acc-cost_wd*Inputs!$E$6*$E1429-cost_fx*Inputs!$D$6-$F1429)+(1-MIN(1,$H$50*$C1429))*(1-MIN(1,Inputs!$G$6*$D1429)*churn_nonbuyers)*(ic*Inputs!$C$6+fee_wd*Inputs!$E$6*(1-$B1429)+fee_fx*Inputs!$D$6-cost_acc-cost_wd*Inputs!$E$6*(1-$B1429)-cost_fx*Inputs!$D$6))</f>
        <v>222522.7564258</v>
      </c>
      <c r="H1429" s="0" t="n">
        <f aca="false">12*Inputs!$B$7*(MIN(1,$H$51*$C1429)*(ic*Inputs!$C$7+pE+fee_fx*Inputs!$D$7-cost_acc-cost_wd*Inputs!$E$7*$E1429-cost_fx*Inputs!$D$7-$F1429)+(1-MIN(1,$H$51*$C1429))*(1-MIN(1,Inputs!$G$7*$D1429)*churn_nonbuyers)*(ic*Inputs!$C$7+fee_wd*Inputs!$E$7*(1-$B1429)+fee_fx*Inputs!$D$7-cost_acc-cost_wd*Inputs!$E$7*(1-$B1429)-cost_fx*Inputs!$D$7))</f>
        <v>386283.638607146</v>
      </c>
      <c r="I1429" s="0" t="n">
        <f aca="false">12*Inputs!$B$8*(MIN(1,$H$52*$C1429)*(ic*Inputs!$C$8+pT-cost_acc-cost_wd*Inputs!$E$8-cost_fx*Inputs!$D$8-cost_ins)+(1-MIN(1,$H$52*$C1429))*(1-MIN(1,Inputs!$G$8*$D1429)*churn_nonbuyers)*(ic*Inputs!$C$8+fee_wd*Inputs!$E$8*(1-$B1429)+fee_fx*Inputs!$D$8-cost_acc-cost_wd*Inputs!$E$8*(1-$B1429)-cost_fx*Inputs!$D$8))</f>
        <v>175860.771358675</v>
      </c>
      <c r="J1429" s="0" t="n">
        <f aca="false">G1429+H1429+I1429-fixed</f>
        <v>84667.1663916203</v>
      </c>
      <c r="K1429" s="0" t="n">
        <f aca="false">12*Inputs!$B$6*(1-MIN(1,Inputs!$G$6*$D1429)*churn_nonbuyers)*(ic*Inputs!$C$6+fee_wd*Inputs!$E$6*(1-$B1429)+fee_fx*Inputs!$D$6-cost_acc-cost_wd*Inputs!$E$6*(1-$B1429)-cost_fx*Inputs!$D$6)</f>
        <v>174091.986214409</v>
      </c>
      <c r="L1429" s="0" t="n">
        <f aca="false">12*Inputs!$B$7*(1-MIN(1,Inputs!$G$7*$D1429)*churn_nonbuyers)*(ic*Inputs!$C$7+fee_wd*Inputs!$E$7*(1-$B1429)+fee_fx*Inputs!$D$7-cost_acc-cost_wd*Inputs!$E$7*(1-$B1429)-cost_fx*Inputs!$D$7)</f>
        <v>373298.273552645</v>
      </c>
      <c r="M1429" s="0" t="n">
        <f aca="false">12*Inputs!$B$8*(1-MIN(1,Inputs!$G$8*$D1429)*churn_nonbuyers)*(ic*Inputs!$C$8+fee_wd*Inputs!$E$8*(1-$B1429)+fee_fx*Inputs!$D$8-cost_acc-cost_wd*Inputs!$E$8*(1-$B1429)-cost_fx*Inputs!$D$8)</f>
        <v>94983.3077205745</v>
      </c>
      <c r="N1429" s="0" t="n">
        <f aca="false">K1429+L1429+I1429-fixed</f>
        <v>23251.0311257287</v>
      </c>
      <c r="O1429" s="0" t="n">
        <f aca="false">K1429+L1429+M1429-fixed</f>
        <v>-57626.4325123713</v>
      </c>
      <c r="P1429" s="0" t="n">
        <f aca="false">12*Inputs!$B$6*(1-MIN(1,Inputs!$F$6*$D1429))*(ic*Inputs!$C$6+flat_fee-cost_acc-cost_wd*Inputs!$E$6*$E1429-cost_fx*Inputs!$D$6)+12*Inputs!$B$7*(1-MIN(1,Inputs!$F$7*$D1429))*(ic*Inputs!$C$7+flat_fee-cost_acc-cost_wd*Inputs!$E$7*$E1429-cost_fx*Inputs!$D$7)+12*Inputs!$B$8*(1-MIN(1,Inputs!$F$8*$D1429))*(ic*Inputs!$C$8+flat_fee-cost_acc-cost_wd*Inputs!$E$8*$E1429-cost_fx*Inputs!$D$8)-fixed</f>
        <v>-110657.50939264</v>
      </c>
    </row>
    <row r="1430" customFormat="false" ht="15" hidden="false" customHeight="false" outlineLevel="0" collapsed="false">
      <c r="A1430" s="0" t="n">
        <v>1365</v>
      </c>
      <c r="B1430" s="0" t="n">
        <v>0.192176</v>
      </c>
      <c r="C1430" s="0" t="n">
        <v>0.919578</v>
      </c>
      <c r="D1430" s="0" t="n">
        <v>0.837515</v>
      </c>
      <c r="E1430" s="0" t="n">
        <v>1.470685</v>
      </c>
      <c r="F1430" s="0" t="n">
        <v>0.145989</v>
      </c>
      <c r="G1430" s="0" t="n">
        <f aca="false">12*Inputs!$B$6*(MIN(1,$H$50*$C1430)*(ic*Inputs!$C$6+pS+fee_fx*Inputs!$D$6-cost_acc-cost_wd*Inputs!$E$6*$E1430-cost_fx*Inputs!$D$6-$F1430)+(1-MIN(1,$H$50*$C1430))*(1-MIN(1,Inputs!$G$6*$D1430)*churn_nonbuyers)*(ic*Inputs!$C$6+fee_wd*Inputs!$E$6*(1-$B1430)+fee_fx*Inputs!$D$6-cost_acc-cost_wd*Inputs!$E$6*(1-$B1430)-cost_fx*Inputs!$D$6))</f>
        <v>208905.278804242</v>
      </c>
      <c r="H1430" s="0" t="n">
        <f aca="false">12*Inputs!$B$7*(MIN(1,$H$51*$C1430)*(ic*Inputs!$C$7+pE+fee_fx*Inputs!$D$7-cost_acc-cost_wd*Inputs!$E$7*$E1430-cost_fx*Inputs!$D$7-$F1430)+(1-MIN(1,$H$51*$C1430))*(1-MIN(1,Inputs!$G$7*$D1430)*churn_nonbuyers)*(ic*Inputs!$C$7+fee_wd*Inputs!$E$7*(1-$B1430)+fee_fx*Inputs!$D$7-cost_acc-cost_wd*Inputs!$E$7*(1-$B1430)-cost_fx*Inputs!$D$7))</f>
        <v>374584.206483187</v>
      </c>
      <c r="I1430" s="0" t="n">
        <f aca="false">12*Inputs!$B$8*(MIN(1,$H$52*$C1430)*(ic*Inputs!$C$8+pT-cost_acc-cost_wd*Inputs!$E$8-cost_fx*Inputs!$D$8-cost_ins)+(1-MIN(1,$H$52*$C1430))*(1-MIN(1,Inputs!$G$8*$D1430)*churn_nonbuyers)*(ic*Inputs!$C$8+fee_wd*Inputs!$E$8*(1-$B1430)+fee_fx*Inputs!$D$8-cost_acc-cost_wd*Inputs!$E$8*(1-$B1430)-cost_fx*Inputs!$D$8))</f>
        <v>179307.603328866</v>
      </c>
      <c r="J1430" s="0" t="n">
        <f aca="false">G1430+H1430+I1430-fixed</f>
        <v>62797.0886162946</v>
      </c>
      <c r="K1430" s="0" t="n">
        <f aca="false">12*Inputs!$B$6*(1-MIN(1,Inputs!$G$6*$D1430)*churn_nonbuyers)*(ic*Inputs!$C$6+fee_wd*Inputs!$E$6*(1-$B1430)+fee_fx*Inputs!$D$6-cost_acc-cost_wd*Inputs!$E$6*(1-$B1430)-cost_fx*Inputs!$D$6)</f>
        <v>166643.346835008</v>
      </c>
      <c r="L1430" s="0" t="n">
        <f aca="false">12*Inputs!$B$7*(1-MIN(1,Inputs!$G$7*$D1430)*churn_nonbuyers)*(ic*Inputs!$C$7+fee_wd*Inputs!$E$7*(1-$B1430)+fee_fx*Inputs!$D$7-cost_acc-cost_wd*Inputs!$E$7*(1-$B1430)-cost_fx*Inputs!$D$7)</f>
        <v>366091.379781005</v>
      </c>
      <c r="M1430" s="0" t="n">
        <f aca="false">12*Inputs!$B$8*(1-MIN(1,Inputs!$G$8*$D1430)*churn_nonbuyers)*(ic*Inputs!$C$8+fee_wd*Inputs!$E$8*(1-$B1430)+fee_fx*Inputs!$D$8-cost_acc-cost_wd*Inputs!$E$8*(1-$B1430)-cost_fx*Inputs!$D$8)</f>
        <v>131228.054296704</v>
      </c>
      <c r="N1430" s="0" t="n">
        <f aca="false">K1430+L1430+I1430-fixed</f>
        <v>12042.3299448788</v>
      </c>
      <c r="O1430" s="0" t="n">
        <f aca="false">K1430+L1430+M1430-fixed</f>
        <v>-36037.2190872831</v>
      </c>
      <c r="P1430" s="0" t="n">
        <f aca="false">12*Inputs!$B$6*(1-MIN(1,Inputs!$F$6*$D1430))*(ic*Inputs!$C$6+flat_fee-cost_acc-cost_wd*Inputs!$E$6*$E1430-cost_fx*Inputs!$D$6)+12*Inputs!$B$7*(1-MIN(1,Inputs!$F$7*$D1430))*(ic*Inputs!$C$7+flat_fee-cost_acc-cost_wd*Inputs!$E$7*$E1430-cost_fx*Inputs!$D$7)+12*Inputs!$B$8*(1-MIN(1,Inputs!$F$8*$D1430))*(ic*Inputs!$C$8+flat_fee-cost_acc-cost_wd*Inputs!$E$8*$E1430-cost_fx*Inputs!$D$8)-fixed</f>
        <v>-59589.099454</v>
      </c>
    </row>
    <row r="1431" customFormat="false" ht="15" hidden="false" customHeight="false" outlineLevel="0" collapsed="false">
      <c r="A1431" s="0" t="n">
        <v>1366</v>
      </c>
      <c r="B1431" s="0" t="n">
        <v>0.224777</v>
      </c>
      <c r="C1431" s="0" t="n">
        <v>0.760003</v>
      </c>
      <c r="D1431" s="0" t="n">
        <v>1.009715</v>
      </c>
      <c r="E1431" s="0" t="n">
        <v>1.354386</v>
      </c>
      <c r="F1431" s="0" t="n">
        <v>0.165107</v>
      </c>
      <c r="G1431" s="0" t="n">
        <f aca="false">12*Inputs!$B$6*(MIN(1,$H$50*$C1431)*(ic*Inputs!$C$6+pS+fee_fx*Inputs!$D$6-cost_acc-cost_wd*Inputs!$E$6*$E1431-cost_fx*Inputs!$D$6-$F1431)+(1-MIN(1,$H$50*$C1431))*(1-MIN(1,Inputs!$G$6*$D1431)*churn_nonbuyers)*(ic*Inputs!$C$6+fee_wd*Inputs!$E$6*(1-$B1431)+fee_fx*Inputs!$D$6-cost_acc-cost_wd*Inputs!$E$6*(1-$B1431)-cost_fx*Inputs!$D$6))</f>
        <v>197680.24493903</v>
      </c>
      <c r="H1431" s="0" t="n">
        <f aca="false">12*Inputs!$B$7*(MIN(1,$H$51*$C1431)*(ic*Inputs!$C$7+pE+fee_fx*Inputs!$D$7-cost_acc-cost_wd*Inputs!$E$7*$E1431-cost_fx*Inputs!$D$7-$F1431)+(1-MIN(1,$H$51*$C1431))*(1-MIN(1,Inputs!$G$7*$D1431)*churn_nonbuyers)*(ic*Inputs!$C$7+fee_wd*Inputs!$E$7*(1-$B1431)+fee_fx*Inputs!$D$7-cost_acc-cost_wd*Inputs!$E$7*(1-$B1431)-cost_fx*Inputs!$D$7))</f>
        <v>377937.137739012</v>
      </c>
      <c r="I1431" s="0" t="n">
        <f aca="false">12*Inputs!$B$8*(MIN(1,$H$52*$C1431)*(ic*Inputs!$C$8+pT-cost_acc-cost_wd*Inputs!$E$8-cost_fx*Inputs!$D$8-cost_ins)+(1-MIN(1,$H$52*$C1431))*(1-MIN(1,Inputs!$G$8*$D1431)*churn_nonbuyers)*(ic*Inputs!$C$8+fee_wd*Inputs!$E$8*(1-$B1431)+fee_fx*Inputs!$D$8-cost_acc-cost_wd*Inputs!$E$8*(1-$B1431)-cost_fx*Inputs!$D$8))</f>
        <v>152856.947588794</v>
      </c>
      <c r="J1431" s="0" t="n">
        <f aca="false">G1431+H1431+I1431-fixed</f>
        <v>28474.3302668366</v>
      </c>
      <c r="K1431" s="0" t="n">
        <f aca="false">12*Inputs!$B$6*(1-MIN(1,Inputs!$G$6*$D1431)*churn_nonbuyers)*(ic*Inputs!$C$6+fee_wd*Inputs!$E$6*(1-$B1431)+fee_fx*Inputs!$D$6-cost_acc-cost_wd*Inputs!$E$6*(1-$B1431)-cost_fx*Inputs!$D$6)</f>
        <v>160688.301901596</v>
      </c>
      <c r="L1431" s="0" t="n">
        <f aca="false">12*Inputs!$B$7*(1-MIN(1,Inputs!$G$7*$D1431)*churn_nonbuyers)*(ic*Inputs!$C$7+fee_wd*Inputs!$E$7*(1-$B1431)+fee_fx*Inputs!$D$7-cost_acc-cost_wd*Inputs!$E$7*(1-$B1431)-cost_fx*Inputs!$D$7)</f>
        <v>359599.069620958</v>
      </c>
      <c r="M1431" s="0" t="n">
        <f aca="false">12*Inputs!$B$8*(1-MIN(1,Inputs!$G$8*$D1431)*churn_nonbuyers)*(ic*Inputs!$C$8+fee_wd*Inputs!$E$8*(1-$B1431)+fee_fx*Inputs!$D$8-cost_acc-cost_wd*Inputs!$E$8*(1-$B1431)-cost_fx*Inputs!$D$8)</f>
        <v>92536.900607448</v>
      </c>
      <c r="N1431" s="0" t="n">
        <f aca="false">K1431+L1431+I1431-fixed</f>
        <v>-26855.680888652</v>
      </c>
      <c r="O1431" s="0" t="n">
        <f aca="false">K1431+L1431+M1431-fixed</f>
        <v>-87175.7278699984</v>
      </c>
      <c r="P1431" s="0" t="n">
        <f aca="false">12*Inputs!$B$6*(1-MIN(1,Inputs!$F$6*$D1431))*(ic*Inputs!$C$6+flat_fee-cost_acc-cost_wd*Inputs!$E$6*$E1431-cost_fx*Inputs!$D$6)+12*Inputs!$B$7*(1-MIN(1,Inputs!$F$7*$D1431))*(ic*Inputs!$C$7+flat_fee-cost_acc-cost_wd*Inputs!$E$7*$E1431-cost_fx*Inputs!$D$7)+12*Inputs!$B$8*(1-MIN(1,Inputs!$F$8*$D1431))*(ic*Inputs!$C$8+flat_fee-cost_acc-cost_wd*Inputs!$E$8*$E1431-cost_fx*Inputs!$D$8)-fixed</f>
        <v>-87275.0261224</v>
      </c>
    </row>
    <row r="1432" customFormat="false" ht="15" hidden="false" customHeight="false" outlineLevel="0" collapsed="false">
      <c r="A1432" s="0" t="n">
        <v>1367</v>
      </c>
      <c r="B1432" s="0" t="n">
        <v>0.372342</v>
      </c>
      <c r="C1432" s="0" t="n">
        <v>0.885372</v>
      </c>
      <c r="D1432" s="0" t="n">
        <v>0.837399</v>
      </c>
      <c r="E1432" s="0" t="n">
        <v>1.057809</v>
      </c>
      <c r="F1432" s="0" t="n">
        <v>0.262993</v>
      </c>
      <c r="G1432" s="0" t="n">
        <f aca="false">12*Inputs!$B$6*(MIN(1,$H$50*$C1432)*(ic*Inputs!$C$6+pS+fee_fx*Inputs!$D$6-cost_acc-cost_wd*Inputs!$E$6*$E1432-cost_fx*Inputs!$D$6-$F1432)+(1-MIN(1,$H$50*$C1432))*(1-MIN(1,Inputs!$G$6*$D1432)*churn_nonbuyers)*(ic*Inputs!$C$6+fee_wd*Inputs!$E$6*(1-$B1432)+fee_fx*Inputs!$D$6-cost_acc-cost_wd*Inputs!$E$6*(1-$B1432)-cost_fx*Inputs!$D$6))</f>
        <v>190272.688563657</v>
      </c>
      <c r="H1432" s="0" t="n">
        <f aca="false">12*Inputs!$B$7*(MIN(1,$H$51*$C1432)*(ic*Inputs!$C$7+pE+fee_fx*Inputs!$D$7-cost_acc-cost_wd*Inputs!$E$7*$E1432-cost_fx*Inputs!$D$7-$F1432)+(1-MIN(1,$H$51*$C1432))*(1-MIN(1,Inputs!$G$7*$D1432)*churn_nonbuyers)*(ic*Inputs!$C$7+fee_wd*Inputs!$E$7*(1-$B1432)+fee_fx*Inputs!$D$7-cost_acc-cost_wd*Inputs!$E$7*(1-$B1432)-cost_fx*Inputs!$D$7))</f>
        <v>394078.502863609</v>
      </c>
      <c r="I1432" s="0" t="n">
        <f aca="false">12*Inputs!$B$8*(MIN(1,$H$52*$C1432)*(ic*Inputs!$C$8+pT-cost_acc-cost_wd*Inputs!$E$8-cost_fx*Inputs!$D$8-cost_ins)+(1-MIN(1,$H$52*$C1432))*(1-MIN(1,Inputs!$G$8*$D1432)*churn_nonbuyers)*(ic*Inputs!$C$8+fee_wd*Inputs!$E$8*(1-$B1432)+fee_fx*Inputs!$D$8-cost_acc-cost_wd*Inputs!$E$8*(1-$B1432)-cost_fx*Inputs!$D$8))</f>
        <v>176168.190818619</v>
      </c>
      <c r="J1432" s="0" t="n">
        <f aca="false">G1432+H1432+I1432-fixed</f>
        <v>60519.382245884</v>
      </c>
      <c r="K1432" s="0" t="n">
        <f aca="false">12*Inputs!$B$6*(1-MIN(1,Inputs!$G$6*$D1432)*churn_nonbuyers)*(ic*Inputs!$C$6+fee_wd*Inputs!$E$6*(1-$B1432)+fee_fx*Inputs!$D$6-cost_acc-cost_wd*Inputs!$E$6*(1-$B1432)-cost_fx*Inputs!$D$6)</f>
        <v>141786.721572898</v>
      </c>
      <c r="L1432" s="0" t="n">
        <f aca="false">12*Inputs!$B$7*(1-MIN(1,Inputs!$G$7*$D1432)*churn_nonbuyers)*(ic*Inputs!$C$7+fee_wd*Inputs!$E$7*(1-$B1432)+fee_fx*Inputs!$D$7-cost_acc-cost_wd*Inputs!$E$7*(1-$B1432)-cost_fx*Inputs!$D$7)</f>
        <v>340800.544591738</v>
      </c>
      <c r="M1432" s="0" t="n">
        <f aca="false">12*Inputs!$B$8*(1-MIN(1,Inputs!$G$8*$D1432)*churn_nonbuyers)*(ic*Inputs!$C$8+fee_wd*Inputs!$E$8*(1-$B1432)+fee_fx*Inputs!$D$8-cost_acc-cost_wd*Inputs!$E$8*(1-$B1432)-cost_fx*Inputs!$D$8)</f>
        <v>127675.100780189</v>
      </c>
      <c r="N1432" s="0" t="n">
        <f aca="false">K1432+L1432+I1432-fixed</f>
        <v>-41244.5430167452</v>
      </c>
      <c r="O1432" s="0" t="n">
        <f aca="false">K1432+L1432+M1432-fixed</f>
        <v>-89737.6330551752</v>
      </c>
      <c r="P1432" s="0" t="n">
        <f aca="false">12*Inputs!$B$6*(1-MIN(1,Inputs!$F$6*$D1432))*(ic*Inputs!$C$6+flat_fee-cost_acc-cost_wd*Inputs!$E$6*$E1432-cost_fx*Inputs!$D$6)+12*Inputs!$B$7*(1-MIN(1,Inputs!$F$7*$D1432))*(ic*Inputs!$C$7+flat_fee-cost_acc-cost_wd*Inputs!$E$7*$E1432-cost_fx*Inputs!$D$7)+12*Inputs!$B$8*(1-MIN(1,Inputs!$F$8*$D1432))*(ic*Inputs!$C$8+flat_fee-cost_acc-cost_wd*Inputs!$E$8*$E1432-cost_fx*Inputs!$D$8)-fixed</f>
        <v>134937.81643784</v>
      </c>
    </row>
    <row r="1433" customFormat="false" ht="15" hidden="false" customHeight="false" outlineLevel="0" collapsed="false">
      <c r="A1433" s="0" t="n">
        <v>1368</v>
      </c>
      <c r="B1433" s="0" t="n">
        <v>0.372724</v>
      </c>
      <c r="C1433" s="0" t="n">
        <v>0.983281</v>
      </c>
      <c r="D1433" s="0" t="n">
        <v>1.50321</v>
      </c>
      <c r="E1433" s="0" t="n">
        <v>1.219199</v>
      </c>
      <c r="F1433" s="0" t="n">
        <v>0.274809</v>
      </c>
      <c r="G1433" s="0" t="n">
        <f aca="false">12*Inputs!$B$6*(MIN(1,$H$50*$C1433)*(ic*Inputs!$C$6+pS+fee_fx*Inputs!$D$6-cost_acc-cost_wd*Inputs!$E$6*$E1433-cost_fx*Inputs!$D$6-$F1433)+(1-MIN(1,$H$50*$C1433))*(1-MIN(1,Inputs!$G$6*$D1433)*churn_nonbuyers)*(ic*Inputs!$C$6+fee_wd*Inputs!$E$6*(1-$B1433)+fee_fx*Inputs!$D$6-cost_acc-cost_wd*Inputs!$E$6*(1-$B1433)-cost_fx*Inputs!$D$6))</f>
        <v>187124.796502512</v>
      </c>
      <c r="H1433" s="0" t="n">
        <f aca="false">12*Inputs!$B$7*(MIN(1,$H$51*$C1433)*(ic*Inputs!$C$7+pE+fee_fx*Inputs!$D$7-cost_acc-cost_wd*Inputs!$E$7*$E1433-cost_fx*Inputs!$D$7-$F1433)+(1-MIN(1,$H$51*$C1433))*(1-MIN(1,Inputs!$G$7*$D1433)*churn_nonbuyers)*(ic*Inputs!$C$7+fee_wd*Inputs!$E$7*(1-$B1433)+fee_fx*Inputs!$D$7-cost_acc-cost_wd*Inputs!$E$7*(1-$B1433)-cost_fx*Inputs!$D$7))</f>
        <v>376751.571495154</v>
      </c>
      <c r="I1433" s="0" t="n">
        <f aca="false">12*Inputs!$B$8*(MIN(1,$H$52*$C1433)*(ic*Inputs!$C$8+pT-cost_acc-cost_wd*Inputs!$E$8-cost_fx*Inputs!$D$8-cost_ins)+(1-MIN(1,$H$52*$C1433))*(1-MIN(1,Inputs!$G$8*$D1433)*churn_nonbuyers)*(ic*Inputs!$C$8+fee_wd*Inputs!$E$8*(1-$B1433)+fee_fx*Inputs!$D$8-cost_acc-cost_wd*Inputs!$E$8*(1-$B1433)-cost_fx*Inputs!$D$8))</f>
        <v>141734.056464</v>
      </c>
      <c r="J1433" s="0" t="n">
        <f aca="false">G1433+H1433+I1433-fixed</f>
        <v>5610.42446166603</v>
      </c>
      <c r="K1433" s="0" t="n">
        <f aca="false">12*Inputs!$B$6*(1-MIN(1,Inputs!$G$6*$D1433)*churn_nonbuyers)*(ic*Inputs!$C$6+fee_wd*Inputs!$E$6*(1-$B1433)+fee_fx*Inputs!$D$6-cost_acc-cost_wd*Inputs!$E$6*(1-$B1433)-cost_fx*Inputs!$D$6)</f>
        <v>136809.420797088</v>
      </c>
      <c r="L1433" s="0" t="n">
        <f aca="false">12*Inputs!$B$7*(1-MIN(1,Inputs!$G$7*$D1433)*churn_nonbuyers)*(ic*Inputs!$C$7+fee_wd*Inputs!$E$7*(1-$B1433)+fee_fx*Inputs!$D$7-cost_acc-cost_wd*Inputs!$E$7*(1-$B1433)-cost_fx*Inputs!$D$7)</f>
        <v>333765.335998253</v>
      </c>
      <c r="M1433" s="0" t="n">
        <f aca="false">12*Inputs!$B$8*(1-MIN(1,Inputs!$G$8*$D1433)*churn_nonbuyers)*(ic*Inputs!$C$8+fee_wd*Inputs!$E$8*(1-$B1433)+fee_fx*Inputs!$D$8-cost_acc-cost_wd*Inputs!$E$8*(1-$B1433)-cost_fx*Inputs!$D$8)</f>
        <v>0</v>
      </c>
      <c r="N1433" s="0" t="n">
        <f aca="false">K1433+L1433+I1433-fixed</f>
        <v>-87691.1867406593</v>
      </c>
      <c r="O1433" s="0" t="n">
        <f aca="false">K1433+L1433+M1433-fixed</f>
        <v>-229425.243204659</v>
      </c>
      <c r="P1433" s="0" t="n">
        <f aca="false">12*Inputs!$B$6*(1-MIN(1,Inputs!$F$6*$D1433))*(ic*Inputs!$C$6+flat_fee-cost_acc-cost_wd*Inputs!$E$6*$E1433-cost_fx*Inputs!$D$6)+12*Inputs!$B$7*(1-MIN(1,Inputs!$F$7*$D1433))*(ic*Inputs!$C$7+flat_fee-cost_acc-cost_wd*Inputs!$E$7*$E1433-cost_fx*Inputs!$D$7)+12*Inputs!$B$8*(1-MIN(1,Inputs!$F$8*$D1433))*(ic*Inputs!$C$8+flat_fee-cost_acc-cost_wd*Inputs!$E$8*$E1433-cost_fx*Inputs!$D$8)-fixed</f>
        <v>-281523.4259704</v>
      </c>
    </row>
    <row r="1434" customFormat="false" ht="15" hidden="false" customHeight="false" outlineLevel="0" collapsed="false">
      <c r="A1434" s="0" t="n">
        <v>1369</v>
      </c>
      <c r="B1434" s="0" t="n">
        <v>0.14967</v>
      </c>
      <c r="C1434" s="0" t="n">
        <v>0.931925</v>
      </c>
      <c r="D1434" s="0" t="n">
        <v>1.705475</v>
      </c>
      <c r="E1434" s="0" t="n">
        <v>1.364479</v>
      </c>
      <c r="F1434" s="0" t="n">
        <v>0.150062</v>
      </c>
      <c r="G1434" s="0" t="n">
        <f aca="false">12*Inputs!$B$6*(MIN(1,$H$50*$C1434)*(ic*Inputs!$C$6+pS+fee_fx*Inputs!$D$6-cost_acc-cost_wd*Inputs!$E$6*$E1434-cost_fx*Inputs!$D$6-$F1434)+(1-MIN(1,$H$50*$C1434))*(1-MIN(1,Inputs!$G$6*$D1434)*churn_nonbuyers)*(ic*Inputs!$C$6+fee_wd*Inputs!$E$6*(1-$B1434)+fee_fx*Inputs!$D$6-cost_acc-cost_wd*Inputs!$E$6*(1-$B1434)-cost_fx*Inputs!$D$6))</f>
        <v>209861.838984398</v>
      </c>
      <c r="H1434" s="0" t="n">
        <f aca="false">12*Inputs!$B$7*(MIN(1,$H$51*$C1434)*(ic*Inputs!$C$7+pE+fee_fx*Inputs!$D$7-cost_acc-cost_wd*Inputs!$E$7*$E1434-cost_fx*Inputs!$D$7-$F1434)+(1-MIN(1,$H$51*$C1434))*(1-MIN(1,Inputs!$G$7*$D1434)*churn_nonbuyers)*(ic*Inputs!$C$7+fee_wd*Inputs!$E$7*(1-$B1434)+fee_fx*Inputs!$D$7-cost_acc-cost_wd*Inputs!$E$7*(1-$B1434)-cost_fx*Inputs!$D$7))</f>
        <v>383391.182307426</v>
      </c>
      <c r="I1434" s="0" t="n">
        <f aca="false">12*Inputs!$B$8*(MIN(1,$H$52*$C1434)*(ic*Inputs!$C$8+pT-cost_acc-cost_wd*Inputs!$E$8-cost_fx*Inputs!$D$8-cost_ins)+(1-MIN(1,$H$52*$C1434))*(1-MIN(1,Inputs!$G$8*$D1434)*churn_nonbuyers)*(ic*Inputs!$C$8+fee_wd*Inputs!$E$8*(1-$B1434)+fee_fx*Inputs!$D$8-cost_acc-cost_wd*Inputs!$E$8*(1-$B1434)-cost_fx*Inputs!$D$8))</f>
        <v>134331.3972</v>
      </c>
      <c r="J1434" s="0" t="n">
        <f aca="false">G1434+H1434+I1434-fixed</f>
        <v>27584.4184918241</v>
      </c>
      <c r="K1434" s="0" t="n">
        <f aca="false">12*Inputs!$B$6*(1-MIN(1,Inputs!$G$6*$D1434)*churn_nonbuyers)*(ic*Inputs!$C$6+fee_wd*Inputs!$E$6*(1-$B1434)+fee_fx*Inputs!$D$6-cost_acc-cost_wd*Inputs!$E$6*(1-$B1434)-cost_fx*Inputs!$D$6)</f>
        <v>164694.1927914</v>
      </c>
      <c r="L1434" s="0" t="n">
        <f aca="false">12*Inputs!$B$7*(1-MIN(1,Inputs!$G$7*$D1434)*churn_nonbuyers)*(ic*Inputs!$C$7+fee_wd*Inputs!$E$7*(1-$B1434)+fee_fx*Inputs!$D$7-cost_acc-cost_wd*Inputs!$E$7*(1-$B1434)-cost_fx*Inputs!$D$7)</f>
        <v>362120.81087484</v>
      </c>
      <c r="M1434" s="0" t="n">
        <f aca="false">12*Inputs!$B$8*(1-MIN(1,Inputs!$G$8*$D1434)*churn_nonbuyers)*(ic*Inputs!$C$8+fee_wd*Inputs!$E$8*(1-$B1434)+fee_fx*Inputs!$D$8-cost_acc-cost_wd*Inputs!$E$8*(1-$B1434)-cost_fx*Inputs!$D$8)</f>
        <v>0</v>
      </c>
      <c r="N1434" s="0" t="n">
        <f aca="false">K1434+L1434+I1434-fixed</f>
        <v>-38853.5991337599</v>
      </c>
      <c r="O1434" s="0" t="n">
        <f aca="false">K1434+L1434+M1434-fixed</f>
        <v>-173184.99633376</v>
      </c>
      <c r="P1434" s="0" t="n">
        <f aca="false">12*Inputs!$B$6*(1-MIN(1,Inputs!$F$6*$D1434))*(ic*Inputs!$C$6+flat_fee-cost_acc-cost_wd*Inputs!$E$6*$E1434-cost_fx*Inputs!$D$6)+12*Inputs!$B$7*(1-MIN(1,Inputs!$F$7*$D1434))*(ic*Inputs!$C$7+flat_fee-cost_acc-cost_wd*Inputs!$E$7*$E1434-cost_fx*Inputs!$D$7)+12*Inputs!$B$8*(1-MIN(1,Inputs!$F$8*$D1434))*(ic*Inputs!$C$8+flat_fee-cost_acc-cost_wd*Inputs!$E$8*$E1434-cost_fx*Inputs!$D$8)-fixed</f>
        <v>-423108.636394</v>
      </c>
    </row>
    <row r="1435" customFormat="false" ht="15" hidden="false" customHeight="false" outlineLevel="0" collapsed="false">
      <c r="A1435" s="0" t="n">
        <v>1370</v>
      </c>
      <c r="B1435" s="0" t="n">
        <v>0.261763</v>
      </c>
      <c r="C1435" s="0" t="n">
        <v>0.897154</v>
      </c>
      <c r="D1435" s="0" t="n">
        <v>1.112535</v>
      </c>
      <c r="E1435" s="0" t="n">
        <v>1.280554</v>
      </c>
      <c r="F1435" s="0" t="n">
        <v>0.057011</v>
      </c>
      <c r="G1435" s="0" t="n">
        <f aca="false">12*Inputs!$B$6*(MIN(1,$H$50*$C1435)*(ic*Inputs!$C$6+pS+fee_fx*Inputs!$D$6-cost_acc-cost_wd*Inputs!$E$6*$E1435-cost_fx*Inputs!$D$6-$F1435)+(1-MIN(1,$H$50*$C1435))*(1-MIN(1,Inputs!$G$6*$D1435)*churn_nonbuyers)*(ic*Inputs!$C$6+fee_wd*Inputs!$E$6*(1-$B1435)+fee_fx*Inputs!$D$6-cost_acc-cost_wd*Inputs!$E$6*(1-$B1435)-cost_fx*Inputs!$D$6))</f>
        <v>202640.081281635</v>
      </c>
      <c r="H1435" s="0" t="n">
        <f aca="false">12*Inputs!$B$7*(MIN(1,$H$51*$C1435)*(ic*Inputs!$C$7+pE+fee_fx*Inputs!$D$7-cost_acc-cost_wd*Inputs!$E$7*$E1435-cost_fx*Inputs!$D$7-$F1435)+(1-MIN(1,$H$51*$C1435))*(1-MIN(1,Inputs!$G$7*$D1435)*churn_nonbuyers)*(ic*Inputs!$C$7+fee_wd*Inputs!$E$7*(1-$B1435)+fee_fx*Inputs!$D$7-cost_acc-cost_wd*Inputs!$E$7*(1-$B1435)-cost_fx*Inputs!$D$7))</f>
        <v>390429.015925065</v>
      </c>
      <c r="I1435" s="0" t="n">
        <f aca="false">12*Inputs!$B$8*(MIN(1,$H$52*$C1435)*(ic*Inputs!$C$8+pT-cost_acc-cost_wd*Inputs!$E$8-cost_fx*Inputs!$D$8-cost_ins)+(1-MIN(1,$H$52*$C1435))*(1-MIN(1,Inputs!$G$8*$D1435)*churn_nonbuyers)*(ic*Inputs!$C$8+fee_wd*Inputs!$E$8*(1-$B1435)+fee_fx*Inputs!$D$8-cost_acc-cost_wd*Inputs!$E$8*(1-$B1435)-cost_fx*Inputs!$D$8))</f>
        <v>155146.184960637</v>
      </c>
      <c r="J1435" s="0" t="n">
        <f aca="false">G1435+H1435+I1435-fixed</f>
        <v>48215.2821673367</v>
      </c>
      <c r="K1435" s="0" t="n">
        <f aca="false">12*Inputs!$B$6*(1-MIN(1,Inputs!$G$6*$D1435)*churn_nonbuyers)*(ic*Inputs!$C$6+fee_wd*Inputs!$E$6*(1-$B1435)+fee_fx*Inputs!$D$6-cost_acc-cost_wd*Inputs!$E$6*(1-$B1435)-cost_fx*Inputs!$D$6)</f>
        <v>154788.562794276</v>
      </c>
      <c r="L1435" s="0" t="n">
        <f aca="false">12*Inputs!$B$7*(1-MIN(1,Inputs!$G$7*$D1435)*churn_nonbuyers)*(ic*Inputs!$C$7+fee_wd*Inputs!$E$7*(1-$B1435)+fee_fx*Inputs!$D$7-cost_acc-cost_wd*Inputs!$E$7*(1-$B1435)-cost_fx*Inputs!$D$7)</f>
        <v>353306.977196566</v>
      </c>
      <c r="M1435" s="0" t="n">
        <f aca="false">12*Inputs!$B$8*(1-MIN(1,Inputs!$G$8*$D1435)*churn_nonbuyers)*(ic*Inputs!$C$8+fee_wd*Inputs!$E$8*(1-$B1435)+fee_fx*Inputs!$D$8-cost_acc-cost_wd*Inputs!$E$8*(1-$B1435)-cost_fx*Inputs!$D$8)</f>
        <v>69428.387973288</v>
      </c>
      <c r="N1435" s="0" t="n">
        <f aca="false">K1435+L1435+I1435-fixed</f>
        <v>-36758.2750485214</v>
      </c>
      <c r="O1435" s="0" t="n">
        <f aca="false">K1435+L1435+M1435-fixed</f>
        <v>-122476.07203587</v>
      </c>
      <c r="P1435" s="0" t="n">
        <f aca="false">12*Inputs!$B$6*(1-MIN(1,Inputs!$F$6*$D1435))*(ic*Inputs!$C$6+flat_fee-cost_acc-cost_wd*Inputs!$E$6*$E1435-cost_fx*Inputs!$D$6)+12*Inputs!$B$7*(1-MIN(1,Inputs!$F$7*$D1435))*(ic*Inputs!$C$7+flat_fee-cost_acc-cost_wd*Inputs!$E$7*$E1435-cost_fx*Inputs!$D$7)+12*Inputs!$B$8*(1-MIN(1,Inputs!$F$8*$D1435))*(ic*Inputs!$C$8+flat_fee-cost_acc-cost_wd*Inputs!$E$8*$E1435-cost_fx*Inputs!$D$8)-fixed</f>
        <v>-106611.6508264</v>
      </c>
    </row>
    <row r="1436" customFormat="false" ht="15" hidden="false" customHeight="false" outlineLevel="0" collapsed="false">
      <c r="A1436" s="0" t="n">
        <v>1371</v>
      </c>
      <c r="B1436" s="0" t="n">
        <v>0.254803</v>
      </c>
      <c r="C1436" s="0" t="n">
        <v>1.034634</v>
      </c>
      <c r="D1436" s="0" t="n">
        <v>1.540036</v>
      </c>
      <c r="E1436" s="0" t="n">
        <v>1.080701</v>
      </c>
      <c r="F1436" s="0" t="n">
        <v>0.07521</v>
      </c>
      <c r="G1436" s="0" t="n">
        <f aca="false">12*Inputs!$B$6*(MIN(1,$H$50*$C1436)*(ic*Inputs!$C$6+pS+fee_fx*Inputs!$D$6-cost_acc-cost_wd*Inputs!$E$6*$E1436-cost_fx*Inputs!$D$6-$F1436)+(1-MIN(1,$H$50*$C1436))*(1-MIN(1,Inputs!$G$6*$D1436)*churn_nonbuyers)*(ic*Inputs!$C$6+fee_wd*Inputs!$E$6*(1-$B1436)+fee_fx*Inputs!$D$6-cost_acc-cost_wd*Inputs!$E$6*(1-$B1436)-cost_fx*Inputs!$D$6))</f>
        <v>211938.09958935</v>
      </c>
      <c r="H1436" s="0" t="n">
        <f aca="false">12*Inputs!$B$7*(MIN(1,$H$51*$C1436)*(ic*Inputs!$C$7+pE+fee_fx*Inputs!$D$7-cost_acc-cost_wd*Inputs!$E$7*$E1436-cost_fx*Inputs!$D$7-$F1436)+(1-MIN(1,$H$51*$C1436))*(1-MIN(1,Inputs!$G$7*$D1436)*churn_nonbuyers)*(ic*Inputs!$C$7+fee_wd*Inputs!$E$7*(1-$B1436)+fee_fx*Inputs!$D$7-cost_acc-cost_wd*Inputs!$E$7*(1-$B1436)-cost_fx*Inputs!$D$7))</f>
        <v>416666.163068993</v>
      </c>
      <c r="I1436" s="0" t="n">
        <f aca="false">12*Inputs!$B$8*(MIN(1,$H$52*$C1436)*(ic*Inputs!$C$8+pT-cost_acc-cost_wd*Inputs!$E$8-cost_fx*Inputs!$D$8-cost_ins)+(1-MIN(1,$H$52*$C1436))*(1-MIN(1,Inputs!$G$8*$D1436)*churn_nonbuyers)*(ic*Inputs!$C$8+fee_wd*Inputs!$E$8*(1-$B1436)+fee_fx*Inputs!$D$8-cost_acc-cost_wd*Inputs!$E$8*(1-$B1436)-cost_fx*Inputs!$D$8))</f>
        <v>149136.283296</v>
      </c>
      <c r="J1436" s="0" t="n">
        <f aca="false">G1436+H1436+I1436-fixed</f>
        <v>77740.5459543433</v>
      </c>
      <c r="K1436" s="0" t="n">
        <f aca="false">12*Inputs!$B$6*(1-MIN(1,Inputs!$G$6*$D1436)*churn_nonbuyers)*(ic*Inputs!$C$6+fee_wd*Inputs!$E$6*(1-$B1436)+fee_fx*Inputs!$D$6-cost_acc-cost_wd*Inputs!$E$6*(1-$B1436)-cost_fx*Inputs!$D$6)</f>
        <v>152210.126828938</v>
      </c>
      <c r="L1436" s="0" t="n">
        <f aca="false">12*Inputs!$B$7*(1-MIN(1,Inputs!$G$7*$D1436)*churn_nonbuyers)*(ic*Inputs!$C$7+fee_wd*Inputs!$E$7*(1-$B1436)+fee_fx*Inputs!$D$7-cost_acc-cost_wd*Inputs!$E$7*(1-$B1436)-cost_fx*Inputs!$D$7)</f>
        <v>349575.285569363</v>
      </c>
      <c r="M1436" s="0" t="n">
        <f aca="false">12*Inputs!$B$8*(1-MIN(1,Inputs!$G$8*$D1436)*churn_nonbuyers)*(ic*Inputs!$C$8+fee_wd*Inputs!$E$8*(1-$B1436)+fee_fx*Inputs!$D$8-cost_acc-cost_wd*Inputs!$E$8*(1-$B1436)-cost_fx*Inputs!$D$8)</f>
        <v>0</v>
      </c>
      <c r="N1436" s="0" t="n">
        <f aca="false">K1436+L1436+I1436-fixed</f>
        <v>-49078.3043056998</v>
      </c>
      <c r="O1436" s="0" t="n">
        <f aca="false">K1436+L1436+M1436-fixed</f>
        <v>-198214.5876017</v>
      </c>
      <c r="P1436" s="0" t="n">
        <f aca="false">12*Inputs!$B$6*(1-MIN(1,Inputs!$F$6*$D1436))*(ic*Inputs!$C$6+flat_fee-cost_acc-cost_wd*Inputs!$E$6*$E1436-cost_fx*Inputs!$D$6)+12*Inputs!$B$7*(1-MIN(1,Inputs!$F$7*$D1436))*(ic*Inputs!$C$7+flat_fee-cost_acc-cost_wd*Inputs!$E$7*$E1436-cost_fx*Inputs!$D$7)+12*Inputs!$B$8*(1-MIN(1,Inputs!$F$8*$D1436))*(ic*Inputs!$C$8+flat_fee-cost_acc-cost_wd*Inputs!$E$8*$E1436-cost_fx*Inputs!$D$8)-fixed</f>
        <v>-258472.70655136</v>
      </c>
    </row>
    <row r="1437" customFormat="false" ht="15" hidden="false" customHeight="false" outlineLevel="0" collapsed="false">
      <c r="A1437" s="0" t="n">
        <v>1372</v>
      </c>
      <c r="B1437" s="0" t="n">
        <v>0.084219</v>
      </c>
      <c r="C1437" s="0" t="n">
        <v>0.842044</v>
      </c>
      <c r="D1437" s="0" t="n">
        <v>0.764645</v>
      </c>
      <c r="E1437" s="0" t="n">
        <v>1.207282</v>
      </c>
      <c r="F1437" s="0" t="n">
        <v>0.19138</v>
      </c>
      <c r="G1437" s="0" t="n">
        <f aca="false">12*Inputs!$B$6*(MIN(1,$H$50*$C1437)*(ic*Inputs!$C$6+pS+fee_fx*Inputs!$D$6-cost_acc-cost_wd*Inputs!$E$6*$E1437-cost_fx*Inputs!$D$6-$F1437)+(1-MIN(1,$H$50*$C1437))*(1-MIN(1,Inputs!$G$6*$D1437)*churn_nonbuyers)*(ic*Inputs!$C$6+fee_wd*Inputs!$E$6*(1-$B1437)+fee_fx*Inputs!$D$6-cost_acc-cost_wd*Inputs!$E$6*(1-$B1437)-cost_fx*Inputs!$D$6))</f>
        <v>224106.845539596</v>
      </c>
      <c r="H1437" s="0" t="n">
        <f aca="false">12*Inputs!$B$7*(MIN(1,$H$51*$C1437)*(ic*Inputs!$C$7+pE+fee_fx*Inputs!$D$7-cost_acc-cost_wd*Inputs!$E$7*$E1437-cost_fx*Inputs!$D$7-$F1437)+(1-MIN(1,$H$51*$C1437))*(1-MIN(1,Inputs!$G$7*$D1437)*churn_nonbuyers)*(ic*Inputs!$C$7+fee_wd*Inputs!$E$7*(1-$B1437)+fee_fx*Inputs!$D$7-cost_acc-cost_wd*Inputs!$E$7*(1-$B1437)-cost_fx*Inputs!$D$7))</f>
        <v>407835.238766982</v>
      </c>
      <c r="I1437" s="0" t="n">
        <f aca="false">12*Inputs!$B$8*(MIN(1,$H$52*$C1437)*(ic*Inputs!$C$8+pT-cost_acc-cost_wd*Inputs!$E$8-cost_fx*Inputs!$D$8-cost_ins)+(1-MIN(1,$H$52*$C1437))*(1-MIN(1,Inputs!$G$8*$D1437)*churn_nonbuyers)*(ic*Inputs!$C$8+fee_wd*Inputs!$E$8*(1-$B1437)+fee_fx*Inputs!$D$8-cost_acc-cost_wd*Inputs!$E$8*(1-$B1437)-cost_fx*Inputs!$D$8))</f>
        <v>182885.080319334</v>
      </c>
      <c r="J1437" s="0" t="n">
        <f aca="false">G1437+H1437+I1437-fixed</f>
        <v>114827.164625913</v>
      </c>
      <c r="K1437" s="0" t="n">
        <f aca="false">12*Inputs!$B$6*(1-MIN(1,Inputs!$G$6*$D1437)*churn_nonbuyers)*(ic*Inputs!$C$6+fee_wd*Inputs!$E$6*(1-$B1437)+fee_fx*Inputs!$D$6-cost_acc-cost_wd*Inputs!$E$6*(1-$B1437)-cost_fx*Inputs!$D$6)</f>
        <v>182228.505388236</v>
      </c>
      <c r="L1437" s="0" t="n">
        <f aca="false">12*Inputs!$B$7*(1-MIN(1,Inputs!$G$7*$D1437)*churn_nonbuyers)*(ic*Inputs!$C$7+fee_wd*Inputs!$E$7*(1-$B1437)+fee_fx*Inputs!$D$7-cost_acc-cost_wd*Inputs!$E$7*(1-$B1437)-cost_fx*Inputs!$D$7)</f>
        <v>382101.515872942</v>
      </c>
      <c r="M1437" s="0" t="n">
        <f aca="false">12*Inputs!$B$8*(1-MIN(1,Inputs!$G$8*$D1437)*churn_nonbuyers)*(ic*Inputs!$C$8+fee_wd*Inputs!$E$8*(1-$B1437)+fee_fx*Inputs!$D$8-cost_acc-cost_wd*Inputs!$E$8*(1-$B1437)-cost_fx*Inputs!$D$8)</f>
        <v>149815.159011768</v>
      </c>
      <c r="N1437" s="0" t="n">
        <f aca="false">K1437+L1437+I1437-fixed</f>
        <v>47215.101580512</v>
      </c>
      <c r="O1437" s="0" t="n">
        <f aca="false">K1437+L1437+M1437-fixed</f>
        <v>14145.1802729457</v>
      </c>
      <c r="P1437" s="0" t="n">
        <f aca="false">12*Inputs!$B$6*(1-MIN(1,Inputs!$F$6*$D1437))*(ic*Inputs!$C$6+flat_fee-cost_acc-cost_wd*Inputs!$E$6*$E1437-cost_fx*Inputs!$D$6)+12*Inputs!$B$7*(1-MIN(1,Inputs!$F$7*$D1437))*(ic*Inputs!$C$7+flat_fee-cost_acc-cost_wd*Inputs!$E$7*$E1437-cost_fx*Inputs!$D$7)+12*Inputs!$B$8*(1-MIN(1,Inputs!$F$8*$D1437))*(ic*Inputs!$C$8+flat_fee-cost_acc-cost_wd*Inputs!$E$8*$E1437-cost_fx*Inputs!$D$8)-fixed</f>
        <v>101941.0852136</v>
      </c>
    </row>
    <row r="1438" customFormat="false" ht="15" hidden="false" customHeight="false" outlineLevel="0" collapsed="false">
      <c r="A1438" s="0" t="n">
        <v>1373</v>
      </c>
      <c r="B1438" s="0" t="n">
        <v>0.082556</v>
      </c>
      <c r="C1438" s="0" t="n">
        <v>0.845123</v>
      </c>
      <c r="D1438" s="0" t="n">
        <v>1.155656</v>
      </c>
      <c r="E1438" s="0" t="n">
        <v>1.036198</v>
      </c>
      <c r="F1438" s="0" t="n">
        <v>0.113164</v>
      </c>
      <c r="G1438" s="0" t="n">
        <f aca="false">12*Inputs!$B$6*(MIN(1,$H$50*$C1438)*(ic*Inputs!$C$6+pS+fee_fx*Inputs!$D$6-cost_acc-cost_wd*Inputs!$E$6*$E1438-cost_fx*Inputs!$D$6-$F1438)+(1-MIN(1,$H$50*$C1438))*(1-MIN(1,Inputs!$G$6*$D1438)*churn_nonbuyers)*(ic*Inputs!$C$6+fee_wd*Inputs!$E$6*(1-$B1438)+fee_fx*Inputs!$D$6-cost_acc-cost_wd*Inputs!$E$6*(1-$B1438)-cost_fx*Inputs!$D$6))</f>
        <v>225870.790463056</v>
      </c>
      <c r="H1438" s="0" t="n">
        <f aca="false">12*Inputs!$B$7*(MIN(1,$H$51*$C1438)*(ic*Inputs!$C$7+pE+fee_fx*Inputs!$D$7-cost_acc-cost_wd*Inputs!$E$7*$E1438-cost_fx*Inputs!$D$7-$F1438)+(1-MIN(1,$H$51*$C1438))*(1-MIN(1,Inputs!$G$7*$D1438)*churn_nonbuyers)*(ic*Inputs!$C$7+fee_wd*Inputs!$E$7*(1-$B1438)+fee_fx*Inputs!$D$7-cost_acc-cost_wd*Inputs!$E$7*(1-$B1438)-cost_fx*Inputs!$D$7))</f>
        <v>425509.628324852</v>
      </c>
      <c r="I1438" s="0" t="n">
        <f aca="false">12*Inputs!$B$8*(MIN(1,$H$52*$C1438)*(ic*Inputs!$C$8+pT-cost_acc-cost_wd*Inputs!$E$8-cost_fx*Inputs!$D$8-cost_ins)+(1-MIN(1,$H$52*$C1438))*(1-MIN(1,Inputs!$G$8*$D1438)*churn_nonbuyers)*(ic*Inputs!$C$8+fee_wd*Inputs!$E$8*(1-$B1438)+fee_fx*Inputs!$D$8-cost_acc-cost_wd*Inputs!$E$8*(1-$B1438)-cost_fx*Inputs!$D$8))</f>
        <v>146977.1676765</v>
      </c>
      <c r="J1438" s="0" t="n">
        <f aca="false">G1438+H1438+I1438-fixed</f>
        <v>98357.5864644093</v>
      </c>
      <c r="K1438" s="0" t="n">
        <f aca="false">12*Inputs!$B$6*(1-MIN(1,Inputs!$G$6*$D1438)*churn_nonbuyers)*(ic*Inputs!$C$6+fee_wd*Inputs!$E$6*(1-$B1438)+fee_fx*Inputs!$D$6-cost_acc-cost_wd*Inputs!$E$6*(1-$B1438)-cost_fx*Inputs!$D$6)</f>
        <v>178749.849144499</v>
      </c>
      <c r="L1438" s="0" t="n">
        <f aca="false">12*Inputs!$B$7*(1-MIN(1,Inputs!$G$7*$D1438)*churn_nonbuyers)*(ic*Inputs!$C$7+fee_wd*Inputs!$E$7*(1-$B1438)+fee_fx*Inputs!$D$7-cost_acc-cost_wd*Inputs!$E$7*(1-$B1438)-cost_fx*Inputs!$D$7)</f>
        <v>377745.2763987</v>
      </c>
      <c r="M1438" s="0" t="n">
        <f aca="false">12*Inputs!$B$8*(1-MIN(1,Inputs!$G$8*$D1438)*churn_nonbuyers)*(ic*Inputs!$C$8+fee_wd*Inputs!$E$8*(1-$B1438)+fee_fx*Inputs!$D$8-cost_acc-cost_wd*Inputs!$E$8*(1-$B1438)-cost_fx*Inputs!$D$8)</f>
        <v>61598.6820343296</v>
      </c>
      <c r="N1438" s="0" t="n">
        <f aca="false">K1438+L1438+I1438-fixed</f>
        <v>3472.29321969918</v>
      </c>
      <c r="O1438" s="0" t="n">
        <f aca="false">K1438+L1438+M1438-fixed</f>
        <v>-81906.1924224717</v>
      </c>
      <c r="P1438" s="0" t="n">
        <f aca="false">12*Inputs!$B$6*(1-MIN(1,Inputs!$F$6*$D1438))*(ic*Inputs!$C$6+flat_fee-cost_acc-cost_wd*Inputs!$E$6*$E1438-cost_fx*Inputs!$D$6)+12*Inputs!$B$7*(1-MIN(1,Inputs!$F$7*$D1438))*(ic*Inputs!$C$7+flat_fee-cost_acc-cost_wd*Inputs!$E$7*$E1438-cost_fx*Inputs!$D$7)+12*Inputs!$B$8*(1-MIN(1,Inputs!$F$8*$D1438))*(ic*Inputs!$C$8+flat_fee-cost_acc-cost_wd*Inputs!$E$8*$E1438-cost_fx*Inputs!$D$8)-fixed</f>
        <v>-31592.0481548799</v>
      </c>
    </row>
    <row r="1439" customFormat="false" ht="15" hidden="false" customHeight="false" outlineLevel="0" collapsed="false">
      <c r="A1439" s="0" t="n">
        <v>1374</v>
      </c>
      <c r="B1439" s="0" t="n">
        <v>0.045848</v>
      </c>
      <c r="C1439" s="0" t="n">
        <v>0.702981</v>
      </c>
      <c r="D1439" s="0" t="n">
        <v>1.420622</v>
      </c>
      <c r="E1439" s="0" t="n">
        <v>1.307571</v>
      </c>
      <c r="F1439" s="0" t="n">
        <v>0.152047</v>
      </c>
      <c r="G1439" s="0" t="n">
        <f aca="false">12*Inputs!$B$6*(MIN(1,$H$50*$C1439)*(ic*Inputs!$C$6+pS+fee_fx*Inputs!$D$6-cost_acc-cost_wd*Inputs!$E$6*$E1439-cost_fx*Inputs!$D$6-$F1439)+(1-MIN(1,$H$50*$C1439))*(1-MIN(1,Inputs!$G$6*$D1439)*churn_nonbuyers)*(ic*Inputs!$C$6+fee_wd*Inputs!$E$6*(1-$B1439)+fee_fx*Inputs!$D$6-cost_acc-cost_wd*Inputs!$E$6*(1-$B1439)-cost_fx*Inputs!$D$6))</f>
        <v>215182.672718264</v>
      </c>
      <c r="H1439" s="0" t="n">
        <f aca="false">12*Inputs!$B$7*(MIN(1,$H$51*$C1439)*(ic*Inputs!$C$7+pE+fee_fx*Inputs!$D$7-cost_acc-cost_wd*Inputs!$E$7*$E1439-cost_fx*Inputs!$D$7-$F1439)+(1-MIN(1,$H$51*$C1439))*(1-MIN(1,Inputs!$G$7*$D1439)*churn_nonbuyers)*(ic*Inputs!$C$7+fee_wd*Inputs!$E$7*(1-$B1439)+fee_fx*Inputs!$D$7-cost_acc-cost_wd*Inputs!$E$7*(1-$B1439)-cost_fx*Inputs!$D$7))</f>
        <v>395326.724847988</v>
      </c>
      <c r="I1439" s="0" t="n">
        <f aca="false">12*Inputs!$B$8*(MIN(1,$H$52*$C1439)*(ic*Inputs!$C$8+pT-cost_acc-cost_wd*Inputs!$E$8-cost_fx*Inputs!$D$8-cost_ins)+(1-MIN(1,$H$52*$C1439))*(1-MIN(1,Inputs!$G$8*$D1439)*churn_nonbuyers)*(ic*Inputs!$C$8+fee_wd*Inputs!$E$8*(1-$B1439)+fee_fx*Inputs!$D$8-cost_acc-cost_wd*Inputs!$E$8*(1-$B1439)-cost_fx*Inputs!$D$8))</f>
        <v>102246.788870265</v>
      </c>
      <c r="J1439" s="0" t="n">
        <f aca="false">G1439+H1439+I1439-fixed</f>
        <v>12756.1864365167</v>
      </c>
      <c r="K1439" s="0" t="n">
        <f aca="false">12*Inputs!$B$6*(1-MIN(1,Inputs!$G$6*$D1439)*churn_nonbuyers)*(ic*Inputs!$C$6+fee_wd*Inputs!$E$6*(1-$B1439)+fee_fx*Inputs!$D$6-cost_acc-cost_wd*Inputs!$E$6*(1-$B1439)-cost_fx*Inputs!$D$6)</f>
        <v>181146.973517683</v>
      </c>
      <c r="L1439" s="0" t="n">
        <f aca="false">12*Inputs!$B$7*(1-MIN(1,Inputs!$G$7*$D1439)*churn_nonbuyers)*(ic*Inputs!$C$7+fee_wd*Inputs!$E$7*(1-$B1439)+fee_fx*Inputs!$D$7-cost_acc-cost_wd*Inputs!$E$7*(1-$B1439)-cost_fx*Inputs!$D$7)</f>
        <v>379695.41745461</v>
      </c>
      <c r="M1439" s="0" t="n">
        <f aca="false">12*Inputs!$B$8*(1-MIN(1,Inputs!$G$8*$D1439)*churn_nonbuyers)*(ic*Inputs!$C$8+fee_wd*Inputs!$E$8*(1-$B1439)+fee_fx*Inputs!$D$8-cost_acc-cost_wd*Inputs!$E$8*(1-$B1439)-cost_fx*Inputs!$D$8)</f>
        <v>1804.03940252161</v>
      </c>
      <c r="N1439" s="0" t="n">
        <f aca="false">K1439+L1439+I1439-fixed</f>
        <v>-36910.8201574421</v>
      </c>
      <c r="O1439" s="0" t="n">
        <f aca="false">K1439+L1439+M1439-fixed</f>
        <v>-137353.569625185</v>
      </c>
      <c r="P1439" s="0" t="n">
        <f aca="false">12*Inputs!$B$6*(1-MIN(1,Inputs!$F$6*$D1439))*(ic*Inputs!$C$6+flat_fee-cost_acc-cost_wd*Inputs!$E$6*$E1439-cost_fx*Inputs!$D$6)+12*Inputs!$B$7*(1-MIN(1,Inputs!$F$7*$D1439))*(ic*Inputs!$C$7+flat_fee-cost_acc-cost_wd*Inputs!$E$7*$E1439-cost_fx*Inputs!$D$7)+12*Inputs!$B$8*(1-MIN(1,Inputs!$F$8*$D1439))*(ic*Inputs!$C$8+flat_fee-cost_acc-cost_wd*Inputs!$E$8*$E1439-cost_fx*Inputs!$D$8)-fixed</f>
        <v>-268550.12421712</v>
      </c>
    </row>
    <row r="1440" customFormat="false" ht="15" hidden="false" customHeight="false" outlineLevel="0" collapsed="false">
      <c r="A1440" s="0" t="n">
        <v>1375</v>
      </c>
      <c r="B1440" s="0" t="n">
        <v>0.241498</v>
      </c>
      <c r="C1440" s="0" t="n">
        <v>0.960863</v>
      </c>
      <c r="D1440" s="0" t="n">
        <v>0.953345</v>
      </c>
      <c r="E1440" s="0" t="n">
        <v>1.069134</v>
      </c>
      <c r="F1440" s="0" t="n">
        <v>0.105206</v>
      </c>
      <c r="G1440" s="0" t="n">
        <f aca="false">12*Inputs!$B$6*(MIN(1,$H$50*$C1440)*(ic*Inputs!$C$6+pS+fee_fx*Inputs!$D$6-cost_acc-cost_wd*Inputs!$E$6*$E1440-cost_fx*Inputs!$D$6-$F1440)+(1-MIN(1,$H$50*$C1440))*(1-MIN(1,Inputs!$G$6*$D1440)*churn_nonbuyers)*(ic*Inputs!$C$6+fee_wd*Inputs!$E$6*(1-$B1440)+fee_fx*Inputs!$D$6-cost_acc-cost_wd*Inputs!$E$6*(1-$B1440)-cost_fx*Inputs!$D$6))</f>
        <v>213421.41300763</v>
      </c>
      <c r="H1440" s="0" t="n">
        <f aca="false">12*Inputs!$B$7*(MIN(1,$H$51*$C1440)*(ic*Inputs!$C$7+pE+fee_fx*Inputs!$D$7-cost_acc-cost_wd*Inputs!$E$7*$E1440-cost_fx*Inputs!$D$7-$F1440)+(1-MIN(1,$H$51*$C1440))*(1-MIN(1,Inputs!$G$7*$D1440)*churn_nonbuyers)*(ic*Inputs!$C$7+fee_wd*Inputs!$E$7*(1-$B1440)+fee_fx*Inputs!$D$7-cost_acc-cost_wd*Inputs!$E$7*(1-$B1440)-cost_fx*Inputs!$D$7))</f>
        <v>416619.982817216</v>
      </c>
      <c r="I1440" s="0" t="n">
        <f aca="false">12*Inputs!$B$8*(MIN(1,$H$52*$C1440)*(ic*Inputs!$C$8+pT-cost_acc-cost_wd*Inputs!$E$8-cost_fx*Inputs!$D$8-cost_ins)+(1-MIN(1,$H$52*$C1440))*(1-MIN(1,Inputs!$G$8*$D1440)*churn_nonbuyers)*(ic*Inputs!$C$8+fee_wd*Inputs!$E$8*(1-$B1440)+fee_fx*Inputs!$D$8-cost_acc-cost_wd*Inputs!$E$8*(1-$B1440)-cost_fx*Inputs!$D$8))</f>
        <v>172788.709944938</v>
      </c>
      <c r="J1440" s="0" t="n">
        <f aca="false">G1440+H1440+I1440-fixed</f>
        <v>102830.105769784</v>
      </c>
      <c r="K1440" s="0" t="n">
        <f aca="false">12*Inputs!$B$6*(1-MIN(1,Inputs!$G$6*$D1440)*churn_nonbuyers)*(ic*Inputs!$C$6+fee_wd*Inputs!$E$6*(1-$B1440)+fee_fx*Inputs!$D$6-cost_acc-cost_wd*Inputs!$E$6*(1-$B1440)-cost_fx*Inputs!$D$6)</f>
        <v>158872.232957832</v>
      </c>
      <c r="L1440" s="0" t="n">
        <f aca="false">12*Inputs!$B$7*(1-MIN(1,Inputs!$G$7*$D1440)*churn_nonbuyers)*(ic*Inputs!$C$7+fee_wd*Inputs!$E$7*(1-$B1440)+fee_fx*Inputs!$D$7-cost_acc-cost_wd*Inputs!$E$7*(1-$B1440)-cost_fx*Inputs!$D$7)</f>
        <v>357887.224414699</v>
      </c>
      <c r="M1440" s="0" t="n">
        <f aca="false">12*Inputs!$B$8*(1-MIN(1,Inputs!$G$8*$D1440)*churn_nonbuyers)*(ic*Inputs!$C$8+fee_wd*Inputs!$E$8*(1-$B1440)+fee_fx*Inputs!$D$8-cost_acc-cost_wd*Inputs!$E$8*(1-$B1440)-cost_fx*Inputs!$D$8)</f>
        <v>104723.589003216</v>
      </c>
      <c r="N1440" s="0" t="n">
        <f aca="false">K1440+L1440+I1440-fixed</f>
        <v>-10451.8326825307</v>
      </c>
      <c r="O1440" s="0" t="n">
        <f aca="false">K1440+L1440+M1440-fixed</f>
        <v>-78516.9536242527</v>
      </c>
      <c r="P1440" s="0" t="n">
        <f aca="false">12*Inputs!$B$6*(1-MIN(1,Inputs!$F$6*$D1440))*(ic*Inputs!$C$6+flat_fee-cost_acc-cost_wd*Inputs!$E$6*$E1440-cost_fx*Inputs!$D$6)+12*Inputs!$B$7*(1-MIN(1,Inputs!$F$7*$D1440))*(ic*Inputs!$C$7+flat_fee-cost_acc-cost_wd*Inputs!$E$7*$E1440-cost_fx*Inputs!$D$7)+12*Inputs!$B$8*(1-MIN(1,Inputs!$F$8*$D1440))*(ic*Inputs!$C$8+flat_fee-cost_acc-cost_wd*Inputs!$E$8*$E1440-cost_fx*Inputs!$D$8)-fixed</f>
        <v>66142.0656152</v>
      </c>
    </row>
    <row r="1441" customFormat="false" ht="15" hidden="false" customHeight="false" outlineLevel="0" collapsed="false">
      <c r="A1441" s="0" t="n">
        <v>1376</v>
      </c>
      <c r="B1441" s="0" t="n">
        <v>0.31832</v>
      </c>
      <c r="C1441" s="0" t="n">
        <v>1.063247</v>
      </c>
      <c r="D1441" s="0" t="n">
        <v>1.649621</v>
      </c>
      <c r="E1441" s="0" t="n">
        <v>1.185858</v>
      </c>
      <c r="F1441" s="0" t="n">
        <v>0.076354</v>
      </c>
      <c r="G1441" s="0" t="n">
        <f aca="false">12*Inputs!$B$6*(MIN(1,$H$50*$C1441)*(ic*Inputs!$C$6+pS+fee_fx*Inputs!$D$6-cost_acc-cost_wd*Inputs!$E$6*$E1441-cost_fx*Inputs!$D$6-$F1441)+(1-MIN(1,$H$50*$C1441))*(1-MIN(1,Inputs!$G$6*$D1441)*churn_nonbuyers)*(ic*Inputs!$C$6+fee_wd*Inputs!$E$6*(1-$B1441)+fee_fx*Inputs!$D$6-cost_acc-cost_wd*Inputs!$E$6*(1-$B1441)-cost_fx*Inputs!$D$6))</f>
        <v>202480.879135491</v>
      </c>
      <c r="H1441" s="0" t="n">
        <f aca="false">12*Inputs!$B$7*(MIN(1,$H$51*$C1441)*(ic*Inputs!$C$7+pE+fee_fx*Inputs!$D$7-cost_acc-cost_wd*Inputs!$E$7*$E1441-cost_fx*Inputs!$D$7-$F1441)+(1-MIN(1,$H$51*$C1441))*(1-MIN(1,Inputs!$G$7*$D1441)*churn_nonbuyers)*(ic*Inputs!$C$7+fee_wd*Inputs!$E$7*(1-$B1441)+fee_fx*Inputs!$D$7-cost_acc-cost_wd*Inputs!$E$7*(1-$B1441)-cost_fx*Inputs!$D$7))</f>
        <v>399882.441226821</v>
      </c>
      <c r="I1441" s="0" t="n">
        <f aca="false">12*Inputs!$B$8*(MIN(1,$H$52*$C1441)*(ic*Inputs!$C$8+pT-cost_acc-cost_wd*Inputs!$E$8-cost_fx*Inputs!$D$8-cost_ins)+(1-MIN(1,$H$52*$C1441))*(1-MIN(1,Inputs!$G$8*$D1441)*churn_nonbuyers)*(ic*Inputs!$C$8+fee_wd*Inputs!$E$8*(1-$B1441)+fee_fx*Inputs!$D$8-cost_acc-cost_wd*Inputs!$E$8*(1-$B1441)-cost_fx*Inputs!$D$8))</f>
        <v>153260.675568</v>
      </c>
      <c r="J1441" s="0" t="n">
        <f aca="false">G1441+H1441+I1441-fixed</f>
        <v>55623.9959303115</v>
      </c>
      <c r="K1441" s="0" t="n">
        <f aca="false">12*Inputs!$B$6*(1-MIN(1,Inputs!$G$6*$D1441)*churn_nonbuyers)*(ic*Inputs!$C$6+fee_wd*Inputs!$E$6*(1-$B1441)+fee_fx*Inputs!$D$6-cost_acc-cost_wd*Inputs!$E$6*(1-$B1441)-cost_fx*Inputs!$D$6)</f>
        <v>142914.513288384</v>
      </c>
      <c r="L1441" s="0" t="n">
        <f aca="false">12*Inputs!$B$7*(1-MIN(1,Inputs!$G$7*$D1441)*churn_nonbuyers)*(ic*Inputs!$C$7+fee_wd*Inputs!$E$7*(1-$B1441)+fee_fx*Inputs!$D$7-cost_acc-cost_wd*Inputs!$E$7*(1-$B1441)-cost_fx*Inputs!$D$7)</f>
        <v>339676.56816503</v>
      </c>
      <c r="M1441" s="0" t="n">
        <f aca="false">12*Inputs!$B$8*(1-MIN(1,Inputs!$G$8*$D1441)*churn_nonbuyers)*(ic*Inputs!$C$8+fee_wd*Inputs!$E$8*(1-$B1441)+fee_fx*Inputs!$D$8-cost_acc-cost_wd*Inputs!$E$8*(1-$B1441)-cost_fx*Inputs!$D$8)</f>
        <v>0</v>
      </c>
      <c r="N1441" s="0" t="n">
        <f aca="false">K1441+L1441+I1441-fixed</f>
        <v>-64148.2429785857</v>
      </c>
      <c r="O1441" s="0" t="n">
        <f aca="false">K1441+L1441+M1441-fixed</f>
        <v>-217408.918546586</v>
      </c>
      <c r="P1441" s="0" t="n">
        <f aca="false">12*Inputs!$B$6*(1-MIN(1,Inputs!$F$6*$D1441))*(ic*Inputs!$C$6+flat_fee-cost_acc-cost_wd*Inputs!$E$6*$E1441-cost_fx*Inputs!$D$6)+12*Inputs!$B$7*(1-MIN(1,Inputs!$F$7*$D1441))*(ic*Inputs!$C$7+flat_fee-cost_acc-cost_wd*Inputs!$E$7*$E1441-cost_fx*Inputs!$D$7)+12*Inputs!$B$8*(1-MIN(1,Inputs!$F$8*$D1441))*(ic*Inputs!$C$8+flat_fee-cost_acc-cost_wd*Inputs!$E$8*$E1441-cost_fx*Inputs!$D$8)-fixed</f>
        <v>-347181.18493168</v>
      </c>
    </row>
    <row r="1442" customFormat="false" ht="15" hidden="false" customHeight="false" outlineLevel="0" collapsed="false">
      <c r="A1442" s="0" t="n">
        <v>1377</v>
      </c>
      <c r="B1442" s="0" t="n">
        <v>0.122821</v>
      </c>
      <c r="C1442" s="0" t="n">
        <v>0.836936</v>
      </c>
      <c r="D1442" s="0" t="n">
        <v>1.290659</v>
      </c>
      <c r="E1442" s="0" t="n">
        <v>1.047076</v>
      </c>
      <c r="F1442" s="0" t="n">
        <v>0.300909</v>
      </c>
      <c r="G1442" s="0" t="n">
        <f aca="false">12*Inputs!$B$6*(MIN(1,$H$50*$C1442)*(ic*Inputs!$C$6+pS+fee_fx*Inputs!$D$6-cost_acc-cost_wd*Inputs!$E$6*$E1442-cost_fx*Inputs!$D$6-$F1442)+(1-MIN(1,$H$50*$C1442))*(1-MIN(1,Inputs!$G$6*$D1442)*churn_nonbuyers)*(ic*Inputs!$C$6+fee_wd*Inputs!$E$6*(1-$B1442)+fee_fx*Inputs!$D$6-cost_acc-cost_wd*Inputs!$E$6*(1-$B1442)-cost_fx*Inputs!$D$6))</f>
        <v>215328.597285794</v>
      </c>
      <c r="H1442" s="0" t="n">
        <f aca="false">12*Inputs!$B$7*(MIN(1,$H$51*$C1442)*(ic*Inputs!$C$7+pE+fee_fx*Inputs!$D$7-cost_acc-cost_wd*Inputs!$E$7*$E1442-cost_fx*Inputs!$D$7-$F1442)+(1-MIN(1,$H$51*$C1442))*(1-MIN(1,Inputs!$G$7*$D1442)*churn_nonbuyers)*(ic*Inputs!$C$7+fee_wd*Inputs!$E$7*(1-$B1442)+fee_fx*Inputs!$D$7-cost_acc-cost_wd*Inputs!$E$7*(1-$B1442)-cost_fx*Inputs!$D$7))</f>
        <v>410185.37527813</v>
      </c>
      <c r="I1442" s="0" t="n">
        <f aca="false">12*Inputs!$B$8*(MIN(1,$H$52*$C1442)*(ic*Inputs!$C$8+pT-cost_acc-cost_wd*Inputs!$E$8-cost_fx*Inputs!$D$8-cost_ins)+(1-MIN(1,$H$52*$C1442))*(1-MIN(1,Inputs!$G$8*$D1442)*churn_nonbuyers)*(ic*Inputs!$C$8+fee_wd*Inputs!$E$8*(1-$B1442)+fee_fx*Inputs!$D$8-cost_acc-cost_wd*Inputs!$E$8*(1-$B1442)-cost_fx*Inputs!$D$8))</f>
        <v>133453.39707026</v>
      </c>
      <c r="J1442" s="0" t="n">
        <f aca="false">G1442+H1442+I1442-fixed</f>
        <v>58967.3696341845</v>
      </c>
      <c r="K1442" s="0" t="n">
        <f aca="false">12*Inputs!$B$6*(1-MIN(1,Inputs!$G$6*$D1442)*churn_nonbuyers)*(ic*Inputs!$C$6+fee_wd*Inputs!$E$6*(1-$B1442)+fee_fx*Inputs!$D$6-cost_acc-cost_wd*Inputs!$E$6*(1-$B1442)-cost_fx*Inputs!$D$6)</f>
        <v>172045.277489081</v>
      </c>
      <c r="L1442" s="0" t="n">
        <f aca="false">12*Inputs!$B$7*(1-MIN(1,Inputs!$G$7*$D1442)*churn_nonbuyers)*(ic*Inputs!$C$7+fee_wd*Inputs!$E$7*(1-$B1442)+fee_fx*Inputs!$D$7-cost_acc-cost_wd*Inputs!$E$7*(1-$B1442)-cost_fx*Inputs!$D$7)</f>
        <v>370586.771261449</v>
      </c>
      <c r="M1442" s="0" t="n">
        <f aca="false">12*Inputs!$B$8*(1-MIN(1,Inputs!$G$8*$D1442)*churn_nonbuyers)*(ic*Inputs!$C$8+fee_wd*Inputs!$E$8*(1-$B1442)+fee_fx*Inputs!$D$8-cost_acc-cost_wd*Inputs!$E$8*(1-$B1442)-cost_fx*Inputs!$D$8)</f>
        <v>30941.0966557104</v>
      </c>
      <c r="N1442" s="0" t="n">
        <f aca="false">K1442+L1442+I1442-fixed</f>
        <v>-23914.5541792108</v>
      </c>
      <c r="O1442" s="0" t="n">
        <f aca="false">K1442+L1442+M1442-fixed</f>
        <v>-126426.85459376</v>
      </c>
      <c r="P1442" s="0" t="n">
        <f aca="false">12*Inputs!$B$6*(1-MIN(1,Inputs!$F$6*$D1442))*(ic*Inputs!$C$6+flat_fee-cost_acc-cost_wd*Inputs!$E$6*$E1442-cost_fx*Inputs!$D$6)+12*Inputs!$B$7*(1-MIN(1,Inputs!$F$7*$D1442))*(ic*Inputs!$C$7+flat_fee-cost_acc-cost_wd*Inputs!$E$7*$E1442-cost_fx*Inputs!$D$7)+12*Inputs!$B$8*(1-MIN(1,Inputs!$F$8*$D1442))*(ic*Inputs!$C$8+flat_fee-cost_acc-cost_wd*Inputs!$E$8*$E1442-cost_fx*Inputs!$D$8)-fixed</f>
        <v>-110491.64541184</v>
      </c>
    </row>
    <row r="1443" customFormat="false" ht="15" hidden="false" customHeight="false" outlineLevel="0" collapsed="false">
      <c r="A1443" s="0" t="n">
        <v>1378</v>
      </c>
      <c r="B1443" s="0" t="n">
        <v>0.279628</v>
      </c>
      <c r="C1443" s="0" t="n">
        <v>1.055644</v>
      </c>
      <c r="D1443" s="0" t="n">
        <v>1.422882</v>
      </c>
      <c r="E1443" s="0" t="n">
        <v>1.280552</v>
      </c>
      <c r="F1443" s="0" t="n">
        <v>0.135948</v>
      </c>
      <c r="G1443" s="0" t="n">
        <f aca="false">12*Inputs!$B$6*(MIN(1,$H$50*$C1443)*(ic*Inputs!$C$6+pS+fee_fx*Inputs!$D$6-cost_acc-cost_wd*Inputs!$E$6*$E1443-cost_fx*Inputs!$D$6-$F1443)+(1-MIN(1,$H$50*$C1443))*(1-MIN(1,Inputs!$G$6*$D1443)*churn_nonbuyers)*(ic*Inputs!$C$6+fee_wd*Inputs!$E$6*(1-$B1443)+fee_fx*Inputs!$D$6-cost_acc-cost_wd*Inputs!$E$6*(1-$B1443)-cost_fx*Inputs!$D$6))</f>
        <v>204657.271948809</v>
      </c>
      <c r="H1443" s="0" t="n">
        <f aca="false">12*Inputs!$B$7*(MIN(1,$H$51*$C1443)*(ic*Inputs!$C$7+pE+fee_fx*Inputs!$D$7-cost_acc-cost_wd*Inputs!$E$7*$E1443-cost_fx*Inputs!$D$7-$F1443)+(1-MIN(1,$H$51*$C1443))*(1-MIN(1,Inputs!$G$7*$D1443)*churn_nonbuyers)*(ic*Inputs!$C$7+fee_wd*Inputs!$E$7*(1-$B1443)+fee_fx*Inputs!$D$7-cost_acc-cost_wd*Inputs!$E$7*(1-$B1443)-cost_fx*Inputs!$D$7))</f>
        <v>388798.518703611</v>
      </c>
      <c r="I1443" s="0" t="n">
        <f aca="false">12*Inputs!$B$8*(MIN(1,$H$52*$C1443)*(ic*Inputs!$C$8+pT-cost_acc-cost_wd*Inputs!$E$8-cost_fx*Inputs!$D$8-cost_ins)+(1-MIN(1,$H$52*$C1443))*(1-MIN(1,Inputs!$G$8*$D1443)*churn_nonbuyers)*(ic*Inputs!$C$8+fee_wd*Inputs!$E$8*(1-$B1443)+fee_fx*Inputs!$D$8-cost_acc-cost_wd*Inputs!$E$8*(1-$B1443)-cost_fx*Inputs!$D$8))</f>
        <v>152490.137586137</v>
      </c>
      <c r="J1443" s="0" t="n">
        <f aca="false">G1443+H1443+I1443-fixed</f>
        <v>45945.9282385572</v>
      </c>
      <c r="K1443" s="0" t="n">
        <f aca="false">12*Inputs!$B$6*(1-MIN(1,Inputs!$G$6*$D1443)*churn_nonbuyers)*(ic*Inputs!$C$6+fee_wd*Inputs!$E$6*(1-$B1443)+fee_fx*Inputs!$D$6-cost_acc-cost_wd*Inputs!$E$6*(1-$B1443)-cost_fx*Inputs!$D$6)</f>
        <v>149855.636504851</v>
      </c>
      <c r="L1443" s="0" t="n">
        <f aca="false">12*Inputs!$B$7*(1-MIN(1,Inputs!$G$7*$D1443)*churn_nonbuyers)*(ic*Inputs!$C$7+fee_wd*Inputs!$E$7*(1-$B1443)+fee_fx*Inputs!$D$7-cost_acc-cost_wd*Inputs!$E$7*(1-$B1443)-cost_fx*Inputs!$D$7)</f>
        <v>347441.218766911</v>
      </c>
      <c r="M1443" s="0" t="n">
        <f aca="false">12*Inputs!$B$8*(1-MIN(1,Inputs!$G$8*$D1443)*churn_nonbuyers)*(ic*Inputs!$C$8+fee_wd*Inputs!$E$8*(1-$B1443)+fee_fx*Inputs!$D$8-cost_acc-cost_wd*Inputs!$E$8*(1-$B1443)-cost_fx*Inputs!$D$8)</f>
        <v>1246.46560930562</v>
      </c>
      <c r="N1443" s="0" t="n">
        <f aca="false">K1443+L1443+I1443-fixed</f>
        <v>-50213.0071421014</v>
      </c>
      <c r="O1443" s="0" t="n">
        <f aca="false">K1443+L1443+M1443-fixed</f>
        <v>-201456.679118933</v>
      </c>
      <c r="P1443" s="0" t="n">
        <f aca="false">12*Inputs!$B$6*(1-MIN(1,Inputs!$F$6*$D1443))*(ic*Inputs!$C$6+flat_fee-cost_acc-cost_wd*Inputs!$E$6*$E1443-cost_fx*Inputs!$D$6)+12*Inputs!$B$7*(1-MIN(1,Inputs!$F$7*$D1443))*(ic*Inputs!$C$7+flat_fee-cost_acc-cost_wd*Inputs!$E$7*$E1443-cost_fx*Inputs!$D$7)+12*Inputs!$B$8*(1-MIN(1,Inputs!$F$8*$D1443))*(ic*Inputs!$C$8+flat_fee-cost_acc-cost_wd*Inputs!$E$8*$E1443-cost_fx*Inputs!$D$8)-fixed</f>
        <v>-260727.77068864</v>
      </c>
    </row>
    <row r="1444" customFormat="false" ht="15" hidden="false" customHeight="false" outlineLevel="0" collapsed="false">
      <c r="A1444" s="0" t="n">
        <v>1379</v>
      </c>
      <c r="B1444" s="0" t="n">
        <v>0.092305</v>
      </c>
      <c r="C1444" s="0" t="n">
        <v>0.876524</v>
      </c>
      <c r="D1444" s="0" t="n">
        <v>1.032891</v>
      </c>
      <c r="E1444" s="0" t="n">
        <v>1.181298</v>
      </c>
      <c r="F1444" s="0" t="n">
        <v>0.284375</v>
      </c>
      <c r="G1444" s="0" t="n">
        <f aca="false">12*Inputs!$B$6*(MIN(1,$H$50*$C1444)*(ic*Inputs!$C$6+pS+fee_fx*Inputs!$D$6-cost_acc-cost_wd*Inputs!$E$6*$E1444-cost_fx*Inputs!$D$6-$F1444)+(1-MIN(1,$H$50*$C1444))*(1-MIN(1,Inputs!$G$6*$D1444)*churn_nonbuyers)*(ic*Inputs!$C$6+fee_wd*Inputs!$E$6*(1-$B1444)+fee_fx*Inputs!$D$6-cost_acc-cost_wd*Inputs!$E$6*(1-$B1444)-cost_fx*Inputs!$D$6))</f>
        <v>221078.503037099</v>
      </c>
      <c r="H1444" s="0" t="n">
        <f aca="false">12*Inputs!$B$7*(MIN(1,$H$51*$C1444)*(ic*Inputs!$C$7+pE+fee_fx*Inputs!$D$7-cost_acc-cost_wd*Inputs!$E$7*$E1444-cost_fx*Inputs!$D$7-$F1444)+(1-MIN(1,$H$51*$C1444))*(1-MIN(1,Inputs!$G$7*$D1444)*churn_nonbuyers)*(ic*Inputs!$C$7+fee_wd*Inputs!$E$7*(1-$B1444)+fee_fx*Inputs!$D$7-cost_acc-cost_wd*Inputs!$E$7*(1-$B1444)-cost_fx*Inputs!$D$7))</f>
        <v>404041.208776279</v>
      </c>
      <c r="I1444" s="0" t="n">
        <f aca="false">12*Inputs!$B$8*(MIN(1,$H$52*$C1444)*(ic*Inputs!$C$8+pT-cost_acc-cost_wd*Inputs!$E$8-cost_fx*Inputs!$D$8-cost_ins)+(1-MIN(1,$H$52*$C1444))*(1-MIN(1,Inputs!$G$8*$D1444)*churn_nonbuyers)*(ic*Inputs!$C$8+fee_wd*Inputs!$E$8*(1-$B1444)+fee_fx*Inputs!$D$8-cost_acc-cost_wd*Inputs!$E$8*(1-$B1444)-cost_fx*Inputs!$D$8))</f>
        <v>160806.969784323</v>
      </c>
      <c r="J1444" s="0" t="n">
        <f aca="false">G1444+H1444+I1444-fixed</f>
        <v>85926.6815977016</v>
      </c>
      <c r="K1444" s="0" t="n">
        <f aca="false">12*Inputs!$B$6*(1-MIN(1,Inputs!$G$6*$D1444)*churn_nonbuyers)*(ic*Inputs!$C$6+fee_wd*Inputs!$E$6*(1-$B1444)+fee_fx*Inputs!$D$6-cost_acc-cost_wd*Inputs!$E$6*(1-$B1444)-cost_fx*Inputs!$D$6)</f>
        <v>178582.993947036</v>
      </c>
      <c r="L1444" s="0" t="n">
        <f aca="false">12*Inputs!$B$7*(1-MIN(1,Inputs!$G$7*$D1444)*churn_nonbuyers)*(ic*Inputs!$C$7+fee_wd*Inputs!$E$7*(1-$B1444)+fee_fx*Inputs!$D$7-cost_acc-cost_wd*Inputs!$E$7*(1-$B1444)-cost_fx*Inputs!$D$7)</f>
        <v>377826.103600222</v>
      </c>
      <c r="M1444" s="0" t="n">
        <f aca="false">12*Inputs!$B$8*(1-MIN(1,Inputs!$G$8*$D1444)*churn_nonbuyers)*(ic*Inputs!$C$8+fee_wd*Inputs!$E$8*(1-$B1444)+fee_fx*Inputs!$D$8-cost_acc-cost_wd*Inputs!$E$8*(1-$B1444)-cost_fx*Inputs!$D$8)</f>
        <v>89177.882046168</v>
      </c>
      <c r="N1444" s="0" t="n">
        <f aca="false">K1444+L1444+I1444-fixed</f>
        <v>17216.067331581</v>
      </c>
      <c r="O1444" s="0" t="n">
        <f aca="false">K1444+L1444+M1444-fixed</f>
        <v>-54413.0204065741</v>
      </c>
      <c r="P1444" s="0" t="n">
        <f aca="false">12*Inputs!$B$6*(1-MIN(1,Inputs!$F$6*$D1444))*(ic*Inputs!$C$6+flat_fee-cost_acc-cost_wd*Inputs!$E$6*$E1444-cost_fx*Inputs!$D$6)+12*Inputs!$B$7*(1-MIN(1,Inputs!$F$7*$D1444))*(ic*Inputs!$C$7+flat_fee-cost_acc-cost_wd*Inputs!$E$7*$E1444-cost_fx*Inputs!$D$7)+12*Inputs!$B$8*(1-MIN(1,Inputs!$F$8*$D1444))*(ic*Inputs!$C$8+flat_fee-cost_acc-cost_wd*Inputs!$E$8*$E1444-cost_fx*Inputs!$D$8)-fixed</f>
        <v>-24965.7544436799</v>
      </c>
    </row>
    <row r="1445" customFormat="false" ht="15" hidden="false" customHeight="false" outlineLevel="0" collapsed="false">
      <c r="A1445" s="0" t="n">
        <v>1380</v>
      </c>
      <c r="B1445" s="0" t="n">
        <v>0.286051</v>
      </c>
      <c r="C1445" s="0" t="n">
        <v>0.718158</v>
      </c>
      <c r="D1445" s="0" t="n">
        <v>0.623151</v>
      </c>
      <c r="E1445" s="0" t="n">
        <v>1.168994</v>
      </c>
      <c r="F1445" s="0" t="n">
        <v>0.040534</v>
      </c>
      <c r="G1445" s="0" t="n">
        <f aca="false">12*Inputs!$B$6*(MIN(1,$H$50*$C1445)*(ic*Inputs!$C$6+pS+fee_fx*Inputs!$D$6-cost_acc-cost_wd*Inputs!$E$6*$E1445-cost_fx*Inputs!$D$6-$F1445)+(1-MIN(1,$H$50*$C1445))*(1-MIN(1,Inputs!$G$6*$D1445)*churn_nonbuyers)*(ic*Inputs!$C$6+fee_wd*Inputs!$E$6*(1-$B1445)+fee_fx*Inputs!$D$6-cost_acc-cost_wd*Inputs!$E$6*(1-$B1445)-cost_fx*Inputs!$D$6))</f>
        <v>195797.92303878</v>
      </c>
      <c r="H1445" s="0" t="n">
        <f aca="false">12*Inputs!$B$7*(MIN(1,$H$51*$C1445)*(ic*Inputs!$C$7+pE+fee_fx*Inputs!$D$7-cost_acc-cost_wd*Inputs!$E$7*$E1445-cost_fx*Inputs!$D$7-$F1445)+(1-MIN(1,$H$51*$C1445))*(1-MIN(1,Inputs!$G$7*$D1445)*churn_nonbuyers)*(ic*Inputs!$C$7+fee_wd*Inputs!$E$7*(1-$B1445)+fee_fx*Inputs!$D$7-cost_acc-cost_wd*Inputs!$E$7*(1-$B1445)-cost_fx*Inputs!$D$7))</f>
        <v>394312.247068887</v>
      </c>
      <c r="I1445" s="0" t="n">
        <f aca="false">12*Inputs!$B$8*(MIN(1,$H$52*$C1445)*(ic*Inputs!$C$8+pT-cost_acc-cost_wd*Inputs!$E$8-cost_fx*Inputs!$D$8-cost_ins)+(1-MIN(1,$H$52*$C1445))*(1-MIN(1,Inputs!$G$8*$D1445)*churn_nonbuyers)*(ic*Inputs!$C$8+fee_wd*Inputs!$E$8*(1-$B1445)+fee_fx*Inputs!$D$8-cost_acc-cost_wd*Inputs!$E$8*(1-$B1445)-cost_fx*Inputs!$D$8))</f>
        <v>191180.994230435</v>
      </c>
      <c r="J1445" s="0" t="n">
        <f aca="false">G1445+H1445+I1445-fixed</f>
        <v>81291.164338102</v>
      </c>
      <c r="K1445" s="0" t="n">
        <f aca="false">12*Inputs!$B$6*(1-MIN(1,Inputs!$G$6*$D1445)*churn_nonbuyers)*(ic*Inputs!$C$6+fee_wd*Inputs!$E$6*(1-$B1445)+fee_fx*Inputs!$D$6-cost_acc-cost_wd*Inputs!$E$6*(1-$B1445)-cost_fx*Inputs!$D$6)</f>
        <v>155410.715280247</v>
      </c>
      <c r="L1445" s="0" t="n">
        <f aca="false">12*Inputs!$B$7*(1-MIN(1,Inputs!$G$7*$D1445)*churn_nonbuyers)*(ic*Inputs!$C$7+fee_wd*Inputs!$E$7*(1-$B1445)+fee_fx*Inputs!$D$7-cost_acc-cost_wd*Inputs!$E$7*(1-$B1445)-cost_fx*Inputs!$D$7)</f>
        <v>355241.074320148</v>
      </c>
      <c r="M1445" s="0" t="n">
        <f aca="false">12*Inputs!$B$8*(1-MIN(1,Inputs!$G$8*$D1445)*churn_nonbuyers)*(ic*Inputs!$C$8+fee_wd*Inputs!$E$8*(1-$B1445)+fee_fx*Inputs!$D$8-cost_acc-cost_wd*Inputs!$E$8*(1-$B1445)-cost_fx*Inputs!$D$8)</f>
        <v>176281.311201154</v>
      </c>
      <c r="N1445" s="0" t="n">
        <f aca="false">K1445+L1445+I1445-fixed</f>
        <v>1832.78383083059</v>
      </c>
      <c r="O1445" s="0" t="n">
        <f aca="false">K1445+L1445+M1445-fixed</f>
        <v>-13066.8991984507</v>
      </c>
      <c r="P1445" s="0" t="n">
        <f aca="false">12*Inputs!$B$6*(1-MIN(1,Inputs!$F$6*$D1445))*(ic*Inputs!$C$6+flat_fee-cost_acc-cost_wd*Inputs!$E$6*$E1445-cost_fx*Inputs!$D$6)+12*Inputs!$B$7*(1-MIN(1,Inputs!$F$7*$D1445))*(ic*Inputs!$C$7+flat_fee-cost_acc-cost_wd*Inputs!$E$7*$E1445-cost_fx*Inputs!$D$7)+12*Inputs!$B$8*(1-MIN(1,Inputs!$F$8*$D1445))*(ic*Inputs!$C$8+flat_fee-cost_acc-cost_wd*Inputs!$E$8*$E1445-cost_fx*Inputs!$D$8)-fixed</f>
        <v>194697.84209456</v>
      </c>
    </row>
    <row r="1446" customFormat="false" ht="15" hidden="false" customHeight="false" outlineLevel="0" collapsed="false">
      <c r="A1446" s="0" t="n">
        <v>1381</v>
      </c>
      <c r="B1446" s="0" t="n">
        <v>0.36142</v>
      </c>
      <c r="C1446" s="0" t="n">
        <v>1.177052</v>
      </c>
      <c r="D1446" s="0" t="n">
        <v>0.620134</v>
      </c>
      <c r="E1446" s="0" t="n">
        <v>1.064303</v>
      </c>
      <c r="F1446" s="0" t="n">
        <v>0.102164</v>
      </c>
      <c r="G1446" s="0" t="n">
        <f aca="false">12*Inputs!$B$6*(MIN(1,$H$50*$C1446)*(ic*Inputs!$C$6+pS+fee_fx*Inputs!$D$6-cost_acc-cost_wd*Inputs!$E$6*$E1446-cost_fx*Inputs!$D$6-$F1446)+(1-MIN(1,$H$50*$C1446))*(1-MIN(1,Inputs!$G$6*$D1446)*churn_nonbuyers)*(ic*Inputs!$C$6+fee_wd*Inputs!$E$6*(1-$B1446)+fee_fx*Inputs!$D$6-cost_acc-cost_wd*Inputs!$E$6*(1-$B1446)-cost_fx*Inputs!$D$6))</f>
        <v>213268.219376807</v>
      </c>
      <c r="H1446" s="0" t="n">
        <f aca="false">12*Inputs!$B$7*(MIN(1,$H$51*$C1446)*(ic*Inputs!$C$7+pE+fee_fx*Inputs!$D$7-cost_acc-cost_wd*Inputs!$E$7*$E1446-cost_fx*Inputs!$D$7-$F1446)+(1-MIN(1,$H$51*$C1446))*(1-MIN(1,Inputs!$G$7*$D1446)*churn_nonbuyers)*(ic*Inputs!$C$7+fee_wd*Inputs!$E$7*(1-$B1446)+fee_fx*Inputs!$D$7-cost_acc-cost_wd*Inputs!$E$7*(1-$B1446)-cost_fx*Inputs!$D$7))</f>
        <v>423676.490370633</v>
      </c>
      <c r="I1446" s="0" t="n">
        <f aca="false">12*Inputs!$B$8*(MIN(1,$H$52*$C1446)*(ic*Inputs!$C$8+pT-cost_acc-cost_wd*Inputs!$E$8-cost_fx*Inputs!$D$8-cost_ins)+(1-MIN(1,$H$52*$C1446))*(1-MIN(1,Inputs!$G$8*$D1446)*churn_nonbuyers)*(ic*Inputs!$C$8+fee_wd*Inputs!$E$8*(1-$B1446)+fee_fx*Inputs!$D$8-cost_acc-cost_wd*Inputs!$E$8*(1-$B1446)-cost_fx*Inputs!$D$8))</f>
        <v>200457.512787235</v>
      </c>
      <c r="J1446" s="0" t="n">
        <f aca="false">G1446+H1446+I1446-fixed</f>
        <v>137402.222534675</v>
      </c>
      <c r="K1446" s="0" t="n">
        <f aca="false">12*Inputs!$B$6*(1-MIN(1,Inputs!$G$6*$D1446)*churn_nonbuyers)*(ic*Inputs!$C$6+fee_wd*Inputs!$E$6*(1-$B1446)+fee_fx*Inputs!$D$6-cost_acc-cost_wd*Inputs!$E$6*(1-$B1446)-cost_fx*Inputs!$D$6)</f>
        <v>144918.296858016</v>
      </c>
      <c r="L1446" s="0" t="n">
        <f aca="false">12*Inputs!$B$7*(1-MIN(1,Inputs!$G$7*$D1446)*churn_nonbuyers)*(ic*Inputs!$C$7+fee_wd*Inputs!$E$7*(1-$B1446)+fee_fx*Inputs!$D$7-cost_acc-cost_wd*Inputs!$E$7*(1-$B1446)-cost_fx*Inputs!$D$7)</f>
        <v>344622.61568281</v>
      </c>
      <c r="M1446" s="0" t="n">
        <f aca="false">12*Inputs!$B$8*(1-MIN(1,Inputs!$G$8*$D1446)*churn_nonbuyers)*(ic*Inputs!$C$8+fee_wd*Inputs!$E$8*(1-$B1446)+fee_fx*Inputs!$D$8-cost_acc-cost_wd*Inputs!$E$8*(1-$B1446)-cost_fx*Inputs!$D$8)</f>
        <v>174894.352377408</v>
      </c>
      <c r="N1446" s="0" t="n">
        <f aca="false">K1446+L1446+I1446-fixed</f>
        <v>-10001.5746719392</v>
      </c>
      <c r="O1446" s="0" t="n">
        <f aca="false">K1446+L1446+M1446-fixed</f>
        <v>-35564.7350817663</v>
      </c>
      <c r="P1446" s="0" t="n">
        <f aca="false">12*Inputs!$B$6*(1-MIN(1,Inputs!$F$6*$D1446))*(ic*Inputs!$C$6+flat_fee-cost_acc-cost_wd*Inputs!$E$6*$E1446-cost_fx*Inputs!$D$6)+12*Inputs!$B$7*(1-MIN(1,Inputs!$F$7*$D1446))*(ic*Inputs!$C$7+flat_fee-cost_acc-cost_wd*Inputs!$E$7*$E1446-cost_fx*Inputs!$D$7)+12*Inputs!$B$8*(1-MIN(1,Inputs!$F$8*$D1446))*(ic*Inputs!$C$8+flat_fee-cost_acc-cost_wd*Inputs!$E$8*$E1446-cost_fx*Inputs!$D$8)-fixed</f>
        <v>251047.81203248</v>
      </c>
    </row>
    <row r="1447" customFormat="false" ht="15" hidden="false" customHeight="false" outlineLevel="0" collapsed="false">
      <c r="A1447" s="0" t="n">
        <v>1382</v>
      </c>
      <c r="B1447" s="0" t="n">
        <v>0.199509</v>
      </c>
      <c r="C1447" s="0" t="n">
        <v>0.899229</v>
      </c>
      <c r="D1447" s="0" t="n">
        <v>1.290471</v>
      </c>
      <c r="E1447" s="0" t="n">
        <v>1.406041</v>
      </c>
      <c r="F1447" s="0" t="n">
        <v>0.091927</v>
      </c>
      <c r="G1447" s="0" t="n">
        <f aca="false">12*Inputs!$B$6*(MIN(1,$H$50*$C1447)*(ic*Inputs!$C$6+pS+fee_fx*Inputs!$D$6-cost_acc-cost_wd*Inputs!$E$6*$E1447-cost_fx*Inputs!$D$6-$F1447)+(1-MIN(1,$H$50*$C1447))*(1-MIN(1,Inputs!$G$6*$D1447)*churn_nonbuyers)*(ic*Inputs!$C$6+fee_wd*Inputs!$E$6*(1-$B1447)+fee_fx*Inputs!$D$6-cost_acc-cost_wd*Inputs!$E$6*(1-$B1447)-cost_fx*Inputs!$D$6))</f>
        <v>205857.015866163</v>
      </c>
      <c r="H1447" s="0" t="n">
        <f aca="false">12*Inputs!$B$7*(MIN(1,$H$51*$C1447)*(ic*Inputs!$C$7+pE+fee_fx*Inputs!$D$7-cost_acc-cost_wd*Inputs!$E$7*$E1447-cost_fx*Inputs!$D$7-$F1447)+(1-MIN(1,$H$51*$C1447))*(1-MIN(1,Inputs!$G$7*$D1447)*churn_nonbuyers)*(ic*Inputs!$C$7+fee_wd*Inputs!$E$7*(1-$B1447)+fee_fx*Inputs!$D$7-cost_acc-cost_wd*Inputs!$E$7*(1-$B1447)-cost_fx*Inputs!$D$7))</f>
        <v>379975.59727942</v>
      </c>
      <c r="I1447" s="0" t="n">
        <f aca="false">12*Inputs!$B$8*(MIN(1,$H$52*$C1447)*(ic*Inputs!$C$8+pT-cost_acc-cost_wd*Inputs!$E$8-cost_fx*Inputs!$D$8-cost_ins)+(1-MIN(1,$H$52*$C1447))*(1-MIN(1,Inputs!$G$8*$D1447)*churn_nonbuyers)*(ic*Inputs!$C$8+fee_wd*Inputs!$E$8*(1-$B1447)+fee_fx*Inputs!$D$8-cost_acc-cost_wd*Inputs!$E$8*(1-$B1447)-cost_fx*Inputs!$D$8))</f>
        <v>140967.143464912</v>
      </c>
      <c r="J1447" s="0" t="n">
        <f aca="false">G1447+H1447+I1447-fixed</f>
        <v>26799.7566104943</v>
      </c>
      <c r="K1447" s="0" t="n">
        <f aca="false">12*Inputs!$B$6*(1-MIN(1,Inputs!$G$6*$D1447)*churn_nonbuyers)*(ic*Inputs!$C$6+fee_wd*Inputs!$E$6*(1-$B1447)+fee_fx*Inputs!$D$6-cost_acc-cost_wd*Inputs!$E$6*(1-$B1447)-cost_fx*Inputs!$D$6)</f>
        <v>161716.472486921</v>
      </c>
      <c r="L1447" s="0" t="n">
        <f aca="false">12*Inputs!$B$7*(1-MIN(1,Inputs!$G$7*$D1447)*churn_nonbuyers)*(ic*Inputs!$C$7+fee_wd*Inputs!$E$7*(1-$B1447)+fee_fx*Inputs!$D$7-cost_acc-cost_wd*Inputs!$E$7*(1-$B1447)-cost_fx*Inputs!$D$7)</f>
        <v>359973.396484153</v>
      </c>
      <c r="M1447" s="0" t="n">
        <f aca="false">12*Inputs!$B$8*(1-MIN(1,Inputs!$G$8*$D1447)*churn_nonbuyers)*(ic*Inputs!$C$8+fee_wd*Inputs!$E$8*(1-$B1447)+fee_fx*Inputs!$D$8-cost_acc-cost_wd*Inputs!$E$8*(1-$B1447)-cost_fx*Inputs!$D$8)</f>
        <v>30627.4293656304</v>
      </c>
      <c r="N1447" s="0" t="n">
        <f aca="false">K1447+L1447+I1447-fixed</f>
        <v>-37342.9875640147</v>
      </c>
      <c r="O1447" s="0" t="n">
        <f aca="false">K1447+L1447+M1447-fixed</f>
        <v>-147682.701663296</v>
      </c>
      <c r="P1447" s="0" t="n">
        <f aca="false">12*Inputs!$B$6*(1-MIN(1,Inputs!$F$6*$D1447))*(ic*Inputs!$C$6+flat_fee-cost_acc-cost_wd*Inputs!$E$6*$E1447-cost_fx*Inputs!$D$6)+12*Inputs!$B$7*(1-MIN(1,Inputs!$F$7*$D1447))*(ic*Inputs!$C$7+flat_fee-cost_acc-cost_wd*Inputs!$E$7*$E1447-cost_fx*Inputs!$D$7)+12*Inputs!$B$8*(1-MIN(1,Inputs!$F$8*$D1447))*(ic*Inputs!$C$8+flat_fee-cost_acc-cost_wd*Inputs!$E$8*$E1447-cost_fx*Inputs!$D$8)-fixed</f>
        <v>-240436.08961336</v>
      </c>
    </row>
    <row r="1448" customFormat="false" ht="15" hidden="false" customHeight="false" outlineLevel="0" collapsed="false">
      <c r="A1448" s="0" t="n">
        <v>1383</v>
      </c>
      <c r="B1448" s="0" t="n">
        <v>0.358678</v>
      </c>
      <c r="C1448" s="0" t="n">
        <v>0.91598</v>
      </c>
      <c r="D1448" s="0" t="n">
        <v>0.788538</v>
      </c>
      <c r="E1448" s="0" t="n">
        <v>1.295472</v>
      </c>
      <c r="F1448" s="0" t="n">
        <v>0.127434</v>
      </c>
      <c r="G1448" s="0" t="n">
        <f aca="false">12*Inputs!$B$6*(MIN(1,$H$50*$C1448)*(ic*Inputs!$C$6+pS+fee_fx*Inputs!$D$6-cost_acc-cost_wd*Inputs!$E$6*$E1448-cost_fx*Inputs!$D$6-$F1448)+(1-MIN(1,$H$50*$C1448))*(1-MIN(1,Inputs!$G$6*$D1448)*churn_nonbuyers)*(ic*Inputs!$C$6+fee_wd*Inputs!$E$6*(1-$B1448)+fee_fx*Inputs!$D$6-cost_acc-cost_wd*Inputs!$E$6*(1-$B1448)-cost_fx*Inputs!$D$6))</f>
        <v>191880.642057235</v>
      </c>
      <c r="H1448" s="0" t="n">
        <f aca="false">12*Inputs!$B$7*(MIN(1,$H$51*$C1448)*(ic*Inputs!$C$7+pE+fee_fx*Inputs!$D$7-cost_acc-cost_wd*Inputs!$E$7*$E1448-cost_fx*Inputs!$D$7-$F1448)+(1-MIN(1,$H$51*$C1448))*(1-MIN(1,Inputs!$G$7*$D1448)*churn_nonbuyers)*(ic*Inputs!$C$7+fee_wd*Inputs!$E$7*(1-$B1448)+fee_fx*Inputs!$D$7-cost_acc-cost_wd*Inputs!$E$7*(1-$B1448)-cost_fx*Inputs!$D$7))</f>
        <v>379535.988499652</v>
      </c>
      <c r="I1448" s="0" t="n">
        <f aca="false">12*Inputs!$B$8*(MIN(1,$H$52*$C1448)*(ic*Inputs!$C$8+pT-cost_acc-cost_wd*Inputs!$E$8-cost_fx*Inputs!$D$8-cost_ins)+(1-MIN(1,$H$52*$C1448))*(1-MIN(1,Inputs!$G$8*$D1448)*churn_nonbuyers)*(ic*Inputs!$C$8+fee_wd*Inputs!$E$8*(1-$B1448)+fee_fx*Inputs!$D$8-cost_acc-cost_wd*Inputs!$E$8*(1-$B1448)-cost_fx*Inputs!$D$8))</f>
        <v>181736.447057221</v>
      </c>
      <c r="J1448" s="0" t="n">
        <f aca="false">G1448+H1448+I1448-fixed</f>
        <v>53153.0776141073</v>
      </c>
      <c r="K1448" s="0" t="n">
        <f aca="false">12*Inputs!$B$6*(1-MIN(1,Inputs!$G$6*$D1448)*churn_nonbuyers)*(ic*Inputs!$C$6+fee_wd*Inputs!$E$6*(1-$B1448)+fee_fx*Inputs!$D$6-cost_acc-cost_wd*Inputs!$E$6*(1-$B1448)-cost_fx*Inputs!$D$6)</f>
        <v>144038.289835901</v>
      </c>
      <c r="L1448" s="0" t="n">
        <f aca="false">12*Inputs!$B$7*(1-MIN(1,Inputs!$G$7*$D1448)*churn_nonbuyers)*(ic*Inputs!$C$7+fee_wd*Inputs!$E$7*(1-$B1448)+fee_fx*Inputs!$D$7-cost_acc-cost_wd*Inputs!$E$7*(1-$B1448)-cost_fx*Inputs!$D$7)</f>
        <v>343234.043277541</v>
      </c>
      <c r="M1448" s="0" t="n">
        <f aca="false">12*Inputs!$B$8*(1-MIN(1,Inputs!$G$8*$D1448)*churn_nonbuyers)*(ic*Inputs!$C$8+fee_wd*Inputs!$E$8*(1-$B1448)+fee_fx*Inputs!$D$8-cost_acc-cost_wd*Inputs!$E$8*(1-$B1448)-cost_fx*Inputs!$D$8)</f>
        <v>138521.42318087</v>
      </c>
      <c r="N1448" s="0" t="n">
        <f aca="false">K1448+L1448+I1448-fixed</f>
        <v>-30991.2198293379</v>
      </c>
      <c r="O1448" s="0" t="n">
        <f aca="false">K1448+L1448+M1448-fixed</f>
        <v>-74206.2437056883</v>
      </c>
      <c r="P1448" s="0" t="n">
        <f aca="false">12*Inputs!$B$6*(1-MIN(1,Inputs!$F$6*$D1448))*(ic*Inputs!$C$6+flat_fee-cost_acc-cost_wd*Inputs!$E$6*$E1448-cost_fx*Inputs!$D$6)+12*Inputs!$B$7*(1-MIN(1,Inputs!$F$7*$D1448))*(ic*Inputs!$C$7+flat_fee-cost_acc-cost_wd*Inputs!$E$7*$E1448-cost_fx*Inputs!$D$7)+12*Inputs!$B$8*(1-MIN(1,Inputs!$F$8*$D1448))*(ic*Inputs!$C$8+flat_fee-cost_acc-cost_wd*Inputs!$E$8*$E1448-cost_fx*Inputs!$D$8)-fixed</f>
        <v>47081.9747206401</v>
      </c>
    </row>
    <row r="1449" customFormat="false" ht="15" hidden="false" customHeight="false" outlineLevel="0" collapsed="false">
      <c r="A1449" s="0" t="n">
        <v>1384</v>
      </c>
      <c r="B1449" s="0" t="n">
        <v>0.191861</v>
      </c>
      <c r="C1449" s="0" t="n">
        <v>1.00367</v>
      </c>
      <c r="D1449" s="0" t="n">
        <v>0.984078</v>
      </c>
      <c r="E1449" s="0" t="n">
        <v>1.238186</v>
      </c>
      <c r="F1449" s="0" t="n">
        <v>0.069954</v>
      </c>
      <c r="G1449" s="0" t="n">
        <f aca="false">12*Inputs!$B$6*(MIN(1,$H$50*$C1449)*(ic*Inputs!$C$6+pS+fee_fx*Inputs!$D$6-cost_acc-cost_wd*Inputs!$E$6*$E1449-cost_fx*Inputs!$D$6-$F1449)+(1-MIN(1,$H$50*$C1449))*(1-MIN(1,Inputs!$G$6*$D1449)*churn_nonbuyers)*(ic*Inputs!$C$6+fee_wd*Inputs!$E$6*(1-$B1449)+fee_fx*Inputs!$D$6-cost_acc-cost_wd*Inputs!$E$6*(1-$B1449)-cost_fx*Inputs!$D$6))</f>
        <v>218772.131497786</v>
      </c>
      <c r="H1449" s="0" t="n">
        <f aca="false">12*Inputs!$B$7*(MIN(1,$H$51*$C1449)*(ic*Inputs!$C$7+pE+fee_fx*Inputs!$D$7-cost_acc-cost_wd*Inputs!$E$7*$E1449-cost_fx*Inputs!$D$7-$F1449)+(1-MIN(1,$H$51*$C1449))*(1-MIN(1,Inputs!$G$7*$D1449)*churn_nonbuyers)*(ic*Inputs!$C$7+fee_wd*Inputs!$E$7*(1-$B1449)+fee_fx*Inputs!$D$7-cost_acc-cost_wd*Inputs!$E$7*(1-$B1449)-cost_fx*Inputs!$D$7))</f>
        <v>405676.797002872</v>
      </c>
      <c r="I1449" s="0" t="n">
        <f aca="false">12*Inputs!$B$8*(MIN(1,$H$52*$C1449)*(ic*Inputs!$C$8+pT-cost_acc-cost_wd*Inputs!$E$8-cost_fx*Inputs!$D$8-cost_ins)+(1-MIN(1,$H$52*$C1449))*(1-MIN(1,Inputs!$G$8*$D1449)*churn_nonbuyers)*(ic*Inputs!$C$8+fee_wd*Inputs!$E$8*(1-$B1449)+fee_fx*Inputs!$D$8-cost_acc-cost_wd*Inputs!$E$8*(1-$B1449)-cost_fx*Inputs!$D$8))</f>
        <v>174027.193211546</v>
      </c>
      <c r="J1449" s="0" t="n">
        <f aca="false">G1449+H1449+I1449-fixed</f>
        <v>98476.1217122033</v>
      </c>
      <c r="K1449" s="0" t="n">
        <f aca="false">12*Inputs!$B$6*(1-MIN(1,Inputs!$G$6*$D1449)*churn_nonbuyers)*(ic*Inputs!$C$6+fee_wd*Inputs!$E$6*(1-$B1449)+fee_fx*Inputs!$D$6-cost_acc-cost_wd*Inputs!$E$6*(1-$B1449)-cost_fx*Inputs!$D$6)</f>
        <v>165411.914321938</v>
      </c>
      <c r="L1449" s="0" t="n">
        <f aca="false">12*Inputs!$B$7*(1-MIN(1,Inputs!$G$7*$D1449)*churn_nonbuyers)*(ic*Inputs!$C$7+fee_wd*Inputs!$E$7*(1-$B1449)+fee_fx*Inputs!$D$7-cost_acc-cost_wd*Inputs!$E$7*(1-$B1449)-cost_fx*Inputs!$D$7)</f>
        <v>364484.251249163</v>
      </c>
      <c r="M1449" s="0" t="n">
        <f aca="false">12*Inputs!$B$8*(1-MIN(1,Inputs!$G$8*$D1449)*churn_nonbuyers)*(ic*Inputs!$C$8+fee_wd*Inputs!$E$8*(1-$B1449)+fee_fx*Inputs!$D$8-cost_acc-cost_wd*Inputs!$E$8*(1-$B1449)-cost_fx*Inputs!$D$8)</f>
        <v>98692.4185157088</v>
      </c>
      <c r="N1449" s="0" t="n">
        <f aca="false">K1449+L1449+I1449-fixed</f>
        <v>3923.35878264613</v>
      </c>
      <c r="O1449" s="0" t="n">
        <f aca="false">K1449+L1449+M1449-fixed</f>
        <v>-71411.4159131909</v>
      </c>
      <c r="P1449" s="0" t="n">
        <f aca="false">12*Inputs!$B$6*(1-MIN(1,Inputs!$F$6*$D1449))*(ic*Inputs!$C$6+flat_fee-cost_acc-cost_wd*Inputs!$E$6*$E1449-cost_fx*Inputs!$D$6)+12*Inputs!$B$7*(1-MIN(1,Inputs!$F$7*$D1449))*(ic*Inputs!$C$7+flat_fee-cost_acc-cost_wd*Inputs!$E$7*$E1449-cost_fx*Inputs!$D$7)+12*Inputs!$B$8*(1-MIN(1,Inputs!$F$8*$D1449))*(ic*Inputs!$C$8+flat_fee-cost_acc-cost_wd*Inputs!$E$8*$E1449-cost_fx*Inputs!$D$8)-fixed</f>
        <v>-24355.66578208</v>
      </c>
    </row>
    <row r="1450" customFormat="false" ht="15" hidden="false" customHeight="false" outlineLevel="0" collapsed="false">
      <c r="A1450" s="0" t="n">
        <v>1385</v>
      </c>
      <c r="B1450" s="0" t="n">
        <v>0.400915</v>
      </c>
      <c r="C1450" s="0" t="n">
        <v>0.948015</v>
      </c>
      <c r="D1450" s="0" t="n">
        <v>0.733638</v>
      </c>
      <c r="E1450" s="0" t="n">
        <v>1.098827</v>
      </c>
      <c r="F1450" s="0" t="n">
        <v>0.123088</v>
      </c>
      <c r="G1450" s="0" t="n">
        <f aca="false">12*Inputs!$B$6*(MIN(1,$H$50*$C1450)*(ic*Inputs!$C$6+pS+fee_fx*Inputs!$D$6-cost_acc-cost_wd*Inputs!$E$6*$E1450-cost_fx*Inputs!$D$6-$F1450)+(1-MIN(1,$H$50*$C1450))*(1-MIN(1,Inputs!$G$6*$D1450)*churn_nonbuyers)*(ic*Inputs!$C$6+fee_wd*Inputs!$E$6*(1-$B1450)+fee_fx*Inputs!$D$6-cost_acc-cost_wd*Inputs!$E$6*(1-$B1450)-cost_fx*Inputs!$D$6))</f>
        <v>192909.681882059</v>
      </c>
      <c r="H1450" s="0" t="n">
        <f aca="false">12*Inputs!$B$7*(MIN(1,$H$51*$C1450)*(ic*Inputs!$C$7+pE+fee_fx*Inputs!$D$7-cost_acc-cost_wd*Inputs!$E$7*$E1450-cost_fx*Inputs!$D$7-$F1450)+(1-MIN(1,$H$51*$C1450))*(1-MIN(1,Inputs!$G$7*$D1450)*churn_nonbuyers)*(ic*Inputs!$C$7+fee_wd*Inputs!$E$7*(1-$B1450)+fee_fx*Inputs!$D$7-cost_acc-cost_wd*Inputs!$E$7*(1-$B1450)-cost_fx*Inputs!$D$7))</f>
        <v>399185.565620515</v>
      </c>
      <c r="I1450" s="0" t="n">
        <f aca="false">12*Inputs!$B$8*(MIN(1,$H$52*$C1450)*(ic*Inputs!$C$8+pT-cost_acc-cost_wd*Inputs!$E$8-cost_fx*Inputs!$D$8-cost_ins)+(1-MIN(1,$H$52*$C1450))*(1-MIN(1,Inputs!$G$8*$D1450)*churn_nonbuyers)*(ic*Inputs!$C$8+fee_wd*Inputs!$E$8*(1-$B1450)+fee_fx*Inputs!$D$8-cost_acc-cost_wd*Inputs!$E$8*(1-$B1450)-cost_fx*Inputs!$D$8))</f>
        <v>186913.024262106</v>
      </c>
      <c r="J1450" s="0" t="n">
        <f aca="false">G1450+H1450+I1450-fixed</f>
        <v>79008.2717646799</v>
      </c>
      <c r="K1450" s="0" t="n">
        <f aca="false">12*Inputs!$B$6*(1-MIN(1,Inputs!$G$6*$D1450)*churn_nonbuyers)*(ic*Inputs!$C$6+fee_wd*Inputs!$E$6*(1-$B1450)+fee_fx*Inputs!$D$6-cost_acc-cost_wd*Inputs!$E$6*(1-$B1450)-cost_fx*Inputs!$D$6)</f>
        <v>138590.879607144</v>
      </c>
      <c r="L1450" s="0" t="n">
        <f aca="false">12*Inputs!$B$7*(1-MIN(1,Inputs!$G$7*$D1450)*churn_nonbuyers)*(ic*Inputs!$C$7+fee_wd*Inputs!$E$7*(1-$B1450)+fee_fx*Inputs!$D$7-cost_acc-cost_wd*Inputs!$E$7*(1-$B1450)-cost_fx*Inputs!$D$7)</f>
        <v>337864.781140286</v>
      </c>
      <c r="M1450" s="0" t="n">
        <f aca="false">12*Inputs!$B$8*(1-MIN(1,Inputs!$G$8*$D1450)*churn_nonbuyers)*(ic*Inputs!$C$8+fee_wd*Inputs!$E$8*(1-$B1450)+fee_fx*Inputs!$D$8-cost_acc-cost_wd*Inputs!$E$8*(1-$B1450)-cost_fx*Inputs!$D$8)</f>
        <v>149417.119446672</v>
      </c>
      <c r="N1450" s="0" t="n">
        <f aca="false">K1450+L1450+I1450-fixed</f>
        <v>-36631.3149904633</v>
      </c>
      <c r="O1450" s="0" t="n">
        <f aca="false">K1450+L1450+M1450-fixed</f>
        <v>-74127.2198058976</v>
      </c>
      <c r="P1450" s="0" t="n">
        <f aca="false">12*Inputs!$B$6*(1-MIN(1,Inputs!$F$6*$D1450))*(ic*Inputs!$C$6+flat_fee-cost_acc-cost_wd*Inputs!$E$6*$E1450-cost_fx*Inputs!$D$6)+12*Inputs!$B$7*(1-MIN(1,Inputs!$F$7*$D1450))*(ic*Inputs!$C$7+flat_fee-cost_acc-cost_wd*Inputs!$E$7*$E1450-cost_fx*Inputs!$D$7)+12*Inputs!$B$8*(1-MIN(1,Inputs!$F$8*$D1450))*(ic*Inputs!$C$8+flat_fee-cost_acc-cost_wd*Inputs!$E$8*$E1450-cost_fx*Inputs!$D$8)-fixed</f>
        <v>171670.02416624</v>
      </c>
    </row>
    <row r="1451" customFormat="false" ht="15" hidden="false" customHeight="false" outlineLevel="0" collapsed="false">
      <c r="A1451" s="0" t="n">
        <v>1386</v>
      </c>
      <c r="B1451" s="0" t="n">
        <v>0.196586</v>
      </c>
      <c r="C1451" s="0" t="n">
        <v>1.009612</v>
      </c>
      <c r="D1451" s="0" t="n">
        <v>1.208698</v>
      </c>
      <c r="E1451" s="0" t="n">
        <v>1.091975</v>
      </c>
      <c r="F1451" s="0" t="n">
        <v>0.038527</v>
      </c>
      <c r="G1451" s="0" t="n">
        <f aca="false">12*Inputs!$B$6*(MIN(1,$H$50*$C1451)*(ic*Inputs!$C$6+pS+fee_fx*Inputs!$D$6-cost_acc-cost_wd*Inputs!$E$6*$E1451-cost_fx*Inputs!$D$6-$F1451)+(1-MIN(1,$H$50*$C1451))*(1-MIN(1,Inputs!$G$6*$D1451)*churn_nonbuyers)*(ic*Inputs!$C$6+fee_wd*Inputs!$E$6*(1-$B1451)+fee_fx*Inputs!$D$6-cost_acc-cost_wd*Inputs!$E$6*(1-$B1451)-cost_fx*Inputs!$D$6))</f>
        <v>220836.444861072</v>
      </c>
      <c r="H1451" s="0" t="n">
        <f aca="false">12*Inputs!$B$7*(MIN(1,$H$51*$C1451)*(ic*Inputs!$C$7+pE+fee_fx*Inputs!$D$7-cost_acc-cost_wd*Inputs!$E$7*$E1451-cost_fx*Inputs!$D$7-$F1451)+(1-MIN(1,$H$51*$C1451))*(1-MIN(1,Inputs!$G$7*$D1451)*churn_nonbuyers)*(ic*Inputs!$C$7+fee_wd*Inputs!$E$7*(1-$B1451)+fee_fx*Inputs!$D$7-cost_acc-cost_wd*Inputs!$E$7*(1-$B1451)-cost_fx*Inputs!$D$7))</f>
        <v>422853.986981035</v>
      </c>
      <c r="I1451" s="0" t="n">
        <f aca="false">12*Inputs!$B$8*(MIN(1,$H$52*$C1451)*(ic*Inputs!$C$8+pT-cost_acc-cost_wd*Inputs!$E$8-cost_fx*Inputs!$D$8-cost_ins)+(1-MIN(1,$H$52*$C1451))*(1-MIN(1,Inputs!$G$8*$D1451)*churn_nonbuyers)*(ic*Inputs!$C$8+fee_wd*Inputs!$E$8*(1-$B1451)+fee_fx*Inputs!$D$8-cost_acc-cost_wd*Inputs!$E$8*(1-$B1451)-cost_fx*Inputs!$D$8))</f>
        <v>159836.577472013</v>
      </c>
      <c r="J1451" s="0" t="n">
        <f aca="false">G1451+H1451+I1451-fixed</f>
        <v>103527.00931412</v>
      </c>
      <c r="K1451" s="0" t="n">
        <f aca="false">12*Inputs!$B$6*(1-MIN(1,Inputs!$G$6*$D1451)*churn_nonbuyers)*(ic*Inputs!$C$6+fee_wd*Inputs!$E$6*(1-$B1451)+fee_fx*Inputs!$D$6-cost_acc-cost_wd*Inputs!$E$6*(1-$B1451)-cost_fx*Inputs!$D$6)</f>
        <v>162818.754516202</v>
      </c>
      <c r="L1451" s="0" t="n">
        <f aca="false">12*Inputs!$B$7*(1-MIN(1,Inputs!$G$7*$D1451)*churn_nonbuyers)*(ic*Inputs!$C$7+fee_wd*Inputs!$E$7*(1-$B1451)+fee_fx*Inputs!$D$7-cost_acc-cost_wd*Inputs!$E$7*(1-$B1451)-cost_fx*Inputs!$D$7)</f>
        <v>361297.693605721</v>
      </c>
      <c r="M1451" s="0" t="n">
        <f aca="false">12*Inputs!$B$8*(1-MIN(1,Inputs!$G$8*$D1451)*churn_nonbuyers)*(ic*Inputs!$C$8+fee_wd*Inputs!$E$8*(1-$B1451)+fee_fx*Inputs!$D$8-cost_acc-cost_wd*Inputs!$E$8*(1-$B1451)-cost_fx*Inputs!$D$8)</f>
        <v>48784.3532889408</v>
      </c>
      <c r="N1451" s="0" t="n">
        <f aca="false">K1451+L1451+I1451-fixed</f>
        <v>-16046.9744060645</v>
      </c>
      <c r="O1451" s="0" t="n">
        <f aca="false">K1451+L1451+M1451-fixed</f>
        <v>-127099.198589137</v>
      </c>
      <c r="P1451" s="0" t="n">
        <f aca="false">12*Inputs!$B$6*(1-MIN(1,Inputs!$F$6*$D1451))*(ic*Inputs!$C$6+flat_fee-cost_acc-cost_wd*Inputs!$E$6*$E1451-cost_fx*Inputs!$D$6)+12*Inputs!$B$7*(1-MIN(1,Inputs!$F$7*$D1451))*(ic*Inputs!$C$7+flat_fee-cost_acc-cost_wd*Inputs!$E$7*$E1451-cost_fx*Inputs!$D$7)+12*Inputs!$B$8*(1-MIN(1,Inputs!$F$8*$D1451))*(ic*Inputs!$C$8+flat_fee-cost_acc-cost_wd*Inputs!$E$8*$E1451-cost_fx*Inputs!$D$8)-fixed</f>
        <v>-82345.0460920001</v>
      </c>
    </row>
    <row r="1452" customFormat="false" ht="15" hidden="false" customHeight="false" outlineLevel="0" collapsed="false">
      <c r="A1452" s="0" t="n">
        <v>1387</v>
      </c>
      <c r="B1452" s="0" t="n">
        <v>0.25082</v>
      </c>
      <c r="C1452" s="0" t="n">
        <v>1.123552</v>
      </c>
      <c r="D1452" s="0" t="n">
        <v>1.035391</v>
      </c>
      <c r="E1452" s="0" t="n">
        <v>1.057531</v>
      </c>
      <c r="F1452" s="0" t="n">
        <v>0.031844</v>
      </c>
      <c r="G1452" s="0" t="n">
        <f aca="false">12*Inputs!$B$6*(MIN(1,$H$50*$C1452)*(ic*Inputs!$C$6+pS+fee_fx*Inputs!$D$6-cost_acc-cost_wd*Inputs!$E$6*$E1452-cost_fx*Inputs!$D$6-$F1452)+(1-MIN(1,$H$50*$C1452))*(1-MIN(1,Inputs!$G$6*$D1452)*churn_nonbuyers)*(ic*Inputs!$C$6+fee_wd*Inputs!$E$6*(1-$B1452)+fee_fx*Inputs!$D$6-cost_acc-cost_wd*Inputs!$E$6*(1-$B1452)-cost_fx*Inputs!$D$6))</f>
        <v>223075.580106177</v>
      </c>
      <c r="H1452" s="0" t="n">
        <f aca="false">12*Inputs!$B$7*(MIN(1,$H$51*$C1452)*(ic*Inputs!$C$7+pE+fee_fx*Inputs!$D$7-cost_acc-cost_wd*Inputs!$E$7*$E1452-cost_fx*Inputs!$D$7-$F1452)+(1-MIN(1,$H$51*$C1452))*(1-MIN(1,Inputs!$G$7*$D1452)*churn_nonbuyers)*(ic*Inputs!$C$7+fee_wd*Inputs!$E$7*(1-$B1452)+fee_fx*Inputs!$D$7-cost_acc-cost_wd*Inputs!$E$7*(1-$B1452)-cost_fx*Inputs!$D$7))</f>
        <v>431598.495649863</v>
      </c>
      <c r="I1452" s="0" t="n">
        <f aca="false">12*Inputs!$B$8*(MIN(1,$H$52*$C1452)*(ic*Inputs!$C$8+pT-cost_acc-cost_wd*Inputs!$E$8-cost_fx*Inputs!$D$8-cost_ins)+(1-MIN(1,$H$52*$C1452))*(1-MIN(1,Inputs!$G$8*$D1452)*churn_nonbuyers)*(ic*Inputs!$C$8+fee_wd*Inputs!$E$8*(1-$B1452)+fee_fx*Inputs!$D$8-cost_acc-cost_wd*Inputs!$E$8*(1-$B1452)-cost_fx*Inputs!$D$8))</f>
        <v>180426.543590335</v>
      </c>
      <c r="J1452" s="0" t="n">
        <f aca="false">G1452+H1452+I1452-fixed</f>
        <v>135100.619346375</v>
      </c>
      <c r="K1452" s="0" t="n">
        <f aca="false">12*Inputs!$B$6*(1-MIN(1,Inputs!$G$6*$D1452)*churn_nonbuyers)*(ic*Inputs!$C$6+fee_wd*Inputs!$E$6*(1-$B1452)+fee_fx*Inputs!$D$6-cost_acc-cost_wd*Inputs!$E$6*(1-$B1452)-cost_fx*Inputs!$D$6)</f>
        <v>156914.995468464</v>
      </c>
      <c r="L1452" s="0" t="n">
        <f aca="false">12*Inputs!$B$7*(1-MIN(1,Inputs!$G$7*$D1452)*churn_nonbuyers)*(ic*Inputs!$C$7+fee_wd*Inputs!$E$7*(1-$B1452)+fee_fx*Inputs!$D$7-cost_acc-cost_wd*Inputs!$E$7*(1-$B1452)-cost_fx*Inputs!$D$7)</f>
        <v>355679.720513078</v>
      </c>
      <c r="M1452" s="0" t="n">
        <f aca="false">12*Inputs!$B$8*(1-MIN(1,Inputs!$G$8*$D1452)*churn_nonbuyers)*(ic*Inputs!$C$8+fee_wd*Inputs!$E$8*(1-$B1452)+fee_fx*Inputs!$D$8-cost_acc-cost_wd*Inputs!$E$8*(1-$B1452)-cost_fx*Inputs!$D$8)</f>
        <v>86520.315812832</v>
      </c>
      <c r="N1452" s="0" t="n">
        <f aca="false">K1452+L1452+I1452-fixed</f>
        <v>-6978.74042812293</v>
      </c>
      <c r="O1452" s="0" t="n">
        <f aca="false">K1452+L1452+M1452-fixed</f>
        <v>-100884.968205626</v>
      </c>
      <c r="P1452" s="0" t="n">
        <f aca="false">12*Inputs!$B$6*(1-MIN(1,Inputs!$F$6*$D1452))*(ic*Inputs!$C$6+flat_fee-cost_acc-cost_wd*Inputs!$E$6*$E1452-cost_fx*Inputs!$D$6)+12*Inputs!$B$7*(1-MIN(1,Inputs!$F$7*$D1452))*(ic*Inputs!$C$7+flat_fee-cost_acc-cost_wd*Inputs!$E$7*$E1452-cost_fx*Inputs!$D$7)+12*Inputs!$B$8*(1-MIN(1,Inputs!$F$8*$D1452))*(ic*Inputs!$C$8+flat_fee-cost_acc-cost_wd*Inputs!$E$8*$E1452-cost_fx*Inputs!$D$8)-fixed</f>
        <v>26149.2912610401</v>
      </c>
    </row>
    <row r="1453" customFormat="false" ht="15" hidden="false" customHeight="false" outlineLevel="0" collapsed="false">
      <c r="A1453" s="0" t="n">
        <v>1388</v>
      </c>
      <c r="B1453" s="0" t="n">
        <v>0.209645</v>
      </c>
      <c r="C1453" s="0" t="n">
        <v>0.716692</v>
      </c>
      <c r="D1453" s="0" t="n">
        <v>0.886546</v>
      </c>
      <c r="E1453" s="0" t="n">
        <v>1.075737</v>
      </c>
      <c r="F1453" s="0" t="n">
        <v>0.315223</v>
      </c>
      <c r="G1453" s="0" t="n">
        <f aca="false">12*Inputs!$B$6*(MIN(1,$H$50*$C1453)*(ic*Inputs!$C$6+pS+fee_fx*Inputs!$D$6-cost_acc-cost_wd*Inputs!$E$6*$E1453-cost_fx*Inputs!$D$6-$F1453)+(1-MIN(1,$H$50*$C1453))*(1-MIN(1,Inputs!$G$6*$D1453)*churn_nonbuyers)*(ic*Inputs!$C$6+fee_wd*Inputs!$E$6*(1-$B1453)+fee_fx*Inputs!$D$6-cost_acc-cost_wd*Inputs!$E$6*(1-$B1453)-cost_fx*Inputs!$D$6))</f>
        <v>200640.03689256</v>
      </c>
      <c r="H1453" s="0" t="n">
        <f aca="false">12*Inputs!$B$7*(MIN(1,$H$51*$C1453)*(ic*Inputs!$C$7+pE+fee_fx*Inputs!$D$7-cost_acc-cost_wd*Inputs!$E$7*$E1453-cost_fx*Inputs!$D$7-$F1453)+(1-MIN(1,$H$51*$C1453))*(1-MIN(1,Inputs!$G$7*$D1453)*churn_nonbuyers)*(ic*Inputs!$C$7+fee_wd*Inputs!$E$7*(1-$B1453)+fee_fx*Inputs!$D$7-cost_acc-cost_wd*Inputs!$E$7*(1-$B1453)-cost_fx*Inputs!$D$7))</f>
        <v>396191.585037164</v>
      </c>
      <c r="I1453" s="0" t="n">
        <f aca="false">12*Inputs!$B$8*(MIN(1,$H$52*$C1453)*(ic*Inputs!$C$8+pT-cost_acc-cost_wd*Inputs!$E$8-cost_fx*Inputs!$D$8-cost_ins)+(1-MIN(1,$H$52*$C1453))*(1-MIN(1,Inputs!$G$8*$D1453)*churn_nonbuyers)*(ic*Inputs!$C$8+fee_wd*Inputs!$E$8*(1-$B1453)+fee_fx*Inputs!$D$8-cost_acc-cost_wd*Inputs!$E$8*(1-$B1453)-cost_fx*Inputs!$D$8))</f>
        <v>163116.635272137</v>
      </c>
      <c r="J1453" s="0" t="n">
        <f aca="false">G1453+H1453+I1453-fixed</f>
        <v>59948.2572018609</v>
      </c>
      <c r="K1453" s="0" t="n">
        <f aca="false">12*Inputs!$B$6*(1-MIN(1,Inputs!$G$6*$D1453)*churn_nonbuyers)*(ic*Inputs!$C$6+fee_wd*Inputs!$E$6*(1-$B1453)+fee_fx*Inputs!$D$6-cost_acc-cost_wd*Inputs!$E$6*(1-$B1453)-cost_fx*Inputs!$D$6)</f>
        <v>163812.927860424</v>
      </c>
      <c r="L1453" s="0" t="n">
        <f aca="false">12*Inputs!$B$7*(1-MIN(1,Inputs!$G$7*$D1453)*churn_nonbuyers)*(ic*Inputs!$C$7+fee_wd*Inputs!$E$7*(1-$B1453)+fee_fx*Inputs!$D$7-cost_acc-cost_wd*Inputs!$E$7*(1-$B1453)-cost_fx*Inputs!$D$7)</f>
        <v>363090.374508255</v>
      </c>
      <c r="M1453" s="0" t="n">
        <f aca="false">12*Inputs!$B$8*(1-MIN(1,Inputs!$G$8*$D1453)*churn_nonbuyers)*(ic*Inputs!$C$8+fee_wd*Inputs!$E$8*(1-$B1453)+fee_fx*Inputs!$D$8-cost_acc-cost_wd*Inputs!$E$8*(1-$B1453)-cost_fx*Inputs!$D$8)</f>
        <v>120023.903775312</v>
      </c>
      <c r="N1453" s="0" t="n">
        <f aca="false">K1453+L1453+I1453-fixed</f>
        <v>-9980.06235918461</v>
      </c>
      <c r="O1453" s="0" t="n">
        <f aca="false">K1453+L1453+M1453-fixed</f>
        <v>-53072.7938560095</v>
      </c>
      <c r="P1453" s="0" t="n">
        <f aca="false">12*Inputs!$B$6*(1-MIN(1,Inputs!$F$6*$D1453))*(ic*Inputs!$C$6+flat_fee-cost_acc-cost_wd*Inputs!$E$6*$E1453-cost_fx*Inputs!$D$6)+12*Inputs!$B$7*(1-MIN(1,Inputs!$F$7*$D1453))*(ic*Inputs!$C$7+flat_fee-cost_acc-cost_wd*Inputs!$E$7*$E1453-cost_fx*Inputs!$D$7)+12*Inputs!$B$8*(1-MIN(1,Inputs!$F$8*$D1453))*(ic*Inputs!$C$8+flat_fee-cost_acc-cost_wd*Inputs!$E$8*$E1453-cost_fx*Inputs!$D$8)-fixed</f>
        <v>99671.2635684802</v>
      </c>
    </row>
    <row r="1454" customFormat="false" ht="15" hidden="false" customHeight="false" outlineLevel="0" collapsed="false">
      <c r="A1454" s="0" t="n">
        <v>1389</v>
      </c>
      <c r="B1454" s="0" t="n">
        <v>0.268278</v>
      </c>
      <c r="C1454" s="0" t="n">
        <v>0.738449</v>
      </c>
      <c r="D1454" s="0" t="n">
        <v>1.592623</v>
      </c>
      <c r="E1454" s="0" t="n">
        <v>1.118377</v>
      </c>
      <c r="F1454" s="0" t="n">
        <v>0.427905</v>
      </c>
      <c r="G1454" s="0" t="n">
        <f aca="false">12*Inputs!$B$6*(MIN(1,$H$50*$C1454)*(ic*Inputs!$C$6+pS+fee_fx*Inputs!$D$6-cost_acc-cost_wd*Inputs!$E$6*$E1454-cost_fx*Inputs!$D$6-$F1454)+(1-MIN(1,$H$50*$C1454))*(1-MIN(1,Inputs!$G$6*$D1454)*churn_nonbuyers)*(ic*Inputs!$C$6+fee_wd*Inputs!$E$6*(1-$B1454)+fee_fx*Inputs!$D$6-cost_acc-cost_wd*Inputs!$E$6*(1-$B1454)-cost_fx*Inputs!$D$6))</f>
        <v>186109.667213426</v>
      </c>
      <c r="H1454" s="0" t="n">
        <f aca="false">12*Inputs!$B$7*(MIN(1,$H$51*$C1454)*(ic*Inputs!$C$7+pE+fee_fx*Inputs!$D$7-cost_acc-cost_wd*Inputs!$E$7*$E1454-cost_fx*Inputs!$D$7-$F1454)+(1-MIN(1,$H$51*$C1454))*(1-MIN(1,Inputs!$G$7*$D1454)*churn_nonbuyers)*(ic*Inputs!$C$7+fee_wd*Inputs!$E$7*(1-$B1454)+fee_fx*Inputs!$D$7-cost_acc-cost_wd*Inputs!$E$7*(1-$B1454)-cost_fx*Inputs!$D$7))</f>
        <v>377543.86500363</v>
      </c>
      <c r="I1454" s="0" t="n">
        <f aca="false">12*Inputs!$B$8*(MIN(1,$H$52*$C1454)*(ic*Inputs!$C$8+pT-cost_acc-cost_wd*Inputs!$E$8-cost_fx*Inputs!$D$8-cost_ins)+(1-MIN(1,$H$52*$C1454))*(1-MIN(1,Inputs!$G$8*$D1454)*churn_nonbuyers)*(ic*Inputs!$C$8+fee_wd*Inputs!$E$8*(1-$B1454)+fee_fx*Inputs!$D$8-cost_acc-cost_wd*Inputs!$E$8*(1-$B1454)-cost_fx*Inputs!$D$8))</f>
        <v>106442.992656</v>
      </c>
      <c r="J1454" s="0" t="n">
        <f aca="false">G1454+H1454+I1454-fixed</f>
        <v>-29903.4751269443</v>
      </c>
      <c r="K1454" s="0" t="n">
        <f aca="false">12*Inputs!$B$6*(1-MIN(1,Inputs!$G$6*$D1454)*churn_nonbuyers)*(ic*Inputs!$C$6+fee_wd*Inputs!$E$6*(1-$B1454)+fee_fx*Inputs!$D$6-cost_acc-cost_wd*Inputs!$E$6*(1-$B1454)-cost_fx*Inputs!$D$6)</f>
        <v>149990.641294997</v>
      </c>
      <c r="L1454" s="0" t="n">
        <f aca="false">12*Inputs!$B$7*(1-MIN(1,Inputs!$G$7*$D1454)*churn_nonbuyers)*(ic*Inputs!$C$7+fee_wd*Inputs!$E$7*(1-$B1454)+fee_fx*Inputs!$D$7-cost_acc-cost_wd*Inputs!$E$7*(1-$B1454)-cost_fx*Inputs!$D$7)</f>
        <v>347149.388072998</v>
      </c>
      <c r="M1454" s="0" t="n">
        <f aca="false">12*Inputs!$B$8*(1-MIN(1,Inputs!$G$8*$D1454)*churn_nonbuyers)*(ic*Inputs!$C$8+fee_wd*Inputs!$E$8*(1-$B1454)+fee_fx*Inputs!$D$8-cost_acc-cost_wd*Inputs!$E$8*(1-$B1454)-cost_fx*Inputs!$D$8)</f>
        <v>0</v>
      </c>
      <c r="N1454" s="0" t="n">
        <f aca="false">K1454+L1454+I1454-fixed</f>
        <v>-96416.9779760049</v>
      </c>
      <c r="O1454" s="0" t="n">
        <f aca="false">K1454+L1454+M1454-fixed</f>
        <v>-202859.970632005</v>
      </c>
      <c r="P1454" s="0" t="n">
        <f aca="false">12*Inputs!$B$6*(1-MIN(1,Inputs!$F$6*$D1454))*(ic*Inputs!$C$6+flat_fee-cost_acc-cost_wd*Inputs!$E$6*$E1454-cost_fx*Inputs!$D$6)+12*Inputs!$B$7*(1-MIN(1,Inputs!$F$7*$D1454))*(ic*Inputs!$C$7+flat_fee-cost_acc-cost_wd*Inputs!$E$7*$E1454-cost_fx*Inputs!$D$7)+12*Inputs!$B$8*(1-MIN(1,Inputs!$F$8*$D1454))*(ic*Inputs!$C$8+flat_fee-cost_acc-cost_wd*Inputs!$E$8*$E1454-cost_fx*Inputs!$D$8)-fixed</f>
        <v>-298026.86325496</v>
      </c>
    </row>
    <row r="1455" customFormat="false" ht="15" hidden="false" customHeight="false" outlineLevel="0" collapsed="false">
      <c r="A1455" s="0" t="n">
        <v>1390</v>
      </c>
      <c r="B1455" s="0" t="n">
        <v>0.351831</v>
      </c>
      <c r="C1455" s="0" t="n">
        <v>0.917056</v>
      </c>
      <c r="D1455" s="0" t="n">
        <v>1.564123</v>
      </c>
      <c r="E1455" s="0" t="n">
        <v>1.326298</v>
      </c>
      <c r="F1455" s="0" t="n">
        <v>0.154293</v>
      </c>
      <c r="G1455" s="0" t="n">
        <f aca="false">12*Inputs!$B$6*(MIN(1,$H$50*$C1455)*(ic*Inputs!$C$6+pS+fee_fx*Inputs!$D$6-cost_acc-cost_wd*Inputs!$E$6*$E1455-cost_fx*Inputs!$D$6-$F1455)+(1-MIN(1,$H$50*$C1455))*(1-MIN(1,Inputs!$G$6*$D1455)*churn_nonbuyers)*(ic*Inputs!$C$6+fee_wd*Inputs!$E$6*(1-$B1455)+fee_fx*Inputs!$D$6-cost_acc-cost_wd*Inputs!$E$6*(1-$B1455)-cost_fx*Inputs!$D$6))</f>
        <v>186171.847898629</v>
      </c>
      <c r="H1455" s="0" t="n">
        <f aca="false">12*Inputs!$B$7*(MIN(1,$H$51*$C1455)*(ic*Inputs!$C$7+pE+fee_fx*Inputs!$D$7-cost_acc-cost_wd*Inputs!$E$7*$E1455-cost_fx*Inputs!$D$7-$F1455)+(1-MIN(1,$H$51*$C1455))*(1-MIN(1,Inputs!$G$7*$D1455)*churn_nonbuyers)*(ic*Inputs!$C$7+fee_wd*Inputs!$E$7*(1-$B1455)+fee_fx*Inputs!$D$7-cost_acc-cost_wd*Inputs!$E$7*(1-$B1455)-cost_fx*Inputs!$D$7))</f>
        <v>370319.052545737</v>
      </c>
      <c r="I1455" s="0" t="n">
        <f aca="false">12*Inputs!$B$8*(MIN(1,$H$52*$C1455)*(ic*Inputs!$C$8+pT-cost_acc-cost_wd*Inputs!$E$8-cost_fx*Inputs!$D$8-cost_ins)+(1-MIN(1,$H$52*$C1455))*(1-MIN(1,Inputs!$G$8*$D1455)*churn_nonbuyers)*(ic*Inputs!$C$8+fee_wd*Inputs!$E$8*(1-$B1455)+fee_fx*Inputs!$D$8-cost_acc-cost_wd*Inputs!$E$8*(1-$B1455)-cost_fx*Inputs!$D$8))</f>
        <v>132188.120064</v>
      </c>
      <c r="J1455" s="0" t="n">
        <f aca="false">G1455+H1455+I1455-fixed</f>
        <v>-11320.9794916344</v>
      </c>
      <c r="K1455" s="0" t="n">
        <f aca="false">12*Inputs!$B$6*(1-MIN(1,Inputs!$G$6*$D1455)*churn_nonbuyers)*(ic*Inputs!$C$6+fee_wd*Inputs!$E$6*(1-$B1455)+fee_fx*Inputs!$D$6-cost_acc-cost_wd*Inputs!$E$6*(1-$B1455)-cost_fx*Inputs!$D$6)</f>
        <v>139132.186266334</v>
      </c>
      <c r="L1455" s="0" t="n">
        <f aca="false">12*Inputs!$B$7*(1-MIN(1,Inputs!$G$7*$D1455)*churn_nonbuyers)*(ic*Inputs!$C$7+fee_wd*Inputs!$E$7*(1-$B1455)+fee_fx*Inputs!$D$7-cost_acc-cost_wd*Inputs!$E$7*(1-$B1455)-cost_fx*Inputs!$D$7)</f>
        <v>335994.0302558</v>
      </c>
      <c r="M1455" s="0" t="n">
        <f aca="false">12*Inputs!$B$8*(1-MIN(1,Inputs!$G$8*$D1455)*churn_nonbuyers)*(ic*Inputs!$C$8+fee_wd*Inputs!$E$8*(1-$B1455)+fee_fx*Inputs!$D$8-cost_acc-cost_wd*Inputs!$E$8*(1-$B1455)-cost_fx*Inputs!$D$8)</f>
        <v>0</v>
      </c>
      <c r="N1455" s="0" t="n">
        <f aca="false">K1455+L1455+I1455-fixed</f>
        <v>-92685.6634138662</v>
      </c>
      <c r="O1455" s="0" t="n">
        <f aca="false">K1455+L1455+M1455-fixed</f>
        <v>-224873.783477866</v>
      </c>
      <c r="P1455" s="0" t="n">
        <f aca="false">12*Inputs!$B$6*(1-MIN(1,Inputs!$F$6*$D1455))*(ic*Inputs!$C$6+flat_fee-cost_acc-cost_wd*Inputs!$E$6*$E1455-cost_fx*Inputs!$D$6)+12*Inputs!$B$7*(1-MIN(1,Inputs!$F$7*$D1455))*(ic*Inputs!$C$7+flat_fee-cost_acc-cost_wd*Inputs!$E$7*$E1455-cost_fx*Inputs!$D$7)+12*Inputs!$B$8*(1-MIN(1,Inputs!$F$8*$D1455))*(ic*Inputs!$C$8+flat_fee-cost_acc-cost_wd*Inputs!$E$8*$E1455-cost_fx*Inputs!$D$8)-fixed</f>
        <v>-344436.16154704</v>
      </c>
    </row>
    <row r="1456" customFormat="false" ht="15" hidden="false" customHeight="false" outlineLevel="0" collapsed="false">
      <c r="A1456" s="0" t="n">
        <v>1391</v>
      </c>
      <c r="B1456" s="0" t="n">
        <v>0.502516</v>
      </c>
      <c r="C1456" s="0" t="n">
        <v>1.008412</v>
      </c>
      <c r="D1456" s="0" t="n">
        <v>1.090439</v>
      </c>
      <c r="E1456" s="0" t="n">
        <v>1.247623</v>
      </c>
      <c r="F1456" s="0" t="n">
        <v>0.101608</v>
      </c>
      <c r="G1456" s="0" t="n">
        <f aca="false">12*Inputs!$B$6*(MIN(1,$H$50*$C1456)*(ic*Inputs!$C$6+pS+fee_fx*Inputs!$D$6-cost_acc-cost_wd*Inputs!$E$6*$E1456-cost_fx*Inputs!$D$6-$F1456)+(1-MIN(1,$H$50*$C1456))*(1-MIN(1,Inputs!$G$6*$D1456)*churn_nonbuyers)*(ic*Inputs!$C$6+fee_wd*Inputs!$E$6*(1-$B1456)+fee_fx*Inputs!$D$6-cost_acc-cost_wd*Inputs!$E$6*(1-$B1456)-cost_fx*Inputs!$D$6))</f>
        <v>178335.756733749</v>
      </c>
      <c r="H1456" s="0" t="n">
        <f aca="false">12*Inputs!$B$7*(MIN(1,$H$51*$C1456)*(ic*Inputs!$C$7+pE+fee_fx*Inputs!$D$7-cost_acc-cost_wd*Inputs!$E$7*$E1456-cost_fx*Inputs!$D$7-$F1456)+(1-MIN(1,$H$51*$C1456))*(1-MIN(1,Inputs!$G$7*$D1456)*churn_nonbuyers)*(ic*Inputs!$C$7+fee_wd*Inputs!$E$7*(1-$B1456)+fee_fx*Inputs!$D$7-cost_acc-cost_wd*Inputs!$E$7*(1-$B1456)-cost_fx*Inputs!$D$7))</f>
        <v>376404.56989716</v>
      </c>
      <c r="I1456" s="0" t="n">
        <f aca="false">12*Inputs!$B$8*(MIN(1,$H$52*$C1456)*(ic*Inputs!$C$8+pT-cost_acc-cost_wd*Inputs!$E$8-cost_fx*Inputs!$D$8-cost_ins)+(1-MIN(1,$H$52*$C1456))*(1-MIN(1,Inputs!$G$8*$D1456)*churn_nonbuyers)*(ic*Inputs!$C$8+fee_wd*Inputs!$E$8*(1-$B1456)+fee_fx*Inputs!$D$8-cost_acc-cost_wd*Inputs!$E$8*(1-$B1456)-cost_fx*Inputs!$D$8))</f>
        <v>166399.426552639</v>
      </c>
      <c r="J1456" s="0" t="n">
        <f aca="false">G1456+H1456+I1456-fixed</f>
        <v>21139.7531835485</v>
      </c>
      <c r="K1456" s="0" t="n">
        <f aca="false">12*Inputs!$B$6*(1-MIN(1,Inputs!$G$6*$D1456)*churn_nonbuyers)*(ic*Inputs!$C$6+fee_wd*Inputs!$E$6*(1-$B1456)+fee_fx*Inputs!$D$6-cost_acc-cost_wd*Inputs!$E$6*(1-$B1456)-cost_fx*Inputs!$D$6)</f>
        <v>122191.404800573</v>
      </c>
      <c r="L1456" s="0" t="n">
        <f aca="false">12*Inputs!$B$7*(1-MIN(1,Inputs!$G$7*$D1456)*churn_nonbuyers)*(ic*Inputs!$C$7+fee_wd*Inputs!$E$7*(1-$B1456)+fee_fx*Inputs!$D$7-cost_acc-cost_wd*Inputs!$E$7*(1-$B1456)-cost_fx*Inputs!$D$7)</f>
        <v>320014.946208344</v>
      </c>
      <c r="M1456" s="0" t="n">
        <f aca="false">12*Inputs!$B$8*(1-MIN(1,Inputs!$G$8*$D1456)*churn_nonbuyers)*(ic*Inputs!$C$8+fee_wd*Inputs!$E$8*(1-$B1456)+fee_fx*Inputs!$D$8-cost_acc-cost_wd*Inputs!$E$8*(1-$B1456)-cost_fx*Inputs!$D$8)</f>
        <v>71547.2875760064</v>
      </c>
      <c r="N1456" s="0" t="n">
        <f aca="false">K1456+L1456+I1456-fixed</f>
        <v>-91394.2224384442</v>
      </c>
      <c r="O1456" s="0" t="n">
        <f aca="false">K1456+L1456+M1456-fixed</f>
        <v>-186246.361415077</v>
      </c>
      <c r="P1456" s="0" t="n">
        <f aca="false">12*Inputs!$B$6*(1-MIN(1,Inputs!$F$6*$D1456))*(ic*Inputs!$C$6+flat_fee-cost_acc-cost_wd*Inputs!$E$6*$E1456-cost_fx*Inputs!$D$6)+12*Inputs!$B$7*(1-MIN(1,Inputs!$F$7*$D1456))*(ic*Inputs!$C$7+flat_fee-cost_acc-cost_wd*Inputs!$E$7*$E1456-cost_fx*Inputs!$D$7)+12*Inputs!$B$8*(1-MIN(1,Inputs!$F$8*$D1456))*(ic*Inputs!$C$8+flat_fee-cost_acc-cost_wd*Inputs!$E$8*$E1456-cost_fx*Inputs!$D$8)-fixed</f>
        <v>-82127.4740327199</v>
      </c>
    </row>
    <row r="1457" customFormat="false" ht="15" hidden="false" customHeight="false" outlineLevel="0" collapsed="false">
      <c r="A1457" s="0" t="n">
        <v>1392</v>
      </c>
      <c r="B1457" s="0" t="n">
        <v>0.345102</v>
      </c>
      <c r="C1457" s="0" t="n">
        <v>1.051133</v>
      </c>
      <c r="D1457" s="0" t="n">
        <v>0.977084</v>
      </c>
      <c r="E1457" s="0" t="n">
        <v>1.221473</v>
      </c>
      <c r="F1457" s="0" t="n">
        <v>0.231559</v>
      </c>
      <c r="G1457" s="0" t="n">
        <f aca="false">12*Inputs!$B$6*(MIN(1,$H$50*$C1457)*(ic*Inputs!$C$6+pS+fee_fx*Inputs!$D$6-cost_acc-cost_wd*Inputs!$E$6*$E1457-cost_fx*Inputs!$D$6-$F1457)+(1-MIN(1,$H$50*$C1457))*(1-MIN(1,Inputs!$G$6*$D1457)*churn_nonbuyers)*(ic*Inputs!$C$6+fee_wd*Inputs!$E$6*(1-$B1457)+fee_fx*Inputs!$D$6-cost_acc-cost_wd*Inputs!$E$6*(1-$B1457)-cost_fx*Inputs!$D$6))</f>
        <v>198618.515653667</v>
      </c>
      <c r="H1457" s="0" t="n">
        <f aca="false">12*Inputs!$B$7*(MIN(1,$H$51*$C1457)*(ic*Inputs!$C$7+pE+fee_fx*Inputs!$D$7-cost_acc-cost_wd*Inputs!$E$7*$E1457-cost_fx*Inputs!$D$7-$F1457)+(1-MIN(1,$H$51*$C1457))*(1-MIN(1,Inputs!$G$7*$D1457)*churn_nonbuyers)*(ic*Inputs!$C$7+fee_wd*Inputs!$E$7*(1-$B1457)+fee_fx*Inputs!$D$7-cost_acc-cost_wd*Inputs!$E$7*(1-$B1457)-cost_fx*Inputs!$D$7))</f>
        <v>387495.989480405</v>
      </c>
      <c r="I1457" s="0" t="n">
        <f aca="false">12*Inputs!$B$8*(MIN(1,$H$52*$C1457)*(ic*Inputs!$C$8+pT-cost_acc-cost_wd*Inputs!$E$8-cost_fx*Inputs!$D$8-cost_ins)+(1-MIN(1,$H$52*$C1457))*(1-MIN(1,Inputs!$G$8*$D1457)*churn_nonbuyers)*(ic*Inputs!$C$8+fee_wd*Inputs!$E$8*(1-$B1457)+fee_fx*Inputs!$D$8-cost_acc-cost_wd*Inputs!$E$8*(1-$B1457)-cost_fx*Inputs!$D$8))</f>
        <v>177385.82866671</v>
      </c>
      <c r="J1457" s="0" t="n">
        <f aca="false">G1457+H1457+I1457-fixed</f>
        <v>63500.3338007815</v>
      </c>
      <c r="K1457" s="0" t="n">
        <f aca="false">12*Inputs!$B$6*(1-MIN(1,Inputs!$G$6*$D1457)*churn_nonbuyers)*(ic*Inputs!$C$6+fee_wd*Inputs!$E$6*(1-$B1457)+fee_fx*Inputs!$D$6-cost_acc-cost_wd*Inputs!$E$6*(1-$B1457)-cost_fx*Inputs!$D$6)</f>
        <v>144484.09950649</v>
      </c>
      <c r="L1457" s="0" t="n">
        <f aca="false">12*Inputs!$B$7*(1-MIN(1,Inputs!$G$7*$D1457)*churn_nonbuyers)*(ic*Inputs!$C$7+fee_wd*Inputs!$E$7*(1-$B1457)+fee_fx*Inputs!$D$7-cost_acc-cost_wd*Inputs!$E$7*(1-$B1457)-cost_fx*Inputs!$D$7)</f>
        <v>343143.180471894</v>
      </c>
      <c r="M1457" s="0" t="n">
        <f aca="false">12*Inputs!$B$8*(1-MIN(1,Inputs!$G$8*$D1457)*churn_nonbuyers)*(ic*Inputs!$C$8+fee_wd*Inputs!$E$8*(1-$B1457)+fee_fx*Inputs!$D$8-cost_acc-cost_wd*Inputs!$E$8*(1-$B1457)-cost_fx*Inputs!$D$8)</f>
        <v>97920.6580702848</v>
      </c>
      <c r="N1457" s="0" t="n">
        <f aca="false">K1457+L1457+I1457-fixed</f>
        <v>-34986.8913549066</v>
      </c>
      <c r="O1457" s="0" t="n">
        <f aca="false">K1457+L1457+M1457-fixed</f>
        <v>-114452.061951332</v>
      </c>
      <c r="P1457" s="0" t="n">
        <f aca="false">12*Inputs!$B$6*(1-MIN(1,Inputs!$F$6*$D1457))*(ic*Inputs!$C$6+flat_fee-cost_acc-cost_wd*Inputs!$E$6*$E1457-cost_fx*Inputs!$D$6)+12*Inputs!$B$7*(1-MIN(1,Inputs!$F$7*$D1457))*(ic*Inputs!$C$7+flat_fee-cost_acc-cost_wd*Inputs!$E$7*$E1457-cost_fx*Inputs!$D$7)+12*Inputs!$B$8*(1-MIN(1,Inputs!$F$8*$D1457))*(ic*Inputs!$C$8+flat_fee-cost_acc-cost_wd*Inputs!$E$8*$E1457-cost_fx*Inputs!$D$8)-fixed</f>
        <v>-13499.42801632</v>
      </c>
    </row>
    <row r="1458" customFormat="false" ht="15" hidden="false" customHeight="false" outlineLevel="0" collapsed="false">
      <c r="A1458" s="0" t="n">
        <v>1393</v>
      </c>
      <c r="B1458" s="0" t="n">
        <v>0.237916</v>
      </c>
      <c r="C1458" s="0" t="n">
        <v>0.959497</v>
      </c>
      <c r="D1458" s="0" t="n">
        <v>1.034088</v>
      </c>
      <c r="E1458" s="0" t="n">
        <v>1.39458</v>
      </c>
      <c r="F1458" s="0" t="n">
        <v>0.380126</v>
      </c>
      <c r="G1458" s="0" t="n">
        <f aca="false">12*Inputs!$B$6*(MIN(1,$H$50*$C1458)*(ic*Inputs!$C$6+pS+fee_fx*Inputs!$D$6-cost_acc-cost_wd*Inputs!$E$6*$E1458-cost_fx*Inputs!$D$6-$F1458)+(1-MIN(1,$H$50*$C1458))*(1-MIN(1,Inputs!$G$6*$D1458)*churn_nonbuyers)*(ic*Inputs!$C$6+fee_wd*Inputs!$E$6*(1-$B1458)+fee_fx*Inputs!$D$6-cost_acc-cost_wd*Inputs!$E$6*(1-$B1458)-cost_fx*Inputs!$D$6))</f>
        <v>199901.481084475</v>
      </c>
      <c r="H1458" s="0" t="n">
        <f aca="false">12*Inputs!$B$7*(MIN(1,$H$51*$C1458)*(ic*Inputs!$C$7+pE+fee_fx*Inputs!$D$7-cost_acc-cost_wd*Inputs!$E$7*$E1458-cost_fx*Inputs!$D$7-$F1458)+(1-MIN(1,$H$51*$C1458))*(1-MIN(1,Inputs!$G$7*$D1458)*churn_nonbuyers)*(ic*Inputs!$C$7+fee_wd*Inputs!$E$7*(1-$B1458)+fee_fx*Inputs!$D$7-cost_acc-cost_wd*Inputs!$E$7*(1-$B1458)-cost_fx*Inputs!$D$7))</f>
        <v>365127.673570645</v>
      </c>
      <c r="I1458" s="0" t="n">
        <f aca="false">12*Inputs!$B$8*(MIN(1,$H$52*$C1458)*(ic*Inputs!$C$8+pT-cost_acc-cost_wd*Inputs!$E$8-cost_fx*Inputs!$D$8-cost_ins)+(1-MIN(1,$H$52*$C1458))*(1-MIN(1,Inputs!$G$8*$D1458)*churn_nonbuyers)*(ic*Inputs!$C$8+fee_wd*Inputs!$E$8*(1-$B1458)+fee_fx*Inputs!$D$8-cost_acc-cost_wd*Inputs!$E$8*(1-$B1458)-cost_fx*Inputs!$D$8))</f>
        <v>166865.171469141</v>
      </c>
      <c r="J1458" s="0" t="n">
        <f aca="false">G1458+H1458+I1458-fixed</f>
        <v>31894.3261242611</v>
      </c>
      <c r="K1458" s="0" t="n">
        <f aca="false">12*Inputs!$B$6*(1-MIN(1,Inputs!$G$6*$D1458)*churn_nonbuyers)*(ic*Inputs!$C$6+fee_wd*Inputs!$E$6*(1-$B1458)+fee_fx*Inputs!$D$6-cost_acc-cost_wd*Inputs!$E$6*(1-$B1458)-cost_fx*Inputs!$D$6)</f>
        <v>158687.876740378</v>
      </c>
      <c r="L1458" s="0" t="n">
        <f aca="false">12*Inputs!$B$7*(1-MIN(1,Inputs!$G$7*$D1458)*churn_nonbuyers)*(ic*Inputs!$C$7+fee_wd*Inputs!$E$7*(1-$B1458)+fee_fx*Inputs!$D$7-cost_acc-cost_wd*Inputs!$E$7*(1-$B1458)-cost_fx*Inputs!$D$7)</f>
        <v>357494.600220227</v>
      </c>
      <c r="M1458" s="0" t="n">
        <f aca="false">12*Inputs!$B$8*(1-MIN(1,Inputs!$G$8*$D1458)*churn_nonbuyers)*(ic*Inputs!$C$8+fee_wd*Inputs!$E$8*(1-$B1458)+fee_fx*Inputs!$D$8-cost_acc-cost_wd*Inputs!$E$8*(1-$B1458)-cost_fx*Inputs!$D$8)</f>
        <v>86978.0820684289</v>
      </c>
      <c r="N1458" s="0" t="n">
        <f aca="false">K1458+L1458+I1458-fixed</f>
        <v>-16952.3515702548</v>
      </c>
      <c r="O1458" s="0" t="n">
        <f aca="false">K1458+L1458+M1458-fixed</f>
        <v>-96839.4409709668</v>
      </c>
      <c r="P1458" s="0" t="n">
        <f aca="false">12*Inputs!$B$6*(1-MIN(1,Inputs!$F$6*$D1458))*(ic*Inputs!$C$6+flat_fee-cost_acc-cost_wd*Inputs!$E$6*$E1458-cost_fx*Inputs!$D$6)+12*Inputs!$B$7*(1-MIN(1,Inputs!$F$7*$D1458))*(ic*Inputs!$C$7+flat_fee-cost_acc-cost_wd*Inputs!$E$7*$E1458-cost_fx*Inputs!$D$7)+12*Inputs!$B$8*(1-MIN(1,Inputs!$F$8*$D1458))*(ic*Inputs!$C$8+flat_fee-cost_acc-cost_wd*Inputs!$E$8*$E1458-cost_fx*Inputs!$D$8)-fixed</f>
        <v>-115981.6313344</v>
      </c>
    </row>
    <row r="1459" customFormat="false" ht="15" hidden="false" customHeight="false" outlineLevel="0" collapsed="false">
      <c r="A1459" s="0" t="n">
        <v>1394</v>
      </c>
      <c r="B1459" s="0" t="n">
        <v>0.236876</v>
      </c>
      <c r="C1459" s="0" t="n">
        <v>0.882814</v>
      </c>
      <c r="D1459" s="0" t="n">
        <v>1.094527</v>
      </c>
      <c r="E1459" s="0" t="n">
        <v>1.255602</v>
      </c>
      <c r="F1459" s="0" t="n">
        <v>0.072826</v>
      </c>
      <c r="G1459" s="0" t="n">
        <f aca="false">12*Inputs!$B$6*(MIN(1,$H$50*$C1459)*(ic*Inputs!$C$6+pS+fee_fx*Inputs!$D$6-cost_acc-cost_wd*Inputs!$E$6*$E1459-cost_fx*Inputs!$D$6-$F1459)+(1-MIN(1,$H$50*$C1459))*(1-MIN(1,Inputs!$G$6*$D1459)*churn_nonbuyers)*(ic*Inputs!$C$6+fee_wd*Inputs!$E$6*(1-$B1459)+fee_fx*Inputs!$D$6-cost_acc-cost_wd*Inputs!$E$6*(1-$B1459)-cost_fx*Inputs!$D$6))</f>
        <v>205346.587227637</v>
      </c>
      <c r="H1459" s="0" t="n">
        <f aca="false">12*Inputs!$B$7*(MIN(1,$H$51*$C1459)*(ic*Inputs!$C$7+pE+fee_fx*Inputs!$D$7-cost_acc-cost_wd*Inputs!$E$7*$E1459-cost_fx*Inputs!$D$7-$F1459)+(1-MIN(1,$H$51*$C1459))*(1-MIN(1,Inputs!$G$7*$D1459)*churn_nonbuyers)*(ic*Inputs!$C$7+fee_wd*Inputs!$E$7*(1-$B1459)+fee_fx*Inputs!$D$7-cost_acc-cost_wd*Inputs!$E$7*(1-$B1459)-cost_fx*Inputs!$D$7))</f>
        <v>393938.924077262</v>
      </c>
      <c r="I1459" s="0" t="n">
        <f aca="false">12*Inputs!$B$8*(MIN(1,$H$52*$C1459)*(ic*Inputs!$C$8+pT-cost_acc-cost_wd*Inputs!$E$8-cost_fx*Inputs!$D$8-cost_ins)+(1-MIN(1,$H$52*$C1459))*(1-MIN(1,Inputs!$G$8*$D1459)*churn_nonbuyers)*(ic*Inputs!$C$8+fee_wd*Inputs!$E$8*(1-$B1459)+fee_fx*Inputs!$D$8-cost_acc-cost_wd*Inputs!$E$8*(1-$B1459)-cost_fx*Inputs!$D$8))</f>
        <v>155394.137542645</v>
      </c>
      <c r="J1459" s="0" t="n">
        <f aca="false">G1459+H1459+I1459-fixed</f>
        <v>54679.6488475439</v>
      </c>
      <c r="K1459" s="0" t="n">
        <f aca="false">12*Inputs!$B$6*(1-MIN(1,Inputs!$G$6*$D1459)*churn_nonbuyers)*(ic*Inputs!$C$6+fee_wd*Inputs!$E$6*(1-$B1459)+fee_fx*Inputs!$D$6-cost_acc-cost_wd*Inputs!$E$6*(1-$B1459)-cost_fx*Inputs!$D$6)</f>
        <v>158323.747519094</v>
      </c>
      <c r="L1459" s="0" t="n">
        <f aca="false">12*Inputs!$B$7*(1-MIN(1,Inputs!$G$7*$D1459)*churn_nonbuyers)*(ic*Inputs!$C$7+fee_wd*Inputs!$E$7*(1-$B1459)+fee_fx*Inputs!$D$7-cost_acc-cost_wd*Inputs!$E$7*(1-$B1459)-cost_fx*Inputs!$D$7)</f>
        <v>356970.491615457</v>
      </c>
      <c r="M1459" s="0" t="n">
        <f aca="false">12*Inputs!$B$8*(1-MIN(1,Inputs!$G$8*$D1459)*churn_nonbuyers)*(ic*Inputs!$C$8+fee_wd*Inputs!$E$8*(1-$B1459)+fee_fx*Inputs!$D$8-cost_acc-cost_wd*Inputs!$E$8*(1-$B1459)-cost_fx*Inputs!$D$8)</f>
        <v>73663.8002091072</v>
      </c>
      <c r="N1459" s="0" t="n">
        <f aca="false">K1459+L1459+I1459-fixed</f>
        <v>-29311.6233228035</v>
      </c>
      <c r="O1459" s="0" t="n">
        <f aca="false">K1459+L1459+M1459-fixed</f>
        <v>-111041.960656342</v>
      </c>
      <c r="P1459" s="0" t="n">
        <f aca="false">12*Inputs!$B$6*(1-MIN(1,Inputs!$F$6*$D1459))*(ic*Inputs!$C$6+flat_fee-cost_acc-cost_wd*Inputs!$E$6*$E1459-cost_fx*Inputs!$D$6)+12*Inputs!$B$7*(1-MIN(1,Inputs!$F$7*$D1459))*(ic*Inputs!$C$7+flat_fee-cost_acc-cost_wd*Inputs!$E$7*$E1459-cost_fx*Inputs!$D$7)+12*Inputs!$B$8*(1-MIN(1,Inputs!$F$8*$D1459))*(ic*Inputs!$C$8+flat_fee-cost_acc-cost_wd*Inputs!$E$8*$E1459-cost_fx*Inputs!$D$8)-fixed</f>
        <v>-87455.7763950401</v>
      </c>
    </row>
    <row r="1460" customFormat="false" ht="15" hidden="false" customHeight="false" outlineLevel="0" collapsed="false">
      <c r="A1460" s="0" t="n">
        <v>1395</v>
      </c>
      <c r="B1460" s="0" t="n">
        <v>0.262155</v>
      </c>
      <c r="C1460" s="0" t="n">
        <v>0.850495</v>
      </c>
      <c r="D1460" s="0" t="n">
        <v>1.757461</v>
      </c>
      <c r="E1460" s="0" t="n">
        <v>1.362655</v>
      </c>
      <c r="F1460" s="0" t="n">
        <v>0.123844</v>
      </c>
      <c r="G1460" s="0" t="n">
        <f aca="false">12*Inputs!$B$6*(MIN(1,$H$50*$C1460)*(ic*Inputs!$C$6+pS+fee_fx*Inputs!$D$6-cost_acc-cost_wd*Inputs!$E$6*$E1460-cost_fx*Inputs!$D$6-$F1460)+(1-MIN(1,$H$50*$C1460))*(1-MIN(1,Inputs!$G$6*$D1460)*churn_nonbuyers)*(ic*Inputs!$C$6+fee_wd*Inputs!$E$6*(1-$B1460)+fee_fx*Inputs!$D$6-cost_acc-cost_wd*Inputs!$E$6*(1-$B1460)-cost_fx*Inputs!$D$6))</f>
        <v>192259.270857782</v>
      </c>
      <c r="H1460" s="0" t="n">
        <f aca="false">12*Inputs!$B$7*(MIN(1,$H$51*$C1460)*(ic*Inputs!$C$7+pE+fee_fx*Inputs!$D$7-cost_acc-cost_wd*Inputs!$E$7*$E1460-cost_fx*Inputs!$D$7-$F1460)+(1-MIN(1,$H$51*$C1460))*(1-MIN(1,Inputs!$G$7*$D1460)*churn_nonbuyers)*(ic*Inputs!$C$7+fee_wd*Inputs!$E$7*(1-$B1460)+fee_fx*Inputs!$D$7-cost_acc-cost_wd*Inputs!$E$7*(1-$B1460)-cost_fx*Inputs!$D$7))</f>
        <v>372479.095880822</v>
      </c>
      <c r="I1460" s="0" t="n">
        <f aca="false">12*Inputs!$B$8*(MIN(1,$H$52*$C1460)*(ic*Inputs!$C$8+pT-cost_acc-cost_wd*Inputs!$E$8-cost_fx*Inputs!$D$8-cost_ins)+(1-MIN(1,$H$52*$C1460))*(1-MIN(1,Inputs!$G$8*$D1460)*churn_nonbuyers)*(ic*Inputs!$C$8+fee_wd*Inputs!$E$8*(1-$B1460)+fee_fx*Inputs!$D$8-cost_acc-cost_wd*Inputs!$E$8*(1-$B1460)-cost_fx*Inputs!$D$8))</f>
        <v>122593.75128</v>
      </c>
      <c r="J1460" s="0" t="n">
        <f aca="false">G1460+H1460+I1460-fixed</f>
        <v>-12667.8819813966</v>
      </c>
      <c r="K1460" s="0" t="n">
        <f aca="false">12*Inputs!$B$6*(1-MIN(1,Inputs!$G$6*$D1460)*churn_nonbuyers)*(ic*Inputs!$C$6+fee_wd*Inputs!$E$6*(1-$B1460)+fee_fx*Inputs!$D$6-cost_acc-cost_wd*Inputs!$E$6*(1-$B1460)-cost_fx*Inputs!$D$6)</f>
        <v>149451.708876876</v>
      </c>
      <c r="L1460" s="0" t="n">
        <f aca="false">12*Inputs!$B$7*(1-MIN(1,Inputs!$G$7*$D1460)*churn_nonbuyers)*(ic*Inputs!$C$7+fee_wd*Inputs!$E$7*(1-$B1460)+fee_fx*Inputs!$D$7-cost_acc-cost_wd*Inputs!$E$7*(1-$B1460)-cost_fx*Inputs!$D$7)</f>
        <v>346181.773198126</v>
      </c>
      <c r="M1460" s="0" t="n">
        <f aca="false">12*Inputs!$B$8*(1-MIN(1,Inputs!$G$8*$D1460)*churn_nonbuyers)*(ic*Inputs!$C$8+fee_wd*Inputs!$E$8*(1-$B1460)+fee_fx*Inputs!$D$8-cost_acc-cost_wd*Inputs!$E$8*(1-$B1460)-cost_fx*Inputs!$D$8)</f>
        <v>0</v>
      </c>
      <c r="N1460" s="0" t="n">
        <f aca="false">K1460+L1460+I1460-fixed</f>
        <v>-81772.7666449983</v>
      </c>
      <c r="O1460" s="0" t="n">
        <f aca="false">K1460+L1460+M1460-fixed</f>
        <v>-204366.517924998</v>
      </c>
      <c r="P1460" s="0" t="n">
        <f aca="false">12*Inputs!$B$6*(1-MIN(1,Inputs!$F$6*$D1460))*(ic*Inputs!$C$6+flat_fee-cost_acc-cost_wd*Inputs!$E$6*$E1460-cost_fx*Inputs!$D$6)+12*Inputs!$B$7*(1-MIN(1,Inputs!$F$7*$D1460))*(ic*Inputs!$C$7+flat_fee-cost_acc-cost_wd*Inputs!$E$7*$E1460-cost_fx*Inputs!$D$7)+12*Inputs!$B$8*(1-MIN(1,Inputs!$F$8*$D1460))*(ic*Inputs!$C$8+flat_fee-cost_acc-cost_wd*Inputs!$E$8*$E1460-cost_fx*Inputs!$D$8)-fixed</f>
        <v>-447421.1422588</v>
      </c>
    </row>
    <row r="1461" customFormat="false" ht="15" hidden="false" customHeight="false" outlineLevel="0" collapsed="false">
      <c r="A1461" s="0" t="n">
        <v>1396</v>
      </c>
      <c r="B1461" s="0" t="n">
        <v>0.1956</v>
      </c>
      <c r="C1461" s="0" t="n">
        <v>0.755406</v>
      </c>
      <c r="D1461" s="0" t="n">
        <v>0.991288</v>
      </c>
      <c r="E1461" s="0" t="n">
        <v>1.251799</v>
      </c>
      <c r="F1461" s="0" t="n">
        <v>0.2208</v>
      </c>
      <c r="G1461" s="0" t="n">
        <f aca="false">12*Inputs!$B$6*(MIN(1,$H$50*$C1461)*(ic*Inputs!$C$6+pS+fee_fx*Inputs!$D$6-cost_acc-cost_wd*Inputs!$E$6*$E1461-cost_fx*Inputs!$D$6-$F1461)+(1-MIN(1,$H$50*$C1461))*(1-MIN(1,Inputs!$G$6*$D1461)*churn_nonbuyers)*(ic*Inputs!$C$6+fee_wd*Inputs!$E$6*(1-$B1461)+fee_fx*Inputs!$D$6-cost_acc-cost_wd*Inputs!$E$6*(1-$B1461)-cost_fx*Inputs!$D$6))</f>
        <v>202171.0838039</v>
      </c>
      <c r="H1461" s="0" t="n">
        <f aca="false">12*Inputs!$B$7*(MIN(1,$H$51*$C1461)*(ic*Inputs!$C$7+pE+fee_fx*Inputs!$D$7-cost_acc-cost_wd*Inputs!$E$7*$E1461-cost_fx*Inputs!$D$7-$F1461)+(1-MIN(1,$H$51*$C1461))*(1-MIN(1,Inputs!$G$7*$D1461)*churn_nonbuyers)*(ic*Inputs!$C$7+fee_wd*Inputs!$E$7*(1-$B1461)+fee_fx*Inputs!$D$7-cost_acc-cost_wd*Inputs!$E$7*(1-$B1461)-cost_fx*Inputs!$D$7))</f>
        <v>387318.162832564</v>
      </c>
      <c r="I1461" s="0" t="n">
        <f aca="false">12*Inputs!$B$8*(MIN(1,$H$52*$C1461)*(ic*Inputs!$C$8+pT-cost_acc-cost_wd*Inputs!$E$8-cost_fx*Inputs!$D$8-cost_ins)+(1-MIN(1,$H$52*$C1461))*(1-MIN(1,Inputs!$G$8*$D1461)*churn_nonbuyers)*(ic*Inputs!$C$8+fee_wd*Inputs!$E$8*(1-$B1461)+fee_fx*Inputs!$D$8-cost_acc-cost_wd*Inputs!$E$8*(1-$B1461)-cost_fx*Inputs!$D$8))</f>
        <v>154612.431505914</v>
      </c>
      <c r="J1461" s="0" t="n">
        <f aca="false">G1461+H1461+I1461-fixed</f>
        <v>44101.6781423776</v>
      </c>
      <c r="K1461" s="0" t="n">
        <f aca="false">12*Inputs!$B$6*(1-MIN(1,Inputs!$G$6*$D1461)*churn_nonbuyers)*(ic*Inputs!$C$6+fee_wd*Inputs!$E$6*(1-$B1461)+fee_fx*Inputs!$D$6-cost_acc-cost_wd*Inputs!$E$6*(1-$B1461)-cost_fx*Inputs!$D$6)</f>
        <v>164837.46767616</v>
      </c>
      <c r="L1461" s="0" t="n">
        <f aca="false">12*Inputs!$B$7*(1-MIN(1,Inputs!$G$7*$D1461)*churn_nonbuyers)*(ic*Inputs!$C$7+fee_wd*Inputs!$E$7*(1-$B1461)+fee_fx*Inputs!$D$7-cost_acc-cost_wd*Inputs!$E$7*(1-$B1461)-cost_fx*Inputs!$D$7)</f>
        <v>363880.610781696</v>
      </c>
      <c r="M1461" s="0" t="n">
        <f aca="false">12*Inputs!$B$8*(1-MIN(1,Inputs!$G$8*$D1461)*churn_nonbuyers)*(ic*Inputs!$C$8+fee_wd*Inputs!$E$8*(1-$B1461)+fee_fx*Inputs!$D$8-cost_acc-cost_wd*Inputs!$E$8*(1-$B1461)-cost_fx*Inputs!$D$8)</f>
        <v>97036.62110208</v>
      </c>
      <c r="N1461" s="0" t="n">
        <f aca="false">K1461+L1461+I1461-fixed</f>
        <v>-16669.4900362305</v>
      </c>
      <c r="O1461" s="0" t="n">
        <f aca="false">K1461+L1461+M1461-fixed</f>
        <v>-74245.3004400641</v>
      </c>
      <c r="P1461" s="0" t="n">
        <f aca="false">12*Inputs!$B$6*(1-MIN(1,Inputs!$F$6*$D1461))*(ic*Inputs!$C$6+flat_fee-cost_acc-cost_wd*Inputs!$E$6*$E1461-cost_fx*Inputs!$D$6)+12*Inputs!$B$7*(1-MIN(1,Inputs!$F$7*$D1461))*(ic*Inputs!$C$7+flat_fee-cost_acc-cost_wd*Inputs!$E$7*$E1461-cost_fx*Inputs!$D$7)+12*Inputs!$B$8*(1-MIN(1,Inputs!$F$8*$D1461))*(ic*Inputs!$C$8+flat_fee-cost_acc-cost_wd*Inputs!$E$8*$E1461-cost_fx*Inputs!$D$8)-fixed</f>
        <v>-33918.7087571201</v>
      </c>
    </row>
    <row r="1462" customFormat="false" ht="15" hidden="false" customHeight="false" outlineLevel="0" collapsed="false">
      <c r="A1462" s="0" t="n">
        <v>1397</v>
      </c>
      <c r="B1462" s="0" t="n">
        <v>0.1705</v>
      </c>
      <c r="C1462" s="0" t="n">
        <v>0.773007</v>
      </c>
      <c r="D1462" s="0" t="n">
        <v>1.218658</v>
      </c>
      <c r="E1462" s="0" t="n">
        <v>1.375754</v>
      </c>
      <c r="F1462" s="0" t="n">
        <v>0.412365</v>
      </c>
      <c r="G1462" s="0" t="n">
        <f aca="false">12*Inputs!$B$6*(MIN(1,$H$50*$C1462)*(ic*Inputs!$C$6+pS+fee_fx*Inputs!$D$6-cost_acc-cost_wd*Inputs!$E$6*$E1462-cost_fx*Inputs!$D$6-$F1462)+(1-MIN(1,$H$50*$C1462))*(1-MIN(1,Inputs!$G$6*$D1462)*churn_nonbuyers)*(ic*Inputs!$C$6+fee_wd*Inputs!$E$6*(1-$B1462)+fee_fx*Inputs!$D$6-cost_acc-cost_wd*Inputs!$E$6*(1-$B1462)-cost_fx*Inputs!$D$6))</f>
        <v>198756.039223332</v>
      </c>
      <c r="H1462" s="0" t="n">
        <f aca="false">12*Inputs!$B$7*(MIN(1,$H$51*$C1462)*(ic*Inputs!$C$7+pE+fee_fx*Inputs!$D$7-cost_acc-cost_wd*Inputs!$E$7*$E1462-cost_fx*Inputs!$D$7-$F1462)+(1-MIN(1,$H$51*$C1462))*(1-MIN(1,Inputs!$G$7*$D1462)*churn_nonbuyers)*(ic*Inputs!$C$7+fee_wd*Inputs!$E$7*(1-$B1462)+fee_fx*Inputs!$D$7-cost_acc-cost_wd*Inputs!$E$7*(1-$B1462)-cost_fx*Inputs!$D$7))</f>
        <v>368934.922655075</v>
      </c>
      <c r="I1462" s="0" t="n">
        <f aca="false">12*Inputs!$B$8*(MIN(1,$H$52*$C1462)*(ic*Inputs!$C$8+pT-cost_acc-cost_wd*Inputs!$E$8-cost_fx*Inputs!$D$8-cost_ins)+(1-MIN(1,$H$52*$C1462))*(1-MIN(1,Inputs!$G$8*$D1462)*churn_nonbuyers)*(ic*Inputs!$C$8+fee_wd*Inputs!$E$8*(1-$B1462)+fee_fx*Inputs!$D$8-cost_acc-cost_wd*Inputs!$E$8*(1-$B1462)-cost_fx*Inputs!$D$8))</f>
        <v>132881.552907369</v>
      </c>
      <c r="J1462" s="0" t="n">
        <f aca="false">G1462+H1462+I1462-fixed</f>
        <v>572.514785776497</v>
      </c>
      <c r="K1462" s="0" t="n">
        <f aca="false">12*Inputs!$B$6*(1-MIN(1,Inputs!$G$6*$D1462)*churn_nonbuyers)*(ic*Inputs!$C$6+fee_wd*Inputs!$E$6*(1-$B1462)+fee_fx*Inputs!$D$6-cost_acc-cost_wd*Inputs!$E$6*(1-$B1462)-cost_fx*Inputs!$D$6)</f>
        <v>166259.9519208</v>
      </c>
      <c r="L1462" s="0" t="n">
        <f aca="false">12*Inputs!$B$7*(1-MIN(1,Inputs!$G$7*$D1462)*churn_nonbuyers)*(ic*Inputs!$C$7+fee_wd*Inputs!$E$7*(1-$B1462)+fee_fx*Inputs!$D$7-cost_acc-cost_wd*Inputs!$E$7*(1-$B1462)-cost_fx*Inputs!$D$7)</f>
        <v>364804.72756848</v>
      </c>
      <c r="M1462" s="0" t="n">
        <f aca="false">12*Inputs!$B$8*(1-MIN(1,Inputs!$G$8*$D1462)*churn_nonbuyers)*(ic*Inputs!$C$8+fee_wd*Inputs!$E$8*(1-$B1462)+fee_fx*Inputs!$D$8-cost_acc-cost_wd*Inputs!$E$8*(1-$B1462)-cost_fx*Inputs!$D$8)</f>
        <v>46758.4681104</v>
      </c>
      <c r="N1462" s="0" t="n">
        <f aca="false">K1462+L1462+I1462-fixed</f>
        <v>-36053.767603351</v>
      </c>
      <c r="O1462" s="0" t="n">
        <f aca="false">K1462+L1462+M1462-fixed</f>
        <v>-122176.85240032</v>
      </c>
      <c r="P1462" s="0" t="n">
        <f aca="false">12*Inputs!$B$6*(1-MIN(1,Inputs!$F$6*$D1462))*(ic*Inputs!$C$6+flat_fee-cost_acc-cost_wd*Inputs!$E$6*$E1462-cost_fx*Inputs!$D$6)+12*Inputs!$B$7*(1-MIN(1,Inputs!$F$7*$D1462))*(ic*Inputs!$C$7+flat_fee-cost_acc-cost_wd*Inputs!$E$7*$E1462-cost_fx*Inputs!$D$7)+12*Inputs!$B$8*(1-MIN(1,Inputs!$F$8*$D1462))*(ic*Inputs!$C$8+flat_fee-cost_acc-cost_wd*Inputs!$E$8*$E1462-cost_fx*Inputs!$D$8)-fixed</f>
        <v>-195442.30827232</v>
      </c>
    </row>
    <row r="1463" customFormat="false" ht="15" hidden="false" customHeight="false" outlineLevel="0" collapsed="false">
      <c r="A1463" s="0" t="n">
        <v>1398</v>
      </c>
      <c r="B1463" s="0" t="n">
        <v>0.378756</v>
      </c>
      <c r="C1463" s="0" t="n">
        <v>0.967623</v>
      </c>
      <c r="D1463" s="0" t="n">
        <v>1.091404</v>
      </c>
      <c r="E1463" s="0" t="n">
        <v>1.268305</v>
      </c>
      <c r="F1463" s="0" t="n">
        <v>0.091176</v>
      </c>
      <c r="G1463" s="0" t="n">
        <f aca="false">12*Inputs!$B$6*(MIN(1,$H$50*$C1463)*(ic*Inputs!$C$6+pS+fee_fx*Inputs!$D$6-cost_acc-cost_wd*Inputs!$E$6*$E1463-cost_fx*Inputs!$D$6-$F1463)+(1-MIN(1,$H$50*$C1463))*(1-MIN(1,Inputs!$G$6*$D1463)*churn_nonbuyers)*(ic*Inputs!$C$6+fee_wd*Inputs!$E$6*(1-$B1463)+fee_fx*Inputs!$D$6-cost_acc-cost_wd*Inputs!$E$6*(1-$B1463)-cost_fx*Inputs!$D$6))</f>
        <v>191375.169508279</v>
      </c>
      <c r="H1463" s="0" t="n">
        <f aca="false">12*Inputs!$B$7*(MIN(1,$H$51*$C1463)*(ic*Inputs!$C$7+pE+fee_fx*Inputs!$D$7-cost_acc-cost_wd*Inputs!$E$7*$E1463-cost_fx*Inputs!$D$7-$F1463)+(1-MIN(1,$H$51*$C1463))*(1-MIN(1,Inputs!$G$7*$D1463)*churn_nonbuyers)*(ic*Inputs!$C$7+fee_wd*Inputs!$E$7*(1-$B1463)+fee_fx*Inputs!$D$7-cost_acc-cost_wd*Inputs!$E$7*(1-$B1463)-cost_fx*Inputs!$D$7))</f>
        <v>382959.813971033</v>
      </c>
      <c r="I1463" s="0" t="n">
        <f aca="false">12*Inputs!$B$8*(MIN(1,$H$52*$C1463)*(ic*Inputs!$C$8+pT-cost_acc-cost_wd*Inputs!$E$8-cost_fx*Inputs!$D$8-cost_ins)+(1-MIN(1,$H$52*$C1463))*(1-MIN(1,Inputs!$G$8*$D1463)*churn_nonbuyers)*(ic*Inputs!$C$8+fee_wd*Inputs!$E$8*(1-$B1463)+fee_fx*Inputs!$D$8-cost_acc-cost_wd*Inputs!$E$8*(1-$B1463)-cost_fx*Inputs!$D$8))</f>
        <v>162949.284617707</v>
      </c>
      <c r="J1463" s="0" t="n">
        <f aca="false">G1463+H1463+I1463-fixed</f>
        <v>37284.2680970189</v>
      </c>
      <c r="K1463" s="0" t="n">
        <f aca="false">12*Inputs!$B$6*(1-MIN(1,Inputs!$G$6*$D1463)*churn_nonbuyers)*(ic*Inputs!$C$6+fee_wd*Inputs!$E$6*(1-$B1463)+fee_fx*Inputs!$D$6-cost_acc-cost_wd*Inputs!$E$6*(1-$B1463)-cost_fx*Inputs!$D$6)</f>
        <v>139034.089536653</v>
      </c>
      <c r="L1463" s="0" t="n">
        <f aca="false">12*Inputs!$B$7*(1-MIN(1,Inputs!$G$7*$D1463)*churn_nonbuyers)*(ic*Inputs!$C$7+fee_wd*Inputs!$E$7*(1-$B1463)+fee_fx*Inputs!$D$7-cost_acc-cost_wd*Inputs!$E$7*(1-$B1463)-cost_fx*Inputs!$D$7)</f>
        <v>337243.296729992</v>
      </c>
      <c r="M1463" s="0" t="n">
        <f aca="false">12*Inputs!$B$8*(1-MIN(1,Inputs!$G$8*$D1463)*churn_nonbuyers)*(ic*Inputs!$C$8+fee_wd*Inputs!$E$8*(1-$B1463)+fee_fx*Inputs!$D$8-cost_acc-cost_wd*Inputs!$E$8*(1-$B1463)-cost_fx*Inputs!$D$8)</f>
        <v>72745.1534110464</v>
      </c>
      <c r="N1463" s="0" t="n">
        <f aca="false">K1463+L1463+I1463-fixed</f>
        <v>-60773.3291156489</v>
      </c>
      <c r="O1463" s="0" t="n">
        <f aca="false">K1463+L1463+M1463-fixed</f>
        <v>-150977.460322309</v>
      </c>
      <c r="P1463" s="0" t="n">
        <f aca="false">12*Inputs!$B$6*(1-MIN(1,Inputs!$F$6*$D1463))*(ic*Inputs!$C$6+flat_fee-cost_acc-cost_wd*Inputs!$E$6*$E1463-cost_fx*Inputs!$D$6)+12*Inputs!$B$7*(1-MIN(1,Inputs!$F$7*$D1463))*(ic*Inputs!$C$7+flat_fee-cost_acc-cost_wd*Inputs!$E$7*$E1463-cost_fx*Inputs!$D$7)+12*Inputs!$B$8*(1-MIN(1,Inputs!$F$8*$D1463))*(ic*Inputs!$C$8+flat_fee-cost_acc-cost_wd*Inputs!$E$8*$E1463-cost_fx*Inputs!$D$8)-fixed</f>
        <v>-91095.2388592</v>
      </c>
    </row>
    <row r="1464" customFormat="false" ht="15" hidden="false" customHeight="false" outlineLevel="0" collapsed="false">
      <c r="A1464" s="0" t="n">
        <v>1399</v>
      </c>
      <c r="B1464" s="0" t="n">
        <v>0.373711</v>
      </c>
      <c r="C1464" s="0" t="n">
        <v>0.924587</v>
      </c>
      <c r="D1464" s="0" t="n">
        <v>1.091114</v>
      </c>
      <c r="E1464" s="0" t="n">
        <v>1.245557</v>
      </c>
      <c r="F1464" s="0" t="n">
        <v>0.349235</v>
      </c>
      <c r="G1464" s="0" t="n">
        <f aca="false">12*Inputs!$B$6*(MIN(1,$H$50*$C1464)*(ic*Inputs!$C$6+pS+fee_fx*Inputs!$D$6-cost_acc-cost_wd*Inputs!$E$6*$E1464-cost_fx*Inputs!$D$6-$F1464)+(1-MIN(1,$H$50*$C1464))*(1-MIN(1,Inputs!$G$6*$D1464)*churn_nonbuyers)*(ic*Inputs!$C$6+fee_wd*Inputs!$E$6*(1-$B1464)+fee_fx*Inputs!$D$6-cost_acc-cost_wd*Inputs!$E$6*(1-$B1464)-cost_fx*Inputs!$D$6))</f>
        <v>184672.555809816</v>
      </c>
      <c r="H1464" s="0" t="n">
        <f aca="false">12*Inputs!$B$7*(MIN(1,$H$51*$C1464)*(ic*Inputs!$C$7+pE+fee_fx*Inputs!$D$7-cost_acc-cost_wd*Inputs!$E$7*$E1464-cost_fx*Inputs!$D$7-$F1464)+(1-MIN(1,$H$51*$C1464))*(1-MIN(1,Inputs!$G$7*$D1464)*churn_nonbuyers)*(ic*Inputs!$C$7+fee_wd*Inputs!$E$7*(1-$B1464)+fee_fx*Inputs!$D$7-cost_acc-cost_wd*Inputs!$E$7*(1-$B1464)-cost_fx*Inputs!$D$7))</f>
        <v>370050.954632422</v>
      </c>
      <c r="I1464" s="0" t="n">
        <f aca="false">12*Inputs!$B$8*(MIN(1,$H$52*$C1464)*(ic*Inputs!$C$8+pT-cost_acc-cost_wd*Inputs!$E$8-cost_fx*Inputs!$D$8-cost_ins)+(1-MIN(1,$H$52*$C1464))*(1-MIN(1,Inputs!$G$8*$D1464)*churn_nonbuyers)*(ic*Inputs!$C$8+fee_wd*Inputs!$E$8*(1-$B1464)+fee_fx*Inputs!$D$8-cost_acc-cost_wd*Inputs!$E$8*(1-$B1464)-cost_fx*Inputs!$D$8))</f>
        <v>158979.619874261</v>
      </c>
      <c r="J1464" s="0" t="n">
        <f aca="false">G1464+H1464+I1464-fixed</f>
        <v>13703.1303164996</v>
      </c>
      <c r="K1464" s="0" t="n">
        <f aca="false">12*Inputs!$B$6*(1-MIN(1,Inputs!$G$6*$D1464)*churn_nonbuyers)*(ic*Inputs!$C$6+fee_wd*Inputs!$E$6*(1-$B1464)+fee_fx*Inputs!$D$6-cost_acc-cost_wd*Inputs!$E$6*(1-$B1464)-cost_fx*Inputs!$D$6)</f>
        <v>139723.068269189</v>
      </c>
      <c r="L1464" s="0" t="n">
        <f aca="false">12*Inputs!$B$7*(1-MIN(1,Inputs!$G$7*$D1464)*churn_nonbuyers)*(ic*Inputs!$C$7+fee_wd*Inputs!$E$7*(1-$B1464)+fee_fx*Inputs!$D$7-cost_acc-cost_wd*Inputs!$E$7*(1-$B1464)-cost_fx*Inputs!$D$7)</f>
        <v>337949.029889513</v>
      </c>
      <c r="M1464" s="0" t="n">
        <f aca="false">12*Inputs!$B$8*(1-MIN(1,Inputs!$G$8*$D1464)*churn_nonbuyers)*(ic*Inputs!$C$8+fee_wd*Inputs!$E$8*(1-$B1464)+fee_fx*Inputs!$D$8-cost_acc-cost_wd*Inputs!$E$8*(1-$B1464)-cost_fx*Inputs!$D$8)</f>
        <v>72864.9250962144</v>
      </c>
      <c r="N1464" s="0" t="n">
        <f aca="false">K1464+L1464+I1464-fixed</f>
        <v>-63348.2819670369</v>
      </c>
      <c r="O1464" s="0" t="n">
        <f aca="false">K1464+L1464+M1464-fixed</f>
        <v>-149462.976745083</v>
      </c>
      <c r="P1464" s="0" t="n">
        <f aca="false">12*Inputs!$B$6*(1-MIN(1,Inputs!$F$6*$D1464))*(ic*Inputs!$C$6+flat_fee-cost_acc-cost_wd*Inputs!$E$6*$E1464-cost_fx*Inputs!$D$6)+12*Inputs!$B$7*(1-MIN(1,Inputs!$F$7*$D1464))*(ic*Inputs!$C$7+flat_fee-cost_acc-cost_wd*Inputs!$E$7*$E1464-cost_fx*Inputs!$D$7)+12*Inputs!$B$8*(1-MIN(1,Inputs!$F$8*$D1464))*(ic*Inputs!$C$8+flat_fee-cost_acc-cost_wd*Inputs!$E$8*$E1464-cost_fx*Inputs!$D$8)-fixed</f>
        <v>-81620.6764724801</v>
      </c>
    </row>
    <row r="1465" customFormat="false" ht="15" hidden="false" customHeight="false" outlineLevel="0" collapsed="false">
      <c r="A1465" s="0" t="n">
        <v>1400</v>
      </c>
      <c r="B1465" s="0" t="n">
        <v>0.447824</v>
      </c>
      <c r="C1465" s="0" t="n">
        <v>1.017393</v>
      </c>
      <c r="D1465" s="0" t="n">
        <v>0.860631</v>
      </c>
      <c r="E1465" s="0" t="n">
        <v>1.181411</v>
      </c>
      <c r="F1465" s="0" t="n">
        <v>0.085366</v>
      </c>
      <c r="G1465" s="0" t="n">
        <f aca="false">12*Inputs!$B$6*(MIN(1,$H$50*$C1465)*(ic*Inputs!$C$6+pS+fee_fx*Inputs!$D$6-cost_acc-cost_wd*Inputs!$E$6*$E1465-cost_fx*Inputs!$D$6-$F1465)+(1-MIN(1,$H$50*$C1465))*(1-MIN(1,Inputs!$G$6*$D1465)*churn_nonbuyers)*(ic*Inputs!$C$6+fee_wd*Inputs!$E$6*(1-$B1465)+fee_fx*Inputs!$D$6-cost_acc-cost_wd*Inputs!$E$6*(1-$B1465)-cost_fx*Inputs!$D$6))</f>
        <v>189056.01239236</v>
      </c>
      <c r="H1465" s="0" t="n">
        <f aca="false">12*Inputs!$B$7*(MIN(1,$H$51*$C1465)*(ic*Inputs!$C$7+pE+fee_fx*Inputs!$D$7-cost_acc-cost_wd*Inputs!$E$7*$E1465-cost_fx*Inputs!$D$7-$F1465)+(1-MIN(1,$H$51*$C1465))*(1-MIN(1,Inputs!$G$7*$D1465)*churn_nonbuyers)*(ic*Inputs!$C$7+fee_wd*Inputs!$E$7*(1-$B1465)+fee_fx*Inputs!$D$7-cost_acc-cost_wd*Inputs!$E$7*(1-$B1465)-cost_fx*Inputs!$D$7))</f>
        <v>391521.543909705</v>
      </c>
      <c r="I1465" s="0" t="n">
        <f aca="false">12*Inputs!$B$8*(MIN(1,$H$52*$C1465)*(ic*Inputs!$C$8+pT-cost_acc-cost_wd*Inputs!$E$8-cost_fx*Inputs!$D$8-cost_ins)+(1-MIN(1,$H$52*$C1465))*(1-MIN(1,Inputs!$G$8*$D1465)*churn_nonbuyers)*(ic*Inputs!$C$8+fee_wd*Inputs!$E$8*(1-$B1465)+fee_fx*Inputs!$D$8-cost_acc-cost_wd*Inputs!$E$8*(1-$B1465)-cost_fx*Inputs!$D$8))</f>
        <v>181540.452118503</v>
      </c>
      <c r="J1465" s="0" t="n">
        <f aca="false">G1465+H1465+I1465-fixed</f>
        <v>62118.008420568</v>
      </c>
      <c r="K1465" s="0" t="n">
        <f aca="false">12*Inputs!$B$6*(1-MIN(1,Inputs!$G$6*$D1465)*churn_nonbuyers)*(ic*Inputs!$C$6+fee_wd*Inputs!$E$6*(1-$B1465)+fee_fx*Inputs!$D$6-cost_acc-cost_wd*Inputs!$E$6*(1-$B1465)-cost_fx*Inputs!$D$6)</f>
        <v>131213.144281997</v>
      </c>
      <c r="L1465" s="0" t="n">
        <f aca="false">12*Inputs!$B$7*(1-MIN(1,Inputs!$G$7*$D1465)*churn_nonbuyers)*(ic*Inputs!$C$7+fee_wd*Inputs!$E$7*(1-$B1465)+fee_fx*Inputs!$D$7-cost_acc-cost_wd*Inputs!$E$7*(1-$B1465)-cost_fx*Inputs!$D$7)</f>
        <v>329968.127881198</v>
      </c>
      <c r="M1465" s="0" t="n">
        <f aca="false">12*Inputs!$B$8*(1-MIN(1,Inputs!$G$8*$D1465)*churn_nonbuyers)*(ic*Inputs!$C$8+fee_wd*Inputs!$E$8*(1-$B1465)+fee_fx*Inputs!$D$8-cost_acc-cost_wd*Inputs!$E$8*(1-$B1465)-cost_fx*Inputs!$D$8)</f>
        <v>121217.294009318</v>
      </c>
      <c r="N1465" s="0" t="n">
        <f aca="false">K1465+L1465+I1465-fixed</f>
        <v>-57278.2757183025</v>
      </c>
      <c r="O1465" s="0" t="n">
        <f aca="false">K1465+L1465+M1465-fixed</f>
        <v>-117601.433827487</v>
      </c>
      <c r="P1465" s="0" t="n">
        <f aca="false">12*Inputs!$B$6*(1-MIN(1,Inputs!$F$6*$D1465))*(ic*Inputs!$C$6+flat_fee-cost_acc-cost_wd*Inputs!$E$6*$E1465-cost_fx*Inputs!$D$6)+12*Inputs!$B$7*(1-MIN(1,Inputs!$F$7*$D1465))*(ic*Inputs!$C$7+flat_fee-cost_acc-cost_wd*Inputs!$E$7*$E1465-cost_fx*Inputs!$D$7)+12*Inputs!$B$8*(1-MIN(1,Inputs!$F$8*$D1465))*(ic*Inputs!$C$8+flat_fee-cost_acc-cost_wd*Inputs!$E$8*$E1465-cost_fx*Inputs!$D$8)-fixed</f>
        <v>64628.59271384</v>
      </c>
    </row>
    <row r="1466" customFormat="false" ht="15" hidden="false" customHeight="false" outlineLevel="0" collapsed="false">
      <c r="A1466" s="0" t="n">
        <v>1401</v>
      </c>
      <c r="B1466" s="0" t="n">
        <v>0.370153</v>
      </c>
      <c r="C1466" s="0" t="n">
        <v>0.839394</v>
      </c>
      <c r="D1466" s="0" t="n">
        <v>0.899234</v>
      </c>
      <c r="E1466" s="0" t="n">
        <v>1.100204</v>
      </c>
      <c r="F1466" s="0" t="n">
        <v>0.138228</v>
      </c>
      <c r="G1466" s="0" t="n">
        <f aca="false">12*Inputs!$B$6*(MIN(1,$H$50*$C1466)*(ic*Inputs!$C$6+pS+fee_fx*Inputs!$D$6-cost_acc-cost_wd*Inputs!$E$6*$E1466-cost_fx*Inputs!$D$6-$F1466)+(1-MIN(1,$H$50*$C1466))*(1-MIN(1,Inputs!$G$6*$D1466)*churn_nonbuyers)*(ic*Inputs!$C$6+fee_wd*Inputs!$E$6*(1-$B1466)+fee_fx*Inputs!$D$6-cost_acc-cost_wd*Inputs!$E$6*(1-$B1466)-cost_fx*Inputs!$D$6))</f>
        <v>189201.809352435</v>
      </c>
      <c r="H1466" s="0" t="n">
        <f aca="false">12*Inputs!$B$7*(MIN(1,$H$51*$C1466)*(ic*Inputs!$C$7+pE+fee_fx*Inputs!$D$7-cost_acc-cost_wd*Inputs!$E$7*$E1466-cost_fx*Inputs!$D$7-$F1466)+(1-MIN(1,$H$51*$C1466))*(1-MIN(1,Inputs!$G$7*$D1466)*churn_nonbuyers)*(ic*Inputs!$C$7+fee_wd*Inputs!$E$7*(1-$B1466)+fee_fx*Inputs!$D$7-cost_acc-cost_wd*Inputs!$E$7*(1-$B1466)-cost_fx*Inputs!$D$7))</f>
        <v>393017.470025857</v>
      </c>
      <c r="I1466" s="0" t="n">
        <f aca="false">12*Inputs!$B$8*(MIN(1,$H$52*$C1466)*(ic*Inputs!$C$8+pT-cost_acc-cost_wd*Inputs!$E$8-cost_fx*Inputs!$D$8-cost_ins)+(1-MIN(1,$H$52*$C1466))*(1-MIN(1,Inputs!$G$8*$D1466)*churn_nonbuyers)*(ic*Inputs!$C$8+fee_wd*Inputs!$E$8*(1-$B1466)+fee_fx*Inputs!$D$8-cost_acc-cost_wd*Inputs!$E$8*(1-$B1466)-cost_fx*Inputs!$D$8))</f>
        <v>168158.263544912</v>
      </c>
      <c r="J1466" s="0" t="n">
        <f aca="false">G1466+H1466+I1466-fixed</f>
        <v>50377.5429232041</v>
      </c>
      <c r="K1466" s="0" t="n">
        <f aca="false">12*Inputs!$B$6*(1-MIN(1,Inputs!$G$6*$D1466)*churn_nonbuyers)*(ic*Inputs!$C$6+fee_wd*Inputs!$E$6*(1-$B1466)+fee_fx*Inputs!$D$6-cost_acc-cost_wd*Inputs!$E$6*(1-$B1466)-cost_fx*Inputs!$D$6)</f>
        <v>141630.239252174</v>
      </c>
      <c r="L1466" s="0" t="n">
        <f aca="false">12*Inputs!$B$7*(1-MIN(1,Inputs!$G$7*$D1466)*churn_nonbuyers)*(ic*Inputs!$C$7+fee_wd*Inputs!$E$7*(1-$B1466)+fee_fx*Inputs!$D$7-cost_acc-cost_wd*Inputs!$E$7*(1-$B1466)-cost_fx*Inputs!$D$7)</f>
        <v>340458.763519305</v>
      </c>
      <c r="M1466" s="0" t="n">
        <f aca="false">12*Inputs!$B$8*(1-MIN(1,Inputs!$G$8*$D1466)*churn_nonbuyers)*(ic*Inputs!$C$8+fee_wd*Inputs!$E$8*(1-$B1466)+fee_fx*Inputs!$D$8-cost_acc-cost_wd*Inputs!$E$8*(1-$B1466)-cost_fx*Inputs!$D$8)</f>
        <v>114359.571550147</v>
      </c>
      <c r="N1466" s="0" t="n">
        <f aca="false">K1466+L1466+I1466-fixed</f>
        <v>-49752.7336836087</v>
      </c>
      <c r="O1466" s="0" t="n">
        <f aca="false">K1466+L1466+M1466-fixed</f>
        <v>-103551.425678374</v>
      </c>
      <c r="P1466" s="0" t="n">
        <f aca="false">12*Inputs!$B$6*(1-MIN(1,Inputs!$F$6*$D1466))*(ic*Inputs!$C$6+flat_fee-cost_acc-cost_wd*Inputs!$E$6*$E1466-cost_fx*Inputs!$D$6)+12*Inputs!$B$7*(1-MIN(1,Inputs!$F$7*$D1466))*(ic*Inputs!$C$7+flat_fee-cost_acc-cost_wd*Inputs!$E$7*$E1466-cost_fx*Inputs!$D$7)+12*Inputs!$B$8*(1-MIN(1,Inputs!$F$8*$D1466))*(ic*Inputs!$C$8+flat_fee-cost_acc-cost_wd*Inputs!$E$8*$E1466-cost_fx*Inputs!$D$8)-fixed</f>
        <v>81585.32334464</v>
      </c>
    </row>
    <row r="1467" customFormat="false" ht="15" hidden="false" customHeight="false" outlineLevel="0" collapsed="false">
      <c r="A1467" s="0" t="n">
        <v>1402</v>
      </c>
      <c r="B1467" s="0" t="n">
        <v>0.063293</v>
      </c>
      <c r="C1467" s="0" t="n">
        <v>0.914277</v>
      </c>
      <c r="D1467" s="0" t="n">
        <v>1.119415</v>
      </c>
      <c r="E1467" s="0" t="n">
        <v>1.292648</v>
      </c>
      <c r="F1467" s="0" t="n">
        <v>0.107142</v>
      </c>
      <c r="G1467" s="0" t="n">
        <f aca="false">12*Inputs!$B$6*(MIN(1,$H$50*$C1467)*(ic*Inputs!$C$6+pS+fee_fx*Inputs!$D$6-cost_acc-cost_wd*Inputs!$E$6*$E1467-cost_fx*Inputs!$D$6-$F1467)+(1-MIN(1,$H$50*$C1467))*(1-MIN(1,Inputs!$G$6*$D1467)*churn_nonbuyers)*(ic*Inputs!$C$6+fee_wd*Inputs!$E$6*(1-$B1467)+fee_fx*Inputs!$D$6-cost_acc-cost_wd*Inputs!$E$6*(1-$B1467)-cost_fx*Inputs!$D$6))</f>
        <v>227197.019785665</v>
      </c>
      <c r="H1467" s="0" t="n">
        <f aca="false">12*Inputs!$B$7*(MIN(1,$H$51*$C1467)*(ic*Inputs!$C$7+pE+fee_fx*Inputs!$D$7-cost_acc-cost_wd*Inputs!$E$7*$E1467-cost_fx*Inputs!$D$7-$F1467)+(1-MIN(1,$H$51*$C1467))*(1-MIN(1,Inputs!$G$7*$D1467)*churn_nonbuyers)*(ic*Inputs!$C$7+fee_wd*Inputs!$E$7*(1-$B1467)+fee_fx*Inputs!$D$7-cost_acc-cost_wd*Inputs!$E$7*(1-$B1467)-cost_fx*Inputs!$D$7))</f>
        <v>404694.866164997</v>
      </c>
      <c r="I1467" s="0" t="n">
        <f aca="false">12*Inputs!$B$8*(MIN(1,$H$52*$C1467)*(ic*Inputs!$C$8+pT-cost_acc-cost_wd*Inputs!$E$8-cost_fx*Inputs!$D$8-cost_ins)+(1-MIN(1,$H$52*$C1467))*(1-MIN(1,Inputs!$G$8*$D1467)*churn_nonbuyers)*(ic*Inputs!$C$8+fee_wd*Inputs!$E$8*(1-$B1467)+fee_fx*Inputs!$D$8-cost_acc-cost_wd*Inputs!$E$8*(1-$B1467)-cost_fx*Inputs!$D$8))</f>
        <v>156980.264917394</v>
      </c>
      <c r="J1467" s="0" t="n">
        <f aca="false">G1467+H1467+I1467-fixed</f>
        <v>88872.1508680561</v>
      </c>
      <c r="K1467" s="0" t="n">
        <f aca="false">12*Inputs!$B$6*(1-MIN(1,Inputs!$G$6*$D1467)*churn_nonbuyers)*(ic*Inputs!$C$6+fee_wd*Inputs!$E$6*(1-$B1467)+fee_fx*Inputs!$D$6-cost_acc-cost_wd*Inputs!$E$6*(1-$B1467)-cost_fx*Inputs!$D$6)</f>
        <v>181712.232961884</v>
      </c>
      <c r="L1467" s="0" t="n">
        <f aca="false">12*Inputs!$B$7*(1-MIN(1,Inputs!$G$7*$D1467)*churn_nonbuyers)*(ic*Inputs!$C$7+fee_wd*Inputs!$E$7*(1-$B1467)+fee_fx*Inputs!$D$7-cost_acc-cost_wd*Inputs!$E$7*(1-$B1467)-cost_fx*Inputs!$D$7)</f>
        <v>380851.44105713</v>
      </c>
      <c r="M1467" s="0" t="n">
        <f aca="false">12*Inputs!$B$8*(1-MIN(1,Inputs!$G$8*$D1467)*churn_nonbuyers)*(ic*Inputs!$C$8+fee_wd*Inputs!$E$8*(1-$B1467)+fee_fx*Inputs!$D$8-cost_acc-cost_wd*Inputs!$E$8*(1-$B1467)-cost_fx*Inputs!$D$8)</f>
        <v>69978.594888792</v>
      </c>
      <c r="N1467" s="0" t="n">
        <f aca="false">K1467+L1467+I1467-fixed</f>
        <v>19543.9389364081</v>
      </c>
      <c r="O1467" s="0" t="n">
        <f aca="false">K1467+L1467+M1467-fixed</f>
        <v>-67457.7310921938</v>
      </c>
      <c r="P1467" s="0" t="n">
        <f aca="false">12*Inputs!$B$6*(1-MIN(1,Inputs!$F$6*$D1467))*(ic*Inputs!$C$6+flat_fee-cost_acc-cost_wd*Inputs!$E$6*$E1467-cost_fx*Inputs!$D$6)+12*Inputs!$B$7*(1-MIN(1,Inputs!$F$7*$D1467))*(ic*Inputs!$C$7+flat_fee-cost_acc-cost_wd*Inputs!$E$7*$E1467-cost_fx*Inputs!$D$7)+12*Inputs!$B$8*(1-MIN(1,Inputs!$F$8*$D1467))*(ic*Inputs!$C$8+flat_fee-cost_acc-cost_wd*Inputs!$E$8*$E1467-cost_fx*Inputs!$D$8)-fixed</f>
        <v>-114906.2234992</v>
      </c>
    </row>
    <row r="1468" customFormat="false" ht="15" hidden="false" customHeight="false" outlineLevel="0" collapsed="false">
      <c r="A1468" s="0" t="n">
        <v>1403</v>
      </c>
      <c r="B1468" s="0" t="n">
        <v>0.18308</v>
      </c>
      <c r="C1468" s="0" t="n">
        <v>0.752945</v>
      </c>
      <c r="D1468" s="0" t="n">
        <v>1.348837</v>
      </c>
      <c r="E1468" s="0" t="n">
        <v>1.14853</v>
      </c>
      <c r="F1468" s="0" t="n">
        <v>0.08838</v>
      </c>
      <c r="G1468" s="0" t="n">
        <f aca="false">12*Inputs!$B$6*(MIN(1,$H$50*$C1468)*(ic*Inputs!$C$6+pS+fee_fx*Inputs!$D$6-cost_acc-cost_wd*Inputs!$E$6*$E1468-cost_fx*Inputs!$D$6-$F1468)+(1-MIN(1,$H$50*$C1468))*(1-MIN(1,Inputs!$G$6*$D1468)*churn_nonbuyers)*(ic*Inputs!$C$6+fee_wd*Inputs!$E$6*(1-$B1468)+fee_fx*Inputs!$D$6-cost_acc-cost_wd*Inputs!$E$6*(1-$B1468)-cost_fx*Inputs!$D$6))</f>
        <v>204804.384440674</v>
      </c>
      <c r="H1468" s="0" t="n">
        <f aca="false">12*Inputs!$B$7*(MIN(1,$H$51*$C1468)*(ic*Inputs!$C$7+pE+fee_fx*Inputs!$D$7-cost_acc-cost_wd*Inputs!$E$7*$E1468-cost_fx*Inputs!$D$7-$F1468)+(1-MIN(1,$H$51*$C1468))*(1-MIN(1,Inputs!$G$7*$D1468)*churn_nonbuyers)*(ic*Inputs!$C$7+fee_wd*Inputs!$E$7*(1-$B1468)+fee_fx*Inputs!$D$7-cost_acc-cost_wd*Inputs!$E$7*(1-$B1468)-cost_fx*Inputs!$D$7))</f>
        <v>400339.989221318</v>
      </c>
      <c r="I1468" s="0" t="n">
        <f aca="false">12*Inputs!$B$8*(MIN(1,$H$52*$C1468)*(ic*Inputs!$C$8+pT-cost_acc-cost_wd*Inputs!$E$8-cost_fx*Inputs!$D$8-cost_ins)+(1-MIN(1,$H$52*$C1468))*(1-MIN(1,Inputs!$G$8*$D1468)*churn_nonbuyers)*(ic*Inputs!$C$8+fee_wd*Inputs!$E$8*(1-$B1468)+fee_fx*Inputs!$D$8-cost_acc-cost_wd*Inputs!$E$8*(1-$B1468)-cost_fx*Inputs!$D$8))</f>
        <v>116916.396889456</v>
      </c>
      <c r="J1468" s="0" t="n">
        <f aca="false">G1468+H1468+I1468-fixed</f>
        <v>22060.770551448</v>
      </c>
      <c r="K1468" s="0" t="n">
        <f aca="false">12*Inputs!$B$6*(1-MIN(1,Inputs!$G$6*$D1468)*churn_nonbuyers)*(ic*Inputs!$C$6+fee_wd*Inputs!$E$6*(1-$B1468)+fee_fx*Inputs!$D$6-cost_acc-cost_wd*Inputs!$E$6*(1-$B1468)-cost_fx*Inputs!$D$6)</f>
        <v>163418.207601312</v>
      </c>
      <c r="L1468" s="0" t="n">
        <f aca="false">12*Inputs!$B$7*(1-MIN(1,Inputs!$G$7*$D1468)*churn_nonbuyers)*(ic*Inputs!$C$7+fee_wd*Inputs!$E$7*(1-$B1468)+fee_fx*Inputs!$D$7-cost_acc-cost_wd*Inputs!$E$7*(1-$B1468)-cost_fx*Inputs!$D$7)</f>
        <v>361587.750384787</v>
      </c>
      <c r="M1468" s="0" t="n">
        <f aca="false">12*Inputs!$B$8*(1-MIN(1,Inputs!$G$8*$D1468)*churn_nonbuyers)*(ic*Inputs!$C$8+fee_wd*Inputs!$E$8*(1-$B1468)+fee_fx*Inputs!$D$8-cost_acc-cost_wd*Inputs!$E$8*(1-$B1468)-cost_fx*Inputs!$D$8)</f>
        <v>17727.236859456</v>
      </c>
      <c r="N1468" s="0" t="n">
        <f aca="false">K1468+L1468+I1468-fixed</f>
        <v>-58077.645124445</v>
      </c>
      <c r="O1468" s="0" t="n">
        <f aca="false">K1468+L1468+M1468-fixed</f>
        <v>-157266.805154445</v>
      </c>
      <c r="P1468" s="0" t="n">
        <f aca="false">12*Inputs!$B$6*(1-MIN(1,Inputs!$F$6*$D1468))*(ic*Inputs!$C$6+flat_fee-cost_acc-cost_wd*Inputs!$E$6*$E1468-cost_fx*Inputs!$D$6)+12*Inputs!$B$7*(1-MIN(1,Inputs!$F$7*$D1468))*(ic*Inputs!$C$7+flat_fee-cost_acc-cost_wd*Inputs!$E$7*$E1468-cost_fx*Inputs!$D$7)+12*Inputs!$B$8*(1-MIN(1,Inputs!$F$8*$D1468))*(ic*Inputs!$C$8+flat_fee-cost_acc-cost_wd*Inputs!$E$8*$E1468-cost_fx*Inputs!$D$8)-fixed</f>
        <v>-177976.8494296</v>
      </c>
    </row>
    <row r="1469" customFormat="false" ht="15" hidden="false" customHeight="false" outlineLevel="0" collapsed="false">
      <c r="A1469" s="0" t="n">
        <v>1404</v>
      </c>
      <c r="B1469" s="0" t="n">
        <v>0.077616</v>
      </c>
      <c r="C1469" s="0" t="n">
        <v>0.986941</v>
      </c>
      <c r="D1469" s="0" t="n">
        <v>1.09531</v>
      </c>
      <c r="E1469" s="0" t="n">
        <v>1.134492</v>
      </c>
      <c r="F1469" s="0" t="n">
        <v>0.30712</v>
      </c>
      <c r="G1469" s="0" t="n">
        <f aca="false">12*Inputs!$B$6*(MIN(1,$H$50*$C1469)*(ic*Inputs!$C$6+pS+fee_fx*Inputs!$D$6-cost_acc-cost_wd*Inputs!$E$6*$E1469-cost_fx*Inputs!$D$6-$F1469)+(1-MIN(1,$H$50*$C1469))*(1-MIN(1,Inputs!$G$6*$D1469)*churn_nonbuyers)*(ic*Inputs!$C$6+fee_wd*Inputs!$E$6*(1-$B1469)+fee_fx*Inputs!$D$6-cost_acc-cost_wd*Inputs!$E$6*(1-$B1469)-cost_fx*Inputs!$D$6))</f>
        <v>228279.065792387</v>
      </c>
      <c r="H1469" s="0" t="n">
        <f aca="false">12*Inputs!$B$7*(MIN(1,$H$51*$C1469)*(ic*Inputs!$C$7+pE+fee_fx*Inputs!$D$7-cost_acc-cost_wd*Inputs!$E$7*$E1469-cost_fx*Inputs!$D$7-$F1469)+(1-MIN(1,$H$51*$C1469))*(1-MIN(1,Inputs!$G$7*$D1469)*churn_nonbuyers)*(ic*Inputs!$C$7+fee_wd*Inputs!$E$7*(1-$B1469)+fee_fx*Inputs!$D$7-cost_acc-cost_wd*Inputs!$E$7*(1-$B1469)-cost_fx*Inputs!$D$7))</f>
        <v>412168.417622176</v>
      </c>
      <c r="I1469" s="0" t="n">
        <f aca="false">12*Inputs!$B$8*(MIN(1,$H$52*$C1469)*(ic*Inputs!$C$8+pT-cost_acc-cost_wd*Inputs!$E$8-cost_fx*Inputs!$D$8-cost_ins)+(1-MIN(1,$H$52*$C1469))*(1-MIN(1,Inputs!$G$8*$D1469)*churn_nonbuyers)*(ic*Inputs!$C$8+fee_wd*Inputs!$E$8*(1-$B1469)+fee_fx*Inputs!$D$8-cost_acc-cost_wd*Inputs!$E$8*(1-$B1469)-cost_fx*Inputs!$D$8))</f>
        <v>165532.067776889</v>
      </c>
      <c r="J1469" s="0" t="n">
        <f aca="false">G1469+H1469+I1469-fixed</f>
        <v>105979.551191453</v>
      </c>
      <c r="K1469" s="0" t="n">
        <f aca="false">12*Inputs!$B$6*(1-MIN(1,Inputs!$G$6*$D1469)*churn_nonbuyers)*(ic*Inputs!$C$6+fee_wd*Inputs!$E$6*(1-$B1469)+fee_fx*Inputs!$D$6-cost_acc-cost_wd*Inputs!$E$6*(1-$B1469)-cost_fx*Inputs!$D$6)</f>
        <v>179994.668982912</v>
      </c>
      <c r="L1469" s="0" t="n">
        <f aca="false">12*Inputs!$B$7*(1-MIN(1,Inputs!$G$7*$D1469)*churn_nonbuyers)*(ic*Inputs!$C$7+fee_wd*Inputs!$E$7*(1-$B1469)+fee_fx*Inputs!$D$7-cost_acc-cost_wd*Inputs!$E$7*(1-$B1469)-cost_fx*Inputs!$D$7)</f>
        <v>379141.684909747</v>
      </c>
      <c r="M1469" s="0" t="n">
        <f aca="false">12*Inputs!$B$8*(1-MIN(1,Inputs!$G$8*$D1469)*churn_nonbuyers)*(ic*Inputs!$C$8+fee_wd*Inputs!$E$8*(1-$B1469)+fee_fx*Inputs!$D$8-cost_acc-cost_wd*Inputs!$E$8*(1-$B1469)-cost_fx*Inputs!$D$8)</f>
        <v>75274.459520256</v>
      </c>
      <c r="N1469" s="0" t="n">
        <f aca="false">K1469+L1469+I1469-fixed</f>
        <v>24668.4216695484</v>
      </c>
      <c r="O1469" s="0" t="n">
        <f aca="false">K1469+L1469+M1469-fixed</f>
        <v>-65589.1865870849</v>
      </c>
      <c r="P1469" s="0" t="n">
        <f aca="false">12*Inputs!$B$6*(1-MIN(1,Inputs!$F$6*$D1469))*(ic*Inputs!$C$6+flat_fee-cost_acc-cost_wd*Inputs!$E$6*$E1469-cost_fx*Inputs!$D$6)+12*Inputs!$B$7*(1-MIN(1,Inputs!$F$7*$D1469))*(ic*Inputs!$C$7+flat_fee-cost_acc-cost_wd*Inputs!$E$7*$E1469-cost_fx*Inputs!$D$7)+12*Inputs!$B$8*(1-MIN(1,Inputs!$F$8*$D1469))*(ic*Inputs!$C$8+flat_fee-cost_acc-cost_wd*Inputs!$E$8*$E1469-cost_fx*Inputs!$D$8)-fixed</f>
        <v>-38300.0978752</v>
      </c>
    </row>
    <row r="1470" customFormat="false" ht="15" hidden="false" customHeight="false" outlineLevel="0" collapsed="false">
      <c r="A1470" s="0" t="n">
        <v>1405</v>
      </c>
      <c r="B1470" s="0" t="n">
        <v>0.223606</v>
      </c>
      <c r="C1470" s="0" t="n">
        <v>0.793918</v>
      </c>
      <c r="D1470" s="0" t="n">
        <v>1.351978</v>
      </c>
      <c r="E1470" s="0" t="n">
        <v>1.293192</v>
      </c>
      <c r="F1470" s="0" t="n">
        <v>0.367969</v>
      </c>
      <c r="G1470" s="0" t="n">
        <f aca="false">12*Inputs!$B$6*(MIN(1,$H$50*$C1470)*(ic*Inputs!$C$6+pS+fee_fx*Inputs!$D$6-cost_acc-cost_wd*Inputs!$E$6*$E1470-cost_fx*Inputs!$D$6-$F1470)+(1-MIN(1,$H$50*$C1470))*(1-MIN(1,Inputs!$G$6*$D1470)*churn_nonbuyers)*(ic*Inputs!$C$6+fee_wd*Inputs!$E$6*(1-$B1470)+fee_fx*Inputs!$D$6-cost_acc-cost_wd*Inputs!$E$6*(1-$B1470)-cost_fx*Inputs!$D$6))</f>
        <v>194174.716837242</v>
      </c>
      <c r="H1470" s="0" t="n">
        <f aca="false">12*Inputs!$B$7*(MIN(1,$H$51*$C1470)*(ic*Inputs!$C$7+pE+fee_fx*Inputs!$D$7-cost_acc-cost_wd*Inputs!$E$7*$E1470-cost_fx*Inputs!$D$7-$F1470)+(1-MIN(1,$H$51*$C1470))*(1-MIN(1,Inputs!$G$7*$D1470)*churn_nonbuyers)*(ic*Inputs!$C$7+fee_wd*Inputs!$E$7*(1-$B1470)+fee_fx*Inputs!$D$7-cost_acc-cost_wd*Inputs!$E$7*(1-$B1470)-cost_fx*Inputs!$D$7))</f>
        <v>372587.353637636</v>
      </c>
      <c r="I1470" s="0" t="n">
        <f aca="false">12*Inputs!$B$8*(MIN(1,$H$52*$C1470)*(ic*Inputs!$C$8+pT-cost_acc-cost_wd*Inputs!$E$8-cost_fx*Inputs!$D$8-cost_ins)+(1-MIN(1,$H$52*$C1470))*(1-MIN(1,Inputs!$G$8*$D1470)*churn_nonbuyers)*(ic*Inputs!$C$8+fee_wd*Inputs!$E$8*(1-$B1470)+fee_fx*Inputs!$D$8-cost_acc-cost_wd*Inputs!$E$8*(1-$B1470)-cost_fx*Inputs!$D$8))</f>
        <v>121957.398428654</v>
      </c>
      <c r="J1470" s="0" t="n">
        <f aca="false">G1470+H1470+I1470-fixed</f>
        <v>-11280.5310964677</v>
      </c>
      <c r="K1470" s="0" t="n">
        <f aca="false">12*Inputs!$B$6*(1-MIN(1,Inputs!$G$6*$D1470)*churn_nonbuyers)*(ic*Inputs!$C$6+fee_wd*Inputs!$E$6*(1-$B1470)+fee_fx*Inputs!$D$6-cost_acc-cost_wd*Inputs!$E$6*(1-$B1470)-cost_fx*Inputs!$D$6)</f>
        <v>157949.43258721</v>
      </c>
      <c r="L1470" s="0" t="n">
        <f aca="false">12*Inputs!$B$7*(1-MIN(1,Inputs!$G$7*$D1470)*churn_nonbuyers)*(ic*Inputs!$C$7+fee_wd*Inputs!$E$7*(1-$B1470)+fee_fx*Inputs!$D$7-cost_acc-cost_wd*Inputs!$E$7*(1-$B1470)-cost_fx*Inputs!$D$7)</f>
        <v>355953.191008326</v>
      </c>
      <c r="M1470" s="0" t="n">
        <f aca="false">12*Inputs!$B$8*(1-MIN(1,Inputs!$G$8*$D1470)*churn_nonbuyers)*(ic*Inputs!$C$8+fee_wd*Inputs!$E$8*(1-$B1470)+fee_fx*Inputs!$D$8-cost_acc-cost_wd*Inputs!$E$8*(1-$B1470)-cost_fx*Inputs!$D$8)</f>
        <v>16924.6077536448</v>
      </c>
      <c r="N1470" s="0" t="n">
        <f aca="false">K1470+L1470+I1470-fixed</f>
        <v>-64139.9779758104</v>
      </c>
      <c r="O1470" s="0" t="n">
        <f aca="false">K1470+L1470+M1470-fixed</f>
        <v>-169172.76865082</v>
      </c>
      <c r="P1470" s="0" t="n">
        <f aca="false">12*Inputs!$B$6*(1-MIN(1,Inputs!$F$6*$D1470))*(ic*Inputs!$C$6+flat_fee-cost_acc-cost_wd*Inputs!$E$6*$E1470-cost_fx*Inputs!$D$6)+12*Inputs!$B$7*(1-MIN(1,Inputs!$F$7*$D1470))*(ic*Inputs!$C$7+flat_fee-cost_acc-cost_wd*Inputs!$E$7*$E1470-cost_fx*Inputs!$D$7)+12*Inputs!$B$8*(1-MIN(1,Inputs!$F$8*$D1470))*(ic*Inputs!$C$8+flat_fee-cost_acc-cost_wd*Inputs!$E$8*$E1470-cost_fx*Inputs!$D$8)-fixed</f>
        <v>-229909.88147776</v>
      </c>
    </row>
    <row r="1471" customFormat="false" ht="15" hidden="false" customHeight="false" outlineLevel="0" collapsed="false">
      <c r="A1471" s="0" t="n">
        <v>1406</v>
      </c>
      <c r="B1471" s="0" t="n">
        <v>0.370399</v>
      </c>
      <c r="C1471" s="0" t="n">
        <v>0.952834</v>
      </c>
      <c r="D1471" s="0" t="n">
        <v>0.687758</v>
      </c>
      <c r="E1471" s="0" t="n">
        <v>1.288762</v>
      </c>
      <c r="F1471" s="0" t="n">
        <v>0.128294</v>
      </c>
      <c r="G1471" s="0" t="n">
        <f aca="false">12*Inputs!$B$6*(MIN(1,$H$50*$C1471)*(ic*Inputs!$C$6+pS+fee_fx*Inputs!$D$6-cost_acc-cost_wd*Inputs!$E$6*$E1471-cost_fx*Inputs!$D$6-$F1471)+(1-MIN(1,$H$50*$C1471))*(1-MIN(1,Inputs!$G$6*$D1471)*churn_nonbuyers)*(ic*Inputs!$C$6+fee_wd*Inputs!$E$6*(1-$B1471)+fee_fx*Inputs!$D$6-cost_acc-cost_wd*Inputs!$E$6*(1-$B1471)-cost_fx*Inputs!$D$6))</f>
        <v>193126.434854503</v>
      </c>
      <c r="H1471" s="0" t="n">
        <f aca="false">12*Inputs!$B$7*(MIN(1,$H$51*$C1471)*(ic*Inputs!$C$7+pE+fee_fx*Inputs!$D$7-cost_acc-cost_wd*Inputs!$E$7*$E1471-cost_fx*Inputs!$D$7-$F1471)+(1-MIN(1,$H$51*$C1471))*(1-MIN(1,Inputs!$G$7*$D1471)*churn_nonbuyers)*(ic*Inputs!$C$7+fee_wd*Inputs!$E$7*(1-$B1471)+fee_fx*Inputs!$D$7-cost_acc-cost_wd*Inputs!$E$7*(1-$B1471)-cost_fx*Inputs!$D$7))</f>
        <v>381320.705904261</v>
      </c>
      <c r="I1471" s="0" t="n">
        <f aca="false">12*Inputs!$B$8*(MIN(1,$H$52*$C1471)*(ic*Inputs!$C$8+pT-cost_acc-cost_wd*Inputs!$E$8-cost_fx*Inputs!$D$8-cost_ins)+(1-MIN(1,$H$52*$C1471))*(1-MIN(1,Inputs!$G$8*$D1471)*churn_nonbuyers)*(ic*Inputs!$C$8+fee_wd*Inputs!$E$8*(1-$B1471)+fee_fx*Inputs!$D$8-cost_acc-cost_wd*Inputs!$E$8*(1-$B1471)-cost_fx*Inputs!$D$8))</f>
        <v>190641.658981139</v>
      </c>
      <c r="J1471" s="0" t="n">
        <f aca="false">G1471+H1471+I1471-fixed</f>
        <v>65088.7997399024</v>
      </c>
      <c r="K1471" s="0" t="n">
        <f aca="false">12*Inputs!$B$6*(1-MIN(1,Inputs!$G$6*$D1471)*churn_nonbuyers)*(ic*Inputs!$C$6+fee_wd*Inputs!$E$6*(1-$B1471)+fee_fx*Inputs!$D$6-cost_acc-cost_wd*Inputs!$E$6*(1-$B1471)-cost_fx*Inputs!$D$6)</f>
        <v>143164.106463182</v>
      </c>
      <c r="L1471" s="0" t="n">
        <f aca="false">12*Inputs!$B$7*(1-MIN(1,Inputs!$G$7*$D1471)*churn_nonbuyers)*(ic*Inputs!$C$7+fee_wd*Inputs!$E$7*(1-$B1471)+fee_fx*Inputs!$D$7-cost_acc-cost_wd*Inputs!$E$7*(1-$B1471)-cost_fx*Inputs!$D$7)</f>
        <v>342643.921093909</v>
      </c>
      <c r="M1471" s="0" t="n">
        <f aca="false">12*Inputs!$B$8*(1-MIN(1,Inputs!$G$8*$D1471)*churn_nonbuyers)*(ic*Inputs!$C$8+fee_wd*Inputs!$E$8*(1-$B1471)+fee_fx*Inputs!$D$8-cost_acc-cost_wd*Inputs!$E$8*(1-$B1471)-cost_fx*Inputs!$D$8)</f>
        <v>160041.327974851</v>
      </c>
      <c r="N1471" s="0" t="n">
        <f aca="false">K1471+L1471+I1471-fixed</f>
        <v>-23550.3134617696</v>
      </c>
      <c r="O1471" s="0" t="n">
        <f aca="false">K1471+L1471+M1471-fixed</f>
        <v>-54150.644468057</v>
      </c>
      <c r="P1471" s="0" t="n">
        <f aca="false">12*Inputs!$B$6*(1-MIN(1,Inputs!$F$6*$D1471))*(ic*Inputs!$C$6+flat_fee-cost_acc-cost_wd*Inputs!$E$6*$E1471-cost_fx*Inputs!$D$6)+12*Inputs!$B$7*(1-MIN(1,Inputs!$F$7*$D1471))*(ic*Inputs!$C$7+flat_fee-cost_acc-cost_wd*Inputs!$E$7*$E1471-cost_fx*Inputs!$D$7)+12*Inputs!$B$8*(1-MIN(1,Inputs!$F$8*$D1471))*(ic*Inputs!$C$8+flat_fee-cost_acc-cost_wd*Inputs!$E$8*$E1471-cost_fx*Inputs!$D$8)-fixed</f>
        <v>100169.55271904</v>
      </c>
    </row>
    <row r="1472" customFormat="false" ht="15" hidden="false" customHeight="false" outlineLevel="0" collapsed="false">
      <c r="A1472" s="0" t="n">
        <v>1407</v>
      </c>
      <c r="B1472" s="0" t="n">
        <v>0.415949</v>
      </c>
      <c r="C1472" s="0" t="n">
        <v>0.997952</v>
      </c>
      <c r="D1472" s="0" t="n">
        <v>0.978575</v>
      </c>
      <c r="E1472" s="0" t="n">
        <v>1.214589</v>
      </c>
      <c r="F1472" s="0" t="n">
        <v>0.15896</v>
      </c>
      <c r="G1472" s="0" t="n">
        <f aca="false">12*Inputs!$B$6*(MIN(1,$H$50*$C1472)*(ic*Inputs!$C$6+pS+fee_fx*Inputs!$D$6-cost_acc-cost_wd*Inputs!$E$6*$E1472-cost_fx*Inputs!$D$6-$F1472)+(1-MIN(1,$H$50*$C1472))*(1-MIN(1,Inputs!$G$6*$D1472)*churn_nonbuyers)*(ic*Inputs!$C$6+fee_wd*Inputs!$E$6*(1-$B1472)+fee_fx*Inputs!$D$6-cost_acc-cost_wd*Inputs!$E$6*(1-$B1472)-cost_fx*Inputs!$D$6))</f>
        <v>188768.59330806</v>
      </c>
      <c r="H1472" s="0" t="n">
        <f aca="false">12*Inputs!$B$7*(MIN(1,$H$51*$C1472)*(ic*Inputs!$C$7+pE+fee_fx*Inputs!$D$7-cost_acc-cost_wd*Inputs!$E$7*$E1472-cost_fx*Inputs!$D$7-$F1472)+(1-MIN(1,$H$51*$C1472))*(1-MIN(1,Inputs!$G$7*$D1472)*churn_nonbuyers)*(ic*Inputs!$C$7+fee_wd*Inputs!$E$7*(1-$B1472)+fee_fx*Inputs!$D$7-cost_acc-cost_wd*Inputs!$E$7*(1-$B1472)-cost_fx*Inputs!$D$7))</f>
        <v>384257.463171796</v>
      </c>
      <c r="I1472" s="0" t="n">
        <f aca="false">12*Inputs!$B$8*(MIN(1,$H$52*$C1472)*(ic*Inputs!$C$8+pT-cost_acc-cost_wd*Inputs!$E$8-cost_fx*Inputs!$D$8-cost_ins)+(1-MIN(1,$H$52*$C1472))*(1-MIN(1,Inputs!$G$8*$D1472)*churn_nonbuyers)*(ic*Inputs!$C$8+fee_wd*Inputs!$E$8*(1-$B1472)+fee_fx*Inputs!$D$8-cost_acc-cost_wd*Inputs!$E$8*(1-$B1472)-cost_fx*Inputs!$D$8))</f>
        <v>172944.998393669</v>
      </c>
      <c r="J1472" s="0" t="n">
        <f aca="false">G1472+H1472+I1472-fixed</f>
        <v>45971.0548735248</v>
      </c>
      <c r="K1472" s="0" t="n">
        <f aca="false">12*Inputs!$B$6*(1-MIN(1,Inputs!$G$6*$D1472)*churn_nonbuyers)*(ic*Inputs!$C$6+fee_wd*Inputs!$E$6*(1-$B1472)+fee_fx*Inputs!$D$6-cost_acc-cost_wd*Inputs!$E$6*(1-$B1472)-cost_fx*Inputs!$D$6)</f>
        <v>134769.97650726</v>
      </c>
      <c r="L1472" s="0" t="n">
        <f aca="false">12*Inputs!$B$7*(1-MIN(1,Inputs!$G$7*$D1472)*churn_nonbuyers)*(ic*Inputs!$C$7+fee_wd*Inputs!$E$7*(1-$B1472)+fee_fx*Inputs!$D$7-cost_acc-cost_wd*Inputs!$E$7*(1-$B1472)-cost_fx*Inputs!$D$7)</f>
        <v>333224.901904356</v>
      </c>
      <c r="M1472" s="0" t="n">
        <f aca="false">12*Inputs!$B$8*(1-MIN(1,Inputs!$G$8*$D1472)*churn_nonbuyers)*(ic*Inputs!$C$8+fee_wd*Inputs!$E$8*(1-$B1472)+fee_fx*Inputs!$D$8-cost_acc-cost_wd*Inputs!$E$8*(1-$B1472)-cost_fx*Inputs!$D$8)</f>
        <v>96526.08503388</v>
      </c>
      <c r="N1472" s="0" t="n">
        <f aca="false">K1472+L1472+I1472-fixed</f>
        <v>-59060.1231947155</v>
      </c>
      <c r="O1472" s="0" t="n">
        <f aca="false">K1472+L1472+M1472-fixed</f>
        <v>-135479.036554504</v>
      </c>
      <c r="P1472" s="0" t="n">
        <f aca="false">12*Inputs!$B$6*(1-MIN(1,Inputs!$F$6*$D1472))*(ic*Inputs!$C$6+flat_fee-cost_acc-cost_wd*Inputs!$E$6*$E1472-cost_fx*Inputs!$D$6)+12*Inputs!$B$7*(1-MIN(1,Inputs!$F$7*$D1472))*(ic*Inputs!$C$7+flat_fee-cost_acc-cost_wd*Inputs!$E$7*$E1472-cost_fx*Inputs!$D$7)+12*Inputs!$B$8*(1-MIN(1,Inputs!$F$8*$D1472))*(ic*Inputs!$C$8+flat_fee-cost_acc-cost_wd*Inputs!$E$8*$E1472-cost_fx*Inputs!$D$8)-fixed</f>
        <v>-11251.707238</v>
      </c>
    </row>
    <row r="1473" customFormat="false" ht="15" hidden="false" customHeight="false" outlineLevel="0" collapsed="false">
      <c r="A1473" s="0" t="n">
        <v>1408</v>
      </c>
      <c r="B1473" s="0" t="n">
        <v>0.09828</v>
      </c>
      <c r="C1473" s="0" t="n">
        <v>0.929928</v>
      </c>
      <c r="D1473" s="0" t="n">
        <v>0.928139</v>
      </c>
      <c r="E1473" s="0" t="n">
        <v>1.18465</v>
      </c>
      <c r="F1473" s="0" t="n">
        <v>0.276136</v>
      </c>
      <c r="G1473" s="0" t="n">
        <f aca="false">12*Inputs!$B$6*(MIN(1,$H$50*$C1473)*(ic*Inputs!$C$6+pS+fee_fx*Inputs!$D$6-cost_acc-cost_wd*Inputs!$E$6*$E1473-cost_fx*Inputs!$D$6-$F1473)+(1-MIN(1,$H$50*$C1473))*(1-MIN(1,Inputs!$G$6*$D1473)*churn_nonbuyers)*(ic*Inputs!$C$6+fee_wd*Inputs!$E$6*(1-$B1473)+fee_fx*Inputs!$D$6-cost_acc-cost_wd*Inputs!$E$6*(1-$B1473)-cost_fx*Inputs!$D$6))</f>
        <v>223925.810178455</v>
      </c>
      <c r="H1473" s="0" t="n">
        <f aca="false">12*Inputs!$B$7*(MIN(1,$H$51*$C1473)*(ic*Inputs!$C$7+pE+fee_fx*Inputs!$D$7-cost_acc-cost_wd*Inputs!$E$7*$E1473-cost_fx*Inputs!$D$7-$F1473)+(1-MIN(1,$H$51*$C1473))*(1-MIN(1,Inputs!$G$7*$D1473)*churn_nonbuyers)*(ic*Inputs!$C$7+fee_wd*Inputs!$E$7*(1-$B1473)+fee_fx*Inputs!$D$7-cost_acc-cost_wd*Inputs!$E$7*(1-$B1473)-cost_fx*Inputs!$D$7))</f>
        <v>405964.857130587</v>
      </c>
      <c r="I1473" s="0" t="n">
        <f aca="false">12*Inputs!$B$8*(MIN(1,$H$52*$C1473)*(ic*Inputs!$C$8+pT-cost_acc-cost_wd*Inputs!$E$8-cost_fx*Inputs!$D$8-cost_ins)+(1-MIN(1,$H$52*$C1473))*(1-MIN(1,Inputs!$G$8*$D1473)*churn_nonbuyers)*(ic*Inputs!$C$8+fee_wd*Inputs!$E$8*(1-$B1473)+fee_fx*Inputs!$D$8-cost_acc-cost_wd*Inputs!$E$8*(1-$B1473)-cost_fx*Inputs!$D$8))</f>
        <v>173376.729009482</v>
      </c>
      <c r="J1473" s="0" t="n">
        <f aca="false">G1473+H1473+I1473-fixed</f>
        <v>103267.396318523</v>
      </c>
      <c r="K1473" s="0" t="n">
        <f aca="false">12*Inputs!$B$6*(1-MIN(1,Inputs!$G$6*$D1473)*churn_nonbuyers)*(ic*Inputs!$C$6+fee_wd*Inputs!$E$6*(1-$B1473)+fee_fx*Inputs!$D$6-cost_acc-cost_wd*Inputs!$E$6*(1-$B1473)-cost_fx*Inputs!$D$6)</f>
        <v>178748.804886624</v>
      </c>
      <c r="L1473" s="0" t="n">
        <f aca="false">12*Inputs!$B$7*(1-MIN(1,Inputs!$G$7*$D1473)*churn_nonbuyers)*(ic*Inputs!$C$7+fee_wd*Inputs!$E$7*(1-$B1473)+fee_fx*Inputs!$D$7-cost_acc-cost_wd*Inputs!$E$7*(1-$B1473)-cost_fx*Inputs!$D$7)</f>
        <v>378214.970259974</v>
      </c>
      <c r="M1473" s="0" t="n">
        <f aca="false">12*Inputs!$B$8*(1-MIN(1,Inputs!$G$8*$D1473)*churn_nonbuyers)*(ic*Inputs!$C$8+fee_wd*Inputs!$E$8*(1-$B1473)+fee_fx*Inputs!$D$8-cost_acc-cost_wd*Inputs!$E$8*(1-$B1473)-cost_fx*Inputs!$D$8)</f>
        <v>112686.269310912</v>
      </c>
      <c r="N1473" s="0" t="n">
        <f aca="false">K1473+L1473+I1473-fixed</f>
        <v>30340.5041560798</v>
      </c>
      <c r="O1473" s="0" t="n">
        <f aca="false">K1473+L1473+M1473-fixed</f>
        <v>-30349.9555424897</v>
      </c>
      <c r="P1473" s="0" t="n">
        <f aca="false">12*Inputs!$B$6*(1-MIN(1,Inputs!$F$6*$D1473))*(ic*Inputs!$C$6+flat_fee-cost_acc-cost_wd*Inputs!$E$6*$E1473-cost_fx*Inputs!$D$6)+12*Inputs!$B$7*(1-MIN(1,Inputs!$F$7*$D1473))*(ic*Inputs!$C$7+flat_fee-cost_acc-cost_wd*Inputs!$E$7*$E1473-cost_fx*Inputs!$D$7)+12*Inputs!$B$8*(1-MIN(1,Inputs!$F$8*$D1473))*(ic*Inputs!$C$8+flat_fee-cost_acc-cost_wd*Inputs!$E$8*$E1473-cost_fx*Inputs!$D$8)-fixed</f>
        <v>28043.0379319999</v>
      </c>
    </row>
    <row r="1474" customFormat="false" ht="15" hidden="false" customHeight="false" outlineLevel="0" collapsed="false">
      <c r="A1474" s="0" t="n">
        <v>1409</v>
      </c>
      <c r="B1474" s="0" t="n">
        <v>0.128424</v>
      </c>
      <c r="C1474" s="0" t="n">
        <v>0.742418</v>
      </c>
      <c r="D1474" s="0" t="n">
        <v>0.56214</v>
      </c>
      <c r="E1474" s="0" t="n">
        <v>1.28514</v>
      </c>
      <c r="F1474" s="0" t="n">
        <v>0.143001</v>
      </c>
      <c r="G1474" s="0" t="n">
        <f aca="false">12*Inputs!$B$6*(MIN(1,$H$50*$C1474)*(ic*Inputs!$C$6+pS+fee_fx*Inputs!$D$6-cost_acc-cost_wd*Inputs!$E$6*$E1474-cost_fx*Inputs!$D$6-$F1474)+(1-MIN(1,$H$50*$C1474))*(1-MIN(1,Inputs!$G$6*$D1474)*churn_nonbuyers)*(ic*Inputs!$C$6+fee_wd*Inputs!$E$6*(1-$B1474)+fee_fx*Inputs!$D$6-cost_acc-cost_wd*Inputs!$E$6*(1-$B1474)-cost_fx*Inputs!$D$6))</f>
        <v>214633.135691539</v>
      </c>
      <c r="H1474" s="0" t="n">
        <f aca="false">12*Inputs!$B$7*(MIN(1,$H$51*$C1474)*(ic*Inputs!$C$7+pE+fee_fx*Inputs!$D$7-cost_acc-cost_wd*Inputs!$E$7*$E1474-cost_fx*Inputs!$D$7-$F1474)+(1-MIN(1,$H$51*$C1474))*(1-MIN(1,Inputs!$G$7*$D1474)*churn_nonbuyers)*(ic*Inputs!$C$7+fee_wd*Inputs!$E$7*(1-$B1474)+fee_fx*Inputs!$D$7-cost_acc-cost_wd*Inputs!$E$7*(1-$B1474)-cost_fx*Inputs!$D$7))</f>
        <v>397471.067737529</v>
      </c>
      <c r="I1474" s="0" t="n">
        <f aca="false">12*Inputs!$B$8*(MIN(1,$H$52*$C1474)*(ic*Inputs!$C$8+pT-cost_acc-cost_wd*Inputs!$E$8-cost_fx*Inputs!$D$8-cost_ins)+(1-MIN(1,$H$52*$C1474))*(1-MIN(1,Inputs!$G$8*$D1474)*churn_nonbuyers)*(ic*Inputs!$C$8+fee_wd*Inputs!$E$8*(1-$B1474)+fee_fx*Inputs!$D$8-cost_acc-cost_wd*Inputs!$E$8*(1-$B1474)-cost_fx*Inputs!$D$8))</f>
        <v>200302.113786628</v>
      </c>
      <c r="J1474" s="0" t="n">
        <f aca="false">G1474+H1474+I1474-fixed</f>
        <v>112406.317215696</v>
      </c>
      <c r="K1474" s="0" t="n">
        <f aca="false">12*Inputs!$B$6*(1-MIN(1,Inputs!$G$6*$D1474)*churn_nonbuyers)*(ic*Inputs!$C$6+fee_wd*Inputs!$E$6*(1-$B1474)+fee_fx*Inputs!$D$6-cost_acc-cost_wd*Inputs!$E$6*(1-$B1474)-cost_fx*Inputs!$D$6)</f>
        <v>177960.357124992</v>
      </c>
      <c r="L1474" s="0" t="n">
        <f aca="false">12*Inputs!$B$7*(1-MIN(1,Inputs!$G$7*$D1474)*churn_nonbuyers)*(ic*Inputs!$C$7+fee_wd*Inputs!$E$7*(1-$B1474)+fee_fx*Inputs!$D$7-cost_acc-cost_wd*Inputs!$E$7*(1-$B1474)-cost_fx*Inputs!$D$7)</f>
        <v>378219.169154995</v>
      </c>
      <c r="M1474" s="0" t="n">
        <f aca="false">12*Inputs!$B$8*(1-MIN(1,Inputs!$G$8*$D1474)*churn_nonbuyers)*(ic*Inputs!$C$8+fee_wd*Inputs!$E$8*(1-$B1474)+fee_fx*Inputs!$D$8-cost_acc-cost_wd*Inputs!$E$8*(1-$B1474)-cost_fx*Inputs!$D$8)</f>
        <v>194223.560983296</v>
      </c>
      <c r="N1474" s="0" t="n">
        <f aca="false">K1474+L1474+I1474-fixed</f>
        <v>56481.6400666155</v>
      </c>
      <c r="O1474" s="0" t="n">
        <f aca="false">K1474+L1474+M1474-fixed</f>
        <v>50403.0872632832</v>
      </c>
      <c r="P1474" s="0" t="n">
        <f aca="false">12*Inputs!$B$6*(1-MIN(1,Inputs!$F$6*$D1474))*(ic*Inputs!$C$6+flat_fee-cost_acc-cost_wd*Inputs!$E$6*$E1474-cost_fx*Inputs!$D$6)+12*Inputs!$B$7*(1-MIN(1,Inputs!$F$7*$D1474))*(ic*Inputs!$C$7+flat_fee-cost_acc-cost_wd*Inputs!$E$7*$E1474-cost_fx*Inputs!$D$7)+12*Inputs!$B$8*(1-MIN(1,Inputs!$F$8*$D1474))*(ic*Inputs!$C$8+flat_fee-cost_acc-cost_wd*Inputs!$E$8*$E1474-cost_fx*Inputs!$D$8)-fixed</f>
        <v>164248.697984</v>
      </c>
    </row>
    <row r="1475" customFormat="false" ht="15" hidden="false" customHeight="false" outlineLevel="0" collapsed="false">
      <c r="A1475" s="0" t="n">
        <v>1410</v>
      </c>
      <c r="B1475" s="0" t="n">
        <v>0.271649</v>
      </c>
      <c r="C1475" s="0" t="n">
        <v>1.052877</v>
      </c>
      <c r="D1475" s="0" t="n">
        <v>0.965867</v>
      </c>
      <c r="E1475" s="0" t="n">
        <v>1.112502</v>
      </c>
      <c r="F1475" s="0" t="n">
        <v>0.271023</v>
      </c>
      <c r="G1475" s="0" t="n">
        <f aca="false">12*Inputs!$B$6*(MIN(1,$H$50*$C1475)*(ic*Inputs!$C$6+pS+fee_fx*Inputs!$D$6-cost_acc-cost_wd*Inputs!$E$6*$E1475-cost_fx*Inputs!$D$6-$F1475)+(1-MIN(1,$H$50*$C1475))*(1-MIN(1,Inputs!$G$6*$D1475)*churn_nonbuyers)*(ic*Inputs!$C$6+fee_wd*Inputs!$E$6*(1-$B1475)+fee_fx*Inputs!$D$6-cost_acc-cost_wd*Inputs!$E$6*(1-$B1475)-cost_fx*Inputs!$D$6))</f>
        <v>209690.999822083</v>
      </c>
      <c r="H1475" s="0" t="n">
        <f aca="false">12*Inputs!$B$7*(MIN(1,$H$51*$C1475)*(ic*Inputs!$C$7+pE+fee_fx*Inputs!$D$7-cost_acc-cost_wd*Inputs!$E$7*$E1475-cost_fx*Inputs!$D$7-$F1475)+(1-MIN(1,$H$51*$C1475))*(1-MIN(1,Inputs!$G$7*$D1475)*churn_nonbuyers)*(ic*Inputs!$C$7+fee_wd*Inputs!$E$7*(1-$B1475)+fee_fx*Inputs!$D$7-cost_acc-cost_wd*Inputs!$E$7*(1-$B1475)-cost_fx*Inputs!$D$7))</f>
        <v>404407.575838187</v>
      </c>
      <c r="I1475" s="0" t="n">
        <f aca="false">12*Inputs!$B$8*(MIN(1,$H$52*$C1475)*(ic*Inputs!$C$8+pT-cost_acc-cost_wd*Inputs!$E$8-cost_fx*Inputs!$D$8-cost_ins)+(1-MIN(1,$H$52*$C1475))*(1-MIN(1,Inputs!$G$8*$D1475)*churn_nonbuyers)*(ic*Inputs!$C$8+fee_wd*Inputs!$E$8*(1-$B1475)+fee_fx*Inputs!$D$8-cost_acc-cost_wd*Inputs!$E$8*(1-$B1475)-cost_fx*Inputs!$D$8))</f>
        <v>178457.786035254</v>
      </c>
      <c r="J1475" s="0" t="n">
        <f aca="false">G1475+H1475+I1475-fixed</f>
        <v>92556.3616955233</v>
      </c>
      <c r="K1475" s="0" t="n">
        <f aca="false">12*Inputs!$B$6*(1-MIN(1,Inputs!$G$6*$D1475)*churn_nonbuyers)*(ic*Inputs!$C$6+fee_wd*Inputs!$E$6*(1-$B1475)+fee_fx*Inputs!$D$6-cost_acc-cost_wd*Inputs!$E$6*(1-$B1475)-cost_fx*Inputs!$D$6)</f>
        <v>154635.717633718</v>
      </c>
      <c r="L1475" s="0" t="n">
        <f aca="false">12*Inputs!$B$7*(1-MIN(1,Inputs!$G$7*$D1475)*churn_nonbuyers)*(ic*Inputs!$C$7+fee_wd*Inputs!$E$7*(1-$B1475)+fee_fx*Inputs!$D$7-cost_acc-cost_wd*Inputs!$E$7*(1-$B1475)-cost_fx*Inputs!$D$7)</f>
        <v>353532.884564231</v>
      </c>
      <c r="M1475" s="0" t="n">
        <f aca="false">12*Inputs!$B$8*(1-MIN(1,Inputs!$G$8*$D1475)*churn_nonbuyers)*(ic*Inputs!$C$8+fee_wd*Inputs!$E$8*(1-$B1475)+fee_fx*Inputs!$D$8-cost_acc-cost_wd*Inputs!$E$8*(1-$B1475)-cost_fx*Inputs!$D$8)</f>
        <v>101495.416477349</v>
      </c>
      <c r="N1475" s="0" t="n">
        <f aca="false">K1475+L1475+I1475-fixed</f>
        <v>-13373.6117667982</v>
      </c>
      <c r="O1475" s="0" t="n">
        <f aca="false">K1475+L1475+M1475-fixed</f>
        <v>-90335.9813247031</v>
      </c>
      <c r="P1475" s="0" t="n">
        <f aca="false">12*Inputs!$B$6*(1-MIN(1,Inputs!$F$6*$D1475))*(ic*Inputs!$C$6+flat_fee-cost_acc-cost_wd*Inputs!$E$6*$E1475-cost_fx*Inputs!$D$6)+12*Inputs!$B$7*(1-MIN(1,Inputs!$F$7*$D1475))*(ic*Inputs!$C$7+flat_fee-cost_acc-cost_wd*Inputs!$E$7*$E1475-cost_fx*Inputs!$D$7)+12*Inputs!$B$8*(1-MIN(1,Inputs!$F$8*$D1475))*(ic*Inputs!$C$8+flat_fee-cost_acc-cost_wd*Inputs!$E$8*$E1475-cost_fx*Inputs!$D$8)-fixed</f>
        <v>40198.08304016</v>
      </c>
    </row>
    <row r="1476" customFormat="false" ht="15" hidden="false" customHeight="false" outlineLevel="0" collapsed="false">
      <c r="A1476" s="0" t="n">
        <v>1411</v>
      </c>
      <c r="B1476" s="0" t="n">
        <v>0.264219</v>
      </c>
      <c r="C1476" s="0" t="n">
        <v>0.869337</v>
      </c>
      <c r="D1476" s="0" t="n">
        <v>1.026322</v>
      </c>
      <c r="E1476" s="0" t="n">
        <v>1.082539</v>
      </c>
      <c r="F1476" s="0" t="n">
        <v>0.172488</v>
      </c>
      <c r="G1476" s="0" t="n">
        <f aca="false">12*Inputs!$B$6*(MIN(1,$H$50*$C1476)*(ic*Inputs!$C$6+pS+fee_fx*Inputs!$D$6-cost_acc-cost_wd*Inputs!$E$6*$E1476-cost_fx*Inputs!$D$6-$F1476)+(1-MIN(1,$H$50*$C1476))*(1-MIN(1,Inputs!$G$6*$D1476)*churn_nonbuyers)*(ic*Inputs!$C$6+fee_wd*Inputs!$E$6*(1-$B1476)+fee_fx*Inputs!$D$6-cost_acc-cost_wd*Inputs!$E$6*(1-$B1476)-cost_fx*Inputs!$D$6))</f>
        <v>203154.825196002</v>
      </c>
      <c r="H1476" s="0" t="n">
        <f aca="false">12*Inputs!$B$7*(MIN(1,$H$51*$C1476)*(ic*Inputs!$C$7+pE+fee_fx*Inputs!$D$7-cost_acc-cost_wd*Inputs!$E$7*$E1476-cost_fx*Inputs!$D$7-$F1476)+(1-MIN(1,$H$51*$C1476))*(1-MIN(1,Inputs!$G$7*$D1476)*churn_nonbuyers)*(ic*Inputs!$C$7+fee_wd*Inputs!$E$7*(1-$B1476)+fee_fx*Inputs!$D$7-cost_acc-cost_wd*Inputs!$E$7*(1-$B1476)-cost_fx*Inputs!$D$7))</f>
        <v>403719.407655474</v>
      </c>
      <c r="I1476" s="0" t="n">
        <f aca="false">12*Inputs!$B$8*(MIN(1,$H$52*$C1476)*(ic*Inputs!$C$8+pT-cost_acc-cost_wd*Inputs!$E$8-cost_fx*Inputs!$D$8-cost_ins)+(1-MIN(1,$H$52*$C1476))*(1-MIN(1,Inputs!$G$8*$D1476)*churn_nonbuyers)*(ic*Inputs!$C$8+fee_wd*Inputs!$E$8*(1-$B1476)+fee_fx*Inputs!$D$8-cost_acc-cost_wd*Inputs!$E$8*(1-$B1476)-cost_fx*Inputs!$D$8))</f>
        <v>159889.645336915</v>
      </c>
      <c r="J1476" s="0" t="n">
        <f aca="false">G1476+H1476+I1476-fixed</f>
        <v>66763.8781883915</v>
      </c>
      <c r="K1476" s="0" t="n">
        <f aca="false">12*Inputs!$B$6*(1-MIN(1,Inputs!$G$6*$D1476)*churn_nonbuyers)*(ic*Inputs!$C$6+fee_wd*Inputs!$E$6*(1-$B1476)+fee_fx*Inputs!$D$6-cost_acc-cost_wd*Inputs!$E$6*(1-$B1476)-cost_fx*Inputs!$D$6)</f>
        <v>155159.58940213</v>
      </c>
      <c r="L1476" s="0" t="n">
        <f aca="false">12*Inputs!$B$7*(1-MIN(1,Inputs!$G$7*$D1476)*churn_nonbuyers)*(ic*Inputs!$C$7+fee_wd*Inputs!$E$7*(1-$B1476)+fee_fx*Inputs!$D$7-cost_acc-cost_wd*Inputs!$E$7*(1-$B1476)-cost_fx*Inputs!$D$7)</f>
        <v>353909.543785278</v>
      </c>
      <c r="M1476" s="0" t="n">
        <f aca="false">12*Inputs!$B$8*(1-MIN(1,Inputs!$G$8*$D1476)*churn_nonbuyers)*(ic*Inputs!$C$8+fee_wd*Inputs!$E$8*(1-$B1476)+fee_fx*Inputs!$D$8-cost_acc-cost_wd*Inputs!$E$8*(1-$B1476)-cost_fx*Inputs!$D$8)</f>
        <v>88334.8761966048</v>
      </c>
      <c r="N1476" s="0" t="n">
        <f aca="false">K1476+L1476+I1476-fixed</f>
        <v>-31041.2214756773</v>
      </c>
      <c r="O1476" s="0" t="n">
        <f aca="false">K1476+L1476+M1476-fixed</f>
        <v>-102595.990615988</v>
      </c>
      <c r="P1476" s="0" t="n">
        <f aca="false">12*Inputs!$B$6*(1-MIN(1,Inputs!$F$6*$D1476))*(ic*Inputs!$C$6+flat_fee-cost_acc-cost_wd*Inputs!$E$6*$E1476-cost_fx*Inputs!$D$6)+12*Inputs!$B$7*(1-MIN(1,Inputs!$F$7*$D1476))*(ic*Inputs!$C$7+flat_fee-cost_acc-cost_wd*Inputs!$E$7*$E1476-cost_fx*Inputs!$D$7)+12*Inputs!$B$8*(1-MIN(1,Inputs!$F$8*$D1476))*(ic*Inputs!$C$8+flat_fee-cost_acc-cost_wd*Inputs!$E$8*$E1476-cost_fx*Inputs!$D$8)-fixed</f>
        <v>20492.86115792</v>
      </c>
    </row>
    <row r="1477" customFormat="false" ht="15" hidden="false" customHeight="false" outlineLevel="0" collapsed="false">
      <c r="A1477" s="0" t="n">
        <v>1412</v>
      </c>
      <c r="B1477" s="0" t="n">
        <v>0.070281</v>
      </c>
      <c r="C1477" s="0" t="n">
        <v>0.755503</v>
      </c>
      <c r="D1477" s="0" t="n">
        <v>1.006235</v>
      </c>
      <c r="E1477" s="0" t="n">
        <v>1.151393</v>
      </c>
      <c r="F1477" s="0" t="n">
        <v>0.340529</v>
      </c>
      <c r="G1477" s="0" t="n">
        <f aca="false">12*Inputs!$B$6*(MIN(1,$H$50*$C1477)*(ic*Inputs!$C$6+pS+fee_fx*Inputs!$D$6-cost_acc-cost_wd*Inputs!$E$6*$E1477-cost_fx*Inputs!$D$6-$F1477)+(1-MIN(1,$H$50*$C1477))*(1-MIN(1,Inputs!$G$6*$D1477)*churn_nonbuyers)*(ic*Inputs!$C$6+fee_wd*Inputs!$E$6*(1-$B1477)+fee_fx*Inputs!$D$6-cost_acc-cost_wd*Inputs!$E$6*(1-$B1477)-cost_fx*Inputs!$D$6))</f>
        <v>217819.932478876</v>
      </c>
      <c r="H1477" s="0" t="n">
        <f aca="false">12*Inputs!$B$7*(MIN(1,$H$51*$C1477)*(ic*Inputs!$C$7+pE+fee_fx*Inputs!$D$7-cost_acc-cost_wd*Inputs!$E$7*$E1477-cost_fx*Inputs!$D$7-$F1477)+(1-MIN(1,$H$51*$C1477))*(1-MIN(1,Inputs!$G$7*$D1477)*churn_nonbuyers)*(ic*Inputs!$C$7+fee_wd*Inputs!$E$7*(1-$B1477)+fee_fx*Inputs!$D$7-cost_acc-cost_wd*Inputs!$E$7*(1-$B1477)-cost_fx*Inputs!$D$7))</f>
        <v>402944.615200109</v>
      </c>
      <c r="I1477" s="0" t="n">
        <f aca="false">12*Inputs!$B$8*(MIN(1,$H$52*$C1477)*(ic*Inputs!$C$8+pT-cost_acc-cost_wd*Inputs!$E$8-cost_fx*Inputs!$D$8-cost_ins)+(1-MIN(1,$H$52*$C1477))*(1-MIN(1,Inputs!$G$8*$D1477)*churn_nonbuyers)*(ic*Inputs!$C$8+fee_wd*Inputs!$E$8*(1-$B1477)+fee_fx*Inputs!$D$8-cost_acc-cost_wd*Inputs!$E$8*(1-$B1477)-cost_fx*Inputs!$D$8))</f>
        <v>153894.955768564</v>
      </c>
      <c r="J1477" s="0" t="n">
        <f aca="false">G1477+H1477+I1477-fixed</f>
        <v>74659.5034475491</v>
      </c>
      <c r="K1477" s="0" t="n">
        <f aca="false">12*Inputs!$B$6*(1-MIN(1,Inputs!$G$6*$D1477)*churn_nonbuyers)*(ic*Inputs!$C$6+fee_wd*Inputs!$E$6*(1-$B1477)+fee_fx*Inputs!$D$6-cost_acc-cost_wd*Inputs!$E$6*(1-$B1477)-cost_fx*Inputs!$D$6)</f>
        <v>181845.865454652</v>
      </c>
      <c r="L1477" s="0" t="n">
        <f aca="false">12*Inputs!$B$7*(1-MIN(1,Inputs!$G$7*$D1477)*churn_nonbuyers)*(ic*Inputs!$C$7+fee_wd*Inputs!$E$7*(1-$B1477)+fee_fx*Inputs!$D$7-cost_acc-cost_wd*Inputs!$E$7*(1-$B1477)-cost_fx*Inputs!$D$7)</f>
        <v>381213.624392791</v>
      </c>
      <c r="M1477" s="0" t="n">
        <f aca="false">12*Inputs!$B$8*(1-MIN(1,Inputs!$G$8*$D1477)*churn_nonbuyers)*(ic*Inputs!$C$8+fee_wd*Inputs!$E$8*(1-$B1477)+fee_fx*Inputs!$D$8-cost_acc-cost_wd*Inputs!$E$8*(1-$B1477)-cost_fx*Inputs!$D$8)</f>
        <v>95498.104388376</v>
      </c>
      <c r="N1477" s="0" t="n">
        <f aca="false">K1477+L1477+I1477-fixed</f>
        <v>16954.4456160074</v>
      </c>
      <c r="O1477" s="0" t="n">
        <f aca="false">K1477+L1477+M1477-fixed</f>
        <v>-41442.4057641807</v>
      </c>
      <c r="P1477" s="0" t="n">
        <f aca="false">12*Inputs!$B$6*(1-MIN(1,Inputs!$F$6*$D1477))*(ic*Inputs!$C$6+flat_fee-cost_acc-cost_wd*Inputs!$E$6*$E1477-cost_fx*Inputs!$D$6)+12*Inputs!$B$7*(1-MIN(1,Inputs!$F$7*$D1477))*(ic*Inputs!$C$7+flat_fee-cost_acc-cost_wd*Inputs!$E$7*$E1477-cost_fx*Inputs!$D$7)+12*Inputs!$B$8*(1-MIN(1,Inputs!$F$8*$D1477))*(ic*Inputs!$C$8+flat_fee-cost_acc-cost_wd*Inputs!$E$8*$E1477-cost_fx*Inputs!$D$8)-fixed</f>
        <v>1780.67740519997</v>
      </c>
    </row>
    <row r="1478" customFormat="false" ht="15" hidden="false" customHeight="false" outlineLevel="0" collapsed="false">
      <c r="A1478" s="0" t="n">
        <v>1413</v>
      </c>
      <c r="B1478" s="0" t="n">
        <v>0.137488</v>
      </c>
      <c r="C1478" s="0" t="n">
        <v>1.048984</v>
      </c>
      <c r="D1478" s="0" t="n">
        <v>1.239013</v>
      </c>
      <c r="E1478" s="0" t="n">
        <v>1.092074</v>
      </c>
      <c r="F1478" s="0" t="n">
        <v>0.210011</v>
      </c>
      <c r="G1478" s="0" t="n">
        <f aca="false">12*Inputs!$B$6*(MIN(1,$H$50*$C1478)*(ic*Inputs!$C$6+pS+fee_fx*Inputs!$D$6-cost_acc-cost_wd*Inputs!$E$6*$E1478-cost_fx*Inputs!$D$6-$F1478)+(1-MIN(1,$H$50*$C1478))*(1-MIN(1,Inputs!$G$6*$D1478)*churn_nonbuyers)*(ic*Inputs!$C$6+fee_wd*Inputs!$E$6*(1-$B1478)+fee_fx*Inputs!$D$6-cost_acc-cost_wd*Inputs!$E$6*(1-$B1478)-cost_fx*Inputs!$D$6))</f>
        <v>226024.416312565</v>
      </c>
      <c r="H1478" s="0" t="n">
        <f aca="false">12*Inputs!$B$7*(MIN(1,$H$51*$C1478)*(ic*Inputs!$C$7+pE+fee_fx*Inputs!$D$7-cost_acc-cost_wd*Inputs!$E$7*$E1478-cost_fx*Inputs!$D$7-$F1478)+(1-MIN(1,$H$51*$C1478))*(1-MIN(1,Inputs!$G$7*$D1478)*churn_nonbuyers)*(ic*Inputs!$C$7+fee_wd*Inputs!$E$7*(1-$B1478)+fee_fx*Inputs!$D$7-cost_acc-cost_wd*Inputs!$E$7*(1-$B1478)-cost_fx*Inputs!$D$7))</f>
        <v>419439.067430532</v>
      </c>
      <c r="I1478" s="0" t="n">
        <f aca="false">12*Inputs!$B$8*(MIN(1,$H$52*$C1478)*(ic*Inputs!$C$8+pT-cost_acc-cost_wd*Inputs!$E$8-cost_fx*Inputs!$D$8-cost_ins)+(1-MIN(1,$H$52*$C1478))*(1-MIN(1,Inputs!$G$8*$D1478)*churn_nonbuyers)*(ic*Inputs!$C$8+fee_wd*Inputs!$E$8*(1-$B1478)+fee_fx*Inputs!$D$8-cost_acc-cost_wd*Inputs!$E$8*(1-$B1478)-cost_fx*Inputs!$D$8))</f>
        <v>162480.105158428</v>
      </c>
      <c r="J1478" s="0" t="n">
        <f aca="false">G1478+H1478+I1478-fixed</f>
        <v>107943.588901525</v>
      </c>
      <c r="K1478" s="0" t="n">
        <f aca="false">12*Inputs!$B$6*(1-MIN(1,Inputs!$G$6*$D1478)*churn_nonbuyers)*(ic*Inputs!$C$6+fee_wd*Inputs!$E$6*(1-$B1478)+fee_fx*Inputs!$D$6-cost_acc-cost_wd*Inputs!$E$6*(1-$B1478)-cost_fx*Inputs!$D$6)</f>
        <v>170538.992779277</v>
      </c>
      <c r="L1478" s="0" t="n">
        <f aca="false">12*Inputs!$B$7*(1-MIN(1,Inputs!$G$7*$D1478)*churn_nonbuyers)*(ic*Inputs!$C$7+fee_wd*Inputs!$E$7*(1-$B1478)+fee_fx*Inputs!$D$7-cost_acc-cost_wd*Inputs!$E$7*(1-$B1478)-cost_fx*Inputs!$D$7)</f>
        <v>369150.536243566</v>
      </c>
      <c r="M1478" s="0" t="n">
        <f aca="false">12*Inputs!$B$8*(1-MIN(1,Inputs!$G$8*$D1478)*churn_nonbuyers)*(ic*Inputs!$C$8+fee_wd*Inputs!$E$8*(1-$B1478)+fee_fx*Inputs!$D$8-cost_acc-cost_wd*Inputs!$E$8*(1-$B1478)-cost_fx*Inputs!$D$8)</f>
        <v>42434.6262499584</v>
      </c>
      <c r="N1478" s="0" t="n">
        <f aca="false">K1478+L1478+I1478-fixed</f>
        <v>2169.63418127096</v>
      </c>
      <c r="O1478" s="0" t="n">
        <f aca="false">K1478+L1478+M1478-fixed</f>
        <v>-117875.844727199</v>
      </c>
      <c r="P1478" s="0" t="n">
        <f aca="false">12*Inputs!$B$6*(1-MIN(1,Inputs!$F$6*$D1478))*(ic*Inputs!$C$6+flat_fee-cost_acc-cost_wd*Inputs!$E$6*$E1478-cost_fx*Inputs!$D$6)+12*Inputs!$B$7*(1-MIN(1,Inputs!$F$7*$D1478))*(ic*Inputs!$C$7+flat_fee-cost_acc-cost_wd*Inputs!$E$7*$E1478-cost_fx*Inputs!$D$7)+12*Inputs!$B$8*(1-MIN(1,Inputs!$F$8*$D1478))*(ic*Inputs!$C$8+flat_fee-cost_acc-cost_wd*Inputs!$E$8*$E1478-cost_fx*Inputs!$D$8)-fixed</f>
        <v>-98808.4391531198</v>
      </c>
    </row>
    <row r="1479" customFormat="false" ht="15" hidden="false" customHeight="false" outlineLevel="0" collapsed="false">
      <c r="A1479" s="0" t="n">
        <v>1414</v>
      </c>
      <c r="B1479" s="0" t="n">
        <v>0.271296</v>
      </c>
      <c r="C1479" s="0" t="n">
        <v>0.826436</v>
      </c>
      <c r="D1479" s="0" t="n">
        <v>0.840687</v>
      </c>
      <c r="E1479" s="0" t="n">
        <v>1.066456</v>
      </c>
      <c r="F1479" s="0" t="n">
        <v>0.130135</v>
      </c>
      <c r="G1479" s="0" t="n">
        <f aca="false">12*Inputs!$B$6*(MIN(1,$H$50*$C1479)*(ic*Inputs!$C$6+pS+fee_fx*Inputs!$D$6-cost_acc-cost_wd*Inputs!$E$6*$E1479-cost_fx*Inputs!$D$6-$F1479)+(1-MIN(1,$H$50*$C1479))*(1-MIN(1,Inputs!$G$6*$D1479)*churn_nonbuyers)*(ic*Inputs!$C$6+fee_wd*Inputs!$E$6*(1-$B1479)+fee_fx*Inputs!$D$6-cost_acc-cost_wd*Inputs!$E$6*(1-$B1479)-cost_fx*Inputs!$D$6))</f>
        <v>202404.968918269</v>
      </c>
      <c r="H1479" s="0" t="n">
        <f aca="false">12*Inputs!$B$7*(MIN(1,$H$51*$C1479)*(ic*Inputs!$C$7+pE+fee_fx*Inputs!$D$7-cost_acc-cost_wd*Inputs!$E$7*$E1479-cost_fx*Inputs!$D$7-$F1479)+(1-MIN(1,$H$51*$C1479))*(1-MIN(1,Inputs!$G$7*$D1479)*churn_nonbuyers)*(ic*Inputs!$C$7+fee_wd*Inputs!$E$7*(1-$B1479)+fee_fx*Inputs!$D$7-cost_acc-cost_wd*Inputs!$E$7*(1-$B1479)-cost_fx*Inputs!$D$7))</f>
        <v>405504.956217226</v>
      </c>
      <c r="I1479" s="0" t="n">
        <f aca="false">12*Inputs!$B$8*(MIN(1,$H$52*$C1479)*(ic*Inputs!$C$8+pT-cost_acc-cost_wd*Inputs!$E$8-cost_fx*Inputs!$D$8-cost_ins)+(1-MIN(1,$H$52*$C1479))*(1-MIN(1,Inputs!$G$8*$D1479)*churn_nonbuyers)*(ic*Inputs!$C$8+fee_wd*Inputs!$E$8*(1-$B1479)+fee_fx*Inputs!$D$8-cost_acc-cost_wd*Inputs!$E$8*(1-$B1479)-cost_fx*Inputs!$D$8))</f>
        <v>173482.159315469</v>
      </c>
      <c r="J1479" s="0" t="n">
        <f aca="false">G1479+H1479+I1479-fixed</f>
        <v>81392.0844509635</v>
      </c>
      <c r="K1479" s="0" t="n">
        <f aca="false">12*Inputs!$B$6*(1-MIN(1,Inputs!$G$6*$D1479)*churn_nonbuyers)*(ic*Inputs!$C$6+fee_wd*Inputs!$E$6*(1-$B1479)+fee_fx*Inputs!$D$6-cost_acc-cost_wd*Inputs!$E$6*(1-$B1479)-cost_fx*Inputs!$D$6)</f>
        <v>155701.391186534</v>
      </c>
      <c r="L1479" s="0" t="n">
        <f aca="false">12*Inputs!$B$7*(1-MIN(1,Inputs!$G$7*$D1479)*churn_nonbuyers)*(ic*Inputs!$C$7+fee_wd*Inputs!$E$7*(1-$B1479)+fee_fx*Inputs!$D$7-cost_acc-cost_wd*Inputs!$E$7*(1-$B1479)-cost_fx*Inputs!$D$7)</f>
        <v>354949.710135921</v>
      </c>
      <c r="M1479" s="0" t="n">
        <f aca="false">12*Inputs!$B$8*(1-MIN(1,Inputs!$G$8*$D1479)*churn_nonbuyers)*(ic*Inputs!$C$8+fee_wd*Inputs!$E$8*(1-$B1479)+fee_fx*Inputs!$D$8-cost_acc-cost_wd*Inputs!$E$8*(1-$B1479)-cost_fx*Inputs!$D$8)</f>
        <v>128960.946923827</v>
      </c>
      <c r="N1479" s="0" t="n">
        <f aca="false">K1479+L1479+I1479-fixed</f>
        <v>-15866.7393620756</v>
      </c>
      <c r="O1479" s="0" t="n">
        <f aca="false">K1479+L1479+M1479-fixed</f>
        <v>-60387.9517537176</v>
      </c>
      <c r="P1479" s="0" t="n">
        <f aca="false">12*Inputs!$B$6*(1-MIN(1,Inputs!$F$6*$D1479))*(ic*Inputs!$C$6+flat_fee-cost_acc-cost_wd*Inputs!$E$6*$E1479-cost_fx*Inputs!$D$6)+12*Inputs!$B$7*(1-MIN(1,Inputs!$F$7*$D1479))*(ic*Inputs!$C$7+flat_fee-cost_acc-cost_wd*Inputs!$E$7*$E1479-cost_fx*Inputs!$D$7)+12*Inputs!$B$8*(1-MIN(1,Inputs!$F$8*$D1479))*(ic*Inputs!$C$8+flat_fee-cost_acc-cost_wd*Inputs!$E$8*$E1479-cost_fx*Inputs!$D$8)-fixed</f>
        <v>129063.11632928</v>
      </c>
    </row>
    <row r="1480" customFormat="false" ht="15" hidden="false" customHeight="false" outlineLevel="0" collapsed="false">
      <c r="A1480" s="0" t="n">
        <v>1415</v>
      </c>
      <c r="B1480" s="0" t="n">
        <v>0.438722</v>
      </c>
      <c r="C1480" s="0" t="n">
        <v>0.78304</v>
      </c>
      <c r="D1480" s="0" t="n">
        <v>0.780838</v>
      </c>
      <c r="E1480" s="0" t="n">
        <v>1.131085</v>
      </c>
      <c r="F1480" s="0" t="n">
        <v>0.261436</v>
      </c>
      <c r="G1480" s="0" t="n">
        <f aca="false">12*Inputs!$B$6*(MIN(1,$H$50*$C1480)*(ic*Inputs!$C$6+pS+fee_fx*Inputs!$D$6-cost_acc-cost_wd*Inputs!$E$6*$E1480-cost_fx*Inputs!$D$6-$F1480)+(1-MIN(1,$H$50*$C1480))*(1-MIN(1,Inputs!$G$6*$D1480)*churn_nonbuyers)*(ic*Inputs!$C$6+fee_wd*Inputs!$E$6*(1-$B1480)+fee_fx*Inputs!$D$6-cost_acc-cost_wd*Inputs!$E$6*(1-$B1480)-cost_fx*Inputs!$D$6))</f>
        <v>175156.909950626</v>
      </c>
      <c r="H1480" s="0" t="n">
        <f aca="false">12*Inputs!$B$7*(MIN(1,$H$51*$C1480)*(ic*Inputs!$C$7+pE+fee_fx*Inputs!$D$7-cost_acc-cost_wd*Inputs!$E$7*$E1480-cost_fx*Inputs!$D$7-$F1480)+(1-MIN(1,$H$51*$C1480))*(1-MIN(1,Inputs!$G$7*$D1480)*churn_nonbuyers)*(ic*Inputs!$C$7+fee_wd*Inputs!$E$7*(1-$B1480)+fee_fx*Inputs!$D$7-cost_acc-cost_wd*Inputs!$E$7*(1-$B1480)-cost_fx*Inputs!$D$7))</f>
        <v>375377.262594057</v>
      </c>
      <c r="I1480" s="0" t="n">
        <f aca="false">12*Inputs!$B$8*(MIN(1,$H$52*$C1480)*(ic*Inputs!$C$8+pT-cost_acc-cost_wd*Inputs!$E$8-cost_fx*Inputs!$D$8-cost_ins)+(1-MIN(1,$H$52*$C1480))*(1-MIN(1,Inputs!$G$8*$D1480)*churn_nonbuyers)*(ic*Inputs!$C$8+fee_wd*Inputs!$E$8*(1-$B1480)+fee_fx*Inputs!$D$8-cost_acc-cost_wd*Inputs!$E$8*(1-$B1480)-cost_fx*Inputs!$D$8))</f>
        <v>175430.324028823</v>
      </c>
      <c r="J1480" s="0" t="n">
        <f aca="false">G1480+H1480+I1480-fixed</f>
        <v>25964.4965735058</v>
      </c>
      <c r="K1480" s="0" t="n">
        <f aca="false">12*Inputs!$B$6*(1-MIN(1,Inputs!$G$6*$D1480)*churn_nonbuyers)*(ic*Inputs!$C$6+fee_wd*Inputs!$E$6*(1-$B1480)+fee_fx*Inputs!$D$6-cost_acc-cost_wd*Inputs!$E$6*(1-$B1480)-cost_fx*Inputs!$D$6)</f>
        <v>133019.694785059</v>
      </c>
      <c r="L1480" s="0" t="n">
        <f aca="false">12*Inputs!$B$7*(1-MIN(1,Inputs!$G$7*$D1480)*churn_nonbuyers)*(ic*Inputs!$C$7+fee_wd*Inputs!$E$7*(1-$B1480)+fee_fx*Inputs!$D$7-cost_acc-cost_wd*Inputs!$E$7*(1-$B1480)-cost_fx*Inputs!$D$7)</f>
        <v>332058.921447036</v>
      </c>
      <c r="M1480" s="0" t="n">
        <f aca="false">12*Inputs!$B$8*(1-MIN(1,Inputs!$G$8*$D1480)*churn_nonbuyers)*(ic*Inputs!$C$8+fee_wd*Inputs!$E$8*(1-$B1480)+fee_fx*Inputs!$D$8-cost_acc-cost_wd*Inputs!$E$8*(1-$B1480)-cost_fx*Inputs!$D$8)</f>
        <v>138445.85694361</v>
      </c>
      <c r="N1480" s="0" t="n">
        <f aca="false">K1480+L1480+I1480-fixed</f>
        <v>-59491.0597390826</v>
      </c>
      <c r="O1480" s="0" t="n">
        <f aca="false">K1480+L1480+M1480-fixed</f>
        <v>-96475.5268242958</v>
      </c>
      <c r="P1480" s="0" t="n">
        <f aca="false">12*Inputs!$B$6*(1-MIN(1,Inputs!$F$6*$D1480))*(ic*Inputs!$C$6+flat_fee-cost_acc-cost_wd*Inputs!$E$6*$E1480-cost_fx*Inputs!$D$6)+12*Inputs!$B$7*(1-MIN(1,Inputs!$F$7*$D1480))*(ic*Inputs!$C$7+flat_fee-cost_acc-cost_wd*Inputs!$E$7*$E1480-cost_fx*Inputs!$D$7)+12*Inputs!$B$8*(1-MIN(1,Inputs!$F$8*$D1480))*(ic*Inputs!$C$8+flat_fee-cost_acc-cost_wd*Inputs!$E$8*$E1480-cost_fx*Inputs!$D$8)-fixed</f>
        <v>130539.9441512</v>
      </c>
    </row>
    <row r="1481" customFormat="false" ht="15" hidden="false" customHeight="false" outlineLevel="0" collapsed="false">
      <c r="A1481" s="0" t="n">
        <v>1416</v>
      </c>
      <c r="B1481" s="0" t="n">
        <v>0.426323</v>
      </c>
      <c r="C1481" s="0" t="n">
        <v>0.861348</v>
      </c>
      <c r="D1481" s="0" t="n">
        <v>0.638821</v>
      </c>
      <c r="E1481" s="0" t="n">
        <v>1.272919</v>
      </c>
      <c r="F1481" s="0" t="n">
        <v>0.077969</v>
      </c>
      <c r="G1481" s="0" t="n">
        <f aca="false">12*Inputs!$B$6*(MIN(1,$H$50*$C1481)*(ic*Inputs!$C$6+pS+fee_fx*Inputs!$D$6-cost_acc-cost_wd*Inputs!$E$6*$E1481-cost_fx*Inputs!$D$6-$F1481)+(1-MIN(1,$H$50*$C1481))*(1-MIN(1,Inputs!$G$6*$D1481)*churn_nonbuyers)*(ic*Inputs!$C$6+fee_wd*Inputs!$E$6*(1-$B1481)+fee_fx*Inputs!$D$6-cost_acc-cost_wd*Inputs!$E$6*(1-$B1481)-cost_fx*Inputs!$D$6))</f>
        <v>182721.594001429</v>
      </c>
      <c r="H1481" s="0" t="n">
        <f aca="false">12*Inputs!$B$7*(MIN(1,$H$51*$C1481)*(ic*Inputs!$C$7+pE+fee_fx*Inputs!$D$7-cost_acc-cost_wd*Inputs!$E$7*$E1481-cost_fx*Inputs!$D$7-$F1481)+(1-MIN(1,$H$51*$C1481))*(1-MIN(1,Inputs!$G$7*$D1481)*churn_nonbuyers)*(ic*Inputs!$C$7+fee_wd*Inputs!$E$7*(1-$B1481)+fee_fx*Inputs!$D$7-cost_acc-cost_wd*Inputs!$E$7*(1-$B1481)-cost_fx*Inputs!$D$7))</f>
        <v>376835.39948066</v>
      </c>
      <c r="I1481" s="0" t="n">
        <f aca="false">12*Inputs!$B$8*(MIN(1,$H$52*$C1481)*(ic*Inputs!$C$8+pT-cost_acc-cost_wd*Inputs!$E$8-cost_fx*Inputs!$D$8-cost_ins)+(1-MIN(1,$H$52*$C1481))*(1-MIN(1,Inputs!$G$8*$D1481)*churn_nonbuyers)*(ic*Inputs!$C$8+fee_wd*Inputs!$E$8*(1-$B1481)+fee_fx*Inputs!$D$8-cost_acc-cost_wd*Inputs!$E$8*(1-$B1481)-cost_fx*Inputs!$D$8))</f>
        <v>191312.070779457</v>
      </c>
      <c r="J1481" s="0" t="n">
        <f aca="false">G1481+H1481+I1481-fixed</f>
        <v>50869.064261546</v>
      </c>
      <c r="K1481" s="0" t="n">
        <f aca="false">12*Inputs!$B$6*(1-MIN(1,Inputs!$G$6*$D1481)*churn_nonbuyers)*(ic*Inputs!$C$6+fee_wd*Inputs!$E$6*(1-$B1481)+fee_fx*Inputs!$D$6-cost_acc-cost_wd*Inputs!$E$6*(1-$B1481)-cost_fx*Inputs!$D$6)</f>
        <v>135731.049733318</v>
      </c>
      <c r="L1481" s="0" t="n">
        <f aca="false">12*Inputs!$B$7*(1-MIN(1,Inputs!$G$7*$D1481)*churn_nonbuyers)*(ic*Inputs!$C$7+fee_wd*Inputs!$E$7*(1-$B1481)+fee_fx*Inputs!$D$7-cost_acc-cost_wd*Inputs!$E$7*(1-$B1481)-cost_fx*Inputs!$D$7)</f>
        <v>335258.835631991</v>
      </c>
      <c r="M1481" s="0" t="n">
        <f aca="false">12*Inputs!$B$8*(1-MIN(1,Inputs!$G$8*$D1481)*churn_nonbuyers)*(ic*Inputs!$C$8+fee_wd*Inputs!$E$8*(1-$B1481)+fee_fx*Inputs!$D$8-cost_acc-cost_wd*Inputs!$E$8*(1-$B1481)-cost_fx*Inputs!$D$8)</f>
        <v>169129.435182149</v>
      </c>
      <c r="N1481" s="0" t="n">
        <f aca="false">K1481+L1481+I1481-fixed</f>
        <v>-37698.0438552345</v>
      </c>
      <c r="O1481" s="0" t="n">
        <f aca="false">K1481+L1481+M1481-fixed</f>
        <v>-59880.6794525432</v>
      </c>
      <c r="P1481" s="0" t="n">
        <f aca="false">12*Inputs!$B$6*(1-MIN(1,Inputs!$F$6*$D1481))*(ic*Inputs!$C$6+flat_fee-cost_acc-cost_wd*Inputs!$E$6*$E1481-cost_fx*Inputs!$D$6)+12*Inputs!$B$7*(1-MIN(1,Inputs!$F$7*$D1481))*(ic*Inputs!$C$7+flat_fee-cost_acc-cost_wd*Inputs!$E$7*$E1481-cost_fx*Inputs!$D$7)+12*Inputs!$B$8*(1-MIN(1,Inputs!$F$8*$D1481))*(ic*Inputs!$C$8+flat_fee-cost_acc-cost_wd*Inputs!$E$8*$E1481-cost_fx*Inputs!$D$8)-fixed</f>
        <v>132592.51635176</v>
      </c>
    </row>
    <row r="1482" customFormat="false" ht="15" hidden="false" customHeight="false" outlineLevel="0" collapsed="false">
      <c r="A1482" s="0" t="n">
        <v>1417</v>
      </c>
      <c r="B1482" s="0" t="n">
        <v>0.325352</v>
      </c>
      <c r="C1482" s="0" t="n">
        <v>0.817704</v>
      </c>
      <c r="D1482" s="0" t="n">
        <v>1.085665</v>
      </c>
      <c r="E1482" s="0" t="n">
        <v>1.20761</v>
      </c>
      <c r="F1482" s="0" t="n">
        <v>0.155276</v>
      </c>
      <c r="G1482" s="0" t="n">
        <f aca="false">12*Inputs!$B$6*(MIN(1,$H$50*$C1482)*(ic*Inputs!$C$6+pS+fee_fx*Inputs!$D$6-cost_acc-cost_wd*Inputs!$E$6*$E1482-cost_fx*Inputs!$D$6-$F1482)+(1-MIN(1,$H$50*$C1482))*(1-MIN(1,Inputs!$G$6*$D1482)*churn_nonbuyers)*(ic*Inputs!$C$6+fee_wd*Inputs!$E$6*(1-$B1482)+fee_fx*Inputs!$D$6-cost_acc-cost_wd*Inputs!$E$6*(1-$B1482)-cost_fx*Inputs!$D$6))</f>
        <v>190037.947821193</v>
      </c>
      <c r="H1482" s="0" t="n">
        <f aca="false">12*Inputs!$B$7*(MIN(1,$H$51*$C1482)*(ic*Inputs!$C$7+pE+fee_fx*Inputs!$D$7-cost_acc-cost_wd*Inputs!$E$7*$E1482-cost_fx*Inputs!$D$7-$F1482)+(1-MIN(1,$H$51*$C1482))*(1-MIN(1,Inputs!$G$7*$D1482)*churn_nonbuyers)*(ic*Inputs!$C$7+fee_wd*Inputs!$E$7*(1-$B1482)+fee_fx*Inputs!$D$7-cost_acc-cost_wd*Inputs!$E$7*(1-$B1482)-cost_fx*Inputs!$D$7))</f>
        <v>383621.764804677</v>
      </c>
      <c r="I1482" s="0" t="n">
        <f aca="false">12*Inputs!$B$8*(MIN(1,$H$52*$C1482)*(ic*Inputs!$C$8+pT-cost_acc-cost_wd*Inputs!$E$8-cost_fx*Inputs!$D$8-cost_ins)+(1-MIN(1,$H$52*$C1482))*(1-MIN(1,Inputs!$G$8*$D1482)*churn_nonbuyers)*(ic*Inputs!$C$8+fee_wd*Inputs!$E$8*(1-$B1482)+fee_fx*Inputs!$D$8-cost_acc-cost_wd*Inputs!$E$8*(1-$B1482)-cost_fx*Inputs!$D$8))</f>
        <v>149766.052485805</v>
      </c>
      <c r="J1482" s="0" t="n">
        <f aca="false">G1482+H1482+I1482-fixed</f>
        <v>23425.7651116754</v>
      </c>
      <c r="K1482" s="0" t="n">
        <f aca="false">12*Inputs!$B$6*(1-MIN(1,Inputs!$G$6*$D1482)*churn_nonbuyers)*(ic*Inputs!$C$6+fee_wd*Inputs!$E$6*(1-$B1482)+fee_fx*Inputs!$D$6-cost_acc-cost_wd*Inputs!$E$6*(1-$B1482)-cost_fx*Inputs!$D$6)</f>
        <v>146349.016409376</v>
      </c>
      <c r="L1482" s="0" t="n">
        <f aca="false">12*Inputs!$B$7*(1-MIN(1,Inputs!$G$7*$D1482)*churn_nonbuyers)*(ic*Inputs!$C$7+fee_wd*Inputs!$E$7*(1-$B1482)+fee_fx*Inputs!$D$7-cost_acc-cost_wd*Inputs!$E$7*(1-$B1482)-cost_fx*Inputs!$D$7)</f>
        <v>344743.032725626</v>
      </c>
      <c r="M1482" s="0" t="n">
        <f aca="false">12*Inputs!$B$8*(1-MIN(1,Inputs!$G$8*$D1482)*churn_nonbuyers)*(ic*Inputs!$C$8+fee_wd*Inputs!$E$8*(1-$B1482)+fee_fx*Inputs!$D$8-cost_acc-cost_wd*Inputs!$E$8*(1-$B1482)-cost_fx*Inputs!$D$8)</f>
        <v>74598.666977088</v>
      </c>
      <c r="N1482" s="0" t="n">
        <f aca="false">K1482+L1482+I1482-fixed</f>
        <v>-59141.8983791934</v>
      </c>
      <c r="O1482" s="0" t="n">
        <f aca="false">K1482+L1482+M1482-fixed</f>
        <v>-134309.28388791</v>
      </c>
      <c r="P1482" s="0" t="n">
        <f aca="false">12*Inputs!$B$6*(1-MIN(1,Inputs!$F$6*$D1482))*(ic*Inputs!$C$6+flat_fee-cost_acc-cost_wd*Inputs!$E$6*$E1482-cost_fx*Inputs!$D$6)+12*Inputs!$B$7*(1-MIN(1,Inputs!$F$7*$D1482))*(ic*Inputs!$C$7+flat_fee-cost_acc-cost_wd*Inputs!$E$7*$E1482-cost_fx*Inputs!$D$7)+12*Inputs!$B$8*(1-MIN(1,Inputs!$F$8*$D1482))*(ic*Inputs!$C$8+flat_fee-cost_acc-cost_wd*Inputs!$E$8*$E1482-cost_fx*Inputs!$D$8)-fixed</f>
        <v>-63256.033564</v>
      </c>
    </row>
    <row r="1483" customFormat="false" ht="15" hidden="false" customHeight="false" outlineLevel="0" collapsed="false">
      <c r="A1483" s="0" t="n">
        <v>1418</v>
      </c>
      <c r="B1483" s="0" t="n">
        <v>0.296181</v>
      </c>
      <c r="C1483" s="0" t="n">
        <v>0.879809</v>
      </c>
      <c r="D1483" s="0" t="n">
        <v>0.897553</v>
      </c>
      <c r="E1483" s="0" t="n">
        <v>1.29664</v>
      </c>
      <c r="F1483" s="0" t="n">
        <v>0.18304</v>
      </c>
      <c r="G1483" s="0" t="n">
        <f aca="false">12*Inputs!$B$6*(MIN(1,$H$50*$C1483)*(ic*Inputs!$C$6+pS+fee_fx*Inputs!$D$6-cost_acc-cost_wd*Inputs!$E$6*$E1483-cost_fx*Inputs!$D$6-$F1483)+(1-MIN(1,$H$50*$C1483))*(1-MIN(1,Inputs!$G$6*$D1483)*churn_nonbuyers)*(ic*Inputs!$C$6+fee_wd*Inputs!$E$6*(1-$B1483)+fee_fx*Inputs!$D$6-cost_acc-cost_wd*Inputs!$E$6*(1-$B1483)-cost_fx*Inputs!$D$6))</f>
        <v>196071.41788138</v>
      </c>
      <c r="H1483" s="0" t="n">
        <f aca="false">12*Inputs!$B$7*(MIN(1,$H$51*$C1483)*(ic*Inputs!$C$7+pE+fee_fx*Inputs!$D$7-cost_acc-cost_wd*Inputs!$E$7*$E1483-cost_fx*Inputs!$D$7-$F1483)+(1-MIN(1,$H$51*$C1483))*(1-MIN(1,Inputs!$G$7*$D1483)*churn_nonbuyers)*(ic*Inputs!$C$7+fee_wd*Inputs!$E$7*(1-$B1483)+fee_fx*Inputs!$D$7-cost_acc-cost_wd*Inputs!$E$7*(1-$B1483)-cost_fx*Inputs!$D$7))</f>
        <v>380096.388925791</v>
      </c>
      <c r="I1483" s="0" t="n">
        <f aca="false">12*Inputs!$B$8*(MIN(1,$H$52*$C1483)*(ic*Inputs!$C$8+pT-cost_acc-cost_wd*Inputs!$E$8-cost_fx*Inputs!$D$8-cost_ins)+(1-MIN(1,$H$52*$C1483))*(1-MIN(1,Inputs!$G$8*$D1483)*churn_nonbuyers)*(ic*Inputs!$C$8+fee_wd*Inputs!$E$8*(1-$B1483)+fee_fx*Inputs!$D$8-cost_acc-cost_wd*Inputs!$E$8*(1-$B1483)-cost_fx*Inputs!$D$8))</f>
        <v>171395.048053126</v>
      </c>
      <c r="J1483" s="0" t="n">
        <f aca="false">G1483+H1483+I1483-fixed</f>
        <v>47562.8548602975</v>
      </c>
      <c r="K1483" s="0" t="n">
        <f aca="false">12*Inputs!$B$6*(1-MIN(1,Inputs!$G$6*$D1483)*churn_nonbuyers)*(ic*Inputs!$C$6+fee_wd*Inputs!$E$6*(1-$B1483)+fee_fx*Inputs!$D$6-cost_acc-cost_wd*Inputs!$E$6*(1-$B1483)-cost_fx*Inputs!$D$6)</f>
        <v>151816.63640467</v>
      </c>
      <c r="L1483" s="0" t="n">
        <f aca="false">12*Inputs!$B$7*(1-MIN(1,Inputs!$G$7*$D1483)*churn_nonbuyers)*(ic*Inputs!$C$7+fee_wd*Inputs!$E$7*(1-$B1483)+fee_fx*Inputs!$D$7-cost_acc-cost_wd*Inputs!$E$7*(1-$B1483)-cost_fx*Inputs!$D$7)</f>
        <v>350841.555698802</v>
      </c>
      <c r="M1483" s="0" t="n">
        <f aca="false">12*Inputs!$B$8*(1-MIN(1,Inputs!$G$8*$D1483)*churn_nonbuyers)*(ic*Inputs!$C$8+fee_wd*Inputs!$E$8*(1-$B1483)+fee_fx*Inputs!$D$8-cost_acc-cost_wd*Inputs!$E$8*(1-$B1483)-cost_fx*Inputs!$D$8)</f>
        <v>116042.564235125</v>
      </c>
      <c r="N1483" s="0" t="n">
        <f aca="false">K1483+L1483+I1483-fixed</f>
        <v>-25946.7598434025</v>
      </c>
      <c r="O1483" s="0" t="n">
        <f aca="false">K1483+L1483+M1483-fixed</f>
        <v>-81299.2436614039</v>
      </c>
      <c r="P1483" s="0" t="n">
        <f aca="false">12*Inputs!$B$6*(1-MIN(1,Inputs!$F$6*$D1483))*(ic*Inputs!$C$6+flat_fee-cost_acc-cost_wd*Inputs!$E$6*$E1483-cost_fx*Inputs!$D$6)+12*Inputs!$B$7*(1-MIN(1,Inputs!$F$7*$D1483))*(ic*Inputs!$C$7+flat_fee-cost_acc-cost_wd*Inputs!$E$7*$E1483-cost_fx*Inputs!$D$7)+12*Inputs!$B$8*(1-MIN(1,Inputs!$F$8*$D1483))*(ic*Inputs!$C$8+flat_fee-cost_acc-cost_wd*Inputs!$E$8*$E1483-cost_fx*Inputs!$D$8)-fixed</f>
        <v>-7197.31892320002</v>
      </c>
    </row>
    <row r="1484" customFormat="false" ht="15" hidden="false" customHeight="false" outlineLevel="0" collapsed="false">
      <c r="A1484" s="0" t="n">
        <v>1419</v>
      </c>
      <c r="B1484" s="0" t="n">
        <v>0.361605</v>
      </c>
      <c r="C1484" s="0" t="n">
        <v>0.959162</v>
      </c>
      <c r="D1484" s="0" t="n">
        <v>0.883831</v>
      </c>
      <c r="E1484" s="0" t="n">
        <v>1.08545</v>
      </c>
      <c r="F1484" s="0" t="n">
        <v>0.087367</v>
      </c>
      <c r="G1484" s="0" t="n">
        <f aca="false">12*Inputs!$B$6*(MIN(1,$H$50*$C1484)*(ic*Inputs!$C$6+pS+fee_fx*Inputs!$D$6-cost_acc-cost_wd*Inputs!$E$6*$E1484-cost_fx*Inputs!$D$6-$F1484)+(1-MIN(1,$H$50*$C1484))*(1-MIN(1,Inputs!$G$6*$D1484)*churn_nonbuyers)*(ic*Inputs!$C$6+fee_wd*Inputs!$E$6*(1-$B1484)+fee_fx*Inputs!$D$6-cost_acc-cost_wd*Inputs!$E$6*(1-$B1484)-cost_fx*Inputs!$D$6))</f>
        <v>198631.22432338</v>
      </c>
      <c r="H1484" s="0" t="n">
        <f aca="false">12*Inputs!$B$7*(MIN(1,$H$51*$C1484)*(ic*Inputs!$C$7+pE+fee_fx*Inputs!$D$7-cost_acc-cost_wd*Inputs!$E$7*$E1484-cost_fx*Inputs!$D$7-$F1484)+(1-MIN(1,$H$51*$C1484))*(1-MIN(1,Inputs!$G$7*$D1484)*churn_nonbuyers)*(ic*Inputs!$C$7+fee_wd*Inputs!$E$7*(1-$B1484)+fee_fx*Inputs!$D$7-cost_acc-cost_wd*Inputs!$E$7*(1-$B1484)-cost_fx*Inputs!$D$7))</f>
        <v>405795.146042599</v>
      </c>
      <c r="I1484" s="0" t="n">
        <f aca="false">12*Inputs!$B$8*(MIN(1,$H$52*$C1484)*(ic*Inputs!$C$8+pT-cost_acc-cost_wd*Inputs!$E$8-cost_fx*Inputs!$D$8-cost_ins)+(1-MIN(1,$H$52*$C1484))*(1-MIN(1,Inputs!$G$8*$D1484)*churn_nonbuyers)*(ic*Inputs!$C$8+fee_wd*Inputs!$E$8*(1-$B1484)+fee_fx*Inputs!$D$8-cost_acc-cost_wd*Inputs!$E$8*(1-$B1484)-cost_fx*Inputs!$D$8))</f>
        <v>176979.319915623</v>
      </c>
      <c r="J1484" s="0" t="n">
        <f aca="false">G1484+H1484+I1484-fixed</f>
        <v>81405.6902816027</v>
      </c>
      <c r="K1484" s="0" t="n">
        <f aca="false">12*Inputs!$B$6*(1-MIN(1,Inputs!$G$6*$D1484)*churn_nonbuyers)*(ic*Inputs!$C$6+fee_wd*Inputs!$E$6*(1-$B1484)+fee_fx*Inputs!$D$6-cost_acc-cost_wd*Inputs!$E$6*(1-$B1484)-cost_fx*Inputs!$D$6)</f>
        <v>142920.967023036</v>
      </c>
      <c r="L1484" s="0" t="n">
        <f aca="false">12*Inputs!$B$7*(1-MIN(1,Inputs!$G$7*$D1484)*churn_nonbuyers)*(ic*Inputs!$C$7+fee_wd*Inputs!$E$7*(1-$B1484)+fee_fx*Inputs!$D$7-cost_acc-cost_wd*Inputs!$E$7*(1-$B1484)-cost_fx*Inputs!$D$7)</f>
        <v>341818.722325822</v>
      </c>
      <c r="M1484" s="0" t="n">
        <f aca="false">12*Inputs!$B$8*(1-MIN(1,Inputs!$G$8*$D1484)*churn_nonbuyers)*(ic*Inputs!$C$8+fee_wd*Inputs!$E$8*(1-$B1484)+fee_fx*Inputs!$D$8-cost_acc-cost_wd*Inputs!$E$8*(1-$B1484)-cost_fx*Inputs!$D$8)</f>
        <v>117843.736134168</v>
      </c>
      <c r="N1484" s="0" t="n">
        <f aca="false">K1484+L1484+I1484-fixed</f>
        <v>-38280.990735519</v>
      </c>
      <c r="O1484" s="0" t="n">
        <f aca="false">K1484+L1484+M1484-fixed</f>
        <v>-97416.5745169744</v>
      </c>
      <c r="P1484" s="0" t="n">
        <f aca="false">12*Inputs!$B$6*(1-MIN(1,Inputs!$F$6*$D1484))*(ic*Inputs!$C$6+flat_fee-cost_acc-cost_wd*Inputs!$E$6*$E1484-cost_fx*Inputs!$D$6)+12*Inputs!$B$7*(1-MIN(1,Inputs!$F$7*$D1484))*(ic*Inputs!$C$7+flat_fee-cost_acc-cost_wd*Inputs!$E$7*$E1484-cost_fx*Inputs!$D$7)+12*Inputs!$B$8*(1-MIN(1,Inputs!$F$8*$D1484))*(ic*Inputs!$C$8+flat_fee-cost_acc-cost_wd*Inputs!$E$8*$E1484-cost_fx*Inputs!$D$8)-fixed</f>
        <v>96686.15798</v>
      </c>
    </row>
    <row r="1485" customFormat="false" ht="15" hidden="false" customHeight="false" outlineLevel="0" collapsed="false">
      <c r="A1485" s="0" t="n">
        <v>1420</v>
      </c>
      <c r="B1485" s="0" t="n">
        <v>0.24096</v>
      </c>
      <c r="C1485" s="0" t="n">
        <v>1.095863</v>
      </c>
      <c r="D1485" s="0" t="n">
        <v>0.853711</v>
      </c>
      <c r="E1485" s="0" t="n">
        <v>1.115355</v>
      </c>
      <c r="F1485" s="0" t="n">
        <v>0.278758</v>
      </c>
      <c r="G1485" s="0" t="n">
        <f aca="false">12*Inputs!$B$6*(MIN(1,$H$50*$C1485)*(ic*Inputs!$C$6+pS+fee_fx*Inputs!$D$6-cost_acc-cost_wd*Inputs!$E$6*$E1485-cost_fx*Inputs!$D$6-$F1485)+(1-MIN(1,$H$50*$C1485))*(1-MIN(1,Inputs!$G$6*$D1485)*churn_nonbuyers)*(ic*Inputs!$C$6+fee_wd*Inputs!$E$6*(1-$B1485)+fee_fx*Inputs!$D$6-cost_acc-cost_wd*Inputs!$E$6*(1-$B1485)-cost_fx*Inputs!$D$6))</f>
        <v>216362.395490551</v>
      </c>
      <c r="H1485" s="0" t="n">
        <f aca="false">12*Inputs!$B$7*(MIN(1,$H$51*$C1485)*(ic*Inputs!$C$7+pE+fee_fx*Inputs!$D$7-cost_acc-cost_wd*Inputs!$E$7*$E1485-cost_fx*Inputs!$D$7-$F1485)+(1-MIN(1,$H$51*$C1485))*(1-MIN(1,Inputs!$G$7*$D1485)*churn_nonbuyers)*(ic*Inputs!$C$7+fee_wd*Inputs!$E$7*(1-$B1485)+fee_fx*Inputs!$D$7-cost_acc-cost_wd*Inputs!$E$7*(1-$B1485)-cost_fx*Inputs!$D$7))</f>
        <v>408742.770919367</v>
      </c>
      <c r="I1485" s="0" t="n">
        <f aca="false">12*Inputs!$B$8*(MIN(1,$H$52*$C1485)*(ic*Inputs!$C$8+pT-cost_acc-cost_wd*Inputs!$E$8-cost_fx*Inputs!$D$8-cost_ins)+(1-MIN(1,$H$52*$C1485))*(1-MIN(1,Inputs!$G$8*$D1485)*churn_nonbuyers)*(ic*Inputs!$C$8+fee_wd*Inputs!$E$8*(1-$B1485)+fee_fx*Inputs!$D$8-cost_acc-cost_wd*Inputs!$E$8*(1-$B1485)-cost_fx*Inputs!$D$8))</f>
        <v>187467.633045646</v>
      </c>
      <c r="J1485" s="0" t="n">
        <f aca="false">G1485+H1485+I1485-fixed</f>
        <v>112572.799455564</v>
      </c>
      <c r="K1485" s="0" t="n">
        <f aca="false">12*Inputs!$B$6*(1-MIN(1,Inputs!$G$6*$D1485)*churn_nonbuyers)*(ic*Inputs!$C$6+fee_wd*Inputs!$E$6*(1-$B1485)+fee_fx*Inputs!$D$6-cost_acc-cost_wd*Inputs!$E$6*(1-$B1485)-cost_fx*Inputs!$D$6)</f>
        <v>159777.466578432</v>
      </c>
      <c r="L1485" s="0" t="n">
        <f aca="false">12*Inputs!$B$7*(1-MIN(1,Inputs!$G$7*$D1485)*churn_nonbuyers)*(ic*Inputs!$C$7+fee_wd*Inputs!$E$7*(1-$B1485)+fee_fx*Inputs!$D$7-cost_acc-cost_wd*Inputs!$E$7*(1-$B1485)-cost_fx*Inputs!$D$7)</f>
        <v>359063.939819059</v>
      </c>
      <c r="M1485" s="0" t="n">
        <f aca="false">12*Inputs!$B$8*(1-MIN(1,Inputs!$G$8*$D1485)*churn_nonbuyers)*(ic*Inputs!$C$8+fee_wd*Inputs!$E$8*(1-$B1485)+fee_fx*Inputs!$D$8-cost_acc-cost_wd*Inputs!$E$8*(1-$B1485)-cost_fx*Inputs!$D$8)</f>
        <v>126689.893526016</v>
      </c>
      <c r="N1485" s="0" t="n">
        <f aca="false">K1485+L1485+I1485-fixed</f>
        <v>6309.03944313689</v>
      </c>
      <c r="O1485" s="0" t="n">
        <f aca="false">K1485+L1485+M1485-fixed</f>
        <v>-54468.7000764927</v>
      </c>
      <c r="P1485" s="0" t="n">
        <f aca="false">12*Inputs!$B$6*(1-MIN(1,Inputs!$F$6*$D1485))*(ic*Inputs!$C$6+flat_fee-cost_acc-cost_wd*Inputs!$E$6*$E1485-cost_fx*Inputs!$D$6)+12*Inputs!$B$7*(1-MIN(1,Inputs!$F$7*$D1485))*(ic*Inputs!$C$7+flat_fee-cost_acc-cost_wd*Inputs!$E$7*$E1485-cost_fx*Inputs!$D$7)+12*Inputs!$B$8*(1-MIN(1,Inputs!$F$8*$D1485))*(ic*Inputs!$C$8+flat_fee-cost_acc-cost_wd*Inputs!$E$8*$E1485-cost_fx*Inputs!$D$8)-fixed</f>
        <v>99085.0629692</v>
      </c>
    </row>
    <row r="1486" customFormat="false" ht="15" hidden="false" customHeight="false" outlineLevel="0" collapsed="false">
      <c r="A1486" s="0" t="n">
        <v>1421</v>
      </c>
      <c r="B1486" s="0" t="n">
        <v>0.27227</v>
      </c>
      <c r="C1486" s="0" t="n">
        <v>0.629912</v>
      </c>
      <c r="D1486" s="0" t="n">
        <v>0.686615</v>
      </c>
      <c r="E1486" s="0" t="n">
        <v>1.395358</v>
      </c>
      <c r="F1486" s="0" t="n">
        <v>0.364469</v>
      </c>
      <c r="G1486" s="0" t="n">
        <f aca="false">12*Inputs!$B$6*(MIN(1,$H$50*$C1486)*(ic*Inputs!$C$6+pS+fee_fx*Inputs!$D$6-cost_acc-cost_wd*Inputs!$E$6*$E1486-cost_fx*Inputs!$D$6-$F1486)+(1-MIN(1,$H$50*$C1486))*(1-MIN(1,Inputs!$G$6*$D1486)*churn_nonbuyers)*(ic*Inputs!$C$6+fee_wd*Inputs!$E$6*(1-$B1486)+fee_fx*Inputs!$D$6-cost_acc-cost_wd*Inputs!$E$6*(1-$B1486)-cost_fx*Inputs!$D$6))</f>
        <v>184185.036963081</v>
      </c>
      <c r="H1486" s="0" t="n">
        <f aca="false">12*Inputs!$B$7*(MIN(1,$H$51*$C1486)*(ic*Inputs!$C$7+pE+fee_fx*Inputs!$D$7-cost_acc-cost_wd*Inputs!$E$7*$E1486-cost_fx*Inputs!$D$7-$F1486)+(1-MIN(1,$H$51*$C1486))*(1-MIN(1,Inputs!$G$7*$D1486)*churn_nonbuyers)*(ic*Inputs!$C$7+fee_wd*Inputs!$E$7*(1-$B1486)+fee_fx*Inputs!$D$7-cost_acc-cost_wd*Inputs!$E$7*(1-$B1486)-cost_fx*Inputs!$D$7))</f>
        <v>362269.938594888</v>
      </c>
      <c r="I1486" s="0" t="n">
        <f aca="false">12*Inputs!$B$8*(MIN(1,$H$52*$C1486)*(ic*Inputs!$C$8+pT-cost_acc-cost_wd*Inputs!$E$8-cost_fx*Inputs!$D$8-cost_ins)+(1-MIN(1,$H$52*$C1486))*(1-MIN(1,Inputs!$G$8*$D1486)*churn_nonbuyers)*(ic*Inputs!$C$8+fee_wd*Inputs!$E$8*(1-$B1486)+fee_fx*Inputs!$D$8-cost_acc-cost_wd*Inputs!$E$8*(1-$B1486)-cost_fx*Inputs!$D$8))</f>
        <v>181776.693117289</v>
      </c>
      <c r="J1486" s="0" t="n">
        <f aca="false">G1486+H1486+I1486-fixed</f>
        <v>28231.6686752578</v>
      </c>
      <c r="K1486" s="0" t="n">
        <f aca="false">12*Inputs!$B$6*(1-MIN(1,Inputs!$G$6*$D1486)*churn_nonbuyers)*(ic*Inputs!$C$6+fee_wd*Inputs!$E$6*(1-$B1486)+fee_fx*Inputs!$D$6-cost_acc-cost_wd*Inputs!$E$6*(1-$B1486)-cost_fx*Inputs!$D$6)</f>
        <v>156818.04239556</v>
      </c>
      <c r="L1486" s="0" t="n">
        <f aca="false">12*Inputs!$B$7*(1-MIN(1,Inputs!$G$7*$D1486)*churn_nonbuyers)*(ic*Inputs!$C$7+fee_wd*Inputs!$E$7*(1-$B1486)+fee_fx*Inputs!$D$7-cost_acc-cost_wd*Inputs!$E$7*(1-$B1486)-cost_fx*Inputs!$D$7)</f>
        <v>356495.425917336</v>
      </c>
      <c r="M1486" s="0" t="n">
        <f aca="false">12*Inputs!$B$8*(1-MIN(1,Inputs!$G$8*$D1486)*churn_nonbuyers)*(ic*Inputs!$C$8+fee_wd*Inputs!$E$8*(1-$B1486)+fee_fx*Inputs!$D$8-cost_acc-cost_wd*Inputs!$E$8*(1-$B1486)-cost_fx*Inputs!$D$8)</f>
        <v>162734.58557928</v>
      </c>
      <c r="N1486" s="0" t="n">
        <f aca="false">K1486+L1486+I1486-fixed</f>
        <v>-4909.83856981492</v>
      </c>
      <c r="O1486" s="0" t="n">
        <f aca="false">K1486+L1486+M1486-fixed</f>
        <v>-23951.9461078241</v>
      </c>
      <c r="P1486" s="0" t="n">
        <f aca="false">12*Inputs!$B$6*(1-MIN(1,Inputs!$F$6*$D1486))*(ic*Inputs!$C$6+flat_fee-cost_acc-cost_wd*Inputs!$E$6*$E1486-cost_fx*Inputs!$D$6)+12*Inputs!$B$7*(1-MIN(1,Inputs!$F$7*$D1486))*(ic*Inputs!$C$7+flat_fee-cost_acc-cost_wd*Inputs!$E$7*$E1486-cost_fx*Inputs!$D$7)+12*Inputs!$B$8*(1-MIN(1,Inputs!$F$8*$D1486))*(ic*Inputs!$C$8+flat_fee-cost_acc-cost_wd*Inputs!$E$8*$E1486-cost_fx*Inputs!$D$8)-fixed</f>
        <v>46668.0962408</v>
      </c>
    </row>
    <row r="1487" customFormat="false" ht="15" hidden="false" customHeight="false" outlineLevel="0" collapsed="false">
      <c r="A1487" s="0" t="n">
        <v>1422</v>
      </c>
      <c r="B1487" s="0" t="n">
        <v>0.254098</v>
      </c>
      <c r="C1487" s="0" t="n">
        <v>0.991322</v>
      </c>
      <c r="D1487" s="0" t="n">
        <v>0.699393</v>
      </c>
      <c r="E1487" s="0" t="n">
        <v>1.158221</v>
      </c>
      <c r="F1487" s="0" t="n">
        <v>0.430416</v>
      </c>
      <c r="G1487" s="0" t="n">
        <f aca="false">12*Inputs!$B$6*(MIN(1,$H$50*$C1487)*(ic*Inputs!$C$6+pS+fee_fx*Inputs!$D$6-cost_acc-cost_wd*Inputs!$E$6*$E1487-cost_fx*Inputs!$D$6-$F1487)+(1-MIN(1,$H$50*$C1487))*(1-MIN(1,Inputs!$G$6*$D1487)*churn_nonbuyers)*(ic*Inputs!$C$6+fee_wd*Inputs!$E$6*(1-$B1487)+fee_fx*Inputs!$D$6-cost_acc-cost_wd*Inputs!$E$6*(1-$B1487)-cost_fx*Inputs!$D$6))</f>
        <v>206026.220525917</v>
      </c>
      <c r="H1487" s="0" t="n">
        <f aca="false">12*Inputs!$B$7*(MIN(1,$H$51*$C1487)*(ic*Inputs!$C$7+pE+fee_fx*Inputs!$D$7-cost_acc-cost_wd*Inputs!$E$7*$E1487-cost_fx*Inputs!$D$7-$F1487)+(1-MIN(1,$H$51*$C1487))*(1-MIN(1,Inputs!$G$7*$D1487)*churn_nonbuyers)*(ic*Inputs!$C$7+fee_wd*Inputs!$E$7*(1-$B1487)+fee_fx*Inputs!$D$7-cost_acc-cost_wd*Inputs!$E$7*(1-$B1487)-cost_fx*Inputs!$D$7))</f>
        <v>390360.38525707</v>
      </c>
      <c r="I1487" s="0" t="n">
        <f aca="false">12*Inputs!$B$8*(MIN(1,$H$52*$C1487)*(ic*Inputs!$C$8+pT-cost_acc-cost_wd*Inputs!$E$8-cost_fx*Inputs!$D$8-cost_ins)+(1-MIN(1,$H$52*$C1487))*(1-MIN(1,Inputs!$G$8*$D1487)*churn_nonbuyers)*(ic*Inputs!$C$8+fee_wd*Inputs!$E$8*(1-$B1487)+fee_fx*Inputs!$D$8-cost_acc-cost_wd*Inputs!$E$8*(1-$B1487)-cost_fx*Inputs!$D$8))</f>
        <v>191980.501403855</v>
      </c>
      <c r="J1487" s="0" t="n">
        <f aca="false">G1487+H1487+I1487-fixed</f>
        <v>88367.1071868425</v>
      </c>
      <c r="K1487" s="0" t="n">
        <f aca="false">12*Inputs!$B$6*(1-MIN(1,Inputs!$G$6*$D1487)*churn_nonbuyers)*(ic*Inputs!$C$6+fee_wd*Inputs!$E$6*(1-$B1487)+fee_fx*Inputs!$D$6-cost_acc-cost_wd*Inputs!$E$6*(1-$B1487)-cost_fx*Inputs!$D$6)</f>
        <v>159239.549970101</v>
      </c>
      <c r="L1487" s="0" t="n">
        <f aca="false">12*Inputs!$B$7*(1-MIN(1,Inputs!$G$7*$D1487)*churn_nonbuyers)*(ic*Inputs!$C$7+fee_wd*Inputs!$E$7*(1-$B1487)+fee_fx*Inputs!$D$7-cost_acc-cost_wd*Inputs!$E$7*(1-$B1487)-cost_fx*Inputs!$D$7)</f>
        <v>358917.756318061</v>
      </c>
      <c r="M1487" s="0" t="n">
        <f aca="false">12*Inputs!$B$8*(1-MIN(1,Inputs!$G$8*$D1487)*churn_nonbuyers)*(ic*Inputs!$C$8+fee_wd*Inputs!$E$8*(1-$B1487)+fee_fx*Inputs!$D$8-cost_acc-cost_wd*Inputs!$E$8*(1-$B1487)-cost_fx*Inputs!$D$8)</f>
        <v>160377.18594047</v>
      </c>
      <c r="N1487" s="0" t="n">
        <f aca="false">K1487+L1487+I1487-fixed</f>
        <v>10137.8076920165</v>
      </c>
      <c r="O1487" s="0" t="n">
        <f aca="false">K1487+L1487+M1487-fixed</f>
        <v>-21465.5077713683</v>
      </c>
      <c r="P1487" s="0" t="n">
        <f aca="false">12*Inputs!$B$6*(1-MIN(1,Inputs!$F$6*$D1487))*(ic*Inputs!$C$6+flat_fee-cost_acc-cost_wd*Inputs!$E$6*$E1487-cost_fx*Inputs!$D$6)+12*Inputs!$B$7*(1-MIN(1,Inputs!$F$7*$D1487))*(ic*Inputs!$C$7+flat_fee-cost_acc-cost_wd*Inputs!$E$7*$E1487-cost_fx*Inputs!$D$7)+12*Inputs!$B$8*(1-MIN(1,Inputs!$F$8*$D1487))*(ic*Inputs!$C$8+flat_fee-cost_acc-cost_wd*Inputs!$E$8*$E1487-cost_fx*Inputs!$D$8)-fixed</f>
        <v>160226.27066072</v>
      </c>
    </row>
    <row r="1488" customFormat="false" ht="15" hidden="false" customHeight="false" outlineLevel="0" collapsed="false">
      <c r="A1488" s="0" t="n">
        <v>1423</v>
      </c>
      <c r="B1488" s="0" t="n">
        <v>0.088675</v>
      </c>
      <c r="C1488" s="0" t="n">
        <v>0.829657</v>
      </c>
      <c r="D1488" s="0" t="n">
        <v>1.789616</v>
      </c>
      <c r="E1488" s="0" t="n">
        <v>1.267667</v>
      </c>
      <c r="F1488" s="0" t="n">
        <v>0.420727</v>
      </c>
      <c r="G1488" s="0" t="n">
        <f aca="false">12*Inputs!$B$6*(MIN(1,$H$50*$C1488)*(ic*Inputs!$C$6+pS+fee_fx*Inputs!$D$6-cost_acc-cost_wd*Inputs!$E$6*$E1488-cost_fx*Inputs!$D$6-$F1488)+(1-MIN(1,$H$50*$C1488))*(1-MIN(1,Inputs!$G$6*$D1488)*churn_nonbuyers)*(ic*Inputs!$C$6+fee_wd*Inputs!$E$6*(1-$B1488)+fee_fx*Inputs!$D$6-cost_acc-cost_wd*Inputs!$E$6*(1-$B1488)-cost_fx*Inputs!$D$6))</f>
        <v>208341.307011273</v>
      </c>
      <c r="H1488" s="0" t="n">
        <f aca="false">12*Inputs!$B$7*(MIN(1,$H$51*$C1488)*(ic*Inputs!$C$7+pE+fee_fx*Inputs!$D$7-cost_acc-cost_wd*Inputs!$E$7*$E1488-cost_fx*Inputs!$D$7-$F1488)+(1-MIN(1,$H$51*$C1488))*(1-MIN(1,Inputs!$G$7*$D1488)*churn_nonbuyers)*(ic*Inputs!$C$7+fee_wd*Inputs!$E$7*(1-$B1488)+fee_fx*Inputs!$D$7-cost_acc-cost_wd*Inputs!$E$7*(1-$B1488)-cost_fx*Inputs!$D$7))</f>
        <v>382285.05873552</v>
      </c>
      <c r="I1488" s="0" t="n">
        <f aca="false">12*Inputs!$B$8*(MIN(1,$H$52*$C1488)*(ic*Inputs!$C$8+pT-cost_acc-cost_wd*Inputs!$E$8-cost_fx*Inputs!$D$8-cost_ins)+(1-MIN(1,$H$52*$C1488))*(1-MIN(1,Inputs!$G$8*$D1488)*churn_nonbuyers)*(ic*Inputs!$C$8+fee_wd*Inputs!$E$8*(1-$B1488)+fee_fx*Inputs!$D$8-cost_acc-cost_wd*Inputs!$E$8*(1-$B1488)-cost_fx*Inputs!$D$8))</f>
        <v>119590.078608</v>
      </c>
      <c r="J1488" s="0" t="n">
        <f aca="false">G1488+H1488+I1488-fixed</f>
        <v>10216.4443547931</v>
      </c>
      <c r="K1488" s="0" t="n">
        <f aca="false">12*Inputs!$B$6*(1-MIN(1,Inputs!$G$6*$D1488)*churn_nonbuyers)*(ic*Inputs!$C$6+fee_wd*Inputs!$E$6*(1-$B1488)+fee_fx*Inputs!$D$6-cost_acc-cost_wd*Inputs!$E$6*(1-$B1488)-cost_fx*Inputs!$D$6)</f>
        <v>171934.06895136</v>
      </c>
      <c r="L1488" s="0" t="n">
        <f aca="false">12*Inputs!$B$7*(1-MIN(1,Inputs!$G$7*$D1488)*churn_nonbuyers)*(ic*Inputs!$C$7+fee_wd*Inputs!$E$7*(1-$B1488)+fee_fx*Inputs!$D$7-cost_acc-cost_wd*Inputs!$E$7*(1-$B1488)-cost_fx*Inputs!$D$7)</f>
        <v>369469.163802816</v>
      </c>
      <c r="M1488" s="0" t="n">
        <f aca="false">12*Inputs!$B$8*(1-MIN(1,Inputs!$G$8*$D1488)*churn_nonbuyers)*(ic*Inputs!$C$8+fee_wd*Inputs!$E$8*(1-$B1488)+fee_fx*Inputs!$D$8-cost_acc-cost_wd*Inputs!$E$8*(1-$B1488)-cost_fx*Inputs!$D$8)</f>
        <v>0</v>
      </c>
      <c r="N1488" s="0" t="n">
        <f aca="false">K1488+L1488+I1488-fixed</f>
        <v>-39006.688637824</v>
      </c>
      <c r="O1488" s="0" t="n">
        <f aca="false">K1488+L1488+M1488-fixed</f>
        <v>-158596.767245824</v>
      </c>
      <c r="P1488" s="0" t="n">
        <f aca="false">12*Inputs!$B$6*(1-MIN(1,Inputs!$F$6*$D1488))*(ic*Inputs!$C$6+flat_fee-cost_acc-cost_wd*Inputs!$E$6*$E1488-cost_fx*Inputs!$D$6)+12*Inputs!$B$7*(1-MIN(1,Inputs!$F$7*$D1488))*(ic*Inputs!$C$7+flat_fee-cost_acc-cost_wd*Inputs!$E$7*$E1488-cost_fx*Inputs!$D$7)+12*Inputs!$B$8*(1-MIN(1,Inputs!$F$8*$D1488))*(ic*Inputs!$C$8+flat_fee-cost_acc-cost_wd*Inputs!$E$8*$E1488-cost_fx*Inputs!$D$8)-fixed</f>
        <v>-439721.72063872</v>
      </c>
    </row>
    <row r="1489" customFormat="false" ht="15" hidden="false" customHeight="false" outlineLevel="0" collapsed="false">
      <c r="A1489" s="0" t="n">
        <v>1424</v>
      </c>
      <c r="B1489" s="0" t="n">
        <v>0.271312</v>
      </c>
      <c r="C1489" s="0" t="n">
        <v>0.961177</v>
      </c>
      <c r="D1489" s="0" t="n">
        <v>1.000537</v>
      </c>
      <c r="E1489" s="0" t="n">
        <v>1.321546</v>
      </c>
      <c r="F1489" s="0" t="n">
        <v>0.262609</v>
      </c>
      <c r="G1489" s="0" t="n">
        <f aca="false">12*Inputs!$B$6*(MIN(1,$H$50*$C1489)*(ic*Inputs!$C$6+pS+fee_fx*Inputs!$D$6-cost_acc-cost_wd*Inputs!$E$6*$E1489-cost_fx*Inputs!$D$6-$F1489)+(1-MIN(1,$H$50*$C1489))*(1-MIN(1,Inputs!$G$6*$D1489)*churn_nonbuyers)*(ic*Inputs!$C$6+fee_wd*Inputs!$E$6*(1-$B1489)+fee_fx*Inputs!$D$6-cost_acc-cost_wd*Inputs!$E$6*(1-$B1489)-cost_fx*Inputs!$D$6))</f>
        <v>200235.471822305</v>
      </c>
      <c r="H1489" s="0" t="n">
        <f aca="false">12*Inputs!$B$7*(MIN(1,$H$51*$C1489)*(ic*Inputs!$C$7+pE+fee_fx*Inputs!$D$7-cost_acc-cost_wd*Inputs!$E$7*$E1489-cost_fx*Inputs!$D$7-$F1489)+(1-MIN(1,$H$51*$C1489))*(1-MIN(1,Inputs!$G$7*$D1489)*churn_nonbuyers)*(ic*Inputs!$C$7+fee_wd*Inputs!$E$7*(1-$B1489)+fee_fx*Inputs!$D$7-cost_acc-cost_wd*Inputs!$E$7*(1-$B1489)-cost_fx*Inputs!$D$7))</f>
        <v>377091.436563985</v>
      </c>
      <c r="I1489" s="0" t="n">
        <f aca="false">12*Inputs!$B$8*(MIN(1,$H$52*$C1489)*(ic*Inputs!$C$8+pT-cost_acc-cost_wd*Inputs!$E$8-cost_fx*Inputs!$D$8-cost_ins)+(1-MIN(1,$H$52*$C1489))*(1-MIN(1,Inputs!$G$8*$D1489)*churn_nonbuyers)*(ic*Inputs!$C$8+fee_wd*Inputs!$E$8*(1-$B1489)+fee_fx*Inputs!$D$8-cost_acc-cost_wd*Inputs!$E$8*(1-$B1489)-cost_fx*Inputs!$D$8))</f>
        <v>169268.198421849</v>
      </c>
      <c r="J1489" s="0" t="n">
        <f aca="false">G1489+H1489+I1489-fixed</f>
        <v>46595.1068081398</v>
      </c>
      <c r="K1489" s="0" t="n">
        <f aca="false">12*Inputs!$B$6*(1-MIN(1,Inputs!$G$6*$D1489)*churn_nonbuyers)*(ic*Inputs!$C$6+fee_wd*Inputs!$E$6*(1-$B1489)+fee_fx*Inputs!$D$6-cost_acc-cost_wd*Inputs!$E$6*(1-$B1489)-cost_fx*Inputs!$D$6)</f>
        <v>154400.154440717</v>
      </c>
      <c r="L1489" s="0" t="n">
        <f aca="false">12*Inputs!$B$7*(1-MIN(1,Inputs!$G$7*$D1489)*churn_nonbuyers)*(ic*Inputs!$C$7+fee_wd*Inputs!$E$7*(1-$B1489)+fee_fx*Inputs!$D$7-cost_acc-cost_wd*Inputs!$E$7*(1-$B1489)-cost_fx*Inputs!$D$7)</f>
        <v>353201.27368843</v>
      </c>
      <c r="M1489" s="0" t="n">
        <f aca="false">12*Inputs!$B$8*(1-MIN(1,Inputs!$G$8*$D1489)*churn_nonbuyers)*(ic*Inputs!$C$8+fee_wd*Inputs!$E$8*(1-$B1489)+fee_fx*Inputs!$D$8-cost_acc-cost_wd*Inputs!$E$8*(1-$B1489)-cost_fx*Inputs!$D$8)</f>
        <v>93895.3087766784</v>
      </c>
      <c r="N1489" s="0" t="n">
        <f aca="false">K1489+L1489+I1489-fixed</f>
        <v>-23130.3734490037</v>
      </c>
      <c r="O1489" s="0" t="n">
        <f aca="false">K1489+L1489+M1489-fixed</f>
        <v>-98503.2630941747</v>
      </c>
      <c r="P1489" s="0" t="n">
        <f aca="false">12*Inputs!$B$6*(1-MIN(1,Inputs!$F$6*$D1489))*(ic*Inputs!$C$6+flat_fee-cost_acc-cost_wd*Inputs!$E$6*$E1489-cost_fx*Inputs!$D$6)+12*Inputs!$B$7*(1-MIN(1,Inputs!$F$7*$D1489))*(ic*Inputs!$C$7+flat_fee-cost_acc-cost_wd*Inputs!$E$7*$E1489-cost_fx*Inputs!$D$7)+12*Inputs!$B$8*(1-MIN(1,Inputs!$F$8*$D1489))*(ic*Inputs!$C$8+flat_fee-cost_acc-cost_wd*Inputs!$E$8*$E1489-cost_fx*Inputs!$D$8)-fixed</f>
        <v>-68697.26048752</v>
      </c>
    </row>
    <row r="1490" customFormat="false" ht="15" hidden="false" customHeight="false" outlineLevel="0" collapsed="false">
      <c r="A1490" s="0" t="n">
        <v>1425</v>
      </c>
      <c r="B1490" s="0" t="n">
        <v>0.330591</v>
      </c>
      <c r="C1490" s="0" t="n">
        <v>0.990524</v>
      </c>
      <c r="D1490" s="0" t="n">
        <v>0.985192</v>
      </c>
      <c r="E1490" s="0" t="n">
        <v>1.310356</v>
      </c>
      <c r="F1490" s="0" t="n">
        <v>0.351493</v>
      </c>
      <c r="G1490" s="0" t="n">
        <f aca="false">12*Inputs!$B$6*(MIN(1,$H$50*$C1490)*(ic*Inputs!$C$6+pS+fee_fx*Inputs!$D$6-cost_acc-cost_wd*Inputs!$E$6*$E1490-cost_fx*Inputs!$D$6-$F1490)+(1-MIN(1,$H$50*$C1490))*(1-MIN(1,Inputs!$G$6*$D1490)*churn_nonbuyers)*(ic*Inputs!$C$6+fee_wd*Inputs!$E$6*(1-$B1490)+fee_fx*Inputs!$D$6-cost_acc-cost_wd*Inputs!$E$6*(1-$B1490)-cost_fx*Inputs!$D$6))</f>
        <v>192504.060677667</v>
      </c>
      <c r="H1490" s="0" t="n">
        <f aca="false">12*Inputs!$B$7*(MIN(1,$H$51*$C1490)*(ic*Inputs!$C$7+pE+fee_fx*Inputs!$D$7-cost_acc-cost_wd*Inputs!$E$7*$E1490-cost_fx*Inputs!$D$7-$F1490)+(1-MIN(1,$H$51*$C1490))*(1-MIN(1,Inputs!$G$7*$D1490)*churn_nonbuyers)*(ic*Inputs!$C$7+fee_wd*Inputs!$E$7*(1-$B1490)+fee_fx*Inputs!$D$7-cost_acc-cost_wd*Inputs!$E$7*(1-$B1490)-cost_fx*Inputs!$D$7))</f>
        <v>369126.011308256</v>
      </c>
      <c r="I1490" s="0" t="n">
        <f aca="false">12*Inputs!$B$8*(MIN(1,$H$52*$C1490)*(ic*Inputs!$C$8+pT-cost_acc-cost_wd*Inputs!$E$8-cost_fx*Inputs!$D$8-cost_ins)+(1-MIN(1,$H$52*$C1490))*(1-MIN(1,Inputs!$G$8*$D1490)*churn_nonbuyers)*(ic*Inputs!$C$8+fee_wd*Inputs!$E$8*(1-$B1490)+fee_fx*Inputs!$D$8-cost_acc-cost_wd*Inputs!$E$8*(1-$B1490)-cost_fx*Inputs!$D$8))</f>
        <v>172330.889121641</v>
      </c>
      <c r="J1490" s="0" t="n">
        <f aca="false">G1490+H1490+I1490-fixed</f>
        <v>33960.9611075642</v>
      </c>
      <c r="K1490" s="0" t="n">
        <f aca="false">12*Inputs!$B$6*(1-MIN(1,Inputs!$G$6*$D1490)*churn_nonbuyers)*(ic*Inputs!$C$6+fee_wd*Inputs!$E$6*(1-$B1490)+fee_fx*Inputs!$D$6-cost_acc-cost_wd*Inputs!$E$6*(1-$B1490)-cost_fx*Inputs!$D$6)</f>
        <v>146409.169020998</v>
      </c>
      <c r="L1490" s="0" t="n">
        <f aca="false">12*Inputs!$B$7*(1-MIN(1,Inputs!$G$7*$D1490)*churn_nonbuyers)*(ic*Inputs!$C$7+fee_wd*Inputs!$E$7*(1-$B1490)+fee_fx*Inputs!$D$7-cost_acc-cost_wd*Inputs!$E$7*(1-$B1490)-cost_fx*Inputs!$D$7)</f>
        <v>345085.018596599</v>
      </c>
      <c r="M1490" s="0" t="n">
        <f aca="false">12*Inputs!$B$8*(1-MIN(1,Inputs!$G$8*$D1490)*churn_nonbuyers)*(ic*Inputs!$C$8+fee_wd*Inputs!$E$8*(1-$B1490)+fee_fx*Inputs!$D$8-cost_acc-cost_wd*Inputs!$E$8*(1-$B1490)-cost_fx*Inputs!$D$8)</f>
        <v>96378.3362846592</v>
      </c>
      <c r="N1490" s="0" t="n">
        <f aca="false">K1490+L1490+I1490-fixed</f>
        <v>-36174.9232607614</v>
      </c>
      <c r="O1490" s="0" t="n">
        <f aca="false">K1490+L1490+M1490-fixed</f>
        <v>-112127.476097743</v>
      </c>
      <c r="P1490" s="0" t="n">
        <f aca="false">12*Inputs!$B$6*(1-MIN(1,Inputs!$F$6*$D1490))*(ic*Inputs!$C$6+flat_fee-cost_acc-cost_wd*Inputs!$E$6*$E1490-cost_fx*Inputs!$D$6)+12*Inputs!$B$7*(1-MIN(1,Inputs!$F$7*$D1490))*(ic*Inputs!$C$7+flat_fee-cost_acc-cost_wd*Inputs!$E$7*$E1490-cost_fx*Inputs!$D$7)+12*Inputs!$B$8*(1-MIN(1,Inputs!$F$8*$D1490))*(ic*Inputs!$C$8+flat_fee-cost_acc-cost_wd*Inputs!$E$8*$E1490-cost_fx*Inputs!$D$8)-fixed</f>
        <v>-56354.1265715199</v>
      </c>
    </row>
    <row r="1491" customFormat="false" ht="15" hidden="false" customHeight="false" outlineLevel="0" collapsed="false">
      <c r="A1491" s="0" t="n">
        <v>1426</v>
      </c>
      <c r="B1491" s="0" t="n">
        <v>0.242348</v>
      </c>
      <c r="C1491" s="0" t="n">
        <v>1.127035</v>
      </c>
      <c r="D1491" s="0" t="n">
        <v>1.559985</v>
      </c>
      <c r="E1491" s="0" t="n">
        <v>1.181452</v>
      </c>
      <c r="F1491" s="0" t="n">
        <v>0.483518</v>
      </c>
      <c r="G1491" s="0" t="n">
        <f aca="false">12*Inputs!$B$6*(MIN(1,$H$50*$C1491)*(ic*Inputs!$C$6+pS+fee_fx*Inputs!$D$6-cost_acc-cost_wd*Inputs!$E$6*$E1491-cost_fx*Inputs!$D$6-$F1491)+(1-MIN(1,$H$50*$C1491))*(1-MIN(1,Inputs!$G$6*$D1491)*churn_nonbuyers)*(ic*Inputs!$C$6+fee_wd*Inputs!$E$6*(1-$B1491)+fee_fx*Inputs!$D$6-cost_acc-cost_wd*Inputs!$E$6*(1-$B1491)-cost_fx*Inputs!$D$6))</f>
        <v>205408.476769924</v>
      </c>
      <c r="H1491" s="0" t="n">
        <f aca="false">12*Inputs!$B$7*(MIN(1,$H$51*$C1491)*(ic*Inputs!$C$7+pE+fee_fx*Inputs!$D$7-cost_acc-cost_wd*Inputs!$E$7*$E1491-cost_fx*Inputs!$D$7-$F1491)+(1-MIN(1,$H$51*$C1491))*(1-MIN(1,Inputs!$G$7*$D1491)*churn_nonbuyers)*(ic*Inputs!$C$7+fee_wd*Inputs!$E$7*(1-$B1491)+fee_fx*Inputs!$D$7-cost_acc-cost_wd*Inputs!$E$7*(1-$B1491)-cost_fx*Inputs!$D$7))</f>
        <v>383889.160458788</v>
      </c>
      <c r="I1491" s="0" t="n">
        <f aca="false">12*Inputs!$B$8*(MIN(1,$H$52*$C1491)*(ic*Inputs!$C$8+pT-cost_acc-cost_wd*Inputs!$E$8-cost_fx*Inputs!$D$8-cost_ins)+(1-MIN(1,$H$52*$C1491))*(1-MIN(1,Inputs!$G$8*$D1491)*churn_nonbuyers)*(ic*Inputs!$C$8+fee_wd*Inputs!$E$8*(1-$B1491)+fee_fx*Inputs!$D$8-cost_acc-cost_wd*Inputs!$E$8*(1-$B1491)-cost_fx*Inputs!$D$8))</f>
        <v>162455.33304</v>
      </c>
      <c r="J1491" s="0" t="n">
        <f aca="false">G1491+H1491+I1491-fixed</f>
        <v>51752.9702687124</v>
      </c>
      <c r="K1491" s="0" t="n">
        <f aca="false">12*Inputs!$B$6*(1-MIN(1,Inputs!$G$6*$D1491)*churn_nonbuyers)*(ic*Inputs!$C$6+fee_wd*Inputs!$E$6*(1-$B1491)+fee_fx*Inputs!$D$6-cost_acc-cost_wd*Inputs!$E$6*(1-$B1491)-cost_fx*Inputs!$D$6)</f>
        <v>153699.265762416</v>
      </c>
      <c r="L1491" s="0" t="n">
        <f aca="false">12*Inputs!$B$7*(1-MIN(1,Inputs!$G$7*$D1491)*churn_nonbuyers)*(ic*Inputs!$C$7+fee_wd*Inputs!$E$7*(1-$B1491)+fee_fx*Inputs!$D$7-cost_acc-cost_wd*Inputs!$E$7*(1-$B1491)-cost_fx*Inputs!$D$7)</f>
        <v>351065.52537745</v>
      </c>
      <c r="M1491" s="0" t="n">
        <f aca="false">12*Inputs!$B$8*(1-MIN(1,Inputs!$G$8*$D1491)*churn_nonbuyers)*(ic*Inputs!$C$8+fee_wd*Inputs!$E$8*(1-$B1491)+fee_fx*Inputs!$D$8-cost_acc-cost_wd*Inputs!$E$8*(1-$B1491)-cost_fx*Inputs!$D$8)</f>
        <v>0</v>
      </c>
      <c r="N1491" s="0" t="n">
        <f aca="false">K1491+L1491+I1491-fixed</f>
        <v>-32779.8758201343</v>
      </c>
      <c r="O1491" s="0" t="n">
        <f aca="false">K1491+L1491+M1491-fixed</f>
        <v>-195235.208860134</v>
      </c>
      <c r="P1491" s="0" t="n">
        <f aca="false">12*Inputs!$B$6*(1-MIN(1,Inputs!$F$6*$D1491))*(ic*Inputs!$C$6+flat_fee-cost_acc-cost_wd*Inputs!$E$6*$E1491-cost_fx*Inputs!$D$6)+12*Inputs!$B$7*(1-MIN(1,Inputs!$F$7*$D1491))*(ic*Inputs!$C$7+flat_fee-cost_acc-cost_wd*Inputs!$E$7*$E1491-cost_fx*Inputs!$D$7)+12*Inputs!$B$8*(1-MIN(1,Inputs!$F$8*$D1491))*(ic*Inputs!$C$8+flat_fee-cost_acc-cost_wd*Inputs!$E$8*$E1491-cost_fx*Inputs!$D$8)-fixed</f>
        <v>-299319.9895072</v>
      </c>
    </row>
    <row r="1492" customFormat="false" ht="15" hidden="false" customHeight="false" outlineLevel="0" collapsed="false">
      <c r="A1492" s="0" t="n">
        <v>1427</v>
      </c>
      <c r="B1492" s="0" t="n">
        <v>0.260359</v>
      </c>
      <c r="C1492" s="0" t="n">
        <v>0.985145</v>
      </c>
      <c r="D1492" s="0" t="n">
        <v>0.875103</v>
      </c>
      <c r="E1492" s="0" t="n">
        <v>1.191322</v>
      </c>
      <c r="F1492" s="0" t="n">
        <v>0.386744</v>
      </c>
      <c r="G1492" s="0" t="n">
        <f aca="false">12*Inputs!$B$6*(MIN(1,$H$50*$C1492)*(ic*Inputs!$C$6+pS+fee_fx*Inputs!$D$6-cost_acc-cost_wd*Inputs!$E$6*$E1492-cost_fx*Inputs!$D$6-$F1492)+(1-MIN(1,$H$50*$C1492))*(1-MIN(1,Inputs!$G$6*$D1492)*churn_nonbuyers)*(ic*Inputs!$C$6+fee_wd*Inputs!$E$6*(1-$B1492)+fee_fx*Inputs!$D$6-cost_acc-cost_wd*Inputs!$E$6*(1-$B1492)-cost_fx*Inputs!$D$6))</f>
        <v>203844.996720655</v>
      </c>
      <c r="H1492" s="0" t="n">
        <f aca="false">12*Inputs!$B$7*(MIN(1,$H$51*$C1492)*(ic*Inputs!$C$7+pE+fee_fx*Inputs!$D$7-cost_acc-cost_wd*Inputs!$E$7*$E1492-cost_fx*Inputs!$D$7-$F1492)+(1-MIN(1,$H$51*$C1492))*(1-MIN(1,Inputs!$G$7*$D1492)*churn_nonbuyers)*(ic*Inputs!$C$7+fee_wd*Inputs!$E$7*(1-$B1492)+fee_fx*Inputs!$D$7-cost_acc-cost_wd*Inputs!$E$7*(1-$B1492)-cost_fx*Inputs!$D$7))</f>
        <v>387183.05893292</v>
      </c>
      <c r="I1492" s="0" t="n">
        <f aca="false">12*Inputs!$B$8*(MIN(1,$H$52*$C1492)*(ic*Inputs!$C$8+pT-cost_acc-cost_wd*Inputs!$E$8-cost_fx*Inputs!$D$8-cost_ins)+(1-MIN(1,$H$52*$C1492))*(1-MIN(1,Inputs!$G$8*$D1492)*churn_nonbuyers)*(ic*Inputs!$C$8+fee_wd*Inputs!$E$8*(1-$B1492)+fee_fx*Inputs!$D$8-cost_acc-cost_wd*Inputs!$E$8*(1-$B1492)-cost_fx*Inputs!$D$8))</f>
        <v>179751.758299281</v>
      </c>
      <c r="J1492" s="0" t="n">
        <f aca="false">G1492+H1492+I1492-fixed</f>
        <v>70779.8139528562</v>
      </c>
      <c r="K1492" s="0" t="n">
        <f aca="false">12*Inputs!$B$6*(1-MIN(1,Inputs!$G$6*$D1492)*churn_nonbuyers)*(ic*Inputs!$C$6+fee_wd*Inputs!$E$6*(1-$B1492)+fee_fx*Inputs!$D$6-cost_acc-cost_wd*Inputs!$E$6*(1-$B1492)-cost_fx*Inputs!$D$6)</f>
        <v>156927.720542234</v>
      </c>
      <c r="L1492" s="0" t="n">
        <f aca="false">12*Inputs!$B$7*(1-MIN(1,Inputs!$G$7*$D1492)*churn_nonbuyers)*(ic*Inputs!$C$7+fee_wd*Inputs!$E$7*(1-$B1492)+fee_fx*Inputs!$D$7-cost_acc-cost_wd*Inputs!$E$7*(1-$B1492)-cost_fx*Inputs!$D$7)</f>
        <v>356107.330981341</v>
      </c>
      <c r="M1492" s="0" t="n">
        <f aca="false">12*Inputs!$B$8*(1-MIN(1,Inputs!$G$8*$D1492)*churn_nonbuyers)*(ic*Inputs!$C$8+fee_wd*Inputs!$E$8*(1-$B1492)+fee_fx*Inputs!$D$8-cost_acc-cost_wd*Inputs!$E$8*(1-$B1492)-cost_fx*Inputs!$D$8)</f>
        <v>121614.690210427</v>
      </c>
      <c r="N1492" s="0" t="n">
        <f aca="false">K1492+L1492+I1492-fixed</f>
        <v>-7213.19017714355</v>
      </c>
      <c r="O1492" s="0" t="n">
        <f aca="false">K1492+L1492+M1492-fixed</f>
        <v>-65350.2582659976</v>
      </c>
      <c r="P1492" s="0" t="n">
        <f aca="false">12*Inputs!$B$6*(1-MIN(1,Inputs!$F$6*$D1492))*(ic*Inputs!$C$6+flat_fee-cost_acc-cost_wd*Inputs!$E$6*$E1492-cost_fx*Inputs!$D$6)+12*Inputs!$B$7*(1-MIN(1,Inputs!$F$7*$D1492))*(ic*Inputs!$C$7+flat_fee-cost_acc-cost_wd*Inputs!$E$7*$E1492-cost_fx*Inputs!$D$7)+12*Inputs!$B$8*(1-MIN(1,Inputs!$F$8*$D1492))*(ic*Inputs!$C$8+flat_fee-cost_acc-cost_wd*Inputs!$E$8*$E1492-cost_fx*Inputs!$D$8)-fixed</f>
        <v>52518.8808958399</v>
      </c>
    </row>
    <row r="1493" customFormat="false" ht="15" hidden="false" customHeight="false" outlineLevel="0" collapsed="false">
      <c r="A1493" s="0" t="n">
        <v>1428</v>
      </c>
      <c r="B1493" s="0" t="n">
        <v>0.256052</v>
      </c>
      <c r="C1493" s="0" t="n">
        <v>0.943601</v>
      </c>
      <c r="D1493" s="0" t="n">
        <v>1.305459</v>
      </c>
      <c r="E1493" s="0" t="n">
        <v>1.14913</v>
      </c>
      <c r="F1493" s="0" t="n">
        <v>0.401293</v>
      </c>
      <c r="G1493" s="0" t="n">
        <f aca="false">12*Inputs!$B$6*(MIN(1,$H$50*$C1493)*(ic*Inputs!$C$6+pS+fee_fx*Inputs!$D$6-cost_acc-cost_wd*Inputs!$E$6*$E1493-cost_fx*Inputs!$D$6-$F1493)+(1-MIN(1,$H$50*$C1493))*(1-MIN(1,Inputs!$G$6*$D1493)*churn_nonbuyers)*(ic*Inputs!$C$6+fee_wd*Inputs!$E$6*(1-$B1493)+fee_fx*Inputs!$D$6-cost_acc-cost_wd*Inputs!$E$6*(1-$B1493)-cost_fx*Inputs!$D$6))</f>
        <v>199738.729391164</v>
      </c>
      <c r="H1493" s="0" t="n">
        <f aca="false">12*Inputs!$B$7*(MIN(1,$H$51*$C1493)*(ic*Inputs!$C$7+pE+fee_fx*Inputs!$D$7-cost_acc-cost_wd*Inputs!$E$7*$E1493-cost_fx*Inputs!$D$7-$F1493)+(1-MIN(1,$H$51*$C1493))*(1-MIN(1,Inputs!$G$7*$D1493)*churn_nonbuyers)*(ic*Inputs!$C$7+fee_wd*Inputs!$E$7*(1-$B1493)+fee_fx*Inputs!$D$7-cost_acc-cost_wd*Inputs!$E$7*(1-$B1493)-cost_fx*Inputs!$D$7))</f>
        <v>387099.765818584</v>
      </c>
      <c r="I1493" s="0" t="n">
        <f aca="false">12*Inputs!$B$8*(MIN(1,$H$52*$C1493)*(ic*Inputs!$C$8+pT-cost_acc-cost_wd*Inputs!$E$8-cost_fx*Inputs!$D$8-cost_ins)+(1-MIN(1,$H$52*$C1493))*(1-MIN(1,Inputs!$G$8*$D1493)*churn_nonbuyers)*(ic*Inputs!$C$8+fee_wd*Inputs!$E$8*(1-$B1493)+fee_fx*Inputs!$D$8-cost_acc-cost_wd*Inputs!$E$8*(1-$B1493)-cost_fx*Inputs!$D$8))</f>
        <v>145203.97399219</v>
      </c>
      <c r="J1493" s="0" t="n">
        <f aca="false">G1493+H1493+I1493-fixed</f>
        <v>32042.4692019374</v>
      </c>
      <c r="K1493" s="0" t="n">
        <f aca="false">12*Inputs!$B$6*(1-MIN(1,Inputs!$G$6*$D1493)*churn_nonbuyers)*(ic*Inputs!$C$6+fee_wd*Inputs!$E$6*(1-$B1493)+fee_fx*Inputs!$D$6-cost_acc-cost_wd*Inputs!$E$6*(1-$B1493)-cost_fx*Inputs!$D$6)</f>
        <v>153976.19607265</v>
      </c>
      <c r="L1493" s="0" t="n">
        <f aca="false">12*Inputs!$B$7*(1-MIN(1,Inputs!$G$7*$D1493)*churn_nonbuyers)*(ic*Inputs!$C$7+fee_wd*Inputs!$E$7*(1-$B1493)+fee_fx*Inputs!$D$7-cost_acc-cost_wd*Inputs!$E$7*(1-$B1493)-cost_fx*Inputs!$D$7)</f>
        <v>351981.70641159</v>
      </c>
      <c r="M1493" s="0" t="n">
        <f aca="false">12*Inputs!$B$8*(1-MIN(1,Inputs!$G$8*$D1493)*churn_nonbuyers)*(ic*Inputs!$C$8+fee_wd*Inputs!$E$8*(1-$B1493)+fee_fx*Inputs!$D$8-cost_acc-cost_wd*Inputs!$E$8*(1-$B1493)-cost_fx*Inputs!$D$8)</f>
        <v>27069.5487123649</v>
      </c>
      <c r="N1493" s="0" t="n">
        <f aca="false">K1493+L1493+I1493-fixed</f>
        <v>-48838.123523571</v>
      </c>
      <c r="O1493" s="0" t="n">
        <f aca="false">K1493+L1493+M1493-fixed</f>
        <v>-166972.548803396</v>
      </c>
      <c r="P1493" s="0" t="n">
        <f aca="false">12*Inputs!$B$6*(1-MIN(1,Inputs!$F$6*$D1493))*(ic*Inputs!$C$6+flat_fee-cost_acc-cost_wd*Inputs!$E$6*$E1493-cost_fx*Inputs!$D$6)+12*Inputs!$B$7*(1-MIN(1,Inputs!$F$7*$D1493))*(ic*Inputs!$C$7+flat_fee-cost_acc-cost_wd*Inputs!$E$7*$E1493-cost_fx*Inputs!$D$7)+12*Inputs!$B$8*(1-MIN(1,Inputs!$F$8*$D1493))*(ic*Inputs!$C$8+flat_fee-cost_acc-cost_wd*Inputs!$E$8*$E1493-cost_fx*Inputs!$D$8)-fixed</f>
        <v>-155276.2987912</v>
      </c>
    </row>
    <row r="1494" customFormat="false" ht="15" hidden="false" customHeight="false" outlineLevel="0" collapsed="false">
      <c r="A1494" s="0" t="n">
        <v>1429</v>
      </c>
      <c r="B1494" s="0" t="n">
        <v>0.348264</v>
      </c>
      <c r="C1494" s="0" t="n">
        <v>1.032781</v>
      </c>
      <c r="D1494" s="0" t="n">
        <v>1.284092</v>
      </c>
      <c r="E1494" s="0" t="n">
        <v>1.090035</v>
      </c>
      <c r="F1494" s="0" t="n">
        <v>0.167885</v>
      </c>
      <c r="G1494" s="0" t="n">
        <f aca="false">12*Inputs!$B$6*(MIN(1,$H$50*$C1494)*(ic*Inputs!$C$6+pS+fee_fx*Inputs!$D$6-cost_acc-cost_wd*Inputs!$E$6*$E1494-cost_fx*Inputs!$D$6-$F1494)+(1-MIN(1,$H$50*$C1494))*(1-MIN(1,Inputs!$G$6*$D1494)*churn_nonbuyers)*(ic*Inputs!$C$6+fee_wd*Inputs!$E$6*(1-$B1494)+fee_fx*Inputs!$D$6-cost_acc-cost_wd*Inputs!$E$6*(1-$B1494)-cost_fx*Inputs!$D$6))</f>
        <v>199786.076061643</v>
      </c>
      <c r="H1494" s="0" t="n">
        <f aca="false">12*Inputs!$B$7*(MIN(1,$H$51*$C1494)*(ic*Inputs!$C$7+pE+fee_fx*Inputs!$D$7-cost_acc-cost_wd*Inputs!$E$7*$E1494-cost_fx*Inputs!$D$7-$F1494)+(1-MIN(1,$H$51*$C1494))*(1-MIN(1,Inputs!$G$7*$D1494)*churn_nonbuyers)*(ic*Inputs!$C$7+fee_wd*Inputs!$E$7*(1-$B1494)+fee_fx*Inputs!$D$7-cost_acc-cost_wd*Inputs!$E$7*(1-$B1494)-cost_fx*Inputs!$D$7))</f>
        <v>403979.728381472</v>
      </c>
      <c r="I1494" s="0" t="n">
        <f aca="false">12*Inputs!$B$8*(MIN(1,$H$52*$C1494)*(ic*Inputs!$C$8+pT-cost_acc-cost_wd*Inputs!$E$8-cost_fx*Inputs!$D$8-cost_ins)+(1-MIN(1,$H$52*$C1494))*(1-MIN(1,Inputs!$G$8*$D1494)*churn_nonbuyers)*(ic*Inputs!$C$8+fee_wd*Inputs!$E$8*(1-$B1494)+fee_fx*Inputs!$D$8-cost_acc-cost_wd*Inputs!$E$8*(1-$B1494)-cost_fx*Inputs!$D$8))</f>
        <v>157546.496365365</v>
      </c>
      <c r="J1494" s="0" t="n">
        <f aca="false">G1494+H1494+I1494-fixed</f>
        <v>61312.3008084802</v>
      </c>
      <c r="K1494" s="0" t="n">
        <f aca="false">12*Inputs!$B$6*(1-MIN(1,Inputs!$G$6*$D1494)*churn_nonbuyers)*(ic*Inputs!$C$6+fee_wd*Inputs!$E$6*(1-$B1494)+fee_fx*Inputs!$D$6-cost_acc-cost_wd*Inputs!$E$6*(1-$B1494)-cost_fx*Inputs!$D$6)</f>
        <v>141726.198357274</v>
      </c>
      <c r="L1494" s="0" t="n">
        <f aca="false">12*Inputs!$B$7*(1-MIN(1,Inputs!$G$7*$D1494)*churn_nonbuyers)*(ic*Inputs!$C$7+fee_wd*Inputs!$E$7*(1-$B1494)+fee_fx*Inputs!$D$7-cost_acc-cost_wd*Inputs!$E$7*(1-$B1494)-cost_fx*Inputs!$D$7)</f>
        <v>339449.524198364</v>
      </c>
      <c r="M1494" s="0" t="n">
        <f aca="false">12*Inputs!$B$8*(1-MIN(1,Inputs!$G$8*$D1494)*churn_nonbuyers)*(ic*Inputs!$C$8+fee_wd*Inputs!$E$8*(1-$B1494)+fee_fx*Inputs!$D$8-cost_acc-cost_wd*Inputs!$E$8*(1-$B1494)-cost_fx*Inputs!$D$8)</f>
        <v>31320.0091872768</v>
      </c>
      <c r="N1494" s="0" t="n">
        <f aca="false">K1494+L1494+I1494-fixed</f>
        <v>-61277.781078997</v>
      </c>
      <c r="O1494" s="0" t="n">
        <f aca="false">K1494+L1494+M1494-fixed</f>
        <v>-187504.268257085</v>
      </c>
      <c r="P1494" s="0" t="n">
        <f aca="false">12*Inputs!$B$6*(1-MIN(1,Inputs!$F$6*$D1494))*(ic*Inputs!$C$6+flat_fee-cost_acc-cost_wd*Inputs!$E$6*$E1494-cost_fx*Inputs!$D$6)+12*Inputs!$B$7*(1-MIN(1,Inputs!$F$7*$D1494))*(ic*Inputs!$C$7+flat_fee-cost_acc-cost_wd*Inputs!$E$7*$E1494-cost_fx*Inputs!$D$7)+12*Inputs!$B$8*(1-MIN(1,Inputs!$F$8*$D1494))*(ic*Inputs!$C$8+flat_fee-cost_acc-cost_wd*Inputs!$E$8*$E1494-cost_fx*Inputs!$D$8)-fixed</f>
        <v>-122491.7798032</v>
      </c>
    </row>
    <row r="1495" customFormat="false" ht="15" hidden="false" customHeight="false" outlineLevel="0" collapsed="false">
      <c r="A1495" s="0" t="n">
        <v>1430</v>
      </c>
      <c r="B1495" s="0" t="n">
        <v>0.413736</v>
      </c>
      <c r="C1495" s="0" t="n">
        <v>1.017784</v>
      </c>
      <c r="D1495" s="0" t="n">
        <v>0.935815</v>
      </c>
      <c r="E1495" s="0" t="n">
        <v>1.231149</v>
      </c>
      <c r="F1495" s="0" t="n">
        <v>0.437532</v>
      </c>
      <c r="G1495" s="0" t="n">
        <f aca="false">12*Inputs!$B$6*(MIN(1,$H$50*$C1495)*(ic*Inputs!$C$6+pS+fee_fx*Inputs!$D$6-cost_acc-cost_wd*Inputs!$E$6*$E1495-cost_fx*Inputs!$D$6-$F1495)+(1-MIN(1,$H$50*$C1495))*(1-MIN(1,Inputs!$G$6*$D1495)*churn_nonbuyers)*(ic*Inputs!$C$6+fee_wd*Inputs!$E$6*(1-$B1495)+fee_fx*Inputs!$D$6-cost_acc-cost_wd*Inputs!$E$6*(1-$B1495)-cost_fx*Inputs!$D$6))</f>
        <v>183478.243747446</v>
      </c>
      <c r="H1495" s="0" t="n">
        <f aca="false">12*Inputs!$B$7*(MIN(1,$H$51*$C1495)*(ic*Inputs!$C$7+pE+fee_fx*Inputs!$D$7-cost_acc-cost_wd*Inputs!$E$7*$E1495-cost_fx*Inputs!$D$7-$F1495)+(1-MIN(1,$H$51*$C1495))*(1-MIN(1,Inputs!$G$7*$D1495)*churn_nonbuyers)*(ic*Inputs!$C$7+fee_wd*Inputs!$E$7*(1-$B1495)+fee_fx*Inputs!$D$7-cost_acc-cost_wd*Inputs!$E$7*(1-$B1495)-cost_fx*Inputs!$D$7))</f>
        <v>367443.607372504</v>
      </c>
      <c r="I1495" s="0" t="n">
        <f aca="false">12*Inputs!$B$8*(MIN(1,$H$52*$C1495)*(ic*Inputs!$C$8+pT-cost_acc-cost_wd*Inputs!$E$8-cost_fx*Inputs!$D$8-cost_ins)+(1-MIN(1,$H$52*$C1495))*(1-MIN(1,Inputs!$G$8*$D1495)*churn_nonbuyers)*(ic*Inputs!$C$8+fee_wd*Inputs!$E$8*(1-$B1495)+fee_fx*Inputs!$D$8-cost_acc-cost_wd*Inputs!$E$8*(1-$B1495)-cost_fx*Inputs!$D$8))</f>
        <v>177111.660231695</v>
      </c>
      <c r="J1495" s="0" t="n">
        <f aca="false">G1495+H1495+I1495-fixed</f>
        <v>28033.5113516452</v>
      </c>
      <c r="K1495" s="0" t="n">
        <f aca="false">12*Inputs!$B$6*(1-MIN(1,Inputs!$G$6*$D1495)*churn_nonbuyers)*(ic*Inputs!$C$6+fee_wd*Inputs!$E$6*(1-$B1495)+fee_fx*Inputs!$D$6-cost_acc-cost_wd*Inputs!$E$6*(1-$B1495)-cost_fx*Inputs!$D$6)</f>
        <v>135376.699354848</v>
      </c>
      <c r="L1495" s="0" t="n">
        <f aca="false">12*Inputs!$B$7*(1-MIN(1,Inputs!$G$7*$D1495)*churn_nonbuyers)*(ic*Inputs!$C$7+fee_wd*Inputs!$E$7*(1-$B1495)+fee_fx*Inputs!$D$7-cost_acc-cost_wd*Inputs!$E$7*(1-$B1495)-cost_fx*Inputs!$D$7)</f>
        <v>333975.016892909</v>
      </c>
      <c r="M1495" s="0" t="n">
        <f aca="false">12*Inputs!$B$8*(1-MIN(1,Inputs!$G$8*$D1495)*churn_nonbuyers)*(ic*Inputs!$C$8+fee_wd*Inputs!$E$8*(1-$B1495)+fee_fx*Inputs!$D$8-cost_acc-cost_wd*Inputs!$E$8*(1-$B1495)-cost_fx*Inputs!$D$8)</f>
        <v>105734.920722624</v>
      </c>
      <c r="N1495" s="0" t="n">
        <f aca="false">K1495+L1495+I1495-fixed</f>
        <v>-53536.6235205478</v>
      </c>
      <c r="O1495" s="0" t="n">
        <f aca="false">K1495+L1495+M1495-fixed</f>
        <v>-124913.363029619</v>
      </c>
      <c r="P1495" s="0" t="n">
        <f aca="false">12*Inputs!$B$6*(1-MIN(1,Inputs!$F$6*$D1495))*(ic*Inputs!$C$6+flat_fee-cost_acc-cost_wd*Inputs!$E$6*$E1495-cost_fx*Inputs!$D$6)+12*Inputs!$B$7*(1-MIN(1,Inputs!$F$7*$D1495))*(ic*Inputs!$C$7+flat_fee-cost_acc-cost_wd*Inputs!$E$7*$E1495-cost_fx*Inputs!$D$7)+12*Inputs!$B$8*(1-MIN(1,Inputs!$F$8*$D1495))*(ic*Inputs!$C$8+flat_fee-cost_acc-cost_wd*Inputs!$E$8*$E1495-cost_fx*Inputs!$D$8)-fixed</f>
        <v>3250.63902440004</v>
      </c>
    </row>
    <row r="1496" customFormat="false" ht="15" hidden="false" customHeight="false" outlineLevel="0" collapsed="false">
      <c r="A1496" s="0" t="n">
        <v>1431</v>
      </c>
      <c r="B1496" s="0" t="n">
        <v>0.497482</v>
      </c>
      <c r="C1496" s="0" t="n">
        <v>0.848029</v>
      </c>
      <c r="D1496" s="0" t="n">
        <v>1.167003</v>
      </c>
      <c r="E1496" s="0" t="n">
        <v>1.221649</v>
      </c>
      <c r="F1496" s="0" t="n">
        <v>0.201375</v>
      </c>
      <c r="G1496" s="0" t="n">
        <f aca="false">12*Inputs!$B$6*(MIN(1,$H$50*$C1496)*(ic*Inputs!$C$6+pS+fee_fx*Inputs!$D$6-cost_acc-cost_wd*Inputs!$E$6*$E1496-cost_fx*Inputs!$D$6-$F1496)+(1-MIN(1,$H$50*$C1496))*(1-MIN(1,Inputs!$G$6*$D1496)*churn_nonbuyers)*(ic*Inputs!$C$6+fee_wd*Inputs!$E$6*(1-$B1496)+fee_fx*Inputs!$D$6-cost_acc-cost_wd*Inputs!$E$6*(1-$B1496)-cost_fx*Inputs!$D$6))</f>
        <v>168139.567178141</v>
      </c>
      <c r="H1496" s="0" t="n">
        <f aca="false">12*Inputs!$B$7*(MIN(1,$H$51*$C1496)*(ic*Inputs!$C$7+pE+fee_fx*Inputs!$D$7-cost_acc-cost_wd*Inputs!$E$7*$E1496-cost_fx*Inputs!$D$7-$F1496)+(1-MIN(1,$H$51*$C1496))*(1-MIN(1,Inputs!$G$7*$D1496)*churn_nonbuyers)*(ic*Inputs!$C$7+fee_wd*Inputs!$E$7*(1-$B1496)+fee_fx*Inputs!$D$7-cost_acc-cost_wd*Inputs!$E$7*(1-$B1496)-cost_fx*Inputs!$D$7))</f>
        <v>365060.381212499</v>
      </c>
      <c r="I1496" s="0" t="n">
        <f aca="false">12*Inputs!$B$8*(MIN(1,$H$52*$C1496)*(ic*Inputs!$C$8+pT-cost_acc-cost_wd*Inputs!$E$8-cost_fx*Inputs!$D$8-cost_ins)+(1-MIN(1,$H$52*$C1496))*(1-MIN(1,Inputs!$G$8*$D1496)*churn_nonbuyers)*(ic*Inputs!$C$8+fee_wd*Inputs!$E$8*(1-$B1496)+fee_fx*Inputs!$D$8-cost_acc-cost_wd*Inputs!$E$8*(1-$B1496)-cost_fx*Inputs!$D$8))</f>
        <v>144748.043685245</v>
      </c>
      <c r="J1496" s="0" t="n">
        <f aca="false">G1496+H1496+I1496-fixed</f>
        <v>-22052.0079241148</v>
      </c>
      <c r="K1496" s="0" t="n">
        <f aca="false">12*Inputs!$B$6*(1-MIN(1,Inputs!$G$6*$D1496)*churn_nonbuyers)*(ic*Inputs!$C$6+fee_wd*Inputs!$E$6*(1-$B1496)+fee_fx*Inputs!$D$6-cost_acc-cost_wd*Inputs!$E$6*(1-$B1496)-cost_fx*Inputs!$D$6)</f>
        <v>122379.255262411</v>
      </c>
      <c r="L1496" s="0" t="n">
        <f aca="false">12*Inputs!$B$7*(1-MIN(1,Inputs!$G$7*$D1496)*churn_nonbuyers)*(ic*Inputs!$C$7+fee_wd*Inputs!$E$7*(1-$B1496)+fee_fx*Inputs!$D$7-cost_acc-cost_wd*Inputs!$E$7*(1-$B1496)-cost_fx*Inputs!$D$7)</f>
        <v>319954.555813447</v>
      </c>
      <c r="M1496" s="0" t="n">
        <f aca="false">12*Inputs!$B$8*(1-MIN(1,Inputs!$G$8*$D1496)*churn_nonbuyers)*(ic*Inputs!$C$8+fee_wd*Inputs!$E$8*(1-$B1496)+fee_fx*Inputs!$D$8-cost_acc-cost_wd*Inputs!$E$8*(1-$B1496)-cost_fx*Inputs!$D$8)</f>
        <v>55390.9349045856</v>
      </c>
      <c r="N1496" s="0" t="n">
        <f aca="false">K1496+L1496+I1496-fixed</f>
        <v>-112918.145238897</v>
      </c>
      <c r="O1496" s="0" t="n">
        <f aca="false">K1496+L1496+M1496-fixed</f>
        <v>-202275.254019557</v>
      </c>
      <c r="P1496" s="0" t="n">
        <f aca="false">12*Inputs!$B$6*(1-MIN(1,Inputs!$F$6*$D1496))*(ic*Inputs!$C$6+flat_fee-cost_acc-cost_wd*Inputs!$E$6*$E1496-cost_fx*Inputs!$D$6)+12*Inputs!$B$7*(1-MIN(1,Inputs!$F$7*$D1496))*(ic*Inputs!$C$7+flat_fee-cost_acc-cost_wd*Inputs!$E$7*$E1496-cost_fx*Inputs!$D$7)+12*Inputs!$B$8*(1-MIN(1,Inputs!$F$8*$D1496))*(ic*Inputs!$C$8+flat_fee-cost_acc-cost_wd*Inputs!$E$8*$E1496-cost_fx*Inputs!$D$8)-fixed</f>
        <v>-110574.18427672</v>
      </c>
    </row>
    <row r="1497" customFormat="false" ht="15" hidden="false" customHeight="false" outlineLevel="0" collapsed="false">
      <c r="A1497" s="0" t="n">
        <v>1432</v>
      </c>
      <c r="B1497" s="0" t="n">
        <v>0.344094</v>
      </c>
      <c r="C1497" s="0" t="n">
        <v>1.086633</v>
      </c>
      <c r="D1497" s="0" t="n">
        <v>1.525193</v>
      </c>
      <c r="E1497" s="0" t="n">
        <v>1.120718</v>
      </c>
      <c r="F1497" s="0" t="n">
        <v>0.190691</v>
      </c>
      <c r="G1497" s="0" t="n">
        <f aca="false">12*Inputs!$B$6*(MIN(1,$H$50*$C1497)*(ic*Inputs!$C$6+pS+fee_fx*Inputs!$D$6-cost_acc-cost_wd*Inputs!$E$6*$E1497-cost_fx*Inputs!$D$6-$F1497)+(1-MIN(1,$H$50*$C1497))*(1-MIN(1,Inputs!$G$6*$D1497)*churn_nonbuyers)*(ic*Inputs!$C$6+fee_wd*Inputs!$E$6*(1-$B1497)+fee_fx*Inputs!$D$6-cost_acc-cost_wd*Inputs!$E$6*(1-$B1497)-cost_fx*Inputs!$D$6))</f>
        <v>200313.767137006</v>
      </c>
      <c r="H1497" s="0" t="n">
        <f aca="false">12*Inputs!$B$7*(MIN(1,$H$51*$C1497)*(ic*Inputs!$C$7+pE+fee_fx*Inputs!$D$7-cost_acc-cost_wd*Inputs!$E$7*$E1497-cost_fx*Inputs!$D$7-$F1497)+(1-MIN(1,$H$51*$C1497))*(1-MIN(1,Inputs!$G$7*$D1497)*churn_nonbuyers)*(ic*Inputs!$C$7+fee_wd*Inputs!$E$7*(1-$B1497)+fee_fx*Inputs!$D$7-cost_acc-cost_wd*Inputs!$E$7*(1-$B1497)-cost_fx*Inputs!$D$7))</f>
        <v>400956.442260081</v>
      </c>
      <c r="I1497" s="0" t="n">
        <f aca="false">12*Inputs!$B$8*(MIN(1,$H$52*$C1497)*(ic*Inputs!$C$8+pT-cost_acc-cost_wd*Inputs!$E$8-cost_fx*Inputs!$D$8-cost_ins)+(1-MIN(1,$H$52*$C1497))*(1-MIN(1,Inputs!$G$8*$D1497)*churn_nonbuyers)*(ic*Inputs!$C$8+fee_wd*Inputs!$E$8*(1-$B1497)+fee_fx*Inputs!$D$8-cost_acc-cost_wd*Inputs!$E$8*(1-$B1497)-cost_fx*Inputs!$D$8))</f>
        <v>156631.627152</v>
      </c>
      <c r="J1497" s="0" t="n">
        <f aca="false">G1497+H1497+I1497-fixed</f>
        <v>57901.8365490867</v>
      </c>
      <c r="K1497" s="0" t="n">
        <f aca="false">12*Inputs!$B$6*(1-MIN(1,Inputs!$G$6*$D1497)*churn_nonbuyers)*(ic*Inputs!$C$6+fee_wd*Inputs!$E$6*(1-$B1497)+fee_fx*Inputs!$D$6-cost_acc-cost_wd*Inputs!$E$6*(1-$B1497)-cost_fx*Inputs!$D$6)</f>
        <v>140455.148833022</v>
      </c>
      <c r="L1497" s="0" t="n">
        <f aca="false">12*Inputs!$B$7*(1-MIN(1,Inputs!$G$7*$D1497)*churn_nonbuyers)*(ic*Inputs!$C$7+fee_wd*Inputs!$E$7*(1-$B1497)+fee_fx*Inputs!$D$7-cost_acc-cost_wd*Inputs!$E$7*(1-$B1497)-cost_fx*Inputs!$D$7)</f>
        <v>337468.907635813</v>
      </c>
      <c r="M1497" s="0" t="n">
        <f aca="false">12*Inputs!$B$8*(1-MIN(1,Inputs!$G$8*$D1497)*churn_nonbuyers)*(ic*Inputs!$C$8+fee_wd*Inputs!$E$8*(1-$B1497)+fee_fx*Inputs!$D$8-cost_acc-cost_wd*Inputs!$E$8*(1-$B1497)-cost_fx*Inputs!$D$8)</f>
        <v>0</v>
      </c>
      <c r="N1497" s="0" t="n">
        <f aca="false">K1497+L1497+I1497-fixed</f>
        <v>-65444.3163791641</v>
      </c>
      <c r="O1497" s="0" t="n">
        <f aca="false">K1497+L1497+M1497-fixed</f>
        <v>-222075.943531164</v>
      </c>
      <c r="P1497" s="0" t="n">
        <f aca="false">12*Inputs!$B$6*(1-MIN(1,Inputs!$F$6*$D1497))*(ic*Inputs!$C$6+flat_fee-cost_acc-cost_wd*Inputs!$E$6*$E1497-cost_fx*Inputs!$D$6)+12*Inputs!$B$7*(1-MIN(1,Inputs!$F$7*$D1497))*(ic*Inputs!$C$7+flat_fee-cost_acc-cost_wd*Inputs!$E$7*$E1497-cost_fx*Inputs!$D$7)+12*Inputs!$B$8*(1-MIN(1,Inputs!$F$8*$D1497))*(ic*Inputs!$C$8+flat_fee-cost_acc-cost_wd*Inputs!$E$8*$E1497-cost_fx*Inputs!$D$8)-fixed</f>
        <v>-262633.15444624</v>
      </c>
    </row>
    <row r="1498" customFormat="false" ht="15" hidden="false" customHeight="false" outlineLevel="0" collapsed="false">
      <c r="A1498" s="0" t="n">
        <v>1433</v>
      </c>
      <c r="B1498" s="0" t="n">
        <v>0.292823</v>
      </c>
      <c r="C1498" s="0" t="n">
        <v>0.834908</v>
      </c>
      <c r="D1498" s="0" t="n">
        <v>0.970991</v>
      </c>
      <c r="E1498" s="0" t="n">
        <v>1.223895</v>
      </c>
      <c r="F1498" s="0" t="n">
        <v>0.064034</v>
      </c>
      <c r="G1498" s="0" t="n">
        <f aca="false">12*Inputs!$B$6*(MIN(1,$H$50*$C1498)*(ic*Inputs!$C$6+pS+fee_fx*Inputs!$D$6-cost_acc-cost_wd*Inputs!$E$6*$E1498-cost_fx*Inputs!$D$6-$F1498)+(1-MIN(1,$H$50*$C1498))*(1-MIN(1,Inputs!$G$6*$D1498)*churn_nonbuyers)*(ic*Inputs!$C$6+fee_wd*Inputs!$E$6*(1-$B1498)+fee_fx*Inputs!$D$6-cost_acc-cost_wd*Inputs!$E$6*(1-$B1498)-cost_fx*Inputs!$D$6))</f>
        <v>197386.134959464</v>
      </c>
      <c r="H1498" s="0" t="n">
        <f aca="false">12*Inputs!$B$7*(MIN(1,$H$51*$C1498)*(ic*Inputs!$C$7+pE+fee_fx*Inputs!$D$7-cost_acc-cost_wd*Inputs!$E$7*$E1498-cost_fx*Inputs!$D$7-$F1498)+(1-MIN(1,$H$51*$C1498))*(1-MIN(1,Inputs!$G$7*$D1498)*churn_nonbuyers)*(ic*Inputs!$C$7+fee_wd*Inputs!$E$7*(1-$B1498)+fee_fx*Inputs!$D$7-cost_acc-cost_wd*Inputs!$E$7*(1-$B1498)-cost_fx*Inputs!$D$7))</f>
        <v>391106.789061983</v>
      </c>
      <c r="I1498" s="0" t="n">
        <f aca="false">12*Inputs!$B$8*(MIN(1,$H$52*$C1498)*(ic*Inputs!$C$8+pT-cost_acc-cost_wd*Inputs!$E$8-cost_fx*Inputs!$D$8-cost_ins)+(1-MIN(1,$H$52*$C1498))*(1-MIN(1,Inputs!$G$8*$D1498)*churn_nonbuyers)*(ic*Inputs!$C$8+fee_wd*Inputs!$E$8*(1-$B1498)+fee_fx*Inputs!$D$8-cost_acc-cost_wd*Inputs!$E$8*(1-$B1498)-cost_fx*Inputs!$D$8))</f>
        <v>161922.49724675</v>
      </c>
      <c r="J1498" s="0" t="n">
        <f aca="false">G1498+H1498+I1498-fixed</f>
        <v>50415.421268197</v>
      </c>
      <c r="K1498" s="0" t="n">
        <f aca="false">12*Inputs!$B$6*(1-MIN(1,Inputs!$G$6*$D1498)*churn_nonbuyers)*(ic*Inputs!$C$6+fee_wd*Inputs!$E$6*(1-$B1498)+fee_fx*Inputs!$D$6-cost_acc-cost_wd*Inputs!$E$6*(1-$B1498)-cost_fx*Inputs!$D$6)</f>
        <v>151693.06390267</v>
      </c>
      <c r="L1498" s="0" t="n">
        <f aca="false">12*Inputs!$B$7*(1-MIN(1,Inputs!$G$7*$D1498)*churn_nonbuyers)*(ic*Inputs!$C$7+fee_wd*Inputs!$E$7*(1-$B1498)+fee_fx*Inputs!$D$7-cost_acc-cost_wd*Inputs!$E$7*(1-$B1498)-cost_fx*Inputs!$D$7)</f>
        <v>350516.679973602</v>
      </c>
      <c r="M1498" s="0" t="n">
        <f aca="false">12*Inputs!$B$8*(1-MIN(1,Inputs!$G$8*$D1498)*churn_nonbuyers)*(ic*Inputs!$C$8+fee_wd*Inputs!$E$8*(1-$B1498)+fee_fx*Inputs!$D$8-cost_acc-cost_wd*Inputs!$E$8*(1-$B1498)-cost_fx*Inputs!$D$8)</f>
        <v>100045.909839125</v>
      </c>
      <c r="N1498" s="0" t="n">
        <f aca="false">K1498+L1498+I1498-fixed</f>
        <v>-35867.7588769785</v>
      </c>
      <c r="O1498" s="0" t="n">
        <f aca="false">K1498+L1498+M1498-fixed</f>
        <v>-97744.3462846037</v>
      </c>
      <c r="P1498" s="0" t="n">
        <f aca="false">12*Inputs!$B$6*(1-MIN(1,Inputs!$F$6*$D1498))*(ic*Inputs!$C$6+flat_fee-cost_acc-cost_wd*Inputs!$E$6*$E1498-cost_fx*Inputs!$D$6)+12*Inputs!$B$7*(1-MIN(1,Inputs!$F$7*$D1498))*(ic*Inputs!$C$7+flat_fee-cost_acc-cost_wd*Inputs!$E$7*$E1498-cost_fx*Inputs!$D$7)+12*Inputs!$B$8*(1-MIN(1,Inputs!$F$8*$D1498))*(ic*Inputs!$C$8+flat_fee-cost_acc-cost_wd*Inputs!$E$8*$E1498-cost_fx*Inputs!$D$8)-fixed</f>
        <v>-11450.4454612001</v>
      </c>
    </row>
    <row r="1499" customFormat="false" ht="15" hidden="false" customHeight="false" outlineLevel="0" collapsed="false">
      <c r="A1499" s="0" t="n">
        <v>1434</v>
      </c>
      <c r="B1499" s="0" t="n">
        <v>0.213425</v>
      </c>
      <c r="C1499" s="0" t="n">
        <v>0.816937</v>
      </c>
      <c r="D1499" s="0" t="n">
        <v>0.938342</v>
      </c>
      <c r="E1499" s="0" t="n">
        <v>1.173013</v>
      </c>
      <c r="F1499" s="0" t="n">
        <v>0.216237</v>
      </c>
      <c r="G1499" s="0" t="n">
        <f aca="false">12*Inputs!$B$6*(MIN(1,$H$50*$C1499)*(ic*Inputs!$C$6+pS+fee_fx*Inputs!$D$6-cost_acc-cost_wd*Inputs!$E$6*$E1499-cost_fx*Inputs!$D$6-$F1499)+(1-MIN(1,$H$50*$C1499))*(1-MIN(1,Inputs!$G$6*$D1499)*churn_nonbuyers)*(ic*Inputs!$C$6+fee_wd*Inputs!$E$6*(1-$B1499)+fee_fx*Inputs!$D$6-cost_acc-cost_wd*Inputs!$E$6*(1-$B1499)-cost_fx*Inputs!$D$6))</f>
        <v>204923.511715371</v>
      </c>
      <c r="H1499" s="0" t="n">
        <f aca="false">12*Inputs!$B$7*(MIN(1,$H$51*$C1499)*(ic*Inputs!$C$7+pE+fee_fx*Inputs!$D$7-cost_acc-cost_wd*Inputs!$E$7*$E1499-cost_fx*Inputs!$D$7-$F1499)+(1-MIN(1,$H$51*$C1499))*(1-MIN(1,Inputs!$G$7*$D1499)*churn_nonbuyers)*(ic*Inputs!$C$7+fee_wd*Inputs!$E$7*(1-$B1499)+fee_fx*Inputs!$D$7-cost_acc-cost_wd*Inputs!$E$7*(1-$B1499)-cost_fx*Inputs!$D$7))</f>
        <v>395578.252834443</v>
      </c>
      <c r="I1499" s="0" t="n">
        <f aca="false">12*Inputs!$B$8*(MIN(1,$H$52*$C1499)*(ic*Inputs!$C$8+pT-cost_acc-cost_wd*Inputs!$E$8-cost_fx*Inputs!$D$8-cost_ins)+(1-MIN(1,$H$52*$C1499))*(1-MIN(1,Inputs!$G$8*$D1499)*churn_nonbuyers)*(ic*Inputs!$C$8+fee_wd*Inputs!$E$8*(1-$B1499)+fee_fx*Inputs!$D$8-cost_acc-cost_wd*Inputs!$E$8*(1-$B1499)-cost_fx*Inputs!$D$8))</f>
        <v>164206.838872797</v>
      </c>
      <c r="J1499" s="0" t="n">
        <f aca="false">G1499+H1499+I1499-fixed</f>
        <v>64708.60342261</v>
      </c>
      <c r="K1499" s="0" t="n">
        <f aca="false">12*Inputs!$B$6*(1-MIN(1,Inputs!$G$6*$D1499)*churn_nonbuyers)*(ic*Inputs!$C$6+fee_wd*Inputs!$E$6*(1-$B1499)+fee_fx*Inputs!$D$6-cost_acc-cost_wd*Inputs!$E$6*(1-$B1499)-cost_fx*Inputs!$D$6)</f>
        <v>162850.22525772</v>
      </c>
      <c r="L1499" s="0" t="n">
        <f aca="false">12*Inputs!$B$7*(1-MIN(1,Inputs!$G$7*$D1499)*churn_nonbuyers)*(ic*Inputs!$C$7+fee_wd*Inputs!$E$7*(1-$B1499)+fee_fx*Inputs!$D$7-cost_acc-cost_wd*Inputs!$E$7*(1-$B1499)-cost_fx*Inputs!$D$7)</f>
        <v>361981.762738632</v>
      </c>
      <c r="M1499" s="0" t="n">
        <f aca="false">12*Inputs!$B$8*(1-MIN(1,Inputs!$G$8*$D1499)*churn_nonbuyers)*(ic*Inputs!$C$8+fee_wd*Inputs!$E$8*(1-$B1499)+fee_fx*Inputs!$D$8-cost_acc-cost_wd*Inputs!$E$8*(1-$B1499)-cost_fx*Inputs!$D$8)</f>
        <v>108492.14538936</v>
      </c>
      <c r="N1499" s="0" t="n">
        <f aca="false">K1499+L1499+I1499-fixed</f>
        <v>-10961.1731308512</v>
      </c>
      <c r="O1499" s="0" t="n">
        <f aca="false">K1499+L1499+M1499-fixed</f>
        <v>-66675.866614288</v>
      </c>
      <c r="P1499" s="0" t="n">
        <f aca="false">12*Inputs!$B$6*(1-MIN(1,Inputs!$F$6*$D1499))*(ic*Inputs!$C$6+flat_fee-cost_acc-cost_wd*Inputs!$E$6*$E1499-cost_fx*Inputs!$D$6)+12*Inputs!$B$7*(1-MIN(1,Inputs!$F$7*$D1499))*(ic*Inputs!$C$7+flat_fee-cost_acc-cost_wd*Inputs!$E$7*$E1499-cost_fx*Inputs!$D$7)+12*Inputs!$B$8*(1-MIN(1,Inputs!$F$8*$D1499))*(ic*Inputs!$C$8+flat_fee-cost_acc-cost_wd*Inputs!$E$8*$E1499-cost_fx*Inputs!$D$8)-fixed</f>
        <v>27940.8240910399</v>
      </c>
    </row>
    <row r="1500" customFormat="false" ht="15" hidden="false" customHeight="false" outlineLevel="0" collapsed="false">
      <c r="A1500" s="0" t="n">
        <v>1435</v>
      </c>
      <c r="B1500" s="0" t="n">
        <v>0.283162</v>
      </c>
      <c r="C1500" s="0" t="n">
        <v>1.008967</v>
      </c>
      <c r="D1500" s="0" t="n">
        <v>1.449296</v>
      </c>
      <c r="E1500" s="0" t="n">
        <v>1.162046</v>
      </c>
      <c r="F1500" s="0" t="n">
        <v>0.198269</v>
      </c>
      <c r="G1500" s="0" t="n">
        <f aca="false">12*Inputs!$B$6*(MIN(1,$H$50*$C1500)*(ic*Inputs!$C$6+pS+fee_fx*Inputs!$D$6-cost_acc-cost_wd*Inputs!$E$6*$E1500-cost_fx*Inputs!$D$6-$F1500)+(1-MIN(1,$H$50*$C1500))*(1-MIN(1,Inputs!$G$6*$D1500)*churn_nonbuyers)*(ic*Inputs!$C$6+fee_wd*Inputs!$E$6*(1-$B1500)+fee_fx*Inputs!$D$6-cost_acc-cost_wd*Inputs!$E$6*(1-$B1500)-cost_fx*Inputs!$D$6))</f>
        <v>202910.446197614</v>
      </c>
      <c r="H1500" s="0" t="n">
        <f aca="false">12*Inputs!$B$7*(MIN(1,$H$51*$C1500)*(ic*Inputs!$C$7+pE+fee_fx*Inputs!$D$7-cost_acc-cost_wd*Inputs!$E$7*$E1500-cost_fx*Inputs!$D$7-$F1500)+(1-MIN(1,$H$51*$C1500))*(1-MIN(1,Inputs!$G$7*$D1500)*churn_nonbuyers)*(ic*Inputs!$C$7+fee_wd*Inputs!$E$7*(1-$B1500)+fee_fx*Inputs!$D$7-cost_acc-cost_wd*Inputs!$E$7*(1-$B1500)-cost_fx*Inputs!$D$7))</f>
        <v>396660.426566657</v>
      </c>
      <c r="I1500" s="0" t="n">
        <f aca="false">12*Inputs!$B$8*(MIN(1,$H$52*$C1500)*(ic*Inputs!$C$8+pT-cost_acc-cost_wd*Inputs!$E$8-cost_fx*Inputs!$D$8-cost_ins)+(1-MIN(1,$H$52*$C1500))*(1-MIN(1,Inputs!$G$8*$D1500)*churn_nonbuyers)*(ic*Inputs!$C$8+fee_wd*Inputs!$E$8*(1-$B1500)+fee_fx*Inputs!$D$8-cost_acc-cost_wd*Inputs!$E$8*(1-$B1500)-cost_fx*Inputs!$D$8))</f>
        <v>145436.539248</v>
      </c>
      <c r="J1500" s="0" t="n">
        <f aca="false">G1500+H1500+I1500-fixed</f>
        <v>45007.4120122707</v>
      </c>
      <c r="K1500" s="0" t="n">
        <f aca="false">12*Inputs!$B$6*(1-MIN(1,Inputs!$G$6*$D1500)*churn_nonbuyers)*(ic*Inputs!$C$6+fee_wd*Inputs!$E$6*(1-$B1500)+fee_fx*Inputs!$D$6-cost_acc-cost_wd*Inputs!$E$6*(1-$B1500)-cost_fx*Inputs!$D$6)</f>
        <v>149170.544308454</v>
      </c>
      <c r="L1500" s="0" t="n">
        <f aca="false">12*Inputs!$B$7*(1-MIN(1,Inputs!$G$7*$D1500)*churn_nonbuyers)*(ic*Inputs!$C$7+fee_wd*Inputs!$E$7*(1-$B1500)+fee_fx*Inputs!$D$7-cost_acc-cost_wd*Inputs!$E$7*(1-$B1500)-cost_fx*Inputs!$D$7)</f>
        <v>346666.853177073</v>
      </c>
      <c r="M1500" s="0" t="n">
        <f aca="false">12*Inputs!$B$8*(1-MIN(1,Inputs!$G$8*$D1500)*churn_nonbuyers)*(ic*Inputs!$C$8+fee_wd*Inputs!$E$8*(1-$B1500)+fee_fx*Inputs!$D$8-cost_acc-cost_wd*Inputs!$E$8*(1-$B1500)-cost_fx*Inputs!$D$8)</f>
        <v>0</v>
      </c>
      <c r="N1500" s="0" t="n">
        <f aca="false">K1500+L1500+I1500-fixed</f>
        <v>-58726.0632664729</v>
      </c>
      <c r="O1500" s="0" t="n">
        <f aca="false">K1500+L1500+M1500-fixed</f>
        <v>-204162.602514473</v>
      </c>
      <c r="P1500" s="0" t="n">
        <f aca="false">12*Inputs!$B$6*(1-MIN(1,Inputs!$F$6*$D1500))*(ic*Inputs!$C$6+flat_fee-cost_acc-cost_wd*Inputs!$E$6*$E1500-cost_fx*Inputs!$D$6)+12*Inputs!$B$7*(1-MIN(1,Inputs!$F$7*$D1500))*(ic*Inputs!$C$7+flat_fee-cost_acc-cost_wd*Inputs!$E$7*$E1500-cost_fx*Inputs!$D$7)+12*Inputs!$B$8*(1-MIN(1,Inputs!$F$8*$D1500))*(ic*Inputs!$C$8+flat_fee-cost_acc-cost_wd*Inputs!$E$8*$E1500-cost_fx*Inputs!$D$8)-fixed</f>
        <v>-235428.87798016</v>
      </c>
    </row>
    <row r="1501" customFormat="false" ht="15" hidden="false" customHeight="false" outlineLevel="0" collapsed="false">
      <c r="A1501" s="0" t="n">
        <v>1436</v>
      </c>
      <c r="B1501" s="0" t="n">
        <v>0.242791</v>
      </c>
      <c r="C1501" s="0" t="n">
        <v>0.917532</v>
      </c>
      <c r="D1501" s="0" t="n">
        <v>0.610705</v>
      </c>
      <c r="E1501" s="0" t="n">
        <v>1.350421</v>
      </c>
      <c r="F1501" s="0" t="n">
        <v>0.10563</v>
      </c>
      <c r="G1501" s="0" t="n">
        <f aca="false">12*Inputs!$B$6*(MIN(1,$H$50*$C1501)*(ic*Inputs!$C$6+pS+fee_fx*Inputs!$D$6-cost_acc-cost_wd*Inputs!$E$6*$E1501-cost_fx*Inputs!$D$6-$F1501)+(1-MIN(1,$H$50*$C1501))*(1-MIN(1,Inputs!$G$6*$D1501)*churn_nonbuyers)*(ic*Inputs!$C$6+fee_wd*Inputs!$E$6*(1-$B1501)+fee_fx*Inputs!$D$6-cost_acc-cost_wd*Inputs!$E$6*(1-$B1501)-cost_fx*Inputs!$D$6))</f>
        <v>207487.104508642</v>
      </c>
      <c r="H1501" s="0" t="n">
        <f aca="false">12*Inputs!$B$7*(MIN(1,$H$51*$C1501)*(ic*Inputs!$C$7+pE+fee_fx*Inputs!$D$7-cost_acc-cost_wd*Inputs!$E$7*$E1501-cost_fx*Inputs!$D$7-$F1501)+(1-MIN(1,$H$51*$C1501))*(1-MIN(1,Inputs!$G$7*$D1501)*churn_nonbuyers)*(ic*Inputs!$C$7+fee_wd*Inputs!$E$7*(1-$B1501)+fee_fx*Inputs!$D$7-cost_acc-cost_wd*Inputs!$E$7*(1-$B1501)-cost_fx*Inputs!$D$7))</f>
        <v>386498.51142549</v>
      </c>
      <c r="I1501" s="0" t="n">
        <f aca="false">12*Inputs!$B$8*(MIN(1,$H$52*$C1501)*(ic*Inputs!$C$8+pT-cost_acc-cost_wd*Inputs!$E$8-cost_fx*Inputs!$D$8-cost_ins)+(1-MIN(1,$H$52*$C1501))*(1-MIN(1,Inputs!$G$8*$D1501)*churn_nonbuyers)*(ic*Inputs!$C$8+fee_wd*Inputs!$E$8*(1-$B1501)+fee_fx*Inputs!$D$8-cost_acc-cost_wd*Inputs!$E$8*(1-$B1501)-cost_fx*Inputs!$D$8))</f>
        <v>196717.153124343</v>
      </c>
      <c r="J1501" s="0" t="n">
        <f aca="false">G1501+H1501+I1501-fixed</f>
        <v>90702.7690584748</v>
      </c>
      <c r="K1501" s="0" t="n">
        <f aca="false">12*Inputs!$B$6*(1-MIN(1,Inputs!$G$6*$D1501)*churn_nonbuyers)*(ic*Inputs!$C$6+fee_wd*Inputs!$E$6*(1-$B1501)+fee_fx*Inputs!$D$6-cost_acc-cost_wd*Inputs!$E$6*(1-$B1501)-cost_fx*Inputs!$D$6)</f>
        <v>161549.760079116</v>
      </c>
      <c r="L1501" s="0" t="n">
        <f aca="false">12*Inputs!$B$7*(1-MIN(1,Inputs!$G$7*$D1501)*churn_nonbuyers)*(ic*Inputs!$C$7+fee_wd*Inputs!$E$7*(1-$B1501)+fee_fx*Inputs!$D$7-cost_acc-cost_wd*Inputs!$E$7*(1-$B1501)-cost_fx*Inputs!$D$7)</f>
        <v>361491.55060747</v>
      </c>
      <c r="M1501" s="0" t="n">
        <f aca="false">12*Inputs!$B$8*(1-MIN(1,Inputs!$G$8*$D1501)*churn_nonbuyers)*(ic*Inputs!$C$8+fee_wd*Inputs!$E$8*(1-$B1501)+fee_fx*Inputs!$D$8-cost_acc-cost_wd*Inputs!$E$8*(1-$B1501)-cost_fx*Inputs!$D$8)</f>
        <v>180194.149169208</v>
      </c>
      <c r="N1501" s="0" t="n">
        <f aca="false">K1501+L1501+I1501-fixed</f>
        <v>19758.4638109285</v>
      </c>
      <c r="O1501" s="0" t="n">
        <f aca="false">K1501+L1501+M1501-fixed</f>
        <v>3235.45985579374</v>
      </c>
      <c r="P1501" s="0" t="n">
        <f aca="false">12*Inputs!$B$6*(1-MIN(1,Inputs!$F$6*$D1501))*(ic*Inputs!$C$6+flat_fee-cost_acc-cost_wd*Inputs!$E$6*$E1501-cost_fx*Inputs!$D$6)+12*Inputs!$B$7*(1-MIN(1,Inputs!$F$7*$D1501))*(ic*Inputs!$C$7+flat_fee-cost_acc-cost_wd*Inputs!$E$7*$E1501-cost_fx*Inputs!$D$7)+12*Inputs!$B$8*(1-MIN(1,Inputs!$F$8*$D1501))*(ic*Inputs!$C$8+flat_fee-cost_acc-cost_wd*Inputs!$E$8*$E1501-cost_fx*Inputs!$D$8)-fixed</f>
        <v>105884.3643932</v>
      </c>
    </row>
    <row r="1502" customFormat="false" ht="15" hidden="false" customHeight="false" outlineLevel="0" collapsed="false">
      <c r="A1502" s="0" t="n">
        <v>1437</v>
      </c>
      <c r="B1502" s="0" t="n">
        <v>0.365865</v>
      </c>
      <c r="C1502" s="0" t="n">
        <v>0.845577</v>
      </c>
      <c r="D1502" s="0" t="n">
        <v>1.224892</v>
      </c>
      <c r="E1502" s="0" t="n">
        <v>1.072271</v>
      </c>
      <c r="F1502" s="0" t="n">
        <v>0.120302</v>
      </c>
      <c r="G1502" s="0" t="n">
        <f aca="false">12*Inputs!$B$6*(MIN(1,$H$50*$C1502)*(ic*Inputs!$C$6+pS+fee_fx*Inputs!$D$6-cost_acc-cost_wd*Inputs!$E$6*$E1502-cost_fx*Inputs!$D$6-$F1502)+(1-MIN(1,$H$50*$C1502))*(1-MIN(1,Inputs!$G$6*$D1502)*churn_nonbuyers)*(ic*Inputs!$C$6+fee_wd*Inputs!$E$6*(1-$B1502)+fee_fx*Inputs!$D$6-cost_acc-cost_wd*Inputs!$E$6*(1-$B1502)-cost_fx*Inputs!$D$6))</f>
        <v>188734.72158533</v>
      </c>
      <c r="H1502" s="0" t="n">
        <f aca="false">12*Inputs!$B$7*(MIN(1,$H$51*$C1502)*(ic*Inputs!$C$7+pE+fee_fx*Inputs!$D$7-cost_acc-cost_wd*Inputs!$E$7*$E1502-cost_fx*Inputs!$D$7-$F1502)+(1-MIN(1,$H$51*$C1502))*(1-MIN(1,Inputs!$G$7*$D1502)*churn_nonbuyers)*(ic*Inputs!$C$7+fee_wd*Inputs!$E$7*(1-$B1502)+fee_fx*Inputs!$D$7-cost_acc-cost_wd*Inputs!$E$7*(1-$B1502)-cost_fx*Inputs!$D$7))</f>
        <v>395130.084119454</v>
      </c>
      <c r="I1502" s="0" t="n">
        <f aca="false">12*Inputs!$B$8*(MIN(1,$H$52*$C1502)*(ic*Inputs!$C$8+pT-cost_acc-cost_wd*Inputs!$E$8-cost_fx*Inputs!$D$8-cost_ins)+(1-MIN(1,$H$52*$C1502))*(1-MIN(1,Inputs!$G$8*$D1502)*churn_nonbuyers)*(ic*Inputs!$C$8+fee_wd*Inputs!$E$8*(1-$B1502)+fee_fx*Inputs!$D$8-cost_acc-cost_wd*Inputs!$E$8*(1-$B1502)-cost_fx*Inputs!$D$8))</f>
        <v>139854.477931464</v>
      </c>
      <c r="J1502" s="0" t="n">
        <f aca="false">G1502+H1502+I1502-fixed</f>
        <v>23719.2836362475</v>
      </c>
      <c r="K1502" s="0" t="n">
        <f aca="false">12*Inputs!$B$6*(1-MIN(1,Inputs!$G$6*$D1502)*churn_nonbuyers)*(ic*Inputs!$C$6+fee_wd*Inputs!$E$6*(1-$B1502)+fee_fx*Inputs!$D$6-cost_acc-cost_wd*Inputs!$E$6*(1-$B1502)-cost_fx*Inputs!$D$6)</f>
        <v>139795.173443376</v>
      </c>
      <c r="L1502" s="0" t="n">
        <f aca="false">12*Inputs!$B$7*(1-MIN(1,Inputs!$G$7*$D1502)*churn_nonbuyers)*(ic*Inputs!$C$7+fee_wd*Inputs!$E$7*(1-$B1502)+fee_fx*Inputs!$D$7-cost_acc-cost_wd*Inputs!$E$7*(1-$B1502)-cost_fx*Inputs!$D$7)</f>
        <v>337635.133250026</v>
      </c>
      <c r="M1502" s="0" t="n">
        <f aca="false">12*Inputs!$B$8*(1-MIN(1,Inputs!$G$8*$D1502)*churn_nonbuyers)*(ic*Inputs!$C$8+fee_wd*Inputs!$E$8*(1-$B1502)+fee_fx*Inputs!$D$8-cost_acc-cost_wd*Inputs!$E$8*(1-$B1502)-cost_fx*Inputs!$D$8)</f>
        <v>44032.831589088</v>
      </c>
      <c r="N1502" s="0" t="n">
        <f aca="false">K1502+L1502+I1502-fixed</f>
        <v>-82715.2153751348</v>
      </c>
      <c r="O1502" s="0" t="n">
        <f aca="false">K1502+L1502+M1502-fixed</f>
        <v>-178536.86171751</v>
      </c>
      <c r="P1502" s="0" t="n">
        <f aca="false">12*Inputs!$B$6*(1-MIN(1,Inputs!$F$6*$D1502))*(ic*Inputs!$C$6+flat_fee-cost_acc-cost_wd*Inputs!$E$6*$E1502-cost_fx*Inputs!$D$6)+12*Inputs!$B$7*(1-MIN(1,Inputs!$F$7*$D1502))*(ic*Inputs!$C$7+flat_fee-cost_acc-cost_wd*Inputs!$E$7*$E1502-cost_fx*Inputs!$D$7)+12*Inputs!$B$8*(1-MIN(1,Inputs!$F$8*$D1502))*(ic*Inputs!$C$8+flat_fee-cost_acc-cost_wd*Inputs!$E$8*$E1502-cost_fx*Inputs!$D$8)-fixed</f>
        <v>-83671.2070403202</v>
      </c>
    </row>
    <row r="1503" customFormat="false" ht="15" hidden="false" customHeight="false" outlineLevel="0" collapsed="false">
      <c r="A1503" s="0" t="n">
        <v>1438</v>
      </c>
      <c r="B1503" s="0" t="n">
        <v>0.36939</v>
      </c>
      <c r="C1503" s="0" t="n">
        <v>0.965006</v>
      </c>
      <c r="D1503" s="0" t="n">
        <v>1.164817</v>
      </c>
      <c r="E1503" s="0" t="n">
        <v>1.265564</v>
      </c>
      <c r="F1503" s="0" t="n">
        <v>0.164462</v>
      </c>
      <c r="G1503" s="0" t="n">
        <f aca="false">12*Inputs!$B$6*(MIN(1,$H$50*$C1503)*(ic*Inputs!$C$6+pS+fee_fx*Inputs!$D$6-cost_acc-cost_wd*Inputs!$E$6*$E1503-cost_fx*Inputs!$D$6-$F1503)+(1-MIN(1,$H$50*$C1503))*(1-MIN(1,Inputs!$G$6*$D1503)*churn_nonbuyers)*(ic*Inputs!$C$6+fee_wd*Inputs!$E$6*(1-$B1503)+fee_fx*Inputs!$D$6-cost_acc-cost_wd*Inputs!$E$6*(1-$B1503)-cost_fx*Inputs!$D$6))</f>
        <v>190339.098765376</v>
      </c>
      <c r="H1503" s="0" t="n">
        <f aca="false">12*Inputs!$B$7*(MIN(1,$H$51*$C1503)*(ic*Inputs!$C$7+pE+fee_fx*Inputs!$D$7-cost_acc-cost_wd*Inputs!$E$7*$E1503-cost_fx*Inputs!$D$7-$F1503)+(1-MIN(1,$H$51*$C1503))*(1-MIN(1,Inputs!$G$7*$D1503)*churn_nonbuyers)*(ic*Inputs!$C$7+fee_wd*Inputs!$E$7*(1-$B1503)+fee_fx*Inputs!$D$7-cost_acc-cost_wd*Inputs!$E$7*(1-$B1503)-cost_fx*Inputs!$D$7))</f>
        <v>379395.014549842</v>
      </c>
      <c r="I1503" s="0" t="n">
        <f aca="false">12*Inputs!$B$8*(MIN(1,$H$52*$C1503)*(ic*Inputs!$C$8+pT-cost_acc-cost_wd*Inputs!$E$8-cost_fx*Inputs!$D$8-cost_ins)+(1-MIN(1,$H$52*$C1503))*(1-MIN(1,Inputs!$G$8*$D1503)*churn_nonbuyers)*(ic*Inputs!$C$8+fee_wd*Inputs!$E$8*(1-$B1503)+fee_fx*Inputs!$D$8-cost_acc-cost_wd*Inputs!$E$8*(1-$B1503)-cost_fx*Inputs!$D$8))</f>
        <v>157592.523374557</v>
      </c>
      <c r="J1503" s="0" t="n">
        <f aca="false">G1503+H1503+I1503-fixed</f>
        <v>27326.6366897745</v>
      </c>
      <c r="K1503" s="0" t="n">
        <f aca="false">12*Inputs!$B$6*(1-MIN(1,Inputs!$G$6*$D1503)*churn_nonbuyers)*(ic*Inputs!$C$6+fee_wd*Inputs!$E$6*(1-$B1503)+fee_fx*Inputs!$D$6-cost_acc-cost_wd*Inputs!$E$6*(1-$B1503)-cost_fx*Inputs!$D$6)</f>
        <v>139764.441251736</v>
      </c>
      <c r="L1503" s="0" t="n">
        <f aca="false">12*Inputs!$B$7*(1-MIN(1,Inputs!$G$7*$D1503)*churn_nonbuyers)*(ic*Inputs!$C$7+fee_wd*Inputs!$E$7*(1-$B1503)+fee_fx*Inputs!$D$7-cost_acc-cost_wd*Inputs!$E$7*(1-$B1503)-cost_fx*Inputs!$D$7)</f>
        <v>337776.987535042</v>
      </c>
      <c r="M1503" s="0" t="n">
        <f aca="false">12*Inputs!$B$8*(1-MIN(1,Inputs!$G$8*$D1503)*churn_nonbuyers)*(ic*Inputs!$C$8+fee_wd*Inputs!$E$8*(1-$B1503)+fee_fx*Inputs!$D$8-cost_acc-cost_wd*Inputs!$E$8*(1-$B1503)-cost_fx*Inputs!$D$8)</f>
        <v>56989.022694768</v>
      </c>
      <c r="N1503" s="0" t="n">
        <f aca="false">K1503+L1503+I1503-fixed</f>
        <v>-64866.0478386653</v>
      </c>
      <c r="O1503" s="0" t="n">
        <f aca="false">K1503+L1503+M1503-fixed</f>
        <v>-165469.548518454</v>
      </c>
      <c r="P1503" s="0" t="n">
        <f aca="false">12*Inputs!$B$6*(1-MIN(1,Inputs!$F$6*$D1503))*(ic*Inputs!$C$6+flat_fee-cost_acc-cost_wd*Inputs!$E$6*$E1503-cost_fx*Inputs!$D$6)+12*Inputs!$B$7*(1-MIN(1,Inputs!$F$7*$D1503))*(ic*Inputs!$C$7+flat_fee-cost_acc-cost_wd*Inputs!$E$7*$E1503-cost_fx*Inputs!$D$7)+12*Inputs!$B$8*(1-MIN(1,Inputs!$F$8*$D1503))*(ic*Inputs!$C$8+flat_fee-cost_acc-cost_wd*Inputs!$E$8*$E1503-cost_fx*Inputs!$D$8)-fixed</f>
        <v>-126691.89834688</v>
      </c>
    </row>
    <row r="1504" customFormat="false" ht="15" hidden="false" customHeight="false" outlineLevel="0" collapsed="false">
      <c r="A1504" s="0" t="n">
        <v>1439</v>
      </c>
      <c r="B1504" s="0" t="n">
        <v>0.197334</v>
      </c>
      <c r="C1504" s="0" t="n">
        <v>1.001478</v>
      </c>
      <c r="D1504" s="0" t="n">
        <v>0.999729</v>
      </c>
      <c r="E1504" s="0" t="n">
        <v>1.385222</v>
      </c>
      <c r="F1504" s="0" t="n">
        <v>0.067395</v>
      </c>
      <c r="G1504" s="0" t="n">
        <f aca="false">12*Inputs!$B$6*(MIN(1,$H$50*$C1504)*(ic*Inputs!$C$6+pS+fee_fx*Inputs!$D$6-cost_acc-cost_wd*Inputs!$E$6*$E1504-cost_fx*Inputs!$D$6-$F1504)+(1-MIN(1,$H$50*$C1504))*(1-MIN(1,Inputs!$G$6*$D1504)*churn_nonbuyers)*(ic*Inputs!$C$6+fee_wd*Inputs!$E$6*(1-$B1504)+fee_fx*Inputs!$D$6-cost_acc-cost_wd*Inputs!$E$6*(1-$B1504)-cost_fx*Inputs!$D$6))</f>
        <v>214507.958079297</v>
      </c>
      <c r="H1504" s="0" t="n">
        <f aca="false">12*Inputs!$B$7*(MIN(1,$H$51*$C1504)*(ic*Inputs!$C$7+pE+fee_fx*Inputs!$D$7-cost_acc-cost_wd*Inputs!$E$7*$E1504-cost_fx*Inputs!$D$7-$F1504)+(1-MIN(1,$H$51*$C1504))*(1-MIN(1,Inputs!$G$7*$D1504)*churn_nonbuyers)*(ic*Inputs!$C$7+fee_wd*Inputs!$E$7*(1-$B1504)+fee_fx*Inputs!$D$7-cost_acc-cost_wd*Inputs!$E$7*(1-$B1504)-cost_fx*Inputs!$D$7))</f>
        <v>388206.932777759</v>
      </c>
      <c r="I1504" s="0" t="n">
        <f aca="false">12*Inputs!$B$8*(MIN(1,$H$52*$C1504)*(ic*Inputs!$C$8+pT-cost_acc-cost_wd*Inputs!$E$8-cost_fx*Inputs!$D$8-cost_ins)+(1-MIN(1,$H$52*$C1504))*(1-MIN(1,Inputs!$G$8*$D1504)*churn_nonbuyers)*(ic*Inputs!$C$8+fee_wd*Inputs!$E$8*(1-$B1504)+fee_fx*Inputs!$D$8-cost_acc-cost_wd*Inputs!$E$8*(1-$B1504)-cost_fx*Inputs!$D$8))</f>
        <v>172800.168018521</v>
      </c>
      <c r="J1504" s="0" t="n">
        <f aca="false">G1504+H1504+I1504-fixed</f>
        <v>75515.0588755764</v>
      </c>
      <c r="K1504" s="0" t="n">
        <f aca="false">12*Inputs!$B$6*(1-MIN(1,Inputs!$G$6*$D1504)*churn_nonbuyers)*(ic*Inputs!$C$6+fee_wd*Inputs!$E$6*(1-$B1504)+fee_fx*Inputs!$D$6-cost_acc-cost_wd*Inputs!$E$6*(1-$B1504)-cost_fx*Inputs!$D$6)</f>
        <v>164527.055441899</v>
      </c>
      <c r="L1504" s="0" t="n">
        <f aca="false">12*Inputs!$B$7*(1-MIN(1,Inputs!$G$7*$D1504)*churn_nonbuyers)*(ic*Inputs!$C$7+fee_wd*Inputs!$E$7*(1-$B1504)+fee_fx*Inputs!$D$7-cost_acc-cost_wd*Inputs!$E$7*(1-$B1504)-cost_fx*Inputs!$D$7)</f>
        <v>363543.43387314</v>
      </c>
      <c r="M1504" s="0" t="n">
        <f aca="false">12*Inputs!$B$8*(1-MIN(1,Inputs!$G$8*$D1504)*churn_nonbuyers)*(ic*Inputs!$C$8+fee_wd*Inputs!$E$8*(1-$B1504)+fee_fx*Inputs!$D$8-cost_acc-cost_wd*Inputs!$E$8*(1-$B1504)-cost_fx*Inputs!$D$8)</f>
        <v>95138.5116355296</v>
      </c>
      <c r="N1504" s="0" t="n">
        <f aca="false">K1504+L1504+I1504-fixed</f>
        <v>870.65733355959</v>
      </c>
      <c r="O1504" s="0" t="n">
        <f aca="false">K1504+L1504+M1504-fixed</f>
        <v>-76790.9990494316</v>
      </c>
      <c r="P1504" s="0" t="n">
        <f aca="false">12*Inputs!$B$6*(1-MIN(1,Inputs!$F$6*$D1504))*(ic*Inputs!$C$6+flat_fee-cost_acc-cost_wd*Inputs!$E$6*$E1504-cost_fx*Inputs!$D$6)+12*Inputs!$B$7*(1-MIN(1,Inputs!$F$7*$D1504))*(ic*Inputs!$C$7+flat_fee-cost_acc-cost_wd*Inputs!$E$7*$E1504-cost_fx*Inputs!$D$7)+12*Inputs!$B$8*(1-MIN(1,Inputs!$F$8*$D1504))*(ic*Inputs!$C$8+flat_fee-cost_acc-cost_wd*Inputs!$E$8*$E1504-cost_fx*Inputs!$D$8)-fixed</f>
        <v>-95816.1343508801</v>
      </c>
    </row>
    <row r="1505" customFormat="false" ht="15" hidden="false" customHeight="false" outlineLevel="0" collapsed="false">
      <c r="A1505" s="0" t="n">
        <v>1440</v>
      </c>
      <c r="B1505" s="0" t="n">
        <v>0.116063</v>
      </c>
      <c r="C1505" s="0" t="n">
        <v>0.913472</v>
      </c>
      <c r="D1505" s="0" t="n">
        <v>1.401859</v>
      </c>
      <c r="E1505" s="0" t="n">
        <v>1.194067</v>
      </c>
      <c r="F1505" s="0" t="n">
        <v>0.104361</v>
      </c>
      <c r="G1505" s="0" t="n">
        <f aca="false">12*Inputs!$B$6*(MIN(1,$H$50*$C1505)*(ic*Inputs!$C$6+pS+fee_fx*Inputs!$D$6-cost_acc-cost_wd*Inputs!$E$6*$E1505-cost_fx*Inputs!$D$6-$F1505)+(1-MIN(1,$H$50*$C1505))*(1-MIN(1,Inputs!$G$6*$D1505)*churn_nonbuyers)*(ic*Inputs!$C$6+fee_wd*Inputs!$E$6*(1-$B1505)+fee_fx*Inputs!$D$6-cost_acc-cost_wd*Inputs!$E$6*(1-$B1505)-cost_fx*Inputs!$D$6))</f>
        <v>220220.73582192</v>
      </c>
      <c r="H1505" s="0" t="n">
        <f aca="false">12*Inputs!$B$7*(MIN(1,$H$51*$C1505)*(ic*Inputs!$C$7+pE+fee_fx*Inputs!$D$7-cost_acc-cost_wd*Inputs!$E$7*$E1505-cost_fx*Inputs!$D$7-$F1505)+(1-MIN(1,$H$51*$C1505))*(1-MIN(1,Inputs!$G$7*$D1505)*churn_nonbuyers)*(ic*Inputs!$C$7+fee_wd*Inputs!$E$7*(1-$B1505)+fee_fx*Inputs!$D$7-cost_acc-cost_wd*Inputs!$E$7*(1-$B1505)-cost_fx*Inputs!$D$7))</f>
        <v>408455.440193107</v>
      </c>
      <c r="I1505" s="0" t="n">
        <f aca="false">12*Inputs!$B$8*(MIN(1,$H$52*$C1505)*(ic*Inputs!$C$8+pT-cost_acc-cost_wd*Inputs!$E$8-cost_fx*Inputs!$D$8-cost_ins)+(1-MIN(1,$H$52*$C1505))*(1-MIN(1,Inputs!$G$8*$D1505)*churn_nonbuyers)*(ic*Inputs!$C$8+fee_wd*Inputs!$E$8*(1-$B1505)+fee_fx*Inputs!$D$8-cost_acc-cost_wd*Inputs!$E$8*(1-$B1505)-cost_fx*Inputs!$D$8))</f>
        <v>133834.595565158</v>
      </c>
      <c r="J1505" s="0" t="n">
        <f aca="false">G1505+H1505+I1505-fixed</f>
        <v>62510.771580185</v>
      </c>
      <c r="K1505" s="0" t="n">
        <f aca="false">12*Inputs!$B$6*(1-MIN(1,Inputs!$G$6*$D1505)*churn_nonbuyers)*(ic*Inputs!$C$6+fee_wd*Inputs!$E$6*(1-$B1505)+fee_fx*Inputs!$D$6-cost_acc-cost_wd*Inputs!$E$6*(1-$B1505)-cost_fx*Inputs!$D$6)</f>
        <v>171927.657800042</v>
      </c>
      <c r="L1505" s="0" t="n">
        <f aca="false">12*Inputs!$B$7*(1-MIN(1,Inputs!$G$7*$D1505)*churn_nonbuyers)*(ic*Inputs!$C$7+fee_wd*Inputs!$E$7*(1-$B1505)+fee_fx*Inputs!$D$7-cost_acc-cost_wd*Inputs!$E$7*(1-$B1505)-cost_fx*Inputs!$D$7)</f>
        <v>370232.922648026</v>
      </c>
      <c r="M1505" s="0" t="n">
        <f aca="false">12*Inputs!$B$8*(1-MIN(1,Inputs!$G$8*$D1505)*churn_nonbuyers)*(ic*Inputs!$C$8+fee_wd*Inputs!$E$8*(1-$B1505)+fee_fx*Inputs!$D$8-cost_acc-cost_wd*Inputs!$E$8*(1-$B1505)-cost_fx*Inputs!$D$8)</f>
        <v>5999.08477353122</v>
      </c>
      <c r="N1505" s="0" t="n">
        <f aca="false">K1505+L1505+I1505-fixed</f>
        <v>-24004.8239867738</v>
      </c>
      <c r="O1505" s="0" t="n">
        <f aca="false">K1505+L1505+M1505-fixed</f>
        <v>-151840.334778401</v>
      </c>
      <c r="P1505" s="0" t="n">
        <f aca="false">12*Inputs!$B$6*(1-MIN(1,Inputs!$F$6*$D1505))*(ic*Inputs!$C$6+flat_fee-cost_acc-cost_wd*Inputs!$E$6*$E1505-cost_fx*Inputs!$D$6)+12*Inputs!$B$7*(1-MIN(1,Inputs!$F$7*$D1505))*(ic*Inputs!$C$7+flat_fee-cost_acc-cost_wd*Inputs!$E$7*$E1505-cost_fx*Inputs!$D$7)+12*Inputs!$B$8*(1-MIN(1,Inputs!$F$8*$D1505))*(ic*Inputs!$C$8+flat_fee-cost_acc-cost_wd*Inputs!$E$8*$E1505-cost_fx*Inputs!$D$8)-fixed</f>
        <v>-221267.46921928</v>
      </c>
    </row>
    <row r="1506" customFormat="false" ht="15" hidden="false" customHeight="false" outlineLevel="0" collapsed="false">
      <c r="A1506" s="0" t="n">
        <v>1441</v>
      </c>
      <c r="B1506" s="0" t="n">
        <v>0.259628</v>
      </c>
      <c r="C1506" s="0" t="n">
        <v>0.978545</v>
      </c>
      <c r="D1506" s="0" t="n">
        <v>1.203206</v>
      </c>
      <c r="E1506" s="0" t="n">
        <v>1.278328</v>
      </c>
      <c r="F1506" s="0" t="n">
        <v>0.084746</v>
      </c>
      <c r="G1506" s="0" t="n">
        <f aca="false">12*Inputs!$B$6*(MIN(1,$H$50*$C1506)*(ic*Inputs!$C$6+pS+fee_fx*Inputs!$D$6-cost_acc-cost_wd*Inputs!$E$6*$E1506-cost_fx*Inputs!$D$6-$F1506)+(1-MIN(1,$H$50*$C1506))*(1-MIN(1,Inputs!$G$6*$D1506)*churn_nonbuyers)*(ic*Inputs!$C$6+fee_wd*Inputs!$E$6*(1-$B1506)+fee_fx*Inputs!$D$6-cost_acc-cost_wd*Inputs!$E$6*(1-$B1506)-cost_fx*Inputs!$D$6))</f>
        <v>205987.535596247</v>
      </c>
      <c r="H1506" s="0" t="n">
        <f aca="false">12*Inputs!$B$7*(MIN(1,$H$51*$C1506)*(ic*Inputs!$C$7+pE+fee_fx*Inputs!$D$7-cost_acc-cost_wd*Inputs!$E$7*$E1506-cost_fx*Inputs!$D$7-$F1506)+(1-MIN(1,$H$51*$C1506))*(1-MIN(1,Inputs!$G$7*$D1506)*churn_nonbuyers)*(ic*Inputs!$C$7+fee_wd*Inputs!$E$7*(1-$B1506)+fee_fx*Inputs!$D$7-cost_acc-cost_wd*Inputs!$E$7*(1-$B1506)-cost_fx*Inputs!$D$7))</f>
        <v>392059.730823099</v>
      </c>
      <c r="I1506" s="0" t="n">
        <f aca="false">12*Inputs!$B$8*(MIN(1,$H$52*$C1506)*(ic*Inputs!$C$8+pT-cost_acc-cost_wd*Inputs!$E$8-cost_fx*Inputs!$D$8-cost_ins)+(1-MIN(1,$H$52*$C1506))*(1-MIN(1,Inputs!$G$8*$D1506)*churn_nonbuyers)*(ic*Inputs!$C$8+fee_wd*Inputs!$E$8*(1-$B1506)+fee_fx*Inputs!$D$8-cost_acc-cost_wd*Inputs!$E$8*(1-$B1506)-cost_fx*Inputs!$D$8))</f>
        <v>156652.844753499</v>
      </c>
      <c r="J1506" s="0" t="n">
        <f aca="false">G1506+H1506+I1506-fixed</f>
        <v>54700.1111728451</v>
      </c>
      <c r="K1506" s="0" t="n">
        <f aca="false">12*Inputs!$B$6*(1-MIN(1,Inputs!$G$6*$D1506)*churn_nonbuyers)*(ic*Inputs!$C$6+fee_wd*Inputs!$E$6*(1-$B1506)+fee_fx*Inputs!$D$6-cost_acc-cost_wd*Inputs!$E$6*(1-$B1506)-cost_fx*Inputs!$D$6)</f>
        <v>154334.43048505</v>
      </c>
      <c r="L1506" s="0" t="n">
        <f aca="false">12*Inputs!$B$7*(1-MIN(1,Inputs!$G$7*$D1506)*churn_nonbuyers)*(ic*Inputs!$C$7+fee_wd*Inputs!$E$7*(1-$B1506)+fee_fx*Inputs!$D$7-cost_acc-cost_wd*Inputs!$E$7*(1-$B1506)-cost_fx*Inputs!$D$7)</f>
        <v>352609.09560303</v>
      </c>
      <c r="M1506" s="0" t="n">
        <f aca="false">12*Inputs!$B$8*(1-MIN(1,Inputs!$G$8*$D1506)*churn_nonbuyers)*(ic*Inputs!$C$8+fee_wd*Inputs!$E$8*(1-$B1506)+fee_fx*Inputs!$D$8-cost_acc-cost_wd*Inputs!$E$8*(1-$B1506)-cost_fx*Inputs!$D$8)</f>
        <v>49525.5176235648</v>
      </c>
      <c r="N1506" s="0" t="n">
        <f aca="false">K1506+L1506+I1506-fixed</f>
        <v>-36403.6291584217</v>
      </c>
      <c r="O1506" s="0" t="n">
        <f aca="false">K1506+L1506+M1506-fixed</f>
        <v>-143530.956288356</v>
      </c>
      <c r="P1506" s="0" t="n">
        <f aca="false">12*Inputs!$B$6*(1-MIN(1,Inputs!$F$6*$D1506))*(ic*Inputs!$C$6+flat_fee-cost_acc-cost_wd*Inputs!$E$6*$E1506-cost_fx*Inputs!$D$6)+12*Inputs!$B$7*(1-MIN(1,Inputs!$F$7*$D1506))*(ic*Inputs!$C$7+flat_fee-cost_acc-cost_wd*Inputs!$E$7*$E1506-cost_fx*Inputs!$D$7)+12*Inputs!$B$8*(1-MIN(1,Inputs!$F$8*$D1506))*(ic*Inputs!$C$8+flat_fee-cost_acc-cost_wd*Inputs!$E$8*$E1506-cost_fx*Inputs!$D$8)-fixed</f>
        <v>-150785.34847168</v>
      </c>
    </row>
    <row r="1507" customFormat="false" ht="15" hidden="false" customHeight="false" outlineLevel="0" collapsed="false">
      <c r="A1507" s="0" t="n">
        <v>1442</v>
      </c>
      <c r="B1507" s="0" t="n">
        <v>0.287799</v>
      </c>
      <c r="C1507" s="0" t="n">
        <v>0.893216</v>
      </c>
      <c r="D1507" s="0" t="n">
        <v>1.521388</v>
      </c>
      <c r="E1507" s="0" t="n">
        <v>1.106302</v>
      </c>
      <c r="F1507" s="0" t="n">
        <v>0.109023</v>
      </c>
      <c r="G1507" s="0" t="n">
        <f aca="false">12*Inputs!$B$6*(MIN(1,$H$50*$C1507)*(ic*Inputs!$C$6+pS+fee_fx*Inputs!$D$6-cost_acc-cost_wd*Inputs!$E$6*$E1507-cost_fx*Inputs!$D$6-$F1507)+(1-MIN(1,$H$50*$C1507))*(1-MIN(1,Inputs!$G$6*$D1507)*churn_nonbuyers)*(ic*Inputs!$C$6+fee_wd*Inputs!$E$6*(1-$B1507)+fee_fx*Inputs!$D$6-cost_acc-cost_wd*Inputs!$E$6*(1-$B1507)-cost_fx*Inputs!$D$6))</f>
        <v>198617.997964213</v>
      </c>
      <c r="H1507" s="0" t="n">
        <f aca="false">12*Inputs!$B$7*(MIN(1,$H$51*$C1507)*(ic*Inputs!$C$7+pE+fee_fx*Inputs!$D$7-cost_acc-cost_wd*Inputs!$E$7*$E1507-cost_fx*Inputs!$D$7-$F1507)+(1-MIN(1,$H$51*$C1507))*(1-MIN(1,Inputs!$G$7*$D1507)*churn_nonbuyers)*(ic*Inputs!$C$7+fee_wd*Inputs!$E$7*(1-$B1507)+fee_fx*Inputs!$D$7-cost_acc-cost_wd*Inputs!$E$7*(1-$B1507)-cost_fx*Inputs!$D$7))</f>
        <v>400339.308168999</v>
      </c>
      <c r="I1507" s="0" t="n">
        <f aca="false">12*Inputs!$B$8*(MIN(1,$H$52*$C1507)*(ic*Inputs!$C$8+pT-cost_acc-cost_wd*Inputs!$E$8-cost_fx*Inputs!$D$8-cost_ins)+(1-MIN(1,$H$52*$C1507))*(1-MIN(1,Inputs!$G$8*$D1507)*churn_nonbuyers)*(ic*Inputs!$C$8+fee_wd*Inputs!$E$8*(1-$B1507)+fee_fx*Inputs!$D$8-cost_acc-cost_wd*Inputs!$E$8*(1-$B1507)-cost_fx*Inputs!$D$8))</f>
        <v>128751.727104</v>
      </c>
      <c r="J1507" s="0" t="n">
        <f aca="false">G1507+H1507+I1507-fixed</f>
        <v>27709.0332372112</v>
      </c>
      <c r="K1507" s="0" t="n">
        <f aca="false">12*Inputs!$B$6*(1-MIN(1,Inputs!$G$6*$D1507)*churn_nonbuyers)*(ic*Inputs!$C$6+fee_wd*Inputs!$E$6*(1-$B1507)+fee_fx*Inputs!$D$6-cost_acc-cost_wd*Inputs!$E$6*(1-$B1507)-cost_fx*Inputs!$D$6)</f>
        <v>147973.901364086</v>
      </c>
      <c r="L1507" s="0" t="n">
        <f aca="false">12*Inputs!$B$7*(1-MIN(1,Inputs!$G$7*$D1507)*churn_nonbuyers)*(ic*Inputs!$C$7+fee_wd*Inputs!$E$7*(1-$B1507)+fee_fx*Inputs!$D$7-cost_acc-cost_wd*Inputs!$E$7*(1-$B1507)-cost_fx*Inputs!$D$7)</f>
        <v>345245.763794452</v>
      </c>
      <c r="M1507" s="0" t="n">
        <f aca="false">12*Inputs!$B$8*(1-MIN(1,Inputs!$G$8*$D1507)*churn_nonbuyers)*(ic*Inputs!$C$8+fee_wd*Inputs!$E$8*(1-$B1507)+fee_fx*Inputs!$D$8-cost_acc-cost_wd*Inputs!$E$8*(1-$B1507)-cost_fx*Inputs!$D$8)</f>
        <v>0</v>
      </c>
      <c r="N1507" s="0" t="n">
        <f aca="false">K1507+L1507+I1507-fixed</f>
        <v>-78028.6077374617</v>
      </c>
      <c r="O1507" s="0" t="n">
        <f aca="false">K1507+L1507+M1507-fixed</f>
        <v>-206780.334841462</v>
      </c>
      <c r="P1507" s="0" t="n">
        <f aca="false">12*Inputs!$B$6*(1-MIN(1,Inputs!$F$6*$D1507))*(ic*Inputs!$C$6+flat_fee-cost_acc-cost_wd*Inputs!$E$6*$E1507-cost_fx*Inputs!$D$6)+12*Inputs!$B$7*(1-MIN(1,Inputs!$F$7*$D1507))*(ic*Inputs!$C$7+flat_fee-cost_acc-cost_wd*Inputs!$E$7*$E1507-cost_fx*Inputs!$D$7)+12*Inputs!$B$8*(1-MIN(1,Inputs!$F$8*$D1507))*(ic*Inputs!$C$8+flat_fee-cost_acc-cost_wd*Inputs!$E$8*$E1507-cost_fx*Inputs!$D$8)-fixed</f>
        <v>-256173.85514176</v>
      </c>
    </row>
    <row r="1508" customFormat="false" ht="15" hidden="false" customHeight="false" outlineLevel="0" collapsed="false">
      <c r="A1508" s="0" t="n">
        <v>1443</v>
      </c>
      <c r="B1508" s="0" t="n">
        <v>0.274183</v>
      </c>
      <c r="C1508" s="0" t="n">
        <v>0.893422</v>
      </c>
      <c r="D1508" s="0" t="n">
        <v>0.983098</v>
      </c>
      <c r="E1508" s="0" t="n">
        <v>1.196521</v>
      </c>
      <c r="F1508" s="0" t="n">
        <v>0.114844</v>
      </c>
      <c r="G1508" s="0" t="n">
        <f aca="false">12*Inputs!$B$6*(MIN(1,$H$50*$C1508)*(ic*Inputs!$C$6+pS+fee_fx*Inputs!$D$6-cost_acc-cost_wd*Inputs!$E$6*$E1508-cost_fx*Inputs!$D$6-$F1508)+(1-MIN(1,$H$50*$C1508))*(1-MIN(1,Inputs!$G$6*$D1508)*churn_nonbuyers)*(ic*Inputs!$C$6+fee_wd*Inputs!$E$6*(1-$B1508)+fee_fx*Inputs!$D$6-cost_acc-cost_wd*Inputs!$E$6*(1-$B1508)-cost_fx*Inputs!$D$6))</f>
        <v>202386.276675411</v>
      </c>
      <c r="H1508" s="0" t="n">
        <f aca="false">12*Inputs!$B$7*(MIN(1,$H$51*$C1508)*(ic*Inputs!$C$7+pE+fee_fx*Inputs!$D$7-cost_acc-cost_wd*Inputs!$E$7*$E1508-cost_fx*Inputs!$D$7-$F1508)+(1-MIN(1,$H$51*$C1508))*(1-MIN(1,Inputs!$G$7*$D1508)*churn_nonbuyers)*(ic*Inputs!$C$7+fee_wd*Inputs!$E$7*(1-$B1508)+fee_fx*Inputs!$D$7-cost_acc-cost_wd*Inputs!$E$7*(1-$B1508)-cost_fx*Inputs!$D$7))</f>
        <v>395743.958066812</v>
      </c>
      <c r="I1508" s="0" t="n">
        <f aca="false">12*Inputs!$B$8*(MIN(1,$H$52*$C1508)*(ic*Inputs!$C$8+pT-cost_acc-cost_wd*Inputs!$E$8-cost_fx*Inputs!$D$8-cost_ins)+(1-MIN(1,$H$52*$C1508))*(1-MIN(1,Inputs!$G$8*$D1508)*churn_nonbuyers)*(ic*Inputs!$C$8+fee_wd*Inputs!$E$8*(1-$B1508)+fee_fx*Inputs!$D$8-cost_acc-cost_wd*Inputs!$E$8*(1-$B1508)-cost_fx*Inputs!$D$8))</f>
        <v>165371.982679251</v>
      </c>
      <c r="J1508" s="0" t="n">
        <f aca="false">G1508+H1508+I1508-fixed</f>
        <v>63502.2174214749</v>
      </c>
      <c r="K1508" s="0" t="n">
        <f aca="false">12*Inputs!$B$6*(1-MIN(1,Inputs!$G$6*$D1508)*churn_nonbuyers)*(ic*Inputs!$C$6+fee_wd*Inputs!$E$6*(1-$B1508)+fee_fx*Inputs!$D$6-cost_acc-cost_wd*Inputs!$E$6*(1-$B1508)-cost_fx*Inputs!$D$6)</f>
        <v>154148.771224325</v>
      </c>
      <c r="L1508" s="0" t="n">
        <f aca="false">12*Inputs!$B$7*(1-MIN(1,Inputs!$G$7*$D1508)*churn_nonbuyers)*(ic*Inputs!$C$7+fee_wd*Inputs!$E$7*(1-$B1508)+fee_fx*Inputs!$D$7-cost_acc-cost_wd*Inputs!$E$7*(1-$B1508)-cost_fx*Inputs!$D$7)</f>
        <v>352990.545230595</v>
      </c>
      <c r="M1508" s="0" t="n">
        <f aca="false">12*Inputs!$B$8*(1-MIN(1,Inputs!$G$8*$D1508)*churn_nonbuyers)*(ic*Inputs!$C$8+fee_wd*Inputs!$E$8*(1-$B1508)+fee_fx*Inputs!$D$8-cost_acc-cost_wd*Inputs!$E$8*(1-$B1508)-cost_fx*Inputs!$D$8)</f>
        <v>97677.8232601824</v>
      </c>
      <c r="N1508" s="0" t="n">
        <f aca="false">K1508+L1508+I1508-fixed</f>
        <v>-27488.700865829</v>
      </c>
      <c r="O1508" s="0" t="n">
        <f aca="false">K1508+L1508+M1508-fixed</f>
        <v>-95182.860284898</v>
      </c>
      <c r="P1508" s="0" t="n">
        <f aca="false">12*Inputs!$B$6*(1-MIN(1,Inputs!$F$6*$D1508))*(ic*Inputs!$C$6+flat_fee-cost_acc-cost_wd*Inputs!$E$6*$E1508-cost_fx*Inputs!$D$6)+12*Inputs!$B$7*(1-MIN(1,Inputs!$F$7*$D1508))*(ic*Inputs!$C$7+flat_fee-cost_acc-cost_wd*Inputs!$E$7*$E1508-cost_fx*Inputs!$D$7)+12*Inputs!$B$8*(1-MIN(1,Inputs!$F$8*$D1508))*(ic*Inputs!$C$8+flat_fee-cost_acc-cost_wd*Inputs!$E$8*$E1508-cost_fx*Inputs!$D$8)-fixed</f>
        <v>-5690.74445007998</v>
      </c>
    </row>
    <row r="1509" customFormat="false" ht="15" hidden="false" customHeight="false" outlineLevel="0" collapsed="false">
      <c r="A1509" s="0" t="n">
        <v>1444</v>
      </c>
      <c r="B1509" s="0" t="n">
        <v>0.093487</v>
      </c>
      <c r="C1509" s="0" t="n">
        <v>1.010896</v>
      </c>
      <c r="D1509" s="0" t="n">
        <v>0.684445</v>
      </c>
      <c r="E1509" s="0" t="n">
        <v>1.3626</v>
      </c>
      <c r="F1509" s="0" t="n">
        <v>0.16222</v>
      </c>
      <c r="G1509" s="0" t="n">
        <f aca="false">12*Inputs!$B$6*(MIN(1,$H$50*$C1509)*(ic*Inputs!$C$6+pS+fee_fx*Inputs!$D$6-cost_acc-cost_wd*Inputs!$E$6*$E1509-cost_fx*Inputs!$D$6-$F1509)+(1-MIN(1,$H$50*$C1509))*(1-MIN(1,Inputs!$G$6*$D1509)*churn_nonbuyers)*(ic*Inputs!$C$6+fee_wd*Inputs!$E$6*(1-$B1509)+fee_fx*Inputs!$D$6-cost_acc-cost_wd*Inputs!$E$6*(1-$B1509)-cost_fx*Inputs!$D$6))</f>
        <v>229079.861567183</v>
      </c>
      <c r="H1509" s="0" t="n">
        <f aca="false">12*Inputs!$B$7*(MIN(1,$H$51*$C1509)*(ic*Inputs!$C$7+pE+fee_fx*Inputs!$D$7-cost_acc-cost_wd*Inputs!$E$7*$E1509-cost_fx*Inputs!$D$7-$F1509)+(1-MIN(1,$H$51*$C1509))*(1-MIN(1,Inputs!$G$7*$D1509)*churn_nonbuyers)*(ic*Inputs!$C$7+fee_wd*Inputs!$E$7*(1-$B1509)+fee_fx*Inputs!$D$7-cost_acc-cost_wd*Inputs!$E$7*(1-$B1509)-cost_fx*Inputs!$D$7))</f>
        <v>396387.68888805</v>
      </c>
      <c r="I1509" s="0" t="n">
        <f aca="false">12*Inputs!$B$8*(MIN(1,$H$52*$C1509)*(ic*Inputs!$C$8+pT-cost_acc-cost_wd*Inputs!$E$8-cost_fx*Inputs!$D$8-cost_ins)+(1-MIN(1,$H$52*$C1509))*(1-MIN(1,Inputs!$G$8*$D1509)*churn_nonbuyers)*(ic*Inputs!$C$8+fee_wd*Inputs!$E$8*(1-$B1509)+fee_fx*Inputs!$D$8-cost_acc-cost_wd*Inputs!$E$8*(1-$B1509)-cost_fx*Inputs!$D$8))</f>
        <v>194739.834828814</v>
      </c>
      <c r="J1509" s="0" t="n">
        <f aca="false">G1509+H1509+I1509-fixed</f>
        <v>120207.385284047</v>
      </c>
      <c r="K1509" s="0" t="n">
        <f aca="false">12*Inputs!$B$6*(1-MIN(1,Inputs!$G$6*$D1509)*churn_nonbuyers)*(ic*Inputs!$C$6+fee_wd*Inputs!$E$6*(1-$B1509)+fee_fx*Inputs!$D$6-cost_acc-cost_wd*Inputs!$E$6*(1-$B1509)-cost_fx*Inputs!$D$6)</f>
        <v>181699.370709948</v>
      </c>
      <c r="L1509" s="0" t="n">
        <f aca="false">12*Inputs!$B$7*(1-MIN(1,Inputs!$G$7*$D1509)*churn_nonbuyers)*(ic*Inputs!$C$7+fee_wd*Inputs!$E$7*(1-$B1509)+fee_fx*Inputs!$D$7-cost_acc-cost_wd*Inputs!$E$7*(1-$B1509)-cost_fx*Inputs!$D$7)</f>
        <v>381735.247865969</v>
      </c>
      <c r="M1509" s="0" t="n">
        <f aca="false">12*Inputs!$B$8*(1-MIN(1,Inputs!$G$8*$D1509)*churn_nonbuyers)*(ic*Inputs!$C$8+fee_wd*Inputs!$E$8*(1-$B1509)+fee_fx*Inputs!$D$8-cost_acc-cost_wd*Inputs!$E$8*(1-$B1509)-cost_fx*Inputs!$D$8)</f>
        <v>167680.583846424</v>
      </c>
      <c r="N1509" s="0" t="n">
        <f aca="false">K1509+L1509+I1509-fixed</f>
        <v>58174.4534047307</v>
      </c>
      <c r="O1509" s="0" t="n">
        <f aca="false">K1509+L1509+M1509-fixed</f>
        <v>31115.2024223409</v>
      </c>
      <c r="P1509" s="0" t="n">
        <f aca="false">12*Inputs!$B$6*(1-MIN(1,Inputs!$F$6*$D1509))*(ic*Inputs!$C$6+flat_fee-cost_acc-cost_wd*Inputs!$E$6*$E1509-cost_fx*Inputs!$D$6)+12*Inputs!$B$7*(1-MIN(1,Inputs!$F$7*$D1509))*(ic*Inputs!$C$7+flat_fee-cost_acc-cost_wd*Inputs!$E$7*$E1509-cost_fx*Inputs!$D$7)+12*Inputs!$B$8*(1-MIN(1,Inputs!$F$8*$D1509))*(ic*Inputs!$C$8+flat_fee-cost_acc-cost_wd*Inputs!$E$8*$E1509-cost_fx*Inputs!$D$8)-fixed</f>
        <v>64318.2417200001</v>
      </c>
    </row>
    <row r="1510" customFormat="false" ht="15" hidden="false" customHeight="false" outlineLevel="0" collapsed="false">
      <c r="A1510" s="0" t="n">
        <v>1445</v>
      </c>
      <c r="B1510" s="0" t="n">
        <v>0.147346</v>
      </c>
      <c r="C1510" s="0" t="n">
        <v>1.023367</v>
      </c>
      <c r="D1510" s="0" t="n">
        <v>1.473688</v>
      </c>
      <c r="E1510" s="0" t="n">
        <v>1.326443</v>
      </c>
      <c r="F1510" s="0" t="n">
        <v>0.486081</v>
      </c>
      <c r="G1510" s="0" t="n">
        <f aca="false">12*Inputs!$B$6*(MIN(1,$H$50*$C1510)*(ic*Inputs!$C$6+pS+fee_fx*Inputs!$D$6-cost_acc-cost_wd*Inputs!$E$6*$E1510-cost_fx*Inputs!$D$6-$F1510)+(1-MIN(1,$H$50*$C1510))*(1-MIN(1,Inputs!$G$6*$D1510)*churn_nonbuyers)*(ic*Inputs!$C$6+fee_wd*Inputs!$E$6*(1-$B1510)+fee_fx*Inputs!$D$6-cost_acc-cost_wd*Inputs!$E$6*(1-$B1510)-cost_fx*Inputs!$D$6))</f>
        <v>209468.227099682</v>
      </c>
      <c r="H1510" s="0" t="n">
        <f aca="false">12*Inputs!$B$7*(MIN(1,$H$51*$C1510)*(ic*Inputs!$C$7+pE+fee_fx*Inputs!$D$7-cost_acc-cost_wd*Inputs!$E$7*$E1510-cost_fx*Inputs!$D$7-$F1510)+(1-MIN(1,$H$51*$C1510))*(1-MIN(1,Inputs!$G$7*$D1510)*churn_nonbuyers)*(ic*Inputs!$C$7+fee_wd*Inputs!$E$7*(1-$B1510)+fee_fx*Inputs!$D$7-cost_acc-cost_wd*Inputs!$E$7*(1-$B1510)-cost_fx*Inputs!$D$7))</f>
        <v>371911.864485251</v>
      </c>
      <c r="I1510" s="0" t="n">
        <f aca="false">12*Inputs!$B$8*(MIN(1,$H$52*$C1510)*(ic*Inputs!$C$8+pT-cost_acc-cost_wd*Inputs!$E$8-cost_fx*Inputs!$D$8-cost_ins)+(1-MIN(1,$H$52*$C1510))*(1-MIN(1,Inputs!$G$8*$D1510)*churn_nonbuyers)*(ic*Inputs!$C$8+fee_wd*Inputs!$E$8*(1-$B1510)+fee_fx*Inputs!$D$8-cost_acc-cost_wd*Inputs!$E$8*(1-$B1510)-cost_fx*Inputs!$D$8))</f>
        <v>147512.212848</v>
      </c>
      <c r="J1510" s="0" t="n">
        <f aca="false">G1510+H1510+I1510-fixed</f>
        <v>28892.3044329329</v>
      </c>
      <c r="K1510" s="0" t="n">
        <f aca="false">12*Inputs!$B$6*(1-MIN(1,Inputs!$G$6*$D1510)*churn_nonbuyers)*(ic*Inputs!$C$6+fee_wd*Inputs!$E$6*(1-$B1510)+fee_fx*Inputs!$D$6-cost_acc-cost_wd*Inputs!$E$6*(1-$B1510)-cost_fx*Inputs!$D$6)</f>
        <v>167090.823590746</v>
      </c>
      <c r="L1510" s="0" t="n">
        <f aca="false">12*Inputs!$B$7*(1-MIN(1,Inputs!$G$7*$D1510)*churn_nonbuyers)*(ic*Inputs!$C$7+fee_wd*Inputs!$E$7*(1-$B1510)+fee_fx*Inputs!$D$7-cost_acc-cost_wd*Inputs!$E$7*(1-$B1510)-cost_fx*Inputs!$D$7)</f>
        <v>365094.499530447</v>
      </c>
      <c r="M1510" s="0" t="n">
        <f aca="false">12*Inputs!$B$8*(1-MIN(1,Inputs!$G$8*$D1510)*churn_nonbuyers)*(ic*Inputs!$C$8+fee_wd*Inputs!$E$8*(1-$B1510)+fee_fx*Inputs!$D$8-cost_acc-cost_wd*Inputs!$E$8*(1-$B1510)-cost_fx*Inputs!$D$8)</f>
        <v>0</v>
      </c>
      <c r="N1510" s="0" t="n">
        <f aca="false">K1510+L1510+I1510-fixed</f>
        <v>-20302.464030807</v>
      </c>
      <c r="O1510" s="0" t="n">
        <f aca="false">K1510+L1510+M1510-fixed</f>
        <v>-167814.676878807</v>
      </c>
      <c r="P1510" s="0" t="n">
        <f aca="false">12*Inputs!$B$6*(1-MIN(1,Inputs!$F$6*$D1510))*(ic*Inputs!$C$6+flat_fee-cost_acc-cost_wd*Inputs!$E$6*$E1510-cost_fx*Inputs!$D$6)+12*Inputs!$B$7*(1-MIN(1,Inputs!$F$7*$D1510))*(ic*Inputs!$C$7+flat_fee-cost_acc-cost_wd*Inputs!$E$7*$E1510-cost_fx*Inputs!$D$7)+12*Inputs!$B$8*(1-MIN(1,Inputs!$F$8*$D1510))*(ic*Inputs!$C$8+flat_fee-cost_acc-cost_wd*Inputs!$E$8*$E1510-cost_fx*Inputs!$D$8)-fixed</f>
        <v>-300565.59083584</v>
      </c>
    </row>
    <row r="1511" customFormat="false" ht="15" hidden="false" customHeight="false" outlineLevel="0" collapsed="false">
      <c r="A1511" s="0" t="n">
        <v>1446</v>
      </c>
      <c r="B1511" s="0" t="n">
        <v>0.216455</v>
      </c>
      <c r="C1511" s="0" t="n">
        <v>1.076909</v>
      </c>
      <c r="D1511" s="0" t="n">
        <v>1.312038</v>
      </c>
      <c r="E1511" s="0" t="n">
        <v>1.151251</v>
      </c>
      <c r="F1511" s="0" t="n">
        <v>0.149122</v>
      </c>
      <c r="G1511" s="0" t="n">
        <f aca="false">12*Inputs!$B$6*(MIN(1,$H$50*$C1511)*(ic*Inputs!$C$6+pS+fee_fx*Inputs!$D$6-cost_acc-cost_wd*Inputs!$E$6*$E1511-cost_fx*Inputs!$D$6-$F1511)+(1-MIN(1,$H$50*$C1511))*(1-MIN(1,Inputs!$G$6*$D1511)*churn_nonbuyers)*(ic*Inputs!$C$6+fee_wd*Inputs!$E$6*(1-$B1511)+fee_fx*Inputs!$D$6-cost_acc-cost_wd*Inputs!$E$6*(1-$B1511)-cost_fx*Inputs!$D$6))</f>
        <v>217227.480251726</v>
      </c>
      <c r="H1511" s="0" t="n">
        <f aca="false">12*Inputs!$B$7*(MIN(1,$H$51*$C1511)*(ic*Inputs!$C$7+pE+fee_fx*Inputs!$D$7-cost_acc-cost_wd*Inputs!$E$7*$E1511-cost_fx*Inputs!$D$7-$F1511)+(1-MIN(1,$H$51*$C1511))*(1-MIN(1,Inputs!$G$7*$D1511)*churn_nonbuyers)*(ic*Inputs!$C$7+fee_wd*Inputs!$E$7*(1-$B1511)+fee_fx*Inputs!$D$7-cost_acc-cost_wd*Inputs!$E$7*(1-$B1511)-cost_fx*Inputs!$D$7))</f>
        <v>410516.97736878</v>
      </c>
      <c r="I1511" s="0" t="n">
        <f aca="false">12*Inputs!$B$8*(MIN(1,$H$52*$C1511)*(ic*Inputs!$C$8+pT-cost_acc-cost_wd*Inputs!$E$8-cost_fx*Inputs!$D$8-cost_ins)+(1-MIN(1,$H$52*$C1511))*(1-MIN(1,Inputs!$G$8*$D1511)*churn_nonbuyers)*(ic*Inputs!$C$8+fee_wd*Inputs!$E$8*(1-$B1511)+fee_fx*Inputs!$D$8-cost_acc-cost_wd*Inputs!$E$8*(1-$B1511)-cost_fx*Inputs!$D$8))</f>
        <v>161575.584462089</v>
      </c>
      <c r="J1511" s="0" t="n">
        <f aca="false">G1511+H1511+I1511-fixed</f>
        <v>89320.042082594</v>
      </c>
      <c r="K1511" s="0" t="n">
        <f aca="false">12*Inputs!$B$6*(1-MIN(1,Inputs!$G$6*$D1511)*churn_nonbuyers)*(ic*Inputs!$C$6+fee_wd*Inputs!$E$6*(1-$B1511)+fee_fx*Inputs!$D$6-cost_acc-cost_wd*Inputs!$E$6*(1-$B1511)-cost_fx*Inputs!$D$6)</f>
        <v>159249.916694088</v>
      </c>
      <c r="L1511" s="0" t="n">
        <f aca="false">12*Inputs!$B$7*(1-MIN(1,Inputs!$G$7*$D1511)*churn_nonbuyers)*(ic*Inputs!$C$7+fee_wd*Inputs!$E$7*(1-$B1511)+fee_fx*Inputs!$D$7-cost_acc-cost_wd*Inputs!$E$7*(1-$B1511)-cost_fx*Inputs!$D$7)</f>
        <v>357386.936192453</v>
      </c>
      <c r="M1511" s="0" t="n">
        <f aca="false">12*Inputs!$B$8*(1-MIN(1,Inputs!$G$8*$D1511)*churn_nonbuyers)*(ic*Inputs!$C$8+fee_wd*Inputs!$E$8*(1-$B1511)+fee_fx*Inputs!$D$8-cost_acc-cost_wd*Inputs!$E$8*(1-$B1511)-cost_fx*Inputs!$D$8)</f>
        <v>25778.023185744</v>
      </c>
      <c r="N1511" s="0" t="n">
        <f aca="false">K1511+L1511+I1511-fixed</f>
        <v>-21787.5626513708</v>
      </c>
      <c r="O1511" s="0" t="n">
        <f aca="false">K1511+L1511+M1511-fixed</f>
        <v>-157585.123927715</v>
      </c>
      <c r="P1511" s="0" t="n">
        <f aca="false">12*Inputs!$B$6*(1-MIN(1,Inputs!$F$6*$D1511))*(ic*Inputs!$C$6+flat_fee-cost_acc-cost_wd*Inputs!$E$6*$E1511-cost_fx*Inputs!$D$6)+12*Inputs!$B$7*(1-MIN(1,Inputs!$F$7*$D1511))*(ic*Inputs!$C$7+flat_fee-cost_acc-cost_wd*Inputs!$E$7*$E1511-cost_fx*Inputs!$D$7)+12*Inputs!$B$8*(1-MIN(1,Inputs!$F$8*$D1511))*(ic*Inputs!$C$8+flat_fee-cost_acc-cost_wd*Inputs!$E$8*$E1511-cost_fx*Inputs!$D$8)-fixed</f>
        <v>-159508.34297488</v>
      </c>
    </row>
    <row r="1512" customFormat="false" ht="15" hidden="false" customHeight="false" outlineLevel="0" collapsed="false">
      <c r="A1512" s="0" t="n">
        <v>1447</v>
      </c>
      <c r="B1512" s="0" t="n">
        <v>0.176471</v>
      </c>
      <c r="C1512" s="0" t="n">
        <v>0.690153</v>
      </c>
      <c r="D1512" s="0" t="n">
        <v>1.190855</v>
      </c>
      <c r="E1512" s="0" t="n">
        <v>1.125476</v>
      </c>
      <c r="F1512" s="0" t="n">
        <v>0.289774</v>
      </c>
      <c r="G1512" s="0" t="n">
        <f aca="false">12*Inputs!$B$6*(MIN(1,$H$50*$C1512)*(ic*Inputs!$C$6+pS+fee_fx*Inputs!$D$6-cost_acc-cost_wd*Inputs!$E$6*$E1512-cost_fx*Inputs!$D$6-$F1512)+(1-MIN(1,$H$50*$C1512))*(1-MIN(1,Inputs!$G$6*$D1512)*churn_nonbuyers)*(ic*Inputs!$C$6+fee_wd*Inputs!$E$6*(1-$B1512)+fee_fx*Inputs!$D$6-cost_acc-cost_wd*Inputs!$E$6*(1-$B1512)-cost_fx*Inputs!$D$6))</f>
        <v>200670.567172351</v>
      </c>
      <c r="H1512" s="0" t="n">
        <f aca="false">12*Inputs!$B$7*(MIN(1,$H$51*$C1512)*(ic*Inputs!$C$7+pE+fee_fx*Inputs!$D$7-cost_acc-cost_wd*Inputs!$E$7*$E1512-cost_fx*Inputs!$D$7-$F1512)+(1-MIN(1,$H$51*$C1512))*(1-MIN(1,Inputs!$G$7*$D1512)*churn_nonbuyers)*(ic*Inputs!$C$7+fee_wd*Inputs!$E$7*(1-$B1512)+fee_fx*Inputs!$D$7-cost_acc-cost_wd*Inputs!$E$7*(1-$B1512)-cost_fx*Inputs!$D$7))</f>
        <v>392892.494664761</v>
      </c>
      <c r="I1512" s="0" t="n">
        <f aca="false">12*Inputs!$B$8*(MIN(1,$H$52*$C1512)*(ic*Inputs!$C$8+pT-cost_acc-cost_wd*Inputs!$E$8-cost_fx*Inputs!$D$8-cost_ins)+(1-MIN(1,$H$52*$C1512))*(1-MIN(1,Inputs!$G$8*$D1512)*churn_nonbuyers)*(ic*Inputs!$C$8+fee_wd*Inputs!$E$8*(1-$B1512)+fee_fx*Inputs!$D$8-cost_acc-cost_wd*Inputs!$E$8*(1-$B1512)-cost_fx*Inputs!$D$8))</f>
        <v>126827.078654074</v>
      </c>
      <c r="J1512" s="0" t="n">
        <f aca="false">G1512+H1512+I1512-fixed</f>
        <v>20390.1404911857</v>
      </c>
      <c r="K1512" s="0" t="n">
        <f aca="false">12*Inputs!$B$6*(1-MIN(1,Inputs!$G$6*$D1512)*churn_nonbuyers)*(ic*Inputs!$C$6+fee_wd*Inputs!$E$6*(1-$B1512)+fee_fx*Inputs!$D$6-cost_acc-cost_wd*Inputs!$E$6*(1-$B1512)-cost_fx*Inputs!$D$6)</f>
        <v>165697.447483476</v>
      </c>
      <c r="L1512" s="0" t="n">
        <f aca="false">12*Inputs!$B$7*(1-MIN(1,Inputs!$G$7*$D1512)*churn_nonbuyers)*(ic*Inputs!$C$7+fee_wd*Inputs!$E$7*(1-$B1512)+fee_fx*Inputs!$D$7-cost_acc-cost_wd*Inputs!$E$7*(1-$B1512)-cost_fx*Inputs!$D$7)</f>
        <v>364291.447850086</v>
      </c>
      <c r="M1512" s="0" t="n">
        <f aca="false">12*Inputs!$B$8*(1-MIN(1,Inputs!$G$8*$D1512)*churn_nonbuyers)*(ic*Inputs!$C$8+fee_wd*Inputs!$E$8*(1-$B1512)+fee_fx*Inputs!$D$8-cost_acc-cost_wd*Inputs!$E$8*(1-$B1512)-cost_fx*Inputs!$D$8)</f>
        <v>52903.927722888</v>
      </c>
      <c r="N1512" s="0" t="n">
        <f aca="false">K1512+L1512+I1512-fixed</f>
        <v>-43184.0260123644</v>
      </c>
      <c r="O1512" s="0" t="n">
        <f aca="false">K1512+L1512+M1512-fixed</f>
        <v>-117107.17694355</v>
      </c>
      <c r="P1512" s="0" t="n">
        <f aca="false">12*Inputs!$B$6*(1-MIN(1,Inputs!$F$6*$D1512))*(ic*Inputs!$C$6+flat_fee-cost_acc-cost_wd*Inputs!$E$6*$E1512-cost_fx*Inputs!$D$6)+12*Inputs!$B$7*(1-MIN(1,Inputs!$F$7*$D1512))*(ic*Inputs!$C$7+flat_fee-cost_acc-cost_wd*Inputs!$E$7*$E1512-cost_fx*Inputs!$D$7)+12*Inputs!$B$8*(1-MIN(1,Inputs!$F$8*$D1512))*(ic*Inputs!$C$8+flat_fee-cost_acc-cost_wd*Inputs!$E$8*$E1512-cost_fx*Inputs!$D$8)-fixed</f>
        <v>-85614.6571648</v>
      </c>
    </row>
    <row r="1513" customFormat="false" ht="15" hidden="false" customHeight="false" outlineLevel="0" collapsed="false">
      <c r="A1513" s="0" t="n">
        <v>1448</v>
      </c>
      <c r="B1513" s="0" t="n">
        <v>0.428658</v>
      </c>
      <c r="C1513" s="0" t="n">
        <v>1.015675</v>
      </c>
      <c r="D1513" s="0" t="n">
        <v>1.500846</v>
      </c>
      <c r="E1513" s="0" t="n">
        <v>1.29742</v>
      </c>
      <c r="F1513" s="0" t="n">
        <v>0.052015</v>
      </c>
      <c r="G1513" s="0" t="n">
        <f aca="false">12*Inputs!$B$6*(MIN(1,$H$50*$C1513)*(ic*Inputs!$C$6+pS+fee_fx*Inputs!$D$6-cost_acc-cost_wd*Inputs!$E$6*$E1513-cost_fx*Inputs!$D$6-$F1513)+(1-MIN(1,$H$50*$C1513))*(1-MIN(1,Inputs!$G$6*$D1513)*churn_nonbuyers)*(ic*Inputs!$C$6+fee_wd*Inputs!$E$6*(1-$B1513)+fee_fx*Inputs!$D$6-cost_acc-cost_wd*Inputs!$E$6*(1-$B1513)-cost_fx*Inputs!$D$6))</f>
        <v>185336.945517008</v>
      </c>
      <c r="H1513" s="0" t="n">
        <f aca="false">12*Inputs!$B$7*(MIN(1,$H$51*$C1513)*(ic*Inputs!$C$7+pE+fee_fx*Inputs!$D$7-cost_acc-cost_wd*Inputs!$E$7*$E1513-cost_fx*Inputs!$D$7-$F1513)+(1-MIN(1,$H$51*$C1513))*(1-MIN(1,Inputs!$G$7*$D1513)*churn_nonbuyers)*(ic*Inputs!$C$7+fee_wd*Inputs!$E$7*(1-$B1513)+fee_fx*Inputs!$D$7-cost_acc-cost_wd*Inputs!$E$7*(1-$B1513)-cost_fx*Inputs!$D$7))</f>
        <v>377497.369658468</v>
      </c>
      <c r="I1513" s="0" t="n">
        <f aca="false">12*Inputs!$B$8*(MIN(1,$H$52*$C1513)*(ic*Inputs!$C$8+pT-cost_acc-cost_wd*Inputs!$E$8-cost_fx*Inputs!$D$8-cost_ins)+(1-MIN(1,$H$52*$C1513))*(1-MIN(1,Inputs!$G$8*$D1513)*churn_nonbuyers)*(ic*Inputs!$C$8+fee_wd*Inputs!$E$8*(1-$B1513)+fee_fx*Inputs!$D$8-cost_acc-cost_wd*Inputs!$E$8*(1-$B1513)-cost_fx*Inputs!$D$8))</f>
        <v>146403.4572</v>
      </c>
      <c r="J1513" s="0" t="n">
        <f aca="false">G1513+H1513+I1513-fixed</f>
        <v>9237.77237547631</v>
      </c>
      <c r="K1513" s="0" t="n">
        <f aca="false">12*Inputs!$B$6*(1-MIN(1,Inputs!$G$6*$D1513)*churn_nonbuyers)*(ic*Inputs!$C$6+fee_wd*Inputs!$E$6*(1-$B1513)+fee_fx*Inputs!$D$6-cost_acc-cost_wd*Inputs!$E$6*(1-$B1513)-cost_fx*Inputs!$D$6)</f>
        <v>129376.83776161</v>
      </c>
      <c r="L1513" s="0" t="n">
        <f aca="false">12*Inputs!$B$7*(1-MIN(1,Inputs!$G$7*$D1513)*churn_nonbuyers)*(ic*Inputs!$C$7+fee_wd*Inputs!$E$7*(1-$B1513)+fee_fx*Inputs!$D$7-cost_acc-cost_wd*Inputs!$E$7*(1-$B1513)-cost_fx*Inputs!$D$7)</f>
        <v>326098.285248966</v>
      </c>
      <c r="M1513" s="0" t="n">
        <f aca="false">12*Inputs!$B$8*(1-MIN(1,Inputs!$G$8*$D1513)*churn_nonbuyers)*(ic*Inputs!$C$8+fee_wd*Inputs!$E$8*(1-$B1513)+fee_fx*Inputs!$D$8-cost_acc-cost_wd*Inputs!$E$8*(1-$B1513)-cost_fx*Inputs!$D$8)</f>
        <v>0</v>
      </c>
      <c r="N1513" s="0" t="n">
        <f aca="false">K1513+L1513+I1513-fixed</f>
        <v>-98121.4197894245</v>
      </c>
      <c r="O1513" s="0" t="n">
        <f aca="false">K1513+L1513+M1513-fixed</f>
        <v>-244524.876989425</v>
      </c>
      <c r="P1513" s="0" t="n">
        <f aca="false">12*Inputs!$B$6*(1-MIN(1,Inputs!$F$6*$D1513))*(ic*Inputs!$C$6+flat_fee-cost_acc-cost_wd*Inputs!$E$6*$E1513-cost_fx*Inputs!$D$6)+12*Inputs!$B$7*(1-MIN(1,Inputs!$F$7*$D1513))*(ic*Inputs!$C$7+flat_fee-cost_acc-cost_wd*Inputs!$E$7*$E1513-cost_fx*Inputs!$D$7)+12*Inputs!$B$8*(1-MIN(1,Inputs!$F$8*$D1513))*(ic*Inputs!$C$8+flat_fee-cost_acc-cost_wd*Inputs!$E$8*$E1513-cost_fx*Inputs!$D$8)-fixed</f>
        <v>-304703.7349312</v>
      </c>
    </row>
    <row r="1514" customFormat="false" ht="15" hidden="false" customHeight="false" outlineLevel="0" collapsed="false">
      <c r="A1514" s="0" t="n">
        <v>1449</v>
      </c>
      <c r="B1514" s="0" t="n">
        <v>0.21468</v>
      </c>
      <c r="C1514" s="0" t="n">
        <v>1.061483</v>
      </c>
      <c r="D1514" s="0" t="n">
        <v>1.676354</v>
      </c>
      <c r="E1514" s="0" t="n">
        <v>1.195626</v>
      </c>
      <c r="F1514" s="0" t="n">
        <v>0.119895</v>
      </c>
      <c r="G1514" s="0" t="n">
        <f aca="false">12*Inputs!$B$6*(MIN(1,$H$50*$C1514)*(ic*Inputs!$C$6+pS+fee_fx*Inputs!$D$6-cost_acc-cost_wd*Inputs!$E$6*$E1514-cost_fx*Inputs!$D$6-$F1514)+(1-MIN(1,$H$50*$C1514))*(1-MIN(1,Inputs!$G$6*$D1514)*churn_nonbuyers)*(ic*Inputs!$C$6+fee_wd*Inputs!$E$6*(1-$B1514)+fee_fx*Inputs!$D$6-cost_acc-cost_wd*Inputs!$E$6*(1-$B1514)-cost_fx*Inputs!$D$6))</f>
        <v>213399.917386774</v>
      </c>
      <c r="H1514" s="0" t="n">
        <f aca="false">12*Inputs!$B$7*(MIN(1,$H$51*$C1514)*(ic*Inputs!$C$7+pE+fee_fx*Inputs!$D$7-cost_acc-cost_wd*Inputs!$E$7*$E1514-cost_fx*Inputs!$D$7-$F1514)+(1-MIN(1,$H$51*$C1514))*(1-MIN(1,Inputs!$G$7*$D1514)*churn_nonbuyers)*(ic*Inputs!$C$7+fee_wd*Inputs!$E$7*(1-$B1514)+fee_fx*Inputs!$D$7-cost_acc-cost_wd*Inputs!$E$7*(1-$B1514)-cost_fx*Inputs!$D$7))</f>
        <v>403916.620455762</v>
      </c>
      <c r="I1514" s="0" t="n">
        <f aca="false">12*Inputs!$B$8*(MIN(1,$H$52*$C1514)*(ic*Inputs!$C$8+pT-cost_acc-cost_wd*Inputs!$E$8-cost_fx*Inputs!$D$8-cost_ins)+(1-MIN(1,$H$52*$C1514))*(1-MIN(1,Inputs!$G$8*$D1514)*churn_nonbuyers)*(ic*Inputs!$C$8+fee_wd*Inputs!$E$8*(1-$B1514)+fee_fx*Inputs!$D$8-cost_acc-cost_wd*Inputs!$E$8*(1-$B1514)-cost_fx*Inputs!$D$8))</f>
        <v>153006.405552</v>
      </c>
      <c r="J1514" s="0" t="n">
        <f aca="false">G1514+H1514+I1514-fixed</f>
        <v>70322.9433945355</v>
      </c>
      <c r="K1514" s="0" t="n">
        <f aca="false">12*Inputs!$B$6*(1-MIN(1,Inputs!$G$6*$D1514)*churn_nonbuyers)*(ic*Inputs!$C$6+fee_wd*Inputs!$E$6*(1-$B1514)+fee_fx*Inputs!$D$6-cost_acc-cost_wd*Inputs!$E$6*(1-$B1514)-cost_fx*Inputs!$D$6)</f>
        <v>156379.565352384</v>
      </c>
      <c r="L1514" s="0" t="n">
        <f aca="false">12*Inputs!$B$7*(1-MIN(1,Inputs!$G$7*$D1514)*churn_nonbuyers)*(ic*Inputs!$C$7+fee_wd*Inputs!$E$7*(1-$B1514)+fee_fx*Inputs!$D$7-cost_acc-cost_wd*Inputs!$E$7*(1-$B1514)-cost_fx*Inputs!$D$7)</f>
        <v>353563.582219431</v>
      </c>
      <c r="M1514" s="0" t="n">
        <f aca="false">12*Inputs!$B$8*(1-MIN(1,Inputs!$G$8*$D1514)*churn_nonbuyers)*(ic*Inputs!$C$8+fee_wd*Inputs!$E$8*(1-$B1514)+fee_fx*Inputs!$D$8-cost_acc-cost_wd*Inputs!$E$8*(1-$B1514)-cost_fx*Inputs!$D$8)</f>
        <v>0</v>
      </c>
      <c r="N1514" s="0" t="n">
        <f aca="false">K1514+L1514+I1514-fixed</f>
        <v>-37050.4468761855</v>
      </c>
      <c r="O1514" s="0" t="n">
        <f aca="false">K1514+L1514+M1514-fixed</f>
        <v>-190056.852428186</v>
      </c>
      <c r="P1514" s="0" t="n">
        <f aca="false">12*Inputs!$B$6*(1-MIN(1,Inputs!$F$6*$D1514))*(ic*Inputs!$C$6+flat_fee-cost_acc-cost_wd*Inputs!$E$6*$E1514-cost_fx*Inputs!$D$6)+12*Inputs!$B$7*(1-MIN(1,Inputs!$F$7*$D1514))*(ic*Inputs!$C$7+flat_fee-cost_acc-cost_wd*Inputs!$E$7*$E1514-cost_fx*Inputs!$D$7)+12*Inputs!$B$8*(1-MIN(1,Inputs!$F$8*$D1514))*(ic*Inputs!$C$8+flat_fee-cost_acc-cost_wd*Inputs!$E$8*$E1514-cost_fx*Inputs!$D$8)-fixed</f>
        <v>-363698.40788704</v>
      </c>
    </row>
    <row r="1515" customFormat="false" ht="15" hidden="false" customHeight="false" outlineLevel="0" collapsed="false">
      <c r="A1515" s="0" t="n">
        <v>1450</v>
      </c>
      <c r="B1515" s="0" t="n">
        <v>0.434236</v>
      </c>
      <c r="C1515" s="0" t="n">
        <v>0.725249</v>
      </c>
      <c r="D1515" s="0" t="n">
        <v>0.894208</v>
      </c>
      <c r="E1515" s="0" t="n">
        <v>1.238356</v>
      </c>
      <c r="F1515" s="0" t="n">
        <v>0.152538</v>
      </c>
      <c r="G1515" s="0" t="n">
        <f aca="false">12*Inputs!$B$6*(MIN(1,$H$50*$C1515)*(ic*Inputs!$C$6+pS+fee_fx*Inputs!$D$6-cost_acc-cost_wd*Inputs!$E$6*$E1515-cost_fx*Inputs!$D$6-$F1515)+(1-MIN(1,$H$50*$C1515))*(1-MIN(1,Inputs!$G$6*$D1515)*churn_nonbuyers)*(ic*Inputs!$C$6+fee_wd*Inputs!$E$6*(1-$B1515)+fee_fx*Inputs!$D$6-cost_acc-cost_wd*Inputs!$E$6*(1-$B1515)-cost_fx*Inputs!$D$6))</f>
        <v>171916.394407679</v>
      </c>
      <c r="H1515" s="0" t="n">
        <f aca="false">12*Inputs!$B$7*(MIN(1,$H$51*$C1515)*(ic*Inputs!$C$7+pE+fee_fx*Inputs!$D$7-cost_acc-cost_wd*Inputs!$E$7*$E1515-cost_fx*Inputs!$D$7-$F1515)+(1-MIN(1,$H$51*$C1515))*(1-MIN(1,Inputs!$G$7*$D1515)*churn_nonbuyers)*(ic*Inputs!$C$7+fee_wd*Inputs!$E$7*(1-$B1515)+fee_fx*Inputs!$D$7-cost_acc-cost_wd*Inputs!$E$7*(1-$B1515)-cost_fx*Inputs!$D$7))</f>
        <v>367392.327718095</v>
      </c>
      <c r="I1515" s="0" t="n">
        <f aca="false">12*Inputs!$B$8*(MIN(1,$H$52*$C1515)*(ic*Inputs!$C$8+pT-cost_acc-cost_wd*Inputs!$E$8-cost_fx*Inputs!$D$8-cost_ins)+(1-MIN(1,$H$52*$C1515))*(1-MIN(1,Inputs!$G$8*$D1515)*churn_nonbuyers)*(ic*Inputs!$C$8+fee_wd*Inputs!$E$8*(1-$B1515)+fee_fx*Inputs!$D$8-cost_acc-cost_wd*Inputs!$E$8*(1-$B1515)-cost_fx*Inputs!$D$8))</f>
        <v>160810.567942687</v>
      </c>
      <c r="J1515" s="0" t="n">
        <f aca="false">G1515+H1515+I1515-fixed</f>
        <v>119.290068460396</v>
      </c>
      <c r="K1515" s="0" t="n">
        <f aca="false">12*Inputs!$B$6*(1-MIN(1,Inputs!$G$6*$D1515)*churn_nonbuyers)*(ic*Inputs!$C$6+fee_wd*Inputs!$E$6*(1-$B1515)+fee_fx*Inputs!$D$6-cost_acc-cost_wd*Inputs!$E$6*(1-$B1515)-cost_fx*Inputs!$D$6)</f>
        <v>132852.139956634</v>
      </c>
      <c r="L1515" s="0" t="n">
        <f aca="false">12*Inputs!$B$7*(1-MIN(1,Inputs!$G$7*$D1515)*churn_nonbuyers)*(ic*Inputs!$C$7+fee_wd*Inputs!$E$7*(1-$B1515)+fee_fx*Inputs!$D$7-cost_acc-cost_wd*Inputs!$E$7*(1-$B1515)-cost_fx*Inputs!$D$7)</f>
        <v>331531.12038998</v>
      </c>
      <c r="M1515" s="0" t="n">
        <f aca="false">12*Inputs!$B$8*(1-MIN(1,Inputs!$G$8*$D1515)*churn_nonbuyers)*(ic*Inputs!$C$8+fee_wd*Inputs!$E$8*(1-$B1515)+fee_fx*Inputs!$D$8-cost_acc-cost_wd*Inputs!$E$8*(1-$B1515)-cost_fx*Inputs!$D$8)</f>
        <v>114294.817610957</v>
      </c>
      <c r="N1515" s="0" t="n">
        <f aca="false">K1515+L1515+I1515-fixed</f>
        <v>-74806.1717106996</v>
      </c>
      <c r="O1515" s="0" t="n">
        <f aca="false">K1515+L1515+M1515-fixed</f>
        <v>-121321.922042429</v>
      </c>
      <c r="P1515" s="0" t="n">
        <f aca="false">12*Inputs!$B$6*(1-MIN(1,Inputs!$F$6*$D1515))*(ic*Inputs!$C$6+flat_fee-cost_acc-cost_wd*Inputs!$E$6*$E1515-cost_fx*Inputs!$D$6)+12*Inputs!$B$7*(1-MIN(1,Inputs!$F$7*$D1515))*(ic*Inputs!$C$7+flat_fee-cost_acc-cost_wd*Inputs!$E$7*$E1515-cost_fx*Inputs!$D$7)+12*Inputs!$B$8*(1-MIN(1,Inputs!$F$8*$D1515))*(ic*Inputs!$C$8+flat_fee-cost_acc-cost_wd*Inputs!$E$8*$E1515-cost_fx*Inputs!$D$8)-fixed</f>
        <v>21109.4010675201</v>
      </c>
    </row>
    <row r="1516" customFormat="false" ht="15" hidden="false" customHeight="false" outlineLevel="0" collapsed="false">
      <c r="A1516" s="0" t="n">
        <v>1451</v>
      </c>
      <c r="B1516" s="0" t="n">
        <v>0.461631</v>
      </c>
      <c r="C1516" s="0" t="n">
        <v>0.986328</v>
      </c>
      <c r="D1516" s="0" t="n">
        <v>1.450204</v>
      </c>
      <c r="E1516" s="0" t="n">
        <v>1.114104</v>
      </c>
      <c r="F1516" s="0" t="n">
        <v>0.269969</v>
      </c>
      <c r="G1516" s="0" t="n">
        <f aca="false">12*Inputs!$B$6*(MIN(1,$H$50*$C1516)*(ic*Inputs!$C$6+pS+fee_fx*Inputs!$D$6-cost_acc-cost_wd*Inputs!$E$6*$E1516-cost_fx*Inputs!$D$6-$F1516)+(1-MIN(1,$H$50*$C1516))*(1-MIN(1,Inputs!$G$6*$D1516)*churn_nonbuyers)*(ic*Inputs!$C$6+fee_wd*Inputs!$E$6*(1-$B1516)+fee_fx*Inputs!$D$6-cost_acc-cost_wd*Inputs!$E$6*(1-$B1516)-cost_fx*Inputs!$D$6))</f>
        <v>179202.771390717</v>
      </c>
      <c r="H1516" s="0" t="n">
        <f aca="false">12*Inputs!$B$7*(MIN(1,$H$51*$C1516)*(ic*Inputs!$C$7+pE+fee_fx*Inputs!$D$7-cost_acc-cost_wd*Inputs!$E$7*$E1516-cost_fx*Inputs!$D$7-$F1516)+(1-MIN(1,$H$51*$C1516))*(1-MIN(1,Inputs!$G$7*$D1516)*churn_nonbuyers)*(ic*Inputs!$C$7+fee_wd*Inputs!$E$7*(1-$B1516)+fee_fx*Inputs!$D$7-cost_acc-cost_wd*Inputs!$E$7*(1-$B1516)-cost_fx*Inputs!$D$7))</f>
        <v>382023.356250526</v>
      </c>
      <c r="I1516" s="0" t="n">
        <f aca="false">12*Inputs!$B$8*(MIN(1,$H$52*$C1516)*(ic*Inputs!$C$8+pT-cost_acc-cost_wd*Inputs!$E$8-cost_fx*Inputs!$D$8-cost_ins)+(1-MIN(1,$H$52*$C1516))*(1-MIN(1,Inputs!$G$8*$D1516)*churn_nonbuyers)*(ic*Inputs!$C$8+fee_wd*Inputs!$E$8*(1-$B1516)+fee_fx*Inputs!$D$8-cost_acc-cost_wd*Inputs!$E$8*(1-$B1516)-cost_fx*Inputs!$D$8))</f>
        <v>142173.263232</v>
      </c>
      <c r="J1516" s="0" t="n">
        <f aca="false">G1516+H1516+I1516-fixed</f>
        <v>3399.3908732431</v>
      </c>
      <c r="K1516" s="0" t="n">
        <f aca="false">12*Inputs!$B$6*(1-MIN(1,Inputs!$G$6*$D1516)*churn_nonbuyers)*(ic*Inputs!$C$6+fee_wd*Inputs!$E$6*(1-$B1516)+fee_fx*Inputs!$D$6-cost_acc-cost_wd*Inputs!$E$6*(1-$B1516)-cost_fx*Inputs!$D$6)</f>
        <v>125327.185363613</v>
      </c>
      <c r="L1516" s="0" t="n">
        <f aca="false">12*Inputs!$B$7*(1-MIN(1,Inputs!$G$7*$D1516)*churn_nonbuyers)*(ic*Inputs!$C$7+fee_wd*Inputs!$E$7*(1-$B1516)+fee_fx*Inputs!$D$7-cost_acc-cost_wd*Inputs!$E$7*(1-$B1516)-cost_fx*Inputs!$D$7)</f>
        <v>322075.531826168</v>
      </c>
      <c r="M1516" s="0" t="n">
        <f aca="false">12*Inputs!$B$8*(1-MIN(1,Inputs!$G$8*$D1516)*churn_nonbuyers)*(ic*Inputs!$C$8+fee_wd*Inputs!$E$8*(1-$B1516)+fee_fx*Inputs!$D$8-cost_acc-cost_wd*Inputs!$E$8*(1-$B1516)-cost_fx*Inputs!$D$8)</f>
        <v>0</v>
      </c>
      <c r="N1516" s="0" t="n">
        <f aca="false">K1516+L1516+I1516-fixed</f>
        <v>-110424.01957822</v>
      </c>
      <c r="O1516" s="0" t="n">
        <f aca="false">K1516+L1516+M1516-fixed</f>
        <v>-252597.28281022</v>
      </c>
      <c r="P1516" s="0" t="n">
        <f aca="false">12*Inputs!$B$6*(1-MIN(1,Inputs!$F$6*$D1516))*(ic*Inputs!$C$6+flat_fee-cost_acc-cost_wd*Inputs!$E$6*$E1516-cost_fx*Inputs!$D$6)+12*Inputs!$B$7*(1-MIN(1,Inputs!$F$7*$D1516))*(ic*Inputs!$C$7+flat_fee-cost_acc-cost_wd*Inputs!$E$7*$E1516-cost_fx*Inputs!$D$7)+12*Inputs!$B$8*(1-MIN(1,Inputs!$F$8*$D1516))*(ic*Inputs!$C$8+flat_fee-cost_acc-cost_wd*Inputs!$E$8*$E1516-cost_fx*Inputs!$D$8)-fixed</f>
        <v>-220374.75078016</v>
      </c>
    </row>
    <row r="1517" customFormat="false" ht="15" hidden="false" customHeight="false" outlineLevel="0" collapsed="false">
      <c r="A1517" s="0" t="n">
        <v>1452</v>
      </c>
      <c r="B1517" s="0" t="n">
        <v>0.271157</v>
      </c>
      <c r="C1517" s="0" t="n">
        <v>0.910543</v>
      </c>
      <c r="D1517" s="0" t="n">
        <v>1.254926</v>
      </c>
      <c r="E1517" s="0" t="n">
        <v>1.165945</v>
      </c>
      <c r="F1517" s="0" t="n">
        <v>0.133006</v>
      </c>
      <c r="G1517" s="0" t="n">
        <f aca="false">12*Inputs!$B$6*(MIN(1,$H$50*$C1517)*(ic*Inputs!$C$6+pS+fee_fx*Inputs!$D$6-cost_acc-cost_wd*Inputs!$E$6*$E1517-cost_fx*Inputs!$D$6-$F1517)+(1-MIN(1,$H$50*$C1517))*(1-MIN(1,Inputs!$G$6*$D1517)*churn_nonbuyers)*(ic*Inputs!$C$6+fee_wd*Inputs!$E$6*(1-$B1517)+fee_fx*Inputs!$D$6-cost_acc-cost_wd*Inputs!$E$6*(1-$B1517)-cost_fx*Inputs!$D$6))</f>
        <v>201906.854392362</v>
      </c>
      <c r="H1517" s="0" t="n">
        <f aca="false">12*Inputs!$B$7*(MIN(1,$H$51*$C1517)*(ic*Inputs!$C$7+pE+fee_fx*Inputs!$D$7-cost_acc-cost_wd*Inputs!$E$7*$E1517-cost_fx*Inputs!$D$7-$F1517)+(1-MIN(1,$H$51*$C1517))*(1-MIN(1,Inputs!$G$7*$D1517)*churn_nonbuyers)*(ic*Inputs!$C$7+fee_wd*Inputs!$E$7*(1-$B1517)+fee_fx*Inputs!$D$7-cost_acc-cost_wd*Inputs!$E$7*(1-$B1517)-cost_fx*Inputs!$D$7))</f>
        <v>397198.806312612</v>
      </c>
      <c r="I1517" s="0" t="n">
        <f aca="false">12*Inputs!$B$8*(MIN(1,$H$52*$C1517)*(ic*Inputs!$C$8+pT-cost_acc-cost_wd*Inputs!$E$8-cost_fx*Inputs!$D$8-cost_ins)+(1-MIN(1,$H$52*$C1517))*(1-MIN(1,Inputs!$G$8*$D1517)*churn_nonbuyers)*(ic*Inputs!$C$8+fee_wd*Inputs!$E$8*(1-$B1517)+fee_fx*Inputs!$D$8-cost_acc-cost_wd*Inputs!$E$8*(1-$B1517)-cost_fx*Inputs!$D$8))</f>
        <v>145062.389039311</v>
      </c>
      <c r="J1517" s="0" t="n">
        <f aca="false">G1517+H1517+I1517-fixed</f>
        <v>44168.0497442852</v>
      </c>
      <c r="K1517" s="0" t="n">
        <f aca="false">12*Inputs!$B$6*(1-MIN(1,Inputs!$G$6*$D1517)*churn_nonbuyers)*(ic*Inputs!$C$6+fee_wd*Inputs!$E$6*(1-$B1517)+fee_fx*Inputs!$D$6-cost_acc-cost_wd*Inputs!$E$6*(1-$B1517)-cost_fx*Inputs!$D$6)</f>
        <v>152353.76809955</v>
      </c>
      <c r="L1517" s="0" t="n">
        <f aca="false">12*Inputs!$B$7*(1-MIN(1,Inputs!$G$7*$D1517)*churn_nonbuyers)*(ic*Inputs!$C$7+fee_wd*Inputs!$E$7*(1-$B1517)+fee_fx*Inputs!$D$7-cost_acc-cost_wd*Inputs!$E$7*(1-$B1517)-cost_fx*Inputs!$D$7)</f>
        <v>350443.82521173</v>
      </c>
      <c r="M1517" s="0" t="n">
        <f aca="false">12*Inputs!$B$8*(1-MIN(1,Inputs!$G$8*$D1517)*churn_nonbuyers)*(ic*Inputs!$C$8+fee_wd*Inputs!$E$8*(1-$B1517)+fee_fx*Inputs!$D$8-cost_acc-cost_wd*Inputs!$E$8*(1-$B1517)-cost_fx*Inputs!$D$8)</f>
        <v>38092.4456912352</v>
      </c>
      <c r="N1517" s="0" t="n">
        <f aca="false">K1517+L1517+I1517-fixed</f>
        <v>-52140.0176494082</v>
      </c>
      <c r="O1517" s="0" t="n">
        <f aca="false">K1517+L1517+M1517-fixed</f>
        <v>-159109.960997484</v>
      </c>
      <c r="P1517" s="0" t="n">
        <f aca="false">12*Inputs!$B$6*(1-MIN(1,Inputs!$F$6*$D1517))*(ic*Inputs!$C$6+flat_fee-cost_acc-cost_wd*Inputs!$E$6*$E1517-cost_fx*Inputs!$D$6)+12*Inputs!$B$7*(1-MIN(1,Inputs!$F$7*$D1517))*(ic*Inputs!$C$7+flat_fee-cost_acc-cost_wd*Inputs!$E$7*$E1517-cost_fx*Inputs!$D$7)+12*Inputs!$B$8*(1-MIN(1,Inputs!$F$8*$D1517))*(ic*Inputs!$C$8+flat_fee-cost_acc-cost_wd*Inputs!$E$8*$E1517-cost_fx*Inputs!$D$8)-fixed</f>
        <v>-134823.2625112</v>
      </c>
    </row>
    <row r="1518" customFormat="false" ht="15" hidden="false" customHeight="false" outlineLevel="0" collapsed="false">
      <c r="A1518" s="0" t="n">
        <v>1453</v>
      </c>
      <c r="B1518" s="0" t="n">
        <v>0.310621</v>
      </c>
      <c r="C1518" s="0" t="n">
        <v>0.825089</v>
      </c>
      <c r="D1518" s="0" t="n">
        <v>1.630738</v>
      </c>
      <c r="E1518" s="0" t="n">
        <v>1.110413</v>
      </c>
      <c r="F1518" s="0" t="n">
        <v>0.148893</v>
      </c>
      <c r="G1518" s="0" t="n">
        <f aca="false">12*Inputs!$B$6*(MIN(1,$H$50*$C1518)*(ic*Inputs!$C$6+pS+fee_fx*Inputs!$D$6-cost_acc-cost_wd*Inputs!$E$6*$E1518-cost_fx*Inputs!$D$6-$F1518)+(1-MIN(1,$H$50*$C1518))*(1-MIN(1,Inputs!$G$6*$D1518)*churn_nonbuyers)*(ic*Inputs!$C$6+fee_wd*Inputs!$E$6*(1-$B1518)+fee_fx*Inputs!$D$6-cost_acc-cost_wd*Inputs!$E$6*(1-$B1518)-cost_fx*Inputs!$D$6))</f>
        <v>190282.18165411</v>
      </c>
      <c r="H1518" s="0" t="n">
        <f aca="false">12*Inputs!$B$7*(MIN(1,$H$51*$C1518)*(ic*Inputs!$C$7+pE+fee_fx*Inputs!$D$7-cost_acc-cost_wd*Inputs!$E$7*$E1518-cost_fx*Inputs!$D$7-$F1518)+(1-MIN(1,$H$51*$C1518))*(1-MIN(1,Inputs!$G$7*$D1518)*churn_nonbuyers)*(ic*Inputs!$C$7+fee_wd*Inputs!$E$7*(1-$B1518)+fee_fx*Inputs!$D$7-cost_acc-cost_wd*Inputs!$E$7*(1-$B1518)-cost_fx*Inputs!$D$7))</f>
        <v>390962.546576153</v>
      </c>
      <c r="I1518" s="0" t="n">
        <f aca="false">12*Inputs!$B$8*(MIN(1,$H$52*$C1518)*(ic*Inputs!$C$8+pT-cost_acc-cost_wd*Inputs!$E$8-cost_fx*Inputs!$D$8-cost_ins)+(1-MIN(1,$H$52*$C1518))*(1-MIN(1,Inputs!$G$8*$D1518)*churn_nonbuyers)*(ic*Inputs!$C$8+fee_wd*Inputs!$E$8*(1-$B1518)+fee_fx*Inputs!$D$8-cost_acc-cost_wd*Inputs!$E$8*(1-$B1518)-cost_fx*Inputs!$D$8))</f>
        <v>118931.628816</v>
      </c>
      <c r="J1518" s="0" t="n">
        <f aca="false">G1518+H1518+I1518-fixed</f>
        <v>176.357046262827</v>
      </c>
      <c r="K1518" s="0" t="n">
        <f aca="false">12*Inputs!$B$6*(1-MIN(1,Inputs!$G$6*$D1518)*churn_nonbuyers)*(ic*Inputs!$C$6+fee_wd*Inputs!$E$6*(1-$B1518)+fee_fx*Inputs!$D$6-cost_acc-cost_wd*Inputs!$E$6*(1-$B1518)-cost_fx*Inputs!$D$6)</f>
        <v>144079.835531746</v>
      </c>
      <c r="L1518" s="0" t="n">
        <f aca="false">12*Inputs!$B$7*(1-MIN(1,Inputs!$G$7*$D1518)*churn_nonbuyers)*(ic*Inputs!$C$7+fee_wd*Inputs!$E$7*(1-$B1518)+fee_fx*Inputs!$D$7-cost_acc-cost_wd*Inputs!$E$7*(1-$B1518)-cost_fx*Inputs!$D$7)</f>
        <v>340933.428295047</v>
      </c>
      <c r="M1518" s="0" t="n">
        <f aca="false">12*Inputs!$B$8*(1-MIN(1,Inputs!$G$8*$D1518)*churn_nonbuyers)*(ic*Inputs!$C$8+fee_wd*Inputs!$E$8*(1-$B1518)+fee_fx*Inputs!$D$8-cost_acc-cost_wd*Inputs!$E$8*(1-$B1518)-cost_fx*Inputs!$D$8)</f>
        <v>0</v>
      </c>
      <c r="N1518" s="0" t="n">
        <f aca="false">K1518+L1518+I1518-fixed</f>
        <v>-96055.107357207</v>
      </c>
      <c r="O1518" s="0" t="n">
        <f aca="false">K1518+L1518+M1518-fixed</f>
        <v>-214986.736173207</v>
      </c>
      <c r="P1518" s="0" t="n">
        <f aca="false">12*Inputs!$B$6*(1-MIN(1,Inputs!$F$6*$D1518))*(ic*Inputs!$C$6+flat_fee-cost_acc-cost_wd*Inputs!$E$6*$E1518-cost_fx*Inputs!$D$6)+12*Inputs!$B$7*(1-MIN(1,Inputs!$F$7*$D1518))*(ic*Inputs!$C$7+flat_fee-cost_acc-cost_wd*Inputs!$E$7*$E1518-cost_fx*Inputs!$D$7)+12*Inputs!$B$8*(1-MIN(1,Inputs!$F$8*$D1518))*(ic*Inputs!$C$8+flat_fee-cost_acc-cost_wd*Inputs!$E$8*$E1518-cost_fx*Inputs!$D$8)-fixed</f>
        <v>-316203.23291344</v>
      </c>
    </row>
    <row r="1519" customFormat="false" ht="15" hidden="false" customHeight="false" outlineLevel="0" collapsed="false">
      <c r="A1519" s="0" t="n">
        <v>1454</v>
      </c>
      <c r="B1519" s="0" t="n">
        <v>0.205188</v>
      </c>
      <c r="C1519" s="0" t="n">
        <v>0.772106</v>
      </c>
      <c r="D1519" s="0" t="n">
        <v>1.825604</v>
      </c>
      <c r="E1519" s="0" t="n">
        <v>1.229963</v>
      </c>
      <c r="F1519" s="0" t="n">
        <v>0.185141</v>
      </c>
      <c r="G1519" s="0" t="n">
        <f aca="false">12*Inputs!$B$6*(MIN(1,$H$50*$C1519)*(ic*Inputs!$C$6+pS+fee_fx*Inputs!$D$6-cost_acc-cost_wd*Inputs!$E$6*$E1519-cost_fx*Inputs!$D$6-$F1519)+(1-MIN(1,$H$50*$C1519))*(1-MIN(1,Inputs!$G$6*$D1519)*churn_nonbuyers)*(ic*Inputs!$C$6+fee_wd*Inputs!$E$6*(1-$B1519)+fee_fx*Inputs!$D$6-cost_acc-cost_wd*Inputs!$E$6*(1-$B1519)-cost_fx*Inputs!$D$6))</f>
        <v>196054.049170469</v>
      </c>
      <c r="H1519" s="0" t="n">
        <f aca="false">12*Inputs!$B$7*(MIN(1,$H$51*$C1519)*(ic*Inputs!$C$7+pE+fee_fx*Inputs!$D$7-cost_acc-cost_wd*Inputs!$E$7*$E1519-cost_fx*Inputs!$D$7-$F1519)+(1-MIN(1,$H$51*$C1519))*(1-MIN(1,Inputs!$G$7*$D1519)*churn_nonbuyers)*(ic*Inputs!$C$7+fee_wd*Inputs!$E$7*(1-$B1519)+fee_fx*Inputs!$D$7-cost_acc-cost_wd*Inputs!$E$7*(1-$B1519)-cost_fx*Inputs!$D$7))</f>
        <v>383974.592717531</v>
      </c>
      <c r="I1519" s="0" t="n">
        <f aca="false">12*Inputs!$B$8*(MIN(1,$H$52*$C1519)*(ic*Inputs!$C$8+pT-cost_acc-cost_wd*Inputs!$E$8-cost_fx*Inputs!$D$8-cost_ins)+(1-MIN(1,$H$52*$C1519))*(1-MIN(1,Inputs!$G$8*$D1519)*churn_nonbuyers)*(ic*Inputs!$C$8+fee_wd*Inputs!$E$8*(1-$B1519)+fee_fx*Inputs!$D$8-cost_acc-cost_wd*Inputs!$E$8*(1-$B1519)-cost_fx*Inputs!$D$8))</f>
        <v>111294.447264</v>
      </c>
      <c r="J1519" s="0" t="n">
        <f aca="false">G1519+H1519+I1519-fixed</f>
        <v>-8676.91084799997</v>
      </c>
      <c r="K1519" s="0" t="n">
        <f aca="false">12*Inputs!$B$6*(1-MIN(1,Inputs!$G$6*$D1519)*churn_nonbuyers)*(ic*Inputs!$C$6+fee_wd*Inputs!$E$6*(1-$B1519)+fee_fx*Inputs!$D$6-cost_acc-cost_wd*Inputs!$E$6*(1-$B1519)-cost_fx*Inputs!$D$6)</f>
        <v>156347.902321574</v>
      </c>
      <c r="L1519" s="0" t="n">
        <f aca="false">12*Inputs!$B$7*(1-MIN(1,Inputs!$G$7*$D1519)*churn_nonbuyers)*(ic*Inputs!$C$7+fee_wd*Inputs!$E$7*(1-$B1519)+fee_fx*Inputs!$D$7-cost_acc-cost_wd*Inputs!$E$7*(1-$B1519)-cost_fx*Inputs!$D$7)</f>
        <v>353188.659600945</v>
      </c>
      <c r="M1519" s="0" t="n">
        <f aca="false">12*Inputs!$B$8*(1-MIN(1,Inputs!$G$8*$D1519)*churn_nonbuyers)*(ic*Inputs!$C$8+fee_wd*Inputs!$E$8*(1-$B1519)+fee_fx*Inputs!$D$8-cost_acc-cost_wd*Inputs!$E$8*(1-$B1519)-cost_fx*Inputs!$D$8)</f>
        <v>0</v>
      </c>
      <c r="N1519" s="0" t="n">
        <f aca="false">K1519+L1519+I1519-fixed</f>
        <v>-79168.9908134809</v>
      </c>
      <c r="O1519" s="0" t="n">
        <f aca="false">K1519+L1519+M1519-fixed</f>
        <v>-190463.438077481</v>
      </c>
      <c r="P1519" s="0" t="n">
        <f aca="false">12*Inputs!$B$6*(1-MIN(1,Inputs!$F$6*$D1519))*(ic*Inputs!$C$6+flat_fee-cost_acc-cost_wd*Inputs!$E$6*$E1519-cost_fx*Inputs!$D$6)+12*Inputs!$B$7*(1-MIN(1,Inputs!$F$7*$D1519))*(ic*Inputs!$C$7+flat_fee-cost_acc-cost_wd*Inputs!$E$7*$E1519-cost_fx*Inputs!$D$7)+12*Inputs!$B$8*(1-MIN(1,Inputs!$F$8*$D1519))*(ic*Inputs!$C$8+flat_fee-cost_acc-cost_wd*Inputs!$E$8*$E1519-cost_fx*Inputs!$D$8)-fixed</f>
        <v>-445848.059319597</v>
      </c>
    </row>
    <row r="1520" customFormat="false" ht="15" hidden="false" customHeight="false" outlineLevel="0" collapsed="false">
      <c r="A1520" s="0" t="n">
        <v>1455</v>
      </c>
      <c r="B1520" s="0" t="n">
        <v>0.53964</v>
      </c>
      <c r="C1520" s="0" t="n">
        <v>1.012645</v>
      </c>
      <c r="D1520" s="0" t="n">
        <v>1.351745</v>
      </c>
      <c r="E1520" s="0" t="n">
        <v>1.049489</v>
      </c>
      <c r="F1520" s="0" t="n">
        <v>0.277063</v>
      </c>
      <c r="G1520" s="0" t="n">
        <f aca="false">12*Inputs!$B$6*(MIN(1,$H$50*$C1520)*(ic*Inputs!$C$6+pS+fee_fx*Inputs!$D$6-cost_acc-cost_wd*Inputs!$E$6*$E1520-cost_fx*Inputs!$D$6-$F1520)+(1-MIN(1,$H$50*$C1520))*(1-MIN(1,Inputs!$G$6*$D1520)*churn_nonbuyers)*(ic*Inputs!$C$6+fee_wd*Inputs!$E$6*(1-$B1520)+fee_fx*Inputs!$D$6-cost_acc-cost_wd*Inputs!$E$6*(1-$B1520)-cost_fx*Inputs!$D$6))</f>
        <v>172968.087545202</v>
      </c>
      <c r="H1520" s="0" t="n">
        <f aca="false">12*Inputs!$B$7*(MIN(1,$H$51*$C1520)*(ic*Inputs!$C$7+pE+fee_fx*Inputs!$D$7-cost_acc-cost_wd*Inputs!$E$7*$E1520-cost_fx*Inputs!$D$7-$F1520)+(1-MIN(1,$H$51*$C1520))*(1-MIN(1,Inputs!$G$7*$D1520)*churn_nonbuyers)*(ic*Inputs!$C$7+fee_wd*Inputs!$E$7*(1-$B1520)+fee_fx*Inputs!$D$7-cost_acc-cost_wd*Inputs!$E$7*(1-$B1520)-cost_fx*Inputs!$D$7))</f>
        <v>384926.455991866</v>
      </c>
      <c r="I1520" s="0" t="n">
        <f aca="false">12*Inputs!$B$8*(MIN(1,$H$52*$C1520)*(ic*Inputs!$C$8+pT-cost_acc-cost_wd*Inputs!$E$8-cost_fx*Inputs!$D$8-cost_ins)+(1-MIN(1,$H$52*$C1520))*(1-MIN(1,Inputs!$G$8*$D1520)*churn_nonbuyers)*(ic*Inputs!$C$8+fee_wd*Inputs!$E$8*(1-$B1520)+fee_fx*Inputs!$D$8-cost_acc-cost_wd*Inputs!$E$8*(1-$B1520)-cost_fx*Inputs!$D$8))</f>
        <v>150671.745938498</v>
      </c>
      <c r="J1520" s="0" t="n">
        <f aca="false">G1520+H1520+I1520-fixed</f>
        <v>8566.28947556624</v>
      </c>
      <c r="K1520" s="0" t="n">
        <f aca="false">12*Inputs!$B$6*(1-MIN(1,Inputs!$G$6*$D1520)*churn_nonbuyers)*(ic*Inputs!$C$6+fee_wd*Inputs!$E$6*(1-$B1520)+fee_fx*Inputs!$D$6-cost_acc-cost_wd*Inputs!$E$6*(1-$B1520)-cost_fx*Inputs!$D$6)</f>
        <v>115518.33123696</v>
      </c>
      <c r="L1520" s="0" t="n">
        <f aca="false">12*Inputs!$B$7*(1-MIN(1,Inputs!$G$7*$D1520)*churn_nonbuyers)*(ic*Inputs!$C$7+fee_wd*Inputs!$E$7*(1-$B1520)+fee_fx*Inputs!$D$7-cost_acc-cost_wd*Inputs!$E$7*(1-$B1520)-cost_fx*Inputs!$D$7)</f>
        <v>312292.380982176</v>
      </c>
      <c r="M1520" s="0" t="n">
        <f aca="false">12*Inputs!$B$8*(1-MIN(1,Inputs!$G$8*$D1520)*churn_nonbuyers)*(ic*Inputs!$C$8+fee_wd*Inputs!$E$8*(1-$B1520)+fee_fx*Inputs!$D$8-cost_acc-cost_wd*Inputs!$E$8*(1-$B1520)-cost_fx*Inputs!$D$8)</f>
        <v>16160.29297248</v>
      </c>
      <c r="N1520" s="0" t="n">
        <f aca="false">K1520+L1520+I1520-fixed</f>
        <v>-121517.541842366</v>
      </c>
      <c r="O1520" s="0" t="n">
        <f aca="false">K1520+L1520+M1520-fixed</f>
        <v>-256028.994808384</v>
      </c>
      <c r="P1520" s="0" t="n">
        <f aca="false">12*Inputs!$B$6*(1-MIN(1,Inputs!$F$6*$D1520))*(ic*Inputs!$C$6+flat_fee-cost_acc-cost_wd*Inputs!$E$6*$E1520-cost_fx*Inputs!$D$6)+12*Inputs!$B$7*(1-MIN(1,Inputs!$F$7*$D1520))*(ic*Inputs!$C$7+flat_fee-cost_acc-cost_wd*Inputs!$E$7*$E1520-cost_fx*Inputs!$D$7)+12*Inputs!$B$8*(1-MIN(1,Inputs!$F$8*$D1520))*(ic*Inputs!$C$8+flat_fee-cost_acc-cost_wd*Inputs!$E$8*$E1520-cost_fx*Inputs!$D$8)-fixed</f>
        <v>-145088.3003668</v>
      </c>
    </row>
    <row r="1521" customFormat="false" ht="15" hidden="false" customHeight="false" outlineLevel="0" collapsed="false">
      <c r="A1521" s="0" t="n">
        <v>1456</v>
      </c>
      <c r="B1521" s="0" t="n">
        <v>0.176405</v>
      </c>
      <c r="C1521" s="0" t="n">
        <v>1.111083</v>
      </c>
      <c r="D1521" s="0" t="n">
        <v>1.071268</v>
      </c>
      <c r="E1521" s="0" t="n">
        <v>1.06702</v>
      </c>
      <c r="F1521" s="0" t="n">
        <v>0.052423</v>
      </c>
      <c r="G1521" s="0" t="n">
        <f aca="false">12*Inputs!$B$6*(MIN(1,$H$50*$C1521)*(ic*Inputs!$C$6+pS+fee_fx*Inputs!$D$6-cost_acc-cost_wd*Inputs!$E$6*$E1521-cost_fx*Inputs!$D$6-$F1521)+(1-MIN(1,$H$50*$C1521))*(1-MIN(1,Inputs!$G$6*$D1521)*churn_nonbuyers)*(ic*Inputs!$C$6+fee_wd*Inputs!$E$6*(1-$B1521)+fee_fx*Inputs!$D$6-cost_acc-cost_wd*Inputs!$E$6*(1-$B1521)-cost_fx*Inputs!$D$6))</f>
        <v>230541.473501105</v>
      </c>
      <c r="H1521" s="0" t="n">
        <f aca="false">12*Inputs!$B$7*(MIN(1,$H$51*$C1521)*(ic*Inputs!$C$7+pE+fee_fx*Inputs!$D$7-cost_acc-cost_wd*Inputs!$E$7*$E1521-cost_fx*Inputs!$D$7-$F1521)+(1-MIN(1,$H$51*$C1521))*(1-MIN(1,Inputs!$G$7*$D1521)*churn_nonbuyers)*(ic*Inputs!$C$7+fee_wd*Inputs!$E$7*(1-$B1521)+fee_fx*Inputs!$D$7-cost_acc-cost_wd*Inputs!$E$7*(1-$B1521)-cost_fx*Inputs!$D$7))</f>
        <v>433766.868667198</v>
      </c>
      <c r="I1521" s="0" t="n">
        <f aca="false">12*Inputs!$B$8*(MIN(1,$H$52*$C1521)*(ic*Inputs!$C$8+pT-cost_acc-cost_wd*Inputs!$E$8-cost_fx*Inputs!$D$8-cost_ins)+(1-MIN(1,$H$52*$C1521))*(1-MIN(1,Inputs!$G$8*$D1521)*churn_nonbuyers)*(ic*Inputs!$C$8+fee_wd*Inputs!$E$8*(1-$B1521)+fee_fx*Inputs!$D$8-cost_acc-cost_wd*Inputs!$E$8*(1-$B1521)-cost_fx*Inputs!$D$8))</f>
        <v>177828.373955596</v>
      </c>
      <c r="J1521" s="0" t="n">
        <f aca="false">G1521+H1521+I1521-fixed</f>
        <v>142136.716123899</v>
      </c>
      <c r="K1521" s="0" t="n">
        <f aca="false">12*Inputs!$B$6*(1-MIN(1,Inputs!$G$6*$D1521)*churn_nonbuyers)*(ic*Inputs!$C$6+fee_wd*Inputs!$E$6*(1-$B1521)+fee_fx*Inputs!$D$6-cost_acc-cost_wd*Inputs!$E$6*(1-$B1521)-cost_fx*Inputs!$D$6)</f>
        <v>166759.933187088</v>
      </c>
      <c r="L1521" s="0" t="n">
        <f aca="false">12*Inputs!$B$7*(1-MIN(1,Inputs!$G$7*$D1521)*churn_nonbuyers)*(ic*Inputs!$C$7+fee_wd*Inputs!$E$7*(1-$B1521)+fee_fx*Inputs!$D$7-cost_acc-cost_wd*Inputs!$E$7*(1-$B1521)-cost_fx*Inputs!$D$7)</f>
        <v>365656.003048253</v>
      </c>
      <c r="M1521" s="0" t="n">
        <f aca="false">12*Inputs!$B$8*(1-MIN(1,Inputs!$G$8*$D1521)*churn_nonbuyers)*(ic*Inputs!$C$8+fee_wd*Inputs!$E$8*(1-$B1521)+fee_fx*Inputs!$D$8-cost_acc-cost_wd*Inputs!$E$8*(1-$B1521)-cost_fx*Inputs!$D$8)</f>
        <v>79518.875619744</v>
      </c>
      <c r="N1521" s="0" t="n">
        <f aca="false">K1521+L1521+I1521-fixed</f>
        <v>10244.3101909363</v>
      </c>
      <c r="O1521" s="0" t="n">
        <f aca="false">K1521+L1521+M1521-fixed</f>
        <v>-88065.1881449153</v>
      </c>
      <c r="P1521" s="0" t="n">
        <f aca="false">12*Inputs!$B$6*(1-MIN(1,Inputs!$F$6*$D1521))*(ic*Inputs!$C$6+flat_fee-cost_acc-cost_wd*Inputs!$E$6*$E1521-cost_fx*Inputs!$D$6)+12*Inputs!$B$7*(1-MIN(1,Inputs!$F$7*$D1521))*(ic*Inputs!$C$7+flat_fee-cost_acc-cost_wd*Inputs!$E$7*$E1521-cost_fx*Inputs!$D$7)+12*Inputs!$B$8*(1-MIN(1,Inputs!$F$8*$D1521))*(ic*Inputs!$C$8+flat_fee-cost_acc-cost_wd*Inputs!$E$8*$E1521-cost_fx*Inputs!$D$8)-fixed</f>
        <v>2475.6708223999</v>
      </c>
    </row>
    <row r="1522" customFormat="false" ht="15" hidden="false" customHeight="false" outlineLevel="0" collapsed="false">
      <c r="A1522" s="0" t="n">
        <v>1457</v>
      </c>
      <c r="B1522" s="0" t="n">
        <v>0.272462</v>
      </c>
      <c r="C1522" s="0" t="n">
        <v>1.136918</v>
      </c>
      <c r="D1522" s="0" t="n">
        <v>1.758715</v>
      </c>
      <c r="E1522" s="0" t="n">
        <v>1.205266</v>
      </c>
      <c r="F1522" s="0" t="n">
        <v>0.188595</v>
      </c>
      <c r="G1522" s="0" t="n">
        <f aca="false">12*Inputs!$B$6*(MIN(1,$H$50*$C1522)*(ic*Inputs!$C$6+pS+fee_fx*Inputs!$D$6-cost_acc-cost_wd*Inputs!$E$6*$E1522-cost_fx*Inputs!$D$6-$F1522)+(1-MIN(1,$H$50*$C1522))*(1-MIN(1,Inputs!$G$6*$D1522)*churn_nonbuyers)*(ic*Inputs!$C$6+fee_wd*Inputs!$E$6*(1-$B1522)+fee_fx*Inputs!$D$6-cost_acc-cost_wd*Inputs!$E$6*(1-$B1522)-cost_fx*Inputs!$D$6))</f>
        <v>207862.369549547</v>
      </c>
      <c r="H1522" s="0" t="n">
        <f aca="false">12*Inputs!$B$7*(MIN(1,$H$51*$C1522)*(ic*Inputs!$C$7+pE+fee_fx*Inputs!$D$7-cost_acc-cost_wd*Inputs!$E$7*$E1522-cost_fx*Inputs!$D$7-$F1522)+(1-MIN(1,$H$51*$C1522))*(1-MIN(1,Inputs!$G$7*$D1522)*churn_nonbuyers)*(ic*Inputs!$C$7+fee_wd*Inputs!$E$7*(1-$B1522)+fee_fx*Inputs!$D$7-cost_acc-cost_wd*Inputs!$E$7*(1-$B1522)-cost_fx*Inputs!$D$7))</f>
        <v>396934.64995047</v>
      </c>
      <c r="I1522" s="0" t="n">
        <f aca="false">12*Inputs!$B$8*(MIN(1,$H$52*$C1522)*(ic*Inputs!$C$8+pT-cost_acc-cost_wd*Inputs!$E$8-cost_fx*Inputs!$D$8-cost_ins)+(1-MIN(1,$H$52*$C1522))*(1-MIN(1,Inputs!$G$8*$D1522)*churn_nonbuyers)*(ic*Inputs!$C$8+fee_wd*Inputs!$E$8*(1-$B1522)+fee_fx*Inputs!$D$8-cost_acc-cost_wd*Inputs!$E$8*(1-$B1522)-cost_fx*Inputs!$D$8))</f>
        <v>163879.908192</v>
      </c>
      <c r="J1522" s="0" t="n">
        <f aca="false">G1522+H1522+I1522-fixed</f>
        <v>68676.9276920173</v>
      </c>
      <c r="K1522" s="0" t="n">
        <f aca="false">12*Inputs!$B$6*(1-MIN(1,Inputs!$G$6*$D1522)*churn_nonbuyers)*(ic*Inputs!$C$6+fee_wd*Inputs!$E$6*(1-$B1522)+fee_fx*Inputs!$D$6-cost_acc-cost_wd*Inputs!$E$6*(1-$B1522)-cost_fx*Inputs!$D$6)</f>
        <v>148087.742445576</v>
      </c>
      <c r="L1522" s="0" t="n">
        <f aca="false">12*Inputs!$B$7*(1-MIN(1,Inputs!$G$7*$D1522)*churn_nonbuyers)*(ic*Inputs!$C$7+fee_wd*Inputs!$E$7*(1-$B1522)+fee_fx*Inputs!$D$7-cost_acc-cost_wd*Inputs!$E$7*(1-$B1522)-cost_fx*Inputs!$D$7)</f>
        <v>344762.125947346</v>
      </c>
      <c r="M1522" s="0" t="n">
        <f aca="false">12*Inputs!$B$8*(1-MIN(1,Inputs!$G$8*$D1522)*churn_nonbuyers)*(ic*Inputs!$C$8+fee_wd*Inputs!$E$8*(1-$B1522)+fee_fx*Inputs!$D$8-cost_acc-cost_wd*Inputs!$E$8*(1-$B1522)-cost_fx*Inputs!$D$8)</f>
        <v>0</v>
      </c>
      <c r="N1522" s="0" t="n">
        <f aca="false">K1522+L1522+I1522-fixed</f>
        <v>-43270.2234150784</v>
      </c>
      <c r="O1522" s="0" t="n">
        <f aca="false">K1522+L1522+M1522-fixed</f>
        <v>-207150.131607078</v>
      </c>
      <c r="P1522" s="0" t="n">
        <f aca="false">12*Inputs!$B$6*(1-MIN(1,Inputs!$F$6*$D1522))*(ic*Inputs!$C$6+flat_fee-cost_acc-cost_wd*Inputs!$E$6*$E1522-cost_fx*Inputs!$D$6)+12*Inputs!$B$7*(1-MIN(1,Inputs!$F$7*$D1522))*(ic*Inputs!$C$7+flat_fee-cost_acc-cost_wd*Inputs!$E$7*$E1522-cost_fx*Inputs!$D$7)+12*Inputs!$B$8*(1-MIN(1,Inputs!$F$8*$D1522))*(ic*Inputs!$C$8+flat_fee-cost_acc-cost_wd*Inputs!$E$8*$E1522-cost_fx*Inputs!$D$8)-fixed</f>
        <v>-408686.3301544</v>
      </c>
    </row>
    <row r="1523" customFormat="false" ht="15" hidden="false" customHeight="false" outlineLevel="0" collapsed="false">
      <c r="A1523" s="0" t="n">
        <v>1458</v>
      </c>
      <c r="B1523" s="0" t="n">
        <v>0.533623</v>
      </c>
      <c r="C1523" s="0" t="n">
        <v>1.090734</v>
      </c>
      <c r="D1523" s="0" t="n">
        <v>0.896797</v>
      </c>
      <c r="E1523" s="0" t="n">
        <v>1.306156</v>
      </c>
      <c r="F1523" s="0" t="n">
        <v>0.278549</v>
      </c>
      <c r="G1523" s="0" t="n">
        <f aca="false">12*Inputs!$B$6*(MIN(1,$H$50*$C1523)*(ic*Inputs!$C$6+pS+fee_fx*Inputs!$D$6-cost_acc-cost_wd*Inputs!$E$6*$E1523-cost_fx*Inputs!$D$6-$F1523)+(1-MIN(1,$H$50*$C1523))*(1-MIN(1,Inputs!$G$6*$D1523)*churn_nonbuyers)*(ic*Inputs!$C$6+fee_wd*Inputs!$E$6*(1-$B1523)+fee_fx*Inputs!$D$6-cost_acc-cost_wd*Inputs!$E$6*(1-$B1523)-cost_fx*Inputs!$D$6))</f>
        <v>174238.429903915</v>
      </c>
      <c r="H1523" s="0" t="n">
        <f aca="false">12*Inputs!$B$7*(MIN(1,$H$51*$C1523)*(ic*Inputs!$C$7+pE+fee_fx*Inputs!$D$7-cost_acc-cost_wd*Inputs!$E$7*$E1523-cost_fx*Inputs!$D$7-$F1523)+(1-MIN(1,$H$51*$C1523))*(1-MIN(1,Inputs!$G$7*$D1523)*churn_nonbuyers)*(ic*Inputs!$C$7+fee_wd*Inputs!$E$7*(1-$B1523)+fee_fx*Inputs!$D$7-cost_acc-cost_wd*Inputs!$E$7*(1-$B1523)-cost_fx*Inputs!$D$7))</f>
        <v>361162.850372562</v>
      </c>
      <c r="I1523" s="0" t="n">
        <f aca="false">12*Inputs!$B$8*(MIN(1,$H$52*$C1523)*(ic*Inputs!$C$8+pT-cost_acc-cost_wd*Inputs!$E$8-cost_fx*Inputs!$D$8-cost_ins)+(1-MIN(1,$H$52*$C1523))*(1-MIN(1,Inputs!$G$8*$D1523)*churn_nonbuyers)*(ic*Inputs!$C$8+fee_wd*Inputs!$E$8*(1-$B1523)+fee_fx*Inputs!$D$8-cost_acc-cost_wd*Inputs!$E$8*(1-$B1523)-cost_fx*Inputs!$D$8))</f>
        <v>183700.997733689</v>
      </c>
      <c r="J1523" s="0" t="n">
        <f aca="false">G1523+H1523+I1523-fixed</f>
        <v>19102.2780101653</v>
      </c>
      <c r="K1523" s="0" t="n">
        <f aca="false">12*Inputs!$B$6*(1-MIN(1,Inputs!$G$6*$D1523)*churn_nonbuyers)*(ic*Inputs!$C$6+fee_wd*Inputs!$E$6*(1-$B1523)+fee_fx*Inputs!$D$6-cost_acc-cost_wd*Inputs!$E$6*(1-$B1523)-cost_fx*Inputs!$D$6)</f>
        <v>119164.145079823</v>
      </c>
      <c r="L1523" s="0" t="n">
        <f aca="false">12*Inputs!$B$7*(1-MIN(1,Inputs!$G$7*$D1523)*churn_nonbuyers)*(ic*Inputs!$C$7+fee_wd*Inputs!$E$7*(1-$B1523)+fee_fx*Inputs!$D$7-cost_acc-cost_wd*Inputs!$E$7*(1-$B1523)-cost_fx*Inputs!$D$7)</f>
        <v>317577.973991894</v>
      </c>
      <c r="M1523" s="0" t="n">
        <f aca="false">12*Inputs!$B$8*(1-MIN(1,Inputs!$G$8*$D1523)*churn_nonbuyers)*(ic*Inputs!$C$8+fee_wd*Inputs!$E$8*(1-$B1523)+fee_fx*Inputs!$D$8-cost_acc-cost_wd*Inputs!$E$8*(1-$B1523)-cost_fx*Inputs!$D$8)</f>
        <v>111965.248025842</v>
      </c>
      <c r="N1523" s="0" t="n">
        <f aca="false">K1523+L1523+I1523-fixed</f>
        <v>-79556.8831945941</v>
      </c>
      <c r="O1523" s="0" t="n">
        <f aca="false">K1523+L1523+M1523-fixed</f>
        <v>-151292.632902441</v>
      </c>
      <c r="P1523" s="0" t="n">
        <f aca="false">12*Inputs!$B$6*(1-MIN(1,Inputs!$F$6*$D1523))*(ic*Inputs!$C$6+flat_fee-cost_acc-cost_wd*Inputs!$E$6*$E1523-cost_fx*Inputs!$D$6)+12*Inputs!$B$7*(1-MIN(1,Inputs!$F$7*$D1523))*(ic*Inputs!$C$7+flat_fee-cost_acc-cost_wd*Inputs!$E$7*$E1523-cost_fx*Inputs!$D$7)+12*Inputs!$B$8*(1-MIN(1,Inputs!$F$8*$D1523))*(ic*Inputs!$C$8+flat_fee-cost_acc-cost_wd*Inputs!$E$8*$E1523-cost_fx*Inputs!$D$8)-fixed</f>
        <v>-11171.4228563199</v>
      </c>
    </row>
    <row r="1524" customFormat="false" ht="15" hidden="false" customHeight="false" outlineLevel="0" collapsed="false">
      <c r="A1524" s="0" t="n">
        <v>1459</v>
      </c>
      <c r="B1524" s="0" t="n">
        <v>0.250039</v>
      </c>
      <c r="C1524" s="0" t="n">
        <v>0.913532</v>
      </c>
      <c r="D1524" s="0" t="n">
        <v>1.15841</v>
      </c>
      <c r="E1524" s="0" t="n">
        <v>1.256138</v>
      </c>
      <c r="F1524" s="0" t="n">
        <v>0.143204</v>
      </c>
      <c r="G1524" s="0" t="n">
        <f aca="false">12*Inputs!$B$6*(MIN(1,$H$50*$C1524)*(ic*Inputs!$C$6+pS+fee_fx*Inputs!$D$6-cost_acc-cost_wd*Inputs!$E$6*$E1524-cost_fx*Inputs!$D$6-$F1524)+(1-MIN(1,$H$50*$C1524))*(1-MIN(1,Inputs!$G$6*$D1524)*churn_nonbuyers)*(ic*Inputs!$C$6+fee_wd*Inputs!$E$6*(1-$B1524)+fee_fx*Inputs!$D$6-cost_acc-cost_wd*Inputs!$E$6*(1-$B1524)-cost_fx*Inputs!$D$6))</f>
        <v>203339.118479198</v>
      </c>
      <c r="H1524" s="0" t="n">
        <f aca="false">12*Inputs!$B$7*(MIN(1,$H$51*$C1524)*(ic*Inputs!$C$7+pE+fee_fx*Inputs!$D$7-cost_acc-cost_wd*Inputs!$E$7*$E1524-cost_fx*Inputs!$D$7-$F1524)+(1-MIN(1,$H$51*$C1524))*(1-MIN(1,Inputs!$G$7*$D1524)*churn_nonbuyers)*(ic*Inputs!$C$7+fee_wd*Inputs!$E$7*(1-$B1524)+fee_fx*Inputs!$D$7-cost_acc-cost_wd*Inputs!$E$7*(1-$B1524)-cost_fx*Inputs!$D$7))</f>
        <v>389855.68141284</v>
      </c>
      <c r="I1524" s="0" t="n">
        <f aca="false">12*Inputs!$B$8*(MIN(1,$H$52*$C1524)*(ic*Inputs!$C$8+pT-cost_acc-cost_wd*Inputs!$E$8-cost_fx*Inputs!$D$8-cost_ins)+(1-MIN(1,$H$52*$C1524))*(1-MIN(1,Inputs!$G$8*$D1524)*churn_nonbuyers)*(ic*Inputs!$C$8+fee_wd*Inputs!$E$8*(1-$B1524)+fee_fx*Inputs!$D$8-cost_acc-cost_wd*Inputs!$E$8*(1-$B1524)-cost_fx*Inputs!$D$8))</f>
        <v>153115.964346497</v>
      </c>
      <c r="J1524" s="0" t="n">
        <f aca="false">G1524+H1524+I1524-fixed</f>
        <v>46310.7642385344</v>
      </c>
      <c r="K1524" s="0" t="n">
        <f aca="false">12*Inputs!$B$6*(1-MIN(1,Inputs!$G$6*$D1524)*churn_nonbuyers)*(ic*Inputs!$C$6+fee_wd*Inputs!$E$6*(1-$B1524)+fee_fx*Inputs!$D$6-cost_acc-cost_wd*Inputs!$E$6*(1-$B1524)-cost_fx*Inputs!$D$6)</f>
        <v>156003.074481528</v>
      </c>
      <c r="L1524" s="0" t="n">
        <f aca="false">12*Inputs!$B$7*(1-MIN(1,Inputs!$G$7*$D1524)*churn_nonbuyers)*(ic*Inputs!$C$7+fee_wd*Inputs!$E$7*(1-$B1524)+fee_fx*Inputs!$D$7-cost_acc-cost_wd*Inputs!$E$7*(1-$B1524)-cost_fx*Inputs!$D$7)</f>
        <v>354433.534608917</v>
      </c>
      <c r="M1524" s="0" t="n">
        <f aca="false">12*Inputs!$B$8*(1-MIN(1,Inputs!$G$8*$D1524)*churn_nonbuyers)*(ic*Inputs!$C$8+fee_wd*Inputs!$E$8*(1-$B1524)+fee_fx*Inputs!$D$8-cost_acc-cost_wd*Inputs!$E$8*(1-$B1524)-cost_fx*Inputs!$D$8)</f>
        <v>59456.773180464</v>
      </c>
      <c r="N1524" s="0" t="n">
        <f aca="false">K1524+L1524+I1524-fixed</f>
        <v>-36447.4265630579</v>
      </c>
      <c r="O1524" s="0" t="n">
        <f aca="false">K1524+L1524+M1524-fixed</f>
        <v>-130106.617729091</v>
      </c>
      <c r="P1524" s="0" t="n">
        <f aca="false">12*Inputs!$B$6*(1-MIN(1,Inputs!$F$6*$D1524))*(ic*Inputs!$C$6+flat_fee-cost_acc-cost_wd*Inputs!$E$6*$E1524-cost_fx*Inputs!$D$6)+12*Inputs!$B$7*(1-MIN(1,Inputs!$F$7*$D1524))*(ic*Inputs!$C$7+flat_fee-cost_acc-cost_wd*Inputs!$E$7*$E1524-cost_fx*Inputs!$D$7)+12*Inputs!$B$8*(1-MIN(1,Inputs!$F$8*$D1524))*(ic*Inputs!$C$8+flat_fee-cost_acc-cost_wd*Inputs!$E$8*$E1524-cost_fx*Inputs!$D$8)-fixed</f>
        <v>-119773.4935408</v>
      </c>
    </row>
    <row r="1525" customFormat="false" ht="15" hidden="false" customHeight="false" outlineLevel="0" collapsed="false">
      <c r="A1525" s="0" t="n">
        <v>1460</v>
      </c>
      <c r="B1525" s="0" t="n">
        <v>0.41006</v>
      </c>
      <c r="C1525" s="0" t="n">
        <v>0.856599</v>
      </c>
      <c r="D1525" s="0" t="n">
        <v>1.588474</v>
      </c>
      <c r="E1525" s="0" t="n">
        <v>1.354348</v>
      </c>
      <c r="F1525" s="0" t="n">
        <v>0.308252</v>
      </c>
      <c r="G1525" s="0" t="n">
        <f aca="false">12*Inputs!$B$6*(MIN(1,$H$50*$C1525)*(ic*Inputs!$C$6+pS+fee_fx*Inputs!$D$6-cost_acc-cost_wd*Inputs!$E$6*$E1525-cost_fx*Inputs!$D$6-$F1525)+(1-MIN(1,$H$50*$C1525))*(1-MIN(1,Inputs!$G$6*$D1525)*churn_nonbuyers)*(ic*Inputs!$C$6+fee_wd*Inputs!$E$6*(1-$B1525)+fee_fx*Inputs!$D$6-cost_acc-cost_wd*Inputs!$E$6*(1-$B1525)-cost_fx*Inputs!$D$6))</f>
        <v>172117.395403034</v>
      </c>
      <c r="H1525" s="0" t="n">
        <f aca="false">12*Inputs!$B$7*(MIN(1,$H$51*$C1525)*(ic*Inputs!$C$7+pE+fee_fx*Inputs!$D$7-cost_acc-cost_wd*Inputs!$E$7*$E1525-cost_fx*Inputs!$D$7-$F1525)+(1-MIN(1,$H$51*$C1525))*(1-MIN(1,Inputs!$G$7*$D1525)*churn_nonbuyers)*(ic*Inputs!$C$7+fee_wd*Inputs!$E$7*(1-$B1525)+fee_fx*Inputs!$D$7-cost_acc-cost_wd*Inputs!$E$7*(1-$B1525)-cost_fx*Inputs!$D$7))</f>
        <v>352273.260798159</v>
      </c>
      <c r="I1525" s="0" t="n">
        <f aca="false">12*Inputs!$B$8*(MIN(1,$H$52*$C1525)*(ic*Inputs!$C$8+pT-cost_acc-cost_wd*Inputs!$E$8-cost_fx*Inputs!$D$8-cost_ins)+(1-MIN(1,$H$52*$C1525))*(1-MIN(1,Inputs!$G$8*$D1525)*churn_nonbuyers)*(ic*Inputs!$C$8+fee_wd*Inputs!$E$8*(1-$B1525)+fee_fx*Inputs!$D$8-cost_acc-cost_wd*Inputs!$E$8*(1-$B1525)-cost_fx*Inputs!$D$8))</f>
        <v>123473.606256</v>
      </c>
      <c r="J1525" s="0" t="n">
        <f aca="false">G1525+H1525+I1525-fixed</f>
        <v>-52135.7375428065</v>
      </c>
      <c r="K1525" s="0" t="n">
        <f aca="false">12*Inputs!$B$6*(1-MIN(1,Inputs!$G$6*$D1525)*churn_nonbuyers)*(ic*Inputs!$C$6+fee_wd*Inputs!$E$6*(1-$B1525)+fee_fx*Inputs!$D$6-cost_acc-cost_wd*Inputs!$E$6*(1-$B1525)-cost_fx*Inputs!$D$6)</f>
        <v>131229.403548768</v>
      </c>
      <c r="L1525" s="0" t="n">
        <f aca="false">12*Inputs!$B$7*(1-MIN(1,Inputs!$G$7*$D1525)*churn_nonbuyers)*(ic*Inputs!$C$7+fee_wd*Inputs!$E$7*(1-$B1525)+fee_fx*Inputs!$D$7-cost_acc-cost_wd*Inputs!$E$7*(1-$B1525)-cost_fx*Inputs!$D$7)</f>
        <v>327751.095377261</v>
      </c>
      <c r="M1525" s="0" t="n">
        <f aca="false">12*Inputs!$B$8*(1-MIN(1,Inputs!$G$8*$D1525)*churn_nonbuyers)*(ic*Inputs!$C$8+fee_wd*Inputs!$E$8*(1-$B1525)+fee_fx*Inputs!$D$8-cost_acc-cost_wd*Inputs!$E$8*(1-$B1525)-cost_fx*Inputs!$D$8)</f>
        <v>0</v>
      </c>
      <c r="N1525" s="0" t="n">
        <f aca="false">K1525+L1525+I1525-fixed</f>
        <v>-117545.894817971</v>
      </c>
      <c r="O1525" s="0" t="n">
        <f aca="false">K1525+L1525+M1525-fixed</f>
        <v>-241019.501073971</v>
      </c>
      <c r="P1525" s="0" t="n">
        <f aca="false">12*Inputs!$B$6*(1-MIN(1,Inputs!$F$6*$D1525))*(ic*Inputs!$C$6+flat_fee-cost_acc-cost_wd*Inputs!$E$6*$E1525-cost_fx*Inputs!$D$6)+12*Inputs!$B$7*(1-MIN(1,Inputs!$F$7*$D1525))*(ic*Inputs!$C$7+flat_fee-cost_acc-cost_wd*Inputs!$E$7*$E1525-cost_fx*Inputs!$D$7)+12*Inputs!$B$8*(1-MIN(1,Inputs!$F$8*$D1525))*(ic*Inputs!$C$8+flat_fee-cost_acc-cost_wd*Inputs!$E$8*$E1525-cost_fx*Inputs!$D$8)-fixed</f>
        <v>-364417.40148352</v>
      </c>
    </row>
    <row r="1526" customFormat="false" ht="15" hidden="false" customHeight="false" outlineLevel="0" collapsed="false">
      <c r="A1526" s="0" t="n">
        <v>1461</v>
      </c>
      <c r="B1526" s="0" t="n">
        <v>0.384034</v>
      </c>
      <c r="C1526" s="0" t="n">
        <v>0.788483</v>
      </c>
      <c r="D1526" s="0" t="n">
        <v>1.268553</v>
      </c>
      <c r="E1526" s="0" t="n">
        <v>1.184074</v>
      </c>
      <c r="F1526" s="0" t="n">
        <v>0.168326</v>
      </c>
      <c r="G1526" s="0" t="n">
        <f aca="false">12*Inputs!$B$6*(MIN(1,$H$50*$C1526)*(ic*Inputs!$C$6+pS+fee_fx*Inputs!$D$6-cost_acc-cost_wd*Inputs!$E$6*$E1526-cost_fx*Inputs!$D$6-$F1526)+(1-MIN(1,$H$50*$C1526))*(1-MIN(1,Inputs!$G$6*$D1526)*churn_nonbuyers)*(ic*Inputs!$C$6+fee_wd*Inputs!$E$6*(1-$B1526)+fee_fx*Inputs!$D$6-cost_acc-cost_wd*Inputs!$E$6*(1-$B1526)-cost_fx*Inputs!$D$6))</f>
        <v>179926.360855063</v>
      </c>
      <c r="H1526" s="0" t="n">
        <f aca="false">12*Inputs!$B$7*(MIN(1,$H$51*$C1526)*(ic*Inputs!$C$7+pE+fee_fx*Inputs!$D$7-cost_acc-cost_wd*Inputs!$E$7*$E1526-cost_fx*Inputs!$D$7-$F1526)+(1-MIN(1,$H$51*$C1526))*(1-MIN(1,Inputs!$G$7*$D1526)*churn_nonbuyers)*(ic*Inputs!$C$7+fee_wd*Inputs!$E$7*(1-$B1526)+fee_fx*Inputs!$D$7-cost_acc-cost_wd*Inputs!$E$7*(1-$B1526)-cost_fx*Inputs!$D$7))</f>
        <v>376874.155137496</v>
      </c>
      <c r="I1526" s="0" t="n">
        <f aca="false">12*Inputs!$B$8*(MIN(1,$H$52*$C1526)*(ic*Inputs!$C$8+pT-cost_acc-cost_wd*Inputs!$E$8-cost_fx*Inputs!$D$8-cost_ins)+(1-MIN(1,$H$52*$C1526))*(1-MIN(1,Inputs!$G$8*$D1526)*churn_nonbuyers)*(ic*Inputs!$C$8+fee_wd*Inputs!$E$8*(1-$B1526)+fee_fx*Inputs!$D$8-cost_acc-cost_wd*Inputs!$E$8*(1-$B1526)-cost_fx*Inputs!$D$8))</f>
        <v>129111.529147152</v>
      </c>
      <c r="J1526" s="0" t="n">
        <f aca="false">G1526+H1526+I1526-fixed</f>
        <v>-14087.954860289</v>
      </c>
      <c r="K1526" s="0" t="n">
        <f aca="false">12*Inputs!$B$6*(1-MIN(1,Inputs!$G$6*$D1526)*churn_nonbuyers)*(ic*Inputs!$C$6+fee_wd*Inputs!$E$6*(1-$B1526)+fee_fx*Inputs!$D$6-cost_acc-cost_wd*Inputs!$E$6*(1-$B1526)-cost_fx*Inputs!$D$6)</f>
        <v>137019.695636174</v>
      </c>
      <c r="L1526" s="0" t="n">
        <f aca="false">12*Inputs!$B$7*(1-MIN(1,Inputs!$G$7*$D1526)*churn_nonbuyers)*(ic*Inputs!$C$7+fee_wd*Inputs!$E$7*(1-$B1526)+fee_fx*Inputs!$D$7-cost_acc-cost_wd*Inputs!$E$7*(1-$B1526)-cost_fx*Inputs!$D$7)</f>
        <v>334659.250437705</v>
      </c>
      <c r="M1526" s="0" t="n">
        <f aca="false">12*Inputs!$B$8*(1-MIN(1,Inputs!$G$8*$D1526)*churn_nonbuyers)*(ic*Inputs!$C$8+fee_wd*Inputs!$E$8*(1-$B1526)+fee_fx*Inputs!$D$8-cost_acc-cost_wd*Inputs!$E$8*(1-$B1526)-cost_fx*Inputs!$D$8)</f>
        <v>34496.2059821472</v>
      </c>
      <c r="N1526" s="0" t="n">
        <f aca="false">K1526+L1526+I1526-fixed</f>
        <v>-99209.5247789689</v>
      </c>
      <c r="O1526" s="0" t="n">
        <f aca="false">K1526+L1526+M1526-fixed</f>
        <v>-193824.847943974</v>
      </c>
      <c r="P1526" s="0" t="n">
        <f aca="false">12*Inputs!$B$6*(1-MIN(1,Inputs!$F$6*$D1526))*(ic*Inputs!$C$6+flat_fee-cost_acc-cost_wd*Inputs!$E$6*$E1526-cost_fx*Inputs!$D$6)+12*Inputs!$B$7*(1-MIN(1,Inputs!$F$7*$D1526))*(ic*Inputs!$C$7+flat_fee-cost_acc-cost_wd*Inputs!$E$7*$E1526-cost_fx*Inputs!$D$7)+12*Inputs!$B$8*(1-MIN(1,Inputs!$F$8*$D1526))*(ic*Inputs!$C$8+flat_fee-cost_acc-cost_wd*Inputs!$E$8*$E1526-cost_fx*Inputs!$D$8)-fixed</f>
        <v>-148628.45420272</v>
      </c>
    </row>
    <row r="1527" customFormat="false" ht="15" hidden="false" customHeight="false" outlineLevel="0" collapsed="false">
      <c r="A1527" s="0" t="n">
        <v>1462</v>
      </c>
      <c r="B1527" s="0" t="n">
        <v>0.393883</v>
      </c>
      <c r="C1527" s="0" t="n">
        <v>0.925565</v>
      </c>
      <c r="D1527" s="0" t="n">
        <v>0.824401</v>
      </c>
      <c r="E1527" s="0" t="n">
        <v>1.216079</v>
      </c>
      <c r="F1527" s="0" t="n">
        <v>0.305802</v>
      </c>
      <c r="G1527" s="0" t="n">
        <f aca="false">12*Inputs!$B$6*(MIN(1,$H$50*$C1527)*(ic*Inputs!$C$6+pS+fee_fx*Inputs!$D$6-cost_acc-cost_wd*Inputs!$E$6*$E1527-cost_fx*Inputs!$D$6-$F1527)+(1-MIN(1,$H$50*$C1527))*(1-MIN(1,Inputs!$G$6*$D1527)*churn_nonbuyers)*(ic*Inputs!$C$6+fee_wd*Inputs!$E$6*(1-$B1527)+fee_fx*Inputs!$D$6-cost_acc-cost_wd*Inputs!$E$6*(1-$B1527)-cost_fx*Inputs!$D$6))</f>
        <v>185521.003092269</v>
      </c>
      <c r="H1527" s="0" t="n">
        <f aca="false">12*Inputs!$B$7*(MIN(1,$H$51*$C1527)*(ic*Inputs!$C$7+pE+fee_fx*Inputs!$D$7-cost_acc-cost_wd*Inputs!$E$7*$E1527-cost_fx*Inputs!$D$7-$F1527)+(1-MIN(1,$H$51*$C1527))*(1-MIN(1,Inputs!$G$7*$D1527)*churn_nonbuyers)*(ic*Inputs!$C$7+fee_wd*Inputs!$E$7*(1-$B1527)+fee_fx*Inputs!$D$7-cost_acc-cost_wd*Inputs!$E$7*(1-$B1527)-cost_fx*Inputs!$D$7))</f>
        <v>375520.002913489</v>
      </c>
      <c r="I1527" s="0" t="n">
        <f aca="false">12*Inputs!$B$8*(MIN(1,$H$52*$C1527)*(ic*Inputs!$C$8+pT-cost_acc-cost_wd*Inputs!$E$8-cost_fx*Inputs!$D$8-cost_ins)+(1-MIN(1,$H$52*$C1527))*(1-MIN(1,Inputs!$G$8*$D1527)*churn_nonbuyers)*(ic*Inputs!$C$8+fee_wd*Inputs!$E$8*(1-$B1527)+fee_fx*Inputs!$D$8-cost_acc-cost_wd*Inputs!$E$8*(1-$B1527)-cost_fx*Inputs!$D$8))</f>
        <v>179204.065722198</v>
      </c>
      <c r="J1527" s="0" t="n">
        <f aca="false">G1527+H1527+I1527-fixed</f>
        <v>40245.0717279553</v>
      </c>
      <c r="K1527" s="0" t="n">
        <f aca="false">12*Inputs!$B$6*(1-MIN(1,Inputs!$G$6*$D1527)*churn_nonbuyers)*(ic*Inputs!$C$6+fee_wd*Inputs!$E$6*(1-$B1527)+fee_fx*Inputs!$D$6-cost_acc-cost_wd*Inputs!$E$6*(1-$B1527)-cost_fx*Inputs!$D$6)</f>
        <v>138908.852201398</v>
      </c>
      <c r="L1527" s="0" t="n">
        <f aca="false">12*Inputs!$B$7*(1-MIN(1,Inputs!$G$7*$D1527)*churn_nonbuyers)*(ic*Inputs!$C$7+fee_wd*Inputs!$E$7*(1-$B1527)+fee_fx*Inputs!$D$7-cost_acc-cost_wd*Inputs!$E$7*(1-$B1527)-cost_fx*Inputs!$D$7)</f>
        <v>337911.673272839</v>
      </c>
      <c r="M1527" s="0" t="n">
        <f aca="false">12*Inputs!$B$8*(1-MIN(1,Inputs!$G$8*$D1527)*churn_nonbuyers)*(ic*Inputs!$C$8+fee_wd*Inputs!$E$8*(1-$B1527)+fee_fx*Inputs!$D$8-cost_acc-cost_wd*Inputs!$E$8*(1-$B1527)-cost_fx*Inputs!$D$8)</f>
        <v>130044.984833189</v>
      </c>
      <c r="N1527" s="0" t="n">
        <f aca="false">K1527+L1527+I1527-fixed</f>
        <v>-43975.4088035662</v>
      </c>
      <c r="O1527" s="0" t="n">
        <f aca="false">K1527+L1527+M1527-fixed</f>
        <v>-93134.489692575</v>
      </c>
      <c r="P1527" s="0" t="n">
        <f aca="false">12*Inputs!$B$6*(1-MIN(1,Inputs!$F$6*$D1527))*(ic*Inputs!$C$6+flat_fee-cost_acc-cost_wd*Inputs!$E$6*$E1527-cost_fx*Inputs!$D$6)+12*Inputs!$B$7*(1-MIN(1,Inputs!$F$7*$D1527))*(ic*Inputs!$C$7+flat_fee-cost_acc-cost_wd*Inputs!$E$7*$E1527-cost_fx*Inputs!$D$7)+12*Inputs!$B$8*(1-MIN(1,Inputs!$F$8*$D1527))*(ic*Inputs!$C$8+flat_fee-cost_acc-cost_wd*Inputs!$E$8*$E1527-cost_fx*Inputs!$D$8)-fixed</f>
        <v>67044.6833549599</v>
      </c>
    </row>
    <row r="1528" customFormat="false" ht="15" hidden="false" customHeight="false" outlineLevel="0" collapsed="false">
      <c r="A1528" s="0" t="n">
        <v>1463</v>
      </c>
      <c r="B1528" s="0" t="n">
        <v>0.130742</v>
      </c>
      <c r="C1528" s="0" t="n">
        <v>1.02395</v>
      </c>
      <c r="D1528" s="0" t="n">
        <v>1.36554</v>
      </c>
      <c r="E1528" s="0" t="n">
        <v>1.214681</v>
      </c>
      <c r="F1528" s="0" t="n">
        <v>0.122093</v>
      </c>
      <c r="G1528" s="0" t="n">
        <f aca="false">12*Inputs!$B$6*(MIN(1,$H$50*$C1528)*(ic*Inputs!$C$6+pS+fee_fx*Inputs!$D$6-cost_acc-cost_wd*Inputs!$E$6*$E1528-cost_fx*Inputs!$D$6-$F1528)+(1-MIN(1,$H$50*$C1528))*(1-MIN(1,Inputs!$G$6*$D1528)*churn_nonbuyers)*(ic*Inputs!$C$6+fee_wd*Inputs!$E$6*(1-$B1528)+fee_fx*Inputs!$D$6-cost_acc-cost_wd*Inputs!$E$6*(1-$B1528)-cost_fx*Inputs!$D$6))</f>
        <v>223656.910306189</v>
      </c>
      <c r="H1528" s="0" t="n">
        <f aca="false">12*Inputs!$B$7*(MIN(1,$H$51*$C1528)*(ic*Inputs!$C$7+pE+fee_fx*Inputs!$D$7-cost_acc-cost_wd*Inputs!$E$7*$E1528-cost_fx*Inputs!$D$7-$F1528)+(1-MIN(1,$H$51*$C1528))*(1-MIN(1,Inputs!$G$7*$D1528)*churn_nonbuyers)*(ic*Inputs!$C$7+fee_wd*Inputs!$E$7*(1-$B1528)+fee_fx*Inputs!$D$7-cost_acc-cost_wd*Inputs!$E$7*(1-$B1528)-cost_fx*Inputs!$D$7))</f>
        <v>408652.491175641</v>
      </c>
      <c r="I1528" s="0" t="n">
        <f aca="false">12*Inputs!$B$8*(MIN(1,$H$52*$C1528)*(ic*Inputs!$C$8+pT-cost_acc-cost_wd*Inputs!$E$8-cost_fx*Inputs!$D$8-cost_ins)+(1-MIN(1,$H$52*$C1528))*(1-MIN(1,Inputs!$G$8*$D1528)*churn_nonbuyers)*(ic*Inputs!$C$8+fee_wd*Inputs!$E$8*(1-$B1528)+fee_fx*Inputs!$D$8-cost_acc-cost_wd*Inputs!$E$8*(1-$B1528)-cost_fx*Inputs!$D$8))</f>
        <v>151596.809508147</v>
      </c>
      <c r="J1528" s="0" t="n">
        <f aca="false">G1528+H1528+I1528-fixed</f>
        <v>83906.2109899763</v>
      </c>
      <c r="K1528" s="0" t="n">
        <f aca="false">12*Inputs!$B$6*(1-MIN(1,Inputs!$G$6*$D1528)*churn_nonbuyers)*(ic*Inputs!$C$6+fee_wd*Inputs!$E$6*(1-$B1528)+fee_fx*Inputs!$D$6-cost_acc-cost_wd*Inputs!$E$6*(1-$B1528)-cost_fx*Inputs!$D$6)</f>
        <v>170293.949500896</v>
      </c>
      <c r="L1528" s="0" t="n">
        <f aca="false">12*Inputs!$B$7*(1-MIN(1,Inputs!$G$7*$D1528)*churn_nonbuyers)*(ic*Inputs!$C$7+fee_wd*Inputs!$E$7*(1-$B1528)+fee_fx*Inputs!$D$7-cost_acc-cost_wd*Inputs!$E$7*(1-$B1528)-cost_fx*Inputs!$D$7)</f>
        <v>368626.844580538</v>
      </c>
      <c r="M1528" s="0" t="n">
        <f aca="false">12*Inputs!$B$8*(1-MIN(1,Inputs!$G$8*$D1528)*churn_nonbuyers)*(ic*Inputs!$C$8+fee_wd*Inputs!$E$8*(1-$B1528)+fee_fx*Inputs!$D$8-cost_acc-cost_wd*Inputs!$E$8*(1-$B1528)-cost_fx*Inputs!$D$8)</f>
        <v>14124.528070848</v>
      </c>
      <c r="N1528" s="0" t="n">
        <f aca="false">K1528+L1528+I1528-fixed</f>
        <v>-9482.39641041972</v>
      </c>
      <c r="O1528" s="0" t="n">
        <f aca="false">K1528+L1528+M1528-fixed</f>
        <v>-146954.677847718</v>
      </c>
      <c r="P1528" s="0" t="n">
        <f aca="false">12*Inputs!$B$6*(1-MIN(1,Inputs!$F$6*$D1528))*(ic*Inputs!$C$6+flat_fee-cost_acc-cost_wd*Inputs!$E$6*$E1528-cost_fx*Inputs!$D$6)+12*Inputs!$B$7*(1-MIN(1,Inputs!$F$7*$D1528))*(ic*Inputs!$C$7+flat_fee-cost_acc-cost_wd*Inputs!$E$7*$E1528-cost_fx*Inputs!$D$7)+12*Inputs!$B$8*(1-MIN(1,Inputs!$F$8*$D1528))*(ic*Inputs!$C$8+flat_fee-cost_acc-cost_wd*Inputs!$E$8*$E1528-cost_fx*Inputs!$D$8)-fixed</f>
        <v>-209574.5548624</v>
      </c>
    </row>
    <row r="1529" customFormat="false" ht="15" hidden="false" customHeight="false" outlineLevel="0" collapsed="false">
      <c r="A1529" s="0" t="n">
        <v>1464</v>
      </c>
      <c r="B1529" s="0" t="n">
        <v>0.424215</v>
      </c>
      <c r="C1529" s="0" t="n">
        <v>0.993482</v>
      </c>
      <c r="D1529" s="0" t="n">
        <v>1.139924</v>
      </c>
      <c r="E1529" s="0" t="n">
        <v>1.181414</v>
      </c>
      <c r="F1529" s="0" t="n">
        <v>0.20581</v>
      </c>
      <c r="G1529" s="0" t="n">
        <f aca="false">12*Inputs!$B$6*(MIN(1,$H$50*$C1529)*(ic*Inputs!$C$6+pS+fee_fx*Inputs!$D$6-cost_acc-cost_wd*Inputs!$E$6*$E1529-cost_fx*Inputs!$D$6-$F1529)+(1-MIN(1,$H$50*$C1529))*(1-MIN(1,Inputs!$G$6*$D1529)*churn_nonbuyers)*(ic*Inputs!$C$6+fee_wd*Inputs!$E$6*(1-$B1529)+fee_fx*Inputs!$D$6-cost_acc-cost_wd*Inputs!$E$6*(1-$B1529)-cost_fx*Inputs!$D$6))</f>
        <v>186128.130213149</v>
      </c>
      <c r="H1529" s="0" t="n">
        <f aca="false">12*Inputs!$B$7*(MIN(1,$H$51*$C1529)*(ic*Inputs!$C$7+pE+fee_fx*Inputs!$D$7-cost_acc-cost_wd*Inputs!$E$7*$E1529-cost_fx*Inputs!$D$7-$F1529)+(1-MIN(1,$H$51*$C1529))*(1-MIN(1,Inputs!$G$7*$D1529)*churn_nonbuyers)*(ic*Inputs!$C$7+fee_wd*Inputs!$E$7*(1-$B1529)+fee_fx*Inputs!$D$7-cost_acc-cost_wd*Inputs!$E$7*(1-$B1529)-cost_fx*Inputs!$D$7))</f>
        <v>383450.620007036</v>
      </c>
      <c r="I1529" s="0" t="n">
        <f aca="false">12*Inputs!$B$8*(MIN(1,$H$52*$C1529)*(ic*Inputs!$C$8+pT-cost_acc-cost_wd*Inputs!$E$8-cost_fx*Inputs!$D$8-cost_ins)+(1-MIN(1,$H$52*$C1529))*(1-MIN(1,Inputs!$G$8*$D1529)*churn_nonbuyers)*(ic*Inputs!$C$8+fee_wd*Inputs!$E$8*(1-$B1529)+fee_fx*Inputs!$D$8-cost_acc-cost_wd*Inputs!$E$8*(1-$B1529)-cost_fx*Inputs!$D$8))</f>
        <v>162037.369620788</v>
      </c>
      <c r="J1529" s="0" t="n">
        <f aca="false">G1529+H1529+I1529-fixed</f>
        <v>31616.1198409731</v>
      </c>
      <c r="K1529" s="0" t="n">
        <f aca="false">12*Inputs!$B$6*(1-MIN(1,Inputs!$G$6*$D1529)*churn_nonbuyers)*(ic*Inputs!$C$6+fee_wd*Inputs!$E$6*(1-$B1529)+fee_fx*Inputs!$D$6-cost_acc-cost_wd*Inputs!$E$6*(1-$B1529)-cost_fx*Inputs!$D$6)</f>
        <v>132504.330669552</v>
      </c>
      <c r="L1529" s="0" t="n">
        <f aca="false">12*Inputs!$B$7*(1-MIN(1,Inputs!$G$7*$D1529)*churn_nonbuyers)*(ic*Inputs!$C$7+fee_wd*Inputs!$E$7*(1-$B1529)+fee_fx*Inputs!$D$7-cost_acc-cost_wd*Inputs!$E$7*(1-$B1529)-cost_fx*Inputs!$D$7)</f>
        <v>330413.554049731</v>
      </c>
      <c r="M1529" s="0" t="n">
        <f aca="false">12*Inputs!$B$8*(1-MIN(1,Inputs!$G$8*$D1529)*churn_nonbuyers)*(ic*Inputs!$C$8+fee_wd*Inputs!$E$8*(1-$B1529)+fee_fx*Inputs!$D$8-cost_acc-cost_wd*Inputs!$E$8*(1-$B1529)-cost_fx*Inputs!$D$8)</f>
        <v>61835.892564576</v>
      </c>
      <c r="N1529" s="0" t="n">
        <f aca="false">K1529+L1529+I1529-fixed</f>
        <v>-75044.7456599289</v>
      </c>
      <c r="O1529" s="0" t="n">
        <f aca="false">K1529+L1529+M1529-fixed</f>
        <v>-175246.222716141</v>
      </c>
      <c r="P1529" s="0" t="n">
        <f aca="false">12*Inputs!$B$6*(1-MIN(1,Inputs!$F$6*$D1529))*(ic*Inputs!$C$6+flat_fee-cost_acc-cost_wd*Inputs!$E$6*$E1529-cost_fx*Inputs!$D$6)+12*Inputs!$B$7*(1-MIN(1,Inputs!$F$7*$D1529))*(ic*Inputs!$C$7+flat_fee-cost_acc-cost_wd*Inputs!$E$7*$E1529-cost_fx*Inputs!$D$7)+12*Inputs!$B$8*(1-MIN(1,Inputs!$F$8*$D1529))*(ic*Inputs!$C$8+flat_fee-cost_acc-cost_wd*Inputs!$E$8*$E1529-cost_fx*Inputs!$D$8)-fixed</f>
        <v>-80713.7080633598</v>
      </c>
    </row>
    <row r="1530" customFormat="false" ht="15" hidden="false" customHeight="false" outlineLevel="0" collapsed="false">
      <c r="A1530" s="0" t="n">
        <v>1465</v>
      </c>
      <c r="B1530" s="0" t="n">
        <v>0.323971</v>
      </c>
      <c r="C1530" s="0" t="n">
        <v>1.120501</v>
      </c>
      <c r="D1530" s="0" t="n">
        <v>0.969416</v>
      </c>
      <c r="E1530" s="0" t="n">
        <v>1.159647</v>
      </c>
      <c r="F1530" s="0" t="n">
        <v>0.107999</v>
      </c>
      <c r="G1530" s="0" t="n">
        <f aca="false">12*Inputs!$B$6*(MIN(1,$H$50*$C1530)*(ic*Inputs!$C$6+pS+fee_fx*Inputs!$D$6-cost_acc-cost_wd*Inputs!$E$6*$E1530-cost_fx*Inputs!$D$6-$F1530)+(1-MIN(1,$H$50*$C1530))*(1-MIN(1,Inputs!$G$6*$D1530)*churn_nonbuyers)*(ic*Inputs!$C$6+fee_wd*Inputs!$E$6*(1-$B1530)+fee_fx*Inputs!$D$6-cost_acc-cost_wd*Inputs!$E$6*(1-$B1530)-cost_fx*Inputs!$D$6))</f>
        <v>209665.878825494</v>
      </c>
      <c r="H1530" s="0" t="n">
        <f aca="false">12*Inputs!$B$7*(MIN(1,$H$51*$C1530)*(ic*Inputs!$C$7+pE+fee_fx*Inputs!$D$7-cost_acc-cost_wd*Inputs!$E$7*$E1530-cost_fx*Inputs!$D$7-$F1530)+(1-MIN(1,$H$51*$C1530))*(1-MIN(1,Inputs!$G$7*$D1530)*churn_nonbuyers)*(ic*Inputs!$C$7+fee_wd*Inputs!$E$7*(1-$B1530)+fee_fx*Inputs!$D$7-cost_acc-cost_wd*Inputs!$E$7*(1-$B1530)-cost_fx*Inputs!$D$7))</f>
        <v>408053.356074763</v>
      </c>
      <c r="I1530" s="0" t="n">
        <f aca="false">12*Inputs!$B$8*(MIN(1,$H$52*$C1530)*(ic*Inputs!$C$8+pT-cost_acc-cost_wd*Inputs!$E$8-cost_fx*Inputs!$D$8-cost_ins)+(1-MIN(1,$H$52*$C1530))*(1-MIN(1,Inputs!$G$8*$D1530)*churn_nonbuyers)*(ic*Inputs!$C$8+fee_wd*Inputs!$E$8*(1-$B1530)+fee_fx*Inputs!$D$8-cost_acc-cost_wd*Inputs!$E$8*(1-$B1530)-cost_fx*Inputs!$D$8))</f>
        <v>183058.959495372</v>
      </c>
      <c r="J1530" s="0" t="n">
        <f aca="false">G1530+H1530+I1530-fixed</f>
        <v>100778.194395629</v>
      </c>
      <c r="K1530" s="0" t="n">
        <f aca="false">12*Inputs!$B$6*(1-MIN(1,Inputs!$G$6*$D1530)*churn_nonbuyers)*(ic*Inputs!$C$6+fee_wd*Inputs!$E$6*(1-$B1530)+fee_fx*Inputs!$D$6-cost_acc-cost_wd*Inputs!$E$6*(1-$B1530)-cost_fx*Inputs!$D$6)</f>
        <v>147437.713950739</v>
      </c>
      <c r="L1530" s="0" t="n">
        <f aca="false">12*Inputs!$B$7*(1-MIN(1,Inputs!$G$7*$D1530)*churn_nonbuyers)*(ic*Inputs!$C$7+fee_wd*Inputs!$E$7*(1-$B1530)+fee_fx*Inputs!$D$7-cost_acc-cost_wd*Inputs!$E$7*(1-$B1530)-cost_fx*Inputs!$D$7)</f>
        <v>346178.870802444</v>
      </c>
      <c r="M1530" s="0" t="n">
        <f aca="false">12*Inputs!$B$8*(1-MIN(1,Inputs!$G$8*$D1530)*churn_nonbuyers)*(ic*Inputs!$C$8+fee_wd*Inputs!$E$8*(1-$B1530)+fee_fx*Inputs!$D$8-cost_acc-cost_wd*Inputs!$E$8*(1-$B1530)-cost_fx*Inputs!$D$8)</f>
        <v>99909.7300634496</v>
      </c>
      <c r="N1530" s="0" t="n">
        <f aca="false">K1530+L1530+I1530-fixed</f>
        <v>-23324.4557514454</v>
      </c>
      <c r="O1530" s="0" t="n">
        <f aca="false">K1530+L1530+M1530-fixed</f>
        <v>-106473.685183368</v>
      </c>
      <c r="P1530" s="0" t="n">
        <f aca="false">12*Inputs!$B$6*(1-MIN(1,Inputs!$F$6*$D1530))*(ic*Inputs!$C$6+flat_fee-cost_acc-cost_wd*Inputs!$E$6*$E1530-cost_fx*Inputs!$D$6)+12*Inputs!$B$7*(1-MIN(1,Inputs!$F$7*$D1530))*(ic*Inputs!$C$7+flat_fee-cost_acc-cost_wd*Inputs!$E$7*$E1530-cost_fx*Inputs!$D$7)+12*Inputs!$B$8*(1-MIN(1,Inputs!$F$8*$D1530))*(ic*Inputs!$C$8+flat_fee-cost_acc-cost_wd*Inputs!$E$8*$E1530-cost_fx*Inputs!$D$8)-fixed</f>
        <v>17579.8354284799</v>
      </c>
    </row>
    <row r="1531" customFormat="false" ht="15" hidden="false" customHeight="false" outlineLevel="0" collapsed="false">
      <c r="A1531" s="0" t="n">
        <v>1466</v>
      </c>
      <c r="B1531" s="0" t="n">
        <v>0.156599</v>
      </c>
      <c r="C1531" s="0" t="n">
        <v>1.015999</v>
      </c>
      <c r="D1531" s="0" t="n">
        <v>0.785471</v>
      </c>
      <c r="E1531" s="0" t="n">
        <v>1.355106</v>
      </c>
      <c r="F1531" s="0" t="n">
        <v>0.066088</v>
      </c>
      <c r="G1531" s="0" t="n">
        <f aca="false">12*Inputs!$B$6*(MIN(1,$H$50*$C1531)*(ic*Inputs!$C$6+pS+fee_fx*Inputs!$D$6-cost_acc-cost_wd*Inputs!$E$6*$E1531-cost_fx*Inputs!$D$6-$F1531)+(1-MIN(1,$H$50*$C1531))*(1-MIN(1,Inputs!$G$6*$D1531)*churn_nonbuyers)*(ic*Inputs!$C$6+fee_wd*Inputs!$E$6*(1-$B1531)+fee_fx*Inputs!$D$6-cost_acc-cost_wd*Inputs!$E$6*(1-$B1531)-cost_fx*Inputs!$D$6))</f>
        <v>222850.148968476</v>
      </c>
      <c r="H1531" s="0" t="n">
        <f aca="false">12*Inputs!$B$7*(MIN(1,$H$51*$C1531)*(ic*Inputs!$C$7+pE+fee_fx*Inputs!$D$7-cost_acc-cost_wd*Inputs!$E$7*$E1531-cost_fx*Inputs!$D$7-$F1531)+(1-MIN(1,$H$51*$C1531))*(1-MIN(1,Inputs!$G$7*$D1531)*churn_nonbuyers)*(ic*Inputs!$C$7+fee_wd*Inputs!$E$7*(1-$B1531)+fee_fx*Inputs!$D$7-cost_acc-cost_wd*Inputs!$E$7*(1-$B1531)-cost_fx*Inputs!$D$7))</f>
        <v>396995.806962389</v>
      </c>
      <c r="I1531" s="0" t="n">
        <f aca="false">12*Inputs!$B$8*(MIN(1,$H$52*$C1531)*(ic*Inputs!$C$8+pT-cost_acc-cost_wd*Inputs!$E$8-cost_fx*Inputs!$D$8-cost_ins)+(1-MIN(1,$H$52*$C1531))*(1-MIN(1,Inputs!$G$8*$D1531)*churn_nonbuyers)*(ic*Inputs!$C$8+fee_wd*Inputs!$E$8*(1-$B1531)+fee_fx*Inputs!$D$8-cost_acc-cost_wd*Inputs!$E$8*(1-$B1531)-cost_fx*Inputs!$D$8))</f>
        <v>187908.010772306</v>
      </c>
      <c r="J1531" s="0" t="n">
        <f aca="false">G1531+H1531+I1531-fixed</f>
        <v>107753.966703171</v>
      </c>
      <c r="K1531" s="0" t="n">
        <f aca="false">12*Inputs!$B$6*(1-MIN(1,Inputs!$G$6*$D1531)*churn_nonbuyers)*(ic*Inputs!$C$6+fee_wd*Inputs!$E$6*(1-$B1531)+fee_fx*Inputs!$D$6-cost_acc-cost_wd*Inputs!$E$6*(1-$B1531)-cost_fx*Inputs!$D$6)</f>
        <v>172017.824926529</v>
      </c>
      <c r="L1531" s="0" t="n">
        <f aca="false">12*Inputs!$B$7*(1-MIN(1,Inputs!$G$7*$D1531)*churn_nonbuyers)*(ic*Inputs!$C$7+fee_wd*Inputs!$E$7*(1-$B1531)+fee_fx*Inputs!$D$7-cost_acc-cost_wd*Inputs!$E$7*(1-$B1531)-cost_fx*Inputs!$D$7)</f>
        <v>371680.063947917</v>
      </c>
      <c r="M1531" s="0" t="n">
        <f aca="false">12*Inputs!$B$8*(1-MIN(1,Inputs!$G$8*$D1531)*churn_nonbuyers)*(ic*Inputs!$C$8+fee_wd*Inputs!$E$8*(1-$B1531)+fee_fx*Inputs!$D$8-cost_acc-cost_wd*Inputs!$E$8*(1-$B1531)-cost_fx*Inputs!$D$8)</f>
        <v>143551.767417134</v>
      </c>
      <c r="N1531" s="0" t="n">
        <f aca="false">K1531+L1531+I1531-fixed</f>
        <v>31605.8996467517</v>
      </c>
      <c r="O1531" s="0" t="n">
        <f aca="false">K1531+L1531+M1531-fixed</f>
        <v>-12750.3437084196</v>
      </c>
      <c r="P1531" s="0" t="n">
        <f aca="false">12*Inputs!$B$6*(1-MIN(1,Inputs!$F$6*$D1531))*(ic*Inputs!$C$6+flat_fee-cost_acc-cost_wd*Inputs!$E$6*$E1531-cost_fx*Inputs!$D$6)+12*Inputs!$B$7*(1-MIN(1,Inputs!$F$7*$D1531))*(ic*Inputs!$C$7+flat_fee-cost_acc-cost_wd*Inputs!$E$7*$E1531-cost_fx*Inputs!$D$7)+12*Inputs!$B$8*(1-MIN(1,Inputs!$F$8*$D1531))*(ic*Inputs!$C$8+flat_fee-cost_acc-cost_wd*Inputs!$E$8*$E1531-cost_fx*Inputs!$D$8)-fixed</f>
        <v>19761.7894942401</v>
      </c>
    </row>
    <row r="1532" customFormat="false" ht="15" hidden="false" customHeight="false" outlineLevel="0" collapsed="false">
      <c r="A1532" s="0" t="n">
        <v>1467</v>
      </c>
      <c r="B1532" s="0" t="n">
        <v>0.150272</v>
      </c>
      <c r="C1532" s="0" t="n">
        <v>0.955033</v>
      </c>
      <c r="D1532" s="0" t="n">
        <v>0.865621</v>
      </c>
      <c r="E1532" s="0" t="n">
        <v>1.224782</v>
      </c>
      <c r="F1532" s="0" t="n">
        <v>0.201332</v>
      </c>
      <c r="G1532" s="0" t="n">
        <f aca="false">12*Inputs!$B$6*(MIN(1,$H$50*$C1532)*(ic*Inputs!$C$6+pS+fee_fx*Inputs!$D$6-cost_acc-cost_wd*Inputs!$E$6*$E1532-cost_fx*Inputs!$D$6-$F1532)+(1-MIN(1,$H$50*$C1532))*(1-MIN(1,Inputs!$G$6*$D1532)*churn_nonbuyers)*(ic*Inputs!$C$6+fee_wd*Inputs!$E$6*(1-$B1532)+fee_fx*Inputs!$D$6-cost_acc-cost_wd*Inputs!$E$6*(1-$B1532)-cost_fx*Inputs!$D$6))</f>
        <v>219833.985490316</v>
      </c>
      <c r="H1532" s="0" t="n">
        <f aca="false">12*Inputs!$B$7*(MIN(1,$H$51*$C1532)*(ic*Inputs!$C$7+pE+fee_fx*Inputs!$D$7-cost_acc-cost_wd*Inputs!$E$7*$E1532-cost_fx*Inputs!$D$7-$F1532)+(1-MIN(1,$H$51*$C1532))*(1-MIN(1,Inputs!$G$7*$D1532)*churn_nonbuyers)*(ic*Inputs!$C$7+fee_wd*Inputs!$E$7*(1-$B1532)+fee_fx*Inputs!$D$7-cost_acc-cost_wd*Inputs!$E$7*(1-$B1532)-cost_fx*Inputs!$D$7))</f>
        <v>402357.965749124</v>
      </c>
      <c r="I1532" s="0" t="n">
        <f aca="false">12*Inputs!$B$8*(MIN(1,$H$52*$C1532)*(ic*Inputs!$C$8+pT-cost_acc-cost_wd*Inputs!$E$8-cost_fx*Inputs!$D$8-cost_ins)+(1-MIN(1,$H$52*$C1532))*(1-MIN(1,Inputs!$G$8*$D1532)*churn_nonbuyers)*(ic*Inputs!$C$8+fee_wd*Inputs!$E$8*(1-$B1532)+fee_fx*Inputs!$D$8-cost_acc-cost_wd*Inputs!$E$8*(1-$B1532)-cost_fx*Inputs!$D$8))</f>
        <v>179355.606589078</v>
      </c>
      <c r="J1532" s="0" t="n">
        <f aca="false">G1532+H1532+I1532-fixed</f>
        <v>101547.557828517</v>
      </c>
      <c r="K1532" s="0" t="n">
        <f aca="false">12*Inputs!$B$6*(1-MIN(1,Inputs!$G$6*$D1532)*churn_nonbuyers)*(ic*Inputs!$C$6+fee_wd*Inputs!$E$6*(1-$B1532)+fee_fx*Inputs!$D$6-cost_acc-cost_wd*Inputs!$E$6*(1-$B1532)-cost_fx*Inputs!$D$6)</f>
        <v>172171.938232166</v>
      </c>
      <c r="L1532" s="0" t="n">
        <f aca="false">12*Inputs!$B$7*(1-MIN(1,Inputs!$G$7*$D1532)*churn_nonbuyers)*(ic*Inputs!$C$7+fee_wd*Inputs!$E$7*(1-$B1532)+fee_fx*Inputs!$D$7-cost_acc-cost_wd*Inputs!$E$7*(1-$B1532)-cost_fx*Inputs!$D$7)</f>
        <v>371652.2199313</v>
      </c>
      <c r="M1532" s="0" t="n">
        <f aca="false">12*Inputs!$B$8*(1-MIN(1,Inputs!$G$8*$D1532)*churn_nonbuyers)*(ic*Inputs!$C$8+fee_wd*Inputs!$E$8*(1-$B1532)+fee_fx*Inputs!$D$8-cost_acc-cost_wd*Inputs!$E$8*(1-$B1532)-cost_fx*Inputs!$D$8)</f>
        <v>125780.498843443</v>
      </c>
      <c r="N1532" s="0" t="n">
        <f aca="false">K1532+L1532+I1532-fixed</f>
        <v>23179.7647525445</v>
      </c>
      <c r="O1532" s="0" t="n">
        <f aca="false">K1532+L1532+M1532-fixed</f>
        <v>-30395.3429930904</v>
      </c>
      <c r="P1532" s="0" t="n">
        <f aca="false">12*Inputs!$B$6*(1-MIN(1,Inputs!$F$6*$D1532))*(ic*Inputs!$C$6+flat_fee-cost_acc-cost_wd*Inputs!$E$6*$E1532-cost_fx*Inputs!$D$6)+12*Inputs!$B$7*(1-MIN(1,Inputs!$F$7*$D1532))*(ic*Inputs!$C$7+flat_fee-cost_acc-cost_wd*Inputs!$E$7*$E1532-cost_fx*Inputs!$D$7)+12*Inputs!$B$8*(1-MIN(1,Inputs!$F$8*$D1532))*(ic*Inputs!$C$8+flat_fee-cost_acc-cost_wd*Inputs!$E$8*$E1532-cost_fx*Inputs!$D$8)-fixed</f>
        <v>41896.82142128</v>
      </c>
    </row>
    <row r="1533" customFormat="false" ht="15" hidden="false" customHeight="false" outlineLevel="0" collapsed="false">
      <c r="A1533" s="0" t="n">
        <v>1468</v>
      </c>
      <c r="B1533" s="0" t="n">
        <v>0.471363</v>
      </c>
      <c r="C1533" s="0" t="n">
        <v>0.965453</v>
      </c>
      <c r="D1533" s="0" t="n">
        <v>1.027289</v>
      </c>
      <c r="E1533" s="0" t="n">
        <v>1.173973</v>
      </c>
      <c r="F1533" s="0" t="n">
        <v>0.294733</v>
      </c>
      <c r="G1533" s="0" t="n">
        <f aca="false">12*Inputs!$B$6*(MIN(1,$H$50*$C1533)*(ic*Inputs!$C$6+pS+fee_fx*Inputs!$D$6-cost_acc-cost_wd*Inputs!$E$6*$E1533-cost_fx*Inputs!$D$6-$F1533)+(1-MIN(1,$H$50*$C1533))*(1-MIN(1,Inputs!$G$6*$D1533)*churn_nonbuyers)*(ic*Inputs!$C$6+fee_wd*Inputs!$E$6*(1-$B1533)+fee_fx*Inputs!$D$6-cost_acc-cost_wd*Inputs!$E$6*(1-$B1533)-cost_fx*Inputs!$D$6))</f>
        <v>177589.837431162</v>
      </c>
      <c r="H1533" s="0" t="n">
        <f aca="false">12*Inputs!$B$7*(MIN(1,$H$51*$C1533)*(ic*Inputs!$C$7+pE+fee_fx*Inputs!$D$7-cost_acc-cost_wd*Inputs!$E$7*$E1533-cost_fx*Inputs!$D$7-$F1533)+(1-MIN(1,$H$51*$C1533))*(1-MIN(1,Inputs!$G$7*$D1533)*churn_nonbuyers)*(ic*Inputs!$C$7+fee_wd*Inputs!$E$7*(1-$B1533)+fee_fx*Inputs!$D$7-cost_acc-cost_wd*Inputs!$E$7*(1-$B1533)-cost_fx*Inputs!$D$7))</f>
        <v>374507.475748319</v>
      </c>
      <c r="I1533" s="0" t="n">
        <f aca="false">12*Inputs!$B$8*(MIN(1,$H$52*$C1533)*(ic*Inputs!$C$8+pT-cost_acc-cost_wd*Inputs!$E$8-cost_fx*Inputs!$D$8-cost_ins)+(1-MIN(1,$H$52*$C1533))*(1-MIN(1,Inputs!$G$8*$D1533)*churn_nonbuyers)*(ic*Inputs!$C$8+fee_wd*Inputs!$E$8*(1-$B1533)+fee_fx*Inputs!$D$8-cost_acc-cost_wd*Inputs!$E$8*(1-$B1533)-cost_fx*Inputs!$D$8))</f>
        <v>166826.647840398</v>
      </c>
      <c r="J1533" s="0" t="n">
        <f aca="false">G1533+H1533+I1533-fixed</f>
        <v>18923.9610198792</v>
      </c>
      <c r="K1533" s="0" t="n">
        <f aca="false">12*Inputs!$B$6*(1-MIN(1,Inputs!$G$6*$D1533)*churn_nonbuyers)*(ic*Inputs!$C$6+fee_wd*Inputs!$E$6*(1-$B1533)+fee_fx*Inputs!$D$6-cost_acc-cost_wd*Inputs!$E$6*(1-$B1533)-cost_fx*Inputs!$D$6)</f>
        <v>126855.08225933</v>
      </c>
      <c r="L1533" s="0" t="n">
        <f aca="false">12*Inputs!$B$7*(1-MIN(1,Inputs!$G$7*$D1533)*churn_nonbuyers)*(ic*Inputs!$C$7+fee_wd*Inputs!$E$7*(1-$B1533)+fee_fx*Inputs!$D$7-cost_acc-cost_wd*Inputs!$E$7*(1-$B1533)-cost_fx*Inputs!$D$7)</f>
        <v>324989.496683598</v>
      </c>
      <c r="M1533" s="0" t="n">
        <f aca="false">12*Inputs!$B$8*(1-MIN(1,Inputs!$G$8*$D1533)*churn_nonbuyers)*(ic*Inputs!$C$8+fee_wd*Inputs!$E$8*(1-$B1533)+fee_fx*Inputs!$D$8-cost_acc-cost_wd*Inputs!$E$8*(1-$B1533)-cost_fx*Inputs!$D$8)</f>
        <v>85329.5797168753</v>
      </c>
      <c r="N1533" s="0" t="n">
        <f aca="false">K1533+L1533+I1533-fixed</f>
        <v>-81328.7732166735</v>
      </c>
      <c r="O1533" s="0" t="n">
        <f aca="false">K1533+L1533+M1533-fixed</f>
        <v>-162825.841340196</v>
      </c>
      <c r="P1533" s="0" t="n">
        <f aca="false">12*Inputs!$B$6*(1-MIN(1,Inputs!$F$6*$D1533))*(ic*Inputs!$C$6+flat_fee-cost_acc-cost_wd*Inputs!$E$6*$E1533-cost_fx*Inputs!$D$6)+12*Inputs!$B$7*(1-MIN(1,Inputs!$F$7*$D1533))*(ic*Inputs!$C$7+flat_fee-cost_acc-cost_wd*Inputs!$E$7*$E1533-cost_fx*Inputs!$D$7)+12*Inputs!$B$8*(1-MIN(1,Inputs!$F$8*$D1533))*(ic*Inputs!$C$8+flat_fee-cost_acc-cost_wd*Inputs!$E$8*$E1533-cost_fx*Inputs!$D$8)-fixed</f>
        <v>-18933.9553847199</v>
      </c>
    </row>
    <row r="1534" customFormat="false" ht="15" hidden="false" customHeight="false" outlineLevel="0" collapsed="false">
      <c r="A1534" s="0" t="n">
        <v>1469</v>
      </c>
      <c r="B1534" s="0" t="n">
        <v>0.274845</v>
      </c>
      <c r="C1534" s="0" t="n">
        <v>0.944929</v>
      </c>
      <c r="D1534" s="0" t="n">
        <v>1.570863</v>
      </c>
      <c r="E1534" s="0" t="n">
        <v>1.07694</v>
      </c>
      <c r="F1534" s="0" t="n">
        <v>0.05016</v>
      </c>
      <c r="G1534" s="0" t="n">
        <f aca="false">12*Inputs!$B$6*(MIN(1,$H$50*$C1534)*(ic*Inputs!$C$6+pS+fee_fx*Inputs!$D$6-cost_acc-cost_wd*Inputs!$E$6*$E1534-cost_fx*Inputs!$D$6-$F1534)+(1-MIN(1,$H$50*$C1534))*(1-MIN(1,Inputs!$G$6*$D1534)*churn_nonbuyers)*(ic*Inputs!$C$6+fee_wd*Inputs!$E$6*(1-$B1534)+fee_fx*Inputs!$D$6-cost_acc-cost_wd*Inputs!$E$6*(1-$B1534)-cost_fx*Inputs!$D$6))</f>
        <v>204693.502134874</v>
      </c>
      <c r="H1534" s="0" t="n">
        <f aca="false">12*Inputs!$B$7*(MIN(1,$H$51*$C1534)*(ic*Inputs!$C$7+pE+fee_fx*Inputs!$D$7-cost_acc-cost_wd*Inputs!$E$7*$E1534-cost_fx*Inputs!$D$7-$F1534)+(1-MIN(1,$H$51*$C1534))*(1-MIN(1,Inputs!$G$7*$D1534)*churn_nonbuyers)*(ic*Inputs!$C$7+fee_wd*Inputs!$E$7*(1-$B1534)+fee_fx*Inputs!$D$7-cost_acc-cost_wd*Inputs!$E$7*(1-$B1534)-cost_fx*Inputs!$D$7))</f>
        <v>410700.624996445</v>
      </c>
      <c r="I1534" s="0" t="n">
        <f aca="false">12*Inputs!$B$8*(MIN(1,$H$52*$C1534)*(ic*Inputs!$C$8+pT-cost_acc-cost_wd*Inputs!$E$8-cost_fx*Inputs!$D$8-cost_ins)+(1-MIN(1,$H$52*$C1534))*(1-MIN(1,Inputs!$G$8*$D1534)*churn_nonbuyers)*(ic*Inputs!$C$8+fee_wd*Inputs!$E$8*(1-$B1534)+fee_fx*Inputs!$D$8-cost_acc-cost_wd*Inputs!$E$8*(1-$B1534)-cost_fx*Inputs!$D$8))</f>
        <v>136205.845776</v>
      </c>
      <c r="J1534" s="0" t="n">
        <f aca="false">G1534+H1534+I1534-fixed</f>
        <v>51599.9729073194</v>
      </c>
      <c r="K1534" s="0" t="n">
        <f aca="false">12*Inputs!$B$6*(1-MIN(1,Inputs!$G$6*$D1534)*churn_nonbuyers)*(ic*Inputs!$C$6+fee_wd*Inputs!$E$6*(1-$B1534)+fee_fx*Inputs!$D$6-cost_acc-cost_wd*Inputs!$E$6*(1-$B1534)-cost_fx*Inputs!$D$6)</f>
        <v>149296.576616892</v>
      </c>
      <c r="L1534" s="0" t="n">
        <f aca="false">12*Inputs!$B$7*(1-MIN(1,Inputs!$G$7*$D1534)*churn_nonbuyers)*(ic*Inputs!$C$7+fee_wd*Inputs!$E$7*(1-$B1534)+fee_fx*Inputs!$D$7-cost_acc-cost_wd*Inputs!$E$7*(1-$B1534)-cost_fx*Inputs!$D$7)</f>
        <v>346486.294546135</v>
      </c>
      <c r="M1534" s="0" t="n">
        <f aca="false">12*Inputs!$B$8*(1-MIN(1,Inputs!$G$8*$D1534)*churn_nonbuyers)*(ic*Inputs!$C$8+fee_wd*Inputs!$E$8*(1-$B1534)+fee_fx*Inputs!$D$8-cost_acc-cost_wd*Inputs!$E$8*(1-$B1534)-cost_fx*Inputs!$D$8)</f>
        <v>0</v>
      </c>
      <c r="N1534" s="0" t="n">
        <f aca="false">K1534+L1534+I1534-fixed</f>
        <v>-68011.2830609728</v>
      </c>
      <c r="O1534" s="0" t="n">
        <f aca="false">K1534+L1534+M1534-fixed</f>
        <v>-204217.128836973</v>
      </c>
      <c r="P1534" s="0" t="n">
        <f aca="false">12*Inputs!$B$6*(1-MIN(1,Inputs!$F$6*$D1534))*(ic*Inputs!$C$6+flat_fee-cost_acc-cost_wd*Inputs!$E$6*$E1534-cost_fx*Inputs!$D$6)+12*Inputs!$B$7*(1-MIN(1,Inputs!$F$7*$D1534))*(ic*Inputs!$C$7+flat_fee-cost_acc-cost_wd*Inputs!$E$7*$E1534-cost_fx*Inputs!$D$7)+12*Inputs!$B$8*(1-MIN(1,Inputs!$F$8*$D1534))*(ic*Inputs!$C$8+flat_fee-cost_acc-cost_wd*Inputs!$E$8*$E1534-cost_fx*Inputs!$D$8)-fixed</f>
        <v>-274150.3820512</v>
      </c>
    </row>
    <row r="1535" customFormat="false" ht="15" hidden="false" customHeight="false" outlineLevel="0" collapsed="false">
      <c r="A1535" s="0" t="n">
        <v>1470</v>
      </c>
      <c r="B1535" s="0" t="n">
        <v>0.191873</v>
      </c>
      <c r="C1535" s="0" t="n">
        <v>0.788729</v>
      </c>
      <c r="D1535" s="0" t="n">
        <v>1.28757</v>
      </c>
      <c r="E1535" s="0" t="n">
        <v>1.098535</v>
      </c>
      <c r="F1535" s="0" t="n">
        <v>0.179987</v>
      </c>
      <c r="G1535" s="0" t="n">
        <f aca="false">12*Inputs!$B$6*(MIN(1,$H$50*$C1535)*(ic*Inputs!$C$6+pS+fee_fx*Inputs!$D$6-cost_acc-cost_wd*Inputs!$E$6*$E1535-cost_fx*Inputs!$D$6-$F1535)+(1-MIN(1,$H$50*$C1535))*(1-MIN(1,Inputs!$G$6*$D1535)*churn_nonbuyers)*(ic*Inputs!$C$6+fee_wd*Inputs!$E$6*(1-$B1535)+fee_fx*Inputs!$D$6-cost_acc-cost_wd*Inputs!$E$6*(1-$B1535)-cost_fx*Inputs!$D$6))</f>
        <v>205408.105408588</v>
      </c>
      <c r="H1535" s="0" t="n">
        <f aca="false">12*Inputs!$B$7*(MIN(1,$H$51*$C1535)*(ic*Inputs!$C$7+pE+fee_fx*Inputs!$D$7-cost_acc-cost_wd*Inputs!$E$7*$E1535-cost_fx*Inputs!$D$7-$F1535)+(1-MIN(1,$H$51*$C1535))*(1-MIN(1,Inputs!$G$7*$D1535)*churn_nonbuyers)*(ic*Inputs!$C$7+fee_wd*Inputs!$E$7*(1-$B1535)+fee_fx*Inputs!$D$7-cost_acc-cost_wd*Inputs!$E$7*(1-$B1535)-cost_fx*Inputs!$D$7))</f>
        <v>402203.420857648</v>
      </c>
      <c r="I1535" s="0" t="n">
        <f aca="false">12*Inputs!$B$8*(MIN(1,$H$52*$C1535)*(ic*Inputs!$C$8+pT-cost_acc-cost_wd*Inputs!$E$8-cost_fx*Inputs!$D$8-cost_ins)+(1-MIN(1,$H$52*$C1535))*(1-MIN(1,Inputs!$G$8*$D1535)*churn_nonbuyers)*(ic*Inputs!$C$8+fee_wd*Inputs!$E$8*(1-$B1535)+fee_fx*Inputs!$D$8-cost_acc-cost_wd*Inputs!$E$8*(1-$B1535)-cost_fx*Inputs!$D$8))</f>
        <v>127712.626706196</v>
      </c>
      <c r="J1535" s="0" t="n">
        <f aca="false">G1535+H1535+I1535-fixed</f>
        <v>35324.1529724313</v>
      </c>
      <c r="K1535" s="0" t="n">
        <f aca="false">12*Inputs!$B$6*(1-MIN(1,Inputs!$G$6*$D1535)*churn_nonbuyers)*(ic*Inputs!$C$6+fee_wd*Inputs!$E$6*(1-$B1535)+fee_fx*Inputs!$D$6-cost_acc-cost_wd*Inputs!$E$6*(1-$B1535)-cost_fx*Inputs!$D$6)</f>
        <v>162770.341813992</v>
      </c>
      <c r="L1535" s="0" t="n">
        <f aca="false">12*Inputs!$B$7*(1-MIN(1,Inputs!$G$7*$D1535)*churn_nonbuyers)*(ic*Inputs!$C$7+fee_wd*Inputs!$E$7*(1-$B1535)+fee_fx*Inputs!$D$7-cost_acc-cost_wd*Inputs!$E$7*(1-$B1535)-cost_fx*Inputs!$D$7)</f>
        <v>361063.096928395</v>
      </c>
      <c r="M1535" s="0" t="n">
        <f aca="false">12*Inputs!$B$8*(1-MIN(1,Inputs!$G$8*$D1535)*churn_nonbuyers)*(ic*Inputs!$C$8+fee_wd*Inputs!$E$8*(1-$B1535)+fee_fx*Inputs!$D$8-cost_acc-cost_wd*Inputs!$E$8*(1-$B1535)-cost_fx*Inputs!$D$8)</f>
        <v>31306.979665296</v>
      </c>
      <c r="N1535" s="0" t="n">
        <f aca="false">K1535+L1535+I1535-fixed</f>
        <v>-48453.9345514172</v>
      </c>
      <c r="O1535" s="0" t="n">
        <f aca="false">K1535+L1535+M1535-fixed</f>
        <v>-144859.581592317</v>
      </c>
      <c r="P1535" s="0" t="n">
        <f aca="false">12*Inputs!$B$6*(1-MIN(1,Inputs!$F$6*$D1535))*(ic*Inputs!$C$6+flat_fee-cost_acc-cost_wd*Inputs!$E$6*$E1535-cost_fx*Inputs!$D$6)+12*Inputs!$B$7*(1-MIN(1,Inputs!$F$7*$D1535))*(ic*Inputs!$C$7+flat_fee-cost_acc-cost_wd*Inputs!$E$7*$E1535-cost_fx*Inputs!$D$7)+12*Inputs!$B$8*(1-MIN(1,Inputs!$F$8*$D1535))*(ic*Inputs!$C$8+flat_fee-cost_acc-cost_wd*Inputs!$E$8*$E1535-cost_fx*Inputs!$D$8)-fixed</f>
        <v>-127463.324572</v>
      </c>
    </row>
    <row r="1536" customFormat="false" ht="15" hidden="false" customHeight="false" outlineLevel="0" collapsed="false">
      <c r="A1536" s="0" t="n">
        <v>1471</v>
      </c>
      <c r="B1536" s="0" t="n">
        <v>0.364619</v>
      </c>
      <c r="C1536" s="0" t="n">
        <v>1.1555</v>
      </c>
      <c r="D1536" s="0" t="n">
        <v>1.136481</v>
      </c>
      <c r="E1536" s="0" t="n">
        <v>1.305624</v>
      </c>
      <c r="F1536" s="0" t="n">
        <v>0.121178</v>
      </c>
      <c r="G1536" s="0" t="n">
        <f aca="false">12*Inputs!$B$6*(MIN(1,$H$50*$C1536)*(ic*Inputs!$C$6+pS+fee_fx*Inputs!$D$6-cost_acc-cost_wd*Inputs!$E$6*$E1536-cost_fx*Inputs!$D$6-$F1536)+(1-MIN(1,$H$50*$C1536))*(1-MIN(1,Inputs!$G$6*$D1536)*churn_nonbuyers)*(ic*Inputs!$C$6+fee_wd*Inputs!$E$6*(1-$B1536)+fee_fx*Inputs!$D$6-cost_acc-cost_wd*Inputs!$E$6*(1-$B1536)-cost_fx*Inputs!$D$6))</f>
        <v>201187.375188898</v>
      </c>
      <c r="H1536" s="0" t="n">
        <f aca="false">12*Inputs!$B$7*(MIN(1,$H$51*$C1536)*(ic*Inputs!$C$7+pE+fee_fx*Inputs!$D$7-cost_acc-cost_wd*Inputs!$E$7*$E1536-cost_fx*Inputs!$D$7-$F1536)+(1-MIN(1,$H$51*$C1536))*(1-MIN(1,Inputs!$G$7*$D1536)*churn_nonbuyers)*(ic*Inputs!$C$7+fee_wd*Inputs!$E$7*(1-$B1536)+fee_fx*Inputs!$D$7-cost_acc-cost_wd*Inputs!$E$7*(1-$B1536)-cost_fx*Inputs!$D$7))</f>
        <v>385675.703487998</v>
      </c>
      <c r="I1536" s="0" t="n">
        <f aca="false">12*Inputs!$B$8*(MIN(1,$H$52*$C1536)*(ic*Inputs!$C$8+pT-cost_acc-cost_wd*Inputs!$E$8-cost_fx*Inputs!$D$8-cost_ins)+(1-MIN(1,$H$52*$C1536))*(1-MIN(1,Inputs!$G$8*$D1536)*churn_nonbuyers)*(ic*Inputs!$C$8+fee_wd*Inputs!$E$8*(1-$B1536)+fee_fx*Inputs!$D$8-cost_acc-cost_wd*Inputs!$E$8*(1-$B1536)-cost_fx*Inputs!$D$8))</f>
        <v>178631.113150306</v>
      </c>
      <c r="J1536" s="0" t="n">
        <f aca="false">G1536+H1536+I1536-fixed</f>
        <v>65494.1918272026</v>
      </c>
      <c r="K1536" s="0" t="n">
        <f aca="false">12*Inputs!$B$6*(1-MIN(1,Inputs!$G$6*$D1536)*churn_nonbuyers)*(ic*Inputs!$C$6+fee_wd*Inputs!$E$6*(1-$B1536)+fee_fx*Inputs!$D$6-cost_acc-cost_wd*Inputs!$E$6*(1-$B1536)-cost_fx*Inputs!$D$6)</f>
        <v>140622.689993321</v>
      </c>
      <c r="L1536" s="0" t="n">
        <f aca="false">12*Inputs!$B$7*(1-MIN(1,Inputs!$G$7*$D1536)*churn_nonbuyers)*(ic*Inputs!$C$7+fee_wd*Inputs!$E$7*(1-$B1536)+fee_fx*Inputs!$D$7-cost_acc-cost_wd*Inputs!$E$7*(1-$B1536)-cost_fx*Inputs!$D$7)</f>
        <v>338738.122507993</v>
      </c>
      <c r="M1536" s="0" t="n">
        <f aca="false">12*Inputs!$B$8*(1-MIN(1,Inputs!$G$8*$D1536)*churn_nonbuyers)*(ic*Inputs!$C$8+fee_wd*Inputs!$E$8*(1-$B1536)+fee_fx*Inputs!$D$8-cost_acc-cost_wd*Inputs!$E$8*(1-$B1536)-cost_fx*Inputs!$D$8)</f>
        <v>63158.3633288304</v>
      </c>
      <c r="N1536" s="0" t="n">
        <f aca="false">K1536+L1536+I1536-fixed</f>
        <v>-42008.0743483808</v>
      </c>
      <c r="O1536" s="0" t="n">
        <f aca="false">K1536+L1536+M1536-fixed</f>
        <v>-157480.824169856</v>
      </c>
      <c r="P1536" s="0" t="n">
        <f aca="false">12*Inputs!$B$6*(1-MIN(1,Inputs!$F$6*$D1536))*(ic*Inputs!$C$6+flat_fee-cost_acc-cost_wd*Inputs!$E$6*$E1536-cost_fx*Inputs!$D$6)+12*Inputs!$B$7*(1-MIN(1,Inputs!$F$7*$D1536))*(ic*Inputs!$C$7+flat_fee-cost_acc-cost_wd*Inputs!$E$7*$E1536-cost_fx*Inputs!$D$7)+12*Inputs!$B$8*(1-MIN(1,Inputs!$F$8*$D1536))*(ic*Inputs!$C$8+flat_fee-cost_acc-cost_wd*Inputs!$E$8*$E1536-cost_fx*Inputs!$D$8)-fixed</f>
        <v>-128512.17677344</v>
      </c>
    </row>
    <row r="1537" customFormat="false" ht="15" hidden="false" customHeight="false" outlineLevel="0" collapsed="false">
      <c r="A1537" s="0" t="n">
        <v>1472</v>
      </c>
      <c r="B1537" s="0" t="n">
        <v>0.280335</v>
      </c>
      <c r="C1537" s="0" t="n">
        <v>0.967845</v>
      </c>
      <c r="D1537" s="0" t="n">
        <v>1.412027</v>
      </c>
      <c r="E1537" s="0" t="n">
        <v>1.293218</v>
      </c>
      <c r="F1537" s="0" t="n">
        <v>0.364283</v>
      </c>
      <c r="G1537" s="0" t="n">
        <f aca="false">12*Inputs!$B$6*(MIN(1,$H$50*$C1537)*(ic*Inputs!$C$6+pS+fee_fx*Inputs!$D$6-cost_acc-cost_wd*Inputs!$E$6*$E1537-cost_fx*Inputs!$D$6-$F1537)+(1-MIN(1,$H$50*$C1537))*(1-MIN(1,Inputs!$G$6*$D1537)*churn_nonbuyers)*(ic*Inputs!$C$6+fee_wd*Inputs!$E$6*(1-$B1537)+fee_fx*Inputs!$D$6-cost_acc-cost_wd*Inputs!$E$6*(1-$B1537)-cost_fx*Inputs!$D$6))</f>
        <v>194718.736198886</v>
      </c>
      <c r="H1537" s="0" t="n">
        <f aca="false">12*Inputs!$B$7*(MIN(1,$H$51*$C1537)*(ic*Inputs!$C$7+pE+fee_fx*Inputs!$D$7-cost_acc-cost_wd*Inputs!$E$7*$E1537-cost_fx*Inputs!$D$7-$F1537)+(1-MIN(1,$H$51*$C1537))*(1-MIN(1,Inputs!$G$7*$D1537)*churn_nonbuyers)*(ic*Inputs!$C$7+fee_wd*Inputs!$E$7*(1-$B1537)+fee_fx*Inputs!$D$7-cost_acc-cost_wd*Inputs!$E$7*(1-$B1537)-cost_fx*Inputs!$D$7))</f>
        <v>371230.076533462</v>
      </c>
      <c r="I1537" s="0" t="n">
        <f aca="false">12*Inputs!$B$8*(MIN(1,$H$52*$C1537)*(ic*Inputs!$C$8+pT-cost_acc-cost_wd*Inputs!$E$8-cost_fx*Inputs!$D$8-cost_ins)+(1-MIN(1,$H$52*$C1537))*(1-MIN(1,Inputs!$G$8*$D1537)*churn_nonbuyers)*(ic*Inputs!$C$8+fee_wd*Inputs!$E$8*(1-$B1537)+fee_fx*Inputs!$D$8-cost_acc-cost_wd*Inputs!$E$8*(1-$B1537)-cost_fx*Inputs!$D$8))</f>
        <v>140677.896219288</v>
      </c>
      <c r="J1537" s="0" t="n">
        <f aca="false">G1537+H1537+I1537-fixed</f>
        <v>6626.70895163517</v>
      </c>
      <c r="K1537" s="0" t="n">
        <f aca="false">12*Inputs!$B$6*(1-MIN(1,Inputs!$G$6*$D1537)*churn_nonbuyers)*(ic*Inputs!$C$6+fee_wd*Inputs!$E$6*(1-$B1537)+fee_fx*Inputs!$D$6-cost_acc-cost_wd*Inputs!$E$6*(1-$B1537)-cost_fx*Inputs!$D$6)</f>
        <v>149848.580081124</v>
      </c>
      <c r="L1537" s="0" t="n">
        <f aca="false">12*Inputs!$B$7*(1-MIN(1,Inputs!$G$7*$D1537)*churn_nonbuyers)*(ic*Inputs!$C$7+fee_wd*Inputs!$E$7*(1-$B1537)+fee_fx*Inputs!$D$7-cost_acc-cost_wd*Inputs!$E$7*(1-$B1537)-cost_fx*Inputs!$D$7)</f>
        <v>347461.912752675</v>
      </c>
      <c r="M1537" s="0" t="n">
        <f aca="false">12*Inputs!$B$8*(1-MIN(1,Inputs!$G$8*$D1537)*churn_nonbuyers)*(ic*Inputs!$C$8+fee_wd*Inputs!$E$8*(1-$B1537)+fee_fx*Inputs!$D$8-cost_acc-cost_wd*Inputs!$E$8*(1-$B1537)-cost_fx*Inputs!$D$8)</f>
        <v>3624.23483191204</v>
      </c>
      <c r="N1537" s="0" t="n">
        <f aca="false">K1537+L1537+I1537-fixed</f>
        <v>-62011.6109469138</v>
      </c>
      <c r="O1537" s="0" t="n">
        <f aca="false">K1537+L1537+M1537-fixed</f>
        <v>-199065.27233429</v>
      </c>
      <c r="P1537" s="0" t="n">
        <f aca="false">12*Inputs!$B$6*(1-MIN(1,Inputs!$F$6*$D1537))*(ic*Inputs!$C$6+flat_fee-cost_acc-cost_wd*Inputs!$E$6*$E1537-cost_fx*Inputs!$D$6)+12*Inputs!$B$7*(1-MIN(1,Inputs!$F$7*$D1537))*(ic*Inputs!$C$7+flat_fee-cost_acc-cost_wd*Inputs!$E$7*$E1537-cost_fx*Inputs!$D$7)+12*Inputs!$B$8*(1-MIN(1,Inputs!$F$8*$D1537))*(ic*Inputs!$C$8+flat_fee-cost_acc-cost_wd*Inputs!$E$8*$E1537-cost_fx*Inputs!$D$8)-fixed</f>
        <v>-259556.44216336</v>
      </c>
    </row>
    <row r="1538" customFormat="false" ht="15" hidden="false" customHeight="false" outlineLevel="0" collapsed="false">
      <c r="A1538" s="0" t="n">
        <v>1473</v>
      </c>
      <c r="B1538" s="0" t="n">
        <v>0.172683</v>
      </c>
      <c r="C1538" s="0" t="n">
        <v>1.189423</v>
      </c>
      <c r="D1538" s="0" t="n">
        <v>1.670031</v>
      </c>
      <c r="E1538" s="0" t="n">
        <v>1.118707</v>
      </c>
      <c r="F1538" s="0" t="n">
        <v>0.245702</v>
      </c>
      <c r="G1538" s="0" t="n">
        <f aca="false">12*Inputs!$B$6*(MIN(1,$H$50*$C1538)*(ic*Inputs!$C$6+pS+fee_fx*Inputs!$D$6-cost_acc-cost_wd*Inputs!$E$6*$E1538-cost_fx*Inputs!$D$6-$F1538)+(1-MIN(1,$H$50*$C1538))*(1-MIN(1,Inputs!$G$6*$D1538)*churn_nonbuyers)*(ic*Inputs!$C$6+fee_wd*Inputs!$E$6*(1-$B1538)+fee_fx*Inputs!$D$6-cost_acc-cost_wd*Inputs!$E$6*(1-$B1538)-cost_fx*Inputs!$D$6))</f>
        <v>223996.825344986</v>
      </c>
      <c r="H1538" s="0" t="n">
        <f aca="false">12*Inputs!$B$7*(MIN(1,$H$51*$C1538)*(ic*Inputs!$C$7+pE+fee_fx*Inputs!$D$7-cost_acc-cost_wd*Inputs!$E$7*$E1538-cost_fx*Inputs!$D$7-$F1538)+(1-MIN(1,$H$51*$C1538))*(1-MIN(1,Inputs!$G$7*$D1538)*churn_nonbuyers)*(ic*Inputs!$C$7+fee_wd*Inputs!$E$7*(1-$B1538)+fee_fx*Inputs!$D$7-cost_acc-cost_wd*Inputs!$E$7*(1-$B1538)-cost_fx*Inputs!$D$7))</f>
        <v>414954.577489088</v>
      </c>
      <c r="I1538" s="0" t="n">
        <f aca="false">12*Inputs!$B$8*(MIN(1,$H$52*$C1538)*(ic*Inputs!$C$8+pT-cost_acc-cost_wd*Inputs!$E$8-cost_fx*Inputs!$D$8-cost_ins)+(1-MIN(1,$H$52*$C1538))*(1-MIN(1,Inputs!$G$8*$D1538)*churn_nonbuyers)*(ic*Inputs!$C$8+fee_wd*Inputs!$E$8*(1-$B1538)+fee_fx*Inputs!$D$8-cost_acc-cost_wd*Inputs!$E$8*(1-$B1538)-cost_fx*Inputs!$D$8))</f>
        <v>171448.188912</v>
      </c>
      <c r="J1538" s="0" t="n">
        <f aca="false">G1538+H1538+I1538-fixed</f>
        <v>110399.591746074</v>
      </c>
      <c r="K1538" s="0" t="n">
        <f aca="false">12*Inputs!$B$6*(1-MIN(1,Inputs!$G$6*$D1538)*churn_nonbuyers)*(ic*Inputs!$C$6+fee_wd*Inputs!$E$6*(1-$B1538)+fee_fx*Inputs!$D$6-cost_acc-cost_wd*Inputs!$E$6*(1-$B1538)-cost_fx*Inputs!$D$6)</f>
        <v>161976.114454846</v>
      </c>
      <c r="L1538" s="0" t="n">
        <f aca="false">12*Inputs!$B$7*(1-MIN(1,Inputs!$G$7*$D1538)*churn_nonbuyers)*(ic*Inputs!$C$7+fee_wd*Inputs!$E$7*(1-$B1538)+fee_fx*Inputs!$D$7-cost_acc-cost_wd*Inputs!$E$7*(1-$B1538)-cost_fx*Inputs!$D$7)</f>
        <v>359378.780384907</v>
      </c>
      <c r="M1538" s="0" t="n">
        <f aca="false">12*Inputs!$B$8*(1-MIN(1,Inputs!$G$8*$D1538)*churn_nonbuyers)*(ic*Inputs!$C$8+fee_wd*Inputs!$E$8*(1-$B1538)+fee_fx*Inputs!$D$8-cost_acc-cost_wd*Inputs!$E$8*(1-$B1538)-cost_fx*Inputs!$D$8)</f>
        <v>0</v>
      </c>
      <c r="N1538" s="0" t="n">
        <f aca="false">K1538+L1538+I1538-fixed</f>
        <v>-7196.91624824703</v>
      </c>
      <c r="O1538" s="0" t="n">
        <f aca="false">K1538+L1538+M1538-fixed</f>
        <v>-178645.105160247</v>
      </c>
      <c r="P1538" s="0" t="n">
        <f aca="false">12*Inputs!$B$6*(1-MIN(1,Inputs!$F$6*$D1538))*(ic*Inputs!$C$6+flat_fee-cost_acc-cost_wd*Inputs!$E$6*$E1538-cost_fx*Inputs!$D$6)+12*Inputs!$B$7*(1-MIN(1,Inputs!$F$7*$D1538))*(ic*Inputs!$C$7+flat_fee-cost_acc-cost_wd*Inputs!$E$7*$E1538-cost_fx*Inputs!$D$7)+12*Inputs!$B$8*(1-MIN(1,Inputs!$F$8*$D1538))*(ic*Inputs!$C$8+flat_fee-cost_acc-cost_wd*Inputs!$E$8*$E1538-cost_fx*Inputs!$D$8)-fixed</f>
        <v>-339569.69698792</v>
      </c>
    </row>
    <row r="1539" customFormat="false" ht="15" hidden="false" customHeight="false" outlineLevel="0" collapsed="false">
      <c r="A1539" s="0" t="n">
        <v>1474</v>
      </c>
      <c r="B1539" s="0" t="n">
        <v>0.369901</v>
      </c>
      <c r="C1539" s="0" t="n">
        <v>0.817686</v>
      </c>
      <c r="D1539" s="0" t="n">
        <v>0.894335</v>
      </c>
      <c r="E1539" s="0" t="n">
        <v>1.057187</v>
      </c>
      <c r="F1539" s="0" t="n">
        <v>0.059589</v>
      </c>
      <c r="G1539" s="0" t="n">
        <f aca="false">12*Inputs!$B$6*(MIN(1,$H$50*$C1539)*(ic*Inputs!$C$6+pS+fee_fx*Inputs!$D$6-cost_acc-cost_wd*Inputs!$E$6*$E1539-cost_fx*Inputs!$D$6-$F1539)+(1-MIN(1,$H$50*$C1539))*(1-MIN(1,Inputs!$G$6*$D1539)*churn_nonbuyers)*(ic*Inputs!$C$6+fee_wd*Inputs!$E$6*(1-$B1539)+fee_fx*Inputs!$D$6-cost_acc-cost_wd*Inputs!$E$6*(1-$B1539)-cost_fx*Inputs!$D$6))</f>
        <v>190329.819993232</v>
      </c>
      <c r="H1539" s="0" t="n">
        <f aca="false">12*Inputs!$B$7*(MIN(1,$H$51*$C1539)*(ic*Inputs!$C$7+pE+fee_fx*Inputs!$D$7-cost_acc-cost_wd*Inputs!$E$7*$E1539-cost_fx*Inputs!$D$7-$F1539)+(1-MIN(1,$H$51*$C1539))*(1-MIN(1,Inputs!$G$7*$D1539)*churn_nonbuyers)*(ic*Inputs!$C$7+fee_wd*Inputs!$E$7*(1-$B1539)+fee_fx*Inputs!$D$7-cost_acc-cost_wd*Inputs!$E$7*(1-$B1539)-cost_fx*Inputs!$D$7))</f>
        <v>399472.477569789</v>
      </c>
      <c r="I1539" s="0" t="n">
        <f aca="false">12*Inputs!$B$8*(MIN(1,$H$52*$C1539)*(ic*Inputs!$C$8+pT-cost_acc-cost_wd*Inputs!$E$8-cost_fx*Inputs!$D$8-cost_ins)+(1-MIN(1,$H$52*$C1539))*(1-MIN(1,Inputs!$G$8*$D1539)*churn_nonbuyers)*(ic*Inputs!$C$8+fee_wd*Inputs!$E$8*(1-$B1539)+fee_fx*Inputs!$D$8-cost_acc-cost_wd*Inputs!$E$8*(1-$B1539)-cost_fx*Inputs!$D$8))</f>
        <v>167221.472447417</v>
      </c>
      <c r="J1539" s="0" t="n">
        <f aca="false">G1539+H1539+I1539-fixed</f>
        <v>57023.7700104374</v>
      </c>
      <c r="K1539" s="0" t="n">
        <f aca="false">12*Inputs!$B$6*(1-MIN(1,Inputs!$G$6*$D1539)*churn_nonbuyers)*(ic*Inputs!$C$6+fee_wd*Inputs!$E$6*(1-$B1539)+fee_fx*Inputs!$D$6-cost_acc-cost_wd*Inputs!$E$6*(1-$B1539)-cost_fx*Inputs!$D$6)</f>
        <v>141701.230158012</v>
      </c>
      <c r="L1539" s="0" t="n">
        <f aca="false">12*Inputs!$B$7*(1-MIN(1,Inputs!$G$7*$D1539)*churn_nonbuyers)*(ic*Inputs!$C$7+fee_wd*Inputs!$E$7*(1-$B1539)+fee_fx*Inputs!$D$7-cost_acc-cost_wd*Inputs!$E$7*(1-$B1539)-cost_fx*Inputs!$D$7)</f>
        <v>340545.502414807</v>
      </c>
      <c r="M1539" s="0" t="n">
        <f aca="false">12*Inputs!$B$8*(1-MIN(1,Inputs!$G$8*$D1539)*churn_nonbuyers)*(ic*Inputs!$C$8+fee_wd*Inputs!$E$8*(1-$B1539)+fee_fx*Inputs!$D$8-cost_acc-cost_wd*Inputs!$E$8*(1-$B1539)-cost_fx*Inputs!$D$8)</f>
        <v>115422.489004056</v>
      </c>
      <c r="N1539" s="0" t="n">
        <f aca="false">K1539+L1539+I1539-fixed</f>
        <v>-50531.7949797642</v>
      </c>
      <c r="O1539" s="0" t="n">
        <f aca="false">K1539+L1539+M1539-fixed</f>
        <v>-102330.778423125</v>
      </c>
      <c r="P1539" s="0" t="n">
        <f aca="false">12*Inputs!$B$6*(1-MIN(1,Inputs!$F$6*$D1539))*(ic*Inputs!$C$6+flat_fee-cost_acc-cost_wd*Inputs!$E$6*$E1539-cost_fx*Inputs!$D$6)+12*Inputs!$B$7*(1-MIN(1,Inputs!$F$7*$D1539))*(ic*Inputs!$C$7+flat_fee-cost_acc-cost_wd*Inputs!$E$7*$E1539-cost_fx*Inputs!$D$7)+12*Inputs!$B$8*(1-MIN(1,Inputs!$F$8*$D1539))*(ic*Inputs!$C$8+flat_fee-cost_acc-cost_wd*Inputs!$E$8*$E1539-cost_fx*Inputs!$D$8)-fixed</f>
        <v>103904.4286748</v>
      </c>
    </row>
    <row r="1540" customFormat="false" ht="15" hidden="false" customHeight="false" outlineLevel="0" collapsed="false">
      <c r="A1540" s="0" t="n">
        <v>1475</v>
      </c>
      <c r="B1540" s="0" t="n">
        <v>0.027658</v>
      </c>
      <c r="C1540" s="0" t="n">
        <v>0.687403</v>
      </c>
      <c r="D1540" s="0" t="n">
        <v>1.76435</v>
      </c>
      <c r="E1540" s="0" t="n">
        <v>1.22371</v>
      </c>
      <c r="F1540" s="0" t="n">
        <v>0.219139</v>
      </c>
      <c r="G1540" s="0" t="n">
        <f aca="false">12*Inputs!$B$6*(MIN(1,$H$50*$C1540)*(ic*Inputs!$C$6+pS+fee_fx*Inputs!$D$6-cost_acc-cost_wd*Inputs!$E$6*$E1540-cost_fx*Inputs!$D$6-$F1540)+(1-MIN(1,$H$50*$C1540))*(1-MIN(1,Inputs!$G$6*$D1540)*churn_nonbuyers)*(ic*Inputs!$C$6+fee_wd*Inputs!$E$6*(1-$B1540)+fee_fx*Inputs!$D$6-cost_acc-cost_wd*Inputs!$E$6*(1-$B1540)-cost_fx*Inputs!$D$6))</f>
        <v>213783.961775822</v>
      </c>
      <c r="H1540" s="0" t="n">
        <f aca="false">12*Inputs!$B$7*(MIN(1,$H$51*$C1540)*(ic*Inputs!$C$7+pE+fee_fx*Inputs!$D$7-cost_acc-cost_wd*Inputs!$E$7*$E1540-cost_fx*Inputs!$D$7-$F1540)+(1-MIN(1,$H$51*$C1540))*(1-MIN(1,Inputs!$G$7*$D1540)*churn_nonbuyers)*(ic*Inputs!$C$7+fee_wd*Inputs!$E$7*(1-$B1540)+fee_fx*Inputs!$D$7-cost_acc-cost_wd*Inputs!$E$7*(1-$B1540)-cost_fx*Inputs!$D$7))</f>
        <v>397798.179670531</v>
      </c>
      <c r="I1540" s="0" t="n">
        <f aca="false">12*Inputs!$B$8*(MIN(1,$H$52*$C1540)*(ic*Inputs!$C$8+pT-cost_acc-cost_wd*Inputs!$E$8-cost_fx*Inputs!$D$8-cost_ins)+(1-MIN(1,$H$52*$C1540))*(1-MIN(1,Inputs!$G$8*$D1540)*churn_nonbuyers)*(ic*Inputs!$C$8+fee_wd*Inputs!$E$8*(1-$B1540)+fee_fx*Inputs!$D$8-cost_acc-cost_wd*Inputs!$E$8*(1-$B1540)-cost_fx*Inputs!$D$8))</f>
        <v>99085.018032</v>
      </c>
      <c r="J1540" s="0" t="n">
        <f aca="false">G1540+H1540+I1540-fixed</f>
        <v>10667.1594783533</v>
      </c>
      <c r="K1540" s="0" t="n">
        <f aca="false">12*Inputs!$B$6*(1-MIN(1,Inputs!$G$6*$D1540)*churn_nonbuyers)*(ic*Inputs!$C$6+fee_wd*Inputs!$E$6*(1-$B1540)+fee_fx*Inputs!$D$6-cost_acc-cost_wd*Inputs!$E$6*(1-$B1540)-cost_fx*Inputs!$D$6)</f>
        <v>180183.94842456</v>
      </c>
      <c r="L1540" s="0" t="n">
        <f aca="false">12*Inputs!$B$7*(1-MIN(1,Inputs!$G$7*$D1540)*churn_nonbuyers)*(ic*Inputs!$C$7+fee_wd*Inputs!$E$7*(1-$B1540)+fee_fx*Inputs!$D$7-cost_acc-cost_wd*Inputs!$E$7*(1-$B1540)-cost_fx*Inputs!$D$7)</f>
        <v>378086.479454736</v>
      </c>
      <c r="M1540" s="0" t="n">
        <f aca="false">12*Inputs!$B$8*(1-MIN(1,Inputs!$G$8*$D1540)*churn_nonbuyers)*(ic*Inputs!$C$8+fee_wd*Inputs!$E$8*(1-$B1540)+fee_fx*Inputs!$D$8-cost_acc-cost_wd*Inputs!$E$8*(1-$B1540)-cost_fx*Inputs!$D$8)</f>
        <v>0</v>
      </c>
      <c r="N1540" s="0" t="n">
        <f aca="false">K1540+L1540+I1540-fixed</f>
        <v>-42644.5540887041</v>
      </c>
      <c r="O1540" s="0" t="n">
        <f aca="false">K1540+L1540+M1540-fixed</f>
        <v>-141729.572120704</v>
      </c>
      <c r="P1540" s="0" t="n">
        <f aca="false">12*Inputs!$B$6*(1-MIN(1,Inputs!$F$6*$D1540))*(ic*Inputs!$C$6+flat_fee-cost_acc-cost_wd*Inputs!$E$6*$E1540-cost_fx*Inputs!$D$6)+12*Inputs!$B$7*(1-MIN(1,Inputs!$F$7*$D1540))*(ic*Inputs!$C$7+flat_fee-cost_acc-cost_wd*Inputs!$E$7*$E1540-cost_fx*Inputs!$D$7)+12*Inputs!$B$8*(1-MIN(1,Inputs!$F$8*$D1540))*(ic*Inputs!$C$8+flat_fee-cost_acc-cost_wd*Inputs!$E$8*$E1540-cost_fx*Inputs!$D$8)-fixed</f>
        <v>-416170.82956</v>
      </c>
    </row>
    <row r="1541" customFormat="false" ht="15" hidden="false" customHeight="false" outlineLevel="0" collapsed="false">
      <c r="A1541" s="0" t="n">
        <v>1476</v>
      </c>
      <c r="B1541" s="0" t="n">
        <v>0.118552</v>
      </c>
      <c r="C1541" s="0" t="n">
        <v>0.789386</v>
      </c>
      <c r="D1541" s="0" t="n">
        <v>0.679525</v>
      </c>
      <c r="E1541" s="0" t="n">
        <v>1.20813</v>
      </c>
      <c r="F1541" s="0" t="n">
        <v>0.311785</v>
      </c>
      <c r="G1541" s="0" t="n">
        <f aca="false">12*Inputs!$B$6*(MIN(1,$H$50*$C1541)*(ic*Inputs!$C$6+pS+fee_fx*Inputs!$D$6-cost_acc-cost_wd*Inputs!$E$6*$E1541-cost_fx*Inputs!$D$6-$F1541)+(1-MIN(1,$H$50*$C1541))*(1-MIN(1,Inputs!$G$6*$D1541)*churn_nonbuyers)*(ic*Inputs!$C$6+fee_wd*Inputs!$E$6*(1-$B1541)+fee_fx*Inputs!$D$6-cost_acc-cost_wd*Inputs!$E$6*(1-$B1541)-cost_fx*Inputs!$D$6))</f>
        <v>215563.763771795</v>
      </c>
      <c r="H1541" s="0" t="n">
        <f aca="false">12*Inputs!$B$7*(MIN(1,$H$51*$C1541)*(ic*Inputs!$C$7+pE+fee_fx*Inputs!$D$7-cost_acc-cost_wd*Inputs!$E$7*$E1541-cost_fx*Inputs!$D$7-$F1541)+(1-MIN(1,$H$51*$C1541))*(1-MIN(1,Inputs!$G$7*$D1541)*churn_nonbuyers)*(ic*Inputs!$C$7+fee_wd*Inputs!$E$7*(1-$B1541)+fee_fx*Inputs!$D$7-cost_acc-cost_wd*Inputs!$E$7*(1-$B1541)-cost_fx*Inputs!$D$7))</f>
        <v>398043.592909655</v>
      </c>
      <c r="I1541" s="0" t="n">
        <f aca="false">12*Inputs!$B$8*(MIN(1,$H$52*$C1541)*(ic*Inputs!$C$8+pT-cost_acc-cost_wd*Inputs!$E$8-cost_fx*Inputs!$D$8-cost_ins)+(1-MIN(1,$H$52*$C1541))*(1-MIN(1,Inputs!$G$8*$D1541)*churn_nonbuyers)*(ic*Inputs!$C$8+fee_wd*Inputs!$E$8*(1-$B1541)+fee_fx*Inputs!$D$8-cost_acc-cost_wd*Inputs!$E$8*(1-$B1541)-cost_fx*Inputs!$D$8))</f>
        <v>189024.342025917</v>
      </c>
      <c r="J1541" s="0" t="n">
        <f aca="false">G1541+H1541+I1541-fixed</f>
        <v>102631.698707367</v>
      </c>
      <c r="K1541" s="0" t="n">
        <f aca="false">12*Inputs!$B$6*(1-MIN(1,Inputs!$G$6*$D1541)*churn_nonbuyers)*(ic*Inputs!$C$6+fee_wd*Inputs!$E$6*(1-$B1541)+fee_fx*Inputs!$D$6-cost_acc-cost_wd*Inputs!$E$6*(1-$B1541)-cost_fx*Inputs!$D$6)</f>
        <v>178258.92514416</v>
      </c>
      <c r="L1541" s="0" t="n">
        <f aca="false">12*Inputs!$B$7*(1-MIN(1,Inputs!$G$7*$D1541)*churn_nonbuyers)*(ic*Inputs!$C$7+fee_wd*Inputs!$E$7*(1-$B1541)+fee_fx*Inputs!$D$7-cost_acc-cost_wd*Inputs!$E$7*(1-$B1541)-cost_fx*Inputs!$D$7)</f>
        <v>378256.992686496</v>
      </c>
      <c r="M1541" s="0" t="n">
        <f aca="false">12*Inputs!$B$8*(1-MIN(1,Inputs!$G$8*$D1541)*churn_nonbuyers)*(ic*Inputs!$C$8+fee_wd*Inputs!$E$8*(1-$B1541)+fee_fx*Inputs!$D$8-cost_acc-cost_wd*Inputs!$E$8*(1-$B1541)-cost_fx*Inputs!$D$8)</f>
        <v>168158.41600608</v>
      </c>
      <c r="N1541" s="0" t="n">
        <f aca="false">K1541+L1541+I1541-fixed</f>
        <v>45540.2598565732</v>
      </c>
      <c r="O1541" s="0" t="n">
        <f aca="false">K1541+L1541+M1541-fixed</f>
        <v>24674.333836736</v>
      </c>
      <c r="P1541" s="0" t="n">
        <f aca="false">12*Inputs!$B$6*(1-MIN(1,Inputs!$F$6*$D1541))*(ic*Inputs!$C$6+flat_fee-cost_acc-cost_wd*Inputs!$E$6*$E1541-cost_fx*Inputs!$D$6)+12*Inputs!$B$7*(1-MIN(1,Inputs!$F$7*$D1541))*(ic*Inputs!$C$7+flat_fee-cost_acc-cost_wd*Inputs!$E$7*$E1541-cost_fx*Inputs!$D$7)+12*Inputs!$B$8*(1-MIN(1,Inputs!$F$8*$D1541))*(ic*Inputs!$C$8+flat_fee-cost_acc-cost_wd*Inputs!$E$8*$E1541-cost_fx*Inputs!$D$8)-fixed</f>
        <v>145276.55498</v>
      </c>
    </row>
    <row r="1542" customFormat="false" ht="15" hidden="false" customHeight="false" outlineLevel="0" collapsed="false">
      <c r="A1542" s="0" t="n">
        <v>1477</v>
      </c>
      <c r="B1542" s="0" t="n">
        <v>0.130524</v>
      </c>
      <c r="C1542" s="0" t="n">
        <v>0.976954</v>
      </c>
      <c r="D1542" s="0" t="n">
        <v>1.655156</v>
      </c>
      <c r="E1542" s="0" t="n">
        <v>1.263999</v>
      </c>
      <c r="F1542" s="0" t="n">
        <v>0.034318</v>
      </c>
      <c r="G1542" s="0" t="n">
        <f aca="false">12*Inputs!$B$6*(MIN(1,$H$50*$C1542)*(ic*Inputs!$C$6+pS+fee_fx*Inputs!$D$6-cost_acc-cost_wd*Inputs!$E$6*$E1542-cost_fx*Inputs!$D$6-$F1542)+(1-MIN(1,$H$50*$C1542))*(1-MIN(1,Inputs!$G$6*$D1542)*churn_nonbuyers)*(ic*Inputs!$C$6+fee_wd*Inputs!$E$6*(1-$B1542)+fee_fx*Inputs!$D$6-cost_acc-cost_wd*Inputs!$E$6*(1-$B1542)-cost_fx*Inputs!$D$6))</f>
        <v>219660.050648516</v>
      </c>
      <c r="H1542" s="0" t="n">
        <f aca="false">12*Inputs!$B$7*(MIN(1,$H$51*$C1542)*(ic*Inputs!$C$7+pE+fee_fx*Inputs!$D$7-cost_acc-cost_wd*Inputs!$E$7*$E1542-cost_fx*Inputs!$D$7-$F1542)+(1-MIN(1,$H$51*$C1542))*(1-MIN(1,Inputs!$G$7*$D1542)*churn_nonbuyers)*(ic*Inputs!$C$7+fee_wd*Inputs!$E$7*(1-$B1542)+fee_fx*Inputs!$D$7-cost_acc-cost_wd*Inputs!$E$7*(1-$B1542)-cost_fx*Inputs!$D$7))</f>
        <v>404187.884971716</v>
      </c>
      <c r="I1542" s="0" t="n">
        <f aca="false">12*Inputs!$B$8*(MIN(1,$H$52*$C1542)*(ic*Inputs!$C$8+pT-cost_acc-cost_wd*Inputs!$E$8-cost_fx*Inputs!$D$8-cost_ins)+(1-MIN(1,$H$52*$C1542))*(1-MIN(1,Inputs!$G$8*$D1542)*churn_nonbuyers)*(ic*Inputs!$C$8+fee_wd*Inputs!$E$8*(1-$B1542)+fee_fx*Inputs!$D$8-cost_acc-cost_wd*Inputs!$E$8*(1-$B1542)-cost_fx*Inputs!$D$8))</f>
        <v>140822.057376</v>
      </c>
      <c r="J1542" s="0" t="n">
        <f aca="false">G1542+H1542+I1542-fixed</f>
        <v>64669.9929962325</v>
      </c>
      <c r="K1542" s="0" t="n">
        <f aca="false">12*Inputs!$B$6*(1-MIN(1,Inputs!$G$6*$D1542)*churn_nonbuyers)*(ic*Inputs!$C$6+fee_wd*Inputs!$E$6*(1-$B1542)+fee_fx*Inputs!$D$6-cost_acc-cost_wd*Inputs!$E$6*(1-$B1542)-cost_fx*Inputs!$D$6)</f>
        <v>167676.042108557</v>
      </c>
      <c r="L1542" s="0" t="n">
        <f aca="false">12*Inputs!$B$7*(1-MIN(1,Inputs!$G$7*$D1542)*churn_nonbuyers)*(ic*Inputs!$C$7+fee_wd*Inputs!$E$7*(1-$B1542)+fee_fx*Inputs!$D$7-cost_acc-cost_wd*Inputs!$E$7*(1-$B1542)-cost_fx*Inputs!$D$7)</f>
        <v>365317.059377134</v>
      </c>
      <c r="M1542" s="0" t="n">
        <f aca="false">12*Inputs!$B$8*(1-MIN(1,Inputs!$G$8*$D1542)*churn_nonbuyers)*(ic*Inputs!$C$8+fee_wd*Inputs!$E$8*(1-$B1542)+fee_fx*Inputs!$D$8-cost_acc-cost_wd*Inputs!$E$8*(1-$B1542)-cost_fx*Inputs!$D$8)</f>
        <v>0</v>
      </c>
      <c r="N1542" s="0" t="n">
        <f aca="false">K1542+L1542+I1542-fixed</f>
        <v>-26184.8411383092</v>
      </c>
      <c r="O1542" s="0" t="n">
        <f aca="false">K1542+L1542+M1542-fixed</f>
        <v>-167006.898514309</v>
      </c>
      <c r="P1542" s="0" t="n">
        <f aca="false">12*Inputs!$B$6*(1-MIN(1,Inputs!$F$6*$D1542))*(ic*Inputs!$C$6+flat_fee-cost_acc-cost_wd*Inputs!$E$6*$E1542-cost_fx*Inputs!$D$6)+12*Inputs!$B$7*(1-MIN(1,Inputs!$F$7*$D1542))*(ic*Inputs!$C$7+flat_fee-cost_acc-cost_wd*Inputs!$E$7*$E1542-cost_fx*Inputs!$D$7)+12*Inputs!$B$8*(1-MIN(1,Inputs!$F$8*$D1542))*(ic*Inputs!$C$8+flat_fee-cost_acc-cost_wd*Inputs!$E$8*$E1542-cost_fx*Inputs!$D$8)-fixed</f>
        <v>-371525.85384544</v>
      </c>
    </row>
    <row r="1543" customFormat="false" ht="15" hidden="false" customHeight="false" outlineLevel="0" collapsed="false">
      <c r="A1543" s="0" t="n">
        <v>1478</v>
      </c>
      <c r="B1543" s="0" t="n">
        <v>0.262828</v>
      </c>
      <c r="C1543" s="0" t="n">
        <v>0.945301</v>
      </c>
      <c r="D1543" s="0" t="n">
        <v>0.857183</v>
      </c>
      <c r="E1543" s="0" t="n">
        <v>1.047428</v>
      </c>
      <c r="F1543" s="0" t="n">
        <v>0.177293</v>
      </c>
      <c r="G1543" s="0" t="n">
        <f aca="false">12*Inputs!$B$6*(MIN(1,$H$50*$C1543)*(ic*Inputs!$C$6+pS+fee_fx*Inputs!$D$6-cost_acc-cost_wd*Inputs!$E$6*$E1543-cost_fx*Inputs!$D$6-$F1543)+(1-MIN(1,$H$50*$C1543))*(1-MIN(1,Inputs!$G$6*$D1543)*churn_nonbuyers)*(ic*Inputs!$C$6+fee_wd*Inputs!$E$6*(1-$B1543)+fee_fx*Inputs!$D$6-cost_acc-cost_wd*Inputs!$E$6*(1-$B1543)-cost_fx*Inputs!$D$6))</f>
        <v>209464.554882532</v>
      </c>
      <c r="H1543" s="0" t="n">
        <f aca="false">12*Inputs!$B$7*(MIN(1,$H$51*$C1543)*(ic*Inputs!$C$7+pE+fee_fx*Inputs!$D$7-cost_acc-cost_wd*Inputs!$E$7*$E1543-cost_fx*Inputs!$D$7-$F1543)+(1-MIN(1,$H$51*$C1543))*(1-MIN(1,Inputs!$G$7*$D1543)*churn_nonbuyers)*(ic*Inputs!$C$7+fee_wd*Inputs!$E$7*(1-$B1543)+fee_fx*Inputs!$D$7-cost_acc-cost_wd*Inputs!$E$7*(1-$B1543)-cost_fx*Inputs!$D$7))</f>
        <v>412907.390902246</v>
      </c>
      <c r="I1543" s="0" t="n">
        <f aca="false">12*Inputs!$B$8*(MIN(1,$H$52*$C1543)*(ic*Inputs!$C$8+pT-cost_acc-cost_wd*Inputs!$E$8-cost_fx*Inputs!$D$8-cost_ins)+(1-MIN(1,$H$52*$C1543))*(1-MIN(1,Inputs!$G$8*$D1543)*churn_nonbuyers)*(ic*Inputs!$C$8+fee_wd*Inputs!$E$8*(1-$B1543)+fee_fx*Inputs!$D$8-cost_acc-cost_wd*Inputs!$E$8*(1-$B1543)-cost_fx*Inputs!$D$8))</f>
        <v>178716.427058342</v>
      </c>
      <c r="J1543" s="0" t="n">
        <f aca="false">G1543+H1543+I1543-fixed</f>
        <v>101088.372843119</v>
      </c>
      <c r="K1543" s="0" t="n">
        <f aca="false">12*Inputs!$B$6*(1-MIN(1,Inputs!$G$6*$D1543)*churn_nonbuyers)*(ic*Inputs!$C$6+fee_wd*Inputs!$E$6*(1-$B1543)+fee_fx*Inputs!$D$6-cost_acc-cost_wd*Inputs!$E$6*(1-$B1543)-cost_fx*Inputs!$D$6)</f>
        <v>156734.463553373</v>
      </c>
      <c r="L1543" s="0" t="n">
        <f aca="false">12*Inputs!$B$7*(1-MIN(1,Inputs!$G$7*$D1543)*churn_nonbuyers)*(ic*Inputs!$C$7+fee_wd*Inputs!$E$7*(1-$B1543)+fee_fx*Inputs!$D$7-cost_acc-cost_wd*Inputs!$E$7*(1-$B1543)-cost_fx*Inputs!$D$7)</f>
        <v>355957.542548024</v>
      </c>
      <c r="M1543" s="0" t="n">
        <f aca="false">12*Inputs!$B$8*(1-MIN(1,Inputs!$G$8*$D1543)*churn_nonbuyers)*(ic*Inputs!$C$8+fee_wd*Inputs!$E$8*(1-$B1543)+fee_fx*Inputs!$D$8-cost_acc-cost_wd*Inputs!$E$8*(1-$B1543)-cost_fx*Inputs!$D$8)</f>
        <v>125504.885062406</v>
      </c>
      <c r="N1543" s="0" t="n">
        <f aca="false">K1543+L1543+I1543-fixed</f>
        <v>-8591.56684026169</v>
      </c>
      <c r="O1543" s="0" t="n">
        <f aca="false">K1543+L1543+M1543-fixed</f>
        <v>-61803.1088361972</v>
      </c>
      <c r="P1543" s="0" t="n">
        <f aca="false">12*Inputs!$B$6*(1-MIN(1,Inputs!$F$6*$D1543))*(ic*Inputs!$C$6+flat_fee-cost_acc-cost_wd*Inputs!$E$6*$E1543-cost_fx*Inputs!$D$6)+12*Inputs!$B$7*(1-MIN(1,Inputs!$F$7*$D1543))*(ic*Inputs!$C$7+flat_fee-cost_acc-cost_wd*Inputs!$E$7*$E1543-cost_fx*Inputs!$D$7)+12*Inputs!$B$8*(1-MIN(1,Inputs!$F$8*$D1543))*(ic*Inputs!$C$8+flat_fee-cost_acc-cost_wd*Inputs!$E$8*$E1543-cost_fx*Inputs!$D$8)-fixed</f>
        <v>128895.96325376</v>
      </c>
    </row>
    <row r="1544" customFormat="false" ht="15" hidden="false" customHeight="false" outlineLevel="0" collapsed="false">
      <c r="A1544" s="0" t="n">
        <v>1479</v>
      </c>
      <c r="B1544" s="0" t="n">
        <v>0.221799</v>
      </c>
      <c r="C1544" s="0" t="n">
        <v>1.126529</v>
      </c>
      <c r="D1544" s="0" t="n">
        <v>1.364471</v>
      </c>
      <c r="E1544" s="0" t="n">
        <v>1.018208</v>
      </c>
      <c r="F1544" s="0" t="n">
        <v>0.167953</v>
      </c>
      <c r="G1544" s="0" t="n">
        <f aca="false">12*Inputs!$B$6*(MIN(1,$H$50*$C1544)*(ic*Inputs!$C$6+pS+fee_fx*Inputs!$D$6-cost_acc-cost_wd*Inputs!$E$6*$E1544-cost_fx*Inputs!$D$6-$F1544)+(1-MIN(1,$H$50*$C1544))*(1-MIN(1,Inputs!$G$6*$D1544)*churn_nonbuyers)*(ic*Inputs!$C$6+fee_wd*Inputs!$E$6*(1-$B1544)+fee_fx*Inputs!$D$6-cost_acc-cost_wd*Inputs!$E$6*(1-$B1544)-cost_fx*Inputs!$D$6))</f>
        <v>221804.315127178</v>
      </c>
      <c r="H1544" s="0" t="n">
        <f aca="false">12*Inputs!$B$7*(MIN(1,$H$51*$C1544)*(ic*Inputs!$C$7+pE+fee_fx*Inputs!$D$7-cost_acc-cost_wd*Inputs!$E$7*$E1544-cost_fx*Inputs!$D$7-$F1544)+(1-MIN(1,$H$51*$C1544))*(1-MIN(1,Inputs!$G$7*$D1544)*churn_nonbuyers)*(ic*Inputs!$C$7+fee_wd*Inputs!$E$7*(1-$B1544)+fee_fx*Inputs!$D$7-cost_acc-cost_wd*Inputs!$E$7*(1-$B1544)-cost_fx*Inputs!$D$7))</f>
        <v>428281.943337257</v>
      </c>
      <c r="I1544" s="0" t="n">
        <f aca="false">12*Inputs!$B$8*(MIN(1,$H$52*$C1544)*(ic*Inputs!$C$8+pT-cost_acc-cost_wd*Inputs!$E$8-cost_fx*Inputs!$D$8-cost_ins)+(1-MIN(1,$H$52*$C1544))*(1-MIN(1,Inputs!$G$8*$D1544)*churn_nonbuyers)*(ic*Inputs!$C$8+fee_wd*Inputs!$E$8*(1-$B1544)+fee_fx*Inputs!$D$8-cost_acc-cost_wd*Inputs!$E$8*(1-$B1544)-cost_fx*Inputs!$D$8))</f>
        <v>165377.923901205</v>
      </c>
      <c r="J1544" s="0" t="n">
        <f aca="false">G1544+H1544+I1544-fixed</f>
        <v>115464.18236564</v>
      </c>
      <c r="K1544" s="0" t="n">
        <f aca="false">12*Inputs!$B$6*(1-MIN(1,Inputs!$G$6*$D1544)*churn_nonbuyers)*(ic*Inputs!$C$6+fee_wd*Inputs!$E$6*(1-$B1544)+fee_fx*Inputs!$D$6-cost_acc-cost_wd*Inputs!$E$6*(1-$B1544)-cost_fx*Inputs!$D$6)</f>
        <v>158086.072103969</v>
      </c>
      <c r="L1544" s="0" t="n">
        <f aca="false">12*Inputs!$B$7*(1-MIN(1,Inputs!$G$7*$D1544)*churn_nonbuyers)*(ic*Inputs!$C$7+fee_wd*Inputs!$E$7*(1-$B1544)+fee_fx*Inputs!$D$7-cost_acc-cost_wd*Inputs!$E$7*(1-$B1544)-cost_fx*Inputs!$D$7)</f>
        <v>356063.700254381</v>
      </c>
      <c r="M1544" s="0" t="n">
        <f aca="false">12*Inputs!$B$8*(1-MIN(1,Inputs!$G$8*$D1544)*churn_nonbuyers)*(ic*Inputs!$C$8+fee_wd*Inputs!$E$8*(1-$B1544)+fee_fx*Inputs!$D$8-cost_acc-cost_wd*Inputs!$E$8*(1-$B1544)-cost_fx*Inputs!$D$8)</f>
        <v>14167.9609118544</v>
      </c>
      <c r="N1544" s="0" t="n">
        <f aca="false">K1544+L1544+I1544-fixed</f>
        <v>-20472.3037404448</v>
      </c>
      <c r="O1544" s="0" t="n">
        <f aca="false">K1544+L1544+M1544-fixed</f>
        <v>-171682.266729796</v>
      </c>
      <c r="P1544" s="0" t="n">
        <f aca="false">12*Inputs!$B$6*(1-MIN(1,Inputs!$F$6*$D1544))*(ic*Inputs!$C$6+flat_fee-cost_acc-cost_wd*Inputs!$E$6*$E1544-cost_fx*Inputs!$D$6)+12*Inputs!$B$7*(1-MIN(1,Inputs!$F$7*$D1544))*(ic*Inputs!$C$7+flat_fee-cost_acc-cost_wd*Inputs!$E$7*$E1544-cost_fx*Inputs!$D$7)+12*Inputs!$B$8*(1-MIN(1,Inputs!$F$8*$D1544))*(ic*Inputs!$C$8+flat_fee-cost_acc-cost_wd*Inputs!$E$8*$E1544-cost_fx*Inputs!$D$8)-fixed</f>
        <v>-141336.54897568</v>
      </c>
    </row>
    <row r="1545" customFormat="false" ht="15" hidden="false" customHeight="false" outlineLevel="0" collapsed="false">
      <c r="A1545" s="0" t="n">
        <v>1480</v>
      </c>
      <c r="B1545" s="0" t="n">
        <v>0.169801</v>
      </c>
      <c r="C1545" s="0" t="n">
        <v>1.028683</v>
      </c>
      <c r="D1545" s="0" t="n">
        <v>1.089807</v>
      </c>
      <c r="E1545" s="0" t="n">
        <v>1.146431</v>
      </c>
      <c r="F1545" s="0" t="n">
        <v>0.11476</v>
      </c>
      <c r="G1545" s="0" t="n">
        <f aca="false">12*Inputs!$B$6*(MIN(1,$H$50*$C1545)*(ic*Inputs!$C$6+pS+fee_fx*Inputs!$D$6-cost_acc-cost_wd*Inputs!$E$6*$E1545-cost_fx*Inputs!$D$6-$F1545)+(1-MIN(1,$H$50*$C1545))*(1-MIN(1,Inputs!$G$6*$D1545)*churn_nonbuyers)*(ic*Inputs!$C$6+fee_wd*Inputs!$E$6*(1-$B1545)+fee_fx*Inputs!$D$6-cost_acc-cost_wd*Inputs!$E$6*(1-$B1545)-cost_fx*Inputs!$D$6))</f>
        <v>223127.04145236</v>
      </c>
      <c r="H1545" s="0" t="n">
        <f aca="false">12*Inputs!$B$7*(MIN(1,$H$51*$C1545)*(ic*Inputs!$C$7+pE+fee_fx*Inputs!$D$7-cost_acc-cost_wd*Inputs!$E$7*$E1545-cost_fx*Inputs!$D$7-$F1545)+(1-MIN(1,$H$51*$C1545))*(1-MIN(1,Inputs!$G$7*$D1545)*churn_nonbuyers)*(ic*Inputs!$C$7+fee_wd*Inputs!$E$7*(1-$B1545)+fee_fx*Inputs!$D$7-cost_acc-cost_wd*Inputs!$E$7*(1-$B1545)-cost_fx*Inputs!$D$7))</f>
        <v>416029.210508623</v>
      </c>
      <c r="I1545" s="0" t="n">
        <f aca="false">12*Inputs!$B$8*(MIN(1,$H$52*$C1545)*(ic*Inputs!$C$8+pT-cost_acc-cost_wd*Inputs!$E$8-cost_fx*Inputs!$D$8-cost_ins)+(1-MIN(1,$H$52*$C1545))*(1-MIN(1,Inputs!$G$8*$D1545)*churn_nonbuyers)*(ic*Inputs!$C$8+fee_wd*Inputs!$E$8*(1-$B1545)+fee_fx*Inputs!$D$8-cost_acc-cost_wd*Inputs!$E$8*(1-$B1545)-cost_fx*Inputs!$D$8))</f>
        <v>169403.667305091</v>
      </c>
      <c r="J1545" s="0" t="n">
        <f aca="false">G1545+H1545+I1545-fixed</f>
        <v>108559.919266073</v>
      </c>
      <c r="K1545" s="0" t="n">
        <f aca="false">12*Inputs!$B$6*(1-MIN(1,Inputs!$G$6*$D1545)*churn_nonbuyers)*(ic*Inputs!$C$6+fee_wd*Inputs!$E$6*(1-$B1545)+fee_fx*Inputs!$D$6-cost_acc-cost_wd*Inputs!$E$6*(1-$B1545)-cost_fx*Inputs!$D$6)</f>
        <v>167495.76373253</v>
      </c>
      <c r="L1545" s="0" t="n">
        <f aca="false">12*Inputs!$B$7*(1-MIN(1,Inputs!$G$7*$D1545)*churn_nonbuyers)*(ic*Inputs!$C$7+fee_wd*Inputs!$E$7*(1-$B1545)+fee_fx*Inputs!$D$7-cost_acc-cost_wd*Inputs!$E$7*(1-$B1545)-cost_fx*Inputs!$D$7)</f>
        <v>366365.767903518</v>
      </c>
      <c r="M1545" s="0" t="n">
        <f aca="false">12*Inputs!$B$8*(1-MIN(1,Inputs!$G$8*$D1545)*churn_nonbuyers)*(ic*Inputs!$C$8+fee_wd*Inputs!$E$8*(1-$B1545)+fee_fx*Inputs!$D$8-cost_acc-cost_wd*Inputs!$E$8*(1-$B1545)-cost_fx*Inputs!$D$8)</f>
        <v>75468.1393384752</v>
      </c>
      <c r="N1545" s="0" t="n">
        <f aca="false">K1545+L1545+I1545-fixed</f>
        <v>3265.19894113939</v>
      </c>
      <c r="O1545" s="0" t="n">
        <f aca="false">K1545+L1545+M1545-fixed</f>
        <v>-90670.3290254761</v>
      </c>
      <c r="P1545" s="0" t="n">
        <f aca="false">12*Inputs!$B$6*(1-MIN(1,Inputs!$F$6*$D1545))*(ic*Inputs!$C$6+flat_fee-cost_acc-cost_wd*Inputs!$E$6*$E1545-cost_fx*Inputs!$D$6)+12*Inputs!$B$7*(1-MIN(1,Inputs!$F$7*$D1545))*(ic*Inputs!$C$7+flat_fee-cost_acc-cost_wd*Inputs!$E$7*$E1545-cost_fx*Inputs!$D$7)+12*Inputs!$B$8*(1-MIN(1,Inputs!$F$8*$D1545))*(ic*Inputs!$C$8+flat_fee-cost_acc-cost_wd*Inputs!$E$8*$E1545-cost_fx*Inputs!$D$8)-fixed</f>
        <v>-40274.7469799198</v>
      </c>
    </row>
    <row r="1546" customFormat="false" ht="15" hidden="false" customHeight="false" outlineLevel="0" collapsed="false">
      <c r="A1546" s="0" t="n">
        <v>1481</v>
      </c>
      <c r="B1546" s="0" t="n">
        <v>0.319589</v>
      </c>
      <c r="C1546" s="0" t="n">
        <v>1.024455</v>
      </c>
      <c r="D1546" s="0" t="n">
        <v>0.870828</v>
      </c>
      <c r="E1546" s="0" t="n">
        <v>1.085844</v>
      </c>
      <c r="F1546" s="0" t="n">
        <v>0.210171</v>
      </c>
      <c r="G1546" s="0" t="n">
        <f aca="false">12*Inputs!$B$6*(MIN(1,$H$50*$C1546)*(ic*Inputs!$C$6+pS+fee_fx*Inputs!$D$6-cost_acc-cost_wd*Inputs!$E$6*$E1546-cost_fx*Inputs!$D$6-$F1546)+(1-MIN(1,$H$50*$C1546))*(1-MIN(1,Inputs!$G$6*$D1546)*churn_nonbuyers)*(ic*Inputs!$C$6+fee_wd*Inputs!$E$6*(1-$B1546)+fee_fx*Inputs!$D$6-cost_acc-cost_wd*Inputs!$E$6*(1-$B1546)-cost_fx*Inputs!$D$6))</f>
        <v>204917.533008592</v>
      </c>
      <c r="H1546" s="0" t="n">
        <f aca="false">12*Inputs!$B$7*(MIN(1,$H$51*$C1546)*(ic*Inputs!$C$7+pE+fee_fx*Inputs!$D$7-cost_acc-cost_wd*Inputs!$E$7*$E1546-cost_fx*Inputs!$D$7-$F1546)+(1-MIN(1,$H$51*$C1546))*(1-MIN(1,Inputs!$G$7*$D1546)*churn_nonbuyers)*(ic*Inputs!$C$7+fee_wd*Inputs!$E$7*(1-$B1546)+fee_fx*Inputs!$D$7-cost_acc-cost_wd*Inputs!$E$7*(1-$B1546)-cost_fx*Inputs!$D$7))</f>
        <v>406415.768757886</v>
      </c>
      <c r="I1546" s="0" t="n">
        <f aca="false">12*Inputs!$B$8*(MIN(1,$H$52*$C1546)*(ic*Inputs!$C$8+pT-cost_acc-cost_wd*Inputs!$E$8-cost_fx*Inputs!$D$8-cost_ins)+(1-MIN(1,$H$52*$C1546))*(1-MIN(1,Inputs!$G$8*$D1546)*churn_nonbuyers)*(ic*Inputs!$C$8+fee_wd*Inputs!$E$8*(1-$B1546)+fee_fx*Inputs!$D$8-cost_acc-cost_wd*Inputs!$E$8*(1-$B1546)-cost_fx*Inputs!$D$8))</f>
        <v>182023.320349075</v>
      </c>
      <c r="J1546" s="0" t="n">
        <f aca="false">G1546+H1546+I1546-fixed</f>
        <v>93356.6221155522</v>
      </c>
      <c r="K1546" s="0" t="n">
        <f aca="false">12*Inputs!$B$6*(1-MIN(1,Inputs!$G$6*$D1546)*churn_nonbuyers)*(ic*Inputs!$C$6+fee_wd*Inputs!$E$6*(1-$B1546)+fee_fx*Inputs!$D$6-cost_acc-cost_wd*Inputs!$E$6*(1-$B1546)-cost_fx*Inputs!$D$6)</f>
        <v>148805.048517782</v>
      </c>
      <c r="L1546" s="0" t="n">
        <f aca="false">12*Inputs!$B$7*(1-MIN(1,Inputs!$G$7*$D1546)*churn_nonbuyers)*(ic*Inputs!$C$7+fee_wd*Inputs!$E$7*(1-$B1546)+fee_fx*Inputs!$D$7-cost_acc-cost_wd*Inputs!$E$7*(1-$B1546)-cost_fx*Inputs!$D$7)</f>
        <v>347847.934966669</v>
      </c>
      <c r="M1546" s="0" t="n">
        <f aca="false">12*Inputs!$B$8*(1-MIN(1,Inputs!$G$8*$D1546)*churn_nonbuyers)*(ic*Inputs!$C$8+fee_wd*Inputs!$E$8*(1-$B1546)+fee_fx*Inputs!$D$8-cost_acc-cost_wd*Inputs!$E$8*(1-$B1546)-cost_fx*Inputs!$D$8)</f>
        <v>121444.063429651</v>
      </c>
      <c r="N1546" s="0" t="n">
        <f aca="false">K1546+L1546+I1546-fixed</f>
        <v>-21323.6961664733</v>
      </c>
      <c r="O1546" s="0" t="n">
        <f aca="false">K1546+L1546+M1546-fixed</f>
        <v>-81902.953085897</v>
      </c>
      <c r="P1546" s="0" t="n">
        <f aca="false">12*Inputs!$B$6*(1-MIN(1,Inputs!$F$6*$D1546))*(ic*Inputs!$C$6+flat_fee-cost_acc-cost_wd*Inputs!$E$6*$E1546-cost_fx*Inputs!$D$6)+12*Inputs!$B$7*(1-MIN(1,Inputs!$F$7*$D1546))*(ic*Inputs!$C$7+flat_fee-cost_acc-cost_wd*Inputs!$E$7*$E1546-cost_fx*Inputs!$D$7)+12*Inputs!$B$8*(1-MIN(1,Inputs!$F$8*$D1546))*(ic*Inputs!$C$8+flat_fee-cost_acc-cost_wd*Inputs!$E$8*$E1546-cost_fx*Inputs!$D$8)-fixed</f>
        <v>103569.82573568</v>
      </c>
    </row>
    <row r="1547" customFormat="false" ht="15" hidden="false" customHeight="false" outlineLevel="0" collapsed="false">
      <c r="A1547" s="0" t="n">
        <v>1482</v>
      </c>
      <c r="B1547" s="0" t="n">
        <v>0.471711</v>
      </c>
      <c r="C1547" s="0" t="n">
        <v>1.038009</v>
      </c>
      <c r="D1547" s="0" t="n">
        <v>1.172167</v>
      </c>
      <c r="E1547" s="0" t="n">
        <v>1.061924</v>
      </c>
      <c r="F1547" s="0" t="n">
        <v>0.295545</v>
      </c>
      <c r="G1547" s="0" t="n">
        <f aca="false">12*Inputs!$B$6*(MIN(1,$H$50*$C1547)*(ic*Inputs!$C$6+pS+fee_fx*Inputs!$D$6-cost_acc-cost_wd*Inputs!$E$6*$E1547-cost_fx*Inputs!$D$6-$F1547)+(1-MIN(1,$H$50*$C1547))*(1-MIN(1,Inputs!$G$6*$D1547)*churn_nonbuyers)*(ic*Inputs!$C$6+fee_wd*Inputs!$E$6*(1-$B1547)+fee_fx*Inputs!$D$6-cost_acc-cost_wd*Inputs!$E$6*(1-$B1547)-cost_fx*Inputs!$D$6))</f>
        <v>183131.485137175</v>
      </c>
      <c r="H1547" s="0" t="n">
        <f aca="false">12*Inputs!$B$7*(MIN(1,$H$51*$C1547)*(ic*Inputs!$C$7+pE+fee_fx*Inputs!$D$7-cost_acc-cost_wd*Inputs!$E$7*$E1547-cost_fx*Inputs!$D$7-$F1547)+(1-MIN(1,$H$51*$C1547))*(1-MIN(1,Inputs!$G$7*$D1547)*churn_nonbuyers)*(ic*Inputs!$C$7+fee_wd*Inputs!$E$7*(1-$B1547)+fee_fx*Inputs!$D$7-cost_acc-cost_wd*Inputs!$E$7*(1-$B1547)-cost_fx*Inputs!$D$7))</f>
        <v>390698.407664968</v>
      </c>
      <c r="I1547" s="0" t="n">
        <f aca="false">12*Inputs!$B$8*(MIN(1,$H$52*$C1547)*(ic*Inputs!$C$8+pT-cost_acc-cost_wd*Inputs!$E$8-cost_fx*Inputs!$D$8-cost_ins)+(1-MIN(1,$H$52*$C1547))*(1-MIN(1,Inputs!$G$8*$D1547)*churn_nonbuyers)*(ic*Inputs!$C$8+fee_wd*Inputs!$E$8*(1-$B1547)+fee_fx*Inputs!$D$8-cost_acc-cost_wd*Inputs!$E$8*(1-$B1547)-cost_fx*Inputs!$D$8))</f>
        <v>164528.031018416</v>
      </c>
      <c r="J1547" s="0" t="n">
        <f aca="false">G1547+H1547+I1547-fixed</f>
        <v>38357.9238205592</v>
      </c>
      <c r="K1547" s="0" t="n">
        <f aca="false">12*Inputs!$B$6*(1-MIN(1,Inputs!$G$6*$D1547)*churn_nonbuyers)*(ic*Inputs!$C$6+fee_wd*Inputs!$E$6*(1-$B1547)+fee_fx*Inputs!$D$6-cost_acc-cost_wd*Inputs!$E$6*(1-$B1547)-cost_fx*Inputs!$D$6)</f>
        <v>125839.225927706</v>
      </c>
      <c r="L1547" s="0" t="n">
        <f aca="false">12*Inputs!$B$7*(1-MIN(1,Inputs!$G$7*$D1547)*churn_nonbuyers)*(ic*Inputs!$C$7+fee_wd*Inputs!$E$7*(1-$B1547)+fee_fx*Inputs!$D$7-cost_acc-cost_wd*Inputs!$E$7*(1-$B1547)-cost_fx*Inputs!$D$7)</f>
        <v>323483.715940624</v>
      </c>
      <c r="M1547" s="0" t="n">
        <f aca="false">12*Inputs!$B$8*(1-MIN(1,Inputs!$G$8*$D1547)*churn_nonbuyers)*(ic*Inputs!$C$8+fee_wd*Inputs!$E$8*(1-$B1547)+fee_fx*Inputs!$D$8-cost_acc-cost_wd*Inputs!$E$8*(1-$B1547)-cost_fx*Inputs!$D$8)</f>
        <v>54519.4045159632</v>
      </c>
      <c r="N1547" s="0" t="n">
        <f aca="false">K1547+L1547+I1547-fixed</f>
        <v>-86149.027113254</v>
      </c>
      <c r="O1547" s="0" t="n">
        <f aca="false">K1547+L1547+M1547-fixed</f>
        <v>-196157.653615707</v>
      </c>
      <c r="P1547" s="0" t="n">
        <f aca="false">12*Inputs!$B$6*(1-MIN(1,Inputs!$F$6*$D1547))*(ic*Inputs!$C$6+flat_fee-cost_acc-cost_wd*Inputs!$E$6*$E1547-cost_fx*Inputs!$D$6)+12*Inputs!$B$7*(1-MIN(1,Inputs!$F$7*$D1547))*(ic*Inputs!$C$7+flat_fee-cost_acc-cost_wd*Inputs!$E$7*$E1547-cost_fx*Inputs!$D$7)+12*Inputs!$B$8*(1-MIN(1,Inputs!$F$8*$D1547))*(ic*Inputs!$C$8+flat_fee-cost_acc-cost_wd*Inputs!$E$8*$E1547-cost_fx*Inputs!$D$8)-fixed</f>
        <v>-50810.25534208</v>
      </c>
    </row>
    <row r="1548" customFormat="false" ht="15" hidden="false" customHeight="false" outlineLevel="0" collapsed="false">
      <c r="A1548" s="0" t="n">
        <v>1483</v>
      </c>
      <c r="B1548" s="0" t="n">
        <v>0.159652</v>
      </c>
      <c r="C1548" s="0" t="n">
        <v>0.899881</v>
      </c>
      <c r="D1548" s="0" t="n">
        <v>0.623707</v>
      </c>
      <c r="E1548" s="0" t="n">
        <v>1.049177</v>
      </c>
      <c r="F1548" s="0" t="n">
        <v>0.167082</v>
      </c>
      <c r="G1548" s="0" t="n">
        <f aca="false">12*Inputs!$B$6*(MIN(1,$H$50*$C1548)*(ic*Inputs!$C$6+pS+fee_fx*Inputs!$D$6-cost_acc-cost_wd*Inputs!$E$6*$E1548-cost_fx*Inputs!$D$6-$F1548)+(1-MIN(1,$H$50*$C1548))*(1-MIN(1,Inputs!$G$6*$D1548)*churn_nonbuyers)*(ic*Inputs!$C$6+fee_wd*Inputs!$E$6*(1-$B1548)+fee_fx*Inputs!$D$6-cost_acc-cost_wd*Inputs!$E$6*(1-$B1548)-cost_fx*Inputs!$D$6))</f>
        <v>222238.193870954</v>
      </c>
      <c r="H1548" s="0" t="n">
        <f aca="false">12*Inputs!$B$7*(MIN(1,$H$51*$C1548)*(ic*Inputs!$C$7+pE+fee_fx*Inputs!$D$7-cost_acc-cost_wd*Inputs!$E$7*$E1548-cost_fx*Inputs!$D$7-$F1548)+(1-MIN(1,$H$51*$C1548))*(1-MIN(1,Inputs!$G$7*$D1548)*churn_nonbuyers)*(ic*Inputs!$C$7+fee_wd*Inputs!$E$7*(1-$B1548)+fee_fx*Inputs!$D$7-cost_acc-cost_wd*Inputs!$E$7*(1-$B1548)-cost_fx*Inputs!$D$7))</f>
        <v>421488.387634503</v>
      </c>
      <c r="I1548" s="0" t="n">
        <f aca="false">12*Inputs!$B$8*(MIN(1,$H$52*$C1548)*(ic*Inputs!$C$8+pT-cost_acc-cost_wd*Inputs!$E$8-cost_fx*Inputs!$D$8-cost_ins)+(1-MIN(1,$H$52*$C1548))*(1-MIN(1,Inputs!$G$8*$D1548)*churn_nonbuyers)*(ic*Inputs!$C$8+fee_wd*Inputs!$E$8*(1-$B1548)+fee_fx*Inputs!$D$8-cost_acc-cost_wd*Inputs!$E$8*(1-$B1548)-cost_fx*Inputs!$D$8))</f>
        <v>196171.223000379</v>
      </c>
      <c r="J1548" s="0" t="n">
        <f aca="false">G1548+H1548+I1548-fixed</f>
        <v>139897.804505836</v>
      </c>
      <c r="K1548" s="0" t="n">
        <f aca="false">12*Inputs!$B$6*(1-MIN(1,Inputs!$G$6*$D1548)*churn_nonbuyers)*(ic*Inputs!$C$6+fee_wd*Inputs!$E$6*(1-$B1548)+fee_fx*Inputs!$D$6-cost_acc-cost_wd*Inputs!$E$6*(1-$B1548)-cost_fx*Inputs!$D$6)</f>
        <v>173040.093143741</v>
      </c>
      <c r="L1548" s="0" t="n">
        <f aca="false">12*Inputs!$B$7*(1-MIN(1,Inputs!$G$7*$D1548)*churn_nonbuyers)*(ic*Inputs!$C$7+fee_wd*Inputs!$E$7*(1-$B1548)+fee_fx*Inputs!$D$7-cost_acc-cost_wd*Inputs!$E$7*(1-$B1548)-cost_fx*Inputs!$D$7)</f>
        <v>373095.920750245</v>
      </c>
      <c r="M1548" s="0" t="n">
        <f aca="false">12*Inputs!$B$8*(1-MIN(1,Inputs!$G$8*$D1548)*churn_nonbuyers)*(ic*Inputs!$C$8+fee_wd*Inputs!$E$8*(1-$B1548)+fee_fx*Inputs!$D$8-cost_acc-cost_wd*Inputs!$E$8*(1-$B1548)-cost_fx*Inputs!$D$8)</f>
        <v>179577.88459079</v>
      </c>
      <c r="N1548" s="0" t="n">
        <f aca="false">K1548+L1548+I1548-fixed</f>
        <v>42307.2368943642</v>
      </c>
      <c r="O1548" s="0" t="n">
        <f aca="false">K1548+L1548+M1548-fixed</f>
        <v>25713.8984847757</v>
      </c>
      <c r="P1548" s="0" t="n">
        <f aca="false">12*Inputs!$B$6*(1-MIN(1,Inputs!$F$6*$D1548))*(ic*Inputs!$C$6+flat_fee-cost_acc-cost_wd*Inputs!$E$6*$E1548-cost_fx*Inputs!$D$6)+12*Inputs!$B$7*(1-MIN(1,Inputs!$F$7*$D1548))*(ic*Inputs!$C$7+flat_fee-cost_acc-cost_wd*Inputs!$E$7*$E1548-cost_fx*Inputs!$D$7)+12*Inputs!$B$8*(1-MIN(1,Inputs!$F$8*$D1548))*(ic*Inputs!$C$8+flat_fee-cost_acc-cost_wd*Inputs!$E$8*$E1548-cost_fx*Inputs!$D$8)-fixed</f>
        <v>256988.50429736</v>
      </c>
    </row>
    <row r="1549" customFormat="false" ht="15" hidden="false" customHeight="false" outlineLevel="0" collapsed="false">
      <c r="A1549" s="0" t="n">
        <v>1484</v>
      </c>
      <c r="B1549" s="0" t="n">
        <v>0.358791</v>
      </c>
      <c r="C1549" s="0" t="n">
        <v>0.855756</v>
      </c>
      <c r="D1549" s="0" t="n">
        <v>1.441094</v>
      </c>
      <c r="E1549" s="0" t="n">
        <v>1.222416</v>
      </c>
      <c r="F1549" s="0" t="n">
        <v>0.139302</v>
      </c>
      <c r="G1549" s="0" t="n">
        <f aca="false">12*Inputs!$B$6*(MIN(1,$H$50*$C1549)*(ic*Inputs!$C$6+pS+fee_fx*Inputs!$D$6-cost_acc-cost_wd*Inputs!$E$6*$E1549-cost_fx*Inputs!$D$6-$F1549)+(1-MIN(1,$H$50*$C1549))*(1-MIN(1,Inputs!$G$6*$D1549)*churn_nonbuyers)*(ic*Inputs!$C$6+fee_wd*Inputs!$E$6*(1-$B1549)+fee_fx*Inputs!$D$6-cost_acc-cost_wd*Inputs!$E$6*(1-$B1549)-cost_fx*Inputs!$D$6))</f>
        <v>185369.845785926</v>
      </c>
      <c r="H1549" s="0" t="n">
        <f aca="false">12*Inputs!$B$7*(MIN(1,$H$51*$C1549)*(ic*Inputs!$C$7+pE+fee_fx*Inputs!$D$7-cost_acc-cost_wd*Inputs!$E$7*$E1549-cost_fx*Inputs!$D$7-$F1549)+(1-MIN(1,$H$51*$C1549))*(1-MIN(1,Inputs!$G$7*$D1549)*churn_nonbuyers)*(ic*Inputs!$C$7+fee_wd*Inputs!$E$7*(1-$B1549)+fee_fx*Inputs!$D$7-cost_acc-cost_wd*Inputs!$E$7*(1-$B1549)-cost_fx*Inputs!$D$7))</f>
        <v>379229.658026773</v>
      </c>
      <c r="I1549" s="0" t="n">
        <f aca="false">12*Inputs!$B$8*(MIN(1,$H$52*$C1549)*(ic*Inputs!$C$8+pT-cost_acc-cost_wd*Inputs!$E$8-cost_fx*Inputs!$D$8-cost_ins)+(1-MIN(1,$H$52*$C1549))*(1-MIN(1,Inputs!$G$8*$D1549)*churn_nonbuyers)*(ic*Inputs!$C$8+fee_wd*Inputs!$E$8*(1-$B1549)+fee_fx*Inputs!$D$8-cost_acc-cost_wd*Inputs!$E$8*(1-$B1549)-cost_fx*Inputs!$D$8))</f>
        <v>123352.092864</v>
      </c>
      <c r="J1549" s="0" t="n">
        <f aca="false">G1549+H1549+I1549-fixed</f>
        <v>-12048.4033233009</v>
      </c>
      <c r="K1549" s="0" t="n">
        <f aca="false">12*Inputs!$B$6*(1-MIN(1,Inputs!$G$6*$D1549)*churn_nonbuyers)*(ic*Inputs!$C$6+fee_wd*Inputs!$E$6*(1-$B1549)+fee_fx*Inputs!$D$6-cost_acc-cost_wd*Inputs!$E$6*(1-$B1549)-cost_fx*Inputs!$D$6)</f>
        <v>139130.639692949</v>
      </c>
      <c r="L1549" s="0" t="n">
        <f aca="false">12*Inputs!$B$7*(1-MIN(1,Inputs!$G$7*$D1549)*churn_nonbuyers)*(ic*Inputs!$C$7+fee_wd*Inputs!$E$7*(1-$B1549)+fee_fx*Inputs!$D$7-cost_acc-cost_wd*Inputs!$E$7*(1-$B1549)-cost_fx*Inputs!$D$7)</f>
        <v>336336.285703769</v>
      </c>
      <c r="M1549" s="0" t="n">
        <f aca="false">12*Inputs!$B$8*(1-MIN(1,Inputs!$G$8*$D1549)*churn_nonbuyers)*(ic*Inputs!$C$8+fee_wd*Inputs!$E$8*(1-$B1549)+fee_fx*Inputs!$D$8-cost_acc-cost_wd*Inputs!$E$8*(1-$B1549)-cost_fx*Inputs!$D$8)</f>
        <v>0</v>
      </c>
      <c r="N1549" s="0" t="n">
        <f aca="false">K1549+L1549+I1549-fixed</f>
        <v>-101180.981739282</v>
      </c>
      <c r="O1549" s="0" t="n">
        <f aca="false">K1549+L1549+M1549-fixed</f>
        <v>-224533.074603282</v>
      </c>
      <c r="P1549" s="0" t="n">
        <f aca="false">12*Inputs!$B$6*(1-MIN(1,Inputs!$F$6*$D1549))*(ic*Inputs!$C$6+flat_fee-cost_acc-cost_wd*Inputs!$E$6*$E1549-cost_fx*Inputs!$D$6)+12*Inputs!$B$7*(1-MIN(1,Inputs!$F$7*$D1549))*(ic*Inputs!$C$7+flat_fee-cost_acc-cost_wd*Inputs!$E$7*$E1549-cost_fx*Inputs!$D$7)+12*Inputs!$B$8*(1-MIN(1,Inputs!$F$8*$D1549))*(ic*Inputs!$C$8+flat_fee-cost_acc-cost_wd*Inputs!$E$8*$E1549-cost_fx*Inputs!$D$8)-fixed</f>
        <v>-250811.44208704</v>
      </c>
    </row>
    <row r="1550" customFormat="false" ht="15" hidden="false" customHeight="false" outlineLevel="0" collapsed="false">
      <c r="A1550" s="0" t="n">
        <v>1485</v>
      </c>
      <c r="B1550" s="0" t="n">
        <v>0.37685</v>
      </c>
      <c r="C1550" s="0" t="n">
        <v>0.832397</v>
      </c>
      <c r="D1550" s="0" t="n">
        <v>1.542336</v>
      </c>
      <c r="E1550" s="0" t="n">
        <v>1.260909</v>
      </c>
      <c r="F1550" s="0" t="n">
        <v>0.127416</v>
      </c>
      <c r="G1550" s="0" t="n">
        <f aca="false">12*Inputs!$B$6*(MIN(1,$H$50*$C1550)*(ic*Inputs!$C$6+pS+fee_fx*Inputs!$D$6-cost_acc-cost_wd*Inputs!$E$6*$E1550-cost_fx*Inputs!$D$6-$F1550)+(1-MIN(1,$H$50*$C1550))*(1-MIN(1,Inputs!$G$6*$D1550)*churn_nonbuyers)*(ic*Inputs!$C$6+fee_wd*Inputs!$E$6*(1-$B1550)+fee_fx*Inputs!$D$6-cost_acc-cost_wd*Inputs!$E$6*(1-$B1550)-cost_fx*Inputs!$D$6))</f>
        <v>180648.828269301</v>
      </c>
      <c r="H1550" s="0" t="n">
        <f aca="false">12*Inputs!$B$7*(MIN(1,$H$51*$C1550)*(ic*Inputs!$C$7+pE+fee_fx*Inputs!$D$7-cost_acc-cost_wd*Inputs!$E$7*$E1550-cost_fx*Inputs!$D$7-$F1550)+(1-MIN(1,$H$51*$C1550))*(1-MIN(1,Inputs!$G$7*$D1550)*churn_nonbuyers)*(ic*Inputs!$C$7+fee_wd*Inputs!$E$7*(1-$B1550)+fee_fx*Inputs!$D$7-cost_acc-cost_wd*Inputs!$E$7*(1-$B1550)-cost_fx*Inputs!$D$7))</f>
        <v>372570.960991828</v>
      </c>
      <c r="I1550" s="0" t="n">
        <f aca="false">12*Inputs!$B$8*(MIN(1,$H$52*$C1550)*(ic*Inputs!$C$8+pT-cost_acc-cost_wd*Inputs!$E$8-cost_fx*Inputs!$D$8-cost_ins)+(1-MIN(1,$H$52*$C1550))*(1-MIN(1,Inputs!$G$8*$D1550)*churn_nonbuyers)*(ic*Inputs!$C$8+fee_wd*Inputs!$E$8*(1-$B1550)+fee_fx*Inputs!$D$8-cost_acc-cost_wd*Inputs!$E$8*(1-$B1550)-cost_fx*Inputs!$D$8))</f>
        <v>119985.033168</v>
      </c>
      <c r="J1550" s="0" t="n">
        <f aca="false">G1550+H1550+I1550-fixed</f>
        <v>-26795.1775708706</v>
      </c>
      <c r="K1550" s="0" t="n">
        <f aca="false">12*Inputs!$B$6*(1-MIN(1,Inputs!$G$6*$D1550)*churn_nonbuyers)*(ic*Inputs!$C$6+fee_wd*Inputs!$E$6*(1-$B1550)+fee_fx*Inputs!$D$6-cost_acc-cost_wd*Inputs!$E$6*(1-$B1550)-cost_fx*Inputs!$D$6)</f>
        <v>135971.70423552</v>
      </c>
      <c r="L1550" s="0" t="n">
        <f aca="false">12*Inputs!$B$7*(1-MIN(1,Inputs!$G$7*$D1550)*churn_nonbuyers)*(ic*Inputs!$C$7+fee_wd*Inputs!$E$7*(1-$B1550)+fee_fx*Inputs!$D$7-cost_acc-cost_wd*Inputs!$E$7*(1-$B1550)-cost_fx*Inputs!$D$7)</f>
        <v>332788.414413312</v>
      </c>
      <c r="M1550" s="0" t="n">
        <f aca="false">12*Inputs!$B$8*(1-MIN(1,Inputs!$G$8*$D1550)*churn_nonbuyers)*(ic*Inputs!$C$8+fee_wd*Inputs!$E$8*(1-$B1550)+fee_fx*Inputs!$D$8-cost_acc-cost_wd*Inputs!$E$8*(1-$B1550)-cost_fx*Inputs!$D$8)</f>
        <v>0</v>
      </c>
      <c r="N1550" s="0" t="n">
        <f aca="false">K1550+L1550+I1550-fixed</f>
        <v>-111254.848183168</v>
      </c>
      <c r="O1550" s="0" t="n">
        <f aca="false">K1550+L1550+M1550-fixed</f>
        <v>-231239.881351168</v>
      </c>
      <c r="P1550" s="0" t="n">
        <f aca="false">12*Inputs!$B$6*(1-MIN(1,Inputs!$F$6*$D1550))*(ic*Inputs!$C$6+flat_fee-cost_acc-cost_wd*Inputs!$E$6*$E1550-cost_fx*Inputs!$D$6)+12*Inputs!$B$7*(1-MIN(1,Inputs!$F$7*$D1550))*(ic*Inputs!$C$7+flat_fee-cost_acc-cost_wd*Inputs!$E$7*$E1550-cost_fx*Inputs!$D$7)+12*Inputs!$B$8*(1-MIN(1,Inputs!$F$8*$D1550))*(ic*Inputs!$C$8+flat_fee-cost_acc-cost_wd*Inputs!$E$8*$E1550-cost_fx*Inputs!$D$8)-fixed</f>
        <v>-314119.06138624</v>
      </c>
    </row>
    <row r="1551" customFormat="false" ht="15" hidden="false" customHeight="false" outlineLevel="0" collapsed="false">
      <c r="A1551" s="0" t="n">
        <v>1486</v>
      </c>
      <c r="B1551" s="0" t="n">
        <v>0.271347</v>
      </c>
      <c r="C1551" s="0" t="n">
        <v>1.013605</v>
      </c>
      <c r="D1551" s="0" t="n">
        <v>1.397615</v>
      </c>
      <c r="E1551" s="0" t="n">
        <v>1.333214</v>
      </c>
      <c r="F1551" s="0" t="n">
        <v>0.115336</v>
      </c>
      <c r="G1551" s="0" t="n">
        <f aca="false">12*Inputs!$B$6*(MIN(1,$H$50*$C1551)*(ic*Inputs!$C$6+pS+fee_fx*Inputs!$D$6-cost_acc-cost_wd*Inputs!$E$6*$E1551-cost_fx*Inputs!$D$6-$F1551)+(1-MIN(1,$H$50*$C1551))*(1-MIN(1,Inputs!$G$6*$D1551)*churn_nonbuyers)*(ic*Inputs!$C$6+fee_wd*Inputs!$E$6*(1-$B1551)+fee_fx*Inputs!$D$6-cost_acc-cost_wd*Inputs!$E$6*(1-$B1551)-cost_fx*Inputs!$D$6))</f>
        <v>202932.912539578</v>
      </c>
      <c r="H1551" s="0" t="n">
        <f aca="false">12*Inputs!$B$7*(MIN(1,$H$51*$C1551)*(ic*Inputs!$C$7+pE+fee_fx*Inputs!$D$7-cost_acc-cost_wd*Inputs!$E$7*$E1551-cost_fx*Inputs!$D$7-$F1551)+(1-MIN(1,$H$51*$C1551))*(1-MIN(1,Inputs!$G$7*$D1551)*churn_nonbuyers)*(ic*Inputs!$C$7+fee_wd*Inputs!$E$7*(1-$B1551)+fee_fx*Inputs!$D$7-cost_acc-cost_wd*Inputs!$E$7*(1-$B1551)-cost_fx*Inputs!$D$7))</f>
        <v>383048.577303706</v>
      </c>
      <c r="I1551" s="0" t="n">
        <f aca="false">12*Inputs!$B$8*(MIN(1,$H$52*$C1551)*(ic*Inputs!$C$8+pT-cost_acc-cost_wd*Inputs!$E$8-cost_fx*Inputs!$D$8-cost_ins)+(1-MIN(1,$H$52*$C1551))*(1-MIN(1,Inputs!$G$8*$D1551)*churn_nonbuyers)*(ic*Inputs!$C$8+fee_wd*Inputs!$E$8*(1-$B1551)+fee_fx*Inputs!$D$8-cost_acc-cost_wd*Inputs!$E$8*(1-$B1551)-cost_fx*Inputs!$D$8))</f>
        <v>148077.614117238</v>
      </c>
      <c r="J1551" s="0" t="n">
        <f aca="false">G1551+H1551+I1551-fixed</f>
        <v>34059.1039605216</v>
      </c>
      <c r="K1551" s="0" t="n">
        <f aca="false">12*Inputs!$B$6*(1-MIN(1,Inputs!$G$6*$D1551)*churn_nonbuyers)*(ic*Inputs!$C$6+fee_wd*Inputs!$E$6*(1-$B1551)+fee_fx*Inputs!$D$6-cost_acc-cost_wd*Inputs!$E$6*(1-$B1551)-cost_fx*Inputs!$D$6)</f>
        <v>151168.590989316</v>
      </c>
      <c r="L1551" s="0" t="n">
        <f aca="false">12*Inputs!$B$7*(1-MIN(1,Inputs!$G$7*$D1551)*churn_nonbuyers)*(ic*Inputs!$C$7+fee_wd*Inputs!$E$7*(1-$B1551)+fee_fx*Inputs!$D$7-cost_acc-cost_wd*Inputs!$E$7*(1-$B1551)-cost_fx*Inputs!$D$7)</f>
        <v>348858.79187359</v>
      </c>
      <c r="M1551" s="0" t="n">
        <f aca="false">12*Inputs!$B$8*(1-MIN(1,Inputs!$G$8*$D1551)*churn_nonbuyers)*(ic*Inputs!$C$8+fee_wd*Inputs!$E$8*(1-$B1551)+fee_fx*Inputs!$D$8-cost_acc-cost_wd*Inputs!$E$8*(1-$B1551)-cost_fx*Inputs!$D$8)</f>
        <v>6790.687016808</v>
      </c>
      <c r="N1551" s="0" t="n">
        <f aca="false">K1551+L1551+I1551-fixed</f>
        <v>-51895.0030198564</v>
      </c>
      <c r="O1551" s="0" t="n">
        <f aca="false">K1551+L1551+M1551-fixed</f>
        <v>-193181.930120286</v>
      </c>
      <c r="P1551" s="0" t="n">
        <f aca="false">12*Inputs!$B$6*(1-MIN(1,Inputs!$F$6*$D1551))*(ic*Inputs!$C$6+flat_fee-cost_acc-cost_wd*Inputs!$E$6*$E1551-cost_fx*Inputs!$D$6)+12*Inputs!$B$7*(1-MIN(1,Inputs!$F$7*$D1551))*(ic*Inputs!$C$7+flat_fee-cost_acc-cost_wd*Inputs!$E$7*$E1551-cost_fx*Inputs!$D$7)+12*Inputs!$B$8*(1-MIN(1,Inputs!$F$8*$D1551))*(ic*Inputs!$C$8+flat_fee-cost_acc-cost_wd*Inputs!$E$8*$E1551-cost_fx*Inputs!$D$8)-fixed</f>
        <v>-265904.8674136</v>
      </c>
    </row>
    <row r="1552" customFormat="false" ht="15" hidden="false" customHeight="false" outlineLevel="0" collapsed="false">
      <c r="A1552" s="0" t="n">
        <v>1487</v>
      </c>
      <c r="B1552" s="0" t="n">
        <v>0.397996</v>
      </c>
      <c r="C1552" s="0" t="n">
        <v>1.137048</v>
      </c>
      <c r="D1552" s="0" t="n">
        <v>1.253503</v>
      </c>
      <c r="E1552" s="0" t="n">
        <v>1.112393</v>
      </c>
      <c r="F1552" s="0" t="n">
        <v>0.049354</v>
      </c>
      <c r="G1552" s="0" t="n">
        <f aca="false">12*Inputs!$B$6*(MIN(1,$H$50*$C1552)*(ic*Inputs!$C$6+pS+fee_fx*Inputs!$D$6-cost_acc-cost_wd*Inputs!$E$6*$E1552-cost_fx*Inputs!$D$6-$F1552)+(1-MIN(1,$H$50*$C1552))*(1-MIN(1,Inputs!$G$6*$D1552)*churn_nonbuyers)*(ic*Inputs!$C$6+fee_wd*Inputs!$E$6*(1-$B1552)+fee_fx*Inputs!$D$6-cost_acc-cost_wd*Inputs!$E$6*(1-$B1552)-cost_fx*Inputs!$D$6))</f>
        <v>202275.757104909</v>
      </c>
      <c r="H1552" s="0" t="n">
        <f aca="false">12*Inputs!$B$7*(MIN(1,$H$51*$C1552)*(ic*Inputs!$C$7+pE+fee_fx*Inputs!$D$7-cost_acc-cost_wd*Inputs!$E$7*$E1552-cost_fx*Inputs!$D$7-$F1552)+(1-MIN(1,$H$51*$C1552))*(1-MIN(1,Inputs!$G$7*$D1552)*churn_nonbuyers)*(ic*Inputs!$C$7+fee_wd*Inputs!$E$7*(1-$B1552)+fee_fx*Inputs!$D$7-cost_acc-cost_wd*Inputs!$E$7*(1-$B1552)-cost_fx*Inputs!$D$7))</f>
        <v>411748.16174815</v>
      </c>
      <c r="I1552" s="0" t="n">
        <f aca="false">12*Inputs!$B$8*(MIN(1,$H$52*$C1552)*(ic*Inputs!$C$8+pT-cost_acc-cost_wd*Inputs!$E$8-cost_fx*Inputs!$D$8-cost_ins)+(1-MIN(1,$H$52*$C1552))*(1-MIN(1,Inputs!$G$8*$D1552)*churn_nonbuyers)*(ic*Inputs!$C$8+fee_wd*Inputs!$E$8*(1-$B1552)+fee_fx*Inputs!$D$8-cost_acc-cost_wd*Inputs!$E$8*(1-$B1552)-cost_fx*Inputs!$D$8))</f>
        <v>171583.482050149</v>
      </c>
      <c r="J1552" s="0" t="n">
        <f aca="false">G1552+H1552+I1552-fixed</f>
        <v>85607.4009032087</v>
      </c>
      <c r="K1552" s="0" t="n">
        <f aca="false">12*Inputs!$B$6*(1-MIN(1,Inputs!$G$6*$D1552)*churn_nonbuyers)*(ic*Inputs!$C$6+fee_wd*Inputs!$E$6*(1-$B1552)+fee_fx*Inputs!$D$6-cost_acc-cost_wd*Inputs!$E$6*(1-$B1552)-cost_fx*Inputs!$D$6)</f>
        <v>135245.267855914</v>
      </c>
      <c r="L1552" s="0" t="n">
        <f aca="false">12*Inputs!$B$7*(1-MIN(1,Inputs!$G$7*$D1552)*churn_nonbuyers)*(ic*Inputs!$C$7+fee_wd*Inputs!$E$7*(1-$B1552)+fee_fx*Inputs!$D$7-cost_acc-cost_wd*Inputs!$E$7*(1-$B1552)-cost_fx*Inputs!$D$7)</f>
        <v>332881.404969548</v>
      </c>
      <c r="M1552" s="0" t="n">
        <f aca="false">12*Inputs!$B$8*(1-MIN(1,Inputs!$G$8*$D1552)*churn_nonbuyers)*(ic*Inputs!$C$8+fee_wd*Inputs!$E$8*(1-$B1552)+fee_fx*Inputs!$D$8-cost_acc-cost_wd*Inputs!$E$8*(1-$B1552)-cost_fx*Inputs!$D$8)</f>
        <v>37658.5030075968</v>
      </c>
      <c r="N1552" s="0" t="n">
        <f aca="false">K1552+L1552+I1552-fixed</f>
        <v>-60289.8451243888</v>
      </c>
      <c r="O1552" s="0" t="n">
        <f aca="false">K1552+L1552+M1552-fixed</f>
        <v>-194214.824166941</v>
      </c>
      <c r="P1552" s="0" t="n">
        <f aca="false">12*Inputs!$B$6*(1-MIN(1,Inputs!$F$6*$D1552))*(ic*Inputs!$C$6+flat_fee-cost_acc-cost_wd*Inputs!$E$6*$E1552-cost_fx*Inputs!$D$6)+12*Inputs!$B$7*(1-MIN(1,Inputs!$F$7*$D1552))*(ic*Inputs!$C$7+flat_fee-cost_acc-cost_wd*Inputs!$E$7*$E1552-cost_fx*Inputs!$D$7)+12*Inputs!$B$8*(1-MIN(1,Inputs!$F$8*$D1552))*(ic*Inputs!$C$8+flat_fee-cost_acc-cost_wd*Inputs!$E$8*$E1552-cost_fx*Inputs!$D$8)-fixed</f>
        <v>-114201.14474104</v>
      </c>
    </row>
    <row r="1553" customFormat="false" ht="15" hidden="false" customHeight="false" outlineLevel="0" collapsed="false">
      <c r="A1553" s="0" t="n">
        <v>1488</v>
      </c>
      <c r="B1553" s="0" t="n">
        <v>0.416263</v>
      </c>
      <c r="C1553" s="0" t="n">
        <v>0.994396</v>
      </c>
      <c r="D1553" s="0" t="n">
        <v>1.100285</v>
      </c>
      <c r="E1553" s="0" t="n">
        <v>1.161861</v>
      </c>
      <c r="F1553" s="0" t="n">
        <v>0.10282</v>
      </c>
      <c r="G1553" s="0" t="n">
        <f aca="false">12*Inputs!$B$6*(MIN(1,$H$50*$C1553)*(ic*Inputs!$C$6+pS+fee_fx*Inputs!$D$6-cost_acc-cost_wd*Inputs!$E$6*$E1553-cost_fx*Inputs!$D$6-$F1553)+(1-MIN(1,$H$50*$C1553))*(1-MIN(1,Inputs!$G$6*$D1553)*churn_nonbuyers)*(ic*Inputs!$C$6+fee_wd*Inputs!$E$6*(1-$B1553)+fee_fx*Inputs!$D$6-cost_acc-cost_wd*Inputs!$E$6*(1-$B1553)-cost_fx*Inputs!$D$6))</f>
        <v>190237.377466583</v>
      </c>
      <c r="H1553" s="0" t="n">
        <f aca="false">12*Inputs!$B$7*(MIN(1,$H$51*$C1553)*(ic*Inputs!$C$7+pE+fee_fx*Inputs!$D$7-cost_acc-cost_wd*Inputs!$E$7*$E1553-cost_fx*Inputs!$D$7-$F1553)+(1-MIN(1,$H$51*$C1553))*(1-MIN(1,Inputs!$G$7*$D1553)*churn_nonbuyers)*(ic*Inputs!$C$7+fee_wd*Inputs!$E$7*(1-$B1553)+fee_fx*Inputs!$D$7-cost_acc-cost_wd*Inputs!$E$7*(1-$B1553)-cost_fx*Inputs!$D$7))</f>
        <v>392550.142874299</v>
      </c>
      <c r="I1553" s="0" t="n">
        <f aca="false">12*Inputs!$B$8*(MIN(1,$H$52*$C1553)*(ic*Inputs!$C$8+pT-cost_acc-cost_wd*Inputs!$E$8-cost_fx*Inputs!$D$8-cost_ins)+(1-MIN(1,$H$52*$C1553))*(1-MIN(1,Inputs!$G$8*$D1553)*churn_nonbuyers)*(ic*Inputs!$C$8+fee_wd*Inputs!$E$8*(1-$B1553)+fee_fx*Inputs!$D$8-cost_acc-cost_wd*Inputs!$E$8*(1-$B1553)-cost_fx*Inputs!$D$8))</f>
        <v>164737.040008451</v>
      </c>
      <c r="J1553" s="0" t="n">
        <f aca="false">G1553+H1553+I1553-fixed</f>
        <v>47524.5603493335</v>
      </c>
      <c r="K1553" s="0" t="n">
        <f aca="false">12*Inputs!$B$6*(1-MIN(1,Inputs!$G$6*$D1553)*churn_nonbuyers)*(ic*Inputs!$C$6+fee_wd*Inputs!$E$6*(1-$B1553)+fee_fx*Inputs!$D$6-cost_acc-cost_wd*Inputs!$E$6*(1-$B1553)-cost_fx*Inputs!$D$6)</f>
        <v>133864.912331676</v>
      </c>
      <c r="L1553" s="0" t="n">
        <f aca="false">12*Inputs!$B$7*(1-MIN(1,Inputs!$G$7*$D1553)*churn_nonbuyers)*(ic*Inputs!$C$7+fee_wd*Inputs!$E$7*(1-$B1553)+fee_fx*Inputs!$D$7-cost_acc-cost_wd*Inputs!$E$7*(1-$B1553)-cost_fx*Inputs!$D$7)</f>
        <v>331927.674919006</v>
      </c>
      <c r="M1553" s="0" t="n">
        <f aca="false">12*Inputs!$B$8*(1-MIN(1,Inputs!$G$8*$D1553)*churn_nonbuyers)*(ic*Inputs!$C$8+fee_wd*Inputs!$E$8*(1-$B1553)+fee_fx*Inputs!$D$8-cost_acc-cost_wd*Inputs!$E$8*(1-$B1553)-cost_fx*Inputs!$D$8)</f>
        <v>70415.325814488</v>
      </c>
      <c r="N1553" s="0" t="n">
        <f aca="false">K1553+L1553+I1553-fixed</f>
        <v>-69470.372740867</v>
      </c>
      <c r="O1553" s="0" t="n">
        <f aca="false">K1553+L1553+M1553-fixed</f>
        <v>-163792.08693483</v>
      </c>
      <c r="P1553" s="0" t="n">
        <f aca="false">12*Inputs!$B$6*(1-MIN(1,Inputs!$F$6*$D1553))*(ic*Inputs!$C$6+flat_fee-cost_acc-cost_wd*Inputs!$E$6*$E1553-cost_fx*Inputs!$D$6)+12*Inputs!$B$7*(1-MIN(1,Inputs!$F$7*$D1553))*(ic*Inputs!$C$7+flat_fee-cost_acc-cost_wd*Inputs!$E$7*$E1553-cost_fx*Inputs!$D$7)+12*Inputs!$B$8*(1-MIN(1,Inputs!$F$8*$D1553))*(ic*Inputs!$C$8+flat_fee-cost_acc-cost_wd*Inputs!$E$8*$E1553-cost_fx*Inputs!$D$8)-fixed</f>
        <v>-52109.7361876001</v>
      </c>
    </row>
    <row r="1554" customFormat="false" ht="15" hidden="false" customHeight="false" outlineLevel="0" collapsed="false">
      <c r="A1554" s="0" t="n">
        <v>1489</v>
      </c>
      <c r="B1554" s="0" t="n">
        <v>0.377589</v>
      </c>
      <c r="C1554" s="0" t="n">
        <v>1.024877</v>
      </c>
      <c r="D1554" s="0" t="n">
        <v>0.929206</v>
      </c>
      <c r="E1554" s="0" t="n">
        <v>1.275095</v>
      </c>
      <c r="F1554" s="0" t="n">
        <v>0.087693</v>
      </c>
      <c r="G1554" s="0" t="n">
        <f aca="false">12*Inputs!$B$6*(MIN(1,$H$50*$C1554)*(ic*Inputs!$C$6+pS+fee_fx*Inputs!$D$6-cost_acc-cost_wd*Inputs!$E$6*$E1554-cost_fx*Inputs!$D$6-$F1554)+(1-MIN(1,$H$50*$C1554))*(1-MIN(1,Inputs!$G$6*$D1554)*churn_nonbuyers)*(ic*Inputs!$C$6+fee_wd*Inputs!$E$6*(1-$B1554)+fee_fx*Inputs!$D$6-cost_acc-cost_wd*Inputs!$E$6*(1-$B1554)-cost_fx*Inputs!$D$6))</f>
        <v>195636.041651525</v>
      </c>
      <c r="H1554" s="0" t="n">
        <f aca="false">12*Inputs!$B$7*(MIN(1,$H$51*$C1554)*(ic*Inputs!$C$7+pE+fee_fx*Inputs!$D$7-cost_acc-cost_wd*Inputs!$E$7*$E1554-cost_fx*Inputs!$D$7-$F1554)+(1-MIN(1,$H$51*$C1554))*(1-MIN(1,Inputs!$G$7*$D1554)*churn_nonbuyers)*(ic*Inputs!$C$7+fee_wd*Inputs!$E$7*(1-$B1554)+fee_fx*Inputs!$D$7-cost_acc-cost_wd*Inputs!$E$7*(1-$B1554)-cost_fx*Inputs!$D$7))</f>
        <v>386166.236071293</v>
      </c>
      <c r="I1554" s="0" t="n">
        <f aca="false">12*Inputs!$B$8*(MIN(1,$H$52*$C1554)*(ic*Inputs!$C$8+pT-cost_acc-cost_wd*Inputs!$E$8-cost_fx*Inputs!$D$8-cost_ins)+(1-MIN(1,$H$52*$C1554))*(1-MIN(1,Inputs!$G$8*$D1554)*churn_nonbuyers)*(ic*Inputs!$C$8+fee_wd*Inputs!$E$8*(1-$B1554)+fee_fx*Inputs!$D$8-cost_acc-cost_wd*Inputs!$E$8*(1-$B1554)-cost_fx*Inputs!$D$8))</f>
        <v>178181.226550725</v>
      </c>
      <c r="J1554" s="0" t="n">
        <f aca="false">G1554+H1554+I1554-fixed</f>
        <v>59983.5042735434</v>
      </c>
      <c r="K1554" s="0" t="n">
        <f aca="false">12*Inputs!$B$6*(1-MIN(1,Inputs!$G$6*$D1554)*churn_nonbuyers)*(ic*Inputs!$C$6+fee_wd*Inputs!$E$6*(1-$B1554)+fee_fx*Inputs!$D$6-cost_acc-cost_wd*Inputs!$E$6*(1-$B1554)-cost_fx*Inputs!$D$6)</f>
        <v>140386.964863205</v>
      </c>
      <c r="L1554" s="0" t="n">
        <f aca="false">12*Inputs!$B$7*(1-MIN(1,Inputs!$G$7*$D1554)*churn_nonbuyers)*(ic*Inputs!$C$7+fee_wd*Inputs!$E$7*(1-$B1554)+fee_fx*Inputs!$D$7-cost_acc-cost_wd*Inputs!$E$7*(1-$B1554)-cost_fx*Inputs!$D$7)</f>
        <v>339103.214629923</v>
      </c>
      <c r="M1554" s="0" t="n">
        <f aca="false">12*Inputs!$B$8*(1-MIN(1,Inputs!$G$8*$D1554)*churn_nonbuyers)*(ic*Inputs!$C$8+fee_wd*Inputs!$E$8*(1-$B1554)+fee_fx*Inputs!$D$8-cost_acc-cost_wd*Inputs!$E$8*(1-$B1554)-cost_fx*Inputs!$D$8)</f>
        <v>107759.568721622</v>
      </c>
      <c r="N1554" s="0" t="n">
        <f aca="false">K1554+L1554+I1554-fixed</f>
        <v>-42328.593956147</v>
      </c>
      <c r="O1554" s="0" t="n">
        <f aca="false">K1554+L1554+M1554-fixed</f>
        <v>-112750.25178525</v>
      </c>
      <c r="P1554" s="0" t="n">
        <f aca="false">12*Inputs!$B$6*(1-MIN(1,Inputs!$F$6*$D1554))*(ic*Inputs!$C$6+flat_fee-cost_acc-cost_wd*Inputs!$E$6*$E1554-cost_fx*Inputs!$D$6)+12*Inputs!$B$7*(1-MIN(1,Inputs!$F$7*$D1554))*(ic*Inputs!$C$7+flat_fee-cost_acc-cost_wd*Inputs!$E$7*$E1554-cost_fx*Inputs!$D$7)+12*Inputs!$B$8*(1-MIN(1,Inputs!$F$8*$D1554))*(ic*Inputs!$C$8+flat_fee-cost_acc-cost_wd*Inputs!$E$8*$E1554-cost_fx*Inputs!$D$8)-fixed</f>
        <v>-13120.3392711999</v>
      </c>
    </row>
    <row r="1555" customFormat="false" ht="15" hidden="false" customHeight="false" outlineLevel="0" collapsed="false">
      <c r="A1555" s="0" t="n">
        <v>1490</v>
      </c>
      <c r="B1555" s="0" t="n">
        <v>0.199227</v>
      </c>
      <c r="C1555" s="0" t="n">
        <v>0.838993</v>
      </c>
      <c r="D1555" s="0" t="n">
        <v>1.364457</v>
      </c>
      <c r="E1555" s="0" t="n">
        <v>1.189974</v>
      </c>
      <c r="F1555" s="0" t="n">
        <v>0.299181</v>
      </c>
      <c r="G1555" s="0" t="n">
        <f aca="false">12*Inputs!$B$6*(MIN(1,$H$50*$C1555)*(ic*Inputs!$C$6+pS+fee_fx*Inputs!$D$6-cost_acc-cost_wd*Inputs!$E$6*$E1555-cost_fx*Inputs!$D$6-$F1555)+(1-MIN(1,$H$50*$C1555))*(1-MIN(1,Inputs!$G$6*$D1555)*churn_nonbuyers)*(ic*Inputs!$C$6+fee_wd*Inputs!$E$6*(1-$B1555)+fee_fx*Inputs!$D$6-cost_acc-cost_wd*Inputs!$E$6*(1-$B1555)-cost_fx*Inputs!$D$6))</f>
        <v>202509.284439819</v>
      </c>
      <c r="H1555" s="0" t="n">
        <f aca="false">12*Inputs!$B$7*(MIN(1,$H$51*$C1555)*(ic*Inputs!$C$7+pE+fee_fx*Inputs!$D$7-cost_acc-cost_wd*Inputs!$E$7*$E1555-cost_fx*Inputs!$D$7-$F1555)+(1-MIN(1,$H$51*$C1555))*(1-MIN(1,Inputs!$G$7*$D1555)*churn_nonbuyers)*(ic*Inputs!$C$7+fee_wd*Inputs!$E$7*(1-$B1555)+fee_fx*Inputs!$D$7-cost_acc-cost_wd*Inputs!$E$7*(1-$B1555)-cost_fx*Inputs!$D$7))</f>
        <v>388976.920078074</v>
      </c>
      <c r="I1555" s="0" t="n">
        <f aca="false">12*Inputs!$B$8*(MIN(1,$H$52*$C1555)*(ic*Inputs!$C$8+pT-cost_acc-cost_wd*Inputs!$E$8-cost_fx*Inputs!$D$8-cost_ins)+(1-MIN(1,$H$52*$C1555))*(1-MIN(1,Inputs!$G$8*$D1555)*churn_nonbuyers)*(ic*Inputs!$C$8+fee_wd*Inputs!$E$8*(1-$B1555)+fee_fx*Inputs!$D$8-cost_acc-cost_wd*Inputs!$E$8*(1-$B1555)-cost_fx*Inputs!$D$8))</f>
        <v>126804.338980501</v>
      </c>
      <c r="J1555" s="0" t="n">
        <f aca="false">G1555+H1555+I1555-fixed</f>
        <v>18290.5434983941</v>
      </c>
      <c r="K1555" s="0" t="n">
        <f aca="false">12*Inputs!$B$6*(1-MIN(1,Inputs!$G$6*$D1555)*churn_nonbuyers)*(ic*Inputs!$C$6+fee_wd*Inputs!$E$6*(1-$B1555)+fee_fx*Inputs!$D$6-cost_acc-cost_wd*Inputs!$E$6*(1-$B1555)-cost_fx*Inputs!$D$6)</f>
        <v>161114.809498121</v>
      </c>
      <c r="L1555" s="0" t="n">
        <f aca="false">12*Inputs!$B$7*(1-MIN(1,Inputs!$G$7*$D1555)*churn_nonbuyers)*(ic*Inputs!$C$7+fee_wd*Inputs!$E$7*(1-$B1555)+fee_fx*Inputs!$D$7-cost_acc-cost_wd*Inputs!$E$7*(1-$B1555)-cost_fx*Inputs!$D$7)</f>
        <v>359181.174562873</v>
      </c>
      <c r="M1555" s="0" t="n">
        <f aca="false">12*Inputs!$B$8*(1-MIN(1,Inputs!$G$8*$D1555)*churn_nonbuyers)*(ic*Inputs!$C$8+fee_wd*Inputs!$E$8*(1-$B1555)+fee_fx*Inputs!$D$8-cost_acc-cost_wd*Inputs!$E$8*(1-$B1555)-cost_fx*Inputs!$D$8)</f>
        <v>14219.6809112304</v>
      </c>
      <c r="N1555" s="0" t="n">
        <f aca="false">K1555+L1555+I1555-fixed</f>
        <v>-52899.6769585053</v>
      </c>
      <c r="O1555" s="0" t="n">
        <f aca="false">K1555+L1555+M1555-fixed</f>
        <v>-165484.335027776</v>
      </c>
      <c r="P1555" s="0" t="n">
        <f aca="false">12*Inputs!$B$6*(1-MIN(1,Inputs!$F$6*$D1555))*(ic*Inputs!$C$6+flat_fee-cost_acc-cost_wd*Inputs!$E$6*$E1555-cost_fx*Inputs!$D$6)+12*Inputs!$B$7*(1-MIN(1,Inputs!$F$7*$D1555))*(ic*Inputs!$C$7+flat_fee-cost_acc-cost_wd*Inputs!$E$7*$E1555-cost_fx*Inputs!$D$7)+12*Inputs!$B$8*(1-MIN(1,Inputs!$F$8*$D1555))*(ic*Inputs!$C$8+flat_fee-cost_acc-cost_wd*Inputs!$E$8*$E1555-cost_fx*Inputs!$D$8)-fixed</f>
        <v>-200507.31010768</v>
      </c>
    </row>
    <row r="1556" customFormat="false" ht="15" hidden="false" customHeight="false" outlineLevel="0" collapsed="false">
      <c r="A1556" s="0" t="n">
        <v>1491</v>
      </c>
      <c r="B1556" s="0" t="n">
        <v>0.151217</v>
      </c>
      <c r="C1556" s="0" t="n">
        <v>1.03602</v>
      </c>
      <c r="D1556" s="0" t="n">
        <v>0.878922</v>
      </c>
      <c r="E1556" s="0" t="n">
        <v>1.090624</v>
      </c>
      <c r="F1556" s="0" t="n">
        <v>0.094875</v>
      </c>
      <c r="G1556" s="0" t="n">
        <f aca="false">12*Inputs!$B$6*(MIN(1,$H$50*$C1556)*(ic*Inputs!$C$6+pS+fee_fx*Inputs!$D$6-cost_acc-cost_wd*Inputs!$E$6*$E1556-cost_fx*Inputs!$D$6-$F1556)+(1-MIN(1,$H$50*$C1556))*(1-MIN(1,Inputs!$G$6*$D1556)*churn_nonbuyers)*(ic*Inputs!$C$6+fee_wd*Inputs!$E$6*(1-$B1556)+fee_fx*Inputs!$D$6-cost_acc-cost_wd*Inputs!$E$6*(1-$B1556)-cost_fx*Inputs!$D$6))</f>
        <v>229390.112969152</v>
      </c>
      <c r="H1556" s="0" t="n">
        <f aca="false">12*Inputs!$B$7*(MIN(1,$H$51*$C1556)*(ic*Inputs!$C$7+pE+fee_fx*Inputs!$D$7-cost_acc-cost_wd*Inputs!$E$7*$E1556-cost_fx*Inputs!$D$7-$F1556)+(1-MIN(1,$H$51*$C1556))*(1-MIN(1,Inputs!$G$7*$D1556)*churn_nonbuyers)*(ic*Inputs!$C$7+fee_wd*Inputs!$E$7*(1-$B1556)+fee_fx*Inputs!$D$7-cost_acc-cost_wd*Inputs!$E$7*(1-$B1556)-cost_fx*Inputs!$D$7))</f>
        <v>427159.56026486</v>
      </c>
      <c r="I1556" s="0" t="n">
        <f aca="false">12*Inputs!$B$8*(MIN(1,$H$52*$C1556)*(ic*Inputs!$C$8+pT-cost_acc-cost_wd*Inputs!$E$8-cost_fx*Inputs!$D$8-cost_ins)+(1-MIN(1,$H$52*$C1556))*(1-MIN(1,Inputs!$G$8*$D1556)*churn_nonbuyers)*(ic*Inputs!$C$8+fee_wd*Inputs!$E$8*(1-$B1556)+fee_fx*Inputs!$D$8-cost_acc-cost_wd*Inputs!$E$8*(1-$B1556)-cost_fx*Inputs!$D$8))</f>
        <v>183077.36750101</v>
      </c>
      <c r="J1556" s="0" t="n">
        <f aca="false">G1556+H1556+I1556-fixed</f>
        <v>139627.040735022</v>
      </c>
      <c r="K1556" s="0" t="n">
        <f aca="false">12*Inputs!$B$6*(1-MIN(1,Inputs!$G$6*$D1556)*churn_nonbuyers)*(ic*Inputs!$C$6+fee_wd*Inputs!$E$6*(1-$B1556)+fee_fx*Inputs!$D$6-cost_acc-cost_wd*Inputs!$E$6*(1-$B1556)-cost_fx*Inputs!$D$6)</f>
        <v>171922.155466133</v>
      </c>
      <c r="L1556" s="0" t="n">
        <f aca="false">12*Inputs!$B$7*(1-MIN(1,Inputs!$G$7*$D1556)*churn_nonbuyers)*(ic*Inputs!$C$7+fee_wd*Inputs!$E$7*(1-$B1556)+fee_fx*Inputs!$D$7-cost_acc-cost_wd*Inputs!$E$7*(1-$B1556)-cost_fx*Inputs!$D$7)</f>
        <v>371367.47382368</v>
      </c>
      <c r="M1556" s="0" t="n">
        <f aca="false">12*Inputs!$B$8*(1-MIN(1,Inputs!$G$8*$D1556)*churn_nonbuyers)*(ic*Inputs!$C$8+fee_wd*Inputs!$E$8*(1-$B1556)+fee_fx*Inputs!$D$8-cost_acc-cost_wd*Inputs!$E$8*(1-$B1556)-cost_fx*Inputs!$D$8)</f>
        <v>122791.192495286</v>
      </c>
      <c r="N1556" s="0" t="n">
        <f aca="false">K1556+L1556+I1556-fixed</f>
        <v>26366.9967908221</v>
      </c>
      <c r="O1556" s="0" t="n">
        <f aca="false">K1556+L1556+M1556-fixed</f>
        <v>-33919.1782149011</v>
      </c>
      <c r="P1556" s="0" t="n">
        <f aca="false">12*Inputs!$B$6*(1-MIN(1,Inputs!$F$6*$D1556))*(ic*Inputs!$C$6+flat_fee-cost_acc-cost_wd*Inputs!$E$6*$E1556-cost_fx*Inputs!$D$6)+12*Inputs!$B$7*(1-MIN(1,Inputs!$F$7*$D1556))*(ic*Inputs!$C$7+flat_fee-cost_acc-cost_wd*Inputs!$E$7*$E1556-cost_fx*Inputs!$D$7)+12*Inputs!$B$8*(1-MIN(1,Inputs!$F$8*$D1556))*(ic*Inputs!$C$8+flat_fee-cost_acc-cost_wd*Inputs!$E$8*$E1556-cost_fx*Inputs!$D$8)-fixed</f>
        <v>96968.28894272</v>
      </c>
    </row>
    <row r="1557" customFormat="false" ht="15" hidden="false" customHeight="false" outlineLevel="0" collapsed="false">
      <c r="A1557" s="0" t="n">
        <v>1492</v>
      </c>
      <c r="B1557" s="0" t="n">
        <v>0.336053</v>
      </c>
      <c r="C1557" s="0" t="n">
        <v>0.734116</v>
      </c>
      <c r="D1557" s="0" t="n">
        <v>1.216493</v>
      </c>
      <c r="E1557" s="0" t="n">
        <v>1.098908</v>
      </c>
      <c r="F1557" s="0" t="n">
        <v>0.1559</v>
      </c>
      <c r="G1557" s="0" t="n">
        <f aca="false">12*Inputs!$B$6*(MIN(1,$H$50*$C1557)*(ic*Inputs!$C$6+pS+fee_fx*Inputs!$D$6-cost_acc-cost_wd*Inputs!$E$6*$E1557-cost_fx*Inputs!$D$6-$F1557)+(1-MIN(1,$H$50*$C1557))*(1-MIN(1,Inputs!$G$6*$D1557)*churn_nonbuyers)*(ic*Inputs!$C$6+fee_wd*Inputs!$E$6*(1-$B1557)+fee_fx*Inputs!$D$6-cost_acc-cost_wd*Inputs!$E$6*(1-$B1557)-cost_fx*Inputs!$D$6))</f>
        <v>185084.927867844</v>
      </c>
      <c r="H1557" s="0" t="n">
        <f aca="false">12*Inputs!$B$7*(MIN(1,$H$51*$C1557)*(ic*Inputs!$C$7+pE+fee_fx*Inputs!$D$7-cost_acc-cost_wd*Inputs!$E$7*$E1557-cost_fx*Inputs!$D$7-$F1557)+(1-MIN(1,$H$51*$C1557))*(1-MIN(1,Inputs!$G$7*$D1557)*churn_nonbuyers)*(ic*Inputs!$C$7+fee_wd*Inputs!$E$7*(1-$B1557)+fee_fx*Inputs!$D$7-cost_acc-cost_wd*Inputs!$E$7*(1-$B1557)-cost_fx*Inputs!$D$7))</f>
        <v>386777.386985062</v>
      </c>
      <c r="I1557" s="0" t="n">
        <f aca="false">12*Inputs!$B$8*(MIN(1,$H$52*$C1557)*(ic*Inputs!$C$8+pT-cost_acc-cost_wd*Inputs!$E$8-cost_fx*Inputs!$D$8-cost_ins)+(1-MIN(1,$H$52*$C1557))*(1-MIN(1,Inputs!$G$8*$D1557)*churn_nonbuyers)*(ic*Inputs!$C$8+fee_wd*Inputs!$E$8*(1-$B1557)+fee_fx*Inputs!$D$8-cost_acc-cost_wd*Inputs!$E$8*(1-$B1557)-cost_fx*Inputs!$D$8))</f>
        <v>128209.54499018</v>
      </c>
      <c r="J1557" s="0" t="n">
        <f aca="false">G1557+H1557+I1557-fixed</f>
        <v>71.8598430862185</v>
      </c>
      <c r="K1557" s="0" t="n">
        <f aca="false">12*Inputs!$B$6*(1-MIN(1,Inputs!$G$6*$D1557)*churn_nonbuyers)*(ic*Inputs!$C$6+fee_wd*Inputs!$E$6*(1-$B1557)+fee_fx*Inputs!$D$6-cost_acc-cost_wd*Inputs!$E$6*(1-$B1557)-cost_fx*Inputs!$D$6)</f>
        <v>143889.522639329</v>
      </c>
      <c r="L1557" s="0" t="n">
        <f aca="false">12*Inputs!$B$7*(1-MIN(1,Inputs!$G$7*$D1557)*churn_nonbuyers)*(ic*Inputs!$C$7+fee_wd*Inputs!$E$7*(1-$B1557)+fee_fx*Inputs!$D$7-cost_acc-cost_wd*Inputs!$E$7*(1-$B1557)-cost_fx*Inputs!$D$7)</f>
        <v>341859.711119597</v>
      </c>
      <c r="M1557" s="0" t="n">
        <f aca="false">12*Inputs!$B$8*(1-MIN(1,Inputs!$G$8*$D1557)*churn_nonbuyers)*(ic*Inputs!$C$8+fee_wd*Inputs!$E$8*(1-$B1557)+fee_fx*Inputs!$D$8-cost_acc-cost_wd*Inputs!$E$8*(1-$B1557)-cost_fx*Inputs!$D$8)</f>
        <v>46061.0210635344</v>
      </c>
      <c r="N1557" s="0" t="n">
        <f aca="false">K1557+L1557+I1557-fixed</f>
        <v>-86041.221250894</v>
      </c>
      <c r="O1557" s="0" t="n">
        <f aca="false">K1557+L1557+M1557-fixed</f>
        <v>-168189.74517754</v>
      </c>
      <c r="P1557" s="0" t="n">
        <f aca="false">12*Inputs!$B$6*(1-MIN(1,Inputs!$F$6*$D1557))*(ic*Inputs!$C$6+flat_fee-cost_acc-cost_wd*Inputs!$E$6*$E1557-cost_fx*Inputs!$D$6)+12*Inputs!$B$7*(1-MIN(1,Inputs!$F$7*$D1557))*(ic*Inputs!$C$7+flat_fee-cost_acc-cost_wd*Inputs!$E$7*$E1557-cost_fx*Inputs!$D$7)+12*Inputs!$B$8*(1-MIN(1,Inputs!$F$8*$D1557))*(ic*Inputs!$C$8+flat_fee-cost_acc-cost_wd*Inputs!$E$8*$E1557-cost_fx*Inputs!$D$8)-fixed</f>
        <v>-89203.6269894401</v>
      </c>
    </row>
    <row r="1558" customFormat="false" ht="15" hidden="false" customHeight="false" outlineLevel="0" collapsed="false">
      <c r="A1558" s="0" t="n">
        <v>1493</v>
      </c>
      <c r="B1558" s="0" t="n">
        <v>0.100404</v>
      </c>
      <c r="C1558" s="0" t="n">
        <v>1.066745</v>
      </c>
      <c r="D1558" s="0" t="n">
        <v>0.679582</v>
      </c>
      <c r="E1558" s="0" t="n">
        <v>1.16924</v>
      </c>
      <c r="F1558" s="0" t="n">
        <v>0.146639</v>
      </c>
      <c r="G1558" s="0" t="n">
        <f aca="false">12*Inputs!$B$6*(MIN(1,$H$50*$C1558)*(ic*Inputs!$C$6+pS+fee_fx*Inputs!$D$6-cost_acc-cost_wd*Inputs!$E$6*$E1558-cost_fx*Inputs!$D$6-$F1558)+(1-MIN(1,$H$50*$C1558))*(1-MIN(1,Inputs!$G$6*$D1558)*churn_nonbuyers)*(ic*Inputs!$C$6+fee_wd*Inputs!$E$6*(1-$B1558)+fee_fx*Inputs!$D$6-cost_acc-cost_wd*Inputs!$E$6*(1-$B1558)-cost_fx*Inputs!$D$6))</f>
        <v>235994.556654273</v>
      </c>
      <c r="H1558" s="0" t="n">
        <f aca="false">12*Inputs!$B$7*(MIN(1,$H$51*$C1558)*(ic*Inputs!$C$7+pE+fee_fx*Inputs!$D$7-cost_acc-cost_wd*Inputs!$E$7*$E1558-cost_fx*Inputs!$D$7-$F1558)+(1-MIN(1,$H$51*$C1558))*(1-MIN(1,Inputs!$G$7*$D1558)*churn_nonbuyers)*(ic*Inputs!$C$7+fee_wd*Inputs!$E$7*(1-$B1558)+fee_fx*Inputs!$D$7-cost_acc-cost_wd*Inputs!$E$7*(1-$B1558)-cost_fx*Inputs!$D$7))</f>
        <v>421389.584301663</v>
      </c>
      <c r="I1558" s="0" t="n">
        <f aca="false">12*Inputs!$B$8*(MIN(1,$H$52*$C1558)*(ic*Inputs!$C$8+pT-cost_acc-cost_wd*Inputs!$E$8-cost_fx*Inputs!$D$8-cost_ins)+(1-MIN(1,$H$52*$C1558))*(1-MIN(1,Inputs!$G$8*$D1558)*churn_nonbuyers)*(ic*Inputs!$C$8+fee_wd*Inputs!$E$8*(1-$B1558)+fee_fx*Inputs!$D$8-cost_acc-cost_wd*Inputs!$E$8*(1-$B1558)-cost_fx*Inputs!$D$8))</f>
        <v>196468.237298471</v>
      </c>
      <c r="J1558" s="0" t="n">
        <f aca="false">G1558+H1558+I1558-fixed</f>
        <v>153852.378254408</v>
      </c>
      <c r="K1558" s="0" t="n">
        <f aca="false">12*Inputs!$B$6*(1-MIN(1,Inputs!$G$6*$D1558)*churn_nonbuyers)*(ic*Inputs!$C$6+fee_wd*Inputs!$E$6*(1-$B1558)+fee_fx*Inputs!$D$6-cost_acc-cost_wd*Inputs!$E$6*(1-$B1558)-cost_fx*Inputs!$D$6)</f>
        <v>180782.913248122</v>
      </c>
      <c r="L1558" s="0" t="n">
        <f aca="false">12*Inputs!$B$7*(1-MIN(1,Inputs!$G$7*$D1558)*churn_nonbuyers)*(ic*Inputs!$C$7+fee_wd*Inputs!$E$7*(1-$B1558)+fee_fx*Inputs!$D$7-cost_acc-cost_wd*Inputs!$E$7*(1-$B1558)-cost_fx*Inputs!$D$7)</f>
        <v>380816.365612873</v>
      </c>
      <c r="M1558" s="0" t="n">
        <f aca="false">12*Inputs!$B$8*(1-MIN(1,Inputs!$G$8*$D1558)*churn_nonbuyers)*(ic*Inputs!$C$8+fee_wd*Inputs!$E$8*(1-$B1558)+fee_fx*Inputs!$D$8-cost_acc-cost_wd*Inputs!$E$8*(1-$B1558)-cost_fx*Inputs!$D$8)</f>
        <v>168602.333077901</v>
      </c>
      <c r="N1558" s="0" t="n">
        <f aca="false">K1558+L1558+I1558-fixed</f>
        <v>58067.5161594658</v>
      </c>
      <c r="O1558" s="0" t="n">
        <f aca="false">K1558+L1558+M1558-fixed</f>
        <v>30201.6119388954</v>
      </c>
      <c r="P1558" s="0" t="n">
        <f aca="false">12*Inputs!$B$6*(1-MIN(1,Inputs!$F$6*$D1558))*(ic*Inputs!$C$6+flat_fee-cost_acc-cost_wd*Inputs!$E$6*$E1558-cost_fx*Inputs!$D$6)+12*Inputs!$B$7*(1-MIN(1,Inputs!$F$7*$D1558))*(ic*Inputs!$C$7+flat_fee-cost_acc-cost_wd*Inputs!$E$7*$E1558-cost_fx*Inputs!$D$7)+12*Inputs!$B$8*(1-MIN(1,Inputs!$F$8*$D1558))*(ic*Inputs!$C$8+flat_fee-cost_acc-cost_wd*Inputs!$E$8*$E1558-cost_fx*Inputs!$D$8)-fixed</f>
        <v>165038.3917472</v>
      </c>
    </row>
    <row r="1559" customFormat="false" ht="15" hidden="false" customHeight="false" outlineLevel="0" collapsed="false">
      <c r="A1559" s="0" t="n">
        <v>1494</v>
      </c>
      <c r="B1559" s="0" t="n">
        <v>0.089174</v>
      </c>
      <c r="C1559" s="0" t="n">
        <v>0.776219</v>
      </c>
      <c r="D1559" s="0" t="n">
        <v>1.195657</v>
      </c>
      <c r="E1559" s="0" t="n">
        <v>1.441105</v>
      </c>
      <c r="F1559" s="0" t="n">
        <v>0.022121</v>
      </c>
      <c r="G1559" s="0" t="n">
        <f aca="false">12*Inputs!$B$6*(MIN(1,$H$50*$C1559)*(ic*Inputs!$C$6+pS+fee_fx*Inputs!$D$6-cost_acc-cost_wd*Inputs!$E$6*$E1559-cost_fx*Inputs!$D$6-$F1559)+(1-MIN(1,$H$50*$C1559))*(1-MIN(1,Inputs!$G$6*$D1559)*churn_nonbuyers)*(ic*Inputs!$C$6+fee_wd*Inputs!$E$6*(1-$B1559)+fee_fx*Inputs!$D$6-cost_acc-cost_wd*Inputs!$E$6*(1-$B1559)-cost_fx*Inputs!$D$6))</f>
        <v>215219.536551084</v>
      </c>
      <c r="H1559" s="0" t="n">
        <f aca="false">12*Inputs!$B$7*(MIN(1,$H$51*$C1559)*(ic*Inputs!$C$7+pE+fee_fx*Inputs!$D$7-cost_acc-cost_wd*Inputs!$E$7*$E1559-cost_fx*Inputs!$D$7-$F1559)+(1-MIN(1,$H$51*$C1559))*(1-MIN(1,Inputs!$G$7*$D1559)*churn_nonbuyers)*(ic*Inputs!$C$7+fee_wd*Inputs!$E$7*(1-$B1559)+fee_fx*Inputs!$D$7-cost_acc-cost_wd*Inputs!$E$7*(1-$B1559)-cost_fx*Inputs!$D$7))</f>
        <v>388521.616560969</v>
      </c>
      <c r="I1559" s="0" t="n">
        <f aca="false">12*Inputs!$B$8*(MIN(1,$H$52*$C1559)*(ic*Inputs!$C$8+pT-cost_acc-cost_wd*Inputs!$E$8-cost_fx*Inputs!$D$8-cost_ins)+(1-MIN(1,$H$52*$C1559))*(1-MIN(1,Inputs!$G$8*$D1559)*churn_nonbuyers)*(ic*Inputs!$C$8+fee_wd*Inputs!$E$8*(1-$B1559)+fee_fx*Inputs!$D$8-cost_acc-cost_wd*Inputs!$E$8*(1-$B1559)-cost_fx*Inputs!$D$8))</f>
        <v>135869.674545549</v>
      </c>
      <c r="J1559" s="0" t="n">
        <f aca="false">G1559+H1559+I1559-fixed</f>
        <v>39610.8276576017</v>
      </c>
      <c r="K1559" s="0" t="n">
        <f aca="false">12*Inputs!$B$6*(1-MIN(1,Inputs!$G$6*$D1559)*churn_nonbuyers)*(ic*Inputs!$C$6+fee_wd*Inputs!$E$6*(1-$B1559)+fee_fx*Inputs!$D$6-cost_acc-cost_wd*Inputs!$E$6*(1-$B1559)-cost_fx*Inputs!$D$6)</f>
        <v>177474.39636469</v>
      </c>
      <c r="L1559" s="0" t="n">
        <f aca="false">12*Inputs!$B$7*(1-MIN(1,Inputs!$G$7*$D1559)*churn_nonbuyers)*(ic*Inputs!$C$7+fee_wd*Inputs!$E$7*(1-$B1559)+fee_fx*Inputs!$D$7-cost_acc-cost_wd*Inputs!$E$7*(1-$B1559)-cost_fx*Inputs!$D$7)</f>
        <v>376356.881882814</v>
      </c>
      <c r="M1559" s="0" t="n">
        <f aca="false">12*Inputs!$B$8*(1-MIN(1,Inputs!$G$8*$D1559)*churn_nonbuyers)*(ic*Inputs!$C$8+fee_wd*Inputs!$E$8*(1-$B1559)+fee_fx*Inputs!$D$8-cost_acc-cost_wd*Inputs!$E$8*(1-$B1559)-cost_fx*Inputs!$D$8)</f>
        <v>52518.4196218848</v>
      </c>
      <c r="N1559" s="0" t="n">
        <f aca="false">K1559+L1559+I1559-fixed</f>
        <v>-10299.0472069476</v>
      </c>
      <c r="O1559" s="0" t="n">
        <f aca="false">K1559+L1559+M1559-fixed</f>
        <v>-93650.3021306117</v>
      </c>
      <c r="P1559" s="0" t="n">
        <f aca="false">12*Inputs!$B$6*(1-MIN(1,Inputs!$F$6*$D1559))*(ic*Inputs!$C$6+flat_fee-cost_acc-cost_wd*Inputs!$E$6*$E1559-cost_fx*Inputs!$D$6)+12*Inputs!$B$7*(1-MIN(1,Inputs!$F$7*$D1559))*(ic*Inputs!$C$7+flat_fee-cost_acc-cost_wd*Inputs!$E$7*$E1559-cost_fx*Inputs!$D$7)+12*Inputs!$B$8*(1-MIN(1,Inputs!$F$8*$D1559))*(ic*Inputs!$C$8+flat_fee-cost_acc-cost_wd*Inputs!$E$8*$E1559-cost_fx*Inputs!$D$8)-fixed</f>
        <v>-209708.5532596</v>
      </c>
    </row>
    <row r="1560" customFormat="false" ht="15" hidden="false" customHeight="false" outlineLevel="0" collapsed="false">
      <c r="A1560" s="0" t="n">
        <v>1495</v>
      </c>
      <c r="B1560" s="0" t="n">
        <v>0.144124</v>
      </c>
      <c r="C1560" s="0" t="n">
        <v>0.793732</v>
      </c>
      <c r="D1560" s="0" t="n">
        <v>0.941762</v>
      </c>
      <c r="E1560" s="0" t="n">
        <v>1.021905</v>
      </c>
      <c r="F1560" s="0" t="n">
        <v>0.085644</v>
      </c>
      <c r="G1560" s="0" t="n">
        <f aca="false">12*Inputs!$B$6*(MIN(1,$H$50*$C1560)*(ic*Inputs!$C$6+pS+fee_fx*Inputs!$D$6-cost_acc-cost_wd*Inputs!$E$6*$E1560-cost_fx*Inputs!$D$6-$F1560)+(1-MIN(1,$H$50*$C1560))*(1-MIN(1,Inputs!$G$6*$D1560)*churn_nonbuyers)*(ic*Inputs!$C$6+fee_wd*Inputs!$E$6*(1-$B1560)+fee_fx*Inputs!$D$6-cost_acc-cost_wd*Inputs!$E$6*(1-$B1560)-cost_fx*Inputs!$D$6))</f>
        <v>217758.293265866</v>
      </c>
      <c r="H1560" s="0" t="n">
        <f aca="false">12*Inputs!$B$7*(MIN(1,$H$51*$C1560)*(ic*Inputs!$C$7+pE+fee_fx*Inputs!$D$7-cost_acc-cost_wd*Inputs!$E$7*$E1560-cost_fx*Inputs!$D$7-$F1560)+(1-MIN(1,$H$51*$C1560))*(1-MIN(1,Inputs!$G$7*$D1560)*churn_nonbuyers)*(ic*Inputs!$C$7+fee_wd*Inputs!$E$7*(1-$B1560)+fee_fx*Inputs!$D$7-cost_acc-cost_wd*Inputs!$E$7*(1-$B1560)-cost_fx*Inputs!$D$7))</f>
        <v>421003.989759812</v>
      </c>
      <c r="I1560" s="0" t="n">
        <f aca="false">12*Inputs!$B$8*(MIN(1,$H$52*$C1560)*(ic*Inputs!$C$8+pT-cost_acc-cost_wd*Inputs!$E$8-cost_fx*Inputs!$D$8-cost_ins)+(1-MIN(1,$H$52*$C1560))*(1-MIN(1,Inputs!$G$8*$D1560)*churn_nonbuyers)*(ic*Inputs!$C$8+fee_wd*Inputs!$E$8*(1-$B1560)+fee_fx*Inputs!$D$8-cost_acc-cost_wd*Inputs!$E$8*(1-$B1560)-cost_fx*Inputs!$D$8))</f>
        <v>162791.655157794</v>
      </c>
      <c r="J1560" s="0" t="n">
        <f aca="false">G1560+H1560+I1560-fixed</f>
        <v>101553.938183472</v>
      </c>
      <c r="K1560" s="0" t="n">
        <f aca="false">12*Inputs!$B$6*(1-MIN(1,Inputs!$G$6*$D1560)*churn_nonbuyers)*(ic*Inputs!$C$6+fee_wd*Inputs!$E$6*(1-$B1560)+fee_fx*Inputs!$D$6-cost_acc-cost_wd*Inputs!$E$6*(1-$B1560)-cost_fx*Inputs!$D$6)</f>
        <v>172330.442686714</v>
      </c>
      <c r="L1560" s="0" t="n">
        <f aca="false">12*Inputs!$B$7*(1-MIN(1,Inputs!$G$7*$D1560)*churn_nonbuyers)*(ic*Inputs!$C$7+fee_wd*Inputs!$E$7*(1-$B1560)+fee_fx*Inputs!$D$7-cost_acc-cost_wd*Inputs!$E$7*(1-$B1560)-cost_fx*Inputs!$D$7)</f>
        <v>371640.946636028</v>
      </c>
      <c r="M1560" s="0" t="n">
        <f aca="false">12*Inputs!$B$8*(1-MIN(1,Inputs!$G$8*$D1560)*churn_nonbuyers)*(ic*Inputs!$C$8+fee_wd*Inputs!$E$8*(1-$B1560)+fee_fx*Inputs!$D$8-cost_acc-cost_wd*Inputs!$E$8*(1-$B1560)-cost_fx*Inputs!$D$8)</f>
        <v>108868.811257997</v>
      </c>
      <c r="N1560" s="0" t="n">
        <f aca="false">K1560+L1560+I1560-fixed</f>
        <v>6763.04448053602</v>
      </c>
      <c r="O1560" s="0" t="n">
        <f aca="false">K1560+L1560+M1560-fixed</f>
        <v>-47159.7994192614</v>
      </c>
      <c r="P1560" s="0" t="n">
        <f aca="false">12*Inputs!$B$6*(1-MIN(1,Inputs!$F$6*$D1560))*(ic*Inputs!$C$6+flat_fee-cost_acc-cost_wd*Inputs!$E$6*$E1560-cost_fx*Inputs!$D$6)+12*Inputs!$B$7*(1-MIN(1,Inputs!$F$7*$D1560))*(ic*Inputs!$C$7+flat_fee-cost_acc-cost_wd*Inputs!$E$7*$E1560-cost_fx*Inputs!$D$7)+12*Inputs!$B$8*(1-MIN(1,Inputs!$F$8*$D1560))*(ic*Inputs!$C$8+flat_fee-cost_acc-cost_wd*Inputs!$E$8*$E1560-cost_fx*Inputs!$D$8)-fixed</f>
        <v>93544.9100504001</v>
      </c>
    </row>
    <row r="1561" customFormat="false" ht="15" hidden="false" customHeight="false" outlineLevel="0" collapsed="false">
      <c r="A1561" s="0" t="n">
        <v>1496</v>
      </c>
      <c r="B1561" s="0" t="n">
        <v>0.42577</v>
      </c>
      <c r="C1561" s="0" t="n">
        <v>0.736094</v>
      </c>
      <c r="D1561" s="0" t="n">
        <v>0.766988</v>
      </c>
      <c r="E1561" s="0" t="n">
        <v>1.119605</v>
      </c>
      <c r="F1561" s="0" t="n">
        <v>0.412208</v>
      </c>
      <c r="G1561" s="0" t="n">
        <f aca="false">12*Inputs!$B$6*(MIN(1,$H$50*$C1561)*(ic*Inputs!$C$6+pS+fee_fx*Inputs!$D$6-cost_acc-cost_wd*Inputs!$E$6*$E1561-cost_fx*Inputs!$D$6-$F1561)+(1-MIN(1,$H$50*$C1561))*(1-MIN(1,Inputs!$G$6*$D1561)*churn_nonbuyers)*(ic*Inputs!$C$6+fee_wd*Inputs!$E$6*(1-$B1561)+fee_fx*Inputs!$D$6-cost_acc-cost_wd*Inputs!$E$6*(1-$B1561)-cost_fx*Inputs!$D$6))</f>
        <v>172046.456686377</v>
      </c>
      <c r="H1561" s="0" t="n">
        <f aca="false">12*Inputs!$B$7*(MIN(1,$H$51*$C1561)*(ic*Inputs!$C$7+pE+fee_fx*Inputs!$D$7-cost_acc-cost_wd*Inputs!$E$7*$E1561-cost_fx*Inputs!$D$7-$F1561)+(1-MIN(1,$H$51*$C1561))*(1-MIN(1,Inputs!$G$7*$D1561)*churn_nonbuyers)*(ic*Inputs!$C$7+fee_wd*Inputs!$E$7*(1-$B1561)+fee_fx*Inputs!$D$7-cost_acc-cost_wd*Inputs!$E$7*(1-$B1561)-cost_fx*Inputs!$D$7))</f>
        <v>368746.411569322</v>
      </c>
      <c r="I1561" s="0" t="n">
        <f aca="false">12*Inputs!$B$8*(MIN(1,$H$52*$C1561)*(ic*Inputs!$C$8+pT-cost_acc-cost_wd*Inputs!$E$8-cost_fx*Inputs!$D$8-cost_ins)+(1-MIN(1,$H$52*$C1561))*(1-MIN(1,Inputs!$G$8*$D1561)*churn_nonbuyers)*(ic*Inputs!$C$8+fee_wd*Inputs!$E$8*(1-$B1561)+fee_fx*Inputs!$D$8-cost_acc-cost_wd*Inputs!$E$8*(1-$B1561)-cost_fx*Inputs!$D$8))</f>
        <v>174787.487404535</v>
      </c>
      <c r="J1561" s="0" t="n">
        <f aca="false">G1561+H1561+I1561-fixed</f>
        <v>15580.3556602345</v>
      </c>
      <c r="K1561" s="0" t="n">
        <f aca="false">12*Inputs!$B$6*(1-MIN(1,Inputs!$G$6*$D1561)*churn_nonbuyers)*(ic*Inputs!$C$6+fee_wd*Inputs!$E$6*(1-$B1561)+fee_fx*Inputs!$D$6-cost_acc-cost_wd*Inputs!$E$6*(1-$B1561)-cost_fx*Inputs!$D$6)</f>
        <v>134909.116421472</v>
      </c>
      <c r="L1561" s="0" t="n">
        <f aca="false">12*Inputs!$B$7*(1-MIN(1,Inputs!$G$7*$D1561)*churn_nonbuyers)*(ic*Inputs!$C$7+fee_wd*Inputs!$E$7*(1-$B1561)+fee_fx*Inputs!$D$7-cost_acc-cost_wd*Inputs!$E$7*(1-$B1561)-cost_fx*Inputs!$D$7)</f>
        <v>334022.374428883</v>
      </c>
      <c r="M1561" s="0" t="n">
        <f aca="false">12*Inputs!$B$8*(1-MIN(1,Inputs!$G$8*$D1561)*churn_nonbuyers)*(ic*Inputs!$C$8+fee_wd*Inputs!$E$8*(1-$B1561)+fee_fx*Inputs!$D$8-cost_acc-cost_wd*Inputs!$E$8*(1-$B1561)-cost_fx*Inputs!$D$8)</f>
        <v>141694.053913536</v>
      </c>
      <c r="N1561" s="0" t="n">
        <f aca="false">K1561+L1561+I1561-fixed</f>
        <v>-56281.0217451101</v>
      </c>
      <c r="O1561" s="0" t="n">
        <f aca="false">K1561+L1561+M1561-fixed</f>
        <v>-89374.4552361087</v>
      </c>
      <c r="P1561" s="0" t="n">
        <f aca="false">12*Inputs!$B$6*(1-MIN(1,Inputs!$F$6*$D1561))*(ic*Inputs!$C$6+flat_fee-cost_acc-cost_wd*Inputs!$E$6*$E1561-cost_fx*Inputs!$D$6)+12*Inputs!$B$7*(1-MIN(1,Inputs!$F$7*$D1561))*(ic*Inputs!$C$7+flat_fee-cost_acc-cost_wd*Inputs!$E$7*$E1561-cost_fx*Inputs!$D$7)+12*Inputs!$B$8*(1-MIN(1,Inputs!$F$8*$D1561))*(ic*Inputs!$C$8+flat_fee-cost_acc-cost_wd*Inputs!$E$8*$E1561-cost_fx*Inputs!$D$8)-fixed</f>
        <v>143515.9750736</v>
      </c>
    </row>
    <row r="1562" customFormat="false" ht="15" hidden="false" customHeight="false" outlineLevel="0" collapsed="false">
      <c r="A1562" s="0" t="n">
        <v>1497</v>
      </c>
      <c r="B1562" s="0" t="n">
        <v>0.167455</v>
      </c>
      <c r="C1562" s="0" t="n">
        <v>1.067651</v>
      </c>
      <c r="D1562" s="0" t="n">
        <v>1.9488</v>
      </c>
      <c r="E1562" s="0" t="n">
        <v>1.067704</v>
      </c>
      <c r="F1562" s="0" t="n">
        <v>0.112755</v>
      </c>
      <c r="G1562" s="0" t="n">
        <f aca="false">12*Inputs!$B$6*(MIN(1,$H$50*$C1562)*(ic*Inputs!$C$6+pS+fee_fx*Inputs!$D$6-cost_acc-cost_wd*Inputs!$E$6*$E1562-cost_fx*Inputs!$D$6-$F1562)+(1-MIN(1,$H$50*$C1562))*(1-MIN(1,Inputs!$G$6*$D1562)*churn_nonbuyers)*(ic*Inputs!$C$6+fee_wd*Inputs!$E$6*(1-$B1562)+fee_fx*Inputs!$D$6-cost_acc-cost_wd*Inputs!$E$6*(1-$B1562)-cost_fx*Inputs!$D$6))</f>
        <v>220540.581726773</v>
      </c>
      <c r="H1562" s="0" t="n">
        <f aca="false">12*Inputs!$B$7*(MIN(1,$H$51*$C1562)*(ic*Inputs!$C$7+pE+fee_fx*Inputs!$D$7-cost_acc-cost_wd*Inputs!$E$7*$E1562-cost_fx*Inputs!$D$7-$F1562)+(1-MIN(1,$H$51*$C1562))*(1-MIN(1,Inputs!$G$7*$D1562)*churn_nonbuyers)*(ic*Inputs!$C$7+fee_wd*Inputs!$E$7*(1-$B1562)+fee_fx*Inputs!$D$7-cost_acc-cost_wd*Inputs!$E$7*(1-$B1562)-cost_fx*Inputs!$D$7))</f>
        <v>422306.925237051</v>
      </c>
      <c r="I1562" s="0" t="n">
        <f aca="false">12*Inputs!$B$8*(MIN(1,$H$52*$C1562)*(ic*Inputs!$C$8+pT-cost_acc-cost_wd*Inputs!$E$8-cost_fx*Inputs!$D$8-cost_ins)+(1-MIN(1,$H$52*$C1562))*(1-MIN(1,Inputs!$G$8*$D1562)*churn_nonbuyers)*(ic*Inputs!$C$8+fee_wd*Inputs!$E$8*(1-$B1562)+fee_fx*Inputs!$D$8-cost_acc-cost_wd*Inputs!$E$8*(1-$B1562)-cost_fx*Inputs!$D$8))</f>
        <v>153895.485744</v>
      </c>
      <c r="J1562" s="0" t="n">
        <f aca="false">G1562+H1562+I1562-fixed</f>
        <v>96742.9927078241</v>
      </c>
      <c r="K1562" s="0" t="n">
        <f aca="false">12*Inputs!$B$6*(1-MIN(1,Inputs!$G$6*$D1562)*churn_nonbuyers)*(ic*Inputs!$C$6+fee_wd*Inputs!$E$6*(1-$B1562)+fee_fx*Inputs!$D$6-cost_acc-cost_wd*Inputs!$E$6*(1-$B1562)-cost_fx*Inputs!$D$6)</f>
        <v>160192.1973888</v>
      </c>
      <c r="L1562" s="0" t="n">
        <f aca="false">12*Inputs!$B$7*(1-MIN(1,Inputs!$G$7*$D1562)*churn_nonbuyers)*(ic*Inputs!$C$7+fee_wd*Inputs!$E$7*(1-$B1562)+fee_fx*Inputs!$D$7-cost_acc-cost_wd*Inputs!$E$7*(1-$B1562)-cost_fx*Inputs!$D$7)</f>
        <v>356923.56803328</v>
      </c>
      <c r="M1562" s="0" t="n">
        <f aca="false">12*Inputs!$B$8*(1-MIN(1,Inputs!$G$8*$D1562)*churn_nonbuyers)*(ic*Inputs!$C$8+fee_wd*Inputs!$E$8*(1-$B1562)+fee_fx*Inputs!$D$8-cost_acc-cost_wd*Inputs!$E$8*(1-$B1562)-cost_fx*Inputs!$D$8)</f>
        <v>0</v>
      </c>
      <c r="N1562" s="0" t="n">
        <f aca="false">K1562+L1562+I1562-fixed</f>
        <v>-28988.74883392</v>
      </c>
      <c r="O1562" s="0" t="n">
        <f aca="false">K1562+L1562+M1562-fixed</f>
        <v>-182884.23457792</v>
      </c>
      <c r="P1562" s="0" t="n">
        <f aca="false">12*Inputs!$B$6*(1-MIN(1,Inputs!$F$6*$D1562))*(ic*Inputs!$C$6+flat_fee-cost_acc-cost_wd*Inputs!$E$6*$E1562-cost_fx*Inputs!$D$6)+12*Inputs!$B$7*(1-MIN(1,Inputs!$F$7*$D1562))*(ic*Inputs!$C$7+flat_fee-cost_acc-cost_wd*Inputs!$E$7*$E1562-cost_fx*Inputs!$D$7)+12*Inputs!$B$8*(1-MIN(1,Inputs!$F$8*$D1562))*(ic*Inputs!$C$8+flat_fee-cost_acc-cost_wd*Inputs!$E$8*$E1562-cost_fx*Inputs!$D$8)-fixed</f>
        <v>-421572.66669568</v>
      </c>
    </row>
    <row r="1563" customFormat="false" ht="15" hidden="false" customHeight="false" outlineLevel="0" collapsed="false">
      <c r="A1563" s="0" t="n">
        <v>1498</v>
      </c>
      <c r="B1563" s="0" t="n">
        <v>0.446235</v>
      </c>
      <c r="C1563" s="0" t="n">
        <v>0.939962</v>
      </c>
      <c r="D1563" s="0" t="n">
        <v>1.357279</v>
      </c>
      <c r="E1563" s="0" t="n">
        <v>1.39659</v>
      </c>
      <c r="F1563" s="0" t="n">
        <v>0.358657</v>
      </c>
      <c r="G1563" s="0" t="n">
        <f aca="false">12*Inputs!$B$6*(MIN(1,$H$50*$C1563)*(ic*Inputs!$C$6+pS+fee_fx*Inputs!$D$6-cost_acc-cost_wd*Inputs!$E$6*$E1563-cost_fx*Inputs!$D$6-$F1563)+(1-MIN(1,$H$50*$C1563))*(1-MIN(1,Inputs!$G$6*$D1563)*churn_nonbuyers)*(ic*Inputs!$C$6+fee_wd*Inputs!$E$6*(1-$B1563)+fee_fx*Inputs!$D$6-cost_acc-cost_wd*Inputs!$E$6*(1-$B1563)-cost_fx*Inputs!$D$6))</f>
        <v>171123.519899551</v>
      </c>
      <c r="H1563" s="0" t="n">
        <f aca="false">12*Inputs!$B$7*(MIN(1,$H$51*$C1563)*(ic*Inputs!$C$7+pE+fee_fx*Inputs!$D$7-cost_acc-cost_wd*Inputs!$E$7*$E1563-cost_fx*Inputs!$D$7-$F1563)+(1-MIN(1,$H$51*$C1563))*(1-MIN(1,Inputs!$G$7*$D1563)*churn_nonbuyers)*(ic*Inputs!$C$7+fee_wd*Inputs!$E$7*(1-$B1563)+fee_fx*Inputs!$D$7-cost_acc-cost_wd*Inputs!$E$7*(1-$B1563)-cost_fx*Inputs!$D$7))</f>
        <v>345727.841541444</v>
      </c>
      <c r="I1563" s="0" t="n">
        <f aca="false">12*Inputs!$B$8*(MIN(1,$H$52*$C1563)*(ic*Inputs!$C$8+pT-cost_acc-cost_wd*Inputs!$E$8-cost_fx*Inputs!$D$8-cost_ins)+(1-MIN(1,$H$52*$C1563))*(1-MIN(1,Inputs!$G$8*$D1563)*churn_nonbuyers)*(ic*Inputs!$C$8+fee_wd*Inputs!$E$8*(1-$B1563)+fee_fx*Inputs!$D$8-cost_acc-cost_wd*Inputs!$E$8*(1-$B1563)-cost_fx*Inputs!$D$8))</f>
        <v>140695.517576623</v>
      </c>
      <c r="J1563" s="0" t="n">
        <f aca="false">G1563+H1563+I1563-fixed</f>
        <v>-42453.1209823823</v>
      </c>
      <c r="K1563" s="0" t="n">
        <f aca="false">12*Inputs!$B$6*(1-MIN(1,Inputs!$G$6*$D1563)*churn_nonbuyers)*(ic*Inputs!$C$6+fee_wd*Inputs!$E$6*(1-$B1563)+fee_fx*Inputs!$D$6-cost_acc-cost_wd*Inputs!$E$6*(1-$B1563)-cost_fx*Inputs!$D$6)</f>
        <v>128021.578520868</v>
      </c>
      <c r="L1563" s="0" t="n">
        <f aca="false">12*Inputs!$B$7*(1-MIN(1,Inputs!$G$7*$D1563)*churn_nonbuyers)*(ic*Inputs!$C$7+fee_wd*Inputs!$E$7*(1-$B1563)+fee_fx*Inputs!$D$7-cost_acc-cost_wd*Inputs!$E$7*(1-$B1563)-cost_fx*Inputs!$D$7)</f>
        <v>325140.987720521</v>
      </c>
      <c r="M1563" s="0" t="n">
        <f aca="false">12*Inputs!$B$8*(1-MIN(1,Inputs!$G$8*$D1563)*churn_nonbuyers)*(ic*Inputs!$C$8+fee_wd*Inputs!$E$8*(1-$B1563)+fee_fx*Inputs!$D$8-cost_acc-cost_wd*Inputs!$E$8*(1-$B1563)-cost_fx*Inputs!$D$8)</f>
        <v>15219.971337384</v>
      </c>
      <c r="N1563" s="0" t="n">
        <f aca="false">K1563+L1563+I1563-fixed</f>
        <v>-106141.916181988</v>
      </c>
      <c r="O1563" s="0" t="n">
        <f aca="false">K1563+L1563+M1563-fixed</f>
        <v>-231617.462421227</v>
      </c>
      <c r="P1563" s="0" t="n">
        <f aca="false">12*Inputs!$B$6*(1-MIN(1,Inputs!$F$6*$D1563))*(ic*Inputs!$C$6+flat_fee-cost_acc-cost_wd*Inputs!$E$6*$E1563-cost_fx*Inputs!$D$6)+12*Inputs!$B$7*(1-MIN(1,Inputs!$F$7*$D1563))*(ic*Inputs!$C$7+flat_fee-cost_acc-cost_wd*Inputs!$E$7*$E1563-cost_fx*Inputs!$D$7)+12*Inputs!$B$8*(1-MIN(1,Inputs!$F$8*$D1563))*(ic*Inputs!$C$8+flat_fee-cost_acc-cost_wd*Inputs!$E$8*$E1563-cost_fx*Inputs!$D$8)-fixed</f>
        <v>-268328.1250456</v>
      </c>
    </row>
    <row r="1564" customFormat="false" ht="15" hidden="false" customHeight="false" outlineLevel="0" collapsed="false">
      <c r="A1564" s="0" t="n">
        <v>1499</v>
      </c>
      <c r="B1564" s="0" t="n">
        <v>0.106808</v>
      </c>
      <c r="C1564" s="0" t="n">
        <v>0.882644</v>
      </c>
      <c r="D1564" s="0" t="n">
        <v>1.093015</v>
      </c>
      <c r="E1564" s="0" t="n">
        <v>1.259118</v>
      </c>
      <c r="F1564" s="0" t="n">
        <v>0.045682</v>
      </c>
      <c r="G1564" s="0" t="n">
        <f aca="false">12*Inputs!$B$6*(MIN(1,$H$50*$C1564)*(ic*Inputs!$C$6+pS+fee_fx*Inputs!$D$6-cost_acc-cost_wd*Inputs!$E$6*$E1564-cost_fx*Inputs!$D$6-$F1564)+(1-MIN(1,$H$50*$C1564))*(1-MIN(1,Inputs!$G$6*$D1564)*churn_nonbuyers)*(ic*Inputs!$C$6+fee_wd*Inputs!$E$6*(1-$B1564)+fee_fx*Inputs!$D$6-cost_acc-cost_wd*Inputs!$E$6*(1-$B1564)-cost_fx*Inputs!$D$6))</f>
        <v>222285.735639624</v>
      </c>
      <c r="H1564" s="0" t="n">
        <f aca="false">12*Inputs!$B$7*(MIN(1,$H$51*$C1564)*(ic*Inputs!$C$7+pE+fee_fx*Inputs!$D$7-cost_acc-cost_wd*Inputs!$E$7*$E1564-cost_fx*Inputs!$D$7-$F1564)+(1-MIN(1,$H$51*$C1564))*(1-MIN(1,Inputs!$G$7*$D1564)*churn_nonbuyers)*(ic*Inputs!$C$7+fee_wd*Inputs!$E$7*(1-$B1564)+fee_fx*Inputs!$D$7-cost_acc-cost_wd*Inputs!$E$7*(1-$B1564)-cost_fx*Inputs!$D$7))</f>
        <v>406684.907806824</v>
      </c>
      <c r="I1564" s="0" t="n">
        <f aca="false">12*Inputs!$B$8*(MIN(1,$H$52*$C1564)*(ic*Inputs!$C$8+pT-cost_acc-cost_wd*Inputs!$E$8-cost_fx*Inputs!$D$8-cost_ins)+(1-MIN(1,$H$52*$C1564))*(1-MIN(1,Inputs!$G$8*$D1564)*churn_nonbuyers)*(ic*Inputs!$C$8+fee_wd*Inputs!$E$8*(1-$B1564)+fee_fx*Inputs!$D$8-cost_acc-cost_wd*Inputs!$E$8*(1-$B1564)-cost_fx*Inputs!$D$8))</f>
        <v>156066.231257396</v>
      </c>
      <c r="J1564" s="0" t="n">
        <f aca="false">G1564+H1564+I1564-fixed</f>
        <v>85036.8747038434</v>
      </c>
      <c r="K1564" s="0" t="n">
        <f aca="false">12*Inputs!$B$6*(1-MIN(1,Inputs!$G$6*$D1564)*churn_nonbuyers)*(ic*Inputs!$C$6+fee_wd*Inputs!$E$6*(1-$B1564)+fee_fx*Inputs!$D$6-cost_acc-cost_wd*Inputs!$E$6*(1-$B1564)-cost_fx*Inputs!$D$6)</f>
        <v>176042.604572064</v>
      </c>
      <c r="L1564" s="0" t="n">
        <f aca="false">12*Inputs!$B$7*(1-MIN(1,Inputs!$G$7*$D1564)*churn_nonbuyers)*(ic*Inputs!$C$7+fee_wd*Inputs!$E$7*(1-$B1564)+fee_fx*Inputs!$D$7-cost_acc-cost_wd*Inputs!$E$7*(1-$B1564)-cost_fx*Inputs!$D$7)</f>
        <v>375102.867223238</v>
      </c>
      <c r="M1564" s="0" t="n">
        <f aca="false">12*Inputs!$B$8*(1-MIN(1,Inputs!$G$8*$D1564)*churn_nonbuyers)*(ic*Inputs!$C$8+fee_wd*Inputs!$E$8*(1-$B1564)+fee_fx*Inputs!$D$8-cost_acc-cost_wd*Inputs!$E$8*(1-$B1564)-cost_fx*Inputs!$D$8)</f>
        <v>75463.705069632</v>
      </c>
      <c r="N1564" s="0" t="n">
        <f aca="false">K1564+L1564+I1564-fixed</f>
        <v>7211.70305269829</v>
      </c>
      <c r="O1564" s="0" t="n">
        <f aca="false">K1564+L1564+M1564-fixed</f>
        <v>-73390.8231350655</v>
      </c>
      <c r="P1564" s="0" t="n">
        <f aca="false">12*Inputs!$B$6*(1-MIN(1,Inputs!$F$6*$D1564))*(ic*Inputs!$C$6+flat_fee-cost_acc-cost_wd*Inputs!$E$6*$E1564-cost_fx*Inputs!$D$6)+12*Inputs!$B$7*(1-MIN(1,Inputs!$F$7*$D1564))*(ic*Inputs!$C$7+flat_fee-cost_acc-cost_wd*Inputs!$E$7*$E1564-cost_fx*Inputs!$D$7)+12*Inputs!$B$8*(1-MIN(1,Inputs!$F$8*$D1564))*(ic*Inputs!$C$8+flat_fee-cost_acc-cost_wd*Inputs!$E$8*$E1564-cost_fx*Inputs!$D$8)-fixed</f>
        <v>-88136.2923352</v>
      </c>
    </row>
    <row r="1565" customFormat="false" ht="15" hidden="false" customHeight="false" outlineLevel="0" collapsed="false">
      <c r="A1565" s="0" t="n">
        <v>1500</v>
      </c>
      <c r="B1565" s="0" t="n">
        <v>0.212888</v>
      </c>
      <c r="C1565" s="0" t="n">
        <v>1.05959</v>
      </c>
      <c r="D1565" s="0" t="n">
        <v>0.883552</v>
      </c>
      <c r="E1565" s="0" t="n">
        <v>1.093603</v>
      </c>
      <c r="F1565" s="0" t="n">
        <v>0.184935</v>
      </c>
      <c r="G1565" s="0" t="n">
        <f aca="false">12*Inputs!$B$6*(MIN(1,$H$50*$C1565)*(ic*Inputs!$C$6+pS+fee_fx*Inputs!$D$6-cost_acc-cost_wd*Inputs!$E$6*$E1565-cost_fx*Inputs!$D$6-$F1565)+(1-MIN(1,$H$50*$C1565))*(1-MIN(1,Inputs!$G$6*$D1565)*churn_nonbuyers)*(ic*Inputs!$C$6+fee_wd*Inputs!$E$6*(1-$B1565)+fee_fx*Inputs!$D$6-cost_acc-cost_wd*Inputs!$E$6*(1-$B1565)-cost_fx*Inputs!$D$6))</f>
        <v>220619.31184668</v>
      </c>
      <c r="H1565" s="0" t="n">
        <f aca="false">12*Inputs!$B$7*(MIN(1,$H$51*$C1565)*(ic*Inputs!$C$7+pE+fee_fx*Inputs!$D$7-cost_acc-cost_wd*Inputs!$E$7*$E1565-cost_fx*Inputs!$D$7-$F1565)+(1-MIN(1,$H$51*$C1565))*(1-MIN(1,Inputs!$G$7*$D1565)*churn_nonbuyers)*(ic*Inputs!$C$7+fee_wd*Inputs!$E$7*(1-$B1565)+fee_fx*Inputs!$D$7-cost_acc-cost_wd*Inputs!$E$7*(1-$B1565)-cost_fx*Inputs!$D$7))</f>
        <v>417557.057183138</v>
      </c>
      <c r="I1565" s="0" t="n">
        <f aca="false">12*Inputs!$B$8*(MIN(1,$H$52*$C1565)*(ic*Inputs!$C$8+pT-cost_acc-cost_wd*Inputs!$E$8-cost_fx*Inputs!$D$8-cost_ins)+(1-MIN(1,$H$52*$C1565))*(1-MIN(1,Inputs!$G$8*$D1565)*churn_nonbuyers)*(ic*Inputs!$C$8+fee_wd*Inputs!$E$8*(1-$B1565)+fee_fx*Inputs!$D$8-cost_acc-cost_wd*Inputs!$E$8*(1-$B1565)-cost_fx*Inputs!$D$8))</f>
        <v>183890.054763832</v>
      </c>
      <c r="J1565" s="0" t="n">
        <f aca="false">G1565+H1565+I1565-fixed</f>
        <v>122066.42379365</v>
      </c>
      <c r="K1565" s="0" t="n">
        <f aca="false">12*Inputs!$B$6*(1-MIN(1,Inputs!$G$6*$D1565)*churn_nonbuyers)*(ic*Inputs!$C$6+fee_wd*Inputs!$E$6*(1-$B1565)+fee_fx*Inputs!$D$6-cost_acc-cost_wd*Inputs!$E$6*(1-$B1565)-cost_fx*Inputs!$D$6)</f>
        <v>163392.226690867</v>
      </c>
      <c r="L1565" s="0" t="n">
        <f aca="false">12*Inputs!$B$7*(1-MIN(1,Inputs!$G$7*$D1565)*churn_nonbuyers)*(ic*Inputs!$C$7+fee_wd*Inputs!$E$7*(1-$B1565)+fee_fx*Inputs!$D$7-cost_acc-cost_wd*Inputs!$E$7*(1-$B1565)-cost_fx*Inputs!$D$7)</f>
        <v>362669.26471852</v>
      </c>
      <c r="M1565" s="0" t="n">
        <f aca="false">12*Inputs!$B$8*(1-MIN(1,Inputs!$G$8*$D1565)*churn_nonbuyers)*(ic*Inputs!$C$8+fee_wd*Inputs!$E$8*(1-$B1565)+fee_fx*Inputs!$D$8-cost_acc-cost_wd*Inputs!$E$8*(1-$B1565)-cost_fx*Inputs!$D$8)</f>
        <v>120627.495010714</v>
      </c>
      <c r="N1565" s="0" t="n">
        <f aca="false">K1565+L1565+I1565-fixed</f>
        <v>9951.5461732198</v>
      </c>
      <c r="O1565" s="0" t="n">
        <f aca="false">K1565+L1565+M1565-fixed</f>
        <v>-53311.0135798989</v>
      </c>
      <c r="P1565" s="0" t="n">
        <f aca="false">12*Inputs!$B$6*(1-MIN(1,Inputs!$F$6*$D1565))*(ic*Inputs!$C$6+flat_fee-cost_acc-cost_wd*Inputs!$E$6*$E1565-cost_fx*Inputs!$D$6)+12*Inputs!$B$7*(1-MIN(1,Inputs!$F$7*$D1565))*(ic*Inputs!$C$7+flat_fee-cost_acc-cost_wd*Inputs!$E$7*$E1565-cost_fx*Inputs!$D$7)+12*Inputs!$B$8*(1-MIN(1,Inputs!$F$8*$D1565))*(ic*Inputs!$C$8+flat_fee-cost_acc-cost_wd*Inputs!$E$8*$E1565-cost_fx*Inputs!$D$8)-fixed</f>
        <v>93087.82002944</v>
      </c>
    </row>
    <row r="1566" customFormat="false" ht="15" hidden="false" customHeight="false" outlineLevel="0" collapsed="false">
      <c r="A1566" s="0" t="n">
        <v>1501</v>
      </c>
      <c r="B1566" s="0" t="n">
        <v>0.189191</v>
      </c>
      <c r="C1566" s="0" t="n">
        <v>0.81571</v>
      </c>
      <c r="D1566" s="0" t="n">
        <v>0.597587</v>
      </c>
      <c r="E1566" s="0" t="n">
        <v>1.347366</v>
      </c>
      <c r="F1566" s="0" t="n">
        <v>0.196369</v>
      </c>
      <c r="G1566" s="0" t="n">
        <f aca="false">12*Inputs!$B$6*(MIN(1,$H$50*$C1566)*(ic*Inputs!$C$6+pS+fee_fx*Inputs!$D$6-cost_acc-cost_wd*Inputs!$E$6*$E1566-cost_fx*Inputs!$D$6-$F1566)+(1-MIN(1,$H$50*$C1566))*(1-MIN(1,Inputs!$G$6*$D1566)*churn_nonbuyers)*(ic*Inputs!$C$6+fee_wd*Inputs!$E$6*(1-$B1566)+fee_fx*Inputs!$D$6-cost_acc-cost_wd*Inputs!$E$6*(1-$B1566)-cost_fx*Inputs!$D$6))</f>
        <v>207842.650228787</v>
      </c>
      <c r="H1566" s="0" t="n">
        <f aca="false">12*Inputs!$B$7*(MIN(1,$H$51*$C1566)*(ic*Inputs!$C$7+pE+fee_fx*Inputs!$D$7-cost_acc-cost_wd*Inputs!$E$7*$E1566-cost_fx*Inputs!$D$7-$F1566)+(1-MIN(1,$H$51*$C1566))*(1-MIN(1,Inputs!$G$7*$D1566)*churn_nonbuyers)*(ic*Inputs!$C$7+fee_wd*Inputs!$E$7*(1-$B1566)+fee_fx*Inputs!$D$7-cost_acc-cost_wd*Inputs!$E$7*(1-$B1566)-cost_fx*Inputs!$D$7))</f>
        <v>384951.527880339</v>
      </c>
      <c r="I1566" s="0" t="n">
        <f aca="false">12*Inputs!$B$8*(MIN(1,$H$52*$C1566)*(ic*Inputs!$C$8+pT-cost_acc-cost_wd*Inputs!$E$8-cost_fx*Inputs!$D$8-cost_ins)+(1-MIN(1,$H$52*$C1566))*(1-MIN(1,Inputs!$G$8*$D1566)*churn_nonbuyers)*(ic*Inputs!$C$8+fee_wd*Inputs!$E$8*(1-$B1566)+fee_fx*Inputs!$D$8-cost_acc-cost_wd*Inputs!$E$8*(1-$B1566)-cost_fx*Inputs!$D$8))</f>
        <v>196765.464570545</v>
      </c>
      <c r="J1566" s="0" t="n">
        <f aca="false">G1566+H1566+I1566-fixed</f>
        <v>89559.6426796701</v>
      </c>
      <c r="K1566" s="0" t="n">
        <f aca="false">12*Inputs!$B$6*(1-MIN(1,Inputs!$G$6*$D1566)*churn_nonbuyers)*(ic*Inputs!$C$6+fee_wd*Inputs!$E$6*(1-$B1566)+fee_fx*Inputs!$D$6-cost_acc-cost_wd*Inputs!$E$6*(1-$B1566)-cost_fx*Inputs!$D$6)</f>
        <v>169146.837231242</v>
      </c>
      <c r="L1566" s="0" t="n">
        <f aca="false">12*Inputs!$B$7*(1-MIN(1,Inputs!$G$7*$D1566)*churn_nonbuyers)*(ic*Inputs!$C$7+fee_wd*Inputs!$E$7*(1-$B1566)+fee_fx*Inputs!$D$7-cost_acc-cost_wd*Inputs!$E$7*(1-$B1566)-cost_fx*Inputs!$D$7)</f>
        <v>369216.494562746</v>
      </c>
      <c r="M1566" s="0" t="n">
        <f aca="false">12*Inputs!$B$8*(1-MIN(1,Inputs!$G$8*$D1566)*churn_nonbuyers)*(ic*Inputs!$C$8+fee_wd*Inputs!$E$8*(1-$B1566)+fee_fx*Inputs!$D$8-cost_acc-cost_wd*Inputs!$E$8*(1-$B1566)-cost_fx*Inputs!$D$8)</f>
        <v>184580.905799131</v>
      </c>
      <c r="N1566" s="0" t="n">
        <f aca="false">K1566+L1566+I1566-fixed</f>
        <v>35128.7963645327</v>
      </c>
      <c r="O1566" s="0" t="n">
        <f aca="false">K1566+L1566+M1566-fixed</f>
        <v>22944.2375931193</v>
      </c>
      <c r="P1566" s="0" t="n">
        <f aca="false">12*Inputs!$B$6*(1-MIN(1,Inputs!$F$6*$D1566))*(ic*Inputs!$C$6+flat_fee-cost_acc-cost_wd*Inputs!$E$6*$E1566-cost_fx*Inputs!$D$6)+12*Inputs!$B$7*(1-MIN(1,Inputs!$F$7*$D1566))*(ic*Inputs!$C$7+flat_fee-cost_acc-cost_wd*Inputs!$E$7*$E1566-cost_fx*Inputs!$D$7)+12*Inputs!$B$8*(1-MIN(1,Inputs!$F$8*$D1566))*(ic*Inputs!$C$8+flat_fee-cost_acc-cost_wd*Inputs!$E$8*$E1566-cost_fx*Inputs!$D$8)-fixed</f>
        <v>113793.54366608</v>
      </c>
    </row>
    <row r="1567" customFormat="false" ht="15" hidden="false" customHeight="false" outlineLevel="0" collapsed="false">
      <c r="A1567" s="0" t="n">
        <v>1502</v>
      </c>
      <c r="B1567" s="0" t="n">
        <v>0.150831</v>
      </c>
      <c r="C1567" s="0" t="n">
        <v>0.916509</v>
      </c>
      <c r="D1567" s="0" t="n">
        <v>0.89138</v>
      </c>
      <c r="E1567" s="0" t="n">
        <v>1.080454</v>
      </c>
      <c r="F1567" s="0" t="n">
        <v>0.354416</v>
      </c>
      <c r="G1567" s="0" t="n">
        <f aca="false">12*Inputs!$B$6*(MIN(1,$H$50*$C1567)*(ic*Inputs!$C$6+pS+fee_fx*Inputs!$D$6-cost_acc-cost_wd*Inputs!$E$6*$E1567-cost_fx*Inputs!$D$6-$F1567)+(1-MIN(1,$H$50*$C1567))*(1-MIN(1,Inputs!$G$6*$D1567)*churn_nonbuyers)*(ic*Inputs!$C$6+fee_wd*Inputs!$E$6*(1-$B1567)+fee_fx*Inputs!$D$6-cost_acc-cost_wd*Inputs!$E$6*(1-$B1567)-cost_fx*Inputs!$D$6))</f>
        <v>217440.449328804</v>
      </c>
      <c r="H1567" s="0" t="n">
        <f aca="false">12*Inputs!$B$7*(MIN(1,$H$51*$C1567)*(ic*Inputs!$C$7+pE+fee_fx*Inputs!$D$7-cost_acc-cost_wd*Inputs!$E$7*$E1567-cost_fx*Inputs!$D$7-$F1567)+(1-MIN(1,$H$51*$C1567))*(1-MIN(1,Inputs!$G$7*$D1567)*churn_nonbuyers)*(ic*Inputs!$C$7+fee_wd*Inputs!$E$7*(1-$B1567)+fee_fx*Inputs!$D$7-cost_acc-cost_wd*Inputs!$E$7*(1-$B1567)-cost_fx*Inputs!$D$7))</f>
        <v>408039.946736321</v>
      </c>
      <c r="I1567" s="0" t="n">
        <f aca="false">12*Inputs!$B$8*(MIN(1,$H$52*$C1567)*(ic*Inputs!$C$8+pT-cost_acc-cost_wd*Inputs!$E$8-cost_fx*Inputs!$D$8-cost_ins)+(1-MIN(1,$H$52*$C1567))*(1-MIN(1,Inputs!$G$8*$D1567)*churn_nonbuyers)*(ic*Inputs!$C$8+fee_wd*Inputs!$E$8*(1-$B1567)+fee_fx*Inputs!$D$8-cost_acc-cost_wd*Inputs!$E$8*(1-$B1567)-cost_fx*Inputs!$D$8))</f>
        <v>175127.913148242</v>
      </c>
      <c r="J1567" s="0" t="n">
        <f aca="false">G1567+H1567+I1567-fixed</f>
        <v>100608.309213367</v>
      </c>
      <c r="K1567" s="0" t="n">
        <f aca="false">12*Inputs!$B$6*(1-MIN(1,Inputs!$G$6*$D1567)*churn_nonbuyers)*(ic*Inputs!$C$6+fee_wd*Inputs!$E$6*(1-$B1567)+fee_fx*Inputs!$D$6-cost_acc-cost_wd*Inputs!$E$6*(1-$B1567)-cost_fx*Inputs!$D$6)</f>
        <v>171863.249304816</v>
      </c>
      <c r="L1567" s="0" t="n">
        <f aca="false">12*Inputs!$B$7*(1-MIN(1,Inputs!$G$7*$D1567)*churn_nonbuyers)*(ic*Inputs!$C$7+fee_wd*Inputs!$E$7*(1-$B1567)+fee_fx*Inputs!$D$7-cost_acc-cost_wd*Inputs!$E$7*(1-$B1567)-cost_fx*Inputs!$D$7)</f>
        <v>371279.01774289</v>
      </c>
      <c r="M1567" s="0" t="n">
        <f aca="false">12*Inputs!$B$8*(1-MIN(1,Inputs!$G$8*$D1567)*churn_nonbuyers)*(ic*Inputs!$C$8+fee_wd*Inputs!$E$8*(1-$B1567)+fee_fx*Inputs!$D$8-cost_acc-cost_wd*Inputs!$E$8*(1-$B1567)-cost_fx*Inputs!$D$8)</f>
        <v>120015.053555808</v>
      </c>
      <c r="N1567" s="0" t="n">
        <f aca="false">K1567+L1567+I1567-fixed</f>
        <v>18270.1801959476</v>
      </c>
      <c r="O1567" s="0" t="n">
        <f aca="false">K1567+L1567+M1567-fixed</f>
        <v>-36842.6793964863</v>
      </c>
      <c r="P1567" s="0" t="n">
        <f aca="false">12*Inputs!$B$6*(1-MIN(1,Inputs!$F$6*$D1567))*(ic*Inputs!$C$6+flat_fee-cost_acc-cost_wd*Inputs!$E$6*$E1567-cost_fx*Inputs!$D$6)+12*Inputs!$B$7*(1-MIN(1,Inputs!$F$7*$D1567))*(ic*Inputs!$C$7+flat_fee-cost_acc-cost_wd*Inputs!$E$7*$E1567-cost_fx*Inputs!$D$7)+12*Inputs!$B$8*(1-MIN(1,Inputs!$F$8*$D1567))*(ic*Inputs!$C$8+flat_fee-cost_acc-cost_wd*Inputs!$E$8*$E1567-cost_fx*Inputs!$D$8)-fixed</f>
        <v>94872.3921248</v>
      </c>
    </row>
    <row r="1568" customFormat="false" ht="15" hidden="false" customHeight="false" outlineLevel="0" collapsed="false">
      <c r="A1568" s="0" t="n">
        <v>1503</v>
      </c>
      <c r="B1568" s="0" t="n">
        <v>0.251674</v>
      </c>
      <c r="C1568" s="0" t="n">
        <v>0.935972</v>
      </c>
      <c r="D1568" s="0" t="n">
        <v>1.21407</v>
      </c>
      <c r="E1568" s="0" t="n">
        <v>1.169449</v>
      </c>
      <c r="F1568" s="0" t="n">
        <v>0.057827</v>
      </c>
      <c r="G1568" s="0" t="n">
        <f aca="false">12*Inputs!$B$6*(MIN(1,$H$50*$C1568)*(ic*Inputs!$C$6+pS+fee_fx*Inputs!$D$6-cost_acc-cost_wd*Inputs!$E$6*$E1568-cost_fx*Inputs!$D$6-$F1568)+(1-MIN(1,$H$50*$C1568))*(1-MIN(1,Inputs!$G$6*$D1568)*churn_nonbuyers)*(ic*Inputs!$C$6+fee_wd*Inputs!$E$6*(1-$B1568)+fee_fx*Inputs!$D$6-cost_acc-cost_wd*Inputs!$E$6*(1-$B1568)-cost_fx*Inputs!$D$6))</f>
        <v>207581.518336726</v>
      </c>
      <c r="H1568" s="0" t="n">
        <f aca="false">12*Inputs!$B$7*(MIN(1,$H$51*$C1568)*(ic*Inputs!$C$7+pE+fee_fx*Inputs!$D$7-cost_acc-cost_wd*Inputs!$E$7*$E1568-cost_fx*Inputs!$D$7-$F1568)+(1-MIN(1,$H$51*$C1568))*(1-MIN(1,Inputs!$G$7*$D1568)*churn_nonbuyers)*(ic*Inputs!$C$7+fee_wd*Inputs!$E$7*(1-$B1568)+fee_fx*Inputs!$D$7-cost_acc-cost_wd*Inputs!$E$7*(1-$B1568)-cost_fx*Inputs!$D$7))</f>
        <v>404150.270134374</v>
      </c>
      <c r="I1568" s="0" t="n">
        <f aca="false">12*Inputs!$B$8*(MIN(1,$H$52*$C1568)*(ic*Inputs!$C$8+pT-cost_acc-cost_wd*Inputs!$E$8-cost_fx*Inputs!$D$8-cost_ins)+(1-MIN(1,$H$52*$C1568))*(1-MIN(1,Inputs!$G$8*$D1568)*churn_nonbuyers)*(ic*Inputs!$C$8+fee_wd*Inputs!$E$8*(1-$B1568)+fee_fx*Inputs!$D$8-cost_acc-cost_wd*Inputs!$E$8*(1-$B1568)-cost_fx*Inputs!$D$8))</f>
        <v>151188.650182195</v>
      </c>
      <c r="J1568" s="0" t="n">
        <f aca="false">G1568+H1568+I1568-fixed</f>
        <v>62920.4386532954</v>
      </c>
      <c r="K1568" s="0" t="n">
        <f aca="false">12*Inputs!$B$6*(1-MIN(1,Inputs!$G$6*$D1568)*churn_nonbuyers)*(ic*Inputs!$C$6+fee_wd*Inputs!$E$6*(1-$B1568)+fee_fx*Inputs!$D$6-cost_acc-cost_wd*Inputs!$E$6*(1-$B1568)-cost_fx*Inputs!$D$6)</f>
        <v>155321.077342896</v>
      </c>
      <c r="L1568" s="0" t="n">
        <f aca="false">12*Inputs!$B$7*(1-MIN(1,Inputs!$G$7*$D1568)*churn_nonbuyers)*(ic*Inputs!$C$7+fee_wd*Inputs!$E$7*(1-$B1568)+fee_fx*Inputs!$D$7-cost_acc-cost_wd*Inputs!$E$7*(1-$B1568)-cost_fx*Inputs!$D$7)</f>
        <v>353593.528645738</v>
      </c>
      <c r="M1568" s="0" t="n">
        <f aca="false">12*Inputs!$B$8*(1-MIN(1,Inputs!$G$8*$D1568)*churn_nonbuyers)*(ic*Inputs!$C$8+fee_wd*Inputs!$E$8*(1-$B1568)+fee_fx*Inputs!$D$8-cost_acc-cost_wd*Inputs!$E$8*(1-$B1568)-cost_fx*Inputs!$D$8)</f>
        <v>47195.409466848</v>
      </c>
      <c r="N1568" s="0" t="n">
        <f aca="false">K1568+L1568+I1568-fixed</f>
        <v>-39896.7438291714</v>
      </c>
      <c r="O1568" s="0" t="n">
        <f aca="false">K1568+L1568+M1568-fixed</f>
        <v>-143889.984544518</v>
      </c>
      <c r="P1568" s="0" t="n">
        <f aca="false">12*Inputs!$B$6*(1-MIN(1,Inputs!$F$6*$D1568))*(ic*Inputs!$C$6+flat_fee-cost_acc-cost_wd*Inputs!$E$6*$E1568-cost_fx*Inputs!$D$6)+12*Inputs!$B$7*(1-MIN(1,Inputs!$F$7*$D1568))*(ic*Inputs!$C$7+flat_fee-cost_acc-cost_wd*Inputs!$E$7*$E1568-cost_fx*Inputs!$D$7)+12*Inputs!$B$8*(1-MIN(1,Inputs!$F$8*$D1568))*(ic*Inputs!$C$8+flat_fee-cost_acc-cost_wd*Inputs!$E$8*$E1568-cost_fx*Inputs!$D$8)-fixed</f>
        <v>-114744.2875768</v>
      </c>
    </row>
    <row r="1569" customFormat="false" ht="15" hidden="false" customHeight="false" outlineLevel="0" collapsed="false">
      <c r="A1569" s="0" t="n">
        <v>1504</v>
      </c>
      <c r="B1569" s="0" t="n">
        <v>0.261</v>
      </c>
      <c r="C1569" s="0" t="n">
        <v>1.062224</v>
      </c>
      <c r="D1569" s="0" t="n">
        <v>0.830357</v>
      </c>
      <c r="E1569" s="0" t="n">
        <v>1.181099</v>
      </c>
      <c r="F1569" s="0" t="n">
        <v>0.222103</v>
      </c>
      <c r="G1569" s="0" t="n">
        <f aca="false">12*Inputs!$B$6*(MIN(1,$H$50*$C1569)*(ic*Inputs!$C$6+pS+fee_fx*Inputs!$D$6-cost_acc-cost_wd*Inputs!$E$6*$E1569-cost_fx*Inputs!$D$6-$F1569)+(1-MIN(1,$H$50*$C1569))*(1-MIN(1,Inputs!$G$6*$D1569)*churn_nonbuyers)*(ic*Inputs!$C$6+fee_wd*Inputs!$E$6*(1-$B1569)+fee_fx*Inputs!$D$6-cost_acc-cost_wd*Inputs!$E$6*(1-$B1569)-cost_fx*Inputs!$D$6))</f>
        <v>212050.428405218</v>
      </c>
      <c r="H1569" s="0" t="n">
        <f aca="false">12*Inputs!$B$7*(MIN(1,$H$51*$C1569)*(ic*Inputs!$C$7+pE+fee_fx*Inputs!$D$7-cost_acc-cost_wd*Inputs!$E$7*$E1569-cost_fx*Inputs!$D$7-$F1569)+(1-MIN(1,$H$51*$C1569))*(1-MIN(1,Inputs!$G$7*$D1569)*churn_nonbuyers)*(ic*Inputs!$C$7+fee_wd*Inputs!$E$7*(1-$B1569)+fee_fx*Inputs!$D$7-cost_acc-cost_wd*Inputs!$E$7*(1-$B1569)-cost_fx*Inputs!$D$7))</f>
        <v>401169.415755188</v>
      </c>
      <c r="I1569" s="0" t="n">
        <f aca="false">12*Inputs!$B$8*(MIN(1,$H$52*$C1569)*(ic*Inputs!$C$8+pT-cost_acc-cost_wd*Inputs!$E$8-cost_fx*Inputs!$D$8-cost_ins)+(1-MIN(1,$H$52*$C1569))*(1-MIN(1,Inputs!$G$8*$D1569)*churn_nonbuyers)*(ic*Inputs!$C$8+fee_wd*Inputs!$E$8*(1-$B1569)+fee_fx*Inputs!$D$8-cost_acc-cost_wd*Inputs!$E$8*(1-$B1569)-cost_fx*Inputs!$D$8))</f>
        <v>186818.554209514</v>
      </c>
      <c r="J1569" s="0" t="n">
        <f aca="false">G1569+H1569+I1569-fixed</f>
        <v>100038.39836992</v>
      </c>
      <c r="K1569" s="0" t="n">
        <f aca="false">12*Inputs!$B$6*(1-MIN(1,Inputs!$G$6*$D1569)*churn_nonbuyers)*(ic*Inputs!$C$6+fee_wd*Inputs!$E$6*(1-$B1569)+fee_fx*Inputs!$D$6-cost_acc-cost_wd*Inputs!$E$6*(1-$B1569)-cost_fx*Inputs!$D$6)</f>
        <v>157206.4083144</v>
      </c>
      <c r="L1569" s="0" t="n">
        <f aca="false">12*Inputs!$B$7*(1-MIN(1,Inputs!$G$7*$D1569)*churn_nonbuyers)*(ic*Inputs!$C$7+fee_wd*Inputs!$E$7*(1-$B1569)+fee_fx*Inputs!$D$7-cost_acc-cost_wd*Inputs!$E$7*(1-$B1569)-cost_fx*Inputs!$D$7)</f>
        <v>356508.24585264</v>
      </c>
      <c r="M1569" s="0" t="n">
        <f aca="false">12*Inputs!$B$8*(1-MIN(1,Inputs!$G$8*$D1569)*churn_nonbuyers)*(ic*Inputs!$C$8+fee_wd*Inputs!$E$8*(1-$B1569)+fee_fx*Inputs!$D$8-cost_acc-cost_wd*Inputs!$E$8*(1-$B1569)-cost_fx*Inputs!$D$8)</f>
        <v>131433.9313872</v>
      </c>
      <c r="N1569" s="0" t="n">
        <f aca="false">K1569+L1569+I1569-fixed</f>
        <v>533.208376554307</v>
      </c>
      <c r="O1569" s="0" t="n">
        <f aca="false">K1569+L1569+M1569-fixed</f>
        <v>-54851.4144457597</v>
      </c>
      <c r="P1569" s="0" t="n">
        <f aca="false">12*Inputs!$B$6*(1-MIN(1,Inputs!$F$6*$D1569))*(ic*Inputs!$C$6+flat_fee-cost_acc-cost_wd*Inputs!$E$6*$E1569-cost_fx*Inputs!$D$6)+12*Inputs!$B$7*(1-MIN(1,Inputs!$F$7*$D1569))*(ic*Inputs!$C$7+flat_fee-cost_acc-cost_wd*Inputs!$E$7*$E1569-cost_fx*Inputs!$D$7)+12*Inputs!$B$8*(1-MIN(1,Inputs!$F$8*$D1569))*(ic*Inputs!$C$8+flat_fee-cost_acc-cost_wd*Inputs!$E$8*$E1569-cost_fx*Inputs!$D$8)-fixed</f>
        <v>80530.34706632</v>
      </c>
    </row>
    <row r="1570" customFormat="false" ht="15" hidden="false" customHeight="false" outlineLevel="0" collapsed="false">
      <c r="A1570" s="0" t="n">
        <v>1505</v>
      </c>
      <c r="B1570" s="0" t="n">
        <v>0.15614</v>
      </c>
      <c r="C1570" s="0" t="n">
        <v>0.712273</v>
      </c>
      <c r="D1570" s="0" t="n">
        <v>0.620606</v>
      </c>
      <c r="E1570" s="0" t="n">
        <v>1.388975</v>
      </c>
      <c r="F1570" s="0" t="n">
        <v>0.276174</v>
      </c>
      <c r="G1570" s="0" t="n">
        <f aca="false">12*Inputs!$B$6*(MIN(1,$H$50*$C1570)*(ic*Inputs!$C$6+pS+fee_fx*Inputs!$D$6-cost_acc-cost_wd*Inputs!$E$6*$E1570-cost_fx*Inputs!$D$6-$F1570)+(1-MIN(1,$H$50*$C1570))*(1-MIN(1,Inputs!$G$6*$D1570)*churn_nonbuyers)*(ic*Inputs!$C$6+fee_wd*Inputs!$E$6*(1-$B1570)+fee_fx*Inputs!$D$6-cost_acc-cost_wd*Inputs!$E$6*(1-$B1570)-cost_fx*Inputs!$D$6))</f>
        <v>205102.92656362</v>
      </c>
      <c r="H1570" s="0" t="n">
        <f aca="false">12*Inputs!$B$7*(MIN(1,$H$51*$C1570)*(ic*Inputs!$C$7+pE+fee_fx*Inputs!$D$7-cost_acc-cost_wd*Inputs!$E$7*$E1570-cost_fx*Inputs!$D$7-$F1570)+(1-MIN(1,$H$51*$C1570))*(1-MIN(1,Inputs!$G$7*$D1570)*churn_nonbuyers)*(ic*Inputs!$C$7+fee_wd*Inputs!$E$7*(1-$B1570)+fee_fx*Inputs!$D$7-cost_acc-cost_wd*Inputs!$E$7*(1-$B1570)-cost_fx*Inputs!$D$7))</f>
        <v>379422.241133415</v>
      </c>
      <c r="I1570" s="0" t="n">
        <f aca="false">12*Inputs!$B$8*(MIN(1,$H$52*$C1570)*(ic*Inputs!$C$8+pT-cost_acc-cost_wd*Inputs!$E$8-cost_fx*Inputs!$D$8-cost_ins)+(1-MIN(1,$H$52*$C1570))*(1-MIN(1,Inputs!$G$8*$D1570)*churn_nonbuyers)*(ic*Inputs!$C$8+fee_wd*Inputs!$E$8*(1-$B1570)+fee_fx*Inputs!$D$8-cost_acc-cost_wd*Inputs!$E$8*(1-$B1570)-cost_fx*Inputs!$D$8))</f>
        <v>193106.550143985</v>
      </c>
      <c r="J1570" s="0" t="n">
        <f aca="false">G1570+H1570+I1570-fixed</f>
        <v>77631.7178410204</v>
      </c>
      <c r="K1570" s="0" t="n">
        <f aca="false">12*Inputs!$B$6*(1-MIN(1,Inputs!$G$6*$D1570)*churn_nonbuyers)*(ic*Inputs!$C$6+fee_wd*Inputs!$E$6*(1-$B1570)+fee_fx*Inputs!$D$6-cost_acc-cost_wd*Inputs!$E$6*(1-$B1570)-cost_fx*Inputs!$D$6)</f>
        <v>173557.821750048</v>
      </c>
      <c r="L1570" s="0" t="n">
        <f aca="false">12*Inputs!$B$7*(1-MIN(1,Inputs!$G$7*$D1570)*churn_nonbuyers)*(ic*Inputs!$C$7+fee_wd*Inputs!$E$7*(1-$B1570)+fee_fx*Inputs!$D$7-cost_acc-cost_wd*Inputs!$E$7*(1-$B1570)-cost_fx*Inputs!$D$7)</f>
        <v>373627.603962029</v>
      </c>
      <c r="M1570" s="0" t="n">
        <f aca="false">12*Inputs!$B$8*(1-MIN(1,Inputs!$G$8*$D1570)*churn_nonbuyers)*(ic*Inputs!$C$8+fee_wd*Inputs!$E$8*(1-$B1570)+fee_fx*Inputs!$D$8-cost_acc-cost_wd*Inputs!$E$8*(1-$B1570)-cost_fx*Inputs!$D$8)</f>
        <v>180365.108860224</v>
      </c>
      <c r="N1570" s="0" t="n">
        <f aca="false">K1570+L1570+I1570-fixed</f>
        <v>40291.9758560618</v>
      </c>
      <c r="O1570" s="0" t="n">
        <f aca="false">K1570+L1570+M1570-fixed</f>
        <v>27550.5345723007</v>
      </c>
      <c r="P1570" s="0" t="n">
        <f aca="false">12*Inputs!$B$6*(1-MIN(1,Inputs!$F$6*$D1570))*(ic*Inputs!$C$6+flat_fee-cost_acc-cost_wd*Inputs!$E$6*$E1570-cost_fx*Inputs!$D$6)+12*Inputs!$B$7*(1-MIN(1,Inputs!$F$7*$D1570))*(ic*Inputs!$C$7+flat_fee-cost_acc-cost_wd*Inputs!$E$7*$E1570-cost_fx*Inputs!$D$7)+12*Inputs!$B$8*(1-MIN(1,Inputs!$F$8*$D1570))*(ic*Inputs!$C$8+flat_fee-cost_acc-cost_wd*Inputs!$E$8*$E1570-cost_fx*Inputs!$D$8)-fixed</f>
        <v>80967.7521560001</v>
      </c>
    </row>
    <row r="1571" customFormat="false" ht="15" hidden="false" customHeight="false" outlineLevel="0" collapsed="false">
      <c r="A1571" s="0" t="n">
        <v>1506</v>
      </c>
      <c r="B1571" s="0" t="n">
        <v>0.223191</v>
      </c>
      <c r="C1571" s="0" t="n">
        <v>0.705016</v>
      </c>
      <c r="D1571" s="0" t="n">
        <v>1.514814</v>
      </c>
      <c r="E1571" s="0" t="n">
        <v>1.110272</v>
      </c>
      <c r="F1571" s="0" t="n">
        <v>0.053942</v>
      </c>
      <c r="G1571" s="0" t="n">
        <f aca="false">12*Inputs!$B$6*(MIN(1,$H$50*$C1571)*(ic*Inputs!$C$6+pS+fee_fx*Inputs!$D$6-cost_acc-cost_wd*Inputs!$E$6*$E1571-cost_fx*Inputs!$D$6-$F1571)+(1-MIN(1,$H$50*$C1571))*(1-MIN(1,Inputs!$G$6*$D1571)*churn_nonbuyers)*(ic*Inputs!$C$6+fee_wd*Inputs!$E$6*(1-$B1571)+fee_fx*Inputs!$D$6-cost_acc-cost_wd*Inputs!$E$6*(1-$B1571)-cost_fx*Inputs!$D$6))</f>
        <v>196941.126728243</v>
      </c>
      <c r="H1571" s="0" t="n">
        <f aca="false">12*Inputs!$B$7*(MIN(1,$H$51*$C1571)*(ic*Inputs!$C$7+pE+fee_fx*Inputs!$D$7-cost_acc-cost_wd*Inputs!$E$7*$E1571-cost_fx*Inputs!$D$7-$F1571)+(1-MIN(1,$H$51*$C1571))*(1-MIN(1,Inputs!$G$7*$D1571)*churn_nonbuyers)*(ic*Inputs!$C$7+fee_wd*Inputs!$E$7*(1-$B1571)+fee_fx*Inputs!$D$7-cost_acc-cost_wd*Inputs!$E$7*(1-$B1571)-cost_fx*Inputs!$D$7))</f>
        <v>397073.03403095</v>
      </c>
      <c r="I1571" s="0" t="n">
        <f aca="false">12*Inputs!$B$8*(MIN(1,$H$52*$C1571)*(ic*Inputs!$C$8+pT-cost_acc-cost_wd*Inputs!$E$8-cost_fx*Inputs!$D$8-cost_ins)+(1-MIN(1,$H$52*$C1571))*(1-MIN(1,Inputs!$G$8*$D1571)*churn_nonbuyers)*(ic*Inputs!$C$8+fee_wd*Inputs!$E$8*(1-$B1571)+fee_fx*Inputs!$D$8-cost_acc-cost_wd*Inputs!$E$8*(1-$B1571)-cost_fx*Inputs!$D$8))</f>
        <v>101623.826304</v>
      </c>
      <c r="J1571" s="0" t="n">
        <f aca="false">G1571+H1571+I1571-fixed</f>
        <v>-4362.01293680735</v>
      </c>
      <c r="K1571" s="0" t="n">
        <f aca="false">12*Inputs!$B$6*(1-MIN(1,Inputs!$G$6*$D1571)*churn_nonbuyers)*(ic*Inputs!$C$6+fee_wd*Inputs!$E$6*(1-$B1571)+fee_fx*Inputs!$D$6-cost_acc-cost_wd*Inputs!$E$6*(1-$B1571)-cost_fx*Inputs!$D$6)</f>
        <v>156625.439410613</v>
      </c>
      <c r="L1571" s="0" t="n">
        <f aca="false">12*Inputs!$B$7*(1-MIN(1,Inputs!$G$7*$D1571)*churn_nonbuyers)*(ic*Inputs!$C$7+fee_wd*Inputs!$E$7*(1-$B1571)+fee_fx*Inputs!$D$7-cost_acc-cost_wd*Inputs!$E$7*(1-$B1571)-cost_fx*Inputs!$D$7)</f>
        <v>354197.866974368</v>
      </c>
      <c r="M1571" s="0" t="n">
        <f aca="false">12*Inputs!$B$8*(1-MIN(1,Inputs!$G$8*$D1571)*churn_nonbuyers)*(ic*Inputs!$C$8+fee_wd*Inputs!$E$8*(1-$B1571)+fee_fx*Inputs!$D$8-cost_acc-cost_wd*Inputs!$E$8*(1-$B1571)-cost_fx*Inputs!$D$8)</f>
        <v>0</v>
      </c>
      <c r="N1571" s="0" t="n">
        <f aca="false">K1571+L1571+I1571-fixed</f>
        <v>-87552.8673110195</v>
      </c>
      <c r="O1571" s="0" t="n">
        <f aca="false">K1571+L1571+M1571-fixed</f>
        <v>-189176.69361502</v>
      </c>
      <c r="P1571" s="0" t="n">
        <f aca="false">12*Inputs!$B$6*(1-MIN(1,Inputs!$F$6*$D1571))*(ic*Inputs!$C$6+flat_fee-cost_acc-cost_wd*Inputs!$E$6*$E1571-cost_fx*Inputs!$D$6)+12*Inputs!$B$7*(1-MIN(1,Inputs!$F$7*$D1571))*(ic*Inputs!$C$7+flat_fee-cost_acc-cost_wd*Inputs!$E$7*$E1571-cost_fx*Inputs!$D$7)+12*Inputs!$B$8*(1-MIN(1,Inputs!$F$8*$D1571))*(ic*Inputs!$C$8+flat_fee-cost_acc-cost_wd*Inputs!$E$8*$E1571-cost_fx*Inputs!$D$8)-fixed</f>
        <v>-253858.83673408</v>
      </c>
    </row>
    <row r="1572" customFormat="false" ht="15" hidden="false" customHeight="false" outlineLevel="0" collapsed="false">
      <c r="A1572" s="0" t="n">
        <v>1507</v>
      </c>
      <c r="B1572" s="0" t="n">
        <v>0.301038</v>
      </c>
      <c r="C1572" s="0" t="n">
        <v>0.859166</v>
      </c>
      <c r="D1572" s="0" t="n">
        <v>1.489992</v>
      </c>
      <c r="E1572" s="0" t="n">
        <v>1.385961</v>
      </c>
      <c r="F1572" s="0" t="n">
        <v>0.183867</v>
      </c>
      <c r="G1572" s="0" t="n">
        <f aca="false">12*Inputs!$B$6*(MIN(1,$H$50*$C1572)*(ic*Inputs!$C$6+pS+fee_fx*Inputs!$D$6-cost_acc-cost_wd*Inputs!$E$6*$E1572-cost_fx*Inputs!$D$6-$F1572)+(1-MIN(1,$H$50*$C1572))*(1-MIN(1,Inputs!$G$6*$D1572)*churn_nonbuyers)*(ic*Inputs!$C$6+fee_wd*Inputs!$E$6*(1-$B1572)+fee_fx*Inputs!$D$6-cost_acc-cost_wd*Inputs!$E$6*(1-$B1572)-cost_fx*Inputs!$D$6))</f>
        <v>188260.975590679</v>
      </c>
      <c r="H1572" s="0" t="n">
        <f aca="false">12*Inputs!$B$7*(MIN(1,$H$51*$C1572)*(ic*Inputs!$C$7+pE+fee_fx*Inputs!$D$7-cost_acc-cost_wd*Inputs!$E$7*$E1572-cost_fx*Inputs!$D$7-$F1572)+(1-MIN(1,$H$51*$C1572))*(1-MIN(1,Inputs!$G$7*$D1572)*churn_nonbuyers)*(ic*Inputs!$C$7+fee_wd*Inputs!$E$7*(1-$B1572)+fee_fx*Inputs!$D$7-cost_acc-cost_wd*Inputs!$E$7*(1-$B1572)-cost_fx*Inputs!$D$7))</f>
        <v>365884.039257182</v>
      </c>
      <c r="I1572" s="0" t="n">
        <f aca="false">12*Inputs!$B$8*(MIN(1,$H$52*$C1572)*(ic*Inputs!$C$8+pT-cost_acc-cost_wd*Inputs!$E$8-cost_fx*Inputs!$D$8-cost_ins)+(1-MIN(1,$H$52*$C1572))*(1-MIN(1,Inputs!$G$8*$D1572)*churn_nonbuyers)*(ic*Inputs!$C$8+fee_wd*Inputs!$E$8*(1-$B1572)+fee_fx*Inputs!$D$8-cost_acc-cost_wd*Inputs!$E$8*(1-$B1572)-cost_fx*Inputs!$D$8))</f>
        <v>123843.623904</v>
      </c>
      <c r="J1572" s="0" t="n">
        <f aca="false">G1572+H1572+I1572-fixed</f>
        <v>-22011.3612481398</v>
      </c>
      <c r="K1572" s="0" t="n">
        <f aca="false">12*Inputs!$B$6*(1-MIN(1,Inputs!$G$6*$D1572)*churn_nonbuyers)*(ic*Inputs!$C$6+fee_wd*Inputs!$E$6*(1-$B1572)+fee_fx*Inputs!$D$6-cost_acc-cost_wd*Inputs!$E$6*(1-$B1572)-cost_fx*Inputs!$D$6)</f>
        <v>146460.926964211</v>
      </c>
      <c r="L1572" s="0" t="n">
        <f aca="false">12*Inputs!$B$7*(1-MIN(1,Inputs!$G$7*$D1572)*churn_nonbuyers)*(ic*Inputs!$C$7+fee_wd*Inputs!$E$7*(1-$B1572)+fee_fx*Inputs!$D$7-cost_acc-cost_wd*Inputs!$E$7*(1-$B1572)-cost_fx*Inputs!$D$7)</f>
        <v>343765.295762527</v>
      </c>
      <c r="M1572" s="0" t="n">
        <f aca="false">12*Inputs!$B$8*(1-MIN(1,Inputs!$G$8*$D1572)*churn_nonbuyers)*(ic*Inputs!$C$8+fee_wd*Inputs!$E$8*(1-$B1572)+fee_fx*Inputs!$D$8-cost_acc-cost_wd*Inputs!$E$8*(1-$B1572)-cost_fx*Inputs!$D$8)</f>
        <v>0</v>
      </c>
      <c r="N1572" s="0" t="n">
        <f aca="false">K1572+L1572+I1572-fixed</f>
        <v>-85930.153369262</v>
      </c>
      <c r="O1572" s="0" t="n">
        <f aca="false">K1572+L1572+M1572-fixed</f>
        <v>-209773.777273262</v>
      </c>
      <c r="P1572" s="0" t="n">
        <f aca="false">12*Inputs!$B$6*(1-MIN(1,Inputs!$F$6*$D1572))*(ic*Inputs!$C$6+flat_fee-cost_acc-cost_wd*Inputs!$E$6*$E1572-cost_fx*Inputs!$D$6)+12*Inputs!$B$7*(1-MIN(1,Inputs!$F$7*$D1572))*(ic*Inputs!$C$7+flat_fee-cost_acc-cost_wd*Inputs!$E$7*$E1572-cost_fx*Inputs!$D$7)+12*Inputs!$B$8*(1-MIN(1,Inputs!$F$8*$D1572))*(ic*Inputs!$C$8+flat_fee-cost_acc-cost_wd*Inputs!$E$8*$E1572-cost_fx*Inputs!$D$8)-fixed</f>
        <v>-327195.08802112</v>
      </c>
    </row>
    <row r="1573" customFormat="false" ht="15" hidden="false" customHeight="false" outlineLevel="0" collapsed="false">
      <c r="A1573" s="0" t="n">
        <v>1508</v>
      </c>
      <c r="B1573" s="0" t="n">
        <v>0.222974</v>
      </c>
      <c r="C1573" s="0" t="n">
        <v>0.997436</v>
      </c>
      <c r="D1573" s="0" t="n">
        <v>1.170316</v>
      </c>
      <c r="E1573" s="0" t="n">
        <v>1.276965</v>
      </c>
      <c r="F1573" s="0" t="n">
        <v>0.078415</v>
      </c>
      <c r="G1573" s="0" t="n">
        <f aca="false">12*Inputs!$B$6*(MIN(1,$H$50*$C1573)*(ic*Inputs!$C$6+pS+fee_fx*Inputs!$D$6-cost_acc-cost_wd*Inputs!$E$6*$E1573-cost_fx*Inputs!$D$6-$F1573)+(1-MIN(1,$H$50*$C1573))*(1-MIN(1,Inputs!$G$6*$D1573)*churn_nonbuyers)*(ic*Inputs!$C$6+fee_wd*Inputs!$E$6*(1-$B1573)+fee_fx*Inputs!$D$6-cost_acc-cost_wd*Inputs!$E$6*(1-$B1573)-cost_fx*Inputs!$D$6))</f>
        <v>211982.817734314</v>
      </c>
      <c r="H1573" s="0" t="n">
        <f aca="false">12*Inputs!$B$7*(MIN(1,$H$51*$C1573)*(ic*Inputs!$C$7+pE+fee_fx*Inputs!$D$7-cost_acc-cost_wd*Inputs!$E$7*$E1573-cost_fx*Inputs!$D$7-$F1573)+(1-MIN(1,$H$51*$C1573))*(1-MIN(1,Inputs!$G$7*$D1573)*churn_nonbuyers)*(ic*Inputs!$C$7+fee_wd*Inputs!$E$7*(1-$B1573)+fee_fx*Inputs!$D$7-cost_acc-cost_wd*Inputs!$E$7*(1-$B1573)-cost_fx*Inputs!$D$7))</f>
        <v>396619.558118354</v>
      </c>
      <c r="I1573" s="0" t="n">
        <f aca="false">12*Inputs!$B$8*(MIN(1,$H$52*$C1573)*(ic*Inputs!$C$8+pT-cost_acc-cost_wd*Inputs!$E$8-cost_fx*Inputs!$D$8-cost_ins)+(1-MIN(1,$H$52*$C1573))*(1-MIN(1,Inputs!$G$8*$D1573)*churn_nonbuyers)*(ic*Inputs!$C$8+fee_wd*Inputs!$E$8*(1-$B1573)+fee_fx*Inputs!$D$8-cost_acc-cost_wd*Inputs!$E$8*(1-$B1573)-cost_fx*Inputs!$D$8))</f>
        <v>160998.257375283</v>
      </c>
      <c r="J1573" s="0" t="n">
        <f aca="false">G1573+H1573+I1573-fixed</f>
        <v>69600.6332279504</v>
      </c>
      <c r="K1573" s="0" t="n">
        <f aca="false">12*Inputs!$B$6*(1-MIN(1,Inputs!$G$6*$D1573)*churn_nonbuyers)*(ic*Inputs!$C$6+fee_wd*Inputs!$E$6*(1-$B1573)+fee_fx*Inputs!$D$6-cost_acc-cost_wd*Inputs!$E$6*(1-$B1573)-cost_fx*Inputs!$D$6)</f>
        <v>159573.799006445</v>
      </c>
      <c r="L1573" s="0" t="n">
        <f aca="false">12*Inputs!$B$7*(1-MIN(1,Inputs!$G$7*$D1573)*churn_nonbuyers)*(ic*Inputs!$C$7+fee_wd*Inputs!$E$7*(1-$B1573)+fee_fx*Inputs!$D$7-cost_acc-cost_wd*Inputs!$E$7*(1-$B1573)-cost_fx*Inputs!$D$7)</f>
        <v>358062.905835867</v>
      </c>
      <c r="M1573" s="0" t="n">
        <f aca="false">12*Inputs!$B$8*(1-MIN(1,Inputs!$G$8*$D1573)*churn_nonbuyers)*(ic*Inputs!$C$8+fee_wd*Inputs!$E$8*(1-$B1573)+fee_fx*Inputs!$D$8-cost_acc-cost_wd*Inputs!$E$8*(1-$B1573)-cost_fx*Inputs!$D$8)</f>
        <v>57071.3696567424</v>
      </c>
      <c r="N1573" s="0" t="n">
        <f aca="false">K1573+L1573+I1573-fixed</f>
        <v>-21365.0377824057</v>
      </c>
      <c r="O1573" s="0" t="n">
        <f aca="false">K1573+L1573+M1573-fixed</f>
        <v>-125291.925500946</v>
      </c>
      <c r="P1573" s="0" t="n">
        <f aca="false">12*Inputs!$B$6*(1-MIN(1,Inputs!$F$6*$D1573))*(ic*Inputs!$C$6+flat_fee-cost_acc-cost_wd*Inputs!$E$6*$E1573-cost_fx*Inputs!$D$6)+12*Inputs!$B$7*(1-MIN(1,Inputs!$F$7*$D1573))*(ic*Inputs!$C$7+flat_fee-cost_acc-cost_wd*Inputs!$E$7*$E1573-cost_fx*Inputs!$D$7)+12*Inputs!$B$8*(1-MIN(1,Inputs!$F$8*$D1573))*(ic*Inputs!$C$8+flat_fee-cost_acc-cost_wd*Inputs!$E$8*$E1573-cost_fx*Inputs!$D$8)-fixed</f>
        <v>-133901.6642224</v>
      </c>
    </row>
    <row r="1574" customFormat="false" ht="15" hidden="false" customHeight="false" outlineLevel="0" collapsed="false">
      <c r="A1574" s="0" t="n">
        <v>1509</v>
      </c>
      <c r="B1574" s="0" t="n">
        <v>0.210434</v>
      </c>
      <c r="C1574" s="0" t="n">
        <v>1.001735</v>
      </c>
      <c r="D1574" s="0" t="n">
        <v>1.624654</v>
      </c>
      <c r="E1574" s="0" t="n">
        <v>1.219066</v>
      </c>
      <c r="F1574" s="0" t="n">
        <v>0.155178</v>
      </c>
      <c r="G1574" s="0" t="n">
        <f aca="false">12*Inputs!$B$6*(MIN(1,$H$50*$C1574)*(ic*Inputs!$C$6+pS+fee_fx*Inputs!$D$6-cost_acc-cost_wd*Inputs!$E$6*$E1574-cost_fx*Inputs!$D$6-$F1574)+(1-MIN(1,$H$50*$C1574))*(1-MIN(1,Inputs!$G$6*$D1574)*churn_nonbuyers)*(ic*Inputs!$C$6+fee_wd*Inputs!$E$6*(1-$B1574)+fee_fx*Inputs!$D$6-cost_acc-cost_wd*Inputs!$E$6*(1-$B1574)-cost_fx*Inputs!$D$6))</f>
        <v>209757.67332644</v>
      </c>
      <c r="H1574" s="0" t="n">
        <f aca="false">12*Inputs!$B$7*(MIN(1,$H$51*$C1574)*(ic*Inputs!$C$7+pE+fee_fx*Inputs!$D$7-cost_acc-cost_wd*Inputs!$E$7*$E1574-cost_fx*Inputs!$D$7-$F1574)+(1-MIN(1,$H$51*$C1574))*(1-MIN(1,Inputs!$G$7*$D1574)*churn_nonbuyers)*(ic*Inputs!$C$7+fee_wd*Inputs!$E$7*(1-$B1574)+fee_fx*Inputs!$D$7-cost_acc-cost_wd*Inputs!$E$7*(1-$B1574)-cost_fx*Inputs!$D$7))</f>
        <v>397036.203726274</v>
      </c>
      <c r="I1574" s="0" t="n">
        <f aca="false">12*Inputs!$B$8*(MIN(1,$H$52*$C1574)*(ic*Inputs!$C$8+pT-cost_acc-cost_wd*Inputs!$E$8-cost_fx*Inputs!$D$8-cost_ins)+(1-MIN(1,$H$52*$C1574))*(1-MIN(1,Inputs!$G$8*$D1574)*churn_nonbuyers)*(ic*Inputs!$C$8+fee_wd*Inputs!$E$8*(1-$B1574)+fee_fx*Inputs!$D$8-cost_acc-cost_wd*Inputs!$E$8*(1-$B1574)-cost_fx*Inputs!$D$8))</f>
        <v>144394.08984</v>
      </c>
      <c r="J1574" s="0" t="n">
        <f aca="false">G1574+H1574+I1574-fixed</f>
        <v>51187.9668927137</v>
      </c>
      <c r="K1574" s="0" t="n">
        <f aca="false">12*Inputs!$B$6*(1-MIN(1,Inputs!$G$6*$D1574)*churn_nonbuyers)*(ic*Inputs!$C$6+fee_wd*Inputs!$E$6*(1-$B1574)+fee_fx*Inputs!$D$6-cost_acc-cost_wd*Inputs!$E$6*(1-$B1574)-cost_fx*Inputs!$D$6)</f>
        <v>157382.545246819</v>
      </c>
      <c r="L1574" s="0" t="n">
        <f aca="false">12*Inputs!$B$7*(1-MIN(1,Inputs!$G$7*$D1574)*churn_nonbuyers)*(ic*Inputs!$C$7+fee_wd*Inputs!$E$7*(1-$B1574)+fee_fx*Inputs!$D$7-cost_acc-cost_wd*Inputs!$E$7*(1-$B1574)-cost_fx*Inputs!$D$7)</f>
        <v>354722.621356092</v>
      </c>
      <c r="M1574" s="0" t="n">
        <f aca="false">12*Inputs!$B$8*(1-MIN(1,Inputs!$G$8*$D1574)*churn_nonbuyers)*(ic*Inputs!$C$8+fee_wd*Inputs!$E$8*(1-$B1574)+fee_fx*Inputs!$D$8-cost_acc-cost_wd*Inputs!$E$8*(1-$B1574)-cost_fx*Inputs!$D$8)</f>
        <v>0</v>
      </c>
      <c r="N1574" s="0" t="n">
        <f aca="false">K1574+L1574+I1574-fixed</f>
        <v>-43500.7435570892</v>
      </c>
      <c r="O1574" s="0" t="n">
        <f aca="false">K1574+L1574+M1574-fixed</f>
        <v>-187894.833397089</v>
      </c>
      <c r="P1574" s="0" t="n">
        <f aca="false">12*Inputs!$B$6*(1-MIN(1,Inputs!$F$6*$D1574))*(ic*Inputs!$C$6+flat_fee-cost_acc-cost_wd*Inputs!$E$6*$E1574-cost_fx*Inputs!$D$6)+12*Inputs!$B$7*(1-MIN(1,Inputs!$F$7*$D1574))*(ic*Inputs!$C$7+flat_fee-cost_acc-cost_wd*Inputs!$E$7*$E1574-cost_fx*Inputs!$D$7)+12*Inputs!$B$8*(1-MIN(1,Inputs!$F$8*$D1574))*(ic*Inputs!$C$8+flat_fee-cost_acc-cost_wd*Inputs!$E$8*$E1574-cost_fx*Inputs!$D$8)-fixed</f>
        <v>-343582.68415264</v>
      </c>
    </row>
    <row r="1575" customFormat="false" ht="15" hidden="false" customHeight="false" outlineLevel="0" collapsed="false">
      <c r="A1575" s="0" t="n">
        <v>1510</v>
      </c>
      <c r="B1575" s="0" t="n">
        <v>0.272512</v>
      </c>
      <c r="C1575" s="0" t="n">
        <v>0.865766</v>
      </c>
      <c r="D1575" s="0" t="n">
        <v>1.537536</v>
      </c>
      <c r="E1575" s="0" t="n">
        <v>1.084031</v>
      </c>
      <c r="F1575" s="0" t="n">
        <v>0.252083</v>
      </c>
      <c r="G1575" s="0" t="n">
        <f aca="false">12*Inputs!$B$6*(MIN(1,$H$50*$C1575)*(ic*Inputs!$C$6+pS+fee_fx*Inputs!$D$6-cost_acc-cost_wd*Inputs!$E$6*$E1575-cost_fx*Inputs!$D$6-$F1575)+(1-MIN(1,$H$50*$C1575))*(1-MIN(1,Inputs!$G$6*$D1575)*churn_nonbuyers)*(ic*Inputs!$C$6+fee_wd*Inputs!$E$6*(1-$B1575)+fee_fx*Inputs!$D$6-cost_acc-cost_wd*Inputs!$E$6*(1-$B1575)-cost_fx*Inputs!$D$6))</f>
        <v>196423.210002328</v>
      </c>
      <c r="H1575" s="0" t="n">
        <f aca="false">12*Inputs!$B$7*(MIN(1,$H$51*$C1575)*(ic*Inputs!$C$7+pE+fee_fx*Inputs!$D$7-cost_acc-cost_wd*Inputs!$E$7*$E1575-cost_fx*Inputs!$D$7-$F1575)+(1-MIN(1,$H$51*$C1575))*(1-MIN(1,Inputs!$G$7*$D1575)*churn_nonbuyers)*(ic*Inputs!$C$7+fee_wd*Inputs!$E$7*(1-$B1575)+fee_fx*Inputs!$D$7-cost_acc-cost_wd*Inputs!$E$7*(1-$B1575)-cost_fx*Inputs!$D$7))</f>
        <v>394991.344506745</v>
      </c>
      <c r="I1575" s="0" t="n">
        <f aca="false">12*Inputs!$B$8*(MIN(1,$H$52*$C1575)*(ic*Inputs!$C$8+pT-cost_acc-cost_wd*Inputs!$E$8-cost_fx*Inputs!$D$8-cost_ins)+(1-MIN(1,$H$52*$C1575))*(1-MIN(1,Inputs!$G$8*$D1575)*churn_nonbuyers)*(ic*Inputs!$C$8+fee_wd*Inputs!$E$8*(1-$B1575)+fee_fx*Inputs!$D$8-cost_acc-cost_wd*Inputs!$E$8*(1-$B1575)-cost_fx*Inputs!$D$8))</f>
        <v>124794.974304</v>
      </c>
      <c r="J1575" s="0" t="n">
        <f aca="false">G1575+H1575+I1575-fixed</f>
        <v>16209.5288130734</v>
      </c>
      <c r="K1575" s="0" t="n">
        <f aca="false">12*Inputs!$B$6*(1-MIN(1,Inputs!$G$6*$D1575)*churn_nonbuyers)*(ic*Inputs!$C$6+fee_wd*Inputs!$E$6*(1-$B1575)+fee_fx*Inputs!$D$6-cost_acc-cost_wd*Inputs!$E$6*(1-$B1575)-cost_fx*Inputs!$D$6)</f>
        <v>149876.68759511</v>
      </c>
      <c r="L1575" s="0" t="n">
        <f aca="false">12*Inputs!$B$7*(1-MIN(1,Inputs!$G$7*$D1575)*churn_nonbuyers)*(ic*Inputs!$C$7+fee_wd*Inputs!$E$7*(1-$B1575)+fee_fx*Inputs!$D$7-cost_acc-cost_wd*Inputs!$E$7*(1-$B1575)-cost_fx*Inputs!$D$7)</f>
        <v>347170.303629066</v>
      </c>
      <c r="M1575" s="0" t="n">
        <f aca="false">12*Inputs!$B$8*(1-MIN(1,Inputs!$G$8*$D1575)*churn_nonbuyers)*(ic*Inputs!$C$8+fee_wd*Inputs!$E$8*(1-$B1575)+fee_fx*Inputs!$D$8-cost_acc-cost_wd*Inputs!$E$8*(1-$B1575)-cost_fx*Inputs!$D$8)</f>
        <v>0</v>
      </c>
      <c r="N1575" s="0" t="n">
        <f aca="false">K1575+L1575+I1575-fixed</f>
        <v>-78158.0344718233</v>
      </c>
      <c r="O1575" s="0" t="n">
        <f aca="false">K1575+L1575+M1575-fixed</f>
        <v>-202953.008775823</v>
      </c>
      <c r="P1575" s="0" t="n">
        <f aca="false">12*Inputs!$B$6*(1-MIN(1,Inputs!$F$6*$D1575))*(ic*Inputs!$C$6+flat_fee-cost_acc-cost_wd*Inputs!$E$6*$E1575-cost_fx*Inputs!$D$6)+12*Inputs!$B$7*(1-MIN(1,Inputs!$F$7*$D1575))*(ic*Inputs!$C$7+flat_fee-cost_acc-cost_wd*Inputs!$E$7*$E1575-cost_fx*Inputs!$D$7)+12*Inputs!$B$8*(1-MIN(1,Inputs!$F$8*$D1575))*(ic*Inputs!$C$8+flat_fee-cost_acc-cost_wd*Inputs!$E$8*$E1575-cost_fx*Inputs!$D$8)-fixed</f>
        <v>-258120.26838016</v>
      </c>
    </row>
    <row r="1576" customFormat="false" ht="15" hidden="false" customHeight="false" outlineLevel="0" collapsed="false">
      <c r="A1576" s="0" t="n">
        <v>1511</v>
      </c>
      <c r="B1576" s="0" t="n">
        <v>0.41885</v>
      </c>
      <c r="C1576" s="0" t="n">
        <v>0.68393</v>
      </c>
      <c r="D1576" s="0" t="n">
        <v>0.74204</v>
      </c>
      <c r="E1576" s="0" t="n">
        <v>1.124932</v>
      </c>
      <c r="F1576" s="0" t="n">
        <v>0.303908</v>
      </c>
      <c r="G1576" s="0" t="n">
        <f aca="false">12*Inputs!$B$6*(MIN(1,$H$50*$C1576)*(ic*Inputs!$C$6+pS+fee_fx*Inputs!$D$6-cost_acc-cost_wd*Inputs!$E$6*$E1576-cost_fx*Inputs!$D$6-$F1576)+(1-MIN(1,$H$50*$C1576))*(1-MIN(1,Inputs!$G$6*$D1576)*churn_nonbuyers)*(ic*Inputs!$C$6+fee_wd*Inputs!$E$6*(1-$B1576)+fee_fx*Inputs!$D$6-cost_acc-cost_wd*Inputs!$E$6*(1-$B1576)-cost_fx*Inputs!$D$6))</f>
        <v>172109.737794117</v>
      </c>
      <c r="H1576" s="0" t="n">
        <f aca="false">12*Inputs!$B$7*(MIN(1,$H$51*$C1576)*(ic*Inputs!$C$7+pE+fee_fx*Inputs!$D$7-cost_acc-cost_wd*Inputs!$E$7*$E1576-cost_fx*Inputs!$D$7-$F1576)+(1-MIN(1,$H$51*$C1576))*(1-MIN(1,Inputs!$G$7*$D1576)*churn_nonbuyers)*(ic*Inputs!$C$7+fee_wd*Inputs!$E$7*(1-$B1576)+fee_fx*Inputs!$D$7-cost_acc-cost_wd*Inputs!$E$7*(1-$B1576)-cost_fx*Inputs!$D$7))</f>
        <v>371025.999846488</v>
      </c>
      <c r="I1576" s="0" t="n">
        <f aca="false">12*Inputs!$B$8*(MIN(1,$H$52*$C1576)*(ic*Inputs!$C$8+pT-cost_acc-cost_wd*Inputs!$E$8-cost_fx*Inputs!$D$8-cost_ins)+(1-MIN(1,$H$52*$C1576))*(1-MIN(1,Inputs!$G$8*$D1576)*churn_nonbuyers)*(ic*Inputs!$C$8+fee_wd*Inputs!$E$8*(1-$B1576)+fee_fx*Inputs!$D$8-cost_acc-cost_wd*Inputs!$E$8*(1-$B1576)-cost_fx*Inputs!$D$8))</f>
        <v>175310.641208459</v>
      </c>
      <c r="J1576" s="0" t="n">
        <f aca="false">G1576+H1576+I1576-fixed</f>
        <v>18446.3788490638</v>
      </c>
      <c r="K1576" s="0" t="n">
        <f aca="false">12*Inputs!$B$6*(1-MIN(1,Inputs!$G$6*$D1576)*churn_nonbuyers)*(ic*Inputs!$C$6+fee_wd*Inputs!$E$6*(1-$B1576)+fee_fx*Inputs!$D$6-cost_acc-cost_wd*Inputs!$E$6*(1-$B1576)-cost_fx*Inputs!$D$6)</f>
        <v>136043.6216688</v>
      </c>
      <c r="L1576" s="0" t="n">
        <f aca="false">12*Inputs!$B$7*(1-MIN(1,Inputs!$G$7*$D1576)*churn_nonbuyers)*(ic*Inputs!$C$7+fee_wd*Inputs!$E$7*(1-$B1576)+fee_fx*Inputs!$D$7-cost_acc-cost_wd*Inputs!$E$7*(1-$B1576)-cost_fx*Inputs!$D$7)</f>
        <v>335252.55508128</v>
      </c>
      <c r="M1576" s="0" t="n">
        <f aca="false">12*Inputs!$B$8*(1-MIN(1,Inputs!$G$8*$D1576)*churn_nonbuyers)*(ic*Inputs!$C$8+fee_wd*Inputs!$E$8*(1-$B1576)+fee_fx*Inputs!$D$8-cost_acc-cost_wd*Inputs!$E$8*(1-$B1576)-cost_fx*Inputs!$D$8)</f>
        <v>147196.8968544</v>
      </c>
      <c r="N1576" s="0" t="n">
        <f aca="false">K1576+L1576+I1576-fixed</f>
        <v>-53393.1820414609</v>
      </c>
      <c r="O1576" s="0" t="n">
        <f aca="false">K1576+L1576+M1576-fixed</f>
        <v>-81506.9263955201</v>
      </c>
      <c r="P1576" s="0" t="n">
        <f aca="false">12*Inputs!$B$6*(1-MIN(1,Inputs!$F$6*$D1576))*(ic*Inputs!$C$6+flat_fee-cost_acc-cost_wd*Inputs!$E$6*$E1576-cost_fx*Inputs!$D$6)+12*Inputs!$B$7*(1-MIN(1,Inputs!$F$7*$D1576))*(ic*Inputs!$C$7+flat_fee-cost_acc-cost_wd*Inputs!$E$7*$E1576-cost_fx*Inputs!$D$7)+12*Inputs!$B$8*(1-MIN(1,Inputs!$F$8*$D1576))*(ic*Inputs!$C$8+flat_fee-cost_acc-cost_wd*Inputs!$E$8*$E1576-cost_fx*Inputs!$D$8)-fixed</f>
        <v>154237.6527872</v>
      </c>
    </row>
    <row r="1577" customFormat="false" ht="15" hidden="false" customHeight="false" outlineLevel="0" collapsed="false">
      <c r="A1577" s="0" t="n">
        <v>1512</v>
      </c>
      <c r="B1577" s="0" t="n">
        <v>0.549445</v>
      </c>
      <c r="C1577" s="0" t="n">
        <v>0.957414</v>
      </c>
      <c r="D1577" s="0" t="n">
        <v>0.833299</v>
      </c>
      <c r="E1577" s="0" t="n">
        <v>1.156408</v>
      </c>
      <c r="F1577" s="0" t="n">
        <v>0.11484</v>
      </c>
      <c r="G1577" s="0" t="n">
        <f aca="false">12*Inputs!$B$6*(MIN(1,$H$50*$C1577)*(ic*Inputs!$C$6+pS+fee_fx*Inputs!$D$6-cost_acc-cost_wd*Inputs!$E$6*$E1577-cost_fx*Inputs!$D$6-$F1577)+(1-MIN(1,$H$50*$C1577))*(1-MIN(1,Inputs!$G$6*$D1577)*churn_nonbuyers)*(ic*Inputs!$C$6+fee_wd*Inputs!$E$6*(1-$B1577)+fee_fx*Inputs!$D$6-cost_acc-cost_wd*Inputs!$E$6*(1-$B1577)-cost_fx*Inputs!$D$6))</f>
        <v>172770.765699518</v>
      </c>
      <c r="H1577" s="0" t="n">
        <f aca="false">12*Inputs!$B$7*(MIN(1,$H$51*$C1577)*(ic*Inputs!$C$7+pE+fee_fx*Inputs!$D$7-cost_acc-cost_wd*Inputs!$E$7*$E1577-cost_fx*Inputs!$D$7-$F1577)+(1-MIN(1,$H$51*$C1577))*(1-MIN(1,Inputs!$G$7*$D1577)*churn_nonbuyers)*(ic*Inputs!$C$7+fee_wd*Inputs!$E$7*(1-$B1577)+fee_fx*Inputs!$D$7-cost_acc-cost_wd*Inputs!$E$7*(1-$B1577)-cost_fx*Inputs!$D$7))</f>
        <v>380392.794062791</v>
      </c>
      <c r="I1577" s="0" t="n">
        <f aca="false">12*Inputs!$B$8*(MIN(1,$H$52*$C1577)*(ic*Inputs!$C$8+pT-cost_acc-cost_wd*Inputs!$E$8-cost_fx*Inputs!$D$8-cost_ins)+(1-MIN(1,$H$52*$C1577))*(1-MIN(1,Inputs!$G$8*$D1577)*churn_nonbuyers)*(ic*Inputs!$C$8+fee_wd*Inputs!$E$8*(1-$B1577)+fee_fx*Inputs!$D$8-cost_acc-cost_wd*Inputs!$E$8*(1-$B1577)-cost_fx*Inputs!$D$8))</f>
        <v>179237.797651922</v>
      </c>
      <c r="J1577" s="0" t="n">
        <f aca="false">G1577+H1577+I1577-fixed</f>
        <v>32401.3574142313</v>
      </c>
      <c r="K1577" s="0" t="n">
        <f aca="false">12*Inputs!$B$6*(1-MIN(1,Inputs!$G$6*$D1577)*churn_nonbuyers)*(ic*Inputs!$C$6+fee_wd*Inputs!$E$6*(1-$B1577)+fee_fx*Inputs!$D$6-cost_acc-cost_wd*Inputs!$E$6*(1-$B1577)-cost_fx*Inputs!$D$6)</f>
        <v>117376.800257196</v>
      </c>
      <c r="L1577" s="0" t="n">
        <f aca="false">12*Inputs!$B$7*(1-MIN(1,Inputs!$G$7*$D1577)*churn_nonbuyers)*(ic*Inputs!$C$7+fee_wd*Inputs!$E$7*(1-$B1577)+fee_fx*Inputs!$D$7-cost_acc-cost_wd*Inputs!$E$7*(1-$B1577)-cost_fx*Inputs!$D$7)</f>
        <v>315978.255802318</v>
      </c>
      <c r="M1577" s="0" t="n">
        <f aca="false">12*Inputs!$B$8*(1-MIN(1,Inputs!$G$8*$D1577)*churn_nonbuyers)*(ic*Inputs!$C$8+fee_wd*Inputs!$E$8*(1-$B1577)+fee_fx*Inputs!$D$8-cost_acc-cost_wd*Inputs!$E$8*(1-$B1577)-cost_fx*Inputs!$D$8)</f>
        <v>125018.310640248</v>
      </c>
      <c r="N1577" s="0" t="n">
        <f aca="false">K1577+L1577+I1577-fixed</f>
        <v>-87407.146288564</v>
      </c>
      <c r="O1577" s="0" t="n">
        <f aca="false">K1577+L1577+M1577-fixed</f>
        <v>-141626.633300238</v>
      </c>
      <c r="P1577" s="0" t="n">
        <f aca="false">12*Inputs!$B$6*(1-MIN(1,Inputs!$F$6*$D1577))*(ic*Inputs!$C$6+flat_fee-cost_acc-cost_wd*Inputs!$E$6*$E1577-cost_fx*Inputs!$D$6)+12*Inputs!$B$7*(1-MIN(1,Inputs!$F$7*$D1577))*(ic*Inputs!$C$7+flat_fee-cost_acc-cost_wd*Inputs!$E$7*$E1577-cost_fx*Inputs!$D$7)+12*Inputs!$B$8*(1-MIN(1,Inputs!$F$8*$D1577))*(ic*Inputs!$C$8+flat_fee-cost_acc-cost_wd*Inputs!$E$8*$E1577-cost_fx*Inputs!$D$8)-fixed</f>
        <v>90653.4967260798</v>
      </c>
    </row>
    <row r="1578" customFormat="false" ht="15" hidden="false" customHeight="false" outlineLevel="0" collapsed="false">
      <c r="A1578" s="0" t="n">
        <v>1513</v>
      </c>
      <c r="B1578" s="0" t="n">
        <v>0.460427</v>
      </c>
      <c r="C1578" s="0" t="n">
        <v>1.101938</v>
      </c>
      <c r="D1578" s="0" t="n">
        <v>1.075738</v>
      </c>
      <c r="E1578" s="0" t="n">
        <v>1.09605</v>
      </c>
      <c r="F1578" s="0" t="n">
        <v>0.271718</v>
      </c>
      <c r="G1578" s="0" t="n">
        <f aca="false">12*Inputs!$B$6*(MIN(1,$H$50*$C1578)*(ic*Inputs!$C$6+pS+fee_fx*Inputs!$D$6-cost_acc-cost_wd*Inputs!$E$6*$E1578-cost_fx*Inputs!$D$6-$F1578)+(1-MIN(1,$H$50*$C1578))*(1-MIN(1,Inputs!$G$6*$D1578)*churn_nonbuyers)*(ic*Inputs!$C$6+fee_wd*Inputs!$E$6*(1-$B1578)+fee_fx*Inputs!$D$6-cost_acc-cost_wd*Inputs!$E$6*(1-$B1578)-cost_fx*Inputs!$D$6))</f>
        <v>188388.173057947</v>
      </c>
      <c r="H1578" s="0" t="n">
        <f aca="false">12*Inputs!$B$7*(MIN(1,$H$51*$C1578)*(ic*Inputs!$C$7+pE+fee_fx*Inputs!$D$7-cost_acc-cost_wd*Inputs!$E$7*$E1578-cost_fx*Inputs!$D$7-$F1578)+(1-MIN(1,$H$51*$C1578))*(1-MIN(1,Inputs!$G$7*$D1578)*churn_nonbuyers)*(ic*Inputs!$C$7+fee_wd*Inputs!$E$7*(1-$B1578)+fee_fx*Inputs!$D$7-cost_acc-cost_wd*Inputs!$E$7*(1-$B1578)-cost_fx*Inputs!$D$7))</f>
        <v>393440.056401853</v>
      </c>
      <c r="I1578" s="0" t="n">
        <f aca="false">12*Inputs!$B$8*(MIN(1,$H$52*$C1578)*(ic*Inputs!$C$8+pT-cost_acc-cost_wd*Inputs!$E$8-cost_fx*Inputs!$D$8-cost_ins)+(1-MIN(1,$H$52*$C1578))*(1-MIN(1,Inputs!$G$8*$D1578)*churn_nonbuyers)*(ic*Inputs!$C$8+fee_wd*Inputs!$E$8*(1-$B1578)+fee_fx*Inputs!$D$8-cost_acc-cost_wd*Inputs!$E$8*(1-$B1578)-cost_fx*Inputs!$D$8))</f>
        <v>176021.886192764</v>
      </c>
      <c r="J1578" s="0" t="n">
        <f aca="false">G1578+H1578+I1578-fixed</f>
        <v>57850.115652564</v>
      </c>
      <c r="K1578" s="0" t="n">
        <f aca="false">12*Inputs!$B$6*(1-MIN(1,Inputs!$G$6*$D1578)*churn_nonbuyers)*(ic*Inputs!$C$6+fee_wd*Inputs!$E$6*(1-$B1578)+fee_fx*Inputs!$D$6-cost_acc-cost_wd*Inputs!$E$6*(1-$B1578)-cost_fx*Inputs!$D$6)</f>
        <v>128021.224464907</v>
      </c>
      <c r="L1578" s="0" t="n">
        <f aca="false">12*Inputs!$B$7*(1-MIN(1,Inputs!$G$7*$D1578)*churn_nonbuyers)*(ic*Inputs!$C$7+fee_wd*Inputs!$E$7*(1-$B1578)+fee_fx*Inputs!$D$7-cost_acc-cost_wd*Inputs!$E$7*(1-$B1578)-cost_fx*Inputs!$D$7)</f>
        <v>326026.076054944</v>
      </c>
      <c r="M1578" s="0" t="n">
        <f aca="false">12*Inputs!$B$8*(1-MIN(1,Inputs!$G$8*$D1578)*churn_nonbuyers)*(ic*Inputs!$C$8+fee_wd*Inputs!$E$8*(1-$B1578)+fee_fx*Inputs!$D$8-cost_acc-cost_wd*Inputs!$E$8*(1-$B1578)-cost_fx*Inputs!$D$8)</f>
        <v>75156.9261162336</v>
      </c>
      <c r="N1578" s="0" t="n">
        <f aca="false">K1578+L1578+I1578-fixed</f>
        <v>-69930.8132873839</v>
      </c>
      <c r="O1578" s="0" t="n">
        <f aca="false">K1578+L1578+M1578-fixed</f>
        <v>-170795.773363915</v>
      </c>
      <c r="P1578" s="0" t="n">
        <f aca="false">12*Inputs!$B$6*(1-MIN(1,Inputs!$F$6*$D1578))*(ic*Inputs!$C$6+flat_fee-cost_acc-cost_wd*Inputs!$E$6*$E1578-cost_fx*Inputs!$D$6)+12*Inputs!$B$7*(1-MIN(1,Inputs!$F$7*$D1578))*(ic*Inputs!$C$7+flat_fee-cost_acc-cost_wd*Inputs!$E$7*$E1578-cost_fx*Inputs!$D$7)+12*Inputs!$B$8*(1-MIN(1,Inputs!$F$8*$D1578))*(ic*Inputs!$C$8+flat_fee-cost_acc-cost_wd*Inputs!$E$8*$E1578-cost_fx*Inputs!$D$8)-fixed</f>
        <v>-11986.466488</v>
      </c>
    </row>
    <row r="1579" customFormat="false" ht="15" hidden="false" customHeight="false" outlineLevel="0" collapsed="false">
      <c r="A1579" s="0" t="n">
        <v>1514</v>
      </c>
      <c r="B1579" s="0" t="n">
        <v>0.175958</v>
      </c>
      <c r="C1579" s="0" t="n">
        <v>0.737378</v>
      </c>
      <c r="D1579" s="0" t="n">
        <v>1.742885</v>
      </c>
      <c r="E1579" s="0" t="n">
        <v>1.087047</v>
      </c>
      <c r="F1579" s="0" t="n">
        <v>0.250622</v>
      </c>
      <c r="G1579" s="0" t="n">
        <f aca="false">12*Inputs!$B$6*(MIN(1,$H$50*$C1579)*(ic*Inputs!$C$6+pS+fee_fx*Inputs!$D$6-cost_acc-cost_wd*Inputs!$E$6*$E1579-cost_fx*Inputs!$D$6-$F1579)+(1-MIN(1,$H$50*$C1579))*(1-MIN(1,Inputs!$G$6*$D1579)*churn_nonbuyers)*(ic*Inputs!$C$6+fee_wd*Inputs!$E$6*(1-$B1579)+fee_fx*Inputs!$D$6-cost_acc-cost_wd*Inputs!$E$6*(1-$B1579)-cost_fx*Inputs!$D$6))</f>
        <v>199868.977599826</v>
      </c>
      <c r="H1579" s="0" t="n">
        <f aca="false">12*Inputs!$B$7*(MIN(1,$H$51*$C1579)*(ic*Inputs!$C$7+pE+fee_fx*Inputs!$D$7-cost_acc-cost_wd*Inputs!$E$7*$E1579-cost_fx*Inputs!$D$7-$F1579)+(1-MIN(1,$H$51*$C1579))*(1-MIN(1,Inputs!$G$7*$D1579)*churn_nonbuyers)*(ic*Inputs!$C$7+fee_wd*Inputs!$E$7*(1-$B1579)+fee_fx*Inputs!$D$7-cost_acc-cost_wd*Inputs!$E$7*(1-$B1579)-cost_fx*Inputs!$D$7))</f>
        <v>395415.07763717</v>
      </c>
      <c r="I1579" s="0" t="n">
        <f aca="false">12*Inputs!$B$8*(MIN(1,$H$52*$C1579)*(ic*Inputs!$C$8+pT-cost_acc-cost_wd*Inputs!$E$8-cost_fx*Inputs!$D$8-cost_ins)+(1-MIN(1,$H$52*$C1579))*(1-MIN(1,Inputs!$G$8*$D1579)*churn_nonbuyers)*(ic*Inputs!$C$8+fee_wd*Inputs!$E$8*(1-$B1579)+fee_fx*Inputs!$D$8-cost_acc-cost_wd*Inputs!$E$8*(1-$B1579)-cost_fx*Inputs!$D$8))</f>
        <v>106288.614432</v>
      </c>
      <c r="J1579" s="0" t="n">
        <f aca="false">G1579+H1579+I1579-fixed</f>
        <v>1572.66966899659</v>
      </c>
      <c r="K1579" s="0" t="n">
        <f aca="false">12*Inputs!$B$6*(1-MIN(1,Inputs!$G$6*$D1579)*churn_nonbuyers)*(ic*Inputs!$C$6+fee_wd*Inputs!$E$6*(1-$B1579)+fee_fx*Inputs!$D$6-cost_acc-cost_wd*Inputs!$E$6*(1-$B1579)-cost_fx*Inputs!$D$6)</f>
        <v>160901.824023576</v>
      </c>
      <c r="L1579" s="0" t="n">
        <f aca="false">12*Inputs!$B$7*(1-MIN(1,Inputs!$G$7*$D1579)*churn_nonbuyers)*(ic*Inputs!$C$7+fee_wd*Inputs!$E$7*(1-$B1579)+fee_fx*Inputs!$D$7-cost_acc-cost_wd*Inputs!$E$7*(1-$B1579)-cost_fx*Inputs!$D$7)</f>
        <v>358104.945134146</v>
      </c>
      <c r="M1579" s="0" t="n">
        <f aca="false">12*Inputs!$B$8*(1-MIN(1,Inputs!$G$8*$D1579)*churn_nonbuyers)*(ic*Inputs!$C$8+fee_wd*Inputs!$E$8*(1-$B1579)+fee_fx*Inputs!$D$8-cost_acc-cost_wd*Inputs!$E$8*(1-$B1579)-cost_fx*Inputs!$D$8)</f>
        <v>0</v>
      </c>
      <c r="N1579" s="0" t="n">
        <f aca="false">K1579+L1579+I1579-fixed</f>
        <v>-74704.6164102784</v>
      </c>
      <c r="O1579" s="0" t="n">
        <f aca="false">K1579+L1579+M1579-fixed</f>
        <v>-180993.230842278</v>
      </c>
      <c r="P1579" s="0" t="n">
        <f aca="false">12*Inputs!$B$6*(1-MIN(1,Inputs!$F$6*$D1579))*(ic*Inputs!$C$6+flat_fee-cost_acc-cost_wd*Inputs!$E$6*$E1579-cost_fx*Inputs!$D$6)+12*Inputs!$B$7*(1-MIN(1,Inputs!$F$7*$D1579))*(ic*Inputs!$C$7+flat_fee-cost_acc-cost_wd*Inputs!$E$7*$E1579-cost_fx*Inputs!$D$7)+12*Inputs!$B$8*(1-MIN(1,Inputs!$F$8*$D1579))*(ic*Inputs!$C$8+flat_fee-cost_acc-cost_wd*Inputs!$E$8*$E1579-cost_fx*Inputs!$D$8)-fixed</f>
        <v>-370546.1377372</v>
      </c>
    </row>
    <row r="1580" customFormat="false" ht="15" hidden="false" customHeight="false" outlineLevel="0" collapsed="false">
      <c r="A1580" s="0" t="n">
        <v>1515</v>
      </c>
      <c r="B1580" s="0" t="n">
        <v>0.384615</v>
      </c>
      <c r="C1580" s="0" t="n">
        <v>0.929039</v>
      </c>
      <c r="D1580" s="0" t="n">
        <v>0.863431</v>
      </c>
      <c r="E1580" s="0" t="n">
        <v>1.210074</v>
      </c>
      <c r="F1580" s="0" t="n">
        <v>0.443979</v>
      </c>
      <c r="G1580" s="0" t="n">
        <f aca="false">12*Inputs!$B$6*(MIN(1,$H$50*$C1580)*(ic*Inputs!$C$6+pS+fee_fx*Inputs!$D$6-cost_acc-cost_wd*Inputs!$E$6*$E1580-cost_fx*Inputs!$D$6-$F1580)+(1-MIN(1,$H$50*$C1580))*(1-MIN(1,Inputs!$G$6*$D1580)*churn_nonbuyers)*(ic*Inputs!$C$6+fee_wd*Inputs!$E$6*(1-$B1580)+fee_fx*Inputs!$D$6-cost_acc-cost_wd*Inputs!$E$6*(1-$B1580)-cost_fx*Inputs!$D$6))</f>
        <v>183787.152505198</v>
      </c>
      <c r="H1580" s="0" t="n">
        <f aca="false">12*Inputs!$B$7*(MIN(1,$H$51*$C1580)*(ic*Inputs!$C$7+pE+fee_fx*Inputs!$D$7-cost_acc-cost_wd*Inputs!$E$7*$E1580-cost_fx*Inputs!$D$7-$F1580)+(1-MIN(1,$H$51*$C1580))*(1-MIN(1,Inputs!$G$7*$D1580)*churn_nonbuyers)*(ic*Inputs!$C$7+fee_wd*Inputs!$E$7*(1-$B1580)+fee_fx*Inputs!$D$7-cost_acc-cost_wd*Inputs!$E$7*(1-$B1580)-cost_fx*Inputs!$D$7))</f>
        <v>369471.612918083</v>
      </c>
      <c r="I1580" s="0" t="n">
        <f aca="false">12*Inputs!$B$8*(MIN(1,$H$52*$C1580)*(ic*Inputs!$C$8+pT-cost_acc-cost_wd*Inputs!$E$8-cost_fx*Inputs!$D$8-cost_ins)+(1-MIN(1,$H$52*$C1580))*(1-MIN(1,Inputs!$G$8*$D1580)*churn_nonbuyers)*(ic*Inputs!$C$8+fee_wd*Inputs!$E$8*(1-$B1580)+fee_fx*Inputs!$D$8-cost_acc-cost_wd*Inputs!$E$8*(1-$B1580)-cost_fx*Inputs!$D$8))</f>
        <v>176512.504667307</v>
      </c>
      <c r="J1580" s="0" t="n">
        <f aca="false">G1580+H1580+I1580-fixed</f>
        <v>29771.270090588</v>
      </c>
      <c r="K1580" s="0" t="n">
        <f aca="false">12*Inputs!$B$6*(1-MIN(1,Inputs!$G$6*$D1580)*churn_nonbuyers)*(ic*Inputs!$C$6+fee_wd*Inputs!$E$6*(1-$B1580)+fee_fx*Inputs!$D$6-cost_acc-cost_wd*Inputs!$E$6*(1-$B1580)-cost_fx*Inputs!$D$6)</f>
        <v>139903.092821268</v>
      </c>
      <c r="L1580" s="0" t="n">
        <f aca="false">12*Inputs!$B$7*(1-MIN(1,Inputs!$G$7*$D1580)*churn_nonbuyers)*(ic*Inputs!$C$7+fee_wd*Inputs!$E$7*(1-$B1580)+fee_fx*Inputs!$D$7-cost_acc-cost_wd*Inputs!$E$7*(1-$B1580)-cost_fx*Inputs!$D$7)</f>
        <v>338806.001004761</v>
      </c>
      <c r="M1580" s="0" t="n">
        <f aca="false">12*Inputs!$B$8*(1-MIN(1,Inputs!$G$8*$D1580)*churn_nonbuyers)*(ic*Inputs!$C$8+fee_wd*Inputs!$E$8*(1-$B1580)+fee_fx*Inputs!$D$8-cost_acc-cost_wd*Inputs!$E$8*(1-$B1580)-cost_fx*Inputs!$D$8)</f>
        <v>121819.939192584</v>
      </c>
      <c r="N1580" s="0" t="n">
        <f aca="false">K1580+L1580+I1580-fixed</f>
        <v>-44778.4015066645</v>
      </c>
      <c r="O1580" s="0" t="n">
        <f aca="false">K1580+L1580+M1580-fixed</f>
        <v>-99470.9669813871</v>
      </c>
      <c r="P1580" s="0" t="n">
        <f aca="false">12*Inputs!$B$6*(1-MIN(1,Inputs!$F$6*$D1580))*(ic*Inputs!$C$6+flat_fee-cost_acc-cost_wd*Inputs!$E$6*$E1580-cost_fx*Inputs!$D$6)+12*Inputs!$B$7*(1-MIN(1,Inputs!$F$7*$D1580))*(ic*Inputs!$C$7+flat_fee-cost_acc-cost_wd*Inputs!$E$7*$E1580-cost_fx*Inputs!$D$7)+12*Inputs!$B$8*(1-MIN(1,Inputs!$F$8*$D1580))*(ic*Inputs!$C$8+flat_fee-cost_acc-cost_wd*Inputs!$E$8*$E1580-cost_fx*Inputs!$D$8)-fixed</f>
        <v>49849.61196656</v>
      </c>
    </row>
    <row r="1581" customFormat="false" ht="15" hidden="false" customHeight="false" outlineLevel="0" collapsed="false">
      <c r="A1581" s="0" t="n">
        <v>1516</v>
      </c>
      <c r="B1581" s="0" t="n">
        <v>0.07257</v>
      </c>
      <c r="C1581" s="0" t="n">
        <v>0.842923</v>
      </c>
      <c r="D1581" s="0" t="n">
        <v>0.779417</v>
      </c>
      <c r="E1581" s="0" t="n">
        <v>1.094771</v>
      </c>
      <c r="F1581" s="0" t="n">
        <v>0.242951</v>
      </c>
      <c r="G1581" s="0" t="n">
        <f aca="false">12*Inputs!$B$6*(MIN(1,$H$50*$C1581)*(ic*Inputs!$C$6+pS+fee_fx*Inputs!$D$6-cost_acc-cost_wd*Inputs!$E$6*$E1581-cost_fx*Inputs!$D$6-$F1581)+(1-MIN(1,$H$50*$C1581))*(1-MIN(1,Inputs!$G$6*$D1581)*churn_nonbuyers)*(ic*Inputs!$C$6+fee_wd*Inputs!$E$6*(1-$B1581)+fee_fx*Inputs!$D$6-cost_acc-cost_wd*Inputs!$E$6*(1-$B1581)-cost_fx*Inputs!$D$6))</f>
        <v>226706.942014695</v>
      </c>
      <c r="H1581" s="0" t="n">
        <f aca="false">12*Inputs!$B$7*(MIN(1,$H$51*$C1581)*(ic*Inputs!$C$7+pE+fee_fx*Inputs!$D$7-cost_acc-cost_wd*Inputs!$E$7*$E1581-cost_fx*Inputs!$D$7-$F1581)+(1-MIN(1,$H$51*$C1581))*(1-MIN(1,Inputs!$G$7*$D1581)*churn_nonbuyers)*(ic*Inputs!$C$7+fee_wd*Inputs!$E$7*(1-$B1581)+fee_fx*Inputs!$D$7-cost_acc-cost_wd*Inputs!$E$7*(1-$B1581)-cost_fx*Inputs!$D$7))</f>
        <v>417254.555668876</v>
      </c>
      <c r="I1581" s="0" t="n">
        <f aca="false">12*Inputs!$B$8*(MIN(1,$H$52*$C1581)*(ic*Inputs!$C$8+pT-cost_acc-cost_wd*Inputs!$E$8-cost_fx*Inputs!$D$8-cost_ins)+(1-MIN(1,$H$52*$C1581))*(1-MIN(1,Inputs!$G$8*$D1581)*churn_nonbuyers)*(ic*Inputs!$C$8+fee_wd*Inputs!$E$8*(1-$B1581)+fee_fx*Inputs!$D$8-cost_acc-cost_wd*Inputs!$E$8*(1-$B1581)-cost_fx*Inputs!$D$8))</f>
        <v>181657.262490033</v>
      </c>
      <c r="J1581" s="0" t="n">
        <f aca="false">G1581+H1581+I1581-fixed</f>
        <v>125618.760173604</v>
      </c>
      <c r="K1581" s="0" t="n">
        <f aca="false">12*Inputs!$B$6*(1-MIN(1,Inputs!$G$6*$D1581)*churn_nonbuyers)*(ic*Inputs!$C$6+fee_wd*Inputs!$E$6*(1-$B1581)+fee_fx*Inputs!$D$6-cost_acc-cost_wd*Inputs!$E$6*(1-$B1581)-cost_fx*Inputs!$D$6)</f>
        <v>183700.645140168</v>
      </c>
      <c r="L1581" s="0" t="n">
        <f aca="false">12*Inputs!$B$7*(1-MIN(1,Inputs!$G$7*$D1581)*churn_nonbuyers)*(ic*Inputs!$C$7+fee_wd*Inputs!$E$7*(1-$B1581)+fee_fx*Inputs!$D$7-cost_acc-cost_wd*Inputs!$E$7*(1-$B1581)-cost_fx*Inputs!$D$7)</f>
        <v>383566.441068101</v>
      </c>
      <c r="M1581" s="0" t="n">
        <f aca="false">12*Inputs!$B$8*(1-MIN(1,Inputs!$G$8*$D1581)*churn_nonbuyers)*(ic*Inputs!$C$8+fee_wd*Inputs!$E$8*(1-$B1581)+fee_fx*Inputs!$D$8-cost_acc-cost_wd*Inputs!$E$8*(1-$B1581)-cost_fx*Inputs!$D$8)</f>
        <v>146735.936840784</v>
      </c>
      <c r="N1581" s="0" t="n">
        <f aca="false">K1581+L1581+I1581-fixed</f>
        <v>48924.3486983018</v>
      </c>
      <c r="O1581" s="0" t="n">
        <f aca="false">K1581+L1581+M1581-fixed</f>
        <v>14003.0230490528</v>
      </c>
      <c r="P1581" s="0" t="n">
        <f aca="false">12*Inputs!$B$6*(1-MIN(1,Inputs!$F$6*$D1581))*(ic*Inputs!$C$6+flat_fee-cost_acc-cost_wd*Inputs!$E$6*$E1581-cost_fx*Inputs!$D$6)+12*Inputs!$B$7*(1-MIN(1,Inputs!$F$7*$D1581))*(ic*Inputs!$C$7+flat_fee-cost_acc-cost_wd*Inputs!$E$7*$E1581-cost_fx*Inputs!$D$7)+12*Inputs!$B$8*(1-MIN(1,Inputs!$F$8*$D1581))*(ic*Inputs!$C$8+flat_fee-cost_acc-cost_wd*Inputs!$E$8*$E1581-cost_fx*Inputs!$D$8)-fixed</f>
        <v>148906.68886568</v>
      </c>
    </row>
    <row r="1582" customFormat="false" ht="15" hidden="false" customHeight="false" outlineLevel="0" collapsed="false">
      <c r="A1582" s="0" t="n">
        <v>1517</v>
      </c>
      <c r="B1582" s="0" t="n">
        <v>0.222739</v>
      </c>
      <c r="C1582" s="0" t="n">
        <v>0.727584</v>
      </c>
      <c r="D1582" s="0" t="n">
        <v>1.274225</v>
      </c>
      <c r="E1582" s="0" t="n">
        <v>1.092916</v>
      </c>
      <c r="F1582" s="0" t="n">
        <v>0.208629</v>
      </c>
      <c r="G1582" s="0" t="n">
        <f aca="false">12*Inputs!$B$6*(MIN(1,$H$50*$C1582)*(ic*Inputs!$C$6+pS+fee_fx*Inputs!$D$6-cost_acc-cost_wd*Inputs!$E$6*$E1582-cost_fx*Inputs!$D$6-$F1582)+(1-MIN(1,$H$50*$C1582))*(1-MIN(1,Inputs!$G$6*$D1582)*churn_nonbuyers)*(ic*Inputs!$C$6+fee_wd*Inputs!$E$6*(1-$B1582)+fee_fx*Inputs!$D$6-cost_acc-cost_wd*Inputs!$E$6*(1-$B1582)-cost_fx*Inputs!$D$6))</f>
        <v>197906.759020003</v>
      </c>
      <c r="H1582" s="0" t="n">
        <f aca="false">12*Inputs!$B$7*(MIN(1,$H$51*$C1582)*(ic*Inputs!$C$7+pE+fee_fx*Inputs!$D$7-cost_acc-cost_wd*Inputs!$E$7*$E1582-cost_fx*Inputs!$D$7-$F1582)+(1-MIN(1,$H$51*$C1582))*(1-MIN(1,Inputs!$G$7*$D1582)*churn_nonbuyers)*(ic*Inputs!$C$7+fee_wd*Inputs!$E$7*(1-$B1582)+fee_fx*Inputs!$D$7-cost_acc-cost_wd*Inputs!$E$7*(1-$B1582)-cost_fx*Inputs!$D$7))</f>
        <v>395360.611381969</v>
      </c>
      <c r="I1582" s="0" t="n">
        <f aca="false">12*Inputs!$B$8*(MIN(1,$H$52*$C1582)*(ic*Inputs!$C$8+pT-cost_acc-cost_wd*Inputs!$E$8-cost_fx*Inputs!$D$8-cost_ins)+(1-MIN(1,$H$52*$C1582))*(1-MIN(1,Inputs!$G$8*$D1582)*churn_nonbuyers)*(ic*Inputs!$C$8+fee_wd*Inputs!$E$8*(1-$B1582)+fee_fx*Inputs!$D$8-cost_acc-cost_wd*Inputs!$E$8*(1-$B1582)-cost_fx*Inputs!$D$8))</f>
        <v>121614.314817441</v>
      </c>
      <c r="J1582" s="0" t="n">
        <f aca="false">G1582+H1582+I1582-fixed</f>
        <v>14881.6852194124</v>
      </c>
      <c r="K1582" s="0" t="n">
        <f aca="false">12*Inputs!$B$6*(1-MIN(1,Inputs!$G$6*$D1582)*churn_nonbuyers)*(ic*Inputs!$C$6+fee_wd*Inputs!$E$6*(1-$B1582)+fee_fx*Inputs!$D$6-cost_acc-cost_wd*Inputs!$E$6*(1-$B1582)-cost_fx*Inputs!$D$6)</f>
        <v>158724.89713638</v>
      </c>
      <c r="L1582" s="0" t="n">
        <f aca="false">12*Inputs!$B$7*(1-MIN(1,Inputs!$G$7*$D1582)*churn_nonbuyers)*(ic*Inputs!$C$7+fee_wd*Inputs!$E$7*(1-$B1582)+fee_fx*Inputs!$D$7-cost_acc-cost_wd*Inputs!$E$7*(1-$B1582)-cost_fx*Inputs!$D$7)</f>
        <v>356938.659081828</v>
      </c>
      <c r="M1582" s="0" t="n">
        <f aca="false">12*Inputs!$B$8*(1-MIN(1,Inputs!$G$8*$D1582)*churn_nonbuyers)*(ic*Inputs!$C$8+fee_wd*Inputs!$E$8*(1-$B1582)+fee_fx*Inputs!$D$8-cost_acc-cost_wd*Inputs!$E$8*(1-$B1582)-cost_fx*Inputs!$D$8)</f>
        <v>34109.93863644</v>
      </c>
      <c r="N1582" s="0" t="n">
        <f aca="false">K1582+L1582+I1582-fixed</f>
        <v>-62722.1289643509</v>
      </c>
      <c r="O1582" s="0" t="n">
        <f aca="false">K1582+L1582+M1582-fixed</f>
        <v>-150226.505145352</v>
      </c>
      <c r="P1582" s="0" t="n">
        <f aca="false">12*Inputs!$B$6*(1-MIN(1,Inputs!$F$6*$D1582))*(ic*Inputs!$C$6+flat_fee-cost_acc-cost_wd*Inputs!$E$6*$E1582-cost_fx*Inputs!$D$6)+12*Inputs!$B$7*(1-MIN(1,Inputs!$F$7*$D1582))*(ic*Inputs!$C$7+flat_fee-cost_acc-cost_wd*Inputs!$E$7*$E1582-cost_fx*Inputs!$D$7)+12*Inputs!$B$8*(1-MIN(1,Inputs!$F$8*$D1582))*(ic*Inputs!$C$8+flat_fee-cost_acc-cost_wd*Inputs!$E$8*$E1582-cost_fx*Inputs!$D$8)-fixed</f>
        <v>-118195.694176</v>
      </c>
    </row>
    <row r="1583" customFormat="false" ht="15" hidden="false" customHeight="false" outlineLevel="0" collapsed="false">
      <c r="A1583" s="0" t="n">
        <v>1518</v>
      </c>
      <c r="B1583" s="0" t="n">
        <v>0.369694</v>
      </c>
      <c r="C1583" s="0" t="n">
        <v>0.717555</v>
      </c>
      <c r="D1583" s="0" t="n">
        <v>1.330376</v>
      </c>
      <c r="E1583" s="0" t="n">
        <v>1.321898</v>
      </c>
      <c r="F1583" s="0" t="n">
        <v>0.15868</v>
      </c>
      <c r="G1583" s="0" t="n">
        <f aca="false">12*Inputs!$B$6*(MIN(1,$H$50*$C1583)*(ic*Inputs!$C$6+pS+fee_fx*Inputs!$D$6-cost_acc-cost_wd*Inputs!$E$6*$E1583-cost_fx*Inputs!$D$6-$F1583)+(1-MIN(1,$H$50*$C1583))*(1-MIN(1,Inputs!$G$6*$D1583)*churn_nonbuyers)*(ic*Inputs!$C$6+fee_wd*Inputs!$E$6*(1-$B1583)+fee_fx*Inputs!$D$6-cost_acc-cost_wd*Inputs!$E$6*(1-$B1583)-cost_fx*Inputs!$D$6))</f>
        <v>175338.268764995</v>
      </c>
      <c r="H1583" s="0" t="n">
        <f aca="false">12*Inputs!$B$7*(MIN(1,$H$51*$C1583)*(ic*Inputs!$C$7+pE+fee_fx*Inputs!$D$7-cost_acc-cost_wd*Inputs!$E$7*$E1583-cost_fx*Inputs!$D$7-$F1583)+(1-MIN(1,$H$51*$C1583))*(1-MIN(1,Inputs!$G$7*$D1583)*churn_nonbuyers)*(ic*Inputs!$C$7+fee_wd*Inputs!$E$7*(1-$B1583)+fee_fx*Inputs!$D$7-cost_acc-cost_wd*Inputs!$E$7*(1-$B1583)-cost_fx*Inputs!$D$7))</f>
        <v>363036.00475343</v>
      </c>
      <c r="I1583" s="0" t="n">
        <f aca="false">12*Inputs!$B$8*(MIN(1,$H$52*$C1583)*(ic*Inputs!$C$8+pT-cost_acc-cost_wd*Inputs!$E$8-cost_fx*Inputs!$D$8-cost_ins)+(1-MIN(1,$H$52*$C1583))*(1-MIN(1,Inputs!$G$8*$D1583)*churn_nonbuyers)*(ic*Inputs!$C$8+fee_wd*Inputs!$E$8*(1-$B1583)+fee_fx*Inputs!$D$8-cost_acc-cost_wd*Inputs!$E$8*(1-$B1583)-cost_fx*Inputs!$D$8))</f>
        <v>113990.663030534</v>
      </c>
      <c r="J1583" s="0" t="n">
        <f aca="false">G1583+H1583+I1583-fixed</f>
        <v>-47635.0634510411</v>
      </c>
      <c r="K1583" s="0" t="n">
        <f aca="false">12*Inputs!$B$6*(1-MIN(1,Inputs!$G$6*$D1583)*churn_nonbuyers)*(ic*Inputs!$C$6+fee_wd*Inputs!$E$6*(1-$B1583)+fee_fx*Inputs!$D$6-cost_acc-cost_wd*Inputs!$E$6*(1-$B1583)-cost_fx*Inputs!$D$6)</f>
        <v>138495.064499597</v>
      </c>
      <c r="L1583" s="0" t="n">
        <f aca="false">12*Inputs!$B$7*(1-MIN(1,Inputs!$G$7*$D1583)*churn_nonbuyers)*(ic*Inputs!$C$7+fee_wd*Inputs!$E$7*(1-$B1583)+fee_fx*Inputs!$D$7-cost_acc-cost_wd*Inputs!$E$7*(1-$B1583)-cost_fx*Inputs!$D$7)</f>
        <v>335996.550251758</v>
      </c>
      <c r="M1583" s="0" t="n">
        <f aca="false">12*Inputs!$B$8*(1-MIN(1,Inputs!$G$8*$D1583)*churn_nonbuyers)*(ic*Inputs!$C$8+fee_wd*Inputs!$E$8*(1-$B1583)+fee_fx*Inputs!$D$8-cost_acc-cost_wd*Inputs!$E$8*(1-$B1583)-cost_fx*Inputs!$D$8)</f>
        <v>21215.9355581184</v>
      </c>
      <c r="N1583" s="0" t="n">
        <f aca="false">K1583+L1583+I1583-fixed</f>
        <v>-111517.722218111</v>
      </c>
      <c r="O1583" s="0" t="n">
        <f aca="false">K1583+L1583+M1583-fixed</f>
        <v>-204292.449690527</v>
      </c>
      <c r="P1583" s="0" t="n">
        <f aca="false">12*Inputs!$B$6*(1-MIN(1,Inputs!$F$6*$D1583))*(ic*Inputs!$C$6+flat_fee-cost_acc-cost_wd*Inputs!$E$6*$E1583-cost_fx*Inputs!$D$6)+12*Inputs!$B$7*(1-MIN(1,Inputs!$F$7*$D1583))*(ic*Inputs!$C$7+flat_fee-cost_acc-cost_wd*Inputs!$E$7*$E1583-cost_fx*Inputs!$D$7)+12*Inputs!$B$8*(1-MIN(1,Inputs!$F$8*$D1583))*(ic*Inputs!$C$8+flat_fee-cost_acc-cost_wd*Inputs!$E$8*$E1583-cost_fx*Inputs!$D$8)-fixed</f>
        <v>-229372.84325248</v>
      </c>
    </row>
    <row r="1584" customFormat="false" ht="15" hidden="false" customHeight="false" outlineLevel="0" collapsed="false">
      <c r="A1584" s="0" t="n">
        <v>1519</v>
      </c>
      <c r="B1584" s="0" t="n">
        <v>0.140608</v>
      </c>
      <c r="C1584" s="0" t="n">
        <v>1.046923</v>
      </c>
      <c r="D1584" s="0" t="n">
        <v>1.051726</v>
      </c>
      <c r="E1584" s="0" t="n">
        <v>1.276096</v>
      </c>
      <c r="F1584" s="0" t="n">
        <v>0.074683</v>
      </c>
      <c r="G1584" s="0" t="n">
        <f aca="false">12*Inputs!$B$6*(MIN(1,$H$50*$C1584)*(ic*Inputs!$C$6+pS+fee_fx*Inputs!$D$6-cost_acc-cost_wd*Inputs!$E$6*$E1584-cost_fx*Inputs!$D$6-$F1584)+(1-MIN(1,$H$50*$C1584))*(1-MIN(1,Inputs!$G$6*$D1584)*churn_nonbuyers)*(ic*Inputs!$C$6+fee_wd*Inputs!$E$6*(1-$B1584)+fee_fx*Inputs!$D$6-cost_acc-cost_wd*Inputs!$E$6*(1-$B1584)-cost_fx*Inputs!$D$6))</f>
        <v>225910.711734665</v>
      </c>
      <c r="H1584" s="0" t="n">
        <f aca="false">12*Inputs!$B$7*(MIN(1,$H$51*$C1584)*(ic*Inputs!$C$7+pE+fee_fx*Inputs!$D$7-cost_acc-cost_wd*Inputs!$E$7*$E1584-cost_fx*Inputs!$D$7-$F1584)+(1-MIN(1,$H$51*$C1584))*(1-MIN(1,Inputs!$G$7*$D1584)*churn_nonbuyers)*(ic*Inputs!$C$7+fee_wd*Inputs!$E$7*(1-$B1584)+fee_fx*Inputs!$D$7-cost_acc-cost_wd*Inputs!$E$7*(1-$B1584)-cost_fx*Inputs!$D$7))</f>
        <v>406306.026866065</v>
      </c>
      <c r="I1584" s="0" t="n">
        <f aca="false">12*Inputs!$B$8*(MIN(1,$H$52*$C1584)*(ic*Inputs!$C$8+pT-cost_acc-cost_wd*Inputs!$E$8-cost_fx*Inputs!$D$8-cost_ins)+(1-MIN(1,$H$52*$C1584))*(1-MIN(1,Inputs!$G$8*$D1584)*churn_nonbuyers)*(ic*Inputs!$C$8+fee_wd*Inputs!$E$8*(1-$B1584)+fee_fx*Inputs!$D$8-cost_acc-cost_wd*Inputs!$E$8*(1-$B1584)-cost_fx*Inputs!$D$8))</f>
        <v>173434.423475686</v>
      </c>
      <c r="J1584" s="0" t="n">
        <f aca="false">G1584+H1584+I1584-fixed</f>
        <v>105651.162076415</v>
      </c>
      <c r="K1584" s="0" t="n">
        <f aca="false">12*Inputs!$B$6*(1-MIN(1,Inputs!$G$6*$D1584)*churn_nonbuyers)*(ic*Inputs!$C$6+fee_wd*Inputs!$E$6*(1-$B1584)+fee_fx*Inputs!$D$6-cost_acc-cost_wd*Inputs!$E$6*(1-$B1584)-cost_fx*Inputs!$D$6)</f>
        <v>171815.793763738</v>
      </c>
      <c r="L1584" s="0" t="n">
        <f aca="false">12*Inputs!$B$7*(1-MIN(1,Inputs!$G$7*$D1584)*churn_nonbuyers)*(ic*Inputs!$C$7+fee_wd*Inputs!$E$7*(1-$B1584)+fee_fx*Inputs!$D$7-cost_acc-cost_wd*Inputs!$E$7*(1-$B1584)-cost_fx*Inputs!$D$7)</f>
        <v>370869.616610243</v>
      </c>
      <c r="M1584" s="0" t="n">
        <f aca="false">12*Inputs!$B$8*(1-MIN(1,Inputs!$G$8*$D1584)*churn_nonbuyers)*(ic*Inputs!$C$8+fee_wd*Inputs!$E$8*(1-$B1584)+fee_fx*Inputs!$D$8-cost_acc-cost_wd*Inputs!$E$8*(1-$B1584)-cost_fx*Inputs!$D$8)</f>
        <v>84321.2641241089</v>
      </c>
      <c r="N1584" s="0" t="n">
        <f aca="false">K1584+L1584+I1584-fixed</f>
        <v>16119.8338496659</v>
      </c>
      <c r="O1584" s="0" t="n">
        <f aca="false">K1584+L1584+M1584-fixed</f>
        <v>-72993.325501911</v>
      </c>
      <c r="P1584" s="0" t="n">
        <f aca="false">12*Inputs!$B$6*(1-MIN(1,Inputs!$F$6*$D1584))*(ic*Inputs!$C$6+flat_fee-cost_acc-cost_wd*Inputs!$E$6*$E1584-cost_fx*Inputs!$D$6)+12*Inputs!$B$7*(1-MIN(1,Inputs!$F$7*$D1584))*(ic*Inputs!$C$7+flat_fee-cost_acc-cost_wd*Inputs!$E$7*$E1584-cost_fx*Inputs!$D$7)+12*Inputs!$B$8*(1-MIN(1,Inputs!$F$8*$D1584))*(ic*Inputs!$C$8+flat_fee-cost_acc-cost_wd*Inputs!$E$8*$E1584-cost_fx*Inputs!$D$8)-fixed</f>
        <v>-74543.6897209599</v>
      </c>
    </row>
    <row r="1585" customFormat="false" ht="15" hidden="false" customHeight="false" outlineLevel="0" collapsed="false">
      <c r="A1585" s="0" t="n">
        <v>1520</v>
      </c>
      <c r="B1585" s="0" t="n">
        <v>0.140726</v>
      </c>
      <c r="C1585" s="0" t="n">
        <v>1.034032</v>
      </c>
      <c r="D1585" s="0" t="n">
        <v>1.502624</v>
      </c>
      <c r="E1585" s="0" t="n">
        <v>1.233909</v>
      </c>
      <c r="F1585" s="0" t="n">
        <v>0.204398</v>
      </c>
      <c r="G1585" s="0" t="n">
        <f aca="false">12*Inputs!$B$6*(MIN(1,$H$50*$C1585)*(ic*Inputs!$C$6+pS+fee_fx*Inputs!$D$6-cost_acc-cost_wd*Inputs!$E$6*$E1585-cost_fx*Inputs!$D$6-$F1585)+(1-MIN(1,$H$50*$C1585))*(1-MIN(1,Inputs!$G$6*$D1585)*churn_nonbuyers)*(ic*Inputs!$C$6+fee_wd*Inputs!$E$6*(1-$B1585)+fee_fx*Inputs!$D$6-cost_acc-cost_wd*Inputs!$E$6*(1-$B1585)-cost_fx*Inputs!$D$6))</f>
        <v>219394.58222116</v>
      </c>
      <c r="H1585" s="0" t="n">
        <f aca="false">12*Inputs!$B$7*(MIN(1,$H$51*$C1585)*(ic*Inputs!$C$7+pE+fee_fx*Inputs!$D$7-cost_acc-cost_wd*Inputs!$E$7*$E1585-cost_fx*Inputs!$D$7-$F1585)+(1-MIN(1,$H$51*$C1585))*(1-MIN(1,Inputs!$G$7*$D1585)*churn_nonbuyers)*(ic*Inputs!$C$7+fee_wd*Inputs!$E$7*(1-$B1585)+fee_fx*Inputs!$D$7-cost_acc-cost_wd*Inputs!$E$7*(1-$B1585)-cost_fx*Inputs!$D$7))</f>
        <v>400122.066413557</v>
      </c>
      <c r="I1585" s="0" t="n">
        <f aca="false">12*Inputs!$B$8*(MIN(1,$H$52*$C1585)*(ic*Inputs!$C$8+pT-cost_acc-cost_wd*Inputs!$E$8-cost_fx*Inputs!$D$8-cost_ins)+(1-MIN(1,$H$52*$C1585))*(1-MIN(1,Inputs!$G$8*$D1585)*churn_nonbuyers)*(ic*Inputs!$C$8+fee_wd*Inputs!$E$8*(1-$B1585)+fee_fx*Inputs!$D$8-cost_acc-cost_wd*Inputs!$E$8*(1-$B1585)-cost_fx*Inputs!$D$8))</f>
        <v>149049.508608</v>
      </c>
      <c r="J1585" s="0" t="n">
        <f aca="false">G1585+H1585+I1585-fixed</f>
        <v>68566.1572427164</v>
      </c>
      <c r="K1585" s="0" t="n">
        <f aca="false">12*Inputs!$B$6*(1-MIN(1,Inputs!$G$6*$D1585)*churn_nonbuyers)*(ic*Inputs!$C$6+fee_wd*Inputs!$E$6*(1-$B1585)+fee_fx*Inputs!$D$6-cost_acc-cost_wd*Inputs!$E$6*(1-$B1585)-cost_fx*Inputs!$D$6)</f>
        <v>167711.505588173</v>
      </c>
      <c r="L1585" s="0" t="n">
        <f aca="false">12*Inputs!$B$7*(1-MIN(1,Inputs!$G$7*$D1585)*churn_nonbuyers)*(ic*Inputs!$C$7+fee_wd*Inputs!$E$7*(1-$B1585)+fee_fx*Inputs!$D$7-cost_acc-cost_wd*Inputs!$E$7*(1-$B1585)-cost_fx*Inputs!$D$7)</f>
        <v>365673.215800904</v>
      </c>
      <c r="M1585" s="0" t="n">
        <f aca="false">12*Inputs!$B$8*(1-MIN(1,Inputs!$G$8*$D1585)*churn_nonbuyers)*(ic*Inputs!$C$8+fee_wd*Inputs!$E$8*(1-$B1585)+fee_fx*Inputs!$D$8-cost_acc-cost_wd*Inputs!$E$8*(1-$B1585)-cost_fx*Inputs!$D$8)</f>
        <v>0</v>
      </c>
      <c r="N1585" s="0" t="n">
        <f aca="false">K1585+L1585+I1585-fixed</f>
        <v>-17565.7700029236</v>
      </c>
      <c r="O1585" s="0" t="n">
        <f aca="false">K1585+L1585+M1585-fixed</f>
        <v>-166615.278610924</v>
      </c>
      <c r="P1585" s="0" t="n">
        <f aca="false">12*Inputs!$B$6*(1-MIN(1,Inputs!$F$6*$D1585))*(ic*Inputs!$C$6+flat_fee-cost_acc-cost_wd*Inputs!$E$6*$E1585-cost_fx*Inputs!$D$6)+12*Inputs!$B$7*(1-MIN(1,Inputs!$F$7*$D1585))*(ic*Inputs!$C$7+flat_fee-cost_acc-cost_wd*Inputs!$E$7*$E1585-cost_fx*Inputs!$D$7)+12*Inputs!$B$8*(1-MIN(1,Inputs!$F$8*$D1585))*(ic*Inputs!$C$8+flat_fee-cost_acc-cost_wd*Inputs!$E$8*$E1585-cost_fx*Inputs!$D$8)-fixed</f>
        <v>-285804.04854016</v>
      </c>
    </row>
    <row r="1586" customFormat="false" ht="15" hidden="false" customHeight="false" outlineLevel="0" collapsed="false">
      <c r="A1586" s="0" t="n">
        <v>1521</v>
      </c>
      <c r="B1586" s="0" t="n">
        <v>0.257838</v>
      </c>
      <c r="C1586" s="0" t="n">
        <v>0.946477</v>
      </c>
      <c r="D1586" s="0" t="n">
        <v>1.368697</v>
      </c>
      <c r="E1586" s="0" t="n">
        <v>1.358145</v>
      </c>
      <c r="F1586" s="0" t="n">
        <v>0.088345</v>
      </c>
      <c r="G1586" s="0" t="n">
        <f aca="false">12*Inputs!$B$6*(MIN(1,$H$50*$C1586)*(ic*Inputs!$C$6+pS+fee_fx*Inputs!$D$6-cost_acc-cost_wd*Inputs!$E$6*$E1586-cost_fx*Inputs!$D$6-$F1586)+(1-MIN(1,$H$50*$C1586))*(1-MIN(1,Inputs!$G$6*$D1586)*churn_nonbuyers)*(ic*Inputs!$C$6+fee_wd*Inputs!$E$6*(1-$B1586)+fee_fx*Inputs!$D$6-cost_acc-cost_wd*Inputs!$E$6*(1-$B1586)-cost_fx*Inputs!$D$6))</f>
        <v>201441.798503083</v>
      </c>
      <c r="H1586" s="0" t="n">
        <f aca="false">12*Inputs!$B$7*(MIN(1,$H$51*$C1586)*(ic*Inputs!$C$7+pE+fee_fx*Inputs!$D$7-cost_acc-cost_wd*Inputs!$E$7*$E1586-cost_fx*Inputs!$D$7-$F1586)+(1-MIN(1,$H$51*$C1586))*(1-MIN(1,Inputs!$G$7*$D1586)*churn_nonbuyers)*(ic*Inputs!$C$7+fee_wd*Inputs!$E$7*(1-$B1586)+fee_fx*Inputs!$D$7-cost_acc-cost_wd*Inputs!$E$7*(1-$B1586)-cost_fx*Inputs!$D$7))</f>
        <v>380892.919733426</v>
      </c>
      <c r="I1586" s="0" t="n">
        <f aca="false">12*Inputs!$B$8*(MIN(1,$H$52*$C1586)*(ic*Inputs!$C$8+pT-cost_acc-cost_wd*Inputs!$E$8-cost_fx*Inputs!$D$8-cost_ins)+(1-MIN(1,$H$52*$C1586))*(1-MIN(1,Inputs!$G$8*$D1586)*churn_nonbuyers)*(ic*Inputs!$C$8+fee_wd*Inputs!$E$8*(1-$B1586)+fee_fx*Inputs!$D$8-cost_acc-cost_wd*Inputs!$E$8*(1-$B1586)-cost_fx*Inputs!$D$8))</f>
        <v>140870.505633634</v>
      </c>
      <c r="J1586" s="0" t="n">
        <f aca="false">G1586+H1586+I1586-fixed</f>
        <v>23205.2238701434</v>
      </c>
      <c r="K1586" s="0" t="n">
        <f aca="false">12*Inputs!$B$6*(1-MIN(1,Inputs!$G$6*$D1586)*churn_nonbuyers)*(ic*Inputs!$C$6+fee_wd*Inputs!$E$6*(1-$B1586)+fee_fx*Inputs!$D$6-cost_acc-cost_wd*Inputs!$E$6*(1-$B1586)-cost_fx*Inputs!$D$6)</f>
        <v>153215.757339019</v>
      </c>
      <c r="L1586" s="0" t="n">
        <f aca="false">12*Inputs!$B$7*(1-MIN(1,Inputs!$G$7*$D1586)*churn_nonbuyers)*(ic*Inputs!$C$7+fee_wd*Inputs!$E$7*(1-$B1586)+fee_fx*Inputs!$D$7-cost_acc-cost_wd*Inputs!$E$7*(1-$B1586)-cost_fx*Inputs!$D$7)</f>
        <v>351040.106147412</v>
      </c>
      <c r="M1586" s="0" t="n">
        <f aca="false">12*Inputs!$B$8*(1-MIN(1,Inputs!$G$8*$D1586)*churn_nonbuyers)*(ic*Inputs!$C$8+fee_wd*Inputs!$E$8*(1-$B1586)+fee_fx*Inputs!$D$8-cost_acc-cost_wd*Inputs!$E$8*(1-$B1586)-cost_fx*Inputs!$D$8)</f>
        <v>13161.3959020896</v>
      </c>
      <c r="N1586" s="0" t="n">
        <f aca="false">K1586+L1586+I1586-fixed</f>
        <v>-54873.630879935</v>
      </c>
      <c r="O1586" s="0" t="n">
        <f aca="false">K1586+L1586+M1586-fixed</f>
        <v>-182582.74061148</v>
      </c>
      <c r="P1586" s="0" t="n">
        <f aca="false">12*Inputs!$B$6*(1-MIN(1,Inputs!$F$6*$D1586))*(ic*Inputs!$C$6+flat_fee-cost_acc-cost_wd*Inputs!$E$6*$E1586-cost_fx*Inputs!$D$6)+12*Inputs!$B$7*(1-MIN(1,Inputs!$F$7*$D1586))*(ic*Inputs!$C$7+flat_fee-cost_acc-cost_wd*Inputs!$E$7*$E1586-cost_fx*Inputs!$D$7)+12*Inputs!$B$8*(1-MIN(1,Inputs!$F$8*$D1586))*(ic*Inputs!$C$8+flat_fee-cost_acc-cost_wd*Inputs!$E$8*$E1586-cost_fx*Inputs!$D$8)-fixed</f>
        <v>-260473.9249204</v>
      </c>
    </row>
    <row r="1587" customFormat="false" ht="15" hidden="false" customHeight="false" outlineLevel="0" collapsed="false">
      <c r="A1587" s="0" t="n">
        <v>1522</v>
      </c>
      <c r="B1587" s="0" t="n">
        <v>0.420497</v>
      </c>
      <c r="C1587" s="0" t="n">
        <v>0.887712</v>
      </c>
      <c r="D1587" s="0" t="n">
        <v>1.191325</v>
      </c>
      <c r="E1587" s="0" t="n">
        <v>1.184533</v>
      </c>
      <c r="F1587" s="0" t="n">
        <v>0.122472</v>
      </c>
      <c r="G1587" s="0" t="n">
        <f aca="false">12*Inputs!$B$6*(MIN(1,$H$50*$C1587)*(ic*Inputs!$C$6+pS+fee_fx*Inputs!$D$6-cost_acc-cost_wd*Inputs!$E$6*$E1587-cost_fx*Inputs!$D$6-$F1587)+(1-MIN(1,$H$50*$C1587))*(1-MIN(1,Inputs!$G$6*$D1587)*churn_nonbuyers)*(ic*Inputs!$C$6+fee_wd*Inputs!$E$6*(1-$B1587)+fee_fx*Inputs!$D$6-cost_acc-cost_wd*Inputs!$E$6*(1-$B1587)-cost_fx*Inputs!$D$6))</f>
        <v>182192.103726213</v>
      </c>
      <c r="H1587" s="0" t="n">
        <f aca="false">12*Inputs!$B$7*(MIN(1,$H$51*$C1587)*(ic*Inputs!$C$7+pE+fee_fx*Inputs!$D$7-cost_acc-cost_wd*Inputs!$E$7*$E1587-cost_fx*Inputs!$D$7-$F1587)+(1-MIN(1,$H$51*$C1587))*(1-MIN(1,Inputs!$G$7*$D1587)*churn_nonbuyers)*(ic*Inputs!$C$7+fee_wd*Inputs!$E$7*(1-$B1587)+fee_fx*Inputs!$D$7-cost_acc-cost_wd*Inputs!$E$7*(1-$B1587)-cost_fx*Inputs!$D$7))</f>
        <v>381739.096950363</v>
      </c>
      <c r="I1587" s="0" t="n">
        <f aca="false">12*Inputs!$B$8*(MIN(1,$H$52*$C1587)*(ic*Inputs!$C$8+pT-cost_acc-cost_wd*Inputs!$E$8-cost_fx*Inputs!$D$8-cost_ins)+(1-MIN(1,$H$52*$C1587))*(1-MIN(1,Inputs!$G$8*$D1587)*churn_nonbuyers)*(ic*Inputs!$C$8+fee_wd*Inputs!$E$8*(1-$B1587)+fee_fx*Inputs!$D$8-cost_acc-cost_wd*Inputs!$E$8*(1-$B1587)-cost_fx*Inputs!$D$8))</f>
        <v>147211.794800012</v>
      </c>
      <c r="J1587" s="0" t="n">
        <f aca="false">G1587+H1587+I1587-fixed</f>
        <v>11142.9954765879</v>
      </c>
      <c r="K1587" s="0" t="n">
        <f aca="false">12*Inputs!$B$6*(1-MIN(1,Inputs!$G$6*$D1587)*churn_nonbuyers)*(ic*Inputs!$C$6+fee_wd*Inputs!$E$6*(1-$B1587)+fee_fx*Inputs!$D$6-cost_acc-cost_wd*Inputs!$E$6*(1-$B1587)-cost_fx*Inputs!$D$6)</f>
        <v>132646.70583738</v>
      </c>
      <c r="L1587" s="0" t="n">
        <f aca="false">12*Inputs!$B$7*(1-MIN(1,Inputs!$G$7*$D1587)*churn_nonbuyers)*(ic*Inputs!$C$7+fee_wd*Inputs!$E$7*(1-$B1587)+fee_fx*Inputs!$D$7-cost_acc-cost_wd*Inputs!$E$7*(1-$B1587)-cost_fx*Inputs!$D$7)</f>
        <v>330402.262702428</v>
      </c>
      <c r="M1587" s="0" t="n">
        <f aca="false">12*Inputs!$B$8*(1-MIN(1,Inputs!$G$8*$D1587)*churn_nonbuyers)*(ic*Inputs!$C$8+fee_wd*Inputs!$E$8*(1-$B1587)+fee_fx*Inputs!$D$8-cost_acc-cost_wd*Inputs!$E$8*(1-$B1587)-cost_fx*Inputs!$D$8)</f>
        <v>50854.08057444</v>
      </c>
      <c r="N1587" s="0" t="n">
        <f aca="false">K1587+L1587+I1587-fixed</f>
        <v>-89739.23666018</v>
      </c>
      <c r="O1587" s="0" t="n">
        <f aca="false">K1587+L1587+M1587-fixed</f>
        <v>-186096.950885752</v>
      </c>
      <c r="P1587" s="0" t="n">
        <f aca="false">12*Inputs!$B$6*(1-MIN(1,Inputs!$F$6*$D1587))*(ic*Inputs!$C$6+flat_fee-cost_acc-cost_wd*Inputs!$E$6*$E1587-cost_fx*Inputs!$D$6)+12*Inputs!$B$7*(1-MIN(1,Inputs!$F$7*$D1587))*(ic*Inputs!$C$7+flat_fee-cost_acc-cost_wd*Inputs!$E$7*$E1587-cost_fx*Inputs!$D$7)+12*Inputs!$B$8*(1-MIN(1,Inputs!$F$8*$D1587))*(ic*Inputs!$C$8+flat_fee-cost_acc-cost_wd*Inputs!$E$8*$E1587-cost_fx*Inputs!$D$8)-fixed</f>
        <v>-108666.394306</v>
      </c>
    </row>
    <row r="1588" customFormat="false" ht="15" hidden="false" customHeight="false" outlineLevel="0" collapsed="false">
      <c r="A1588" s="0" t="n">
        <v>1523</v>
      </c>
      <c r="B1588" s="0" t="n">
        <v>0.379334</v>
      </c>
      <c r="C1588" s="0" t="n">
        <v>0.881603</v>
      </c>
      <c r="D1588" s="0" t="n">
        <v>0.96935</v>
      </c>
      <c r="E1588" s="0" t="n">
        <v>1.303169</v>
      </c>
      <c r="F1588" s="0" t="n">
        <v>0.21718</v>
      </c>
      <c r="G1588" s="0" t="n">
        <f aca="false">12*Inputs!$B$6*(MIN(1,$H$50*$C1588)*(ic*Inputs!$C$6+pS+fee_fx*Inputs!$D$6-cost_acc-cost_wd*Inputs!$E$6*$E1588-cost_fx*Inputs!$D$6-$F1588)+(1-MIN(1,$H$50*$C1588))*(1-MIN(1,Inputs!$G$6*$D1588)*churn_nonbuyers)*(ic*Inputs!$C$6+fee_wd*Inputs!$E$6*(1-$B1588)+fee_fx*Inputs!$D$6-cost_acc-cost_wd*Inputs!$E$6*(1-$B1588)-cost_fx*Inputs!$D$6))</f>
        <v>184215.115807687</v>
      </c>
      <c r="H1588" s="0" t="n">
        <f aca="false">12*Inputs!$B$7*(MIN(1,$H$51*$C1588)*(ic*Inputs!$C$7+pE+fee_fx*Inputs!$D$7-cost_acc-cost_wd*Inputs!$E$7*$E1588-cost_fx*Inputs!$D$7-$F1588)+(1-MIN(1,$H$51*$C1588))*(1-MIN(1,Inputs!$G$7*$D1588)*churn_nonbuyers)*(ic*Inputs!$C$7+fee_wd*Inputs!$E$7*(1-$B1588)+fee_fx*Inputs!$D$7-cost_acc-cost_wd*Inputs!$E$7*(1-$B1588)-cost_fx*Inputs!$D$7))</f>
        <v>369730.500317663</v>
      </c>
      <c r="I1588" s="0" t="n">
        <f aca="false">12*Inputs!$B$8*(MIN(1,$H$52*$C1588)*(ic*Inputs!$C$8+pT-cost_acc-cost_wd*Inputs!$E$8-cost_fx*Inputs!$D$8-cost_ins)+(1-MIN(1,$H$52*$C1588))*(1-MIN(1,Inputs!$G$8*$D1588)*churn_nonbuyers)*(ic*Inputs!$C$8+fee_wd*Inputs!$E$8*(1-$B1588)+fee_fx*Inputs!$D$8-cost_acc-cost_wd*Inputs!$E$8*(1-$B1588)-cost_fx*Inputs!$D$8))</f>
        <v>165009.438598556</v>
      </c>
      <c r="J1588" s="0" t="n">
        <f aca="false">G1588+H1588+I1588-fixed</f>
        <v>18955.0547239058</v>
      </c>
      <c r="K1588" s="0" t="n">
        <f aca="false">12*Inputs!$B$6*(1-MIN(1,Inputs!$G$6*$D1588)*churn_nonbuyers)*(ic*Inputs!$C$6+fee_wd*Inputs!$E$6*(1-$B1588)+fee_fx*Inputs!$D$6-cost_acc-cost_wd*Inputs!$E$6*(1-$B1588)-cost_fx*Inputs!$D$6)</f>
        <v>139852.34937288</v>
      </c>
      <c r="L1588" s="0" t="n">
        <f aca="false">12*Inputs!$B$7*(1-MIN(1,Inputs!$G$7*$D1588)*churn_nonbuyers)*(ic*Inputs!$C$7+fee_wd*Inputs!$E$7*(1-$B1588)+fee_fx*Inputs!$D$7-cost_acc-cost_wd*Inputs!$E$7*(1-$B1588)-cost_fx*Inputs!$D$7)</f>
        <v>338439.142423728</v>
      </c>
      <c r="M1588" s="0" t="n">
        <f aca="false">12*Inputs!$B$8*(1-MIN(1,Inputs!$G$8*$D1588)*churn_nonbuyers)*(ic*Inputs!$C$8+fee_wd*Inputs!$E$8*(1-$B1588)+fee_fx*Inputs!$D$8-cost_acc-cost_wd*Inputs!$E$8*(1-$B1588)-cost_fx*Inputs!$D$8)</f>
        <v>99069.84907344</v>
      </c>
      <c r="N1588" s="0" t="n">
        <f aca="false">K1588+L1588+I1588-fixed</f>
        <v>-56699.0696048364</v>
      </c>
      <c r="O1588" s="0" t="n">
        <f aca="false">K1588+L1588+M1588-fixed</f>
        <v>-122638.659129952</v>
      </c>
      <c r="P1588" s="0" t="n">
        <f aca="false">12*Inputs!$B$6*(1-MIN(1,Inputs!$F$6*$D1588))*(ic*Inputs!$C$6+flat_fee-cost_acc-cost_wd*Inputs!$E$6*$E1588-cost_fx*Inputs!$D$6)+12*Inputs!$B$7*(1-MIN(1,Inputs!$F$7*$D1588))*(ic*Inputs!$C$7+flat_fee-cost_acc-cost_wd*Inputs!$E$7*$E1588-cost_fx*Inputs!$D$7)+12*Inputs!$B$8*(1-MIN(1,Inputs!$F$8*$D1588))*(ic*Inputs!$C$8+flat_fee-cost_acc-cost_wd*Inputs!$E$8*$E1588-cost_fx*Inputs!$D$8)-fixed</f>
        <v>-45442.725964</v>
      </c>
    </row>
    <row r="1589" customFormat="false" ht="15" hidden="false" customHeight="false" outlineLevel="0" collapsed="false">
      <c r="A1589" s="0" t="n">
        <v>1524</v>
      </c>
      <c r="B1589" s="0" t="n">
        <v>0.282434</v>
      </c>
      <c r="C1589" s="0" t="n">
        <v>0.837237</v>
      </c>
      <c r="D1589" s="0" t="n">
        <v>1.360163</v>
      </c>
      <c r="E1589" s="0" t="n">
        <v>1.066131</v>
      </c>
      <c r="F1589" s="0" t="n">
        <v>0.033489</v>
      </c>
      <c r="G1589" s="0" t="n">
        <f aca="false">12*Inputs!$B$6*(MIN(1,$H$50*$C1589)*(ic*Inputs!$C$6+pS+fee_fx*Inputs!$D$6-cost_acc-cost_wd*Inputs!$E$6*$E1589-cost_fx*Inputs!$D$6-$F1589)+(1-MIN(1,$H$50*$C1589))*(1-MIN(1,Inputs!$G$6*$D1589)*churn_nonbuyers)*(ic*Inputs!$C$6+fee_wd*Inputs!$E$6*(1-$B1589)+fee_fx*Inputs!$D$6-cost_acc-cost_wd*Inputs!$E$6*(1-$B1589)-cost_fx*Inputs!$D$6))</f>
        <v>199552.394025013</v>
      </c>
      <c r="H1589" s="0" t="n">
        <f aca="false">12*Inputs!$B$7*(MIN(1,$H$51*$C1589)*(ic*Inputs!$C$7+pE+fee_fx*Inputs!$D$7-cost_acc-cost_wd*Inputs!$E$7*$E1589-cost_fx*Inputs!$D$7-$F1589)+(1-MIN(1,$H$51*$C1589))*(1-MIN(1,Inputs!$G$7*$D1589)*churn_nonbuyers)*(ic*Inputs!$C$7+fee_wd*Inputs!$E$7*(1-$B1589)+fee_fx*Inputs!$D$7-cost_acc-cost_wd*Inputs!$E$7*(1-$B1589)-cost_fx*Inputs!$D$7))</f>
        <v>406060.241385343</v>
      </c>
      <c r="I1589" s="0" t="n">
        <f aca="false">12*Inputs!$B$8*(MIN(1,$H$52*$C1589)*(ic*Inputs!$C$8+pT-cost_acc-cost_wd*Inputs!$E$8-cost_fx*Inputs!$D$8-cost_ins)+(1-MIN(1,$H$52*$C1589))*(1-MIN(1,Inputs!$G$8*$D1589)*churn_nonbuyers)*(ic*Inputs!$C$8+fee_wd*Inputs!$E$8*(1-$B1589)+fee_fx*Inputs!$D$8-cost_acc-cost_wd*Inputs!$E$8*(1-$B1589)-cost_fx*Inputs!$D$8))</f>
        <v>126883.74443145</v>
      </c>
      <c r="J1589" s="0" t="n">
        <f aca="false">G1589+H1589+I1589-fixed</f>
        <v>32496.3798418061</v>
      </c>
      <c r="K1589" s="0" t="n">
        <f aca="false">12*Inputs!$B$6*(1-MIN(1,Inputs!$G$6*$D1589)*churn_nonbuyers)*(ic*Inputs!$C$6+fee_wd*Inputs!$E$6*(1-$B1589)+fee_fx*Inputs!$D$6-cost_acc-cost_wd*Inputs!$E$6*(1-$B1589)-cost_fx*Inputs!$D$6)</f>
        <v>149984.986152542</v>
      </c>
      <c r="L1589" s="0" t="n">
        <f aca="false">12*Inputs!$B$7*(1-MIN(1,Inputs!$G$7*$D1589)*churn_nonbuyers)*(ic*Inputs!$C$7+fee_wd*Inputs!$E$7*(1-$B1589)+fee_fx*Inputs!$D$7-cost_acc-cost_wd*Inputs!$E$7*(1-$B1589)-cost_fx*Inputs!$D$7)</f>
        <v>347736.527467526</v>
      </c>
      <c r="M1589" s="0" t="n">
        <f aca="false">12*Inputs!$B$8*(1-MIN(1,Inputs!$G$8*$D1589)*churn_nonbuyers)*(ic*Inputs!$C$8+fee_wd*Inputs!$E$8*(1-$B1589)+fee_fx*Inputs!$D$8-cost_acc-cost_wd*Inputs!$E$8*(1-$B1589)-cost_fx*Inputs!$D$8)</f>
        <v>14980.7766585312</v>
      </c>
      <c r="N1589" s="0" t="n">
        <f aca="false">K1589+L1589+I1589-fixed</f>
        <v>-75394.741948482</v>
      </c>
      <c r="O1589" s="0" t="n">
        <f aca="false">K1589+L1589+M1589-fixed</f>
        <v>-187297.709721401</v>
      </c>
      <c r="P1589" s="0" t="n">
        <f aca="false">12*Inputs!$B$6*(1-MIN(1,Inputs!$F$6*$D1589))*(ic*Inputs!$C$6+flat_fee-cost_acc-cost_wd*Inputs!$E$6*$E1589-cost_fx*Inputs!$D$6)+12*Inputs!$B$7*(1-MIN(1,Inputs!$F$7*$D1589))*(ic*Inputs!$C$7+flat_fee-cost_acc-cost_wd*Inputs!$E$7*$E1589-cost_fx*Inputs!$D$7)+12*Inputs!$B$8*(1-MIN(1,Inputs!$F$8*$D1589))*(ic*Inputs!$C$8+flat_fee-cost_acc-cost_wd*Inputs!$E$8*$E1589-cost_fx*Inputs!$D$8)-fixed</f>
        <v>-155486.28681928</v>
      </c>
    </row>
    <row r="1590" customFormat="false" ht="15" hidden="false" customHeight="false" outlineLevel="0" collapsed="false">
      <c r="A1590" s="0" t="n">
        <v>1525</v>
      </c>
      <c r="B1590" s="0" t="n">
        <v>0.035458</v>
      </c>
      <c r="C1590" s="0" t="n">
        <v>0.931984</v>
      </c>
      <c r="D1590" s="0" t="n">
        <v>0.9595</v>
      </c>
      <c r="E1590" s="0" t="n">
        <v>1.146297</v>
      </c>
      <c r="F1590" s="0" t="n">
        <v>0.422126</v>
      </c>
      <c r="G1590" s="0" t="n">
        <f aca="false">12*Inputs!$B$6*(MIN(1,$H$50*$C1590)*(ic*Inputs!$C$6+pS+fee_fx*Inputs!$D$6-cost_acc-cost_wd*Inputs!$E$6*$E1590-cost_fx*Inputs!$D$6-$F1590)+(1-MIN(1,$H$50*$C1590))*(1-MIN(1,Inputs!$G$6*$D1590)*churn_nonbuyers)*(ic*Inputs!$C$6+fee_wd*Inputs!$E$6*(1-$B1590)+fee_fx*Inputs!$D$6-cost_acc-cost_wd*Inputs!$E$6*(1-$B1590)-cost_fx*Inputs!$D$6))</f>
        <v>229412.64217241</v>
      </c>
      <c r="H1590" s="0" t="n">
        <f aca="false">12*Inputs!$B$7*(MIN(1,$H$51*$C1590)*(ic*Inputs!$C$7+pE+fee_fx*Inputs!$D$7-cost_acc-cost_wd*Inputs!$E$7*$E1590-cost_fx*Inputs!$D$7-$F1590)+(1-MIN(1,$H$51*$C1590))*(1-MIN(1,Inputs!$G$7*$D1590)*churn_nonbuyers)*(ic*Inputs!$C$7+fee_wd*Inputs!$E$7*(1-$B1590)+fee_fx*Inputs!$D$7-cost_acc-cost_wd*Inputs!$E$7*(1-$B1590)-cost_fx*Inputs!$D$7))</f>
        <v>407587.927652904</v>
      </c>
      <c r="I1590" s="0" t="n">
        <f aca="false">12*Inputs!$B$8*(MIN(1,$H$52*$C1590)*(ic*Inputs!$C$8+pT-cost_acc-cost_wd*Inputs!$E$8-cost_fx*Inputs!$D$8-cost_ins)+(1-MIN(1,$H$52*$C1590))*(1-MIN(1,Inputs!$G$8*$D1590)*churn_nonbuyers)*(ic*Inputs!$C$8+fee_wd*Inputs!$E$8*(1-$B1590)+fee_fx*Inputs!$D$8-cost_acc-cost_wd*Inputs!$E$8*(1-$B1590)-cost_fx*Inputs!$D$8))</f>
        <v>171400.328498679</v>
      </c>
      <c r="J1590" s="0" t="n">
        <f aca="false">G1590+H1590+I1590-fixed</f>
        <v>108400.898323993</v>
      </c>
      <c r="K1590" s="0" t="n">
        <f aca="false">12*Inputs!$B$6*(1-MIN(1,Inputs!$G$6*$D1590)*churn_nonbuyers)*(ic*Inputs!$C$6+fee_wd*Inputs!$E$6*(1-$B1590)+fee_fx*Inputs!$D$6-cost_acc-cost_wd*Inputs!$E$6*(1-$B1590)-cost_fx*Inputs!$D$6)</f>
        <v>187067.2460472</v>
      </c>
      <c r="L1590" s="0" t="n">
        <f aca="false">12*Inputs!$B$7*(1-MIN(1,Inputs!$G$7*$D1590)*churn_nonbuyers)*(ic*Inputs!$C$7+fee_wd*Inputs!$E$7*(1-$B1590)+fee_fx*Inputs!$D$7-cost_acc-cost_wd*Inputs!$E$7*(1-$B1590)-cost_fx*Inputs!$D$7)</f>
        <v>386634.91082832</v>
      </c>
      <c r="M1590" s="0" t="n">
        <f aca="false">12*Inputs!$B$8*(1-MIN(1,Inputs!$G$8*$D1590)*churn_nonbuyers)*(ic*Inputs!$C$8+fee_wd*Inputs!$E$8*(1-$B1590)+fee_fx*Inputs!$D$8-cost_acc-cost_wd*Inputs!$E$8*(1-$B1590)-cost_fx*Inputs!$D$8)</f>
        <v>106614.5935536</v>
      </c>
      <c r="N1590" s="0" t="n">
        <f aca="false">K1590+L1590+I1590-fixed</f>
        <v>45102.4853741992</v>
      </c>
      <c r="O1590" s="0" t="n">
        <f aca="false">K1590+L1590+M1590-fixed</f>
        <v>-19683.2495708799</v>
      </c>
      <c r="P1590" s="0" t="n">
        <f aca="false">12*Inputs!$B$6*(1-MIN(1,Inputs!$F$6*$D1590))*(ic*Inputs!$C$6+flat_fee-cost_acc-cost_wd*Inputs!$E$6*$E1590-cost_fx*Inputs!$D$6)+12*Inputs!$B$7*(1-MIN(1,Inputs!$F$7*$D1590))*(ic*Inputs!$C$7+flat_fee-cost_acc-cost_wd*Inputs!$E$7*$E1590-cost_fx*Inputs!$D$7)+12*Inputs!$B$8*(1-MIN(1,Inputs!$F$8*$D1590))*(ic*Inputs!$C$8+flat_fee-cost_acc-cost_wd*Inputs!$E$8*$E1590-cost_fx*Inputs!$D$8)-fixed</f>
        <v>28688.7731600001</v>
      </c>
    </row>
    <row r="1591" customFormat="false" ht="15" hidden="false" customHeight="false" outlineLevel="0" collapsed="false">
      <c r="A1591" s="0" t="n">
        <v>1526</v>
      </c>
      <c r="B1591" s="0" t="n">
        <v>0.094047</v>
      </c>
      <c r="C1591" s="0" t="n">
        <v>0.839649</v>
      </c>
      <c r="D1591" s="0" t="n">
        <v>1.475204</v>
      </c>
      <c r="E1591" s="0" t="n">
        <v>1.244418</v>
      </c>
      <c r="F1591" s="0" t="n">
        <v>0.102817</v>
      </c>
      <c r="G1591" s="0" t="n">
        <f aca="false">12*Inputs!$B$6*(MIN(1,$H$50*$C1591)*(ic*Inputs!$C$6+pS+fee_fx*Inputs!$D$6-cost_acc-cost_wd*Inputs!$E$6*$E1591-cost_fx*Inputs!$D$6-$F1591)+(1-MIN(1,$H$50*$C1591))*(1-MIN(1,Inputs!$G$6*$D1591)*churn_nonbuyers)*(ic*Inputs!$C$6+fee_wd*Inputs!$E$6*(1-$B1591)+fee_fx*Inputs!$D$6-cost_acc-cost_wd*Inputs!$E$6*(1-$B1591)-cost_fx*Inputs!$D$6))</f>
        <v>217480.425804799</v>
      </c>
      <c r="H1591" s="0" t="n">
        <f aca="false">12*Inputs!$B$7*(MIN(1,$H$51*$C1591)*(ic*Inputs!$C$7+pE+fee_fx*Inputs!$D$7-cost_acc-cost_wd*Inputs!$E$7*$E1591-cost_fx*Inputs!$D$7-$F1591)+(1-MIN(1,$H$51*$C1591))*(1-MIN(1,Inputs!$G$7*$D1591)*churn_nonbuyers)*(ic*Inputs!$C$7+fee_wd*Inputs!$E$7*(1-$B1591)+fee_fx*Inputs!$D$7-cost_acc-cost_wd*Inputs!$E$7*(1-$B1591)-cost_fx*Inputs!$D$7))</f>
        <v>402018.354879844</v>
      </c>
      <c r="I1591" s="0" t="n">
        <f aca="false">12*Inputs!$B$8*(MIN(1,$H$52*$C1591)*(ic*Inputs!$C$8+pT-cost_acc-cost_wd*Inputs!$E$8-cost_fx*Inputs!$D$8-cost_ins)+(1-MIN(1,$H$52*$C1591))*(1-MIN(1,Inputs!$G$8*$D1591)*churn_nonbuyers)*(ic*Inputs!$C$8+fee_wd*Inputs!$E$8*(1-$B1591)+fee_fx*Inputs!$D$8-cost_acc-cost_wd*Inputs!$E$8*(1-$B1591)-cost_fx*Inputs!$D$8))</f>
        <v>121030.365456</v>
      </c>
      <c r="J1591" s="0" t="n">
        <f aca="false">G1591+H1591+I1591-fixed</f>
        <v>40529.1461406429</v>
      </c>
      <c r="K1591" s="0" t="n">
        <f aca="false">12*Inputs!$B$6*(1-MIN(1,Inputs!$G$6*$D1591)*churn_nonbuyers)*(ic*Inputs!$C$6+fee_wd*Inputs!$E$6*(1-$B1591)+fee_fx*Inputs!$D$6-cost_acc-cost_wd*Inputs!$E$6*(1-$B1591)-cost_fx*Inputs!$D$6)</f>
        <v>174186.092956234</v>
      </c>
      <c r="L1591" s="0" t="n">
        <f aca="false">12*Inputs!$B$7*(1-MIN(1,Inputs!$G$7*$D1591)*churn_nonbuyers)*(ic*Inputs!$C$7+fee_wd*Inputs!$E$7*(1-$B1591)+fee_fx*Inputs!$D$7-cost_acc-cost_wd*Inputs!$E$7*(1-$B1591)-cost_fx*Inputs!$D$7)</f>
        <v>372412.51478174</v>
      </c>
      <c r="M1591" s="0" t="n">
        <f aca="false">12*Inputs!$B$8*(1-MIN(1,Inputs!$G$8*$D1591)*churn_nonbuyers)*(ic*Inputs!$C$8+fee_wd*Inputs!$E$8*(1-$B1591)+fee_fx*Inputs!$D$8-cost_acc-cost_wd*Inputs!$E$8*(1-$B1591)-cost_fx*Inputs!$D$8)</f>
        <v>0</v>
      </c>
      <c r="N1591" s="0" t="n">
        <f aca="false">K1591+L1591+I1591-fixed</f>
        <v>-32371.0268060263</v>
      </c>
      <c r="O1591" s="0" t="n">
        <f aca="false">K1591+L1591+M1591-fixed</f>
        <v>-153401.392262026</v>
      </c>
      <c r="P1591" s="0" t="n">
        <f aca="false">12*Inputs!$B$6*(1-MIN(1,Inputs!$F$6*$D1591))*(ic*Inputs!$C$6+flat_fee-cost_acc-cost_wd*Inputs!$E$6*$E1591-cost_fx*Inputs!$D$6)+12*Inputs!$B$7*(1-MIN(1,Inputs!$F$7*$D1591))*(ic*Inputs!$C$7+flat_fee-cost_acc-cost_wd*Inputs!$E$7*$E1591-cost_fx*Inputs!$D$7)+12*Inputs!$B$8*(1-MIN(1,Inputs!$F$8*$D1591))*(ic*Inputs!$C$8+flat_fee-cost_acc-cost_wd*Inputs!$E$8*$E1591-cost_fx*Inputs!$D$8)-fixed</f>
        <v>-275221.79860672</v>
      </c>
    </row>
    <row r="1592" customFormat="false" ht="15" hidden="false" customHeight="false" outlineLevel="0" collapsed="false">
      <c r="A1592" s="0" t="n">
        <v>1527</v>
      </c>
      <c r="B1592" s="0" t="n">
        <v>0.254281</v>
      </c>
      <c r="C1592" s="0" t="n">
        <v>0.687508</v>
      </c>
      <c r="D1592" s="0" t="n">
        <v>1.041522</v>
      </c>
      <c r="E1592" s="0" t="n">
        <v>1.359886</v>
      </c>
      <c r="F1592" s="0" t="n">
        <v>0.275551</v>
      </c>
      <c r="G1592" s="0" t="n">
        <f aca="false">12*Inputs!$B$6*(MIN(1,$H$50*$C1592)*(ic*Inputs!$C$6+pS+fee_fx*Inputs!$D$6-cost_acc-cost_wd*Inputs!$E$6*$E1592-cost_fx*Inputs!$D$6-$F1592)+(1-MIN(1,$H$50*$C1592))*(1-MIN(1,Inputs!$G$6*$D1592)*churn_nonbuyers)*(ic*Inputs!$C$6+fee_wd*Inputs!$E$6*(1-$B1592)+fee_fx*Inputs!$D$6-cost_acc-cost_wd*Inputs!$E$6*(1-$B1592)-cost_fx*Inputs!$D$6))</f>
        <v>188254.934538737</v>
      </c>
      <c r="H1592" s="0" t="n">
        <f aca="false">12*Inputs!$B$7*(MIN(1,$H$51*$C1592)*(ic*Inputs!$C$7+pE+fee_fx*Inputs!$D$7-cost_acc-cost_wd*Inputs!$E$7*$E1592-cost_fx*Inputs!$D$7-$F1592)+(1-MIN(1,$H$51*$C1592))*(1-MIN(1,Inputs!$G$7*$D1592)*churn_nonbuyers)*(ic*Inputs!$C$7+fee_wd*Inputs!$E$7*(1-$B1592)+fee_fx*Inputs!$D$7-cost_acc-cost_wd*Inputs!$E$7*(1-$B1592)-cost_fx*Inputs!$D$7))</f>
        <v>368138.169390705</v>
      </c>
      <c r="I1592" s="0" t="n">
        <f aca="false">12*Inputs!$B$8*(MIN(1,$H$52*$C1592)*(ic*Inputs!$C$8+pT-cost_acc-cost_wd*Inputs!$E$8-cost_fx*Inputs!$D$8-cost_ins)+(1-MIN(1,$H$52*$C1592))*(1-MIN(1,Inputs!$G$8*$D1592)*churn_nonbuyers)*(ic*Inputs!$C$8+fee_wd*Inputs!$E$8*(1-$B1592)+fee_fx*Inputs!$D$8-cost_acc-cost_wd*Inputs!$E$8*(1-$B1592)-cost_fx*Inputs!$D$8))</f>
        <v>143258.874244016</v>
      </c>
      <c r="J1592" s="0" t="n">
        <f aca="false">G1592+H1592+I1592-fixed</f>
        <v>-348.02182654175</v>
      </c>
      <c r="K1592" s="0" t="n">
        <f aca="false">12*Inputs!$B$6*(1-MIN(1,Inputs!$G$6*$D1592)*churn_nonbuyers)*(ic*Inputs!$C$6+fee_wd*Inputs!$E$6*(1-$B1592)+fee_fx*Inputs!$D$6-cost_acc-cost_wd*Inputs!$E$6*(1-$B1592)-cost_fx*Inputs!$D$6)</f>
        <v>156391.83688091</v>
      </c>
      <c r="L1592" s="0" t="n">
        <f aca="false">12*Inputs!$B$7*(1-MIN(1,Inputs!$G$7*$D1592)*churn_nonbuyers)*(ic*Inputs!$C$7+fee_wd*Inputs!$E$7*(1-$B1592)+fee_fx*Inputs!$D$7-cost_acc-cost_wd*Inputs!$E$7*(1-$B1592)-cost_fx*Inputs!$D$7)</f>
        <v>355129.391472546</v>
      </c>
      <c r="M1592" s="0" t="n">
        <f aca="false">12*Inputs!$B$8*(1-MIN(1,Inputs!$G$8*$D1592)*churn_nonbuyers)*(ic*Inputs!$C$8+fee_wd*Inputs!$E$8*(1-$B1592)+fee_fx*Inputs!$D$8-cost_acc-cost_wd*Inputs!$E$8*(1-$B1592)-cost_fx*Inputs!$D$8)</f>
        <v>85126.1644309152</v>
      </c>
      <c r="N1592" s="0" t="n">
        <f aca="false">K1592+L1592+I1592-fixed</f>
        <v>-45219.897402527</v>
      </c>
      <c r="O1592" s="0" t="n">
        <f aca="false">K1592+L1592+M1592-fixed</f>
        <v>-103352.607215628</v>
      </c>
      <c r="P1592" s="0" t="n">
        <f aca="false">12*Inputs!$B$6*(1-MIN(1,Inputs!$F$6*$D1592))*(ic*Inputs!$C$6+flat_fee-cost_acc-cost_wd*Inputs!$E$6*$E1592-cost_fx*Inputs!$D$6)+12*Inputs!$B$7*(1-MIN(1,Inputs!$F$7*$D1592))*(ic*Inputs!$C$7+flat_fee-cost_acc-cost_wd*Inputs!$E$7*$E1592-cost_fx*Inputs!$D$7)+12*Inputs!$B$8*(1-MIN(1,Inputs!$F$8*$D1592))*(ic*Inputs!$C$8+flat_fee-cost_acc-cost_wd*Inputs!$E$8*$E1592-cost_fx*Inputs!$D$8)-fixed</f>
        <v>-104827.80565792</v>
      </c>
    </row>
    <row r="1593" customFormat="false" ht="15" hidden="false" customHeight="false" outlineLevel="0" collapsed="false">
      <c r="A1593" s="0" t="n">
        <v>1528</v>
      </c>
      <c r="B1593" s="0" t="n">
        <v>0.126929</v>
      </c>
      <c r="C1593" s="0" t="n">
        <v>1.150625</v>
      </c>
      <c r="D1593" s="0" t="n">
        <v>1.323261</v>
      </c>
      <c r="E1593" s="0" t="n">
        <v>1.348395</v>
      </c>
      <c r="F1593" s="0" t="n">
        <v>0.408796</v>
      </c>
      <c r="G1593" s="0" t="n">
        <f aca="false">12*Inputs!$B$6*(MIN(1,$H$50*$C1593)*(ic*Inputs!$C$6+pS+fee_fx*Inputs!$D$6-cost_acc-cost_wd*Inputs!$E$6*$E1593-cost_fx*Inputs!$D$6-$F1593)+(1-MIN(1,$H$50*$C1593))*(1-MIN(1,Inputs!$G$6*$D1593)*churn_nonbuyers)*(ic*Inputs!$C$6+fee_wd*Inputs!$E$6*(1-$B1593)+fee_fx*Inputs!$D$6-cost_acc-cost_wd*Inputs!$E$6*(1-$B1593)-cost_fx*Inputs!$D$6))</f>
        <v>219929.484467132</v>
      </c>
      <c r="H1593" s="0" t="n">
        <f aca="false">12*Inputs!$B$7*(MIN(1,$H$51*$C1593)*(ic*Inputs!$C$7+pE+fee_fx*Inputs!$D$7-cost_acc-cost_wd*Inputs!$E$7*$E1593-cost_fx*Inputs!$D$7-$F1593)+(1-MIN(1,$H$51*$C1593))*(1-MIN(1,Inputs!$G$7*$D1593)*churn_nonbuyers)*(ic*Inputs!$C$7+fee_wd*Inputs!$E$7*(1-$B1593)+fee_fx*Inputs!$D$7-cost_acc-cost_wd*Inputs!$E$7*(1-$B1593)-cost_fx*Inputs!$D$7))</f>
        <v>377426.301226003</v>
      </c>
      <c r="I1593" s="0" t="n">
        <f aca="false">12*Inputs!$B$8*(MIN(1,$H$52*$C1593)*(ic*Inputs!$C$8+pT-cost_acc-cost_wd*Inputs!$E$8-cost_fx*Inputs!$D$8-cost_ins)+(1-MIN(1,$H$52*$C1593))*(1-MIN(1,Inputs!$G$8*$D1593)*churn_nonbuyers)*(ic*Inputs!$C$8+fee_wd*Inputs!$E$8*(1-$B1593)+fee_fx*Inputs!$D$8-cost_acc-cost_wd*Inputs!$E$8*(1-$B1593)-cost_fx*Inputs!$D$8))</f>
        <v>170449.738134799</v>
      </c>
      <c r="J1593" s="0" t="n">
        <f aca="false">G1593+H1593+I1593-fixed</f>
        <v>67805.5238279344</v>
      </c>
      <c r="K1593" s="0" t="n">
        <f aca="false">12*Inputs!$B$6*(1-MIN(1,Inputs!$G$6*$D1593)*churn_nonbuyers)*(ic*Inputs!$C$6+fee_wd*Inputs!$E$6*(1-$B1593)+fee_fx*Inputs!$D$6-cost_acc-cost_wd*Inputs!$E$6*(1-$B1593)-cost_fx*Inputs!$D$6)</f>
        <v>171193.066527377</v>
      </c>
      <c r="L1593" s="0" t="n">
        <f aca="false">12*Inputs!$B$7*(1-MIN(1,Inputs!$G$7*$D1593)*churn_nonbuyers)*(ic*Inputs!$C$7+fee_wd*Inputs!$E$7*(1-$B1593)+fee_fx*Inputs!$D$7-cost_acc-cost_wd*Inputs!$E$7*(1-$B1593)-cost_fx*Inputs!$D$7)</f>
        <v>369641.646988426</v>
      </c>
      <c r="M1593" s="0" t="n">
        <f aca="false">12*Inputs!$B$8*(1-MIN(1,Inputs!$G$8*$D1593)*churn_nonbuyers)*(ic*Inputs!$C$8+fee_wd*Inputs!$E$8*(1-$B1593)+fee_fx*Inputs!$D$8-cost_acc-cost_wd*Inputs!$E$8*(1-$B1593)-cost_fx*Inputs!$D$8)</f>
        <v>23612.1972877584</v>
      </c>
      <c r="N1593" s="0" t="n">
        <f aca="false">K1593+L1593+I1593-fixed</f>
        <v>11284.4516506025</v>
      </c>
      <c r="O1593" s="0" t="n">
        <f aca="false">K1593+L1593+M1593-fixed</f>
        <v>-135553.089196439</v>
      </c>
      <c r="P1593" s="0" t="n">
        <f aca="false">12*Inputs!$B$6*(1-MIN(1,Inputs!$F$6*$D1593))*(ic*Inputs!$C$6+flat_fee-cost_acc-cost_wd*Inputs!$E$6*$E1593-cost_fx*Inputs!$D$6)+12*Inputs!$B$7*(1-MIN(1,Inputs!$F$7*$D1593))*(ic*Inputs!$C$7+flat_fee-cost_acc-cost_wd*Inputs!$E$7*$E1593-cost_fx*Inputs!$D$7)+12*Inputs!$B$8*(1-MIN(1,Inputs!$F$8*$D1593))*(ic*Inputs!$C$8+flat_fee-cost_acc-cost_wd*Inputs!$E$8*$E1593-cost_fx*Inputs!$D$8)-fixed</f>
        <v>-235301.1653452</v>
      </c>
    </row>
    <row r="1594" customFormat="false" ht="15" hidden="false" customHeight="false" outlineLevel="0" collapsed="false">
      <c r="A1594" s="0" t="n">
        <v>1529</v>
      </c>
      <c r="B1594" s="0" t="n">
        <v>0.267851</v>
      </c>
      <c r="C1594" s="0" t="n">
        <v>0.681236</v>
      </c>
      <c r="D1594" s="0" t="n">
        <v>0.834013</v>
      </c>
      <c r="E1594" s="0" t="n">
        <v>1.1362</v>
      </c>
      <c r="F1594" s="0" t="n">
        <v>0.109623</v>
      </c>
      <c r="G1594" s="0" t="n">
        <f aca="false">12*Inputs!$B$6*(MIN(1,$H$50*$C1594)*(ic*Inputs!$C$6+pS+fee_fx*Inputs!$D$6-cost_acc-cost_wd*Inputs!$E$6*$E1594-cost_fx*Inputs!$D$6-$F1594)+(1-MIN(1,$H$50*$C1594))*(1-MIN(1,Inputs!$G$6*$D1594)*churn_nonbuyers)*(ic*Inputs!$C$6+fee_wd*Inputs!$E$6*(1-$B1594)+fee_fx*Inputs!$D$6-cost_acc-cost_wd*Inputs!$E$6*(1-$B1594)-cost_fx*Inputs!$D$6))</f>
        <v>193927.458529162</v>
      </c>
      <c r="H1594" s="0" t="n">
        <f aca="false">12*Inputs!$B$7*(MIN(1,$H$51*$C1594)*(ic*Inputs!$C$7+pE+fee_fx*Inputs!$D$7-cost_acc-cost_wd*Inputs!$E$7*$E1594-cost_fx*Inputs!$D$7-$F1594)+(1-MIN(1,$H$51*$C1594))*(1-MIN(1,Inputs!$G$7*$D1594)*churn_nonbuyers)*(ic*Inputs!$C$7+fee_wd*Inputs!$E$7*(1-$B1594)+fee_fx*Inputs!$D$7-cost_acc-cost_wd*Inputs!$E$7*(1-$B1594)-cost_fx*Inputs!$D$7))</f>
        <v>392359.082318465</v>
      </c>
      <c r="I1594" s="0" t="n">
        <f aca="false">12*Inputs!$B$8*(MIN(1,$H$52*$C1594)*(ic*Inputs!$C$8+pT-cost_acc-cost_wd*Inputs!$E$8-cost_fx*Inputs!$D$8-cost_ins)+(1-MIN(1,$H$52*$C1594))*(1-MIN(1,Inputs!$G$8*$D1594)*churn_nonbuyers)*(ic*Inputs!$C$8+fee_wd*Inputs!$E$8*(1-$B1594)+fee_fx*Inputs!$D$8-cost_acc-cost_wd*Inputs!$E$8*(1-$B1594)-cost_fx*Inputs!$D$8))</f>
        <v>166461.933411244</v>
      </c>
      <c r="J1594" s="0" t="n">
        <f aca="false">G1594+H1594+I1594-fixed</f>
        <v>52748.4742588707</v>
      </c>
      <c r="K1594" s="0" t="n">
        <f aca="false">12*Inputs!$B$6*(1-MIN(1,Inputs!$G$6*$D1594)*churn_nonbuyers)*(ic*Inputs!$C$6+fee_wd*Inputs!$E$6*(1-$B1594)+fee_fx*Inputs!$D$6-cost_acc-cost_wd*Inputs!$E$6*(1-$B1594)-cost_fx*Inputs!$D$6)</f>
        <v>156231.021715654</v>
      </c>
      <c r="L1594" s="0" t="n">
        <f aca="false">12*Inputs!$B$7*(1-MIN(1,Inputs!$G$7*$D1594)*churn_nonbuyers)*(ic*Inputs!$C$7+fee_wd*Inputs!$E$7*(1-$B1594)+fee_fx*Inputs!$D$7-cost_acc-cost_wd*Inputs!$E$7*(1-$B1594)-cost_fx*Inputs!$D$7)</f>
        <v>355506.284805392</v>
      </c>
      <c r="M1594" s="0" t="n">
        <f aca="false">12*Inputs!$B$8*(1-MIN(1,Inputs!$G$8*$D1594)*churn_nonbuyers)*(ic*Inputs!$C$8+fee_wd*Inputs!$E$8*(1-$B1594)+fee_fx*Inputs!$D$8-cost_acc-cost_wd*Inputs!$E$8*(1-$B1594)-cost_fx*Inputs!$D$8)</f>
        <v>130493.806619717</v>
      </c>
      <c r="N1594" s="0" t="n">
        <f aca="false">K1594+L1594+I1594-fixed</f>
        <v>-21800.76006771</v>
      </c>
      <c r="O1594" s="0" t="n">
        <f aca="false">K1594+L1594+M1594-fixed</f>
        <v>-57768.8868592373</v>
      </c>
      <c r="P1594" s="0" t="n">
        <f aca="false">12*Inputs!$B$6*(1-MIN(1,Inputs!$F$6*$D1594))*(ic*Inputs!$C$6+flat_fee-cost_acc-cost_wd*Inputs!$E$6*$E1594-cost_fx*Inputs!$D$6)+12*Inputs!$B$7*(1-MIN(1,Inputs!$F$7*$D1594))*(ic*Inputs!$C$7+flat_fee-cost_acc-cost_wd*Inputs!$E$7*$E1594-cost_fx*Inputs!$D$7)+12*Inputs!$B$8*(1-MIN(1,Inputs!$F$8*$D1594))*(ic*Inputs!$C$8+flat_fee-cost_acc-cost_wd*Inputs!$E$8*$E1594-cost_fx*Inputs!$D$8)-fixed</f>
        <v>99812.5338799999</v>
      </c>
    </row>
    <row r="1595" customFormat="false" ht="15" hidden="false" customHeight="false" outlineLevel="0" collapsed="false">
      <c r="A1595" s="0" t="n">
        <v>1530</v>
      </c>
      <c r="B1595" s="0" t="n">
        <v>0.209307</v>
      </c>
      <c r="C1595" s="0" t="n">
        <v>1.04063</v>
      </c>
      <c r="D1595" s="0" t="n">
        <v>0.712781</v>
      </c>
      <c r="E1595" s="0" t="n">
        <v>1.181753</v>
      </c>
      <c r="F1595" s="0" t="n">
        <v>0.230598</v>
      </c>
      <c r="G1595" s="0" t="n">
        <f aca="false">12*Inputs!$B$6*(MIN(1,$H$50*$C1595)*(ic*Inputs!$C$6+pS+fee_fx*Inputs!$D$6-cost_acc-cost_wd*Inputs!$E$6*$E1595-cost_fx*Inputs!$D$6-$F1595)+(1-MIN(1,$H$50*$C1595))*(1-MIN(1,Inputs!$G$6*$D1595)*churn_nonbuyers)*(ic*Inputs!$C$6+fee_wd*Inputs!$E$6*(1-$B1595)+fee_fx*Inputs!$D$6-cost_acc-cost_wd*Inputs!$E$6*(1-$B1595)-cost_fx*Inputs!$D$6))</f>
        <v>218180.979271767</v>
      </c>
      <c r="H1595" s="0" t="n">
        <f aca="false">12*Inputs!$B$7*(MIN(1,$H$51*$C1595)*(ic*Inputs!$C$7+pE+fee_fx*Inputs!$D$7-cost_acc-cost_wd*Inputs!$E$7*$E1595-cost_fx*Inputs!$D$7-$F1595)+(1-MIN(1,$H$51*$C1595))*(1-MIN(1,Inputs!$G$7*$D1595)*churn_nonbuyers)*(ic*Inputs!$C$7+fee_wd*Inputs!$E$7*(1-$B1595)+fee_fx*Inputs!$D$7-cost_acc-cost_wd*Inputs!$E$7*(1-$B1595)-cost_fx*Inputs!$D$7))</f>
        <v>404679.102395888</v>
      </c>
      <c r="I1595" s="0" t="n">
        <f aca="false">12*Inputs!$B$8*(MIN(1,$H$52*$C1595)*(ic*Inputs!$C$8+pT-cost_acc-cost_wd*Inputs!$E$8-cost_fx*Inputs!$D$8-cost_ins)+(1-MIN(1,$H$52*$C1595))*(1-MIN(1,Inputs!$G$8*$D1595)*churn_nonbuyers)*(ic*Inputs!$C$8+fee_wd*Inputs!$E$8*(1-$B1595)+fee_fx*Inputs!$D$8-cost_acc-cost_wd*Inputs!$E$8*(1-$B1595)-cost_fx*Inputs!$D$8))</f>
        <v>193045.346232408</v>
      </c>
      <c r="J1595" s="0" t="n">
        <f aca="false">G1595+H1595+I1595-fixed</f>
        <v>115905.427900064</v>
      </c>
      <c r="K1595" s="0" t="n">
        <f aca="false">12*Inputs!$B$6*(1-MIN(1,Inputs!$G$6*$D1595)*churn_nonbuyers)*(ic*Inputs!$C$6+fee_wd*Inputs!$E$6*(1-$B1595)+fee_fx*Inputs!$D$6-cost_acc-cost_wd*Inputs!$E$6*(1-$B1595)-cost_fx*Inputs!$D$6)</f>
        <v>165349.127899922</v>
      </c>
      <c r="L1595" s="0" t="n">
        <f aca="false">12*Inputs!$B$7*(1-MIN(1,Inputs!$G$7*$D1595)*churn_nonbuyers)*(ic*Inputs!$C$7+fee_wd*Inputs!$E$7*(1-$B1595)+fee_fx*Inputs!$D$7-cost_acc-cost_wd*Inputs!$E$7*(1-$B1595)-cost_fx*Inputs!$D$7)</f>
        <v>365082.494051954</v>
      </c>
      <c r="M1595" s="0" t="n">
        <f aca="false">12*Inputs!$B$8*(1-MIN(1,Inputs!$G$8*$D1595)*churn_nonbuyers)*(ic*Inputs!$C$8+fee_wd*Inputs!$E$8*(1-$B1595)+fee_fx*Inputs!$D$8-cost_acc-cost_wd*Inputs!$E$8*(1-$B1595)-cost_fx*Inputs!$D$8)</f>
        <v>158509.846892971</v>
      </c>
      <c r="N1595" s="0" t="n">
        <f aca="false">K1595+L1595+I1595-fixed</f>
        <v>23476.9681842842</v>
      </c>
      <c r="O1595" s="0" t="n">
        <f aca="false">K1595+L1595+M1595-fixed</f>
        <v>-11058.5311551531</v>
      </c>
      <c r="P1595" s="0" t="n">
        <f aca="false">12*Inputs!$B$6*(1-MIN(1,Inputs!$F$6*$D1595))*(ic*Inputs!$C$6+flat_fee-cost_acc-cost_wd*Inputs!$E$6*$E1595-cost_fx*Inputs!$D$6)+12*Inputs!$B$7*(1-MIN(1,Inputs!$F$7*$D1595))*(ic*Inputs!$C$7+flat_fee-cost_acc-cost_wd*Inputs!$E$7*$E1595-cost_fx*Inputs!$D$7)+12*Inputs!$B$8*(1-MIN(1,Inputs!$F$8*$D1595))*(ic*Inputs!$C$8+flat_fee-cost_acc-cost_wd*Inputs!$E$8*$E1595-cost_fx*Inputs!$D$8)-fixed</f>
        <v>141396.84065432</v>
      </c>
    </row>
    <row r="1596" customFormat="false" ht="15" hidden="false" customHeight="false" outlineLevel="0" collapsed="false">
      <c r="A1596" s="0" t="n">
        <v>1531</v>
      </c>
      <c r="B1596" s="0" t="n">
        <v>0.247607</v>
      </c>
      <c r="C1596" s="0" t="n">
        <v>1.021536</v>
      </c>
      <c r="D1596" s="0" t="n">
        <v>1.495677</v>
      </c>
      <c r="E1596" s="0" t="n">
        <v>1.21711</v>
      </c>
      <c r="F1596" s="0" t="n">
        <v>0.117546</v>
      </c>
      <c r="G1596" s="0" t="n">
        <f aca="false">12*Inputs!$B$6*(MIN(1,$H$50*$C1596)*(ic*Inputs!$C$6+pS+fee_fx*Inputs!$D$6-cost_acc-cost_wd*Inputs!$E$6*$E1596-cost_fx*Inputs!$D$6-$F1596)+(1-MIN(1,$H$50*$C1596))*(1-MIN(1,Inputs!$G$6*$D1596)*churn_nonbuyers)*(ic*Inputs!$C$6+fee_wd*Inputs!$E$6*(1-$B1596)+fee_fx*Inputs!$D$6-cost_acc-cost_wd*Inputs!$E$6*(1-$B1596)-cost_fx*Inputs!$D$6))</f>
        <v>208191.242781927</v>
      </c>
      <c r="H1596" s="0" t="n">
        <f aca="false">12*Inputs!$B$7*(MIN(1,$H$51*$C1596)*(ic*Inputs!$C$7+pE+fee_fx*Inputs!$D$7-cost_acc-cost_wd*Inputs!$E$7*$E1596-cost_fx*Inputs!$D$7-$F1596)+(1-MIN(1,$H$51*$C1596))*(1-MIN(1,Inputs!$G$7*$D1596)*churn_nonbuyers)*(ic*Inputs!$C$7+fee_wd*Inputs!$E$7*(1-$B1596)+fee_fx*Inputs!$D$7-cost_acc-cost_wd*Inputs!$E$7*(1-$B1596)-cost_fx*Inputs!$D$7))</f>
        <v>398146.764689796</v>
      </c>
      <c r="I1596" s="0" t="n">
        <f aca="false">12*Inputs!$B$8*(MIN(1,$H$52*$C1596)*(ic*Inputs!$C$8+pT-cost_acc-cost_wd*Inputs!$E$8-cost_fx*Inputs!$D$8-cost_ins)+(1-MIN(1,$H$52*$C1596))*(1-MIN(1,Inputs!$G$8*$D1596)*churn_nonbuyers)*(ic*Inputs!$C$8+fee_wd*Inputs!$E$8*(1-$B1596)+fee_fx*Inputs!$D$8-cost_acc-cost_wd*Inputs!$E$8*(1-$B1596)-cost_fx*Inputs!$D$8))</f>
        <v>147248.285184</v>
      </c>
      <c r="J1596" s="0" t="n">
        <f aca="false">G1596+H1596+I1596-fixed</f>
        <v>53586.2926557236</v>
      </c>
      <c r="K1596" s="0" t="n">
        <f aca="false">12*Inputs!$B$6*(1-MIN(1,Inputs!$G$6*$D1596)*churn_nonbuyers)*(ic*Inputs!$C$6+fee_wd*Inputs!$E$6*(1-$B1596)+fee_fx*Inputs!$D$6-cost_acc-cost_wd*Inputs!$E$6*(1-$B1596)-cost_fx*Inputs!$D$6)</f>
        <v>153534.616523561</v>
      </c>
      <c r="L1596" s="0" t="n">
        <f aca="false">12*Inputs!$B$7*(1-MIN(1,Inputs!$G$7*$D1596)*churn_nonbuyers)*(ic*Inputs!$C$7+fee_wd*Inputs!$E$7*(1-$B1596)+fee_fx*Inputs!$D$7-cost_acc-cost_wd*Inputs!$E$7*(1-$B1596)-cost_fx*Inputs!$D$7)</f>
        <v>351052.752218136</v>
      </c>
      <c r="M1596" s="0" t="n">
        <f aca="false">12*Inputs!$B$8*(1-MIN(1,Inputs!$G$8*$D1596)*churn_nonbuyers)*(ic*Inputs!$C$8+fee_wd*Inputs!$E$8*(1-$B1596)+fee_fx*Inputs!$D$8-cost_acc-cost_wd*Inputs!$E$8*(1-$B1596)-cost_fx*Inputs!$D$8)</f>
        <v>0</v>
      </c>
      <c r="N1596" s="0" t="n">
        <f aca="false">K1596+L1596+I1596-fixed</f>
        <v>-48164.3460743028</v>
      </c>
      <c r="O1596" s="0" t="n">
        <f aca="false">K1596+L1596+M1596-fixed</f>
        <v>-195412.631258303</v>
      </c>
      <c r="P1596" s="0" t="n">
        <f aca="false">12*Inputs!$B$6*(1-MIN(1,Inputs!$F$6*$D1596))*(ic*Inputs!$C$6+flat_fee-cost_acc-cost_wd*Inputs!$E$6*$E1596-cost_fx*Inputs!$D$6)+12*Inputs!$B$7*(1-MIN(1,Inputs!$F$7*$D1596))*(ic*Inputs!$C$7+flat_fee-cost_acc-cost_wd*Inputs!$E$7*$E1596-cost_fx*Inputs!$D$7)+12*Inputs!$B$8*(1-MIN(1,Inputs!$F$8*$D1596))*(ic*Inputs!$C$8+flat_fee-cost_acc-cost_wd*Inputs!$E$8*$E1596-cost_fx*Inputs!$D$8)-fixed</f>
        <v>-277017.7152232</v>
      </c>
    </row>
    <row r="1597" customFormat="false" ht="15" hidden="false" customHeight="false" outlineLevel="0" collapsed="false">
      <c r="A1597" s="0" t="n">
        <v>1532</v>
      </c>
      <c r="B1597" s="0" t="n">
        <v>0.195006</v>
      </c>
      <c r="C1597" s="0" t="n">
        <v>0.948689</v>
      </c>
      <c r="D1597" s="0" t="n">
        <v>1.14383</v>
      </c>
      <c r="E1597" s="0" t="n">
        <v>1.172758</v>
      </c>
      <c r="F1597" s="0" t="n">
        <v>0.129298</v>
      </c>
      <c r="G1597" s="0" t="n">
        <f aca="false">12*Inputs!$B$6*(MIN(1,$H$50*$C1597)*(ic*Inputs!$C$6+pS+fee_fx*Inputs!$D$6-cost_acc-cost_wd*Inputs!$E$6*$E1597-cost_fx*Inputs!$D$6-$F1597)+(1-MIN(1,$H$50*$C1597))*(1-MIN(1,Inputs!$G$6*$D1597)*churn_nonbuyers)*(ic*Inputs!$C$6+fee_wd*Inputs!$E$6*(1-$B1597)+fee_fx*Inputs!$D$6-cost_acc-cost_wd*Inputs!$E$6*(1-$B1597)-cost_fx*Inputs!$D$6))</f>
        <v>214303.316821675</v>
      </c>
      <c r="H1597" s="0" t="n">
        <f aca="false">12*Inputs!$B$7*(MIN(1,$H$51*$C1597)*(ic*Inputs!$C$7+pE+fee_fx*Inputs!$D$7-cost_acc-cost_wd*Inputs!$E$7*$E1597-cost_fx*Inputs!$D$7-$F1597)+(1-MIN(1,$H$51*$C1597))*(1-MIN(1,Inputs!$G$7*$D1597)*churn_nonbuyers)*(ic*Inputs!$C$7+fee_wd*Inputs!$E$7*(1-$B1597)+fee_fx*Inputs!$D$7-cost_acc-cost_wd*Inputs!$E$7*(1-$B1597)-cost_fx*Inputs!$D$7))</f>
        <v>405939.714019729</v>
      </c>
      <c r="I1597" s="0" t="n">
        <f aca="false">12*Inputs!$B$8*(MIN(1,$H$52*$C1597)*(ic*Inputs!$C$8+pT-cost_acc-cost_wd*Inputs!$E$8-cost_fx*Inputs!$D$8-cost_ins)+(1-MIN(1,$H$52*$C1597))*(1-MIN(1,Inputs!$G$8*$D1597)*churn_nonbuyers)*(ic*Inputs!$C$8+fee_wd*Inputs!$E$8*(1-$B1597)+fee_fx*Inputs!$D$8-cost_acc-cost_wd*Inputs!$E$8*(1-$B1597)-cost_fx*Inputs!$D$8))</f>
        <v>157975.151398902</v>
      </c>
      <c r="J1597" s="0" t="n">
        <f aca="false">G1597+H1597+I1597-fixed</f>
        <v>78218.1822403063</v>
      </c>
      <c r="K1597" s="0" t="n">
        <f aca="false">12*Inputs!$B$6*(1-MIN(1,Inputs!$G$6*$D1597)*churn_nonbuyers)*(ic*Inputs!$C$6+fee_wd*Inputs!$E$6*(1-$B1597)+fee_fx*Inputs!$D$6-cost_acc-cost_wd*Inputs!$E$6*(1-$B1597)-cost_fx*Inputs!$D$6)</f>
        <v>163595.316333456</v>
      </c>
      <c r="L1597" s="0" t="n">
        <f aca="false">12*Inputs!$B$7*(1-MIN(1,Inputs!$G$7*$D1597)*churn_nonbuyers)*(ic*Inputs!$C$7+fee_wd*Inputs!$E$7*(1-$B1597)+fee_fx*Inputs!$D$7-cost_acc-cost_wd*Inputs!$E$7*(1-$B1597)-cost_fx*Inputs!$D$7)</f>
        <v>362246.960360074</v>
      </c>
      <c r="M1597" s="0" t="n">
        <f aca="false">12*Inputs!$B$8*(1-MIN(1,Inputs!$G$8*$D1597)*churn_nonbuyers)*(ic*Inputs!$C$8+fee_wd*Inputs!$E$8*(1-$B1597)+fee_fx*Inputs!$D$8-cost_acc-cost_wd*Inputs!$E$8*(1-$B1597)-cost_fx*Inputs!$D$8)</f>
        <v>63192.0383561281</v>
      </c>
      <c r="N1597" s="0" t="n">
        <f aca="false">K1597+L1597+I1597-fixed</f>
        <v>-16182.571907568</v>
      </c>
      <c r="O1597" s="0" t="n">
        <f aca="false">K1597+L1597+M1597-fixed</f>
        <v>-110965.684950342</v>
      </c>
      <c r="P1597" s="0" t="n">
        <f aca="false">12*Inputs!$B$6*(1-MIN(1,Inputs!$F$6*$D1597))*(ic*Inputs!$C$6+flat_fee-cost_acc-cost_wd*Inputs!$E$6*$E1597-cost_fx*Inputs!$D$6)+12*Inputs!$B$7*(1-MIN(1,Inputs!$F$7*$D1597))*(ic*Inputs!$C$7+flat_fee-cost_acc-cost_wd*Inputs!$E$7*$E1597-cost_fx*Inputs!$D$7)+12*Inputs!$B$8*(1-MIN(1,Inputs!$F$8*$D1597))*(ic*Inputs!$C$8+flat_fee-cost_acc-cost_wd*Inputs!$E$8*$E1597-cost_fx*Inputs!$D$8)-fixed</f>
        <v>-79305.7522864</v>
      </c>
    </row>
    <row r="1598" customFormat="false" ht="15" hidden="false" customHeight="false" outlineLevel="0" collapsed="false">
      <c r="A1598" s="0" t="n">
        <v>1533</v>
      </c>
      <c r="B1598" s="0" t="n">
        <v>0.178181</v>
      </c>
      <c r="C1598" s="0" t="n">
        <v>1.024536</v>
      </c>
      <c r="D1598" s="0" t="n">
        <v>1.103929</v>
      </c>
      <c r="E1598" s="0" t="n">
        <v>1.086118</v>
      </c>
      <c r="F1598" s="0" t="n">
        <v>0.067302</v>
      </c>
      <c r="G1598" s="0" t="n">
        <f aca="false">12*Inputs!$B$6*(MIN(1,$H$50*$C1598)*(ic*Inputs!$C$6+pS+fee_fx*Inputs!$D$6-cost_acc-cost_wd*Inputs!$E$6*$E1598-cost_fx*Inputs!$D$6-$F1598)+(1-MIN(1,$H$50*$C1598))*(1-MIN(1,Inputs!$G$6*$D1598)*churn_nonbuyers)*(ic*Inputs!$C$6+fee_wd*Inputs!$E$6*(1-$B1598)+fee_fx*Inputs!$D$6-cost_acc-cost_wd*Inputs!$E$6*(1-$B1598)-cost_fx*Inputs!$D$6))</f>
        <v>224285.240355001</v>
      </c>
      <c r="H1598" s="0" t="n">
        <f aca="false">12*Inputs!$B$7*(MIN(1,$H$51*$C1598)*(ic*Inputs!$C$7+pE+fee_fx*Inputs!$D$7-cost_acc-cost_wd*Inputs!$E$7*$E1598-cost_fx*Inputs!$D$7-$F1598)+(1-MIN(1,$H$51*$C1598))*(1-MIN(1,Inputs!$G$7*$D1598)*churn_nonbuyers)*(ic*Inputs!$C$7+fee_wd*Inputs!$E$7*(1-$B1598)+fee_fx*Inputs!$D$7-cost_acc-cost_wd*Inputs!$E$7*(1-$B1598)-cost_fx*Inputs!$D$7))</f>
        <v>424964.881801476</v>
      </c>
      <c r="I1598" s="0" t="n">
        <f aca="false">12*Inputs!$B$8*(MIN(1,$H$52*$C1598)*(ic*Inputs!$C$8+pT-cost_acc-cost_wd*Inputs!$E$8-cost_fx*Inputs!$D$8-cost_ins)+(1-MIN(1,$H$52*$C1598))*(1-MIN(1,Inputs!$G$8*$D1598)*churn_nonbuyers)*(ic*Inputs!$C$8+fee_wd*Inputs!$E$8*(1-$B1598)+fee_fx*Inputs!$D$8-cost_acc-cost_wd*Inputs!$E$8*(1-$B1598)-cost_fx*Inputs!$D$8))</f>
        <v>168109.352246536</v>
      </c>
      <c r="J1598" s="0" t="n">
        <f aca="false">G1598+H1598+I1598-fixed</f>
        <v>117359.474403013</v>
      </c>
      <c r="K1598" s="0" t="n">
        <f aca="false">12*Inputs!$B$6*(1-MIN(1,Inputs!$G$6*$D1598)*churn_nonbuyers)*(ic*Inputs!$C$6+fee_wd*Inputs!$E$6*(1-$B1598)+fee_fx*Inputs!$D$6-cost_acc-cost_wd*Inputs!$E$6*(1-$B1598)-cost_fx*Inputs!$D$6)</f>
        <v>166230.565726673</v>
      </c>
      <c r="L1598" s="0" t="n">
        <f aca="false">12*Inputs!$B$7*(1-MIN(1,Inputs!$G$7*$D1598)*churn_nonbuyers)*(ic*Inputs!$C$7+fee_wd*Inputs!$E$7*(1-$B1598)+fee_fx*Inputs!$D$7-cost_acc-cost_wd*Inputs!$E$7*(1-$B1598)-cost_fx*Inputs!$D$7)</f>
        <v>365038.551244004</v>
      </c>
      <c r="M1598" s="0" t="n">
        <f aca="false">12*Inputs!$B$8*(1-MIN(1,Inputs!$G$8*$D1598)*churn_nonbuyers)*(ic*Inputs!$C$8+fee_wd*Inputs!$E$8*(1-$B1598)+fee_fx*Inputs!$D$8-cost_acc-cost_wd*Inputs!$E$8*(1-$B1598)-cost_fx*Inputs!$D$8)</f>
        <v>72230.7062978064</v>
      </c>
      <c r="N1598" s="0" t="n">
        <f aca="false">K1598+L1598+I1598-fixed</f>
        <v>-621.530782787711</v>
      </c>
      <c r="O1598" s="0" t="n">
        <f aca="false">K1598+L1598+M1598-fixed</f>
        <v>-96500.1767315171</v>
      </c>
      <c r="P1598" s="0" t="n">
        <f aca="false">12*Inputs!$B$6*(1-MIN(1,Inputs!$F$6*$D1598))*(ic*Inputs!$C$6+flat_fee-cost_acc-cost_wd*Inputs!$E$6*$E1598-cost_fx*Inputs!$D$6)+12*Inputs!$B$7*(1-MIN(1,Inputs!$F$7*$D1598))*(ic*Inputs!$C$7+flat_fee-cost_acc-cost_wd*Inputs!$E$7*$E1598-cost_fx*Inputs!$D$7)+12*Inputs!$B$8*(1-MIN(1,Inputs!$F$8*$D1598))*(ic*Inputs!$C$8+flat_fee-cost_acc-cost_wd*Inputs!$E$8*$E1598-cost_fx*Inputs!$D$8)-fixed</f>
        <v>-23191.4112827199</v>
      </c>
    </row>
    <row r="1599" customFormat="false" ht="15" hidden="false" customHeight="false" outlineLevel="0" collapsed="false">
      <c r="A1599" s="0" t="n">
        <v>1534</v>
      </c>
      <c r="B1599" s="0" t="n">
        <v>0.456132</v>
      </c>
      <c r="C1599" s="0" t="n">
        <v>1.190008</v>
      </c>
      <c r="D1599" s="0" t="n">
        <v>1.379043</v>
      </c>
      <c r="E1599" s="0" t="n">
        <v>1.246849</v>
      </c>
      <c r="F1599" s="0" t="n">
        <v>0.294863</v>
      </c>
      <c r="G1599" s="0" t="n">
        <f aca="false">12*Inputs!$B$6*(MIN(1,$H$50*$C1599)*(ic*Inputs!$C$6+pS+fee_fx*Inputs!$D$6-cost_acc-cost_wd*Inputs!$E$6*$E1599-cost_fx*Inputs!$D$6-$F1599)+(1-MIN(1,$H$50*$C1599))*(1-MIN(1,Inputs!$G$6*$D1599)*churn_nonbuyers)*(ic*Inputs!$C$6+fee_wd*Inputs!$E$6*(1-$B1599)+fee_fx*Inputs!$D$6-cost_acc-cost_wd*Inputs!$E$6*(1-$B1599)-cost_fx*Inputs!$D$6))</f>
        <v>187108.226145626</v>
      </c>
      <c r="H1599" s="0" t="n">
        <f aca="false">12*Inputs!$B$7*(MIN(1,$H$51*$C1599)*(ic*Inputs!$C$7+pE+fee_fx*Inputs!$D$7-cost_acc-cost_wd*Inputs!$E$7*$E1599-cost_fx*Inputs!$D$7-$F1599)+(1-MIN(1,$H$51*$C1599))*(1-MIN(1,Inputs!$G$7*$D1599)*churn_nonbuyers)*(ic*Inputs!$C$7+fee_wd*Inputs!$E$7*(1-$B1599)+fee_fx*Inputs!$D$7-cost_acc-cost_wd*Inputs!$E$7*(1-$B1599)-cost_fx*Inputs!$D$7))</f>
        <v>375273.005317437</v>
      </c>
      <c r="I1599" s="0" t="n">
        <f aca="false">12*Inputs!$B$8*(MIN(1,$H$52*$C1599)*(ic*Inputs!$C$8+pT-cost_acc-cost_wd*Inputs!$E$8-cost_fx*Inputs!$D$8-cost_ins)+(1-MIN(1,$H$52*$C1599))*(1-MIN(1,Inputs!$G$8*$D1599)*churn_nonbuyers)*(ic*Inputs!$C$8+fee_wd*Inputs!$E$8*(1-$B1599)+fee_fx*Inputs!$D$8-cost_acc-cost_wd*Inputs!$E$8*(1-$B1599)-cost_fx*Inputs!$D$8))</f>
        <v>173295.503245479</v>
      </c>
      <c r="J1599" s="0" t="n">
        <f aca="false">G1599+H1599+I1599-fixed</f>
        <v>35676.734708542</v>
      </c>
      <c r="K1599" s="0" t="n">
        <f aca="false">12*Inputs!$B$6*(1-MIN(1,Inputs!$G$6*$D1599)*churn_nonbuyers)*(ic*Inputs!$C$6+fee_wd*Inputs!$E$6*(1-$B1599)+fee_fx*Inputs!$D$6-cost_acc-cost_wd*Inputs!$E$6*(1-$B1599)-cost_fx*Inputs!$D$6)</f>
        <v>126545.223180067</v>
      </c>
      <c r="L1599" s="0" t="n">
        <f aca="false">12*Inputs!$B$7*(1-MIN(1,Inputs!$G$7*$D1599)*churn_nonbuyers)*(ic*Inputs!$C$7+fee_wd*Inputs!$E$7*(1-$B1599)+fee_fx*Inputs!$D$7-cost_acc-cost_wd*Inputs!$E$7*(1-$B1599)-cost_fx*Inputs!$D$7)</f>
        <v>323553.47864404</v>
      </c>
      <c r="M1599" s="0" t="n">
        <f aca="false">12*Inputs!$B$8*(1-MIN(1,Inputs!$G$8*$D1599)*churn_nonbuyers)*(ic*Inputs!$C$8+fee_wd*Inputs!$E$8*(1-$B1599)+fee_fx*Inputs!$D$8-cost_acc-cost_wd*Inputs!$E$8*(1-$B1599)-cost_fx*Inputs!$D$8)</f>
        <v>10557.1809203136</v>
      </c>
      <c r="N1599" s="0" t="n">
        <f aca="false">K1599+L1599+I1599-fixed</f>
        <v>-76605.7949304133</v>
      </c>
      <c r="O1599" s="0" t="n">
        <f aca="false">K1599+L1599+M1599-fixed</f>
        <v>-239344.117255579</v>
      </c>
      <c r="P1599" s="0" t="n">
        <f aca="false">12*Inputs!$B$6*(1-MIN(1,Inputs!$F$6*$D1599))*(ic*Inputs!$C$6+flat_fee-cost_acc-cost_wd*Inputs!$E$6*$E1599-cost_fx*Inputs!$D$6)+12*Inputs!$B$7*(1-MIN(1,Inputs!$F$7*$D1599))*(ic*Inputs!$C$7+flat_fee-cost_acc-cost_wd*Inputs!$E$7*$E1599-cost_fx*Inputs!$D$7)+12*Inputs!$B$8*(1-MIN(1,Inputs!$F$8*$D1599))*(ic*Inputs!$C$8+flat_fee-cost_acc-cost_wd*Inputs!$E$8*$E1599-cost_fx*Inputs!$D$8)-fixed</f>
        <v>-227463.79638232</v>
      </c>
    </row>
    <row r="1600" customFormat="false" ht="15" hidden="false" customHeight="false" outlineLevel="0" collapsed="false">
      <c r="A1600" s="0" t="n">
        <v>1535</v>
      </c>
      <c r="B1600" s="0" t="n">
        <v>0.191221</v>
      </c>
      <c r="C1600" s="0" t="n">
        <v>0.944012</v>
      </c>
      <c r="D1600" s="0" t="n">
        <v>0.932687</v>
      </c>
      <c r="E1600" s="0" t="n">
        <v>1.069034</v>
      </c>
      <c r="F1600" s="0" t="n">
        <v>0.331941</v>
      </c>
      <c r="G1600" s="0" t="n">
        <f aca="false">12*Inputs!$B$6*(MIN(1,$H$50*$C1600)*(ic*Inputs!$C$6+pS+fee_fx*Inputs!$D$6-cost_acc-cost_wd*Inputs!$E$6*$E1600-cost_fx*Inputs!$D$6-$F1600)+(1-MIN(1,$H$50*$C1600))*(1-MIN(1,Inputs!$G$6*$D1600)*churn_nonbuyers)*(ic*Inputs!$C$6+fee_wd*Inputs!$E$6*(1-$B1600)+fee_fx*Inputs!$D$6-cost_acc-cost_wd*Inputs!$E$6*(1-$B1600)-cost_fx*Inputs!$D$6))</f>
        <v>214075.739667333</v>
      </c>
      <c r="H1600" s="0" t="n">
        <f aca="false">12*Inputs!$B$7*(MIN(1,$H$51*$C1600)*(ic*Inputs!$C$7+pE+fee_fx*Inputs!$D$7-cost_acc-cost_wd*Inputs!$E$7*$E1600-cost_fx*Inputs!$D$7-$F1600)+(1-MIN(1,$H$51*$C1600))*(1-MIN(1,Inputs!$G$7*$D1600)*churn_nonbuyers)*(ic*Inputs!$C$7+fee_wd*Inputs!$E$7*(1-$B1600)+fee_fx*Inputs!$D$7-cost_acc-cost_wd*Inputs!$E$7*(1-$B1600)-cost_fx*Inputs!$D$7))</f>
        <v>407794.202730348</v>
      </c>
      <c r="I1600" s="0" t="n">
        <f aca="false">12*Inputs!$B$8*(MIN(1,$H$52*$C1600)*(ic*Inputs!$C$8+pT-cost_acc-cost_wd*Inputs!$E$8-cost_fx*Inputs!$D$8-cost_ins)+(1-MIN(1,$H$52*$C1600))*(1-MIN(1,Inputs!$G$8*$D1600)*churn_nonbuyers)*(ic*Inputs!$C$8+fee_wd*Inputs!$E$8*(1-$B1600)+fee_fx*Inputs!$D$8-cost_acc-cost_wd*Inputs!$E$8*(1-$B1600)-cost_fx*Inputs!$D$8))</f>
        <v>173423.27528166</v>
      </c>
      <c r="J1600" s="0" t="n">
        <f aca="false">G1600+H1600+I1600-fixed</f>
        <v>95293.2176793406</v>
      </c>
      <c r="K1600" s="0" t="n">
        <f aca="false">12*Inputs!$B$6*(1-MIN(1,Inputs!$G$6*$D1600)*churn_nonbuyers)*(ic*Inputs!$C$6+fee_wd*Inputs!$E$6*(1-$B1600)+fee_fx*Inputs!$D$6-cost_acc-cost_wd*Inputs!$E$6*(1-$B1600)-cost_fx*Inputs!$D$6)</f>
        <v>165946.806293954</v>
      </c>
      <c r="L1600" s="0" t="n">
        <f aca="false">12*Inputs!$B$7*(1-MIN(1,Inputs!$G$7*$D1600)*churn_nonbuyers)*(ic*Inputs!$C$7+fee_wd*Inputs!$E$7*(1-$B1600)+fee_fx*Inputs!$D$7-cost_acc-cost_wd*Inputs!$E$7*(1-$B1600)-cost_fx*Inputs!$D$7)</f>
        <v>365152.863200373</v>
      </c>
      <c r="M1600" s="0" t="n">
        <f aca="false">12*Inputs!$B$8*(1-MIN(1,Inputs!$G$8*$D1600)*churn_nonbuyers)*(ic*Inputs!$C$8+fee_wd*Inputs!$E$8*(1-$B1600)+fee_fx*Inputs!$D$8-cost_acc-cost_wd*Inputs!$E$8*(1-$B1600)-cost_fx*Inputs!$D$8)</f>
        <v>110113.604091787</v>
      </c>
      <c r="N1600" s="0" t="n">
        <f aca="false">K1600+L1600+I1600-fixed</f>
        <v>4522.94477598695</v>
      </c>
      <c r="O1600" s="0" t="n">
        <f aca="false">K1600+L1600+M1600-fixed</f>
        <v>-58786.7264138856</v>
      </c>
      <c r="P1600" s="0" t="n">
        <f aca="false">12*Inputs!$B$6*(1-MIN(1,Inputs!$F$6*$D1600))*(ic*Inputs!$C$6+flat_fee-cost_acc-cost_wd*Inputs!$E$6*$E1600-cost_fx*Inputs!$D$6)+12*Inputs!$B$7*(1-MIN(1,Inputs!$F$7*$D1600))*(ic*Inputs!$C$7+flat_fee-cost_acc-cost_wd*Inputs!$E$7*$E1600-cost_fx*Inputs!$D$7)+12*Inputs!$B$8*(1-MIN(1,Inputs!$F$8*$D1600))*(ic*Inputs!$C$8+flat_fee-cost_acc-cost_wd*Inputs!$E$8*$E1600-cost_fx*Inputs!$D$8)-fixed</f>
        <v>77493.7449099199</v>
      </c>
    </row>
    <row r="1601" customFormat="false" ht="15" hidden="false" customHeight="false" outlineLevel="0" collapsed="false">
      <c r="A1601" s="0" t="n">
        <v>1536</v>
      </c>
      <c r="B1601" s="0" t="n">
        <v>0.163706</v>
      </c>
      <c r="C1601" s="0" t="n">
        <v>0.8068</v>
      </c>
      <c r="D1601" s="0" t="n">
        <v>1.112801</v>
      </c>
      <c r="E1601" s="0" t="n">
        <v>1.193953</v>
      </c>
      <c r="F1601" s="0" t="n">
        <v>0.079093</v>
      </c>
      <c r="G1601" s="0" t="n">
        <f aca="false">12*Inputs!$B$6*(MIN(1,$H$50*$C1601)*(ic*Inputs!$C$6+pS+fee_fx*Inputs!$D$6-cost_acc-cost_wd*Inputs!$E$6*$E1601-cost_fx*Inputs!$D$6-$F1601)+(1-MIN(1,$H$50*$C1601))*(1-MIN(1,Inputs!$G$6*$D1601)*churn_nonbuyers)*(ic*Inputs!$C$6+fee_wd*Inputs!$E$6*(1-$B1601)+fee_fx*Inputs!$D$6-cost_acc-cost_wd*Inputs!$E$6*(1-$B1601)-cost_fx*Inputs!$D$6))</f>
        <v>211492.044843539</v>
      </c>
      <c r="H1601" s="0" t="n">
        <f aca="false">12*Inputs!$B$7*(MIN(1,$H$51*$C1601)*(ic*Inputs!$C$7+pE+fee_fx*Inputs!$D$7-cost_acc-cost_wd*Inputs!$E$7*$E1601-cost_fx*Inputs!$D$7-$F1601)+(1-MIN(1,$H$51*$C1601))*(1-MIN(1,Inputs!$G$7*$D1601)*churn_nonbuyers)*(ic*Inputs!$C$7+fee_wd*Inputs!$E$7*(1-$B1601)+fee_fx*Inputs!$D$7-cost_acc-cost_wd*Inputs!$E$7*(1-$B1601)-cost_fx*Inputs!$D$7))</f>
        <v>402955.285007699</v>
      </c>
      <c r="I1601" s="0" t="n">
        <f aca="false">12*Inputs!$B$8*(MIN(1,$H$52*$C1601)*(ic*Inputs!$C$8+pT-cost_acc-cost_wd*Inputs!$E$8-cost_fx*Inputs!$D$8-cost_ins)+(1-MIN(1,$H$52*$C1601))*(1-MIN(1,Inputs!$G$8*$D1601)*churn_nonbuyers)*(ic*Inputs!$C$8+fee_wd*Inputs!$E$8*(1-$B1601)+fee_fx*Inputs!$D$8-cost_acc-cost_wd*Inputs!$E$8*(1-$B1601)-cost_fx*Inputs!$D$8))</f>
        <v>146940.769251905</v>
      </c>
      <c r="J1601" s="0" t="n">
        <f aca="false">G1601+H1601+I1601-fixed</f>
        <v>61388.0991031426</v>
      </c>
      <c r="K1601" s="0" t="n">
        <f aca="false">12*Inputs!$B$6*(1-MIN(1,Inputs!$G$6*$D1601)*churn_nonbuyers)*(ic*Inputs!$C$6+fee_wd*Inputs!$E$6*(1-$B1601)+fee_fx*Inputs!$D$6-cost_acc-cost_wd*Inputs!$E$6*(1-$B1601)-cost_fx*Inputs!$D$6)</f>
        <v>168120.941763643</v>
      </c>
      <c r="L1601" s="0" t="n">
        <f aca="false">12*Inputs!$B$7*(1-MIN(1,Inputs!$G$7*$D1601)*churn_nonbuyers)*(ic*Inputs!$C$7+fee_wd*Inputs!$E$7*(1-$B1601)+fee_fx*Inputs!$D$7-cost_acc-cost_wd*Inputs!$E$7*(1-$B1601)-cost_fx*Inputs!$D$7)</f>
        <v>366952.879010186</v>
      </c>
      <c r="M1601" s="0" t="n">
        <f aca="false">12*Inputs!$B$8*(1-MIN(1,Inputs!$G$8*$D1601)*churn_nonbuyers)*(ic*Inputs!$C$8+fee_wd*Inputs!$E$8*(1-$B1601)+fee_fx*Inputs!$D$8-cost_acc-cost_wd*Inputs!$E$8*(1-$B1601)-cost_fx*Inputs!$D$8)</f>
        <v>70410.3254570016</v>
      </c>
      <c r="N1601" s="0" t="n">
        <f aca="false">K1601+L1601+I1601-fixed</f>
        <v>-17985.4099742656</v>
      </c>
      <c r="O1601" s="0" t="n">
        <f aca="false">K1601+L1601+M1601-fixed</f>
        <v>-94515.8537691694</v>
      </c>
      <c r="P1601" s="0" t="n">
        <f aca="false">12*Inputs!$B$6*(1-MIN(1,Inputs!$F$6*$D1601))*(ic*Inputs!$C$6+flat_fee-cost_acc-cost_wd*Inputs!$E$6*$E1601-cost_fx*Inputs!$D$6)+12*Inputs!$B$7*(1-MIN(1,Inputs!$F$7*$D1601))*(ic*Inputs!$C$7+flat_fee-cost_acc-cost_wd*Inputs!$E$7*$E1601-cost_fx*Inputs!$D$7)+12*Inputs!$B$8*(1-MIN(1,Inputs!$F$8*$D1601))*(ic*Inputs!$C$8+flat_fee-cost_acc-cost_wd*Inputs!$E$8*$E1601-cost_fx*Inputs!$D$8)-fixed</f>
        <v>-71676.59616328</v>
      </c>
    </row>
    <row r="1602" customFormat="false" ht="15" hidden="false" customHeight="false" outlineLevel="0" collapsed="false">
      <c r="A1602" s="0" t="n">
        <v>1537</v>
      </c>
      <c r="B1602" s="0" t="n">
        <v>0.476643</v>
      </c>
      <c r="C1602" s="0" t="n">
        <v>0.955067</v>
      </c>
      <c r="D1602" s="0" t="n">
        <v>0.795685</v>
      </c>
      <c r="E1602" s="0" t="n">
        <v>1.108228</v>
      </c>
      <c r="F1602" s="0" t="n">
        <v>0.127503</v>
      </c>
      <c r="G1602" s="0" t="n">
        <f aca="false">12*Inputs!$B$6*(MIN(1,$H$50*$C1602)*(ic*Inputs!$C$6+pS+fee_fx*Inputs!$D$6-cost_acc-cost_wd*Inputs!$E$6*$E1602-cost_fx*Inputs!$D$6-$F1602)+(1-MIN(1,$H$50*$C1602))*(1-MIN(1,Inputs!$G$6*$D1602)*churn_nonbuyers)*(ic*Inputs!$C$6+fee_wd*Inputs!$E$6*(1-$B1602)+fee_fx*Inputs!$D$6-cost_acc-cost_wd*Inputs!$E$6*(1-$B1602)-cost_fx*Inputs!$D$6))</f>
        <v>182926.546439677</v>
      </c>
      <c r="H1602" s="0" t="n">
        <f aca="false">12*Inputs!$B$7*(MIN(1,$H$51*$C1602)*(ic*Inputs!$C$7+pE+fee_fx*Inputs!$D$7-cost_acc-cost_wd*Inputs!$E$7*$E1602-cost_fx*Inputs!$D$7-$F1602)+(1-MIN(1,$H$51*$C1602))*(1-MIN(1,Inputs!$G$7*$D1602)*churn_nonbuyers)*(ic*Inputs!$C$7+fee_wd*Inputs!$E$7*(1-$B1602)+fee_fx*Inputs!$D$7-cost_acc-cost_wd*Inputs!$E$7*(1-$B1602)-cost_fx*Inputs!$D$7))</f>
        <v>391389.07680323</v>
      </c>
      <c r="I1602" s="0" t="n">
        <f aca="false">12*Inputs!$B$8*(MIN(1,$H$52*$C1602)*(ic*Inputs!$C$8+pT-cost_acc-cost_wd*Inputs!$E$8-cost_fx*Inputs!$D$8-cost_ins)+(1-MIN(1,$H$52*$C1602))*(1-MIN(1,Inputs!$G$8*$D1602)*churn_nonbuyers)*(ic*Inputs!$C$8+fee_wd*Inputs!$E$8*(1-$B1602)+fee_fx*Inputs!$D$8-cost_acc-cost_wd*Inputs!$E$8*(1-$B1602)-cost_fx*Inputs!$D$8))</f>
        <v>182236.378509065</v>
      </c>
      <c r="J1602" s="0" t="n">
        <f aca="false">G1602+H1602+I1602-fixed</f>
        <v>56552.0017519721</v>
      </c>
      <c r="K1602" s="0" t="n">
        <f aca="false">12*Inputs!$B$6*(1-MIN(1,Inputs!$G$6*$D1602)*churn_nonbuyers)*(ic*Inputs!$C$6+fee_wd*Inputs!$E$6*(1-$B1602)+fee_fx*Inputs!$D$6-cost_acc-cost_wd*Inputs!$E$6*(1-$B1602)-cost_fx*Inputs!$D$6)</f>
        <v>127673.558535276</v>
      </c>
      <c r="L1602" s="0" t="n">
        <f aca="false">12*Inputs!$B$7*(1-MIN(1,Inputs!$G$7*$D1602)*churn_nonbuyers)*(ic*Inputs!$C$7+fee_wd*Inputs!$E$7*(1-$B1602)+fee_fx*Inputs!$D$7-cost_acc-cost_wd*Inputs!$E$7*(1-$B1602)-cost_fx*Inputs!$D$7)</f>
        <v>326577.195441166</v>
      </c>
      <c r="M1602" s="0" t="n">
        <f aca="false">12*Inputs!$B$8*(1-MIN(1,Inputs!$G$8*$D1602)*churn_nonbuyers)*(ic*Inputs!$C$8+fee_wd*Inputs!$E$8*(1-$B1602)+fee_fx*Inputs!$D$8-cost_acc-cost_wd*Inputs!$E$8*(1-$B1602)-cost_fx*Inputs!$D$8)</f>
        <v>134466.085431288</v>
      </c>
      <c r="N1602" s="0" t="n">
        <f aca="false">K1602+L1602+I1602-fixed</f>
        <v>-63512.8675144932</v>
      </c>
      <c r="O1602" s="0" t="n">
        <f aca="false">K1602+L1602+M1602-fixed</f>
        <v>-111283.16059227</v>
      </c>
      <c r="P1602" s="0" t="n">
        <f aca="false">12*Inputs!$B$6*(1-MIN(1,Inputs!$F$6*$D1602))*(ic*Inputs!$C$6+flat_fee-cost_acc-cost_wd*Inputs!$E$6*$E1602-cost_fx*Inputs!$D$6)+12*Inputs!$B$7*(1-MIN(1,Inputs!$F$7*$D1602))*(ic*Inputs!$C$7+flat_fee-cost_acc-cost_wd*Inputs!$E$7*$E1602-cost_fx*Inputs!$D$7)+12*Inputs!$B$8*(1-MIN(1,Inputs!$F$8*$D1602))*(ic*Inputs!$C$8+flat_fee-cost_acc-cost_wd*Inputs!$E$8*$E1602-cost_fx*Inputs!$D$8)-fixed</f>
        <v>133629.4284032</v>
      </c>
    </row>
    <row r="1603" customFormat="false" ht="15" hidden="false" customHeight="false" outlineLevel="0" collapsed="false">
      <c r="A1603" s="0" t="n">
        <v>1538</v>
      </c>
      <c r="B1603" s="0" t="n">
        <v>0.195256</v>
      </c>
      <c r="C1603" s="0" t="n">
        <v>0.65724</v>
      </c>
      <c r="D1603" s="0" t="n">
        <v>1.018919</v>
      </c>
      <c r="E1603" s="0" t="n">
        <v>1.281045</v>
      </c>
      <c r="F1603" s="0" t="n">
        <v>0.206246</v>
      </c>
      <c r="G1603" s="0" t="n">
        <f aca="false">12*Inputs!$B$6*(MIN(1,$H$50*$C1603)*(ic*Inputs!$C$6+pS+fee_fx*Inputs!$D$6-cost_acc-cost_wd*Inputs!$E$6*$E1603-cost_fx*Inputs!$D$6-$F1603)+(1-MIN(1,$H$50*$C1603))*(1-MIN(1,Inputs!$G$6*$D1603)*churn_nonbuyers)*(ic*Inputs!$C$6+fee_wd*Inputs!$E$6*(1-$B1603)+fee_fx*Inputs!$D$6-cost_acc-cost_wd*Inputs!$E$6*(1-$B1603)-cost_fx*Inputs!$D$6))</f>
        <v>196914.584921335</v>
      </c>
      <c r="H1603" s="0" t="n">
        <f aca="false">12*Inputs!$B$7*(MIN(1,$H$51*$C1603)*(ic*Inputs!$C$7+pE+fee_fx*Inputs!$D$7-cost_acc-cost_wd*Inputs!$E$7*$E1603-cost_fx*Inputs!$D$7-$F1603)+(1-MIN(1,$H$51*$C1603))*(1-MIN(1,Inputs!$G$7*$D1603)*churn_nonbuyers)*(ic*Inputs!$C$7+fee_wd*Inputs!$E$7*(1-$B1603)+fee_fx*Inputs!$D$7-cost_acc-cost_wd*Inputs!$E$7*(1-$B1603)-cost_fx*Inputs!$D$7))</f>
        <v>382415.308975135</v>
      </c>
      <c r="I1603" s="0" t="n">
        <f aca="false">12*Inputs!$B$8*(MIN(1,$H$52*$C1603)*(ic*Inputs!$C$8+pT-cost_acc-cost_wd*Inputs!$E$8-cost_fx*Inputs!$D$8-cost_ins)+(1-MIN(1,$H$52*$C1603))*(1-MIN(1,Inputs!$G$8*$D1603)*churn_nonbuyers)*(ic*Inputs!$C$8+fee_wd*Inputs!$E$8*(1-$B1603)+fee_fx*Inputs!$D$8-cost_acc-cost_wd*Inputs!$E$8*(1-$B1603)-cost_fx*Inputs!$D$8))</f>
        <v>143822.323763108</v>
      </c>
      <c r="J1603" s="0" t="n">
        <f aca="false">G1603+H1603+I1603-fixed</f>
        <v>23152.2176595787</v>
      </c>
      <c r="K1603" s="0" t="n">
        <f aca="false">12*Inputs!$B$6*(1-MIN(1,Inputs!$G$6*$D1603)*churn_nonbuyers)*(ic*Inputs!$C$6+fee_wd*Inputs!$E$6*(1-$B1603)+fee_fx*Inputs!$D$6-cost_acc-cost_wd*Inputs!$E$6*(1-$B1603)-cost_fx*Inputs!$D$6)</f>
        <v>164644.872827501</v>
      </c>
      <c r="L1603" s="0" t="n">
        <f aca="false">12*Inputs!$B$7*(1-MIN(1,Inputs!$G$7*$D1603)*churn_nonbuyers)*(ic*Inputs!$C$7+fee_wd*Inputs!$E$7*(1-$B1603)+fee_fx*Inputs!$D$7-cost_acc-cost_wd*Inputs!$E$7*(1-$B1603)-cost_fx*Inputs!$D$7)</f>
        <v>363617.755984501</v>
      </c>
      <c r="M1603" s="0" t="n">
        <f aca="false">12*Inputs!$B$8*(1-MIN(1,Inputs!$G$8*$D1603)*churn_nonbuyers)*(ic*Inputs!$C$8+fee_wd*Inputs!$E$8*(1-$B1603)+fee_fx*Inputs!$D$8-cost_acc-cost_wd*Inputs!$E$8*(1-$B1603)-cost_fx*Inputs!$D$8)</f>
        <v>90909.8205016704</v>
      </c>
      <c r="N1603" s="0" t="n">
        <f aca="false">K1603+L1603+I1603-fixed</f>
        <v>-27915.0474248908</v>
      </c>
      <c r="O1603" s="0" t="n">
        <f aca="false">K1603+L1603+M1603-fixed</f>
        <v>-80827.5506863282</v>
      </c>
      <c r="P1603" s="0" t="n">
        <f aca="false">12*Inputs!$B$6*(1-MIN(1,Inputs!$F$6*$D1603))*(ic*Inputs!$C$6+flat_fee-cost_acc-cost_wd*Inputs!$E$6*$E1603-cost_fx*Inputs!$D$6)+12*Inputs!$B$7*(1-MIN(1,Inputs!$F$7*$D1603))*(ic*Inputs!$C$7+flat_fee-cost_acc-cost_wd*Inputs!$E$7*$E1603-cost_fx*Inputs!$D$7)+12*Inputs!$B$8*(1-MIN(1,Inputs!$F$8*$D1603))*(ic*Inputs!$C$8+flat_fee-cost_acc-cost_wd*Inputs!$E$8*$E1603-cost_fx*Inputs!$D$8)-fixed</f>
        <v>-60332.2921468</v>
      </c>
    </row>
    <row r="1604" customFormat="false" ht="15" hidden="false" customHeight="false" outlineLevel="0" collapsed="false">
      <c r="A1604" s="0" t="n">
        <v>1539</v>
      </c>
      <c r="B1604" s="0" t="n">
        <v>0.496204</v>
      </c>
      <c r="C1604" s="0" t="n">
        <v>0.933135</v>
      </c>
      <c r="D1604" s="0" t="n">
        <v>1.23363</v>
      </c>
      <c r="E1604" s="0" t="n">
        <v>1.339346</v>
      </c>
      <c r="F1604" s="0" t="n">
        <v>0.13956</v>
      </c>
      <c r="G1604" s="0" t="n">
        <f aca="false">12*Inputs!$B$6*(MIN(1,$H$50*$C1604)*(ic*Inputs!$C$6+pS+fee_fx*Inputs!$D$6-cost_acc-cost_wd*Inputs!$E$6*$E1604-cost_fx*Inputs!$D$6-$F1604)+(1-MIN(1,$H$50*$C1604))*(1-MIN(1,Inputs!$G$6*$D1604)*churn_nonbuyers)*(ic*Inputs!$C$6+fee_wd*Inputs!$E$6*(1-$B1604)+fee_fx*Inputs!$D$6-cost_acc-cost_wd*Inputs!$E$6*(1-$B1604)-cost_fx*Inputs!$D$6))</f>
        <v>171289.681846287</v>
      </c>
      <c r="H1604" s="0" t="n">
        <f aca="false">12*Inputs!$B$7*(MIN(1,$H$51*$C1604)*(ic*Inputs!$C$7+pE+fee_fx*Inputs!$D$7-cost_acc-cost_wd*Inputs!$E$7*$E1604-cost_fx*Inputs!$D$7-$F1604)+(1-MIN(1,$H$51*$C1604))*(1-MIN(1,Inputs!$G$7*$D1604)*churn_nonbuyers)*(ic*Inputs!$C$7+fee_wd*Inputs!$E$7*(1-$B1604)+fee_fx*Inputs!$D$7-cost_acc-cost_wd*Inputs!$E$7*(1-$B1604)-cost_fx*Inputs!$D$7))</f>
        <v>359953.170165209</v>
      </c>
      <c r="I1604" s="0" t="n">
        <f aca="false">12*Inputs!$B$8*(MIN(1,$H$52*$C1604)*(ic*Inputs!$C$8+pT-cost_acc-cost_wd*Inputs!$E$8-cost_fx*Inputs!$D$8-cost_ins)+(1-MIN(1,$H$52*$C1604))*(1-MIN(1,Inputs!$G$8*$D1604)*churn_nonbuyers)*(ic*Inputs!$C$8+fee_wd*Inputs!$E$8*(1-$B1604)+fee_fx*Inputs!$D$8-cost_acc-cost_wd*Inputs!$E$8*(1-$B1604)-cost_fx*Inputs!$D$8))</f>
        <v>148825.433258207</v>
      </c>
      <c r="J1604" s="0" t="n">
        <f aca="false">G1604+H1604+I1604-fixed</f>
        <v>-19931.7147302974</v>
      </c>
      <c r="K1604" s="0" t="n">
        <f aca="false">12*Inputs!$B$6*(1-MIN(1,Inputs!$G$6*$D1604)*churn_nonbuyers)*(ic*Inputs!$C$6+fee_wd*Inputs!$E$6*(1-$B1604)+fee_fx*Inputs!$D$6-cost_acc-cost_wd*Inputs!$E$6*(1-$B1604)-cost_fx*Inputs!$D$6)</f>
        <v>122118.985011744</v>
      </c>
      <c r="L1604" s="0" t="n">
        <f aca="false">12*Inputs!$B$7*(1-MIN(1,Inputs!$G$7*$D1604)*churn_nonbuyers)*(ic*Inputs!$C$7+fee_wd*Inputs!$E$7*(1-$B1604)+fee_fx*Inputs!$D$7-cost_acc-cost_wd*Inputs!$E$7*(1-$B1604)-cost_fx*Inputs!$D$7)</f>
        <v>319469.046367046</v>
      </c>
      <c r="M1604" s="0" t="n">
        <f aca="false">12*Inputs!$B$8*(1-MIN(1,Inputs!$G$8*$D1604)*churn_nonbuyers)*(ic*Inputs!$C$8+fee_wd*Inputs!$E$8*(1-$B1604)+fee_fx*Inputs!$D$8-cost_acc-cost_wd*Inputs!$E$8*(1-$B1604)-cost_fx*Inputs!$D$8)</f>
        <v>41290.065521472</v>
      </c>
      <c r="N1604" s="0" t="n">
        <f aca="false">K1604+L1604+I1604-fixed</f>
        <v>-109586.535363003</v>
      </c>
      <c r="O1604" s="0" t="n">
        <f aca="false">K1604+L1604+M1604-fixed</f>
        <v>-217121.903099738</v>
      </c>
      <c r="P1604" s="0" t="n">
        <f aca="false">12*Inputs!$B$6*(1-MIN(1,Inputs!$F$6*$D1604))*(ic*Inputs!$C$6+flat_fee-cost_acc-cost_wd*Inputs!$E$6*$E1604-cost_fx*Inputs!$D$6)+12*Inputs!$B$7*(1-MIN(1,Inputs!$F$7*$D1604))*(ic*Inputs!$C$7+flat_fee-cost_acc-cost_wd*Inputs!$E$7*$E1604-cost_fx*Inputs!$D$7)+12*Inputs!$B$8*(1-MIN(1,Inputs!$F$8*$D1604))*(ic*Inputs!$C$8+flat_fee-cost_acc-cost_wd*Inputs!$E$8*$E1604-cost_fx*Inputs!$D$8)-fixed</f>
        <v>-188848.4332048</v>
      </c>
    </row>
    <row r="1605" customFormat="false" ht="15" hidden="false" customHeight="false" outlineLevel="0" collapsed="false">
      <c r="A1605" s="0" t="n">
        <v>1540</v>
      </c>
      <c r="B1605" s="0" t="n">
        <v>0.168951</v>
      </c>
      <c r="C1605" s="0" t="n">
        <v>0.917758</v>
      </c>
      <c r="D1605" s="0" t="n">
        <v>1.114046</v>
      </c>
      <c r="E1605" s="0" t="n">
        <v>1.158279</v>
      </c>
      <c r="F1605" s="0" t="n">
        <v>0.117646</v>
      </c>
      <c r="G1605" s="0" t="n">
        <f aca="false">12*Inputs!$B$6*(MIN(1,$H$50*$C1605)*(ic*Inputs!$C$6+pS+fee_fx*Inputs!$D$6-cost_acc-cost_wd*Inputs!$E$6*$E1605-cost_fx*Inputs!$D$6-$F1605)+(1-MIN(1,$H$50*$C1605))*(1-MIN(1,Inputs!$G$6*$D1605)*churn_nonbuyers)*(ic*Inputs!$C$6+fee_wd*Inputs!$E$6*(1-$B1605)+fee_fx*Inputs!$D$6-cost_acc-cost_wd*Inputs!$E$6*(1-$B1605)-cost_fx*Inputs!$D$6))</f>
        <v>216724.817681239</v>
      </c>
      <c r="H1605" s="0" t="n">
        <f aca="false">12*Inputs!$B$7*(MIN(1,$H$51*$C1605)*(ic*Inputs!$C$7+pE+fee_fx*Inputs!$D$7-cost_acc-cost_wd*Inputs!$E$7*$E1605-cost_fx*Inputs!$D$7-$F1605)+(1-MIN(1,$H$51*$C1605))*(1-MIN(1,Inputs!$G$7*$D1605)*churn_nonbuyers)*(ic*Inputs!$C$7+fee_wd*Inputs!$E$7*(1-$B1605)+fee_fx*Inputs!$D$7-cost_acc-cost_wd*Inputs!$E$7*(1-$B1605)-cost_fx*Inputs!$D$7))</f>
        <v>409169.267428476</v>
      </c>
      <c r="I1605" s="0" t="n">
        <f aca="false">12*Inputs!$B$8*(MIN(1,$H$52*$C1605)*(ic*Inputs!$C$8+pT-cost_acc-cost_wd*Inputs!$E$8-cost_fx*Inputs!$D$8-cost_ins)+(1-MIN(1,$H$52*$C1605))*(1-MIN(1,Inputs!$G$8*$D1605)*churn_nonbuyers)*(ic*Inputs!$C$8+fee_wd*Inputs!$E$8*(1-$B1605)+fee_fx*Inputs!$D$8-cost_acc-cost_wd*Inputs!$E$8*(1-$B1605)-cost_fx*Inputs!$D$8))</f>
        <v>157346.802461268</v>
      </c>
      <c r="J1605" s="0" t="n">
        <f aca="false">G1605+H1605+I1605-fixed</f>
        <v>83240.8875709829</v>
      </c>
      <c r="K1605" s="0" t="n">
        <f aca="false">12*Inputs!$B$6*(1-MIN(1,Inputs!$G$6*$D1605)*churn_nonbuyers)*(ic*Inputs!$C$6+fee_wd*Inputs!$E$6*(1-$B1605)+fee_fx*Inputs!$D$6-cost_acc-cost_wd*Inputs!$E$6*(1-$B1605)-cost_fx*Inputs!$D$6)</f>
        <v>167396.650457371</v>
      </c>
      <c r="L1605" s="0" t="n">
        <f aca="false">12*Inputs!$B$7*(1-MIN(1,Inputs!$G$7*$D1605)*churn_nonbuyers)*(ic*Inputs!$C$7+fee_wd*Inputs!$E$7*(1-$B1605)+fee_fx*Inputs!$D$7-cost_acc-cost_wd*Inputs!$E$7*(1-$B1605)-cost_fx*Inputs!$D$7)</f>
        <v>366208.662466423</v>
      </c>
      <c r="M1605" s="0" t="n">
        <f aca="false">12*Inputs!$B$8*(1-MIN(1,Inputs!$G$8*$D1605)*churn_nonbuyers)*(ic*Inputs!$C$8+fee_wd*Inputs!$E$8*(1-$B1605)+fee_fx*Inputs!$D$8-cost_acc-cost_wd*Inputs!$E$8*(1-$B1605)-cost_fx*Inputs!$D$8)</f>
        <v>70077.2865610656</v>
      </c>
      <c r="N1605" s="0" t="n">
        <f aca="false">K1605+L1605+I1605-fixed</f>
        <v>-9047.88461493771</v>
      </c>
      <c r="O1605" s="0" t="n">
        <f aca="false">K1605+L1605+M1605-fixed</f>
        <v>-96317.4005151404</v>
      </c>
      <c r="P1605" s="0" t="n">
        <f aca="false">12*Inputs!$B$6*(1-MIN(1,Inputs!$F$6*$D1605))*(ic*Inputs!$C$6+flat_fee-cost_acc-cost_wd*Inputs!$E$6*$E1605-cost_fx*Inputs!$D$6)+12*Inputs!$B$7*(1-MIN(1,Inputs!$F$7*$D1605))*(ic*Inputs!$C$7+flat_fee-cost_acc-cost_wd*Inputs!$E$7*$E1605-cost_fx*Inputs!$D$7)+12*Inputs!$B$8*(1-MIN(1,Inputs!$F$8*$D1605))*(ic*Inputs!$C$8+flat_fee-cost_acc-cost_wd*Inputs!$E$8*$E1605-cost_fx*Inputs!$D$8)-fixed</f>
        <v>-57885.9998478401</v>
      </c>
    </row>
    <row r="1606" customFormat="false" ht="15" hidden="false" customHeight="false" outlineLevel="0" collapsed="false">
      <c r="A1606" s="0" t="n">
        <v>1541</v>
      </c>
      <c r="B1606" s="0" t="n">
        <v>0.378727</v>
      </c>
      <c r="C1606" s="0" t="n">
        <v>0.84536</v>
      </c>
      <c r="D1606" s="0" t="n">
        <v>0.981701</v>
      </c>
      <c r="E1606" s="0" t="n">
        <v>1.079758</v>
      </c>
      <c r="F1606" s="0" t="n">
        <v>0.17044</v>
      </c>
      <c r="G1606" s="0" t="n">
        <f aca="false">12*Inputs!$B$6*(MIN(1,$H$50*$C1606)*(ic*Inputs!$C$6+pS+fee_fx*Inputs!$D$6-cost_acc-cost_wd*Inputs!$E$6*$E1606-cost_fx*Inputs!$D$6-$F1606)+(1-MIN(1,$H$50*$C1606))*(1-MIN(1,Inputs!$G$6*$D1606)*churn_nonbuyers)*(ic*Inputs!$C$6+fee_wd*Inputs!$E$6*(1-$B1606)+fee_fx*Inputs!$D$6-cost_acc-cost_wd*Inputs!$E$6*(1-$B1606)-cost_fx*Inputs!$D$6))</f>
        <v>187645.97366754</v>
      </c>
      <c r="H1606" s="0" t="n">
        <f aca="false">12*Inputs!$B$7*(MIN(1,$H$51*$C1606)*(ic*Inputs!$C$7+pE+fee_fx*Inputs!$D$7-cost_acc-cost_wd*Inputs!$E$7*$E1606-cost_fx*Inputs!$D$7-$F1606)+(1-MIN(1,$H$51*$C1606))*(1-MIN(1,Inputs!$G$7*$D1606)*churn_nonbuyers)*(ic*Inputs!$C$7+fee_wd*Inputs!$E$7*(1-$B1606)+fee_fx*Inputs!$D$7-cost_acc-cost_wd*Inputs!$E$7*(1-$B1606)-cost_fx*Inputs!$D$7))</f>
        <v>392447.649926557</v>
      </c>
      <c r="I1606" s="0" t="n">
        <f aca="false">12*Inputs!$B$8*(MIN(1,$H$52*$C1606)*(ic*Inputs!$C$8+pT-cost_acc-cost_wd*Inputs!$E$8-cost_fx*Inputs!$D$8-cost_ins)+(1-MIN(1,$H$52*$C1606))*(1-MIN(1,Inputs!$G$8*$D1606)*churn_nonbuyers)*(ic*Inputs!$C$8+fee_wd*Inputs!$E$8*(1-$B1606)+fee_fx*Inputs!$D$8-cost_acc-cost_wd*Inputs!$E$8*(1-$B1606)-cost_fx*Inputs!$D$8))</f>
        <v>161214.569155378</v>
      </c>
      <c r="J1606" s="0" t="n">
        <f aca="false">G1606+H1606+I1606-fixed</f>
        <v>41308.1927494744</v>
      </c>
      <c r="K1606" s="0" t="n">
        <f aca="false">12*Inputs!$B$6*(1-MIN(1,Inputs!$G$6*$D1606)*churn_nonbuyers)*(ic*Inputs!$C$6+fee_wd*Inputs!$E$6*(1-$B1606)+fee_fx*Inputs!$D$6-cost_acc-cost_wd*Inputs!$E$6*(1-$B1606)-cost_fx*Inputs!$D$6)</f>
        <v>139844.701977314</v>
      </c>
      <c r="L1606" s="0" t="n">
        <f aca="false">12*Inputs!$B$7*(1-MIN(1,Inputs!$G$7*$D1606)*churn_nonbuyers)*(ic*Inputs!$C$7+fee_wd*Inputs!$E$7*(1-$B1606)+fee_fx*Inputs!$D$7-cost_acc-cost_wd*Inputs!$E$7*(1-$B1606)-cost_fx*Inputs!$D$7)</f>
        <v>338394.818338389</v>
      </c>
      <c r="M1606" s="0" t="n">
        <f aca="false">12*Inputs!$B$8*(1-MIN(1,Inputs!$G$8*$D1606)*churn_nonbuyers)*(ic*Inputs!$C$8+fee_wd*Inputs!$E$8*(1-$B1606)+fee_fx*Inputs!$D$8-cost_acc-cost_wd*Inputs!$E$8*(1-$B1606)-cost_fx*Inputs!$D$8)</f>
        <v>96414.4277874672</v>
      </c>
      <c r="N1606" s="0" t="n">
        <f aca="false">K1606+L1606+I1606-fixed</f>
        <v>-60545.910528919</v>
      </c>
      <c r="O1606" s="0" t="n">
        <f aca="false">K1606+L1606+M1606-fixed</f>
        <v>-125346.05189683</v>
      </c>
      <c r="P1606" s="0" t="n">
        <f aca="false">12*Inputs!$B$6*(1-MIN(1,Inputs!$F$6*$D1606))*(ic*Inputs!$C$6+flat_fee-cost_acc-cost_wd*Inputs!$E$6*$E1606-cost_fx*Inputs!$D$6)+12*Inputs!$B$7*(1-MIN(1,Inputs!$F$7*$D1606))*(ic*Inputs!$C$7+flat_fee-cost_acc-cost_wd*Inputs!$E$7*$E1606-cost_fx*Inputs!$D$7)+12*Inputs!$B$8*(1-MIN(1,Inputs!$F$8*$D1606))*(ic*Inputs!$C$8+flat_fee-cost_acc-cost_wd*Inputs!$E$8*$E1606-cost_fx*Inputs!$D$8)-fixed</f>
        <v>45985.5844779201</v>
      </c>
    </row>
    <row r="1607" customFormat="false" ht="15" hidden="false" customHeight="false" outlineLevel="0" collapsed="false">
      <c r="A1607" s="0" t="n">
        <v>1542</v>
      </c>
      <c r="B1607" s="0" t="n">
        <v>0.354422</v>
      </c>
      <c r="C1607" s="0" t="n">
        <v>1.045497</v>
      </c>
      <c r="D1607" s="0" t="n">
        <v>1.495708</v>
      </c>
      <c r="E1607" s="0" t="n">
        <v>1.185738</v>
      </c>
      <c r="F1607" s="0" t="n">
        <v>0.317994</v>
      </c>
      <c r="G1607" s="0" t="n">
        <f aca="false">12*Inputs!$B$6*(MIN(1,$H$50*$C1607)*(ic*Inputs!$C$6+pS+fee_fx*Inputs!$D$6-cost_acc-cost_wd*Inputs!$E$6*$E1607-cost_fx*Inputs!$D$6-$F1607)+(1-MIN(1,$H$50*$C1607))*(1-MIN(1,Inputs!$G$6*$D1607)*churn_nonbuyers)*(ic*Inputs!$C$6+fee_wd*Inputs!$E$6*(1-$B1607)+fee_fx*Inputs!$D$6-cost_acc-cost_wd*Inputs!$E$6*(1-$B1607)-cost_fx*Inputs!$D$6))</f>
        <v>192359.503366019</v>
      </c>
      <c r="H1607" s="0" t="n">
        <f aca="false">12*Inputs!$B$7*(MIN(1,$H$51*$C1607)*(ic*Inputs!$C$7+pE+fee_fx*Inputs!$D$7-cost_acc-cost_wd*Inputs!$E$7*$E1607-cost_fx*Inputs!$D$7-$F1607)+(1-MIN(1,$H$51*$C1607))*(1-MIN(1,Inputs!$G$7*$D1607)*churn_nonbuyers)*(ic*Inputs!$C$7+fee_wd*Inputs!$E$7*(1-$B1607)+fee_fx*Inputs!$D$7-cost_acc-cost_wd*Inputs!$E$7*(1-$B1607)-cost_fx*Inputs!$D$7))</f>
        <v>382411.229138566</v>
      </c>
      <c r="I1607" s="0" t="n">
        <f aca="false">12*Inputs!$B$8*(MIN(1,$H$52*$C1607)*(ic*Inputs!$C$8+pT-cost_acc-cost_wd*Inputs!$E$8-cost_fx*Inputs!$D$8-cost_ins)+(1-MIN(1,$H$52*$C1607))*(1-MIN(1,Inputs!$G$8*$D1607)*churn_nonbuyers)*(ic*Inputs!$C$8+fee_wd*Inputs!$E$8*(1-$B1607)+fee_fx*Inputs!$D$8-cost_acc-cost_wd*Inputs!$E$8*(1-$B1607)-cost_fx*Inputs!$D$8))</f>
        <v>150702.119568</v>
      </c>
      <c r="J1607" s="0" t="n">
        <f aca="false">G1607+H1607+I1607-fixed</f>
        <v>25472.8520725846</v>
      </c>
      <c r="K1607" s="0" t="n">
        <f aca="false">12*Inputs!$B$6*(1-MIN(1,Inputs!$G$6*$D1607)*churn_nonbuyers)*(ic*Inputs!$C$6+fee_wd*Inputs!$E$6*(1-$B1607)+fee_fx*Inputs!$D$6-cost_acc-cost_wd*Inputs!$E$6*(1-$B1607)-cost_fx*Inputs!$D$6)</f>
        <v>139303.300469587</v>
      </c>
      <c r="L1607" s="0" t="n">
        <f aca="false">12*Inputs!$B$7*(1-MIN(1,Inputs!$G$7*$D1607)*churn_nonbuyers)*(ic*Inputs!$C$7+fee_wd*Inputs!$E$7*(1-$B1607)+fee_fx*Inputs!$D$7-cost_acc-cost_wd*Inputs!$E$7*(1-$B1607)-cost_fx*Inputs!$D$7)</f>
        <v>336361.231097752</v>
      </c>
      <c r="M1607" s="0" t="n">
        <f aca="false">12*Inputs!$B$8*(1-MIN(1,Inputs!$G$8*$D1607)*churn_nonbuyers)*(ic*Inputs!$C$8+fee_wd*Inputs!$E$8*(1-$B1607)+fee_fx*Inputs!$D$8-cost_acc-cost_wd*Inputs!$E$8*(1-$B1607)-cost_fx*Inputs!$D$8)</f>
        <v>0</v>
      </c>
      <c r="N1607" s="0" t="n">
        <f aca="false">K1607+L1607+I1607-fixed</f>
        <v>-73633.3488646605</v>
      </c>
      <c r="O1607" s="0" t="n">
        <f aca="false">K1607+L1607+M1607-fixed</f>
        <v>-224335.46843266</v>
      </c>
      <c r="P1607" s="0" t="n">
        <f aca="false">12*Inputs!$B$6*(1-MIN(1,Inputs!$F$6*$D1607))*(ic*Inputs!$C$6+flat_fee-cost_acc-cost_wd*Inputs!$E$6*$E1607-cost_fx*Inputs!$D$6)+12*Inputs!$B$7*(1-MIN(1,Inputs!$F$7*$D1607))*(ic*Inputs!$C$7+flat_fee-cost_acc-cost_wd*Inputs!$E$7*$E1607-cost_fx*Inputs!$D$7)+12*Inputs!$B$8*(1-MIN(1,Inputs!$F$8*$D1607))*(ic*Inputs!$C$8+flat_fee-cost_acc-cost_wd*Inputs!$E$8*$E1607-cost_fx*Inputs!$D$8)-fixed</f>
        <v>-267213.20202304</v>
      </c>
    </row>
    <row r="1608" customFormat="false" ht="15" hidden="false" customHeight="false" outlineLevel="0" collapsed="false">
      <c r="A1608" s="0" t="n">
        <v>1543</v>
      </c>
      <c r="B1608" s="0" t="n">
        <v>0.298811</v>
      </c>
      <c r="C1608" s="0" t="n">
        <v>0.814411</v>
      </c>
      <c r="D1608" s="0" t="n">
        <v>1.25674</v>
      </c>
      <c r="E1608" s="0" t="n">
        <v>1.06683</v>
      </c>
      <c r="F1608" s="0" t="n">
        <v>0.019202</v>
      </c>
      <c r="G1608" s="0" t="n">
        <f aca="false">12*Inputs!$B$6*(MIN(1,$H$50*$C1608)*(ic*Inputs!$C$6+pS+fee_fx*Inputs!$D$6-cost_acc-cost_wd*Inputs!$E$6*$E1608-cost_fx*Inputs!$D$6-$F1608)+(1-MIN(1,$H$50*$C1608))*(1-MIN(1,Inputs!$G$6*$D1608)*churn_nonbuyers)*(ic*Inputs!$C$6+fee_wd*Inputs!$E$6*(1-$B1608)+fee_fx*Inputs!$D$6-cost_acc-cost_wd*Inputs!$E$6*(1-$B1608)-cost_fx*Inputs!$D$6))</f>
        <v>197167.844410657</v>
      </c>
      <c r="H1608" s="0" t="n">
        <f aca="false">12*Inputs!$B$7*(MIN(1,$H$51*$C1608)*(ic*Inputs!$C$7+pE+fee_fx*Inputs!$D$7-cost_acc-cost_wd*Inputs!$E$7*$E1608-cost_fx*Inputs!$D$7-$F1608)+(1-MIN(1,$H$51*$C1608))*(1-MIN(1,Inputs!$G$7*$D1608)*churn_nonbuyers)*(ic*Inputs!$C$7+fee_wd*Inputs!$E$7*(1-$B1608)+fee_fx*Inputs!$D$7-cost_acc-cost_wd*Inputs!$E$7*(1-$B1608)-cost_fx*Inputs!$D$7))</f>
        <v>404303.055299006</v>
      </c>
      <c r="I1608" s="0" t="n">
        <f aca="false">12*Inputs!$B$8*(MIN(1,$H$52*$C1608)*(ic*Inputs!$C$8+pT-cost_acc-cost_wd*Inputs!$E$8-cost_fx*Inputs!$D$8-cost_ins)+(1-MIN(1,$H$52*$C1608))*(1-MIN(1,Inputs!$G$8*$D1608)*churn_nonbuyers)*(ic*Inputs!$C$8+fee_wd*Inputs!$E$8*(1-$B1608)+fee_fx*Inputs!$D$8-cost_acc-cost_wd*Inputs!$E$8*(1-$B1608)-cost_fx*Inputs!$D$8))</f>
        <v>133529.152333517</v>
      </c>
      <c r="J1608" s="0" t="n">
        <f aca="false">G1608+H1608+I1608-fixed</f>
        <v>35000.0520431793</v>
      </c>
      <c r="K1608" s="0" t="n">
        <f aca="false">12*Inputs!$B$6*(1-MIN(1,Inputs!$G$6*$D1608)*churn_nonbuyers)*(ic*Inputs!$C$6+fee_wd*Inputs!$E$6*(1-$B1608)+fee_fx*Inputs!$D$6-cost_acc-cost_wd*Inputs!$E$6*(1-$B1608)-cost_fx*Inputs!$D$6)</f>
        <v>148607.076500208</v>
      </c>
      <c r="L1608" s="0" t="n">
        <f aca="false">12*Inputs!$B$7*(1-MIN(1,Inputs!$G$7*$D1608)*churn_nonbuyers)*(ic*Inputs!$C$7+fee_wd*Inputs!$E$7*(1-$B1608)+fee_fx*Inputs!$D$7-cost_acc-cost_wd*Inputs!$E$7*(1-$B1608)-cost_fx*Inputs!$D$7)</f>
        <v>346591.968780125</v>
      </c>
      <c r="M1608" s="0" t="n">
        <f aca="false">12*Inputs!$B$8*(1-MIN(1,Inputs!$G$8*$D1608)*churn_nonbuyers)*(ic*Inputs!$C$8+fee_wd*Inputs!$E$8*(1-$B1608)+fee_fx*Inputs!$D$8-cost_acc-cost_wd*Inputs!$E$8*(1-$B1608)-cost_fx*Inputs!$D$8)</f>
        <v>37534.848734304</v>
      </c>
      <c r="N1608" s="0" t="n">
        <f aca="false">K1608+L1608+I1608-fixed</f>
        <v>-71271.8023861505</v>
      </c>
      <c r="O1608" s="0" t="n">
        <f aca="false">K1608+L1608+M1608-fixed</f>
        <v>-167266.105985363</v>
      </c>
      <c r="P1608" s="0" t="n">
        <f aca="false">12*Inputs!$B$6*(1-MIN(1,Inputs!$F$6*$D1608))*(ic*Inputs!$C$6+flat_fee-cost_acc-cost_wd*Inputs!$E$6*$E1608-cost_fx*Inputs!$D$6)+12*Inputs!$B$7*(1-MIN(1,Inputs!$F$7*$D1608))*(ic*Inputs!$C$7+flat_fee-cost_acc-cost_wd*Inputs!$E$7*$E1608-cost_fx*Inputs!$D$7)+12*Inputs!$B$8*(1-MIN(1,Inputs!$F$8*$D1608))*(ic*Inputs!$C$8+flat_fee-cost_acc-cost_wd*Inputs!$E$8*$E1608-cost_fx*Inputs!$D$8)-fixed</f>
        <v>-99063.5305119999</v>
      </c>
    </row>
    <row r="1609" customFormat="false" ht="15" hidden="false" customHeight="false" outlineLevel="0" collapsed="false">
      <c r="A1609" s="0" t="n">
        <v>1544</v>
      </c>
      <c r="B1609" s="0" t="n">
        <v>0.148679</v>
      </c>
      <c r="C1609" s="0" t="n">
        <v>0.908953</v>
      </c>
      <c r="D1609" s="0" t="n">
        <v>1.401384</v>
      </c>
      <c r="E1609" s="0" t="n">
        <v>1.19539</v>
      </c>
      <c r="F1609" s="0" t="n">
        <v>0.479475</v>
      </c>
      <c r="G1609" s="0" t="n">
        <f aca="false">12*Inputs!$B$6*(MIN(1,$H$50*$C1609)*(ic*Inputs!$C$6+pS+fee_fx*Inputs!$D$6-cost_acc-cost_wd*Inputs!$E$6*$E1609-cost_fx*Inputs!$D$6-$F1609)+(1-MIN(1,$H$50*$C1609))*(1-MIN(1,Inputs!$G$6*$D1609)*churn_nonbuyers)*(ic*Inputs!$C$6+fee_wd*Inputs!$E$6*(1-$B1609)+fee_fx*Inputs!$D$6-cost_acc-cost_wd*Inputs!$E$6*(1-$B1609)-cost_fx*Inputs!$D$6))</f>
        <v>208052.437347541</v>
      </c>
      <c r="H1609" s="0" t="n">
        <f aca="false">12*Inputs!$B$7*(MIN(1,$H$51*$C1609)*(ic*Inputs!$C$7+pE+fee_fx*Inputs!$D$7-cost_acc-cost_wd*Inputs!$E$7*$E1609-cost_fx*Inputs!$D$7-$F1609)+(1-MIN(1,$H$51*$C1609))*(1-MIN(1,Inputs!$G$7*$D1609)*churn_nonbuyers)*(ic*Inputs!$C$7+fee_wd*Inputs!$E$7*(1-$B1609)+fee_fx*Inputs!$D$7-cost_acc-cost_wd*Inputs!$E$7*(1-$B1609)-cost_fx*Inputs!$D$7))</f>
        <v>385628.564017003</v>
      </c>
      <c r="I1609" s="0" t="n">
        <f aca="false">12*Inputs!$B$8*(MIN(1,$H$52*$C1609)*(ic*Inputs!$C$8+pT-cost_acc-cost_wd*Inputs!$E$8-cost_fx*Inputs!$D$8-cost_ins)+(1-MIN(1,$H$52*$C1609))*(1-MIN(1,Inputs!$G$8*$D1609)*churn_nonbuyers)*(ic*Inputs!$C$8+fee_wd*Inputs!$E$8*(1-$B1609)+fee_fx*Inputs!$D$8-cost_acc-cost_wd*Inputs!$E$8*(1-$B1609)-cost_fx*Inputs!$D$8))</f>
        <v>133230.149881943</v>
      </c>
      <c r="J1609" s="0" t="n">
        <f aca="false">G1609+H1609+I1609-fixed</f>
        <v>26911.1512464867</v>
      </c>
      <c r="K1609" s="0" t="n">
        <f aca="false">12*Inputs!$B$6*(1-MIN(1,Inputs!$G$6*$D1609)*churn_nonbuyers)*(ic*Inputs!$C$6+fee_wd*Inputs!$E$6*(1-$B1609)+fee_fx*Inputs!$D$6-cost_acc-cost_wd*Inputs!$E$6*(1-$B1609)-cost_fx*Inputs!$D$6)</f>
        <v>167564.439156499</v>
      </c>
      <c r="L1609" s="0" t="n">
        <f aca="false">12*Inputs!$B$7*(1-MIN(1,Inputs!$G$7*$D1609)*churn_nonbuyers)*(ic*Inputs!$C$7+fee_wd*Inputs!$E$7*(1-$B1609)+fee_fx*Inputs!$D$7-cost_acc-cost_wd*Inputs!$E$7*(1-$B1609)-cost_fx*Inputs!$D$7)</f>
        <v>365739.1826619</v>
      </c>
      <c r="M1609" s="0" t="n">
        <f aca="false">12*Inputs!$B$8*(1-MIN(1,Inputs!$G$8*$D1609)*churn_nonbuyers)*(ic*Inputs!$C$8+fee_wd*Inputs!$E$8*(1-$B1609)+fee_fx*Inputs!$D$8-cost_acc-cost_wd*Inputs!$E$8*(1-$B1609)-cost_fx*Inputs!$D$8)</f>
        <v>6075.96577032964</v>
      </c>
      <c r="N1609" s="0" t="n">
        <f aca="false">K1609+L1609+I1609-fixed</f>
        <v>-33466.2282996585</v>
      </c>
      <c r="O1609" s="0" t="n">
        <f aca="false">K1609+L1609+M1609-fixed</f>
        <v>-160620.412411271</v>
      </c>
      <c r="P1609" s="0" t="n">
        <f aca="false">12*Inputs!$B$6*(1-MIN(1,Inputs!$F$6*$D1609))*(ic*Inputs!$C$6+flat_fee-cost_acc-cost_wd*Inputs!$E$6*$E1609-cost_fx*Inputs!$D$6)+12*Inputs!$B$7*(1-MIN(1,Inputs!$F$7*$D1609))*(ic*Inputs!$C$7+flat_fee-cost_acc-cost_wd*Inputs!$E$7*$E1609-cost_fx*Inputs!$D$7)+12*Inputs!$B$8*(1-MIN(1,Inputs!$F$8*$D1609))*(ic*Inputs!$C$8+flat_fee-cost_acc-cost_wd*Inputs!$E$8*$E1609-cost_fx*Inputs!$D$8)-fixed</f>
        <v>-221465.8156096</v>
      </c>
    </row>
    <row r="1610" customFormat="false" ht="15" hidden="false" customHeight="false" outlineLevel="0" collapsed="false">
      <c r="A1610" s="0" t="n">
        <v>1545</v>
      </c>
      <c r="B1610" s="0" t="n">
        <v>0.348203</v>
      </c>
      <c r="C1610" s="0" t="n">
        <v>0.736436</v>
      </c>
      <c r="D1610" s="0" t="n">
        <v>0.698606</v>
      </c>
      <c r="E1610" s="0" t="n">
        <v>1.233106</v>
      </c>
      <c r="F1610" s="0" t="n">
        <v>0.427658</v>
      </c>
      <c r="G1610" s="0" t="n">
        <f aca="false">12*Inputs!$B$6*(MIN(1,$H$50*$C1610)*(ic*Inputs!$C$6+pS+fee_fx*Inputs!$D$6-cost_acc-cost_wd*Inputs!$E$6*$E1610-cost_fx*Inputs!$D$6-$F1610)+(1-MIN(1,$H$50*$C1610))*(1-MIN(1,Inputs!$G$6*$D1610)*churn_nonbuyers)*(ic*Inputs!$C$6+fee_wd*Inputs!$E$6*(1-$B1610)+fee_fx*Inputs!$D$6-cost_acc-cost_wd*Inputs!$E$6*(1-$B1610)-cost_fx*Inputs!$D$6))</f>
        <v>180471.556843437</v>
      </c>
      <c r="H1610" s="0" t="n">
        <f aca="false">12*Inputs!$B$7*(MIN(1,$H$51*$C1610)*(ic*Inputs!$C$7+pE+fee_fx*Inputs!$D$7-cost_acc-cost_wd*Inputs!$E$7*$E1610-cost_fx*Inputs!$D$7-$F1610)+(1-MIN(1,$H$51*$C1610))*(1-MIN(1,Inputs!$G$7*$D1610)*churn_nonbuyers)*(ic*Inputs!$C$7+fee_wd*Inputs!$E$7*(1-$B1610)+fee_fx*Inputs!$D$7-cost_acc-cost_wd*Inputs!$E$7*(1-$B1610)-cost_fx*Inputs!$D$7))</f>
        <v>366687.027262656</v>
      </c>
      <c r="I1610" s="0" t="n">
        <f aca="false">12*Inputs!$B$8*(MIN(1,$H$52*$C1610)*(ic*Inputs!$C$8+pT-cost_acc-cost_wd*Inputs!$E$8-cost_fx*Inputs!$D$8-cost_ins)+(1-MIN(1,$H$52*$C1610))*(1-MIN(1,Inputs!$G$8*$D1610)*churn_nonbuyers)*(ic*Inputs!$C$8+fee_wd*Inputs!$E$8*(1-$B1610)+fee_fx*Inputs!$D$8-cost_acc-cost_wd*Inputs!$E$8*(1-$B1610)-cost_fx*Inputs!$D$8))</f>
        <v>182820.345301621</v>
      </c>
      <c r="J1610" s="0" t="n">
        <f aca="false">G1610+H1610+I1610-fixed</f>
        <v>29978.9294077128</v>
      </c>
      <c r="K1610" s="0" t="n">
        <f aca="false">12*Inputs!$B$6*(1-MIN(1,Inputs!$G$6*$D1610)*churn_nonbuyers)*(ic*Inputs!$C$6+fee_wd*Inputs!$E$6*(1-$B1610)+fee_fx*Inputs!$D$6-cost_acc-cost_wd*Inputs!$E$6*(1-$B1610)-cost_fx*Inputs!$D$6)</f>
        <v>146168.26779613</v>
      </c>
      <c r="L1610" s="0" t="n">
        <f aca="false">12*Inputs!$B$7*(1-MIN(1,Inputs!$G$7*$D1610)*churn_nonbuyers)*(ic*Inputs!$C$7+fee_wd*Inputs!$E$7*(1-$B1610)+fee_fx*Inputs!$D$7-cost_acc-cost_wd*Inputs!$E$7*(1-$B1610)-cost_fx*Inputs!$D$7)</f>
        <v>345659.298789678</v>
      </c>
      <c r="M1610" s="0" t="n">
        <f aca="false">12*Inputs!$B$8*(1-MIN(1,Inputs!$G$8*$D1610)*churn_nonbuyers)*(ic*Inputs!$C$8+fee_wd*Inputs!$E$8*(1-$B1610)+fee_fx*Inputs!$D$8-cost_acc-cost_wd*Inputs!$E$8*(1-$B1610)-cost_fx*Inputs!$D$8)</f>
        <v>158242.182408605</v>
      </c>
      <c r="N1610" s="0" t="n">
        <f aca="false">K1610+L1610+I1610-fixed</f>
        <v>-25352.0881125722</v>
      </c>
      <c r="O1610" s="0" t="n">
        <f aca="false">K1610+L1610+M1610-fixed</f>
        <v>-49930.2510055879</v>
      </c>
      <c r="P1610" s="0" t="n">
        <f aca="false">12*Inputs!$B$6*(1-MIN(1,Inputs!$F$6*$D1610))*(ic*Inputs!$C$6+flat_fee-cost_acc-cost_wd*Inputs!$E$6*$E1610-cost_fx*Inputs!$D$6)+12*Inputs!$B$7*(1-MIN(1,Inputs!$F$7*$D1610))*(ic*Inputs!$C$7+flat_fee-cost_acc-cost_wd*Inputs!$E$7*$E1610-cost_fx*Inputs!$D$7)+12*Inputs!$B$8*(1-MIN(1,Inputs!$F$8*$D1610))*(ic*Inputs!$C$8+flat_fee-cost_acc-cost_wd*Inputs!$E$8*$E1610-cost_fx*Inputs!$D$8)-fixed</f>
        <v>122873.10368864</v>
      </c>
    </row>
    <row r="1611" customFormat="false" ht="15" hidden="false" customHeight="false" outlineLevel="0" collapsed="false">
      <c r="A1611" s="0" t="n">
        <v>1546</v>
      </c>
      <c r="B1611" s="0" t="n">
        <v>0.242611</v>
      </c>
      <c r="C1611" s="0" t="n">
        <v>1.048207</v>
      </c>
      <c r="D1611" s="0" t="n">
        <v>1.251388</v>
      </c>
      <c r="E1611" s="0" t="n">
        <v>1.042698</v>
      </c>
      <c r="F1611" s="0" t="n">
        <v>0.14792</v>
      </c>
      <c r="G1611" s="0" t="n">
        <f aca="false">12*Inputs!$B$6*(MIN(1,$H$50*$C1611)*(ic*Inputs!$C$6+pS+fee_fx*Inputs!$D$6-cost_acc-cost_wd*Inputs!$E$6*$E1611-cost_fx*Inputs!$D$6-$F1611)+(1-MIN(1,$H$50*$C1611))*(1-MIN(1,Inputs!$G$6*$D1611)*churn_nonbuyers)*(ic*Inputs!$C$6+fee_wd*Inputs!$E$6*(1-$B1611)+fee_fx*Inputs!$D$6-cost_acc-cost_wd*Inputs!$E$6*(1-$B1611)-cost_fx*Inputs!$D$6))</f>
        <v>215571.682040318</v>
      </c>
      <c r="H1611" s="0" t="n">
        <f aca="false">12*Inputs!$B$7*(MIN(1,$H$51*$C1611)*(ic*Inputs!$C$7+pE+fee_fx*Inputs!$D$7-cost_acc-cost_wd*Inputs!$E$7*$E1611-cost_fx*Inputs!$D$7-$F1611)+(1-MIN(1,$H$51*$C1611))*(1-MIN(1,Inputs!$G$7*$D1611)*churn_nonbuyers)*(ic*Inputs!$C$7+fee_wd*Inputs!$E$7*(1-$B1611)+fee_fx*Inputs!$D$7-cost_acc-cost_wd*Inputs!$E$7*(1-$B1611)-cost_fx*Inputs!$D$7))</f>
        <v>420569.621785618</v>
      </c>
      <c r="I1611" s="0" t="n">
        <f aca="false">12*Inputs!$B$8*(MIN(1,$H$52*$C1611)*(ic*Inputs!$C$8+pT-cost_acc-cost_wd*Inputs!$E$8-cost_fx*Inputs!$D$8-cost_ins)+(1-MIN(1,$H$52*$C1611))*(1-MIN(1,Inputs!$G$8*$D1611)*churn_nonbuyers)*(ic*Inputs!$C$8+fee_wd*Inputs!$E$8*(1-$B1611)+fee_fx*Inputs!$D$8-cost_acc-cost_wd*Inputs!$E$8*(1-$B1611)-cost_fx*Inputs!$D$8))</f>
        <v>161486.954417976</v>
      </c>
      <c r="J1611" s="0" t="n">
        <f aca="false">G1611+H1611+I1611-fixed</f>
        <v>97628.258243911</v>
      </c>
      <c r="K1611" s="0" t="n">
        <f aca="false">12*Inputs!$B$6*(1-MIN(1,Inputs!$G$6*$D1611)*churn_nonbuyers)*(ic*Inputs!$C$6+fee_wd*Inputs!$E$6*(1-$B1611)+fee_fx*Inputs!$D$6-cost_acc-cost_wd*Inputs!$E$6*(1-$B1611)-cost_fx*Inputs!$D$6)</f>
        <v>156235.94851729</v>
      </c>
      <c r="L1611" s="0" t="n">
        <f aca="false">12*Inputs!$B$7*(1-MIN(1,Inputs!$G$7*$D1611)*churn_nonbuyers)*(ic*Inputs!$C$7+fee_wd*Inputs!$E$7*(1-$B1611)+fee_fx*Inputs!$D$7-cost_acc-cost_wd*Inputs!$E$7*(1-$B1611)-cost_fx*Inputs!$D$7)</f>
        <v>354438.780886374</v>
      </c>
      <c r="M1611" s="0" t="n">
        <f aca="false">12*Inputs!$B$8*(1-MIN(1,Inputs!$G$8*$D1611)*churn_nonbuyers)*(ic*Inputs!$C$8+fee_wd*Inputs!$E$8*(1-$B1611)+fee_fx*Inputs!$D$8-cost_acc-cost_wd*Inputs!$E$8*(1-$B1611)-cost_fx*Inputs!$D$8)</f>
        <v>39038.5183606849</v>
      </c>
      <c r="N1611" s="0" t="n">
        <f aca="false">K1611+L1611+I1611-fixed</f>
        <v>-27838.3161783606</v>
      </c>
      <c r="O1611" s="0" t="n">
        <f aca="false">K1611+L1611+M1611-fixed</f>
        <v>-150286.752235652</v>
      </c>
      <c r="P1611" s="0" t="n">
        <f aca="false">12*Inputs!$B$6*(1-MIN(1,Inputs!$F$6*$D1611))*(ic*Inputs!$C$6+flat_fee-cost_acc-cost_wd*Inputs!$E$6*$E1611-cost_fx*Inputs!$D$6)+12*Inputs!$B$7*(1-MIN(1,Inputs!$F$7*$D1611))*(ic*Inputs!$C$7+flat_fee-cost_acc-cost_wd*Inputs!$E$7*$E1611-cost_fx*Inputs!$D$7)+12*Inputs!$B$8*(1-MIN(1,Inputs!$F$8*$D1611))*(ic*Inputs!$C$8+flat_fee-cost_acc-cost_wd*Inputs!$E$8*$E1611-cost_fx*Inputs!$D$8)-fixed</f>
        <v>-87162.1645062399</v>
      </c>
    </row>
    <row r="1612" customFormat="false" ht="15" hidden="false" customHeight="false" outlineLevel="0" collapsed="false">
      <c r="A1612" s="0" t="n">
        <v>1547</v>
      </c>
      <c r="B1612" s="0" t="n">
        <v>0.291679</v>
      </c>
      <c r="C1612" s="0" t="n">
        <v>0.858617</v>
      </c>
      <c r="D1612" s="0" t="n">
        <v>0.697177</v>
      </c>
      <c r="E1612" s="0" t="n">
        <v>1.088601</v>
      </c>
      <c r="F1612" s="0" t="n">
        <v>0.061231</v>
      </c>
      <c r="G1612" s="0" t="n">
        <f aca="false">12*Inputs!$B$6*(MIN(1,$H$50*$C1612)*(ic*Inputs!$C$6+pS+fee_fx*Inputs!$D$6-cost_acc-cost_wd*Inputs!$E$6*$E1612-cost_fx*Inputs!$D$6-$F1612)+(1-MIN(1,$H$50*$C1612))*(1-MIN(1,Inputs!$G$6*$D1612)*churn_nonbuyers)*(ic*Inputs!$C$6+fee_wd*Inputs!$E$6*(1-$B1612)+fee_fx*Inputs!$D$6-cost_acc-cost_wd*Inputs!$E$6*(1-$B1612)-cost_fx*Inputs!$D$6))</f>
        <v>203596.492628959</v>
      </c>
      <c r="H1612" s="0" t="n">
        <f aca="false">12*Inputs!$B$7*(MIN(1,$H$51*$C1612)*(ic*Inputs!$C$7+pE+fee_fx*Inputs!$D$7-cost_acc-cost_wd*Inputs!$E$7*$E1612-cost_fx*Inputs!$D$7-$F1612)+(1-MIN(1,$H$51*$C1612))*(1-MIN(1,Inputs!$G$7*$D1612)*churn_nonbuyers)*(ic*Inputs!$C$7+fee_wd*Inputs!$E$7*(1-$B1612)+fee_fx*Inputs!$D$7-cost_acc-cost_wd*Inputs!$E$7*(1-$B1612)-cost_fx*Inputs!$D$7))</f>
        <v>407833.373081231</v>
      </c>
      <c r="I1612" s="0" t="n">
        <f aca="false">12*Inputs!$B$8*(MIN(1,$H$52*$C1612)*(ic*Inputs!$C$8+pT-cost_acc-cost_wd*Inputs!$E$8-cost_fx*Inputs!$D$8-cost_ins)+(1-MIN(1,$H$52*$C1612))*(1-MIN(1,Inputs!$G$8*$D1612)*churn_nonbuyers)*(ic*Inputs!$C$8+fee_wd*Inputs!$E$8*(1-$B1612)+fee_fx*Inputs!$D$8-cost_acc-cost_wd*Inputs!$E$8*(1-$B1612)-cost_fx*Inputs!$D$8))</f>
        <v>187575.857918635</v>
      </c>
      <c r="J1612" s="0" t="n">
        <f aca="false">G1612+H1612+I1612-fixed</f>
        <v>99005.7236288248</v>
      </c>
      <c r="K1612" s="0" t="n">
        <f aca="false">12*Inputs!$B$6*(1-MIN(1,Inputs!$G$6*$D1612)*churn_nonbuyers)*(ic*Inputs!$C$6+fee_wd*Inputs!$E$6*(1-$B1612)+fee_fx*Inputs!$D$6-cost_acc-cost_wd*Inputs!$E$6*(1-$B1612)-cost_fx*Inputs!$D$6)</f>
        <v>154034.813449318</v>
      </c>
      <c r="L1612" s="0" t="n">
        <f aca="false">12*Inputs!$B$7*(1-MIN(1,Inputs!$G$7*$D1612)*churn_nonbuyers)*(ic*Inputs!$C$7+fee_wd*Inputs!$E$7*(1-$B1612)+fee_fx*Inputs!$D$7-cost_acc-cost_wd*Inputs!$E$7*(1-$B1612)-cost_fx*Inputs!$D$7)</f>
        <v>353643.651173591</v>
      </c>
      <c r="M1612" s="0" t="n">
        <f aca="false">12*Inputs!$B$8*(1-MIN(1,Inputs!$G$8*$D1612)*churn_nonbuyers)*(ic*Inputs!$C$8+fee_wd*Inputs!$E$8*(1-$B1612)+fee_fx*Inputs!$D$8-cost_acc-cost_wd*Inputs!$E$8*(1-$B1612)-cost_fx*Inputs!$D$8)</f>
        <v>159941.030550149</v>
      </c>
      <c r="N1612" s="0" t="n">
        <f aca="false">K1612+L1612+I1612-fixed</f>
        <v>-4745.67745845695</v>
      </c>
      <c r="O1612" s="0" t="n">
        <f aca="false">K1612+L1612+M1612-fixed</f>
        <v>-32380.504826943</v>
      </c>
      <c r="P1612" s="0" t="n">
        <f aca="false">12*Inputs!$B$6*(1-MIN(1,Inputs!$F$6*$D1612))*(ic*Inputs!$C$6+flat_fee-cost_acc-cost_wd*Inputs!$E$6*$E1612-cost_fx*Inputs!$D$6)+12*Inputs!$B$7*(1-MIN(1,Inputs!$F$7*$D1612))*(ic*Inputs!$C$7+flat_fee-cost_acc-cost_wd*Inputs!$E$7*$E1612-cost_fx*Inputs!$D$7)+12*Inputs!$B$8*(1-MIN(1,Inputs!$F$8*$D1612))*(ic*Inputs!$C$8+flat_fee-cost_acc-cost_wd*Inputs!$E$8*$E1612-cost_fx*Inputs!$D$8)-fixed</f>
        <v>196527.43579448</v>
      </c>
    </row>
    <row r="1613" customFormat="false" ht="15" hidden="false" customHeight="false" outlineLevel="0" collapsed="false">
      <c r="A1613" s="0" t="n">
        <v>1548</v>
      </c>
      <c r="B1613" s="0" t="n">
        <v>0.109109</v>
      </c>
      <c r="C1613" s="0" t="n">
        <v>0.894</v>
      </c>
      <c r="D1613" s="0" t="n">
        <v>1.244718</v>
      </c>
      <c r="E1613" s="0" t="n">
        <v>1.220216</v>
      </c>
      <c r="F1613" s="0" t="n">
        <v>0.137009</v>
      </c>
      <c r="G1613" s="0" t="n">
        <f aca="false">12*Inputs!$B$6*(MIN(1,$H$50*$C1613)*(ic*Inputs!$C$6+pS+fee_fx*Inputs!$D$6-cost_acc-cost_wd*Inputs!$E$6*$E1613-cost_fx*Inputs!$D$6-$F1613)+(1-MIN(1,$H$50*$C1613))*(1-MIN(1,Inputs!$G$6*$D1613)*churn_nonbuyers)*(ic*Inputs!$C$6+fee_wd*Inputs!$E$6*(1-$B1613)+fee_fx*Inputs!$D$6-cost_acc-cost_wd*Inputs!$E$6*(1-$B1613)-cost_fx*Inputs!$D$6))</f>
        <v>220200.875763297</v>
      </c>
      <c r="H1613" s="0" t="n">
        <f aca="false">12*Inputs!$B$7*(MIN(1,$H$51*$C1613)*(ic*Inputs!$C$7+pE+fee_fx*Inputs!$D$7-cost_acc-cost_wd*Inputs!$E$7*$E1613-cost_fx*Inputs!$D$7-$F1613)+(1-MIN(1,$H$51*$C1613))*(1-MIN(1,Inputs!$G$7*$D1613)*churn_nonbuyers)*(ic*Inputs!$C$7+fee_wd*Inputs!$E$7*(1-$B1613)+fee_fx*Inputs!$D$7-cost_acc-cost_wd*Inputs!$E$7*(1-$B1613)-cost_fx*Inputs!$D$7))</f>
        <v>405056.135673049</v>
      </c>
      <c r="I1613" s="0" t="n">
        <f aca="false">12*Inputs!$B$8*(MIN(1,$H$52*$C1613)*(ic*Inputs!$C$8+pT-cost_acc-cost_wd*Inputs!$E$8-cost_fx*Inputs!$D$8-cost_ins)+(1-MIN(1,$H$52*$C1613))*(1-MIN(1,Inputs!$G$8*$D1613)*churn_nonbuyers)*(ic*Inputs!$C$8+fee_wd*Inputs!$E$8*(1-$B1613)+fee_fx*Inputs!$D$8-cost_acc-cost_wd*Inputs!$E$8*(1-$B1613)-cost_fx*Inputs!$D$8))</f>
        <v>144331.474706327</v>
      </c>
      <c r="J1613" s="0" t="n">
        <f aca="false">G1613+H1613+I1613-fixed</f>
        <v>69588.4861426725</v>
      </c>
      <c r="K1613" s="0" t="n">
        <f aca="false">12*Inputs!$B$6*(1-MIN(1,Inputs!$G$6*$D1613)*churn_nonbuyers)*(ic*Inputs!$C$6+fee_wd*Inputs!$E$6*(1-$B1613)+fee_fx*Inputs!$D$6-cost_acc-cost_wd*Inputs!$E$6*(1-$B1613)-cost_fx*Inputs!$D$6)</f>
        <v>174319.378101086</v>
      </c>
      <c r="L1613" s="0" t="n">
        <f aca="false">12*Inputs!$B$7*(1-MIN(1,Inputs!$G$7*$D1613)*churn_nonbuyers)*(ic*Inputs!$C$7+fee_wd*Inputs!$E$7*(1-$B1613)+fee_fx*Inputs!$D$7-cost_acc-cost_wd*Inputs!$E$7*(1-$B1613)-cost_fx*Inputs!$D$7)</f>
        <v>373018.893996652</v>
      </c>
      <c r="M1613" s="0" t="n">
        <f aca="false">12*Inputs!$B$8*(1-MIN(1,Inputs!$G$8*$D1613)*churn_nonbuyers)*(ic*Inputs!$C$8+fee_wd*Inputs!$E$8*(1-$B1613)+fee_fx*Inputs!$D$8-cost_acc-cost_wd*Inputs!$E$8*(1-$B1613)-cost_fx*Inputs!$D$8)</f>
        <v>41332.8132184032</v>
      </c>
      <c r="N1613" s="0" t="n">
        <f aca="false">K1613+L1613+I1613-fixed</f>
        <v>-8330.25319593516</v>
      </c>
      <c r="O1613" s="0" t="n">
        <f aca="false">K1613+L1613+M1613-fixed</f>
        <v>-111328.914683858</v>
      </c>
      <c r="P1613" s="0" t="n">
        <f aca="false">12*Inputs!$B$6*(1-MIN(1,Inputs!$F$6*$D1613))*(ic*Inputs!$C$6+flat_fee-cost_acc-cost_wd*Inputs!$E$6*$E1613-cost_fx*Inputs!$D$6)+12*Inputs!$B$7*(1-MIN(1,Inputs!$F$7*$D1613))*(ic*Inputs!$C$7+flat_fee-cost_acc-cost_wd*Inputs!$E$7*$E1613-cost_fx*Inputs!$D$7)+12*Inputs!$B$8*(1-MIN(1,Inputs!$F$8*$D1613))*(ic*Inputs!$C$8+flat_fee-cost_acc-cost_wd*Inputs!$E$8*$E1613-cost_fx*Inputs!$D$8)-fixed</f>
        <v>-149730.84772288</v>
      </c>
    </row>
    <row r="1614" customFormat="false" ht="15" hidden="false" customHeight="false" outlineLevel="0" collapsed="false">
      <c r="A1614" s="0" t="n">
        <v>1549</v>
      </c>
      <c r="B1614" s="0" t="n">
        <v>0.295679</v>
      </c>
      <c r="C1614" s="0" t="n">
        <v>0.631575</v>
      </c>
      <c r="D1614" s="0" t="n">
        <v>1.305982</v>
      </c>
      <c r="E1614" s="0" t="n">
        <v>1.283205</v>
      </c>
      <c r="F1614" s="0" t="n">
        <v>0.292528</v>
      </c>
      <c r="G1614" s="0" t="n">
        <f aca="false">12*Inputs!$B$6*(MIN(1,$H$50*$C1614)*(ic*Inputs!$C$6+pS+fee_fx*Inputs!$D$6-cost_acc-cost_wd*Inputs!$E$6*$E1614-cost_fx*Inputs!$D$6-$F1614)+(1-MIN(1,$H$50*$C1614))*(1-MIN(1,Inputs!$G$6*$D1614)*churn_nonbuyers)*(ic*Inputs!$C$6+fee_wd*Inputs!$E$6*(1-$B1614)+fee_fx*Inputs!$D$6-cost_acc-cost_wd*Inputs!$E$6*(1-$B1614)-cost_fx*Inputs!$D$6))</f>
        <v>179169.596275898</v>
      </c>
      <c r="H1614" s="0" t="n">
        <f aca="false">12*Inputs!$B$7*(MIN(1,$H$51*$C1614)*(ic*Inputs!$C$7+pE+fee_fx*Inputs!$D$7-cost_acc-cost_wd*Inputs!$E$7*$E1614-cost_fx*Inputs!$D$7-$F1614)+(1-MIN(1,$H$51*$C1614))*(1-MIN(1,Inputs!$G$7*$D1614)*churn_nonbuyers)*(ic*Inputs!$C$7+fee_wd*Inputs!$E$7*(1-$B1614)+fee_fx*Inputs!$D$7-cost_acc-cost_wd*Inputs!$E$7*(1-$B1614)-cost_fx*Inputs!$D$7))</f>
        <v>365586.936579202</v>
      </c>
      <c r="I1614" s="0" t="n">
        <f aca="false">12*Inputs!$B$8*(MIN(1,$H$52*$C1614)*(ic*Inputs!$C$8+pT-cost_acc-cost_wd*Inputs!$E$8-cost_fx*Inputs!$D$8-cost_ins)+(1-MIN(1,$H$52*$C1614))*(1-MIN(1,Inputs!$G$8*$D1614)*churn_nonbuyers)*(ic*Inputs!$C$8+fee_wd*Inputs!$E$8*(1-$B1614)+fee_fx*Inputs!$D$8-cost_acc-cost_wd*Inputs!$E$8*(1-$B1614)-cost_fx*Inputs!$D$8))</f>
        <v>105984.56250495</v>
      </c>
      <c r="J1614" s="0" t="n">
        <f aca="false">G1614+H1614+I1614-fixed</f>
        <v>-49258.9046399506</v>
      </c>
      <c r="K1614" s="0" t="n">
        <f aca="false">12*Inputs!$B$6*(1-MIN(1,Inputs!$G$6*$D1614)*churn_nonbuyers)*(ic*Inputs!$C$6+fee_wd*Inputs!$E$6*(1-$B1614)+fee_fx*Inputs!$D$6-cost_acc-cost_wd*Inputs!$E$6*(1-$B1614)-cost_fx*Inputs!$D$6)</f>
        <v>148638.215892802</v>
      </c>
      <c r="L1614" s="0" t="n">
        <f aca="false">12*Inputs!$B$7*(1-MIN(1,Inputs!$G$7*$D1614)*churn_nonbuyers)*(ic*Inputs!$C$7+fee_wd*Inputs!$E$7*(1-$B1614)+fee_fx*Inputs!$D$7-cost_acc-cost_wd*Inputs!$E$7*(1-$B1614)-cost_fx*Inputs!$D$7)</f>
        <v>346493.239999681</v>
      </c>
      <c r="M1614" s="0" t="n">
        <f aca="false">12*Inputs!$B$8*(1-MIN(1,Inputs!$G$8*$D1614)*churn_nonbuyers)*(ic*Inputs!$C$8+fee_wd*Inputs!$E$8*(1-$B1614)+fee_fx*Inputs!$D$8-cost_acc-cost_wd*Inputs!$E$8*(1-$B1614)-cost_fx*Inputs!$D$8)</f>
        <v>26791.3294197408</v>
      </c>
      <c r="N1614" s="0" t="n">
        <f aca="false">K1614+L1614+I1614-fixed</f>
        <v>-98883.9816025676</v>
      </c>
      <c r="O1614" s="0" t="n">
        <f aca="false">K1614+L1614+M1614-fixed</f>
        <v>-178077.214687777</v>
      </c>
      <c r="P1614" s="0" t="n">
        <f aca="false">12*Inputs!$B$6*(1-MIN(1,Inputs!$F$6*$D1614))*(ic*Inputs!$C$6+flat_fee-cost_acc-cost_wd*Inputs!$E$6*$E1614-cost_fx*Inputs!$D$6)+12*Inputs!$B$7*(1-MIN(1,Inputs!$F$7*$D1614))*(ic*Inputs!$C$7+flat_fee-cost_acc-cost_wd*Inputs!$E$7*$E1614-cost_fx*Inputs!$D$7)+12*Inputs!$B$8*(1-MIN(1,Inputs!$F$8*$D1614))*(ic*Inputs!$C$8+flat_fee-cost_acc-cost_wd*Inputs!$E$8*$E1614-cost_fx*Inputs!$D$8)-fixed</f>
        <v>-203627.0255416</v>
      </c>
    </row>
    <row r="1615" customFormat="false" ht="15" hidden="false" customHeight="false" outlineLevel="0" collapsed="false">
      <c r="A1615" s="0" t="n">
        <v>1550</v>
      </c>
      <c r="B1615" s="0" t="n">
        <v>0.171644</v>
      </c>
      <c r="C1615" s="0" t="n">
        <v>1.033297</v>
      </c>
      <c r="D1615" s="0" t="n">
        <v>1.346931</v>
      </c>
      <c r="E1615" s="0" t="n">
        <v>1.355658</v>
      </c>
      <c r="F1615" s="0" t="n">
        <v>0.420614</v>
      </c>
      <c r="G1615" s="0" t="n">
        <f aca="false">12*Inputs!$B$6*(MIN(1,$H$50*$C1615)*(ic*Inputs!$C$6+pS+fee_fx*Inputs!$D$6-cost_acc-cost_wd*Inputs!$E$6*$E1615-cost_fx*Inputs!$D$6-$F1615)+(1-MIN(1,$H$50*$C1615))*(1-MIN(1,Inputs!$G$6*$D1615)*churn_nonbuyers)*(ic*Inputs!$C$6+fee_wd*Inputs!$E$6*(1-$B1615)+fee_fx*Inputs!$D$6-cost_acc-cost_wd*Inputs!$E$6*(1-$B1615)-cost_fx*Inputs!$D$6))</f>
        <v>208797.696565503</v>
      </c>
      <c r="H1615" s="0" t="n">
        <f aca="false">12*Inputs!$B$7*(MIN(1,$H$51*$C1615)*(ic*Inputs!$C$7+pE+fee_fx*Inputs!$D$7-cost_acc-cost_wd*Inputs!$E$7*$E1615-cost_fx*Inputs!$D$7-$F1615)+(1-MIN(1,$H$51*$C1615))*(1-MIN(1,Inputs!$G$7*$D1615)*churn_nonbuyers)*(ic*Inputs!$C$7+fee_wd*Inputs!$E$7*(1-$B1615)+fee_fx*Inputs!$D$7-cost_acc-cost_wd*Inputs!$E$7*(1-$B1615)-cost_fx*Inputs!$D$7))</f>
        <v>371279.238019509</v>
      </c>
      <c r="I1615" s="0" t="n">
        <f aca="false">12*Inputs!$B$8*(MIN(1,$H$52*$C1615)*(ic*Inputs!$C$8+pT-cost_acc-cost_wd*Inputs!$E$8-cost_fx*Inputs!$D$8-cost_ins)+(1-MIN(1,$H$52*$C1615))*(1-MIN(1,Inputs!$G$8*$D1615)*churn_nonbuyers)*(ic*Inputs!$C$8+fee_wd*Inputs!$E$8*(1-$B1615)+fee_fx*Inputs!$D$8-cost_acc-cost_wd*Inputs!$E$8*(1-$B1615)-cost_fx*Inputs!$D$8))</f>
        <v>153974.479607305</v>
      </c>
      <c r="J1615" s="0" t="n">
        <f aca="false">G1615+H1615+I1615-fixed</f>
        <v>34051.4141923165</v>
      </c>
      <c r="K1615" s="0" t="n">
        <f aca="false">12*Inputs!$B$6*(1-MIN(1,Inputs!$G$6*$D1615)*churn_nonbuyers)*(ic*Inputs!$C$6+fee_wd*Inputs!$E$6*(1-$B1615)+fee_fx*Inputs!$D$6-cost_acc-cost_wd*Inputs!$E$6*(1-$B1615)-cost_fx*Inputs!$D$6)</f>
        <v>164970.786416861</v>
      </c>
      <c r="L1615" s="0" t="n">
        <f aca="false">12*Inputs!$B$7*(1-MIN(1,Inputs!$G$7*$D1615)*churn_nonbuyers)*(ic*Inputs!$C$7+fee_wd*Inputs!$E$7*(1-$B1615)+fee_fx*Inputs!$D$7-cost_acc-cost_wd*Inputs!$E$7*(1-$B1615)-cost_fx*Inputs!$D$7)</f>
        <v>363189.538762117</v>
      </c>
      <c r="M1615" s="0" t="n">
        <f aca="false">12*Inputs!$B$8*(1-MIN(1,Inputs!$G$8*$D1615)*churn_nonbuyers)*(ic*Inputs!$C$8+fee_wd*Inputs!$E$8*(1-$B1615)+fee_fx*Inputs!$D$8-cost_acc-cost_wd*Inputs!$E$8*(1-$B1615)-cost_fx*Inputs!$D$8)</f>
        <v>18182.3653053504</v>
      </c>
      <c r="N1615" s="0" t="n">
        <f aca="false">K1615+L1615+I1615-fixed</f>
        <v>-17865.1952137181</v>
      </c>
      <c r="O1615" s="0" t="n">
        <f aca="false">K1615+L1615+M1615-fixed</f>
        <v>-153657.309515672</v>
      </c>
      <c r="P1615" s="0" t="n">
        <f aca="false">12*Inputs!$B$6*(1-MIN(1,Inputs!$F$6*$D1615))*(ic*Inputs!$C$6+flat_fee-cost_acc-cost_wd*Inputs!$E$6*$E1615-cost_fx*Inputs!$D$6)+12*Inputs!$B$7*(1-MIN(1,Inputs!$F$7*$D1615))*(ic*Inputs!$C$7+flat_fee-cost_acc-cost_wd*Inputs!$E$7*$E1615-cost_fx*Inputs!$D$7)+12*Inputs!$B$8*(1-MIN(1,Inputs!$F$8*$D1615))*(ic*Inputs!$C$8+flat_fee-cost_acc-cost_wd*Inputs!$E$8*$E1615-cost_fx*Inputs!$D$8)-fixed</f>
        <v>-249203.05242448</v>
      </c>
    </row>
    <row r="1616" customFormat="false" ht="15" hidden="false" customHeight="false" outlineLevel="0" collapsed="false">
      <c r="A1616" s="0" t="n">
        <v>1551</v>
      </c>
      <c r="B1616" s="0" t="n">
        <v>0.250244</v>
      </c>
      <c r="C1616" s="0" t="n">
        <v>1.059866</v>
      </c>
      <c r="D1616" s="0" t="n">
        <v>1.428213</v>
      </c>
      <c r="E1616" s="0" t="n">
        <v>1.163199</v>
      </c>
      <c r="F1616" s="0" t="n">
        <v>0.325839</v>
      </c>
      <c r="G1616" s="0" t="n">
        <f aca="false">12*Inputs!$B$6*(MIN(1,$H$50*$C1616)*(ic*Inputs!$C$6+pS+fee_fx*Inputs!$D$6-cost_acc-cost_wd*Inputs!$E$6*$E1616-cost_fx*Inputs!$D$6-$F1616)+(1-MIN(1,$H$50*$C1616))*(1-MIN(1,Inputs!$G$6*$D1616)*churn_nonbuyers)*(ic*Inputs!$C$6+fee_wd*Inputs!$E$6*(1-$B1616)+fee_fx*Inputs!$D$6-cost_acc-cost_wd*Inputs!$E$6*(1-$B1616)-cost_fx*Inputs!$D$6))</f>
        <v>206661.751014225</v>
      </c>
      <c r="H1616" s="0" t="n">
        <f aca="false">12*Inputs!$B$7*(MIN(1,$H$51*$C1616)*(ic*Inputs!$C$7+pE+fee_fx*Inputs!$D$7-cost_acc-cost_wd*Inputs!$E$7*$E1616-cost_fx*Inputs!$D$7-$F1616)+(1-MIN(1,$H$51*$C1616))*(1-MIN(1,Inputs!$G$7*$D1616)*churn_nonbuyers)*(ic*Inputs!$C$7+fee_wd*Inputs!$E$7*(1-$B1616)+fee_fx*Inputs!$D$7-cost_acc-cost_wd*Inputs!$E$7*(1-$B1616)-cost_fx*Inputs!$D$7))</f>
        <v>393999.384860872</v>
      </c>
      <c r="I1616" s="0" t="n">
        <f aca="false">12*Inputs!$B$8*(MIN(1,$H$52*$C1616)*(ic*Inputs!$C$8+pT-cost_acc-cost_wd*Inputs!$E$8-cost_fx*Inputs!$D$8-cost_ins)+(1-MIN(1,$H$52*$C1616))*(1-MIN(1,Inputs!$G$8*$D1616)*churn_nonbuyers)*(ic*Inputs!$C$8+fee_wd*Inputs!$E$8*(1-$B1616)+fee_fx*Inputs!$D$8-cost_acc-cost_wd*Inputs!$E$8*(1-$B1616)-cost_fx*Inputs!$D$8))</f>
        <v>152793.683148482</v>
      </c>
      <c r="J1616" s="0" t="n">
        <f aca="false">G1616+H1616+I1616-fixed</f>
        <v>53454.8190235794</v>
      </c>
      <c r="K1616" s="0" t="n">
        <f aca="false">12*Inputs!$B$6*(1-MIN(1,Inputs!$G$6*$D1616)*churn_nonbuyers)*(ic*Inputs!$C$6+fee_wd*Inputs!$E$6*(1-$B1616)+fee_fx*Inputs!$D$6-cost_acc-cost_wd*Inputs!$E$6*(1-$B1616)-cost_fx*Inputs!$D$6)</f>
        <v>153741.769444598</v>
      </c>
      <c r="L1616" s="0" t="n">
        <f aca="false">12*Inputs!$B$7*(1-MIN(1,Inputs!$G$7*$D1616)*churn_nonbuyers)*(ic*Inputs!$C$7+fee_wd*Inputs!$E$7*(1-$B1616)+fee_fx*Inputs!$D$7-cost_acc-cost_wd*Inputs!$E$7*(1-$B1616)-cost_fx*Inputs!$D$7)</f>
        <v>351433.175042759</v>
      </c>
      <c r="M1616" s="0" t="n">
        <f aca="false">12*Inputs!$B$8*(1-MIN(1,Inputs!$G$8*$D1616)*churn_nonbuyers)*(ic*Inputs!$C$8+fee_wd*Inputs!$E$8*(1-$B1616)+fee_fx*Inputs!$D$8-cost_acc-cost_wd*Inputs!$E$8*(1-$B1616)-cost_fx*Inputs!$D$8)</f>
        <v>78.8800214592169</v>
      </c>
      <c r="N1616" s="0" t="n">
        <f aca="false">K1616+L1616+I1616-fixed</f>
        <v>-42031.3723641601</v>
      </c>
      <c r="O1616" s="0" t="n">
        <f aca="false">K1616+L1616+M1616-fixed</f>
        <v>-194746.175491183</v>
      </c>
      <c r="P1616" s="0" t="n">
        <f aca="false">12*Inputs!$B$6*(1-MIN(1,Inputs!$F$6*$D1616))*(ic*Inputs!$C$6+flat_fee-cost_acc-cost_wd*Inputs!$E$6*$E1616-cost_fx*Inputs!$D$6)+12*Inputs!$B$7*(1-MIN(1,Inputs!$F$7*$D1616))*(ic*Inputs!$C$7+flat_fee-cost_acc-cost_wd*Inputs!$E$7*$E1616-cost_fx*Inputs!$D$7)+12*Inputs!$B$8*(1-MIN(1,Inputs!$F$8*$D1616))*(ic*Inputs!$C$8+flat_fee-cost_acc-cost_wd*Inputs!$E$8*$E1616-cost_fx*Inputs!$D$8)-fixed</f>
        <v>-224739.12465112</v>
      </c>
    </row>
    <row r="1617" customFormat="false" ht="15" hidden="false" customHeight="false" outlineLevel="0" collapsed="false">
      <c r="A1617" s="0" t="n">
        <v>1552</v>
      </c>
      <c r="B1617" s="0" t="n">
        <v>0.190919</v>
      </c>
      <c r="C1617" s="0" t="n">
        <v>0.994896</v>
      </c>
      <c r="D1617" s="0" t="n">
        <v>1.059024</v>
      </c>
      <c r="E1617" s="0" t="n">
        <v>1.123801</v>
      </c>
      <c r="F1617" s="0" t="n">
        <v>0.17301</v>
      </c>
      <c r="G1617" s="0" t="n">
        <f aca="false">12*Inputs!$B$6*(MIN(1,$H$50*$C1617)*(ic*Inputs!$C$6+pS+fee_fx*Inputs!$D$6-cost_acc-cost_wd*Inputs!$E$6*$E1617-cost_fx*Inputs!$D$6-$F1617)+(1-MIN(1,$H$50*$C1617))*(1-MIN(1,Inputs!$G$6*$D1617)*churn_nonbuyers)*(ic*Inputs!$C$6+fee_wd*Inputs!$E$6*(1-$B1617)+fee_fx*Inputs!$D$6-cost_acc-cost_wd*Inputs!$E$6*(1-$B1617)-cost_fx*Inputs!$D$6))</f>
        <v>218083.551818133</v>
      </c>
      <c r="H1617" s="0" t="n">
        <f aca="false">12*Inputs!$B$7*(MIN(1,$H$51*$C1617)*(ic*Inputs!$C$7+pE+fee_fx*Inputs!$D$7-cost_acc-cost_wd*Inputs!$E$7*$E1617-cost_fx*Inputs!$D$7-$F1617)+(1-MIN(1,$H$51*$C1617))*(1-MIN(1,Inputs!$G$7*$D1617)*churn_nonbuyers)*(ic*Inputs!$C$7+fee_wd*Inputs!$E$7*(1-$B1617)+fee_fx*Inputs!$D$7-cost_acc-cost_wd*Inputs!$E$7*(1-$B1617)-cost_fx*Inputs!$D$7))</f>
        <v>412091.552879554</v>
      </c>
      <c r="I1617" s="0" t="n">
        <f aca="false">12*Inputs!$B$8*(MIN(1,$H$52*$C1617)*(ic*Inputs!$C$8+pT-cost_acc-cost_wd*Inputs!$E$8-cost_fx*Inputs!$D$8-cost_ins)+(1-MIN(1,$H$52*$C1617))*(1-MIN(1,Inputs!$G$8*$D1617)*churn_nonbuyers)*(ic*Inputs!$C$8+fee_wd*Inputs!$E$8*(1-$B1617)+fee_fx*Inputs!$D$8-cost_acc-cost_wd*Inputs!$E$8*(1-$B1617)-cost_fx*Inputs!$D$8))</f>
        <v>168320.564233815</v>
      </c>
      <c r="J1617" s="0" t="n">
        <f aca="false">G1617+H1617+I1617-fixed</f>
        <v>98495.6689315024</v>
      </c>
      <c r="K1617" s="0" t="n">
        <f aca="false">12*Inputs!$B$6*(1-MIN(1,Inputs!$G$6*$D1617)*churn_nonbuyers)*(ic*Inputs!$C$6+fee_wd*Inputs!$E$6*(1-$B1617)+fee_fx*Inputs!$D$6-cost_acc-cost_wd*Inputs!$E$6*(1-$B1617)-cost_fx*Inputs!$D$6)</f>
        <v>164888.454262003</v>
      </c>
      <c r="L1617" s="0" t="n">
        <f aca="false">12*Inputs!$B$7*(1-MIN(1,Inputs!$G$7*$D1617)*churn_nonbuyers)*(ic*Inputs!$C$7+fee_wd*Inputs!$E$7*(1-$B1617)+fee_fx*Inputs!$D$7-cost_acc-cost_wd*Inputs!$E$7*(1-$B1617)-cost_fx*Inputs!$D$7)</f>
        <v>363771.161005202</v>
      </c>
      <c r="M1617" s="0" t="n">
        <f aca="false">12*Inputs!$B$8*(1-MIN(1,Inputs!$G$8*$D1617)*churn_nonbuyers)*(ic*Inputs!$C$8+fee_wd*Inputs!$E$8*(1-$B1617)+fee_fx*Inputs!$D$8-cost_acc-cost_wd*Inputs!$E$8*(1-$B1617)-cost_fx*Inputs!$D$8)</f>
        <v>82063.5946626816</v>
      </c>
      <c r="N1617" s="0" t="n">
        <f aca="false">K1617+L1617+I1617-fixed</f>
        <v>-3019.82049897965</v>
      </c>
      <c r="O1617" s="0" t="n">
        <f aca="false">K1617+L1617+M1617-fixed</f>
        <v>-89276.7900701133</v>
      </c>
      <c r="P1617" s="0" t="n">
        <f aca="false">12*Inputs!$B$6*(1-MIN(1,Inputs!$F$6*$D1617))*(ic*Inputs!$C$6+flat_fee-cost_acc-cost_wd*Inputs!$E$6*$E1617-cost_fx*Inputs!$D$6)+12*Inputs!$B$7*(1-MIN(1,Inputs!$F$7*$D1617))*(ic*Inputs!$C$7+flat_fee-cost_acc-cost_wd*Inputs!$E$7*$E1617-cost_fx*Inputs!$D$7)+12*Inputs!$B$8*(1-MIN(1,Inputs!$F$8*$D1617))*(ic*Inputs!$C$8+flat_fee-cost_acc-cost_wd*Inputs!$E$8*$E1617-cost_fx*Inputs!$D$8)-fixed</f>
        <v>-14541.5830182401</v>
      </c>
    </row>
    <row r="1618" customFormat="false" ht="15" hidden="false" customHeight="false" outlineLevel="0" collapsed="false">
      <c r="A1618" s="0" t="n">
        <v>1553</v>
      </c>
      <c r="B1618" s="0" t="n">
        <v>0.353025</v>
      </c>
      <c r="C1618" s="0" t="n">
        <v>0.916674</v>
      </c>
      <c r="D1618" s="0" t="n">
        <v>1.337071</v>
      </c>
      <c r="E1618" s="0" t="n">
        <v>1.085668</v>
      </c>
      <c r="F1618" s="0" t="n">
        <v>0.277433</v>
      </c>
      <c r="G1618" s="0" t="n">
        <f aca="false">12*Inputs!$B$6*(MIN(1,$H$50*$C1618)*(ic*Inputs!$C$6+pS+fee_fx*Inputs!$D$6-cost_acc-cost_wd*Inputs!$E$6*$E1618-cost_fx*Inputs!$D$6-$F1618)+(1-MIN(1,$H$50*$C1618))*(1-MIN(1,Inputs!$G$6*$D1618)*churn_nonbuyers)*(ic*Inputs!$C$6+fee_wd*Inputs!$E$6*(1-$B1618)+fee_fx*Inputs!$D$6-cost_acc-cost_wd*Inputs!$E$6*(1-$B1618)-cost_fx*Inputs!$D$6))</f>
        <v>190072.847216479</v>
      </c>
      <c r="H1618" s="0" t="n">
        <f aca="false">12*Inputs!$B$7*(MIN(1,$H$51*$C1618)*(ic*Inputs!$C$7+pE+fee_fx*Inputs!$D$7-cost_acc-cost_wd*Inputs!$E$7*$E1618-cost_fx*Inputs!$D$7-$F1618)+(1-MIN(1,$H$51*$C1618))*(1-MIN(1,Inputs!$G$7*$D1618)*churn_nonbuyers)*(ic*Inputs!$C$7+fee_wd*Inputs!$E$7*(1-$B1618)+fee_fx*Inputs!$D$7-cost_acc-cost_wd*Inputs!$E$7*(1-$B1618)-cost_fx*Inputs!$D$7))</f>
        <v>390629.947800946</v>
      </c>
      <c r="I1618" s="0" t="n">
        <f aca="false">12*Inputs!$B$8*(MIN(1,$H$52*$C1618)*(ic*Inputs!$C$8+pT-cost_acc-cost_wd*Inputs!$E$8-cost_fx*Inputs!$D$8-cost_ins)+(1-MIN(1,$H$52*$C1618))*(1-MIN(1,Inputs!$G$8*$D1618)*churn_nonbuyers)*(ic*Inputs!$C$8+fee_wd*Inputs!$E$8*(1-$B1618)+fee_fx*Inputs!$D$8-cost_acc-cost_wd*Inputs!$E$8*(1-$B1618)-cost_fx*Inputs!$D$8))</f>
        <v>139235.363054771</v>
      </c>
      <c r="J1618" s="0" t="n">
        <f aca="false">G1618+H1618+I1618-fixed</f>
        <v>19938.1580721956</v>
      </c>
      <c r="K1618" s="0" t="n">
        <f aca="false">12*Inputs!$B$6*(1-MIN(1,Inputs!$G$6*$D1618)*churn_nonbuyers)*(ic*Inputs!$C$6+fee_wd*Inputs!$E$6*(1-$B1618)+fee_fx*Inputs!$D$6-cost_acc-cost_wd*Inputs!$E$6*(1-$B1618)-cost_fx*Inputs!$D$6)</f>
        <v>140685.26464638</v>
      </c>
      <c r="L1618" s="0" t="n">
        <f aca="false">12*Inputs!$B$7*(1-MIN(1,Inputs!$G$7*$D1618)*churn_nonbuyers)*(ic*Inputs!$C$7+fee_wd*Inputs!$E$7*(1-$B1618)+fee_fx*Inputs!$D$7-cost_acc-cost_wd*Inputs!$E$7*(1-$B1618)-cost_fx*Inputs!$D$7)</f>
        <v>338230.313379828</v>
      </c>
      <c r="M1618" s="0" t="n">
        <f aca="false">12*Inputs!$B$8*(1-MIN(1,Inputs!$G$8*$D1618)*churn_nonbuyers)*(ic*Inputs!$C$8+fee_wd*Inputs!$E$8*(1-$B1618)+fee_fx*Inputs!$D$8-cost_acc-cost_wd*Inputs!$E$8*(1-$B1618)-cost_fx*Inputs!$D$8)</f>
        <v>19820.67277644</v>
      </c>
      <c r="N1618" s="0" t="n">
        <f aca="false">K1618+L1618+I1618-fixed</f>
        <v>-81849.0589190212</v>
      </c>
      <c r="O1618" s="0" t="n">
        <f aca="false">K1618+L1618+M1618-fixed</f>
        <v>-201263.749197352</v>
      </c>
      <c r="P1618" s="0" t="n">
        <f aca="false">12*Inputs!$B$6*(1-MIN(1,Inputs!$F$6*$D1618))*(ic*Inputs!$C$6+flat_fee-cost_acc-cost_wd*Inputs!$E$6*$E1618-cost_fx*Inputs!$D$6)+12*Inputs!$B$7*(1-MIN(1,Inputs!$F$7*$D1618))*(ic*Inputs!$C$7+flat_fee-cost_acc-cost_wd*Inputs!$E$7*$E1618-cost_fx*Inputs!$D$7)+12*Inputs!$B$8*(1-MIN(1,Inputs!$F$8*$D1618))*(ic*Inputs!$C$8+flat_fee-cost_acc-cost_wd*Inputs!$E$8*$E1618-cost_fx*Inputs!$D$8)-fixed</f>
        <v>-149690.06326528</v>
      </c>
    </row>
    <row r="1619" customFormat="false" ht="15" hidden="false" customHeight="false" outlineLevel="0" collapsed="false">
      <c r="A1619" s="0" t="n">
        <v>1554</v>
      </c>
      <c r="B1619" s="0" t="n">
        <v>0.252534</v>
      </c>
      <c r="C1619" s="0" t="n">
        <v>1.133701</v>
      </c>
      <c r="D1619" s="0" t="n">
        <v>0.692427</v>
      </c>
      <c r="E1619" s="0" t="n">
        <v>1.037508</v>
      </c>
      <c r="F1619" s="0" t="n">
        <v>0.299656</v>
      </c>
      <c r="G1619" s="0" t="n">
        <f aca="false">12*Inputs!$B$6*(MIN(1,$H$50*$C1619)*(ic*Inputs!$C$6+pS+fee_fx*Inputs!$D$6-cost_acc-cost_wd*Inputs!$E$6*$E1619-cost_fx*Inputs!$D$6-$F1619)+(1-MIN(1,$H$50*$C1619))*(1-MIN(1,Inputs!$G$6*$D1619)*churn_nonbuyers)*(ic*Inputs!$C$6+fee_wd*Inputs!$E$6*(1-$B1619)+fee_fx*Inputs!$D$6-cost_acc-cost_wd*Inputs!$E$6*(1-$B1619)-cost_fx*Inputs!$D$6))</f>
        <v>219564.527192576</v>
      </c>
      <c r="H1619" s="0" t="n">
        <f aca="false">12*Inputs!$B$7*(MIN(1,$H$51*$C1619)*(ic*Inputs!$C$7+pE+fee_fx*Inputs!$D$7-cost_acc-cost_wd*Inputs!$E$7*$E1619-cost_fx*Inputs!$D$7-$F1619)+(1-MIN(1,$H$51*$C1619))*(1-MIN(1,Inputs!$G$7*$D1619)*churn_nonbuyers)*(ic*Inputs!$C$7+fee_wd*Inputs!$E$7*(1-$B1619)+fee_fx*Inputs!$D$7-cost_acc-cost_wd*Inputs!$E$7*(1-$B1619)-cost_fx*Inputs!$D$7))</f>
        <v>419342.928169963</v>
      </c>
      <c r="I1619" s="0" t="n">
        <f aca="false">12*Inputs!$B$8*(MIN(1,$H$52*$C1619)*(ic*Inputs!$C$8+pT-cost_acc-cost_wd*Inputs!$E$8-cost_fx*Inputs!$D$8-cost_ins)+(1-MIN(1,$H$52*$C1619))*(1-MIN(1,Inputs!$G$8*$D1619)*churn_nonbuyers)*(ic*Inputs!$C$8+fee_wd*Inputs!$E$8*(1-$B1619)+fee_fx*Inputs!$D$8-cost_acc-cost_wd*Inputs!$E$8*(1-$B1619)-cost_fx*Inputs!$D$8))</f>
        <v>196843.76793553</v>
      </c>
      <c r="J1619" s="0" t="n">
        <f aca="false">G1619+H1619+I1619-fixed</f>
        <v>135751.223298069</v>
      </c>
      <c r="K1619" s="0" t="n">
        <f aca="false">12*Inputs!$B$6*(1-MIN(1,Inputs!$G$6*$D1619)*churn_nonbuyers)*(ic*Inputs!$C$6+fee_wd*Inputs!$E$6*(1-$B1619)+fee_fx*Inputs!$D$6-cost_acc-cost_wd*Inputs!$E$6*(1-$B1619)-cost_fx*Inputs!$D$6)</f>
        <v>159514.44163213</v>
      </c>
      <c r="L1619" s="0" t="n">
        <f aca="false">12*Inputs!$B$7*(1-MIN(1,Inputs!$G$7*$D1619)*churn_nonbuyers)*(ic*Inputs!$C$7+fee_wd*Inputs!$E$7*(1-$B1619)+fee_fx*Inputs!$D$7-cost_acc-cost_wd*Inputs!$E$7*(1-$B1619)-cost_fx*Inputs!$D$7)</f>
        <v>359214.908083278</v>
      </c>
      <c r="M1619" s="0" t="n">
        <f aca="false">12*Inputs!$B$8*(1-MIN(1,Inputs!$G$8*$D1619)*churn_nonbuyers)*(ic*Inputs!$C$8+fee_wd*Inputs!$E$8*(1-$B1619)+fee_fx*Inputs!$D$8-cost_acc-cost_wd*Inputs!$E$8*(1-$B1619)-cost_fx*Inputs!$D$8)</f>
        <v>161947.988736605</v>
      </c>
      <c r="N1619" s="0" t="n">
        <f aca="false">K1619+L1619+I1619-fixed</f>
        <v>15573.1176509378</v>
      </c>
      <c r="O1619" s="0" t="n">
        <f aca="false">K1619+L1619+M1619-fixed</f>
        <v>-19322.661547988</v>
      </c>
      <c r="P1619" s="0" t="n">
        <f aca="false">12*Inputs!$B$6*(1-MIN(1,Inputs!$F$6*$D1619))*(ic*Inputs!$C$6+flat_fee-cost_acc-cost_wd*Inputs!$E$6*$E1619-cost_fx*Inputs!$D$6)+12*Inputs!$B$7*(1-MIN(1,Inputs!$F$7*$D1619))*(ic*Inputs!$C$7+flat_fee-cost_acc-cost_wd*Inputs!$E$7*$E1619-cost_fx*Inputs!$D$7)+12*Inputs!$B$8*(1-MIN(1,Inputs!$F$8*$D1619))*(ic*Inputs!$C$8+flat_fee-cost_acc-cost_wd*Inputs!$E$8*$E1619-cost_fx*Inputs!$D$8)-fixed</f>
        <v>224948.82320384</v>
      </c>
    </row>
    <row r="1620" customFormat="false" ht="15" hidden="false" customHeight="false" outlineLevel="0" collapsed="false">
      <c r="A1620" s="0" t="n">
        <v>1555</v>
      </c>
      <c r="B1620" s="0" t="n">
        <v>0.231286</v>
      </c>
      <c r="C1620" s="0" t="n">
        <v>1.132633</v>
      </c>
      <c r="D1620" s="0" t="n">
        <v>0.99148</v>
      </c>
      <c r="E1620" s="0" t="n">
        <v>1.349371</v>
      </c>
      <c r="F1620" s="0" t="n">
        <v>0.172422</v>
      </c>
      <c r="G1620" s="0" t="n">
        <f aca="false">12*Inputs!$B$6*(MIN(1,$H$50*$C1620)*(ic*Inputs!$C$6+pS+fee_fx*Inputs!$D$6-cost_acc-cost_wd*Inputs!$E$6*$E1620-cost_fx*Inputs!$D$6-$F1620)+(1-MIN(1,$H$50*$C1620))*(1-MIN(1,Inputs!$G$6*$D1620)*churn_nonbuyers)*(ic*Inputs!$C$6+fee_wd*Inputs!$E$6*(1-$B1620)+fee_fx*Inputs!$D$6-cost_acc-cost_wd*Inputs!$E$6*(1-$B1620)-cost_fx*Inputs!$D$6))</f>
        <v>215087.60450195</v>
      </c>
      <c r="H1620" s="0" t="n">
        <f aca="false">12*Inputs!$B$7*(MIN(1,$H$51*$C1620)*(ic*Inputs!$C$7+pE+fee_fx*Inputs!$D$7-cost_acc-cost_wd*Inputs!$E$7*$E1620-cost_fx*Inputs!$D$7-$F1620)+(1-MIN(1,$H$51*$C1620))*(1-MIN(1,Inputs!$G$7*$D1620)*churn_nonbuyers)*(ic*Inputs!$C$7+fee_wd*Inputs!$E$7*(1-$B1620)+fee_fx*Inputs!$D$7-cost_acc-cost_wd*Inputs!$E$7*(1-$B1620)-cost_fx*Inputs!$D$7))</f>
        <v>386718.984088272</v>
      </c>
      <c r="I1620" s="0" t="n">
        <f aca="false">12*Inputs!$B$8*(MIN(1,$H$52*$C1620)*(ic*Inputs!$C$8+pT-cost_acc-cost_wd*Inputs!$E$8-cost_fx*Inputs!$D$8-cost_ins)+(1-MIN(1,$H$52*$C1620))*(1-MIN(1,Inputs!$G$8*$D1620)*churn_nonbuyers)*(ic*Inputs!$C$8+fee_wd*Inputs!$E$8*(1-$B1620)+fee_fx*Inputs!$D$8-cost_acc-cost_wd*Inputs!$E$8*(1-$B1620)-cost_fx*Inputs!$D$8))</f>
        <v>183246.660824827</v>
      </c>
      <c r="J1620" s="0" t="n">
        <f aca="false">G1620+H1620+I1620-fixed</f>
        <v>85053.2494150486</v>
      </c>
      <c r="K1620" s="0" t="n">
        <f aca="false">12*Inputs!$B$6*(1-MIN(1,Inputs!$G$6*$D1620)*churn_nonbuyers)*(ic*Inputs!$C$6+fee_wd*Inputs!$E$6*(1-$B1620)+fee_fx*Inputs!$D$6-cost_acc-cost_wd*Inputs!$E$6*(1-$B1620)-cost_fx*Inputs!$D$6)</f>
        <v>159951.768791616</v>
      </c>
      <c r="L1620" s="0" t="n">
        <f aca="false">12*Inputs!$B$7*(1-MIN(1,Inputs!$G$7*$D1620)*churn_nonbuyers)*(ic*Inputs!$C$7+fee_wd*Inputs!$E$7*(1-$B1620)+fee_fx*Inputs!$D$7-cost_acc-cost_wd*Inputs!$E$7*(1-$B1620)-cost_fx*Inputs!$D$7)</f>
        <v>358892.51663497</v>
      </c>
      <c r="M1620" s="0" t="n">
        <f aca="false">12*Inputs!$B$8*(1-MIN(1,Inputs!$G$8*$D1620)*churn_nonbuyers)*(ic*Inputs!$C$8+fee_wd*Inputs!$E$8*(1-$B1620)+fee_fx*Inputs!$D$8-cost_acc-cost_wd*Inputs!$E$8*(1-$B1620)-cost_fx*Inputs!$D$8)</f>
        <v>96469.920494208</v>
      </c>
      <c r="N1620" s="0" t="n">
        <f aca="false">K1620+L1620+I1620-fixed</f>
        <v>2090.94625141216</v>
      </c>
      <c r="O1620" s="0" t="n">
        <f aca="false">K1620+L1620+M1620-fixed</f>
        <v>-84685.7940792064</v>
      </c>
      <c r="P1620" s="0" t="n">
        <f aca="false">12*Inputs!$B$6*(1-MIN(1,Inputs!$F$6*$D1620))*(ic*Inputs!$C$6+flat_fee-cost_acc-cost_wd*Inputs!$E$6*$E1620-cost_fx*Inputs!$D$6)+12*Inputs!$B$7*(1-MIN(1,Inputs!$F$7*$D1620))*(ic*Inputs!$C$7+flat_fee-cost_acc-cost_wd*Inputs!$E$7*$E1620-cost_fx*Inputs!$D$7)+12*Inputs!$B$8*(1-MIN(1,Inputs!$F$8*$D1620))*(ic*Inputs!$C$8+flat_fee-cost_acc-cost_wd*Inputs!$E$8*$E1620-cost_fx*Inputs!$D$8)-fixed</f>
        <v>-76365.9992608001</v>
      </c>
    </row>
    <row r="1621" customFormat="false" ht="15" hidden="false" customHeight="false" outlineLevel="0" collapsed="false">
      <c r="A1621" s="0" t="n">
        <v>1556</v>
      </c>
      <c r="B1621" s="0" t="n">
        <v>0.307183</v>
      </c>
      <c r="C1621" s="0" t="n">
        <v>0.771853</v>
      </c>
      <c r="D1621" s="0" t="n">
        <v>1.19537</v>
      </c>
      <c r="E1621" s="0" t="n">
        <v>1.142224</v>
      </c>
      <c r="F1621" s="0" t="n">
        <v>0.063914</v>
      </c>
      <c r="G1621" s="0" t="n">
        <f aca="false">12*Inputs!$B$6*(MIN(1,$H$50*$C1621)*(ic*Inputs!$C$6+pS+fee_fx*Inputs!$D$6-cost_acc-cost_wd*Inputs!$E$6*$E1621-cost_fx*Inputs!$D$6-$F1621)+(1-MIN(1,$H$50*$C1621))*(1-MIN(1,Inputs!$G$6*$D1621)*churn_nonbuyers)*(ic*Inputs!$C$6+fee_wd*Inputs!$E$6*(1-$B1621)+fee_fx*Inputs!$D$6-cost_acc-cost_wd*Inputs!$E$6*(1-$B1621)-cost_fx*Inputs!$D$6))</f>
        <v>191887.350425618</v>
      </c>
      <c r="H1621" s="0" t="n">
        <f aca="false">12*Inputs!$B$7*(MIN(1,$H$51*$C1621)*(ic*Inputs!$C$7+pE+fee_fx*Inputs!$D$7-cost_acc-cost_wd*Inputs!$E$7*$E1621-cost_fx*Inputs!$D$7-$F1621)+(1-MIN(1,$H$51*$C1621))*(1-MIN(1,Inputs!$G$7*$D1621)*churn_nonbuyers)*(ic*Inputs!$C$7+fee_wd*Inputs!$E$7*(1-$B1621)+fee_fx*Inputs!$D$7-cost_acc-cost_wd*Inputs!$E$7*(1-$B1621)-cost_fx*Inputs!$D$7))</f>
        <v>392250.519834083</v>
      </c>
      <c r="I1621" s="0" t="n">
        <f aca="false">12*Inputs!$B$8*(MIN(1,$H$52*$C1621)*(ic*Inputs!$C$8+pT-cost_acc-cost_wd*Inputs!$E$8-cost_fx*Inputs!$D$8-cost_ins)+(1-MIN(1,$H$52*$C1621))*(1-MIN(1,Inputs!$G$8*$D1621)*churn_nonbuyers)*(ic*Inputs!$C$8+fee_wd*Inputs!$E$8*(1-$B1621)+fee_fx*Inputs!$D$8-cost_acc-cost_wd*Inputs!$E$8*(1-$B1621)-cost_fx*Inputs!$D$8))</f>
        <v>134645.322089428</v>
      </c>
      <c r="J1621" s="0" t="n">
        <f aca="false">G1621+H1621+I1621-fixed</f>
        <v>18783.1923491284</v>
      </c>
      <c r="K1621" s="0" t="n">
        <f aca="false">12*Inputs!$B$6*(1-MIN(1,Inputs!$G$6*$D1621)*churn_nonbuyers)*(ic*Inputs!$C$6+fee_wd*Inputs!$E$6*(1-$B1621)+fee_fx*Inputs!$D$6-cost_acc-cost_wd*Inputs!$E$6*(1-$B1621)-cost_fx*Inputs!$D$6)</f>
        <v>147960.139267512</v>
      </c>
      <c r="L1621" s="0" t="n">
        <f aca="false">12*Inputs!$B$7*(1-MIN(1,Inputs!$G$7*$D1621)*churn_nonbuyers)*(ic*Inputs!$C$7+fee_wd*Inputs!$E$7*(1-$B1621)+fee_fx*Inputs!$D$7-cost_acc-cost_wd*Inputs!$E$7*(1-$B1621)-cost_fx*Inputs!$D$7)</f>
        <v>346092.745000507</v>
      </c>
      <c r="M1621" s="0" t="n">
        <f aca="false">12*Inputs!$B$8*(1-MIN(1,Inputs!$G$8*$D1621)*churn_nonbuyers)*(ic*Inputs!$C$8+fee_wd*Inputs!$E$8*(1-$B1621)+fee_fx*Inputs!$D$8-cost_acc-cost_wd*Inputs!$E$8*(1-$B1621)-cost_fx*Inputs!$D$8)</f>
        <v>50874.909115056</v>
      </c>
      <c r="N1621" s="0" t="n">
        <f aca="false">K1621+L1621+I1621-fixed</f>
        <v>-71301.793642553</v>
      </c>
      <c r="O1621" s="0" t="n">
        <f aca="false">K1621+L1621+M1621-fixed</f>
        <v>-155072.206616925</v>
      </c>
      <c r="P1621" s="0" t="n">
        <f aca="false">12*Inputs!$B$6*(1-MIN(1,Inputs!$F$6*$D1621))*(ic*Inputs!$C$6+flat_fee-cost_acc-cost_wd*Inputs!$E$6*$E1621-cost_fx*Inputs!$D$6)+12*Inputs!$B$7*(1-MIN(1,Inputs!$F$7*$D1621))*(ic*Inputs!$C$7+flat_fee-cost_acc-cost_wd*Inputs!$E$7*$E1621-cost_fx*Inputs!$D$7)+12*Inputs!$B$8*(1-MIN(1,Inputs!$F$8*$D1621))*(ic*Inputs!$C$8+flat_fee-cost_acc-cost_wd*Inputs!$E$8*$E1621-cost_fx*Inputs!$D$8)-fixed</f>
        <v>-94474.6686687999</v>
      </c>
    </row>
    <row r="1622" customFormat="false" ht="15" hidden="false" customHeight="false" outlineLevel="0" collapsed="false">
      <c r="A1622" s="0" t="n">
        <v>1557</v>
      </c>
      <c r="B1622" s="0" t="n">
        <v>0.189712</v>
      </c>
      <c r="C1622" s="0" t="n">
        <v>0.994166</v>
      </c>
      <c r="D1622" s="0" t="n">
        <v>1.13645</v>
      </c>
      <c r="E1622" s="0" t="n">
        <v>1.130581</v>
      </c>
      <c r="F1622" s="0" t="n">
        <v>0.173672</v>
      </c>
      <c r="G1622" s="0" t="n">
        <f aca="false">12*Inputs!$B$6*(MIN(1,$H$50*$C1622)*(ic*Inputs!$C$6+pS+fee_fx*Inputs!$D$6-cost_acc-cost_wd*Inputs!$E$6*$E1622-cost_fx*Inputs!$D$6-$F1622)+(1-MIN(1,$H$50*$C1622))*(1-MIN(1,Inputs!$G$6*$D1622)*churn_nonbuyers)*(ic*Inputs!$C$6+fee_wd*Inputs!$E$6*(1-$B1622)+fee_fx*Inputs!$D$6-cost_acc-cost_wd*Inputs!$E$6*(1-$B1622)-cost_fx*Inputs!$D$6))</f>
        <v>217404.53484043</v>
      </c>
      <c r="H1622" s="0" t="n">
        <f aca="false">12*Inputs!$B$7*(MIN(1,$H$51*$C1622)*(ic*Inputs!$C$7+pE+fee_fx*Inputs!$D$7-cost_acc-cost_wd*Inputs!$E$7*$E1622-cost_fx*Inputs!$D$7-$F1622)+(1-MIN(1,$H$51*$C1622))*(1-MIN(1,Inputs!$G$7*$D1622)*churn_nonbuyers)*(ic*Inputs!$C$7+fee_wd*Inputs!$E$7*(1-$B1622)+fee_fx*Inputs!$D$7-cost_acc-cost_wd*Inputs!$E$7*(1-$B1622)-cost_fx*Inputs!$D$7))</f>
        <v>410817.162857022</v>
      </c>
      <c r="I1622" s="0" t="n">
        <f aca="false">12*Inputs!$B$8*(MIN(1,$H$52*$C1622)*(ic*Inputs!$C$8+pT-cost_acc-cost_wd*Inputs!$E$8-cost_fx*Inputs!$D$8-cost_ins)+(1-MIN(1,$H$52*$C1622))*(1-MIN(1,Inputs!$G$8*$D1622)*churn_nonbuyers)*(ic*Inputs!$C$8+fee_wd*Inputs!$E$8*(1-$B1622)+fee_fx*Inputs!$D$8-cost_acc-cost_wd*Inputs!$E$8*(1-$B1622)-cost_fx*Inputs!$D$8))</f>
        <v>163032.576591748</v>
      </c>
      <c r="J1622" s="0" t="n">
        <f aca="false">G1622+H1622+I1622-fixed</f>
        <v>91254.274289199</v>
      </c>
      <c r="K1622" s="0" t="n">
        <f aca="false">12*Inputs!$B$6*(1-MIN(1,Inputs!$G$6*$D1622)*churn_nonbuyers)*(ic*Inputs!$C$6+fee_wd*Inputs!$E$6*(1-$B1622)+fee_fx*Inputs!$D$6-cost_acc-cost_wd*Inputs!$E$6*(1-$B1622)-cost_fx*Inputs!$D$6)</f>
        <v>164378.36305728</v>
      </c>
      <c r="L1622" s="0" t="n">
        <f aca="false">12*Inputs!$B$7*(1-MIN(1,Inputs!$G$7*$D1622)*churn_nonbuyers)*(ic*Inputs!$C$7+fee_wd*Inputs!$E$7*(1-$B1622)+fee_fx*Inputs!$D$7-cost_acc-cost_wd*Inputs!$E$7*(1-$B1622)-cost_fx*Inputs!$D$7)</f>
        <v>363066.357034368</v>
      </c>
      <c r="M1622" s="0" t="n">
        <f aca="false">12*Inputs!$B$8*(1-MIN(1,Inputs!$G$8*$D1622)*churn_nonbuyers)*(ic*Inputs!$C$8+fee_wd*Inputs!$E$8*(1-$B1622)+fee_fx*Inputs!$D$8-cost_acc-cost_wd*Inputs!$E$8*(1-$B1622)-cost_fx*Inputs!$D$8)</f>
        <v>64881.82760064</v>
      </c>
      <c r="N1622" s="0" t="n">
        <f aca="false">K1622+L1622+I1622-fixed</f>
        <v>-9522.70331660449</v>
      </c>
      <c r="O1622" s="0" t="n">
        <f aca="false">K1622+L1622+M1622-fixed</f>
        <v>-107673.452307712</v>
      </c>
      <c r="P1622" s="0" t="n">
        <f aca="false">12*Inputs!$B$6*(1-MIN(1,Inputs!$F$6*$D1622))*(ic*Inputs!$C$6+flat_fee-cost_acc-cost_wd*Inputs!$E$6*$E1622-cost_fx*Inputs!$D$6)+12*Inputs!$B$7*(1-MIN(1,Inputs!$F$7*$D1622))*(ic*Inputs!$C$7+flat_fee-cost_acc-cost_wd*Inputs!$E$7*$E1622-cost_fx*Inputs!$D$7)+12*Inputs!$B$8*(1-MIN(1,Inputs!$F$8*$D1622))*(ic*Inputs!$C$8+flat_fee-cost_acc-cost_wd*Inputs!$E$8*$E1622-cost_fx*Inputs!$D$8)-fixed</f>
        <v>-58610.701012</v>
      </c>
    </row>
    <row r="1623" customFormat="false" ht="15" hidden="false" customHeight="false" outlineLevel="0" collapsed="false">
      <c r="A1623" s="0" t="n">
        <v>1558</v>
      </c>
      <c r="B1623" s="0" t="n">
        <v>0.371697</v>
      </c>
      <c r="C1623" s="0" t="n">
        <v>1.130474</v>
      </c>
      <c r="D1623" s="0" t="n">
        <v>0.827799</v>
      </c>
      <c r="E1623" s="0" t="n">
        <v>1.245748</v>
      </c>
      <c r="F1623" s="0" t="n">
        <v>0.077237</v>
      </c>
      <c r="G1623" s="0" t="n">
        <f aca="false">12*Inputs!$B$6*(MIN(1,$H$50*$C1623)*(ic*Inputs!$C$6+pS+fee_fx*Inputs!$D$6-cost_acc-cost_wd*Inputs!$E$6*$E1623-cost_fx*Inputs!$D$6-$F1623)+(1-MIN(1,$H$50*$C1623))*(1-MIN(1,Inputs!$G$6*$D1623)*churn_nonbuyers)*(ic*Inputs!$C$6+fee_wd*Inputs!$E$6*(1-$B1623)+fee_fx*Inputs!$D$6-cost_acc-cost_wd*Inputs!$E$6*(1-$B1623)-cost_fx*Inputs!$D$6))</f>
        <v>203784.036132022</v>
      </c>
      <c r="H1623" s="0" t="n">
        <f aca="false">12*Inputs!$B$7*(MIN(1,$H$51*$C1623)*(ic*Inputs!$C$7+pE+fee_fx*Inputs!$D$7-cost_acc-cost_wd*Inputs!$E$7*$E1623-cost_fx*Inputs!$D$7-$F1623)+(1-MIN(1,$H$51*$C1623))*(1-MIN(1,Inputs!$G$7*$D1623)*churn_nonbuyers)*(ic*Inputs!$C$7+fee_wd*Inputs!$E$7*(1-$B1623)+fee_fx*Inputs!$D$7-cost_acc-cost_wd*Inputs!$E$7*(1-$B1623)-cost_fx*Inputs!$D$7))</f>
        <v>396552.627990429</v>
      </c>
      <c r="I1623" s="0" t="n">
        <f aca="false">12*Inputs!$B$8*(MIN(1,$H$52*$C1623)*(ic*Inputs!$C$8+pT-cost_acc-cost_wd*Inputs!$E$8-cost_fx*Inputs!$D$8-cost_ins)+(1-MIN(1,$H$52*$C1623))*(1-MIN(1,Inputs!$G$8*$D1623)*churn_nonbuyers)*(ic*Inputs!$C$8+fee_wd*Inputs!$E$8*(1-$B1623)+fee_fx*Inputs!$D$8-cost_acc-cost_wd*Inputs!$E$8*(1-$B1623)-cost_fx*Inputs!$D$8))</f>
        <v>190028.127466536</v>
      </c>
      <c r="J1623" s="0" t="n">
        <f aca="false">G1623+H1623+I1623-fixed</f>
        <v>90364.7915889865</v>
      </c>
      <c r="K1623" s="0" t="n">
        <f aca="false">12*Inputs!$B$6*(1-MIN(1,Inputs!$G$6*$D1623)*churn_nonbuyers)*(ic*Inputs!$C$6+fee_wd*Inputs!$E$6*(1-$B1623)+fee_fx*Inputs!$D$6-cost_acc-cost_wd*Inputs!$E$6*(1-$B1623)-cost_fx*Inputs!$D$6)</f>
        <v>141946.788995302</v>
      </c>
      <c r="L1623" s="0" t="n">
        <f aca="false">12*Inputs!$B$7*(1-MIN(1,Inputs!$G$7*$D1623)*churn_nonbuyers)*(ic*Inputs!$C$7+fee_wd*Inputs!$E$7*(1-$B1623)+fee_fx*Inputs!$D$7-cost_acc-cost_wd*Inputs!$E$7*(1-$B1623)-cost_fx*Inputs!$D$7)</f>
        <v>340991.797845181</v>
      </c>
      <c r="M1623" s="0" t="n">
        <f aca="false">12*Inputs!$B$8*(1-MIN(1,Inputs!$G$8*$D1623)*churn_nonbuyers)*(ic*Inputs!$C$8+fee_wd*Inputs!$E$8*(1-$B1623)+fee_fx*Inputs!$D$8-cost_acc-cost_wd*Inputs!$E$8*(1-$B1623)-cost_fx*Inputs!$D$8)</f>
        <v>129761.426084741</v>
      </c>
      <c r="N1623" s="0" t="n">
        <f aca="false">K1623+L1623+I1623-fixed</f>
        <v>-27033.2856929814</v>
      </c>
      <c r="O1623" s="0" t="n">
        <f aca="false">K1623+L1623+M1623-fixed</f>
        <v>-87299.9870747766</v>
      </c>
      <c r="P1623" s="0" t="n">
        <f aca="false">12*Inputs!$B$6*(1-MIN(1,Inputs!$F$6*$D1623))*(ic*Inputs!$C$6+flat_fee-cost_acc-cost_wd*Inputs!$E$6*$E1623-cost_fx*Inputs!$D$6)+12*Inputs!$B$7*(1-MIN(1,Inputs!$F$7*$D1623))*(ic*Inputs!$C$7+flat_fee-cost_acc-cost_wd*Inputs!$E$7*$E1623-cost_fx*Inputs!$D$7)+12*Inputs!$B$8*(1-MIN(1,Inputs!$F$8*$D1623))*(ic*Inputs!$C$8+flat_fee-cost_acc-cost_wd*Inputs!$E$8*$E1623-cost_fx*Inputs!$D$8)-fixed</f>
        <v>51261.4972044801</v>
      </c>
    </row>
    <row r="1624" customFormat="false" ht="15" hidden="false" customHeight="false" outlineLevel="0" collapsed="false">
      <c r="A1624" s="0" t="n">
        <v>1559</v>
      </c>
      <c r="B1624" s="0" t="n">
        <v>0.180721</v>
      </c>
      <c r="C1624" s="0" t="n">
        <v>1.107997</v>
      </c>
      <c r="D1624" s="0" t="n">
        <v>0.991263</v>
      </c>
      <c r="E1624" s="0" t="n">
        <v>1.439575</v>
      </c>
      <c r="F1624" s="0" t="n">
        <v>0.149701</v>
      </c>
      <c r="G1624" s="0" t="n">
        <f aca="false">12*Inputs!$B$6*(MIN(1,$H$50*$C1624)*(ic*Inputs!$C$6+pS+fee_fx*Inputs!$D$6-cost_acc-cost_wd*Inputs!$E$6*$E1624-cost_fx*Inputs!$D$6-$F1624)+(1-MIN(1,$H$50*$C1624))*(1-MIN(1,Inputs!$G$6*$D1624)*churn_nonbuyers)*(ic*Inputs!$C$6+fee_wd*Inputs!$E$6*(1-$B1624)+fee_fx*Inputs!$D$6-cost_acc-cost_wd*Inputs!$E$6*(1-$B1624)-cost_fx*Inputs!$D$6))</f>
        <v>218474.325087183</v>
      </c>
      <c r="H1624" s="0" t="n">
        <f aca="false">12*Inputs!$B$7*(MIN(1,$H$51*$C1624)*(ic*Inputs!$C$7+pE+fee_fx*Inputs!$D$7-cost_acc-cost_wd*Inputs!$E$7*$E1624-cost_fx*Inputs!$D$7-$F1624)+(1-MIN(1,$H$51*$C1624))*(1-MIN(1,Inputs!$G$7*$D1624)*churn_nonbuyers)*(ic*Inputs!$C$7+fee_wd*Inputs!$E$7*(1-$B1624)+fee_fx*Inputs!$D$7-cost_acc-cost_wd*Inputs!$E$7*(1-$B1624)-cost_fx*Inputs!$D$7))</f>
        <v>379985.090242575</v>
      </c>
      <c r="I1624" s="0" t="n">
        <f aca="false">12*Inputs!$B$8*(MIN(1,$H$52*$C1624)*(ic*Inputs!$C$8+pT-cost_acc-cost_wd*Inputs!$E$8-cost_fx*Inputs!$D$8-cost_ins)+(1-MIN(1,$H$52*$C1624))*(1-MIN(1,Inputs!$G$8*$D1624)*churn_nonbuyers)*(ic*Inputs!$C$8+fee_wd*Inputs!$E$8*(1-$B1624)+fee_fx*Inputs!$D$8-cost_acc-cost_wd*Inputs!$E$8*(1-$B1624)-cost_fx*Inputs!$D$8))</f>
        <v>181536.646062183</v>
      </c>
      <c r="J1624" s="0" t="n">
        <f aca="false">G1624+H1624+I1624-fixed</f>
        <v>79996.0613919406</v>
      </c>
      <c r="K1624" s="0" t="n">
        <f aca="false">12*Inputs!$B$6*(1-MIN(1,Inputs!$G$6*$D1624)*churn_nonbuyers)*(ic*Inputs!$C$6+fee_wd*Inputs!$E$6*(1-$B1624)+fee_fx*Inputs!$D$6-cost_acc-cost_wd*Inputs!$E$6*(1-$B1624)-cost_fx*Inputs!$D$6)</f>
        <v>166874.067652486</v>
      </c>
      <c r="L1624" s="0" t="n">
        <f aca="false">12*Inputs!$B$7*(1-MIN(1,Inputs!$G$7*$D1624)*churn_nonbuyers)*(ic*Inputs!$C$7+fee_wd*Inputs!$E$7*(1-$B1624)+fee_fx*Inputs!$D$7-cost_acc-cost_wd*Inputs!$E$7*(1-$B1624)-cost_fx*Inputs!$D$7)</f>
        <v>365959.752367491</v>
      </c>
      <c r="M1624" s="0" t="n">
        <f aca="false">12*Inputs!$B$8*(1-MIN(1,Inputs!$G$8*$D1624)*churn_nonbuyers)*(ic*Inputs!$C$8+fee_wd*Inputs!$E$8*(1-$B1624)+fee_fx*Inputs!$D$8-cost_acc-cost_wd*Inputs!$E$8*(1-$B1624)-cost_fx*Inputs!$D$8)</f>
        <v>97260.7943249328</v>
      </c>
      <c r="N1624" s="0" t="n">
        <f aca="false">K1624+L1624+I1624-fixed</f>
        <v>14370.4660821599</v>
      </c>
      <c r="O1624" s="0" t="n">
        <f aca="false">K1624+L1624+M1624-fixed</f>
        <v>-69905.3856550902</v>
      </c>
      <c r="P1624" s="0" t="n">
        <f aca="false">12*Inputs!$B$6*(1-MIN(1,Inputs!$F$6*$D1624))*(ic*Inputs!$C$6+flat_fee-cost_acc-cost_wd*Inputs!$E$6*$E1624-cost_fx*Inputs!$D$6)+12*Inputs!$B$7*(1-MIN(1,Inputs!$F$7*$D1624))*(ic*Inputs!$C$7+flat_fee-cost_acc-cost_wd*Inputs!$E$7*$E1624-cost_fx*Inputs!$D$7)+12*Inputs!$B$8*(1-MIN(1,Inputs!$F$8*$D1624))*(ic*Inputs!$C$8+flat_fee-cost_acc-cost_wd*Inputs!$E$8*$E1624-cost_fx*Inputs!$D$8)-fixed</f>
        <v>-115419.09709</v>
      </c>
    </row>
    <row r="1625" customFormat="false" ht="15" hidden="false" customHeight="false" outlineLevel="0" collapsed="false">
      <c r="A1625" s="0" t="n">
        <v>1560</v>
      </c>
      <c r="B1625" s="0" t="n">
        <v>0.054255</v>
      </c>
      <c r="C1625" s="0" t="n">
        <v>1.084078</v>
      </c>
      <c r="D1625" s="0" t="n">
        <v>0.960572</v>
      </c>
      <c r="E1625" s="0" t="n">
        <v>1.083873</v>
      </c>
      <c r="F1625" s="0" t="n">
        <v>0.312451</v>
      </c>
      <c r="G1625" s="0" t="n">
        <f aca="false">12*Inputs!$B$6*(MIN(1,$H$50*$C1625)*(ic*Inputs!$C$6+pS+fee_fx*Inputs!$D$6-cost_acc-cost_wd*Inputs!$E$6*$E1625-cost_fx*Inputs!$D$6-$F1625)+(1-MIN(1,$H$50*$C1625))*(1-MIN(1,Inputs!$G$6*$D1625)*churn_nonbuyers)*(ic*Inputs!$C$6+fee_wd*Inputs!$E$6*(1-$B1625)+fee_fx*Inputs!$D$6-cost_acc-cost_wd*Inputs!$E$6*(1-$B1625)-cost_fx*Inputs!$D$6))</f>
        <v>238258.780371586</v>
      </c>
      <c r="H1625" s="0" t="n">
        <f aca="false">12*Inputs!$B$7*(MIN(1,$H$51*$C1625)*(ic*Inputs!$C$7+pE+fee_fx*Inputs!$D$7-cost_acc-cost_wd*Inputs!$E$7*$E1625-cost_fx*Inputs!$D$7-$F1625)+(1-MIN(1,$H$51*$C1625))*(1-MIN(1,Inputs!$G$7*$D1625)*churn_nonbuyers)*(ic*Inputs!$C$7+fee_wd*Inputs!$E$7*(1-$B1625)+fee_fx*Inputs!$D$7-cost_acc-cost_wd*Inputs!$E$7*(1-$B1625)-cost_fx*Inputs!$D$7))</f>
        <v>424155.521945956</v>
      </c>
      <c r="I1625" s="0" t="n">
        <f aca="false">12*Inputs!$B$8*(MIN(1,$H$52*$C1625)*(ic*Inputs!$C$8+pT-cost_acc-cost_wd*Inputs!$E$8-cost_fx*Inputs!$D$8-cost_ins)+(1-MIN(1,$H$52*$C1625))*(1-MIN(1,Inputs!$G$8*$D1625)*churn_nonbuyers)*(ic*Inputs!$C$8+fee_wd*Inputs!$E$8*(1-$B1625)+fee_fx*Inputs!$D$8-cost_acc-cost_wd*Inputs!$E$8*(1-$B1625)-cost_fx*Inputs!$D$8))</f>
        <v>181842.924700861</v>
      </c>
      <c r="J1625" s="0" t="n">
        <f aca="false">G1625+H1625+I1625-fixed</f>
        <v>144257.227018403</v>
      </c>
      <c r="K1625" s="0" t="n">
        <f aca="false">12*Inputs!$B$6*(1-MIN(1,Inputs!$G$6*$D1625)*churn_nonbuyers)*(ic*Inputs!$C$6+fee_wd*Inputs!$E$6*(1-$B1625)+fee_fx*Inputs!$D$6-cost_acc-cost_wd*Inputs!$E$6*(1-$B1625)-cost_fx*Inputs!$D$6)</f>
        <v>184479.948243792</v>
      </c>
      <c r="L1625" s="0" t="n">
        <f aca="false">12*Inputs!$B$7*(1-MIN(1,Inputs!$G$7*$D1625)*churn_nonbuyers)*(ic*Inputs!$C$7+fee_wd*Inputs!$E$7*(1-$B1625)+fee_fx*Inputs!$D$7-cost_acc-cost_wd*Inputs!$E$7*(1-$B1625)-cost_fx*Inputs!$D$7)</f>
        <v>383993.341490275</v>
      </c>
      <c r="M1625" s="0" t="n">
        <f aca="false">12*Inputs!$B$8*(1-MIN(1,Inputs!$G$8*$D1625)*churn_nonbuyers)*(ic*Inputs!$C$8+fee_wd*Inputs!$E$8*(1-$B1625)+fee_fx*Inputs!$D$8-cost_acc-cost_wd*Inputs!$E$8*(1-$B1625)-cost_fx*Inputs!$D$8)</f>
        <v>106075.361457696</v>
      </c>
      <c r="N1625" s="0" t="n">
        <f aca="false">K1625+L1625+I1625-fixed</f>
        <v>50316.2144349279</v>
      </c>
      <c r="O1625" s="0" t="n">
        <f aca="false">K1625+L1625+M1625-fixed</f>
        <v>-25451.3488082368</v>
      </c>
      <c r="P1625" s="0" t="n">
        <f aca="false">12*Inputs!$B$6*(1-MIN(1,Inputs!$F$6*$D1625))*(ic*Inputs!$C$6+flat_fee-cost_acc-cost_wd*Inputs!$E$6*$E1625-cost_fx*Inputs!$D$6)+12*Inputs!$B$7*(1-MIN(1,Inputs!$F$7*$D1625))*(ic*Inputs!$C$7+flat_fee-cost_acc-cost_wd*Inputs!$E$7*$E1625-cost_fx*Inputs!$D$7)+12*Inputs!$B$8*(1-MIN(1,Inputs!$F$8*$D1625))*(ic*Inputs!$C$8+flat_fee-cost_acc-cost_wd*Inputs!$E$8*$E1625-cost_fx*Inputs!$D$8)-fixed</f>
        <v>55679.7504694399</v>
      </c>
    </row>
    <row r="1626" customFormat="false" ht="15" hidden="false" customHeight="false" outlineLevel="0" collapsed="false">
      <c r="A1626" s="0" t="n">
        <v>1561</v>
      </c>
      <c r="B1626" s="0" t="n">
        <v>0.443665</v>
      </c>
      <c r="C1626" s="0" t="n">
        <v>1.137113</v>
      </c>
      <c r="D1626" s="0" t="n">
        <v>1.368228</v>
      </c>
      <c r="E1626" s="0" t="n">
        <v>1.155615</v>
      </c>
      <c r="F1626" s="0" t="n">
        <v>0.360441</v>
      </c>
      <c r="G1626" s="0" t="n">
        <f aca="false">12*Inputs!$B$6*(MIN(1,$H$50*$C1626)*(ic*Inputs!$C$6+pS+fee_fx*Inputs!$D$6-cost_acc-cost_wd*Inputs!$E$6*$E1626-cost_fx*Inputs!$D$6-$F1626)+(1-MIN(1,$H$50*$C1626))*(1-MIN(1,Inputs!$G$6*$D1626)*churn_nonbuyers)*(ic*Inputs!$C$6+fee_wd*Inputs!$E$6*(1-$B1626)+fee_fx*Inputs!$D$6-cost_acc-cost_wd*Inputs!$E$6*(1-$B1626)-cost_fx*Inputs!$D$6))</f>
        <v>186675.512031693</v>
      </c>
      <c r="H1626" s="0" t="n">
        <f aca="false">12*Inputs!$B$7*(MIN(1,$H$51*$C1626)*(ic*Inputs!$C$7+pE+fee_fx*Inputs!$D$7-cost_acc-cost_wd*Inputs!$E$7*$E1626-cost_fx*Inputs!$D$7-$F1626)+(1-MIN(1,$H$51*$C1626))*(1-MIN(1,Inputs!$G$7*$D1626)*churn_nonbuyers)*(ic*Inputs!$C$7+fee_wd*Inputs!$E$7*(1-$B1626)+fee_fx*Inputs!$D$7-cost_acc-cost_wd*Inputs!$E$7*(1-$B1626)-cost_fx*Inputs!$D$7))</f>
        <v>381628.351214326</v>
      </c>
      <c r="I1626" s="0" t="n">
        <f aca="false">12*Inputs!$B$8*(MIN(1,$H$52*$C1626)*(ic*Inputs!$C$8+pT-cost_acc-cost_wd*Inputs!$E$8-cost_fx*Inputs!$D$8-cost_ins)+(1-MIN(1,$H$52*$C1626))*(1-MIN(1,Inputs!$G$8*$D1626)*churn_nonbuyers)*(ic*Inputs!$C$8+fee_wd*Inputs!$E$8*(1-$B1626)+fee_fx*Inputs!$D$8-cost_acc-cost_wd*Inputs!$E$8*(1-$B1626)-cost_fx*Inputs!$D$8))</f>
        <v>166537.380175004</v>
      </c>
      <c r="J1626" s="0" t="n">
        <f aca="false">G1626+H1626+I1626-fixed</f>
        <v>34841.2434210234</v>
      </c>
      <c r="K1626" s="0" t="n">
        <f aca="false">12*Inputs!$B$6*(1-MIN(1,Inputs!$G$6*$D1626)*churn_nonbuyers)*(ic*Inputs!$C$6+fee_wd*Inputs!$E$6*(1-$B1626)+fee_fx*Inputs!$D$6-cost_acc-cost_wd*Inputs!$E$6*(1-$B1626)-cost_fx*Inputs!$D$6)</f>
        <v>128291.152864464</v>
      </c>
      <c r="L1626" s="0" t="n">
        <f aca="false">12*Inputs!$B$7*(1-MIN(1,Inputs!$G$7*$D1626)*churn_nonbuyers)*(ic*Inputs!$C$7+fee_wd*Inputs!$E$7*(1-$B1626)+fee_fx*Inputs!$D$7-cost_acc-cost_wd*Inputs!$E$7*(1-$B1626)-cost_fx*Inputs!$D$7)</f>
        <v>325384.544774678</v>
      </c>
      <c r="M1626" s="0" t="n">
        <f aca="false">12*Inputs!$B$8*(1-MIN(1,Inputs!$G$8*$D1626)*churn_nonbuyers)*(ic*Inputs!$C$8+fee_wd*Inputs!$E$8*(1-$B1626)+fee_fx*Inputs!$D$8-cost_acc-cost_wd*Inputs!$E$8*(1-$B1626)-cost_fx*Inputs!$D$8)</f>
        <v>12887.718380832</v>
      </c>
      <c r="N1626" s="0" t="n">
        <f aca="false">K1626+L1626+I1626-fixed</f>
        <v>-79786.9221858538</v>
      </c>
      <c r="O1626" s="0" t="n">
        <f aca="false">K1626+L1626+M1626-fixed</f>
        <v>-233436.583980026</v>
      </c>
      <c r="P1626" s="0" t="n">
        <f aca="false">12*Inputs!$B$6*(1-MIN(1,Inputs!$F$6*$D1626))*(ic*Inputs!$C$6+flat_fee-cost_acc-cost_wd*Inputs!$E$6*$E1626-cost_fx*Inputs!$D$6)+12*Inputs!$B$7*(1-MIN(1,Inputs!$F$7*$D1626))*(ic*Inputs!$C$7+flat_fee-cost_acc-cost_wd*Inputs!$E$7*$E1626-cost_fx*Inputs!$D$7)+12*Inputs!$B$8*(1-MIN(1,Inputs!$F$8*$D1626))*(ic*Inputs!$C$8+flat_fee-cost_acc-cost_wd*Inputs!$E$8*$E1626-cost_fx*Inputs!$D$8)-fixed</f>
        <v>-190655.3275312</v>
      </c>
    </row>
    <row r="1627" customFormat="false" ht="15" hidden="false" customHeight="false" outlineLevel="0" collapsed="false">
      <c r="A1627" s="0" t="n">
        <v>1562</v>
      </c>
      <c r="B1627" s="0" t="n">
        <v>0.041418</v>
      </c>
      <c r="C1627" s="0" t="n">
        <v>1.014064</v>
      </c>
      <c r="D1627" s="0" t="n">
        <v>0.694424</v>
      </c>
      <c r="E1627" s="0" t="n">
        <v>1.091118</v>
      </c>
      <c r="F1627" s="0" t="n">
        <v>0.337706</v>
      </c>
      <c r="G1627" s="0" t="n">
        <f aca="false">12*Inputs!$B$6*(MIN(1,$H$50*$C1627)*(ic*Inputs!$C$6+pS+fee_fx*Inputs!$D$6-cost_acc-cost_wd*Inputs!$E$6*$E1627-cost_fx*Inputs!$D$6-$F1627)+(1-MIN(1,$H$50*$C1627))*(1-MIN(1,Inputs!$G$6*$D1627)*churn_nonbuyers)*(ic*Inputs!$C$6+fee_wd*Inputs!$E$6*(1-$B1627)+fee_fx*Inputs!$D$6-cost_acc-cost_wd*Inputs!$E$6*(1-$B1627)-cost_fx*Inputs!$D$6))</f>
        <v>238035.390488448</v>
      </c>
      <c r="H1627" s="0" t="n">
        <f aca="false">12*Inputs!$B$7*(MIN(1,$H$51*$C1627)*(ic*Inputs!$C$7+pE+fee_fx*Inputs!$D$7-cost_acc-cost_wd*Inputs!$E$7*$E1627-cost_fx*Inputs!$D$7-$F1627)+(1-MIN(1,$H$51*$C1627))*(1-MIN(1,Inputs!$G$7*$D1627)*churn_nonbuyers)*(ic*Inputs!$C$7+fee_wd*Inputs!$E$7*(1-$B1627)+fee_fx*Inputs!$D$7-cost_acc-cost_wd*Inputs!$E$7*(1-$B1627)-cost_fx*Inputs!$D$7))</f>
        <v>422192.418600392</v>
      </c>
      <c r="I1627" s="0" t="n">
        <f aca="false">12*Inputs!$B$8*(MIN(1,$H$52*$C1627)*(ic*Inputs!$C$8+pT-cost_acc-cost_wd*Inputs!$E$8-cost_fx*Inputs!$D$8-cost_ins)+(1-MIN(1,$H$52*$C1627))*(1-MIN(1,Inputs!$G$8*$D1627)*churn_nonbuyers)*(ic*Inputs!$C$8+fee_wd*Inputs!$E$8*(1-$B1627)+fee_fx*Inputs!$D$8-cost_acc-cost_wd*Inputs!$E$8*(1-$B1627)-cost_fx*Inputs!$D$8))</f>
        <v>194544.851879023</v>
      </c>
      <c r="J1627" s="0" t="n">
        <f aca="false">G1627+H1627+I1627-fixed</f>
        <v>154772.660967864</v>
      </c>
      <c r="K1627" s="0" t="n">
        <f aca="false">12*Inputs!$B$6*(1-MIN(1,Inputs!$G$6*$D1627)*churn_nonbuyers)*(ic*Inputs!$C$6+fee_wd*Inputs!$E$6*(1-$B1627)+fee_fx*Inputs!$D$6-cost_acc-cost_wd*Inputs!$E$6*(1-$B1627)-cost_fx*Inputs!$D$6)</f>
        <v>188843.09798327</v>
      </c>
      <c r="L1627" s="0" t="n">
        <f aca="false">12*Inputs!$B$7*(1-MIN(1,Inputs!$G$7*$D1627)*churn_nonbuyers)*(ic*Inputs!$C$7+fee_wd*Inputs!$E$7*(1-$B1627)+fee_fx*Inputs!$D$7-cost_acc-cost_wd*Inputs!$E$7*(1-$B1627)-cost_fx*Inputs!$D$7)</f>
        <v>388960.305637962</v>
      </c>
      <c r="M1627" s="0" t="n">
        <f aca="false">12*Inputs!$B$8*(1-MIN(1,Inputs!$G$8*$D1627)*churn_nonbuyers)*(ic*Inputs!$C$8+fee_wd*Inputs!$E$8*(1-$B1627)+fee_fx*Inputs!$D$8-cost_acc-cost_wd*Inputs!$E$8*(1-$B1627)-cost_fx*Inputs!$D$8)</f>
        <v>166716.332028595</v>
      </c>
      <c r="N1627" s="0" t="n">
        <f aca="false">K1627+L1627+I1627-fixed</f>
        <v>72348.2555002563</v>
      </c>
      <c r="O1627" s="0" t="n">
        <f aca="false">K1627+L1627+M1627-fixed</f>
        <v>44519.7356498281</v>
      </c>
      <c r="P1627" s="0" t="n">
        <f aca="false">12*Inputs!$B$6*(1-MIN(1,Inputs!$F$6*$D1627))*(ic*Inputs!$C$6+flat_fee-cost_acc-cost_wd*Inputs!$E$6*$E1627-cost_fx*Inputs!$D$6)+12*Inputs!$B$7*(1-MIN(1,Inputs!$F$7*$D1627))*(ic*Inputs!$C$7+flat_fee-cost_acc-cost_wd*Inputs!$E$7*$E1627-cost_fx*Inputs!$D$7)+12*Inputs!$B$8*(1-MIN(1,Inputs!$F$8*$D1627))*(ic*Inputs!$C$8+flat_fee-cost_acc-cost_wd*Inputs!$E$8*$E1627-cost_fx*Inputs!$D$8)-fixed</f>
        <v>196749.45277568</v>
      </c>
    </row>
    <row r="1628" customFormat="false" ht="15" hidden="false" customHeight="false" outlineLevel="0" collapsed="false">
      <c r="A1628" s="0" t="n">
        <v>1563</v>
      </c>
      <c r="B1628" s="0" t="n">
        <v>0.372333</v>
      </c>
      <c r="C1628" s="0" t="n">
        <v>0.924769</v>
      </c>
      <c r="D1628" s="0" t="n">
        <v>1.358434</v>
      </c>
      <c r="E1628" s="0" t="n">
        <v>1.081041</v>
      </c>
      <c r="F1628" s="0" t="n">
        <v>0.276073</v>
      </c>
      <c r="G1628" s="0" t="n">
        <f aca="false">12*Inputs!$B$6*(MIN(1,$H$50*$C1628)*(ic*Inputs!$C$6+pS+fee_fx*Inputs!$D$6-cost_acc-cost_wd*Inputs!$E$6*$E1628-cost_fx*Inputs!$D$6-$F1628)+(1-MIN(1,$H$50*$C1628))*(1-MIN(1,Inputs!$G$6*$D1628)*churn_nonbuyers)*(ic*Inputs!$C$6+fee_wd*Inputs!$E$6*(1-$B1628)+fee_fx*Inputs!$D$6-cost_acc-cost_wd*Inputs!$E$6*(1-$B1628)-cost_fx*Inputs!$D$6))</f>
        <v>188087.636744802</v>
      </c>
      <c r="H1628" s="0" t="n">
        <f aca="false">12*Inputs!$B$7*(MIN(1,$H$51*$C1628)*(ic*Inputs!$C$7+pE+fee_fx*Inputs!$D$7-cost_acc-cost_wd*Inputs!$E$7*$E1628-cost_fx*Inputs!$D$7-$F1628)+(1-MIN(1,$H$51*$C1628))*(1-MIN(1,Inputs!$G$7*$D1628)*churn_nonbuyers)*(ic*Inputs!$C$7+fee_wd*Inputs!$E$7*(1-$B1628)+fee_fx*Inputs!$D$7-cost_acc-cost_wd*Inputs!$E$7*(1-$B1628)-cost_fx*Inputs!$D$7))</f>
        <v>389835.277119947</v>
      </c>
      <c r="I1628" s="0" t="n">
        <f aca="false">12*Inputs!$B$8*(MIN(1,$H$52*$C1628)*(ic*Inputs!$C$8+pT-cost_acc-cost_wd*Inputs!$E$8-cost_fx*Inputs!$D$8-cost_ins)+(1-MIN(1,$H$52*$C1628))*(1-MIN(1,Inputs!$G$8*$D1628)*churn_nonbuyers)*(ic*Inputs!$C$8+fee_wd*Inputs!$E$8*(1-$B1628)+fee_fx*Inputs!$D$8-cost_acc-cost_wd*Inputs!$E$8*(1-$B1628)-cost_fx*Inputs!$D$8))</f>
        <v>138641.864590996</v>
      </c>
      <c r="J1628" s="0" t="n">
        <f aca="false">G1628+H1628+I1628-fixed</f>
        <v>16564.7784557447</v>
      </c>
      <c r="K1628" s="0" t="n">
        <f aca="false">12*Inputs!$B$6*(1-MIN(1,Inputs!$G$6*$D1628)*churn_nonbuyers)*(ic*Inputs!$C$6+fee_wd*Inputs!$E$6*(1-$B1628)+fee_fx*Inputs!$D$6-cost_acc-cost_wd*Inputs!$E$6*(1-$B1628)-cost_fx*Inputs!$D$6)</f>
        <v>137932.719886958</v>
      </c>
      <c r="L1628" s="0" t="n">
        <f aca="false">12*Inputs!$B$7*(1-MIN(1,Inputs!$G$7*$D1628)*churn_nonbuyers)*(ic*Inputs!$C$7+fee_wd*Inputs!$E$7*(1-$B1628)+fee_fx*Inputs!$D$7-cost_acc-cost_wd*Inputs!$E$7*(1-$B1628)-cost_fx*Inputs!$D$7)</f>
        <v>335337.442300175</v>
      </c>
      <c r="M1628" s="0" t="n">
        <f aca="false">12*Inputs!$B$8*(1-MIN(1,Inputs!$G$8*$D1628)*churn_nonbuyers)*(ic*Inputs!$C$8+fee_wd*Inputs!$E$8*(1-$B1628)+fee_fx*Inputs!$D$8-cost_acc-cost_wd*Inputs!$E$8*(1-$B1628)-cost_fx*Inputs!$D$8)</f>
        <v>15147.5531791392</v>
      </c>
      <c r="N1628" s="0" t="n">
        <f aca="false">K1628+L1628+I1628-fixed</f>
        <v>-88087.973221871</v>
      </c>
      <c r="O1628" s="0" t="n">
        <f aca="false">K1628+L1628+M1628-fixed</f>
        <v>-211582.284633727</v>
      </c>
      <c r="P1628" s="0" t="n">
        <f aca="false">12*Inputs!$B$6*(1-MIN(1,Inputs!$F$6*$D1628))*(ic*Inputs!$C$6+flat_fee-cost_acc-cost_wd*Inputs!$E$6*$E1628-cost_fx*Inputs!$D$6)+12*Inputs!$B$7*(1-MIN(1,Inputs!$F$7*$D1628))*(ic*Inputs!$C$7+flat_fee-cost_acc-cost_wd*Inputs!$E$7*$E1628-cost_fx*Inputs!$D$7)+12*Inputs!$B$8*(1-MIN(1,Inputs!$F$8*$D1628))*(ic*Inputs!$C$8+flat_fee-cost_acc-cost_wd*Inputs!$E$8*$E1628-cost_fx*Inputs!$D$8)-fixed</f>
        <v>-159697.19680144</v>
      </c>
    </row>
    <row r="1629" customFormat="false" ht="15" hidden="false" customHeight="false" outlineLevel="0" collapsed="false">
      <c r="A1629" s="0" t="n">
        <v>1564</v>
      </c>
      <c r="B1629" s="0" t="n">
        <v>0.269143</v>
      </c>
      <c r="C1629" s="0" t="n">
        <v>0.729635</v>
      </c>
      <c r="D1629" s="0" t="n">
        <v>0.862629</v>
      </c>
      <c r="E1629" s="0" t="n">
        <v>1.259278</v>
      </c>
      <c r="F1629" s="0" t="n">
        <v>0.300671</v>
      </c>
      <c r="G1629" s="0" t="n">
        <f aca="false">12*Inputs!$B$6*(MIN(1,$H$50*$C1629)*(ic*Inputs!$C$6+pS+fee_fx*Inputs!$D$6-cost_acc-cost_wd*Inputs!$E$6*$E1629-cost_fx*Inputs!$D$6-$F1629)+(1-MIN(1,$H$50*$C1629))*(1-MIN(1,Inputs!$G$6*$D1629)*churn_nonbuyers)*(ic*Inputs!$C$6+fee_wd*Inputs!$E$6*(1-$B1629)+fee_fx*Inputs!$D$6-cost_acc-cost_wd*Inputs!$E$6*(1-$B1629)-cost_fx*Inputs!$D$6))</f>
        <v>190937.649164314</v>
      </c>
      <c r="H1629" s="0" t="n">
        <f aca="false">12*Inputs!$B$7*(MIN(1,$H$51*$C1629)*(ic*Inputs!$C$7+pE+fee_fx*Inputs!$D$7-cost_acc-cost_wd*Inputs!$E$7*$E1629-cost_fx*Inputs!$D$7-$F1629)+(1-MIN(1,$H$51*$C1629))*(1-MIN(1,Inputs!$G$7*$D1629)*churn_nonbuyers)*(ic*Inputs!$C$7+fee_wd*Inputs!$E$7*(1-$B1629)+fee_fx*Inputs!$D$7-cost_acc-cost_wd*Inputs!$E$7*(1-$B1629)-cost_fx*Inputs!$D$7))</f>
        <v>376252.950618798</v>
      </c>
      <c r="I1629" s="0" t="n">
        <f aca="false">12*Inputs!$B$8*(MIN(1,$H$52*$C1629)*(ic*Inputs!$C$8+pT-cost_acc-cost_wd*Inputs!$E$8-cost_fx*Inputs!$D$8-cost_ins)+(1-MIN(1,$H$52*$C1629))*(1-MIN(1,Inputs!$G$8*$D1629)*churn_nonbuyers)*(ic*Inputs!$C$8+fee_wd*Inputs!$E$8*(1-$B1629)+fee_fx*Inputs!$D$8-cost_acc-cost_wd*Inputs!$E$8*(1-$B1629)-cost_fx*Inputs!$D$8))</f>
        <v>165932.459501441</v>
      </c>
      <c r="J1629" s="0" t="n">
        <f aca="false">G1629+H1629+I1629-fixed</f>
        <v>33123.0592845521</v>
      </c>
      <c r="K1629" s="0" t="n">
        <f aca="false">12*Inputs!$B$6*(1-MIN(1,Inputs!$G$6*$D1629)*churn_nonbuyers)*(ic*Inputs!$C$6+fee_wd*Inputs!$E$6*(1-$B1629)+fee_fx*Inputs!$D$6-cost_acc-cost_wd*Inputs!$E$6*(1-$B1629)-cost_fx*Inputs!$D$6)</f>
        <v>155819.735690018</v>
      </c>
      <c r="L1629" s="0" t="n">
        <f aca="false">12*Inputs!$B$7*(1-MIN(1,Inputs!$G$7*$D1629)*churn_nonbuyers)*(ic*Inputs!$C$7+fee_wd*Inputs!$E$7*(1-$B1629)+fee_fx*Inputs!$D$7-cost_acc-cost_wd*Inputs!$E$7*(1-$B1629)-cost_fx*Inputs!$D$7)</f>
        <v>355012.024422011</v>
      </c>
      <c r="M1629" s="0" t="n">
        <f aca="false">12*Inputs!$B$8*(1-MIN(1,Inputs!$G$8*$D1629)*churn_nonbuyers)*(ic*Inputs!$C$8+fee_wd*Inputs!$E$8*(1-$B1629)+fee_fx*Inputs!$D$8-cost_acc-cost_wd*Inputs!$E$8*(1-$B1629)-cost_fx*Inputs!$D$8)</f>
        <v>124188.592793419</v>
      </c>
      <c r="N1629" s="0" t="n">
        <f aca="false">K1629+L1629+I1629-fixed</f>
        <v>-23235.7803865297</v>
      </c>
      <c r="O1629" s="0" t="n">
        <f aca="false">K1629+L1629+M1629-fixed</f>
        <v>-64979.6470945512</v>
      </c>
      <c r="P1629" s="0" t="n">
        <f aca="false">12*Inputs!$B$6*(1-MIN(1,Inputs!$F$6*$D1629))*(ic*Inputs!$C$6+flat_fee-cost_acc-cost_wd*Inputs!$E$6*$E1629-cost_fx*Inputs!$D$6)+12*Inputs!$B$7*(1-MIN(1,Inputs!$F$7*$D1629))*(ic*Inputs!$C$7+flat_fee-cost_acc-cost_wd*Inputs!$E$7*$E1629-cost_fx*Inputs!$D$7)+12*Inputs!$B$8*(1-MIN(1,Inputs!$F$8*$D1629))*(ic*Inputs!$C$8+flat_fee-cost_acc-cost_wd*Inputs!$E$8*$E1629-cost_fx*Inputs!$D$8)-fixed</f>
        <v>27383.1105348802</v>
      </c>
    </row>
    <row r="1630" customFormat="false" ht="15" hidden="false" customHeight="false" outlineLevel="0" collapsed="false">
      <c r="A1630" s="0" t="n">
        <v>1565</v>
      </c>
      <c r="B1630" s="0" t="n">
        <v>0.102161</v>
      </c>
      <c r="C1630" s="0" t="n">
        <v>0.704592</v>
      </c>
      <c r="D1630" s="0" t="n">
        <v>1.22285</v>
      </c>
      <c r="E1630" s="0" t="n">
        <v>1.108001</v>
      </c>
      <c r="F1630" s="0" t="n">
        <v>0.170926</v>
      </c>
      <c r="G1630" s="0" t="n">
        <f aca="false">12*Inputs!$B$6*(MIN(1,$H$50*$C1630)*(ic*Inputs!$C$6+pS+fee_fx*Inputs!$D$6-cost_acc-cost_wd*Inputs!$E$6*$E1630-cost_fx*Inputs!$D$6-$F1630)+(1-MIN(1,$H$50*$C1630))*(1-MIN(1,Inputs!$G$6*$D1630)*churn_nonbuyers)*(ic*Inputs!$C$6+fee_wd*Inputs!$E$6*(1-$B1630)+fee_fx*Inputs!$D$6-cost_acc-cost_wd*Inputs!$E$6*(1-$B1630)-cost_fx*Inputs!$D$6))</f>
        <v>212829.414667746</v>
      </c>
      <c r="H1630" s="0" t="n">
        <f aca="false">12*Inputs!$B$7*(MIN(1,$H$51*$C1630)*(ic*Inputs!$C$7+pE+fee_fx*Inputs!$D$7-cost_acc-cost_wd*Inputs!$E$7*$E1630-cost_fx*Inputs!$D$7-$F1630)+(1-MIN(1,$H$51*$C1630))*(1-MIN(1,Inputs!$G$7*$D1630)*churn_nonbuyers)*(ic*Inputs!$C$7+fee_wd*Inputs!$E$7*(1-$B1630)+fee_fx*Inputs!$D$7-cost_acc-cost_wd*Inputs!$E$7*(1-$B1630)-cost_fx*Inputs!$D$7))</f>
        <v>406875.149375353</v>
      </c>
      <c r="I1630" s="0" t="n">
        <f aca="false">12*Inputs!$B$8*(MIN(1,$H$52*$C1630)*(ic*Inputs!$C$8+pT-cost_acc-cost_wd*Inputs!$E$8-cost_fx*Inputs!$D$8-cost_ins)+(1-MIN(1,$H$52*$C1630))*(1-MIN(1,Inputs!$G$8*$D1630)*churn_nonbuyers)*(ic*Inputs!$C$8+fee_wd*Inputs!$E$8*(1-$B1630)+fee_fx*Inputs!$D$8-cost_acc-cost_wd*Inputs!$E$8*(1-$B1630)-cost_fx*Inputs!$D$8))</f>
        <v>125025.397975278</v>
      </c>
      <c r="J1630" s="0" t="n">
        <f aca="false">G1630+H1630+I1630-fixed</f>
        <v>44729.9620183775</v>
      </c>
      <c r="K1630" s="0" t="n">
        <f aca="false">12*Inputs!$B$6*(1-MIN(1,Inputs!$G$6*$D1630)*churn_nonbuyers)*(ic*Inputs!$C$6+fee_wd*Inputs!$E$6*(1-$B1630)+fee_fx*Inputs!$D$6-cost_acc-cost_wd*Inputs!$E$6*(1-$B1630)-cost_fx*Inputs!$D$6)</f>
        <v>175461.96656772</v>
      </c>
      <c r="L1630" s="0" t="n">
        <f aca="false">12*Inputs!$B$7*(1-MIN(1,Inputs!$G$7*$D1630)*churn_nonbuyers)*(ic*Inputs!$C$7+fee_wd*Inputs!$E$7*(1-$B1630)+fee_fx*Inputs!$D$7-cost_acc-cost_wd*Inputs!$E$7*(1-$B1630)-cost_fx*Inputs!$D$7)</f>
        <v>374236.909540632</v>
      </c>
      <c r="M1630" s="0" t="n">
        <f aca="false">12*Inputs!$B$8*(1-MIN(1,Inputs!$G$8*$D1630)*churn_nonbuyers)*(ic*Inputs!$C$8+fee_wd*Inputs!$E$8*(1-$B1630)+fee_fx*Inputs!$D$8-cost_acc-cost_wd*Inputs!$E$8*(1-$B1630)-cost_fx*Inputs!$D$8)</f>
        <v>46297.07064936</v>
      </c>
      <c r="N1630" s="0" t="n">
        <f aca="false">K1630+L1630+I1630-fixed</f>
        <v>-25275.7259163697</v>
      </c>
      <c r="O1630" s="0" t="n">
        <f aca="false">K1630+L1630+M1630-fixed</f>
        <v>-104004.053242288</v>
      </c>
      <c r="P1630" s="0" t="n">
        <f aca="false">12*Inputs!$B$6*(1-MIN(1,Inputs!$F$6*$D1630))*(ic*Inputs!$C$6+flat_fee-cost_acc-cost_wd*Inputs!$E$6*$E1630-cost_fx*Inputs!$D$6)+12*Inputs!$B$7*(1-MIN(1,Inputs!$F$7*$D1630))*(ic*Inputs!$C$7+flat_fee-cost_acc-cost_wd*Inputs!$E$7*$E1630-cost_fx*Inputs!$D$7)+12*Inputs!$B$8*(1-MIN(1,Inputs!$F$8*$D1630))*(ic*Inputs!$C$8+flat_fee-cost_acc-cost_wd*Inputs!$E$8*$E1630-cost_fx*Inputs!$D$8)-fixed</f>
        <v>-96079.4613160001</v>
      </c>
    </row>
    <row r="1631" customFormat="false" ht="15" hidden="false" customHeight="false" outlineLevel="0" collapsed="false">
      <c r="A1631" s="0" t="n">
        <v>1566</v>
      </c>
      <c r="B1631" s="0" t="n">
        <v>0.185321</v>
      </c>
      <c r="C1631" s="0" t="n">
        <v>0.899206</v>
      </c>
      <c r="D1631" s="0" t="n">
        <v>0.668681</v>
      </c>
      <c r="E1631" s="0" t="n">
        <v>1.147443</v>
      </c>
      <c r="F1631" s="0" t="n">
        <v>0.409081</v>
      </c>
      <c r="G1631" s="0" t="n">
        <f aca="false">12*Inputs!$B$6*(MIN(1,$H$50*$C1631)*(ic*Inputs!$C$6+pS+fee_fx*Inputs!$D$6-cost_acc-cost_wd*Inputs!$E$6*$E1631-cost_fx*Inputs!$D$6-$F1631)+(1-MIN(1,$H$50*$C1631))*(1-MIN(1,Inputs!$G$6*$D1631)*churn_nonbuyers)*(ic*Inputs!$C$6+fee_wd*Inputs!$E$6*(1-$B1631)+fee_fx*Inputs!$D$6-cost_acc-cost_wd*Inputs!$E$6*(1-$B1631)-cost_fx*Inputs!$D$6))</f>
        <v>211463.290874024</v>
      </c>
      <c r="H1631" s="0" t="n">
        <f aca="false">12*Inputs!$B$7*(MIN(1,$H$51*$C1631)*(ic*Inputs!$C$7+pE+fee_fx*Inputs!$D$7-cost_acc-cost_wd*Inputs!$E$7*$E1631-cost_fx*Inputs!$D$7-$F1631)+(1-MIN(1,$H$51*$C1631))*(1-MIN(1,Inputs!$G$7*$D1631)*churn_nonbuyers)*(ic*Inputs!$C$7+fee_wd*Inputs!$E$7*(1-$B1631)+fee_fx*Inputs!$D$7-cost_acc-cost_wd*Inputs!$E$7*(1-$B1631)-cost_fx*Inputs!$D$7))</f>
        <v>396090.873347461</v>
      </c>
      <c r="I1631" s="0" t="n">
        <f aca="false">12*Inputs!$B$8*(MIN(1,$H$52*$C1631)*(ic*Inputs!$C$8+pT-cost_acc-cost_wd*Inputs!$E$8-cost_fx*Inputs!$D$8-cost_ins)+(1-MIN(1,$H$52*$C1631))*(1-MIN(1,Inputs!$G$8*$D1631)*churn_nonbuyers)*(ic*Inputs!$C$8+fee_wd*Inputs!$E$8*(1-$B1631)+fee_fx*Inputs!$D$8-cost_acc-cost_wd*Inputs!$E$8*(1-$B1631)-cost_fx*Inputs!$D$8))</f>
        <v>192197.611091076</v>
      </c>
      <c r="J1631" s="0" t="n">
        <f aca="false">G1631+H1631+I1631-fixed</f>
        <v>99751.7753125608</v>
      </c>
      <c r="K1631" s="0" t="n">
        <f aca="false">12*Inputs!$B$6*(1-MIN(1,Inputs!$G$6*$D1631)*churn_nonbuyers)*(ic*Inputs!$C$6+fee_wd*Inputs!$E$6*(1-$B1631)+fee_fx*Inputs!$D$6-cost_acc-cost_wd*Inputs!$E$6*(1-$B1631)-cost_fx*Inputs!$D$6)</f>
        <v>169065.700067527</v>
      </c>
      <c r="L1631" s="0" t="n">
        <f aca="false">12*Inputs!$B$7*(1-MIN(1,Inputs!$G$7*$D1631)*churn_nonbuyers)*(ic*Inputs!$C$7+fee_wd*Inputs!$E$7*(1-$B1631)+fee_fx*Inputs!$D$7-cost_acc-cost_wd*Inputs!$E$7*(1-$B1631)-cost_fx*Inputs!$D$7)</f>
        <v>368960.747752516</v>
      </c>
      <c r="M1631" s="0" t="n">
        <f aca="false">12*Inputs!$B$8*(1-MIN(1,Inputs!$G$8*$D1631)*churn_nonbuyers)*(ic*Inputs!$C$8+fee_wd*Inputs!$E$8*(1-$B1631)+fee_fx*Inputs!$D$8-cost_acc-cost_wd*Inputs!$E$8*(1-$B1631)-cost_fx*Inputs!$D$8)</f>
        <v>168888.090341794</v>
      </c>
      <c r="N1631" s="0" t="n">
        <f aca="false">K1631+L1631+I1631-fixed</f>
        <v>30224.0589111191</v>
      </c>
      <c r="O1631" s="0" t="n">
        <f aca="false">K1631+L1631+M1631-fixed</f>
        <v>6914.53816183715</v>
      </c>
      <c r="P1631" s="0" t="n">
        <f aca="false">12*Inputs!$B$6*(1-MIN(1,Inputs!$F$6*$D1631))*(ic*Inputs!$C$6+flat_fee-cost_acc-cost_wd*Inputs!$E$6*$E1631-cost_fx*Inputs!$D$6)+12*Inputs!$B$7*(1-MIN(1,Inputs!$F$7*$D1631))*(ic*Inputs!$C$7+flat_fee-cost_acc-cost_wd*Inputs!$E$7*$E1631-cost_fx*Inputs!$D$7)+12*Inputs!$B$8*(1-MIN(1,Inputs!$F$8*$D1631))*(ic*Inputs!$C$8+flat_fee-cost_acc-cost_wd*Inputs!$E$8*$E1631-cost_fx*Inputs!$D$8)-fixed</f>
        <v>181892.52487592</v>
      </c>
    </row>
    <row r="1632" customFormat="false" ht="15" hidden="false" customHeight="false" outlineLevel="0" collapsed="false">
      <c r="A1632" s="0" t="n">
        <v>1567</v>
      </c>
      <c r="B1632" s="0" t="n">
        <v>0.408314</v>
      </c>
      <c r="C1632" s="0" t="n">
        <v>0.840778</v>
      </c>
      <c r="D1632" s="0" t="n">
        <v>1.064818</v>
      </c>
      <c r="E1632" s="0" t="n">
        <v>1.324898</v>
      </c>
      <c r="F1632" s="0" t="n">
        <v>0.234312</v>
      </c>
      <c r="G1632" s="0" t="n">
        <f aca="false">12*Inputs!$B$6*(MIN(1,$H$50*$C1632)*(ic*Inputs!$C$6+pS+fee_fx*Inputs!$D$6-cost_acc-cost_wd*Inputs!$E$6*$E1632-cost_fx*Inputs!$D$6-$F1632)+(1-MIN(1,$H$50*$C1632))*(1-MIN(1,Inputs!$G$6*$D1632)*churn_nonbuyers)*(ic*Inputs!$C$6+fee_wd*Inputs!$E$6*(1-$B1632)+fee_fx*Inputs!$D$6-cost_acc-cost_wd*Inputs!$E$6*(1-$B1632)-cost_fx*Inputs!$D$6))</f>
        <v>177068.40606074</v>
      </c>
      <c r="H1632" s="0" t="n">
        <f aca="false">12*Inputs!$B$7*(MIN(1,$H$51*$C1632)*(ic*Inputs!$C$7+pE+fee_fx*Inputs!$D$7-cost_acc-cost_wd*Inputs!$E$7*$E1632-cost_fx*Inputs!$D$7-$F1632)+(1-MIN(1,$H$51*$C1632))*(1-MIN(1,Inputs!$G$7*$D1632)*churn_nonbuyers)*(ic*Inputs!$C$7+fee_wd*Inputs!$E$7*(1-$B1632)+fee_fx*Inputs!$D$7-cost_acc-cost_wd*Inputs!$E$7*(1-$B1632)-cost_fx*Inputs!$D$7))</f>
        <v>362003.406300847</v>
      </c>
      <c r="I1632" s="0" t="n">
        <f aca="false">12*Inputs!$B$8*(MIN(1,$H$52*$C1632)*(ic*Inputs!$C$8+pT-cost_acc-cost_wd*Inputs!$E$8-cost_fx*Inputs!$D$8-cost_ins)+(1-MIN(1,$H$52*$C1632))*(1-MIN(1,Inputs!$G$8*$D1632)*churn_nonbuyers)*(ic*Inputs!$C$8+fee_wd*Inputs!$E$8*(1-$B1632)+fee_fx*Inputs!$D$8-cost_acc-cost_wd*Inputs!$E$8*(1-$B1632)-cost_fx*Inputs!$D$8))</f>
        <v>153335.968039206</v>
      </c>
      <c r="J1632" s="0" t="n">
        <f aca="false">G1632+H1632+I1632-fixed</f>
        <v>-7592.21959920728</v>
      </c>
      <c r="K1632" s="0" t="n">
        <f aca="false">12*Inputs!$B$6*(1-MIN(1,Inputs!$G$6*$D1632)*churn_nonbuyers)*(ic*Inputs!$C$6+fee_wd*Inputs!$E$6*(1-$B1632)+fee_fx*Inputs!$D$6-cost_acc-cost_wd*Inputs!$E$6*(1-$B1632)-cost_fx*Inputs!$D$6)</f>
        <v>135199.835257334</v>
      </c>
      <c r="L1632" s="0" t="n">
        <f aca="false">12*Inputs!$B$7*(1-MIN(1,Inputs!$G$7*$D1632)*churn_nonbuyers)*(ic*Inputs!$C$7+fee_wd*Inputs!$E$7*(1-$B1632)+fee_fx*Inputs!$D$7-cost_acc-cost_wd*Inputs!$E$7*(1-$B1632)-cost_fx*Inputs!$D$7)</f>
        <v>333400.995490401</v>
      </c>
      <c r="M1632" s="0" t="n">
        <f aca="false">12*Inputs!$B$8*(1-MIN(1,Inputs!$G$8*$D1632)*churn_nonbuyers)*(ic*Inputs!$C$8+fee_wd*Inputs!$E$8*(1-$B1632)+fee_fx*Inputs!$D$8-cost_acc-cost_wd*Inputs!$E$8*(1-$B1632)-cost_fx*Inputs!$D$8)</f>
        <v>78119.9226142272</v>
      </c>
      <c r="N1632" s="0" t="n">
        <f aca="false">K1632+L1632+I1632-fixed</f>
        <v>-78063.2012130591</v>
      </c>
      <c r="O1632" s="0" t="n">
        <f aca="false">K1632+L1632+M1632-fixed</f>
        <v>-153279.246638038</v>
      </c>
      <c r="P1632" s="0" t="n">
        <f aca="false">12*Inputs!$B$6*(1-MIN(1,Inputs!$F$6*$D1632))*(ic*Inputs!$C$6+flat_fee-cost_acc-cost_wd*Inputs!$E$6*$E1632-cost_fx*Inputs!$D$6)+12*Inputs!$B$7*(1-MIN(1,Inputs!$F$7*$D1632))*(ic*Inputs!$C$7+flat_fee-cost_acc-cost_wd*Inputs!$E$7*$E1632-cost_fx*Inputs!$D$7)+12*Inputs!$B$8*(1-MIN(1,Inputs!$F$8*$D1632))*(ic*Inputs!$C$8+flat_fee-cost_acc-cost_wd*Inputs!$E$8*$E1632-cost_fx*Inputs!$D$8)-fixed</f>
        <v>-101382.40384864</v>
      </c>
    </row>
    <row r="1633" customFormat="false" ht="15" hidden="false" customHeight="false" outlineLevel="0" collapsed="false">
      <c r="A1633" s="0" t="n">
        <v>1568</v>
      </c>
      <c r="B1633" s="0" t="n">
        <v>0.260514</v>
      </c>
      <c r="C1633" s="0" t="n">
        <v>1.00682</v>
      </c>
      <c r="D1633" s="0" t="n">
        <v>0.66846</v>
      </c>
      <c r="E1633" s="0" t="n">
        <v>1.225497</v>
      </c>
      <c r="F1633" s="0" t="n">
        <v>0.289381</v>
      </c>
      <c r="G1633" s="0" t="n">
        <f aca="false">12*Inputs!$B$6*(MIN(1,$H$50*$C1633)*(ic*Inputs!$C$6+pS+fee_fx*Inputs!$D$6-cost_acc-cost_wd*Inputs!$E$6*$E1633-cost_fx*Inputs!$D$6-$F1633)+(1-MIN(1,$H$50*$C1633))*(1-MIN(1,Inputs!$G$6*$D1633)*churn_nonbuyers)*(ic*Inputs!$C$6+fee_wd*Inputs!$E$6*(1-$B1633)+fee_fx*Inputs!$D$6-cost_acc-cost_wd*Inputs!$E$6*(1-$B1633)-cost_fx*Inputs!$D$6))</f>
        <v>207882.22628609</v>
      </c>
      <c r="H1633" s="0" t="n">
        <f aca="false">12*Inputs!$B$7*(MIN(1,$H$51*$C1633)*(ic*Inputs!$C$7+pE+fee_fx*Inputs!$D$7-cost_acc-cost_wd*Inputs!$E$7*$E1633-cost_fx*Inputs!$D$7-$F1633)+(1-MIN(1,$H$51*$C1633))*(1-MIN(1,Inputs!$G$7*$D1633)*churn_nonbuyers)*(ic*Inputs!$C$7+fee_wd*Inputs!$E$7*(1-$B1633)+fee_fx*Inputs!$D$7-cost_acc-cost_wd*Inputs!$E$7*(1-$B1633)-cost_fx*Inputs!$D$7))</f>
        <v>390890.358669787</v>
      </c>
      <c r="I1633" s="0" t="n">
        <f aca="false">12*Inputs!$B$8*(MIN(1,$H$52*$C1633)*(ic*Inputs!$C$8+pT-cost_acc-cost_wd*Inputs!$E$8-cost_fx*Inputs!$D$8-cost_ins)+(1-MIN(1,$H$52*$C1633))*(1-MIN(1,Inputs!$G$8*$D1633)*churn_nonbuyers)*(ic*Inputs!$C$8+fee_wd*Inputs!$E$8*(1-$B1633)+fee_fx*Inputs!$D$8-cost_acc-cost_wd*Inputs!$E$8*(1-$B1633)-cost_fx*Inputs!$D$8))</f>
        <v>194434.76338424</v>
      </c>
      <c r="J1633" s="0" t="n">
        <f aca="false">G1633+H1633+I1633-fixed</f>
        <v>93207.3483401171</v>
      </c>
      <c r="K1633" s="0" t="n">
        <f aca="false">12*Inputs!$B$6*(1-MIN(1,Inputs!$G$6*$D1633)*churn_nonbuyers)*(ic*Inputs!$C$6+fee_wd*Inputs!$E$6*(1-$B1633)+fee_fx*Inputs!$D$6-cost_acc-cost_wd*Inputs!$E$6*(1-$B1633)-cost_fx*Inputs!$D$6)</f>
        <v>158601.738156768</v>
      </c>
      <c r="L1633" s="0" t="n">
        <f aca="false">12*Inputs!$B$7*(1-MIN(1,Inputs!$G$7*$D1633)*churn_nonbuyers)*(ic*Inputs!$C$7+fee_wd*Inputs!$E$7*(1-$B1633)+fee_fx*Inputs!$D$7-cost_acc-cost_wd*Inputs!$E$7*(1-$B1633)-cost_fx*Inputs!$D$7)</f>
        <v>358352.590414061</v>
      </c>
      <c r="M1633" s="0" t="n">
        <f aca="false">12*Inputs!$B$8*(1-MIN(1,Inputs!$G$8*$D1633)*churn_nonbuyers)*(ic*Inputs!$C$8+fee_wd*Inputs!$E$8*(1-$B1633)+fee_fx*Inputs!$D$8-cost_acc-cost_wd*Inputs!$E$8*(1-$B1633)-cost_fx*Inputs!$D$8)</f>
        <v>167016.798331584</v>
      </c>
      <c r="N1633" s="0" t="n">
        <f aca="false">K1633+L1633+I1633-fixed</f>
        <v>11389.0919550691</v>
      </c>
      <c r="O1633" s="0" t="n">
        <f aca="false">K1633+L1633+M1633-fixed</f>
        <v>-16028.8730975871</v>
      </c>
      <c r="P1633" s="0" t="n">
        <f aca="false">12*Inputs!$B$6*(1-MIN(1,Inputs!$F$6*$D1633))*(ic*Inputs!$C$6+flat_fee-cost_acc-cost_wd*Inputs!$E$6*$E1633-cost_fx*Inputs!$D$6)+12*Inputs!$B$7*(1-MIN(1,Inputs!$F$7*$D1633))*(ic*Inputs!$C$7+flat_fee-cost_acc-cost_wd*Inputs!$E$7*$E1633-cost_fx*Inputs!$D$7)+12*Inputs!$B$8*(1-MIN(1,Inputs!$F$8*$D1633))*(ic*Inputs!$C$8+flat_fee-cost_acc-cost_wd*Inputs!$E$8*$E1633-cost_fx*Inputs!$D$8)-fixed</f>
        <v>142079.2790288</v>
      </c>
    </row>
    <row r="1634" customFormat="false" ht="15" hidden="false" customHeight="false" outlineLevel="0" collapsed="false">
      <c r="A1634" s="0" t="n">
        <v>1569</v>
      </c>
      <c r="B1634" s="0" t="n">
        <v>0.167592</v>
      </c>
      <c r="C1634" s="0" t="n">
        <v>0.889553</v>
      </c>
      <c r="D1634" s="0" t="n">
        <v>1.108607</v>
      </c>
      <c r="E1634" s="0" t="n">
        <v>1.181606</v>
      </c>
      <c r="F1634" s="0" t="n">
        <v>0.165332</v>
      </c>
      <c r="G1634" s="0" t="n">
        <f aca="false">12*Inputs!$B$6*(MIN(1,$H$50*$C1634)*(ic*Inputs!$C$6+pS+fee_fx*Inputs!$D$6-cost_acc-cost_wd*Inputs!$E$6*$E1634-cost_fx*Inputs!$D$6-$F1634)+(1-MIN(1,$H$50*$C1634))*(1-MIN(1,Inputs!$G$6*$D1634)*churn_nonbuyers)*(ic*Inputs!$C$6+fee_wd*Inputs!$E$6*(1-$B1634)+fee_fx*Inputs!$D$6-cost_acc-cost_wd*Inputs!$E$6*(1-$B1634)-cost_fx*Inputs!$D$6))</f>
        <v>213969.878857441</v>
      </c>
      <c r="H1634" s="0" t="n">
        <f aca="false">12*Inputs!$B$7*(MIN(1,$H$51*$C1634)*(ic*Inputs!$C$7+pE+fee_fx*Inputs!$D$7-cost_acc-cost_wd*Inputs!$E$7*$E1634-cost_fx*Inputs!$D$7-$F1634)+(1-MIN(1,$H$51*$C1634))*(1-MIN(1,Inputs!$G$7*$D1634)*churn_nonbuyers)*(ic*Inputs!$C$7+fee_wd*Inputs!$E$7*(1-$B1634)+fee_fx*Inputs!$D$7-cost_acc-cost_wd*Inputs!$E$7*(1-$B1634)-cost_fx*Inputs!$D$7))</f>
        <v>403176.857723667</v>
      </c>
      <c r="I1634" s="0" t="n">
        <f aca="false">12*Inputs!$B$8*(MIN(1,$H$52*$C1634)*(ic*Inputs!$C$8+pT-cost_acc-cost_wd*Inputs!$E$8-cost_fx*Inputs!$D$8-cost_ins)+(1-MIN(1,$H$52*$C1634))*(1-MIN(1,Inputs!$G$8*$D1634)*churn_nonbuyers)*(ic*Inputs!$C$8+fee_wd*Inputs!$E$8*(1-$B1634)+fee_fx*Inputs!$D$8-cost_acc-cost_wd*Inputs!$E$8*(1-$B1634)-cost_fx*Inputs!$D$8))</f>
        <v>155127.542425423</v>
      </c>
      <c r="J1634" s="0" t="n">
        <f aca="false">G1634+H1634+I1634-fixed</f>
        <v>72274.2790065311</v>
      </c>
      <c r="K1634" s="0" t="n">
        <f aca="false">12*Inputs!$B$6*(1-MIN(1,Inputs!$G$6*$D1634)*churn_nonbuyers)*(ic*Inputs!$C$6+fee_wd*Inputs!$E$6*(1-$B1634)+fee_fx*Inputs!$D$6-cost_acc-cost_wd*Inputs!$E$6*(1-$B1634)-cost_fx*Inputs!$D$6)</f>
        <v>167629.707823277</v>
      </c>
      <c r="L1634" s="0" t="n">
        <f aca="false">12*Inputs!$B$7*(1-MIN(1,Inputs!$G$7*$D1634)*churn_nonbuyers)*(ic*Inputs!$C$7+fee_wd*Inputs!$E$7*(1-$B1634)+fee_fx*Inputs!$D$7-cost_acc-cost_wd*Inputs!$E$7*(1-$B1634)-cost_fx*Inputs!$D$7)</f>
        <v>366459.670357966</v>
      </c>
      <c r="M1634" s="0" t="n">
        <f aca="false">12*Inputs!$B$8*(1-MIN(1,Inputs!$G$8*$D1634)*churn_nonbuyers)*(ic*Inputs!$C$8+fee_wd*Inputs!$E$8*(1-$B1634)+fee_fx*Inputs!$D$8-cost_acc-cost_wd*Inputs!$E$8*(1-$B1634)-cost_fx*Inputs!$D$8)</f>
        <v>71303.7237619585</v>
      </c>
      <c r="N1634" s="0" t="n">
        <f aca="false">K1634+L1634+I1634-fixed</f>
        <v>-10783.0793933336</v>
      </c>
      <c r="O1634" s="0" t="n">
        <f aca="false">K1634+L1634+M1634-fixed</f>
        <v>-94606.8980567986</v>
      </c>
      <c r="P1634" s="0" t="n">
        <f aca="false">12*Inputs!$B$6*(1-MIN(1,Inputs!$F$6*$D1634))*(ic*Inputs!$C$6+flat_fee-cost_acc-cost_wd*Inputs!$E$6*$E1634-cost_fx*Inputs!$D$6)+12*Inputs!$B$7*(1-MIN(1,Inputs!$F$7*$D1634))*(ic*Inputs!$C$7+flat_fee-cost_acc-cost_wd*Inputs!$E$7*$E1634-cost_fx*Inputs!$D$7)+12*Inputs!$B$8*(1-MIN(1,Inputs!$F$8*$D1634))*(ic*Inputs!$C$8+flat_fee-cost_acc-cost_wd*Inputs!$E$8*$E1634-cost_fx*Inputs!$D$8)-fixed</f>
        <v>-64494.6364139199</v>
      </c>
    </row>
    <row r="1635" customFormat="false" ht="15" hidden="false" customHeight="false" outlineLevel="0" collapsed="false">
      <c r="A1635" s="0" t="n">
        <v>1570</v>
      </c>
      <c r="B1635" s="0" t="n">
        <v>0.12251</v>
      </c>
      <c r="C1635" s="0" t="n">
        <v>1.015629</v>
      </c>
      <c r="D1635" s="0" t="n">
        <v>1.854404</v>
      </c>
      <c r="E1635" s="0" t="n">
        <v>1.122064</v>
      </c>
      <c r="F1635" s="0" t="n">
        <v>0.368714</v>
      </c>
      <c r="G1635" s="0" t="n">
        <f aca="false">12*Inputs!$B$6*(MIN(1,$H$50*$C1635)*(ic*Inputs!$C$6+pS+fee_fx*Inputs!$D$6-cost_acc-cost_wd*Inputs!$E$6*$E1635-cost_fx*Inputs!$D$6-$F1635)+(1-MIN(1,$H$50*$C1635))*(1-MIN(1,Inputs!$G$6*$D1635)*churn_nonbuyers)*(ic*Inputs!$C$6+fee_wd*Inputs!$E$6*(1-$B1635)+fee_fx*Inputs!$D$6-cost_acc-cost_wd*Inputs!$E$6*(1-$B1635)-cost_fx*Inputs!$D$6))</f>
        <v>216503.097477871</v>
      </c>
      <c r="H1635" s="0" t="n">
        <f aca="false">12*Inputs!$B$7*(MIN(1,$H$51*$C1635)*(ic*Inputs!$C$7+pE+fee_fx*Inputs!$D$7-cost_acc-cost_wd*Inputs!$E$7*$E1635-cost_fx*Inputs!$D$7-$F1635)+(1-MIN(1,$H$51*$C1635))*(1-MIN(1,Inputs!$G$7*$D1635)*churn_nonbuyers)*(ic*Inputs!$C$7+fee_wd*Inputs!$E$7*(1-$B1635)+fee_fx*Inputs!$D$7-cost_acc-cost_wd*Inputs!$E$7*(1-$B1635)-cost_fx*Inputs!$D$7))</f>
        <v>402053.682396924</v>
      </c>
      <c r="I1635" s="0" t="n">
        <f aca="false">12*Inputs!$B$8*(MIN(1,$H$52*$C1635)*(ic*Inputs!$C$8+pT-cost_acc-cost_wd*Inputs!$E$8-cost_fx*Inputs!$D$8-cost_ins)+(1-MIN(1,$H$52*$C1635))*(1-MIN(1,Inputs!$G$8*$D1635)*churn_nonbuyers)*(ic*Inputs!$C$8+fee_wd*Inputs!$E$8*(1-$B1635)+fee_fx*Inputs!$D$8-cost_acc-cost_wd*Inputs!$E$8*(1-$B1635)-cost_fx*Inputs!$D$8))</f>
        <v>146396.826576</v>
      </c>
      <c r="J1635" s="0" t="n">
        <f aca="false">G1635+H1635+I1635-fixed</f>
        <v>64953.6064507947</v>
      </c>
      <c r="K1635" s="0" t="n">
        <f aca="false">12*Inputs!$B$6*(1-MIN(1,Inputs!$G$6*$D1635)*churn_nonbuyers)*(ic*Inputs!$C$6+fee_wd*Inputs!$E$6*(1-$B1635)+fee_fx*Inputs!$D$6-cost_acc-cost_wd*Inputs!$E$6*(1-$B1635)-cost_fx*Inputs!$D$6)</f>
        <v>166901.885525088</v>
      </c>
      <c r="L1635" s="0" t="n">
        <f aca="false">12*Inputs!$B$7*(1-MIN(1,Inputs!$G$7*$D1635)*churn_nonbuyers)*(ic*Inputs!$C$7+fee_wd*Inputs!$E$7*(1-$B1635)+fee_fx*Inputs!$D$7-cost_acc-cost_wd*Inputs!$E$7*(1-$B1635)-cost_fx*Inputs!$D$7)</f>
        <v>364109.119923053</v>
      </c>
      <c r="M1635" s="0" t="n">
        <f aca="false">12*Inputs!$B$8*(1-MIN(1,Inputs!$G$8*$D1635)*churn_nonbuyers)*(ic*Inputs!$C$8+fee_wd*Inputs!$E$8*(1-$B1635)+fee_fx*Inputs!$D$8-cost_acc-cost_wd*Inputs!$E$8*(1-$B1635)-cost_fx*Inputs!$D$8)</f>
        <v>0</v>
      </c>
      <c r="N1635" s="0" t="n">
        <f aca="false">K1635+L1635+I1635-fixed</f>
        <v>-22592.1679758591</v>
      </c>
      <c r="O1635" s="0" t="n">
        <f aca="false">K1635+L1635+M1635-fixed</f>
        <v>-168988.994551859</v>
      </c>
      <c r="P1635" s="0" t="n">
        <f aca="false">12*Inputs!$B$6*(1-MIN(1,Inputs!$F$6*$D1635))*(ic*Inputs!$C$6+flat_fee-cost_acc-cost_wd*Inputs!$E$6*$E1635-cost_fx*Inputs!$D$6)+12*Inputs!$B$7*(1-MIN(1,Inputs!$F$7*$D1635))*(ic*Inputs!$C$7+flat_fee-cost_acc-cost_wd*Inputs!$E$7*$E1635-cost_fx*Inputs!$D$7)+12*Inputs!$B$8*(1-MIN(1,Inputs!$F$8*$D1635))*(ic*Inputs!$C$8+flat_fee-cost_acc-cost_wd*Inputs!$E$8*$E1635-cost_fx*Inputs!$D$8)-fixed</f>
        <v>-423600.94178775</v>
      </c>
    </row>
    <row r="1636" customFormat="false" ht="15" hidden="false" customHeight="false" outlineLevel="0" collapsed="false">
      <c r="A1636" s="0" t="n">
        <v>1571</v>
      </c>
      <c r="B1636" s="0" t="n">
        <v>0.179774</v>
      </c>
      <c r="C1636" s="0" t="n">
        <v>0.871963</v>
      </c>
      <c r="D1636" s="0" t="n">
        <v>0.987972</v>
      </c>
      <c r="E1636" s="0" t="n">
        <v>1.431659</v>
      </c>
      <c r="F1636" s="0" t="n">
        <v>0.436106</v>
      </c>
      <c r="G1636" s="0" t="n">
        <f aca="false">12*Inputs!$B$6*(MIN(1,$H$50*$C1636)*(ic*Inputs!$C$6+pS+fee_fx*Inputs!$D$6-cost_acc-cost_wd*Inputs!$E$6*$E1636-cost_fx*Inputs!$D$6-$F1636)+(1-MIN(1,$H$50*$C1636))*(1-MIN(1,Inputs!$G$6*$D1636)*churn_nonbuyers)*(ic*Inputs!$C$6+fee_wd*Inputs!$E$6*(1-$B1636)+fee_fx*Inputs!$D$6-cost_acc-cost_wd*Inputs!$E$6*(1-$B1636)-cost_fx*Inputs!$D$6))</f>
        <v>202034.656297337</v>
      </c>
      <c r="H1636" s="0" t="n">
        <f aca="false">12*Inputs!$B$7*(MIN(1,$H$51*$C1636)*(ic*Inputs!$C$7+pE+fee_fx*Inputs!$D$7-cost_acc-cost_wd*Inputs!$E$7*$E1636-cost_fx*Inputs!$D$7-$F1636)+(1-MIN(1,$H$51*$C1636))*(1-MIN(1,Inputs!$G$7*$D1636)*churn_nonbuyers)*(ic*Inputs!$C$7+fee_wd*Inputs!$E$7*(1-$B1636)+fee_fx*Inputs!$D$7-cost_acc-cost_wd*Inputs!$E$7*(1-$B1636)-cost_fx*Inputs!$D$7))</f>
        <v>363518.180986034</v>
      </c>
      <c r="I1636" s="0" t="n">
        <f aca="false">12*Inputs!$B$8*(MIN(1,$H$52*$C1636)*(ic*Inputs!$C$8+pT-cost_acc-cost_wd*Inputs!$E$8-cost_fx*Inputs!$D$8-cost_ins)+(1-MIN(1,$H$52*$C1636))*(1-MIN(1,Inputs!$G$8*$D1636)*churn_nonbuyers)*(ic*Inputs!$C$8+fee_wd*Inputs!$E$8*(1-$B1636)+fee_fx*Inputs!$D$8-cost_acc-cost_wd*Inputs!$E$8*(1-$B1636)-cost_fx*Inputs!$D$8))</f>
        <v>163874.205898305</v>
      </c>
      <c r="J1636" s="0" t="n">
        <f aca="false">G1636+H1636+I1636-fixed</f>
        <v>29427.0431816755</v>
      </c>
      <c r="K1636" s="0" t="n">
        <f aca="false">12*Inputs!$B$6*(1-MIN(1,Inputs!$G$6*$D1636)*churn_nonbuyers)*(ic*Inputs!$C$6+fee_wd*Inputs!$E$6*(1-$B1636)+fee_fx*Inputs!$D$6-cost_acc-cost_wd*Inputs!$E$6*(1-$B1636)-cost_fx*Inputs!$D$6)</f>
        <v>167032.590323962</v>
      </c>
      <c r="L1636" s="0" t="n">
        <f aca="false">12*Inputs!$B$7*(1-MIN(1,Inputs!$G$7*$D1636)*churn_nonbuyers)*(ic*Inputs!$C$7+fee_wd*Inputs!$E$7*(1-$B1636)+fee_fx*Inputs!$D$7-cost_acc-cost_wd*Inputs!$E$7*(1-$B1636)-cost_fx*Inputs!$D$7)</f>
        <v>366129.317138377</v>
      </c>
      <c r="M1636" s="0" t="n">
        <f aca="false">12*Inputs!$B$8*(1-MIN(1,Inputs!$G$8*$D1636)*churn_nonbuyers)*(ic*Inputs!$C$8+fee_wd*Inputs!$E$8*(1-$B1636)+fee_fx*Inputs!$D$8-cost_acc-cost_wd*Inputs!$E$8*(1-$B1636)-cost_fx*Inputs!$D$8)</f>
        <v>98006.7578318208</v>
      </c>
      <c r="N1636" s="0" t="n">
        <f aca="false">K1636+L1636+I1636-fixed</f>
        <v>-2963.88663935615</v>
      </c>
      <c r="O1636" s="0" t="n">
        <f aca="false">K1636+L1636+M1636-fixed</f>
        <v>-68831.3347058406</v>
      </c>
      <c r="P1636" s="0" t="n">
        <f aca="false">12*Inputs!$B$6*(1-MIN(1,Inputs!$F$6*$D1636))*(ic*Inputs!$C$6+flat_fee-cost_acc-cost_wd*Inputs!$E$6*$E1636-cost_fx*Inputs!$D$6)+12*Inputs!$B$7*(1-MIN(1,Inputs!$F$7*$D1636))*(ic*Inputs!$C$7+flat_fee-cost_acc-cost_wd*Inputs!$E$7*$E1636-cost_fx*Inputs!$D$7)+12*Inputs!$B$8*(1-MIN(1,Inputs!$F$8*$D1636))*(ic*Inputs!$C$8+flat_fee-cost_acc-cost_wd*Inputs!$E$8*$E1636-cost_fx*Inputs!$D$8)-fixed</f>
        <v>-110467.84068448</v>
      </c>
    </row>
    <row r="1637" customFormat="false" ht="15" hidden="false" customHeight="false" outlineLevel="0" collapsed="false">
      <c r="A1637" s="0" t="n">
        <v>1572</v>
      </c>
      <c r="B1637" s="0" t="n">
        <v>0.247229</v>
      </c>
      <c r="C1637" s="0" t="n">
        <v>0.887002</v>
      </c>
      <c r="D1637" s="0" t="n">
        <v>0.656481</v>
      </c>
      <c r="E1637" s="0" t="n">
        <v>1.072915</v>
      </c>
      <c r="F1637" s="0" t="n">
        <v>0.08918</v>
      </c>
      <c r="G1637" s="0" t="n">
        <f aca="false">12*Inputs!$B$6*(MIN(1,$H$50*$C1637)*(ic*Inputs!$C$6+pS+fee_fx*Inputs!$D$6-cost_acc-cost_wd*Inputs!$E$6*$E1637-cost_fx*Inputs!$D$6-$F1637)+(1-MIN(1,$H$50*$C1637))*(1-MIN(1,Inputs!$G$6*$D1637)*churn_nonbuyers)*(ic*Inputs!$C$6+fee_wd*Inputs!$E$6*(1-$B1637)+fee_fx*Inputs!$D$6-cost_acc-cost_wd*Inputs!$E$6*(1-$B1637)-cost_fx*Inputs!$D$6))</f>
        <v>211037.450833767</v>
      </c>
      <c r="H1637" s="0" t="n">
        <f aca="false">12*Inputs!$B$7*(MIN(1,$H$51*$C1637)*(ic*Inputs!$C$7+pE+fee_fx*Inputs!$D$7-cost_acc-cost_wd*Inputs!$E$7*$E1637-cost_fx*Inputs!$D$7-$F1637)+(1-MIN(1,$H$51*$C1637))*(1-MIN(1,Inputs!$G$7*$D1637)*churn_nonbuyers)*(ic*Inputs!$C$7+fee_wd*Inputs!$E$7*(1-$B1637)+fee_fx*Inputs!$D$7-cost_acc-cost_wd*Inputs!$E$7*(1-$B1637)-cost_fx*Inputs!$D$7))</f>
        <v>414132.69234568</v>
      </c>
      <c r="I1637" s="0" t="n">
        <f aca="false">12*Inputs!$B$8*(MIN(1,$H$52*$C1637)*(ic*Inputs!$C$8+pT-cost_acc-cost_wd*Inputs!$E$8-cost_fx*Inputs!$D$8-cost_ins)+(1-MIN(1,$H$52*$C1637))*(1-MIN(1,Inputs!$G$8*$D1637)*churn_nonbuyers)*(ic*Inputs!$C$8+fee_wd*Inputs!$E$8*(1-$B1637)+fee_fx*Inputs!$D$8-cost_acc-cost_wd*Inputs!$E$8*(1-$B1637)-cost_fx*Inputs!$D$8))</f>
        <v>192300.332140108</v>
      </c>
      <c r="J1637" s="0" t="n">
        <f aca="false">G1637+H1637+I1637-fixed</f>
        <v>117470.475319554</v>
      </c>
      <c r="K1637" s="0" t="n">
        <f aca="false">12*Inputs!$B$6*(1-MIN(1,Inputs!$G$6*$D1637)*churn_nonbuyers)*(ic*Inputs!$C$6+fee_wd*Inputs!$E$6*(1-$B1637)+fee_fx*Inputs!$D$6-cost_acc-cost_wd*Inputs!$E$6*(1-$B1637)-cost_fx*Inputs!$D$6)</f>
        <v>160550.263736273</v>
      </c>
      <c r="L1637" s="0" t="n">
        <f aca="false">12*Inputs!$B$7*(1-MIN(1,Inputs!$G$7*$D1637)*churn_nonbuyers)*(ic*Inputs!$C$7+fee_wd*Inputs!$E$7*(1-$B1637)+fee_fx*Inputs!$D$7-cost_acc-cost_wd*Inputs!$E$7*(1-$B1637)-cost_fx*Inputs!$D$7)</f>
        <v>360359.370753764</v>
      </c>
      <c r="M1637" s="0" t="n">
        <f aca="false">12*Inputs!$B$8*(1-MIN(1,Inputs!$G$8*$D1637)*churn_nonbuyers)*(ic*Inputs!$C$8+fee_wd*Inputs!$E$8*(1-$B1637)+fee_fx*Inputs!$D$8-cost_acc-cost_wd*Inputs!$E$8*(1-$B1637)-cost_fx*Inputs!$D$8)</f>
        <v>169993.547462606</v>
      </c>
      <c r="N1637" s="0" t="n">
        <f aca="false">K1637+L1637+I1637-fixed</f>
        <v>13209.9666301442</v>
      </c>
      <c r="O1637" s="0" t="n">
        <f aca="false">K1637+L1637+M1637-fixed</f>
        <v>-9096.81804735714</v>
      </c>
      <c r="P1637" s="0" t="n">
        <f aca="false">12*Inputs!$B$6*(1-MIN(1,Inputs!$F$6*$D1637))*(ic*Inputs!$C$6+flat_fee-cost_acc-cost_wd*Inputs!$E$6*$E1637-cost_fx*Inputs!$D$6)+12*Inputs!$B$7*(1-MIN(1,Inputs!$F$7*$D1637))*(ic*Inputs!$C$7+flat_fee-cost_acc-cost_wd*Inputs!$E$7*$E1637-cost_fx*Inputs!$D$7)+12*Inputs!$B$8*(1-MIN(1,Inputs!$F$8*$D1637))*(ic*Inputs!$C$8+flat_fee-cost_acc-cost_wd*Inputs!$E$8*$E1637-cost_fx*Inputs!$D$8)-fixed</f>
        <v>226681.2575396</v>
      </c>
    </row>
    <row r="1638" customFormat="false" ht="15" hidden="false" customHeight="false" outlineLevel="0" collapsed="false">
      <c r="A1638" s="0" t="n">
        <v>1573</v>
      </c>
      <c r="B1638" s="0" t="n">
        <v>0.444853</v>
      </c>
      <c r="C1638" s="0" t="n">
        <v>0.917318</v>
      </c>
      <c r="D1638" s="0" t="n">
        <v>0.850468</v>
      </c>
      <c r="E1638" s="0" t="n">
        <v>1.093426</v>
      </c>
      <c r="F1638" s="0" t="n">
        <v>0.067524</v>
      </c>
      <c r="G1638" s="0" t="n">
        <f aca="false">12*Inputs!$B$6*(MIN(1,$H$50*$C1638)*(ic*Inputs!$C$6+pS+fee_fx*Inputs!$D$6-cost_acc-cost_wd*Inputs!$E$6*$E1638-cost_fx*Inputs!$D$6-$F1638)+(1-MIN(1,$H$50*$C1638))*(1-MIN(1,Inputs!$G$6*$D1638)*churn_nonbuyers)*(ic*Inputs!$C$6+fee_wd*Inputs!$E$6*(1-$B1638)+fee_fx*Inputs!$D$6-cost_acc-cost_wd*Inputs!$E$6*(1-$B1638)-cost_fx*Inputs!$D$6))</f>
        <v>186047.13362154</v>
      </c>
      <c r="H1638" s="0" t="n">
        <f aca="false">12*Inputs!$B$7*(MIN(1,$H$51*$C1638)*(ic*Inputs!$C$7+pE+fee_fx*Inputs!$D$7-cost_acc-cost_wd*Inputs!$E$7*$E1638-cost_fx*Inputs!$D$7-$F1638)+(1-MIN(1,$H$51*$C1638))*(1-MIN(1,Inputs!$G$7*$D1638)*churn_nonbuyers)*(ic*Inputs!$C$7+fee_wd*Inputs!$E$7*(1-$B1638)+fee_fx*Inputs!$D$7-cost_acc-cost_wd*Inputs!$E$7*(1-$B1638)-cost_fx*Inputs!$D$7))</f>
        <v>396036.750171852</v>
      </c>
      <c r="I1638" s="0" t="n">
        <f aca="false">12*Inputs!$B$8*(MIN(1,$H$52*$C1638)*(ic*Inputs!$C$8+pT-cost_acc-cost_wd*Inputs!$E$8-cost_fx*Inputs!$D$8-cost_ins)+(1-MIN(1,$H$52*$C1638))*(1-MIN(1,Inputs!$G$8*$D1638)*churn_nonbuyers)*(ic*Inputs!$C$8+fee_wd*Inputs!$E$8*(1-$B1638)+fee_fx*Inputs!$D$8-cost_acc-cost_wd*Inputs!$E$8*(1-$B1638)-cost_fx*Inputs!$D$8))</f>
        <v>176403.74802904</v>
      </c>
      <c r="J1638" s="0" t="n">
        <f aca="false">G1638+H1638+I1638-fixed</f>
        <v>58487.6318224316</v>
      </c>
      <c r="K1638" s="0" t="n">
        <f aca="false">12*Inputs!$B$6*(1-MIN(1,Inputs!$G$6*$D1638)*churn_nonbuyers)*(ic*Inputs!$C$6+fee_wd*Inputs!$E$6*(1-$B1638)+fee_fx*Inputs!$D$6-cost_acc-cost_wd*Inputs!$E$6*(1-$B1638)-cost_fx*Inputs!$D$6)</f>
        <v>131692.449896669</v>
      </c>
      <c r="L1638" s="0" t="n">
        <f aca="false">12*Inputs!$B$7*(1-MIN(1,Inputs!$G$7*$D1638)*churn_nonbuyers)*(ic*Inputs!$C$7+fee_wd*Inputs!$E$7*(1-$B1638)+fee_fx*Inputs!$D$7-cost_acc-cost_wd*Inputs!$E$7*(1-$B1638)-cost_fx*Inputs!$D$7)</f>
        <v>330488.306674001</v>
      </c>
      <c r="M1638" s="0" t="n">
        <f aca="false">12*Inputs!$B$8*(1-MIN(1,Inputs!$G$8*$D1638)*churn_nonbuyers)*(ic*Inputs!$C$8+fee_wd*Inputs!$E$8*(1-$B1638)+fee_fx*Inputs!$D$8-cost_acc-cost_wd*Inputs!$E$8*(1-$B1638)-cost_fx*Inputs!$D$8)</f>
        <v>123444.124264454</v>
      </c>
      <c r="N1638" s="0" t="n">
        <f aca="false">K1638+L1638+I1638-fixed</f>
        <v>-61415.4954002901</v>
      </c>
      <c r="O1638" s="0" t="n">
        <f aca="false">K1638+L1638+M1638-fixed</f>
        <v>-114375.119164875</v>
      </c>
      <c r="P1638" s="0" t="n">
        <f aca="false">12*Inputs!$B$6*(1-MIN(1,Inputs!$F$6*$D1638))*(ic*Inputs!$C$6+flat_fee-cost_acc-cost_wd*Inputs!$E$6*$E1638-cost_fx*Inputs!$D$6)+12*Inputs!$B$7*(1-MIN(1,Inputs!$F$7*$D1638))*(ic*Inputs!$C$7+flat_fee-cost_acc-cost_wd*Inputs!$E$7*$E1638-cost_fx*Inputs!$D$7)+12*Inputs!$B$8*(1-MIN(1,Inputs!$F$8*$D1638))*(ic*Inputs!$C$8+flat_fee-cost_acc-cost_wd*Inputs!$E$8*$E1638-cost_fx*Inputs!$D$8)-fixed</f>
        <v>111084.40730432</v>
      </c>
    </row>
    <row r="1639" customFormat="false" ht="15" hidden="false" customHeight="false" outlineLevel="0" collapsed="false">
      <c r="A1639" s="0" t="n">
        <v>1574</v>
      </c>
      <c r="B1639" s="0" t="n">
        <v>0.48303</v>
      </c>
      <c r="C1639" s="0" t="n">
        <v>1.067434</v>
      </c>
      <c r="D1639" s="0" t="n">
        <v>1.673745</v>
      </c>
      <c r="E1639" s="0" t="n">
        <v>1.450669</v>
      </c>
      <c r="F1639" s="0" t="n">
        <v>0.147081</v>
      </c>
      <c r="G1639" s="0" t="n">
        <f aca="false">12*Inputs!$B$6*(MIN(1,$H$50*$C1639)*(ic*Inputs!$C$6+pS+fee_fx*Inputs!$D$6-cost_acc-cost_wd*Inputs!$E$6*$E1639-cost_fx*Inputs!$D$6-$F1639)+(1-MIN(1,$H$50*$C1639))*(1-MIN(1,Inputs!$G$6*$D1639)*churn_nonbuyers)*(ic*Inputs!$C$6+fee_wd*Inputs!$E$6*(1-$B1639)+fee_fx*Inputs!$D$6-cost_acc-cost_wd*Inputs!$E$6*(1-$B1639)-cost_fx*Inputs!$D$6))</f>
        <v>174414.083242549</v>
      </c>
      <c r="H1639" s="0" t="n">
        <f aca="false">12*Inputs!$B$7*(MIN(1,$H$51*$C1639)*(ic*Inputs!$C$7+pE+fee_fx*Inputs!$D$7-cost_acc-cost_wd*Inputs!$E$7*$E1639-cost_fx*Inputs!$D$7-$F1639)+(1-MIN(1,$H$51*$C1639))*(1-MIN(1,Inputs!$G$7*$D1639)*churn_nonbuyers)*(ic*Inputs!$C$7+fee_wd*Inputs!$E$7*(1-$B1639)+fee_fx*Inputs!$D$7-cost_acc-cost_wd*Inputs!$E$7*(1-$B1639)-cost_fx*Inputs!$D$7))</f>
        <v>350150.616642833</v>
      </c>
      <c r="I1639" s="0" t="n">
        <f aca="false">12*Inputs!$B$8*(MIN(1,$H$52*$C1639)*(ic*Inputs!$C$8+pT-cost_acc-cost_wd*Inputs!$E$8-cost_fx*Inputs!$D$8-cost_ins)+(1-MIN(1,$H$52*$C1639))*(1-MIN(1,Inputs!$G$8*$D1639)*churn_nonbuyers)*(ic*Inputs!$C$8+fee_wd*Inputs!$E$8*(1-$B1639)+fee_fx*Inputs!$D$8-cost_acc-cost_wd*Inputs!$E$8*(1-$B1639)-cost_fx*Inputs!$D$8))</f>
        <v>153864.206496</v>
      </c>
      <c r="J1639" s="0" t="n">
        <f aca="false">G1639+H1639+I1639-fixed</f>
        <v>-21571.0936186174</v>
      </c>
      <c r="K1639" s="0" t="n">
        <f aca="false">12*Inputs!$B$6*(1-MIN(1,Inputs!$G$6*$D1639)*churn_nonbuyers)*(ic*Inputs!$C$6+fee_wd*Inputs!$E$6*(1-$B1639)+fee_fx*Inputs!$D$6-cost_acc-cost_wd*Inputs!$E$6*(1-$B1639)-cost_fx*Inputs!$D$6)</f>
        <v>120993.30754092</v>
      </c>
      <c r="L1639" s="0" t="n">
        <f aca="false">12*Inputs!$B$7*(1-MIN(1,Inputs!$G$7*$D1639)*churn_nonbuyers)*(ic*Inputs!$C$7+fee_wd*Inputs!$E$7*(1-$B1639)+fee_fx*Inputs!$D$7-cost_acc-cost_wd*Inputs!$E$7*(1-$B1639)-cost_fx*Inputs!$D$7)</f>
        <v>316890.646764552</v>
      </c>
      <c r="M1639" s="0" t="n">
        <f aca="false">12*Inputs!$B$8*(1-MIN(1,Inputs!$G$8*$D1639)*churn_nonbuyers)*(ic*Inputs!$C$8+fee_wd*Inputs!$E$8*(1-$B1639)+fee_fx*Inputs!$D$8-cost_acc-cost_wd*Inputs!$E$8*(1-$B1639)-cost_fx*Inputs!$D$8)</f>
        <v>0</v>
      </c>
      <c r="N1639" s="0" t="n">
        <f aca="false">K1639+L1639+I1639-fixed</f>
        <v>-108251.839198528</v>
      </c>
      <c r="O1639" s="0" t="n">
        <f aca="false">K1639+L1639+M1639-fixed</f>
        <v>-262116.045694528</v>
      </c>
      <c r="P1639" s="0" t="n">
        <f aca="false">12*Inputs!$B$6*(1-MIN(1,Inputs!$F$6*$D1639))*(ic*Inputs!$C$6+flat_fee-cost_acc-cost_wd*Inputs!$E$6*$E1639-cost_fx*Inputs!$D$6)+12*Inputs!$B$7*(1-MIN(1,Inputs!$F$7*$D1639))*(ic*Inputs!$C$7+flat_fee-cost_acc-cost_wd*Inputs!$E$7*$E1639-cost_fx*Inputs!$D$7)+12*Inputs!$B$8*(1-MIN(1,Inputs!$F$8*$D1639))*(ic*Inputs!$C$8+flat_fee-cost_acc-cost_wd*Inputs!$E$8*$E1639-cost_fx*Inputs!$D$8)-fixed</f>
        <v>-431288.0418628</v>
      </c>
    </row>
    <row r="1640" customFormat="false" ht="15" hidden="false" customHeight="false" outlineLevel="0" collapsed="false">
      <c r="A1640" s="0" t="n">
        <v>1575</v>
      </c>
      <c r="B1640" s="0" t="n">
        <v>0.41678</v>
      </c>
      <c r="C1640" s="0" t="n">
        <v>0.757982</v>
      </c>
      <c r="D1640" s="0" t="n">
        <v>1.122522</v>
      </c>
      <c r="E1640" s="0" t="n">
        <v>1.064397</v>
      </c>
      <c r="F1640" s="0" t="n">
        <v>0.20199</v>
      </c>
      <c r="G1640" s="0" t="n">
        <f aca="false">12*Inputs!$B$6*(MIN(1,$H$50*$C1640)*(ic*Inputs!$C$6+pS+fee_fx*Inputs!$D$6-cost_acc-cost_wd*Inputs!$E$6*$E1640-cost_fx*Inputs!$D$6-$F1640)+(1-MIN(1,$H$50*$C1640))*(1-MIN(1,Inputs!$G$6*$D1640)*churn_nonbuyers)*(ic*Inputs!$C$6+fee_wd*Inputs!$E$6*(1-$B1640)+fee_fx*Inputs!$D$6-cost_acc-cost_wd*Inputs!$E$6*(1-$B1640)-cost_fx*Inputs!$D$6))</f>
        <v>176591.276979994</v>
      </c>
      <c r="H1640" s="0" t="n">
        <f aca="false">12*Inputs!$B$7*(MIN(1,$H$51*$C1640)*(ic*Inputs!$C$7+pE+fee_fx*Inputs!$D$7-cost_acc-cost_wd*Inputs!$E$7*$E1640-cost_fx*Inputs!$D$7-$F1640)+(1-MIN(1,$H$51*$C1640))*(1-MIN(1,Inputs!$G$7*$D1640)*churn_nonbuyers)*(ic*Inputs!$C$7+fee_wd*Inputs!$E$7*(1-$B1640)+fee_fx*Inputs!$D$7-cost_acc-cost_wd*Inputs!$E$7*(1-$B1640)-cost_fx*Inputs!$D$7))</f>
        <v>382108.453704702</v>
      </c>
      <c r="I1640" s="0" t="n">
        <f aca="false">12*Inputs!$B$8*(MIN(1,$H$52*$C1640)*(ic*Inputs!$C$8+pT-cost_acc-cost_wd*Inputs!$E$8-cost_fx*Inputs!$D$8-cost_ins)+(1-MIN(1,$H$52*$C1640))*(1-MIN(1,Inputs!$G$8*$D1640)*churn_nonbuyers)*(ic*Inputs!$C$8+fee_wd*Inputs!$E$8*(1-$B1640)+fee_fx*Inputs!$D$8-cost_acc-cost_wd*Inputs!$E$8*(1-$B1640)-cost_fx*Inputs!$D$8))</f>
        <v>140070.948808154</v>
      </c>
      <c r="J1640" s="0" t="n">
        <f aca="false">G1640+H1640+I1640-fixed</f>
        <v>-1229.32050714991</v>
      </c>
      <c r="K1640" s="0" t="n">
        <f aca="false">12*Inputs!$B$6*(1-MIN(1,Inputs!$G$6*$D1640)*churn_nonbuyers)*(ic*Inputs!$C$6+fee_wd*Inputs!$E$6*(1-$B1640)+fee_fx*Inputs!$D$6-cost_acc-cost_wd*Inputs!$E$6*(1-$B1640)-cost_fx*Inputs!$D$6)</f>
        <v>133637.140217952</v>
      </c>
      <c r="L1640" s="0" t="n">
        <f aca="false">12*Inputs!$B$7*(1-MIN(1,Inputs!$G$7*$D1640)*churn_nonbuyers)*(ic*Inputs!$C$7+fee_wd*Inputs!$E$7*(1-$B1640)+fee_fx*Inputs!$D$7-cost_acc-cost_wd*Inputs!$E$7*(1-$B1640)-cost_fx*Inputs!$D$7)</f>
        <v>331626.743074771</v>
      </c>
      <c r="M1640" s="0" t="n">
        <f aca="false">12*Inputs!$B$8*(1-MIN(1,Inputs!$G$8*$D1640)*churn_nonbuyers)*(ic*Inputs!$C$8+fee_wd*Inputs!$E$8*(1-$B1640)+fee_fx*Inputs!$D$8-cost_acc-cost_wd*Inputs!$E$8*(1-$B1640)-cost_fx*Inputs!$D$8)</f>
        <v>65640.316003776</v>
      </c>
      <c r="N1640" s="0" t="n">
        <f aca="false">K1640+L1640+I1640-fixed</f>
        <v>-94665.1678991226</v>
      </c>
      <c r="O1640" s="0" t="n">
        <f aca="false">K1640+L1640+M1640-fixed</f>
        <v>-169095.800703501</v>
      </c>
      <c r="P1640" s="0" t="n">
        <f aca="false">12*Inputs!$B$6*(1-MIN(1,Inputs!$F$6*$D1640))*(ic*Inputs!$C$6+flat_fee-cost_acc-cost_wd*Inputs!$E$6*$E1640-cost_fx*Inputs!$D$6)+12*Inputs!$B$7*(1-MIN(1,Inputs!$F$7*$D1640))*(ic*Inputs!$C$7+flat_fee-cost_acc-cost_wd*Inputs!$E$7*$E1640-cost_fx*Inputs!$D$7)+12*Inputs!$B$8*(1-MIN(1,Inputs!$F$8*$D1640))*(ic*Inputs!$C$8+flat_fee-cost_acc-cost_wd*Inputs!$E$8*$E1640-cost_fx*Inputs!$D$8)-fixed</f>
        <v>-24547.4785998401</v>
      </c>
    </row>
    <row r="1641" customFormat="false" ht="15" hidden="false" customHeight="false" outlineLevel="0" collapsed="false">
      <c r="A1641" s="0" t="n">
        <v>1576</v>
      </c>
      <c r="B1641" s="0" t="n">
        <v>0.090619</v>
      </c>
      <c r="C1641" s="0" t="n">
        <v>1.134003</v>
      </c>
      <c r="D1641" s="0" t="n">
        <v>1.011164</v>
      </c>
      <c r="E1641" s="0" t="n">
        <v>1.141387</v>
      </c>
      <c r="F1641" s="0" t="n">
        <v>0.406785</v>
      </c>
      <c r="G1641" s="0" t="n">
        <f aca="false">12*Inputs!$B$6*(MIN(1,$H$50*$C1641)*(ic*Inputs!$C$6+pS+fee_fx*Inputs!$D$6-cost_acc-cost_wd*Inputs!$E$6*$E1641-cost_fx*Inputs!$D$6-$F1641)+(1-MIN(1,$H$50*$C1641))*(1-MIN(1,Inputs!$G$6*$D1641)*churn_nonbuyers)*(ic*Inputs!$C$6+fee_wd*Inputs!$E$6*(1-$B1641)+fee_fx*Inputs!$D$6-cost_acc-cost_wd*Inputs!$E$6*(1-$B1641)-cost_fx*Inputs!$D$6))</f>
        <v>231801.683095285</v>
      </c>
      <c r="H1641" s="0" t="n">
        <f aca="false">12*Inputs!$B$7*(MIN(1,$H$51*$C1641)*(ic*Inputs!$C$7+pE+fee_fx*Inputs!$D$7-cost_acc-cost_wd*Inputs!$E$7*$E1641-cost_fx*Inputs!$D$7-$F1641)+(1-MIN(1,$H$51*$C1641))*(1-MIN(1,Inputs!$G$7*$D1641)*churn_nonbuyers)*(ic*Inputs!$C$7+fee_wd*Inputs!$E$7*(1-$B1641)+fee_fx*Inputs!$D$7-cost_acc-cost_wd*Inputs!$E$7*(1-$B1641)-cost_fx*Inputs!$D$7))</f>
        <v>409227.608598239</v>
      </c>
      <c r="I1641" s="0" t="n">
        <f aca="false">12*Inputs!$B$8*(MIN(1,$H$52*$C1641)*(ic*Inputs!$C$8+pT-cost_acc-cost_wd*Inputs!$E$8-cost_fx*Inputs!$D$8-cost_ins)+(1-MIN(1,$H$52*$C1641))*(1-MIN(1,Inputs!$G$8*$D1641)*churn_nonbuyers)*(ic*Inputs!$C$8+fee_wd*Inputs!$E$8*(1-$B1641)+fee_fx*Inputs!$D$8-cost_acc-cost_wd*Inputs!$E$8*(1-$B1641)-cost_fx*Inputs!$D$8))</f>
        <v>182862.606019797</v>
      </c>
      <c r="J1641" s="0" t="n">
        <f aca="false">G1641+H1641+I1641-fixed</f>
        <v>123891.897713321</v>
      </c>
      <c r="K1641" s="0" t="n">
        <f aca="false">12*Inputs!$B$6*(1-MIN(1,Inputs!$G$6*$D1641)*churn_nonbuyers)*(ic*Inputs!$C$6+fee_wd*Inputs!$E$6*(1-$B1641)+fee_fx*Inputs!$D$6-cost_acc-cost_wd*Inputs!$E$6*(1-$B1641)-cost_fx*Inputs!$D$6)</f>
        <v>179018.071707715</v>
      </c>
      <c r="L1641" s="0" t="n">
        <f aca="false">12*Inputs!$B$7*(1-MIN(1,Inputs!$G$7*$D1641)*churn_nonbuyers)*(ic*Inputs!$C$7+fee_wd*Inputs!$E$7*(1-$B1641)+fee_fx*Inputs!$D$7-cost_acc-cost_wd*Inputs!$E$7*(1-$B1641)-cost_fx*Inputs!$D$7)</f>
        <v>378315.668752629</v>
      </c>
      <c r="M1641" s="0" t="n">
        <f aca="false">12*Inputs!$B$8*(1-MIN(1,Inputs!$G$8*$D1641)*churn_nonbuyers)*(ic*Inputs!$C$8+fee_wd*Inputs!$E$8*(1-$B1641)+fee_fx*Inputs!$D$8-cost_acc-cost_wd*Inputs!$E$8*(1-$B1641)-cost_fx*Inputs!$D$8)</f>
        <v>94098.3278093376</v>
      </c>
      <c r="N1641" s="0" t="n">
        <f aca="false">K1641+L1641+I1641-fixed</f>
        <v>40196.3464801414</v>
      </c>
      <c r="O1641" s="0" t="n">
        <f aca="false">K1641+L1641+M1641-fixed</f>
        <v>-48567.931730318</v>
      </c>
      <c r="P1641" s="0" t="n">
        <f aca="false">12*Inputs!$B$6*(1-MIN(1,Inputs!$F$6*$D1641))*(ic*Inputs!$C$6+flat_fee-cost_acc-cost_wd*Inputs!$E$6*$E1641-cost_fx*Inputs!$D$6)+12*Inputs!$B$7*(1-MIN(1,Inputs!$F$7*$D1641))*(ic*Inputs!$C$7+flat_fee-cost_acc-cost_wd*Inputs!$E$7*$E1641-cost_fx*Inputs!$D$7)+12*Inputs!$B$8*(1-MIN(1,Inputs!$F$8*$D1641))*(ic*Inputs!$C$8+flat_fee-cost_acc-cost_wd*Inputs!$E$8*$E1641-cost_fx*Inputs!$D$8)-fixed</f>
        <v>3475.95048032014</v>
      </c>
    </row>
    <row r="1642" customFormat="false" ht="15" hidden="false" customHeight="false" outlineLevel="0" collapsed="false">
      <c r="A1642" s="0" t="n">
        <v>1577</v>
      </c>
      <c r="B1642" s="0" t="n">
        <v>0.448315</v>
      </c>
      <c r="C1642" s="0" t="n">
        <v>0.874282</v>
      </c>
      <c r="D1642" s="0" t="n">
        <v>1.339253</v>
      </c>
      <c r="E1642" s="0" t="n">
        <v>1.142597</v>
      </c>
      <c r="F1642" s="0" t="n">
        <v>0.053539</v>
      </c>
      <c r="G1642" s="0" t="n">
        <f aca="false">12*Inputs!$B$6*(MIN(1,$H$50*$C1642)*(ic*Inputs!$C$6+pS+fee_fx*Inputs!$D$6-cost_acc-cost_wd*Inputs!$E$6*$E1642-cost_fx*Inputs!$D$6-$F1642)+(1-MIN(1,$H$50*$C1642))*(1-MIN(1,Inputs!$G$6*$D1642)*churn_nonbuyers)*(ic*Inputs!$C$6+fee_wd*Inputs!$E$6*(1-$B1642)+fee_fx*Inputs!$D$6-cost_acc-cost_wd*Inputs!$E$6*(1-$B1642)-cost_fx*Inputs!$D$6))</f>
        <v>179229.404749743</v>
      </c>
      <c r="H1642" s="0" t="n">
        <f aca="false">12*Inputs!$B$7*(MIN(1,$H$51*$C1642)*(ic*Inputs!$C$7+pE+fee_fx*Inputs!$D$7-cost_acc-cost_wd*Inputs!$E$7*$E1642-cost_fx*Inputs!$D$7-$F1642)+(1-MIN(1,$H$51*$C1642))*(1-MIN(1,Inputs!$G$7*$D1642)*churn_nonbuyers)*(ic*Inputs!$C$7+fee_wd*Inputs!$E$7*(1-$B1642)+fee_fx*Inputs!$D$7-cost_acc-cost_wd*Inputs!$E$7*(1-$B1642)-cost_fx*Inputs!$D$7))</f>
        <v>385168.390663232</v>
      </c>
      <c r="I1642" s="0" t="n">
        <f aca="false">12*Inputs!$B$8*(MIN(1,$H$52*$C1642)*(ic*Inputs!$C$8+pT-cost_acc-cost_wd*Inputs!$E$8-cost_fx*Inputs!$D$8-cost_ins)+(1-MIN(1,$H$52*$C1642))*(1-MIN(1,Inputs!$G$8*$D1642)*churn_nonbuyers)*(ic*Inputs!$C$8+fee_wd*Inputs!$E$8*(1-$B1642)+fee_fx*Inputs!$D$8-cost_acc-cost_wd*Inputs!$E$8*(1-$B1642)-cost_fx*Inputs!$D$8))</f>
        <v>133418.624436891</v>
      </c>
      <c r="J1642" s="0" t="n">
        <f aca="false">G1642+H1642+I1642-fixed</f>
        <v>-2183.58015013428</v>
      </c>
      <c r="K1642" s="0" t="n">
        <f aca="false">12*Inputs!$B$6*(1-MIN(1,Inputs!$G$6*$D1642)*churn_nonbuyers)*(ic*Inputs!$C$6+fee_wd*Inputs!$E$6*(1-$B1642)+fee_fx*Inputs!$D$6-cost_acc-cost_wd*Inputs!$E$6*(1-$B1642)-cost_fx*Inputs!$D$6)</f>
        <v>127865.901662604</v>
      </c>
      <c r="L1642" s="0" t="n">
        <f aca="false">12*Inputs!$B$7*(1-MIN(1,Inputs!$G$7*$D1642)*churn_nonbuyers)*(ic*Inputs!$C$7+fee_wd*Inputs!$E$7*(1-$B1642)+fee_fx*Inputs!$D$7-cost_acc-cost_wd*Inputs!$E$7*(1-$B1642)-cost_fx*Inputs!$D$7)</f>
        <v>325036.794853562</v>
      </c>
      <c r="M1642" s="0" t="n">
        <f aca="false">12*Inputs!$B$8*(1-MIN(1,Inputs!$G$8*$D1642)*churn_nonbuyers)*(ic*Inputs!$C$8+fee_wd*Inputs!$E$8*(1-$B1642)+fee_fx*Inputs!$D$8-cost_acc-cost_wd*Inputs!$E$8*(1-$B1642)-cost_fx*Inputs!$D$8)</f>
        <v>19062.036772152</v>
      </c>
      <c r="N1642" s="0" t="n">
        <f aca="false">K1642+L1642+I1642-fixed</f>
        <v>-113678.679046943</v>
      </c>
      <c r="O1642" s="0" t="n">
        <f aca="false">K1642+L1642+M1642-fixed</f>
        <v>-228035.266711682</v>
      </c>
      <c r="P1642" s="0" t="n">
        <f aca="false">12*Inputs!$B$6*(1-MIN(1,Inputs!$F$6*$D1642))*(ic*Inputs!$C$6+flat_fee-cost_acc-cost_wd*Inputs!$E$6*$E1642-cost_fx*Inputs!$D$6)+12*Inputs!$B$7*(1-MIN(1,Inputs!$F$7*$D1642))*(ic*Inputs!$C$7+flat_fee-cost_acc-cost_wd*Inputs!$E$7*$E1642-cost_fx*Inputs!$D$7)+12*Inputs!$B$8*(1-MIN(1,Inputs!$F$8*$D1642))*(ic*Inputs!$C$8+flat_fee-cost_acc-cost_wd*Inputs!$E$8*$E1642-cost_fx*Inputs!$D$8)-fixed</f>
        <v>-170833.81937416</v>
      </c>
    </row>
    <row r="1643" customFormat="false" ht="15" hidden="false" customHeight="false" outlineLevel="0" collapsed="false">
      <c r="A1643" s="0" t="n">
        <v>1578</v>
      </c>
      <c r="B1643" s="0" t="n">
        <v>0.227538</v>
      </c>
      <c r="C1643" s="0" t="n">
        <v>0.776284</v>
      </c>
      <c r="D1643" s="0" t="n">
        <v>1.015929</v>
      </c>
      <c r="E1643" s="0" t="n">
        <v>1.050386</v>
      </c>
      <c r="F1643" s="0" t="n">
        <v>0.146694</v>
      </c>
      <c r="G1643" s="0" t="n">
        <f aca="false">12*Inputs!$B$6*(MIN(1,$H$50*$C1643)*(ic*Inputs!$C$6+pS+fee_fx*Inputs!$D$6-cost_acc-cost_wd*Inputs!$E$6*$E1643-cost_fx*Inputs!$D$6-$F1643)+(1-MIN(1,$H$50*$C1643))*(1-MIN(1,Inputs!$G$6*$D1643)*churn_nonbuyers)*(ic*Inputs!$C$6+fee_wd*Inputs!$E$6*(1-$B1643)+fee_fx*Inputs!$D$6-cost_acc-cost_wd*Inputs!$E$6*(1-$B1643)-cost_fx*Inputs!$D$6))</f>
        <v>203835.975086894</v>
      </c>
      <c r="H1643" s="0" t="n">
        <f aca="false">12*Inputs!$B$7*(MIN(1,$H$51*$C1643)*(ic*Inputs!$C$7+pE+fee_fx*Inputs!$D$7-cost_acc-cost_wd*Inputs!$E$7*$E1643-cost_fx*Inputs!$D$7-$F1643)+(1-MIN(1,$H$51*$C1643))*(1-MIN(1,Inputs!$G$7*$D1643)*churn_nonbuyers)*(ic*Inputs!$C$7+fee_wd*Inputs!$E$7*(1-$B1643)+fee_fx*Inputs!$D$7-cost_acc-cost_wd*Inputs!$E$7*(1-$B1643)-cost_fx*Inputs!$D$7))</f>
        <v>406025.947407804</v>
      </c>
      <c r="I1643" s="0" t="n">
        <f aca="false">12*Inputs!$B$8*(MIN(1,$H$52*$C1643)*(ic*Inputs!$C$8+pT-cost_acc-cost_wd*Inputs!$E$8-cost_fx*Inputs!$D$8-cost_ins)+(1-MIN(1,$H$52*$C1643))*(1-MIN(1,Inputs!$G$8*$D1643)*churn_nonbuyers)*(ic*Inputs!$C$8+fee_wd*Inputs!$E$8*(1-$B1643)+fee_fx*Inputs!$D$8-cost_acc-cost_wd*Inputs!$E$8*(1-$B1643)-cost_fx*Inputs!$D$8))</f>
        <v>153504.819794159</v>
      </c>
      <c r="J1643" s="0" t="n">
        <f aca="false">G1643+H1643+I1643-fixed</f>
        <v>63366.7422888578</v>
      </c>
      <c r="K1643" s="0" t="n">
        <f aca="false">12*Inputs!$B$6*(1-MIN(1,Inputs!$G$6*$D1643)*churn_nonbuyers)*(ic*Inputs!$C$6+fee_wd*Inputs!$E$6*(1-$B1643)+fee_fx*Inputs!$D$6-cost_acc-cost_wd*Inputs!$E$6*(1-$B1643)-cost_fx*Inputs!$D$6)</f>
        <v>160258.333340174</v>
      </c>
      <c r="L1643" s="0" t="n">
        <f aca="false">12*Inputs!$B$7*(1-MIN(1,Inputs!$G$7*$D1643)*churn_nonbuyers)*(ic*Inputs!$C$7+fee_wd*Inputs!$E$7*(1-$B1643)+fee_fx*Inputs!$D$7-cost_acc-cost_wd*Inputs!$E$7*(1-$B1643)-cost_fx*Inputs!$D$7)</f>
        <v>359144.472612105</v>
      </c>
      <c r="M1643" s="0" t="n">
        <f aca="false">12*Inputs!$B$8*(1-MIN(1,Inputs!$G$8*$D1643)*churn_nonbuyers)*(ic*Inputs!$C$8+fee_wd*Inputs!$E$8*(1-$B1643)+fee_fx*Inputs!$D$8-cost_acc-cost_wd*Inputs!$E$8*(1-$B1643)-cost_fx*Inputs!$D$8)</f>
        <v>91125.7764941472</v>
      </c>
      <c r="N1643" s="0" t="n">
        <f aca="false">K1643+L1643+I1643-fixed</f>
        <v>-27092.3742535616</v>
      </c>
      <c r="O1643" s="0" t="n">
        <f aca="false">K1643+L1643+M1643-fixed</f>
        <v>-89471.4175535739</v>
      </c>
      <c r="P1643" s="0" t="n">
        <f aca="false">12*Inputs!$B$6*(1-MIN(1,Inputs!$F$6*$D1643))*(ic*Inputs!$C$6+flat_fee-cost_acc-cost_wd*Inputs!$E$6*$E1643-cost_fx*Inputs!$D$6)+12*Inputs!$B$7*(1-MIN(1,Inputs!$F$7*$D1643))*(ic*Inputs!$C$7+flat_fee-cost_acc-cost_wd*Inputs!$E$7*$E1643-cost_fx*Inputs!$D$7)+12*Inputs!$B$8*(1-MIN(1,Inputs!$F$8*$D1643))*(ic*Inputs!$C$8+flat_fee-cost_acc-cost_wd*Inputs!$E$8*$E1643-cost_fx*Inputs!$D$8)-fixed</f>
        <v>39915.06255056</v>
      </c>
    </row>
    <row r="1644" customFormat="false" ht="15" hidden="false" customHeight="false" outlineLevel="0" collapsed="false">
      <c r="A1644" s="0" t="n">
        <v>1579</v>
      </c>
      <c r="B1644" s="0" t="n">
        <v>0.128621</v>
      </c>
      <c r="C1644" s="0" t="n">
        <v>1.004331</v>
      </c>
      <c r="D1644" s="0" t="n">
        <v>0.72788</v>
      </c>
      <c r="E1644" s="0" t="n">
        <v>1.276674</v>
      </c>
      <c r="F1644" s="0" t="n">
        <v>0.144548</v>
      </c>
      <c r="G1644" s="0" t="n">
        <f aca="false">12*Inputs!$B$6*(MIN(1,$H$50*$C1644)*(ic*Inputs!$C$6+pS+fee_fx*Inputs!$D$6-cost_acc-cost_wd*Inputs!$E$6*$E1644-cost_fx*Inputs!$D$6-$F1644)+(1-MIN(1,$H$50*$C1644))*(1-MIN(1,Inputs!$G$6*$D1644)*churn_nonbuyers)*(ic*Inputs!$C$6+fee_wd*Inputs!$E$6*(1-$B1644)+fee_fx*Inputs!$D$6-cost_acc-cost_wd*Inputs!$E$6*(1-$B1644)-cost_fx*Inputs!$D$6))</f>
        <v>226310.171744622</v>
      </c>
      <c r="H1644" s="0" t="n">
        <f aca="false">12*Inputs!$B$7*(MIN(1,$H$51*$C1644)*(ic*Inputs!$C$7+pE+fee_fx*Inputs!$D$7-cost_acc-cost_wd*Inputs!$E$7*$E1644-cost_fx*Inputs!$D$7-$F1644)+(1-MIN(1,$H$51*$C1644))*(1-MIN(1,Inputs!$G$7*$D1644)*churn_nonbuyers)*(ic*Inputs!$C$7+fee_wd*Inputs!$E$7*(1-$B1644)+fee_fx*Inputs!$D$7-cost_acc-cost_wd*Inputs!$E$7*(1-$B1644)-cost_fx*Inputs!$D$7))</f>
        <v>403991.847412163</v>
      </c>
      <c r="I1644" s="0" t="n">
        <f aca="false">12*Inputs!$B$8*(MIN(1,$H$52*$C1644)*(ic*Inputs!$C$8+pT-cost_acc-cost_wd*Inputs!$E$8-cost_fx*Inputs!$D$8-cost_ins)+(1-MIN(1,$H$52*$C1644))*(1-MIN(1,Inputs!$G$8*$D1644)*churn_nonbuyers)*(ic*Inputs!$C$8+fee_wd*Inputs!$E$8*(1-$B1644)+fee_fx*Inputs!$D$8-cost_acc-cost_wd*Inputs!$E$8*(1-$B1644)-cost_fx*Inputs!$D$8))</f>
        <v>191411.858273801</v>
      </c>
      <c r="J1644" s="0" t="n">
        <f aca="false">G1644+H1644+I1644-fixed</f>
        <v>121713.877430586</v>
      </c>
      <c r="K1644" s="0" t="n">
        <f aca="false">12*Inputs!$B$6*(1-MIN(1,Inputs!$G$6*$D1644)*churn_nonbuyers)*(ic*Inputs!$C$6+fee_wd*Inputs!$E$6*(1-$B1644)+fee_fx*Inputs!$D$6-cost_acc-cost_wd*Inputs!$E$6*(1-$B1644)-cost_fx*Inputs!$D$6)</f>
        <v>176415.614305056</v>
      </c>
      <c r="L1644" s="0" t="n">
        <f aca="false">12*Inputs!$B$7*(1-MIN(1,Inputs!$G$7*$D1644)*churn_nonbuyers)*(ic*Inputs!$C$7+fee_wd*Inputs!$E$7*(1-$B1644)+fee_fx*Inputs!$D$7-cost_acc-cost_wd*Inputs!$E$7*(1-$B1644)-cost_fx*Inputs!$D$7)</f>
        <v>376278.580743034</v>
      </c>
      <c r="M1644" s="0" t="n">
        <f aca="false">12*Inputs!$B$8*(1-MIN(1,Inputs!$G$8*$D1644)*churn_nonbuyers)*(ic*Inputs!$C$8+fee_wd*Inputs!$E$8*(1-$B1644)+fee_fx*Inputs!$D$8-cost_acc-cost_wd*Inputs!$E$8*(1-$B1644)-cost_fx*Inputs!$D$8)</f>
        <v>157065.823556928</v>
      </c>
      <c r="N1644" s="0" t="n">
        <f aca="false">K1644+L1644+I1644-fixed</f>
        <v>44106.0533218905</v>
      </c>
      <c r="O1644" s="0" t="n">
        <f aca="false">K1644+L1644+M1644-fixed</f>
        <v>9760.01860501757</v>
      </c>
      <c r="P1644" s="0" t="n">
        <f aca="false">12*Inputs!$B$6*(1-MIN(1,Inputs!$F$6*$D1644))*(ic*Inputs!$C$6+flat_fee-cost_acc-cost_wd*Inputs!$E$6*$E1644-cost_fx*Inputs!$D$6)+12*Inputs!$B$7*(1-MIN(1,Inputs!$F$7*$D1644))*(ic*Inputs!$C$7+flat_fee-cost_acc-cost_wd*Inputs!$E$7*$E1644-cost_fx*Inputs!$D$7)+12*Inputs!$B$8*(1-MIN(1,Inputs!$F$8*$D1644))*(ic*Inputs!$C$8+flat_fee-cost_acc-cost_wd*Inputs!$E$8*$E1644-cost_fx*Inputs!$D$8)-fixed</f>
        <v>86335.6724288</v>
      </c>
    </row>
    <row r="1645" customFormat="false" ht="15" hidden="false" customHeight="false" outlineLevel="0" collapsed="false">
      <c r="A1645" s="0" t="n">
        <v>1580</v>
      </c>
      <c r="B1645" s="0" t="n">
        <v>0.33416</v>
      </c>
      <c r="C1645" s="0" t="n">
        <v>1.074769</v>
      </c>
      <c r="D1645" s="0" t="n">
        <v>1.015811</v>
      </c>
      <c r="E1645" s="0" t="n">
        <v>1.138356</v>
      </c>
      <c r="F1645" s="0" t="n">
        <v>0.380417</v>
      </c>
      <c r="G1645" s="0" t="n">
        <f aca="false">12*Inputs!$B$6*(MIN(1,$H$50*$C1645)*(ic*Inputs!$C$6+pS+fee_fx*Inputs!$D$6-cost_acc-cost_wd*Inputs!$E$6*$E1645-cost_fx*Inputs!$D$6-$F1645)+(1-MIN(1,$H$50*$C1645))*(1-MIN(1,Inputs!$G$6*$D1645)*churn_nonbuyers)*(ic*Inputs!$C$6+fee_wd*Inputs!$E$6*(1-$B1645)+fee_fx*Inputs!$D$6-cost_acc-cost_wd*Inputs!$E$6*(1-$B1645)-cost_fx*Inputs!$D$6))</f>
        <v>199306.04364543</v>
      </c>
      <c r="H1645" s="0" t="n">
        <f aca="false">12*Inputs!$B$7*(MIN(1,$H$51*$C1645)*(ic*Inputs!$C$7+pE+fee_fx*Inputs!$D$7-cost_acc-cost_wd*Inputs!$E$7*$E1645-cost_fx*Inputs!$D$7-$F1645)+(1-MIN(1,$H$51*$C1645))*(1-MIN(1,Inputs!$G$7*$D1645)*churn_nonbuyers)*(ic*Inputs!$C$7+fee_wd*Inputs!$E$7*(1-$B1645)+fee_fx*Inputs!$D$7-cost_acc-cost_wd*Inputs!$E$7*(1-$B1645)-cost_fx*Inputs!$D$7))</f>
        <v>390205.757444883</v>
      </c>
      <c r="I1645" s="0" t="n">
        <f aca="false">12*Inputs!$B$8*(MIN(1,$H$52*$C1645)*(ic*Inputs!$C$8+pT-cost_acc-cost_wd*Inputs!$E$8-cost_fx*Inputs!$D$8-cost_ins)+(1-MIN(1,$H$52*$C1645))*(1-MIN(1,Inputs!$G$8*$D1645)*churn_nonbuyers)*(ic*Inputs!$C$8+fee_wd*Inputs!$E$8*(1-$B1645)+fee_fx*Inputs!$D$8-cost_acc-cost_wd*Inputs!$E$8*(1-$B1645)-cost_fx*Inputs!$D$8))</f>
        <v>177130.100348548</v>
      </c>
      <c r="J1645" s="0" t="n">
        <f aca="false">G1645+H1645+I1645-fixed</f>
        <v>66641.9014388607</v>
      </c>
      <c r="K1645" s="0" t="n">
        <f aca="false">12*Inputs!$B$6*(1-MIN(1,Inputs!$G$6*$D1645)*churn_nonbuyers)*(ic*Inputs!$C$6+fee_wd*Inputs!$E$6*(1-$B1645)+fee_fx*Inputs!$D$6-cost_acc-cost_wd*Inputs!$E$6*(1-$B1645)-cost_fx*Inputs!$D$6)</f>
        <v>145685.577627072</v>
      </c>
      <c r="L1645" s="0" t="n">
        <f aca="false">12*Inputs!$B$7*(1-MIN(1,Inputs!$G$7*$D1645)*churn_nonbuyers)*(ic*Inputs!$C$7+fee_wd*Inputs!$E$7*(1-$B1645)+fee_fx*Inputs!$D$7-cost_acc-cost_wd*Inputs!$E$7*(1-$B1645)-cost_fx*Inputs!$D$7)</f>
        <v>344260.105648243</v>
      </c>
      <c r="M1645" s="0" t="n">
        <f aca="false">12*Inputs!$B$8*(1-MIN(1,Inputs!$G$8*$D1645)*churn_nonbuyers)*(ic*Inputs!$C$8+fee_wd*Inputs!$E$8*(1-$B1645)+fee_fx*Inputs!$D$8-cost_acc-cost_wd*Inputs!$E$8*(1-$B1645)-cost_fx*Inputs!$D$8)</f>
        <v>89673.121086336</v>
      </c>
      <c r="N1645" s="0" t="n">
        <f aca="false">K1645+L1645+I1645-fixed</f>
        <v>-32924.216376137</v>
      </c>
      <c r="O1645" s="0" t="n">
        <f aca="false">K1645+L1645+M1645-fixed</f>
        <v>-120381.195638349</v>
      </c>
      <c r="P1645" s="0" t="n">
        <f aca="false">12*Inputs!$B$6*(1-MIN(1,Inputs!$F$6*$D1645))*(ic*Inputs!$C$6+flat_fee-cost_acc-cost_wd*Inputs!$E$6*$E1645-cost_fx*Inputs!$D$6)+12*Inputs!$B$7*(1-MIN(1,Inputs!$F$7*$D1645))*(ic*Inputs!$C$7+flat_fee-cost_acc-cost_wd*Inputs!$E$7*$E1645-cost_fx*Inputs!$D$7)+12*Inputs!$B$8*(1-MIN(1,Inputs!$F$8*$D1645))*(ic*Inputs!$C$8+flat_fee-cost_acc-cost_wd*Inputs!$E$8*$E1645-cost_fx*Inputs!$D$8)-fixed</f>
        <v>2310.95360383997</v>
      </c>
    </row>
    <row r="1646" customFormat="false" ht="15" hidden="false" customHeight="false" outlineLevel="0" collapsed="false">
      <c r="A1646" s="0" t="n">
        <v>1581</v>
      </c>
      <c r="B1646" s="0" t="n">
        <v>0.498626</v>
      </c>
      <c r="C1646" s="0" t="n">
        <v>0.661324</v>
      </c>
      <c r="D1646" s="0" t="n">
        <v>0.852889</v>
      </c>
      <c r="E1646" s="0" t="n">
        <v>1.16489</v>
      </c>
      <c r="F1646" s="0" t="n">
        <v>0.164292</v>
      </c>
      <c r="G1646" s="0" t="n">
        <f aca="false">12*Inputs!$B$6*(MIN(1,$H$50*$C1646)*(ic*Inputs!$C$6+pS+fee_fx*Inputs!$D$6-cost_acc-cost_wd*Inputs!$E$6*$E1646-cost_fx*Inputs!$D$6-$F1646)+(1-MIN(1,$H$50*$C1646))*(1-MIN(1,Inputs!$G$6*$D1646)*churn_nonbuyers)*(ic*Inputs!$C$6+fee_wd*Inputs!$E$6*(1-$B1646)+fee_fx*Inputs!$D$6-cost_acc-cost_wd*Inputs!$E$6*(1-$B1646)-cost_fx*Inputs!$D$6))</f>
        <v>161278.477443725</v>
      </c>
      <c r="H1646" s="0" t="n">
        <f aca="false">12*Inputs!$B$7*(MIN(1,$H$51*$C1646)*(ic*Inputs!$C$7+pE+fee_fx*Inputs!$D$7-cost_acc-cost_wd*Inputs!$E$7*$E1646-cost_fx*Inputs!$D$7-$F1646)+(1-MIN(1,$H$51*$C1646))*(1-MIN(1,Inputs!$G$7*$D1646)*churn_nonbuyers)*(ic*Inputs!$C$7+fee_wd*Inputs!$E$7*(1-$B1646)+fee_fx*Inputs!$D$7-cost_acc-cost_wd*Inputs!$E$7*(1-$B1646)-cost_fx*Inputs!$D$7))</f>
        <v>363046.344073028</v>
      </c>
      <c r="I1646" s="0" t="n">
        <f aca="false">12*Inputs!$B$8*(MIN(1,$H$52*$C1646)*(ic*Inputs!$C$8+pT-cost_acc-cost_wd*Inputs!$E$8-cost_fx*Inputs!$D$8-cost_ins)+(1-MIN(1,$H$52*$C1646))*(1-MIN(1,Inputs!$G$8*$D1646)*churn_nonbuyers)*(ic*Inputs!$C$8+fee_wd*Inputs!$E$8*(1-$B1646)+fee_fx*Inputs!$D$8-cost_acc-cost_wd*Inputs!$E$8*(1-$B1646)-cost_fx*Inputs!$D$8))</f>
        <v>160788.145865115</v>
      </c>
      <c r="J1646" s="0" t="n">
        <f aca="false">G1646+H1646+I1646-fixed</f>
        <v>-14887.0326181328</v>
      </c>
      <c r="K1646" s="0" t="n">
        <f aca="false">12*Inputs!$B$6*(1-MIN(1,Inputs!$G$6*$D1646)*churn_nonbuyers)*(ic*Inputs!$C$6+fee_wd*Inputs!$E$6*(1-$B1646)+fee_fx*Inputs!$D$6-cost_acc-cost_wd*Inputs!$E$6*(1-$B1646)-cost_fx*Inputs!$D$6)</f>
        <v>124262.697819701</v>
      </c>
      <c r="L1646" s="0" t="n">
        <f aca="false">12*Inputs!$B$7*(1-MIN(1,Inputs!$G$7*$D1646)*churn_nonbuyers)*(ic*Inputs!$C$7+fee_wd*Inputs!$E$7*(1-$B1646)+fee_fx*Inputs!$D$7-cost_acc-cost_wd*Inputs!$E$7*(1-$B1646)-cost_fx*Inputs!$D$7)</f>
        <v>322918.48841982</v>
      </c>
      <c r="M1646" s="0" t="n">
        <f aca="false">12*Inputs!$B$8*(1-MIN(1,Inputs!$G$8*$D1646)*churn_nonbuyers)*(ic*Inputs!$C$8+fee_wd*Inputs!$E$8*(1-$B1646)+fee_fx*Inputs!$D$8-cost_acc-cost_wd*Inputs!$E$8*(1-$B1646)-cost_fx*Inputs!$D$8)</f>
        <v>121887.03366527</v>
      </c>
      <c r="N1646" s="0" t="n">
        <f aca="false">K1646+L1646+I1646-fixed</f>
        <v>-92030.6678953643</v>
      </c>
      <c r="O1646" s="0" t="n">
        <f aca="false">K1646+L1646+M1646-fixed</f>
        <v>-130931.780095208</v>
      </c>
      <c r="P1646" s="0" t="n">
        <f aca="false">12*Inputs!$B$6*(1-MIN(1,Inputs!$F$6*$D1646))*(ic*Inputs!$C$6+flat_fee-cost_acc-cost_wd*Inputs!$E$6*$E1646-cost_fx*Inputs!$D$6)+12*Inputs!$B$7*(1-MIN(1,Inputs!$F$7*$D1646))*(ic*Inputs!$C$7+flat_fee-cost_acc-cost_wd*Inputs!$E$7*$E1646-cost_fx*Inputs!$D$7)+12*Inputs!$B$8*(1-MIN(1,Inputs!$F$8*$D1646))*(ic*Inputs!$C$8+flat_fee-cost_acc-cost_wd*Inputs!$E$8*$E1646-cost_fx*Inputs!$D$8)-fixed</f>
        <v>76377.8201384</v>
      </c>
    </row>
    <row r="1647" customFormat="false" ht="15" hidden="false" customHeight="false" outlineLevel="0" collapsed="false">
      <c r="A1647" s="0" t="n">
        <v>1582</v>
      </c>
      <c r="B1647" s="0" t="n">
        <v>0.129582</v>
      </c>
      <c r="C1647" s="0" t="n">
        <v>1.000204</v>
      </c>
      <c r="D1647" s="0" t="n">
        <v>1.662207</v>
      </c>
      <c r="E1647" s="0" t="n">
        <v>1.035103</v>
      </c>
      <c r="F1647" s="0" t="n">
        <v>0.33467</v>
      </c>
      <c r="G1647" s="0" t="n">
        <f aca="false">12*Inputs!$B$6*(MIN(1,$H$50*$C1647)*(ic*Inputs!$C$6+pS+fee_fx*Inputs!$D$6-cost_acc-cost_wd*Inputs!$E$6*$E1647-cost_fx*Inputs!$D$6-$F1647)+(1-MIN(1,$H$50*$C1647))*(1-MIN(1,Inputs!$G$6*$D1647)*churn_nonbuyers)*(ic*Inputs!$C$6+fee_wd*Inputs!$E$6*(1-$B1647)+fee_fx*Inputs!$D$6-cost_acc-cost_wd*Inputs!$E$6*(1-$B1647)-cost_fx*Inputs!$D$6))</f>
        <v>219305.639271836</v>
      </c>
      <c r="H1647" s="0" t="n">
        <f aca="false">12*Inputs!$B$7*(MIN(1,$H$51*$C1647)*(ic*Inputs!$C$7+pE+fee_fx*Inputs!$D$7-cost_acc-cost_wd*Inputs!$E$7*$E1647-cost_fx*Inputs!$D$7-$F1647)+(1-MIN(1,$H$51*$C1647))*(1-MIN(1,Inputs!$G$7*$D1647)*churn_nonbuyers)*(ic*Inputs!$C$7+fee_wd*Inputs!$E$7*(1-$B1647)+fee_fx*Inputs!$D$7-cost_acc-cost_wd*Inputs!$E$7*(1-$B1647)-cost_fx*Inputs!$D$7))</f>
        <v>414211.883226612</v>
      </c>
      <c r="I1647" s="0" t="n">
        <f aca="false">12*Inputs!$B$8*(MIN(1,$H$52*$C1647)*(ic*Inputs!$C$8+pT-cost_acc-cost_wd*Inputs!$E$8-cost_fx*Inputs!$D$8-cost_ins)+(1-MIN(1,$H$52*$C1647))*(1-MIN(1,Inputs!$G$8*$D1647)*churn_nonbuyers)*(ic*Inputs!$C$8+fee_wd*Inputs!$E$8*(1-$B1647)+fee_fx*Inputs!$D$8-cost_acc-cost_wd*Inputs!$E$8*(1-$B1647)-cost_fx*Inputs!$D$8))</f>
        <v>144173.405376</v>
      </c>
      <c r="J1647" s="0" t="n">
        <f aca="false">G1647+H1647+I1647-fixed</f>
        <v>77690.927874448</v>
      </c>
      <c r="K1647" s="0" t="n">
        <f aca="false">12*Inputs!$B$6*(1-MIN(1,Inputs!$G$6*$D1647)*churn_nonbuyers)*(ic*Inputs!$C$6+fee_wd*Inputs!$E$6*(1-$B1647)+fee_fx*Inputs!$D$6-cost_acc-cost_wd*Inputs!$E$6*(1-$B1647)-cost_fx*Inputs!$D$6)</f>
        <v>167735.968613813</v>
      </c>
      <c r="L1647" s="0" t="n">
        <f aca="false">12*Inputs!$B$7*(1-MIN(1,Inputs!$G$7*$D1647)*churn_nonbuyers)*(ic*Inputs!$C$7+fee_wd*Inputs!$E$7*(1-$B1647)+fee_fx*Inputs!$D$7-cost_acc-cost_wd*Inputs!$E$7*(1-$B1647)-cost_fx*Inputs!$D$7)</f>
        <v>365364.630032288</v>
      </c>
      <c r="M1647" s="0" t="n">
        <f aca="false">12*Inputs!$B$8*(1-MIN(1,Inputs!$G$8*$D1647)*churn_nonbuyers)*(ic*Inputs!$C$8+fee_wd*Inputs!$E$8*(1-$B1647)+fee_fx*Inputs!$D$8-cost_acc-cost_wd*Inputs!$E$8*(1-$B1647)-cost_fx*Inputs!$D$8)</f>
        <v>0</v>
      </c>
      <c r="N1647" s="0" t="n">
        <f aca="false">K1647+L1647+I1647-fixed</f>
        <v>-22725.9959778993</v>
      </c>
      <c r="O1647" s="0" t="n">
        <f aca="false">K1647+L1647+M1647-fixed</f>
        <v>-166899.401353899</v>
      </c>
      <c r="P1647" s="0" t="n">
        <f aca="false">12*Inputs!$B$6*(1-MIN(1,Inputs!$F$6*$D1647))*(ic*Inputs!$C$6+flat_fee-cost_acc-cost_wd*Inputs!$E$6*$E1647-cost_fx*Inputs!$D$6)+12*Inputs!$B$7*(1-MIN(1,Inputs!$F$7*$D1647))*(ic*Inputs!$C$7+flat_fee-cost_acc-cost_wd*Inputs!$E$7*$E1647-cost_fx*Inputs!$D$7)+12*Inputs!$B$8*(1-MIN(1,Inputs!$F$8*$D1647))*(ic*Inputs!$C$8+flat_fee-cost_acc-cost_wd*Inputs!$E$8*$E1647-cost_fx*Inputs!$D$8)-fixed</f>
        <v>-312550.65653896</v>
      </c>
    </row>
    <row r="1648" customFormat="false" ht="15" hidden="false" customHeight="false" outlineLevel="0" collapsed="false">
      <c r="A1648" s="0" t="n">
        <v>1583</v>
      </c>
      <c r="B1648" s="0" t="n">
        <v>0.171142</v>
      </c>
      <c r="C1648" s="0" t="n">
        <v>1.093626</v>
      </c>
      <c r="D1648" s="0" t="n">
        <v>1.359108</v>
      </c>
      <c r="E1648" s="0" t="n">
        <v>1.387727</v>
      </c>
      <c r="F1648" s="0" t="n">
        <v>0.363105</v>
      </c>
      <c r="G1648" s="0" t="n">
        <f aca="false">12*Inputs!$B$6*(MIN(1,$H$50*$C1648)*(ic*Inputs!$C$6+pS+fee_fx*Inputs!$D$6-cost_acc-cost_wd*Inputs!$E$6*$E1648-cost_fx*Inputs!$D$6-$F1648)+(1-MIN(1,$H$50*$C1648))*(1-MIN(1,Inputs!$G$6*$D1648)*churn_nonbuyers)*(ic*Inputs!$C$6+fee_wd*Inputs!$E$6*(1-$B1648)+fee_fx*Inputs!$D$6-cost_acc-cost_wd*Inputs!$E$6*(1-$B1648)-cost_fx*Inputs!$D$6))</f>
        <v>211960.751951798</v>
      </c>
      <c r="H1648" s="0" t="n">
        <f aca="false">12*Inputs!$B$7*(MIN(1,$H$51*$C1648)*(ic*Inputs!$C$7+pE+fee_fx*Inputs!$D$7-cost_acc-cost_wd*Inputs!$E$7*$E1648-cost_fx*Inputs!$D$7-$F1648)+(1-MIN(1,$H$51*$C1648))*(1-MIN(1,Inputs!$G$7*$D1648)*churn_nonbuyers)*(ic*Inputs!$C$7+fee_wd*Inputs!$E$7*(1-$B1648)+fee_fx*Inputs!$D$7-cost_acc-cost_wd*Inputs!$E$7*(1-$B1648)-cost_fx*Inputs!$D$7))</f>
        <v>371295.202419383</v>
      </c>
      <c r="I1648" s="0" t="n">
        <f aca="false">12*Inputs!$B$8*(MIN(1,$H$52*$C1648)*(ic*Inputs!$C$8+pT-cost_acc-cost_wd*Inputs!$E$8-cost_fx*Inputs!$D$8-cost_ins)+(1-MIN(1,$H$52*$C1648))*(1-MIN(1,Inputs!$G$8*$D1648)*churn_nonbuyers)*(ic*Inputs!$C$8+fee_wd*Inputs!$E$8*(1-$B1648)+fee_fx*Inputs!$D$8-cost_acc-cost_wd*Inputs!$E$8*(1-$B1648)-cost_fx*Inputs!$D$8))</f>
        <v>161267.116808747</v>
      </c>
      <c r="J1648" s="0" t="n">
        <f aca="false">G1648+H1648+I1648-fixed</f>
        <v>44523.0711799276</v>
      </c>
      <c r="K1648" s="0" t="n">
        <f aca="false">12*Inputs!$B$6*(1-MIN(1,Inputs!$G$6*$D1648)*churn_nonbuyers)*(ic*Inputs!$C$6+fee_wd*Inputs!$E$6*(1-$B1648)+fee_fx*Inputs!$D$6-cost_acc-cost_wd*Inputs!$E$6*(1-$B1648)-cost_fx*Inputs!$D$6)</f>
        <v>164930.466681619</v>
      </c>
      <c r="L1648" s="0" t="n">
        <f aca="false">12*Inputs!$B$7*(1-MIN(1,Inputs!$G$7*$D1648)*churn_nonbuyers)*(ic*Inputs!$C$7+fee_wd*Inputs!$E$7*(1-$B1648)+fee_fx*Inputs!$D$7-cost_acc-cost_wd*Inputs!$E$7*(1-$B1648)-cost_fx*Inputs!$D$7)</f>
        <v>363120.615624972</v>
      </c>
      <c r="M1648" s="0" t="n">
        <f aca="false">12*Inputs!$B$8*(1-MIN(1,Inputs!$G$8*$D1648)*churn_nonbuyers)*(ic*Inputs!$C$8+fee_wd*Inputs!$E$8*(1-$B1648)+fee_fx*Inputs!$D$8-cost_acc-cost_wd*Inputs!$E$8*(1-$B1648)-cost_fx*Inputs!$D$8)</f>
        <v>15471.5636608896</v>
      </c>
      <c r="N1648" s="0" t="n">
        <f aca="false">K1648+L1648+I1648-fixed</f>
        <v>-10681.8008846624</v>
      </c>
      <c r="O1648" s="0" t="n">
        <f aca="false">K1648+L1648+M1648-fixed</f>
        <v>-156477.35403252</v>
      </c>
      <c r="P1648" s="0" t="n">
        <f aca="false">12*Inputs!$B$6*(1-MIN(1,Inputs!$F$6*$D1648))*(ic*Inputs!$C$6+flat_fee-cost_acc-cost_wd*Inputs!$E$6*$E1648-cost_fx*Inputs!$D$6)+12*Inputs!$B$7*(1-MIN(1,Inputs!$F$7*$D1648))*(ic*Inputs!$C$7+flat_fee-cost_acc-cost_wd*Inputs!$E$7*$E1648-cost_fx*Inputs!$D$7)+12*Inputs!$B$8*(1-MIN(1,Inputs!$F$8*$D1648))*(ic*Inputs!$C$8+flat_fee-cost_acc-cost_wd*Inputs!$E$8*$E1648-cost_fx*Inputs!$D$8)-fixed</f>
        <v>-266120.51202016</v>
      </c>
    </row>
    <row r="1649" customFormat="false" ht="15" hidden="false" customHeight="false" outlineLevel="0" collapsed="false">
      <c r="A1649" s="0" t="n">
        <v>1584</v>
      </c>
      <c r="B1649" s="0" t="n">
        <v>0.232792</v>
      </c>
      <c r="C1649" s="0" t="n">
        <v>0.970872</v>
      </c>
      <c r="D1649" s="0" t="n">
        <v>1.404892</v>
      </c>
      <c r="E1649" s="0" t="n">
        <v>1.253615</v>
      </c>
      <c r="F1649" s="0" t="n">
        <v>0.386206</v>
      </c>
      <c r="G1649" s="0" t="n">
        <f aca="false">12*Inputs!$B$6*(MIN(1,$H$50*$C1649)*(ic*Inputs!$C$6+pS+fee_fx*Inputs!$D$6-cost_acc-cost_wd*Inputs!$E$6*$E1649-cost_fx*Inputs!$D$6-$F1649)+(1-MIN(1,$H$50*$C1649))*(1-MIN(1,Inputs!$G$6*$D1649)*churn_nonbuyers)*(ic*Inputs!$C$6+fee_wd*Inputs!$E$6*(1-$B1649)+fee_fx*Inputs!$D$6-cost_acc-cost_wd*Inputs!$E$6*(1-$B1649)-cost_fx*Inputs!$D$6))</f>
        <v>201178.498417644</v>
      </c>
      <c r="H1649" s="0" t="n">
        <f aca="false">12*Inputs!$B$7*(MIN(1,$H$51*$C1649)*(ic*Inputs!$C$7+pE+fee_fx*Inputs!$D$7-cost_acc-cost_wd*Inputs!$E$7*$E1649-cost_fx*Inputs!$D$7-$F1649)+(1-MIN(1,$H$51*$C1649))*(1-MIN(1,Inputs!$G$7*$D1649)*churn_nonbuyers)*(ic*Inputs!$C$7+fee_wd*Inputs!$E$7*(1-$B1649)+fee_fx*Inputs!$D$7-cost_acc-cost_wd*Inputs!$E$7*(1-$B1649)-cost_fx*Inputs!$D$7))</f>
        <v>378566.302132398</v>
      </c>
      <c r="I1649" s="0" t="n">
        <f aca="false">12*Inputs!$B$8*(MIN(1,$H$52*$C1649)*(ic*Inputs!$C$8+pT-cost_acc-cost_wd*Inputs!$E$8-cost_fx*Inputs!$D$8-cost_ins)+(1-MIN(1,$H$52*$C1649))*(1-MIN(1,Inputs!$G$8*$D1649)*churn_nonbuyers)*(ic*Inputs!$C$8+fee_wd*Inputs!$E$8*(1-$B1649)+fee_fx*Inputs!$D$8-cost_acc-cost_wd*Inputs!$E$8*(1-$B1649)-cost_fx*Inputs!$D$8))</f>
        <v>141619.428393831</v>
      </c>
      <c r="J1649" s="0" t="n">
        <f aca="false">G1649+H1649+I1649-fixed</f>
        <v>21364.2289438725</v>
      </c>
      <c r="K1649" s="0" t="n">
        <f aca="false">12*Inputs!$B$6*(1-MIN(1,Inputs!$G$6*$D1649)*churn_nonbuyers)*(ic*Inputs!$C$6+fee_wd*Inputs!$E$6*(1-$B1649)+fee_fx*Inputs!$D$6-cost_acc-cost_wd*Inputs!$E$6*(1-$B1649)-cost_fx*Inputs!$D$6)</f>
        <v>156271.383492941</v>
      </c>
      <c r="L1649" s="0" t="n">
        <f aca="false">12*Inputs!$B$7*(1-MIN(1,Inputs!$G$7*$D1649)*churn_nonbuyers)*(ic*Inputs!$C$7+fee_wd*Inputs!$E$7*(1-$B1649)+fee_fx*Inputs!$D$7-cost_acc-cost_wd*Inputs!$E$7*(1-$B1649)-cost_fx*Inputs!$D$7)</f>
        <v>354097.224079765</v>
      </c>
      <c r="M1649" s="0" t="n">
        <f aca="false">12*Inputs!$B$8*(1-MIN(1,Inputs!$G$8*$D1649)*churn_nonbuyers)*(ic*Inputs!$C$8+fee_wd*Inputs!$E$8*(1-$B1649)+fee_fx*Inputs!$D$8-cost_acc-cost_wd*Inputs!$E$8*(1-$B1649)-cost_fx*Inputs!$D$8)</f>
        <v>5225.05982039041</v>
      </c>
      <c r="N1649" s="0" t="n">
        <f aca="false">K1649+L1649+I1649-fixed</f>
        <v>-48011.9640334637</v>
      </c>
      <c r="O1649" s="0" t="n">
        <f aca="false">K1649+L1649+M1649-fixed</f>
        <v>-184406.332606904</v>
      </c>
      <c r="P1649" s="0" t="n">
        <f aca="false">12*Inputs!$B$6*(1-MIN(1,Inputs!$F$6*$D1649))*(ic*Inputs!$C$6+flat_fee-cost_acc-cost_wd*Inputs!$E$6*$E1649-cost_fx*Inputs!$D$6)+12*Inputs!$B$7*(1-MIN(1,Inputs!$F$7*$D1649))*(ic*Inputs!$C$7+flat_fee-cost_acc-cost_wd*Inputs!$E$7*$E1649-cost_fx*Inputs!$D$7)+12*Inputs!$B$8*(1-MIN(1,Inputs!$F$8*$D1649))*(ic*Inputs!$C$8+flat_fee-cost_acc-cost_wd*Inputs!$E$8*$E1649-cost_fx*Inputs!$D$8)-fixed</f>
        <v>-242774.8114768</v>
      </c>
    </row>
    <row r="1650" customFormat="false" ht="15" hidden="false" customHeight="false" outlineLevel="0" collapsed="false">
      <c r="A1650" s="0" t="n">
        <v>1585</v>
      </c>
      <c r="B1650" s="0" t="n">
        <v>0.349709</v>
      </c>
      <c r="C1650" s="0" t="n">
        <v>0.80806</v>
      </c>
      <c r="D1650" s="0" t="n">
        <v>1.813052</v>
      </c>
      <c r="E1650" s="0" t="n">
        <v>1.06093</v>
      </c>
      <c r="F1650" s="0" t="n">
        <v>0.464011</v>
      </c>
      <c r="G1650" s="0" t="n">
        <f aca="false">12*Inputs!$B$6*(MIN(1,$H$50*$C1650)*(ic*Inputs!$C$6+pS+fee_fx*Inputs!$D$6-cost_acc-cost_wd*Inputs!$E$6*$E1650-cost_fx*Inputs!$D$6-$F1650)+(1-MIN(1,$H$50*$C1650))*(1-MIN(1,Inputs!$G$6*$D1650)*churn_nonbuyers)*(ic*Inputs!$C$6+fee_wd*Inputs!$E$6*(1-$B1650)+fee_fx*Inputs!$D$6-cost_acc-cost_wd*Inputs!$E$6*(1-$B1650)-cost_fx*Inputs!$D$6))</f>
        <v>178258.015587325</v>
      </c>
      <c r="H1650" s="0" t="n">
        <f aca="false">12*Inputs!$B$7*(MIN(1,$H$51*$C1650)*(ic*Inputs!$C$7+pE+fee_fx*Inputs!$D$7-cost_acc-cost_wd*Inputs!$E$7*$E1650-cost_fx*Inputs!$D$7-$F1650)+(1-MIN(1,$H$51*$C1650))*(1-MIN(1,Inputs!$G$7*$D1650)*churn_nonbuyers)*(ic*Inputs!$C$7+fee_wd*Inputs!$E$7*(1-$B1650)+fee_fx*Inputs!$D$7-cost_acc-cost_wd*Inputs!$E$7*(1-$B1650)-cost_fx*Inputs!$D$7))</f>
        <v>374940.303960028</v>
      </c>
      <c r="I1650" s="0" t="n">
        <f aca="false">12*Inputs!$B$8*(MIN(1,$H$52*$C1650)*(ic*Inputs!$C$8+pT-cost_acc-cost_wd*Inputs!$E$8-cost_fx*Inputs!$D$8-cost_ins)+(1-MIN(1,$H$52*$C1650))*(1-MIN(1,Inputs!$G$8*$D1650)*churn_nonbuyers)*(ic*Inputs!$C$8+fee_wd*Inputs!$E$8*(1-$B1650)+fee_fx*Inputs!$D$8-cost_acc-cost_wd*Inputs!$E$8*(1-$B1650)-cost_fx*Inputs!$D$8))</f>
        <v>116477.00064</v>
      </c>
      <c r="J1650" s="0" t="n">
        <f aca="false">G1650+H1650+I1650-fixed</f>
        <v>-30324.6798126472</v>
      </c>
      <c r="K1650" s="0" t="n">
        <f aca="false">12*Inputs!$B$6*(1-MIN(1,Inputs!$G$6*$D1650)*churn_nonbuyers)*(ic*Inputs!$C$6+fee_wd*Inputs!$E$6*(1-$B1650)+fee_fx*Inputs!$D$6-cost_acc-cost_wd*Inputs!$E$6*(1-$B1650)-cost_fx*Inputs!$D$6)</f>
        <v>137531.43217345</v>
      </c>
      <c r="L1650" s="0" t="n">
        <f aca="false">12*Inputs!$B$7*(1-MIN(1,Inputs!$G$7*$D1650)*churn_nonbuyers)*(ic*Inputs!$C$7+fee_wd*Inputs!$E$7*(1-$B1650)+fee_fx*Inputs!$D$7-cost_acc-cost_wd*Inputs!$E$7*(1-$B1650)-cost_fx*Inputs!$D$7)</f>
        <v>333650.28240807</v>
      </c>
      <c r="M1650" s="0" t="n">
        <f aca="false">12*Inputs!$B$8*(1-MIN(1,Inputs!$G$8*$D1650)*churn_nonbuyers)*(ic*Inputs!$C$8+fee_wd*Inputs!$E$8*(1-$B1650)+fee_fx*Inputs!$D$8-cost_acc-cost_wd*Inputs!$E$8*(1-$B1650)-cost_fx*Inputs!$D$8)</f>
        <v>0</v>
      </c>
      <c r="N1650" s="0" t="n">
        <f aca="false">K1650+L1650+I1650-fixed</f>
        <v>-112341.284778481</v>
      </c>
      <c r="O1650" s="0" t="n">
        <f aca="false">K1650+L1650+M1650-fixed</f>
        <v>-228818.285418481</v>
      </c>
      <c r="P1650" s="0" t="n">
        <f aca="false">12*Inputs!$B$6*(1-MIN(1,Inputs!$F$6*$D1650))*(ic*Inputs!$C$6+flat_fee-cost_acc-cost_wd*Inputs!$E$6*$E1650-cost_fx*Inputs!$D$6)+12*Inputs!$B$7*(1-MIN(1,Inputs!$F$7*$D1650))*(ic*Inputs!$C$7+flat_fee-cost_acc-cost_wd*Inputs!$E$7*$E1650-cost_fx*Inputs!$D$7)+12*Inputs!$B$8*(1-MIN(1,Inputs!$F$8*$D1650))*(ic*Inputs!$C$8+flat_fee-cost_acc-cost_wd*Inputs!$E$8*$E1650-cost_fx*Inputs!$D$8)-fixed</f>
        <v>-402463.1262496</v>
      </c>
    </row>
    <row r="1651" customFormat="false" ht="15" hidden="false" customHeight="false" outlineLevel="0" collapsed="false">
      <c r="A1651" s="0" t="n">
        <v>1586</v>
      </c>
      <c r="B1651" s="0" t="n">
        <v>0.375763</v>
      </c>
      <c r="C1651" s="0" t="n">
        <v>0.949384</v>
      </c>
      <c r="D1651" s="0" t="n">
        <v>1.200448</v>
      </c>
      <c r="E1651" s="0" t="n">
        <v>1.197892</v>
      </c>
      <c r="F1651" s="0" t="n">
        <v>0.338668</v>
      </c>
      <c r="G1651" s="0" t="n">
        <f aca="false">12*Inputs!$B$6*(MIN(1,$H$50*$C1651)*(ic*Inputs!$C$6+pS+fee_fx*Inputs!$D$6-cost_acc-cost_wd*Inputs!$E$6*$E1651-cost_fx*Inputs!$D$6-$F1651)+(1-MIN(1,$H$50*$C1651))*(1-MIN(1,Inputs!$G$6*$D1651)*churn_nonbuyers)*(ic*Inputs!$C$6+fee_wd*Inputs!$E$6*(1-$B1651)+fee_fx*Inputs!$D$6-cost_acc-cost_wd*Inputs!$E$6*(1-$B1651)-cost_fx*Inputs!$D$6))</f>
        <v>186148.640337212</v>
      </c>
      <c r="H1651" s="0" t="n">
        <f aca="false">12*Inputs!$B$7*(MIN(1,$H$51*$C1651)*(ic*Inputs!$C$7+pE+fee_fx*Inputs!$D$7-cost_acc-cost_wd*Inputs!$E$7*$E1651-cost_fx*Inputs!$D$7-$F1651)+(1-MIN(1,$H$51*$C1651))*(1-MIN(1,Inputs!$G$7*$D1651)*churn_nonbuyers)*(ic*Inputs!$C$7+fee_wd*Inputs!$E$7*(1-$B1651)+fee_fx*Inputs!$D$7-cost_acc-cost_wd*Inputs!$E$7*(1-$B1651)-cost_fx*Inputs!$D$7))</f>
        <v>375815.36771532</v>
      </c>
      <c r="I1651" s="0" t="n">
        <f aca="false">12*Inputs!$B$8*(MIN(1,$H$52*$C1651)*(ic*Inputs!$C$8+pT-cost_acc-cost_wd*Inputs!$E$8-cost_fx*Inputs!$D$8-cost_ins)+(1-MIN(1,$H$52*$C1651))*(1-MIN(1,Inputs!$G$8*$D1651)*churn_nonbuyers)*(ic*Inputs!$C$8+fee_wd*Inputs!$E$8*(1-$B1651)+fee_fx*Inputs!$D$8-cost_acc-cost_wd*Inputs!$E$8*(1-$B1651)-cost_fx*Inputs!$D$8))</f>
        <v>153365.12173458</v>
      </c>
      <c r="J1651" s="0" t="n">
        <f aca="false">G1651+H1651+I1651-fixed</f>
        <v>15329.1297871124</v>
      </c>
      <c r="K1651" s="0" t="n">
        <f aca="false">12*Inputs!$B$6*(1-MIN(1,Inputs!$G$6*$D1651)*churn_nonbuyers)*(ic*Inputs!$C$6+fee_wd*Inputs!$E$6*(1-$B1651)+fee_fx*Inputs!$D$6-cost_acc-cost_wd*Inputs!$E$6*(1-$B1651)-cost_fx*Inputs!$D$6)</f>
        <v>138637.416541133</v>
      </c>
      <c r="L1651" s="0" t="n">
        <f aca="false">12*Inputs!$B$7*(1-MIN(1,Inputs!$G$7*$D1651)*churn_nonbuyers)*(ic*Inputs!$C$7+fee_wd*Inputs!$E$7*(1-$B1651)+fee_fx*Inputs!$D$7-cost_acc-cost_wd*Inputs!$E$7*(1-$B1651)-cost_fx*Inputs!$D$7)</f>
        <v>336518.19162068</v>
      </c>
      <c r="M1651" s="0" t="n">
        <f aca="false">12*Inputs!$B$8*(1-MIN(1,Inputs!$G$8*$D1651)*churn_nonbuyers)*(ic*Inputs!$C$8+fee_wd*Inputs!$E$8*(1-$B1651)+fee_fx*Inputs!$D$8-cost_acc-cost_wd*Inputs!$E$8*(1-$B1651)-cost_fx*Inputs!$D$8)</f>
        <v>49241.4374052864</v>
      </c>
      <c r="N1651" s="0" t="n">
        <f aca="false">K1651+L1651+I1651-fixed</f>
        <v>-71479.2701036074</v>
      </c>
      <c r="O1651" s="0" t="n">
        <f aca="false">K1651+L1651+M1651-fixed</f>
        <v>-175602.954432901</v>
      </c>
      <c r="P1651" s="0" t="n">
        <f aca="false">12*Inputs!$B$6*(1-MIN(1,Inputs!$F$6*$D1651))*(ic*Inputs!$C$6+flat_fee-cost_acc-cost_wd*Inputs!$E$6*$E1651-cost_fx*Inputs!$D$6)+12*Inputs!$B$7*(1-MIN(1,Inputs!$F$7*$D1651))*(ic*Inputs!$C$7+flat_fee-cost_acc-cost_wd*Inputs!$E$7*$E1651-cost_fx*Inputs!$D$7)+12*Inputs!$B$8*(1-MIN(1,Inputs!$F$8*$D1651))*(ic*Inputs!$C$8+flat_fee-cost_acc-cost_wd*Inputs!$E$8*$E1651-cost_fx*Inputs!$D$8)-fixed</f>
        <v>-118535.49039616</v>
      </c>
    </row>
    <row r="1652" customFormat="false" ht="15" hidden="false" customHeight="false" outlineLevel="0" collapsed="false">
      <c r="A1652" s="0" t="n">
        <v>1587</v>
      </c>
      <c r="B1652" s="0" t="n">
        <v>0.142343</v>
      </c>
      <c r="C1652" s="0" t="n">
        <v>0.787098</v>
      </c>
      <c r="D1652" s="0" t="n">
        <v>1.406312</v>
      </c>
      <c r="E1652" s="0" t="n">
        <v>1.125545</v>
      </c>
      <c r="F1652" s="0" t="n">
        <v>0.150371</v>
      </c>
      <c r="G1652" s="0" t="n">
        <f aca="false">12*Inputs!$B$6*(MIN(1,$H$50*$C1652)*(ic*Inputs!$C$6+pS+fee_fx*Inputs!$D$6-cost_acc-cost_wd*Inputs!$E$6*$E1652-cost_fx*Inputs!$D$6-$F1652)+(1-MIN(1,$H$50*$C1652))*(1-MIN(1,Inputs!$G$6*$D1652)*churn_nonbuyers)*(ic*Inputs!$C$6+fee_wd*Inputs!$E$6*(1-$B1652)+fee_fx*Inputs!$D$6-cost_acc-cost_wd*Inputs!$E$6*(1-$B1652)-cost_fx*Inputs!$D$6))</f>
        <v>210612.632821541</v>
      </c>
      <c r="H1652" s="0" t="n">
        <f aca="false">12*Inputs!$B$7*(MIN(1,$H$51*$C1652)*(ic*Inputs!$C$7+pE+fee_fx*Inputs!$D$7-cost_acc-cost_wd*Inputs!$E$7*$E1652-cost_fx*Inputs!$D$7-$F1652)+(1-MIN(1,$H$51*$C1652))*(1-MIN(1,Inputs!$G$7*$D1652)*churn_nonbuyers)*(ic*Inputs!$C$7+fee_wd*Inputs!$E$7*(1-$B1652)+fee_fx*Inputs!$D$7-cost_acc-cost_wd*Inputs!$E$7*(1-$B1652)-cost_fx*Inputs!$D$7))</f>
        <v>404775.900528067</v>
      </c>
      <c r="I1652" s="0" t="n">
        <f aca="false">12*Inputs!$B$8*(MIN(1,$H$52*$C1652)*(ic*Inputs!$C$8+pT-cost_acc-cost_wd*Inputs!$E$8-cost_fx*Inputs!$D$8-cost_ins)+(1-MIN(1,$H$52*$C1652))*(1-MIN(1,Inputs!$G$8*$D1652)*churn_nonbuyers)*(ic*Inputs!$C$8+fee_wd*Inputs!$E$8*(1-$B1652)+fee_fx*Inputs!$D$8-cost_acc-cost_wd*Inputs!$E$8*(1-$B1652)-cost_fx*Inputs!$D$8))</f>
        <v>115691.349174331</v>
      </c>
      <c r="J1652" s="0" t="n">
        <f aca="false">G1652+H1652+I1652-fixed</f>
        <v>31079.882523939</v>
      </c>
      <c r="K1652" s="0" t="n">
        <f aca="false">12*Inputs!$B$6*(1-MIN(1,Inputs!$G$6*$D1652)*churn_nonbuyers)*(ic*Inputs!$C$6+fee_wd*Inputs!$E$6*(1-$B1652)+fee_fx*Inputs!$D$6-cost_acc-cost_wd*Inputs!$E$6*(1-$B1652)-cost_fx*Inputs!$D$6)</f>
        <v>168368.269456915</v>
      </c>
      <c r="L1652" s="0" t="n">
        <f aca="false">12*Inputs!$B$7*(1-MIN(1,Inputs!$G$7*$D1652)*churn_nonbuyers)*(ic*Inputs!$C$7+fee_wd*Inputs!$E$7*(1-$B1652)+fee_fx*Inputs!$D$7-cost_acc-cost_wd*Inputs!$E$7*(1-$B1652)-cost_fx*Inputs!$D$7)</f>
        <v>366556.629898149</v>
      </c>
      <c r="M1652" s="0" t="n">
        <f aca="false">12*Inputs!$B$8*(1-MIN(1,Inputs!$G$8*$D1652)*churn_nonbuyers)*(ic*Inputs!$C$8+fee_wd*Inputs!$E$8*(1-$B1652)+fee_fx*Inputs!$D$8-cost_acc-cost_wd*Inputs!$E$8*(1-$B1652)-cost_fx*Inputs!$D$8)</f>
        <v>4979.37351893763</v>
      </c>
      <c r="N1652" s="0" t="n">
        <f aca="false">K1652+L1652+I1652-fixed</f>
        <v>-49383.7514706042</v>
      </c>
      <c r="O1652" s="0" t="n">
        <f aca="false">K1652+L1652+M1652-fixed</f>
        <v>-160095.727125998</v>
      </c>
      <c r="P1652" s="0" t="n">
        <f aca="false">12*Inputs!$B$6*(1-MIN(1,Inputs!$F$6*$D1652))*(ic*Inputs!$C$6+flat_fee-cost_acc-cost_wd*Inputs!$E$6*$E1652-cost_fx*Inputs!$D$6)+12*Inputs!$B$7*(1-MIN(1,Inputs!$F$7*$D1652))*(ic*Inputs!$C$7+flat_fee-cost_acc-cost_wd*Inputs!$E$7*$E1652-cost_fx*Inputs!$D$7)+12*Inputs!$B$8*(1-MIN(1,Inputs!$F$8*$D1652))*(ic*Inputs!$C$8+flat_fee-cost_acc-cost_wd*Inputs!$E$8*$E1652-cost_fx*Inputs!$D$8)-fixed</f>
        <v>-200651.6479264</v>
      </c>
    </row>
    <row r="1653" customFormat="false" ht="15" hidden="false" customHeight="false" outlineLevel="0" collapsed="false">
      <c r="A1653" s="0" t="n">
        <v>1588</v>
      </c>
      <c r="B1653" s="0" t="n">
        <v>0.273233</v>
      </c>
      <c r="C1653" s="0" t="n">
        <v>1.159069</v>
      </c>
      <c r="D1653" s="0" t="n">
        <v>0.975643</v>
      </c>
      <c r="E1653" s="0" t="n">
        <v>1.247633</v>
      </c>
      <c r="F1653" s="0" t="n">
        <v>0.273132</v>
      </c>
      <c r="G1653" s="0" t="n">
        <f aca="false">12*Inputs!$B$6*(MIN(1,$H$50*$C1653)*(ic*Inputs!$C$6+pS+fee_fx*Inputs!$D$6-cost_acc-cost_wd*Inputs!$E$6*$E1653-cost_fx*Inputs!$D$6-$F1653)+(1-MIN(1,$H$50*$C1653))*(1-MIN(1,Inputs!$G$6*$D1653)*churn_nonbuyers)*(ic*Inputs!$C$6+fee_wd*Inputs!$E$6*(1-$B1653)+fee_fx*Inputs!$D$6-cost_acc-cost_wd*Inputs!$E$6*(1-$B1653)-cost_fx*Inputs!$D$6))</f>
        <v>211309.919382961</v>
      </c>
      <c r="H1653" s="0" t="n">
        <f aca="false">12*Inputs!$B$7*(MIN(1,$H$51*$C1653)*(ic*Inputs!$C$7+pE+fee_fx*Inputs!$D$7-cost_acc-cost_wd*Inputs!$E$7*$E1653-cost_fx*Inputs!$D$7-$F1653)+(1-MIN(1,$H$51*$C1653))*(1-MIN(1,Inputs!$G$7*$D1653)*churn_nonbuyers)*(ic*Inputs!$C$7+fee_wd*Inputs!$E$7*(1-$B1653)+fee_fx*Inputs!$D$7-cost_acc-cost_wd*Inputs!$E$7*(1-$B1653)-cost_fx*Inputs!$D$7))</f>
        <v>391178.569478117</v>
      </c>
      <c r="I1653" s="0" t="n">
        <f aca="false">12*Inputs!$B$8*(MIN(1,$H$52*$C1653)*(ic*Inputs!$C$8+pT-cost_acc-cost_wd*Inputs!$E$8-cost_fx*Inputs!$D$8-cost_ins)+(1-MIN(1,$H$52*$C1653))*(1-MIN(1,Inputs!$G$8*$D1653)*churn_nonbuyers)*(ic*Inputs!$C$8+fee_wd*Inputs!$E$8*(1-$B1653)+fee_fx*Inputs!$D$8-cost_acc-cost_wd*Inputs!$E$8*(1-$B1653)-cost_fx*Inputs!$D$8))</f>
        <v>185811.034171345</v>
      </c>
      <c r="J1653" s="0" t="n">
        <f aca="false">G1653+H1653+I1653-fixed</f>
        <v>88299.5230324236</v>
      </c>
      <c r="K1653" s="0" t="n">
        <f aca="false">12*Inputs!$B$6*(1-MIN(1,Inputs!$G$6*$D1653)*churn_nonbuyers)*(ic*Inputs!$C$6+fee_wd*Inputs!$E$6*(1-$B1653)+fee_fx*Inputs!$D$6-cost_acc-cost_wd*Inputs!$E$6*(1-$B1653)-cost_fx*Inputs!$D$6)</f>
        <v>154339.327179497</v>
      </c>
      <c r="L1653" s="0" t="n">
        <f aca="false">12*Inputs!$B$7*(1-MIN(1,Inputs!$G$7*$D1653)*churn_nonbuyers)*(ic*Inputs!$C$7+fee_wd*Inputs!$E$7*(1-$B1653)+fee_fx*Inputs!$D$7-cost_acc-cost_wd*Inputs!$E$7*(1-$B1653)-cost_fx*Inputs!$D$7)</f>
        <v>353204.686643698</v>
      </c>
      <c r="M1653" s="0" t="n">
        <f aca="false">12*Inputs!$B$8*(1-MIN(1,Inputs!$G$8*$D1653)*churn_nonbuyers)*(ic*Inputs!$C$8+fee_wd*Inputs!$E$8*(1-$B1653)+fee_fx*Inputs!$D$8-cost_acc-cost_wd*Inputs!$E$8*(1-$B1653)-cost_fx*Inputs!$D$8)</f>
        <v>99326.9195843184</v>
      </c>
      <c r="N1653" s="0" t="n">
        <f aca="false">K1653+L1653+I1653-fixed</f>
        <v>-6644.95200546016</v>
      </c>
      <c r="O1653" s="0" t="n">
        <f aca="false">K1653+L1653+M1653-fixed</f>
        <v>-93129.0665924867</v>
      </c>
      <c r="P1653" s="0" t="n">
        <f aca="false">12*Inputs!$B$6*(1-MIN(1,Inputs!$F$6*$D1653))*(ic*Inputs!$C$6+flat_fee-cost_acc-cost_wd*Inputs!$E$6*$E1653-cost_fx*Inputs!$D$6)+12*Inputs!$B$7*(1-MIN(1,Inputs!$F$7*$D1653))*(ic*Inputs!$C$7+flat_fee-cost_acc-cost_wd*Inputs!$E$7*$E1653-cost_fx*Inputs!$D$7)+12*Inputs!$B$8*(1-MIN(1,Inputs!$F$8*$D1653))*(ic*Inputs!$C$8+flat_fee-cost_acc-cost_wd*Inputs!$E$8*$E1653-cost_fx*Inputs!$D$8)-fixed</f>
        <v>-24217.44497944</v>
      </c>
    </row>
    <row r="1654" customFormat="false" ht="15" hidden="false" customHeight="false" outlineLevel="0" collapsed="false">
      <c r="A1654" s="0" t="n">
        <v>1589</v>
      </c>
      <c r="B1654" s="0" t="n">
        <v>0.142387</v>
      </c>
      <c r="C1654" s="0" t="n">
        <v>0.990408</v>
      </c>
      <c r="D1654" s="0" t="n">
        <v>1.129526</v>
      </c>
      <c r="E1654" s="0" t="n">
        <v>1.091208</v>
      </c>
      <c r="F1654" s="0" t="n">
        <v>0.108914</v>
      </c>
      <c r="G1654" s="0" t="n">
        <f aca="false">12*Inputs!$B$6*(MIN(1,$H$50*$C1654)*(ic*Inputs!$C$6+pS+fee_fx*Inputs!$D$6-cost_acc-cost_wd*Inputs!$E$6*$E1654-cost_fx*Inputs!$D$6-$F1654)+(1-MIN(1,$H$50*$C1654))*(1-MIN(1,Inputs!$G$6*$D1654)*churn_nonbuyers)*(ic*Inputs!$C$6+fee_wd*Inputs!$E$6*(1-$B1654)+fee_fx*Inputs!$D$6-cost_acc-cost_wd*Inputs!$E$6*(1-$B1654)-cost_fx*Inputs!$D$6))</f>
        <v>225556.279431099</v>
      </c>
      <c r="H1654" s="0" t="n">
        <f aca="false">12*Inputs!$B$7*(MIN(1,$H$51*$C1654)*(ic*Inputs!$C$7+pE+fee_fx*Inputs!$D$7-cost_acc-cost_wd*Inputs!$E$7*$E1654-cost_fx*Inputs!$D$7-$F1654)+(1-MIN(1,$H$51*$C1654))*(1-MIN(1,Inputs!$G$7*$D1654)*churn_nonbuyers)*(ic*Inputs!$C$7+fee_wd*Inputs!$E$7*(1-$B1654)+fee_fx*Inputs!$D$7-cost_acc-cost_wd*Inputs!$E$7*(1-$B1654)-cost_fx*Inputs!$D$7))</f>
        <v>422845.939397085</v>
      </c>
      <c r="I1654" s="0" t="n">
        <f aca="false">12*Inputs!$B$8*(MIN(1,$H$52*$C1654)*(ic*Inputs!$C$8+pT-cost_acc-cost_wd*Inputs!$E$8-cost_fx*Inputs!$D$8-cost_ins)+(1-MIN(1,$H$52*$C1654))*(1-MIN(1,Inputs!$G$8*$D1654)*churn_nonbuyers)*(ic*Inputs!$C$8+fee_wd*Inputs!$E$8*(1-$B1654)+fee_fx*Inputs!$D$8-cost_acc-cost_wd*Inputs!$E$8*(1-$B1654)-cost_fx*Inputs!$D$8))</f>
        <v>163279.093546402</v>
      </c>
      <c r="J1654" s="0" t="n">
        <f aca="false">G1654+H1654+I1654-fixed</f>
        <v>111681.312374586</v>
      </c>
      <c r="K1654" s="0" t="n">
        <f aca="false">12*Inputs!$B$6*(1-MIN(1,Inputs!$G$6*$D1654)*churn_nonbuyers)*(ic*Inputs!$C$6+fee_wd*Inputs!$E$6*(1-$B1654)+fee_fx*Inputs!$D$6-cost_acc-cost_wd*Inputs!$E$6*(1-$B1654)-cost_fx*Inputs!$D$6)</f>
        <v>170868.624613646</v>
      </c>
      <c r="L1654" s="0" t="n">
        <f aca="false">12*Inputs!$B$7*(1-MIN(1,Inputs!$G$7*$D1654)*churn_nonbuyers)*(ic*Inputs!$C$7+fee_wd*Inputs!$E$7*(1-$B1654)+fee_fx*Inputs!$D$7-cost_acc-cost_wd*Inputs!$E$7*(1-$B1654)-cost_fx*Inputs!$D$7)</f>
        <v>369728.310320188</v>
      </c>
      <c r="M1654" s="0" t="n">
        <f aca="false">12*Inputs!$B$8*(1-MIN(1,Inputs!$G$8*$D1654)*churn_nonbuyers)*(ic*Inputs!$C$8+fee_wd*Inputs!$E$8*(1-$B1654)+fee_fx*Inputs!$D$8-cost_acc-cost_wd*Inputs!$E$8*(1-$B1654)-cost_fx*Inputs!$D$8)</f>
        <v>66895.2054236832</v>
      </c>
      <c r="N1654" s="0" t="n">
        <f aca="false">K1654+L1654+I1654-fixed</f>
        <v>3876.02848023607</v>
      </c>
      <c r="O1654" s="0" t="n">
        <f aca="false">K1654+L1654+M1654-fixed</f>
        <v>-92507.8596424824</v>
      </c>
      <c r="P1654" s="0" t="n">
        <f aca="false">12*Inputs!$B$6*(1-MIN(1,Inputs!$F$6*$D1654))*(ic*Inputs!$C$6+flat_fee-cost_acc-cost_wd*Inputs!$E$6*$E1654-cost_fx*Inputs!$D$6)+12*Inputs!$B$7*(1-MIN(1,Inputs!$F$7*$D1654))*(ic*Inputs!$C$7+flat_fee-cost_acc-cost_wd*Inputs!$E$7*$E1654-cost_fx*Inputs!$D$7)+12*Inputs!$B$8*(1-MIN(1,Inputs!$F$8*$D1654))*(ic*Inputs!$C$8+flat_fee-cost_acc-cost_wd*Inputs!$E$8*$E1654-cost_fx*Inputs!$D$8)-fixed</f>
        <v>-39137.88035008</v>
      </c>
    </row>
    <row r="1655" customFormat="false" ht="15" hidden="false" customHeight="false" outlineLevel="0" collapsed="false">
      <c r="A1655" s="0" t="n">
        <v>1590</v>
      </c>
      <c r="B1655" s="0" t="n">
        <v>0.268368</v>
      </c>
      <c r="C1655" s="0" t="n">
        <v>0.768874</v>
      </c>
      <c r="D1655" s="0" t="n">
        <v>0.967214</v>
      </c>
      <c r="E1655" s="0" t="n">
        <v>1.25044</v>
      </c>
      <c r="F1655" s="0" t="n">
        <v>0.143334</v>
      </c>
      <c r="G1655" s="0" t="n">
        <f aca="false">12*Inputs!$B$6*(MIN(1,$H$50*$C1655)*(ic*Inputs!$C$6+pS+fee_fx*Inputs!$D$6-cost_acc-cost_wd*Inputs!$E$6*$E1655-cost_fx*Inputs!$D$6-$F1655)+(1-MIN(1,$H$50*$C1655))*(1-MIN(1,Inputs!$G$6*$D1655)*churn_nonbuyers)*(ic*Inputs!$C$6+fee_wd*Inputs!$E$6*(1-$B1655)+fee_fx*Inputs!$D$6-cost_acc-cost_wd*Inputs!$E$6*(1-$B1655)-cost_fx*Inputs!$D$6))</f>
        <v>195070.520055207</v>
      </c>
      <c r="H1655" s="0" t="n">
        <f aca="false">12*Inputs!$B$7*(MIN(1,$H$51*$C1655)*(ic*Inputs!$C$7+pE+fee_fx*Inputs!$D$7-cost_acc-cost_wd*Inputs!$E$7*$E1655-cost_fx*Inputs!$D$7-$F1655)+(1-MIN(1,$H$51*$C1655))*(1-MIN(1,Inputs!$G$7*$D1655)*churn_nonbuyers)*(ic*Inputs!$C$7+fee_wd*Inputs!$E$7*(1-$B1655)+fee_fx*Inputs!$D$7-cost_acc-cost_wd*Inputs!$E$7*(1-$B1655)-cost_fx*Inputs!$D$7))</f>
        <v>384429.337077886</v>
      </c>
      <c r="I1655" s="0" t="n">
        <f aca="false">12*Inputs!$B$8*(MIN(1,$H$52*$C1655)*(ic*Inputs!$C$8+pT-cost_acc-cost_wd*Inputs!$E$8-cost_fx*Inputs!$D$8-cost_ins)+(1-MIN(1,$H$52*$C1655))*(1-MIN(1,Inputs!$G$8*$D1655)*churn_nonbuyers)*(ic*Inputs!$C$8+fee_wd*Inputs!$E$8*(1-$B1655)+fee_fx*Inputs!$D$8-cost_acc-cost_wd*Inputs!$E$8*(1-$B1655)-cost_fx*Inputs!$D$8))</f>
        <v>157585.002838056</v>
      </c>
      <c r="J1655" s="0" t="n">
        <f aca="false">G1655+H1655+I1655-fixed</f>
        <v>37084.8599711487</v>
      </c>
      <c r="K1655" s="0" t="n">
        <f aca="false">12*Inputs!$B$6*(1-MIN(1,Inputs!$G$6*$D1655)*churn_nonbuyers)*(ic*Inputs!$C$6+fee_wd*Inputs!$E$6*(1-$B1655)+fee_fx*Inputs!$D$6-cost_acc-cost_wd*Inputs!$E$6*(1-$B1655)-cost_fx*Inputs!$D$6)</f>
        <v>155074.389744614</v>
      </c>
      <c r="L1655" s="0" t="n">
        <f aca="false">12*Inputs!$B$7*(1-MIN(1,Inputs!$G$7*$D1655)*churn_nonbuyers)*(ic*Inputs!$C$7+fee_wd*Inputs!$E$7*(1-$B1655)+fee_fx*Inputs!$D$7-cost_acc-cost_wd*Inputs!$E$7*(1-$B1655)-cost_fx*Inputs!$D$7)</f>
        <v>353976.926774769</v>
      </c>
      <c r="M1655" s="0" t="n">
        <f aca="false">12*Inputs!$B$8*(1-MIN(1,Inputs!$G$8*$D1655)*churn_nonbuyers)*(ic*Inputs!$C$8+fee_wd*Inputs!$E$8*(1-$B1655)+fee_fx*Inputs!$D$8-cost_acc-cost_wd*Inputs!$E$8*(1-$B1655)-cost_fx*Inputs!$D$8)</f>
        <v>101250.809314867</v>
      </c>
      <c r="N1655" s="0" t="n">
        <f aca="false">K1655+L1655+I1655-fixed</f>
        <v>-33363.6806425613</v>
      </c>
      <c r="O1655" s="0" t="n">
        <f aca="false">K1655+L1655+M1655-fixed</f>
        <v>-89697.8741657498</v>
      </c>
      <c r="P1655" s="0" t="n">
        <f aca="false">12*Inputs!$B$6*(1-MIN(1,Inputs!$F$6*$D1655))*(ic*Inputs!$C$6+flat_fee-cost_acc-cost_wd*Inputs!$E$6*$E1655-cost_fx*Inputs!$D$6)+12*Inputs!$B$7*(1-MIN(1,Inputs!$F$7*$D1655))*(ic*Inputs!$C$7+flat_fee-cost_acc-cost_wd*Inputs!$E$7*$E1655-cost_fx*Inputs!$D$7)+12*Inputs!$B$8*(1-MIN(1,Inputs!$F$8*$D1655))*(ic*Inputs!$C$8+flat_fee-cost_acc-cost_wd*Inputs!$E$8*$E1655-cost_fx*Inputs!$D$8)-fixed</f>
        <v>-21199.7587936</v>
      </c>
    </row>
    <row r="1656" customFormat="false" ht="15" hidden="false" customHeight="false" outlineLevel="0" collapsed="false">
      <c r="A1656" s="0" t="n">
        <v>1591</v>
      </c>
      <c r="B1656" s="0" t="n">
        <v>0.117431</v>
      </c>
      <c r="C1656" s="0" t="n">
        <v>0.682718</v>
      </c>
      <c r="D1656" s="0" t="n">
        <v>0.881408</v>
      </c>
      <c r="E1656" s="0" t="n">
        <v>1.050891</v>
      </c>
      <c r="F1656" s="0" t="n">
        <v>0.118033</v>
      </c>
      <c r="G1656" s="0" t="n">
        <f aca="false">12*Inputs!$B$6*(MIN(1,$H$50*$C1656)*(ic*Inputs!$C$6+pS+fee_fx*Inputs!$D$6-cost_acc-cost_wd*Inputs!$E$6*$E1656-cost_fx*Inputs!$D$6-$F1656)+(1-MIN(1,$H$50*$C1656))*(1-MIN(1,Inputs!$G$6*$D1656)*churn_nonbuyers)*(ic*Inputs!$C$6+fee_wd*Inputs!$E$6*(1-$B1656)+fee_fx*Inputs!$D$6-cost_acc-cost_wd*Inputs!$E$6*(1-$B1656)-cost_fx*Inputs!$D$6))</f>
        <v>214428.826021306</v>
      </c>
      <c r="H1656" s="0" t="n">
        <f aca="false">12*Inputs!$B$7*(MIN(1,$H$51*$C1656)*(ic*Inputs!$C$7+pE+fee_fx*Inputs!$D$7-cost_acc-cost_wd*Inputs!$E$7*$E1656-cost_fx*Inputs!$D$7-$F1656)+(1-MIN(1,$H$51*$C1656))*(1-MIN(1,Inputs!$G$7*$D1656)*churn_nonbuyers)*(ic*Inputs!$C$7+fee_wd*Inputs!$E$7*(1-$B1656)+fee_fx*Inputs!$D$7-cost_acc-cost_wd*Inputs!$E$7*(1-$B1656)-cost_fx*Inputs!$D$7))</f>
        <v>413770.084641323</v>
      </c>
      <c r="I1656" s="0" t="n">
        <f aca="false">12*Inputs!$B$8*(MIN(1,$H$52*$C1656)*(ic*Inputs!$C$8+pT-cost_acc-cost_wd*Inputs!$E$8-cost_fx*Inputs!$D$8-cost_ins)+(1-MIN(1,$H$52*$C1656))*(1-MIN(1,Inputs!$G$8*$D1656)*churn_nonbuyers)*(ic*Inputs!$C$8+fee_wd*Inputs!$E$8*(1-$B1656)+fee_fx*Inputs!$D$8-cost_acc-cost_wd*Inputs!$E$8*(1-$B1656)-cost_fx*Inputs!$D$8))</f>
        <v>162553.006689209</v>
      </c>
      <c r="J1656" s="0" t="n">
        <f aca="false">G1656+H1656+I1656-fixed</f>
        <v>90751.9173518373</v>
      </c>
      <c r="K1656" s="0" t="n">
        <f aca="false">12*Inputs!$B$6*(1-MIN(1,Inputs!$G$6*$D1656)*churn_nonbuyers)*(ic*Inputs!$C$6+fee_wd*Inputs!$E$6*(1-$B1656)+fee_fx*Inputs!$D$6-cost_acc-cost_wd*Inputs!$E$6*(1-$B1656)-cost_fx*Inputs!$D$6)</f>
        <v>176550.576644506</v>
      </c>
      <c r="L1656" s="0" t="n">
        <f aca="false">12*Inputs!$B$7*(1-MIN(1,Inputs!$G$7*$D1656)*churn_nonbuyers)*(ic*Inputs!$C$7+fee_wd*Inputs!$E$7*(1-$B1656)+fee_fx*Inputs!$D$7-cost_acc-cost_wd*Inputs!$E$7*(1-$B1656)-cost_fx*Inputs!$D$7)</f>
        <v>376075.564802703</v>
      </c>
      <c r="M1656" s="0" t="n">
        <f aca="false">12*Inputs!$B$8*(1-MIN(1,Inputs!$G$8*$D1656)*churn_nonbuyers)*(ic*Inputs!$C$8+fee_wd*Inputs!$E$8*(1-$B1656)+fee_fx*Inputs!$D$8-cost_acc-cost_wd*Inputs!$E$8*(1-$B1656)-cost_fx*Inputs!$D$8)</f>
        <v>122856.967487693</v>
      </c>
      <c r="N1656" s="0" t="n">
        <f aca="false">K1656+L1656+I1656-fixed</f>
        <v>15179.1481364181</v>
      </c>
      <c r="O1656" s="0" t="n">
        <f aca="false">K1656+L1656+M1656-fixed</f>
        <v>-24516.8910650981</v>
      </c>
      <c r="P1656" s="0" t="n">
        <f aca="false">12*Inputs!$B$6*(1-MIN(1,Inputs!$F$6*$D1656))*(ic*Inputs!$C$6+flat_fee-cost_acc-cost_wd*Inputs!$E$6*$E1656-cost_fx*Inputs!$D$6)+12*Inputs!$B$7*(1-MIN(1,Inputs!$F$7*$D1656))*(ic*Inputs!$C$7+flat_fee-cost_acc-cost_wd*Inputs!$E$7*$E1656-cost_fx*Inputs!$D$7)+12*Inputs!$B$8*(1-MIN(1,Inputs!$F$8*$D1656))*(ic*Inputs!$C$8+flat_fee-cost_acc-cost_wd*Inputs!$E$8*$E1656-cost_fx*Inputs!$D$8)-fixed</f>
        <v>113915.97366272</v>
      </c>
    </row>
    <row r="1657" customFormat="false" ht="15" hidden="false" customHeight="false" outlineLevel="0" collapsed="false">
      <c r="A1657" s="0" t="n">
        <v>1592</v>
      </c>
      <c r="B1657" s="0" t="n">
        <v>0.312677</v>
      </c>
      <c r="C1657" s="0" t="n">
        <v>0.85359</v>
      </c>
      <c r="D1657" s="0" t="n">
        <v>1.048622</v>
      </c>
      <c r="E1657" s="0" t="n">
        <v>1.064318</v>
      </c>
      <c r="F1657" s="0" t="n">
        <v>0.050211</v>
      </c>
      <c r="G1657" s="0" t="n">
        <f aca="false">12*Inputs!$B$6*(MIN(1,$H$50*$C1657)*(ic*Inputs!$C$6+pS+fee_fx*Inputs!$D$6-cost_acc-cost_wd*Inputs!$E$6*$E1657-cost_fx*Inputs!$D$6-$F1657)+(1-MIN(1,$H$50*$C1657))*(1-MIN(1,Inputs!$G$6*$D1657)*churn_nonbuyers)*(ic*Inputs!$C$6+fee_wd*Inputs!$E$6*(1-$B1657)+fee_fx*Inputs!$D$6-cost_acc-cost_wd*Inputs!$E$6*(1-$B1657)-cost_fx*Inputs!$D$6))</f>
        <v>198718.105587255</v>
      </c>
      <c r="H1657" s="0" t="n">
        <f aca="false">12*Inputs!$B$7*(MIN(1,$H$51*$C1657)*(ic*Inputs!$C$7+pE+fee_fx*Inputs!$D$7-cost_acc-cost_wd*Inputs!$E$7*$E1657-cost_fx*Inputs!$D$7-$F1657)+(1-MIN(1,$H$51*$C1657))*(1-MIN(1,Inputs!$G$7*$D1657)*churn_nonbuyers)*(ic*Inputs!$C$7+fee_wd*Inputs!$E$7*(1-$B1657)+fee_fx*Inputs!$D$7-cost_acc-cost_wd*Inputs!$E$7*(1-$B1657)-cost_fx*Inputs!$D$7))</f>
        <v>406009.123738013</v>
      </c>
      <c r="I1657" s="0" t="n">
        <f aca="false">12*Inputs!$B$8*(MIN(1,$H$52*$C1657)*(ic*Inputs!$C$8+pT-cost_acc-cost_wd*Inputs!$E$8-cost_fx*Inputs!$D$8-cost_ins)+(1-MIN(1,$H$52*$C1657))*(1-MIN(1,Inputs!$G$8*$D1657)*churn_nonbuyers)*(ic*Inputs!$C$8+fee_wd*Inputs!$E$8*(1-$B1657)+fee_fx*Inputs!$D$8-cost_acc-cost_wd*Inputs!$E$8*(1-$B1657)-cost_fx*Inputs!$D$8))</f>
        <v>156373.494825397</v>
      </c>
      <c r="J1657" s="0" t="n">
        <f aca="false">G1657+H1657+I1657-fixed</f>
        <v>61100.7241506656</v>
      </c>
      <c r="K1657" s="0" t="n">
        <f aca="false">12*Inputs!$B$6*(1-MIN(1,Inputs!$G$6*$D1657)*churn_nonbuyers)*(ic*Inputs!$C$6+fee_wd*Inputs!$E$6*(1-$B1657)+fee_fx*Inputs!$D$6-cost_acc-cost_wd*Inputs!$E$6*(1-$B1657)-cost_fx*Inputs!$D$6)</f>
        <v>148365.138103877</v>
      </c>
      <c r="L1657" s="0" t="n">
        <f aca="false">12*Inputs!$B$7*(1-MIN(1,Inputs!$G$7*$D1657)*churn_nonbuyers)*(ic*Inputs!$C$7+fee_wd*Inputs!$E$7*(1-$B1657)+fee_fx*Inputs!$D$7-cost_acc-cost_wd*Inputs!$E$7*(1-$B1657)-cost_fx*Inputs!$D$7)</f>
        <v>346906.821806326</v>
      </c>
      <c r="M1657" s="0" t="n">
        <f aca="false">12*Inputs!$B$8*(1-MIN(1,Inputs!$G$8*$D1657)*churn_nonbuyers)*(ic*Inputs!$C$8+fee_wd*Inputs!$E$8*(1-$B1657)+fee_fx*Inputs!$D$8-cost_acc-cost_wd*Inputs!$E$8*(1-$B1657)-cost_fx*Inputs!$D$8)</f>
        <v>82819.1168047584</v>
      </c>
      <c r="N1657" s="0" t="n">
        <f aca="false">K1657+L1657+I1657-fixed</f>
        <v>-48354.5452644003</v>
      </c>
      <c r="O1657" s="0" t="n">
        <f aca="false">K1657+L1657+M1657-fixed</f>
        <v>-121908.923285039</v>
      </c>
      <c r="P1657" s="0" t="n">
        <f aca="false">12*Inputs!$B$6*(1-MIN(1,Inputs!$F$6*$D1657))*(ic*Inputs!$C$6+flat_fee-cost_acc-cost_wd*Inputs!$E$6*$E1657-cost_fx*Inputs!$D$6)+12*Inputs!$B$7*(1-MIN(1,Inputs!$F$7*$D1657))*(ic*Inputs!$C$7+flat_fee-cost_acc-cost_wd*Inputs!$E$7*$E1657-cost_fx*Inputs!$D$7)+12*Inputs!$B$8*(1-MIN(1,Inputs!$F$8*$D1657))*(ic*Inputs!$C$8+flat_fee-cost_acc-cost_wd*Inputs!$E$8*$E1657-cost_fx*Inputs!$D$8)-fixed</f>
        <v>16017.86153504</v>
      </c>
    </row>
    <row r="1658" customFormat="false" ht="15" hidden="false" customHeight="false" outlineLevel="0" collapsed="false">
      <c r="A1658" s="0" t="n">
        <v>1593</v>
      </c>
      <c r="B1658" s="0" t="n">
        <v>0.245171</v>
      </c>
      <c r="C1658" s="0" t="n">
        <v>0.902431</v>
      </c>
      <c r="D1658" s="0" t="n">
        <v>0.708098</v>
      </c>
      <c r="E1658" s="0" t="n">
        <v>1.168416</v>
      </c>
      <c r="F1658" s="0" t="n">
        <v>0.14984</v>
      </c>
      <c r="G1658" s="0" t="n">
        <f aca="false">12*Inputs!$B$6*(MIN(1,$H$50*$C1658)*(ic*Inputs!$C$6+pS+fee_fx*Inputs!$D$6-cost_acc-cost_wd*Inputs!$E$6*$E1658-cost_fx*Inputs!$D$6-$F1658)+(1-MIN(1,$H$50*$C1658))*(1-MIN(1,Inputs!$G$6*$D1658)*churn_nonbuyers)*(ic*Inputs!$C$6+fee_wd*Inputs!$E$6*(1-$B1658)+fee_fx*Inputs!$D$6-cost_acc-cost_wd*Inputs!$E$6*(1-$B1658)-cost_fx*Inputs!$D$6))</f>
        <v>208536.484657836</v>
      </c>
      <c r="H1658" s="0" t="n">
        <f aca="false">12*Inputs!$B$7*(MIN(1,$H$51*$C1658)*(ic*Inputs!$C$7+pE+fee_fx*Inputs!$D$7-cost_acc-cost_wd*Inputs!$E$7*$E1658-cost_fx*Inputs!$D$7-$F1658)+(1-MIN(1,$H$51*$C1658))*(1-MIN(1,Inputs!$G$7*$D1658)*churn_nonbuyers)*(ic*Inputs!$C$7+fee_wd*Inputs!$E$7*(1-$B1658)+fee_fx*Inputs!$D$7-cost_acc-cost_wd*Inputs!$E$7*(1-$B1658)-cost_fx*Inputs!$D$7))</f>
        <v>401808.257846889</v>
      </c>
      <c r="I1658" s="0" t="n">
        <f aca="false">12*Inputs!$B$8*(MIN(1,$H$52*$C1658)*(ic*Inputs!$C$8+pT-cost_acc-cost_wd*Inputs!$E$8-cost_fx*Inputs!$D$8-cost_ins)+(1-MIN(1,$H$52*$C1658))*(1-MIN(1,Inputs!$G$8*$D1658)*churn_nonbuyers)*(ic*Inputs!$C$8+fee_wd*Inputs!$E$8*(1-$B1658)+fee_fx*Inputs!$D$8-cost_acc-cost_wd*Inputs!$E$8*(1-$B1658)-cost_fx*Inputs!$D$8))</f>
        <v>188521.10662681</v>
      </c>
      <c r="J1658" s="0" t="n">
        <f aca="false">G1658+H1658+I1658-fixed</f>
        <v>98865.8491315347</v>
      </c>
      <c r="K1658" s="0" t="n">
        <f aca="false">12*Inputs!$B$6*(1-MIN(1,Inputs!$G$6*$D1658)*churn_nonbuyers)*(ic*Inputs!$C$6+fee_wd*Inputs!$E$6*(1-$B1658)+fee_fx*Inputs!$D$6-cost_acc-cost_wd*Inputs!$E$6*(1-$B1658)-cost_fx*Inputs!$D$6)</f>
        <v>160407.704842258</v>
      </c>
      <c r="L1658" s="0" t="n">
        <f aca="false">12*Inputs!$B$7*(1-MIN(1,Inputs!$G$7*$D1658)*churn_nonbuyers)*(ic*Inputs!$C$7+fee_wd*Inputs!$E$7*(1-$B1658)+fee_fx*Inputs!$D$7-cost_acc-cost_wd*Inputs!$E$7*(1-$B1658)-cost_fx*Inputs!$D$7)</f>
        <v>360080.196601355</v>
      </c>
      <c r="M1658" s="0" t="n">
        <f aca="false">12*Inputs!$B$8*(1-MIN(1,Inputs!$G$8*$D1658)*churn_nonbuyers)*(ic*Inputs!$C$8+fee_wd*Inputs!$E$8*(1-$B1658)+fee_fx*Inputs!$D$8-cost_acc-cost_wd*Inputs!$E$8*(1-$B1658)-cost_fx*Inputs!$D$8)</f>
        <v>158678.692143869</v>
      </c>
      <c r="N1658" s="0" t="n">
        <f aca="false">K1658+L1658+I1658-fixed</f>
        <v>9009.00807042245</v>
      </c>
      <c r="O1658" s="0" t="n">
        <f aca="false">K1658+L1658+M1658-fixed</f>
        <v>-20833.4064125189</v>
      </c>
      <c r="P1658" s="0" t="n">
        <f aca="false">12*Inputs!$B$6*(1-MIN(1,Inputs!$F$6*$D1658))*(ic*Inputs!$C$6+flat_fee-cost_acc-cost_wd*Inputs!$E$6*$E1658-cost_fx*Inputs!$D$6)+12*Inputs!$B$7*(1-MIN(1,Inputs!$F$7*$D1658))*(ic*Inputs!$C$7+flat_fee-cost_acc-cost_wd*Inputs!$E$7*$E1658-cost_fx*Inputs!$D$7)+12*Inputs!$B$8*(1-MIN(1,Inputs!$F$8*$D1658))*(ic*Inputs!$C$8+flat_fee-cost_acc-cost_wd*Inputs!$E$8*$E1658-cost_fx*Inputs!$D$8)-fixed</f>
        <v>150529.36692032</v>
      </c>
    </row>
    <row r="1659" customFormat="false" ht="15" hidden="false" customHeight="false" outlineLevel="0" collapsed="false">
      <c r="A1659" s="0" t="n">
        <v>1594</v>
      </c>
      <c r="B1659" s="0" t="n">
        <v>0.164706</v>
      </c>
      <c r="C1659" s="0" t="n">
        <v>0.888867</v>
      </c>
      <c r="D1659" s="0" t="n">
        <v>0.832097</v>
      </c>
      <c r="E1659" s="0" t="n">
        <v>1.074481</v>
      </c>
      <c r="F1659" s="0" t="n">
        <v>0.052188</v>
      </c>
      <c r="G1659" s="0" t="n">
        <f aca="false">12*Inputs!$B$6*(MIN(1,$H$50*$C1659)*(ic*Inputs!$C$6+pS+fee_fx*Inputs!$D$6-cost_acc-cost_wd*Inputs!$E$6*$E1659-cost_fx*Inputs!$D$6-$F1659)+(1-MIN(1,$H$50*$C1659))*(1-MIN(1,Inputs!$G$6*$D1659)*churn_nonbuyers)*(ic*Inputs!$C$6+fee_wd*Inputs!$E$6*(1-$B1659)+fee_fx*Inputs!$D$6-cost_acc-cost_wd*Inputs!$E$6*(1-$B1659)-cost_fx*Inputs!$D$6))</f>
        <v>221094.206875086</v>
      </c>
      <c r="H1659" s="0" t="n">
        <f aca="false">12*Inputs!$B$7*(MIN(1,$H$51*$C1659)*(ic*Inputs!$C$7+pE+fee_fx*Inputs!$D$7-cost_acc-cost_wd*Inputs!$E$7*$E1659-cost_fx*Inputs!$D$7-$F1659)+(1-MIN(1,$H$51*$C1659))*(1-MIN(1,Inputs!$G$7*$D1659)*churn_nonbuyers)*(ic*Inputs!$C$7+fee_wd*Inputs!$E$7*(1-$B1659)+fee_fx*Inputs!$D$7-cost_acc-cost_wd*Inputs!$E$7*(1-$B1659)-cost_fx*Inputs!$D$7))</f>
        <v>422198.306490817</v>
      </c>
      <c r="I1659" s="0" t="n">
        <f aca="false">12*Inputs!$B$8*(MIN(1,$H$52*$C1659)*(ic*Inputs!$C$8+pT-cost_acc-cost_wd*Inputs!$E$8-cost_fx*Inputs!$D$8-cost_ins)+(1-MIN(1,$H$52*$C1659))*(1-MIN(1,Inputs!$G$8*$D1659)*churn_nonbuyers)*(ic*Inputs!$C$8+fee_wd*Inputs!$E$8*(1-$B1659)+fee_fx*Inputs!$D$8-cost_acc-cost_wd*Inputs!$E$8*(1-$B1659)-cost_fx*Inputs!$D$8))</f>
        <v>178364.343801596</v>
      </c>
      <c r="J1659" s="0" t="n">
        <f aca="false">G1659+H1659+I1659-fixed</f>
        <v>121656.857167498</v>
      </c>
      <c r="K1659" s="0" t="n">
        <f aca="false">12*Inputs!$B$6*(1-MIN(1,Inputs!$G$6*$D1659)*churn_nonbuyers)*(ic*Inputs!$C$6+fee_wd*Inputs!$E$6*(1-$B1659)+fee_fx*Inputs!$D$6-cost_acc-cost_wd*Inputs!$E$6*(1-$B1659)-cost_fx*Inputs!$D$6)</f>
        <v>170481.56809307</v>
      </c>
      <c r="L1659" s="0" t="n">
        <f aca="false">12*Inputs!$B$7*(1-MIN(1,Inputs!$G$7*$D1659)*churn_nonbuyers)*(ic*Inputs!$C$7+fee_wd*Inputs!$E$7*(1-$B1659)+fee_fx*Inputs!$D$7-cost_acc-cost_wd*Inputs!$E$7*(1-$B1659)-cost_fx*Inputs!$D$7)</f>
        <v>370009.352599842</v>
      </c>
      <c r="M1659" s="0" t="n">
        <f aca="false">12*Inputs!$B$8*(1-MIN(1,Inputs!$G$8*$D1659)*churn_nonbuyers)*(ic*Inputs!$C$8+fee_wd*Inputs!$E$8*(1-$B1659)+fee_fx*Inputs!$D$8-cost_acc-cost_wd*Inputs!$E$8*(1-$B1659)-cost_fx*Inputs!$D$8)</f>
        <v>132981.515420995</v>
      </c>
      <c r="N1659" s="0" t="n">
        <f aca="false">K1659+L1659+I1659-fixed</f>
        <v>18855.2644945082</v>
      </c>
      <c r="O1659" s="0" t="n">
        <f aca="false">K1659+L1659+M1659-fixed</f>
        <v>-26527.5638860923</v>
      </c>
      <c r="P1659" s="0" t="n">
        <f aca="false">12*Inputs!$B$6*(1-MIN(1,Inputs!$F$6*$D1659))*(ic*Inputs!$C$6+flat_fee-cost_acc-cost_wd*Inputs!$E$6*$E1659-cost_fx*Inputs!$D$6)+12*Inputs!$B$7*(1-MIN(1,Inputs!$F$7*$D1659))*(ic*Inputs!$C$7+flat_fee-cost_acc-cost_wd*Inputs!$E$7*$E1659-cost_fx*Inputs!$D$7)+12*Inputs!$B$8*(1-MIN(1,Inputs!$F$8*$D1659))*(ic*Inputs!$C$8+flat_fee-cost_acc-cost_wd*Inputs!$E$8*$E1659-cost_fx*Inputs!$D$8)-fixed</f>
        <v>129980.07098168</v>
      </c>
    </row>
    <row r="1660" customFormat="false" ht="15" hidden="false" customHeight="false" outlineLevel="0" collapsed="false">
      <c r="A1660" s="0" t="n">
        <v>1595</v>
      </c>
      <c r="B1660" s="0" t="n">
        <v>0.051446</v>
      </c>
      <c r="C1660" s="0" t="n">
        <v>1.029418</v>
      </c>
      <c r="D1660" s="0" t="n">
        <v>1.264586</v>
      </c>
      <c r="E1660" s="0" t="n">
        <v>1.31353</v>
      </c>
      <c r="F1660" s="0" t="n">
        <v>0.34787</v>
      </c>
      <c r="G1660" s="0" t="n">
        <f aca="false">12*Inputs!$B$6*(MIN(1,$H$50*$C1660)*(ic*Inputs!$C$6+pS+fee_fx*Inputs!$D$6-cost_acc-cost_wd*Inputs!$E$6*$E1660-cost_fx*Inputs!$D$6-$F1660)+(1-MIN(1,$H$50*$C1660))*(1-MIN(1,Inputs!$G$6*$D1660)*churn_nonbuyers)*(ic*Inputs!$C$6+fee_wd*Inputs!$E$6*(1-$B1660)+fee_fx*Inputs!$D$6-cost_acc-cost_wd*Inputs!$E$6*(1-$B1660)-cost_fx*Inputs!$D$6))</f>
        <v>226904.79655609</v>
      </c>
      <c r="H1660" s="0" t="n">
        <f aca="false">12*Inputs!$B$7*(MIN(1,$H$51*$C1660)*(ic*Inputs!$C$7+pE+fee_fx*Inputs!$D$7-cost_acc-cost_wd*Inputs!$E$7*$E1660-cost_fx*Inputs!$D$7-$F1660)+(1-MIN(1,$H$51*$C1660))*(1-MIN(1,Inputs!$G$7*$D1660)*churn_nonbuyers)*(ic*Inputs!$C$7+fee_wd*Inputs!$E$7*(1-$B1660)+fee_fx*Inputs!$D$7-cost_acc-cost_wd*Inputs!$E$7*(1-$B1660)-cost_fx*Inputs!$D$7))</f>
        <v>390903.26712464</v>
      </c>
      <c r="I1660" s="0" t="n">
        <f aca="false">12*Inputs!$B$8*(MIN(1,$H$52*$C1660)*(ic*Inputs!$C$8+pT-cost_acc-cost_wd*Inputs!$E$8-cost_fx*Inputs!$D$8-cost_ins)+(1-MIN(1,$H$52*$C1660))*(1-MIN(1,Inputs!$G$8*$D1660)*churn_nonbuyers)*(ic*Inputs!$C$8+fee_wd*Inputs!$E$8*(1-$B1660)+fee_fx*Inputs!$D$8-cost_acc-cost_wd*Inputs!$E$8*(1-$B1660)-cost_fx*Inputs!$D$8))</f>
        <v>158773.892799822</v>
      </c>
      <c r="J1660" s="0" t="n">
        <f aca="false">G1660+H1660+I1660-fixed</f>
        <v>76581.9564805508</v>
      </c>
      <c r="K1660" s="0" t="n">
        <f aca="false">12*Inputs!$B$6*(1-MIN(1,Inputs!$G$6*$D1660)*churn_nonbuyers)*(ic*Inputs!$C$6+fee_wd*Inputs!$E$6*(1-$B1660)+fee_fx*Inputs!$D$6-cost_acc-cost_wd*Inputs!$E$6*(1-$B1660)-cost_fx*Inputs!$D$6)</f>
        <v>181913.165937763</v>
      </c>
      <c r="L1660" s="0" t="n">
        <f aca="false">12*Inputs!$B$7*(1-MIN(1,Inputs!$G$7*$D1660)*churn_nonbuyers)*(ic*Inputs!$C$7+fee_wd*Inputs!$E$7*(1-$B1660)+fee_fx*Inputs!$D$7-cost_acc-cost_wd*Inputs!$E$7*(1-$B1660)-cost_fx*Inputs!$D$7)</f>
        <v>380776.393834658</v>
      </c>
      <c r="M1660" s="0" t="n">
        <f aca="false">12*Inputs!$B$8*(1-MIN(1,Inputs!$G$8*$D1660)*churn_nonbuyers)*(ic*Inputs!$C$8+fee_wd*Inputs!$E$8*(1-$B1660)+fee_fx*Inputs!$D$8-cost_acc-cost_wd*Inputs!$E$8*(1-$B1660)-cost_fx*Inputs!$D$8)</f>
        <v>37183.9278695616</v>
      </c>
      <c r="N1660" s="0" t="n">
        <f aca="false">K1660+L1660+I1660-fixed</f>
        <v>21463.4525722428</v>
      </c>
      <c r="O1660" s="0" t="n">
        <f aca="false">K1660+L1660+M1660-fixed</f>
        <v>-100126.512358017</v>
      </c>
      <c r="P1660" s="0" t="n">
        <f aca="false">12*Inputs!$B$6*(1-MIN(1,Inputs!$F$6*$D1660))*(ic*Inputs!$C$6+flat_fee-cost_acc-cost_wd*Inputs!$E$6*$E1660-cost_fx*Inputs!$D$6)+12*Inputs!$B$7*(1-MIN(1,Inputs!$F$7*$D1660))*(ic*Inputs!$C$7+flat_fee-cost_acc-cost_wd*Inputs!$E$7*$E1660-cost_fx*Inputs!$D$7)+12*Inputs!$B$8*(1-MIN(1,Inputs!$F$8*$D1660))*(ic*Inputs!$C$8+flat_fee-cost_acc-cost_wd*Inputs!$E$8*$E1660-cost_fx*Inputs!$D$8)-fixed</f>
        <v>-194271.0581488</v>
      </c>
    </row>
    <row r="1661" customFormat="false" ht="15" hidden="false" customHeight="false" outlineLevel="0" collapsed="false">
      <c r="A1661" s="0" t="n">
        <v>1596</v>
      </c>
      <c r="B1661" s="0" t="n">
        <v>0.405342</v>
      </c>
      <c r="C1661" s="0" t="n">
        <v>0.799259</v>
      </c>
      <c r="D1661" s="0" t="n">
        <v>1.167244</v>
      </c>
      <c r="E1661" s="0" t="n">
        <v>1.063821</v>
      </c>
      <c r="F1661" s="0" t="n">
        <v>0.15189</v>
      </c>
      <c r="G1661" s="0" t="n">
        <f aca="false">12*Inputs!$B$6*(MIN(1,$H$50*$C1661)*(ic*Inputs!$C$6+pS+fee_fx*Inputs!$D$6-cost_acc-cost_wd*Inputs!$E$6*$E1661-cost_fx*Inputs!$D$6-$F1661)+(1-MIN(1,$H$50*$C1661))*(1-MIN(1,Inputs!$G$6*$D1661)*churn_nonbuyers)*(ic*Inputs!$C$6+fee_wd*Inputs!$E$6*(1-$B1661)+fee_fx*Inputs!$D$6-cost_acc-cost_wd*Inputs!$E$6*(1-$B1661)-cost_fx*Inputs!$D$6))</f>
        <v>181019.025897052</v>
      </c>
      <c r="H1661" s="0" t="n">
        <f aca="false">12*Inputs!$B$7*(MIN(1,$H$51*$C1661)*(ic*Inputs!$C$7+pE+fee_fx*Inputs!$D$7-cost_acc-cost_wd*Inputs!$E$7*$E1661-cost_fx*Inputs!$D$7-$F1661)+(1-MIN(1,$H$51*$C1661))*(1-MIN(1,Inputs!$G$7*$D1661)*churn_nonbuyers)*(ic*Inputs!$C$7+fee_wd*Inputs!$E$7*(1-$B1661)+fee_fx*Inputs!$D$7-cost_acc-cost_wd*Inputs!$E$7*(1-$B1661)-cost_fx*Inputs!$D$7))</f>
        <v>387985.040023178</v>
      </c>
      <c r="I1661" s="0" t="n">
        <f aca="false">12*Inputs!$B$8*(MIN(1,$H$52*$C1661)*(ic*Inputs!$C$8+pT-cost_acc-cost_wd*Inputs!$E$8-cost_fx*Inputs!$D$8-cost_ins)+(1-MIN(1,$H$52*$C1661))*(1-MIN(1,Inputs!$G$8*$D1661)*churn_nonbuyers)*(ic*Inputs!$C$8+fee_wd*Inputs!$E$8*(1-$B1661)+fee_fx*Inputs!$D$8-cost_acc-cost_wd*Inputs!$E$8*(1-$B1661)-cost_fx*Inputs!$D$8))</f>
        <v>139943.049230542</v>
      </c>
      <c r="J1661" s="0" t="n">
        <f aca="false">G1661+H1661+I1661-fixed</f>
        <v>8947.11515077262</v>
      </c>
      <c r="K1661" s="0" t="n">
        <f aca="false">12*Inputs!$B$6*(1-MIN(1,Inputs!$G$6*$D1661)*churn_nonbuyers)*(ic*Inputs!$C$6+fee_wd*Inputs!$E$6*(1-$B1661)+fee_fx*Inputs!$D$6-cost_acc-cost_wd*Inputs!$E$6*(1-$B1661)-cost_fx*Inputs!$D$6)</f>
        <v>134871.490205626</v>
      </c>
      <c r="L1661" s="0" t="n">
        <f aca="false">12*Inputs!$B$7*(1-MIN(1,Inputs!$G$7*$D1661)*churn_nonbuyers)*(ic*Inputs!$C$7+fee_wd*Inputs!$E$7*(1-$B1661)+fee_fx*Inputs!$D$7-cost_acc-cost_wd*Inputs!$E$7*(1-$B1661)-cost_fx*Inputs!$D$7)</f>
        <v>332755.703211375</v>
      </c>
      <c r="M1661" s="0" t="n">
        <f aca="false">12*Inputs!$B$8*(1-MIN(1,Inputs!$G$8*$D1661)*churn_nonbuyers)*(ic*Inputs!$C$8+fee_wd*Inputs!$E$8*(1-$B1661)+fee_fx*Inputs!$D$8-cost_acc-cost_wd*Inputs!$E$8*(1-$B1661)-cost_fx*Inputs!$D$8)</f>
        <v>56148.9442662528</v>
      </c>
      <c r="N1661" s="0" t="n">
        <f aca="false">K1661+L1661+I1661-fixed</f>
        <v>-92429.7573524568</v>
      </c>
      <c r="O1661" s="0" t="n">
        <f aca="false">K1661+L1661+M1661-fixed</f>
        <v>-176223.862316746</v>
      </c>
      <c r="P1661" s="0" t="n">
        <f aca="false">12*Inputs!$B$6*(1-MIN(1,Inputs!$F$6*$D1661))*(ic*Inputs!$C$6+flat_fee-cost_acc-cost_wd*Inputs!$E$6*$E1661-cost_fx*Inputs!$D$6)+12*Inputs!$B$7*(1-MIN(1,Inputs!$F$7*$D1661))*(ic*Inputs!$C$7+flat_fee-cost_acc-cost_wd*Inputs!$E$7*$E1661-cost_fx*Inputs!$D$7)+12*Inputs!$B$8*(1-MIN(1,Inputs!$F$8*$D1661))*(ic*Inputs!$C$8+flat_fee-cost_acc-cost_wd*Inputs!$E$8*$E1661-cost_fx*Inputs!$D$8)-fixed</f>
        <v>-48850.5633942399</v>
      </c>
    </row>
    <row r="1662" customFormat="false" ht="15" hidden="false" customHeight="false" outlineLevel="0" collapsed="false">
      <c r="A1662" s="0" t="n">
        <v>1597</v>
      </c>
      <c r="B1662" s="0" t="n">
        <v>0.20102</v>
      </c>
      <c r="C1662" s="0" t="n">
        <v>0.904002</v>
      </c>
      <c r="D1662" s="0" t="n">
        <v>1.029859</v>
      </c>
      <c r="E1662" s="0" t="n">
        <v>1.114758</v>
      </c>
      <c r="F1662" s="0" t="n">
        <v>0.019985</v>
      </c>
      <c r="G1662" s="0" t="n">
        <f aca="false">12*Inputs!$B$6*(MIN(1,$H$50*$C1662)*(ic*Inputs!$C$6+pS+fee_fx*Inputs!$D$6-cost_acc-cost_wd*Inputs!$E$6*$E1662-cost_fx*Inputs!$D$6-$F1662)+(1-MIN(1,$H$50*$C1662))*(1-MIN(1,Inputs!$G$6*$D1662)*churn_nonbuyers)*(ic*Inputs!$C$6+fee_wd*Inputs!$E$6*(1-$B1662)+fee_fx*Inputs!$D$6-cost_acc-cost_wd*Inputs!$E$6*(1-$B1662)-cost_fx*Inputs!$D$6))</f>
        <v>215554.879171575</v>
      </c>
      <c r="H1662" s="0" t="n">
        <f aca="false">12*Inputs!$B$7*(MIN(1,$H$51*$C1662)*(ic*Inputs!$C$7+pE+fee_fx*Inputs!$D$7-cost_acc-cost_wd*Inputs!$E$7*$E1662-cost_fx*Inputs!$D$7-$F1662)+(1-MIN(1,$H$51*$C1662))*(1-MIN(1,Inputs!$G$7*$D1662)*churn_nonbuyers)*(ic*Inputs!$C$7+fee_wd*Inputs!$E$7*(1-$B1662)+fee_fx*Inputs!$D$7-cost_acc-cost_wd*Inputs!$E$7*(1-$B1662)-cost_fx*Inputs!$D$7))</f>
        <v>415896.792669094</v>
      </c>
      <c r="I1662" s="0" t="n">
        <f aca="false">12*Inputs!$B$8*(MIN(1,$H$52*$C1662)*(ic*Inputs!$C$8+pT-cost_acc-cost_wd*Inputs!$E$8-cost_fx*Inputs!$D$8-cost_ins)+(1-MIN(1,$H$52*$C1662))*(1-MIN(1,Inputs!$G$8*$D1662)*churn_nonbuyers)*(ic*Inputs!$C$8+fee_wd*Inputs!$E$8*(1-$B1662)+fee_fx*Inputs!$D$8-cost_acc-cost_wd*Inputs!$E$8*(1-$B1662)-cost_fx*Inputs!$D$8))</f>
        <v>162768.584361939</v>
      </c>
      <c r="J1662" s="0" t="n">
        <f aca="false">G1662+H1662+I1662-fixed</f>
        <v>94220.2562026079</v>
      </c>
      <c r="K1662" s="0" t="n">
        <f aca="false">12*Inputs!$B$6*(1-MIN(1,Inputs!$G$6*$D1662)*churn_nonbuyers)*(ic*Inputs!$C$6+fee_wd*Inputs!$E$6*(1-$B1662)+fee_fx*Inputs!$D$6-cost_acc-cost_wd*Inputs!$E$6*(1-$B1662)-cost_fx*Inputs!$D$6)</f>
        <v>163762.701524496</v>
      </c>
      <c r="L1662" s="0" t="n">
        <f aca="false">12*Inputs!$B$7*(1-MIN(1,Inputs!$G$7*$D1662)*churn_nonbuyers)*(ic*Inputs!$C$7+fee_wd*Inputs!$E$7*(1-$B1662)+fee_fx*Inputs!$D$7-cost_acc-cost_wd*Inputs!$E$7*(1-$B1662)-cost_fx*Inputs!$D$7)</f>
        <v>362690.281682698</v>
      </c>
      <c r="M1662" s="0" t="n">
        <f aca="false">12*Inputs!$B$8*(1-MIN(1,Inputs!$G$8*$D1662)*churn_nonbuyers)*(ic*Inputs!$C$8+fee_wd*Inputs!$E$8*(1-$B1662)+fee_fx*Inputs!$D$8-cost_acc-cost_wd*Inputs!$E$8*(1-$B1662)-cost_fx*Inputs!$D$8)</f>
        <v>88404.803487648</v>
      </c>
      <c r="N1662" s="0" t="n">
        <f aca="false">K1662+L1662+I1662-fixed</f>
        <v>-10778.432430867</v>
      </c>
      <c r="O1662" s="0" t="n">
        <f aca="false">K1662+L1662+M1662-fixed</f>
        <v>-85142.2133051584</v>
      </c>
      <c r="P1662" s="0" t="n">
        <f aca="false">12*Inputs!$B$6*(1-MIN(1,Inputs!$F$6*$D1662))*(ic*Inputs!$C$6+flat_fee-cost_acc-cost_wd*Inputs!$E$6*$E1662-cost_fx*Inputs!$D$6)+12*Inputs!$B$7*(1-MIN(1,Inputs!$F$7*$D1662))*(ic*Inputs!$C$7+flat_fee-cost_acc-cost_wd*Inputs!$E$7*$E1662-cost_fx*Inputs!$D$7)+12*Inputs!$B$8*(1-MIN(1,Inputs!$F$8*$D1662))*(ic*Inputs!$C$8+flat_fee-cost_acc-cost_wd*Inputs!$E$8*$E1662-cost_fx*Inputs!$D$8)-fixed</f>
        <v>4880.59203728009</v>
      </c>
    </row>
    <row r="1663" customFormat="false" ht="15" hidden="false" customHeight="false" outlineLevel="0" collapsed="false">
      <c r="A1663" s="0" t="n">
        <v>1598</v>
      </c>
      <c r="B1663" s="0" t="n">
        <v>0.412593</v>
      </c>
      <c r="C1663" s="0" t="n">
        <v>0.870329</v>
      </c>
      <c r="D1663" s="0" t="n">
        <v>0.635792</v>
      </c>
      <c r="E1663" s="0" t="n">
        <v>1.037651</v>
      </c>
      <c r="F1663" s="0" t="n">
        <v>0.101787</v>
      </c>
      <c r="G1663" s="0" t="n">
        <f aca="false">12*Inputs!$B$6*(MIN(1,$H$50*$C1663)*(ic*Inputs!$C$6+pS+fee_fx*Inputs!$D$6-cost_acc-cost_wd*Inputs!$E$6*$E1663-cost_fx*Inputs!$D$6-$F1663)+(1-MIN(1,$H$50*$C1663))*(1-MIN(1,Inputs!$G$6*$D1663)*churn_nonbuyers)*(ic*Inputs!$C$6+fee_wd*Inputs!$E$6*(1-$B1663)+fee_fx*Inputs!$D$6-cost_acc-cost_wd*Inputs!$E$6*(1-$B1663)-cost_fx*Inputs!$D$6))</f>
        <v>189252.366086908</v>
      </c>
      <c r="H1663" s="0" t="n">
        <f aca="false">12*Inputs!$B$7*(MIN(1,$H$51*$C1663)*(ic*Inputs!$C$7+pE+fee_fx*Inputs!$D$7-cost_acc-cost_wd*Inputs!$E$7*$E1663-cost_fx*Inputs!$D$7-$F1663)+(1-MIN(1,$H$51*$C1663))*(1-MIN(1,Inputs!$G$7*$D1663)*churn_nonbuyers)*(ic*Inputs!$C$7+fee_wd*Inputs!$E$7*(1-$B1663)+fee_fx*Inputs!$D$7-cost_acc-cost_wd*Inputs!$E$7*(1-$B1663)-cost_fx*Inputs!$D$7))</f>
        <v>400947.789459671</v>
      </c>
      <c r="I1663" s="0" t="n">
        <f aca="false">12*Inputs!$B$8*(MIN(1,$H$52*$C1663)*(ic*Inputs!$C$8+pT-cost_acc-cost_wd*Inputs!$E$8-cost_fx*Inputs!$D$8-cost_ins)+(1-MIN(1,$H$52*$C1663))*(1-MIN(1,Inputs!$G$8*$D1663)*churn_nonbuyers)*(ic*Inputs!$C$8+fee_wd*Inputs!$E$8*(1-$B1663)+fee_fx*Inputs!$D$8-cost_acc-cost_wd*Inputs!$E$8*(1-$B1663)-cost_fx*Inputs!$D$8))</f>
        <v>191939.762128791</v>
      </c>
      <c r="J1663" s="0" t="n">
        <f aca="false">G1663+H1663+I1663-fixed</f>
        <v>82139.9176753706</v>
      </c>
      <c r="K1663" s="0" t="n">
        <f aca="false">12*Inputs!$B$6*(1-MIN(1,Inputs!$G$6*$D1663)*churn_nonbuyers)*(ic*Inputs!$C$6+fee_wd*Inputs!$E$6*(1-$B1663)+fee_fx*Inputs!$D$6-cost_acc-cost_wd*Inputs!$E$6*(1-$B1663)-cost_fx*Inputs!$D$6)</f>
        <v>137666.552606323</v>
      </c>
      <c r="L1663" s="0" t="n">
        <f aca="false">12*Inputs!$B$7*(1-MIN(1,Inputs!$G$7*$D1663)*churn_nonbuyers)*(ic*Inputs!$C$7+fee_wd*Inputs!$E$7*(1-$B1663)+fee_fx*Inputs!$D$7-cost_acc-cost_wd*Inputs!$E$7*(1-$B1663)-cost_fx*Inputs!$D$7)</f>
        <v>337229.304747794</v>
      </c>
      <c r="M1663" s="0" t="n">
        <f aca="false">12*Inputs!$B$8*(1-MIN(1,Inputs!$G$8*$D1663)*churn_nonbuyers)*(ic*Inputs!$C$8+fee_wd*Inputs!$E$8*(1-$B1663)+fee_fx*Inputs!$D$8-cost_acc-cost_wd*Inputs!$E$8*(1-$B1663)-cost_fx*Inputs!$D$8)</f>
        <v>170143.843682842</v>
      </c>
      <c r="N1663" s="0" t="n">
        <f aca="false">K1663+L1663+I1663-fixed</f>
        <v>-33164.3805170921</v>
      </c>
      <c r="O1663" s="0" t="n">
        <f aca="false">K1663+L1663+M1663-fixed</f>
        <v>-54960.2989630413</v>
      </c>
      <c r="P1663" s="0" t="n">
        <f aca="false">12*Inputs!$B$6*(1-MIN(1,Inputs!$F$6*$D1663))*(ic*Inputs!$C$6+flat_fee-cost_acc-cost_wd*Inputs!$E$6*$E1663-cost_fx*Inputs!$D$6)+12*Inputs!$B$7*(1-MIN(1,Inputs!$F$7*$D1663))*(ic*Inputs!$C$7+flat_fee-cost_acc-cost_wd*Inputs!$E$7*$E1663-cost_fx*Inputs!$D$7)+12*Inputs!$B$8*(1-MIN(1,Inputs!$F$8*$D1663))*(ic*Inputs!$C$8+flat_fee-cost_acc-cost_wd*Inputs!$E$8*$E1663-cost_fx*Inputs!$D$8)-fixed</f>
        <v>256302.78612608</v>
      </c>
    </row>
    <row r="1664" customFormat="false" ht="15" hidden="false" customHeight="false" outlineLevel="0" collapsed="false">
      <c r="A1664" s="0" t="n">
        <v>1599</v>
      </c>
      <c r="B1664" s="0" t="n">
        <v>0.215148</v>
      </c>
      <c r="C1664" s="0" t="n">
        <v>1.126409</v>
      </c>
      <c r="D1664" s="0" t="n">
        <v>1.244563</v>
      </c>
      <c r="E1664" s="0" t="n">
        <v>1.095318</v>
      </c>
      <c r="F1664" s="0" t="n">
        <v>0.23421</v>
      </c>
      <c r="G1664" s="0" t="n">
        <f aca="false">12*Inputs!$B$6*(MIN(1,$H$50*$C1664)*(ic*Inputs!$C$6+pS+fee_fx*Inputs!$D$6-cost_acc-cost_wd*Inputs!$E$6*$E1664-cost_fx*Inputs!$D$6-$F1664)+(1-MIN(1,$H$50*$C1664))*(1-MIN(1,Inputs!$G$6*$D1664)*churn_nonbuyers)*(ic*Inputs!$C$6+fee_wd*Inputs!$E$6*(1-$B1664)+fee_fx*Inputs!$D$6-cost_acc-cost_wd*Inputs!$E$6*(1-$B1664)-cost_fx*Inputs!$D$6))</f>
        <v>219819.535862398</v>
      </c>
      <c r="H1664" s="0" t="n">
        <f aca="false">12*Inputs!$B$7*(MIN(1,$H$51*$C1664)*(ic*Inputs!$C$7+pE+fee_fx*Inputs!$D$7-cost_acc-cost_wd*Inputs!$E$7*$E1664-cost_fx*Inputs!$D$7-$F1664)+(1-MIN(1,$H$51*$C1664))*(1-MIN(1,Inputs!$G$7*$D1664)*churn_nonbuyers)*(ic*Inputs!$C$7+fee_wd*Inputs!$E$7*(1-$B1664)+fee_fx*Inputs!$D$7-cost_acc-cost_wd*Inputs!$E$7*(1-$B1664)-cost_fx*Inputs!$D$7))</f>
        <v>415209.799770802</v>
      </c>
      <c r="I1664" s="0" t="n">
        <f aca="false">12*Inputs!$B$8*(MIN(1,$H$52*$C1664)*(ic*Inputs!$C$8+pT-cost_acc-cost_wd*Inputs!$E$8-cost_fx*Inputs!$D$8-cost_ins)+(1-MIN(1,$H$52*$C1664))*(1-MIN(1,Inputs!$G$8*$D1664)*churn_nonbuyers)*(ic*Inputs!$C$8+fee_wd*Inputs!$E$8*(1-$B1664)+fee_fx*Inputs!$D$8-cost_acc-cost_wd*Inputs!$E$8*(1-$B1664)-cost_fx*Inputs!$D$8))</f>
        <v>170976.256037216</v>
      </c>
      <c r="J1664" s="0" t="n">
        <f aca="false">G1664+H1664+I1664-fixed</f>
        <v>106005.591670415</v>
      </c>
      <c r="K1664" s="0" t="n">
        <f aca="false">12*Inputs!$B$6*(1-MIN(1,Inputs!$G$6*$D1664)*churn_nonbuyers)*(ic*Inputs!$C$6+fee_wd*Inputs!$E$6*(1-$B1664)+fee_fx*Inputs!$D$6-cost_acc-cost_wd*Inputs!$E$6*(1-$B1664)-cost_fx*Inputs!$D$6)</f>
        <v>160001.402690333</v>
      </c>
      <c r="L1664" s="0" t="n">
        <f aca="false">12*Inputs!$B$7*(1-MIN(1,Inputs!$G$7*$D1664)*churn_nonbuyers)*(ic*Inputs!$C$7+fee_wd*Inputs!$E$7*(1-$B1664)+fee_fx*Inputs!$D$7-cost_acc-cost_wd*Inputs!$E$7*(1-$B1664)-cost_fx*Inputs!$D$7)</f>
        <v>358321.1997902</v>
      </c>
      <c r="M1664" s="0" t="n">
        <f aca="false">12*Inputs!$B$8*(1-MIN(1,Inputs!$G$8*$D1664)*churn_nonbuyers)*(ic*Inputs!$C$8+fee_wd*Inputs!$E$8*(1-$B1664)+fee_fx*Inputs!$D$8-cost_acc-cost_wd*Inputs!$E$8*(1-$B1664)-cost_fx*Inputs!$D$8)</f>
        <v>40712.0538348864</v>
      </c>
      <c r="N1664" s="0" t="n">
        <f aca="false">K1664+L1664+I1664-fixed</f>
        <v>-10701.1414822512</v>
      </c>
      <c r="O1664" s="0" t="n">
        <f aca="false">K1664+L1664+M1664-fixed</f>
        <v>-140965.343684581</v>
      </c>
      <c r="P1664" s="0" t="n">
        <f aca="false">12*Inputs!$B$6*(1-MIN(1,Inputs!$F$6*$D1664))*(ic*Inputs!$C$6+flat_fee-cost_acc-cost_wd*Inputs!$E$6*$E1664-cost_fx*Inputs!$D$6)+12*Inputs!$B$7*(1-MIN(1,Inputs!$F$7*$D1664))*(ic*Inputs!$C$7+flat_fee-cost_acc-cost_wd*Inputs!$E$7*$E1664-cost_fx*Inputs!$D$7)+12*Inputs!$B$8*(1-MIN(1,Inputs!$F$8*$D1664))*(ic*Inputs!$C$8+flat_fee-cost_acc-cost_wd*Inputs!$E$8*$E1664-cost_fx*Inputs!$D$8)-fixed</f>
        <v>-103026.59801584</v>
      </c>
    </row>
    <row r="1665" customFormat="false" ht="15" hidden="false" customHeight="false" outlineLevel="0" collapsed="false">
      <c r="A1665" s="0" t="n">
        <v>1600</v>
      </c>
      <c r="B1665" s="0" t="n">
        <v>0.577134</v>
      </c>
      <c r="C1665" s="0" t="n">
        <v>0.844364</v>
      </c>
      <c r="D1665" s="0" t="n">
        <v>0.79143</v>
      </c>
      <c r="E1665" s="0" t="n">
        <v>1.352631</v>
      </c>
      <c r="F1665" s="0" t="n">
        <v>0.077652</v>
      </c>
      <c r="G1665" s="0" t="n">
        <f aca="false">12*Inputs!$B$6*(MIN(1,$H$50*$C1665)*(ic*Inputs!$C$6+pS+fee_fx*Inputs!$D$6-cost_acc-cost_wd*Inputs!$E$6*$E1665-cost_fx*Inputs!$D$6-$F1665)+(1-MIN(1,$H$50*$C1665))*(1-MIN(1,Inputs!$G$6*$D1665)*churn_nonbuyers)*(ic*Inputs!$C$6+fee_wd*Inputs!$E$6*(1-$B1665)+fee_fx*Inputs!$D$6-cost_acc-cost_wd*Inputs!$E$6*(1-$B1665)-cost_fx*Inputs!$D$6))</f>
        <v>159804.36443206</v>
      </c>
      <c r="H1665" s="0" t="n">
        <f aca="false">12*Inputs!$B$7*(MIN(1,$H$51*$C1665)*(ic*Inputs!$C$7+pE+fee_fx*Inputs!$D$7-cost_acc-cost_wd*Inputs!$E$7*$E1665-cost_fx*Inputs!$D$7-$F1665)+(1-MIN(1,$H$51*$C1665))*(1-MIN(1,Inputs!$G$7*$D1665)*churn_nonbuyers)*(ic*Inputs!$C$7+fee_wd*Inputs!$E$7*(1-$B1665)+fee_fx*Inputs!$D$7-cost_acc-cost_wd*Inputs!$E$7*(1-$B1665)-cost_fx*Inputs!$D$7))</f>
        <v>353200.444577342</v>
      </c>
      <c r="I1665" s="0" t="n">
        <f aca="false">12*Inputs!$B$8*(MIN(1,$H$52*$C1665)*(ic*Inputs!$C$8+pT-cost_acc-cost_wd*Inputs!$E$8-cost_fx*Inputs!$D$8-cost_ins)+(1-MIN(1,$H$52*$C1665))*(1-MIN(1,Inputs!$G$8*$D1665)*churn_nonbuyers)*(ic*Inputs!$C$8+fee_wd*Inputs!$E$8*(1-$B1665)+fee_fx*Inputs!$D$8-cost_acc-cost_wd*Inputs!$E$8*(1-$B1665)-cost_fx*Inputs!$D$8))</f>
        <v>176189.200026695</v>
      </c>
      <c r="J1665" s="0" t="n">
        <f aca="false">G1665+H1665+I1665-fixed</f>
        <v>-10805.990963903</v>
      </c>
      <c r="K1665" s="0" t="n">
        <f aca="false">12*Inputs!$B$6*(1-MIN(1,Inputs!$G$6*$D1665)*churn_nonbuyers)*(ic*Inputs!$C$6+fee_wd*Inputs!$E$6*(1-$B1665)+fee_fx*Inputs!$D$6-cost_acc-cost_wd*Inputs!$E$6*(1-$B1665)-cost_fx*Inputs!$D$6)</f>
        <v>113803.769963664</v>
      </c>
      <c r="L1665" s="0" t="n">
        <f aca="false">12*Inputs!$B$7*(1-MIN(1,Inputs!$G$7*$D1665)*churn_nonbuyers)*(ic*Inputs!$C$7+fee_wd*Inputs!$E$7*(1-$B1665)+fee_fx*Inputs!$D$7-cost_acc-cost_wd*Inputs!$E$7*(1-$B1665)-cost_fx*Inputs!$D$7)</f>
        <v>312492.774938198</v>
      </c>
      <c r="M1665" s="0" t="n">
        <f aca="false">12*Inputs!$B$8*(1-MIN(1,Inputs!$G$8*$D1665)*churn_nonbuyers)*(ic*Inputs!$C$8+fee_wd*Inputs!$E$8*(1-$B1665)+fee_fx*Inputs!$D$8-cost_acc-cost_wd*Inputs!$E$8*(1-$B1665)-cost_fx*Inputs!$D$8)</f>
        <v>133218.816630432</v>
      </c>
      <c r="N1665" s="0" t="n">
        <f aca="false">K1665+L1665+I1665-fixed</f>
        <v>-97514.2550714423</v>
      </c>
      <c r="O1665" s="0" t="n">
        <f aca="false">K1665+L1665+M1665-fixed</f>
        <v>-140484.638467706</v>
      </c>
      <c r="P1665" s="0" t="n">
        <f aca="false">12*Inputs!$B$6*(1-MIN(1,Inputs!$F$6*$D1665))*(ic*Inputs!$C$6+flat_fee-cost_acc-cost_wd*Inputs!$E$6*$E1665-cost_fx*Inputs!$D$6)+12*Inputs!$B$7*(1-MIN(1,Inputs!$F$7*$D1665))*(ic*Inputs!$C$7+flat_fee-cost_acc-cost_wd*Inputs!$E$7*$E1665-cost_fx*Inputs!$D$7)+12*Inputs!$B$8*(1-MIN(1,Inputs!$F$8*$D1665))*(ic*Inputs!$C$8+flat_fee-cost_acc-cost_wd*Inputs!$E$8*$E1665-cost_fx*Inputs!$D$8)-fixed</f>
        <v>18102.2915192</v>
      </c>
    </row>
    <row r="1666" customFormat="false" ht="15" hidden="false" customHeight="false" outlineLevel="0" collapsed="false">
      <c r="A1666" s="0" t="n">
        <v>1601</v>
      </c>
      <c r="B1666" s="0" t="n">
        <v>0.359807</v>
      </c>
      <c r="C1666" s="0" t="n">
        <v>1.063446</v>
      </c>
      <c r="D1666" s="0" t="n">
        <v>1.018217</v>
      </c>
      <c r="E1666" s="0" t="n">
        <v>1.08714</v>
      </c>
      <c r="F1666" s="0" t="n">
        <v>0.361681</v>
      </c>
      <c r="G1666" s="0" t="n">
        <f aca="false">12*Inputs!$B$6*(MIN(1,$H$50*$C1666)*(ic*Inputs!$C$6+pS+fee_fx*Inputs!$D$6-cost_acc-cost_wd*Inputs!$E$6*$E1666-cost_fx*Inputs!$D$6-$F1666)+(1-MIN(1,$H$50*$C1666))*(1-MIN(1,Inputs!$G$6*$D1666)*churn_nonbuyers)*(ic*Inputs!$C$6+fee_wd*Inputs!$E$6*(1-$B1666)+fee_fx*Inputs!$D$6-cost_acc-cost_wd*Inputs!$E$6*(1-$B1666)-cost_fx*Inputs!$D$6))</f>
        <v>197231.250294679</v>
      </c>
      <c r="H1666" s="0" t="n">
        <f aca="false">12*Inputs!$B$7*(MIN(1,$H$51*$C1666)*(ic*Inputs!$C$7+pE+fee_fx*Inputs!$D$7-cost_acc-cost_wd*Inputs!$E$7*$E1666-cost_fx*Inputs!$D$7-$F1666)+(1-MIN(1,$H$51*$C1666))*(1-MIN(1,Inputs!$G$7*$D1666)*churn_nonbuyers)*(ic*Inputs!$C$7+fee_wd*Inputs!$E$7*(1-$B1666)+fee_fx*Inputs!$D$7-cost_acc-cost_wd*Inputs!$E$7*(1-$B1666)-cost_fx*Inputs!$D$7))</f>
        <v>395071.714310227</v>
      </c>
      <c r="I1666" s="0" t="n">
        <f aca="false">12*Inputs!$B$8*(MIN(1,$H$52*$C1666)*(ic*Inputs!$C$8+pT-cost_acc-cost_wd*Inputs!$E$8-cost_fx*Inputs!$D$8-cost_ins)+(1-MIN(1,$H$52*$C1666))*(1-MIN(1,Inputs!$G$8*$D1666)*churn_nonbuyers)*(ic*Inputs!$C$8+fee_wd*Inputs!$E$8*(1-$B1666)+fee_fx*Inputs!$D$8-cost_acc-cost_wd*Inputs!$E$8*(1-$B1666)-cost_fx*Inputs!$D$8))</f>
        <v>175984.737382651</v>
      </c>
      <c r="J1666" s="0" t="n">
        <f aca="false">G1666+H1666+I1666-fixed</f>
        <v>68287.7019875565</v>
      </c>
      <c r="K1666" s="0" t="n">
        <f aca="false">12*Inputs!$B$6*(1-MIN(1,Inputs!$G$6*$D1666)*churn_nonbuyers)*(ic*Inputs!$C$6+fee_wd*Inputs!$E$6*(1-$B1666)+fee_fx*Inputs!$D$6-cost_acc-cost_wd*Inputs!$E$6*(1-$B1666)-cost_fx*Inputs!$D$6)</f>
        <v>142161.968189657</v>
      </c>
      <c r="L1666" s="0" t="n">
        <f aca="false">12*Inputs!$B$7*(1-MIN(1,Inputs!$G$7*$D1666)*churn_nonbuyers)*(ic*Inputs!$C$7+fee_wd*Inputs!$E$7*(1-$B1666)+fee_fx*Inputs!$D$7-cost_acc-cost_wd*Inputs!$E$7*(1-$B1666)-cost_fx*Inputs!$D$7)</f>
        <v>340654.121297794</v>
      </c>
      <c r="M1666" s="0" t="n">
        <f aca="false">12*Inputs!$B$8*(1-MIN(1,Inputs!$G$8*$D1666)*churn_nonbuyers)*(ic*Inputs!$C$8+fee_wd*Inputs!$E$8*(1-$B1666)+fee_fx*Inputs!$D$8-cost_acc-cost_wd*Inputs!$E$8*(1-$B1666)-cost_fx*Inputs!$D$8)</f>
        <v>88796.7937383984</v>
      </c>
      <c r="N1666" s="0" t="n">
        <f aca="false">K1666+L1666+I1666-fixed</f>
        <v>-41199.1731298982</v>
      </c>
      <c r="O1666" s="0" t="n">
        <f aca="false">K1666+L1666+M1666-fixed</f>
        <v>-128387.116774151</v>
      </c>
      <c r="P1666" s="0" t="n">
        <f aca="false">12*Inputs!$B$6*(1-MIN(1,Inputs!$F$6*$D1666))*(ic*Inputs!$C$6+flat_fee-cost_acc-cost_wd*Inputs!$E$6*$E1666-cost_fx*Inputs!$D$6)+12*Inputs!$B$7*(1-MIN(1,Inputs!$F$7*$D1666))*(ic*Inputs!$C$7+flat_fee-cost_acc-cost_wd*Inputs!$E$7*$E1666-cost_fx*Inputs!$D$7)+12*Inputs!$B$8*(1-MIN(1,Inputs!$F$8*$D1666))*(ic*Inputs!$C$8+flat_fee-cost_acc-cost_wd*Inputs!$E$8*$E1666-cost_fx*Inputs!$D$8)-fixed</f>
        <v>22935.4266752001</v>
      </c>
    </row>
    <row r="1667" customFormat="false" ht="15" hidden="false" customHeight="false" outlineLevel="0" collapsed="false">
      <c r="A1667" s="0" t="n">
        <v>1602</v>
      </c>
      <c r="B1667" s="0" t="n">
        <v>0.091244</v>
      </c>
      <c r="C1667" s="0" t="n">
        <v>0.969125</v>
      </c>
      <c r="D1667" s="0" t="n">
        <v>1.541075</v>
      </c>
      <c r="E1667" s="0" t="n">
        <v>1.063774</v>
      </c>
      <c r="F1667" s="0" t="n">
        <v>0.222702</v>
      </c>
      <c r="G1667" s="0" t="n">
        <f aca="false">12*Inputs!$B$6*(MIN(1,$H$50*$C1667)*(ic*Inputs!$C$6+pS+fee_fx*Inputs!$D$6-cost_acc-cost_wd*Inputs!$E$6*$E1667-cost_fx*Inputs!$D$6-$F1667)+(1-MIN(1,$H$50*$C1667))*(1-MIN(1,Inputs!$G$6*$D1667)*churn_nonbuyers)*(ic*Inputs!$C$6+fee_wd*Inputs!$E$6*(1-$B1667)+fee_fx*Inputs!$D$6-cost_acc-cost_wd*Inputs!$E$6*(1-$B1667)-cost_fx*Inputs!$D$6))</f>
        <v>225285.479953696</v>
      </c>
      <c r="H1667" s="0" t="n">
        <f aca="false">12*Inputs!$B$7*(MIN(1,$H$51*$C1667)*(ic*Inputs!$C$7+pE+fee_fx*Inputs!$D$7-cost_acc-cost_wd*Inputs!$E$7*$E1667-cost_fx*Inputs!$D$7-$F1667)+(1-MIN(1,$H$51*$C1667))*(1-MIN(1,Inputs!$G$7*$D1667)*churn_nonbuyers)*(ic*Inputs!$C$7+fee_wd*Inputs!$E$7*(1-$B1667)+fee_fx*Inputs!$D$7-cost_acc-cost_wd*Inputs!$E$7*(1-$B1667)-cost_fx*Inputs!$D$7))</f>
        <v>419823.371459063</v>
      </c>
      <c r="I1667" s="0" t="n">
        <f aca="false">12*Inputs!$B$8*(MIN(1,$H$52*$C1667)*(ic*Inputs!$C$8+pT-cost_acc-cost_wd*Inputs!$E$8-cost_fx*Inputs!$D$8-cost_ins)+(1-MIN(1,$H$52*$C1667))*(1-MIN(1,Inputs!$G$8*$D1667)*churn_nonbuyers)*(ic*Inputs!$C$8+fee_wd*Inputs!$E$8*(1-$B1667)+fee_fx*Inputs!$D$8-cost_acc-cost_wd*Inputs!$E$8*(1-$B1667)-cost_fx*Inputs!$D$8))</f>
        <v>139693.554</v>
      </c>
      <c r="J1667" s="0" t="n">
        <f aca="false">G1667+H1667+I1667-fixed</f>
        <v>84802.4054127585</v>
      </c>
      <c r="K1667" s="0" t="n">
        <f aca="false">12*Inputs!$B$6*(1-MIN(1,Inputs!$G$6*$D1667)*churn_nonbuyers)*(ic*Inputs!$C$6+fee_wd*Inputs!$E$6*(1-$B1667)+fee_fx*Inputs!$D$6-cost_acc-cost_wd*Inputs!$E$6*(1-$B1667)-cost_fx*Inputs!$D$6)</f>
        <v>173939.24770056</v>
      </c>
      <c r="L1667" s="0" t="n">
        <f aca="false">12*Inputs!$B$7*(1-MIN(1,Inputs!$G$7*$D1667)*churn_nonbuyers)*(ic*Inputs!$C$7+fee_wd*Inputs!$E$7*(1-$B1667)+fee_fx*Inputs!$D$7-cost_acc-cost_wd*Inputs!$E$7*(1-$B1667)-cost_fx*Inputs!$D$7)</f>
        <v>372027.472620336</v>
      </c>
      <c r="M1667" s="0" t="n">
        <f aca="false">12*Inputs!$B$8*(1-MIN(1,Inputs!$G$8*$D1667)*churn_nonbuyers)*(ic*Inputs!$C$8+fee_wd*Inputs!$E$8*(1-$B1667)+fee_fx*Inputs!$D$8-cost_acc-cost_wd*Inputs!$E$8*(1-$B1667)-cost_fx*Inputs!$D$8)</f>
        <v>0</v>
      </c>
      <c r="N1667" s="0" t="n">
        <f aca="false">K1667+L1667+I1667-fixed</f>
        <v>-14339.7256791039</v>
      </c>
      <c r="O1667" s="0" t="n">
        <f aca="false">K1667+L1667+M1667-fixed</f>
        <v>-154033.279679104</v>
      </c>
      <c r="P1667" s="0" t="n">
        <f aca="false">12*Inputs!$B$6*(1-MIN(1,Inputs!$F$6*$D1667))*(ic*Inputs!$C$6+flat_fee-cost_acc-cost_wd*Inputs!$E$6*$E1667-cost_fx*Inputs!$D$6)+12*Inputs!$B$7*(1-MIN(1,Inputs!$F$7*$D1667))*(ic*Inputs!$C$7+flat_fee-cost_acc-cost_wd*Inputs!$E$7*$E1667-cost_fx*Inputs!$D$7)+12*Inputs!$B$8*(1-MIN(1,Inputs!$F$8*$D1667))*(ic*Inputs!$C$8+flat_fee-cost_acc-cost_wd*Inputs!$E$8*$E1667-cost_fx*Inputs!$D$8)-fixed</f>
        <v>-253924.146508</v>
      </c>
    </row>
    <row r="1668" customFormat="false" ht="15" hidden="false" customHeight="false" outlineLevel="0" collapsed="false">
      <c r="A1668" s="0" t="n">
        <v>1603</v>
      </c>
      <c r="B1668" s="0" t="n">
        <v>0.347684</v>
      </c>
      <c r="C1668" s="0" t="n">
        <v>0.844499</v>
      </c>
      <c r="D1668" s="0" t="n">
        <v>1.044349</v>
      </c>
      <c r="E1668" s="0" t="n">
        <v>1.1624</v>
      </c>
      <c r="F1668" s="0" t="n">
        <v>0.268514</v>
      </c>
      <c r="G1668" s="0" t="n">
        <f aca="false">12*Inputs!$B$6*(MIN(1,$H$50*$C1668)*(ic*Inputs!$C$6+pS+fee_fx*Inputs!$D$6-cost_acc-cost_wd*Inputs!$E$6*$E1668-cost_fx*Inputs!$D$6-$F1668)+(1-MIN(1,$H$50*$C1668))*(1-MIN(1,Inputs!$G$6*$D1668)*churn_nonbuyers)*(ic*Inputs!$C$6+fee_wd*Inputs!$E$6*(1-$B1668)+fee_fx*Inputs!$D$6-cost_acc-cost_wd*Inputs!$E$6*(1-$B1668)-cost_fx*Inputs!$D$6))</f>
        <v>187602.045618179</v>
      </c>
      <c r="H1668" s="0" t="n">
        <f aca="false">12*Inputs!$B$7*(MIN(1,$H$51*$C1668)*(ic*Inputs!$C$7+pE+fee_fx*Inputs!$D$7-cost_acc-cost_wd*Inputs!$E$7*$E1668-cost_fx*Inputs!$D$7-$F1668)+(1-MIN(1,$H$51*$C1668))*(1-MIN(1,Inputs!$G$7*$D1668)*churn_nonbuyers)*(ic*Inputs!$C$7+fee_wd*Inputs!$E$7*(1-$B1668)+fee_fx*Inputs!$D$7-cost_acc-cost_wd*Inputs!$E$7*(1-$B1668)-cost_fx*Inputs!$D$7))</f>
        <v>382015.521526692</v>
      </c>
      <c r="I1668" s="0" t="n">
        <f aca="false">12*Inputs!$B$8*(MIN(1,$H$52*$C1668)*(ic*Inputs!$C$8+pT-cost_acc-cost_wd*Inputs!$E$8-cost_fx*Inputs!$D$8-cost_ins)+(1-MIN(1,$H$52*$C1668))*(1-MIN(1,Inputs!$G$8*$D1668)*churn_nonbuyers)*(ic*Inputs!$C$8+fee_wd*Inputs!$E$8*(1-$B1668)+fee_fx*Inputs!$D$8-cost_acc-cost_wd*Inputs!$E$8*(1-$B1668)-cost_fx*Inputs!$D$8))</f>
        <v>155786.148228199</v>
      </c>
      <c r="J1668" s="0" t="n">
        <f aca="false">G1668+H1668+I1668-fixed</f>
        <v>25403.7153730695</v>
      </c>
      <c r="K1668" s="0" t="n">
        <f aca="false">12*Inputs!$B$6*(1-MIN(1,Inputs!$G$6*$D1668)*churn_nonbuyers)*(ic*Inputs!$C$6+fee_wd*Inputs!$E$6*(1-$B1668)+fee_fx*Inputs!$D$6-cost_acc-cost_wd*Inputs!$E$6*(1-$B1668)-cost_fx*Inputs!$D$6)</f>
        <v>143620.810831555</v>
      </c>
      <c r="L1668" s="0" t="n">
        <f aca="false">12*Inputs!$B$7*(1-MIN(1,Inputs!$G$7*$D1668)*churn_nonbuyers)*(ic*Inputs!$C$7+fee_wd*Inputs!$E$7*(1-$B1668)+fee_fx*Inputs!$D$7-cost_acc-cost_wd*Inputs!$E$7*(1-$B1668)-cost_fx*Inputs!$D$7)</f>
        <v>342069.665346933</v>
      </c>
      <c r="M1668" s="0" t="n">
        <f aca="false">12*Inputs!$B$8*(1-MIN(1,Inputs!$G$8*$D1668)*churn_nonbuyers)*(ic*Inputs!$C$8+fee_wd*Inputs!$E$8*(1-$B1668)+fee_fx*Inputs!$D$8-cost_acc-cost_wd*Inputs!$E$8*(1-$B1668)-cost_fx*Inputs!$D$8)</f>
        <v>83298.5839872576</v>
      </c>
      <c r="N1668" s="0" t="n">
        <f aca="false">K1668+L1668+I1668-fixed</f>
        <v>-58523.3755933126</v>
      </c>
      <c r="O1668" s="0" t="n">
        <f aca="false">K1668+L1668+M1668-fixed</f>
        <v>-131010.939834254</v>
      </c>
      <c r="P1668" s="0" t="n">
        <f aca="false">12*Inputs!$B$6*(1-MIN(1,Inputs!$F$6*$D1668))*(ic*Inputs!$C$6+flat_fee-cost_acc-cost_wd*Inputs!$E$6*$E1668-cost_fx*Inputs!$D$6)+12*Inputs!$B$7*(1-MIN(1,Inputs!$F$7*$D1668))*(ic*Inputs!$C$7+flat_fee-cost_acc-cost_wd*Inputs!$E$7*$E1668-cost_fx*Inputs!$D$7)+12*Inputs!$B$8*(1-MIN(1,Inputs!$F$8*$D1668))*(ic*Inputs!$C$8+flat_fee-cost_acc-cost_wd*Inputs!$E$8*$E1668-cost_fx*Inputs!$D$8)-fixed</f>
        <v>-22965.896248</v>
      </c>
    </row>
    <row r="1669" customFormat="false" ht="15" hidden="false" customHeight="false" outlineLevel="0" collapsed="false">
      <c r="A1669" s="0" t="n">
        <v>1604</v>
      </c>
      <c r="B1669" s="0" t="n">
        <v>0.213173</v>
      </c>
      <c r="C1669" s="0" t="n">
        <v>1.094864</v>
      </c>
      <c r="D1669" s="0" t="n">
        <v>1.491308</v>
      </c>
      <c r="E1669" s="0" t="n">
        <v>1.126832</v>
      </c>
      <c r="F1669" s="0" t="n">
        <v>0.435049</v>
      </c>
      <c r="G1669" s="0" t="n">
        <f aca="false">12*Inputs!$B$6*(MIN(1,$H$50*$C1669)*(ic*Inputs!$C$6+pS+fee_fx*Inputs!$D$6-cost_acc-cost_wd*Inputs!$E$6*$E1669-cost_fx*Inputs!$D$6-$F1669)+(1-MIN(1,$H$50*$C1669))*(1-MIN(1,Inputs!$G$6*$D1669)*churn_nonbuyers)*(ic*Inputs!$C$6+fee_wd*Inputs!$E$6*(1-$B1669)+fee_fx*Inputs!$D$6-cost_acc-cost_wd*Inputs!$E$6*(1-$B1669)-cost_fx*Inputs!$D$6))</f>
        <v>210602.621567562</v>
      </c>
      <c r="H1669" s="0" t="n">
        <f aca="false">12*Inputs!$B$7*(MIN(1,$H$51*$C1669)*(ic*Inputs!$C$7+pE+fee_fx*Inputs!$D$7-cost_acc-cost_wd*Inputs!$E$7*$E1669-cost_fx*Inputs!$D$7-$F1669)+(1-MIN(1,$H$51*$C1669))*(1-MIN(1,Inputs!$G$7*$D1669)*churn_nonbuyers)*(ic*Inputs!$C$7+fee_wd*Inputs!$E$7*(1-$B1669)+fee_fx*Inputs!$D$7-cost_acc-cost_wd*Inputs!$E$7*(1-$B1669)-cost_fx*Inputs!$D$7))</f>
        <v>395580.158601887</v>
      </c>
      <c r="I1669" s="0" t="n">
        <f aca="false">12*Inputs!$B$8*(MIN(1,$H$52*$C1669)*(ic*Inputs!$C$8+pT-cost_acc-cost_wd*Inputs!$E$8-cost_fx*Inputs!$D$8-cost_ins)+(1-MIN(1,$H$52*$C1669))*(1-MIN(1,Inputs!$G$8*$D1669)*churn_nonbuyers)*(ic*Inputs!$C$8+fee_wd*Inputs!$E$8*(1-$B1669)+fee_fx*Inputs!$D$8-cost_acc-cost_wd*Inputs!$E$8*(1-$B1669)-cost_fx*Inputs!$D$8))</f>
        <v>157818.076416</v>
      </c>
      <c r="J1669" s="0" t="n">
        <f aca="false">G1669+H1669+I1669-fixed</f>
        <v>64000.856585449</v>
      </c>
      <c r="K1669" s="0" t="n">
        <f aca="false">12*Inputs!$B$6*(1-MIN(1,Inputs!$G$6*$D1669)*churn_nonbuyers)*(ic*Inputs!$C$6+fee_wd*Inputs!$E$6*(1-$B1669)+fee_fx*Inputs!$D$6-cost_acc-cost_wd*Inputs!$E$6*(1-$B1669)-cost_fx*Inputs!$D$6)</f>
        <v>158159.630882045</v>
      </c>
      <c r="L1669" s="0" t="n">
        <f aca="false">12*Inputs!$B$7*(1-MIN(1,Inputs!$G$7*$D1669)*churn_nonbuyers)*(ic*Inputs!$C$7+fee_wd*Inputs!$E$7*(1-$B1669)+fee_fx*Inputs!$D$7-cost_acc-cost_wd*Inputs!$E$7*(1-$B1669)-cost_fx*Inputs!$D$7)</f>
        <v>355837.582945227</v>
      </c>
      <c r="M1669" s="0" t="n">
        <f aca="false">12*Inputs!$B$8*(1-MIN(1,Inputs!$G$8*$D1669)*churn_nonbuyers)*(ic*Inputs!$C$8+fee_wd*Inputs!$E$8*(1-$B1669)+fee_fx*Inputs!$D$8-cost_acc-cost_wd*Inputs!$E$8*(1-$B1669)-cost_fx*Inputs!$D$8)</f>
        <v>0</v>
      </c>
      <c r="N1669" s="0" t="n">
        <f aca="false">K1669+L1669+I1669-fixed</f>
        <v>-28184.7097567283</v>
      </c>
      <c r="O1669" s="0" t="n">
        <f aca="false">K1669+L1669+M1669-fixed</f>
        <v>-186002.786172728</v>
      </c>
      <c r="P1669" s="0" t="n">
        <f aca="false">12*Inputs!$B$6*(1-MIN(1,Inputs!$F$6*$D1669))*(ic*Inputs!$C$6+flat_fee-cost_acc-cost_wd*Inputs!$E$6*$E1669-cost_fx*Inputs!$D$6)+12*Inputs!$B$7*(1-MIN(1,Inputs!$F$7*$D1669))*(ic*Inputs!$C$7+flat_fee-cost_acc-cost_wd*Inputs!$E$7*$E1669-cost_fx*Inputs!$D$7)+12*Inputs!$B$8*(1-MIN(1,Inputs!$F$8*$D1669))*(ic*Inputs!$C$8+flat_fee-cost_acc-cost_wd*Inputs!$E$8*$E1669-cost_fx*Inputs!$D$8)-fixed</f>
        <v>-246426.50352256</v>
      </c>
    </row>
    <row r="1670" customFormat="false" ht="15" hidden="false" customHeight="false" outlineLevel="0" collapsed="false">
      <c r="A1670" s="0" t="n">
        <v>1605</v>
      </c>
      <c r="B1670" s="0" t="n">
        <v>0.173812</v>
      </c>
      <c r="C1670" s="0" t="n">
        <v>0.874804</v>
      </c>
      <c r="D1670" s="0" t="n">
        <v>1.683002</v>
      </c>
      <c r="E1670" s="0" t="n">
        <v>1.245076</v>
      </c>
      <c r="F1670" s="0" t="n">
        <v>0.283064</v>
      </c>
      <c r="G1670" s="0" t="n">
        <f aca="false">12*Inputs!$B$6*(MIN(1,$H$50*$C1670)*(ic*Inputs!$C$6+pS+fee_fx*Inputs!$D$6-cost_acc-cost_wd*Inputs!$E$6*$E1670-cost_fx*Inputs!$D$6-$F1670)+(1-MIN(1,$H$50*$C1670))*(1-MIN(1,Inputs!$G$6*$D1670)*churn_nonbuyers)*(ic*Inputs!$C$6+fee_wd*Inputs!$E$6*(1-$B1670)+fee_fx*Inputs!$D$6-cost_acc-cost_wd*Inputs!$E$6*(1-$B1670)-cost_fx*Inputs!$D$6))</f>
        <v>204046.329449391</v>
      </c>
      <c r="H1670" s="0" t="n">
        <f aca="false">12*Inputs!$B$7*(MIN(1,$H$51*$C1670)*(ic*Inputs!$C$7+pE+fee_fx*Inputs!$D$7-cost_acc-cost_wd*Inputs!$E$7*$E1670-cost_fx*Inputs!$D$7-$F1670)+(1-MIN(1,$H$51*$C1670))*(1-MIN(1,Inputs!$G$7*$D1670)*churn_nonbuyers)*(ic*Inputs!$C$7+fee_wd*Inputs!$E$7*(1-$B1670)+fee_fx*Inputs!$D$7-cost_acc-cost_wd*Inputs!$E$7*(1-$B1670)-cost_fx*Inputs!$D$7))</f>
        <v>385440.181692094</v>
      </c>
      <c r="I1670" s="0" t="n">
        <f aca="false">12*Inputs!$B$8*(MIN(1,$H$52*$C1670)*(ic*Inputs!$C$8+pT-cost_acc-cost_wd*Inputs!$E$8-cost_fx*Inputs!$D$8-cost_ins)+(1-MIN(1,$H$52*$C1670))*(1-MIN(1,Inputs!$G$8*$D1670)*churn_nonbuyers)*(ic*Inputs!$C$8+fee_wd*Inputs!$E$8*(1-$B1670)+fee_fx*Inputs!$D$8-cost_acc-cost_wd*Inputs!$E$8*(1-$B1670)-cost_fx*Inputs!$D$8))</f>
        <v>126097.747776</v>
      </c>
      <c r="J1670" s="0" t="n">
        <f aca="false">G1670+H1670+I1670-fixed</f>
        <v>15584.2589174841</v>
      </c>
      <c r="K1670" s="0" t="n">
        <f aca="false">12*Inputs!$B$6*(1-MIN(1,Inputs!$G$6*$D1670)*churn_nonbuyers)*(ic*Inputs!$C$6+fee_wd*Inputs!$E$6*(1-$B1670)+fee_fx*Inputs!$D$6-cost_acc-cost_wd*Inputs!$E$6*(1-$B1670)-cost_fx*Inputs!$D$6)</f>
        <v>161712.598634093</v>
      </c>
      <c r="L1670" s="0" t="n">
        <f aca="false">12*Inputs!$B$7*(1-MIN(1,Inputs!$G$7*$D1670)*churn_nonbuyers)*(ic*Inputs!$C$7+fee_wd*Inputs!$E$7*(1-$B1670)+fee_fx*Inputs!$D$7-cost_acc-cost_wd*Inputs!$E$7*(1-$B1670)-cost_fx*Inputs!$D$7)</f>
        <v>359077.191884456</v>
      </c>
      <c r="M1670" s="0" t="n">
        <f aca="false">12*Inputs!$B$8*(1-MIN(1,Inputs!$G$8*$D1670)*churn_nonbuyers)*(ic*Inputs!$C$8+fee_wd*Inputs!$E$8*(1-$B1670)+fee_fx*Inputs!$D$8-cost_acc-cost_wd*Inputs!$E$8*(1-$B1670)-cost_fx*Inputs!$D$8)</f>
        <v>0</v>
      </c>
      <c r="N1670" s="0" t="n">
        <f aca="false">K1670+L1670+I1670-fixed</f>
        <v>-53112.4617054515</v>
      </c>
      <c r="O1670" s="0" t="n">
        <f aca="false">K1670+L1670+M1670-fixed</f>
        <v>-179210.209481452</v>
      </c>
      <c r="P1670" s="0" t="n">
        <f aca="false">12*Inputs!$B$6*(1-MIN(1,Inputs!$F$6*$D1670))*(ic*Inputs!$C$6+flat_fee-cost_acc-cost_wd*Inputs!$E$6*$E1670-cost_fx*Inputs!$D$6)+12*Inputs!$B$7*(1-MIN(1,Inputs!$F$7*$D1670))*(ic*Inputs!$C$7+flat_fee-cost_acc-cost_wd*Inputs!$E$7*$E1670-cost_fx*Inputs!$D$7)+12*Inputs!$B$8*(1-MIN(1,Inputs!$F$8*$D1670))*(ic*Inputs!$C$8+flat_fee-cost_acc-cost_wd*Inputs!$E$8*$E1670-cost_fx*Inputs!$D$8)-fixed</f>
        <v>-380391.80829952</v>
      </c>
    </row>
    <row r="1671" customFormat="false" ht="15" hidden="false" customHeight="false" outlineLevel="0" collapsed="false">
      <c r="A1671" s="0" t="n">
        <v>1606</v>
      </c>
      <c r="B1671" s="0" t="n">
        <v>0.04947</v>
      </c>
      <c r="C1671" s="0" t="n">
        <v>1.046863</v>
      </c>
      <c r="D1671" s="0" t="n">
        <v>1.909308</v>
      </c>
      <c r="E1671" s="0" t="n">
        <v>1.02537</v>
      </c>
      <c r="F1671" s="0" t="n">
        <v>0.433011</v>
      </c>
      <c r="G1671" s="0" t="n">
        <f aca="false">12*Inputs!$B$6*(MIN(1,$H$50*$C1671)*(ic*Inputs!$C$6+pS+fee_fx*Inputs!$D$6-cost_acc-cost_wd*Inputs!$E$6*$E1671-cost_fx*Inputs!$D$6-$F1671)+(1-MIN(1,$H$50*$C1671))*(1-MIN(1,Inputs!$G$6*$D1671)*churn_nonbuyers)*(ic*Inputs!$C$6+fee_wd*Inputs!$E$6*(1-$B1671)+fee_fx*Inputs!$D$6-cost_acc-cost_wd*Inputs!$E$6*(1-$B1671)-cost_fx*Inputs!$D$6))</f>
        <v>227064.114809932</v>
      </c>
      <c r="H1671" s="0" t="n">
        <f aca="false">12*Inputs!$B$7*(MIN(1,$H$51*$C1671)*(ic*Inputs!$C$7+pE+fee_fx*Inputs!$D$7-cost_acc-cost_wd*Inputs!$E$7*$E1671-cost_fx*Inputs!$D$7-$F1671)+(1-MIN(1,$H$51*$C1671))*(1-MIN(1,Inputs!$G$7*$D1671)*churn_nonbuyers)*(ic*Inputs!$C$7+fee_wd*Inputs!$E$7*(1-$B1671)+fee_fx*Inputs!$D$7-cost_acc-cost_wd*Inputs!$E$7*(1-$B1671)-cost_fx*Inputs!$D$7))</f>
        <v>416398.892658299</v>
      </c>
      <c r="I1671" s="0" t="n">
        <f aca="false">12*Inputs!$B$8*(MIN(1,$H$52*$C1671)*(ic*Inputs!$C$8+pT-cost_acc-cost_wd*Inputs!$E$8-cost_fx*Inputs!$D$8-cost_ins)+(1-MIN(1,$H$52*$C1671))*(1-MIN(1,Inputs!$G$8*$D1671)*churn_nonbuyers)*(ic*Inputs!$C$8+fee_wd*Inputs!$E$8*(1-$B1671)+fee_fx*Inputs!$D$8-cost_acc-cost_wd*Inputs!$E$8*(1-$B1671)-cost_fx*Inputs!$D$8))</f>
        <v>150899.020272</v>
      </c>
      <c r="J1671" s="0" t="n">
        <f aca="false">G1671+H1671+I1671-fixed</f>
        <v>94362.0277402313</v>
      </c>
      <c r="K1671" s="0" t="n">
        <f aca="false">12*Inputs!$B$6*(1-MIN(1,Inputs!$G$6*$D1671)*churn_nonbuyers)*(ic*Inputs!$C$6+fee_wd*Inputs!$E$6*(1-$B1671)+fee_fx*Inputs!$D$6-cost_acc-cost_wd*Inputs!$E$6*(1-$B1671)-cost_fx*Inputs!$D$6)</f>
        <v>175910.560320672</v>
      </c>
      <c r="L1671" s="0" t="n">
        <f aca="false">12*Inputs!$B$7*(1-MIN(1,Inputs!$G$7*$D1671)*churn_nonbuyers)*(ic*Inputs!$C$7+fee_wd*Inputs!$E$7*(1-$B1671)+fee_fx*Inputs!$D$7-cost_acc-cost_wd*Inputs!$E$7*(1-$B1671)-cost_fx*Inputs!$D$7)</f>
        <v>373389.369408403</v>
      </c>
      <c r="M1671" s="0" t="n">
        <f aca="false">12*Inputs!$B$8*(1-MIN(1,Inputs!$G$8*$D1671)*churn_nonbuyers)*(ic*Inputs!$C$8+fee_wd*Inputs!$E$8*(1-$B1671)+fee_fx*Inputs!$D$8-cost_acc-cost_wd*Inputs!$E$8*(1-$B1671)-cost_fx*Inputs!$D$8)</f>
        <v>0</v>
      </c>
      <c r="N1671" s="0" t="n">
        <f aca="false">K1671+L1671+I1671-fixed</f>
        <v>198.950001075165</v>
      </c>
      <c r="O1671" s="0" t="n">
        <f aca="false">K1671+L1671+M1671-fixed</f>
        <v>-150700.070270925</v>
      </c>
      <c r="P1671" s="0" t="n">
        <f aca="false">12*Inputs!$B$6*(1-MIN(1,Inputs!$F$6*$D1671))*(ic*Inputs!$C$6+flat_fee-cost_acc-cost_wd*Inputs!$E$6*$E1671-cost_fx*Inputs!$D$6)+12*Inputs!$B$7*(1-MIN(1,Inputs!$F$7*$D1671))*(ic*Inputs!$C$7+flat_fee-cost_acc-cost_wd*Inputs!$E$7*$E1671-cost_fx*Inputs!$D$7)+12*Inputs!$B$8*(1-MIN(1,Inputs!$F$8*$D1671))*(ic*Inputs!$C$8+flat_fee-cost_acc-cost_wd*Inputs!$E$8*$E1671-cost_fx*Inputs!$D$8)-fixed</f>
        <v>-407468.887708864</v>
      </c>
    </row>
    <row r="1672" customFormat="false" ht="15" hidden="false" customHeight="false" outlineLevel="0" collapsed="false">
      <c r="A1672" s="0" t="n">
        <v>1607</v>
      </c>
      <c r="B1672" s="0" t="n">
        <v>0.29603</v>
      </c>
      <c r="C1672" s="0" t="n">
        <v>0.819376</v>
      </c>
      <c r="D1672" s="0" t="n">
        <v>0.921351</v>
      </c>
      <c r="E1672" s="0" t="n">
        <v>1.467009</v>
      </c>
      <c r="F1672" s="0" t="n">
        <v>0.312674</v>
      </c>
      <c r="G1672" s="0" t="n">
        <f aca="false">12*Inputs!$B$6*(MIN(1,$H$50*$C1672)*(ic*Inputs!$C$6+pS+fee_fx*Inputs!$D$6-cost_acc-cost_wd*Inputs!$E$6*$E1672-cost_fx*Inputs!$D$6-$F1672)+(1-MIN(1,$H$50*$C1672))*(1-MIN(1,Inputs!$G$6*$D1672)*churn_nonbuyers)*(ic*Inputs!$C$6+fee_wd*Inputs!$E$6*(1-$B1672)+fee_fx*Inputs!$D$6-cost_acc-cost_wd*Inputs!$E$6*(1-$B1672)-cost_fx*Inputs!$D$6))</f>
        <v>187210.673631463</v>
      </c>
      <c r="H1672" s="0" t="n">
        <f aca="false">12*Inputs!$B$7*(MIN(1,$H$51*$C1672)*(ic*Inputs!$C$7+pE+fee_fx*Inputs!$D$7-cost_acc-cost_wd*Inputs!$E$7*$E1672-cost_fx*Inputs!$D$7-$F1672)+(1-MIN(1,$H$51*$C1672))*(1-MIN(1,Inputs!$G$7*$D1672)*churn_nonbuyers)*(ic*Inputs!$C$7+fee_wd*Inputs!$E$7*(1-$B1672)+fee_fx*Inputs!$D$7-cost_acc-cost_wd*Inputs!$E$7*(1-$B1672)-cost_fx*Inputs!$D$7))</f>
        <v>355728.375251077</v>
      </c>
      <c r="I1672" s="0" t="n">
        <f aca="false">12*Inputs!$B$8*(MIN(1,$H$52*$C1672)*(ic*Inputs!$C$8+pT-cost_acc-cost_wd*Inputs!$E$8-cost_fx*Inputs!$D$8-cost_ins)+(1-MIN(1,$H$52*$C1672))*(1-MIN(1,Inputs!$G$8*$D1672)*churn_nonbuyers)*(ic*Inputs!$C$8+fee_wd*Inputs!$E$8*(1-$B1672)+fee_fx*Inputs!$D$8-cost_acc-cost_wd*Inputs!$E$8*(1-$B1672)-cost_fx*Inputs!$D$8))</f>
        <v>165376.350984002</v>
      </c>
      <c r="J1672" s="0" t="n">
        <f aca="false">G1672+H1672+I1672-fixed</f>
        <v>8315.39986654301</v>
      </c>
      <c r="K1672" s="0" t="n">
        <f aca="false">12*Inputs!$B$6*(1-MIN(1,Inputs!$G$6*$D1672)*churn_nonbuyers)*(ic*Inputs!$C$6+fee_wd*Inputs!$E$6*(1-$B1672)+fee_fx*Inputs!$D$6-cost_acc-cost_wd*Inputs!$E$6*(1-$B1672)-cost_fx*Inputs!$D$6)</f>
        <v>151648.244183016</v>
      </c>
      <c r="L1672" s="0" t="n">
        <f aca="false">12*Inputs!$B$7*(1-MIN(1,Inputs!$G$7*$D1672)*churn_nonbuyers)*(ic*Inputs!$C$7+fee_wd*Inputs!$E$7*(1-$B1672)+fee_fx*Inputs!$D$7-cost_acc-cost_wd*Inputs!$E$7*(1-$B1672)-cost_fx*Inputs!$D$7)</f>
        <v>350605.28766181</v>
      </c>
      <c r="M1672" s="0" t="n">
        <f aca="false">12*Inputs!$B$8*(1-MIN(1,Inputs!$G$8*$D1672)*churn_nonbuyers)*(ic*Inputs!$C$8+fee_wd*Inputs!$E$8*(1-$B1672)+fee_fx*Inputs!$D$8-cost_acc-cost_wd*Inputs!$E$8*(1-$B1672)-cost_fx*Inputs!$D$8)</f>
        <v>110844.600747408</v>
      </c>
      <c r="N1672" s="0" t="n">
        <f aca="false">K1672+L1672+I1672-fixed</f>
        <v>-32370.1171711721</v>
      </c>
      <c r="O1672" s="0" t="n">
        <f aca="false">K1672+L1672+M1672-fixed</f>
        <v>-86901.8674077664</v>
      </c>
      <c r="P1672" s="0" t="n">
        <f aca="false">12*Inputs!$B$6*(1-MIN(1,Inputs!$F$6*$D1672))*(ic*Inputs!$C$6+flat_fee-cost_acc-cost_wd*Inputs!$E$6*$E1672-cost_fx*Inputs!$D$6)+12*Inputs!$B$7*(1-MIN(1,Inputs!$F$7*$D1672))*(ic*Inputs!$C$7+flat_fee-cost_acc-cost_wd*Inputs!$E$7*$E1672-cost_fx*Inputs!$D$7)+12*Inputs!$B$8*(1-MIN(1,Inputs!$F$8*$D1672))*(ic*Inputs!$C$8+flat_fee-cost_acc-cost_wd*Inputs!$E$8*$E1672-cost_fx*Inputs!$D$8)-fixed</f>
        <v>-95738.66452984</v>
      </c>
    </row>
    <row r="1673" customFormat="false" ht="15" hidden="false" customHeight="false" outlineLevel="0" collapsed="false">
      <c r="A1673" s="0" t="n">
        <v>1608</v>
      </c>
      <c r="B1673" s="0" t="n">
        <v>0.2559</v>
      </c>
      <c r="C1673" s="0" t="n">
        <v>0.761679</v>
      </c>
      <c r="D1673" s="0" t="n">
        <v>1.061731</v>
      </c>
      <c r="E1673" s="0" t="n">
        <v>1.190674</v>
      </c>
      <c r="F1673" s="0" t="n">
        <v>0.265364</v>
      </c>
      <c r="G1673" s="0" t="n">
        <f aca="false">12*Inputs!$B$6*(MIN(1,$H$50*$C1673)*(ic*Inputs!$C$6+pS+fee_fx*Inputs!$D$6-cost_acc-cost_wd*Inputs!$E$6*$E1673-cost_fx*Inputs!$D$6-$F1673)+(1-MIN(1,$H$50*$C1673))*(1-MIN(1,Inputs!$G$6*$D1673)*churn_nonbuyers)*(ic*Inputs!$C$6+fee_wd*Inputs!$E$6*(1-$B1673)+fee_fx*Inputs!$D$6-cost_acc-cost_wd*Inputs!$E$6*(1-$B1673)-cost_fx*Inputs!$D$6))</f>
        <v>194476.878699295</v>
      </c>
      <c r="H1673" s="0" t="n">
        <f aca="false">12*Inputs!$B$7*(MIN(1,$H$51*$C1673)*(ic*Inputs!$C$7+pE+fee_fx*Inputs!$D$7-cost_acc-cost_wd*Inputs!$E$7*$E1673-cost_fx*Inputs!$D$7-$F1673)+(1-MIN(1,$H$51*$C1673))*(1-MIN(1,Inputs!$G$7*$D1673)*churn_nonbuyers)*(ic*Inputs!$C$7+fee_wd*Inputs!$E$7*(1-$B1673)+fee_fx*Inputs!$D$7-cost_acc-cost_wd*Inputs!$E$7*(1-$B1673)-cost_fx*Inputs!$D$7))</f>
        <v>384524.637239386</v>
      </c>
      <c r="I1673" s="0" t="n">
        <f aca="false">12*Inputs!$B$8*(MIN(1,$H$52*$C1673)*(ic*Inputs!$C$8+pT-cost_acc-cost_wd*Inputs!$E$8-cost_fx*Inputs!$D$8-cost_ins)+(1-MIN(1,$H$52*$C1673))*(1-MIN(1,Inputs!$G$8*$D1673)*churn_nonbuyers)*(ic*Inputs!$C$8+fee_wd*Inputs!$E$8*(1-$B1673)+fee_fx*Inputs!$D$8-cost_acc-cost_wd*Inputs!$E$8*(1-$B1673)-cost_fx*Inputs!$D$8))</f>
        <v>147446.247219003</v>
      </c>
      <c r="J1673" s="0" t="n">
        <f aca="false">G1673+H1673+I1673-fixed</f>
        <v>26447.7631576842</v>
      </c>
      <c r="K1673" s="0" t="n">
        <f aca="false">12*Inputs!$B$6*(1-MIN(1,Inputs!$G$6*$D1673)*churn_nonbuyers)*(ic*Inputs!$C$6+fee_wd*Inputs!$E$6*(1-$B1673)+fee_fx*Inputs!$D$6-cost_acc-cost_wd*Inputs!$E$6*(1-$B1673)-cost_fx*Inputs!$D$6)</f>
        <v>156004.36965288</v>
      </c>
      <c r="L1673" s="0" t="n">
        <f aca="false">12*Inputs!$B$7*(1-MIN(1,Inputs!$G$7*$D1673)*churn_nonbuyers)*(ic*Inputs!$C$7+fee_wd*Inputs!$E$7*(1-$B1673)+fee_fx*Inputs!$D$7-cost_acc-cost_wd*Inputs!$E$7*(1-$B1673)-cost_fx*Inputs!$D$7)</f>
        <v>354681.432703728</v>
      </c>
      <c r="M1673" s="0" t="n">
        <f aca="false">12*Inputs!$B$8*(1-MIN(1,Inputs!$G$8*$D1673)*churn_nonbuyers)*(ic*Inputs!$C$8+fee_wd*Inputs!$E$8*(1-$B1673)+fee_fx*Inputs!$D$8-cost_acc-cost_wd*Inputs!$E$8*(1-$B1673)-cost_fx*Inputs!$D$8)</f>
        <v>80661.51907344</v>
      </c>
      <c r="N1673" s="0" t="n">
        <f aca="false">K1673+L1673+I1673-fixed</f>
        <v>-41867.9504243889</v>
      </c>
      <c r="O1673" s="0" t="n">
        <f aca="false">K1673+L1673+M1673-fixed</f>
        <v>-108652.678569952</v>
      </c>
      <c r="P1673" s="0" t="n">
        <f aca="false">12*Inputs!$B$6*(1-MIN(1,Inputs!$F$6*$D1673))*(ic*Inputs!$C$6+flat_fee-cost_acc-cost_wd*Inputs!$E$6*$E1673-cost_fx*Inputs!$D$6)+12*Inputs!$B$7*(1-MIN(1,Inputs!$F$7*$D1673))*(ic*Inputs!$C$7+flat_fee-cost_acc-cost_wd*Inputs!$E$7*$E1673-cost_fx*Inputs!$D$7)+12*Inputs!$B$8*(1-MIN(1,Inputs!$F$8*$D1673))*(ic*Inputs!$C$8+flat_fee-cost_acc-cost_wd*Inputs!$E$8*$E1673-cost_fx*Inputs!$D$8)-fixed</f>
        <v>-43886.0881614401</v>
      </c>
    </row>
    <row r="1674" customFormat="false" ht="15" hidden="false" customHeight="false" outlineLevel="0" collapsed="false">
      <c r="A1674" s="0" t="n">
        <v>1609</v>
      </c>
      <c r="B1674" s="0" t="n">
        <v>0.227163</v>
      </c>
      <c r="C1674" s="0" t="n">
        <v>0.991865</v>
      </c>
      <c r="D1674" s="0" t="n">
        <v>1.283391</v>
      </c>
      <c r="E1674" s="0" t="n">
        <v>1.114734</v>
      </c>
      <c r="F1674" s="0" t="n">
        <v>0.124466</v>
      </c>
      <c r="G1674" s="0" t="n">
        <f aca="false">12*Inputs!$B$6*(MIN(1,$H$50*$C1674)*(ic*Inputs!$C$6+pS+fee_fx*Inputs!$D$6-cost_acc-cost_wd*Inputs!$E$6*$E1674-cost_fx*Inputs!$D$6-$F1674)+(1-MIN(1,$H$50*$C1674))*(1-MIN(1,Inputs!$G$6*$D1674)*churn_nonbuyers)*(ic*Inputs!$C$6+fee_wd*Inputs!$E$6*(1-$B1674)+fee_fx*Inputs!$D$6-cost_acc-cost_wd*Inputs!$E$6*(1-$B1674)-cost_fx*Inputs!$D$6))</f>
        <v>212943.166969586</v>
      </c>
      <c r="H1674" s="0" t="n">
        <f aca="false">12*Inputs!$B$7*(MIN(1,$H$51*$C1674)*(ic*Inputs!$C$7+pE+fee_fx*Inputs!$D$7-cost_acc-cost_wd*Inputs!$E$7*$E1674-cost_fx*Inputs!$D$7-$F1674)+(1-MIN(1,$H$51*$C1674))*(1-MIN(1,Inputs!$G$7*$D1674)*churn_nonbuyers)*(ic*Inputs!$C$7+fee_wd*Inputs!$E$7*(1-$B1674)+fee_fx*Inputs!$D$7-cost_acc-cost_wd*Inputs!$E$7*(1-$B1674)-cost_fx*Inputs!$D$7))</f>
        <v>411200.943926269</v>
      </c>
      <c r="I1674" s="0" t="n">
        <f aca="false">12*Inputs!$B$8*(MIN(1,$H$52*$C1674)*(ic*Inputs!$C$8+pT-cost_acc-cost_wd*Inputs!$E$8-cost_fx*Inputs!$D$8-cost_ins)+(1-MIN(1,$H$52*$C1674))*(1-MIN(1,Inputs!$G$8*$D1674)*churn_nonbuyers)*(ic*Inputs!$C$8+fee_wd*Inputs!$E$8*(1-$B1674)+fee_fx*Inputs!$D$8-cost_acc-cost_wd*Inputs!$E$8*(1-$B1674)-cost_fx*Inputs!$D$8))</f>
        <v>152772.782365886</v>
      </c>
      <c r="J1674" s="0" t="n">
        <f aca="false">G1674+H1674+I1674-fixed</f>
        <v>76916.8932617409</v>
      </c>
      <c r="K1674" s="0" t="n">
        <f aca="false">12*Inputs!$B$6*(1-MIN(1,Inputs!$G$6*$D1674)*churn_nonbuyers)*(ic*Inputs!$C$6+fee_wd*Inputs!$E$6*(1-$B1674)+fee_fx*Inputs!$D$6-cost_acc-cost_wd*Inputs!$E$6*(1-$B1674)-cost_fx*Inputs!$D$6)</f>
        <v>158051.027158078</v>
      </c>
      <c r="L1674" s="0" t="n">
        <f aca="false">12*Inputs!$B$7*(1-MIN(1,Inputs!$G$7*$D1674)*churn_nonbuyers)*(ic*Inputs!$C$7+fee_wd*Inputs!$E$7*(1-$B1674)+fee_fx*Inputs!$D$7-cost_acc-cost_wd*Inputs!$E$7*(1-$B1674)-cost_fx*Inputs!$D$7)</f>
        <v>356224.078726847</v>
      </c>
      <c r="M1674" s="0" t="n">
        <f aca="false">12*Inputs!$B$8*(1-MIN(1,Inputs!$G$8*$D1674)*churn_nonbuyers)*(ic*Inputs!$C$8+fee_wd*Inputs!$E$8*(1-$B1674)+fee_fx*Inputs!$D$8-cost_acc-cost_wd*Inputs!$E$8*(1-$B1674)-cost_fx*Inputs!$D$8)</f>
        <v>32062.7090310288</v>
      </c>
      <c r="N1674" s="0" t="n">
        <f aca="false">K1674+L1674+I1674-fixed</f>
        <v>-32952.11174919</v>
      </c>
      <c r="O1674" s="0" t="n">
        <f aca="false">K1674+L1674+M1674-fixed</f>
        <v>-153662.185084047</v>
      </c>
      <c r="P1674" s="0" t="n">
        <f aca="false">12*Inputs!$B$6*(1-MIN(1,Inputs!$F$6*$D1674))*(ic*Inputs!$C$6+flat_fee-cost_acc-cost_wd*Inputs!$E$6*$E1674-cost_fx*Inputs!$D$6)+12*Inputs!$B$7*(1-MIN(1,Inputs!$F$7*$D1674))*(ic*Inputs!$C$7+flat_fee-cost_acc-cost_wd*Inputs!$E$7*$E1674-cost_fx*Inputs!$D$7)+12*Inputs!$B$8*(1-MIN(1,Inputs!$F$8*$D1674))*(ic*Inputs!$C$8+flat_fee-cost_acc-cost_wd*Inputs!$E$8*$E1674-cost_fx*Inputs!$D$8)-fixed</f>
        <v>-131101.70792944</v>
      </c>
    </row>
    <row r="1675" customFormat="false" ht="15" hidden="false" customHeight="false" outlineLevel="0" collapsed="false">
      <c r="A1675" s="0" t="n">
        <v>1610</v>
      </c>
      <c r="B1675" s="0" t="n">
        <v>0.461401</v>
      </c>
      <c r="C1675" s="0" t="n">
        <v>0.908541</v>
      </c>
      <c r="D1675" s="0" t="n">
        <v>1.752028</v>
      </c>
      <c r="E1675" s="0" t="n">
        <v>1.069036</v>
      </c>
      <c r="F1675" s="0" t="n">
        <v>0.188444</v>
      </c>
      <c r="G1675" s="0" t="n">
        <f aca="false">12*Inputs!$B$6*(MIN(1,$H$50*$C1675)*(ic*Inputs!$C$6+pS+fee_fx*Inputs!$D$6-cost_acc-cost_wd*Inputs!$E$6*$E1675-cost_fx*Inputs!$D$6-$F1675)+(1-MIN(1,$H$50*$C1675))*(1-MIN(1,Inputs!$G$6*$D1675)*churn_nonbuyers)*(ic*Inputs!$C$6+fee_wd*Inputs!$E$6*(1-$B1675)+fee_fx*Inputs!$D$6-cost_acc-cost_wd*Inputs!$E$6*(1-$B1675)-cost_fx*Inputs!$D$6))</f>
        <v>175740.841647406</v>
      </c>
      <c r="H1675" s="0" t="n">
        <f aca="false">12*Inputs!$B$7*(MIN(1,$H$51*$C1675)*(ic*Inputs!$C$7+pE+fee_fx*Inputs!$D$7-cost_acc-cost_wd*Inputs!$E$7*$E1675-cost_fx*Inputs!$D$7-$F1675)+(1-MIN(1,$H$51*$C1675))*(1-MIN(1,Inputs!$G$7*$D1675)*churn_nonbuyers)*(ic*Inputs!$C$7+fee_wd*Inputs!$E$7*(1-$B1675)+fee_fx*Inputs!$D$7-cost_acc-cost_wd*Inputs!$E$7*(1-$B1675)-cost_fx*Inputs!$D$7))</f>
        <v>384357.975958577</v>
      </c>
      <c r="I1675" s="0" t="n">
        <f aca="false">12*Inputs!$B$8*(MIN(1,$H$52*$C1675)*(ic*Inputs!$C$8+pT-cost_acc-cost_wd*Inputs!$E$8-cost_fx*Inputs!$D$8-cost_ins)+(1-MIN(1,$H$52*$C1675))*(1-MIN(1,Inputs!$G$8*$D1675)*churn_nonbuyers)*(ic*Inputs!$C$8+fee_wd*Inputs!$E$8*(1-$B1675)+fee_fx*Inputs!$D$8-cost_acc-cost_wd*Inputs!$E$8*(1-$B1675)-cost_fx*Inputs!$D$8))</f>
        <v>130960.733904</v>
      </c>
      <c r="J1675" s="0" t="n">
        <f aca="false">G1675+H1675+I1675-fixed</f>
        <v>-8940.44849001698</v>
      </c>
      <c r="K1675" s="0" t="n">
        <f aca="false">12*Inputs!$B$6*(1-MIN(1,Inputs!$G$6*$D1675)*churn_nonbuyers)*(ic*Inputs!$C$6+fee_wd*Inputs!$E$6*(1-$B1675)+fee_fx*Inputs!$D$6-cost_acc-cost_wd*Inputs!$E$6*(1-$B1675)-cost_fx*Inputs!$D$6)</f>
        <v>123318.203552842</v>
      </c>
      <c r="L1675" s="0" t="n">
        <f aca="false">12*Inputs!$B$7*(1-MIN(1,Inputs!$G$7*$D1675)*churn_nonbuyers)*(ic*Inputs!$C$7+fee_wd*Inputs!$E$7*(1-$B1675)+fee_fx*Inputs!$D$7-cost_acc-cost_wd*Inputs!$E$7*(1-$B1675)-cost_fx*Inputs!$D$7)</f>
        <v>319057.959187705</v>
      </c>
      <c r="M1675" s="0" t="n">
        <f aca="false">12*Inputs!$B$8*(1-MIN(1,Inputs!$G$8*$D1675)*churn_nonbuyers)*(ic*Inputs!$C$8+fee_wd*Inputs!$E$8*(1-$B1675)+fee_fx*Inputs!$D$8-cost_acc-cost_wd*Inputs!$E$8*(1-$B1675)-cost_fx*Inputs!$D$8)</f>
        <v>0</v>
      </c>
      <c r="N1675" s="0" t="n">
        <f aca="false">K1675+L1675+I1675-fixed</f>
        <v>-126663.103355453</v>
      </c>
      <c r="O1675" s="0" t="n">
        <f aca="false">K1675+L1675+M1675-fixed</f>
        <v>-257623.837259453</v>
      </c>
      <c r="P1675" s="0" t="n">
        <f aca="false">12*Inputs!$B$6*(1-MIN(1,Inputs!$F$6*$D1675))*(ic*Inputs!$C$6+flat_fee-cost_acc-cost_wd*Inputs!$E$6*$E1675-cost_fx*Inputs!$D$6)+12*Inputs!$B$7*(1-MIN(1,Inputs!$F$7*$D1675))*(ic*Inputs!$C$7+flat_fee-cost_acc-cost_wd*Inputs!$E$7*$E1675-cost_fx*Inputs!$D$7)+12*Inputs!$B$8*(1-MIN(1,Inputs!$F$8*$D1675))*(ic*Inputs!$C$8+flat_fee-cost_acc-cost_wd*Inputs!$E$8*$E1675-cost_fx*Inputs!$D$8)-fixed</f>
        <v>-370981.11678208</v>
      </c>
    </row>
    <row r="1676" customFormat="false" ht="15" hidden="false" customHeight="false" outlineLevel="0" collapsed="false">
      <c r="A1676" s="0" t="n">
        <v>1611</v>
      </c>
      <c r="B1676" s="0" t="n">
        <v>0.09371</v>
      </c>
      <c r="C1676" s="0" t="n">
        <v>0.917566</v>
      </c>
      <c r="D1676" s="0" t="n">
        <v>1.179736</v>
      </c>
      <c r="E1676" s="0" t="n">
        <v>1.210377</v>
      </c>
      <c r="F1676" s="0" t="n">
        <v>0.122193</v>
      </c>
      <c r="G1676" s="0" t="n">
        <f aca="false">12*Inputs!$B$6*(MIN(1,$H$50*$C1676)*(ic*Inputs!$C$6+pS+fee_fx*Inputs!$D$6-cost_acc-cost_wd*Inputs!$E$6*$E1676-cost_fx*Inputs!$D$6-$F1676)+(1-MIN(1,$H$50*$C1676))*(1-MIN(1,Inputs!$G$6*$D1676)*churn_nonbuyers)*(ic*Inputs!$C$6+fee_wd*Inputs!$E$6*(1-$B1676)+fee_fx*Inputs!$D$6-cost_acc-cost_wd*Inputs!$E$6*(1-$B1676)-cost_fx*Inputs!$D$6))</f>
        <v>224424.663689918</v>
      </c>
      <c r="H1676" s="0" t="n">
        <f aca="false">12*Inputs!$B$7*(MIN(1,$H$51*$C1676)*(ic*Inputs!$C$7+pE+fee_fx*Inputs!$D$7-cost_acc-cost_wd*Inputs!$E$7*$E1676-cost_fx*Inputs!$D$7-$F1676)+(1-MIN(1,$H$51*$C1676))*(1-MIN(1,Inputs!$G$7*$D1676)*churn_nonbuyers)*(ic*Inputs!$C$7+fee_wd*Inputs!$E$7*(1-$B1676)+fee_fx*Inputs!$D$7-cost_acc-cost_wd*Inputs!$E$7*(1-$B1676)-cost_fx*Inputs!$D$7))</f>
        <v>409555.77203459</v>
      </c>
      <c r="I1676" s="0" t="n">
        <f aca="false">12*Inputs!$B$8*(MIN(1,$H$52*$C1676)*(ic*Inputs!$C$8+pT-cost_acc-cost_wd*Inputs!$E$8-cost_fx*Inputs!$D$8-cost_ins)+(1-MIN(1,$H$52*$C1676))*(1-MIN(1,Inputs!$G$8*$D1676)*churn_nonbuyers)*(ic*Inputs!$C$8+fee_wd*Inputs!$E$8*(1-$B1676)+fee_fx*Inputs!$D$8-cost_acc-cost_wd*Inputs!$E$8*(1-$B1676)-cost_fx*Inputs!$D$8))</f>
        <v>152318.23636176</v>
      </c>
      <c r="J1676" s="0" t="n">
        <f aca="false">G1676+H1676+I1676-fixed</f>
        <v>86298.6720862673</v>
      </c>
      <c r="K1676" s="0" t="n">
        <f aca="false">12*Inputs!$B$6*(1-MIN(1,Inputs!$G$6*$D1676)*churn_nonbuyers)*(ic*Inputs!$C$6+fee_wd*Inputs!$E$6*(1-$B1676)+fee_fx*Inputs!$D$6-cost_acc-cost_wd*Inputs!$E$6*(1-$B1676)-cost_fx*Inputs!$D$6)</f>
        <v>177010.003156032</v>
      </c>
      <c r="L1676" s="0" t="n">
        <f aca="false">12*Inputs!$B$7*(1-MIN(1,Inputs!$G$7*$D1676)*churn_nonbuyers)*(ic*Inputs!$C$7+fee_wd*Inputs!$E$7*(1-$B1676)+fee_fx*Inputs!$D$7-cost_acc-cost_wd*Inputs!$E$7*(1-$B1676)-cost_fx*Inputs!$D$7)</f>
        <v>375913.262565619</v>
      </c>
      <c r="M1676" s="0" t="n">
        <f aca="false">12*Inputs!$B$8*(1-MIN(1,Inputs!$G$8*$D1676)*churn_nonbuyers)*(ic*Inputs!$C$8+fee_wd*Inputs!$E$8*(1-$B1676)+fee_fx*Inputs!$D$8-cost_acc-cost_wd*Inputs!$E$8*(1-$B1676)-cost_fx*Inputs!$D$8)</f>
        <v>56070.4215548161</v>
      </c>
      <c r="N1676" s="0" t="n">
        <f aca="false">K1676+L1676+I1676-fixed</f>
        <v>5241.50208341074</v>
      </c>
      <c r="O1676" s="0" t="n">
        <f aca="false">K1676+L1676+M1676-fixed</f>
        <v>-91006.3127235328</v>
      </c>
      <c r="P1676" s="0" t="n">
        <f aca="false">12*Inputs!$B$6*(1-MIN(1,Inputs!$F$6*$D1676))*(ic*Inputs!$C$6+flat_fee-cost_acc-cost_wd*Inputs!$E$6*$E1676-cost_fx*Inputs!$D$6)+12*Inputs!$B$7*(1-MIN(1,Inputs!$F$7*$D1676))*(ic*Inputs!$C$7+flat_fee-cost_acc-cost_wd*Inputs!$E$7*$E1676-cost_fx*Inputs!$D$7)+12*Inputs!$B$8*(1-MIN(1,Inputs!$F$8*$D1676))*(ic*Inputs!$C$8+flat_fee-cost_acc-cost_wd*Inputs!$E$8*$E1676-cost_fx*Inputs!$D$8)-fixed</f>
        <v>-112694.07009472</v>
      </c>
    </row>
    <row r="1677" customFormat="false" ht="15" hidden="false" customHeight="false" outlineLevel="0" collapsed="false">
      <c r="A1677" s="0" t="n">
        <v>1612</v>
      </c>
      <c r="B1677" s="0" t="n">
        <v>0.196175</v>
      </c>
      <c r="C1677" s="0" t="n">
        <v>0.925582</v>
      </c>
      <c r="D1677" s="0" t="n">
        <v>0.692354</v>
      </c>
      <c r="E1677" s="0" t="n">
        <v>1.118449</v>
      </c>
      <c r="F1677" s="0" t="n">
        <v>0.163145</v>
      </c>
      <c r="G1677" s="0" t="n">
        <f aca="false">12*Inputs!$B$6*(MIN(1,$H$50*$C1677)*(ic*Inputs!$C$6+pS+fee_fx*Inputs!$D$6-cost_acc-cost_wd*Inputs!$E$6*$E1677-cost_fx*Inputs!$D$6-$F1677)+(1-MIN(1,$H$50*$C1677))*(1-MIN(1,Inputs!$G$6*$D1677)*churn_nonbuyers)*(ic*Inputs!$C$6+fee_wd*Inputs!$E$6*(1-$B1677)+fee_fx*Inputs!$D$6-cost_acc-cost_wd*Inputs!$E$6*(1-$B1677)-cost_fx*Inputs!$D$6))</f>
        <v>216981.065750036</v>
      </c>
      <c r="H1677" s="0" t="n">
        <f aca="false">12*Inputs!$B$7*(MIN(1,$H$51*$C1677)*(ic*Inputs!$C$7+pE+fee_fx*Inputs!$D$7-cost_acc-cost_wd*Inputs!$E$7*$E1677-cost_fx*Inputs!$D$7-$F1677)+(1-MIN(1,$H$51*$C1677))*(1-MIN(1,Inputs!$G$7*$D1677)*churn_nonbuyers)*(ic*Inputs!$C$7+fee_wd*Inputs!$E$7*(1-$B1677)+fee_fx*Inputs!$D$7-cost_acc-cost_wd*Inputs!$E$7*(1-$B1677)-cost_fx*Inputs!$D$7))</f>
        <v>411957.664488624</v>
      </c>
      <c r="I1677" s="0" t="n">
        <f aca="false">12*Inputs!$B$8*(MIN(1,$H$52*$C1677)*(ic*Inputs!$C$8+pT-cost_acc-cost_wd*Inputs!$E$8-cost_fx*Inputs!$D$8-cost_ins)+(1-MIN(1,$H$52*$C1677))*(1-MIN(1,Inputs!$G$8*$D1677)*churn_nonbuyers)*(ic*Inputs!$C$8+fee_wd*Inputs!$E$8*(1-$B1677)+fee_fx*Inputs!$D$8-cost_acc-cost_wd*Inputs!$E$8*(1-$B1677)-cost_fx*Inputs!$D$8))</f>
        <v>190934.303636535</v>
      </c>
      <c r="J1677" s="0" t="n">
        <f aca="false">G1677+H1677+I1677-fixed</f>
        <v>119873.033875195</v>
      </c>
      <c r="K1677" s="0" t="n">
        <f aca="false">12*Inputs!$B$6*(1-MIN(1,Inputs!$G$6*$D1677)*churn_nonbuyers)*(ic*Inputs!$C$6+fee_wd*Inputs!$E$6*(1-$B1677)+fee_fx*Inputs!$D$6-cost_acc-cost_wd*Inputs!$E$6*(1-$B1677)-cost_fx*Inputs!$D$6)</f>
        <v>167349.79401084</v>
      </c>
      <c r="L1677" s="0" t="n">
        <f aca="false">12*Inputs!$B$7*(1-MIN(1,Inputs!$G$7*$D1677)*churn_nonbuyers)*(ic*Inputs!$C$7+fee_wd*Inputs!$E$7*(1-$B1677)+fee_fx*Inputs!$D$7-cost_acc-cost_wd*Inputs!$E$7*(1-$B1677)-cost_fx*Inputs!$D$7)</f>
        <v>367162.839414504</v>
      </c>
      <c r="M1677" s="0" t="n">
        <f aca="false">12*Inputs!$B$8*(1-MIN(1,Inputs!$G$8*$D1677)*churn_nonbuyers)*(ic*Inputs!$C$8+fee_wd*Inputs!$E$8*(1-$B1677)+fee_fx*Inputs!$D$8-cost_acc-cost_wd*Inputs!$E$8*(1-$B1677)-cost_fx*Inputs!$D$8)</f>
        <v>163358.19562392</v>
      </c>
      <c r="N1677" s="0" t="n">
        <f aca="false">K1677+L1677+I1677-fixed</f>
        <v>25446.9370618787</v>
      </c>
      <c r="O1677" s="0" t="n">
        <f aca="false">K1677+L1677+M1677-fixed</f>
        <v>-2129.1709507358</v>
      </c>
      <c r="P1677" s="0" t="n">
        <f aca="false">12*Inputs!$B$6*(1-MIN(1,Inputs!$F$6*$D1677))*(ic*Inputs!$C$6+flat_fee-cost_acc-cost_wd*Inputs!$E$6*$E1677-cost_fx*Inputs!$D$6)+12*Inputs!$B$7*(1-MIN(1,Inputs!$F$7*$D1677))*(ic*Inputs!$C$7+flat_fee-cost_acc-cost_wd*Inputs!$E$7*$E1677-cost_fx*Inputs!$D$7)+12*Inputs!$B$8*(1-MIN(1,Inputs!$F$8*$D1677))*(ic*Inputs!$C$8+flat_fee-cost_acc-cost_wd*Inputs!$E$8*$E1677-cost_fx*Inputs!$D$8)-fixed</f>
        <v>184046.53883504</v>
      </c>
    </row>
    <row r="1678" customFormat="false" ht="15" hidden="false" customHeight="false" outlineLevel="0" collapsed="false">
      <c r="A1678" s="0" t="n">
        <v>1613</v>
      </c>
      <c r="B1678" s="0" t="n">
        <v>0.064386</v>
      </c>
      <c r="C1678" s="0" t="n">
        <v>0.828493</v>
      </c>
      <c r="D1678" s="0" t="n">
        <v>1.201966</v>
      </c>
      <c r="E1678" s="0" t="n">
        <v>1.015792</v>
      </c>
      <c r="F1678" s="0" t="n">
        <v>0.157078</v>
      </c>
      <c r="G1678" s="0" t="n">
        <f aca="false">12*Inputs!$B$6*(MIN(1,$H$50*$C1678)*(ic*Inputs!$C$6+pS+fee_fx*Inputs!$D$6-cost_acc-cost_wd*Inputs!$E$6*$E1678-cost_fx*Inputs!$D$6-$F1678)+(1-MIN(1,$H$50*$C1678))*(1-MIN(1,Inputs!$G$6*$D1678)*churn_nonbuyers)*(ic*Inputs!$C$6+fee_wd*Inputs!$E$6*(1-$B1678)+fee_fx*Inputs!$D$6-cost_acc-cost_wd*Inputs!$E$6*(1-$B1678)-cost_fx*Inputs!$D$6))</f>
        <v>226380.905502485</v>
      </c>
      <c r="H1678" s="0" t="n">
        <f aca="false">12*Inputs!$B$7*(MIN(1,$H$51*$C1678)*(ic*Inputs!$C$7+pE+fee_fx*Inputs!$D$7-cost_acc-cost_wd*Inputs!$E$7*$E1678-cost_fx*Inputs!$D$7-$F1678)+(1-MIN(1,$H$51*$C1678))*(1-MIN(1,Inputs!$G$7*$D1678)*churn_nonbuyers)*(ic*Inputs!$C$7+fee_wd*Inputs!$E$7*(1-$B1678)+fee_fx*Inputs!$D$7-cost_acc-cost_wd*Inputs!$E$7*(1-$B1678)-cost_fx*Inputs!$D$7))</f>
        <v>425744.528019504</v>
      </c>
      <c r="I1678" s="0" t="n">
        <f aca="false">12*Inputs!$B$8*(MIN(1,$H$52*$C1678)*(ic*Inputs!$C$8+pT-cost_acc-cost_wd*Inputs!$E$8-cost_fx*Inputs!$D$8-cost_ins)+(1-MIN(1,$H$52*$C1678))*(1-MIN(1,Inputs!$G$8*$D1678)*churn_nonbuyers)*(ic*Inputs!$C$8+fee_wd*Inputs!$E$8*(1-$B1678)+fee_fx*Inputs!$D$8-cost_acc-cost_wd*Inputs!$E$8*(1-$B1678)-cost_fx*Inputs!$D$8))</f>
        <v>140964.632865625</v>
      </c>
      <c r="J1678" s="0" t="n">
        <f aca="false">G1678+H1678+I1678-fixed</f>
        <v>93090.0663876138</v>
      </c>
      <c r="K1678" s="0" t="n">
        <f aca="false">12*Inputs!$B$6*(1-MIN(1,Inputs!$G$6*$D1678)*churn_nonbuyers)*(ic*Inputs!$C$6+fee_wd*Inputs!$E$6*(1-$B1678)+fee_fx*Inputs!$D$6-cost_acc-cost_wd*Inputs!$E$6*(1-$B1678)-cost_fx*Inputs!$D$6)</f>
        <v>180769.805156707</v>
      </c>
      <c r="L1678" s="0" t="n">
        <f aca="false">12*Inputs!$B$7*(1-MIN(1,Inputs!$G$7*$D1678)*churn_nonbuyers)*(ic*Inputs!$C$7+fee_wd*Inputs!$E$7*(1-$B1678)+fee_fx*Inputs!$D$7-cost_acc-cost_wd*Inputs!$E$7*(1-$B1678)-cost_fx*Inputs!$D$7)</f>
        <v>379723.759126024</v>
      </c>
      <c r="M1678" s="0" t="n">
        <f aca="false">12*Inputs!$B$8*(1-MIN(1,Inputs!$G$8*$D1678)*churn_nonbuyers)*(ic*Inputs!$C$8+fee_wd*Inputs!$E$8*(1-$B1678)+fee_fx*Inputs!$D$8-cost_acc-cost_wd*Inputs!$E$8*(1-$B1678)-cost_fx*Inputs!$D$8)</f>
        <v>51284.5770246336</v>
      </c>
      <c r="N1678" s="0" t="n">
        <f aca="false">K1678+L1678+I1678-fixed</f>
        <v>1458.19714835624</v>
      </c>
      <c r="O1678" s="0" t="n">
        <f aca="false">K1678+L1678+M1678-fixed</f>
        <v>-88221.8586926349</v>
      </c>
      <c r="P1678" s="0" t="n">
        <f aca="false">12*Inputs!$B$6*(1-MIN(1,Inputs!$F$6*$D1678))*(ic*Inputs!$C$6+flat_fee-cost_acc-cost_wd*Inputs!$E$6*$E1678-cost_fx*Inputs!$D$6)+12*Inputs!$B$7*(1-MIN(1,Inputs!$F$7*$D1678))*(ic*Inputs!$C$7+flat_fee-cost_acc-cost_wd*Inputs!$E$7*$E1678-cost_fx*Inputs!$D$7)+12*Inputs!$B$8*(1-MIN(1,Inputs!$F$8*$D1678))*(ic*Inputs!$C$8+flat_fee-cost_acc-cost_wd*Inputs!$E$8*$E1678-cost_fx*Inputs!$D$8)-fixed</f>
        <v>-49478.9591507199</v>
      </c>
    </row>
    <row r="1679" customFormat="false" ht="15" hidden="false" customHeight="false" outlineLevel="0" collapsed="false">
      <c r="A1679" s="0" t="n">
        <v>1614</v>
      </c>
      <c r="B1679" s="0" t="n">
        <v>0.45227</v>
      </c>
      <c r="C1679" s="0" t="n">
        <v>0.701968</v>
      </c>
      <c r="D1679" s="0" t="n">
        <v>0.823847</v>
      </c>
      <c r="E1679" s="0" t="n">
        <v>1.261917</v>
      </c>
      <c r="F1679" s="0" t="n">
        <v>0.034027</v>
      </c>
      <c r="G1679" s="0" t="n">
        <f aca="false">12*Inputs!$B$6*(MIN(1,$H$50*$C1679)*(ic*Inputs!$C$6+pS+fee_fx*Inputs!$D$6-cost_acc-cost_wd*Inputs!$E$6*$E1679-cost_fx*Inputs!$D$6-$F1679)+(1-MIN(1,$H$50*$C1679))*(1-MIN(1,Inputs!$G$6*$D1679)*churn_nonbuyers)*(ic*Inputs!$C$6+fee_wd*Inputs!$E$6*(1-$B1679)+fee_fx*Inputs!$D$6-cost_acc-cost_wd*Inputs!$E$6*(1-$B1679)-cost_fx*Inputs!$D$6))</f>
        <v>170309.747355951</v>
      </c>
      <c r="H1679" s="0" t="n">
        <f aca="false">12*Inputs!$B$7*(MIN(1,$H$51*$C1679)*(ic*Inputs!$C$7+pE+fee_fx*Inputs!$D$7-cost_acc-cost_wd*Inputs!$E$7*$E1679-cost_fx*Inputs!$D$7-$F1679)+(1-MIN(1,$H$51*$C1679))*(1-MIN(1,Inputs!$G$7*$D1679)*churn_nonbuyers)*(ic*Inputs!$C$7+fee_wd*Inputs!$E$7*(1-$B1679)+fee_fx*Inputs!$D$7-cost_acc-cost_wd*Inputs!$E$7*(1-$B1679)-cost_fx*Inputs!$D$7))</f>
        <v>367823.278839905</v>
      </c>
      <c r="I1679" s="0" t="n">
        <f aca="false">12*Inputs!$B$8*(MIN(1,$H$52*$C1679)*(ic*Inputs!$C$8+pT-cost_acc-cost_wd*Inputs!$E$8-cost_fx*Inputs!$D$8-cost_ins)+(1-MIN(1,$H$52*$C1679))*(1-MIN(1,Inputs!$G$8*$D1679)*churn_nonbuyers)*(ic*Inputs!$C$8+fee_wd*Inputs!$E$8*(1-$B1679)+fee_fx*Inputs!$D$8-cost_acc-cost_wd*Inputs!$E$8*(1-$B1679)-cost_fx*Inputs!$D$8))</f>
        <v>166785.514538346</v>
      </c>
      <c r="J1679" s="0" t="n">
        <f aca="false">G1679+H1679+I1679-fixed</f>
        <v>4918.5407342019</v>
      </c>
      <c r="K1679" s="0" t="n">
        <f aca="false">12*Inputs!$B$6*(1-MIN(1,Inputs!$G$6*$D1679)*churn_nonbuyers)*(ic*Inputs!$C$6+fee_wd*Inputs!$E$6*(1-$B1679)+fee_fx*Inputs!$D$6-cost_acc-cost_wd*Inputs!$E$6*(1-$B1679)-cost_fx*Inputs!$D$6)</f>
        <v>130851.471475368</v>
      </c>
      <c r="L1679" s="0" t="n">
        <f aca="false">12*Inputs!$B$7*(1-MIN(1,Inputs!$G$7*$D1679)*churn_nonbuyers)*(ic*Inputs!$C$7+fee_wd*Inputs!$E$7*(1-$B1679)+fee_fx*Inputs!$D$7-cost_acc-cost_wd*Inputs!$E$7*(1-$B1679)-cost_fx*Inputs!$D$7)</f>
        <v>329717.504229221</v>
      </c>
      <c r="M1679" s="0" t="n">
        <f aca="false">12*Inputs!$B$8*(1-MIN(1,Inputs!$G$8*$D1679)*churn_nonbuyers)*(ic*Inputs!$C$8+fee_wd*Inputs!$E$8*(1-$B1679)+fee_fx*Inputs!$D$8-cost_acc-cost_wd*Inputs!$E$8*(1-$B1679)-cost_fx*Inputs!$D$8)</f>
        <v>128977.880538384</v>
      </c>
      <c r="N1679" s="0" t="n">
        <f aca="false">K1679+L1679+I1679-fixed</f>
        <v>-72645.5097570649</v>
      </c>
      <c r="O1679" s="0" t="n">
        <f aca="false">K1679+L1679+M1679-fixed</f>
        <v>-110453.143757027</v>
      </c>
      <c r="P1679" s="0" t="n">
        <f aca="false">12*Inputs!$B$6*(1-MIN(1,Inputs!$F$6*$D1679))*(ic*Inputs!$C$6+flat_fee-cost_acc-cost_wd*Inputs!$E$6*$E1679-cost_fx*Inputs!$D$6)+12*Inputs!$B$7*(1-MIN(1,Inputs!$F$7*$D1679))*(ic*Inputs!$C$7+flat_fee-cost_acc-cost_wd*Inputs!$E$7*$E1679-cost_fx*Inputs!$D$7)+12*Inputs!$B$8*(1-MIN(1,Inputs!$F$8*$D1679))*(ic*Inputs!$C$8+flat_fee-cost_acc-cost_wd*Inputs!$E$8*$E1679-cost_fx*Inputs!$D$8)-fixed</f>
        <v>45588.47331176</v>
      </c>
    </row>
    <row r="1680" customFormat="false" ht="15" hidden="false" customHeight="false" outlineLevel="0" collapsed="false">
      <c r="A1680" s="0" t="n">
        <v>1615</v>
      </c>
      <c r="B1680" s="0" t="n">
        <v>0.442744</v>
      </c>
      <c r="C1680" s="0" t="n">
        <v>0.974091</v>
      </c>
      <c r="D1680" s="0" t="n">
        <v>0.951819</v>
      </c>
      <c r="E1680" s="0" t="n">
        <v>1.105949</v>
      </c>
      <c r="F1680" s="0" t="n">
        <v>0.327557</v>
      </c>
      <c r="G1680" s="0" t="n">
        <f aca="false">12*Inputs!$B$6*(MIN(1,$H$50*$C1680)*(ic*Inputs!$C$6+pS+fee_fx*Inputs!$D$6-cost_acc-cost_wd*Inputs!$E$6*$E1680-cost_fx*Inputs!$D$6-$F1680)+(1-MIN(1,$H$50*$C1680))*(1-MIN(1,Inputs!$G$6*$D1680)*churn_nonbuyers)*(ic*Inputs!$C$6+fee_wd*Inputs!$E$6*(1-$B1680)+fee_fx*Inputs!$D$6-cost_acc-cost_wd*Inputs!$E$6*(1-$B1680)-cost_fx*Inputs!$D$6))</f>
        <v>182918.1876769</v>
      </c>
      <c r="H1680" s="0" t="n">
        <f aca="false">12*Inputs!$B$7*(MIN(1,$H$51*$C1680)*(ic*Inputs!$C$7+pE+fee_fx*Inputs!$D$7-cost_acc-cost_wd*Inputs!$E$7*$E1680-cost_fx*Inputs!$D$7-$F1680)+(1-MIN(1,$H$51*$C1680))*(1-MIN(1,Inputs!$G$7*$D1680)*churn_nonbuyers)*(ic*Inputs!$C$7+fee_wd*Inputs!$E$7*(1-$B1680)+fee_fx*Inputs!$D$7-cost_acc-cost_wd*Inputs!$E$7*(1-$B1680)-cost_fx*Inputs!$D$7))</f>
        <v>383649.130491288</v>
      </c>
      <c r="I1680" s="0" t="n">
        <f aca="false">12*Inputs!$B$8*(MIN(1,$H$52*$C1680)*(ic*Inputs!$C$8+pT-cost_acc-cost_wd*Inputs!$E$8-cost_fx*Inputs!$D$8-cost_ins)+(1-MIN(1,$H$52*$C1680))*(1-MIN(1,Inputs!$G$8*$D1680)*churn_nonbuyers)*(ic*Inputs!$C$8+fee_wd*Inputs!$E$8*(1-$B1680)+fee_fx*Inputs!$D$8-cost_acc-cost_wd*Inputs!$E$8*(1-$B1680)-cost_fx*Inputs!$D$8))</f>
        <v>172807.143079113</v>
      </c>
      <c r="J1680" s="0" t="n">
        <f aca="false">G1680+H1680+I1680-fixed</f>
        <v>39374.4612473012</v>
      </c>
      <c r="K1680" s="0" t="n">
        <f aca="false">12*Inputs!$B$6*(1-MIN(1,Inputs!$G$6*$D1680)*churn_nonbuyers)*(ic*Inputs!$C$6+fee_wd*Inputs!$E$6*(1-$B1680)+fee_fx*Inputs!$D$6-cost_acc-cost_wd*Inputs!$E$6*(1-$B1680)-cost_fx*Inputs!$D$6)</f>
        <v>131284.695969619</v>
      </c>
      <c r="L1680" s="0" t="n">
        <f aca="false">12*Inputs!$B$7*(1-MIN(1,Inputs!$G$7*$D1680)*churn_nonbuyers)*(ic*Inputs!$C$7+fee_wd*Inputs!$E$7*(1-$B1680)+fee_fx*Inputs!$D$7-cost_acc-cost_wd*Inputs!$E$7*(1-$B1680)-cost_fx*Inputs!$D$7)</f>
        <v>329752.161869772</v>
      </c>
      <c r="M1680" s="0" t="n">
        <f aca="false">12*Inputs!$B$8*(1-MIN(1,Inputs!$G$8*$D1680)*churn_nonbuyers)*(ic*Inputs!$C$8+fee_wd*Inputs!$E$8*(1-$B1680)+fee_fx*Inputs!$D$8-cost_acc-cost_wd*Inputs!$E$8*(1-$B1680)-cost_fx*Inputs!$D$8)</f>
        <v>101836.13116489</v>
      </c>
      <c r="N1680" s="0" t="n">
        <f aca="false">K1680+L1680+I1680-fixed</f>
        <v>-66155.9990814966</v>
      </c>
      <c r="O1680" s="0" t="n">
        <f aca="false">K1680+L1680+M1680-fixed</f>
        <v>-137127.01099572</v>
      </c>
      <c r="P1680" s="0" t="n">
        <f aca="false">12*Inputs!$B$6*(1-MIN(1,Inputs!$F$6*$D1680))*(ic*Inputs!$C$6+flat_fee-cost_acc-cost_wd*Inputs!$E$6*$E1680-cost_fx*Inputs!$D$6)+12*Inputs!$B$7*(1-MIN(1,Inputs!$F$7*$D1680))*(ic*Inputs!$C$7+flat_fee-cost_acc-cost_wd*Inputs!$E$7*$E1680-cost_fx*Inputs!$D$7)+12*Inputs!$B$8*(1-MIN(1,Inputs!$F$8*$D1680))*(ic*Inputs!$C$8+flat_fee-cost_acc-cost_wd*Inputs!$E$8*$E1680-cost_fx*Inputs!$D$8)-fixed</f>
        <v>50647.5120634399</v>
      </c>
    </row>
    <row r="1681" customFormat="false" ht="15" hidden="false" customHeight="false" outlineLevel="0" collapsed="false">
      <c r="A1681" s="0" t="n">
        <v>1616</v>
      </c>
      <c r="B1681" s="0" t="n">
        <v>0.202163</v>
      </c>
      <c r="C1681" s="0" t="n">
        <v>0.932387</v>
      </c>
      <c r="D1681" s="0" t="n">
        <v>0.918645</v>
      </c>
      <c r="E1681" s="0" t="n">
        <v>1.097089</v>
      </c>
      <c r="F1681" s="0" t="n">
        <v>0.31043</v>
      </c>
      <c r="G1681" s="0" t="n">
        <f aca="false">12*Inputs!$B$6*(MIN(1,$H$50*$C1681)*(ic*Inputs!$C$6+pS+fee_fx*Inputs!$D$6-cost_acc-cost_wd*Inputs!$E$6*$E1681-cost_fx*Inputs!$D$6-$F1681)+(1-MIN(1,$H$50*$C1681))*(1-MIN(1,Inputs!$G$6*$D1681)*churn_nonbuyers)*(ic*Inputs!$C$6+fee_wd*Inputs!$E$6*(1-$B1681)+fee_fx*Inputs!$D$6-cost_acc-cost_wd*Inputs!$E$6*(1-$B1681)-cost_fx*Inputs!$D$6))</f>
        <v>212064.428688936</v>
      </c>
      <c r="H1681" s="0" t="n">
        <f aca="false">12*Inputs!$B$7*(MIN(1,$H$51*$C1681)*(ic*Inputs!$C$7+pE+fee_fx*Inputs!$D$7-cost_acc-cost_wd*Inputs!$E$7*$E1681-cost_fx*Inputs!$D$7-$F1681)+(1-MIN(1,$H$51*$C1681))*(1-MIN(1,Inputs!$G$7*$D1681)*churn_nonbuyers)*(ic*Inputs!$C$7+fee_wd*Inputs!$E$7*(1-$B1681)+fee_fx*Inputs!$D$7-cost_acc-cost_wd*Inputs!$E$7*(1-$B1681)-cost_fx*Inputs!$D$7))</f>
        <v>404549.398811755</v>
      </c>
      <c r="I1681" s="0" t="n">
        <f aca="false">12*Inputs!$B$8*(MIN(1,$H$52*$C1681)*(ic*Inputs!$C$8+pT-cost_acc-cost_wd*Inputs!$E$8-cost_fx*Inputs!$D$8-cost_ins)+(1-MIN(1,$H$52*$C1681))*(1-MIN(1,Inputs!$G$8*$D1681)*churn_nonbuyers)*(ic*Inputs!$C$8+fee_wd*Inputs!$E$8*(1-$B1681)+fee_fx*Inputs!$D$8-cost_acc-cost_wd*Inputs!$E$8*(1-$B1681)-cost_fx*Inputs!$D$8))</f>
        <v>173661.540650131</v>
      </c>
      <c r="J1681" s="0" t="n">
        <f aca="false">G1681+H1681+I1681-fixed</f>
        <v>90275.3681508219</v>
      </c>
      <c r="K1681" s="0" t="n">
        <f aca="false">12*Inputs!$B$6*(1-MIN(1,Inputs!$G$6*$D1681)*churn_nonbuyers)*(ic*Inputs!$C$6+fee_wd*Inputs!$E$6*(1-$B1681)+fee_fx*Inputs!$D$6-cost_acc-cost_wd*Inputs!$E$6*(1-$B1681)-cost_fx*Inputs!$D$6)</f>
        <v>164565.741809772</v>
      </c>
      <c r="L1681" s="0" t="n">
        <f aca="false">12*Inputs!$B$7*(1-MIN(1,Inputs!$G$7*$D1681)*churn_nonbuyers)*(ic*Inputs!$C$7+fee_wd*Inputs!$E$7*(1-$B1681)+fee_fx*Inputs!$D$7-cost_acc-cost_wd*Inputs!$E$7*(1-$B1681)-cost_fx*Inputs!$D$7)</f>
        <v>363778.891325863</v>
      </c>
      <c r="M1681" s="0" t="n">
        <f aca="false">12*Inputs!$B$8*(1-MIN(1,Inputs!$G$8*$D1681)*churn_nonbuyers)*(ic*Inputs!$C$8+fee_wd*Inputs!$E$8*(1-$B1681)+fee_fx*Inputs!$D$8-cost_acc-cost_wd*Inputs!$E$8*(1-$B1681)-cost_fx*Inputs!$D$8)</f>
        <v>113044.224978936</v>
      </c>
      <c r="N1681" s="0" t="n">
        <f aca="false">K1681+L1681+I1681-fixed</f>
        <v>2006.17378576659</v>
      </c>
      <c r="O1681" s="0" t="n">
        <f aca="false">K1681+L1681+M1681-fixed</f>
        <v>-58611.1418854287</v>
      </c>
      <c r="P1681" s="0" t="n">
        <f aca="false">12*Inputs!$B$6*(1-MIN(1,Inputs!$F$6*$D1681))*(ic*Inputs!$C$6+flat_fee-cost_acc-cost_wd*Inputs!$E$6*$E1681-cost_fx*Inputs!$D$6)+12*Inputs!$B$7*(1-MIN(1,Inputs!$F$7*$D1681))*(ic*Inputs!$C$7+flat_fee-cost_acc-cost_wd*Inputs!$E$7*$E1681-cost_fx*Inputs!$D$7)+12*Inputs!$B$8*(1-MIN(1,Inputs!$F$8*$D1681))*(ic*Inputs!$C$8+flat_fee-cost_acc-cost_wd*Inputs!$E$8*$E1681-cost_fx*Inputs!$D$8)-fixed</f>
        <v>72512.2322972</v>
      </c>
    </row>
    <row r="1682" customFormat="false" ht="15" hidden="false" customHeight="false" outlineLevel="0" collapsed="false">
      <c r="A1682" s="0" t="n">
        <v>1617</v>
      </c>
      <c r="B1682" s="0" t="n">
        <v>0.135183</v>
      </c>
      <c r="C1682" s="0" t="n">
        <v>0.87433</v>
      </c>
      <c r="D1682" s="0" t="n">
        <v>1.214813</v>
      </c>
      <c r="E1682" s="0" t="n">
        <v>1.110834</v>
      </c>
      <c r="F1682" s="0" t="n">
        <v>0.347291</v>
      </c>
      <c r="G1682" s="0" t="n">
        <f aca="false">12*Inputs!$B$6*(MIN(1,$H$50*$C1682)*(ic*Inputs!$C$6+pS+fee_fx*Inputs!$D$6-cost_acc-cost_wd*Inputs!$E$6*$E1682-cost_fx*Inputs!$D$6-$F1682)+(1-MIN(1,$H$50*$C1682))*(1-MIN(1,Inputs!$G$6*$D1682)*churn_nonbuyers)*(ic*Inputs!$C$6+fee_wd*Inputs!$E$6*(1-$B1682)+fee_fx*Inputs!$D$6-cost_acc-cost_wd*Inputs!$E$6*(1-$B1682)-cost_fx*Inputs!$D$6))</f>
        <v>214137.378588482</v>
      </c>
      <c r="H1682" s="0" t="n">
        <f aca="false">12*Inputs!$B$7*(MIN(1,$H$51*$C1682)*(ic*Inputs!$C$7+pE+fee_fx*Inputs!$D$7-cost_acc-cost_wd*Inputs!$E$7*$E1682-cost_fx*Inputs!$D$7-$F1682)+(1-MIN(1,$H$51*$C1682))*(1-MIN(1,Inputs!$G$7*$D1682)*churn_nonbuyers)*(ic*Inputs!$C$7+fee_wd*Inputs!$E$7*(1-$B1682)+fee_fx*Inputs!$D$7-cost_acc-cost_wd*Inputs!$E$7*(1-$B1682)-cost_fx*Inputs!$D$7))</f>
        <v>402651.913669322</v>
      </c>
      <c r="I1682" s="0" t="n">
        <f aca="false">12*Inputs!$B$8*(MIN(1,$H$52*$C1682)*(ic*Inputs!$C$8+pT-cost_acc-cost_wd*Inputs!$E$8-cost_fx*Inputs!$D$8-cost_ins)+(1-MIN(1,$H$52*$C1682))*(1-MIN(1,Inputs!$G$8*$D1682)*churn_nonbuyers)*(ic*Inputs!$C$8+fee_wd*Inputs!$E$8*(1-$B1682)+fee_fx*Inputs!$D$8-cost_acc-cost_wd*Inputs!$E$8*(1-$B1682)-cost_fx*Inputs!$D$8))</f>
        <v>144600.957623329</v>
      </c>
      <c r="J1682" s="0" t="n">
        <f aca="false">G1682+H1682+I1682-fixed</f>
        <v>61390.2498811334</v>
      </c>
      <c r="K1682" s="0" t="n">
        <f aca="false">12*Inputs!$B$6*(1-MIN(1,Inputs!$G$6*$D1682)*churn_nonbuyers)*(ic*Inputs!$C$6+fee_wd*Inputs!$E$6*(1-$B1682)+fee_fx*Inputs!$D$6-cost_acc-cost_wd*Inputs!$E$6*(1-$B1682)-cost_fx*Inputs!$D$6)</f>
        <v>171070.731833609</v>
      </c>
      <c r="L1682" s="0" t="n">
        <f aca="false">12*Inputs!$B$7*(1-MIN(1,Inputs!$G$7*$D1682)*churn_nonbuyers)*(ic*Inputs!$C$7+fee_wd*Inputs!$E$7*(1-$B1682)+fee_fx*Inputs!$D$7-cost_acc-cost_wd*Inputs!$E$7*(1-$B1682)-cost_fx*Inputs!$D$7)</f>
        <v>369748.709276165</v>
      </c>
      <c r="M1682" s="0" t="n">
        <f aca="false">12*Inputs!$B$8*(1-MIN(1,Inputs!$G$8*$D1682)*churn_nonbuyers)*(ic*Inputs!$C$8+fee_wd*Inputs!$E$8*(1-$B1682)+fee_fx*Inputs!$D$8-cost_acc-cost_wd*Inputs!$E$8*(1-$B1682)-cost_fx*Inputs!$D$8)</f>
        <v>47868.6031701745</v>
      </c>
      <c r="N1682" s="0" t="n">
        <f aca="false">K1682+L1682+I1682-fixed</f>
        <v>-14579.6012668964</v>
      </c>
      <c r="O1682" s="0" t="n">
        <f aca="false">K1682+L1682+M1682-fixed</f>
        <v>-111311.955720051</v>
      </c>
      <c r="P1682" s="0" t="n">
        <f aca="false">12*Inputs!$B$6*(1-MIN(1,Inputs!$F$6*$D1682))*(ic*Inputs!$C$6+flat_fee-cost_acc-cost_wd*Inputs!$E$6*$E1682-cost_fx*Inputs!$D$6)+12*Inputs!$B$7*(1-MIN(1,Inputs!$F$7*$D1682))*(ic*Inputs!$C$7+flat_fee-cost_acc-cost_wd*Inputs!$E$7*$E1682-cost_fx*Inputs!$D$7)+12*Inputs!$B$8*(1-MIN(1,Inputs!$F$8*$D1682))*(ic*Inputs!$C$8+flat_fee-cost_acc-cost_wd*Inputs!$E$8*$E1682-cost_fx*Inputs!$D$8)-fixed</f>
        <v>-92833.29329392</v>
      </c>
    </row>
    <row r="1683" customFormat="false" ht="15" hidden="false" customHeight="false" outlineLevel="0" collapsed="false">
      <c r="A1683" s="0" t="n">
        <v>1618</v>
      </c>
      <c r="B1683" s="0" t="n">
        <v>0.096239</v>
      </c>
      <c r="C1683" s="0" t="n">
        <v>1.04109</v>
      </c>
      <c r="D1683" s="0" t="n">
        <v>1.043732</v>
      </c>
      <c r="E1683" s="0" t="n">
        <v>1.293667</v>
      </c>
      <c r="F1683" s="0" t="n">
        <v>0.443045</v>
      </c>
      <c r="G1683" s="0" t="n">
        <f aca="false">12*Inputs!$B$6*(MIN(1,$H$50*$C1683)*(ic*Inputs!$C$6+pS+fee_fx*Inputs!$D$6-cost_acc-cost_wd*Inputs!$E$6*$E1683-cost_fx*Inputs!$D$6-$F1683)+(1-MIN(1,$H$50*$C1683))*(1-MIN(1,Inputs!$G$6*$D1683)*churn_nonbuyers)*(ic*Inputs!$C$6+fee_wd*Inputs!$E$6*(1-$B1683)+fee_fx*Inputs!$D$6-cost_acc-cost_wd*Inputs!$E$6*(1-$B1683)-cost_fx*Inputs!$D$6))</f>
        <v>221969.849081735</v>
      </c>
      <c r="H1683" s="0" t="n">
        <f aca="false">12*Inputs!$B$7*(MIN(1,$H$51*$C1683)*(ic*Inputs!$C$7+pE+fee_fx*Inputs!$D$7-cost_acc-cost_wd*Inputs!$E$7*$E1683-cost_fx*Inputs!$D$7-$F1683)+(1-MIN(1,$H$51*$C1683))*(1-MIN(1,Inputs!$G$7*$D1683)*churn_nonbuyers)*(ic*Inputs!$C$7+fee_wd*Inputs!$E$7*(1-$B1683)+fee_fx*Inputs!$D$7-cost_acc-cost_wd*Inputs!$E$7*(1-$B1683)-cost_fx*Inputs!$D$7))</f>
        <v>385577.07175816</v>
      </c>
      <c r="I1683" s="0" t="n">
        <f aca="false">12*Inputs!$B$8*(MIN(1,$H$52*$C1683)*(ic*Inputs!$C$8+pT-cost_acc-cost_wd*Inputs!$E$8-cost_fx*Inputs!$D$8-cost_ins)+(1-MIN(1,$H$52*$C1683))*(1-MIN(1,Inputs!$G$8*$D1683)*churn_nonbuyers)*(ic*Inputs!$C$8+fee_wd*Inputs!$E$8*(1-$B1683)+fee_fx*Inputs!$D$8-cost_acc-cost_wd*Inputs!$E$8*(1-$B1683)-cost_fx*Inputs!$D$8))</f>
        <v>173578.699401768</v>
      </c>
      <c r="J1683" s="0" t="n">
        <f aca="false">G1683+H1683+I1683-fixed</f>
        <v>81125.6202416627</v>
      </c>
      <c r="K1683" s="0" t="n">
        <f aca="false">12*Inputs!$B$6*(1-MIN(1,Inputs!$G$6*$D1683)*churn_nonbuyers)*(ic*Inputs!$C$6+fee_wd*Inputs!$E$6*(1-$B1683)+fee_fx*Inputs!$D$6-cost_acc-cost_wd*Inputs!$E$6*(1-$B1683)-cost_fx*Inputs!$D$6)</f>
        <v>177943.989052426</v>
      </c>
      <c r="L1683" s="0" t="n">
        <f aca="false">12*Inputs!$B$7*(1-MIN(1,Inputs!$G$7*$D1683)*churn_nonbuyers)*(ic*Inputs!$C$7+fee_wd*Inputs!$E$7*(1-$B1683)+fee_fx*Inputs!$D$7-cost_acc-cost_wd*Inputs!$E$7*(1-$B1683)-cost_fx*Inputs!$D$7)</f>
        <v>377150.535895455</v>
      </c>
      <c r="M1683" s="0" t="n">
        <f aca="false">12*Inputs!$B$8*(1-MIN(1,Inputs!$G$8*$D1683)*churn_nonbuyers)*(ic*Inputs!$C$8+fee_wd*Inputs!$E$8*(1-$B1683)+fee_fx*Inputs!$D$8-cost_acc-cost_wd*Inputs!$E$8*(1-$B1683)-cost_fx*Inputs!$D$8)</f>
        <v>86683.6841646528</v>
      </c>
      <c r="N1683" s="0" t="n">
        <f aca="false">K1683+L1683+I1683-fixed</f>
        <v>28673.2243496488</v>
      </c>
      <c r="O1683" s="0" t="n">
        <f aca="false">K1683+L1683+M1683-fixed</f>
        <v>-58221.7908874664</v>
      </c>
      <c r="P1683" s="0" t="n">
        <f aca="false">12*Inputs!$B$6*(1-MIN(1,Inputs!$F$6*$D1683))*(ic*Inputs!$C$6+flat_fee-cost_acc-cost_wd*Inputs!$E$6*$E1683-cost_fx*Inputs!$D$6)+12*Inputs!$B$7*(1-MIN(1,Inputs!$F$7*$D1683))*(ic*Inputs!$C$7+flat_fee-cost_acc-cost_wd*Inputs!$E$7*$E1683-cost_fx*Inputs!$D$7)+12*Inputs!$B$8*(1-MIN(1,Inputs!$F$8*$D1683))*(ic*Inputs!$C$8+flat_fee-cost_acc-cost_wd*Inputs!$E$8*$E1683-cost_fx*Inputs!$D$8)-fixed</f>
        <v>-77971.6084374401</v>
      </c>
    </row>
    <row r="1684" customFormat="false" ht="15" hidden="false" customHeight="false" outlineLevel="0" collapsed="false">
      <c r="A1684" s="0" t="n">
        <v>1619</v>
      </c>
      <c r="B1684" s="0" t="n">
        <v>0.185565</v>
      </c>
      <c r="C1684" s="0" t="n">
        <v>1.061434</v>
      </c>
      <c r="D1684" s="0" t="n">
        <v>0.744639</v>
      </c>
      <c r="E1684" s="0" t="n">
        <v>1.228511</v>
      </c>
      <c r="F1684" s="0" t="n">
        <v>0.08735</v>
      </c>
      <c r="G1684" s="0" t="n">
        <f aca="false">12*Inputs!$B$6*(MIN(1,$H$50*$C1684)*(ic*Inputs!$C$6+pS+fee_fx*Inputs!$D$6-cost_acc-cost_wd*Inputs!$E$6*$E1684-cost_fx*Inputs!$D$6-$F1684)+(1-MIN(1,$H$50*$C1684))*(1-MIN(1,Inputs!$G$6*$D1684)*churn_nonbuyers)*(ic*Inputs!$C$6+fee_wd*Inputs!$E$6*(1-$B1684)+fee_fx*Inputs!$D$6-cost_acc-cost_wd*Inputs!$E$6*(1-$B1684)-cost_fx*Inputs!$D$6))</f>
        <v>224359.014418642</v>
      </c>
      <c r="H1684" s="0" t="n">
        <f aca="false">12*Inputs!$B$7*(MIN(1,$H$51*$C1684)*(ic*Inputs!$C$7+pE+fee_fx*Inputs!$D$7-cost_acc-cost_wd*Inputs!$E$7*$E1684-cost_fx*Inputs!$D$7-$F1684)+(1-MIN(1,$H$51*$C1684))*(1-MIN(1,Inputs!$G$7*$D1684)*churn_nonbuyers)*(ic*Inputs!$C$7+fee_wd*Inputs!$E$7*(1-$B1684)+fee_fx*Inputs!$D$7-cost_acc-cost_wd*Inputs!$E$7*(1-$B1684)-cost_fx*Inputs!$D$7))</f>
        <v>410229.432526249</v>
      </c>
      <c r="I1684" s="0" t="n">
        <f aca="false">12*Inputs!$B$8*(MIN(1,$H$52*$C1684)*(ic*Inputs!$C$8+pT-cost_acc-cost_wd*Inputs!$E$8-cost_fx*Inputs!$D$8-cost_ins)+(1-MIN(1,$H$52*$C1684))*(1-MIN(1,Inputs!$G$8*$D1684)*churn_nonbuyers)*(ic*Inputs!$C$8+fee_wd*Inputs!$E$8*(1-$B1684)+fee_fx*Inputs!$D$8-cost_acc-cost_wd*Inputs!$E$8*(1-$B1684)-cost_fx*Inputs!$D$8))</f>
        <v>192062.91229123</v>
      </c>
      <c r="J1684" s="0" t="n">
        <f aca="false">G1684+H1684+I1684-fixed</f>
        <v>126651.359236121</v>
      </c>
      <c r="K1684" s="0" t="n">
        <f aca="false">12*Inputs!$B$6*(1-MIN(1,Inputs!$G$6*$D1684)*churn_nonbuyers)*(ic*Inputs!$C$6+fee_wd*Inputs!$E$6*(1-$B1684)+fee_fx*Inputs!$D$6-cost_acc-cost_wd*Inputs!$E$6*(1-$B1684)-cost_fx*Inputs!$D$6)</f>
        <v>168367.567219452</v>
      </c>
      <c r="L1684" s="0" t="n">
        <f aca="false">12*Inputs!$B$7*(1-MIN(1,Inputs!$G$7*$D1684)*churn_nonbuyers)*(ic*Inputs!$C$7+fee_wd*Inputs!$E$7*(1-$B1684)+fee_fx*Inputs!$D$7-cost_acc-cost_wd*Inputs!$E$7*(1-$B1684)-cost_fx*Inputs!$D$7)</f>
        <v>368068.419659671</v>
      </c>
      <c r="M1684" s="0" t="n">
        <f aca="false">12*Inputs!$B$8*(1-MIN(1,Inputs!$G$8*$D1684)*churn_nonbuyers)*(ic*Inputs!$C$8+fee_wd*Inputs!$E$8*(1-$B1684)+fee_fx*Inputs!$D$8-cost_acc-cost_wd*Inputs!$E$8*(1-$B1684)-cost_fx*Inputs!$D$8)</f>
        <v>152000.573530776</v>
      </c>
      <c r="N1684" s="0" t="n">
        <f aca="false">K1684+L1684+I1684-fixed</f>
        <v>28498.8991703533</v>
      </c>
      <c r="O1684" s="0" t="n">
        <f aca="false">K1684+L1684+M1684-fixed</f>
        <v>-11563.4395901007</v>
      </c>
      <c r="P1684" s="0" t="n">
        <f aca="false">12*Inputs!$B$6*(1-MIN(1,Inputs!$F$6*$D1684))*(ic*Inputs!$C$6+flat_fee-cost_acc-cost_wd*Inputs!$E$6*$E1684-cost_fx*Inputs!$D$6)+12*Inputs!$B$7*(1-MIN(1,Inputs!$F$7*$D1684))*(ic*Inputs!$C$7+flat_fee-cost_acc-cost_wd*Inputs!$E$7*$E1684-cost_fx*Inputs!$D$7)+12*Inputs!$B$8*(1-MIN(1,Inputs!$F$8*$D1684))*(ic*Inputs!$C$8+flat_fee-cost_acc-cost_wd*Inputs!$E$8*$E1684-cost_fx*Inputs!$D$8)-fixed</f>
        <v>101755.79461496</v>
      </c>
    </row>
    <row r="1685" customFormat="false" ht="15" hidden="false" customHeight="false" outlineLevel="0" collapsed="false">
      <c r="A1685" s="0" t="n">
        <v>1620</v>
      </c>
      <c r="B1685" s="0" t="n">
        <v>0.287284</v>
      </c>
      <c r="C1685" s="0" t="n">
        <v>0.940617</v>
      </c>
      <c r="D1685" s="0" t="n">
        <v>0.894037</v>
      </c>
      <c r="E1685" s="0" t="n">
        <v>1.215586</v>
      </c>
      <c r="F1685" s="0" t="n">
        <v>0.209723</v>
      </c>
      <c r="G1685" s="0" t="n">
        <f aca="false">12*Inputs!$B$6*(MIN(1,$H$50*$C1685)*(ic*Inputs!$C$6+pS+fee_fx*Inputs!$D$6-cost_acc-cost_wd*Inputs!$E$6*$E1685-cost_fx*Inputs!$D$6-$F1685)+(1-MIN(1,$H$50*$C1685))*(1-MIN(1,Inputs!$G$6*$D1685)*churn_nonbuyers)*(ic*Inputs!$C$6+fee_wd*Inputs!$E$6*(1-$B1685)+fee_fx*Inputs!$D$6-cost_acc-cost_wd*Inputs!$E$6*(1-$B1685)-cost_fx*Inputs!$D$6))</f>
        <v>201466.046040558</v>
      </c>
      <c r="H1685" s="0" t="n">
        <f aca="false">12*Inputs!$B$7*(MIN(1,$H$51*$C1685)*(ic*Inputs!$C$7+pE+fee_fx*Inputs!$D$7-cost_acc-cost_wd*Inputs!$E$7*$E1685-cost_fx*Inputs!$D$7-$F1685)+(1-MIN(1,$H$51*$C1685))*(1-MIN(1,Inputs!$G$7*$D1685)*churn_nonbuyers)*(ic*Inputs!$C$7+fee_wd*Inputs!$E$7*(1-$B1685)+fee_fx*Inputs!$D$7-cost_acc-cost_wd*Inputs!$E$7*(1-$B1685)-cost_fx*Inputs!$D$7))</f>
        <v>390257.021705545</v>
      </c>
      <c r="I1685" s="0" t="n">
        <f aca="false">12*Inputs!$B$8*(MIN(1,$H$52*$C1685)*(ic*Inputs!$C$8+pT-cost_acc-cost_wd*Inputs!$E$8-cost_fx*Inputs!$D$8-cost_ins)+(1-MIN(1,$H$52*$C1685))*(1-MIN(1,Inputs!$G$8*$D1685)*churn_nonbuyers)*(ic*Inputs!$C$8+fee_wd*Inputs!$E$8*(1-$B1685)+fee_fx*Inputs!$D$8-cost_acc-cost_wd*Inputs!$E$8*(1-$B1685)-cost_fx*Inputs!$D$8))</f>
        <v>175537.75766053</v>
      </c>
      <c r="J1685" s="0" t="n">
        <f aca="false">G1685+H1685+I1685-fixed</f>
        <v>67260.8254066325</v>
      </c>
      <c r="K1685" s="0" t="n">
        <f aca="false">12*Inputs!$B$6*(1-MIN(1,Inputs!$G$6*$D1685)*churn_nonbuyers)*(ic*Inputs!$C$6+fee_wd*Inputs!$E$6*(1-$B1685)+fee_fx*Inputs!$D$6-cost_acc-cost_wd*Inputs!$E$6*(1-$B1685)-cost_fx*Inputs!$D$6)</f>
        <v>153068.477223658</v>
      </c>
      <c r="L1685" s="0" t="n">
        <f aca="false">12*Inputs!$B$7*(1-MIN(1,Inputs!$G$7*$D1685)*churn_nonbuyers)*(ic*Inputs!$C$7+fee_wd*Inputs!$E$7*(1-$B1685)+fee_fx*Inputs!$D$7-cost_acc-cost_wd*Inputs!$E$7*(1-$B1685)-cost_fx*Inputs!$D$7)</f>
        <v>352126.392158195</v>
      </c>
      <c r="M1685" s="0" t="n">
        <f aca="false">12*Inputs!$B$8*(1-MIN(1,Inputs!$G$8*$D1685)*churn_nonbuyers)*(ic*Inputs!$C$8+fee_wd*Inputs!$E$8*(1-$B1685)+fee_fx*Inputs!$D$8-cost_acc-cost_wd*Inputs!$E$8*(1-$B1685)-cost_fx*Inputs!$D$8)</f>
        <v>116970.703097069</v>
      </c>
      <c r="N1685" s="0" t="n">
        <f aca="false">K1685+L1685+I1685-fixed</f>
        <v>-19267.3729576177</v>
      </c>
      <c r="O1685" s="0" t="n">
        <f aca="false">K1685+L1685+M1685-fixed</f>
        <v>-77834.4275210789</v>
      </c>
      <c r="P1685" s="0" t="n">
        <f aca="false">12*Inputs!$B$6*(1-MIN(1,Inputs!$F$6*$D1685))*(ic*Inputs!$C$6+flat_fee-cost_acc-cost_wd*Inputs!$E$6*$E1685-cost_fx*Inputs!$D$6)+12*Inputs!$B$7*(1-MIN(1,Inputs!$F$7*$D1685))*(ic*Inputs!$C$7+flat_fee-cost_acc-cost_wd*Inputs!$E$7*$E1685-cost_fx*Inputs!$D$7)+12*Inputs!$B$8*(1-MIN(1,Inputs!$F$8*$D1685))*(ic*Inputs!$C$8+flat_fee-cost_acc-cost_wd*Inputs!$E$8*$E1685-cost_fx*Inputs!$D$8)-fixed</f>
        <v>31611.7572276801</v>
      </c>
    </row>
    <row r="1686" customFormat="false" ht="15" hidden="false" customHeight="false" outlineLevel="0" collapsed="false">
      <c r="A1686" s="0" t="n">
        <v>1621</v>
      </c>
      <c r="B1686" s="0" t="n">
        <v>0.148304</v>
      </c>
      <c r="C1686" s="0" t="n">
        <v>0.937662</v>
      </c>
      <c r="D1686" s="0" t="n">
        <v>1.099118</v>
      </c>
      <c r="E1686" s="0" t="n">
        <v>1.078399</v>
      </c>
      <c r="F1686" s="0" t="n">
        <v>0.480228</v>
      </c>
      <c r="G1686" s="0" t="n">
        <f aca="false">12*Inputs!$B$6*(MIN(1,$H$50*$C1686)*(ic*Inputs!$C$6+pS+fee_fx*Inputs!$D$6-cost_acc-cost_wd*Inputs!$E$6*$E1686-cost_fx*Inputs!$D$6-$F1686)+(1-MIN(1,$H$50*$C1686))*(1-MIN(1,Inputs!$G$6*$D1686)*churn_nonbuyers)*(ic*Inputs!$C$6+fee_wd*Inputs!$E$6*(1-$B1686)+fee_fx*Inputs!$D$6-cost_acc-cost_wd*Inputs!$E$6*(1-$B1686)-cost_fx*Inputs!$D$6))</f>
        <v>214408.605673526</v>
      </c>
      <c r="H1686" s="0" t="n">
        <f aca="false">12*Inputs!$B$7*(MIN(1,$H$51*$C1686)*(ic*Inputs!$C$7+pE+fee_fx*Inputs!$D$7-cost_acc-cost_wd*Inputs!$E$7*$E1686-cost_fx*Inputs!$D$7-$F1686)+(1-MIN(1,$H$51*$C1686))*(1-MIN(1,Inputs!$G$7*$D1686)*churn_nonbuyers)*(ic*Inputs!$C$7+fee_wd*Inputs!$E$7*(1-$B1686)+fee_fx*Inputs!$D$7-cost_acc-cost_wd*Inputs!$E$7*(1-$B1686)-cost_fx*Inputs!$D$7))</f>
        <v>401049.507035104</v>
      </c>
      <c r="I1686" s="0" t="n">
        <f aca="false">12*Inputs!$B$8*(MIN(1,$H$52*$C1686)*(ic*Inputs!$C$8+pT-cost_acc-cost_wd*Inputs!$E$8-cost_fx*Inputs!$D$8-cost_ins)+(1-MIN(1,$H$52*$C1686))*(1-MIN(1,Inputs!$G$8*$D1686)*churn_nonbuyers)*(ic*Inputs!$C$8+fee_wd*Inputs!$E$8*(1-$B1686)+fee_fx*Inputs!$D$8-cost_acc-cost_wd*Inputs!$E$8*(1-$B1686)-cost_fx*Inputs!$D$8))</f>
        <v>160460.949288738</v>
      </c>
      <c r="J1686" s="0" t="n">
        <f aca="false">G1686+H1686+I1686-fixed</f>
        <v>75919.0619973677</v>
      </c>
      <c r="K1686" s="0" t="n">
        <f aca="false">12*Inputs!$B$6*(1-MIN(1,Inputs!$G$6*$D1686)*churn_nonbuyers)*(ic*Inputs!$C$6+fee_wd*Inputs!$E$6*(1-$B1686)+fee_fx*Inputs!$D$6-cost_acc-cost_wd*Inputs!$E$6*(1-$B1686)-cost_fx*Inputs!$D$6)</f>
        <v>170338.740450278</v>
      </c>
      <c r="L1686" s="0" t="n">
        <f aca="false">12*Inputs!$B$7*(1-MIN(1,Inputs!$G$7*$D1686)*churn_nonbuyers)*(ic*Inputs!$C$7+fee_wd*Inputs!$E$7*(1-$B1686)+fee_fx*Inputs!$D$7-cost_acc-cost_wd*Inputs!$E$7*(1-$B1686)-cost_fx*Inputs!$D$7)</f>
        <v>369253.468206167</v>
      </c>
      <c r="M1686" s="0" t="n">
        <f aca="false">12*Inputs!$B$8*(1-MIN(1,Inputs!$G$8*$D1686)*churn_nonbuyers)*(ic*Inputs!$C$8+fee_wd*Inputs!$E$8*(1-$B1686)+fee_fx*Inputs!$D$8-cost_acc-cost_wd*Inputs!$E$8*(1-$B1686)-cost_fx*Inputs!$D$8)</f>
        <v>73631.8481812992</v>
      </c>
      <c r="N1686" s="0" t="n">
        <f aca="false">K1686+L1686+I1686-fixed</f>
        <v>53.1579451832222</v>
      </c>
      <c r="O1686" s="0" t="n">
        <f aca="false">K1686+L1686+M1686-fixed</f>
        <v>-86775.9431622555</v>
      </c>
      <c r="P1686" s="0" t="n">
        <f aca="false">12*Inputs!$B$6*(1-MIN(1,Inputs!$F$6*$D1686))*(ic*Inputs!$C$6+flat_fee-cost_acc-cost_wd*Inputs!$E$6*$E1686-cost_fx*Inputs!$D$6)+12*Inputs!$B$7*(1-MIN(1,Inputs!$F$7*$D1686))*(ic*Inputs!$C$7+flat_fee-cost_acc-cost_wd*Inputs!$E$7*$E1686-cost_fx*Inputs!$D$7)+12*Inputs!$B$8*(1-MIN(1,Inputs!$F$8*$D1686))*(ic*Inputs!$C$8+flat_fee-cost_acc-cost_wd*Inputs!$E$8*$E1686-cost_fx*Inputs!$D$8)-fixed</f>
        <v>-17426.80300432</v>
      </c>
    </row>
    <row r="1687" customFormat="false" ht="15" hidden="false" customHeight="false" outlineLevel="0" collapsed="false">
      <c r="A1687" s="0" t="n">
        <v>1622</v>
      </c>
      <c r="B1687" s="0" t="n">
        <v>0.278902</v>
      </c>
      <c r="C1687" s="0" t="n">
        <v>0.978248</v>
      </c>
      <c r="D1687" s="0" t="n">
        <v>1.592948</v>
      </c>
      <c r="E1687" s="0" t="n">
        <v>1.10557</v>
      </c>
      <c r="F1687" s="0" t="n">
        <v>0.074052</v>
      </c>
      <c r="G1687" s="0" t="n">
        <f aca="false">12*Inputs!$B$6*(MIN(1,$H$50*$C1687)*(ic*Inputs!$C$6+pS+fee_fx*Inputs!$D$6-cost_acc-cost_wd*Inputs!$E$6*$E1687-cost_fx*Inputs!$D$6-$F1687)+(1-MIN(1,$H$50*$C1687))*(1-MIN(1,Inputs!$G$6*$D1687)*churn_nonbuyers)*(ic*Inputs!$C$6+fee_wd*Inputs!$E$6*(1-$B1687)+fee_fx*Inputs!$D$6-cost_acc-cost_wd*Inputs!$E$6*(1-$B1687)-cost_fx*Inputs!$D$6))</f>
        <v>204802.549955893</v>
      </c>
      <c r="H1687" s="0" t="n">
        <f aca="false">12*Inputs!$B$7*(MIN(1,$H$51*$C1687)*(ic*Inputs!$C$7+pE+fee_fx*Inputs!$D$7-cost_acc-cost_wd*Inputs!$E$7*$E1687-cost_fx*Inputs!$D$7-$F1687)+(1-MIN(1,$H$51*$C1687))*(1-MIN(1,Inputs!$G$7*$D1687)*churn_nonbuyers)*(ic*Inputs!$C$7+fee_wd*Inputs!$E$7*(1-$B1687)+fee_fx*Inputs!$D$7-cost_acc-cost_wd*Inputs!$E$7*(1-$B1687)-cost_fx*Inputs!$D$7))</f>
        <v>407906.937371786</v>
      </c>
      <c r="I1687" s="0" t="n">
        <f aca="false">12*Inputs!$B$8*(MIN(1,$H$52*$C1687)*(ic*Inputs!$C$8+pT-cost_acc-cost_wd*Inputs!$E$8-cost_fx*Inputs!$D$8-cost_ins)+(1-MIN(1,$H$52*$C1687))*(1-MIN(1,Inputs!$G$8*$D1687)*churn_nonbuyers)*(ic*Inputs!$C$8+fee_wd*Inputs!$E$8*(1-$B1687)+fee_fx*Inputs!$D$8-cost_acc-cost_wd*Inputs!$E$8*(1-$B1687)-cost_fx*Inputs!$D$8))</f>
        <v>141008.579712</v>
      </c>
      <c r="J1687" s="0" t="n">
        <f aca="false">G1687+H1687+I1687-fixed</f>
        <v>53718.0670396789</v>
      </c>
      <c r="K1687" s="0" t="n">
        <f aca="false">12*Inputs!$B$6*(1-MIN(1,Inputs!$G$6*$D1687)*churn_nonbuyers)*(ic*Inputs!$C$6+fee_wd*Inputs!$E$6*(1-$B1687)+fee_fx*Inputs!$D$6-cost_acc-cost_wd*Inputs!$E$6*(1-$B1687)-cost_fx*Inputs!$D$6)</f>
        <v>148579.986118291</v>
      </c>
      <c r="L1687" s="0" t="n">
        <f aca="false">12*Inputs!$B$7*(1-MIN(1,Inputs!$G$7*$D1687)*churn_nonbuyers)*(ic*Inputs!$C$7+fee_wd*Inputs!$E$7*(1-$B1687)+fee_fx*Inputs!$D$7-cost_acc-cost_wd*Inputs!$E$7*(1-$B1687)-cost_fx*Inputs!$D$7)</f>
        <v>345689.086966975</v>
      </c>
      <c r="M1687" s="0" t="n">
        <f aca="false">12*Inputs!$B$8*(1-MIN(1,Inputs!$G$8*$D1687)*churn_nonbuyers)*(ic*Inputs!$C$8+fee_wd*Inputs!$E$8*(1-$B1687)+fee_fx*Inputs!$D$8-cost_acc-cost_wd*Inputs!$E$8*(1-$B1687)-cost_fx*Inputs!$D$8)</f>
        <v>0</v>
      </c>
      <c r="N1687" s="0" t="n">
        <f aca="false">K1687+L1687+I1687-fixed</f>
        <v>-64722.347202734</v>
      </c>
      <c r="O1687" s="0" t="n">
        <f aca="false">K1687+L1687+M1687-fixed</f>
        <v>-205730.926914734</v>
      </c>
      <c r="P1687" s="0" t="n">
        <f aca="false">12*Inputs!$B$6*(1-MIN(1,Inputs!$F$6*$D1687))*(ic*Inputs!$C$6+flat_fee-cost_acc-cost_wd*Inputs!$E$6*$E1687-cost_fx*Inputs!$D$6)+12*Inputs!$B$7*(1-MIN(1,Inputs!$F$7*$D1687))*(ic*Inputs!$C$7+flat_fee-cost_acc-cost_wd*Inputs!$E$7*$E1687-cost_fx*Inputs!$D$7)+12*Inputs!$B$8*(1-MIN(1,Inputs!$F$8*$D1687))*(ic*Inputs!$C$8+flat_fee-cost_acc-cost_wd*Inputs!$E$8*$E1687-cost_fx*Inputs!$D$8)-fixed</f>
        <v>-294490.8148576</v>
      </c>
    </row>
    <row r="1688" customFormat="false" ht="15" hidden="false" customHeight="false" outlineLevel="0" collapsed="false">
      <c r="A1688" s="0" t="n">
        <v>1623</v>
      </c>
      <c r="B1688" s="0" t="n">
        <v>0.184719</v>
      </c>
      <c r="C1688" s="0" t="n">
        <v>0.842912</v>
      </c>
      <c r="D1688" s="0" t="n">
        <v>0.93768</v>
      </c>
      <c r="E1688" s="0" t="n">
        <v>1.201034</v>
      </c>
      <c r="F1688" s="0" t="n">
        <v>0.37373</v>
      </c>
      <c r="G1688" s="0" t="n">
        <f aca="false">12*Inputs!$B$6*(MIN(1,$H$50*$C1688)*(ic*Inputs!$C$6+pS+fee_fx*Inputs!$D$6-cost_acc-cost_wd*Inputs!$E$6*$E1688-cost_fx*Inputs!$D$6-$F1688)+(1-MIN(1,$H$50*$C1688))*(1-MIN(1,Inputs!$G$6*$D1688)*churn_nonbuyers)*(ic*Inputs!$C$6+fee_wd*Inputs!$E$6*(1-$B1688)+fee_fx*Inputs!$D$6-cost_acc-cost_wd*Inputs!$E$6*(1-$B1688)-cost_fx*Inputs!$D$6))</f>
        <v>206337.905749416</v>
      </c>
      <c r="H1688" s="0" t="n">
        <f aca="false">12*Inputs!$B$7*(MIN(1,$H$51*$C1688)*(ic*Inputs!$C$7+pE+fee_fx*Inputs!$D$7-cost_acc-cost_wd*Inputs!$E$7*$E1688-cost_fx*Inputs!$D$7-$F1688)+(1-MIN(1,$H$51*$C1688))*(1-MIN(1,Inputs!$G$7*$D1688)*churn_nonbuyers)*(ic*Inputs!$C$7+fee_wd*Inputs!$E$7*(1-$B1688)+fee_fx*Inputs!$D$7-cost_acc-cost_wd*Inputs!$E$7*(1-$B1688)-cost_fx*Inputs!$D$7))</f>
        <v>388946.744958199</v>
      </c>
      <c r="I1688" s="0" t="n">
        <f aca="false">12*Inputs!$B$8*(MIN(1,$H$52*$C1688)*(ic*Inputs!$C$8+pT-cost_acc-cost_wd*Inputs!$E$8-cost_fx*Inputs!$D$8-cost_ins)+(1-MIN(1,$H$52*$C1688))*(1-MIN(1,Inputs!$G$8*$D1688)*churn_nonbuyers)*(ic*Inputs!$C$8+fee_wd*Inputs!$E$8*(1-$B1688)+fee_fx*Inputs!$D$8-cost_acc-cost_wd*Inputs!$E$8*(1-$B1688)-cost_fx*Inputs!$D$8))</f>
        <v>166232.489607322</v>
      </c>
      <c r="J1688" s="0" t="n">
        <f aca="false">G1688+H1688+I1688-fixed</f>
        <v>61517.1403149376</v>
      </c>
      <c r="K1688" s="0" t="n">
        <f aca="false">12*Inputs!$B$6*(1-MIN(1,Inputs!$G$6*$D1688)*churn_nonbuyers)*(ic*Inputs!$C$6+fee_wd*Inputs!$E$6*(1-$B1688)+fee_fx*Inputs!$D$6-cost_acc-cost_wd*Inputs!$E$6*(1-$B1688)-cost_fx*Inputs!$D$6)</f>
        <v>166795.742245824</v>
      </c>
      <c r="L1688" s="0" t="n">
        <f aca="false">12*Inputs!$B$7*(1-MIN(1,Inputs!$G$7*$D1688)*churn_nonbuyers)*(ic*Inputs!$C$7+fee_wd*Inputs!$E$7*(1-$B1688)+fee_fx*Inputs!$D$7-cost_acc-cost_wd*Inputs!$E$7*(1-$B1688)-cost_fx*Inputs!$D$7)</f>
        <v>366006.542307494</v>
      </c>
      <c r="M1688" s="0" t="n">
        <f aca="false">12*Inputs!$B$8*(1-MIN(1,Inputs!$G$8*$D1688)*churn_nonbuyers)*(ic*Inputs!$C$8+fee_wd*Inputs!$E$8*(1-$B1688)+fee_fx*Inputs!$D$8-cost_acc-cost_wd*Inputs!$E$8*(1-$B1688)-cost_fx*Inputs!$D$8)</f>
        <v>109112.127280512</v>
      </c>
      <c r="N1688" s="0" t="n">
        <f aca="false">K1688+L1688+I1688-fixed</f>
        <v>-965.22583935922</v>
      </c>
      <c r="O1688" s="0" t="n">
        <f aca="false">K1688+L1688+M1688-fixed</f>
        <v>-58085.5881661696</v>
      </c>
      <c r="P1688" s="0" t="n">
        <f aca="false">12*Inputs!$B$6*(1-MIN(1,Inputs!$F$6*$D1688))*(ic*Inputs!$C$6+flat_fee-cost_acc-cost_wd*Inputs!$E$6*$E1688-cost_fx*Inputs!$D$6)+12*Inputs!$B$7*(1-MIN(1,Inputs!$F$7*$D1688))*(ic*Inputs!$C$7+flat_fee-cost_acc-cost_wd*Inputs!$E$7*$E1688-cost_fx*Inputs!$D$7)+12*Inputs!$B$8*(1-MIN(1,Inputs!$F$8*$D1688))*(ic*Inputs!$C$8+flat_fee-cost_acc-cost_wd*Inputs!$E$8*$E1688-cost_fx*Inputs!$D$8)-fixed</f>
        <v>15762.4796288001</v>
      </c>
    </row>
    <row r="1689" customFormat="false" ht="15" hidden="false" customHeight="false" outlineLevel="0" collapsed="false">
      <c r="A1689" s="0" t="n">
        <v>1624</v>
      </c>
      <c r="B1689" s="0" t="n">
        <v>0.184679</v>
      </c>
      <c r="C1689" s="0" t="n">
        <v>0.949495</v>
      </c>
      <c r="D1689" s="0" t="n">
        <v>1.348806</v>
      </c>
      <c r="E1689" s="0" t="n">
        <v>1.383259</v>
      </c>
      <c r="F1689" s="0" t="n">
        <v>0.198551</v>
      </c>
      <c r="G1689" s="0" t="n">
        <f aca="false">12*Inputs!$B$6*(MIN(1,$H$50*$C1689)*(ic*Inputs!$C$6+pS+fee_fx*Inputs!$D$6-cost_acc-cost_wd*Inputs!$E$6*$E1689-cost_fx*Inputs!$D$6-$F1689)+(1-MIN(1,$H$50*$C1689))*(1-MIN(1,Inputs!$G$6*$D1689)*churn_nonbuyers)*(ic*Inputs!$C$6+fee_wd*Inputs!$E$6*(1-$B1689)+fee_fx*Inputs!$D$6-cost_acc-cost_wd*Inputs!$E$6*(1-$B1689)-cost_fx*Inputs!$D$6))</f>
        <v>207864.575957736</v>
      </c>
      <c r="H1689" s="0" t="n">
        <f aca="false">12*Inputs!$B$7*(MIN(1,$H$51*$C1689)*(ic*Inputs!$C$7+pE+fee_fx*Inputs!$D$7-cost_acc-cost_wd*Inputs!$E$7*$E1689-cost_fx*Inputs!$D$7-$F1689)+(1-MIN(1,$H$51*$C1689))*(1-MIN(1,Inputs!$G$7*$D1689)*churn_nonbuyers)*(ic*Inputs!$C$7+fee_wd*Inputs!$E$7*(1-$B1689)+fee_fx*Inputs!$D$7-cost_acc-cost_wd*Inputs!$E$7*(1-$B1689)-cost_fx*Inputs!$D$7))</f>
        <v>378618.689310814</v>
      </c>
      <c r="I1689" s="0" t="n">
        <f aca="false">12*Inputs!$B$8*(MIN(1,$H$52*$C1689)*(ic*Inputs!$C$8+pT-cost_acc-cost_wd*Inputs!$E$8-cost_fx*Inputs!$D$8-cost_ins)+(1-MIN(1,$H$52*$C1689))*(1-MIN(1,Inputs!$G$8*$D1689)*churn_nonbuyers)*(ic*Inputs!$C$8+fee_wd*Inputs!$E$8*(1-$B1689)+fee_fx*Inputs!$D$8-cost_acc-cost_wd*Inputs!$E$8*(1-$B1689)-cost_fx*Inputs!$D$8))</f>
        <v>142809.772363581</v>
      </c>
      <c r="J1689" s="0" t="n">
        <f aca="false">G1689+H1689+I1689-fixed</f>
        <v>29293.037632131</v>
      </c>
      <c r="K1689" s="0" t="n">
        <f aca="false">12*Inputs!$B$6*(1-MIN(1,Inputs!$G$6*$D1689)*churn_nonbuyers)*(ic*Inputs!$C$6+fee_wd*Inputs!$E$6*(1-$B1689)+fee_fx*Inputs!$D$6-cost_acc-cost_wd*Inputs!$E$6*(1-$B1689)-cost_fx*Inputs!$D$6)</f>
        <v>163203.751751573</v>
      </c>
      <c r="L1689" s="0" t="n">
        <f aca="false">12*Inputs!$B$7*(1-MIN(1,Inputs!$G$7*$D1689)*churn_nonbuyers)*(ic*Inputs!$C$7+fee_wd*Inputs!$E$7*(1-$B1689)+fee_fx*Inputs!$D$7-cost_acc-cost_wd*Inputs!$E$7*(1-$B1689)-cost_fx*Inputs!$D$7)</f>
        <v>361367.161962944</v>
      </c>
      <c r="M1689" s="0" t="n">
        <f aca="false">12*Inputs!$B$8*(1-MIN(1,Inputs!$G$8*$D1689)*churn_nonbuyers)*(ic*Inputs!$C$8+fee_wd*Inputs!$E$8*(1-$B1689)+fee_fx*Inputs!$D$8-cost_acc-cost_wd*Inputs!$E$8*(1-$B1689)-cost_fx*Inputs!$D$8)</f>
        <v>17729.8435340064</v>
      </c>
      <c r="N1689" s="0" t="n">
        <f aca="false">K1689+L1689+I1689-fixed</f>
        <v>-32619.3139219021</v>
      </c>
      <c r="O1689" s="0" t="n">
        <f aca="false">K1689+L1689+M1689-fixed</f>
        <v>-157699.242751477</v>
      </c>
      <c r="P1689" s="0" t="n">
        <f aca="false">12*Inputs!$B$6*(1-MIN(1,Inputs!$F$6*$D1689))*(ic*Inputs!$C$6+flat_fee-cost_acc-cost_wd*Inputs!$E$6*$E1689-cost_fx*Inputs!$D$6)+12*Inputs!$B$7*(1-MIN(1,Inputs!$F$7*$D1689))*(ic*Inputs!$C$7+flat_fee-cost_acc-cost_wd*Inputs!$E$7*$E1689-cost_fx*Inputs!$D$7)+12*Inputs!$B$8*(1-MIN(1,Inputs!$F$8*$D1689))*(ic*Inputs!$C$8+flat_fee-cost_acc-cost_wd*Inputs!$E$8*$E1689-cost_fx*Inputs!$D$8)-fixed</f>
        <v>-259713.42866704</v>
      </c>
    </row>
    <row r="1690" customFormat="false" ht="15" hidden="false" customHeight="false" outlineLevel="0" collapsed="false">
      <c r="A1690" s="0" t="n">
        <v>1625</v>
      </c>
      <c r="B1690" s="0" t="n">
        <v>0.494967</v>
      </c>
      <c r="C1690" s="0" t="n">
        <v>1.008226</v>
      </c>
      <c r="D1690" s="0" t="n">
        <v>0.841772</v>
      </c>
      <c r="E1690" s="0" t="n">
        <v>1.153104</v>
      </c>
      <c r="F1690" s="0" t="n">
        <v>0.167565</v>
      </c>
      <c r="G1690" s="0" t="n">
        <f aca="false">12*Inputs!$B$6*(MIN(1,$H$50*$C1690)*(ic*Inputs!$C$6+pS+fee_fx*Inputs!$D$6-cost_acc-cost_wd*Inputs!$E$6*$E1690-cost_fx*Inputs!$D$6-$F1690)+(1-MIN(1,$H$50*$C1690))*(1-MIN(1,Inputs!$G$6*$D1690)*churn_nonbuyers)*(ic*Inputs!$C$6+fee_wd*Inputs!$E$6*(1-$B1690)+fee_fx*Inputs!$D$6-cost_acc-cost_wd*Inputs!$E$6*(1-$B1690)-cost_fx*Inputs!$D$6))</f>
        <v>181423.448021387</v>
      </c>
      <c r="H1690" s="0" t="n">
        <f aca="false">12*Inputs!$B$7*(MIN(1,$H$51*$C1690)*(ic*Inputs!$C$7+pE+fee_fx*Inputs!$D$7-cost_acc-cost_wd*Inputs!$E$7*$E1690-cost_fx*Inputs!$D$7-$F1690)+(1-MIN(1,$H$51*$C1690))*(1-MIN(1,Inputs!$G$7*$D1690)*churn_nonbuyers)*(ic*Inputs!$C$7+fee_wd*Inputs!$E$7*(1-$B1690)+fee_fx*Inputs!$D$7-cost_acc-cost_wd*Inputs!$E$7*(1-$B1690)-cost_fx*Inputs!$D$7))</f>
        <v>385646.939214727</v>
      </c>
      <c r="I1690" s="0" t="n">
        <f aca="false">12*Inputs!$B$8*(MIN(1,$H$52*$C1690)*(ic*Inputs!$C$8+pT-cost_acc-cost_wd*Inputs!$E$8-cost_fx*Inputs!$D$8-cost_ins)+(1-MIN(1,$H$52*$C1690))*(1-MIN(1,Inputs!$G$8*$D1690)*churn_nonbuyers)*(ic*Inputs!$C$8+fee_wd*Inputs!$E$8*(1-$B1690)+fee_fx*Inputs!$D$8-cost_acc-cost_wd*Inputs!$E$8*(1-$B1690)-cost_fx*Inputs!$D$8))</f>
        <v>181907.79059216</v>
      </c>
      <c r="J1690" s="0" t="n">
        <f aca="false">G1690+H1690+I1690-fixed</f>
        <v>48978.1778282744</v>
      </c>
      <c r="K1690" s="0" t="n">
        <f aca="false">12*Inputs!$B$6*(1-MIN(1,Inputs!$G$6*$D1690)*churn_nonbuyers)*(ic*Inputs!$C$6+fee_wd*Inputs!$E$6*(1-$B1690)+fee_fx*Inputs!$D$6-cost_acc-cost_wd*Inputs!$E$6*(1-$B1690)-cost_fx*Inputs!$D$6)</f>
        <v>124839.565642973</v>
      </c>
      <c r="L1690" s="0" t="n">
        <f aca="false">12*Inputs!$B$7*(1-MIN(1,Inputs!$G$7*$D1690)*churn_nonbuyers)*(ic*Inputs!$C$7+fee_wd*Inputs!$E$7*(1-$B1690)+fee_fx*Inputs!$D$7-cost_acc-cost_wd*Inputs!$E$7*(1-$B1690)-cost_fx*Inputs!$D$7)</f>
        <v>323542.603129784</v>
      </c>
      <c r="M1690" s="0" t="n">
        <f aca="false">12*Inputs!$B$8*(1-MIN(1,Inputs!$G$8*$D1690)*churn_nonbuyers)*(ic*Inputs!$C$8+fee_wd*Inputs!$E$8*(1-$B1690)+fee_fx*Inputs!$D$8-cost_acc-cost_wd*Inputs!$E$8*(1-$B1690)-cost_fx*Inputs!$D$8)</f>
        <v>124312.935987206</v>
      </c>
      <c r="N1690" s="0" t="n">
        <f aca="false">K1690+L1690+I1690-fixed</f>
        <v>-69710.0406350832</v>
      </c>
      <c r="O1690" s="0" t="n">
        <f aca="false">K1690+L1690+M1690-fixed</f>
        <v>-127304.895240037</v>
      </c>
      <c r="P1690" s="0" t="n">
        <f aca="false">12*Inputs!$B$6*(1-MIN(1,Inputs!$F$6*$D1690))*(ic*Inputs!$C$6+flat_fee-cost_acc-cost_wd*Inputs!$E$6*$E1690-cost_fx*Inputs!$D$6)+12*Inputs!$B$7*(1-MIN(1,Inputs!$F$7*$D1690))*(ic*Inputs!$C$7+flat_fee-cost_acc-cost_wd*Inputs!$E$7*$E1690-cost_fx*Inputs!$D$7)+12*Inputs!$B$8*(1-MIN(1,Inputs!$F$8*$D1690))*(ic*Inputs!$C$8+flat_fee-cost_acc-cost_wd*Inputs!$E$8*$E1690-cost_fx*Inputs!$D$8)-fixed</f>
        <v>87746.19005312</v>
      </c>
    </row>
    <row r="1691" customFormat="false" ht="15" hidden="false" customHeight="false" outlineLevel="0" collapsed="false">
      <c r="A1691" s="0" t="n">
        <v>1626</v>
      </c>
      <c r="B1691" s="0" t="n">
        <v>0.381015</v>
      </c>
      <c r="C1691" s="0" t="n">
        <v>0.954039</v>
      </c>
      <c r="D1691" s="0" t="n">
        <v>0.91214</v>
      </c>
      <c r="E1691" s="0" t="n">
        <v>1.360477</v>
      </c>
      <c r="F1691" s="0" t="n">
        <v>0.126556</v>
      </c>
      <c r="G1691" s="0" t="n">
        <f aca="false">12*Inputs!$B$6*(MIN(1,$H$50*$C1691)*(ic*Inputs!$C$6+pS+fee_fx*Inputs!$D$6-cost_acc-cost_wd*Inputs!$E$6*$E1691-cost_fx*Inputs!$D$6-$F1691)+(1-MIN(1,$H$50*$C1691))*(1-MIN(1,Inputs!$G$6*$D1691)*churn_nonbuyers)*(ic*Inputs!$C$6+fee_wd*Inputs!$E$6*(1-$B1691)+fee_fx*Inputs!$D$6-cost_acc-cost_wd*Inputs!$E$6*(1-$B1691)-cost_fx*Inputs!$D$6))</f>
        <v>188767.402399992</v>
      </c>
      <c r="H1691" s="0" t="n">
        <f aca="false">12*Inputs!$B$7*(MIN(1,$H$51*$C1691)*(ic*Inputs!$C$7+pE+fee_fx*Inputs!$D$7-cost_acc-cost_wd*Inputs!$E$7*$E1691-cost_fx*Inputs!$D$7-$F1691)+(1-MIN(1,$H$51*$C1691))*(1-MIN(1,Inputs!$G$7*$D1691)*churn_nonbuyers)*(ic*Inputs!$C$7+fee_wd*Inputs!$E$7*(1-$B1691)+fee_fx*Inputs!$D$7-cost_acc-cost_wd*Inputs!$E$7*(1-$B1691)-cost_fx*Inputs!$D$7))</f>
        <v>371207.461197887</v>
      </c>
      <c r="I1691" s="0" t="n">
        <f aca="false">12*Inputs!$B$8*(MIN(1,$H$52*$C1691)*(ic*Inputs!$C$8+pT-cost_acc-cost_wd*Inputs!$E$8-cost_fx*Inputs!$D$8-cost_ins)+(1-MIN(1,$H$52*$C1691))*(1-MIN(1,Inputs!$G$8*$D1691)*churn_nonbuyers)*(ic*Inputs!$C$8+fee_wd*Inputs!$E$8*(1-$B1691)+fee_fx*Inputs!$D$8-cost_acc-cost_wd*Inputs!$E$8*(1-$B1691)-cost_fx*Inputs!$D$8))</f>
        <v>174517.337622079</v>
      </c>
      <c r="J1691" s="0" t="n">
        <f aca="false">G1691+H1691+I1691-fixed</f>
        <v>34492.2012199581</v>
      </c>
      <c r="K1691" s="0" t="n">
        <f aca="false">12*Inputs!$B$6*(1-MIN(1,Inputs!$G$6*$D1691)*churn_nonbuyers)*(ic*Inputs!$C$6+fee_wd*Inputs!$E$6*(1-$B1691)+fee_fx*Inputs!$D$6-cost_acc-cost_wd*Inputs!$E$6*(1-$B1691)-cost_fx*Inputs!$D$6)</f>
        <v>140041.74975912</v>
      </c>
      <c r="L1691" s="0" t="n">
        <f aca="false">12*Inputs!$B$7*(1-MIN(1,Inputs!$G$7*$D1691)*churn_nonbuyers)*(ic*Inputs!$C$7+fee_wd*Inputs!$E$7*(1-$B1691)+fee_fx*Inputs!$D$7-cost_acc-cost_wd*Inputs!$E$7*(1-$B1691)-cost_fx*Inputs!$D$7)</f>
        <v>338801.963135472</v>
      </c>
      <c r="M1691" s="0" t="n">
        <f aca="false">12*Inputs!$B$8*(1-MIN(1,Inputs!$G$8*$D1691)*churn_nonbuyers)*(ic*Inputs!$C$8+fee_wd*Inputs!$E$8*(1-$B1691)+fee_fx*Inputs!$D$8-cost_acc-cost_wd*Inputs!$E$8*(1-$B1691)-cost_fx*Inputs!$D$8)</f>
        <v>111382.84394256</v>
      </c>
      <c r="N1691" s="0" t="n">
        <f aca="false">K1691+L1691+I1691-fixed</f>
        <v>-46638.9494833292</v>
      </c>
      <c r="O1691" s="0" t="n">
        <f aca="false">K1691+L1691+M1691-fixed</f>
        <v>-109773.443162848</v>
      </c>
      <c r="P1691" s="0" t="n">
        <f aca="false">12*Inputs!$B$6*(1-MIN(1,Inputs!$F$6*$D1691))*(ic*Inputs!$C$6+flat_fee-cost_acc-cost_wd*Inputs!$E$6*$E1691-cost_fx*Inputs!$D$6)+12*Inputs!$B$7*(1-MIN(1,Inputs!$F$7*$D1691))*(ic*Inputs!$C$7+flat_fee-cost_acc-cost_wd*Inputs!$E$7*$E1691-cost_fx*Inputs!$D$7)+12*Inputs!$B$8*(1-MIN(1,Inputs!$F$8*$D1691))*(ic*Inputs!$C$8+flat_fee-cost_acc-cost_wd*Inputs!$E$8*$E1691-cost_fx*Inputs!$D$8)-fixed</f>
        <v>-43308.5121328</v>
      </c>
    </row>
    <row r="1692" customFormat="false" ht="15" hidden="false" customHeight="false" outlineLevel="0" collapsed="false">
      <c r="A1692" s="0" t="n">
        <v>1627</v>
      </c>
      <c r="B1692" s="0" t="n">
        <v>0.369024</v>
      </c>
      <c r="C1692" s="0" t="n">
        <v>0.935155</v>
      </c>
      <c r="D1692" s="0" t="n">
        <v>0.923539</v>
      </c>
      <c r="E1692" s="0" t="n">
        <v>1.236239</v>
      </c>
      <c r="F1692" s="0" t="n">
        <v>0.237515</v>
      </c>
      <c r="G1692" s="0" t="n">
        <f aca="false">12*Inputs!$B$6*(MIN(1,$H$50*$C1692)*(ic*Inputs!$C$6+pS+fee_fx*Inputs!$D$6-cost_acc-cost_wd*Inputs!$E$6*$E1692-cost_fx*Inputs!$D$6-$F1692)+(1-MIN(1,$H$50*$C1692))*(1-MIN(1,Inputs!$G$6*$D1692)*churn_nonbuyers)*(ic*Inputs!$C$6+fee_wd*Inputs!$E$6*(1-$B1692)+fee_fx*Inputs!$D$6-cost_acc-cost_wd*Inputs!$E$6*(1-$B1692)-cost_fx*Inputs!$D$6))</f>
        <v>189535.430419323</v>
      </c>
      <c r="H1692" s="0" t="n">
        <f aca="false">12*Inputs!$B$7*(MIN(1,$H$51*$C1692)*(ic*Inputs!$C$7+pE+fee_fx*Inputs!$D$7-cost_acc-cost_wd*Inputs!$E$7*$E1692-cost_fx*Inputs!$D$7-$F1692)+(1-MIN(1,$H$51*$C1692))*(1-MIN(1,Inputs!$G$7*$D1692)*churn_nonbuyers)*(ic*Inputs!$C$7+fee_wd*Inputs!$E$7*(1-$B1692)+fee_fx*Inputs!$D$7-cost_acc-cost_wd*Inputs!$E$7*(1-$B1692)-cost_fx*Inputs!$D$7))</f>
        <v>378949.681486743</v>
      </c>
      <c r="I1692" s="0" t="n">
        <f aca="false">12*Inputs!$B$8*(MIN(1,$H$52*$C1692)*(ic*Inputs!$C$8+pT-cost_acc-cost_wd*Inputs!$E$8-cost_fx*Inputs!$D$8-cost_ins)+(1-MIN(1,$H$52*$C1692))*(1-MIN(1,Inputs!$G$8*$D1692)*churn_nonbuyers)*(ic*Inputs!$C$8+fee_wd*Inputs!$E$8*(1-$B1692)+fee_fx*Inputs!$D$8-cost_acc-cost_wd*Inputs!$E$8*(1-$B1692)-cost_fx*Inputs!$D$8))</f>
        <v>172488.799602826</v>
      </c>
      <c r="J1692" s="0" t="n">
        <f aca="false">G1692+H1692+I1692-fixed</f>
        <v>40973.9115088929</v>
      </c>
      <c r="K1692" s="0" t="n">
        <f aca="false">12*Inputs!$B$6*(1-MIN(1,Inputs!$G$6*$D1692)*churn_nonbuyers)*(ic*Inputs!$C$6+fee_wd*Inputs!$E$6*(1-$B1692)+fee_fx*Inputs!$D$6-cost_acc-cost_wd*Inputs!$E$6*(1-$B1692)-cost_fx*Inputs!$D$6)</f>
        <v>141605.088882739</v>
      </c>
      <c r="L1692" s="0" t="n">
        <f aca="false">12*Inputs!$B$7*(1-MIN(1,Inputs!$G$7*$D1692)*churn_nonbuyers)*(ic*Inputs!$C$7+fee_wd*Inputs!$E$7*(1-$B1692)+fee_fx*Inputs!$D$7-cost_acc-cost_wd*Inputs!$E$7*(1-$B1692)-cost_fx*Inputs!$D$7)</f>
        <v>340361.707057644</v>
      </c>
      <c r="M1692" s="0" t="n">
        <f aca="false">12*Inputs!$B$8*(1-MIN(1,Inputs!$G$8*$D1692)*churn_nonbuyers)*(ic*Inputs!$C$8+fee_wd*Inputs!$E$8*(1-$B1692)+fee_fx*Inputs!$D$8-cost_acc-cost_wd*Inputs!$E$8*(1-$B1692)-cost_fx*Inputs!$D$8)</f>
        <v>109127.80795945</v>
      </c>
      <c r="N1692" s="0" t="n">
        <f aca="false">K1692+L1692+I1692-fixed</f>
        <v>-45544.4044567909</v>
      </c>
      <c r="O1692" s="0" t="n">
        <f aca="false">K1692+L1692+M1692-fixed</f>
        <v>-108905.396100168</v>
      </c>
      <c r="P1692" s="0" t="n">
        <f aca="false">12*Inputs!$B$6*(1-MIN(1,Inputs!$F$6*$D1692))*(ic*Inputs!$C$6+flat_fee-cost_acc-cost_wd*Inputs!$E$6*$E1692-cost_fx*Inputs!$D$6)+12*Inputs!$B$7*(1-MIN(1,Inputs!$F$7*$D1692))*(ic*Inputs!$C$7+flat_fee-cost_acc-cost_wd*Inputs!$E$7*$E1692-cost_fx*Inputs!$D$7)+12*Inputs!$B$8*(1-MIN(1,Inputs!$F$8*$D1692))*(ic*Inputs!$C$8+flat_fee-cost_acc-cost_wd*Inputs!$E$8*$E1692-cost_fx*Inputs!$D$8)-fixed</f>
        <v>7200.11396504007</v>
      </c>
    </row>
    <row r="1693" customFormat="false" ht="15" hidden="false" customHeight="false" outlineLevel="0" collapsed="false">
      <c r="A1693" s="0" t="n">
        <v>1628</v>
      </c>
      <c r="B1693" s="0" t="n">
        <v>0.394937</v>
      </c>
      <c r="C1693" s="0" t="n">
        <v>0.72601</v>
      </c>
      <c r="D1693" s="0" t="n">
        <v>1.721417</v>
      </c>
      <c r="E1693" s="0" t="n">
        <v>1.274966</v>
      </c>
      <c r="F1693" s="0" t="n">
        <v>0.076102</v>
      </c>
      <c r="G1693" s="0" t="n">
        <f aca="false">12*Inputs!$B$6*(MIN(1,$H$50*$C1693)*(ic*Inputs!$C$6+pS+fee_fx*Inputs!$D$6-cost_acc-cost_wd*Inputs!$E$6*$E1693-cost_fx*Inputs!$D$6-$F1693)+(1-MIN(1,$H$50*$C1693))*(1-MIN(1,Inputs!$G$6*$D1693)*churn_nonbuyers)*(ic*Inputs!$C$6+fee_wd*Inputs!$E$6*(1-$B1693)+fee_fx*Inputs!$D$6-cost_acc-cost_wd*Inputs!$E$6*(1-$B1693)-cost_fx*Inputs!$D$6))</f>
        <v>172077.230547659</v>
      </c>
      <c r="H1693" s="0" t="n">
        <f aca="false">12*Inputs!$B$7*(MIN(1,$H$51*$C1693)*(ic*Inputs!$C$7+pE+fee_fx*Inputs!$D$7-cost_acc-cost_wd*Inputs!$E$7*$E1693-cost_fx*Inputs!$D$7-$F1693)+(1-MIN(1,$H$51*$C1693))*(1-MIN(1,Inputs!$G$7*$D1693)*churn_nonbuyers)*(ic*Inputs!$C$7+fee_wd*Inputs!$E$7*(1-$B1693)+fee_fx*Inputs!$D$7-cost_acc-cost_wd*Inputs!$E$7*(1-$B1693)-cost_fx*Inputs!$D$7))</f>
        <v>365373.672062688</v>
      </c>
      <c r="I1693" s="0" t="n">
        <f aca="false">12*Inputs!$B$8*(MIN(1,$H$52*$C1693)*(ic*Inputs!$C$8+pT-cost_acc-cost_wd*Inputs!$E$8-cost_fx*Inputs!$D$8-cost_ins)+(1-MIN(1,$H$52*$C1693))*(1-MIN(1,Inputs!$G$8*$D1693)*churn_nonbuyers)*(ic*Inputs!$C$8+fee_wd*Inputs!$E$8*(1-$B1693)+fee_fx*Inputs!$D$8-cost_acc-cost_wd*Inputs!$E$8*(1-$B1693)-cost_fx*Inputs!$D$8))</f>
        <v>104649.98544</v>
      </c>
      <c r="J1693" s="0" t="n">
        <f aca="false">G1693+H1693+I1693-fixed</f>
        <v>-57899.1119496536</v>
      </c>
      <c r="K1693" s="0" t="n">
        <f aca="false">12*Inputs!$B$6*(1-MIN(1,Inputs!$G$6*$D1693)*churn_nonbuyers)*(ic*Inputs!$C$6+fee_wd*Inputs!$E$6*(1-$B1693)+fee_fx*Inputs!$D$6-cost_acc-cost_wd*Inputs!$E$6*(1-$B1693)-cost_fx*Inputs!$D$6)</f>
        <v>132272.117753249</v>
      </c>
      <c r="L1693" s="0" t="n">
        <f aca="false">12*Inputs!$B$7*(1-MIN(1,Inputs!$G$7*$D1693)*churn_nonbuyers)*(ic*Inputs!$C$7+fee_wd*Inputs!$E$7*(1-$B1693)+fee_fx*Inputs!$D$7-cost_acc-cost_wd*Inputs!$E$7*(1-$B1693)-cost_fx*Inputs!$D$7)</f>
        <v>328443.769435949</v>
      </c>
      <c r="M1693" s="0" t="n">
        <f aca="false">12*Inputs!$B$8*(1-MIN(1,Inputs!$G$8*$D1693)*churn_nonbuyers)*(ic*Inputs!$C$8+fee_wd*Inputs!$E$8*(1-$B1693)+fee_fx*Inputs!$D$8-cost_acc-cost_wd*Inputs!$E$8*(1-$B1693)-cost_fx*Inputs!$D$8)</f>
        <v>0</v>
      </c>
      <c r="N1693" s="0" t="n">
        <f aca="false">K1693+L1693+I1693-fixed</f>
        <v>-134634.127370802</v>
      </c>
      <c r="O1693" s="0" t="n">
        <f aca="false">K1693+L1693+M1693-fixed</f>
        <v>-239284.112810802</v>
      </c>
      <c r="P1693" s="0" t="n">
        <f aca="false">12*Inputs!$B$6*(1-MIN(1,Inputs!$F$6*$D1693))*(ic*Inputs!$C$6+flat_fee-cost_acc-cost_wd*Inputs!$E$6*$E1693-cost_fx*Inputs!$D$6)+12*Inputs!$B$7*(1-MIN(1,Inputs!$F$7*$D1693))*(ic*Inputs!$C$7+flat_fee-cost_acc-cost_wd*Inputs!$E$7*$E1693-cost_fx*Inputs!$D$7)+12*Inputs!$B$8*(1-MIN(1,Inputs!$F$8*$D1693))*(ic*Inputs!$C$8+flat_fee-cost_acc-cost_wd*Inputs!$E$8*$E1693-cost_fx*Inputs!$D$8)-fixed</f>
        <v>-407532.92273872</v>
      </c>
    </row>
    <row r="1694" customFormat="false" ht="15" hidden="false" customHeight="false" outlineLevel="0" collapsed="false">
      <c r="A1694" s="0" t="n">
        <v>1629</v>
      </c>
      <c r="B1694" s="0" t="n">
        <v>0.254888</v>
      </c>
      <c r="C1694" s="0" t="n">
        <v>1.010358</v>
      </c>
      <c r="D1694" s="0" t="n">
        <v>1.493066</v>
      </c>
      <c r="E1694" s="0" t="n">
        <v>1.062205</v>
      </c>
      <c r="F1694" s="0" t="n">
        <v>0.103524</v>
      </c>
      <c r="G1694" s="0" t="n">
        <f aca="false">12*Inputs!$B$6*(MIN(1,$H$50*$C1694)*(ic*Inputs!$C$6+pS+fee_fx*Inputs!$D$6-cost_acc-cost_wd*Inputs!$E$6*$E1694-cost_fx*Inputs!$D$6-$F1694)+(1-MIN(1,$H$50*$C1694))*(1-MIN(1,Inputs!$G$6*$D1694)*churn_nonbuyers)*(ic*Inputs!$C$6+fee_wd*Inputs!$E$6*(1-$B1694)+fee_fx*Inputs!$D$6-cost_acc-cost_wd*Inputs!$E$6*(1-$B1694)-cost_fx*Inputs!$D$6))</f>
        <v>210653.702954079</v>
      </c>
      <c r="H1694" s="0" t="n">
        <f aca="false">12*Inputs!$B$7*(MIN(1,$H$51*$C1694)*(ic*Inputs!$C$7+pE+fee_fx*Inputs!$D$7-cost_acc-cost_wd*Inputs!$E$7*$E1694-cost_fx*Inputs!$D$7-$F1694)+(1-MIN(1,$H$51*$C1694))*(1-MIN(1,Inputs!$G$7*$D1694)*churn_nonbuyers)*(ic*Inputs!$C$7+fee_wd*Inputs!$E$7*(1-$B1694)+fee_fx*Inputs!$D$7-cost_acc-cost_wd*Inputs!$E$7*(1-$B1694)-cost_fx*Inputs!$D$7))</f>
        <v>415897.777100405</v>
      </c>
      <c r="I1694" s="0" t="n">
        <f aca="false">12*Inputs!$B$8*(MIN(1,$H$52*$C1694)*(ic*Inputs!$C$8+pT-cost_acc-cost_wd*Inputs!$E$8-cost_fx*Inputs!$D$8-cost_ins)+(1-MIN(1,$H$52*$C1694))*(1-MIN(1,Inputs!$G$8*$D1694)*churn_nonbuyers)*(ic*Inputs!$C$8+fee_wd*Inputs!$E$8*(1-$B1694)+fee_fx*Inputs!$D$8-cost_acc-cost_wd*Inputs!$E$8*(1-$B1694)-cost_fx*Inputs!$D$8))</f>
        <v>145637.043552</v>
      </c>
      <c r="J1694" s="0" t="n">
        <f aca="false">G1694+H1694+I1694-fixed</f>
        <v>72188.5236064841</v>
      </c>
      <c r="K1694" s="0" t="n">
        <f aca="false">12*Inputs!$B$6*(1-MIN(1,Inputs!$G$6*$D1694)*churn_nonbuyers)*(ic*Inputs!$C$6+fee_wd*Inputs!$E$6*(1-$B1694)+fee_fx*Inputs!$D$6-cost_acc-cost_wd*Inputs!$E$6*(1-$B1694)-cost_fx*Inputs!$D$6)</f>
        <v>152586.087887578</v>
      </c>
      <c r="L1694" s="0" t="n">
        <f aca="false">12*Inputs!$B$7*(1-MIN(1,Inputs!$G$7*$D1694)*churn_nonbuyers)*(ic*Inputs!$C$7+fee_wd*Inputs!$E$7*(1-$B1694)+fee_fx*Inputs!$D$7-cost_acc-cost_wd*Inputs!$E$7*(1-$B1694)-cost_fx*Inputs!$D$7)</f>
        <v>350080.040764547</v>
      </c>
      <c r="M1694" s="0" t="n">
        <f aca="false">12*Inputs!$B$8*(1-MIN(1,Inputs!$G$8*$D1694)*churn_nonbuyers)*(ic*Inputs!$C$8+fee_wd*Inputs!$E$8*(1-$B1694)+fee_fx*Inputs!$D$8-cost_acc-cost_wd*Inputs!$E$8*(1-$B1694)-cost_fx*Inputs!$D$8)</f>
        <v>0</v>
      </c>
      <c r="N1694" s="0" t="n">
        <f aca="false">K1694+L1694+I1694-fixed</f>
        <v>-51696.8277958757</v>
      </c>
      <c r="O1694" s="0" t="n">
        <f aca="false">K1694+L1694+M1694-fixed</f>
        <v>-197333.871347876</v>
      </c>
      <c r="P1694" s="0" t="n">
        <f aca="false">12*Inputs!$B$6*(1-MIN(1,Inputs!$F$6*$D1694))*(ic*Inputs!$C$6+flat_fee-cost_acc-cost_wd*Inputs!$E$6*$E1694-cost_fx*Inputs!$D$6)+12*Inputs!$B$7*(1-MIN(1,Inputs!$F$7*$D1694))*(ic*Inputs!$C$7+flat_fee-cost_acc-cost_wd*Inputs!$E$7*$E1694-cost_fx*Inputs!$D$7)+12*Inputs!$B$8*(1-MIN(1,Inputs!$F$8*$D1694))*(ic*Inputs!$C$8+flat_fee-cost_acc-cost_wd*Inputs!$E$8*$E1694-cost_fx*Inputs!$D$8)-fixed</f>
        <v>-227093.2023208</v>
      </c>
    </row>
    <row r="1695" customFormat="false" ht="15" hidden="false" customHeight="false" outlineLevel="0" collapsed="false">
      <c r="A1695" s="0" t="n">
        <v>1630</v>
      </c>
      <c r="B1695" s="0" t="n">
        <v>0.194274</v>
      </c>
      <c r="C1695" s="0" t="n">
        <v>1.058661</v>
      </c>
      <c r="D1695" s="0" t="n">
        <v>1.049071</v>
      </c>
      <c r="E1695" s="0" t="n">
        <v>1.429786</v>
      </c>
      <c r="F1695" s="0" t="n">
        <v>0.114415</v>
      </c>
      <c r="G1695" s="0" t="n">
        <f aca="false">12*Inputs!$B$6*(MIN(1,$H$50*$C1695)*(ic*Inputs!$C$6+pS+fee_fx*Inputs!$D$6-cost_acc-cost_wd*Inputs!$E$6*$E1695-cost_fx*Inputs!$D$6-$F1695)+(1-MIN(1,$H$50*$C1695))*(1-MIN(1,Inputs!$G$6*$D1695)*churn_nonbuyers)*(ic*Inputs!$C$6+fee_wd*Inputs!$E$6*(1-$B1695)+fee_fx*Inputs!$D$6-cost_acc-cost_wd*Inputs!$E$6*(1-$B1695)-cost_fx*Inputs!$D$6))</f>
        <v>215119.011750776</v>
      </c>
      <c r="H1695" s="0" t="n">
        <f aca="false">12*Inputs!$B$7*(MIN(1,$H$51*$C1695)*(ic*Inputs!$C$7+pE+fee_fx*Inputs!$D$7-cost_acc-cost_wd*Inputs!$E$7*$E1695-cost_fx*Inputs!$D$7-$F1695)+(1-MIN(1,$H$51*$C1695))*(1-MIN(1,Inputs!$G$7*$D1695)*churn_nonbuyers)*(ic*Inputs!$C$7+fee_wd*Inputs!$E$7*(1-$B1695)+fee_fx*Inputs!$D$7-cost_acc-cost_wd*Inputs!$E$7*(1-$B1695)-cost_fx*Inputs!$D$7))</f>
        <v>381239.232828689</v>
      </c>
      <c r="I1695" s="0" t="n">
        <f aca="false">12*Inputs!$B$8*(MIN(1,$H$52*$C1695)*(ic*Inputs!$C$8+pT-cost_acc-cost_wd*Inputs!$E$8-cost_fx*Inputs!$D$8-cost_ins)+(1-MIN(1,$H$52*$C1695))*(1-MIN(1,Inputs!$G$8*$D1695)*churn_nonbuyers)*(ic*Inputs!$C$8+fee_wd*Inputs!$E$8*(1-$B1695)+fee_fx*Inputs!$D$8-cost_acc-cost_wd*Inputs!$E$8*(1-$B1695)-cost_fx*Inputs!$D$8))</f>
        <v>174410.18627837</v>
      </c>
      <c r="J1695" s="0" t="n">
        <f aca="false">G1695+H1695+I1695-fixed</f>
        <v>70768.4308578348</v>
      </c>
      <c r="K1695" s="0" t="n">
        <f aca="false">12*Inputs!$B$6*(1-MIN(1,Inputs!$G$6*$D1695)*churn_nonbuyers)*(ic*Inputs!$C$6+fee_wd*Inputs!$E$6*(1-$B1695)+fee_fx*Inputs!$D$6-cost_acc-cost_wd*Inputs!$E$6*(1-$B1695)-cost_fx*Inputs!$D$6)</f>
        <v>164517.320300069</v>
      </c>
      <c r="L1695" s="0" t="n">
        <f aca="false">12*Inputs!$B$7*(1-MIN(1,Inputs!$G$7*$D1695)*churn_nonbuyers)*(ic*Inputs!$C$7+fee_wd*Inputs!$E$7*(1-$B1695)+fee_fx*Inputs!$D$7-cost_acc-cost_wd*Inputs!$E$7*(1-$B1695)-cost_fx*Inputs!$D$7)</f>
        <v>363415.428372041</v>
      </c>
      <c r="M1695" s="0" t="n">
        <f aca="false">12*Inputs!$B$8*(1-MIN(1,Inputs!$G$8*$D1695)*churn_nonbuyers)*(ic*Inputs!$C$8+fee_wd*Inputs!$E$8*(1-$B1695)+fee_fx*Inputs!$D$8-cost_acc-cost_wd*Inputs!$E$8*(1-$B1695)-cost_fx*Inputs!$D$8)</f>
        <v>84231.0284936544</v>
      </c>
      <c r="N1695" s="0" t="n">
        <f aca="false">K1695+L1695+I1695-fixed</f>
        <v>2342.93495048</v>
      </c>
      <c r="O1695" s="0" t="n">
        <f aca="false">K1695+L1695+M1695-fixed</f>
        <v>-87836.2228342355</v>
      </c>
      <c r="P1695" s="0" t="n">
        <f aca="false">12*Inputs!$B$6*(1-MIN(1,Inputs!$F$6*$D1695))*(ic*Inputs!$C$6+flat_fee-cost_acc-cost_wd*Inputs!$E$6*$E1695-cost_fx*Inputs!$D$6)+12*Inputs!$B$7*(1-MIN(1,Inputs!$F$7*$D1695))*(ic*Inputs!$C$7+flat_fee-cost_acc-cost_wd*Inputs!$E$7*$E1695-cost_fx*Inputs!$D$7)+12*Inputs!$B$8*(1-MIN(1,Inputs!$F$8*$D1695))*(ic*Inputs!$C$8+flat_fee-cost_acc-cost_wd*Inputs!$E$8*$E1695-cost_fx*Inputs!$D$8)-fixed</f>
        <v>-137806.45597456</v>
      </c>
    </row>
    <row r="1696" customFormat="false" ht="15" hidden="false" customHeight="false" outlineLevel="0" collapsed="false">
      <c r="A1696" s="0" t="n">
        <v>1631</v>
      </c>
      <c r="B1696" s="0" t="n">
        <v>0.354783</v>
      </c>
      <c r="C1696" s="0" t="n">
        <v>1.107334</v>
      </c>
      <c r="D1696" s="0" t="n">
        <v>1.219675</v>
      </c>
      <c r="E1696" s="0" t="n">
        <v>1.285376</v>
      </c>
      <c r="F1696" s="0" t="n">
        <v>0.136554</v>
      </c>
      <c r="G1696" s="0" t="n">
        <f aca="false">12*Inputs!$B$6*(MIN(1,$H$50*$C1696)*(ic*Inputs!$C$6+pS+fee_fx*Inputs!$D$6-cost_acc-cost_wd*Inputs!$E$6*$E1696-cost_fx*Inputs!$D$6-$F1696)+(1-MIN(1,$H$50*$C1696))*(1-MIN(1,Inputs!$G$6*$D1696)*churn_nonbuyers)*(ic*Inputs!$C$6+fee_wd*Inputs!$E$6*(1-$B1696)+fee_fx*Inputs!$D$6-cost_acc-cost_wd*Inputs!$E$6*(1-$B1696)-cost_fx*Inputs!$D$6))</f>
        <v>199434.026099809</v>
      </c>
      <c r="H1696" s="0" t="n">
        <f aca="false">12*Inputs!$B$7*(MIN(1,$H$51*$C1696)*(ic*Inputs!$C$7+pE+fee_fx*Inputs!$D$7-cost_acc-cost_wd*Inputs!$E$7*$E1696-cost_fx*Inputs!$D$7-$F1696)+(1-MIN(1,$H$51*$C1696))*(1-MIN(1,Inputs!$G$7*$D1696)*churn_nonbuyers)*(ic*Inputs!$C$7+fee_wd*Inputs!$E$7*(1-$B1696)+fee_fx*Inputs!$D$7-cost_acc-cost_wd*Inputs!$E$7*(1-$B1696)-cost_fx*Inputs!$D$7))</f>
        <v>385593.931901217</v>
      </c>
      <c r="I1696" s="0" t="n">
        <f aca="false">12*Inputs!$B$8*(MIN(1,$H$52*$C1696)*(ic*Inputs!$C$8+pT-cost_acc-cost_wd*Inputs!$E$8-cost_fx*Inputs!$D$8-cost_ins)+(1-MIN(1,$H$52*$C1696))*(1-MIN(1,Inputs!$G$8*$D1696)*churn_nonbuyers)*(ic*Inputs!$C$8+fee_wd*Inputs!$E$8*(1-$B1696)+fee_fx*Inputs!$D$8-cost_acc-cost_wd*Inputs!$E$8*(1-$B1696)-cost_fx*Inputs!$D$8))</f>
        <v>169788.153253486</v>
      </c>
      <c r="J1696" s="0" t="n">
        <f aca="false">G1696+H1696+I1696-fixed</f>
        <v>54816.1112545112</v>
      </c>
      <c r="K1696" s="0" t="n">
        <f aca="false">12*Inputs!$B$6*(1-MIN(1,Inputs!$G$6*$D1696)*churn_nonbuyers)*(ic*Inputs!$C$6+fee_wd*Inputs!$E$6*(1-$B1696)+fee_fx*Inputs!$D$6-cost_acc-cost_wd*Inputs!$E$6*(1-$B1696)-cost_fx*Inputs!$D$6)</f>
        <v>141332.50767978</v>
      </c>
      <c r="L1696" s="0" t="n">
        <f aca="false">12*Inputs!$B$7*(1-MIN(1,Inputs!$G$7*$D1696)*churn_nonbuyers)*(ic*Inputs!$C$7+fee_wd*Inputs!$E$7*(1-$B1696)+fee_fx*Inputs!$D$7-cost_acc-cost_wd*Inputs!$E$7*(1-$B1696)-cost_fx*Inputs!$D$7)</f>
        <v>339227.409407868</v>
      </c>
      <c r="M1696" s="0" t="n">
        <f aca="false">12*Inputs!$B$8*(1-MIN(1,Inputs!$G$8*$D1696)*churn_nonbuyers)*(ic*Inputs!$C$8+fee_wd*Inputs!$E$8*(1-$B1696)+fee_fx*Inputs!$D$8-cost_acc-cost_wd*Inputs!$E$8*(1-$B1696)-cost_fx*Inputs!$D$8)</f>
        <v>45238.46250564</v>
      </c>
      <c r="N1696" s="0" t="n">
        <f aca="false">K1696+L1696+I1696-fixed</f>
        <v>-49651.9296588663</v>
      </c>
      <c r="O1696" s="0" t="n">
        <f aca="false">K1696+L1696+M1696-fixed</f>
        <v>-174201.620406712</v>
      </c>
      <c r="P1696" s="0" t="n">
        <f aca="false">12*Inputs!$B$6*(1-MIN(1,Inputs!$F$6*$D1696))*(ic*Inputs!$C$6+flat_fee-cost_acc-cost_wd*Inputs!$E$6*$E1696-cost_fx*Inputs!$D$6)+12*Inputs!$B$7*(1-MIN(1,Inputs!$F$7*$D1696))*(ic*Inputs!$C$7+flat_fee-cost_acc-cost_wd*Inputs!$E$7*$E1696-cost_fx*Inputs!$D$7)+12*Inputs!$B$8*(1-MIN(1,Inputs!$F$8*$D1696))*(ic*Inputs!$C$8+flat_fee-cost_acc-cost_wd*Inputs!$E$8*$E1696-cost_fx*Inputs!$D$8)-fixed</f>
        <v>-161645.721928</v>
      </c>
    </row>
    <row r="1697" customFormat="false" ht="15" hidden="false" customHeight="false" outlineLevel="0" collapsed="false">
      <c r="A1697" s="0" t="n">
        <v>1632</v>
      </c>
      <c r="B1697" s="0" t="n">
        <v>0.018167</v>
      </c>
      <c r="C1697" s="0" t="n">
        <v>1.00333</v>
      </c>
      <c r="D1697" s="0" t="n">
        <v>1.306055</v>
      </c>
      <c r="E1697" s="0" t="n">
        <v>1.171973</v>
      </c>
      <c r="F1697" s="0" t="n">
        <v>0.133067</v>
      </c>
      <c r="G1697" s="0" t="n">
        <f aca="false">12*Inputs!$B$6*(MIN(1,$H$50*$C1697)*(ic*Inputs!$C$6+pS+fee_fx*Inputs!$D$6-cost_acc-cost_wd*Inputs!$E$6*$E1697-cost_fx*Inputs!$D$6-$F1697)+(1-MIN(1,$H$50*$C1697))*(1-MIN(1,Inputs!$G$6*$D1697)*churn_nonbuyers)*(ic*Inputs!$C$6+fee_wd*Inputs!$E$6*(1-$B1697)+fee_fx*Inputs!$D$6-cost_acc-cost_wd*Inputs!$E$6*(1-$B1697)-cost_fx*Inputs!$D$6))</f>
        <v>237751.846603195</v>
      </c>
      <c r="H1697" s="0" t="n">
        <f aca="false">12*Inputs!$B$7*(MIN(1,$H$51*$C1697)*(ic*Inputs!$C$7+pE+fee_fx*Inputs!$D$7-cost_acc-cost_wd*Inputs!$E$7*$E1697-cost_fx*Inputs!$D$7-$F1697)+(1-MIN(1,$H$51*$C1697))*(1-MIN(1,Inputs!$G$7*$D1697)*churn_nonbuyers)*(ic*Inputs!$C$7+fee_wd*Inputs!$E$7*(1-$B1697)+fee_fx*Inputs!$D$7-cost_acc-cost_wd*Inputs!$E$7*(1-$B1697)-cost_fx*Inputs!$D$7))</f>
        <v>421883.884324254</v>
      </c>
      <c r="I1697" s="0" t="n">
        <f aca="false">12*Inputs!$B$8*(MIN(1,$H$52*$C1697)*(ic*Inputs!$C$8+pT-cost_acc-cost_wd*Inputs!$E$8-cost_fx*Inputs!$D$8-cost_ins)+(1-MIN(1,$H$52*$C1697))*(1-MIN(1,Inputs!$G$8*$D1697)*churn_nonbuyers)*(ic*Inputs!$C$8+fee_wd*Inputs!$E$8*(1-$B1697)+fee_fx*Inputs!$D$8-cost_acc-cost_wd*Inputs!$E$8*(1-$B1697)-cost_fx*Inputs!$D$8))</f>
        <v>152934.253662271</v>
      </c>
      <c r="J1697" s="0" t="n">
        <f aca="false">G1697+H1697+I1697-fixed</f>
        <v>112569.984589719</v>
      </c>
      <c r="K1697" s="0" t="n">
        <f aca="false">12*Inputs!$B$6*(1-MIN(1,Inputs!$G$6*$D1697)*churn_nonbuyers)*(ic*Inputs!$C$6+fee_wd*Inputs!$E$6*(1-$B1697)+fee_fx*Inputs!$D$6-cost_acc-cost_wd*Inputs!$E$6*(1-$B1697)-cost_fx*Inputs!$D$6)</f>
        <v>185989.752728532</v>
      </c>
      <c r="L1697" s="0" t="n">
        <f aca="false">12*Inputs!$B$7*(1-MIN(1,Inputs!$G$7*$D1697)*churn_nonbuyers)*(ic*Inputs!$C$7+fee_wd*Inputs!$E$7*(1-$B1697)+fee_fx*Inputs!$D$7-cost_acc-cost_wd*Inputs!$E$7*(1-$B1697)-cost_fx*Inputs!$D$7)</f>
        <v>384888.411797119</v>
      </c>
      <c r="M1697" s="0" t="n">
        <f aca="false">12*Inputs!$B$8*(1-MIN(1,Inputs!$G$8*$D1697)*churn_nonbuyers)*(ic*Inputs!$C$8+fee_wd*Inputs!$E$8*(1-$B1697)+fee_fx*Inputs!$D$8-cost_acc-cost_wd*Inputs!$E$8*(1-$B1697)-cost_fx*Inputs!$D$8)</f>
        <v>27917.768199816</v>
      </c>
      <c r="N1697" s="0" t="n">
        <f aca="false">K1697+L1697+I1697-fixed</f>
        <v>23812.4181879222</v>
      </c>
      <c r="O1697" s="0" t="n">
        <f aca="false">K1697+L1697+M1697-fixed</f>
        <v>-101204.067274533</v>
      </c>
      <c r="P1697" s="0" t="n">
        <f aca="false">12*Inputs!$B$6*(1-MIN(1,Inputs!$F$6*$D1697))*(ic*Inputs!$C$6+flat_fee-cost_acc-cost_wd*Inputs!$E$6*$E1697-cost_fx*Inputs!$D$6)+12*Inputs!$B$7*(1-MIN(1,Inputs!$F$7*$D1697))*(ic*Inputs!$C$7+flat_fee-cost_acc-cost_wd*Inputs!$E$7*$E1697-cost_fx*Inputs!$D$7)+12*Inputs!$B$8*(1-MIN(1,Inputs!$F$8*$D1697))*(ic*Inputs!$C$8+flat_fee-cost_acc-cost_wd*Inputs!$E$8*$E1697-cost_fx*Inputs!$D$8)-fixed</f>
        <v>-163781.3528764</v>
      </c>
    </row>
    <row r="1698" customFormat="false" ht="15" hidden="false" customHeight="false" outlineLevel="0" collapsed="false">
      <c r="A1698" s="0" t="n">
        <v>1633</v>
      </c>
      <c r="B1698" s="0" t="n">
        <v>0.486935</v>
      </c>
      <c r="C1698" s="0" t="n">
        <v>1.096672</v>
      </c>
      <c r="D1698" s="0" t="n">
        <v>1.769508</v>
      </c>
      <c r="E1698" s="0" t="n">
        <v>1.464659</v>
      </c>
      <c r="F1698" s="0" t="n">
        <v>0.13206</v>
      </c>
      <c r="G1698" s="0" t="n">
        <f aca="false">12*Inputs!$B$6*(MIN(1,$H$50*$C1698)*(ic*Inputs!$C$6+pS+fee_fx*Inputs!$D$6-cost_acc-cost_wd*Inputs!$E$6*$E1698-cost_fx*Inputs!$D$6-$F1698)+(1-MIN(1,$H$50*$C1698))*(1-MIN(1,Inputs!$G$6*$D1698)*churn_nonbuyers)*(ic*Inputs!$C$6+fee_wd*Inputs!$E$6*(1-$B1698)+fee_fx*Inputs!$D$6-cost_acc-cost_wd*Inputs!$E$6*(1-$B1698)-cost_fx*Inputs!$D$6))</f>
        <v>174859.003410921</v>
      </c>
      <c r="H1698" s="0" t="n">
        <f aca="false">12*Inputs!$B$7*(MIN(1,$H$51*$C1698)*(ic*Inputs!$C$7+pE+fee_fx*Inputs!$D$7-cost_acc-cost_wd*Inputs!$E$7*$E1698-cost_fx*Inputs!$D$7-$F1698)+(1-MIN(1,$H$51*$C1698))*(1-MIN(1,Inputs!$G$7*$D1698)*churn_nonbuyers)*(ic*Inputs!$C$7+fee_wd*Inputs!$E$7*(1-$B1698)+fee_fx*Inputs!$D$7-cost_acc-cost_wd*Inputs!$E$7*(1-$B1698)-cost_fx*Inputs!$D$7))</f>
        <v>349406.100147161</v>
      </c>
      <c r="I1698" s="0" t="n">
        <f aca="false">12*Inputs!$B$8*(MIN(1,$H$52*$C1698)*(ic*Inputs!$C$8+pT-cost_acc-cost_wd*Inputs!$E$8-cost_fx*Inputs!$D$8-cost_ins)+(1-MIN(1,$H$52*$C1698))*(1-MIN(1,Inputs!$G$8*$D1698)*churn_nonbuyers)*(ic*Inputs!$C$8+fee_wd*Inputs!$E$8*(1-$B1698)+fee_fx*Inputs!$D$8-cost_acc-cost_wd*Inputs!$E$8*(1-$B1698)-cost_fx*Inputs!$D$8))</f>
        <v>158078.688768</v>
      </c>
      <c r="J1698" s="0" t="n">
        <f aca="false">G1698+H1698+I1698-fixed</f>
        <v>-17656.2076739173</v>
      </c>
      <c r="K1698" s="0" t="n">
        <f aca="false">12*Inputs!$B$6*(1-MIN(1,Inputs!$G$6*$D1698)*churn_nonbuyers)*(ic*Inputs!$C$6+fee_wd*Inputs!$E$6*(1-$B1698)+fee_fx*Inputs!$D$6-cost_acc-cost_wd*Inputs!$E$6*(1-$B1698)-cost_fx*Inputs!$D$6)</f>
        <v>119848.494081456</v>
      </c>
      <c r="L1698" s="0" t="n">
        <f aca="false">12*Inputs!$B$7*(1-MIN(1,Inputs!$G$7*$D1698)*churn_nonbuyers)*(ic*Inputs!$C$7+fee_wd*Inputs!$E$7*(1-$B1698)+fee_fx*Inputs!$D$7-cost_acc-cost_wd*Inputs!$E$7*(1-$B1698)-cost_fx*Inputs!$D$7)</f>
        <v>315399.656064874</v>
      </c>
      <c r="M1698" s="0" t="n">
        <f aca="false">12*Inputs!$B$8*(1-MIN(1,Inputs!$G$8*$D1698)*churn_nonbuyers)*(ic*Inputs!$C$8+fee_wd*Inputs!$E$8*(1-$B1698)+fee_fx*Inputs!$D$8-cost_acc-cost_wd*Inputs!$E$8*(1-$B1698)-cost_fx*Inputs!$D$8)</f>
        <v>0</v>
      </c>
      <c r="N1698" s="0" t="n">
        <f aca="false">K1698+L1698+I1698-fixed</f>
        <v>-106673.16108567</v>
      </c>
      <c r="O1698" s="0" t="n">
        <f aca="false">K1698+L1698+M1698-fixed</f>
        <v>-264751.84985367</v>
      </c>
      <c r="P1698" s="0" t="n">
        <f aca="false">12*Inputs!$B$6*(1-MIN(1,Inputs!$F$6*$D1698))*(ic*Inputs!$C$6+flat_fee-cost_acc-cost_wd*Inputs!$E$6*$E1698-cost_fx*Inputs!$D$6)+12*Inputs!$B$7*(1-MIN(1,Inputs!$F$7*$D1698))*(ic*Inputs!$C$7+flat_fee-cost_acc-cost_wd*Inputs!$E$7*$E1698-cost_fx*Inputs!$D$7)+12*Inputs!$B$8*(1-MIN(1,Inputs!$F$8*$D1698))*(ic*Inputs!$C$8+flat_fee-cost_acc-cost_wd*Inputs!$E$8*$E1698-cost_fx*Inputs!$D$8)-fixed</f>
        <v>-478393.67915872</v>
      </c>
    </row>
    <row r="1699" customFormat="false" ht="15" hidden="false" customHeight="false" outlineLevel="0" collapsed="false">
      <c r="A1699" s="0" t="n">
        <v>1634</v>
      </c>
      <c r="B1699" s="0" t="n">
        <v>0.150736</v>
      </c>
      <c r="C1699" s="0" t="n">
        <v>0.916331</v>
      </c>
      <c r="D1699" s="0" t="n">
        <v>1.108465</v>
      </c>
      <c r="E1699" s="0" t="n">
        <v>1.323818</v>
      </c>
      <c r="F1699" s="0" t="n">
        <v>0.126624</v>
      </c>
      <c r="G1699" s="0" t="n">
        <f aca="false">12*Inputs!$B$6*(MIN(1,$H$50*$C1699)*(ic*Inputs!$C$6+pS+fee_fx*Inputs!$D$6-cost_acc-cost_wd*Inputs!$E$6*$E1699-cost_fx*Inputs!$D$6-$F1699)+(1-MIN(1,$H$50*$C1699))*(1-MIN(1,Inputs!$G$6*$D1699)*churn_nonbuyers)*(ic*Inputs!$C$6+fee_wd*Inputs!$E$6*(1-$B1699)+fee_fx*Inputs!$D$6-cost_acc-cost_wd*Inputs!$E$6*(1-$B1699)-cost_fx*Inputs!$D$6))</f>
        <v>215305.474173174</v>
      </c>
      <c r="H1699" s="0" t="n">
        <f aca="false">12*Inputs!$B$7*(MIN(1,$H$51*$C1699)*(ic*Inputs!$C$7+pE+fee_fx*Inputs!$D$7-cost_acc-cost_wd*Inputs!$E$7*$E1699-cost_fx*Inputs!$D$7-$F1699)+(1-MIN(1,$H$51*$C1699))*(1-MIN(1,Inputs!$G$7*$D1699)*churn_nonbuyers)*(ic*Inputs!$C$7+fee_wd*Inputs!$E$7*(1-$B1699)+fee_fx*Inputs!$D$7-cost_acc-cost_wd*Inputs!$E$7*(1-$B1699)-cost_fx*Inputs!$D$7))</f>
        <v>392800.577350467</v>
      </c>
      <c r="I1699" s="0" t="n">
        <f aca="false">12*Inputs!$B$8*(MIN(1,$H$52*$C1699)*(ic*Inputs!$C$8+pT-cost_acc-cost_wd*Inputs!$E$8-cost_fx*Inputs!$D$8-cost_ins)+(1-MIN(1,$H$52*$C1699))*(1-MIN(1,Inputs!$G$8*$D1699)*churn_nonbuyers)*(ic*Inputs!$C$8+fee_wd*Inputs!$E$8*(1-$B1699)+fee_fx*Inputs!$D$8-cost_acc-cost_wd*Inputs!$E$8*(1-$B1699)-cost_fx*Inputs!$D$8))</f>
        <v>157727.22440231</v>
      </c>
      <c r="J1699" s="0" t="n">
        <f aca="false">G1699+H1699+I1699-fixed</f>
        <v>65833.2759259517</v>
      </c>
      <c r="K1699" s="0" t="n">
        <f aca="false">12*Inputs!$B$6*(1-MIN(1,Inputs!$G$6*$D1699)*churn_nonbuyers)*(ic*Inputs!$C$6+fee_wd*Inputs!$E$6*(1-$B1699)+fee_fx*Inputs!$D$6-cost_acc-cost_wd*Inputs!$E$6*(1-$B1699)-cost_fx*Inputs!$D$6)</f>
        <v>169923.704977728</v>
      </c>
      <c r="L1699" s="0" t="n">
        <f aca="false">12*Inputs!$B$7*(1-MIN(1,Inputs!$G$7*$D1699)*churn_nonbuyers)*(ic*Inputs!$C$7+fee_wd*Inputs!$E$7*(1-$B1699)+fee_fx*Inputs!$D$7-cost_acc-cost_wd*Inputs!$E$7*(1-$B1699)-cost_fx*Inputs!$D$7)</f>
        <v>368807.833066637</v>
      </c>
      <c r="M1699" s="0" t="n">
        <f aca="false">12*Inputs!$B$8*(1-MIN(1,Inputs!$G$8*$D1699)*churn_nonbuyers)*(ic*Inputs!$C$8+fee_wd*Inputs!$E$8*(1-$B1699)+fee_fx*Inputs!$D$8-cost_acc-cost_wd*Inputs!$E$8*(1-$B1699)-cost_fx*Inputs!$D$8)</f>
        <v>71516.664296064</v>
      </c>
      <c r="N1699" s="0" t="n">
        <f aca="false">K1699+L1699+I1699-fixed</f>
        <v>-3541.23755332478</v>
      </c>
      <c r="O1699" s="0" t="n">
        <f aca="false">K1699+L1699+M1699-fixed</f>
        <v>-89751.7976595711</v>
      </c>
      <c r="P1699" s="0" t="n">
        <f aca="false">12*Inputs!$B$6*(1-MIN(1,Inputs!$F$6*$D1699))*(ic*Inputs!$C$6+flat_fee-cost_acc-cost_wd*Inputs!$E$6*$E1699-cost_fx*Inputs!$D$6)+12*Inputs!$B$7*(1-MIN(1,Inputs!$F$7*$D1699))*(ic*Inputs!$C$7+flat_fee-cost_acc-cost_wd*Inputs!$E$7*$E1699-cost_fx*Inputs!$D$7)+12*Inputs!$B$8*(1-MIN(1,Inputs!$F$8*$D1699))*(ic*Inputs!$C$8+flat_fee-cost_acc-cost_wd*Inputs!$E$8*$E1699-cost_fx*Inputs!$D$8)-fixed</f>
        <v>-122154.3258712</v>
      </c>
    </row>
    <row r="1700" customFormat="false" ht="15" hidden="false" customHeight="false" outlineLevel="0" collapsed="false">
      <c r="A1700" s="0" t="n">
        <v>1635</v>
      </c>
      <c r="B1700" s="0" t="n">
        <v>0.392126</v>
      </c>
      <c r="C1700" s="0" t="n">
        <v>1.014803</v>
      </c>
      <c r="D1700" s="0" t="n">
        <v>1.14709</v>
      </c>
      <c r="E1700" s="0" t="n">
        <v>1.192468</v>
      </c>
      <c r="F1700" s="0" t="n">
        <v>0.288505</v>
      </c>
      <c r="G1700" s="0" t="n">
        <f aca="false">12*Inputs!$B$6*(MIN(1,$H$50*$C1700)*(ic*Inputs!$C$6+pS+fee_fx*Inputs!$D$6-cost_acc-cost_wd*Inputs!$E$6*$E1700-cost_fx*Inputs!$D$6-$F1700)+(1-MIN(1,$H$50*$C1700))*(1-MIN(1,Inputs!$G$6*$D1700)*churn_nonbuyers)*(ic*Inputs!$C$6+fee_wd*Inputs!$E$6*(1-$B1700)+fee_fx*Inputs!$D$6-cost_acc-cost_wd*Inputs!$E$6*(1-$B1700)-cost_fx*Inputs!$D$6))</f>
        <v>189042.904408861</v>
      </c>
      <c r="H1700" s="0" t="n">
        <f aca="false">12*Inputs!$B$7*(MIN(1,$H$51*$C1700)*(ic*Inputs!$C$7+pE+fee_fx*Inputs!$D$7-cost_acc-cost_wd*Inputs!$E$7*$E1700-cost_fx*Inputs!$D$7-$F1700)+(1-MIN(1,$H$51*$C1700))*(1-MIN(1,Inputs!$G$7*$D1700)*churn_nonbuyers)*(ic*Inputs!$C$7+fee_wd*Inputs!$E$7*(1-$B1700)+fee_fx*Inputs!$D$7-cost_acc-cost_wd*Inputs!$E$7*(1-$B1700)-cost_fx*Inputs!$D$7))</f>
        <v>381069.797393348</v>
      </c>
      <c r="I1700" s="0" t="n">
        <f aca="false">12*Inputs!$B$8*(MIN(1,$H$52*$C1700)*(ic*Inputs!$C$8+pT-cost_acc-cost_wd*Inputs!$E$8-cost_fx*Inputs!$D$8-cost_ins)+(1-MIN(1,$H$52*$C1700))*(1-MIN(1,Inputs!$G$8*$D1700)*churn_nonbuyers)*(ic*Inputs!$C$8+fee_wd*Inputs!$E$8*(1-$B1700)+fee_fx*Inputs!$D$8-cost_acc-cost_wd*Inputs!$E$8*(1-$B1700)-cost_fx*Inputs!$D$8))</f>
        <v>163831.047546993</v>
      </c>
      <c r="J1700" s="0" t="n">
        <f aca="false">G1700+H1700+I1700-fixed</f>
        <v>33943.7493492023</v>
      </c>
      <c r="K1700" s="0" t="n">
        <f aca="false">12*Inputs!$B$6*(1-MIN(1,Inputs!$G$6*$D1700)*churn_nonbuyers)*(ic*Inputs!$C$6+fee_wd*Inputs!$E$6*(1-$B1700)+fee_fx*Inputs!$D$6-cost_acc-cost_wd*Inputs!$E$6*(1-$B1700)-cost_fx*Inputs!$D$6)</f>
        <v>136809.776256048</v>
      </c>
      <c r="L1700" s="0" t="n">
        <f aca="false">12*Inputs!$B$7*(1-MIN(1,Inputs!$G$7*$D1700)*churn_nonbuyers)*(ic*Inputs!$C$7+fee_wd*Inputs!$E$7*(1-$B1700)+fee_fx*Inputs!$D$7-cost_acc-cost_wd*Inputs!$E$7*(1-$B1700)-cost_fx*Inputs!$D$7)</f>
        <v>334801.807833629</v>
      </c>
      <c r="M1700" s="0" t="n">
        <f aca="false">12*Inputs!$B$8*(1-MIN(1,Inputs!$G$8*$D1700)*churn_nonbuyers)*(ic*Inputs!$C$8+fee_wd*Inputs!$E$8*(1-$B1700)+fee_fx*Inputs!$D$8-cost_acc-cost_wd*Inputs!$E$8*(1-$B1700)-cost_fx*Inputs!$D$8)</f>
        <v>60604.236928224</v>
      </c>
      <c r="N1700" s="0" t="n">
        <f aca="false">K1700+L1700+I1700-fixed</f>
        <v>-64557.3683633299</v>
      </c>
      <c r="O1700" s="0" t="n">
        <f aca="false">K1700+L1700+M1700-fixed</f>
        <v>-167784.178982099</v>
      </c>
      <c r="P1700" s="0" t="n">
        <f aca="false">12*Inputs!$B$6*(1-MIN(1,Inputs!$F$6*$D1700))*(ic*Inputs!$C$6+flat_fee-cost_acc-cost_wd*Inputs!$E$6*$E1700-cost_fx*Inputs!$D$6)+12*Inputs!$B$7*(1-MIN(1,Inputs!$F$7*$D1700))*(ic*Inputs!$C$7+flat_fee-cost_acc-cost_wd*Inputs!$E$7*$E1700-cost_fx*Inputs!$D$7)+12*Inputs!$B$8*(1-MIN(1,Inputs!$F$8*$D1700))*(ic*Inputs!$C$8+flat_fee-cost_acc-cost_wd*Inputs!$E$8*$E1700-cost_fx*Inputs!$D$8)-fixed</f>
        <v>-88827.9171712002</v>
      </c>
    </row>
    <row r="1701" customFormat="false" ht="15" hidden="false" customHeight="false" outlineLevel="0" collapsed="false">
      <c r="A1701" s="0" t="n">
        <v>1636</v>
      </c>
      <c r="B1701" s="0" t="n">
        <v>0.210253</v>
      </c>
      <c r="C1701" s="0" t="n">
        <v>1.080151</v>
      </c>
      <c r="D1701" s="0" t="n">
        <v>0.758773</v>
      </c>
      <c r="E1701" s="0" t="n">
        <v>1.202256</v>
      </c>
      <c r="F1701" s="0" t="n">
        <v>0.057929</v>
      </c>
      <c r="G1701" s="0" t="n">
        <f aca="false">12*Inputs!$B$6*(MIN(1,$H$50*$C1701)*(ic*Inputs!$C$6+pS+fee_fx*Inputs!$D$6-cost_acc-cost_wd*Inputs!$E$6*$E1701-cost_fx*Inputs!$D$6-$F1701)+(1-MIN(1,$H$50*$C1701))*(1-MIN(1,Inputs!$G$6*$D1701)*churn_nonbuyers)*(ic*Inputs!$C$6+fee_wd*Inputs!$E$6*(1-$B1701)+fee_fx*Inputs!$D$6-cost_acc-cost_wd*Inputs!$E$6*(1-$B1701)-cost_fx*Inputs!$D$6))</f>
        <v>223494.382735874</v>
      </c>
      <c r="H1701" s="0" t="n">
        <f aca="false">12*Inputs!$B$7*(MIN(1,$H$51*$C1701)*(ic*Inputs!$C$7+pE+fee_fx*Inputs!$D$7-cost_acc-cost_wd*Inputs!$E$7*$E1701-cost_fx*Inputs!$D$7-$F1701)+(1-MIN(1,$H$51*$C1701))*(1-MIN(1,Inputs!$G$7*$D1701)*churn_nonbuyers)*(ic*Inputs!$C$7+fee_wd*Inputs!$E$7*(1-$B1701)+fee_fx*Inputs!$D$7-cost_acc-cost_wd*Inputs!$E$7*(1-$B1701)-cost_fx*Inputs!$D$7))</f>
        <v>414006.594561792</v>
      </c>
      <c r="I1701" s="0" t="n">
        <f aca="false">12*Inputs!$B$8*(MIN(1,$H$52*$C1701)*(ic*Inputs!$C$8+pT-cost_acc-cost_wd*Inputs!$E$8-cost_fx*Inputs!$D$8-cost_ins)+(1-MIN(1,$H$52*$C1701))*(1-MIN(1,Inputs!$G$8*$D1701)*churn_nonbuyers)*(ic*Inputs!$C$8+fee_wd*Inputs!$E$8*(1-$B1701)+fee_fx*Inputs!$D$8-cost_acc-cost_wd*Inputs!$E$8*(1-$B1701)-cost_fx*Inputs!$D$8))</f>
        <v>191867.725873089</v>
      </c>
      <c r="J1701" s="0" t="n">
        <f aca="false">G1701+H1701+I1701-fixed</f>
        <v>129368.703170756</v>
      </c>
      <c r="K1701" s="0" t="n">
        <f aca="false">12*Inputs!$B$6*(1-MIN(1,Inputs!$G$6*$D1701)*churn_nonbuyers)*(ic*Inputs!$C$6+fee_wd*Inputs!$E$6*(1-$B1701)+fee_fx*Inputs!$D$6-cost_acc-cost_wd*Inputs!$E$6*(1-$B1701)-cost_fx*Inputs!$D$6)</f>
        <v>164823.783116897</v>
      </c>
      <c r="L1701" s="0" t="n">
        <f aca="false">12*Inputs!$B$7*(1-MIN(1,Inputs!$G$7*$D1701)*churn_nonbuyers)*(ic*Inputs!$C$7+fee_wd*Inputs!$E$7*(1-$B1701)+fee_fx*Inputs!$D$7-cost_acc-cost_wd*Inputs!$E$7*(1-$B1701)-cost_fx*Inputs!$D$7)</f>
        <v>364434.637966138</v>
      </c>
      <c r="M1701" s="0" t="n">
        <f aca="false">12*Inputs!$B$8*(1-MIN(1,Inputs!$G$8*$D1701)*churn_nonbuyers)*(ic*Inputs!$C$8+fee_wd*Inputs!$E$8*(1-$B1701)+fee_fx*Inputs!$D$8-cost_acc-cost_wd*Inputs!$E$8*(1-$B1701)-cost_fx*Inputs!$D$8)</f>
        <v>148303.753425518</v>
      </c>
      <c r="N1701" s="0" t="n">
        <f aca="false">K1701+L1701+I1701-fixed</f>
        <v>21126.1469561242</v>
      </c>
      <c r="O1701" s="0" t="n">
        <f aca="false">K1701+L1701+M1701-fixed</f>
        <v>-22437.8254914468</v>
      </c>
      <c r="P1701" s="0" t="n">
        <f aca="false">12*Inputs!$B$6*(1-MIN(1,Inputs!$F$6*$D1701))*(ic*Inputs!$C$6+flat_fee-cost_acc-cost_wd*Inputs!$E$6*$E1701-cost_fx*Inputs!$D$6)+12*Inputs!$B$7*(1-MIN(1,Inputs!$F$7*$D1701))*(ic*Inputs!$C$7+flat_fee-cost_acc-cost_wd*Inputs!$E$7*$E1701-cost_fx*Inputs!$D$7)+12*Inputs!$B$8*(1-MIN(1,Inputs!$F$8*$D1701))*(ic*Inputs!$C$8+flat_fee-cost_acc-cost_wd*Inputs!$E$8*$E1701-cost_fx*Inputs!$D$8)-fixed</f>
        <v>107422.56170912</v>
      </c>
    </row>
    <row r="1702" customFormat="false" ht="15" hidden="false" customHeight="false" outlineLevel="0" collapsed="false">
      <c r="A1702" s="0" t="n">
        <v>1637</v>
      </c>
      <c r="B1702" s="0" t="n">
        <v>0.203363</v>
      </c>
      <c r="C1702" s="0" t="n">
        <v>0.988669</v>
      </c>
      <c r="D1702" s="0" t="n">
        <v>1.43951</v>
      </c>
      <c r="E1702" s="0" t="n">
        <v>1.14883</v>
      </c>
      <c r="F1702" s="0" t="n">
        <v>0.116699</v>
      </c>
      <c r="G1702" s="0" t="n">
        <f aca="false">12*Inputs!$B$6*(MIN(1,$H$50*$C1702)*(ic*Inputs!$C$6+pS+fee_fx*Inputs!$D$6-cost_acc-cost_wd*Inputs!$E$6*$E1702-cost_fx*Inputs!$D$6-$F1702)+(1-MIN(1,$H$50*$C1702))*(1-MIN(1,Inputs!$G$6*$D1702)*churn_nonbuyers)*(ic*Inputs!$C$6+fee_wd*Inputs!$E$6*(1-$B1702)+fee_fx*Inputs!$D$6-cost_acc-cost_wd*Inputs!$E$6*(1-$B1702)-cost_fx*Inputs!$D$6))</f>
        <v>213881.449259066</v>
      </c>
      <c r="H1702" s="0" t="n">
        <f aca="false">12*Inputs!$B$7*(MIN(1,$H$51*$C1702)*(ic*Inputs!$C$7+pE+fee_fx*Inputs!$D$7-cost_acc-cost_wd*Inputs!$E$7*$E1702-cost_fx*Inputs!$D$7-$F1702)+(1-MIN(1,$H$51*$C1702))*(1-MIN(1,Inputs!$G$7*$D1702)*churn_nonbuyers)*(ic*Inputs!$C$7+fee_wd*Inputs!$E$7*(1-$B1702)+fee_fx*Inputs!$D$7-cost_acc-cost_wd*Inputs!$E$7*(1-$B1702)-cost_fx*Inputs!$D$7))</f>
        <v>408516.143886623</v>
      </c>
      <c r="I1702" s="0" t="n">
        <f aca="false">12*Inputs!$B$8*(MIN(1,$H$52*$C1702)*(ic*Inputs!$C$8+pT-cost_acc-cost_wd*Inputs!$E$8-cost_fx*Inputs!$D$8-cost_ins)+(1-MIN(1,$H$52*$C1702))*(1-MIN(1,Inputs!$G$8*$D1702)*churn_nonbuyers)*(ic*Inputs!$C$8+fee_wd*Inputs!$E$8*(1-$B1702)+fee_fx*Inputs!$D$8-cost_acc-cost_wd*Inputs!$E$8*(1-$B1702)-cost_fx*Inputs!$D$8))</f>
        <v>142510.704336</v>
      </c>
      <c r="J1702" s="0" t="n">
        <f aca="false">G1702+H1702+I1702-fixed</f>
        <v>64908.2974816889</v>
      </c>
      <c r="K1702" s="0" t="n">
        <f aca="false">12*Inputs!$B$6*(1-MIN(1,Inputs!$G$6*$D1702)*churn_nonbuyers)*(ic*Inputs!$C$6+fee_wd*Inputs!$E$6*(1-$B1702)+fee_fx*Inputs!$D$6-cost_acc-cost_wd*Inputs!$E$6*(1-$B1702)-cost_fx*Inputs!$D$6)</f>
        <v>159913.217319336</v>
      </c>
      <c r="L1702" s="0" t="n">
        <f aca="false">12*Inputs!$B$7*(1-MIN(1,Inputs!$G$7*$D1702)*churn_nonbuyers)*(ic*Inputs!$C$7+fee_wd*Inputs!$E$7*(1-$B1702)+fee_fx*Inputs!$D$7-cost_acc-cost_wd*Inputs!$E$7*(1-$B1702)-cost_fx*Inputs!$D$7)</f>
        <v>357768.065111602</v>
      </c>
      <c r="M1702" s="0" t="n">
        <f aca="false">12*Inputs!$B$8*(1-MIN(1,Inputs!$G$8*$D1702)*churn_nonbuyers)*(ic*Inputs!$C$8+fee_wd*Inputs!$E$8*(1-$B1702)+fee_fx*Inputs!$D$8-cost_acc-cost_wd*Inputs!$E$8*(1-$B1702)-cost_fx*Inputs!$D$8)</f>
        <v>0</v>
      </c>
      <c r="N1702" s="0" t="n">
        <f aca="false">K1702+L1702+I1702-fixed</f>
        <v>-39808.0132330623</v>
      </c>
      <c r="O1702" s="0" t="n">
        <f aca="false">K1702+L1702+M1702-fixed</f>
        <v>-182318.717569062</v>
      </c>
      <c r="P1702" s="0" t="n">
        <f aca="false">12*Inputs!$B$6*(1-MIN(1,Inputs!$F$6*$D1702))*(ic*Inputs!$C$6+flat_fee-cost_acc-cost_wd*Inputs!$E$6*$E1702-cost_fx*Inputs!$D$6)+12*Inputs!$B$7*(1-MIN(1,Inputs!$F$7*$D1702))*(ic*Inputs!$C$7+flat_fee-cost_acc-cost_wd*Inputs!$E$7*$E1702-cost_fx*Inputs!$D$7)+12*Inputs!$B$8*(1-MIN(1,Inputs!$F$8*$D1702))*(ic*Inputs!$C$8+flat_fee-cost_acc-cost_wd*Inputs!$E$8*$E1702-cost_fx*Inputs!$D$8)-fixed</f>
        <v>-225975.609688</v>
      </c>
    </row>
    <row r="1703" customFormat="false" ht="15" hidden="false" customHeight="false" outlineLevel="0" collapsed="false">
      <c r="A1703" s="0" t="n">
        <v>1638</v>
      </c>
      <c r="B1703" s="0" t="n">
        <v>0.242739</v>
      </c>
      <c r="C1703" s="0" t="n">
        <v>1.007576</v>
      </c>
      <c r="D1703" s="0" t="n">
        <v>1.296078</v>
      </c>
      <c r="E1703" s="0" t="n">
        <v>1.353924</v>
      </c>
      <c r="F1703" s="0" t="n">
        <v>0.151962</v>
      </c>
      <c r="G1703" s="0" t="n">
        <f aca="false">12*Inputs!$B$6*(MIN(1,$H$50*$C1703)*(ic*Inputs!$C$6+pS+fee_fx*Inputs!$D$6-cost_acc-cost_wd*Inputs!$E$6*$E1703-cost_fx*Inputs!$D$6-$F1703)+(1-MIN(1,$H$50*$C1703))*(1-MIN(1,Inputs!$G$6*$D1703)*churn_nonbuyers)*(ic*Inputs!$C$6+fee_wd*Inputs!$E$6*(1-$B1703)+fee_fx*Inputs!$D$6-cost_acc-cost_wd*Inputs!$E$6*(1-$B1703)-cost_fx*Inputs!$D$6))</f>
        <v>205594.64234443</v>
      </c>
      <c r="H1703" s="0" t="n">
        <f aca="false">12*Inputs!$B$7*(MIN(1,$H$51*$C1703)*(ic*Inputs!$C$7+pE+fee_fx*Inputs!$D$7-cost_acc-cost_wd*Inputs!$E$7*$E1703-cost_fx*Inputs!$D$7-$F1703)+(1-MIN(1,$H$51*$C1703))*(1-MIN(1,Inputs!$G$7*$D1703)*churn_nonbuyers)*(ic*Inputs!$C$7+fee_wd*Inputs!$E$7*(1-$B1703)+fee_fx*Inputs!$D$7-cost_acc-cost_wd*Inputs!$E$7*(1-$B1703)-cost_fx*Inputs!$D$7))</f>
        <v>381341.47228644</v>
      </c>
      <c r="I1703" s="0" t="n">
        <f aca="false">12*Inputs!$B$8*(MIN(1,$H$52*$C1703)*(ic*Inputs!$C$8+pT-cost_acc-cost_wd*Inputs!$E$8-cost_fx*Inputs!$D$8-cost_ins)+(1-MIN(1,$H$52*$C1703))*(1-MIN(1,Inputs!$G$8*$D1703)*churn_nonbuyers)*(ic*Inputs!$C$8+fee_wd*Inputs!$E$8*(1-$B1703)+fee_fx*Inputs!$D$8-cost_acc-cost_wd*Inputs!$E$8*(1-$B1703)-cost_fx*Inputs!$D$8))</f>
        <v>153838.670135819</v>
      </c>
      <c r="J1703" s="0" t="n">
        <f aca="false">G1703+H1703+I1703-fixed</f>
        <v>40774.7847666895</v>
      </c>
      <c r="K1703" s="0" t="n">
        <f aca="false">12*Inputs!$B$6*(1-MIN(1,Inputs!$G$6*$D1703)*churn_nonbuyers)*(ic*Inputs!$C$6+fee_wd*Inputs!$E$6*(1-$B1703)+fee_fx*Inputs!$D$6-cost_acc-cost_wd*Inputs!$E$6*(1-$B1703)-cost_fx*Inputs!$D$6)</f>
        <v>155846.300239022</v>
      </c>
      <c r="L1703" s="0" t="n">
        <f aca="false">12*Inputs!$B$7*(1-MIN(1,Inputs!$G$7*$D1703)*churn_nonbuyers)*(ic*Inputs!$C$7+fee_wd*Inputs!$E$7*(1-$B1703)+fee_fx*Inputs!$D$7-cost_acc-cost_wd*Inputs!$E$7*(1-$B1703)-cost_fx*Inputs!$D$7)</f>
        <v>353927.333999414</v>
      </c>
      <c r="M1703" s="0" t="n">
        <f aca="false">12*Inputs!$B$8*(1-MIN(1,Inputs!$G$8*$D1703)*churn_nonbuyers)*(ic*Inputs!$C$8+fee_wd*Inputs!$E$8*(1-$B1703)+fee_fx*Inputs!$D$8-cost_acc-cost_wd*Inputs!$E$8*(1-$B1703)-cost_fx*Inputs!$D$8)</f>
        <v>29191.4781287712</v>
      </c>
      <c r="N1703" s="0" t="n">
        <f aca="false">K1703+L1703+I1703-fixed</f>
        <v>-36387.6956257452</v>
      </c>
      <c r="O1703" s="0" t="n">
        <f aca="false">K1703+L1703+M1703-fixed</f>
        <v>-161034.887632793</v>
      </c>
      <c r="P1703" s="0" t="n">
        <f aca="false">12*Inputs!$B$6*(1-MIN(1,Inputs!$F$6*$D1703))*(ic*Inputs!$C$6+flat_fee-cost_acc-cost_wd*Inputs!$E$6*$E1703-cost_fx*Inputs!$D$6)+12*Inputs!$B$7*(1-MIN(1,Inputs!$F$7*$D1703))*(ic*Inputs!$C$7+flat_fee-cost_acc-cost_wd*Inputs!$E$7*$E1703-cost_fx*Inputs!$D$7)+12*Inputs!$B$8*(1-MIN(1,Inputs!$F$8*$D1703))*(ic*Inputs!$C$8+flat_fee-cost_acc-cost_wd*Inputs!$E$8*$E1703-cost_fx*Inputs!$D$8)-fixed</f>
        <v>-224240.45596672</v>
      </c>
    </row>
    <row r="1704" customFormat="false" ht="15" hidden="false" customHeight="false" outlineLevel="0" collapsed="false">
      <c r="A1704" s="0" t="n">
        <v>1639</v>
      </c>
      <c r="B1704" s="0" t="n">
        <v>0.384356</v>
      </c>
      <c r="C1704" s="0" t="n">
        <v>0.901358</v>
      </c>
      <c r="D1704" s="0" t="n">
        <v>1.42796</v>
      </c>
      <c r="E1704" s="0" t="n">
        <v>1.082201</v>
      </c>
      <c r="F1704" s="0" t="n">
        <v>0.261532</v>
      </c>
      <c r="G1704" s="0" t="n">
        <f aca="false">12*Inputs!$B$6*(MIN(1,$H$50*$C1704)*(ic*Inputs!$C$6+pS+fee_fx*Inputs!$D$6-cost_acc-cost_wd*Inputs!$E$6*$E1704-cost_fx*Inputs!$D$6-$F1704)+(1-MIN(1,$H$50*$C1704))*(1-MIN(1,Inputs!$G$6*$D1704)*churn_nonbuyers)*(ic*Inputs!$C$6+fee_wd*Inputs!$E$6*(1-$B1704)+fee_fx*Inputs!$D$6-cost_acc-cost_wd*Inputs!$E$6*(1-$B1704)-cost_fx*Inputs!$D$6))</f>
        <v>185126.714130854</v>
      </c>
      <c r="H1704" s="0" t="n">
        <f aca="false">12*Inputs!$B$7*(MIN(1,$H$51*$C1704)*(ic*Inputs!$C$7+pE+fee_fx*Inputs!$D$7-cost_acc-cost_wd*Inputs!$E$7*$E1704-cost_fx*Inputs!$D$7-$F1704)+(1-MIN(1,$H$51*$C1704))*(1-MIN(1,Inputs!$G$7*$D1704)*churn_nonbuyers)*(ic*Inputs!$C$7+fee_wd*Inputs!$E$7*(1-$B1704)+fee_fx*Inputs!$D$7-cost_acc-cost_wd*Inputs!$E$7*(1-$B1704)-cost_fx*Inputs!$D$7))</f>
        <v>387564.19332967</v>
      </c>
      <c r="I1704" s="0" t="n">
        <f aca="false">12*Inputs!$B$8*(MIN(1,$H$52*$C1704)*(ic*Inputs!$C$8+pT-cost_acc-cost_wd*Inputs!$E$8-cost_fx*Inputs!$D$8-cost_ins)+(1-MIN(1,$H$52*$C1704))*(1-MIN(1,Inputs!$G$8*$D1704)*churn_nonbuyers)*(ic*Inputs!$C$8+fee_wd*Inputs!$E$8*(1-$B1704)+fee_fx*Inputs!$D$8-cost_acc-cost_wd*Inputs!$E$8*(1-$B1704)-cost_fx*Inputs!$D$8))</f>
        <v>129973.989366502</v>
      </c>
      <c r="J1704" s="0" t="n">
        <f aca="false">G1704+H1704+I1704-fixed</f>
        <v>2664.8968270265</v>
      </c>
      <c r="K1704" s="0" t="n">
        <f aca="false">12*Inputs!$B$6*(1-MIN(1,Inputs!$G$6*$D1704)*churn_nonbuyers)*(ic*Inputs!$C$6+fee_wd*Inputs!$E$6*(1-$B1704)+fee_fx*Inputs!$D$6-cost_acc-cost_wd*Inputs!$E$6*(1-$B1704)-cost_fx*Inputs!$D$6)</f>
        <v>135810.583155072</v>
      </c>
      <c r="L1704" s="0" t="n">
        <f aca="false">12*Inputs!$B$7*(1-MIN(1,Inputs!$G$7*$D1704)*churn_nonbuyers)*(ic*Inputs!$C$7+fee_wd*Inputs!$E$7*(1-$B1704)+fee_fx*Inputs!$D$7-cost_acc-cost_wd*Inputs!$E$7*(1-$B1704)-cost_fx*Inputs!$D$7)</f>
        <v>332951.142213043</v>
      </c>
      <c r="M1704" s="0" t="n">
        <f aca="false">12*Inputs!$B$8*(1-MIN(1,Inputs!$G$8*$D1704)*churn_nonbuyers)*(ic*Inputs!$C$8+fee_wd*Inputs!$E$8*(1-$B1704)+fee_fx*Inputs!$D$8-cost_acc-cost_wd*Inputs!$E$8*(1-$B1704)-cost_fx*Inputs!$D$8)</f>
        <v>131.802990336029</v>
      </c>
      <c r="N1704" s="0" t="n">
        <f aca="false">K1704+L1704+I1704-fixed</f>
        <v>-101264.285265383</v>
      </c>
      <c r="O1704" s="0" t="n">
        <f aca="false">K1704+L1704+M1704-fixed</f>
        <v>-231106.471641549</v>
      </c>
      <c r="P1704" s="0" t="n">
        <f aca="false">12*Inputs!$B$6*(1-MIN(1,Inputs!$F$6*$D1704))*(ic*Inputs!$C$6+flat_fee-cost_acc-cost_wd*Inputs!$E$6*$E1704-cost_fx*Inputs!$D$6)+12*Inputs!$B$7*(1-MIN(1,Inputs!$F$7*$D1704))*(ic*Inputs!$C$7+flat_fee-cost_acc-cost_wd*Inputs!$E$7*$E1704-cost_fx*Inputs!$D$7)+12*Inputs!$B$8*(1-MIN(1,Inputs!$F$8*$D1704))*(ic*Inputs!$C$8+flat_fee-cost_acc-cost_wd*Inputs!$E$8*$E1704-cost_fx*Inputs!$D$8)-fixed</f>
        <v>-197934.5612896</v>
      </c>
    </row>
    <row r="1705" customFormat="false" ht="15" hidden="false" customHeight="false" outlineLevel="0" collapsed="false">
      <c r="A1705" s="0" t="n">
        <v>1640</v>
      </c>
      <c r="B1705" s="0" t="n">
        <v>0.232059</v>
      </c>
      <c r="C1705" s="0" t="n">
        <v>0.829844</v>
      </c>
      <c r="D1705" s="0" t="n">
        <v>1.399624</v>
      </c>
      <c r="E1705" s="0" t="n">
        <v>1.343864</v>
      </c>
      <c r="F1705" s="0" t="n">
        <v>0.27132</v>
      </c>
      <c r="G1705" s="0" t="n">
        <f aca="false">12*Inputs!$B$6*(MIN(1,$H$50*$C1705)*(ic*Inputs!$C$6+pS+fee_fx*Inputs!$D$6-cost_acc-cost_wd*Inputs!$E$6*$E1705-cost_fx*Inputs!$D$6-$F1705)+(1-MIN(1,$H$50*$C1705))*(1-MIN(1,Inputs!$G$6*$D1705)*churn_nonbuyers)*(ic*Inputs!$C$6+fee_wd*Inputs!$E$6*(1-$B1705)+fee_fx*Inputs!$D$6-cost_acc-cost_wd*Inputs!$E$6*(1-$B1705)-cost_fx*Inputs!$D$6))</f>
        <v>195259.361753056</v>
      </c>
      <c r="H1705" s="0" t="n">
        <f aca="false">12*Inputs!$B$7*(MIN(1,$H$51*$C1705)*(ic*Inputs!$C$7+pE+fee_fx*Inputs!$D$7-cost_acc-cost_wd*Inputs!$E$7*$E1705-cost_fx*Inputs!$D$7-$F1705)+(1-MIN(1,$H$51*$C1705))*(1-MIN(1,Inputs!$G$7*$D1705)*churn_nonbuyers)*(ic*Inputs!$C$7+fee_wd*Inputs!$E$7*(1-$B1705)+fee_fx*Inputs!$D$7-cost_acc-cost_wd*Inputs!$E$7*(1-$B1705)-cost_fx*Inputs!$D$7))</f>
        <v>371982.342053301</v>
      </c>
      <c r="I1705" s="0" t="n">
        <f aca="false">12*Inputs!$B$8*(MIN(1,$H$52*$C1705)*(ic*Inputs!$C$8+pT-cost_acc-cost_wd*Inputs!$E$8-cost_fx*Inputs!$D$8-cost_ins)+(1-MIN(1,$H$52*$C1705))*(1-MIN(1,Inputs!$G$8*$D1705)*churn_nonbuyers)*(ic*Inputs!$C$8+fee_wd*Inputs!$E$8*(1-$B1705)+fee_fx*Inputs!$D$8-cost_acc-cost_wd*Inputs!$E$8*(1-$B1705)-cost_fx*Inputs!$D$8))</f>
        <v>122294.386969107</v>
      </c>
      <c r="J1705" s="0" t="n">
        <f aca="false">G1705+H1705+I1705-fixed</f>
        <v>-10463.9092245353</v>
      </c>
      <c r="K1705" s="0" t="n">
        <f aca="false">12*Inputs!$B$6*(1-MIN(1,Inputs!$G$6*$D1705)*churn_nonbuyers)*(ic*Inputs!$C$6+fee_wd*Inputs!$E$6*(1-$B1705)+fee_fx*Inputs!$D$6-cost_acc-cost_wd*Inputs!$E$6*(1-$B1705)-cost_fx*Inputs!$D$6)</f>
        <v>156413.820569875</v>
      </c>
      <c r="L1705" s="0" t="n">
        <f aca="false">12*Inputs!$B$7*(1-MIN(1,Inputs!$G$7*$D1705)*churn_nonbuyers)*(ic*Inputs!$C$7+fee_wd*Inputs!$E$7*(1-$B1705)+fee_fx*Inputs!$D$7-cost_acc-cost_wd*Inputs!$E$7*(1-$B1705)-cost_fx*Inputs!$D$7)</f>
        <v>354256.767989925</v>
      </c>
      <c r="M1705" s="0" t="n">
        <f aca="false">12*Inputs!$B$8*(1-MIN(1,Inputs!$G$8*$D1705)*churn_nonbuyers)*(ic*Inputs!$C$8+fee_wd*Inputs!$E$8*(1-$B1705)+fee_fx*Inputs!$D$8-cost_acc-cost_wd*Inputs!$E$8*(1-$B1705)-cost_fx*Inputs!$D$8)</f>
        <v>6388.20009941761</v>
      </c>
      <c r="N1705" s="0" t="n">
        <f aca="false">K1705+L1705+I1705-fixed</f>
        <v>-67035.0244710929</v>
      </c>
      <c r="O1705" s="0" t="n">
        <f aca="false">K1705+L1705+M1705-fixed</f>
        <v>-182941.211340782</v>
      </c>
      <c r="P1705" s="0" t="n">
        <f aca="false">12*Inputs!$B$6*(1-MIN(1,Inputs!$F$6*$D1705))*(ic*Inputs!$C$6+flat_fee-cost_acc-cost_wd*Inputs!$E$6*$E1705-cost_fx*Inputs!$D$6)+12*Inputs!$B$7*(1-MIN(1,Inputs!$F$7*$D1705))*(ic*Inputs!$C$7+flat_fee-cost_acc-cost_wd*Inputs!$E$7*$E1705-cost_fx*Inputs!$D$7)+12*Inputs!$B$8*(1-MIN(1,Inputs!$F$8*$D1705))*(ic*Inputs!$C$8+flat_fee-cost_acc-cost_wd*Inputs!$E$8*$E1705-cost_fx*Inputs!$D$8)-fixed</f>
        <v>-270456.49735936</v>
      </c>
    </row>
    <row r="1706" customFormat="false" ht="15" hidden="false" customHeight="false" outlineLevel="0" collapsed="false">
      <c r="A1706" s="0" t="n">
        <v>1641</v>
      </c>
      <c r="B1706" s="0" t="n">
        <v>0.316942</v>
      </c>
      <c r="C1706" s="0" t="n">
        <v>0.855628</v>
      </c>
      <c r="D1706" s="0" t="n">
        <v>0.700666</v>
      </c>
      <c r="E1706" s="0" t="n">
        <v>1.1129</v>
      </c>
      <c r="F1706" s="0" t="n">
        <v>0.139776</v>
      </c>
      <c r="G1706" s="0" t="n">
        <f aca="false">12*Inputs!$B$6*(MIN(1,$H$50*$C1706)*(ic*Inputs!$C$6+pS+fee_fx*Inputs!$D$6-cost_acc-cost_wd*Inputs!$E$6*$E1706-cost_fx*Inputs!$D$6-$F1706)+(1-MIN(1,$H$50*$C1706))*(1-MIN(1,Inputs!$G$6*$D1706)*churn_nonbuyers)*(ic*Inputs!$C$6+fee_wd*Inputs!$E$6*(1-$B1706)+fee_fx*Inputs!$D$6-cost_acc-cost_wd*Inputs!$E$6*(1-$B1706)-cost_fx*Inputs!$D$6))</f>
        <v>198100.454927933</v>
      </c>
      <c r="H1706" s="0" t="n">
        <f aca="false">12*Inputs!$B$7*(MIN(1,$H$51*$C1706)*(ic*Inputs!$C$7+pE+fee_fx*Inputs!$D$7-cost_acc-cost_wd*Inputs!$E$7*$E1706-cost_fx*Inputs!$D$7-$F1706)+(1-MIN(1,$H$51*$C1706))*(1-MIN(1,Inputs!$G$7*$D1706)*churn_nonbuyers)*(ic*Inputs!$C$7+fee_wd*Inputs!$E$7*(1-$B1706)+fee_fx*Inputs!$D$7-cost_acc-cost_wd*Inputs!$E$7*(1-$B1706)-cost_fx*Inputs!$D$7))</f>
        <v>399011.214876326</v>
      </c>
      <c r="I1706" s="0" t="n">
        <f aca="false">12*Inputs!$B$8*(MIN(1,$H$52*$C1706)*(ic*Inputs!$C$8+pT-cost_acc-cost_wd*Inputs!$E$8-cost_fx*Inputs!$D$8-cost_ins)+(1-MIN(1,$H$52*$C1706))*(1-MIN(1,Inputs!$G$8*$D1706)*churn_nonbuyers)*(ic*Inputs!$C$8+fee_wd*Inputs!$E$8*(1-$B1706)+fee_fx*Inputs!$D$8-cost_acc-cost_wd*Inputs!$E$8*(1-$B1706)-cost_fx*Inputs!$D$8))</f>
        <v>186925.853476228</v>
      </c>
      <c r="J1706" s="0" t="n">
        <f aca="false">G1706+H1706+I1706-fixed</f>
        <v>84037.5232804881</v>
      </c>
      <c r="K1706" s="0" t="n">
        <f aca="false">12*Inputs!$B$6*(1-MIN(1,Inputs!$G$6*$D1706)*churn_nonbuyers)*(ic*Inputs!$C$6+fee_wd*Inputs!$E$6*(1-$B1706)+fee_fx*Inputs!$D$6-cost_acc-cost_wd*Inputs!$E$6*(1-$B1706)-cost_fx*Inputs!$D$6)</f>
        <v>150496.546200278</v>
      </c>
      <c r="L1706" s="0" t="n">
        <f aca="false">12*Inputs!$B$7*(1-MIN(1,Inputs!$G$7*$D1706)*churn_nonbuyers)*(ic*Inputs!$C$7+fee_wd*Inputs!$E$7*(1-$B1706)+fee_fx*Inputs!$D$7-cost_acc-cost_wd*Inputs!$E$7*(1-$B1706)-cost_fx*Inputs!$D$7)</f>
        <v>350044.440552167</v>
      </c>
      <c r="M1706" s="0" t="n">
        <f aca="false">12*Inputs!$B$8*(1-MIN(1,Inputs!$G$8*$D1706)*churn_nonbuyers)*(ic*Inputs!$C$8+fee_wd*Inputs!$E$8*(1-$B1706)+fee_fx*Inputs!$D$8-cost_acc-cost_wd*Inputs!$E$8*(1-$B1706)-cost_fx*Inputs!$D$8)</f>
        <v>158560.184561299</v>
      </c>
      <c r="N1706" s="0" t="n">
        <f aca="false">K1706+L1706+I1706-fixed</f>
        <v>-12533.1597713262</v>
      </c>
      <c r="O1706" s="0" t="n">
        <f aca="false">K1706+L1706+M1706-fixed</f>
        <v>-40898.8286862555</v>
      </c>
      <c r="P1706" s="0" t="n">
        <f aca="false">12*Inputs!$B$6*(1-MIN(1,Inputs!$F$6*$D1706))*(ic*Inputs!$C$6+flat_fee-cost_acc-cost_wd*Inputs!$E$6*$E1706-cost_fx*Inputs!$D$6)+12*Inputs!$B$7*(1-MIN(1,Inputs!$F$7*$D1706))*(ic*Inputs!$C$7+flat_fee-cost_acc-cost_wd*Inputs!$E$7*$E1706-cost_fx*Inputs!$D$7)+12*Inputs!$B$8*(1-MIN(1,Inputs!$F$8*$D1706))*(ic*Inputs!$C$8+flat_fee-cost_acc-cost_wd*Inputs!$E$8*$E1706-cost_fx*Inputs!$D$8)-fixed</f>
        <v>182391.269888</v>
      </c>
    </row>
    <row r="1707" customFormat="false" ht="15" hidden="false" customHeight="false" outlineLevel="0" collapsed="false">
      <c r="A1707" s="0" t="n">
        <v>1642</v>
      </c>
      <c r="B1707" s="0" t="n">
        <v>0.119323</v>
      </c>
      <c r="C1707" s="0" t="n">
        <v>0.879156</v>
      </c>
      <c r="D1707" s="0" t="n">
        <v>1.026108</v>
      </c>
      <c r="E1707" s="0" t="n">
        <v>1.05535</v>
      </c>
      <c r="F1707" s="0" t="n">
        <v>0.421364</v>
      </c>
      <c r="G1707" s="0" t="n">
        <f aca="false">12*Inputs!$B$6*(MIN(1,$H$50*$C1707)*(ic*Inputs!$C$6+pS+fee_fx*Inputs!$D$6-cost_acc-cost_wd*Inputs!$E$6*$E1707-cost_fx*Inputs!$D$6-$F1707)+(1-MIN(1,$H$50*$C1707))*(1-MIN(1,Inputs!$G$6*$D1707)*churn_nonbuyers)*(ic*Inputs!$C$6+fee_wd*Inputs!$E$6*(1-$B1707)+fee_fx*Inputs!$D$6-cost_acc-cost_wd*Inputs!$E$6*(1-$B1707)-cost_fx*Inputs!$D$6))</f>
        <v>217610.448829892</v>
      </c>
      <c r="H1707" s="0" t="n">
        <f aca="false">12*Inputs!$B$7*(MIN(1,$H$51*$C1707)*(ic*Inputs!$C$7+pE+fee_fx*Inputs!$D$7-cost_acc-cost_wd*Inputs!$E$7*$E1707-cost_fx*Inputs!$D$7-$F1707)+(1-MIN(1,$H$51*$C1707))*(1-MIN(1,Inputs!$G$7*$D1707)*churn_nonbuyers)*(ic*Inputs!$C$7+fee_wd*Inputs!$E$7*(1-$B1707)+fee_fx*Inputs!$D$7-cost_acc-cost_wd*Inputs!$E$7*(1-$B1707)-cost_fx*Inputs!$D$7))</f>
        <v>407545.418338213</v>
      </c>
      <c r="I1707" s="0" t="n">
        <f aca="false">12*Inputs!$B$8*(MIN(1,$H$52*$C1707)*(ic*Inputs!$C$8+pT-cost_acc-cost_wd*Inputs!$E$8-cost_fx*Inputs!$D$8-cost_ins)+(1-MIN(1,$H$52*$C1707))*(1-MIN(1,Inputs!$G$8*$D1707)*churn_nonbuyers)*(ic*Inputs!$C$8+fee_wd*Inputs!$E$8*(1-$B1707)+fee_fx*Inputs!$D$8-cost_acc-cost_wd*Inputs!$E$8*(1-$B1707)-cost_fx*Inputs!$D$8))</f>
        <v>161469.482432595</v>
      </c>
      <c r="J1707" s="0" t="n">
        <f aca="false">G1707+H1707+I1707-fixed</f>
        <v>86625.3496006994</v>
      </c>
      <c r="K1707" s="0" t="n">
        <f aca="false">12*Inputs!$B$6*(1-MIN(1,Inputs!$G$6*$D1707)*churn_nonbuyers)*(ic*Inputs!$C$6+fee_wd*Inputs!$E$6*(1-$B1707)+fee_fx*Inputs!$D$6-cost_acc-cost_wd*Inputs!$E$6*(1-$B1707)-cost_fx*Inputs!$D$6)</f>
        <v>174955.875011165</v>
      </c>
      <c r="L1707" s="0" t="n">
        <f aca="false">12*Inputs!$B$7*(1-MIN(1,Inputs!$G$7*$D1707)*churn_nonbuyers)*(ic*Inputs!$C$7+fee_wd*Inputs!$E$7*(1-$B1707)+fee_fx*Inputs!$D$7-cost_acc-cost_wd*Inputs!$E$7*(1-$B1707)-cost_fx*Inputs!$D$7)</f>
        <v>374134.619022699</v>
      </c>
      <c r="M1707" s="0" t="n">
        <f aca="false">12*Inputs!$B$8*(1-MIN(1,Inputs!$G$8*$D1707)*churn_nonbuyers)*(ic*Inputs!$C$8+fee_wd*Inputs!$E$8*(1-$B1707)+fee_fx*Inputs!$D$8-cost_acc-cost_wd*Inputs!$E$8*(1-$B1707)-cost_fx*Inputs!$D$8)</f>
        <v>90341.2665321024</v>
      </c>
      <c r="N1707" s="0" t="n">
        <f aca="false">K1707+L1707+I1707-fixed</f>
        <v>10559.9764664583</v>
      </c>
      <c r="O1707" s="0" t="n">
        <f aca="false">K1707+L1707+M1707-fixed</f>
        <v>-60568.2394340339</v>
      </c>
      <c r="P1707" s="0" t="n">
        <f aca="false">12*Inputs!$B$6*(1-MIN(1,Inputs!$F$6*$D1707))*(ic*Inputs!$C$6+flat_fee-cost_acc-cost_wd*Inputs!$E$6*$E1707-cost_fx*Inputs!$D$6)+12*Inputs!$B$7*(1-MIN(1,Inputs!$F$7*$D1707))*(ic*Inputs!$C$7+flat_fee-cost_acc-cost_wd*Inputs!$E$7*$E1707-cost_fx*Inputs!$D$7)+12*Inputs!$B$8*(1-MIN(1,Inputs!$F$8*$D1707))*(ic*Inputs!$C$8+flat_fee-cost_acc-cost_wd*Inputs!$E$8*$E1707-cost_fx*Inputs!$D$8)-fixed</f>
        <v>32184.5864479999</v>
      </c>
    </row>
    <row r="1708" customFormat="false" ht="15" hidden="false" customHeight="false" outlineLevel="0" collapsed="false">
      <c r="A1708" s="0" t="n">
        <v>1643</v>
      </c>
      <c r="B1708" s="0" t="n">
        <v>0.176355</v>
      </c>
      <c r="C1708" s="0" t="n">
        <v>0.80064</v>
      </c>
      <c r="D1708" s="0" t="n">
        <v>1.358288</v>
      </c>
      <c r="E1708" s="0" t="n">
        <v>1.067687</v>
      </c>
      <c r="F1708" s="0" t="n">
        <v>0.093747</v>
      </c>
      <c r="G1708" s="0" t="n">
        <f aca="false">12*Inputs!$B$6*(MIN(1,$H$50*$C1708)*(ic*Inputs!$C$6+pS+fee_fx*Inputs!$D$6-cost_acc-cost_wd*Inputs!$E$6*$E1708-cost_fx*Inputs!$D$6-$F1708)+(1-MIN(1,$H$50*$C1708))*(1-MIN(1,Inputs!$G$6*$D1708)*churn_nonbuyers)*(ic*Inputs!$C$6+fee_wd*Inputs!$E$6*(1-$B1708)+fee_fx*Inputs!$D$6-cost_acc-cost_wd*Inputs!$E$6*(1-$B1708)-cost_fx*Inputs!$D$6))</f>
        <v>209585.574842281</v>
      </c>
      <c r="H1708" s="0" t="n">
        <f aca="false">12*Inputs!$B$7*(MIN(1,$H$51*$C1708)*(ic*Inputs!$C$7+pE+fee_fx*Inputs!$D$7-cost_acc-cost_wd*Inputs!$E$7*$E1708-cost_fx*Inputs!$D$7-$F1708)+(1-MIN(1,$H$51*$C1708))*(1-MIN(1,Inputs!$G$7*$D1708)*churn_nonbuyers)*(ic*Inputs!$C$7+fee_wd*Inputs!$E$7*(1-$B1708)+fee_fx*Inputs!$D$7-cost_acc-cost_wd*Inputs!$E$7*(1-$B1708)-cost_fx*Inputs!$D$7))</f>
        <v>410562.490212301</v>
      </c>
      <c r="I1708" s="0" t="n">
        <f aca="false">12*Inputs!$B$8*(MIN(1,$H$52*$C1708)*(ic*Inputs!$C$8+pT-cost_acc-cost_wd*Inputs!$E$8-cost_fx*Inputs!$D$8-cost_ins)+(1-MIN(1,$H$52*$C1708))*(1-MIN(1,Inputs!$G$8*$D1708)*churn_nonbuyers)*(ic*Inputs!$C$8+fee_wd*Inputs!$E$8*(1-$B1708)+fee_fx*Inputs!$D$8-cost_acc-cost_wd*Inputs!$E$8*(1-$B1708)-cost_fx*Inputs!$D$8))</f>
        <v>122282.87678055</v>
      </c>
      <c r="J1708" s="0" t="n">
        <f aca="false">G1708+H1708+I1708-fixed</f>
        <v>42430.9418351309</v>
      </c>
      <c r="K1708" s="0" t="n">
        <f aca="false">12*Inputs!$B$6*(1-MIN(1,Inputs!$G$6*$D1708)*churn_nonbuyers)*(ic*Inputs!$C$6+fee_wd*Inputs!$E$6*(1-$B1708)+fee_fx*Inputs!$D$6-cost_acc-cost_wd*Inputs!$E$6*(1-$B1708)-cost_fx*Inputs!$D$6)</f>
        <v>164238.031297728</v>
      </c>
      <c r="L1708" s="0" t="n">
        <f aca="false">12*Inputs!$B$7*(1-MIN(1,Inputs!$G$7*$D1708)*churn_nonbuyers)*(ic*Inputs!$C$7+fee_wd*Inputs!$E$7*(1-$B1708)+fee_fx*Inputs!$D$7-cost_acc-cost_wd*Inputs!$E$7*(1-$B1708)-cost_fx*Inputs!$D$7)</f>
        <v>362409.844954637</v>
      </c>
      <c r="M1708" s="0" t="n">
        <f aca="false">12*Inputs!$B$8*(1-MIN(1,Inputs!$G$8*$D1708)*churn_nonbuyers)*(ic*Inputs!$C$8+fee_wd*Inputs!$E$8*(1-$B1708)+fee_fx*Inputs!$D$8-cost_acc-cost_wd*Inputs!$E$8*(1-$B1708)-cost_fx*Inputs!$D$8)</f>
        <v>15641.891336064</v>
      </c>
      <c r="N1708" s="0" t="n">
        <f aca="false">K1708+L1708+I1708-fixed</f>
        <v>-51069.2469670855</v>
      </c>
      <c r="O1708" s="0" t="n">
        <f aca="false">K1708+L1708+M1708-fixed</f>
        <v>-157710.232411571</v>
      </c>
      <c r="P1708" s="0" t="n">
        <f aca="false">12*Inputs!$B$6*(1-MIN(1,Inputs!$F$6*$D1708))*(ic*Inputs!$C$6+flat_fee-cost_acc-cost_wd*Inputs!$E$6*$E1708-cost_fx*Inputs!$D$6)+12*Inputs!$B$7*(1-MIN(1,Inputs!$F$7*$D1708))*(ic*Inputs!$C$7+flat_fee-cost_acc-cost_wd*Inputs!$E$7*$E1708-cost_fx*Inputs!$D$7)+12*Inputs!$B$8*(1-MIN(1,Inputs!$F$8*$D1708))*(ic*Inputs!$C$8+flat_fee-cost_acc-cost_wd*Inputs!$E$8*$E1708-cost_fx*Inputs!$D$8)-fixed</f>
        <v>-154997.07369856</v>
      </c>
    </row>
    <row r="1709" customFormat="false" ht="15" hidden="false" customHeight="false" outlineLevel="0" collapsed="false">
      <c r="A1709" s="0" t="n">
        <v>1644</v>
      </c>
      <c r="B1709" s="0" t="n">
        <v>0.217417</v>
      </c>
      <c r="C1709" s="0" t="n">
        <v>0.917522</v>
      </c>
      <c r="D1709" s="0" t="n">
        <v>0.993868</v>
      </c>
      <c r="E1709" s="0" t="n">
        <v>1.216101</v>
      </c>
      <c r="F1709" s="0" t="n">
        <v>0.196307</v>
      </c>
      <c r="G1709" s="0" t="n">
        <f aca="false">12*Inputs!$B$6*(MIN(1,$H$50*$C1709)*(ic*Inputs!$C$6+pS+fee_fx*Inputs!$D$6-cost_acc-cost_wd*Inputs!$E$6*$E1709-cost_fx*Inputs!$D$6-$F1709)+(1-MIN(1,$H$50*$C1709))*(1-MIN(1,Inputs!$G$6*$D1709)*churn_nonbuyers)*(ic*Inputs!$C$6+fee_wd*Inputs!$E$6*(1-$B1709)+fee_fx*Inputs!$D$6-cost_acc-cost_wd*Inputs!$E$6*(1-$B1709)-cost_fx*Inputs!$D$6))</f>
        <v>208668.471666704</v>
      </c>
      <c r="H1709" s="0" t="n">
        <f aca="false">12*Inputs!$B$7*(MIN(1,$H$51*$C1709)*(ic*Inputs!$C$7+pE+fee_fx*Inputs!$D$7-cost_acc-cost_wd*Inputs!$E$7*$E1709-cost_fx*Inputs!$D$7-$F1709)+(1-MIN(1,$H$51*$C1709))*(1-MIN(1,Inputs!$G$7*$D1709)*churn_nonbuyers)*(ic*Inputs!$C$7+fee_wd*Inputs!$E$7*(1-$B1709)+fee_fx*Inputs!$D$7-cost_acc-cost_wd*Inputs!$E$7*(1-$B1709)-cost_fx*Inputs!$D$7))</f>
        <v>395467.990568306</v>
      </c>
      <c r="I1709" s="0" t="n">
        <f aca="false">12*Inputs!$B$8*(MIN(1,$H$52*$C1709)*(ic*Inputs!$C$8+pT-cost_acc-cost_wd*Inputs!$E$8-cost_fx*Inputs!$D$8-cost_ins)+(1-MIN(1,$H$52*$C1709))*(1-MIN(1,Inputs!$G$8*$D1709)*churn_nonbuyers)*(ic*Inputs!$C$8+fee_wd*Inputs!$E$8*(1-$B1709)+fee_fx*Inputs!$D$8-cost_acc-cost_wd*Inputs!$E$8*(1-$B1709)-cost_fx*Inputs!$D$8))</f>
        <v>166649.84133225</v>
      </c>
      <c r="J1709" s="0" t="n">
        <f aca="false">G1709+H1709+I1709-fixed</f>
        <v>70786.3035672596</v>
      </c>
      <c r="K1709" s="0" t="n">
        <f aca="false">12*Inputs!$B$6*(1-MIN(1,Inputs!$G$6*$D1709)*churn_nonbuyers)*(ic*Inputs!$C$6+fee_wd*Inputs!$E$6*(1-$B1709)+fee_fx*Inputs!$D$6-cost_acc-cost_wd*Inputs!$E$6*(1-$B1709)-cost_fx*Inputs!$D$6)</f>
        <v>161829.565912483</v>
      </c>
      <c r="L1709" s="0" t="n">
        <f aca="false">12*Inputs!$B$7*(1-MIN(1,Inputs!$G$7*$D1709)*churn_nonbuyers)*(ic*Inputs!$C$7+fee_wd*Inputs!$E$7*(1-$B1709)+fee_fx*Inputs!$D$7-cost_acc-cost_wd*Inputs!$E$7*(1-$B1709)-cost_fx*Inputs!$D$7)</f>
        <v>360803.60668349</v>
      </c>
      <c r="M1709" s="0" t="n">
        <f aca="false">12*Inputs!$B$8*(1-MIN(1,Inputs!$G$8*$D1709)*churn_nonbuyers)*(ic*Inputs!$C$8+fee_wd*Inputs!$E$8*(1-$B1709)+fee_fx*Inputs!$D$8-cost_acc-cost_wd*Inputs!$E$8*(1-$B1709)-cost_fx*Inputs!$D$8)</f>
        <v>96145.4390049216</v>
      </c>
      <c r="N1709" s="0" t="n">
        <f aca="false">K1709+L1709+I1709-fixed</f>
        <v>-10716.9860717768</v>
      </c>
      <c r="O1709" s="0" t="n">
        <f aca="false">K1709+L1709+M1709-fixed</f>
        <v>-81221.3883991053</v>
      </c>
      <c r="P1709" s="0" t="n">
        <f aca="false">12*Inputs!$B$6*(1-MIN(1,Inputs!$F$6*$D1709))*(ic*Inputs!$C$6+flat_fee-cost_acc-cost_wd*Inputs!$E$6*$E1709-cost_fx*Inputs!$D$6)+12*Inputs!$B$7*(1-MIN(1,Inputs!$F$7*$D1709))*(ic*Inputs!$C$7+flat_fee-cost_acc-cost_wd*Inputs!$E$7*$E1709-cost_fx*Inputs!$D$7)+12*Inputs!$B$8*(1-MIN(1,Inputs!$F$8*$D1709))*(ic*Inputs!$C$8+flat_fee-cost_acc-cost_wd*Inputs!$E$8*$E1709-cost_fx*Inputs!$D$8)-fixed</f>
        <v>-19743.6570236799</v>
      </c>
    </row>
    <row r="1710" customFormat="false" ht="15" hidden="false" customHeight="false" outlineLevel="0" collapsed="false">
      <c r="A1710" s="0" t="n">
        <v>1645</v>
      </c>
      <c r="B1710" s="0" t="n">
        <v>0.313471</v>
      </c>
      <c r="C1710" s="0" t="n">
        <v>0.874158</v>
      </c>
      <c r="D1710" s="0" t="n">
        <v>1.355369</v>
      </c>
      <c r="E1710" s="0" t="n">
        <v>1.20723</v>
      </c>
      <c r="F1710" s="0" t="n">
        <v>0.129471</v>
      </c>
      <c r="G1710" s="0" t="n">
        <f aca="false">12*Inputs!$B$6*(MIN(1,$H$50*$C1710)*(ic*Inputs!$C$6+pS+fee_fx*Inputs!$D$6-cost_acc-cost_wd*Inputs!$E$6*$E1710-cost_fx*Inputs!$D$6-$F1710)+(1-MIN(1,$H$50*$C1710))*(1-MIN(1,Inputs!$G$6*$D1710)*churn_nonbuyers)*(ic*Inputs!$C$6+fee_wd*Inputs!$E$6*(1-$B1710)+fee_fx*Inputs!$D$6-cost_acc-cost_wd*Inputs!$E$6*(1-$B1710)-cost_fx*Inputs!$D$6))</f>
        <v>193124.094206296</v>
      </c>
      <c r="H1710" s="0" t="n">
        <f aca="false">12*Inputs!$B$7*(MIN(1,$H$51*$C1710)*(ic*Inputs!$C$7+pE+fee_fx*Inputs!$D$7-cost_acc-cost_wd*Inputs!$E$7*$E1710-cost_fx*Inputs!$D$7-$F1710)+(1-MIN(1,$H$51*$C1710))*(1-MIN(1,Inputs!$G$7*$D1710)*churn_nonbuyers)*(ic*Inputs!$C$7+fee_wd*Inputs!$E$7*(1-$B1710)+fee_fx*Inputs!$D$7-cost_acc-cost_wd*Inputs!$E$7*(1-$B1710)-cost_fx*Inputs!$D$7))</f>
        <v>386835.829987068</v>
      </c>
      <c r="I1710" s="0" t="n">
        <f aca="false">12*Inputs!$B$8*(MIN(1,$H$52*$C1710)*(ic*Inputs!$C$8+pT-cost_acc-cost_wd*Inputs!$E$8-cost_fx*Inputs!$D$8-cost_ins)+(1-MIN(1,$H$52*$C1710))*(1-MIN(1,Inputs!$G$8*$D1710)*churn_nonbuyers)*(ic*Inputs!$C$8+fee_wd*Inputs!$E$8*(1-$B1710)+fee_fx*Inputs!$D$8-cost_acc-cost_wd*Inputs!$E$8*(1-$B1710)-cost_fx*Inputs!$D$8))</f>
        <v>132196.31658183</v>
      </c>
      <c r="J1710" s="0" t="n">
        <f aca="false">G1710+H1710+I1710-fixed</f>
        <v>12156.2407751938</v>
      </c>
      <c r="K1710" s="0" t="n">
        <f aca="false">12*Inputs!$B$6*(1-MIN(1,Inputs!$G$6*$D1710)*churn_nonbuyers)*(ic*Inputs!$C$6+fee_wd*Inputs!$E$6*(1-$B1710)+fee_fx*Inputs!$D$6-cost_acc-cost_wd*Inputs!$E$6*(1-$B1710)-cost_fx*Inputs!$D$6)</f>
        <v>145857.112385753</v>
      </c>
      <c r="L1710" s="0" t="n">
        <f aca="false">12*Inputs!$B$7*(1-MIN(1,Inputs!$G$7*$D1710)*churn_nonbuyers)*(ic*Inputs!$C$7+fee_wd*Inputs!$E$7*(1-$B1710)+fee_fx*Inputs!$D$7-cost_acc-cost_wd*Inputs!$E$7*(1-$B1710)-cost_fx*Inputs!$D$7)</f>
        <v>343501.066119452</v>
      </c>
      <c r="M1710" s="0" t="n">
        <f aca="false">12*Inputs!$B$8*(1-MIN(1,Inputs!$G$8*$D1710)*churn_nonbuyers)*(ic*Inputs!$C$8+fee_wd*Inputs!$E$8*(1-$B1710)+fee_fx*Inputs!$D$8-cost_acc-cost_wd*Inputs!$E$8*(1-$B1710)-cost_fx*Inputs!$D$8)</f>
        <v>15954.2771068464</v>
      </c>
      <c r="N1710" s="0" t="n">
        <f aca="false">K1710+L1710+I1710-fixed</f>
        <v>-78445.5049129657</v>
      </c>
      <c r="O1710" s="0" t="n">
        <f aca="false">K1710+L1710+M1710-fixed</f>
        <v>-194687.544387949</v>
      </c>
      <c r="P1710" s="0" t="n">
        <f aca="false">12*Inputs!$B$6*(1-MIN(1,Inputs!$F$6*$D1710))*(ic*Inputs!$C$6+flat_fee-cost_acc-cost_wd*Inputs!$E$6*$E1710-cost_fx*Inputs!$D$6)+12*Inputs!$B$7*(1-MIN(1,Inputs!$F$7*$D1710))*(ic*Inputs!$C$7+flat_fee-cost_acc-cost_wd*Inputs!$E$7*$E1710-cost_fx*Inputs!$D$7)+12*Inputs!$B$8*(1-MIN(1,Inputs!$F$8*$D1710))*(ic*Inputs!$C$8+flat_fee-cost_acc-cost_wd*Inputs!$E$8*$E1710-cost_fx*Inputs!$D$8)-fixed</f>
        <v>-201779.5411432</v>
      </c>
    </row>
    <row r="1711" customFormat="false" ht="15" hidden="false" customHeight="false" outlineLevel="0" collapsed="false">
      <c r="A1711" s="0" t="n">
        <v>1646</v>
      </c>
      <c r="B1711" s="0" t="n">
        <v>0.36638</v>
      </c>
      <c r="C1711" s="0" t="n">
        <v>0.751683</v>
      </c>
      <c r="D1711" s="0" t="n">
        <v>1.580082</v>
      </c>
      <c r="E1711" s="0" t="n">
        <v>1.252766</v>
      </c>
      <c r="F1711" s="0" t="n">
        <v>0.090133</v>
      </c>
      <c r="G1711" s="0" t="n">
        <f aca="false">12*Inputs!$B$6*(MIN(1,$H$50*$C1711)*(ic*Inputs!$C$6+pS+fee_fx*Inputs!$D$6-cost_acc-cost_wd*Inputs!$E$6*$E1711-cost_fx*Inputs!$D$6-$F1711)+(1-MIN(1,$H$50*$C1711))*(1-MIN(1,Inputs!$G$6*$D1711)*churn_nonbuyers)*(ic*Inputs!$C$6+fee_wd*Inputs!$E$6*(1-$B1711)+fee_fx*Inputs!$D$6-cost_acc-cost_wd*Inputs!$E$6*(1-$B1711)-cost_fx*Inputs!$D$6))</f>
        <v>178147.124743785</v>
      </c>
      <c r="H1711" s="0" t="n">
        <f aca="false">12*Inputs!$B$7*(MIN(1,$H$51*$C1711)*(ic*Inputs!$C$7+pE+fee_fx*Inputs!$D$7-cost_acc-cost_wd*Inputs!$E$7*$E1711-cost_fx*Inputs!$D$7-$F1711)+(1-MIN(1,$H$51*$C1711))*(1-MIN(1,Inputs!$G$7*$D1711)*churn_nonbuyers)*(ic*Inputs!$C$7+fee_wd*Inputs!$E$7*(1-$B1711)+fee_fx*Inputs!$D$7-cost_acc-cost_wd*Inputs!$E$7*(1-$B1711)-cost_fx*Inputs!$D$7))</f>
        <v>371760.850239848</v>
      </c>
      <c r="I1711" s="0" t="n">
        <f aca="false">12*Inputs!$B$8*(MIN(1,$H$52*$C1711)*(ic*Inputs!$C$8+pT-cost_acc-cost_wd*Inputs!$E$8-cost_fx*Inputs!$D$8-cost_ins)+(1-MIN(1,$H$52*$C1711))*(1-MIN(1,Inputs!$G$8*$D1711)*churn_nonbuyers)*(ic*Inputs!$C$8+fee_wd*Inputs!$E$8*(1-$B1711)+fee_fx*Inputs!$D$8-cost_acc-cost_wd*Inputs!$E$8*(1-$B1711)-cost_fx*Inputs!$D$8))</f>
        <v>108350.594352</v>
      </c>
      <c r="J1711" s="0" t="n">
        <f aca="false">G1711+H1711+I1711-fixed</f>
        <v>-41741.4306643673</v>
      </c>
      <c r="K1711" s="0" t="n">
        <f aca="false">12*Inputs!$B$6*(1-MIN(1,Inputs!$G$6*$D1711)*churn_nonbuyers)*(ic*Inputs!$C$6+fee_wd*Inputs!$E$6*(1-$B1711)+fee_fx*Inputs!$D$6-cost_acc-cost_wd*Inputs!$E$6*(1-$B1711)-cost_fx*Inputs!$D$6)</f>
        <v>137082.208630752</v>
      </c>
      <c r="L1711" s="0" t="n">
        <f aca="false">12*Inputs!$B$7*(1-MIN(1,Inputs!$G$7*$D1711)*churn_nonbuyers)*(ic*Inputs!$C$7+fee_wd*Inputs!$E$7*(1-$B1711)+fee_fx*Inputs!$D$7-cost_acc-cost_wd*Inputs!$E$7*(1-$B1711)-cost_fx*Inputs!$D$7)</f>
        <v>333829.501242451</v>
      </c>
      <c r="M1711" s="0" t="n">
        <f aca="false">12*Inputs!$B$8*(1-MIN(1,Inputs!$G$8*$D1711)*churn_nonbuyers)*(ic*Inputs!$C$8+fee_wd*Inputs!$E$8*(1-$B1711)+fee_fx*Inputs!$D$8-cost_acc-cost_wd*Inputs!$E$8*(1-$B1711)-cost_fx*Inputs!$D$8)</f>
        <v>0</v>
      </c>
      <c r="N1711" s="0" t="n">
        <f aca="false">K1711+L1711+I1711-fixed</f>
        <v>-120737.695774797</v>
      </c>
      <c r="O1711" s="0" t="n">
        <f aca="false">K1711+L1711+M1711-fixed</f>
        <v>-229088.290126797</v>
      </c>
      <c r="P1711" s="0" t="n">
        <f aca="false">12*Inputs!$B$6*(1-MIN(1,Inputs!$F$6*$D1711))*(ic*Inputs!$C$6+flat_fee-cost_acc-cost_wd*Inputs!$E$6*$E1711-cost_fx*Inputs!$D$6)+12*Inputs!$B$7*(1-MIN(1,Inputs!$F$7*$D1711))*(ic*Inputs!$C$7+flat_fee-cost_acc-cost_wd*Inputs!$E$7*$E1711-cost_fx*Inputs!$D$7)+12*Inputs!$B$8*(1-MIN(1,Inputs!$F$8*$D1711))*(ic*Inputs!$C$8+flat_fee-cost_acc-cost_wd*Inputs!$E$8*$E1711-cost_fx*Inputs!$D$8)-fixed</f>
        <v>-330657.39246112</v>
      </c>
    </row>
    <row r="1712" customFormat="false" ht="15" hidden="false" customHeight="false" outlineLevel="0" collapsed="false">
      <c r="A1712" s="0" t="n">
        <v>1647</v>
      </c>
      <c r="B1712" s="0" t="n">
        <v>0.32264</v>
      </c>
      <c r="C1712" s="0" t="n">
        <v>1.000235</v>
      </c>
      <c r="D1712" s="0" t="n">
        <v>1.080112</v>
      </c>
      <c r="E1712" s="0" t="n">
        <v>1.016951</v>
      </c>
      <c r="F1712" s="0" t="n">
        <v>0.257073</v>
      </c>
      <c r="G1712" s="0" t="n">
        <f aca="false">12*Inputs!$B$6*(MIN(1,$H$50*$C1712)*(ic*Inputs!$C$6+pS+fee_fx*Inputs!$D$6-cost_acc-cost_wd*Inputs!$E$6*$E1712-cost_fx*Inputs!$D$6-$F1712)+(1-MIN(1,$H$50*$C1712))*(1-MIN(1,Inputs!$G$6*$D1712)*churn_nonbuyers)*(ic*Inputs!$C$6+fee_wd*Inputs!$E$6*(1-$B1712)+fee_fx*Inputs!$D$6-cost_acc-cost_wd*Inputs!$E$6*(1-$B1712)-cost_fx*Inputs!$D$6))</f>
        <v>202217.622454105</v>
      </c>
      <c r="H1712" s="0" t="n">
        <f aca="false">12*Inputs!$B$7*(MIN(1,$H$51*$C1712)*(ic*Inputs!$C$7+pE+fee_fx*Inputs!$D$7-cost_acc-cost_wd*Inputs!$E$7*$E1712-cost_fx*Inputs!$D$7-$F1712)+(1-MIN(1,$H$51*$C1712))*(1-MIN(1,Inputs!$G$7*$D1712)*churn_nonbuyers)*(ic*Inputs!$C$7+fee_wd*Inputs!$E$7*(1-$B1712)+fee_fx*Inputs!$D$7-cost_acc-cost_wd*Inputs!$E$7*(1-$B1712)-cost_fx*Inputs!$D$7))</f>
        <v>408666.918179852</v>
      </c>
      <c r="I1712" s="0" t="n">
        <f aca="false">12*Inputs!$B$8*(MIN(1,$H$52*$C1712)*(ic*Inputs!$C$8+pT-cost_acc-cost_wd*Inputs!$E$8-cost_fx*Inputs!$D$8-cost_ins)+(1-MIN(1,$H$52*$C1712))*(1-MIN(1,Inputs!$G$8*$D1712)*churn_nonbuyers)*(ic*Inputs!$C$8+fee_wd*Inputs!$E$8*(1-$B1712)+fee_fx*Inputs!$D$8-cost_acc-cost_wd*Inputs!$E$8*(1-$B1712)-cost_fx*Inputs!$D$8))</f>
        <v>166916.937828208</v>
      </c>
      <c r="J1712" s="0" t="n">
        <f aca="false">G1712+H1712+I1712-fixed</f>
        <v>77801.4784621655</v>
      </c>
      <c r="K1712" s="0" t="n">
        <f aca="false">12*Inputs!$B$6*(1-MIN(1,Inputs!$G$6*$D1712)*churn_nonbuyers)*(ic*Inputs!$C$6+fee_wd*Inputs!$E$6*(1-$B1712)+fee_fx*Inputs!$D$6-cost_acc-cost_wd*Inputs!$E$6*(1-$B1712)-cost_fx*Inputs!$D$6)</f>
        <v>146761.419856896</v>
      </c>
      <c r="L1712" s="0" t="n">
        <f aca="false">12*Inputs!$B$7*(1-MIN(1,Inputs!$G$7*$D1712)*churn_nonbuyers)*(ic*Inputs!$C$7+fee_wd*Inputs!$E$7*(1-$B1712)+fee_fx*Inputs!$D$7-cost_acc-cost_wd*Inputs!$E$7*(1-$B1712)-cost_fx*Inputs!$D$7)</f>
        <v>345180.270538138</v>
      </c>
      <c r="M1712" s="0" t="n">
        <f aca="false">12*Inputs!$B$8*(1-MIN(1,Inputs!$G$8*$D1712)*churn_nonbuyers)*(ic*Inputs!$C$8+fee_wd*Inputs!$E$8*(1-$B1712)+fee_fx*Inputs!$D$8-cost_acc-cost_wd*Inputs!$E$8*(1-$B1712)-cost_fx*Inputs!$D$8)</f>
        <v>75838.464718848</v>
      </c>
      <c r="N1712" s="0" t="n">
        <f aca="false">K1712+L1712+I1712-fixed</f>
        <v>-41141.3717767585</v>
      </c>
      <c r="O1712" s="0" t="n">
        <f aca="false">K1712+L1712+M1712-fixed</f>
        <v>-132219.844886119</v>
      </c>
      <c r="P1712" s="0" t="n">
        <f aca="false">12*Inputs!$B$6*(1-MIN(1,Inputs!$F$6*$D1712))*(ic*Inputs!$C$6+flat_fee-cost_acc-cost_wd*Inputs!$E$6*$E1712-cost_fx*Inputs!$D$6)+12*Inputs!$B$7*(1-MIN(1,Inputs!$F$7*$D1712))*(ic*Inputs!$C$7+flat_fee-cost_acc-cost_wd*Inputs!$E$7*$E1712-cost_fx*Inputs!$D$7)+12*Inputs!$B$8*(1-MIN(1,Inputs!$F$8*$D1712))*(ic*Inputs!$C$8+flat_fee-cost_acc-cost_wd*Inputs!$E$8*$E1712-cost_fx*Inputs!$D$8)-fixed</f>
        <v>18297.68290688</v>
      </c>
    </row>
    <row r="1713" customFormat="false" ht="15" hidden="false" customHeight="false" outlineLevel="0" collapsed="false">
      <c r="A1713" s="0" t="n">
        <v>1648</v>
      </c>
      <c r="B1713" s="0" t="n">
        <v>0.283015</v>
      </c>
      <c r="C1713" s="0" t="n">
        <v>0.918191</v>
      </c>
      <c r="D1713" s="0" t="n">
        <v>1.097285</v>
      </c>
      <c r="E1713" s="0" t="n">
        <v>1.123205</v>
      </c>
      <c r="F1713" s="0" t="n">
        <v>0.116454</v>
      </c>
      <c r="G1713" s="0" t="n">
        <f aca="false">12*Inputs!$B$6*(MIN(1,$H$50*$C1713)*(ic*Inputs!$C$6+pS+fee_fx*Inputs!$D$6-cost_acc-cost_wd*Inputs!$E$6*$E1713-cost_fx*Inputs!$D$6-$F1713)+(1-MIN(1,$H$50*$C1713))*(1-MIN(1,Inputs!$G$6*$D1713)*churn_nonbuyers)*(ic*Inputs!$C$6+fee_wd*Inputs!$E$6*(1-$B1713)+fee_fx*Inputs!$D$6-cost_acc-cost_wd*Inputs!$E$6*(1-$B1713)-cost_fx*Inputs!$D$6))</f>
        <v>203269.217001634</v>
      </c>
      <c r="H1713" s="0" t="n">
        <f aca="false">12*Inputs!$B$7*(MIN(1,$H$51*$C1713)*(ic*Inputs!$C$7+pE+fee_fx*Inputs!$D$7-cost_acc-cost_wd*Inputs!$E$7*$E1713-cost_fx*Inputs!$D$7-$F1713)+(1-MIN(1,$H$51*$C1713))*(1-MIN(1,Inputs!$G$7*$D1713)*churn_nonbuyers)*(ic*Inputs!$C$7+fee_wd*Inputs!$E$7*(1-$B1713)+fee_fx*Inputs!$D$7-cost_acc-cost_wd*Inputs!$E$7*(1-$B1713)-cost_fx*Inputs!$D$7))</f>
        <v>403032.579071866</v>
      </c>
      <c r="I1713" s="0" t="n">
        <f aca="false">12*Inputs!$B$8*(MIN(1,$H$52*$C1713)*(ic*Inputs!$C$8+pT-cost_acc-cost_wd*Inputs!$E$8-cost_fx*Inputs!$D$8-cost_ins)+(1-MIN(1,$H$52*$C1713))*(1-MIN(1,Inputs!$G$8*$D1713)*churn_nonbuyers)*(ic*Inputs!$C$8+fee_wd*Inputs!$E$8*(1-$B1713)+fee_fx*Inputs!$D$8-cost_acc-cost_wd*Inputs!$E$8*(1-$B1713)-cost_fx*Inputs!$D$8))</f>
        <v>158268.542526635</v>
      </c>
      <c r="J1713" s="0" t="n">
        <f aca="false">G1713+H1713+I1713-fixed</f>
        <v>64570.3386001345</v>
      </c>
      <c r="K1713" s="0" t="n">
        <f aca="false">12*Inputs!$B$6*(1-MIN(1,Inputs!$G$6*$D1713)*churn_nonbuyers)*(ic*Inputs!$C$6+fee_wd*Inputs!$E$6*(1-$B1713)+fee_fx*Inputs!$D$6-cost_acc-cost_wd*Inputs!$E$6*(1-$B1713)-cost_fx*Inputs!$D$6)</f>
        <v>152021.15362278</v>
      </c>
      <c r="L1713" s="0" t="n">
        <f aca="false">12*Inputs!$B$7*(1-MIN(1,Inputs!$G$7*$D1713)*churn_nonbuyers)*(ic*Inputs!$C$7+fee_wd*Inputs!$E$7*(1-$B1713)+fee_fx*Inputs!$D$7-cost_acc-cost_wd*Inputs!$E$7*(1-$B1713)-cost_fx*Inputs!$D$7)</f>
        <v>350514.648493668</v>
      </c>
      <c r="M1713" s="0" t="n">
        <f aca="false">12*Inputs!$B$8*(1-MIN(1,Inputs!$G$8*$D1713)*churn_nonbuyers)*(ic*Inputs!$C$8+fee_wd*Inputs!$E$8*(1-$B1713)+fee_fx*Inputs!$D$8-cost_acc-cost_wd*Inputs!$E$8*(1-$B1713)-cost_fx*Inputs!$D$8)</f>
        <v>72542.01983964</v>
      </c>
      <c r="N1713" s="0" t="n">
        <f aca="false">K1713+L1713+I1713-fixed</f>
        <v>-39195.6553569173</v>
      </c>
      <c r="O1713" s="0" t="n">
        <f aca="false">K1713+L1713+M1713-fixed</f>
        <v>-124922.178043912</v>
      </c>
      <c r="P1713" s="0" t="n">
        <f aca="false">12*Inputs!$B$6*(1-MIN(1,Inputs!$F$6*$D1713))*(ic*Inputs!$C$6+flat_fee-cost_acc-cost_wd*Inputs!$E$6*$E1713-cost_fx*Inputs!$D$6)+12*Inputs!$B$7*(1-MIN(1,Inputs!$F$7*$D1713))*(ic*Inputs!$C$7+flat_fee-cost_acc-cost_wd*Inputs!$E$7*$E1713-cost_fx*Inputs!$D$7)+12*Inputs!$B$8*(1-MIN(1,Inputs!$F$8*$D1713))*(ic*Inputs!$C$8+flat_fee-cost_acc-cost_wd*Inputs!$E$8*$E1713-cost_fx*Inputs!$D$8)-fixed</f>
        <v>-34737.655858</v>
      </c>
    </row>
    <row r="1714" customFormat="false" ht="15" hidden="false" customHeight="false" outlineLevel="0" collapsed="false">
      <c r="A1714" s="0" t="n">
        <v>1649</v>
      </c>
      <c r="B1714" s="0" t="n">
        <v>0.427319</v>
      </c>
      <c r="C1714" s="0" t="n">
        <v>1.087388</v>
      </c>
      <c r="D1714" s="0" t="n">
        <v>1.268892</v>
      </c>
      <c r="E1714" s="0" t="n">
        <v>1.156424</v>
      </c>
      <c r="F1714" s="0" t="n">
        <v>0.298398</v>
      </c>
      <c r="G1714" s="0" t="n">
        <f aca="false">12*Inputs!$B$6*(MIN(1,$H$50*$C1714)*(ic*Inputs!$C$6+pS+fee_fx*Inputs!$D$6-cost_acc-cost_wd*Inputs!$E$6*$E1714-cost_fx*Inputs!$D$6-$F1714)+(1-MIN(1,$H$50*$C1714))*(1-MIN(1,Inputs!$G$6*$D1714)*churn_nonbuyers)*(ic*Inputs!$C$6+fee_wd*Inputs!$E$6*(1-$B1714)+fee_fx*Inputs!$D$6-cost_acc-cost_wd*Inputs!$E$6*(1-$B1714)-cost_fx*Inputs!$D$6))</f>
        <v>188293.738173445</v>
      </c>
      <c r="H1714" s="0" t="n">
        <f aca="false">12*Inputs!$B$7*(MIN(1,$H$51*$C1714)*(ic*Inputs!$C$7+pE+fee_fx*Inputs!$D$7-cost_acc-cost_wd*Inputs!$E$7*$E1714-cost_fx*Inputs!$D$7-$F1714)+(1-MIN(1,$H$51*$C1714))*(1-MIN(1,Inputs!$G$7*$D1714)*churn_nonbuyers)*(ic*Inputs!$C$7+fee_wd*Inputs!$E$7*(1-$B1714)+fee_fx*Inputs!$D$7-cost_acc-cost_wd*Inputs!$E$7*(1-$B1714)-cost_fx*Inputs!$D$7))</f>
        <v>384804.236074669</v>
      </c>
      <c r="I1714" s="0" t="n">
        <f aca="false">12*Inputs!$B$8*(MIN(1,$H$52*$C1714)*(ic*Inputs!$C$8+pT-cost_acc-cost_wd*Inputs!$E$8-cost_fx*Inputs!$D$8-cost_ins)+(1-MIN(1,$H$52*$C1714))*(1-MIN(1,Inputs!$G$8*$D1714)*churn_nonbuyers)*(ic*Inputs!$C$8+fee_wd*Inputs!$E$8*(1-$B1714)+fee_fx*Inputs!$D$8-cost_acc-cost_wd*Inputs!$E$8*(1-$B1714)-cost_fx*Inputs!$D$8))</f>
        <v>164906.21181562</v>
      </c>
      <c r="J1714" s="0" t="n">
        <f aca="false">G1714+H1714+I1714-fixed</f>
        <v>38004.1860637347</v>
      </c>
      <c r="K1714" s="0" t="n">
        <f aca="false">12*Inputs!$B$6*(1-MIN(1,Inputs!$G$6*$D1714)*churn_nonbuyers)*(ic*Inputs!$C$6+fee_wd*Inputs!$E$6*(1-$B1714)+fee_fx*Inputs!$D$6-cost_acc-cost_wd*Inputs!$E$6*(1-$B1714)-cost_fx*Inputs!$D$6)</f>
        <v>131179.628595946</v>
      </c>
      <c r="L1714" s="0" t="n">
        <f aca="false">12*Inputs!$B$7*(1-MIN(1,Inputs!$G$7*$D1714)*churn_nonbuyers)*(ic*Inputs!$C$7+fee_wd*Inputs!$E$7*(1-$B1714)+fee_fx*Inputs!$D$7-cost_acc-cost_wd*Inputs!$E$7*(1-$B1714)-cost_fx*Inputs!$D$7)</f>
        <v>328659.943941567</v>
      </c>
      <c r="M1714" s="0" t="n">
        <f aca="false">12*Inputs!$B$8*(1-MIN(1,Inputs!$G$8*$D1714)*churn_nonbuyers)*(ic*Inputs!$C$8+fee_wd*Inputs!$E$8*(1-$B1714)+fee_fx*Inputs!$D$8-cost_acc-cost_wd*Inputs!$E$8*(1-$B1714)-cost_fx*Inputs!$D$8)</f>
        <v>34190.8916344128</v>
      </c>
      <c r="N1714" s="0" t="n">
        <f aca="false">K1714+L1714+I1714-fixed</f>
        <v>-75254.2156468668</v>
      </c>
      <c r="O1714" s="0" t="n">
        <f aca="false">K1714+L1714+M1714-fixed</f>
        <v>-205969.535828074</v>
      </c>
      <c r="P1714" s="0" t="n">
        <f aca="false">12*Inputs!$B$6*(1-MIN(1,Inputs!$F$6*$D1714))*(ic*Inputs!$C$6+flat_fee-cost_acc-cost_wd*Inputs!$E$6*$E1714-cost_fx*Inputs!$D$6)+12*Inputs!$B$7*(1-MIN(1,Inputs!$F$7*$D1714))*(ic*Inputs!$C$7+flat_fee-cost_acc-cost_wd*Inputs!$E$7*$E1714-cost_fx*Inputs!$D$7)+12*Inputs!$B$8*(1-MIN(1,Inputs!$F$8*$D1714))*(ic*Inputs!$C$8+flat_fee-cost_acc-cost_wd*Inputs!$E$8*$E1714-cost_fx*Inputs!$D$8)-fixed</f>
        <v>-138644.21684608</v>
      </c>
    </row>
    <row r="1715" customFormat="false" ht="15" hidden="false" customHeight="false" outlineLevel="0" collapsed="false">
      <c r="A1715" s="0" t="n">
        <v>1650</v>
      </c>
      <c r="B1715" s="0" t="n">
        <v>0.032425</v>
      </c>
      <c r="C1715" s="0" t="n">
        <v>1.023248</v>
      </c>
      <c r="D1715" s="0" t="n">
        <v>1.04164</v>
      </c>
      <c r="E1715" s="0" t="n">
        <v>1.284944</v>
      </c>
      <c r="F1715" s="0" t="n">
        <v>0.11582</v>
      </c>
      <c r="G1715" s="0" t="n">
        <f aca="false">12*Inputs!$B$6*(MIN(1,$H$50*$C1715)*(ic*Inputs!$C$6+pS+fee_fx*Inputs!$D$6-cost_acc-cost_wd*Inputs!$E$6*$E1715-cost_fx*Inputs!$D$6-$F1715)+(1-MIN(1,$H$50*$C1715))*(1-MIN(1,Inputs!$G$6*$D1715)*churn_nonbuyers)*(ic*Inputs!$C$6+fee_wd*Inputs!$E$6*(1-$B1715)+fee_fx*Inputs!$D$6-cost_acc-cost_wd*Inputs!$E$6*(1-$B1715)-cost_fx*Inputs!$D$6))</f>
        <v>237151.132683675</v>
      </c>
      <c r="H1715" s="0" t="n">
        <f aca="false">12*Inputs!$B$7*(MIN(1,$H$51*$C1715)*(ic*Inputs!$C$7+pE+fee_fx*Inputs!$D$7-cost_acc-cost_wd*Inputs!$E$7*$E1715-cost_fx*Inputs!$D$7-$F1715)+(1-MIN(1,$H$51*$C1715))*(1-MIN(1,Inputs!$G$7*$D1715)*churn_nonbuyers)*(ic*Inputs!$C$7+fee_wd*Inputs!$E$7*(1-$B1715)+fee_fx*Inputs!$D$7-cost_acc-cost_wd*Inputs!$E$7*(1-$B1715)-cost_fx*Inputs!$D$7))</f>
        <v>411020.140697052</v>
      </c>
      <c r="I1715" s="0" t="n">
        <f aca="false">12*Inputs!$B$8*(MIN(1,$H$52*$C1715)*(ic*Inputs!$C$8+pT-cost_acc-cost_wd*Inputs!$E$8-cost_fx*Inputs!$D$8-cost_ins)+(1-MIN(1,$H$52*$C1715))*(1-MIN(1,Inputs!$G$8*$D1715)*churn_nonbuyers)*(ic*Inputs!$C$8+fee_wd*Inputs!$E$8*(1-$B1715)+fee_fx*Inputs!$D$8-cost_acc-cost_wd*Inputs!$E$8*(1-$B1715)-cost_fx*Inputs!$D$8))</f>
        <v>172458.596146404</v>
      </c>
      <c r="J1715" s="0" t="n">
        <f aca="false">G1715+H1715+I1715-fixed</f>
        <v>120629.86952713</v>
      </c>
      <c r="K1715" s="0" t="n">
        <f aca="false">12*Inputs!$B$6*(1-MIN(1,Inputs!$G$6*$D1715)*churn_nonbuyers)*(ic*Inputs!$C$6+fee_wd*Inputs!$E$6*(1-$B1715)+fee_fx*Inputs!$D$6-cost_acc-cost_wd*Inputs!$E$6*(1-$B1715)-cost_fx*Inputs!$D$6)</f>
        <v>186674.2500744</v>
      </c>
      <c r="L1715" s="0" t="n">
        <f aca="false">12*Inputs!$B$7*(1-MIN(1,Inputs!$G$7*$D1715)*churn_nonbuyers)*(ic*Inputs!$C$7+fee_wd*Inputs!$E$7*(1-$B1715)+fee_fx*Inputs!$D$7-cost_acc-cost_wd*Inputs!$E$7*(1-$B1715)-cost_fx*Inputs!$D$7)</f>
        <v>386077.03132464</v>
      </c>
      <c r="M1715" s="0" t="n">
        <f aca="false">12*Inputs!$B$8*(1-MIN(1,Inputs!$G$8*$D1715)*churn_nonbuyers)*(ic*Inputs!$C$8+fee_wd*Inputs!$E$8*(1-$B1715)+fee_fx*Inputs!$D$8-cost_acc-cost_wd*Inputs!$E$8*(1-$B1715)-cost_fx*Inputs!$D$8)</f>
        <v>87984.5387472</v>
      </c>
      <c r="N1715" s="0" t="n">
        <f aca="false">K1715+L1715+I1715-fixed</f>
        <v>45209.8775454436</v>
      </c>
      <c r="O1715" s="0" t="n">
        <f aca="false">K1715+L1715+M1715-fixed</f>
        <v>-39264.1798537599</v>
      </c>
      <c r="P1715" s="0" t="n">
        <f aca="false">12*Inputs!$B$6*(1-MIN(1,Inputs!$F$6*$D1715))*(ic*Inputs!$C$6+flat_fee-cost_acc-cost_wd*Inputs!$E$6*$E1715-cost_fx*Inputs!$D$6)+12*Inputs!$B$7*(1-MIN(1,Inputs!$F$7*$D1715))*(ic*Inputs!$C$7+flat_fee-cost_acc-cost_wd*Inputs!$E$7*$E1715-cost_fx*Inputs!$D$7)+12*Inputs!$B$8*(1-MIN(1,Inputs!$F$8*$D1715))*(ic*Inputs!$C$8+flat_fee-cost_acc-cost_wd*Inputs!$E$8*$E1715-cost_fx*Inputs!$D$8)-fixed</f>
        <v>-73258.1535616</v>
      </c>
    </row>
    <row r="1716" customFormat="false" ht="15" hidden="false" customHeight="false" outlineLevel="0" collapsed="false">
      <c r="A1716" s="0" t="n">
        <v>1651</v>
      </c>
      <c r="B1716" s="0" t="n">
        <v>0.220872</v>
      </c>
      <c r="C1716" s="0" t="n">
        <v>1.027297</v>
      </c>
      <c r="D1716" s="0" t="n">
        <v>1.178116</v>
      </c>
      <c r="E1716" s="0" t="n">
        <v>1.295483</v>
      </c>
      <c r="F1716" s="0" t="n">
        <v>0.224714</v>
      </c>
      <c r="G1716" s="0" t="n">
        <f aca="false">12*Inputs!$B$6*(MIN(1,$H$50*$C1716)*(ic*Inputs!$C$6+pS+fee_fx*Inputs!$D$6-cost_acc-cost_wd*Inputs!$E$6*$E1716-cost_fx*Inputs!$D$6-$F1716)+(1-MIN(1,$H$50*$C1716))*(1-MIN(1,Inputs!$G$6*$D1716)*churn_nonbuyers)*(ic*Inputs!$C$6+fee_wd*Inputs!$E$6*(1-$B1716)+fee_fx*Inputs!$D$6-cost_acc-cost_wd*Inputs!$E$6*(1-$B1716)-cost_fx*Inputs!$D$6))</f>
        <v>209851.563457259</v>
      </c>
      <c r="H1716" s="0" t="n">
        <f aca="false">12*Inputs!$B$7*(MIN(1,$H$51*$C1716)*(ic*Inputs!$C$7+pE+fee_fx*Inputs!$D$7-cost_acc-cost_wd*Inputs!$E$7*$E1716-cost_fx*Inputs!$D$7-$F1716)+(1-MIN(1,$H$51*$C1716))*(1-MIN(1,Inputs!$G$7*$D1716)*churn_nonbuyers)*(ic*Inputs!$C$7+fee_wd*Inputs!$E$7*(1-$B1716)+fee_fx*Inputs!$D$7-cost_acc-cost_wd*Inputs!$E$7*(1-$B1716)-cost_fx*Inputs!$D$7))</f>
        <v>387046.355646375</v>
      </c>
      <c r="I1716" s="0" t="n">
        <f aca="false">12*Inputs!$B$8*(MIN(1,$H$52*$C1716)*(ic*Inputs!$C$8+pT-cost_acc-cost_wd*Inputs!$E$8-cost_fx*Inputs!$D$8-cost_ins)+(1-MIN(1,$H$52*$C1716))*(1-MIN(1,Inputs!$G$8*$D1716)*churn_nonbuyers)*(ic*Inputs!$C$8+fee_wd*Inputs!$E$8*(1-$B1716)+fee_fx*Inputs!$D$8-cost_acc-cost_wd*Inputs!$E$8*(1-$B1716)-cost_fx*Inputs!$D$8))</f>
        <v>163630.388659731</v>
      </c>
      <c r="J1716" s="0" t="n">
        <f aca="false">G1716+H1716+I1716-fixed</f>
        <v>60528.3077633648</v>
      </c>
      <c r="K1716" s="0" t="n">
        <f aca="false">12*Inputs!$B$6*(1-MIN(1,Inputs!$G$6*$D1716)*churn_nonbuyers)*(ic*Inputs!$C$6+fee_wd*Inputs!$E$6*(1-$B1716)+fee_fx*Inputs!$D$6-cost_acc-cost_wd*Inputs!$E$6*(1-$B1716)-cost_fx*Inputs!$D$6)</f>
        <v>159792.555147494</v>
      </c>
      <c r="L1716" s="0" t="n">
        <f aca="false">12*Inputs!$B$7*(1-MIN(1,Inputs!$G$7*$D1716)*churn_nonbuyers)*(ic*Inputs!$C$7+fee_wd*Inputs!$E$7*(1-$B1716)+fee_fx*Inputs!$D$7-cost_acc-cost_wd*Inputs!$E$7*(1-$B1716)-cost_fx*Inputs!$D$7)</f>
        <v>358268.060320497</v>
      </c>
      <c r="M1716" s="0" t="n">
        <f aca="false">12*Inputs!$B$8*(1-MIN(1,Inputs!$G$8*$D1716)*churn_nonbuyers)*(ic*Inputs!$C$8+fee_wd*Inputs!$E$8*(1-$B1716)+fee_fx*Inputs!$D$8-cost_acc-cost_wd*Inputs!$E$8*(1-$B1716)-cost_fx*Inputs!$D$8)</f>
        <v>55365.3516483072</v>
      </c>
      <c r="N1716" s="0" t="n">
        <f aca="false">K1716+L1716+I1716-fixed</f>
        <v>-18308.9958722774</v>
      </c>
      <c r="O1716" s="0" t="n">
        <f aca="false">K1716+L1716+M1716-fixed</f>
        <v>-126574.032883702</v>
      </c>
      <c r="P1716" s="0" t="n">
        <f aca="false">12*Inputs!$B$6*(1-MIN(1,Inputs!$F$6*$D1716))*(ic*Inputs!$C$6+flat_fee-cost_acc-cost_wd*Inputs!$E$6*$E1716-cost_fx*Inputs!$D$6)+12*Inputs!$B$7*(1-MIN(1,Inputs!$F$7*$D1716))*(ic*Inputs!$C$7+flat_fee-cost_acc-cost_wd*Inputs!$E$7*$E1716-cost_fx*Inputs!$D$7)+12*Inputs!$B$8*(1-MIN(1,Inputs!$F$8*$D1716))*(ic*Inputs!$C$8+flat_fee-cost_acc-cost_wd*Inputs!$E$8*$E1716-cost_fx*Inputs!$D$8)-fixed</f>
        <v>-144989.99564128</v>
      </c>
    </row>
    <row r="1717" customFormat="false" ht="15" hidden="false" customHeight="false" outlineLevel="0" collapsed="false">
      <c r="A1717" s="0" t="n">
        <v>1652</v>
      </c>
      <c r="B1717" s="0" t="n">
        <v>0.054441</v>
      </c>
      <c r="C1717" s="0" t="n">
        <v>0.870326</v>
      </c>
      <c r="D1717" s="0" t="n">
        <v>1.153188</v>
      </c>
      <c r="E1717" s="0" t="n">
        <v>1.271414</v>
      </c>
      <c r="F1717" s="0" t="n">
        <v>0.102336</v>
      </c>
      <c r="G1717" s="0" t="n">
        <f aca="false">12*Inputs!$B$6*(MIN(1,$H$50*$C1717)*(ic*Inputs!$C$6+pS+fee_fx*Inputs!$D$6-cost_acc-cost_wd*Inputs!$E$6*$E1717-cost_fx*Inputs!$D$6-$F1717)+(1-MIN(1,$H$50*$C1717))*(1-MIN(1,Inputs!$G$6*$D1717)*churn_nonbuyers)*(ic*Inputs!$C$6+fee_wd*Inputs!$E$6*(1-$B1717)+fee_fx*Inputs!$D$6-cost_acc-cost_wd*Inputs!$E$6*(1-$B1717)-cost_fx*Inputs!$D$6))</f>
        <v>226347.789727171</v>
      </c>
      <c r="H1717" s="0" t="n">
        <f aca="false">12*Inputs!$B$7*(MIN(1,$H$51*$C1717)*(ic*Inputs!$C$7+pE+fee_fx*Inputs!$D$7-cost_acc-cost_wd*Inputs!$E$7*$E1717-cost_fx*Inputs!$D$7-$F1717)+(1-MIN(1,$H$51*$C1717))*(1-MIN(1,Inputs!$G$7*$D1717)*churn_nonbuyers)*(ic*Inputs!$C$7+fee_wd*Inputs!$E$7*(1-$B1717)+fee_fx*Inputs!$D$7-cost_acc-cost_wd*Inputs!$E$7*(1-$B1717)-cost_fx*Inputs!$D$7))</f>
        <v>406460.453464142</v>
      </c>
      <c r="I1717" s="0" t="n">
        <f aca="false">12*Inputs!$B$8*(MIN(1,$H$52*$C1717)*(ic*Inputs!$C$8+pT-cost_acc-cost_wd*Inputs!$E$8-cost_fx*Inputs!$D$8-cost_ins)+(1-MIN(1,$H$52*$C1717))*(1-MIN(1,Inputs!$G$8*$D1717)*churn_nonbuyers)*(ic*Inputs!$C$8+fee_wd*Inputs!$E$8*(1-$B1717)+fee_fx*Inputs!$D$8-cost_acc-cost_wd*Inputs!$E$8*(1-$B1717)-cost_fx*Inputs!$D$8))</f>
        <v>149842.632634942</v>
      </c>
      <c r="J1717" s="0" t="n">
        <f aca="false">G1717+H1717+I1717-fixed</f>
        <v>82650.8758262541</v>
      </c>
      <c r="K1717" s="0" t="n">
        <f aca="false">12*Inputs!$B$6*(1-MIN(1,Inputs!$G$6*$D1717)*churn_nonbuyers)*(ic*Inputs!$C$6+fee_wd*Inputs!$E$6*(1-$B1717)+fee_fx*Inputs!$D$6-cost_acc-cost_wd*Inputs!$E$6*(1-$B1717)-cost_fx*Inputs!$D$6)</f>
        <v>182588.382056938</v>
      </c>
      <c r="L1717" s="0" t="n">
        <f aca="false">12*Inputs!$B$7*(1-MIN(1,Inputs!$G$7*$D1717)*churn_nonbuyers)*(ic*Inputs!$C$7+fee_wd*Inputs!$E$7*(1-$B1717)+fee_fx*Inputs!$D$7-cost_acc-cost_wd*Inputs!$E$7*(1-$B1717)-cost_fx*Inputs!$D$7)</f>
        <v>381682.746610163</v>
      </c>
      <c r="M1717" s="0" t="n">
        <f aca="false">12*Inputs!$B$8*(1-MIN(1,Inputs!$G$8*$D1717)*churn_nonbuyers)*(ic*Inputs!$C$8+fee_wd*Inputs!$E$8*(1-$B1717)+fee_fx*Inputs!$D$8-cost_acc-cost_wd*Inputs!$E$8*(1-$B1717)-cost_fx*Inputs!$D$8)</f>
        <v>62415.8695457088</v>
      </c>
      <c r="N1717" s="0" t="n">
        <f aca="false">K1717+L1717+I1717-fixed</f>
        <v>14113.7613020419</v>
      </c>
      <c r="O1717" s="0" t="n">
        <f aca="false">K1717+L1717+M1717-fixed</f>
        <v>-73313.0017871911</v>
      </c>
      <c r="P1717" s="0" t="n">
        <f aca="false">12*Inputs!$B$6*(1-MIN(1,Inputs!$F$6*$D1717))*(ic*Inputs!$C$6+flat_fee-cost_acc-cost_wd*Inputs!$E$6*$E1717-cost_fx*Inputs!$D$6)+12*Inputs!$B$7*(1-MIN(1,Inputs!$F$7*$D1717))*(ic*Inputs!$C$7+flat_fee-cost_acc-cost_wd*Inputs!$E$7*$E1717-cost_fx*Inputs!$D$7)+12*Inputs!$B$8*(1-MIN(1,Inputs!$F$8*$D1717))*(ic*Inputs!$C$8+flat_fee-cost_acc-cost_wd*Inputs!$E$8*$E1717-cost_fx*Inputs!$D$8)-fixed</f>
        <v>-123187.28218432</v>
      </c>
    </row>
    <row r="1718" customFormat="false" ht="15" hidden="false" customHeight="false" outlineLevel="0" collapsed="false">
      <c r="A1718" s="0" t="n">
        <v>1653</v>
      </c>
      <c r="B1718" s="0" t="n">
        <v>0.198226</v>
      </c>
      <c r="C1718" s="0" t="n">
        <v>1.049596</v>
      </c>
      <c r="D1718" s="0" t="n">
        <v>1.634892</v>
      </c>
      <c r="E1718" s="0" t="n">
        <v>1.058571</v>
      </c>
      <c r="F1718" s="0" t="n">
        <v>0.198038</v>
      </c>
      <c r="G1718" s="0" t="n">
        <f aca="false">12*Inputs!$B$6*(MIN(1,$H$50*$C1718)*(ic*Inputs!$C$6+pS+fee_fx*Inputs!$D$6-cost_acc-cost_wd*Inputs!$E$6*$E1718-cost_fx*Inputs!$D$6-$F1718)+(1-MIN(1,$H$50*$C1718))*(1-MIN(1,Inputs!$G$6*$D1718)*churn_nonbuyers)*(ic*Inputs!$C$6+fee_wd*Inputs!$E$6*(1-$B1718)+fee_fx*Inputs!$D$6-cost_acc-cost_wd*Inputs!$E$6*(1-$B1718)-cost_fx*Inputs!$D$6))</f>
        <v>216503.168527426</v>
      </c>
      <c r="H1718" s="0" t="n">
        <f aca="false">12*Inputs!$B$7*(MIN(1,$H$51*$C1718)*(ic*Inputs!$C$7+pE+fee_fx*Inputs!$D$7-cost_acc-cost_wd*Inputs!$E$7*$E1718-cost_fx*Inputs!$D$7-$F1718)+(1-MIN(1,$H$51*$C1718))*(1-MIN(1,Inputs!$G$7*$D1718)*churn_nonbuyers)*(ic*Inputs!$C$7+fee_wd*Inputs!$E$7*(1-$B1718)+fee_fx*Inputs!$D$7-cost_acc-cost_wd*Inputs!$E$7*(1-$B1718)-cost_fx*Inputs!$D$7))</f>
        <v>416776.123432335</v>
      </c>
      <c r="I1718" s="0" t="n">
        <f aca="false">12*Inputs!$B$8*(MIN(1,$H$52*$C1718)*(ic*Inputs!$C$8+pT-cost_acc-cost_wd*Inputs!$E$8-cost_fx*Inputs!$D$8-cost_ins)+(1-MIN(1,$H$52*$C1718))*(1-MIN(1,Inputs!$G$8*$D1718)*churn_nonbuyers)*(ic*Inputs!$C$8+fee_wd*Inputs!$E$8*(1-$B1718)+fee_fx*Inputs!$D$8-cost_acc-cost_wd*Inputs!$E$8*(1-$B1718)-cost_fx*Inputs!$D$8))</f>
        <v>151292.965824</v>
      </c>
      <c r="J1718" s="0" t="n">
        <f aca="false">G1718+H1718+I1718-fixed</f>
        <v>84572.2577837617</v>
      </c>
      <c r="K1718" s="0" t="n">
        <f aca="false">12*Inputs!$B$6*(1-MIN(1,Inputs!$G$6*$D1718)*churn_nonbuyers)*(ic*Inputs!$C$6+fee_wd*Inputs!$E$6*(1-$B1718)+fee_fx*Inputs!$D$6-cost_acc-cost_wd*Inputs!$E$6*(1-$B1718)-cost_fx*Inputs!$D$6)</f>
        <v>158909.106971462</v>
      </c>
      <c r="L1718" s="0" t="n">
        <f aca="false">12*Inputs!$B$7*(1-MIN(1,Inputs!$G$7*$D1718)*churn_nonbuyers)*(ic*Inputs!$C$7+fee_wd*Inputs!$E$7*(1-$B1718)+fee_fx*Inputs!$D$7-cost_acc-cost_wd*Inputs!$E$7*(1-$B1718)-cost_fx*Inputs!$D$7)</f>
        <v>356279.819766878</v>
      </c>
      <c r="M1718" s="0" t="n">
        <f aca="false">12*Inputs!$B$8*(1-MIN(1,Inputs!$G$8*$D1718)*churn_nonbuyers)*(ic*Inputs!$C$8+fee_wd*Inputs!$E$8*(1-$B1718)+fee_fx*Inputs!$D$8-cost_acc-cost_wd*Inputs!$E$8*(1-$B1718)-cost_fx*Inputs!$D$8)</f>
        <v>0</v>
      </c>
      <c r="N1718" s="0" t="n">
        <f aca="false">K1718+L1718+I1718-fixed</f>
        <v>-33518.1074376601</v>
      </c>
      <c r="O1718" s="0" t="n">
        <f aca="false">K1718+L1718+M1718-fixed</f>
        <v>-184811.07326166</v>
      </c>
      <c r="P1718" s="0" t="n">
        <f aca="false">12*Inputs!$B$6*(1-MIN(1,Inputs!$F$6*$D1718))*(ic*Inputs!$C$6+flat_fee-cost_acc-cost_wd*Inputs!$E$6*$E1718-cost_fx*Inputs!$D$6)+12*Inputs!$B$7*(1-MIN(1,Inputs!$F$7*$D1718))*(ic*Inputs!$C$7+flat_fee-cost_acc-cost_wd*Inputs!$E$7*$E1718-cost_fx*Inputs!$D$7)+12*Inputs!$B$8*(1-MIN(1,Inputs!$F$8*$D1718))*(ic*Inputs!$C$8+flat_fee-cost_acc-cost_wd*Inputs!$E$8*$E1718-cost_fx*Inputs!$D$8)-fixed</f>
        <v>-303939.34553632</v>
      </c>
    </row>
    <row r="1719" customFormat="false" ht="15" hidden="false" customHeight="false" outlineLevel="0" collapsed="false">
      <c r="A1719" s="0" t="n">
        <v>1654</v>
      </c>
      <c r="B1719" s="0" t="n">
        <v>0.446066</v>
      </c>
      <c r="C1719" s="0" t="n">
        <v>1.032564</v>
      </c>
      <c r="D1719" s="0" t="n">
        <v>1.242741</v>
      </c>
      <c r="E1719" s="0" t="n">
        <v>1.106174</v>
      </c>
      <c r="F1719" s="0" t="n">
        <v>0.179313</v>
      </c>
      <c r="G1719" s="0" t="n">
        <f aca="false">12*Inputs!$B$6*(MIN(1,$H$50*$C1719)*(ic*Inputs!$C$6+pS+fee_fx*Inputs!$D$6-cost_acc-cost_wd*Inputs!$E$6*$E1719-cost_fx*Inputs!$D$6-$F1719)+(1-MIN(1,$H$50*$C1719))*(1-MIN(1,Inputs!$G$6*$D1719)*churn_nonbuyers)*(ic*Inputs!$C$6+fee_wd*Inputs!$E$6*(1-$B1719)+fee_fx*Inputs!$D$6-cost_acc-cost_wd*Inputs!$E$6*(1-$B1719)-cost_fx*Inputs!$D$6))</f>
        <v>187288.013052144</v>
      </c>
      <c r="H1719" s="0" t="n">
        <f aca="false">12*Inputs!$B$7*(MIN(1,$H$51*$C1719)*(ic*Inputs!$C$7+pE+fee_fx*Inputs!$D$7-cost_acc-cost_wd*Inputs!$E$7*$E1719-cost_fx*Inputs!$D$7-$F1719)+(1-MIN(1,$H$51*$C1719))*(1-MIN(1,Inputs!$G$7*$D1719)*churn_nonbuyers)*(ic*Inputs!$C$7+fee_wd*Inputs!$E$7*(1-$B1719)+fee_fx*Inputs!$D$7-cost_acc-cost_wd*Inputs!$E$7*(1-$B1719)-cost_fx*Inputs!$D$7))</f>
        <v>393665.35420228</v>
      </c>
      <c r="I1719" s="0" t="n">
        <f aca="false">12*Inputs!$B$8*(MIN(1,$H$52*$C1719)*(ic*Inputs!$C$8+pT-cost_acc-cost_wd*Inputs!$E$8-cost_fx*Inputs!$D$8-cost_ins)+(1-MIN(1,$H$52*$C1719))*(1-MIN(1,Inputs!$G$8*$D1719)*churn_nonbuyers)*(ic*Inputs!$C$8+fee_wd*Inputs!$E$8*(1-$B1719)+fee_fx*Inputs!$D$8-cost_acc-cost_wd*Inputs!$E$8*(1-$B1719)-cost_fx*Inputs!$D$8))</f>
        <v>159835.562405453</v>
      </c>
      <c r="J1719" s="0" t="n">
        <f aca="false">G1719+H1719+I1719-fixed</f>
        <v>40788.9296598776</v>
      </c>
      <c r="K1719" s="0" t="n">
        <f aca="false">12*Inputs!$B$6*(1-MIN(1,Inputs!$G$6*$D1719)*churn_nonbuyers)*(ic*Inputs!$C$6+fee_wd*Inputs!$E$6*(1-$B1719)+fee_fx*Inputs!$D$6-cost_acc-cost_wd*Inputs!$E$6*(1-$B1719)-cost_fx*Inputs!$D$6)</f>
        <v>128830.947169723</v>
      </c>
      <c r="L1719" s="0" t="n">
        <f aca="false">12*Inputs!$B$7*(1-MIN(1,Inputs!$G$7*$D1719)*churn_nonbuyers)*(ic*Inputs!$C$7+fee_wd*Inputs!$E$7*(1-$B1719)+fee_fx*Inputs!$D$7-cost_acc-cost_wd*Inputs!$E$7*(1-$B1719)-cost_fx*Inputs!$D$7)</f>
        <v>326329.069133834</v>
      </c>
      <c r="M1719" s="0" t="n">
        <f aca="false">12*Inputs!$B$8*(1-MIN(1,Inputs!$G$8*$D1719)*churn_nonbuyers)*(ic*Inputs!$C$8+fee_wd*Inputs!$E$8*(1-$B1719)+fee_fx*Inputs!$D$8-cost_acc-cost_wd*Inputs!$E$8*(1-$B1719)-cost_fx*Inputs!$D$8)</f>
        <v>39673.3437520416</v>
      </c>
      <c r="N1719" s="0" t="n">
        <f aca="false">K1719+L1719+I1719-fixed</f>
        <v>-85004.4212909895</v>
      </c>
      <c r="O1719" s="0" t="n">
        <f aca="false">K1719+L1719+M1719-fixed</f>
        <v>-205166.639944401</v>
      </c>
      <c r="P1719" s="0" t="n">
        <f aca="false">12*Inputs!$B$6*(1-MIN(1,Inputs!$F$6*$D1719))*(ic*Inputs!$C$6+flat_fee-cost_acc-cost_wd*Inputs!$E$6*$E1719-cost_fx*Inputs!$D$6)+12*Inputs!$B$7*(1-MIN(1,Inputs!$F$7*$D1719))*(ic*Inputs!$C$7+flat_fee-cost_acc-cost_wd*Inputs!$E$7*$E1719-cost_fx*Inputs!$D$7)+12*Inputs!$B$8*(1-MIN(1,Inputs!$F$8*$D1719))*(ic*Inputs!$C$8+flat_fee-cost_acc-cost_wd*Inputs!$E$8*$E1719-cost_fx*Inputs!$D$8)-fixed</f>
        <v>-106098.14674384</v>
      </c>
    </row>
    <row r="1720" customFormat="false" ht="15" hidden="false" customHeight="false" outlineLevel="0" collapsed="false">
      <c r="A1720" s="0" t="n">
        <v>1655</v>
      </c>
      <c r="B1720" s="0" t="n">
        <v>0.238721</v>
      </c>
      <c r="C1720" s="0" t="n">
        <v>1.006207</v>
      </c>
      <c r="D1720" s="0" t="n">
        <v>1.494445</v>
      </c>
      <c r="E1720" s="0" t="n">
        <v>1.201811</v>
      </c>
      <c r="F1720" s="0" t="n">
        <v>0.211809</v>
      </c>
      <c r="G1720" s="0" t="n">
        <f aca="false">12*Inputs!$B$6*(MIN(1,$H$50*$C1720)*(ic*Inputs!$C$6+pS+fee_fx*Inputs!$D$6-cost_acc-cost_wd*Inputs!$E$6*$E1720-cost_fx*Inputs!$D$6-$F1720)+(1-MIN(1,$H$50*$C1720))*(1-MIN(1,Inputs!$G$6*$D1720)*churn_nonbuyers)*(ic*Inputs!$C$6+fee_wd*Inputs!$E$6*(1-$B1720)+fee_fx*Inputs!$D$6-cost_acc-cost_wd*Inputs!$E$6*(1-$B1720)-cost_fx*Inputs!$D$6))</f>
        <v>206638.515736946</v>
      </c>
      <c r="H1720" s="0" t="n">
        <f aca="false">12*Inputs!$B$7*(MIN(1,$H$51*$C1720)*(ic*Inputs!$C$7+pE+fee_fx*Inputs!$D$7-cost_acc-cost_wd*Inputs!$E$7*$E1720-cost_fx*Inputs!$D$7-$F1720)+(1-MIN(1,$H$51*$C1720))*(1-MIN(1,Inputs!$G$7*$D1720)*churn_nonbuyers)*(ic*Inputs!$C$7+fee_wd*Inputs!$E$7*(1-$B1720)+fee_fx*Inputs!$D$7-cost_acc-cost_wd*Inputs!$E$7*(1-$B1720)-cost_fx*Inputs!$D$7))</f>
        <v>394488.626026392</v>
      </c>
      <c r="I1720" s="0" t="n">
        <f aca="false">12*Inputs!$B$8*(MIN(1,$H$52*$C1720)*(ic*Inputs!$C$8+pT-cost_acc-cost_wd*Inputs!$E$8-cost_fx*Inputs!$D$8-cost_ins)+(1-MIN(1,$H$52*$C1720))*(1-MIN(1,Inputs!$G$8*$D1720)*churn_nonbuyers)*(ic*Inputs!$C$8+fee_wd*Inputs!$E$8*(1-$B1720)+fee_fx*Inputs!$D$8-cost_acc-cost_wd*Inputs!$E$8*(1-$B1720)-cost_fx*Inputs!$D$8))</f>
        <v>145038.701808</v>
      </c>
      <c r="J1720" s="0" t="n">
        <f aca="false">G1720+H1720+I1720-fixed</f>
        <v>46165.8435713382</v>
      </c>
      <c r="K1720" s="0" t="n">
        <f aca="false">12*Inputs!$B$6*(1-MIN(1,Inputs!$G$6*$D1720)*churn_nonbuyers)*(ic*Inputs!$C$6+fee_wd*Inputs!$E$6*(1-$B1720)+fee_fx*Inputs!$D$6-cost_acc-cost_wd*Inputs!$E$6*(1-$B1720)-cost_fx*Inputs!$D$6)</f>
        <v>154728.809314884</v>
      </c>
      <c r="L1720" s="0" t="n">
        <f aca="false">12*Inputs!$B$7*(1-MIN(1,Inputs!$G$7*$D1720)*churn_nonbuyers)*(ic*Inputs!$C$7+fee_wd*Inputs!$E$7*(1-$B1720)+fee_fx*Inputs!$D$7-cost_acc-cost_wd*Inputs!$E$7*(1-$B1720)-cost_fx*Inputs!$D$7)</f>
        <v>352288.55262893</v>
      </c>
      <c r="M1720" s="0" t="n">
        <f aca="false">12*Inputs!$B$8*(1-MIN(1,Inputs!$G$8*$D1720)*churn_nonbuyers)*(ic*Inputs!$C$8+fee_wd*Inputs!$E$8*(1-$B1720)+fee_fx*Inputs!$D$8-cost_acc-cost_wd*Inputs!$E$8*(1-$B1720)-cost_fx*Inputs!$D$8)</f>
        <v>0</v>
      </c>
      <c r="N1720" s="0" t="n">
        <f aca="false">K1720+L1720+I1720-fixed</f>
        <v>-47943.9362481856</v>
      </c>
      <c r="O1720" s="0" t="n">
        <f aca="false">K1720+L1720+M1720-fixed</f>
        <v>-192982.638056186</v>
      </c>
      <c r="P1720" s="0" t="n">
        <f aca="false">12*Inputs!$B$6*(1-MIN(1,Inputs!$F$6*$D1720))*(ic*Inputs!$C$6+flat_fee-cost_acc-cost_wd*Inputs!$E$6*$E1720-cost_fx*Inputs!$D$6)+12*Inputs!$B$7*(1-MIN(1,Inputs!$F$7*$D1720))*(ic*Inputs!$C$7+flat_fee-cost_acc-cost_wd*Inputs!$E$7*$E1720-cost_fx*Inputs!$D$7)+12*Inputs!$B$8*(1-MIN(1,Inputs!$F$8*$D1720))*(ic*Inputs!$C$8+flat_fee-cost_acc-cost_wd*Inputs!$E$8*$E1720-cost_fx*Inputs!$D$8)-fixed</f>
        <v>-271593.4663852</v>
      </c>
    </row>
    <row r="1721" customFormat="false" ht="15" hidden="false" customHeight="false" outlineLevel="0" collapsed="false">
      <c r="A1721" s="0" t="n">
        <v>1656</v>
      </c>
      <c r="B1721" s="0" t="n">
        <v>0.268346</v>
      </c>
      <c r="C1721" s="0" t="n">
        <v>0.793893</v>
      </c>
      <c r="D1721" s="0" t="n">
        <v>1.065653</v>
      </c>
      <c r="E1721" s="0" t="n">
        <v>1.084929</v>
      </c>
      <c r="F1721" s="0" t="n">
        <v>0.244787</v>
      </c>
      <c r="G1721" s="0" t="n">
        <f aca="false">12*Inputs!$B$6*(MIN(1,$H$50*$C1721)*(ic*Inputs!$C$6+pS+fee_fx*Inputs!$D$6-cost_acc-cost_wd*Inputs!$E$6*$E1721-cost_fx*Inputs!$D$6-$F1721)+(1-MIN(1,$H$50*$C1721))*(1-MIN(1,Inputs!$G$6*$D1721)*churn_nonbuyers)*(ic*Inputs!$C$6+fee_wd*Inputs!$E$6*(1-$B1721)+fee_fx*Inputs!$D$6-cost_acc-cost_wd*Inputs!$E$6*(1-$B1721)-cost_fx*Inputs!$D$6))</f>
        <v>196795.381644134</v>
      </c>
      <c r="H1721" s="0" t="n">
        <f aca="false">12*Inputs!$B$7*(MIN(1,$H$51*$C1721)*(ic*Inputs!$C$7+pE+fee_fx*Inputs!$D$7-cost_acc-cost_wd*Inputs!$E$7*$E1721-cost_fx*Inputs!$D$7-$F1721)+(1-MIN(1,$H$51*$C1721))*(1-MIN(1,Inputs!$G$7*$D1721)*churn_nonbuyers)*(ic*Inputs!$C$7+fee_wd*Inputs!$E$7*(1-$B1721)+fee_fx*Inputs!$D$7-cost_acc-cost_wd*Inputs!$E$7*(1-$B1721)-cost_fx*Inputs!$D$7))</f>
        <v>395185.417546856</v>
      </c>
      <c r="I1721" s="0" t="n">
        <f aca="false">12*Inputs!$B$8*(MIN(1,$H$52*$C1721)*(ic*Inputs!$C$8+pT-cost_acc-cost_wd*Inputs!$E$8-cost_fx*Inputs!$D$8-cost_ins)+(1-MIN(1,$H$52*$C1721))*(1-MIN(1,Inputs!$G$8*$D1721)*churn_nonbuyers)*(ic*Inputs!$C$8+fee_wd*Inputs!$E$8*(1-$B1721)+fee_fx*Inputs!$D$8-cost_acc-cost_wd*Inputs!$E$8*(1-$B1721)-cost_fx*Inputs!$D$8))</f>
        <v>149820.242399702</v>
      </c>
      <c r="J1721" s="0" t="n">
        <f aca="false">G1721+H1721+I1721-fixed</f>
        <v>41801.0415906919</v>
      </c>
      <c r="K1721" s="0" t="n">
        <f aca="false">12*Inputs!$B$6*(1-MIN(1,Inputs!$G$6*$D1721)*churn_nonbuyers)*(ic*Inputs!$C$6+fee_wd*Inputs!$E$6*(1-$B1721)+fee_fx*Inputs!$D$6-cost_acc-cost_wd*Inputs!$E$6*(1-$B1721)-cost_fx*Inputs!$D$6)</f>
        <v>154275.332543554</v>
      </c>
      <c r="L1721" s="0" t="n">
        <f aca="false">12*Inputs!$B$7*(1-MIN(1,Inputs!$G$7*$D1721)*churn_nonbuyers)*(ic*Inputs!$C$7+fee_wd*Inputs!$E$7*(1-$B1721)+fee_fx*Inputs!$D$7-cost_acc-cost_wd*Inputs!$E$7*(1-$B1721)-cost_fx*Inputs!$D$7)</f>
        <v>352903.400582132</v>
      </c>
      <c r="M1721" s="0" t="n">
        <f aca="false">12*Inputs!$B$8*(1-MIN(1,Inputs!$G$8*$D1721)*churn_nonbuyers)*(ic*Inputs!$C$8+fee_wd*Inputs!$E$8*(1-$B1721)+fee_fx*Inputs!$D$8-cost_acc-cost_wd*Inputs!$E$8*(1-$B1721)-cost_fx*Inputs!$D$8)</f>
        <v>79647.3755499168</v>
      </c>
      <c r="N1721" s="0" t="n">
        <f aca="false">K1721+L1721+I1721-fixed</f>
        <v>-43001.0244746124</v>
      </c>
      <c r="O1721" s="0" t="n">
        <f aca="false">K1721+L1721+M1721-fixed</f>
        <v>-113173.891324397</v>
      </c>
      <c r="P1721" s="0" t="n">
        <f aca="false">12*Inputs!$B$6*(1-MIN(1,Inputs!$F$6*$D1721))*(ic*Inputs!$C$6+flat_fee-cost_acc-cost_wd*Inputs!$E$6*$E1721-cost_fx*Inputs!$D$6)+12*Inputs!$B$7*(1-MIN(1,Inputs!$F$7*$D1721))*(ic*Inputs!$C$7+flat_fee-cost_acc-cost_wd*Inputs!$E$7*$E1721-cost_fx*Inputs!$D$7)+12*Inputs!$B$8*(1-MIN(1,Inputs!$F$8*$D1721))*(ic*Inputs!$C$8+flat_fee-cost_acc-cost_wd*Inputs!$E$8*$E1721-cost_fx*Inputs!$D$8)-fixed</f>
        <v>-1902.69051112013</v>
      </c>
    </row>
    <row r="1722" customFormat="false" ht="15" hidden="false" customHeight="false" outlineLevel="0" collapsed="false">
      <c r="A1722" s="0" t="n">
        <v>1657</v>
      </c>
      <c r="B1722" s="0" t="n">
        <v>0.115465</v>
      </c>
      <c r="C1722" s="0" t="n">
        <v>0.915372</v>
      </c>
      <c r="D1722" s="0" t="n">
        <v>1.116558</v>
      </c>
      <c r="E1722" s="0" t="n">
        <v>1.152706</v>
      </c>
      <c r="F1722" s="0" t="n">
        <v>0.140278</v>
      </c>
      <c r="G1722" s="0" t="n">
        <f aca="false">12*Inputs!$B$6*(MIN(1,$H$50*$C1722)*(ic*Inputs!$C$6+pS+fee_fx*Inputs!$D$6-cost_acc-cost_wd*Inputs!$E$6*$E1722-cost_fx*Inputs!$D$6-$F1722)+(1-MIN(1,$H$50*$C1722))*(1-MIN(1,Inputs!$G$6*$D1722)*churn_nonbuyers)*(ic*Inputs!$C$6+fee_wd*Inputs!$E$6*(1-$B1722)+fee_fx*Inputs!$D$6-cost_acc-cost_wd*Inputs!$E$6*(1-$B1722)-cost_fx*Inputs!$D$6))</f>
        <v>222955.633344904</v>
      </c>
      <c r="H1722" s="0" t="n">
        <f aca="false">12*Inputs!$B$7*(MIN(1,$H$51*$C1722)*(ic*Inputs!$C$7+pE+fee_fx*Inputs!$D$7-cost_acc-cost_wd*Inputs!$E$7*$E1722-cost_fx*Inputs!$D$7-$F1722)+(1-MIN(1,$H$51*$C1722))*(1-MIN(1,Inputs!$G$7*$D1722)*churn_nonbuyers)*(ic*Inputs!$C$7+fee_wd*Inputs!$E$7*(1-$B1722)+fee_fx*Inputs!$D$7-cost_acc-cost_wd*Inputs!$E$7*(1-$B1722)-cost_fx*Inputs!$D$7))</f>
        <v>413152.25972071</v>
      </c>
      <c r="I1722" s="0" t="n">
        <f aca="false">12*Inputs!$B$8*(MIN(1,$H$52*$C1722)*(ic*Inputs!$C$8+pT-cost_acc-cost_wd*Inputs!$E$8-cost_fx*Inputs!$D$8-cost_ins)+(1-MIN(1,$H$52*$C1722))*(1-MIN(1,Inputs!$G$8*$D1722)*churn_nonbuyers)*(ic*Inputs!$C$8+fee_wd*Inputs!$E$8*(1-$B1722)+fee_fx*Inputs!$D$8-cost_acc-cost_wd*Inputs!$E$8*(1-$B1722)-cost_fx*Inputs!$D$8))</f>
        <v>157120.294018011</v>
      </c>
      <c r="J1722" s="0" t="n">
        <f aca="false">G1722+H1722+I1722-fixed</f>
        <v>93228.1870836254</v>
      </c>
      <c r="K1722" s="0" t="n">
        <f aca="false">12*Inputs!$B$6*(1-MIN(1,Inputs!$G$6*$D1722)*churn_nonbuyers)*(ic*Inputs!$C$6+fee_wd*Inputs!$E$6*(1-$B1722)+fee_fx*Inputs!$D$6-cost_acc-cost_wd*Inputs!$E$6*(1-$B1722)-cost_fx*Inputs!$D$6)</f>
        <v>174646.383620184</v>
      </c>
      <c r="L1722" s="0" t="n">
        <f aca="false">12*Inputs!$B$7*(1-MIN(1,Inputs!$G$7*$D1722)*churn_nonbuyers)*(ic*Inputs!$C$7+fee_wd*Inputs!$E$7*(1-$B1722)+fee_fx*Inputs!$D$7-cost_acc-cost_wd*Inputs!$E$7*(1-$B1722)-cost_fx*Inputs!$D$7)</f>
        <v>373624.10338811</v>
      </c>
      <c r="M1722" s="0" t="n">
        <f aca="false">12*Inputs!$B$8*(1-MIN(1,Inputs!$G$8*$D1722)*churn_nonbuyers)*(ic*Inputs!$C$8+fee_wd*Inputs!$E$8*(1-$B1722)+fee_fx*Inputs!$D$8-cost_acc-cost_wd*Inputs!$E$8*(1-$B1722)-cost_fx*Inputs!$D$8)</f>
        <v>70078.333374192</v>
      </c>
      <c r="N1722" s="0" t="n">
        <f aca="false">K1722+L1722+I1722-fixed</f>
        <v>5390.78102630575</v>
      </c>
      <c r="O1722" s="0" t="n">
        <f aca="false">K1722+L1722+M1722-fixed</f>
        <v>-81651.1796175137</v>
      </c>
      <c r="P1722" s="0" t="n">
        <f aca="false">12*Inputs!$B$6*(1-MIN(1,Inputs!$F$6*$D1722))*(ic*Inputs!$C$6+flat_fee-cost_acc-cost_wd*Inputs!$E$6*$E1722-cost_fx*Inputs!$D$6)+12*Inputs!$B$7*(1-MIN(1,Inputs!$F$7*$D1722))*(ic*Inputs!$C$7+flat_fee-cost_acc-cost_wd*Inputs!$E$7*$E1722-cost_fx*Inputs!$D$7)+12*Inputs!$B$8*(1-MIN(1,Inputs!$F$8*$D1722))*(ic*Inputs!$C$8+flat_fee-cost_acc-cost_wd*Inputs!$E$8*$E1722-cost_fx*Inputs!$D$8)-fixed</f>
        <v>-56955.5263964799</v>
      </c>
    </row>
    <row r="1723" customFormat="false" ht="15" hidden="false" customHeight="false" outlineLevel="0" collapsed="false">
      <c r="A1723" s="0" t="n">
        <v>1658</v>
      </c>
      <c r="B1723" s="0" t="n">
        <v>0.146324</v>
      </c>
      <c r="C1723" s="0" t="n">
        <v>0.837092</v>
      </c>
      <c r="D1723" s="0" t="n">
        <v>1.441364</v>
      </c>
      <c r="E1723" s="0" t="n">
        <v>1.105193</v>
      </c>
      <c r="F1723" s="0" t="n">
        <v>0.118284</v>
      </c>
      <c r="G1723" s="0" t="n">
        <f aca="false">12*Inputs!$B$6*(MIN(1,$H$50*$C1723)*(ic*Inputs!$C$6+pS+fee_fx*Inputs!$D$6-cost_acc-cost_wd*Inputs!$E$6*$E1723-cost_fx*Inputs!$D$6-$F1723)+(1-MIN(1,$H$50*$C1723))*(1-MIN(1,Inputs!$G$6*$D1723)*churn_nonbuyers)*(ic*Inputs!$C$6+fee_wd*Inputs!$E$6*(1-$B1723)+fee_fx*Inputs!$D$6-cost_acc-cost_wd*Inputs!$E$6*(1-$B1723)-cost_fx*Inputs!$D$6))</f>
        <v>213514.760909013</v>
      </c>
      <c r="H1723" s="0" t="n">
        <f aca="false">12*Inputs!$B$7*(MIN(1,$H$51*$C1723)*(ic*Inputs!$C$7+pE+fee_fx*Inputs!$D$7-cost_acc-cost_wd*Inputs!$E$7*$E1723-cost_fx*Inputs!$D$7-$F1723)+(1-MIN(1,$H$51*$C1723))*(1-MIN(1,Inputs!$G$7*$D1723)*churn_nonbuyers)*(ic*Inputs!$C$7+fee_wd*Inputs!$E$7*(1-$B1723)+fee_fx*Inputs!$D$7-cost_acc-cost_wd*Inputs!$E$7*(1-$B1723)-cost_fx*Inputs!$D$7))</f>
        <v>410080.685567661</v>
      </c>
      <c r="I1723" s="0" t="n">
        <f aca="false">12*Inputs!$B$8*(MIN(1,$H$52*$C1723)*(ic*Inputs!$C$8+pT-cost_acc-cost_wd*Inputs!$E$8-cost_fx*Inputs!$D$8-cost_ins)+(1-MIN(1,$H$52*$C1723))*(1-MIN(1,Inputs!$G$8*$D1723)*churn_nonbuyers)*(ic*Inputs!$C$8+fee_wd*Inputs!$E$8*(1-$B1723)+fee_fx*Inputs!$D$8-cost_acc-cost_wd*Inputs!$E$8*(1-$B1723)-cost_fx*Inputs!$D$8))</f>
        <v>120661.789248</v>
      </c>
      <c r="J1723" s="0" t="n">
        <f aca="false">G1723+H1723+I1723-fixed</f>
        <v>44257.2357246736</v>
      </c>
      <c r="K1723" s="0" t="n">
        <f aca="false">12*Inputs!$B$6*(1-MIN(1,Inputs!$G$6*$D1723)*churn_nonbuyers)*(ic*Inputs!$C$6+fee_wd*Inputs!$E$6*(1-$B1723)+fee_fx*Inputs!$D$6-cost_acc-cost_wd*Inputs!$E$6*(1-$B1723)-cost_fx*Inputs!$D$6)</f>
        <v>167518.919130739</v>
      </c>
      <c r="L1723" s="0" t="n">
        <f aca="false">12*Inputs!$B$7*(1-MIN(1,Inputs!$G$7*$D1723)*churn_nonbuyers)*(ic*Inputs!$C$7+fee_wd*Inputs!$E$7*(1-$B1723)+fee_fx*Inputs!$D$7-cost_acc-cost_wd*Inputs!$E$7*(1-$B1723)-cost_fx*Inputs!$D$7)</f>
        <v>365605.719606444</v>
      </c>
      <c r="M1723" s="0" t="n">
        <f aca="false">12*Inputs!$B$8*(1-MIN(1,Inputs!$G$8*$D1723)*churn_nonbuyers)*(ic*Inputs!$C$8+fee_wd*Inputs!$E$8*(1-$B1723)+fee_fx*Inputs!$D$8-cost_acc-cost_wd*Inputs!$E$8*(1-$B1723)-cost_fx*Inputs!$D$8)</f>
        <v>0</v>
      </c>
      <c r="N1723" s="0" t="n">
        <f aca="false">K1723+L1723+I1723-fixed</f>
        <v>-46213.5720148172</v>
      </c>
      <c r="O1723" s="0" t="n">
        <f aca="false">K1723+L1723+M1723-fixed</f>
        <v>-166875.361262817</v>
      </c>
      <c r="P1723" s="0" t="n">
        <f aca="false">12*Inputs!$B$6*(1-MIN(1,Inputs!$F$6*$D1723))*(ic*Inputs!$C$6+flat_fee-cost_acc-cost_wd*Inputs!$E$6*$E1723-cost_fx*Inputs!$D$6)+12*Inputs!$B$7*(1-MIN(1,Inputs!$F$7*$D1723))*(ic*Inputs!$C$7+flat_fee-cost_acc-cost_wd*Inputs!$E$7*$E1723-cost_fx*Inputs!$D$7)+12*Inputs!$B$8*(1-MIN(1,Inputs!$F$8*$D1723))*(ic*Inputs!$C$8+flat_fee-cost_acc-cost_wd*Inputs!$E$8*$E1723-cost_fx*Inputs!$D$8)-fixed</f>
        <v>-212726.07701152</v>
      </c>
    </row>
    <row r="1724" customFormat="false" ht="15" hidden="false" customHeight="false" outlineLevel="0" collapsed="false">
      <c r="A1724" s="0" t="n">
        <v>1659</v>
      </c>
      <c r="B1724" s="0" t="n">
        <v>0.499598</v>
      </c>
      <c r="C1724" s="0" t="n">
        <v>1.022329</v>
      </c>
      <c r="D1724" s="0" t="n">
        <v>1.343958</v>
      </c>
      <c r="E1724" s="0" t="n">
        <v>1.197444</v>
      </c>
      <c r="F1724" s="0" t="n">
        <v>0.095462</v>
      </c>
      <c r="G1724" s="0" t="n">
        <f aca="false">12*Inputs!$B$6*(MIN(1,$H$50*$C1724)*(ic*Inputs!$C$6+pS+fee_fx*Inputs!$D$6-cost_acc-cost_wd*Inputs!$E$6*$E1724-cost_fx*Inputs!$D$6-$F1724)+(1-MIN(1,$H$50*$C1724))*(1-MIN(1,Inputs!$G$6*$D1724)*churn_nonbuyers)*(ic*Inputs!$C$6+fee_wd*Inputs!$E$6*(1-$B1724)+fee_fx*Inputs!$D$6-cost_acc-cost_wd*Inputs!$E$6*(1-$B1724)-cost_fx*Inputs!$D$6))</f>
        <v>179292.976653383</v>
      </c>
      <c r="H1724" s="0" t="n">
        <f aca="false">12*Inputs!$B$7*(MIN(1,$H$51*$C1724)*(ic*Inputs!$C$7+pE+fee_fx*Inputs!$D$7-cost_acc-cost_wd*Inputs!$E$7*$E1724-cost_fx*Inputs!$D$7-$F1724)+(1-MIN(1,$H$51*$C1724))*(1-MIN(1,Inputs!$G$7*$D1724)*churn_nonbuyers)*(ic*Inputs!$C$7+fee_wd*Inputs!$E$7*(1-$B1724)+fee_fx*Inputs!$D$7-cost_acc-cost_wd*Inputs!$E$7*(1-$B1724)-cost_fx*Inputs!$D$7))</f>
        <v>382205.505181694</v>
      </c>
      <c r="I1724" s="0" t="n">
        <f aca="false">12*Inputs!$B$8*(MIN(1,$H$52*$C1724)*(ic*Inputs!$C$8+pT-cost_acc-cost_wd*Inputs!$E$8-cost_fx*Inputs!$D$8-cost_ins)+(1-MIN(1,$H$52*$C1724))*(1-MIN(1,Inputs!$G$8*$D1724)*churn_nonbuyers)*(ic*Inputs!$C$8+fee_wd*Inputs!$E$8*(1-$B1724)+fee_fx*Inputs!$D$8-cost_acc-cost_wd*Inputs!$E$8*(1-$B1724)-cost_fx*Inputs!$D$8))</f>
        <v>152456.253704285</v>
      </c>
      <c r="J1724" s="0" t="n">
        <f aca="false">G1724+H1724+I1724-fixed</f>
        <v>13954.735539363</v>
      </c>
      <c r="K1724" s="0" t="n">
        <f aca="false">12*Inputs!$B$6*(1-MIN(1,Inputs!$G$6*$D1724)*churn_nonbuyers)*(ic*Inputs!$C$6+fee_wd*Inputs!$E$6*(1-$B1724)+fee_fx*Inputs!$D$6-cost_acc-cost_wd*Inputs!$E$6*(1-$B1724)-cost_fx*Inputs!$D$6)</f>
        <v>120945.150207965</v>
      </c>
      <c r="L1724" s="0" t="n">
        <f aca="false">12*Inputs!$B$7*(1-MIN(1,Inputs!$G$7*$D1724)*churn_nonbuyers)*(ic*Inputs!$C$7+fee_wd*Inputs!$E$7*(1-$B1724)+fee_fx*Inputs!$D$7-cost_acc-cost_wd*Inputs!$E$7*(1-$B1724)-cost_fx*Inputs!$D$7)</f>
        <v>317901.987340779</v>
      </c>
      <c r="M1724" s="0" t="n">
        <f aca="false">12*Inputs!$B$8*(1-MIN(1,Inputs!$G$8*$D1724)*churn_nonbuyers)*(ic*Inputs!$C$8+fee_wd*Inputs!$E$8*(1-$B1724)+fee_fx*Inputs!$D$8-cost_acc-cost_wd*Inputs!$E$8*(1-$B1724)-cost_fx*Inputs!$D$8)</f>
        <v>17912.1134505024</v>
      </c>
      <c r="N1724" s="0" t="n">
        <f aca="false">K1724+L1724+I1724-fixed</f>
        <v>-108696.608746971</v>
      </c>
      <c r="O1724" s="0" t="n">
        <f aca="false">K1724+L1724+M1724-fixed</f>
        <v>-243240.749000754</v>
      </c>
      <c r="P1724" s="0" t="n">
        <f aca="false">12*Inputs!$B$6*(1-MIN(1,Inputs!$F$6*$D1724))*(ic*Inputs!$C$6+flat_fee-cost_acc-cost_wd*Inputs!$E$6*$E1724-cost_fx*Inputs!$D$6)+12*Inputs!$B$7*(1-MIN(1,Inputs!$F$7*$D1724))*(ic*Inputs!$C$7+flat_fee-cost_acc-cost_wd*Inputs!$E$7*$E1724-cost_fx*Inputs!$D$7)+12*Inputs!$B$8*(1-MIN(1,Inputs!$F$8*$D1724))*(ic*Inputs!$C$8+flat_fee-cost_acc-cost_wd*Inputs!$E$8*$E1724-cost_fx*Inputs!$D$8)-fixed</f>
        <v>-192492.36861952</v>
      </c>
    </row>
    <row r="1725" customFormat="false" ht="15" hidden="false" customHeight="false" outlineLevel="0" collapsed="false">
      <c r="A1725" s="0" t="n">
        <v>1660</v>
      </c>
      <c r="B1725" s="0" t="n">
        <v>0.265606</v>
      </c>
      <c r="C1725" s="0" t="n">
        <v>0.957538</v>
      </c>
      <c r="D1725" s="0" t="n">
        <v>1.07447</v>
      </c>
      <c r="E1725" s="0" t="n">
        <v>1.102857</v>
      </c>
      <c r="F1725" s="0" t="n">
        <v>0.147944</v>
      </c>
      <c r="G1725" s="0" t="n">
        <f aca="false">12*Inputs!$B$6*(MIN(1,$H$50*$C1725)*(ic*Inputs!$C$6+pS+fee_fx*Inputs!$D$6-cost_acc-cost_wd*Inputs!$E$6*$E1725-cost_fx*Inputs!$D$6-$F1725)+(1-MIN(1,$H$50*$C1725))*(1-MIN(1,Inputs!$G$6*$D1725)*churn_nonbuyers)*(ic*Inputs!$C$6+fee_wd*Inputs!$E$6*(1-$B1725)+fee_fx*Inputs!$D$6-cost_acc-cost_wd*Inputs!$E$6*(1-$B1725)-cost_fx*Inputs!$D$6))</f>
        <v>207579.45288555</v>
      </c>
      <c r="H1725" s="0" t="n">
        <f aca="false">12*Inputs!$B$7*(MIN(1,$H$51*$C1725)*(ic*Inputs!$C$7+pE+fee_fx*Inputs!$D$7-cost_acc-cost_wd*Inputs!$E$7*$E1725-cost_fx*Inputs!$D$7-$F1725)+(1-MIN(1,$H$51*$C1725))*(1-MIN(1,Inputs!$G$7*$D1725)*churn_nonbuyers)*(ic*Inputs!$C$7+fee_wd*Inputs!$E$7*(1-$B1725)+fee_fx*Inputs!$D$7-cost_acc-cost_wd*Inputs!$E$7*(1-$B1725)-cost_fx*Inputs!$D$7))</f>
        <v>407440.784608126</v>
      </c>
      <c r="I1725" s="0" t="n">
        <f aca="false">12*Inputs!$B$8*(MIN(1,$H$52*$C1725)*(ic*Inputs!$C$8+pT-cost_acc-cost_wd*Inputs!$E$8-cost_fx*Inputs!$D$8-cost_ins)+(1-MIN(1,$H$52*$C1725))*(1-MIN(1,Inputs!$G$8*$D1725)*churn_nonbuyers)*(ic*Inputs!$C$8+fee_wd*Inputs!$E$8*(1-$B1725)+fee_fx*Inputs!$D$8-cost_acc-cost_wd*Inputs!$E$8*(1-$B1725)-cost_fx*Inputs!$D$8))</f>
        <v>163657.69173338</v>
      </c>
      <c r="J1725" s="0" t="n">
        <f aca="false">G1725+H1725+I1725-fixed</f>
        <v>78677.9292270549</v>
      </c>
      <c r="K1725" s="0" t="n">
        <f aca="false">12*Inputs!$B$6*(1-MIN(1,Inputs!$G$6*$D1725)*churn_nonbuyers)*(ic*Inputs!$C$6+fee_wd*Inputs!$E$6*(1-$B1725)+fee_fx*Inputs!$D$6-cost_acc-cost_wd*Inputs!$E$6*(1-$B1725)-cost_fx*Inputs!$D$6)</f>
        <v>154576.855287504</v>
      </c>
      <c r="L1725" s="0" t="n">
        <f aca="false">12*Inputs!$B$7*(1-MIN(1,Inputs!$G$7*$D1725)*churn_nonbuyers)*(ic*Inputs!$C$7+fee_wd*Inputs!$E$7*(1-$B1725)+fee_fx*Inputs!$D$7-cost_acc-cost_wd*Inputs!$E$7*(1-$B1725)-cost_fx*Inputs!$D$7)</f>
        <v>353188.813012502</v>
      </c>
      <c r="M1725" s="0" t="n">
        <f aca="false">12*Inputs!$B$8*(1-MIN(1,Inputs!$G$8*$D1725)*churn_nonbuyers)*(ic*Inputs!$C$8+fee_wd*Inputs!$E$8*(1-$B1725)+fee_fx*Inputs!$D$8-cost_acc-cost_wd*Inputs!$E$8*(1-$B1725)-cost_fx*Inputs!$D$8)</f>
        <v>77744.965208352</v>
      </c>
      <c r="N1725" s="0" t="n">
        <f aca="false">K1725+L1725+I1725-fixed</f>
        <v>-28576.6399666141</v>
      </c>
      <c r="O1725" s="0" t="n">
        <f aca="false">K1725+L1725+M1725-fixed</f>
        <v>-114489.366491642</v>
      </c>
      <c r="P1725" s="0" t="n">
        <f aca="false">12*Inputs!$B$6*(1-MIN(1,Inputs!$F$6*$D1725))*(ic*Inputs!$C$6+flat_fee-cost_acc-cost_wd*Inputs!$E$6*$E1725-cost_fx*Inputs!$D$6)+12*Inputs!$B$7*(1-MIN(1,Inputs!$F$7*$D1725))*(ic*Inputs!$C$7+flat_fee-cost_acc-cost_wd*Inputs!$E$7*$E1725-cost_fx*Inputs!$D$7)+12*Inputs!$B$8*(1-MIN(1,Inputs!$F$8*$D1725))*(ic*Inputs!$C$8+flat_fee-cost_acc-cost_wd*Inputs!$E$8*$E1725-cost_fx*Inputs!$D$8)-fixed</f>
        <v>-14119.5995703998</v>
      </c>
    </row>
    <row r="1726" customFormat="false" ht="15" hidden="false" customHeight="false" outlineLevel="0" collapsed="false">
      <c r="A1726" s="0" t="n">
        <v>1661</v>
      </c>
      <c r="B1726" s="0" t="n">
        <v>0.290224</v>
      </c>
      <c r="C1726" s="0" t="n">
        <v>0.852846</v>
      </c>
      <c r="D1726" s="0" t="n">
        <v>0.769373</v>
      </c>
      <c r="E1726" s="0" t="n">
        <v>1.423842</v>
      </c>
      <c r="F1726" s="0" t="n">
        <v>0.125648</v>
      </c>
      <c r="G1726" s="0" t="n">
        <f aca="false">12*Inputs!$B$6*(MIN(1,$H$50*$C1726)*(ic*Inputs!$C$6+pS+fee_fx*Inputs!$D$6-cost_acc-cost_wd*Inputs!$E$6*$E1726-cost_fx*Inputs!$D$6-$F1726)+(1-MIN(1,$H$50*$C1726))*(1-MIN(1,Inputs!$G$6*$D1726)*churn_nonbuyers)*(ic*Inputs!$C$6+fee_wd*Inputs!$E$6*(1-$B1726)+fee_fx*Inputs!$D$6-cost_acc-cost_wd*Inputs!$E$6*(1-$B1726)-cost_fx*Inputs!$D$6))</f>
        <v>195061.170827377</v>
      </c>
      <c r="H1726" s="0" t="n">
        <f aca="false">12*Inputs!$B$7*(MIN(1,$H$51*$C1726)*(ic*Inputs!$C$7+pE+fee_fx*Inputs!$D$7-cost_acc-cost_wd*Inputs!$E$7*$E1726-cost_fx*Inputs!$D$7-$F1726)+(1-MIN(1,$H$51*$C1726))*(1-MIN(1,Inputs!$G$7*$D1726)*churn_nonbuyers)*(ic*Inputs!$C$7+fee_wd*Inputs!$E$7*(1-$B1726)+fee_fx*Inputs!$D$7-cost_acc-cost_wd*Inputs!$E$7*(1-$B1726)-cost_fx*Inputs!$D$7))</f>
        <v>370987.445485324</v>
      </c>
      <c r="I1726" s="0" t="n">
        <f aca="false">12*Inputs!$B$8*(MIN(1,$H$52*$C1726)*(ic*Inputs!$C$8+pT-cost_acc-cost_wd*Inputs!$E$8-cost_fx*Inputs!$D$8-cost_ins)+(1-MIN(1,$H$52*$C1726))*(1-MIN(1,Inputs!$G$8*$D1726)*churn_nonbuyers)*(ic*Inputs!$C$8+fee_wd*Inputs!$E$8*(1-$B1726)+fee_fx*Inputs!$D$8-cost_acc-cost_wd*Inputs!$E$8*(1-$B1726)-cost_fx*Inputs!$D$8))</f>
        <v>181040.501301257</v>
      </c>
      <c r="J1726" s="0" t="n">
        <f aca="false">G1726+H1726+I1726-fixed</f>
        <v>47089.1176139585</v>
      </c>
      <c r="K1726" s="0" t="n">
        <f aca="false">12*Inputs!$B$6*(1-MIN(1,Inputs!$G$6*$D1726)*churn_nonbuyers)*(ic*Inputs!$C$6+fee_wd*Inputs!$E$6*(1-$B1726)+fee_fx*Inputs!$D$6-cost_acc-cost_wd*Inputs!$E$6*(1-$B1726)-cost_fx*Inputs!$D$6)</f>
        <v>153660.155828774</v>
      </c>
      <c r="L1726" s="0" t="n">
        <f aca="false">12*Inputs!$B$7*(1-MIN(1,Inputs!$G$7*$D1726)*churn_nonbuyers)*(ic*Inputs!$C$7+fee_wd*Inputs!$E$7*(1-$B1726)+fee_fx*Inputs!$D$7-cost_acc-cost_wd*Inputs!$E$7*(1-$B1726)-cost_fx*Inputs!$D$7)</f>
        <v>353066.023193265</v>
      </c>
      <c r="M1726" s="0" t="n">
        <f aca="false">12*Inputs!$B$8*(1-MIN(1,Inputs!$G$8*$D1726)*churn_nonbuyers)*(ic*Inputs!$C$8+fee_wd*Inputs!$E$8*(1-$B1726)+fee_fx*Inputs!$D$8-cost_acc-cost_wd*Inputs!$E$8*(1-$B1726)-cost_fx*Inputs!$D$8)</f>
        <v>144185.466080947</v>
      </c>
      <c r="N1726" s="0" t="n">
        <f aca="false">K1726+L1726+I1726-fixed</f>
        <v>-12233.3196767037</v>
      </c>
      <c r="O1726" s="0" t="n">
        <f aca="false">K1726+L1726+M1726-fixed</f>
        <v>-49088.3548970136</v>
      </c>
      <c r="P1726" s="0" t="n">
        <f aca="false">12*Inputs!$B$6*(1-MIN(1,Inputs!$F$6*$D1726))*(ic*Inputs!$C$6+flat_fee-cost_acc-cost_wd*Inputs!$E$6*$E1726-cost_fx*Inputs!$D$6)+12*Inputs!$B$7*(1-MIN(1,Inputs!$F$7*$D1726))*(ic*Inputs!$C$7+flat_fee-cost_acc-cost_wd*Inputs!$E$7*$E1726-cost_fx*Inputs!$D$7)+12*Inputs!$B$8*(1-MIN(1,Inputs!$F$8*$D1726))*(ic*Inputs!$C$8+flat_fee-cost_acc-cost_wd*Inputs!$E$8*$E1726-cost_fx*Inputs!$D$8)-fixed</f>
        <v>-6030.57928815996</v>
      </c>
    </row>
    <row r="1727" customFormat="false" ht="15" hidden="false" customHeight="false" outlineLevel="0" collapsed="false">
      <c r="A1727" s="0" t="n">
        <v>1662</v>
      </c>
      <c r="B1727" s="0" t="n">
        <v>0.334488</v>
      </c>
      <c r="C1727" s="0" t="n">
        <v>0.78931</v>
      </c>
      <c r="D1727" s="0" t="n">
        <v>0.982262</v>
      </c>
      <c r="E1727" s="0" t="n">
        <v>1.195351</v>
      </c>
      <c r="F1727" s="0" t="n">
        <v>0.155962</v>
      </c>
      <c r="G1727" s="0" t="n">
        <f aca="false">12*Inputs!$B$6*(MIN(1,$H$50*$C1727)*(ic*Inputs!$C$6+pS+fee_fx*Inputs!$D$6-cost_acc-cost_wd*Inputs!$E$6*$E1727-cost_fx*Inputs!$D$6-$F1727)+(1-MIN(1,$H$50*$C1727))*(1-MIN(1,Inputs!$G$6*$D1727)*churn_nonbuyers)*(ic*Inputs!$C$6+fee_wd*Inputs!$E$6*(1-$B1727)+fee_fx*Inputs!$D$6-cost_acc-cost_wd*Inputs!$E$6*(1-$B1727)-cost_fx*Inputs!$D$6))</f>
        <v>188308.931229728</v>
      </c>
      <c r="H1727" s="0" t="n">
        <f aca="false">12*Inputs!$B$7*(MIN(1,$H$51*$C1727)*(ic*Inputs!$C$7+pE+fee_fx*Inputs!$D$7-cost_acc-cost_wd*Inputs!$E$7*$E1727-cost_fx*Inputs!$D$7-$F1727)+(1-MIN(1,$H$51*$C1727))*(1-MIN(1,Inputs!$G$7*$D1727)*churn_nonbuyers)*(ic*Inputs!$C$7+fee_wd*Inputs!$E$7*(1-$B1727)+fee_fx*Inputs!$D$7-cost_acc-cost_wd*Inputs!$E$7*(1-$B1727)-cost_fx*Inputs!$D$7))</f>
        <v>383237.964336391</v>
      </c>
      <c r="I1727" s="0" t="n">
        <f aca="false">12*Inputs!$B$8*(MIN(1,$H$52*$C1727)*(ic*Inputs!$C$8+pT-cost_acc-cost_wd*Inputs!$E$8-cost_fx*Inputs!$D$8-cost_ins)+(1-MIN(1,$H$52*$C1727))*(1-MIN(1,Inputs!$G$8*$D1727)*churn_nonbuyers)*(ic*Inputs!$C$8+fee_wd*Inputs!$E$8*(1-$B1727)+fee_fx*Inputs!$D$8-cost_acc-cost_wd*Inputs!$E$8*(1-$B1727)-cost_fx*Inputs!$D$8))</f>
        <v>157160.819149353</v>
      </c>
      <c r="J1727" s="0" t="n">
        <f aca="false">G1727+H1727+I1727-fixed</f>
        <v>28707.7147154729</v>
      </c>
      <c r="K1727" s="0" t="n">
        <f aca="false">12*Inputs!$B$6*(1-MIN(1,Inputs!$G$6*$D1727)*churn_nonbuyers)*(ic*Inputs!$C$6+fee_wd*Inputs!$E$6*(1-$B1727)+fee_fx*Inputs!$D$6-cost_acc-cost_wd*Inputs!$E$6*(1-$B1727)-cost_fx*Inputs!$D$6)</f>
        <v>145898.121973363</v>
      </c>
      <c r="L1727" s="0" t="n">
        <f aca="false">12*Inputs!$B$7*(1-MIN(1,Inputs!$G$7*$D1727)*churn_nonbuyers)*(ic*Inputs!$C$7+fee_wd*Inputs!$E$7*(1-$B1727)+fee_fx*Inputs!$D$7-cost_acc-cost_wd*Inputs!$E$7*(1-$B1727)-cost_fx*Inputs!$D$7)</f>
        <v>344571.643808018</v>
      </c>
      <c r="M1727" s="0" t="n">
        <f aca="false">12*Inputs!$B$8*(1-MIN(1,Inputs!$G$8*$D1727)*churn_nonbuyers)*(ic*Inputs!$C$8+fee_wd*Inputs!$E$8*(1-$B1727)+fee_fx*Inputs!$D$8-cost_acc-cost_wd*Inputs!$E$8*(1-$B1727)-cost_fx*Inputs!$D$8)</f>
        <v>96956.7972623616</v>
      </c>
      <c r="N1727" s="0" t="n">
        <f aca="false">K1727+L1727+I1727-fixed</f>
        <v>-52369.4150692656</v>
      </c>
      <c r="O1727" s="0" t="n">
        <f aca="false">K1727+L1727+M1727-fixed</f>
        <v>-112573.436956257</v>
      </c>
      <c r="P1727" s="0" t="n">
        <f aca="false">12*Inputs!$B$6*(1-MIN(1,Inputs!$F$6*$D1727))*(ic*Inputs!$C$6+flat_fee-cost_acc-cost_wd*Inputs!$E$6*$E1727-cost_fx*Inputs!$D$6)+12*Inputs!$B$7*(1-MIN(1,Inputs!$F$7*$D1727))*(ic*Inputs!$C$7+flat_fee-cost_acc-cost_wd*Inputs!$E$7*$E1727-cost_fx*Inputs!$D$7)+12*Inputs!$B$8*(1-MIN(1,Inputs!$F$8*$D1727))*(ic*Inputs!$C$8+flat_fee-cost_acc-cost_wd*Inputs!$E$8*$E1727-cost_fx*Inputs!$D$8)-fixed</f>
        <v>-4748.30978512007</v>
      </c>
    </row>
    <row r="1728" customFormat="false" ht="15" hidden="false" customHeight="false" outlineLevel="0" collapsed="false">
      <c r="A1728" s="0" t="n">
        <v>1663</v>
      </c>
      <c r="B1728" s="0" t="n">
        <v>0.300527</v>
      </c>
      <c r="C1728" s="0" t="n">
        <v>1.014751</v>
      </c>
      <c r="D1728" s="0" t="n">
        <v>1.237743</v>
      </c>
      <c r="E1728" s="0" t="n">
        <v>1.016753</v>
      </c>
      <c r="F1728" s="0" t="n">
        <v>0.252102</v>
      </c>
      <c r="G1728" s="0" t="n">
        <f aca="false">12*Inputs!$B$6*(MIN(1,$H$50*$C1728)*(ic*Inputs!$C$6+pS+fee_fx*Inputs!$D$6-cost_acc-cost_wd*Inputs!$E$6*$E1728-cost_fx*Inputs!$D$6-$F1728)+(1-MIN(1,$H$50*$C1728))*(1-MIN(1,Inputs!$G$6*$D1728)*churn_nonbuyers)*(ic*Inputs!$C$6+fee_wd*Inputs!$E$6*(1-$B1728)+fee_fx*Inputs!$D$6-cost_acc-cost_wd*Inputs!$E$6*(1-$B1728)-cost_fx*Inputs!$D$6))</f>
        <v>204764.510812346</v>
      </c>
      <c r="H1728" s="0" t="n">
        <f aca="false">12*Inputs!$B$7*(MIN(1,$H$51*$C1728)*(ic*Inputs!$C$7+pE+fee_fx*Inputs!$D$7-cost_acc-cost_wd*Inputs!$E$7*$E1728-cost_fx*Inputs!$D$7-$F1728)+(1-MIN(1,$H$51*$C1728))*(1-MIN(1,Inputs!$G$7*$D1728)*churn_nonbuyers)*(ic*Inputs!$C$7+fee_wd*Inputs!$E$7*(1-$B1728)+fee_fx*Inputs!$D$7-cost_acc-cost_wd*Inputs!$E$7*(1-$B1728)-cost_fx*Inputs!$D$7))</f>
        <v>410721.257267169</v>
      </c>
      <c r="I1728" s="0" t="n">
        <f aca="false">12*Inputs!$B$8*(MIN(1,$H$52*$C1728)*(ic*Inputs!$C$8+pT-cost_acc-cost_wd*Inputs!$E$8-cost_fx*Inputs!$D$8-cost_ins)+(1-MIN(1,$H$52*$C1728))*(1-MIN(1,Inputs!$G$8*$D1728)*churn_nonbuyers)*(ic*Inputs!$C$8+fee_wd*Inputs!$E$8*(1-$B1728)+fee_fx*Inputs!$D$8-cost_acc-cost_wd*Inputs!$E$8*(1-$B1728)-cost_fx*Inputs!$D$8))</f>
        <v>158342.024500069</v>
      </c>
      <c r="J1728" s="0" t="n">
        <f aca="false">G1728+H1728+I1728-fixed</f>
        <v>73827.7925795843</v>
      </c>
      <c r="K1728" s="0" t="n">
        <f aca="false">12*Inputs!$B$6*(1-MIN(1,Inputs!$G$6*$D1728)*churn_nonbuyers)*(ic*Inputs!$C$6+fee_wd*Inputs!$E$6*(1-$B1728)+fee_fx*Inputs!$D$6-cost_acc-cost_wd*Inputs!$E$6*(1-$B1728)-cost_fx*Inputs!$D$6)</f>
        <v>148525.883932039</v>
      </c>
      <c r="L1728" s="0" t="n">
        <f aca="false">12*Inputs!$B$7*(1-MIN(1,Inputs!$G$7*$D1728)*churn_nonbuyers)*(ic*Inputs!$C$7+fee_wd*Inputs!$E$7*(1-$B1728)+fee_fx*Inputs!$D$7-cost_acc-cost_wd*Inputs!$E$7*(1-$B1728)-cost_fx*Inputs!$D$7)</f>
        <v>346559.305495224</v>
      </c>
      <c r="M1728" s="0" t="n">
        <f aca="false">12*Inputs!$B$8*(1-MIN(1,Inputs!$G$8*$D1728)*churn_nonbuyers)*(ic*Inputs!$C$8+fee_wd*Inputs!$E$8*(1-$B1728)+fee_fx*Inputs!$D$8-cost_acc-cost_wd*Inputs!$E$8*(1-$B1728)-cost_fx*Inputs!$D$8)</f>
        <v>41673.5497628496</v>
      </c>
      <c r="N1728" s="0" t="n">
        <f aca="false">K1728+L1728+I1728-fixed</f>
        <v>-46572.7860726686</v>
      </c>
      <c r="O1728" s="0" t="n">
        <f aca="false">K1728+L1728+M1728-fixed</f>
        <v>-163241.260809888</v>
      </c>
      <c r="P1728" s="0" t="n">
        <f aca="false">12*Inputs!$B$6*(1-MIN(1,Inputs!$F$6*$D1728))*(ic*Inputs!$C$6+flat_fee-cost_acc-cost_wd*Inputs!$E$6*$E1728-cost_fx*Inputs!$D$6)+12*Inputs!$B$7*(1-MIN(1,Inputs!$F$7*$D1728))*(ic*Inputs!$C$7+flat_fee-cost_acc-cost_wd*Inputs!$E$7*$E1728-cost_fx*Inputs!$D$7)+12*Inputs!$B$8*(1-MIN(1,Inputs!$F$8*$D1728))*(ic*Inputs!$C$8+flat_fee-cost_acc-cost_wd*Inputs!$E$8*$E1728-cost_fx*Inputs!$D$8)-fixed</f>
        <v>-69879.33246904</v>
      </c>
    </row>
    <row r="1729" customFormat="false" ht="15" hidden="false" customHeight="false" outlineLevel="0" collapsed="false">
      <c r="A1729" s="0" t="n">
        <v>1664</v>
      </c>
      <c r="B1729" s="0" t="n">
        <v>0.089115</v>
      </c>
      <c r="C1729" s="0" t="n">
        <v>0.895863</v>
      </c>
      <c r="D1729" s="0" t="n">
        <v>1.239695</v>
      </c>
      <c r="E1729" s="0" t="n">
        <v>1.153246</v>
      </c>
      <c r="F1729" s="0" t="n">
        <v>0.083083</v>
      </c>
      <c r="G1729" s="0" t="n">
        <f aca="false">12*Inputs!$B$6*(MIN(1,$H$50*$C1729)*(ic*Inputs!$C$6+pS+fee_fx*Inputs!$D$6-cost_acc-cost_wd*Inputs!$E$6*$E1729-cost_fx*Inputs!$D$6-$F1729)+(1-MIN(1,$H$50*$C1729))*(1-MIN(1,Inputs!$G$6*$D1729)*churn_nonbuyers)*(ic*Inputs!$C$6+fee_wd*Inputs!$E$6*(1-$B1729)+fee_fx*Inputs!$D$6-cost_acc-cost_wd*Inputs!$E$6*(1-$B1729)-cost_fx*Inputs!$D$6))</f>
        <v>225342.32266959</v>
      </c>
      <c r="H1729" s="0" t="n">
        <f aca="false">12*Inputs!$B$7*(MIN(1,$H$51*$C1729)*(ic*Inputs!$C$7+pE+fee_fx*Inputs!$D$7-cost_acc-cost_wd*Inputs!$E$7*$E1729-cost_fx*Inputs!$D$7-$F1729)+(1-MIN(1,$H$51*$C1729))*(1-MIN(1,Inputs!$G$7*$D1729)*churn_nonbuyers)*(ic*Inputs!$C$7+fee_wd*Inputs!$E$7*(1-$B1729)+fee_fx*Inputs!$D$7-cost_acc-cost_wd*Inputs!$E$7*(1-$B1729)-cost_fx*Inputs!$D$7))</f>
        <v>416633.275719401</v>
      </c>
      <c r="I1729" s="0" t="n">
        <f aca="false">12*Inputs!$B$8*(MIN(1,$H$52*$C1729)*(ic*Inputs!$C$8+pT-cost_acc-cost_wd*Inputs!$E$8-cost_fx*Inputs!$D$8-cost_ins)+(1-MIN(1,$H$52*$C1729))*(1-MIN(1,Inputs!$G$8*$D1729)*churn_nonbuyers)*(ic*Inputs!$C$8+fee_wd*Inputs!$E$8*(1-$B1729)+fee_fx*Inputs!$D$8-cost_acc-cost_wd*Inputs!$E$8*(1-$B1729)-cost_fx*Inputs!$D$8))</f>
        <v>145014.517573329</v>
      </c>
      <c r="J1729" s="0" t="n">
        <f aca="false">G1729+H1729+I1729-fixed</f>
        <v>86990.1159623202</v>
      </c>
      <c r="K1729" s="0" t="n">
        <f aca="false">12*Inputs!$B$6*(1-MIN(1,Inputs!$G$6*$D1729)*churn_nonbuyers)*(ic*Inputs!$C$6+fee_wd*Inputs!$E$6*(1-$B1729)+fee_fx*Inputs!$D$6-cost_acc-cost_wd*Inputs!$E$6*(1-$B1729)-cost_fx*Inputs!$D$6)</f>
        <v>177066.73742346</v>
      </c>
      <c r="L1729" s="0" t="n">
        <f aca="false">12*Inputs!$B$7*(1-MIN(1,Inputs!$G$7*$D1729)*churn_nonbuyers)*(ic*Inputs!$C$7+fee_wd*Inputs!$E$7*(1-$B1729)+fee_fx*Inputs!$D$7-cost_acc-cost_wd*Inputs!$E$7*(1-$B1729)-cost_fx*Inputs!$D$7)</f>
        <v>375849.343094076</v>
      </c>
      <c r="M1729" s="0" t="n">
        <f aca="false">12*Inputs!$B$8*(1-MIN(1,Inputs!$G$8*$D1729)*churn_nonbuyers)*(ic*Inputs!$C$8+fee_wd*Inputs!$E$8*(1-$B1729)+fee_fx*Inputs!$D$8-cost_acc-cost_wd*Inputs!$E$8*(1-$B1729)-cost_fx*Inputs!$D$8)</f>
        <v>42588.94050948</v>
      </c>
      <c r="N1729" s="0" t="n">
        <f aca="false">K1729+L1729+I1729-fixed</f>
        <v>-2069.40190913493</v>
      </c>
      <c r="O1729" s="0" t="n">
        <f aca="false">K1729+L1729+M1729-fixed</f>
        <v>-104494.978972984</v>
      </c>
      <c r="P1729" s="0" t="n">
        <f aca="false">12*Inputs!$B$6*(1-MIN(1,Inputs!$F$6*$D1729))*(ic*Inputs!$C$6+flat_fee-cost_acc-cost_wd*Inputs!$E$6*$E1729-cost_fx*Inputs!$D$6)+12*Inputs!$B$7*(1-MIN(1,Inputs!$F$7*$D1729))*(ic*Inputs!$C$7+flat_fee-cost_acc-cost_wd*Inputs!$E$7*$E1729-cost_fx*Inputs!$D$7)+12*Inputs!$B$8*(1-MIN(1,Inputs!$F$8*$D1729))*(ic*Inputs!$C$8+flat_fee-cost_acc-cost_wd*Inputs!$E$8*$E1729-cost_fx*Inputs!$D$8)-fixed</f>
        <v>-122085.2419672</v>
      </c>
    </row>
    <row r="1730" customFormat="false" ht="15" hidden="false" customHeight="false" outlineLevel="0" collapsed="false">
      <c r="A1730" s="0" t="n">
        <v>1665</v>
      </c>
      <c r="B1730" s="0" t="n">
        <v>0.120824</v>
      </c>
      <c r="C1730" s="0" t="n">
        <v>0.909851</v>
      </c>
      <c r="D1730" s="0" t="n">
        <v>0.926354</v>
      </c>
      <c r="E1730" s="0" t="n">
        <v>1.185557</v>
      </c>
      <c r="F1730" s="0" t="n">
        <v>0.273367</v>
      </c>
      <c r="G1730" s="0" t="n">
        <f aca="false">12*Inputs!$B$6*(MIN(1,$H$50*$C1730)*(ic*Inputs!$C$6+pS+fee_fx*Inputs!$D$6-cost_acc-cost_wd*Inputs!$E$6*$E1730-cost_fx*Inputs!$D$6-$F1730)+(1-MIN(1,$H$50*$C1730))*(1-MIN(1,Inputs!$G$6*$D1730)*churn_nonbuyers)*(ic*Inputs!$C$6+fee_wd*Inputs!$E$6*(1-$B1730)+fee_fx*Inputs!$D$6-cost_acc-cost_wd*Inputs!$E$6*(1-$B1730)-cost_fx*Inputs!$D$6))</f>
        <v>220134.367491342</v>
      </c>
      <c r="H1730" s="0" t="n">
        <f aca="false">12*Inputs!$B$7*(MIN(1,$H$51*$C1730)*(ic*Inputs!$C$7+pE+fee_fx*Inputs!$D$7-cost_acc-cost_wd*Inputs!$E$7*$E1730-cost_fx*Inputs!$D$7-$F1730)+(1-MIN(1,$H$51*$C1730))*(1-MIN(1,Inputs!$G$7*$D1730)*churn_nonbuyers)*(ic*Inputs!$C$7+fee_wd*Inputs!$E$7*(1-$B1730)+fee_fx*Inputs!$D$7-cost_acc-cost_wd*Inputs!$E$7*(1-$B1730)-cost_fx*Inputs!$D$7))</f>
        <v>403421.562499354</v>
      </c>
      <c r="I1730" s="0" t="n">
        <f aca="false">12*Inputs!$B$8*(MIN(1,$H$52*$C1730)*(ic*Inputs!$C$8+pT-cost_acc-cost_wd*Inputs!$E$8-cost_fx*Inputs!$D$8-cost_ins)+(1-MIN(1,$H$52*$C1730))*(1-MIN(1,Inputs!$G$8*$D1730)*churn_nonbuyers)*(ic*Inputs!$C$8+fee_wd*Inputs!$E$8*(1-$B1730)+fee_fx*Inputs!$D$8-cost_acc-cost_wd*Inputs!$E$8*(1-$B1730)-cost_fx*Inputs!$D$8))</f>
        <v>172074.246758776</v>
      </c>
      <c r="J1730" s="0" t="n">
        <f aca="false">G1730+H1730+I1730-fixed</f>
        <v>95630.176749472</v>
      </c>
      <c r="K1730" s="0" t="n">
        <f aca="false">12*Inputs!$B$6*(1-MIN(1,Inputs!$G$6*$D1730)*churn_nonbuyers)*(ic*Inputs!$C$6+fee_wd*Inputs!$E$6*(1-$B1730)+fee_fx*Inputs!$D$6-cost_acc-cost_wd*Inputs!$E$6*(1-$B1730)-cost_fx*Inputs!$D$6)</f>
        <v>175669.561409011</v>
      </c>
      <c r="L1730" s="0" t="n">
        <f aca="false">12*Inputs!$B$7*(1-MIN(1,Inputs!$G$7*$D1730)*churn_nonbuyers)*(ic*Inputs!$C$7+fee_wd*Inputs!$E$7*(1-$B1730)+fee_fx*Inputs!$D$7-cost_acc-cost_wd*Inputs!$E$7*(1-$B1730)-cost_fx*Inputs!$D$7)</f>
        <v>375079.685453407</v>
      </c>
      <c r="M1730" s="0" t="n">
        <f aca="false">12*Inputs!$B$8*(1-MIN(1,Inputs!$G$8*$D1730)*churn_nonbuyers)*(ic*Inputs!$C$8+fee_wd*Inputs!$E$8*(1-$B1730)+fee_fx*Inputs!$D$8-cost_acc-cost_wd*Inputs!$E$8*(1-$B1730)-cost_fx*Inputs!$D$8)</f>
        <v>112707.792815386</v>
      </c>
      <c r="N1730" s="0" t="n">
        <f aca="false">K1730+L1730+I1730-fixed</f>
        <v>22823.4936211936</v>
      </c>
      <c r="O1730" s="0" t="n">
        <f aca="false">K1730+L1730+M1730-fixed</f>
        <v>-36542.9603221965</v>
      </c>
      <c r="P1730" s="0" t="n">
        <f aca="false">12*Inputs!$B$6*(1-MIN(1,Inputs!$F$6*$D1730))*(ic*Inputs!$C$6+flat_fee-cost_acc-cost_wd*Inputs!$E$6*$E1730-cost_fx*Inputs!$D$6)+12*Inputs!$B$7*(1-MIN(1,Inputs!$F$7*$D1730))*(ic*Inputs!$C$7+flat_fee-cost_acc-cost_wd*Inputs!$E$7*$E1730-cost_fx*Inputs!$D$7)+12*Inputs!$B$8*(1-MIN(1,Inputs!$F$8*$D1730))*(ic*Inputs!$C$8+flat_fee-cost_acc-cost_wd*Inputs!$E$8*$E1730-cost_fx*Inputs!$D$8)-fixed</f>
        <v>28562.69009072</v>
      </c>
    </row>
    <row r="1731" customFormat="false" ht="15" hidden="false" customHeight="false" outlineLevel="0" collapsed="false">
      <c r="A1731" s="0" t="n">
        <v>1666</v>
      </c>
      <c r="B1731" s="0" t="n">
        <v>0.337524</v>
      </c>
      <c r="C1731" s="0" t="n">
        <v>1.118937</v>
      </c>
      <c r="D1731" s="0" t="n">
        <v>1.752106</v>
      </c>
      <c r="E1731" s="0" t="n">
        <v>1.291405</v>
      </c>
      <c r="F1731" s="0" t="n">
        <v>0.154495</v>
      </c>
      <c r="G1731" s="0" t="n">
        <f aca="false">12*Inputs!$B$6*(MIN(1,$H$50*$C1731)*(ic*Inputs!$C$6+pS+fee_fx*Inputs!$D$6-cost_acc-cost_wd*Inputs!$E$6*$E1731-cost_fx*Inputs!$D$6-$F1731)+(1-MIN(1,$H$50*$C1731))*(1-MIN(1,Inputs!$G$6*$D1731)*churn_nonbuyers)*(ic*Inputs!$C$6+fee_wd*Inputs!$E$6*(1-$B1731)+fee_fx*Inputs!$D$6-cost_acc-cost_wd*Inputs!$E$6*(1-$B1731)-cost_fx*Inputs!$D$6))</f>
        <v>197841.297439256</v>
      </c>
      <c r="H1731" s="0" t="n">
        <f aca="false">12*Inputs!$B$7*(MIN(1,$H$51*$C1731)*(ic*Inputs!$C$7+pE+fee_fx*Inputs!$D$7-cost_acc-cost_wd*Inputs!$E$7*$E1731-cost_fx*Inputs!$D$7-$F1731)+(1-MIN(1,$H$51*$C1731))*(1-MIN(1,Inputs!$G$7*$D1731)*churn_nonbuyers)*(ic*Inputs!$C$7+fee_wd*Inputs!$E$7*(1-$B1731)+fee_fx*Inputs!$D$7-cost_acc-cost_wd*Inputs!$E$7*(1-$B1731)-cost_fx*Inputs!$D$7))</f>
        <v>382340.114015065</v>
      </c>
      <c r="I1731" s="0" t="n">
        <f aca="false">12*Inputs!$B$8*(MIN(1,$H$52*$C1731)*(ic*Inputs!$C$8+pT-cost_acc-cost_wd*Inputs!$E$8-cost_fx*Inputs!$D$8-cost_ins)+(1-MIN(1,$H$52*$C1731))*(1-MIN(1,Inputs!$G$8*$D1731)*churn_nonbuyers)*(ic*Inputs!$C$8+fee_wd*Inputs!$E$8*(1-$B1731)+fee_fx*Inputs!$D$8-cost_acc-cost_wd*Inputs!$E$8*(1-$B1731)-cost_fx*Inputs!$D$8))</f>
        <v>161288.054928</v>
      </c>
      <c r="J1731" s="0" t="n">
        <f aca="false">G1731+H1731+I1731-fixed</f>
        <v>41469.4663823204</v>
      </c>
      <c r="K1731" s="0" t="n">
        <f aca="false">12*Inputs!$B$6*(1-MIN(1,Inputs!$G$6*$D1731)*churn_nonbuyers)*(ic*Inputs!$C$6+fee_wd*Inputs!$E$6*(1-$B1731)+fee_fx*Inputs!$D$6-cost_acc-cost_wd*Inputs!$E$6*(1-$B1731)-cost_fx*Inputs!$D$6)</f>
        <v>139593.235863917</v>
      </c>
      <c r="L1731" s="0" t="n">
        <f aca="false">12*Inputs!$B$7*(1-MIN(1,Inputs!$G$7*$D1731)*churn_nonbuyers)*(ic*Inputs!$C$7+fee_wd*Inputs!$E$7*(1-$B1731)+fee_fx*Inputs!$D$7-cost_acc-cost_wd*Inputs!$E$7*(1-$B1731)-cost_fx*Inputs!$D$7)</f>
        <v>335957.82203035</v>
      </c>
      <c r="M1731" s="0" t="n">
        <f aca="false">12*Inputs!$B$8*(1-MIN(1,Inputs!$G$8*$D1731)*churn_nonbuyers)*(ic*Inputs!$C$8+fee_wd*Inputs!$E$8*(1-$B1731)+fee_fx*Inputs!$D$8-cost_acc-cost_wd*Inputs!$E$8*(1-$B1731)-cost_fx*Inputs!$D$8)</f>
        <v>0</v>
      </c>
      <c r="N1731" s="0" t="n">
        <f aca="false">K1731+L1731+I1731-fixed</f>
        <v>-63160.8871777331</v>
      </c>
      <c r="O1731" s="0" t="n">
        <f aca="false">K1731+L1731+M1731-fixed</f>
        <v>-224448.942105733</v>
      </c>
      <c r="P1731" s="0" t="n">
        <f aca="false">12*Inputs!$B$6*(1-MIN(1,Inputs!$F$6*$D1731))*(ic*Inputs!$C$6+flat_fee-cost_acc-cost_wd*Inputs!$E$6*$E1731-cost_fx*Inputs!$D$6)+12*Inputs!$B$7*(1-MIN(1,Inputs!$F$7*$D1731))*(ic*Inputs!$C$7+flat_fee-cost_acc-cost_wd*Inputs!$E$7*$E1731-cost_fx*Inputs!$D$7)+12*Inputs!$B$8*(1-MIN(1,Inputs!$F$8*$D1731))*(ic*Inputs!$C$8+flat_fee-cost_acc-cost_wd*Inputs!$E$8*$E1731-cost_fx*Inputs!$D$8)-fixed</f>
        <v>-426948.4046248</v>
      </c>
    </row>
    <row r="1732" customFormat="false" ht="15" hidden="false" customHeight="false" outlineLevel="0" collapsed="false">
      <c r="A1732" s="0" t="n">
        <v>1667</v>
      </c>
      <c r="B1732" s="0" t="n">
        <v>0.3329</v>
      </c>
      <c r="C1732" s="0" t="n">
        <v>0.823193</v>
      </c>
      <c r="D1732" s="0" t="n">
        <v>1.573376</v>
      </c>
      <c r="E1732" s="0" t="n">
        <v>1.143007</v>
      </c>
      <c r="F1732" s="0" t="n">
        <v>0.144481</v>
      </c>
      <c r="G1732" s="0" t="n">
        <f aca="false">12*Inputs!$B$6*(MIN(1,$H$50*$C1732)*(ic*Inputs!$C$6+pS+fee_fx*Inputs!$D$6-cost_acc-cost_wd*Inputs!$E$6*$E1732-cost_fx*Inputs!$D$6-$F1732)+(1-MIN(1,$H$50*$C1732))*(1-MIN(1,Inputs!$G$6*$D1732)*churn_nonbuyers)*(ic*Inputs!$C$6+fee_wd*Inputs!$E$6*(1-$B1732)+fee_fx*Inputs!$D$6-cost_acc-cost_wd*Inputs!$E$6*(1-$B1732)-cost_fx*Inputs!$D$6))</f>
        <v>187300.654736694</v>
      </c>
      <c r="H1732" s="0" t="n">
        <f aca="false">12*Inputs!$B$7*(MIN(1,$H$51*$C1732)*(ic*Inputs!$C$7+pE+fee_fx*Inputs!$D$7-cost_acc-cost_wd*Inputs!$E$7*$E1732-cost_fx*Inputs!$D$7-$F1732)+(1-MIN(1,$H$51*$C1732))*(1-MIN(1,Inputs!$G$7*$D1732)*churn_nonbuyers)*(ic*Inputs!$C$7+fee_wd*Inputs!$E$7*(1-$B1732)+fee_fx*Inputs!$D$7-cost_acc-cost_wd*Inputs!$E$7*(1-$B1732)-cost_fx*Inputs!$D$7))</f>
        <v>386329.357903706</v>
      </c>
      <c r="I1732" s="0" t="n">
        <f aca="false">12*Inputs!$B$8*(MIN(1,$H$52*$C1732)*(ic*Inputs!$C$8+pT-cost_acc-cost_wd*Inputs!$E$8-cost_fx*Inputs!$D$8-cost_ins)+(1-MIN(1,$H$52*$C1732))*(1-MIN(1,Inputs!$G$8*$D1732)*churn_nonbuyers)*(ic*Inputs!$C$8+fee_wd*Inputs!$E$8*(1-$B1732)+fee_fx*Inputs!$D$8-cost_acc-cost_wd*Inputs!$E$8*(1-$B1732)-cost_fx*Inputs!$D$8))</f>
        <v>118658.331792</v>
      </c>
      <c r="J1732" s="0" t="n">
        <f aca="false">G1732+H1732+I1732-fixed</f>
        <v>-7711.65556759981</v>
      </c>
      <c r="K1732" s="0" t="n">
        <f aca="false">12*Inputs!$B$6*(1-MIN(1,Inputs!$G$6*$D1732)*churn_nonbuyers)*(ic*Inputs!$C$6+fee_wd*Inputs!$E$6*(1-$B1732)+fee_fx*Inputs!$D$6-cost_acc-cost_wd*Inputs!$E$6*(1-$B1732)-cost_fx*Inputs!$D$6)</f>
        <v>141573.96338688</v>
      </c>
      <c r="L1732" s="0" t="n">
        <f aca="false">12*Inputs!$B$7*(1-MIN(1,Inputs!$G$7*$D1732)*churn_nonbuyers)*(ic*Inputs!$C$7+fee_wd*Inputs!$E$7*(1-$B1732)+fee_fx*Inputs!$D$7-cost_acc-cost_wd*Inputs!$E$7*(1-$B1732)-cost_fx*Inputs!$D$7)</f>
        <v>338493.559984128</v>
      </c>
      <c r="M1732" s="0" t="n">
        <f aca="false">12*Inputs!$B$8*(1-MIN(1,Inputs!$G$8*$D1732)*churn_nonbuyers)*(ic*Inputs!$C$8+fee_wd*Inputs!$E$8*(1-$B1732)+fee_fx*Inputs!$D$8-cost_acc-cost_wd*Inputs!$E$8*(1-$B1732)-cost_fx*Inputs!$D$8)</f>
        <v>0</v>
      </c>
      <c r="N1732" s="0" t="n">
        <f aca="false">K1732+L1732+I1732-fixed</f>
        <v>-101274.144836992</v>
      </c>
      <c r="O1732" s="0" t="n">
        <f aca="false">K1732+L1732+M1732-fixed</f>
        <v>-219932.476628992</v>
      </c>
      <c r="P1732" s="0" t="n">
        <f aca="false">12*Inputs!$B$6*(1-MIN(1,Inputs!$F$6*$D1732))*(ic*Inputs!$C$6+flat_fee-cost_acc-cost_wd*Inputs!$E$6*$E1732-cost_fx*Inputs!$D$6)+12*Inputs!$B$7*(1-MIN(1,Inputs!$F$7*$D1732))*(ic*Inputs!$C$7+flat_fee-cost_acc-cost_wd*Inputs!$E$7*$E1732-cost_fx*Inputs!$D$7)+12*Inputs!$B$8*(1-MIN(1,Inputs!$F$8*$D1732))*(ic*Inputs!$C$8+flat_fee-cost_acc-cost_wd*Inputs!$E$8*$E1732-cost_fx*Inputs!$D$8)-fixed</f>
        <v>-294970.57733632</v>
      </c>
    </row>
    <row r="1733" customFormat="false" ht="15" hidden="false" customHeight="false" outlineLevel="0" collapsed="false">
      <c r="A1733" s="0" t="n">
        <v>1668</v>
      </c>
      <c r="B1733" s="0" t="n">
        <v>0.536983</v>
      </c>
      <c r="C1733" s="0" t="n">
        <v>1.082779</v>
      </c>
      <c r="D1733" s="0" t="n">
        <v>1.304911</v>
      </c>
      <c r="E1733" s="0" t="n">
        <v>1.147967</v>
      </c>
      <c r="F1733" s="0" t="n">
        <v>0.411428</v>
      </c>
      <c r="G1733" s="0" t="n">
        <f aca="false">12*Inputs!$B$6*(MIN(1,$H$50*$C1733)*(ic*Inputs!$C$6+pS+fee_fx*Inputs!$D$6-cost_acc-cost_wd*Inputs!$E$6*$E1733-cost_fx*Inputs!$D$6-$F1733)+(1-MIN(1,$H$50*$C1733))*(1-MIN(1,Inputs!$G$6*$D1733)*churn_nonbuyers)*(ic*Inputs!$C$6+fee_wd*Inputs!$E$6*(1-$B1733)+fee_fx*Inputs!$D$6-cost_acc-cost_wd*Inputs!$E$6*(1-$B1733)-cost_fx*Inputs!$D$6))</f>
        <v>171729.819917075</v>
      </c>
      <c r="H1733" s="0" t="n">
        <f aca="false">12*Inputs!$B$7*(MIN(1,$H$51*$C1733)*(ic*Inputs!$C$7+pE+fee_fx*Inputs!$D$7-cost_acc-cost_wd*Inputs!$E$7*$E1733-cost_fx*Inputs!$D$7-$F1733)+(1-MIN(1,$H$51*$C1733))*(1-MIN(1,Inputs!$G$7*$D1733)*churn_nonbuyers)*(ic*Inputs!$C$7+fee_wd*Inputs!$E$7*(1-$B1733)+fee_fx*Inputs!$D$7-cost_acc-cost_wd*Inputs!$E$7*(1-$B1733)-cost_fx*Inputs!$D$7))</f>
        <v>369760.767970944</v>
      </c>
      <c r="I1733" s="0" t="n">
        <f aca="false">12*Inputs!$B$8*(MIN(1,$H$52*$C1733)*(ic*Inputs!$C$8+pT-cost_acc-cost_wd*Inputs!$E$8-cost_fx*Inputs!$D$8-cost_ins)+(1-MIN(1,$H$52*$C1733))*(1-MIN(1,Inputs!$G$8*$D1733)*churn_nonbuyers)*(ic*Inputs!$C$8+fee_wd*Inputs!$E$8*(1-$B1733)+fee_fx*Inputs!$D$8-cost_acc-cost_wd*Inputs!$E$8*(1-$B1733)-cost_fx*Inputs!$D$8))</f>
        <v>162375.031295249</v>
      </c>
      <c r="J1733" s="0" t="n">
        <f aca="false">G1733+H1733+I1733-fixed</f>
        <v>3865.61918326921</v>
      </c>
      <c r="K1733" s="0" t="n">
        <f aca="false">12*Inputs!$B$6*(1-MIN(1,Inputs!$G$6*$D1733)*churn_nonbuyers)*(ic*Inputs!$C$6+fee_wd*Inputs!$E$6*(1-$B1733)+fee_fx*Inputs!$D$6-cost_acc-cost_wd*Inputs!$E$6*(1-$B1733)-cost_fx*Inputs!$D$6)</f>
        <v>116166.093289294</v>
      </c>
      <c r="L1733" s="0" t="n">
        <f aca="false">12*Inputs!$B$7*(1-MIN(1,Inputs!$G$7*$D1733)*churn_nonbuyers)*(ic*Inputs!$C$7+fee_wd*Inputs!$E$7*(1-$B1733)+fee_fx*Inputs!$D$7-cost_acc-cost_wd*Inputs!$E$7*(1-$B1733)-cost_fx*Inputs!$D$7)</f>
        <v>313117.333445576</v>
      </c>
      <c r="M1733" s="0" t="n">
        <f aca="false">12*Inputs!$B$8*(1-MIN(1,Inputs!$G$8*$D1733)*churn_nonbuyers)*(ic*Inputs!$C$8+fee_wd*Inputs!$E$8*(1-$B1733)+fee_fx*Inputs!$D$8-cost_acc-cost_wd*Inputs!$E$8*(1-$B1733)-cost_fx*Inputs!$D$8)</f>
        <v>26022.7755100368</v>
      </c>
      <c r="N1733" s="0" t="n">
        <f aca="false">K1733+L1733+I1733-fixed</f>
        <v>-108341.541969881</v>
      </c>
      <c r="O1733" s="0" t="n">
        <f aca="false">K1733+L1733+M1733-fixed</f>
        <v>-244693.797755093</v>
      </c>
      <c r="P1733" s="0" t="n">
        <f aca="false">12*Inputs!$B$6*(1-MIN(1,Inputs!$F$6*$D1733))*(ic*Inputs!$C$6+flat_fee-cost_acc-cost_wd*Inputs!$E$6*$E1733-cost_fx*Inputs!$D$6)+12*Inputs!$B$7*(1-MIN(1,Inputs!$F$7*$D1733))*(ic*Inputs!$C$7+flat_fee-cost_acc-cost_wd*Inputs!$E$7*$E1733-cost_fx*Inputs!$D$7)+12*Inputs!$B$8*(1-MIN(1,Inputs!$F$8*$D1733))*(ic*Inputs!$C$8+flat_fee-cost_acc-cost_wd*Inputs!$E$8*$E1733-cost_fx*Inputs!$D$8)-fixed</f>
        <v>-154569.57058312</v>
      </c>
    </row>
    <row r="1734" customFormat="false" ht="15" hidden="false" customHeight="false" outlineLevel="0" collapsed="false">
      <c r="A1734" s="0" t="n">
        <v>1669</v>
      </c>
      <c r="B1734" s="0" t="n">
        <v>0.148226</v>
      </c>
      <c r="C1734" s="0" t="n">
        <v>1.131588</v>
      </c>
      <c r="D1734" s="0" t="n">
        <v>1.471797</v>
      </c>
      <c r="E1734" s="0" t="n">
        <v>1.375077</v>
      </c>
      <c r="F1734" s="0" t="n">
        <v>0.173902</v>
      </c>
      <c r="G1734" s="0" t="n">
        <f aca="false">12*Inputs!$B$6*(MIN(1,$H$50*$C1734)*(ic*Inputs!$C$6+pS+fee_fx*Inputs!$D$6-cost_acc-cost_wd*Inputs!$E$6*$E1734-cost_fx*Inputs!$D$6-$F1734)+(1-MIN(1,$H$50*$C1734))*(1-MIN(1,Inputs!$G$6*$D1734)*churn_nonbuyers)*(ic*Inputs!$C$6+fee_wd*Inputs!$E$6*(1-$B1734)+fee_fx*Inputs!$D$6-cost_acc-cost_wd*Inputs!$E$6*(1-$B1734)-cost_fx*Inputs!$D$6))</f>
        <v>220729.468151617</v>
      </c>
      <c r="H1734" s="0" t="n">
        <f aca="false">12*Inputs!$B$7*(MIN(1,$H$51*$C1734)*(ic*Inputs!$C$7+pE+fee_fx*Inputs!$D$7-cost_acc-cost_wd*Inputs!$E$7*$E1734-cost_fx*Inputs!$D$7-$F1734)+(1-MIN(1,$H$51*$C1734))*(1-MIN(1,Inputs!$G$7*$D1734)*churn_nonbuyers)*(ic*Inputs!$C$7+fee_wd*Inputs!$E$7*(1-$B1734)+fee_fx*Inputs!$D$7-cost_acc-cost_wd*Inputs!$E$7*(1-$B1734)-cost_fx*Inputs!$D$7))</f>
        <v>386586.147098637</v>
      </c>
      <c r="I1734" s="0" t="n">
        <f aca="false">12*Inputs!$B$8*(MIN(1,$H$52*$C1734)*(ic*Inputs!$C$8+pT-cost_acc-cost_wd*Inputs!$E$8-cost_fx*Inputs!$D$8-cost_ins)+(1-MIN(1,$H$52*$C1734))*(1-MIN(1,Inputs!$G$8*$D1734)*churn_nonbuyers)*(ic*Inputs!$C$8+fee_wd*Inputs!$E$8*(1-$B1734)+fee_fx*Inputs!$D$8-cost_acc-cost_wd*Inputs!$E$8*(1-$B1734)-cost_fx*Inputs!$D$8))</f>
        <v>163111.620672</v>
      </c>
      <c r="J1734" s="0" t="n">
        <f aca="false">G1734+H1734+I1734-fixed</f>
        <v>70427.2359222547</v>
      </c>
      <c r="K1734" s="0" t="n">
        <f aca="false">12*Inputs!$B$6*(1-MIN(1,Inputs!$G$6*$D1734)*churn_nonbuyers)*(ic*Inputs!$C$6+fee_wd*Inputs!$E$6*(1-$B1734)+fee_fx*Inputs!$D$6-cost_acc-cost_wd*Inputs!$E$6*(1-$B1734)-cost_fx*Inputs!$D$6)</f>
        <v>166990.484031278</v>
      </c>
      <c r="L1734" s="0" t="n">
        <f aca="false">12*Inputs!$B$7*(1-MIN(1,Inputs!$G$7*$D1734)*churn_nonbuyers)*(ic*Inputs!$C$7+fee_wd*Inputs!$E$7*(1-$B1734)+fee_fx*Inputs!$D$7-cost_acc-cost_wd*Inputs!$E$7*(1-$B1734)-cost_fx*Inputs!$D$7)</f>
        <v>364995.044562767</v>
      </c>
      <c r="M1734" s="0" t="n">
        <f aca="false">12*Inputs!$B$8*(1-MIN(1,Inputs!$G$8*$D1734)*churn_nonbuyers)*(ic*Inputs!$C$8+fee_wd*Inputs!$E$8*(1-$B1734)+fee_fx*Inputs!$D$8-cost_acc-cost_wd*Inputs!$E$8*(1-$B1734)-cost_fx*Inputs!$D$8)</f>
        <v>0</v>
      </c>
      <c r="N1734" s="0" t="n">
        <f aca="false">K1734+L1734+I1734-fixed</f>
        <v>-4902.85073395446</v>
      </c>
      <c r="O1734" s="0" t="n">
        <f aca="false">K1734+L1734+M1734-fixed</f>
        <v>-168014.471405954</v>
      </c>
      <c r="P1734" s="0" t="n">
        <f aca="false">12*Inputs!$B$6*(1-MIN(1,Inputs!$F$6*$D1734))*(ic*Inputs!$C$6+flat_fee-cost_acc-cost_wd*Inputs!$E$6*$E1734-cost_fx*Inputs!$D$6)+12*Inputs!$B$7*(1-MIN(1,Inputs!$F$7*$D1734))*(ic*Inputs!$C$7+flat_fee-cost_acc-cost_wd*Inputs!$E$7*$E1734-cost_fx*Inputs!$D$7)+12*Inputs!$B$8*(1-MIN(1,Inputs!$F$8*$D1734))*(ic*Inputs!$C$8+flat_fee-cost_acc-cost_wd*Inputs!$E$8*$E1734-cost_fx*Inputs!$D$8)-fixed</f>
        <v>-315150.35380744</v>
      </c>
    </row>
    <row r="1735" customFormat="false" ht="15" hidden="false" customHeight="false" outlineLevel="0" collapsed="false">
      <c r="A1735" s="0" t="n">
        <v>1670</v>
      </c>
      <c r="B1735" s="0" t="n">
        <v>0.32602</v>
      </c>
      <c r="C1735" s="0" t="n">
        <v>0.731002</v>
      </c>
      <c r="D1735" s="0" t="n">
        <v>1.1611</v>
      </c>
      <c r="E1735" s="0" t="n">
        <v>1.252158</v>
      </c>
      <c r="F1735" s="0" t="n">
        <v>0.412135</v>
      </c>
      <c r="G1735" s="0" t="n">
        <f aca="false">12*Inputs!$B$6*(MIN(1,$H$50*$C1735)*(ic*Inputs!$C$6+pS+fee_fx*Inputs!$D$6-cost_acc-cost_wd*Inputs!$E$6*$E1735-cost_fx*Inputs!$D$6-$F1735)+(1-MIN(1,$H$50*$C1735))*(1-MIN(1,Inputs!$G$6*$D1735)*churn_nonbuyers)*(ic*Inputs!$C$6+fee_wd*Inputs!$E$6*(1-$B1735)+fee_fx*Inputs!$D$6-cost_acc-cost_wd*Inputs!$E$6*(1-$B1735)-cost_fx*Inputs!$D$6))</f>
        <v>179694.331265937</v>
      </c>
      <c r="H1735" s="0" t="n">
        <f aca="false">12*Inputs!$B$7*(MIN(1,$H$51*$C1735)*(ic*Inputs!$C$7+pE+fee_fx*Inputs!$D$7-cost_acc-cost_wd*Inputs!$E$7*$E1735-cost_fx*Inputs!$D$7-$F1735)+(1-MIN(1,$H$51*$C1735))*(1-MIN(1,Inputs!$G$7*$D1735)*churn_nonbuyers)*(ic*Inputs!$C$7+fee_wd*Inputs!$E$7*(1-$B1735)+fee_fx*Inputs!$D$7-cost_acc-cost_wd*Inputs!$E$7*(1-$B1735)-cost_fx*Inputs!$D$7))</f>
        <v>364296.401820509</v>
      </c>
      <c r="I1735" s="0" t="n">
        <f aca="false">12*Inputs!$B$8*(MIN(1,$H$52*$C1735)*(ic*Inputs!$C$8+pT-cost_acc-cost_wd*Inputs!$E$8-cost_fx*Inputs!$D$8-cost_ins)+(1-MIN(1,$H$52*$C1735))*(1-MIN(1,Inputs!$G$8*$D1735)*churn_nonbuyers)*(ic*Inputs!$C$8+fee_wd*Inputs!$E$8*(1-$B1735)+fee_fx*Inputs!$D$8-cost_acc-cost_wd*Inputs!$E$8*(1-$B1735)-cost_fx*Inputs!$D$8))</f>
        <v>133779.701011451</v>
      </c>
      <c r="J1735" s="0" t="n">
        <f aca="false">G1735+H1735+I1735-fixed</f>
        <v>-22229.565902103</v>
      </c>
      <c r="K1735" s="0" t="n">
        <f aca="false">12*Inputs!$B$6*(1-MIN(1,Inputs!$G$6*$D1735)*churn_nonbuyers)*(ic*Inputs!$C$6+fee_wd*Inputs!$E$6*(1-$B1735)+fee_fx*Inputs!$D$6-cost_acc-cost_wd*Inputs!$E$6*(1-$B1735)-cost_fx*Inputs!$D$6)</f>
        <v>145674.7331184</v>
      </c>
      <c r="L1735" s="0" t="n">
        <f aca="false">12*Inputs!$B$7*(1-MIN(1,Inputs!$G$7*$D1735)*churn_nonbuyers)*(ic*Inputs!$C$7+fee_wd*Inputs!$E$7*(1-$B1735)+fee_fx*Inputs!$D$7-cost_acc-cost_wd*Inputs!$E$7*(1-$B1735)-cost_fx*Inputs!$D$7)</f>
        <v>343843.75507104</v>
      </c>
      <c r="M1735" s="0" t="n">
        <f aca="false">12*Inputs!$B$8*(1-MIN(1,Inputs!$G$8*$D1735)*churn_nonbuyers)*(ic*Inputs!$C$8+fee_wd*Inputs!$E$8*(1-$B1735)+fee_fx*Inputs!$D$8-cost_acc-cost_wd*Inputs!$E$8*(1-$B1735)-cost_fx*Inputs!$D$8)</f>
        <v>58181.9172192</v>
      </c>
      <c r="N1735" s="0" t="n">
        <f aca="false">K1735+L1735+I1735-fixed</f>
        <v>-76701.8107991088</v>
      </c>
      <c r="O1735" s="0" t="n">
        <f aca="false">K1735+L1735+M1735-fixed</f>
        <v>-152299.59459136</v>
      </c>
      <c r="P1735" s="0" t="n">
        <f aca="false">12*Inputs!$B$6*(1-MIN(1,Inputs!$F$6*$D1735))*(ic*Inputs!$C$6+flat_fee-cost_acc-cost_wd*Inputs!$E$6*$E1735-cost_fx*Inputs!$D$6)+12*Inputs!$B$7*(1-MIN(1,Inputs!$F$7*$D1735))*(ic*Inputs!$C$7+flat_fee-cost_acc-cost_wd*Inputs!$E$7*$E1735-cost_fx*Inputs!$D$7)+12*Inputs!$B$8*(1-MIN(1,Inputs!$F$8*$D1735))*(ic*Inputs!$C$8+flat_fee-cost_acc-cost_wd*Inputs!$E$8*$E1735-cost_fx*Inputs!$D$8)-fixed</f>
        <v>-119559.619888</v>
      </c>
    </row>
    <row r="1736" customFormat="false" ht="15" hidden="false" customHeight="false" outlineLevel="0" collapsed="false">
      <c r="A1736" s="0" t="n">
        <v>1671</v>
      </c>
      <c r="B1736" s="0" t="n">
        <v>0.18699</v>
      </c>
      <c r="C1736" s="0" t="n">
        <v>0.679574</v>
      </c>
      <c r="D1736" s="0" t="n">
        <v>1.368446</v>
      </c>
      <c r="E1736" s="0" t="n">
        <v>1.044056</v>
      </c>
      <c r="F1736" s="0" t="n">
        <v>0.269203</v>
      </c>
      <c r="G1736" s="0" t="n">
        <f aca="false">12*Inputs!$B$6*(MIN(1,$H$50*$C1736)*(ic*Inputs!$C$6+pS+fee_fx*Inputs!$D$6-cost_acc-cost_wd*Inputs!$E$6*$E1736-cost_fx*Inputs!$D$6-$F1736)+(1-MIN(1,$H$50*$C1736))*(1-MIN(1,Inputs!$G$6*$D1736)*churn_nonbuyers)*(ic*Inputs!$C$6+fee_wd*Inputs!$E$6*(1-$B1736)+fee_fx*Inputs!$D$6-cost_acc-cost_wd*Inputs!$E$6*(1-$B1736)-cost_fx*Inputs!$D$6))</f>
        <v>198917.59796237</v>
      </c>
      <c r="H1736" s="0" t="n">
        <f aca="false">12*Inputs!$B$7*(MIN(1,$H$51*$C1736)*(ic*Inputs!$C$7+pE+fee_fx*Inputs!$D$7-cost_acc-cost_wd*Inputs!$E$7*$E1736-cost_fx*Inputs!$D$7-$F1736)+(1-MIN(1,$H$51*$C1736))*(1-MIN(1,Inputs!$G$7*$D1736)*churn_nonbuyers)*(ic*Inputs!$C$7+fee_wd*Inputs!$E$7*(1-$B1736)+fee_fx*Inputs!$D$7-cost_acc-cost_wd*Inputs!$E$7*(1-$B1736)-cost_fx*Inputs!$D$7))</f>
        <v>397110.09345958</v>
      </c>
      <c r="I1736" s="0" t="n">
        <f aca="false">12*Inputs!$B$8*(MIN(1,$H$52*$C1736)*(ic*Inputs!$C$8+pT-cost_acc-cost_wd*Inputs!$E$8-cost_fx*Inputs!$D$8-cost_ins)+(1-MIN(1,$H$52*$C1736))*(1-MIN(1,Inputs!$G$8*$D1736)*churn_nonbuyers)*(ic*Inputs!$C$8+fee_wd*Inputs!$E$8*(1-$B1736)+fee_fx*Inputs!$D$8-cost_acc-cost_wd*Inputs!$E$8*(1-$B1736)-cost_fx*Inputs!$D$8))</f>
        <v>104960.980285329</v>
      </c>
      <c r="J1736" s="0" t="n">
        <f aca="false">G1736+H1736+I1736-fixed</f>
        <v>988.671707279165</v>
      </c>
      <c r="K1736" s="0" t="n">
        <f aca="false">12*Inputs!$B$6*(1-MIN(1,Inputs!$G$6*$D1736)*churn_nonbuyers)*(ic*Inputs!$C$6+fee_wd*Inputs!$E$6*(1-$B1736)+fee_fx*Inputs!$D$6-cost_acc-cost_wd*Inputs!$E$6*(1-$B1736)-cost_fx*Inputs!$D$6)</f>
        <v>162721.881486288</v>
      </c>
      <c r="L1736" s="0" t="n">
        <f aca="false">12*Inputs!$B$7*(1-MIN(1,Inputs!$G$7*$D1736)*churn_nonbuyers)*(ic*Inputs!$C$7+fee_wd*Inputs!$E$7*(1-$B1736)+fee_fx*Inputs!$D$7-cost_acc-cost_wd*Inputs!$E$7*(1-$B1736)-cost_fx*Inputs!$D$7)</f>
        <v>360826.143483773</v>
      </c>
      <c r="M1736" s="0" t="n">
        <f aca="false">12*Inputs!$B$8*(1-MIN(1,Inputs!$G$8*$D1736)*churn_nonbuyers)*(ic*Inputs!$C$8+fee_wd*Inputs!$E$8*(1-$B1736)+fee_fx*Inputs!$D$8-cost_acc-cost_wd*Inputs!$E$8*(1-$B1736)-cost_fx*Inputs!$D$8)</f>
        <v>13359.698029344</v>
      </c>
      <c r="N1736" s="0" t="n">
        <f aca="false">K1736+L1736+I1736-fixed</f>
        <v>-71490.9947446106</v>
      </c>
      <c r="O1736" s="0" t="n">
        <f aca="false">K1736+L1736+M1736-fixed</f>
        <v>-163092.277000595</v>
      </c>
      <c r="P1736" s="0" t="n">
        <f aca="false">12*Inputs!$B$6*(1-MIN(1,Inputs!$F$6*$D1736))*(ic*Inputs!$C$6+flat_fee-cost_acc-cost_wd*Inputs!$E$6*$E1736-cost_fx*Inputs!$D$6)+12*Inputs!$B$7*(1-MIN(1,Inputs!$F$7*$D1736))*(ic*Inputs!$C$7+flat_fee-cost_acc-cost_wd*Inputs!$E$7*$E1736-cost_fx*Inputs!$D$7)+12*Inputs!$B$8*(1-MIN(1,Inputs!$F$8*$D1736))*(ic*Inputs!$C$8+flat_fee-cost_acc-cost_wd*Inputs!$E$8*$E1736-cost_fx*Inputs!$D$8)-fixed</f>
        <v>-152441.46621376</v>
      </c>
    </row>
    <row r="1737" customFormat="false" ht="15" hidden="false" customHeight="false" outlineLevel="0" collapsed="false">
      <c r="A1737" s="0" t="n">
        <v>1672</v>
      </c>
      <c r="B1737" s="0" t="n">
        <v>0.3167</v>
      </c>
      <c r="C1737" s="0" t="n">
        <v>1.072927</v>
      </c>
      <c r="D1737" s="0" t="n">
        <v>1.081083</v>
      </c>
      <c r="E1737" s="0" t="n">
        <v>1.194183</v>
      </c>
      <c r="F1737" s="0" t="n">
        <v>0.198455</v>
      </c>
      <c r="G1737" s="0" t="n">
        <f aca="false">12*Inputs!$B$6*(MIN(1,$H$50*$C1737)*(ic*Inputs!$C$6+pS+fee_fx*Inputs!$D$6-cost_acc-cost_wd*Inputs!$E$6*$E1737-cost_fx*Inputs!$D$6-$F1737)+(1-MIN(1,$H$50*$C1737))*(1-MIN(1,Inputs!$G$6*$D1737)*churn_nonbuyers)*(ic*Inputs!$C$6+fee_wd*Inputs!$E$6*(1-$B1737)+fee_fx*Inputs!$D$6-cost_acc-cost_wd*Inputs!$E$6*(1-$B1737)-cost_fx*Inputs!$D$6))</f>
        <v>204048.519508632</v>
      </c>
      <c r="H1737" s="0" t="n">
        <f aca="false">12*Inputs!$B$7*(MIN(1,$H$51*$C1737)*(ic*Inputs!$C$7+pE+fee_fx*Inputs!$D$7-cost_acc-cost_wd*Inputs!$E$7*$E1737-cost_fx*Inputs!$D$7-$F1737)+(1-MIN(1,$H$51*$C1737))*(1-MIN(1,Inputs!$G$7*$D1737)*churn_nonbuyers)*(ic*Inputs!$C$7+fee_wd*Inputs!$E$7*(1-$B1737)+fee_fx*Inputs!$D$7-cost_acc-cost_wd*Inputs!$E$7*(1-$B1737)-cost_fx*Inputs!$D$7))</f>
        <v>395463.843290475</v>
      </c>
      <c r="I1737" s="0" t="n">
        <f aca="false">12*Inputs!$B$8*(MIN(1,$H$52*$C1737)*(ic*Inputs!$C$8+pT-cost_acc-cost_wd*Inputs!$E$8-cost_fx*Inputs!$D$8-cost_ins)+(1-MIN(1,$H$52*$C1737))*(1-MIN(1,Inputs!$G$8*$D1737)*churn_nonbuyers)*(ic*Inputs!$C$8+fee_wd*Inputs!$E$8*(1-$B1737)+fee_fx*Inputs!$D$8-cost_acc-cost_wd*Inputs!$E$8*(1-$B1737)-cost_fx*Inputs!$D$8))</f>
        <v>173500.713962781</v>
      </c>
      <c r="J1737" s="0" t="n">
        <f aca="false">G1737+H1737+I1737-fixed</f>
        <v>73013.0767618881</v>
      </c>
      <c r="K1737" s="0" t="n">
        <f aca="false">12*Inputs!$B$6*(1-MIN(1,Inputs!$G$6*$D1737)*churn_nonbuyers)*(ic*Inputs!$C$6+fee_wd*Inputs!$E$6*(1-$B1737)+fee_fx*Inputs!$D$6-cost_acc-cost_wd*Inputs!$E$6*(1-$B1737)-cost_fx*Inputs!$D$6)</f>
        <v>147563.01205992</v>
      </c>
      <c r="L1737" s="0" t="n">
        <f aca="false">12*Inputs!$B$7*(1-MIN(1,Inputs!$G$7*$D1737)*churn_nonbuyers)*(ic*Inputs!$C$7+fee_wd*Inputs!$E$7*(1-$B1737)+fee_fx*Inputs!$D$7-cost_acc-cost_wd*Inputs!$E$7*(1-$B1737)-cost_fx*Inputs!$D$7)</f>
        <v>345997.497251952</v>
      </c>
      <c r="M1737" s="0" t="n">
        <f aca="false">12*Inputs!$B$8*(1-MIN(1,Inputs!$G$8*$D1737)*churn_nonbuyers)*(ic*Inputs!$C$8+fee_wd*Inputs!$E$8*(1-$B1737)+fee_fx*Inputs!$D$8-cost_acc-cost_wd*Inputs!$E$8*(1-$B1737)-cost_fx*Inputs!$D$8)</f>
        <v>75696.49009296</v>
      </c>
      <c r="N1737" s="0" t="n">
        <f aca="false">K1737+L1737+I1737-fixed</f>
        <v>-32938.7767253466</v>
      </c>
      <c r="O1737" s="0" t="n">
        <f aca="false">K1737+L1737+M1737-fixed</f>
        <v>-130743.000595168</v>
      </c>
      <c r="P1737" s="0" t="n">
        <f aca="false">12*Inputs!$B$6*(1-MIN(1,Inputs!$F$6*$D1737))*(ic*Inputs!$C$6+flat_fee-cost_acc-cost_wd*Inputs!$E$6*$E1737-cost_fx*Inputs!$D$6)+12*Inputs!$B$7*(1-MIN(1,Inputs!$F$7*$D1737))*(ic*Inputs!$C$7+flat_fee-cost_acc-cost_wd*Inputs!$E$7*$E1737-cost_fx*Inputs!$D$7)+12*Inputs!$B$8*(1-MIN(1,Inputs!$F$8*$D1737))*(ic*Inputs!$C$8+flat_fee-cost_acc-cost_wd*Inputs!$E$8*$E1737-cost_fx*Inputs!$D$8)-fixed</f>
        <v>-55361.2443786401</v>
      </c>
    </row>
    <row r="1738" customFormat="false" ht="15" hidden="false" customHeight="false" outlineLevel="0" collapsed="false">
      <c r="A1738" s="0" t="n">
        <v>1673</v>
      </c>
      <c r="B1738" s="0" t="n">
        <v>0.388846</v>
      </c>
      <c r="C1738" s="0" t="n">
        <v>0.798328</v>
      </c>
      <c r="D1738" s="0" t="n">
        <v>1.055652</v>
      </c>
      <c r="E1738" s="0" t="n">
        <v>1.060557</v>
      </c>
      <c r="F1738" s="0" t="n">
        <v>0.101156</v>
      </c>
      <c r="G1738" s="0" t="n">
        <f aca="false">12*Inputs!$B$6*(MIN(1,$H$50*$C1738)*(ic*Inputs!$C$6+pS+fee_fx*Inputs!$D$6-cost_acc-cost_wd*Inputs!$E$6*$E1738-cost_fx*Inputs!$D$6-$F1738)+(1-MIN(1,$H$50*$C1738))*(1-MIN(1,Inputs!$G$6*$D1738)*churn_nonbuyers)*(ic*Inputs!$C$6+fee_wd*Inputs!$E$6*(1-$B1738)+fee_fx*Inputs!$D$6-cost_acc-cost_wd*Inputs!$E$6*(1-$B1738)-cost_fx*Inputs!$D$6))</f>
        <v>184812.954354152</v>
      </c>
      <c r="H1738" s="0" t="n">
        <f aca="false">12*Inputs!$B$7*(MIN(1,$H$51*$C1738)*(ic*Inputs!$C$7+pE+fee_fx*Inputs!$D$7-cost_acc-cost_wd*Inputs!$E$7*$E1738-cost_fx*Inputs!$D$7-$F1738)+(1-MIN(1,$H$51*$C1738))*(1-MIN(1,Inputs!$G$7*$D1738)*churn_nonbuyers)*(ic*Inputs!$C$7+fee_wd*Inputs!$E$7*(1-$B1738)+fee_fx*Inputs!$D$7-cost_acc-cost_wd*Inputs!$E$7*(1-$B1738)-cost_fx*Inputs!$D$7))</f>
        <v>392905.268008344</v>
      </c>
      <c r="I1738" s="0" t="n">
        <f aca="false">12*Inputs!$B$8*(MIN(1,$H$52*$C1738)*(ic*Inputs!$C$8+pT-cost_acc-cost_wd*Inputs!$E$8-cost_fx*Inputs!$D$8-cost_ins)+(1-MIN(1,$H$52*$C1738))*(1-MIN(1,Inputs!$G$8*$D1738)*churn_nonbuyers)*(ic*Inputs!$C$8+fee_wd*Inputs!$E$8*(1-$B1738)+fee_fx*Inputs!$D$8-cost_acc-cost_wd*Inputs!$E$8*(1-$B1738)-cost_fx*Inputs!$D$8))</f>
        <v>150514.448232835</v>
      </c>
      <c r="J1738" s="0" t="n">
        <f aca="false">G1738+H1738+I1738-fixed</f>
        <v>28232.6705953301</v>
      </c>
      <c r="K1738" s="0" t="n">
        <f aca="false">12*Inputs!$B$6*(1-MIN(1,Inputs!$G$6*$D1738)*churn_nonbuyers)*(ic*Inputs!$C$6+fee_wd*Inputs!$E$6*(1-$B1738)+fee_fx*Inputs!$D$6-cost_acc-cost_wd*Inputs!$E$6*(1-$B1738)-cost_fx*Inputs!$D$6)</f>
        <v>137920.703454662</v>
      </c>
      <c r="L1738" s="0" t="n">
        <f aca="false">12*Inputs!$B$7*(1-MIN(1,Inputs!$G$7*$D1738)*churn_nonbuyers)*(ic*Inputs!$C$7+fee_wd*Inputs!$E$7*(1-$B1738)+fee_fx*Inputs!$D$7-cost_acc-cost_wd*Inputs!$E$7*(1-$B1738)-cost_fx*Inputs!$D$7)</f>
        <v>336210.309176797</v>
      </c>
      <c r="M1738" s="0" t="n">
        <f aca="false">12*Inputs!$B$8*(1-MIN(1,Inputs!$G$8*$D1738)*churn_nonbuyers)*(ic*Inputs!$C$8+fee_wd*Inputs!$E$8*(1-$B1738)+fee_fx*Inputs!$D$8-cost_acc-cost_wd*Inputs!$E$8*(1-$B1738)-cost_fx*Inputs!$D$8)</f>
        <v>80332.3545750912</v>
      </c>
      <c r="N1738" s="0" t="n">
        <f aca="false">K1738+L1738+I1738-fixed</f>
        <v>-75354.5391357055</v>
      </c>
      <c r="O1738" s="0" t="n">
        <f aca="false">K1738+L1738+M1738-fixed</f>
        <v>-145536.632793449</v>
      </c>
      <c r="P1738" s="0" t="n">
        <f aca="false">12*Inputs!$B$6*(1-MIN(1,Inputs!$F$6*$D1738))*(ic*Inputs!$C$6+flat_fee-cost_acc-cost_wd*Inputs!$E$6*$E1738-cost_fx*Inputs!$D$6)+12*Inputs!$B$7*(1-MIN(1,Inputs!$F$7*$D1738))*(ic*Inputs!$C$7+flat_fee-cost_acc-cost_wd*Inputs!$E$7*$E1738-cost_fx*Inputs!$D$7)+12*Inputs!$B$8*(1-MIN(1,Inputs!$F$8*$D1738))*(ic*Inputs!$C$8+flat_fee-cost_acc-cost_wd*Inputs!$E$8*$E1738-cost_fx*Inputs!$D$8)-fixed</f>
        <v>13736.4833033601</v>
      </c>
    </row>
    <row r="1739" customFormat="false" ht="15" hidden="false" customHeight="false" outlineLevel="0" collapsed="false">
      <c r="A1739" s="0" t="n">
        <v>1674</v>
      </c>
      <c r="B1739" s="0" t="n">
        <v>0.085109</v>
      </c>
      <c r="C1739" s="0" t="n">
        <v>0.963118</v>
      </c>
      <c r="D1739" s="0" t="n">
        <v>1.232696</v>
      </c>
      <c r="E1739" s="0" t="n">
        <v>1.228968</v>
      </c>
      <c r="F1739" s="0" t="n">
        <v>0.186636</v>
      </c>
      <c r="G1739" s="0" t="n">
        <f aca="false">12*Inputs!$B$6*(MIN(1,$H$50*$C1739)*(ic*Inputs!$C$6+pS+fee_fx*Inputs!$D$6-cost_acc-cost_wd*Inputs!$E$6*$E1739-cost_fx*Inputs!$D$6-$F1739)+(1-MIN(1,$H$50*$C1739))*(1-MIN(1,Inputs!$G$6*$D1739)*churn_nonbuyers)*(ic*Inputs!$C$6+fee_wd*Inputs!$E$6*(1-$B1739)+fee_fx*Inputs!$D$6-cost_acc-cost_wd*Inputs!$E$6*(1-$B1739)-cost_fx*Inputs!$D$6))</f>
        <v>225548.924889578</v>
      </c>
      <c r="H1739" s="0" t="n">
        <f aca="false">12*Inputs!$B$7*(MIN(1,$H$51*$C1739)*(ic*Inputs!$C$7+pE+fee_fx*Inputs!$D$7-cost_acc-cost_wd*Inputs!$E$7*$E1739-cost_fx*Inputs!$D$7-$F1739)+(1-MIN(1,$H$51*$C1739))*(1-MIN(1,Inputs!$G$7*$D1739)*churn_nonbuyers)*(ic*Inputs!$C$7+fee_wd*Inputs!$E$7*(1-$B1739)+fee_fx*Inputs!$D$7-cost_acc-cost_wd*Inputs!$E$7*(1-$B1739)-cost_fx*Inputs!$D$7))</f>
        <v>405940.834303041</v>
      </c>
      <c r="I1739" s="0" t="n">
        <f aca="false">12*Inputs!$B$8*(MIN(1,$H$52*$C1739)*(ic*Inputs!$C$8+pT-cost_acc-cost_wd*Inputs!$E$8-cost_fx*Inputs!$D$8-cost_ins)+(1-MIN(1,$H$52*$C1739))*(1-MIN(1,Inputs!$G$8*$D1739)*churn_nonbuyers)*(ic*Inputs!$C$8+fee_wd*Inputs!$E$8*(1-$B1739)+fee_fx*Inputs!$D$8-cost_acc-cost_wd*Inputs!$E$8*(1-$B1739)-cost_fx*Inputs!$D$8))</f>
        <v>153226.68584741</v>
      </c>
      <c r="J1739" s="0" t="n">
        <f aca="false">G1739+H1739+I1739-fixed</f>
        <v>84716.4450400297</v>
      </c>
      <c r="K1739" s="0" t="n">
        <f aca="false">12*Inputs!$B$6*(1-MIN(1,Inputs!$G$6*$D1739)*churn_nonbuyers)*(ic*Inputs!$C$6+fee_wd*Inputs!$E$6*(1-$B1739)+fee_fx*Inputs!$D$6-cost_acc-cost_wd*Inputs!$E$6*(1-$B1739)-cost_fx*Inputs!$D$6)</f>
        <v>177674.105691821</v>
      </c>
      <c r="L1739" s="0" t="n">
        <f aca="false">12*Inputs!$B$7*(1-MIN(1,Inputs!$G$7*$D1739)*churn_nonbuyers)*(ic*Inputs!$C$7+fee_wd*Inputs!$E$7*(1-$B1739)+fee_fx*Inputs!$D$7-cost_acc-cost_wd*Inputs!$E$7*(1-$B1739)-cost_fx*Inputs!$D$7)</f>
        <v>376486.839607093</v>
      </c>
      <c r="M1739" s="0" t="n">
        <f aca="false">12*Inputs!$B$8*(1-MIN(1,Inputs!$G$8*$D1739)*churn_nonbuyers)*(ic*Inputs!$C$8+fee_wd*Inputs!$E$8*(1-$B1739)+fee_fx*Inputs!$D$8-cost_acc-cost_wd*Inputs!$E$8*(1-$B1739)-cost_fx*Inputs!$D$8)</f>
        <v>44193.4803218304</v>
      </c>
      <c r="N1739" s="0" t="n">
        <f aca="false">K1739+L1739+I1739-fixed</f>
        <v>7387.63114632329</v>
      </c>
      <c r="O1739" s="0" t="n">
        <f aca="false">K1739+L1739+M1739-fixed</f>
        <v>-101645.574379256</v>
      </c>
      <c r="P1739" s="0" t="n">
        <f aca="false">12*Inputs!$B$6*(1-MIN(1,Inputs!$F$6*$D1739))*(ic*Inputs!$C$6+flat_fee-cost_acc-cost_wd*Inputs!$E$6*$E1739-cost_fx*Inputs!$D$6)+12*Inputs!$B$7*(1-MIN(1,Inputs!$F$7*$D1739))*(ic*Inputs!$C$7+flat_fee-cost_acc-cost_wd*Inputs!$E$7*$E1739-cost_fx*Inputs!$D$7)+12*Inputs!$B$8*(1-MIN(1,Inputs!$F$8*$D1739))*(ic*Inputs!$C$8+flat_fee-cost_acc-cost_wd*Inputs!$E$8*$E1739-cost_fx*Inputs!$D$8)-fixed</f>
        <v>-146878.78083328</v>
      </c>
    </row>
    <row r="1740" customFormat="false" ht="15" hidden="false" customHeight="false" outlineLevel="0" collapsed="false">
      <c r="A1740" s="0" t="n">
        <v>1675</v>
      </c>
      <c r="B1740" s="0" t="n">
        <v>0.048826</v>
      </c>
      <c r="C1740" s="0" t="n">
        <v>1.020846</v>
      </c>
      <c r="D1740" s="0" t="n">
        <v>1.886383</v>
      </c>
      <c r="E1740" s="0" t="n">
        <v>1.128447</v>
      </c>
      <c r="F1740" s="0" t="n">
        <v>0.305788</v>
      </c>
      <c r="G1740" s="0" t="n">
        <f aca="false">12*Inputs!$B$6*(MIN(1,$H$50*$C1740)*(ic*Inputs!$C$6+pS+fee_fx*Inputs!$D$6-cost_acc-cost_wd*Inputs!$E$6*$E1740-cost_fx*Inputs!$D$6-$F1740)+(1-MIN(1,$H$50*$C1740))*(1-MIN(1,Inputs!$G$6*$D1740)*churn_nonbuyers)*(ic*Inputs!$C$6+fee_wd*Inputs!$E$6*(1-$B1740)+fee_fx*Inputs!$D$6-cost_acc-cost_wd*Inputs!$E$6*(1-$B1740)-cost_fx*Inputs!$D$6))</f>
        <v>226642.593275422</v>
      </c>
      <c r="H1740" s="0" t="n">
        <f aca="false">12*Inputs!$B$7*(MIN(1,$H$51*$C1740)*(ic*Inputs!$C$7+pE+fee_fx*Inputs!$D$7-cost_acc-cost_wd*Inputs!$E$7*$E1740-cost_fx*Inputs!$D$7-$F1740)+(1-MIN(1,$H$51*$C1740))*(1-MIN(1,Inputs!$G$7*$D1740)*churn_nonbuyers)*(ic*Inputs!$C$7+fee_wd*Inputs!$E$7*(1-$B1740)+fee_fx*Inputs!$D$7-cost_acc-cost_wd*Inputs!$E$7*(1-$B1740)-cost_fx*Inputs!$D$7))</f>
        <v>410901.737528833</v>
      </c>
      <c r="I1740" s="0" t="n">
        <f aca="false">12*Inputs!$B$8*(MIN(1,$H$52*$C1740)*(ic*Inputs!$C$8+pT-cost_acc-cost_wd*Inputs!$E$8-cost_fx*Inputs!$D$8-cost_ins)+(1-MIN(1,$H$52*$C1740))*(1-MIN(1,Inputs!$G$8*$D1740)*churn_nonbuyers)*(ic*Inputs!$C$8+fee_wd*Inputs!$E$8*(1-$B1740)+fee_fx*Inputs!$D$8-cost_acc-cost_wd*Inputs!$E$8*(1-$B1740)-cost_fx*Inputs!$D$8))</f>
        <v>147148.825824</v>
      </c>
      <c r="J1740" s="0" t="n">
        <f aca="false">G1740+H1740+I1740-fixed</f>
        <v>84693.1566282548</v>
      </c>
      <c r="K1740" s="0" t="n">
        <f aca="false">12*Inputs!$B$6*(1-MIN(1,Inputs!$G$6*$D1740)*churn_nonbuyers)*(ic*Inputs!$C$6+fee_wd*Inputs!$E$6*(1-$B1740)+fee_fx*Inputs!$D$6-cost_acc-cost_wd*Inputs!$E$6*(1-$B1740)-cost_fx*Inputs!$D$6)</f>
        <v>176217.468021778</v>
      </c>
      <c r="L1740" s="0" t="n">
        <f aca="false">12*Inputs!$B$7*(1-MIN(1,Inputs!$G$7*$D1740)*churn_nonbuyers)*(ic*Inputs!$C$7+fee_wd*Inputs!$E$7*(1-$B1740)+fee_fx*Inputs!$D$7-cost_acc-cost_wd*Inputs!$E$7*(1-$B1740)-cost_fx*Inputs!$D$7)</f>
        <v>373749.258829067</v>
      </c>
      <c r="M1740" s="0" t="n">
        <f aca="false">12*Inputs!$B$8*(1-MIN(1,Inputs!$G$8*$D1740)*churn_nonbuyers)*(ic*Inputs!$C$8+fee_wd*Inputs!$E$8*(1-$B1740)+fee_fx*Inputs!$D$8-cost_acc-cost_wd*Inputs!$E$8*(1-$B1740)-cost_fx*Inputs!$D$8)</f>
        <v>0</v>
      </c>
      <c r="N1740" s="0" t="n">
        <f aca="false">K1740+L1740+I1740-fixed</f>
        <v>-2884.44732515584</v>
      </c>
      <c r="O1740" s="0" t="n">
        <f aca="false">K1740+L1740+M1740-fixed</f>
        <v>-150033.273149156</v>
      </c>
      <c r="P1740" s="0" t="n">
        <f aca="false">12*Inputs!$B$6*(1-MIN(1,Inputs!$F$6*$D1740))*(ic*Inputs!$C$6+flat_fee-cost_acc-cost_wd*Inputs!$E$6*$E1740-cost_fx*Inputs!$D$6)+12*Inputs!$B$7*(1-MIN(1,Inputs!$F$7*$D1740))*(ic*Inputs!$C$7+flat_fee-cost_acc-cost_wd*Inputs!$E$7*$E1740-cost_fx*Inputs!$D$7)+12*Inputs!$B$8*(1-MIN(1,Inputs!$F$8*$D1740))*(ic*Inputs!$C$8+flat_fee-cost_acc-cost_wd*Inputs!$E$8*$E1740-cost_fx*Inputs!$D$8)-fixed</f>
        <v>-428525.506900398</v>
      </c>
    </row>
    <row r="1741" customFormat="false" ht="15" hidden="false" customHeight="false" outlineLevel="0" collapsed="false">
      <c r="A1741" s="0" t="n">
        <v>1676</v>
      </c>
      <c r="B1741" s="0" t="n">
        <v>0.356748</v>
      </c>
      <c r="C1741" s="0" t="n">
        <v>0.676675</v>
      </c>
      <c r="D1741" s="0" t="n">
        <v>0.767158</v>
      </c>
      <c r="E1741" s="0" t="n">
        <v>1.22754</v>
      </c>
      <c r="F1741" s="0" t="n">
        <v>0.441879</v>
      </c>
      <c r="G1741" s="0" t="n">
        <f aca="false">12*Inputs!$B$6*(MIN(1,$H$50*$C1741)*(ic*Inputs!$C$6+pS+fee_fx*Inputs!$D$6-cost_acc-cost_wd*Inputs!$E$6*$E1741-cost_fx*Inputs!$D$6-$F1741)+(1-MIN(1,$H$50*$C1741))*(1-MIN(1,Inputs!$G$6*$D1741)*churn_nonbuyers)*(ic*Inputs!$C$6+fee_wd*Inputs!$E$6*(1-$B1741)+fee_fx*Inputs!$D$6-cost_acc-cost_wd*Inputs!$E$6*(1-$B1741)-cost_fx*Inputs!$D$6))</f>
        <v>175942.682199273</v>
      </c>
      <c r="H1741" s="0" t="n">
        <f aca="false">12*Inputs!$B$7*(MIN(1,$H$51*$C1741)*(ic*Inputs!$C$7+pE+fee_fx*Inputs!$D$7-cost_acc-cost_wd*Inputs!$E$7*$E1741-cost_fx*Inputs!$D$7-$F1741)+(1-MIN(1,$H$51*$C1741))*(1-MIN(1,Inputs!$G$7*$D1741)*churn_nonbuyers)*(ic*Inputs!$C$7+fee_wd*Inputs!$E$7*(1-$B1741)+fee_fx*Inputs!$D$7-cost_acc-cost_wd*Inputs!$E$7*(1-$B1741)-cost_fx*Inputs!$D$7))</f>
        <v>363453.922412959</v>
      </c>
      <c r="I1741" s="0" t="n">
        <f aca="false">12*Inputs!$B$8*(MIN(1,$H$52*$C1741)*(ic*Inputs!$C$8+pT-cost_acc-cost_wd*Inputs!$E$8-cost_fx*Inputs!$D$8-cost_ins)+(1-MIN(1,$H$52*$C1741))*(1-MIN(1,Inputs!$G$8*$D1741)*churn_nonbuyers)*(ic*Inputs!$C$8+fee_wd*Inputs!$E$8*(1-$B1741)+fee_fx*Inputs!$D$8-cost_acc-cost_wd*Inputs!$E$8*(1-$B1741)-cost_fx*Inputs!$D$8))</f>
        <v>172904.293901822</v>
      </c>
      <c r="J1741" s="0" t="n">
        <f aca="false">G1741+H1741+I1741-fixed</f>
        <v>12300.8985140538</v>
      </c>
      <c r="K1741" s="0" t="n">
        <f aca="false">12*Inputs!$B$6*(1-MIN(1,Inputs!$G$6*$D1741)*churn_nonbuyers)*(ic*Inputs!$C$6+fee_wd*Inputs!$E$6*(1-$B1741)+fee_fx*Inputs!$D$6-cost_acc-cost_wd*Inputs!$E$6*(1-$B1741)-cost_fx*Inputs!$D$6)</f>
        <v>144465.846351725</v>
      </c>
      <c r="L1741" s="0" t="n">
        <f aca="false">12*Inputs!$B$7*(1-MIN(1,Inputs!$G$7*$D1741)*churn_nonbuyers)*(ic*Inputs!$C$7+fee_wd*Inputs!$E$7*(1-$B1741)+fee_fx*Inputs!$D$7-cost_acc-cost_wd*Inputs!$E$7*(1-$B1741)-cost_fx*Inputs!$D$7)</f>
        <v>343731.051427035</v>
      </c>
      <c r="M1741" s="0" t="n">
        <f aca="false">12*Inputs!$B$8*(1-MIN(1,Inputs!$G$8*$D1741)*churn_nonbuyers)*(ic*Inputs!$C$8+fee_wd*Inputs!$E$8*(1-$B1741)+fee_fx*Inputs!$D$8-cost_acc-cost_wd*Inputs!$E$8*(1-$B1741)-cost_fx*Inputs!$D$8)</f>
        <v>143191.554121382</v>
      </c>
      <c r="N1741" s="0" t="n">
        <f aca="false">K1741+L1741+I1741-fixed</f>
        <v>-38898.8083194185</v>
      </c>
      <c r="O1741" s="0" t="n">
        <f aca="false">K1741+L1741+M1741-fixed</f>
        <v>-68611.548099858</v>
      </c>
      <c r="P1741" s="0" t="n">
        <f aca="false">12*Inputs!$B$6*(1-MIN(1,Inputs!$F$6*$D1741))*(ic*Inputs!$C$6+flat_fee-cost_acc-cost_wd*Inputs!$E$6*$E1741-cost_fx*Inputs!$D$6)+12*Inputs!$B$7*(1-MIN(1,Inputs!$F$7*$D1741))*(ic*Inputs!$C$7+flat_fee-cost_acc-cost_wd*Inputs!$E$7*$E1741-cost_fx*Inputs!$D$7)+12*Inputs!$B$8*(1-MIN(1,Inputs!$F$8*$D1741))*(ic*Inputs!$C$8+flat_fee-cost_acc-cost_wd*Inputs!$E$8*$E1741-cost_fx*Inputs!$D$8)-fixed</f>
        <v>90765.4348927999</v>
      </c>
    </row>
    <row r="1742" customFormat="false" ht="15" hidden="false" customHeight="false" outlineLevel="0" collapsed="false">
      <c r="A1742" s="0" t="n">
        <v>1677</v>
      </c>
      <c r="B1742" s="0" t="n">
        <v>0.436763</v>
      </c>
      <c r="C1742" s="0" t="n">
        <v>0.75648</v>
      </c>
      <c r="D1742" s="0" t="n">
        <v>0.991678</v>
      </c>
      <c r="E1742" s="0" t="n">
        <v>1.467566</v>
      </c>
      <c r="F1742" s="0" t="n">
        <v>0.34551</v>
      </c>
      <c r="G1742" s="0" t="n">
        <f aca="false">12*Inputs!$B$6*(MIN(1,$H$50*$C1742)*(ic*Inputs!$C$6+pS+fee_fx*Inputs!$D$6-cost_acc-cost_wd*Inputs!$E$6*$E1742-cost_fx*Inputs!$D$6-$F1742)+(1-MIN(1,$H$50*$C1742))*(1-MIN(1,Inputs!$G$6*$D1742)*churn_nonbuyers)*(ic*Inputs!$C$6+fee_wd*Inputs!$E$6*(1-$B1742)+fee_fx*Inputs!$D$6-cost_acc-cost_wd*Inputs!$E$6*(1-$B1742)-cost_fx*Inputs!$D$6))</f>
        <v>165278.604644635</v>
      </c>
      <c r="H1742" s="0" t="n">
        <f aca="false">12*Inputs!$B$7*(MIN(1,$H$51*$C1742)*(ic*Inputs!$C$7+pE+fee_fx*Inputs!$D$7-cost_acc-cost_wd*Inputs!$E$7*$E1742-cost_fx*Inputs!$D$7-$F1742)+(1-MIN(1,$H$51*$C1742))*(1-MIN(1,Inputs!$G$7*$D1742)*churn_nonbuyers)*(ic*Inputs!$C$7+fee_wd*Inputs!$E$7*(1-$B1742)+fee_fx*Inputs!$D$7-cost_acc-cost_wd*Inputs!$E$7*(1-$B1742)-cost_fx*Inputs!$D$7))</f>
        <v>339612.380448597</v>
      </c>
      <c r="I1742" s="0" t="n">
        <f aca="false">12*Inputs!$B$8*(MIN(1,$H$52*$C1742)*(ic*Inputs!$C$8+pT-cost_acc-cost_wd*Inputs!$E$8-cost_fx*Inputs!$D$8-cost_ins)+(1-MIN(1,$H$52*$C1742))*(1-MIN(1,Inputs!$G$8*$D1742)*churn_nonbuyers)*(ic*Inputs!$C$8+fee_wd*Inputs!$E$8*(1-$B1742)+fee_fx*Inputs!$D$8-cost_acc-cost_wd*Inputs!$E$8*(1-$B1742)-cost_fx*Inputs!$D$8))</f>
        <v>152988.046450257</v>
      </c>
      <c r="J1742" s="0" t="n">
        <f aca="false">G1742+H1742+I1742-fixed</f>
        <v>-42120.9684565109</v>
      </c>
      <c r="K1742" s="0" t="n">
        <f aca="false">12*Inputs!$B$6*(1-MIN(1,Inputs!$G$6*$D1742)*churn_nonbuyers)*(ic*Inputs!$C$6+fee_wd*Inputs!$E$6*(1-$B1742)+fee_fx*Inputs!$D$6-cost_acc-cost_wd*Inputs!$E$6*(1-$B1742)-cost_fx*Inputs!$D$6)</f>
        <v>131828.537219861</v>
      </c>
      <c r="L1742" s="0" t="n">
        <f aca="false">12*Inputs!$B$7*(1-MIN(1,Inputs!$G$7*$D1742)*churn_nonbuyers)*(ic*Inputs!$C$7+fee_wd*Inputs!$E$7*(1-$B1742)+fee_fx*Inputs!$D$7-cost_acc-cost_wd*Inputs!$E$7*(1-$B1742)-cost_fx*Inputs!$D$7)</f>
        <v>330181.904987916</v>
      </c>
      <c r="M1742" s="0" t="n">
        <f aca="false">12*Inputs!$B$8*(1-MIN(1,Inputs!$G$8*$D1742)*churn_nonbuyers)*(ic*Inputs!$C$8+fee_wd*Inputs!$E$8*(1-$B1742)+fee_fx*Inputs!$D$8-cost_acc-cost_wd*Inputs!$E$8*(1-$B1742)-cost_fx*Inputs!$D$8)</f>
        <v>93409.8960393504</v>
      </c>
      <c r="N1742" s="0" t="n">
        <f aca="false">K1742+L1742+I1742-fixed</f>
        <v>-85001.5113419658</v>
      </c>
      <c r="O1742" s="0" t="n">
        <f aca="false">K1742+L1742+M1742-fixed</f>
        <v>-144579.661752872</v>
      </c>
      <c r="P1742" s="0" t="n">
        <f aca="false">12*Inputs!$B$6*(1-MIN(1,Inputs!$F$6*$D1742))*(ic*Inputs!$C$6+flat_fee-cost_acc-cost_wd*Inputs!$E$6*$E1742-cost_fx*Inputs!$D$6)+12*Inputs!$B$7*(1-MIN(1,Inputs!$F$7*$D1742))*(ic*Inputs!$C$7+flat_fee-cost_acc-cost_wd*Inputs!$E$7*$E1742-cost_fx*Inputs!$D$7)+12*Inputs!$B$8*(1-MIN(1,Inputs!$F$8*$D1742))*(ic*Inputs!$C$8+flat_fee-cost_acc-cost_wd*Inputs!$E$8*$E1742-cost_fx*Inputs!$D$8)-fixed</f>
        <v>-127757.36340448</v>
      </c>
    </row>
    <row r="1743" customFormat="false" ht="15" hidden="false" customHeight="false" outlineLevel="0" collapsed="false">
      <c r="A1743" s="0" t="n">
        <v>1678</v>
      </c>
      <c r="B1743" s="0" t="n">
        <v>0.380074</v>
      </c>
      <c r="C1743" s="0" t="n">
        <v>0.909608</v>
      </c>
      <c r="D1743" s="0" t="n">
        <v>1.55946</v>
      </c>
      <c r="E1743" s="0" t="n">
        <v>1.194822</v>
      </c>
      <c r="F1743" s="0" t="n">
        <v>0.242506</v>
      </c>
      <c r="G1743" s="0" t="n">
        <f aca="false">12*Inputs!$B$6*(MIN(1,$H$50*$C1743)*(ic*Inputs!$C$6+pS+fee_fx*Inputs!$D$6-cost_acc-cost_wd*Inputs!$E$6*$E1743-cost_fx*Inputs!$D$6-$F1743)+(1-MIN(1,$H$50*$C1743))*(1-MIN(1,Inputs!$G$6*$D1743)*churn_nonbuyers)*(ic*Inputs!$C$6+fee_wd*Inputs!$E$6*(1-$B1743)+fee_fx*Inputs!$D$6-cost_acc-cost_wd*Inputs!$E$6*(1-$B1743)-cost_fx*Inputs!$D$6))</f>
        <v>183252.114254646</v>
      </c>
      <c r="H1743" s="0" t="n">
        <f aca="false">12*Inputs!$B$7*(MIN(1,$H$51*$C1743)*(ic*Inputs!$C$7+pE+fee_fx*Inputs!$D$7-cost_acc-cost_wd*Inputs!$E$7*$E1743-cost_fx*Inputs!$D$7-$F1743)+(1-MIN(1,$H$51*$C1743))*(1-MIN(1,Inputs!$G$7*$D1743)*churn_nonbuyers)*(ic*Inputs!$C$7+fee_wd*Inputs!$E$7*(1-$B1743)+fee_fx*Inputs!$D$7-cost_acc-cost_wd*Inputs!$E$7*(1-$B1743)-cost_fx*Inputs!$D$7))</f>
        <v>376760.620402962</v>
      </c>
      <c r="I1743" s="0" t="n">
        <f aca="false">12*Inputs!$B$8*(MIN(1,$H$52*$C1743)*(ic*Inputs!$C$8+pT-cost_acc-cost_wd*Inputs!$E$8-cost_fx*Inputs!$D$8-cost_ins)+(1-MIN(1,$H$52*$C1743))*(1-MIN(1,Inputs!$G$8*$D1743)*churn_nonbuyers)*(ic*Inputs!$C$8+fee_wd*Inputs!$E$8*(1-$B1743)+fee_fx*Inputs!$D$8-cost_acc-cost_wd*Inputs!$E$8*(1-$B1743)-cost_fx*Inputs!$D$8))</f>
        <v>131114.535552</v>
      </c>
      <c r="J1743" s="0" t="n">
        <f aca="false">G1743+H1743+I1743-fixed</f>
        <v>-8872.72979039163</v>
      </c>
      <c r="K1743" s="0" t="n">
        <f aca="false">12*Inputs!$B$6*(1-MIN(1,Inputs!$G$6*$D1743)*churn_nonbuyers)*(ic*Inputs!$C$6+fee_wd*Inputs!$E$6*(1-$B1743)+fee_fx*Inputs!$D$6-cost_acc-cost_wd*Inputs!$E$6*(1-$B1743)-cost_fx*Inputs!$D$6)</f>
        <v>135417.500640288</v>
      </c>
      <c r="L1743" s="0" t="n">
        <f aca="false">12*Inputs!$B$7*(1-MIN(1,Inputs!$G$7*$D1743)*churn_nonbuyers)*(ic*Inputs!$C$7+fee_wd*Inputs!$E$7*(1-$B1743)+fee_fx*Inputs!$D$7-cost_acc-cost_wd*Inputs!$E$7*(1-$B1743)-cost_fx*Inputs!$D$7)</f>
        <v>332166.623904173</v>
      </c>
      <c r="M1743" s="0" t="n">
        <f aca="false">12*Inputs!$B$8*(1-MIN(1,Inputs!$G$8*$D1743)*churn_nonbuyers)*(ic*Inputs!$C$8+fee_wd*Inputs!$E$8*(1-$B1743)+fee_fx*Inputs!$D$8-cost_acc-cost_wd*Inputs!$E$8*(1-$B1743)-cost_fx*Inputs!$D$8)</f>
        <v>0</v>
      </c>
      <c r="N1743" s="0" t="n">
        <f aca="false">K1743+L1743+I1743-fixed</f>
        <v>-101301.339903539</v>
      </c>
      <c r="O1743" s="0" t="n">
        <f aca="false">K1743+L1743+M1743-fixed</f>
        <v>-232415.875455539</v>
      </c>
      <c r="P1743" s="0" t="n">
        <f aca="false">12*Inputs!$B$6*(1-MIN(1,Inputs!$F$6*$D1743))*(ic*Inputs!$C$6+flat_fee-cost_acc-cost_wd*Inputs!$E$6*$E1743-cost_fx*Inputs!$D$6)+12*Inputs!$B$7*(1-MIN(1,Inputs!$F$7*$D1743))*(ic*Inputs!$C$7+flat_fee-cost_acc-cost_wd*Inputs!$E$7*$E1743-cost_fx*Inputs!$D$7)+12*Inputs!$B$8*(1-MIN(1,Inputs!$F$8*$D1743))*(ic*Inputs!$C$8+flat_fee-cost_acc-cost_wd*Inputs!$E$8*$E1743-cost_fx*Inputs!$D$8)-fixed</f>
        <v>-303027.4350112</v>
      </c>
    </row>
    <row r="1744" customFormat="false" ht="15" hidden="false" customHeight="false" outlineLevel="0" collapsed="false">
      <c r="A1744" s="0" t="n">
        <v>1679</v>
      </c>
      <c r="B1744" s="0" t="n">
        <v>0.223161</v>
      </c>
      <c r="C1744" s="0" t="n">
        <v>1.046024</v>
      </c>
      <c r="D1744" s="0" t="n">
        <v>0.821753</v>
      </c>
      <c r="E1744" s="0" t="n">
        <v>1.132053</v>
      </c>
      <c r="F1744" s="0" t="n">
        <v>0.338961</v>
      </c>
      <c r="G1744" s="0" t="n">
        <f aca="false">12*Inputs!$B$6*(MIN(1,$H$50*$C1744)*(ic*Inputs!$C$6+pS+fee_fx*Inputs!$D$6-cost_acc-cost_wd*Inputs!$E$6*$E1744-cost_fx*Inputs!$D$6-$F1744)+(1-MIN(1,$H$50*$C1744))*(1-MIN(1,Inputs!$G$6*$D1744)*churn_nonbuyers)*(ic*Inputs!$C$6+fee_wd*Inputs!$E$6*(1-$B1744)+fee_fx*Inputs!$D$6-cost_acc-cost_wd*Inputs!$E$6*(1-$B1744)-cost_fx*Inputs!$D$6))</f>
        <v>214432.064595502</v>
      </c>
      <c r="H1744" s="0" t="n">
        <f aca="false">12*Inputs!$B$7*(MIN(1,$H$51*$C1744)*(ic*Inputs!$C$7+pE+fee_fx*Inputs!$D$7-cost_acc-cost_wd*Inputs!$E$7*$E1744-cost_fx*Inputs!$D$7-$F1744)+(1-MIN(1,$H$51*$C1744))*(1-MIN(1,Inputs!$G$7*$D1744)*churn_nonbuyers)*(ic*Inputs!$C$7+fee_wd*Inputs!$E$7*(1-$B1744)+fee_fx*Inputs!$D$7-cost_acc-cost_wd*Inputs!$E$7*(1-$B1744)-cost_fx*Inputs!$D$7))</f>
        <v>402503.359252396</v>
      </c>
      <c r="I1744" s="0" t="n">
        <f aca="false">12*Inputs!$B$8*(MIN(1,$H$52*$C1744)*(ic*Inputs!$C$8+pT-cost_acc-cost_wd*Inputs!$E$8-cost_fx*Inputs!$D$8-cost_ins)+(1-MIN(1,$H$52*$C1744))*(1-MIN(1,Inputs!$G$8*$D1744)*churn_nonbuyers)*(ic*Inputs!$C$8+fee_wd*Inputs!$E$8*(1-$B1744)+fee_fx*Inputs!$D$8-cost_acc-cost_wd*Inputs!$E$8*(1-$B1744)-cost_fx*Inputs!$D$8))</f>
        <v>186686.691990257</v>
      </c>
      <c r="J1744" s="0" t="n">
        <f aca="false">G1744+H1744+I1744-fixed</f>
        <v>103622.115838155</v>
      </c>
      <c r="K1744" s="0" t="n">
        <f aca="false">12*Inputs!$B$6*(1-MIN(1,Inputs!$G$6*$D1744)*churn_nonbuyers)*(ic*Inputs!$C$6+fee_wd*Inputs!$E$6*(1-$B1744)+fee_fx*Inputs!$D$6-cost_acc-cost_wd*Inputs!$E$6*(1-$B1744)-cost_fx*Inputs!$D$6)</f>
        <v>162501.904952878</v>
      </c>
      <c r="L1744" s="0" t="n">
        <f aca="false">12*Inputs!$B$7*(1-MIN(1,Inputs!$G$7*$D1744)*churn_nonbuyers)*(ic*Inputs!$C$7+fee_wd*Inputs!$E$7*(1-$B1744)+fee_fx*Inputs!$D$7-cost_acc-cost_wd*Inputs!$E$7*(1-$B1744)-cost_fx*Inputs!$D$7)</f>
        <v>361917.107227727</v>
      </c>
      <c r="M1744" s="0" t="n">
        <f aca="false">12*Inputs!$B$8*(1-MIN(1,Inputs!$G$8*$D1744)*churn_nonbuyers)*(ic*Inputs!$C$8+fee_wd*Inputs!$E$8*(1-$B1744)+fee_fx*Inputs!$D$8-cost_acc-cost_wd*Inputs!$E$8*(1-$B1744)-cost_fx*Inputs!$D$8)</f>
        <v>134095.822793429</v>
      </c>
      <c r="N1744" s="0" t="n">
        <f aca="false">K1744+L1744+I1744-fixed</f>
        <v>11105.7041708616</v>
      </c>
      <c r="O1744" s="0" t="n">
        <f aca="false">K1744+L1744+M1744-fixed</f>
        <v>-41485.1650259669</v>
      </c>
      <c r="P1744" s="0" t="n">
        <f aca="false">12*Inputs!$B$6*(1-MIN(1,Inputs!$F$6*$D1744))*(ic*Inputs!$C$6+flat_fee-cost_acc-cost_wd*Inputs!$E$6*$E1744-cost_fx*Inputs!$D$6)+12*Inputs!$B$7*(1-MIN(1,Inputs!$F$7*$D1744))*(ic*Inputs!$C$7+flat_fee-cost_acc-cost_wd*Inputs!$E$7*$E1744-cost_fx*Inputs!$D$7)+12*Inputs!$B$8*(1-MIN(1,Inputs!$F$8*$D1744))*(ic*Inputs!$C$8+flat_fee-cost_acc-cost_wd*Inputs!$E$8*$E1744-cost_fx*Inputs!$D$8)-fixed</f>
        <v>108294.44595416</v>
      </c>
    </row>
    <row r="1745" customFormat="false" ht="15" hidden="false" customHeight="false" outlineLevel="0" collapsed="false">
      <c r="A1745" s="0" t="n">
        <v>1680</v>
      </c>
      <c r="B1745" s="0" t="n">
        <v>0.188497</v>
      </c>
      <c r="C1745" s="0" t="n">
        <v>0.965165</v>
      </c>
      <c r="D1745" s="0" t="n">
        <v>1.329265</v>
      </c>
      <c r="E1745" s="0" t="n">
        <v>1.117828</v>
      </c>
      <c r="F1745" s="0" t="n">
        <v>0.121532</v>
      </c>
      <c r="G1745" s="0" t="n">
        <f aca="false">12*Inputs!$B$6*(MIN(1,$H$50*$C1745)*(ic*Inputs!$C$6+pS+fee_fx*Inputs!$D$6-cost_acc-cost_wd*Inputs!$E$6*$E1745-cost_fx*Inputs!$D$6-$F1745)+(1-MIN(1,$H$50*$C1745))*(1-MIN(1,Inputs!$G$6*$D1745)*churn_nonbuyers)*(ic*Inputs!$C$6+fee_wd*Inputs!$E$6*(1-$B1745)+fee_fx*Inputs!$D$6-cost_acc-cost_wd*Inputs!$E$6*(1-$B1745)-cost_fx*Inputs!$D$6))</f>
        <v>215901.000361083</v>
      </c>
      <c r="H1745" s="0" t="n">
        <f aca="false">12*Inputs!$B$7*(MIN(1,$H$51*$C1745)*(ic*Inputs!$C$7+pE+fee_fx*Inputs!$D$7-cost_acc-cost_wd*Inputs!$E$7*$E1745-cost_fx*Inputs!$D$7-$F1745)+(1-MIN(1,$H$51*$C1745))*(1-MIN(1,Inputs!$G$7*$D1745)*churn_nonbuyers)*(ic*Inputs!$C$7+fee_wd*Inputs!$E$7*(1-$B1745)+fee_fx*Inputs!$D$7-cost_acc-cost_wd*Inputs!$E$7*(1-$B1745)-cost_fx*Inputs!$D$7))</f>
        <v>412509.10214669</v>
      </c>
      <c r="I1745" s="0" t="n">
        <f aca="false">12*Inputs!$B$8*(MIN(1,$H$52*$C1745)*(ic*Inputs!$C$8+pT-cost_acc-cost_wd*Inputs!$E$8-cost_fx*Inputs!$D$8-cost_ins)+(1-MIN(1,$H$52*$C1745))*(1-MIN(1,Inputs!$G$8*$D1745)*churn_nonbuyers)*(ic*Inputs!$C$8+fee_wd*Inputs!$E$8*(1-$B1745)+fee_fx*Inputs!$D$8-cost_acc-cost_wd*Inputs!$E$8*(1-$B1745)-cost_fx*Inputs!$D$8))</f>
        <v>146278.852550288</v>
      </c>
      <c r="J1745" s="0" t="n">
        <f aca="false">G1745+H1745+I1745-fixed</f>
        <v>74688.9550580613</v>
      </c>
      <c r="K1745" s="0" t="n">
        <f aca="false">12*Inputs!$B$6*(1-MIN(1,Inputs!$G$6*$D1745)*churn_nonbuyers)*(ic*Inputs!$C$6+fee_wd*Inputs!$E$6*(1-$B1745)+fee_fx*Inputs!$D$6-cost_acc-cost_wd*Inputs!$E$6*(1-$B1745)-cost_fx*Inputs!$D$6)</f>
        <v>162861.490545876</v>
      </c>
      <c r="L1745" s="0" t="n">
        <f aca="false">12*Inputs!$B$7*(1-MIN(1,Inputs!$G$7*$D1745)*churn_nonbuyers)*(ic*Inputs!$C$7+fee_wd*Inputs!$E$7*(1-$B1745)+fee_fx*Inputs!$D$7-cost_acc-cost_wd*Inputs!$E$7*(1-$B1745)-cost_fx*Inputs!$D$7)</f>
        <v>361060.072407526</v>
      </c>
      <c r="M1745" s="0" t="n">
        <f aca="false">12*Inputs!$B$8*(1-MIN(1,Inputs!$G$8*$D1745)*churn_nonbuyers)*(ic*Inputs!$C$8+fee_wd*Inputs!$E$8*(1-$B1745)+fee_fx*Inputs!$D$8-cost_acc-cost_wd*Inputs!$E$8*(1-$B1745)-cost_fx*Inputs!$D$8)</f>
        <v>22060.575614088</v>
      </c>
      <c r="N1745" s="0" t="n">
        <f aca="false">K1745+L1745+I1745-fixed</f>
        <v>-29799.58449631</v>
      </c>
      <c r="O1745" s="0" t="n">
        <f aca="false">K1745+L1745+M1745-fixed</f>
        <v>-154017.86143251</v>
      </c>
      <c r="P1745" s="0" t="n">
        <f aca="false">12*Inputs!$B$6*(1-MIN(1,Inputs!$F$6*$D1745))*(ic*Inputs!$C$6+flat_fee-cost_acc-cost_wd*Inputs!$E$6*$E1745-cost_fx*Inputs!$D$6)+12*Inputs!$B$7*(1-MIN(1,Inputs!$F$7*$D1745))*(ic*Inputs!$C$7+flat_fee-cost_acc-cost_wd*Inputs!$E$7*$E1745-cost_fx*Inputs!$D$7)+12*Inputs!$B$8*(1-MIN(1,Inputs!$F$8*$D1745))*(ic*Inputs!$C$8+flat_fee-cost_acc-cost_wd*Inputs!$E$8*$E1745-cost_fx*Inputs!$D$8)-fixed</f>
        <v>-156800.2561792</v>
      </c>
    </row>
    <row r="1746" customFormat="false" ht="15" hidden="false" customHeight="false" outlineLevel="0" collapsed="false">
      <c r="A1746" s="0" t="n">
        <v>1681</v>
      </c>
      <c r="B1746" s="0" t="n">
        <v>0.172056</v>
      </c>
      <c r="C1746" s="0" t="n">
        <v>1.015917</v>
      </c>
      <c r="D1746" s="0" t="n">
        <v>1.43143</v>
      </c>
      <c r="E1746" s="0" t="n">
        <v>1.099644</v>
      </c>
      <c r="F1746" s="0" t="n">
        <v>0.093198</v>
      </c>
      <c r="G1746" s="0" t="n">
        <f aca="false">12*Inputs!$B$6*(MIN(1,$H$50*$C1746)*(ic*Inputs!$C$6+pS+fee_fx*Inputs!$D$6-cost_acc-cost_wd*Inputs!$E$6*$E1746-cost_fx*Inputs!$D$6-$F1746)+(1-MIN(1,$H$50*$C1746))*(1-MIN(1,Inputs!$G$6*$D1746)*churn_nonbuyers)*(ic*Inputs!$C$6+fee_wd*Inputs!$E$6*(1-$B1746)+fee_fx*Inputs!$D$6-cost_acc-cost_wd*Inputs!$E$6*(1-$B1746)-cost_fx*Inputs!$D$6))</f>
        <v>220979.526800867</v>
      </c>
      <c r="H1746" s="0" t="n">
        <f aca="false">12*Inputs!$B$7*(MIN(1,$H$51*$C1746)*(ic*Inputs!$C$7+pE+fee_fx*Inputs!$D$7-cost_acc-cost_wd*Inputs!$E$7*$E1746-cost_fx*Inputs!$D$7-$F1746)+(1-MIN(1,$H$51*$C1746))*(1-MIN(1,Inputs!$G$7*$D1746)*churn_nonbuyers)*(ic*Inputs!$C$7+fee_wd*Inputs!$E$7*(1-$B1746)+fee_fx*Inputs!$D$7-cost_acc-cost_wd*Inputs!$E$7*(1-$B1746)-cost_fx*Inputs!$D$7))</f>
        <v>419661.49818231</v>
      </c>
      <c r="I1746" s="0" t="n">
        <f aca="false">12*Inputs!$B$8*(MIN(1,$H$52*$C1746)*(ic*Inputs!$C$8+pT-cost_acc-cost_wd*Inputs!$E$8-cost_fx*Inputs!$D$8-cost_ins)+(1-MIN(1,$H$52*$C1746))*(1-MIN(1,Inputs!$G$8*$D1746)*churn_nonbuyers)*(ic*Inputs!$C$8+fee_wd*Inputs!$E$8*(1-$B1746)+fee_fx*Inputs!$D$8-cost_acc-cost_wd*Inputs!$E$8*(1-$B1746)-cost_fx*Inputs!$D$8))</f>
        <v>146438.340048</v>
      </c>
      <c r="J1746" s="0" t="n">
        <f aca="false">G1746+H1746+I1746-fixed</f>
        <v>87079.3650311772</v>
      </c>
      <c r="K1746" s="0" t="n">
        <f aca="false">12*Inputs!$B$6*(1-MIN(1,Inputs!$G$6*$D1746)*churn_nonbuyers)*(ic*Inputs!$C$6+fee_wd*Inputs!$E$6*(1-$B1746)+fee_fx*Inputs!$D$6-cost_acc-cost_wd*Inputs!$E$6*(1-$B1746)-cost_fx*Inputs!$D$6)</f>
        <v>164168.381664576</v>
      </c>
      <c r="L1746" s="0" t="n">
        <f aca="false">12*Inputs!$B$7*(1-MIN(1,Inputs!$G$7*$D1746)*churn_nonbuyers)*(ic*Inputs!$C$7+fee_wd*Inputs!$E$7*(1-$B1746)+fee_fx*Inputs!$D$7-cost_acc-cost_wd*Inputs!$E$7*(1-$B1746)-cost_fx*Inputs!$D$7)</f>
        <v>362173.314758746</v>
      </c>
      <c r="M1746" s="0" t="n">
        <f aca="false">12*Inputs!$B$8*(1-MIN(1,Inputs!$G$8*$D1746)*churn_nonbuyers)*(ic*Inputs!$C$8+fee_wd*Inputs!$E$8*(1-$B1746)+fee_fx*Inputs!$D$8-cost_acc-cost_wd*Inputs!$E$8*(1-$B1746)-cost_fx*Inputs!$D$8)</f>
        <v>0</v>
      </c>
      <c r="N1746" s="0" t="n">
        <f aca="false">K1746+L1746+I1746-fixed</f>
        <v>-27219.9635286784</v>
      </c>
      <c r="O1746" s="0" t="n">
        <f aca="false">K1746+L1746+M1746-fixed</f>
        <v>-173658.303576678</v>
      </c>
      <c r="P1746" s="0" t="n">
        <f aca="false">12*Inputs!$B$6*(1-MIN(1,Inputs!$F$6*$D1746))*(ic*Inputs!$C$6+flat_fee-cost_acc-cost_wd*Inputs!$E$6*$E1746-cost_fx*Inputs!$D$6)+12*Inputs!$B$7*(1-MIN(1,Inputs!$F$7*$D1746))*(ic*Inputs!$C$7+flat_fee-cost_acc-cost_wd*Inputs!$E$7*$E1746-cost_fx*Inputs!$D$7)+12*Inputs!$B$8*(1-MIN(1,Inputs!$F$8*$D1746))*(ic*Inputs!$C$8+flat_fee-cost_acc-cost_wd*Inputs!$E$8*$E1746-cost_fx*Inputs!$D$8)-fixed</f>
        <v>-205552.2064192</v>
      </c>
    </row>
    <row r="1747" customFormat="false" ht="15" hidden="false" customHeight="false" outlineLevel="0" collapsed="false">
      <c r="A1747" s="0" t="n">
        <v>1682</v>
      </c>
      <c r="B1747" s="0" t="n">
        <v>0.235109</v>
      </c>
      <c r="C1747" s="0" t="n">
        <v>0.622759</v>
      </c>
      <c r="D1747" s="0" t="n">
        <v>1.468584</v>
      </c>
      <c r="E1747" s="0" t="n">
        <v>1.273986</v>
      </c>
      <c r="F1747" s="0" t="n">
        <v>0.368156</v>
      </c>
      <c r="G1747" s="0" t="n">
        <f aca="false">12*Inputs!$B$6*(MIN(1,$H$50*$C1747)*(ic*Inputs!$C$6+pS+fee_fx*Inputs!$D$6-cost_acc-cost_wd*Inputs!$E$6*$E1747-cost_fx*Inputs!$D$6-$F1747)+(1-MIN(1,$H$50*$C1747))*(1-MIN(1,Inputs!$G$6*$D1747)*churn_nonbuyers)*(ic*Inputs!$C$6+fee_wd*Inputs!$E$6*(1-$B1747)+fee_fx*Inputs!$D$6-cost_acc-cost_wd*Inputs!$E$6*(1-$B1747)-cost_fx*Inputs!$D$6))</f>
        <v>184241.092768092</v>
      </c>
      <c r="H1747" s="0" t="n">
        <f aca="false">12*Inputs!$B$7*(MIN(1,$H$51*$C1747)*(ic*Inputs!$C$7+pE+fee_fx*Inputs!$D$7-cost_acc-cost_wd*Inputs!$E$7*$E1747-cost_fx*Inputs!$D$7-$F1747)+(1-MIN(1,$H$51*$C1747))*(1-MIN(1,Inputs!$G$7*$D1747)*churn_nonbuyers)*(ic*Inputs!$C$7+fee_wd*Inputs!$E$7*(1-$B1747)+fee_fx*Inputs!$D$7-cost_acc-cost_wd*Inputs!$E$7*(1-$B1747)-cost_fx*Inputs!$D$7))</f>
        <v>368208.85411884</v>
      </c>
      <c r="I1747" s="0" t="n">
        <f aca="false">12*Inputs!$B$8*(MIN(1,$H$52*$C1747)*(ic*Inputs!$C$8+pT-cost_acc-cost_wd*Inputs!$E$8-cost_fx*Inputs!$D$8-cost_ins)+(1-MIN(1,$H$52*$C1747))*(1-MIN(1,Inputs!$G$8*$D1747)*churn_nonbuyers)*(ic*Inputs!$C$8+fee_wd*Inputs!$E$8*(1-$B1747)+fee_fx*Inputs!$D$8-cost_acc-cost_wd*Inputs!$E$8*(1-$B1747)-cost_fx*Inputs!$D$8))</f>
        <v>89766.973296</v>
      </c>
      <c r="J1747" s="0" t="n">
        <f aca="false">G1747+H1747+I1747-fixed</f>
        <v>-57783.0798170676</v>
      </c>
      <c r="K1747" s="0" t="n">
        <f aca="false">12*Inputs!$B$6*(1-MIN(1,Inputs!$G$6*$D1747)*churn_nonbuyers)*(ic*Inputs!$C$6+fee_wd*Inputs!$E$6*(1-$B1747)+fee_fx*Inputs!$D$6-cost_acc-cost_wd*Inputs!$E$6*(1-$B1747)-cost_fx*Inputs!$D$6)</f>
        <v>155426.973952723</v>
      </c>
      <c r="L1747" s="0" t="n">
        <f aca="false">12*Inputs!$B$7*(1-MIN(1,Inputs!$G$7*$D1747)*churn_nonbuyers)*(ic*Inputs!$C$7+fee_wd*Inputs!$E$7*(1-$B1747)+fee_fx*Inputs!$D$7-cost_acc-cost_wd*Inputs!$E$7*(1-$B1747)-cost_fx*Inputs!$D$7)</f>
        <v>353071.909939634</v>
      </c>
      <c r="M1747" s="0" t="n">
        <f aca="false">12*Inputs!$B$8*(1-MIN(1,Inputs!$G$8*$D1747)*churn_nonbuyers)*(ic*Inputs!$C$8+fee_wd*Inputs!$E$8*(1-$B1747)+fee_fx*Inputs!$D$8-cost_acc-cost_wd*Inputs!$E$8*(1-$B1747)-cost_fx*Inputs!$D$8)</f>
        <v>0</v>
      </c>
      <c r="N1747" s="0" t="n">
        <f aca="false">K1747+L1747+I1747-fixed</f>
        <v>-101734.142811643</v>
      </c>
      <c r="O1747" s="0" t="n">
        <f aca="false">K1747+L1747+M1747-fixed</f>
        <v>-191501.116107643</v>
      </c>
      <c r="P1747" s="0" t="n">
        <f aca="false">12*Inputs!$B$6*(1-MIN(1,Inputs!$F$6*$D1747))*(ic*Inputs!$C$6+flat_fee-cost_acc-cost_wd*Inputs!$E$6*$E1747-cost_fx*Inputs!$D$6)+12*Inputs!$B$7*(1-MIN(1,Inputs!$F$7*$D1747))*(ic*Inputs!$C$7+flat_fee-cost_acc-cost_wd*Inputs!$E$7*$E1747-cost_fx*Inputs!$D$7)+12*Inputs!$B$8*(1-MIN(1,Inputs!$F$8*$D1747))*(ic*Inputs!$C$8+flat_fee-cost_acc-cost_wd*Inputs!$E$8*$E1747-cost_fx*Inputs!$D$8)-fixed</f>
        <v>-281325.08055424</v>
      </c>
    </row>
    <row r="1748" customFormat="false" ht="15" hidden="false" customHeight="false" outlineLevel="0" collapsed="false">
      <c r="A1748" s="0" t="n">
        <v>1683</v>
      </c>
      <c r="B1748" s="0" t="n">
        <v>0.146316</v>
      </c>
      <c r="C1748" s="0" t="n">
        <v>1.064071</v>
      </c>
      <c r="D1748" s="0" t="n">
        <v>1.879622</v>
      </c>
      <c r="E1748" s="0" t="n">
        <v>1.239271</v>
      </c>
      <c r="F1748" s="0" t="n">
        <v>0.223234</v>
      </c>
      <c r="G1748" s="0" t="n">
        <f aca="false">12*Inputs!$B$6*(MIN(1,$H$50*$C1748)*(ic*Inputs!$C$6+pS+fee_fx*Inputs!$D$6-cost_acc-cost_wd*Inputs!$E$6*$E1748-cost_fx*Inputs!$D$6-$F1748)+(1-MIN(1,$H$50*$C1748))*(1-MIN(1,Inputs!$G$6*$D1748)*churn_nonbuyers)*(ic*Inputs!$C$6+fee_wd*Inputs!$E$6*(1-$B1748)+fee_fx*Inputs!$D$6-cost_acc-cost_wd*Inputs!$E$6*(1-$B1748)-cost_fx*Inputs!$D$6))</f>
        <v>216508.34272707</v>
      </c>
      <c r="H1748" s="0" t="n">
        <f aca="false">12*Inputs!$B$7*(MIN(1,$H$51*$C1748)*(ic*Inputs!$C$7+pE+fee_fx*Inputs!$D$7-cost_acc-cost_wd*Inputs!$E$7*$E1748-cost_fx*Inputs!$D$7-$F1748)+(1-MIN(1,$H$51*$C1748))*(1-MIN(1,Inputs!$G$7*$D1748)*churn_nonbuyers)*(ic*Inputs!$C$7+fee_wd*Inputs!$E$7*(1-$B1748)+fee_fx*Inputs!$D$7-cost_acc-cost_wd*Inputs!$E$7*(1-$B1748)-cost_fx*Inputs!$D$7))</f>
        <v>396387.205701648</v>
      </c>
      <c r="I1748" s="0" t="n">
        <f aca="false">12*Inputs!$B$8*(MIN(1,$H$52*$C1748)*(ic*Inputs!$C$8+pT-cost_acc-cost_wd*Inputs!$E$8-cost_fx*Inputs!$D$8-cost_ins)+(1-MIN(1,$H$52*$C1748))*(1-MIN(1,Inputs!$G$8*$D1748)*churn_nonbuyers)*(ic*Inputs!$C$8+fee_wd*Inputs!$E$8*(1-$B1748)+fee_fx*Inputs!$D$8-cost_acc-cost_wd*Inputs!$E$8*(1-$B1748)-cost_fx*Inputs!$D$8))</f>
        <v>153379.450224</v>
      </c>
      <c r="J1748" s="0" t="n">
        <f aca="false">G1748+H1748+I1748-fixed</f>
        <v>66274.9986527179</v>
      </c>
      <c r="K1748" s="0" t="n">
        <f aca="false">12*Inputs!$B$6*(1-MIN(1,Inputs!$G$6*$D1748)*churn_nonbuyers)*(ic*Inputs!$C$6+fee_wd*Inputs!$E$6*(1-$B1748)+fee_fx*Inputs!$D$6-cost_acc-cost_wd*Inputs!$E$6*(1-$B1748)-cost_fx*Inputs!$D$6)</f>
        <v>163564.041402374</v>
      </c>
      <c r="L1748" s="0" t="n">
        <f aca="false">12*Inputs!$B$7*(1-MIN(1,Inputs!$G$7*$D1748)*churn_nonbuyers)*(ic*Inputs!$C$7+fee_wd*Inputs!$E$7*(1-$B1748)+fee_fx*Inputs!$D$7-cost_acc-cost_wd*Inputs!$E$7*(1-$B1748)-cost_fx*Inputs!$D$7)</f>
        <v>360582.669385425</v>
      </c>
      <c r="M1748" s="0" t="n">
        <f aca="false">12*Inputs!$B$8*(1-MIN(1,Inputs!$G$8*$D1748)*churn_nonbuyers)*(ic*Inputs!$C$8+fee_wd*Inputs!$E$8*(1-$B1748)+fee_fx*Inputs!$D$8-cost_acc-cost_wd*Inputs!$E$8*(1-$B1748)-cost_fx*Inputs!$D$8)</f>
        <v>0</v>
      </c>
      <c r="N1748" s="0" t="n">
        <f aca="false">K1748+L1748+I1748-fixed</f>
        <v>-22473.8389882009</v>
      </c>
      <c r="O1748" s="0" t="n">
        <f aca="false">K1748+L1748+M1748-fixed</f>
        <v>-175853.289212201</v>
      </c>
      <c r="P1748" s="0" t="n">
        <f aca="false">12*Inputs!$B$6*(1-MIN(1,Inputs!$F$6*$D1748))*(ic*Inputs!$C$6+flat_fee-cost_acc-cost_wd*Inputs!$E$6*$E1748-cost_fx*Inputs!$D$6)+12*Inputs!$B$7*(1-MIN(1,Inputs!$F$7*$D1748))*(ic*Inputs!$C$7+flat_fee-cost_acc-cost_wd*Inputs!$E$7*$E1748-cost_fx*Inputs!$D$7)+12*Inputs!$B$8*(1-MIN(1,Inputs!$F$8*$D1748))*(ic*Inputs!$C$8+flat_fee-cost_acc-cost_wd*Inputs!$E$8*$E1748-cost_fx*Inputs!$D$8)-fixed</f>
        <v>-453356.902602141</v>
      </c>
    </row>
    <row r="1749" customFormat="false" ht="15" hidden="false" customHeight="false" outlineLevel="0" collapsed="false">
      <c r="A1749" s="0" t="n">
        <v>1684</v>
      </c>
      <c r="B1749" s="0" t="n">
        <v>0.271099</v>
      </c>
      <c r="C1749" s="0" t="n">
        <v>1.115966</v>
      </c>
      <c r="D1749" s="0" t="n">
        <v>1.290594</v>
      </c>
      <c r="E1749" s="0" t="n">
        <v>1.155095</v>
      </c>
      <c r="F1749" s="0" t="n">
        <v>0.132258</v>
      </c>
      <c r="G1749" s="0" t="n">
        <f aca="false">12*Inputs!$B$6*(MIN(1,$H$50*$C1749)*(ic*Inputs!$C$6+pS+fee_fx*Inputs!$D$6-cost_acc-cost_wd*Inputs!$E$6*$E1749-cost_fx*Inputs!$D$6-$F1749)+(1-MIN(1,$H$50*$C1749))*(1-MIN(1,Inputs!$G$6*$D1749)*churn_nonbuyers)*(ic*Inputs!$C$6+fee_wd*Inputs!$E$6*(1-$B1749)+fee_fx*Inputs!$D$6-cost_acc-cost_wd*Inputs!$E$6*(1-$B1749)-cost_fx*Inputs!$D$6))</f>
        <v>213127.580707238</v>
      </c>
      <c r="H1749" s="0" t="n">
        <f aca="false">12*Inputs!$B$7*(MIN(1,$H$51*$C1749)*(ic*Inputs!$C$7+pE+fee_fx*Inputs!$D$7-cost_acc-cost_wd*Inputs!$E$7*$E1749-cost_fx*Inputs!$D$7-$F1749)+(1-MIN(1,$H$51*$C1749))*(1-MIN(1,Inputs!$G$7*$D1749)*churn_nonbuyers)*(ic*Inputs!$C$7+fee_wd*Inputs!$E$7*(1-$B1749)+fee_fx*Inputs!$D$7-cost_acc-cost_wd*Inputs!$E$7*(1-$B1749)-cost_fx*Inputs!$D$7))</f>
        <v>408978.634875446</v>
      </c>
      <c r="I1749" s="0" t="n">
        <f aca="false">12*Inputs!$B$8*(MIN(1,$H$52*$C1749)*(ic*Inputs!$C$8+pT-cost_acc-cost_wd*Inputs!$E$8-cost_fx*Inputs!$D$8-cost_ins)+(1-MIN(1,$H$52*$C1749))*(1-MIN(1,Inputs!$G$8*$D1749)*churn_nonbuyers)*(ic*Inputs!$C$8+fee_wd*Inputs!$E$8*(1-$B1749)+fee_fx*Inputs!$D$8-cost_acc-cost_wd*Inputs!$E$8*(1-$B1749)-cost_fx*Inputs!$D$8))</f>
        <v>167483.218040964</v>
      </c>
      <c r="J1749" s="0" t="n">
        <f aca="false">G1749+H1749+I1749-fixed</f>
        <v>89589.4336236484</v>
      </c>
      <c r="K1749" s="0" t="n">
        <f aca="false">12*Inputs!$B$6*(1-MIN(1,Inputs!$G$6*$D1749)*churn_nonbuyers)*(ic*Inputs!$C$6+fee_wd*Inputs!$E$6*(1-$B1749)+fee_fx*Inputs!$D$6-cost_acc-cost_wd*Inputs!$E$6*(1-$B1749)-cost_fx*Inputs!$D$6)</f>
        <v>152071.683428203</v>
      </c>
      <c r="L1749" s="0" t="n">
        <f aca="false">12*Inputs!$B$7*(1-MIN(1,Inputs!$G$7*$D1749)*churn_nonbuyers)*(ic*Inputs!$C$7+fee_wd*Inputs!$E$7*(1-$B1749)+fee_fx*Inputs!$D$7-cost_acc-cost_wd*Inputs!$E$7*(1-$B1749)-cost_fx*Inputs!$D$7)</f>
        <v>350062.195144922</v>
      </c>
      <c r="M1749" s="0" t="n">
        <f aca="false">12*Inputs!$B$8*(1-MIN(1,Inputs!$G$8*$D1749)*churn_nonbuyers)*(ic*Inputs!$C$8+fee_wd*Inputs!$E$8*(1-$B1749)+fee_fx*Inputs!$D$8-cost_acc-cost_wd*Inputs!$E$8*(1-$B1749)-cost_fx*Inputs!$D$8)</f>
        <v>30268.2566382816</v>
      </c>
      <c r="N1749" s="0" t="n">
        <f aca="false">K1749+L1749+I1749-fixed</f>
        <v>-30382.9033859108</v>
      </c>
      <c r="O1749" s="0" t="n">
        <f aca="false">K1749+L1749+M1749-fixed</f>
        <v>-167597.864788593</v>
      </c>
      <c r="P1749" s="0" t="n">
        <f aca="false">12*Inputs!$B$6*(1-MIN(1,Inputs!$F$6*$D1749))*(ic*Inputs!$C$6+flat_fee-cost_acc-cost_wd*Inputs!$E$6*$E1749-cost_fx*Inputs!$D$6)+12*Inputs!$B$7*(1-MIN(1,Inputs!$F$7*$D1749))*(ic*Inputs!$C$7+flat_fee-cost_acc-cost_wd*Inputs!$E$7*$E1749-cost_fx*Inputs!$D$7)+12*Inputs!$B$8*(1-MIN(1,Inputs!$F$8*$D1749))*(ic*Inputs!$C$8+flat_fee-cost_acc-cost_wd*Inputs!$E$8*$E1749-cost_fx*Inputs!$D$8)-fixed</f>
        <v>-149586.4108888</v>
      </c>
    </row>
    <row r="1750" customFormat="false" ht="15" hidden="false" customHeight="false" outlineLevel="0" collapsed="false">
      <c r="A1750" s="0" t="n">
        <v>1685</v>
      </c>
      <c r="B1750" s="0" t="n">
        <v>0.258661</v>
      </c>
      <c r="C1750" s="0" t="n">
        <v>0.926202</v>
      </c>
      <c r="D1750" s="0" t="n">
        <v>1.10127</v>
      </c>
      <c r="E1750" s="0" t="n">
        <v>1.366443</v>
      </c>
      <c r="F1750" s="0" t="n">
        <v>0.294279</v>
      </c>
      <c r="G1750" s="0" t="n">
        <f aca="false">12*Inputs!$B$6*(MIN(1,$H$50*$C1750)*(ic*Inputs!$C$6+pS+fee_fx*Inputs!$D$6-cost_acc-cost_wd*Inputs!$E$6*$E1750-cost_fx*Inputs!$D$6-$F1750)+(1-MIN(1,$H$50*$C1750))*(1-MIN(1,Inputs!$G$6*$D1750)*churn_nonbuyers)*(ic*Inputs!$C$6+fee_wd*Inputs!$E$6*(1-$B1750)+fee_fx*Inputs!$D$6-cost_acc-cost_wd*Inputs!$E$6*(1-$B1750)-cost_fx*Inputs!$D$6))</f>
        <v>197769.639416412</v>
      </c>
      <c r="H1750" s="0" t="n">
        <f aca="false">12*Inputs!$B$7*(MIN(1,$H$51*$C1750)*(ic*Inputs!$C$7+pE+fee_fx*Inputs!$D$7-cost_acc-cost_wd*Inputs!$E$7*$E1750-cost_fx*Inputs!$D$7-$F1750)+(1-MIN(1,$H$51*$C1750))*(1-MIN(1,Inputs!$G$7*$D1750)*churn_nonbuyers)*(ic*Inputs!$C$7+fee_wd*Inputs!$E$7*(1-$B1750)+fee_fx*Inputs!$D$7-cost_acc-cost_wd*Inputs!$E$7*(1-$B1750)-cost_fx*Inputs!$D$7))</f>
        <v>370158.328247236</v>
      </c>
      <c r="I1750" s="0" t="n">
        <f aca="false">12*Inputs!$B$8*(MIN(1,$H$52*$C1750)*(ic*Inputs!$C$8+pT-cost_acc-cost_wd*Inputs!$E$8-cost_fx*Inputs!$D$8-cost_ins)+(1-MIN(1,$H$52*$C1750))*(1-MIN(1,Inputs!$G$8*$D1750)*churn_nonbuyers)*(ic*Inputs!$C$8+fee_wd*Inputs!$E$8*(1-$B1750)+fee_fx*Inputs!$D$8-cost_acc-cost_wd*Inputs!$E$8*(1-$B1750)-cost_fx*Inputs!$D$8))</f>
        <v>158803.813901517</v>
      </c>
      <c r="J1750" s="0" t="n">
        <f aca="false">G1750+H1750+I1750-fixed</f>
        <v>26731.7815651643</v>
      </c>
      <c r="K1750" s="0" t="n">
        <f aca="false">12*Inputs!$B$6*(1-MIN(1,Inputs!$G$6*$D1750)*churn_nonbuyers)*(ic*Inputs!$C$6+fee_wd*Inputs!$E$6*(1-$B1750)+fee_fx*Inputs!$D$6-cost_acc-cost_wd*Inputs!$E$6*(1-$B1750)-cost_fx*Inputs!$D$6)</f>
        <v>155302.974716184</v>
      </c>
      <c r="L1750" s="0" t="n">
        <f aca="false">12*Inputs!$B$7*(1-MIN(1,Inputs!$G$7*$D1750)*churn_nonbuyers)*(ic*Inputs!$C$7+fee_wd*Inputs!$E$7*(1-$B1750)+fee_fx*Inputs!$D$7-cost_acc-cost_wd*Inputs!$E$7*(1-$B1750)-cost_fx*Inputs!$D$7)</f>
        <v>353862.43026971</v>
      </c>
      <c r="M1750" s="0" t="n">
        <f aca="false">12*Inputs!$B$8*(1-MIN(1,Inputs!$G$8*$D1750)*churn_nonbuyers)*(ic*Inputs!$C$8+fee_wd*Inputs!$E$8*(1-$B1750)+fee_fx*Inputs!$D$8-cost_acc-cost_wd*Inputs!$E$8*(1-$B1750)-cost_fx*Inputs!$D$8)</f>
        <v>71937.250542192</v>
      </c>
      <c r="N1750" s="0" t="n">
        <f aca="false">K1750+L1750+I1750-fixed</f>
        <v>-32030.7811125891</v>
      </c>
      <c r="O1750" s="0" t="n">
        <f aca="false">K1750+L1750+M1750-fixed</f>
        <v>-118897.344471914</v>
      </c>
      <c r="P1750" s="0" t="n">
        <f aca="false">12*Inputs!$B$6*(1-MIN(1,Inputs!$F$6*$D1750))*(ic*Inputs!$C$6+flat_fee-cost_acc-cost_wd*Inputs!$E$6*$E1750-cost_fx*Inputs!$D$6)+12*Inputs!$B$7*(1-MIN(1,Inputs!$F$7*$D1750))*(ic*Inputs!$C$7+flat_fee-cost_acc-cost_wd*Inputs!$E$7*$E1750-cost_fx*Inputs!$D$7)+12*Inputs!$B$8*(1-MIN(1,Inputs!$F$8*$D1750))*(ic*Inputs!$C$8+flat_fee-cost_acc-cost_wd*Inputs!$E$8*$E1750-cost_fx*Inputs!$D$8)-fixed</f>
        <v>-136034.0407336</v>
      </c>
    </row>
    <row r="1751" customFormat="false" ht="15" hidden="false" customHeight="false" outlineLevel="0" collapsed="false">
      <c r="A1751" s="0" t="n">
        <v>1686</v>
      </c>
      <c r="B1751" s="0" t="n">
        <v>0.324894</v>
      </c>
      <c r="C1751" s="0" t="n">
        <v>1.078447</v>
      </c>
      <c r="D1751" s="0" t="n">
        <v>0.984966</v>
      </c>
      <c r="E1751" s="0" t="n">
        <v>1.228938</v>
      </c>
      <c r="F1751" s="0" t="n">
        <v>0.209322</v>
      </c>
      <c r="G1751" s="0" t="n">
        <f aca="false">12*Inputs!$B$6*(MIN(1,$H$50*$C1751)*(ic*Inputs!$C$6+pS+fee_fx*Inputs!$D$6-cost_acc-cost_wd*Inputs!$E$6*$E1751-cost_fx*Inputs!$D$6-$F1751)+(1-MIN(1,$H$50*$C1751))*(1-MIN(1,Inputs!$G$6*$D1751)*churn_nonbuyers)*(ic*Inputs!$C$6+fee_wd*Inputs!$E$6*(1-$B1751)+fee_fx*Inputs!$D$6-cost_acc-cost_wd*Inputs!$E$6*(1-$B1751)-cost_fx*Inputs!$D$6))</f>
        <v>202865.507219671</v>
      </c>
      <c r="H1751" s="0" t="n">
        <f aca="false">12*Inputs!$B$7*(MIN(1,$H$51*$C1751)*(ic*Inputs!$C$7+pE+fee_fx*Inputs!$D$7-cost_acc-cost_wd*Inputs!$E$7*$E1751-cost_fx*Inputs!$D$7-$F1751)+(1-MIN(1,$H$51*$C1751))*(1-MIN(1,Inputs!$G$7*$D1751)*churn_nonbuyers)*(ic*Inputs!$C$7+fee_wd*Inputs!$E$7*(1-$B1751)+fee_fx*Inputs!$D$7-cost_acc-cost_wd*Inputs!$E$7*(1-$B1751)-cost_fx*Inputs!$D$7))</f>
        <v>390660.646386213</v>
      </c>
      <c r="I1751" s="0" t="n">
        <f aca="false">12*Inputs!$B$8*(MIN(1,$H$52*$C1751)*(ic*Inputs!$C$8+pT-cost_acc-cost_wd*Inputs!$E$8-cost_fx*Inputs!$D$8-cost_ins)+(1-MIN(1,$H$52*$C1751))*(1-MIN(1,Inputs!$G$8*$D1751)*churn_nonbuyers)*(ic*Inputs!$C$8+fee_wd*Inputs!$E$8*(1-$B1751)+fee_fx*Inputs!$D$8-cost_acc-cost_wd*Inputs!$E$8*(1-$B1751)-cost_fx*Inputs!$D$8))</f>
        <v>179105.602957384</v>
      </c>
      <c r="J1751" s="0" t="n">
        <f aca="false">G1751+H1751+I1751-fixed</f>
        <v>72631.7565632676</v>
      </c>
      <c r="K1751" s="0" t="n">
        <f aca="false">12*Inputs!$B$6*(1-MIN(1,Inputs!$G$6*$D1751)*churn_nonbuyers)*(ic*Inputs!$C$6+fee_wd*Inputs!$E$6*(1-$B1751)+fee_fx*Inputs!$D$6-cost_acc-cost_wd*Inputs!$E$6*(1-$B1751)-cost_fx*Inputs!$D$6)</f>
        <v>147190.875433949</v>
      </c>
      <c r="L1751" s="0" t="n">
        <f aca="false">12*Inputs!$B$7*(1-MIN(1,Inputs!$G$7*$D1751)*churn_nonbuyers)*(ic*Inputs!$C$7+fee_wd*Inputs!$E$7*(1-$B1751)+fee_fx*Inputs!$D$7-cost_acc-cost_wd*Inputs!$E$7*(1-$B1751)-cost_fx*Inputs!$D$7)</f>
        <v>345883.556492369</v>
      </c>
      <c r="M1751" s="0" t="n">
        <f aca="false">12*Inputs!$B$8*(1-MIN(1,Inputs!$G$8*$D1751)*churn_nonbuyers)*(ic*Inputs!$C$8+fee_wd*Inputs!$E$8*(1-$B1751)+fee_fx*Inputs!$D$8-cost_acc-cost_wd*Inputs!$E$8*(1-$B1751)-cost_fx*Inputs!$D$8)</f>
        <v>96512.3769850944</v>
      </c>
      <c r="N1751" s="0" t="n">
        <f aca="false">K1751+L1751+I1751-fixed</f>
        <v>-27819.9651162983</v>
      </c>
      <c r="O1751" s="0" t="n">
        <f aca="false">K1751+L1751+M1751-fixed</f>
        <v>-110413.191088587</v>
      </c>
      <c r="P1751" s="0" t="n">
        <f aca="false">12*Inputs!$B$6*(1-MIN(1,Inputs!$F$6*$D1751))*(ic*Inputs!$C$6+flat_fee-cost_acc-cost_wd*Inputs!$E$6*$E1751-cost_fx*Inputs!$D$6)+12*Inputs!$B$7*(1-MIN(1,Inputs!$F$7*$D1751))*(ic*Inputs!$C$7+flat_fee-cost_acc-cost_wd*Inputs!$E$7*$E1751-cost_fx*Inputs!$D$7)+12*Inputs!$B$8*(1-MIN(1,Inputs!$F$8*$D1751))*(ic*Inputs!$C$8+flat_fee-cost_acc-cost_wd*Inputs!$E$8*$E1751-cost_fx*Inputs!$D$8)-fixed</f>
        <v>-20777.16738208</v>
      </c>
    </row>
    <row r="1752" customFormat="false" ht="15" hidden="false" customHeight="false" outlineLevel="0" collapsed="false">
      <c r="A1752" s="0" t="n">
        <v>1687</v>
      </c>
      <c r="B1752" s="0" t="n">
        <v>0.559661</v>
      </c>
      <c r="C1752" s="0" t="n">
        <v>1.195104</v>
      </c>
      <c r="D1752" s="0" t="n">
        <v>1.469976</v>
      </c>
      <c r="E1752" s="0" t="n">
        <v>1.18306</v>
      </c>
      <c r="F1752" s="0" t="n">
        <v>0.243419</v>
      </c>
      <c r="G1752" s="0" t="n">
        <f aca="false">12*Inputs!$B$6*(MIN(1,$H$50*$C1752)*(ic*Inputs!$C$6+pS+fee_fx*Inputs!$D$6-cost_acc-cost_wd*Inputs!$E$6*$E1752-cost_fx*Inputs!$D$6-$F1752)+(1-MIN(1,$H$50*$C1752))*(1-MIN(1,Inputs!$G$6*$D1752)*churn_nonbuyers)*(ic*Inputs!$C$6+fee_wd*Inputs!$E$6*(1-$B1752)+fee_fx*Inputs!$D$6-cost_acc-cost_wd*Inputs!$E$6*(1-$B1752)-cost_fx*Inputs!$D$6))</f>
        <v>177489.797121387</v>
      </c>
      <c r="H1752" s="0" t="n">
        <f aca="false">12*Inputs!$B$7*(MIN(1,$H$51*$C1752)*(ic*Inputs!$C$7+pE+fee_fx*Inputs!$D$7-cost_acc-cost_wd*Inputs!$E$7*$E1752-cost_fx*Inputs!$D$7-$F1752)+(1-MIN(1,$H$51*$C1752))*(1-MIN(1,Inputs!$G$7*$D1752)*churn_nonbuyers)*(ic*Inputs!$C$7+fee_wd*Inputs!$E$7*(1-$B1752)+fee_fx*Inputs!$D$7-cost_acc-cost_wd*Inputs!$E$7*(1-$B1752)-cost_fx*Inputs!$D$7))</f>
        <v>379899.11882961</v>
      </c>
      <c r="I1752" s="0" t="n">
        <f aca="false">12*Inputs!$B$8*(MIN(1,$H$52*$C1752)*(ic*Inputs!$C$8+pT-cost_acc-cost_wd*Inputs!$E$8-cost_fx*Inputs!$D$8-cost_ins)+(1-MIN(1,$H$52*$C1752))*(1-MIN(1,Inputs!$G$8*$D1752)*churn_nonbuyers)*(ic*Inputs!$C$8+fee_wd*Inputs!$E$8*(1-$B1752)+fee_fx*Inputs!$D$8-cost_acc-cost_wd*Inputs!$E$8*(1-$B1752)-cost_fx*Inputs!$D$8))</f>
        <v>172267.070976</v>
      </c>
      <c r="J1752" s="0" t="n">
        <f aca="false">G1752+H1752+I1752-fixed</f>
        <v>29655.9869269964</v>
      </c>
      <c r="K1752" s="0" t="n">
        <f aca="false">12*Inputs!$B$6*(1-MIN(1,Inputs!$G$6*$D1752)*churn_nonbuyers)*(ic*Inputs!$C$6+fee_wd*Inputs!$E$6*(1-$B1752)+fee_fx*Inputs!$D$6-cost_acc-cost_wd*Inputs!$E$6*(1-$B1752)-cost_fx*Inputs!$D$6)</f>
        <v>112114.813234579</v>
      </c>
      <c r="L1752" s="0" t="n">
        <f aca="false">12*Inputs!$B$7*(1-MIN(1,Inputs!$G$7*$D1752)*churn_nonbuyers)*(ic*Inputs!$C$7+fee_wd*Inputs!$E$7*(1-$B1752)+fee_fx*Inputs!$D$7-cost_acc-cost_wd*Inputs!$E$7*(1-$B1752)-cost_fx*Inputs!$D$7)</f>
        <v>308381.999492748</v>
      </c>
      <c r="M1752" s="0" t="n">
        <f aca="false">12*Inputs!$B$8*(1-MIN(1,Inputs!$G$8*$D1752)*churn_nonbuyers)*(ic*Inputs!$C$8+fee_wd*Inputs!$E$8*(1-$B1752)+fee_fx*Inputs!$D$8-cost_acc-cost_wd*Inputs!$E$8*(1-$B1752)-cost_fx*Inputs!$D$8)</f>
        <v>0</v>
      </c>
      <c r="N1752" s="0" t="n">
        <f aca="false">K1752+L1752+I1752-fixed</f>
        <v>-107236.116296673</v>
      </c>
      <c r="O1752" s="0" t="n">
        <f aca="false">K1752+L1752+M1752-fixed</f>
        <v>-279503.187272673</v>
      </c>
      <c r="P1752" s="0" t="n">
        <f aca="false">12*Inputs!$B$6*(1-MIN(1,Inputs!$F$6*$D1752))*(ic*Inputs!$C$6+flat_fee-cost_acc-cost_wd*Inputs!$E$6*$E1752-cost_fx*Inputs!$D$6)+12*Inputs!$B$7*(1-MIN(1,Inputs!$F$7*$D1752))*(ic*Inputs!$C$7+flat_fee-cost_acc-cost_wd*Inputs!$E$7*$E1752-cost_fx*Inputs!$D$7)+12*Inputs!$B$8*(1-MIN(1,Inputs!$F$8*$D1752))*(ic*Inputs!$C$8+flat_fee-cost_acc-cost_wd*Inputs!$E$8*$E1752-cost_fx*Inputs!$D$8)-fixed</f>
        <v>-252994.4321536</v>
      </c>
    </row>
    <row r="1753" customFormat="false" ht="15" hidden="false" customHeight="false" outlineLevel="0" collapsed="false">
      <c r="A1753" s="0" t="n">
        <v>1688</v>
      </c>
      <c r="B1753" s="0" t="n">
        <v>0.244394</v>
      </c>
      <c r="C1753" s="0" t="n">
        <v>1.086177</v>
      </c>
      <c r="D1753" s="0" t="n">
        <v>0.844268</v>
      </c>
      <c r="E1753" s="0" t="n">
        <v>1.097856</v>
      </c>
      <c r="F1753" s="0" t="n">
        <v>0.075421</v>
      </c>
      <c r="G1753" s="0" t="n">
        <f aca="false">12*Inputs!$B$6*(MIN(1,$H$50*$C1753)*(ic*Inputs!$C$6+pS+fee_fx*Inputs!$D$6-cost_acc-cost_wd*Inputs!$E$6*$E1753-cost_fx*Inputs!$D$6-$F1753)+(1-MIN(1,$H$50*$C1753))*(1-MIN(1,Inputs!$G$6*$D1753)*churn_nonbuyers)*(ic*Inputs!$C$6+fee_wd*Inputs!$E$6*(1-$B1753)+fee_fx*Inputs!$D$6-cost_acc-cost_wd*Inputs!$E$6*(1-$B1753)-cost_fx*Inputs!$D$6))</f>
        <v>221028.282298774</v>
      </c>
      <c r="H1753" s="0" t="n">
        <f aca="false">12*Inputs!$B$7*(MIN(1,$H$51*$C1753)*(ic*Inputs!$C$7+pE+fee_fx*Inputs!$D$7-cost_acc-cost_wd*Inputs!$E$7*$E1753-cost_fx*Inputs!$D$7-$F1753)+(1-MIN(1,$H$51*$C1753))*(1-MIN(1,Inputs!$G$7*$D1753)*churn_nonbuyers)*(ic*Inputs!$C$7+fee_wd*Inputs!$E$7*(1-$B1753)+fee_fx*Inputs!$D$7-cost_acc-cost_wd*Inputs!$E$7*(1-$B1753)-cost_fx*Inputs!$D$7))</f>
        <v>423001.285279308</v>
      </c>
      <c r="I1753" s="0" t="n">
        <f aca="false">12*Inputs!$B$8*(MIN(1,$H$52*$C1753)*(ic*Inputs!$C$8+pT-cost_acc-cost_wd*Inputs!$E$8-cost_fx*Inputs!$D$8-cost_ins)+(1-MIN(1,$H$52*$C1753))*(1-MIN(1,Inputs!$G$8*$D1753)*churn_nonbuyers)*(ic*Inputs!$C$8+fee_wd*Inputs!$E$8*(1-$B1753)+fee_fx*Inputs!$D$8-cost_acc-cost_wd*Inputs!$E$8*(1-$B1753)-cost_fx*Inputs!$D$8))</f>
        <v>187413.064538562</v>
      </c>
      <c r="J1753" s="0" t="n">
        <f aca="false">G1753+H1753+I1753-fixed</f>
        <v>131442.632116645</v>
      </c>
      <c r="K1753" s="0" t="n">
        <f aca="false">12*Inputs!$B$6*(1-MIN(1,Inputs!$G$6*$D1753)*churn_nonbuyers)*(ic*Inputs!$C$6+fee_wd*Inputs!$E$6*(1-$B1753)+fee_fx*Inputs!$D$6-cost_acc-cost_wd*Inputs!$E$6*(1-$B1753)-cost_fx*Inputs!$D$6)</f>
        <v>159382.647601862</v>
      </c>
      <c r="L1753" s="0" t="n">
        <f aca="false">12*Inputs!$B$7*(1-MIN(1,Inputs!$G$7*$D1753)*churn_nonbuyers)*(ic*Inputs!$C$7+fee_wd*Inputs!$E$7*(1-$B1753)+fee_fx*Inputs!$D$7-cost_acc-cost_wd*Inputs!$E$7*(1-$B1753)-cost_fx*Inputs!$D$7)</f>
        <v>358686.361297118</v>
      </c>
      <c r="M1753" s="0" t="n">
        <f aca="false">12*Inputs!$B$8*(1-MIN(1,Inputs!$G$8*$D1753)*churn_nonbuyers)*(ic*Inputs!$C$8+fee_wd*Inputs!$E$8*(1-$B1753)+fee_fx*Inputs!$D$8-cost_acc-cost_wd*Inputs!$E$8*(1-$B1753)-cost_fx*Inputs!$D$8)</f>
        <v>128703.558888691</v>
      </c>
      <c r="N1753" s="0" t="n">
        <f aca="false">K1753+L1753+I1753-fixed</f>
        <v>5482.07343754172</v>
      </c>
      <c r="O1753" s="0" t="n">
        <f aca="false">K1753+L1753+M1753-fixed</f>
        <v>-53227.4322123289</v>
      </c>
      <c r="P1753" s="0" t="n">
        <f aca="false">12*Inputs!$B$6*(1-MIN(1,Inputs!$F$6*$D1753))*(ic*Inputs!$C$6+flat_fee-cost_acc-cost_wd*Inputs!$E$6*$E1753-cost_fx*Inputs!$D$6)+12*Inputs!$B$7*(1-MIN(1,Inputs!$F$7*$D1753))*(ic*Inputs!$C$7+flat_fee-cost_acc-cost_wd*Inputs!$E$7*$E1753-cost_fx*Inputs!$D$7)+12*Inputs!$B$8*(1-MIN(1,Inputs!$F$8*$D1753))*(ic*Inputs!$C$8+flat_fee-cost_acc-cost_wd*Inputs!$E$8*$E1753-cost_fx*Inputs!$D$8)-fixed</f>
        <v>112362.40875392</v>
      </c>
    </row>
    <row r="1754" customFormat="false" ht="15" hidden="false" customHeight="false" outlineLevel="0" collapsed="false">
      <c r="A1754" s="0" t="n">
        <v>1689</v>
      </c>
      <c r="B1754" s="0" t="n">
        <v>0.1599</v>
      </c>
      <c r="C1754" s="0" t="n">
        <v>1.034854</v>
      </c>
      <c r="D1754" s="0" t="n">
        <v>0.955246</v>
      </c>
      <c r="E1754" s="0" t="n">
        <v>1.198051</v>
      </c>
      <c r="F1754" s="0" t="n">
        <v>0.292369</v>
      </c>
      <c r="G1754" s="0" t="n">
        <f aca="false">12*Inputs!$B$6*(MIN(1,$H$50*$C1754)*(ic*Inputs!$C$6+pS+fee_fx*Inputs!$D$6-cost_acc-cost_wd*Inputs!$E$6*$E1754-cost_fx*Inputs!$D$6-$F1754)+(1-MIN(1,$H$50*$C1754))*(1-MIN(1,Inputs!$G$6*$D1754)*churn_nonbuyers)*(ic*Inputs!$C$6+fee_wd*Inputs!$E$6*(1-$B1754)+fee_fx*Inputs!$D$6-cost_acc-cost_wd*Inputs!$E$6*(1-$B1754)-cost_fx*Inputs!$D$6))</f>
        <v>220333.696773108</v>
      </c>
      <c r="H1754" s="0" t="n">
        <f aca="false">12*Inputs!$B$7*(MIN(1,$H$51*$C1754)*(ic*Inputs!$C$7+pE+fee_fx*Inputs!$D$7-cost_acc-cost_wd*Inputs!$E$7*$E1754-cost_fx*Inputs!$D$7-$F1754)+(1-MIN(1,$H$51*$C1754))*(1-MIN(1,Inputs!$G$7*$D1754)*churn_nonbuyers)*(ic*Inputs!$C$7+fee_wd*Inputs!$E$7*(1-$B1754)+fee_fx*Inputs!$D$7-cost_acc-cost_wd*Inputs!$E$7*(1-$B1754)-cost_fx*Inputs!$D$7))</f>
        <v>401294.080457446</v>
      </c>
      <c r="I1754" s="0" t="n">
        <f aca="false">12*Inputs!$B$8*(MIN(1,$H$52*$C1754)*(ic*Inputs!$C$8+pT-cost_acc-cost_wd*Inputs!$E$8-cost_fx*Inputs!$D$8-cost_ins)+(1-MIN(1,$H$52*$C1754))*(1-MIN(1,Inputs!$G$8*$D1754)*churn_nonbuyers)*(ic*Inputs!$C$8+fee_wd*Inputs!$E$8*(1-$B1754)+fee_fx*Inputs!$D$8-cost_acc-cost_wd*Inputs!$E$8*(1-$B1754)-cost_fx*Inputs!$D$8))</f>
        <v>178272.245100421</v>
      </c>
      <c r="J1754" s="0" t="n">
        <f aca="false">G1754+H1754+I1754-fixed</f>
        <v>99900.0223309747</v>
      </c>
      <c r="K1754" s="0" t="n">
        <f aca="false">12*Inputs!$B$6*(1-MIN(1,Inputs!$G$6*$D1754)*churn_nonbuyers)*(ic*Inputs!$C$6+fee_wd*Inputs!$E$6*(1-$B1754)+fee_fx*Inputs!$D$6-cost_acc-cost_wd*Inputs!$E$6*(1-$B1754)-cost_fx*Inputs!$D$6)</f>
        <v>170045.27593488</v>
      </c>
      <c r="L1754" s="0" t="n">
        <f aca="false">12*Inputs!$B$7*(1-MIN(1,Inputs!$G$7*$D1754)*churn_nonbuyers)*(ic*Inputs!$C$7+fee_wd*Inputs!$E$7*(1-$B1754)+fee_fx*Inputs!$D$7-cost_acc-cost_wd*Inputs!$E$7*(1-$B1754)-cost_fx*Inputs!$D$7)</f>
        <v>369279.597752928</v>
      </c>
      <c r="M1754" s="0" t="n">
        <f aca="false">12*Inputs!$B$8*(1-MIN(1,Inputs!$G$8*$D1754)*churn_nonbuyers)*(ic*Inputs!$C$8+fee_wd*Inputs!$E$8*(1-$B1754)+fee_fx*Inputs!$D$8-cost_acc-cost_wd*Inputs!$E$8*(1-$B1754)-cost_fx*Inputs!$D$8)</f>
        <v>105602.38678944</v>
      </c>
      <c r="N1754" s="0" t="n">
        <f aca="false">K1754+L1754+I1754-fixed</f>
        <v>17597.1187882288</v>
      </c>
      <c r="O1754" s="0" t="n">
        <f aca="false">K1754+L1754+M1754-fixed</f>
        <v>-55072.7395227518</v>
      </c>
      <c r="P1754" s="0" t="n">
        <f aca="false">12*Inputs!$B$6*(1-MIN(1,Inputs!$F$6*$D1754))*(ic*Inputs!$C$6+flat_fee-cost_acc-cost_wd*Inputs!$E$6*$E1754-cost_fx*Inputs!$D$6)+12*Inputs!$B$7*(1-MIN(1,Inputs!$F$7*$D1754))*(ic*Inputs!$C$7+flat_fee-cost_acc-cost_wd*Inputs!$E$7*$E1754-cost_fx*Inputs!$D$7)+12*Inputs!$B$8*(1-MIN(1,Inputs!$F$8*$D1754))*(ic*Inputs!$C$8+flat_fee-cost_acc-cost_wd*Inputs!$E$8*$E1754-cost_fx*Inputs!$D$8)-fixed</f>
        <v>8024.7438430402</v>
      </c>
    </row>
    <row r="1755" customFormat="false" ht="15" hidden="false" customHeight="false" outlineLevel="0" collapsed="false">
      <c r="A1755" s="0" t="n">
        <v>1690</v>
      </c>
      <c r="B1755" s="0" t="n">
        <v>0.508438</v>
      </c>
      <c r="C1755" s="0" t="n">
        <v>1.086656</v>
      </c>
      <c r="D1755" s="0" t="n">
        <v>0.719893</v>
      </c>
      <c r="E1755" s="0" t="n">
        <v>1.082721</v>
      </c>
      <c r="F1755" s="0" t="n">
        <v>0.128356</v>
      </c>
      <c r="G1755" s="0" t="n">
        <f aca="false">12*Inputs!$B$6*(MIN(1,$H$50*$C1755)*(ic*Inputs!$C$6+pS+fee_fx*Inputs!$D$6-cost_acc-cost_wd*Inputs!$E$6*$E1755-cost_fx*Inputs!$D$6-$F1755)+(1-MIN(1,$H$50*$C1755))*(1-MIN(1,Inputs!$G$6*$D1755)*churn_nonbuyers)*(ic*Inputs!$C$6+fee_wd*Inputs!$E$6*(1-$B1755)+fee_fx*Inputs!$D$6-cost_acc-cost_wd*Inputs!$E$6*(1-$B1755)-cost_fx*Inputs!$D$6))</f>
        <v>187586.634348283</v>
      </c>
      <c r="H1755" s="0" t="n">
        <f aca="false">12*Inputs!$B$7*(MIN(1,$H$51*$C1755)*(ic*Inputs!$C$7+pE+fee_fx*Inputs!$D$7-cost_acc-cost_wd*Inputs!$E$7*$E1755-cost_fx*Inputs!$D$7-$F1755)+(1-MIN(1,$H$51*$C1755))*(1-MIN(1,Inputs!$G$7*$D1755)*churn_nonbuyers)*(ic*Inputs!$C$7+fee_wd*Inputs!$E$7*(1-$B1755)+fee_fx*Inputs!$D$7-cost_acc-cost_wd*Inputs!$E$7*(1-$B1755)-cost_fx*Inputs!$D$7))</f>
        <v>401356.071219748</v>
      </c>
      <c r="I1755" s="0" t="n">
        <f aca="false">12*Inputs!$B$8*(MIN(1,$H$52*$C1755)*(ic*Inputs!$C$8+pT-cost_acc-cost_wd*Inputs!$E$8-cost_fx*Inputs!$D$8-cost_ins)+(1-MIN(1,$H$52*$C1755))*(1-MIN(1,Inputs!$G$8*$D1755)*churn_nonbuyers)*(ic*Inputs!$C$8+fee_wd*Inputs!$E$8*(1-$B1755)+fee_fx*Inputs!$D$8-cost_acc-cost_wd*Inputs!$E$8*(1-$B1755)-cost_fx*Inputs!$D$8))</f>
        <v>192491.096914268</v>
      </c>
      <c r="J1755" s="0" t="n">
        <f aca="false">G1755+H1755+I1755-fixed</f>
        <v>81433.8024822976</v>
      </c>
      <c r="K1755" s="0" t="n">
        <f aca="false">12*Inputs!$B$6*(1-MIN(1,Inputs!$G$6*$D1755)*churn_nonbuyers)*(ic*Inputs!$C$6+fee_wd*Inputs!$E$6*(1-$B1755)+fee_fx*Inputs!$D$6-cost_acc-cost_wd*Inputs!$E$6*(1-$B1755)-cost_fx*Inputs!$D$6)</f>
        <v>123763.757451365</v>
      </c>
      <c r="L1755" s="0" t="n">
        <f aca="false">12*Inputs!$B$7*(1-MIN(1,Inputs!$G$7*$D1755)*churn_nonbuyers)*(ic*Inputs!$C$7+fee_wd*Inputs!$E$7*(1-$B1755)+fee_fx*Inputs!$D$7-cost_acc-cost_wd*Inputs!$E$7*(1-$B1755)-cost_fx*Inputs!$D$7)</f>
        <v>322858.312806819</v>
      </c>
      <c r="M1755" s="0" t="n">
        <f aca="false">12*Inputs!$B$8*(1-MIN(1,Inputs!$G$8*$D1755)*churn_nonbuyers)*(ic*Inputs!$C$8+fee_wd*Inputs!$E$8*(1-$B1755)+fee_fx*Inputs!$D$8-cost_acc-cost_wd*Inputs!$E$8*(1-$B1755)-cost_fx*Inputs!$D$8)</f>
        <v>149812.127519702</v>
      </c>
      <c r="N1755" s="0" t="n">
        <f aca="false">K1755+L1755+I1755-fixed</f>
        <v>-60886.8328275488</v>
      </c>
      <c r="O1755" s="0" t="n">
        <f aca="false">K1755+L1755+M1755-fixed</f>
        <v>-103565.802222114</v>
      </c>
      <c r="P1755" s="0" t="n">
        <f aca="false">12*Inputs!$B$6*(1-MIN(1,Inputs!$F$6*$D1755))*(ic*Inputs!$C$6+flat_fee-cost_acc-cost_wd*Inputs!$E$6*$E1755-cost_fx*Inputs!$D$6)+12*Inputs!$B$7*(1-MIN(1,Inputs!$F$7*$D1755))*(ic*Inputs!$C$7+flat_fee-cost_acc-cost_wd*Inputs!$E$7*$E1755-cost_fx*Inputs!$D$7)+12*Inputs!$B$8*(1-MIN(1,Inputs!$F$8*$D1755))*(ic*Inputs!$C$8+flat_fee-cost_acc-cost_wd*Inputs!$E$8*$E1755-cost_fx*Inputs!$D$8)-fixed</f>
        <v>187135.73282072</v>
      </c>
    </row>
    <row r="1756" customFormat="false" ht="15" hidden="false" customHeight="false" outlineLevel="0" collapsed="false">
      <c r="A1756" s="0" t="n">
        <v>1691</v>
      </c>
      <c r="B1756" s="0" t="n">
        <v>0.416786</v>
      </c>
      <c r="C1756" s="0" t="n">
        <v>0.896084</v>
      </c>
      <c r="D1756" s="0" t="n">
        <v>1.80913</v>
      </c>
      <c r="E1756" s="0" t="n">
        <v>1.362236</v>
      </c>
      <c r="F1756" s="0" t="n">
        <v>0.339186</v>
      </c>
      <c r="G1756" s="0" t="n">
        <f aca="false">12*Inputs!$B$6*(MIN(1,$H$50*$C1756)*(ic*Inputs!$C$6+pS+fee_fx*Inputs!$D$6-cost_acc-cost_wd*Inputs!$E$6*$E1756-cost_fx*Inputs!$D$6-$F1756)+(1-MIN(1,$H$50*$C1756))*(1-MIN(1,Inputs!$G$6*$D1756)*churn_nonbuyers)*(ic*Inputs!$C$6+fee_wd*Inputs!$E$6*(1-$B1756)+fee_fx*Inputs!$D$6-cost_acc-cost_wd*Inputs!$E$6*(1-$B1756)-cost_fx*Inputs!$D$6))</f>
        <v>170922.842658706</v>
      </c>
      <c r="H1756" s="0" t="n">
        <f aca="false">12*Inputs!$B$7*(MIN(1,$H$51*$C1756)*(ic*Inputs!$C$7+pE+fee_fx*Inputs!$D$7-cost_acc-cost_wd*Inputs!$E$7*$E1756-cost_fx*Inputs!$D$7-$F1756)+(1-MIN(1,$H$51*$C1756))*(1-MIN(1,Inputs!$G$7*$D1756)*churn_nonbuyers)*(ic*Inputs!$C$7+fee_wd*Inputs!$E$7*(1-$B1756)+fee_fx*Inputs!$D$7-cost_acc-cost_wd*Inputs!$E$7*(1-$B1756)-cost_fx*Inputs!$D$7))</f>
        <v>348943.442760929</v>
      </c>
      <c r="I1756" s="0" t="n">
        <f aca="false">12*Inputs!$B$8*(MIN(1,$H$52*$C1756)*(ic*Inputs!$C$8+pT-cost_acc-cost_wd*Inputs!$E$8-cost_fx*Inputs!$D$8-cost_ins)+(1-MIN(1,$H$52*$C1756))*(1-MIN(1,Inputs!$G$8*$D1756)*churn_nonbuyers)*(ic*Inputs!$C$8+fee_wd*Inputs!$E$8*(1-$B1756)+fee_fx*Inputs!$D$8-cost_acc-cost_wd*Inputs!$E$8*(1-$B1756)-cost_fx*Inputs!$D$8))</f>
        <v>129165.132096</v>
      </c>
      <c r="J1756" s="0" t="n">
        <f aca="false">G1756+H1756+I1756-fixed</f>
        <v>-50968.5824843652</v>
      </c>
      <c r="K1756" s="0" t="n">
        <f aca="false">12*Inputs!$B$6*(1-MIN(1,Inputs!$G$6*$D1756)*churn_nonbuyers)*(ic*Inputs!$C$6+fee_wd*Inputs!$E$6*(1-$B1756)+fee_fx*Inputs!$D$6-cost_acc-cost_wd*Inputs!$E$6*(1-$B1756)-cost_fx*Inputs!$D$6)</f>
        <v>128775.730004496</v>
      </c>
      <c r="L1756" s="0" t="n">
        <f aca="false">12*Inputs!$B$7*(1-MIN(1,Inputs!$G$7*$D1756)*churn_nonbuyers)*(ic*Inputs!$C$7+fee_wd*Inputs!$E$7*(1-$B1756)+fee_fx*Inputs!$D$7-cost_acc-cost_wd*Inputs!$E$7*(1-$B1756)-cost_fx*Inputs!$D$7)</f>
        <v>324556.946162698</v>
      </c>
      <c r="M1756" s="0" t="n">
        <f aca="false">12*Inputs!$B$8*(1-MIN(1,Inputs!$G$8*$D1756)*churn_nonbuyers)*(ic*Inputs!$C$8+fee_wd*Inputs!$E$8*(1-$B1756)+fee_fx*Inputs!$D$8-cost_acc-cost_wd*Inputs!$E$8*(1-$B1756)-cost_fx*Inputs!$D$8)</f>
        <v>0</v>
      </c>
      <c r="N1756" s="0" t="n">
        <f aca="false">K1756+L1756+I1756-fixed</f>
        <v>-117502.191736806</v>
      </c>
      <c r="O1756" s="0" t="n">
        <f aca="false">K1756+L1756+M1756-fixed</f>
        <v>-246667.323832806</v>
      </c>
      <c r="P1756" s="0" t="n">
        <f aca="false">12*Inputs!$B$6*(1-MIN(1,Inputs!$F$6*$D1756))*(ic*Inputs!$C$6+flat_fee-cost_acc-cost_wd*Inputs!$E$6*$E1756-cost_fx*Inputs!$D$6)+12*Inputs!$B$7*(1-MIN(1,Inputs!$F$7*$D1756))*(ic*Inputs!$C$7+flat_fee-cost_acc-cost_wd*Inputs!$E$7*$E1756-cost_fx*Inputs!$D$7)+12*Inputs!$B$8*(1-MIN(1,Inputs!$F$8*$D1756))*(ic*Inputs!$C$8+flat_fee-cost_acc-cost_wd*Inputs!$E$8*$E1756-cost_fx*Inputs!$D$8)-fixed</f>
        <v>-471961.9711168</v>
      </c>
    </row>
    <row r="1757" customFormat="false" ht="15" hidden="false" customHeight="false" outlineLevel="0" collapsed="false">
      <c r="A1757" s="0" t="n">
        <v>1692</v>
      </c>
      <c r="B1757" s="0" t="n">
        <v>0.283976</v>
      </c>
      <c r="C1757" s="0" t="n">
        <v>0.967452</v>
      </c>
      <c r="D1757" s="0" t="n">
        <v>1.787545</v>
      </c>
      <c r="E1757" s="0" t="n">
        <v>1.126943</v>
      </c>
      <c r="F1757" s="0" t="n">
        <v>0.174983</v>
      </c>
      <c r="G1757" s="0" t="n">
        <f aca="false">12*Inputs!$B$6*(MIN(1,$H$50*$C1757)*(ic*Inputs!$C$6+pS+fee_fx*Inputs!$D$6-cost_acc-cost_wd*Inputs!$E$6*$E1757-cost_fx*Inputs!$D$6-$F1757)+(1-MIN(1,$H$50*$C1757))*(1-MIN(1,Inputs!$G$6*$D1757)*churn_nonbuyers)*(ic*Inputs!$C$6+fee_wd*Inputs!$E$6*(1-$B1757)+fee_fx*Inputs!$D$6-cost_acc-cost_wd*Inputs!$E$6*(1-$B1757)-cost_fx*Inputs!$D$6))</f>
        <v>199392.853466785</v>
      </c>
      <c r="H1757" s="0" t="n">
        <f aca="false">12*Inputs!$B$7*(MIN(1,$H$51*$C1757)*(ic*Inputs!$C$7+pE+fee_fx*Inputs!$D$7-cost_acc-cost_wd*Inputs!$E$7*$E1757-cost_fx*Inputs!$D$7-$F1757)+(1-MIN(1,$H$51*$C1757))*(1-MIN(1,Inputs!$G$7*$D1757)*churn_nonbuyers)*(ic*Inputs!$C$7+fee_wd*Inputs!$E$7*(1-$B1757)+fee_fx*Inputs!$D$7-cost_acc-cost_wd*Inputs!$E$7*(1-$B1757)-cost_fx*Inputs!$D$7))</f>
        <v>397490.75349342</v>
      </c>
      <c r="I1757" s="0" t="n">
        <f aca="false">12*Inputs!$B$8*(MIN(1,$H$52*$C1757)*(ic*Inputs!$C$8+pT-cost_acc-cost_wd*Inputs!$E$8-cost_fx*Inputs!$D$8-cost_ins)+(1-MIN(1,$H$52*$C1757))*(1-MIN(1,Inputs!$G$8*$D1757)*churn_nonbuyers)*(ic*Inputs!$C$8+fee_wd*Inputs!$E$8*(1-$B1757)+fee_fx*Inputs!$D$8-cost_acc-cost_wd*Inputs!$E$8*(1-$B1757)-cost_fx*Inputs!$D$8))</f>
        <v>139452.401088</v>
      </c>
      <c r="J1757" s="0" t="n">
        <f aca="false">G1757+H1757+I1757-fixed</f>
        <v>36336.0080482045</v>
      </c>
      <c r="K1757" s="0" t="n">
        <f aca="false">12*Inputs!$B$6*(1-MIN(1,Inputs!$G$6*$D1757)*churn_nonbuyers)*(ic*Inputs!$C$6+fee_wd*Inputs!$E$6*(1-$B1757)+fee_fx*Inputs!$D$6-cost_acc-cost_wd*Inputs!$E$6*(1-$B1757)-cost_fx*Inputs!$D$6)</f>
        <v>146343.865528224</v>
      </c>
      <c r="L1757" s="0" t="n">
        <f aca="false">12*Inputs!$B$7*(1-MIN(1,Inputs!$G$7*$D1757)*churn_nonbuyers)*(ic*Inputs!$C$7+fee_wd*Inputs!$E$7*(1-$B1757)+fee_fx*Inputs!$D$7-cost_acc-cost_wd*Inputs!$E$7*(1-$B1757)-cost_fx*Inputs!$D$7)</f>
        <v>342878.229556934</v>
      </c>
      <c r="M1757" s="0" t="n">
        <f aca="false">12*Inputs!$B$8*(1-MIN(1,Inputs!$G$8*$D1757)*churn_nonbuyers)*(ic*Inputs!$C$8+fee_wd*Inputs!$E$8*(1-$B1757)+fee_fx*Inputs!$D$8-cost_acc-cost_wd*Inputs!$E$8*(1-$B1757)-cost_fx*Inputs!$D$8)</f>
        <v>0</v>
      </c>
      <c r="N1757" s="0" t="n">
        <f aca="false">K1757+L1757+I1757-fixed</f>
        <v>-71325.5038268415</v>
      </c>
      <c r="O1757" s="0" t="n">
        <f aca="false">K1757+L1757+M1757-fixed</f>
        <v>-210777.904914842</v>
      </c>
      <c r="P1757" s="0" t="n">
        <f aca="false">12*Inputs!$B$6*(1-MIN(1,Inputs!$F$6*$D1757))*(ic*Inputs!$C$6+flat_fee-cost_acc-cost_wd*Inputs!$E$6*$E1757-cost_fx*Inputs!$D$6)+12*Inputs!$B$7*(1-MIN(1,Inputs!$F$7*$D1757))*(ic*Inputs!$C$7+flat_fee-cost_acc-cost_wd*Inputs!$E$7*$E1757-cost_fx*Inputs!$D$7)+12*Inputs!$B$8*(1-MIN(1,Inputs!$F$8*$D1757))*(ic*Inputs!$C$8+flat_fee-cost_acc-cost_wd*Inputs!$E$8*$E1757-cost_fx*Inputs!$D$8)-fixed</f>
        <v>-404492.4547756</v>
      </c>
    </row>
    <row r="1758" customFormat="false" ht="15" hidden="false" customHeight="false" outlineLevel="0" collapsed="false">
      <c r="A1758" s="0" t="n">
        <v>1693</v>
      </c>
      <c r="B1758" s="0" t="n">
        <v>0.207158</v>
      </c>
      <c r="C1758" s="0" t="n">
        <v>0.877458</v>
      </c>
      <c r="D1758" s="0" t="n">
        <v>0.672543</v>
      </c>
      <c r="E1758" s="0" t="n">
        <v>1.195301</v>
      </c>
      <c r="F1758" s="0" t="n">
        <v>0.122755</v>
      </c>
      <c r="G1758" s="0" t="n">
        <f aca="false">12*Inputs!$B$6*(MIN(1,$H$50*$C1758)*(ic*Inputs!$C$6+pS+fee_fx*Inputs!$D$6-cost_acc-cost_wd*Inputs!$E$6*$E1758-cost_fx*Inputs!$D$6-$F1758)+(1-MIN(1,$H$50*$C1758))*(1-MIN(1,Inputs!$G$6*$D1758)*churn_nonbuyers)*(ic*Inputs!$C$6+fee_wd*Inputs!$E$6*(1-$B1758)+fee_fx*Inputs!$D$6-cost_acc-cost_wd*Inputs!$E$6*(1-$B1758)-cost_fx*Inputs!$D$6))</f>
        <v>212402.013091895</v>
      </c>
      <c r="H1758" s="0" t="n">
        <f aca="false">12*Inputs!$B$7*(MIN(1,$H$51*$C1758)*(ic*Inputs!$C$7+pE+fee_fx*Inputs!$D$7-cost_acc-cost_wd*Inputs!$E$7*$E1758-cost_fx*Inputs!$D$7-$F1758)+(1-MIN(1,$H$51*$C1758))*(1-MIN(1,Inputs!$G$7*$D1758)*churn_nonbuyers)*(ic*Inputs!$C$7+fee_wd*Inputs!$E$7*(1-$B1758)+fee_fx*Inputs!$D$7-cost_acc-cost_wd*Inputs!$E$7*(1-$B1758)-cost_fx*Inputs!$D$7))</f>
        <v>403040.454094907</v>
      </c>
      <c r="I1758" s="0" t="n">
        <f aca="false">12*Inputs!$B$8*(MIN(1,$H$52*$C1758)*(ic*Inputs!$C$8+pT-cost_acc-cost_wd*Inputs!$E$8-cost_fx*Inputs!$D$8-cost_ins)+(1-MIN(1,$H$52*$C1758))*(1-MIN(1,Inputs!$G$8*$D1758)*churn_nonbuyers)*(ic*Inputs!$C$8+fee_wd*Inputs!$E$8*(1-$B1758)+fee_fx*Inputs!$D$8-cost_acc-cost_wd*Inputs!$E$8*(1-$B1758)-cost_fx*Inputs!$D$8))</f>
        <v>191088.723632091</v>
      </c>
      <c r="J1758" s="0" t="n">
        <f aca="false">G1758+H1758+I1758-fixed</f>
        <v>106531.190818892</v>
      </c>
      <c r="K1758" s="0" t="n">
        <f aca="false">12*Inputs!$B$6*(1-MIN(1,Inputs!$G$6*$D1758)*churn_nonbuyers)*(ic*Inputs!$C$6+fee_wd*Inputs!$E$6*(1-$B1758)+fee_fx*Inputs!$D$6-cost_acc-cost_wd*Inputs!$E$6*(1-$B1758)-cost_fx*Inputs!$D$6)</f>
        <v>165993.137732117</v>
      </c>
      <c r="L1758" s="0" t="n">
        <f aca="false">12*Inputs!$B$7*(1-MIN(1,Inputs!$G$7*$D1758)*churn_nonbuyers)*(ic*Inputs!$C$7+fee_wd*Inputs!$E$7*(1-$B1758)+fee_fx*Inputs!$D$7-cost_acc-cost_wd*Inputs!$E$7*(1-$B1758)-cost_fx*Inputs!$D$7)</f>
        <v>365836.04177527</v>
      </c>
      <c r="M1758" s="0" t="n">
        <f aca="false">12*Inputs!$B$8*(1-MIN(1,Inputs!$G$8*$D1758)*churn_nonbuyers)*(ic*Inputs!$C$8+fee_wd*Inputs!$E$8*(1-$B1758)+fee_fx*Inputs!$D$8-cost_acc-cost_wd*Inputs!$E$8*(1-$B1758)-cost_fx*Inputs!$D$8)</f>
        <v>167475.032829878</v>
      </c>
      <c r="N1758" s="0" t="n">
        <f aca="false">K1758+L1758+I1758-fixed</f>
        <v>22917.9031394776</v>
      </c>
      <c r="O1758" s="0" t="n">
        <f aca="false">K1758+L1758+M1758-fixed</f>
        <v>-695.787662734743</v>
      </c>
      <c r="P1758" s="0" t="n">
        <f aca="false">12*Inputs!$B$6*(1-MIN(1,Inputs!$F$6*$D1758))*(ic*Inputs!$C$6+flat_fee-cost_acc-cost_wd*Inputs!$E$6*$E1758-cost_fx*Inputs!$D$6)+12*Inputs!$B$7*(1-MIN(1,Inputs!$F$7*$D1758))*(ic*Inputs!$C$7+flat_fee-cost_acc-cost_wd*Inputs!$E$7*$E1758-cost_fx*Inputs!$D$7)+12*Inputs!$B$8*(1-MIN(1,Inputs!$F$8*$D1758))*(ic*Inputs!$C$8+flat_fee-cost_acc-cost_wd*Inputs!$E$8*$E1758-cost_fx*Inputs!$D$8)-fixed</f>
        <v>155415.49600232</v>
      </c>
    </row>
    <row r="1759" customFormat="false" ht="15" hidden="false" customHeight="false" outlineLevel="0" collapsed="false">
      <c r="A1759" s="0" t="n">
        <v>1694</v>
      </c>
      <c r="B1759" s="0" t="n">
        <v>0.340039</v>
      </c>
      <c r="C1759" s="0" t="n">
        <v>1.011164</v>
      </c>
      <c r="D1759" s="0" t="n">
        <v>1.238296</v>
      </c>
      <c r="E1759" s="0" t="n">
        <v>1.230309</v>
      </c>
      <c r="F1759" s="0" t="n">
        <v>0.1121</v>
      </c>
      <c r="G1759" s="0" t="n">
        <f aca="false">12*Inputs!$B$6*(MIN(1,$H$50*$C1759)*(ic*Inputs!$C$6+pS+fee_fx*Inputs!$D$6-cost_acc-cost_wd*Inputs!$E$6*$E1759-cost_fx*Inputs!$D$6-$F1759)+(1-MIN(1,$H$50*$C1759))*(1-MIN(1,Inputs!$G$6*$D1759)*churn_nonbuyers)*(ic*Inputs!$C$6+fee_wd*Inputs!$E$6*(1-$B1759)+fee_fx*Inputs!$D$6-cost_acc-cost_wd*Inputs!$E$6*(1-$B1759)-cost_fx*Inputs!$D$6))</f>
        <v>197942.401462017</v>
      </c>
      <c r="H1759" s="0" t="n">
        <f aca="false">12*Inputs!$B$7*(MIN(1,$H$51*$C1759)*(ic*Inputs!$C$7+pE+fee_fx*Inputs!$D$7-cost_acc-cost_wd*Inputs!$E$7*$E1759-cost_fx*Inputs!$D$7-$F1759)+(1-MIN(1,$H$51*$C1759))*(1-MIN(1,Inputs!$G$7*$D1759)*churn_nonbuyers)*(ic*Inputs!$C$7+fee_wd*Inputs!$E$7*(1-$B1759)+fee_fx*Inputs!$D$7-cost_acc-cost_wd*Inputs!$E$7*(1-$B1759)-cost_fx*Inputs!$D$7))</f>
        <v>390506.184432919</v>
      </c>
      <c r="I1759" s="0" t="n">
        <f aca="false">12*Inputs!$B$8*(MIN(1,$H$52*$C1759)*(ic*Inputs!$C$8+pT-cost_acc-cost_wd*Inputs!$E$8-cost_fx*Inputs!$D$8-cost_ins)+(1-MIN(1,$H$52*$C1759))*(1-MIN(1,Inputs!$G$8*$D1759)*churn_nonbuyers)*(ic*Inputs!$C$8+fee_wd*Inputs!$E$8*(1-$B1759)+fee_fx*Inputs!$D$8-cost_acc-cost_wd*Inputs!$E$8*(1-$B1759)-cost_fx*Inputs!$D$8))</f>
        <v>157820.523241668</v>
      </c>
      <c r="J1759" s="0" t="n">
        <f aca="false">G1759+H1759+I1759-fixed</f>
        <v>46269.1091366034</v>
      </c>
      <c r="K1759" s="0" t="n">
        <f aca="false">12*Inputs!$B$6*(1-MIN(1,Inputs!$G$6*$D1759)*churn_nonbuyers)*(ic*Inputs!$C$6+fee_wd*Inputs!$E$6*(1-$B1759)+fee_fx*Inputs!$D$6-cost_acc-cost_wd*Inputs!$E$6*(1-$B1759)-cost_fx*Inputs!$D$6)</f>
        <v>143184.056641517</v>
      </c>
      <c r="L1759" s="0" t="n">
        <f aca="false">12*Inputs!$B$7*(1-MIN(1,Inputs!$G$7*$D1759)*churn_nonbuyers)*(ic*Inputs!$C$7+fee_wd*Inputs!$E$7*(1-$B1759)+fee_fx*Inputs!$D$7-cost_acc-cost_wd*Inputs!$E$7*(1-$B1759)-cost_fx*Inputs!$D$7)</f>
        <v>341074.97337691</v>
      </c>
      <c r="M1759" s="0" t="n">
        <f aca="false">12*Inputs!$B$8*(1-MIN(1,Inputs!$G$8*$D1759)*churn_nonbuyers)*(ic*Inputs!$C$8+fee_wd*Inputs!$E$8*(1-$B1759)+fee_fx*Inputs!$D$8-cost_acc-cost_wd*Inputs!$E$8*(1-$B1759)-cost_fx*Inputs!$D$8)</f>
        <v>41300.1740870784</v>
      </c>
      <c r="N1759" s="0" t="n">
        <f aca="false">K1759+L1759+I1759-fixed</f>
        <v>-57920.4467399054</v>
      </c>
      <c r="O1759" s="0" t="n">
        <f aca="false">K1759+L1759+M1759-fixed</f>
        <v>-174440.795894495</v>
      </c>
      <c r="P1759" s="0" t="n">
        <f aca="false">12*Inputs!$B$6*(1-MIN(1,Inputs!$F$6*$D1759))*(ic*Inputs!$C$6+flat_fee-cost_acc-cost_wd*Inputs!$E$6*$E1759-cost_fx*Inputs!$D$6)+12*Inputs!$B$7*(1-MIN(1,Inputs!$F$7*$D1759))*(ic*Inputs!$C$7+flat_fee-cost_acc-cost_wd*Inputs!$E$7*$E1759-cost_fx*Inputs!$D$7)+12*Inputs!$B$8*(1-MIN(1,Inputs!$F$8*$D1759))*(ic*Inputs!$C$8+flat_fee-cost_acc-cost_wd*Inputs!$E$8*$E1759-cost_fx*Inputs!$D$8)-fixed</f>
        <v>-150231.66345664</v>
      </c>
    </row>
    <row r="1760" customFormat="false" ht="15" hidden="false" customHeight="false" outlineLevel="0" collapsed="false">
      <c r="A1760" s="0" t="n">
        <v>1695</v>
      </c>
      <c r="B1760" s="0" t="n">
        <v>0.258417</v>
      </c>
      <c r="C1760" s="0" t="n">
        <v>0.947608</v>
      </c>
      <c r="D1760" s="0" t="n">
        <v>0.790752</v>
      </c>
      <c r="E1760" s="0" t="n">
        <v>1.045768</v>
      </c>
      <c r="F1760" s="0" t="n">
        <v>0.09619</v>
      </c>
      <c r="G1760" s="0" t="n">
        <f aca="false">12*Inputs!$B$6*(MIN(1,$H$50*$C1760)*(ic*Inputs!$C$6+pS+fee_fx*Inputs!$D$6-cost_acc-cost_wd*Inputs!$E$6*$E1760-cost_fx*Inputs!$D$6-$F1760)+(1-MIN(1,$H$50*$C1760))*(1-MIN(1,Inputs!$G$6*$D1760)*churn_nonbuyers)*(ic*Inputs!$C$6+fee_wd*Inputs!$E$6*(1-$B1760)+fee_fx*Inputs!$D$6-cost_acc-cost_wd*Inputs!$E$6*(1-$B1760)-cost_fx*Inputs!$D$6))</f>
        <v>212466.69905779</v>
      </c>
      <c r="H1760" s="0" t="n">
        <f aca="false">12*Inputs!$B$7*(MIN(1,$H$51*$C1760)*(ic*Inputs!$C$7+pE+fee_fx*Inputs!$D$7-cost_acc-cost_wd*Inputs!$E$7*$E1760-cost_fx*Inputs!$D$7-$F1760)+(1-MIN(1,$H$51*$C1760))*(1-MIN(1,Inputs!$G$7*$D1760)*churn_nonbuyers)*(ic*Inputs!$C$7+fee_wd*Inputs!$E$7*(1-$B1760)+fee_fx*Inputs!$D$7-cost_acc-cost_wd*Inputs!$E$7*(1-$B1760)-cost_fx*Inputs!$D$7))</f>
        <v>418491.569147846</v>
      </c>
      <c r="I1760" s="0" t="n">
        <f aca="false">12*Inputs!$B$8*(MIN(1,$H$52*$C1760)*(ic*Inputs!$C$8+pT-cost_acc-cost_wd*Inputs!$E$8-cost_fx*Inputs!$D$8-cost_ins)+(1-MIN(1,$H$52*$C1760))*(1-MIN(1,Inputs!$G$8*$D1760)*churn_nonbuyers)*(ic*Inputs!$C$8+fee_wd*Inputs!$E$8*(1-$B1760)+fee_fx*Inputs!$D$8-cost_acc-cost_wd*Inputs!$E$8*(1-$B1760)-cost_fx*Inputs!$D$8))</f>
        <v>183790.700540309</v>
      </c>
      <c r="J1760" s="0" t="n">
        <f aca="false">G1760+H1760+I1760-fixed</f>
        <v>114748.968745945</v>
      </c>
      <c r="K1760" s="0" t="n">
        <f aca="false">12*Inputs!$B$6*(1-MIN(1,Inputs!$G$6*$D1760)*churn_nonbuyers)*(ic*Inputs!$C$6+fee_wd*Inputs!$E$6*(1-$B1760)+fee_fx*Inputs!$D$6-cost_acc-cost_wd*Inputs!$E$6*(1-$B1760)-cost_fx*Inputs!$D$6)</f>
        <v>157888.446909005</v>
      </c>
      <c r="L1760" s="0" t="n">
        <f aca="false">12*Inputs!$B$7*(1-MIN(1,Inputs!$G$7*$D1760)*churn_nonbuyers)*(ic*Inputs!$C$7+fee_wd*Inputs!$E$7*(1-$B1760)+fee_fx*Inputs!$D$7-cost_acc-cost_wd*Inputs!$E$7*(1-$B1760)-cost_fx*Inputs!$D$7)</f>
        <v>357305.780849403</v>
      </c>
      <c r="M1760" s="0" t="n">
        <f aca="false">12*Inputs!$B$8*(1-MIN(1,Inputs!$G$8*$D1760)*churn_nonbuyers)*(ic*Inputs!$C$8+fee_wd*Inputs!$E$8*(1-$B1760)+fee_fx*Inputs!$D$8-cost_acc-cost_wd*Inputs!$E$8*(1-$B1760)-cost_fx*Inputs!$D$8)</f>
        <v>140190.917362022</v>
      </c>
      <c r="N1760" s="0" t="n">
        <f aca="false">K1760+L1760+I1760-fixed</f>
        <v>-1015.07170128368</v>
      </c>
      <c r="O1760" s="0" t="n">
        <f aca="false">K1760+L1760+M1760-fixed</f>
        <v>-44614.8548795697</v>
      </c>
      <c r="P1760" s="0" t="n">
        <f aca="false">12*Inputs!$B$6*(1-MIN(1,Inputs!$F$6*$D1760))*(ic*Inputs!$C$6+flat_fee-cost_acc-cost_wd*Inputs!$E$6*$E1760-cost_fx*Inputs!$D$6)+12*Inputs!$B$7*(1-MIN(1,Inputs!$F$7*$D1760))*(ic*Inputs!$C$7+flat_fee-cost_acc-cost_wd*Inputs!$E$7*$E1760-cost_fx*Inputs!$D$7)+12*Inputs!$B$8*(1-MIN(1,Inputs!$F$8*$D1760))*(ic*Inputs!$C$8+flat_fee-cost_acc-cost_wd*Inputs!$E$8*$E1760-cost_fx*Inputs!$D$8)-fixed</f>
        <v>166402.58315264</v>
      </c>
    </row>
    <row r="1761" customFormat="false" ht="15" hidden="false" customHeight="false" outlineLevel="0" collapsed="false">
      <c r="A1761" s="0" t="n">
        <v>1696</v>
      </c>
      <c r="B1761" s="0" t="n">
        <v>0.208752</v>
      </c>
      <c r="C1761" s="0" t="n">
        <v>1.137846</v>
      </c>
      <c r="D1761" s="0" t="n">
        <v>1.160909</v>
      </c>
      <c r="E1761" s="0" t="n">
        <v>1.071538</v>
      </c>
      <c r="F1761" s="0" t="n">
        <v>0.173939</v>
      </c>
      <c r="G1761" s="0" t="n">
        <f aca="false">12*Inputs!$B$6*(MIN(1,$H$50*$C1761)*(ic*Inputs!$C$6+pS+fee_fx*Inputs!$D$6-cost_acc-cost_wd*Inputs!$E$6*$E1761-cost_fx*Inputs!$D$6-$F1761)+(1-MIN(1,$H$50*$C1761))*(1-MIN(1,Inputs!$G$6*$D1761)*churn_nonbuyers)*(ic*Inputs!$C$6+fee_wd*Inputs!$E$6*(1-$B1761)+fee_fx*Inputs!$D$6-cost_acc-cost_wd*Inputs!$E$6*(1-$B1761)-cost_fx*Inputs!$D$6))</f>
        <v>224067.653955223</v>
      </c>
      <c r="H1761" s="0" t="n">
        <f aca="false">12*Inputs!$B$7*(MIN(1,$H$51*$C1761)*(ic*Inputs!$C$7+pE+fee_fx*Inputs!$D$7-cost_acc-cost_wd*Inputs!$E$7*$E1761-cost_fx*Inputs!$D$7-$F1761)+(1-MIN(1,$H$51*$C1761))*(1-MIN(1,Inputs!$G$7*$D1761)*churn_nonbuyers)*(ic*Inputs!$C$7+fee_wd*Inputs!$E$7*(1-$B1761)+fee_fx*Inputs!$D$7-cost_acc-cost_wd*Inputs!$E$7*(1-$B1761)-cost_fx*Inputs!$D$7))</f>
        <v>423847.978038102</v>
      </c>
      <c r="I1761" s="0" t="n">
        <f aca="false">12*Inputs!$B$8*(MIN(1,$H$52*$C1761)*(ic*Inputs!$C$8+pT-cost_acc-cost_wd*Inputs!$E$8-cost_fx*Inputs!$D$8-cost_ins)+(1-MIN(1,$H$52*$C1761))*(1-MIN(1,Inputs!$G$8*$D1761)*churn_nonbuyers)*(ic*Inputs!$C$8+fee_wd*Inputs!$E$8*(1-$B1761)+fee_fx*Inputs!$D$8-cost_acc-cost_wd*Inputs!$E$8*(1-$B1761)-cost_fx*Inputs!$D$8))</f>
        <v>176077.231460037</v>
      </c>
      <c r="J1761" s="0" t="n">
        <f aca="false">G1761+H1761+I1761-fixed</f>
        <v>123992.863453363</v>
      </c>
      <c r="K1761" s="0" t="n">
        <f aca="false">12*Inputs!$B$6*(1-MIN(1,Inputs!$G$6*$D1761)*churn_nonbuyers)*(ic*Inputs!$C$6+fee_wd*Inputs!$E$6*(1-$B1761)+fee_fx*Inputs!$D$6-cost_acc-cost_wd*Inputs!$E$6*(1-$B1761)-cost_fx*Inputs!$D$6)</f>
        <v>161582.61222409</v>
      </c>
      <c r="L1761" s="0" t="n">
        <f aca="false">12*Inputs!$B$7*(1-MIN(1,Inputs!$G$7*$D1761)*churn_nonbuyers)*(ic*Inputs!$C$7+fee_wd*Inputs!$E$7*(1-$B1761)+fee_fx*Inputs!$D$7-cost_acc-cost_wd*Inputs!$E$7*(1-$B1761)-cost_fx*Inputs!$D$7)</f>
        <v>360144.274502454</v>
      </c>
      <c r="M1761" s="0" t="n">
        <f aca="false">12*Inputs!$B$8*(1-MIN(1,Inputs!$G$8*$D1761)*churn_nonbuyers)*(ic*Inputs!$C$8+fee_wd*Inputs!$E$8*(1-$B1761)+fee_fx*Inputs!$D$8-cost_acc-cost_wd*Inputs!$E$8*(1-$B1761)-cost_fx*Inputs!$D$8)</f>
        <v>59278.1094190848</v>
      </c>
      <c r="N1761" s="0" t="n">
        <f aca="false">K1761+L1761+I1761-fixed</f>
        <v>-2195.88181341928</v>
      </c>
      <c r="O1761" s="0" t="n">
        <f aca="false">K1761+L1761+M1761-fixed</f>
        <v>-118995.003854372</v>
      </c>
      <c r="P1761" s="0" t="n">
        <f aca="false">12*Inputs!$B$6*(1-MIN(1,Inputs!$F$6*$D1761))*(ic*Inputs!$C$6+flat_fee-cost_acc-cost_wd*Inputs!$E$6*$E1761-cost_fx*Inputs!$D$6)+12*Inputs!$B$7*(1-MIN(1,Inputs!$F$7*$D1761))*(ic*Inputs!$C$7+flat_fee-cost_acc-cost_wd*Inputs!$E$7*$E1761-cost_fx*Inputs!$D$7)+12*Inputs!$B$8*(1-MIN(1,Inputs!$F$8*$D1761))*(ic*Inputs!$C$8+flat_fee-cost_acc-cost_wd*Inputs!$E$8*$E1761-cost_fx*Inputs!$D$8)-fixed</f>
        <v>-48410.8406219201</v>
      </c>
    </row>
    <row r="1762" customFormat="false" ht="15" hidden="false" customHeight="false" outlineLevel="0" collapsed="false">
      <c r="A1762" s="0" t="n">
        <v>1697</v>
      </c>
      <c r="B1762" s="0" t="n">
        <v>0.256723</v>
      </c>
      <c r="C1762" s="0" t="n">
        <v>0.812532</v>
      </c>
      <c r="D1762" s="0" t="n">
        <v>1.204182</v>
      </c>
      <c r="E1762" s="0" t="n">
        <v>1.238611</v>
      </c>
      <c r="F1762" s="0" t="n">
        <v>0.168122</v>
      </c>
      <c r="G1762" s="0" t="n">
        <f aca="false">12*Inputs!$B$6*(MIN(1,$H$50*$C1762)*(ic*Inputs!$C$6+pS+fee_fx*Inputs!$D$6-cost_acc-cost_wd*Inputs!$E$6*$E1762-cost_fx*Inputs!$D$6-$F1762)+(1-MIN(1,$H$50*$C1762))*(1-MIN(1,Inputs!$G$6*$D1762)*churn_nonbuyers)*(ic*Inputs!$C$6+fee_wd*Inputs!$E$6*(1-$B1762)+fee_fx*Inputs!$D$6-cost_acc-cost_wd*Inputs!$E$6*(1-$B1762)-cost_fx*Inputs!$D$6))</f>
        <v>196767.19363477</v>
      </c>
      <c r="H1762" s="0" t="n">
        <f aca="false">12*Inputs!$B$7*(MIN(1,$H$51*$C1762)*(ic*Inputs!$C$7+pE+fee_fx*Inputs!$D$7-cost_acc-cost_wd*Inputs!$E$7*$E1762-cost_fx*Inputs!$D$7-$F1762)+(1-MIN(1,$H$51*$C1762))*(1-MIN(1,Inputs!$G$7*$D1762)*churn_nonbuyers)*(ic*Inputs!$C$7+fee_wd*Inputs!$E$7*(1-$B1762)+fee_fx*Inputs!$D$7-cost_acc-cost_wd*Inputs!$E$7*(1-$B1762)-cost_fx*Inputs!$D$7))</f>
        <v>385447.253600603</v>
      </c>
      <c r="I1762" s="0" t="n">
        <f aca="false">12*Inputs!$B$8*(MIN(1,$H$52*$C1762)*(ic*Inputs!$C$8+pT-cost_acc-cost_wd*Inputs!$E$8-cost_fx*Inputs!$D$8-cost_ins)+(1-MIN(1,$H$52*$C1762))*(1-MIN(1,Inputs!$G$8*$D1762)*churn_nonbuyers)*(ic*Inputs!$C$8+fee_wd*Inputs!$E$8*(1-$B1762)+fee_fx*Inputs!$D$8-cost_acc-cost_wd*Inputs!$E$8*(1-$B1762)-cost_fx*Inputs!$D$8))</f>
        <v>138395.336840042</v>
      </c>
      <c r="J1762" s="0" t="n">
        <f aca="false">G1762+H1762+I1762-fixed</f>
        <v>20609.7840754148</v>
      </c>
      <c r="K1762" s="0" t="n">
        <f aca="false">12*Inputs!$B$6*(1-MIN(1,Inputs!$G$6*$D1762)*churn_nonbuyers)*(ic*Inputs!$C$6+fee_wd*Inputs!$E$6*(1-$B1762)+fee_fx*Inputs!$D$6-cost_acc-cost_wd*Inputs!$E$6*(1-$B1762)-cost_fx*Inputs!$D$6)</f>
        <v>154719.550192219</v>
      </c>
      <c r="L1762" s="0" t="n">
        <f aca="false">12*Inputs!$B$7*(1-MIN(1,Inputs!$G$7*$D1762)*churn_nonbuyers)*(ic*Inputs!$C$7+fee_wd*Inputs!$E$7*(1-$B1762)+fee_fx*Inputs!$D$7-cost_acc-cost_wd*Inputs!$E$7*(1-$B1762)-cost_fx*Inputs!$D$7)</f>
        <v>353001.592579332</v>
      </c>
      <c r="M1762" s="0" t="n">
        <f aca="false">12*Inputs!$B$8*(1-MIN(1,Inputs!$G$8*$D1762)*churn_nonbuyers)*(ic*Inputs!$C$8+fee_wd*Inputs!$E$8*(1-$B1762)+fee_fx*Inputs!$D$8-cost_acc-cost_wd*Inputs!$E$8*(1-$B1762)-cost_fx*Inputs!$D$8)</f>
        <v>49332.9374836896</v>
      </c>
      <c r="N1762" s="0" t="n">
        <f aca="false">K1762+L1762+I1762-fixed</f>
        <v>-53883.5203884079</v>
      </c>
      <c r="O1762" s="0" t="n">
        <f aca="false">K1762+L1762+M1762-fixed</f>
        <v>-142945.91974476</v>
      </c>
      <c r="P1762" s="0" t="n">
        <f aca="false">12*Inputs!$B$6*(1-MIN(1,Inputs!$F$6*$D1762))*(ic*Inputs!$C$6+flat_fee-cost_acc-cost_wd*Inputs!$E$6*$E1762-cost_fx*Inputs!$D$6)+12*Inputs!$B$7*(1-MIN(1,Inputs!$F$7*$D1762))*(ic*Inputs!$C$7+flat_fee-cost_acc-cost_wd*Inputs!$E$7*$E1762-cost_fx*Inputs!$D$7)+12*Inputs!$B$8*(1-MIN(1,Inputs!$F$8*$D1762))*(ic*Inputs!$C$8+flat_fee-cost_acc-cost_wd*Inputs!$E$8*$E1762-cost_fx*Inputs!$D$8)-fixed</f>
        <v>-136059.08180752</v>
      </c>
    </row>
    <row r="1763" customFormat="false" ht="15" hidden="false" customHeight="false" outlineLevel="0" collapsed="false">
      <c r="A1763" s="0" t="n">
        <v>1698</v>
      </c>
      <c r="B1763" s="0" t="n">
        <v>0.239139</v>
      </c>
      <c r="C1763" s="0" t="n">
        <v>0.843945</v>
      </c>
      <c r="D1763" s="0" t="n">
        <v>1.152207</v>
      </c>
      <c r="E1763" s="0" t="n">
        <v>1.144855</v>
      </c>
      <c r="F1763" s="0" t="n">
        <v>0.263824</v>
      </c>
      <c r="G1763" s="0" t="n">
        <f aca="false">12*Inputs!$B$6*(MIN(1,$H$50*$C1763)*(ic*Inputs!$C$6+pS+fee_fx*Inputs!$D$6-cost_acc-cost_wd*Inputs!$E$6*$E1763-cost_fx*Inputs!$D$6-$F1763)+(1-MIN(1,$H$50*$C1763))*(1-MIN(1,Inputs!$G$6*$D1763)*churn_nonbuyers)*(ic*Inputs!$C$6+fee_wd*Inputs!$E$6*(1-$B1763)+fee_fx*Inputs!$D$6-cost_acc-cost_wd*Inputs!$E$6*(1-$B1763)-cost_fx*Inputs!$D$6))</f>
        <v>200979.008443794</v>
      </c>
      <c r="H1763" s="0" t="n">
        <f aca="false">12*Inputs!$B$7*(MIN(1,$H$51*$C1763)*(ic*Inputs!$C$7+pE+fee_fx*Inputs!$D$7-cost_acc-cost_wd*Inputs!$E$7*$E1763-cost_fx*Inputs!$D$7-$F1763)+(1-MIN(1,$H$51*$C1763))*(1-MIN(1,Inputs!$G$7*$D1763)*churn_nonbuyers)*(ic*Inputs!$C$7+fee_wd*Inputs!$E$7*(1-$B1763)+fee_fx*Inputs!$D$7-cost_acc-cost_wd*Inputs!$E$7*(1-$B1763)-cost_fx*Inputs!$D$7))</f>
        <v>393162.232324889</v>
      </c>
      <c r="I1763" s="0" t="n">
        <f aca="false">12*Inputs!$B$8*(MIN(1,$H$52*$C1763)*(ic*Inputs!$C$8+pT-cost_acc-cost_wd*Inputs!$E$8-cost_fx*Inputs!$D$8-cost_ins)+(1-MIN(1,$H$52*$C1763))*(1-MIN(1,Inputs!$G$8*$D1763)*churn_nonbuyers)*(ic*Inputs!$C$8+fee_wd*Inputs!$E$8*(1-$B1763)+fee_fx*Inputs!$D$8-cost_acc-cost_wd*Inputs!$E$8*(1-$B1763)-cost_fx*Inputs!$D$8))</f>
        <v>146581.701281327</v>
      </c>
      <c r="J1763" s="0" t="n">
        <f aca="false">G1763+H1763+I1763-fixed</f>
        <v>40722.9420500097</v>
      </c>
      <c r="K1763" s="0" t="n">
        <f aca="false">12*Inputs!$B$6*(1-MIN(1,Inputs!$G$6*$D1763)*churn_nonbuyers)*(ic*Inputs!$C$6+fee_wd*Inputs!$E$6*(1-$B1763)+fee_fx*Inputs!$D$6-cost_acc-cost_wd*Inputs!$E$6*(1-$B1763)-cost_fx*Inputs!$D$6)</f>
        <v>157533.608374366</v>
      </c>
      <c r="L1763" s="0" t="n">
        <f aca="false">12*Inputs!$B$7*(1-MIN(1,Inputs!$G$7*$D1763)*churn_nonbuyers)*(ic*Inputs!$C$7+fee_wd*Inputs!$E$7*(1-$B1763)+fee_fx*Inputs!$D$7-cost_acc-cost_wd*Inputs!$E$7*(1-$B1763)-cost_fx*Inputs!$D$7)</f>
        <v>356017.210688619</v>
      </c>
      <c r="M1763" s="0" t="n">
        <f aca="false">12*Inputs!$B$8*(1-MIN(1,Inputs!$G$8*$D1763)*churn_nonbuyers)*(ic*Inputs!$C$8+fee_wd*Inputs!$E$8*(1-$B1763)+fee_fx*Inputs!$D$8-cost_acc-cost_wd*Inputs!$E$8*(1-$B1763)-cost_fx*Inputs!$D$8)</f>
        <v>60923.1370003728</v>
      </c>
      <c r="N1763" s="0" t="n">
        <f aca="false">K1763+L1763+I1763-fixed</f>
        <v>-39867.4796556881</v>
      </c>
      <c r="O1763" s="0" t="n">
        <f aca="false">K1763+L1763+M1763-fixed</f>
        <v>-125526.043936642</v>
      </c>
      <c r="P1763" s="0" t="n">
        <f aca="false">12*Inputs!$B$6*(1-MIN(1,Inputs!$F$6*$D1763))*(ic*Inputs!$C$6+flat_fee-cost_acc-cost_wd*Inputs!$E$6*$E1763-cost_fx*Inputs!$D$6)+12*Inputs!$B$7*(1-MIN(1,Inputs!$F$7*$D1763))*(ic*Inputs!$C$7+flat_fee-cost_acc-cost_wd*Inputs!$E$7*$E1763-cost_fx*Inputs!$D$7)+12*Inputs!$B$8*(1-MIN(1,Inputs!$F$8*$D1763))*(ic*Inputs!$C$8+flat_fee-cost_acc-cost_wd*Inputs!$E$8*$E1763-cost_fx*Inputs!$D$8)-fixed</f>
        <v>-72647.6422996001</v>
      </c>
    </row>
    <row r="1764" customFormat="false" ht="15" hidden="false" customHeight="false" outlineLevel="0" collapsed="false">
      <c r="A1764" s="0" t="n">
        <v>1699</v>
      </c>
      <c r="B1764" s="0" t="n">
        <v>0.209657</v>
      </c>
      <c r="C1764" s="0" t="n">
        <v>0.840582</v>
      </c>
      <c r="D1764" s="0" t="n">
        <v>1.050541</v>
      </c>
      <c r="E1764" s="0" t="n">
        <v>1.345515</v>
      </c>
      <c r="F1764" s="0" t="n">
        <v>0.105244</v>
      </c>
      <c r="G1764" s="0" t="n">
        <f aca="false">12*Inputs!$B$6*(MIN(1,$H$50*$C1764)*(ic*Inputs!$C$6+pS+fee_fx*Inputs!$D$6-cost_acc-cost_wd*Inputs!$E$6*$E1764-cost_fx*Inputs!$D$6-$F1764)+(1-MIN(1,$H$50*$C1764))*(1-MIN(1,Inputs!$G$6*$D1764)*churn_nonbuyers)*(ic*Inputs!$C$6+fee_wd*Inputs!$E$6*(1-$B1764)+fee_fx*Inputs!$D$6-cost_acc-cost_wd*Inputs!$E$6*(1-$B1764)-cost_fx*Inputs!$D$6))</f>
        <v>204535.439324523</v>
      </c>
      <c r="H1764" s="0" t="n">
        <f aca="false">12*Inputs!$B$7*(MIN(1,$H$51*$C1764)*(ic*Inputs!$C$7+pE+fee_fx*Inputs!$D$7-cost_acc-cost_wd*Inputs!$E$7*$E1764-cost_fx*Inputs!$D$7-$F1764)+(1-MIN(1,$H$51*$C1764))*(1-MIN(1,Inputs!$G$7*$D1764)*churn_nonbuyers)*(ic*Inputs!$C$7+fee_wd*Inputs!$E$7*(1-$B1764)+fee_fx*Inputs!$D$7-cost_acc-cost_wd*Inputs!$E$7*(1-$B1764)-cost_fx*Inputs!$D$7))</f>
        <v>384737.05026197</v>
      </c>
      <c r="I1764" s="0" t="n">
        <f aca="false">12*Inputs!$B$8*(MIN(1,$H$52*$C1764)*(ic*Inputs!$C$8+pT-cost_acc-cost_wd*Inputs!$E$8-cost_fx*Inputs!$D$8-cost_ins)+(1-MIN(1,$H$52*$C1764))*(1-MIN(1,Inputs!$G$8*$D1764)*churn_nonbuyers)*(ic*Inputs!$C$8+fee_wd*Inputs!$E$8*(1-$B1764)+fee_fx*Inputs!$D$8-cost_acc-cost_wd*Inputs!$E$8*(1-$B1764)-cost_fx*Inputs!$D$8))</f>
        <v>155619.007544679</v>
      </c>
      <c r="J1764" s="0" t="n">
        <f aca="false">G1764+H1764+I1764-fixed</f>
        <v>44891.4971311716</v>
      </c>
      <c r="K1764" s="0" t="n">
        <f aca="false">12*Inputs!$B$6*(1-MIN(1,Inputs!$G$6*$D1764)*churn_nonbuyers)*(ic*Inputs!$C$6+fee_wd*Inputs!$E$6*(1-$B1764)+fee_fx*Inputs!$D$6-cost_acc-cost_wd*Inputs!$E$6*(1-$B1764)-cost_fx*Inputs!$D$6)</f>
        <v>162405.762295946</v>
      </c>
      <c r="L1764" s="0" t="n">
        <f aca="false">12*Inputs!$B$7*(1-MIN(1,Inputs!$G$7*$D1764)*churn_nonbuyers)*(ic*Inputs!$C$7+fee_wd*Inputs!$E$7*(1-$B1764)+fee_fx*Inputs!$D$7-cost_acc-cost_wd*Inputs!$E$7*(1-$B1764)-cost_fx*Inputs!$D$7)</f>
        <v>361253.542209568</v>
      </c>
      <c r="M1764" s="0" t="n">
        <f aca="false">12*Inputs!$B$8*(1-MIN(1,Inputs!$G$8*$D1764)*churn_nonbuyers)*(ic*Inputs!$C$8+fee_wd*Inputs!$E$8*(1-$B1764)+fee_fx*Inputs!$D$8-cost_acc-cost_wd*Inputs!$E$8*(1-$B1764)-cost_fx*Inputs!$D$8)</f>
        <v>83709.3663410832</v>
      </c>
      <c r="N1764" s="0" t="n">
        <f aca="false">K1764+L1764+I1764-fixed</f>
        <v>-20721.6879498069</v>
      </c>
      <c r="O1764" s="0" t="n">
        <f aca="false">K1764+L1764+M1764-fixed</f>
        <v>-92631.3291534026</v>
      </c>
      <c r="P1764" s="0" t="n">
        <f aca="false">12*Inputs!$B$6*(1-MIN(1,Inputs!$F$6*$D1764))*(ic*Inputs!$C$6+flat_fee-cost_acc-cost_wd*Inputs!$E$6*$E1764-cost_fx*Inputs!$D$6)+12*Inputs!$B$7*(1-MIN(1,Inputs!$F$7*$D1764))*(ic*Inputs!$C$7+flat_fee-cost_acc-cost_wd*Inputs!$E$7*$E1764-cost_fx*Inputs!$D$7)+12*Inputs!$B$8*(1-MIN(1,Inputs!$F$8*$D1764))*(ic*Inputs!$C$8+flat_fee-cost_acc-cost_wd*Inputs!$E$8*$E1764-cost_fx*Inputs!$D$8)-fixed</f>
        <v>-103100.9233804</v>
      </c>
    </row>
    <row r="1765" customFormat="false" ht="15" hidden="false" customHeight="false" outlineLevel="0" collapsed="false">
      <c r="A1765" s="0" t="n">
        <v>1700</v>
      </c>
      <c r="B1765" s="0" t="n">
        <v>0.459412</v>
      </c>
      <c r="C1765" s="0" t="n">
        <v>0.634889</v>
      </c>
      <c r="D1765" s="0" t="n">
        <v>1.042792</v>
      </c>
      <c r="E1765" s="0" t="n">
        <v>1.056492</v>
      </c>
      <c r="F1765" s="0" t="n">
        <v>0.350994</v>
      </c>
      <c r="G1765" s="0" t="n">
        <f aca="false">12*Inputs!$B$6*(MIN(1,$H$50*$C1765)*(ic*Inputs!$C$6+pS+fee_fx*Inputs!$D$6-cost_acc-cost_wd*Inputs!$E$6*$E1765-cost_fx*Inputs!$D$6-$F1765)+(1-MIN(1,$H$50*$C1765))*(1-MIN(1,Inputs!$G$6*$D1765)*churn_nonbuyers)*(ic*Inputs!$C$6+fee_wd*Inputs!$E$6*(1-$B1765)+fee_fx*Inputs!$D$6-cost_acc-cost_wd*Inputs!$E$6*(1-$B1765)-cost_fx*Inputs!$D$6))</f>
        <v>162564.119568863</v>
      </c>
      <c r="H1765" s="0" t="n">
        <f aca="false">12*Inputs!$B$7*(MIN(1,$H$51*$C1765)*(ic*Inputs!$C$7+pE+fee_fx*Inputs!$D$7-cost_acc-cost_wd*Inputs!$E$7*$E1765-cost_fx*Inputs!$D$7-$F1765)+(1-MIN(1,$H$51*$C1765))*(1-MIN(1,Inputs!$G$7*$D1765)*churn_nonbuyers)*(ic*Inputs!$C$7+fee_wd*Inputs!$E$7*(1-$B1765)+fee_fx*Inputs!$D$7-cost_acc-cost_wd*Inputs!$E$7*(1-$B1765)-cost_fx*Inputs!$D$7))</f>
        <v>365215.294985902</v>
      </c>
      <c r="I1765" s="0" t="n">
        <f aca="false">12*Inputs!$B$8*(MIN(1,$H$52*$C1765)*(ic*Inputs!$C$8+pT-cost_acc-cost_wd*Inputs!$E$8-cost_fx*Inputs!$D$8-cost_ins)+(1-MIN(1,$H$52*$C1765))*(1-MIN(1,Inputs!$G$8*$D1765)*churn_nonbuyers)*(ic*Inputs!$C$8+fee_wd*Inputs!$E$8*(1-$B1765)+fee_fx*Inputs!$D$8-cost_acc-cost_wd*Inputs!$E$8*(1-$B1765)-cost_fx*Inputs!$D$8))</f>
        <v>137177.203776366</v>
      </c>
      <c r="J1765" s="0" t="n">
        <f aca="false">G1765+H1765+I1765-fixed</f>
        <v>-35043.3816688691</v>
      </c>
      <c r="K1765" s="0" t="n">
        <f aca="false">12*Inputs!$B$6*(1-MIN(1,Inputs!$G$6*$D1765)*churn_nonbuyers)*(ic*Inputs!$C$6+fee_wd*Inputs!$E$6*(1-$B1765)+fee_fx*Inputs!$D$6-cost_acc-cost_wd*Inputs!$E$6*(1-$B1765)-cost_fx*Inputs!$D$6)</f>
        <v>128382.640979789</v>
      </c>
      <c r="L1765" s="0" t="n">
        <f aca="false">12*Inputs!$B$7*(1-MIN(1,Inputs!$G$7*$D1765)*churn_nonbuyers)*(ic*Inputs!$C$7+fee_wd*Inputs!$E$7*(1-$B1765)+fee_fx*Inputs!$D$7-cost_acc-cost_wd*Inputs!$E$7*(1-$B1765)-cost_fx*Inputs!$D$7)</f>
        <v>326500.647371873</v>
      </c>
      <c r="M1765" s="0" t="n">
        <f aca="false">12*Inputs!$B$8*(1-MIN(1,Inputs!$G$8*$D1765)*churn_nonbuyers)*(ic*Inputs!$C$8+fee_wd*Inputs!$E$8*(1-$B1765)+fee_fx*Inputs!$D$8-cost_acc-cost_wd*Inputs!$E$8*(1-$B1765)-cost_fx*Inputs!$D$8)</f>
        <v>82187.8987590144</v>
      </c>
      <c r="N1765" s="0" t="n">
        <f aca="false">K1765+L1765+I1765-fixed</f>
        <v>-107939.507871972</v>
      </c>
      <c r="O1765" s="0" t="n">
        <f aca="false">K1765+L1765+M1765-fixed</f>
        <v>-162928.812889323</v>
      </c>
      <c r="P1765" s="0" t="n">
        <f aca="false">12*Inputs!$B$6*(1-MIN(1,Inputs!$F$6*$D1765))*(ic*Inputs!$C$6+flat_fee-cost_acc-cost_wd*Inputs!$E$6*$E1765-cost_fx*Inputs!$D$6)+12*Inputs!$B$7*(1-MIN(1,Inputs!$F$7*$D1765))*(ic*Inputs!$C$7+flat_fee-cost_acc-cost_wd*Inputs!$E$7*$E1765-cost_fx*Inputs!$D$7)+12*Inputs!$B$8*(1-MIN(1,Inputs!$F$8*$D1765))*(ic*Inputs!$C$8+flat_fee-cost_acc-cost_wd*Inputs!$E$8*$E1765-cost_fx*Inputs!$D$8)-fixed</f>
        <v>22516.0263833599</v>
      </c>
    </row>
    <row r="1766" customFormat="false" ht="15" hidden="false" customHeight="false" outlineLevel="0" collapsed="false">
      <c r="A1766" s="0" t="n">
        <v>1701</v>
      </c>
      <c r="B1766" s="0" t="n">
        <v>0.349181</v>
      </c>
      <c r="C1766" s="0" t="n">
        <v>0.950429</v>
      </c>
      <c r="D1766" s="0" t="n">
        <v>0.709495</v>
      </c>
      <c r="E1766" s="0" t="n">
        <v>1.213036</v>
      </c>
      <c r="F1766" s="0" t="n">
        <v>0.492543</v>
      </c>
      <c r="G1766" s="0" t="n">
        <f aca="false">12*Inputs!$B$6*(MIN(1,$H$50*$C1766)*(ic*Inputs!$C$6+pS+fee_fx*Inputs!$D$6-cost_acc-cost_wd*Inputs!$E$6*$E1766-cost_fx*Inputs!$D$6-$F1766)+(1-MIN(1,$H$50*$C1766))*(1-MIN(1,Inputs!$G$6*$D1766)*churn_nonbuyers)*(ic*Inputs!$C$6+fee_wd*Inputs!$E$6*(1-$B1766)+fee_fx*Inputs!$D$6-cost_acc-cost_wd*Inputs!$E$6*(1-$B1766)-cost_fx*Inputs!$D$6))</f>
        <v>189256.326585792</v>
      </c>
      <c r="H1766" s="0" t="n">
        <f aca="false">12*Inputs!$B$7*(MIN(1,$H$51*$C1766)*(ic*Inputs!$C$7+pE+fee_fx*Inputs!$D$7-cost_acc-cost_wd*Inputs!$E$7*$E1766-cost_fx*Inputs!$D$7-$F1766)+(1-MIN(1,$H$51*$C1766))*(1-MIN(1,Inputs!$G$7*$D1766)*churn_nonbuyers)*(ic*Inputs!$C$7+fee_wd*Inputs!$E$7*(1-$B1766)+fee_fx*Inputs!$D$7-cost_acc-cost_wd*Inputs!$E$7*(1-$B1766)-cost_fx*Inputs!$D$7))</f>
        <v>371285.669595238</v>
      </c>
      <c r="I1766" s="0" t="n">
        <f aca="false">12*Inputs!$B$8*(MIN(1,$H$52*$C1766)*(ic*Inputs!$C$8+pT-cost_acc-cost_wd*Inputs!$E$8-cost_fx*Inputs!$D$8-cost_ins)+(1-MIN(1,$H$52*$C1766))*(1-MIN(1,Inputs!$G$8*$D1766)*churn_nonbuyers)*(ic*Inputs!$C$8+fee_wd*Inputs!$E$8*(1-$B1766)+fee_fx*Inputs!$D$8-cost_acc-cost_wd*Inputs!$E$8*(1-$B1766)-cost_fx*Inputs!$D$8))</f>
        <v>189164.274139146</v>
      </c>
      <c r="J1766" s="0" t="n">
        <f aca="false">G1766+H1766+I1766-fixed</f>
        <v>49706.2703201762</v>
      </c>
      <c r="K1766" s="0" t="n">
        <f aca="false">12*Inputs!$B$6*(1-MIN(1,Inputs!$G$6*$D1766)*churn_nonbuyers)*(ic*Inputs!$C$6+fee_wd*Inputs!$E$6*(1-$B1766)+fee_fx*Inputs!$D$6-cost_acc-cost_wd*Inputs!$E$6*(1-$B1766)-cost_fx*Inputs!$D$6)</f>
        <v>145949.970049884</v>
      </c>
      <c r="L1766" s="0" t="n">
        <f aca="false">12*Inputs!$B$7*(1-MIN(1,Inputs!$G$7*$D1766)*churn_nonbuyers)*(ic*Inputs!$C$7+fee_wd*Inputs!$E$7*(1-$B1766)+fee_fx*Inputs!$D$7-cost_acc-cost_wd*Inputs!$E$7*(1-$B1766)-cost_fx*Inputs!$D$7)</f>
        <v>345406.13066993</v>
      </c>
      <c r="M1766" s="0" t="n">
        <f aca="false">12*Inputs!$B$8*(1-MIN(1,Inputs!$G$8*$D1766)*churn_nonbuyers)*(ic*Inputs!$C$8+fee_wd*Inputs!$E$8*(1-$B1766)+fee_fx*Inputs!$D$8-cost_acc-cost_wd*Inputs!$E$8*(1-$B1766)-cost_fx*Inputs!$D$8)</f>
        <v>155858.031432792</v>
      </c>
      <c r="N1766" s="0" t="n">
        <f aca="false">K1766+L1766+I1766-fixed</f>
        <v>-19479.6251410396</v>
      </c>
      <c r="O1766" s="0" t="n">
        <f aca="false">K1766+L1766+M1766-fixed</f>
        <v>-52785.8678473937</v>
      </c>
      <c r="P1766" s="0" t="n">
        <f aca="false">12*Inputs!$B$6*(1-MIN(1,Inputs!$F$6*$D1766))*(ic*Inputs!$C$6+flat_fee-cost_acc-cost_wd*Inputs!$E$6*$E1766-cost_fx*Inputs!$D$6)+12*Inputs!$B$7*(1-MIN(1,Inputs!$F$7*$D1766))*(ic*Inputs!$C$7+flat_fee-cost_acc-cost_wd*Inputs!$E$7*$E1766-cost_fx*Inputs!$D$7)+12*Inputs!$B$8*(1-MIN(1,Inputs!$F$8*$D1766))*(ic*Inputs!$C$8+flat_fee-cost_acc-cost_wd*Inputs!$E$8*$E1766-cost_fx*Inputs!$D$8)-fixed</f>
        <v>127411.2260768</v>
      </c>
    </row>
    <row r="1767" customFormat="false" ht="15" hidden="false" customHeight="false" outlineLevel="0" collapsed="false">
      <c r="A1767" s="0" t="n">
        <v>1702</v>
      </c>
      <c r="B1767" s="0" t="n">
        <v>0.292159</v>
      </c>
      <c r="C1767" s="0" t="n">
        <v>0.991479</v>
      </c>
      <c r="D1767" s="0" t="n">
        <v>0.80554</v>
      </c>
      <c r="E1767" s="0" t="n">
        <v>1.445153</v>
      </c>
      <c r="F1767" s="0" t="n">
        <v>0.310449</v>
      </c>
      <c r="G1767" s="0" t="n">
        <f aca="false">12*Inputs!$B$6*(MIN(1,$H$50*$C1767)*(ic*Inputs!$C$6+pS+fee_fx*Inputs!$D$6-cost_acc-cost_wd*Inputs!$E$6*$E1767-cost_fx*Inputs!$D$6-$F1767)+(1-MIN(1,$H$50*$C1767))*(1-MIN(1,Inputs!$G$6*$D1767)*churn_nonbuyers)*(ic*Inputs!$C$6+fee_wd*Inputs!$E$6*(1-$B1767)+fee_fx*Inputs!$D$6-cost_acc-cost_wd*Inputs!$E$6*(1-$B1767)-cost_fx*Inputs!$D$6))</f>
        <v>196570.417576978</v>
      </c>
      <c r="H1767" s="0" t="n">
        <f aca="false">12*Inputs!$B$7*(MIN(1,$H$51*$C1767)*(ic*Inputs!$C$7+pE+fee_fx*Inputs!$D$7-cost_acc-cost_wd*Inputs!$E$7*$E1767-cost_fx*Inputs!$D$7-$F1767)+(1-MIN(1,$H$51*$C1767))*(1-MIN(1,Inputs!$G$7*$D1767)*churn_nonbuyers)*(ic*Inputs!$C$7+fee_wd*Inputs!$E$7*(1-$B1767)+fee_fx*Inputs!$D$7-cost_acc-cost_wd*Inputs!$E$7*(1-$B1767)-cost_fx*Inputs!$D$7))</f>
        <v>360512.004133958</v>
      </c>
      <c r="I1767" s="0" t="n">
        <f aca="false">12*Inputs!$B$8*(MIN(1,$H$52*$C1767)*(ic*Inputs!$C$8+pT-cost_acc-cost_wd*Inputs!$E$8-cost_fx*Inputs!$D$8-cost_ins)+(1-MIN(1,$H$52*$C1767))*(1-MIN(1,Inputs!$G$8*$D1767)*churn_nonbuyers)*(ic*Inputs!$C$8+fee_wd*Inputs!$E$8*(1-$B1767)+fee_fx*Inputs!$D$8-cost_acc-cost_wd*Inputs!$E$8*(1-$B1767)-cost_fx*Inputs!$D$8))</f>
        <v>184598.607056174</v>
      </c>
      <c r="J1767" s="0" t="n">
        <f aca="false">G1767+H1767+I1767-fixed</f>
        <v>41681.0287671093</v>
      </c>
      <c r="K1767" s="0" t="n">
        <f aca="false">12*Inputs!$B$6*(1-MIN(1,Inputs!$G$6*$D1767)*churn_nonbuyers)*(ic*Inputs!$C$6+fee_wd*Inputs!$E$6*(1-$B1767)+fee_fx*Inputs!$D$6-cost_acc-cost_wd*Inputs!$E$6*(1-$B1767)-cost_fx*Inputs!$D$6)</f>
        <v>153103.750278192</v>
      </c>
      <c r="L1767" s="0" t="n">
        <f aca="false">12*Inputs!$B$7*(1-MIN(1,Inputs!$G$7*$D1767)*churn_nonbuyers)*(ic*Inputs!$C$7+fee_wd*Inputs!$E$7*(1-$B1767)+fee_fx*Inputs!$D$7-cost_acc-cost_wd*Inputs!$E$7*(1-$B1767)-cost_fx*Inputs!$D$7)</f>
        <v>352401.985846915</v>
      </c>
      <c r="M1767" s="0" t="n">
        <f aca="false">12*Inputs!$B$8*(1-MIN(1,Inputs!$G$8*$D1767)*churn_nonbuyers)*(ic*Inputs!$C$8+fee_wd*Inputs!$E$8*(1-$B1767)+fee_fx*Inputs!$D$8-cost_acc-cost_wd*Inputs!$E$8*(1-$B1767)-cost_fx*Inputs!$D$8)</f>
        <v>136234.206364896</v>
      </c>
      <c r="N1767" s="0" t="n">
        <f aca="false">K1767+L1767+I1767-fixed</f>
        <v>-9895.65681871935</v>
      </c>
      <c r="O1767" s="0" t="n">
        <f aca="false">K1767+L1767+M1767-fixed</f>
        <v>-58260.0575099969</v>
      </c>
      <c r="P1767" s="0" t="n">
        <f aca="false">12*Inputs!$B$6*(1-MIN(1,Inputs!$F$6*$D1767))*(ic*Inputs!$C$6+flat_fee-cost_acc-cost_wd*Inputs!$E$6*$E1767-cost_fx*Inputs!$D$6)+12*Inputs!$B$7*(1-MIN(1,Inputs!$F$7*$D1767))*(ic*Inputs!$C$7+flat_fee-cost_acc-cost_wd*Inputs!$E$7*$E1767-cost_fx*Inputs!$D$7)+12*Inputs!$B$8*(1-MIN(1,Inputs!$F$8*$D1767))*(ic*Inputs!$C$8+flat_fee-cost_acc-cost_wd*Inputs!$E$8*$E1767-cost_fx*Inputs!$D$8)-fixed</f>
        <v>-32948.1256911999</v>
      </c>
    </row>
    <row r="1768" customFormat="false" ht="15" hidden="false" customHeight="false" outlineLevel="0" collapsed="false">
      <c r="A1768" s="0" t="n">
        <v>1703</v>
      </c>
      <c r="B1768" s="0" t="n">
        <v>0.203649</v>
      </c>
      <c r="C1768" s="0" t="n">
        <v>0.763008</v>
      </c>
      <c r="D1768" s="0" t="n">
        <v>1.252989</v>
      </c>
      <c r="E1768" s="0" t="n">
        <v>1.370911</v>
      </c>
      <c r="F1768" s="0" t="n">
        <v>0.39351</v>
      </c>
      <c r="G1768" s="0" t="n">
        <f aca="false">12*Inputs!$B$6*(MIN(1,$H$50*$C1768)*(ic*Inputs!$C$6+pS+fee_fx*Inputs!$D$6-cost_acc-cost_wd*Inputs!$E$6*$E1768-cost_fx*Inputs!$D$6-$F1768)+(1-MIN(1,$H$50*$C1768))*(1-MIN(1,Inputs!$G$6*$D1768)*churn_nonbuyers)*(ic*Inputs!$C$6+fee_wd*Inputs!$E$6*(1-$B1768)+fee_fx*Inputs!$D$6-cost_acc-cost_wd*Inputs!$E$6*(1-$B1768)-cost_fx*Inputs!$D$6))</f>
        <v>194265.657627676</v>
      </c>
      <c r="H1768" s="0" t="n">
        <f aca="false">12*Inputs!$B$7*(MIN(1,$H$51*$C1768)*(ic*Inputs!$C$7+pE+fee_fx*Inputs!$D$7-cost_acc-cost_wd*Inputs!$E$7*$E1768-cost_fx*Inputs!$D$7-$F1768)+(1-MIN(1,$H$51*$C1768))*(1-MIN(1,Inputs!$G$7*$D1768)*churn_nonbuyers)*(ic*Inputs!$C$7+fee_wd*Inputs!$E$7*(1-$B1768)+fee_fx*Inputs!$D$7-cost_acc-cost_wd*Inputs!$E$7*(1-$B1768)-cost_fx*Inputs!$D$7))</f>
        <v>366672.983370846</v>
      </c>
      <c r="I1768" s="0" t="n">
        <f aca="false">12*Inputs!$B$8*(MIN(1,$H$52*$C1768)*(ic*Inputs!$C$8+pT-cost_acc-cost_wd*Inputs!$E$8-cost_fx*Inputs!$D$8-cost_ins)+(1-MIN(1,$H$52*$C1768))*(1-MIN(1,Inputs!$G$8*$D1768)*churn_nonbuyers)*(ic*Inputs!$C$8+fee_wd*Inputs!$E$8*(1-$B1768)+fee_fx*Inputs!$D$8-cost_acc-cost_wd*Inputs!$E$8*(1-$B1768)-cost_fx*Inputs!$D$8))</f>
        <v>128113.600094306</v>
      </c>
      <c r="J1768" s="0" t="n">
        <f aca="false">G1768+H1768+I1768-fixed</f>
        <v>-10947.7589071731</v>
      </c>
      <c r="K1768" s="0" t="n">
        <f aca="false">12*Inputs!$B$6*(1-MIN(1,Inputs!$G$6*$D1768)*churn_nonbuyers)*(ic*Inputs!$C$6+fee_wd*Inputs!$E$6*(1-$B1768)+fee_fx*Inputs!$D$6-cost_acc-cost_wd*Inputs!$E$6*(1-$B1768)-cost_fx*Inputs!$D$6)</f>
        <v>161481.638569399</v>
      </c>
      <c r="L1768" s="0" t="n">
        <f aca="false">12*Inputs!$B$7*(1-MIN(1,Inputs!$G$7*$D1768)*churn_nonbuyers)*(ic*Inputs!$C$7+fee_wd*Inputs!$E$7*(1-$B1768)+fee_fx*Inputs!$D$7-cost_acc-cost_wd*Inputs!$E$7*(1-$B1768)-cost_fx*Inputs!$D$7)</f>
        <v>359820.72326964</v>
      </c>
      <c r="M1768" s="0" t="n">
        <f aca="false">12*Inputs!$B$8*(1-MIN(1,Inputs!$G$8*$D1768)*churn_nonbuyers)*(ic*Inputs!$C$8+fee_wd*Inputs!$E$8*(1-$B1768)+fee_fx*Inputs!$D$8-cost_acc-cost_wd*Inputs!$E$8*(1-$B1768)-cost_fx*Inputs!$D$8)</f>
        <v>38915.6318305297</v>
      </c>
      <c r="N1768" s="0" t="n">
        <f aca="false">K1768+L1768+I1768-fixed</f>
        <v>-50584.0380666556</v>
      </c>
      <c r="O1768" s="0" t="n">
        <f aca="false">K1768+L1768+M1768-fixed</f>
        <v>-139782.006330431</v>
      </c>
      <c r="P1768" s="0" t="n">
        <f aca="false">12*Inputs!$B$6*(1-MIN(1,Inputs!$F$6*$D1768))*(ic*Inputs!$C$6+flat_fee-cost_acc-cost_wd*Inputs!$E$6*$E1768-cost_fx*Inputs!$D$6)+12*Inputs!$B$7*(1-MIN(1,Inputs!$F$7*$D1768))*(ic*Inputs!$C$7+flat_fee-cost_acc-cost_wd*Inputs!$E$7*$E1768-cost_fx*Inputs!$D$7)+12*Inputs!$B$8*(1-MIN(1,Inputs!$F$8*$D1768))*(ic*Inputs!$C$8+flat_fee-cost_acc-cost_wd*Inputs!$E$8*$E1768-cost_fx*Inputs!$D$8)-fixed</f>
        <v>-209908.39607704</v>
      </c>
    </row>
    <row r="1769" customFormat="false" ht="15" hidden="false" customHeight="false" outlineLevel="0" collapsed="false">
      <c r="A1769" s="0" t="n">
        <v>1704</v>
      </c>
      <c r="B1769" s="0" t="n">
        <v>0.195802</v>
      </c>
      <c r="C1769" s="0" t="n">
        <v>1.079913</v>
      </c>
      <c r="D1769" s="0" t="n">
        <v>1.63926</v>
      </c>
      <c r="E1769" s="0" t="n">
        <v>1.107651</v>
      </c>
      <c r="F1769" s="0" t="n">
        <v>0.24976</v>
      </c>
      <c r="G1769" s="0" t="n">
        <f aca="false">12*Inputs!$B$6*(MIN(1,$H$50*$C1769)*(ic*Inputs!$C$6+pS+fee_fx*Inputs!$D$6-cost_acc-cost_wd*Inputs!$E$6*$E1769-cost_fx*Inputs!$D$6-$F1769)+(1-MIN(1,$H$50*$C1769))*(1-MIN(1,Inputs!$G$6*$D1769)*churn_nonbuyers)*(ic*Inputs!$C$6+fee_wd*Inputs!$E$6*(1-$B1769)+fee_fx*Inputs!$D$6-cost_acc-cost_wd*Inputs!$E$6*(1-$B1769)-cost_fx*Inputs!$D$6))</f>
        <v>215916.898804655</v>
      </c>
      <c r="H1769" s="0" t="n">
        <f aca="false">12*Inputs!$B$7*(MIN(1,$H$51*$C1769)*(ic*Inputs!$C$7+pE+fee_fx*Inputs!$D$7-cost_acc-cost_wd*Inputs!$E$7*$E1769-cost_fx*Inputs!$D$7-$F1769)+(1-MIN(1,$H$51*$C1769))*(1-MIN(1,Inputs!$G$7*$D1769)*churn_nonbuyers)*(ic*Inputs!$C$7+fee_wd*Inputs!$E$7*(1-$B1769)+fee_fx*Inputs!$D$7-cost_acc-cost_wd*Inputs!$E$7*(1-$B1769)-cost_fx*Inputs!$D$7))</f>
        <v>409361.054936048</v>
      </c>
      <c r="I1769" s="0" t="n">
        <f aca="false">12*Inputs!$B$8*(MIN(1,$H$52*$C1769)*(ic*Inputs!$C$8+pT-cost_acc-cost_wd*Inputs!$E$8-cost_fx*Inputs!$D$8-cost_ins)+(1-MIN(1,$H$52*$C1769))*(1-MIN(1,Inputs!$G$8*$D1769)*churn_nonbuyers)*(ic*Inputs!$C$8+fee_wd*Inputs!$E$8*(1-$B1769)+fee_fx*Inputs!$D$8-cost_acc-cost_wd*Inputs!$E$8*(1-$B1769)-cost_fx*Inputs!$D$8))</f>
        <v>155662.979472</v>
      </c>
      <c r="J1769" s="0" t="n">
        <f aca="false">G1769+H1769+I1769-fixed</f>
        <v>80940.9332127019</v>
      </c>
      <c r="K1769" s="0" t="n">
        <f aca="false">12*Inputs!$B$6*(1-MIN(1,Inputs!$G$6*$D1769)*churn_nonbuyers)*(ic*Inputs!$C$6+fee_wd*Inputs!$E$6*(1-$B1769)+fee_fx*Inputs!$D$6-cost_acc-cost_wd*Inputs!$E$6*(1-$B1769)-cost_fx*Inputs!$D$6)</f>
        <v>159191.757982944</v>
      </c>
      <c r="L1769" s="0" t="n">
        <f aca="false">12*Inputs!$B$7*(1-MIN(1,Inputs!$G$7*$D1769)*churn_nonbuyers)*(ic*Inputs!$C$7+fee_wd*Inputs!$E$7*(1-$B1769)+fee_fx*Inputs!$D$7-cost_acc-cost_wd*Inputs!$E$7*(1-$B1769)-cost_fx*Inputs!$D$7)</f>
        <v>356562.615109767</v>
      </c>
      <c r="M1769" s="0" t="n">
        <f aca="false">12*Inputs!$B$8*(1-MIN(1,Inputs!$G$8*$D1769)*churn_nonbuyers)*(ic*Inputs!$C$8+fee_wd*Inputs!$E$8*(1-$B1769)+fee_fx*Inputs!$D$8-cost_acc-cost_wd*Inputs!$E$8*(1-$B1769)-cost_fx*Inputs!$D$8)</f>
        <v>0</v>
      </c>
      <c r="N1769" s="0" t="n">
        <f aca="false">K1769+L1769+I1769-fixed</f>
        <v>-28582.6474352896</v>
      </c>
      <c r="O1769" s="0" t="n">
        <f aca="false">K1769+L1769+M1769-fixed</f>
        <v>-184245.62690729</v>
      </c>
      <c r="P1769" s="0" t="n">
        <f aca="false">12*Inputs!$B$6*(1-MIN(1,Inputs!$F$6*$D1769))*(ic*Inputs!$C$6+flat_fee-cost_acc-cost_wd*Inputs!$E$6*$E1769-cost_fx*Inputs!$D$6)+12*Inputs!$B$7*(1-MIN(1,Inputs!$F$7*$D1769))*(ic*Inputs!$C$7+flat_fee-cost_acc-cost_wd*Inputs!$E$7*$E1769-cost_fx*Inputs!$D$7)+12*Inputs!$B$8*(1-MIN(1,Inputs!$F$8*$D1769))*(ic*Inputs!$C$8+flat_fee-cost_acc-cost_wd*Inputs!$E$8*$E1769-cost_fx*Inputs!$D$8)-fixed</f>
        <v>-320013.7704976</v>
      </c>
    </row>
    <row r="1770" customFormat="false" ht="15" hidden="false" customHeight="false" outlineLevel="0" collapsed="false">
      <c r="A1770" s="0" t="n">
        <v>1705</v>
      </c>
      <c r="B1770" s="0" t="n">
        <v>0.401007</v>
      </c>
      <c r="C1770" s="0" t="n">
        <v>1.089784</v>
      </c>
      <c r="D1770" s="0" t="n">
        <v>1.145447</v>
      </c>
      <c r="E1770" s="0" t="n">
        <v>1.25584</v>
      </c>
      <c r="F1770" s="0" t="n">
        <v>0.176344</v>
      </c>
      <c r="G1770" s="0" t="n">
        <f aca="false">12*Inputs!$B$6*(MIN(1,$H$50*$C1770)*(ic*Inputs!$C$6+pS+fee_fx*Inputs!$D$6-cost_acc-cost_wd*Inputs!$E$6*$E1770-cost_fx*Inputs!$D$6-$F1770)+(1-MIN(1,$H$50*$C1770))*(1-MIN(1,Inputs!$G$6*$D1770)*churn_nonbuyers)*(ic*Inputs!$C$6+fee_wd*Inputs!$E$6*(1-$B1770)+fee_fx*Inputs!$D$6-cost_acc-cost_wd*Inputs!$E$6*(1-$B1770)-cost_fx*Inputs!$D$6))</f>
        <v>193037.663185481</v>
      </c>
      <c r="H1770" s="0" t="n">
        <f aca="false">12*Inputs!$B$7*(MIN(1,$H$51*$C1770)*(ic*Inputs!$C$7+pE+fee_fx*Inputs!$D$7-cost_acc-cost_wd*Inputs!$E$7*$E1770-cost_fx*Inputs!$D$7-$F1770)+(1-MIN(1,$H$51*$C1770))*(1-MIN(1,Inputs!$G$7*$D1770)*churn_nonbuyers)*(ic*Inputs!$C$7+fee_wd*Inputs!$E$7*(1-$B1770)+fee_fx*Inputs!$D$7-cost_acc-cost_wd*Inputs!$E$7*(1-$B1770)-cost_fx*Inputs!$D$7))</f>
        <v>382886.054282285</v>
      </c>
      <c r="I1770" s="0" t="n">
        <f aca="false">12*Inputs!$B$8*(MIN(1,$H$52*$C1770)*(ic*Inputs!$C$8+pT-cost_acc-cost_wd*Inputs!$E$8-cost_fx*Inputs!$D$8-cost_ins)+(1-MIN(1,$H$52*$C1770))*(1-MIN(1,Inputs!$G$8*$D1770)*churn_nonbuyers)*(ic*Inputs!$C$8+fee_wd*Inputs!$E$8*(1-$B1770)+fee_fx*Inputs!$D$8-cost_acc-cost_wd*Inputs!$E$8*(1-$B1770)-cost_fx*Inputs!$D$8))</f>
        <v>171522.047887785</v>
      </c>
      <c r="J1770" s="0" t="n">
        <f aca="false">G1770+H1770+I1770-fixed</f>
        <v>47445.7653555508</v>
      </c>
      <c r="K1770" s="0" t="n">
        <f aca="false">12*Inputs!$B$6*(1-MIN(1,Inputs!$G$6*$D1770)*churn_nonbuyers)*(ic*Inputs!$C$6+fee_wd*Inputs!$E$6*(1-$B1770)+fee_fx*Inputs!$D$6-cost_acc-cost_wd*Inputs!$E$6*(1-$B1770)-cost_fx*Inputs!$D$6)</f>
        <v>135616.078548929</v>
      </c>
      <c r="L1770" s="0" t="n">
        <f aca="false">12*Inputs!$B$7*(1-MIN(1,Inputs!$G$7*$D1770)*churn_nonbuyers)*(ic*Inputs!$C$7+fee_wd*Inputs!$E$7*(1-$B1770)+fee_fx*Inputs!$D$7-cost_acc-cost_wd*Inputs!$E$7*(1-$B1770)-cost_fx*Inputs!$D$7)</f>
        <v>333583.980473357</v>
      </c>
      <c r="M1770" s="0" t="n">
        <f aca="false">12*Inputs!$B$8*(1-MIN(1,Inputs!$G$8*$D1770)*churn_nonbuyers)*(ic*Inputs!$C$8+fee_wd*Inputs!$E$8*(1-$B1770)+fee_fx*Inputs!$D$8-cost_acc-cost_wd*Inputs!$E$8*(1-$B1770)-cost_fx*Inputs!$D$8)</f>
        <v>60873.4975483344</v>
      </c>
      <c r="N1770" s="0" t="n">
        <f aca="false">K1770+L1770+I1770-fixed</f>
        <v>-59277.8930899292</v>
      </c>
      <c r="O1770" s="0" t="n">
        <f aca="false">K1770+L1770+M1770-fixed</f>
        <v>-169926.443429379</v>
      </c>
      <c r="P1770" s="0" t="n">
        <f aca="false">12*Inputs!$B$6*(1-MIN(1,Inputs!$F$6*$D1770))*(ic*Inputs!$C$6+flat_fee-cost_acc-cost_wd*Inputs!$E$6*$E1770-cost_fx*Inputs!$D$6)+12*Inputs!$B$7*(1-MIN(1,Inputs!$F$7*$D1770))*(ic*Inputs!$C$7+flat_fee-cost_acc-cost_wd*Inputs!$E$7*$E1770-cost_fx*Inputs!$D$7)+12*Inputs!$B$8*(1-MIN(1,Inputs!$F$8*$D1770))*(ic*Inputs!$C$8+flat_fee-cost_acc-cost_wd*Inputs!$E$8*$E1770-cost_fx*Inputs!$D$8)-fixed</f>
        <v>-113141.8373008</v>
      </c>
    </row>
    <row r="1771" customFormat="false" ht="15" hidden="false" customHeight="false" outlineLevel="0" collapsed="false">
      <c r="A1771" s="0" t="n">
        <v>1706</v>
      </c>
      <c r="B1771" s="0" t="n">
        <v>0.200223</v>
      </c>
      <c r="C1771" s="0" t="n">
        <v>0.822704</v>
      </c>
      <c r="D1771" s="0" t="n">
        <v>0.626036</v>
      </c>
      <c r="E1771" s="0" t="n">
        <v>1.144217</v>
      </c>
      <c r="F1771" s="0" t="n">
        <v>0.11562</v>
      </c>
      <c r="G1771" s="0" t="n">
        <f aca="false">12*Inputs!$B$6*(MIN(1,$H$50*$C1771)*(ic*Inputs!$C$6+pS+fee_fx*Inputs!$D$6-cost_acc-cost_wd*Inputs!$E$6*$E1771-cost_fx*Inputs!$D$6-$F1771)+(1-MIN(1,$H$50*$C1771))*(1-MIN(1,Inputs!$G$6*$D1771)*churn_nonbuyers)*(ic*Inputs!$C$6+fee_wd*Inputs!$E$6*(1-$B1771)+fee_fx*Inputs!$D$6-cost_acc-cost_wd*Inputs!$E$6*(1-$B1771)-cost_fx*Inputs!$D$6))</f>
        <v>211886.459767552</v>
      </c>
      <c r="H1771" s="0" t="n">
        <f aca="false">12*Inputs!$B$7*(MIN(1,$H$51*$C1771)*(ic*Inputs!$C$7+pE+fee_fx*Inputs!$D$7-cost_acc-cost_wd*Inputs!$E$7*$E1771-cost_fx*Inputs!$D$7-$F1771)+(1-MIN(1,$H$51*$C1771))*(1-MIN(1,Inputs!$G$7*$D1771)*churn_nonbuyers)*(ic*Inputs!$C$7+fee_wd*Inputs!$E$7*(1-$B1771)+fee_fx*Inputs!$D$7-cost_acc-cost_wd*Inputs!$E$7*(1-$B1771)-cost_fx*Inputs!$D$7))</f>
        <v>406905.418763125</v>
      </c>
      <c r="I1771" s="0" t="n">
        <f aca="false">12*Inputs!$B$8*(MIN(1,$H$52*$C1771)*(ic*Inputs!$C$8+pT-cost_acc-cost_wd*Inputs!$E$8-cost_fx*Inputs!$D$8-cost_ins)+(1-MIN(1,$H$52*$C1771))*(1-MIN(1,Inputs!$G$8*$D1771)*churn_nonbuyers)*(ic*Inputs!$C$8+fee_wd*Inputs!$E$8*(1-$B1771)+fee_fx*Inputs!$D$8-cost_acc-cost_wd*Inputs!$E$8*(1-$B1771)-cost_fx*Inputs!$D$8))</f>
        <v>194063.76234557</v>
      </c>
      <c r="J1771" s="0" t="n">
        <f aca="false">G1771+H1771+I1771-fixed</f>
        <v>112855.640876247</v>
      </c>
      <c r="K1771" s="0" t="n">
        <f aca="false">12*Inputs!$B$6*(1-MIN(1,Inputs!$G$6*$D1771)*churn_nonbuyers)*(ic*Inputs!$C$6+fee_wd*Inputs!$E$6*(1-$B1771)+fee_fx*Inputs!$D$6-cost_acc-cost_wd*Inputs!$E$6*(1-$B1771)-cost_fx*Inputs!$D$6)</f>
        <v>167359.942123402</v>
      </c>
      <c r="L1771" s="0" t="n">
        <f aca="false">12*Inputs!$B$7*(1-MIN(1,Inputs!$G$7*$D1771)*churn_nonbuyers)*(ic*Inputs!$C$7+fee_wd*Inputs!$E$7*(1-$B1771)+fee_fx*Inputs!$D$7-cost_acc-cost_wd*Inputs!$E$7*(1-$B1771)-cost_fx*Inputs!$D$7)</f>
        <v>367336.854746041</v>
      </c>
      <c r="M1771" s="0" t="n">
        <f aca="false">12*Inputs!$B$8*(1-MIN(1,Inputs!$G$8*$D1771)*churn_nonbuyers)*(ic*Inputs!$C$8+fee_wd*Inputs!$E$8*(1-$B1771)+fee_fx*Inputs!$D$8-cost_acc-cost_wd*Inputs!$E$8*(1-$B1771)-cost_fx*Inputs!$D$8)</f>
        <v>177964.243402541</v>
      </c>
      <c r="N1771" s="0" t="n">
        <f aca="false">K1771+L1771+I1771-fixed</f>
        <v>28760.5592150127</v>
      </c>
      <c r="O1771" s="0" t="n">
        <f aca="false">K1771+L1771+M1771-fixed</f>
        <v>12661.0402719834</v>
      </c>
      <c r="P1771" s="0" t="n">
        <f aca="false">12*Inputs!$B$6*(1-MIN(1,Inputs!$F$6*$D1771))*(ic*Inputs!$C$6+flat_fee-cost_acc-cost_wd*Inputs!$E$6*$E1771-cost_fx*Inputs!$D$6)+12*Inputs!$B$7*(1-MIN(1,Inputs!$F$7*$D1771))*(ic*Inputs!$C$7+flat_fee-cost_acc-cost_wd*Inputs!$E$7*$E1771-cost_fx*Inputs!$D$7)+12*Inputs!$B$8*(1-MIN(1,Inputs!$F$8*$D1771))*(ic*Inputs!$C$8+flat_fee-cost_acc-cost_wd*Inputs!$E$8*$E1771-cost_fx*Inputs!$D$8)-fixed</f>
        <v>206115.35470688</v>
      </c>
    </row>
    <row r="1772" customFormat="false" ht="15" hidden="false" customHeight="false" outlineLevel="0" collapsed="false">
      <c r="A1772" s="0" t="n">
        <v>1707</v>
      </c>
      <c r="B1772" s="0" t="n">
        <v>0.399139</v>
      </c>
      <c r="C1772" s="0" t="n">
        <v>0.776289</v>
      </c>
      <c r="D1772" s="0" t="n">
        <v>1.286328</v>
      </c>
      <c r="E1772" s="0" t="n">
        <v>1.030934</v>
      </c>
      <c r="F1772" s="0" t="n">
        <v>0.321598</v>
      </c>
      <c r="G1772" s="0" t="n">
        <f aca="false">12*Inputs!$B$6*(MIN(1,$H$50*$C1772)*(ic*Inputs!$C$6+pS+fee_fx*Inputs!$D$6-cost_acc-cost_wd*Inputs!$E$6*$E1772-cost_fx*Inputs!$D$6-$F1772)+(1-MIN(1,$H$50*$C1772))*(1-MIN(1,Inputs!$G$6*$D1772)*churn_nonbuyers)*(ic*Inputs!$C$6+fee_wd*Inputs!$E$6*(1-$B1772)+fee_fx*Inputs!$D$6-cost_acc-cost_wd*Inputs!$E$6*(1-$B1772)-cost_fx*Inputs!$D$6))</f>
        <v>177229.663538292</v>
      </c>
      <c r="H1772" s="0" t="n">
        <f aca="false">12*Inputs!$B$7*(MIN(1,$H$51*$C1772)*(ic*Inputs!$C$7+pE+fee_fx*Inputs!$D$7-cost_acc-cost_wd*Inputs!$E$7*$E1772-cost_fx*Inputs!$D$7-$F1772)+(1-MIN(1,$H$51*$C1772))*(1-MIN(1,Inputs!$G$7*$D1772)*churn_nonbuyers)*(ic*Inputs!$C$7+fee_wd*Inputs!$E$7*(1-$B1772)+fee_fx*Inputs!$D$7-cost_acc-cost_wd*Inputs!$E$7*(1-$B1772)-cost_fx*Inputs!$D$7))</f>
        <v>381493.18423636</v>
      </c>
      <c r="I1772" s="0" t="n">
        <f aca="false">12*Inputs!$B$8*(MIN(1,$H$52*$C1772)*(ic*Inputs!$C$8+pT-cost_acc-cost_wd*Inputs!$E$8-cost_fx*Inputs!$D$8-cost_ins)+(1-MIN(1,$H$52*$C1772))*(1-MIN(1,Inputs!$G$8*$D1772)*churn_nonbuyers)*(ic*Inputs!$C$8+fee_wd*Inputs!$E$8*(1-$B1772)+fee_fx*Inputs!$D$8-cost_acc-cost_wd*Inputs!$E$8*(1-$B1772)-cost_fx*Inputs!$D$8))</f>
        <v>125865.703257253</v>
      </c>
      <c r="J1772" s="0" t="n">
        <f aca="false">G1772+H1772+I1772-fixed</f>
        <v>-15411.4489680948</v>
      </c>
      <c r="K1772" s="0" t="n">
        <f aca="false">12*Inputs!$B$6*(1-MIN(1,Inputs!$G$6*$D1772)*churn_nonbuyers)*(ic*Inputs!$C$6+fee_wd*Inputs!$E$6*(1-$B1772)+fee_fx*Inputs!$D$6-cost_acc-cost_wd*Inputs!$E$6*(1-$B1772)-cost_fx*Inputs!$D$6)</f>
        <v>134854.448195462</v>
      </c>
      <c r="L1772" s="0" t="n">
        <f aca="false">12*Inputs!$B$7*(1-MIN(1,Inputs!$G$7*$D1772)*churn_nonbuyers)*(ic*Inputs!$C$7+fee_wd*Inputs!$E$7*(1-$B1772)+fee_fx*Inputs!$D$7-cost_acc-cost_wd*Inputs!$E$7*(1-$B1772)-cost_fx*Inputs!$D$7)</f>
        <v>332382.550773278</v>
      </c>
      <c r="M1772" s="0" t="n">
        <f aca="false">12*Inputs!$B$8*(1-MIN(1,Inputs!$G$8*$D1772)*churn_nonbuyers)*(ic*Inputs!$C$8+fee_wd*Inputs!$E$8*(1-$B1772)+fee_fx*Inputs!$D$8-cost_acc-cost_wd*Inputs!$E$8*(1-$B1772)-cost_fx*Inputs!$D$8)</f>
        <v>30592.1419254913</v>
      </c>
      <c r="N1772" s="0" t="n">
        <f aca="false">K1772+L1772+I1772-fixed</f>
        <v>-106897.297774007</v>
      </c>
      <c r="O1772" s="0" t="n">
        <f aca="false">K1772+L1772+M1772-fixed</f>
        <v>-202170.859105769</v>
      </c>
      <c r="P1772" s="0" t="n">
        <f aca="false">12*Inputs!$B$6*(1-MIN(1,Inputs!$F$6*$D1772))*(ic*Inputs!$C$6+flat_fee-cost_acc-cost_wd*Inputs!$E$6*$E1772-cost_fx*Inputs!$D$6)+12*Inputs!$B$7*(1-MIN(1,Inputs!$F$7*$D1772))*(ic*Inputs!$C$7+flat_fee-cost_acc-cost_wd*Inputs!$E$7*$E1772-cost_fx*Inputs!$D$7)+12*Inputs!$B$8*(1-MIN(1,Inputs!$F$8*$D1772))*(ic*Inputs!$C$8+flat_fee-cost_acc-cost_wd*Inputs!$E$8*$E1772-cost_fx*Inputs!$D$8)-fixed</f>
        <v>-102234.11949952</v>
      </c>
    </row>
    <row r="1773" customFormat="false" ht="15" hidden="false" customHeight="false" outlineLevel="0" collapsed="false">
      <c r="A1773" s="0" t="n">
        <v>1708</v>
      </c>
      <c r="B1773" s="0" t="n">
        <v>0.300377</v>
      </c>
      <c r="C1773" s="0" t="n">
        <v>0.954579</v>
      </c>
      <c r="D1773" s="0" t="n">
        <v>1.187099</v>
      </c>
      <c r="E1773" s="0" t="n">
        <v>1.103549</v>
      </c>
      <c r="F1773" s="0" t="n">
        <v>0.410074</v>
      </c>
      <c r="G1773" s="0" t="n">
        <f aca="false">12*Inputs!$B$6*(MIN(1,$H$50*$C1773)*(ic*Inputs!$C$6+pS+fee_fx*Inputs!$D$6-cost_acc-cost_wd*Inputs!$E$6*$E1773-cost_fx*Inputs!$D$6-$F1773)+(1-MIN(1,$H$50*$C1773))*(1-MIN(1,Inputs!$G$6*$D1773)*churn_nonbuyers)*(ic*Inputs!$C$6+fee_wd*Inputs!$E$6*(1-$B1773)+fee_fx*Inputs!$D$6-cost_acc-cost_wd*Inputs!$E$6*(1-$B1773)-cost_fx*Inputs!$D$6))</f>
        <v>196435.465480048</v>
      </c>
      <c r="H1773" s="0" t="n">
        <f aca="false">12*Inputs!$B$7*(MIN(1,$H$51*$C1773)*(ic*Inputs!$C$7+pE+fee_fx*Inputs!$D$7-cost_acc-cost_wd*Inputs!$E$7*$E1773-cost_fx*Inputs!$D$7-$F1773)+(1-MIN(1,$H$51*$C1773))*(1-MIN(1,Inputs!$G$7*$D1773)*churn_nonbuyers)*(ic*Inputs!$C$7+fee_wd*Inputs!$E$7*(1-$B1773)+fee_fx*Inputs!$D$7-cost_acc-cost_wd*Inputs!$E$7*(1-$B1773)-cost_fx*Inputs!$D$7))</f>
        <v>389036.91026189</v>
      </c>
      <c r="I1773" s="0" t="n">
        <f aca="false">12*Inputs!$B$8*(MIN(1,$H$52*$C1773)*(ic*Inputs!$C$8+pT-cost_acc-cost_wd*Inputs!$E$8-cost_fx*Inputs!$D$8-cost_ins)+(1-MIN(1,$H$52*$C1773))*(1-MIN(1,Inputs!$G$8*$D1773)*churn_nonbuyers)*(ic*Inputs!$C$8+fee_wd*Inputs!$E$8*(1-$B1773)+fee_fx*Inputs!$D$8-cost_acc-cost_wd*Inputs!$E$8*(1-$B1773)-cost_fx*Inputs!$D$8))</f>
        <v>155093.869493112</v>
      </c>
      <c r="J1773" s="0" t="n">
        <f aca="false">G1773+H1773+I1773-fixed</f>
        <v>40566.2452350506</v>
      </c>
      <c r="K1773" s="0" t="n">
        <f aca="false">12*Inputs!$B$6*(1-MIN(1,Inputs!$G$6*$D1773)*churn_nonbuyers)*(ic*Inputs!$C$6+fee_wd*Inputs!$E$6*(1-$B1773)+fee_fx*Inputs!$D$6-cost_acc-cost_wd*Inputs!$E$6*(1-$B1773)-cost_fx*Inputs!$D$6)</f>
        <v>148947.110181526</v>
      </c>
      <c r="L1773" s="0" t="n">
        <f aca="false">12*Inputs!$B$7*(1-MIN(1,Inputs!$G$7*$D1773)*churn_nonbuyers)*(ic*Inputs!$C$7+fee_wd*Inputs!$E$7*(1-$B1773)+fee_fx*Inputs!$D$7-cost_acc-cost_wd*Inputs!$E$7*(1-$B1773)-cost_fx*Inputs!$D$7)</f>
        <v>347126.976156916</v>
      </c>
      <c r="M1773" s="0" t="n">
        <f aca="false">12*Inputs!$B$8*(1-MIN(1,Inputs!$G$8*$D1773)*churn_nonbuyers)*(ic*Inputs!$C$8+fee_wd*Inputs!$E$8*(1-$B1773)+fee_fx*Inputs!$D$8-cost_acc-cost_wd*Inputs!$E$8*(1-$B1773)-cost_fx*Inputs!$D$8)</f>
        <v>52734.5196204528</v>
      </c>
      <c r="N1773" s="0" t="n">
        <f aca="false">K1773+L1773+I1773-fixed</f>
        <v>-48832.0441684464</v>
      </c>
      <c r="O1773" s="0" t="n">
        <f aca="false">K1773+L1773+M1773-fixed</f>
        <v>-151191.394041106</v>
      </c>
      <c r="P1773" s="0" t="n">
        <f aca="false">12*Inputs!$B$6*(1-MIN(1,Inputs!$F$6*$D1773))*(ic*Inputs!$C$6+flat_fee-cost_acc-cost_wd*Inputs!$E$6*$E1773-cost_fx*Inputs!$D$6)+12*Inputs!$B$7*(1-MIN(1,Inputs!$F$7*$D1773))*(ic*Inputs!$C$7+flat_fee-cost_acc-cost_wd*Inputs!$E$7*$E1773-cost_fx*Inputs!$D$7)+12*Inputs!$B$8*(1-MIN(1,Inputs!$F$8*$D1773))*(ic*Inputs!$C$8+flat_fee-cost_acc-cost_wd*Inputs!$E$8*$E1773-cost_fx*Inputs!$D$8)-fixed</f>
        <v>-75121.7934277599</v>
      </c>
    </row>
    <row r="1774" customFormat="false" ht="15" hidden="false" customHeight="false" outlineLevel="0" collapsed="false">
      <c r="A1774" s="0" t="n">
        <v>1709</v>
      </c>
      <c r="B1774" s="0" t="n">
        <v>0.234685</v>
      </c>
      <c r="C1774" s="0" t="n">
        <v>0.821371</v>
      </c>
      <c r="D1774" s="0" t="n">
        <v>1.424303</v>
      </c>
      <c r="E1774" s="0" t="n">
        <v>1.15436</v>
      </c>
      <c r="F1774" s="0" t="n">
        <v>0.135786</v>
      </c>
      <c r="G1774" s="0" t="n">
        <f aca="false">12*Inputs!$B$6*(MIN(1,$H$50*$C1774)*(ic*Inputs!$C$6+pS+fee_fx*Inputs!$D$6-cost_acc-cost_wd*Inputs!$E$6*$E1774-cost_fx*Inputs!$D$6-$F1774)+(1-MIN(1,$H$50*$C1774))*(1-MIN(1,Inputs!$G$6*$D1774)*churn_nonbuyers)*(ic*Inputs!$C$6+fee_wd*Inputs!$E$6*(1-$B1774)+fee_fx*Inputs!$D$6-cost_acc-cost_wd*Inputs!$E$6*(1-$B1774)-cost_fx*Inputs!$D$6))</f>
        <v>200491.850714161</v>
      </c>
      <c r="H1774" s="0" t="n">
        <f aca="false">12*Inputs!$B$7*(MIN(1,$H$51*$C1774)*(ic*Inputs!$C$7+pE+fee_fx*Inputs!$D$7-cost_acc-cost_wd*Inputs!$E$7*$E1774-cost_fx*Inputs!$D$7-$F1774)+(1-MIN(1,$H$51*$C1774))*(1-MIN(1,Inputs!$G$7*$D1774)*churn_nonbuyers)*(ic*Inputs!$C$7+fee_wd*Inputs!$E$7*(1-$B1774)+fee_fx*Inputs!$D$7-cost_acc-cost_wd*Inputs!$E$7*(1-$B1774)-cost_fx*Inputs!$D$7))</f>
        <v>395717.954616495</v>
      </c>
      <c r="I1774" s="0" t="n">
        <f aca="false">12*Inputs!$B$8*(MIN(1,$H$52*$C1774)*(ic*Inputs!$C$8+pT-cost_acc-cost_wd*Inputs!$E$8-cost_fx*Inputs!$D$8-cost_ins)+(1-MIN(1,$H$52*$C1774))*(1-MIN(1,Inputs!$G$8*$D1774)*churn_nonbuyers)*(ic*Inputs!$C$8+fee_wd*Inputs!$E$8*(1-$B1774)+fee_fx*Inputs!$D$8-cost_acc-cost_wd*Inputs!$E$8*(1-$B1774)-cost_fx*Inputs!$D$8))</f>
        <v>118795.916065812</v>
      </c>
      <c r="J1774" s="0" t="n">
        <f aca="false">G1774+H1774+I1774-fixed</f>
        <v>15005.7213964686</v>
      </c>
      <c r="K1774" s="0" t="n">
        <f aca="false">12*Inputs!$B$6*(1-MIN(1,Inputs!$G$6*$D1774)*churn_nonbuyers)*(ic*Inputs!$C$6+fee_wd*Inputs!$E$6*(1-$B1774)+fee_fx*Inputs!$D$6-cost_acc-cost_wd*Inputs!$E$6*(1-$B1774)-cost_fx*Inputs!$D$6)</f>
        <v>155855.076116796</v>
      </c>
      <c r="L1774" s="0" t="n">
        <f aca="false">12*Inputs!$B$7*(1-MIN(1,Inputs!$G$7*$D1774)*churn_nonbuyers)*(ic*Inputs!$C$7+fee_wd*Inputs!$E$7*(1-$B1774)+fee_fx*Inputs!$D$7-cost_acc-cost_wd*Inputs!$E$7*(1-$B1774)-cost_fx*Inputs!$D$7)</f>
        <v>353621.005126078</v>
      </c>
      <c r="M1774" s="0" t="n">
        <f aca="false">12*Inputs!$B$8*(1-MIN(1,Inputs!$G$8*$D1774)*churn_nonbuyers)*(ic*Inputs!$C$8+fee_wd*Inputs!$E$8*(1-$B1774)+fee_fx*Inputs!$D$8-cost_acc-cost_wd*Inputs!$E$8*(1-$B1774)-cost_fx*Inputs!$D$8)</f>
        <v>941.592225048014</v>
      </c>
      <c r="N1774" s="0" t="n">
        <f aca="false">K1774+L1774+I1774-fixed</f>
        <v>-71728.0026913144</v>
      </c>
      <c r="O1774" s="0" t="n">
        <f aca="false">K1774+L1774+M1774-fixed</f>
        <v>-189582.326532079</v>
      </c>
      <c r="P1774" s="0" t="n">
        <f aca="false">12*Inputs!$B$6*(1-MIN(1,Inputs!$F$6*$D1774))*(ic*Inputs!$C$6+flat_fee-cost_acc-cost_wd*Inputs!$E$6*$E1774-cost_fx*Inputs!$D$6)+12*Inputs!$B$7*(1-MIN(1,Inputs!$F$7*$D1774))*(ic*Inputs!$C$7+flat_fee-cost_acc-cost_wd*Inputs!$E$7*$E1774-cost_fx*Inputs!$D$7)+12*Inputs!$B$8*(1-MIN(1,Inputs!$F$8*$D1774))*(ic*Inputs!$C$8+flat_fee-cost_acc-cost_wd*Inputs!$E$8*$E1774-cost_fx*Inputs!$D$8)-fixed</f>
        <v>-219768.9635248</v>
      </c>
    </row>
    <row r="1775" customFormat="false" ht="15" hidden="false" customHeight="false" outlineLevel="0" collapsed="false">
      <c r="A1775" s="0" t="n">
        <v>1710</v>
      </c>
      <c r="B1775" s="0" t="n">
        <v>0.251176</v>
      </c>
      <c r="C1775" s="0" t="n">
        <v>1.006632</v>
      </c>
      <c r="D1775" s="0" t="n">
        <v>1.079314</v>
      </c>
      <c r="E1775" s="0" t="n">
        <v>1.049373</v>
      </c>
      <c r="F1775" s="0" t="n">
        <v>0.160177</v>
      </c>
      <c r="G1775" s="0" t="n">
        <f aca="false">12*Inputs!$B$6*(MIN(1,$H$50*$C1775)*(ic*Inputs!$C$6+pS+fee_fx*Inputs!$D$6-cost_acc-cost_wd*Inputs!$E$6*$E1775-cost_fx*Inputs!$D$6-$F1775)+(1-MIN(1,$H$50*$C1775))*(1-MIN(1,Inputs!$G$6*$D1775)*churn_nonbuyers)*(ic*Inputs!$C$6+fee_wd*Inputs!$E$6*(1-$B1775)+fee_fx*Inputs!$D$6-cost_acc-cost_wd*Inputs!$E$6*(1-$B1775)-cost_fx*Inputs!$D$6))</f>
        <v>213024.779163286</v>
      </c>
      <c r="H1775" s="0" t="n">
        <f aca="false">12*Inputs!$B$7*(MIN(1,$H$51*$C1775)*(ic*Inputs!$C$7+pE+fee_fx*Inputs!$D$7-cost_acc-cost_wd*Inputs!$E$7*$E1775-cost_fx*Inputs!$D$7-$F1775)+(1-MIN(1,$H$51*$C1775))*(1-MIN(1,Inputs!$G$7*$D1775)*churn_nonbuyers)*(ic*Inputs!$C$7+fee_wd*Inputs!$E$7*(1-$B1775)+fee_fx*Inputs!$D$7-cost_acc-cost_wd*Inputs!$E$7*(1-$B1775)-cost_fx*Inputs!$D$7))</f>
        <v>416884.635242355</v>
      </c>
      <c r="I1775" s="0" t="n">
        <f aca="false">12*Inputs!$B$8*(MIN(1,$H$52*$C1775)*(ic*Inputs!$C$8+pT-cost_acc-cost_wd*Inputs!$E$8-cost_fx*Inputs!$D$8-cost_ins)+(1-MIN(1,$H$52*$C1775))*(1-MIN(1,Inputs!$G$8*$D1775)*churn_nonbuyers)*(ic*Inputs!$C$8+fee_wd*Inputs!$E$8*(1-$B1775)+fee_fx*Inputs!$D$8-cost_acc-cost_wd*Inputs!$E$8*(1-$B1775)-cost_fx*Inputs!$D$8))</f>
        <v>167798.42331114</v>
      </c>
      <c r="J1775" s="0" t="n">
        <f aca="false">G1775+H1775+I1775-fixed</f>
        <v>97707.8377167804</v>
      </c>
      <c r="K1775" s="0" t="n">
        <f aca="false">12*Inputs!$B$6*(1-MIN(1,Inputs!$G$6*$D1775)*churn_nonbuyers)*(ic*Inputs!$C$6+fee_wd*Inputs!$E$6*(1-$B1775)+fee_fx*Inputs!$D$6-cost_acc-cost_wd*Inputs!$E$6*(1-$B1775)-cost_fx*Inputs!$D$6)</f>
        <v>156503.074847501</v>
      </c>
      <c r="L1775" s="0" t="n">
        <f aca="false">12*Inputs!$B$7*(1-MIN(1,Inputs!$G$7*$D1775)*churn_nonbuyers)*(ic*Inputs!$C$7+fee_wd*Inputs!$E$7*(1-$B1775)+fee_fx*Inputs!$D$7-cost_acc-cost_wd*Inputs!$E$7*(1-$B1775)-cost_fx*Inputs!$D$7)</f>
        <v>355146.416236501</v>
      </c>
      <c r="M1775" s="0" t="n">
        <f aca="false">12*Inputs!$B$8*(1-MIN(1,Inputs!$G$8*$D1775)*churn_nonbuyers)*(ic*Inputs!$C$8+fee_wd*Inputs!$E$8*(1-$B1775)+fee_fx*Inputs!$D$8-cost_acc-cost_wd*Inputs!$E$8*(1-$B1775)-cost_fx*Inputs!$D$8)</f>
        <v>76850.7744616704</v>
      </c>
      <c r="N1775" s="0" t="n">
        <f aca="false">K1775+L1775+I1775-fixed</f>
        <v>-20552.0856048585</v>
      </c>
      <c r="O1775" s="0" t="n">
        <f aca="false">K1775+L1775+M1775-fixed</f>
        <v>-111499.734454328</v>
      </c>
      <c r="P1775" s="0" t="n">
        <f aca="false">12*Inputs!$B$6*(1-MIN(1,Inputs!$F$6*$D1775))*(ic*Inputs!$C$6+flat_fee-cost_acc-cost_wd*Inputs!$E$6*$E1775-cost_fx*Inputs!$D$6)+12*Inputs!$B$7*(1-MIN(1,Inputs!$F$7*$D1775))*(ic*Inputs!$C$7+flat_fee-cost_acc-cost_wd*Inputs!$E$7*$E1775-cost_fx*Inputs!$D$7)+12*Inputs!$B$8*(1-MIN(1,Inputs!$F$8*$D1775))*(ic*Inputs!$C$8+flat_fee-cost_acc-cost_wd*Inputs!$E$8*$E1775-cost_fx*Inputs!$D$8)-fixed</f>
        <v>5355.31143728015</v>
      </c>
    </row>
    <row r="1776" customFormat="false" ht="15" hidden="false" customHeight="false" outlineLevel="0" collapsed="false">
      <c r="A1776" s="0" t="n">
        <v>1711</v>
      </c>
      <c r="B1776" s="0" t="n">
        <v>0.41157</v>
      </c>
      <c r="C1776" s="0" t="n">
        <v>1.023314</v>
      </c>
      <c r="D1776" s="0" t="n">
        <v>1.430755</v>
      </c>
      <c r="E1776" s="0" t="n">
        <v>1.170375</v>
      </c>
      <c r="F1776" s="0" t="n">
        <v>0.063779</v>
      </c>
      <c r="G1776" s="0" t="n">
        <f aca="false">12*Inputs!$B$6*(MIN(1,$H$50*$C1776)*(ic*Inputs!$C$6+pS+fee_fx*Inputs!$D$6-cost_acc-cost_wd*Inputs!$E$6*$E1776-cost_fx*Inputs!$D$6-$F1776)+(1-MIN(1,$H$50*$C1776))*(1-MIN(1,Inputs!$G$6*$D1776)*churn_nonbuyers)*(ic*Inputs!$C$6+fee_wd*Inputs!$E$6*(1-$B1776)+fee_fx*Inputs!$D$6-cost_acc-cost_wd*Inputs!$E$6*(1-$B1776)-cost_fx*Inputs!$D$6))</f>
        <v>191023.497157155</v>
      </c>
      <c r="H1776" s="0" t="n">
        <f aca="false">12*Inputs!$B$7*(MIN(1,$H$51*$C1776)*(ic*Inputs!$C$7+pE+fee_fx*Inputs!$D$7-cost_acc-cost_wd*Inputs!$E$7*$E1776-cost_fx*Inputs!$D$7-$F1776)+(1-MIN(1,$H$51*$C1776))*(1-MIN(1,Inputs!$G$7*$D1776)*churn_nonbuyers)*(ic*Inputs!$C$7+fee_wd*Inputs!$E$7*(1-$B1776)+fee_fx*Inputs!$D$7-cost_acc-cost_wd*Inputs!$E$7*(1-$B1776)-cost_fx*Inputs!$D$7))</f>
        <v>393982.530921808</v>
      </c>
      <c r="I1776" s="0" t="n">
        <f aca="false">12*Inputs!$B$8*(MIN(1,$H$52*$C1776)*(ic*Inputs!$C$8+pT-cost_acc-cost_wd*Inputs!$E$8-cost_fx*Inputs!$D$8-cost_ins)+(1-MIN(1,$H$52*$C1776))*(1-MIN(1,Inputs!$G$8*$D1776)*churn_nonbuyers)*(ic*Inputs!$C$8+fee_wd*Inputs!$E$8*(1-$B1776)+fee_fx*Inputs!$D$8-cost_acc-cost_wd*Inputs!$E$8*(1-$B1776)-cost_fx*Inputs!$D$8))</f>
        <v>147504.573216</v>
      </c>
      <c r="J1776" s="0" t="n">
        <f aca="false">G1776+H1776+I1776-fixed</f>
        <v>32510.6012949621</v>
      </c>
      <c r="K1776" s="0" t="n">
        <f aca="false">12*Inputs!$B$6*(1-MIN(1,Inputs!$G$6*$D1776)*churn_nonbuyers)*(ic*Inputs!$C$6+fee_wd*Inputs!$E$6*(1-$B1776)+fee_fx*Inputs!$D$6-cost_acc-cost_wd*Inputs!$E$6*(1-$B1776)-cost_fx*Inputs!$D$6)</f>
        <v>132151.67161452</v>
      </c>
      <c r="L1776" s="0" t="n">
        <f aca="false">12*Inputs!$B$7*(1-MIN(1,Inputs!$G$7*$D1776)*churn_nonbuyers)*(ic*Inputs!$C$7+fee_wd*Inputs!$E$7*(1-$B1776)+fee_fx*Inputs!$D$7-cost_acc-cost_wd*Inputs!$E$7*(1-$B1776)-cost_fx*Inputs!$D$7)</f>
        <v>329171.364728712</v>
      </c>
      <c r="M1776" s="0" t="n">
        <f aca="false">12*Inputs!$B$8*(1-MIN(1,Inputs!$G$8*$D1776)*churn_nonbuyers)*(ic*Inputs!$C$8+fee_wd*Inputs!$E$8*(1-$B1776)+fee_fx*Inputs!$D$8-cost_acc-cost_wd*Inputs!$E$8*(1-$B1776)-cost_fx*Inputs!$D$8)</f>
        <v>0</v>
      </c>
      <c r="N1776" s="0" t="n">
        <f aca="false">K1776+L1776+I1776-fixed</f>
        <v>-91172.390440768</v>
      </c>
      <c r="O1776" s="0" t="n">
        <f aca="false">K1776+L1776+M1776-fixed</f>
        <v>-238676.963656768</v>
      </c>
      <c r="P1776" s="0" t="n">
        <f aca="false">12*Inputs!$B$6*(1-MIN(1,Inputs!$F$6*$D1776))*(ic*Inputs!$C$6+flat_fee-cost_acc-cost_wd*Inputs!$E$6*$E1776-cost_fx*Inputs!$D$6)+12*Inputs!$B$7*(1-MIN(1,Inputs!$F$7*$D1776))*(ic*Inputs!$C$7+flat_fee-cost_acc-cost_wd*Inputs!$E$7*$E1776-cost_fx*Inputs!$D$7)+12*Inputs!$B$8*(1-MIN(1,Inputs!$F$8*$D1776))*(ic*Inputs!$C$8+flat_fee-cost_acc-cost_wd*Inputs!$E$8*$E1776-cost_fx*Inputs!$D$8)-fixed</f>
        <v>-228431.23369</v>
      </c>
    </row>
    <row r="1777" customFormat="false" ht="15" hidden="false" customHeight="false" outlineLevel="0" collapsed="false">
      <c r="A1777" s="0" t="n">
        <v>1712</v>
      </c>
      <c r="B1777" s="0" t="n">
        <v>0.202816</v>
      </c>
      <c r="C1777" s="0" t="n">
        <v>1.022634</v>
      </c>
      <c r="D1777" s="0" t="n">
        <v>1.13985</v>
      </c>
      <c r="E1777" s="0" t="n">
        <v>1.105566</v>
      </c>
      <c r="F1777" s="0" t="n">
        <v>0.139239</v>
      </c>
      <c r="G1777" s="0" t="n">
        <f aca="false">12*Inputs!$B$6*(MIN(1,$H$50*$C1777)*(ic*Inputs!$C$6+pS+fee_fx*Inputs!$D$6-cost_acc-cost_wd*Inputs!$E$6*$E1777-cost_fx*Inputs!$D$6-$F1777)+(1-MIN(1,$H$50*$C1777))*(1-MIN(1,Inputs!$G$6*$D1777)*churn_nonbuyers)*(ic*Inputs!$C$6+fee_wd*Inputs!$E$6*(1-$B1777)+fee_fx*Inputs!$D$6-cost_acc-cost_wd*Inputs!$E$6*(1-$B1777)-cost_fx*Inputs!$D$6))</f>
        <v>218662.565749257</v>
      </c>
      <c r="H1777" s="0" t="n">
        <f aca="false">12*Inputs!$B$7*(MIN(1,$H$51*$C1777)*(ic*Inputs!$C$7+pE+fee_fx*Inputs!$D$7-cost_acc-cost_wd*Inputs!$E$7*$E1777-cost_fx*Inputs!$D$7-$F1777)+(1-MIN(1,$H$51*$C1777))*(1-MIN(1,Inputs!$G$7*$D1777)*churn_nonbuyers)*(ic*Inputs!$C$7+fee_wd*Inputs!$E$7*(1-$B1777)+fee_fx*Inputs!$D$7-cost_acc-cost_wd*Inputs!$E$7*(1-$B1777)-cost_fx*Inputs!$D$7))</f>
        <v>416060.067620382</v>
      </c>
      <c r="I1777" s="0" t="n">
        <f aca="false">12*Inputs!$B$8*(MIN(1,$H$52*$C1777)*(ic*Inputs!$C$8+pT-cost_acc-cost_wd*Inputs!$E$8-cost_fx*Inputs!$D$8-cost_ins)+(1-MIN(1,$H$52*$C1777))*(1-MIN(1,Inputs!$G$8*$D1777)*churn_nonbuyers)*(ic*Inputs!$C$8+fee_wd*Inputs!$E$8*(1-$B1777)+fee_fx*Inputs!$D$8-cost_acc-cost_wd*Inputs!$E$8*(1-$B1777)-cost_fx*Inputs!$D$8))</f>
        <v>165592.423052531</v>
      </c>
      <c r="J1777" s="0" t="n">
        <f aca="false">G1777+H1777+I1777-fixed</f>
        <v>100315.05642217</v>
      </c>
      <c r="K1777" s="0" t="n">
        <f aca="false">12*Inputs!$B$6*(1-MIN(1,Inputs!$G$6*$D1777)*churn_nonbuyers)*(ic*Inputs!$C$6+fee_wd*Inputs!$E$6*(1-$B1777)+fee_fx*Inputs!$D$6-cost_acc-cost_wd*Inputs!$E$6*(1-$B1777)-cost_fx*Inputs!$D$6)</f>
        <v>162569.30268672</v>
      </c>
      <c r="L1777" s="0" t="n">
        <f aca="false">12*Inputs!$B$7*(1-MIN(1,Inputs!$G$7*$D1777)*churn_nonbuyers)*(ic*Inputs!$C$7+fee_wd*Inputs!$E$7*(1-$B1777)+fee_fx*Inputs!$D$7-cost_acc-cost_wd*Inputs!$E$7*(1-$B1777)-cost_fx*Inputs!$D$7)</f>
        <v>361205.567212032</v>
      </c>
      <c r="M1777" s="0" t="n">
        <f aca="false">12*Inputs!$B$8*(1-MIN(1,Inputs!$G$8*$D1777)*churn_nonbuyers)*(ic*Inputs!$C$8+fee_wd*Inputs!$E$8*(1-$B1777)+fee_fx*Inputs!$D$8-cost_acc-cost_wd*Inputs!$E$8*(1-$B1777)-cost_fx*Inputs!$D$8)</f>
        <v>63999.54587136</v>
      </c>
      <c r="N1777" s="0" t="n">
        <f aca="false">K1777+L1777+I1777-fixed</f>
        <v>-10632.7070487167</v>
      </c>
      <c r="O1777" s="0" t="n">
        <f aca="false">K1777+L1777+M1777-fixed</f>
        <v>-112225.584229888</v>
      </c>
      <c r="P1777" s="0" t="n">
        <f aca="false">12*Inputs!$B$6*(1-MIN(1,Inputs!$F$6*$D1777))*(ic*Inputs!$C$6+flat_fee-cost_acc-cost_wd*Inputs!$E$6*$E1777-cost_fx*Inputs!$D$6)+12*Inputs!$B$7*(1-MIN(1,Inputs!$F$7*$D1777))*(ic*Inputs!$C$7+flat_fee-cost_acc-cost_wd*Inputs!$E$7*$E1777-cost_fx*Inputs!$D$7)+12*Inputs!$B$8*(1-MIN(1,Inputs!$F$8*$D1777))*(ic*Inputs!$C$8+flat_fee-cost_acc-cost_wd*Inputs!$E$8*$E1777-cost_fx*Inputs!$D$8)-fixed</f>
        <v>-50454.625576</v>
      </c>
    </row>
    <row r="1778" customFormat="false" ht="15" hidden="false" customHeight="false" outlineLevel="0" collapsed="false">
      <c r="A1778" s="0" t="n">
        <v>1713</v>
      </c>
      <c r="B1778" s="0" t="n">
        <v>0.327265</v>
      </c>
      <c r="C1778" s="0" t="n">
        <v>0.91935</v>
      </c>
      <c r="D1778" s="0" t="n">
        <v>1.037969</v>
      </c>
      <c r="E1778" s="0" t="n">
        <v>1.088579</v>
      </c>
      <c r="F1778" s="0" t="n">
        <v>0.035286</v>
      </c>
      <c r="G1778" s="0" t="n">
        <f aca="false">12*Inputs!$B$6*(MIN(1,$H$50*$C1778)*(ic*Inputs!$C$6+pS+fee_fx*Inputs!$D$6-cost_acc-cost_wd*Inputs!$E$6*$E1778-cost_fx*Inputs!$D$6-$F1778)+(1-MIN(1,$H$50*$C1778))*(1-MIN(1,Inputs!$G$6*$D1778)*churn_nonbuyers)*(ic*Inputs!$C$6+fee_wd*Inputs!$E$6*(1-$B1778)+fee_fx*Inputs!$D$6-cost_acc-cost_wd*Inputs!$E$6*(1-$B1778)-cost_fx*Inputs!$D$6))</f>
        <v>200631.607933433</v>
      </c>
      <c r="H1778" s="0" t="n">
        <f aca="false">12*Inputs!$B$7*(MIN(1,$H$51*$C1778)*(ic*Inputs!$C$7+pE+fee_fx*Inputs!$D$7-cost_acc-cost_wd*Inputs!$E$7*$E1778-cost_fx*Inputs!$D$7-$F1778)+(1-MIN(1,$H$51*$C1778))*(1-MIN(1,Inputs!$G$7*$D1778)*churn_nonbuyers)*(ic*Inputs!$C$7+fee_wd*Inputs!$E$7*(1-$B1778)+fee_fx*Inputs!$D$7-cost_acc-cost_wd*Inputs!$E$7*(1-$B1778)-cost_fx*Inputs!$D$7))</f>
        <v>407568.772302937</v>
      </c>
      <c r="I1778" s="0" t="n">
        <f aca="false">12*Inputs!$B$8*(MIN(1,$H$52*$C1778)*(ic*Inputs!$C$8+pT-cost_acc-cost_wd*Inputs!$E$8-cost_fx*Inputs!$D$8-cost_ins)+(1-MIN(1,$H$52*$C1778))*(1-MIN(1,Inputs!$G$8*$D1778)*churn_nonbuyers)*(ic*Inputs!$C$8+fee_wd*Inputs!$E$8*(1-$B1778)+fee_fx*Inputs!$D$8-cost_acc-cost_wd*Inputs!$E$8*(1-$B1778)-cost_fx*Inputs!$D$8))</f>
        <v>162799.545241957</v>
      </c>
      <c r="J1778" s="0" t="n">
        <f aca="false">G1778+H1778+I1778-fixed</f>
        <v>70999.9254783273</v>
      </c>
      <c r="K1778" s="0" t="n">
        <f aca="false">12*Inputs!$B$6*(1-MIN(1,Inputs!$G$6*$D1778)*churn_nonbuyers)*(ic*Inputs!$C$6+fee_wd*Inputs!$E$6*(1-$B1778)+fee_fx*Inputs!$D$6-cost_acc-cost_wd*Inputs!$E$6*(1-$B1778)-cost_fx*Inputs!$D$6)</f>
        <v>146456.887138452</v>
      </c>
      <c r="L1778" s="0" t="n">
        <f aca="false">12*Inputs!$B$7*(1-MIN(1,Inputs!$G$7*$D1778)*churn_nonbuyers)*(ic*Inputs!$C$7+fee_wd*Inputs!$E$7*(1-$B1778)+fee_fx*Inputs!$D$7-cost_acc-cost_wd*Inputs!$E$7*(1-$B1778)-cost_fx*Inputs!$D$7)</f>
        <v>344986.031771071</v>
      </c>
      <c r="M1778" s="0" t="n">
        <f aca="false">12*Inputs!$B$8*(1-MIN(1,Inputs!$G$8*$D1778)*churn_nonbuyers)*(ic*Inputs!$C$8+fee_wd*Inputs!$E$8*(1-$B1778)+fee_fx*Inputs!$D$8-cost_acc-cost_wd*Inputs!$E$8*(1-$B1778)-cost_fx*Inputs!$D$8)</f>
        <v>84949.737952776</v>
      </c>
      <c r="N1778" s="0" t="n">
        <f aca="false">K1778+L1778+I1778-fixed</f>
        <v>-45757.5358485201</v>
      </c>
      <c r="O1778" s="0" t="n">
        <f aca="false">K1778+L1778+M1778-fixed</f>
        <v>-123607.343137701</v>
      </c>
      <c r="P1778" s="0" t="n">
        <f aca="false">12*Inputs!$B$6*(1-MIN(1,Inputs!$F$6*$D1778))*(ic*Inputs!$C$6+flat_fee-cost_acc-cost_wd*Inputs!$E$6*$E1778-cost_fx*Inputs!$D$6)+12*Inputs!$B$7*(1-MIN(1,Inputs!$F$7*$D1778))*(ic*Inputs!$C$7+flat_fee-cost_acc-cost_wd*Inputs!$E$7*$E1778-cost_fx*Inputs!$D$7)+12*Inputs!$B$8*(1-MIN(1,Inputs!$F$8*$D1778))*(ic*Inputs!$C$8+flat_fee-cost_acc-cost_wd*Inputs!$E$8*$E1778-cost_fx*Inputs!$D$8)-fixed</f>
        <v>11601.2712202402</v>
      </c>
    </row>
    <row r="1779" customFormat="false" ht="15" hidden="false" customHeight="false" outlineLevel="0" collapsed="false">
      <c r="A1779" s="0" t="n">
        <v>1714</v>
      </c>
      <c r="B1779" s="0" t="n">
        <v>0.172524</v>
      </c>
      <c r="C1779" s="0" t="n">
        <v>0.898767</v>
      </c>
      <c r="D1779" s="0" t="n">
        <v>0.853119</v>
      </c>
      <c r="E1779" s="0" t="n">
        <v>1.387981</v>
      </c>
      <c r="F1779" s="0" t="n">
        <v>0.261644</v>
      </c>
      <c r="G1779" s="0" t="n">
        <f aca="false">12*Inputs!$B$6*(MIN(1,$H$50*$C1779)*(ic*Inputs!$C$6+pS+fee_fx*Inputs!$D$6-cost_acc-cost_wd*Inputs!$E$6*$E1779-cost_fx*Inputs!$D$6-$F1779)+(1-MIN(1,$H$50*$C1779))*(1-MIN(1,Inputs!$G$6*$D1779)*churn_nonbuyers)*(ic*Inputs!$C$6+fee_wd*Inputs!$E$6*(1-$B1779)+fee_fx*Inputs!$D$6-cost_acc-cost_wd*Inputs!$E$6*(1-$B1779)-cost_fx*Inputs!$D$6))</f>
        <v>209654.954008549</v>
      </c>
      <c r="H1779" s="0" t="n">
        <f aca="false">12*Inputs!$B$7*(MIN(1,$H$51*$C1779)*(ic*Inputs!$C$7+pE+fee_fx*Inputs!$D$7-cost_acc-cost_wd*Inputs!$E$7*$E1779-cost_fx*Inputs!$D$7-$F1779)+(1-MIN(1,$H$51*$C1779))*(1-MIN(1,Inputs!$G$7*$D1779)*churn_nonbuyers)*(ic*Inputs!$C$7+fee_wd*Inputs!$E$7*(1-$B1779)+fee_fx*Inputs!$D$7-cost_acc-cost_wd*Inputs!$E$7*(1-$B1779)-cost_fx*Inputs!$D$7))</f>
        <v>378621.208840077</v>
      </c>
      <c r="I1779" s="0" t="n">
        <f aca="false">12*Inputs!$B$8*(MIN(1,$H$52*$C1779)*(ic*Inputs!$C$8+pT-cost_acc-cost_wd*Inputs!$E$8-cost_fx*Inputs!$D$8-cost_ins)+(1-MIN(1,$H$52*$C1779))*(1-MIN(1,Inputs!$G$8*$D1779)*churn_nonbuyers)*(ic*Inputs!$C$8+fee_wd*Inputs!$E$8*(1-$B1779)+fee_fx*Inputs!$D$8-cost_acc-cost_wd*Inputs!$E$8*(1-$B1779)-cost_fx*Inputs!$D$8))</f>
        <v>177075.597462723</v>
      </c>
      <c r="J1779" s="0" t="n">
        <f aca="false">G1779+H1779+I1779-fixed</f>
        <v>65351.7603113481</v>
      </c>
      <c r="K1779" s="0" t="n">
        <f aca="false">12*Inputs!$B$6*(1-MIN(1,Inputs!$G$6*$D1779)*churn_nonbuyers)*(ic*Inputs!$C$6+fee_wd*Inputs!$E$6*(1-$B1779)+fee_fx*Inputs!$D$6-cost_acc-cost_wd*Inputs!$E$6*(1-$B1779)-cost_fx*Inputs!$D$6)</f>
        <v>169216.825696963</v>
      </c>
      <c r="L1779" s="0" t="n">
        <f aca="false">12*Inputs!$B$7*(1-MIN(1,Inputs!$G$7*$D1779)*churn_nonbuyers)*(ic*Inputs!$C$7+fee_wd*Inputs!$E$7*(1-$B1779)+fee_fx*Inputs!$D$7-cost_acc-cost_wd*Inputs!$E$7*(1-$B1779)-cost_fx*Inputs!$D$7)</f>
        <v>368673.049306178</v>
      </c>
      <c r="M1779" s="0" t="n">
        <f aca="false">12*Inputs!$B$8*(1-MIN(1,Inputs!$G$8*$D1779)*churn_nonbuyers)*(ic*Inputs!$C$8+fee_wd*Inputs!$E$8*(1-$B1779)+fee_fx*Inputs!$D$8-cost_acc-cost_wd*Inputs!$E$8*(1-$B1779)-cost_fx*Inputs!$D$8)</f>
        <v>128143.584559162</v>
      </c>
      <c r="N1779" s="0" t="n">
        <f aca="false">K1779+L1779+I1779-fixed</f>
        <v>14965.4724658642</v>
      </c>
      <c r="O1779" s="0" t="n">
        <f aca="false">K1779+L1779+M1779-fixed</f>
        <v>-33966.5404376971</v>
      </c>
      <c r="P1779" s="0" t="n">
        <f aca="false">12*Inputs!$B$6*(1-MIN(1,Inputs!$F$6*$D1779))*(ic*Inputs!$C$6+flat_fee-cost_acc-cost_wd*Inputs!$E$6*$E1779-cost_fx*Inputs!$D$6)+12*Inputs!$B$7*(1-MIN(1,Inputs!$F$7*$D1779))*(ic*Inputs!$C$7+flat_fee-cost_acc-cost_wd*Inputs!$E$7*$E1779-cost_fx*Inputs!$D$7)+12*Inputs!$B$8*(1-MIN(1,Inputs!$F$8*$D1779))*(ic*Inputs!$C$8+flat_fee-cost_acc-cost_wd*Inputs!$E$8*$E1779-cost_fx*Inputs!$D$8)-fixed</f>
        <v>-27982.37237464</v>
      </c>
    </row>
    <row r="1780" customFormat="false" ht="15" hidden="false" customHeight="false" outlineLevel="0" collapsed="false">
      <c r="A1780" s="0" t="n">
        <v>1715</v>
      </c>
      <c r="B1780" s="0" t="n">
        <v>0.185335</v>
      </c>
      <c r="C1780" s="0" t="n">
        <v>0.831945</v>
      </c>
      <c r="D1780" s="0" t="n">
        <v>1.108629</v>
      </c>
      <c r="E1780" s="0" t="n">
        <v>1.15593</v>
      </c>
      <c r="F1780" s="0" t="n">
        <v>0.109527</v>
      </c>
      <c r="G1780" s="0" t="n">
        <f aca="false">12*Inputs!$B$6*(MIN(1,$H$50*$C1780)*(ic*Inputs!$C$6+pS+fee_fx*Inputs!$D$6-cost_acc-cost_wd*Inputs!$E$6*$E1780-cost_fx*Inputs!$D$6-$F1780)+(1-MIN(1,$H$50*$C1780))*(1-MIN(1,Inputs!$G$6*$D1780)*churn_nonbuyers)*(ic*Inputs!$C$6+fee_wd*Inputs!$E$6*(1-$B1780)+fee_fx*Inputs!$D$6-cost_acc-cost_wd*Inputs!$E$6*(1-$B1780)-cost_fx*Inputs!$D$6))</f>
        <v>210277.76535134</v>
      </c>
      <c r="H1780" s="0" t="n">
        <f aca="false">12*Inputs!$B$7*(MIN(1,$H$51*$C1780)*(ic*Inputs!$C$7+pE+fee_fx*Inputs!$D$7-cost_acc-cost_wd*Inputs!$E$7*$E1780-cost_fx*Inputs!$D$7-$F1780)+(1-MIN(1,$H$51*$C1780))*(1-MIN(1,Inputs!$G$7*$D1780)*churn_nonbuyers)*(ic*Inputs!$C$7+fee_wd*Inputs!$E$7*(1-$B1780)+fee_fx*Inputs!$D$7-cost_acc-cost_wd*Inputs!$E$7*(1-$B1780)-cost_fx*Inputs!$D$7))</f>
        <v>404285.781085275</v>
      </c>
      <c r="I1780" s="0" t="n">
        <f aca="false">12*Inputs!$B$8*(MIN(1,$H$52*$C1780)*(ic*Inputs!$C$8+pT-cost_acc-cost_wd*Inputs!$E$8-cost_fx*Inputs!$D$8-cost_ins)+(1-MIN(1,$H$52*$C1780))*(1-MIN(1,Inputs!$G$8*$D1780)*churn_nonbuyers)*(ic*Inputs!$C$8+fee_wd*Inputs!$E$8*(1-$B1780)+fee_fx*Inputs!$D$8-cost_acc-cost_wd*Inputs!$E$8*(1-$B1780)-cost_fx*Inputs!$D$8))</f>
        <v>149617.35306502</v>
      </c>
      <c r="J1780" s="0" t="n">
        <f aca="false">G1780+H1780+I1780-fixed</f>
        <v>64180.8995016346</v>
      </c>
      <c r="K1780" s="0" t="n">
        <f aca="false">12*Inputs!$B$6*(1-MIN(1,Inputs!$G$6*$D1780)*churn_nonbuyers)*(ic*Inputs!$C$6+fee_wd*Inputs!$E$6*(1-$B1780)+fee_fx*Inputs!$D$6-cost_acc-cost_wd*Inputs!$E$6*(1-$B1780)-cost_fx*Inputs!$D$6)</f>
        <v>165216.147521148</v>
      </c>
      <c r="L1780" s="0" t="n">
        <f aca="false">12*Inputs!$B$7*(1-MIN(1,Inputs!$G$7*$D1780)*churn_nonbuyers)*(ic*Inputs!$C$7+fee_wd*Inputs!$E$7*(1-$B1780)+fee_fx*Inputs!$D$7-cost_acc-cost_wd*Inputs!$E$7*(1-$B1780)-cost_fx*Inputs!$D$7)</f>
        <v>363989.404320689</v>
      </c>
      <c r="M1780" s="0" t="n">
        <f aca="false">12*Inputs!$B$8*(1-MIN(1,Inputs!$G$8*$D1780)*churn_nonbuyers)*(ic*Inputs!$C$8+fee_wd*Inputs!$E$8*(1-$B1780)+fee_fx*Inputs!$D$8-cost_acc-cost_wd*Inputs!$E$8*(1-$B1780)-cost_fx*Inputs!$D$8)</f>
        <v>71108.082672024</v>
      </c>
      <c r="N1780" s="0" t="n">
        <f aca="false">K1780+L1780+I1780-fixed</f>
        <v>-21177.0950931431</v>
      </c>
      <c r="O1780" s="0" t="n">
        <f aca="false">K1780+L1780+M1780-fixed</f>
        <v>-99686.3654861391</v>
      </c>
      <c r="P1780" s="0" t="n">
        <f aca="false">12*Inputs!$B$6*(1-MIN(1,Inputs!$F$6*$D1780))*(ic*Inputs!$C$6+flat_fee-cost_acc-cost_wd*Inputs!$E$6*$E1780-cost_fx*Inputs!$D$6)+12*Inputs!$B$7*(1-MIN(1,Inputs!$F$7*$D1780))*(ic*Inputs!$C$7+flat_fee-cost_acc-cost_wd*Inputs!$E$7*$E1780-cost_fx*Inputs!$D$7)+12*Inputs!$B$8*(1-MIN(1,Inputs!$F$8*$D1780))*(ic*Inputs!$C$8+flat_fee-cost_acc-cost_wd*Inputs!$E$8*$E1780-cost_fx*Inputs!$D$8)-fixed</f>
        <v>-54083.4499192002</v>
      </c>
    </row>
    <row r="1781" customFormat="false" ht="15" hidden="false" customHeight="false" outlineLevel="0" collapsed="false">
      <c r="A1781" s="0" t="n">
        <v>1716</v>
      </c>
      <c r="B1781" s="0" t="n">
        <v>0.431408</v>
      </c>
      <c r="C1781" s="0" t="n">
        <v>0.965903</v>
      </c>
      <c r="D1781" s="0" t="n">
        <v>1.688515</v>
      </c>
      <c r="E1781" s="0" t="n">
        <v>1.42099</v>
      </c>
      <c r="F1781" s="0" t="n">
        <v>0.207941</v>
      </c>
      <c r="G1781" s="0" t="n">
        <f aca="false">12*Inputs!$B$6*(MIN(1,$H$50*$C1781)*(ic*Inputs!$C$6+pS+fee_fx*Inputs!$D$6-cost_acc-cost_wd*Inputs!$E$6*$E1781-cost_fx*Inputs!$D$6-$F1781)+(1-MIN(1,$H$50*$C1781))*(1-MIN(1,Inputs!$G$6*$D1781)*churn_nonbuyers)*(ic*Inputs!$C$6+fee_wd*Inputs!$E$6*(1-$B1781)+fee_fx*Inputs!$D$6-cost_acc-cost_wd*Inputs!$E$6*(1-$B1781)-cost_fx*Inputs!$D$6))</f>
        <v>174829.041456056</v>
      </c>
      <c r="H1781" s="0" t="n">
        <f aca="false">12*Inputs!$B$7*(MIN(1,$H$51*$C1781)*(ic*Inputs!$C$7+pE+fee_fx*Inputs!$D$7-cost_acc-cost_wd*Inputs!$E$7*$E1781-cost_fx*Inputs!$D$7-$F1781)+(1-MIN(1,$H$51*$C1781))*(1-MIN(1,Inputs!$G$7*$D1781)*churn_nonbuyers)*(ic*Inputs!$C$7+fee_wd*Inputs!$E$7*(1-$B1781)+fee_fx*Inputs!$D$7-cost_acc-cost_wd*Inputs!$E$7*(1-$B1781)-cost_fx*Inputs!$D$7))</f>
        <v>351143.207301601</v>
      </c>
      <c r="I1781" s="0" t="n">
        <f aca="false">12*Inputs!$B$8*(MIN(1,$H$52*$C1781)*(ic*Inputs!$C$8+pT-cost_acc-cost_wd*Inputs!$E$8-cost_fx*Inputs!$D$8-cost_ins)+(1-MIN(1,$H$52*$C1781))*(1-MIN(1,Inputs!$G$8*$D1781)*churn_nonbuyers)*(ic*Inputs!$C$8+fee_wd*Inputs!$E$8*(1-$B1781)+fee_fx*Inputs!$D$8-cost_acc-cost_wd*Inputs!$E$8*(1-$B1781)-cost_fx*Inputs!$D$8))</f>
        <v>139229.122032</v>
      </c>
      <c r="J1781" s="0" t="n">
        <f aca="false">G1781+H1781+I1781-fixed</f>
        <v>-34798.6292103424</v>
      </c>
      <c r="K1781" s="0" t="n">
        <f aca="false">12*Inputs!$B$6*(1-MIN(1,Inputs!$G$6*$D1781)*churn_nonbuyers)*(ic*Inputs!$C$6+fee_wd*Inputs!$E$6*(1-$B1781)+fee_fx*Inputs!$D$6-cost_acc-cost_wd*Inputs!$E$6*(1-$B1781)-cost_fx*Inputs!$D$6)</f>
        <v>127701.776729664</v>
      </c>
      <c r="L1781" s="0" t="n">
        <f aca="false">12*Inputs!$B$7*(1-MIN(1,Inputs!$G$7*$D1781)*churn_nonbuyers)*(ic*Inputs!$C$7+fee_wd*Inputs!$E$7*(1-$B1781)+fee_fx*Inputs!$D$7-cost_acc-cost_wd*Inputs!$E$7*(1-$B1781)-cost_fx*Inputs!$D$7)</f>
        <v>323799.826517798</v>
      </c>
      <c r="M1781" s="0" t="n">
        <f aca="false">12*Inputs!$B$8*(1-MIN(1,Inputs!$G$8*$D1781)*churn_nonbuyers)*(ic*Inputs!$C$8+fee_wd*Inputs!$E$8*(1-$B1781)+fee_fx*Inputs!$D$8-cost_acc-cost_wd*Inputs!$E$8*(1-$B1781)-cost_fx*Inputs!$D$8)</f>
        <v>0</v>
      </c>
      <c r="N1781" s="0" t="n">
        <f aca="false">K1781+L1781+I1781-fixed</f>
        <v>-109269.274720538</v>
      </c>
      <c r="O1781" s="0" t="n">
        <f aca="false">K1781+L1781+M1781-fixed</f>
        <v>-248498.396752538</v>
      </c>
      <c r="P1781" s="0" t="n">
        <f aca="false">12*Inputs!$B$6*(1-MIN(1,Inputs!$F$6*$D1781))*(ic*Inputs!$C$6+flat_fee-cost_acc-cost_wd*Inputs!$E$6*$E1781-cost_fx*Inputs!$D$6)+12*Inputs!$B$7*(1-MIN(1,Inputs!$F$7*$D1781))*(ic*Inputs!$C$7+flat_fee-cost_acc-cost_wd*Inputs!$E$7*$E1781-cost_fx*Inputs!$D$7)+12*Inputs!$B$8*(1-MIN(1,Inputs!$F$8*$D1781))*(ic*Inputs!$C$8+flat_fee-cost_acc-cost_wd*Inputs!$E$8*$E1781-cost_fx*Inputs!$D$8)-fixed</f>
        <v>-430102.663756</v>
      </c>
    </row>
    <row r="1782" customFormat="false" ht="15" hidden="false" customHeight="false" outlineLevel="0" collapsed="false">
      <c r="A1782" s="0" t="n">
        <v>1717</v>
      </c>
      <c r="B1782" s="0" t="n">
        <v>0.513899</v>
      </c>
      <c r="C1782" s="0" t="n">
        <v>0.994957</v>
      </c>
      <c r="D1782" s="0" t="n">
        <v>1.684535</v>
      </c>
      <c r="E1782" s="0" t="n">
        <v>1.104268</v>
      </c>
      <c r="F1782" s="0" t="n">
        <v>0.098461</v>
      </c>
      <c r="G1782" s="0" t="n">
        <f aca="false">12*Inputs!$B$6*(MIN(1,$H$50*$C1782)*(ic*Inputs!$C$6+pS+fee_fx*Inputs!$D$6-cost_acc-cost_wd*Inputs!$E$6*$E1782-cost_fx*Inputs!$D$6-$F1782)+(1-MIN(1,$H$50*$C1782))*(1-MIN(1,Inputs!$G$6*$D1782)*churn_nonbuyers)*(ic*Inputs!$C$6+fee_wd*Inputs!$E$6*(1-$B1782)+fee_fx*Inputs!$D$6-cost_acc-cost_wd*Inputs!$E$6*(1-$B1782)-cost_fx*Inputs!$D$6))</f>
        <v>176029.999841011</v>
      </c>
      <c r="H1782" s="0" t="n">
        <f aca="false">12*Inputs!$B$7*(MIN(1,$H$51*$C1782)*(ic*Inputs!$C$7+pE+fee_fx*Inputs!$D$7-cost_acc-cost_wd*Inputs!$E$7*$E1782-cost_fx*Inputs!$D$7-$F1782)+(1-MIN(1,$H$51*$C1782))*(1-MIN(1,Inputs!$G$7*$D1782)*churn_nonbuyers)*(ic*Inputs!$C$7+fee_wd*Inputs!$E$7*(1-$B1782)+fee_fx*Inputs!$D$7-cost_acc-cost_wd*Inputs!$E$7*(1-$B1782)-cost_fx*Inputs!$D$7))</f>
        <v>387777.031555283</v>
      </c>
      <c r="I1782" s="0" t="n">
        <f aca="false">12*Inputs!$B$8*(MIN(1,$H$52*$C1782)*(ic*Inputs!$C$8+pT-cost_acc-cost_wd*Inputs!$E$8-cost_fx*Inputs!$D$8-cost_ins)+(1-MIN(1,$H$52*$C1782))*(1-MIN(1,Inputs!$G$8*$D1782)*churn_nonbuyers)*(ic*Inputs!$C$8+fee_wd*Inputs!$E$8*(1-$B1782)+fee_fx*Inputs!$D$8-cost_acc-cost_wd*Inputs!$E$8*(1-$B1782)-cost_fx*Inputs!$D$8))</f>
        <v>143417.081808</v>
      </c>
      <c r="J1782" s="0" t="n">
        <f aca="false">G1782+H1782+I1782-fixed</f>
        <v>7224.11320429388</v>
      </c>
      <c r="K1782" s="0" t="n">
        <f aca="false">12*Inputs!$B$6*(1-MIN(1,Inputs!$G$6*$D1782)*churn_nonbuyers)*(ic*Inputs!$C$6+fee_wd*Inputs!$E$6*(1-$B1782)+fee_fx*Inputs!$D$6-cost_acc-cost_wd*Inputs!$E$6*(1-$B1782)-cost_fx*Inputs!$D$6)</f>
        <v>116851.333334148</v>
      </c>
      <c r="L1782" s="0" t="n">
        <f aca="false">12*Inputs!$B$7*(1-MIN(1,Inputs!$G$7*$D1782)*churn_nonbuyers)*(ic*Inputs!$C$7+fee_wd*Inputs!$E$7*(1-$B1782)+fee_fx*Inputs!$D$7-cost_acc-cost_wd*Inputs!$E$7*(1-$B1782)-cost_fx*Inputs!$D$7)</f>
        <v>312562.149920489</v>
      </c>
      <c r="M1782" s="0" t="n">
        <f aca="false">12*Inputs!$B$8*(1-MIN(1,Inputs!$G$8*$D1782)*churn_nonbuyers)*(ic*Inputs!$C$8+fee_wd*Inputs!$E$8*(1-$B1782)+fee_fx*Inputs!$D$8-cost_acc-cost_wd*Inputs!$E$8*(1-$B1782)-cost_fx*Inputs!$D$8)</f>
        <v>0</v>
      </c>
      <c r="N1782" s="0" t="n">
        <f aca="false">K1782+L1782+I1782-fixed</f>
        <v>-127169.434937363</v>
      </c>
      <c r="O1782" s="0" t="n">
        <f aca="false">K1782+L1782+M1782-fixed</f>
        <v>-270586.516745363</v>
      </c>
      <c r="P1782" s="0" t="n">
        <f aca="false">12*Inputs!$B$6*(1-MIN(1,Inputs!$F$6*$D1782))*(ic*Inputs!$C$6+flat_fee-cost_acc-cost_wd*Inputs!$E$6*$E1782-cost_fx*Inputs!$D$6)+12*Inputs!$B$7*(1-MIN(1,Inputs!$F$7*$D1782))*(ic*Inputs!$C$7+flat_fee-cost_acc-cost_wd*Inputs!$E$7*$E1782-cost_fx*Inputs!$D$7)+12*Inputs!$B$8*(1-MIN(1,Inputs!$F$8*$D1782))*(ic*Inputs!$C$8+flat_fee-cost_acc-cost_wd*Inputs!$E$8*$E1782-cost_fx*Inputs!$D$8)-fixed</f>
        <v>-343470.2065888</v>
      </c>
    </row>
    <row r="1783" customFormat="false" ht="15" hidden="false" customHeight="false" outlineLevel="0" collapsed="false">
      <c r="A1783" s="0" t="n">
        <v>1718</v>
      </c>
      <c r="B1783" s="0" t="n">
        <v>0.314835</v>
      </c>
      <c r="C1783" s="0" t="n">
        <v>1.02498</v>
      </c>
      <c r="D1783" s="0" t="n">
        <v>0.841392</v>
      </c>
      <c r="E1783" s="0" t="n">
        <v>1.091408</v>
      </c>
      <c r="F1783" s="0" t="n">
        <v>0.183772</v>
      </c>
      <c r="G1783" s="0" t="n">
        <f aca="false">12*Inputs!$B$6*(MIN(1,$H$50*$C1783)*(ic*Inputs!$C$6+pS+fee_fx*Inputs!$D$6-cost_acc-cost_wd*Inputs!$E$6*$E1783-cost_fx*Inputs!$D$6-$F1783)+(1-MIN(1,$H$50*$C1783))*(1-MIN(1,Inputs!$G$6*$D1783)*churn_nonbuyers)*(ic*Inputs!$C$6+fee_wd*Inputs!$E$6*(1-$B1783)+fee_fx*Inputs!$D$6-cost_acc-cost_wd*Inputs!$E$6*(1-$B1783)-cost_fx*Inputs!$D$6))</f>
        <v>206250.527494909</v>
      </c>
      <c r="H1783" s="0" t="n">
        <f aca="false">12*Inputs!$B$7*(MIN(1,$H$51*$C1783)*(ic*Inputs!$C$7+pE+fee_fx*Inputs!$D$7-cost_acc-cost_wd*Inputs!$E$7*$E1783-cost_fx*Inputs!$D$7-$F1783)+(1-MIN(1,$H$51*$C1783))*(1-MIN(1,Inputs!$G$7*$D1783)*churn_nonbuyers)*(ic*Inputs!$C$7+fee_wd*Inputs!$E$7*(1-$B1783)+fee_fx*Inputs!$D$7-cost_acc-cost_wd*Inputs!$E$7*(1-$B1783)-cost_fx*Inputs!$D$7))</f>
        <v>407927.174180423</v>
      </c>
      <c r="I1783" s="0" t="n">
        <f aca="false">12*Inputs!$B$8*(MIN(1,$H$52*$C1783)*(ic*Inputs!$C$8+pT-cost_acc-cost_wd*Inputs!$E$8-cost_fx*Inputs!$D$8-cost_ins)+(1-MIN(1,$H$52*$C1783))*(1-MIN(1,Inputs!$G$8*$D1783)*churn_nonbuyers)*(ic*Inputs!$C$8+fee_wd*Inputs!$E$8*(1-$B1783)+fee_fx*Inputs!$D$8-cost_acc-cost_wd*Inputs!$E$8*(1-$B1783)-cost_fx*Inputs!$D$8))</f>
        <v>183891.621787895</v>
      </c>
      <c r="J1783" s="0" t="n">
        <f aca="false">G1783+H1783+I1783-fixed</f>
        <v>98069.3234632262</v>
      </c>
      <c r="K1783" s="0" t="n">
        <f aca="false">12*Inputs!$B$6*(1-MIN(1,Inputs!$G$6*$D1783)*churn_nonbuyers)*(ic*Inputs!$C$6+fee_wd*Inputs!$E$6*(1-$B1783)+fee_fx*Inputs!$D$6-cost_acc-cost_wd*Inputs!$E$6*(1-$B1783)-cost_fx*Inputs!$D$6)</f>
        <v>149689.806122304</v>
      </c>
      <c r="L1783" s="0" t="n">
        <f aca="false">12*Inputs!$B$7*(1-MIN(1,Inputs!$G$7*$D1783)*churn_nonbuyers)*(ic*Inputs!$C$7+fee_wd*Inputs!$E$7*(1-$B1783)+fee_fx*Inputs!$D$7-cost_acc-cost_wd*Inputs!$E$7*(1-$B1783)-cost_fx*Inputs!$D$7)</f>
        <v>348830.648857383</v>
      </c>
      <c r="M1783" s="0" t="n">
        <f aca="false">12*Inputs!$B$8*(1-MIN(1,Inputs!$G$8*$D1783)*churn_nonbuyers)*(ic*Inputs!$C$8+fee_wd*Inputs!$E$8*(1-$B1783)+fee_fx*Inputs!$D$8-cost_acc-cost_wd*Inputs!$E$8*(1-$B1783)-cost_fx*Inputs!$D$8)</f>
        <v>127947.304090752</v>
      </c>
      <c r="N1783" s="0" t="n">
        <f aca="false">K1783+L1783+I1783-fixed</f>
        <v>-17587.9232324187</v>
      </c>
      <c r="O1783" s="0" t="n">
        <f aca="false">K1783+L1783+M1783-fixed</f>
        <v>-73532.2409295614</v>
      </c>
      <c r="P1783" s="0" t="n">
        <f aca="false">12*Inputs!$B$6*(1-MIN(1,Inputs!$F$6*$D1783))*(ic*Inputs!$C$6+flat_fee-cost_acc-cost_wd*Inputs!$E$6*$E1783-cost_fx*Inputs!$D$6)+12*Inputs!$B$7*(1-MIN(1,Inputs!$F$7*$D1783))*(ic*Inputs!$C$7+flat_fee-cost_acc-cost_wd*Inputs!$E$7*$E1783-cost_fx*Inputs!$D$7)+12*Inputs!$B$8*(1-MIN(1,Inputs!$F$8*$D1783))*(ic*Inputs!$C$8+flat_fee-cost_acc-cost_wd*Inputs!$E$8*$E1783-cost_fx*Inputs!$D$8)-fixed</f>
        <v>116947.70660864</v>
      </c>
    </row>
    <row r="1784" customFormat="false" ht="15" hidden="false" customHeight="false" outlineLevel="0" collapsed="false">
      <c r="A1784" s="0" t="n">
        <v>1719</v>
      </c>
      <c r="B1784" s="0" t="n">
        <v>0.401454</v>
      </c>
      <c r="C1784" s="0" t="n">
        <v>0.934789</v>
      </c>
      <c r="D1784" s="0" t="n">
        <v>1.071735</v>
      </c>
      <c r="E1784" s="0" t="n">
        <v>1.128592</v>
      </c>
      <c r="F1784" s="0" t="n">
        <v>0.222643</v>
      </c>
      <c r="G1784" s="0" t="n">
        <f aca="false">12*Inputs!$B$6*(MIN(1,$H$50*$C1784)*(ic*Inputs!$C$6+pS+fee_fx*Inputs!$D$6-cost_acc-cost_wd*Inputs!$E$6*$E1784-cost_fx*Inputs!$D$6-$F1784)+(1-MIN(1,$H$50*$C1784))*(1-MIN(1,Inputs!$G$6*$D1784)*churn_nonbuyers)*(ic*Inputs!$C$6+fee_wd*Inputs!$E$6*(1-$B1784)+fee_fx*Inputs!$D$6-cost_acc-cost_wd*Inputs!$E$6*(1-$B1784)-cost_fx*Inputs!$D$6))</f>
        <v>187048.475237288</v>
      </c>
      <c r="H1784" s="0" t="n">
        <f aca="false">12*Inputs!$B$7*(MIN(1,$H$51*$C1784)*(ic*Inputs!$C$7+pE+fee_fx*Inputs!$D$7-cost_acc-cost_wd*Inputs!$E$7*$E1784-cost_fx*Inputs!$D$7-$F1784)+(1-MIN(1,$H$51*$C1784))*(1-MIN(1,Inputs!$G$7*$D1784)*churn_nonbuyers)*(ic*Inputs!$C$7+fee_wd*Inputs!$E$7*(1-$B1784)+fee_fx*Inputs!$D$7-cost_acc-cost_wd*Inputs!$E$7*(1-$B1784)-cost_fx*Inputs!$D$7))</f>
        <v>387523.450499341</v>
      </c>
      <c r="I1784" s="0" t="n">
        <f aca="false">12*Inputs!$B$8*(MIN(1,$H$52*$C1784)*(ic*Inputs!$C$8+pT-cost_acc-cost_wd*Inputs!$E$8-cost_fx*Inputs!$D$8-cost_ins)+(1-MIN(1,$H$52*$C1784))*(1-MIN(1,Inputs!$G$8*$D1784)*churn_nonbuyers)*(ic*Inputs!$C$8+fee_wd*Inputs!$E$8*(1-$B1784)+fee_fx*Inputs!$D$8-cost_acc-cost_wd*Inputs!$E$8*(1-$B1784)-cost_fx*Inputs!$D$8))</f>
        <v>161261.167041606</v>
      </c>
      <c r="J1784" s="0" t="n">
        <f aca="false">G1784+H1784+I1784-fixed</f>
        <v>35833.0927782352</v>
      </c>
      <c r="K1784" s="0" t="n">
        <f aca="false">12*Inputs!$B$6*(1-MIN(1,Inputs!$G$6*$D1784)*churn_nonbuyers)*(ic*Inputs!$C$6+fee_wd*Inputs!$E$6*(1-$B1784)+fee_fx*Inputs!$D$6-cost_acc-cost_wd*Inputs!$E$6*(1-$B1784)-cost_fx*Inputs!$D$6)</f>
        <v>136085.351779368</v>
      </c>
      <c r="L1784" s="0" t="n">
        <f aca="false">12*Inputs!$B$7*(1-MIN(1,Inputs!$G$7*$D1784)*churn_nonbuyers)*(ic*Inputs!$C$7+fee_wd*Inputs!$E$7*(1-$B1784)+fee_fx*Inputs!$D$7-cost_acc-cost_wd*Inputs!$E$7*(1-$B1784)-cost_fx*Inputs!$D$7)</f>
        <v>334285.607387621</v>
      </c>
      <c r="M1784" s="0" t="n">
        <f aca="false">12*Inputs!$B$8*(1-MIN(1,Inputs!$G$8*$D1784)*churn_nonbuyers)*(ic*Inputs!$C$8+fee_wd*Inputs!$E$8*(1-$B1784)+fee_fx*Inputs!$D$8-cost_acc-cost_wd*Inputs!$E$8*(1-$B1784)-cost_fx*Inputs!$D$8)</f>
        <v>76716.672570384</v>
      </c>
      <c r="N1784" s="0" t="n">
        <f aca="false">K1784+L1784+I1784-fixed</f>
        <v>-68367.8737914048</v>
      </c>
      <c r="O1784" s="0" t="n">
        <f aca="false">K1784+L1784+M1784-fixed</f>
        <v>-152912.368262627</v>
      </c>
      <c r="P1784" s="0" t="n">
        <f aca="false">12*Inputs!$B$6*(1-MIN(1,Inputs!$F$6*$D1784))*(ic*Inputs!$C$6+flat_fee-cost_acc-cost_wd*Inputs!$E$6*$E1784-cost_fx*Inputs!$D$6)+12*Inputs!$B$7*(1-MIN(1,Inputs!$F$7*$D1784))*(ic*Inputs!$C$7+flat_fee-cost_acc-cost_wd*Inputs!$E$7*$E1784-cost_fx*Inputs!$D$7)+12*Inputs!$B$8*(1-MIN(1,Inputs!$F$8*$D1784))*(ic*Inputs!$C$8+flat_fee-cost_acc-cost_wd*Inputs!$E$8*$E1784-cost_fx*Inputs!$D$8)-fixed</f>
        <v>-23319.2277712</v>
      </c>
    </row>
    <row r="1785" customFormat="false" ht="15" hidden="false" customHeight="false" outlineLevel="0" collapsed="false">
      <c r="A1785" s="0" t="n">
        <v>1720</v>
      </c>
      <c r="B1785" s="0" t="n">
        <v>0.162193</v>
      </c>
      <c r="C1785" s="0" t="n">
        <v>1.078553</v>
      </c>
      <c r="D1785" s="0" t="n">
        <v>1.182082</v>
      </c>
      <c r="E1785" s="0" t="n">
        <v>1.182875</v>
      </c>
      <c r="F1785" s="0" t="n">
        <v>0.09737</v>
      </c>
      <c r="G1785" s="0" t="n">
        <f aca="false">12*Inputs!$B$6*(MIN(1,$H$50*$C1785)*(ic*Inputs!$C$6+pS+fee_fx*Inputs!$D$6-cost_acc-cost_wd*Inputs!$E$6*$E1785-cost_fx*Inputs!$D$6-$F1785)+(1-MIN(1,$H$50*$C1785))*(1-MIN(1,Inputs!$G$6*$D1785)*churn_nonbuyers)*(ic*Inputs!$C$6+fee_wd*Inputs!$E$6*(1-$B1785)+fee_fx*Inputs!$D$6-cost_acc-cost_wd*Inputs!$E$6*(1-$B1785)-cost_fx*Inputs!$D$6))</f>
        <v>225545.587446003</v>
      </c>
      <c r="H1785" s="0" t="n">
        <f aca="false">12*Inputs!$B$7*(MIN(1,$H$51*$C1785)*(ic*Inputs!$C$7+pE+fee_fx*Inputs!$D$7-cost_acc-cost_wd*Inputs!$E$7*$E1785-cost_fx*Inputs!$D$7-$F1785)+(1-MIN(1,$H$51*$C1785))*(1-MIN(1,Inputs!$G$7*$D1785)*churn_nonbuyers)*(ic*Inputs!$C$7+fee_wd*Inputs!$E$7*(1-$B1785)+fee_fx*Inputs!$D$7-cost_acc-cost_wd*Inputs!$E$7*(1-$B1785)-cost_fx*Inputs!$D$7))</f>
        <v>414993.753022867</v>
      </c>
      <c r="I1785" s="0" t="n">
        <f aca="false">12*Inputs!$B$8*(MIN(1,$H$52*$C1785)*(ic*Inputs!$C$8+pT-cost_acc-cost_wd*Inputs!$E$8-cost_fx*Inputs!$D$8-cost_ins)+(1-MIN(1,$H$52*$C1785))*(1-MIN(1,Inputs!$G$8*$D1785)*churn_nonbuyers)*(ic*Inputs!$C$8+fee_wd*Inputs!$E$8*(1-$B1785)+fee_fx*Inputs!$D$8-cost_acc-cost_wd*Inputs!$E$8*(1-$B1785)-cost_fx*Inputs!$D$8))</f>
        <v>168936.433466732</v>
      </c>
      <c r="J1785" s="0" t="n">
        <f aca="false">G1785+H1785+I1785-fixed</f>
        <v>109475.773935602</v>
      </c>
      <c r="K1785" s="0" t="n">
        <f aca="false">12*Inputs!$B$6*(1-MIN(1,Inputs!$G$6*$D1785)*churn_nonbuyers)*(ic*Inputs!$C$6+fee_wd*Inputs!$E$6*(1-$B1785)+fee_fx*Inputs!$D$6-cost_acc-cost_wd*Inputs!$E$6*(1-$B1785)-cost_fx*Inputs!$D$6)</f>
        <v>167709.244505947</v>
      </c>
      <c r="L1785" s="0" t="n">
        <f aca="false">12*Inputs!$B$7*(1-MIN(1,Inputs!$G$7*$D1785)*churn_nonbuyers)*(ic*Inputs!$C$7+fee_wd*Inputs!$E$7*(1-$B1785)+fee_fx*Inputs!$D$7-cost_acc-cost_wd*Inputs!$E$7*(1-$B1785)-cost_fx*Inputs!$D$7)</f>
        <v>366373.997967568</v>
      </c>
      <c r="M1785" s="0" t="n">
        <f aca="false">12*Inputs!$B$8*(1-MIN(1,Inputs!$G$8*$D1785)*churn_nonbuyers)*(ic*Inputs!$C$8+fee_wd*Inputs!$E$8*(1-$B1785)+fee_fx*Inputs!$D$8-cost_acc-cost_wd*Inputs!$E$8*(1-$B1785)-cost_fx*Inputs!$D$8)</f>
        <v>54974.6149477536</v>
      </c>
      <c r="N1785" s="0" t="n">
        <f aca="false">K1785+L1785+I1785-fixed</f>
        <v>3019.67594024795</v>
      </c>
      <c r="O1785" s="0" t="n">
        <f aca="false">K1785+L1785+M1785-fixed</f>
        <v>-110942.142578731</v>
      </c>
      <c r="P1785" s="0" t="n">
        <f aca="false">12*Inputs!$B$6*(1-MIN(1,Inputs!$F$6*$D1785))*(ic*Inputs!$C$6+flat_fee-cost_acc-cost_wd*Inputs!$E$6*$E1785-cost_fx*Inputs!$D$6)+12*Inputs!$B$7*(1-MIN(1,Inputs!$F$7*$D1785))*(ic*Inputs!$C$7+flat_fee-cost_acc-cost_wd*Inputs!$E$7*$E1785-cost_fx*Inputs!$D$7)+12*Inputs!$B$8*(1-MIN(1,Inputs!$F$8*$D1785))*(ic*Inputs!$C$8+flat_fee-cost_acc-cost_wd*Inputs!$E$8*$E1785-cost_fx*Inputs!$D$8)-fixed</f>
        <v>-103219.559116</v>
      </c>
    </row>
    <row r="1786" customFormat="false" ht="15" hidden="false" customHeight="false" outlineLevel="0" collapsed="false">
      <c r="A1786" s="0" t="n">
        <v>1721</v>
      </c>
      <c r="B1786" s="0" t="n">
        <v>0.152828</v>
      </c>
      <c r="C1786" s="0" t="n">
        <v>0.909457</v>
      </c>
      <c r="D1786" s="0" t="n">
        <v>0.632204</v>
      </c>
      <c r="E1786" s="0" t="n">
        <v>1.086782</v>
      </c>
      <c r="F1786" s="0" t="n">
        <v>0.265731</v>
      </c>
      <c r="G1786" s="0" t="n">
        <f aca="false">12*Inputs!$B$6*(MIN(1,$H$50*$C1786)*(ic*Inputs!$C$6+pS+fee_fx*Inputs!$D$6-cost_acc-cost_wd*Inputs!$E$6*$E1786-cost_fx*Inputs!$D$6-$F1786)+(1-MIN(1,$H$50*$C1786))*(1-MIN(1,Inputs!$G$6*$D1786)*churn_nonbuyers)*(ic*Inputs!$C$6+fee_wd*Inputs!$E$6*(1-$B1786)+fee_fx*Inputs!$D$6-cost_acc-cost_wd*Inputs!$E$6*(1-$B1786)-cost_fx*Inputs!$D$6))</f>
        <v>220718.677437896</v>
      </c>
      <c r="H1786" s="0" t="n">
        <f aca="false">12*Inputs!$B$7*(MIN(1,$H$51*$C1786)*(ic*Inputs!$C$7+pE+fee_fx*Inputs!$D$7-cost_acc-cost_wd*Inputs!$E$7*$E1786-cost_fx*Inputs!$D$7-$F1786)+(1-MIN(1,$H$51*$C1786))*(1-MIN(1,Inputs!$G$7*$D1786)*churn_nonbuyers)*(ic*Inputs!$C$7+fee_wd*Inputs!$E$7*(1-$B1786)+fee_fx*Inputs!$D$7-cost_acc-cost_wd*Inputs!$E$7*(1-$B1786)-cost_fx*Inputs!$D$7))</f>
        <v>413447.459577119</v>
      </c>
      <c r="I1786" s="0" t="n">
        <f aca="false">12*Inputs!$B$8*(MIN(1,$H$52*$C1786)*(ic*Inputs!$C$8+pT-cost_acc-cost_wd*Inputs!$E$8-cost_fx*Inputs!$D$8-cost_ins)+(1-MIN(1,$H$52*$C1786))*(1-MIN(1,Inputs!$G$8*$D1786)*churn_nonbuyers)*(ic*Inputs!$C$8+fee_wd*Inputs!$E$8*(1-$B1786)+fee_fx*Inputs!$D$8-cost_acc-cost_wd*Inputs!$E$8*(1-$B1786)-cost_fx*Inputs!$D$8))</f>
        <v>195725.250205292</v>
      </c>
      <c r="J1786" s="0" t="n">
        <f aca="false">G1786+H1786+I1786-fixed</f>
        <v>129891.387220307</v>
      </c>
      <c r="K1786" s="0" t="n">
        <f aca="false">12*Inputs!$B$6*(1-MIN(1,Inputs!$G$6*$D1786)*churn_nonbuyers)*(ic*Inputs!$C$6+fee_wd*Inputs!$E$6*(1-$B1786)+fee_fx*Inputs!$D$6-cost_acc-cost_wd*Inputs!$E$6*(1-$B1786)-cost_fx*Inputs!$D$6)</f>
        <v>173915.804684966</v>
      </c>
      <c r="L1786" s="0" t="n">
        <f aca="false">12*Inputs!$B$7*(1-MIN(1,Inputs!$G$7*$D1786)*churn_nonbuyers)*(ic*Inputs!$C$7+fee_wd*Inputs!$E$7*(1-$B1786)+fee_fx*Inputs!$D$7-cost_acc-cost_wd*Inputs!$E$7*(1-$B1786)-cost_fx*Inputs!$D$7)</f>
        <v>373963.02021898</v>
      </c>
      <c r="M1786" s="0" t="n">
        <f aca="false">12*Inputs!$B$8*(1-MIN(1,Inputs!$G$8*$D1786)*churn_nonbuyers)*(ic*Inputs!$C$8+fee_wd*Inputs!$E$8*(1-$B1786)+fee_fx*Inputs!$D$8-cost_acc-cost_wd*Inputs!$E$8*(1-$B1786)-cost_fx*Inputs!$D$8)</f>
        <v>177864.666769843</v>
      </c>
      <c r="N1786" s="0" t="n">
        <f aca="false">K1786+L1786+I1786-fixed</f>
        <v>43604.0751092386</v>
      </c>
      <c r="O1786" s="0" t="n">
        <f aca="false">K1786+L1786+M1786-fixed</f>
        <v>25743.4916737896</v>
      </c>
      <c r="P1786" s="0" t="n">
        <f aca="false">12*Inputs!$B$6*(1-MIN(1,Inputs!$F$6*$D1786))*(ic*Inputs!$C$6+flat_fee-cost_acc-cost_wd*Inputs!$E$6*$E1786-cost_fx*Inputs!$D$6)+12*Inputs!$B$7*(1-MIN(1,Inputs!$F$7*$D1786))*(ic*Inputs!$C$7+flat_fee-cost_acc-cost_wd*Inputs!$E$7*$E1786-cost_fx*Inputs!$D$7)+12*Inputs!$B$8*(1-MIN(1,Inputs!$F$8*$D1786))*(ic*Inputs!$C$8+flat_fee-cost_acc-cost_wd*Inputs!$E$8*$E1786-cost_fx*Inputs!$D$8)-fixed</f>
        <v>232732.30129472</v>
      </c>
    </row>
    <row r="1787" customFormat="false" ht="15" hidden="false" customHeight="false" outlineLevel="0" collapsed="false">
      <c r="A1787" s="0" t="n">
        <v>1722</v>
      </c>
      <c r="B1787" s="0" t="n">
        <v>0.43143</v>
      </c>
      <c r="C1787" s="0" t="n">
        <v>0.908032</v>
      </c>
      <c r="D1787" s="0" t="n">
        <v>1.52828</v>
      </c>
      <c r="E1787" s="0" t="n">
        <v>1.023393</v>
      </c>
      <c r="F1787" s="0" t="n">
        <v>0.216438</v>
      </c>
      <c r="G1787" s="0" t="n">
        <f aca="false">12*Inputs!$B$6*(MIN(1,$H$50*$C1787)*(ic*Inputs!$C$6+pS+fee_fx*Inputs!$D$6-cost_acc-cost_wd*Inputs!$E$6*$E1787-cost_fx*Inputs!$D$6-$F1787)+(1-MIN(1,$H$50*$C1787))*(1-MIN(1,Inputs!$G$6*$D1787)*churn_nonbuyers)*(ic*Inputs!$C$6+fee_wd*Inputs!$E$6*(1-$B1787)+fee_fx*Inputs!$D$6-cost_acc-cost_wd*Inputs!$E$6*(1-$B1787)-cost_fx*Inputs!$D$6))</f>
        <v>181179.415928053</v>
      </c>
      <c r="H1787" s="0" t="n">
        <f aca="false">12*Inputs!$B$7*(MIN(1,$H$51*$C1787)*(ic*Inputs!$C$7+pE+fee_fx*Inputs!$D$7-cost_acc-cost_wd*Inputs!$E$7*$E1787-cost_fx*Inputs!$D$7-$F1787)+(1-MIN(1,$H$51*$C1787))*(1-MIN(1,Inputs!$G$7*$D1787)*churn_nonbuyers)*(ic*Inputs!$C$7+fee_wd*Inputs!$E$7*(1-$B1787)+fee_fx*Inputs!$D$7-cost_acc-cost_wd*Inputs!$E$7*(1-$B1787)-cost_fx*Inputs!$D$7))</f>
        <v>391693.427431726</v>
      </c>
      <c r="I1787" s="0" t="n">
        <f aca="false">12*Inputs!$B$8*(MIN(1,$H$52*$C1787)*(ic*Inputs!$C$8+pT-cost_acc-cost_wd*Inputs!$E$8-cost_fx*Inputs!$D$8-cost_ins)+(1-MIN(1,$H$52*$C1787))*(1-MIN(1,Inputs!$G$8*$D1787)*churn_nonbuyers)*(ic*Inputs!$C$8+fee_wd*Inputs!$E$8*(1-$B1787)+fee_fx*Inputs!$D$8-cost_acc-cost_wd*Inputs!$E$8*(1-$B1787)-cost_fx*Inputs!$D$8))</f>
        <v>130887.364608</v>
      </c>
      <c r="J1787" s="0" t="n">
        <f aca="false">G1787+H1787+I1787-fixed</f>
        <v>3760.20796777913</v>
      </c>
      <c r="K1787" s="0" t="n">
        <f aca="false">12*Inputs!$B$6*(1-MIN(1,Inputs!$G$6*$D1787)*churn_nonbuyers)*(ic*Inputs!$C$6+fee_wd*Inputs!$E$6*(1-$B1787)+fee_fx*Inputs!$D$6-cost_acc-cost_wd*Inputs!$E$6*(1-$B1787)-cost_fx*Inputs!$D$6)</f>
        <v>128816.30765088</v>
      </c>
      <c r="L1787" s="0" t="n">
        <f aca="false">12*Inputs!$B$7*(1-MIN(1,Inputs!$G$7*$D1787)*churn_nonbuyers)*(ic*Inputs!$C$7+fee_wd*Inputs!$E$7*(1-$B1787)+fee_fx*Inputs!$D$7-cost_acc-cost_wd*Inputs!$E$7*(1-$B1787)-cost_fx*Inputs!$D$7)</f>
        <v>325436.379150528</v>
      </c>
      <c r="M1787" s="0" t="n">
        <f aca="false">12*Inputs!$B$8*(1-MIN(1,Inputs!$G$8*$D1787)*churn_nonbuyers)*(ic*Inputs!$C$8+fee_wd*Inputs!$E$8*(1-$B1787)+fee_fx*Inputs!$D$8-cost_acc-cost_wd*Inputs!$E$8*(1-$B1787)-cost_fx*Inputs!$D$8)</f>
        <v>0</v>
      </c>
      <c r="N1787" s="0" t="n">
        <f aca="false">K1787+L1787+I1787-fixed</f>
        <v>-114859.948590592</v>
      </c>
      <c r="O1787" s="0" t="n">
        <f aca="false">K1787+L1787+M1787-fixed</f>
        <v>-245747.313198592</v>
      </c>
      <c r="P1787" s="0" t="n">
        <f aca="false">12*Inputs!$B$6*(1-MIN(1,Inputs!$F$6*$D1787))*(ic*Inputs!$C$6+flat_fee-cost_acc-cost_wd*Inputs!$E$6*$E1787-cost_fx*Inputs!$D$6)+12*Inputs!$B$7*(1-MIN(1,Inputs!$F$7*$D1787))*(ic*Inputs!$C$7+flat_fee-cost_acc-cost_wd*Inputs!$E$7*$E1787-cost_fx*Inputs!$D$7)+12*Inputs!$B$8*(1-MIN(1,Inputs!$F$8*$D1787))*(ic*Inputs!$C$8+flat_fee-cost_acc-cost_wd*Inputs!$E$8*$E1787-cost_fx*Inputs!$D$8)-fixed</f>
        <v>-234579.7268704</v>
      </c>
    </row>
    <row r="1788" customFormat="false" ht="15" hidden="false" customHeight="false" outlineLevel="0" collapsed="false">
      <c r="A1788" s="0" t="n">
        <v>1723</v>
      </c>
      <c r="B1788" s="0" t="n">
        <v>0.26548</v>
      </c>
      <c r="C1788" s="0" t="n">
        <v>0.97652</v>
      </c>
      <c r="D1788" s="0" t="n">
        <v>0.852122</v>
      </c>
      <c r="E1788" s="0" t="n">
        <v>1.243051</v>
      </c>
      <c r="F1788" s="0" t="n">
        <v>0.120105</v>
      </c>
      <c r="G1788" s="0" t="n">
        <f aca="false">12*Inputs!$B$6*(MIN(1,$H$50*$C1788)*(ic*Inputs!$C$6+pS+fee_fx*Inputs!$D$6-cost_acc-cost_wd*Inputs!$E$6*$E1788-cost_fx*Inputs!$D$6-$F1788)+(1-MIN(1,$H$50*$C1788))*(1-MIN(1,Inputs!$G$6*$D1788)*churn_nonbuyers)*(ic*Inputs!$C$6+fee_wd*Inputs!$E$6*(1-$B1788)+fee_fx*Inputs!$D$6-cost_acc-cost_wd*Inputs!$E$6*(1-$B1788)-cost_fx*Inputs!$D$6))</f>
        <v>207792.484265388</v>
      </c>
      <c r="H1788" s="0" t="n">
        <f aca="false">12*Inputs!$B$7*(MIN(1,$H$51*$C1788)*(ic*Inputs!$C$7+pE+fee_fx*Inputs!$D$7-cost_acc-cost_wd*Inputs!$E$7*$E1788-cost_fx*Inputs!$D$7-$F1788)+(1-MIN(1,$H$51*$C1788))*(1-MIN(1,Inputs!$G$7*$D1788)*churn_nonbuyers)*(ic*Inputs!$C$7+fee_wd*Inputs!$E$7*(1-$B1788)+fee_fx*Inputs!$D$7-cost_acc-cost_wd*Inputs!$E$7*(1-$B1788)-cost_fx*Inputs!$D$7))</f>
        <v>395805.274657925</v>
      </c>
      <c r="I1788" s="0" t="n">
        <f aca="false">12*Inputs!$B$8*(MIN(1,$H$52*$C1788)*(ic*Inputs!$C$8+pT-cost_acc-cost_wd*Inputs!$E$8-cost_fx*Inputs!$D$8-cost_ins)+(1-MIN(1,$H$52*$C1788))*(1-MIN(1,Inputs!$G$8*$D1788)*churn_nonbuyers)*(ic*Inputs!$C$8+fee_wd*Inputs!$E$8*(1-$B1788)+fee_fx*Inputs!$D$8-cost_acc-cost_wd*Inputs!$E$8*(1-$B1788)-cost_fx*Inputs!$D$8))</f>
        <v>180809.27272047</v>
      </c>
      <c r="J1788" s="0" t="n">
        <f aca="false">G1788+H1788+I1788-fixed</f>
        <v>84407.031643783</v>
      </c>
      <c r="K1788" s="0" t="n">
        <f aca="false">12*Inputs!$B$6*(1-MIN(1,Inputs!$G$6*$D1788)*churn_nonbuyers)*(ic*Inputs!$C$6+fee_wd*Inputs!$E$6*(1-$B1788)+fee_fx*Inputs!$D$6-cost_acc-cost_wd*Inputs!$E$6*(1-$B1788)-cost_fx*Inputs!$D$6)</f>
        <v>156410.283949632</v>
      </c>
      <c r="L1788" s="0" t="n">
        <f aca="false">12*Inputs!$B$7*(1-MIN(1,Inputs!$G$7*$D1788)*churn_nonbuyers)*(ic*Inputs!$C$7+fee_wd*Inputs!$E$7*(1-$B1788)+fee_fx*Inputs!$D$7-cost_acc-cost_wd*Inputs!$E$7*(1-$B1788)-cost_fx*Inputs!$D$7)</f>
        <v>355640.888513779</v>
      </c>
      <c r="M1788" s="0" t="n">
        <f aca="false">12*Inputs!$B$8*(1-MIN(1,Inputs!$G$8*$D1788)*churn_nonbuyers)*(ic*Inputs!$C$8+fee_wd*Inputs!$E$8*(1-$B1788)+fee_fx*Inputs!$D$8-cost_acc-cost_wd*Inputs!$E$8*(1-$B1788)-cost_fx*Inputs!$D$8)</f>
        <v>126565.162751616</v>
      </c>
      <c r="N1788" s="0" t="n">
        <f aca="false">K1788+L1788+I1788-fixed</f>
        <v>-7139.55481611833</v>
      </c>
      <c r="O1788" s="0" t="n">
        <f aca="false">K1788+L1788+M1788-fixed</f>
        <v>-61383.6647849727</v>
      </c>
      <c r="P1788" s="0" t="n">
        <f aca="false">12*Inputs!$B$6*(1-MIN(1,Inputs!$F$6*$D1788))*(ic*Inputs!$C$6+flat_fee-cost_acc-cost_wd*Inputs!$E$6*$E1788-cost_fx*Inputs!$D$6)+12*Inputs!$B$7*(1-MIN(1,Inputs!$F$7*$D1788))*(ic*Inputs!$C$7+flat_fee-cost_acc-cost_wd*Inputs!$E$7*$E1788-cost_fx*Inputs!$D$7)+12*Inputs!$B$8*(1-MIN(1,Inputs!$F$8*$D1788))*(ic*Inputs!$C$8+flat_fee-cost_acc-cost_wd*Inputs!$E$8*$E1788-cost_fx*Inputs!$D$8)-fixed</f>
        <v>40240.4577972801</v>
      </c>
    </row>
    <row r="1789" customFormat="false" ht="15" hidden="false" customHeight="false" outlineLevel="0" collapsed="false">
      <c r="A1789" s="0" t="n">
        <v>1724</v>
      </c>
      <c r="B1789" s="0" t="n">
        <v>0.200332</v>
      </c>
      <c r="C1789" s="0" t="n">
        <v>1.013301</v>
      </c>
      <c r="D1789" s="0" t="n">
        <v>1.79018</v>
      </c>
      <c r="E1789" s="0" t="n">
        <v>1.262041</v>
      </c>
      <c r="F1789" s="0" t="n">
        <v>0.149382</v>
      </c>
      <c r="G1789" s="0" t="n">
        <f aca="false">12*Inputs!$B$6*(MIN(1,$H$50*$C1789)*(ic*Inputs!$C$6+pS+fee_fx*Inputs!$D$6-cost_acc-cost_wd*Inputs!$E$6*$E1789-cost_fx*Inputs!$D$6-$F1789)+(1-MIN(1,$H$50*$C1789))*(1-MIN(1,Inputs!$G$6*$D1789)*churn_nonbuyers)*(ic*Inputs!$C$6+fee_wd*Inputs!$E$6*(1-$B1789)+fee_fx*Inputs!$D$6-cost_acc-cost_wd*Inputs!$E$6*(1-$B1789)-cost_fx*Inputs!$D$6))</f>
        <v>209408.72535283</v>
      </c>
      <c r="H1789" s="0" t="n">
        <f aca="false">12*Inputs!$B$7*(MIN(1,$H$51*$C1789)*(ic*Inputs!$C$7+pE+fee_fx*Inputs!$D$7-cost_acc-cost_wd*Inputs!$E$7*$E1789-cost_fx*Inputs!$D$7-$F1789)+(1-MIN(1,$H$51*$C1789))*(1-MIN(1,Inputs!$G$7*$D1789)*churn_nonbuyers)*(ic*Inputs!$C$7+fee_wd*Inputs!$E$7*(1-$B1789)+fee_fx*Inputs!$D$7-cost_acc-cost_wd*Inputs!$E$7*(1-$B1789)-cost_fx*Inputs!$D$7))</f>
        <v>392563.905509598</v>
      </c>
      <c r="I1789" s="0" t="n">
        <f aca="false">12*Inputs!$B$8*(MIN(1,$H$52*$C1789)*(ic*Inputs!$C$8+pT-cost_acc-cost_wd*Inputs!$E$8-cost_fx*Inputs!$D$8-cost_ins)+(1-MIN(1,$H$52*$C1789))*(1-MIN(1,Inputs!$G$8*$D1789)*churn_nonbuyers)*(ic*Inputs!$C$8+fee_wd*Inputs!$E$8*(1-$B1789)+fee_fx*Inputs!$D$8-cost_acc-cost_wd*Inputs!$E$8*(1-$B1789)-cost_fx*Inputs!$D$8))</f>
        <v>146061.259344</v>
      </c>
      <c r="J1789" s="0" t="n">
        <f aca="false">G1789+H1789+I1789-fixed</f>
        <v>48033.8902064274</v>
      </c>
      <c r="K1789" s="0" t="n">
        <f aca="false">12*Inputs!$B$6*(1-MIN(1,Inputs!$G$6*$D1789)*churn_nonbuyers)*(ic*Inputs!$C$6+fee_wd*Inputs!$E$6*(1-$B1789)+fee_fx*Inputs!$D$6-cost_acc-cost_wd*Inputs!$E$6*(1-$B1789)-cost_fx*Inputs!$D$6)</f>
        <v>157289.316046272</v>
      </c>
      <c r="L1789" s="0" t="n">
        <f aca="false">12*Inputs!$B$7*(1-MIN(1,Inputs!$G$7*$D1789)*churn_nonbuyers)*(ic*Inputs!$C$7+fee_wd*Inputs!$E$7*(1-$B1789)+fee_fx*Inputs!$D$7-cost_acc-cost_wd*Inputs!$E$7*(1-$B1789)-cost_fx*Inputs!$D$7)</f>
        <v>354247.457787763</v>
      </c>
      <c r="M1789" s="0" t="n">
        <f aca="false">12*Inputs!$B$8*(1-MIN(1,Inputs!$G$8*$D1789)*churn_nonbuyers)*(ic*Inputs!$C$8+fee_wd*Inputs!$E$8*(1-$B1789)+fee_fx*Inputs!$D$8-cost_acc-cost_wd*Inputs!$E$8*(1-$B1789)-cost_fx*Inputs!$D$8)</f>
        <v>0</v>
      </c>
      <c r="N1789" s="0" t="n">
        <f aca="false">K1789+L1789+I1789-fixed</f>
        <v>-42401.9668219647</v>
      </c>
      <c r="O1789" s="0" t="n">
        <f aca="false">K1789+L1789+M1789-fixed</f>
        <v>-188463.226165965</v>
      </c>
      <c r="P1789" s="0" t="n">
        <f aca="false">12*Inputs!$B$6*(1-MIN(1,Inputs!$F$6*$D1789))*(ic*Inputs!$C$6+flat_fee-cost_acc-cost_wd*Inputs!$E$6*$E1789-cost_fx*Inputs!$D$6)+12*Inputs!$B$7*(1-MIN(1,Inputs!$F$7*$D1789))*(ic*Inputs!$C$7+flat_fee-cost_acc-cost_wd*Inputs!$E$7*$E1789-cost_fx*Inputs!$D$7)+12*Inputs!$B$8*(1-MIN(1,Inputs!$F$8*$D1789))*(ic*Inputs!$C$8+flat_fee-cost_acc-cost_wd*Inputs!$E$8*$E1789-cost_fx*Inputs!$D$8)-fixed</f>
        <v>-438640.0452688</v>
      </c>
    </row>
    <row r="1790" customFormat="false" ht="15" hidden="false" customHeight="false" outlineLevel="0" collapsed="false">
      <c r="A1790" s="0" t="n">
        <v>1725</v>
      </c>
      <c r="B1790" s="0" t="n">
        <v>0.555936</v>
      </c>
      <c r="C1790" s="0" t="n">
        <v>1.025226</v>
      </c>
      <c r="D1790" s="0" t="n">
        <v>0.62513</v>
      </c>
      <c r="E1790" s="0" t="n">
        <v>1.066138</v>
      </c>
      <c r="F1790" s="0" t="n">
        <v>0.120666</v>
      </c>
      <c r="G1790" s="0" t="n">
        <f aca="false">12*Inputs!$B$6*(MIN(1,$H$50*$C1790)*(ic*Inputs!$C$6+pS+fee_fx*Inputs!$D$6-cost_acc-cost_wd*Inputs!$E$6*$E1790-cost_fx*Inputs!$D$6-$F1790)+(1-MIN(1,$H$50*$C1790))*(1-MIN(1,Inputs!$G$6*$D1790)*churn_nonbuyers)*(ic*Inputs!$C$6+fee_wd*Inputs!$E$6*(1-$B1790)+fee_fx*Inputs!$D$6-cost_acc-cost_wd*Inputs!$E$6*(1-$B1790)-cost_fx*Inputs!$D$6))</f>
        <v>179027.940291222</v>
      </c>
      <c r="H1790" s="0" t="n">
        <f aca="false">12*Inputs!$B$7*(MIN(1,$H$51*$C1790)*(ic*Inputs!$C$7+pE+fee_fx*Inputs!$D$7-cost_acc-cost_wd*Inputs!$E$7*$E1790-cost_fx*Inputs!$D$7-$F1790)+(1-MIN(1,$H$51*$C1790))*(1-MIN(1,Inputs!$G$7*$D1790)*churn_nonbuyers)*(ic*Inputs!$C$7+fee_wd*Inputs!$E$7*(1-$B1790)+fee_fx*Inputs!$D$7-cost_acc-cost_wd*Inputs!$E$7*(1-$B1790)-cost_fx*Inputs!$D$7))</f>
        <v>395925.423774622</v>
      </c>
      <c r="I1790" s="0" t="n">
        <f aca="false">12*Inputs!$B$8*(MIN(1,$H$52*$C1790)*(ic*Inputs!$C$8+pT-cost_acc-cost_wd*Inputs!$E$8-cost_fx*Inputs!$D$8-cost_ins)+(1-MIN(1,$H$52*$C1790))*(1-MIN(1,Inputs!$G$8*$D1790)*churn_nonbuyers)*(ic*Inputs!$C$8+fee_wd*Inputs!$E$8*(1-$B1790)+fee_fx*Inputs!$D$8-cost_acc-cost_wd*Inputs!$E$8*(1-$B1790)-cost_fx*Inputs!$D$8))</f>
        <v>195372.403198575</v>
      </c>
      <c r="J1790" s="0" t="n">
        <f aca="false">G1790+H1790+I1790-fixed</f>
        <v>70325.7672644185</v>
      </c>
      <c r="K1790" s="0" t="n">
        <f aca="false">12*Inputs!$B$6*(1-MIN(1,Inputs!$G$6*$D1790)*churn_nonbuyers)*(ic*Inputs!$C$6+fee_wd*Inputs!$E$6*(1-$B1790)+fee_fx*Inputs!$D$6-cost_acc-cost_wd*Inputs!$E$6*(1-$B1790)-cost_fx*Inputs!$D$6)</f>
        <v>117746.137956096</v>
      </c>
      <c r="L1790" s="0" t="n">
        <f aca="false">12*Inputs!$B$7*(1-MIN(1,Inputs!$G$7*$D1790)*churn_nonbuyers)*(ic*Inputs!$C$7+fee_wd*Inputs!$E$7*(1-$B1790)+fee_fx*Inputs!$D$7-cost_acc-cost_wd*Inputs!$E$7*(1-$B1790)-cost_fx*Inputs!$D$7)</f>
        <v>317084.982933658</v>
      </c>
      <c r="M1790" s="0" t="n">
        <f aca="false">12*Inputs!$B$8*(1-MIN(1,Inputs!$G$8*$D1790)*churn_nonbuyers)*(ic*Inputs!$C$8+fee_wd*Inputs!$E$8*(1-$B1790)+fee_fx*Inputs!$D$8-cost_acc-cost_wd*Inputs!$E$8*(1-$B1790)-cost_fx*Inputs!$D$8)</f>
        <v>168562.453928448</v>
      </c>
      <c r="N1790" s="0" t="n">
        <f aca="false">K1790+L1790+I1790-fixed</f>
        <v>-69796.4759116713</v>
      </c>
      <c r="O1790" s="0" t="n">
        <f aca="false">K1790+L1790+M1790-fixed</f>
        <v>-96606.4251817984</v>
      </c>
      <c r="P1790" s="0" t="n">
        <f aca="false">12*Inputs!$B$6*(1-MIN(1,Inputs!$F$6*$D1790))*(ic*Inputs!$C$6+flat_fee-cost_acc-cost_wd*Inputs!$E$6*$E1790-cost_fx*Inputs!$D$6)+12*Inputs!$B$7*(1-MIN(1,Inputs!$F$7*$D1790))*(ic*Inputs!$C$7+flat_fee-cost_acc-cost_wd*Inputs!$E$7*$E1790-cost_fx*Inputs!$D$7)+12*Inputs!$B$8*(1-MIN(1,Inputs!$F$8*$D1790))*(ic*Inputs!$C$8+flat_fee-cost_acc-cost_wd*Inputs!$E$8*$E1790-cost_fx*Inputs!$D$8)-fixed</f>
        <v>247349.7168656</v>
      </c>
    </row>
    <row r="1791" customFormat="false" ht="15" hidden="false" customHeight="false" outlineLevel="0" collapsed="false">
      <c r="A1791" s="0" t="n">
        <v>1726</v>
      </c>
      <c r="B1791" s="0" t="n">
        <v>0.30593</v>
      </c>
      <c r="C1791" s="0" t="n">
        <v>0.783118</v>
      </c>
      <c r="D1791" s="0" t="n">
        <v>1.314155</v>
      </c>
      <c r="E1791" s="0" t="n">
        <v>1.335534</v>
      </c>
      <c r="F1791" s="0" t="n">
        <v>0.225375</v>
      </c>
      <c r="G1791" s="0" t="n">
        <f aca="false">12*Inputs!$B$6*(MIN(1,$H$50*$C1791)*(ic*Inputs!$C$6+pS+fee_fx*Inputs!$D$6-cost_acc-cost_wd*Inputs!$E$6*$E1791-cost_fx*Inputs!$D$6-$F1791)+(1-MIN(1,$H$50*$C1791))*(1-MIN(1,Inputs!$G$6*$D1791)*churn_nonbuyers)*(ic*Inputs!$C$6+fee_wd*Inputs!$E$6*(1-$B1791)+fee_fx*Inputs!$D$6-cost_acc-cost_wd*Inputs!$E$6*(1-$B1791)-cost_fx*Inputs!$D$6))</f>
        <v>185409.245492117</v>
      </c>
      <c r="H1791" s="0" t="n">
        <f aca="false">12*Inputs!$B$7*(MIN(1,$H$51*$C1791)*(ic*Inputs!$C$7+pE+fee_fx*Inputs!$D$7-cost_acc-cost_wd*Inputs!$E$7*$E1791-cost_fx*Inputs!$D$7-$F1791)+(1-MIN(1,$H$51*$C1791))*(1-MIN(1,Inputs!$G$7*$D1791)*churn_nonbuyers)*(ic*Inputs!$C$7+fee_wd*Inputs!$E$7*(1-$B1791)+fee_fx*Inputs!$D$7-cost_acc-cost_wd*Inputs!$E$7*(1-$B1791)-cost_fx*Inputs!$D$7))</f>
        <v>367442.102437711</v>
      </c>
      <c r="I1791" s="0" t="n">
        <f aca="false">12*Inputs!$B$8*(MIN(1,$H$52*$C1791)*(ic*Inputs!$C$8+pT-cost_acc-cost_wd*Inputs!$E$8-cost_fx*Inputs!$D$8-cost_ins)+(1-MIN(1,$H$52*$C1791))*(1-MIN(1,Inputs!$G$8*$D1791)*churn_nonbuyers)*(ic*Inputs!$C$8+fee_wd*Inputs!$E$8*(1-$B1791)+fee_fx*Inputs!$D$8-cost_acc-cost_wd*Inputs!$E$8*(1-$B1791)-cost_fx*Inputs!$D$8))</f>
        <v>124161.721587371</v>
      </c>
      <c r="J1791" s="0" t="n">
        <f aca="false">G1791+H1791+I1791-fixed</f>
        <v>-22986.9304828011</v>
      </c>
      <c r="K1791" s="0" t="n">
        <f aca="false">12*Inputs!$B$6*(1-MIN(1,Inputs!$G$6*$D1791)*churn_nonbuyers)*(ic*Inputs!$C$6+fee_wd*Inputs!$E$6*(1-$B1791)+fee_fx*Inputs!$D$6-cost_acc-cost_wd*Inputs!$E$6*(1-$B1791)-cost_fx*Inputs!$D$6)</f>
        <v>147194.08156188</v>
      </c>
      <c r="L1791" s="0" t="n">
        <f aca="false">12*Inputs!$B$7*(1-MIN(1,Inputs!$G$7*$D1791)*churn_nonbuyers)*(ic*Inputs!$C$7+fee_wd*Inputs!$E$7*(1-$B1791)+fee_fx*Inputs!$D$7-cost_acc-cost_wd*Inputs!$E$7*(1-$B1791)-cost_fx*Inputs!$D$7)</f>
        <v>344986.871497128</v>
      </c>
      <c r="M1791" s="0" t="n">
        <f aca="false">12*Inputs!$B$8*(1-MIN(1,Inputs!$G$8*$D1791)*churn_nonbuyers)*(ic*Inputs!$C$8+fee_wd*Inputs!$E$8*(1-$B1791)+fee_fx*Inputs!$D$8-cost_acc-cost_wd*Inputs!$E$8*(1-$B1791)-cost_fx*Inputs!$D$8)</f>
        <v>24965.75075544</v>
      </c>
      <c r="N1791" s="0" t="n">
        <f aca="false">K1791+L1791+I1791-fixed</f>
        <v>-83657.325353621</v>
      </c>
      <c r="O1791" s="0" t="n">
        <f aca="false">K1791+L1791+M1791-fixed</f>
        <v>-182853.296185552</v>
      </c>
      <c r="P1791" s="0" t="n">
        <f aca="false">12*Inputs!$B$6*(1-MIN(1,Inputs!$F$6*$D1791))*(ic*Inputs!$C$6+flat_fee-cost_acc-cost_wd*Inputs!$E$6*$E1791-cost_fx*Inputs!$D$6)+12*Inputs!$B$7*(1-MIN(1,Inputs!$F$7*$D1791))*(ic*Inputs!$C$7+flat_fee-cost_acc-cost_wd*Inputs!$E$7*$E1791-cost_fx*Inputs!$D$7)+12*Inputs!$B$8*(1-MIN(1,Inputs!$F$8*$D1791))*(ic*Inputs!$C$8+flat_fee-cost_acc-cost_wd*Inputs!$E$8*$E1791-cost_fx*Inputs!$D$8)-fixed</f>
        <v>-226341.1647352</v>
      </c>
    </row>
    <row r="1792" customFormat="false" ht="15" hidden="false" customHeight="false" outlineLevel="0" collapsed="false">
      <c r="A1792" s="0" t="n">
        <v>1727</v>
      </c>
      <c r="B1792" s="0" t="n">
        <v>0.213877</v>
      </c>
      <c r="C1792" s="0" t="n">
        <v>1.074874</v>
      </c>
      <c r="D1792" s="0" t="n">
        <v>0.957612</v>
      </c>
      <c r="E1792" s="0" t="n">
        <v>1.196234</v>
      </c>
      <c r="F1792" s="0" t="n">
        <v>0.334497</v>
      </c>
      <c r="G1792" s="0" t="n">
        <f aca="false">12*Inputs!$B$6*(MIN(1,$H$50*$C1792)*(ic*Inputs!$C$6+pS+fee_fx*Inputs!$D$6-cost_acc-cost_wd*Inputs!$E$6*$E1792-cost_fx*Inputs!$D$6-$F1792)+(1-MIN(1,$H$50*$C1792))*(1-MIN(1,Inputs!$G$6*$D1792)*churn_nonbuyers)*(ic*Inputs!$C$6+fee_wd*Inputs!$E$6*(1-$B1792)+fee_fx*Inputs!$D$6-cost_acc-cost_wd*Inputs!$E$6*(1-$B1792)-cost_fx*Inputs!$D$6))</f>
        <v>214496.685797097</v>
      </c>
      <c r="H1792" s="0" t="n">
        <f aca="false">12*Inputs!$B$7*(MIN(1,$H$51*$C1792)*(ic*Inputs!$C$7+pE+fee_fx*Inputs!$D$7-cost_acc-cost_wd*Inputs!$E$7*$E1792-cost_fx*Inputs!$D$7-$F1792)+(1-MIN(1,$H$51*$C1792))*(1-MIN(1,Inputs!$G$7*$D1792)*churn_nonbuyers)*(ic*Inputs!$C$7+fee_wd*Inputs!$E$7*(1-$B1792)+fee_fx*Inputs!$D$7-cost_acc-cost_wd*Inputs!$E$7*(1-$B1792)-cost_fx*Inputs!$D$7))</f>
        <v>395829.963044788</v>
      </c>
      <c r="I1792" s="0" t="n">
        <f aca="false">12*Inputs!$B$8*(MIN(1,$H$52*$C1792)*(ic*Inputs!$C$8+pT-cost_acc-cost_wd*Inputs!$E$8-cost_fx*Inputs!$D$8-cost_ins)+(1-MIN(1,$H$52*$C1792))*(1-MIN(1,Inputs!$G$8*$D1792)*churn_nonbuyers)*(ic*Inputs!$C$8+fee_wd*Inputs!$E$8*(1-$B1792)+fee_fx*Inputs!$D$8-cost_acc-cost_wd*Inputs!$E$8*(1-$B1792)-cost_fx*Inputs!$D$8))</f>
        <v>180740.371654246</v>
      </c>
      <c r="J1792" s="0" t="n">
        <f aca="false">G1792+H1792+I1792-fixed</f>
        <v>91067.0204961305</v>
      </c>
      <c r="K1792" s="0" t="n">
        <f aca="false">12*Inputs!$B$6*(1-MIN(1,Inputs!$G$6*$D1792)*churn_nonbuyers)*(ic*Inputs!$C$6+fee_wd*Inputs!$E$6*(1-$B1792)+fee_fx*Inputs!$D$6-cost_acc-cost_wd*Inputs!$E$6*(1-$B1792)-cost_fx*Inputs!$D$6)</f>
        <v>162623.623548413</v>
      </c>
      <c r="L1792" s="0" t="n">
        <f aca="false">12*Inputs!$B$7*(1-MIN(1,Inputs!$G$7*$D1792)*churn_nonbuyers)*(ic*Inputs!$C$7+fee_wd*Inputs!$E$7*(1-$B1792)+fee_fx*Inputs!$D$7-cost_acc-cost_wd*Inputs!$E$7*(1-$B1792)-cost_fx*Inputs!$D$7)</f>
        <v>361703.221553048</v>
      </c>
      <c r="M1792" s="0" t="n">
        <f aca="false">12*Inputs!$B$8*(1-MIN(1,Inputs!$G$8*$D1792)*churn_nonbuyers)*(ic*Inputs!$C$8+fee_wd*Inputs!$E$8*(1-$B1792)+fee_fx*Inputs!$D$8-cost_acc-cost_wd*Inputs!$E$8*(1-$B1792)-cost_fx*Inputs!$D$8)</f>
        <v>104220.369945926</v>
      </c>
      <c r="N1792" s="0" t="n">
        <f aca="false">K1792+L1792+I1792-fixed</f>
        <v>5067.21675570658</v>
      </c>
      <c r="O1792" s="0" t="n">
        <f aca="false">K1792+L1792+M1792-fixed</f>
        <v>-71452.7849526129</v>
      </c>
      <c r="P1792" s="0" t="n">
        <f aca="false">12*Inputs!$B$6*(1-MIN(1,Inputs!$F$6*$D1792))*(ic*Inputs!$C$6+flat_fee-cost_acc-cost_wd*Inputs!$E$6*$E1792-cost_fx*Inputs!$D$6)+12*Inputs!$B$7*(1-MIN(1,Inputs!$F$7*$D1792))*(ic*Inputs!$C$7+flat_fee-cost_acc-cost_wd*Inputs!$E$7*$E1792-cost_fx*Inputs!$D$7)+12*Inputs!$B$8*(1-MIN(1,Inputs!$F$8*$D1792))*(ic*Inputs!$C$8+flat_fee-cost_acc-cost_wd*Inputs!$E$8*$E1792-cost_fx*Inputs!$D$8)-fixed</f>
        <v>7606.38003392005</v>
      </c>
    </row>
    <row r="1793" customFormat="false" ht="15" hidden="false" customHeight="false" outlineLevel="0" collapsed="false">
      <c r="A1793" s="0" t="n">
        <v>1728</v>
      </c>
      <c r="B1793" s="0" t="n">
        <v>0.309459</v>
      </c>
      <c r="C1793" s="0" t="n">
        <v>0.938232</v>
      </c>
      <c r="D1793" s="0" t="n">
        <v>0.810572</v>
      </c>
      <c r="E1793" s="0" t="n">
        <v>1.174097</v>
      </c>
      <c r="F1793" s="0" t="n">
        <v>0.140539</v>
      </c>
      <c r="G1793" s="0" t="n">
        <f aca="false">12*Inputs!$B$6*(MIN(1,$H$50*$C1793)*(ic*Inputs!$C$6+pS+fee_fx*Inputs!$D$6-cost_acc-cost_wd*Inputs!$E$6*$E1793-cost_fx*Inputs!$D$6-$F1793)+(1-MIN(1,$H$50*$C1793))*(1-MIN(1,Inputs!$G$6*$D1793)*churn_nonbuyers)*(ic*Inputs!$C$6+fee_wd*Inputs!$E$6*(1-$B1793)+fee_fx*Inputs!$D$6-cost_acc-cost_wd*Inputs!$E$6*(1-$B1793)-cost_fx*Inputs!$D$6))</f>
        <v>201520.407069619</v>
      </c>
      <c r="H1793" s="0" t="n">
        <f aca="false">12*Inputs!$B$7*(MIN(1,$H$51*$C1793)*(ic*Inputs!$C$7+pE+fee_fx*Inputs!$D$7-cost_acc-cost_wd*Inputs!$E$7*$E1793-cost_fx*Inputs!$D$7-$F1793)+(1-MIN(1,$H$51*$C1793))*(1-MIN(1,Inputs!$G$7*$D1793)*churn_nonbuyers)*(ic*Inputs!$C$7+fee_wd*Inputs!$E$7*(1-$B1793)+fee_fx*Inputs!$D$7-cost_acc-cost_wd*Inputs!$E$7*(1-$B1793)-cost_fx*Inputs!$D$7))</f>
        <v>397003.184768953</v>
      </c>
      <c r="I1793" s="0" t="n">
        <f aca="false">12*Inputs!$B$8*(MIN(1,$H$52*$C1793)*(ic*Inputs!$C$8+pT-cost_acc-cost_wd*Inputs!$E$8-cost_fx*Inputs!$D$8-cost_ins)+(1-MIN(1,$H$52*$C1793))*(1-MIN(1,Inputs!$G$8*$D1793)*churn_nonbuyers)*(ic*Inputs!$C$8+fee_wd*Inputs!$E$8*(1-$B1793)+fee_fx*Inputs!$D$8-cost_acc-cost_wd*Inputs!$E$8*(1-$B1793)-cost_fx*Inputs!$D$8))</f>
        <v>181500.244637962</v>
      </c>
      <c r="J1793" s="0" t="n">
        <f aca="false">G1793+H1793+I1793-fixed</f>
        <v>80023.8364765341</v>
      </c>
      <c r="K1793" s="0" t="n">
        <f aca="false">12*Inputs!$B$6*(1-MIN(1,Inputs!$G$6*$D1793)*churn_nonbuyers)*(ic*Inputs!$C$6+fee_wd*Inputs!$E$6*(1-$B1793)+fee_fx*Inputs!$D$6-cost_acc-cost_wd*Inputs!$E$6*(1-$B1793)-cost_fx*Inputs!$D$6)</f>
        <v>150673.377603946</v>
      </c>
      <c r="L1793" s="0" t="n">
        <f aca="false">12*Inputs!$B$7*(1-MIN(1,Inputs!$G$7*$D1793)*churn_nonbuyers)*(ic*Inputs!$C$7+fee_wd*Inputs!$E$7*(1-$B1793)+fee_fx*Inputs!$D$7-cost_acc-cost_wd*Inputs!$E$7*(1-$B1793)-cost_fx*Inputs!$D$7)</f>
        <v>349916.848706368</v>
      </c>
      <c r="M1793" s="0" t="n">
        <f aca="false">12*Inputs!$B$8*(1-MIN(1,Inputs!$G$8*$D1793)*churn_nonbuyers)*(ic*Inputs!$C$8+fee_wd*Inputs!$E$8*(1-$B1793)+fee_fx*Inputs!$D$8-cost_acc-cost_wd*Inputs!$E$8*(1-$B1793)-cost_fx*Inputs!$D$8)</f>
        <v>134774.661138413</v>
      </c>
      <c r="N1793" s="0" t="n">
        <f aca="false">K1793+L1793+I1793-fixed</f>
        <v>-17909.5290517248</v>
      </c>
      <c r="O1793" s="0" t="n">
        <f aca="false">K1793+L1793+M1793-fixed</f>
        <v>-64635.112551274</v>
      </c>
      <c r="P1793" s="0" t="n">
        <f aca="false">12*Inputs!$B$6*(1-MIN(1,Inputs!$F$6*$D1793))*(ic*Inputs!$C$6+flat_fee-cost_acc-cost_wd*Inputs!$E$6*$E1793-cost_fx*Inputs!$D$6)+12*Inputs!$B$7*(1-MIN(1,Inputs!$F$7*$D1793))*(ic*Inputs!$C$7+flat_fee-cost_acc-cost_wd*Inputs!$E$7*$E1793-cost_fx*Inputs!$D$7)+12*Inputs!$B$8*(1-MIN(1,Inputs!$F$8*$D1793))*(ic*Inputs!$C$8+flat_fee-cost_acc-cost_wd*Inputs!$E$8*$E1793-cost_fx*Inputs!$D$8)-fixed</f>
        <v>94170.9260201599</v>
      </c>
    </row>
    <row r="1794" customFormat="false" ht="15" hidden="false" customHeight="false" outlineLevel="0" collapsed="false">
      <c r="A1794" s="0" t="n">
        <v>1729</v>
      </c>
      <c r="B1794" s="0" t="n">
        <v>0.24855</v>
      </c>
      <c r="C1794" s="0" t="n">
        <v>0.982543</v>
      </c>
      <c r="D1794" s="0" t="n">
        <v>1.169033</v>
      </c>
      <c r="E1794" s="0" t="n">
        <v>1.265037</v>
      </c>
      <c r="F1794" s="0" t="n">
        <v>0.132678</v>
      </c>
      <c r="G1794" s="0" t="n">
        <f aca="false">12*Inputs!$B$6*(MIN(1,$H$50*$C1794)*(ic*Inputs!$C$6+pS+fee_fx*Inputs!$D$6-cost_acc-cost_wd*Inputs!$E$6*$E1794-cost_fx*Inputs!$D$6-$F1794)+(1-MIN(1,$H$50*$C1794))*(1-MIN(1,Inputs!$G$6*$D1794)*churn_nonbuyers)*(ic*Inputs!$C$6+fee_wd*Inputs!$E$6*(1-$B1794)+fee_fx*Inputs!$D$6-cost_acc-cost_wd*Inputs!$E$6*(1-$B1794)-cost_fx*Inputs!$D$6))</f>
        <v>207056.832112027</v>
      </c>
      <c r="H1794" s="0" t="n">
        <f aca="false">12*Inputs!$B$7*(MIN(1,$H$51*$C1794)*(ic*Inputs!$C$7+pE+fee_fx*Inputs!$D$7-cost_acc-cost_wd*Inputs!$E$7*$E1794-cost_fx*Inputs!$D$7-$F1794)+(1-MIN(1,$H$51*$C1794))*(1-MIN(1,Inputs!$G$7*$D1794)*churn_nonbuyers)*(ic*Inputs!$C$7+fee_wd*Inputs!$E$7*(1-$B1794)+fee_fx*Inputs!$D$7-cost_acc-cost_wd*Inputs!$E$7*(1-$B1794)-cost_fx*Inputs!$D$7))</f>
        <v>392174.576238318</v>
      </c>
      <c r="I1794" s="0" t="n">
        <f aca="false">12*Inputs!$B$8*(MIN(1,$H$52*$C1794)*(ic*Inputs!$C$8+pT-cost_acc-cost_wd*Inputs!$E$8-cost_fx*Inputs!$D$8-cost_ins)+(1-MIN(1,$H$52*$C1794))*(1-MIN(1,Inputs!$G$8*$D1794)*churn_nonbuyers)*(ic*Inputs!$C$8+fee_wd*Inputs!$E$8*(1-$B1794)+fee_fx*Inputs!$D$8-cost_acc-cost_wd*Inputs!$E$8*(1-$B1794)-cost_fx*Inputs!$D$8))</f>
        <v>159465.382455009</v>
      </c>
      <c r="J1794" s="0" t="n">
        <f aca="false">G1794+H1794+I1794-fixed</f>
        <v>58696.7908053543</v>
      </c>
      <c r="K1794" s="0" t="n">
        <f aca="false">12*Inputs!$B$6*(1-MIN(1,Inputs!$G$6*$D1794)*churn_nonbuyers)*(ic*Inputs!$C$6+fee_wd*Inputs!$E$6*(1-$B1794)+fee_fx*Inputs!$D$6-cost_acc-cost_wd*Inputs!$E$6*(1-$B1794)-cost_fx*Inputs!$D$6)</f>
        <v>156117.00205548</v>
      </c>
      <c r="L1794" s="0" t="n">
        <f aca="false">12*Inputs!$B$7*(1-MIN(1,Inputs!$G$7*$D1794)*churn_nonbuyers)*(ic*Inputs!$C$7+fee_wd*Inputs!$E$7*(1-$B1794)+fee_fx*Inputs!$D$7-cost_acc-cost_wd*Inputs!$E$7*(1-$B1794)-cost_fx*Inputs!$D$7)</f>
        <v>354523.409649288</v>
      </c>
      <c r="M1794" s="0" t="n">
        <f aca="false">12*Inputs!$B$8*(1-MIN(1,Inputs!$G$8*$D1794)*churn_nonbuyers)*(ic*Inputs!$C$8+fee_wd*Inputs!$E$8*(1-$B1794)+fee_fx*Inputs!$D$8-cost_acc-cost_wd*Inputs!$E$8*(1-$B1794)-cost_fx*Inputs!$D$8)</f>
        <v>57131.86207224</v>
      </c>
      <c r="N1794" s="0" t="n">
        <f aca="false">K1794+L1794+I1794-fixed</f>
        <v>-29894.2058402235</v>
      </c>
      <c r="O1794" s="0" t="n">
        <f aca="false">K1794+L1794+M1794-fixed</f>
        <v>-132227.726222992</v>
      </c>
      <c r="P1794" s="0" t="n">
        <f aca="false">12*Inputs!$B$6*(1-MIN(1,Inputs!$F$6*$D1794))*(ic*Inputs!$C$6+flat_fee-cost_acc-cost_wd*Inputs!$E$6*$E1794-cost_fx*Inputs!$D$6)+12*Inputs!$B$7*(1-MIN(1,Inputs!$F$7*$D1794))*(ic*Inputs!$C$7+flat_fee-cost_acc-cost_wd*Inputs!$E$7*$E1794-cost_fx*Inputs!$D$7)+12*Inputs!$B$8*(1-MIN(1,Inputs!$F$8*$D1794))*(ic*Inputs!$C$8+flat_fee-cost_acc-cost_wd*Inputs!$E$8*$E1794-cost_fx*Inputs!$D$8)-fixed</f>
        <v>-128594.42581096</v>
      </c>
    </row>
    <row r="1795" customFormat="false" ht="15" hidden="false" customHeight="false" outlineLevel="0" collapsed="false">
      <c r="A1795" s="0" t="n">
        <v>1730</v>
      </c>
      <c r="B1795" s="0" t="n">
        <v>0.211189</v>
      </c>
      <c r="C1795" s="0" t="n">
        <v>1.097347</v>
      </c>
      <c r="D1795" s="0" t="n">
        <v>0.960921</v>
      </c>
      <c r="E1795" s="0" t="n">
        <v>1.246681</v>
      </c>
      <c r="F1795" s="0" t="n">
        <v>0.246427</v>
      </c>
      <c r="G1795" s="0" t="n">
        <f aca="false">12*Inputs!$B$6*(MIN(1,$H$50*$C1795)*(ic*Inputs!$C$6+pS+fee_fx*Inputs!$D$6-cost_acc-cost_wd*Inputs!$E$6*$E1795-cost_fx*Inputs!$D$6-$F1795)+(1-MIN(1,$H$50*$C1795))*(1-MIN(1,Inputs!$G$6*$D1795)*churn_nonbuyers)*(ic*Inputs!$C$6+fee_wd*Inputs!$E$6*(1-$B1795)+fee_fx*Inputs!$D$6-cost_acc-cost_wd*Inputs!$E$6*(1-$B1795)-cost_fx*Inputs!$D$6))</f>
        <v>216842.79172763</v>
      </c>
      <c r="H1795" s="0" t="n">
        <f aca="false">12*Inputs!$B$7*(MIN(1,$H$51*$C1795)*(ic*Inputs!$C$7+pE+fee_fx*Inputs!$D$7-cost_acc-cost_wd*Inputs!$E$7*$E1795-cost_fx*Inputs!$D$7-$F1795)+(1-MIN(1,$H$51*$C1795))*(1-MIN(1,Inputs!$G$7*$D1795)*churn_nonbuyers)*(ic*Inputs!$C$7+fee_wd*Inputs!$E$7*(1-$B1795)+fee_fx*Inputs!$D$7-cost_acc-cost_wd*Inputs!$E$7*(1-$B1795)-cost_fx*Inputs!$D$7))</f>
        <v>395923.070269329</v>
      </c>
      <c r="I1795" s="0" t="n">
        <f aca="false">12*Inputs!$B$8*(MIN(1,$H$52*$C1795)*(ic*Inputs!$C$8+pT-cost_acc-cost_wd*Inputs!$E$8-cost_fx*Inputs!$D$8-cost_ins)+(1-MIN(1,$H$52*$C1795))*(1-MIN(1,Inputs!$G$8*$D1795)*churn_nonbuyers)*(ic*Inputs!$C$8+fee_wd*Inputs!$E$8*(1-$B1795)+fee_fx*Inputs!$D$8-cost_acc-cost_wd*Inputs!$E$8*(1-$B1795)-cost_fx*Inputs!$D$8))</f>
        <v>182180.231678045</v>
      </c>
      <c r="J1795" s="0" t="n">
        <f aca="false">G1795+H1795+I1795-fixed</f>
        <v>94946.0936750042</v>
      </c>
      <c r="K1795" s="0" t="n">
        <f aca="false">12*Inputs!$B$6*(1-MIN(1,Inputs!$G$6*$D1795)*churn_nonbuyers)*(ic*Inputs!$C$6+fee_wd*Inputs!$E$6*(1-$B1795)+fee_fx*Inputs!$D$6-cost_acc-cost_wd*Inputs!$E$6*(1-$B1795)-cost_fx*Inputs!$D$6)</f>
        <v>162963.839124497</v>
      </c>
      <c r="L1795" s="0" t="n">
        <f aca="false">12*Inputs!$B$7*(1-MIN(1,Inputs!$G$7*$D1795)*churn_nonbuyers)*(ic*Inputs!$C$7+fee_wd*Inputs!$E$7*(1-$B1795)+fee_fx*Inputs!$D$7-cost_acc-cost_wd*Inputs!$E$7*(1-$B1795)-cost_fx*Inputs!$D$7)</f>
        <v>362042.166866698</v>
      </c>
      <c r="M1795" s="0" t="n">
        <f aca="false">12*Inputs!$B$8*(1-MIN(1,Inputs!$G$8*$D1795)*churn_nonbuyers)*(ic*Inputs!$C$8+fee_wd*Inputs!$E$8*(1-$B1795)+fee_fx*Inputs!$D$8-cost_acc-cost_wd*Inputs!$E$8*(1-$B1795)-cost_fx*Inputs!$D$8)</f>
        <v>103530.345674318</v>
      </c>
      <c r="N1795" s="0" t="n">
        <f aca="false">K1795+L1795+I1795-fixed</f>
        <v>7186.2376692401</v>
      </c>
      <c r="O1795" s="0" t="n">
        <f aca="false">K1795+L1795+M1795-fixed</f>
        <v>-71463.6483344865</v>
      </c>
      <c r="P1795" s="0" t="n">
        <f aca="false">12*Inputs!$B$6*(1-MIN(1,Inputs!$F$6*$D1795))*(ic*Inputs!$C$6+flat_fee-cost_acc-cost_wd*Inputs!$E$6*$E1795-cost_fx*Inputs!$D$6)+12*Inputs!$B$7*(1-MIN(1,Inputs!$F$7*$D1795))*(ic*Inputs!$C$7+flat_fee-cost_acc-cost_wd*Inputs!$E$7*$E1795-cost_fx*Inputs!$D$7)+12*Inputs!$B$8*(1-MIN(1,Inputs!$F$8*$D1795))*(ic*Inputs!$C$8+flat_fee-cost_acc-cost_wd*Inputs!$E$8*$E1795-cost_fx*Inputs!$D$8)-fixed</f>
        <v>-16370.06091976</v>
      </c>
    </row>
    <row r="1796" customFormat="false" ht="15" hidden="false" customHeight="false" outlineLevel="0" collapsed="false">
      <c r="A1796" s="0" t="n">
        <v>1731</v>
      </c>
      <c r="B1796" s="0" t="n">
        <v>0.219026</v>
      </c>
      <c r="C1796" s="0" t="n">
        <v>1.088868</v>
      </c>
      <c r="D1796" s="0" t="n">
        <v>1.442503</v>
      </c>
      <c r="E1796" s="0" t="n">
        <v>1.210525</v>
      </c>
      <c r="F1796" s="0" t="n">
        <v>0.125565</v>
      </c>
      <c r="G1796" s="0" t="n">
        <f aca="false">12*Inputs!$B$6*(MIN(1,$H$50*$C1796)*(ic*Inputs!$C$6+pS+fee_fx*Inputs!$D$6-cost_acc-cost_wd*Inputs!$E$6*$E1796-cost_fx*Inputs!$D$6-$F1796)+(1-MIN(1,$H$50*$C1796))*(1-MIN(1,Inputs!$G$6*$D1796)*churn_nonbuyers)*(ic*Inputs!$C$6+fee_wd*Inputs!$E$6*(1-$B1796)+fee_fx*Inputs!$D$6-cost_acc-cost_wd*Inputs!$E$6*(1-$B1796)-cost_fx*Inputs!$D$6))</f>
        <v>215646.752828508</v>
      </c>
      <c r="H1796" s="0" t="n">
        <f aca="false">12*Inputs!$B$7*(MIN(1,$H$51*$C1796)*(ic*Inputs!$C$7+pE+fee_fx*Inputs!$D$7-cost_acc-cost_wd*Inputs!$E$7*$E1796-cost_fx*Inputs!$D$7-$F1796)+(1-MIN(1,$H$51*$C1796))*(1-MIN(1,Inputs!$G$7*$D1796)*churn_nonbuyers)*(ic*Inputs!$C$7+fee_wd*Inputs!$E$7*(1-$B1796)+fee_fx*Inputs!$D$7-cost_acc-cost_wd*Inputs!$E$7*(1-$B1796)-cost_fx*Inputs!$D$7))</f>
        <v>404127.426339263</v>
      </c>
      <c r="I1796" s="0" t="n">
        <f aca="false">12*Inputs!$B$8*(MIN(1,$H$52*$C1796)*(ic*Inputs!$C$8+pT-cost_acc-cost_wd*Inputs!$E$8-cost_fx*Inputs!$D$8-cost_ins)+(1-MIN(1,$H$52*$C1796))*(1-MIN(1,Inputs!$G$8*$D1796)*churn_nonbuyers)*(ic*Inputs!$C$8+fee_wd*Inputs!$E$8*(1-$B1796)+fee_fx*Inputs!$D$8-cost_acc-cost_wd*Inputs!$E$8*(1-$B1796)-cost_fx*Inputs!$D$8))</f>
        <v>156953.788992</v>
      </c>
      <c r="J1796" s="0" t="n">
        <f aca="false">G1796+H1796+I1796-fixed</f>
        <v>76727.9681597718</v>
      </c>
      <c r="K1796" s="0" t="n">
        <f aca="false">12*Inputs!$B$6*(1-MIN(1,Inputs!$G$6*$D1796)*churn_nonbuyers)*(ic*Inputs!$C$6+fee_wd*Inputs!$E$6*(1-$B1796)+fee_fx*Inputs!$D$6-cost_acc-cost_wd*Inputs!$E$6*(1-$B1796)-cost_fx*Inputs!$D$6)</f>
        <v>157794.634526962</v>
      </c>
      <c r="L1796" s="0" t="n">
        <f aca="false">12*Inputs!$B$7*(1-MIN(1,Inputs!$G$7*$D1796)*churn_nonbuyers)*(ic*Inputs!$C$7+fee_wd*Inputs!$E$7*(1-$B1796)+fee_fx*Inputs!$D$7-cost_acc-cost_wd*Inputs!$E$7*(1-$B1796)-cost_fx*Inputs!$D$7)</f>
        <v>355576.624972177</v>
      </c>
      <c r="M1796" s="0" t="n">
        <f aca="false">12*Inputs!$B$8*(1-MIN(1,Inputs!$G$8*$D1796)*churn_nonbuyers)*(ic*Inputs!$C$8+fee_wd*Inputs!$E$8*(1-$B1796)+fee_fx*Inputs!$D$8-cost_acc-cost_wd*Inputs!$E$8*(1-$B1796)-cost_fx*Inputs!$D$8)</f>
        <v>0</v>
      </c>
      <c r="N1796" s="0" t="n">
        <f aca="false">K1796+L1796+I1796-fixed</f>
        <v>-29674.9515088614</v>
      </c>
      <c r="O1796" s="0" t="n">
        <f aca="false">K1796+L1796+M1796-fixed</f>
        <v>-186628.740500861</v>
      </c>
      <c r="P1796" s="0" t="n">
        <f aca="false">12*Inputs!$B$6*(1-MIN(1,Inputs!$F$6*$D1796))*(ic*Inputs!$C$6+flat_fee-cost_acc-cost_wd*Inputs!$E$6*$E1796-cost_fx*Inputs!$D$6)+12*Inputs!$B$7*(1-MIN(1,Inputs!$F$7*$D1796))*(ic*Inputs!$C$7+flat_fee-cost_acc-cost_wd*Inputs!$E$7*$E1796-cost_fx*Inputs!$D$7)+12*Inputs!$B$8*(1-MIN(1,Inputs!$F$8*$D1796))*(ic*Inputs!$C$8+flat_fee-cost_acc-cost_wd*Inputs!$E$8*$E1796-cost_fx*Inputs!$D$8)-fixed</f>
        <v>-247656.725206</v>
      </c>
    </row>
    <row r="1797" customFormat="false" ht="15" hidden="false" customHeight="false" outlineLevel="0" collapsed="false">
      <c r="A1797" s="0" t="n">
        <v>1732</v>
      </c>
      <c r="B1797" s="0" t="n">
        <v>0.262372</v>
      </c>
      <c r="C1797" s="0" t="n">
        <v>0.963714</v>
      </c>
      <c r="D1797" s="0" t="n">
        <v>1.23419</v>
      </c>
      <c r="E1797" s="0" t="n">
        <v>1.256548</v>
      </c>
      <c r="F1797" s="0" t="n">
        <v>0.068784</v>
      </c>
      <c r="G1797" s="0" t="n">
        <f aca="false">12*Inputs!$B$6*(MIN(1,$H$50*$C1797)*(ic*Inputs!$C$6+pS+fee_fx*Inputs!$D$6-cost_acc-cost_wd*Inputs!$E$6*$E1797-cost_fx*Inputs!$D$6-$F1797)+(1-MIN(1,$H$50*$C1797))*(1-MIN(1,Inputs!$G$6*$D1797)*churn_nonbuyers)*(ic*Inputs!$C$6+fee_wd*Inputs!$E$6*(1-$B1797)+fee_fx*Inputs!$D$6-cost_acc-cost_wd*Inputs!$E$6*(1-$B1797)-cost_fx*Inputs!$D$6))</f>
        <v>205465.739719317</v>
      </c>
      <c r="H1797" s="0" t="n">
        <f aca="false">12*Inputs!$B$7*(MIN(1,$H$51*$C1797)*(ic*Inputs!$C$7+pE+fee_fx*Inputs!$D$7-cost_acc-cost_wd*Inputs!$E$7*$E1797-cost_fx*Inputs!$D$7-$F1797)+(1-MIN(1,$H$51*$C1797))*(1-MIN(1,Inputs!$G$7*$D1797)*churn_nonbuyers)*(ic*Inputs!$C$7+fee_wd*Inputs!$E$7*(1-$B1797)+fee_fx*Inputs!$D$7-cost_acc-cost_wd*Inputs!$E$7*(1-$B1797)-cost_fx*Inputs!$D$7))</f>
        <v>394323.091637046</v>
      </c>
      <c r="I1797" s="0" t="n">
        <f aca="false">12*Inputs!$B$8*(MIN(1,$H$52*$C1797)*(ic*Inputs!$C$8+pT-cost_acc-cost_wd*Inputs!$E$8-cost_fx*Inputs!$D$8-cost_ins)+(1-MIN(1,$H$52*$C1797))*(1-MIN(1,Inputs!$G$8*$D1797)*churn_nonbuyers)*(ic*Inputs!$C$8+fee_wd*Inputs!$E$8*(1-$B1797)+fee_fx*Inputs!$D$8-cost_acc-cost_wd*Inputs!$E$8*(1-$B1797)-cost_fx*Inputs!$D$8))</f>
        <v>152807.743513556</v>
      </c>
      <c r="J1797" s="0" t="n">
        <f aca="false">G1797+H1797+I1797-fixed</f>
        <v>52596.5748699189</v>
      </c>
      <c r="K1797" s="0" t="n">
        <f aca="false">12*Inputs!$B$6*(1-MIN(1,Inputs!$G$6*$D1797)*churn_nonbuyers)*(ic*Inputs!$C$6+fee_wd*Inputs!$E$6*(1-$B1797)+fee_fx*Inputs!$D$6-cost_acc-cost_wd*Inputs!$E$6*(1-$B1797)-cost_fx*Inputs!$D$6)</f>
        <v>153709.278470496</v>
      </c>
      <c r="L1797" s="0" t="n">
        <f aca="false">12*Inputs!$B$7*(1-MIN(1,Inputs!$G$7*$D1797)*churn_nonbuyers)*(ic*Inputs!$C$7+fee_wd*Inputs!$E$7*(1-$B1797)+fee_fx*Inputs!$D$7-cost_acc-cost_wd*Inputs!$E$7*(1-$B1797)-cost_fx*Inputs!$D$7)</f>
        <v>351888.558762298</v>
      </c>
      <c r="M1797" s="0" t="n">
        <f aca="false">12*Inputs!$B$8*(1-MIN(1,Inputs!$G$8*$D1797)*churn_nonbuyers)*(ic*Inputs!$C$8+fee_wd*Inputs!$E$8*(1-$B1797)+fee_fx*Inputs!$D$8-cost_acc-cost_wd*Inputs!$E$8*(1-$B1797)-cost_fx*Inputs!$D$8)</f>
        <v>42698.6605956481</v>
      </c>
      <c r="N1797" s="0" t="n">
        <f aca="false">K1797+L1797+I1797-fixed</f>
        <v>-41594.4192536505</v>
      </c>
      <c r="O1797" s="0" t="n">
        <f aca="false">K1797+L1797+M1797-fixed</f>
        <v>-151703.502171558</v>
      </c>
      <c r="P1797" s="0" t="n">
        <f aca="false">12*Inputs!$B$6*(1-MIN(1,Inputs!$F$6*$D1797))*(ic*Inputs!$C$6+flat_fee-cost_acc-cost_wd*Inputs!$E$6*$E1797-cost_fx*Inputs!$D$6)+12*Inputs!$B$7*(1-MIN(1,Inputs!$F$7*$D1797))*(ic*Inputs!$C$7+flat_fee-cost_acc-cost_wd*Inputs!$E$7*$E1797-cost_fx*Inputs!$D$7)+12*Inputs!$B$8*(1-MIN(1,Inputs!$F$8*$D1797))*(ic*Inputs!$C$8+flat_fee-cost_acc-cost_wd*Inputs!$E$8*$E1797-cost_fx*Inputs!$D$8)-fixed</f>
        <v>-158003.6000512</v>
      </c>
    </row>
    <row r="1798" customFormat="false" ht="15" hidden="false" customHeight="false" outlineLevel="0" collapsed="false">
      <c r="A1798" s="0" t="n">
        <v>1733</v>
      </c>
      <c r="B1798" s="0" t="n">
        <v>0.495619</v>
      </c>
      <c r="C1798" s="0" t="n">
        <v>0.936412</v>
      </c>
      <c r="D1798" s="0" t="n">
        <v>1.301836</v>
      </c>
      <c r="E1798" s="0" t="n">
        <v>1.148851</v>
      </c>
      <c r="F1798" s="0" t="n">
        <v>0.185451</v>
      </c>
      <c r="G1798" s="0" t="n">
        <f aca="false">12*Inputs!$B$6*(MIN(1,$H$50*$C1798)*(ic*Inputs!$C$6+pS+fee_fx*Inputs!$D$6-cost_acc-cost_wd*Inputs!$E$6*$E1798-cost_fx*Inputs!$D$6-$F1798)+(1-MIN(1,$H$50*$C1798))*(1-MIN(1,Inputs!$G$6*$D1798)*churn_nonbuyers)*(ic*Inputs!$C$6+fee_wd*Inputs!$E$6*(1-$B1798)+fee_fx*Inputs!$D$6-cost_acc-cost_wd*Inputs!$E$6*(1-$B1798)-cost_fx*Inputs!$D$6))</f>
        <v>174244.448941141</v>
      </c>
      <c r="H1798" s="0" t="n">
        <f aca="false">12*Inputs!$B$7*(MIN(1,$H$51*$C1798)*(ic*Inputs!$C$7+pE+fee_fx*Inputs!$D$7-cost_acc-cost_wd*Inputs!$E$7*$E1798-cost_fx*Inputs!$D$7-$F1798)+(1-MIN(1,$H$51*$C1798))*(1-MIN(1,Inputs!$G$7*$D1798)*churn_nonbuyers)*(ic*Inputs!$C$7+fee_wd*Inputs!$E$7*(1-$B1798)+fee_fx*Inputs!$D$7-cost_acc-cost_wd*Inputs!$E$7*(1-$B1798)-cost_fx*Inputs!$D$7))</f>
        <v>377795.764018101</v>
      </c>
      <c r="I1798" s="0" t="n">
        <f aca="false">12*Inputs!$B$8*(MIN(1,$H$52*$C1798)*(ic*Inputs!$C$8+pT-cost_acc-cost_wd*Inputs!$E$8-cost_fx*Inputs!$D$8-cost_ins)+(1-MIN(1,$H$52*$C1798))*(1-MIN(1,Inputs!$G$8*$D1798)*churn_nonbuyers)*(ic*Inputs!$C$8+fee_wd*Inputs!$E$8*(1-$B1798)+fee_fx*Inputs!$D$8-cost_acc-cost_wd*Inputs!$E$8*(1-$B1798)-cost_fx*Inputs!$D$8))</f>
        <v>144226.933592503</v>
      </c>
      <c r="J1798" s="0" t="n">
        <f aca="false">G1798+H1798+I1798-fixed</f>
        <v>-3732.85344825487</v>
      </c>
      <c r="K1798" s="0" t="n">
        <f aca="false">12*Inputs!$B$6*(1-MIN(1,Inputs!$G$6*$D1798)*churn_nonbuyers)*(ic*Inputs!$C$6+fee_wd*Inputs!$E$6*(1-$B1798)+fee_fx*Inputs!$D$6-cost_acc-cost_wd*Inputs!$E$6*(1-$B1798)-cost_fx*Inputs!$D$6)</f>
        <v>121753.902646685</v>
      </c>
      <c r="L1798" s="0" t="n">
        <f aca="false">12*Inputs!$B$7*(1-MIN(1,Inputs!$G$7*$D1798)*churn_nonbuyers)*(ic*Inputs!$C$7+fee_wd*Inputs!$E$7*(1-$B1798)+fee_fx*Inputs!$D$7-cost_acc-cost_wd*Inputs!$E$7*(1-$B1798)-cost_fx*Inputs!$D$7)</f>
        <v>318871.183060011</v>
      </c>
      <c r="M1798" s="0" t="n">
        <f aca="false">12*Inputs!$B$8*(1-MIN(1,Inputs!$G$8*$D1798)*churn_nonbuyers)*(ic*Inputs!$C$8+fee_wd*Inputs!$E$8*(1-$B1798)+fee_fx*Inputs!$D$8-cost_acc-cost_wd*Inputs!$E$8*(1-$B1798)-cost_fx*Inputs!$D$8)</f>
        <v>26846.0111778624</v>
      </c>
      <c r="N1798" s="0" t="n">
        <f aca="false">K1798+L1798+I1798-fixed</f>
        <v>-115147.980700801</v>
      </c>
      <c r="O1798" s="0" t="n">
        <f aca="false">K1798+L1798+M1798-fixed</f>
        <v>-232528.903115442</v>
      </c>
      <c r="P1798" s="0" t="n">
        <f aca="false">12*Inputs!$B$6*(1-MIN(1,Inputs!$F$6*$D1798))*(ic*Inputs!$C$6+flat_fee-cost_acc-cost_wd*Inputs!$E$6*$E1798-cost_fx*Inputs!$D$6)+12*Inputs!$B$7*(1-MIN(1,Inputs!$F$7*$D1798))*(ic*Inputs!$C$7+flat_fee-cost_acc-cost_wd*Inputs!$E$7*$E1798-cost_fx*Inputs!$D$7)+12*Inputs!$B$8*(1-MIN(1,Inputs!$F$8*$D1798))*(ic*Inputs!$C$8+flat_fee-cost_acc-cost_wd*Inputs!$E$8*$E1798-cost_fx*Inputs!$D$8)-fixed</f>
        <v>-153262.54210336</v>
      </c>
    </row>
    <row r="1799" customFormat="false" ht="15" hidden="false" customHeight="false" outlineLevel="0" collapsed="false">
      <c r="A1799" s="0" t="n">
        <v>1734</v>
      </c>
      <c r="B1799" s="0" t="n">
        <v>0.335175</v>
      </c>
      <c r="C1799" s="0" t="n">
        <v>0.612541</v>
      </c>
      <c r="D1799" s="0" t="n">
        <v>0.777164</v>
      </c>
      <c r="E1799" s="0" t="n">
        <v>1.261021</v>
      </c>
      <c r="F1799" s="0" t="n">
        <v>0.079215</v>
      </c>
      <c r="G1799" s="0" t="n">
        <f aca="false">12*Inputs!$B$6*(MIN(1,$H$50*$C1799)*(ic*Inputs!$C$6+pS+fee_fx*Inputs!$D$6-cost_acc-cost_wd*Inputs!$E$6*$E1799-cost_fx*Inputs!$D$6-$F1799)+(1-MIN(1,$H$50*$C1799))*(1-MIN(1,Inputs!$G$6*$D1799)*churn_nonbuyers)*(ic*Inputs!$C$6+fee_wd*Inputs!$E$6*(1-$B1799)+fee_fx*Inputs!$D$6-cost_acc-cost_wd*Inputs!$E$6*(1-$B1799)-cost_fx*Inputs!$D$6))</f>
        <v>180373.116050775</v>
      </c>
      <c r="H1799" s="0" t="n">
        <f aca="false">12*Inputs!$B$7*(MIN(1,$H$51*$C1799)*(ic*Inputs!$C$7+pE+fee_fx*Inputs!$D$7-cost_acc-cost_wd*Inputs!$E$7*$E1799-cost_fx*Inputs!$D$7-$F1799)+(1-MIN(1,$H$51*$C1799))*(1-MIN(1,Inputs!$G$7*$D1799)*churn_nonbuyers)*(ic*Inputs!$C$7+fee_wd*Inputs!$E$7*(1-$B1799)+fee_fx*Inputs!$D$7-cost_acc-cost_wd*Inputs!$E$7*(1-$B1799)-cost_fx*Inputs!$D$7))</f>
        <v>374228.638626535</v>
      </c>
      <c r="I1799" s="0" t="n">
        <f aca="false">12*Inputs!$B$8*(MIN(1,$H$52*$C1799)*(ic*Inputs!$C$8+pT-cost_acc-cost_wd*Inputs!$E$8-cost_fx*Inputs!$D$8-cost_ins)+(1-MIN(1,$H$52*$C1799))*(1-MIN(1,Inputs!$G$8*$D1799)*churn_nonbuyers)*(ic*Inputs!$C$8+fee_wd*Inputs!$E$8*(1-$B1799)+fee_fx*Inputs!$D$8-cost_acc-cost_wd*Inputs!$E$8*(1-$B1799)-cost_fx*Inputs!$D$8))</f>
        <v>169120.494080414</v>
      </c>
      <c r="J1799" s="0" t="n">
        <f aca="false">G1799+H1799+I1799-fixed</f>
        <v>23722.2487577237</v>
      </c>
      <c r="K1799" s="0" t="n">
        <f aca="false">12*Inputs!$B$6*(1-MIN(1,Inputs!$G$6*$D1799)*churn_nonbuyers)*(ic*Inputs!$C$6+fee_wd*Inputs!$E$6*(1-$B1799)+fee_fx*Inputs!$D$6-cost_acc-cost_wd*Inputs!$E$6*(1-$B1799)-cost_fx*Inputs!$D$6)</f>
        <v>147376.48567464</v>
      </c>
      <c r="L1799" s="0" t="n">
        <f aca="false">12*Inputs!$B$7*(1-MIN(1,Inputs!$G$7*$D1799)*churn_nonbuyers)*(ic*Inputs!$C$7+fee_wd*Inputs!$E$7*(1-$B1799)+fee_fx*Inputs!$D$7-cost_acc-cost_wd*Inputs!$E$7*(1-$B1799)-cost_fx*Inputs!$D$7)</f>
        <v>346659.523532784</v>
      </c>
      <c r="M1799" s="0" t="n">
        <f aca="false">12*Inputs!$B$8*(1-MIN(1,Inputs!$G$8*$D1799)*churn_nonbuyers)*(ic*Inputs!$C$8+fee_wd*Inputs!$E$8*(1-$B1799)+fee_fx*Inputs!$D$8-cost_acc-cost_wd*Inputs!$E$8*(1-$B1799)-cost_fx*Inputs!$D$8)</f>
        <v>141497.49698832</v>
      </c>
      <c r="N1799" s="0" t="n">
        <f aca="false">K1799+L1799+I1799-fixed</f>
        <v>-36843.4967121617</v>
      </c>
      <c r="O1799" s="0" t="n">
        <f aca="false">K1799+L1799+M1799-fixed</f>
        <v>-64466.493804256</v>
      </c>
      <c r="P1799" s="0" t="n">
        <f aca="false">12*Inputs!$B$6*(1-MIN(1,Inputs!$F$6*$D1799))*(ic*Inputs!$C$6+flat_fee-cost_acc-cost_wd*Inputs!$E$6*$E1799-cost_fx*Inputs!$D$6)+12*Inputs!$B$7*(1-MIN(1,Inputs!$F$7*$D1799))*(ic*Inputs!$C$7+flat_fee-cost_acc-cost_wd*Inputs!$E$7*$E1799-cost_fx*Inputs!$D$7)+12*Inputs!$B$8*(1-MIN(1,Inputs!$F$8*$D1799))*(ic*Inputs!$C$8+flat_fee-cost_acc-cost_wd*Inputs!$E$8*$E1799-cost_fx*Inputs!$D$8)-fixed</f>
        <v>69414.8176745601</v>
      </c>
    </row>
    <row r="1800" customFormat="false" ht="15" hidden="false" customHeight="false" outlineLevel="0" collapsed="false">
      <c r="A1800" s="0" t="n">
        <v>1735</v>
      </c>
      <c r="B1800" s="0" t="n">
        <v>0.516729</v>
      </c>
      <c r="C1800" s="0" t="n">
        <v>0.970014</v>
      </c>
      <c r="D1800" s="0" t="n">
        <v>1.000654</v>
      </c>
      <c r="E1800" s="0" t="n">
        <v>1.319081</v>
      </c>
      <c r="F1800" s="0" t="n">
        <v>0.007884</v>
      </c>
      <c r="G1800" s="0" t="n">
        <f aca="false">12*Inputs!$B$6*(MIN(1,$H$50*$C1800)*(ic*Inputs!$C$6+pS+fee_fx*Inputs!$D$6-cost_acc-cost_wd*Inputs!$E$6*$E1800-cost_fx*Inputs!$D$6-$F1800)+(1-MIN(1,$H$50*$C1800))*(1-MIN(1,Inputs!$G$6*$D1800)*churn_nonbuyers)*(ic*Inputs!$C$6+fee_wd*Inputs!$E$6*(1-$B1800)+fee_fx*Inputs!$D$6-cost_acc-cost_wd*Inputs!$E$6*(1-$B1800)-cost_fx*Inputs!$D$6))</f>
        <v>175437.298895981</v>
      </c>
      <c r="H1800" s="0" t="n">
        <f aca="false">12*Inputs!$B$7*(MIN(1,$H$51*$C1800)*(ic*Inputs!$C$7+pE+fee_fx*Inputs!$D$7-cost_acc-cost_wd*Inputs!$E$7*$E1800-cost_fx*Inputs!$D$7-$F1800)+(1-MIN(1,$H$51*$C1800))*(1-MIN(1,Inputs!$G$7*$D1800)*churn_nonbuyers)*(ic*Inputs!$C$7+fee_wd*Inputs!$E$7*(1-$B1800)+fee_fx*Inputs!$D$7-cost_acc-cost_wd*Inputs!$E$7*(1-$B1800)-cost_fx*Inputs!$D$7))</f>
        <v>370839.302764655</v>
      </c>
      <c r="I1800" s="0" t="n">
        <f aca="false">12*Inputs!$B$8*(MIN(1,$H$52*$C1800)*(ic*Inputs!$C$8+pT-cost_acc-cost_wd*Inputs!$E$8-cost_fx*Inputs!$D$8-cost_ins)+(1-MIN(1,$H$52*$C1800))*(1-MIN(1,Inputs!$G$8*$D1800)*churn_nonbuyers)*(ic*Inputs!$C$8+fee_wd*Inputs!$E$8*(1-$B1800)+fee_fx*Inputs!$D$8-cost_acc-cost_wd*Inputs!$E$8*(1-$B1800)-cost_fx*Inputs!$D$8))</f>
        <v>168820.283717899</v>
      </c>
      <c r="J1800" s="0" t="n">
        <f aca="false">G1800+H1800+I1800-fixed</f>
        <v>15096.8853785348</v>
      </c>
      <c r="K1800" s="0" t="n">
        <f aca="false">12*Inputs!$B$6*(1-MIN(1,Inputs!$G$6*$D1800)*churn_nonbuyers)*(ic*Inputs!$C$6+fee_wd*Inputs!$E$6*(1-$B1800)+fee_fx*Inputs!$D$6-cost_acc-cost_wd*Inputs!$E$6*(1-$B1800)-cost_fx*Inputs!$D$6)</f>
        <v>120827.313653515</v>
      </c>
      <c r="L1800" s="0" t="n">
        <f aca="false">12*Inputs!$B$7*(1-MIN(1,Inputs!$G$7*$D1800)*churn_nonbuyers)*(ic*Inputs!$C$7+fee_wd*Inputs!$E$7*(1-$B1800)+fee_fx*Inputs!$D$7-cost_acc-cost_wd*Inputs!$E$7*(1-$B1800)-cost_fx*Inputs!$D$7)</f>
        <v>318920.842400109</v>
      </c>
      <c r="M1800" s="0" t="n">
        <f aca="false">12*Inputs!$B$8*(1-MIN(1,Inputs!$G$8*$D1800)*churn_nonbuyers)*(ic*Inputs!$C$8+fee_wd*Inputs!$E$8*(1-$B1800)+fee_fx*Inputs!$D$8-cost_acc-cost_wd*Inputs!$E$8*(1-$B1800)-cost_fx*Inputs!$D$8)</f>
        <v>90341.0312897376</v>
      </c>
      <c r="N1800" s="0" t="n">
        <f aca="false">K1800+L1800+I1800-fixed</f>
        <v>-91431.5602284765</v>
      </c>
      <c r="O1800" s="0" t="n">
        <f aca="false">K1800+L1800+M1800-fixed</f>
        <v>-169910.812656638</v>
      </c>
      <c r="P1800" s="0" t="n">
        <f aca="false">12*Inputs!$B$6*(1-MIN(1,Inputs!$F$6*$D1800))*(ic*Inputs!$C$6+flat_fee-cost_acc-cost_wd*Inputs!$E$6*$E1800-cost_fx*Inputs!$D$6)+12*Inputs!$B$7*(1-MIN(1,Inputs!$F$7*$D1800))*(ic*Inputs!$C$7+flat_fee-cost_acc-cost_wd*Inputs!$E$7*$E1800-cost_fx*Inputs!$D$7)+12*Inputs!$B$8*(1-MIN(1,Inputs!$F$8*$D1800))*(ic*Inputs!$C$8+flat_fee-cost_acc-cost_wd*Inputs!$E$8*$E1800-cost_fx*Inputs!$D$8)-fixed</f>
        <v>-67689.71795824</v>
      </c>
    </row>
    <row r="1801" customFormat="false" ht="15" hidden="false" customHeight="false" outlineLevel="0" collapsed="false">
      <c r="A1801" s="0" t="n">
        <v>1736</v>
      </c>
      <c r="B1801" s="0" t="n">
        <v>0.230596</v>
      </c>
      <c r="C1801" s="0" t="n">
        <v>0.931606</v>
      </c>
      <c r="D1801" s="0" t="n">
        <v>0.905395</v>
      </c>
      <c r="E1801" s="0" t="n">
        <v>1.148741</v>
      </c>
      <c r="F1801" s="0" t="n">
        <v>0.295235</v>
      </c>
      <c r="G1801" s="0" t="n">
        <f aca="false">12*Inputs!$B$6*(MIN(1,$H$50*$C1801)*(ic*Inputs!$C$6+pS+fee_fx*Inputs!$D$6-cost_acc-cost_wd*Inputs!$E$6*$E1801-cost_fx*Inputs!$D$6-$F1801)+(1-MIN(1,$H$50*$C1801))*(1-MIN(1,Inputs!$G$6*$D1801)*churn_nonbuyers)*(ic*Inputs!$C$6+fee_wd*Inputs!$E$6*(1-$B1801)+fee_fx*Inputs!$D$6-cost_acc-cost_wd*Inputs!$E$6*(1-$B1801)-cost_fx*Inputs!$D$6))</f>
        <v>207730.208959995</v>
      </c>
      <c r="H1801" s="0" t="n">
        <f aca="false">12*Inputs!$B$7*(MIN(1,$H$51*$C1801)*(ic*Inputs!$C$7+pE+fee_fx*Inputs!$D$7-cost_acc-cost_wd*Inputs!$E$7*$E1801-cost_fx*Inputs!$D$7-$F1801)+(1-MIN(1,$H$51*$C1801))*(1-MIN(1,Inputs!$G$7*$D1801)*churn_nonbuyers)*(ic*Inputs!$C$7+fee_wd*Inputs!$E$7*(1-$B1801)+fee_fx*Inputs!$D$7-cost_acc-cost_wd*Inputs!$E$7*(1-$B1801)-cost_fx*Inputs!$D$7))</f>
        <v>397381.70841751</v>
      </c>
      <c r="I1801" s="0" t="n">
        <f aca="false">12*Inputs!$B$8*(MIN(1,$H$52*$C1801)*(ic*Inputs!$C$8+pT-cost_acc-cost_wd*Inputs!$E$8-cost_fx*Inputs!$D$8-cost_ins)+(1-MIN(1,$H$52*$C1801))*(1-MIN(1,Inputs!$G$8*$D1801)*churn_nonbuyers)*(ic*Inputs!$C$8+fee_wd*Inputs!$E$8*(1-$B1801)+fee_fx*Inputs!$D$8-cost_acc-cost_wd*Inputs!$E$8*(1-$B1801)-cost_fx*Inputs!$D$8))</f>
        <v>174458.727009921</v>
      </c>
      <c r="J1801" s="0" t="n">
        <f aca="false">G1801+H1801+I1801-fixed</f>
        <v>79570.6443874254</v>
      </c>
      <c r="K1801" s="0" t="n">
        <f aca="false">12*Inputs!$B$6*(1-MIN(1,Inputs!$G$6*$D1801)*churn_nonbuyers)*(ic*Inputs!$C$6+fee_wd*Inputs!$E$6*(1-$B1801)+fee_fx*Inputs!$D$6-cost_acc-cost_wd*Inputs!$E$6*(1-$B1801)-cost_fx*Inputs!$D$6)</f>
        <v>160771.013751024</v>
      </c>
      <c r="L1801" s="0" t="n">
        <f aca="false">12*Inputs!$B$7*(1-MIN(1,Inputs!$G$7*$D1801)*churn_nonbuyers)*(ic*Inputs!$C$7+fee_wd*Inputs!$E$7*(1-$B1801)+fee_fx*Inputs!$D$7-cost_acc-cost_wd*Inputs!$E$7*(1-$B1801)-cost_fx*Inputs!$D$7)</f>
        <v>359944.449690615</v>
      </c>
      <c r="M1801" s="0" t="n">
        <f aca="false">12*Inputs!$B$8*(1-MIN(1,Inputs!$G$8*$D1801)*churn_nonbuyers)*(ic*Inputs!$C$8+fee_wd*Inputs!$E$8*(1-$B1801)+fee_fx*Inputs!$D$8-cost_acc-cost_wd*Inputs!$E$8*(1-$B1801)-cost_fx*Inputs!$D$8)</f>
        <v>115481.766038112</v>
      </c>
      <c r="N1801" s="0" t="n">
        <f aca="false">K1801+L1801+I1801-fixed</f>
        <v>-4825.80954844039</v>
      </c>
      <c r="O1801" s="0" t="n">
        <f aca="false">K1801+L1801+M1801-fixed</f>
        <v>-63802.7705202495</v>
      </c>
      <c r="P1801" s="0" t="n">
        <f aca="false">12*Inputs!$B$6*(1-MIN(1,Inputs!$F$6*$D1801))*(ic*Inputs!$C$6+flat_fee-cost_acc-cost_wd*Inputs!$E$6*$E1801-cost_fx*Inputs!$D$6)+12*Inputs!$B$7*(1-MIN(1,Inputs!$F$7*$D1801))*(ic*Inputs!$C$7+flat_fee-cost_acc-cost_wd*Inputs!$E$7*$E1801-cost_fx*Inputs!$D$7)+12*Inputs!$B$8*(1-MIN(1,Inputs!$F$8*$D1801))*(ic*Inputs!$C$8+flat_fee-cost_acc-cost_wd*Inputs!$E$8*$E1801-cost_fx*Inputs!$D$8)-fixed</f>
        <v>56189.1022868</v>
      </c>
    </row>
    <row r="1802" customFormat="false" ht="15" hidden="false" customHeight="false" outlineLevel="0" collapsed="false">
      <c r="A1802" s="0" t="n">
        <v>1737</v>
      </c>
      <c r="B1802" s="0" t="n">
        <v>0.095887</v>
      </c>
      <c r="C1802" s="0" t="n">
        <v>0.993417</v>
      </c>
      <c r="D1802" s="0" t="n">
        <v>0.996969</v>
      </c>
      <c r="E1802" s="0" t="n">
        <v>1.107809</v>
      </c>
      <c r="F1802" s="0" t="n">
        <v>0.466789</v>
      </c>
      <c r="G1802" s="0" t="n">
        <f aca="false">12*Inputs!$B$6*(MIN(1,$H$50*$C1802)*(ic*Inputs!$C$6+pS+fee_fx*Inputs!$D$6-cost_acc-cost_wd*Inputs!$E$6*$E1802-cost_fx*Inputs!$D$6-$F1802)+(1-MIN(1,$H$50*$C1802))*(1-MIN(1,Inputs!$G$6*$D1802)*churn_nonbuyers)*(ic*Inputs!$C$6+fee_wd*Inputs!$E$6*(1-$B1802)+fee_fx*Inputs!$D$6-cost_acc-cost_wd*Inputs!$E$6*(1-$B1802)-cost_fx*Inputs!$D$6))</f>
        <v>224112.775808395</v>
      </c>
      <c r="H1802" s="0" t="n">
        <f aca="false">12*Inputs!$B$7*(MIN(1,$H$51*$C1802)*(ic*Inputs!$C$7+pE+fee_fx*Inputs!$D$7-cost_acc-cost_wd*Inputs!$E$7*$E1802-cost_fx*Inputs!$D$7-$F1802)+(1-MIN(1,$H$51*$C1802))*(1-MIN(1,Inputs!$G$7*$D1802)*churn_nonbuyers)*(ic*Inputs!$C$7+fee_wd*Inputs!$E$7*(1-$B1802)+fee_fx*Inputs!$D$7-cost_acc-cost_wd*Inputs!$E$7*(1-$B1802)-cost_fx*Inputs!$D$7))</f>
        <v>405461.244501342</v>
      </c>
      <c r="I1802" s="0" t="n">
        <f aca="false">12*Inputs!$B$8*(MIN(1,$H$52*$C1802)*(ic*Inputs!$C$8+pT-cost_acc-cost_wd*Inputs!$E$8-cost_fx*Inputs!$D$8-cost_ins)+(1-MIN(1,$H$52*$C1802))*(1-MIN(1,Inputs!$G$8*$D1802)*churn_nonbuyers)*(ic*Inputs!$C$8+fee_wd*Inputs!$E$8*(1-$B1802)+fee_fx*Inputs!$D$8-cost_acc-cost_wd*Inputs!$E$8*(1-$B1802)-cost_fx*Inputs!$D$8))</f>
        <v>172809.704114482</v>
      </c>
      <c r="J1802" s="0" t="n">
        <f aca="false">G1802+H1802+I1802-fixed</f>
        <v>102383.724424219</v>
      </c>
      <c r="K1802" s="0" t="n">
        <f aca="false">12*Inputs!$B$6*(1-MIN(1,Inputs!$G$6*$D1802)*churn_nonbuyers)*(ic*Inputs!$C$6+fee_wd*Inputs!$E$6*(1-$B1802)+fee_fx*Inputs!$D$6-cost_acc-cost_wd*Inputs!$E$6*(1-$B1802)-cost_fx*Inputs!$D$6)</f>
        <v>178431.118318822</v>
      </c>
      <c r="L1802" s="0" t="n">
        <f aca="false">12*Inputs!$B$7*(1-MIN(1,Inputs!$G$7*$D1802)*churn_nonbuyers)*(ic*Inputs!$C$7+fee_wd*Inputs!$E$7*(1-$B1802)+fee_fx*Inputs!$D$7-cost_acc-cost_wd*Inputs!$E$7*(1-$B1802)-cost_fx*Inputs!$D$7)</f>
        <v>377745.911279293</v>
      </c>
      <c r="M1802" s="0" t="n">
        <f aca="false">12*Inputs!$B$8*(1-MIN(1,Inputs!$G$8*$D1802)*churn_nonbuyers)*(ic*Inputs!$C$8+fee_wd*Inputs!$E$8*(1-$B1802)+fee_fx*Inputs!$D$8-cost_acc-cost_wd*Inputs!$E$8*(1-$B1802)-cost_fx*Inputs!$D$8)</f>
        <v>97221.9847945008</v>
      </c>
      <c r="N1802" s="0" t="n">
        <f aca="false">K1802+L1802+I1802-fixed</f>
        <v>28986.7337125965</v>
      </c>
      <c r="O1802" s="0" t="n">
        <f aca="false">K1802+L1802+M1802-fixed</f>
        <v>-46600.9856073845</v>
      </c>
      <c r="P1802" s="0" t="n">
        <f aca="false">12*Inputs!$B$6*(1-MIN(1,Inputs!$F$6*$D1802))*(ic*Inputs!$C$6+flat_fee-cost_acc-cost_wd*Inputs!$E$6*$E1802-cost_fx*Inputs!$D$6)+12*Inputs!$B$7*(1-MIN(1,Inputs!$F$7*$D1802))*(ic*Inputs!$C$7+flat_fee-cost_acc-cost_wd*Inputs!$E$7*$E1802-cost_fx*Inputs!$D$7)+12*Inputs!$B$8*(1-MIN(1,Inputs!$F$8*$D1802))*(ic*Inputs!$C$8+flat_fee-cost_acc-cost_wd*Inputs!$E$8*$E1802-cost_fx*Inputs!$D$8)-fixed</f>
        <v>25529.35318904</v>
      </c>
    </row>
    <row r="1803" customFormat="false" ht="15" hidden="false" customHeight="false" outlineLevel="0" collapsed="false">
      <c r="A1803" s="0" t="n">
        <v>1738</v>
      </c>
      <c r="B1803" s="0" t="n">
        <v>0.200079</v>
      </c>
      <c r="C1803" s="0" t="n">
        <v>0.658252</v>
      </c>
      <c r="D1803" s="0" t="n">
        <v>1.134838</v>
      </c>
      <c r="E1803" s="0" t="n">
        <v>1.208227</v>
      </c>
      <c r="F1803" s="0" t="n">
        <v>0.14444</v>
      </c>
      <c r="G1803" s="0" t="n">
        <f aca="false">12*Inputs!$B$6*(MIN(1,$H$50*$C1803)*(ic*Inputs!$C$6+pS+fee_fx*Inputs!$D$6-cost_acc-cost_wd*Inputs!$E$6*$E1803-cost_fx*Inputs!$D$6-$F1803)+(1-MIN(1,$H$50*$C1803))*(1-MIN(1,Inputs!$G$6*$D1803)*churn_nonbuyers)*(ic*Inputs!$C$6+fee_wd*Inputs!$E$6*(1-$B1803)+fee_fx*Inputs!$D$6-cost_acc-cost_wd*Inputs!$E$6*(1-$B1803)-cost_fx*Inputs!$D$6))</f>
        <v>197432.841492516</v>
      </c>
      <c r="H1803" s="0" t="n">
        <f aca="false">12*Inputs!$B$7*(MIN(1,$H$51*$C1803)*(ic*Inputs!$C$7+pE+fee_fx*Inputs!$D$7-cost_acc-cost_wd*Inputs!$E$7*$E1803-cost_fx*Inputs!$D$7-$F1803)+(1-MIN(1,$H$51*$C1803))*(1-MIN(1,Inputs!$G$7*$D1803)*churn_nonbuyers)*(ic*Inputs!$C$7+fee_wd*Inputs!$E$7*(1-$B1803)+fee_fx*Inputs!$D$7-cost_acc-cost_wd*Inputs!$E$7*(1-$B1803)-cost_fx*Inputs!$D$7))</f>
        <v>388854.320256613</v>
      </c>
      <c r="I1803" s="0" t="n">
        <f aca="false">12*Inputs!$B$8*(MIN(1,$H$52*$C1803)*(ic*Inputs!$C$8+pT-cost_acc-cost_wd*Inputs!$E$8-cost_fx*Inputs!$D$8-cost_ins)+(1-MIN(1,$H$52*$C1803))*(1-MIN(1,Inputs!$G$8*$D1803)*churn_nonbuyers)*(ic*Inputs!$C$8+fee_wd*Inputs!$E$8*(1-$B1803)+fee_fx*Inputs!$D$8-cost_acc-cost_wd*Inputs!$E$8*(1-$B1803)-cost_fx*Inputs!$D$8))</f>
        <v>130006.778032078</v>
      </c>
      <c r="J1803" s="0" t="n">
        <f aca="false">G1803+H1803+I1803-fixed</f>
        <v>16293.9397812067</v>
      </c>
      <c r="K1803" s="0" t="n">
        <f aca="false">12*Inputs!$B$6*(1-MIN(1,Inputs!$G$6*$D1803)*churn_nonbuyers)*(ic*Inputs!$C$6+fee_wd*Inputs!$E$6*(1-$B1803)+fee_fx*Inputs!$D$6-cost_acc-cost_wd*Inputs!$E$6*(1-$B1803)-cost_fx*Inputs!$D$6)</f>
        <v>162984.269175854</v>
      </c>
      <c r="L1803" s="0" t="n">
        <f aca="false">12*Inputs!$B$7*(1-MIN(1,Inputs!$G$7*$D1803)*churn_nonbuyers)*(ic*Inputs!$C$7+fee_wd*Inputs!$E$7*(1-$B1803)+fee_fx*Inputs!$D$7-cost_acc-cost_wd*Inputs!$E$7*(1-$B1803)-cost_fx*Inputs!$D$7)</f>
        <v>361642.510881513</v>
      </c>
      <c r="M1803" s="0" t="n">
        <f aca="false">12*Inputs!$B$8*(1-MIN(1,Inputs!$G$8*$D1803)*churn_nonbuyers)*(ic*Inputs!$C$8+fee_wd*Inputs!$E$8*(1-$B1803)+fee_fx*Inputs!$D$8-cost_acc-cost_wd*Inputs!$E$8*(1-$B1803)-cost_fx*Inputs!$D$8)</f>
        <v>65137.5454339872</v>
      </c>
      <c r="N1803" s="0" t="n">
        <f aca="false">K1803+L1803+I1803-fixed</f>
        <v>-45366.4419105547</v>
      </c>
      <c r="O1803" s="0" t="n">
        <f aca="false">K1803+L1803+M1803-fixed</f>
        <v>-110235.674508646</v>
      </c>
      <c r="P1803" s="0" t="n">
        <f aca="false">12*Inputs!$B$6*(1-MIN(1,Inputs!$F$6*$D1803))*(ic*Inputs!$C$6+flat_fee-cost_acc-cost_wd*Inputs!$E$6*$E1803-cost_fx*Inputs!$D$6)+12*Inputs!$B$7*(1-MIN(1,Inputs!$F$7*$D1803))*(ic*Inputs!$C$7+flat_fee-cost_acc-cost_wd*Inputs!$E$7*$E1803-cost_fx*Inputs!$D$7)+12*Inputs!$B$8*(1-MIN(1,Inputs!$F$8*$D1803))*(ic*Inputs!$C$8+flat_fee-cost_acc-cost_wd*Inputs!$E$8*$E1803-cost_fx*Inputs!$D$8)-fixed</f>
        <v>-88782.52872976</v>
      </c>
    </row>
    <row r="1804" customFormat="false" ht="15" hidden="false" customHeight="false" outlineLevel="0" collapsed="false">
      <c r="A1804" s="0" t="n">
        <v>1739</v>
      </c>
      <c r="B1804" s="0" t="n">
        <v>0.181703</v>
      </c>
      <c r="C1804" s="0" t="n">
        <v>1.083064</v>
      </c>
      <c r="D1804" s="0" t="n">
        <v>1.103235</v>
      </c>
      <c r="E1804" s="0" t="n">
        <v>1.25488</v>
      </c>
      <c r="F1804" s="0" t="n">
        <v>0.493446</v>
      </c>
      <c r="G1804" s="0" t="n">
        <f aca="false">12*Inputs!$B$6*(MIN(1,$H$50*$C1804)*(ic*Inputs!$C$6+pS+fee_fx*Inputs!$D$6-cost_acc-cost_wd*Inputs!$E$6*$E1804-cost_fx*Inputs!$D$6-$F1804)+(1-MIN(1,$H$50*$C1804))*(1-MIN(1,Inputs!$G$6*$D1804)*churn_nonbuyers)*(ic*Inputs!$C$6+fee_wd*Inputs!$E$6*(1-$B1804)+fee_fx*Inputs!$D$6-cost_acc-cost_wd*Inputs!$E$6*(1-$B1804)-cost_fx*Inputs!$D$6))</f>
        <v>212324.433889777</v>
      </c>
      <c r="H1804" s="0" t="n">
        <f aca="false">12*Inputs!$B$7*(MIN(1,$H$51*$C1804)*(ic*Inputs!$C$7+pE+fee_fx*Inputs!$D$7-cost_acc-cost_wd*Inputs!$E$7*$E1804-cost_fx*Inputs!$D$7-$F1804)+(1-MIN(1,$H$51*$C1804))*(1-MIN(1,Inputs!$G$7*$D1804)*churn_nonbuyers)*(ic*Inputs!$C$7+fee_wd*Inputs!$E$7*(1-$B1804)+fee_fx*Inputs!$D$7-cost_acc-cost_wd*Inputs!$E$7*(1-$B1804)-cost_fx*Inputs!$D$7))</f>
        <v>380473.737240173</v>
      </c>
      <c r="I1804" s="0" t="n">
        <f aca="false">12*Inputs!$B$8*(MIN(1,$H$52*$C1804)*(ic*Inputs!$C$8+pT-cost_acc-cost_wd*Inputs!$E$8-cost_fx*Inputs!$D$8-cost_ins)+(1-MIN(1,$H$52*$C1804))*(1-MIN(1,Inputs!$G$8*$D1804)*churn_nonbuyers)*(ic*Inputs!$C$8+fee_wd*Inputs!$E$8*(1-$B1804)+fee_fx*Inputs!$D$8-cost_acc-cost_wd*Inputs!$E$8*(1-$B1804)-cost_fx*Inputs!$D$8))</f>
        <v>173614.582611503</v>
      </c>
      <c r="J1804" s="0" t="n">
        <f aca="false">G1804+H1804+I1804-fixed</f>
        <v>66412.7537414529</v>
      </c>
      <c r="K1804" s="0" t="n">
        <f aca="false">12*Inputs!$B$6*(1-MIN(1,Inputs!$G$6*$D1804)*churn_nonbuyers)*(ic*Inputs!$C$6+fee_wd*Inputs!$E$6*(1-$B1804)+fee_fx*Inputs!$D$6-cost_acc-cost_wd*Inputs!$E$6*(1-$B1804)-cost_fx*Inputs!$D$6)</f>
        <v>165757.479186276</v>
      </c>
      <c r="L1804" s="0" t="n">
        <f aca="false">12*Inputs!$B$7*(1-MIN(1,Inputs!$G$7*$D1804)*churn_nonbuyers)*(ic*Inputs!$C$7+fee_wd*Inputs!$E$7*(1-$B1804)+fee_fx*Inputs!$D$7-cost_acc-cost_wd*Inputs!$E$7*(1-$B1804)-cost_fx*Inputs!$D$7)</f>
        <v>364556.029431766</v>
      </c>
      <c r="M1804" s="0" t="n">
        <f aca="false">12*Inputs!$B$8*(1-MIN(1,Inputs!$G$8*$D1804)*churn_nonbuyers)*(ic*Inputs!$C$8+fee_wd*Inputs!$E$8*(1-$B1804)+fee_fx*Inputs!$D$8-cost_acc-cost_wd*Inputs!$E$8*(1-$B1804)-cost_fx*Inputs!$D$8)</f>
        <v>72346.616469288</v>
      </c>
      <c r="N1804" s="0" t="n">
        <f aca="false">K1804+L1804+I1804-fixed</f>
        <v>3928.0912295446</v>
      </c>
      <c r="O1804" s="0" t="n">
        <f aca="false">K1804+L1804+M1804-fixed</f>
        <v>-97339.8749126704</v>
      </c>
      <c r="P1804" s="0" t="n">
        <f aca="false">12*Inputs!$B$6*(1-MIN(1,Inputs!$F$6*$D1804))*(ic*Inputs!$C$6+flat_fee-cost_acc-cost_wd*Inputs!$E$6*$E1804-cost_fx*Inputs!$D$6)+12*Inputs!$B$7*(1-MIN(1,Inputs!$F$7*$D1804))*(ic*Inputs!$C$7+flat_fee-cost_acc-cost_wd*Inputs!$E$7*$E1804-cost_fx*Inputs!$D$7)+12*Inputs!$B$8*(1-MIN(1,Inputs!$F$8*$D1804))*(ic*Inputs!$C$8+flat_fee-cost_acc-cost_wd*Inputs!$E$8*$E1804-cost_fx*Inputs!$D$8)-fixed</f>
        <v>-91538.2582479999</v>
      </c>
    </row>
    <row r="1805" customFormat="false" ht="15" hidden="false" customHeight="false" outlineLevel="0" collapsed="false">
      <c r="A1805" s="0" t="n">
        <v>1740</v>
      </c>
      <c r="B1805" s="0" t="n">
        <v>0.246859</v>
      </c>
      <c r="C1805" s="0" t="n">
        <v>0.654434</v>
      </c>
      <c r="D1805" s="0" t="n">
        <v>0.973668</v>
      </c>
      <c r="E1805" s="0" t="n">
        <v>1.219055</v>
      </c>
      <c r="F1805" s="0" t="n">
        <v>0.289616</v>
      </c>
      <c r="G1805" s="0" t="n">
        <f aca="false">12*Inputs!$B$6*(MIN(1,$H$50*$C1805)*(ic*Inputs!$C$6+pS+fee_fx*Inputs!$D$6-cost_acc-cost_wd*Inputs!$E$6*$E1805-cost_fx*Inputs!$D$6-$F1805)+(1-MIN(1,$H$50*$C1805))*(1-MIN(1,Inputs!$G$6*$D1805)*churn_nonbuyers)*(ic*Inputs!$C$6+fee_wd*Inputs!$E$6*(1-$B1805)+fee_fx*Inputs!$D$6-cost_acc-cost_wd*Inputs!$E$6*(1-$B1805)-cost_fx*Inputs!$D$6))</f>
        <v>190127.432412256</v>
      </c>
      <c r="H1805" s="0" t="n">
        <f aca="false">12*Inputs!$B$7*(MIN(1,$H$51*$C1805)*(ic*Inputs!$C$7+pE+fee_fx*Inputs!$D$7-cost_acc-cost_wd*Inputs!$E$7*$E1805-cost_fx*Inputs!$D$7-$F1805)+(1-MIN(1,$H$51*$C1805))*(1-MIN(1,Inputs!$G$7*$D1805)*churn_nonbuyers)*(ic*Inputs!$C$7+fee_wd*Inputs!$E$7*(1-$B1805)+fee_fx*Inputs!$D$7-cost_acc-cost_wd*Inputs!$E$7*(1-$B1805)-cost_fx*Inputs!$D$7))</f>
        <v>378916.359715252</v>
      </c>
      <c r="I1805" s="0" t="n">
        <f aca="false">12*Inputs!$B$8*(MIN(1,$H$52*$C1805)*(ic*Inputs!$C$8+pT-cost_acc-cost_wd*Inputs!$E$8-cost_fx*Inputs!$D$8-cost_ins)+(1-MIN(1,$H$52*$C1805))*(1-MIN(1,Inputs!$G$8*$D1805)*churn_nonbuyers)*(ic*Inputs!$C$8+fee_wd*Inputs!$E$8*(1-$B1805)+fee_fx*Inputs!$D$8-cost_acc-cost_wd*Inputs!$E$8*(1-$B1805)-cost_fx*Inputs!$D$8))</f>
        <v>148610.768099447</v>
      </c>
      <c r="J1805" s="0" t="n">
        <f aca="false">G1805+H1805+I1805-fixed</f>
        <v>17654.5602269542</v>
      </c>
      <c r="K1805" s="0" t="n">
        <f aca="false">12*Inputs!$B$6*(1-MIN(1,Inputs!$G$6*$D1805)*churn_nonbuyers)*(ic*Inputs!$C$6+fee_wd*Inputs!$E$6*(1-$B1805)+fee_fx*Inputs!$D$6-cost_acc-cost_wd*Inputs!$E$6*(1-$B1805)-cost_fx*Inputs!$D$6)</f>
        <v>157968.313263446</v>
      </c>
      <c r="L1805" s="0" t="n">
        <f aca="false">12*Inputs!$B$7*(1-MIN(1,Inputs!$G$7*$D1805)*churn_nonbuyers)*(ic*Inputs!$C$7+fee_wd*Inputs!$E$7*(1-$B1805)+fee_fx*Inputs!$D$7-cost_acc-cost_wd*Inputs!$E$7*(1-$B1805)-cost_fx*Inputs!$D$7)</f>
        <v>356913.165494068</v>
      </c>
      <c r="M1805" s="0" t="n">
        <f aca="false">12*Inputs!$B$8*(1-MIN(1,Inputs!$G$8*$D1805)*churn_nonbuyers)*(ic*Inputs!$C$8+fee_wd*Inputs!$E$8*(1-$B1805)+fee_fx*Inputs!$D$8-cost_acc-cost_wd*Inputs!$E$8*(1-$B1805)-cost_fx*Inputs!$D$8)</f>
        <v>100163.155976083</v>
      </c>
      <c r="N1805" s="0" t="n">
        <f aca="false">K1805+L1805+I1805-fixed</f>
        <v>-36507.7531430391</v>
      </c>
      <c r="O1805" s="0" t="n">
        <f aca="false">K1805+L1805+M1805-fixed</f>
        <v>-84955.3652664026</v>
      </c>
      <c r="P1805" s="0" t="n">
        <f aca="false">12*Inputs!$B$6*(1-MIN(1,Inputs!$F$6*$D1805))*(ic*Inputs!$C$6+flat_fee-cost_acc-cost_wd*Inputs!$E$6*$E1805-cost_fx*Inputs!$D$6)+12*Inputs!$B$7*(1-MIN(1,Inputs!$F$7*$D1805))*(ic*Inputs!$C$7+flat_fee-cost_acc-cost_wd*Inputs!$E$7*$E1805-cost_fx*Inputs!$D$7)+12*Inputs!$B$8*(1-MIN(1,Inputs!$F$8*$D1805))*(ic*Inputs!$C$8+flat_fee-cost_acc-cost_wd*Inputs!$E$8*$E1805-cost_fx*Inputs!$D$8)-fixed</f>
        <v>-10694.7654064</v>
      </c>
    </row>
    <row r="1806" customFormat="false" ht="15" hidden="false" customHeight="false" outlineLevel="0" collapsed="false">
      <c r="A1806" s="0" t="n">
        <v>1741</v>
      </c>
      <c r="B1806" s="0" t="n">
        <v>0.035575</v>
      </c>
      <c r="C1806" s="0" t="n">
        <v>0.866979</v>
      </c>
      <c r="D1806" s="0" t="n">
        <v>0.643714</v>
      </c>
      <c r="E1806" s="0" t="n">
        <v>1.08969</v>
      </c>
      <c r="F1806" s="0" t="n">
        <v>0.042241</v>
      </c>
      <c r="G1806" s="0" t="n">
        <f aca="false">12*Inputs!$B$6*(MIN(1,$H$50*$C1806)*(ic*Inputs!$C$6+pS+fee_fx*Inputs!$D$6-cost_acc-cost_wd*Inputs!$E$6*$E1806-cost_fx*Inputs!$D$6-$F1806)+(1-MIN(1,$H$50*$C1806))*(1-MIN(1,Inputs!$G$6*$D1806)*churn_nonbuyers)*(ic*Inputs!$C$6+fee_wd*Inputs!$E$6*(1-$B1806)+fee_fx*Inputs!$D$6-cost_acc-cost_wd*Inputs!$E$6*(1-$B1806)-cost_fx*Inputs!$D$6))</f>
        <v>238050.248526705</v>
      </c>
      <c r="H1806" s="0" t="n">
        <f aca="false">12*Inputs!$B$7*(MIN(1,$H$51*$C1806)*(ic*Inputs!$C$7+pE+fee_fx*Inputs!$D$7-cost_acc-cost_wd*Inputs!$E$7*$E1806-cost_fx*Inputs!$D$7-$F1806)+(1-MIN(1,$H$51*$C1806))*(1-MIN(1,Inputs!$G$7*$D1806)*churn_nonbuyers)*(ic*Inputs!$C$7+fee_wd*Inputs!$E$7*(1-$B1806)+fee_fx*Inputs!$D$7-cost_acc-cost_wd*Inputs!$E$7*(1-$B1806)-cost_fx*Inputs!$D$7))</f>
        <v>433203.549363319</v>
      </c>
      <c r="I1806" s="0" t="n">
        <f aca="false">12*Inputs!$B$8*(MIN(1,$H$52*$C1806)*(ic*Inputs!$C$8+pT-cost_acc-cost_wd*Inputs!$E$8-cost_fx*Inputs!$D$8-cost_ins)+(1-MIN(1,$H$52*$C1806))*(1-MIN(1,Inputs!$G$8*$D1806)*churn_nonbuyers)*(ic*Inputs!$C$8+fee_wd*Inputs!$E$8*(1-$B1806)+fee_fx*Inputs!$D$8-cost_acc-cost_wd*Inputs!$E$8*(1-$B1806)-cost_fx*Inputs!$D$8))</f>
        <v>195096.007171074</v>
      </c>
      <c r="J1806" s="0" t="n">
        <f aca="false">G1806+H1806+I1806-fixed</f>
        <v>166349.805061098</v>
      </c>
      <c r="K1806" s="0" t="n">
        <f aca="false">12*Inputs!$B$6*(1-MIN(1,Inputs!$G$6*$D1806)*churn_nonbuyers)*(ic*Inputs!$C$6+fee_wd*Inputs!$E$6*(1-$B1806)+fee_fx*Inputs!$D$6-cost_acc-cost_wd*Inputs!$E$6*(1-$B1806)-cost_fx*Inputs!$D$6)</f>
        <v>190153.44378396</v>
      </c>
      <c r="L1806" s="0" t="n">
        <f aca="false">12*Inputs!$B$7*(1-MIN(1,Inputs!$G$7*$D1806)*churn_nonbuyers)*(ic*Inputs!$C$7+fee_wd*Inputs!$E$7*(1-$B1806)+fee_fx*Inputs!$D$7-cost_acc-cost_wd*Inputs!$E$7*(1-$B1806)-cost_fx*Inputs!$D$7)</f>
        <v>390389.763998376</v>
      </c>
      <c r="M1806" s="0" t="n">
        <f aca="false">12*Inputs!$B$8*(1-MIN(1,Inputs!$G$8*$D1806)*churn_nonbuyers)*(ic*Inputs!$C$8+fee_wd*Inputs!$E$8*(1-$B1806)+fee_fx*Inputs!$D$8-cost_acc-cost_wd*Inputs!$E$8*(1-$B1806)-cost_fx*Inputs!$D$8)</f>
        <v>178386.06949848</v>
      </c>
      <c r="N1806" s="0" t="n">
        <f aca="false">K1806+L1806+I1806-fixed</f>
        <v>75639.2149534102</v>
      </c>
      <c r="O1806" s="0" t="n">
        <f aca="false">K1806+L1806+M1806-fixed</f>
        <v>58929.2772808161</v>
      </c>
      <c r="P1806" s="0" t="n">
        <f aca="false">12*Inputs!$B$6*(1-MIN(1,Inputs!$F$6*$D1806))*(ic*Inputs!$C$6+flat_fee-cost_acc-cost_wd*Inputs!$E$6*$E1806-cost_fx*Inputs!$D$6)+12*Inputs!$B$7*(1-MIN(1,Inputs!$F$7*$D1806))*(ic*Inputs!$C$7+flat_fee-cost_acc-cost_wd*Inputs!$E$7*$E1806-cost_fx*Inputs!$D$7)+12*Inputs!$B$8*(1-MIN(1,Inputs!$F$8*$D1806))*(ic*Inputs!$C$8+flat_fee-cost_acc-cost_wd*Inputs!$E$8*$E1806-cost_fx*Inputs!$D$8)-fixed</f>
        <v>224976.3014864</v>
      </c>
    </row>
    <row r="1807" customFormat="false" ht="15" hidden="false" customHeight="false" outlineLevel="0" collapsed="false">
      <c r="A1807" s="0" t="n">
        <v>1742</v>
      </c>
      <c r="B1807" s="0" t="n">
        <v>0.149551</v>
      </c>
      <c r="C1807" s="0" t="n">
        <v>0.684463</v>
      </c>
      <c r="D1807" s="0" t="n">
        <v>1.436236</v>
      </c>
      <c r="E1807" s="0" t="n">
        <v>1.284495</v>
      </c>
      <c r="F1807" s="0" t="n">
        <v>0.135744</v>
      </c>
      <c r="G1807" s="0" t="n">
        <f aca="false">12*Inputs!$B$6*(MIN(1,$H$50*$C1807)*(ic*Inputs!$C$6+pS+fee_fx*Inputs!$D$6-cost_acc-cost_wd*Inputs!$E$6*$E1807-cost_fx*Inputs!$D$6-$F1807)+(1-MIN(1,$H$50*$C1807))*(1-MIN(1,Inputs!$G$6*$D1807)*churn_nonbuyers)*(ic*Inputs!$C$6+fee_wd*Inputs!$E$6*(1-$B1807)+fee_fx*Inputs!$D$6-cost_acc-cost_wd*Inputs!$E$6*(1-$B1807)-cost_fx*Inputs!$D$6))</f>
        <v>201661.339088244</v>
      </c>
      <c r="H1807" s="0" t="n">
        <f aca="false">12*Inputs!$B$7*(MIN(1,$H$51*$C1807)*(ic*Inputs!$C$7+pE+fee_fx*Inputs!$D$7-cost_acc-cost_wd*Inputs!$E$7*$E1807-cost_fx*Inputs!$D$7-$F1807)+(1-MIN(1,$H$51*$C1807))*(1-MIN(1,Inputs!$G$7*$D1807)*churn_nonbuyers)*(ic*Inputs!$C$7+fee_wd*Inputs!$E$7*(1-$B1807)+fee_fx*Inputs!$D$7-cost_acc-cost_wd*Inputs!$E$7*(1-$B1807)-cost_fx*Inputs!$D$7))</f>
        <v>386864.877692933</v>
      </c>
      <c r="I1807" s="0" t="n">
        <f aca="false">12*Inputs!$B$8*(MIN(1,$H$52*$C1807)*(ic*Inputs!$C$8+pT-cost_acc-cost_wd*Inputs!$E$8-cost_fx*Inputs!$D$8-cost_ins)+(1-MIN(1,$H$52*$C1807))*(1-MIN(1,Inputs!$G$8*$D1807)*churn_nonbuyers)*(ic*Inputs!$C$8+fee_wd*Inputs!$E$8*(1-$B1807)+fee_fx*Inputs!$D$8-cost_acc-cost_wd*Inputs!$E$8*(1-$B1807)-cost_fx*Inputs!$D$8))</f>
        <v>98661.234672</v>
      </c>
      <c r="J1807" s="0" t="n">
        <f aca="false">G1807+H1807+I1807-fixed</f>
        <v>-12812.5485468239</v>
      </c>
      <c r="K1807" s="0" t="n">
        <f aca="false">12*Inputs!$B$6*(1-MIN(1,Inputs!$G$6*$D1807)*churn_nonbuyers)*(ic*Inputs!$C$6+fee_wd*Inputs!$E$6*(1-$B1807)+fee_fx*Inputs!$D$6-cost_acc-cost_wd*Inputs!$E$6*(1-$B1807)-cost_fx*Inputs!$D$6)</f>
        <v>167133.888936259</v>
      </c>
      <c r="L1807" s="0" t="n">
        <f aca="false">12*Inputs!$B$7*(1-MIN(1,Inputs!$G$7*$D1807)*churn_nonbuyers)*(ic*Inputs!$C$7+fee_wd*Inputs!$E$7*(1-$B1807)+fee_fx*Inputs!$D$7-cost_acc-cost_wd*Inputs!$E$7*(1-$B1807)-cost_fx*Inputs!$D$7)</f>
        <v>365219.840433756</v>
      </c>
      <c r="M1807" s="0" t="n">
        <f aca="false">12*Inputs!$B$8*(1-MIN(1,Inputs!$G$8*$D1807)*churn_nonbuyers)*(ic*Inputs!$C$8+fee_wd*Inputs!$E$8*(1-$B1807)+fee_fx*Inputs!$D$8-cost_acc-cost_wd*Inputs!$E$8*(1-$B1807)-cost_fx*Inputs!$D$8)</f>
        <v>0</v>
      </c>
      <c r="N1807" s="0" t="n">
        <f aca="false">K1807+L1807+I1807-fixed</f>
        <v>-68985.0359579853</v>
      </c>
      <c r="O1807" s="0" t="n">
        <f aca="false">K1807+L1807+M1807-fixed</f>
        <v>-167646.270629985</v>
      </c>
      <c r="P1807" s="0" t="n">
        <f aca="false">12*Inputs!$B$6*(1-MIN(1,Inputs!$F$6*$D1807))*(ic*Inputs!$C$6+flat_fee-cost_acc-cost_wd*Inputs!$E$6*$E1807-cost_fx*Inputs!$D$6)+12*Inputs!$B$7*(1-MIN(1,Inputs!$F$7*$D1807))*(ic*Inputs!$C$7+flat_fee-cost_acc-cost_wd*Inputs!$E$7*$E1807-cost_fx*Inputs!$D$7)+12*Inputs!$B$8*(1-MIN(1,Inputs!$F$8*$D1807))*(ic*Inputs!$C$8+flat_fee-cost_acc-cost_wd*Inputs!$E$8*$E1807-cost_fx*Inputs!$D$8)-fixed</f>
        <v>-268649.8644112</v>
      </c>
    </row>
    <row r="1808" customFormat="false" ht="15" hidden="false" customHeight="false" outlineLevel="0" collapsed="false">
      <c r="A1808" s="0" t="n">
        <v>1743</v>
      </c>
      <c r="B1808" s="0" t="n">
        <v>0.199041</v>
      </c>
      <c r="C1808" s="0" t="n">
        <v>1.130394</v>
      </c>
      <c r="D1808" s="0" t="n">
        <v>0.931995</v>
      </c>
      <c r="E1808" s="0" t="n">
        <v>1.285183</v>
      </c>
      <c r="F1808" s="0" t="n">
        <v>0.249033</v>
      </c>
      <c r="G1808" s="0" t="n">
        <f aca="false">12*Inputs!$B$6*(MIN(1,$H$50*$C1808)*(ic*Inputs!$C$6+pS+fee_fx*Inputs!$D$6-cost_acc-cost_wd*Inputs!$E$6*$E1808-cost_fx*Inputs!$D$6-$F1808)+(1-MIN(1,$H$50*$C1808))*(1-MIN(1,Inputs!$G$6*$D1808)*churn_nonbuyers)*(ic*Inputs!$C$6+fee_wd*Inputs!$E$6*(1-$B1808)+fee_fx*Inputs!$D$6-cost_acc-cost_wd*Inputs!$E$6*(1-$B1808)-cost_fx*Inputs!$D$6))</f>
        <v>219136.921288281</v>
      </c>
      <c r="H1808" s="0" t="n">
        <f aca="false">12*Inputs!$B$7*(MIN(1,$H$51*$C1808)*(ic*Inputs!$C$7+pE+fee_fx*Inputs!$D$7-cost_acc-cost_wd*Inputs!$E$7*$E1808-cost_fx*Inputs!$D$7-$F1808)+(1-MIN(1,$H$51*$C1808))*(1-MIN(1,Inputs!$G$7*$D1808)*churn_nonbuyers)*(ic*Inputs!$C$7+fee_wd*Inputs!$E$7*(1-$B1808)+fee_fx*Inputs!$D$7-cost_acc-cost_wd*Inputs!$E$7*(1-$B1808)-cost_fx*Inputs!$D$7))</f>
        <v>392868.721808245</v>
      </c>
      <c r="I1808" s="0" t="n">
        <f aca="false">12*Inputs!$B$8*(MIN(1,$H$52*$C1808)*(ic*Inputs!$C$8+pT-cost_acc-cost_wd*Inputs!$E$8-cost_fx*Inputs!$D$8-cost_ins)+(1-MIN(1,$H$52*$C1808))*(1-MIN(1,Inputs!$G$8*$D1808)*churn_nonbuyers)*(ic*Inputs!$C$8+fee_wd*Inputs!$E$8*(1-$B1808)+fee_fx*Inputs!$D$8-cost_acc-cost_wd*Inputs!$E$8*(1-$B1808)-cost_fx*Inputs!$D$8))</f>
        <v>185927.726053426</v>
      </c>
      <c r="J1808" s="0" t="n">
        <f aca="false">G1808+H1808+I1808-fixed</f>
        <v>97933.3691499519</v>
      </c>
      <c r="K1808" s="0" t="n">
        <f aca="false">12*Inputs!$B$6*(1-MIN(1,Inputs!$G$6*$D1808)*churn_nonbuyers)*(ic*Inputs!$C$6+fee_wd*Inputs!$E$6*(1-$B1808)+fee_fx*Inputs!$D$6-cost_acc-cost_wd*Inputs!$E$6*(1-$B1808)-cost_fx*Inputs!$D$6)</f>
        <v>164879.223960924</v>
      </c>
      <c r="L1808" s="0" t="n">
        <f aca="false">12*Inputs!$B$7*(1-MIN(1,Inputs!$G$7*$D1808)*churn_nonbuyers)*(ic*Inputs!$C$7+fee_wd*Inputs!$E$7*(1-$B1808)+fee_fx*Inputs!$D$7-cost_acc-cost_wd*Inputs!$E$7*(1-$B1808)-cost_fx*Inputs!$D$7)</f>
        <v>364066.067016554</v>
      </c>
      <c r="M1808" s="0" t="n">
        <f aca="false">12*Inputs!$B$8*(1-MIN(1,Inputs!$G$8*$D1808)*churn_nonbuyers)*(ic*Inputs!$C$8+fee_wd*Inputs!$E$8*(1-$B1808)+fee_fx*Inputs!$D$8-cost_acc-cost_wd*Inputs!$E$8*(1-$B1808)-cost_fx*Inputs!$D$8)</f>
        <v>110136.789684312</v>
      </c>
      <c r="N1808" s="0" t="n">
        <f aca="false">K1808+L1808+I1808-fixed</f>
        <v>14873.0170309048</v>
      </c>
      <c r="O1808" s="0" t="n">
        <f aca="false">K1808+L1808+M1808-fixed</f>
        <v>-60917.9193382094</v>
      </c>
      <c r="P1808" s="0" t="n">
        <f aca="false">12*Inputs!$B$6*(1-MIN(1,Inputs!$F$6*$D1808))*(ic*Inputs!$C$6+flat_fee-cost_acc-cost_wd*Inputs!$E$6*$E1808-cost_fx*Inputs!$D$6)+12*Inputs!$B$7*(1-MIN(1,Inputs!$F$7*$D1808))*(ic*Inputs!$C$7+flat_fee-cost_acc-cost_wd*Inputs!$E$7*$E1808-cost_fx*Inputs!$D$7)+12*Inputs!$B$8*(1-MIN(1,Inputs!$F$8*$D1808))*(ic*Inputs!$C$8+flat_fee-cost_acc-cost_wd*Inputs!$E$8*$E1808-cost_fx*Inputs!$D$8)-fixed</f>
        <v>-19031.6611395999</v>
      </c>
    </row>
    <row r="1809" customFormat="false" ht="15" hidden="false" customHeight="false" outlineLevel="0" collapsed="false">
      <c r="A1809" s="0" t="n">
        <v>1744</v>
      </c>
      <c r="B1809" s="0" t="n">
        <v>0.305243</v>
      </c>
      <c r="C1809" s="0" t="n">
        <v>0.892974</v>
      </c>
      <c r="D1809" s="0" t="n">
        <v>1.259804</v>
      </c>
      <c r="E1809" s="0" t="n">
        <v>1.276681</v>
      </c>
      <c r="F1809" s="0" t="n">
        <v>0.203604</v>
      </c>
      <c r="G1809" s="0" t="n">
        <f aca="false">12*Inputs!$B$6*(MIN(1,$H$50*$C1809)*(ic*Inputs!$C$6+pS+fee_fx*Inputs!$D$6-cost_acc-cost_wd*Inputs!$E$6*$E1809-cost_fx*Inputs!$D$6-$F1809)+(1-MIN(1,$H$50*$C1809))*(1-MIN(1,Inputs!$G$6*$D1809)*churn_nonbuyers)*(ic*Inputs!$C$6+fee_wd*Inputs!$E$6*(1-$B1809)+fee_fx*Inputs!$D$6-cost_acc-cost_wd*Inputs!$E$6*(1-$B1809)-cost_fx*Inputs!$D$6))</f>
        <v>192912.475140957</v>
      </c>
      <c r="H1809" s="0" t="n">
        <f aca="false">12*Inputs!$B$7*(MIN(1,$H$51*$C1809)*(ic*Inputs!$C$7+pE+fee_fx*Inputs!$D$7-cost_acc-cost_wd*Inputs!$E$7*$E1809-cost_fx*Inputs!$D$7-$F1809)+(1-MIN(1,$H$51*$C1809))*(1-MIN(1,Inputs!$G$7*$D1809)*churn_nonbuyers)*(ic*Inputs!$C$7+fee_wd*Inputs!$E$7*(1-$B1809)+fee_fx*Inputs!$D$7-cost_acc-cost_wd*Inputs!$E$7*(1-$B1809)-cost_fx*Inputs!$D$7))</f>
        <v>378203.787165777</v>
      </c>
      <c r="I1809" s="0" t="n">
        <f aca="false">12*Inputs!$B$8*(MIN(1,$H$52*$C1809)*(ic*Inputs!$C$8+pT-cost_acc-cost_wd*Inputs!$E$8-cost_fx*Inputs!$D$8-cost_ins)+(1-MIN(1,$H$52*$C1809))*(1-MIN(1,Inputs!$G$8*$D1809)*churn_nonbuyers)*(ic*Inputs!$C$8+fee_wd*Inputs!$E$8*(1-$B1809)+fee_fx*Inputs!$D$8-cost_acc-cost_wd*Inputs!$E$8*(1-$B1809)-cost_fx*Inputs!$D$8))</f>
        <v>142524.73495751</v>
      </c>
      <c r="J1809" s="0" t="n">
        <f aca="false">G1809+H1809+I1809-fixed</f>
        <v>13640.9972642437</v>
      </c>
      <c r="K1809" s="0" t="n">
        <f aca="false">12*Inputs!$B$6*(1-MIN(1,Inputs!$G$6*$D1809)*churn_nonbuyers)*(ic*Inputs!$C$6+fee_wd*Inputs!$E$6*(1-$B1809)+fee_fx*Inputs!$D$6-cost_acc-cost_wd*Inputs!$E$6*(1-$B1809)-cost_fx*Inputs!$D$6)</f>
        <v>147714.917417078</v>
      </c>
      <c r="L1809" s="0" t="n">
        <f aca="false">12*Inputs!$B$7*(1-MIN(1,Inputs!$G$7*$D1809)*churn_nonbuyers)*(ic*Inputs!$C$7+fee_wd*Inputs!$E$7*(1-$B1809)+fee_fx*Inputs!$D$7-cost_acc-cost_wd*Inputs!$E$7*(1-$B1809)-cost_fx*Inputs!$D$7)</f>
        <v>345667.659058247</v>
      </c>
      <c r="M1809" s="0" t="n">
        <f aca="false">12*Inputs!$B$8*(1-MIN(1,Inputs!$G$8*$D1809)*churn_nonbuyers)*(ic*Inputs!$C$8+fee_wd*Inputs!$E$8*(1-$B1809)+fee_fx*Inputs!$D$8-cost_acc-cost_wd*Inputs!$E$8*(1-$B1809)-cost_fx*Inputs!$D$8)</f>
        <v>36829.0755196993</v>
      </c>
      <c r="N1809" s="0" t="n">
        <f aca="false">K1809+L1809+I1809-fixed</f>
        <v>-64092.6885671648</v>
      </c>
      <c r="O1809" s="0" t="n">
        <f aca="false">K1809+L1809+M1809-fixed</f>
        <v>-169788.348004975</v>
      </c>
      <c r="P1809" s="0" t="n">
        <f aca="false">12*Inputs!$B$6*(1-MIN(1,Inputs!$F$6*$D1809))*(ic*Inputs!$C$6+flat_fee-cost_acc-cost_wd*Inputs!$E$6*$E1809-cost_fx*Inputs!$D$6)+12*Inputs!$B$7*(1-MIN(1,Inputs!$F$7*$D1809))*(ic*Inputs!$C$7+flat_fee-cost_acc-cost_wd*Inputs!$E$7*$E1809-cost_fx*Inputs!$D$7)+12*Inputs!$B$8*(1-MIN(1,Inputs!$F$8*$D1809))*(ic*Inputs!$C$8+flat_fee-cost_acc-cost_wd*Inputs!$E$8*$E1809-cost_fx*Inputs!$D$8)-fixed</f>
        <v>-178313.06278624</v>
      </c>
    </row>
    <row r="1810" customFormat="false" ht="15" hidden="false" customHeight="false" outlineLevel="0" collapsed="false">
      <c r="A1810" s="0" t="n">
        <v>1745</v>
      </c>
      <c r="B1810" s="0" t="n">
        <v>0.123035</v>
      </c>
      <c r="C1810" s="0" t="n">
        <v>0.938793</v>
      </c>
      <c r="D1810" s="0" t="n">
        <v>1.111607</v>
      </c>
      <c r="E1810" s="0" t="n">
        <v>1.253341</v>
      </c>
      <c r="F1810" s="0" t="n">
        <v>0.148922</v>
      </c>
      <c r="G1810" s="0" t="n">
        <f aca="false">12*Inputs!$B$6*(MIN(1,$H$50*$C1810)*(ic*Inputs!$C$6+pS+fee_fx*Inputs!$D$6-cost_acc-cost_wd*Inputs!$E$6*$E1810-cost_fx*Inputs!$D$6-$F1810)+(1-MIN(1,$H$50*$C1810))*(1-MIN(1,Inputs!$G$6*$D1810)*churn_nonbuyers)*(ic*Inputs!$C$6+fee_wd*Inputs!$E$6*(1-$B1810)+fee_fx*Inputs!$D$6-cost_acc-cost_wd*Inputs!$E$6*(1-$B1810)-cost_fx*Inputs!$D$6))</f>
        <v>220918.183894558</v>
      </c>
      <c r="H1810" s="0" t="n">
        <f aca="false">12*Inputs!$B$7*(MIN(1,$H$51*$C1810)*(ic*Inputs!$C$7+pE+fee_fx*Inputs!$D$7-cost_acc-cost_wd*Inputs!$E$7*$E1810-cost_fx*Inputs!$D$7-$F1810)+(1-MIN(1,$H$51*$C1810))*(1-MIN(1,Inputs!$G$7*$D1810)*churn_nonbuyers)*(ic*Inputs!$C$7+fee_wd*Inputs!$E$7*(1-$B1810)+fee_fx*Inputs!$D$7-cost_acc-cost_wd*Inputs!$E$7*(1-$B1810)-cost_fx*Inputs!$D$7))</f>
        <v>402190.47150088</v>
      </c>
      <c r="I1810" s="0" t="n">
        <f aca="false">12*Inputs!$B$8*(MIN(1,$H$52*$C1810)*(ic*Inputs!$C$8+pT-cost_acc-cost_wd*Inputs!$E$8-cost_fx*Inputs!$D$8-cost_ins)+(1-MIN(1,$H$52*$C1810))*(1-MIN(1,Inputs!$G$8*$D1810)*churn_nonbuyers)*(ic*Inputs!$C$8+fee_wd*Inputs!$E$8*(1-$B1810)+fee_fx*Inputs!$D$8-cost_acc-cost_wd*Inputs!$E$8*(1-$B1810)-cost_fx*Inputs!$D$8))</f>
        <v>159700.979365793</v>
      </c>
      <c r="J1810" s="0" t="n">
        <f aca="false">G1810+H1810+I1810-fixed</f>
        <v>82809.6347612315</v>
      </c>
      <c r="K1810" s="0" t="n">
        <f aca="false">12*Inputs!$B$6*(1-MIN(1,Inputs!$G$6*$D1810)*churn_nonbuyers)*(ic*Inputs!$C$6+fee_wd*Inputs!$E$6*(1-$B1810)+fee_fx*Inputs!$D$6-cost_acc-cost_wd*Inputs!$E$6*(1-$B1810)-cost_fx*Inputs!$D$6)</f>
        <v>173662.680724164</v>
      </c>
      <c r="L1810" s="0" t="n">
        <f aca="false">12*Inputs!$B$7*(1-MIN(1,Inputs!$G$7*$D1810)*churn_nonbuyers)*(ic*Inputs!$C$7+fee_wd*Inputs!$E$7*(1-$B1810)+fee_fx*Inputs!$D$7-cost_acc-cost_wd*Inputs!$E$7*(1-$B1810)-cost_fx*Inputs!$D$7)</f>
        <v>372627.793298498</v>
      </c>
      <c r="M1810" s="0" t="n">
        <f aca="false">12*Inputs!$B$8*(1-MIN(1,Inputs!$G$8*$D1810)*churn_nonbuyers)*(ic*Inputs!$C$8+fee_wd*Inputs!$E$8*(1-$B1810)+fee_fx*Inputs!$D$8-cost_acc-cost_wd*Inputs!$E$8*(1-$B1810)-cost_fx*Inputs!$D$8)</f>
        <v>71109.709299432</v>
      </c>
      <c r="N1810" s="0" t="n">
        <f aca="false">K1810+L1810+I1810-fixed</f>
        <v>5991.45338845521</v>
      </c>
      <c r="O1810" s="0" t="n">
        <f aca="false">K1810+L1810+M1810-fixed</f>
        <v>-82599.8166779056</v>
      </c>
      <c r="P1810" s="0" t="n">
        <f aca="false">12*Inputs!$B$6*(1-MIN(1,Inputs!$F$6*$D1810))*(ic*Inputs!$C$6+flat_fee-cost_acc-cost_wd*Inputs!$E$6*$E1810-cost_fx*Inputs!$D$6)+12*Inputs!$B$7*(1-MIN(1,Inputs!$F$7*$D1810))*(ic*Inputs!$C$7+flat_fee-cost_acc-cost_wd*Inputs!$E$7*$E1810-cost_fx*Inputs!$D$7)+12*Inputs!$B$8*(1-MIN(1,Inputs!$F$8*$D1810))*(ic*Inputs!$C$8+flat_fee-cost_acc-cost_wd*Inputs!$E$8*$E1810-cost_fx*Inputs!$D$8)-fixed</f>
        <v>-95123.7133391202</v>
      </c>
    </row>
    <row r="1811" customFormat="false" ht="15" hidden="false" customHeight="false" outlineLevel="0" collapsed="false">
      <c r="A1811" s="0" t="n">
        <v>1746</v>
      </c>
      <c r="B1811" s="0" t="n">
        <v>0.196561</v>
      </c>
      <c r="C1811" s="0" t="n">
        <v>0.765686</v>
      </c>
      <c r="D1811" s="0" t="n">
        <v>1.209614</v>
      </c>
      <c r="E1811" s="0" t="n">
        <v>1.122724</v>
      </c>
      <c r="F1811" s="0" t="n">
        <v>0.356523</v>
      </c>
      <c r="G1811" s="0" t="n">
        <f aca="false">12*Inputs!$B$6*(MIN(1,$H$50*$C1811)*(ic*Inputs!$C$6+pS+fee_fx*Inputs!$D$6-cost_acc-cost_wd*Inputs!$E$6*$E1811-cost_fx*Inputs!$D$6-$F1811)+(1-MIN(1,$H$50*$C1811))*(1-MIN(1,Inputs!$G$6*$D1811)*churn_nonbuyers)*(ic*Inputs!$C$6+fee_wd*Inputs!$E$6*(1-$B1811)+fee_fx*Inputs!$D$6-cost_acc-cost_wd*Inputs!$E$6*(1-$B1811)-cost_fx*Inputs!$D$6))</f>
        <v>200662.528465252</v>
      </c>
      <c r="H1811" s="0" t="n">
        <f aca="false">12*Inputs!$B$7*(MIN(1,$H$51*$C1811)*(ic*Inputs!$C$7+pE+fee_fx*Inputs!$D$7-cost_acc-cost_wd*Inputs!$E$7*$E1811-cost_fx*Inputs!$D$7-$F1811)+(1-MIN(1,$H$51*$C1811))*(1-MIN(1,Inputs!$G$7*$D1811)*churn_nonbuyers)*(ic*Inputs!$C$7+fee_wd*Inputs!$E$7*(1-$B1811)+fee_fx*Inputs!$D$7-cost_acc-cost_wd*Inputs!$E$7*(1-$B1811)-cost_fx*Inputs!$D$7))</f>
        <v>391239.999642837</v>
      </c>
      <c r="I1811" s="0" t="n">
        <f aca="false">12*Inputs!$B$8*(MIN(1,$H$52*$C1811)*(ic*Inputs!$C$8+pT-cost_acc-cost_wd*Inputs!$E$8-cost_fx*Inputs!$D$8-cost_ins)+(1-MIN(1,$H$52*$C1811))*(1-MIN(1,Inputs!$G$8*$D1811)*churn_nonbuyers)*(ic*Inputs!$C$8+fee_wd*Inputs!$E$8*(1-$B1811)+fee_fx*Inputs!$D$8-cost_acc-cost_wd*Inputs!$E$8*(1-$B1811)-cost_fx*Inputs!$D$8))</f>
        <v>132911.727883742</v>
      </c>
      <c r="J1811" s="0" t="n">
        <f aca="false">G1811+H1811+I1811-fixed</f>
        <v>24814.2559918312</v>
      </c>
      <c r="K1811" s="0" t="n">
        <f aca="false">12*Inputs!$B$6*(1-MIN(1,Inputs!$G$6*$D1811)*churn_nonbuyers)*(ic*Inputs!$C$6+fee_wd*Inputs!$E$6*(1-$B1811)+fee_fx*Inputs!$D$6-cost_acc-cost_wd*Inputs!$E$6*(1-$B1811)-cost_fx*Inputs!$D$6)</f>
        <v>162814.200029669</v>
      </c>
      <c r="L1811" s="0" t="n">
        <f aca="false">12*Inputs!$B$7*(1-MIN(1,Inputs!$G$7*$D1811)*churn_nonbuyers)*(ic*Inputs!$C$7+fee_wd*Inputs!$E$7*(1-$B1811)+fee_fx*Inputs!$D$7-cost_acc-cost_wd*Inputs!$E$7*(1-$B1811)-cost_fx*Inputs!$D$7)</f>
        <v>361290.860945801</v>
      </c>
      <c r="M1811" s="0" t="n">
        <f aca="false">12*Inputs!$B$8*(1-MIN(1,Inputs!$G$8*$D1811)*churn_nonbuyers)*(ic*Inputs!$C$8+fee_wd*Inputs!$E$8*(1-$B1811)+fee_fx*Inputs!$D$8-cost_acc-cost_wd*Inputs!$E$8*(1-$B1811)-cost_fx*Inputs!$D$8)</f>
        <v>48581.2999784544</v>
      </c>
      <c r="N1811" s="0" t="n">
        <f aca="false">K1811+L1811+I1811-fixed</f>
        <v>-42983.2111407875</v>
      </c>
      <c r="O1811" s="0" t="n">
        <f aca="false">K1811+L1811+M1811-fixed</f>
        <v>-127313.639046076</v>
      </c>
      <c r="P1811" s="0" t="n">
        <f aca="false">12*Inputs!$B$6*(1-MIN(1,Inputs!$F$6*$D1811))*(ic*Inputs!$C$6+flat_fee-cost_acc-cost_wd*Inputs!$E$6*$E1811-cost_fx*Inputs!$D$6)+12*Inputs!$B$7*(1-MIN(1,Inputs!$F$7*$D1811))*(ic*Inputs!$C$7+flat_fee-cost_acc-cost_wd*Inputs!$E$7*$E1811-cost_fx*Inputs!$D$7)+12*Inputs!$B$8*(1-MIN(1,Inputs!$F$8*$D1811))*(ic*Inputs!$C$8+flat_fee-cost_acc-cost_wd*Inputs!$E$8*$E1811-cost_fx*Inputs!$D$8)-fixed</f>
        <v>-94578.05134336</v>
      </c>
    </row>
    <row r="1812" customFormat="false" ht="15" hidden="false" customHeight="false" outlineLevel="0" collapsed="false">
      <c r="A1812" s="0" t="n">
        <v>1747</v>
      </c>
      <c r="B1812" s="0" t="n">
        <v>0.382408</v>
      </c>
      <c r="C1812" s="0" t="n">
        <v>0.964034</v>
      </c>
      <c r="D1812" s="0" t="n">
        <v>1.405072</v>
      </c>
      <c r="E1812" s="0" t="n">
        <v>1.066458</v>
      </c>
      <c r="F1812" s="0" t="n">
        <v>0.280527</v>
      </c>
      <c r="G1812" s="0" t="n">
        <f aca="false">12*Inputs!$B$6*(MIN(1,$H$50*$C1812)*(ic*Inputs!$C$6+pS+fee_fx*Inputs!$D$6-cost_acc-cost_wd*Inputs!$E$6*$E1812-cost_fx*Inputs!$D$6-$F1812)+(1-MIN(1,$H$50*$C1812))*(1-MIN(1,Inputs!$G$6*$D1812)*churn_nonbuyers)*(ic*Inputs!$C$6+fee_wd*Inputs!$E$6*(1-$B1812)+fee_fx*Inputs!$D$6-cost_acc-cost_wd*Inputs!$E$6*(1-$B1812)-cost_fx*Inputs!$D$6))</f>
        <v>188878.838425094</v>
      </c>
      <c r="H1812" s="0" t="n">
        <f aca="false">12*Inputs!$B$7*(MIN(1,$H$51*$C1812)*(ic*Inputs!$C$7+pE+fee_fx*Inputs!$D$7-cost_acc-cost_wd*Inputs!$E$7*$E1812-cost_fx*Inputs!$D$7-$F1812)+(1-MIN(1,$H$51*$C1812))*(1-MIN(1,Inputs!$G$7*$D1812)*churn_nonbuyers)*(ic*Inputs!$C$7+fee_wd*Inputs!$E$7*(1-$B1812)+fee_fx*Inputs!$D$7-cost_acc-cost_wd*Inputs!$E$7*(1-$B1812)-cost_fx*Inputs!$D$7))</f>
        <v>392367.144980034</v>
      </c>
      <c r="I1812" s="0" t="n">
        <f aca="false">12*Inputs!$B$8*(MIN(1,$H$52*$C1812)*(ic*Inputs!$C$8+pT-cost_acc-cost_wd*Inputs!$E$8-cost_fx*Inputs!$D$8-cost_ins)+(1-MIN(1,$H$52*$C1812))*(1-MIN(1,Inputs!$G$8*$D1812)*churn_nonbuyers)*(ic*Inputs!$C$8+fee_wd*Inputs!$E$8*(1-$B1812)+fee_fx*Inputs!$D$8-cost_acc-cost_wd*Inputs!$E$8*(1-$B1812)-cost_fx*Inputs!$D$8))</f>
        <v>140607.452151214</v>
      </c>
      <c r="J1812" s="0" t="n">
        <f aca="false">G1812+H1812+I1812-fixed</f>
        <v>21853.4355563421</v>
      </c>
      <c r="K1812" s="0" t="n">
        <f aca="false">12*Inputs!$B$6*(1-MIN(1,Inputs!$G$6*$D1812)*churn_nonbuyers)*(ic*Inputs!$C$6+fee_wd*Inputs!$E$6*(1-$B1812)+fee_fx*Inputs!$D$6-cost_acc-cost_wd*Inputs!$E$6*(1-$B1812)-cost_fx*Inputs!$D$6)</f>
        <v>136238.759808307</v>
      </c>
      <c r="L1812" s="0" t="n">
        <f aca="false">12*Inputs!$B$7*(1-MIN(1,Inputs!$G$7*$D1812)*churn_nonbuyers)*(ic*Inputs!$C$7+fee_wd*Inputs!$E$7*(1-$B1812)+fee_fx*Inputs!$D$7-cost_acc-cost_wd*Inputs!$E$7*(1-$B1812)-cost_fx*Inputs!$D$7)</f>
        <v>333458.679628984</v>
      </c>
      <c r="M1812" s="0" t="n">
        <f aca="false">12*Inputs!$B$8*(1-MIN(1,Inputs!$G$8*$D1812)*churn_nonbuyers)*(ic*Inputs!$C$8+fee_wd*Inputs!$E$8*(1-$B1812)+fee_fx*Inputs!$D$8-cost_acc-cost_wd*Inputs!$E$8*(1-$B1812)-cost_fx*Inputs!$D$8)</f>
        <v>5067.20742543359</v>
      </c>
      <c r="N1812" s="0" t="n">
        <f aca="false">K1812+L1812+I1812-fixed</f>
        <v>-89695.1084114944</v>
      </c>
      <c r="O1812" s="0" t="n">
        <f aca="false">K1812+L1812+M1812-fixed</f>
        <v>-225235.353137275</v>
      </c>
      <c r="P1812" s="0" t="n">
        <f aca="false">12*Inputs!$B$6*(1-MIN(1,Inputs!$F$6*$D1812))*(ic*Inputs!$C$6+flat_fee-cost_acc-cost_wd*Inputs!$E$6*$E1812-cost_fx*Inputs!$D$6)+12*Inputs!$B$7*(1-MIN(1,Inputs!$F$7*$D1812))*(ic*Inputs!$C$7+flat_fee-cost_acc-cost_wd*Inputs!$E$7*$E1812-cost_fx*Inputs!$D$7)+12*Inputs!$B$8*(1-MIN(1,Inputs!$F$8*$D1812))*(ic*Inputs!$C$8+flat_fee-cost_acc-cost_wd*Inputs!$E$8*$E1812-cost_fx*Inputs!$D$8)-fixed</f>
        <v>-180208.43282176</v>
      </c>
    </row>
    <row r="1813" customFormat="false" ht="15" hidden="false" customHeight="false" outlineLevel="0" collapsed="false">
      <c r="A1813" s="0" t="n">
        <v>1748</v>
      </c>
      <c r="B1813" s="0" t="n">
        <v>0.074755</v>
      </c>
      <c r="C1813" s="0" t="n">
        <v>0.928202</v>
      </c>
      <c r="D1813" s="0" t="n">
        <v>1.374363</v>
      </c>
      <c r="E1813" s="0" t="n">
        <v>1.126157</v>
      </c>
      <c r="F1813" s="0" t="n">
        <v>0.138653</v>
      </c>
      <c r="G1813" s="0" t="n">
        <f aca="false">12*Inputs!$B$6*(MIN(1,$H$50*$C1813)*(ic*Inputs!$C$6+pS+fee_fx*Inputs!$D$6-cost_acc-cost_wd*Inputs!$E$6*$E1813-cost_fx*Inputs!$D$6-$F1813)+(1-MIN(1,$H$50*$C1813))*(1-MIN(1,Inputs!$G$6*$D1813)*churn_nonbuyers)*(ic*Inputs!$C$6+fee_wd*Inputs!$E$6*(1-$B1813)+fee_fx*Inputs!$D$6-cost_acc-cost_wd*Inputs!$E$6*(1-$B1813)-cost_fx*Inputs!$D$6))</f>
        <v>227081.973949896</v>
      </c>
      <c r="H1813" s="0" t="n">
        <f aca="false">12*Inputs!$B$7*(MIN(1,$H$51*$C1813)*(ic*Inputs!$C$7+pE+fee_fx*Inputs!$D$7-cost_acc-cost_wd*Inputs!$E$7*$E1813-cost_fx*Inputs!$D$7-$F1813)+(1-MIN(1,$H$51*$C1813))*(1-MIN(1,Inputs!$G$7*$D1813)*churn_nonbuyers)*(ic*Inputs!$C$7+fee_wd*Inputs!$E$7*(1-$B1813)+fee_fx*Inputs!$D$7-cost_acc-cost_wd*Inputs!$E$7*(1-$B1813)-cost_fx*Inputs!$D$7))</f>
        <v>418286.011599472</v>
      </c>
      <c r="I1813" s="0" t="n">
        <f aca="false">12*Inputs!$B$8*(MIN(1,$H$52*$C1813)*(ic*Inputs!$C$8+pT-cost_acc-cost_wd*Inputs!$E$8-cost_fx*Inputs!$D$8-cost_ins)+(1-MIN(1,$H$52*$C1813))*(1-MIN(1,Inputs!$G$8*$D1813)*churn_nonbuyers)*(ic*Inputs!$C$8+fee_wd*Inputs!$E$8*(1-$B1813)+fee_fx*Inputs!$D$8-cost_acc-cost_wd*Inputs!$E$8*(1-$B1813)-cost_fx*Inputs!$D$8))</f>
        <v>138085.200745707</v>
      </c>
      <c r="J1813" s="0" t="n">
        <f aca="false">G1813+H1813+I1813-fixed</f>
        <v>83453.1862950751</v>
      </c>
      <c r="K1813" s="0" t="n">
        <f aca="false">12*Inputs!$B$6*(1-MIN(1,Inputs!$G$6*$D1813)*churn_nonbuyers)*(ic*Inputs!$C$6+fee_wd*Inputs!$E$6*(1-$B1813)+fee_fx*Inputs!$D$6-cost_acc-cost_wd*Inputs!$E$6*(1-$B1813)-cost_fx*Inputs!$D$6)</f>
        <v>177721.432603668</v>
      </c>
      <c r="L1813" s="0" t="n">
        <f aca="false">12*Inputs!$B$7*(1-MIN(1,Inputs!$G$7*$D1813)*churn_nonbuyers)*(ic*Inputs!$C$7+fee_wd*Inputs!$E$7*(1-$B1813)+fee_fx*Inputs!$D$7-cost_acc-cost_wd*Inputs!$E$7*(1-$B1813)-cost_fx*Inputs!$D$7)</f>
        <v>376254.824138201</v>
      </c>
      <c r="M1813" s="0" t="n">
        <f aca="false">12*Inputs!$B$8*(1-MIN(1,Inputs!$G$8*$D1813)*churn_nonbuyers)*(ic*Inputs!$C$8+fee_wd*Inputs!$E$8*(1-$B1813)+fee_fx*Inputs!$D$8-cost_acc-cost_wd*Inputs!$E$8*(1-$B1813)-cost_fx*Inputs!$D$8)</f>
        <v>12249.382763784</v>
      </c>
      <c r="N1813" s="0" t="n">
        <f aca="false">K1813+L1813+I1813-fixed</f>
        <v>-7938.54251242406</v>
      </c>
      <c r="O1813" s="0" t="n">
        <f aca="false">K1813+L1813+M1813-fixed</f>
        <v>-133774.360494347</v>
      </c>
      <c r="P1813" s="0" t="n">
        <f aca="false">12*Inputs!$B$6*(1-MIN(1,Inputs!$F$6*$D1813))*(ic*Inputs!$C$6+flat_fee-cost_acc-cost_wd*Inputs!$E$6*$E1813-cost_fx*Inputs!$D$6)+12*Inputs!$B$7*(1-MIN(1,Inputs!$F$7*$D1813))*(ic*Inputs!$C$7+flat_fee-cost_acc-cost_wd*Inputs!$E$7*$E1813-cost_fx*Inputs!$D$7)+12*Inputs!$B$8*(1-MIN(1,Inputs!$F$8*$D1813))*(ic*Inputs!$C$8+flat_fee-cost_acc-cost_wd*Inputs!$E$8*$E1813-cost_fx*Inputs!$D$8)-fixed</f>
        <v>-183806.75874616</v>
      </c>
    </row>
    <row r="1814" customFormat="false" ht="15" hidden="false" customHeight="false" outlineLevel="0" collapsed="false">
      <c r="A1814" s="0" t="n">
        <v>1749</v>
      </c>
      <c r="B1814" s="0" t="n">
        <v>0.108497</v>
      </c>
      <c r="C1814" s="0" t="n">
        <v>1.057009</v>
      </c>
      <c r="D1814" s="0" t="n">
        <v>0.949223</v>
      </c>
      <c r="E1814" s="0" t="n">
        <v>1.211555</v>
      </c>
      <c r="F1814" s="0" t="n">
        <v>0.147848</v>
      </c>
      <c r="G1814" s="0" t="n">
        <f aca="false">12*Inputs!$B$6*(MIN(1,$H$50*$C1814)*(ic*Inputs!$C$6+pS+fee_fx*Inputs!$D$6-cost_acc-cost_wd*Inputs!$E$6*$E1814-cost_fx*Inputs!$D$6-$F1814)+(1-MIN(1,$H$50*$C1814))*(1-MIN(1,Inputs!$G$6*$D1814)*churn_nonbuyers)*(ic*Inputs!$C$6+fee_wd*Inputs!$E$6*(1-$B1814)+fee_fx*Inputs!$D$6-cost_acc-cost_wd*Inputs!$E$6*(1-$B1814)-cost_fx*Inputs!$D$6))</f>
        <v>231104.772262558</v>
      </c>
      <c r="H1814" s="0" t="n">
        <f aca="false">12*Inputs!$B$7*(MIN(1,$H$51*$C1814)*(ic*Inputs!$C$7+pE+fee_fx*Inputs!$D$7-cost_acc-cost_wd*Inputs!$E$7*$E1814-cost_fx*Inputs!$D$7-$F1814)+(1-MIN(1,$H$51*$C1814))*(1-MIN(1,Inputs!$G$7*$D1814)*churn_nonbuyers)*(ic*Inputs!$C$7+fee_wd*Inputs!$E$7*(1-$B1814)+fee_fx*Inputs!$D$7-cost_acc-cost_wd*Inputs!$E$7*(1-$B1814)-cost_fx*Inputs!$D$7))</f>
        <v>413324.512491656</v>
      </c>
      <c r="I1814" s="0" t="n">
        <f aca="false">12*Inputs!$B$8*(MIN(1,$H$52*$C1814)*(ic*Inputs!$C$8+pT-cost_acc-cost_wd*Inputs!$E$8-cost_fx*Inputs!$D$8-cost_ins)+(1-MIN(1,$H$52*$C1814))*(1-MIN(1,Inputs!$G$8*$D1814)*churn_nonbuyers)*(ic*Inputs!$C$8+fee_wd*Inputs!$E$8*(1-$B1814)+fee_fx*Inputs!$D$8-cost_acc-cost_wd*Inputs!$E$8*(1-$B1814)-cost_fx*Inputs!$D$8))</f>
        <v>180392.860534109</v>
      </c>
      <c r="J1814" s="0" t="n">
        <f aca="false">G1814+H1814+I1814-fixed</f>
        <v>124822.145288323</v>
      </c>
      <c r="K1814" s="0" t="n">
        <f aca="false">12*Inputs!$B$6*(1-MIN(1,Inputs!$G$6*$D1814)*churn_nonbuyers)*(ic*Inputs!$C$6+fee_wd*Inputs!$E$6*(1-$B1814)+fee_fx*Inputs!$D$6-cost_acc-cost_wd*Inputs!$E$6*(1-$B1814)-cost_fx*Inputs!$D$6)</f>
        <v>177149.776664383</v>
      </c>
      <c r="L1814" s="0" t="n">
        <f aca="false">12*Inputs!$B$7*(1-MIN(1,Inputs!$G$7*$D1814)*churn_nonbuyers)*(ic*Inputs!$C$7+fee_wd*Inputs!$E$7*(1-$B1814)+fee_fx*Inputs!$D$7-cost_acc-cost_wd*Inputs!$E$7*(1-$B1814)-cost_fx*Inputs!$D$7)</f>
        <v>376539.53809463</v>
      </c>
      <c r="M1814" s="0" t="n">
        <f aca="false">12*Inputs!$B$8*(1-MIN(1,Inputs!$G$8*$D1814)*churn_nonbuyers)*(ic*Inputs!$C$8+fee_wd*Inputs!$E$8*(1-$B1814)+fee_fx*Inputs!$D$8-cost_acc-cost_wd*Inputs!$E$8*(1-$B1814)-cost_fx*Inputs!$D$8)</f>
        <v>107774.064647122</v>
      </c>
      <c r="N1814" s="0" t="n">
        <f aca="false">K1814+L1814+I1814-fixed</f>
        <v>34082.1752931223</v>
      </c>
      <c r="O1814" s="0" t="n">
        <f aca="false">K1814+L1814+M1814-fixed</f>
        <v>-38536.6205938652</v>
      </c>
      <c r="P1814" s="0" t="n">
        <f aca="false">12*Inputs!$B$6*(1-MIN(1,Inputs!$F$6*$D1814))*(ic*Inputs!$C$6+flat_fee-cost_acc-cost_wd*Inputs!$E$6*$E1814-cost_fx*Inputs!$D$6)+12*Inputs!$B$7*(1-MIN(1,Inputs!$F$7*$D1814))*(ic*Inputs!$C$7+flat_fee-cost_acc-cost_wd*Inputs!$E$7*$E1814-cost_fx*Inputs!$D$7)+12*Inputs!$B$8*(1-MIN(1,Inputs!$F$8*$D1814))*(ic*Inputs!$C$8+flat_fee-cost_acc-cost_wd*Inputs!$E$8*$E1814-cost_fx*Inputs!$D$8)-fixed</f>
        <v>5136.70127960003</v>
      </c>
    </row>
    <row r="1815" customFormat="false" ht="15" hidden="false" customHeight="false" outlineLevel="0" collapsed="false">
      <c r="A1815" s="0" t="n">
        <v>1750</v>
      </c>
      <c r="B1815" s="0" t="n">
        <v>0.130545</v>
      </c>
      <c r="C1815" s="0" t="n">
        <v>0.838994</v>
      </c>
      <c r="D1815" s="0" t="n">
        <v>0.962627</v>
      </c>
      <c r="E1815" s="0" t="n">
        <v>1.039886</v>
      </c>
      <c r="F1815" s="0" t="n">
        <v>0.095045</v>
      </c>
      <c r="G1815" s="0" t="n">
        <f aca="false">12*Inputs!$B$6*(MIN(1,$H$50*$C1815)*(ic*Inputs!$C$6+pS+fee_fx*Inputs!$D$6-cost_acc-cost_wd*Inputs!$E$6*$E1815-cost_fx*Inputs!$D$6-$F1815)+(1-MIN(1,$H$50*$C1815))*(1-MIN(1,Inputs!$G$6*$D1815)*churn_nonbuyers)*(ic*Inputs!$C$6+fee_wd*Inputs!$E$6*(1-$B1815)+fee_fx*Inputs!$D$6-cost_acc-cost_wd*Inputs!$E$6*(1-$B1815)-cost_fx*Inputs!$D$6))</f>
        <v>221379.808077336</v>
      </c>
      <c r="H1815" s="0" t="n">
        <f aca="false">12*Inputs!$B$7*(MIN(1,$H$51*$C1815)*(ic*Inputs!$C$7+pE+fee_fx*Inputs!$D$7-cost_acc-cost_wd*Inputs!$E$7*$E1815-cost_fx*Inputs!$D$7-$F1815)+(1-MIN(1,$H$51*$C1815))*(1-MIN(1,Inputs!$G$7*$D1815)*churn_nonbuyers)*(ic*Inputs!$C$7+fee_wd*Inputs!$E$7*(1-$B1815)+fee_fx*Inputs!$D$7-cost_acc-cost_wd*Inputs!$E$7*(1-$B1815)-cost_fx*Inputs!$D$7))</f>
        <v>422729.252892378</v>
      </c>
      <c r="I1815" s="0" t="n">
        <f aca="false">12*Inputs!$B$8*(MIN(1,$H$52*$C1815)*(ic*Inputs!$C$8+pT-cost_acc-cost_wd*Inputs!$E$8-cost_fx*Inputs!$D$8-cost_ins)+(1-MIN(1,$H$52*$C1815))*(1-MIN(1,Inputs!$G$8*$D1815)*churn_nonbuyers)*(ic*Inputs!$C$8+fee_wd*Inputs!$E$8*(1-$B1815)+fee_fx*Inputs!$D$8-cost_acc-cost_wd*Inputs!$E$8*(1-$B1815)-cost_fx*Inputs!$D$8))</f>
        <v>164028.544949113</v>
      </c>
      <c r="J1815" s="0" t="n">
        <f aca="false">G1815+H1815+I1815-fixed</f>
        <v>108137.605918827</v>
      </c>
      <c r="K1815" s="0" t="n">
        <f aca="false">12*Inputs!$B$6*(1-MIN(1,Inputs!$G$6*$D1815)*churn_nonbuyers)*(ic*Inputs!$C$6+fee_wd*Inputs!$E$6*(1-$B1815)+fee_fx*Inputs!$D$6-cost_acc-cost_wd*Inputs!$E$6*(1-$B1815)-cost_fx*Inputs!$D$6)</f>
        <v>174003.036060348</v>
      </c>
      <c r="L1815" s="0" t="n">
        <f aca="false">12*Inputs!$B$7*(1-MIN(1,Inputs!$G$7*$D1815)*churn_nonbuyers)*(ic*Inputs!$C$7+fee_wd*Inputs!$E$7*(1-$B1815)+fee_fx*Inputs!$D$7-cost_acc-cost_wd*Inputs!$E$7*(1-$B1815)-cost_fx*Inputs!$D$7)</f>
        <v>373300.461540209</v>
      </c>
      <c r="M1815" s="0" t="n">
        <f aca="false">12*Inputs!$B$8*(1-MIN(1,Inputs!$G$8*$D1815)*churn_nonbuyers)*(ic*Inputs!$C$8+fee_wd*Inputs!$E$8*(1-$B1815)+fee_fx*Inputs!$D$8-cost_acc-cost_wd*Inputs!$E$8*(1-$B1815)-cost_fx*Inputs!$D$8)</f>
        <v>104415.205401624</v>
      </c>
      <c r="N1815" s="0" t="n">
        <f aca="false">K1815+L1815+I1815-fixed</f>
        <v>11332.0425496697</v>
      </c>
      <c r="O1815" s="0" t="n">
        <f aca="false">K1815+L1815+M1815-fixed</f>
        <v>-48281.2969978192</v>
      </c>
      <c r="P1815" s="0" t="n">
        <f aca="false">12*Inputs!$B$6*(1-MIN(1,Inputs!$F$6*$D1815))*(ic*Inputs!$C$6+flat_fee-cost_acc-cost_wd*Inputs!$E$6*$E1815-cost_fx*Inputs!$D$6)+12*Inputs!$B$7*(1-MIN(1,Inputs!$F$7*$D1815))*(ic*Inputs!$C$7+flat_fee-cost_acc-cost_wd*Inputs!$E$7*$E1815-cost_fx*Inputs!$D$7)+12*Inputs!$B$8*(1-MIN(1,Inputs!$F$8*$D1815))*(ic*Inputs!$C$8+flat_fee-cost_acc-cost_wd*Inputs!$E$8*$E1815-cost_fx*Inputs!$D$8)-fixed</f>
        <v>73959.1708692799</v>
      </c>
    </row>
    <row r="1816" customFormat="false" ht="15" hidden="false" customHeight="false" outlineLevel="0" collapsed="false">
      <c r="A1816" s="0" t="n">
        <v>1751</v>
      </c>
      <c r="B1816" s="0" t="n">
        <v>0.476517</v>
      </c>
      <c r="C1816" s="0" t="n">
        <v>0.950842</v>
      </c>
      <c r="D1816" s="0" t="n">
        <v>0.934444</v>
      </c>
      <c r="E1816" s="0" t="n">
        <v>1.376478</v>
      </c>
      <c r="F1816" s="0" t="n">
        <v>0.09831</v>
      </c>
      <c r="G1816" s="0" t="n">
        <f aca="false">12*Inputs!$B$6*(MIN(1,$H$50*$C1816)*(ic*Inputs!$C$6+pS+fee_fx*Inputs!$D$6-cost_acc-cost_wd*Inputs!$E$6*$E1816-cost_fx*Inputs!$D$6-$F1816)+(1-MIN(1,$H$50*$C1816))*(1-MIN(1,Inputs!$G$6*$D1816)*churn_nonbuyers)*(ic*Inputs!$C$6+fee_wd*Inputs!$E$6*(1-$B1816)+fee_fx*Inputs!$D$6-cost_acc-cost_wd*Inputs!$E$6*(1-$B1816)-cost_fx*Inputs!$D$6))</f>
        <v>176608.661253091</v>
      </c>
      <c r="H1816" s="0" t="n">
        <f aca="false">12*Inputs!$B$7*(MIN(1,$H$51*$C1816)*(ic*Inputs!$C$7+pE+fee_fx*Inputs!$D$7-cost_acc-cost_wd*Inputs!$E$7*$E1816-cost_fx*Inputs!$D$7-$F1816)+(1-MIN(1,$H$51*$C1816))*(1-MIN(1,Inputs!$G$7*$D1816)*churn_nonbuyers)*(ic*Inputs!$C$7+fee_wd*Inputs!$E$7*(1-$B1816)+fee_fx*Inputs!$D$7-cost_acc-cost_wd*Inputs!$E$7*(1-$B1816)-cost_fx*Inputs!$D$7))</f>
        <v>362465.837231646</v>
      </c>
      <c r="I1816" s="0" t="n">
        <f aca="false">12*Inputs!$B$8*(MIN(1,$H$52*$C1816)*(ic*Inputs!$C$8+pT-cost_acc-cost_wd*Inputs!$E$8-cost_fx*Inputs!$D$8-cost_ins)+(1-MIN(1,$H$52*$C1816))*(1-MIN(1,Inputs!$G$8*$D1816)*churn_nonbuyers)*(ic*Inputs!$C$8+fee_wd*Inputs!$E$8*(1-$B1816)+fee_fx*Inputs!$D$8-cost_acc-cost_wd*Inputs!$E$8*(1-$B1816)-cost_fx*Inputs!$D$8))</f>
        <v>172166.859618327</v>
      </c>
      <c r="J1816" s="0" t="n">
        <f aca="false">G1816+H1816+I1816-fixed</f>
        <v>11241.3581030644</v>
      </c>
      <c r="K1816" s="0" t="n">
        <f aca="false">12*Inputs!$B$6*(1-MIN(1,Inputs!$G$6*$D1816)*churn_nonbuyers)*(ic*Inputs!$C$6+fee_wd*Inputs!$E$6*(1-$B1816)+fee_fx*Inputs!$D$6-cost_acc-cost_wd*Inputs!$E$6*(1-$B1816)-cost_fx*Inputs!$D$6)</f>
        <v>126768.361331146</v>
      </c>
      <c r="L1816" s="0" t="n">
        <f aca="false">12*Inputs!$B$7*(1-MIN(1,Inputs!$G$7*$D1816)*churn_nonbuyers)*(ic*Inputs!$C$7+fee_wd*Inputs!$E$7*(1-$B1816)+fee_fx*Inputs!$D$7-cost_acc-cost_wd*Inputs!$E$7*(1-$B1816)-cost_fx*Inputs!$D$7)</f>
        <v>325202.120286687</v>
      </c>
      <c r="M1816" s="0" t="n">
        <f aca="false">12*Inputs!$B$8*(1-MIN(1,Inputs!$G$8*$D1816)*churn_nonbuyers)*(ic*Inputs!$C$8+fee_wd*Inputs!$E$8*(1-$B1816)+fee_fx*Inputs!$D$8-cost_acc-cost_wd*Inputs!$E$8*(1-$B1816)-cost_fx*Inputs!$D$8)</f>
        <v>104986.774852013</v>
      </c>
      <c r="N1816" s="0" t="n">
        <f aca="false">K1816+L1816+I1816-fixed</f>
        <v>-75862.6587638406</v>
      </c>
      <c r="O1816" s="0" t="n">
        <f aca="false">K1816+L1816+M1816-fixed</f>
        <v>-143042.743530154</v>
      </c>
      <c r="P1816" s="0" t="n">
        <f aca="false">12*Inputs!$B$6*(1-MIN(1,Inputs!$F$6*$D1816))*(ic*Inputs!$C$6+flat_fee-cost_acc-cost_wd*Inputs!$E$6*$E1816-cost_fx*Inputs!$D$6)+12*Inputs!$B$7*(1-MIN(1,Inputs!$F$7*$D1816))*(ic*Inputs!$C$7+flat_fee-cost_acc-cost_wd*Inputs!$E$7*$E1816-cost_fx*Inputs!$D$7)+12*Inputs!$B$8*(1-MIN(1,Inputs!$F$8*$D1816))*(ic*Inputs!$C$8+flat_fee-cost_acc-cost_wd*Inputs!$E$8*$E1816-cost_fx*Inputs!$D$8)-fixed</f>
        <v>-61120.9260563201</v>
      </c>
    </row>
    <row r="1817" customFormat="false" ht="15" hidden="false" customHeight="false" outlineLevel="0" collapsed="false">
      <c r="A1817" s="0" t="n">
        <v>1752</v>
      </c>
      <c r="B1817" s="0" t="n">
        <v>0.397356</v>
      </c>
      <c r="C1817" s="0" t="n">
        <v>0.984568</v>
      </c>
      <c r="D1817" s="0" t="n">
        <v>0.560608</v>
      </c>
      <c r="E1817" s="0" t="n">
        <v>1.066551</v>
      </c>
      <c r="F1817" s="0" t="n">
        <v>0.211775</v>
      </c>
      <c r="G1817" s="0" t="n">
        <f aca="false">12*Inputs!$B$6*(MIN(1,$H$50*$C1817)*(ic*Inputs!$C$6+pS+fee_fx*Inputs!$D$6-cost_acc-cost_wd*Inputs!$E$6*$E1817-cost_fx*Inputs!$D$6-$F1817)+(1-MIN(1,$H$50*$C1817))*(1-MIN(1,Inputs!$G$6*$D1817)*churn_nonbuyers)*(ic*Inputs!$C$6+fee_wd*Inputs!$E$6*(1-$B1817)+fee_fx*Inputs!$D$6-cost_acc-cost_wd*Inputs!$E$6*(1-$B1817)-cost_fx*Inputs!$D$6))</f>
        <v>195329.955394882</v>
      </c>
      <c r="H1817" s="0" t="n">
        <f aca="false">12*Inputs!$B$7*(MIN(1,$H$51*$C1817)*(ic*Inputs!$C$7+pE+fee_fx*Inputs!$D$7-cost_acc-cost_wd*Inputs!$E$7*$E1817-cost_fx*Inputs!$D$7-$F1817)+(1-MIN(1,$H$51*$C1817))*(1-MIN(1,Inputs!$G$7*$D1817)*churn_nonbuyers)*(ic*Inputs!$C$7+fee_wd*Inputs!$E$7*(1-$B1817)+fee_fx*Inputs!$D$7-cost_acc-cost_wd*Inputs!$E$7*(1-$B1817)-cost_fx*Inputs!$D$7))</f>
        <v>401573.693889769</v>
      </c>
      <c r="I1817" s="0" t="n">
        <f aca="false">12*Inputs!$B$8*(MIN(1,$H$52*$C1817)*(ic*Inputs!$C$8+pT-cost_acc-cost_wd*Inputs!$E$8-cost_fx*Inputs!$D$8-cost_ins)+(1-MIN(1,$H$52*$C1817))*(1-MIN(1,Inputs!$G$8*$D1817)*churn_nonbuyers)*(ic*Inputs!$C$8+fee_wd*Inputs!$E$8*(1-$B1817)+fee_fx*Inputs!$D$8-cost_acc-cost_wd*Inputs!$E$8*(1-$B1817)-cost_fx*Inputs!$D$8))</f>
        <v>199953.825991142</v>
      </c>
      <c r="J1817" s="0" t="n">
        <f aca="false">G1817+H1817+I1817-fixed</f>
        <v>96857.475275793</v>
      </c>
      <c r="K1817" s="0" t="n">
        <f aca="false">12*Inputs!$B$6*(1-MIN(1,Inputs!$G$6*$D1817)*churn_nonbuyers)*(ic*Inputs!$C$6+fee_wd*Inputs!$E$6*(1-$B1817)+fee_fx*Inputs!$D$6-cost_acc-cost_wd*Inputs!$E$6*(1-$B1817)-cost_fx*Inputs!$D$6)</f>
        <v>140333.686217626</v>
      </c>
      <c r="L1817" s="0" t="n">
        <f aca="false">12*Inputs!$B$7*(1-MIN(1,Inputs!$G$7*$D1817)*churn_nonbuyers)*(ic*Inputs!$C$7+fee_wd*Inputs!$E$7*(1-$B1817)+fee_fx*Inputs!$D$7-cost_acc-cost_wd*Inputs!$E$7*(1-$B1817)-cost_fx*Inputs!$D$7)</f>
        <v>340161.948946575</v>
      </c>
      <c r="M1817" s="0" t="n">
        <f aca="false">12*Inputs!$B$8*(1-MIN(1,Inputs!$G$8*$D1817)*churn_nonbuyers)*(ic*Inputs!$C$8+fee_wd*Inputs!$E$8*(1-$B1817)+fee_fx*Inputs!$D$8-cost_acc-cost_wd*Inputs!$E$8*(1-$B1817)-cost_fx*Inputs!$D$8)</f>
        <v>186723.964162253</v>
      </c>
      <c r="N1817" s="0" t="n">
        <f aca="false">K1817+L1817+I1817-fixed</f>
        <v>-19550.5388446568</v>
      </c>
      <c r="O1817" s="0" t="n">
        <f aca="false">K1817+L1817+M1817-fixed</f>
        <v>-32780.4006735461</v>
      </c>
      <c r="P1817" s="0" t="n">
        <f aca="false">12*Inputs!$B$6*(1-MIN(1,Inputs!$F$6*$D1817))*(ic*Inputs!$C$6+flat_fee-cost_acc-cost_wd*Inputs!$E$6*$E1817-cost_fx*Inputs!$D$6)+12*Inputs!$B$7*(1-MIN(1,Inputs!$F$7*$D1817))*(ic*Inputs!$C$7+flat_fee-cost_acc-cost_wd*Inputs!$E$7*$E1817-cost_fx*Inputs!$D$7)+12*Inputs!$B$8*(1-MIN(1,Inputs!$F$8*$D1817))*(ic*Inputs!$C$8+flat_fee-cost_acc-cost_wd*Inputs!$E$8*$E1817-cost_fx*Inputs!$D$8)-fixed</f>
        <v>282489.34529792</v>
      </c>
    </row>
    <row r="1818" customFormat="false" ht="15" hidden="false" customHeight="false" outlineLevel="0" collapsed="false">
      <c r="A1818" s="0" t="n">
        <v>1753</v>
      </c>
      <c r="B1818" s="0" t="n">
        <v>0.18155</v>
      </c>
      <c r="C1818" s="0" t="n">
        <v>1.031897</v>
      </c>
      <c r="D1818" s="0" t="n">
        <v>0.663712</v>
      </c>
      <c r="E1818" s="0" t="n">
        <v>1.062622</v>
      </c>
      <c r="F1818" s="0" t="n">
        <v>0.203921</v>
      </c>
      <c r="G1818" s="0" t="n">
        <f aca="false">12*Inputs!$B$6*(MIN(1,$H$50*$C1818)*(ic*Inputs!$C$6+pS+fee_fx*Inputs!$D$6-cost_acc-cost_wd*Inputs!$E$6*$E1818-cost_fx*Inputs!$D$6-$F1818)+(1-MIN(1,$H$50*$C1818))*(1-MIN(1,Inputs!$G$6*$D1818)*churn_nonbuyers)*(ic*Inputs!$C$6+fee_wd*Inputs!$E$6*(1-$B1818)+fee_fx*Inputs!$D$6-cost_acc-cost_wd*Inputs!$E$6*(1-$B1818)-cost_fx*Inputs!$D$6))</f>
        <v>225135.480228962</v>
      </c>
      <c r="H1818" s="0" t="n">
        <f aca="false">12*Inputs!$B$7*(MIN(1,$H$51*$C1818)*(ic*Inputs!$C$7+pE+fee_fx*Inputs!$D$7-cost_acc-cost_wd*Inputs!$E$7*$E1818-cost_fx*Inputs!$D$7-$F1818)+(1-MIN(1,$H$51*$C1818))*(1-MIN(1,Inputs!$G$7*$D1818)*churn_nonbuyers)*(ic*Inputs!$C$7+fee_wd*Inputs!$E$7*(1-$B1818)+fee_fx*Inputs!$D$7-cost_acc-cost_wd*Inputs!$E$7*(1-$B1818)-cost_fx*Inputs!$D$7))</f>
        <v>422717.023536491</v>
      </c>
      <c r="I1818" s="0" t="n">
        <f aca="false">12*Inputs!$B$8*(MIN(1,$H$52*$C1818)*(ic*Inputs!$C$8+pT-cost_acc-cost_wd*Inputs!$E$8-cost_fx*Inputs!$D$8-cost_ins)+(1-MIN(1,$H$52*$C1818))*(1-MIN(1,Inputs!$G$8*$D1818)*churn_nonbuyers)*(ic*Inputs!$C$8+fee_wd*Inputs!$E$8*(1-$B1818)+fee_fx*Inputs!$D$8-cost_acc-cost_wd*Inputs!$E$8*(1-$B1818)-cost_fx*Inputs!$D$8))</f>
        <v>195970.836094053</v>
      </c>
      <c r="J1818" s="0" t="n">
        <f aca="false">G1818+H1818+I1818-fixed</f>
        <v>143823.339859505</v>
      </c>
      <c r="K1818" s="0" t="n">
        <f aca="false">12*Inputs!$B$6*(1-MIN(1,Inputs!$G$6*$D1818)*churn_nonbuyers)*(ic*Inputs!$C$6+fee_wd*Inputs!$E$6*(1-$B1818)+fee_fx*Inputs!$D$6-cost_acc-cost_wd*Inputs!$E$6*(1-$B1818)-cost_fx*Inputs!$D$6)</f>
        <v>169634.16081792</v>
      </c>
      <c r="L1818" s="0" t="n">
        <f aca="false">12*Inputs!$B$7*(1-MIN(1,Inputs!$G$7*$D1818)*churn_nonbuyers)*(ic*Inputs!$C$7+fee_wd*Inputs!$E$7*(1-$B1818)+fee_fx*Inputs!$D$7-cost_acc-cost_wd*Inputs!$E$7*(1-$B1818)-cost_fx*Inputs!$D$7)</f>
        <v>369549.086314752</v>
      </c>
      <c r="M1818" s="0" t="n">
        <f aca="false">12*Inputs!$B$8*(1-MIN(1,Inputs!$G$8*$D1818)*churn_nonbuyers)*(ic*Inputs!$C$8+fee_wd*Inputs!$E$8*(1-$B1818)+fee_fx*Inputs!$D$8-cost_acc-cost_wd*Inputs!$E$8*(1-$B1818)-cost_fx*Inputs!$D$8)</f>
        <v>170089.37853696</v>
      </c>
      <c r="N1818" s="0" t="n">
        <f aca="false">K1818+L1818+I1818-fixed</f>
        <v>35154.0832267246</v>
      </c>
      <c r="O1818" s="0" t="n">
        <f aca="false">K1818+L1818+M1818-fixed</f>
        <v>9272.62566963211</v>
      </c>
      <c r="P1818" s="0" t="n">
        <f aca="false">12*Inputs!$B$6*(1-MIN(1,Inputs!$F$6*$D1818))*(ic*Inputs!$C$6+flat_fee-cost_acc-cost_wd*Inputs!$E$6*$E1818-cost_fx*Inputs!$D$6)+12*Inputs!$B$7*(1-MIN(1,Inputs!$F$7*$D1818))*(ic*Inputs!$C$7+flat_fee-cost_acc-cost_wd*Inputs!$E$7*$E1818-cost_fx*Inputs!$D$7)+12*Inputs!$B$8*(1-MIN(1,Inputs!$F$8*$D1818))*(ic*Inputs!$C$8+flat_fee-cost_acc-cost_wd*Inputs!$E$8*$E1818-cost_fx*Inputs!$D$8)-fixed</f>
        <v>228007.34875136</v>
      </c>
    </row>
    <row r="1819" customFormat="false" ht="15" hidden="false" customHeight="false" outlineLevel="0" collapsed="false">
      <c r="A1819" s="0" t="n">
        <v>1754</v>
      </c>
      <c r="B1819" s="0" t="n">
        <v>0.226577</v>
      </c>
      <c r="C1819" s="0" t="n">
        <v>1.140512</v>
      </c>
      <c r="D1819" s="0" t="n">
        <v>0.909618</v>
      </c>
      <c r="E1819" s="0" t="n">
        <v>1.126937</v>
      </c>
      <c r="F1819" s="0" t="n">
        <v>0.030098</v>
      </c>
      <c r="G1819" s="0" t="n">
        <f aca="false">12*Inputs!$B$6*(MIN(1,$H$50*$C1819)*(ic*Inputs!$C$6+pS+fee_fx*Inputs!$D$6-cost_acc-cost_wd*Inputs!$E$6*$E1819-cost_fx*Inputs!$D$6-$F1819)+(1-MIN(1,$H$50*$C1819))*(1-MIN(1,Inputs!$G$6*$D1819)*churn_nonbuyers)*(ic*Inputs!$C$6+fee_wd*Inputs!$E$6*(1-$B1819)+fee_fx*Inputs!$D$6-cost_acc-cost_wd*Inputs!$E$6*(1-$B1819)-cost_fx*Inputs!$D$6))</f>
        <v>226270.23543429</v>
      </c>
      <c r="H1819" s="0" t="n">
        <f aca="false">12*Inputs!$B$7*(MIN(1,$H$51*$C1819)*(ic*Inputs!$C$7+pE+fee_fx*Inputs!$D$7-cost_acc-cost_wd*Inputs!$E$7*$E1819-cost_fx*Inputs!$D$7-$F1819)+(1-MIN(1,$H$51*$C1819))*(1-MIN(1,Inputs!$G$7*$D1819)*churn_nonbuyers)*(ic*Inputs!$C$7+fee_wd*Inputs!$E$7*(1-$B1819)+fee_fx*Inputs!$D$7-cost_acc-cost_wd*Inputs!$E$7*(1-$B1819)-cost_fx*Inputs!$D$7))</f>
        <v>426339.919188589</v>
      </c>
      <c r="I1819" s="0" t="n">
        <f aca="false">12*Inputs!$B$8*(MIN(1,$H$52*$C1819)*(ic*Inputs!$C$8+pT-cost_acc-cost_wd*Inputs!$E$8-cost_fx*Inputs!$D$8-cost_ins)+(1-MIN(1,$H$52*$C1819))*(1-MIN(1,Inputs!$G$8*$D1819)*churn_nonbuyers)*(ic*Inputs!$C$8+fee_wd*Inputs!$E$8*(1-$B1819)+fee_fx*Inputs!$D$8-cost_acc-cost_wd*Inputs!$E$8*(1-$B1819)-cost_fx*Inputs!$D$8))</f>
        <v>187510.060127111</v>
      </c>
      <c r="J1819" s="0" t="n">
        <f aca="false">G1819+H1819+I1819-fixed</f>
        <v>140120.21474999</v>
      </c>
      <c r="K1819" s="0" t="n">
        <f aca="false">12*Inputs!$B$6*(1-MIN(1,Inputs!$G$6*$D1819)*churn_nonbuyers)*(ic*Inputs!$C$6+fee_wd*Inputs!$E$6*(1-$B1819)+fee_fx*Inputs!$D$6-cost_acc-cost_wd*Inputs!$E$6*(1-$B1819)-cost_fx*Inputs!$D$6)</f>
        <v>161287.871886619</v>
      </c>
      <c r="L1819" s="0" t="n">
        <f aca="false">12*Inputs!$B$7*(1-MIN(1,Inputs!$G$7*$D1819)*churn_nonbuyers)*(ic*Inputs!$C$7+fee_wd*Inputs!$E$7*(1-$B1819)+fee_fx*Inputs!$D$7-cost_acc-cost_wd*Inputs!$E$7*(1-$B1819)-cost_fx*Inputs!$D$7)</f>
        <v>360460.518267972</v>
      </c>
      <c r="M1819" s="0" t="n">
        <f aca="false">12*Inputs!$B$8*(1-MIN(1,Inputs!$G$8*$D1819)*churn_nonbuyers)*(ic*Inputs!$C$8+fee_wd*Inputs!$E$8*(1-$B1819)+fee_fx*Inputs!$D$8-cost_acc-cost_wd*Inputs!$E$8*(1-$B1819)-cost_fx*Inputs!$D$8)</f>
        <v>114619.69355089</v>
      </c>
      <c r="N1819" s="0" t="n">
        <f aca="false">K1819+L1819+I1819-fixed</f>
        <v>9258.45028170175</v>
      </c>
      <c r="O1819" s="0" t="n">
        <f aca="false">K1819+L1819+M1819-fixed</f>
        <v>-63631.9162945198</v>
      </c>
      <c r="P1819" s="0" t="n">
        <f aca="false">12*Inputs!$B$6*(1-MIN(1,Inputs!$F$6*$D1819))*(ic*Inputs!$C$6+flat_fee-cost_acc-cost_wd*Inputs!$E$6*$E1819-cost_fx*Inputs!$D$6)+12*Inputs!$B$7*(1-MIN(1,Inputs!$F$7*$D1819))*(ic*Inputs!$C$7+flat_fee-cost_acc-cost_wd*Inputs!$E$7*$E1819-cost_fx*Inputs!$D$7)+12*Inputs!$B$8*(1-MIN(1,Inputs!$F$8*$D1819))*(ic*Inputs!$C$8+flat_fee-cost_acc-cost_wd*Inputs!$E$8*$E1819-cost_fx*Inputs!$D$8)-fixed</f>
        <v>63850.6797118399</v>
      </c>
    </row>
    <row r="1820" customFormat="false" ht="15" hidden="false" customHeight="false" outlineLevel="0" collapsed="false">
      <c r="A1820" s="0" t="n">
        <v>1755</v>
      </c>
      <c r="B1820" s="0" t="n">
        <v>0.16155</v>
      </c>
      <c r="C1820" s="0" t="n">
        <v>1.084719</v>
      </c>
      <c r="D1820" s="0" t="n">
        <v>1.308315</v>
      </c>
      <c r="E1820" s="0" t="n">
        <v>1.241704</v>
      </c>
      <c r="F1820" s="0" t="n">
        <v>0.319604</v>
      </c>
      <c r="G1820" s="0" t="n">
        <f aca="false">12*Inputs!$B$6*(MIN(1,$H$50*$C1820)*(ic*Inputs!$C$6+pS+fee_fx*Inputs!$D$6-cost_acc-cost_wd*Inputs!$E$6*$E1820-cost_fx*Inputs!$D$6-$F1820)+(1-MIN(1,$H$50*$C1820))*(1-MIN(1,Inputs!$G$6*$D1820)*churn_nonbuyers)*(ic*Inputs!$C$6+fee_wd*Inputs!$E$6*(1-$B1820)+fee_fx*Inputs!$D$6-cost_acc-cost_wd*Inputs!$E$6*(1-$B1820)-cost_fx*Inputs!$D$6))</f>
        <v>217903.564187627</v>
      </c>
      <c r="H1820" s="0" t="n">
        <f aca="false">12*Inputs!$B$7*(MIN(1,$H$51*$C1820)*(ic*Inputs!$C$7+pE+fee_fx*Inputs!$D$7-cost_acc-cost_wd*Inputs!$E$7*$E1820-cost_fx*Inputs!$D$7-$F1820)+(1-MIN(1,$H$51*$C1820))*(1-MIN(1,Inputs!$G$7*$D1820)*churn_nonbuyers)*(ic*Inputs!$C$7+fee_wd*Inputs!$E$7*(1-$B1820)+fee_fx*Inputs!$D$7-cost_acc-cost_wd*Inputs!$E$7*(1-$B1820)-cost_fx*Inputs!$D$7))</f>
        <v>393271.34570158</v>
      </c>
      <c r="I1820" s="0" t="n">
        <f aca="false">12*Inputs!$B$8*(MIN(1,$H$52*$C1820)*(ic*Inputs!$C$8+pT-cost_acc-cost_wd*Inputs!$E$8-cost_fx*Inputs!$D$8-cost_ins)+(1-MIN(1,$H$52*$C1820))*(1-MIN(1,Inputs!$G$8*$D1820)*churn_nonbuyers)*(ic*Inputs!$C$8+fee_wd*Inputs!$E$8*(1-$B1820)+fee_fx*Inputs!$D$8-cost_acc-cost_wd*Inputs!$E$8*(1-$B1820)-cost_fx*Inputs!$D$8))</f>
        <v>162812.045966238</v>
      </c>
      <c r="J1820" s="0" t="n">
        <f aca="false">G1820+H1820+I1820-fixed</f>
        <v>73986.9558554444</v>
      </c>
      <c r="K1820" s="0" t="n">
        <f aca="false">12*Inputs!$B$6*(1-MIN(1,Inputs!$G$6*$D1820)*churn_nonbuyers)*(ic*Inputs!$C$6+fee_wd*Inputs!$E$6*(1-$B1820)+fee_fx*Inputs!$D$6-cost_acc-cost_wd*Inputs!$E$6*(1-$B1820)-cost_fx*Inputs!$D$6)</f>
        <v>166670.7644754</v>
      </c>
      <c r="L1820" s="0" t="n">
        <f aca="false">12*Inputs!$B$7*(1-MIN(1,Inputs!$G$7*$D1820)*churn_nonbuyers)*(ic*Inputs!$C$7+fee_wd*Inputs!$E$7*(1-$B1820)+fee_fx*Inputs!$D$7-cost_acc-cost_wd*Inputs!$E$7*(1-$B1820)-cost_fx*Inputs!$D$7)</f>
        <v>365024.48956524</v>
      </c>
      <c r="M1820" s="0" t="n">
        <f aca="false">12*Inputs!$B$8*(1-MIN(1,Inputs!$G$8*$D1820)*churn_nonbuyers)*(ic*Inputs!$C$8+fee_wd*Inputs!$E$8*(1-$B1820)+fee_fx*Inputs!$D$8-cost_acc-cost_wd*Inputs!$E$8*(1-$B1820)-cost_fx*Inputs!$D$8)</f>
        <v>26823.4272852001</v>
      </c>
      <c r="N1820" s="0" t="n">
        <f aca="false">K1820+L1820+I1820-fixed</f>
        <v>-5492.69999312237</v>
      </c>
      <c r="O1820" s="0" t="n">
        <f aca="false">K1820+L1820+M1820-fixed</f>
        <v>-141481.31867416</v>
      </c>
      <c r="P1820" s="0" t="n">
        <f aca="false">12*Inputs!$B$6*(1-MIN(1,Inputs!$F$6*$D1820))*(ic*Inputs!$C$6+flat_fee-cost_acc-cost_wd*Inputs!$E$6*$E1820-cost_fx*Inputs!$D$6)+12*Inputs!$B$7*(1-MIN(1,Inputs!$F$7*$D1820))*(ic*Inputs!$C$7+flat_fee-cost_acc-cost_wd*Inputs!$E$7*$E1820-cost_fx*Inputs!$D$7)+12*Inputs!$B$8*(1-MIN(1,Inputs!$F$8*$D1820))*(ic*Inputs!$C$8+flat_fee-cost_acc-cost_wd*Inputs!$E$8*$E1820-cost_fx*Inputs!$D$8)-fixed</f>
        <v>-189926.5568176</v>
      </c>
    </row>
    <row r="1821" customFormat="false" ht="15" hidden="false" customHeight="false" outlineLevel="0" collapsed="false">
      <c r="A1821" s="0" t="n">
        <v>1756</v>
      </c>
      <c r="B1821" s="0" t="n">
        <v>0.155023</v>
      </c>
      <c r="C1821" s="0" t="n">
        <v>0.842353</v>
      </c>
      <c r="D1821" s="0" t="n">
        <v>1.593142</v>
      </c>
      <c r="E1821" s="0" t="n">
        <v>1.336166</v>
      </c>
      <c r="F1821" s="0" t="n">
        <v>0.061063</v>
      </c>
      <c r="G1821" s="0" t="n">
        <f aca="false">12*Inputs!$B$6*(MIN(1,$H$50*$C1821)*(ic*Inputs!$C$6+pS+fee_fx*Inputs!$D$6-cost_acc-cost_wd*Inputs!$E$6*$E1821-cost_fx*Inputs!$D$6-$F1821)+(1-MIN(1,$H$50*$C1821))*(1-MIN(1,Inputs!$G$6*$D1821)*churn_nonbuyers)*(ic*Inputs!$C$6+fee_wd*Inputs!$E$6*(1-$B1821)+fee_fx*Inputs!$D$6-cost_acc-cost_wd*Inputs!$E$6*(1-$B1821)-cost_fx*Inputs!$D$6))</f>
        <v>208078.81272904</v>
      </c>
      <c r="H1821" s="0" t="n">
        <f aca="false">12*Inputs!$B$7*(MIN(1,$H$51*$C1821)*(ic*Inputs!$C$7+pE+fee_fx*Inputs!$D$7-cost_acc-cost_wd*Inputs!$E$7*$E1821-cost_fx*Inputs!$D$7-$F1821)+(1-MIN(1,$H$51*$C1821))*(1-MIN(1,Inputs!$G$7*$D1821)*churn_nonbuyers)*(ic*Inputs!$C$7+fee_wd*Inputs!$E$7*(1-$B1821)+fee_fx*Inputs!$D$7-cost_acc-cost_wd*Inputs!$E$7*(1-$B1821)-cost_fx*Inputs!$D$7))</f>
        <v>388778.549870553</v>
      </c>
      <c r="I1821" s="0" t="n">
        <f aca="false">12*Inputs!$B$8*(MIN(1,$H$52*$C1821)*(ic*Inputs!$C$8+pT-cost_acc-cost_wd*Inputs!$E$8-cost_fx*Inputs!$D$8-cost_ins)+(1-MIN(1,$H$52*$C1821))*(1-MIN(1,Inputs!$G$8*$D1821)*churn_nonbuyers)*(ic*Inputs!$C$8+fee_wd*Inputs!$E$8*(1-$B1821)+fee_fx*Inputs!$D$8-cost_acc-cost_wd*Inputs!$E$8*(1-$B1821)-cost_fx*Inputs!$D$8))</f>
        <v>121420.130832</v>
      </c>
      <c r="J1821" s="0" t="n">
        <f aca="false">G1821+H1821+I1821-fixed</f>
        <v>18277.4934315927</v>
      </c>
      <c r="K1821" s="0" t="n">
        <f aca="false">12*Inputs!$B$6*(1-MIN(1,Inputs!$G$6*$D1821)*churn_nonbuyers)*(ic*Inputs!$C$6+fee_wd*Inputs!$E$6*(1-$B1821)+fee_fx*Inputs!$D$6-cost_acc-cost_wd*Inputs!$E$6*(1-$B1821)-cost_fx*Inputs!$D$6)</f>
        <v>164996.026936315</v>
      </c>
      <c r="L1821" s="0" t="n">
        <f aca="false">12*Inputs!$B$7*(1-MIN(1,Inputs!$G$7*$D1821)*churn_nonbuyers)*(ic*Inputs!$C$7+fee_wd*Inputs!$E$7*(1-$B1821)+fee_fx*Inputs!$D$7-cost_acc-cost_wd*Inputs!$E$7*(1-$B1821)-cost_fx*Inputs!$D$7)</f>
        <v>362672.968545789</v>
      </c>
      <c r="M1821" s="0" t="n">
        <f aca="false">12*Inputs!$B$8*(1-MIN(1,Inputs!$G$8*$D1821)*churn_nonbuyers)*(ic*Inputs!$C$8+fee_wd*Inputs!$E$8*(1-$B1821)+fee_fx*Inputs!$D$8-cost_acc-cost_wd*Inputs!$E$8*(1-$B1821)-cost_fx*Inputs!$D$8)</f>
        <v>0</v>
      </c>
      <c r="N1821" s="0" t="n">
        <f aca="false">K1821+L1821+I1821-fixed</f>
        <v>-50910.8736858956</v>
      </c>
      <c r="O1821" s="0" t="n">
        <f aca="false">K1821+L1821+M1821-fixed</f>
        <v>-172331.004517896</v>
      </c>
      <c r="P1821" s="0" t="n">
        <f aca="false">12*Inputs!$B$6*(1-MIN(1,Inputs!$F$6*$D1821))*(ic*Inputs!$C$6+flat_fee-cost_acc-cost_wd*Inputs!$E$6*$E1821-cost_fx*Inputs!$D$6)+12*Inputs!$B$7*(1-MIN(1,Inputs!$F$7*$D1821))*(ic*Inputs!$C$7+flat_fee-cost_acc-cost_wd*Inputs!$E$7*$E1821-cost_fx*Inputs!$D$7)+12*Inputs!$B$8*(1-MIN(1,Inputs!$F$8*$D1821))*(ic*Inputs!$C$8+flat_fee-cost_acc-cost_wd*Inputs!$E$8*$E1821-cost_fx*Inputs!$D$8)-fixed</f>
        <v>-361386.49211872</v>
      </c>
    </row>
    <row r="1822" customFormat="false" ht="15" hidden="false" customHeight="false" outlineLevel="0" collapsed="false">
      <c r="A1822" s="0" t="n">
        <v>1757</v>
      </c>
      <c r="B1822" s="0" t="n">
        <v>0.312129</v>
      </c>
      <c r="C1822" s="0" t="n">
        <v>0.85187</v>
      </c>
      <c r="D1822" s="0" t="n">
        <v>1.738911</v>
      </c>
      <c r="E1822" s="0" t="n">
        <v>1.262295</v>
      </c>
      <c r="F1822" s="0" t="n">
        <v>0.129618</v>
      </c>
      <c r="G1822" s="0" t="n">
        <f aca="false">12*Inputs!$B$6*(MIN(1,$H$50*$C1822)*(ic*Inputs!$C$6+pS+fee_fx*Inputs!$D$6-cost_acc-cost_wd*Inputs!$E$6*$E1822-cost_fx*Inputs!$D$6-$F1822)+(1-MIN(1,$H$50*$C1822))*(1-MIN(1,Inputs!$G$6*$D1822)*churn_nonbuyers)*(ic*Inputs!$C$6+fee_wd*Inputs!$E$6*(1-$B1822)+fee_fx*Inputs!$D$6-cost_acc-cost_wd*Inputs!$E$6*(1-$B1822)-cost_fx*Inputs!$D$6))</f>
        <v>188203.747764489</v>
      </c>
      <c r="H1822" s="0" t="n">
        <f aca="false">12*Inputs!$B$7*(MIN(1,$H$51*$C1822)*(ic*Inputs!$C$7+pE+fee_fx*Inputs!$D$7-cost_acc-cost_wd*Inputs!$E$7*$E1822-cost_fx*Inputs!$D$7-$F1822)+(1-MIN(1,$H$51*$C1822))*(1-MIN(1,Inputs!$G$7*$D1822)*churn_nonbuyers)*(ic*Inputs!$C$7+fee_wd*Inputs!$E$7*(1-$B1822)+fee_fx*Inputs!$D$7-cost_acc-cost_wd*Inputs!$E$7*(1-$B1822)-cost_fx*Inputs!$D$7))</f>
        <v>377724.582260279</v>
      </c>
      <c r="I1822" s="0" t="n">
        <f aca="false">12*Inputs!$B$8*(MIN(1,$H$52*$C1822)*(ic*Inputs!$C$8+pT-cost_acc-cost_wd*Inputs!$E$8-cost_fx*Inputs!$D$8-cost_ins)+(1-MIN(1,$H$52*$C1822))*(1-MIN(1,Inputs!$G$8*$D1822)*churn_nonbuyers)*(ic*Inputs!$C$8+fee_wd*Inputs!$E$8*(1-$B1822)+fee_fx*Inputs!$D$8-cost_acc-cost_wd*Inputs!$E$8*(1-$B1822)-cost_fx*Inputs!$D$8))</f>
        <v>122791.94928</v>
      </c>
      <c r="J1822" s="0" t="n">
        <f aca="false">G1822+H1822+I1822-fixed</f>
        <v>-11279.7206952316</v>
      </c>
      <c r="K1822" s="0" t="n">
        <f aca="false">12*Inputs!$B$6*(1-MIN(1,Inputs!$G$6*$D1822)*churn_nonbuyers)*(ic*Inputs!$C$6+fee_wd*Inputs!$E$6*(1-$B1822)+fee_fx*Inputs!$D$6-cost_acc-cost_wd*Inputs!$E$6*(1-$B1822)-cost_fx*Inputs!$D$6)</f>
        <v>143033.105890937</v>
      </c>
      <c r="L1822" s="0" t="n">
        <f aca="false">12*Inputs!$B$7*(1-MIN(1,Inputs!$G$7*$D1822)*churn_nonbuyers)*(ic*Inputs!$C$7+fee_wd*Inputs!$E$7*(1-$B1822)+fee_fx*Inputs!$D$7-cost_acc-cost_wd*Inputs!$E$7*(1-$B1822)-cost_fx*Inputs!$D$7)</f>
        <v>339564.299406562</v>
      </c>
      <c r="M1822" s="0" t="n">
        <f aca="false">12*Inputs!$B$8*(1-MIN(1,Inputs!$G$8*$D1822)*churn_nonbuyers)*(ic*Inputs!$C$8+fee_wd*Inputs!$E$8*(1-$B1822)+fee_fx*Inputs!$D$8-cost_acc-cost_wd*Inputs!$E$8*(1-$B1822)-cost_fx*Inputs!$D$8)</f>
        <v>0</v>
      </c>
      <c r="N1822" s="0" t="n">
        <f aca="false">K1822+L1822+I1822-fixed</f>
        <v>-94610.645422501</v>
      </c>
      <c r="O1822" s="0" t="n">
        <f aca="false">K1822+L1822+M1822-fixed</f>
        <v>-217402.594702501</v>
      </c>
      <c r="P1822" s="0" t="n">
        <f aca="false">12*Inputs!$B$6*(1-MIN(1,Inputs!$F$6*$D1822))*(ic*Inputs!$C$6+flat_fee-cost_acc-cost_wd*Inputs!$E$6*$E1822-cost_fx*Inputs!$D$6)+12*Inputs!$B$7*(1-MIN(1,Inputs!$F$7*$D1822))*(ic*Inputs!$C$7+flat_fee-cost_acc-cost_wd*Inputs!$E$7*$E1822-cost_fx*Inputs!$D$7)+12*Inputs!$B$8*(1-MIN(1,Inputs!$F$8*$D1822))*(ic*Inputs!$C$8+flat_fee-cost_acc-cost_wd*Inputs!$E$8*$E1822-cost_fx*Inputs!$D$8)-fixed</f>
        <v>-413017.0038292</v>
      </c>
    </row>
    <row r="1823" customFormat="false" ht="15" hidden="false" customHeight="false" outlineLevel="0" collapsed="false">
      <c r="A1823" s="0" t="n">
        <v>1758</v>
      </c>
      <c r="B1823" s="0" t="n">
        <v>0.210747</v>
      </c>
      <c r="C1823" s="0" t="n">
        <v>0.892269</v>
      </c>
      <c r="D1823" s="0" t="n">
        <v>0.973008</v>
      </c>
      <c r="E1823" s="0" t="n">
        <v>1.079256</v>
      </c>
      <c r="F1823" s="0" t="n">
        <v>0.208612</v>
      </c>
      <c r="G1823" s="0" t="n">
        <f aca="false">12*Inputs!$B$6*(MIN(1,$H$50*$C1823)*(ic*Inputs!$C$6+pS+fee_fx*Inputs!$D$6-cost_acc-cost_wd*Inputs!$E$6*$E1823-cost_fx*Inputs!$D$6-$F1823)+(1-MIN(1,$H$50*$C1823))*(1-MIN(1,Inputs!$G$6*$D1823)*churn_nonbuyers)*(ic*Inputs!$C$6+fee_wd*Inputs!$E$6*(1-$B1823)+fee_fx*Inputs!$D$6-cost_acc-cost_wd*Inputs!$E$6*(1-$B1823)-cost_fx*Inputs!$D$6))</f>
        <v>210953.063766936</v>
      </c>
      <c r="H1823" s="0" t="n">
        <f aca="false">12*Inputs!$B$7*(MIN(1,$H$51*$C1823)*(ic*Inputs!$C$7+pE+fee_fx*Inputs!$D$7-cost_acc-cost_wd*Inputs!$E$7*$E1823-cost_fx*Inputs!$D$7-$F1823)+(1-MIN(1,$H$51*$C1823))*(1-MIN(1,Inputs!$G$7*$D1823)*churn_nonbuyers)*(ic*Inputs!$C$7+fee_wd*Inputs!$E$7*(1-$B1823)+fee_fx*Inputs!$D$7-cost_acc-cost_wd*Inputs!$E$7*(1-$B1823)-cost_fx*Inputs!$D$7))</f>
        <v>408697.03746066</v>
      </c>
      <c r="I1823" s="0" t="n">
        <f aca="false">12*Inputs!$B$8*(MIN(1,$H$52*$C1823)*(ic*Inputs!$C$8+pT-cost_acc-cost_wd*Inputs!$E$8-cost_fx*Inputs!$D$8-cost_ins)+(1-MIN(1,$H$52*$C1823))*(1-MIN(1,Inputs!$G$8*$D1823)*churn_nonbuyers)*(ic*Inputs!$C$8+fee_wd*Inputs!$E$8*(1-$B1823)+fee_fx*Inputs!$D$8-cost_acc-cost_wd*Inputs!$E$8*(1-$B1823)-cost_fx*Inputs!$D$8))</f>
        <v>166479.713183365</v>
      </c>
      <c r="J1823" s="0" t="n">
        <f aca="false">G1823+H1823+I1823-fixed</f>
        <v>86129.8144109616</v>
      </c>
      <c r="K1823" s="0" t="n">
        <f aca="false">12*Inputs!$B$6*(1-MIN(1,Inputs!$G$6*$D1823)*churn_nonbuyers)*(ic*Inputs!$C$6+fee_wd*Inputs!$E$6*(1-$B1823)+fee_fx*Inputs!$D$6-cost_acc-cost_wd*Inputs!$E$6*(1-$B1823)-cost_fx*Inputs!$D$6)</f>
        <v>162920.932682227</v>
      </c>
      <c r="L1823" s="0" t="n">
        <f aca="false">12*Inputs!$B$7*(1-MIN(1,Inputs!$G$7*$D1823)*churn_nonbuyers)*(ic*Inputs!$C$7+fee_wd*Inputs!$E$7*(1-$B1823)+fee_fx*Inputs!$D$7-cost_acc-cost_wd*Inputs!$E$7*(1-$B1823)-cost_fx*Inputs!$D$7)</f>
        <v>361968.780025336</v>
      </c>
      <c r="M1823" s="0" t="n">
        <f aca="false">12*Inputs!$B$8*(1-MIN(1,Inputs!$G$8*$D1823)*churn_nonbuyers)*(ic*Inputs!$C$8+fee_wd*Inputs!$E$8*(1-$B1823)+fee_fx*Inputs!$D$8-cost_acc-cost_wd*Inputs!$E$8*(1-$B1823)-cost_fx*Inputs!$D$8)</f>
        <v>100861.242330394</v>
      </c>
      <c r="N1823" s="0" t="n">
        <f aca="false">K1823+L1823+I1823-fixed</f>
        <v>-8630.5741090714</v>
      </c>
      <c r="O1823" s="0" t="n">
        <f aca="false">K1823+L1823+M1823-fixed</f>
        <v>-74249.0449620428</v>
      </c>
      <c r="P1823" s="0" t="n">
        <f aca="false">12*Inputs!$B$6*(1-MIN(1,Inputs!$F$6*$D1823))*(ic*Inputs!$C$6+flat_fee-cost_acc-cost_wd*Inputs!$E$6*$E1823-cost_fx*Inputs!$D$6)+12*Inputs!$B$7*(1-MIN(1,Inputs!$F$7*$D1823))*(ic*Inputs!$C$7+flat_fee-cost_acc-cost_wd*Inputs!$E$7*$E1823-cost_fx*Inputs!$D$7)+12*Inputs!$B$8*(1-MIN(1,Inputs!$F$8*$D1823))*(ic*Inputs!$C$8+flat_fee-cost_acc-cost_wd*Inputs!$E$8*$E1823-cost_fx*Inputs!$D$8)-fixed</f>
        <v>50941.5258675199</v>
      </c>
    </row>
    <row r="1824" customFormat="false" ht="15" hidden="false" customHeight="false" outlineLevel="0" collapsed="false">
      <c r="A1824" s="0" t="n">
        <v>1759</v>
      </c>
      <c r="B1824" s="0" t="n">
        <v>0.297786</v>
      </c>
      <c r="C1824" s="0" t="n">
        <v>0.804969</v>
      </c>
      <c r="D1824" s="0" t="n">
        <v>1.565182</v>
      </c>
      <c r="E1824" s="0" t="n">
        <v>1.276088</v>
      </c>
      <c r="F1824" s="0" t="n">
        <v>0.223791</v>
      </c>
      <c r="G1824" s="0" t="n">
        <f aca="false">12*Inputs!$B$6*(MIN(1,$H$50*$C1824)*(ic*Inputs!$C$6+pS+fee_fx*Inputs!$D$6-cost_acc-cost_wd*Inputs!$E$6*$E1824-cost_fx*Inputs!$D$6-$F1824)+(1-MIN(1,$H$50*$C1824))*(1-MIN(1,Inputs!$G$6*$D1824)*churn_nonbuyers)*(ic*Inputs!$C$6+fee_wd*Inputs!$E$6*(1-$B1824)+fee_fx*Inputs!$D$6-cost_acc-cost_wd*Inputs!$E$6*(1-$B1824)-cost_fx*Inputs!$D$6))</f>
        <v>186768.710938703</v>
      </c>
      <c r="H1824" s="0" t="n">
        <f aca="false">12*Inputs!$B$7*(MIN(1,$H$51*$C1824)*(ic*Inputs!$C$7+pE+fee_fx*Inputs!$D$7-cost_acc-cost_wd*Inputs!$E$7*$E1824-cost_fx*Inputs!$D$7-$F1824)+(1-MIN(1,$H$51*$C1824))*(1-MIN(1,Inputs!$G$7*$D1824)*churn_nonbuyers)*(ic*Inputs!$C$7+fee_wd*Inputs!$E$7*(1-$B1824)+fee_fx*Inputs!$D$7-cost_acc-cost_wd*Inputs!$E$7*(1-$B1824)-cost_fx*Inputs!$D$7))</f>
        <v>372578.677253378</v>
      </c>
      <c r="I1824" s="0" t="n">
        <f aca="false">12*Inputs!$B$8*(MIN(1,$H$52*$C1824)*(ic*Inputs!$C$8+pT-cost_acc-cost_wd*Inputs!$E$8-cost_fx*Inputs!$D$8-cost_ins)+(1-MIN(1,$H$52*$C1824))*(1-MIN(1,Inputs!$G$8*$D1824)*churn_nonbuyers)*(ic*Inputs!$C$8+fee_wd*Inputs!$E$8*(1-$B1824)+fee_fx*Inputs!$D$8-cost_acc-cost_wd*Inputs!$E$8*(1-$B1824)-cost_fx*Inputs!$D$8))</f>
        <v>116031.451536</v>
      </c>
      <c r="J1824" s="0" t="n">
        <f aca="false">G1824+H1824+I1824-fixed</f>
        <v>-24621.1602719185</v>
      </c>
      <c r="K1824" s="0" t="n">
        <f aca="false">12*Inputs!$B$6*(1-MIN(1,Inputs!$G$6*$D1824)*churn_nonbuyers)*(ic*Inputs!$C$6+fee_wd*Inputs!$E$6*(1-$B1824)+fee_fx*Inputs!$D$6-cost_acc-cost_wd*Inputs!$E$6*(1-$B1824)-cost_fx*Inputs!$D$6)</f>
        <v>146297.624306774</v>
      </c>
      <c r="L1824" s="0" t="n">
        <f aca="false">12*Inputs!$B$7*(1-MIN(1,Inputs!$G$7*$D1824)*churn_nonbuyers)*(ic*Inputs!$C$7+fee_wd*Inputs!$E$7*(1-$B1824)+fee_fx*Inputs!$D$7-cost_acc-cost_wd*Inputs!$E$7*(1-$B1824)-cost_fx*Inputs!$D$7)</f>
        <v>343399.880248065</v>
      </c>
      <c r="M1824" s="0" t="n">
        <f aca="false">12*Inputs!$B$8*(1-MIN(1,Inputs!$G$8*$D1824)*churn_nonbuyers)*(ic*Inputs!$C$8+fee_wd*Inputs!$E$8*(1-$B1824)+fee_fx*Inputs!$D$8-cost_acc-cost_wd*Inputs!$E$8*(1-$B1824)-cost_fx*Inputs!$D$8)</f>
        <v>0</v>
      </c>
      <c r="N1824" s="0" t="n">
        <f aca="false">K1824+L1824+I1824-fixed</f>
        <v>-94271.043909161</v>
      </c>
      <c r="O1824" s="0" t="n">
        <f aca="false">K1824+L1824+M1824-fixed</f>
        <v>-210302.495445161</v>
      </c>
      <c r="P1824" s="0" t="n">
        <f aca="false">12*Inputs!$B$6*(1-MIN(1,Inputs!$F$6*$D1824))*(ic*Inputs!$C$6+flat_fee-cost_acc-cost_wd*Inputs!$E$6*$E1824-cost_fx*Inputs!$D$6)+12*Inputs!$B$7*(1-MIN(1,Inputs!$F$7*$D1824))*(ic*Inputs!$C$7+flat_fee-cost_acc-cost_wd*Inputs!$E$7*$E1824-cost_fx*Inputs!$D$7)+12*Inputs!$B$8*(1-MIN(1,Inputs!$F$8*$D1824))*(ic*Inputs!$C$8+flat_fee-cost_acc-cost_wd*Inputs!$E$8*$E1824-cost_fx*Inputs!$D$8)-fixed</f>
        <v>-330070.37857216</v>
      </c>
    </row>
    <row r="1825" customFormat="false" ht="15" hidden="false" customHeight="false" outlineLevel="0" collapsed="false">
      <c r="A1825" s="0" t="n">
        <v>1760</v>
      </c>
      <c r="B1825" s="0" t="n">
        <v>0.183291</v>
      </c>
      <c r="C1825" s="0" t="n">
        <v>0.803026</v>
      </c>
      <c r="D1825" s="0" t="n">
        <v>1.30972</v>
      </c>
      <c r="E1825" s="0" t="n">
        <v>1.292309</v>
      </c>
      <c r="F1825" s="0" t="n">
        <v>0.252804</v>
      </c>
      <c r="G1825" s="0" t="n">
        <f aca="false">12*Inputs!$B$6*(MIN(1,$H$50*$C1825)*(ic*Inputs!$C$6+pS+fee_fx*Inputs!$D$6-cost_acc-cost_wd*Inputs!$E$6*$E1825-cost_fx*Inputs!$D$6-$F1825)+(1-MIN(1,$H$50*$C1825))*(1-MIN(1,Inputs!$G$6*$D1825)*churn_nonbuyers)*(ic*Inputs!$C$6+fee_wd*Inputs!$E$6*(1-$B1825)+fee_fx*Inputs!$D$6-cost_acc-cost_wd*Inputs!$E$6*(1-$B1825)-cost_fx*Inputs!$D$6))</f>
        <v>202148.986214056</v>
      </c>
      <c r="H1825" s="0" t="n">
        <f aca="false">12*Inputs!$B$7*(MIN(1,$H$51*$C1825)*(ic*Inputs!$C$7+pE+fee_fx*Inputs!$D$7-cost_acc-cost_wd*Inputs!$E$7*$E1825-cost_fx*Inputs!$D$7-$F1825)+(1-MIN(1,$H$51*$C1825))*(1-MIN(1,Inputs!$G$7*$D1825)*churn_nonbuyers)*(ic*Inputs!$C$7+fee_wd*Inputs!$E$7*(1-$B1825)+fee_fx*Inputs!$D$7-cost_acc-cost_wd*Inputs!$E$7*(1-$B1825)-cost_fx*Inputs!$D$7))</f>
        <v>382291.787240083</v>
      </c>
      <c r="I1825" s="0" t="n">
        <f aca="false">12*Inputs!$B$8*(MIN(1,$H$52*$C1825)*(ic*Inputs!$C$8+pT-cost_acc-cost_wd*Inputs!$E$8-cost_fx*Inputs!$D$8-cost_ins)+(1-MIN(1,$H$52*$C1825))*(1-MIN(1,Inputs!$G$8*$D1825)*churn_nonbuyers)*(ic*Inputs!$C$8+fee_wd*Inputs!$E$8*(1-$B1825)+fee_fx*Inputs!$D$8-cost_acc-cost_wd*Inputs!$E$8*(1-$B1825)-cost_fx*Inputs!$D$8))</f>
        <v>127321.626290126</v>
      </c>
      <c r="J1825" s="0" t="n">
        <f aca="false">G1825+H1825+I1825-fixed</f>
        <v>11762.3997442647</v>
      </c>
      <c r="K1825" s="0" t="n">
        <f aca="false">12*Inputs!$B$6*(1-MIN(1,Inputs!$G$6*$D1825)*churn_nonbuyers)*(ic*Inputs!$C$6+fee_wd*Inputs!$E$6*(1-$B1825)+fee_fx*Inputs!$D$6-cost_acc-cost_wd*Inputs!$E$6*(1-$B1825)-cost_fx*Inputs!$D$6)</f>
        <v>163732.549597344</v>
      </c>
      <c r="L1825" s="0" t="n">
        <f aca="false">12*Inputs!$B$7*(1-MIN(1,Inputs!$G$7*$D1825)*churn_nonbuyers)*(ic*Inputs!$C$7+fee_wd*Inputs!$E$7*(1-$B1825)+fee_fx*Inputs!$D$7-cost_acc-cost_wd*Inputs!$E$7*(1-$B1825)-cost_fx*Inputs!$D$7)</f>
        <v>362000.781598406</v>
      </c>
      <c r="M1825" s="0" t="n">
        <f aca="false">12*Inputs!$B$8*(1-MIN(1,Inputs!$G$8*$D1825)*churn_nonbuyers)*(ic*Inputs!$C$8+fee_wd*Inputs!$E$8*(1-$B1825)+fee_fx*Inputs!$D$8-cost_acc-cost_wd*Inputs!$E$8*(1-$B1825)-cost_fx*Inputs!$D$8)</f>
        <v>26423.218654272</v>
      </c>
      <c r="N1825" s="0" t="n">
        <f aca="false">K1825+L1825+I1825-fixed</f>
        <v>-46945.0425141233</v>
      </c>
      <c r="O1825" s="0" t="n">
        <f aca="false">K1825+L1825+M1825-fixed</f>
        <v>-147843.450149977</v>
      </c>
      <c r="P1825" s="0" t="n">
        <f aca="false">12*Inputs!$B$6*(1-MIN(1,Inputs!$F$6*$D1825))*(ic*Inputs!$C$6+flat_fee-cost_acc-cost_wd*Inputs!$E$6*$E1825-cost_fx*Inputs!$D$6)+12*Inputs!$B$7*(1-MIN(1,Inputs!$F$7*$D1825))*(ic*Inputs!$C$7+flat_fee-cost_acc-cost_wd*Inputs!$E$7*$E1825-cost_fx*Inputs!$D$7)+12*Inputs!$B$8*(1-MIN(1,Inputs!$F$8*$D1825))*(ic*Inputs!$C$8+flat_fee-cost_acc-cost_wd*Inputs!$E$8*$E1825-cost_fx*Inputs!$D$8)-fixed</f>
        <v>-208737.1217248</v>
      </c>
    </row>
    <row r="1826" customFormat="false" ht="15" hidden="false" customHeight="false" outlineLevel="0" collapsed="false">
      <c r="A1826" s="0" t="n">
        <v>1761</v>
      </c>
      <c r="B1826" s="0" t="n">
        <v>0.462194</v>
      </c>
      <c r="C1826" s="0" t="n">
        <v>0.846243</v>
      </c>
      <c r="D1826" s="0" t="n">
        <v>0.566482</v>
      </c>
      <c r="E1826" s="0" t="n">
        <v>1.052784</v>
      </c>
      <c r="F1826" s="0" t="n">
        <v>0.10458</v>
      </c>
      <c r="G1826" s="0" t="n">
        <f aca="false">12*Inputs!$B$6*(MIN(1,$H$50*$C1826)*(ic*Inputs!$C$6+pS+fee_fx*Inputs!$D$6-cost_acc-cost_wd*Inputs!$E$6*$E1826-cost_fx*Inputs!$D$6-$F1826)+(1-MIN(1,$H$50*$C1826))*(1-MIN(1,Inputs!$G$6*$D1826)*churn_nonbuyers)*(ic*Inputs!$C$6+fee_wd*Inputs!$E$6*(1-$B1826)+fee_fx*Inputs!$D$6-cost_acc-cost_wd*Inputs!$E$6*(1-$B1826)-cost_fx*Inputs!$D$6))</f>
        <v>181464.2399533</v>
      </c>
      <c r="H1826" s="0" t="n">
        <f aca="false">12*Inputs!$B$7*(MIN(1,$H$51*$C1826)*(ic*Inputs!$C$7+pE+fee_fx*Inputs!$D$7-cost_acc-cost_wd*Inputs!$E$7*$E1826-cost_fx*Inputs!$D$7-$F1826)+(1-MIN(1,$H$51*$C1826))*(1-MIN(1,Inputs!$G$7*$D1826)*churn_nonbuyers)*(ic*Inputs!$C$7+fee_wd*Inputs!$E$7*(1-$B1826)+fee_fx*Inputs!$D$7-cost_acc-cost_wd*Inputs!$E$7*(1-$B1826)-cost_fx*Inputs!$D$7))</f>
        <v>393401.340293173</v>
      </c>
      <c r="I1826" s="0" t="n">
        <f aca="false">12*Inputs!$B$8*(MIN(1,$H$52*$C1826)*(ic*Inputs!$C$8+pT-cost_acc-cost_wd*Inputs!$E$8-cost_fx*Inputs!$D$8-cost_ins)+(1-MIN(1,$H$52*$C1826))*(1-MIN(1,Inputs!$G$8*$D1826)*churn_nonbuyers)*(ic*Inputs!$C$8+fee_wd*Inputs!$E$8*(1-$B1826)+fee_fx*Inputs!$D$8-cost_acc-cost_wd*Inputs!$E$8*(1-$B1826)-cost_fx*Inputs!$D$8))</f>
        <v>196814.439348844</v>
      </c>
      <c r="J1826" s="0" t="n">
        <f aca="false">G1826+H1826+I1826-fixed</f>
        <v>71680.0195953175</v>
      </c>
      <c r="K1826" s="0" t="n">
        <f aca="false">12*Inputs!$B$6*(1-MIN(1,Inputs!$G$6*$D1826)*churn_nonbuyers)*(ic*Inputs!$C$6+fee_wd*Inputs!$E$6*(1-$B1826)+fee_fx*Inputs!$D$6-cost_acc-cost_wd*Inputs!$E$6*(1-$B1826)-cost_fx*Inputs!$D$6)</f>
        <v>131219.062426858</v>
      </c>
      <c r="L1826" s="0" t="n">
        <f aca="false">12*Inputs!$B$7*(1-MIN(1,Inputs!$G$7*$D1826)*churn_nonbuyers)*(ic*Inputs!$C$7+fee_wd*Inputs!$E$7*(1-$B1826)+fee_fx*Inputs!$D$7-cost_acc-cost_wd*Inputs!$E$7*(1-$B1826)-cost_fx*Inputs!$D$7)</f>
        <v>330922.979920115</v>
      </c>
      <c r="M1826" s="0" t="n">
        <f aca="false">12*Inputs!$B$8*(1-MIN(1,Inputs!$G$8*$D1826)*churn_nonbuyers)*(ic*Inputs!$C$8+fee_wd*Inputs!$E$8*(1-$B1826)+fee_fx*Inputs!$D$8-cost_acc-cost_wd*Inputs!$E$8*(1-$B1826)-cost_fx*Inputs!$D$8)</f>
        <v>183582.186578669</v>
      </c>
      <c r="N1826" s="0" t="n">
        <f aca="false">K1826+L1826+I1826-fixed</f>
        <v>-41043.5183041837</v>
      </c>
      <c r="O1826" s="0" t="n">
        <f aca="false">K1826+L1826+M1826-fixed</f>
        <v>-54275.771074359</v>
      </c>
      <c r="P1826" s="0" t="n">
        <f aca="false">12*Inputs!$B$6*(1-MIN(1,Inputs!$F$6*$D1826))*(ic*Inputs!$C$6+flat_fee-cost_acc-cost_wd*Inputs!$E$6*$E1826-cost_fx*Inputs!$D$6)+12*Inputs!$B$7*(1-MIN(1,Inputs!$F$7*$D1826))*(ic*Inputs!$C$7+flat_fee-cost_acc-cost_wd*Inputs!$E$7*$E1826-cost_fx*Inputs!$D$7)+12*Inputs!$B$8*(1-MIN(1,Inputs!$F$8*$D1826))*(ic*Inputs!$C$8+flat_fee-cost_acc-cost_wd*Inputs!$E$8*$E1826-cost_fx*Inputs!$D$8)-fixed</f>
        <v>286650.37531712</v>
      </c>
    </row>
    <row r="1827" customFormat="false" ht="15" hidden="false" customHeight="false" outlineLevel="0" collapsed="false">
      <c r="A1827" s="0" t="n">
        <v>1762</v>
      </c>
      <c r="B1827" s="0" t="n">
        <v>0.141617</v>
      </c>
      <c r="C1827" s="0" t="n">
        <v>0.917812</v>
      </c>
      <c r="D1827" s="0" t="n">
        <v>1.04971</v>
      </c>
      <c r="E1827" s="0" t="n">
        <v>1.087777</v>
      </c>
      <c r="F1827" s="0" t="n">
        <v>0.208101</v>
      </c>
      <c r="G1827" s="0" t="n">
        <f aca="false">12*Inputs!$B$6*(MIN(1,$H$50*$C1827)*(ic*Inputs!$C$6+pS+fee_fx*Inputs!$D$6-cost_acc-cost_wd*Inputs!$E$6*$E1827-cost_fx*Inputs!$D$6-$F1827)+(1-MIN(1,$H$50*$C1827))*(1-MIN(1,Inputs!$G$6*$D1827)*churn_nonbuyers)*(ic*Inputs!$C$6+fee_wd*Inputs!$E$6*(1-$B1827)+fee_fx*Inputs!$D$6-cost_acc-cost_wd*Inputs!$E$6*(1-$B1827)-cost_fx*Inputs!$D$6))</f>
        <v>220289.830546634</v>
      </c>
      <c r="H1827" s="0" t="n">
        <f aca="false">12*Inputs!$B$7*(MIN(1,$H$51*$C1827)*(ic*Inputs!$C$7+pE+fee_fx*Inputs!$D$7-cost_acc-cost_wd*Inputs!$E$7*$E1827-cost_fx*Inputs!$D$7-$F1827)+(1-MIN(1,$H$51*$C1827))*(1-MIN(1,Inputs!$G$7*$D1827)*churn_nonbuyers)*(ic*Inputs!$C$7+fee_wd*Inputs!$E$7*(1-$B1827)+fee_fx*Inputs!$D$7-cost_acc-cost_wd*Inputs!$E$7*(1-$B1827)-cost_fx*Inputs!$D$7))</f>
        <v>414719.518976497</v>
      </c>
      <c r="I1827" s="0" t="n">
        <f aca="false">12*Inputs!$B$8*(MIN(1,$H$52*$C1827)*(ic*Inputs!$C$8+pT-cost_acc-cost_wd*Inputs!$E$8-cost_fx*Inputs!$D$8-cost_ins)+(1-MIN(1,$H$52*$C1827))*(1-MIN(1,Inputs!$G$8*$D1827)*churn_nonbuyers)*(ic*Inputs!$C$8+fee_wd*Inputs!$E$8*(1-$B1827)+fee_fx*Inputs!$D$8-cost_acc-cost_wd*Inputs!$E$8*(1-$B1827)-cost_fx*Inputs!$D$8))</f>
        <v>162601.296526762</v>
      </c>
      <c r="J1827" s="0" t="n">
        <f aca="false">G1827+H1827+I1827-fixed</f>
        <v>97610.6460498927</v>
      </c>
      <c r="K1827" s="0" t="n">
        <f aca="false">12*Inputs!$B$6*(1-MIN(1,Inputs!$G$6*$D1827)*churn_nonbuyers)*(ic*Inputs!$C$6+fee_wd*Inputs!$E$6*(1-$B1827)+fee_fx*Inputs!$D$6-cost_acc-cost_wd*Inputs!$E$6*(1-$B1827)-cost_fx*Inputs!$D$6)</f>
        <v>171696.404023704</v>
      </c>
      <c r="L1827" s="0" t="n">
        <f aca="false">12*Inputs!$B$7*(1-MIN(1,Inputs!$G$7*$D1827)*churn_nonbuyers)*(ic*Inputs!$C$7+fee_wd*Inputs!$E$7*(1-$B1827)+fee_fx*Inputs!$D$7-cost_acc-cost_wd*Inputs!$E$7*(1-$B1827)-cost_fx*Inputs!$D$7)</f>
        <v>370752.057134223</v>
      </c>
      <c r="M1827" s="0" t="n">
        <f aca="false">12*Inputs!$B$8*(1-MIN(1,Inputs!$G$8*$D1827)*churn_nonbuyers)*(ic*Inputs!$C$8+fee_wd*Inputs!$E$8*(1-$B1827)+fee_fx*Inputs!$D$8-cost_acc-cost_wd*Inputs!$E$8*(1-$B1827)-cost_fx*Inputs!$D$8)</f>
        <v>84759.5110439521</v>
      </c>
      <c r="N1827" s="0" t="n">
        <f aca="false">K1827+L1827+I1827-fixed</f>
        <v>5049.75768468832</v>
      </c>
      <c r="O1827" s="0" t="n">
        <f aca="false">K1827+L1827+M1827-fixed</f>
        <v>-72792.0277981215</v>
      </c>
      <c r="P1827" s="0" t="n">
        <f aca="false">12*Inputs!$B$6*(1-MIN(1,Inputs!$F$6*$D1827))*(ic*Inputs!$C$6+flat_fee-cost_acc-cost_wd*Inputs!$E$6*$E1827-cost_fx*Inputs!$D$6)+12*Inputs!$B$7*(1-MIN(1,Inputs!$F$7*$D1827))*(ic*Inputs!$C$7+flat_fee-cost_acc-cost_wd*Inputs!$E$7*$E1827-cost_fx*Inputs!$D$7)+12*Inputs!$B$8*(1-MIN(1,Inputs!$F$8*$D1827))*(ic*Inputs!$C$8+flat_fee-cost_acc-cost_wd*Inputs!$E$8*$E1827-cost_fx*Inputs!$D$8)-fixed</f>
        <v>5566.68984080001</v>
      </c>
    </row>
    <row r="1828" customFormat="false" ht="15" hidden="false" customHeight="false" outlineLevel="0" collapsed="false">
      <c r="A1828" s="0" t="n">
        <v>1763</v>
      </c>
      <c r="B1828" s="0" t="n">
        <v>0.310294</v>
      </c>
      <c r="C1828" s="0" t="n">
        <v>0.875691</v>
      </c>
      <c r="D1828" s="0" t="n">
        <v>0.922199</v>
      </c>
      <c r="E1828" s="0" t="n">
        <v>1.034424</v>
      </c>
      <c r="F1828" s="0" t="n">
        <v>0.215856</v>
      </c>
      <c r="G1828" s="0" t="n">
        <f aca="false">12*Inputs!$B$6*(MIN(1,$H$50*$C1828)*(ic*Inputs!$C$6+pS+fee_fx*Inputs!$D$6-cost_acc-cost_wd*Inputs!$E$6*$E1828-cost_fx*Inputs!$D$6-$F1828)+(1-MIN(1,$H$50*$C1828))*(1-MIN(1,Inputs!$G$6*$D1828)*churn_nonbuyers)*(ic*Inputs!$C$6+fee_wd*Inputs!$E$6*(1-$B1828)+fee_fx*Inputs!$D$6-cost_acc-cost_wd*Inputs!$E$6*(1-$B1828)-cost_fx*Inputs!$D$6))</f>
        <v>198507.72746562</v>
      </c>
      <c r="H1828" s="0" t="n">
        <f aca="false">12*Inputs!$B$7*(MIN(1,$H$51*$C1828)*(ic*Inputs!$C$7+pE+fee_fx*Inputs!$D$7-cost_acc-cost_wd*Inputs!$E$7*$E1828-cost_fx*Inputs!$D$7-$F1828)+(1-MIN(1,$H$51*$C1828))*(1-MIN(1,Inputs!$G$7*$D1828)*churn_nonbuyers)*(ic*Inputs!$C$7+fee_wd*Inputs!$E$7*(1-$B1828)+fee_fx*Inputs!$D$7-cost_acc-cost_wd*Inputs!$E$7*(1-$B1828)-cost_fx*Inputs!$D$7))</f>
        <v>403299.383337535</v>
      </c>
      <c r="I1828" s="0" t="n">
        <f aca="false">12*Inputs!$B$8*(MIN(1,$H$52*$C1828)*(ic*Inputs!$C$8+pT-cost_acc-cost_wd*Inputs!$E$8-cost_fx*Inputs!$D$8-cost_ins)+(1-MIN(1,$H$52*$C1828))*(1-MIN(1,Inputs!$G$8*$D1828)*churn_nonbuyers)*(ic*Inputs!$C$8+fee_wd*Inputs!$E$8*(1-$B1828)+fee_fx*Inputs!$D$8-cost_acc-cost_wd*Inputs!$E$8*(1-$B1828)-cost_fx*Inputs!$D$8))</f>
        <v>168958.625603851</v>
      </c>
      <c r="J1828" s="0" t="n">
        <f aca="false">G1828+H1828+I1828-fixed</f>
        <v>70765.7364070058</v>
      </c>
      <c r="K1828" s="0" t="n">
        <f aca="false">12*Inputs!$B$6*(1-MIN(1,Inputs!$G$6*$D1828)*churn_nonbuyers)*(ic*Inputs!$C$6+fee_wd*Inputs!$E$6*(1-$B1828)+fee_fx*Inputs!$D$6-cost_acc-cost_wd*Inputs!$E$6*(1-$B1828)-cost_fx*Inputs!$D$6)</f>
        <v>149682.198358843</v>
      </c>
      <c r="L1828" s="0" t="n">
        <f aca="false">12*Inputs!$B$7*(1-MIN(1,Inputs!$G$7*$D1828)*churn_nonbuyers)*(ic*Inputs!$C$7+fee_wd*Inputs!$E$7*(1-$B1828)+fee_fx*Inputs!$D$7-cost_acc-cost_wd*Inputs!$E$7*(1-$B1828)-cost_fx*Inputs!$D$7)</f>
        <v>348598.925063306</v>
      </c>
      <c r="M1828" s="0" t="n">
        <f aca="false">12*Inputs!$B$8*(1-MIN(1,Inputs!$G$8*$D1828)*churn_nonbuyers)*(ic*Inputs!$C$8+fee_wd*Inputs!$E$8*(1-$B1828)+fee_fx*Inputs!$D$8-cost_acc-cost_wd*Inputs!$E$8*(1-$B1828)-cost_fx*Inputs!$D$8)</f>
        <v>110416.595114602</v>
      </c>
      <c r="N1828" s="0" t="n">
        <f aca="false">K1828+L1828+I1828-fixed</f>
        <v>-32760.2509739999</v>
      </c>
      <c r="O1828" s="0" t="n">
        <f aca="false">K1828+L1828+M1828-fixed</f>
        <v>-91302.2814632494</v>
      </c>
      <c r="P1828" s="0" t="n">
        <f aca="false">12*Inputs!$B$6*(1-MIN(1,Inputs!$F$6*$D1828))*(ic*Inputs!$C$6+flat_fee-cost_acc-cost_wd*Inputs!$E$6*$E1828-cost_fx*Inputs!$D$6)+12*Inputs!$B$7*(1-MIN(1,Inputs!$F$7*$D1828))*(ic*Inputs!$C$7+flat_fee-cost_acc-cost_wd*Inputs!$E$7*$E1828-cost_fx*Inputs!$D$7)+12*Inputs!$B$8*(1-MIN(1,Inputs!$F$8*$D1828))*(ic*Inputs!$C$8+flat_fee-cost_acc-cost_wd*Inputs!$E$8*$E1828-cost_fx*Inputs!$D$8)-fixed</f>
        <v>98832.2211382401</v>
      </c>
    </row>
    <row r="1829" customFormat="false" ht="15" hidden="false" customHeight="false" outlineLevel="0" collapsed="false">
      <c r="A1829" s="0" t="n">
        <v>1764</v>
      </c>
      <c r="B1829" s="0" t="n">
        <v>0.178854</v>
      </c>
      <c r="C1829" s="0" t="n">
        <v>0.860043</v>
      </c>
      <c r="D1829" s="0" t="n">
        <v>1.195541</v>
      </c>
      <c r="E1829" s="0" t="n">
        <v>1.17117</v>
      </c>
      <c r="F1829" s="0" t="n">
        <v>0.374343</v>
      </c>
      <c r="G1829" s="0" t="n">
        <f aca="false">12*Inputs!$B$6*(MIN(1,$H$50*$C1829)*(ic*Inputs!$C$6+pS+fee_fx*Inputs!$D$6-cost_acc-cost_wd*Inputs!$E$6*$E1829-cost_fx*Inputs!$D$6-$F1829)+(1-MIN(1,$H$50*$C1829))*(1-MIN(1,Inputs!$G$6*$D1829)*churn_nonbuyers)*(ic*Inputs!$C$6+fee_wd*Inputs!$E$6*(1-$B1829)+fee_fx*Inputs!$D$6-cost_acc-cost_wd*Inputs!$E$6*(1-$B1829)-cost_fx*Inputs!$D$6))</f>
        <v>206359.554947811</v>
      </c>
      <c r="H1829" s="0" t="n">
        <f aca="false">12*Inputs!$B$7*(MIN(1,$H$51*$C1829)*(ic*Inputs!$C$7+pE+fee_fx*Inputs!$D$7-cost_acc-cost_wd*Inputs!$E$7*$E1829-cost_fx*Inputs!$D$7-$F1829)+(1-MIN(1,$H$51*$C1829))*(1-MIN(1,Inputs!$G$7*$D1829)*churn_nonbuyers)*(ic*Inputs!$C$7+fee_wd*Inputs!$E$7*(1-$B1829)+fee_fx*Inputs!$D$7-cost_acc-cost_wd*Inputs!$E$7*(1-$B1829)-cost_fx*Inputs!$D$7))</f>
        <v>390964.49973035</v>
      </c>
      <c r="I1829" s="0" t="n">
        <f aca="false">12*Inputs!$B$8*(MIN(1,$H$52*$C1829)*(ic*Inputs!$C$8+pT-cost_acc-cost_wd*Inputs!$E$8-cost_fx*Inputs!$D$8-cost_ins)+(1-MIN(1,$H$52*$C1829))*(1-MIN(1,Inputs!$G$8*$D1829)*churn_nonbuyers)*(ic*Inputs!$C$8+fee_wd*Inputs!$E$8*(1-$B1829)+fee_fx*Inputs!$D$8-cost_acc-cost_wd*Inputs!$E$8*(1-$B1829)-cost_fx*Inputs!$D$8))</f>
        <v>144601.751847102</v>
      </c>
      <c r="J1829" s="0" t="n">
        <f aca="false">G1829+H1829+I1829-fixed</f>
        <v>41925.8065252623</v>
      </c>
      <c r="K1829" s="0" t="n">
        <f aca="false">12*Inputs!$B$6*(1-MIN(1,Inputs!$G$6*$D1829)*churn_nonbuyers)*(ic*Inputs!$C$6+fee_wd*Inputs!$E$6*(1-$B1829)+fee_fx*Inputs!$D$6-cost_acc-cost_wd*Inputs!$E$6*(1-$B1829)-cost_fx*Inputs!$D$6)</f>
        <v>165333.527208101</v>
      </c>
      <c r="L1829" s="0" t="n">
        <f aca="false">12*Inputs!$B$7*(1-MIN(1,Inputs!$G$7*$D1829)*churn_nonbuyers)*(ic*Inputs!$C$7+fee_wd*Inputs!$E$7*(1-$B1829)+fee_fx*Inputs!$D$7-cost_acc-cost_wd*Inputs!$E$7*(1-$B1829)-cost_fx*Inputs!$D$7)</f>
        <v>363907.493956861</v>
      </c>
      <c r="M1829" s="0" t="n">
        <f aca="false">12*Inputs!$B$8*(1-MIN(1,Inputs!$G$8*$D1829)*churn_nonbuyers)*(ic*Inputs!$C$8+fee_wd*Inputs!$E$8*(1-$B1829)+fee_fx*Inputs!$D$8-cost_acc-cost_wd*Inputs!$E$8*(1-$B1829)-cost_fx*Inputs!$D$8)</f>
        <v>51842.3972644704</v>
      </c>
      <c r="N1829" s="0" t="n">
        <f aca="false">K1829+L1829+I1829-fixed</f>
        <v>-26157.2269879371</v>
      </c>
      <c r="O1829" s="0" t="n">
        <f aca="false">K1829+L1829+M1829-fixed</f>
        <v>-118916.581570568</v>
      </c>
      <c r="P1829" s="0" t="n">
        <f aca="false">12*Inputs!$B$6*(1-MIN(1,Inputs!$F$6*$D1829))*(ic*Inputs!$C$6+flat_fee-cost_acc-cost_wd*Inputs!$E$6*$E1829-cost_fx*Inputs!$D$6)+12*Inputs!$B$7*(1-MIN(1,Inputs!$F$7*$D1829))*(ic*Inputs!$C$7+flat_fee-cost_acc-cost_wd*Inputs!$E$7*$E1829-cost_fx*Inputs!$D$7)+12*Inputs!$B$8*(1-MIN(1,Inputs!$F$8*$D1829))*(ic*Inputs!$C$8+flat_fee-cost_acc-cost_wd*Inputs!$E$8*$E1829-cost_fx*Inputs!$D$8)-fixed</f>
        <v>-105711.5043352</v>
      </c>
    </row>
    <row r="1830" customFormat="false" ht="15" hidden="false" customHeight="false" outlineLevel="0" collapsed="false">
      <c r="A1830" s="0" t="n">
        <v>1765</v>
      </c>
      <c r="B1830" s="0" t="n">
        <v>0.330996</v>
      </c>
      <c r="C1830" s="0" t="n">
        <v>0.690917</v>
      </c>
      <c r="D1830" s="0" t="n">
        <v>1.177081</v>
      </c>
      <c r="E1830" s="0" t="n">
        <v>1.301948</v>
      </c>
      <c r="F1830" s="0" t="n">
        <v>0.402358</v>
      </c>
      <c r="G1830" s="0" t="n">
        <f aca="false">12*Inputs!$B$6*(MIN(1,$H$50*$C1830)*(ic*Inputs!$C$6+pS+fee_fx*Inputs!$D$6-cost_acc-cost_wd*Inputs!$E$6*$E1830-cost_fx*Inputs!$D$6-$F1830)+(1-MIN(1,$H$50*$C1830))*(1-MIN(1,Inputs!$G$6*$D1830)*churn_nonbuyers)*(ic*Inputs!$C$6+fee_wd*Inputs!$E$6*(1-$B1830)+fee_fx*Inputs!$D$6-cost_acc-cost_wd*Inputs!$E$6*(1-$B1830)-cost_fx*Inputs!$D$6))</f>
        <v>176438.044244854</v>
      </c>
      <c r="H1830" s="0" t="n">
        <f aca="false">12*Inputs!$B$7*(MIN(1,$H$51*$C1830)*(ic*Inputs!$C$7+pE+fee_fx*Inputs!$D$7-cost_acc-cost_wd*Inputs!$E$7*$E1830-cost_fx*Inputs!$D$7-$F1830)+(1-MIN(1,$H$51*$C1830))*(1-MIN(1,Inputs!$G$7*$D1830)*churn_nonbuyers)*(ic*Inputs!$C$7+fee_wd*Inputs!$E$7*(1-$B1830)+fee_fx*Inputs!$D$7-cost_acc-cost_wd*Inputs!$E$7*(1-$B1830)-cost_fx*Inputs!$D$7))</f>
        <v>358977.192623894</v>
      </c>
      <c r="I1830" s="0" t="n">
        <f aca="false">12*Inputs!$B$8*(MIN(1,$H$52*$C1830)*(ic*Inputs!$C$8+pT-cost_acc-cost_wd*Inputs!$E$8-cost_fx*Inputs!$D$8-cost_ins)+(1-MIN(1,$H$52*$C1830))*(1-MIN(1,Inputs!$G$8*$D1830)*churn_nonbuyers)*(ic*Inputs!$C$8+fee_wd*Inputs!$E$8*(1-$B1830)+fee_fx*Inputs!$D$8-cost_acc-cost_wd*Inputs!$E$8*(1-$B1830)-cost_fx*Inputs!$D$8))</f>
        <v>127817.528020402</v>
      </c>
      <c r="J1830" s="0" t="n">
        <f aca="false">G1830+H1830+I1830-fixed</f>
        <v>-36767.2351108508</v>
      </c>
      <c r="K1830" s="0" t="n">
        <f aca="false">12*Inputs!$B$6*(1-MIN(1,Inputs!$G$6*$D1830)*churn_nonbuyers)*(ic*Inputs!$C$6+fee_wd*Inputs!$E$6*(1-$B1830)+fee_fx*Inputs!$D$6-cost_acc-cost_wd*Inputs!$E$6*(1-$B1830)-cost_fx*Inputs!$D$6)</f>
        <v>144876.785059267</v>
      </c>
      <c r="L1830" s="0" t="n">
        <f aca="false">12*Inputs!$B$7*(1-MIN(1,Inputs!$G$7*$D1830)*churn_nonbuyers)*(ic*Inputs!$C$7+fee_wd*Inputs!$E$7*(1-$B1830)+fee_fx*Inputs!$D$7-cost_acc-cost_wd*Inputs!$E$7*(1-$B1830)-cost_fx*Inputs!$D$7)</f>
        <v>342981.71554756</v>
      </c>
      <c r="M1830" s="0" t="n">
        <f aca="false">12*Inputs!$B$8*(1-MIN(1,Inputs!$G$8*$D1830)*churn_nonbuyers)*(ic*Inputs!$C$8+fee_wd*Inputs!$E$8*(1-$B1830)+fee_fx*Inputs!$D$8-cost_acc-cost_wd*Inputs!$E$8*(1-$B1830)-cost_fx*Inputs!$D$8)</f>
        <v>54663.5909699136</v>
      </c>
      <c r="N1830" s="0" t="n">
        <f aca="false">K1830+L1830+I1830-fixed</f>
        <v>-84323.9713727708</v>
      </c>
      <c r="O1830" s="0" t="n">
        <f aca="false">K1830+L1830+M1830-fixed</f>
        <v>-157477.908423259</v>
      </c>
      <c r="P1830" s="0" t="n">
        <f aca="false">12*Inputs!$B$6*(1-MIN(1,Inputs!$F$6*$D1830))*(ic*Inputs!$C$6+flat_fee-cost_acc-cost_wd*Inputs!$E$6*$E1830-cost_fx*Inputs!$D$6)+12*Inputs!$B$7*(1-MIN(1,Inputs!$F$7*$D1830))*(ic*Inputs!$C$7+flat_fee-cost_acc-cost_wd*Inputs!$E$7*$E1830-cost_fx*Inputs!$D$7)+12*Inputs!$B$8*(1-MIN(1,Inputs!$F$8*$D1830))*(ic*Inputs!$C$8+flat_fee-cost_acc-cost_wd*Inputs!$E$8*$E1830-cost_fx*Inputs!$D$8)-fixed</f>
        <v>-146997.84925888</v>
      </c>
    </row>
    <row r="1831" customFormat="false" ht="15" hidden="false" customHeight="false" outlineLevel="0" collapsed="false">
      <c r="A1831" s="0" t="n">
        <v>1766</v>
      </c>
      <c r="B1831" s="0" t="n">
        <v>0.234458</v>
      </c>
      <c r="C1831" s="0" t="n">
        <v>0.93285</v>
      </c>
      <c r="D1831" s="0" t="n">
        <v>0.550348</v>
      </c>
      <c r="E1831" s="0" t="n">
        <v>1.119222</v>
      </c>
      <c r="F1831" s="0" t="n">
        <v>0.281387</v>
      </c>
      <c r="G1831" s="0" t="n">
        <f aca="false">12*Inputs!$B$6*(MIN(1,$H$50*$C1831)*(ic*Inputs!$C$6+pS+fee_fx*Inputs!$D$6-cost_acc-cost_wd*Inputs!$E$6*$E1831-cost_fx*Inputs!$D$6-$F1831)+(1-MIN(1,$H$50*$C1831))*(1-MIN(1,Inputs!$G$6*$D1831)*churn_nonbuyers)*(ic*Inputs!$C$6+fee_wd*Inputs!$E$6*(1-$B1831)+fee_fx*Inputs!$D$6-cost_acc-cost_wd*Inputs!$E$6*(1-$B1831)-cost_fx*Inputs!$D$6))</f>
        <v>210990.831790684</v>
      </c>
      <c r="H1831" s="0" t="n">
        <f aca="false">12*Inputs!$B$7*(MIN(1,$H$51*$C1831)*(ic*Inputs!$C$7+pE+fee_fx*Inputs!$D$7-cost_acc-cost_wd*Inputs!$E$7*$E1831-cost_fx*Inputs!$D$7-$F1831)+(1-MIN(1,$H$51*$C1831))*(1-MIN(1,Inputs!$G$7*$D1831)*churn_nonbuyers)*(ic*Inputs!$C$7+fee_wd*Inputs!$E$7*(1-$B1831)+fee_fx*Inputs!$D$7-cost_acc-cost_wd*Inputs!$E$7*(1-$B1831)-cost_fx*Inputs!$D$7))</f>
        <v>403475.593023468</v>
      </c>
      <c r="I1831" s="0" t="n">
        <f aca="false">12*Inputs!$B$8*(MIN(1,$H$52*$C1831)*(ic*Inputs!$C$8+pT-cost_acc-cost_wd*Inputs!$E$8-cost_fx*Inputs!$D$8-cost_ins)+(1-MIN(1,$H$52*$C1831))*(1-MIN(1,Inputs!$G$8*$D1831)*churn_nonbuyers)*(ic*Inputs!$C$8+fee_wd*Inputs!$E$8*(1-$B1831)+fee_fx*Inputs!$D$8-cost_acc-cost_wd*Inputs!$E$8*(1-$B1831)-cost_fx*Inputs!$D$8))</f>
        <v>201692.795594016</v>
      </c>
      <c r="J1831" s="0" t="n">
        <f aca="false">G1831+H1831+I1831-fixed</f>
        <v>116159.220408168</v>
      </c>
      <c r="K1831" s="0" t="n">
        <f aca="false">12*Inputs!$B$6*(1-MIN(1,Inputs!$G$6*$D1831)*churn_nonbuyers)*(ic*Inputs!$C$6+fee_wd*Inputs!$E$6*(1-$B1831)+fee_fx*Inputs!$D$6-cost_acc-cost_wd*Inputs!$E$6*(1-$B1831)-cost_fx*Inputs!$D$6)</f>
        <v>163219.581297965</v>
      </c>
      <c r="L1831" s="0" t="n">
        <f aca="false">12*Inputs!$B$7*(1-MIN(1,Inputs!$G$7*$D1831)*churn_nonbuyers)*(ic*Inputs!$C$7+fee_wd*Inputs!$E$7*(1-$B1831)+fee_fx*Inputs!$D$7-cost_acc-cost_wd*Inputs!$E$7*(1-$B1831)-cost_fx*Inputs!$D$7)</f>
        <v>363338.463274779</v>
      </c>
      <c r="M1831" s="0" t="n">
        <f aca="false">12*Inputs!$B$8*(1-MIN(1,Inputs!$G$8*$D1831)*churn_nonbuyers)*(ic*Inputs!$C$8+fee_wd*Inputs!$E$8*(1-$B1831)+fee_fx*Inputs!$D$8-cost_acc-cost_wd*Inputs!$E$8*(1-$B1831)-cost_fx*Inputs!$D$8)</f>
        <v>193738.030270502</v>
      </c>
      <c r="N1831" s="0" t="n">
        <f aca="false">K1831+L1831+I1831-fixed</f>
        <v>28250.8401667594</v>
      </c>
      <c r="O1831" s="0" t="n">
        <f aca="false">K1831+L1831+M1831-fixed</f>
        <v>20296.0748432461</v>
      </c>
      <c r="P1831" s="0" t="n">
        <f aca="false">12*Inputs!$B$6*(1-MIN(1,Inputs!$F$6*$D1831))*(ic*Inputs!$C$6+flat_fee-cost_acc-cost_wd*Inputs!$E$6*$E1831-cost_fx*Inputs!$D$6)+12*Inputs!$B$7*(1-MIN(1,Inputs!$F$7*$D1831))*(ic*Inputs!$C$7+flat_fee-cost_acc-cost_wd*Inputs!$E$7*$E1831-cost_fx*Inputs!$D$7)+12*Inputs!$B$8*(1-MIN(1,Inputs!$F$8*$D1831))*(ic*Inputs!$C$8+flat_fee-cost_acc-cost_wd*Inputs!$E$8*$E1831-cost_fx*Inputs!$D$8)-fixed</f>
        <v>259673.43047744</v>
      </c>
    </row>
    <row r="1832" customFormat="false" ht="15" hidden="false" customHeight="false" outlineLevel="0" collapsed="false">
      <c r="A1832" s="0" t="n">
        <v>1767</v>
      </c>
      <c r="B1832" s="0" t="n">
        <v>0.05375</v>
      </c>
      <c r="C1832" s="0" t="n">
        <v>1.089781</v>
      </c>
      <c r="D1832" s="0" t="n">
        <v>1.567092</v>
      </c>
      <c r="E1832" s="0" t="n">
        <v>1.167618</v>
      </c>
      <c r="F1832" s="0" t="n">
        <v>0.275474</v>
      </c>
      <c r="G1832" s="0" t="n">
        <f aca="false">12*Inputs!$B$6*(MIN(1,$H$50*$C1832)*(ic*Inputs!$C$6+pS+fee_fx*Inputs!$D$6-cost_acc-cost_wd*Inputs!$E$6*$E1832-cost_fx*Inputs!$D$6-$F1832)+(1-MIN(1,$H$50*$C1832))*(1-MIN(1,Inputs!$G$6*$D1832)*churn_nonbuyers)*(ic*Inputs!$C$6+fee_wd*Inputs!$E$6*(1-$B1832)+fee_fx*Inputs!$D$6-cost_acc-cost_wd*Inputs!$E$6*(1-$B1832)-cost_fx*Inputs!$D$6))</f>
        <v>232064.156600118</v>
      </c>
      <c r="H1832" s="0" t="n">
        <f aca="false">12*Inputs!$B$7*(MIN(1,$H$51*$C1832)*(ic*Inputs!$C$7+pE+fee_fx*Inputs!$D$7-cost_acc-cost_wd*Inputs!$E$7*$E1832-cost_fx*Inputs!$D$7-$F1832)+(1-MIN(1,$H$51*$C1832))*(1-MIN(1,Inputs!$G$7*$D1832)*churn_nonbuyers)*(ic*Inputs!$C$7+fee_wd*Inputs!$E$7*(1-$B1832)+fee_fx*Inputs!$D$7-cost_acc-cost_wd*Inputs!$E$7*(1-$B1832)-cost_fx*Inputs!$D$7))</f>
        <v>412155.192527022</v>
      </c>
      <c r="I1832" s="0" t="n">
        <f aca="false">12*Inputs!$B$8*(MIN(1,$H$52*$C1832)*(ic*Inputs!$C$8+pT-cost_acc-cost_wd*Inputs!$E$8-cost_fx*Inputs!$D$8-cost_ins)+(1-MIN(1,$H$52*$C1832))*(1-MIN(1,Inputs!$G$8*$D1832)*churn_nonbuyers)*(ic*Inputs!$C$8+fee_wd*Inputs!$E$8*(1-$B1832)+fee_fx*Inputs!$D$8-cost_acc-cost_wd*Inputs!$E$8*(1-$B1832)-cost_fx*Inputs!$D$8))</f>
        <v>157085.392464</v>
      </c>
      <c r="J1832" s="0" t="n">
        <f aca="false">G1832+H1832+I1832-fixed</f>
        <v>101304.74159114</v>
      </c>
      <c r="K1832" s="0" t="n">
        <f aca="false">12*Inputs!$B$6*(1-MIN(1,Inputs!$G$6*$D1832)*churn_nonbuyers)*(ic*Inputs!$C$6+fee_wd*Inputs!$E$6*(1-$B1832)+fee_fx*Inputs!$D$6-cost_acc-cost_wd*Inputs!$E$6*(1-$B1832)-cost_fx*Inputs!$D$6)</f>
        <v>178670.177244</v>
      </c>
      <c r="L1832" s="0" t="n">
        <f aca="false">12*Inputs!$B$7*(1-MIN(1,Inputs!$G$7*$D1832)*churn_nonbuyers)*(ic*Inputs!$C$7+fee_wd*Inputs!$E$7*(1-$B1832)+fee_fx*Inputs!$D$7-cost_acc-cost_wd*Inputs!$E$7*(1-$B1832)-cost_fx*Inputs!$D$7)</f>
        <v>376868.3339304</v>
      </c>
      <c r="M1832" s="0" t="n">
        <f aca="false">12*Inputs!$B$8*(1-MIN(1,Inputs!$G$8*$D1832)*churn_nonbuyers)*(ic*Inputs!$C$8+fee_wd*Inputs!$E$8*(1-$B1832)+fee_fx*Inputs!$D$8-cost_acc-cost_wd*Inputs!$E$8*(1-$B1832)-cost_fx*Inputs!$D$8)</f>
        <v>0</v>
      </c>
      <c r="N1832" s="0" t="n">
        <f aca="false">K1832+L1832+I1832-fixed</f>
        <v>12623.9036384</v>
      </c>
      <c r="O1832" s="0" t="n">
        <f aca="false">K1832+L1832+M1832-fixed</f>
        <v>-144461.4888256</v>
      </c>
      <c r="P1832" s="0" t="n">
        <f aca="false">12*Inputs!$B$6*(1-MIN(1,Inputs!$F$6*$D1832))*(ic*Inputs!$C$6+flat_fee-cost_acc-cost_wd*Inputs!$E$6*$E1832-cost_fx*Inputs!$D$6)+12*Inputs!$B$7*(1-MIN(1,Inputs!$F$7*$D1832))*(ic*Inputs!$C$7+flat_fee-cost_acc-cost_wd*Inputs!$E$7*$E1832-cost_fx*Inputs!$D$7)+12*Inputs!$B$8*(1-MIN(1,Inputs!$F$8*$D1832))*(ic*Inputs!$C$8+flat_fee-cost_acc-cost_wd*Inputs!$E$8*$E1832-cost_fx*Inputs!$D$8)-fixed</f>
        <v>-298924.87493056</v>
      </c>
    </row>
    <row r="1833" customFormat="false" ht="15" hidden="false" customHeight="false" outlineLevel="0" collapsed="false">
      <c r="A1833" s="0" t="n">
        <v>1768</v>
      </c>
      <c r="B1833" s="0" t="n">
        <v>0.35042</v>
      </c>
      <c r="C1833" s="0" t="n">
        <v>0.791013</v>
      </c>
      <c r="D1833" s="0" t="n">
        <v>1.625722</v>
      </c>
      <c r="E1833" s="0" t="n">
        <v>1.036456</v>
      </c>
      <c r="F1833" s="0" t="n">
        <v>0.242393</v>
      </c>
      <c r="G1833" s="0" t="n">
        <f aca="false">12*Inputs!$B$6*(MIN(1,$H$50*$C1833)*(ic*Inputs!$C$6+pS+fee_fx*Inputs!$D$6-cost_acc-cost_wd*Inputs!$E$6*$E1833-cost_fx*Inputs!$D$6-$F1833)+(1-MIN(1,$H$50*$C1833))*(1-MIN(1,Inputs!$G$6*$D1833)*churn_nonbuyers)*(ic*Inputs!$C$6+fee_wd*Inputs!$E$6*(1-$B1833)+fee_fx*Inputs!$D$6-cost_acc-cost_wd*Inputs!$E$6*(1-$B1833)-cost_fx*Inputs!$D$6))</f>
        <v>183122.704644587</v>
      </c>
      <c r="H1833" s="0" t="n">
        <f aca="false">12*Inputs!$B$7*(MIN(1,$H$51*$C1833)*(ic*Inputs!$C$7+pE+fee_fx*Inputs!$D$7-cost_acc-cost_wd*Inputs!$E$7*$E1833-cost_fx*Inputs!$D$7-$F1833)+(1-MIN(1,$H$51*$C1833))*(1-MIN(1,Inputs!$G$7*$D1833)*churn_nonbuyers)*(ic*Inputs!$C$7+fee_wd*Inputs!$E$7*(1-$B1833)+fee_fx*Inputs!$D$7-cost_acc-cost_wd*Inputs!$E$7*(1-$B1833)-cost_fx*Inputs!$D$7))</f>
        <v>387685.812840491</v>
      </c>
      <c r="I1833" s="0" t="n">
        <f aca="false">12*Inputs!$B$8*(MIN(1,$H$52*$C1833)*(ic*Inputs!$C$8+pT-cost_acc-cost_wd*Inputs!$E$8-cost_fx*Inputs!$D$8-cost_ins)+(1-MIN(1,$H$52*$C1833))*(1-MIN(1,Inputs!$G$8*$D1833)*churn_nonbuyers)*(ic*Inputs!$C$8+fee_wd*Inputs!$E$8*(1-$B1833)+fee_fx*Inputs!$D$8-cost_acc-cost_wd*Inputs!$E$8*(1-$B1833)-cost_fx*Inputs!$D$8))</f>
        <v>114019.777872</v>
      </c>
      <c r="J1833" s="0" t="n">
        <f aca="false">G1833+H1833+I1833-fixed</f>
        <v>-15171.7046429218</v>
      </c>
      <c r="K1833" s="0" t="n">
        <f aca="false">12*Inputs!$B$6*(1-MIN(1,Inputs!$G$6*$D1833)*churn_nonbuyers)*(ic*Inputs!$C$6+fee_wd*Inputs!$E$6*(1-$B1833)+fee_fx*Inputs!$D$6-cost_acc-cost_wd*Inputs!$E$6*(1-$B1833)-cost_fx*Inputs!$D$6)</f>
        <v>138853.977863328</v>
      </c>
      <c r="L1833" s="0" t="n">
        <f aca="false">12*Inputs!$B$7*(1-MIN(1,Inputs!$G$7*$D1833)*churn_nonbuyers)*(ic*Inputs!$C$7+fee_wd*Inputs!$E$7*(1-$B1833)+fee_fx*Inputs!$D$7-cost_acc-cost_wd*Inputs!$E$7*(1-$B1833)-cost_fx*Inputs!$D$7)</f>
        <v>335535.828061997</v>
      </c>
      <c r="M1833" s="0" t="n">
        <f aca="false">12*Inputs!$B$8*(1-MIN(1,Inputs!$G$8*$D1833)*churn_nonbuyers)*(ic*Inputs!$C$8+fee_wd*Inputs!$E$8*(1-$B1833)+fee_fx*Inputs!$D$8-cost_acc-cost_wd*Inputs!$E$8*(1-$B1833)-cost_fx*Inputs!$D$8)</f>
        <v>0</v>
      </c>
      <c r="N1833" s="0" t="n">
        <f aca="false">K1833+L1833+I1833-fixed</f>
        <v>-111590.416202675</v>
      </c>
      <c r="O1833" s="0" t="n">
        <f aca="false">K1833+L1833+M1833-fixed</f>
        <v>-225610.194074675</v>
      </c>
      <c r="P1833" s="0" t="n">
        <f aca="false">12*Inputs!$B$6*(1-MIN(1,Inputs!$F$6*$D1833))*(ic*Inputs!$C$6+flat_fee-cost_acc-cost_wd*Inputs!$E$6*$E1833-cost_fx*Inputs!$D$6)+12*Inputs!$B$7*(1-MIN(1,Inputs!$F$7*$D1833))*(ic*Inputs!$C$7+flat_fee-cost_acc-cost_wd*Inputs!$E$7*$E1833-cost_fx*Inputs!$D$7)+12*Inputs!$B$8*(1-MIN(1,Inputs!$F$8*$D1833))*(ic*Inputs!$C$8+flat_fee-cost_acc-cost_wd*Inputs!$E$8*$E1833-cost_fx*Inputs!$D$8)-fixed</f>
        <v>-292664.43092032</v>
      </c>
    </row>
    <row r="1834" customFormat="false" ht="15" hidden="false" customHeight="false" outlineLevel="0" collapsed="false">
      <c r="A1834" s="0" t="n">
        <v>1769</v>
      </c>
      <c r="B1834" s="0" t="n">
        <v>0.433738</v>
      </c>
      <c r="C1834" s="0" t="n">
        <v>0.974081</v>
      </c>
      <c r="D1834" s="0" t="n">
        <v>1.098283</v>
      </c>
      <c r="E1834" s="0" t="n">
        <v>1.221214</v>
      </c>
      <c r="F1834" s="0" t="n">
        <v>0.254203</v>
      </c>
      <c r="G1834" s="0" t="n">
        <f aca="false">12*Inputs!$B$6*(MIN(1,$H$50*$C1834)*(ic*Inputs!$C$6+pS+fee_fx*Inputs!$D$6-cost_acc-cost_wd*Inputs!$E$6*$E1834-cost_fx*Inputs!$D$6-$F1834)+(1-MIN(1,$H$50*$C1834))*(1-MIN(1,Inputs!$G$6*$D1834)*churn_nonbuyers)*(ic*Inputs!$C$6+fee_wd*Inputs!$E$6*(1-$B1834)+fee_fx*Inputs!$D$6-cost_acc-cost_wd*Inputs!$E$6*(1-$B1834)-cost_fx*Inputs!$D$6))</f>
        <v>182176.392299344</v>
      </c>
      <c r="H1834" s="0" t="n">
        <f aca="false">12*Inputs!$B$7*(MIN(1,$H$51*$C1834)*(ic*Inputs!$C$7+pE+fee_fx*Inputs!$D$7-cost_acc-cost_wd*Inputs!$E$7*$E1834-cost_fx*Inputs!$D$7-$F1834)+(1-MIN(1,$H$51*$C1834))*(1-MIN(1,Inputs!$G$7*$D1834)*churn_nonbuyers)*(ic*Inputs!$C$7+fee_wd*Inputs!$E$7*(1-$B1834)+fee_fx*Inputs!$D$7-cost_acc-cost_wd*Inputs!$E$7*(1-$B1834)-cost_fx*Inputs!$D$7))</f>
        <v>374685.016624705</v>
      </c>
      <c r="I1834" s="0" t="n">
        <f aca="false">12*Inputs!$B$8*(MIN(1,$H$52*$C1834)*(ic*Inputs!$C$8+pT-cost_acc-cost_wd*Inputs!$E$8-cost_fx*Inputs!$D$8-cost_ins)+(1-MIN(1,$H$52*$C1834))*(1-MIN(1,Inputs!$G$8*$D1834)*churn_nonbuyers)*(ic*Inputs!$C$8+fee_wd*Inputs!$E$8*(1-$B1834)+fee_fx*Inputs!$D$8-cost_acc-cost_wd*Inputs!$E$8*(1-$B1834)-cost_fx*Inputs!$D$8))</f>
        <v>162885.013433266</v>
      </c>
      <c r="J1834" s="0" t="n">
        <f aca="false">G1834+H1834+I1834-fixed</f>
        <v>19746.4223573162</v>
      </c>
      <c r="K1834" s="0" t="n">
        <f aca="false">12*Inputs!$B$6*(1-MIN(1,Inputs!$G$6*$D1834)*churn_nonbuyers)*(ic*Inputs!$C$6+fee_wd*Inputs!$E$6*(1-$B1834)+fee_fx*Inputs!$D$6-cost_acc-cost_wd*Inputs!$E$6*(1-$B1834)-cost_fx*Inputs!$D$6)</f>
        <v>131500.878277349</v>
      </c>
      <c r="L1834" s="0" t="n">
        <f aca="false">12*Inputs!$B$7*(1-MIN(1,Inputs!$G$7*$D1834)*churn_nonbuyers)*(ic*Inputs!$C$7+fee_wd*Inputs!$E$7*(1-$B1834)+fee_fx*Inputs!$D$7-cost_acc-cost_wd*Inputs!$E$7*(1-$B1834)-cost_fx*Inputs!$D$7)</f>
        <v>329514.802582409</v>
      </c>
      <c r="M1834" s="0" t="n">
        <f aca="false">12*Inputs!$B$8*(1-MIN(1,Inputs!$G$8*$D1834)*churn_nonbuyers)*(ic*Inputs!$C$8+fee_wd*Inputs!$E$8*(1-$B1834)+fee_fx*Inputs!$D$8-cost_acc-cost_wd*Inputs!$E$8*(1-$B1834)-cost_fx*Inputs!$D$8)</f>
        <v>70650.8097742944</v>
      </c>
      <c r="N1834" s="0" t="n">
        <f aca="false">K1834+L1834+I1834-fixed</f>
        <v>-76099.3057069756</v>
      </c>
      <c r="O1834" s="0" t="n">
        <f aca="false">K1834+L1834+M1834-fixed</f>
        <v>-168333.509365948</v>
      </c>
      <c r="P1834" s="0" t="n">
        <f aca="false">12*Inputs!$B$6*(1-MIN(1,Inputs!$F$6*$D1834))*(ic*Inputs!$C$6+flat_fee-cost_acc-cost_wd*Inputs!$E$6*$E1834-cost_fx*Inputs!$D$6)+12*Inputs!$B$7*(1-MIN(1,Inputs!$F$7*$D1834))*(ic*Inputs!$C$7+flat_fee-cost_acc-cost_wd*Inputs!$E$7*$E1834-cost_fx*Inputs!$D$7)+12*Inputs!$B$8*(1-MIN(1,Inputs!$F$8*$D1834))*(ic*Inputs!$C$8+flat_fee-cost_acc-cost_wd*Inputs!$E$8*$E1834-cost_fx*Inputs!$D$8)-fixed</f>
        <v>-75299.0054891199</v>
      </c>
    </row>
    <row r="1835" customFormat="false" ht="15" hidden="false" customHeight="false" outlineLevel="0" collapsed="false">
      <c r="A1835" s="0" t="n">
        <v>1770</v>
      </c>
      <c r="B1835" s="0" t="n">
        <v>0.222577</v>
      </c>
      <c r="C1835" s="0" t="n">
        <v>1.078815</v>
      </c>
      <c r="D1835" s="0" t="n">
        <v>0.956405</v>
      </c>
      <c r="E1835" s="0" t="n">
        <v>1.213469</v>
      </c>
      <c r="F1835" s="0" t="n">
        <v>0.070128</v>
      </c>
      <c r="G1835" s="0" t="n">
        <f aca="false">12*Inputs!$B$6*(MIN(1,$H$50*$C1835)*(ic*Inputs!$C$6+pS+fee_fx*Inputs!$D$6-cost_acc-cost_wd*Inputs!$E$6*$E1835-cost_fx*Inputs!$D$6-$F1835)+(1-MIN(1,$H$50*$C1835))*(1-MIN(1,Inputs!$G$6*$D1835)*churn_nonbuyers)*(ic*Inputs!$C$6+fee_wd*Inputs!$E$6*(1-$B1835)+fee_fx*Inputs!$D$6-cost_acc-cost_wd*Inputs!$E$6*(1-$B1835)-cost_fx*Inputs!$D$6))</f>
        <v>219749.094692541</v>
      </c>
      <c r="H1835" s="0" t="n">
        <f aca="false">12*Inputs!$B$7*(MIN(1,$H$51*$C1835)*(ic*Inputs!$C$7+pE+fee_fx*Inputs!$D$7-cost_acc-cost_wd*Inputs!$E$7*$E1835-cost_fx*Inputs!$D$7-$F1835)+(1-MIN(1,$H$51*$C1835))*(1-MIN(1,Inputs!$G$7*$D1835)*churn_nonbuyers)*(ic*Inputs!$C$7+fee_wd*Inputs!$E$7*(1-$B1835)+fee_fx*Inputs!$D$7-cost_acc-cost_wd*Inputs!$E$7*(1-$B1835)-cost_fx*Inputs!$D$7))</f>
        <v>409556.868489533</v>
      </c>
      <c r="I1835" s="0" t="n">
        <f aca="false">12*Inputs!$B$8*(MIN(1,$H$52*$C1835)*(ic*Inputs!$C$8+pT-cost_acc-cost_wd*Inputs!$E$8-cost_fx*Inputs!$D$8-cost_ins)+(1-MIN(1,$H$52*$C1835))*(1-MIN(1,Inputs!$G$8*$D1835)*churn_nonbuyers)*(ic*Inputs!$C$8+fee_wd*Inputs!$E$8*(1-$B1835)+fee_fx*Inputs!$D$8-cost_acc-cost_wd*Inputs!$E$8*(1-$B1835)-cost_fx*Inputs!$D$8))</f>
        <v>181052.532487951</v>
      </c>
      <c r="J1835" s="0" t="n">
        <f aca="false">G1835+H1835+I1835-fixed</f>
        <v>110358.495670024</v>
      </c>
      <c r="K1835" s="0" t="n">
        <f aca="false">12*Inputs!$B$6*(1-MIN(1,Inputs!$G$6*$D1835)*churn_nonbuyers)*(ic*Inputs!$C$6+fee_wd*Inputs!$E$6*(1-$B1835)+fee_fx*Inputs!$D$6-cost_acc-cost_wd*Inputs!$E$6*(1-$B1835)-cost_fx*Inputs!$D$6)</f>
        <v>161441.040640932</v>
      </c>
      <c r="L1835" s="0" t="n">
        <f aca="false">12*Inputs!$B$7*(1-MIN(1,Inputs!$G$7*$D1835)*churn_nonbuyers)*(ic*Inputs!$C$7+fee_wd*Inputs!$E$7*(1-$B1835)+fee_fx*Inputs!$D$7-cost_acc-cost_wd*Inputs!$E$7*(1-$B1835)-cost_fx*Inputs!$D$7)</f>
        <v>360499.851744559</v>
      </c>
      <c r="M1835" s="0" t="n">
        <f aca="false">12*Inputs!$B$8*(1-MIN(1,Inputs!$G$8*$D1835)*churn_nonbuyers)*(ic*Inputs!$C$8+fee_wd*Inputs!$E$8*(1-$B1835)+fee_fx*Inputs!$D$8-cost_acc-cost_wd*Inputs!$E$8*(1-$B1835)-cost_fx*Inputs!$D$8)</f>
        <v>104349.447791016</v>
      </c>
      <c r="N1835" s="0" t="n">
        <f aca="false">K1835+L1835+I1835-fixed</f>
        <v>2993.42487344192</v>
      </c>
      <c r="O1835" s="0" t="n">
        <f aca="false">K1835+L1835+M1835-fixed</f>
        <v>-73709.6598234926</v>
      </c>
      <c r="P1835" s="0" t="n">
        <f aca="false">12*Inputs!$B$6*(1-MIN(1,Inputs!$F$6*$D1835))*(ic*Inputs!$C$6+flat_fee-cost_acc-cost_wd*Inputs!$E$6*$E1835-cost_fx*Inputs!$D$6)+12*Inputs!$B$7*(1-MIN(1,Inputs!$F$7*$D1835))*(ic*Inputs!$C$7+flat_fee-cost_acc-cost_wd*Inputs!$E$7*$E1835-cost_fx*Inputs!$D$7)+12*Inputs!$B$8*(1-MIN(1,Inputs!$F$8*$D1835))*(ic*Inputs!$C$8+flat_fee-cost_acc-cost_wd*Inputs!$E$8*$E1835-cost_fx*Inputs!$D$8)-fixed</f>
        <v>604.349706800073</v>
      </c>
    </row>
    <row r="1836" customFormat="false" ht="15" hidden="false" customHeight="false" outlineLevel="0" collapsed="false">
      <c r="A1836" s="0" t="n">
        <v>1771</v>
      </c>
      <c r="B1836" s="0" t="n">
        <v>0.360306</v>
      </c>
      <c r="C1836" s="0" t="n">
        <v>0.99572</v>
      </c>
      <c r="D1836" s="0" t="n">
        <v>1.269093</v>
      </c>
      <c r="E1836" s="0" t="n">
        <v>1.113048</v>
      </c>
      <c r="F1836" s="0" t="n">
        <v>0.223348</v>
      </c>
      <c r="G1836" s="0" t="n">
        <f aca="false">12*Inputs!$B$6*(MIN(1,$H$50*$C1836)*(ic*Inputs!$C$6+pS+fee_fx*Inputs!$D$6-cost_acc-cost_wd*Inputs!$E$6*$E1836-cost_fx*Inputs!$D$6-$F1836)+(1-MIN(1,$H$50*$C1836))*(1-MIN(1,Inputs!$G$6*$D1836)*churn_nonbuyers)*(ic*Inputs!$C$6+fee_wd*Inputs!$E$6*(1-$B1836)+fee_fx*Inputs!$D$6-cost_acc-cost_wd*Inputs!$E$6*(1-$B1836)-cost_fx*Inputs!$D$6))</f>
        <v>194512.151309882</v>
      </c>
      <c r="H1836" s="0" t="n">
        <f aca="false">12*Inputs!$B$7*(MIN(1,$H$51*$C1836)*(ic*Inputs!$C$7+pE+fee_fx*Inputs!$D$7-cost_acc-cost_wd*Inputs!$E$7*$E1836-cost_fx*Inputs!$D$7-$F1836)+(1-MIN(1,$H$51*$C1836))*(1-MIN(1,Inputs!$G$7*$D1836)*churn_nonbuyers)*(ic*Inputs!$C$7+fee_wd*Inputs!$E$7*(1-$B1836)+fee_fx*Inputs!$D$7-cost_acc-cost_wd*Inputs!$E$7*(1-$B1836)-cost_fx*Inputs!$D$7))</f>
        <v>394935.253790588</v>
      </c>
      <c r="I1836" s="0" t="n">
        <f aca="false">12*Inputs!$B$8*(MIN(1,$H$52*$C1836)*(ic*Inputs!$C$8+pT-cost_acc-cost_wd*Inputs!$E$8-cost_fx*Inputs!$D$8-cost_ins)+(1-MIN(1,$H$52*$C1836))*(1-MIN(1,Inputs!$G$8*$D1836)*churn_nonbuyers)*(ic*Inputs!$C$8+fee_wd*Inputs!$E$8*(1-$B1836)+fee_fx*Inputs!$D$8-cost_acc-cost_wd*Inputs!$E$8*(1-$B1836)-cost_fx*Inputs!$D$8))</f>
        <v>153982.528652398</v>
      </c>
      <c r="J1836" s="0" t="n">
        <f aca="false">G1836+H1836+I1836-fixed</f>
        <v>43429.9337528672</v>
      </c>
      <c r="K1836" s="0" t="n">
        <f aca="false">12*Inputs!$B$6*(1-MIN(1,Inputs!$G$6*$D1836)*churn_nonbuyers)*(ic*Inputs!$C$6+fee_wd*Inputs!$E$6*(1-$B1836)+fee_fx*Inputs!$D$6-cost_acc-cost_wd*Inputs!$E$6*(1-$B1836)-cost_fx*Inputs!$D$6)</f>
        <v>140215.763681698</v>
      </c>
      <c r="L1836" s="0" t="n">
        <f aca="false">12*Inputs!$B$7*(1-MIN(1,Inputs!$G$7*$D1836)*churn_nonbuyers)*(ic*Inputs!$C$7+fee_wd*Inputs!$E$7*(1-$B1836)+fee_fx*Inputs!$D$7-cost_acc-cost_wd*Inputs!$E$7*(1-$B1836)-cost_fx*Inputs!$D$7)</f>
        <v>337940.358145019</v>
      </c>
      <c r="M1836" s="0" t="n">
        <f aca="false">12*Inputs!$B$8*(1-MIN(1,Inputs!$G$8*$D1836)*churn_nonbuyers)*(ic*Inputs!$C$8+fee_wd*Inputs!$E$8*(1-$B1836)+fee_fx*Inputs!$D$8-cost_acc-cost_wd*Inputs!$E$8*(1-$B1836)-cost_fx*Inputs!$D$8)</f>
        <v>34506.9405945888</v>
      </c>
      <c r="N1836" s="0" t="n">
        <f aca="false">K1836+L1836+I1836-fixed</f>
        <v>-67861.3495208856</v>
      </c>
      <c r="O1836" s="0" t="n">
        <f aca="false">K1836+L1836+M1836-fixed</f>
        <v>-187336.937578695</v>
      </c>
      <c r="P1836" s="0" t="n">
        <f aca="false">12*Inputs!$B$6*(1-MIN(1,Inputs!$F$6*$D1836))*(ic*Inputs!$C$6+flat_fee-cost_acc-cost_wd*Inputs!$E$6*$E1836-cost_fx*Inputs!$D$6)+12*Inputs!$B$7*(1-MIN(1,Inputs!$F$7*$D1836))*(ic*Inputs!$C$7+flat_fee-cost_acc-cost_wd*Inputs!$E$7*$E1836-cost_fx*Inputs!$D$7)+12*Inputs!$B$8*(1-MIN(1,Inputs!$F$8*$D1836))*(ic*Inputs!$C$8+flat_fee-cost_acc-cost_wd*Inputs!$E$8*$E1836-cost_fx*Inputs!$D$8)-fixed</f>
        <v>-122812.91119264</v>
      </c>
    </row>
    <row r="1837" customFormat="false" ht="15" hidden="false" customHeight="false" outlineLevel="0" collapsed="false">
      <c r="A1837" s="0" t="n">
        <v>1772</v>
      </c>
      <c r="B1837" s="0" t="n">
        <v>0.266429</v>
      </c>
      <c r="C1837" s="0" t="n">
        <v>0.786381</v>
      </c>
      <c r="D1837" s="0" t="n">
        <v>0.819903</v>
      </c>
      <c r="E1837" s="0" t="n">
        <v>1.075254</v>
      </c>
      <c r="F1837" s="0" t="n">
        <v>0.298873</v>
      </c>
      <c r="G1837" s="0" t="n">
        <f aca="false">12*Inputs!$B$6*(MIN(1,$H$50*$C1837)*(ic*Inputs!$C$6+pS+fee_fx*Inputs!$D$6-cost_acc-cost_wd*Inputs!$E$6*$E1837-cost_fx*Inputs!$D$6-$F1837)+(1-MIN(1,$H$50*$C1837))*(1-MIN(1,Inputs!$G$6*$D1837)*churn_nonbuyers)*(ic*Inputs!$C$6+fee_wd*Inputs!$E$6*(1-$B1837)+fee_fx*Inputs!$D$6-cost_acc-cost_wd*Inputs!$E$6*(1-$B1837)-cost_fx*Inputs!$D$6))</f>
        <v>197712.855741252</v>
      </c>
      <c r="H1837" s="0" t="n">
        <f aca="false">12*Inputs!$B$7*(MIN(1,$H$51*$C1837)*(ic*Inputs!$C$7+pE+fee_fx*Inputs!$D$7-cost_acc-cost_wd*Inputs!$E$7*$E1837-cost_fx*Inputs!$D$7-$F1837)+(1-MIN(1,$H$51*$C1837))*(1-MIN(1,Inputs!$G$7*$D1837)*churn_nonbuyers)*(ic*Inputs!$C$7+fee_wd*Inputs!$E$7*(1-$B1837)+fee_fx*Inputs!$D$7-cost_acc-cost_wd*Inputs!$E$7*(1-$B1837)-cost_fx*Inputs!$D$7))</f>
        <v>395238.792519221</v>
      </c>
      <c r="I1837" s="0" t="n">
        <f aca="false">12*Inputs!$B$8*(MIN(1,$H$52*$C1837)*(ic*Inputs!$C$8+pT-cost_acc-cost_wd*Inputs!$E$8-cost_fx*Inputs!$D$8-cost_ins)+(1-MIN(1,$H$52*$C1837))*(1-MIN(1,Inputs!$G$8*$D1837)*churn_nonbuyers)*(ic*Inputs!$C$8+fee_wd*Inputs!$E$8*(1-$B1837)+fee_fx*Inputs!$D$8-cost_acc-cost_wd*Inputs!$E$8*(1-$B1837)-cost_fx*Inputs!$D$8))</f>
        <v>173418.631834969</v>
      </c>
      <c r="J1837" s="0" t="n">
        <f aca="false">G1837+H1837+I1837-fixed</f>
        <v>66370.2800954417</v>
      </c>
      <c r="K1837" s="0" t="n">
        <f aca="false">12*Inputs!$B$6*(1-MIN(1,Inputs!$G$6*$D1837)*churn_nonbuyers)*(ic*Inputs!$C$6+fee_wd*Inputs!$E$6*(1-$B1837)+fee_fx*Inputs!$D$6-cost_acc-cost_wd*Inputs!$E$6*(1-$B1837)-cost_fx*Inputs!$D$6)</f>
        <v>156542.412501986</v>
      </c>
      <c r="L1837" s="0" t="n">
        <f aca="false">12*Inputs!$B$7*(1-MIN(1,Inputs!$G$7*$D1837)*churn_nonbuyers)*(ic*Inputs!$C$7+fee_wd*Inputs!$E$7*(1-$B1837)+fee_fx*Inputs!$D$7-cost_acc-cost_wd*Inputs!$E$7*(1-$B1837)-cost_fx*Inputs!$D$7)</f>
        <v>355860.363757192</v>
      </c>
      <c r="M1837" s="0" t="n">
        <f aca="false">12*Inputs!$B$8*(1-MIN(1,Inputs!$G$8*$D1837)*churn_nonbuyers)*(ic*Inputs!$C$8+fee_wd*Inputs!$E$8*(1-$B1837)+fee_fx*Inputs!$D$8-cost_acc-cost_wd*Inputs!$E$8*(1-$B1837)-cost_fx*Inputs!$D$8)</f>
        <v>133619.754022603</v>
      </c>
      <c r="N1837" s="0" t="n">
        <f aca="false">K1837+L1837+I1837-fixed</f>
        <v>-14178.5919058525</v>
      </c>
      <c r="O1837" s="0" t="n">
        <f aca="false">K1837+L1837+M1837-fixed</f>
        <v>-53977.4697182183</v>
      </c>
      <c r="P1837" s="0" t="n">
        <f aca="false">12*Inputs!$B$6*(1-MIN(1,Inputs!$F$6*$D1837))*(ic*Inputs!$C$6+flat_fee-cost_acc-cost_wd*Inputs!$E$6*$E1837-cost_fx*Inputs!$D$6)+12*Inputs!$B$7*(1-MIN(1,Inputs!$F$7*$D1837))*(ic*Inputs!$C$7+flat_fee-cost_acc-cost_wd*Inputs!$E$7*$E1837-cost_fx*Inputs!$D$7)+12*Inputs!$B$8*(1-MIN(1,Inputs!$F$8*$D1837))*(ic*Inputs!$C$8+flat_fee-cost_acc-cost_wd*Inputs!$E$8*$E1837-cost_fx*Inputs!$D$8)-fixed</f>
        <v>136271.28830288</v>
      </c>
    </row>
    <row r="1838" customFormat="false" ht="15" hidden="false" customHeight="false" outlineLevel="0" collapsed="false">
      <c r="A1838" s="0" t="n">
        <v>1773</v>
      </c>
      <c r="B1838" s="0" t="n">
        <v>0.588856</v>
      </c>
      <c r="C1838" s="0" t="n">
        <v>1.027206</v>
      </c>
      <c r="D1838" s="0" t="n">
        <v>1.090095</v>
      </c>
      <c r="E1838" s="0" t="n">
        <v>1.110802</v>
      </c>
      <c r="F1838" s="0" t="n">
        <v>0.115303</v>
      </c>
      <c r="G1838" s="0" t="n">
        <f aca="false">12*Inputs!$B$6*(MIN(1,$H$50*$C1838)*(ic*Inputs!$C$6+pS+fee_fx*Inputs!$D$6-cost_acc-cost_wd*Inputs!$E$6*$E1838-cost_fx*Inputs!$D$6-$F1838)+(1-MIN(1,$H$50*$C1838))*(1-MIN(1,Inputs!$G$6*$D1838)*churn_nonbuyers)*(ic*Inputs!$C$6+fee_wd*Inputs!$E$6*(1-$B1838)+fee_fx*Inputs!$D$6-cost_acc-cost_wd*Inputs!$E$6*(1-$B1838)-cost_fx*Inputs!$D$6))</f>
        <v>171508.878377483</v>
      </c>
      <c r="H1838" s="0" t="n">
        <f aca="false">12*Inputs!$B$7*(MIN(1,$H$51*$C1838)*(ic*Inputs!$C$7+pE+fee_fx*Inputs!$D$7-cost_acc-cost_wd*Inputs!$E$7*$E1838-cost_fx*Inputs!$D$7-$F1838)+(1-MIN(1,$H$51*$C1838))*(1-MIN(1,Inputs!$G$7*$D1838)*churn_nonbuyers)*(ic*Inputs!$C$7+fee_wd*Inputs!$E$7*(1-$B1838)+fee_fx*Inputs!$D$7-cost_acc-cost_wd*Inputs!$E$7*(1-$B1838)-cost_fx*Inputs!$D$7))</f>
        <v>385752.884189467</v>
      </c>
      <c r="I1838" s="0" t="n">
        <f aca="false">12*Inputs!$B$8*(MIN(1,$H$52*$C1838)*(ic*Inputs!$C$8+pT-cost_acc-cost_wd*Inputs!$E$8-cost_fx*Inputs!$D$8-cost_ins)+(1-MIN(1,$H$52*$C1838))*(1-MIN(1,Inputs!$G$8*$D1838)*churn_nonbuyers)*(ic*Inputs!$C$8+fee_wd*Inputs!$E$8*(1-$B1838)+fee_fx*Inputs!$D$8-cost_acc-cost_wd*Inputs!$E$8*(1-$B1838)-cost_fx*Inputs!$D$8))</f>
        <v>167911.779094282</v>
      </c>
      <c r="J1838" s="0" t="n">
        <f aca="false">G1838+H1838+I1838-fixed</f>
        <v>25173.5416612312</v>
      </c>
      <c r="K1838" s="0" t="n">
        <f aca="false">12*Inputs!$B$6*(1-MIN(1,Inputs!$G$6*$D1838)*churn_nonbuyers)*(ic*Inputs!$C$6+fee_wd*Inputs!$E$6*(1-$B1838)+fee_fx*Inputs!$D$6-cost_acc-cost_wd*Inputs!$E$6*(1-$B1838)-cost_fx*Inputs!$D$6)</f>
        <v>110438.323065504</v>
      </c>
      <c r="L1838" s="0" t="n">
        <f aca="false">12*Inputs!$B$7*(1-MIN(1,Inputs!$G$7*$D1838)*churn_nonbuyers)*(ic*Inputs!$C$7+fee_wd*Inputs!$E$7*(1-$B1838)+fee_fx*Inputs!$D$7-cost_acc-cost_wd*Inputs!$E$7*(1-$B1838)-cost_fx*Inputs!$D$7)</f>
        <v>307991.993679302</v>
      </c>
      <c r="M1838" s="0" t="n">
        <f aca="false">12*Inputs!$B$8*(1-MIN(1,Inputs!$G$8*$D1838)*churn_nonbuyers)*(ic*Inputs!$C$8+fee_wd*Inputs!$E$8*(1-$B1838)+fee_fx*Inputs!$D$8-cost_acc-cost_wd*Inputs!$E$8*(1-$B1838)-cost_fx*Inputs!$D$8)</f>
        <v>70638.148172352</v>
      </c>
      <c r="N1838" s="0" t="n">
        <f aca="false">K1838+L1838+I1838-fixed</f>
        <v>-113657.904160912</v>
      </c>
      <c r="O1838" s="0" t="n">
        <f aca="false">K1838+L1838+M1838-fixed</f>
        <v>-210931.535082842</v>
      </c>
      <c r="P1838" s="0" t="n">
        <f aca="false">12*Inputs!$B$6*(1-MIN(1,Inputs!$F$6*$D1838))*(ic*Inputs!$C$6+flat_fee-cost_acc-cost_wd*Inputs!$E$6*$E1838-cost_fx*Inputs!$D$6)+12*Inputs!$B$7*(1-MIN(1,Inputs!$F$7*$D1838))*(ic*Inputs!$C$7+flat_fee-cost_acc-cost_wd*Inputs!$E$7*$E1838-cost_fx*Inputs!$D$7)+12*Inputs!$B$8*(1-MIN(1,Inputs!$F$8*$D1838))*(ic*Inputs!$C$8+flat_fee-cost_acc-cost_wd*Inputs!$E$8*$E1838-cost_fx*Inputs!$D$8)-fixed</f>
        <v>-25805.7076744</v>
      </c>
    </row>
    <row r="1839" customFormat="false" ht="15" hidden="false" customHeight="false" outlineLevel="0" collapsed="false">
      <c r="A1839" s="0" t="n">
        <v>1774</v>
      </c>
      <c r="B1839" s="0" t="n">
        <v>0.282221</v>
      </c>
      <c r="C1839" s="0" t="n">
        <v>1.062795</v>
      </c>
      <c r="D1839" s="0" t="n">
        <v>0.840427</v>
      </c>
      <c r="E1839" s="0" t="n">
        <v>1.246842</v>
      </c>
      <c r="F1839" s="0" t="n">
        <v>0.391407</v>
      </c>
      <c r="G1839" s="0" t="n">
        <f aca="false">12*Inputs!$B$6*(MIN(1,$H$50*$C1839)*(ic*Inputs!$C$6+pS+fee_fx*Inputs!$D$6-cost_acc-cost_wd*Inputs!$E$6*$E1839-cost_fx*Inputs!$D$6-$F1839)+(1-MIN(1,$H$50*$C1839))*(1-MIN(1,Inputs!$G$6*$D1839)*churn_nonbuyers)*(ic*Inputs!$C$6+fee_wd*Inputs!$E$6*(1-$B1839)+fee_fx*Inputs!$D$6-cost_acc-cost_wd*Inputs!$E$6*(1-$B1839)-cost_fx*Inputs!$D$6))</f>
        <v>203570.286264913</v>
      </c>
      <c r="H1839" s="0" t="n">
        <f aca="false">12*Inputs!$B$7*(MIN(1,$H$51*$C1839)*(ic*Inputs!$C$7+pE+fee_fx*Inputs!$D$7-cost_acc-cost_wd*Inputs!$E$7*$E1839-cost_fx*Inputs!$D$7-$F1839)+(1-MIN(1,$H$51*$C1839))*(1-MIN(1,Inputs!$G$7*$D1839)*churn_nonbuyers)*(ic*Inputs!$C$7+fee_wd*Inputs!$E$7*(1-$B1839)+fee_fx*Inputs!$D$7-cost_acc-cost_wd*Inputs!$E$7*(1-$B1839)-cost_fx*Inputs!$D$7))</f>
        <v>381004.021292082</v>
      </c>
      <c r="I1839" s="0" t="n">
        <f aca="false">12*Inputs!$B$8*(MIN(1,$H$52*$C1839)*(ic*Inputs!$C$8+pT-cost_acc-cost_wd*Inputs!$E$8-cost_fx*Inputs!$D$8-cost_ins)+(1-MIN(1,$H$52*$C1839))*(1-MIN(1,Inputs!$G$8*$D1839)*churn_nonbuyers)*(ic*Inputs!$C$8+fee_wd*Inputs!$E$8*(1-$B1839)+fee_fx*Inputs!$D$8-cost_acc-cost_wd*Inputs!$E$8*(1-$B1839)-cost_fx*Inputs!$D$8))</f>
        <v>186174.459290758</v>
      </c>
      <c r="J1839" s="0" t="n">
        <f aca="false">G1839+H1839+I1839-fixed</f>
        <v>70748.7668477527</v>
      </c>
      <c r="K1839" s="0" t="n">
        <f aca="false">12*Inputs!$B$6*(1-MIN(1,Inputs!$G$6*$D1839)*churn_nonbuyers)*(ic*Inputs!$C$6+fee_wd*Inputs!$E$6*(1-$B1839)+fee_fx*Inputs!$D$6-cost_acc-cost_wd*Inputs!$E$6*(1-$B1839)-cost_fx*Inputs!$D$6)</f>
        <v>154196.412108242</v>
      </c>
      <c r="L1839" s="0" t="n">
        <f aca="false">12*Inputs!$B$7*(1-MIN(1,Inputs!$G$7*$D1839)*churn_nonbuyers)*(ic*Inputs!$C$7+fee_wd*Inputs!$E$7*(1-$B1839)+fee_fx*Inputs!$D$7-cost_acc-cost_wd*Inputs!$E$7*(1-$B1839)-cost_fx*Inputs!$D$7)</f>
        <v>353419.015168946</v>
      </c>
      <c r="M1839" s="0" t="n">
        <f aca="false">12*Inputs!$B$8*(1-MIN(1,Inputs!$G$8*$D1839)*churn_nonbuyers)*(ic*Inputs!$C$8+fee_wd*Inputs!$E$8*(1-$B1839)+fee_fx*Inputs!$D$8-cost_acc-cost_wd*Inputs!$E$8*(1-$B1839)-cost_fx*Inputs!$D$8)</f>
        <v>128802.085625131</v>
      </c>
      <c r="N1839" s="0" t="n">
        <f aca="false">K1839+L1839+I1839-fixed</f>
        <v>-6210.11343205394</v>
      </c>
      <c r="O1839" s="0" t="n">
        <f aca="false">K1839+L1839+M1839-fixed</f>
        <v>-63582.4870976809</v>
      </c>
      <c r="P1839" s="0" t="n">
        <f aca="false">12*Inputs!$B$6*(1-MIN(1,Inputs!$F$6*$D1839))*(ic*Inputs!$C$6+flat_fee-cost_acc-cost_wd*Inputs!$E$6*$E1839-cost_fx*Inputs!$D$6)+12*Inputs!$B$7*(1-MIN(1,Inputs!$F$7*$D1839))*(ic*Inputs!$C$7+flat_fee-cost_acc-cost_wd*Inputs!$E$7*$E1839-cost_fx*Inputs!$D$7)+12*Inputs!$B$8*(1-MIN(1,Inputs!$F$8*$D1839))*(ic*Inputs!$C$8+flat_fee-cost_acc-cost_wd*Inputs!$E$8*$E1839-cost_fx*Inputs!$D$8)-fixed</f>
        <v>44370.50231216</v>
      </c>
    </row>
    <row r="1840" customFormat="false" ht="15" hidden="false" customHeight="false" outlineLevel="0" collapsed="false">
      <c r="A1840" s="0" t="n">
        <v>1775</v>
      </c>
      <c r="B1840" s="0" t="n">
        <v>0.269778</v>
      </c>
      <c r="C1840" s="0" t="n">
        <v>1.024429</v>
      </c>
      <c r="D1840" s="0" t="n">
        <v>0.97879</v>
      </c>
      <c r="E1840" s="0" t="n">
        <v>1.289249</v>
      </c>
      <c r="F1840" s="0" t="n">
        <v>0.370837</v>
      </c>
      <c r="G1840" s="0" t="n">
        <f aca="false">12*Inputs!$B$6*(MIN(1,$H$50*$C1840)*(ic*Inputs!$C$6+pS+fee_fx*Inputs!$D$6-cost_acc-cost_wd*Inputs!$E$6*$E1840-cost_fx*Inputs!$D$6-$F1840)+(1-MIN(1,$H$50*$C1840))*(1-MIN(1,Inputs!$G$6*$D1840)*churn_nonbuyers)*(ic*Inputs!$C$6+fee_wd*Inputs!$E$6*(1-$B1840)+fee_fx*Inputs!$D$6-cost_acc-cost_wd*Inputs!$E$6*(1-$B1840)-cost_fx*Inputs!$D$6))</f>
        <v>201814.673229878</v>
      </c>
      <c r="H1840" s="0" t="n">
        <f aca="false">12*Inputs!$B$7*(MIN(1,$H$51*$C1840)*(ic*Inputs!$C$7+pE+fee_fx*Inputs!$D$7-cost_acc-cost_wd*Inputs!$E$7*$E1840-cost_fx*Inputs!$D$7-$F1840)+(1-MIN(1,$H$51*$C1840))*(1-MIN(1,Inputs!$G$7*$D1840)*churn_nonbuyers)*(ic*Inputs!$C$7+fee_wd*Inputs!$E$7*(1-$B1840)+fee_fx*Inputs!$D$7-cost_acc-cost_wd*Inputs!$E$7*(1-$B1840)-cost_fx*Inputs!$D$7))</f>
        <v>376355.622875</v>
      </c>
      <c r="I1840" s="0" t="n">
        <f aca="false">12*Inputs!$B$8*(MIN(1,$H$52*$C1840)*(ic*Inputs!$C$8+pT-cost_acc-cost_wd*Inputs!$E$8-cost_fx*Inputs!$D$8-cost_ins)+(1-MIN(1,$H$52*$C1840))*(1-MIN(1,Inputs!$G$8*$D1840)*churn_nonbuyers)*(ic*Inputs!$C$8+fee_wd*Inputs!$E$8*(1-$B1840)+fee_fx*Inputs!$D$8-cost_acc-cost_wd*Inputs!$E$8*(1-$B1840)-cost_fx*Inputs!$D$8))</f>
        <v>175584.381898597</v>
      </c>
      <c r="J1840" s="0" t="n">
        <f aca="false">G1840+H1840+I1840-fixed</f>
        <v>53754.6780034753</v>
      </c>
      <c r="K1840" s="0" t="n">
        <f aca="false">12*Inputs!$B$6*(1-MIN(1,Inputs!$G$6*$D1840)*churn_nonbuyers)*(ic*Inputs!$C$6+fee_wd*Inputs!$E$6*(1-$B1840)+fee_fx*Inputs!$D$6-cost_acc-cost_wd*Inputs!$E$6*(1-$B1840)-cost_fx*Inputs!$D$6)</f>
        <v>154786.968062064</v>
      </c>
      <c r="L1840" s="0" t="n">
        <f aca="false">12*Inputs!$B$7*(1-MIN(1,Inputs!$G$7*$D1840)*churn_nonbuyers)*(ic*Inputs!$C$7+fee_wd*Inputs!$E$7*(1-$B1840)+fee_fx*Inputs!$D$7-cost_acc-cost_wd*Inputs!$E$7*(1-$B1840)-cost_fx*Inputs!$D$7)</f>
        <v>353653.246117239</v>
      </c>
      <c r="M1840" s="0" t="n">
        <f aca="false">12*Inputs!$B$8*(1-MIN(1,Inputs!$G$8*$D1840)*churn_nonbuyers)*(ic*Inputs!$C$8+fee_wd*Inputs!$E$8*(1-$B1840)+fee_fx*Inputs!$D$8-cost_acc-cost_wd*Inputs!$E$8*(1-$B1840)-cost_fx*Inputs!$D$8)</f>
        <v>98688.998689632</v>
      </c>
      <c r="N1840" s="0" t="n">
        <f aca="false">K1840+L1840+I1840-fixed</f>
        <v>-15975.4039221002</v>
      </c>
      <c r="O1840" s="0" t="n">
        <f aca="false">K1840+L1840+M1840-fixed</f>
        <v>-92870.7871310655</v>
      </c>
      <c r="P1840" s="0" t="n">
        <f aca="false">12*Inputs!$B$6*(1-MIN(1,Inputs!$F$6*$D1840))*(ic*Inputs!$C$6+flat_fee-cost_acc-cost_wd*Inputs!$E$6*$E1840-cost_fx*Inputs!$D$6)+12*Inputs!$B$7*(1-MIN(1,Inputs!$F$7*$D1840))*(ic*Inputs!$C$7+flat_fee-cost_acc-cost_wd*Inputs!$E$7*$E1840-cost_fx*Inputs!$D$7)+12*Inputs!$B$8*(1-MIN(1,Inputs!$F$8*$D1840))*(ic*Inputs!$C$8+flat_fee-cost_acc-cost_wd*Inputs!$E$8*$E1840-cost_fx*Inputs!$D$8)-fixed</f>
        <v>-43995.0482296001</v>
      </c>
    </row>
    <row r="1841" customFormat="false" ht="15" hidden="false" customHeight="false" outlineLevel="0" collapsed="false">
      <c r="A1841" s="0" t="n">
        <v>1776</v>
      </c>
      <c r="B1841" s="0" t="n">
        <v>0.557805</v>
      </c>
      <c r="C1841" s="0" t="n">
        <v>0.829363</v>
      </c>
      <c r="D1841" s="0" t="n">
        <v>1.287826</v>
      </c>
      <c r="E1841" s="0" t="n">
        <v>1.265296</v>
      </c>
      <c r="F1841" s="0" t="n">
        <v>0.130565</v>
      </c>
      <c r="G1841" s="0" t="n">
        <f aca="false">12*Inputs!$B$6*(MIN(1,$H$50*$C1841)*(ic*Inputs!$C$6+pS+fee_fx*Inputs!$D$6-cost_acc-cost_wd*Inputs!$E$6*$E1841-cost_fx*Inputs!$D$6-$F1841)+(1-MIN(1,$H$50*$C1841))*(1-MIN(1,Inputs!$G$6*$D1841)*churn_nonbuyers)*(ic*Inputs!$C$6+fee_wd*Inputs!$E$6*(1-$B1841)+fee_fx*Inputs!$D$6-cost_acc-cost_wd*Inputs!$E$6*(1-$B1841)-cost_fx*Inputs!$D$6))</f>
        <v>159330.402777087</v>
      </c>
      <c r="H1841" s="0" t="n">
        <f aca="false">12*Inputs!$B$7*(MIN(1,$H$51*$C1841)*(ic*Inputs!$C$7+pE+fee_fx*Inputs!$D$7-cost_acc-cost_wd*Inputs!$E$7*$E1841-cost_fx*Inputs!$D$7-$F1841)+(1-MIN(1,$H$51*$C1841))*(1-MIN(1,Inputs!$G$7*$D1841)*churn_nonbuyers)*(ic*Inputs!$C$7+fee_wd*Inputs!$E$7*(1-$B1841)+fee_fx*Inputs!$D$7-cost_acc-cost_wd*Inputs!$E$7*(1-$B1841)-cost_fx*Inputs!$D$7))</f>
        <v>356896.440426475</v>
      </c>
      <c r="I1841" s="0" t="n">
        <f aca="false">12*Inputs!$B$8*(MIN(1,$H$52*$C1841)*(ic*Inputs!$C$8+pT-cost_acc-cost_wd*Inputs!$E$8-cost_fx*Inputs!$D$8-cost_ins)+(1-MIN(1,$H$52*$C1841))*(1-MIN(1,Inputs!$G$8*$D1841)*churn_nonbuyers)*(ic*Inputs!$C$8+fee_wd*Inputs!$E$8*(1-$B1841)+fee_fx*Inputs!$D$8-cost_acc-cost_wd*Inputs!$E$8*(1-$B1841)-cost_fx*Inputs!$D$8))</f>
        <v>131929.587958128</v>
      </c>
      <c r="J1841" s="0" t="n">
        <f aca="false">G1841+H1841+I1841-fixed</f>
        <v>-51843.5688383101</v>
      </c>
      <c r="K1841" s="0" t="n">
        <f aca="false">12*Inputs!$B$6*(1-MIN(1,Inputs!$G$6*$D1841)*churn_nonbuyers)*(ic*Inputs!$C$6+fee_wd*Inputs!$E$6*(1-$B1841)+fee_fx*Inputs!$D$6-cost_acc-cost_wd*Inputs!$E$6*(1-$B1841)-cost_fx*Inputs!$D$6)</f>
        <v>113466.955549896</v>
      </c>
      <c r="L1841" s="0" t="n">
        <f aca="false">12*Inputs!$B$7*(1-MIN(1,Inputs!$G$7*$D1841)*churn_nonbuyers)*(ic*Inputs!$C$7+fee_wd*Inputs!$E$7*(1-$B1841)+fee_fx*Inputs!$D$7-cost_acc-cost_wd*Inputs!$E$7*(1-$B1841)-cost_fx*Inputs!$D$7)</f>
        <v>310401.833681938</v>
      </c>
      <c r="M1841" s="0" t="n">
        <f aca="false">12*Inputs!$B$8*(1-MIN(1,Inputs!$G$8*$D1841)*churn_nonbuyers)*(ic*Inputs!$C$8+fee_wd*Inputs!$E$8*(1-$B1841)+fee_fx*Inputs!$D$8-cost_acc-cost_wd*Inputs!$E$8*(1-$B1841)-cost_fx*Inputs!$D$8)</f>
        <v>29519.629792848</v>
      </c>
      <c r="N1841" s="0" t="n">
        <f aca="false">K1841+L1841+I1841-fixed</f>
        <v>-144201.622810038</v>
      </c>
      <c r="O1841" s="0" t="n">
        <f aca="false">K1841+L1841+M1841-fixed</f>
        <v>-246611.580975318</v>
      </c>
      <c r="P1841" s="0" t="n">
        <f aca="false">12*Inputs!$B$6*(1-MIN(1,Inputs!$F$6*$D1841))*(ic*Inputs!$C$6+flat_fee-cost_acc-cost_wd*Inputs!$E$6*$E1841-cost_fx*Inputs!$D$6)+12*Inputs!$B$7*(1-MIN(1,Inputs!$F$7*$D1841))*(ic*Inputs!$C$7+flat_fee-cost_acc-cost_wd*Inputs!$E$7*$E1841-cost_fx*Inputs!$D$7)+12*Inputs!$B$8*(1-MIN(1,Inputs!$F$8*$D1841))*(ic*Inputs!$C$8+flat_fee-cost_acc-cost_wd*Inputs!$E$8*$E1841-cost_fx*Inputs!$D$8)-fixed</f>
        <v>-188122.83176896</v>
      </c>
    </row>
    <row r="1842" customFormat="false" ht="15" hidden="false" customHeight="false" outlineLevel="0" collapsed="false">
      <c r="A1842" s="0" t="n">
        <v>1777</v>
      </c>
      <c r="B1842" s="0" t="n">
        <v>0.196913</v>
      </c>
      <c r="C1842" s="0" t="n">
        <v>0.962412</v>
      </c>
      <c r="D1842" s="0" t="n">
        <v>1.224103</v>
      </c>
      <c r="E1842" s="0" t="n">
        <v>1.043848</v>
      </c>
      <c r="F1842" s="0" t="n">
        <v>0.15886</v>
      </c>
      <c r="G1842" s="0" t="n">
        <f aca="false">12*Inputs!$B$6*(MIN(1,$H$50*$C1842)*(ic*Inputs!$C$6+pS+fee_fx*Inputs!$D$6-cost_acc-cost_wd*Inputs!$E$6*$E1842-cost_fx*Inputs!$D$6-$F1842)+(1-MIN(1,$H$50*$C1842))*(1-MIN(1,Inputs!$G$6*$D1842)*churn_nonbuyers)*(ic*Inputs!$C$6+fee_wd*Inputs!$E$6*(1-$B1842)+fee_fx*Inputs!$D$6-cost_acc-cost_wd*Inputs!$E$6*(1-$B1842)-cost_fx*Inputs!$D$6))</f>
        <v>216358.983825807</v>
      </c>
      <c r="H1842" s="0" t="n">
        <f aca="false">12*Inputs!$B$7*(MIN(1,$H$51*$C1842)*(ic*Inputs!$C$7+pE+fee_fx*Inputs!$D$7-cost_acc-cost_wd*Inputs!$E$7*$E1842-cost_fx*Inputs!$D$7-$F1842)+(1-MIN(1,$H$51*$C1842))*(1-MIN(1,Inputs!$G$7*$D1842)*churn_nonbuyers)*(ic*Inputs!$C$7+fee_wd*Inputs!$E$7*(1-$B1842)+fee_fx*Inputs!$D$7-cost_acc-cost_wd*Inputs!$E$7*(1-$B1842)-cost_fx*Inputs!$D$7))</f>
        <v>418506.917711905</v>
      </c>
      <c r="I1842" s="0" t="n">
        <f aca="false">12*Inputs!$B$8*(MIN(1,$H$52*$C1842)*(ic*Inputs!$C$8+pT-cost_acc-cost_wd*Inputs!$E$8-cost_fx*Inputs!$D$8-cost_ins)+(1-MIN(1,$H$52*$C1842))*(1-MIN(1,Inputs!$G$8*$D1842)*churn_nonbuyers)*(ic*Inputs!$C$8+fee_wd*Inputs!$E$8*(1-$B1842)+fee_fx*Inputs!$D$8-cost_acc-cost_wd*Inputs!$E$8*(1-$B1842)-cost_fx*Inputs!$D$8))</f>
        <v>153528.756139669</v>
      </c>
      <c r="J1842" s="0" t="n">
        <f aca="false">G1842+H1842+I1842-fixed</f>
        <v>88394.6576773806</v>
      </c>
      <c r="K1842" s="0" t="n">
        <f aca="false">12*Inputs!$B$6*(1-MIN(1,Inputs!$G$6*$D1842)*churn_nonbuyers)*(ic*Inputs!$C$6+fee_wd*Inputs!$E$6*(1-$B1842)+fee_fx*Inputs!$D$6-cost_acc-cost_wd*Inputs!$E$6*(1-$B1842)-cost_fx*Inputs!$D$6)</f>
        <v>162641.070677081</v>
      </c>
      <c r="L1842" s="0" t="n">
        <f aca="false">12*Inputs!$B$7*(1-MIN(1,Inputs!$G$7*$D1842)*churn_nonbuyers)*(ic*Inputs!$C$7+fee_wd*Inputs!$E$7*(1-$B1842)+fee_fx*Inputs!$D$7-cost_acc-cost_wd*Inputs!$E$7*(1-$B1842)-cost_fx*Inputs!$D$7)</f>
        <v>361079.078662249</v>
      </c>
      <c r="M1842" s="0" t="n">
        <f aca="false">12*Inputs!$B$8*(1-MIN(1,Inputs!$G$8*$D1842)*churn_nonbuyers)*(ic*Inputs!$C$8+fee_wd*Inputs!$E$8*(1-$B1842)+fee_fx*Inputs!$D$8-cost_acc-cost_wd*Inputs!$E$8*(1-$B1842)-cost_fx*Inputs!$D$8)</f>
        <v>45364.1268397104</v>
      </c>
      <c r="N1842" s="0" t="n">
        <f aca="false">K1842+L1842+I1842-fixed</f>
        <v>-22751.0945210019</v>
      </c>
      <c r="O1842" s="0" t="n">
        <f aca="false">K1842+L1842+M1842-fixed</f>
        <v>-130915.72382096</v>
      </c>
      <c r="P1842" s="0" t="n">
        <f aca="false">12*Inputs!$B$6*(1-MIN(1,Inputs!$F$6*$D1842))*(ic*Inputs!$C$6+flat_fee-cost_acc-cost_wd*Inputs!$E$6*$E1842-cost_fx*Inputs!$D$6)+12*Inputs!$B$7*(1-MIN(1,Inputs!$F$7*$D1842))*(ic*Inputs!$C$7+flat_fee-cost_acc-cost_wd*Inputs!$E$7*$E1842-cost_fx*Inputs!$D$7)+12*Inputs!$B$8*(1-MIN(1,Inputs!$F$8*$D1842))*(ic*Inputs!$C$8+flat_fee-cost_acc-cost_wd*Inputs!$E$8*$E1842-cost_fx*Inputs!$D$8)-fixed</f>
        <v>-72489.94018144</v>
      </c>
    </row>
    <row r="1843" customFormat="false" ht="15" hidden="false" customHeight="false" outlineLevel="0" collapsed="false">
      <c r="A1843" s="0" t="n">
        <v>1778</v>
      </c>
      <c r="B1843" s="0" t="n">
        <v>0.186274</v>
      </c>
      <c r="C1843" s="0" t="n">
        <v>1.031256</v>
      </c>
      <c r="D1843" s="0" t="n">
        <v>1.469847</v>
      </c>
      <c r="E1843" s="0" t="n">
        <v>1.346575</v>
      </c>
      <c r="F1843" s="0" t="n">
        <v>0.311876</v>
      </c>
      <c r="G1843" s="0" t="n">
        <f aca="false">12*Inputs!$B$6*(MIN(1,$H$50*$C1843)*(ic*Inputs!$C$6+pS+fee_fx*Inputs!$D$6-cost_acc-cost_wd*Inputs!$E$6*$E1843-cost_fx*Inputs!$D$6-$F1843)+(1-MIN(1,$H$50*$C1843))*(1-MIN(1,Inputs!$G$6*$D1843)*churn_nonbuyers)*(ic*Inputs!$C$6+fee_wd*Inputs!$E$6*(1-$B1843)+fee_fx*Inputs!$D$6-cost_acc-cost_wd*Inputs!$E$6*(1-$B1843)-cost_fx*Inputs!$D$6))</f>
        <v>208722.307613463</v>
      </c>
      <c r="H1843" s="0" t="n">
        <f aca="false">12*Inputs!$B$7*(MIN(1,$H$51*$C1843)*(ic*Inputs!$C$7+pE+fee_fx*Inputs!$D$7-cost_acc-cost_wd*Inputs!$E$7*$E1843-cost_fx*Inputs!$D$7-$F1843)+(1-MIN(1,$H$51*$C1843))*(1-MIN(1,Inputs!$G$7*$D1843)*churn_nonbuyers)*(ic*Inputs!$C$7+fee_wd*Inputs!$E$7*(1-$B1843)+fee_fx*Inputs!$D$7-cost_acc-cost_wd*Inputs!$E$7*(1-$B1843)-cost_fx*Inputs!$D$7))</f>
        <v>376798.343376894</v>
      </c>
      <c r="I1843" s="0" t="n">
        <f aca="false">12*Inputs!$B$8*(MIN(1,$H$52*$C1843)*(ic*Inputs!$C$8+pT-cost_acc-cost_wd*Inputs!$E$8-cost_fx*Inputs!$D$8-cost_ins)+(1-MIN(1,$H$52*$C1843))*(1-MIN(1,Inputs!$G$8*$D1843)*churn_nonbuyers)*(ic*Inputs!$C$8+fee_wd*Inputs!$E$8*(1-$B1843)+fee_fx*Inputs!$D$8-cost_acc-cost_wd*Inputs!$E$8*(1-$B1843)-cost_fx*Inputs!$D$8))</f>
        <v>148649.364864</v>
      </c>
      <c r="J1843" s="0" t="n">
        <f aca="false">G1843+H1843+I1843-fixed</f>
        <v>34170.0158543567</v>
      </c>
      <c r="K1843" s="0" t="n">
        <f aca="false">12*Inputs!$B$6*(1-MIN(1,Inputs!$G$6*$D1843)*churn_nonbuyers)*(ic*Inputs!$C$6+fee_wd*Inputs!$E$6*(1-$B1843)+fee_fx*Inputs!$D$6-cost_acc-cost_wd*Inputs!$E$6*(1-$B1843)-cost_fx*Inputs!$D$6)</f>
        <v>161931.805056562</v>
      </c>
      <c r="L1843" s="0" t="n">
        <f aca="false">12*Inputs!$B$7*(1-MIN(1,Inputs!$G$7*$D1843)*churn_nonbuyers)*(ic*Inputs!$C$7+fee_wd*Inputs!$E$7*(1-$B1843)+fee_fx*Inputs!$D$7-cost_acc-cost_wd*Inputs!$E$7*(1-$B1843)-cost_fx*Inputs!$D$7)</f>
        <v>359780.065977937</v>
      </c>
      <c r="M1843" s="0" t="n">
        <f aca="false">12*Inputs!$B$8*(1-MIN(1,Inputs!$G$8*$D1843)*churn_nonbuyers)*(ic*Inputs!$C$8+fee_wd*Inputs!$E$8*(1-$B1843)+fee_fx*Inputs!$D$8-cost_acc-cost_wd*Inputs!$E$8*(1-$B1843)-cost_fx*Inputs!$D$8)</f>
        <v>0</v>
      </c>
      <c r="N1843" s="0" t="n">
        <f aca="false">K1843+L1843+I1843-fixed</f>
        <v>-29638.7641015014</v>
      </c>
      <c r="O1843" s="0" t="n">
        <f aca="false">K1843+L1843+M1843-fixed</f>
        <v>-178288.128965501</v>
      </c>
      <c r="P1843" s="0" t="n">
        <f aca="false">12*Inputs!$B$6*(1-MIN(1,Inputs!$F$6*$D1843))*(ic*Inputs!$C$6+flat_fee-cost_acc-cost_wd*Inputs!$E$6*$E1843-cost_fx*Inputs!$D$6)+12*Inputs!$B$7*(1-MIN(1,Inputs!$F$7*$D1843))*(ic*Inputs!$C$7+flat_fee-cost_acc-cost_wd*Inputs!$E$7*$E1843-cost_fx*Inputs!$D$7)+12*Inputs!$B$8*(1-MIN(1,Inputs!$F$8*$D1843))*(ic*Inputs!$C$8+flat_fee-cost_acc-cost_wd*Inputs!$E$8*$E1843-cost_fx*Inputs!$D$8)-fixed</f>
        <v>-305127.34525</v>
      </c>
    </row>
    <row r="1844" customFormat="false" ht="15" hidden="false" customHeight="false" outlineLevel="0" collapsed="false">
      <c r="A1844" s="0" t="n">
        <v>1779</v>
      </c>
      <c r="B1844" s="0" t="n">
        <v>0.12704</v>
      </c>
      <c r="C1844" s="0" t="n">
        <v>0.845276</v>
      </c>
      <c r="D1844" s="0" t="n">
        <v>0.893315</v>
      </c>
      <c r="E1844" s="0" t="n">
        <v>1.207804</v>
      </c>
      <c r="F1844" s="0" t="n">
        <v>0.252876</v>
      </c>
      <c r="G1844" s="0" t="n">
        <f aca="false">12*Inputs!$B$6*(MIN(1,$H$50*$C1844)*(ic*Inputs!$C$6+pS+fee_fx*Inputs!$D$6-cost_acc-cost_wd*Inputs!$E$6*$E1844-cost_fx*Inputs!$D$6-$F1844)+(1-MIN(1,$H$50*$C1844))*(1-MIN(1,Inputs!$G$6*$D1844)*churn_nonbuyers)*(ic*Inputs!$C$6+fee_wd*Inputs!$E$6*(1-$B1844)+fee_fx*Inputs!$D$6-cost_acc-cost_wd*Inputs!$E$6*(1-$B1844)-cost_fx*Inputs!$D$6))</f>
        <v>216430.777658825</v>
      </c>
      <c r="H1844" s="0" t="n">
        <f aca="false">12*Inputs!$B$7*(MIN(1,$H$51*$C1844)*(ic*Inputs!$C$7+pE+fee_fx*Inputs!$D$7-cost_acc-cost_wd*Inputs!$E$7*$E1844-cost_fx*Inputs!$D$7-$F1844)+(1-MIN(1,$H$51*$C1844))*(1-MIN(1,Inputs!$G$7*$D1844)*churn_nonbuyers)*(ic*Inputs!$C$7+fee_wd*Inputs!$E$7*(1-$B1844)+fee_fx*Inputs!$D$7-cost_acc-cost_wd*Inputs!$E$7*(1-$B1844)-cost_fx*Inputs!$D$7))</f>
        <v>399917.914999063</v>
      </c>
      <c r="I1844" s="0" t="n">
        <f aca="false">12*Inputs!$B$8*(MIN(1,$H$52*$C1844)*(ic*Inputs!$C$8+pT-cost_acc-cost_wd*Inputs!$E$8-cost_fx*Inputs!$D$8-cost_ins)+(1-MIN(1,$H$52*$C1844))*(1-MIN(1,Inputs!$G$8*$D1844)*churn_nonbuyers)*(ic*Inputs!$C$8+fee_wd*Inputs!$E$8*(1-$B1844)+fee_fx*Inputs!$D$8-cost_acc-cost_wd*Inputs!$E$8*(1-$B1844)-cost_fx*Inputs!$D$8))</f>
        <v>170842.617262004</v>
      </c>
      <c r="J1844" s="0" t="n">
        <f aca="false">G1844+H1844+I1844-fixed</f>
        <v>87191.3099198911</v>
      </c>
      <c r="K1844" s="0" t="n">
        <f aca="false">12*Inputs!$B$6*(1-MIN(1,Inputs!$G$6*$D1844)*churn_nonbuyers)*(ic*Inputs!$C$6+fee_wd*Inputs!$E$6*(1-$B1844)+fee_fx*Inputs!$D$6-cost_acc-cost_wd*Inputs!$E$6*(1-$B1844)-cost_fx*Inputs!$D$6)</f>
        <v>175118.72931072</v>
      </c>
      <c r="L1844" s="0" t="n">
        <f aca="false">12*Inputs!$B$7*(1-MIN(1,Inputs!$G$7*$D1844)*churn_nonbuyers)*(ic*Inputs!$C$7+fee_wd*Inputs!$E$7*(1-$B1844)+fee_fx*Inputs!$D$7-cost_acc-cost_wd*Inputs!$E$7*(1-$B1844)-cost_fx*Inputs!$D$7)</f>
        <v>374590.964466432</v>
      </c>
      <c r="M1844" s="0" t="n">
        <f aca="false">12*Inputs!$B$8*(1-MIN(1,Inputs!$G$8*$D1844)*churn_nonbuyers)*(ic*Inputs!$C$8+fee_wd*Inputs!$E$8*(1-$B1844)+fee_fx*Inputs!$D$8-cost_acc-cost_wd*Inputs!$E$8*(1-$B1844)-cost_fx*Inputs!$D$8)</f>
        <v>120010.62318336</v>
      </c>
      <c r="N1844" s="0" t="n">
        <f aca="false">K1844+L1844+I1844-fixed</f>
        <v>20552.3110391556</v>
      </c>
      <c r="O1844" s="0" t="n">
        <f aca="false">K1844+L1844+M1844-fixed</f>
        <v>-30279.683039488</v>
      </c>
      <c r="P1844" s="0" t="n">
        <f aca="false">12*Inputs!$B$6*(1-MIN(1,Inputs!$F$6*$D1844))*(ic*Inputs!$C$6+flat_fee-cost_acc-cost_wd*Inputs!$E$6*$E1844-cost_fx*Inputs!$D$6)+12*Inputs!$B$7*(1-MIN(1,Inputs!$F$7*$D1844))*(ic*Inputs!$C$7+flat_fee-cost_acc-cost_wd*Inputs!$E$7*$E1844-cost_fx*Inputs!$D$7)+12*Inputs!$B$8*(1-MIN(1,Inputs!$F$8*$D1844))*(ic*Inputs!$C$8+flat_fee-cost_acc-cost_wd*Inputs!$E$8*$E1844-cost_fx*Inputs!$D$8)-fixed</f>
        <v>35542.6339424</v>
      </c>
    </row>
    <row r="1845" customFormat="false" ht="15" hidden="false" customHeight="false" outlineLevel="0" collapsed="false">
      <c r="A1845" s="0" t="n">
        <v>1780</v>
      </c>
      <c r="B1845" s="0" t="n">
        <v>0.121473</v>
      </c>
      <c r="C1845" s="0" t="n">
        <v>1.013127</v>
      </c>
      <c r="D1845" s="0" t="n">
        <v>0.716502</v>
      </c>
      <c r="E1845" s="0" t="n">
        <v>1.133628</v>
      </c>
      <c r="F1845" s="0" t="n">
        <v>0.36526</v>
      </c>
      <c r="G1845" s="0" t="n">
        <f aca="false">12*Inputs!$B$6*(MIN(1,$H$50*$C1845)*(ic*Inputs!$C$6+pS+fee_fx*Inputs!$D$6-cost_acc-cost_wd*Inputs!$E$6*$E1845-cost_fx*Inputs!$D$6-$F1845)+(1-MIN(1,$H$50*$C1845))*(1-MIN(1,Inputs!$G$6*$D1845)*churn_nonbuyers)*(ic*Inputs!$C$6+fee_wd*Inputs!$E$6*(1-$B1845)+fee_fx*Inputs!$D$6-cost_acc-cost_wd*Inputs!$E$6*(1-$B1845)-cost_fx*Inputs!$D$6))</f>
        <v>225941.948680044</v>
      </c>
      <c r="H1845" s="0" t="n">
        <f aca="false">12*Inputs!$B$7*(MIN(1,$H$51*$C1845)*(ic*Inputs!$C$7+pE+fee_fx*Inputs!$D$7-cost_acc-cost_wd*Inputs!$E$7*$E1845-cost_fx*Inputs!$D$7-$F1845)+(1-MIN(1,$H$51*$C1845))*(1-MIN(1,Inputs!$G$7*$D1845)*churn_nonbuyers)*(ic*Inputs!$C$7+fee_wd*Inputs!$E$7*(1-$B1845)+fee_fx*Inputs!$D$7-cost_acc-cost_wd*Inputs!$E$7*(1-$B1845)-cost_fx*Inputs!$D$7))</f>
        <v>408727.002758002</v>
      </c>
      <c r="I1845" s="0" t="n">
        <f aca="false">12*Inputs!$B$8*(MIN(1,$H$52*$C1845)*(ic*Inputs!$C$8+pT-cost_acc-cost_wd*Inputs!$E$8-cost_fx*Inputs!$D$8-cost_ins)+(1-MIN(1,$H$52*$C1845))*(1-MIN(1,Inputs!$G$8*$D1845)*churn_nonbuyers)*(ic*Inputs!$C$8+fee_wd*Inputs!$E$8*(1-$B1845)+fee_fx*Inputs!$D$8-cost_acc-cost_wd*Inputs!$E$8*(1-$B1845)-cost_fx*Inputs!$D$8))</f>
        <v>192504.103650966</v>
      </c>
      <c r="J1845" s="0" t="n">
        <f aca="false">G1845+H1845+I1845-fixed</f>
        <v>127173.055089011</v>
      </c>
      <c r="K1845" s="0" t="n">
        <f aca="false">12*Inputs!$B$6*(1-MIN(1,Inputs!$G$6*$D1845)*churn_nonbuyers)*(ic*Inputs!$C$6+fee_wd*Inputs!$E$6*(1-$B1845)+fee_fx*Inputs!$D$6-cost_acc-cost_wd*Inputs!$E$6*(1-$B1845)-cost_fx*Inputs!$D$6)</f>
        <v>177512.204501611</v>
      </c>
      <c r="L1845" s="0" t="n">
        <f aca="false">12*Inputs!$B$7*(1-MIN(1,Inputs!$G$7*$D1845)*churn_nonbuyers)*(ic*Inputs!$C$7+fee_wd*Inputs!$E$7*(1-$B1845)+fee_fx*Inputs!$D$7-cost_acc-cost_wd*Inputs!$E$7*(1-$B1845)-cost_fx*Inputs!$D$7)</f>
        <v>377417.073804967</v>
      </c>
      <c r="M1845" s="0" t="n">
        <f aca="false">12*Inputs!$B$8*(1-MIN(1,Inputs!$G$8*$D1845)*churn_nonbuyers)*(ic*Inputs!$C$8+fee_wd*Inputs!$E$8*(1-$B1845)+fee_fx*Inputs!$D$8-cost_acc-cost_wd*Inputs!$E$8*(1-$B1845)-cost_fx*Inputs!$D$8)</f>
        <v>159787.316794186</v>
      </c>
      <c r="N1845" s="0" t="n">
        <f aca="false">K1845+L1845+I1845-fixed</f>
        <v>47433.3819575436</v>
      </c>
      <c r="O1845" s="0" t="n">
        <f aca="false">K1845+L1845+M1845-fixed</f>
        <v>14716.5951007635</v>
      </c>
      <c r="P1845" s="0" t="n">
        <f aca="false">12*Inputs!$B$6*(1-MIN(1,Inputs!$F$6*$D1845))*(ic*Inputs!$C$6+flat_fee-cost_acc-cost_wd*Inputs!$E$6*$E1845-cost_fx*Inputs!$D$6)+12*Inputs!$B$7*(1-MIN(1,Inputs!$F$7*$D1845))*(ic*Inputs!$C$7+flat_fee-cost_acc-cost_wd*Inputs!$E$7*$E1845-cost_fx*Inputs!$D$7)+12*Inputs!$B$8*(1-MIN(1,Inputs!$F$8*$D1845))*(ic*Inputs!$C$8+flat_fee-cost_acc-cost_wd*Inputs!$E$8*$E1845-cost_fx*Inputs!$D$8)-fixed</f>
        <v>163525.17916544</v>
      </c>
    </row>
    <row r="1846" customFormat="false" ht="15" hidden="false" customHeight="false" outlineLevel="0" collapsed="false">
      <c r="A1846" s="0" t="n">
        <v>1781</v>
      </c>
      <c r="B1846" s="0" t="n">
        <v>0.308981</v>
      </c>
      <c r="C1846" s="0" t="n">
        <v>0.959988</v>
      </c>
      <c r="D1846" s="0" t="n">
        <v>1.159287</v>
      </c>
      <c r="E1846" s="0" t="n">
        <v>1.089887</v>
      </c>
      <c r="F1846" s="0" t="n">
        <v>0.080433</v>
      </c>
      <c r="G1846" s="0" t="n">
        <f aca="false">12*Inputs!$B$6*(MIN(1,$H$50*$C1846)*(ic*Inputs!$C$6+pS+fee_fx*Inputs!$D$6-cost_acc-cost_wd*Inputs!$E$6*$E1846-cost_fx*Inputs!$D$6-$F1846)+(1-MIN(1,$H$50*$C1846))*(1-MIN(1,Inputs!$G$6*$D1846)*churn_nonbuyers)*(ic*Inputs!$C$6+fee_wd*Inputs!$E$6*(1-$B1846)+fee_fx*Inputs!$D$6-cost_acc-cost_wd*Inputs!$E$6*(1-$B1846)-cost_fx*Inputs!$D$6))</f>
        <v>203423.532252516</v>
      </c>
      <c r="H1846" s="0" t="n">
        <f aca="false">12*Inputs!$B$7*(MIN(1,$H$51*$C1846)*(ic*Inputs!$C$7+pE+fee_fx*Inputs!$D$7-cost_acc-cost_wd*Inputs!$E$7*$E1846-cost_fx*Inputs!$D$7-$F1846)+(1-MIN(1,$H$51*$C1846))*(1-MIN(1,Inputs!$G$7*$D1846)*churn_nonbuyers)*(ic*Inputs!$C$7+fee_wd*Inputs!$E$7*(1-$B1846)+fee_fx*Inputs!$D$7-cost_acc-cost_wd*Inputs!$E$7*(1-$B1846)-cost_fx*Inputs!$D$7))</f>
        <v>408461.207069626</v>
      </c>
      <c r="I1846" s="0" t="n">
        <f aca="false">12*Inputs!$B$8*(MIN(1,$H$52*$C1846)*(ic*Inputs!$C$8+pT-cost_acc-cost_wd*Inputs!$E$8-cost_fx*Inputs!$D$8-cost_ins)+(1-MIN(1,$H$52*$C1846))*(1-MIN(1,Inputs!$G$8*$D1846)*churn_nonbuyers)*(ic*Inputs!$C$8+fee_wd*Inputs!$E$8*(1-$B1846)+fee_fx*Inputs!$D$8-cost_acc-cost_wd*Inputs!$E$8*(1-$B1846)-cost_fx*Inputs!$D$8))</f>
        <v>157640.594323853</v>
      </c>
      <c r="J1846" s="0" t="n">
        <f aca="false">G1846+H1846+I1846-fixed</f>
        <v>69525.3336459945</v>
      </c>
      <c r="K1846" s="0" t="n">
        <f aca="false">12*Inputs!$B$6*(1-MIN(1,Inputs!$G$6*$D1846)*churn_nonbuyers)*(ic*Inputs!$C$6+fee_wd*Inputs!$E$6*(1-$B1846)+fee_fx*Inputs!$D$6-cost_acc-cost_wd*Inputs!$E$6*(1-$B1846)-cost_fx*Inputs!$D$6)</f>
        <v>148000.146167138</v>
      </c>
      <c r="L1846" s="0" t="n">
        <f aca="false">12*Inputs!$B$7*(1-MIN(1,Inputs!$G$7*$D1846)*churn_nonbuyers)*(ic*Inputs!$C$7+fee_wd*Inputs!$E$7*(1-$B1846)+fee_fx*Inputs!$D$7-cost_acc-cost_wd*Inputs!$E$7*(1-$B1846)-cost_fx*Inputs!$D$7)</f>
        <v>346231.414324283</v>
      </c>
      <c r="M1846" s="0" t="n">
        <f aca="false">12*Inputs!$B$8*(1-MIN(1,Inputs!$G$8*$D1846)*churn_nonbuyers)*(ic*Inputs!$C$8+fee_wd*Inputs!$E$8*(1-$B1846)+fee_fx*Inputs!$D$8-cost_acc-cost_wd*Inputs!$E$8*(1-$B1846)-cost_fx*Inputs!$D$8)</f>
        <v>58730.4594999792</v>
      </c>
      <c r="N1846" s="0" t="n">
        <f aca="false">K1846+L1846+I1846-fixed</f>
        <v>-48127.8451847255</v>
      </c>
      <c r="O1846" s="0" t="n">
        <f aca="false">K1846+L1846+M1846-fixed</f>
        <v>-147037.980008599</v>
      </c>
      <c r="P1846" s="0" t="n">
        <f aca="false">12*Inputs!$B$6*(1-MIN(1,Inputs!$F$6*$D1846))*(ic*Inputs!$C$6+flat_fee-cost_acc-cost_wd*Inputs!$E$6*$E1846-cost_fx*Inputs!$D$6)+12*Inputs!$B$7*(1-MIN(1,Inputs!$F$7*$D1846))*(ic*Inputs!$C$7+flat_fee-cost_acc-cost_wd*Inputs!$E$7*$E1846-cost_fx*Inputs!$D$7)+12*Inputs!$B$8*(1-MIN(1,Inputs!$F$8*$D1846))*(ic*Inputs!$C$8+flat_fee-cost_acc-cost_wd*Inputs!$E$8*$E1846-cost_fx*Inputs!$D$8)-fixed</f>
        <v>-54749.3039994398</v>
      </c>
    </row>
    <row r="1847" customFormat="false" ht="15" hidden="false" customHeight="false" outlineLevel="0" collapsed="false">
      <c r="A1847" s="0" t="n">
        <v>1782</v>
      </c>
      <c r="B1847" s="0" t="n">
        <v>0.261673</v>
      </c>
      <c r="C1847" s="0" t="n">
        <v>0.789662</v>
      </c>
      <c r="D1847" s="0" t="n">
        <v>1.254698</v>
      </c>
      <c r="E1847" s="0" t="n">
        <v>1.334875</v>
      </c>
      <c r="F1847" s="0" t="n">
        <v>0.306748</v>
      </c>
      <c r="G1847" s="0" t="n">
        <f aca="false">12*Inputs!$B$6*(MIN(1,$H$50*$C1847)*(ic*Inputs!$C$6+pS+fee_fx*Inputs!$D$6-cost_acc-cost_wd*Inputs!$E$6*$E1847-cost_fx*Inputs!$D$6-$F1847)+(1-MIN(1,$H$50*$C1847))*(1-MIN(1,Inputs!$G$6*$D1847)*churn_nonbuyers)*(ic*Inputs!$C$6+fee_wd*Inputs!$E$6*(1-$B1847)+fee_fx*Inputs!$D$6-cost_acc-cost_wd*Inputs!$E$6*(1-$B1847)-cost_fx*Inputs!$D$6))</f>
        <v>190294.715506617</v>
      </c>
      <c r="H1847" s="0" t="n">
        <f aca="false">12*Inputs!$B$7*(MIN(1,$H$51*$C1847)*(ic*Inputs!$C$7+pE+fee_fx*Inputs!$D$7-cost_acc-cost_wd*Inputs!$E$7*$E1847-cost_fx*Inputs!$D$7-$F1847)+(1-MIN(1,$H$51*$C1847))*(1-MIN(1,Inputs!$G$7*$D1847)*churn_nonbuyers)*(ic*Inputs!$C$7+fee_wd*Inputs!$E$7*(1-$B1847)+fee_fx*Inputs!$D$7-cost_acc-cost_wd*Inputs!$E$7*(1-$B1847)-cost_fx*Inputs!$D$7))</f>
        <v>368622.631996966</v>
      </c>
      <c r="I1847" s="0" t="n">
        <f aca="false">12*Inputs!$B$8*(MIN(1,$H$52*$C1847)*(ic*Inputs!$C$8+pT-cost_acc-cost_wd*Inputs!$E$8-cost_fx*Inputs!$D$8-cost_ins)+(1-MIN(1,$H$52*$C1847))*(1-MIN(1,Inputs!$G$8*$D1847)*churn_nonbuyers)*(ic*Inputs!$C$8+fee_wd*Inputs!$E$8*(1-$B1847)+fee_fx*Inputs!$D$8-cost_acc-cost_wd*Inputs!$E$8*(1-$B1847)-cost_fx*Inputs!$D$8))</f>
        <v>130908.524286506</v>
      </c>
      <c r="J1847" s="0" t="n">
        <f aca="false">G1847+H1847+I1847-fixed</f>
        <v>-10174.1282099119</v>
      </c>
      <c r="K1847" s="0" t="n">
        <f aca="false">12*Inputs!$B$6*(1-MIN(1,Inputs!$G$6*$D1847)*churn_nonbuyers)*(ic*Inputs!$C$6+fee_wd*Inputs!$E$6*(1-$B1847)+fee_fx*Inputs!$D$6-cost_acc-cost_wd*Inputs!$E$6*(1-$B1847)-cost_fx*Inputs!$D$6)</f>
        <v>153635.640406229</v>
      </c>
      <c r="L1847" s="0" t="n">
        <f aca="false">12*Inputs!$B$7*(1-MIN(1,Inputs!$G$7*$D1847)*churn_nonbuyers)*(ic*Inputs!$C$7+fee_wd*Inputs!$E$7*(1-$B1847)+fee_fx*Inputs!$D$7-cost_acc-cost_wd*Inputs!$E$7*(1-$B1847)-cost_fx*Inputs!$D$7)</f>
        <v>351760.605939737</v>
      </c>
      <c r="M1847" s="0" t="n">
        <f aca="false">12*Inputs!$B$8*(1-MIN(1,Inputs!$G$8*$D1847)*churn_nonbuyers)*(ic*Inputs!$C$8+fee_wd*Inputs!$E$8*(1-$B1847)+fee_fx*Inputs!$D$8-cost_acc-cost_wd*Inputs!$E$8*(1-$B1847)-cost_fx*Inputs!$D$8)</f>
        <v>38197.8687757344</v>
      </c>
      <c r="N1847" s="0" t="n">
        <f aca="false">K1847+L1847+I1847-fixed</f>
        <v>-63695.2293675282</v>
      </c>
      <c r="O1847" s="0" t="n">
        <f aca="false">K1847+L1847+M1847-fixed</f>
        <v>-156405.884878299</v>
      </c>
      <c r="P1847" s="0" t="n">
        <f aca="false">12*Inputs!$B$6*(1-MIN(1,Inputs!$F$6*$D1847))*(ic*Inputs!$C$6+flat_fee-cost_acc-cost_wd*Inputs!$E$6*$E1847-cost_fx*Inputs!$D$6)+12*Inputs!$B$7*(1-MIN(1,Inputs!$F$7*$D1847))*(ic*Inputs!$C$7+flat_fee-cost_acc-cost_wd*Inputs!$E$7*$E1847-cost_fx*Inputs!$D$7)+12*Inputs!$B$8*(1-MIN(1,Inputs!$F$8*$D1847))*(ic*Inputs!$C$8+flat_fee-cost_acc-cost_wd*Inputs!$E$8*$E1847-cost_fx*Inputs!$D$8)-fixed</f>
        <v>-197355.255484</v>
      </c>
    </row>
    <row r="1848" customFormat="false" ht="15" hidden="false" customHeight="false" outlineLevel="0" collapsed="false">
      <c r="A1848" s="0" t="n">
        <v>1783</v>
      </c>
      <c r="B1848" s="0" t="n">
        <v>0.478689</v>
      </c>
      <c r="C1848" s="0" t="n">
        <v>0.860983</v>
      </c>
      <c r="D1848" s="0" t="n">
        <v>1.065108</v>
      </c>
      <c r="E1848" s="0" t="n">
        <v>1.438982</v>
      </c>
      <c r="F1848" s="0" t="n">
        <v>0.050176</v>
      </c>
      <c r="G1848" s="0" t="n">
        <f aca="false">12*Inputs!$B$6*(MIN(1,$H$50*$C1848)*(ic*Inputs!$C$6+pS+fee_fx*Inputs!$D$6-cost_acc-cost_wd*Inputs!$E$6*$E1848-cost_fx*Inputs!$D$6-$F1848)+(1-MIN(1,$H$50*$C1848))*(1-MIN(1,Inputs!$G$6*$D1848)*churn_nonbuyers)*(ic*Inputs!$C$6+fee_wd*Inputs!$E$6*(1-$B1848)+fee_fx*Inputs!$D$6-cost_acc-cost_wd*Inputs!$E$6*(1-$B1848)-cost_fx*Inputs!$D$6))</f>
        <v>170528.792950532</v>
      </c>
      <c r="H1848" s="0" t="n">
        <f aca="false">12*Inputs!$B$7*(MIN(1,$H$51*$C1848)*(ic*Inputs!$C$7+pE+fee_fx*Inputs!$D$7-cost_acc-cost_wd*Inputs!$E$7*$E1848-cost_fx*Inputs!$D$7-$F1848)+(1-MIN(1,$H$51*$C1848))*(1-MIN(1,Inputs!$G$7*$D1848)*churn_nonbuyers)*(ic*Inputs!$C$7+fee_wd*Inputs!$E$7*(1-$B1848)+fee_fx*Inputs!$D$7-cost_acc-cost_wd*Inputs!$E$7*(1-$B1848)-cost_fx*Inputs!$D$7))</f>
        <v>354073.508572633</v>
      </c>
      <c r="I1848" s="0" t="n">
        <f aca="false">12*Inputs!$B$8*(MIN(1,$H$52*$C1848)*(ic*Inputs!$C$8+pT-cost_acc-cost_wd*Inputs!$E$8-cost_fx*Inputs!$D$8-cost_ins)+(1-MIN(1,$H$52*$C1848))*(1-MIN(1,Inputs!$G$8*$D1848)*churn_nonbuyers)*(ic*Inputs!$C$8+fee_wd*Inputs!$E$8*(1-$B1848)+fee_fx*Inputs!$D$8-cost_acc-cost_wd*Inputs!$E$8*(1-$B1848)-cost_fx*Inputs!$D$8))</f>
        <v>154777.295641307</v>
      </c>
      <c r="J1848" s="0" t="n">
        <f aca="false">G1848+H1848+I1848-fixed</f>
        <v>-20620.402835527</v>
      </c>
      <c r="K1848" s="0" t="n">
        <f aca="false">12*Inputs!$B$6*(1-MIN(1,Inputs!$G$6*$D1848)*churn_nonbuyers)*(ic*Inputs!$C$6+fee_wd*Inputs!$E$6*(1-$B1848)+fee_fx*Inputs!$D$6-cost_acc-cost_wd*Inputs!$E$6*(1-$B1848)-cost_fx*Inputs!$D$6)</f>
        <v>125603.454840566</v>
      </c>
      <c r="L1848" s="0" t="n">
        <f aca="false">12*Inputs!$B$7*(1-MIN(1,Inputs!$G$7*$D1848)*churn_nonbuyers)*(ic*Inputs!$C$7+fee_wd*Inputs!$E$7*(1-$B1848)+fee_fx*Inputs!$D$7-cost_acc-cost_wd*Inputs!$E$7*(1-$B1848)-cost_fx*Inputs!$D$7)</f>
        <v>323587.81332034</v>
      </c>
      <c r="M1848" s="0" t="n">
        <f aca="false">12*Inputs!$B$8*(1-MIN(1,Inputs!$G$8*$D1848)*churn_nonbuyers)*(ic*Inputs!$C$8+fee_wd*Inputs!$E$8*(1-$B1848)+fee_fx*Inputs!$D$8-cost_acc-cost_wd*Inputs!$E$8*(1-$B1848)-cost_fx*Inputs!$D$8)</f>
        <v>77198.1964026432</v>
      </c>
      <c r="N1848" s="0" t="n">
        <f aca="false">K1848+L1848+I1848-fixed</f>
        <v>-96031.4361977864</v>
      </c>
      <c r="O1848" s="0" t="n">
        <f aca="false">K1848+L1848+M1848-fixed</f>
        <v>-173610.535436451</v>
      </c>
      <c r="P1848" s="0" t="n">
        <f aca="false">12*Inputs!$B$6*(1-MIN(1,Inputs!$F$6*$D1848))*(ic*Inputs!$C$6+flat_fee-cost_acc-cost_wd*Inputs!$E$6*$E1848-cost_fx*Inputs!$D$6)+12*Inputs!$B$7*(1-MIN(1,Inputs!$F$7*$D1848))*(ic*Inputs!$C$7+flat_fee-cost_acc-cost_wd*Inputs!$E$7*$E1848-cost_fx*Inputs!$D$7)+12*Inputs!$B$8*(1-MIN(1,Inputs!$F$8*$D1848))*(ic*Inputs!$C$8+flat_fee-cost_acc-cost_wd*Inputs!$E$8*$E1848-cost_fx*Inputs!$D$8)-fixed</f>
        <v>-149024.95061056</v>
      </c>
    </row>
    <row r="1849" customFormat="false" ht="15" hidden="false" customHeight="false" outlineLevel="0" collapsed="false">
      <c r="A1849" s="0" t="n">
        <v>1784</v>
      </c>
      <c r="B1849" s="0" t="n">
        <v>0.392759</v>
      </c>
      <c r="C1849" s="0" t="n">
        <v>0.847542</v>
      </c>
      <c r="D1849" s="0" t="n">
        <v>0.965272</v>
      </c>
      <c r="E1849" s="0" t="n">
        <v>1.146041</v>
      </c>
      <c r="F1849" s="0" t="n">
        <v>0.360721</v>
      </c>
      <c r="G1849" s="0" t="n">
        <f aca="false">12*Inputs!$B$6*(MIN(1,$H$50*$C1849)*(ic*Inputs!$C$6+pS+fee_fx*Inputs!$D$6-cost_acc-cost_wd*Inputs!$E$6*$E1849-cost_fx*Inputs!$D$6-$F1849)+(1-MIN(1,$H$50*$C1849))*(1-MIN(1,Inputs!$G$6*$D1849)*churn_nonbuyers)*(ic*Inputs!$C$6+fee_wd*Inputs!$E$6*(1-$B1849)+fee_fx*Inputs!$D$6-cost_acc-cost_wd*Inputs!$E$6*(1-$B1849)-cost_fx*Inputs!$D$6))</f>
        <v>181079.255987146</v>
      </c>
      <c r="H1849" s="0" t="n">
        <f aca="false">12*Inputs!$B$7*(MIN(1,$H$51*$C1849)*(ic*Inputs!$C$7+pE+fee_fx*Inputs!$D$7-cost_acc-cost_wd*Inputs!$E$7*$E1849-cost_fx*Inputs!$D$7-$F1849)+(1-MIN(1,$H$51*$C1849))*(1-MIN(1,Inputs!$G$7*$D1849)*churn_nonbuyers)*(ic*Inputs!$C$7+fee_wd*Inputs!$E$7*(1-$B1849)+fee_fx*Inputs!$D$7-cost_acc-cost_wd*Inputs!$E$7*(1-$B1849)-cost_fx*Inputs!$D$7))</f>
        <v>375642.963487061</v>
      </c>
      <c r="I1849" s="0" t="n">
        <f aca="false">12*Inputs!$B$8*(MIN(1,$H$52*$C1849)*(ic*Inputs!$C$8+pT-cost_acc-cost_wd*Inputs!$E$8-cost_fx*Inputs!$D$8-cost_ins)+(1-MIN(1,$H$52*$C1849))*(1-MIN(1,Inputs!$G$8*$D1849)*churn_nonbuyers)*(ic*Inputs!$C$8+fee_wd*Inputs!$E$8*(1-$B1849)+fee_fx*Inputs!$D$8-cost_acc-cost_wd*Inputs!$E$8*(1-$B1849)-cost_fx*Inputs!$D$8))</f>
        <v>162734.662421259</v>
      </c>
      <c r="J1849" s="0" t="n">
        <f aca="false">G1849+H1849+I1849-fixed</f>
        <v>19456.8818954666</v>
      </c>
      <c r="K1849" s="0" t="n">
        <f aca="false">12*Inputs!$B$6*(1-MIN(1,Inputs!$G$6*$D1849)*churn_nonbuyers)*(ic*Inputs!$C$6+fee_wd*Inputs!$E$6*(1-$B1849)+fee_fx*Inputs!$D$6-cost_acc-cost_wd*Inputs!$E$6*(1-$B1849)-cost_fx*Inputs!$D$6)</f>
        <v>138042.420951226</v>
      </c>
      <c r="L1849" s="0" t="n">
        <f aca="false">12*Inputs!$B$7*(1-MIN(1,Inputs!$G$7*$D1849)*churn_nonbuyers)*(ic*Inputs!$C$7+fee_wd*Inputs!$E$7*(1-$B1849)+fee_fx*Inputs!$D$7-cost_acc-cost_wd*Inputs!$E$7*(1-$B1849)-cost_fx*Inputs!$D$7)</f>
        <v>336604.569114735</v>
      </c>
      <c r="M1849" s="0" t="n">
        <f aca="false">12*Inputs!$B$8*(1-MIN(1,Inputs!$G$8*$D1849)*churn_nonbuyers)*(ic*Inputs!$C$8+fee_wd*Inputs!$E$8*(1-$B1849)+fee_fx*Inputs!$D$8-cost_acc-cost_wd*Inputs!$E$8*(1-$B1849)-cost_fx*Inputs!$D$8)</f>
        <v>99740.6287590528</v>
      </c>
      <c r="N1849" s="0" t="n">
        <f aca="false">K1849+L1849+I1849-fixed</f>
        <v>-62618.34751278</v>
      </c>
      <c r="O1849" s="0" t="n">
        <f aca="false">K1849+L1849+M1849-fixed</f>
        <v>-125612.381174986</v>
      </c>
      <c r="P1849" s="0" t="n">
        <f aca="false">12*Inputs!$B$6*(1-MIN(1,Inputs!$F$6*$D1849))*(ic*Inputs!$C$6+flat_fee-cost_acc-cost_wd*Inputs!$E$6*$E1849-cost_fx*Inputs!$D$6)+12*Inputs!$B$7*(1-MIN(1,Inputs!$F$7*$D1849))*(ic*Inputs!$C$7+flat_fee-cost_acc-cost_wd*Inputs!$E$7*$E1849-cost_fx*Inputs!$D$7)+12*Inputs!$B$8*(1-MIN(1,Inputs!$F$8*$D1849))*(ic*Inputs!$C$8+flat_fee-cost_acc-cost_wd*Inputs!$E$8*$E1849-cost_fx*Inputs!$D$8)-fixed</f>
        <v>25749.16874048</v>
      </c>
    </row>
    <row r="1850" customFormat="false" ht="15" hidden="false" customHeight="false" outlineLevel="0" collapsed="false">
      <c r="A1850" s="0" t="n">
        <v>1785</v>
      </c>
      <c r="B1850" s="0" t="n">
        <v>0.212503</v>
      </c>
      <c r="C1850" s="0" t="n">
        <v>0.779406</v>
      </c>
      <c r="D1850" s="0" t="n">
        <v>1.089025</v>
      </c>
      <c r="E1850" s="0" t="n">
        <v>1.040121</v>
      </c>
      <c r="F1850" s="0" t="n">
        <v>0.362765</v>
      </c>
      <c r="G1850" s="0" t="n">
        <f aca="false">12*Inputs!$B$6*(MIN(1,$H$50*$C1850)*(ic*Inputs!$C$6+pS+fee_fx*Inputs!$D$6-cost_acc-cost_wd*Inputs!$E$6*$E1850-cost_fx*Inputs!$D$6-$F1850)+(1-MIN(1,$H$50*$C1850))*(1-MIN(1,Inputs!$G$6*$D1850)*churn_nonbuyers)*(ic*Inputs!$C$6+fee_wd*Inputs!$E$6*(1-$B1850)+fee_fx*Inputs!$D$6-cost_acc-cost_wd*Inputs!$E$6*(1-$B1850)-cost_fx*Inputs!$D$6))</f>
        <v>201656.3926575</v>
      </c>
      <c r="H1850" s="0" t="n">
        <f aca="false">12*Inputs!$B$7*(MIN(1,$H$51*$C1850)*(ic*Inputs!$C$7+pE+fee_fx*Inputs!$D$7-cost_acc-cost_wd*Inputs!$E$7*$E1850-cost_fx*Inputs!$D$7-$F1850)+(1-MIN(1,$H$51*$C1850))*(1-MIN(1,Inputs!$G$7*$D1850)*churn_nonbuyers)*(ic*Inputs!$C$7+fee_wd*Inputs!$E$7*(1-$B1850)+fee_fx*Inputs!$D$7-cost_acc-cost_wd*Inputs!$E$7*(1-$B1850)-cost_fx*Inputs!$D$7))</f>
        <v>398318.228410424</v>
      </c>
      <c r="I1850" s="0" t="n">
        <f aca="false">12*Inputs!$B$8*(MIN(1,$H$52*$C1850)*(ic*Inputs!$C$8+pT-cost_acc-cost_wd*Inputs!$E$8-cost_fx*Inputs!$D$8-cost_ins)+(1-MIN(1,$H$52*$C1850))*(1-MIN(1,Inputs!$G$8*$D1850)*churn_nonbuyers)*(ic*Inputs!$C$8+fee_wd*Inputs!$E$8*(1-$B1850)+fee_fx*Inputs!$D$8-cost_acc-cost_wd*Inputs!$E$8*(1-$B1850)-cost_fx*Inputs!$D$8))</f>
        <v>146498.3961969</v>
      </c>
      <c r="J1850" s="0" t="n">
        <f aca="false">G1850+H1850+I1850-fixed</f>
        <v>46473.0172648241</v>
      </c>
      <c r="K1850" s="0" t="n">
        <f aca="false">12*Inputs!$B$6*(1-MIN(1,Inputs!$G$6*$D1850)*churn_nonbuyers)*(ic*Inputs!$C$6+fee_wd*Inputs!$E$6*(1-$B1850)+fee_fx*Inputs!$D$6-cost_acc-cost_wd*Inputs!$E$6*(1-$B1850)-cost_fx*Inputs!$D$6)</f>
        <v>161688.42777294</v>
      </c>
      <c r="L1850" s="0" t="n">
        <f aca="false">12*Inputs!$B$7*(1-MIN(1,Inputs!$G$7*$D1850)*churn_nonbuyers)*(ic*Inputs!$C$7+fee_wd*Inputs!$E$7*(1-$B1850)+fee_fx*Inputs!$D$7-cost_acc-cost_wd*Inputs!$E$7*(1-$B1850)-cost_fx*Inputs!$D$7)</f>
        <v>360426.460663764</v>
      </c>
      <c r="M1850" s="0" t="n">
        <f aca="false">12*Inputs!$B$8*(1-MIN(1,Inputs!$G$8*$D1850)*churn_nonbuyers)*(ic*Inputs!$C$8+fee_wd*Inputs!$E$8*(1-$B1850)+fee_fx*Inputs!$D$8-cost_acc-cost_wd*Inputs!$E$8*(1-$B1850)-cost_fx*Inputs!$D$8)</f>
        <v>75155.17227372</v>
      </c>
      <c r="N1850" s="0" t="n">
        <f aca="false">K1850+L1850+I1850-fixed</f>
        <v>-31386.7153663955</v>
      </c>
      <c r="O1850" s="0" t="n">
        <f aca="false">K1850+L1850+M1850-fixed</f>
        <v>-102729.939289576</v>
      </c>
      <c r="P1850" s="0" t="n">
        <f aca="false">12*Inputs!$B$6*(1-MIN(1,Inputs!$F$6*$D1850))*(ic*Inputs!$C$6+flat_fee-cost_acc-cost_wd*Inputs!$E$6*$E1850-cost_fx*Inputs!$D$6)+12*Inputs!$B$7*(1-MIN(1,Inputs!$F$7*$D1850))*(ic*Inputs!$C$7+flat_fee-cost_acc-cost_wd*Inputs!$E$7*$E1850-cost_fx*Inputs!$D$7)+12*Inputs!$B$8*(1-MIN(1,Inputs!$F$8*$D1850))*(ic*Inputs!$C$8+flat_fee-cost_acc-cost_wd*Inputs!$E$8*$E1850-cost_fx*Inputs!$D$8)-fixed</f>
        <v>3793.26308599999</v>
      </c>
    </row>
    <row r="1851" customFormat="false" ht="15" hidden="false" customHeight="false" outlineLevel="0" collapsed="false">
      <c r="A1851" s="0" t="n">
        <v>1786</v>
      </c>
      <c r="B1851" s="0" t="n">
        <v>0.439557</v>
      </c>
      <c r="C1851" s="0" t="n">
        <v>0.730492</v>
      </c>
      <c r="D1851" s="0" t="n">
        <v>1.264627</v>
      </c>
      <c r="E1851" s="0" t="n">
        <v>1.105169</v>
      </c>
      <c r="F1851" s="0" t="n">
        <v>0.185267</v>
      </c>
      <c r="G1851" s="0" t="n">
        <f aca="false">12*Inputs!$B$6*(MIN(1,$H$50*$C1851)*(ic*Inputs!$C$6+pS+fee_fx*Inputs!$D$6-cost_acc-cost_wd*Inputs!$E$6*$E1851-cost_fx*Inputs!$D$6-$F1851)+(1-MIN(1,$H$50*$C1851))*(1-MIN(1,Inputs!$G$6*$D1851)*churn_nonbuyers)*(ic*Inputs!$C$6+fee_wd*Inputs!$E$6*(1-$B1851)+fee_fx*Inputs!$D$6-cost_acc-cost_wd*Inputs!$E$6*(1-$B1851)-cost_fx*Inputs!$D$6))</f>
        <v>170788.546910575</v>
      </c>
      <c r="H1851" s="0" t="n">
        <f aca="false">12*Inputs!$B$7*(MIN(1,$H$51*$C1851)*(ic*Inputs!$C$7+pE+fee_fx*Inputs!$D$7-cost_acc-cost_wd*Inputs!$E$7*$E1851-cost_fx*Inputs!$D$7-$F1851)+(1-MIN(1,$H$51*$C1851))*(1-MIN(1,Inputs!$G$7*$D1851)*churn_nonbuyers)*(ic*Inputs!$C$7+fee_wd*Inputs!$E$7*(1-$B1851)+fee_fx*Inputs!$D$7-cost_acc-cost_wd*Inputs!$E$7*(1-$B1851)-cost_fx*Inputs!$D$7))</f>
        <v>374281.198780709</v>
      </c>
      <c r="I1851" s="0" t="n">
        <f aca="false">12*Inputs!$B$8*(MIN(1,$H$52*$C1851)*(ic*Inputs!$C$8+pT-cost_acc-cost_wd*Inputs!$E$8-cost_fx*Inputs!$D$8-cost_ins)+(1-MIN(1,$H$52*$C1851))*(1-MIN(1,Inputs!$G$8*$D1851)*churn_nonbuyers)*(ic*Inputs!$C$8+fee_wd*Inputs!$E$8*(1-$B1851)+fee_fx*Inputs!$D$8-cost_acc-cost_wd*Inputs!$E$8*(1-$B1851)-cost_fx*Inputs!$D$8))</f>
        <v>122416.922851706</v>
      </c>
      <c r="J1851" s="0" t="n">
        <f aca="false">G1851+H1851+I1851-fixed</f>
        <v>-32513.3314570102</v>
      </c>
      <c r="K1851" s="0" t="n">
        <f aca="false">12*Inputs!$B$6*(1-MIN(1,Inputs!$G$6*$D1851)*churn_nonbuyers)*(ic*Inputs!$C$6+fee_wd*Inputs!$E$6*(1-$B1851)+fee_fx*Inputs!$D$6-cost_acc-cost_wd*Inputs!$E$6*(1-$B1851)-cost_fx*Inputs!$D$6)</f>
        <v>129558.656521721</v>
      </c>
      <c r="L1851" s="0" t="n">
        <f aca="false">12*Inputs!$B$7*(1-MIN(1,Inputs!$G$7*$D1851)*churn_nonbuyers)*(ic*Inputs!$C$7+fee_wd*Inputs!$E$7*(1-$B1851)+fee_fx*Inputs!$D$7-cost_acc-cost_wd*Inputs!$E$7*(1-$B1851)-cost_fx*Inputs!$D$7)</f>
        <v>327008.246617033</v>
      </c>
      <c r="M1851" s="0" t="n">
        <f aca="false">12*Inputs!$B$8*(1-MIN(1,Inputs!$G$8*$D1851)*churn_nonbuyers)*(ic*Inputs!$C$8+fee_wd*Inputs!$E$8*(1-$B1851)+fee_fx*Inputs!$D$8-cost_acc-cost_wd*Inputs!$E$8*(1-$B1851)-cost_fx*Inputs!$D$8)</f>
        <v>35036.7088880304</v>
      </c>
      <c r="N1851" s="0" t="n">
        <f aca="false">K1851+L1851+I1851-fixed</f>
        <v>-121016.174009541</v>
      </c>
      <c r="O1851" s="0" t="n">
        <f aca="false">K1851+L1851+M1851-fixed</f>
        <v>-208396.387973216</v>
      </c>
      <c r="P1851" s="0" t="n">
        <f aca="false">12*Inputs!$B$6*(1-MIN(1,Inputs!$F$6*$D1851))*(ic*Inputs!$C$6+flat_fee-cost_acc-cost_wd*Inputs!$E$6*$E1851-cost_fx*Inputs!$D$6)+12*Inputs!$B$7*(1-MIN(1,Inputs!$F$7*$D1851))*(ic*Inputs!$C$7+flat_fee-cost_acc-cost_wd*Inputs!$E$7*$E1851-cost_fx*Inputs!$D$7)+12*Inputs!$B$8*(1-MIN(1,Inputs!$F$8*$D1851))*(ic*Inputs!$C$8+flat_fee-cost_acc-cost_wd*Inputs!$E$8*$E1851-cost_fx*Inputs!$D$8)-fixed</f>
        <v>-117512.24918488</v>
      </c>
    </row>
    <row r="1852" customFormat="false" ht="15" hidden="false" customHeight="false" outlineLevel="0" collapsed="false">
      <c r="A1852" s="0" t="n">
        <v>1787</v>
      </c>
      <c r="B1852" s="0" t="n">
        <v>0.038091</v>
      </c>
      <c r="C1852" s="0" t="n">
        <v>0.865029</v>
      </c>
      <c r="D1852" s="0" t="n">
        <v>1.192049</v>
      </c>
      <c r="E1852" s="0" t="n">
        <v>1.213598</v>
      </c>
      <c r="F1852" s="0" t="n">
        <v>0.1285</v>
      </c>
      <c r="G1852" s="0" t="n">
        <f aca="false">12*Inputs!$B$6*(MIN(1,$H$50*$C1852)*(ic*Inputs!$C$6+pS+fee_fx*Inputs!$D$6-cost_acc-cost_wd*Inputs!$E$6*$E1852-cost_fx*Inputs!$D$6-$F1852)+(1-MIN(1,$H$50*$C1852))*(1-MIN(1,Inputs!$G$6*$D1852)*churn_nonbuyers)*(ic*Inputs!$C$6+fee_wd*Inputs!$E$6*(1-$B1852)+fee_fx*Inputs!$D$6-cost_acc-cost_wd*Inputs!$E$6*(1-$B1852)-cost_fx*Inputs!$D$6))</f>
        <v>228422.71343605</v>
      </c>
      <c r="H1852" s="0" t="n">
        <f aca="false">12*Inputs!$B$7*(MIN(1,$H$51*$C1852)*(ic*Inputs!$C$7+pE+fee_fx*Inputs!$D$7-cost_acc-cost_wd*Inputs!$E$7*$E1852-cost_fx*Inputs!$D$7-$F1852)+(1-MIN(1,$H$51*$C1852))*(1-MIN(1,Inputs!$G$7*$D1852)*churn_nonbuyers)*(ic*Inputs!$C$7+fee_wd*Inputs!$E$7*(1-$B1852)+fee_fx*Inputs!$D$7-cost_acc-cost_wd*Inputs!$E$7*(1-$B1852)-cost_fx*Inputs!$D$7))</f>
        <v>411950.702017398</v>
      </c>
      <c r="I1852" s="0" t="n">
        <f aca="false">12*Inputs!$B$8*(MIN(1,$H$52*$C1852)*(ic*Inputs!$C$8+pT-cost_acc-cost_wd*Inputs!$E$8-cost_fx*Inputs!$D$8-cost_ins)+(1-MIN(1,$H$52*$C1852))*(1-MIN(1,Inputs!$G$8*$D1852)*churn_nonbuyers)*(ic*Inputs!$C$8+fee_wd*Inputs!$E$8*(1-$B1852)+fee_fx*Inputs!$D$8-cost_acc-cost_wd*Inputs!$E$8*(1-$B1852)-cost_fx*Inputs!$D$8))</f>
        <v>145887.262464934</v>
      </c>
      <c r="J1852" s="0" t="n">
        <f aca="false">G1852+H1852+I1852-fixed</f>
        <v>86260.6779183819</v>
      </c>
      <c r="K1852" s="0" t="n">
        <f aca="false">12*Inputs!$B$6*(1-MIN(1,Inputs!$G$6*$D1852)*churn_nonbuyers)*(ic*Inputs!$C$6+fee_wd*Inputs!$E$6*(1-$B1852)+fee_fx*Inputs!$D$6-cost_acc-cost_wd*Inputs!$E$6*(1-$B1852)-cost_fx*Inputs!$D$6)</f>
        <v>184425.967716905</v>
      </c>
      <c r="L1852" s="0" t="n">
        <f aca="false">12*Inputs!$B$7*(1-MIN(1,Inputs!$G$7*$D1852)*churn_nonbuyers)*(ic*Inputs!$C$7+fee_wd*Inputs!$E$7*(1-$B1852)+fee_fx*Inputs!$D$7-cost_acc-cost_wd*Inputs!$E$7*(1-$B1852)-cost_fx*Inputs!$D$7)</f>
        <v>383492.026678143</v>
      </c>
      <c r="M1852" s="0" t="n">
        <f aca="false">12*Inputs!$B$8*(1-MIN(1,Inputs!$G$8*$D1852)*churn_nonbuyers)*(ic*Inputs!$C$8+fee_wd*Inputs!$E$8*(1-$B1852)+fee_fx*Inputs!$D$8-cost_acc-cost_wd*Inputs!$E$8*(1-$B1852)-cost_fx*Inputs!$D$8)</f>
        <v>53737.9294522225</v>
      </c>
      <c r="N1852" s="0" t="n">
        <f aca="false">K1852+L1852+I1852-fixed</f>
        <v>13805.2568599818</v>
      </c>
      <c r="O1852" s="0" t="n">
        <f aca="false">K1852+L1852+M1852-fixed</f>
        <v>-78344.0761527297</v>
      </c>
      <c r="P1852" s="0" t="n">
        <f aca="false">12*Inputs!$B$6*(1-MIN(1,Inputs!$F$6*$D1852))*(ic*Inputs!$C$6+flat_fee-cost_acc-cost_wd*Inputs!$E$6*$E1852-cost_fx*Inputs!$D$6)+12*Inputs!$B$7*(1-MIN(1,Inputs!$F$7*$D1852))*(ic*Inputs!$C$7+flat_fee-cost_acc-cost_wd*Inputs!$E$7*$E1852-cost_fx*Inputs!$D$7)+12*Inputs!$B$8*(1-MIN(1,Inputs!$F$8*$D1852))*(ic*Inputs!$C$8+flat_fee-cost_acc-cost_wd*Inputs!$E$8*$E1852-cost_fx*Inputs!$D$8)-fixed</f>
        <v>-120259.03671952</v>
      </c>
    </row>
    <row r="1853" customFormat="false" ht="15" hidden="false" customHeight="false" outlineLevel="0" collapsed="false">
      <c r="A1853" s="0" t="n">
        <v>1788</v>
      </c>
      <c r="B1853" s="0" t="n">
        <v>0.43411</v>
      </c>
      <c r="C1853" s="0" t="n">
        <v>0.822678</v>
      </c>
      <c r="D1853" s="0" t="n">
        <v>1.029235</v>
      </c>
      <c r="E1853" s="0" t="n">
        <v>1.065636</v>
      </c>
      <c r="F1853" s="0" t="n">
        <v>0.304321</v>
      </c>
      <c r="G1853" s="0" t="n">
        <f aca="false">12*Inputs!$B$6*(MIN(1,$H$50*$C1853)*(ic*Inputs!$C$6+pS+fee_fx*Inputs!$D$6-cost_acc-cost_wd*Inputs!$E$6*$E1853-cost_fx*Inputs!$D$6-$F1853)+(1-MIN(1,$H$50*$C1853))*(1-MIN(1,Inputs!$G$6*$D1853)*churn_nonbuyers)*(ic*Inputs!$C$6+fee_wd*Inputs!$E$6*(1-$B1853)+fee_fx*Inputs!$D$6-cost_acc-cost_wd*Inputs!$E$6*(1-$B1853)-cost_fx*Inputs!$D$6))</f>
        <v>176700.046450361</v>
      </c>
      <c r="H1853" s="0" t="n">
        <f aca="false">12*Inputs!$B$7*(MIN(1,$H$51*$C1853)*(ic*Inputs!$C$7+pE+fee_fx*Inputs!$D$7-cost_acc-cost_wd*Inputs!$E$7*$E1853-cost_fx*Inputs!$D$7-$F1853)+(1-MIN(1,$H$51*$C1853))*(1-MIN(1,Inputs!$G$7*$D1853)*churn_nonbuyers)*(ic*Inputs!$C$7+fee_wd*Inputs!$E$7*(1-$B1853)+fee_fx*Inputs!$D$7-cost_acc-cost_wd*Inputs!$E$7*(1-$B1853)-cost_fx*Inputs!$D$7))</f>
        <v>380472.477613268</v>
      </c>
      <c r="I1853" s="0" t="n">
        <f aca="false">12*Inputs!$B$8*(MIN(1,$H$52*$C1853)*(ic*Inputs!$C$8+pT-cost_acc-cost_wd*Inputs!$E$8-cost_fx*Inputs!$D$8-cost_ins)+(1-MIN(1,$H$52*$C1853))*(1-MIN(1,Inputs!$G$8*$D1853)*churn_nonbuyers)*(ic*Inputs!$C$8+fee_wd*Inputs!$E$8*(1-$B1853)+fee_fx*Inputs!$D$8-cost_acc-cost_wd*Inputs!$E$8*(1-$B1853)-cost_fx*Inputs!$D$8))</f>
        <v>154811.034903537</v>
      </c>
      <c r="J1853" s="0" t="n">
        <f aca="false">G1853+H1853+I1853-fixed</f>
        <v>11983.5589671661</v>
      </c>
      <c r="K1853" s="0" t="n">
        <f aca="false">12*Inputs!$B$6*(1-MIN(1,Inputs!$G$6*$D1853)*churn_nonbuyers)*(ic*Inputs!$C$6+fee_wd*Inputs!$E$6*(1-$B1853)+fee_fx*Inputs!$D$6-cost_acc-cost_wd*Inputs!$E$6*(1-$B1853)-cost_fx*Inputs!$D$6)</f>
        <v>131930.43988212</v>
      </c>
      <c r="L1853" s="0" t="n">
        <f aca="false">12*Inputs!$B$7*(1-MIN(1,Inputs!$G$7*$D1853)*churn_nonbuyers)*(ic*Inputs!$C$7+fee_wd*Inputs!$E$7*(1-$B1853)+fee_fx*Inputs!$D$7-cost_acc-cost_wd*Inputs!$E$7*(1-$B1853)-cost_fx*Inputs!$D$7)</f>
        <v>330168.714649272</v>
      </c>
      <c r="M1853" s="0" t="n">
        <f aca="false">12*Inputs!$B$8*(1-MIN(1,Inputs!$G$8*$D1853)*churn_nonbuyers)*(ic*Inputs!$C$8+fee_wd*Inputs!$E$8*(1-$B1853)+fee_fx*Inputs!$D$8-cost_acc-cost_wd*Inputs!$E$8*(1-$B1853)-cost_fx*Inputs!$D$8)</f>
        <v>85415.6277165601</v>
      </c>
      <c r="N1853" s="0" t="n">
        <f aca="false">K1853+L1853+I1853-fixed</f>
        <v>-83089.8105650708</v>
      </c>
      <c r="O1853" s="0" t="n">
        <f aca="false">K1853+L1853+M1853-fixed</f>
        <v>-152485.217752048</v>
      </c>
      <c r="P1853" s="0" t="n">
        <f aca="false">12*Inputs!$B$6*(1-MIN(1,Inputs!$F$6*$D1853))*(ic*Inputs!$C$6+flat_fee-cost_acc-cost_wd*Inputs!$E$6*$E1853-cost_fx*Inputs!$D$6)+12*Inputs!$B$7*(1-MIN(1,Inputs!$F$7*$D1853))*(ic*Inputs!$C$7+flat_fee-cost_acc-cost_wd*Inputs!$E$7*$E1853-cost_fx*Inputs!$D$7)+12*Inputs!$B$8*(1-MIN(1,Inputs!$F$8*$D1853))*(ic*Inputs!$C$8+flat_fee-cost_acc-cost_wd*Inputs!$E$8*$E1853-cost_fx*Inputs!$D$8)-fixed</f>
        <v>26091.3413504001</v>
      </c>
    </row>
    <row r="1854" customFormat="false" ht="15" hidden="false" customHeight="false" outlineLevel="0" collapsed="false">
      <c r="A1854" s="0" t="n">
        <v>1789</v>
      </c>
      <c r="B1854" s="0" t="n">
        <v>0.278174</v>
      </c>
      <c r="C1854" s="0" t="n">
        <v>1.01132</v>
      </c>
      <c r="D1854" s="0" t="n">
        <v>0.608387</v>
      </c>
      <c r="E1854" s="0" t="n">
        <v>1.41414</v>
      </c>
      <c r="F1854" s="0" t="n">
        <v>0.130304</v>
      </c>
      <c r="G1854" s="0" t="n">
        <f aca="false">12*Inputs!$B$6*(MIN(1,$H$50*$C1854)*(ic*Inputs!$C$6+pS+fee_fx*Inputs!$D$6-cost_acc-cost_wd*Inputs!$E$6*$E1854-cost_fx*Inputs!$D$6-$F1854)+(1-MIN(1,$H$50*$C1854))*(1-MIN(1,Inputs!$G$6*$D1854)*churn_nonbuyers)*(ic*Inputs!$C$6+fee_wd*Inputs!$E$6*(1-$B1854)+fee_fx*Inputs!$D$6-cost_acc-cost_wd*Inputs!$E$6*(1-$B1854)-cost_fx*Inputs!$D$6))</f>
        <v>205600.361599343</v>
      </c>
      <c r="H1854" s="0" t="n">
        <f aca="false">12*Inputs!$B$7*(MIN(1,$H$51*$C1854)*(ic*Inputs!$C$7+pE+fee_fx*Inputs!$D$7-cost_acc-cost_wd*Inputs!$E$7*$E1854-cost_fx*Inputs!$D$7-$F1854)+(1-MIN(1,$H$51*$C1854))*(1-MIN(1,Inputs!$G$7*$D1854)*churn_nonbuyers)*(ic*Inputs!$C$7+fee_wd*Inputs!$E$7*(1-$B1854)+fee_fx*Inputs!$D$7-cost_acc-cost_wd*Inputs!$E$7*(1-$B1854)-cost_fx*Inputs!$D$7))</f>
        <v>377230.435881658</v>
      </c>
      <c r="I1854" s="0" t="n">
        <f aca="false">12*Inputs!$B$8*(MIN(1,$H$52*$C1854)*(ic*Inputs!$C$8+pT-cost_acc-cost_wd*Inputs!$E$8-cost_fx*Inputs!$D$8-cost_ins)+(1-MIN(1,$H$52*$C1854))*(1-MIN(1,Inputs!$G$8*$D1854)*churn_nonbuyers)*(ic*Inputs!$C$8+fee_wd*Inputs!$E$8*(1-$B1854)+fee_fx*Inputs!$D$8-cost_acc-cost_wd*Inputs!$E$8*(1-$B1854)-cost_fx*Inputs!$D$8))</f>
        <v>198270.460747875</v>
      </c>
      <c r="J1854" s="0" t="n">
        <f aca="false">G1854+H1854+I1854-fixed</f>
        <v>81101.2582288756</v>
      </c>
      <c r="K1854" s="0" t="n">
        <f aca="false">12*Inputs!$B$6*(1-MIN(1,Inputs!$G$6*$D1854)*churn_nonbuyers)*(ic*Inputs!$C$6+fee_wd*Inputs!$E$6*(1-$B1854)+fee_fx*Inputs!$D$6-cost_acc-cost_wd*Inputs!$E$6*(1-$B1854)-cost_fx*Inputs!$D$6)</f>
        <v>156628.912646434</v>
      </c>
      <c r="L1854" s="0" t="n">
        <f aca="false">12*Inputs!$B$7*(1-MIN(1,Inputs!$G$7*$D1854)*churn_nonbuyers)*(ic*Inputs!$C$7+fee_wd*Inputs!$E$7*(1-$B1854)+fee_fx*Inputs!$D$7-cost_acc-cost_wd*Inputs!$E$7*(1-$B1854)-cost_fx*Inputs!$D$7)</f>
        <v>356515.00061186</v>
      </c>
      <c r="M1854" s="0" t="n">
        <f aca="false">12*Inputs!$B$8*(1-MIN(1,Inputs!$G$8*$D1854)*churn_nonbuyers)*(ic*Inputs!$C$8+fee_wd*Inputs!$E$8*(1-$B1854)+fee_fx*Inputs!$D$8-cost_acc-cost_wd*Inputs!$E$8*(1-$B1854)-cost_fx*Inputs!$D$8)</f>
        <v>179729.764403357</v>
      </c>
      <c r="N1854" s="0" t="n">
        <f aca="false">K1854+L1854+I1854-fixed</f>
        <v>11414.3740061687</v>
      </c>
      <c r="O1854" s="0" t="n">
        <f aca="false">K1854+L1854+M1854-fixed</f>
        <v>-7126.3223383493</v>
      </c>
      <c r="P1854" s="0" t="n">
        <f aca="false">12*Inputs!$B$6*(1-MIN(1,Inputs!$F$6*$D1854))*(ic*Inputs!$C$6+flat_fee-cost_acc-cost_wd*Inputs!$E$6*$E1854-cost_fx*Inputs!$D$6)+12*Inputs!$B$7*(1-MIN(1,Inputs!$F$7*$D1854))*(ic*Inputs!$C$7+flat_fee-cost_acc-cost_wd*Inputs!$E$7*$E1854-cost_fx*Inputs!$D$7)+12*Inputs!$B$8*(1-MIN(1,Inputs!$F$8*$D1854))*(ic*Inputs!$C$8+flat_fee-cost_acc-cost_wd*Inputs!$E$8*$E1854-cost_fx*Inputs!$D$8)-fixed</f>
        <v>73481.2299872001</v>
      </c>
    </row>
    <row r="1855" customFormat="false" ht="15" hidden="false" customHeight="false" outlineLevel="0" collapsed="false">
      <c r="A1855" s="0" t="n">
        <v>1790</v>
      </c>
      <c r="B1855" s="0" t="n">
        <v>0.431115</v>
      </c>
      <c r="C1855" s="0" t="n">
        <v>1.092706</v>
      </c>
      <c r="D1855" s="0" t="n">
        <v>0.832971</v>
      </c>
      <c r="E1855" s="0" t="n">
        <v>1.114855</v>
      </c>
      <c r="F1855" s="0" t="n">
        <v>0.083485</v>
      </c>
      <c r="G1855" s="0" t="n">
        <f aca="false">12*Inputs!$B$6*(MIN(1,$H$50*$C1855)*(ic*Inputs!$C$6+pS+fee_fx*Inputs!$D$6-cost_acc-cost_wd*Inputs!$E$6*$E1855-cost_fx*Inputs!$D$6-$F1855)+(1-MIN(1,$H$50*$C1855))*(1-MIN(1,Inputs!$G$6*$D1855)*churn_nonbuyers)*(ic*Inputs!$C$6+fee_wd*Inputs!$E$6*(1-$B1855)+fee_fx*Inputs!$D$6-cost_acc-cost_wd*Inputs!$E$6*(1-$B1855)-cost_fx*Inputs!$D$6))</f>
        <v>197338.188760253</v>
      </c>
      <c r="H1855" s="0" t="n">
        <f aca="false">12*Inputs!$B$7*(MIN(1,$H$51*$C1855)*(ic*Inputs!$C$7+pE+fee_fx*Inputs!$D$7-cost_acc-cost_wd*Inputs!$E$7*$E1855-cost_fx*Inputs!$D$7-$F1855)+(1-MIN(1,$H$51*$C1855))*(1-MIN(1,Inputs!$G$7*$D1855)*churn_nonbuyers)*(ic*Inputs!$C$7+fee_wd*Inputs!$E$7*(1-$B1855)+fee_fx*Inputs!$D$7-cost_acc-cost_wd*Inputs!$E$7*(1-$B1855)-cost_fx*Inputs!$D$7))</f>
        <v>406053.309764222</v>
      </c>
      <c r="I1855" s="0" t="n">
        <f aca="false">12*Inputs!$B$8*(MIN(1,$H$52*$C1855)*(ic*Inputs!$C$8+pT-cost_acc-cost_wd*Inputs!$E$8-cost_fx*Inputs!$D$8-cost_ins)+(1-MIN(1,$H$52*$C1855))*(1-MIN(1,Inputs!$G$8*$D1855)*churn_nonbuyers)*(ic*Inputs!$C$8+fee_wd*Inputs!$E$8*(1-$B1855)+fee_fx*Inputs!$D$8-cost_acc-cost_wd*Inputs!$E$8*(1-$B1855)-cost_fx*Inputs!$D$8))</f>
        <v>187472.479206195</v>
      </c>
      <c r="J1855" s="0" t="n">
        <f aca="false">G1855+H1855+I1855-fixed</f>
        <v>90863.9777306694</v>
      </c>
      <c r="K1855" s="0" t="n">
        <f aca="false">12*Inputs!$B$6*(1-MIN(1,Inputs!$G$6*$D1855)*churn_nonbuyers)*(ic*Inputs!$C$6+fee_wd*Inputs!$E$6*(1-$B1855)+fee_fx*Inputs!$D$6-cost_acc-cost_wd*Inputs!$E$6*(1-$B1855)-cost_fx*Inputs!$D$6)</f>
        <v>133708.657627188</v>
      </c>
      <c r="L1855" s="0" t="n">
        <f aca="false">12*Inputs!$B$7*(1-MIN(1,Inputs!$G$7*$D1855)*churn_nonbuyers)*(ic*Inputs!$C$7+fee_wd*Inputs!$E$7*(1-$B1855)+fee_fx*Inputs!$D$7-cost_acc-cost_wd*Inputs!$E$7*(1-$B1855)-cost_fx*Inputs!$D$7)</f>
        <v>332595.161968313</v>
      </c>
      <c r="M1855" s="0" t="n">
        <f aca="false">12*Inputs!$B$8*(1-MIN(1,Inputs!$G$8*$D1855)*churn_nonbuyers)*(ic*Inputs!$C$8+fee_wd*Inputs!$E$8*(1-$B1855)+fee_fx*Inputs!$D$8-cost_acc-cost_wd*Inputs!$E$8*(1-$B1855)-cost_fx*Inputs!$D$8)</f>
        <v>127455.237353544</v>
      </c>
      <c r="N1855" s="0" t="n">
        <f aca="false">K1855+L1855+I1855-fixed</f>
        <v>-46223.7011983042</v>
      </c>
      <c r="O1855" s="0" t="n">
        <f aca="false">K1855+L1855+M1855-fixed</f>
        <v>-106240.943050955</v>
      </c>
      <c r="P1855" s="0" t="n">
        <f aca="false">12*Inputs!$B$6*(1-MIN(1,Inputs!$F$6*$D1855))*(ic*Inputs!$C$6+flat_fee-cost_acc-cost_wd*Inputs!$E$6*$E1855-cost_fx*Inputs!$D$6)+12*Inputs!$B$7*(1-MIN(1,Inputs!$F$7*$D1855))*(ic*Inputs!$C$7+flat_fee-cost_acc-cost_wd*Inputs!$E$7*$E1855-cost_fx*Inputs!$D$7)+12*Inputs!$B$8*(1-MIN(1,Inputs!$F$8*$D1855))*(ic*Inputs!$C$8+flat_fee-cost_acc-cost_wd*Inputs!$E$8*$E1855-cost_fx*Inputs!$D$8)-fixed</f>
        <v>110442.7821212</v>
      </c>
    </row>
    <row r="1856" customFormat="false" ht="15" hidden="false" customHeight="false" outlineLevel="0" collapsed="false">
      <c r="A1856" s="0" t="n">
        <v>1791</v>
      </c>
      <c r="B1856" s="0" t="n">
        <v>0.292599</v>
      </c>
      <c r="C1856" s="0" t="n">
        <v>1.059057</v>
      </c>
      <c r="D1856" s="0" t="n">
        <v>0.969946</v>
      </c>
      <c r="E1856" s="0" t="n">
        <v>1.360617</v>
      </c>
      <c r="F1856" s="0" t="n">
        <v>0.039479</v>
      </c>
      <c r="G1856" s="0" t="n">
        <f aca="false">12*Inputs!$B$6*(MIN(1,$H$50*$C1856)*(ic*Inputs!$C$6+pS+fee_fx*Inputs!$D$6-cost_acc-cost_wd*Inputs!$E$6*$E1856-cost_fx*Inputs!$D$6-$F1856)+(1-MIN(1,$H$50*$C1856))*(1-MIN(1,Inputs!$G$6*$D1856)*churn_nonbuyers)*(ic*Inputs!$C$6+fee_wd*Inputs!$E$6*(1-$B1856)+fee_fx*Inputs!$D$6-cost_acc-cost_wd*Inputs!$E$6*(1-$B1856)-cost_fx*Inputs!$D$6))</f>
        <v>206952.187738086</v>
      </c>
      <c r="H1856" s="0" t="n">
        <f aca="false">12*Inputs!$B$7*(MIN(1,$H$51*$C1856)*(ic*Inputs!$C$7+pE+fee_fx*Inputs!$D$7-cost_acc-cost_wd*Inputs!$E$7*$E1856-cost_fx*Inputs!$D$7-$F1856)+(1-MIN(1,$H$51*$C1856))*(1-MIN(1,Inputs!$G$7*$D1856)*churn_nonbuyers)*(ic*Inputs!$C$7+fee_wd*Inputs!$E$7*(1-$B1856)+fee_fx*Inputs!$D$7-cost_acc-cost_wd*Inputs!$E$7*(1-$B1856)-cost_fx*Inputs!$D$7))</f>
        <v>386846.002756826</v>
      </c>
      <c r="I1856" s="0" t="n">
        <f aca="false">12*Inputs!$B$8*(MIN(1,$H$52*$C1856)*(ic*Inputs!$C$8+pT-cost_acc-cost_wd*Inputs!$E$8-cost_fx*Inputs!$D$8-cost_ins)+(1-MIN(1,$H$52*$C1856))*(1-MIN(1,Inputs!$G$8*$D1856)*churn_nonbuyers)*(ic*Inputs!$C$8+fee_wd*Inputs!$E$8*(1-$B1856)+fee_fx*Inputs!$D$8-cost_acc-cost_wd*Inputs!$E$8*(1-$B1856)-cost_fx*Inputs!$D$8))</f>
        <v>178594.588753449</v>
      </c>
      <c r="J1856" s="0" t="n">
        <f aca="false">G1856+H1856+I1856-fixed</f>
        <v>72392.7792483609</v>
      </c>
      <c r="K1856" s="0" t="n">
        <f aca="false">12*Inputs!$B$6*(1-MIN(1,Inputs!$G$6*$D1856)*churn_nonbuyers)*(ic*Inputs!$C$6+fee_wd*Inputs!$E$6*(1-$B1856)+fee_fx*Inputs!$D$6-cost_acc-cost_wd*Inputs!$E$6*(1-$B1856)-cost_fx*Inputs!$D$6)</f>
        <v>151732.085973509</v>
      </c>
      <c r="L1856" s="0" t="n">
        <f aca="false">12*Inputs!$B$7*(1-MIN(1,Inputs!$G$7*$D1856)*churn_nonbuyers)*(ic*Inputs!$C$7+fee_wd*Inputs!$E$7*(1-$B1856)+fee_fx*Inputs!$D$7-cost_acc-cost_wd*Inputs!$E$7*(1-$B1856)-cost_fx*Inputs!$D$7)</f>
        <v>350559.315776105</v>
      </c>
      <c r="M1856" s="0" t="n">
        <f aca="false">12*Inputs!$B$8*(1-MIN(1,Inputs!$G$8*$D1856)*churn_nonbuyers)*(ic*Inputs!$C$8+fee_wd*Inputs!$E$8*(1-$B1856)+fee_fx*Inputs!$D$8-cost_acc-cost_wd*Inputs!$E$8*(1-$B1856)-cost_fx*Inputs!$D$8)</f>
        <v>100277.841636374</v>
      </c>
      <c r="N1856" s="0" t="n">
        <f aca="false">K1856+L1856+I1856-fixed</f>
        <v>-19114.0094969372</v>
      </c>
      <c r="O1856" s="0" t="n">
        <f aca="false">K1856+L1856+M1856-fixed</f>
        <v>-97430.7566140115</v>
      </c>
      <c r="P1856" s="0" t="n">
        <f aca="false">12*Inputs!$B$6*(1-MIN(1,Inputs!$F$6*$D1856))*(ic*Inputs!$C$6+flat_fee-cost_acc-cost_wd*Inputs!$E$6*$E1856-cost_fx*Inputs!$D$6)+12*Inputs!$B$7*(1-MIN(1,Inputs!$F$7*$D1856))*(ic*Inputs!$C$7+flat_fee-cost_acc-cost_wd*Inputs!$E$7*$E1856-cost_fx*Inputs!$D$7)+12*Inputs!$B$8*(1-MIN(1,Inputs!$F$8*$D1856))*(ic*Inputs!$C$8+flat_fee-cost_acc-cost_wd*Inputs!$E$8*$E1856-cost_fx*Inputs!$D$8)-fixed</f>
        <v>-70967.36788432</v>
      </c>
    </row>
    <row r="1857" customFormat="false" ht="15" hidden="false" customHeight="false" outlineLevel="0" collapsed="false">
      <c r="A1857" s="0" t="n">
        <v>1792</v>
      </c>
      <c r="B1857" s="0" t="n">
        <v>0.222058</v>
      </c>
      <c r="C1857" s="0" t="n">
        <v>1.10406</v>
      </c>
      <c r="D1857" s="0" t="n">
        <v>1.164952</v>
      </c>
      <c r="E1857" s="0" t="n">
        <v>1.13377</v>
      </c>
      <c r="F1857" s="0" t="n">
        <v>0.274831</v>
      </c>
      <c r="G1857" s="0" t="n">
        <f aca="false">12*Inputs!$B$6*(MIN(1,$H$50*$C1857)*(ic*Inputs!$C$6+pS+fee_fx*Inputs!$D$6-cost_acc-cost_wd*Inputs!$E$6*$E1857-cost_fx*Inputs!$D$6-$F1857)+(1-MIN(1,$H$50*$C1857))*(1-MIN(1,Inputs!$G$6*$D1857)*churn_nonbuyers)*(ic*Inputs!$C$6+fee_wd*Inputs!$E$6*(1-$B1857)+fee_fx*Inputs!$D$6-cost_acc-cost_wd*Inputs!$E$6*(1-$B1857)-cost_fx*Inputs!$D$6))</f>
        <v>216386.121884182</v>
      </c>
      <c r="H1857" s="0" t="n">
        <f aca="false">12*Inputs!$B$7*(MIN(1,$H$51*$C1857)*(ic*Inputs!$C$7+pE+fee_fx*Inputs!$D$7-cost_acc-cost_wd*Inputs!$E$7*$E1857-cost_fx*Inputs!$D$7-$F1857)+(1-MIN(1,$H$51*$C1857))*(1-MIN(1,Inputs!$G$7*$D1857)*churn_nonbuyers)*(ic*Inputs!$C$7+fee_wd*Inputs!$E$7*(1-$B1857)+fee_fx*Inputs!$D$7-cost_acc-cost_wd*Inputs!$E$7*(1-$B1857)-cost_fx*Inputs!$D$7))</f>
        <v>406567.406099829</v>
      </c>
      <c r="I1857" s="0" t="n">
        <f aca="false">12*Inputs!$B$8*(MIN(1,$H$52*$C1857)*(ic*Inputs!$C$8+pT-cost_acc-cost_wd*Inputs!$E$8-cost_fx*Inputs!$D$8-cost_ins)+(1-MIN(1,$H$52*$C1857))*(1-MIN(1,Inputs!$G$8*$D1857)*churn_nonbuyers)*(ic*Inputs!$C$8+fee_wd*Inputs!$E$8*(1-$B1857)+fee_fx*Inputs!$D$8-cost_acc-cost_wd*Inputs!$E$8*(1-$B1857)-cost_fx*Inputs!$D$8))</f>
        <v>172378.954447701</v>
      </c>
      <c r="J1857" s="0" t="n">
        <f aca="false">G1857+H1857+I1857-fixed</f>
        <v>95332.4824317121</v>
      </c>
      <c r="K1857" s="0" t="n">
        <f aca="false">12*Inputs!$B$6*(1-MIN(1,Inputs!$G$6*$D1857)*churn_nonbuyers)*(ic*Inputs!$C$6+fee_wd*Inputs!$E$6*(1-$B1857)+fee_fx*Inputs!$D$6-cost_acc-cost_wd*Inputs!$E$6*(1-$B1857)-cost_fx*Inputs!$D$6)</f>
        <v>159743.477600755</v>
      </c>
      <c r="L1857" s="0" t="n">
        <f aca="false">12*Inputs!$B$7*(1-MIN(1,Inputs!$G$7*$D1857)*churn_nonbuyers)*(ic*Inputs!$C$7+fee_wd*Inputs!$E$7*(1-$B1857)+fee_fx*Inputs!$D$7-cost_acc-cost_wd*Inputs!$E$7*(1-$B1857)-cost_fx*Inputs!$D$7)</f>
        <v>358249.916064453</v>
      </c>
      <c r="M1857" s="0" t="n">
        <f aca="false">12*Inputs!$B$8*(1-MIN(1,Inputs!$G$8*$D1857)*churn_nonbuyers)*(ic*Inputs!$C$8+fee_wd*Inputs!$E$8*(1-$B1857)+fee_fx*Inputs!$D$8-cost_acc-cost_wd*Inputs!$E$8*(1-$B1857)-cost_fx*Inputs!$D$8)</f>
        <v>58264.8632568576</v>
      </c>
      <c r="N1857" s="0" t="n">
        <f aca="false">K1857+L1857+I1857-fixed</f>
        <v>-9627.65188709018</v>
      </c>
      <c r="O1857" s="0" t="n">
        <f aca="false">K1857+L1857+M1857-fixed</f>
        <v>-123741.743077934</v>
      </c>
      <c r="P1857" s="0" t="n">
        <f aca="false">12*Inputs!$B$6*(1-MIN(1,Inputs!$F$6*$D1857))*(ic*Inputs!$C$6+flat_fee-cost_acc-cost_wd*Inputs!$E$6*$E1857-cost_fx*Inputs!$D$6)+12*Inputs!$B$7*(1-MIN(1,Inputs!$F$7*$D1857))*(ic*Inputs!$C$7+flat_fee-cost_acc-cost_wd*Inputs!$E$7*$E1857-cost_fx*Inputs!$D$7)+12*Inputs!$B$8*(1-MIN(1,Inputs!$F$8*$D1857))*(ic*Inputs!$C$8+flat_fee-cost_acc-cost_wd*Inputs!$E$8*$E1857-cost_fx*Inputs!$D$8)-fixed</f>
        <v>-75041.9404863999</v>
      </c>
    </row>
    <row r="1858" customFormat="false" ht="15" hidden="false" customHeight="false" outlineLevel="0" collapsed="false">
      <c r="A1858" s="0" t="n">
        <v>1793</v>
      </c>
      <c r="B1858" s="0" t="n">
        <v>0.12537</v>
      </c>
      <c r="C1858" s="0" t="n">
        <v>0.888772</v>
      </c>
      <c r="D1858" s="0" t="n">
        <v>1.653405</v>
      </c>
      <c r="E1858" s="0" t="n">
        <v>1.387824</v>
      </c>
      <c r="F1858" s="0" t="n">
        <v>0.152153</v>
      </c>
      <c r="G1858" s="0" t="n">
        <f aca="false">12*Inputs!$B$6*(MIN(1,$H$50*$C1858)*(ic*Inputs!$C$6+pS+fee_fx*Inputs!$D$6-cost_acc-cost_wd*Inputs!$E$6*$E1858-cost_fx*Inputs!$D$6-$F1858)+(1-MIN(1,$H$50*$C1858))*(1-MIN(1,Inputs!$G$6*$D1858)*churn_nonbuyers)*(ic*Inputs!$C$6+fee_wd*Inputs!$E$6*(1-$B1858)+fee_fx*Inputs!$D$6-cost_acc-cost_wd*Inputs!$E$6*(1-$B1858)-cost_fx*Inputs!$D$6))</f>
        <v>210666.59381732</v>
      </c>
      <c r="H1858" s="0" t="n">
        <f aca="false">12*Inputs!$B$7*(MIN(1,$H$51*$C1858)*(ic*Inputs!$C$7+pE+fee_fx*Inputs!$D$7-cost_acc-cost_wd*Inputs!$E$7*$E1858-cost_fx*Inputs!$D$7-$F1858)+(1-MIN(1,$H$51*$C1858))*(1-MIN(1,Inputs!$G$7*$D1858)*churn_nonbuyers)*(ic*Inputs!$C$7+fee_wd*Inputs!$E$7*(1-$B1858)+fee_fx*Inputs!$D$7-cost_acc-cost_wd*Inputs!$E$7*(1-$B1858)-cost_fx*Inputs!$D$7))</f>
        <v>382436.562135799</v>
      </c>
      <c r="I1858" s="0" t="n">
        <f aca="false">12*Inputs!$B$8*(MIN(1,$H$52*$C1858)*(ic*Inputs!$C$8+pT-cost_acc-cost_wd*Inputs!$E$8-cost_fx*Inputs!$D$8-cost_ins)+(1-MIN(1,$H$52*$C1858))*(1-MIN(1,Inputs!$G$8*$D1858)*churn_nonbuyers)*(ic*Inputs!$C$8+fee_wd*Inputs!$E$8*(1-$B1858)+fee_fx*Inputs!$D$8-cost_acc-cost_wd*Inputs!$E$8*(1-$B1858)-cost_fx*Inputs!$D$8))</f>
        <v>128111.151168</v>
      </c>
      <c r="J1858" s="0" t="n">
        <f aca="false">G1858+H1858+I1858-fixed</f>
        <v>21214.3071211192</v>
      </c>
      <c r="K1858" s="0" t="n">
        <f aca="false">12*Inputs!$B$6*(1-MIN(1,Inputs!$G$6*$D1858)*churn_nonbuyers)*(ic*Inputs!$C$6+fee_wd*Inputs!$E$6*(1-$B1858)+fee_fx*Inputs!$D$6-cost_acc-cost_wd*Inputs!$E$6*(1-$B1858)-cost_fx*Inputs!$D$6)</f>
        <v>168372.86677092</v>
      </c>
      <c r="L1858" s="0" t="n">
        <f aca="false">12*Inputs!$B$7*(1-MIN(1,Inputs!$G$7*$D1858)*churn_nonbuyers)*(ic*Inputs!$C$7+fee_wd*Inputs!$E$7*(1-$B1858)+fee_fx*Inputs!$D$7-cost_acc-cost_wd*Inputs!$E$7*(1-$B1858)-cost_fx*Inputs!$D$7)</f>
        <v>366042.614622552</v>
      </c>
      <c r="M1858" s="0" t="n">
        <f aca="false">12*Inputs!$B$8*(1-MIN(1,Inputs!$G$8*$D1858)*churn_nonbuyers)*(ic*Inputs!$C$8+fee_wd*Inputs!$E$8*(1-$B1858)+fee_fx*Inputs!$D$8-cost_acc-cost_wd*Inputs!$E$8*(1-$B1858)-cost_fx*Inputs!$D$8)</f>
        <v>0</v>
      </c>
      <c r="N1858" s="0" t="n">
        <f aca="false">K1858+L1858+I1858-fixed</f>
        <v>-37473.367438528</v>
      </c>
      <c r="O1858" s="0" t="n">
        <f aca="false">K1858+L1858+M1858-fixed</f>
        <v>-165584.518606528</v>
      </c>
      <c r="P1858" s="0" t="n">
        <f aca="false">12*Inputs!$B$6*(1-MIN(1,Inputs!$F$6*$D1858))*(ic*Inputs!$C$6+flat_fee-cost_acc-cost_wd*Inputs!$E$6*$E1858-cost_fx*Inputs!$D$6)+12*Inputs!$B$7*(1-MIN(1,Inputs!$F$7*$D1858))*(ic*Inputs!$C$7+flat_fee-cost_acc-cost_wd*Inputs!$E$7*$E1858-cost_fx*Inputs!$D$7)+12*Inputs!$B$8*(1-MIN(1,Inputs!$F$8*$D1858))*(ic*Inputs!$C$8+flat_fee-cost_acc-cost_wd*Inputs!$E$8*$E1858-cost_fx*Inputs!$D$8)-fixed</f>
        <v>-404723.8690672</v>
      </c>
    </row>
    <row r="1859" customFormat="false" ht="15" hidden="false" customHeight="false" outlineLevel="0" collapsed="false">
      <c r="A1859" s="0" t="n">
        <v>1794</v>
      </c>
      <c r="B1859" s="0" t="n">
        <v>0.162159</v>
      </c>
      <c r="C1859" s="0" t="n">
        <v>0.937724</v>
      </c>
      <c r="D1859" s="0" t="n">
        <v>0.785437</v>
      </c>
      <c r="E1859" s="0" t="n">
        <v>1.075112</v>
      </c>
      <c r="F1859" s="0" t="n">
        <v>0.139448</v>
      </c>
      <c r="G1859" s="0" t="n">
        <f aca="false">12*Inputs!$B$6*(MIN(1,$H$50*$C1859)*(ic*Inputs!$C$6+pS+fee_fx*Inputs!$D$6-cost_acc-cost_wd*Inputs!$E$6*$E1859-cost_fx*Inputs!$D$6-$F1859)+(1-MIN(1,$H$50*$C1859))*(1-MIN(1,Inputs!$G$6*$D1859)*churn_nonbuyers)*(ic*Inputs!$C$6+fee_wd*Inputs!$E$6*(1-$B1859)+fee_fx*Inputs!$D$6-cost_acc-cost_wd*Inputs!$E$6*(1-$B1859)-cost_fx*Inputs!$D$6))</f>
        <v>222687.053376659</v>
      </c>
      <c r="H1859" s="0" t="n">
        <f aca="false">12*Inputs!$B$7*(MIN(1,$H$51*$C1859)*(ic*Inputs!$C$7+pE+fee_fx*Inputs!$D$7-cost_acc-cost_wd*Inputs!$E$7*$E1859-cost_fx*Inputs!$D$7-$F1859)+(1-MIN(1,$H$51*$C1859))*(1-MIN(1,Inputs!$G$7*$D1859)*churn_nonbuyers)*(ic*Inputs!$C$7+fee_wd*Inputs!$E$7*(1-$B1859)+fee_fx*Inputs!$D$7-cost_acc-cost_wd*Inputs!$E$7*(1-$B1859)-cost_fx*Inputs!$D$7))</f>
        <v>420841.315722362</v>
      </c>
      <c r="I1859" s="0" t="n">
        <f aca="false">12*Inputs!$B$8*(MIN(1,$H$52*$C1859)*(ic*Inputs!$C$8+pT-cost_acc-cost_wd*Inputs!$E$8-cost_fx*Inputs!$D$8-cost_ins)+(1-MIN(1,$H$52*$C1859))*(1-MIN(1,Inputs!$G$8*$D1859)*churn_nonbuyers)*(ic*Inputs!$C$8+fee_wd*Inputs!$E$8*(1-$B1859)+fee_fx*Inputs!$D$8-cost_acc-cost_wd*Inputs!$E$8*(1-$B1859)-cost_fx*Inputs!$D$8))</f>
        <v>184452.025094502</v>
      </c>
      <c r="J1859" s="0" t="n">
        <f aca="false">G1859+H1859+I1859-fixed</f>
        <v>127980.394193523</v>
      </c>
      <c r="K1859" s="0" t="n">
        <f aca="false">12*Inputs!$B$6*(1-MIN(1,Inputs!$G$6*$D1859)*churn_nonbuyers)*(ic*Inputs!$C$6+fee_wd*Inputs!$E$6*(1-$B1859)+fee_fx*Inputs!$D$6-cost_acc-cost_wd*Inputs!$E$6*(1-$B1859)-cost_fx*Inputs!$D$6)</f>
        <v>171248.931925078</v>
      </c>
      <c r="L1859" s="0" t="n">
        <f aca="false">12*Inputs!$B$7*(1-MIN(1,Inputs!$G$7*$D1859)*churn_nonbuyers)*(ic*Inputs!$C$7+fee_wd*Inputs!$E$7*(1-$B1859)+fee_fx*Inputs!$D$7-cost_acc-cost_wd*Inputs!$E$7*(1-$B1859)-cost_fx*Inputs!$D$7)</f>
        <v>370898.677779047</v>
      </c>
      <c r="M1859" s="0" t="n">
        <f aca="false">12*Inputs!$B$8*(1-MIN(1,Inputs!$G$8*$D1859)*churn_nonbuyers)*(ic*Inputs!$C$8+fee_wd*Inputs!$E$8*(1-$B1859)+fee_fx*Inputs!$D$8-cost_acc-cost_wd*Inputs!$E$8*(1-$B1859)-cost_fx*Inputs!$D$8)</f>
        <v>143439.209037029</v>
      </c>
      <c r="N1859" s="0" t="n">
        <f aca="false">K1859+L1859+I1859-fixed</f>
        <v>26599.634798626</v>
      </c>
      <c r="O1859" s="0" t="n">
        <f aca="false">K1859+L1859+M1859-fixed</f>
        <v>-14413.1812588469</v>
      </c>
      <c r="P1859" s="0" t="n">
        <f aca="false">12*Inputs!$B$6*(1-MIN(1,Inputs!$F$6*$D1859))*(ic*Inputs!$C$6+flat_fee-cost_acc-cost_wd*Inputs!$E$6*$E1859-cost_fx*Inputs!$D$6)+12*Inputs!$B$7*(1-MIN(1,Inputs!$F$7*$D1859))*(ic*Inputs!$C$7+flat_fee-cost_acc-cost_wd*Inputs!$E$7*$E1859-cost_fx*Inputs!$D$7)+12*Inputs!$B$8*(1-MIN(1,Inputs!$F$8*$D1859))*(ic*Inputs!$C$8+flat_fee-cost_acc-cost_wd*Inputs!$E$8*$E1859-cost_fx*Inputs!$D$8)-fixed</f>
        <v>155153.79801056</v>
      </c>
    </row>
    <row r="1860" customFormat="false" ht="15" hidden="false" customHeight="false" outlineLevel="0" collapsed="false">
      <c r="A1860" s="0" t="n">
        <v>1795</v>
      </c>
      <c r="B1860" s="0" t="n">
        <v>0.07168</v>
      </c>
      <c r="C1860" s="0" t="n">
        <v>0.879737</v>
      </c>
      <c r="D1860" s="0" t="n">
        <v>0.900067</v>
      </c>
      <c r="E1860" s="0" t="n">
        <v>1.168097</v>
      </c>
      <c r="F1860" s="0" t="n">
        <v>0.292783</v>
      </c>
      <c r="G1860" s="0" t="n">
        <f aca="false">12*Inputs!$B$6*(MIN(1,$H$50*$C1860)*(ic*Inputs!$C$6+pS+fee_fx*Inputs!$D$6-cost_acc-cost_wd*Inputs!$E$6*$E1860-cost_fx*Inputs!$D$6-$F1860)+(1-MIN(1,$H$50*$C1860))*(1-MIN(1,Inputs!$G$6*$D1860)*churn_nonbuyers)*(ic*Inputs!$C$6+fee_wd*Inputs!$E$6*(1-$B1860)+fee_fx*Inputs!$D$6-cost_acc-cost_wd*Inputs!$E$6*(1-$B1860)-cost_fx*Inputs!$D$6))</f>
        <v>225130.722896907</v>
      </c>
      <c r="H1860" s="0" t="n">
        <f aca="false">12*Inputs!$B$7*(MIN(1,$H$51*$C1860)*(ic*Inputs!$C$7+pE+fee_fx*Inputs!$D$7-cost_acc-cost_wd*Inputs!$E$7*$E1860-cost_fx*Inputs!$D$7-$F1860)+(1-MIN(1,$H$51*$C1860))*(1-MIN(1,Inputs!$G$7*$D1860)*churn_nonbuyers)*(ic*Inputs!$C$7+fee_wd*Inputs!$E$7*(1-$B1860)+fee_fx*Inputs!$D$7-cost_acc-cost_wd*Inputs!$E$7*(1-$B1860)-cost_fx*Inputs!$D$7))</f>
        <v>407928.952115299</v>
      </c>
      <c r="I1860" s="0" t="n">
        <f aca="false">12*Inputs!$B$8*(MIN(1,$H$52*$C1860)*(ic*Inputs!$C$8+pT-cost_acc-cost_wd*Inputs!$E$8-cost_fx*Inputs!$D$8-cost_ins)+(1-MIN(1,$H$52*$C1860))*(1-MIN(1,Inputs!$G$8*$D1860)*churn_nonbuyers)*(ic*Inputs!$C$8+fee_wd*Inputs!$E$8*(1-$B1860)+fee_fx*Inputs!$D$8-cost_acc-cost_wd*Inputs!$E$8*(1-$B1860)-cost_fx*Inputs!$D$8))</f>
        <v>172711.055862111</v>
      </c>
      <c r="J1860" s="0" t="n">
        <f aca="false">G1860+H1860+I1860-fixed</f>
        <v>105770.730874316</v>
      </c>
      <c r="K1860" s="0" t="n">
        <f aca="false">12*Inputs!$B$6*(1-MIN(1,Inputs!$G$6*$D1860)*churn_nonbuyers)*(ic*Inputs!$C$6+fee_wd*Inputs!$E$6*(1-$B1860)+fee_fx*Inputs!$D$6-cost_acc-cost_wd*Inputs!$E$6*(1-$B1860)-cost_fx*Inputs!$D$6)</f>
        <v>182669.925618432</v>
      </c>
      <c r="L1860" s="0" t="n">
        <f aca="false">12*Inputs!$B$7*(1-MIN(1,Inputs!$G$7*$D1860)*churn_nonbuyers)*(ic*Inputs!$C$7+fee_wd*Inputs!$E$7*(1-$B1860)+fee_fx*Inputs!$D$7-cost_acc-cost_wd*Inputs!$E$7*(1-$B1860)-cost_fx*Inputs!$D$7)</f>
        <v>382269.582155059</v>
      </c>
      <c r="M1860" s="0" t="n">
        <f aca="false">12*Inputs!$B$8*(1-MIN(1,Inputs!$G$8*$D1860)*churn_nonbuyers)*(ic*Inputs!$C$8+fee_wd*Inputs!$E$8*(1-$B1860)+fee_fx*Inputs!$D$8-cost_acc-cost_wd*Inputs!$E$8*(1-$B1860)-cost_fx*Inputs!$D$8)</f>
        <v>119479.816406016</v>
      </c>
      <c r="N1860" s="0" t="n">
        <f aca="false">K1860+L1860+I1860-fixed</f>
        <v>37650.5636356015</v>
      </c>
      <c r="O1860" s="0" t="n">
        <f aca="false">K1860+L1860+M1860-fixed</f>
        <v>-15580.6758204929</v>
      </c>
      <c r="P1860" s="0" t="n">
        <f aca="false">12*Inputs!$B$6*(1-MIN(1,Inputs!$F$6*$D1860))*(ic*Inputs!$C$6+flat_fee-cost_acc-cost_wd*Inputs!$E$6*$E1860-cost_fx*Inputs!$D$6)+12*Inputs!$B$7*(1-MIN(1,Inputs!$F$7*$D1860))*(ic*Inputs!$C$7+flat_fee-cost_acc-cost_wd*Inputs!$E$7*$E1860-cost_fx*Inputs!$D$7)+12*Inputs!$B$8*(1-MIN(1,Inputs!$F$8*$D1860))*(ic*Inputs!$C$8+flat_fee-cost_acc-cost_wd*Inputs!$E$8*$E1860-cost_fx*Inputs!$D$8)-fixed</f>
        <v>50177.48782376</v>
      </c>
    </row>
    <row r="1861" customFormat="false" ht="15" hidden="false" customHeight="false" outlineLevel="0" collapsed="false">
      <c r="A1861" s="0" t="n">
        <v>1796</v>
      </c>
      <c r="B1861" s="0" t="n">
        <v>0.277093</v>
      </c>
      <c r="C1861" s="0" t="n">
        <v>0.79238</v>
      </c>
      <c r="D1861" s="0" t="n">
        <v>1.345148</v>
      </c>
      <c r="E1861" s="0" t="n">
        <v>1.103936</v>
      </c>
      <c r="F1861" s="0" t="n">
        <v>0.21309</v>
      </c>
      <c r="G1861" s="0" t="n">
        <f aca="false">12*Inputs!$B$6*(MIN(1,$H$50*$C1861)*(ic*Inputs!$C$6+pS+fee_fx*Inputs!$D$6-cost_acc-cost_wd*Inputs!$E$6*$E1861-cost_fx*Inputs!$D$6-$F1861)+(1-MIN(1,$H$50*$C1861))*(1-MIN(1,Inputs!$G$6*$D1861)*churn_nonbuyers)*(ic*Inputs!$C$6+fee_wd*Inputs!$E$6*(1-$B1861)+fee_fx*Inputs!$D$6-cost_acc-cost_wd*Inputs!$E$6*(1-$B1861)-cost_fx*Inputs!$D$6))</f>
        <v>193712.701992432</v>
      </c>
      <c r="H1861" s="0" t="n">
        <f aca="false">12*Inputs!$B$7*(MIN(1,$H$51*$C1861)*(ic*Inputs!$C$7+pE+fee_fx*Inputs!$D$7-cost_acc-cost_wd*Inputs!$E$7*$E1861-cost_fx*Inputs!$D$7-$F1861)+(1-MIN(1,$H$51*$C1861))*(1-MIN(1,Inputs!$G$7*$D1861)*churn_nonbuyers)*(ic*Inputs!$C$7+fee_wd*Inputs!$E$7*(1-$B1861)+fee_fx*Inputs!$D$7-cost_acc-cost_wd*Inputs!$E$7*(1-$B1861)-cost_fx*Inputs!$D$7))</f>
        <v>391902.977503261</v>
      </c>
      <c r="I1861" s="0" t="n">
        <f aca="false">12*Inputs!$B$8*(MIN(1,$H$52*$C1861)*(ic*Inputs!$C$8+pT-cost_acc-cost_wd*Inputs!$E$8-cost_fx*Inputs!$D$8-cost_ins)+(1-MIN(1,$H$52*$C1861))*(1-MIN(1,Inputs!$G$8*$D1861)*churn_nonbuyers)*(ic*Inputs!$C$8+fee_wd*Inputs!$E$8*(1-$B1861)+fee_fx*Inputs!$D$8-cost_acc-cost_wd*Inputs!$E$8*(1-$B1861)-cost_fx*Inputs!$D$8))</f>
        <v>122359.25869395</v>
      </c>
      <c r="J1861" s="0" t="n">
        <f aca="false">G1861+H1861+I1861-fixed</f>
        <v>7974.93818964274</v>
      </c>
      <c r="K1861" s="0" t="n">
        <f aca="false">12*Inputs!$B$6*(1-MIN(1,Inputs!$G$6*$D1861)*churn_nonbuyers)*(ic*Inputs!$C$6+fee_wd*Inputs!$E$6*(1-$B1861)+fee_fx*Inputs!$D$6-cost_acc-cost_wd*Inputs!$E$6*(1-$B1861)-cost_fx*Inputs!$D$6)</f>
        <v>150823.180042301</v>
      </c>
      <c r="L1861" s="0" t="n">
        <f aca="false">12*Inputs!$B$7*(1-MIN(1,Inputs!$G$7*$D1861)*churn_nonbuyers)*(ic*Inputs!$C$7+fee_wd*Inputs!$E$7*(1-$B1861)+fee_fx*Inputs!$D$7-cost_acc-cost_wd*Inputs!$E$7*(1-$B1861)-cost_fx*Inputs!$D$7)</f>
        <v>348637.896121381</v>
      </c>
      <c r="M1861" s="0" t="n">
        <f aca="false">12*Inputs!$B$8*(1-MIN(1,Inputs!$G$8*$D1861)*churn_nonbuyers)*(ic*Inputs!$C$8+fee_wd*Inputs!$E$8*(1-$B1861)+fee_fx*Inputs!$D$8-cost_acc-cost_wd*Inputs!$E$8*(1-$B1861)-cost_fx*Inputs!$D$8)</f>
        <v>18283.8857440704</v>
      </c>
      <c r="N1861" s="0" t="n">
        <f aca="false">K1861+L1861+I1861-fixed</f>
        <v>-78179.665142369</v>
      </c>
      <c r="O1861" s="0" t="n">
        <f aca="false">K1861+L1861+M1861-fixed</f>
        <v>-182255.038092248</v>
      </c>
      <c r="P1861" s="0" t="n">
        <f aca="false">12*Inputs!$B$6*(1-MIN(1,Inputs!$F$6*$D1861))*(ic*Inputs!$C$6+flat_fee-cost_acc-cost_wd*Inputs!$E$6*$E1861-cost_fx*Inputs!$D$6)+12*Inputs!$B$7*(1-MIN(1,Inputs!$F$7*$D1861))*(ic*Inputs!$C$7+flat_fee-cost_acc-cost_wd*Inputs!$E$7*$E1861-cost_fx*Inputs!$D$7)+12*Inputs!$B$8*(1-MIN(1,Inputs!$F$8*$D1861))*(ic*Inputs!$C$8+flat_fee-cost_acc-cost_wd*Inputs!$E$8*$E1861-cost_fx*Inputs!$D$8)-fixed</f>
        <v>-160457.38073728</v>
      </c>
    </row>
    <row r="1862" customFormat="false" ht="15" hidden="false" customHeight="false" outlineLevel="0" collapsed="false">
      <c r="A1862" s="0" t="n">
        <v>1797</v>
      </c>
      <c r="B1862" s="0" t="n">
        <v>0.261084</v>
      </c>
      <c r="C1862" s="0" t="n">
        <v>0.775804</v>
      </c>
      <c r="D1862" s="0" t="n">
        <v>0.687541</v>
      </c>
      <c r="E1862" s="0" t="n">
        <v>1.157012</v>
      </c>
      <c r="F1862" s="0" t="n">
        <v>0.406001</v>
      </c>
      <c r="G1862" s="0" t="n">
        <f aca="false">12*Inputs!$B$6*(MIN(1,$H$50*$C1862)*(ic*Inputs!$C$6+pS+fee_fx*Inputs!$D$6-cost_acc-cost_wd*Inputs!$E$6*$E1862-cost_fx*Inputs!$D$6-$F1862)+(1-MIN(1,$H$50*$C1862))*(1-MIN(1,Inputs!$G$6*$D1862)*churn_nonbuyers)*(ic*Inputs!$C$6+fee_wd*Inputs!$E$6*(1-$B1862)+fee_fx*Inputs!$D$6-cost_acc-cost_wd*Inputs!$E$6*(1-$B1862)-cost_fx*Inputs!$D$6))</f>
        <v>195493.20221195</v>
      </c>
      <c r="H1862" s="0" t="n">
        <f aca="false">12*Inputs!$B$7*(MIN(1,$H$51*$C1862)*(ic*Inputs!$C$7+pE+fee_fx*Inputs!$D$7-cost_acc-cost_wd*Inputs!$E$7*$E1862-cost_fx*Inputs!$D$7-$F1862)+(1-MIN(1,$H$51*$C1862))*(1-MIN(1,Inputs!$G$7*$D1862)*churn_nonbuyers)*(ic*Inputs!$C$7+fee_wd*Inputs!$E$7*(1-$B1862)+fee_fx*Inputs!$D$7-cost_acc-cost_wd*Inputs!$E$7*(1-$B1862)-cost_fx*Inputs!$D$7))</f>
        <v>384134.085663197</v>
      </c>
      <c r="I1862" s="0" t="n">
        <f aca="false">12*Inputs!$B$8*(MIN(1,$H$52*$C1862)*(ic*Inputs!$C$8+pT-cost_acc-cost_wd*Inputs!$E$8-cost_fx*Inputs!$D$8-cost_ins)+(1-MIN(1,$H$52*$C1862))*(1-MIN(1,Inputs!$G$8*$D1862)*churn_nonbuyers)*(ic*Inputs!$C$8+fee_wd*Inputs!$E$8*(1-$B1862)+fee_fx*Inputs!$D$8-cost_acc-cost_wd*Inputs!$E$8*(1-$B1862)-cost_fx*Inputs!$D$8))</f>
        <v>186221.437485894</v>
      </c>
      <c r="J1862" s="0" t="n">
        <f aca="false">G1862+H1862+I1862-fixed</f>
        <v>65848.7253610411</v>
      </c>
      <c r="K1862" s="0" t="n">
        <f aca="false">12*Inputs!$B$6*(1-MIN(1,Inputs!$G$6*$D1862)*churn_nonbuyers)*(ic*Inputs!$C$6+fee_wd*Inputs!$E$6*(1-$B1862)+fee_fx*Inputs!$D$6-cost_acc-cost_wd*Inputs!$E$6*(1-$B1862)-cost_fx*Inputs!$D$6)</f>
        <v>158365.933591997</v>
      </c>
      <c r="L1862" s="0" t="n">
        <f aca="false">12*Inputs!$B$7*(1-MIN(1,Inputs!$G$7*$D1862)*churn_nonbuyers)*(ic*Inputs!$C$7+fee_wd*Inputs!$E$7*(1-$B1862)+fee_fx*Inputs!$D$7-cost_acc-cost_wd*Inputs!$E$7*(1-$B1862)-cost_fx*Inputs!$D$7)</f>
        <v>358062.873787198</v>
      </c>
      <c r="M1862" s="0" t="n">
        <f aca="false">12*Inputs!$B$8*(1-MIN(1,Inputs!$G$8*$D1862)*churn_nonbuyers)*(ic*Inputs!$C$8+fee_wd*Inputs!$E$8*(1-$B1862)+fee_fx*Inputs!$D$8-cost_acc-cost_wd*Inputs!$E$8*(1-$B1862)-cost_fx*Inputs!$D$8)</f>
        <v>162810.000389318</v>
      </c>
      <c r="N1862" s="0" t="n">
        <f aca="false">K1862+L1862+I1862-fixed</f>
        <v>2650.24486508896</v>
      </c>
      <c r="O1862" s="0" t="n">
        <f aca="false">K1862+L1862+M1862-fixed</f>
        <v>-20761.1922314868</v>
      </c>
      <c r="P1862" s="0" t="n">
        <f aca="false">12*Inputs!$B$6*(1-MIN(1,Inputs!$F$6*$D1862))*(ic*Inputs!$C$6+flat_fee-cost_acc-cost_wd*Inputs!$E$6*$E1862-cost_fx*Inputs!$D$6)+12*Inputs!$B$7*(1-MIN(1,Inputs!$F$7*$D1862))*(ic*Inputs!$C$7+flat_fee-cost_acc-cost_wd*Inputs!$E$7*$E1862-cost_fx*Inputs!$D$7)+12*Inputs!$B$8*(1-MIN(1,Inputs!$F$8*$D1862))*(ic*Inputs!$C$8+flat_fee-cost_acc-cost_wd*Inputs!$E$8*$E1862-cost_fx*Inputs!$D$8)-fixed</f>
        <v>167072.83995008</v>
      </c>
    </row>
    <row r="1863" customFormat="false" ht="15" hidden="false" customHeight="false" outlineLevel="0" collapsed="false">
      <c r="A1863" s="0" t="n">
        <v>1798</v>
      </c>
      <c r="B1863" s="0" t="n">
        <v>0.262091</v>
      </c>
      <c r="C1863" s="0" t="n">
        <v>1.040272</v>
      </c>
      <c r="D1863" s="0" t="n">
        <v>0.828844</v>
      </c>
      <c r="E1863" s="0" t="n">
        <v>1.081306</v>
      </c>
      <c r="F1863" s="0" t="n">
        <v>0.158598</v>
      </c>
      <c r="G1863" s="0" t="n">
        <f aca="false">12*Inputs!$B$6*(MIN(1,$H$50*$C1863)*(ic*Inputs!$C$6+pS+fee_fx*Inputs!$D$6-cost_acc-cost_wd*Inputs!$E$6*$E1863-cost_fx*Inputs!$D$6-$F1863)+(1-MIN(1,$H$50*$C1863))*(1-MIN(1,Inputs!$G$6*$D1863)*churn_nonbuyers)*(ic*Inputs!$C$6+fee_wd*Inputs!$E$6*(1-$B1863)+fee_fx*Inputs!$D$6-cost_acc-cost_wd*Inputs!$E$6*(1-$B1863)-cost_fx*Inputs!$D$6))</f>
        <v>214704.237124912</v>
      </c>
      <c r="H1863" s="0" t="n">
        <f aca="false">12*Inputs!$B$7*(MIN(1,$H$51*$C1863)*(ic*Inputs!$C$7+pE+fee_fx*Inputs!$D$7-cost_acc-cost_wd*Inputs!$E$7*$E1863-cost_fx*Inputs!$D$7-$F1863)+(1-MIN(1,$H$51*$C1863))*(1-MIN(1,Inputs!$G$7*$D1863)*churn_nonbuyers)*(ic*Inputs!$C$7+fee_wd*Inputs!$E$7*(1-$B1863)+fee_fx*Inputs!$D$7-cost_acc-cost_wd*Inputs!$E$7*(1-$B1863)-cost_fx*Inputs!$D$7))</f>
        <v>415931.009016666</v>
      </c>
      <c r="I1863" s="0" t="n">
        <f aca="false">12*Inputs!$B$8*(MIN(1,$H$52*$C1863)*(ic*Inputs!$C$8+pT-cost_acc-cost_wd*Inputs!$E$8-cost_fx*Inputs!$D$8-cost_ins)+(1-MIN(1,$H$52*$C1863))*(1-MIN(1,Inputs!$G$8*$D1863)*churn_nonbuyers)*(ic*Inputs!$C$8+fee_wd*Inputs!$E$8*(1-$B1863)+fee_fx*Inputs!$D$8-cost_acc-cost_wd*Inputs!$E$8*(1-$B1863)-cost_fx*Inputs!$D$8))</f>
        <v>185758.351314155</v>
      </c>
      <c r="J1863" s="0" t="n">
        <f aca="false">G1863+H1863+I1863-fixed</f>
        <v>116393.597455733</v>
      </c>
      <c r="K1863" s="0" t="n">
        <f aca="false">12*Inputs!$B$6*(1-MIN(1,Inputs!$G$6*$D1863)*churn_nonbuyers)*(ic*Inputs!$C$6+fee_wd*Inputs!$E$6*(1-$B1863)+fee_fx*Inputs!$D$6-cost_acc-cost_wd*Inputs!$E$6*(1-$B1863)-cost_fx*Inputs!$D$6)</f>
        <v>157068.222860189</v>
      </c>
      <c r="L1863" s="0" t="n">
        <f aca="false">12*Inputs!$B$7*(1-MIN(1,Inputs!$G$7*$D1863)*churn_nonbuyers)*(ic*Inputs!$C$7+fee_wd*Inputs!$E$7*(1-$B1863)+fee_fx*Inputs!$D$7-cost_acc-cost_wd*Inputs!$E$7*(1-$B1863)-cost_fx*Inputs!$D$7)</f>
        <v>356371.643604113</v>
      </c>
      <c r="M1863" s="0" t="n">
        <f aca="false">12*Inputs!$B$8*(1-MIN(1,Inputs!$G$8*$D1863)*churn_nonbuyers)*(ic*Inputs!$C$8+fee_wd*Inputs!$E$8*(1-$B1863)+fee_fx*Inputs!$D$8-cost_acc-cost_wd*Inputs!$E$8*(1-$B1863)-cost_fx*Inputs!$D$8)</f>
        <v>131744.368654214</v>
      </c>
      <c r="N1863" s="0" t="n">
        <f aca="false">K1863+L1863+I1863-fixed</f>
        <v>-801.78222154337</v>
      </c>
      <c r="O1863" s="0" t="n">
        <f aca="false">K1863+L1863+M1863-fixed</f>
        <v>-54815.7648814835</v>
      </c>
      <c r="P1863" s="0" t="n">
        <f aca="false">12*Inputs!$B$6*(1-MIN(1,Inputs!$F$6*$D1863))*(ic*Inputs!$C$6+flat_fee-cost_acc-cost_wd*Inputs!$E$6*$E1863-cost_fx*Inputs!$D$6)+12*Inputs!$B$7*(1-MIN(1,Inputs!$F$7*$D1863))*(ic*Inputs!$C$7+flat_fee-cost_acc-cost_wd*Inputs!$E$7*$E1863-cost_fx*Inputs!$D$7)+12*Inputs!$B$8*(1-MIN(1,Inputs!$F$8*$D1863))*(ic*Inputs!$C$8+flat_fee-cost_acc-cost_wd*Inputs!$E$8*$E1863-cost_fx*Inputs!$D$8)-fixed</f>
        <v>128527.62643136</v>
      </c>
    </row>
    <row r="1864" customFormat="false" ht="15" hidden="false" customHeight="false" outlineLevel="0" collapsed="false">
      <c r="A1864" s="0" t="n">
        <v>1799</v>
      </c>
      <c r="B1864" s="0" t="n">
        <v>0.273158</v>
      </c>
      <c r="C1864" s="0" t="n">
        <v>1.05704</v>
      </c>
      <c r="D1864" s="0" t="n">
        <v>0.903938</v>
      </c>
      <c r="E1864" s="0" t="n">
        <v>1.419195</v>
      </c>
      <c r="F1864" s="0" t="n">
        <v>0.259043</v>
      </c>
      <c r="G1864" s="0" t="n">
        <f aca="false">12*Inputs!$B$6*(MIN(1,$H$50*$C1864)*(ic*Inputs!$C$6+pS+fee_fx*Inputs!$D$6-cost_acc-cost_wd*Inputs!$E$6*$E1864-cost_fx*Inputs!$D$6-$F1864)+(1-MIN(1,$H$50*$C1864))*(1-MIN(1,Inputs!$G$6*$D1864)*churn_nonbuyers)*(ic*Inputs!$C$6+fee_wd*Inputs!$E$6*(1-$B1864)+fee_fx*Inputs!$D$6-cost_acc-cost_wd*Inputs!$E$6*(1-$B1864)-cost_fx*Inputs!$D$6))</f>
        <v>203001.828196651</v>
      </c>
      <c r="H1864" s="0" t="n">
        <f aca="false">12*Inputs!$B$7*(MIN(1,$H$51*$C1864)*(ic*Inputs!$C$7+pE+fee_fx*Inputs!$D$7-cost_acc-cost_wd*Inputs!$E$7*$E1864-cost_fx*Inputs!$D$7-$F1864)+(1-MIN(1,$H$51*$C1864))*(1-MIN(1,Inputs!$G$7*$D1864)*churn_nonbuyers)*(ic*Inputs!$C$7+fee_wd*Inputs!$E$7*(1-$B1864)+fee_fx*Inputs!$D$7-cost_acc-cost_wd*Inputs!$E$7*(1-$B1864)-cost_fx*Inputs!$D$7))</f>
        <v>368260.222337331</v>
      </c>
      <c r="I1864" s="0" t="n">
        <f aca="false">12*Inputs!$B$8*(MIN(1,$H$52*$C1864)*(ic*Inputs!$C$8+pT-cost_acc-cost_wd*Inputs!$E$8-cost_fx*Inputs!$D$8-cost_ins)+(1-MIN(1,$H$52*$C1864))*(1-MIN(1,Inputs!$G$8*$D1864)*churn_nonbuyers)*(ic*Inputs!$C$8+fee_wd*Inputs!$E$8*(1-$B1864)+fee_fx*Inputs!$D$8-cost_acc-cost_wd*Inputs!$E$8*(1-$B1864)-cost_fx*Inputs!$D$8))</f>
        <v>182288.064382259</v>
      </c>
      <c r="J1864" s="0" t="n">
        <f aca="false">G1864+H1864+I1864-fixed</f>
        <v>53550.1149162408</v>
      </c>
      <c r="K1864" s="0" t="n">
        <f aca="false">12*Inputs!$B$6*(1-MIN(1,Inputs!$G$6*$D1864)*churn_nonbuyers)*(ic*Inputs!$C$6+fee_wd*Inputs!$E$6*(1-$B1864)+fee_fx*Inputs!$D$6-cost_acc-cost_wd*Inputs!$E$6*(1-$B1864)-cost_fx*Inputs!$D$6)</f>
        <v>154931.361812669</v>
      </c>
      <c r="L1864" s="0" t="n">
        <f aca="false">12*Inputs!$B$7*(1-MIN(1,Inputs!$G$7*$D1864)*churn_nonbuyers)*(ic*Inputs!$C$7+fee_wd*Inputs!$E$7*(1-$B1864)+fee_fx*Inputs!$D$7-cost_acc-cost_wd*Inputs!$E$7*(1-$B1864)-cost_fx*Inputs!$D$7)</f>
        <v>353997.899263601</v>
      </c>
      <c r="M1864" s="0" t="n">
        <f aca="false">12*Inputs!$B$8*(1-MIN(1,Inputs!$G$8*$D1864)*churn_nonbuyers)*(ic*Inputs!$C$8+fee_wd*Inputs!$E$8*(1-$B1864)+fee_fx*Inputs!$D$8-cost_acc-cost_wd*Inputs!$E$8*(1-$B1864)-cost_fx*Inputs!$D$8)</f>
        <v>115053.103072454</v>
      </c>
      <c r="N1864" s="0" t="n">
        <f aca="false">K1864+L1864+I1864-fixed</f>
        <v>-8782.67454147048</v>
      </c>
      <c r="O1864" s="0" t="n">
        <f aca="false">K1864+L1864+M1864-fixed</f>
        <v>-76017.6358512754</v>
      </c>
      <c r="P1864" s="0" t="n">
        <f aca="false">12*Inputs!$B$6*(1-MIN(1,Inputs!$F$6*$D1864))*(ic*Inputs!$C$6+flat_fee-cost_acc-cost_wd*Inputs!$E$6*$E1864-cost_fx*Inputs!$D$6)+12*Inputs!$B$7*(1-MIN(1,Inputs!$F$7*$D1864))*(ic*Inputs!$C$7+flat_fee-cost_acc-cost_wd*Inputs!$E$7*$E1864-cost_fx*Inputs!$D$7)+12*Inputs!$B$8*(1-MIN(1,Inputs!$F$8*$D1864))*(ic*Inputs!$C$8+flat_fee-cost_acc-cost_wd*Inputs!$E$8*$E1864-cost_fx*Inputs!$D$8)-fixed</f>
        <v>-66112.6788856001</v>
      </c>
    </row>
    <row r="1865" customFormat="false" ht="15" hidden="false" customHeight="false" outlineLevel="0" collapsed="false">
      <c r="A1865" s="0" t="n">
        <v>1800</v>
      </c>
      <c r="B1865" s="0" t="n">
        <v>0.038742</v>
      </c>
      <c r="C1865" s="0" t="n">
        <v>0.907373</v>
      </c>
      <c r="D1865" s="0" t="n">
        <v>1.053579</v>
      </c>
      <c r="E1865" s="0" t="n">
        <v>1.369214</v>
      </c>
      <c r="F1865" s="0" t="n">
        <v>0.285564</v>
      </c>
      <c r="G1865" s="0" t="n">
        <f aca="false">12*Inputs!$B$6*(MIN(1,$H$50*$C1865)*(ic*Inputs!$C$6+pS+fee_fx*Inputs!$D$6-cost_acc-cost_wd*Inputs!$E$6*$E1865-cost_fx*Inputs!$D$6-$F1865)+(1-MIN(1,$H$50*$C1865))*(1-MIN(1,Inputs!$G$6*$D1865)*churn_nonbuyers)*(ic*Inputs!$C$6+fee_wd*Inputs!$E$6*(1-$B1865)+fee_fx*Inputs!$D$6-cost_acc-cost_wd*Inputs!$E$6*(1-$B1865)-cost_fx*Inputs!$D$6))</f>
        <v>225216.427334259</v>
      </c>
      <c r="H1865" s="0" t="n">
        <f aca="false">12*Inputs!$B$7*(MIN(1,$H$51*$C1865)*(ic*Inputs!$C$7+pE+fee_fx*Inputs!$D$7-cost_acc-cost_wd*Inputs!$E$7*$E1865-cost_fx*Inputs!$D$7-$F1865)+(1-MIN(1,$H$51*$C1865))*(1-MIN(1,Inputs!$G$7*$D1865)*churn_nonbuyers)*(ic*Inputs!$C$7+fee_wd*Inputs!$E$7*(1-$B1865)+fee_fx*Inputs!$D$7-cost_acc-cost_wd*Inputs!$E$7*(1-$B1865)-cost_fx*Inputs!$D$7))</f>
        <v>389863.108409765</v>
      </c>
      <c r="I1865" s="0" t="n">
        <f aca="false">12*Inputs!$B$8*(MIN(1,$H$52*$C1865)*(ic*Inputs!$C$8+pT-cost_acc-cost_wd*Inputs!$E$8-cost_fx*Inputs!$D$8-cost_ins)+(1-MIN(1,$H$52*$C1865))*(1-MIN(1,Inputs!$G$8*$D1865)*churn_nonbuyers)*(ic*Inputs!$C$8+fee_wd*Inputs!$E$8*(1-$B1865)+fee_fx*Inputs!$D$8-cost_acc-cost_wd*Inputs!$E$8*(1-$B1865)-cost_fx*Inputs!$D$8))</f>
        <v>161873.047300566</v>
      </c>
      <c r="J1865" s="0" t="n">
        <f aca="false">G1865+H1865+I1865-fixed</f>
        <v>76952.5830445897</v>
      </c>
      <c r="K1865" s="0" t="n">
        <f aca="false">12*Inputs!$B$6*(1-MIN(1,Inputs!$G$6*$D1865)*churn_nonbuyers)*(ic*Inputs!$C$6+fee_wd*Inputs!$E$6*(1-$B1865)+fee_fx*Inputs!$D$6-cost_acc-cost_wd*Inputs!$E$6*(1-$B1865)-cost_fx*Inputs!$D$6)</f>
        <v>185694.96353485</v>
      </c>
      <c r="L1865" s="0" t="n">
        <f aca="false">12*Inputs!$B$7*(1-MIN(1,Inputs!$G$7*$D1865)*churn_nonbuyers)*(ic*Inputs!$C$7+fee_wd*Inputs!$E$7*(1-$B1865)+fee_fx*Inputs!$D$7-cost_acc-cost_wd*Inputs!$E$7*(1-$B1865)-cost_fx*Inputs!$D$7)</f>
        <v>385053.39312891</v>
      </c>
      <c r="M1865" s="0" t="n">
        <f aca="false">12*Inputs!$B$8*(1-MIN(1,Inputs!$G$8*$D1865)*churn_nonbuyers)*(ic*Inputs!$C$8+fee_wd*Inputs!$E$8*(1-$B1865)+fee_fx*Inputs!$D$8-cost_acc-cost_wd*Inputs!$E$8*(1-$B1865)-cost_fx*Inputs!$D$8)</f>
        <v>85190.1307359648</v>
      </c>
      <c r="N1865" s="0" t="n">
        <f aca="false">K1865+L1865+I1865-fixed</f>
        <v>32621.4039643249</v>
      </c>
      <c r="O1865" s="0" t="n">
        <f aca="false">K1865+L1865+M1865-fixed</f>
        <v>-44061.5126002759</v>
      </c>
      <c r="P1865" s="0" t="n">
        <f aca="false">12*Inputs!$B$6*(1-MIN(1,Inputs!$F$6*$D1865))*(ic*Inputs!$C$6+flat_fee-cost_acc-cost_wd*Inputs!$E$6*$E1865-cost_fx*Inputs!$D$6)+12*Inputs!$B$7*(1-MIN(1,Inputs!$F$7*$D1865))*(ic*Inputs!$C$7+flat_fee-cost_acc-cost_wd*Inputs!$E$7*$E1865-cost_fx*Inputs!$D$7)+12*Inputs!$B$8*(1-MIN(1,Inputs!$F$8*$D1865))*(ic*Inputs!$C$8+flat_fee-cost_acc-cost_wd*Inputs!$E$8*$E1865-cost_fx*Inputs!$D$8)-fixed</f>
        <v>-114495.43825456</v>
      </c>
    </row>
    <row r="1866" customFormat="false" ht="15" hidden="false" customHeight="false" outlineLevel="0" collapsed="false">
      <c r="A1866" s="0" t="n">
        <v>1801</v>
      </c>
      <c r="B1866" s="0" t="n">
        <v>0.354742</v>
      </c>
      <c r="C1866" s="0" t="n">
        <v>0.780886</v>
      </c>
      <c r="D1866" s="0" t="n">
        <v>1.544791</v>
      </c>
      <c r="E1866" s="0" t="n">
        <v>1.276647</v>
      </c>
      <c r="F1866" s="0" t="n">
        <v>0.313423</v>
      </c>
      <c r="G1866" s="0" t="n">
        <f aca="false">12*Inputs!$B$6*(MIN(1,$H$50*$C1866)*(ic*Inputs!$C$6+pS+fee_fx*Inputs!$D$6-cost_acc-cost_wd*Inputs!$E$6*$E1866-cost_fx*Inputs!$D$6-$F1866)+(1-MIN(1,$H$50*$C1866))*(1-MIN(1,Inputs!$G$6*$D1866)*churn_nonbuyers)*(ic*Inputs!$C$6+fee_wd*Inputs!$E$6*(1-$B1866)+fee_fx*Inputs!$D$6-cost_acc-cost_wd*Inputs!$E$6*(1-$B1866)-cost_fx*Inputs!$D$6))</f>
        <v>176991.550275208</v>
      </c>
      <c r="H1866" s="0" t="n">
        <f aca="false">12*Inputs!$B$7*(MIN(1,$H$51*$C1866)*(ic*Inputs!$C$7+pE+fee_fx*Inputs!$D$7-cost_acc-cost_wd*Inputs!$E$7*$E1866-cost_fx*Inputs!$D$7-$F1866)+(1-MIN(1,$H$51*$C1866))*(1-MIN(1,Inputs!$G$7*$D1866)*churn_nonbuyers)*(ic*Inputs!$C$7+fee_wd*Inputs!$E$7*(1-$B1866)+fee_fx*Inputs!$D$7-cost_acc-cost_wd*Inputs!$E$7*(1-$B1866)-cost_fx*Inputs!$D$7))</f>
        <v>362396.963297663</v>
      </c>
      <c r="I1866" s="0" t="n">
        <f aca="false">12*Inputs!$B$8*(MIN(1,$H$52*$C1866)*(ic*Inputs!$C$8+pT-cost_acc-cost_wd*Inputs!$E$8-cost_fx*Inputs!$D$8-cost_ins)+(1-MIN(1,$H$52*$C1866))*(1-MIN(1,Inputs!$G$8*$D1866)*churn_nonbuyers)*(ic*Inputs!$C$8+fee_wd*Inputs!$E$8*(1-$B1866)+fee_fx*Inputs!$D$8-cost_acc-cost_wd*Inputs!$E$8*(1-$B1866)-cost_fx*Inputs!$D$8))</f>
        <v>112560.031584</v>
      </c>
      <c r="J1866" s="0" t="n">
        <f aca="false">G1866+H1866+I1866-fixed</f>
        <v>-48051.4548431288</v>
      </c>
      <c r="K1866" s="0" t="n">
        <f aca="false">12*Inputs!$B$6*(1-MIN(1,Inputs!$G$6*$D1866)*churn_nonbuyers)*(ic*Inputs!$C$6+fee_wd*Inputs!$E$6*(1-$B1866)+fee_fx*Inputs!$D$6-cost_acc-cost_wd*Inputs!$E$6*(1-$B1866)-cost_fx*Inputs!$D$6)</f>
        <v>138891.274912238</v>
      </c>
      <c r="L1866" s="0" t="n">
        <f aca="false">12*Inputs!$B$7*(1-MIN(1,Inputs!$G$7*$D1866)*churn_nonbuyers)*(ic*Inputs!$C$7+fee_wd*Inputs!$E$7*(1-$B1866)+fee_fx*Inputs!$D$7-cost_acc-cost_wd*Inputs!$E$7*(1-$B1866)-cost_fx*Inputs!$D$7)</f>
        <v>335798.729779343</v>
      </c>
      <c r="M1866" s="0" t="n">
        <f aca="false">12*Inputs!$B$8*(1-MIN(1,Inputs!$G$8*$D1866)*churn_nonbuyers)*(ic*Inputs!$C$8+fee_wd*Inputs!$E$8*(1-$B1866)+fee_fx*Inputs!$D$8-cost_acc-cost_wd*Inputs!$E$8*(1-$B1866)-cost_fx*Inputs!$D$8)</f>
        <v>0</v>
      </c>
      <c r="N1866" s="0" t="n">
        <f aca="false">K1866+L1866+I1866-fixed</f>
        <v>-112749.963724419</v>
      </c>
      <c r="O1866" s="0" t="n">
        <f aca="false">K1866+L1866+M1866-fixed</f>
        <v>-225309.995308419</v>
      </c>
      <c r="P1866" s="0" t="n">
        <f aca="false">12*Inputs!$B$6*(1-MIN(1,Inputs!$F$6*$D1866))*(ic*Inputs!$C$6+flat_fee-cost_acc-cost_wd*Inputs!$E$6*$E1866-cost_fx*Inputs!$D$6)+12*Inputs!$B$7*(1-MIN(1,Inputs!$F$7*$D1866))*(ic*Inputs!$C$7+flat_fee-cost_acc-cost_wd*Inputs!$E$7*$E1866-cost_fx*Inputs!$D$7)+12*Inputs!$B$8*(1-MIN(1,Inputs!$F$8*$D1866))*(ic*Inputs!$C$8+flat_fee-cost_acc-cost_wd*Inputs!$E$8*$E1866-cost_fx*Inputs!$D$8)-fixed</f>
        <v>-320090.85206152</v>
      </c>
    </row>
    <row r="1867" customFormat="false" ht="15" hidden="false" customHeight="false" outlineLevel="0" collapsed="false">
      <c r="A1867" s="0" t="n">
        <v>1802</v>
      </c>
      <c r="B1867" s="0" t="n">
        <v>0.161263</v>
      </c>
      <c r="C1867" s="0" t="n">
        <v>0.922</v>
      </c>
      <c r="D1867" s="0" t="n">
        <v>0.946822</v>
      </c>
      <c r="E1867" s="0" t="n">
        <v>1.209252</v>
      </c>
      <c r="F1867" s="0" t="n">
        <v>0.118292</v>
      </c>
      <c r="G1867" s="0" t="n">
        <f aca="false">12*Inputs!$B$6*(MIN(1,$H$50*$C1867)*(ic*Inputs!$C$6+pS+fee_fx*Inputs!$D$6-cost_acc-cost_wd*Inputs!$E$6*$E1867-cost_fx*Inputs!$D$6-$F1867)+(1-MIN(1,$H$50*$C1867))*(1-MIN(1,Inputs!$G$6*$D1867)*churn_nonbuyers)*(ic*Inputs!$C$6+fee_wd*Inputs!$E$6*(1-$B1867)+fee_fx*Inputs!$D$6-cost_acc-cost_wd*Inputs!$E$6*(1-$B1867)-cost_fx*Inputs!$D$6))</f>
        <v>218206.024731372</v>
      </c>
      <c r="H1867" s="0" t="n">
        <f aca="false">12*Inputs!$B$7*(MIN(1,$H$51*$C1867)*(ic*Inputs!$C$7+pE+fee_fx*Inputs!$D$7-cost_acc-cost_wd*Inputs!$E$7*$E1867-cost_fx*Inputs!$D$7-$F1867)+(1-MIN(1,$H$51*$C1867))*(1-MIN(1,Inputs!$G$7*$D1867)*churn_nonbuyers)*(ic*Inputs!$C$7+fee_wd*Inputs!$E$7*(1-$B1867)+fee_fx*Inputs!$D$7-cost_acc-cost_wd*Inputs!$E$7*(1-$B1867)-cost_fx*Inputs!$D$7))</f>
        <v>405798.113876996</v>
      </c>
      <c r="I1867" s="0" t="n">
        <f aca="false">12*Inputs!$B$8*(MIN(1,$H$52*$C1867)*(ic*Inputs!$C$8+pT-cost_acc-cost_wd*Inputs!$E$8-cost_fx*Inputs!$D$8-cost_ins)+(1-MIN(1,$H$52*$C1867))*(1-MIN(1,Inputs!$G$8*$D1867)*churn_nonbuyers)*(ic*Inputs!$C$8+fee_wd*Inputs!$E$8*(1-$B1867)+fee_fx*Inputs!$D$8-cost_acc-cost_wd*Inputs!$E$8*(1-$B1867)-cost_fx*Inputs!$D$8))</f>
        <v>171006.006203543</v>
      </c>
      <c r="J1867" s="0" t="n">
        <f aca="false">G1867+H1867+I1867-fixed</f>
        <v>95010.1448119117</v>
      </c>
      <c r="K1867" s="0" t="n">
        <f aca="false">12*Inputs!$B$6*(1-MIN(1,Inputs!$G$6*$D1867)*churn_nonbuyers)*(ic*Inputs!$C$6+fee_wd*Inputs!$E$6*(1-$B1867)+fee_fx*Inputs!$D$6-cost_acc-cost_wd*Inputs!$E$6*(1-$B1867)-cost_fx*Inputs!$D$6)</f>
        <v>169933.511204539</v>
      </c>
      <c r="L1867" s="0" t="n">
        <f aca="false">12*Inputs!$B$7*(1-MIN(1,Inputs!$G$7*$D1867)*churn_nonbuyers)*(ic*Inputs!$C$7+fee_wd*Inputs!$E$7*(1-$B1867)+fee_fx*Inputs!$D$7-cost_acc-cost_wd*Inputs!$E$7*(1-$B1867)-cost_fx*Inputs!$D$7)</f>
        <v>369184.978466724</v>
      </c>
      <c r="M1867" s="0" t="n">
        <f aca="false">12*Inputs!$B$8*(1-MIN(1,Inputs!$G$8*$D1867)*churn_nonbuyers)*(ic*Inputs!$C$8+fee_wd*Inputs!$E$8*(1-$B1867)+fee_fx*Inputs!$D$8-cost_acc-cost_wd*Inputs!$E$8*(1-$B1867)-cost_fx*Inputs!$D$8)</f>
        <v>107459.78060785</v>
      </c>
      <c r="N1867" s="0" t="n">
        <f aca="false">K1867+L1867+I1867-fixed</f>
        <v>10124.4958748063</v>
      </c>
      <c r="O1867" s="0" t="n">
        <f aca="false">K1867+L1867+M1867-fixed</f>
        <v>-53421.7297208876</v>
      </c>
      <c r="P1867" s="0" t="n">
        <f aca="false">12*Inputs!$B$6*(1-MIN(1,Inputs!$F$6*$D1867))*(ic*Inputs!$C$6+flat_fee-cost_acc-cost_wd*Inputs!$E$6*$E1867-cost_fx*Inputs!$D$6)+12*Inputs!$B$7*(1-MIN(1,Inputs!$F$7*$D1867))*(ic*Inputs!$C$7+flat_fee-cost_acc-cost_wd*Inputs!$E$7*$E1867-cost_fx*Inputs!$D$7)+12*Inputs!$B$8*(1-MIN(1,Inputs!$F$8*$D1867))*(ic*Inputs!$C$8+flat_fee-cost_acc-cost_wd*Inputs!$E$8*$E1867-cost_fx*Inputs!$D$8)-fixed</f>
        <v>7393.07449856005</v>
      </c>
    </row>
    <row r="1868" customFormat="false" ht="15" hidden="false" customHeight="false" outlineLevel="0" collapsed="false">
      <c r="A1868" s="0" t="n">
        <v>1803</v>
      </c>
      <c r="B1868" s="0" t="n">
        <v>0.183085</v>
      </c>
      <c r="C1868" s="0" t="n">
        <v>1.158534</v>
      </c>
      <c r="D1868" s="0" t="n">
        <v>0.731251</v>
      </c>
      <c r="E1868" s="0" t="n">
        <v>1.102719</v>
      </c>
      <c r="F1868" s="0" t="n">
        <v>0.170197</v>
      </c>
      <c r="G1868" s="0" t="n">
        <f aca="false">12*Inputs!$B$6*(MIN(1,$H$50*$C1868)*(ic*Inputs!$C$6+pS+fee_fx*Inputs!$D$6-cost_acc-cost_wd*Inputs!$E$6*$E1868-cost_fx*Inputs!$D$6-$F1868)+(1-MIN(1,$H$50*$C1868))*(1-MIN(1,Inputs!$G$6*$D1868)*churn_nonbuyers)*(ic*Inputs!$C$6+fee_wd*Inputs!$E$6*(1-$B1868)+fee_fx*Inputs!$D$6-cost_acc-cost_wd*Inputs!$E$6*(1-$B1868)-cost_fx*Inputs!$D$6))</f>
        <v>231045.815732673</v>
      </c>
      <c r="H1868" s="0" t="n">
        <f aca="false">12*Inputs!$B$7*(MIN(1,$H$51*$C1868)*(ic*Inputs!$C$7+pE+fee_fx*Inputs!$D$7-cost_acc-cost_wd*Inputs!$E$7*$E1868-cost_fx*Inputs!$D$7-$F1868)+(1-MIN(1,$H$51*$C1868))*(1-MIN(1,Inputs!$G$7*$D1868)*churn_nonbuyers)*(ic*Inputs!$C$7+fee_wd*Inputs!$E$7*(1-$B1868)+fee_fx*Inputs!$D$7-cost_acc-cost_wd*Inputs!$E$7*(1-$B1868)-cost_fx*Inputs!$D$7))</f>
        <v>425614.96422423</v>
      </c>
      <c r="I1868" s="0" t="n">
        <f aca="false">12*Inputs!$B$8*(MIN(1,$H$52*$C1868)*(ic*Inputs!$C$8+pT-cost_acc-cost_wd*Inputs!$E$8-cost_fx*Inputs!$D$8-cost_ins)+(1-MIN(1,$H$52*$C1868))*(1-MIN(1,Inputs!$G$8*$D1868)*churn_nonbuyers)*(ic*Inputs!$C$8+fee_wd*Inputs!$E$8*(1-$B1868)+fee_fx*Inputs!$D$8-cost_acc-cost_wd*Inputs!$E$8*(1-$B1868)-cost_fx*Inputs!$D$8))</f>
        <v>196301.230956311</v>
      </c>
      <c r="J1868" s="0" t="n">
        <f aca="false">G1868+H1868+I1868-fixed</f>
        <v>152962.010913214</v>
      </c>
      <c r="K1868" s="0" t="n">
        <f aca="false">12*Inputs!$B$6*(1-MIN(1,Inputs!$G$6*$D1868)*churn_nonbuyers)*(ic*Inputs!$C$6+fee_wd*Inputs!$E$6*(1-$B1868)+fee_fx*Inputs!$D$6-cost_acc-cost_wd*Inputs!$E$6*(1-$B1868)-cost_fx*Inputs!$D$6)</f>
        <v>168828.693763212</v>
      </c>
      <c r="L1868" s="0" t="n">
        <f aca="false">12*Inputs!$B$7*(1-MIN(1,Inputs!$G$7*$D1868)*churn_nonbuyers)*(ic*Inputs!$C$7+fee_wd*Inputs!$E$7*(1-$B1868)+fee_fx*Inputs!$D$7-cost_acc-cost_wd*Inputs!$E$7*(1-$B1868)-cost_fx*Inputs!$D$7)</f>
        <v>368568.914209927</v>
      </c>
      <c r="M1868" s="0" t="n">
        <f aca="false">12*Inputs!$B$8*(1-MIN(1,Inputs!$G$8*$D1868)*churn_nonbuyers)*(ic*Inputs!$C$8+fee_wd*Inputs!$E$8*(1-$B1868)+fee_fx*Inputs!$D$8-cost_acc-cost_wd*Inputs!$E$8*(1-$B1868)-cost_fx*Inputs!$D$8)</f>
        <v>155034.096121656</v>
      </c>
      <c r="N1868" s="0" t="n">
        <f aca="false">K1868+L1868+I1868-fixed</f>
        <v>33698.8389294506</v>
      </c>
      <c r="O1868" s="0" t="n">
        <f aca="false">K1868+L1868+M1868-fixed</f>
        <v>-7568.29590520472</v>
      </c>
      <c r="P1868" s="0" t="n">
        <f aca="false">12*Inputs!$B$6*(1-MIN(1,Inputs!$F$6*$D1868))*(ic*Inputs!$C$6+flat_fee-cost_acc-cost_wd*Inputs!$E$6*$E1868-cost_fx*Inputs!$D$6)+12*Inputs!$B$7*(1-MIN(1,Inputs!$F$7*$D1868))*(ic*Inputs!$C$7+flat_fee-cost_acc-cost_wd*Inputs!$E$7*$E1868-cost_fx*Inputs!$D$7)+12*Inputs!$B$8*(1-MIN(1,Inputs!$F$8*$D1868))*(ic*Inputs!$C$8+flat_fee-cost_acc-cost_wd*Inputs!$E$8*$E1868-cost_fx*Inputs!$D$8)-fixed</f>
        <v>171027.12722456</v>
      </c>
    </row>
    <row r="1869" customFormat="false" ht="15" hidden="false" customHeight="false" outlineLevel="0" collapsed="false">
      <c r="A1869" s="0" t="n">
        <v>1804</v>
      </c>
      <c r="B1869" s="0" t="n">
        <v>0.058786</v>
      </c>
      <c r="C1869" s="0" t="n">
        <v>1.025699</v>
      </c>
      <c r="D1869" s="0" t="n">
        <v>1.396157</v>
      </c>
      <c r="E1869" s="0" t="n">
        <v>1.197132</v>
      </c>
      <c r="F1869" s="0" t="n">
        <v>0.162087</v>
      </c>
      <c r="G1869" s="0" t="n">
        <f aca="false">12*Inputs!$B$6*(MIN(1,$H$50*$C1869)*(ic*Inputs!$C$6+pS+fee_fx*Inputs!$D$6-cost_acc-cost_wd*Inputs!$E$6*$E1869-cost_fx*Inputs!$D$6-$F1869)+(1-MIN(1,$H$50*$C1869))*(1-MIN(1,Inputs!$G$6*$D1869)*churn_nonbuyers)*(ic*Inputs!$C$6+fee_wd*Inputs!$E$6*(1-$B1869)+fee_fx*Inputs!$D$6-cost_acc-cost_wd*Inputs!$E$6*(1-$B1869)-cost_fx*Inputs!$D$6))</f>
        <v>231808.253120181</v>
      </c>
      <c r="H1869" s="0" t="n">
        <f aca="false">12*Inputs!$B$7*(MIN(1,$H$51*$C1869)*(ic*Inputs!$C$7+pE+fee_fx*Inputs!$D$7-cost_acc-cost_wd*Inputs!$E$7*$E1869-cost_fx*Inputs!$D$7-$F1869)+(1-MIN(1,$H$51*$C1869))*(1-MIN(1,Inputs!$G$7*$D1869)*churn_nonbuyers)*(ic*Inputs!$C$7+fee_wd*Inputs!$E$7*(1-$B1869)+fee_fx*Inputs!$D$7-cost_acc-cost_wd*Inputs!$E$7*(1-$B1869)-cost_fx*Inputs!$D$7))</f>
        <v>414077.949296438</v>
      </c>
      <c r="I1869" s="0" t="n">
        <f aca="false">12*Inputs!$B$8*(MIN(1,$H$52*$C1869)*(ic*Inputs!$C$8+pT-cost_acc-cost_wd*Inputs!$E$8-cost_fx*Inputs!$D$8-cost_ins)+(1-MIN(1,$H$52*$C1869))*(1-MIN(1,Inputs!$G$8*$D1869)*churn_nonbuyers)*(ic*Inputs!$C$8+fee_wd*Inputs!$E$8*(1-$B1869)+fee_fx*Inputs!$D$8-cost_acc-cost_wd*Inputs!$E$8*(1-$B1869)-cost_fx*Inputs!$D$8))</f>
        <v>149918.885800211</v>
      </c>
      <c r="J1869" s="0" t="n">
        <f aca="false">G1869+H1869+I1869-fixed</f>
        <v>95805.0882168296</v>
      </c>
      <c r="K1869" s="0" t="n">
        <f aca="false">12*Inputs!$B$6*(1-MIN(1,Inputs!$G$6*$D1869)*churn_nonbuyers)*(ic*Inputs!$C$6+fee_wd*Inputs!$E$6*(1-$B1869)+fee_fx*Inputs!$D$6-cost_acc-cost_wd*Inputs!$E$6*(1-$B1869)-cost_fx*Inputs!$D$6)</f>
        <v>179652.489734894</v>
      </c>
      <c r="L1869" s="0" t="n">
        <f aca="false">12*Inputs!$B$7*(1-MIN(1,Inputs!$G$7*$D1869)*churn_nonbuyers)*(ic*Inputs!$C$7+fee_wd*Inputs!$E$7*(1-$B1869)+fee_fx*Inputs!$D$7-cost_acc-cost_wd*Inputs!$E$7*(1-$B1869)-cost_fx*Inputs!$D$7)</f>
        <v>378201.462704937</v>
      </c>
      <c r="M1869" s="0" t="n">
        <f aca="false">12*Inputs!$B$8*(1-MIN(1,Inputs!$G$8*$D1869)*churn_nonbuyers)*(ic*Inputs!$C$8+fee_wd*Inputs!$E$8*(1-$B1869)+fee_fx*Inputs!$D$8-cost_acc-cost_wd*Inputs!$E$8*(1-$B1869)-cost_fx*Inputs!$D$8)</f>
        <v>7342.02334950722</v>
      </c>
      <c r="N1869" s="0" t="n">
        <f aca="false">K1869+L1869+I1869-fixed</f>
        <v>7772.83824004186</v>
      </c>
      <c r="O1869" s="0" t="n">
        <f aca="false">K1869+L1869+M1869-fixed</f>
        <v>-134804.024210662</v>
      </c>
      <c r="P1869" s="0" t="n">
        <f aca="false">12*Inputs!$B$6*(1-MIN(1,Inputs!$F$6*$D1869))*(ic*Inputs!$C$6+flat_fee-cost_acc-cost_wd*Inputs!$E$6*$E1869-cost_fx*Inputs!$D$6)+12*Inputs!$B$7*(1-MIN(1,Inputs!$F$7*$D1869))*(ic*Inputs!$C$7+flat_fee-cost_acc-cost_wd*Inputs!$E$7*$E1869-cost_fx*Inputs!$D$7)+12*Inputs!$B$8*(1-MIN(1,Inputs!$F$8*$D1869))*(ic*Inputs!$C$8+flat_fee-cost_acc-cost_wd*Inputs!$E$8*$E1869-cost_fx*Inputs!$D$8)-fixed</f>
        <v>-219350.19548224</v>
      </c>
    </row>
    <row r="1870" customFormat="false" ht="15" hidden="false" customHeight="false" outlineLevel="0" collapsed="false">
      <c r="A1870" s="0" t="n">
        <v>1805</v>
      </c>
      <c r="B1870" s="0" t="n">
        <v>0.270793</v>
      </c>
      <c r="C1870" s="0" t="n">
        <v>0.894223</v>
      </c>
      <c r="D1870" s="0" t="n">
        <v>1.173737</v>
      </c>
      <c r="E1870" s="0" t="n">
        <v>1.141406</v>
      </c>
      <c r="F1870" s="0" t="n">
        <v>0.155489</v>
      </c>
      <c r="G1870" s="0" t="n">
        <f aca="false">12*Inputs!$B$6*(MIN(1,$H$50*$C1870)*(ic*Inputs!$C$6+pS+fee_fx*Inputs!$D$6-cost_acc-cost_wd*Inputs!$E$6*$E1870-cost_fx*Inputs!$D$6-$F1870)+(1-MIN(1,$H$50*$C1870))*(1-MIN(1,Inputs!$G$6*$D1870)*churn_nonbuyers)*(ic*Inputs!$C$6+fee_wd*Inputs!$E$6*(1-$B1870)+fee_fx*Inputs!$D$6-cost_acc-cost_wd*Inputs!$E$6*(1-$B1870)-cost_fx*Inputs!$D$6))</f>
        <v>201719.536968672</v>
      </c>
      <c r="H1870" s="0" t="n">
        <f aca="false">12*Inputs!$B$7*(MIN(1,$H$51*$C1870)*(ic*Inputs!$C$7+pE+fee_fx*Inputs!$D$7-cost_acc-cost_wd*Inputs!$E$7*$E1870-cost_fx*Inputs!$D$7-$F1870)+(1-MIN(1,$H$51*$C1870))*(1-MIN(1,Inputs!$G$7*$D1870)*churn_nonbuyers)*(ic*Inputs!$C$7+fee_wd*Inputs!$E$7*(1-$B1870)+fee_fx*Inputs!$D$7-cost_acc-cost_wd*Inputs!$E$7*(1-$B1870)-cost_fx*Inputs!$D$7))</f>
        <v>398332.81885617</v>
      </c>
      <c r="I1870" s="0" t="n">
        <f aca="false">12*Inputs!$B$8*(MIN(1,$H$52*$C1870)*(ic*Inputs!$C$8+pT-cost_acc-cost_wd*Inputs!$E$8-cost_fx*Inputs!$D$8-cost_ins)+(1-MIN(1,$H$52*$C1870))*(1-MIN(1,Inputs!$G$8*$D1870)*churn_nonbuyers)*(ic*Inputs!$C$8+fee_wd*Inputs!$E$8*(1-$B1870)+fee_fx*Inputs!$D$8-cost_acc-cost_wd*Inputs!$E$8*(1-$B1870)-cost_fx*Inputs!$D$8))</f>
        <v>149808.149319054</v>
      </c>
      <c r="J1870" s="0" t="n">
        <f aca="false">G1870+H1870+I1870-fixed</f>
        <v>49860.5051438953</v>
      </c>
      <c r="K1870" s="0" t="n">
        <f aca="false">12*Inputs!$B$6*(1-MIN(1,Inputs!$G$6*$D1870)*churn_nonbuyers)*(ic*Inputs!$C$6+fee_wd*Inputs!$E$6*(1-$B1870)+fee_fx*Inputs!$D$6-cost_acc-cost_wd*Inputs!$E$6*(1-$B1870)-cost_fx*Inputs!$D$6)</f>
        <v>153062.985336775</v>
      </c>
      <c r="L1870" s="0" t="n">
        <f aca="false">12*Inputs!$B$7*(1-MIN(1,Inputs!$G$7*$D1870)*churn_nonbuyers)*(ic*Inputs!$C$7+fee_wd*Inputs!$E$7*(1-$B1870)+fee_fx*Inputs!$D$7-cost_acc-cost_wd*Inputs!$E$7*(1-$B1870)-cost_fx*Inputs!$D$7)</f>
        <v>351381.353026065</v>
      </c>
      <c r="M1870" s="0" t="n">
        <f aca="false">12*Inputs!$B$8*(1-MIN(1,Inputs!$G$8*$D1870)*churn_nonbuyers)*(ic*Inputs!$C$8+fee_wd*Inputs!$E$8*(1-$B1870)+fee_fx*Inputs!$D$8-cost_acc-cost_wd*Inputs!$E$8*(1-$B1870)-cost_fx*Inputs!$D$8)</f>
        <v>55905.9222916176</v>
      </c>
      <c r="N1870" s="0" t="n">
        <f aca="false">K1870+L1870+I1870-fixed</f>
        <v>-45747.5123181061</v>
      </c>
      <c r="O1870" s="0" t="n">
        <f aca="false">K1870+L1870+M1870-fixed</f>
        <v>-139649.739345542</v>
      </c>
      <c r="P1870" s="0" t="n">
        <f aca="false">12*Inputs!$B$6*(1-MIN(1,Inputs!$F$6*$D1870))*(ic*Inputs!$C$6+flat_fee-cost_acc-cost_wd*Inputs!$E$6*$E1870-cost_fx*Inputs!$D$6)+12*Inputs!$B$7*(1-MIN(1,Inputs!$F$7*$D1870))*(ic*Inputs!$C$7+flat_fee-cost_acc-cost_wd*Inputs!$E$7*$E1870-cost_fx*Inputs!$D$7)+12*Inputs!$B$8*(1-MIN(1,Inputs!$F$8*$D1870))*(ic*Inputs!$C$8+flat_fee-cost_acc-cost_wd*Inputs!$E$8*$E1870-cost_fx*Inputs!$D$8)-fixed</f>
        <v>-82694.36192272</v>
      </c>
    </row>
    <row r="1871" customFormat="false" ht="15" hidden="false" customHeight="false" outlineLevel="0" collapsed="false">
      <c r="A1871" s="0" t="n">
        <v>1806</v>
      </c>
      <c r="B1871" s="0" t="n">
        <v>0.191109</v>
      </c>
      <c r="C1871" s="0" t="n">
        <v>0.77576</v>
      </c>
      <c r="D1871" s="0" t="n">
        <v>1.747566</v>
      </c>
      <c r="E1871" s="0" t="n">
        <v>1.139131</v>
      </c>
      <c r="F1871" s="0" t="n">
        <v>0.037107</v>
      </c>
      <c r="G1871" s="0" t="n">
        <f aca="false">12*Inputs!$B$6*(MIN(1,$H$50*$C1871)*(ic*Inputs!$C$6+pS+fee_fx*Inputs!$D$6-cost_acc-cost_wd*Inputs!$E$6*$E1871-cost_fx*Inputs!$D$6-$F1871)+(1-MIN(1,$H$50*$C1871))*(1-MIN(1,Inputs!$G$6*$D1871)*churn_nonbuyers)*(ic*Inputs!$C$6+fee_wd*Inputs!$E$6*(1-$B1871)+fee_fx*Inputs!$D$6-cost_acc-cost_wd*Inputs!$E$6*(1-$B1871)-cost_fx*Inputs!$D$6))</f>
        <v>202876.403455447</v>
      </c>
      <c r="H1871" s="0" t="n">
        <f aca="false">12*Inputs!$B$7*(MIN(1,$H$51*$C1871)*(ic*Inputs!$C$7+pE+fee_fx*Inputs!$D$7-cost_acc-cost_wd*Inputs!$E$7*$E1871-cost_fx*Inputs!$D$7-$F1871)+(1-MIN(1,$H$51*$C1871))*(1-MIN(1,Inputs!$G$7*$D1871)*churn_nonbuyers)*(ic*Inputs!$C$7+fee_wd*Inputs!$E$7*(1-$B1871)+fee_fx*Inputs!$D$7-cost_acc-cost_wd*Inputs!$E$7*(1-$B1871)-cost_fx*Inputs!$D$7))</f>
        <v>400780.732941411</v>
      </c>
      <c r="I1871" s="0" t="n">
        <f aca="false">12*Inputs!$B$8*(MIN(1,$H$52*$C1871)*(ic*Inputs!$C$8+pT-cost_acc-cost_wd*Inputs!$E$8-cost_fx*Inputs!$D$8-cost_ins)+(1-MIN(1,$H$52*$C1871))*(1-MIN(1,Inputs!$G$8*$D1871)*churn_nonbuyers)*(ic*Inputs!$C$8+fee_wd*Inputs!$E$8*(1-$B1871)+fee_fx*Inputs!$D$8-cost_acc-cost_wd*Inputs!$E$8*(1-$B1871)-cost_fx*Inputs!$D$8))</f>
        <v>111821.14944</v>
      </c>
      <c r="J1871" s="0" t="n">
        <f aca="false">G1871+H1871+I1871-fixed</f>
        <v>15478.2858368581</v>
      </c>
      <c r="K1871" s="0" t="n">
        <f aca="false">12*Inputs!$B$6*(1-MIN(1,Inputs!$G$6*$D1871)*churn_nonbuyers)*(ic*Inputs!$C$6+fee_wd*Inputs!$E$6*(1-$B1871)+fee_fx*Inputs!$D$6-cost_acc-cost_wd*Inputs!$E$6*(1-$B1871)-cost_fx*Inputs!$D$6)</f>
        <v>158869.462972997</v>
      </c>
      <c r="L1871" s="0" t="n">
        <f aca="false">12*Inputs!$B$7*(1-MIN(1,Inputs!$G$7*$D1871)*churn_nonbuyers)*(ic*Inputs!$C$7+fee_wd*Inputs!$E$7*(1-$B1871)+fee_fx*Inputs!$D$7-cost_acc-cost_wd*Inputs!$E$7*(1-$B1871)-cost_fx*Inputs!$D$7)</f>
        <v>355984.520215798</v>
      </c>
      <c r="M1871" s="0" t="n">
        <f aca="false">12*Inputs!$B$8*(1-MIN(1,Inputs!$G$8*$D1871)*churn_nonbuyers)*(ic*Inputs!$C$8+fee_wd*Inputs!$E$8*(1-$B1871)+fee_fx*Inputs!$D$8-cost_acc-cost_wd*Inputs!$E$8*(1-$B1871)-cost_fx*Inputs!$D$8)</f>
        <v>0</v>
      </c>
      <c r="N1871" s="0" t="n">
        <f aca="false">K1871+L1871+I1871-fixed</f>
        <v>-73324.8673712051</v>
      </c>
      <c r="O1871" s="0" t="n">
        <f aca="false">K1871+L1871+M1871-fixed</f>
        <v>-185146.016811205</v>
      </c>
      <c r="P1871" s="0" t="n">
        <f aca="false">12*Inputs!$B$6*(1-MIN(1,Inputs!$F$6*$D1871))*(ic*Inputs!$C$6+flat_fee-cost_acc-cost_wd*Inputs!$E$6*$E1871-cost_fx*Inputs!$D$6)+12*Inputs!$B$7*(1-MIN(1,Inputs!$F$7*$D1871))*(ic*Inputs!$C$7+flat_fee-cost_acc-cost_wd*Inputs!$E$7*$E1871-cost_fx*Inputs!$D$7)+12*Inputs!$B$8*(1-MIN(1,Inputs!$F$8*$D1871))*(ic*Inputs!$C$8+flat_fee-cost_acc-cost_wd*Inputs!$E$8*$E1871-cost_fx*Inputs!$D$8)-fixed</f>
        <v>-386243.68601296</v>
      </c>
    </row>
    <row r="1872" customFormat="false" ht="15" hidden="false" customHeight="false" outlineLevel="0" collapsed="false">
      <c r="A1872" s="0" t="n">
        <v>1807</v>
      </c>
      <c r="B1872" s="0" t="n">
        <v>0.233146</v>
      </c>
      <c r="C1872" s="0" t="n">
        <v>1.012572</v>
      </c>
      <c r="D1872" s="0" t="n">
        <v>1.770796</v>
      </c>
      <c r="E1872" s="0" t="n">
        <v>1.273601</v>
      </c>
      <c r="F1872" s="0" t="n">
        <v>0.144641</v>
      </c>
      <c r="G1872" s="0" t="n">
        <f aca="false">12*Inputs!$B$6*(MIN(1,$H$50*$C1872)*(ic*Inputs!$C$6+pS+fee_fx*Inputs!$D$6-cost_acc-cost_wd*Inputs!$E$6*$E1872-cost_fx*Inputs!$D$6-$F1872)+(1-MIN(1,$H$50*$C1872))*(1-MIN(1,Inputs!$G$6*$D1872)*churn_nonbuyers)*(ic*Inputs!$C$6+fee_wd*Inputs!$E$6*(1-$B1872)+fee_fx*Inputs!$D$6-cost_acc-cost_wd*Inputs!$E$6*(1-$B1872)-cost_fx*Inputs!$D$6))</f>
        <v>205408.045651657</v>
      </c>
      <c r="H1872" s="0" t="n">
        <f aca="false">12*Inputs!$B$7*(MIN(1,$H$51*$C1872)*(ic*Inputs!$C$7+pE+fee_fx*Inputs!$D$7-cost_acc-cost_wd*Inputs!$E$7*$E1872-cost_fx*Inputs!$D$7-$F1872)+(1-MIN(1,$H$51*$C1872))*(1-MIN(1,Inputs!$G$7*$D1872)*churn_nonbuyers)*(ic*Inputs!$C$7+fee_wd*Inputs!$E$7*(1-$B1872)+fee_fx*Inputs!$D$7-cost_acc-cost_wd*Inputs!$E$7*(1-$B1872)-cost_fx*Inputs!$D$7))</f>
        <v>388931.904522069</v>
      </c>
      <c r="I1872" s="0" t="n">
        <f aca="false">12*Inputs!$B$8*(MIN(1,$H$52*$C1872)*(ic*Inputs!$C$8+pT-cost_acc-cost_wd*Inputs!$E$8-cost_fx*Inputs!$D$8-cost_ins)+(1-MIN(1,$H$52*$C1872))*(1-MIN(1,Inputs!$G$8*$D1872)*churn_nonbuyers)*(ic*Inputs!$C$8+fee_wd*Inputs!$E$8*(1-$B1872)+fee_fx*Inputs!$D$8-cost_acc-cost_wd*Inputs!$E$8*(1-$B1872)-cost_fx*Inputs!$D$8))</f>
        <v>145956.178368</v>
      </c>
      <c r="J1872" s="0" t="n">
        <f aca="false">G1872+H1872+I1872-fixed</f>
        <v>40296.1285417259</v>
      </c>
      <c r="K1872" s="0" t="n">
        <f aca="false">12*Inputs!$B$6*(1-MIN(1,Inputs!$G$6*$D1872)*churn_nonbuyers)*(ic*Inputs!$C$6+fee_wd*Inputs!$E$6*(1-$B1872)+fee_fx*Inputs!$D$6-cost_acc-cost_wd*Inputs!$E$6*(1-$B1872)-cost_fx*Inputs!$D$6)</f>
        <v>153149.901150355</v>
      </c>
      <c r="L1872" s="0" t="n">
        <f aca="false">12*Inputs!$B$7*(1-MIN(1,Inputs!$G$7*$D1872)*churn_nonbuyers)*(ic*Inputs!$C$7+fee_wd*Inputs!$E$7*(1-$B1872)+fee_fx*Inputs!$D$7-cost_acc-cost_wd*Inputs!$E$7*(1-$B1872)-cost_fx*Inputs!$D$7)</f>
        <v>349990.956882213</v>
      </c>
      <c r="M1872" s="0" t="n">
        <f aca="false">12*Inputs!$B$8*(1-MIN(1,Inputs!$G$8*$D1872)*churn_nonbuyers)*(ic*Inputs!$C$8+fee_wd*Inputs!$E$8*(1-$B1872)+fee_fx*Inputs!$D$8-cost_acc-cost_wd*Inputs!$E$8*(1-$B1872)-cost_fx*Inputs!$D$8)</f>
        <v>0</v>
      </c>
      <c r="N1872" s="0" t="n">
        <f aca="false">K1872+L1872+I1872-fixed</f>
        <v>-50902.9635994316</v>
      </c>
      <c r="O1872" s="0" t="n">
        <f aca="false">K1872+L1872+M1872-fixed</f>
        <v>-196859.141967432</v>
      </c>
      <c r="P1872" s="0" t="n">
        <f aca="false">12*Inputs!$B$6*(1-MIN(1,Inputs!$F$6*$D1872))*(ic*Inputs!$C$6+flat_fee-cost_acc-cost_wd*Inputs!$E$6*$E1872-cost_fx*Inputs!$D$6)+12*Inputs!$B$7*(1-MIN(1,Inputs!$F$7*$D1872))*(ic*Inputs!$C$7+flat_fee-cost_acc-cost_wd*Inputs!$E$7*$E1872-cost_fx*Inputs!$D$7)+12*Inputs!$B$8*(1-MIN(1,Inputs!$F$8*$D1872))*(ic*Inputs!$C$8+flat_fee-cost_acc-cost_wd*Inputs!$E$8*$E1872-cost_fx*Inputs!$D$8)-fixed</f>
        <v>-431783.34515296</v>
      </c>
    </row>
    <row r="1873" customFormat="false" ht="15" hidden="false" customHeight="false" outlineLevel="0" collapsed="false">
      <c r="A1873" s="0" t="n">
        <v>1808</v>
      </c>
      <c r="B1873" s="0" t="n">
        <v>0.148938</v>
      </c>
      <c r="C1873" s="0" t="n">
        <v>0.831988</v>
      </c>
      <c r="D1873" s="0" t="n">
        <v>0.951848</v>
      </c>
      <c r="E1873" s="0" t="n">
        <v>1.274872</v>
      </c>
      <c r="F1873" s="0" t="n">
        <v>0.021823</v>
      </c>
      <c r="G1873" s="0" t="n">
        <f aca="false">12*Inputs!$B$6*(MIN(1,$H$50*$C1873)*(ic*Inputs!$C$6+pS+fee_fx*Inputs!$D$6-cost_acc-cost_wd*Inputs!$E$6*$E1873-cost_fx*Inputs!$D$6-$F1873)+(1-MIN(1,$H$50*$C1873))*(1-MIN(1,Inputs!$G$6*$D1873)*churn_nonbuyers)*(ic*Inputs!$C$6+fee_wd*Inputs!$E$6*(1-$B1873)+fee_fx*Inputs!$D$6-cost_acc-cost_wd*Inputs!$E$6*(1-$B1873)-cost_fx*Inputs!$D$6))</f>
        <v>215620.656810678</v>
      </c>
      <c r="H1873" s="0" t="n">
        <f aca="false">12*Inputs!$B$7*(MIN(1,$H$51*$C1873)*(ic*Inputs!$C$7+pE+fee_fx*Inputs!$D$7-cost_acc-cost_wd*Inputs!$E$7*$E1873-cost_fx*Inputs!$D$7-$F1873)+(1-MIN(1,$H$51*$C1873))*(1-MIN(1,Inputs!$G$7*$D1873)*churn_nonbuyers)*(ic*Inputs!$C$7+fee_wd*Inputs!$E$7*(1-$B1873)+fee_fx*Inputs!$D$7-cost_acc-cost_wd*Inputs!$E$7*(1-$B1873)-cost_fx*Inputs!$D$7))</f>
        <v>401669.48826258</v>
      </c>
      <c r="I1873" s="0" t="n">
        <f aca="false">12*Inputs!$B$8*(MIN(1,$H$52*$C1873)*(ic*Inputs!$C$8+pT-cost_acc-cost_wd*Inputs!$E$8-cost_fx*Inputs!$D$8-cost_ins)+(1-MIN(1,$H$52*$C1873))*(1-MIN(1,Inputs!$G$8*$D1873)*churn_nonbuyers)*(ic*Inputs!$C$8+fee_wd*Inputs!$E$8*(1-$B1873)+fee_fx*Inputs!$D$8-cost_acc-cost_wd*Inputs!$E$8*(1-$B1873)-cost_fx*Inputs!$D$8))</f>
        <v>164416.445986762</v>
      </c>
      <c r="J1873" s="0" t="n">
        <f aca="false">G1873+H1873+I1873-fixed</f>
        <v>81706.59106002</v>
      </c>
      <c r="K1873" s="0" t="n">
        <f aca="false">12*Inputs!$B$6*(1-MIN(1,Inputs!$G$6*$D1873)*churn_nonbuyers)*(ic*Inputs!$C$6+fee_wd*Inputs!$E$6*(1-$B1873)+fee_fx*Inputs!$D$6-cost_acc-cost_wd*Inputs!$E$6*(1-$B1873)-cost_fx*Inputs!$D$6)</f>
        <v>171579.017789453</v>
      </c>
      <c r="L1873" s="0" t="n">
        <f aca="false">12*Inputs!$B$7*(1-MIN(1,Inputs!$G$7*$D1873)*churn_nonbuyers)*(ic*Inputs!$C$7+fee_wd*Inputs!$E$7*(1-$B1873)+fee_fx*Inputs!$D$7-cost_acc-cost_wd*Inputs!$E$7*(1-$B1873)-cost_fx*Inputs!$D$7)</f>
        <v>370851.805169672</v>
      </c>
      <c r="M1873" s="0" t="n">
        <f aca="false">12*Inputs!$B$8*(1-MIN(1,Inputs!$G$8*$D1873)*churn_nonbuyers)*(ic*Inputs!$C$8+fee_wd*Inputs!$E$8*(1-$B1873)+fee_fx*Inputs!$D$8-cost_acc-cost_wd*Inputs!$E$8*(1-$B1873)-cost_fx*Inputs!$D$8)</f>
        <v>106536.093897446</v>
      </c>
      <c r="N1873" s="0" t="n">
        <f aca="false">K1873+L1873+I1873-fixed</f>
        <v>6847.26894588699</v>
      </c>
      <c r="O1873" s="0" t="n">
        <f aca="false">K1873+L1873+M1873-fixed</f>
        <v>-51033.083143429</v>
      </c>
      <c r="P1873" s="0" t="n">
        <f aca="false">12*Inputs!$B$6*(1-MIN(1,Inputs!$F$6*$D1873))*(ic*Inputs!$C$6+flat_fee-cost_acc-cost_wd*Inputs!$E$6*$E1873-cost_fx*Inputs!$D$6)+12*Inputs!$B$7*(1-MIN(1,Inputs!$F$7*$D1873))*(ic*Inputs!$C$7+flat_fee-cost_acc-cost_wd*Inputs!$E$7*$E1873-cost_fx*Inputs!$D$7)+12*Inputs!$B$8*(1-MIN(1,Inputs!$F$8*$D1873))*(ic*Inputs!$C$8+flat_fee-cost_acc-cost_wd*Inputs!$E$8*$E1873-cost_fx*Inputs!$D$8)-fixed</f>
        <v>-24294.99571456</v>
      </c>
    </row>
    <row r="1874" customFormat="false" ht="15" hidden="false" customHeight="false" outlineLevel="0" collapsed="false">
      <c r="A1874" s="0" t="n">
        <v>1809</v>
      </c>
      <c r="B1874" s="0" t="n">
        <v>0.235049</v>
      </c>
      <c r="C1874" s="0" t="n">
        <v>1.022732</v>
      </c>
      <c r="D1874" s="0" t="n">
        <v>1.047248</v>
      </c>
      <c r="E1874" s="0" t="n">
        <v>1.266008</v>
      </c>
      <c r="F1874" s="0" t="n">
        <v>0.205121</v>
      </c>
      <c r="G1874" s="0" t="n">
        <f aca="false">12*Inputs!$B$6*(MIN(1,$H$50*$C1874)*(ic*Inputs!$C$6+pS+fee_fx*Inputs!$D$6-cost_acc-cost_wd*Inputs!$E$6*$E1874-cost_fx*Inputs!$D$6-$F1874)+(1-MIN(1,$H$50*$C1874))*(1-MIN(1,Inputs!$G$6*$D1874)*churn_nonbuyers)*(ic*Inputs!$C$6+fee_wd*Inputs!$E$6*(1-$B1874)+fee_fx*Inputs!$D$6-cost_acc-cost_wd*Inputs!$E$6*(1-$B1874)-cost_fx*Inputs!$D$6))</f>
        <v>210029.166499036</v>
      </c>
      <c r="H1874" s="0" t="n">
        <f aca="false">12*Inputs!$B$7*(MIN(1,$H$51*$C1874)*(ic*Inputs!$C$7+pE+fee_fx*Inputs!$D$7-cost_acc-cost_wd*Inputs!$E$7*$E1874-cost_fx*Inputs!$D$7-$F1874)+(1-MIN(1,$H$51*$C1874))*(1-MIN(1,Inputs!$G$7*$D1874)*churn_nonbuyers)*(ic*Inputs!$C$7+fee_wd*Inputs!$E$7*(1-$B1874)+fee_fx*Inputs!$D$7-cost_acc-cost_wd*Inputs!$E$7*(1-$B1874)-cost_fx*Inputs!$D$7))</f>
        <v>391238.568821788</v>
      </c>
      <c r="I1874" s="0" t="n">
        <f aca="false">12*Inputs!$B$8*(MIN(1,$H$52*$C1874)*(ic*Inputs!$C$8+pT-cost_acc-cost_wd*Inputs!$E$8-cost_fx*Inputs!$D$8-cost_ins)+(1-MIN(1,$H$52*$C1874))*(1-MIN(1,Inputs!$G$8*$D1874)*churn_nonbuyers)*(ic*Inputs!$C$8+fee_wd*Inputs!$E$8*(1-$B1874)+fee_fx*Inputs!$D$8-cost_acc-cost_wd*Inputs!$E$8*(1-$B1874)-cost_fx*Inputs!$D$8))</f>
        <v>171316.204023434</v>
      </c>
      <c r="J1874" s="0" t="n">
        <f aca="false">G1874+H1874+I1874-fixed</f>
        <v>72583.9393442579</v>
      </c>
      <c r="K1874" s="0" t="n">
        <f aca="false">12*Inputs!$B$6*(1-MIN(1,Inputs!$G$6*$D1874)*churn_nonbuyers)*(ic*Inputs!$C$6+fee_wd*Inputs!$E$6*(1-$B1874)+fee_fx*Inputs!$D$6-cost_acc-cost_wd*Inputs!$E$6*(1-$B1874)-cost_fx*Inputs!$D$6)</f>
        <v>158968.997245094</v>
      </c>
      <c r="L1874" s="0" t="n">
        <f aca="false">12*Inputs!$B$7*(1-MIN(1,Inputs!$G$7*$D1874)*churn_nonbuyers)*(ic*Inputs!$C$7+fee_wd*Inputs!$E$7*(1-$B1874)+fee_fx*Inputs!$D$7-cost_acc-cost_wd*Inputs!$E$7*(1-$B1874)-cost_fx*Inputs!$D$7)</f>
        <v>357748.820043057</v>
      </c>
      <c r="M1874" s="0" t="n">
        <f aca="false">12*Inputs!$B$8*(1-MIN(1,Inputs!$G$8*$D1874)*churn_nonbuyers)*(ic*Inputs!$C$8+fee_wd*Inputs!$E$8*(1-$B1874)+fee_fx*Inputs!$D$8-cost_acc-cost_wd*Inputs!$E$8*(1-$B1874)-cost_fx*Inputs!$D$8)</f>
        <v>84113.2193571072</v>
      </c>
      <c r="N1874" s="0" t="n">
        <f aca="false">K1874+L1874+I1874-fixed</f>
        <v>-11965.9786884149</v>
      </c>
      <c r="O1874" s="0" t="n">
        <f aca="false">K1874+L1874+M1874-fixed</f>
        <v>-99168.9633547417</v>
      </c>
      <c r="P1874" s="0" t="n">
        <f aca="false">12*Inputs!$B$6*(1-MIN(1,Inputs!$F$6*$D1874))*(ic*Inputs!$C$6+flat_fee-cost_acc-cost_wd*Inputs!$E$6*$E1874-cost_fx*Inputs!$D$6)+12*Inputs!$B$7*(1-MIN(1,Inputs!$F$7*$D1874))*(ic*Inputs!$C$7+flat_fee-cost_acc-cost_wd*Inputs!$E$7*$E1874-cost_fx*Inputs!$D$7)+12*Inputs!$B$8*(1-MIN(1,Inputs!$F$8*$D1874))*(ic*Inputs!$C$8+flat_fee-cost_acc-cost_wd*Inputs!$E$8*$E1874-cost_fx*Inputs!$D$8)-fixed</f>
        <v>-68071.5231078399</v>
      </c>
    </row>
    <row r="1875" customFormat="false" ht="15" hidden="false" customHeight="false" outlineLevel="0" collapsed="false">
      <c r="A1875" s="0" t="n">
        <v>1810</v>
      </c>
      <c r="B1875" s="0" t="n">
        <v>0.169566</v>
      </c>
      <c r="C1875" s="0" t="n">
        <v>0.840333</v>
      </c>
      <c r="D1875" s="0" t="n">
        <v>1.3923</v>
      </c>
      <c r="E1875" s="0" t="n">
        <v>1.104575</v>
      </c>
      <c r="F1875" s="0" t="n">
        <v>0.348212</v>
      </c>
      <c r="G1875" s="0" t="n">
        <f aca="false">12*Inputs!$B$6*(MIN(1,$H$50*$C1875)*(ic*Inputs!$C$6+pS+fee_fx*Inputs!$D$6-cost_acc-cost_wd*Inputs!$E$6*$E1875-cost_fx*Inputs!$D$6-$F1875)+(1-MIN(1,$H$50*$C1875))*(1-MIN(1,Inputs!$G$6*$D1875)*churn_nonbuyers)*(ic*Inputs!$C$6+fee_wd*Inputs!$E$6*(1-$B1875)+fee_fx*Inputs!$D$6-cost_acc-cost_wd*Inputs!$E$6*(1-$B1875)-cost_fx*Inputs!$D$6))</f>
        <v>206761.689947222</v>
      </c>
      <c r="H1875" s="0" t="n">
        <f aca="false">12*Inputs!$B$7*(MIN(1,$H$51*$C1875)*(ic*Inputs!$C$7+pE+fee_fx*Inputs!$D$7-cost_acc-cost_wd*Inputs!$E$7*$E1875-cost_fx*Inputs!$D$7-$F1875)+(1-MIN(1,$H$51*$C1875))*(1-MIN(1,Inputs!$G$7*$D1875)*churn_nonbuyers)*(ic*Inputs!$C$7+fee_wd*Inputs!$E$7*(1-$B1875)+fee_fx*Inputs!$D$7-cost_acc-cost_wd*Inputs!$E$7*(1-$B1875)-cost_fx*Inputs!$D$7))</f>
        <v>397427.805422363</v>
      </c>
      <c r="I1875" s="0" t="n">
        <f aca="false">12*Inputs!$B$8*(MIN(1,$H$52*$C1875)*(ic*Inputs!$C$8+pT-cost_acc-cost_wd*Inputs!$E$8-cost_fx*Inputs!$D$8-cost_ins)+(1-MIN(1,$H$52*$C1875))*(1-MIN(1,Inputs!$G$8*$D1875)*churn_nonbuyers)*(ic*Inputs!$C$8+fee_wd*Inputs!$E$8*(1-$B1875)+fee_fx*Inputs!$D$8-cost_acc-cost_wd*Inputs!$E$8*(1-$B1875)-cost_fx*Inputs!$D$8))</f>
        <v>124456.301074313</v>
      </c>
      <c r="J1875" s="0" t="n">
        <f aca="false">G1875+H1875+I1875-fixed</f>
        <v>28645.7964438986</v>
      </c>
      <c r="K1875" s="0" t="n">
        <f aca="false">12*Inputs!$B$6*(1-MIN(1,Inputs!$G$6*$D1875)*churn_nonbuyers)*(ic*Inputs!$C$6+fee_wd*Inputs!$E$6*(1-$B1875)+fee_fx*Inputs!$D$6-cost_acc-cost_wd*Inputs!$E$6*(1-$B1875)-cost_fx*Inputs!$D$6)</f>
        <v>164847.93654096</v>
      </c>
      <c r="L1875" s="0" t="n">
        <f aca="false">12*Inputs!$B$7*(1-MIN(1,Inputs!$G$7*$D1875)*churn_nonbuyers)*(ic*Inputs!$C$7+fee_wd*Inputs!$E$7*(1-$B1875)+fee_fx*Inputs!$D$7-cost_acc-cost_wd*Inputs!$E$7*(1-$B1875)-cost_fx*Inputs!$D$7)</f>
        <v>362961.129924576</v>
      </c>
      <c r="M1875" s="0" t="n">
        <f aca="false">12*Inputs!$B$8*(1-MIN(1,Inputs!$G$8*$D1875)*churn_nonbuyers)*(ic*Inputs!$C$8+fee_wd*Inputs!$E$8*(1-$B1875)+fee_fx*Inputs!$D$8-cost_acc-cost_wd*Inputs!$E$8*(1-$B1875)-cost_fx*Inputs!$D$8)</f>
        <v>8080.64252448001</v>
      </c>
      <c r="N1875" s="0" t="n">
        <f aca="false">K1875+L1875+I1875-fixed</f>
        <v>-47734.6324601505</v>
      </c>
      <c r="O1875" s="0" t="n">
        <f aca="false">K1875+L1875+M1875-fixed</f>
        <v>-164110.291009984</v>
      </c>
      <c r="P1875" s="0" t="n">
        <f aca="false">12*Inputs!$B$6*(1-MIN(1,Inputs!$F$6*$D1875))*(ic*Inputs!$C$6+flat_fee-cost_acc-cost_wd*Inputs!$E$6*$E1875-cost_fx*Inputs!$D$6)+12*Inputs!$B$7*(1-MIN(1,Inputs!$F$7*$D1875))*(ic*Inputs!$C$7+flat_fee-cost_acc-cost_wd*Inputs!$E$7*$E1875-cost_fx*Inputs!$D$7)+12*Inputs!$B$8*(1-MIN(1,Inputs!$F$8*$D1875))*(ic*Inputs!$C$8+flat_fee-cost_acc-cost_wd*Inputs!$E$8*$E1875-cost_fx*Inputs!$D$8)-fixed</f>
        <v>-186087.409</v>
      </c>
    </row>
    <row r="1876" customFormat="false" ht="15" hidden="false" customHeight="false" outlineLevel="0" collapsed="false">
      <c r="A1876" s="0" t="n">
        <v>1811</v>
      </c>
      <c r="B1876" s="0" t="n">
        <v>0.347392</v>
      </c>
      <c r="C1876" s="0" t="n">
        <v>0.989646</v>
      </c>
      <c r="D1876" s="0" t="n">
        <v>1.02467</v>
      </c>
      <c r="E1876" s="0" t="n">
        <v>1.113304</v>
      </c>
      <c r="F1876" s="0" t="n">
        <v>0.214337</v>
      </c>
      <c r="G1876" s="0" t="n">
        <f aca="false">12*Inputs!$B$6*(MIN(1,$H$50*$C1876)*(ic*Inputs!$C$6+pS+fee_fx*Inputs!$D$6-cost_acc-cost_wd*Inputs!$E$6*$E1876-cost_fx*Inputs!$D$6-$F1876)+(1-MIN(1,$H$50*$C1876))*(1-MIN(1,Inputs!$G$6*$D1876)*churn_nonbuyers)*(ic*Inputs!$C$6+fee_wd*Inputs!$E$6*(1-$B1876)+fee_fx*Inputs!$D$6-cost_acc-cost_wd*Inputs!$E$6*(1-$B1876)-cost_fx*Inputs!$D$6))</f>
        <v>197690.060006968</v>
      </c>
      <c r="H1876" s="0" t="n">
        <f aca="false">12*Inputs!$B$7*(MIN(1,$H$51*$C1876)*(ic*Inputs!$C$7+pE+fee_fx*Inputs!$D$7-cost_acc-cost_wd*Inputs!$E$7*$E1876-cost_fx*Inputs!$D$7-$F1876)+(1-MIN(1,$H$51*$C1876))*(1-MIN(1,Inputs!$G$7*$D1876)*churn_nonbuyers)*(ic*Inputs!$C$7+fee_wd*Inputs!$E$7*(1-$B1876)+fee_fx*Inputs!$D$7-cost_acc-cost_wd*Inputs!$E$7*(1-$B1876)-cost_fx*Inputs!$D$7))</f>
        <v>397717.311834433</v>
      </c>
      <c r="I1876" s="0" t="n">
        <f aca="false">12*Inputs!$B$8*(MIN(1,$H$52*$C1876)*(ic*Inputs!$C$8+pT-cost_acc-cost_wd*Inputs!$E$8-cost_fx*Inputs!$D$8-cost_ins)+(1-MIN(1,$H$52*$C1876))*(1-MIN(1,Inputs!$G$8*$D1876)*churn_nonbuyers)*(ic*Inputs!$C$8+fee_wd*Inputs!$E$8*(1-$B1876)+fee_fx*Inputs!$D$8-cost_acc-cost_wd*Inputs!$E$8*(1-$B1876)-cost_fx*Inputs!$D$8))</f>
        <v>169556.888276379</v>
      </c>
      <c r="J1876" s="0" t="n">
        <f aca="false">G1876+H1876+I1876-fixed</f>
        <v>64964.2601177798</v>
      </c>
      <c r="K1876" s="0" t="n">
        <f aca="false">12*Inputs!$B$6*(1-MIN(1,Inputs!$G$6*$D1876)*churn_nonbuyers)*(ic*Inputs!$C$6+fee_wd*Inputs!$E$6*(1-$B1876)+fee_fx*Inputs!$D$6-cost_acc-cost_wd*Inputs!$E$6*(1-$B1876)-cost_fx*Inputs!$D$6)</f>
        <v>143809.805956608</v>
      </c>
      <c r="L1876" s="0" t="n">
        <f aca="false">12*Inputs!$B$7*(1-MIN(1,Inputs!$G$7*$D1876)*churn_nonbuyers)*(ic*Inputs!$C$7+fee_wd*Inputs!$E$7*(1-$B1876)+fee_fx*Inputs!$D$7-cost_acc-cost_wd*Inputs!$E$7*(1-$B1876)-cost_fx*Inputs!$D$7)</f>
        <v>342318.900213965</v>
      </c>
      <c r="M1876" s="0" t="n">
        <f aca="false">12*Inputs!$B$8*(1-MIN(1,Inputs!$G$8*$D1876)*churn_nonbuyers)*(ic*Inputs!$C$8+fee_wd*Inputs!$E$8*(1-$B1876)+fee_fx*Inputs!$D$8-cost_acc-cost_wd*Inputs!$E$8*(1-$B1876)-cost_fx*Inputs!$D$8)</f>
        <v>87568.910997504</v>
      </c>
      <c r="N1876" s="0" t="n">
        <f aca="false">K1876+L1876+I1876-fixed</f>
        <v>-44314.4055530484</v>
      </c>
      <c r="O1876" s="0" t="n">
        <f aca="false">K1876+L1876+M1876-fixed</f>
        <v>-126302.382831923</v>
      </c>
      <c r="P1876" s="0" t="n">
        <f aca="false">12*Inputs!$B$6*(1-MIN(1,Inputs!$F$6*$D1876))*(ic*Inputs!$C$6+flat_fee-cost_acc-cost_wd*Inputs!$E$6*$E1876-cost_fx*Inputs!$D$6)+12*Inputs!$B$7*(1-MIN(1,Inputs!$F$7*$D1876))*(ic*Inputs!$C$7+flat_fee-cost_acc-cost_wd*Inputs!$E$7*$E1876-cost_fx*Inputs!$D$7)+12*Inputs!$B$8*(1-MIN(1,Inputs!$F$8*$D1876))*(ic*Inputs!$C$8+flat_fee-cost_acc-cost_wd*Inputs!$E$8*$E1876-cost_fx*Inputs!$D$8)-fixed</f>
        <v>8283.41856320016</v>
      </c>
    </row>
    <row r="1877" customFormat="false" ht="15" hidden="false" customHeight="false" outlineLevel="0" collapsed="false">
      <c r="A1877" s="0" t="n">
        <v>1812</v>
      </c>
      <c r="B1877" s="0" t="n">
        <v>0.41947</v>
      </c>
      <c r="C1877" s="0" t="n">
        <v>0.869982</v>
      </c>
      <c r="D1877" s="0" t="n">
        <v>1.006993</v>
      </c>
      <c r="E1877" s="0" t="n">
        <v>1.233455</v>
      </c>
      <c r="F1877" s="0" t="n">
        <v>0.139747</v>
      </c>
      <c r="G1877" s="0" t="n">
        <f aca="false">12*Inputs!$B$6*(MIN(1,$H$50*$C1877)*(ic*Inputs!$C$6+pS+fee_fx*Inputs!$D$6-cost_acc-cost_wd*Inputs!$E$6*$E1877-cost_fx*Inputs!$D$6-$F1877)+(1-MIN(1,$H$50*$C1877))*(1-MIN(1,Inputs!$G$6*$D1877)*churn_nonbuyers)*(ic*Inputs!$C$6+fee_wd*Inputs!$E$6*(1-$B1877)+fee_fx*Inputs!$D$6-cost_acc-cost_wd*Inputs!$E$6*(1-$B1877)-cost_fx*Inputs!$D$6))</f>
        <v>181215.847584532</v>
      </c>
      <c r="H1877" s="0" t="n">
        <f aca="false">12*Inputs!$B$7*(MIN(1,$H$51*$C1877)*(ic*Inputs!$C$7+pE+fee_fx*Inputs!$D$7-cost_acc-cost_wd*Inputs!$E$7*$E1877-cost_fx*Inputs!$D$7-$F1877)+(1-MIN(1,$H$51*$C1877))*(1-MIN(1,Inputs!$G$7*$D1877)*churn_nonbuyers)*(ic*Inputs!$C$7+fee_wd*Inputs!$E$7*(1-$B1877)+fee_fx*Inputs!$D$7-cost_acc-cost_wd*Inputs!$E$7*(1-$B1877)-cost_fx*Inputs!$D$7))</f>
        <v>376273.993382025</v>
      </c>
      <c r="I1877" s="0" t="n">
        <f aca="false">12*Inputs!$B$8*(MIN(1,$H$52*$C1877)*(ic*Inputs!$C$8+pT-cost_acc-cost_wd*Inputs!$E$8-cost_fx*Inputs!$D$8-cost_ins)+(1-MIN(1,$H$52*$C1877))*(1-MIN(1,Inputs!$G$8*$D1877)*churn_nonbuyers)*(ic*Inputs!$C$8+fee_wd*Inputs!$E$8*(1-$B1877)+fee_fx*Inputs!$D$8-cost_acc-cost_wd*Inputs!$E$8*(1-$B1877)-cost_fx*Inputs!$D$8))</f>
        <v>160742.573130904</v>
      </c>
      <c r="J1877" s="0" t="n">
        <f aca="false">G1877+H1877+I1877-fixed</f>
        <v>18232.4140974612</v>
      </c>
      <c r="K1877" s="0" t="n">
        <f aca="false">12*Inputs!$B$6*(1-MIN(1,Inputs!$G$6*$D1877)*churn_nonbuyers)*(ic*Inputs!$C$6+fee_wd*Inputs!$E$6*(1-$B1877)+fee_fx*Inputs!$D$6-cost_acc-cost_wd*Inputs!$E$6*(1-$B1877)-cost_fx*Inputs!$D$6)</f>
        <v>134087.134706712</v>
      </c>
      <c r="L1877" s="0" t="n">
        <f aca="false">12*Inputs!$B$7*(1-MIN(1,Inputs!$G$7*$D1877)*churn_nonbuyers)*(ic*Inputs!$C$7+fee_wd*Inputs!$E$7*(1-$B1877)+fee_fx*Inputs!$D$7-cost_acc-cost_wd*Inputs!$E$7*(1-$B1877)-cost_fx*Inputs!$D$7)</f>
        <v>332440.515160027</v>
      </c>
      <c r="M1877" s="0" t="n">
        <f aca="false">12*Inputs!$B$8*(1-MIN(1,Inputs!$G$8*$D1877)*churn_nonbuyers)*(ic*Inputs!$C$8+fee_wd*Inputs!$E$8*(1-$B1877)+fee_fx*Inputs!$D$8-cost_acc-cost_wd*Inputs!$E$8*(1-$B1877)-cost_fx*Inputs!$D$8)</f>
        <v>90380.432044656</v>
      </c>
      <c r="N1877" s="0" t="n">
        <f aca="false">K1877+L1877+I1877-fixed</f>
        <v>-72729.7770023565</v>
      </c>
      <c r="O1877" s="0" t="n">
        <f aca="false">K1877+L1877+M1877-fixed</f>
        <v>-143091.918088605</v>
      </c>
      <c r="P1877" s="0" t="n">
        <f aca="false">12*Inputs!$B$6*(1-MIN(1,Inputs!$F$6*$D1877))*(ic*Inputs!$C$6+flat_fee-cost_acc-cost_wd*Inputs!$E$6*$E1877-cost_fx*Inputs!$D$6)+12*Inputs!$B$7*(1-MIN(1,Inputs!$F$7*$D1877))*(ic*Inputs!$C$7+flat_fee-cost_acc-cost_wd*Inputs!$E$7*$E1877-cost_fx*Inputs!$D$7)+12*Inputs!$B$8*(1-MIN(1,Inputs!$F$8*$D1877))*(ic*Inputs!$C$8+flat_fee-cost_acc-cost_wd*Inputs!$E$8*$E1877-cost_fx*Inputs!$D$8)-fixed</f>
        <v>-33932.2963083999</v>
      </c>
    </row>
    <row r="1878" customFormat="false" ht="15" hidden="false" customHeight="false" outlineLevel="0" collapsed="false">
      <c r="A1878" s="0" t="n">
        <v>1813</v>
      </c>
      <c r="B1878" s="0" t="n">
        <v>0.104512</v>
      </c>
      <c r="C1878" s="0" t="n">
        <v>0.784238</v>
      </c>
      <c r="D1878" s="0" t="n">
        <v>1.36733</v>
      </c>
      <c r="E1878" s="0" t="n">
        <v>1.130108</v>
      </c>
      <c r="F1878" s="0" t="n">
        <v>0.17363</v>
      </c>
      <c r="G1878" s="0" t="n">
        <f aca="false">12*Inputs!$B$6*(MIN(1,$H$50*$C1878)*(ic*Inputs!$C$6+pS+fee_fx*Inputs!$D$6-cost_acc-cost_wd*Inputs!$E$6*$E1878-cost_fx*Inputs!$D$6-$F1878)+(1-MIN(1,$H$50*$C1878))*(1-MIN(1,Inputs!$G$6*$D1878)*churn_nonbuyers)*(ic*Inputs!$C$6+fee_wd*Inputs!$E$6*(1-$B1878)+fee_fx*Inputs!$D$6-cost_acc-cost_wd*Inputs!$E$6*(1-$B1878)-cost_fx*Inputs!$D$6))</f>
        <v>215044.074776947</v>
      </c>
      <c r="H1878" s="0" t="n">
        <f aca="false">12*Inputs!$B$7*(MIN(1,$H$51*$C1878)*(ic*Inputs!$C$7+pE+fee_fx*Inputs!$D$7-cost_acc-cost_wd*Inputs!$E$7*$E1878-cost_fx*Inputs!$D$7-$F1878)+(1-MIN(1,$H$51*$C1878))*(1-MIN(1,Inputs!$G$7*$D1878)*churn_nonbuyers)*(ic*Inputs!$C$7+fee_wd*Inputs!$E$7*(1-$B1878)+fee_fx*Inputs!$D$7-cost_acc-cost_wd*Inputs!$E$7*(1-$B1878)-cost_fx*Inputs!$D$7))</f>
        <v>407066.682096913</v>
      </c>
      <c r="I1878" s="0" t="n">
        <f aca="false">12*Inputs!$B$8*(MIN(1,$H$52*$C1878)*(ic*Inputs!$C$8+pT-cost_acc-cost_wd*Inputs!$E$8-cost_fx*Inputs!$D$8-cost_ins)+(1-MIN(1,$H$52*$C1878))*(1-MIN(1,Inputs!$G$8*$D1878)*churn_nonbuyers)*(ic*Inputs!$C$8+fee_wd*Inputs!$E$8*(1-$B1878)+fee_fx*Inputs!$D$8-cost_acc-cost_wd*Inputs!$E$8*(1-$B1878)-cost_fx*Inputs!$D$8))</f>
        <v>119257.263524251</v>
      </c>
      <c r="J1878" s="0" t="n">
        <f aca="false">G1878+H1878+I1878-fixed</f>
        <v>41368.0203981112</v>
      </c>
      <c r="K1878" s="0" t="n">
        <f aca="false">12*Inputs!$B$6*(1-MIN(1,Inputs!$G$6*$D1878)*churn_nonbuyers)*(ic*Inputs!$C$6+fee_wd*Inputs!$E$6*(1-$B1878)+fee_fx*Inputs!$D$6-cost_acc-cost_wd*Inputs!$E$6*(1-$B1878)-cost_fx*Inputs!$D$6)</f>
        <v>173796.482829312</v>
      </c>
      <c r="L1878" s="0" t="n">
        <f aca="false">12*Inputs!$B$7*(1-MIN(1,Inputs!$G$7*$D1878)*churn_nonbuyers)*(ic*Inputs!$C$7+fee_wd*Inputs!$E$7*(1-$B1878)+fee_fx*Inputs!$D$7-cost_acc-cost_wd*Inputs!$E$7*(1-$B1878)-cost_fx*Inputs!$D$7)</f>
        <v>372228.386657587</v>
      </c>
      <c r="M1878" s="0" t="n">
        <f aca="false">12*Inputs!$B$8*(1-MIN(1,Inputs!$G$8*$D1878)*churn_nonbuyers)*(ic*Inputs!$C$8+fee_wd*Inputs!$E$8*(1-$B1878)+fee_fx*Inputs!$D$8-cost_acc-cost_wd*Inputs!$E$8*(1-$B1878)-cost_fx*Inputs!$D$8)</f>
        <v>13777.3860034561</v>
      </c>
      <c r="N1878" s="0" t="n">
        <f aca="false">K1878+L1878+I1878-fixed</f>
        <v>-34717.8669888496</v>
      </c>
      <c r="O1878" s="0" t="n">
        <f aca="false">K1878+L1878+M1878-fixed</f>
        <v>-140197.744509645</v>
      </c>
      <c r="P1878" s="0" t="n">
        <f aca="false">12*Inputs!$B$6*(1-MIN(1,Inputs!$F$6*$D1878))*(ic*Inputs!$C$6+flat_fee-cost_acc-cost_wd*Inputs!$E$6*$E1878-cost_fx*Inputs!$D$6)+12*Inputs!$B$7*(1-MIN(1,Inputs!$F$7*$D1878))*(ic*Inputs!$C$7+flat_fee-cost_acc-cost_wd*Inputs!$E$7*$E1878-cost_fx*Inputs!$D$7)+12*Inputs!$B$8*(1-MIN(1,Inputs!$F$8*$D1878))*(ic*Inputs!$C$8+flat_fee-cost_acc-cost_wd*Inputs!$E$8*$E1878-cost_fx*Inputs!$D$8)-fixed</f>
        <v>-181412.1110464</v>
      </c>
    </row>
    <row r="1879" customFormat="false" ht="15" hidden="false" customHeight="false" outlineLevel="0" collapsed="false">
      <c r="A1879" s="0" t="n">
        <v>1814</v>
      </c>
      <c r="B1879" s="0" t="n">
        <v>0.315973</v>
      </c>
      <c r="C1879" s="0" t="n">
        <v>0.786182</v>
      </c>
      <c r="D1879" s="0" t="n">
        <v>0.977469</v>
      </c>
      <c r="E1879" s="0" t="n">
        <v>1.231536</v>
      </c>
      <c r="F1879" s="0" t="n">
        <v>0.178038</v>
      </c>
      <c r="G1879" s="0" t="n">
        <f aca="false">12*Inputs!$B$6*(MIN(1,$H$50*$C1879)*(ic*Inputs!$C$6+pS+fee_fx*Inputs!$D$6-cost_acc-cost_wd*Inputs!$E$6*$E1879-cost_fx*Inputs!$D$6-$F1879)+(1-MIN(1,$H$50*$C1879))*(1-MIN(1,Inputs!$G$6*$D1879)*churn_nonbuyers)*(ic*Inputs!$C$6+fee_wd*Inputs!$E$6*(1-$B1879)+fee_fx*Inputs!$D$6-cost_acc-cost_wd*Inputs!$E$6*(1-$B1879)-cost_fx*Inputs!$D$6))</f>
        <v>189496.362491149</v>
      </c>
      <c r="H1879" s="0" t="n">
        <f aca="false">12*Inputs!$B$7*(MIN(1,$H$51*$C1879)*(ic*Inputs!$C$7+pE+fee_fx*Inputs!$D$7-cost_acc-cost_wd*Inputs!$E$7*$E1879-cost_fx*Inputs!$D$7-$F1879)+(1-MIN(1,$H$51*$C1879))*(1-MIN(1,Inputs!$G$7*$D1879)*churn_nonbuyers)*(ic*Inputs!$C$7+fee_wd*Inputs!$E$7*(1-$B1879)+fee_fx*Inputs!$D$7-cost_acc-cost_wd*Inputs!$E$7*(1-$B1879)-cost_fx*Inputs!$D$7))</f>
        <v>380616.956153662</v>
      </c>
      <c r="I1879" s="0" t="n">
        <f aca="false">12*Inputs!$B$8*(MIN(1,$H$52*$C1879)*(ic*Inputs!$C$8+pT-cost_acc-cost_wd*Inputs!$E$8-cost_fx*Inputs!$D$8-cost_ins)+(1-MIN(1,$H$52*$C1879))*(1-MIN(1,Inputs!$G$8*$D1879)*churn_nonbuyers)*(ic*Inputs!$C$8+fee_wd*Inputs!$E$8*(1-$B1879)+fee_fx*Inputs!$D$8-cost_acc-cost_wd*Inputs!$E$8*(1-$B1879)-cost_fx*Inputs!$D$8))</f>
        <v>157516.641910968</v>
      </c>
      <c r="J1879" s="0" t="n">
        <f aca="false">G1879+H1879+I1879-fixed</f>
        <v>27629.9605557789</v>
      </c>
      <c r="K1879" s="0" t="n">
        <f aca="false">12*Inputs!$B$6*(1-MIN(1,Inputs!$G$6*$D1879)*churn_nonbuyers)*(ic*Inputs!$C$6+fee_wd*Inputs!$E$6*(1-$B1879)+fee_fx*Inputs!$D$6-cost_acc-cost_wd*Inputs!$E$6*(1-$B1879)-cost_fx*Inputs!$D$6)</f>
        <v>148470.747928826</v>
      </c>
      <c r="L1879" s="0" t="n">
        <f aca="false">12*Inputs!$B$7*(1-MIN(1,Inputs!$G$7*$D1879)*churn_nonbuyers)*(ic*Inputs!$C$7+fee_wd*Inputs!$E$7*(1-$B1879)+fee_fx*Inputs!$D$7-cost_acc-cost_wd*Inputs!$E$7*(1-$B1879)-cost_fx*Inputs!$D$7)</f>
        <v>347210.671445296</v>
      </c>
      <c r="M1879" s="0" t="n">
        <f aca="false">12*Inputs!$B$8*(1-MIN(1,Inputs!$G$8*$D1879)*churn_nonbuyers)*(ic*Inputs!$C$8+fee_wd*Inputs!$E$8*(1-$B1879)+fee_fx*Inputs!$D$8-cost_acc-cost_wd*Inputs!$E$8*(1-$B1879)-cost_fx*Inputs!$D$8)</f>
        <v>98278.6669745232</v>
      </c>
      <c r="N1879" s="0" t="n">
        <f aca="false">K1879+L1879+I1879-fixed</f>
        <v>-46801.9387149096</v>
      </c>
      <c r="O1879" s="0" t="n">
        <f aca="false">K1879+L1879+M1879-fixed</f>
        <v>-106039.913651354</v>
      </c>
      <c r="P1879" s="0" t="n">
        <f aca="false">12*Inputs!$B$6*(1-MIN(1,Inputs!$F$6*$D1879))*(ic*Inputs!$C$6+flat_fee-cost_acc-cost_wd*Inputs!$E$6*$E1879-cost_fx*Inputs!$D$6)+12*Inputs!$B$7*(1-MIN(1,Inputs!$F$7*$D1879))*(ic*Inputs!$C$7+flat_fee-cost_acc-cost_wd*Inputs!$E$7*$E1879-cost_fx*Inputs!$D$7)+12*Inputs!$B$8*(1-MIN(1,Inputs!$F$8*$D1879))*(ic*Inputs!$C$8+flat_fee-cost_acc-cost_wd*Inputs!$E$8*$E1879-cost_fx*Inputs!$D$8)-fixed</f>
        <v>-18097.70725984</v>
      </c>
    </row>
    <row r="1880" customFormat="false" ht="15" hidden="false" customHeight="false" outlineLevel="0" collapsed="false">
      <c r="A1880" s="0" t="n">
        <v>1815</v>
      </c>
      <c r="B1880" s="0" t="n">
        <v>0.269204</v>
      </c>
      <c r="C1880" s="0" t="n">
        <v>1.039888</v>
      </c>
      <c r="D1880" s="0" t="n">
        <v>0.809471</v>
      </c>
      <c r="E1880" s="0" t="n">
        <v>1.049603</v>
      </c>
      <c r="F1880" s="0" t="n">
        <v>0.342091</v>
      </c>
      <c r="G1880" s="0" t="n">
        <f aca="false">12*Inputs!$B$6*(MIN(1,$H$50*$C1880)*(ic*Inputs!$C$6+pS+fee_fx*Inputs!$D$6-cost_acc-cost_wd*Inputs!$E$6*$E1880-cost_fx*Inputs!$D$6-$F1880)+(1-MIN(1,$H$50*$C1880))*(1-MIN(1,Inputs!$G$6*$D1880)*churn_nonbuyers)*(ic*Inputs!$C$6+fee_wd*Inputs!$E$6*(1-$B1880)+fee_fx*Inputs!$D$6-cost_acc-cost_wd*Inputs!$E$6*(1-$B1880)-cost_fx*Inputs!$D$6))</f>
        <v>210290.685219975</v>
      </c>
      <c r="H1880" s="0" t="n">
        <f aca="false">12*Inputs!$B$7*(MIN(1,$H$51*$C1880)*(ic*Inputs!$C$7+pE+fee_fx*Inputs!$D$7-cost_acc-cost_wd*Inputs!$E$7*$E1880-cost_fx*Inputs!$D$7-$F1880)+(1-MIN(1,$H$51*$C1880))*(1-MIN(1,Inputs!$G$7*$D1880)*churn_nonbuyers)*(ic*Inputs!$C$7+fee_wd*Inputs!$E$7*(1-$B1880)+fee_fx*Inputs!$D$7-cost_acc-cost_wd*Inputs!$E$7*(1-$B1880)-cost_fx*Inputs!$D$7))</f>
        <v>408256.464940498</v>
      </c>
      <c r="I1880" s="0" t="n">
        <f aca="false">12*Inputs!$B$8*(MIN(1,$H$52*$C1880)*(ic*Inputs!$C$8+pT-cost_acc-cost_wd*Inputs!$E$8-cost_fx*Inputs!$D$8-cost_ins)+(1-MIN(1,$H$52*$C1880))*(1-MIN(1,Inputs!$G$8*$D1880)*churn_nonbuyers)*(ic*Inputs!$C$8+fee_wd*Inputs!$E$8*(1-$B1880)+fee_fx*Inputs!$D$8-cost_acc-cost_wd*Inputs!$E$8*(1-$B1880)-cost_fx*Inputs!$D$8))</f>
        <v>186856.050132254</v>
      </c>
      <c r="J1880" s="0" t="n">
        <f aca="false">G1880+H1880+I1880-fixed</f>
        <v>105403.200292727</v>
      </c>
      <c r="K1880" s="0" t="n">
        <f aca="false">12*Inputs!$B$6*(1-MIN(1,Inputs!$G$6*$D1880)*churn_nonbuyers)*(ic*Inputs!$C$6+fee_wd*Inputs!$E$6*(1-$B1880)+fee_fx*Inputs!$D$6-cost_acc-cost_wd*Inputs!$E$6*(1-$B1880)-cost_fx*Inputs!$D$6)</f>
        <v>156244.128703805</v>
      </c>
      <c r="L1880" s="0" t="n">
        <f aca="false">12*Inputs!$B$7*(1-MIN(1,Inputs!$G$7*$D1880)*churn_nonbuyers)*(ic*Inputs!$C$7+fee_wd*Inputs!$E$7*(1-$B1880)+fee_fx*Inputs!$D$7-cost_acc-cost_wd*Inputs!$E$7*(1-$B1880)-cost_fx*Inputs!$D$7)</f>
        <v>355584.646214283</v>
      </c>
      <c r="M1880" s="0" t="n">
        <f aca="false">12*Inputs!$B$8*(1-MIN(1,Inputs!$G$8*$D1880)*churn_nonbuyers)*(ic*Inputs!$C$8+fee_wd*Inputs!$E$8*(1-$B1880)+fee_fx*Inputs!$D$8-cost_acc-cost_wd*Inputs!$E$8*(1-$B1880)-cost_fx*Inputs!$D$8)</f>
        <v>135852.145044422</v>
      </c>
      <c r="N1880" s="0" t="n">
        <f aca="false">K1880+L1880+I1880-fixed</f>
        <v>-1315.17494965787</v>
      </c>
      <c r="O1880" s="0" t="n">
        <f aca="false">K1880+L1880+M1880-fixed</f>
        <v>-52319.0800374898</v>
      </c>
      <c r="P1880" s="0" t="n">
        <f aca="false">12*Inputs!$B$6*(1-MIN(1,Inputs!$F$6*$D1880))*(ic*Inputs!$C$6+flat_fee-cost_acc-cost_wd*Inputs!$E$6*$E1880-cost_fx*Inputs!$D$6)+12*Inputs!$B$7*(1-MIN(1,Inputs!$F$7*$D1880))*(ic*Inputs!$C$7+flat_fee-cost_acc-cost_wd*Inputs!$E$7*$E1880-cost_fx*Inputs!$D$7)+12*Inputs!$B$8*(1-MIN(1,Inputs!$F$8*$D1880))*(ic*Inputs!$C$8+flat_fee-cost_acc-cost_wd*Inputs!$E$8*$E1880-cost_fx*Inputs!$D$8)-fixed</f>
        <v>154219.94751512</v>
      </c>
    </row>
    <row r="1881" customFormat="false" ht="15" hidden="false" customHeight="false" outlineLevel="0" collapsed="false">
      <c r="A1881" s="0" t="n">
        <v>1816</v>
      </c>
      <c r="B1881" s="0" t="n">
        <v>0.497766</v>
      </c>
      <c r="C1881" s="0" t="n">
        <v>0.93556</v>
      </c>
      <c r="D1881" s="0" t="n">
        <v>1.032489</v>
      </c>
      <c r="E1881" s="0" t="n">
        <v>1.056175</v>
      </c>
      <c r="F1881" s="0" t="n">
        <v>0.121918</v>
      </c>
      <c r="G1881" s="0" t="n">
        <f aca="false">12*Inputs!$B$6*(MIN(1,$H$50*$C1881)*(ic*Inputs!$C$6+pS+fee_fx*Inputs!$D$6-cost_acc-cost_wd*Inputs!$E$6*$E1881-cost_fx*Inputs!$D$6-$F1881)+(1-MIN(1,$H$50*$C1881))*(1-MIN(1,Inputs!$G$6*$D1881)*churn_nonbuyers)*(ic*Inputs!$C$6+fee_wd*Inputs!$E$6*(1-$B1881)+fee_fx*Inputs!$D$6-cost_acc-cost_wd*Inputs!$E$6*(1-$B1881)-cost_fx*Inputs!$D$6))</f>
        <v>178915.156993736</v>
      </c>
      <c r="H1881" s="0" t="n">
        <f aca="false">12*Inputs!$B$7*(MIN(1,$H$51*$C1881)*(ic*Inputs!$C$7+pE+fee_fx*Inputs!$D$7-cost_acc-cost_wd*Inputs!$E$7*$E1881-cost_fx*Inputs!$D$7-$F1881)+(1-MIN(1,$H$51*$C1881))*(1-MIN(1,Inputs!$G$7*$D1881)*churn_nonbuyers)*(ic*Inputs!$C$7+fee_wd*Inputs!$E$7*(1-$B1881)+fee_fx*Inputs!$D$7-cost_acc-cost_wd*Inputs!$E$7*(1-$B1881)-cost_fx*Inputs!$D$7))</f>
        <v>392644.564092836</v>
      </c>
      <c r="I1881" s="0" t="n">
        <f aca="false">12*Inputs!$B$8*(MIN(1,$H$52*$C1881)*(ic*Inputs!$C$8+pT-cost_acc-cost_wd*Inputs!$E$8-cost_fx*Inputs!$D$8-cost_ins)+(1-MIN(1,$H$52*$C1881))*(1-MIN(1,Inputs!$G$8*$D1881)*churn_nonbuyers)*(ic*Inputs!$C$8+fee_wd*Inputs!$E$8*(1-$B1881)+fee_fx*Inputs!$D$8-cost_acc-cost_wd*Inputs!$E$8*(1-$B1881)-cost_fx*Inputs!$D$8))</f>
        <v>163800.417350915</v>
      </c>
      <c r="J1881" s="0" t="n">
        <f aca="false">G1881+H1881+I1881-fixed</f>
        <v>35360.1384374867</v>
      </c>
      <c r="K1881" s="0" t="n">
        <f aca="false">12*Inputs!$B$6*(1-MIN(1,Inputs!$G$6*$D1881)*churn_nonbuyers)*(ic*Inputs!$C$6+fee_wd*Inputs!$E$6*(1-$B1881)+fee_fx*Inputs!$D$6-cost_acc-cost_wd*Inputs!$E$6*(1-$B1881)-cost_fx*Inputs!$D$6)</f>
        <v>123214.559900933</v>
      </c>
      <c r="L1881" s="0" t="n">
        <f aca="false">12*Inputs!$B$7*(1-MIN(1,Inputs!$G$7*$D1881)*churn_nonbuyers)*(ic*Inputs!$C$7+fee_wd*Inputs!$E$7*(1-$B1881)+fee_fx*Inputs!$D$7-cost_acc-cost_wd*Inputs!$E$7*(1-$B1881)-cost_fx*Inputs!$D$7)</f>
        <v>321252.92086856</v>
      </c>
      <c r="M1881" s="0" t="n">
        <f aca="false">12*Inputs!$B$8*(1-MIN(1,Inputs!$G$8*$D1881)*churn_nonbuyers)*(ic*Inputs!$C$8+fee_wd*Inputs!$E$8*(1-$B1881)+fee_fx*Inputs!$D$8-cost_acc-cost_wd*Inputs!$E$8*(1-$B1881)-cost_fx*Inputs!$D$8)</f>
        <v>83872.4593776864</v>
      </c>
      <c r="N1881" s="0" t="n">
        <f aca="false">K1881+L1881+I1881-fixed</f>
        <v>-91732.1018795929</v>
      </c>
      <c r="O1881" s="0" t="n">
        <f aca="false">K1881+L1881+M1881-fixed</f>
        <v>-171660.059852821</v>
      </c>
      <c r="P1881" s="0" t="n">
        <f aca="false">12*Inputs!$B$6*(1-MIN(1,Inputs!$F$6*$D1881))*(ic*Inputs!$C$6+flat_fee-cost_acc-cost_wd*Inputs!$E$6*$E1881-cost_fx*Inputs!$D$6)+12*Inputs!$B$7*(1-MIN(1,Inputs!$F$7*$D1881))*(ic*Inputs!$C$7+flat_fee-cost_acc-cost_wd*Inputs!$E$7*$E1881-cost_fx*Inputs!$D$7)+12*Inputs!$B$8*(1-MIN(1,Inputs!$F$8*$D1881))*(ic*Inputs!$C$8+flat_fee-cost_acc-cost_wd*Inputs!$E$8*$E1881-cost_fx*Inputs!$D$8)-fixed</f>
        <v>28320.9599059999</v>
      </c>
    </row>
    <row r="1882" customFormat="false" ht="15" hidden="false" customHeight="false" outlineLevel="0" collapsed="false">
      <c r="A1882" s="0" t="n">
        <v>1817</v>
      </c>
      <c r="B1882" s="0" t="n">
        <v>0.345395</v>
      </c>
      <c r="C1882" s="0" t="n">
        <v>0.910484</v>
      </c>
      <c r="D1882" s="0" t="n">
        <v>1.11113</v>
      </c>
      <c r="E1882" s="0" t="n">
        <v>1.138598</v>
      </c>
      <c r="F1882" s="0" t="n">
        <v>0.31729</v>
      </c>
      <c r="G1882" s="0" t="n">
        <f aca="false">12*Inputs!$B$6*(MIN(1,$H$50*$C1882)*(ic*Inputs!$C$6+pS+fee_fx*Inputs!$D$6-cost_acc-cost_wd*Inputs!$E$6*$E1882-cost_fx*Inputs!$D$6-$F1882)+(1-MIN(1,$H$50*$C1882))*(1-MIN(1,Inputs!$G$6*$D1882)*churn_nonbuyers)*(ic*Inputs!$C$6+fee_wd*Inputs!$E$6*(1-$B1882)+fee_fx*Inputs!$D$6-cost_acc-cost_wd*Inputs!$E$6*(1-$B1882)-cost_fx*Inputs!$D$6))</f>
        <v>190334.135275137</v>
      </c>
      <c r="H1882" s="0" t="n">
        <f aca="false">12*Inputs!$B$7*(MIN(1,$H$51*$C1882)*(ic*Inputs!$C$7+pE+fee_fx*Inputs!$D$7-cost_acc-cost_wd*Inputs!$E$7*$E1882-cost_fx*Inputs!$D$7-$F1882)+(1-MIN(1,$H$51*$C1882))*(1-MIN(1,Inputs!$G$7*$D1882)*churn_nonbuyers)*(ic*Inputs!$C$7+fee_wd*Inputs!$E$7*(1-$B1882)+fee_fx*Inputs!$D$7-cost_acc-cost_wd*Inputs!$E$7*(1-$B1882)-cost_fx*Inputs!$D$7))</f>
        <v>384827.997023469</v>
      </c>
      <c r="I1882" s="0" t="n">
        <f aca="false">12*Inputs!$B$8*(MIN(1,$H$52*$C1882)*(ic*Inputs!$C$8+pT-cost_acc-cost_wd*Inputs!$E$8-cost_fx*Inputs!$D$8-cost_ins)+(1-MIN(1,$H$52*$C1882))*(1-MIN(1,Inputs!$G$8*$D1882)*churn_nonbuyers)*(ic*Inputs!$C$8+fee_wd*Inputs!$E$8*(1-$B1882)+fee_fx*Inputs!$D$8-cost_acc-cost_wd*Inputs!$E$8*(1-$B1882)-cost_fx*Inputs!$D$8))</f>
        <v>156208.224524328</v>
      </c>
      <c r="J1882" s="0" t="n">
        <f aca="false">G1882+H1882+I1882-fixed</f>
        <v>31370.3568229339</v>
      </c>
      <c r="K1882" s="0" t="n">
        <f aca="false">12*Inputs!$B$6*(1-MIN(1,Inputs!$G$6*$D1882)*churn_nonbuyers)*(ic*Inputs!$C$6+fee_wd*Inputs!$E$6*(1-$B1882)+fee_fx*Inputs!$D$6-cost_acc-cost_wd*Inputs!$E$6*(1-$B1882)-cost_fx*Inputs!$D$6)</f>
        <v>143426.13657372</v>
      </c>
      <c r="L1882" s="0" t="n">
        <f aca="false">12*Inputs!$B$7*(1-MIN(1,Inputs!$G$7*$D1882)*churn_nonbuyers)*(ic*Inputs!$C$7+fee_wd*Inputs!$E$7*(1-$B1882)+fee_fx*Inputs!$D$7-cost_acc-cost_wd*Inputs!$E$7*(1-$B1882)-cost_fx*Inputs!$D$7)</f>
        <v>341680.815704232</v>
      </c>
      <c r="M1882" s="0" t="n">
        <f aca="false">12*Inputs!$B$8*(1-MIN(1,Inputs!$G$8*$D1882)*churn_nonbuyers)*(ic*Inputs!$C$8+fee_wd*Inputs!$E$8*(1-$B1882)+fee_fx*Inputs!$D$8-cost_acc-cost_wd*Inputs!$E$8*(1-$B1882)-cost_fx*Inputs!$D$8)</f>
        <v>68845.02347736</v>
      </c>
      <c r="N1882" s="0" t="n">
        <f aca="false">K1882+L1882+I1882-fixed</f>
        <v>-58684.8231977203</v>
      </c>
      <c r="O1882" s="0" t="n">
        <f aca="false">K1882+L1882+M1882-fixed</f>
        <v>-146048.024244688</v>
      </c>
      <c r="P1882" s="0" t="n">
        <f aca="false">12*Inputs!$B$6*(1-MIN(1,Inputs!$F$6*$D1882))*(ic*Inputs!$C$6+flat_fee-cost_acc-cost_wd*Inputs!$E$6*$E1882-cost_fx*Inputs!$D$6)+12*Inputs!$B$7*(1-MIN(1,Inputs!$F$7*$D1882))*(ic*Inputs!$C$7+flat_fee-cost_acc-cost_wd*Inputs!$E$7*$E1882-cost_fx*Inputs!$D$7)+12*Inputs!$B$8*(1-MIN(1,Inputs!$F$8*$D1882))*(ic*Inputs!$C$8+flat_fee-cost_acc-cost_wd*Inputs!$E$8*$E1882-cost_fx*Inputs!$D$8)-fixed</f>
        <v>-48375.0796624</v>
      </c>
    </row>
    <row r="1883" customFormat="false" ht="15" hidden="false" customHeight="false" outlineLevel="0" collapsed="false">
      <c r="A1883" s="0" t="n">
        <v>1818</v>
      </c>
      <c r="B1883" s="0" t="n">
        <v>0.224671</v>
      </c>
      <c r="C1883" s="0" t="n">
        <v>1.137822</v>
      </c>
      <c r="D1883" s="0" t="n">
        <v>1.761066</v>
      </c>
      <c r="E1883" s="0" t="n">
        <v>1.14469</v>
      </c>
      <c r="F1883" s="0" t="n">
        <v>0.270481</v>
      </c>
      <c r="G1883" s="0" t="n">
        <f aca="false">12*Inputs!$B$6*(MIN(1,$H$50*$C1883)*(ic*Inputs!$C$6+pS+fee_fx*Inputs!$D$6-cost_acc-cost_wd*Inputs!$E$6*$E1883-cost_fx*Inputs!$D$6-$F1883)+(1-MIN(1,$H$50*$C1883))*(1-MIN(1,Inputs!$G$6*$D1883)*churn_nonbuyers)*(ic*Inputs!$C$6+fee_wd*Inputs!$E$6*(1-$B1883)+fee_fx*Inputs!$D$6-cost_acc-cost_wd*Inputs!$E$6*(1-$B1883)-cost_fx*Inputs!$D$6))</f>
        <v>213038.55733725</v>
      </c>
      <c r="H1883" s="0" t="n">
        <f aca="false">12*Inputs!$B$7*(MIN(1,$H$51*$C1883)*(ic*Inputs!$C$7+pE+fee_fx*Inputs!$D$7-cost_acc-cost_wd*Inputs!$E$7*$E1883-cost_fx*Inputs!$D$7-$F1883)+(1-MIN(1,$H$51*$C1883))*(1-MIN(1,Inputs!$G$7*$D1883)*churn_nonbuyers)*(ic*Inputs!$C$7+fee_wd*Inputs!$E$7*(1-$B1883)+fee_fx*Inputs!$D$7-cost_acc-cost_wd*Inputs!$E$7*(1-$B1883)-cost_fx*Inputs!$D$7))</f>
        <v>403087.227991283</v>
      </c>
      <c r="I1883" s="0" t="n">
        <f aca="false">12*Inputs!$B$8*(MIN(1,$H$52*$C1883)*(ic*Inputs!$C$8+pT-cost_acc-cost_wd*Inputs!$E$8-cost_fx*Inputs!$D$8-cost_ins)+(1-MIN(1,$H$52*$C1883))*(1-MIN(1,Inputs!$G$8*$D1883)*churn_nonbuyers)*(ic*Inputs!$C$8+fee_wd*Inputs!$E$8*(1-$B1883)+fee_fx*Inputs!$D$8-cost_acc-cost_wd*Inputs!$E$8*(1-$B1883)-cost_fx*Inputs!$D$8))</f>
        <v>164010.214368</v>
      </c>
      <c r="J1883" s="0" t="n">
        <f aca="false">G1883+H1883+I1883-fixed</f>
        <v>80135.9996965337</v>
      </c>
      <c r="K1883" s="0" t="n">
        <f aca="false">12*Inputs!$B$6*(1-MIN(1,Inputs!$G$6*$D1883)*churn_nonbuyers)*(ic*Inputs!$C$6+fee_wd*Inputs!$E$6*(1-$B1883)+fee_fx*Inputs!$D$6-cost_acc-cost_wd*Inputs!$E$6*(1-$B1883)-cost_fx*Inputs!$D$6)</f>
        <v>154344.586026859</v>
      </c>
      <c r="L1883" s="0" t="n">
        <f aca="false">12*Inputs!$B$7*(1-MIN(1,Inputs!$G$7*$D1883)*churn_nonbuyers)*(ic*Inputs!$C$7+fee_wd*Inputs!$E$7*(1-$B1883)+fee_fx*Inputs!$D$7-cost_acc-cost_wd*Inputs!$E$7*(1-$B1883)-cost_fx*Inputs!$D$7)</f>
        <v>351254.774848116</v>
      </c>
      <c r="M1883" s="0" t="n">
        <f aca="false">12*Inputs!$B$8*(1-MIN(1,Inputs!$G$8*$D1883)*churn_nonbuyers)*(ic*Inputs!$C$8+fee_wd*Inputs!$E$8*(1-$B1883)+fee_fx*Inputs!$D$8-cost_acc-cost_wd*Inputs!$E$8*(1-$B1883)-cost_fx*Inputs!$D$8)</f>
        <v>0</v>
      </c>
      <c r="N1883" s="0" t="n">
        <f aca="false">K1883+L1883+I1883-fixed</f>
        <v>-30390.4247570254</v>
      </c>
      <c r="O1883" s="0" t="n">
        <f aca="false">K1883+L1883+M1883-fixed</f>
        <v>-194400.639125025</v>
      </c>
      <c r="P1883" s="0" t="n">
        <f aca="false">12*Inputs!$B$6*(1-MIN(1,Inputs!$F$6*$D1883))*(ic*Inputs!$C$6+flat_fee-cost_acc-cost_wd*Inputs!$E$6*$E1883-cost_fx*Inputs!$D$6)+12*Inputs!$B$7*(1-MIN(1,Inputs!$F$7*$D1883))*(ic*Inputs!$C$7+flat_fee-cost_acc-cost_wd*Inputs!$E$7*$E1883-cost_fx*Inputs!$D$7)+12*Inputs!$B$8*(1-MIN(1,Inputs!$F$8*$D1883))*(ic*Inputs!$C$8+flat_fee-cost_acc-cost_wd*Inputs!$E$8*$E1883-cost_fx*Inputs!$D$8)-fixed</f>
        <v>-394792.0337584</v>
      </c>
    </row>
    <row r="1884" customFormat="false" ht="15" hidden="false" customHeight="false" outlineLevel="0" collapsed="false">
      <c r="A1884" s="0" t="n">
        <v>1819</v>
      </c>
      <c r="B1884" s="0" t="n">
        <v>0.430329</v>
      </c>
      <c r="C1884" s="0" t="n">
        <v>0.934944</v>
      </c>
      <c r="D1884" s="0" t="n">
        <v>1.27414</v>
      </c>
      <c r="E1884" s="0" t="n">
        <v>1.046122</v>
      </c>
      <c r="F1884" s="0" t="n">
        <v>0.075192</v>
      </c>
      <c r="G1884" s="0" t="n">
        <f aca="false">12*Inputs!$B$6*(MIN(1,$H$50*$C1884)*(ic*Inputs!$C$6+pS+fee_fx*Inputs!$D$6-cost_acc-cost_wd*Inputs!$E$6*$E1884-cost_fx*Inputs!$D$6-$F1884)+(1-MIN(1,$H$50*$C1884))*(1-MIN(1,Inputs!$G$6*$D1884)*churn_nonbuyers)*(ic*Inputs!$C$6+fee_wd*Inputs!$E$6*(1-$B1884)+fee_fx*Inputs!$D$6-cost_acc-cost_wd*Inputs!$E$6*(1-$B1884)-cost_fx*Inputs!$D$6))</f>
        <v>187061.404847757</v>
      </c>
      <c r="H1884" s="0" t="n">
        <f aca="false">12*Inputs!$B$7*(MIN(1,$H$51*$C1884)*(ic*Inputs!$C$7+pE+fee_fx*Inputs!$D$7-cost_acc-cost_wd*Inputs!$E$7*$E1884-cost_fx*Inputs!$D$7-$F1884)+(1-MIN(1,$H$51*$C1884))*(1-MIN(1,Inputs!$G$7*$D1884)*churn_nonbuyers)*(ic*Inputs!$C$7+fee_wd*Inputs!$E$7*(1-$B1884)+fee_fx*Inputs!$D$7-cost_acc-cost_wd*Inputs!$E$7*(1-$B1884)-cost_fx*Inputs!$D$7))</f>
        <v>400538.962519928</v>
      </c>
      <c r="I1884" s="0" t="n">
        <f aca="false">12*Inputs!$B$8*(MIN(1,$H$52*$C1884)*(ic*Inputs!$C$8+pT-cost_acc-cost_wd*Inputs!$E$8-cost_fx*Inputs!$D$8-cost_ins)+(1-MIN(1,$H$52*$C1884))*(1-MIN(1,Inputs!$G$8*$D1884)*churn_nonbuyers)*(ic*Inputs!$C$8+fee_wd*Inputs!$E$8*(1-$B1884)+fee_fx*Inputs!$D$8-cost_acc-cost_wd*Inputs!$E$8*(1-$B1884)-cost_fx*Inputs!$D$8))</f>
        <v>146187.177666113</v>
      </c>
      <c r="J1884" s="0" t="n">
        <f aca="false">G1884+H1884+I1884-fixed</f>
        <v>33787.5450337972</v>
      </c>
      <c r="K1884" s="0" t="n">
        <f aca="false">12*Inputs!$B$6*(1-MIN(1,Inputs!$G$6*$D1884)*churn_nonbuyers)*(ic*Inputs!$C$6+fee_wd*Inputs!$E$6*(1-$B1884)+fee_fx*Inputs!$D$6-cost_acc-cost_wd*Inputs!$E$6*(1-$B1884)-cost_fx*Inputs!$D$6)</f>
        <v>130737.048422832</v>
      </c>
      <c r="L1884" s="0" t="n">
        <f aca="false">12*Inputs!$B$7*(1-MIN(1,Inputs!$G$7*$D1884)*churn_nonbuyers)*(ic*Inputs!$C$7+fee_wd*Inputs!$E$7*(1-$B1884)+fee_fx*Inputs!$D$7-cost_acc-cost_wd*Inputs!$E$7*(1-$B1884)-cost_fx*Inputs!$D$7)</f>
        <v>328189.279933699</v>
      </c>
      <c r="M1884" s="0" t="n">
        <f aca="false">12*Inputs!$B$8*(1-MIN(1,Inputs!$G$8*$D1884)*churn_nonbuyers)*(ic*Inputs!$C$8+fee_wd*Inputs!$E$8*(1-$B1884)+fee_fx*Inputs!$D$8-cost_acc-cost_wd*Inputs!$E$8*(1-$B1884)-cost_fx*Inputs!$D$8)</f>
        <v>33051.560373216</v>
      </c>
      <c r="N1884" s="0" t="n">
        <f aca="false">K1884+L1884+I1884-fixed</f>
        <v>-94886.493977356</v>
      </c>
      <c r="O1884" s="0" t="n">
        <f aca="false">K1884+L1884+M1884-fixed</f>
        <v>-208022.111270253</v>
      </c>
      <c r="P1884" s="0" t="n">
        <f aca="false">12*Inputs!$B$6*(1-MIN(1,Inputs!$F$6*$D1884))*(ic*Inputs!$C$6+flat_fee-cost_acc-cost_wd*Inputs!$E$6*$E1884-cost_fx*Inputs!$D$6)+12*Inputs!$B$7*(1-MIN(1,Inputs!$F$7*$D1884))*(ic*Inputs!$C$7+flat_fee-cost_acc-cost_wd*Inputs!$E$7*$E1884-cost_fx*Inputs!$D$7)+12*Inputs!$B$8*(1-MIN(1,Inputs!$F$8*$D1884))*(ic*Inputs!$C$8+flat_fee-cost_acc-cost_wd*Inputs!$E$8*$E1884-cost_fx*Inputs!$D$8)-fixed</f>
        <v>-101013.3935008</v>
      </c>
    </row>
    <row r="1885" customFormat="false" ht="15" hidden="false" customHeight="false" outlineLevel="0" collapsed="false">
      <c r="A1885" s="0" t="n">
        <v>1820</v>
      </c>
      <c r="B1885" s="0" t="n">
        <v>0.433407</v>
      </c>
      <c r="C1885" s="0" t="n">
        <v>0.925906</v>
      </c>
      <c r="D1885" s="0" t="n">
        <v>0.993625</v>
      </c>
      <c r="E1885" s="0" t="n">
        <v>1.128904</v>
      </c>
      <c r="F1885" s="0" t="n">
        <v>0.317985</v>
      </c>
      <c r="G1885" s="0" t="n">
        <f aca="false">12*Inputs!$B$6*(MIN(1,$H$50*$C1885)*(ic*Inputs!$C$6+pS+fee_fx*Inputs!$D$6-cost_acc-cost_wd*Inputs!$E$6*$E1885-cost_fx*Inputs!$D$6-$F1885)+(1-MIN(1,$H$50*$C1885))*(1-MIN(1,Inputs!$G$6*$D1885)*churn_nonbuyers)*(ic*Inputs!$C$6+fee_wd*Inputs!$E$6*(1-$B1885)+fee_fx*Inputs!$D$6-cost_acc-cost_wd*Inputs!$E$6*(1-$B1885)-cost_fx*Inputs!$D$6))</f>
        <v>180994.846380209</v>
      </c>
      <c r="H1885" s="0" t="n">
        <f aca="false">12*Inputs!$B$7*(MIN(1,$H$51*$C1885)*(ic*Inputs!$C$7+pE+fee_fx*Inputs!$D$7-cost_acc-cost_wd*Inputs!$E$7*$E1885-cost_fx*Inputs!$D$7-$F1885)+(1-MIN(1,$H$51*$C1885))*(1-MIN(1,Inputs!$G$7*$D1885)*churn_nonbuyers)*(ic*Inputs!$C$7+fee_wd*Inputs!$E$7*(1-$B1885)+fee_fx*Inputs!$D$7-cost_acc-cost_wd*Inputs!$E$7*(1-$B1885)-cost_fx*Inputs!$D$7))</f>
        <v>379598.321960725</v>
      </c>
      <c r="I1885" s="0" t="n">
        <f aca="false">12*Inputs!$B$8*(MIN(1,$H$52*$C1885)*(ic*Inputs!$C$8+pT-cost_acc-cost_wd*Inputs!$E$8-cost_fx*Inputs!$D$8-cost_ins)+(1-MIN(1,$H$52*$C1885))*(1-MIN(1,Inputs!$G$8*$D1885)*churn_nonbuyers)*(ic*Inputs!$C$8+fee_wd*Inputs!$E$8*(1-$B1885)+fee_fx*Inputs!$D$8-cost_acc-cost_wd*Inputs!$E$8*(1-$B1885)-cost_fx*Inputs!$D$8))</f>
        <v>166202.32566262</v>
      </c>
      <c r="J1885" s="0" t="n">
        <f aca="false">G1885+H1885+I1885-fixed</f>
        <v>26795.4940035538</v>
      </c>
      <c r="K1885" s="0" t="n">
        <f aca="false">12*Inputs!$B$6*(1-MIN(1,Inputs!$G$6*$D1885)*churn_nonbuyers)*(ic*Inputs!$C$6+fee_wd*Inputs!$E$6*(1-$B1885)+fee_fx*Inputs!$D$6-cost_acc-cost_wd*Inputs!$E$6*(1-$B1885)-cost_fx*Inputs!$D$6)</f>
        <v>132274.2890187</v>
      </c>
      <c r="L1885" s="0" t="n">
        <f aca="false">12*Inputs!$B$7*(1-MIN(1,Inputs!$G$7*$D1885)*churn_nonbuyers)*(ic*Inputs!$C$7+fee_wd*Inputs!$E$7*(1-$B1885)+fee_fx*Inputs!$D$7-cost_acc-cost_wd*Inputs!$E$7*(1-$B1885)-cost_fx*Inputs!$D$7)</f>
        <v>330630.88621122</v>
      </c>
      <c r="M1885" s="0" t="n">
        <f aca="false">12*Inputs!$B$8*(1-MIN(1,Inputs!$G$8*$D1885)*churn_nonbuyers)*(ic*Inputs!$C$8+fee_wd*Inputs!$E$8*(1-$B1885)+fee_fx*Inputs!$D$8-cost_acc-cost_wd*Inputs!$E$8*(1-$B1885)-cost_fx*Inputs!$D$8)</f>
        <v>93042.6634206001</v>
      </c>
      <c r="N1885" s="0" t="n">
        <f aca="false">K1885+L1885+I1885-fixed</f>
        <v>-70892.4991074598</v>
      </c>
      <c r="O1885" s="0" t="n">
        <f aca="false">K1885+L1885+M1885-fixed</f>
        <v>-144052.16134948</v>
      </c>
      <c r="P1885" s="0" t="n">
        <f aca="false">12*Inputs!$B$6*(1-MIN(1,Inputs!$F$6*$D1885))*(ic*Inputs!$C$6+flat_fee-cost_acc-cost_wd*Inputs!$E$6*$E1885-cost_fx*Inputs!$D$6)+12*Inputs!$B$7*(1-MIN(1,Inputs!$F$7*$D1885))*(ic*Inputs!$C$7+flat_fee-cost_acc-cost_wd*Inputs!$E$7*$E1885-cost_fx*Inputs!$D$7)+12*Inputs!$B$8*(1-MIN(1,Inputs!$F$8*$D1885))*(ic*Inputs!$C$8+flat_fee-cost_acc-cost_wd*Inputs!$E$8*$E1885-cost_fx*Inputs!$D$8)-fixed</f>
        <v>18183.2898800001</v>
      </c>
    </row>
    <row r="1886" customFormat="false" ht="15" hidden="false" customHeight="false" outlineLevel="0" collapsed="false">
      <c r="A1886" s="0" t="n">
        <v>1821</v>
      </c>
      <c r="B1886" s="0" t="n">
        <v>0.387191</v>
      </c>
      <c r="C1886" s="0" t="n">
        <v>1.013281</v>
      </c>
      <c r="D1886" s="0" t="n">
        <v>1.440956</v>
      </c>
      <c r="E1886" s="0" t="n">
        <v>1.155038</v>
      </c>
      <c r="F1886" s="0" t="n">
        <v>0.158849</v>
      </c>
      <c r="G1886" s="0" t="n">
        <f aca="false">12*Inputs!$B$6*(MIN(1,$H$50*$C1886)*(ic*Inputs!$C$6+pS+fee_fx*Inputs!$D$6-cost_acc-cost_wd*Inputs!$E$6*$E1886-cost_fx*Inputs!$D$6-$F1886)+(1-MIN(1,$H$50*$C1886))*(1-MIN(1,Inputs!$G$6*$D1886)*churn_nonbuyers)*(ic*Inputs!$C$6+fee_wd*Inputs!$E$6*(1-$B1886)+fee_fx*Inputs!$D$6-cost_acc-cost_wd*Inputs!$E$6*(1-$B1886)-cost_fx*Inputs!$D$6))</f>
        <v>191511.708219749</v>
      </c>
      <c r="H1886" s="0" t="n">
        <f aca="false">12*Inputs!$B$7*(MIN(1,$H$51*$C1886)*(ic*Inputs!$C$7+pE+fee_fx*Inputs!$D$7-cost_acc-cost_wd*Inputs!$E$7*$E1886-cost_fx*Inputs!$D$7-$F1886)+(1-MIN(1,$H$51*$C1886))*(1-MIN(1,Inputs!$G$7*$D1886)*churn_nonbuyers)*(ic*Inputs!$C$7+fee_wd*Inputs!$E$7*(1-$B1886)+fee_fx*Inputs!$D$7-cost_acc-cost_wd*Inputs!$E$7*(1-$B1886)-cost_fx*Inputs!$D$7))</f>
        <v>391523.47779715</v>
      </c>
      <c r="I1886" s="0" t="n">
        <f aca="false">12*Inputs!$B$8*(MIN(1,$H$52*$C1886)*(ic*Inputs!$C$8+pT-cost_acc-cost_wd*Inputs!$E$8-cost_fx*Inputs!$D$8-cost_ins)+(1-MIN(1,$H$52*$C1886))*(1-MIN(1,Inputs!$G$8*$D1886)*churn_nonbuyers)*(ic*Inputs!$C$8+fee_wd*Inputs!$E$8*(1-$B1886)+fee_fx*Inputs!$D$8-cost_acc-cost_wd*Inputs!$E$8*(1-$B1886)-cost_fx*Inputs!$D$8))</f>
        <v>146058.376464</v>
      </c>
      <c r="J1886" s="0" t="n">
        <f aca="false">G1886+H1886+I1886-fixed</f>
        <v>29093.5624808986</v>
      </c>
      <c r="K1886" s="0" t="n">
        <f aca="false">12*Inputs!$B$6*(1-MIN(1,Inputs!$G$6*$D1886)*churn_nonbuyers)*(ic*Inputs!$C$6+fee_wd*Inputs!$E$6*(1-$B1886)+fee_fx*Inputs!$D$6-cost_acc-cost_wd*Inputs!$E$6*(1-$B1886)-cost_fx*Inputs!$D$6)</f>
        <v>135336.720921091</v>
      </c>
      <c r="L1886" s="0" t="n">
        <f aca="false">12*Inputs!$B$7*(1-MIN(1,Inputs!$G$7*$D1886)*churn_nonbuyers)*(ic*Inputs!$C$7+fee_wd*Inputs!$E$7*(1-$B1886)+fee_fx*Inputs!$D$7-cost_acc-cost_wd*Inputs!$E$7*(1-$B1886)-cost_fx*Inputs!$D$7)</f>
        <v>332424.929064655</v>
      </c>
      <c r="M1886" s="0" t="n">
        <f aca="false">12*Inputs!$B$8*(1-MIN(1,Inputs!$G$8*$D1886)*churn_nonbuyers)*(ic*Inputs!$C$8+fee_wd*Inputs!$E$8*(1-$B1886)+fee_fx*Inputs!$D$8-cost_acc-cost_wd*Inputs!$E$8*(1-$B1886)-cost_fx*Inputs!$D$8)</f>
        <v>0</v>
      </c>
      <c r="N1886" s="0" t="n">
        <f aca="false">K1886+L1886+I1886-fixed</f>
        <v>-86179.973550254</v>
      </c>
      <c r="O1886" s="0" t="n">
        <f aca="false">K1886+L1886+M1886-fixed</f>
        <v>-232238.350014254</v>
      </c>
      <c r="P1886" s="0" t="n">
        <f aca="false">12*Inputs!$B$6*(1-MIN(1,Inputs!$F$6*$D1886))*(ic*Inputs!$C$6+flat_fee-cost_acc-cost_wd*Inputs!$E$6*$E1886-cost_fx*Inputs!$D$6)+12*Inputs!$B$7*(1-MIN(1,Inputs!$F$7*$D1886))*(ic*Inputs!$C$7+flat_fee-cost_acc-cost_wd*Inputs!$E$7*$E1886-cost_fx*Inputs!$D$7)+12*Inputs!$B$8*(1-MIN(1,Inputs!$F$8*$D1886))*(ic*Inputs!$C$8+flat_fee-cost_acc-cost_wd*Inputs!$E$8*$E1886-cost_fx*Inputs!$D$8)-fixed</f>
        <v>-228764.26644928</v>
      </c>
    </row>
    <row r="1887" customFormat="false" ht="15" hidden="false" customHeight="false" outlineLevel="0" collapsed="false">
      <c r="A1887" s="0" t="n">
        <v>1822</v>
      </c>
      <c r="B1887" s="0" t="n">
        <v>0.03185</v>
      </c>
      <c r="C1887" s="0" t="n">
        <v>1.091711</v>
      </c>
      <c r="D1887" s="0" t="n">
        <v>1.476664</v>
      </c>
      <c r="E1887" s="0" t="n">
        <v>1.116485</v>
      </c>
      <c r="F1887" s="0" t="n">
        <v>0.096796</v>
      </c>
      <c r="G1887" s="0" t="n">
        <f aca="false">12*Inputs!$B$6*(MIN(1,$H$50*$C1887)*(ic*Inputs!$C$6+pS+fee_fx*Inputs!$D$6-cost_acc-cost_wd*Inputs!$E$6*$E1887-cost_fx*Inputs!$D$6-$F1887)+(1-MIN(1,$H$50*$C1887))*(1-MIN(1,Inputs!$G$6*$D1887)*churn_nonbuyers)*(ic*Inputs!$C$6+fee_wd*Inputs!$E$6*(1-$B1887)+fee_fx*Inputs!$D$6-cost_acc-cost_wd*Inputs!$E$6*(1-$B1887)-cost_fx*Inputs!$D$6))</f>
        <v>241404.794034179</v>
      </c>
      <c r="H1887" s="0" t="n">
        <f aca="false">12*Inputs!$B$7*(MIN(1,$H$51*$C1887)*(ic*Inputs!$C$7+pE+fee_fx*Inputs!$D$7-cost_acc-cost_wd*Inputs!$E$7*$E1887-cost_fx*Inputs!$D$7-$F1887)+(1-MIN(1,$H$51*$C1887))*(1-MIN(1,Inputs!$G$7*$D1887)*churn_nonbuyers)*(ic*Inputs!$C$7+fee_wd*Inputs!$E$7*(1-$B1887)+fee_fx*Inputs!$D$7-cost_acc-cost_wd*Inputs!$E$7*(1-$B1887)-cost_fx*Inputs!$D$7))</f>
        <v>432186.272204453</v>
      </c>
      <c r="I1887" s="0" t="n">
        <f aca="false">12*Inputs!$B$8*(MIN(1,$H$52*$C1887)*(ic*Inputs!$C$8+pT-cost_acc-cost_wd*Inputs!$E$8-cost_fx*Inputs!$D$8-cost_ins)+(1-MIN(1,$H$52*$C1887))*(1-MIN(1,Inputs!$G$8*$D1887)*churn_nonbuyers)*(ic*Inputs!$C$8+fee_wd*Inputs!$E$8*(1-$B1887)+fee_fx*Inputs!$D$8-cost_acc-cost_wd*Inputs!$E$8*(1-$B1887)-cost_fx*Inputs!$D$8))</f>
        <v>157363.590384</v>
      </c>
      <c r="J1887" s="0" t="n">
        <f aca="false">G1887+H1887+I1887-fixed</f>
        <v>130954.656622632</v>
      </c>
      <c r="K1887" s="0" t="n">
        <f aca="false">12*Inputs!$B$6*(1-MIN(1,Inputs!$G$6*$D1887)*churn_nonbuyers)*(ic*Inputs!$C$6+fee_wd*Inputs!$E$6*(1-$B1887)+fee_fx*Inputs!$D$6-cost_acc-cost_wd*Inputs!$E$6*(1-$B1887)-cost_fx*Inputs!$D$6)</f>
        <v>182467.45546848</v>
      </c>
      <c r="L1887" s="0" t="n">
        <f aca="false">12*Inputs!$B$7*(1-MIN(1,Inputs!$G$7*$D1887)*churn_nonbuyers)*(ic*Inputs!$C$7+fee_wd*Inputs!$E$7*(1-$B1887)+fee_fx*Inputs!$D$7-cost_acc-cost_wd*Inputs!$E$7*(1-$B1887)-cost_fx*Inputs!$D$7)</f>
        <v>380955.049409088</v>
      </c>
      <c r="M1887" s="0" t="n">
        <f aca="false">12*Inputs!$B$8*(1-MIN(1,Inputs!$G$8*$D1887)*churn_nonbuyers)*(ic*Inputs!$C$8+fee_wd*Inputs!$E$8*(1-$B1887)+fee_fx*Inputs!$D$8-cost_acc-cost_wd*Inputs!$E$8*(1-$B1887)-cost_fx*Inputs!$D$8)</f>
        <v>0</v>
      </c>
      <c r="N1887" s="0" t="n">
        <f aca="false">K1887+L1887+I1887-fixed</f>
        <v>20786.095261568</v>
      </c>
      <c r="O1887" s="0" t="n">
        <f aca="false">K1887+L1887+M1887-fixed</f>
        <v>-136577.495122432</v>
      </c>
      <c r="P1887" s="0" t="n">
        <f aca="false">12*Inputs!$B$6*(1-MIN(1,Inputs!$F$6*$D1887))*(ic*Inputs!$C$6+flat_fee-cost_acc-cost_wd*Inputs!$E$6*$E1887-cost_fx*Inputs!$D$6)+12*Inputs!$B$7*(1-MIN(1,Inputs!$F$7*$D1887))*(ic*Inputs!$C$7+flat_fee-cost_acc-cost_wd*Inputs!$E$7*$E1887-cost_fx*Inputs!$D$7)+12*Inputs!$B$8*(1-MIN(1,Inputs!$F$8*$D1887))*(ic*Inputs!$C$8+flat_fee-cost_acc-cost_wd*Inputs!$E$8*$E1887-cost_fx*Inputs!$D$8)-fixed</f>
        <v>-235327.8867424</v>
      </c>
    </row>
    <row r="1888" customFormat="false" ht="15" hidden="false" customHeight="false" outlineLevel="0" collapsed="false">
      <c r="A1888" s="0" t="n">
        <v>1823</v>
      </c>
      <c r="B1888" s="0" t="n">
        <v>0.362863</v>
      </c>
      <c r="C1888" s="0" t="n">
        <v>0.98534</v>
      </c>
      <c r="D1888" s="0" t="n">
        <v>1.018846</v>
      </c>
      <c r="E1888" s="0" t="n">
        <v>1.114123</v>
      </c>
      <c r="F1888" s="0" t="n">
        <v>0.243473</v>
      </c>
      <c r="G1888" s="0" t="n">
        <f aca="false">12*Inputs!$B$6*(MIN(1,$H$50*$C1888)*(ic*Inputs!$C$6+pS+fee_fx*Inputs!$D$6-cost_acc-cost_wd*Inputs!$E$6*$E1888-cost_fx*Inputs!$D$6-$F1888)+(1-MIN(1,$H$50*$C1888))*(1-MIN(1,Inputs!$G$6*$D1888)*churn_nonbuyers)*(ic*Inputs!$C$6+fee_wd*Inputs!$E$6*(1-$B1888)+fee_fx*Inputs!$D$6-cost_acc-cost_wd*Inputs!$E$6*(1-$B1888)-cost_fx*Inputs!$D$6))</f>
        <v>194868.571810665</v>
      </c>
      <c r="H1888" s="0" t="n">
        <f aca="false">12*Inputs!$B$7*(MIN(1,$H$51*$C1888)*(ic*Inputs!$C$7+pE+fee_fx*Inputs!$D$7-cost_acc-cost_wd*Inputs!$E$7*$E1888-cost_fx*Inputs!$D$7-$F1888)+(1-MIN(1,$H$51*$C1888))*(1-MIN(1,Inputs!$G$7*$D1888)*churn_nonbuyers)*(ic*Inputs!$C$7+fee_wd*Inputs!$E$7*(1-$B1888)+fee_fx*Inputs!$D$7-cost_acc-cost_wd*Inputs!$E$7*(1-$B1888)-cost_fx*Inputs!$D$7))</f>
        <v>394458.557655914</v>
      </c>
      <c r="I1888" s="0" t="n">
        <f aca="false">12*Inputs!$B$8*(MIN(1,$H$52*$C1888)*(ic*Inputs!$C$8+pT-cost_acc-cost_wd*Inputs!$E$8-cost_fx*Inputs!$D$8-cost_ins)+(1-MIN(1,$H$52*$C1888))*(1-MIN(1,Inputs!$G$8*$D1888)*churn_nonbuyers)*(ic*Inputs!$C$8+fee_wd*Inputs!$E$8*(1-$B1888)+fee_fx*Inputs!$D$8-cost_acc-cost_wd*Inputs!$E$8*(1-$B1888)-cost_fx*Inputs!$D$8))</f>
        <v>169525.837023446</v>
      </c>
      <c r="J1888" s="0" t="n">
        <f aca="false">G1888+H1888+I1888-fixed</f>
        <v>58852.9664900254</v>
      </c>
      <c r="K1888" s="0" t="n">
        <f aca="false">12*Inputs!$B$6*(1-MIN(1,Inputs!$G$6*$D1888)*churn_nonbuyers)*(ic*Inputs!$C$6+fee_wd*Inputs!$E$6*(1-$B1888)+fee_fx*Inputs!$D$6-cost_acc-cost_wd*Inputs!$E$6*(1-$B1888)-cost_fx*Inputs!$D$6)</f>
        <v>141739.611235906</v>
      </c>
      <c r="L1888" s="0" t="n">
        <f aca="false">12*Inputs!$B$7*(1-MIN(1,Inputs!$G$7*$D1888)*churn_nonbuyers)*(ic*Inputs!$C$7+fee_wd*Inputs!$E$7*(1-$B1888)+fee_fx*Inputs!$D$7-cost_acc-cost_wd*Inputs!$E$7*(1-$B1888)-cost_fx*Inputs!$D$7)</f>
        <v>340220.877333543</v>
      </c>
      <c r="M1888" s="0" t="n">
        <f aca="false">12*Inputs!$B$8*(1-MIN(1,Inputs!$G$8*$D1888)*churn_nonbuyers)*(ic*Inputs!$C$8+fee_wd*Inputs!$E$8*(1-$B1888)+fee_fx*Inputs!$D$8-cost_acc-cost_wd*Inputs!$E$8*(1-$B1888)-cost_fx*Inputs!$D$8)</f>
        <v>88618.6128608928</v>
      </c>
      <c r="N1888" s="0" t="n">
        <f aca="false">K1888+L1888+I1888-fixed</f>
        <v>-48513.6744071047</v>
      </c>
      <c r="O1888" s="0" t="n">
        <f aca="false">K1888+L1888+M1888-fixed</f>
        <v>-129420.898569658</v>
      </c>
      <c r="P1888" s="0" t="n">
        <f aca="false">12*Inputs!$B$6*(1-MIN(1,Inputs!$F$6*$D1888))*(ic*Inputs!$C$6+flat_fee-cost_acc-cost_wd*Inputs!$E$6*$E1888-cost_fx*Inputs!$D$6)+12*Inputs!$B$7*(1-MIN(1,Inputs!$F$7*$D1888))*(ic*Inputs!$C$7+flat_fee-cost_acc-cost_wd*Inputs!$E$7*$E1888-cost_fx*Inputs!$D$7)+12*Inputs!$B$8*(1-MIN(1,Inputs!$F$8*$D1888))*(ic*Inputs!$C$8+flat_fee-cost_acc-cost_wd*Inputs!$E$8*$E1888-cost_fx*Inputs!$D$8)-fixed</f>
        <v>11059.2598059201</v>
      </c>
    </row>
    <row r="1889" customFormat="false" ht="15" hidden="false" customHeight="false" outlineLevel="0" collapsed="false">
      <c r="A1889" s="0" t="n">
        <v>1824</v>
      </c>
      <c r="B1889" s="0" t="n">
        <v>0.2144</v>
      </c>
      <c r="C1889" s="0" t="n">
        <v>1.015683</v>
      </c>
      <c r="D1889" s="0" t="n">
        <v>1.13372</v>
      </c>
      <c r="E1889" s="0" t="n">
        <v>1.072176</v>
      </c>
      <c r="F1889" s="0" t="n">
        <v>0.160186</v>
      </c>
      <c r="G1889" s="0" t="n">
        <f aca="false">12*Inputs!$B$6*(MIN(1,$H$50*$C1889)*(ic*Inputs!$C$6+pS+fee_fx*Inputs!$D$6-cost_acc-cost_wd*Inputs!$E$6*$E1889-cost_fx*Inputs!$D$6-$F1889)+(1-MIN(1,$H$50*$C1889))*(1-MIN(1,Inputs!$G$6*$D1889)*churn_nonbuyers)*(ic*Inputs!$C$6+fee_wd*Inputs!$E$6*(1-$B1889)+fee_fx*Inputs!$D$6-cost_acc-cost_wd*Inputs!$E$6*(1-$B1889)-cost_fx*Inputs!$D$6))</f>
        <v>217175.338557613</v>
      </c>
      <c r="H1889" s="0" t="n">
        <f aca="false">12*Inputs!$B$7*(MIN(1,$H$51*$C1889)*(ic*Inputs!$C$7+pE+fee_fx*Inputs!$D$7-cost_acc-cost_wd*Inputs!$E$7*$E1889-cost_fx*Inputs!$D$7-$F1889)+(1-MIN(1,$H$51*$C1889))*(1-MIN(1,Inputs!$G$7*$D1889)*churn_nonbuyers)*(ic*Inputs!$C$7+fee_wd*Inputs!$E$7*(1-$B1889)+fee_fx*Inputs!$D$7-cost_acc-cost_wd*Inputs!$E$7*(1-$B1889)-cost_fx*Inputs!$D$7))</f>
        <v>417452.723452154</v>
      </c>
      <c r="I1889" s="0" t="n">
        <f aca="false">12*Inputs!$B$8*(MIN(1,$H$52*$C1889)*(ic*Inputs!$C$8+pT-cost_acc-cost_wd*Inputs!$E$8-cost_fx*Inputs!$D$8-cost_ins)+(1-MIN(1,$H$52*$C1889))*(1-MIN(1,Inputs!$G$8*$D1889)*churn_nonbuyers)*(ic*Inputs!$C$8+fee_wd*Inputs!$E$8*(1-$B1889)+fee_fx*Inputs!$D$8-cost_acc-cost_wd*Inputs!$E$8*(1-$B1889)-cost_fx*Inputs!$D$8))</f>
        <v>165261.437241369</v>
      </c>
      <c r="J1889" s="0" t="n">
        <f aca="false">G1889+H1889+I1889-fixed</f>
        <v>99889.4992511368</v>
      </c>
      <c r="K1889" s="0" t="n">
        <f aca="false">12*Inputs!$B$6*(1-MIN(1,Inputs!$G$6*$D1889)*churn_nonbuyers)*(ic*Inputs!$C$6+fee_wd*Inputs!$E$6*(1-$B1889)+fee_fx*Inputs!$D$6-cost_acc-cost_wd*Inputs!$E$6*(1-$B1889)-cost_fx*Inputs!$D$6)</f>
        <v>161048.6032896</v>
      </c>
      <c r="L1889" s="0" t="n">
        <f aca="false">12*Inputs!$B$7*(1-MIN(1,Inputs!$G$7*$D1889)*churn_nonbuyers)*(ic*Inputs!$C$7+fee_wd*Inputs!$E$7*(1-$B1889)+fee_fx*Inputs!$D$7-cost_acc-cost_wd*Inputs!$E$7*(1-$B1889)-cost_fx*Inputs!$D$7)</f>
        <v>359662.98341376</v>
      </c>
      <c r="M1889" s="0" t="n">
        <f aca="false">12*Inputs!$B$8*(1-MIN(1,Inputs!$G$8*$D1889)*churn_nonbuyers)*(ic*Inputs!$C$8+fee_wd*Inputs!$E$8*(1-$B1889)+fee_fx*Inputs!$D$8-cost_acc-cost_wd*Inputs!$E$8*(1-$B1889)-cost_fx*Inputs!$D$8)</f>
        <v>65243.5918848</v>
      </c>
      <c r="N1889" s="0" t="n">
        <f aca="false">K1889+L1889+I1889-fixed</f>
        <v>-14026.9760552706</v>
      </c>
      <c r="O1889" s="0" t="n">
        <f aca="false">K1889+L1889+M1889-fixed</f>
        <v>-114044.82141184</v>
      </c>
      <c r="P1889" s="0" t="n">
        <f aca="false">12*Inputs!$B$6*(1-MIN(1,Inputs!$F$6*$D1889))*(ic*Inputs!$C$6+flat_fee-cost_acc-cost_wd*Inputs!$E$6*$E1889-cost_fx*Inputs!$D$6)+12*Inputs!$B$7*(1-MIN(1,Inputs!$F$7*$D1889))*(ic*Inputs!$C$7+flat_fee-cost_acc-cost_wd*Inputs!$E$7*$E1889-cost_fx*Inputs!$D$7)+12*Inputs!$B$8*(1-MIN(1,Inputs!$F$8*$D1889))*(ic*Inputs!$C$8+flat_fee-cost_acc-cost_wd*Inputs!$E$8*$E1889-cost_fx*Inputs!$D$8)-fixed</f>
        <v>-33800.1542272001</v>
      </c>
    </row>
    <row r="1890" customFormat="false" ht="15" hidden="false" customHeight="false" outlineLevel="0" collapsed="false">
      <c r="A1890" s="0" t="n">
        <v>1825</v>
      </c>
      <c r="B1890" s="0" t="n">
        <v>0.254646</v>
      </c>
      <c r="C1890" s="0" t="n">
        <v>0.814299</v>
      </c>
      <c r="D1890" s="0" t="n">
        <v>0.886858</v>
      </c>
      <c r="E1890" s="0" t="n">
        <v>1.156732</v>
      </c>
      <c r="F1890" s="0" t="n">
        <v>0.07806</v>
      </c>
      <c r="G1890" s="0" t="n">
        <f aca="false">12*Inputs!$B$6*(MIN(1,$H$50*$C1890)*(ic*Inputs!$C$6+pS+fee_fx*Inputs!$D$6-cost_acc-cost_wd*Inputs!$E$6*$E1890-cost_fx*Inputs!$D$6-$F1890)+(1-MIN(1,$H$50*$C1890))*(1-MIN(1,Inputs!$G$6*$D1890)*churn_nonbuyers)*(ic*Inputs!$C$6+fee_wd*Inputs!$E$6*(1-$B1890)+fee_fx*Inputs!$D$6-cost_acc-cost_wd*Inputs!$E$6*(1-$B1890)-cost_fx*Inputs!$D$6))</f>
        <v>202793.623193344</v>
      </c>
      <c r="H1890" s="0" t="n">
        <f aca="false">12*Inputs!$B$7*(MIN(1,$H$51*$C1890)*(ic*Inputs!$C$7+pE+fee_fx*Inputs!$D$7-cost_acc-cost_wd*Inputs!$E$7*$E1890-cost_fx*Inputs!$D$7-$F1890)+(1-MIN(1,$H$51*$C1890))*(1-MIN(1,Inputs!$G$7*$D1890)*churn_nonbuyers)*(ic*Inputs!$C$7+fee_wd*Inputs!$E$7*(1-$B1890)+fee_fx*Inputs!$D$7-cost_acc-cost_wd*Inputs!$E$7*(1-$B1890)-cost_fx*Inputs!$D$7))</f>
        <v>399970.021766107</v>
      </c>
      <c r="I1890" s="0" t="n">
        <f aca="false">12*Inputs!$B$8*(MIN(1,$H$52*$C1890)*(ic*Inputs!$C$8+pT-cost_acc-cost_wd*Inputs!$E$8-cost_fx*Inputs!$D$8-cost_ins)+(1-MIN(1,$H$52*$C1890))*(1-MIN(1,Inputs!$G$8*$D1890)*churn_nonbuyers)*(ic*Inputs!$C$8+fee_wd*Inputs!$E$8*(1-$B1890)+fee_fx*Inputs!$D$8-cost_acc-cost_wd*Inputs!$E$8*(1-$B1890)-cost_fx*Inputs!$D$8))</f>
        <v>168603.569643628</v>
      </c>
      <c r="J1890" s="0" t="n">
        <f aca="false">G1890+H1890+I1890-fixed</f>
        <v>71367.2146030793</v>
      </c>
      <c r="K1890" s="0" t="n">
        <f aca="false">12*Inputs!$B$6*(1-MIN(1,Inputs!$G$6*$D1890)*churn_nonbuyers)*(ic*Inputs!$C$6+fee_wd*Inputs!$E$6*(1-$B1890)+fee_fx*Inputs!$D$6-cost_acc-cost_wd*Inputs!$E$6*(1-$B1890)-cost_fx*Inputs!$D$6)</f>
        <v>157617.45822433</v>
      </c>
      <c r="L1890" s="0" t="n">
        <f aca="false">12*Inputs!$B$7*(1-MIN(1,Inputs!$G$7*$D1890)*churn_nonbuyers)*(ic*Inputs!$C$7+fee_wd*Inputs!$E$7*(1-$B1890)+fee_fx*Inputs!$D$7-cost_acc-cost_wd*Inputs!$E$7*(1-$B1890)-cost_fx*Inputs!$D$7)</f>
        <v>356779.148150598</v>
      </c>
      <c r="M1890" s="0" t="n">
        <f aca="false">12*Inputs!$B$8*(1-MIN(1,Inputs!$G$8*$D1890)*churn_nonbuyers)*(ic*Inputs!$C$8+fee_wd*Inputs!$E$8*(1-$B1890)+fee_fx*Inputs!$D$8-cost_acc-cost_wd*Inputs!$E$8*(1-$B1890)-cost_fx*Inputs!$D$8)</f>
        <v>119135.726860205</v>
      </c>
      <c r="N1890" s="0" t="n">
        <f aca="false">K1890+L1890+I1890-fixed</f>
        <v>-16999.8239814444</v>
      </c>
      <c r="O1890" s="0" t="n">
        <f aca="false">K1890+L1890+M1890-fixed</f>
        <v>-66467.6667648677</v>
      </c>
      <c r="P1890" s="0" t="n">
        <f aca="false">12*Inputs!$B$6*(1-MIN(1,Inputs!$F$6*$D1890))*(ic*Inputs!$C$6+flat_fee-cost_acc-cost_wd*Inputs!$E$6*$E1890-cost_fx*Inputs!$D$6)+12*Inputs!$B$7*(1-MIN(1,Inputs!$F$7*$D1890))*(ic*Inputs!$C$7+flat_fee-cost_acc-cost_wd*Inputs!$E$7*$E1890-cost_fx*Inputs!$D$7)+12*Inputs!$B$8*(1-MIN(1,Inputs!$F$8*$D1890))*(ic*Inputs!$C$8+flat_fee-cost_acc-cost_wd*Inputs!$E$8*$E1890-cost_fx*Inputs!$D$8)-fixed</f>
        <v>62311.80450944</v>
      </c>
    </row>
    <row r="1891" customFormat="false" ht="15" hidden="false" customHeight="false" outlineLevel="0" collapsed="false">
      <c r="A1891" s="0" t="n">
        <v>1826</v>
      </c>
      <c r="B1891" s="0" t="n">
        <v>0.550141</v>
      </c>
      <c r="C1891" s="0" t="n">
        <v>1.061933</v>
      </c>
      <c r="D1891" s="0" t="n">
        <v>1.102675</v>
      </c>
      <c r="E1891" s="0" t="n">
        <v>1.117827</v>
      </c>
      <c r="F1891" s="0" t="n">
        <v>0.325038</v>
      </c>
      <c r="G1891" s="0" t="n">
        <f aca="false">12*Inputs!$B$6*(MIN(1,$H$50*$C1891)*(ic*Inputs!$C$6+pS+fee_fx*Inputs!$D$6-cost_acc-cost_wd*Inputs!$E$6*$E1891-cost_fx*Inputs!$D$6-$F1891)+(1-MIN(1,$H$50*$C1891))*(1-MIN(1,Inputs!$G$6*$D1891)*churn_nonbuyers)*(ic*Inputs!$C$6+fee_wd*Inputs!$E$6*(1-$B1891)+fee_fx*Inputs!$D$6-cost_acc-cost_wd*Inputs!$E$6*(1-$B1891)-cost_fx*Inputs!$D$6))</f>
        <v>173022.908853752</v>
      </c>
      <c r="H1891" s="0" t="n">
        <f aca="false">12*Inputs!$B$7*(MIN(1,$H$51*$C1891)*(ic*Inputs!$C$7+pE+fee_fx*Inputs!$D$7-cost_acc-cost_wd*Inputs!$E$7*$E1891-cost_fx*Inputs!$D$7-$F1891)+(1-MIN(1,$H$51*$C1891))*(1-MIN(1,Inputs!$G$7*$D1891)*churn_nonbuyers)*(ic*Inputs!$C$7+fee_wd*Inputs!$E$7*(1-$B1891)+fee_fx*Inputs!$D$7-cost_acc-cost_wd*Inputs!$E$7*(1-$B1891)-cost_fx*Inputs!$D$7))</f>
        <v>377725.091719228</v>
      </c>
      <c r="I1891" s="0" t="n">
        <f aca="false">12*Inputs!$B$8*(MIN(1,$H$52*$C1891)*(ic*Inputs!$C$8+pT-cost_acc-cost_wd*Inputs!$E$8-cost_fx*Inputs!$D$8-cost_ins)+(1-MIN(1,$H$52*$C1891))*(1-MIN(1,Inputs!$G$8*$D1891)*churn_nonbuyers)*(ic*Inputs!$C$8+fee_wd*Inputs!$E$8*(1-$B1891)+fee_fx*Inputs!$D$8-cost_acc-cost_wd*Inputs!$E$8*(1-$B1891)-cost_fx*Inputs!$D$8))</f>
        <v>170635.338801601</v>
      </c>
      <c r="J1891" s="0" t="n">
        <f aca="false">G1891+H1891+I1891-fixed</f>
        <v>21383.339374581</v>
      </c>
      <c r="K1891" s="0" t="n">
        <f aca="false">12*Inputs!$B$6*(1-MIN(1,Inputs!$G$6*$D1891)*churn_nonbuyers)*(ic*Inputs!$C$6+fee_wd*Inputs!$E$6*(1-$B1891)+fee_fx*Inputs!$D$6-cost_acc-cost_wd*Inputs!$E$6*(1-$B1891)-cost_fx*Inputs!$D$6)</f>
        <v>115632.44443566</v>
      </c>
      <c r="L1891" s="0" t="n">
        <f aca="false">12*Inputs!$B$7*(1-MIN(1,Inputs!$G$7*$D1891)*churn_nonbuyers)*(ic*Inputs!$C$7+fee_wd*Inputs!$E$7*(1-$B1891)+fee_fx*Inputs!$D$7-cost_acc-cost_wd*Inputs!$E$7*(1-$B1891)-cost_fx*Inputs!$D$7)</f>
        <v>313262.366661396</v>
      </c>
      <c r="M1891" s="0" t="n">
        <f aca="false">12*Inputs!$B$8*(1-MIN(1,Inputs!$G$8*$D1891)*churn_nonbuyers)*(ic*Inputs!$C$8+fee_wd*Inputs!$E$8*(1-$B1891)+fee_fx*Inputs!$D$8-cost_acc-cost_wd*Inputs!$E$8*(1-$B1891)-cost_fx*Inputs!$D$8)</f>
        <v>68436.70603308</v>
      </c>
      <c r="N1891" s="0" t="n">
        <f aca="false">K1891+L1891+I1891-fixed</f>
        <v>-100469.850101343</v>
      </c>
      <c r="O1891" s="0" t="n">
        <f aca="false">K1891+L1891+M1891-fixed</f>
        <v>-202668.482869864</v>
      </c>
      <c r="P1891" s="0" t="n">
        <f aca="false">12*Inputs!$B$6*(1-MIN(1,Inputs!$F$6*$D1891))*(ic*Inputs!$C$6+flat_fee-cost_acc-cost_wd*Inputs!$E$6*$E1891-cost_fx*Inputs!$D$6)+12*Inputs!$B$7*(1-MIN(1,Inputs!$F$7*$D1891))*(ic*Inputs!$C$7+flat_fee-cost_acc-cost_wd*Inputs!$E$7*$E1891-cost_fx*Inputs!$D$7)+12*Inputs!$B$8*(1-MIN(1,Inputs!$F$8*$D1891))*(ic*Inputs!$C$8+flat_fee-cost_acc-cost_wd*Inputs!$E$8*$E1891-cost_fx*Inputs!$D$8)-fixed</f>
        <v>-35427.078466</v>
      </c>
    </row>
    <row r="1892" customFormat="false" ht="15" hidden="false" customHeight="false" outlineLevel="0" collapsed="false">
      <c r="A1892" s="0" t="n">
        <v>1827</v>
      </c>
      <c r="B1892" s="0" t="n">
        <v>0.317001</v>
      </c>
      <c r="C1892" s="0" t="n">
        <v>0.726869</v>
      </c>
      <c r="D1892" s="0" t="n">
        <v>1.030916</v>
      </c>
      <c r="E1892" s="0" t="n">
        <v>1.12819</v>
      </c>
      <c r="F1892" s="0" t="n">
        <v>0.027395</v>
      </c>
      <c r="G1892" s="0" t="n">
        <f aca="false">12*Inputs!$B$6*(MIN(1,$H$50*$C1892)*(ic*Inputs!$C$6+pS+fee_fx*Inputs!$D$6-cost_acc-cost_wd*Inputs!$E$6*$E1892-cost_fx*Inputs!$D$6-$F1892)+(1-MIN(1,$H$50*$C1892))*(1-MIN(1,Inputs!$G$6*$D1892)*churn_nonbuyers)*(ic*Inputs!$C$6+fee_wd*Inputs!$E$6*(1-$B1892)+fee_fx*Inputs!$D$6-cost_acc-cost_wd*Inputs!$E$6*(1-$B1892)-cost_fx*Inputs!$D$6))</f>
        <v>190129.647067257</v>
      </c>
      <c r="H1892" s="0" t="n">
        <f aca="false">12*Inputs!$B$7*(MIN(1,$H$51*$C1892)*(ic*Inputs!$C$7+pE+fee_fx*Inputs!$D$7-cost_acc-cost_wd*Inputs!$E$7*$E1892-cost_fx*Inputs!$D$7-$F1892)+(1-MIN(1,$H$51*$C1892))*(1-MIN(1,Inputs!$G$7*$D1892)*churn_nonbuyers)*(ic*Inputs!$C$7+fee_wd*Inputs!$E$7*(1-$B1892)+fee_fx*Inputs!$D$7-cost_acc-cost_wd*Inputs!$E$7*(1-$B1892)-cost_fx*Inputs!$D$7))</f>
        <v>392548.889343338</v>
      </c>
      <c r="I1892" s="0" t="n">
        <f aca="false">12*Inputs!$B$8*(MIN(1,$H$52*$C1892)*(ic*Inputs!$C$8+pT-cost_acc-cost_wd*Inputs!$E$8-cost_fx*Inputs!$D$8-cost_ins)+(1-MIN(1,$H$52*$C1892))*(1-MIN(1,Inputs!$G$8*$D1892)*churn_nonbuyers)*(ic*Inputs!$C$8+fee_wd*Inputs!$E$8*(1-$B1892)+fee_fx*Inputs!$D$8-cost_acc-cost_wd*Inputs!$E$8*(1-$B1892)-cost_fx*Inputs!$D$8))</f>
        <v>147321.21894759</v>
      </c>
      <c r="J1892" s="0" t="n">
        <f aca="false">G1892+H1892+I1892-fixed</f>
        <v>29999.7553581848</v>
      </c>
      <c r="K1892" s="0" t="n">
        <f aca="false">12*Inputs!$B$6*(1-MIN(1,Inputs!$G$6*$D1892)*churn_nonbuyers)*(ic*Inputs!$C$6+fee_wd*Inputs!$E$6*(1-$B1892)+fee_fx*Inputs!$D$6-cost_acc-cost_wd*Inputs!$E$6*(1-$B1892)-cost_fx*Inputs!$D$6)</f>
        <v>147913.192820995</v>
      </c>
      <c r="L1892" s="0" t="n">
        <f aca="false">12*Inputs!$B$7*(1-MIN(1,Inputs!$G$7*$D1892)*churn_nonbuyers)*(ic*Inputs!$C$7+fee_wd*Inputs!$E$7*(1-$B1892)+fee_fx*Inputs!$D$7-cost_acc-cost_wd*Inputs!$E$7*(1-$B1892)-cost_fx*Inputs!$D$7)</f>
        <v>346493.678124597</v>
      </c>
      <c r="M1892" s="0" t="n">
        <f aca="false">12*Inputs!$B$8*(1-MIN(1,Inputs!$G$8*$D1892)*churn_nonbuyers)*(ic*Inputs!$C$8+fee_wd*Inputs!$E$8*(1-$B1892)+fee_fx*Inputs!$D$8-cost_acc-cost_wd*Inputs!$E$8*(1-$B1892)-cost_fx*Inputs!$D$8)</f>
        <v>86620.7914579776</v>
      </c>
      <c r="N1892" s="0" t="n">
        <f aca="false">K1892+L1892+I1892-fixed</f>
        <v>-58271.9101068182</v>
      </c>
      <c r="O1892" s="0" t="n">
        <f aca="false">K1892+L1892+M1892-fixed</f>
        <v>-118972.33759643</v>
      </c>
      <c r="P1892" s="0" t="n">
        <f aca="false">12*Inputs!$B$6*(1-MIN(1,Inputs!$F$6*$D1892))*(ic*Inputs!$C$6+flat_fee-cost_acc-cost_wd*Inputs!$E$6*$E1892-cost_fx*Inputs!$D$6)+12*Inputs!$B$7*(1-MIN(1,Inputs!$F$7*$D1892))*(ic*Inputs!$C$7+flat_fee-cost_acc-cost_wd*Inputs!$E$7*$E1892-cost_fx*Inputs!$D$7)+12*Inputs!$B$8*(1-MIN(1,Inputs!$F$8*$D1892))*(ic*Inputs!$C$8+flat_fee-cost_acc-cost_wd*Inputs!$E$8*$E1892-cost_fx*Inputs!$D$8)-fixed</f>
        <v>-1389.32875839993</v>
      </c>
    </row>
    <row r="1893" customFormat="false" ht="15" hidden="false" customHeight="false" outlineLevel="0" collapsed="false">
      <c r="A1893" s="0" t="n">
        <v>1828</v>
      </c>
      <c r="B1893" s="0" t="n">
        <v>0.142268</v>
      </c>
      <c r="C1893" s="0" t="n">
        <v>0.770053</v>
      </c>
      <c r="D1893" s="0" t="n">
        <v>1.097382</v>
      </c>
      <c r="E1893" s="0" t="n">
        <v>1.414193</v>
      </c>
      <c r="F1893" s="0" t="n">
        <v>0.232191</v>
      </c>
      <c r="G1893" s="0" t="n">
        <f aca="false">12*Inputs!$B$6*(MIN(1,$H$50*$C1893)*(ic*Inputs!$C$6+pS+fee_fx*Inputs!$D$6-cost_acc-cost_wd*Inputs!$E$6*$E1893-cost_fx*Inputs!$D$6-$F1893)+(1-MIN(1,$H$50*$C1893))*(1-MIN(1,Inputs!$G$6*$D1893)*churn_nonbuyers)*(ic*Inputs!$C$6+fee_wd*Inputs!$E$6*(1-$B1893)+fee_fx*Inputs!$D$6-cost_acc-cost_wd*Inputs!$E$6*(1-$B1893)-cost_fx*Inputs!$D$6))</f>
        <v>205759.607208958</v>
      </c>
      <c r="H1893" s="0" t="n">
        <f aca="false">12*Inputs!$B$7*(MIN(1,$H$51*$C1893)*(ic*Inputs!$C$7+pE+fee_fx*Inputs!$D$7-cost_acc-cost_wd*Inputs!$E$7*$E1893-cost_fx*Inputs!$D$7-$F1893)+(1-MIN(1,$H$51*$C1893))*(1-MIN(1,Inputs!$G$7*$D1893)*churn_nonbuyers)*(ic*Inputs!$C$7+fee_wd*Inputs!$E$7*(1-$B1893)+fee_fx*Inputs!$D$7-cost_acc-cost_wd*Inputs!$E$7*(1-$B1893)-cost_fx*Inputs!$D$7))</f>
        <v>377174.690165517</v>
      </c>
      <c r="I1893" s="0" t="n">
        <f aca="false">12*Inputs!$B$8*(MIN(1,$H$52*$C1893)*(ic*Inputs!$C$8+pT-cost_acc-cost_wd*Inputs!$E$8-cost_fx*Inputs!$D$8-cost_ins)+(1-MIN(1,$H$52*$C1893))*(1-MIN(1,Inputs!$G$8*$D1893)*churn_nonbuyers)*(ic*Inputs!$C$8+fee_wd*Inputs!$E$8*(1-$B1893)+fee_fx*Inputs!$D$8-cost_acc-cost_wd*Inputs!$E$8*(1-$B1893)-cost_fx*Inputs!$D$8))</f>
        <v>145149.881389535</v>
      </c>
      <c r="J1893" s="0" t="n">
        <f aca="false">G1893+H1893+I1893-fixed</f>
        <v>28084.1787640107</v>
      </c>
      <c r="K1893" s="0" t="n">
        <f aca="false">12*Inputs!$B$6*(1-MIN(1,Inputs!$G$6*$D1893)*churn_nonbuyers)*(ic*Inputs!$C$6+fee_wd*Inputs!$E$6*(1-$B1893)+fee_fx*Inputs!$D$6-cost_acc-cost_wd*Inputs!$E$6*(1-$B1893)-cost_fx*Inputs!$D$6)</f>
        <v>171175.878305107</v>
      </c>
      <c r="L1893" s="0" t="n">
        <f aca="false">12*Inputs!$B$7*(1-MIN(1,Inputs!$G$7*$D1893)*churn_nonbuyers)*(ic*Inputs!$C$7+fee_wd*Inputs!$E$7*(1-$B1893)+fee_fx*Inputs!$D$7-cost_acc-cost_wd*Inputs!$E$7*(1-$B1893)-cost_fx*Inputs!$D$7)</f>
        <v>370113.923847064</v>
      </c>
      <c r="M1893" s="0" t="n">
        <f aca="false">12*Inputs!$B$8*(1-MIN(1,Inputs!$G$8*$D1893)*churn_nonbuyers)*(ic*Inputs!$C$8+fee_wd*Inputs!$E$8*(1-$B1893)+fee_fx*Inputs!$D$8-cost_acc-cost_wd*Inputs!$E$8*(1-$B1893)-cost_fx*Inputs!$D$8)</f>
        <v>74087.0073438336</v>
      </c>
      <c r="N1893" s="0" t="n">
        <f aca="false">K1893+L1893+I1893-fixed</f>
        <v>-13560.3164582937</v>
      </c>
      <c r="O1893" s="0" t="n">
        <f aca="false">K1893+L1893+M1893-fixed</f>
        <v>-84623.1905039949</v>
      </c>
      <c r="P1893" s="0" t="n">
        <f aca="false">12*Inputs!$B$6*(1-MIN(1,Inputs!$F$6*$D1893))*(ic*Inputs!$C$6+flat_fee-cost_acc-cost_wd*Inputs!$E$6*$E1893-cost_fx*Inputs!$D$6)+12*Inputs!$B$7*(1-MIN(1,Inputs!$F$7*$D1893))*(ic*Inputs!$C$7+flat_fee-cost_acc-cost_wd*Inputs!$E$7*$E1893-cost_fx*Inputs!$D$7)+12*Inputs!$B$8*(1-MIN(1,Inputs!$F$8*$D1893))*(ic*Inputs!$C$8+flat_fee-cost_acc-cost_wd*Inputs!$E$8*$E1893-cost_fx*Inputs!$D$8)-fixed</f>
        <v>-153695.42624176</v>
      </c>
    </row>
    <row r="1894" customFormat="false" ht="15" hidden="false" customHeight="false" outlineLevel="0" collapsed="false">
      <c r="A1894" s="0" t="n">
        <v>1829</v>
      </c>
      <c r="B1894" s="0" t="n">
        <v>0.217522</v>
      </c>
      <c r="C1894" s="0" t="n">
        <v>0.98514</v>
      </c>
      <c r="D1894" s="0" t="n">
        <v>1.528078</v>
      </c>
      <c r="E1894" s="0" t="n">
        <v>1.097693</v>
      </c>
      <c r="F1894" s="0" t="n">
        <v>0.10082</v>
      </c>
      <c r="G1894" s="0" t="n">
        <f aca="false">12*Inputs!$B$6*(MIN(1,$H$50*$C1894)*(ic*Inputs!$C$6+pS+fee_fx*Inputs!$D$6-cost_acc-cost_wd*Inputs!$E$6*$E1894-cost_fx*Inputs!$D$6-$F1894)+(1-MIN(1,$H$50*$C1894))*(1-MIN(1,Inputs!$G$6*$D1894)*churn_nonbuyers)*(ic*Inputs!$C$6+fee_wd*Inputs!$E$6*(1-$B1894)+fee_fx*Inputs!$D$6-cost_acc-cost_wd*Inputs!$E$6*(1-$B1894)-cost_fx*Inputs!$D$6))</f>
        <v>212772.267463324</v>
      </c>
      <c r="H1894" s="0" t="n">
        <f aca="false">12*Inputs!$B$7*(MIN(1,$H$51*$C1894)*(ic*Inputs!$C$7+pE+fee_fx*Inputs!$D$7-cost_acc-cost_wd*Inputs!$E$7*$E1894-cost_fx*Inputs!$D$7-$F1894)+(1-MIN(1,$H$51*$C1894))*(1-MIN(1,Inputs!$G$7*$D1894)*churn_nonbuyers)*(ic*Inputs!$C$7+fee_wd*Inputs!$E$7*(1-$B1894)+fee_fx*Inputs!$D$7-cost_acc-cost_wd*Inputs!$E$7*(1-$B1894)-cost_fx*Inputs!$D$7))</f>
        <v>413258.651372234</v>
      </c>
      <c r="I1894" s="0" t="n">
        <f aca="false">12*Inputs!$B$8*(MIN(1,$H$52*$C1894)*(ic*Inputs!$C$8+pT-cost_acc-cost_wd*Inputs!$E$8-cost_fx*Inputs!$D$8-cost_ins)+(1-MIN(1,$H$52*$C1894))*(1-MIN(1,Inputs!$G$8*$D1894)*churn_nonbuyers)*(ic*Inputs!$C$8+fee_wd*Inputs!$E$8*(1-$B1894)+fee_fx*Inputs!$D$8-cost_acc-cost_wd*Inputs!$E$8*(1-$B1894)-cost_fx*Inputs!$D$8))</f>
        <v>142002.02016</v>
      </c>
      <c r="J1894" s="0" t="n">
        <f aca="false">G1894+H1894+I1894-fixed</f>
        <v>68032.938995557</v>
      </c>
      <c r="K1894" s="0" t="n">
        <f aca="false">12*Inputs!$B$6*(1-MIN(1,Inputs!$G$6*$D1894)*churn_nonbuyers)*(ic*Inputs!$C$6+fee_wd*Inputs!$E$6*(1-$B1894)+fee_fx*Inputs!$D$6-cost_acc-cost_wd*Inputs!$E$6*(1-$B1894)-cost_fx*Inputs!$D$6)</f>
        <v>157267.017955555</v>
      </c>
      <c r="L1894" s="0" t="n">
        <f aca="false">12*Inputs!$B$7*(1-MIN(1,Inputs!$G$7*$D1894)*churn_nonbuyers)*(ic*Inputs!$C$7+fee_wd*Inputs!$E$7*(1-$B1894)+fee_fx*Inputs!$D$7-cost_acc-cost_wd*Inputs!$E$7*(1-$B1894)-cost_fx*Inputs!$D$7)</f>
        <v>354829.127829333</v>
      </c>
      <c r="M1894" s="0" t="n">
        <f aca="false">12*Inputs!$B$8*(1-MIN(1,Inputs!$G$8*$D1894)*churn_nonbuyers)*(ic*Inputs!$C$8+fee_wd*Inputs!$E$8*(1-$B1894)+fee_fx*Inputs!$D$8-cost_acc-cost_wd*Inputs!$E$8*(1-$B1894)-cost_fx*Inputs!$D$8)</f>
        <v>0</v>
      </c>
      <c r="N1894" s="0" t="n">
        <f aca="false">K1894+L1894+I1894-fixed</f>
        <v>-45901.8340551117</v>
      </c>
      <c r="O1894" s="0" t="n">
        <f aca="false">K1894+L1894+M1894-fixed</f>
        <v>-187903.854215112</v>
      </c>
      <c r="P1894" s="0" t="n">
        <f aca="false">12*Inputs!$B$6*(1-MIN(1,Inputs!$F$6*$D1894))*(ic*Inputs!$C$6+flat_fee-cost_acc-cost_wd*Inputs!$E$6*$E1894-cost_fx*Inputs!$D$6)+12*Inputs!$B$7*(1-MIN(1,Inputs!$F$7*$D1894))*(ic*Inputs!$C$7+flat_fee-cost_acc-cost_wd*Inputs!$E$7*$E1894-cost_fx*Inputs!$D$7)+12*Inputs!$B$8*(1-MIN(1,Inputs!$F$8*$D1894))*(ic*Inputs!$C$8+flat_fee-cost_acc-cost_wd*Inputs!$E$8*$E1894-cost_fx*Inputs!$D$8)-fixed</f>
        <v>-257147.86061104</v>
      </c>
    </row>
    <row r="1895" customFormat="false" ht="15" hidden="false" customHeight="false" outlineLevel="0" collapsed="false">
      <c r="A1895" s="0" t="n">
        <v>1830</v>
      </c>
      <c r="B1895" s="0" t="n">
        <v>0.235412</v>
      </c>
      <c r="C1895" s="0" t="n">
        <v>1.049245</v>
      </c>
      <c r="D1895" s="0" t="n">
        <v>1.56123</v>
      </c>
      <c r="E1895" s="0" t="n">
        <v>1.198042</v>
      </c>
      <c r="F1895" s="0" t="n">
        <v>0.363609</v>
      </c>
      <c r="G1895" s="0" t="n">
        <f aca="false">12*Inputs!$B$6*(MIN(1,$H$50*$C1895)*(ic*Inputs!$C$6+pS+fee_fx*Inputs!$D$6-cost_acc-cost_wd*Inputs!$E$6*$E1895-cost_fx*Inputs!$D$6-$F1895)+(1-MIN(1,$H$50*$C1895))*(1-MIN(1,Inputs!$G$6*$D1895)*churn_nonbuyers)*(ic*Inputs!$C$6+fee_wd*Inputs!$E$6*(1-$B1895)+fee_fx*Inputs!$D$6-cost_acc-cost_wd*Inputs!$E$6*(1-$B1895)-cost_fx*Inputs!$D$6))</f>
        <v>205171.127467005</v>
      </c>
      <c r="H1895" s="0" t="n">
        <f aca="false">12*Inputs!$B$7*(MIN(1,$H$51*$C1895)*(ic*Inputs!$C$7+pE+fee_fx*Inputs!$D$7-cost_acc-cost_wd*Inputs!$E$7*$E1895-cost_fx*Inputs!$D$7-$F1895)+(1-MIN(1,$H$51*$C1895))*(1-MIN(1,Inputs!$G$7*$D1895)*churn_nonbuyers)*(ic*Inputs!$C$7+fee_wd*Inputs!$E$7*(1-$B1895)+fee_fx*Inputs!$D$7-cost_acc-cost_wd*Inputs!$E$7*(1-$B1895)-cost_fx*Inputs!$D$7))</f>
        <v>387409.679054987</v>
      </c>
      <c r="I1895" s="0" t="n">
        <f aca="false">12*Inputs!$B$8*(MIN(1,$H$52*$C1895)*(ic*Inputs!$C$8+pT-cost_acc-cost_wd*Inputs!$E$8-cost_fx*Inputs!$D$8-cost_ins)+(1-MIN(1,$H$52*$C1895))*(1-MIN(1,Inputs!$G$8*$D1895)*churn_nonbuyers)*(ic*Inputs!$C$8+fee_wd*Inputs!$E$8*(1-$B1895)+fee_fx*Inputs!$D$8-cost_acc-cost_wd*Inputs!$E$8*(1-$B1895)-cost_fx*Inputs!$D$8))</f>
        <v>151242.37128</v>
      </c>
      <c r="J1895" s="0" t="n">
        <f aca="false">G1895+H1895+I1895-fixed</f>
        <v>43823.177801992</v>
      </c>
      <c r="K1895" s="0" t="n">
        <f aca="false">12*Inputs!$B$6*(1-MIN(1,Inputs!$G$6*$D1895)*churn_nonbuyers)*(ic*Inputs!$C$6+fee_wd*Inputs!$E$6*(1-$B1895)+fee_fx*Inputs!$D$6-cost_acc-cost_wd*Inputs!$E$6*(1-$B1895)-cost_fx*Inputs!$D$6)</f>
        <v>154609.705992672</v>
      </c>
      <c r="L1895" s="0" t="n">
        <f aca="false">12*Inputs!$B$7*(1-MIN(1,Inputs!$G$7*$D1895)*churn_nonbuyers)*(ic*Inputs!$C$7+fee_wd*Inputs!$E$7*(1-$B1895)+fee_fx*Inputs!$D$7-cost_acc-cost_wd*Inputs!$E$7*(1-$B1895)-cost_fx*Inputs!$D$7)</f>
        <v>352003.773355603</v>
      </c>
      <c r="M1895" s="0" t="n">
        <f aca="false">12*Inputs!$B$8*(1-MIN(1,Inputs!$G$8*$D1895)*churn_nonbuyers)*(ic*Inputs!$C$8+fee_wd*Inputs!$E$8*(1-$B1895)+fee_fx*Inputs!$D$8-cost_acc-cost_wd*Inputs!$E$8*(1-$B1895)-cost_fx*Inputs!$D$8)</f>
        <v>0</v>
      </c>
      <c r="N1895" s="0" t="n">
        <f aca="false">K1895+L1895+I1895-fixed</f>
        <v>-42144.1493717247</v>
      </c>
      <c r="O1895" s="0" t="n">
        <f aca="false">K1895+L1895+M1895-fixed</f>
        <v>-193386.520651725</v>
      </c>
      <c r="P1895" s="0" t="n">
        <f aca="false">12*Inputs!$B$6*(1-MIN(1,Inputs!$F$6*$D1895))*(ic*Inputs!$C$6+flat_fee-cost_acc-cost_wd*Inputs!$E$6*$E1895-cost_fx*Inputs!$D$6)+12*Inputs!$B$7*(1-MIN(1,Inputs!$F$7*$D1895))*(ic*Inputs!$C$7+flat_fee-cost_acc-cost_wd*Inputs!$E$7*$E1895-cost_fx*Inputs!$D$7)+12*Inputs!$B$8*(1-MIN(1,Inputs!$F$8*$D1895))*(ic*Inputs!$C$8+flat_fee-cost_acc-cost_wd*Inputs!$E$8*$E1895-cost_fx*Inputs!$D$8)-fixed</f>
        <v>-304900.1486416</v>
      </c>
    </row>
    <row r="1896" customFormat="false" ht="15" hidden="false" customHeight="false" outlineLevel="0" collapsed="false">
      <c r="A1896" s="0" t="n">
        <v>1831</v>
      </c>
      <c r="B1896" s="0" t="n">
        <v>0.02542</v>
      </c>
      <c r="C1896" s="0" t="n">
        <v>0.94588</v>
      </c>
      <c r="D1896" s="0" t="n">
        <v>1.952472</v>
      </c>
      <c r="E1896" s="0" t="n">
        <v>1.461387</v>
      </c>
      <c r="F1896" s="0" t="n">
        <v>0.359911</v>
      </c>
      <c r="G1896" s="0" t="n">
        <f aca="false">12*Inputs!$B$6*(MIN(1,$H$50*$C1896)*(ic*Inputs!$C$6+pS+fee_fx*Inputs!$D$6-cost_acc-cost_wd*Inputs!$E$6*$E1896-cost_fx*Inputs!$D$6-$F1896)+(1-MIN(1,$H$50*$C1896))*(1-MIN(1,Inputs!$G$6*$D1896)*churn_nonbuyers)*(ic*Inputs!$C$6+fee_wd*Inputs!$E$6*(1-$B1896)+fee_fx*Inputs!$D$6-cost_acc-cost_wd*Inputs!$E$6*(1-$B1896)-cost_fx*Inputs!$D$6))</f>
        <v>216721.3117932</v>
      </c>
      <c r="H1896" s="0" t="n">
        <f aca="false">12*Inputs!$B$7*(MIN(1,$H$51*$C1896)*(ic*Inputs!$C$7+pE+fee_fx*Inputs!$D$7-cost_acc-cost_wd*Inputs!$E$7*$E1896-cost_fx*Inputs!$D$7-$F1896)+(1-MIN(1,$H$51*$C1896))*(1-MIN(1,Inputs!$G$7*$D1896)*churn_nonbuyers)*(ic*Inputs!$C$7+fee_wd*Inputs!$E$7*(1-$B1896)+fee_fx*Inputs!$D$7-cost_acc-cost_wd*Inputs!$E$7*(1-$B1896)-cost_fx*Inputs!$D$7))</f>
        <v>370429.967857744</v>
      </c>
      <c r="I1896" s="0" t="n">
        <f aca="false">12*Inputs!$B$8*(MIN(1,$H$52*$C1896)*(ic*Inputs!$C$8+pT-cost_acc-cost_wd*Inputs!$E$8-cost_fx*Inputs!$D$8-cost_ins)+(1-MIN(1,$H$52*$C1896))*(1-MIN(1,Inputs!$G$8*$D1896)*churn_nonbuyers)*(ic*Inputs!$C$8+fee_wd*Inputs!$E$8*(1-$B1896)+fee_fx*Inputs!$D$8-cost_acc-cost_wd*Inputs!$E$8*(1-$B1896)-cost_fx*Inputs!$D$8))</f>
        <v>136342.92672</v>
      </c>
      <c r="J1896" s="0" t="n">
        <f aca="false">G1896+H1896+I1896-fixed</f>
        <v>23494.2063709436</v>
      </c>
      <c r="K1896" s="0" t="n">
        <f aca="false">12*Inputs!$B$6*(1-MIN(1,Inputs!$G$6*$D1896)*churn_nonbuyers)*(ic*Inputs!$C$6+fee_wd*Inputs!$E$6*(1-$B1896)+fee_fx*Inputs!$D$6-cost_acc-cost_wd*Inputs!$E$6*(1-$B1896)-cost_fx*Inputs!$D$6)</f>
        <v>178615.951475328</v>
      </c>
      <c r="L1896" s="0" t="n">
        <f aca="false">12*Inputs!$B$7*(1-MIN(1,Inputs!$G$7*$D1896)*churn_nonbuyers)*(ic*Inputs!$C$7+fee_wd*Inputs!$E$7*(1-$B1896)+fee_fx*Inputs!$D$7-cost_acc-cost_wd*Inputs!$E$7*(1-$B1896)-cost_fx*Inputs!$D$7)</f>
        <v>376136.828229197</v>
      </c>
      <c r="M1896" s="0" t="n">
        <f aca="false">12*Inputs!$B$8*(1-MIN(1,Inputs!$G$8*$D1896)*churn_nonbuyers)*(ic*Inputs!$C$8+fee_wd*Inputs!$E$8*(1-$B1896)+fee_fx*Inputs!$D$8-cost_acc-cost_wd*Inputs!$E$8*(1-$B1896)-cost_fx*Inputs!$D$8)</f>
        <v>0</v>
      </c>
      <c r="N1896" s="0" t="n">
        <f aca="false">K1896+L1896+I1896-fixed</f>
        <v>-8904.29357547511</v>
      </c>
      <c r="O1896" s="0" t="n">
        <f aca="false">K1896+L1896+M1896-fixed</f>
        <v>-145247.220295475</v>
      </c>
      <c r="P1896" s="0" t="n">
        <f aca="false">12*Inputs!$B$6*(1-MIN(1,Inputs!$F$6*$D1896))*(ic*Inputs!$C$6+flat_fee-cost_acc-cost_wd*Inputs!$E$6*$E1896-cost_fx*Inputs!$D$6)+12*Inputs!$B$7*(1-MIN(1,Inputs!$F$7*$D1896))*(ic*Inputs!$C$7+flat_fee-cost_acc-cost_wd*Inputs!$E$7*$E1896-cost_fx*Inputs!$D$7)+12*Inputs!$B$8*(1-MIN(1,Inputs!$F$8*$D1896))*(ic*Inputs!$C$8+flat_fee-cost_acc-cost_wd*Inputs!$E$8*$E1896-cost_fx*Inputs!$D$8)-fixed</f>
        <v>-510437.814893018</v>
      </c>
    </row>
    <row r="1897" customFormat="false" ht="15" hidden="false" customHeight="false" outlineLevel="0" collapsed="false">
      <c r="A1897" s="0" t="n">
        <v>1832</v>
      </c>
      <c r="B1897" s="0" t="n">
        <v>0.404455</v>
      </c>
      <c r="C1897" s="0" t="n">
        <v>0.769468</v>
      </c>
      <c r="D1897" s="0" t="n">
        <v>0.938725</v>
      </c>
      <c r="E1897" s="0" t="n">
        <v>1.293127</v>
      </c>
      <c r="F1897" s="0" t="n">
        <v>0.172801</v>
      </c>
      <c r="G1897" s="0" t="n">
        <f aca="false">12*Inputs!$B$6*(MIN(1,$H$50*$C1897)*(ic*Inputs!$C$6+pS+fee_fx*Inputs!$D$6-cost_acc-cost_wd*Inputs!$E$6*$E1897-cost_fx*Inputs!$D$6-$F1897)+(1-MIN(1,$H$50*$C1897))*(1-MIN(1,Inputs!$G$6*$D1897)*churn_nonbuyers)*(ic*Inputs!$C$6+fee_wd*Inputs!$E$6*(1-$B1897)+fee_fx*Inputs!$D$6-cost_acc-cost_wd*Inputs!$E$6*(1-$B1897)-cost_fx*Inputs!$D$6))</f>
        <v>176513.018465035</v>
      </c>
      <c r="H1897" s="0" t="n">
        <f aca="false">12*Inputs!$B$7*(MIN(1,$H$51*$C1897)*(ic*Inputs!$C$7+pE+fee_fx*Inputs!$D$7-cost_acc-cost_wd*Inputs!$E$7*$E1897-cost_fx*Inputs!$D$7-$F1897)+(1-MIN(1,$H$51*$C1897))*(1-MIN(1,Inputs!$G$7*$D1897)*churn_nonbuyers)*(ic*Inputs!$C$7+fee_wd*Inputs!$E$7*(1-$B1897)+fee_fx*Inputs!$D$7-cost_acc-cost_wd*Inputs!$E$7*(1-$B1897)-cost_fx*Inputs!$D$7))</f>
        <v>366395.675780399</v>
      </c>
      <c r="I1897" s="0" t="n">
        <f aca="false">12*Inputs!$B$8*(MIN(1,$H$52*$C1897)*(ic*Inputs!$C$8+pT-cost_acc-cost_wd*Inputs!$E$8-cost_fx*Inputs!$D$8-cost_ins)+(1-MIN(1,$H$52*$C1897))*(1-MIN(1,Inputs!$G$8*$D1897)*churn_nonbuyers)*(ic*Inputs!$C$8+fee_wd*Inputs!$E$8*(1-$B1897)+fee_fx*Inputs!$D$8-cost_acc-cost_wd*Inputs!$E$8*(1-$B1897)-cost_fx*Inputs!$D$8))</f>
        <v>159479.754538051</v>
      </c>
      <c r="J1897" s="0" t="n">
        <f aca="false">G1897+H1897+I1897-fixed</f>
        <v>2388.44878348568</v>
      </c>
      <c r="K1897" s="0" t="n">
        <f aca="false">12*Inputs!$B$6*(1-MIN(1,Inputs!$G$6*$D1897)*churn_nonbuyers)*(ic*Inputs!$C$6+fee_wd*Inputs!$E$6*(1-$B1897)+fee_fx*Inputs!$D$6-cost_acc-cost_wd*Inputs!$E$6*(1-$B1897)-cost_fx*Inputs!$D$6)</f>
        <v>136629.7705431</v>
      </c>
      <c r="L1897" s="0" t="n">
        <f aca="false">12*Inputs!$B$7*(1-MIN(1,Inputs!$G$7*$D1897)*churn_nonbuyers)*(ic*Inputs!$C$7+fee_wd*Inputs!$E$7*(1-$B1897)+fee_fx*Inputs!$D$7-cost_acc-cost_wd*Inputs!$E$7*(1-$B1897)-cost_fx*Inputs!$D$7)</f>
        <v>335243.84552586</v>
      </c>
      <c r="M1897" s="0" t="n">
        <f aca="false">12*Inputs!$B$8*(1-MIN(1,Inputs!$G$8*$D1897)*churn_nonbuyers)*(ic*Inputs!$C$8+fee_wd*Inputs!$E$8*(1-$B1897)+fee_fx*Inputs!$D$8-cost_acc-cost_wd*Inputs!$E$8*(1-$B1897)-cost_fx*Inputs!$D$8)</f>
        <v>105263.2518678</v>
      </c>
      <c r="N1897" s="0" t="n">
        <f aca="false">K1897+L1897+I1897-fixed</f>
        <v>-68646.6293929885</v>
      </c>
      <c r="O1897" s="0" t="n">
        <f aca="false">K1897+L1897+M1897-fixed</f>
        <v>-122863.13206324</v>
      </c>
      <c r="P1897" s="0" t="n">
        <f aca="false">12*Inputs!$B$6*(1-MIN(1,Inputs!$F$6*$D1897))*(ic*Inputs!$C$6+flat_fee-cost_acc-cost_wd*Inputs!$E$6*$E1897-cost_fx*Inputs!$D$6)+12*Inputs!$B$7*(1-MIN(1,Inputs!$F$7*$D1897))*(ic*Inputs!$C$7+flat_fee-cost_acc-cost_wd*Inputs!$E$7*$E1897-cost_fx*Inputs!$D$7)+12*Inputs!$B$8*(1-MIN(1,Inputs!$F$8*$D1897))*(ic*Inputs!$C$8+flat_fee-cost_acc-cost_wd*Inputs!$E$8*$E1897-cost_fx*Inputs!$D$8)-fixed</f>
        <v>-25914.901462</v>
      </c>
    </row>
    <row r="1898" customFormat="false" ht="15" hidden="false" customHeight="false" outlineLevel="0" collapsed="false">
      <c r="A1898" s="0" t="n">
        <v>1833</v>
      </c>
      <c r="B1898" s="0" t="n">
        <v>0.439453</v>
      </c>
      <c r="C1898" s="0" t="n">
        <v>1.003824</v>
      </c>
      <c r="D1898" s="0" t="n">
        <v>1.251386</v>
      </c>
      <c r="E1898" s="0" t="n">
        <v>1.371573</v>
      </c>
      <c r="F1898" s="0" t="n">
        <v>0.248212</v>
      </c>
      <c r="G1898" s="0" t="n">
        <f aca="false">12*Inputs!$B$6*(MIN(1,$H$50*$C1898)*(ic*Inputs!$C$6+pS+fee_fx*Inputs!$D$6-cost_acc-cost_wd*Inputs!$E$6*$E1898-cost_fx*Inputs!$D$6-$F1898)+(1-MIN(1,$H$50*$C1898))*(1-MIN(1,Inputs!$G$6*$D1898)*churn_nonbuyers)*(ic*Inputs!$C$6+fee_wd*Inputs!$E$6*(1-$B1898)+fee_fx*Inputs!$D$6-cost_acc-cost_wd*Inputs!$E$6*(1-$B1898)-cost_fx*Inputs!$D$6))</f>
        <v>178695.654148125</v>
      </c>
      <c r="H1898" s="0" t="n">
        <f aca="false">12*Inputs!$B$7*(MIN(1,$H$51*$C1898)*(ic*Inputs!$C$7+pE+fee_fx*Inputs!$D$7-cost_acc-cost_wd*Inputs!$E$7*$E1898-cost_fx*Inputs!$D$7-$F1898)+(1-MIN(1,$H$51*$C1898))*(1-MIN(1,Inputs!$G$7*$D1898)*churn_nonbuyers)*(ic*Inputs!$C$7+fee_wd*Inputs!$E$7*(1-$B1898)+fee_fx*Inputs!$D$7-cost_acc-cost_wd*Inputs!$E$7*(1-$B1898)-cost_fx*Inputs!$D$7))</f>
        <v>357612.402642331</v>
      </c>
      <c r="I1898" s="0" t="n">
        <f aca="false">12*Inputs!$B$8*(MIN(1,$H$52*$C1898)*(ic*Inputs!$C$8+pT-cost_acc-cost_wd*Inputs!$E$8-cost_fx*Inputs!$D$8-cost_ins)+(1-MIN(1,$H$52*$C1898))*(1-MIN(1,Inputs!$G$8*$D1898)*churn_nonbuyers)*(ic*Inputs!$C$8+fee_wd*Inputs!$E$8*(1-$B1898)+fee_fx*Inputs!$D$8-cost_acc-cost_wd*Inputs!$E$8*(1-$B1898)-cost_fx*Inputs!$D$8))</f>
        <v>155953.966233792</v>
      </c>
      <c r="J1898" s="0" t="n">
        <f aca="false">G1898+H1898+I1898-fixed</f>
        <v>-7737.97697575192</v>
      </c>
      <c r="K1898" s="0" t="n">
        <f aca="false">12*Inputs!$B$6*(1-MIN(1,Inputs!$G$6*$D1898)*churn_nonbuyers)*(ic*Inputs!$C$6+fee_wd*Inputs!$E$6*(1-$B1898)+fee_fx*Inputs!$D$6-cost_acc-cost_wd*Inputs!$E$6*(1-$B1898)-cost_fx*Inputs!$D$6)</f>
        <v>129664.259509378</v>
      </c>
      <c r="L1898" s="0" t="n">
        <f aca="false">12*Inputs!$B$7*(1-MIN(1,Inputs!$G$7*$D1898)*churn_nonbuyers)*(ic*Inputs!$C$7+fee_wd*Inputs!$E$7*(1-$B1898)+fee_fx*Inputs!$D$7-cost_acc-cost_wd*Inputs!$E$7*(1-$B1898)-cost_fx*Inputs!$D$7)</f>
        <v>327157.680377627</v>
      </c>
      <c r="M1898" s="0" t="n">
        <f aca="false">12*Inputs!$B$8*(1-MIN(1,Inputs!$G$8*$D1898)*churn_nonbuyers)*(ic*Inputs!$C$8+fee_wd*Inputs!$E$8*(1-$B1898)+fee_fx*Inputs!$D$8-cost_acc-cost_wd*Inputs!$E$8*(1-$B1898)-cost_fx*Inputs!$D$8)</f>
        <v>37867.0738704288</v>
      </c>
      <c r="N1898" s="0" t="n">
        <f aca="false">K1898+L1898+I1898-fixed</f>
        <v>-87224.0938792037</v>
      </c>
      <c r="O1898" s="0" t="n">
        <f aca="false">K1898+L1898+M1898-fixed</f>
        <v>-205310.986242567</v>
      </c>
      <c r="P1898" s="0" t="n">
        <f aca="false">12*Inputs!$B$6*(1-MIN(1,Inputs!$F$6*$D1898))*(ic*Inputs!$C$6+flat_fee-cost_acc-cost_wd*Inputs!$E$6*$E1898-cost_fx*Inputs!$D$6)+12*Inputs!$B$7*(1-MIN(1,Inputs!$F$7*$D1898))*(ic*Inputs!$C$7+flat_fee-cost_acc-cost_wd*Inputs!$E$7*$E1898-cost_fx*Inputs!$D$7)+12*Inputs!$B$8*(1-MIN(1,Inputs!$F$8*$D1898))*(ic*Inputs!$C$8+flat_fee-cost_acc-cost_wd*Inputs!$E$8*$E1898-cost_fx*Inputs!$D$8)-fixed</f>
        <v>-209393.16016528</v>
      </c>
    </row>
    <row r="1899" customFormat="false" ht="15" hidden="false" customHeight="false" outlineLevel="0" collapsed="false">
      <c r="A1899" s="0" t="n">
        <v>1834</v>
      </c>
      <c r="B1899" s="0" t="n">
        <v>0.372361</v>
      </c>
      <c r="C1899" s="0" t="n">
        <v>0.816208</v>
      </c>
      <c r="D1899" s="0" t="n">
        <v>1.863743</v>
      </c>
      <c r="E1899" s="0" t="n">
        <v>1.37618</v>
      </c>
      <c r="F1899" s="0" t="n">
        <v>0.122177</v>
      </c>
      <c r="G1899" s="0" t="n">
        <f aca="false">12*Inputs!$B$6*(MIN(1,$H$50*$C1899)*(ic*Inputs!$C$6+pS+fee_fx*Inputs!$D$6-cost_acc-cost_wd*Inputs!$E$6*$E1899-cost_fx*Inputs!$D$6-$F1899)+(1-MIN(1,$H$50*$C1899))*(1-MIN(1,Inputs!$G$6*$D1899)*churn_nonbuyers)*(ic*Inputs!$C$6+fee_wd*Inputs!$E$6*(1-$B1899)+fee_fx*Inputs!$D$6-cost_acc-cost_wd*Inputs!$E$6*(1-$B1899)-cost_fx*Inputs!$D$6))</f>
        <v>176045.522439716</v>
      </c>
      <c r="H1899" s="0" t="n">
        <f aca="false">12*Inputs!$B$7*(MIN(1,$H$51*$C1899)*(ic*Inputs!$C$7+pE+fee_fx*Inputs!$D$7-cost_acc-cost_wd*Inputs!$E$7*$E1899-cost_fx*Inputs!$D$7-$F1899)+(1-MIN(1,$H$51*$C1899))*(1-MIN(1,Inputs!$G$7*$D1899)*churn_nonbuyers)*(ic*Inputs!$C$7+fee_wd*Inputs!$E$7*(1-$B1899)+fee_fx*Inputs!$D$7-cost_acc-cost_wd*Inputs!$E$7*(1-$B1899)-cost_fx*Inputs!$D$7))</f>
        <v>359349.931417128</v>
      </c>
      <c r="I1899" s="0" t="n">
        <f aca="false">12*Inputs!$B$8*(MIN(1,$H$52*$C1899)*(ic*Inputs!$C$8+pT-cost_acc-cost_wd*Inputs!$E$8-cost_fx*Inputs!$D$8-cost_ins)+(1-MIN(1,$H$52*$C1899))*(1-MIN(1,Inputs!$G$8*$D1899)*churn_nonbuyers)*(ic*Inputs!$C$8+fee_wd*Inputs!$E$8*(1-$B1899)+fee_fx*Inputs!$D$8-cost_acc-cost_wd*Inputs!$E$8*(1-$B1899)-cost_fx*Inputs!$D$8))</f>
        <v>117651.485952</v>
      </c>
      <c r="J1899" s="0" t="n">
        <f aca="false">G1899+H1899+I1899-fixed</f>
        <v>-46953.0601911561</v>
      </c>
      <c r="K1899" s="0" t="n">
        <f aca="false">12*Inputs!$B$6*(1-MIN(1,Inputs!$G$6*$D1899)*churn_nonbuyers)*(ic*Inputs!$C$6+fee_wd*Inputs!$E$6*(1-$B1899)+fee_fx*Inputs!$D$6-cost_acc-cost_wd*Inputs!$E$6*(1-$B1899)-cost_fx*Inputs!$D$6)</f>
        <v>134190.180052006</v>
      </c>
      <c r="L1899" s="0" t="n">
        <f aca="false">12*Inputs!$B$7*(1-MIN(1,Inputs!$G$7*$D1899)*churn_nonbuyers)*(ic*Inputs!$C$7+fee_wd*Inputs!$E$7*(1-$B1899)+fee_fx*Inputs!$D$7-cost_acc-cost_wd*Inputs!$E$7*(1-$B1899)-cost_fx*Inputs!$D$7)</f>
        <v>330034.196767203</v>
      </c>
      <c r="M1899" s="0" t="n">
        <f aca="false">12*Inputs!$B$8*(1-MIN(1,Inputs!$G$8*$D1899)*churn_nonbuyers)*(ic*Inputs!$C$8+fee_wd*Inputs!$E$8*(1-$B1899)+fee_fx*Inputs!$D$8-cost_acc-cost_wd*Inputs!$E$8*(1-$B1899)-cost_fx*Inputs!$D$8)</f>
        <v>0</v>
      </c>
      <c r="N1899" s="0" t="n">
        <f aca="false">K1899+L1899+I1899-fixed</f>
        <v>-118124.137228791</v>
      </c>
      <c r="O1899" s="0" t="n">
        <f aca="false">K1899+L1899+M1899-fixed</f>
        <v>-235775.623180791</v>
      </c>
      <c r="P1899" s="0" t="n">
        <f aca="false">12*Inputs!$B$6*(1-MIN(1,Inputs!$F$6*$D1899))*(ic*Inputs!$C$6+flat_fee-cost_acc-cost_wd*Inputs!$E$6*$E1899-cost_fx*Inputs!$D$6)+12*Inputs!$B$7*(1-MIN(1,Inputs!$F$7*$D1899))*(ic*Inputs!$C$7+flat_fee-cost_acc-cost_wd*Inputs!$E$7*$E1899-cost_fx*Inputs!$D$7)+12*Inputs!$B$8*(1-MIN(1,Inputs!$F$8*$D1899))*(ic*Inputs!$C$8+flat_fee-cost_acc-cost_wd*Inputs!$E$8*$E1899-cost_fx*Inputs!$D$8)-fixed</f>
        <v>-483544.441890016</v>
      </c>
    </row>
    <row r="1900" customFormat="false" ht="15" hidden="false" customHeight="false" outlineLevel="0" collapsed="false">
      <c r="A1900" s="0" t="n">
        <v>1835</v>
      </c>
      <c r="B1900" s="0" t="n">
        <v>0.391247</v>
      </c>
      <c r="C1900" s="0" t="n">
        <v>1.020416</v>
      </c>
      <c r="D1900" s="0" t="n">
        <v>0.98498</v>
      </c>
      <c r="E1900" s="0" t="n">
        <v>1.116473</v>
      </c>
      <c r="F1900" s="0" t="n">
        <v>0.320869</v>
      </c>
      <c r="G1900" s="0" t="n">
        <f aca="false">12*Inputs!$B$6*(MIN(1,$H$50*$C1900)*(ic*Inputs!$C$6+pS+fee_fx*Inputs!$D$6-cost_acc-cost_wd*Inputs!$E$6*$E1900-cost_fx*Inputs!$D$6-$F1900)+(1-MIN(1,$H$50*$C1900))*(1-MIN(1,Inputs!$G$6*$D1900)*churn_nonbuyers)*(ic*Inputs!$C$6+fee_wd*Inputs!$E$6*(1-$B1900)+fee_fx*Inputs!$D$6-cost_acc-cost_wd*Inputs!$E$6*(1-$B1900)-cost_fx*Inputs!$D$6))</f>
        <v>191548.462682123</v>
      </c>
      <c r="H1900" s="0" t="n">
        <f aca="false">12*Inputs!$B$7*(MIN(1,$H$51*$C1900)*(ic*Inputs!$C$7+pE+fee_fx*Inputs!$D$7-cost_acc-cost_wd*Inputs!$E$7*$E1900-cost_fx*Inputs!$D$7-$F1900)+(1-MIN(1,$H$51*$C1900))*(1-MIN(1,Inputs!$G$7*$D1900)*churn_nonbuyers)*(ic*Inputs!$C$7+fee_wd*Inputs!$E$7*(1-$B1900)+fee_fx*Inputs!$D$7-cost_acc-cost_wd*Inputs!$E$7*(1-$B1900)-cost_fx*Inputs!$D$7))</f>
        <v>389427.534529938</v>
      </c>
      <c r="I1900" s="0" t="n">
        <f aca="false">12*Inputs!$B$8*(MIN(1,$H$52*$C1900)*(ic*Inputs!$C$8+pT-cost_acc-cost_wd*Inputs!$E$8-cost_fx*Inputs!$D$8-cost_ins)+(1-MIN(1,$H$52*$C1900))*(1-MIN(1,Inputs!$G$8*$D1900)*churn_nonbuyers)*(ic*Inputs!$C$8+fee_wd*Inputs!$E$8*(1-$B1900)+fee_fx*Inputs!$D$8-cost_acc-cost_wd*Inputs!$E$8*(1-$B1900)-cost_fx*Inputs!$D$8))</f>
        <v>174377.851733451</v>
      </c>
      <c r="J1900" s="0" t="n">
        <f aca="false">G1900+H1900+I1900-fixed</f>
        <v>55353.8489455117</v>
      </c>
      <c r="K1900" s="0" t="n">
        <f aca="false">12*Inputs!$B$6*(1-MIN(1,Inputs!$G$6*$D1900)*churn_nonbuyers)*(ic*Inputs!$C$6+fee_wd*Inputs!$E$6*(1-$B1900)+fee_fx*Inputs!$D$6-cost_acc-cost_wd*Inputs!$E$6*(1-$B1900)-cost_fx*Inputs!$D$6)</f>
        <v>138106.500984432</v>
      </c>
      <c r="L1900" s="0" t="n">
        <f aca="false">12*Inputs!$B$7*(1-MIN(1,Inputs!$G$7*$D1900)*churn_nonbuyers)*(ic*Inputs!$C$7+fee_wd*Inputs!$E$7*(1-$B1900)+fee_fx*Inputs!$D$7-cost_acc-cost_wd*Inputs!$E$7*(1-$B1900)-cost_fx*Inputs!$D$7)</f>
        <v>336610.914350659</v>
      </c>
      <c r="M1900" s="0" t="n">
        <f aca="false">12*Inputs!$B$8*(1-MIN(1,Inputs!$G$8*$D1900)*churn_nonbuyers)*(ic*Inputs!$C$8+fee_wd*Inputs!$E$8*(1-$B1900)+fee_fx*Inputs!$D$8-cost_acc-cost_wd*Inputs!$E$8*(1-$B1900)-cost_fx*Inputs!$D$8)</f>
        <v>95520.361394016</v>
      </c>
      <c r="N1900" s="0" t="n">
        <f aca="false">K1900+L1900+I1900-fixed</f>
        <v>-50904.732931458</v>
      </c>
      <c r="O1900" s="0" t="n">
        <f aca="false">K1900+L1900+M1900-fixed</f>
        <v>-129762.223270893</v>
      </c>
      <c r="P1900" s="0" t="n">
        <f aca="false">12*Inputs!$B$6*(1-MIN(1,Inputs!$F$6*$D1900))*(ic*Inputs!$C$6+flat_fee-cost_acc-cost_wd*Inputs!$E$6*$E1900-cost_fx*Inputs!$D$6)+12*Inputs!$B$7*(1-MIN(1,Inputs!$F$7*$D1900))*(ic*Inputs!$C$7+flat_fee-cost_acc-cost_wd*Inputs!$E$7*$E1900-cost_fx*Inputs!$D$7)+12*Inputs!$B$8*(1-MIN(1,Inputs!$F$8*$D1900))*(ic*Inputs!$C$8+flat_fee-cost_acc-cost_wd*Inputs!$E$8*$E1900-cost_fx*Inputs!$D$8)-fixed</f>
        <v>28206.0006896</v>
      </c>
    </row>
    <row r="1901" customFormat="false" ht="15" hidden="false" customHeight="false" outlineLevel="0" collapsed="false">
      <c r="A1901" s="0" t="n">
        <v>1836</v>
      </c>
      <c r="B1901" s="0" t="n">
        <v>0.321463</v>
      </c>
      <c r="C1901" s="0" t="n">
        <v>0.994426</v>
      </c>
      <c r="D1901" s="0" t="n">
        <v>1.576521</v>
      </c>
      <c r="E1901" s="0" t="n">
        <v>1.236123</v>
      </c>
      <c r="F1901" s="0" t="n">
        <v>0.119217</v>
      </c>
      <c r="G1901" s="0" t="n">
        <f aca="false">12*Inputs!$B$6*(MIN(1,$H$50*$C1901)*(ic*Inputs!$C$6+pS+fee_fx*Inputs!$D$6-cost_acc-cost_wd*Inputs!$E$6*$E1901-cost_fx*Inputs!$D$6-$F1901)+(1-MIN(1,$H$50*$C1901))*(1-MIN(1,Inputs!$G$6*$D1901)*churn_nonbuyers)*(ic*Inputs!$C$6+fee_wd*Inputs!$E$6*(1-$B1901)+fee_fx*Inputs!$D$6-cost_acc-cost_wd*Inputs!$E$6*(1-$B1901)-cost_fx*Inputs!$D$6))</f>
        <v>196631.876272078</v>
      </c>
      <c r="H1901" s="0" t="n">
        <f aca="false">12*Inputs!$B$7*(MIN(1,$H$51*$C1901)*(ic*Inputs!$C$7+pE+fee_fx*Inputs!$D$7-cost_acc-cost_wd*Inputs!$E$7*$E1901-cost_fx*Inputs!$D$7-$F1901)+(1-MIN(1,$H$51*$C1901))*(1-MIN(1,Inputs!$G$7*$D1901)*churn_nonbuyers)*(ic*Inputs!$C$7+fee_wd*Inputs!$E$7*(1-$B1901)+fee_fx*Inputs!$D$7-cost_acc-cost_wd*Inputs!$E$7*(1-$B1901)-cost_fx*Inputs!$D$7))</f>
        <v>387984.375950828</v>
      </c>
      <c r="I1901" s="0" t="n">
        <f aca="false">12*Inputs!$B$8*(MIN(1,$H$52*$C1901)*(ic*Inputs!$C$8+pT-cost_acc-cost_wd*Inputs!$E$8-cost_fx*Inputs!$D$8-cost_ins)+(1-MIN(1,$H$52*$C1901))*(1-MIN(1,Inputs!$G$8*$D1901)*churn_nonbuyers)*(ic*Inputs!$C$8+fee_wd*Inputs!$E$8*(1-$B1901)+fee_fx*Inputs!$D$8-cost_acc-cost_wd*Inputs!$E$8*(1-$B1901)-cost_fx*Inputs!$D$8))</f>
        <v>143340.541344</v>
      </c>
      <c r="J1901" s="0" t="n">
        <f aca="false">G1901+H1901+I1901-fixed</f>
        <v>27956.7935669057</v>
      </c>
      <c r="K1901" s="0" t="n">
        <f aca="false">12*Inputs!$B$6*(1-MIN(1,Inputs!$G$6*$D1901)*churn_nonbuyers)*(ic*Inputs!$C$6+fee_wd*Inputs!$E$6*(1-$B1901)+fee_fx*Inputs!$D$6-cost_acc-cost_wd*Inputs!$E$6*(1-$B1901)-cost_fx*Inputs!$D$6)</f>
        <v>143066.907145606</v>
      </c>
      <c r="L1901" s="0" t="n">
        <f aca="false">12*Inputs!$B$7*(1-MIN(1,Inputs!$G$7*$D1901)*churn_nonbuyers)*(ic*Inputs!$C$7+fee_wd*Inputs!$E$7*(1-$B1901)+fee_fx*Inputs!$D$7-cost_acc-cost_wd*Inputs!$E$7*(1-$B1901)-cost_fx*Inputs!$D$7)</f>
        <v>340029.076479363</v>
      </c>
      <c r="M1901" s="0" t="n">
        <f aca="false">12*Inputs!$B$8*(1-MIN(1,Inputs!$G$8*$D1901)*churn_nonbuyers)*(ic*Inputs!$C$8+fee_wd*Inputs!$E$8*(1-$B1901)+fee_fx*Inputs!$D$8-cost_acc-cost_wd*Inputs!$E$8*(1-$B1901)-cost_fx*Inputs!$D$8)</f>
        <v>0</v>
      </c>
      <c r="N1901" s="0" t="n">
        <f aca="false">K1901+L1901+I1901-fixed</f>
        <v>-73563.475031031</v>
      </c>
      <c r="O1901" s="0" t="n">
        <f aca="false">K1901+L1901+M1901-fixed</f>
        <v>-216904.016375031</v>
      </c>
      <c r="P1901" s="0" t="n">
        <f aca="false">12*Inputs!$B$6*(1-MIN(1,Inputs!$F$6*$D1901))*(ic*Inputs!$C$6+flat_fee-cost_acc-cost_wd*Inputs!$E$6*$E1901-cost_fx*Inputs!$D$6)+12*Inputs!$B$7*(1-MIN(1,Inputs!$F$7*$D1901))*(ic*Inputs!$C$7+flat_fee-cost_acc-cost_wd*Inputs!$E$7*$E1901-cost_fx*Inputs!$D$7)+12*Inputs!$B$8*(1-MIN(1,Inputs!$F$8*$D1901))*(ic*Inputs!$C$8+flat_fee-cost_acc-cost_wd*Inputs!$E$8*$E1901-cost_fx*Inputs!$D$8)-fixed</f>
        <v>-323978.30214808</v>
      </c>
    </row>
    <row r="1902" customFormat="false" ht="15" hidden="false" customHeight="false" outlineLevel="0" collapsed="false">
      <c r="A1902" s="0" t="n">
        <v>1837</v>
      </c>
      <c r="B1902" s="0" t="n">
        <v>0.350505</v>
      </c>
      <c r="C1902" s="0" t="n">
        <v>0.773138</v>
      </c>
      <c r="D1902" s="0" t="n">
        <v>1.462065</v>
      </c>
      <c r="E1902" s="0" t="n">
        <v>1.285925</v>
      </c>
      <c r="F1902" s="0" t="n">
        <v>0.261977</v>
      </c>
      <c r="G1902" s="0" t="n">
        <f aca="false">12*Inputs!$B$6*(MIN(1,$H$50*$C1902)*(ic*Inputs!$C$6+pS+fee_fx*Inputs!$D$6-cost_acc-cost_wd*Inputs!$E$6*$E1902-cost_fx*Inputs!$D$6-$F1902)+(1-MIN(1,$H$50*$C1902))*(1-MIN(1,Inputs!$G$6*$D1902)*churn_nonbuyers)*(ic*Inputs!$C$6+fee_wd*Inputs!$E$6*(1-$B1902)+fee_fx*Inputs!$D$6-cost_acc-cost_wd*Inputs!$E$6*(1-$B1902)-cost_fx*Inputs!$D$6))</f>
        <v>178479.283659636</v>
      </c>
      <c r="H1902" s="0" t="n">
        <f aca="false">12*Inputs!$B$7*(MIN(1,$H$51*$C1902)*(ic*Inputs!$C$7+pE+fee_fx*Inputs!$D$7-cost_acc-cost_wd*Inputs!$E$7*$E1902-cost_fx*Inputs!$D$7-$F1902)+(1-MIN(1,$H$51*$C1902))*(1-MIN(1,Inputs!$G$7*$D1902)*churn_nonbuyers)*(ic*Inputs!$C$7+fee_wd*Inputs!$E$7*(1-$B1902)+fee_fx*Inputs!$D$7-cost_acc-cost_wd*Inputs!$E$7*(1-$B1902)-cost_fx*Inputs!$D$7))</f>
        <v>364604.319707433</v>
      </c>
      <c r="I1902" s="0" t="n">
        <f aca="false">12*Inputs!$B$8*(MIN(1,$H$52*$C1902)*(ic*Inputs!$C$8+pT-cost_acc-cost_wd*Inputs!$E$8-cost_fx*Inputs!$D$8-cost_ins)+(1-MIN(1,$H$52*$C1902))*(1-MIN(1,Inputs!$G$8*$D1902)*churn_nonbuyers)*(ic*Inputs!$C$8+fee_wd*Inputs!$E$8*(1-$B1902)+fee_fx*Inputs!$D$8-cost_acc-cost_wd*Inputs!$E$8*(1-$B1902)-cost_fx*Inputs!$D$8))</f>
        <v>111443.203872</v>
      </c>
      <c r="J1902" s="0" t="n">
        <f aca="false">G1902+H1902+I1902-fixed</f>
        <v>-45473.1927609311</v>
      </c>
      <c r="K1902" s="0" t="n">
        <f aca="false">12*Inputs!$B$6*(1-MIN(1,Inputs!$G$6*$D1902)*churn_nonbuyers)*(ic*Inputs!$C$6+fee_wd*Inputs!$E$6*(1-$B1902)+fee_fx*Inputs!$D$6-cost_acc-cost_wd*Inputs!$E$6*(1-$B1902)-cost_fx*Inputs!$D$6)</f>
        <v>140079.38466834</v>
      </c>
      <c r="L1902" s="0" t="n">
        <f aca="false">12*Inputs!$B$7*(1-MIN(1,Inputs!$G$7*$D1902)*churn_nonbuyers)*(ic*Inputs!$C$7+fee_wd*Inputs!$E$7*(1-$B1902)+fee_fx*Inputs!$D$7-cost_acc-cost_wd*Inputs!$E$7*(1-$B1902)-cost_fx*Inputs!$D$7)</f>
        <v>337255.973681004</v>
      </c>
      <c r="M1902" s="0" t="n">
        <f aca="false">12*Inputs!$B$8*(1-MIN(1,Inputs!$G$8*$D1902)*churn_nonbuyers)*(ic*Inputs!$C$8+fee_wd*Inputs!$E$8*(1-$B1902)+fee_fx*Inputs!$D$8-cost_acc-cost_wd*Inputs!$E$8*(1-$B1902)-cost_fx*Inputs!$D$8)</f>
        <v>0</v>
      </c>
      <c r="N1902" s="0" t="n">
        <f aca="false">K1902+L1902+I1902-fixed</f>
        <v>-111221.437778656</v>
      </c>
      <c r="O1902" s="0" t="n">
        <f aca="false">K1902+L1902+M1902-fixed</f>
        <v>-222664.641650656</v>
      </c>
      <c r="P1902" s="0" t="n">
        <f aca="false">12*Inputs!$B$6*(1-MIN(1,Inputs!$F$6*$D1902))*(ic*Inputs!$C$6+flat_fee-cost_acc-cost_wd*Inputs!$E$6*$E1902-cost_fx*Inputs!$D$6)+12*Inputs!$B$7*(1-MIN(1,Inputs!$F$7*$D1902))*(ic*Inputs!$C$7+flat_fee-cost_acc-cost_wd*Inputs!$E$7*$E1902-cost_fx*Inputs!$D$7)+12*Inputs!$B$8*(1-MIN(1,Inputs!$F$8*$D1902))*(ic*Inputs!$C$8+flat_fee-cost_acc-cost_wd*Inputs!$E$8*$E1902-cost_fx*Inputs!$D$8)-fixed</f>
        <v>-281911.16689</v>
      </c>
    </row>
    <row r="1903" customFormat="false" ht="15" hidden="false" customHeight="false" outlineLevel="0" collapsed="false">
      <c r="A1903" s="0" t="n">
        <v>1838</v>
      </c>
      <c r="B1903" s="0" t="n">
        <v>0.450351</v>
      </c>
      <c r="C1903" s="0" t="n">
        <v>0.847049</v>
      </c>
      <c r="D1903" s="0" t="n">
        <v>1.49525</v>
      </c>
      <c r="E1903" s="0" t="n">
        <v>1.239744</v>
      </c>
      <c r="F1903" s="0" t="n">
        <v>0.214808</v>
      </c>
      <c r="G1903" s="0" t="n">
        <f aca="false">12*Inputs!$B$6*(MIN(1,$H$50*$C1903)*(ic*Inputs!$C$6+pS+fee_fx*Inputs!$D$6-cost_acc-cost_wd*Inputs!$E$6*$E1903-cost_fx*Inputs!$D$6-$F1903)+(1-MIN(1,$H$50*$C1903))*(1-MIN(1,Inputs!$G$6*$D1903)*churn_nonbuyers)*(ic*Inputs!$C$6+fee_wd*Inputs!$E$6*(1-$B1903)+fee_fx*Inputs!$D$6-cost_acc-cost_wd*Inputs!$E$6*(1-$B1903)-cost_fx*Inputs!$D$6))</f>
        <v>171336.87338041</v>
      </c>
      <c r="H1903" s="0" t="n">
        <f aca="false">12*Inputs!$B$7*(MIN(1,$H$51*$C1903)*(ic*Inputs!$C$7+pE+fee_fx*Inputs!$D$7-cost_acc-cost_wd*Inputs!$E$7*$E1903-cost_fx*Inputs!$D$7-$F1903)+(1-MIN(1,$H$51*$C1903))*(1-MIN(1,Inputs!$G$7*$D1903)*churn_nonbuyers)*(ic*Inputs!$C$7+fee_wd*Inputs!$E$7*(1-$B1903)+fee_fx*Inputs!$D$7-cost_acc-cost_wd*Inputs!$E$7*(1-$B1903)-cost_fx*Inputs!$D$7))</f>
        <v>364714.423551112</v>
      </c>
      <c r="I1903" s="0" t="n">
        <f aca="false">12*Inputs!$B$8*(MIN(1,$H$52*$C1903)*(ic*Inputs!$C$8+pT-cost_acc-cost_wd*Inputs!$E$8-cost_fx*Inputs!$D$8-cost_ins)+(1-MIN(1,$H$52*$C1903))*(1-MIN(1,Inputs!$G$8*$D1903)*churn_nonbuyers)*(ic*Inputs!$C$8+fee_wd*Inputs!$E$8*(1-$B1903)+fee_fx*Inputs!$D$8-cost_acc-cost_wd*Inputs!$E$8*(1-$B1903)-cost_fx*Inputs!$D$8))</f>
        <v>122097.031056</v>
      </c>
      <c r="J1903" s="0" t="n">
        <f aca="false">G1903+H1903+I1903-fixed</f>
        <v>-41851.6720124785</v>
      </c>
      <c r="K1903" s="0" t="n">
        <f aca="false">12*Inputs!$B$6*(1-MIN(1,Inputs!$G$6*$D1903)*churn_nonbuyers)*(ic*Inputs!$C$6+fee_wd*Inputs!$E$6*(1-$B1903)+fee_fx*Inputs!$D$6-cost_acc-cost_wd*Inputs!$E$6*(1-$B1903)-cost_fx*Inputs!$D$6)</f>
        <v>126525.7247958</v>
      </c>
      <c r="L1903" s="0" t="n">
        <f aca="false">12*Inputs!$B$7*(1-MIN(1,Inputs!$G$7*$D1903)*churn_nonbuyers)*(ic*Inputs!$C$7+fee_wd*Inputs!$E$7*(1-$B1903)+fee_fx*Inputs!$D$7-cost_acc-cost_wd*Inputs!$E$7*(1-$B1903)-cost_fx*Inputs!$D$7)</f>
        <v>323171.94527748</v>
      </c>
      <c r="M1903" s="0" t="n">
        <f aca="false">12*Inputs!$B$8*(1-MIN(1,Inputs!$G$8*$D1903)*churn_nonbuyers)*(ic*Inputs!$C$8+fee_wd*Inputs!$E$8*(1-$B1903)+fee_fx*Inputs!$D$8-cost_acc-cost_wd*Inputs!$E$8*(1-$B1903)-cost_fx*Inputs!$D$8)</f>
        <v>0</v>
      </c>
      <c r="N1903" s="0" t="n">
        <f aca="false">K1903+L1903+I1903-fixed</f>
        <v>-128205.29887072</v>
      </c>
      <c r="O1903" s="0" t="n">
        <f aca="false">K1903+L1903+M1903-fixed</f>
        <v>-250302.32992672</v>
      </c>
      <c r="P1903" s="0" t="n">
        <f aca="false">12*Inputs!$B$6*(1-MIN(1,Inputs!$F$6*$D1903))*(ic*Inputs!$C$6+flat_fee-cost_acc-cost_wd*Inputs!$E$6*$E1903-cost_fx*Inputs!$D$6)+12*Inputs!$B$7*(1-MIN(1,Inputs!$F$7*$D1903))*(ic*Inputs!$C$7+flat_fee-cost_acc-cost_wd*Inputs!$E$7*$E1903-cost_fx*Inputs!$D$7)+12*Inputs!$B$8*(1-MIN(1,Inputs!$F$8*$D1903))*(ic*Inputs!$C$8+flat_fee-cost_acc-cost_wd*Inputs!$E$8*$E1903-cost_fx*Inputs!$D$8)-fixed</f>
        <v>-283886.77816</v>
      </c>
    </row>
    <row r="1904" customFormat="false" ht="15" hidden="false" customHeight="false" outlineLevel="0" collapsed="false">
      <c r="A1904" s="0" t="n">
        <v>1839</v>
      </c>
      <c r="B1904" s="0" t="n">
        <v>0.297251</v>
      </c>
      <c r="C1904" s="0" t="n">
        <v>1.099765</v>
      </c>
      <c r="D1904" s="0" t="n">
        <v>1.169818</v>
      </c>
      <c r="E1904" s="0" t="n">
        <v>1.069073</v>
      </c>
      <c r="F1904" s="0" t="n">
        <v>0.163662</v>
      </c>
      <c r="G1904" s="0" t="n">
        <f aca="false">12*Inputs!$B$6*(MIN(1,$H$50*$C1904)*(ic*Inputs!$C$6+pS+fee_fx*Inputs!$D$6-cost_acc-cost_wd*Inputs!$E$6*$E1904-cost_fx*Inputs!$D$6-$F1904)+(1-MIN(1,$H$50*$C1904))*(1-MIN(1,Inputs!$G$6*$D1904)*churn_nonbuyers)*(ic*Inputs!$C$6+fee_wd*Inputs!$E$6*(1-$B1904)+fee_fx*Inputs!$D$6-cost_acc-cost_wd*Inputs!$E$6*(1-$B1904)-cost_fx*Inputs!$D$6))</f>
        <v>211286.785131217</v>
      </c>
      <c r="H1904" s="0" t="n">
        <f aca="false">12*Inputs!$B$7*(MIN(1,$H$51*$C1904)*(ic*Inputs!$C$7+pE+fee_fx*Inputs!$D$7-cost_acc-cost_wd*Inputs!$E$7*$E1904-cost_fx*Inputs!$D$7-$F1904)+(1-MIN(1,$H$51*$C1904))*(1-MIN(1,Inputs!$G$7*$D1904)*churn_nonbuyers)*(ic*Inputs!$C$7+fee_wd*Inputs!$E$7*(1-$B1904)+fee_fx*Inputs!$D$7-cost_acc-cost_wd*Inputs!$E$7*(1-$B1904)-cost_fx*Inputs!$D$7))</f>
        <v>415736.157619268</v>
      </c>
      <c r="I1904" s="0" t="n">
        <f aca="false">12*Inputs!$B$8*(MIN(1,$H$52*$C1904)*(ic*Inputs!$C$8+pT-cost_acc-cost_wd*Inputs!$E$8-cost_fx*Inputs!$D$8-cost_ins)+(1-MIN(1,$H$52*$C1904))*(1-MIN(1,Inputs!$G$8*$D1904)*churn_nonbuyers)*(ic*Inputs!$C$8+fee_wd*Inputs!$E$8*(1-$B1904)+fee_fx*Inputs!$D$8-cost_acc-cost_wd*Inputs!$E$8*(1-$B1904)-cost_fx*Inputs!$D$8))</f>
        <v>171537.025526465</v>
      </c>
      <c r="J1904" s="0" t="n">
        <f aca="false">G1904+H1904+I1904-fixed</f>
        <v>98559.9682769502</v>
      </c>
      <c r="K1904" s="0" t="n">
        <f aca="false">12*Inputs!$B$6*(1-MIN(1,Inputs!$G$6*$D1904)*churn_nonbuyers)*(ic*Inputs!$C$6+fee_wd*Inputs!$E$6*(1-$B1904)+fee_fx*Inputs!$D$6-cost_acc-cost_wd*Inputs!$E$6*(1-$B1904)-cost_fx*Inputs!$D$6)</f>
        <v>149507.74346629</v>
      </c>
      <c r="L1904" s="0" t="n">
        <f aca="false">12*Inputs!$B$7*(1-MIN(1,Inputs!$G$7*$D1904)*churn_nonbuyers)*(ic*Inputs!$C$7+fee_wd*Inputs!$E$7*(1-$B1904)+fee_fx*Inputs!$D$7-cost_acc-cost_wd*Inputs!$E$7*(1-$B1904)-cost_fx*Inputs!$D$7)</f>
        <v>347747.929215774</v>
      </c>
      <c r="M1904" s="0" t="n">
        <f aca="false">12*Inputs!$B$8*(1-MIN(1,Inputs!$G$8*$D1904)*churn_nonbuyers)*(ic*Inputs!$C$8+fee_wd*Inputs!$E$8*(1-$B1904)+fee_fx*Inputs!$D$8-cost_acc-cost_wd*Inputs!$E$8*(1-$B1904)-cost_fx*Inputs!$D$8)</f>
        <v>56535.6489226848</v>
      </c>
      <c r="N1904" s="0" t="n">
        <f aca="false">K1904+L1904+I1904-fixed</f>
        <v>-31207.3017914713</v>
      </c>
      <c r="O1904" s="0" t="n">
        <f aca="false">K1904+L1904+M1904-fixed</f>
        <v>-146208.678395252</v>
      </c>
      <c r="P1904" s="0" t="n">
        <f aca="false">12*Inputs!$B$6*(1-MIN(1,Inputs!$F$6*$D1904))*(ic*Inputs!$C$6+flat_fee-cost_acc-cost_wd*Inputs!$E$6*$E1904-cost_fx*Inputs!$D$6)+12*Inputs!$B$7*(1-MIN(1,Inputs!$F$7*$D1904))*(ic*Inputs!$C$7+flat_fee-cost_acc-cost_wd*Inputs!$E$7*$E1904-cost_fx*Inputs!$D$7)+12*Inputs!$B$8*(1-MIN(1,Inputs!$F$8*$D1904))*(ic*Inputs!$C$8+flat_fee-cost_acc-cost_wd*Inputs!$E$8*$E1904-cost_fx*Inputs!$D$8)-fixed</f>
        <v>-52317.49981264</v>
      </c>
    </row>
    <row r="1905" customFormat="false" ht="15" hidden="false" customHeight="false" outlineLevel="0" collapsed="false">
      <c r="A1905" s="0" t="n">
        <v>1840</v>
      </c>
      <c r="B1905" s="0" t="n">
        <v>0.309371</v>
      </c>
      <c r="C1905" s="0" t="n">
        <v>0.826001</v>
      </c>
      <c r="D1905" s="0" t="n">
        <v>1.393568</v>
      </c>
      <c r="E1905" s="0" t="n">
        <v>1.119452</v>
      </c>
      <c r="F1905" s="0" t="n">
        <v>0.385037</v>
      </c>
      <c r="G1905" s="0" t="n">
        <f aca="false">12*Inputs!$B$6*(MIN(1,$H$50*$C1905)*(ic*Inputs!$C$6+pS+fee_fx*Inputs!$D$6-cost_acc-cost_wd*Inputs!$E$6*$E1905-cost_fx*Inputs!$D$6-$F1905)+(1-MIN(1,$H$50*$C1905))*(1-MIN(1,Inputs!$G$6*$D1905)*churn_nonbuyers)*(ic*Inputs!$C$6+fee_wd*Inputs!$E$6*(1-$B1905)+fee_fx*Inputs!$D$6-cost_acc-cost_wd*Inputs!$E$6*(1-$B1905)-cost_fx*Inputs!$D$6))</f>
        <v>187560.874141214</v>
      </c>
      <c r="H1905" s="0" t="n">
        <f aca="false">12*Inputs!$B$7*(MIN(1,$H$51*$C1905)*(ic*Inputs!$C$7+pE+fee_fx*Inputs!$D$7-cost_acc-cost_wd*Inputs!$E$7*$E1905-cost_fx*Inputs!$D$7-$F1905)+(1-MIN(1,$H$51*$C1905))*(1-MIN(1,Inputs!$G$7*$D1905)*churn_nonbuyers)*(ic*Inputs!$C$7+fee_wd*Inputs!$E$7*(1-$B1905)+fee_fx*Inputs!$D$7-cost_acc-cost_wd*Inputs!$E$7*(1-$B1905)-cost_fx*Inputs!$D$7))</f>
        <v>380745.897203514</v>
      </c>
      <c r="I1905" s="0" t="n">
        <f aca="false">12*Inputs!$B$8*(MIN(1,$H$52*$C1905)*(ic*Inputs!$C$8+pT-cost_acc-cost_wd*Inputs!$E$8-cost_fx*Inputs!$D$8-cost_ins)+(1-MIN(1,$H$52*$C1905))*(1-MIN(1,Inputs!$G$8*$D1905)*churn_nonbuyers)*(ic*Inputs!$C$8+fee_wd*Inputs!$E$8*(1-$B1905)+fee_fx*Inputs!$D$8-cost_acc-cost_wd*Inputs!$E$8*(1-$B1905)-cost_fx*Inputs!$D$8))</f>
        <v>122282.989028028</v>
      </c>
      <c r="J1905" s="0" t="n">
        <f aca="false">G1905+H1905+I1905-fixed</f>
        <v>-9410.23962724407</v>
      </c>
      <c r="K1905" s="0" t="n">
        <f aca="false">12*Inputs!$B$6*(1-MIN(1,Inputs!$G$6*$D1905)*churn_nonbuyers)*(ic*Inputs!$C$6+fee_wd*Inputs!$E$6*(1-$B1905)+fee_fx*Inputs!$D$6-cost_acc-cost_wd*Inputs!$E$6*(1-$B1905)-cost_fx*Inputs!$D$6)</f>
        <v>146107.543145242</v>
      </c>
      <c r="L1905" s="0" t="n">
        <f aca="false">12*Inputs!$B$7*(1-MIN(1,Inputs!$G$7*$D1905)*churn_nonbuyers)*(ic*Inputs!$C$7+fee_wd*Inputs!$E$7*(1-$B1905)+fee_fx*Inputs!$D$7-cost_acc-cost_wd*Inputs!$E$7*(1-$B1905)-cost_fx*Inputs!$D$7)</f>
        <v>343656.457023145</v>
      </c>
      <c r="M1905" s="0" t="n">
        <f aca="false">12*Inputs!$B$8*(1-MIN(1,Inputs!$G$8*$D1905)*churn_nonbuyers)*(ic*Inputs!$C$8+fee_wd*Inputs!$E$8*(1-$B1905)+fee_fx*Inputs!$D$8-cost_acc-cost_wd*Inputs!$E$8*(1-$B1905)-cost_fx*Inputs!$D$8)</f>
        <v>7633.72742446085</v>
      </c>
      <c r="N1905" s="0" t="n">
        <f aca="false">K1905+L1905+I1905-fixed</f>
        <v>-87953.0108035851</v>
      </c>
      <c r="O1905" s="0" t="n">
        <f aca="false">K1905+L1905+M1905-fixed</f>
        <v>-202602.272407153</v>
      </c>
      <c r="P1905" s="0" t="n">
        <f aca="false">12*Inputs!$B$6*(1-MIN(1,Inputs!$F$6*$D1905))*(ic*Inputs!$C$6+flat_fee-cost_acc-cost_wd*Inputs!$E$6*$E1905-cost_fx*Inputs!$D$6)+12*Inputs!$B$7*(1-MIN(1,Inputs!$F$7*$D1905))*(ic*Inputs!$C$7+flat_fee-cost_acc-cost_wd*Inputs!$E$7*$E1905-cost_fx*Inputs!$D$7)+12*Inputs!$B$8*(1-MIN(1,Inputs!$F$8*$D1905))*(ic*Inputs!$C$8+flat_fee-cost_acc-cost_wd*Inputs!$E$8*$E1905-cost_fx*Inputs!$D$8)-fixed</f>
        <v>-191792.28276736</v>
      </c>
    </row>
    <row r="1906" customFormat="false" ht="15" hidden="false" customHeight="false" outlineLevel="0" collapsed="false">
      <c r="A1906" s="0" t="n">
        <v>1841</v>
      </c>
      <c r="B1906" s="0" t="n">
        <v>0.165064</v>
      </c>
      <c r="C1906" s="0" t="n">
        <v>1.029253</v>
      </c>
      <c r="D1906" s="0" t="n">
        <v>0.895938</v>
      </c>
      <c r="E1906" s="0" t="n">
        <v>1.069827</v>
      </c>
      <c r="F1906" s="0" t="n">
        <v>0.210066</v>
      </c>
      <c r="G1906" s="0" t="n">
        <f aca="false">12*Inputs!$B$6*(MIN(1,$H$50*$C1906)*(ic*Inputs!$C$6+pS+fee_fx*Inputs!$D$6-cost_acc-cost_wd*Inputs!$E$6*$E1906-cost_fx*Inputs!$D$6-$F1906)+(1-MIN(1,$H$50*$C1906))*(1-MIN(1,Inputs!$G$6*$D1906)*churn_nonbuyers)*(ic*Inputs!$C$6+fee_wd*Inputs!$E$6*(1-$B1906)+fee_fx*Inputs!$D$6-cost_acc-cost_wd*Inputs!$E$6*(1-$B1906)-cost_fx*Inputs!$D$6))</f>
        <v>224888.076860808</v>
      </c>
      <c r="H1906" s="0" t="n">
        <f aca="false">12*Inputs!$B$7*(MIN(1,$H$51*$C1906)*(ic*Inputs!$C$7+pE+fee_fx*Inputs!$D$7-cost_acc-cost_wd*Inputs!$E$7*$E1906-cost_fx*Inputs!$D$7-$F1906)+(1-MIN(1,$H$51*$C1906))*(1-MIN(1,Inputs!$G$7*$D1906)*churn_nonbuyers)*(ic*Inputs!$C$7+fee_wd*Inputs!$E$7*(1-$B1906)+fee_fx*Inputs!$D$7-cost_acc-cost_wd*Inputs!$E$7*(1-$B1906)-cost_fx*Inputs!$D$7))</f>
        <v>421175.878339791</v>
      </c>
      <c r="I1906" s="0" t="n">
        <f aca="false">12*Inputs!$B$8*(MIN(1,$H$52*$C1906)*(ic*Inputs!$C$8+pT-cost_acc-cost_wd*Inputs!$E$8-cost_fx*Inputs!$D$8-cost_ins)+(1-MIN(1,$H$52*$C1906))*(1-MIN(1,Inputs!$G$8*$D1906)*churn_nonbuyers)*(ic*Inputs!$C$8+fee_wd*Inputs!$E$8*(1-$B1906)+fee_fx*Inputs!$D$8-cost_acc-cost_wd*Inputs!$E$8*(1-$B1906)-cost_fx*Inputs!$D$8))</f>
        <v>181551.758397926</v>
      </c>
      <c r="J1906" s="0" t="n">
        <f aca="false">G1906+H1906+I1906-fixed</f>
        <v>127615.713598524</v>
      </c>
      <c r="K1906" s="0" t="n">
        <f aca="false">12*Inputs!$B$6*(1-MIN(1,Inputs!$G$6*$D1906)*churn_nonbuyers)*(ic*Inputs!$C$6+fee_wd*Inputs!$E$6*(1-$B1906)+fee_fx*Inputs!$D$6-cost_acc-cost_wd*Inputs!$E$6*(1-$B1906)-cost_fx*Inputs!$D$6)</f>
        <v>169864.51615223</v>
      </c>
      <c r="L1906" s="0" t="n">
        <f aca="false">12*Inputs!$B$7*(1-MIN(1,Inputs!$G$7*$D1906)*churn_nonbuyers)*(ic*Inputs!$C$7+fee_wd*Inputs!$E$7*(1-$B1906)+fee_fx*Inputs!$D$7-cost_acc-cost_wd*Inputs!$E$7*(1-$B1906)-cost_fx*Inputs!$D$7)</f>
        <v>369232.390267338</v>
      </c>
      <c r="M1906" s="0" t="n">
        <f aca="false">12*Inputs!$B$8*(1-MIN(1,Inputs!$G$8*$D1906)*churn_nonbuyers)*(ic*Inputs!$C$8+fee_wd*Inputs!$E$8*(1-$B1906)+fee_fx*Inputs!$D$8-cost_acc-cost_wd*Inputs!$E$8*(1-$B1906)-cost_fx*Inputs!$D$8)</f>
        <v>118742.020657075</v>
      </c>
      <c r="N1906" s="0" t="n">
        <f aca="false">K1906+L1906+I1906-fixed</f>
        <v>20648.6648174946</v>
      </c>
      <c r="O1906" s="0" t="n">
        <f aca="false">K1906+L1906+M1906-fixed</f>
        <v>-42161.0729233559</v>
      </c>
      <c r="P1906" s="0" t="n">
        <f aca="false">12*Inputs!$B$6*(1-MIN(1,Inputs!$F$6*$D1906))*(ic*Inputs!$C$6+flat_fee-cost_acc-cost_wd*Inputs!$E$6*$E1906-cost_fx*Inputs!$D$6)+12*Inputs!$B$7*(1-MIN(1,Inputs!$F$7*$D1906))*(ic*Inputs!$C$7+flat_fee-cost_acc-cost_wd*Inputs!$E$7*$E1906-cost_fx*Inputs!$D$7)+12*Inputs!$B$8*(1-MIN(1,Inputs!$F$8*$D1906))*(ic*Inputs!$C$8+flat_fee-cost_acc-cost_wd*Inputs!$E$8*$E1906-cost_fx*Inputs!$D$8)-fixed</f>
        <v>97246.29059024</v>
      </c>
    </row>
    <row r="1907" customFormat="false" ht="15" hidden="false" customHeight="false" outlineLevel="0" collapsed="false">
      <c r="A1907" s="0" t="n">
        <v>1842</v>
      </c>
      <c r="B1907" s="0" t="n">
        <v>0.238561</v>
      </c>
      <c r="C1907" s="0" t="n">
        <v>0.850748</v>
      </c>
      <c r="D1907" s="0" t="n">
        <v>1.196403</v>
      </c>
      <c r="E1907" s="0" t="n">
        <v>1.113017</v>
      </c>
      <c r="F1907" s="0" t="n">
        <v>0.233815</v>
      </c>
      <c r="G1907" s="0" t="n">
        <f aca="false">12*Inputs!$B$6*(MIN(1,$H$50*$C1907)*(ic*Inputs!$C$6+pS+fee_fx*Inputs!$D$6-cost_acc-cost_wd*Inputs!$E$6*$E1907-cost_fx*Inputs!$D$6-$F1907)+(1-MIN(1,$H$50*$C1907))*(1-MIN(1,Inputs!$G$6*$D1907)*churn_nonbuyers)*(ic*Inputs!$C$6+fee_wd*Inputs!$E$6*(1-$B1907)+fee_fx*Inputs!$D$6-cost_acc-cost_wd*Inputs!$E$6*(1-$B1907)-cost_fx*Inputs!$D$6))</f>
        <v>202270.166657981</v>
      </c>
      <c r="H1907" s="0" t="n">
        <f aca="false">12*Inputs!$B$7*(MIN(1,$H$51*$C1907)*(ic*Inputs!$C$7+pE+fee_fx*Inputs!$D$7-cost_acc-cost_wd*Inputs!$E$7*$E1907-cost_fx*Inputs!$D$7-$F1907)+(1-MIN(1,$H$51*$C1907))*(1-MIN(1,Inputs!$G$7*$D1907)*churn_nonbuyers)*(ic*Inputs!$C$7+fee_wd*Inputs!$E$7*(1-$B1907)+fee_fx*Inputs!$D$7-cost_acc-cost_wd*Inputs!$E$7*(1-$B1907)-cost_fx*Inputs!$D$7))</f>
        <v>397782.896008933</v>
      </c>
      <c r="I1907" s="0" t="n">
        <f aca="false">12*Inputs!$B$8*(MIN(1,$H$52*$C1907)*(ic*Inputs!$C$8+pT-cost_acc-cost_wd*Inputs!$E$8-cost_fx*Inputs!$D$8-cost_ins)+(1-MIN(1,$H$52*$C1907))*(1-MIN(1,Inputs!$G$8*$D1907)*churn_nonbuyers)*(ic*Inputs!$C$8+fee_wd*Inputs!$E$8*(1-$B1907)+fee_fx*Inputs!$D$8-cost_acc-cost_wd*Inputs!$E$8*(1-$B1907)-cost_fx*Inputs!$D$8))</f>
        <v>143333.288342665</v>
      </c>
      <c r="J1907" s="0" t="n">
        <f aca="false">G1907+H1907+I1907-fixed</f>
        <v>43386.3510095793</v>
      </c>
      <c r="K1907" s="0" t="n">
        <f aca="false">12*Inputs!$B$6*(1-MIN(1,Inputs!$G$6*$D1907)*churn_nonbuyers)*(ic*Inputs!$C$6+fee_wd*Inputs!$E$6*(1-$B1907)+fee_fx*Inputs!$D$6-cost_acc-cost_wd*Inputs!$E$6*(1-$B1907)-cost_fx*Inputs!$D$6)</f>
        <v>157242.462451798</v>
      </c>
      <c r="L1907" s="0" t="n">
        <f aca="false">12*Inputs!$B$7*(1-MIN(1,Inputs!$G$7*$D1907)*churn_nonbuyers)*(ic*Inputs!$C$7+fee_wd*Inputs!$E$7*(1-$B1907)+fee_fx*Inputs!$D$7-cost_acc-cost_wd*Inputs!$E$7*(1-$B1907)-cost_fx*Inputs!$D$7)</f>
        <v>355608.518527079</v>
      </c>
      <c r="M1907" s="0" t="n">
        <f aca="false">12*Inputs!$B$8*(1-MIN(1,Inputs!$G$8*$D1907)*churn_nonbuyers)*(ic*Inputs!$C$8+fee_wd*Inputs!$E$8*(1-$B1907)+fee_fx*Inputs!$D$8-cost_acc-cost_wd*Inputs!$E$8*(1-$B1907)-cost_fx*Inputs!$D$8)</f>
        <v>51184.8617883888</v>
      </c>
      <c r="N1907" s="0" t="n">
        <f aca="false">K1907+L1907+I1907-fixed</f>
        <v>-43815.7306784588</v>
      </c>
      <c r="O1907" s="0" t="n">
        <f aca="false">K1907+L1907+M1907-fixed</f>
        <v>-135964.157232735</v>
      </c>
      <c r="P1907" s="0" t="n">
        <f aca="false">12*Inputs!$B$6*(1-MIN(1,Inputs!$F$6*$D1907))*(ic*Inputs!$C$6+flat_fee-cost_acc-cost_wd*Inputs!$E$6*$E1907-cost_fx*Inputs!$D$6)+12*Inputs!$B$7*(1-MIN(1,Inputs!$F$7*$D1907))*(ic*Inputs!$C$7+flat_fee-cost_acc-cost_wd*Inputs!$E$7*$E1907-cost_fx*Inputs!$D$7)+12*Inputs!$B$8*(1-MIN(1,Inputs!$F$8*$D1907))*(ic*Inputs!$C$8+flat_fee-cost_acc-cost_wd*Inputs!$E$8*$E1907-cost_fx*Inputs!$D$8)-fixed</f>
        <v>-83781.24429976</v>
      </c>
    </row>
    <row r="1908" customFormat="false" ht="15" hidden="false" customHeight="false" outlineLevel="0" collapsed="false">
      <c r="A1908" s="0" t="n">
        <v>1843</v>
      </c>
      <c r="B1908" s="0" t="n">
        <v>0.38369</v>
      </c>
      <c r="C1908" s="0" t="n">
        <v>0.842263</v>
      </c>
      <c r="D1908" s="0" t="n">
        <v>0.969095</v>
      </c>
      <c r="E1908" s="0" t="n">
        <v>1.147419</v>
      </c>
      <c r="F1908" s="0" t="n">
        <v>0.300663</v>
      </c>
      <c r="G1908" s="0" t="n">
        <f aca="false">12*Inputs!$B$6*(MIN(1,$H$50*$C1908)*(ic*Inputs!$C$6+pS+fee_fx*Inputs!$D$6-cost_acc-cost_wd*Inputs!$E$6*$E1908-cost_fx*Inputs!$D$6-$F1908)+(1-MIN(1,$H$50*$C1908))*(1-MIN(1,Inputs!$G$6*$D1908)*churn_nonbuyers)*(ic*Inputs!$C$6+fee_wd*Inputs!$E$6*(1-$B1908)+fee_fx*Inputs!$D$6-cost_acc-cost_wd*Inputs!$E$6*(1-$B1908)-cost_fx*Inputs!$D$6))</f>
        <v>183082.994440473</v>
      </c>
      <c r="H1908" s="0" t="n">
        <f aca="false">12*Inputs!$B$7*(MIN(1,$H$51*$C1908)*(ic*Inputs!$C$7+pE+fee_fx*Inputs!$D$7-cost_acc-cost_wd*Inputs!$E$7*$E1908-cost_fx*Inputs!$D$7-$F1908)+(1-MIN(1,$H$51*$C1908))*(1-MIN(1,Inputs!$G$7*$D1908)*churn_nonbuyers)*(ic*Inputs!$C$7+fee_wd*Inputs!$E$7*(1-$B1908)+fee_fx*Inputs!$D$7-cost_acc-cost_wd*Inputs!$E$7*(1-$B1908)-cost_fx*Inputs!$D$7))</f>
        <v>378994.199330911</v>
      </c>
      <c r="I1908" s="0" t="n">
        <f aca="false">12*Inputs!$B$8*(MIN(1,$H$52*$C1908)*(ic*Inputs!$C$8+pT-cost_acc-cost_wd*Inputs!$E$8-cost_fx*Inputs!$D$8-cost_ins)+(1-MIN(1,$H$52*$C1908))*(1-MIN(1,Inputs!$G$8*$D1908)*churn_nonbuyers)*(ic*Inputs!$C$8+fee_wd*Inputs!$E$8*(1-$B1908)+fee_fx*Inputs!$D$8-cost_acc-cost_wd*Inputs!$E$8*(1-$B1908)-cost_fx*Inputs!$D$8))</f>
        <v>162061.976702816</v>
      </c>
      <c r="J1908" s="0" t="n">
        <f aca="false">G1908+H1908+I1908-fixed</f>
        <v>24139.1704741997</v>
      </c>
      <c r="K1908" s="0" t="n">
        <f aca="false">12*Inputs!$B$6*(1-MIN(1,Inputs!$G$6*$D1908)*churn_nonbuyers)*(ic*Inputs!$C$6+fee_wd*Inputs!$E$6*(1-$B1908)+fee_fx*Inputs!$D$6-cost_acc-cost_wd*Inputs!$E$6*(1-$B1908)-cost_fx*Inputs!$D$6)</f>
        <v>139257.35323596</v>
      </c>
      <c r="L1908" s="0" t="n">
        <f aca="false">12*Inputs!$B$7*(1-MIN(1,Inputs!$G$7*$D1908)*churn_nonbuyers)*(ic*Inputs!$C$7+fee_wd*Inputs!$E$7*(1-$B1908)+fee_fx*Inputs!$D$7-cost_acc-cost_wd*Inputs!$E$7*(1-$B1908)-cost_fx*Inputs!$D$7)</f>
        <v>337832.781381576</v>
      </c>
      <c r="M1908" s="0" t="n">
        <f aca="false">12*Inputs!$B$8*(1-MIN(1,Inputs!$G$8*$D1908)*churn_nonbuyers)*(ic*Inputs!$C$8+fee_wd*Inputs!$E$8*(1-$B1908)+fee_fx*Inputs!$D$8-cost_acc-cost_wd*Inputs!$E$8*(1-$B1908)-cost_fx*Inputs!$D$8)</f>
        <v>99057.61163448</v>
      </c>
      <c r="N1908" s="0" t="n">
        <f aca="false">K1908+L1908+I1908-fixed</f>
        <v>-60847.8886796485</v>
      </c>
      <c r="O1908" s="0" t="n">
        <f aca="false">K1908+L1908+M1908-fixed</f>
        <v>-123852.253747984</v>
      </c>
      <c r="P1908" s="0" t="n">
        <f aca="false">12*Inputs!$B$6*(1-MIN(1,Inputs!$F$6*$D1908))*(ic*Inputs!$C$6+flat_fee-cost_acc-cost_wd*Inputs!$E$6*$E1908-cost_fx*Inputs!$D$6)+12*Inputs!$B$7*(1-MIN(1,Inputs!$F$7*$D1908))*(ic*Inputs!$C$7+flat_fee-cost_acc-cost_wd*Inputs!$E$7*$E1908-cost_fx*Inputs!$D$7)+12*Inputs!$B$8*(1-MIN(1,Inputs!$F$8*$D1908))*(ic*Inputs!$C$8+flat_fee-cost_acc-cost_wd*Inputs!$E$8*$E1908-cost_fx*Inputs!$D$8)-fixed</f>
        <v>23121.7506331999</v>
      </c>
    </row>
    <row r="1909" customFormat="false" ht="15" hidden="false" customHeight="false" outlineLevel="0" collapsed="false">
      <c r="A1909" s="0" t="n">
        <v>1844</v>
      </c>
      <c r="B1909" s="0" t="n">
        <v>0.541533</v>
      </c>
      <c r="C1909" s="0" t="n">
        <v>0.96139</v>
      </c>
      <c r="D1909" s="0" t="n">
        <v>1.331976</v>
      </c>
      <c r="E1909" s="0" t="n">
        <v>1.121426</v>
      </c>
      <c r="F1909" s="0" t="n">
        <v>0.157668</v>
      </c>
      <c r="G1909" s="0" t="n">
        <f aca="false">12*Inputs!$B$6*(MIN(1,$H$50*$C1909)*(ic*Inputs!$C$6+pS+fee_fx*Inputs!$D$6-cost_acc-cost_wd*Inputs!$E$6*$E1909-cost_fx*Inputs!$D$6-$F1909)+(1-MIN(1,$H$50*$C1909))*(1-MIN(1,Inputs!$G$6*$D1909)*churn_nonbuyers)*(ic*Inputs!$C$6+fee_wd*Inputs!$E$6*(1-$B1909)+fee_fx*Inputs!$D$6-cost_acc-cost_wd*Inputs!$E$6*(1-$B1909)-cost_fx*Inputs!$D$6))</f>
        <v>170989.658225339</v>
      </c>
      <c r="H1909" s="0" t="n">
        <f aca="false">12*Inputs!$B$7*(MIN(1,$H$51*$C1909)*(ic*Inputs!$C$7+pE+fee_fx*Inputs!$D$7-cost_acc-cost_wd*Inputs!$E$7*$E1909-cost_fx*Inputs!$D$7-$F1909)+(1-MIN(1,$H$51*$C1909))*(1-MIN(1,Inputs!$G$7*$D1909)*churn_nonbuyers)*(ic*Inputs!$C$7+fee_wd*Inputs!$E$7*(1-$B1909)+fee_fx*Inputs!$D$7-cost_acc-cost_wd*Inputs!$E$7*(1-$B1909)-cost_fx*Inputs!$D$7))</f>
        <v>379852.277158631</v>
      </c>
      <c r="I1909" s="0" t="n">
        <f aca="false">12*Inputs!$B$8*(MIN(1,$H$52*$C1909)*(ic*Inputs!$C$8+pT-cost_acc-cost_wd*Inputs!$E$8-cost_fx*Inputs!$D$8-cost_ins)+(1-MIN(1,$H$52*$C1909))*(1-MIN(1,Inputs!$G$8*$D1909)*churn_nonbuyers)*(ic*Inputs!$C$8+fee_wd*Inputs!$E$8*(1-$B1909)+fee_fx*Inputs!$D$8-cost_acc-cost_wd*Inputs!$E$8*(1-$B1909)-cost_fx*Inputs!$D$8))</f>
        <v>145221.342817705</v>
      </c>
      <c r="J1909" s="0" t="n">
        <f aca="false">G1909+H1909+I1909-fixed</f>
        <v>-3936.72179832426</v>
      </c>
      <c r="K1909" s="0" t="n">
        <f aca="false">12*Inputs!$B$6*(1-MIN(1,Inputs!$G$6*$D1909)*churn_nonbuyers)*(ic*Inputs!$C$6+fee_wd*Inputs!$E$6*(1-$B1909)+fee_fx*Inputs!$D$6-cost_acc-cost_wd*Inputs!$E$6*(1-$B1909)-cost_fx*Inputs!$D$6)</f>
        <v>115386.354426298</v>
      </c>
      <c r="L1909" s="0" t="n">
        <f aca="false">12*Inputs!$B$7*(1-MIN(1,Inputs!$G$7*$D1909)*churn_nonbuyers)*(ic*Inputs!$C$7+fee_wd*Inputs!$E$7*(1-$B1909)+fee_fx*Inputs!$D$7-cost_acc-cost_wd*Inputs!$E$7*(1-$B1909)-cost_fx*Inputs!$D$7)</f>
        <v>312223.721007779</v>
      </c>
      <c r="M1909" s="0" t="n">
        <f aca="false">12*Inputs!$B$8*(1-MIN(1,Inputs!$G$8*$D1909)*churn_nonbuyers)*(ic*Inputs!$C$8+fee_wd*Inputs!$E$8*(1-$B1909)+fee_fx*Inputs!$D$8-cost_acc-cost_wd*Inputs!$E$8*(1-$B1909)-cost_fx*Inputs!$D$8)</f>
        <v>20312.5205493888</v>
      </c>
      <c r="N1909" s="0" t="n">
        <f aca="false">K1909+L1909+I1909-fixed</f>
        <v>-127168.581748219</v>
      </c>
      <c r="O1909" s="0" t="n">
        <f aca="false">K1909+L1909+M1909-fixed</f>
        <v>-252077.404016535</v>
      </c>
      <c r="P1909" s="0" t="n">
        <f aca="false">12*Inputs!$B$6*(1-MIN(1,Inputs!$F$6*$D1909))*(ic*Inputs!$C$6+flat_fee-cost_acc-cost_wd*Inputs!$E$6*$E1909-cost_fx*Inputs!$D$6)+12*Inputs!$B$7*(1-MIN(1,Inputs!$F$7*$D1909))*(ic*Inputs!$C$7+flat_fee-cost_acc-cost_wd*Inputs!$E$7*$E1909-cost_fx*Inputs!$D$7)+12*Inputs!$B$8*(1-MIN(1,Inputs!$F$8*$D1909))*(ic*Inputs!$C$8+flat_fee-cost_acc-cost_wd*Inputs!$E$8*$E1909-cost_fx*Inputs!$D$8)-fixed</f>
        <v>-159520.06946176</v>
      </c>
    </row>
    <row r="1910" customFormat="false" ht="15" hidden="false" customHeight="false" outlineLevel="0" collapsed="false">
      <c r="A1910" s="0" t="n">
        <v>1845</v>
      </c>
      <c r="B1910" s="0" t="n">
        <v>0.232257</v>
      </c>
      <c r="C1910" s="0" t="n">
        <v>0.909717</v>
      </c>
      <c r="D1910" s="0" t="n">
        <v>1.571408</v>
      </c>
      <c r="E1910" s="0" t="n">
        <v>1.120429</v>
      </c>
      <c r="F1910" s="0" t="n">
        <v>0.431735</v>
      </c>
      <c r="G1910" s="0" t="n">
        <f aca="false">12*Inputs!$B$6*(MIN(1,$H$50*$C1910)*(ic*Inputs!$C$6+pS+fee_fx*Inputs!$D$6-cost_acc-cost_wd*Inputs!$E$6*$E1910-cost_fx*Inputs!$D$6-$F1910)+(1-MIN(1,$H$50*$C1910))*(1-MIN(1,Inputs!$G$6*$D1910)*churn_nonbuyers)*(ic*Inputs!$C$6+fee_wd*Inputs!$E$6*(1-$B1910)+fee_fx*Inputs!$D$6-cost_acc-cost_wd*Inputs!$E$6*(1-$B1910)-cost_fx*Inputs!$D$6))</f>
        <v>198955.370646556</v>
      </c>
      <c r="H1910" s="0" t="n">
        <f aca="false">12*Inputs!$B$7*(MIN(1,$H$51*$C1910)*(ic*Inputs!$C$7+pE+fee_fx*Inputs!$D$7-cost_acc-cost_wd*Inputs!$E$7*$E1910-cost_fx*Inputs!$D$7-$F1910)+(1-MIN(1,$H$51*$C1910))*(1-MIN(1,Inputs!$G$7*$D1910)*churn_nonbuyers)*(ic*Inputs!$C$7+fee_wd*Inputs!$E$7*(1-$B1910)+fee_fx*Inputs!$D$7-cost_acc-cost_wd*Inputs!$E$7*(1-$B1910)-cost_fx*Inputs!$D$7))</f>
        <v>387469.081089871</v>
      </c>
      <c r="I1910" s="0" t="n">
        <f aca="false">12*Inputs!$B$8*(MIN(1,$H$52*$C1910)*(ic*Inputs!$C$8+pT-cost_acc-cost_wd*Inputs!$E$8-cost_fx*Inputs!$D$8-cost_ins)+(1-MIN(1,$H$52*$C1910))*(1-MIN(1,Inputs!$G$8*$D1910)*churn_nonbuyers)*(ic*Inputs!$C$8+fee_wd*Inputs!$E$8*(1-$B1910)+fee_fx*Inputs!$D$8-cost_acc-cost_wd*Inputs!$E$8*(1-$B1910)-cost_fx*Inputs!$D$8))</f>
        <v>131130.247248</v>
      </c>
      <c r="J1910" s="0" t="n">
        <f aca="false">G1910+H1910+I1910-fixed</f>
        <v>17554.6989844267</v>
      </c>
      <c r="K1910" s="0" t="n">
        <f aca="false">12*Inputs!$B$6*(1-MIN(1,Inputs!$G$6*$D1910)*churn_nonbuyers)*(ic*Inputs!$C$6+fee_wd*Inputs!$E$6*(1-$B1910)+fee_fx*Inputs!$D$6-cost_acc-cost_wd*Inputs!$E$6*(1-$B1910)-cost_fx*Inputs!$D$6)</f>
        <v>154942.987016563</v>
      </c>
      <c r="L1910" s="0" t="n">
        <f aca="false">12*Inputs!$B$7*(1-MIN(1,Inputs!$G$7*$D1910)*churn_nonbuyers)*(ic*Inputs!$C$7+fee_wd*Inputs!$E$7*(1-$B1910)+fee_fx*Inputs!$D$7-cost_acc-cost_wd*Inputs!$E$7*(1-$B1910)-cost_fx*Inputs!$D$7)</f>
        <v>352323.913425938</v>
      </c>
      <c r="M1910" s="0" t="n">
        <f aca="false">12*Inputs!$B$8*(1-MIN(1,Inputs!$G$8*$D1910)*churn_nonbuyers)*(ic*Inputs!$C$8+fee_wd*Inputs!$E$8*(1-$B1910)+fee_fx*Inputs!$D$8-cost_acc-cost_wd*Inputs!$E$8*(1-$B1910)-cost_fx*Inputs!$D$8)</f>
        <v>0</v>
      </c>
      <c r="N1910" s="0" t="n">
        <f aca="false">K1910+L1910+I1910-fixed</f>
        <v>-61602.8523094989</v>
      </c>
      <c r="O1910" s="0" t="n">
        <f aca="false">K1910+L1910+M1910-fixed</f>
        <v>-192733.099557499</v>
      </c>
      <c r="P1910" s="0" t="n">
        <f aca="false">12*Inputs!$B$6*(1-MIN(1,Inputs!$F$6*$D1910))*(ic*Inputs!$C$6+flat_fee-cost_acc-cost_wd*Inputs!$E$6*$E1910-cost_fx*Inputs!$D$6)+12*Inputs!$B$7*(1-MIN(1,Inputs!$F$7*$D1910))*(ic*Inputs!$C$7+flat_fee-cost_acc-cost_wd*Inputs!$E$7*$E1910-cost_fx*Inputs!$D$7)+12*Inputs!$B$8*(1-MIN(1,Inputs!$F$8*$D1910))*(ic*Inputs!$C$8+flat_fee-cost_acc-cost_wd*Inputs!$E$8*$E1910-cost_fx*Inputs!$D$8)-fixed</f>
        <v>-287270.91605632</v>
      </c>
    </row>
    <row r="1911" customFormat="false" ht="15" hidden="false" customHeight="false" outlineLevel="0" collapsed="false">
      <c r="A1911" s="0" t="n">
        <v>1846</v>
      </c>
      <c r="B1911" s="0" t="n">
        <v>0.42969</v>
      </c>
      <c r="C1911" s="0" t="n">
        <v>1.03055</v>
      </c>
      <c r="D1911" s="0" t="n">
        <v>0.880731</v>
      </c>
      <c r="E1911" s="0" t="n">
        <v>1.221414</v>
      </c>
      <c r="F1911" s="0" t="n">
        <v>0.077959</v>
      </c>
      <c r="G1911" s="0" t="n">
        <f aca="false">12*Inputs!$B$6*(MIN(1,$H$50*$C1911)*(ic*Inputs!$C$6+pS+fee_fx*Inputs!$D$6-cost_acc-cost_wd*Inputs!$E$6*$E1911-cost_fx*Inputs!$D$6-$F1911)+(1-MIN(1,$H$50*$C1911))*(1-MIN(1,Inputs!$G$6*$D1911)*churn_nonbuyers)*(ic*Inputs!$C$6+fee_wd*Inputs!$E$6*(1-$B1911)+fee_fx*Inputs!$D$6-cost_acc-cost_wd*Inputs!$E$6*(1-$B1911)-cost_fx*Inputs!$D$6))</f>
        <v>191194.145369877</v>
      </c>
      <c r="H1911" s="0" t="n">
        <f aca="false">12*Inputs!$B$7*(MIN(1,$H$51*$C1911)*(ic*Inputs!$C$7+pE+fee_fx*Inputs!$D$7-cost_acc-cost_wd*Inputs!$E$7*$E1911-cost_fx*Inputs!$D$7-$F1911)+(1-MIN(1,$H$51*$C1911))*(1-MIN(1,Inputs!$G$7*$D1911)*churn_nonbuyers)*(ic*Inputs!$C$7+fee_wd*Inputs!$E$7*(1-$B1911)+fee_fx*Inputs!$D$7-cost_acc-cost_wd*Inputs!$E$7*(1-$B1911)-cost_fx*Inputs!$D$7))</f>
        <v>389382.366513035</v>
      </c>
      <c r="I1911" s="0" t="n">
        <f aca="false">12*Inputs!$B$8*(MIN(1,$H$52*$C1911)*(ic*Inputs!$C$8+pT-cost_acc-cost_wd*Inputs!$E$8-cost_fx*Inputs!$D$8-cost_ins)+(1-MIN(1,$H$52*$C1911))*(1-MIN(1,Inputs!$G$8*$D1911)*churn_nonbuyers)*(ic*Inputs!$C$8+fee_wd*Inputs!$E$8*(1-$B1911)+fee_fx*Inputs!$D$8-cost_acc-cost_wd*Inputs!$E$8*(1-$B1911)-cost_fx*Inputs!$D$8))</f>
        <v>181218.297487747</v>
      </c>
      <c r="J1911" s="0" t="n">
        <f aca="false">G1911+H1911+I1911-fixed</f>
        <v>61794.8093706595</v>
      </c>
      <c r="K1911" s="0" t="n">
        <f aca="false">12*Inputs!$B$6*(1-MIN(1,Inputs!$G$6*$D1911)*churn_nonbuyers)*(ic*Inputs!$C$6+fee_wd*Inputs!$E$6*(1-$B1911)+fee_fx*Inputs!$D$6-cost_acc-cost_wd*Inputs!$E$6*(1-$B1911)-cost_fx*Inputs!$D$6)</f>
        <v>133571.648904408</v>
      </c>
      <c r="L1911" s="0" t="n">
        <f aca="false">12*Inputs!$B$7*(1-MIN(1,Inputs!$G$7*$D1911)*churn_nonbuyers)*(ic*Inputs!$C$7+fee_wd*Inputs!$E$7*(1-$B1911)+fee_fx*Inputs!$D$7-cost_acc-cost_wd*Inputs!$E$7*(1-$B1911)-cost_fx*Inputs!$D$7)</f>
        <v>332306.184254645</v>
      </c>
      <c r="M1911" s="0" t="n">
        <f aca="false">12*Inputs!$B$8*(1-MIN(1,Inputs!$G$8*$D1911)*churn_nonbuyers)*(ic*Inputs!$C$8+fee_wd*Inputs!$E$8*(1-$B1911)+fee_fx*Inputs!$D$8-cost_acc-cost_wd*Inputs!$E$8*(1-$B1911)-cost_fx*Inputs!$D$8)</f>
        <v>117261.088913904</v>
      </c>
      <c r="N1911" s="0" t="n">
        <f aca="false">K1911+L1911+I1911-fixed</f>
        <v>-52903.8693531997</v>
      </c>
      <c r="O1911" s="0" t="n">
        <f aca="false">K1911+L1911+M1911-fixed</f>
        <v>-116861.077927043</v>
      </c>
      <c r="P1911" s="0" t="n">
        <f aca="false">12*Inputs!$B$6*(1-MIN(1,Inputs!$F$6*$D1911))*(ic*Inputs!$C$6+flat_fee-cost_acc-cost_wd*Inputs!$E$6*$E1911-cost_fx*Inputs!$D$6)+12*Inputs!$B$7*(1-MIN(1,Inputs!$F$7*$D1911))*(ic*Inputs!$C$7+flat_fee-cost_acc-cost_wd*Inputs!$E$7*$E1911-cost_fx*Inputs!$D$7)+12*Inputs!$B$8*(1-MIN(1,Inputs!$F$8*$D1911))*(ic*Inputs!$C$8+flat_fee-cost_acc-cost_wd*Inputs!$E$8*$E1911-cost_fx*Inputs!$D$8)-fixed</f>
        <v>35742.4023041599</v>
      </c>
    </row>
    <row r="1912" customFormat="false" ht="15" hidden="false" customHeight="false" outlineLevel="0" collapsed="false">
      <c r="A1912" s="0" t="n">
        <v>1847</v>
      </c>
      <c r="B1912" s="0" t="n">
        <v>0.381556</v>
      </c>
      <c r="C1912" s="0" t="n">
        <v>0.685861</v>
      </c>
      <c r="D1912" s="0" t="n">
        <v>1.27887</v>
      </c>
      <c r="E1912" s="0" t="n">
        <v>1.395628</v>
      </c>
      <c r="F1912" s="0" t="n">
        <v>0.332295</v>
      </c>
      <c r="G1912" s="0" t="n">
        <f aca="false">12*Inputs!$B$6*(MIN(1,$H$50*$C1912)*(ic*Inputs!$C$6+pS+fee_fx*Inputs!$D$6-cost_acc-cost_wd*Inputs!$E$6*$E1912-cost_fx*Inputs!$D$6-$F1912)+(1-MIN(1,$H$50*$C1912))*(1-MIN(1,Inputs!$G$6*$D1912)*churn_nonbuyers)*(ic*Inputs!$C$6+fee_wd*Inputs!$E$6*(1-$B1912)+fee_fx*Inputs!$D$6-cost_acc-cost_wd*Inputs!$E$6*(1-$B1912)-cost_fx*Inputs!$D$6))</f>
        <v>168652.264110457</v>
      </c>
      <c r="H1912" s="0" t="n">
        <f aca="false">12*Inputs!$B$7*(MIN(1,$H$51*$C1912)*(ic*Inputs!$C$7+pE+fee_fx*Inputs!$D$7-cost_acc-cost_wd*Inputs!$E$7*$E1912-cost_fx*Inputs!$D$7-$F1912)+(1-MIN(1,$H$51*$C1912))*(1-MIN(1,Inputs!$G$7*$D1912)*churn_nonbuyers)*(ic*Inputs!$C$7+fee_wd*Inputs!$E$7*(1-$B1912)+fee_fx*Inputs!$D$7-cost_acc-cost_wd*Inputs!$E$7*(1-$B1912)-cost_fx*Inputs!$D$7))</f>
        <v>348357.875125608</v>
      </c>
      <c r="I1912" s="0" t="n">
        <f aca="false">12*Inputs!$B$8*(MIN(1,$H$52*$C1912)*(ic*Inputs!$C$8+pT-cost_acc-cost_wd*Inputs!$E$8-cost_fx*Inputs!$D$8-cost_ins)+(1-MIN(1,$H$52*$C1912))*(1-MIN(1,Inputs!$G$8*$D1912)*churn_nonbuyers)*(ic*Inputs!$C$8+fee_wd*Inputs!$E$8*(1-$B1912)+fee_fx*Inputs!$D$8-cost_acc-cost_wd*Inputs!$E$8*(1-$B1912)-cost_fx*Inputs!$D$8))</f>
        <v>115647.407682365</v>
      </c>
      <c r="J1912" s="0" t="n">
        <f aca="false">G1912+H1912+I1912-fixed</f>
        <v>-67342.4530815688</v>
      </c>
      <c r="K1912" s="0" t="n">
        <f aca="false">12*Inputs!$B$6*(1-MIN(1,Inputs!$G$6*$D1912)*churn_nonbuyers)*(ic*Inputs!$C$6+fee_wd*Inputs!$E$6*(1-$B1912)+fee_fx*Inputs!$D$6-cost_acc-cost_wd*Inputs!$E$6*(1-$B1912)-cost_fx*Inputs!$D$6)</f>
        <v>137278.242156384</v>
      </c>
      <c r="L1912" s="0" t="n">
        <f aca="false">12*Inputs!$B$7*(1-MIN(1,Inputs!$G$7*$D1912)*churn_nonbuyers)*(ic*Inputs!$C$7+fee_wd*Inputs!$E$7*(1-$B1912)+fee_fx*Inputs!$D$7-cost_acc-cost_wd*Inputs!$E$7*(1-$B1912)-cost_fx*Inputs!$D$7)</f>
        <v>334894.71393383</v>
      </c>
      <c r="M1912" s="0" t="n">
        <f aca="false">12*Inputs!$B$8*(1-MIN(1,Inputs!$G$8*$D1912)*churn_nonbuyers)*(ic*Inputs!$C$8+fee_wd*Inputs!$E$8*(1-$B1912)+fee_fx*Inputs!$D$8-cost_acc-cost_wd*Inputs!$E$8*(1-$B1912)-cost_fx*Inputs!$D$8)</f>
        <v>32284.567929792</v>
      </c>
      <c r="N1912" s="0" t="n">
        <f aca="false">K1912+L1912+I1912-fixed</f>
        <v>-112179.63622742</v>
      </c>
      <c r="O1912" s="0" t="n">
        <f aca="false">K1912+L1912+M1912-fixed</f>
        <v>-195542.475979994</v>
      </c>
      <c r="P1912" s="0" t="n">
        <f aca="false">12*Inputs!$B$6*(1-MIN(1,Inputs!$F$6*$D1912))*(ic*Inputs!$C$6+flat_fee-cost_acc-cost_wd*Inputs!$E$6*$E1912-cost_fx*Inputs!$D$6)+12*Inputs!$B$7*(1-MIN(1,Inputs!$F$7*$D1912))*(ic*Inputs!$C$7+flat_fee-cost_acc-cost_wd*Inputs!$E$7*$E1912-cost_fx*Inputs!$D$7)+12*Inputs!$B$8*(1-MIN(1,Inputs!$F$8*$D1912))*(ic*Inputs!$C$8+flat_fee-cost_acc-cost_wd*Inputs!$E$8*$E1912-cost_fx*Inputs!$D$8)-fixed</f>
        <v>-231222.9900736</v>
      </c>
    </row>
    <row r="1913" customFormat="false" ht="15" hidden="false" customHeight="false" outlineLevel="0" collapsed="false">
      <c r="A1913" s="0" t="n">
        <v>1848</v>
      </c>
      <c r="B1913" s="0" t="n">
        <v>0.364981</v>
      </c>
      <c r="C1913" s="0" t="n">
        <v>1.01341</v>
      </c>
      <c r="D1913" s="0" t="n">
        <v>0.933503</v>
      </c>
      <c r="E1913" s="0" t="n">
        <v>1.437428</v>
      </c>
      <c r="F1913" s="0" t="n">
        <v>0.184226</v>
      </c>
      <c r="G1913" s="0" t="n">
        <f aca="false">12*Inputs!$B$6*(MIN(1,$H$50*$C1913)*(ic*Inputs!$C$6+pS+fee_fx*Inputs!$D$6-cost_acc-cost_wd*Inputs!$E$6*$E1913-cost_fx*Inputs!$D$6-$F1913)+(1-MIN(1,$H$50*$C1913))*(1-MIN(1,Inputs!$G$6*$D1913)*churn_nonbuyers)*(ic*Inputs!$C$6+fee_wd*Inputs!$E$6*(1-$B1913)+fee_fx*Inputs!$D$6-cost_acc-cost_wd*Inputs!$E$6*(1-$B1913)-cost_fx*Inputs!$D$6))</f>
        <v>190535.046867881</v>
      </c>
      <c r="H1913" s="0" t="n">
        <f aca="false">12*Inputs!$B$7*(MIN(1,$H$51*$C1913)*(ic*Inputs!$C$7+pE+fee_fx*Inputs!$D$7-cost_acc-cost_wd*Inputs!$E$7*$E1913-cost_fx*Inputs!$D$7-$F1913)+(1-MIN(1,$H$51*$C1913))*(1-MIN(1,Inputs!$G$7*$D1913)*churn_nonbuyers)*(ic*Inputs!$C$7+fee_wd*Inputs!$E$7*(1-$B1913)+fee_fx*Inputs!$D$7-cost_acc-cost_wd*Inputs!$E$7*(1-$B1913)-cost_fx*Inputs!$D$7))</f>
        <v>362075.880001588</v>
      </c>
      <c r="I1913" s="0" t="n">
        <f aca="false">12*Inputs!$B$8*(MIN(1,$H$52*$C1913)*(ic*Inputs!$C$8+pT-cost_acc-cost_wd*Inputs!$E$8-cost_fx*Inputs!$D$8-cost_ins)+(1-MIN(1,$H$52*$C1913))*(1-MIN(1,Inputs!$G$8*$D1913)*churn_nonbuyers)*(ic*Inputs!$C$8+fee_wd*Inputs!$E$8*(1-$B1913)+fee_fx*Inputs!$D$8-cost_acc-cost_wd*Inputs!$E$8*(1-$B1913)-cost_fx*Inputs!$D$8))</f>
        <v>177184.776912319</v>
      </c>
      <c r="J1913" s="0" t="n">
        <f aca="false">G1913+H1913+I1913-fixed</f>
        <v>29795.7037817882</v>
      </c>
      <c r="K1913" s="0" t="n">
        <f aca="false">12*Inputs!$B$6*(1-MIN(1,Inputs!$G$6*$D1913)*churn_nonbuyers)*(ic*Inputs!$C$6+fee_wd*Inputs!$E$6*(1-$B1913)+fee_fx*Inputs!$D$6-cost_acc-cost_wd*Inputs!$E$6*(1-$B1913)-cost_fx*Inputs!$D$6)</f>
        <v>142086.14394079</v>
      </c>
      <c r="L1913" s="0" t="n">
        <f aca="false">12*Inputs!$B$7*(1-MIN(1,Inputs!$G$7*$D1913)*churn_nonbuyers)*(ic*Inputs!$C$7+fee_wd*Inputs!$E$7*(1-$B1913)+fee_fx*Inputs!$D$7-cost_acc-cost_wd*Inputs!$E$7*(1-$B1913)-cost_fx*Inputs!$D$7)</f>
        <v>340822.954620474</v>
      </c>
      <c r="M1913" s="0" t="n">
        <f aca="false">12*Inputs!$B$8*(1-MIN(1,Inputs!$G$8*$D1913)*churn_nonbuyers)*(ic*Inputs!$C$8+fee_wd*Inputs!$E$8*(1-$B1913)+fee_fx*Inputs!$D$8-cost_acc-cost_wd*Inputs!$E$8*(1-$B1913)-cost_fx*Inputs!$D$8)</f>
        <v>107042.031403685</v>
      </c>
      <c r="N1913" s="0" t="n">
        <f aca="false">K1913+L1913+I1913-fixed</f>
        <v>-39906.1245264176</v>
      </c>
      <c r="O1913" s="0" t="n">
        <f aca="false">K1913+L1913+M1913-fixed</f>
        <v>-110048.870035052</v>
      </c>
      <c r="P1913" s="0" t="n">
        <f aca="false">12*Inputs!$B$6*(1-MIN(1,Inputs!$F$6*$D1913))*(ic*Inputs!$C$6+flat_fee-cost_acc-cost_wd*Inputs!$E$6*$E1913-cost_fx*Inputs!$D$6)+12*Inputs!$B$7*(1-MIN(1,Inputs!$F$7*$D1913))*(ic*Inputs!$C$7+flat_fee-cost_acc-cost_wd*Inputs!$E$7*$E1913-cost_fx*Inputs!$D$7)+12*Inputs!$B$8*(1-MIN(1,Inputs!$F$8*$D1913))*(ic*Inputs!$C$8+flat_fee-cost_acc-cost_wd*Inputs!$E$8*$E1913-cost_fx*Inputs!$D$8)-fixed</f>
        <v>-87978.4117158399</v>
      </c>
    </row>
    <row r="1914" customFormat="false" ht="15" hidden="false" customHeight="false" outlineLevel="0" collapsed="false">
      <c r="A1914" s="0" t="n">
        <v>1849</v>
      </c>
      <c r="B1914" s="0" t="n">
        <v>0.120535</v>
      </c>
      <c r="C1914" s="0" t="n">
        <v>0.987205</v>
      </c>
      <c r="D1914" s="0" t="n">
        <v>1.576573</v>
      </c>
      <c r="E1914" s="0" t="n">
        <v>1.202187</v>
      </c>
      <c r="F1914" s="0" t="n">
        <v>0.177573</v>
      </c>
      <c r="G1914" s="0" t="n">
        <f aca="false">12*Inputs!$B$6*(MIN(1,$H$50*$C1914)*(ic*Inputs!$C$6+pS+fee_fx*Inputs!$D$6-cost_acc-cost_wd*Inputs!$E$6*$E1914-cost_fx*Inputs!$D$6-$F1914)+(1-MIN(1,$H$50*$C1914))*(1-MIN(1,Inputs!$G$6*$D1914)*churn_nonbuyers)*(ic*Inputs!$C$6+fee_wd*Inputs!$E$6*(1-$B1914)+fee_fx*Inputs!$D$6-cost_acc-cost_wd*Inputs!$E$6*(1-$B1914)-cost_fx*Inputs!$D$6))</f>
        <v>220234.993849194</v>
      </c>
      <c r="H1914" s="0" t="n">
        <f aca="false">12*Inputs!$B$7*(MIN(1,$H$51*$C1914)*(ic*Inputs!$C$7+pE+fee_fx*Inputs!$D$7-cost_acc-cost_wd*Inputs!$E$7*$E1914-cost_fx*Inputs!$D$7-$F1914)+(1-MIN(1,$H$51*$C1914))*(1-MIN(1,Inputs!$G$7*$D1914)*churn_nonbuyers)*(ic*Inputs!$C$7+fee_wd*Inputs!$E$7*(1-$B1914)+fee_fx*Inputs!$D$7-cost_acc-cost_wd*Inputs!$E$7*(1-$B1914)-cost_fx*Inputs!$D$7))</f>
        <v>404857.091144229</v>
      </c>
      <c r="I1914" s="0" t="n">
        <f aca="false">12*Inputs!$B$8*(MIN(1,$H$52*$C1914)*(ic*Inputs!$C$8+pT-cost_acc-cost_wd*Inputs!$E$8-cost_fx*Inputs!$D$8-cost_ins)+(1-MIN(1,$H$52*$C1914))*(1-MIN(1,Inputs!$G$8*$D1914)*churn_nonbuyers)*(ic*Inputs!$C$8+fee_wd*Inputs!$E$8*(1-$B1914)+fee_fx*Inputs!$D$8-cost_acc-cost_wd*Inputs!$E$8*(1-$B1914)-cost_fx*Inputs!$D$8))</f>
        <v>142299.67752</v>
      </c>
      <c r="J1914" s="0" t="n">
        <f aca="false">G1914+H1914+I1914-fixed</f>
        <v>67391.7625134226</v>
      </c>
      <c r="K1914" s="0" t="n">
        <f aca="false">12*Inputs!$B$6*(1-MIN(1,Inputs!$G$6*$D1914)*churn_nonbuyers)*(ic*Inputs!$C$6+fee_wd*Inputs!$E$6*(1-$B1914)+fee_fx*Inputs!$D$6-cost_acc-cost_wd*Inputs!$E$6*(1-$B1914)-cost_fx*Inputs!$D$6)</f>
        <v>169719.336191196</v>
      </c>
      <c r="L1914" s="0" t="n">
        <f aca="false">12*Inputs!$B$7*(1-MIN(1,Inputs!$G$7*$D1914)*churn_nonbuyers)*(ic*Inputs!$C$7+fee_wd*Inputs!$E$7*(1-$B1914)+fee_fx*Inputs!$D$7-cost_acc-cost_wd*Inputs!$E$7*(1-$B1914)-cost_fx*Inputs!$D$7)</f>
        <v>367593.672210718</v>
      </c>
      <c r="M1914" s="0" t="n">
        <f aca="false">12*Inputs!$B$8*(1-MIN(1,Inputs!$G$8*$D1914)*churn_nonbuyers)*(ic*Inputs!$C$8+fee_wd*Inputs!$E$8*(1-$B1914)+fee_fx*Inputs!$D$8-cost_acc-cost_wd*Inputs!$E$8*(1-$B1914)-cost_fx*Inputs!$D$8)</f>
        <v>0</v>
      </c>
      <c r="N1914" s="0" t="n">
        <f aca="false">K1914+L1914+I1914-fixed</f>
        <v>-20387.3140780863</v>
      </c>
      <c r="O1914" s="0" t="n">
        <f aca="false">K1914+L1914+M1914-fixed</f>
        <v>-162686.991598086</v>
      </c>
      <c r="P1914" s="0" t="n">
        <f aca="false">12*Inputs!$B$6*(1-MIN(1,Inputs!$F$6*$D1914))*(ic*Inputs!$C$6+flat_fee-cost_acc-cost_wd*Inputs!$E$6*$E1914-cost_fx*Inputs!$D$6)+12*Inputs!$B$7*(1-MIN(1,Inputs!$F$7*$D1914))*(ic*Inputs!$C$7+flat_fee-cost_acc-cost_wd*Inputs!$E$7*$E1914-cost_fx*Inputs!$D$7)+12*Inputs!$B$8*(1-MIN(1,Inputs!$F$8*$D1914))*(ic*Inputs!$C$8+flat_fee-cost_acc-cost_wd*Inputs!$E$8*$E1914-cost_fx*Inputs!$D$8)-fixed</f>
        <v>-314040.30710776</v>
      </c>
    </row>
    <row r="1915" customFormat="false" ht="15" hidden="false" customHeight="false" outlineLevel="0" collapsed="false">
      <c r="A1915" s="0" t="n">
        <v>1850</v>
      </c>
      <c r="B1915" s="0" t="n">
        <v>0.252398</v>
      </c>
      <c r="C1915" s="0" t="n">
        <v>0.90238</v>
      </c>
      <c r="D1915" s="0" t="n">
        <v>1.323699</v>
      </c>
      <c r="E1915" s="0" t="n">
        <v>1.330109</v>
      </c>
      <c r="F1915" s="0" t="n">
        <v>0.257925</v>
      </c>
      <c r="G1915" s="0" t="n">
        <f aca="false">12*Inputs!$B$6*(MIN(1,$H$50*$C1915)*(ic*Inputs!$C$6+pS+fee_fx*Inputs!$D$6-cost_acc-cost_wd*Inputs!$E$6*$E1915-cost_fx*Inputs!$D$6-$F1915)+(1-MIN(1,$H$50*$C1915))*(1-MIN(1,Inputs!$G$6*$D1915)*churn_nonbuyers)*(ic*Inputs!$C$6+fee_wd*Inputs!$E$6*(1-$B1915)+fee_fx*Inputs!$D$6-cost_acc-cost_wd*Inputs!$E$6*(1-$B1915)-cost_fx*Inputs!$D$6))</f>
        <v>197274.132361635</v>
      </c>
      <c r="H1915" s="0" t="n">
        <f aca="false">12*Inputs!$B$7*(MIN(1,$H$51*$C1915)*(ic*Inputs!$C$7+pE+fee_fx*Inputs!$D$7-cost_acc-cost_wd*Inputs!$E$7*$E1915-cost_fx*Inputs!$D$7-$F1915)+(1-MIN(1,$H$51*$C1915))*(1-MIN(1,Inputs!$G$7*$D1915)*churn_nonbuyers)*(ic*Inputs!$C$7+fee_wd*Inputs!$E$7*(1-$B1915)+fee_fx*Inputs!$D$7-cost_acc-cost_wd*Inputs!$E$7*(1-$B1915)-cost_fx*Inputs!$D$7))</f>
        <v>374398.768027388</v>
      </c>
      <c r="I1915" s="0" t="n">
        <f aca="false">12*Inputs!$B$8*(MIN(1,$H$52*$C1915)*(ic*Inputs!$C$8+pT-cost_acc-cost_wd*Inputs!$E$8-cost_fx*Inputs!$D$8-cost_ins)+(1-MIN(1,$H$52*$C1915))*(1-MIN(1,Inputs!$G$8*$D1915)*churn_nonbuyers)*(ic*Inputs!$C$8+fee_wd*Inputs!$E$8*(1-$B1915)+fee_fx*Inputs!$D$8-cost_acc-cost_wd*Inputs!$E$8*(1-$B1915)-cost_fx*Inputs!$D$8))</f>
        <v>138570.818437029</v>
      </c>
      <c r="J1915" s="0" t="n">
        <f aca="false">G1915+H1915+I1915-fixed</f>
        <v>10243.7188260518</v>
      </c>
      <c r="K1915" s="0" t="n">
        <f aca="false">12*Inputs!$B$6*(1-MIN(1,Inputs!$G$6*$D1915)*churn_nonbuyers)*(ic*Inputs!$C$6+fee_wd*Inputs!$E$6*(1-$B1915)+fee_fx*Inputs!$D$6-cost_acc-cost_wd*Inputs!$E$6*(1-$B1915)-cost_fx*Inputs!$D$6)</f>
        <v>154317.314737454</v>
      </c>
      <c r="L1915" s="0" t="n">
        <f aca="false">12*Inputs!$B$7*(1-MIN(1,Inputs!$G$7*$D1915)*churn_nonbuyers)*(ic*Inputs!$C$7+fee_wd*Inputs!$E$7*(1-$B1915)+fee_fx*Inputs!$D$7-cost_acc-cost_wd*Inputs!$E$7*(1-$B1915)-cost_fx*Inputs!$D$7)</f>
        <v>352286.532490473</v>
      </c>
      <c r="M1915" s="0" t="n">
        <f aca="false">12*Inputs!$B$8*(1-MIN(1,Inputs!$G$8*$D1915)*churn_nonbuyers)*(ic*Inputs!$C$8+fee_wd*Inputs!$E$8*(1-$B1915)+fee_fx*Inputs!$D$8-cost_acc-cost_wd*Inputs!$E$8*(1-$B1915)-cost_fx*Inputs!$D$8)</f>
        <v>23071.8742147872</v>
      </c>
      <c r="N1915" s="0" t="n">
        <f aca="false">K1915+L1915+I1915-fixed</f>
        <v>-54825.3343350436</v>
      </c>
      <c r="O1915" s="0" t="n">
        <f aca="false">K1915+L1915+M1915-fixed</f>
        <v>-170324.278557286</v>
      </c>
      <c r="P1915" s="0" t="n">
        <f aca="false">12*Inputs!$B$6*(1-MIN(1,Inputs!$F$6*$D1915))*(ic*Inputs!$C$6+flat_fee-cost_acc-cost_wd*Inputs!$E$6*$E1915-cost_fx*Inputs!$D$6)+12*Inputs!$B$7*(1-MIN(1,Inputs!$F$7*$D1915))*(ic*Inputs!$C$7+flat_fee-cost_acc-cost_wd*Inputs!$E$7*$E1915-cost_fx*Inputs!$D$7)+12*Inputs!$B$8*(1-MIN(1,Inputs!$F$8*$D1915))*(ic*Inputs!$C$8+flat_fee-cost_acc-cost_wd*Inputs!$E$8*$E1915-cost_fx*Inputs!$D$8)-fixed</f>
        <v>-229032.58890616</v>
      </c>
    </row>
    <row r="1916" customFormat="false" ht="15" hidden="false" customHeight="false" outlineLevel="0" collapsed="false">
      <c r="A1916" s="0" t="n">
        <v>1851</v>
      </c>
      <c r="B1916" s="0" t="n">
        <v>0.238088</v>
      </c>
      <c r="C1916" s="0" t="n">
        <v>1.01637</v>
      </c>
      <c r="D1916" s="0" t="n">
        <v>0.752945</v>
      </c>
      <c r="E1916" s="0" t="n">
        <v>1.26165</v>
      </c>
      <c r="F1916" s="0" t="n">
        <v>0.282967</v>
      </c>
      <c r="G1916" s="0" t="n">
        <f aca="false">12*Inputs!$B$6*(MIN(1,$H$50*$C1916)*(ic*Inputs!$C$6+pS+fee_fx*Inputs!$D$6-cost_acc-cost_wd*Inputs!$E$6*$E1916-cost_fx*Inputs!$D$6-$F1916)+(1-MIN(1,$H$50*$C1916))*(1-MIN(1,Inputs!$G$6*$D1916)*churn_nonbuyers)*(ic*Inputs!$C$6+fee_wd*Inputs!$E$6*(1-$B1916)+fee_fx*Inputs!$D$6-cost_acc-cost_wd*Inputs!$E$6*(1-$B1916)-cost_fx*Inputs!$D$6))</f>
        <v>209871.559373697</v>
      </c>
      <c r="H1916" s="0" t="n">
        <f aca="false">12*Inputs!$B$7*(MIN(1,$H$51*$C1916)*(ic*Inputs!$C$7+pE+fee_fx*Inputs!$D$7-cost_acc-cost_wd*Inputs!$E$7*$E1916-cost_fx*Inputs!$D$7-$F1916)+(1-MIN(1,$H$51*$C1916))*(1-MIN(1,Inputs!$G$7*$D1916)*churn_nonbuyers)*(ic*Inputs!$C$7+fee_wd*Inputs!$E$7*(1-$B1916)+fee_fx*Inputs!$D$7-cost_acc-cost_wd*Inputs!$E$7*(1-$B1916)-cost_fx*Inputs!$D$7))</f>
        <v>388664.610271835</v>
      </c>
      <c r="I1916" s="0" t="n">
        <f aca="false">12*Inputs!$B$8*(MIN(1,$H$52*$C1916)*(ic*Inputs!$C$8+pT-cost_acc-cost_wd*Inputs!$E$8-cost_fx*Inputs!$D$8-cost_ins)+(1-MIN(1,$H$52*$C1916))*(1-MIN(1,Inputs!$G$8*$D1916)*churn_nonbuyers)*(ic*Inputs!$C$8+fee_wd*Inputs!$E$8*(1-$B1916)+fee_fx*Inputs!$D$8-cost_acc-cost_wd*Inputs!$E$8*(1-$B1916)-cost_fx*Inputs!$D$8))</f>
        <v>189485.36230682</v>
      </c>
      <c r="J1916" s="0" t="n">
        <f aca="false">G1916+H1916+I1916-fixed</f>
        <v>88021.5319523522</v>
      </c>
      <c r="K1916" s="0" t="n">
        <f aca="false">12*Inputs!$B$6*(1-MIN(1,Inputs!$G$6*$D1916)*churn_nonbuyers)*(ic*Inputs!$C$6+fee_wd*Inputs!$E$6*(1-$B1916)+fee_fx*Inputs!$D$6-cost_acc-cost_wd*Inputs!$E$6*(1-$B1916)-cost_fx*Inputs!$D$6)</f>
        <v>161016.366017952</v>
      </c>
      <c r="L1916" s="0" t="n">
        <f aca="false">12*Inputs!$B$7*(1-MIN(1,Inputs!$G$7*$D1916)*churn_nonbuyers)*(ic*Inputs!$C$7+fee_wd*Inputs!$E$7*(1-$B1916)+fee_fx*Inputs!$D$7-cost_acc-cost_wd*Inputs!$E$7*(1-$B1916)-cost_fx*Inputs!$D$7)</f>
        <v>360582.139450771</v>
      </c>
      <c r="M1916" s="0" t="n">
        <f aca="false">12*Inputs!$B$8*(1-MIN(1,Inputs!$G$8*$D1916)*churn_nonbuyers)*(ic*Inputs!$C$8+fee_wd*Inputs!$E$8*(1-$B1916)+fee_fx*Inputs!$D$8-cost_acc-cost_wd*Inputs!$E$8*(1-$B1916)-cost_fx*Inputs!$D$8)</f>
        <v>148962.279283776</v>
      </c>
      <c r="N1916" s="0" t="n">
        <f aca="false">K1916+L1916+I1916-fixed</f>
        <v>11083.8677755431</v>
      </c>
      <c r="O1916" s="0" t="n">
        <f aca="false">K1916+L1916+M1916-fixed</f>
        <v>-29439.2152475008</v>
      </c>
      <c r="P1916" s="0" t="n">
        <f aca="false">12*Inputs!$B$6*(1-MIN(1,Inputs!$F$6*$D1916))*(ic*Inputs!$C$6+flat_fee-cost_acc-cost_wd*Inputs!$E$6*$E1916-cost_fx*Inputs!$D$6)+12*Inputs!$B$7*(1-MIN(1,Inputs!$F$7*$D1916))*(ic*Inputs!$C$7+flat_fee-cost_acc-cost_wd*Inputs!$E$7*$E1916-cost_fx*Inputs!$D$7)+12*Inputs!$B$8*(1-MIN(1,Inputs!$F$8*$D1916))*(ic*Inputs!$C$8+flat_fee-cost_acc-cost_wd*Inputs!$E$8*$E1916-cost_fx*Inputs!$D$8)-fixed</f>
        <v>81246.3662600002</v>
      </c>
    </row>
    <row r="1917" customFormat="false" ht="15" hidden="false" customHeight="false" outlineLevel="0" collapsed="false">
      <c r="A1917" s="0" t="n">
        <v>1852</v>
      </c>
      <c r="B1917" s="0" t="n">
        <v>0.491741</v>
      </c>
      <c r="C1917" s="0" t="n">
        <v>0.876937</v>
      </c>
      <c r="D1917" s="0" t="n">
        <v>0.945421</v>
      </c>
      <c r="E1917" s="0" t="n">
        <v>1.129824</v>
      </c>
      <c r="F1917" s="0" t="n">
        <v>0.113963</v>
      </c>
      <c r="G1917" s="0" t="n">
        <f aca="false">12*Inputs!$B$6*(MIN(1,$H$50*$C1917)*(ic*Inputs!$C$6+pS+fee_fx*Inputs!$D$6-cost_acc-cost_wd*Inputs!$E$6*$E1917-cost_fx*Inputs!$D$6-$F1917)+(1-MIN(1,$H$50*$C1917))*(1-MIN(1,Inputs!$G$6*$D1917)*churn_nonbuyers)*(ic*Inputs!$C$6+fee_wd*Inputs!$E$6*(1-$B1917)+fee_fx*Inputs!$D$6-cost_acc-cost_wd*Inputs!$E$6*(1-$B1917)-cost_fx*Inputs!$D$6))</f>
        <v>175392.106270042</v>
      </c>
      <c r="H1917" s="0" t="n">
        <f aca="false">12*Inputs!$B$7*(MIN(1,$H$51*$C1917)*(ic*Inputs!$C$7+pE+fee_fx*Inputs!$D$7-cost_acc-cost_wd*Inputs!$E$7*$E1917-cost_fx*Inputs!$D$7-$F1917)+(1-MIN(1,$H$51*$C1917))*(1-MIN(1,Inputs!$G$7*$D1917)*churn_nonbuyers)*(ic*Inputs!$C$7+fee_wd*Inputs!$E$7*(1-$B1917)+fee_fx*Inputs!$D$7-cost_acc-cost_wd*Inputs!$E$7*(1-$B1917)-cost_fx*Inputs!$D$7))</f>
        <v>382242.155268233</v>
      </c>
      <c r="I1917" s="0" t="n">
        <f aca="false">12*Inputs!$B$8*(MIN(1,$H$52*$C1917)*(ic*Inputs!$C$8+pT-cost_acc-cost_wd*Inputs!$E$8-cost_fx*Inputs!$D$8-cost_ins)+(1-MIN(1,$H$52*$C1917))*(1-MIN(1,Inputs!$G$8*$D1917)*churn_nonbuyers)*(ic*Inputs!$C$8+fee_wd*Inputs!$E$8*(1-$B1917)+fee_fx*Inputs!$D$8-cost_acc-cost_wd*Inputs!$E$8*(1-$B1917)-cost_fx*Inputs!$D$8))</f>
        <v>165949.204063973</v>
      </c>
      <c r="J1917" s="0" t="n">
        <f aca="false">G1917+H1917+I1917-fixed</f>
        <v>23583.4656022479</v>
      </c>
      <c r="K1917" s="0" t="n">
        <f aca="false">12*Inputs!$B$6*(1-MIN(1,Inputs!$G$6*$D1917)*churn_nonbuyers)*(ic*Inputs!$C$6+fee_wd*Inputs!$E$6*(1-$B1917)+fee_fx*Inputs!$D$6-cost_acc-cost_wd*Inputs!$E$6*(1-$B1917)-cost_fx*Inputs!$D$6)</f>
        <v>124606.748649319</v>
      </c>
      <c r="L1917" s="0" t="n">
        <f aca="false">12*Inputs!$B$7*(1-MIN(1,Inputs!$G$7*$D1917)*churn_nonbuyers)*(ic*Inputs!$C$7+fee_wd*Inputs!$E$7*(1-$B1917)+fee_fx*Inputs!$D$7-cost_acc-cost_wd*Inputs!$E$7*(1-$B1917)-cost_fx*Inputs!$D$7)</f>
        <v>322961.861381592</v>
      </c>
      <c r="M1917" s="0" t="n">
        <f aca="false">12*Inputs!$B$8*(1-MIN(1,Inputs!$G$8*$D1917)*churn_nonbuyers)*(ic*Inputs!$C$8+fee_wd*Inputs!$E$8*(1-$B1917)+fee_fx*Inputs!$D$8-cost_acc-cost_wd*Inputs!$E$8*(1-$B1917)-cost_fx*Inputs!$D$8)</f>
        <v>102407.35812349</v>
      </c>
      <c r="N1917" s="0" t="n">
        <f aca="false">K1917+L1917+I1917-fixed</f>
        <v>-86482.1859051166</v>
      </c>
      <c r="O1917" s="0" t="n">
        <f aca="false">K1917+L1917+M1917-fixed</f>
        <v>-150024.0318456</v>
      </c>
      <c r="P1917" s="0" t="n">
        <f aca="false">12*Inputs!$B$6*(1-MIN(1,Inputs!$F$6*$D1917))*(ic*Inputs!$C$6+flat_fee-cost_acc-cost_wd*Inputs!$E$6*$E1917-cost_fx*Inputs!$D$6)+12*Inputs!$B$7*(1-MIN(1,Inputs!$F$7*$D1917))*(ic*Inputs!$C$7+flat_fee-cost_acc-cost_wd*Inputs!$E$7*$E1917-cost_fx*Inputs!$D$7)+12*Inputs!$B$8*(1-MIN(1,Inputs!$F$8*$D1917))*(ic*Inputs!$C$8+flat_fee-cost_acc-cost_wd*Inputs!$E$8*$E1917-cost_fx*Inputs!$D$8)-fixed</f>
        <v>43466.09892896</v>
      </c>
    </row>
    <row r="1918" customFormat="false" ht="15" hidden="false" customHeight="false" outlineLevel="0" collapsed="false">
      <c r="A1918" s="0" t="n">
        <v>1853</v>
      </c>
      <c r="B1918" s="0" t="n">
        <v>0.395855</v>
      </c>
      <c r="C1918" s="0" t="n">
        <v>0.806263</v>
      </c>
      <c r="D1918" s="0" t="n">
        <v>1.35273</v>
      </c>
      <c r="E1918" s="0" t="n">
        <v>1.347592</v>
      </c>
      <c r="F1918" s="0" t="n">
        <v>0.41159</v>
      </c>
      <c r="G1918" s="0" t="n">
        <f aca="false">12*Inputs!$B$6*(MIN(1,$H$50*$C1918)*(ic*Inputs!$C$6+pS+fee_fx*Inputs!$D$6-cost_acc-cost_wd*Inputs!$E$6*$E1918-cost_fx*Inputs!$D$6-$F1918)+(1-MIN(1,$H$50*$C1918))*(1-MIN(1,Inputs!$G$6*$D1918)*churn_nonbuyers)*(ic*Inputs!$C$6+fee_wd*Inputs!$E$6*(1-$B1918)+fee_fx*Inputs!$D$6-cost_acc-cost_wd*Inputs!$E$6*(1-$B1918)-cost_fx*Inputs!$D$6))</f>
        <v>171276.629136341</v>
      </c>
      <c r="H1918" s="0" t="n">
        <f aca="false">12*Inputs!$B$7*(MIN(1,$H$51*$C1918)*(ic*Inputs!$C$7+pE+fee_fx*Inputs!$D$7-cost_acc-cost_wd*Inputs!$E$7*$E1918-cost_fx*Inputs!$D$7-$F1918)+(1-MIN(1,$H$51*$C1918))*(1-MIN(1,Inputs!$G$7*$D1918)*churn_nonbuyers)*(ic*Inputs!$C$7+fee_wd*Inputs!$E$7*(1-$B1918)+fee_fx*Inputs!$D$7-cost_acc-cost_wd*Inputs!$E$7*(1-$B1918)-cost_fx*Inputs!$D$7))</f>
        <v>349639.264518424</v>
      </c>
      <c r="I1918" s="0" t="n">
        <f aca="false">12*Inputs!$B$8*(MIN(1,$H$52*$C1918)*(ic*Inputs!$C$8+pT-cost_acc-cost_wd*Inputs!$E$8-cost_fx*Inputs!$D$8-cost_ins)+(1-MIN(1,$H$52*$C1918))*(1-MIN(1,Inputs!$G$8*$D1918)*churn_nonbuyers)*(ic*Inputs!$C$8+fee_wd*Inputs!$E$8*(1-$B1918)+fee_fx*Inputs!$D$8-cost_acc-cost_wd*Inputs!$E$8*(1-$B1918)-cost_fx*Inputs!$D$8))</f>
        <v>123327.009027673</v>
      </c>
      <c r="J1918" s="0" t="n">
        <f aca="false">G1918+H1918+I1918-fixed</f>
        <v>-55757.0973175622</v>
      </c>
      <c r="K1918" s="0" t="n">
        <f aca="false">12*Inputs!$B$6*(1-MIN(1,Inputs!$G$6*$D1918)*churn_nonbuyers)*(ic*Inputs!$C$6+fee_wd*Inputs!$E$6*(1-$B1918)+fee_fx*Inputs!$D$6-cost_acc-cost_wd*Inputs!$E$6*(1-$B1918)-cost_fx*Inputs!$D$6)</f>
        <v>134816.85312588</v>
      </c>
      <c r="L1918" s="0" t="n">
        <f aca="false">12*Inputs!$B$7*(1-MIN(1,Inputs!$G$7*$D1918)*churn_nonbuyers)*(ic*Inputs!$C$7+fee_wd*Inputs!$E$7*(1-$B1918)+fee_fx*Inputs!$D$7-cost_acc-cost_wd*Inputs!$E$7*(1-$B1918)-cost_fx*Inputs!$D$7)</f>
        <v>332147.552835528</v>
      </c>
      <c r="M1918" s="0" t="n">
        <f aca="false">12*Inputs!$B$8*(1-MIN(1,Inputs!$G$8*$D1918)*churn_nonbuyers)*(ic*Inputs!$C$8+fee_wd*Inputs!$E$8*(1-$B1918)+fee_fx*Inputs!$D$8-cost_acc-cost_wd*Inputs!$E$8*(1-$B1918)-cost_fx*Inputs!$D$8)</f>
        <v>16319.50338744</v>
      </c>
      <c r="N1918" s="0" t="n">
        <f aca="false">K1918+L1918+I1918-fixed</f>
        <v>-109708.585010919</v>
      </c>
      <c r="O1918" s="0" t="n">
        <f aca="false">K1918+L1918+M1918-fixed</f>
        <v>-216716.090651152</v>
      </c>
      <c r="P1918" s="0" t="n">
        <f aca="false">12*Inputs!$B$6*(1-MIN(1,Inputs!$F$6*$D1918))*(ic*Inputs!$C$6+flat_fee-cost_acc-cost_wd*Inputs!$E$6*$E1918-cost_fx*Inputs!$D$6)+12*Inputs!$B$7*(1-MIN(1,Inputs!$F$7*$D1918))*(ic*Inputs!$C$7+flat_fee-cost_acc-cost_wd*Inputs!$E$7*$E1918-cost_fx*Inputs!$D$7)+12*Inputs!$B$8*(1-MIN(1,Inputs!$F$8*$D1918))*(ic*Inputs!$C$8+flat_fee-cost_acc-cost_wd*Inputs!$E$8*$E1918-cost_fx*Inputs!$D$8)-fixed</f>
        <v>-249176.5971616</v>
      </c>
    </row>
    <row r="1919" customFormat="false" ht="15" hidden="false" customHeight="false" outlineLevel="0" collapsed="false">
      <c r="A1919" s="0" t="n">
        <v>1854</v>
      </c>
      <c r="B1919" s="0" t="n">
        <v>0.392297</v>
      </c>
      <c r="C1919" s="0" t="n">
        <v>0.756725</v>
      </c>
      <c r="D1919" s="0" t="n">
        <v>1.294136</v>
      </c>
      <c r="E1919" s="0" t="n">
        <v>1.130968</v>
      </c>
      <c r="F1919" s="0" t="n">
        <v>0.142675</v>
      </c>
      <c r="G1919" s="0" t="n">
        <f aca="false">12*Inputs!$B$6*(MIN(1,$H$50*$C1919)*(ic*Inputs!$C$6+pS+fee_fx*Inputs!$D$6-cost_acc-cost_wd*Inputs!$E$6*$E1919-cost_fx*Inputs!$D$6-$F1919)+(1-MIN(1,$H$50*$C1919))*(1-MIN(1,Inputs!$G$6*$D1919)*churn_nonbuyers)*(ic*Inputs!$C$6+fee_wd*Inputs!$E$6*(1-$B1919)+fee_fx*Inputs!$D$6-cost_acc-cost_wd*Inputs!$E$6*(1-$B1919)-cost_fx*Inputs!$D$6))</f>
        <v>178350.001062286</v>
      </c>
      <c r="H1919" s="0" t="n">
        <f aca="false">12*Inputs!$B$7*(MIN(1,$H$51*$C1919)*(ic*Inputs!$C$7+pE+fee_fx*Inputs!$D$7-cost_acc-cost_wd*Inputs!$E$7*$E1919-cost_fx*Inputs!$D$7-$F1919)+(1-MIN(1,$H$51*$C1919))*(1-MIN(1,Inputs!$G$7*$D1919)*churn_nonbuyers)*(ic*Inputs!$C$7+fee_wd*Inputs!$E$7*(1-$B1919)+fee_fx*Inputs!$D$7-cost_acc-cost_wd*Inputs!$E$7*(1-$B1919)-cost_fx*Inputs!$D$7))</f>
        <v>379937.725971148</v>
      </c>
      <c r="I1919" s="0" t="n">
        <f aca="false">12*Inputs!$B$8*(MIN(1,$H$52*$C1919)*(ic*Inputs!$C$8+pT-cost_acc-cost_wd*Inputs!$E$8-cost_fx*Inputs!$D$8-cost_ins)+(1-MIN(1,$H$52*$C1919))*(1-MIN(1,Inputs!$G$8*$D1919)*churn_nonbuyers)*(ic*Inputs!$C$8+fee_wd*Inputs!$E$8*(1-$B1919)+fee_fx*Inputs!$D$8-cost_acc-cost_wd*Inputs!$E$8*(1-$B1919)-cost_fx*Inputs!$D$8))</f>
        <v>122689.415403585</v>
      </c>
      <c r="J1919" s="0" t="n">
        <f aca="false">G1919+H1919+I1919-fixed</f>
        <v>-19022.857562982</v>
      </c>
      <c r="K1919" s="0" t="n">
        <f aca="false">12*Inputs!$B$6*(1-MIN(1,Inputs!$G$6*$D1919)*churn_nonbuyers)*(ic*Inputs!$C$6+fee_wd*Inputs!$E$6*(1-$B1919)+fee_fx*Inputs!$D$6-cost_acc-cost_wd*Inputs!$E$6*(1-$B1919)-cost_fx*Inputs!$D$6)</f>
        <v>135719.677946822</v>
      </c>
      <c r="L1919" s="0" t="n">
        <f aca="false">12*Inputs!$B$7*(1-MIN(1,Inputs!$G$7*$D1919)*churn_nonbuyers)*(ic*Inputs!$C$7+fee_wd*Inputs!$E$7*(1-$B1919)+fee_fx*Inputs!$D$7-cost_acc-cost_wd*Inputs!$E$7*(1-$B1919)-cost_fx*Inputs!$D$7)</f>
        <v>333248.565040093</v>
      </c>
      <c r="M1919" s="0" t="n">
        <f aca="false">12*Inputs!$B$8*(1-MIN(1,Inputs!$G$8*$D1919)*churn_nonbuyers)*(ic*Inputs!$C$8+fee_wd*Inputs!$E$8*(1-$B1919)+fee_fx*Inputs!$D$8-cost_acc-cost_wd*Inputs!$E$8*(1-$B1919)-cost_fx*Inputs!$D$8)</f>
        <v>28943.7892451712</v>
      </c>
      <c r="N1919" s="0" t="n">
        <f aca="false">K1919+L1919+I1919-fixed</f>
        <v>-108342.341609499</v>
      </c>
      <c r="O1919" s="0" t="n">
        <f aca="false">K1919+L1919+M1919-fixed</f>
        <v>-202087.967767913</v>
      </c>
      <c r="P1919" s="0" t="n">
        <f aca="false">12*Inputs!$B$6*(1-MIN(1,Inputs!$F$6*$D1919))*(ic*Inputs!$C$6+flat_fee-cost_acc-cost_wd*Inputs!$E$6*$E1919-cost_fx*Inputs!$D$6)+12*Inputs!$B$7*(1-MIN(1,Inputs!$F$7*$D1919))*(ic*Inputs!$C$7+flat_fee-cost_acc-cost_wd*Inputs!$E$7*$E1919-cost_fx*Inputs!$D$7)+12*Inputs!$B$8*(1-MIN(1,Inputs!$F$8*$D1919))*(ic*Inputs!$C$8+flat_fee-cost_acc-cost_wd*Inputs!$E$8*$E1919-cost_fx*Inputs!$D$8)-fixed</f>
        <v>-142732.32533248</v>
      </c>
    </row>
    <row r="1920" customFormat="false" ht="15" hidden="false" customHeight="false" outlineLevel="0" collapsed="false">
      <c r="A1920" s="0" t="n">
        <v>1855</v>
      </c>
      <c r="B1920" s="0" t="n">
        <v>0.367459</v>
      </c>
      <c r="C1920" s="0" t="n">
        <v>0.838832</v>
      </c>
      <c r="D1920" s="0" t="n">
        <v>0.916766</v>
      </c>
      <c r="E1920" s="0" t="n">
        <v>1.170304</v>
      </c>
      <c r="F1920" s="0" t="n">
        <v>0.05006</v>
      </c>
      <c r="G1920" s="0" t="n">
        <f aca="false">12*Inputs!$B$6*(MIN(1,$H$50*$C1920)*(ic*Inputs!$C$6+pS+fee_fx*Inputs!$D$6-cost_acc-cost_wd*Inputs!$E$6*$E1920-cost_fx*Inputs!$D$6-$F1920)+(1-MIN(1,$H$50*$C1920))*(1-MIN(1,Inputs!$G$6*$D1920)*churn_nonbuyers)*(ic*Inputs!$C$6+fee_wd*Inputs!$E$6*(1-$B1920)+fee_fx*Inputs!$D$6-cost_acc-cost_wd*Inputs!$E$6*(1-$B1920)-cost_fx*Inputs!$D$6))</f>
        <v>189743.193004008</v>
      </c>
      <c r="H1920" s="0" t="n">
        <f aca="false">12*Inputs!$B$7*(MIN(1,$H$51*$C1920)*(ic*Inputs!$C$7+pE+fee_fx*Inputs!$D$7-cost_acc-cost_wd*Inputs!$E$7*$E1920-cost_fx*Inputs!$D$7-$F1920)+(1-MIN(1,$H$51*$C1920))*(1-MIN(1,Inputs!$G$7*$D1920)*churn_nonbuyers)*(ic*Inputs!$C$7+fee_wd*Inputs!$E$7*(1-$B1920)+fee_fx*Inputs!$D$7-cost_acc-cost_wd*Inputs!$E$7*(1-$B1920)-cost_fx*Inputs!$D$7))</f>
        <v>390596.662453505</v>
      </c>
      <c r="I1920" s="0" t="n">
        <f aca="false">12*Inputs!$B$8*(MIN(1,$H$52*$C1920)*(ic*Inputs!$C$8+pT-cost_acc-cost_wd*Inputs!$E$8-cost_fx*Inputs!$D$8-cost_ins)+(1-MIN(1,$H$52*$C1920))*(1-MIN(1,Inputs!$G$8*$D1920)*churn_nonbuyers)*(ic*Inputs!$C$8+fee_wd*Inputs!$E$8*(1-$B1920)+fee_fx*Inputs!$D$8-cost_acc-cost_wd*Inputs!$E$8*(1-$B1920)-cost_fx*Inputs!$D$8))</f>
        <v>166577.754489591</v>
      </c>
      <c r="J1920" s="0" t="n">
        <f aca="false">G1920+H1920+I1920-fixed</f>
        <v>46917.609947104</v>
      </c>
      <c r="K1920" s="0" t="n">
        <f aca="false">12*Inputs!$B$6*(1-MIN(1,Inputs!$G$6*$D1920)*churn_nonbuyers)*(ic*Inputs!$C$6+fee_wd*Inputs!$E$6*(1-$B1920)+fee_fx*Inputs!$D$6-cost_acc-cost_wd*Inputs!$E$6*(1-$B1920)-cost_fx*Inputs!$D$6)</f>
        <v>141870.394926677</v>
      </c>
      <c r="L1920" s="0" t="n">
        <f aca="false">12*Inputs!$B$7*(1-MIN(1,Inputs!$G$7*$D1920)*churn_nonbuyers)*(ic*Inputs!$C$7+fee_wd*Inputs!$E$7*(1-$B1920)+fee_fx*Inputs!$D$7-cost_acc-cost_wd*Inputs!$E$7*(1-$B1920)-cost_fx*Inputs!$D$7)</f>
        <v>340651.997788006</v>
      </c>
      <c r="M1920" s="0" t="n">
        <f aca="false">12*Inputs!$B$8*(1-MIN(1,Inputs!$G$8*$D1920)*churn_nonbuyers)*(ic*Inputs!$C$8+fee_wd*Inputs!$E$8*(1-$B1920)+fee_fx*Inputs!$D$8-cost_acc-cost_wd*Inputs!$E$8*(1-$B1920)-cost_fx*Inputs!$D$8)</f>
        <v>110618.235951158</v>
      </c>
      <c r="N1920" s="0" t="n">
        <f aca="false">K1920+L1920+I1920-fixed</f>
        <v>-50899.8527957262</v>
      </c>
      <c r="O1920" s="0" t="n">
        <f aca="false">K1920+L1920+M1920-fixed</f>
        <v>-106859.371334159</v>
      </c>
      <c r="P1920" s="0" t="n">
        <f aca="false">12*Inputs!$B$6*(1-MIN(1,Inputs!$F$6*$D1920))*(ic*Inputs!$C$6+flat_fee-cost_acc-cost_wd*Inputs!$E$6*$E1920-cost_fx*Inputs!$D$6)+12*Inputs!$B$7*(1-MIN(1,Inputs!$F$7*$D1920))*(ic*Inputs!$C$7+flat_fee-cost_acc-cost_wd*Inputs!$E$7*$E1920-cost_fx*Inputs!$D$7)+12*Inputs!$B$8*(1-MIN(1,Inputs!$F$8*$D1920))*(ic*Inputs!$C$8+flat_fee-cost_acc-cost_wd*Inputs!$E$8*$E1920-cost_fx*Inputs!$D$8)-fixed</f>
        <v>40436.6351993601</v>
      </c>
    </row>
    <row r="1921" customFormat="false" ht="15" hidden="false" customHeight="false" outlineLevel="0" collapsed="false">
      <c r="A1921" s="0" t="n">
        <v>1856</v>
      </c>
      <c r="B1921" s="0" t="n">
        <v>0.189077</v>
      </c>
      <c r="C1921" s="0" t="n">
        <v>1.068463</v>
      </c>
      <c r="D1921" s="0" t="n">
        <v>0.819458</v>
      </c>
      <c r="E1921" s="0" t="n">
        <v>1.167617</v>
      </c>
      <c r="F1921" s="0" t="n">
        <v>0.196262</v>
      </c>
      <c r="G1921" s="0" t="n">
        <f aca="false">12*Inputs!$B$6*(MIN(1,$H$50*$C1921)*(ic*Inputs!$C$6+pS+fee_fx*Inputs!$D$6-cost_acc-cost_wd*Inputs!$E$6*$E1921-cost_fx*Inputs!$D$6-$F1921)+(1-MIN(1,$H$50*$C1921))*(1-MIN(1,Inputs!$G$6*$D1921)*churn_nonbuyers)*(ic*Inputs!$C$6+fee_wd*Inputs!$E$6*(1-$B1921)+fee_fx*Inputs!$D$6-cost_acc-cost_wd*Inputs!$E$6*(1-$B1921)-cost_fx*Inputs!$D$6))</f>
        <v>222505.879748458</v>
      </c>
      <c r="H1921" s="0" t="n">
        <f aca="false">12*Inputs!$B$7*(MIN(1,$H$51*$C1921)*(ic*Inputs!$C$7+pE+fee_fx*Inputs!$D$7-cost_acc-cost_wd*Inputs!$E$7*$E1921-cost_fx*Inputs!$D$7-$F1921)+(1-MIN(1,$H$51*$C1921))*(1-MIN(1,Inputs!$G$7*$D1921)*churn_nonbuyers)*(ic*Inputs!$C$7+fee_wd*Inputs!$E$7*(1-$B1921)+fee_fx*Inputs!$D$7-cost_acc-cost_wd*Inputs!$E$7*(1-$B1921)-cost_fx*Inputs!$D$7))</f>
        <v>410534.717362491</v>
      </c>
      <c r="I1921" s="0" t="n">
        <f aca="false">12*Inputs!$B$8*(MIN(1,$H$52*$C1921)*(ic*Inputs!$C$8+pT-cost_acc-cost_wd*Inputs!$E$8-cost_fx*Inputs!$D$8-cost_ins)+(1-MIN(1,$H$52*$C1921))*(1-MIN(1,Inputs!$G$8*$D1921)*churn_nonbuyers)*(ic*Inputs!$C$8+fee_wd*Inputs!$E$8*(1-$B1921)+fee_fx*Inputs!$D$8-cost_acc-cost_wd*Inputs!$E$8*(1-$B1921)-cost_fx*Inputs!$D$8))</f>
        <v>188118.537662392</v>
      </c>
      <c r="J1921" s="0" t="n">
        <f aca="false">G1921+H1921+I1921-fixed</f>
        <v>121159.134773341</v>
      </c>
      <c r="K1921" s="0" t="n">
        <f aca="false">12*Inputs!$B$6*(1-MIN(1,Inputs!$G$6*$D1921)*churn_nonbuyers)*(ic*Inputs!$C$6+fee_wd*Inputs!$E$6*(1-$B1921)+fee_fx*Inputs!$D$6-cost_acc-cost_wd*Inputs!$E$6*(1-$B1921)-cost_fx*Inputs!$D$6)</f>
        <v>167228.348113915</v>
      </c>
      <c r="L1921" s="0" t="n">
        <f aca="false">12*Inputs!$B$7*(1-MIN(1,Inputs!$G$7*$D1921)*churn_nonbuyers)*(ic*Inputs!$C$7+fee_wd*Inputs!$E$7*(1-$B1921)+fee_fx*Inputs!$D$7-cost_acc-cost_wd*Inputs!$E$7*(1-$B1921)-cost_fx*Inputs!$D$7)</f>
        <v>366730.091684349</v>
      </c>
      <c r="M1921" s="0" t="n">
        <f aca="false">12*Inputs!$B$8*(1-MIN(1,Inputs!$G$8*$D1921)*churn_nonbuyers)*(ic*Inputs!$C$8+fee_wd*Inputs!$E$8*(1-$B1921)+fee_fx*Inputs!$D$8-cost_acc-cost_wd*Inputs!$E$8*(1-$B1921)-cost_fx*Inputs!$D$8)</f>
        <v>135300.546344938</v>
      </c>
      <c r="N1921" s="0" t="n">
        <f aca="false">K1921+L1921+I1921-fixed</f>
        <v>22076.9774606563</v>
      </c>
      <c r="O1921" s="0" t="n">
        <f aca="false">K1921+L1921+M1921-fixed</f>
        <v>-30741.0138567979</v>
      </c>
      <c r="P1921" s="0" t="n">
        <f aca="false">12*Inputs!$B$6*(1-MIN(1,Inputs!$F$6*$D1921))*(ic*Inputs!$C$6+flat_fee-cost_acc-cost_wd*Inputs!$E$6*$E1921-cost_fx*Inputs!$D$6)+12*Inputs!$B$7*(1-MIN(1,Inputs!$F$7*$D1921))*(ic*Inputs!$C$7+flat_fee-cost_acc-cost_wd*Inputs!$E$7*$E1921-cost_fx*Inputs!$D$7)+12*Inputs!$B$8*(1-MIN(1,Inputs!$F$8*$D1921))*(ic*Inputs!$C$8+flat_fee-cost_acc-cost_wd*Inputs!$E$8*$E1921-cost_fx*Inputs!$D$8)-fixed</f>
        <v>92611.2869566401</v>
      </c>
    </row>
    <row r="1922" customFormat="false" ht="15" hidden="false" customHeight="false" outlineLevel="0" collapsed="false">
      <c r="A1922" s="0" t="n">
        <v>1857</v>
      </c>
      <c r="B1922" s="0" t="n">
        <v>0.200013</v>
      </c>
      <c r="C1922" s="0" t="n">
        <v>0.852016</v>
      </c>
      <c r="D1922" s="0" t="n">
        <v>1.491628</v>
      </c>
      <c r="E1922" s="0" t="n">
        <v>1.298456</v>
      </c>
      <c r="F1922" s="0" t="n">
        <v>0.191122</v>
      </c>
      <c r="G1922" s="0" t="n">
        <f aca="false">12*Inputs!$B$6*(MIN(1,$H$50*$C1922)*(ic*Inputs!$C$6+pS+fee_fx*Inputs!$D$6-cost_acc-cost_wd*Inputs!$E$6*$E1922-cost_fx*Inputs!$D$6-$F1922)+(1-MIN(1,$H$50*$C1922))*(1-MIN(1,Inputs!$G$6*$D1922)*churn_nonbuyers)*(ic*Inputs!$C$6+fee_wd*Inputs!$E$6*(1-$B1922)+fee_fx*Inputs!$D$6-cost_acc-cost_wd*Inputs!$E$6*(1-$B1922)-cost_fx*Inputs!$D$6))</f>
        <v>202021.385776511</v>
      </c>
      <c r="H1922" s="0" t="n">
        <f aca="false">12*Inputs!$B$7*(MIN(1,$H$51*$C1922)*(ic*Inputs!$C$7+pE+fee_fx*Inputs!$D$7-cost_acc-cost_wd*Inputs!$E$7*$E1922-cost_fx*Inputs!$D$7-$F1922)+(1-MIN(1,$H$51*$C1922))*(1-MIN(1,Inputs!$G$7*$D1922)*churn_nonbuyers)*(ic*Inputs!$C$7+fee_wd*Inputs!$E$7*(1-$B1922)+fee_fx*Inputs!$D$7-cost_acc-cost_wd*Inputs!$E$7*(1-$B1922)-cost_fx*Inputs!$D$7))</f>
        <v>383081.646543759</v>
      </c>
      <c r="I1922" s="0" t="n">
        <f aca="false">12*Inputs!$B$8*(MIN(1,$H$52*$C1922)*(ic*Inputs!$C$8+pT-cost_acc-cost_wd*Inputs!$E$8-cost_fx*Inputs!$D$8-cost_ins)+(1-MIN(1,$H$52*$C1922))*(1-MIN(1,Inputs!$G$8*$D1922)*churn_nonbuyers)*(ic*Inputs!$C$8+fee_wd*Inputs!$E$8*(1-$B1922)+fee_fx*Inputs!$D$8-cost_acc-cost_wd*Inputs!$E$8*(1-$B1922)-cost_fx*Inputs!$D$8))</f>
        <v>122812.994304</v>
      </c>
      <c r="J1922" s="0" t="n">
        <f aca="false">G1922+H1922+I1922-fixed</f>
        <v>7916.02662427002</v>
      </c>
      <c r="K1922" s="0" t="n">
        <f aca="false">12*Inputs!$B$6*(1-MIN(1,Inputs!$G$6*$D1922)*churn_nonbuyers)*(ic*Inputs!$C$6+fee_wd*Inputs!$E$6*(1-$B1922)+fee_fx*Inputs!$D$6-cost_acc-cost_wd*Inputs!$E$6*(1-$B1922)-cost_fx*Inputs!$D$6)</f>
        <v>159910.601696381</v>
      </c>
      <c r="L1922" s="0" t="n">
        <f aca="false">12*Inputs!$B$7*(1-MIN(1,Inputs!$G$7*$D1922)*churn_nonbuyers)*(ic*Inputs!$C$7+fee_wd*Inputs!$E$7*(1-$B1922)+fee_fx*Inputs!$D$7-cost_acc-cost_wd*Inputs!$E$7*(1-$B1922)-cost_fx*Inputs!$D$7)</f>
        <v>357644.246073829</v>
      </c>
      <c r="M1922" s="0" t="n">
        <f aca="false">12*Inputs!$B$8*(1-MIN(1,Inputs!$G$8*$D1922)*churn_nonbuyers)*(ic*Inputs!$C$8+fee_wd*Inputs!$E$8*(1-$B1922)+fee_fx*Inputs!$D$8-cost_acc-cost_wd*Inputs!$E$8*(1-$B1922)-cost_fx*Inputs!$D$8)</f>
        <v>0</v>
      </c>
      <c r="N1922" s="0" t="n">
        <f aca="false">K1922+L1922+I1922-fixed</f>
        <v>-59632.1579257906</v>
      </c>
      <c r="O1922" s="0" t="n">
        <f aca="false">K1922+L1922+M1922-fixed</f>
        <v>-182445.152229791</v>
      </c>
      <c r="P1922" s="0" t="n">
        <f aca="false">12*Inputs!$B$6*(1-MIN(1,Inputs!$F$6*$D1922))*(ic*Inputs!$C$6+flat_fee-cost_acc-cost_wd*Inputs!$E$6*$E1922-cost_fx*Inputs!$D$6)+12*Inputs!$B$7*(1-MIN(1,Inputs!$F$7*$D1922))*(ic*Inputs!$C$7+flat_fee-cost_acc-cost_wd*Inputs!$E$7*$E1922-cost_fx*Inputs!$D$7)+12*Inputs!$B$8*(1-MIN(1,Inputs!$F$8*$D1922))*(ic*Inputs!$C$8+flat_fee-cost_acc-cost_wd*Inputs!$E$8*$E1922-cost_fx*Inputs!$D$8)-fixed</f>
        <v>-300488.74845568</v>
      </c>
    </row>
    <row r="1923" customFormat="false" ht="15" hidden="false" customHeight="false" outlineLevel="0" collapsed="false">
      <c r="A1923" s="0" t="n">
        <v>1858</v>
      </c>
      <c r="B1923" s="0" t="n">
        <v>0.233979</v>
      </c>
      <c r="C1923" s="0" t="n">
        <v>1.003874</v>
      </c>
      <c r="D1923" s="0" t="n">
        <v>0.917049</v>
      </c>
      <c r="E1923" s="0" t="n">
        <v>1.280208</v>
      </c>
      <c r="F1923" s="0" t="n">
        <v>0.213002</v>
      </c>
      <c r="G1923" s="0" t="n">
        <f aca="false">12*Inputs!$B$6*(MIN(1,$H$50*$C1923)*(ic*Inputs!$C$6+pS+fee_fx*Inputs!$D$6-cost_acc-cost_wd*Inputs!$E$6*$E1923-cost_fx*Inputs!$D$6-$F1923)+(1-MIN(1,$H$50*$C1923))*(1-MIN(1,Inputs!$G$6*$D1923)*churn_nonbuyers)*(ic*Inputs!$C$6+fee_wd*Inputs!$E$6*(1-$B1923)+fee_fx*Inputs!$D$6-cost_acc-cost_wd*Inputs!$E$6*(1-$B1923)-cost_fx*Inputs!$D$6))</f>
        <v>209716.526721575</v>
      </c>
      <c r="H1923" s="0" t="n">
        <f aca="false">12*Inputs!$B$7*(MIN(1,$H$51*$C1923)*(ic*Inputs!$C$7+pE+fee_fx*Inputs!$D$7-cost_acc-cost_wd*Inputs!$E$7*$E1923-cost_fx*Inputs!$D$7-$F1923)+(1-MIN(1,$H$51*$C1923))*(1-MIN(1,Inputs!$G$7*$D1923)*churn_nonbuyers)*(ic*Inputs!$C$7+fee_wd*Inputs!$E$7*(1-$B1923)+fee_fx*Inputs!$D$7-cost_acc-cost_wd*Inputs!$E$7*(1-$B1923)-cost_fx*Inputs!$D$7))</f>
        <v>389476.220759453</v>
      </c>
      <c r="I1923" s="0" t="n">
        <f aca="false">12*Inputs!$B$8*(MIN(1,$H$52*$C1923)*(ic*Inputs!$C$8+pT-cost_acc-cost_wd*Inputs!$E$8-cost_fx*Inputs!$D$8-cost_ins)+(1-MIN(1,$H$52*$C1923))*(1-MIN(1,Inputs!$G$8*$D1923)*churn_nonbuyers)*(ic*Inputs!$C$8+fee_wd*Inputs!$E$8*(1-$B1923)+fee_fx*Inputs!$D$8-cost_acc-cost_wd*Inputs!$E$8*(1-$B1923)-cost_fx*Inputs!$D$8))</f>
        <v>178251.747381089</v>
      </c>
      <c r="J1923" s="0" t="n">
        <f aca="false">G1923+H1923+I1923-fixed</f>
        <v>77444.4948621178</v>
      </c>
      <c r="K1923" s="0" t="n">
        <f aca="false">12*Inputs!$B$6*(1-MIN(1,Inputs!$G$6*$D1923)*churn_nonbuyers)*(ic*Inputs!$C$6+fee_wd*Inputs!$E$6*(1-$B1923)+fee_fx*Inputs!$D$6-cost_acc-cost_wd*Inputs!$E$6*(1-$B1923)-cost_fx*Inputs!$D$6)</f>
        <v>160208.075577391</v>
      </c>
      <c r="L1923" s="0" t="n">
        <f aca="false">12*Inputs!$B$7*(1-MIN(1,Inputs!$G$7*$D1923)*churn_nonbuyers)*(ic*Inputs!$C$7+fee_wd*Inputs!$E$7*(1-$B1923)+fee_fx*Inputs!$D$7-cost_acc-cost_wd*Inputs!$E$7*(1-$B1923)-cost_fx*Inputs!$D$7)</f>
        <v>359341.342594435</v>
      </c>
      <c r="M1923" s="0" t="n">
        <f aca="false">12*Inputs!$B$8*(1-MIN(1,Inputs!$G$8*$D1923)*churn_nonbuyers)*(ic*Inputs!$C$8+fee_wd*Inputs!$E$8*(1-$B1923)+fee_fx*Inputs!$D$8-cost_acc-cost_wd*Inputs!$E$8*(1-$B1923)-cost_fx*Inputs!$D$8)</f>
        <v>112851.211467826</v>
      </c>
      <c r="N1923" s="0" t="n">
        <f aca="false">K1923+L1923+I1923-fixed</f>
        <v>-2198.83444708493</v>
      </c>
      <c r="O1923" s="0" t="n">
        <f aca="false">K1923+L1923+M1923-fixed</f>
        <v>-67599.3703603486</v>
      </c>
      <c r="P1923" s="0" t="n">
        <f aca="false">12*Inputs!$B$6*(1-MIN(1,Inputs!$F$6*$D1923))*(ic*Inputs!$C$6+flat_fee-cost_acc-cost_wd*Inputs!$E$6*$E1923-cost_fx*Inputs!$D$6)+12*Inputs!$B$7*(1-MIN(1,Inputs!$F$7*$D1923))*(ic*Inputs!$C$7+flat_fee-cost_acc-cost_wd*Inputs!$E$7*$E1923-cost_fx*Inputs!$D$7)+12*Inputs!$B$8*(1-MIN(1,Inputs!$F$8*$D1923))*(ic*Inputs!$C$8+flat_fee-cost_acc-cost_wd*Inputs!$E$8*$E1923-cost_fx*Inputs!$D$8)-fixed</f>
        <v>-9377.91258591996</v>
      </c>
    </row>
    <row r="1924" customFormat="false" ht="15" hidden="false" customHeight="false" outlineLevel="0" collapsed="false">
      <c r="A1924" s="0" t="n">
        <v>1859</v>
      </c>
      <c r="B1924" s="0" t="n">
        <v>0.365747</v>
      </c>
      <c r="C1924" s="0" t="n">
        <v>1.110506</v>
      </c>
      <c r="D1924" s="0" t="n">
        <v>1.282056</v>
      </c>
      <c r="E1924" s="0" t="n">
        <v>1.279706</v>
      </c>
      <c r="F1924" s="0" t="n">
        <v>0.042727</v>
      </c>
      <c r="G1924" s="0" t="n">
        <f aca="false">12*Inputs!$B$6*(MIN(1,$H$50*$C1924)*(ic*Inputs!$C$6+pS+fee_fx*Inputs!$D$6-cost_acc-cost_wd*Inputs!$E$6*$E1924-cost_fx*Inputs!$D$6-$F1924)+(1-MIN(1,$H$50*$C1924))*(1-MIN(1,Inputs!$G$6*$D1924)*churn_nonbuyers)*(ic*Inputs!$C$6+fee_wd*Inputs!$E$6*(1-$B1924)+fee_fx*Inputs!$D$6-cost_acc-cost_wd*Inputs!$E$6*(1-$B1924)-cost_fx*Inputs!$D$6))</f>
        <v>200372.112430733</v>
      </c>
      <c r="H1924" s="0" t="n">
        <f aca="false">12*Inputs!$B$7*(MIN(1,$H$51*$C1924)*(ic*Inputs!$C$7+pE+fee_fx*Inputs!$D$7-cost_acc-cost_wd*Inputs!$E$7*$E1924-cost_fx*Inputs!$D$7-$F1924)+(1-MIN(1,$H$51*$C1924))*(1-MIN(1,Inputs!$G$7*$D1924)*churn_nonbuyers)*(ic*Inputs!$C$7+fee_wd*Inputs!$E$7*(1-$B1924)+fee_fx*Inputs!$D$7-cost_acc-cost_wd*Inputs!$E$7*(1-$B1924)-cost_fx*Inputs!$D$7))</f>
        <v>391243.777392091</v>
      </c>
      <c r="I1924" s="0" t="n">
        <f aca="false">12*Inputs!$B$8*(MIN(1,$H$52*$C1924)*(ic*Inputs!$C$8+pT-cost_acc-cost_wd*Inputs!$E$8-cost_fx*Inputs!$D$8-cost_ins)+(1-MIN(1,$H$52*$C1924))*(1-MIN(1,Inputs!$G$8*$D1924)*churn_nonbuyers)*(ic*Inputs!$C$8+fee_wd*Inputs!$E$8*(1-$B1924)+fee_fx*Inputs!$D$8-cost_acc-cost_wd*Inputs!$E$8*(1-$B1924)-cost_fx*Inputs!$D$8))</f>
        <v>167125.149925782</v>
      </c>
      <c r="J1924" s="0" t="n">
        <f aca="false">G1924+H1924+I1924-fixed</f>
        <v>58741.0397486064</v>
      </c>
      <c r="K1924" s="0" t="n">
        <f aca="false">12*Inputs!$B$6*(1-MIN(1,Inputs!$G$6*$D1924)*churn_nonbuyers)*(ic*Inputs!$C$6+fee_wd*Inputs!$E$6*(1-$B1924)+fee_fx*Inputs!$D$6-cost_acc-cost_wd*Inputs!$E$6*(1-$B1924)-cost_fx*Inputs!$D$6)</f>
        <v>139385.44609799</v>
      </c>
      <c r="L1924" s="0" t="n">
        <f aca="false">12*Inputs!$B$7*(1-MIN(1,Inputs!$G$7*$D1924)*churn_nonbuyers)*(ic*Inputs!$C$7+fee_wd*Inputs!$E$7*(1-$B1924)+fee_fx*Inputs!$D$7-cost_acc-cost_wd*Inputs!$E$7*(1-$B1924)-cost_fx*Inputs!$D$7)</f>
        <v>337050.365770794</v>
      </c>
      <c r="M1924" s="0" t="n">
        <f aca="false">12*Inputs!$B$8*(1-MIN(1,Inputs!$G$8*$D1924)*churn_nonbuyers)*(ic*Inputs!$C$8+fee_wd*Inputs!$E$8*(1-$B1924)+fee_fx*Inputs!$D$8-cost_acc-cost_wd*Inputs!$E$8*(1-$B1924)-cost_fx*Inputs!$D$8)</f>
        <v>31675.3024839552</v>
      </c>
      <c r="N1924" s="0" t="n">
        <f aca="false">K1924+L1924+I1924-fixed</f>
        <v>-56439.0382054331</v>
      </c>
      <c r="O1924" s="0" t="n">
        <f aca="false">K1924+L1924+M1924-fixed</f>
        <v>-191888.88564726</v>
      </c>
      <c r="P1924" s="0" t="n">
        <f aca="false">12*Inputs!$B$6*(1-MIN(1,Inputs!$F$6*$D1924))*(ic*Inputs!$C$6+flat_fee-cost_acc-cost_wd*Inputs!$E$6*$E1924-cost_fx*Inputs!$D$6)+12*Inputs!$B$7*(1-MIN(1,Inputs!$F$7*$D1924))*(ic*Inputs!$C$7+flat_fee-cost_acc-cost_wd*Inputs!$E$7*$E1924-cost_fx*Inputs!$D$7)+12*Inputs!$B$8*(1-MIN(1,Inputs!$F$8*$D1924))*(ic*Inputs!$C$8+flat_fee-cost_acc-cost_wd*Inputs!$E$8*$E1924-cost_fx*Inputs!$D$8)-fixed</f>
        <v>-190486.00663936</v>
      </c>
    </row>
    <row r="1925" customFormat="false" ht="15" hidden="false" customHeight="false" outlineLevel="0" collapsed="false">
      <c r="A1925" s="0" t="n">
        <v>1860</v>
      </c>
      <c r="B1925" s="0" t="n">
        <v>0.324101</v>
      </c>
      <c r="C1925" s="0" t="n">
        <v>0.808678</v>
      </c>
      <c r="D1925" s="0" t="n">
        <v>0.976532</v>
      </c>
      <c r="E1925" s="0" t="n">
        <v>1.143636</v>
      </c>
      <c r="F1925" s="0" t="n">
        <v>0.295079</v>
      </c>
      <c r="G1925" s="0" t="n">
        <f aca="false">12*Inputs!$B$6*(MIN(1,$H$50*$C1925)*(ic*Inputs!$C$6+pS+fee_fx*Inputs!$D$6-cost_acc-cost_wd*Inputs!$E$6*$E1925-cost_fx*Inputs!$D$6-$F1925)+(1-MIN(1,$H$50*$C1925))*(1-MIN(1,Inputs!$G$6*$D1925)*churn_nonbuyers)*(ic*Inputs!$C$6+fee_wd*Inputs!$E$6*(1-$B1925)+fee_fx*Inputs!$D$6-cost_acc-cost_wd*Inputs!$E$6*(1-$B1925)-cost_fx*Inputs!$D$6))</f>
        <v>189092.905269816</v>
      </c>
      <c r="H1925" s="0" t="n">
        <f aca="false">12*Inputs!$B$7*(MIN(1,$H$51*$C1925)*(ic*Inputs!$C$7+pE+fee_fx*Inputs!$D$7-cost_acc-cost_wd*Inputs!$E$7*$E1925-cost_fx*Inputs!$D$7-$F1925)+(1-MIN(1,$H$51*$C1925))*(1-MIN(1,Inputs!$G$7*$D1925)*churn_nonbuyers)*(ic*Inputs!$C$7+fee_wd*Inputs!$E$7*(1-$B1925)+fee_fx*Inputs!$D$7-cost_acc-cost_wd*Inputs!$E$7*(1-$B1925)-cost_fx*Inputs!$D$7))</f>
        <v>383548.006104831</v>
      </c>
      <c r="I1925" s="0" t="n">
        <f aca="false">12*Inputs!$B$8*(MIN(1,$H$52*$C1925)*(ic*Inputs!$C$8+pT-cost_acc-cost_wd*Inputs!$E$8-cost_fx*Inputs!$D$8-cost_ins)+(1-MIN(1,$H$52*$C1925))*(1-MIN(1,Inputs!$G$8*$D1925)*churn_nonbuyers)*(ic*Inputs!$C$8+fee_wd*Inputs!$E$8*(1-$B1925)+fee_fx*Inputs!$D$8-cost_acc-cost_wd*Inputs!$E$8*(1-$B1925)-cost_fx*Inputs!$D$8))</f>
        <v>159246.703036986</v>
      </c>
      <c r="J1925" s="0" t="n">
        <f aca="false">G1925+H1925+I1925-fixed</f>
        <v>31887.6144116325</v>
      </c>
      <c r="K1925" s="0" t="n">
        <f aca="false">12*Inputs!$B$6*(1-MIN(1,Inputs!$G$6*$D1925)*churn_nonbuyers)*(ic*Inputs!$C$6+fee_wd*Inputs!$E$6*(1-$B1925)+fee_fx*Inputs!$D$6-cost_acc-cost_wd*Inputs!$E$6*(1-$B1925)-cost_fx*Inputs!$D$6)</f>
        <v>147364.77742367</v>
      </c>
      <c r="L1925" s="0" t="n">
        <f aca="false">12*Inputs!$B$7*(1-MIN(1,Inputs!$G$7*$D1925)*churn_nonbuyers)*(ic*Inputs!$C$7+fee_wd*Inputs!$E$7*(1-$B1925)+fee_fx*Inputs!$D$7-cost_acc-cost_wd*Inputs!$E$7*(1-$B1925)-cost_fx*Inputs!$D$7)</f>
        <v>346084.583318202</v>
      </c>
      <c r="M1925" s="0" t="n">
        <f aca="false">12*Inputs!$B$8*(1-MIN(1,Inputs!$G$8*$D1925)*churn_nonbuyers)*(ic*Inputs!$C$8+fee_wd*Inputs!$E$8*(1-$B1925)+fee_fx*Inputs!$D$8-cost_acc-cost_wd*Inputs!$E$8*(1-$B1925)-cost_fx*Inputs!$D$8)</f>
        <v>98359.3525637952</v>
      </c>
      <c r="N1925" s="0" t="n">
        <f aca="false">K1925+L1925+I1925-fixed</f>
        <v>-47303.9362211416</v>
      </c>
      <c r="O1925" s="0" t="n">
        <f aca="false">K1925+L1925+M1925-fixed</f>
        <v>-108191.286694332</v>
      </c>
      <c r="P1925" s="0" t="n">
        <f aca="false">12*Inputs!$B$6*(1-MIN(1,Inputs!$F$6*$D1925))*(ic*Inputs!$C$6+flat_fee-cost_acc-cost_wd*Inputs!$E$6*$E1925-cost_fx*Inputs!$D$6)+12*Inputs!$B$7*(1-MIN(1,Inputs!$F$7*$D1925))*(ic*Inputs!$C$7+flat_fee-cost_acc-cost_wd*Inputs!$E$7*$E1925-cost_fx*Inputs!$D$7)+12*Inputs!$B$8*(1-MIN(1,Inputs!$F$8*$D1925))*(ic*Inputs!$C$8+flat_fee-cost_acc-cost_wd*Inputs!$E$8*$E1925-cost_fx*Inputs!$D$8)-fixed</f>
        <v>20846.50638848</v>
      </c>
    </row>
    <row r="1926" customFormat="false" ht="15" hidden="false" customHeight="false" outlineLevel="0" collapsed="false">
      <c r="A1926" s="0" t="n">
        <v>1861</v>
      </c>
      <c r="B1926" s="0" t="n">
        <v>0.165318</v>
      </c>
      <c r="C1926" s="0" t="n">
        <v>0.773988</v>
      </c>
      <c r="D1926" s="0" t="n">
        <v>0.944135</v>
      </c>
      <c r="E1926" s="0" t="n">
        <v>1.30772</v>
      </c>
      <c r="F1926" s="0" t="n">
        <v>0.11681</v>
      </c>
      <c r="G1926" s="0" t="n">
        <f aca="false">12*Inputs!$B$6*(MIN(1,$H$50*$C1926)*(ic*Inputs!$C$6+pS+fee_fx*Inputs!$D$6-cost_acc-cost_wd*Inputs!$E$6*$E1926-cost_fx*Inputs!$D$6-$F1926)+(1-MIN(1,$H$50*$C1926))*(1-MIN(1,Inputs!$G$6*$D1926)*churn_nonbuyers)*(ic*Inputs!$C$6+fee_wd*Inputs!$E$6*(1-$B1926)+fee_fx*Inputs!$D$6-cost_acc-cost_wd*Inputs!$E$6*(1-$B1926)-cost_fx*Inputs!$D$6))</f>
        <v>208227.717761496</v>
      </c>
      <c r="H1926" s="0" t="n">
        <f aca="false">12*Inputs!$B$7*(MIN(1,$H$51*$C1926)*(ic*Inputs!$C$7+pE+fee_fx*Inputs!$D$7-cost_acc-cost_wd*Inputs!$E$7*$E1926-cost_fx*Inputs!$D$7-$F1926)+(1-MIN(1,$H$51*$C1926))*(1-MIN(1,Inputs!$G$7*$D1926)*churn_nonbuyers)*(ic*Inputs!$C$7+fee_wd*Inputs!$E$7*(1-$B1926)+fee_fx*Inputs!$D$7-cost_acc-cost_wd*Inputs!$E$7*(1-$B1926)-cost_fx*Inputs!$D$7))</f>
        <v>390836.225848885</v>
      </c>
      <c r="I1926" s="0" t="n">
        <f aca="false">12*Inputs!$B$8*(MIN(1,$H$52*$C1926)*(ic*Inputs!$C$8+pT-cost_acc-cost_wd*Inputs!$E$8-cost_fx*Inputs!$D$8-cost_ins)+(1-MIN(1,$H$52*$C1926))*(1-MIN(1,Inputs!$G$8*$D1926)*churn_nonbuyers)*(ic*Inputs!$C$8+fee_wd*Inputs!$E$8*(1-$B1926)+fee_fx*Inputs!$D$8-cost_acc-cost_wd*Inputs!$E$8*(1-$B1926)-cost_fx*Inputs!$D$8))</f>
        <v>161049.091781523</v>
      </c>
      <c r="J1926" s="0" t="n">
        <f aca="false">G1926+H1926+I1926-fixed</f>
        <v>60113.0353919036</v>
      </c>
      <c r="K1926" s="0" t="n">
        <f aca="false">12*Inputs!$B$6*(1-MIN(1,Inputs!$G$6*$D1926)*churn_nonbuyers)*(ic*Inputs!$C$6+fee_wd*Inputs!$E$6*(1-$B1926)+fee_fx*Inputs!$D$6-cost_acc-cost_wd*Inputs!$E$6*(1-$B1926)-cost_fx*Inputs!$D$6)</f>
        <v>169401.121271496</v>
      </c>
      <c r="L1926" s="0" t="n">
        <f aca="false">12*Inputs!$B$7*(1-MIN(1,Inputs!$G$7*$D1926)*churn_nonbuyers)*(ic*Inputs!$C$7+fee_wd*Inputs!$E$7*(1-$B1926)+fee_fx*Inputs!$D$7-cost_acc-cost_wd*Inputs!$E$7*(1-$B1926)-cost_fx*Inputs!$D$7)</f>
        <v>368648.227482898</v>
      </c>
      <c r="M1926" s="0" t="n">
        <f aca="false">12*Inputs!$B$8*(1-MIN(1,Inputs!$G$8*$D1926)*churn_nonbuyers)*(ic*Inputs!$C$8+fee_wd*Inputs!$E$8*(1-$B1926)+fee_fx*Inputs!$D$8-cost_acc-cost_wd*Inputs!$E$8*(1-$B1926)-cost_fx*Inputs!$D$8)</f>
        <v>107993.143533648</v>
      </c>
      <c r="N1926" s="0" t="n">
        <f aca="false">K1926+L1926+I1926-fixed</f>
        <v>-901.559464082937</v>
      </c>
      <c r="O1926" s="0" t="n">
        <f aca="false">K1926+L1926+M1926-fixed</f>
        <v>-53957.5077119581</v>
      </c>
      <c r="P1926" s="0" t="n">
        <f aca="false">12*Inputs!$B$6*(1-MIN(1,Inputs!$F$6*$D1926))*(ic*Inputs!$C$6+flat_fee-cost_acc-cost_wd*Inputs!$E$6*$E1926-cost_fx*Inputs!$D$6)+12*Inputs!$B$7*(1-MIN(1,Inputs!$F$7*$D1926))*(ic*Inputs!$C$7+flat_fee-cost_acc-cost_wd*Inputs!$E$7*$E1926-cost_fx*Inputs!$D$7)+12*Inputs!$B$8*(1-MIN(1,Inputs!$F$8*$D1926))*(ic*Inputs!$C$8+flat_fee-cost_acc-cost_wd*Inputs!$E$8*$E1926-cost_fx*Inputs!$D$8)-fixed</f>
        <v>-35084.988952</v>
      </c>
    </row>
    <row r="1927" customFormat="false" ht="15" hidden="false" customHeight="false" outlineLevel="0" collapsed="false">
      <c r="A1927" s="0" t="n">
        <v>1862</v>
      </c>
      <c r="B1927" s="0" t="n">
        <v>0.295704</v>
      </c>
      <c r="C1927" s="0" t="n">
        <v>1.091301</v>
      </c>
      <c r="D1927" s="0" t="n">
        <v>0.901703</v>
      </c>
      <c r="E1927" s="0" t="n">
        <v>1.206942</v>
      </c>
      <c r="F1927" s="0" t="n">
        <v>0.357657</v>
      </c>
      <c r="G1927" s="0" t="n">
        <f aca="false">12*Inputs!$B$6*(MIN(1,$H$50*$C1927)*(ic*Inputs!$C$6+pS+fee_fx*Inputs!$D$6-cost_acc-cost_wd*Inputs!$E$6*$E1927-cost_fx*Inputs!$D$6-$F1927)+(1-MIN(1,$H$50*$C1927))*(1-MIN(1,Inputs!$G$6*$D1927)*churn_nonbuyers)*(ic*Inputs!$C$6+fee_wd*Inputs!$E$6*(1-$B1927)+fee_fx*Inputs!$D$6-cost_acc-cost_wd*Inputs!$E$6*(1-$B1927)-cost_fx*Inputs!$D$6))</f>
        <v>204604.153862068</v>
      </c>
      <c r="H1927" s="0" t="n">
        <f aca="false">12*Inputs!$B$7*(MIN(1,$H$51*$C1927)*(ic*Inputs!$C$7+pE+fee_fx*Inputs!$D$7-cost_acc-cost_wd*Inputs!$E$7*$E1927-cost_fx*Inputs!$D$7-$F1927)+(1-MIN(1,$H$51*$C1927))*(1-MIN(1,Inputs!$G$7*$D1927)*churn_nonbuyers)*(ic*Inputs!$C$7+fee_wd*Inputs!$E$7*(1-$B1927)+fee_fx*Inputs!$D$7-cost_acc-cost_wd*Inputs!$E$7*(1-$B1927)-cost_fx*Inputs!$D$7))</f>
        <v>387441.548955869</v>
      </c>
      <c r="I1927" s="0" t="n">
        <f aca="false">12*Inputs!$B$8*(MIN(1,$H$52*$C1927)*(ic*Inputs!$C$8+pT-cost_acc-cost_wd*Inputs!$E$8-cost_fx*Inputs!$D$8-cost_ins)+(1-MIN(1,$H$52*$C1927))*(1-MIN(1,Inputs!$G$8*$D1927)*churn_nonbuyers)*(ic*Inputs!$C$8+fee_wd*Inputs!$E$8*(1-$B1927)+fee_fx*Inputs!$D$8-cost_acc-cost_wd*Inputs!$E$8*(1-$B1927)-cost_fx*Inputs!$D$8))</f>
        <v>184488.785075262</v>
      </c>
      <c r="J1927" s="0" t="n">
        <f aca="false">G1927+H1927+I1927-fixed</f>
        <v>76534.4878931993</v>
      </c>
      <c r="K1927" s="0" t="n">
        <f aca="false">12*Inputs!$B$6*(1-MIN(1,Inputs!$G$6*$D1927)*churn_nonbuyers)*(ic*Inputs!$C$6+fee_wd*Inputs!$E$6*(1-$B1927)+fee_fx*Inputs!$D$6-cost_acc-cost_wd*Inputs!$E$6*(1-$B1927)-cost_fx*Inputs!$D$6)</f>
        <v>151849.245484166</v>
      </c>
      <c r="L1927" s="0" t="n">
        <f aca="false">12*Inputs!$B$7*(1-MIN(1,Inputs!$G$7*$D1927)*churn_nonbuyers)*(ic*Inputs!$C$7+fee_wd*Inputs!$E$7*(1-$B1927)+fee_fx*Inputs!$D$7-cost_acc-cost_wd*Inputs!$E$7*(1-$B1927)-cost_fx*Inputs!$D$7)</f>
        <v>350863.4971465</v>
      </c>
      <c r="M1927" s="0" t="n">
        <f aca="false">12*Inputs!$B$8*(1-MIN(1,Inputs!$G$8*$D1927)*churn_nonbuyers)*(ic*Inputs!$C$8+fee_wd*Inputs!$E$8*(1-$B1927)+fee_fx*Inputs!$D$8-cost_acc-cost_wd*Inputs!$E$8*(1-$B1927)-cost_fx*Inputs!$D$8)</f>
        <v>115144.115939443</v>
      </c>
      <c r="N1927" s="0" t="n">
        <f aca="false">K1927+L1927+I1927-fixed</f>
        <v>-12798.4722940717</v>
      </c>
      <c r="O1927" s="0" t="n">
        <f aca="false">K1927+L1927+M1927-fixed</f>
        <v>-82143.1414298907</v>
      </c>
      <c r="P1927" s="0" t="n">
        <f aca="false">12*Inputs!$B$6*(1-MIN(1,Inputs!$F$6*$D1927))*(ic*Inputs!$C$6+flat_fee-cost_acc-cost_wd*Inputs!$E$6*$E1927-cost_fx*Inputs!$D$6)+12*Inputs!$B$7*(1-MIN(1,Inputs!$F$7*$D1927))*(ic*Inputs!$C$7+flat_fee-cost_acc-cost_wd*Inputs!$E$7*$E1927-cost_fx*Inputs!$D$7)+12*Inputs!$B$8*(1-MIN(1,Inputs!$F$8*$D1927))*(ic*Inputs!$C$8+flat_fee-cost_acc-cost_wd*Inputs!$E$8*$E1927-cost_fx*Inputs!$D$8)-fixed</f>
        <v>31623.4599502402</v>
      </c>
    </row>
    <row r="1928" customFormat="false" ht="15" hidden="false" customHeight="false" outlineLevel="0" collapsed="false">
      <c r="A1928" s="0" t="n">
        <v>1863</v>
      </c>
      <c r="B1928" s="0" t="n">
        <v>0.053175</v>
      </c>
      <c r="C1928" s="0" t="n">
        <v>0.950848</v>
      </c>
      <c r="D1928" s="0" t="n">
        <v>1.112598</v>
      </c>
      <c r="E1928" s="0" t="n">
        <v>1.146645</v>
      </c>
      <c r="F1928" s="0" t="n">
        <v>0.393988</v>
      </c>
      <c r="G1928" s="0" t="n">
        <f aca="false">12*Inputs!$B$6*(MIN(1,$H$50*$C1928)*(ic*Inputs!$C$6+pS+fee_fx*Inputs!$D$6-cost_acc-cost_wd*Inputs!$E$6*$E1928-cost_fx*Inputs!$D$6-$F1928)+(1-MIN(1,$H$50*$C1928))*(1-MIN(1,Inputs!$G$6*$D1928)*churn_nonbuyers)*(ic*Inputs!$C$6+fee_wd*Inputs!$E$6*(1-$B1928)+fee_fx*Inputs!$D$6-cost_acc-cost_wd*Inputs!$E$6*(1-$B1928)-cost_fx*Inputs!$D$6))</f>
        <v>227262.776905543</v>
      </c>
      <c r="H1928" s="0" t="n">
        <f aca="false">12*Inputs!$B$7*(MIN(1,$H$51*$C1928)*(ic*Inputs!$C$7+pE+fee_fx*Inputs!$D$7-cost_acc-cost_wd*Inputs!$E$7*$E1928-cost_fx*Inputs!$D$7-$F1928)+(1-MIN(1,$H$51*$C1928))*(1-MIN(1,Inputs!$G$7*$D1928)*churn_nonbuyers)*(ic*Inputs!$C$7+fee_wd*Inputs!$E$7*(1-$B1928)+fee_fx*Inputs!$D$7-cost_acc-cost_wd*Inputs!$E$7*(1-$B1928)-cost_fx*Inputs!$D$7))</f>
        <v>406853.855428754</v>
      </c>
      <c r="I1928" s="0" t="n">
        <f aca="false">12*Inputs!$B$8*(MIN(1,$H$52*$C1928)*(ic*Inputs!$C$8+pT-cost_acc-cost_wd*Inputs!$E$8-cost_fx*Inputs!$D$8-cost_ins)+(1-MIN(1,$H$52*$C1928))*(1-MIN(1,Inputs!$G$8*$D1928)*churn_nonbuyers)*(ic*Inputs!$C$8+fee_wd*Inputs!$E$8*(1-$B1928)+fee_fx*Inputs!$D$8-cost_acc-cost_wd*Inputs!$E$8*(1-$B1928)-cost_fx*Inputs!$D$8))</f>
        <v>161012.252059491</v>
      </c>
      <c r="J1928" s="0" t="n">
        <f aca="false">G1928+H1928+I1928-fixed</f>
        <v>95128.8843937886</v>
      </c>
      <c r="K1928" s="0" t="n">
        <f aca="false">12*Inputs!$B$6*(1-MIN(1,Inputs!$G$6*$D1928)*churn_nonbuyers)*(ic*Inputs!$C$6+fee_wd*Inputs!$E$6*(1-$B1928)+fee_fx*Inputs!$D$6-cost_acc-cost_wd*Inputs!$E$6*(1-$B1928)-cost_fx*Inputs!$D$6)</f>
        <v>183153.78143028</v>
      </c>
      <c r="L1928" s="0" t="n">
        <f aca="false">12*Inputs!$B$7*(1-MIN(1,Inputs!$G$7*$D1928)*churn_nonbuyers)*(ic*Inputs!$C$7+fee_wd*Inputs!$E$7*(1-$B1928)+fee_fx*Inputs!$D$7-cost_acc-cost_wd*Inputs!$E$7*(1-$B1928)-cost_fx*Inputs!$D$7)</f>
        <v>382340.396154168</v>
      </c>
      <c r="M1928" s="0" t="n">
        <f aca="false">12*Inputs!$B$8*(1-MIN(1,Inputs!$G$8*$D1928)*churn_nonbuyers)*(ic*Inputs!$C$8+fee_wd*Inputs!$E$8*(1-$B1928)+fee_fx*Inputs!$D$8-cost_acc-cost_wd*Inputs!$E$8*(1-$B1928)-cost_fx*Inputs!$D$8)</f>
        <v>71629.06555464</v>
      </c>
      <c r="N1928" s="0" t="n">
        <f aca="false">K1928+L1928+I1928-fixed</f>
        <v>26506.4296439393</v>
      </c>
      <c r="O1928" s="0" t="n">
        <f aca="false">K1928+L1928+M1928-fixed</f>
        <v>-62876.756860912</v>
      </c>
      <c r="P1928" s="0" t="n">
        <f aca="false">12*Inputs!$B$6*(1-MIN(1,Inputs!$F$6*$D1928))*(ic*Inputs!$C$6+flat_fee-cost_acc-cost_wd*Inputs!$E$6*$E1928-cost_fx*Inputs!$D$6)+12*Inputs!$B$7*(1-MIN(1,Inputs!$F$7*$D1928))*(ic*Inputs!$C$7+flat_fee-cost_acc-cost_wd*Inputs!$E$7*$E1928-cost_fx*Inputs!$D$7)+12*Inputs!$B$8*(1-MIN(1,Inputs!$F$8*$D1928))*(ic*Inputs!$C$8+flat_fee-cost_acc-cost_wd*Inputs!$E$8*$E1928-cost_fx*Inputs!$D$8)-fixed</f>
        <v>-52412.9408535998</v>
      </c>
    </row>
    <row r="1929" customFormat="false" ht="15" hidden="false" customHeight="false" outlineLevel="0" collapsed="false">
      <c r="A1929" s="0" t="n">
        <v>1864</v>
      </c>
      <c r="B1929" s="0" t="n">
        <v>0.077557</v>
      </c>
      <c r="C1929" s="0" t="n">
        <v>0.951062</v>
      </c>
      <c r="D1929" s="0" t="n">
        <v>0.620562</v>
      </c>
      <c r="E1929" s="0" t="n">
        <v>1.198548</v>
      </c>
      <c r="F1929" s="0" t="n">
        <v>0.036164</v>
      </c>
      <c r="G1929" s="0" t="n">
        <f aca="false">12*Inputs!$B$6*(MIN(1,$H$50*$C1929)*(ic*Inputs!$C$6+pS+fee_fx*Inputs!$D$6-cost_acc-cost_wd*Inputs!$E$6*$E1929-cost_fx*Inputs!$D$6-$F1929)+(1-MIN(1,$H$50*$C1929))*(1-MIN(1,Inputs!$G$6*$D1929)*churn_nonbuyers)*(ic*Inputs!$C$6+fee_wd*Inputs!$E$6*(1-$B1929)+fee_fx*Inputs!$D$6-cost_acc-cost_wd*Inputs!$E$6*(1-$B1929)-cost_fx*Inputs!$D$6))</f>
        <v>235241.281181275</v>
      </c>
      <c r="H1929" s="0" t="n">
        <f aca="false">12*Inputs!$B$7*(MIN(1,$H$51*$C1929)*(ic*Inputs!$C$7+pE+fee_fx*Inputs!$D$7-cost_acc-cost_wd*Inputs!$E$7*$E1929-cost_fx*Inputs!$D$7-$F1929)+(1-MIN(1,$H$51*$C1929))*(1-MIN(1,Inputs!$G$7*$D1929)*churn_nonbuyers)*(ic*Inputs!$C$7+fee_wd*Inputs!$E$7*(1-$B1929)+fee_fx*Inputs!$D$7-cost_acc-cost_wd*Inputs!$E$7*(1-$B1929)-cost_fx*Inputs!$D$7))</f>
        <v>422257.416297314</v>
      </c>
      <c r="I1929" s="0" t="n">
        <f aca="false">12*Inputs!$B$8*(MIN(1,$H$52*$C1929)*(ic*Inputs!$C$8+pT-cost_acc-cost_wd*Inputs!$E$8-cost_fx*Inputs!$D$8-cost_ins)+(1-MIN(1,$H$52*$C1929))*(1-MIN(1,Inputs!$G$8*$D1929)*churn_nonbuyers)*(ic*Inputs!$C$8+fee_wd*Inputs!$E$8*(1-$B1929)+fee_fx*Inputs!$D$8-cost_acc-cost_wd*Inputs!$E$8*(1-$B1929)-cost_fx*Inputs!$D$8))</f>
        <v>198094.514903829</v>
      </c>
      <c r="J1929" s="0" t="n">
        <f aca="false">G1929+H1929+I1929-fixed</f>
        <v>155593.212382417</v>
      </c>
      <c r="K1929" s="0" t="n">
        <f aca="false">12*Inputs!$B$6*(1-MIN(1,Inputs!$G$6*$D1929)*churn_nonbuyers)*(ic*Inputs!$C$6+fee_wd*Inputs!$E$6*(1-$B1929)+fee_fx*Inputs!$D$6-cost_acc-cost_wd*Inputs!$E$6*(1-$B1929)-cost_fx*Inputs!$D$6)</f>
        <v>184523.055314645</v>
      </c>
      <c r="L1929" s="0" t="n">
        <f aca="false">12*Inputs!$B$7*(1-MIN(1,Inputs!$G$7*$D1929)*churn_nonbuyers)*(ic*Inputs!$C$7+fee_wd*Inputs!$E$7*(1-$B1929)+fee_fx*Inputs!$D$7-cost_acc-cost_wd*Inputs!$E$7*(1-$B1929)-cost_fx*Inputs!$D$7)</f>
        <v>384733.391012787</v>
      </c>
      <c r="M1929" s="0" t="n">
        <f aca="false">12*Inputs!$B$8*(1-MIN(1,Inputs!$G$8*$D1929)*churn_nonbuyers)*(ic*Inputs!$C$8+fee_wd*Inputs!$E$8*(1-$B1929)+fee_fx*Inputs!$D$8-cost_acc-cost_wd*Inputs!$E$8*(1-$B1929)-cost_fx*Inputs!$D$8)</f>
        <v>182508.390188342</v>
      </c>
      <c r="N1929" s="0" t="n">
        <f aca="false">K1929+L1929+I1929-fixed</f>
        <v>67350.9612312606</v>
      </c>
      <c r="O1929" s="0" t="n">
        <f aca="false">K1929+L1929+M1929-fixed</f>
        <v>51764.8365157743</v>
      </c>
      <c r="P1929" s="0" t="n">
        <f aca="false">12*Inputs!$B$6*(1-MIN(1,Inputs!$F$6*$D1929))*(ic*Inputs!$C$6+flat_fee-cost_acc-cost_wd*Inputs!$E$6*$E1929-cost_fx*Inputs!$D$6)+12*Inputs!$B$7*(1-MIN(1,Inputs!$F$7*$D1929))*(ic*Inputs!$C$7+flat_fee-cost_acc-cost_wd*Inputs!$E$7*$E1929-cost_fx*Inputs!$D$7)+12*Inputs!$B$8*(1-MIN(1,Inputs!$F$8*$D1929))*(ic*Inputs!$C$8+flat_fee-cost_acc-cost_wd*Inputs!$E$8*$E1929-cost_fx*Inputs!$D$8)-fixed</f>
        <v>180594.17901824</v>
      </c>
    </row>
    <row r="1930" customFormat="false" ht="15" hidden="false" customHeight="false" outlineLevel="0" collapsed="false">
      <c r="A1930" s="0" t="n">
        <v>1865</v>
      </c>
      <c r="B1930" s="0" t="n">
        <v>0.204985</v>
      </c>
      <c r="C1930" s="0" t="n">
        <v>0.913172</v>
      </c>
      <c r="D1930" s="0" t="n">
        <v>1.301523</v>
      </c>
      <c r="E1930" s="0" t="n">
        <v>1.051533</v>
      </c>
      <c r="F1930" s="0" t="n">
        <v>0.059913</v>
      </c>
      <c r="G1930" s="0" t="n">
        <f aca="false">12*Inputs!$B$6*(MIN(1,$H$50*$C1930)*(ic*Inputs!$C$6+pS+fee_fx*Inputs!$D$6-cost_acc-cost_wd*Inputs!$E$6*$E1930-cost_fx*Inputs!$D$6-$F1930)+(1-MIN(1,$H$50*$C1930))*(1-MIN(1,Inputs!$G$6*$D1930)*churn_nonbuyers)*(ic*Inputs!$C$6+fee_wd*Inputs!$E$6*(1-$B1930)+fee_fx*Inputs!$D$6-cost_acc-cost_wd*Inputs!$E$6*(1-$B1930)-cost_fx*Inputs!$D$6))</f>
        <v>213901.739378447</v>
      </c>
      <c r="H1930" s="0" t="n">
        <f aca="false">12*Inputs!$B$7*(MIN(1,$H$51*$C1930)*(ic*Inputs!$C$7+pE+fee_fx*Inputs!$D$7-cost_acc-cost_wd*Inputs!$E$7*$E1930-cost_fx*Inputs!$D$7-$F1930)+(1-MIN(1,$H$51*$C1930))*(1-MIN(1,Inputs!$G$7*$D1930)*churn_nonbuyers)*(ic*Inputs!$C$7+fee_wd*Inputs!$E$7*(1-$B1930)+fee_fx*Inputs!$D$7-cost_acc-cost_wd*Inputs!$E$7*(1-$B1930)-cost_fx*Inputs!$D$7))</f>
        <v>418703.18300787</v>
      </c>
      <c r="I1930" s="0" t="n">
        <f aca="false">12*Inputs!$B$8*(MIN(1,$H$52*$C1930)*(ic*Inputs!$C$8+pT-cost_acc-cost_wd*Inputs!$E$8-cost_fx*Inputs!$D$8-cost_ins)+(1-MIN(1,$H$52*$C1930))*(1-MIN(1,Inputs!$G$8*$D1930)*churn_nonbuyers)*(ic*Inputs!$C$8+fee_wd*Inputs!$E$8*(1-$B1930)+fee_fx*Inputs!$D$8-cost_acc-cost_wd*Inputs!$E$8*(1-$B1930)-cost_fx*Inputs!$D$8))</f>
        <v>141785.28542066</v>
      </c>
      <c r="J1930" s="0" t="n">
        <f aca="false">G1930+H1930+I1930-fixed</f>
        <v>74390.2078069766</v>
      </c>
      <c r="K1930" s="0" t="n">
        <f aca="false">12*Inputs!$B$6*(1-MIN(1,Inputs!$G$6*$D1930)*churn_nonbuyers)*(ic*Inputs!$C$6+fee_wd*Inputs!$E$6*(1-$B1930)+fee_fx*Inputs!$D$6-cost_acc-cost_wd*Inputs!$E$6*(1-$B1930)-cost_fx*Inputs!$D$6)</f>
        <v>160883.715543516</v>
      </c>
      <c r="L1930" s="0" t="n">
        <f aca="false">12*Inputs!$B$7*(1-MIN(1,Inputs!$G$7*$D1930)*churn_nonbuyers)*(ic*Inputs!$C$7+fee_wd*Inputs!$E$7*(1-$B1930)+fee_fx*Inputs!$D$7-cost_acc-cost_wd*Inputs!$E$7*(1-$B1930)-cost_fx*Inputs!$D$7)</f>
        <v>359091.48222211</v>
      </c>
      <c r="M1930" s="0" t="n">
        <f aca="false">12*Inputs!$B$8*(1-MIN(1,Inputs!$G$8*$D1930)*churn_nonbuyers)*(ic*Inputs!$C$8+fee_wd*Inputs!$E$8*(1-$B1930)+fee_fx*Inputs!$D$8-cost_acc-cost_wd*Inputs!$E$8*(1-$B1930)-cost_fx*Inputs!$D$8)</f>
        <v>28152.979416408</v>
      </c>
      <c r="N1930" s="0" t="n">
        <f aca="false">K1930+L1930+I1930-fixed</f>
        <v>-38239.5168137145</v>
      </c>
      <c r="O1930" s="0" t="n">
        <f aca="false">K1930+L1930+M1930-fixed</f>
        <v>-151871.822817966</v>
      </c>
      <c r="P1930" s="0" t="n">
        <f aca="false">12*Inputs!$B$6*(1-MIN(1,Inputs!$F$6*$D1930))*(ic*Inputs!$C$6+flat_fee-cost_acc-cost_wd*Inputs!$E$6*$E1930-cost_fx*Inputs!$D$6)+12*Inputs!$B$7*(1-MIN(1,Inputs!$F$7*$D1930))*(ic*Inputs!$C$7+flat_fee-cost_acc-cost_wd*Inputs!$E$7*$E1930-cost_fx*Inputs!$D$7)+12*Inputs!$B$8*(1-MIN(1,Inputs!$F$8*$D1930))*(ic*Inputs!$C$8+flat_fee-cost_acc-cost_wd*Inputs!$E$8*$E1930-cost_fx*Inputs!$D$8)-fixed</f>
        <v>-118098.30600184</v>
      </c>
    </row>
    <row r="1931" customFormat="false" ht="15" hidden="false" customHeight="false" outlineLevel="0" collapsed="false">
      <c r="A1931" s="0" t="n">
        <v>1866</v>
      </c>
      <c r="B1931" s="0" t="n">
        <v>0.296228</v>
      </c>
      <c r="C1931" s="0" t="n">
        <v>0.666213</v>
      </c>
      <c r="D1931" s="0" t="n">
        <v>0.823144</v>
      </c>
      <c r="E1931" s="0" t="n">
        <v>1.159762</v>
      </c>
      <c r="F1931" s="0" t="n">
        <v>0.259293</v>
      </c>
      <c r="G1931" s="0" t="n">
        <f aca="false">12*Inputs!$B$6*(MIN(1,$H$50*$C1931)*(ic*Inputs!$C$6+pS+fee_fx*Inputs!$D$6-cost_acc-cost_wd*Inputs!$E$6*$E1931-cost_fx*Inputs!$D$6-$F1931)+(1-MIN(1,$H$50*$C1931))*(1-MIN(1,Inputs!$G$6*$D1931)*churn_nonbuyers)*(ic*Inputs!$C$6+fee_wd*Inputs!$E$6*(1-$B1931)+fee_fx*Inputs!$D$6-cost_acc-cost_wd*Inputs!$E$6*(1-$B1931)-cost_fx*Inputs!$D$6))</f>
        <v>186811.714704562</v>
      </c>
      <c r="H1931" s="0" t="n">
        <f aca="false">12*Inputs!$B$7*(MIN(1,$H$51*$C1931)*(ic*Inputs!$C$7+pE+fee_fx*Inputs!$D$7-cost_acc-cost_wd*Inputs!$E$7*$E1931-cost_fx*Inputs!$D$7-$F1931)+(1-MIN(1,$H$51*$C1931))*(1-MIN(1,Inputs!$G$7*$D1931)*churn_nonbuyers)*(ic*Inputs!$C$7+fee_wd*Inputs!$E$7*(1-$B1931)+fee_fx*Inputs!$D$7-cost_acc-cost_wd*Inputs!$E$7*(1-$B1931)-cost_fx*Inputs!$D$7))</f>
        <v>381158.512436533</v>
      </c>
      <c r="I1931" s="0" t="n">
        <f aca="false">12*Inputs!$B$8*(MIN(1,$H$52*$C1931)*(ic*Inputs!$C$8+pT-cost_acc-cost_wd*Inputs!$E$8-cost_fx*Inputs!$D$8-cost_ins)+(1-MIN(1,$H$52*$C1931))*(1-MIN(1,Inputs!$G$8*$D1931)*churn_nonbuyers)*(ic*Inputs!$C$8+fee_wd*Inputs!$E$8*(1-$B1931)+fee_fx*Inputs!$D$8-cost_acc-cost_wd*Inputs!$E$8*(1-$B1931)-cost_fx*Inputs!$D$8))</f>
        <v>166633.731690016</v>
      </c>
      <c r="J1931" s="0" t="n">
        <f aca="false">G1931+H1931+I1931-fixed</f>
        <v>34603.9588311112</v>
      </c>
      <c r="K1931" s="0" t="n">
        <f aca="false">12*Inputs!$B$6*(1-MIN(1,Inputs!$G$6*$D1931)*churn_nonbuyers)*(ic*Inputs!$C$6+fee_wd*Inputs!$E$6*(1-$B1931)+fee_fx*Inputs!$D$6-cost_acc-cost_wd*Inputs!$E$6*(1-$B1931)-cost_fx*Inputs!$D$6)</f>
        <v>152401.51224599</v>
      </c>
      <c r="L1931" s="0" t="n">
        <f aca="false">12*Inputs!$B$7*(1-MIN(1,Inputs!$G$7*$D1931)*churn_nonbuyers)*(ic*Inputs!$C$7+fee_wd*Inputs!$E$7*(1-$B1931)+fee_fx*Inputs!$D$7-cost_acc-cost_wd*Inputs!$E$7*(1-$B1931)-cost_fx*Inputs!$D$7)</f>
        <v>351639.799635594</v>
      </c>
      <c r="M1931" s="0" t="n">
        <f aca="false">12*Inputs!$B$8*(1-MIN(1,Inputs!$G$8*$D1931)*churn_nonbuyers)*(ic*Inputs!$C$8+fee_wd*Inputs!$E$8*(1-$B1931)+fee_fx*Inputs!$D$8-cost_acc-cost_wd*Inputs!$E$8*(1-$B1931)-cost_fx*Inputs!$D$8)</f>
        <v>132302.081787955</v>
      </c>
      <c r="N1931" s="0" t="n">
        <f aca="false">K1931+L1931+I1931-fixed</f>
        <v>-29324.9564283993</v>
      </c>
      <c r="O1931" s="0" t="n">
        <f aca="false">K1931+L1931+M1931-fixed</f>
        <v>-63656.6063304601</v>
      </c>
      <c r="P1931" s="0" t="n">
        <f aca="false">12*Inputs!$B$6*(1-MIN(1,Inputs!$F$6*$D1931))*(ic*Inputs!$C$6+flat_fee-cost_acc-cost_wd*Inputs!$E$6*$E1931-cost_fx*Inputs!$D$6)+12*Inputs!$B$7*(1-MIN(1,Inputs!$F$7*$D1931))*(ic*Inputs!$C$7+flat_fee-cost_acc-cost_wd*Inputs!$E$7*$E1931-cost_fx*Inputs!$D$7)+12*Inputs!$B$8*(1-MIN(1,Inputs!$F$8*$D1931))*(ic*Inputs!$C$8+flat_fee-cost_acc-cost_wd*Inputs!$E$8*$E1931-cost_fx*Inputs!$D$8)-fixed</f>
        <v>94407.69798272</v>
      </c>
    </row>
    <row r="1932" customFormat="false" ht="15" hidden="false" customHeight="false" outlineLevel="0" collapsed="false">
      <c r="A1932" s="0" t="n">
        <v>1867</v>
      </c>
      <c r="B1932" s="0" t="n">
        <v>0.393245</v>
      </c>
      <c r="C1932" s="0" t="n">
        <v>0.815845</v>
      </c>
      <c r="D1932" s="0" t="n">
        <v>1.066335</v>
      </c>
      <c r="E1932" s="0" t="n">
        <v>1.407088</v>
      </c>
      <c r="F1932" s="0" t="n">
        <v>0.204297</v>
      </c>
      <c r="G1932" s="0" t="n">
        <f aca="false">12*Inputs!$B$6*(MIN(1,$H$50*$C1932)*(ic*Inputs!$C$6+pS+fee_fx*Inputs!$D$6-cost_acc-cost_wd*Inputs!$E$6*$E1932-cost_fx*Inputs!$D$6-$F1932)+(1-MIN(1,$H$50*$C1932))*(1-MIN(1,Inputs!$G$6*$D1932)*churn_nonbuyers)*(ic*Inputs!$C$6+fee_wd*Inputs!$E$6*(1-$B1932)+fee_fx*Inputs!$D$6-cost_acc-cost_wd*Inputs!$E$6*(1-$B1932)-cost_fx*Inputs!$D$6))</f>
        <v>176756.112029583</v>
      </c>
      <c r="H1932" s="0" t="n">
        <f aca="false">12*Inputs!$B$7*(MIN(1,$H$51*$C1932)*(ic*Inputs!$C$7+pE+fee_fx*Inputs!$D$7-cost_acc-cost_wd*Inputs!$E$7*$E1932-cost_fx*Inputs!$D$7-$F1932)+(1-MIN(1,$H$51*$C1932))*(1-MIN(1,Inputs!$G$7*$D1932)*churn_nonbuyers)*(ic*Inputs!$C$7+fee_wd*Inputs!$E$7*(1-$B1932)+fee_fx*Inputs!$D$7-cost_acc-cost_wd*Inputs!$E$7*(1-$B1932)-cost_fx*Inputs!$D$7))</f>
        <v>356245.522111437</v>
      </c>
      <c r="I1932" s="0" t="n">
        <f aca="false">12*Inputs!$B$8*(MIN(1,$H$52*$C1932)*(ic*Inputs!$C$8+pT-cost_acc-cost_wd*Inputs!$E$8-cost_fx*Inputs!$D$8-cost_ins)+(1-MIN(1,$H$52*$C1932))*(1-MIN(1,Inputs!$G$8*$D1932)*churn_nonbuyers)*(ic*Inputs!$C$8+fee_wd*Inputs!$E$8*(1-$B1932)+fee_fx*Inputs!$D$8-cost_acc-cost_wd*Inputs!$E$8*(1-$B1932)-cost_fx*Inputs!$D$8))</f>
        <v>151044.390399044</v>
      </c>
      <c r="J1932" s="0" t="n">
        <f aca="false">G1932+H1932+I1932-fixed</f>
        <v>-15953.9754599354</v>
      </c>
      <c r="K1932" s="0" t="n">
        <f aca="false">12*Inputs!$B$6*(1-MIN(1,Inputs!$G$6*$D1932)*churn_nonbuyers)*(ic*Inputs!$C$6+fee_wd*Inputs!$E$6*(1-$B1932)+fee_fx*Inputs!$D$6-cost_acc-cost_wd*Inputs!$E$6*(1-$B1932)-cost_fx*Inputs!$D$6)</f>
        <v>137243.24573094</v>
      </c>
      <c r="L1932" s="0" t="n">
        <f aca="false">12*Inputs!$B$7*(1-MIN(1,Inputs!$G$7*$D1932)*churn_nonbuyers)*(ic*Inputs!$C$7+fee_wd*Inputs!$E$7*(1-$B1932)+fee_fx*Inputs!$D$7-cost_acc-cost_wd*Inputs!$E$7*(1-$B1932)-cost_fx*Inputs!$D$7)</f>
        <v>335485.841358564</v>
      </c>
      <c r="M1932" s="0" t="n">
        <f aca="false">12*Inputs!$B$8*(1-MIN(1,Inputs!$G$8*$D1932)*churn_nonbuyers)*(ic*Inputs!$C$8+fee_wd*Inputs!$E$8*(1-$B1932)+fee_fx*Inputs!$D$8-cost_acc-cost_wd*Inputs!$E$8*(1-$B1932)-cost_fx*Inputs!$D$8)</f>
        <v>77977.53767772</v>
      </c>
      <c r="N1932" s="0" t="n">
        <f aca="false">K1932+L1932+I1932-fixed</f>
        <v>-76226.5225114515</v>
      </c>
      <c r="O1932" s="0" t="n">
        <f aca="false">K1932+L1932+M1932-fixed</f>
        <v>-149293.375232776</v>
      </c>
      <c r="P1932" s="0" t="n">
        <f aca="false">12*Inputs!$B$6*(1-MIN(1,Inputs!$F$6*$D1932))*(ic*Inputs!$C$6+flat_fee-cost_acc-cost_wd*Inputs!$E$6*$E1932-cost_fx*Inputs!$D$6)+12*Inputs!$B$7*(1-MIN(1,Inputs!$F$7*$D1932))*(ic*Inputs!$C$7+flat_fee-cost_acc-cost_wd*Inputs!$E$7*$E1932-cost_fx*Inputs!$D$7)+12*Inputs!$B$8*(1-MIN(1,Inputs!$F$8*$D1932))*(ic*Inputs!$C$8+flat_fee-cost_acc-cost_wd*Inputs!$E$8*$E1932-cost_fx*Inputs!$D$8)-fixed</f>
        <v>-136317.1760848</v>
      </c>
    </row>
    <row r="1933" customFormat="false" ht="15" hidden="false" customHeight="false" outlineLevel="0" collapsed="false">
      <c r="A1933" s="0" t="n">
        <v>1868</v>
      </c>
      <c r="B1933" s="0" t="n">
        <v>0.367599</v>
      </c>
      <c r="C1933" s="0" t="n">
        <v>1.047815</v>
      </c>
      <c r="D1933" s="0" t="n">
        <v>1.359849</v>
      </c>
      <c r="E1933" s="0" t="n">
        <v>1.042413</v>
      </c>
      <c r="F1933" s="0" t="n">
        <v>0.117014</v>
      </c>
      <c r="G1933" s="0" t="n">
        <f aca="false">12*Inputs!$B$6*(MIN(1,$H$50*$C1933)*(ic*Inputs!$C$6+pS+fee_fx*Inputs!$D$6-cost_acc-cost_wd*Inputs!$E$6*$E1933-cost_fx*Inputs!$D$6-$F1933)+(1-MIN(1,$H$50*$C1933))*(1-MIN(1,Inputs!$G$6*$D1933)*churn_nonbuyers)*(ic*Inputs!$C$6+fee_wd*Inputs!$E$6*(1-$B1933)+fee_fx*Inputs!$D$6-cost_acc-cost_wd*Inputs!$E$6*(1-$B1933)-cost_fx*Inputs!$D$6))</f>
        <v>200106.033349837</v>
      </c>
      <c r="H1933" s="0" t="n">
        <f aca="false">12*Inputs!$B$7*(MIN(1,$H$51*$C1933)*(ic*Inputs!$C$7+pE+fee_fx*Inputs!$D$7-cost_acc-cost_wd*Inputs!$E$7*$E1933-cost_fx*Inputs!$D$7-$F1933)+(1-MIN(1,$H$51*$C1933))*(1-MIN(1,Inputs!$G$7*$D1933)*churn_nonbuyers)*(ic*Inputs!$C$7+fee_wd*Inputs!$E$7*(1-$B1933)+fee_fx*Inputs!$D$7-cost_acc-cost_wd*Inputs!$E$7*(1-$B1933)-cost_fx*Inputs!$D$7))</f>
        <v>411720.332028057</v>
      </c>
      <c r="I1933" s="0" t="n">
        <f aca="false">12*Inputs!$B$8*(MIN(1,$H$52*$C1933)*(ic*Inputs!$C$8+pT-cost_acc-cost_wd*Inputs!$E$8-cost_fx*Inputs!$D$8-cost_ins)+(1-MIN(1,$H$52*$C1933))*(1-MIN(1,Inputs!$G$8*$D1933)*churn_nonbuyers)*(ic*Inputs!$C$8+fee_wd*Inputs!$E$8*(1-$B1933)+fee_fx*Inputs!$D$8-cost_acc-cost_wd*Inputs!$E$8*(1-$B1933)-cost_fx*Inputs!$D$8))</f>
        <v>154994.977994611</v>
      </c>
      <c r="J1933" s="0" t="n">
        <f aca="false">G1933+H1933+I1933-fixed</f>
        <v>66821.3433725046</v>
      </c>
      <c r="K1933" s="0" t="n">
        <f aca="false">12*Inputs!$B$6*(1-MIN(1,Inputs!$G$6*$D1933)*churn_nonbuyers)*(ic*Inputs!$C$6+fee_wd*Inputs!$E$6*(1-$B1933)+fee_fx*Inputs!$D$6-cost_acc-cost_wd*Inputs!$E$6*(1-$B1933)-cost_fx*Inputs!$D$6)</f>
        <v>138557.595834367</v>
      </c>
      <c r="L1933" s="0" t="n">
        <f aca="false">12*Inputs!$B$7*(1-MIN(1,Inputs!$G$7*$D1933)*churn_nonbuyers)*(ic*Inputs!$C$7+fee_wd*Inputs!$E$7*(1-$B1933)+fee_fx*Inputs!$D$7-cost_acc-cost_wd*Inputs!$E$7*(1-$B1933)-cost_fx*Inputs!$D$7)</f>
        <v>335976.48834862</v>
      </c>
      <c r="M1933" s="0" t="n">
        <f aca="false">12*Inputs!$B$8*(1-MIN(1,Inputs!$G$8*$D1933)*churn_nonbuyers)*(ic*Inputs!$C$8+fee_wd*Inputs!$E$8*(1-$B1933)+fee_fx*Inputs!$D$8-cost_acc-cost_wd*Inputs!$E$8*(1-$B1933)-cost_fx*Inputs!$D$8)</f>
        <v>14852.8873337136</v>
      </c>
      <c r="N1933" s="0" t="n">
        <f aca="false">K1933+L1933+I1933-fixed</f>
        <v>-70470.9378224014</v>
      </c>
      <c r="O1933" s="0" t="n">
        <f aca="false">K1933+L1933+M1933-fixed</f>
        <v>-210613.028483299</v>
      </c>
      <c r="P1933" s="0" t="n">
        <f aca="false">12*Inputs!$B$6*(1-MIN(1,Inputs!$F$6*$D1933))*(ic*Inputs!$C$6+flat_fee-cost_acc-cost_wd*Inputs!$E$6*$E1933-cost_fx*Inputs!$D$6)+12*Inputs!$B$7*(1-MIN(1,Inputs!$F$7*$D1933))*(ic*Inputs!$C$7+flat_fee-cost_acc-cost_wd*Inputs!$E$7*$E1933-cost_fx*Inputs!$D$7)+12*Inputs!$B$8*(1-MIN(1,Inputs!$F$8*$D1933))*(ic*Inputs!$C$8+flat_fee-cost_acc-cost_wd*Inputs!$E$8*$E1933-cost_fx*Inputs!$D$8)-fixed</f>
        <v>-147116.39671912</v>
      </c>
    </row>
    <row r="1934" customFormat="false" ht="15" hidden="false" customHeight="false" outlineLevel="0" collapsed="false">
      <c r="A1934" s="0" t="n">
        <v>1869</v>
      </c>
      <c r="B1934" s="0" t="n">
        <v>0.127838</v>
      </c>
      <c r="C1934" s="0" t="n">
        <v>0.711182</v>
      </c>
      <c r="D1934" s="0" t="n">
        <v>1.107659</v>
      </c>
      <c r="E1934" s="0" t="n">
        <v>1.114081</v>
      </c>
      <c r="F1934" s="0" t="n">
        <v>0.093071</v>
      </c>
      <c r="G1934" s="0" t="n">
        <f aca="false">12*Inputs!$B$6*(MIN(1,$H$50*$C1934)*(ic*Inputs!$C$6+pS+fee_fx*Inputs!$D$6-cost_acc-cost_wd*Inputs!$E$6*$E1934-cost_fx*Inputs!$D$6-$F1934)+(1-MIN(1,$H$50*$C1934))*(1-MIN(1,Inputs!$G$6*$D1934)*churn_nonbuyers)*(ic*Inputs!$C$6+fee_wd*Inputs!$E$6*(1-$B1934)+fee_fx*Inputs!$D$6-cost_acc-cost_wd*Inputs!$E$6*(1-$B1934)-cost_fx*Inputs!$D$6))</f>
        <v>212076.14907752</v>
      </c>
      <c r="H1934" s="0" t="n">
        <f aca="false">12*Inputs!$B$7*(MIN(1,$H$51*$C1934)*(ic*Inputs!$C$7+pE+fee_fx*Inputs!$D$7-cost_acc-cost_wd*Inputs!$E$7*$E1934-cost_fx*Inputs!$D$7-$F1934)+(1-MIN(1,$H$51*$C1934))*(1-MIN(1,Inputs!$G$7*$D1934)*churn_nonbuyers)*(ic*Inputs!$C$7+fee_wd*Inputs!$E$7*(1-$B1934)+fee_fx*Inputs!$D$7-cost_acc-cost_wd*Inputs!$E$7*(1-$B1934)-cost_fx*Inputs!$D$7))</f>
        <v>408274.413401213</v>
      </c>
      <c r="I1934" s="0" t="n">
        <f aca="false">12*Inputs!$B$8*(MIN(1,$H$52*$C1934)*(ic*Inputs!$C$8+pT-cost_acc-cost_wd*Inputs!$E$8-cost_fx*Inputs!$D$8-cost_ins)+(1-MIN(1,$H$52*$C1934))*(1-MIN(1,Inputs!$G$8*$D1934)*churn_nonbuyers)*(ic*Inputs!$C$8+fee_wd*Inputs!$E$8*(1-$B1934)+fee_fx*Inputs!$D$8-cost_acc-cost_wd*Inputs!$E$8*(1-$B1934)-cost_fx*Inputs!$D$8))</f>
        <v>138640.742105431</v>
      </c>
      <c r="J1934" s="0" t="n">
        <f aca="false">G1934+H1934+I1934-fixed</f>
        <v>58991.3045841648</v>
      </c>
      <c r="K1934" s="0" t="n">
        <f aca="false">12*Inputs!$B$6*(1-MIN(1,Inputs!$G$6*$D1934)*churn_nonbuyers)*(ic*Inputs!$C$6+fee_wd*Inputs!$E$6*(1-$B1934)+fee_fx*Inputs!$D$6-cost_acc-cost_wd*Inputs!$E$6*(1-$B1934)-cost_fx*Inputs!$D$6)</f>
        <v>173045.651840942</v>
      </c>
      <c r="L1934" s="0" t="n">
        <f aca="false">12*Inputs!$B$7*(1-MIN(1,Inputs!$G$7*$D1934)*churn_nonbuyers)*(ic*Inputs!$C$7+fee_wd*Inputs!$E$7*(1-$B1934)+fee_fx*Inputs!$D$7-cost_acc-cost_wd*Inputs!$E$7*(1-$B1934)-cost_fx*Inputs!$D$7)</f>
        <v>372004.800672565</v>
      </c>
      <c r="M1934" s="0" t="n">
        <f aca="false">12*Inputs!$B$8*(1-MIN(1,Inputs!$G$8*$D1934)*churn_nonbuyers)*(ic*Inputs!$C$8+fee_wd*Inputs!$E$8*(1-$B1934)+fee_fx*Inputs!$D$8-cost_acc-cost_wd*Inputs!$E$8*(1-$B1934)-cost_fx*Inputs!$D$8)</f>
        <v>71943.6382977312</v>
      </c>
      <c r="N1934" s="0" t="n">
        <f aca="false">K1934+L1934+I1934-fixed</f>
        <v>-16308.8053810609</v>
      </c>
      <c r="O1934" s="0" t="n">
        <f aca="false">K1934+L1934+M1934-fixed</f>
        <v>-83005.9091887609</v>
      </c>
      <c r="P1934" s="0" t="n">
        <f aca="false">12*Inputs!$B$6*(1-MIN(1,Inputs!$F$6*$D1934))*(ic*Inputs!$C$6+flat_fee-cost_acc-cost_wd*Inputs!$E$6*$E1934-cost_fx*Inputs!$D$6)+12*Inputs!$B$7*(1-MIN(1,Inputs!$F$7*$D1934))*(ic*Inputs!$C$7+flat_fee-cost_acc-cost_wd*Inputs!$E$7*$E1934-cost_fx*Inputs!$D$7)+12*Inputs!$B$8*(1-MIN(1,Inputs!$F$8*$D1934))*(ic*Inputs!$C$8+flat_fee-cost_acc-cost_wd*Inputs!$E$8*$E1934-cost_fx*Inputs!$D$8)-fixed</f>
        <v>-36575.27342104</v>
      </c>
    </row>
    <row r="1935" customFormat="false" ht="15" hidden="false" customHeight="false" outlineLevel="0" collapsed="false">
      <c r="A1935" s="0" t="n">
        <v>1870</v>
      </c>
      <c r="B1935" s="0" t="n">
        <v>0.324622</v>
      </c>
      <c r="C1935" s="0" t="n">
        <v>0.867391</v>
      </c>
      <c r="D1935" s="0" t="n">
        <v>1.521441</v>
      </c>
      <c r="E1935" s="0" t="n">
        <v>1.137521</v>
      </c>
      <c r="F1935" s="0" t="n">
        <v>0.093921</v>
      </c>
      <c r="G1935" s="0" t="n">
        <f aca="false">12*Inputs!$B$6*(MIN(1,$H$50*$C1935)*(ic*Inputs!$C$6+pS+fee_fx*Inputs!$D$6-cost_acc-cost_wd*Inputs!$E$6*$E1935-cost_fx*Inputs!$D$6-$F1935)+(1-MIN(1,$H$50*$C1935))*(1-MIN(1,Inputs!$G$6*$D1935)*churn_nonbuyers)*(ic*Inputs!$C$6+fee_wd*Inputs!$E$6*(1-$B1935)+fee_fx*Inputs!$D$6-cost_acc-cost_wd*Inputs!$E$6*(1-$B1935)-cost_fx*Inputs!$D$6))</f>
        <v>192272.086917094</v>
      </c>
      <c r="H1935" s="0" t="n">
        <f aca="false">12*Inputs!$B$7*(MIN(1,$H$51*$C1935)*(ic*Inputs!$C$7+pE+fee_fx*Inputs!$D$7-cost_acc-cost_wd*Inputs!$E$7*$E1935-cost_fx*Inputs!$D$7-$F1935)+(1-MIN(1,$H$51*$C1935))*(1-MIN(1,Inputs!$G$7*$D1935)*churn_nonbuyers)*(ic*Inputs!$C$7+fee_wd*Inputs!$E$7*(1-$B1935)+fee_fx*Inputs!$D$7-cost_acc-cost_wd*Inputs!$E$7*(1-$B1935)-cost_fx*Inputs!$D$7))</f>
        <v>393076.339575571</v>
      </c>
      <c r="I1935" s="0" t="n">
        <f aca="false">12*Inputs!$B$8*(MIN(1,$H$52*$C1935)*(ic*Inputs!$C$8+pT-cost_acc-cost_wd*Inputs!$E$8-cost_fx*Inputs!$D$8-cost_ins)+(1-MIN(1,$H$52*$C1935))*(1-MIN(1,Inputs!$G$8*$D1935)*churn_nonbuyers)*(ic*Inputs!$C$8+fee_wd*Inputs!$E$8*(1-$B1935)+fee_fx*Inputs!$D$8-cost_acc-cost_wd*Inputs!$E$8*(1-$B1935)-cost_fx*Inputs!$D$8))</f>
        <v>125029.208304</v>
      </c>
      <c r="J1935" s="0" t="n">
        <f aca="false">G1935+H1935+I1935-fixed</f>
        <v>10377.6347966642</v>
      </c>
      <c r="K1935" s="0" t="n">
        <f aca="false">12*Inputs!$B$6*(1-MIN(1,Inputs!$G$6*$D1935)*churn_nonbuyers)*(ic*Inputs!$C$6+fee_wd*Inputs!$E$6*(1-$B1935)+fee_fx*Inputs!$D$6-cost_acc-cost_wd*Inputs!$E$6*(1-$B1935)-cost_fx*Inputs!$D$6)</f>
        <v>143074.337906174</v>
      </c>
      <c r="L1935" s="0" t="n">
        <f aca="false">12*Inputs!$B$7*(1-MIN(1,Inputs!$G$7*$D1935)*churn_nonbuyers)*(ic*Inputs!$C$7+fee_wd*Inputs!$E$7*(1-$B1935)+fee_fx*Inputs!$D$7-cost_acc-cost_wd*Inputs!$E$7*(1-$B1935)-cost_fx*Inputs!$D$7)</f>
        <v>340184.700375705</v>
      </c>
      <c r="M1935" s="0" t="n">
        <f aca="false">12*Inputs!$B$8*(1-MIN(1,Inputs!$G$8*$D1935)*churn_nonbuyers)*(ic*Inputs!$C$8+fee_wd*Inputs!$E$8*(1-$B1935)+fee_fx*Inputs!$D$8-cost_acc-cost_wd*Inputs!$E$8*(1-$B1935)-cost_fx*Inputs!$D$8)</f>
        <v>0</v>
      </c>
      <c r="N1935" s="0" t="n">
        <f aca="false">K1935+L1935+I1935-fixed</f>
        <v>-91711.7534141211</v>
      </c>
      <c r="O1935" s="0" t="n">
        <f aca="false">K1935+L1935+M1935-fixed</f>
        <v>-216740.961718121</v>
      </c>
      <c r="P1935" s="0" t="n">
        <f aca="false">12*Inputs!$B$6*(1-MIN(1,Inputs!$F$6*$D1935))*(ic*Inputs!$C$6+flat_fee-cost_acc-cost_wd*Inputs!$E$6*$E1935-cost_fx*Inputs!$D$6)+12*Inputs!$B$7*(1-MIN(1,Inputs!$F$7*$D1935))*(ic*Inputs!$C$7+flat_fee-cost_acc-cost_wd*Inputs!$E$7*$E1935-cost_fx*Inputs!$D$7)+12*Inputs!$B$8*(1-MIN(1,Inputs!$F$8*$D1935))*(ic*Inputs!$C$8+flat_fee-cost_acc-cost_wd*Inputs!$E$8*$E1935-cost_fx*Inputs!$D$8)-fixed</f>
        <v>-265782.07118536</v>
      </c>
    </row>
    <row r="1936" customFormat="false" ht="15" hidden="false" customHeight="false" outlineLevel="0" collapsed="false">
      <c r="A1936" s="0" t="n">
        <v>1871</v>
      </c>
      <c r="B1936" s="0" t="n">
        <v>0.311511</v>
      </c>
      <c r="C1936" s="0" t="n">
        <v>0.959342</v>
      </c>
      <c r="D1936" s="0" t="n">
        <v>1.261694</v>
      </c>
      <c r="E1936" s="0" t="n">
        <v>1.228749</v>
      </c>
      <c r="F1936" s="0" t="n">
        <v>0.087821</v>
      </c>
      <c r="G1936" s="0" t="n">
        <f aca="false">12*Inputs!$B$6*(MIN(1,$H$50*$C1936)*(ic*Inputs!$C$6+pS+fee_fx*Inputs!$D$6-cost_acc-cost_wd*Inputs!$E$6*$E1936-cost_fx*Inputs!$D$6-$F1936)+(1-MIN(1,$H$50*$C1936))*(1-MIN(1,Inputs!$G$6*$D1936)*churn_nonbuyers)*(ic*Inputs!$C$6+fee_wd*Inputs!$E$6*(1-$B1936)+fee_fx*Inputs!$D$6-cost_acc-cost_wd*Inputs!$E$6*(1-$B1936)-cost_fx*Inputs!$D$6))</f>
        <v>199095.794676904</v>
      </c>
      <c r="H1936" s="0" t="n">
        <f aca="false">12*Inputs!$B$7*(MIN(1,$H$51*$C1936)*(ic*Inputs!$C$7+pE+fee_fx*Inputs!$D$7-cost_acc-cost_wd*Inputs!$E$7*$E1936-cost_fx*Inputs!$D$7-$F1936)+(1-MIN(1,$H$51*$C1936))*(1-MIN(1,Inputs!$G$7*$D1936)*churn_nonbuyers)*(ic*Inputs!$C$7+fee_wd*Inputs!$E$7*(1-$B1936)+fee_fx*Inputs!$D$7-cost_acc-cost_wd*Inputs!$E$7*(1-$B1936)-cost_fx*Inputs!$D$7))</f>
        <v>391769.429182347</v>
      </c>
      <c r="I1936" s="0" t="n">
        <f aca="false">12*Inputs!$B$8*(MIN(1,$H$52*$C1936)*(ic*Inputs!$C$8+pT-cost_acc-cost_wd*Inputs!$E$8-cost_fx*Inputs!$D$8-cost_ins)+(1-MIN(1,$H$52*$C1936))*(1-MIN(1,Inputs!$G$8*$D1936)*churn_nonbuyers)*(ic*Inputs!$C$8+fee_wd*Inputs!$E$8*(1-$B1936)+fee_fx*Inputs!$D$8-cost_acc-cost_wd*Inputs!$E$8*(1-$B1936)-cost_fx*Inputs!$D$8))</f>
        <v>150233.278390097</v>
      </c>
      <c r="J1936" s="0" t="n">
        <f aca="false">G1936+H1936+I1936-fixed</f>
        <v>41098.5022493489</v>
      </c>
      <c r="K1936" s="0" t="n">
        <f aca="false">12*Inputs!$B$6*(1-MIN(1,Inputs!$G$6*$D1936)*churn_nonbuyers)*(ic*Inputs!$C$6+fee_wd*Inputs!$E$6*(1-$B1936)+fee_fx*Inputs!$D$6-cost_acc-cost_wd*Inputs!$E$6*(1-$B1936)-cost_fx*Inputs!$D$6)</f>
        <v>146854.367709365</v>
      </c>
      <c r="L1936" s="0" t="n">
        <f aca="false">12*Inputs!$B$7*(1-MIN(1,Inputs!$G$7*$D1936)*churn_nonbuyers)*(ic*Inputs!$C$7+fee_wd*Inputs!$E$7*(1-$B1936)+fee_fx*Inputs!$D$7-cost_acc-cost_wd*Inputs!$E$7*(1-$B1936)-cost_fx*Inputs!$D$7)</f>
        <v>344778.861713619</v>
      </c>
      <c r="M1936" s="0" t="n">
        <f aca="false">12*Inputs!$B$8*(1-MIN(1,Inputs!$G$8*$D1936)*churn_nonbuyers)*(ic*Inputs!$C$8+fee_wd*Inputs!$E$8*(1-$B1936)+fee_fx*Inputs!$D$8-cost_acc-cost_wd*Inputs!$E$8*(1-$B1936)-cost_fx*Inputs!$D$8)</f>
        <v>36381.4872837024</v>
      </c>
      <c r="N1936" s="0" t="n">
        <f aca="false">K1936+L1936+I1936-fixed</f>
        <v>-58133.4921869191</v>
      </c>
      <c r="O1936" s="0" t="n">
        <f aca="false">K1936+L1936+M1936-fixed</f>
        <v>-171985.283293314</v>
      </c>
      <c r="P1936" s="0" t="n">
        <f aca="false">12*Inputs!$B$6*(1-MIN(1,Inputs!$F$6*$D1936))*(ic*Inputs!$C$6+flat_fee-cost_acc-cost_wd*Inputs!$E$6*$E1936-cost_fx*Inputs!$D$6)+12*Inputs!$B$7*(1-MIN(1,Inputs!$F$7*$D1936))*(ic*Inputs!$C$7+flat_fee-cost_acc-cost_wd*Inputs!$E$7*$E1936-cost_fx*Inputs!$D$7)+12*Inputs!$B$8*(1-MIN(1,Inputs!$F$8*$D1936))*(ic*Inputs!$C$8+flat_fee-cost_acc-cost_wd*Inputs!$E$8*$E1936-cost_fx*Inputs!$D$8)-fixed</f>
        <v>-161557.20423856</v>
      </c>
    </row>
    <row r="1937" customFormat="false" ht="15" hidden="false" customHeight="false" outlineLevel="0" collapsed="false">
      <c r="A1937" s="0" t="n">
        <v>1872</v>
      </c>
      <c r="B1937" s="0" t="n">
        <v>0.56241</v>
      </c>
      <c r="C1937" s="0" t="n">
        <v>1.02817</v>
      </c>
      <c r="D1937" s="0" t="n">
        <v>1.020063</v>
      </c>
      <c r="E1937" s="0" t="n">
        <v>1.231226</v>
      </c>
      <c r="F1937" s="0" t="n">
        <v>0.426273</v>
      </c>
      <c r="G1937" s="0" t="n">
        <f aca="false">12*Inputs!$B$6*(MIN(1,$H$50*$C1937)*(ic*Inputs!$C$6+pS+fee_fx*Inputs!$D$6-cost_acc-cost_wd*Inputs!$E$6*$E1937-cost_fx*Inputs!$D$6-$F1937)+(1-MIN(1,$H$50*$C1937))*(1-MIN(1,Inputs!$G$6*$D1937)*churn_nonbuyers)*(ic*Inputs!$C$6+fee_wd*Inputs!$E$6*(1-$B1937)+fee_fx*Inputs!$D$6-cost_acc-cost_wd*Inputs!$E$6*(1-$B1937)-cost_fx*Inputs!$D$6))</f>
        <v>165038.972936734</v>
      </c>
      <c r="H1937" s="0" t="n">
        <f aca="false">12*Inputs!$B$7*(MIN(1,$H$51*$C1937)*(ic*Inputs!$C$7+pE+fee_fx*Inputs!$D$7-cost_acc-cost_wd*Inputs!$E$7*$E1937-cost_fx*Inputs!$D$7-$F1937)+(1-MIN(1,$H$51*$C1937))*(1-MIN(1,Inputs!$G$7*$D1937)*churn_nonbuyers)*(ic*Inputs!$C$7+fee_wd*Inputs!$E$7*(1-$B1937)+fee_fx*Inputs!$D$7-cost_acc-cost_wd*Inputs!$E$7*(1-$B1937)-cost_fx*Inputs!$D$7))</f>
        <v>355713.016784817</v>
      </c>
      <c r="I1937" s="0" t="n">
        <f aca="false">12*Inputs!$B$8*(MIN(1,$H$52*$C1937)*(ic*Inputs!$C$8+pT-cost_acc-cost_wd*Inputs!$E$8-cost_fx*Inputs!$D$8-cost_ins)+(1-MIN(1,$H$52*$C1937))*(1-MIN(1,Inputs!$G$8*$D1937)*churn_nonbuyers)*(ic*Inputs!$C$8+fee_wd*Inputs!$E$8*(1-$B1937)+fee_fx*Inputs!$D$8-cost_acc-cost_wd*Inputs!$E$8*(1-$B1937)-cost_fx*Inputs!$D$8))</f>
        <v>172201.19559839</v>
      </c>
      <c r="J1937" s="0" t="n">
        <f aca="false">G1937+H1937+I1937-fixed</f>
        <v>-7046.81468005967</v>
      </c>
      <c r="K1937" s="0" t="n">
        <f aca="false">12*Inputs!$B$6*(1-MIN(1,Inputs!$G$6*$D1937)*churn_nonbuyers)*(ic*Inputs!$C$6+fee_wd*Inputs!$E$6*(1-$B1937)+fee_fx*Inputs!$D$6-cost_acc-cost_wd*Inputs!$E$6*(1-$B1937)-cost_fx*Inputs!$D$6)</f>
        <v>114461.319109176</v>
      </c>
      <c r="L1937" s="0" t="n">
        <f aca="false">12*Inputs!$B$7*(1-MIN(1,Inputs!$G$7*$D1937)*churn_nonbuyers)*(ic*Inputs!$C$7+fee_wd*Inputs!$E$7*(1-$B1937)+fee_fx*Inputs!$D$7-cost_acc-cost_wd*Inputs!$E$7*(1-$B1937)-cost_fx*Inputs!$D$7)</f>
        <v>312352.634441506</v>
      </c>
      <c r="M1937" s="0" t="n">
        <f aca="false">12*Inputs!$B$8*(1-MIN(1,Inputs!$G$8*$D1937)*churn_nonbuyers)*(ic*Inputs!$C$8+fee_wd*Inputs!$E$8*(1-$B1937)+fee_fx*Inputs!$D$8-cost_acc-cost_wd*Inputs!$E$8*(1-$B1937)-cost_fx*Inputs!$D$8)</f>
        <v>85616.431789488</v>
      </c>
      <c r="N1937" s="0" t="n">
        <f aca="false">K1937+L1937+I1937-fixed</f>
        <v>-100984.850850929</v>
      </c>
      <c r="O1937" s="0" t="n">
        <f aca="false">K1937+L1937+M1937-fixed</f>
        <v>-187569.61465983</v>
      </c>
      <c r="P1937" s="0" t="n">
        <f aca="false">12*Inputs!$B$6*(1-MIN(1,Inputs!$F$6*$D1937))*(ic*Inputs!$C$6+flat_fee-cost_acc-cost_wd*Inputs!$E$6*$E1937-cost_fx*Inputs!$D$6)+12*Inputs!$B$7*(1-MIN(1,Inputs!$F$7*$D1937))*(ic*Inputs!$C$7+flat_fee-cost_acc-cost_wd*Inputs!$E$7*$E1937-cost_fx*Inputs!$D$7)+12*Inputs!$B$8*(1-MIN(1,Inputs!$F$8*$D1937))*(ic*Inputs!$C$8+flat_fee-cost_acc-cost_wd*Inputs!$E$8*$E1937-cost_fx*Inputs!$D$8)-fixed</f>
        <v>-39618.3385268798</v>
      </c>
    </row>
    <row r="1938" customFormat="false" ht="15" hidden="false" customHeight="false" outlineLevel="0" collapsed="false">
      <c r="A1938" s="0" t="n">
        <v>1873</v>
      </c>
      <c r="B1938" s="0" t="n">
        <v>0.271098</v>
      </c>
      <c r="C1938" s="0" t="n">
        <v>0.946273</v>
      </c>
      <c r="D1938" s="0" t="n">
        <v>0.843571</v>
      </c>
      <c r="E1938" s="0" t="n">
        <v>1.361725</v>
      </c>
      <c r="F1938" s="0" t="n">
        <v>0.353352</v>
      </c>
      <c r="G1938" s="0" t="n">
        <f aca="false">12*Inputs!$B$6*(MIN(1,$H$50*$C1938)*(ic*Inputs!$C$6+pS+fee_fx*Inputs!$D$6-cost_acc-cost_wd*Inputs!$E$6*$E1938-cost_fx*Inputs!$D$6-$F1938)+(1-MIN(1,$H$50*$C1938))*(1-MIN(1,Inputs!$G$6*$D1938)*churn_nonbuyers)*(ic*Inputs!$C$6+fee_wd*Inputs!$E$6*(1-$B1938)+fee_fx*Inputs!$D$6-cost_acc-cost_wd*Inputs!$E$6*(1-$B1938)-cost_fx*Inputs!$D$6))</f>
        <v>197876.681138997</v>
      </c>
      <c r="H1938" s="0" t="n">
        <f aca="false">12*Inputs!$B$7*(MIN(1,$H$51*$C1938)*(ic*Inputs!$C$7+pE+fee_fx*Inputs!$D$7-cost_acc-cost_wd*Inputs!$E$7*$E1938-cost_fx*Inputs!$D$7-$F1938)+(1-MIN(1,$H$51*$C1938))*(1-MIN(1,Inputs!$G$7*$D1938)*churn_nonbuyers)*(ic*Inputs!$C$7+fee_wd*Inputs!$E$7*(1-$B1938)+fee_fx*Inputs!$D$7-cost_acc-cost_wd*Inputs!$E$7*(1-$B1938)-cost_fx*Inputs!$D$7))</f>
        <v>368479.409097978</v>
      </c>
      <c r="I1938" s="0" t="n">
        <f aca="false">12*Inputs!$B$8*(MIN(1,$H$52*$C1938)*(ic*Inputs!$C$8+pT-cost_acc-cost_wd*Inputs!$E$8-cost_fx*Inputs!$D$8-cost_ins)+(1-MIN(1,$H$52*$C1938))*(1-MIN(1,Inputs!$G$8*$D1938)*churn_nonbuyers)*(ic*Inputs!$C$8+fee_wd*Inputs!$E$8*(1-$B1938)+fee_fx*Inputs!$D$8-cost_acc-cost_wd*Inputs!$E$8*(1-$B1938)-cost_fx*Inputs!$D$8))</f>
        <v>179725.665395943</v>
      </c>
      <c r="J1938" s="0" t="n">
        <f aca="false">G1938+H1938+I1938-fixed</f>
        <v>46081.7556329181</v>
      </c>
      <c r="K1938" s="0" t="n">
        <f aca="false">12*Inputs!$B$6*(1-MIN(1,Inputs!$G$6*$D1938)*churn_nonbuyers)*(ic*Inputs!$C$6+fee_wd*Inputs!$E$6*(1-$B1938)+fee_fx*Inputs!$D$6-cost_acc-cost_wd*Inputs!$E$6*(1-$B1938)-cost_fx*Inputs!$D$6)</f>
        <v>155705.263278898</v>
      </c>
      <c r="L1938" s="0" t="n">
        <f aca="false">12*Inputs!$B$7*(1-MIN(1,Inputs!$G$7*$D1938)*churn_nonbuyers)*(ic*Inputs!$C$7+fee_wd*Inputs!$E$7*(1-$B1938)+fee_fx*Inputs!$D$7-cost_acc-cost_wd*Inputs!$E$7*(1-$B1938)-cost_fx*Inputs!$D$7)</f>
        <v>354945.995759339</v>
      </c>
      <c r="M1938" s="0" t="n">
        <f aca="false">12*Inputs!$B$8*(1-MIN(1,Inputs!$G$8*$D1938)*churn_nonbuyers)*(ic*Inputs!$C$8+fee_wd*Inputs!$E$8*(1-$B1938)+fee_fx*Inputs!$D$8-cost_acc-cost_wd*Inputs!$E$8*(1-$B1938)-cost_fx*Inputs!$D$8)</f>
        <v>128332.191728189</v>
      </c>
      <c r="N1938" s="0" t="n">
        <f aca="false">K1938+L1938+I1938-fixed</f>
        <v>-9623.07556582079</v>
      </c>
      <c r="O1938" s="0" t="n">
        <f aca="false">K1938+L1938+M1938-fixed</f>
        <v>-61016.5492335749</v>
      </c>
      <c r="P1938" s="0" t="n">
        <f aca="false">12*Inputs!$B$6*(1-MIN(1,Inputs!$F$6*$D1938))*(ic*Inputs!$C$6+flat_fee-cost_acc-cost_wd*Inputs!$E$6*$E1938-cost_fx*Inputs!$D$6)+12*Inputs!$B$7*(1-MIN(1,Inputs!$F$7*$D1938))*(ic*Inputs!$C$7+flat_fee-cost_acc-cost_wd*Inputs!$E$7*$E1938-cost_fx*Inputs!$D$7)+12*Inputs!$B$8*(1-MIN(1,Inputs!$F$8*$D1938))*(ic*Inputs!$C$8+flat_fee-cost_acc-cost_wd*Inputs!$E$8*$E1938-cost_fx*Inputs!$D$8)-fixed</f>
        <v>-11158.7340940001</v>
      </c>
    </row>
    <row r="1939" customFormat="false" ht="15" hidden="false" customHeight="false" outlineLevel="0" collapsed="false">
      <c r="A1939" s="0" t="n">
        <v>1874</v>
      </c>
      <c r="B1939" s="0" t="n">
        <v>0.247119</v>
      </c>
      <c r="C1939" s="0" t="n">
        <v>0.892715</v>
      </c>
      <c r="D1939" s="0" t="n">
        <v>0.911154</v>
      </c>
      <c r="E1939" s="0" t="n">
        <v>1.03408</v>
      </c>
      <c r="F1939" s="0" t="n">
        <v>0.138815</v>
      </c>
      <c r="G1939" s="0" t="n">
        <f aca="false">12*Inputs!$B$6*(MIN(1,$H$50*$C1939)*(ic*Inputs!$C$6+pS+fee_fx*Inputs!$D$6-cost_acc-cost_wd*Inputs!$E$6*$E1939-cost_fx*Inputs!$D$6-$F1939)+(1-MIN(1,$H$50*$C1939))*(1-MIN(1,Inputs!$G$6*$D1939)*churn_nonbuyers)*(ic*Inputs!$C$6+fee_wd*Inputs!$E$6*(1-$B1939)+fee_fx*Inputs!$D$6-cost_acc-cost_wd*Inputs!$E$6*(1-$B1939)-cost_fx*Inputs!$D$6))</f>
        <v>209191.7174738</v>
      </c>
      <c r="H1939" s="0" t="n">
        <f aca="false">12*Inputs!$B$7*(MIN(1,$H$51*$C1939)*(ic*Inputs!$C$7+pE+fee_fx*Inputs!$D$7-cost_acc-cost_wd*Inputs!$E$7*$E1939-cost_fx*Inputs!$D$7-$F1939)+(1-MIN(1,$H$51*$C1939))*(1-MIN(1,Inputs!$G$7*$D1939)*churn_nonbuyers)*(ic*Inputs!$C$7+fee_wd*Inputs!$E$7*(1-$B1939)+fee_fx*Inputs!$D$7-cost_acc-cost_wd*Inputs!$E$7*(1-$B1939)-cost_fx*Inputs!$D$7))</f>
        <v>414124.870325313</v>
      </c>
      <c r="I1939" s="0" t="n">
        <f aca="false">12*Inputs!$B$8*(MIN(1,$H$52*$C1939)*(ic*Inputs!$C$8+pT-cost_acc-cost_wd*Inputs!$E$8-cost_fx*Inputs!$D$8-cost_ins)+(1-MIN(1,$H$52*$C1939))*(1-MIN(1,Inputs!$G$8*$D1939)*churn_nonbuyers)*(ic*Inputs!$C$8+fee_wd*Inputs!$E$8*(1-$B1939)+fee_fx*Inputs!$D$8-cost_acc-cost_wd*Inputs!$E$8*(1-$B1939)-cost_fx*Inputs!$D$8))</f>
        <v>171412.089272902</v>
      </c>
      <c r="J1939" s="0" t="n">
        <f aca="false">G1939+H1939+I1939-fixed</f>
        <v>94728.6770720147</v>
      </c>
      <c r="K1939" s="0" t="n">
        <f aca="false">12*Inputs!$B$6*(1-MIN(1,Inputs!$G$6*$D1939)*churn_nonbuyers)*(ic*Inputs!$C$6+fee_wd*Inputs!$E$6*(1-$B1939)+fee_fx*Inputs!$D$6-cost_acc-cost_wd*Inputs!$E$6*(1-$B1939)-cost_fx*Inputs!$D$6)</f>
        <v>158451.608630347</v>
      </c>
      <c r="L1939" s="0" t="n">
        <f aca="false">12*Inputs!$B$7*(1-MIN(1,Inputs!$G$7*$D1939)*churn_nonbuyers)*(ic*Inputs!$C$7+fee_wd*Inputs!$E$7*(1-$B1939)+fee_fx*Inputs!$D$7-cost_acc-cost_wd*Inputs!$E$7*(1-$B1939)-cost_fx*Inputs!$D$7)</f>
        <v>357566.251386208</v>
      </c>
      <c r="M1939" s="0" t="n">
        <f aca="false">12*Inputs!$B$8*(1-MIN(1,Inputs!$G$8*$D1939)*churn_nonbuyers)*(ic*Inputs!$C$8+fee_wd*Inputs!$E$8*(1-$B1939)+fee_fx*Inputs!$D$8-cost_acc-cost_wd*Inputs!$E$8*(1-$B1939)-cost_fx*Inputs!$D$8)</f>
        <v>113923.314514954</v>
      </c>
      <c r="N1939" s="0" t="n">
        <f aca="false">K1939+L1939+I1939-fixed</f>
        <v>-12570.0507105425</v>
      </c>
      <c r="O1939" s="0" t="n">
        <f aca="false">K1939+L1939+M1939-fixed</f>
        <v>-70058.8254684907</v>
      </c>
      <c r="P1939" s="0" t="n">
        <f aca="false">12*Inputs!$B$6*(1-MIN(1,Inputs!$F$6*$D1939))*(ic*Inputs!$C$6+flat_fee-cost_acc-cost_wd*Inputs!$E$6*$E1939-cost_fx*Inputs!$D$6)+12*Inputs!$B$7*(1-MIN(1,Inputs!$F$7*$D1939))*(ic*Inputs!$C$7+flat_fee-cost_acc-cost_wd*Inputs!$E$7*$E1939-cost_fx*Inputs!$D$7)+12*Inputs!$B$8*(1-MIN(1,Inputs!$F$8*$D1939))*(ic*Inputs!$C$8+flat_fee-cost_acc-cost_wd*Inputs!$E$8*$E1939-cost_fx*Inputs!$D$8)-fixed</f>
        <v>105125.4978848</v>
      </c>
    </row>
    <row r="1940" customFormat="false" ht="15" hidden="false" customHeight="false" outlineLevel="0" collapsed="false">
      <c r="A1940" s="0" t="n">
        <v>1875</v>
      </c>
      <c r="B1940" s="0" t="n">
        <v>0.181614</v>
      </c>
      <c r="C1940" s="0" t="n">
        <v>1.163059</v>
      </c>
      <c r="D1940" s="0" t="n">
        <v>1.052845</v>
      </c>
      <c r="E1940" s="0" t="n">
        <v>1.430646</v>
      </c>
      <c r="F1940" s="0" t="n">
        <v>0.189938</v>
      </c>
      <c r="G1940" s="0" t="n">
        <f aca="false">12*Inputs!$B$6*(MIN(1,$H$50*$C1940)*(ic*Inputs!$C$6+pS+fee_fx*Inputs!$D$6-cost_acc-cost_wd*Inputs!$E$6*$E1940-cost_fx*Inputs!$D$6-$F1940)+(1-MIN(1,$H$50*$C1940))*(1-MIN(1,Inputs!$G$6*$D1940)*churn_nonbuyers)*(ic*Inputs!$C$6+fee_wd*Inputs!$E$6*(1-$B1940)+fee_fx*Inputs!$D$6-cost_acc-cost_wd*Inputs!$E$6*(1-$B1940)-cost_fx*Inputs!$D$6))</f>
        <v>219598.844571637</v>
      </c>
      <c r="H1940" s="0" t="n">
        <f aca="false">12*Inputs!$B$7*(MIN(1,$H$51*$C1940)*(ic*Inputs!$C$7+pE+fee_fx*Inputs!$D$7-cost_acc-cost_wd*Inputs!$E$7*$E1940-cost_fx*Inputs!$D$7-$F1940)+(1-MIN(1,$H$51*$C1940))*(1-MIN(1,Inputs!$G$7*$D1940)*churn_nonbuyers)*(ic*Inputs!$C$7+fee_wd*Inputs!$E$7*(1-$B1940)+fee_fx*Inputs!$D$7-cost_acc-cost_wd*Inputs!$E$7*(1-$B1940)-cost_fx*Inputs!$D$7))</f>
        <v>378743.62445441</v>
      </c>
      <c r="I1940" s="0" t="n">
        <f aca="false">12*Inputs!$B$8*(MIN(1,$H$52*$C1940)*(ic*Inputs!$C$8+pT-cost_acc-cost_wd*Inputs!$E$8-cost_fx*Inputs!$D$8-cost_ins)+(1-MIN(1,$H$52*$C1940))*(1-MIN(1,Inputs!$G$8*$D1940)*churn_nonbuyers)*(ic*Inputs!$C$8+fee_wd*Inputs!$E$8*(1-$B1940)+fee_fx*Inputs!$D$8-cost_acc-cost_wd*Inputs!$E$8*(1-$B1940)-cost_fx*Inputs!$D$8))</f>
        <v>183177.066588891</v>
      </c>
      <c r="J1940" s="0" t="n">
        <f aca="false">G1940+H1940+I1940-fixed</f>
        <v>81519.5356149386</v>
      </c>
      <c r="K1940" s="0" t="n">
        <f aca="false">12*Inputs!$B$6*(1-MIN(1,Inputs!$G$6*$D1940)*churn_nonbuyers)*(ic*Inputs!$C$6+fee_wd*Inputs!$E$6*(1-$B1940)+fee_fx*Inputs!$D$6-cost_acc-cost_wd*Inputs!$E$6*(1-$B1940)-cost_fx*Inputs!$D$6)</f>
        <v>166211.628421176</v>
      </c>
      <c r="L1940" s="0" t="n">
        <f aca="false">12*Inputs!$B$7*(1-MIN(1,Inputs!$G$7*$D1940)*churn_nonbuyers)*(ic*Inputs!$C$7+fee_wd*Inputs!$E$7*(1-$B1940)+fee_fx*Inputs!$D$7-cost_acc-cost_wd*Inputs!$E$7*(1-$B1940)-cost_fx*Inputs!$D$7)</f>
        <v>365138.404092706</v>
      </c>
      <c r="M1940" s="0" t="n">
        <f aca="false">12*Inputs!$B$8*(1-MIN(1,Inputs!$G$8*$D1940)*churn_nonbuyers)*(ic*Inputs!$C$8+fee_wd*Inputs!$E$8*(1-$B1940)+fee_fx*Inputs!$D$8-cost_acc-cost_wd*Inputs!$E$8*(1-$B1940)-cost_fx*Inputs!$D$8)</f>
        <v>83553.205165488</v>
      </c>
      <c r="N1940" s="0" t="n">
        <f aca="false">K1940+L1940+I1940-fixed</f>
        <v>14527.0991027724</v>
      </c>
      <c r="O1940" s="0" t="n">
        <f aca="false">K1940+L1940+M1940-fixed</f>
        <v>-85096.7623206305</v>
      </c>
      <c r="P1940" s="0" t="n">
        <f aca="false">12*Inputs!$B$6*(1-MIN(1,Inputs!$F$6*$D1940))*(ic*Inputs!$C$6+flat_fee-cost_acc-cost_wd*Inputs!$E$6*$E1940-cost_fx*Inputs!$D$6)+12*Inputs!$B$7*(1-MIN(1,Inputs!$F$7*$D1940))*(ic*Inputs!$C$7+flat_fee-cost_acc-cost_wd*Inputs!$E$7*$E1940-cost_fx*Inputs!$D$7)+12*Inputs!$B$8*(1-MIN(1,Inputs!$F$8*$D1940))*(ic*Inputs!$C$8+flat_fee-cost_acc-cost_wd*Inputs!$E$8*$E1940-cost_fx*Inputs!$D$8)-fixed</f>
        <v>-139906.0500712</v>
      </c>
    </row>
    <row r="1941" customFormat="false" ht="15" hidden="false" customHeight="false" outlineLevel="0" collapsed="false">
      <c r="A1941" s="0" t="n">
        <v>1876</v>
      </c>
      <c r="B1941" s="0" t="n">
        <v>0.274163</v>
      </c>
      <c r="C1941" s="0" t="n">
        <v>0.64946</v>
      </c>
      <c r="D1941" s="0" t="n">
        <v>1.966545</v>
      </c>
      <c r="E1941" s="0" t="n">
        <v>1.196998</v>
      </c>
      <c r="F1941" s="0" t="n">
        <v>0.056201</v>
      </c>
      <c r="G1941" s="0" t="n">
        <f aca="false">12*Inputs!$B$6*(MIN(1,$H$50*$C1941)*(ic*Inputs!$C$6+pS+fee_fx*Inputs!$D$6-cost_acc-cost_wd*Inputs!$E$6*$E1941-cost_fx*Inputs!$D$6-$F1941)+(1-MIN(1,$H$50*$C1941))*(1-MIN(1,Inputs!$G$6*$D1941)*churn_nonbuyers)*(ic*Inputs!$C$6+fee_wd*Inputs!$E$6*(1-$B1941)+fee_fx*Inputs!$D$6-cost_acc-cost_wd*Inputs!$E$6*(1-$B1941)-cost_fx*Inputs!$D$6))</f>
        <v>182529.628107015</v>
      </c>
      <c r="H1941" s="0" t="n">
        <f aca="false">12*Inputs!$B$7*(MIN(1,$H$51*$C1941)*(ic*Inputs!$C$7+pE+fee_fx*Inputs!$D$7-cost_acc-cost_wd*Inputs!$E$7*$E1941-cost_fx*Inputs!$D$7-$F1941)+(1-MIN(1,$H$51*$C1941))*(1-MIN(1,Inputs!$G$7*$D1941)*churn_nonbuyers)*(ic*Inputs!$C$7+fee_wd*Inputs!$E$7*(1-$B1941)+fee_fx*Inputs!$D$7-cost_acc-cost_wd*Inputs!$E$7*(1-$B1941)-cost_fx*Inputs!$D$7))</f>
        <v>378286.406630551</v>
      </c>
      <c r="I1941" s="0" t="n">
        <f aca="false">12*Inputs!$B$8*(MIN(1,$H$52*$C1941)*(ic*Inputs!$C$8+pT-cost_acc-cost_wd*Inputs!$E$8-cost_fx*Inputs!$D$8-cost_ins)+(1-MIN(1,$H$52*$C1941))*(1-MIN(1,Inputs!$G$8*$D1941)*churn_nonbuyers)*(ic*Inputs!$C$8+fee_wd*Inputs!$E$8*(1-$B1941)+fee_fx*Inputs!$D$8-cost_acc-cost_wd*Inputs!$E$8*(1-$B1941)-cost_fx*Inputs!$D$8))</f>
        <v>93615.76224</v>
      </c>
      <c r="J1941" s="0" t="n">
        <f aca="false">G1941+H1941+I1941-fixed</f>
        <v>-45568.2030224343</v>
      </c>
      <c r="K1941" s="0" t="n">
        <f aca="false">12*Inputs!$B$6*(1-MIN(1,Inputs!$G$6*$D1941)*churn_nonbuyers)*(ic*Inputs!$C$6+fee_wd*Inputs!$E$6*(1-$B1941)+fee_fx*Inputs!$D$6-cost_acc-cost_wd*Inputs!$E$6*(1-$B1941)-cost_fx*Inputs!$D$6)</f>
        <v>146179.662313212</v>
      </c>
      <c r="L1941" s="0" t="n">
        <f aca="false">12*Inputs!$B$7*(1-MIN(1,Inputs!$G$7*$D1941)*churn_nonbuyers)*(ic*Inputs!$C$7+fee_wd*Inputs!$E$7*(1-$B1941)+fee_fx*Inputs!$D$7-cost_acc-cost_wd*Inputs!$E$7*(1-$B1941)-cost_fx*Inputs!$D$7)</f>
        <v>342262.344427927</v>
      </c>
      <c r="M1941" s="0" t="n">
        <f aca="false">12*Inputs!$B$8*(1-MIN(1,Inputs!$G$8*$D1941)*churn_nonbuyers)*(ic*Inputs!$C$8+fee_wd*Inputs!$E$8*(1-$B1941)+fee_fx*Inputs!$D$8-cost_acc-cost_wd*Inputs!$E$8*(1-$B1941)-cost_fx*Inputs!$D$8)</f>
        <v>0</v>
      </c>
      <c r="N1941" s="0" t="n">
        <f aca="false">K1941+L1941+I1941-fixed</f>
        <v>-117942.231018861</v>
      </c>
      <c r="O1941" s="0" t="n">
        <f aca="false">K1941+L1941+M1941-fixed</f>
        <v>-211557.993258861</v>
      </c>
      <c r="P1941" s="0" t="n">
        <f aca="false">12*Inputs!$B$6*(1-MIN(1,Inputs!$F$6*$D1941))*(ic*Inputs!$C$6+flat_fee-cost_acc-cost_wd*Inputs!$E$6*$E1941-cost_fx*Inputs!$D$6)+12*Inputs!$B$7*(1-MIN(1,Inputs!$F$7*$D1941))*(ic*Inputs!$C$7+flat_fee-cost_acc-cost_wd*Inputs!$E$7*$E1941-cost_fx*Inputs!$D$7)+12*Inputs!$B$8*(1-MIN(1,Inputs!$F$8*$D1941))*(ic*Inputs!$C$8+flat_fee-cost_acc-cost_wd*Inputs!$E$8*$E1941-cost_fx*Inputs!$D$8)-fixed</f>
        <v>-452470.188196144</v>
      </c>
    </row>
    <row r="1942" customFormat="false" ht="15" hidden="false" customHeight="false" outlineLevel="0" collapsed="false">
      <c r="A1942" s="0" t="n">
        <v>1877</v>
      </c>
      <c r="B1942" s="0" t="n">
        <v>0.259414</v>
      </c>
      <c r="C1942" s="0" t="n">
        <v>1.063611</v>
      </c>
      <c r="D1942" s="0" t="n">
        <v>1.852334</v>
      </c>
      <c r="E1942" s="0" t="n">
        <v>1.083405</v>
      </c>
      <c r="F1942" s="0" t="n">
        <v>0.071636</v>
      </c>
      <c r="G1942" s="0" t="n">
        <f aca="false">12*Inputs!$B$6*(MIN(1,$H$50*$C1942)*(ic*Inputs!$C$6+pS+fee_fx*Inputs!$D$6-cost_acc-cost_wd*Inputs!$E$6*$E1942-cost_fx*Inputs!$D$6-$F1942)+(1-MIN(1,$H$50*$C1942))*(1-MIN(1,Inputs!$G$6*$D1942)*churn_nonbuyers)*(ic*Inputs!$C$6+fee_wd*Inputs!$E$6*(1-$B1942)+fee_fx*Inputs!$D$6-cost_acc-cost_wd*Inputs!$E$6*(1-$B1942)-cost_fx*Inputs!$D$6))</f>
        <v>210725.076694179</v>
      </c>
      <c r="H1942" s="0" t="n">
        <f aca="false">12*Inputs!$B$7*(MIN(1,$H$51*$C1942)*(ic*Inputs!$C$7+pE+fee_fx*Inputs!$D$7-cost_acc-cost_wd*Inputs!$E$7*$E1942-cost_fx*Inputs!$D$7-$F1942)+(1-MIN(1,$H$51*$C1942))*(1-MIN(1,Inputs!$G$7*$D1942)*churn_nonbuyers)*(ic*Inputs!$C$7+fee_wd*Inputs!$E$7*(1-$B1942)+fee_fx*Inputs!$D$7-cost_acc-cost_wd*Inputs!$E$7*(1-$B1942)-cost_fx*Inputs!$D$7))</f>
        <v>416099.617376733</v>
      </c>
      <c r="I1942" s="0" t="n">
        <f aca="false">12*Inputs!$B$8*(MIN(1,$H$52*$C1942)*(ic*Inputs!$C$8+pT-cost_acc-cost_wd*Inputs!$E$8-cost_fx*Inputs!$D$8-cost_ins)+(1-MIN(1,$H$52*$C1942))*(1-MIN(1,Inputs!$G$8*$D1942)*churn_nonbuyers)*(ic*Inputs!$C$8+fee_wd*Inputs!$E$8*(1-$B1942)+fee_fx*Inputs!$D$8-cost_acc-cost_wd*Inputs!$E$8*(1-$B1942)-cost_fx*Inputs!$D$8))</f>
        <v>153313.143984</v>
      </c>
      <c r="J1942" s="0" t="n">
        <f aca="false">G1942+H1942+I1942-fixed</f>
        <v>80137.8380549124</v>
      </c>
      <c r="K1942" s="0" t="n">
        <f aca="false">12*Inputs!$B$6*(1-MIN(1,Inputs!$G$6*$D1942)*churn_nonbuyers)*(ic*Inputs!$C$6+fee_wd*Inputs!$E$6*(1-$B1942)+fee_fx*Inputs!$D$6-cost_acc-cost_wd*Inputs!$E$6*(1-$B1942)-cost_fx*Inputs!$D$6)</f>
        <v>149032.611160387</v>
      </c>
      <c r="L1942" s="0" t="n">
        <f aca="false">12*Inputs!$B$7*(1-MIN(1,Inputs!$G$7*$D1942)*churn_nonbuyers)*(ic*Inputs!$C$7+fee_wd*Inputs!$E$7*(1-$B1942)+fee_fx*Inputs!$D$7-cost_acc-cost_wd*Inputs!$E$7*(1-$B1942)-cost_fx*Inputs!$D$7)</f>
        <v>345514.404264232</v>
      </c>
      <c r="M1942" s="0" t="n">
        <f aca="false">12*Inputs!$B$8*(1-MIN(1,Inputs!$G$8*$D1942)*churn_nonbuyers)*(ic*Inputs!$C$8+fee_wd*Inputs!$E$8*(1-$B1942)+fee_fx*Inputs!$D$8-cost_acc-cost_wd*Inputs!$E$8*(1-$B1942)-cost_fx*Inputs!$D$8)</f>
        <v>0</v>
      </c>
      <c r="N1942" s="0" t="n">
        <f aca="false">K1942+L1942+I1942-fixed</f>
        <v>-52139.8405913804</v>
      </c>
      <c r="O1942" s="0" t="n">
        <f aca="false">K1942+L1942+M1942-fixed</f>
        <v>-205452.98457538</v>
      </c>
      <c r="P1942" s="0" t="n">
        <f aca="false">12*Inputs!$B$6*(1-MIN(1,Inputs!$F$6*$D1942))*(ic*Inputs!$C$6+flat_fee-cost_acc-cost_wd*Inputs!$E$6*$E1942-cost_fx*Inputs!$D$6)+12*Inputs!$B$7*(1-MIN(1,Inputs!$F$7*$D1942))*(ic*Inputs!$C$7+flat_fee-cost_acc-cost_wd*Inputs!$E$7*$E1942-cost_fx*Inputs!$D$7)+12*Inputs!$B$8*(1-MIN(1,Inputs!$F$8*$D1942))*(ic*Inputs!$C$8+flat_fee-cost_acc-cost_wd*Inputs!$E$8*$E1942-cost_fx*Inputs!$D$8)-fixed</f>
        <v>-414375.503038768</v>
      </c>
    </row>
    <row r="1943" customFormat="false" ht="15" hidden="false" customHeight="false" outlineLevel="0" collapsed="false">
      <c r="A1943" s="0" t="n">
        <v>1878</v>
      </c>
      <c r="B1943" s="0" t="n">
        <v>0.181503</v>
      </c>
      <c r="C1943" s="0" t="n">
        <v>0.874029</v>
      </c>
      <c r="D1943" s="0" t="n">
        <v>0.882763</v>
      </c>
      <c r="E1943" s="0" t="n">
        <v>1.392282</v>
      </c>
      <c r="F1943" s="0" t="n">
        <v>0.3205</v>
      </c>
      <c r="G1943" s="0" t="n">
        <f aca="false">12*Inputs!$B$6*(MIN(1,$H$50*$C1943)*(ic*Inputs!$C$6+pS+fee_fx*Inputs!$D$6-cost_acc-cost_wd*Inputs!$E$6*$E1943-cost_fx*Inputs!$D$6-$F1943)+(1-MIN(1,$H$50*$C1943))*(1-MIN(1,Inputs!$G$6*$D1943)*churn_nonbuyers)*(ic*Inputs!$C$6+fee_wd*Inputs!$E$6*(1-$B1943)+fee_fx*Inputs!$D$6-cost_acc-cost_wd*Inputs!$E$6*(1-$B1943)-cost_fx*Inputs!$D$6))</f>
        <v>205876.928927752</v>
      </c>
      <c r="H1943" s="0" t="n">
        <f aca="false">12*Inputs!$B$7*(MIN(1,$H$51*$C1943)*(ic*Inputs!$C$7+pE+fee_fx*Inputs!$D$7-cost_acc-cost_wd*Inputs!$E$7*$E1943-cost_fx*Inputs!$D$7-$F1943)+(1-MIN(1,$H$51*$C1943))*(1-MIN(1,Inputs!$G$7*$D1943)*churn_nonbuyers)*(ic*Inputs!$C$7+fee_wd*Inputs!$E$7*(1-$B1943)+fee_fx*Inputs!$D$7-cost_acc-cost_wd*Inputs!$E$7*(1-$B1943)-cost_fx*Inputs!$D$7))</f>
        <v>373913.772788282</v>
      </c>
      <c r="I1943" s="0" t="n">
        <f aca="false">12*Inputs!$B$8*(MIN(1,$H$52*$C1943)*(ic*Inputs!$C$8+pT-cost_acc-cost_wd*Inputs!$E$8-cost_fx*Inputs!$D$8-cost_ins)+(1-MIN(1,$H$52*$C1943))*(1-MIN(1,Inputs!$G$8*$D1943)*churn_nonbuyers)*(ic*Inputs!$C$8+fee_wd*Inputs!$E$8*(1-$B1943)+fee_fx*Inputs!$D$8-cost_acc-cost_wd*Inputs!$E$8*(1-$B1943)-cost_fx*Inputs!$D$8))</f>
        <v>173102.394037307</v>
      </c>
      <c r="J1943" s="0" t="n">
        <f aca="false">G1943+H1943+I1943-fixed</f>
        <v>52893.0957533408</v>
      </c>
      <c r="K1943" s="0" t="n">
        <f aca="false">12*Inputs!$B$6*(1-MIN(1,Inputs!$G$6*$D1943)*churn_nonbuyers)*(ic*Inputs!$C$6+fee_wd*Inputs!$E$6*(1-$B1943)+fee_fx*Inputs!$D$6-cost_acc-cost_wd*Inputs!$E$6*(1-$B1943)-cost_fx*Inputs!$D$6)</f>
        <v>167718.930716081</v>
      </c>
      <c r="L1943" s="0" t="n">
        <f aca="false">12*Inputs!$B$7*(1-MIN(1,Inputs!$G$7*$D1943)*churn_nonbuyers)*(ic*Inputs!$C$7+fee_wd*Inputs!$E$7*(1-$B1943)+fee_fx*Inputs!$D$7-cost_acc-cost_wd*Inputs!$E$7*(1-$B1943)-cost_fx*Inputs!$D$7)</f>
        <v>367077.835005649</v>
      </c>
      <c r="M1943" s="0" t="n">
        <f aca="false">12*Inputs!$B$8*(1-MIN(1,Inputs!$G$8*$D1943)*churn_nonbuyers)*(ic*Inputs!$C$8+fee_wd*Inputs!$E$8*(1-$B1943)+fee_fx*Inputs!$D$8-cost_acc-cost_wd*Inputs!$E$8*(1-$B1943)-cost_fx*Inputs!$D$8)</f>
        <v>121377.69662171</v>
      </c>
      <c r="N1943" s="0" t="n">
        <f aca="false">K1943+L1943+I1943-fixed</f>
        <v>7899.1597590358</v>
      </c>
      <c r="O1943" s="0" t="n">
        <f aca="false">K1943+L1943+M1943-fixed</f>
        <v>-43825.5376565603</v>
      </c>
      <c r="P1943" s="0" t="n">
        <f aca="false">12*Inputs!$B$6*(1-MIN(1,Inputs!$F$6*$D1943))*(ic*Inputs!$C$6+flat_fee-cost_acc-cost_wd*Inputs!$E$6*$E1943-cost_fx*Inputs!$D$6)+12*Inputs!$B$7*(1-MIN(1,Inputs!$F$7*$D1943))*(ic*Inputs!$C$7+flat_fee-cost_acc-cost_wd*Inputs!$E$7*$E1943-cost_fx*Inputs!$D$7)+12*Inputs!$B$8*(1-MIN(1,Inputs!$F$8*$D1943))*(ic*Inputs!$C$8+flat_fee-cost_acc-cost_wd*Inputs!$E$8*$E1943-cost_fx*Inputs!$D$8)-fixed</f>
        <v>-43918.1886241599</v>
      </c>
    </row>
    <row r="1944" customFormat="false" ht="15" hidden="false" customHeight="false" outlineLevel="0" collapsed="false">
      <c r="A1944" s="0" t="n">
        <v>1879</v>
      </c>
      <c r="B1944" s="0" t="n">
        <v>0.171449</v>
      </c>
      <c r="C1944" s="0" t="n">
        <v>1.049514</v>
      </c>
      <c r="D1944" s="0" t="n">
        <v>0.780469</v>
      </c>
      <c r="E1944" s="0" t="n">
        <v>1.175025</v>
      </c>
      <c r="F1944" s="0" t="n">
        <v>0.104326</v>
      </c>
      <c r="G1944" s="0" t="n">
        <f aca="false">12*Inputs!$B$6*(MIN(1,$H$50*$C1944)*(ic*Inputs!$C$6+pS+fee_fx*Inputs!$D$6-cost_acc-cost_wd*Inputs!$E$6*$E1944-cost_fx*Inputs!$D$6-$F1944)+(1-MIN(1,$H$50*$C1944))*(1-MIN(1,Inputs!$G$6*$D1944)*churn_nonbuyers)*(ic*Inputs!$C$6+fee_wd*Inputs!$E$6*(1-$B1944)+fee_fx*Inputs!$D$6-cost_acc-cost_wd*Inputs!$E$6*(1-$B1944)-cost_fx*Inputs!$D$6))</f>
        <v>226115.448847903</v>
      </c>
      <c r="H1944" s="0" t="n">
        <f aca="false">12*Inputs!$B$7*(MIN(1,$H$51*$C1944)*(ic*Inputs!$C$7+pE+fee_fx*Inputs!$D$7-cost_acc-cost_wd*Inputs!$E$7*$E1944-cost_fx*Inputs!$D$7-$F1944)+(1-MIN(1,$H$51*$C1944))*(1-MIN(1,Inputs!$G$7*$D1944)*churn_nonbuyers)*(ic*Inputs!$C$7+fee_wd*Inputs!$E$7*(1-$B1944)+fee_fx*Inputs!$D$7-cost_acc-cost_wd*Inputs!$E$7*(1-$B1944)-cost_fx*Inputs!$D$7))</f>
        <v>416113.357812555</v>
      </c>
      <c r="I1944" s="0" t="n">
        <f aca="false">12*Inputs!$B$8*(MIN(1,$H$52*$C1944)*(ic*Inputs!$C$8+pT-cost_acc-cost_wd*Inputs!$E$8-cost_fx*Inputs!$D$8-cost_ins)+(1-MIN(1,$H$52*$C1944))*(1-MIN(1,Inputs!$G$8*$D1944)*churn_nonbuyers)*(ic*Inputs!$C$8+fee_wd*Inputs!$E$8*(1-$B1944)+fee_fx*Inputs!$D$8-cost_acc-cost_wd*Inputs!$E$8*(1-$B1944)-cost_fx*Inputs!$D$8))</f>
        <v>189581.658089506</v>
      </c>
      <c r="J1944" s="0" t="n">
        <f aca="false">G1944+H1944+I1944-fixed</f>
        <v>131810.464749964</v>
      </c>
      <c r="K1944" s="0" t="n">
        <f aca="false">12*Inputs!$B$6*(1-MIN(1,Inputs!$G$6*$D1944)*churn_nonbuyers)*(ic*Inputs!$C$6+fee_wd*Inputs!$E$6*(1-$B1944)+fee_fx*Inputs!$D$6-cost_acc-cost_wd*Inputs!$E$6*(1-$B1944)-cost_fx*Inputs!$D$6)</f>
        <v>170007.653012983</v>
      </c>
      <c r="L1944" s="0" t="n">
        <f aca="false">12*Inputs!$B$7*(1-MIN(1,Inputs!$G$7*$D1944)*churn_nonbuyers)*(ic*Inputs!$C$7+fee_wd*Inputs!$E$7*(1-$B1944)+fee_fx*Inputs!$D$7-cost_acc-cost_wd*Inputs!$E$7*(1-$B1944)-cost_fx*Inputs!$D$7)</f>
        <v>369648.85289579</v>
      </c>
      <c r="M1944" s="0" t="n">
        <f aca="false">12*Inputs!$B$8*(1-MIN(1,Inputs!$G$8*$D1944)*churn_nonbuyers)*(ic*Inputs!$C$8+fee_wd*Inputs!$E$8*(1-$B1944)+fee_fx*Inputs!$D$8-cost_acc-cost_wd*Inputs!$E$8*(1-$B1944)-cost_fx*Inputs!$D$8)</f>
        <v>144344.928033922</v>
      </c>
      <c r="N1944" s="0" t="n">
        <f aca="false">K1944+L1944+I1944-fixed</f>
        <v>29238.1639982795</v>
      </c>
      <c r="O1944" s="0" t="n">
        <f aca="false">K1944+L1944+M1944-fixed</f>
        <v>-15998.5660573052</v>
      </c>
      <c r="P1944" s="0" t="n">
        <f aca="false">12*Inputs!$B$6*(1-MIN(1,Inputs!$F$6*$D1944))*(ic*Inputs!$C$6+flat_fee-cost_acc-cost_wd*Inputs!$E$6*$E1944-cost_fx*Inputs!$D$6)+12*Inputs!$B$7*(1-MIN(1,Inputs!$F$7*$D1944))*(ic*Inputs!$C$7+flat_fee-cost_acc-cost_wd*Inputs!$E$7*$E1944-cost_fx*Inputs!$D$7)+12*Inputs!$B$8*(1-MIN(1,Inputs!$F$8*$D1944))*(ic*Inputs!$C$8+flat_fee-cost_acc-cost_wd*Inputs!$E$8*$E1944-cost_fx*Inputs!$D$8)-fixed</f>
        <v>109439.258582</v>
      </c>
    </row>
    <row r="1945" customFormat="false" ht="15" hidden="false" customHeight="false" outlineLevel="0" collapsed="false">
      <c r="A1945" s="0" t="n">
        <v>1880</v>
      </c>
      <c r="B1945" s="0" t="n">
        <v>0.420006</v>
      </c>
      <c r="C1945" s="0" t="n">
        <v>0.989266</v>
      </c>
      <c r="D1945" s="0" t="n">
        <v>0.841823</v>
      </c>
      <c r="E1945" s="0" t="n">
        <v>1.146356</v>
      </c>
      <c r="F1945" s="0" t="n">
        <v>0.292967</v>
      </c>
      <c r="G1945" s="0" t="n">
        <f aca="false">12*Inputs!$B$6*(MIN(1,$H$50*$C1945)*(ic*Inputs!$C$6+pS+fee_fx*Inputs!$D$6-cost_acc-cost_wd*Inputs!$E$6*$E1945-cost_fx*Inputs!$D$6-$F1945)+(1-MIN(1,$H$50*$C1945))*(1-MIN(1,Inputs!$G$6*$D1945)*churn_nonbuyers)*(ic*Inputs!$C$6+fee_wd*Inputs!$E$6*(1-$B1945)+fee_fx*Inputs!$D$6-cost_acc-cost_wd*Inputs!$E$6*(1-$B1945)-cost_fx*Inputs!$D$6))</f>
        <v>187176.333288778</v>
      </c>
      <c r="H1945" s="0" t="n">
        <f aca="false">12*Inputs!$B$7*(MIN(1,$H$51*$C1945)*(ic*Inputs!$C$7+pE+fee_fx*Inputs!$D$7-cost_acc-cost_wd*Inputs!$E$7*$E1945-cost_fx*Inputs!$D$7-$F1945)+(1-MIN(1,$H$51*$C1945))*(1-MIN(1,Inputs!$G$7*$D1945)*churn_nonbuyers)*(ic*Inputs!$C$7+fee_wd*Inputs!$E$7*(1-$B1945)+fee_fx*Inputs!$D$7-cost_acc-cost_wd*Inputs!$E$7*(1-$B1945)-cost_fx*Inputs!$D$7))</f>
        <v>384460.386051206</v>
      </c>
      <c r="I1945" s="0" t="n">
        <f aca="false">12*Inputs!$B$8*(MIN(1,$H$52*$C1945)*(ic*Inputs!$C$8+pT-cost_acc-cost_wd*Inputs!$E$8-cost_fx*Inputs!$D$8-cost_ins)+(1-MIN(1,$H$52*$C1945))*(1-MIN(1,Inputs!$G$8*$D1945)*churn_nonbuyers)*(ic*Inputs!$C$8+fee_wd*Inputs!$E$8*(1-$B1945)+fee_fx*Inputs!$D$8-cost_acc-cost_wd*Inputs!$E$8*(1-$B1945)-cost_fx*Inputs!$D$8))</f>
        <v>181275.834488182</v>
      </c>
      <c r="J1945" s="0" t="n">
        <f aca="false">G1945+H1945+I1945-fixed</f>
        <v>52912.5538281653</v>
      </c>
      <c r="K1945" s="0" t="n">
        <f aca="false">12*Inputs!$B$6*(1-MIN(1,Inputs!$G$6*$D1945)*churn_nonbuyers)*(ic*Inputs!$C$6+fee_wd*Inputs!$E$6*(1-$B1945)+fee_fx*Inputs!$D$6-cost_acc-cost_wd*Inputs!$E$6*(1-$B1945)-cost_fx*Inputs!$D$6)</f>
        <v>135179.269278754</v>
      </c>
      <c r="L1945" s="0" t="n">
        <f aca="false">12*Inputs!$B$7*(1-MIN(1,Inputs!$G$7*$D1945)*churn_nonbuyers)*(ic*Inputs!$C$7+fee_wd*Inputs!$E$7*(1-$B1945)+fee_fx*Inputs!$D$7-cost_acc-cost_wd*Inputs!$E$7*(1-$B1945)-cost_fx*Inputs!$D$7)</f>
        <v>334063.870463252</v>
      </c>
      <c r="M1945" s="0" t="n">
        <f aca="false">12*Inputs!$B$8*(1-MIN(1,Inputs!$G$8*$D1945)*churn_nonbuyers)*(ic*Inputs!$C$8+fee_wd*Inputs!$E$8*(1-$B1945)+fee_fx*Inputs!$D$8-cost_acc-cost_wd*Inputs!$E$8*(1-$B1945)-cost_fx*Inputs!$D$8)</f>
        <v>125779.968847517</v>
      </c>
      <c r="N1945" s="0" t="n">
        <f aca="false">K1945+L1945+I1945-fixed</f>
        <v>-49481.0257698126</v>
      </c>
      <c r="O1945" s="0" t="n">
        <f aca="false">K1945+L1945+M1945-fixed</f>
        <v>-104976.891410477</v>
      </c>
      <c r="P1945" s="0" t="n">
        <f aca="false">12*Inputs!$B$6*(1-MIN(1,Inputs!$F$6*$D1945))*(ic*Inputs!$C$6+flat_fee-cost_acc-cost_wd*Inputs!$E$6*$E1945-cost_fx*Inputs!$D$6)+12*Inputs!$B$7*(1-MIN(1,Inputs!$F$7*$D1945))*(ic*Inputs!$C$7+flat_fee-cost_acc-cost_wd*Inputs!$E$7*$E1945-cost_fx*Inputs!$D$7)+12*Inputs!$B$8*(1-MIN(1,Inputs!$F$8*$D1945))*(ic*Inputs!$C$8+flat_fee-cost_acc-cost_wd*Inputs!$E$8*$E1945-cost_fx*Inputs!$D$8)-fixed</f>
        <v>90890.6105331202</v>
      </c>
    </row>
    <row r="1946" customFormat="false" ht="15" hidden="false" customHeight="false" outlineLevel="0" collapsed="false">
      <c r="A1946" s="0" t="n">
        <v>1881</v>
      </c>
      <c r="B1946" s="0" t="n">
        <v>0.175753</v>
      </c>
      <c r="C1946" s="0" t="n">
        <v>1.133828</v>
      </c>
      <c r="D1946" s="0" t="n">
        <v>1.640947</v>
      </c>
      <c r="E1946" s="0" t="n">
        <v>1.268819</v>
      </c>
      <c r="F1946" s="0" t="n">
        <v>0.127171</v>
      </c>
      <c r="G1946" s="0" t="n">
        <f aca="false">12*Inputs!$B$6*(MIN(1,$H$50*$C1946)*(ic*Inputs!$C$6+pS+fee_fx*Inputs!$D$6-cost_acc-cost_wd*Inputs!$E$6*$E1946-cost_fx*Inputs!$D$6-$F1946)+(1-MIN(1,$H$50*$C1946))*(1-MIN(1,Inputs!$G$6*$D1946)*churn_nonbuyers)*(ic*Inputs!$C$6+fee_wd*Inputs!$E$6*(1-$B1946)+fee_fx*Inputs!$D$6-cost_acc-cost_wd*Inputs!$E$6*(1-$B1946)-cost_fx*Inputs!$D$6))</f>
        <v>220137.597803024</v>
      </c>
      <c r="H1946" s="0" t="n">
        <f aca="false">12*Inputs!$B$7*(MIN(1,$H$51*$C1946)*(ic*Inputs!$C$7+pE+fee_fx*Inputs!$D$7-cost_acc-cost_wd*Inputs!$E$7*$E1946-cost_fx*Inputs!$D$7-$F1946)+(1-MIN(1,$H$51*$C1946))*(1-MIN(1,Inputs!$G$7*$D1946)*churn_nonbuyers)*(ic*Inputs!$C$7+fee_wd*Inputs!$E$7*(1-$B1946)+fee_fx*Inputs!$D$7-cost_acc-cost_wd*Inputs!$E$7*(1-$B1946)-cost_fx*Inputs!$D$7))</f>
        <v>400441.505959718</v>
      </c>
      <c r="I1946" s="0" t="n">
        <f aca="false">12*Inputs!$B$8*(MIN(1,$H$52*$C1946)*(ic*Inputs!$C$8+pT-cost_acc-cost_wd*Inputs!$E$8-cost_fx*Inputs!$D$8-cost_ins)+(1-MIN(1,$H$52*$C1946))*(1-MIN(1,Inputs!$G$8*$D1946)*churn_nonbuyers)*(ic*Inputs!$C$8+fee_wd*Inputs!$E$8*(1-$B1946)+fee_fx*Inputs!$D$8-cost_acc-cost_wd*Inputs!$E$8*(1-$B1946)-cost_fx*Inputs!$D$8))</f>
        <v>163434.503232</v>
      </c>
      <c r="J1946" s="0" t="n">
        <f aca="false">G1946+H1946+I1946-fixed</f>
        <v>84013.6069947415</v>
      </c>
      <c r="K1946" s="0" t="n">
        <f aca="false">12*Inputs!$B$6*(1-MIN(1,Inputs!$G$6*$D1946)*churn_nonbuyers)*(ic*Inputs!$C$6+fee_wd*Inputs!$E$6*(1-$B1946)+fee_fx*Inputs!$D$6-cost_acc-cost_wd*Inputs!$E$6*(1-$B1946)-cost_fx*Inputs!$D$6)</f>
        <v>161827.312018255</v>
      </c>
      <c r="L1946" s="0" t="n">
        <f aca="false">12*Inputs!$B$7*(1-MIN(1,Inputs!$G$7*$D1946)*churn_nonbuyers)*(ic*Inputs!$C$7+fee_wd*Inputs!$E$7*(1-$B1946)+fee_fx*Inputs!$D$7-cost_acc-cost_wd*Inputs!$E$7*(1-$B1946)-cost_fx*Inputs!$D$7)</f>
        <v>359288.566954953</v>
      </c>
      <c r="M1946" s="0" t="n">
        <f aca="false">12*Inputs!$B$8*(1-MIN(1,Inputs!$G$8*$D1946)*churn_nonbuyers)*(ic*Inputs!$C$8+fee_wd*Inputs!$E$8*(1-$B1946)+fee_fx*Inputs!$D$8-cost_acc-cost_wd*Inputs!$E$8*(1-$B1946)-cost_fx*Inputs!$D$8)</f>
        <v>0</v>
      </c>
      <c r="N1946" s="0" t="n">
        <f aca="false">K1946+L1946+I1946-fixed</f>
        <v>-15449.6177947916</v>
      </c>
      <c r="O1946" s="0" t="n">
        <f aca="false">K1946+L1946+M1946-fixed</f>
        <v>-178884.121026792</v>
      </c>
      <c r="P1946" s="0" t="n">
        <f aca="false">12*Inputs!$B$6*(1-MIN(1,Inputs!$F$6*$D1946))*(ic*Inputs!$C$6+flat_fee-cost_acc-cost_wd*Inputs!$E$6*$E1946-cost_fx*Inputs!$D$6)+12*Inputs!$B$7*(1-MIN(1,Inputs!$F$7*$D1946))*(ic*Inputs!$C$7+flat_fee-cost_acc-cost_wd*Inputs!$E$7*$E1946-cost_fx*Inputs!$D$7)+12*Inputs!$B$8*(1-MIN(1,Inputs!$F$8*$D1946))*(ic*Inputs!$C$8+flat_fee-cost_acc-cost_wd*Inputs!$E$8*$E1946-cost_fx*Inputs!$D$8)-fixed</f>
        <v>-365754.07223368</v>
      </c>
    </row>
    <row r="1947" customFormat="false" ht="15" hidden="false" customHeight="false" outlineLevel="0" collapsed="false">
      <c r="A1947" s="0" t="n">
        <v>1882</v>
      </c>
      <c r="B1947" s="0" t="n">
        <v>0.153689</v>
      </c>
      <c r="C1947" s="0" t="n">
        <v>0.720606</v>
      </c>
      <c r="D1947" s="0" t="n">
        <v>1.502037</v>
      </c>
      <c r="E1947" s="0" t="n">
        <v>1.216113</v>
      </c>
      <c r="F1947" s="0" t="n">
        <v>0.245687</v>
      </c>
      <c r="G1947" s="0" t="n">
        <f aca="false">12*Inputs!$B$6*(MIN(1,$H$50*$C1947)*(ic*Inputs!$C$6+pS+fee_fx*Inputs!$D$6-cost_acc-cost_wd*Inputs!$E$6*$E1947-cost_fx*Inputs!$D$6-$F1947)+(1-MIN(1,$H$50*$C1947))*(1-MIN(1,Inputs!$G$6*$D1947)*churn_nonbuyers)*(ic*Inputs!$C$6+fee_wd*Inputs!$E$6*(1-$B1947)+fee_fx*Inputs!$D$6-cost_acc-cost_wd*Inputs!$E$6*(1-$B1947)-cost_fx*Inputs!$D$6))</f>
        <v>201716.911088398</v>
      </c>
      <c r="H1947" s="0" t="n">
        <f aca="false">12*Inputs!$B$7*(MIN(1,$H$51*$C1947)*(ic*Inputs!$C$7+pE+fee_fx*Inputs!$D$7-cost_acc-cost_wd*Inputs!$E$7*$E1947-cost_fx*Inputs!$D$7-$F1947)+(1-MIN(1,$H$51*$C1947))*(1-MIN(1,Inputs!$G$7*$D1947)*churn_nonbuyers)*(ic*Inputs!$C$7+fee_wd*Inputs!$E$7*(1-$B1947)+fee_fx*Inputs!$D$7-cost_acc-cost_wd*Inputs!$E$7*(1-$B1947)-cost_fx*Inputs!$D$7))</f>
        <v>388179.842541744</v>
      </c>
      <c r="I1947" s="0" t="n">
        <f aca="false">12*Inputs!$B$8*(MIN(1,$H$52*$C1947)*(ic*Inputs!$C$8+pT-cost_acc-cost_wd*Inputs!$E$8-cost_fx*Inputs!$D$8-cost_ins)+(1-MIN(1,$H$52*$C1947))*(1-MIN(1,Inputs!$G$8*$D1947)*churn_nonbuyers)*(ic*Inputs!$C$8+fee_wd*Inputs!$E$8*(1-$B1947)+fee_fx*Inputs!$D$8-cost_acc-cost_wd*Inputs!$E$8*(1-$B1947)-cost_fx*Inputs!$D$8))</f>
        <v>103871.031264</v>
      </c>
      <c r="J1947" s="0" t="n">
        <f aca="false">G1947+H1947+I1947-fixed</f>
        <v>-6232.21510585782</v>
      </c>
      <c r="K1947" s="0" t="n">
        <f aca="false">12*Inputs!$B$6*(1-MIN(1,Inputs!$G$6*$D1947)*churn_nonbuyers)*(ic*Inputs!$C$6+fee_wd*Inputs!$E$6*(1-$B1947)+fee_fx*Inputs!$D$6-cost_acc-cost_wd*Inputs!$E$6*(1-$B1947)-cost_fx*Inputs!$D$6)</f>
        <v>165990.34630435</v>
      </c>
      <c r="L1947" s="0" t="n">
        <f aca="false">12*Inputs!$B$7*(1-MIN(1,Inputs!$G$7*$D1947)*churn_nonbuyers)*(ic*Inputs!$C$7+fee_wd*Inputs!$E$7*(1-$B1947)+fee_fx*Inputs!$D$7-cost_acc-cost_wd*Inputs!$E$7*(1-$B1947)-cost_fx*Inputs!$D$7)</f>
        <v>363897.40160661</v>
      </c>
      <c r="M1947" s="0" t="n">
        <f aca="false">12*Inputs!$B$8*(1-MIN(1,Inputs!$G$8*$D1947)*churn_nonbuyers)*(ic*Inputs!$C$8+fee_wd*Inputs!$E$8*(1-$B1947)+fee_fx*Inputs!$D$8-cost_acc-cost_wd*Inputs!$E$8*(1-$B1947)-cost_fx*Inputs!$D$8)</f>
        <v>0</v>
      </c>
      <c r="N1947" s="0" t="n">
        <f aca="false">K1947+L1947+I1947-fixed</f>
        <v>-66241.2208250406</v>
      </c>
      <c r="O1947" s="0" t="n">
        <f aca="false">K1947+L1947+M1947-fixed</f>
        <v>-170112.252089041</v>
      </c>
      <c r="P1947" s="0" t="n">
        <f aca="false">12*Inputs!$B$6*(1-MIN(1,Inputs!$F$6*$D1947))*(ic*Inputs!$C$6+flat_fee-cost_acc-cost_wd*Inputs!$E$6*$E1947-cost_fx*Inputs!$D$6)+12*Inputs!$B$7*(1-MIN(1,Inputs!$F$7*$D1947))*(ic*Inputs!$C$7+flat_fee-cost_acc-cost_wd*Inputs!$E$7*$E1947-cost_fx*Inputs!$D$7)+12*Inputs!$B$8*(1-MIN(1,Inputs!$F$8*$D1947))*(ic*Inputs!$C$8+flat_fee-cost_acc-cost_wd*Inputs!$E$8*$E1947-cost_fx*Inputs!$D$8)-fixed</f>
        <v>-279962.32401256</v>
      </c>
    </row>
    <row r="1948" customFormat="false" ht="15" hidden="false" customHeight="false" outlineLevel="0" collapsed="false">
      <c r="A1948" s="0" t="n">
        <v>1883</v>
      </c>
      <c r="B1948" s="0" t="n">
        <v>0.057747</v>
      </c>
      <c r="C1948" s="0" t="n">
        <v>0.832314</v>
      </c>
      <c r="D1948" s="0" t="n">
        <v>0.981732</v>
      </c>
      <c r="E1948" s="0" t="n">
        <v>1.169554</v>
      </c>
      <c r="F1948" s="0" t="n">
        <v>0.301229</v>
      </c>
      <c r="G1948" s="0" t="n">
        <f aca="false">12*Inputs!$B$6*(MIN(1,$H$50*$C1948)*(ic*Inputs!$C$6+pS+fee_fx*Inputs!$D$6-cost_acc-cost_wd*Inputs!$E$6*$E1948-cost_fx*Inputs!$D$6-$F1948)+(1-MIN(1,$H$50*$C1948))*(1-MIN(1,Inputs!$G$6*$D1948)*churn_nonbuyers)*(ic*Inputs!$C$6+fee_wd*Inputs!$E$6*(1-$B1948)+fee_fx*Inputs!$D$6-cost_acc-cost_wd*Inputs!$E$6*(1-$B1948)-cost_fx*Inputs!$D$6))</f>
        <v>223703.731711971</v>
      </c>
      <c r="H1948" s="0" t="n">
        <f aca="false">12*Inputs!$B$7*(MIN(1,$H$51*$C1948)*(ic*Inputs!$C$7+pE+fee_fx*Inputs!$D$7-cost_acc-cost_wd*Inputs!$E$7*$E1948-cost_fx*Inputs!$D$7-$F1948)+(1-MIN(1,$H$51*$C1948))*(1-MIN(1,Inputs!$G$7*$D1948)*churn_nonbuyers)*(ic*Inputs!$C$7+fee_wd*Inputs!$E$7*(1-$B1948)+fee_fx*Inputs!$D$7-cost_acc-cost_wd*Inputs!$E$7*(1-$B1948)-cost_fx*Inputs!$D$7))</f>
        <v>406658.035840503</v>
      </c>
      <c r="I1948" s="0" t="n">
        <f aca="false">12*Inputs!$B$8*(MIN(1,$H$52*$C1948)*(ic*Inputs!$C$8+pT-cost_acc-cost_wd*Inputs!$E$8-cost_fx*Inputs!$D$8-cost_ins)+(1-MIN(1,$H$52*$C1948))*(1-MIN(1,Inputs!$G$8*$D1948)*churn_nonbuyers)*(ic*Inputs!$C$8+fee_wd*Inputs!$E$8*(1-$B1948)+fee_fx*Inputs!$D$8-cost_acc-cost_wd*Inputs!$E$8*(1-$B1948)-cost_fx*Inputs!$D$8))</f>
        <v>162223.160651554</v>
      </c>
      <c r="J1948" s="0" t="n">
        <f aca="false">G1948+H1948+I1948-fixed</f>
        <v>92584.9282040278</v>
      </c>
      <c r="K1948" s="0" t="n">
        <f aca="false">12*Inputs!$B$6*(1-MIN(1,Inputs!$G$6*$D1948)*churn_nonbuyers)*(ic*Inputs!$C$6+fee_wd*Inputs!$E$6*(1-$B1948)+fee_fx*Inputs!$D$6-cost_acc-cost_wd*Inputs!$E$6*(1-$B1948)-cost_fx*Inputs!$D$6)</f>
        <v>183796.756400189</v>
      </c>
      <c r="L1948" s="0" t="n">
        <f aca="false">12*Inputs!$B$7*(1-MIN(1,Inputs!$G$7*$D1948)*churn_nonbuyers)*(ic*Inputs!$C$7+fee_wd*Inputs!$E$7*(1-$B1948)+fee_fx*Inputs!$D$7-cost_acc-cost_wd*Inputs!$E$7*(1-$B1948)-cost_fx*Inputs!$D$7)</f>
        <v>383254.311504113</v>
      </c>
      <c r="M1948" s="0" t="n">
        <f aca="false">12*Inputs!$B$8*(1-MIN(1,Inputs!$G$8*$D1948)*churn_nonbuyers)*(ic*Inputs!$C$8+fee_wd*Inputs!$E$8*(1-$B1948)+fee_fx*Inputs!$D$8-cost_acc-cost_wd*Inputs!$E$8*(1-$B1948)-cost_fx*Inputs!$D$8)</f>
        <v>101226.870454214</v>
      </c>
      <c r="N1948" s="0" t="n">
        <f aca="false">K1948+L1948+I1948-fixed</f>
        <v>29274.2285558562</v>
      </c>
      <c r="O1948" s="0" t="n">
        <f aca="false">K1948+L1948+M1948-fixed</f>
        <v>-31722.0616414836</v>
      </c>
      <c r="P1948" s="0" t="n">
        <f aca="false">12*Inputs!$B$6*(1-MIN(1,Inputs!$F$6*$D1948))*(ic*Inputs!$C$6+flat_fee-cost_acc-cost_wd*Inputs!$E$6*$E1948-cost_fx*Inputs!$D$6)+12*Inputs!$B$7*(1-MIN(1,Inputs!$F$7*$D1948))*(ic*Inputs!$C$7+flat_fee-cost_acc-cost_wd*Inputs!$E$7*$E1948-cost_fx*Inputs!$D$7)+12*Inputs!$B$8*(1-MIN(1,Inputs!$F$8*$D1948))*(ic*Inputs!$C$8+flat_fee-cost_acc-cost_wd*Inputs!$E$8*$E1948-cost_fx*Inputs!$D$8)-fixed</f>
        <v>6783.12971072004</v>
      </c>
    </row>
    <row r="1949" customFormat="false" ht="15" hidden="false" customHeight="false" outlineLevel="0" collapsed="false">
      <c r="A1949" s="0" t="n">
        <v>1884</v>
      </c>
      <c r="B1949" s="0" t="n">
        <v>0.248095</v>
      </c>
      <c r="C1949" s="0" t="n">
        <v>0.683742</v>
      </c>
      <c r="D1949" s="0" t="n">
        <v>1.164509</v>
      </c>
      <c r="E1949" s="0" t="n">
        <v>1.262264</v>
      </c>
      <c r="F1949" s="0" t="n">
        <v>0.257164</v>
      </c>
      <c r="G1949" s="0" t="n">
        <f aca="false">12*Inputs!$B$6*(MIN(1,$H$50*$C1949)*(ic*Inputs!$C$6+pS+fee_fx*Inputs!$D$6-cost_acc-cost_wd*Inputs!$E$6*$E1949-cost_fx*Inputs!$D$6-$F1949)+(1-MIN(1,$H$50*$C1949))*(1-MIN(1,Inputs!$G$6*$D1949)*churn_nonbuyers)*(ic*Inputs!$C$6+fee_wd*Inputs!$E$6*(1-$B1949)+fee_fx*Inputs!$D$6-cost_acc-cost_wd*Inputs!$E$6*(1-$B1949)-cost_fx*Inputs!$D$6))</f>
        <v>189741.917017123</v>
      </c>
      <c r="H1949" s="0" t="n">
        <f aca="false">12*Inputs!$B$7*(MIN(1,$H$51*$C1949)*(ic*Inputs!$C$7+pE+fee_fx*Inputs!$D$7-cost_acc-cost_wd*Inputs!$E$7*$E1949-cost_fx*Inputs!$D$7-$F1949)+(1-MIN(1,$H$51*$C1949))*(1-MIN(1,Inputs!$G$7*$D1949)*churn_nonbuyers)*(ic*Inputs!$C$7+fee_wd*Inputs!$E$7*(1-$B1949)+fee_fx*Inputs!$D$7-cost_acc-cost_wd*Inputs!$E$7*(1-$B1949)-cost_fx*Inputs!$D$7))</f>
        <v>376122.372062842</v>
      </c>
      <c r="I1949" s="0" t="n">
        <f aca="false">12*Inputs!$B$8*(MIN(1,$H$52*$C1949)*(ic*Inputs!$C$8+pT-cost_acc-cost_wd*Inputs!$E$8-cost_fx*Inputs!$D$8-cost_ins)+(1-MIN(1,$H$52*$C1949))*(1-MIN(1,Inputs!$G$8*$D1949)*churn_nonbuyers)*(ic*Inputs!$C$8+fee_wd*Inputs!$E$8*(1-$B1949)+fee_fx*Inputs!$D$8-cost_acc-cost_wd*Inputs!$E$8*(1-$B1949)-cost_fx*Inputs!$D$8))</f>
        <v>128866.079479495</v>
      </c>
      <c r="J1949" s="0" t="n">
        <f aca="false">G1949+H1949+I1949-fixed</f>
        <v>-5269.63144054019</v>
      </c>
      <c r="K1949" s="0" t="n">
        <f aca="false">12*Inputs!$B$6*(1-MIN(1,Inputs!$G$6*$D1949)*churn_nonbuyers)*(ic*Inputs!$C$6+fee_wd*Inputs!$E$6*(1-$B1949)+fee_fx*Inputs!$D$6-cost_acc-cost_wd*Inputs!$E$6*(1-$B1949)-cost_fx*Inputs!$D$6)</f>
        <v>156216.213074556</v>
      </c>
      <c r="L1949" s="0" t="n">
        <f aca="false">12*Inputs!$B$7*(1-MIN(1,Inputs!$G$7*$D1949)*churn_nonbuyers)*(ic*Inputs!$C$7+fee_wd*Inputs!$E$7*(1-$B1949)+fee_fx*Inputs!$D$7-cost_acc-cost_wd*Inputs!$E$7*(1-$B1949)-cost_fx*Inputs!$D$7)</f>
        <v>354636.505412734</v>
      </c>
      <c r="M1949" s="0" t="n">
        <f aca="false">12*Inputs!$B$8*(1-MIN(1,Inputs!$G$8*$D1949)*churn_nonbuyers)*(ic*Inputs!$C$8+fee_wd*Inputs!$E$8*(1-$B1949)+fee_fx*Inputs!$D$8-cost_acc-cost_wd*Inputs!$E$8*(1-$B1949)-cost_fx*Inputs!$D$8)</f>
        <v>58131.761387928</v>
      </c>
      <c r="N1949" s="0" t="n">
        <f aca="false">K1949+L1949+I1949-fixed</f>
        <v>-60281.2020332156</v>
      </c>
      <c r="O1949" s="0" t="n">
        <f aca="false">K1949+L1949+M1949-fixed</f>
        <v>-131015.520124782</v>
      </c>
      <c r="P1949" s="0" t="n">
        <f aca="false">12*Inputs!$B$6*(1-MIN(1,Inputs!$F$6*$D1949))*(ic*Inputs!$C$6+flat_fee-cost_acc-cost_wd*Inputs!$E$6*$E1949-cost_fx*Inputs!$D$6)+12*Inputs!$B$7*(1-MIN(1,Inputs!$F$7*$D1949))*(ic*Inputs!$C$7+flat_fee-cost_acc-cost_wd*Inputs!$E$7*$E1949-cost_fx*Inputs!$D$7)+12*Inputs!$B$8*(1-MIN(1,Inputs!$F$8*$D1949))*(ic*Inputs!$C$8+flat_fee-cost_acc-cost_wd*Inputs!$E$8*$E1949-cost_fx*Inputs!$D$8)-fixed</f>
        <v>-125242.53014176</v>
      </c>
    </row>
    <row r="1950" customFormat="false" ht="15" hidden="false" customHeight="false" outlineLevel="0" collapsed="false">
      <c r="A1950" s="0" t="n">
        <v>1885</v>
      </c>
      <c r="B1950" s="0" t="n">
        <v>0.255514</v>
      </c>
      <c r="C1950" s="0" t="n">
        <v>0.651264</v>
      </c>
      <c r="D1950" s="0" t="n">
        <v>1.06603</v>
      </c>
      <c r="E1950" s="0" t="n">
        <v>1.22234</v>
      </c>
      <c r="F1950" s="0" t="n">
        <v>0.159432</v>
      </c>
      <c r="G1950" s="0" t="n">
        <f aca="false">12*Inputs!$B$6*(MIN(1,$H$50*$C1950)*(ic*Inputs!$C$6+pS+fee_fx*Inputs!$D$6-cost_acc-cost_wd*Inputs!$E$6*$E1950-cost_fx*Inputs!$D$6-$F1950)+(1-MIN(1,$H$50*$C1950))*(1-MIN(1,Inputs!$G$6*$D1950)*churn_nonbuyers)*(ic*Inputs!$C$6+fee_wd*Inputs!$E$6*(1-$B1950)+fee_fx*Inputs!$D$6-cost_acc-cost_wd*Inputs!$E$6*(1-$B1950)-cost_fx*Inputs!$D$6))</f>
        <v>190030.484210417</v>
      </c>
      <c r="H1950" s="0" t="n">
        <f aca="false">12*Inputs!$B$7*(MIN(1,$H$51*$C1950)*(ic*Inputs!$C$7+pE+fee_fx*Inputs!$D$7-cost_acc-cost_wd*Inputs!$E$7*$E1950-cost_fx*Inputs!$D$7-$F1950)+(1-MIN(1,$H$51*$C1950))*(1-MIN(1,Inputs!$G$7*$D1950)*churn_nonbuyers)*(ic*Inputs!$C$7+fee_wd*Inputs!$E$7*(1-$B1950)+fee_fx*Inputs!$D$7-cost_acc-cost_wd*Inputs!$E$7*(1-$B1950)-cost_fx*Inputs!$D$7))</f>
        <v>381801.382748959</v>
      </c>
      <c r="I1950" s="0" t="n">
        <f aca="false">12*Inputs!$B$8*(MIN(1,$H$52*$C1950)*(ic*Inputs!$C$8+pT-cost_acc-cost_wd*Inputs!$E$8-cost_fx*Inputs!$D$8-cost_ins)+(1-MIN(1,$H$52*$C1950))*(1-MIN(1,Inputs!$G$8*$D1950)*churn_nonbuyers)*(ic*Inputs!$C$8+fee_wd*Inputs!$E$8*(1-$B1950)+fee_fx*Inputs!$D$8-cost_acc-cost_wd*Inputs!$E$8*(1-$B1950)-cost_fx*Inputs!$D$8))</f>
        <v>137253.178345426</v>
      </c>
      <c r="J1950" s="0" t="n">
        <f aca="false">G1950+H1950+I1950-fixed</f>
        <v>9085.04530480213</v>
      </c>
      <c r="K1950" s="0" t="n">
        <f aca="false">12*Inputs!$B$6*(1-MIN(1,Inputs!$G$6*$D1950)*churn_nonbuyers)*(ic*Inputs!$C$6+fee_wd*Inputs!$E$6*(1-$B1950)+fee_fx*Inputs!$D$6-cost_acc-cost_wd*Inputs!$E$6*(1-$B1950)-cost_fx*Inputs!$D$6)</f>
        <v>156021.577843824</v>
      </c>
      <c r="L1950" s="0" t="n">
        <f aca="false">12*Inputs!$B$7*(1-MIN(1,Inputs!$G$7*$D1950)*churn_nonbuyers)*(ic*Inputs!$C$7+fee_wd*Inputs!$E$7*(1-$B1950)+fee_fx*Inputs!$D$7-cost_acc-cost_wd*Inputs!$E$7*(1-$B1950)-cost_fx*Inputs!$D$7)</f>
        <v>354687.990866294</v>
      </c>
      <c r="M1950" s="0" t="n">
        <f aca="false">12*Inputs!$B$8*(1-MIN(1,Inputs!$G$8*$D1950)*churn_nonbuyers)*(ic*Inputs!$C$8+fee_wd*Inputs!$E$8*(1-$B1950)+fee_fx*Inputs!$D$8-cost_acc-cost_wd*Inputs!$E$8*(1-$B1950)-cost_fx*Inputs!$D$8)</f>
        <v>79720.949404512</v>
      </c>
      <c r="N1950" s="0" t="n">
        <f aca="false">K1950+L1950+I1950-fixed</f>
        <v>-52037.2529444558</v>
      </c>
      <c r="O1950" s="0" t="n">
        <f aca="false">K1950+L1950+M1950-fixed</f>
        <v>-109569.48188537</v>
      </c>
      <c r="P1950" s="0" t="n">
        <f aca="false">12*Inputs!$B$6*(1-MIN(1,Inputs!$F$6*$D1950))*(ic*Inputs!$C$6+flat_fee-cost_acc-cost_wd*Inputs!$E$6*$E1950-cost_fx*Inputs!$D$6)+12*Inputs!$B$7*(1-MIN(1,Inputs!$F$7*$D1950))*(ic*Inputs!$C$7+flat_fee-cost_acc-cost_wd*Inputs!$E$7*$E1950-cost_fx*Inputs!$D$7)+12*Inputs!$B$8*(1-MIN(1,Inputs!$F$8*$D1950))*(ic*Inputs!$C$8+flat_fee-cost_acc-cost_wd*Inputs!$E$8*$E1950-cost_fx*Inputs!$D$8)-fixed</f>
        <v>-59291.5793919999</v>
      </c>
    </row>
    <row r="1951" customFormat="false" ht="15" hidden="false" customHeight="false" outlineLevel="0" collapsed="false">
      <c r="A1951" s="0" t="n">
        <v>1886</v>
      </c>
      <c r="B1951" s="0" t="n">
        <v>0.474653</v>
      </c>
      <c r="C1951" s="0" t="n">
        <v>0.62489</v>
      </c>
      <c r="D1951" s="0" t="n">
        <v>1.400736</v>
      </c>
      <c r="E1951" s="0" t="n">
        <v>1.342485</v>
      </c>
      <c r="F1951" s="0" t="n">
        <v>0.067893</v>
      </c>
      <c r="G1951" s="0" t="n">
        <f aca="false">12*Inputs!$B$6*(MIN(1,$H$50*$C1951)*(ic*Inputs!$C$6+pS+fee_fx*Inputs!$D$6-cost_acc-cost_wd*Inputs!$E$6*$E1951-cost_fx*Inputs!$D$6-$F1951)+(1-MIN(1,$H$50*$C1951))*(1-MIN(1,Inputs!$G$6*$D1951)*churn_nonbuyers)*(ic*Inputs!$C$6+fee_wd*Inputs!$E$6*(1-$B1951)+fee_fx*Inputs!$D$6-cost_acc-cost_wd*Inputs!$E$6*(1-$B1951)-cost_fx*Inputs!$D$6))</f>
        <v>157742.290909708</v>
      </c>
      <c r="H1951" s="0" t="n">
        <f aca="false">12*Inputs!$B$7*(MIN(1,$H$51*$C1951)*(ic*Inputs!$C$7+pE+fee_fx*Inputs!$D$7-cost_acc-cost_wd*Inputs!$E$7*$E1951-cost_fx*Inputs!$D$7-$F1951)+(1-MIN(1,$H$51*$C1951))*(1-MIN(1,Inputs!$G$7*$D1951)*churn_nonbuyers)*(ic*Inputs!$C$7+fee_wd*Inputs!$E$7*(1-$B1951)+fee_fx*Inputs!$D$7-cost_acc-cost_wd*Inputs!$E$7*(1-$B1951)-cost_fx*Inputs!$D$7))</f>
        <v>349915.959863036</v>
      </c>
      <c r="I1951" s="0" t="n">
        <f aca="false">12*Inputs!$B$8*(MIN(1,$H$52*$C1951)*(ic*Inputs!$C$8+pT-cost_acc-cost_wd*Inputs!$E$8-cost_fx*Inputs!$D$8-cost_ins)+(1-MIN(1,$H$52*$C1951))*(1-MIN(1,Inputs!$G$8*$D1951)*churn_nonbuyers)*(ic*Inputs!$C$8+fee_wd*Inputs!$E$8*(1-$B1951)+fee_fx*Inputs!$D$8-cost_acc-cost_wd*Inputs!$E$8*(1-$B1951)-cost_fx*Inputs!$D$8))</f>
        <v>93402.2989581473</v>
      </c>
      <c r="J1951" s="0" t="n">
        <f aca="false">G1951+H1951+I1951-fixed</f>
        <v>-98939.4502691088</v>
      </c>
      <c r="K1951" s="0" t="n">
        <f aca="false">12*Inputs!$B$6*(1-MIN(1,Inputs!$G$6*$D1951)*churn_nonbuyers)*(ic*Inputs!$C$6+fee_wd*Inputs!$E$6*(1-$B1951)+fee_fx*Inputs!$D$6-cost_acc-cost_wd*Inputs!$E$6*(1-$B1951)-cost_fx*Inputs!$D$6)</f>
        <v>123917.566641178</v>
      </c>
      <c r="L1951" s="0" t="n">
        <f aca="false">12*Inputs!$B$7*(1-MIN(1,Inputs!$G$7*$D1951)*churn_nonbuyers)*(ic*Inputs!$C$7+fee_wd*Inputs!$E$7*(1-$B1951)+fee_fx*Inputs!$D$7-cost_acc-cost_wd*Inputs!$E$7*(1-$B1951)-cost_fx*Inputs!$D$7)</f>
        <v>320778.875856707</v>
      </c>
      <c r="M1951" s="0" t="n">
        <f aca="false">12*Inputs!$B$8*(1-MIN(1,Inputs!$G$8*$D1951)*churn_nonbuyers)*(ic*Inputs!$C$8+fee_wd*Inputs!$E$8*(1-$B1951)+fee_fx*Inputs!$D$8-cost_acc-cost_wd*Inputs!$E$8*(1-$B1951)-cost_fx*Inputs!$D$8)</f>
        <v>5915.90981882882</v>
      </c>
      <c r="N1951" s="0" t="n">
        <f aca="false">K1951+L1951+I1951-fixed</f>
        <v>-161901.258543969</v>
      </c>
      <c r="O1951" s="0" t="n">
        <f aca="false">K1951+L1951+M1951-fixed</f>
        <v>-249387.647683287</v>
      </c>
      <c r="P1951" s="0" t="n">
        <f aca="false">12*Inputs!$B$6*(1-MIN(1,Inputs!$F$6*$D1951))*(ic*Inputs!$C$6+flat_fee-cost_acc-cost_wd*Inputs!$E$6*$E1951-cost_fx*Inputs!$D$6)+12*Inputs!$B$7*(1-MIN(1,Inputs!$F$7*$D1951))*(ic*Inputs!$C$7+flat_fee-cost_acc-cost_wd*Inputs!$E$7*$E1951-cost_fx*Inputs!$D$7)+12*Inputs!$B$8*(1-MIN(1,Inputs!$F$8*$D1951))*(ic*Inputs!$C$8+flat_fee-cost_acc-cost_wd*Inputs!$E$8*$E1951-cost_fx*Inputs!$D$8)-fixed</f>
        <v>-270528.7144576</v>
      </c>
    </row>
    <row r="1952" customFormat="false" ht="15" hidden="false" customHeight="false" outlineLevel="0" collapsed="false">
      <c r="A1952" s="0" t="n">
        <v>1887</v>
      </c>
      <c r="B1952" s="0" t="n">
        <v>0.356674</v>
      </c>
      <c r="C1952" s="0" t="n">
        <v>0.94708</v>
      </c>
      <c r="D1952" s="0" t="n">
        <v>1.373827</v>
      </c>
      <c r="E1952" s="0" t="n">
        <v>1.066146</v>
      </c>
      <c r="F1952" s="0" t="n">
        <v>0.089893</v>
      </c>
      <c r="G1952" s="0" t="n">
        <f aca="false">12*Inputs!$B$6*(MIN(1,$H$50*$C1952)*(ic*Inputs!$C$6+pS+fee_fx*Inputs!$D$6-cost_acc-cost_wd*Inputs!$E$6*$E1952-cost_fx*Inputs!$D$6-$F1952)+(1-MIN(1,$H$50*$C1952))*(1-MIN(1,Inputs!$G$6*$D1952)*churn_nonbuyers)*(ic*Inputs!$C$6+fee_wd*Inputs!$E$6*(1-$B1952)+fee_fx*Inputs!$D$6-cost_acc-cost_wd*Inputs!$E$6*(1-$B1952)-cost_fx*Inputs!$D$6))</f>
        <v>195520.905396239</v>
      </c>
      <c r="H1952" s="0" t="n">
        <f aca="false">12*Inputs!$B$7*(MIN(1,$H$51*$C1952)*(ic*Inputs!$C$7+pE+fee_fx*Inputs!$D$7-cost_acc-cost_wd*Inputs!$E$7*$E1952-cost_fx*Inputs!$D$7-$F1952)+(1-MIN(1,$H$51*$C1952))*(1-MIN(1,Inputs!$G$7*$D1952)*churn_nonbuyers)*(ic*Inputs!$C$7+fee_wd*Inputs!$E$7*(1-$B1952)+fee_fx*Inputs!$D$7-cost_acc-cost_wd*Inputs!$E$7*(1-$B1952)-cost_fx*Inputs!$D$7))</f>
        <v>404174.310245959</v>
      </c>
      <c r="I1952" s="0" t="n">
        <f aca="false">12*Inputs!$B$8*(MIN(1,$H$52*$C1952)*(ic*Inputs!$C$8+pT-cost_acc-cost_wd*Inputs!$E$8-cost_fx*Inputs!$D$8-cost_ins)+(1-MIN(1,$H$52*$C1952))*(1-MIN(1,Inputs!$G$8*$D1952)*churn_nonbuyers)*(ic*Inputs!$C$8+fee_wd*Inputs!$E$8*(1-$B1952)+fee_fx*Inputs!$D$8-cost_acc-cost_wd*Inputs!$E$8*(1-$B1952)-cost_fx*Inputs!$D$8))</f>
        <v>140510.523544692</v>
      </c>
      <c r="J1952" s="0" t="n">
        <f aca="false">G1952+H1952+I1952-fixed</f>
        <v>40205.7391868896</v>
      </c>
      <c r="K1952" s="0" t="n">
        <f aca="false">12*Inputs!$B$6*(1-MIN(1,Inputs!$G$6*$D1952)*churn_nonbuyers)*(ic*Inputs!$C$6+fee_wd*Inputs!$E$6*(1-$B1952)+fee_fx*Inputs!$D$6-cost_acc-cost_wd*Inputs!$E$6*(1-$B1952)-cost_fx*Inputs!$D$6)</f>
        <v>139918.828114066</v>
      </c>
      <c r="L1952" s="0" t="n">
        <f aca="false">12*Inputs!$B$7*(1-MIN(1,Inputs!$G$7*$D1952)*churn_nonbuyers)*(ic*Inputs!$C$7+fee_wd*Inputs!$E$7*(1-$B1952)+fee_fx*Inputs!$D$7-cost_acc-cost_wd*Inputs!$E$7*(1-$B1952)-cost_fx*Inputs!$D$7)</f>
        <v>337337.968772439</v>
      </c>
      <c r="M1952" s="0" t="n">
        <f aca="false">12*Inputs!$B$8*(1-MIN(1,Inputs!$G$8*$D1952)*churn_nonbuyers)*(ic*Inputs!$C$8+fee_wd*Inputs!$E$8*(1-$B1952)+fee_fx*Inputs!$D$8-cost_acc-cost_wd*Inputs!$E$8*(1-$B1952)-cost_fx*Inputs!$D$8)</f>
        <v>11851.9363189728</v>
      </c>
      <c r="N1952" s="0" t="n">
        <f aca="false">K1952+L1952+I1952-fixed</f>
        <v>-82232.6795688033</v>
      </c>
      <c r="O1952" s="0" t="n">
        <f aca="false">K1952+L1952+M1952-fixed</f>
        <v>-210891.266794522</v>
      </c>
      <c r="P1952" s="0" t="n">
        <f aca="false">12*Inputs!$B$6*(1-MIN(1,Inputs!$F$6*$D1952))*(ic*Inputs!$C$6+flat_fee-cost_acc-cost_wd*Inputs!$E$6*$E1952-cost_fx*Inputs!$D$6)+12*Inputs!$B$7*(1-MIN(1,Inputs!$F$7*$D1952))*(ic*Inputs!$C$7+flat_fee-cost_acc-cost_wd*Inputs!$E$7*$E1952-cost_fx*Inputs!$D$7)+12*Inputs!$B$8*(1-MIN(1,Inputs!$F$8*$D1952))*(ic*Inputs!$C$8+flat_fee-cost_acc-cost_wd*Inputs!$E$8*$E1952-cost_fx*Inputs!$D$8)-fixed</f>
        <v>-162980.06587792</v>
      </c>
    </row>
    <row r="1953" customFormat="false" ht="15" hidden="false" customHeight="false" outlineLevel="0" collapsed="false">
      <c r="A1953" s="0" t="n">
        <v>1888</v>
      </c>
      <c r="B1953" s="0" t="n">
        <v>0.219494</v>
      </c>
      <c r="C1953" s="0" t="n">
        <v>0.850038</v>
      </c>
      <c r="D1953" s="0" t="n">
        <v>1.384968</v>
      </c>
      <c r="E1953" s="0" t="n">
        <v>1.236873</v>
      </c>
      <c r="F1953" s="0" t="n">
        <v>0.161921</v>
      </c>
      <c r="G1953" s="0" t="n">
        <f aca="false">12*Inputs!$B$6*(MIN(1,$H$50*$C1953)*(ic*Inputs!$C$6+pS+fee_fx*Inputs!$D$6-cost_acc-cost_wd*Inputs!$E$6*$E1953-cost_fx*Inputs!$D$6-$F1953)+(1-MIN(1,$H$50*$C1953))*(1-MIN(1,Inputs!$G$6*$D1953)*churn_nonbuyers)*(ic*Inputs!$C$6+fee_wd*Inputs!$E$6*(1-$B1953)+fee_fx*Inputs!$D$6-cost_acc-cost_wd*Inputs!$E$6*(1-$B1953)-cost_fx*Inputs!$D$6))</f>
        <v>202127.034374376</v>
      </c>
      <c r="H1953" s="0" t="n">
        <f aca="false">12*Inputs!$B$7*(MIN(1,$H$51*$C1953)*(ic*Inputs!$C$7+pE+fee_fx*Inputs!$D$7-cost_acc-cost_wd*Inputs!$E$7*$E1953-cost_fx*Inputs!$D$7-$F1953)+(1-MIN(1,$H$51*$C1953))*(1-MIN(1,Inputs!$G$7*$D1953)*churn_nonbuyers)*(ic*Inputs!$C$7+fee_wd*Inputs!$E$7*(1-$B1953)+fee_fx*Inputs!$D$7-cost_acc-cost_wd*Inputs!$E$7*(1-$B1953)-cost_fx*Inputs!$D$7))</f>
        <v>389498.968922071</v>
      </c>
      <c r="I1953" s="0" t="n">
        <f aca="false">12*Inputs!$B$8*(MIN(1,$H$52*$C1953)*(ic*Inputs!$C$8+pT-cost_acc-cost_wd*Inputs!$E$8-cost_fx*Inputs!$D$8-cost_ins)+(1-MIN(1,$H$52*$C1953))*(1-MIN(1,Inputs!$G$8*$D1953)*churn_nonbuyers)*(ic*Inputs!$C$8+fee_wd*Inputs!$E$8*(1-$B1953)+fee_fx*Inputs!$D$8-cost_acc-cost_wd*Inputs!$E$8*(1-$B1953)-cost_fx*Inputs!$D$8))</f>
        <v>126432.200161439</v>
      </c>
      <c r="J1953" s="0" t="n">
        <f aca="false">G1953+H1953+I1953-fixed</f>
        <v>18058.2034578867</v>
      </c>
      <c r="K1953" s="0" t="n">
        <f aca="false">12*Inputs!$B$6*(1-MIN(1,Inputs!$G$6*$D1953)*churn_nonbuyers)*(ic*Inputs!$C$6+fee_wd*Inputs!$E$6*(1-$B1953)+fee_fx*Inputs!$D$6-cost_acc-cost_wd*Inputs!$E$6*(1-$B1953)-cost_fx*Inputs!$D$6)</f>
        <v>158221.130156582</v>
      </c>
      <c r="L1953" s="0" t="n">
        <f aca="false">12*Inputs!$B$7*(1-MIN(1,Inputs!$G$7*$D1953)*churn_nonbuyers)*(ic*Inputs!$C$7+fee_wd*Inputs!$E$7*(1-$B1953)+fee_fx*Inputs!$D$7-cost_acc-cost_wd*Inputs!$E$7*(1-$B1953)-cost_fx*Inputs!$D$7)</f>
        <v>356153.53722995</v>
      </c>
      <c r="M1953" s="0" t="n">
        <f aca="false">12*Inputs!$B$8*(1-MIN(1,Inputs!$G$8*$D1953)*churn_nonbuyers)*(ic*Inputs!$C$8+fee_wd*Inputs!$E$8*(1-$B1953)+fee_fx*Inputs!$D$8-cost_acc-cost_wd*Inputs!$E$8*(1-$B1953)-cost_fx*Inputs!$D$8)</f>
        <v>9640.93614405122</v>
      </c>
      <c r="N1953" s="0" t="n">
        <f aca="false">K1953+L1953+I1953-fixed</f>
        <v>-59193.1324520287</v>
      </c>
      <c r="O1953" s="0" t="n">
        <f aca="false">K1953+L1953+M1953-fixed</f>
        <v>-175984.396469417</v>
      </c>
      <c r="P1953" s="0" t="n">
        <f aca="false">12*Inputs!$B$6*(1-MIN(1,Inputs!$F$6*$D1953))*(ic*Inputs!$C$6+flat_fee-cost_acc-cost_wd*Inputs!$E$6*$E1953-cost_fx*Inputs!$D$6)+12*Inputs!$B$7*(1-MIN(1,Inputs!$F$7*$D1953))*(ic*Inputs!$C$7+flat_fee-cost_acc-cost_wd*Inputs!$E$7*$E1953-cost_fx*Inputs!$D$7)+12*Inputs!$B$8*(1-MIN(1,Inputs!$F$8*$D1953))*(ic*Inputs!$C$8+flat_fee-cost_acc-cost_wd*Inputs!$E$8*$E1953-cost_fx*Inputs!$D$8)-fixed</f>
        <v>-227066.12428864</v>
      </c>
    </row>
    <row r="1954" customFormat="false" ht="15" hidden="false" customHeight="false" outlineLevel="0" collapsed="false">
      <c r="A1954" s="0" t="n">
        <v>1889</v>
      </c>
      <c r="B1954" s="0" t="n">
        <v>0.191961</v>
      </c>
      <c r="C1954" s="0" t="n">
        <v>1.050019</v>
      </c>
      <c r="D1954" s="0" t="n">
        <v>1.066132</v>
      </c>
      <c r="E1954" s="0" t="n">
        <v>1.284854</v>
      </c>
      <c r="F1954" s="0" t="n">
        <v>0.173517</v>
      </c>
      <c r="G1954" s="0" t="n">
        <f aca="false">12*Inputs!$B$6*(MIN(1,$H$50*$C1954)*(ic*Inputs!$C$6+pS+fee_fx*Inputs!$D$6-cost_acc-cost_wd*Inputs!$E$6*$E1954-cost_fx*Inputs!$D$6-$F1954)+(1-MIN(1,$H$50*$C1954))*(1-MIN(1,Inputs!$G$6*$D1954)*churn_nonbuyers)*(ic*Inputs!$C$6+fee_wd*Inputs!$E$6*(1-$B1954)+fee_fx*Inputs!$D$6-cost_acc-cost_wd*Inputs!$E$6*(1-$B1954)-cost_fx*Inputs!$D$6))</f>
        <v>216935.540928822</v>
      </c>
      <c r="H1954" s="0" t="n">
        <f aca="false">12*Inputs!$B$7*(MIN(1,$H$51*$C1954)*(ic*Inputs!$C$7+pE+fee_fx*Inputs!$D$7-cost_acc-cost_wd*Inputs!$E$7*$E1954-cost_fx*Inputs!$D$7-$F1954)+(1-MIN(1,$H$51*$C1954))*(1-MIN(1,Inputs!$G$7*$D1954)*churn_nonbuyers)*(ic*Inputs!$C$7+fee_wd*Inputs!$E$7*(1-$B1954)+fee_fx*Inputs!$D$7-cost_acc-cost_wd*Inputs!$E$7*(1-$B1954)-cost_fx*Inputs!$D$7))</f>
        <v>395126.085257162</v>
      </c>
      <c r="I1954" s="0" t="n">
        <f aca="false">12*Inputs!$B$8*(MIN(1,$H$52*$C1954)*(ic*Inputs!$C$8+pT-cost_acc-cost_wd*Inputs!$E$8-cost_fx*Inputs!$D$8-cost_ins)+(1-MIN(1,$H$52*$C1954))*(1-MIN(1,Inputs!$G$8*$D1954)*churn_nonbuyers)*(ic*Inputs!$C$8+fee_wd*Inputs!$E$8*(1-$B1954)+fee_fx*Inputs!$D$8-cost_acc-cost_wd*Inputs!$E$8*(1-$B1954)-cost_fx*Inputs!$D$8))</f>
        <v>172678.07203204</v>
      </c>
      <c r="J1954" s="0" t="n">
        <f aca="false">G1954+H1954+I1954-fixed</f>
        <v>84739.6982180236</v>
      </c>
      <c r="K1954" s="0" t="n">
        <f aca="false">12*Inputs!$B$6*(1-MIN(1,Inputs!$G$6*$D1954)*churn_nonbuyers)*(ic*Inputs!$C$6+fee_wd*Inputs!$E$6*(1-$B1954)+fee_fx*Inputs!$D$6-cost_acc-cost_wd*Inputs!$E$6*(1-$B1954)-cost_fx*Inputs!$D$6)</f>
        <v>164684.526946934</v>
      </c>
      <c r="L1954" s="0" t="n">
        <f aca="false">12*Inputs!$B$7*(1-MIN(1,Inputs!$G$7*$D1954)*churn_nonbuyers)*(ic*Inputs!$C$7+fee_wd*Inputs!$E$7*(1-$B1954)+fee_fx*Inputs!$D$7-cost_acc-cost_wd*Inputs!$E$7*(1-$B1954)-cost_fx*Inputs!$D$7)</f>
        <v>363545.796232161</v>
      </c>
      <c r="M1954" s="0" t="n">
        <f aca="false">12*Inputs!$B$8*(1-MIN(1,Inputs!$G$8*$D1954)*churn_nonbuyers)*(ic*Inputs!$C$8+fee_wd*Inputs!$E$8*(1-$B1954)+fee_fx*Inputs!$D$8-cost_acc-cost_wd*Inputs!$E$8*(1-$B1954)-cost_fx*Inputs!$D$8)</f>
        <v>80472.4663390272</v>
      </c>
      <c r="N1954" s="0" t="n">
        <f aca="false">K1954+L1954+I1954-fixed</f>
        <v>908.395211134921</v>
      </c>
      <c r="O1954" s="0" t="n">
        <f aca="false">K1954+L1954+M1954-fixed</f>
        <v>-91297.2104818777</v>
      </c>
      <c r="P1954" s="0" t="n">
        <f aca="false">12*Inputs!$B$6*(1-MIN(1,Inputs!$F$6*$D1954))*(ic*Inputs!$C$6+flat_fee-cost_acc-cost_wd*Inputs!$E$6*$E1954-cost_fx*Inputs!$D$6)+12*Inputs!$B$7*(1-MIN(1,Inputs!$F$7*$D1954))*(ic*Inputs!$C$7+flat_fee-cost_acc-cost_wd*Inputs!$E$7*$E1954-cost_fx*Inputs!$D$7)+12*Inputs!$B$8*(1-MIN(1,Inputs!$F$8*$D1954))*(ic*Inputs!$C$8+flat_fee-cost_acc-cost_wd*Inputs!$E$8*$E1954-cost_fx*Inputs!$D$8)-fixed</f>
        <v>-85357.5029612801</v>
      </c>
    </row>
    <row r="1955" customFormat="false" ht="15" hidden="false" customHeight="false" outlineLevel="0" collapsed="false">
      <c r="A1955" s="0" t="n">
        <v>1890</v>
      </c>
      <c r="B1955" s="0" t="n">
        <v>0.227578</v>
      </c>
      <c r="C1955" s="0" t="n">
        <v>1.001969</v>
      </c>
      <c r="D1955" s="0" t="n">
        <v>0.995997</v>
      </c>
      <c r="E1955" s="0" t="n">
        <v>1.07908</v>
      </c>
      <c r="F1955" s="0" t="n">
        <v>0.084994</v>
      </c>
      <c r="G1955" s="0" t="n">
        <f aca="false">12*Inputs!$B$6*(MIN(1,$H$50*$C1955)*(ic*Inputs!$C$6+pS+fee_fx*Inputs!$D$6-cost_acc-cost_wd*Inputs!$E$6*$E1955-cost_fx*Inputs!$D$6-$F1955)+(1-MIN(1,$H$50*$C1955))*(1-MIN(1,Inputs!$G$6*$D1955)*churn_nonbuyers)*(ic*Inputs!$C$6+fee_wd*Inputs!$E$6*(1-$B1955)+fee_fx*Inputs!$D$6-cost_acc-cost_wd*Inputs!$E$6*(1-$B1955)-cost_fx*Inputs!$D$6))</f>
        <v>217416.769961447</v>
      </c>
      <c r="H1955" s="0" t="n">
        <f aca="false">12*Inputs!$B$7*(MIN(1,$H$51*$C1955)*(ic*Inputs!$C$7+pE+fee_fx*Inputs!$D$7-cost_acc-cost_wd*Inputs!$E$7*$E1955-cost_fx*Inputs!$D$7-$F1955)+(1-MIN(1,$H$51*$C1955))*(1-MIN(1,Inputs!$G$7*$D1955)*churn_nonbuyers)*(ic*Inputs!$C$7+fee_wd*Inputs!$E$7*(1-$B1955)+fee_fx*Inputs!$D$7-cost_acc-cost_wd*Inputs!$E$7*(1-$B1955)-cost_fx*Inputs!$D$7))</f>
        <v>420033.794618464</v>
      </c>
      <c r="I1955" s="0" t="n">
        <f aca="false">12*Inputs!$B$8*(MIN(1,$H$52*$C1955)*(ic*Inputs!$C$8+pT-cost_acc-cost_wd*Inputs!$E$8-cost_fx*Inputs!$D$8-cost_ins)+(1-MIN(1,$H$52*$C1955))*(1-MIN(1,Inputs!$G$8*$D1955)*churn_nonbuyers)*(ic*Inputs!$C$8+fee_wd*Inputs!$E$8*(1-$B1955)+fee_fx*Inputs!$D$8-cost_acc-cost_wd*Inputs!$E$8*(1-$B1955)-cost_fx*Inputs!$D$8))</f>
        <v>172954.216692278</v>
      </c>
      <c r="J1955" s="0" t="n">
        <f aca="false">G1955+H1955+I1955-fixed</f>
        <v>110404.781272189</v>
      </c>
      <c r="K1955" s="0" t="n">
        <f aca="false">12*Inputs!$B$6*(1-MIN(1,Inputs!$G$6*$D1955)*churn_nonbuyers)*(ic*Inputs!$C$6+fee_wd*Inputs!$E$6*(1-$B1955)+fee_fx*Inputs!$D$6-cost_acc-cost_wd*Inputs!$E$6*(1-$B1955)-cost_fx*Inputs!$D$6)</f>
        <v>160421.120677915</v>
      </c>
      <c r="L1955" s="0" t="n">
        <f aca="false">12*Inputs!$B$7*(1-MIN(1,Inputs!$G$7*$D1955)*churn_nonbuyers)*(ic*Inputs!$C$7+fee_wd*Inputs!$E$7*(1-$B1955)+fee_fx*Inputs!$D$7-cost_acc-cost_wd*Inputs!$E$7*(1-$B1955)-cost_fx*Inputs!$D$7)</f>
        <v>359360.389750749</v>
      </c>
      <c r="M1955" s="0" t="n">
        <f aca="false">12*Inputs!$B$8*(1-MIN(1,Inputs!$G$8*$D1955)*churn_nonbuyers)*(ic*Inputs!$C$8+fee_wd*Inputs!$E$8*(1-$B1955)+fee_fx*Inputs!$D$8-cost_acc-cost_wd*Inputs!$E$8*(1-$B1955)-cost_fx*Inputs!$D$8)</f>
        <v>95526.8728169376</v>
      </c>
      <c r="N1955" s="0" t="n">
        <f aca="false">K1955+L1955+I1955-fixed</f>
        <v>-7264.27287905791</v>
      </c>
      <c r="O1955" s="0" t="n">
        <f aca="false">K1955+L1955+M1955-fixed</f>
        <v>-84691.616754398</v>
      </c>
      <c r="P1955" s="0" t="n">
        <f aca="false">12*Inputs!$B$6*(1-MIN(1,Inputs!$F$6*$D1955))*(ic*Inputs!$C$6+flat_fee-cost_acc-cost_wd*Inputs!$E$6*$E1955-cost_fx*Inputs!$D$6)+12*Inputs!$B$7*(1-MIN(1,Inputs!$F$7*$D1955))*(ic*Inputs!$C$7+flat_fee-cost_acc-cost_wd*Inputs!$E$7*$E1955-cost_fx*Inputs!$D$7)+12*Inputs!$B$8*(1-MIN(1,Inputs!$F$8*$D1955))*(ic*Inputs!$C$8+flat_fee-cost_acc-cost_wd*Inputs!$E$8*$E1955-cost_fx*Inputs!$D$8)-fixed</f>
        <v>38490.8700464</v>
      </c>
    </row>
    <row r="1956" customFormat="false" ht="15" hidden="false" customHeight="false" outlineLevel="0" collapsed="false">
      <c r="A1956" s="0" t="n">
        <v>1891</v>
      </c>
      <c r="B1956" s="0" t="n">
        <v>0.271508</v>
      </c>
      <c r="C1956" s="0" t="n">
        <v>0.839387</v>
      </c>
      <c r="D1956" s="0" t="n">
        <v>0.817581</v>
      </c>
      <c r="E1956" s="0" t="n">
        <v>1.282983</v>
      </c>
      <c r="F1956" s="0" t="n">
        <v>0.050602</v>
      </c>
      <c r="G1956" s="0" t="n">
        <f aca="false">12*Inputs!$B$6*(MIN(1,$H$50*$C1956)*(ic*Inputs!$C$6+pS+fee_fx*Inputs!$D$6-cost_acc-cost_wd*Inputs!$E$6*$E1956-cost_fx*Inputs!$D$6-$F1956)+(1-MIN(1,$H$50*$C1956))*(1-MIN(1,Inputs!$G$6*$D1956)*churn_nonbuyers)*(ic*Inputs!$C$6+fee_wd*Inputs!$E$6*(1-$B1956)+fee_fx*Inputs!$D$6-cost_acc-cost_wd*Inputs!$E$6*(1-$B1956)-cost_fx*Inputs!$D$6))</f>
        <v>200635.315693953</v>
      </c>
      <c r="H1956" s="0" t="n">
        <f aca="false">12*Inputs!$B$7*(MIN(1,$H$51*$C1956)*(ic*Inputs!$C$7+pE+fee_fx*Inputs!$D$7-cost_acc-cost_wd*Inputs!$E$7*$E1956-cost_fx*Inputs!$D$7-$F1956)+(1-MIN(1,$H$51*$C1956))*(1-MIN(1,Inputs!$G$7*$D1956)*churn_nonbuyers)*(ic*Inputs!$C$7+fee_wd*Inputs!$E$7*(1-$B1956)+fee_fx*Inputs!$D$7-cost_acc-cost_wd*Inputs!$E$7*(1-$B1956)-cost_fx*Inputs!$D$7))</f>
        <v>389352.806416415</v>
      </c>
      <c r="I1956" s="0" t="n">
        <f aca="false">12*Inputs!$B$8*(MIN(1,$H$52*$C1956)*(ic*Inputs!$C$8+pT-cost_acc-cost_wd*Inputs!$E$8-cost_fx*Inputs!$D$8-cost_ins)+(1-MIN(1,$H$52*$C1956))*(1-MIN(1,Inputs!$G$8*$D1956)*churn_nonbuyers)*(ic*Inputs!$C$8+fee_wd*Inputs!$E$8*(1-$B1956)+fee_fx*Inputs!$D$8-cost_acc-cost_wd*Inputs!$E$8*(1-$B1956)-cost_fx*Inputs!$D$8))</f>
        <v>176268.504631778</v>
      </c>
      <c r="J1956" s="0" t="n">
        <f aca="false">G1956+H1956+I1956-fixed</f>
        <v>66256.6267421466</v>
      </c>
      <c r="K1956" s="0" t="n">
        <f aca="false">12*Inputs!$B$6*(1-MIN(1,Inputs!$G$6*$D1956)*churn_nonbuyers)*(ic*Inputs!$C$6+fee_wd*Inputs!$E$6*(1-$B1956)+fee_fx*Inputs!$D$6-cost_acc-cost_wd*Inputs!$E$6*(1-$B1956)-cost_fx*Inputs!$D$6)</f>
        <v>155859.885951466</v>
      </c>
      <c r="L1956" s="0" t="n">
        <f aca="false">12*Inputs!$B$7*(1-MIN(1,Inputs!$G$7*$D1956)*churn_nonbuyers)*(ic*Inputs!$C$7+fee_wd*Inputs!$E$7*(1-$B1956)+fee_fx*Inputs!$D$7-cost_acc-cost_wd*Inputs!$E$7*(1-$B1956)-cost_fx*Inputs!$D$7)</f>
        <v>355172.340882879</v>
      </c>
      <c r="M1956" s="0" t="n">
        <f aca="false">12*Inputs!$B$8*(1-MIN(1,Inputs!$G$8*$D1956)*churn_nonbuyers)*(ic*Inputs!$C$8+fee_wd*Inputs!$E$8*(1-$B1956)+fee_fx*Inputs!$D$8-cost_acc-cost_wd*Inputs!$E$8*(1-$B1956)-cost_fx*Inputs!$D$8)</f>
        <v>134025.229800173</v>
      </c>
      <c r="N1956" s="0" t="n">
        <f aca="false">K1956+L1956+I1956-fixed</f>
        <v>-12699.2685338766</v>
      </c>
      <c r="O1956" s="0" t="n">
        <f aca="false">K1956+L1956+M1956-fixed</f>
        <v>-54942.5433654822</v>
      </c>
      <c r="P1956" s="0" t="n">
        <f aca="false">12*Inputs!$B$6*(1-MIN(1,Inputs!$F$6*$D1956))*(ic*Inputs!$C$6+flat_fee-cost_acc-cost_wd*Inputs!$E$6*$E1956-cost_fx*Inputs!$D$6)+12*Inputs!$B$7*(1-MIN(1,Inputs!$F$7*$D1956))*(ic*Inputs!$C$7+flat_fee-cost_acc-cost_wd*Inputs!$E$7*$E1956-cost_fx*Inputs!$D$7)+12*Inputs!$B$8*(1-MIN(1,Inputs!$F$8*$D1956))*(ic*Inputs!$C$8+flat_fee-cost_acc-cost_wd*Inputs!$E$8*$E1956-cost_fx*Inputs!$D$8)-fixed</f>
        <v>38705.37162152</v>
      </c>
    </row>
    <row r="1957" customFormat="false" ht="15" hidden="false" customHeight="false" outlineLevel="0" collapsed="false">
      <c r="A1957" s="0" t="n">
        <v>1892</v>
      </c>
      <c r="B1957" s="0" t="n">
        <v>0.029805</v>
      </c>
      <c r="C1957" s="0" t="n">
        <v>0.917866</v>
      </c>
      <c r="D1957" s="0" t="n">
        <v>0.97307</v>
      </c>
      <c r="E1957" s="0" t="n">
        <v>1.117779</v>
      </c>
      <c r="F1957" s="0" t="n">
        <v>0.084178</v>
      </c>
      <c r="G1957" s="0" t="n">
        <f aca="false">12*Inputs!$B$6*(MIN(1,$H$50*$C1957)*(ic*Inputs!$C$6+pS+fee_fx*Inputs!$D$6-cost_acc-cost_wd*Inputs!$E$6*$E1957-cost_fx*Inputs!$D$6-$F1957)+(1-MIN(1,$H$50*$C1957))*(1-MIN(1,Inputs!$G$6*$D1957)*churn_nonbuyers)*(ic*Inputs!$C$6+fee_wd*Inputs!$E$6*(1-$B1957)+fee_fx*Inputs!$D$6-cost_acc-cost_wd*Inputs!$E$6*(1-$B1957)-cost_fx*Inputs!$D$6))</f>
        <v>237115.097918115</v>
      </c>
      <c r="H1957" s="0" t="n">
        <f aca="false">12*Inputs!$B$7*(MIN(1,$H$51*$C1957)*(ic*Inputs!$C$7+pE+fee_fx*Inputs!$D$7-cost_acc-cost_wd*Inputs!$E$7*$E1957-cost_fx*Inputs!$D$7-$F1957)+(1-MIN(1,$H$51*$C1957))*(1-MIN(1,Inputs!$G$7*$D1957)*churn_nonbuyers)*(ic*Inputs!$C$7+fee_wd*Inputs!$E$7*(1-$B1957)+fee_fx*Inputs!$D$7-cost_acc-cost_wd*Inputs!$E$7*(1-$B1957)-cost_fx*Inputs!$D$7))</f>
        <v>428550.52734159</v>
      </c>
      <c r="I1957" s="0" t="n">
        <f aca="false">12*Inputs!$B$8*(MIN(1,$H$52*$C1957)*(ic*Inputs!$C$8+pT-cost_acc-cost_wd*Inputs!$E$8-cost_fx*Inputs!$D$8-cost_ins)+(1-MIN(1,$H$52*$C1957))*(1-MIN(1,Inputs!$G$8*$D1957)*churn_nonbuyers)*(ic*Inputs!$C$8+fee_wd*Inputs!$E$8*(1-$B1957)+fee_fx*Inputs!$D$8-cost_acc-cost_wd*Inputs!$E$8*(1-$B1957)-cost_fx*Inputs!$D$8))</f>
        <v>169347.242212223</v>
      </c>
      <c r="J1957" s="0" t="n">
        <f aca="false">G1957+H1957+I1957-fixed</f>
        <v>135012.867471928</v>
      </c>
      <c r="K1957" s="0" t="n">
        <f aca="false">12*Inputs!$B$6*(1-MIN(1,Inputs!$G$6*$D1957)*churn_nonbuyers)*(ic*Inputs!$C$6+fee_wd*Inputs!$E$6*(1-$B1957)+fee_fx*Inputs!$D$6-cost_acc-cost_wd*Inputs!$E$6*(1-$B1957)-cost_fx*Inputs!$D$6)</f>
        <v>187708.35132972</v>
      </c>
      <c r="L1957" s="0" t="n">
        <f aca="false">12*Inputs!$B$7*(1-MIN(1,Inputs!$G$7*$D1957)*churn_nonbuyers)*(ic*Inputs!$C$7+fee_wd*Inputs!$E$7*(1-$B1957)+fee_fx*Inputs!$D$7-cost_acc-cost_wd*Inputs!$E$7*(1-$B1957)-cost_fx*Inputs!$D$7)</f>
        <v>387263.115437832</v>
      </c>
      <c r="M1957" s="0" t="n">
        <f aca="false">12*Inputs!$B$8*(1-MIN(1,Inputs!$G$8*$D1957)*churn_nonbuyers)*(ic*Inputs!$C$8+fee_wd*Inputs!$E$8*(1-$B1957)+fee_fx*Inputs!$D$8-cost_acc-cost_wd*Inputs!$E$8*(1-$B1957)-cost_fx*Inputs!$D$8)</f>
        <v>103616.80540536</v>
      </c>
      <c r="N1957" s="0" t="n">
        <f aca="false">K1957+L1957+I1957-fixed</f>
        <v>44318.7089797747</v>
      </c>
      <c r="O1957" s="0" t="n">
        <f aca="false">K1957+L1957+M1957-fixed</f>
        <v>-21411.7278270879</v>
      </c>
      <c r="P1957" s="0" t="n">
        <f aca="false">12*Inputs!$B$6*(1-MIN(1,Inputs!$F$6*$D1957))*(ic*Inputs!$C$6+flat_fee-cost_acc-cost_wd*Inputs!$E$6*$E1957-cost_fx*Inputs!$D$6)+12*Inputs!$B$7*(1-MIN(1,Inputs!$F$7*$D1957))*(ic*Inputs!$C$7+flat_fee-cost_acc-cost_wd*Inputs!$E$7*$E1957-cost_fx*Inputs!$D$7)+12*Inputs!$B$8*(1-MIN(1,Inputs!$F$8*$D1957))*(ic*Inputs!$C$8+flat_fee-cost_acc-cost_wd*Inputs!$E$8*$E1957-cost_fx*Inputs!$D$8)-fixed</f>
        <v>34016.8238072</v>
      </c>
    </row>
    <row r="1958" customFormat="false" ht="15" hidden="false" customHeight="false" outlineLevel="0" collapsed="false">
      <c r="A1958" s="0" t="n">
        <v>1893</v>
      </c>
      <c r="B1958" s="0" t="n">
        <v>0.241932</v>
      </c>
      <c r="C1958" s="0" t="n">
        <v>0.993797</v>
      </c>
      <c r="D1958" s="0" t="n">
        <v>1.170241</v>
      </c>
      <c r="E1958" s="0" t="n">
        <v>1.088505</v>
      </c>
      <c r="F1958" s="0" t="n">
        <v>0.108145</v>
      </c>
      <c r="G1958" s="0" t="n">
        <f aca="false">12*Inputs!$B$6*(MIN(1,$H$50*$C1958)*(ic*Inputs!$C$6+pS+fee_fx*Inputs!$D$6-cost_acc-cost_wd*Inputs!$E$6*$E1958-cost_fx*Inputs!$D$6-$F1958)+(1-MIN(1,$H$50*$C1958))*(1-MIN(1,Inputs!$G$6*$D1958)*churn_nonbuyers)*(ic*Inputs!$C$6+fee_wd*Inputs!$E$6*(1-$B1958)+fee_fx*Inputs!$D$6-cost_acc-cost_wd*Inputs!$E$6*(1-$B1958)-cost_fx*Inputs!$D$6))</f>
        <v>213060.775085168</v>
      </c>
      <c r="H1958" s="0" t="n">
        <f aca="false">12*Inputs!$B$7*(MIN(1,$H$51*$C1958)*(ic*Inputs!$C$7+pE+fee_fx*Inputs!$D$7-cost_acc-cost_wd*Inputs!$E$7*$E1958-cost_fx*Inputs!$D$7-$F1958)+(1-MIN(1,$H$51*$C1958))*(1-MIN(1,Inputs!$G$7*$D1958)*churn_nonbuyers)*(ic*Inputs!$C$7+fee_wd*Inputs!$E$7*(1-$B1958)+fee_fx*Inputs!$D$7-cost_acc-cost_wd*Inputs!$E$7*(1-$B1958)-cost_fx*Inputs!$D$7))</f>
        <v>414766.486020982</v>
      </c>
      <c r="I1958" s="0" t="n">
        <f aca="false">12*Inputs!$B$8*(MIN(1,$H$52*$C1958)*(ic*Inputs!$C$8+pT-cost_acc-cost_wd*Inputs!$E$8-cost_fx*Inputs!$D$8-cost_ins)+(1-MIN(1,$H$52*$C1958))*(1-MIN(1,Inputs!$G$8*$D1958)*churn_nonbuyers)*(ic*Inputs!$C$8+fee_wd*Inputs!$E$8*(1-$B1958)+fee_fx*Inputs!$D$8-cost_acc-cost_wd*Inputs!$E$8*(1-$B1958)-cost_fx*Inputs!$D$8))</f>
        <v>160574.058872237</v>
      </c>
      <c r="J1958" s="0" t="n">
        <f aca="false">G1958+H1958+I1958-fixed</f>
        <v>88401.3199783866</v>
      </c>
      <c r="K1958" s="0" t="n">
        <f aca="false">12*Inputs!$B$6*(1-MIN(1,Inputs!$G$6*$D1958)*churn_nonbuyers)*(ic*Inputs!$C$6+fee_wd*Inputs!$E$6*(1-$B1958)+fee_fx*Inputs!$D$6-cost_acc-cost_wd*Inputs!$E$6*(1-$B1958)-cost_fx*Inputs!$D$6)</f>
        <v>157004.217688406</v>
      </c>
      <c r="L1958" s="0" t="n">
        <f aca="false">12*Inputs!$B$7*(1-MIN(1,Inputs!$G$7*$D1958)*churn_nonbuyers)*(ic*Inputs!$C$7+fee_wd*Inputs!$E$7*(1-$B1958)+fee_fx*Inputs!$D$7-cost_acc-cost_wd*Inputs!$E$7*(1-$B1958)-cost_fx*Inputs!$D$7)</f>
        <v>355429.629845044</v>
      </c>
      <c r="M1958" s="0" t="n">
        <f aca="false">12*Inputs!$B$8*(1-MIN(1,Inputs!$G$8*$D1958)*churn_nonbuyers)*(ic*Inputs!$C$8+fee_wd*Inputs!$E$8*(1-$B1958)+fee_fx*Inputs!$D$8-cost_acc-cost_wd*Inputs!$E$8*(1-$B1958)-cost_fx*Inputs!$D$8)</f>
        <v>56923.3901725632</v>
      </c>
      <c r="N1958" s="0" t="n">
        <f aca="false">K1958+L1958+I1958-fixed</f>
        <v>-26992.0935943124</v>
      </c>
      <c r="O1958" s="0" t="n">
        <f aca="false">K1958+L1958+M1958-fixed</f>
        <v>-130642.762293987</v>
      </c>
      <c r="P1958" s="0" t="n">
        <f aca="false">12*Inputs!$B$6*(1-MIN(1,Inputs!$F$6*$D1958))*(ic*Inputs!$C$6+flat_fee-cost_acc-cost_wd*Inputs!$E$6*$E1958-cost_fx*Inputs!$D$6)+12*Inputs!$B$7*(1-MIN(1,Inputs!$F$7*$D1958))*(ic*Inputs!$C$7+flat_fee-cost_acc-cost_wd*Inputs!$E$7*$E1958-cost_fx*Inputs!$D$7)+12*Inputs!$B$8*(1-MIN(1,Inputs!$F$8*$D1958))*(ic*Inputs!$C$8+flat_fee-cost_acc-cost_wd*Inputs!$E$8*$E1958-cost_fx*Inputs!$D$8)-fixed</f>
        <v>-60149.7035188001</v>
      </c>
    </row>
    <row r="1959" customFormat="false" ht="15" hidden="false" customHeight="false" outlineLevel="0" collapsed="false">
      <c r="A1959" s="0" t="n">
        <v>1894</v>
      </c>
      <c r="B1959" s="0" t="n">
        <v>0.152059</v>
      </c>
      <c r="C1959" s="0" t="n">
        <v>0.764587</v>
      </c>
      <c r="D1959" s="0" t="n">
        <v>1.334801</v>
      </c>
      <c r="E1959" s="0" t="n">
        <v>1.163272</v>
      </c>
      <c r="F1959" s="0" t="n">
        <v>0.391238</v>
      </c>
      <c r="G1959" s="0" t="n">
        <f aca="false">12*Inputs!$B$6*(MIN(1,$H$50*$C1959)*(ic*Inputs!$C$6+pS+fee_fx*Inputs!$D$6-cost_acc-cost_wd*Inputs!$E$6*$E1959-cost_fx*Inputs!$D$6-$F1959)+(1-MIN(1,$H$50*$C1959))*(1-MIN(1,Inputs!$G$6*$D1959)*churn_nonbuyers)*(ic*Inputs!$C$6+fee_wd*Inputs!$E$6*(1-$B1959)+fee_fx*Inputs!$D$6-cost_acc-cost_wd*Inputs!$E$6*(1-$B1959)-cost_fx*Inputs!$D$6))</f>
        <v>203878.781695946</v>
      </c>
      <c r="H1959" s="0" t="n">
        <f aca="false">12*Inputs!$B$7*(MIN(1,$H$51*$C1959)*(ic*Inputs!$C$7+pE+fee_fx*Inputs!$D$7-cost_acc-cost_wd*Inputs!$E$7*$E1959-cost_fx*Inputs!$D$7-$F1959)+(1-MIN(1,$H$51*$C1959))*(1-MIN(1,Inputs!$G$7*$D1959)*churn_nonbuyers)*(ic*Inputs!$C$7+fee_wd*Inputs!$E$7*(1-$B1959)+fee_fx*Inputs!$D$7-cost_acc-cost_wd*Inputs!$E$7*(1-$B1959)-cost_fx*Inputs!$D$7))</f>
        <v>389389.593566662</v>
      </c>
      <c r="I1959" s="0" t="n">
        <f aca="false">12*Inputs!$B$8*(MIN(1,$H$52*$C1959)*(ic*Inputs!$C$8+pT-cost_acc-cost_wd*Inputs!$E$8-cost_fx*Inputs!$D$8-cost_ins)+(1-MIN(1,$H$52*$C1959))*(1-MIN(1,Inputs!$G$8*$D1959)*churn_nonbuyers)*(ic*Inputs!$C$8+fee_wd*Inputs!$E$8*(1-$B1959)+fee_fx*Inputs!$D$8-cost_acc-cost_wd*Inputs!$E$8*(1-$B1959)-cost_fx*Inputs!$D$8))</f>
        <v>119945.904548715</v>
      </c>
      <c r="J1959" s="0" t="n">
        <f aca="false">G1959+H1959+I1959-fixed</f>
        <v>13214.2798113233</v>
      </c>
      <c r="K1959" s="0" t="n">
        <f aca="false">12*Inputs!$B$6*(1-MIN(1,Inputs!$G$6*$D1959)*churn_nonbuyers)*(ic*Inputs!$C$6+fee_wd*Inputs!$E$6*(1-$B1959)+fee_fx*Inputs!$D$6-cost_acc-cost_wd*Inputs!$E$6*(1-$B1959)-cost_fx*Inputs!$D$6)</f>
        <v>167710.083157865</v>
      </c>
      <c r="L1959" s="0" t="n">
        <f aca="false">12*Inputs!$B$7*(1-MIN(1,Inputs!$G$7*$D1959)*churn_nonbuyers)*(ic*Inputs!$C$7+fee_wd*Inputs!$E$7*(1-$B1959)+fee_fx*Inputs!$D$7-cost_acc-cost_wd*Inputs!$E$7*(1-$B1959)-cost_fx*Inputs!$D$7)</f>
        <v>366034.575046719</v>
      </c>
      <c r="M1959" s="0" t="n">
        <f aca="false">12*Inputs!$B$8*(1-MIN(1,Inputs!$G$8*$D1959)*churn_nonbuyers)*(ic*Inputs!$C$8+fee_wd*Inputs!$E$8*(1-$B1959)+fee_fx*Inputs!$D$8-cost_acc-cost_wd*Inputs!$E$8*(1-$B1959)-cost_fx*Inputs!$D$8)</f>
        <v>20945.5772967025</v>
      </c>
      <c r="N1959" s="0" t="n">
        <f aca="false">K1959+L1959+I1959-fixed</f>
        <v>-46309.4372467016</v>
      </c>
      <c r="O1959" s="0" t="n">
        <f aca="false">K1959+L1959+M1959-fixed</f>
        <v>-145309.764498714</v>
      </c>
      <c r="P1959" s="0" t="n">
        <f aca="false">12*Inputs!$B$6*(1-MIN(1,Inputs!$F$6*$D1959))*(ic*Inputs!$C$6+flat_fee-cost_acc-cost_wd*Inputs!$E$6*$E1959-cost_fx*Inputs!$D$6)+12*Inputs!$B$7*(1-MIN(1,Inputs!$F$7*$D1959))*(ic*Inputs!$C$7+flat_fee-cost_acc-cost_wd*Inputs!$E$7*$E1959-cost_fx*Inputs!$D$7)+12*Inputs!$B$8*(1-MIN(1,Inputs!$F$8*$D1959))*(ic*Inputs!$C$8+flat_fee-cost_acc-cost_wd*Inputs!$E$8*$E1959-cost_fx*Inputs!$D$8)-fixed</f>
        <v>-175745.89139872</v>
      </c>
    </row>
    <row r="1960" customFormat="false" ht="15" hidden="false" customHeight="false" outlineLevel="0" collapsed="false">
      <c r="A1960" s="0" t="n">
        <v>1895</v>
      </c>
      <c r="B1960" s="0" t="n">
        <v>0.097781</v>
      </c>
      <c r="C1960" s="0" t="n">
        <v>0.944076</v>
      </c>
      <c r="D1960" s="0" t="n">
        <v>1.271542</v>
      </c>
      <c r="E1960" s="0" t="n">
        <v>1.364704</v>
      </c>
      <c r="F1960" s="0" t="n">
        <v>0.422162</v>
      </c>
      <c r="G1960" s="0" t="n">
        <f aca="false">12*Inputs!$B$6*(MIN(1,$H$50*$C1960)*(ic*Inputs!$C$6+pS+fee_fx*Inputs!$D$6-cost_acc-cost_wd*Inputs!$E$6*$E1960-cost_fx*Inputs!$D$6-$F1960)+(1-MIN(1,$H$50*$C1960))*(1-MIN(1,Inputs!$G$6*$D1960)*churn_nonbuyers)*(ic*Inputs!$C$6+fee_wd*Inputs!$E$6*(1-$B1960)+fee_fx*Inputs!$D$6-cost_acc-cost_wd*Inputs!$E$6*(1-$B1960)-cost_fx*Inputs!$D$6))</f>
        <v>214607.185982349</v>
      </c>
      <c r="H1960" s="0" t="n">
        <f aca="false">12*Inputs!$B$7*(MIN(1,$H$51*$C1960)*(ic*Inputs!$C$7+pE+fee_fx*Inputs!$D$7-cost_acc-cost_wd*Inputs!$E$7*$E1960-cost_fx*Inputs!$D$7-$F1960)+(1-MIN(1,$H$51*$C1960))*(1-MIN(1,Inputs!$G$7*$D1960)*churn_nonbuyers)*(ic*Inputs!$C$7+fee_wd*Inputs!$E$7*(1-$B1960)+fee_fx*Inputs!$D$7-cost_acc-cost_wd*Inputs!$E$7*(1-$B1960)-cost_fx*Inputs!$D$7))</f>
        <v>376412.653010098</v>
      </c>
      <c r="I1960" s="0" t="n">
        <f aca="false">12*Inputs!$B$8*(MIN(1,$H$52*$C1960)*(ic*Inputs!$C$8+pT-cost_acc-cost_wd*Inputs!$E$8-cost_fx*Inputs!$D$8-cost_ins)+(1-MIN(1,$H$52*$C1960))*(1-MIN(1,Inputs!$G$8*$D1960)*churn_nonbuyers)*(ic*Inputs!$C$8+fee_wd*Inputs!$E$8*(1-$B1960)+fee_fx*Inputs!$D$8-cost_acc-cost_wd*Inputs!$E$8*(1-$B1960)-cost_fx*Inputs!$D$8))</f>
        <v>148075.85869795</v>
      </c>
      <c r="J1960" s="0" t="n">
        <f aca="false">G1960+H1960+I1960-fixed</f>
        <v>39095.6976903972</v>
      </c>
      <c r="K1960" s="0" t="n">
        <f aca="false">12*Inputs!$B$6*(1-MIN(1,Inputs!$G$6*$D1960)*churn_nonbuyers)*(ic*Inputs!$C$6+fee_wd*Inputs!$E$6*(1-$B1960)+fee_fx*Inputs!$D$6-cost_acc-cost_wd*Inputs!$E$6*(1-$B1960)-cost_fx*Inputs!$D$6)</f>
        <v>175597.587707774</v>
      </c>
      <c r="L1960" s="0" t="n">
        <f aca="false">12*Inputs!$B$7*(1-MIN(1,Inputs!$G$7*$D1960)*churn_nonbuyers)*(ic*Inputs!$C$7+fee_wd*Inputs!$E$7*(1-$B1960)+fee_fx*Inputs!$D$7-cost_acc-cost_wd*Inputs!$E$7*(1-$B1960)-cost_fx*Inputs!$D$7)</f>
        <v>374276.081008665</v>
      </c>
      <c r="M1960" s="0" t="n">
        <f aca="false">12*Inputs!$B$8*(1-MIN(1,Inputs!$G$8*$D1960)*churn_nonbuyers)*(ic*Inputs!$C$8+fee_wd*Inputs!$E$8*(1-$B1960)+fee_fx*Inputs!$D$8-cost_acc-cost_wd*Inputs!$E$8*(1-$B1960)-cost_fx*Inputs!$D$8)</f>
        <v>35362.1728229472</v>
      </c>
      <c r="N1960" s="0" t="n">
        <f aca="false">K1960+L1960+I1960-fixed</f>
        <v>-2050.47258561139</v>
      </c>
      <c r="O1960" s="0" t="n">
        <f aca="false">K1960+L1960+M1960-fixed</f>
        <v>-114764.158460614</v>
      </c>
      <c r="P1960" s="0" t="n">
        <f aca="false">12*Inputs!$B$6*(1-MIN(1,Inputs!$F$6*$D1960))*(ic*Inputs!$C$6+flat_fee-cost_acc-cost_wd*Inputs!$E$6*$E1960-cost_fx*Inputs!$D$6)+12*Inputs!$B$7*(1-MIN(1,Inputs!$F$7*$D1960))*(ic*Inputs!$C$7+flat_fee-cost_acc-cost_wd*Inputs!$E$7*$E1960-cost_fx*Inputs!$D$7)+12*Inputs!$B$8*(1-MIN(1,Inputs!$F$8*$D1960))*(ic*Inputs!$C$8+flat_fee-cost_acc-cost_wd*Inputs!$E$8*$E1960-cost_fx*Inputs!$D$8)-fixed</f>
        <v>-216442.47611968</v>
      </c>
    </row>
    <row r="1961" customFormat="false" ht="15" hidden="false" customHeight="false" outlineLevel="0" collapsed="false">
      <c r="A1961" s="0" t="n">
        <v>1896</v>
      </c>
      <c r="B1961" s="0" t="n">
        <v>0.304215</v>
      </c>
      <c r="C1961" s="0" t="n">
        <v>0.992661</v>
      </c>
      <c r="D1961" s="0" t="n">
        <v>1.234832</v>
      </c>
      <c r="E1961" s="0" t="n">
        <v>1.21125</v>
      </c>
      <c r="F1961" s="0" t="n">
        <v>0.415836</v>
      </c>
      <c r="G1961" s="0" t="n">
        <f aca="false">12*Inputs!$B$6*(MIN(1,$H$50*$C1961)*(ic*Inputs!$C$6+pS+fee_fx*Inputs!$D$6-cost_acc-cost_wd*Inputs!$E$6*$E1961-cost_fx*Inputs!$D$6-$F1961)+(1-MIN(1,$H$50*$C1961))*(1-MIN(1,Inputs!$G$6*$D1961)*churn_nonbuyers)*(ic*Inputs!$C$6+fee_wd*Inputs!$E$6*(1-$B1961)+fee_fx*Inputs!$D$6-cost_acc-cost_wd*Inputs!$E$6*(1-$B1961)-cost_fx*Inputs!$D$6))</f>
        <v>194909.691113556</v>
      </c>
      <c r="H1961" s="0" t="n">
        <f aca="false">12*Inputs!$B$7*(MIN(1,$H$51*$C1961)*(ic*Inputs!$C$7+pE+fee_fx*Inputs!$D$7-cost_acc-cost_wd*Inputs!$E$7*$E1961-cost_fx*Inputs!$D$7-$F1961)+(1-MIN(1,$H$51*$C1961))*(1-MIN(1,Inputs!$G$7*$D1961)*churn_nonbuyers)*(ic*Inputs!$C$7+fee_wd*Inputs!$E$7*(1-$B1961)+fee_fx*Inputs!$D$7-cost_acc-cost_wd*Inputs!$E$7*(1-$B1961)-cost_fx*Inputs!$D$7))</f>
        <v>377431.654136805</v>
      </c>
      <c r="I1961" s="0" t="n">
        <f aca="false">12*Inputs!$B$8*(MIN(1,$H$52*$C1961)*(ic*Inputs!$C$8+pT-cost_acc-cost_wd*Inputs!$E$8-cost_fx*Inputs!$D$8-cost_ins)+(1-MIN(1,$H$52*$C1961))*(1-MIN(1,Inputs!$G$8*$D1961)*churn_nonbuyers)*(ic*Inputs!$C$8+fee_wd*Inputs!$E$8*(1-$B1961)+fee_fx*Inputs!$D$8-cost_acc-cost_wd*Inputs!$E$8*(1-$B1961)-cost_fx*Inputs!$D$8))</f>
        <v>155988.93512863</v>
      </c>
      <c r="J1961" s="0" t="n">
        <f aca="false">G1961+H1961+I1961-fixed</f>
        <v>28330.2803789903</v>
      </c>
      <c r="K1961" s="0" t="n">
        <f aca="false">12*Inputs!$B$6*(1-MIN(1,Inputs!$G$6*$D1961)*churn_nonbuyers)*(ic*Inputs!$C$6+fee_wd*Inputs!$E$6*(1-$B1961)+fee_fx*Inputs!$D$6-cost_acc-cost_wd*Inputs!$E$6*(1-$B1961)-cost_fx*Inputs!$D$6)</f>
        <v>148050.645241536</v>
      </c>
      <c r="L1961" s="0" t="n">
        <f aca="false">12*Inputs!$B$7*(1-MIN(1,Inputs!$G$7*$D1961)*churn_nonbuyers)*(ic*Inputs!$C$7+fee_wd*Inputs!$E$7*(1-$B1961)+fee_fx*Inputs!$D$7-cost_acc-cost_wd*Inputs!$E$7*(1-$B1961)-cost_fx*Inputs!$D$7)</f>
        <v>346079.339208922</v>
      </c>
      <c r="M1961" s="0" t="n">
        <f aca="false">12*Inputs!$B$8*(1-MIN(1,Inputs!$G$8*$D1961)*churn_nonbuyers)*(ic*Inputs!$C$8+fee_wd*Inputs!$E$8*(1-$B1961)+fee_fx*Inputs!$D$8-cost_acc-cost_wd*Inputs!$E$8*(1-$B1961)-cost_fx*Inputs!$D$8)</f>
        <v>42285.253047168</v>
      </c>
      <c r="N1961" s="0" t="n">
        <f aca="false">K1961+L1961+I1961-fixed</f>
        <v>-49881.0804209127</v>
      </c>
      <c r="O1961" s="0" t="n">
        <f aca="false">K1961+L1961+M1961-fixed</f>
        <v>-163584.762502374</v>
      </c>
      <c r="P1961" s="0" t="n">
        <f aca="false">12*Inputs!$B$6*(1-MIN(1,Inputs!$F$6*$D1961))*(ic*Inputs!$C$6+flat_fee-cost_acc-cost_wd*Inputs!$E$6*$E1961-cost_fx*Inputs!$D$6)+12*Inputs!$B$7*(1-MIN(1,Inputs!$F$7*$D1961))*(ic*Inputs!$C$7+flat_fee-cost_acc-cost_wd*Inputs!$E$7*$E1961-cost_fx*Inputs!$D$7)+12*Inputs!$B$8*(1-MIN(1,Inputs!$F$8*$D1961))*(ic*Inputs!$C$8+flat_fee-cost_acc-cost_wd*Inputs!$E$8*$E1961-cost_fx*Inputs!$D$8)-fixed</f>
        <v>-141310.357696</v>
      </c>
    </row>
    <row r="1962" customFormat="false" ht="15" hidden="false" customHeight="false" outlineLevel="0" collapsed="false">
      <c r="A1962" s="0" t="n">
        <v>1897</v>
      </c>
      <c r="B1962" s="0" t="n">
        <v>0.337678</v>
      </c>
      <c r="C1962" s="0" t="n">
        <v>0.998115</v>
      </c>
      <c r="D1962" s="0" t="n">
        <v>1.129499</v>
      </c>
      <c r="E1962" s="0" t="n">
        <v>1.34468</v>
      </c>
      <c r="F1962" s="0" t="n">
        <v>0.234601</v>
      </c>
      <c r="G1962" s="0" t="n">
        <f aca="false">12*Inputs!$B$6*(MIN(1,$H$50*$C1962)*(ic*Inputs!$C$6+pS+fee_fx*Inputs!$D$6-cost_acc-cost_wd*Inputs!$E$6*$E1962-cost_fx*Inputs!$D$6-$F1962)+(1-MIN(1,$H$50*$C1962))*(1-MIN(1,Inputs!$G$6*$D1962)*churn_nonbuyers)*(ic*Inputs!$C$6+fee_wd*Inputs!$E$6*(1-$B1962)+fee_fx*Inputs!$D$6-cost_acc-cost_wd*Inputs!$E$6*(1-$B1962)-cost_fx*Inputs!$D$6))</f>
        <v>192847.683288538</v>
      </c>
      <c r="H1962" s="0" t="n">
        <f aca="false">12*Inputs!$B$7*(MIN(1,$H$51*$C1962)*(ic*Inputs!$C$7+pE+fee_fx*Inputs!$D$7-cost_acc-cost_wd*Inputs!$E$7*$E1962-cost_fx*Inputs!$D$7-$F1962)+(1-MIN(1,$H$51*$C1962))*(1-MIN(1,Inputs!$G$7*$D1962)*churn_nonbuyers)*(ic*Inputs!$C$7+fee_wd*Inputs!$E$7*(1-$B1962)+fee_fx*Inputs!$D$7-cost_acc-cost_wd*Inputs!$E$7*(1-$B1962)-cost_fx*Inputs!$D$7))</f>
        <v>370566.729014205</v>
      </c>
      <c r="I1962" s="0" t="n">
        <f aca="false">12*Inputs!$B$8*(MIN(1,$H$52*$C1962)*(ic*Inputs!$C$8+pT-cost_acc-cost_wd*Inputs!$E$8-cost_fx*Inputs!$D$8-cost_ins)+(1-MIN(1,$H$52*$C1962))*(1-MIN(1,Inputs!$G$8*$D1962)*churn_nonbuyers)*(ic*Inputs!$C$8+fee_wd*Inputs!$E$8*(1-$B1962)+fee_fx*Inputs!$D$8-cost_acc-cost_wd*Inputs!$E$8*(1-$B1962)-cost_fx*Inputs!$D$8))</f>
        <v>163439.614838837</v>
      </c>
      <c r="J1962" s="0" t="n">
        <f aca="false">G1962+H1962+I1962-fixed</f>
        <v>26854.0271415804</v>
      </c>
      <c r="K1962" s="0" t="n">
        <f aca="false">12*Inputs!$B$6*(1-MIN(1,Inputs!$G$6*$D1962)*churn_nonbuyers)*(ic*Inputs!$C$6+fee_wd*Inputs!$E$6*(1-$B1962)+fee_fx*Inputs!$D$6-cost_acc-cost_wd*Inputs!$E$6*(1-$B1962)-cost_fx*Inputs!$D$6)</f>
        <v>144335.148215918</v>
      </c>
      <c r="L1962" s="0" t="n">
        <f aca="false">12*Inputs!$B$7*(1-MIN(1,Inputs!$G$7*$D1962)*churn_nonbuyers)*(ic*Inputs!$C$7+fee_wd*Inputs!$E$7*(1-$B1962)+fee_fx*Inputs!$D$7-cost_acc-cost_wd*Inputs!$E$7*(1-$B1962)-cost_fx*Inputs!$D$7)</f>
        <v>342559.626177551</v>
      </c>
      <c r="M1962" s="0" t="n">
        <f aca="false">12*Inputs!$B$8*(1-MIN(1,Inputs!$G$8*$D1962)*churn_nonbuyers)*(ic*Inputs!$C$8+fee_wd*Inputs!$E$8*(1-$B1962)+fee_fx*Inputs!$D$8-cost_acc-cost_wd*Inputs!$E$8*(1-$B1962)-cost_fx*Inputs!$D$8)</f>
        <v>64938.7984476192</v>
      </c>
      <c r="N1962" s="0" t="n">
        <f aca="false">K1962+L1962+I1962-fixed</f>
        <v>-49665.610767693</v>
      </c>
      <c r="O1962" s="0" t="n">
        <f aca="false">K1962+L1962+M1962-fixed</f>
        <v>-148166.427158911</v>
      </c>
      <c r="P1962" s="0" t="n">
        <f aca="false">12*Inputs!$B$6*(1-MIN(1,Inputs!$F$6*$D1962))*(ic*Inputs!$C$6+flat_fee-cost_acc-cost_wd*Inputs!$E$6*$E1962-cost_fx*Inputs!$D$6)+12*Inputs!$B$7*(1-MIN(1,Inputs!$F$7*$D1962))*(ic*Inputs!$C$7+flat_fee-cost_acc-cost_wd*Inputs!$E$7*$E1962-cost_fx*Inputs!$D$7)+12*Inputs!$B$8*(1-MIN(1,Inputs!$F$8*$D1962))*(ic*Inputs!$C$8+flat_fee-cost_acc-cost_wd*Inputs!$E$8*$E1962-cost_fx*Inputs!$D$8)-fixed</f>
        <v>-140745.3003952</v>
      </c>
    </row>
    <row r="1963" customFormat="false" ht="15" hidden="false" customHeight="false" outlineLevel="0" collapsed="false">
      <c r="A1963" s="0" t="n">
        <v>1898</v>
      </c>
      <c r="B1963" s="0" t="n">
        <v>0.19761</v>
      </c>
      <c r="C1963" s="0" t="n">
        <v>0.699665</v>
      </c>
      <c r="D1963" s="0" t="n">
        <v>0.941141</v>
      </c>
      <c r="E1963" s="0" t="n">
        <v>1.277034</v>
      </c>
      <c r="F1963" s="0" t="n">
        <v>0.31833</v>
      </c>
      <c r="G1963" s="0" t="n">
        <f aca="false">12*Inputs!$B$6*(MIN(1,$H$50*$C1963)*(ic*Inputs!$C$6+pS+fee_fx*Inputs!$D$6-cost_acc-cost_wd*Inputs!$E$6*$E1963-cost_fx*Inputs!$D$6-$F1963)+(1-MIN(1,$H$50*$C1963))*(1-MIN(1,Inputs!$G$6*$D1963)*churn_nonbuyers)*(ic*Inputs!$C$6+fee_wd*Inputs!$E$6*(1-$B1963)+fee_fx*Inputs!$D$6-cost_acc-cost_wd*Inputs!$E$6*(1-$B1963)-cost_fx*Inputs!$D$6))</f>
        <v>197587.387111629</v>
      </c>
      <c r="H1963" s="0" t="n">
        <f aca="false">12*Inputs!$B$7*(MIN(1,$H$51*$C1963)*(ic*Inputs!$C$7+pE+fee_fx*Inputs!$D$7-cost_acc-cost_wd*Inputs!$E$7*$E1963-cost_fx*Inputs!$D$7-$F1963)+(1-MIN(1,$H$51*$C1963))*(1-MIN(1,Inputs!$G$7*$D1963)*churn_nonbuyers)*(ic*Inputs!$C$7+fee_wd*Inputs!$E$7*(1-$B1963)+fee_fx*Inputs!$D$7-cost_acc-cost_wd*Inputs!$E$7*(1-$B1963)-cost_fx*Inputs!$D$7))</f>
        <v>379827.966487823</v>
      </c>
      <c r="I1963" s="0" t="n">
        <f aca="false">12*Inputs!$B$8*(MIN(1,$H$52*$C1963)*(ic*Inputs!$C$8+pT-cost_acc-cost_wd*Inputs!$E$8-cost_fx*Inputs!$D$8-cost_ins)+(1-MIN(1,$H$52*$C1963))*(1-MIN(1,Inputs!$G$8*$D1963)*churn_nonbuyers)*(ic*Inputs!$C$8+fee_wd*Inputs!$E$8*(1-$B1963)+fee_fx*Inputs!$D$8-cost_acc-cost_wd*Inputs!$E$8*(1-$B1963)-cost_fx*Inputs!$D$8))</f>
        <v>156025.043018139</v>
      </c>
      <c r="J1963" s="0" t="n">
        <f aca="false">G1963+H1963+I1963-fixed</f>
        <v>33440.3966175901</v>
      </c>
      <c r="K1963" s="0" t="n">
        <f aca="false">12*Inputs!$B$6*(1-MIN(1,Inputs!$G$6*$D1963)*churn_nonbuyers)*(ic*Inputs!$C$6+fee_wd*Inputs!$E$6*(1-$B1963)+fee_fx*Inputs!$D$6-cost_acc-cost_wd*Inputs!$E$6*(1-$B1963)-cost_fx*Inputs!$D$6)</f>
        <v>164996.506605672</v>
      </c>
      <c r="L1963" s="0" t="n">
        <f aca="false">12*Inputs!$B$7*(1-MIN(1,Inputs!$G$7*$D1963)*churn_nonbuyers)*(ic*Inputs!$C$7+fee_wd*Inputs!$E$7*(1-$B1963)+fee_fx*Inputs!$D$7-cost_acc-cost_wd*Inputs!$E$7*(1-$B1963)-cost_fx*Inputs!$D$7)</f>
        <v>364163.547195403</v>
      </c>
      <c r="M1963" s="0" t="n">
        <f aca="false">12*Inputs!$B$8*(1-MIN(1,Inputs!$G$8*$D1963)*churn_nonbuyers)*(ic*Inputs!$C$8+fee_wd*Inputs!$E$8*(1-$B1963)+fee_fx*Inputs!$D$8-cost_acc-cost_wd*Inputs!$E$8*(1-$B1963)-cost_fx*Inputs!$D$8)</f>
        <v>108131.714453136</v>
      </c>
      <c r="N1963" s="0" t="n">
        <f aca="false">K1963+L1963+I1963-fixed</f>
        <v>-14814.9031807862</v>
      </c>
      <c r="O1963" s="0" t="n">
        <f aca="false">K1963+L1963+M1963-fixed</f>
        <v>-62708.2317457888</v>
      </c>
      <c r="P1963" s="0" t="n">
        <f aca="false">12*Inputs!$B$6*(1-MIN(1,Inputs!$F$6*$D1963))*(ic*Inputs!$C$6+flat_fee-cost_acc-cost_wd*Inputs!$E$6*$E1963-cost_fx*Inputs!$D$6)+12*Inputs!$B$7*(1-MIN(1,Inputs!$F$7*$D1963))*(ic*Inputs!$C$7+flat_fee-cost_acc-cost_wd*Inputs!$E$7*$E1963-cost_fx*Inputs!$D$7)+12*Inputs!$B$8*(1-MIN(1,Inputs!$F$8*$D1963))*(ic*Inputs!$C$8+flat_fee-cost_acc-cost_wd*Inputs!$E$8*$E1963-cost_fx*Inputs!$D$8)-fixed</f>
        <v>-19927.87645744</v>
      </c>
    </row>
    <row r="1964" customFormat="false" ht="15" hidden="false" customHeight="false" outlineLevel="0" collapsed="false">
      <c r="A1964" s="0" t="n">
        <v>1899</v>
      </c>
      <c r="B1964" s="0" t="n">
        <v>0.441607</v>
      </c>
      <c r="C1964" s="0" t="n">
        <v>0.898012</v>
      </c>
      <c r="D1964" s="0" t="n">
        <v>0.733956</v>
      </c>
      <c r="E1964" s="0" t="n">
        <v>1.104113</v>
      </c>
      <c r="F1964" s="0" t="n">
        <v>0.451012</v>
      </c>
      <c r="G1964" s="0" t="n">
        <f aca="false">12*Inputs!$B$6*(MIN(1,$H$50*$C1964)*(ic*Inputs!$C$6+pS+fee_fx*Inputs!$D$6-cost_acc-cost_wd*Inputs!$E$6*$E1964-cost_fx*Inputs!$D$6-$F1964)+(1-MIN(1,$H$50*$C1964))*(1-MIN(1,Inputs!$G$6*$D1964)*churn_nonbuyers)*(ic*Inputs!$C$6+fee_wd*Inputs!$E$6*(1-$B1964)+fee_fx*Inputs!$D$6-cost_acc-cost_wd*Inputs!$E$6*(1-$B1964)-cost_fx*Inputs!$D$6))</f>
        <v>177909.238572308</v>
      </c>
      <c r="H1964" s="0" t="n">
        <f aca="false">12*Inputs!$B$7*(MIN(1,$H$51*$C1964)*(ic*Inputs!$C$7+pE+fee_fx*Inputs!$D$7-cost_acc-cost_wd*Inputs!$E$7*$E1964-cost_fx*Inputs!$D$7-$F1964)+(1-MIN(1,$H$51*$C1964))*(1-MIN(1,Inputs!$G$7*$D1964)*churn_nonbuyers)*(ic*Inputs!$C$7+fee_wd*Inputs!$E$7*(1-$B1964)+fee_fx*Inputs!$D$7-cost_acc-cost_wd*Inputs!$E$7*(1-$B1964)-cost_fx*Inputs!$D$7))</f>
        <v>374768.062555442</v>
      </c>
      <c r="I1964" s="0" t="n">
        <f aca="false">12*Inputs!$B$8*(MIN(1,$H$52*$C1964)*(ic*Inputs!$C$8+pT-cost_acc-cost_wd*Inputs!$E$8-cost_fx*Inputs!$D$8-cost_ins)+(1-MIN(1,$H$52*$C1964))*(1-MIN(1,Inputs!$G$8*$D1964)*churn_nonbuyers)*(ic*Inputs!$C$8+fee_wd*Inputs!$E$8*(1-$B1964)+fee_fx*Inputs!$D$8-cost_acc-cost_wd*Inputs!$E$8*(1-$B1964)-cost_fx*Inputs!$D$8))</f>
        <v>184557.195930194</v>
      </c>
      <c r="J1964" s="0" t="n">
        <f aca="false">G1964+H1964+I1964-fixed</f>
        <v>37234.4970579438</v>
      </c>
      <c r="K1964" s="0" t="n">
        <f aca="false">12*Inputs!$B$6*(1-MIN(1,Inputs!$G$6*$D1964)*churn_nonbuyers)*(ic*Inputs!$C$6+fee_wd*Inputs!$E$6*(1-$B1964)+fee_fx*Inputs!$D$6-cost_acc-cost_wd*Inputs!$E$6*(1-$B1964)-cost_fx*Inputs!$D$6)</f>
        <v>132943.980292502</v>
      </c>
      <c r="L1964" s="0" t="n">
        <f aca="false">12*Inputs!$B$7*(1-MIN(1,Inputs!$G$7*$D1964)*churn_nonbuyers)*(ic*Inputs!$C$7+fee_wd*Inputs!$E$7*(1-$B1964)+fee_fx*Inputs!$D$7-cost_acc-cost_wd*Inputs!$E$7*(1-$B1964)-cost_fx*Inputs!$D$7)</f>
        <v>332130.859087501</v>
      </c>
      <c r="M1964" s="0" t="n">
        <f aca="false">12*Inputs!$B$8*(1-MIN(1,Inputs!$G$8*$D1964)*churn_nonbuyers)*(ic*Inputs!$C$8+fee_wd*Inputs!$E$8*(1-$B1964)+fee_fx*Inputs!$D$8-cost_acc-cost_wd*Inputs!$E$8*(1-$B1964)-cost_fx*Inputs!$D$8)</f>
        <v>148399.032725011</v>
      </c>
      <c r="N1964" s="0" t="n">
        <f aca="false">K1964+L1964+I1964-fixed</f>
        <v>-50367.9646898019</v>
      </c>
      <c r="O1964" s="0" t="n">
        <f aca="false">K1964+L1964+M1964-fixed</f>
        <v>-86526.1278949849</v>
      </c>
      <c r="P1964" s="0" t="n">
        <f aca="false">12*Inputs!$B$6*(1-MIN(1,Inputs!$F$6*$D1964))*(ic*Inputs!$C$6+flat_fee-cost_acc-cost_wd*Inputs!$E$6*$E1964-cost_fx*Inputs!$D$6)+12*Inputs!$B$7*(1-MIN(1,Inputs!$F$7*$D1964))*(ic*Inputs!$C$7+flat_fee-cost_acc-cost_wd*Inputs!$E$7*$E1964-cost_fx*Inputs!$D$7)+12*Inputs!$B$8*(1-MIN(1,Inputs!$F$8*$D1964))*(ic*Inputs!$C$8+flat_fee-cost_acc-cost_wd*Inputs!$E$8*$E1964-cost_fx*Inputs!$D$8)-fixed</f>
        <v>168877.17147872</v>
      </c>
    </row>
    <row r="1965" customFormat="false" ht="15" hidden="false" customHeight="false" outlineLevel="0" collapsed="false">
      <c r="A1965" s="0" t="n">
        <v>1900</v>
      </c>
      <c r="B1965" s="0" t="n">
        <v>0.406555</v>
      </c>
      <c r="C1965" s="0" t="n">
        <v>0.76015</v>
      </c>
      <c r="D1965" s="0" t="n">
        <v>1.409589</v>
      </c>
      <c r="E1965" s="0" t="n">
        <v>1.316867</v>
      </c>
      <c r="F1965" s="0" t="n">
        <v>0.211229</v>
      </c>
      <c r="G1965" s="0" t="n">
        <f aca="false">12*Inputs!$B$6*(MIN(1,$H$50*$C1965)*(ic*Inputs!$C$6+pS+fee_fx*Inputs!$D$6-cost_acc-cost_wd*Inputs!$E$6*$E1965-cost_fx*Inputs!$D$6-$F1965)+(1-MIN(1,$H$50*$C1965))*(1-MIN(1,Inputs!$G$6*$D1965)*churn_nonbuyers)*(ic*Inputs!$C$6+fee_wd*Inputs!$E$6*(1-$B1965)+fee_fx*Inputs!$D$6-cost_acc-cost_wd*Inputs!$E$6*(1-$B1965)-cost_fx*Inputs!$D$6))</f>
        <v>171507.380998797</v>
      </c>
      <c r="H1965" s="0" t="n">
        <f aca="false">12*Inputs!$B$7*(MIN(1,$H$51*$C1965)*(ic*Inputs!$C$7+pE+fee_fx*Inputs!$D$7-cost_acc-cost_wd*Inputs!$E$7*$E1965-cost_fx*Inputs!$D$7-$F1965)+(1-MIN(1,$H$51*$C1965))*(1-MIN(1,Inputs!$G$7*$D1965)*churn_nonbuyers)*(ic*Inputs!$C$7+fee_wd*Inputs!$E$7*(1-$B1965)+fee_fx*Inputs!$D$7-cost_acc-cost_wd*Inputs!$E$7*(1-$B1965)-cost_fx*Inputs!$D$7))</f>
        <v>358664.218637159</v>
      </c>
      <c r="I1965" s="0" t="n">
        <f aca="false">12*Inputs!$B$8*(MIN(1,$H$52*$C1965)*(ic*Inputs!$C$8+pT-cost_acc-cost_wd*Inputs!$E$8-cost_fx*Inputs!$D$8-cost_ins)+(1-MIN(1,$H$52*$C1965))*(1-MIN(1,Inputs!$G$8*$D1965)*churn_nonbuyers)*(ic*Inputs!$C$8+fee_wd*Inputs!$E$8*(1-$B1965)+fee_fx*Inputs!$D$8-cost_acc-cost_wd*Inputs!$E$8*(1-$B1965)-cost_fx*Inputs!$D$8))</f>
        <v>111479.044110835</v>
      </c>
      <c r="J1965" s="0" t="n">
        <f aca="false">G1965+H1965+I1965-fixed</f>
        <v>-58349.3562532085</v>
      </c>
      <c r="K1965" s="0" t="n">
        <f aca="false">12*Inputs!$B$6*(1-MIN(1,Inputs!$G$6*$D1965)*churn_nonbuyers)*(ic*Inputs!$C$6+fee_wd*Inputs!$E$6*(1-$B1965)+fee_fx*Inputs!$D$6-cost_acc-cost_wd*Inputs!$E$6*(1-$B1965)-cost_fx*Inputs!$D$6)</f>
        <v>132973.566162444</v>
      </c>
      <c r="L1965" s="0" t="n">
        <f aca="false">12*Inputs!$B$7*(1-MIN(1,Inputs!$G$7*$D1965)*churn_nonbuyers)*(ic*Inputs!$C$7+fee_wd*Inputs!$E$7*(1-$B1965)+fee_fx*Inputs!$D$7-cost_acc-cost_wd*Inputs!$E$7*(1-$B1965)-cost_fx*Inputs!$D$7)</f>
        <v>330081.377425466</v>
      </c>
      <c r="M1965" s="0" t="n">
        <f aca="false">12*Inputs!$B$8*(1-MIN(1,Inputs!$G$8*$D1965)*churn_nonbuyers)*(ic*Inputs!$C$8+fee_wd*Inputs!$E$8*(1-$B1965)+fee_fx*Inputs!$D$8-cost_acc-cost_wd*Inputs!$E$8*(1-$B1965)-cost_fx*Inputs!$D$8)</f>
        <v>4077.80059807204</v>
      </c>
      <c r="N1965" s="0" t="n">
        <f aca="false">K1965+L1965+I1965-fixed</f>
        <v>-125466.012301255</v>
      </c>
      <c r="O1965" s="0" t="n">
        <f aca="false">K1965+L1965+M1965-fixed</f>
        <v>-232867.255814018</v>
      </c>
      <c r="P1965" s="0" t="n">
        <f aca="false">12*Inputs!$B$6*(1-MIN(1,Inputs!$F$6*$D1965))*(ic*Inputs!$C$6+flat_fee-cost_acc-cost_wd*Inputs!$E$6*$E1965-cost_fx*Inputs!$D$6)+12*Inputs!$B$7*(1-MIN(1,Inputs!$F$7*$D1965))*(ic*Inputs!$C$7+flat_fee-cost_acc-cost_wd*Inputs!$E$7*$E1965-cost_fx*Inputs!$D$7)+12*Inputs!$B$8*(1-MIN(1,Inputs!$F$8*$D1965))*(ic*Inputs!$C$8+flat_fee-cost_acc-cost_wd*Inputs!$E$8*$E1965-cost_fx*Inputs!$D$8)-fixed</f>
        <v>-266244.79255288</v>
      </c>
    </row>
    <row r="1966" customFormat="false" ht="15" hidden="false" customHeight="false" outlineLevel="0" collapsed="false">
      <c r="A1966" s="0" t="n">
        <v>1901</v>
      </c>
      <c r="B1966" s="0" t="n">
        <v>0.149958</v>
      </c>
      <c r="C1966" s="0" t="n">
        <v>1.017632</v>
      </c>
      <c r="D1966" s="0" t="n">
        <v>1.110675</v>
      </c>
      <c r="E1966" s="0" t="n">
        <v>1.162351</v>
      </c>
      <c r="F1966" s="0" t="n">
        <v>0.19864</v>
      </c>
      <c r="G1966" s="0" t="n">
        <f aca="false">12*Inputs!$B$6*(MIN(1,$H$50*$C1966)*(ic*Inputs!$C$6+pS+fee_fx*Inputs!$D$6-cost_acc-cost_wd*Inputs!$E$6*$E1966-cost_fx*Inputs!$D$6-$F1966)+(1-MIN(1,$H$50*$C1966))*(1-MIN(1,Inputs!$G$6*$D1966)*churn_nonbuyers)*(ic*Inputs!$C$6+fee_wd*Inputs!$E$6*(1-$B1966)+fee_fx*Inputs!$D$6-cost_acc-cost_wd*Inputs!$E$6*(1-$B1966)-cost_fx*Inputs!$D$6))</f>
        <v>222498.684964868</v>
      </c>
      <c r="H1966" s="0" t="n">
        <f aca="false">12*Inputs!$B$7*(MIN(1,$H$51*$C1966)*(ic*Inputs!$C$7+pE+fee_fx*Inputs!$D$7-cost_acc-cost_wd*Inputs!$E$7*$E1966-cost_fx*Inputs!$D$7-$F1966)+(1-MIN(1,$H$51*$C1966))*(1-MIN(1,Inputs!$G$7*$D1966)*churn_nonbuyers)*(ic*Inputs!$C$7+fee_wd*Inputs!$E$7*(1-$B1966)+fee_fx*Inputs!$D$7-cost_acc-cost_wd*Inputs!$E$7*(1-$B1966)-cost_fx*Inputs!$D$7))</f>
        <v>410209.919255725</v>
      </c>
      <c r="I1966" s="0" t="n">
        <f aca="false">12*Inputs!$B$8*(MIN(1,$H$52*$C1966)*(ic*Inputs!$C$8+pT-cost_acc-cost_wd*Inputs!$E$8-cost_fx*Inputs!$D$8-cost_ins)+(1-MIN(1,$H$52*$C1966))*(1-MIN(1,Inputs!$G$8*$D1966)*churn_nonbuyers)*(ic*Inputs!$C$8+fee_wd*Inputs!$E$8*(1-$B1966)+fee_fx*Inputs!$D$8-cost_acc-cost_wd*Inputs!$E$8*(1-$B1966)-cost_fx*Inputs!$D$8))</f>
        <v>167118.219181254</v>
      </c>
      <c r="J1966" s="0" t="n">
        <f aca="false">G1966+H1966+I1966-fixed</f>
        <v>99826.8234018472</v>
      </c>
      <c r="K1966" s="0" t="n">
        <f aca="false">12*Inputs!$B$6*(1-MIN(1,Inputs!$G$6*$D1966)*churn_nonbuyers)*(ic*Inputs!$C$6+fee_wd*Inputs!$E$6*(1-$B1966)+fee_fx*Inputs!$D$6-cost_acc-cost_wd*Inputs!$E$6*(1-$B1966)-cost_fx*Inputs!$D$6)</f>
        <v>170009.63713188</v>
      </c>
      <c r="L1966" s="0" t="n">
        <f aca="false">12*Inputs!$B$7*(1-MIN(1,Inputs!$G$7*$D1966)*churn_nonbuyers)*(ic*Inputs!$C$7+fee_wd*Inputs!$E$7*(1-$B1966)+fee_fx*Inputs!$D$7-cost_acc-cost_wd*Inputs!$E$7*(1-$B1966)-cost_fx*Inputs!$D$7)</f>
        <v>368890.839079128</v>
      </c>
      <c r="M1966" s="0" t="n">
        <f aca="false">12*Inputs!$B$8*(1-MIN(1,Inputs!$G$8*$D1966)*churn_nonbuyers)*(ic*Inputs!$C$8+fee_wd*Inputs!$E$8*(1-$B1966)+fee_fx*Inputs!$D$8-cost_acc-cost_wd*Inputs!$E$8*(1-$B1966)-cost_fx*Inputs!$D$8)</f>
        <v>71031.22661544</v>
      </c>
      <c r="N1966" s="0" t="n">
        <f aca="false">K1966+L1966+I1966-fixed</f>
        <v>6018.69539226149</v>
      </c>
      <c r="O1966" s="0" t="n">
        <f aca="false">K1966+L1966+M1966-fixed</f>
        <v>-90068.2971735521</v>
      </c>
      <c r="P1966" s="0" t="n">
        <f aca="false">12*Inputs!$B$6*(1-MIN(1,Inputs!$F$6*$D1966))*(ic*Inputs!$C$6+flat_fee-cost_acc-cost_wd*Inputs!$E$6*$E1966-cost_fx*Inputs!$D$6)+12*Inputs!$B$7*(1-MIN(1,Inputs!$F$7*$D1966))*(ic*Inputs!$C$7+flat_fee-cost_acc-cost_wd*Inputs!$E$7*$E1966-cost_fx*Inputs!$D$7)+12*Inputs!$B$8*(1-MIN(1,Inputs!$F$8*$D1966))*(ic*Inputs!$C$8+flat_fee-cost_acc-cost_wd*Inputs!$E$8*$E1966-cost_fx*Inputs!$D$8)-fixed</f>
        <v>-57763.996138</v>
      </c>
    </row>
    <row r="1967" customFormat="false" ht="15" hidden="false" customHeight="false" outlineLevel="0" collapsed="false">
      <c r="A1967" s="0" t="n">
        <v>1902</v>
      </c>
      <c r="B1967" s="0" t="n">
        <v>0.273474</v>
      </c>
      <c r="C1967" s="0" t="n">
        <v>0.977112</v>
      </c>
      <c r="D1967" s="0" t="n">
        <v>0.687276</v>
      </c>
      <c r="E1967" s="0" t="n">
        <v>1.335256</v>
      </c>
      <c r="F1967" s="0" t="n">
        <v>0.368085</v>
      </c>
      <c r="G1967" s="0" t="n">
        <f aca="false">12*Inputs!$B$6*(MIN(1,$H$50*$C1967)*(ic*Inputs!$C$6+pS+fee_fx*Inputs!$D$6-cost_acc-cost_wd*Inputs!$E$6*$E1967-cost_fx*Inputs!$D$6-$F1967)+(1-MIN(1,$H$50*$C1967))*(1-MIN(1,Inputs!$G$6*$D1967)*churn_nonbuyers)*(ic*Inputs!$C$6+fee_wd*Inputs!$E$6*(1-$B1967)+fee_fx*Inputs!$D$6-cost_acc-cost_wd*Inputs!$E$6*(1-$B1967)-cost_fx*Inputs!$D$6))</f>
        <v>200381.770116451</v>
      </c>
      <c r="H1967" s="0" t="n">
        <f aca="false">12*Inputs!$B$7*(MIN(1,$H$51*$C1967)*(ic*Inputs!$C$7+pE+fee_fx*Inputs!$D$7-cost_acc-cost_wd*Inputs!$E$7*$E1967-cost_fx*Inputs!$D$7-$F1967)+(1-MIN(1,$H$51*$C1967))*(1-MIN(1,Inputs!$G$7*$D1967)*churn_nonbuyers)*(ic*Inputs!$C$7+fee_wd*Inputs!$E$7*(1-$B1967)+fee_fx*Inputs!$D$7-cost_acc-cost_wd*Inputs!$E$7*(1-$B1967)-cost_fx*Inputs!$D$7))</f>
        <v>371906.714222392</v>
      </c>
      <c r="I1967" s="0" t="n">
        <f aca="false">12*Inputs!$B$8*(MIN(1,$H$52*$C1967)*(ic*Inputs!$C$8+pT-cost_acc-cost_wd*Inputs!$E$8-cost_fx*Inputs!$D$8-cost_ins)+(1-MIN(1,$H$52*$C1967))*(1-MIN(1,Inputs!$G$8*$D1967)*churn_nonbuyers)*(ic*Inputs!$C$8+fee_wd*Inputs!$E$8*(1-$B1967)+fee_fx*Inputs!$D$8-cost_acc-cost_wd*Inputs!$E$8*(1-$B1967)-cost_fx*Inputs!$D$8))</f>
        <v>192217.182907673</v>
      </c>
      <c r="J1967" s="0" t="n">
        <f aca="false">G1967+H1967+I1967-fixed</f>
        <v>64505.6672465156</v>
      </c>
      <c r="K1967" s="0" t="n">
        <f aca="false">12*Inputs!$B$6*(1-MIN(1,Inputs!$G$6*$D1967)*churn_nonbuyers)*(ic*Inputs!$C$6+fee_wd*Inputs!$E$6*(1-$B1967)+fee_fx*Inputs!$D$6-cost_acc-cost_wd*Inputs!$E$6*(1-$B1967)-cost_fx*Inputs!$D$6)</f>
        <v>156645.257161133</v>
      </c>
      <c r="L1967" s="0" t="n">
        <f aca="false">12*Inputs!$B$7*(1-MIN(1,Inputs!$G$7*$D1967)*churn_nonbuyers)*(ic*Inputs!$C$7+fee_wd*Inputs!$E$7*(1-$B1967)+fee_fx*Inputs!$D$7-cost_acc-cost_wd*Inputs!$E$7*(1-$B1967)-cost_fx*Inputs!$D$7)</f>
        <v>356318.40664868</v>
      </c>
      <c r="M1967" s="0" t="n">
        <f aca="false">12*Inputs!$B$8*(1-MIN(1,Inputs!$G$8*$D1967)*churn_nonbuyers)*(ic*Inputs!$C$8+fee_wd*Inputs!$E$8*(1-$B1967)+fee_fx*Inputs!$D$8-cost_acc-cost_wd*Inputs!$E$8*(1-$B1967)-cost_fx*Inputs!$D$8)</f>
        <v>162559.618645286</v>
      </c>
      <c r="N1967" s="0" t="n">
        <f aca="false">K1967+L1967+I1967-fixed</f>
        <v>5180.84671748581</v>
      </c>
      <c r="O1967" s="0" t="n">
        <f aca="false">K1967+L1967+M1967-fixed</f>
        <v>-24476.717544901</v>
      </c>
      <c r="P1967" s="0" t="n">
        <f aca="false">12*Inputs!$B$6*(1-MIN(1,Inputs!$F$6*$D1967))*(ic*Inputs!$C$6+flat_fee-cost_acc-cost_wd*Inputs!$E$6*$E1967-cost_fx*Inputs!$D$6)+12*Inputs!$B$7*(1-MIN(1,Inputs!$F$7*$D1967))*(ic*Inputs!$C$7+flat_fee-cost_acc-cost_wd*Inputs!$E$7*$E1967-cost_fx*Inputs!$D$7)+12*Inputs!$B$8*(1-MIN(1,Inputs!$F$8*$D1967))*(ic*Inputs!$C$8+flat_fee-cost_acc-cost_wd*Inputs!$E$8*$E1967-cost_fx*Inputs!$D$8)-fixed</f>
        <v>76833.00450944</v>
      </c>
    </row>
    <row r="1968" customFormat="false" ht="15" hidden="false" customHeight="false" outlineLevel="0" collapsed="false">
      <c r="A1968" s="0" t="n">
        <v>1903</v>
      </c>
      <c r="B1968" s="0" t="n">
        <v>0.20615</v>
      </c>
      <c r="C1968" s="0" t="n">
        <v>0.842115</v>
      </c>
      <c r="D1968" s="0" t="n">
        <v>0.671589</v>
      </c>
      <c r="E1968" s="0" t="n">
        <v>1.054593</v>
      </c>
      <c r="F1968" s="0" t="n">
        <v>0.408489</v>
      </c>
      <c r="G1968" s="0" t="n">
        <f aca="false">12*Inputs!$B$6*(MIN(1,$H$50*$C1968)*(ic*Inputs!$C$6+pS+fee_fx*Inputs!$D$6-cost_acc-cost_wd*Inputs!$E$6*$E1968-cost_fx*Inputs!$D$6-$F1968)+(1-MIN(1,$H$50*$C1968))*(1-MIN(1,Inputs!$G$6*$D1968)*churn_nonbuyers)*(ic*Inputs!$C$6+fee_wd*Inputs!$E$6*(1-$B1968)+fee_fx*Inputs!$D$6-cost_acc-cost_wd*Inputs!$E$6*(1-$B1968)-cost_fx*Inputs!$D$6))</f>
        <v>207857.343543988</v>
      </c>
      <c r="H1968" s="0" t="n">
        <f aca="false">12*Inputs!$B$7*(MIN(1,$H$51*$C1968)*(ic*Inputs!$C$7+pE+fee_fx*Inputs!$D$7-cost_acc-cost_wd*Inputs!$E$7*$E1968-cost_fx*Inputs!$D$7-$F1968)+(1-MIN(1,$H$51*$C1968))*(1-MIN(1,Inputs!$G$7*$D1968)*churn_nonbuyers)*(ic*Inputs!$C$7+fee_wd*Inputs!$E$7*(1-$B1968)+fee_fx*Inputs!$D$7-cost_acc-cost_wd*Inputs!$E$7*(1-$B1968)-cost_fx*Inputs!$D$7))</f>
        <v>401433.86007012</v>
      </c>
      <c r="I1968" s="0" t="n">
        <f aca="false">12*Inputs!$B$8*(MIN(1,$H$52*$C1968)*(ic*Inputs!$C$8+pT-cost_acc-cost_wd*Inputs!$E$8-cost_fx*Inputs!$D$8-cost_ins)+(1-MIN(1,$H$52*$C1968))*(1-MIN(1,Inputs!$G$8*$D1968)*churn_nonbuyers)*(ic*Inputs!$C$8+fee_wd*Inputs!$E$8*(1-$B1968)+fee_fx*Inputs!$D$8-cost_acc-cost_wd*Inputs!$E$8*(1-$B1968)-cost_fx*Inputs!$D$8))</f>
        <v>190234.871153759</v>
      </c>
      <c r="J1968" s="0" t="n">
        <f aca="false">G1968+H1968+I1968-fixed</f>
        <v>99526.074767867</v>
      </c>
      <c r="K1968" s="0" t="n">
        <f aca="false">12*Inputs!$B$6*(1-MIN(1,Inputs!$G$6*$D1968)*churn_nonbuyers)*(ic*Inputs!$C$6+fee_wd*Inputs!$E$6*(1-$B1968)+fee_fx*Inputs!$D$6-cost_acc-cost_wd*Inputs!$E$6*(1-$B1968)-cost_fx*Inputs!$D$6)</f>
        <v>166141.60900092</v>
      </c>
      <c r="L1968" s="0" t="n">
        <f aca="false">12*Inputs!$B$7*(1-MIN(1,Inputs!$G$7*$D1968)*churn_nonbuyers)*(ic*Inputs!$C$7+fee_wd*Inputs!$E$7*(1-$B1968)+fee_fx*Inputs!$D$7-cost_acc-cost_wd*Inputs!$E$7*(1-$B1968)-cost_fx*Inputs!$D$7)</f>
        <v>365988.955128552</v>
      </c>
      <c r="M1968" s="0" t="n">
        <f aca="false">12*Inputs!$B$8*(1-MIN(1,Inputs!$G$8*$D1968)*churn_nonbuyers)*(ic*Inputs!$C$8+fee_wd*Inputs!$E$8*(1-$B1968)+fee_fx*Inputs!$D$8-cost_acc-cost_wd*Inputs!$E$8*(1-$B1968)-cost_fx*Inputs!$D$8)</f>
        <v>167712.00051096</v>
      </c>
      <c r="N1968" s="0" t="n">
        <f aca="false">K1968+L1968+I1968-fixed</f>
        <v>22365.4352832312</v>
      </c>
      <c r="O1968" s="0" t="n">
        <f aca="false">K1968+L1968+M1968-fixed</f>
        <v>-157.435359567869</v>
      </c>
      <c r="P1968" s="0" t="n">
        <f aca="false">12*Inputs!$B$6*(1-MIN(1,Inputs!$F$6*$D1968))*(ic*Inputs!$C$6+flat_fee-cost_acc-cost_wd*Inputs!$E$6*$E1968-cost_fx*Inputs!$D$6)+12*Inputs!$B$7*(1-MIN(1,Inputs!$F$7*$D1968))*(ic*Inputs!$C$7+flat_fee-cost_acc-cost_wd*Inputs!$E$7*$E1968-cost_fx*Inputs!$D$7)+12*Inputs!$B$8*(1-MIN(1,Inputs!$F$8*$D1968))*(ic*Inputs!$C$8+flat_fee-cost_acc-cost_wd*Inputs!$E$8*$E1968-cost_fx*Inputs!$D$8)-fixed</f>
        <v>227785.03639448</v>
      </c>
    </row>
    <row r="1969" customFormat="false" ht="15" hidden="false" customHeight="false" outlineLevel="0" collapsed="false">
      <c r="A1969" s="0" t="n">
        <v>1904</v>
      </c>
      <c r="B1969" s="0" t="n">
        <v>0.175854</v>
      </c>
      <c r="C1969" s="0" t="n">
        <v>0.821731</v>
      </c>
      <c r="D1969" s="0" t="n">
        <v>1.414791</v>
      </c>
      <c r="E1969" s="0" t="n">
        <v>1.219636</v>
      </c>
      <c r="F1969" s="0" t="n">
        <v>0.219222</v>
      </c>
      <c r="G1969" s="0" t="n">
        <f aca="false">12*Inputs!$B$6*(MIN(1,$H$50*$C1969)*(ic*Inputs!$C$6+pS+fee_fx*Inputs!$D$6-cost_acc-cost_wd*Inputs!$E$6*$E1969-cost_fx*Inputs!$D$6-$F1969)+(1-MIN(1,$H$50*$C1969))*(1-MIN(1,Inputs!$G$6*$D1969)*churn_nonbuyers)*(ic*Inputs!$C$6+fee_wd*Inputs!$E$6*(1-$B1969)+fee_fx*Inputs!$D$6-cost_acc-cost_wd*Inputs!$E$6*(1-$B1969)-cost_fx*Inputs!$D$6))</f>
        <v>205125.323207697</v>
      </c>
      <c r="H1969" s="0" t="n">
        <f aca="false">12*Inputs!$B$7*(MIN(1,$H$51*$C1969)*(ic*Inputs!$C$7+pE+fee_fx*Inputs!$D$7-cost_acc-cost_wd*Inputs!$E$7*$E1969-cost_fx*Inputs!$D$7-$F1969)+(1-MIN(1,$H$51*$C1969))*(1-MIN(1,Inputs!$G$7*$D1969)*churn_nonbuyers)*(ic*Inputs!$C$7+fee_wd*Inputs!$E$7*(1-$B1969)+fee_fx*Inputs!$D$7-cost_acc-cost_wd*Inputs!$E$7*(1-$B1969)-cost_fx*Inputs!$D$7))</f>
        <v>391124.464242538</v>
      </c>
      <c r="I1969" s="0" t="n">
        <f aca="false">12*Inputs!$B$8*(MIN(1,$H$52*$C1969)*(ic*Inputs!$C$8+pT-cost_acc-cost_wd*Inputs!$E$8-cost_fx*Inputs!$D$8-cost_ins)+(1-MIN(1,$H$52*$C1969))*(1-MIN(1,Inputs!$G$8*$D1969)*churn_nonbuyers)*(ic*Inputs!$C$8+fee_wd*Inputs!$E$8*(1-$B1969)+fee_fx*Inputs!$D$8-cost_acc-cost_wd*Inputs!$E$8*(1-$B1969)-cost_fx*Inputs!$D$8))</f>
        <v>119750.473344027</v>
      </c>
      <c r="J1969" s="0" t="n">
        <f aca="false">G1969+H1969+I1969-fixed</f>
        <v>16000.2607942612</v>
      </c>
      <c r="K1969" s="0" t="n">
        <f aca="false">12*Inputs!$B$6*(1-MIN(1,Inputs!$G$6*$D1969)*churn_nonbuyers)*(ic*Inputs!$C$6+fee_wd*Inputs!$E$6*(1-$B1969)+fee_fx*Inputs!$D$6-cost_acc-cost_wd*Inputs!$E$6*(1-$B1969)-cost_fx*Inputs!$D$6)</f>
        <v>163807.266646901</v>
      </c>
      <c r="L1969" s="0" t="n">
        <f aca="false">12*Inputs!$B$7*(1-MIN(1,Inputs!$G$7*$D1969)*churn_nonbuyers)*(ic*Inputs!$C$7+fee_wd*Inputs!$E$7*(1-$B1969)+fee_fx*Inputs!$D$7-cost_acc-cost_wd*Inputs!$E$7*(1-$B1969)-cost_fx*Inputs!$D$7)</f>
        <v>361838.513620141</v>
      </c>
      <c r="M1969" s="0" t="n">
        <f aca="false">12*Inputs!$B$8*(1-MIN(1,Inputs!$G$8*$D1969)*churn_nonbuyers)*(ic*Inputs!$C$8+fee_wd*Inputs!$E$8*(1-$B1969)+fee_fx*Inputs!$D$8-cost_acc-cost_wd*Inputs!$E$8*(1-$B1969)-cost_fx*Inputs!$D$8)</f>
        <v>3067.12797887043</v>
      </c>
      <c r="N1969" s="0" t="n">
        <f aca="false">K1969+L1969+I1969-fixed</f>
        <v>-54603.7463889318</v>
      </c>
      <c r="O1969" s="0" t="n">
        <f aca="false">K1969+L1969+M1969-fixed</f>
        <v>-171287.091754088</v>
      </c>
      <c r="P1969" s="0" t="n">
        <f aca="false">12*Inputs!$B$6*(1-MIN(1,Inputs!$F$6*$D1969))*(ic*Inputs!$C$6+flat_fee-cost_acc-cost_wd*Inputs!$E$6*$E1969-cost_fx*Inputs!$D$6)+12*Inputs!$B$7*(1-MIN(1,Inputs!$F$7*$D1969))*(ic*Inputs!$C$7+flat_fee-cost_acc-cost_wd*Inputs!$E$7*$E1969-cost_fx*Inputs!$D$7)+12*Inputs!$B$8*(1-MIN(1,Inputs!$F$8*$D1969))*(ic*Inputs!$C$8+flat_fee-cost_acc-cost_wd*Inputs!$E$8*$E1969-cost_fx*Inputs!$D$8)-fixed</f>
        <v>-236458.28238976</v>
      </c>
    </row>
    <row r="1970" customFormat="false" ht="15" hidden="false" customHeight="false" outlineLevel="0" collapsed="false">
      <c r="A1970" s="0" t="n">
        <v>1905</v>
      </c>
      <c r="B1970" s="0" t="n">
        <v>0.228538</v>
      </c>
      <c r="C1970" s="0" t="n">
        <v>0.883803</v>
      </c>
      <c r="D1970" s="0" t="n">
        <v>0.894114</v>
      </c>
      <c r="E1970" s="0" t="n">
        <v>1.131378</v>
      </c>
      <c r="F1970" s="0" t="n">
        <v>0.078034</v>
      </c>
      <c r="G1970" s="0" t="n">
        <f aca="false">12*Inputs!$B$6*(MIN(1,$H$50*$C1970)*(ic*Inputs!$C$6+pS+fee_fx*Inputs!$D$6-cost_acc-cost_wd*Inputs!$E$6*$E1970-cost_fx*Inputs!$D$6-$F1970)+(1-MIN(1,$H$50*$C1970))*(1-MIN(1,Inputs!$G$6*$D1970)*churn_nonbuyers)*(ic*Inputs!$C$6+fee_wd*Inputs!$E$6*(1-$B1970)+fee_fx*Inputs!$D$6-cost_acc-cost_wd*Inputs!$E$6*(1-$B1970)-cost_fx*Inputs!$D$6))</f>
        <v>210448.355506355</v>
      </c>
      <c r="H1970" s="0" t="n">
        <f aca="false">12*Inputs!$B$7*(MIN(1,$H$51*$C1970)*(ic*Inputs!$C$7+pE+fee_fx*Inputs!$D$7-cost_acc-cost_wd*Inputs!$E$7*$E1970-cost_fx*Inputs!$D$7-$F1970)+(1-MIN(1,$H$51*$C1970))*(1-MIN(1,Inputs!$G$7*$D1970)*churn_nonbuyers)*(ic*Inputs!$C$7+fee_wd*Inputs!$E$7*(1-$B1970)+fee_fx*Inputs!$D$7-cost_acc-cost_wd*Inputs!$E$7*(1-$B1970)-cost_fx*Inputs!$D$7))</f>
        <v>408552.968022985</v>
      </c>
      <c r="I1970" s="0" t="n">
        <f aca="false">12*Inputs!$B$8*(MIN(1,$H$52*$C1970)*(ic*Inputs!$C$8+pT-cost_acc-cost_wd*Inputs!$E$8-cost_fx*Inputs!$D$8-cost_ins)+(1-MIN(1,$H$52*$C1970))*(1-MIN(1,Inputs!$G$8*$D1970)*churn_nonbuyers)*(ic*Inputs!$C$8+fee_wd*Inputs!$E$8*(1-$B1970)+fee_fx*Inputs!$D$8-cost_acc-cost_wd*Inputs!$E$8*(1-$B1970)-cost_fx*Inputs!$D$8))</f>
        <v>172396.12780807</v>
      </c>
      <c r="J1970" s="0" t="n">
        <f aca="false">G1970+H1970+I1970-fixed</f>
        <v>91397.4513374087</v>
      </c>
      <c r="K1970" s="0" t="n">
        <f aca="false">12*Inputs!$B$6*(1-MIN(1,Inputs!$G$6*$D1970)*churn_nonbuyers)*(ic*Inputs!$C$6+fee_wd*Inputs!$E$6*(1-$B1970)+fee_fx*Inputs!$D$6-cost_acc-cost_wd*Inputs!$E$6*(1-$B1970)-cost_fx*Inputs!$D$6)</f>
        <v>161149.09986239</v>
      </c>
      <c r="L1970" s="0" t="n">
        <f aca="false">12*Inputs!$B$7*(1-MIN(1,Inputs!$G$7*$D1970)*churn_nonbuyers)*(ic*Inputs!$C$7+fee_wd*Inputs!$E$7*(1-$B1970)+fee_fx*Inputs!$D$7-cost_acc-cost_wd*Inputs!$E$7*(1-$B1970)-cost_fx*Inputs!$D$7)</f>
        <v>360358.069645434</v>
      </c>
      <c r="M1970" s="0" t="n">
        <f aca="false">12*Inputs!$B$8*(1-MIN(1,Inputs!$G$8*$D1970)*churn_nonbuyers)*(ic*Inputs!$C$8+fee_wd*Inputs!$E$8*(1-$B1970)+fee_fx*Inputs!$D$8-cost_acc-cost_wd*Inputs!$E$8*(1-$B1970)-cost_fx*Inputs!$D$8)</f>
        <v>118008.800531155</v>
      </c>
      <c r="N1970" s="0" t="n">
        <f aca="false">K1970+L1970+I1970-fixed</f>
        <v>-6096.70268410584</v>
      </c>
      <c r="O1970" s="0" t="n">
        <f aca="false">K1970+L1970+M1970-fixed</f>
        <v>-60484.0299610202</v>
      </c>
      <c r="P1970" s="0" t="n">
        <f aca="false">12*Inputs!$B$6*(1-MIN(1,Inputs!$F$6*$D1970))*(ic*Inputs!$C$6+flat_fee-cost_acc-cost_wd*Inputs!$E$6*$E1970-cost_fx*Inputs!$D$6)+12*Inputs!$B$7*(1-MIN(1,Inputs!$F$7*$D1970))*(ic*Inputs!$C$7+flat_fee-cost_acc-cost_wd*Inputs!$E$7*$E1970-cost_fx*Inputs!$D$7)+12*Inputs!$B$8*(1-MIN(1,Inputs!$F$8*$D1970))*(ic*Inputs!$C$8+flat_fee-cost_acc-cost_wd*Inputs!$E$8*$E1970-cost_fx*Inputs!$D$8)-fixed</f>
        <v>70090.12239008</v>
      </c>
    </row>
    <row r="1971" customFormat="false" ht="15" hidden="false" customHeight="false" outlineLevel="0" collapsed="false">
      <c r="A1971" s="0" t="n">
        <v>1906</v>
      </c>
      <c r="B1971" s="0" t="n">
        <v>0.098341</v>
      </c>
      <c r="C1971" s="0" t="n">
        <v>1.072379</v>
      </c>
      <c r="D1971" s="0" t="n">
        <v>0.890484</v>
      </c>
      <c r="E1971" s="0" t="n">
        <v>1.279133</v>
      </c>
      <c r="F1971" s="0" t="n">
        <v>0.165961</v>
      </c>
      <c r="G1971" s="0" t="n">
        <f aca="false">12*Inputs!$B$6*(MIN(1,$H$50*$C1971)*(ic*Inputs!$C$6+pS+fee_fx*Inputs!$D$6-cost_acc-cost_wd*Inputs!$E$6*$E1971-cost_fx*Inputs!$D$6-$F1971)+(1-MIN(1,$H$50*$C1971))*(1-MIN(1,Inputs!$G$6*$D1971)*churn_nonbuyers)*(ic*Inputs!$C$6+fee_wd*Inputs!$E$6*(1-$B1971)+fee_fx*Inputs!$D$6-cost_acc-cost_wd*Inputs!$E$6*(1-$B1971)-cost_fx*Inputs!$D$6))</f>
        <v>231548.927956443</v>
      </c>
      <c r="H1971" s="0" t="n">
        <f aca="false">12*Inputs!$B$7*(MIN(1,$H$51*$C1971)*(ic*Inputs!$C$7+pE+fee_fx*Inputs!$D$7-cost_acc-cost_wd*Inputs!$E$7*$E1971-cost_fx*Inputs!$D$7-$F1971)+(1-MIN(1,$H$51*$C1971))*(1-MIN(1,Inputs!$G$7*$D1971)*churn_nonbuyers)*(ic*Inputs!$C$7+fee_wd*Inputs!$E$7*(1-$B1971)+fee_fx*Inputs!$D$7-cost_acc-cost_wd*Inputs!$E$7*(1-$B1971)-cost_fx*Inputs!$D$7))</f>
        <v>405594.965927366</v>
      </c>
      <c r="I1971" s="0" t="n">
        <f aca="false">12*Inputs!$B$8*(MIN(1,$H$52*$C1971)*(ic*Inputs!$C$8+pT-cost_acc-cost_wd*Inputs!$E$8-cost_fx*Inputs!$D$8-cost_ins)+(1-MIN(1,$H$52*$C1971))*(1-MIN(1,Inputs!$G$8*$D1971)*churn_nonbuyers)*(ic*Inputs!$C$8+fee_wd*Inputs!$E$8*(1-$B1971)+fee_fx*Inputs!$D$8-cost_acc-cost_wd*Inputs!$E$8*(1-$B1971)-cost_fx*Inputs!$D$8))</f>
        <v>184787.447060823</v>
      </c>
      <c r="J1971" s="0" t="n">
        <f aca="false">G1971+H1971+I1971-fixed</f>
        <v>121931.340944632</v>
      </c>
      <c r="K1971" s="0" t="n">
        <f aca="false">12*Inputs!$B$6*(1-MIN(1,Inputs!$G$6*$D1971)*churn_nonbuyers)*(ic*Inputs!$C$6+fee_wd*Inputs!$E$6*(1-$B1971)+fee_fx*Inputs!$D$6-cost_acc-cost_wd*Inputs!$E$6*(1-$B1971)-cost_fx*Inputs!$D$6)</f>
        <v>179093.329106717</v>
      </c>
      <c r="L1971" s="0" t="n">
        <f aca="false">12*Inputs!$B$7*(1-MIN(1,Inputs!$G$7*$D1971)*churn_nonbuyers)*(ic*Inputs!$C$7+fee_wd*Inputs!$E$7*(1-$B1971)+fee_fx*Inputs!$D$7-cost_acc-cost_wd*Inputs!$E$7*(1-$B1971)-cost_fx*Inputs!$D$7)</f>
        <v>378645.90863203</v>
      </c>
      <c r="M1971" s="0" t="n">
        <f aca="false">12*Inputs!$B$8*(1-MIN(1,Inputs!$G$8*$D1971)*churn_nonbuyers)*(ic*Inputs!$C$8+fee_wd*Inputs!$E$8*(1-$B1971)+fee_fx*Inputs!$D$8-cost_acc-cost_wd*Inputs!$E$8*(1-$B1971)-cost_fx*Inputs!$D$8)</f>
        <v>121164.236204678</v>
      </c>
      <c r="N1971" s="0" t="n">
        <f aca="false">K1971+L1971+I1971-fixed</f>
        <v>42526.6847995695</v>
      </c>
      <c r="O1971" s="0" t="n">
        <f aca="false">K1971+L1971+M1971-fixed</f>
        <v>-21096.5260565747</v>
      </c>
      <c r="P1971" s="0" t="n">
        <f aca="false">12*Inputs!$B$6*(1-MIN(1,Inputs!$F$6*$D1971))*(ic*Inputs!$C$6+flat_fee-cost_acc-cost_wd*Inputs!$E$6*$E1971-cost_fx*Inputs!$D$6)+12*Inputs!$B$7*(1-MIN(1,Inputs!$F$7*$D1971))*(ic*Inputs!$C$7+flat_fee-cost_acc-cost_wd*Inputs!$E$7*$E1971-cost_fx*Inputs!$D$7)+12*Inputs!$B$8*(1-MIN(1,Inputs!$F$8*$D1971))*(ic*Inputs!$C$8+flat_fee-cost_acc-cost_wd*Inputs!$E$8*$E1971-cost_fx*Inputs!$D$8)-fixed</f>
        <v>4308.99573727988</v>
      </c>
    </row>
    <row r="1972" customFormat="false" ht="15" hidden="false" customHeight="false" outlineLevel="0" collapsed="false">
      <c r="A1972" s="0" t="n">
        <v>1907</v>
      </c>
      <c r="B1972" s="0" t="n">
        <v>0.364956</v>
      </c>
      <c r="C1972" s="0" t="n">
        <v>0.643445</v>
      </c>
      <c r="D1972" s="0" t="n">
        <v>0.889602</v>
      </c>
      <c r="E1972" s="0" t="n">
        <v>1.213335</v>
      </c>
      <c r="F1972" s="0" t="n">
        <v>0.067124</v>
      </c>
      <c r="G1972" s="0" t="n">
        <f aca="false">12*Inputs!$B$6*(MIN(1,$H$50*$C1972)*(ic*Inputs!$C$6+pS+fee_fx*Inputs!$D$6-cost_acc-cost_wd*Inputs!$E$6*$E1972-cost_fx*Inputs!$D$6-$F1972)+(1-MIN(1,$H$50*$C1972))*(1-MIN(1,Inputs!$G$6*$D1972)*churn_nonbuyers)*(ic*Inputs!$C$6+fee_wd*Inputs!$E$6*(1-$B1972)+fee_fx*Inputs!$D$6-cost_acc-cost_wd*Inputs!$E$6*(1-$B1972)-cost_fx*Inputs!$D$6))</f>
        <v>178219.61911042</v>
      </c>
      <c r="H1972" s="0" t="n">
        <f aca="false">12*Inputs!$B$7*(MIN(1,$H$51*$C1972)*(ic*Inputs!$C$7+pE+fee_fx*Inputs!$D$7-cost_acc-cost_wd*Inputs!$E$7*$E1972-cost_fx*Inputs!$D$7-$F1972)+(1-MIN(1,$H$51*$C1972))*(1-MIN(1,Inputs!$G$7*$D1972)*churn_nonbuyers)*(ic*Inputs!$C$7+fee_wd*Inputs!$E$7*(1-$B1972)+fee_fx*Inputs!$D$7-cost_acc-cost_wd*Inputs!$E$7*(1-$B1972)-cost_fx*Inputs!$D$7))</f>
        <v>375613.585069332</v>
      </c>
      <c r="I1972" s="0" t="n">
        <f aca="false">12*Inputs!$B$8*(MIN(1,$H$52*$C1972)*(ic*Inputs!$C$8+pT-cost_acc-cost_wd*Inputs!$E$8-cost_fx*Inputs!$D$8-cost_ins)+(1-MIN(1,$H$52*$C1972))*(1-MIN(1,Inputs!$G$8*$D1972)*churn_nonbuyers)*(ic*Inputs!$C$8+fee_wd*Inputs!$E$8*(1-$B1972)+fee_fx*Inputs!$D$8-cost_acc-cost_wd*Inputs!$E$8*(1-$B1972)-cost_fx*Inputs!$D$8))</f>
        <v>156794.818016886</v>
      </c>
      <c r="J1972" s="0" t="n">
        <f aca="false">G1972+H1972+I1972-fixed</f>
        <v>10628.0221966374</v>
      </c>
      <c r="K1972" s="0" t="n">
        <f aca="false">12*Inputs!$B$6*(1-MIN(1,Inputs!$G$6*$D1972)*churn_nonbuyers)*(ic*Inputs!$C$6+fee_wd*Inputs!$E$6*(1-$B1972)+fee_fx*Inputs!$D$6-cost_acc-cost_wd*Inputs!$E$6*(1-$B1972)-cost_fx*Inputs!$D$6)</f>
        <v>142416.740070086</v>
      </c>
      <c r="L1972" s="0" t="n">
        <f aca="false">12*Inputs!$B$7*(1-MIN(1,Inputs!$G$7*$D1972)*churn_nonbuyers)*(ic*Inputs!$C$7+fee_wd*Inputs!$E$7*(1-$B1972)+fee_fx*Inputs!$D$7-cost_acc-cost_wd*Inputs!$E$7*(1-$B1972)-cost_fx*Inputs!$D$7)</f>
        <v>341288.265546052</v>
      </c>
      <c r="M1972" s="0" t="n">
        <f aca="false">12*Inputs!$B$8*(1-MIN(1,Inputs!$G$8*$D1972)*churn_nonbuyers)*(ic*Inputs!$C$8+fee_wd*Inputs!$E$8*(1-$B1972)+fee_fx*Inputs!$D$8-cost_acc-cost_wd*Inputs!$E$8*(1-$B1972)-cost_fx*Inputs!$D$8)</f>
        <v>116534.610780403</v>
      </c>
      <c r="N1972" s="0" t="n">
        <f aca="false">K1972+L1972+I1972-fixed</f>
        <v>-59500.1763669761</v>
      </c>
      <c r="O1972" s="0" t="n">
        <f aca="false">K1972+L1972+M1972-fixed</f>
        <v>-99760.3836034585</v>
      </c>
      <c r="P1972" s="0" t="n">
        <f aca="false">12*Inputs!$B$6*(1-MIN(1,Inputs!$F$6*$D1972))*(ic*Inputs!$C$6+flat_fee-cost_acc-cost_wd*Inputs!$E$6*$E1972-cost_fx*Inputs!$D$6)+12*Inputs!$B$7*(1-MIN(1,Inputs!$F$7*$D1972))*(ic*Inputs!$C$7+flat_fee-cost_acc-cost_wd*Inputs!$E$7*$E1972-cost_fx*Inputs!$D$7)+12*Inputs!$B$8*(1-MIN(1,Inputs!$F$8*$D1972))*(ic*Inputs!$C$8+flat_fee-cost_acc-cost_wd*Inputs!$E$8*$E1972-cost_fx*Inputs!$D$8)-fixed</f>
        <v>34915.3815848</v>
      </c>
    </row>
    <row r="1973" customFormat="false" ht="15" hidden="false" customHeight="false" outlineLevel="0" collapsed="false">
      <c r="A1973" s="0" t="n">
        <v>1908</v>
      </c>
      <c r="B1973" s="0" t="n">
        <v>0.416842</v>
      </c>
      <c r="C1973" s="0" t="n">
        <v>1.033784</v>
      </c>
      <c r="D1973" s="0" t="n">
        <v>1.401216</v>
      </c>
      <c r="E1973" s="0" t="n">
        <v>1.194233</v>
      </c>
      <c r="F1973" s="0" t="n">
        <v>0.163275</v>
      </c>
      <c r="G1973" s="0" t="n">
        <f aca="false">12*Inputs!$B$6*(MIN(1,$H$50*$C1973)*(ic*Inputs!$C$6+pS+fee_fx*Inputs!$D$6-cost_acc-cost_wd*Inputs!$E$6*$E1973-cost_fx*Inputs!$D$6-$F1973)+(1-MIN(1,$H$50*$C1973))*(1-MIN(1,Inputs!$G$6*$D1973)*churn_nonbuyers)*(ic*Inputs!$C$6+fee_wd*Inputs!$E$6*(1-$B1973)+fee_fx*Inputs!$D$6-cost_acc-cost_wd*Inputs!$E$6*(1-$B1973)-cost_fx*Inputs!$D$6))</f>
        <v>188232.989940565</v>
      </c>
      <c r="H1973" s="0" t="n">
        <f aca="false">12*Inputs!$B$7*(MIN(1,$H$51*$C1973)*(ic*Inputs!$C$7+pE+fee_fx*Inputs!$D$7-cost_acc-cost_wd*Inputs!$E$7*$E1973-cost_fx*Inputs!$D$7-$F1973)+(1-MIN(1,$H$51*$C1973))*(1-MIN(1,Inputs!$G$7*$D1973)*churn_nonbuyers)*(ic*Inputs!$C$7+fee_wd*Inputs!$E$7*(1-$B1973)+fee_fx*Inputs!$D$7-cost_acc-cost_wd*Inputs!$E$7*(1-$B1973)-cost_fx*Inputs!$D$7))</f>
        <v>385631.990697189</v>
      </c>
      <c r="I1973" s="0" t="n">
        <f aca="false">12*Inputs!$B$8*(MIN(1,$H$52*$C1973)*(ic*Inputs!$C$8+pT-cost_acc-cost_wd*Inputs!$E$8-cost_fx*Inputs!$D$8-cost_ins)+(1-MIN(1,$H$52*$C1973))*(1-MIN(1,Inputs!$G$8*$D1973)*churn_nonbuyers)*(ic*Inputs!$C$8+fee_wd*Inputs!$E$8*(1-$B1973)+fee_fx*Inputs!$D$8-cost_acc-cost_wd*Inputs!$E$8*(1-$B1973)-cost_fx*Inputs!$D$8))</f>
        <v>150635.121998526</v>
      </c>
      <c r="J1973" s="0" t="n">
        <f aca="false">G1973+H1973+I1973-fixed</f>
        <v>24500.10263628</v>
      </c>
      <c r="K1973" s="0" t="n">
        <f aca="false">12*Inputs!$B$6*(1-MIN(1,Inputs!$G$6*$D1973)*churn_nonbuyers)*(ic*Inputs!$C$6+fee_wd*Inputs!$E$6*(1-$B1973)+fee_fx*Inputs!$D$6-cost_acc-cost_wd*Inputs!$E$6*(1-$B1973)-cost_fx*Inputs!$D$6)</f>
        <v>131655.911615078</v>
      </c>
      <c r="L1973" s="0" t="n">
        <f aca="false">12*Inputs!$B$7*(1-MIN(1,Inputs!$G$7*$D1973)*churn_nonbuyers)*(ic*Inputs!$C$7+fee_wd*Inputs!$E$7*(1-$B1973)+fee_fx*Inputs!$D$7-cost_acc-cost_wd*Inputs!$E$7*(1-$B1973)-cost_fx*Inputs!$D$7)</f>
        <v>328748.893401047</v>
      </c>
      <c r="M1973" s="0" t="n">
        <f aca="false">12*Inputs!$B$8*(1-MIN(1,Inputs!$G$8*$D1973)*churn_nonbuyers)*(ic*Inputs!$C$8+fee_wd*Inputs!$E$8*(1-$B1973)+fee_fx*Inputs!$D$8-cost_acc-cost_wd*Inputs!$E$8*(1-$B1973)-cost_fx*Inputs!$D$8)</f>
        <v>5867.03116369923</v>
      </c>
      <c r="N1973" s="0" t="n">
        <f aca="false">K1973+L1973+I1973-fixed</f>
        <v>-88960.072985349</v>
      </c>
      <c r="O1973" s="0" t="n">
        <f aca="false">K1973+L1973+M1973-fixed</f>
        <v>-233728.163820175</v>
      </c>
      <c r="P1973" s="0" t="n">
        <f aca="false">12*Inputs!$B$6*(1-MIN(1,Inputs!$F$6*$D1973))*(ic*Inputs!$C$6+flat_fee-cost_acc-cost_wd*Inputs!$E$6*$E1973-cost_fx*Inputs!$D$6)+12*Inputs!$B$7*(1-MIN(1,Inputs!$F$7*$D1973))*(ic*Inputs!$C$7+flat_fee-cost_acc-cost_wd*Inputs!$E$7*$E1973-cost_fx*Inputs!$D$7)+12*Inputs!$B$8*(1-MIN(1,Inputs!$F$8*$D1973))*(ic*Inputs!$C$8+flat_fee-cost_acc-cost_wd*Inputs!$E$8*$E1973-cost_fx*Inputs!$D$8)-fixed</f>
        <v>-220990.53948928</v>
      </c>
    </row>
    <row r="1974" customFormat="false" ht="15" hidden="false" customHeight="false" outlineLevel="0" collapsed="false">
      <c r="A1974" s="0" t="n">
        <v>1909</v>
      </c>
      <c r="B1974" s="0" t="n">
        <v>0.283351</v>
      </c>
      <c r="C1974" s="0" t="n">
        <v>0.760949</v>
      </c>
      <c r="D1974" s="0" t="n">
        <v>1.397835</v>
      </c>
      <c r="E1974" s="0" t="n">
        <v>1.029991</v>
      </c>
      <c r="F1974" s="0" t="n">
        <v>0.224456</v>
      </c>
      <c r="G1974" s="0" t="n">
        <f aca="false">12*Inputs!$B$6*(MIN(1,$H$50*$C1974)*(ic*Inputs!$C$6+pS+fee_fx*Inputs!$D$6-cost_acc-cost_wd*Inputs!$E$6*$E1974-cost_fx*Inputs!$D$6-$F1974)+(1-MIN(1,$H$50*$C1974))*(1-MIN(1,Inputs!$G$6*$D1974)*churn_nonbuyers)*(ic*Inputs!$C$6+fee_wd*Inputs!$E$6*(1-$B1974)+fee_fx*Inputs!$D$6-cost_acc-cost_wd*Inputs!$E$6*(1-$B1974)-cost_fx*Inputs!$D$6))</f>
        <v>191921.389225787</v>
      </c>
      <c r="H1974" s="0" t="n">
        <f aca="false">12*Inputs!$B$7*(MIN(1,$H$51*$C1974)*(ic*Inputs!$C$7+pE+fee_fx*Inputs!$D$7-cost_acc-cost_wd*Inputs!$E$7*$E1974-cost_fx*Inputs!$D$7-$F1974)+(1-MIN(1,$H$51*$C1974))*(1-MIN(1,Inputs!$G$7*$D1974)*churn_nonbuyers)*(ic*Inputs!$C$7+fee_wd*Inputs!$E$7*(1-$B1974)+fee_fx*Inputs!$D$7-cost_acc-cost_wd*Inputs!$E$7*(1-$B1974)-cost_fx*Inputs!$D$7))</f>
        <v>395170.716501861</v>
      </c>
      <c r="I1974" s="0" t="n">
        <f aca="false">12*Inputs!$B$8*(MIN(1,$H$52*$C1974)*(ic*Inputs!$C$8+pT-cost_acc-cost_wd*Inputs!$E$8-cost_fx*Inputs!$D$8-cost_ins)+(1-MIN(1,$H$52*$C1974))*(1-MIN(1,Inputs!$G$8*$D1974)*churn_nonbuyers)*(ic*Inputs!$C$8+fee_wd*Inputs!$E$8*(1-$B1974)+fee_fx*Inputs!$D$8-cost_acc-cost_wd*Inputs!$E$8*(1-$B1974)-cost_fx*Inputs!$D$8))</f>
        <v>112831.416009441</v>
      </c>
      <c r="J1974" s="0" t="n">
        <f aca="false">G1974+H1974+I1974-fixed</f>
        <v>-76.478262911085</v>
      </c>
      <c r="K1974" s="0" t="n">
        <f aca="false">12*Inputs!$B$6*(1-MIN(1,Inputs!$G$6*$D1974)*churn_nonbuyers)*(ic*Inputs!$C$6+fee_wd*Inputs!$E$6*(1-$B1974)+fee_fx*Inputs!$D$6-cost_acc-cost_wd*Inputs!$E$6*(1-$B1974)-cost_fx*Inputs!$D$6)</f>
        <v>149559.040404612</v>
      </c>
      <c r="L1974" s="0" t="n">
        <f aca="false">12*Inputs!$B$7*(1-MIN(1,Inputs!$G$7*$D1974)*churn_nonbuyers)*(ic*Inputs!$C$7+fee_wd*Inputs!$E$7*(1-$B1974)+fee_fx*Inputs!$D$7-cost_acc-cost_wd*Inputs!$E$7*(1-$B1974)-cost_fx*Inputs!$D$7)</f>
        <v>347200.300562767</v>
      </c>
      <c r="M1974" s="0" t="n">
        <f aca="false">12*Inputs!$B$8*(1-MIN(1,Inputs!$G$8*$D1974)*churn_nonbuyers)*(ic*Inputs!$C$8+fee_wd*Inputs!$E$8*(1-$B1974)+fee_fx*Inputs!$D$8-cost_acc-cost_wd*Inputs!$E$8*(1-$B1974)-cost_fx*Inputs!$D$8)</f>
        <v>6730.03015485604</v>
      </c>
      <c r="N1974" s="0" t="n">
        <f aca="false">K1974+L1974+I1974-fixed</f>
        <v>-90409.2430231799</v>
      </c>
      <c r="O1974" s="0" t="n">
        <f aca="false">K1974+L1974+M1974-fixed</f>
        <v>-196510.628877765</v>
      </c>
      <c r="P1974" s="0" t="n">
        <f aca="false">12*Inputs!$B$6*(1-MIN(1,Inputs!$F$6*$D1974))*(ic*Inputs!$C$6+flat_fee-cost_acc-cost_wd*Inputs!$E$6*$E1974-cost_fx*Inputs!$D$6)+12*Inputs!$B$7*(1-MIN(1,Inputs!$F$7*$D1974))*(ic*Inputs!$C$7+flat_fee-cost_acc-cost_wd*Inputs!$E$7*$E1974-cost_fx*Inputs!$D$7)+12*Inputs!$B$8*(1-MIN(1,Inputs!$F$8*$D1974))*(ic*Inputs!$C$8+flat_fee-cost_acc-cost_wd*Inputs!$E$8*$E1974-cost_fx*Inputs!$D$8)-fixed</f>
        <v>-163970.8552036</v>
      </c>
    </row>
    <row r="1975" customFormat="false" ht="15" hidden="false" customHeight="false" outlineLevel="0" collapsed="false">
      <c r="A1975" s="0" t="n">
        <v>1910</v>
      </c>
      <c r="B1975" s="0" t="n">
        <v>0.204757</v>
      </c>
      <c r="C1975" s="0" t="n">
        <v>0.976209</v>
      </c>
      <c r="D1975" s="0" t="n">
        <v>0.939405</v>
      </c>
      <c r="E1975" s="0" t="n">
        <v>1.457223</v>
      </c>
      <c r="F1975" s="0" t="n">
        <v>0.234537</v>
      </c>
      <c r="G1975" s="0" t="n">
        <f aca="false">12*Inputs!$B$6*(MIN(1,$H$50*$C1975)*(ic*Inputs!$C$6+pS+fee_fx*Inputs!$D$6-cost_acc-cost_wd*Inputs!$E$6*$E1975-cost_fx*Inputs!$D$6-$F1975)+(1-MIN(1,$H$50*$C1975))*(1-MIN(1,Inputs!$G$6*$D1975)*churn_nonbuyers)*(ic*Inputs!$C$6+fee_wd*Inputs!$E$6*(1-$B1975)+fee_fx*Inputs!$D$6-cost_acc-cost_wd*Inputs!$E$6*(1-$B1975)-cost_fx*Inputs!$D$6))</f>
        <v>207410.500273353</v>
      </c>
      <c r="H1975" s="0" t="n">
        <f aca="false">12*Inputs!$B$7*(MIN(1,$H$51*$C1975)*(ic*Inputs!$C$7+pE+fee_fx*Inputs!$D$7-cost_acc-cost_wd*Inputs!$E$7*$E1975-cost_fx*Inputs!$D$7-$F1975)+(1-MIN(1,$H$51*$C1975))*(1-MIN(1,Inputs!$G$7*$D1975)*churn_nonbuyers)*(ic*Inputs!$C$7+fee_wd*Inputs!$E$7*(1-$B1975)+fee_fx*Inputs!$D$7-cost_acc-cost_wd*Inputs!$E$7*(1-$B1975)-cost_fx*Inputs!$D$7))</f>
        <v>369869.364691101</v>
      </c>
      <c r="I1975" s="0" t="n">
        <f aca="false">12*Inputs!$B$8*(MIN(1,$H$52*$C1975)*(ic*Inputs!$C$8+pT-cost_acc-cost_wd*Inputs!$E$8-cost_fx*Inputs!$D$8-cost_ins)+(1-MIN(1,$H$52*$C1975))*(1-MIN(1,Inputs!$G$8*$D1975)*churn_nonbuyers)*(ic*Inputs!$C$8+fee_wd*Inputs!$E$8*(1-$B1975)+fee_fx*Inputs!$D$8-cost_acc-cost_wd*Inputs!$E$8*(1-$B1975)-cost_fx*Inputs!$D$8))</f>
        <v>175039.728893201</v>
      </c>
      <c r="J1975" s="0" t="n">
        <f aca="false">G1975+H1975+I1975-fixed</f>
        <v>52319.5938576551</v>
      </c>
      <c r="K1975" s="0" t="n">
        <f aca="false">12*Inputs!$B$6*(1-MIN(1,Inputs!$G$6*$D1975)*churn_nonbuyers)*(ic*Inputs!$C$6+fee_wd*Inputs!$E$6*(1-$B1975)+fee_fx*Inputs!$D$6-cost_acc-cost_wd*Inputs!$E$6*(1-$B1975)-cost_fx*Inputs!$D$6)</f>
        <v>164030.707797012</v>
      </c>
      <c r="L1975" s="0" t="n">
        <f aca="false">12*Inputs!$B$7*(1-MIN(1,Inputs!$G$7*$D1975)*churn_nonbuyers)*(ic*Inputs!$C$7+fee_wd*Inputs!$E$7*(1-$B1975)+fee_fx*Inputs!$D$7-cost_acc-cost_wd*Inputs!$E$7*(1-$B1975)-cost_fx*Inputs!$D$7)</f>
        <v>363182.900038207</v>
      </c>
      <c r="M1975" s="0" t="n">
        <f aca="false">12*Inputs!$B$8*(1-MIN(1,Inputs!$G$8*$D1975)*churn_nonbuyers)*(ic*Inputs!$C$8+fee_wd*Inputs!$E$8*(1-$B1975)+fee_fx*Inputs!$D$8-cost_acc-cost_wd*Inputs!$E$8*(1-$B1975)-cost_fx*Inputs!$D$8)</f>
        <v>108399.361186056</v>
      </c>
      <c r="N1975" s="0" t="n">
        <f aca="false">K1975+L1975+I1975-fixed</f>
        <v>2253.33672842023</v>
      </c>
      <c r="O1975" s="0" t="n">
        <f aca="false">K1975+L1975+M1975-fixed</f>
        <v>-64387.0309787247</v>
      </c>
      <c r="P1975" s="0" t="n">
        <f aca="false">12*Inputs!$B$6*(1-MIN(1,Inputs!$F$6*$D1975))*(ic*Inputs!$C$6+flat_fee-cost_acc-cost_wd*Inputs!$E$6*$E1975-cost_fx*Inputs!$D$6)+12*Inputs!$B$7*(1-MIN(1,Inputs!$F$7*$D1975))*(ic*Inputs!$C$7+flat_fee-cost_acc-cost_wd*Inputs!$E$7*$E1975-cost_fx*Inputs!$D$7)+12*Inputs!$B$8*(1-MIN(1,Inputs!$F$8*$D1975))*(ic*Inputs!$C$8+flat_fee-cost_acc-cost_wd*Inputs!$E$8*$E1975-cost_fx*Inputs!$D$8)-fixed</f>
        <v>-99526.4214843998</v>
      </c>
    </row>
    <row r="1976" customFormat="false" ht="15" hidden="false" customHeight="false" outlineLevel="0" collapsed="false">
      <c r="A1976" s="0" t="n">
        <v>1911</v>
      </c>
      <c r="B1976" s="0" t="n">
        <v>0.268488</v>
      </c>
      <c r="C1976" s="0" t="n">
        <v>0.950946</v>
      </c>
      <c r="D1976" s="0" t="n">
        <v>1.362212</v>
      </c>
      <c r="E1976" s="0" t="n">
        <v>1.02386</v>
      </c>
      <c r="F1976" s="0" t="n">
        <v>0.237692</v>
      </c>
      <c r="G1976" s="0" t="n">
        <f aca="false">12*Inputs!$B$6*(MIN(1,$H$50*$C1976)*(ic*Inputs!$C$6+pS+fee_fx*Inputs!$D$6-cost_acc-cost_wd*Inputs!$E$6*$E1976-cost_fx*Inputs!$D$6-$F1976)+(1-MIN(1,$H$50*$C1976))*(1-MIN(1,Inputs!$G$6*$D1976)*churn_nonbuyers)*(ic*Inputs!$C$6+fee_wd*Inputs!$E$6*(1-$B1976)+fee_fx*Inputs!$D$6-cost_acc-cost_wd*Inputs!$E$6*(1-$B1976)-cost_fx*Inputs!$D$6))</f>
        <v>204450.312584231</v>
      </c>
      <c r="H1976" s="0" t="n">
        <f aca="false">12*Inputs!$B$7*(MIN(1,$H$51*$C1976)*(ic*Inputs!$C$7+pE+fee_fx*Inputs!$D$7-cost_acc-cost_wd*Inputs!$E$7*$E1976-cost_fx*Inputs!$D$7-$F1976)+(1-MIN(1,$H$51*$C1976))*(1-MIN(1,Inputs!$G$7*$D1976)*churn_nonbuyers)*(ic*Inputs!$C$7+fee_wd*Inputs!$E$7*(1-$B1976)+fee_fx*Inputs!$D$7-cost_acc-cost_wd*Inputs!$E$7*(1-$B1976)-cost_fx*Inputs!$D$7))</f>
        <v>408606.761775553</v>
      </c>
      <c r="I1976" s="0" t="n">
        <f aca="false">12*Inputs!$B$8*(MIN(1,$H$52*$C1976)*(ic*Inputs!$C$8+pT-cost_acc-cost_wd*Inputs!$E$8-cost_fx*Inputs!$D$8-cost_ins)+(1-MIN(1,$H$52*$C1976))*(1-MIN(1,Inputs!$G$8*$D1976)*churn_nonbuyers)*(ic*Inputs!$C$8+fee_wd*Inputs!$E$8*(1-$B1976)+fee_fx*Inputs!$D$8-cost_acc-cost_wd*Inputs!$E$8*(1-$B1976)-cost_fx*Inputs!$D$8))</f>
        <v>141942.175358667</v>
      </c>
      <c r="J1976" s="0" t="n">
        <f aca="false">G1976+H1976+I1976-fixed</f>
        <v>54999.2497184512</v>
      </c>
      <c r="K1976" s="0" t="n">
        <f aca="false">12*Inputs!$B$6*(1-MIN(1,Inputs!$G$6*$D1976)*churn_nonbuyers)*(ic*Inputs!$C$6+fee_wd*Inputs!$E$6*(1-$B1976)+fee_fx*Inputs!$D$6-cost_acc-cost_wd*Inputs!$E$6*(1-$B1976)-cost_fx*Inputs!$D$6)</f>
        <v>151839.941583283</v>
      </c>
      <c r="L1976" s="0" t="n">
        <f aca="false">12*Inputs!$B$7*(1-MIN(1,Inputs!$G$7*$D1976)*churn_nonbuyers)*(ic*Inputs!$C$7+fee_wd*Inputs!$E$7*(1-$B1976)+fee_fx*Inputs!$D$7-cost_acc-cost_wd*Inputs!$E$7*(1-$B1976)-cost_fx*Inputs!$D$7)</f>
        <v>349640.39797397</v>
      </c>
      <c r="M1976" s="0" t="n">
        <f aca="false">12*Inputs!$B$8*(1-MIN(1,Inputs!$G$8*$D1976)*churn_nonbuyers)*(ic*Inputs!$C$8+fee_wd*Inputs!$E$8*(1-$B1976)+fee_fx*Inputs!$D$8-cost_acc-cost_wd*Inputs!$E$8*(1-$B1976)-cost_fx*Inputs!$D$8)</f>
        <v>14563.1607753216</v>
      </c>
      <c r="N1976" s="0" t="n">
        <f aca="false">K1976+L1976+I1976-fixed</f>
        <v>-56577.4850840794</v>
      </c>
      <c r="O1976" s="0" t="n">
        <f aca="false">K1976+L1976+M1976-fixed</f>
        <v>-183956.499667425</v>
      </c>
      <c r="P1976" s="0" t="n">
        <f aca="false">12*Inputs!$B$6*(1-MIN(1,Inputs!$F$6*$D1976))*(ic*Inputs!$C$6+flat_fee-cost_acc-cost_wd*Inputs!$E$6*$E1976-cost_fx*Inputs!$D$6)+12*Inputs!$B$7*(1-MIN(1,Inputs!$F$7*$D1976))*(ic*Inputs!$C$7+flat_fee-cost_acc-cost_wd*Inputs!$E$7*$E1976-cost_fx*Inputs!$D$7)+12*Inputs!$B$8*(1-MIN(1,Inputs!$F$8*$D1976))*(ic*Inputs!$C$8+flat_fee-cost_acc-cost_wd*Inputs!$E$8*$E1976-cost_fx*Inputs!$D$8)-fixed</f>
        <v>-142022.8379392</v>
      </c>
    </row>
    <row r="1977" customFormat="false" ht="15" hidden="false" customHeight="false" outlineLevel="0" collapsed="false">
      <c r="A1977" s="0" t="n">
        <v>1912</v>
      </c>
      <c r="B1977" s="0" t="n">
        <v>0.124213</v>
      </c>
      <c r="C1977" s="0" t="n">
        <v>0.958563</v>
      </c>
      <c r="D1977" s="0" t="n">
        <v>1.264487</v>
      </c>
      <c r="E1977" s="0" t="n">
        <v>1.136911</v>
      </c>
      <c r="F1977" s="0" t="n">
        <v>0.147242</v>
      </c>
      <c r="G1977" s="0" t="n">
        <f aca="false">12*Inputs!$B$6*(MIN(1,$H$50*$C1977)*(ic*Inputs!$C$6+pS+fee_fx*Inputs!$D$6-cost_acc-cost_wd*Inputs!$E$6*$E1977-cost_fx*Inputs!$D$6-$F1977)+(1-MIN(1,$H$50*$C1977))*(1-MIN(1,Inputs!$G$6*$D1977)*churn_nonbuyers)*(ic*Inputs!$C$6+fee_wd*Inputs!$E$6*(1-$B1977)+fee_fx*Inputs!$D$6-cost_acc-cost_wd*Inputs!$E$6*(1-$B1977)-cost_fx*Inputs!$D$6))</f>
        <v>223077.295135396</v>
      </c>
      <c r="H1977" s="0" t="n">
        <f aca="false">12*Inputs!$B$7*(MIN(1,$H$51*$C1977)*(ic*Inputs!$C$7+pE+fee_fx*Inputs!$D$7-cost_acc-cost_wd*Inputs!$E$7*$E1977-cost_fx*Inputs!$D$7-$F1977)+(1-MIN(1,$H$51*$C1977))*(1-MIN(1,Inputs!$G$7*$D1977)*churn_nonbuyers)*(ic*Inputs!$C$7+fee_wd*Inputs!$E$7*(1-$B1977)+fee_fx*Inputs!$D$7-cost_acc-cost_wd*Inputs!$E$7*(1-$B1977)-cost_fx*Inputs!$D$7))</f>
        <v>414572.026775612</v>
      </c>
      <c r="I1977" s="0" t="n">
        <f aca="false">12*Inputs!$B$8*(MIN(1,$H$52*$C1977)*(ic*Inputs!$C$8+pT-cost_acc-cost_wd*Inputs!$E$8-cost_fx*Inputs!$D$8-cost_ins)+(1-MIN(1,$H$52*$C1977))*(1-MIN(1,Inputs!$G$8*$D1977)*churn_nonbuyers)*(ic*Inputs!$C$8+fee_wd*Inputs!$E$8*(1-$B1977)+fee_fx*Inputs!$D$8-cost_acc-cost_wd*Inputs!$E$8*(1-$B1977)-cost_fx*Inputs!$D$8))</f>
        <v>150280.23123202</v>
      </c>
      <c r="J1977" s="0" t="n">
        <f aca="false">G1977+H1977+I1977-fixed</f>
        <v>87929.5531430281</v>
      </c>
      <c r="K1977" s="0" t="n">
        <f aca="false">12*Inputs!$B$6*(1-MIN(1,Inputs!$G$6*$D1977)*churn_nonbuyers)*(ic*Inputs!$C$6+fee_wd*Inputs!$E$6*(1-$B1977)+fee_fx*Inputs!$D$6-cost_acc-cost_wd*Inputs!$E$6*(1-$B1977)-cost_fx*Inputs!$D$6)</f>
        <v>172098.172250863</v>
      </c>
      <c r="L1977" s="0" t="n">
        <f aca="false">12*Inputs!$B$7*(1-MIN(1,Inputs!$G$7*$D1977)*churn_nonbuyers)*(ic*Inputs!$C$7+fee_wd*Inputs!$E$7*(1-$B1977)+fee_fx*Inputs!$D$7-cost_acc-cost_wd*Inputs!$E$7*(1-$B1977)-cost_fx*Inputs!$D$7)</f>
        <v>370696.617174518</v>
      </c>
      <c r="M1977" s="0" t="n">
        <f aca="false">12*Inputs!$B$8*(1-MIN(1,Inputs!$G$8*$D1977)*churn_nonbuyers)*(ic*Inputs!$C$8+fee_wd*Inputs!$E$8*(1-$B1977)+fee_fx*Inputs!$D$8-cost_acc-cost_wd*Inputs!$E$8*(1-$B1977)-cost_fx*Inputs!$D$8)</f>
        <v>36805.1945573616</v>
      </c>
      <c r="N1977" s="0" t="n">
        <f aca="false">K1977+L1977+I1977-fixed</f>
        <v>-6924.97934259882</v>
      </c>
      <c r="O1977" s="0" t="n">
        <f aca="false">K1977+L1977+M1977-fixed</f>
        <v>-120400.016017257</v>
      </c>
      <c r="P1977" s="0" t="n">
        <f aca="false">12*Inputs!$B$6*(1-MIN(1,Inputs!$F$6*$D1977))*(ic*Inputs!$C$6+flat_fee-cost_acc-cost_wd*Inputs!$E$6*$E1977-cost_fx*Inputs!$D$6)+12*Inputs!$B$7*(1-MIN(1,Inputs!$F$7*$D1977))*(ic*Inputs!$C$7+flat_fee-cost_acc-cost_wd*Inputs!$E$7*$E1977-cost_fx*Inputs!$D$7)+12*Inputs!$B$8*(1-MIN(1,Inputs!$F$8*$D1977))*(ic*Inputs!$C$8+flat_fee-cost_acc-cost_wd*Inputs!$E$8*$E1977-cost_fx*Inputs!$D$8)-fixed</f>
        <v>-129134.49381832</v>
      </c>
    </row>
    <row r="1978" customFormat="false" ht="15" hidden="false" customHeight="false" outlineLevel="0" collapsed="false">
      <c r="A1978" s="0" t="n">
        <v>1913</v>
      </c>
      <c r="B1978" s="0" t="n">
        <v>0.288152</v>
      </c>
      <c r="C1978" s="0" t="n">
        <v>0.945467</v>
      </c>
      <c r="D1978" s="0" t="n">
        <v>0.800524</v>
      </c>
      <c r="E1978" s="0" t="n">
        <v>1.381761</v>
      </c>
      <c r="F1978" s="0" t="n">
        <v>0.005265</v>
      </c>
      <c r="G1978" s="0" t="n">
        <f aca="false">12*Inputs!$B$6*(MIN(1,$H$50*$C1978)*(ic*Inputs!$C$6+pS+fee_fx*Inputs!$D$6-cost_acc-cost_wd*Inputs!$E$6*$E1978-cost_fx*Inputs!$D$6-$F1978)+(1-MIN(1,$H$50*$C1978))*(1-MIN(1,Inputs!$G$6*$D1978)*churn_nonbuyers)*(ic*Inputs!$C$6+fee_wd*Inputs!$E$6*(1-$B1978)+fee_fx*Inputs!$D$6-cost_acc-cost_wd*Inputs!$E$6*(1-$B1978)-cost_fx*Inputs!$D$6))</f>
        <v>203131.137946167</v>
      </c>
      <c r="H1978" s="0" t="n">
        <f aca="false">12*Inputs!$B$7*(MIN(1,$H$51*$C1978)*(ic*Inputs!$C$7+pE+fee_fx*Inputs!$D$7-cost_acc-cost_wd*Inputs!$E$7*$E1978-cost_fx*Inputs!$D$7-$F1978)+(1-MIN(1,$H$51*$C1978))*(1-MIN(1,Inputs!$G$7*$D1978)*churn_nonbuyers)*(ic*Inputs!$C$7+fee_wd*Inputs!$E$7*(1-$B1978)+fee_fx*Inputs!$D$7-cost_acc-cost_wd*Inputs!$E$7*(1-$B1978)-cost_fx*Inputs!$D$7))</f>
        <v>384044.106309572</v>
      </c>
      <c r="I1978" s="0" t="n">
        <f aca="false">12*Inputs!$B$8*(MIN(1,$H$52*$C1978)*(ic*Inputs!$C$8+pT-cost_acc-cost_wd*Inputs!$E$8-cost_fx*Inputs!$D$8-cost_ins)+(1-MIN(1,$H$52*$C1978))*(1-MIN(1,Inputs!$G$8*$D1978)*churn_nonbuyers)*(ic*Inputs!$C$8+fee_wd*Inputs!$E$8*(1-$B1978)+fee_fx*Inputs!$D$8-cost_acc-cost_wd*Inputs!$E$8*(1-$B1978)-cost_fx*Inputs!$D$8))</f>
        <v>182753.64777589</v>
      </c>
      <c r="J1978" s="0" t="n">
        <f aca="false">G1978+H1978+I1978-fixed</f>
        <v>69928.8920316281</v>
      </c>
      <c r="K1978" s="0" t="n">
        <f aca="false">12*Inputs!$B$6*(1-MIN(1,Inputs!$G$6*$D1978)*churn_nonbuyers)*(ic*Inputs!$C$6+fee_wd*Inputs!$E$6*(1-$B1978)+fee_fx*Inputs!$D$6-cost_acc-cost_wd*Inputs!$E$6*(1-$B1978)-cost_fx*Inputs!$D$6)</f>
        <v>153697.672739866</v>
      </c>
      <c r="L1978" s="0" t="n">
        <f aca="false">12*Inputs!$B$7*(1-MIN(1,Inputs!$G$7*$D1978)*churn_nonbuyers)*(ic*Inputs!$C$7+fee_wd*Inputs!$E$7*(1-$B1978)+fee_fx*Inputs!$D$7-cost_acc-cost_wd*Inputs!$E$7*(1-$B1978)-cost_fx*Inputs!$D$7)</f>
        <v>353019.479291919</v>
      </c>
      <c r="M1978" s="0" t="n">
        <f aca="false">12*Inputs!$B$8*(1-MIN(1,Inputs!$G$8*$D1978)*churn_nonbuyers)*(ic*Inputs!$C$8+fee_wd*Inputs!$E$8*(1-$B1978)+fee_fx*Inputs!$D$8-cost_acc-cost_wd*Inputs!$E$8*(1-$B1978)-cost_fx*Inputs!$D$8)</f>
        <v>137415.579559373</v>
      </c>
      <c r="N1978" s="0" t="n">
        <f aca="false">K1978+L1978+I1978-fixed</f>
        <v>-10529.2001923252</v>
      </c>
      <c r="O1978" s="0" t="n">
        <f aca="false">K1978+L1978+M1978-fixed</f>
        <v>-55867.2684088422</v>
      </c>
      <c r="P1978" s="0" t="n">
        <f aca="false">12*Inputs!$B$6*(1-MIN(1,Inputs!$F$6*$D1978))*(ic*Inputs!$C$6+flat_fee-cost_acc-cost_wd*Inputs!$E$6*$E1978-cost_fx*Inputs!$D$6)+12*Inputs!$B$7*(1-MIN(1,Inputs!$F$7*$D1978))*(ic*Inputs!$C$7+flat_fee-cost_acc-cost_wd*Inputs!$E$7*$E1978-cost_fx*Inputs!$D$7)+12*Inputs!$B$8*(1-MIN(1,Inputs!$F$8*$D1978))*(ic*Inputs!$C$8+flat_fee-cost_acc-cost_wd*Inputs!$E$8*$E1978-cost_fx*Inputs!$D$8)-fixed</f>
        <v>-235.168008639943</v>
      </c>
    </row>
    <row r="1979" customFormat="false" ht="15" hidden="false" customHeight="false" outlineLevel="0" collapsed="false">
      <c r="A1979" s="0" t="n">
        <v>1914</v>
      </c>
      <c r="B1979" s="0" t="n">
        <v>0.50329</v>
      </c>
      <c r="C1979" s="0" t="n">
        <v>1.070856</v>
      </c>
      <c r="D1979" s="0" t="n">
        <v>1.506022</v>
      </c>
      <c r="E1979" s="0" t="n">
        <v>1.102761</v>
      </c>
      <c r="F1979" s="0" t="n">
        <v>0.373575</v>
      </c>
      <c r="G1979" s="0" t="n">
        <f aca="false">12*Inputs!$B$6*(MIN(1,$H$50*$C1979)*(ic*Inputs!$C$6+pS+fee_fx*Inputs!$D$6-cost_acc-cost_wd*Inputs!$E$6*$E1979-cost_fx*Inputs!$D$6-$F1979)+(1-MIN(1,$H$50*$C1979))*(1-MIN(1,Inputs!$G$6*$D1979)*churn_nonbuyers)*(ic*Inputs!$C$6+fee_wd*Inputs!$E$6*(1-$B1979)+fee_fx*Inputs!$D$6-cost_acc-cost_wd*Inputs!$E$6*(1-$B1979)-cost_fx*Inputs!$D$6))</f>
        <v>176126.763208143</v>
      </c>
      <c r="H1979" s="0" t="n">
        <f aca="false">12*Inputs!$B$7*(MIN(1,$H$51*$C1979)*(ic*Inputs!$C$7+pE+fee_fx*Inputs!$D$7-cost_acc-cost_wd*Inputs!$E$7*$E1979-cost_fx*Inputs!$D$7-$F1979)+(1-MIN(1,$H$51*$C1979))*(1-MIN(1,Inputs!$G$7*$D1979)*churn_nonbuyers)*(ic*Inputs!$C$7+fee_wd*Inputs!$E$7*(1-$B1979)+fee_fx*Inputs!$D$7-cost_acc-cost_wd*Inputs!$E$7*(1-$B1979)-cost_fx*Inputs!$D$7))</f>
        <v>378572.904251305</v>
      </c>
      <c r="I1979" s="0" t="n">
        <f aca="false">12*Inputs!$B$8*(MIN(1,$H$52*$C1979)*(ic*Inputs!$C$8+pT-cost_acc-cost_wd*Inputs!$E$8-cost_fx*Inputs!$D$8-cost_ins)+(1-MIN(1,$H$52*$C1979))*(1-MIN(1,Inputs!$G$8*$D1979)*churn_nonbuyers)*(ic*Inputs!$C$8+fee_wd*Inputs!$E$8*(1-$B1979)+fee_fx*Inputs!$D$8-cost_acc-cost_wd*Inputs!$E$8*(1-$B1979)-cost_fx*Inputs!$D$8))</f>
        <v>154357.467264</v>
      </c>
      <c r="J1979" s="0" t="n">
        <f aca="false">G1979+H1979+I1979-fixed</f>
        <v>9057.13472344761</v>
      </c>
      <c r="K1979" s="0" t="n">
        <f aca="false">12*Inputs!$B$6*(1-MIN(1,Inputs!$G$6*$D1979)*churn_nonbuyers)*(ic*Inputs!$C$6+fee_wd*Inputs!$E$6*(1-$B1979)+fee_fx*Inputs!$D$6-cost_acc-cost_wd*Inputs!$E$6*(1-$B1979)-cost_fx*Inputs!$D$6)</f>
        <v>119402.892089136</v>
      </c>
      <c r="L1979" s="0" t="n">
        <f aca="false">12*Inputs!$B$7*(1-MIN(1,Inputs!$G$7*$D1979)*churn_nonbuyers)*(ic*Inputs!$C$7+fee_wd*Inputs!$E$7*(1-$B1979)+fee_fx*Inputs!$D$7-cost_acc-cost_wd*Inputs!$E$7*(1-$B1979)-cost_fx*Inputs!$D$7)</f>
        <v>315783.810197482</v>
      </c>
      <c r="M1979" s="0" t="n">
        <f aca="false">12*Inputs!$B$8*(1-MIN(1,Inputs!$G$8*$D1979)*churn_nonbuyers)*(ic*Inputs!$C$8+fee_wd*Inputs!$E$8*(1-$B1979)+fee_fx*Inputs!$D$8-cost_acc-cost_wd*Inputs!$E$8*(1-$B1979)-cost_fx*Inputs!$D$8)</f>
        <v>0</v>
      </c>
      <c r="N1979" s="0" t="n">
        <f aca="false">K1979+L1979+I1979-fixed</f>
        <v>-110455.830449383</v>
      </c>
      <c r="O1979" s="0" t="n">
        <f aca="false">K1979+L1979+M1979-fixed</f>
        <v>-264813.297713383</v>
      </c>
      <c r="P1979" s="0" t="n">
        <f aca="false">12*Inputs!$B$6*(1-MIN(1,Inputs!$F$6*$D1979))*(ic*Inputs!$C$6+flat_fee-cost_acc-cost_wd*Inputs!$E$6*$E1979-cost_fx*Inputs!$D$6)+12*Inputs!$B$7*(1-MIN(1,Inputs!$F$7*$D1979))*(ic*Inputs!$C$7+flat_fee-cost_acc-cost_wd*Inputs!$E$7*$E1979-cost_fx*Inputs!$D$7)+12*Inputs!$B$8*(1-MIN(1,Inputs!$F$8*$D1979))*(ic*Inputs!$C$8+flat_fee-cost_acc-cost_wd*Inputs!$E$8*$E1979-cost_fx*Inputs!$D$8)-fixed</f>
        <v>-246800.88799792</v>
      </c>
    </row>
    <row r="1980" customFormat="false" ht="15" hidden="false" customHeight="false" outlineLevel="0" collapsed="false">
      <c r="A1980" s="0" t="n">
        <v>1915</v>
      </c>
      <c r="B1980" s="0" t="n">
        <v>0.362641</v>
      </c>
      <c r="C1980" s="0" t="n">
        <v>0.893823</v>
      </c>
      <c r="D1980" s="0" t="n">
        <v>1.559776</v>
      </c>
      <c r="E1980" s="0" t="n">
        <v>1.049425</v>
      </c>
      <c r="F1980" s="0" t="n">
        <v>0.041351</v>
      </c>
      <c r="G1980" s="0" t="n">
        <f aca="false">12*Inputs!$B$6*(MIN(1,$H$50*$C1980)*(ic*Inputs!$C$6+pS+fee_fx*Inputs!$D$6-cost_acc-cost_wd*Inputs!$E$6*$E1980-cost_fx*Inputs!$D$6-$F1980)+(1-MIN(1,$H$50*$C1980))*(1-MIN(1,Inputs!$G$6*$D1980)*churn_nonbuyers)*(ic*Inputs!$C$6+fee_wd*Inputs!$E$6*(1-$B1980)+fee_fx*Inputs!$D$6-cost_acc-cost_wd*Inputs!$E$6*(1-$B1980)-cost_fx*Inputs!$D$6))</f>
        <v>191705.704355001</v>
      </c>
      <c r="H1980" s="0" t="n">
        <f aca="false">12*Inputs!$B$7*(MIN(1,$H$51*$C1980)*(ic*Inputs!$C$7+pE+fee_fx*Inputs!$D$7-cost_acc-cost_wd*Inputs!$E$7*$E1980-cost_fx*Inputs!$D$7-$F1980)+(1-MIN(1,$H$51*$C1980))*(1-MIN(1,Inputs!$G$7*$D1980)*churn_nonbuyers)*(ic*Inputs!$C$7+fee_wd*Inputs!$E$7*(1-$B1980)+fee_fx*Inputs!$D$7-cost_acc-cost_wd*Inputs!$E$7*(1-$B1980)-cost_fx*Inputs!$D$7))</f>
        <v>402849.591744566</v>
      </c>
      <c r="I1980" s="0" t="n">
        <f aca="false">12*Inputs!$B$8*(MIN(1,$H$52*$C1980)*(ic*Inputs!$C$8+pT-cost_acc-cost_wd*Inputs!$E$8-cost_fx*Inputs!$D$8-cost_ins)+(1-MIN(1,$H$52*$C1980))*(1-MIN(1,Inputs!$G$8*$D1980)*churn_nonbuyers)*(ic*Inputs!$C$8+fee_wd*Inputs!$E$8*(1-$B1980)+fee_fx*Inputs!$D$8-cost_acc-cost_wd*Inputs!$E$8*(1-$B1980)-cost_fx*Inputs!$D$8))</f>
        <v>128839.222512</v>
      </c>
      <c r="J1980" s="0" t="n">
        <f aca="false">G1980+H1980+I1980-fixed</f>
        <v>23394.5186115667</v>
      </c>
      <c r="K1980" s="0" t="n">
        <f aca="false">12*Inputs!$B$6*(1-MIN(1,Inputs!$G$6*$D1980)*churn_nonbuyers)*(ic*Inputs!$C$6+fee_wd*Inputs!$E$6*(1-$B1980)+fee_fx*Inputs!$D$6-cost_acc-cost_wd*Inputs!$E$6*(1-$B1980)-cost_fx*Inputs!$D$6)</f>
        <v>137729.752764595</v>
      </c>
      <c r="L1980" s="0" t="n">
        <f aca="false">12*Inputs!$B$7*(1-MIN(1,Inputs!$G$7*$D1980)*churn_nonbuyers)*(ic*Inputs!$C$7+fee_wd*Inputs!$E$7*(1-$B1980)+fee_fx*Inputs!$D$7-cost_acc-cost_wd*Inputs!$E$7*(1-$B1980)-cost_fx*Inputs!$D$7)</f>
        <v>334556.204810757</v>
      </c>
      <c r="M1980" s="0" t="n">
        <f aca="false">12*Inputs!$B$8*(1-MIN(1,Inputs!$G$8*$D1980)*churn_nonbuyers)*(ic*Inputs!$C$8+fee_wd*Inputs!$E$8*(1-$B1980)+fee_fx*Inputs!$D$8-cost_acc-cost_wd*Inputs!$E$8*(1-$B1980)-cost_fx*Inputs!$D$8)</f>
        <v>0</v>
      </c>
      <c r="N1980" s="0" t="n">
        <f aca="false">K1980+L1980+I1980-fixed</f>
        <v>-98874.8199126477</v>
      </c>
      <c r="O1980" s="0" t="n">
        <f aca="false">K1980+L1980+M1980-fixed</f>
        <v>-227714.042424648</v>
      </c>
      <c r="P1980" s="0" t="n">
        <f aca="false">12*Inputs!$B$6*(1-MIN(1,Inputs!$F$6*$D1980))*(ic*Inputs!$C$6+flat_fee-cost_acc-cost_wd*Inputs!$E$6*$E1980-cost_fx*Inputs!$D$6)+12*Inputs!$B$7*(1-MIN(1,Inputs!$F$7*$D1980))*(ic*Inputs!$C$7+flat_fee-cost_acc-cost_wd*Inputs!$E$7*$E1980-cost_fx*Inputs!$D$7)+12*Inputs!$B$8*(1-MIN(1,Inputs!$F$8*$D1980))*(ic*Inputs!$C$8+flat_fee-cost_acc-cost_wd*Inputs!$E$8*$E1980-cost_fx*Inputs!$D$8)-fixed</f>
        <v>-259912.897216</v>
      </c>
    </row>
    <row r="1981" customFormat="false" ht="15" hidden="false" customHeight="false" outlineLevel="0" collapsed="false">
      <c r="A1981" s="0" t="n">
        <v>1916</v>
      </c>
      <c r="B1981" s="0" t="n">
        <v>0.302488</v>
      </c>
      <c r="C1981" s="0" t="n">
        <v>1.043983</v>
      </c>
      <c r="D1981" s="0" t="n">
        <v>0.865841</v>
      </c>
      <c r="E1981" s="0" t="n">
        <v>1.083498</v>
      </c>
      <c r="F1981" s="0" t="n">
        <v>0.066895</v>
      </c>
      <c r="G1981" s="0" t="n">
        <f aca="false">12*Inputs!$B$6*(MIN(1,$H$50*$C1981)*(ic*Inputs!$C$6+pS+fee_fx*Inputs!$D$6-cost_acc-cost_wd*Inputs!$E$6*$E1981-cost_fx*Inputs!$D$6-$F1981)+(1-MIN(1,$H$50*$C1981))*(1-MIN(1,Inputs!$G$6*$D1981)*churn_nonbuyers)*(ic*Inputs!$C$6+fee_wd*Inputs!$E$6*(1-$B1981)+fee_fx*Inputs!$D$6-cost_acc-cost_wd*Inputs!$E$6*(1-$B1981)-cost_fx*Inputs!$D$6))</f>
        <v>211684.564534154</v>
      </c>
      <c r="H1981" s="0" t="n">
        <f aca="false">12*Inputs!$B$7*(MIN(1,$H$51*$C1981)*(ic*Inputs!$C$7+pE+fee_fx*Inputs!$D$7-cost_acc-cost_wd*Inputs!$E$7*$E1981-cost_fx*Inputs!$D$7-$F1981)+(1-MIN(1,$H$51*$C1981))*(1-MIN(1,Inputs!$G$7*$D1981)*churn_nonbuyers)*(ic*Inputs!$C$7+fee_wd*Inputs!$E$7*(1-$B1981)+fee_fx*Inputs!$D$7-cost_acc-cost_wd*Inputs!$E$7*(1-$B1981)-cost_fx*Inputs!$D$7))</f>
        <v>417858.072641301</v>
      </c>
      <c r="I1981" s="0" t="n">
        <f aca="false">12*Inputs!$B$8*(MIN(1,$H$52*$C1981)*(ic*Inputs!$C$8+pT-cost_acc-cost_wd*Inputs!$E$8-cost_fx*Inputs!$D$8-cost_ins)+(1-MIN(1,$H$52*$C1981))*(1-MIN(1,Inputs!$G$8*$D1981)*churn_nonbuyers)*(ic*Inputs!$C$8+fee_wd*Inputs!$E$8*(1-$B1981)+fee_fx*Inputs!$D$8-cost_acc-cost_wd*Inputs!$E$8*(1-$B1981)-cost_fx*Inputs!$D$8))</f>
        <v>183557.451326525</v>
      </c>
      <c r="J1981" s="0" t="n">
        <f aca="false">G1981+H1981+I1981-fixed</f>
        <v>113100.088501979</v>
      </c>
      <c r="K1981" s="0" t="n">
        <f aca="false">12*Inputs!$B$6*(1-MIN(1,Inputs!$G$6*$D1981)*churn_nonbuyers)*(ic*Inputs!$C$6+fee_wd*Inputs!$E$6*(1-$B1981)+fee_fx*Inputs!$D$6-cost_acc-cost_wd*Inputs!$E$6*(1-$B1981)-cost_fx*Inputs!$D$6)</f>
        <v>151199.777609338</v>
      </c>
      <c r="L1981" s="0" t="n">
        <f aca="false">12*Inputs!$B$7*(1-MIN(1,Inputs!$G$7*$D1981)*churn_nonbuyers)*(ic*Inputs!$C$7+fee_wd*Inputs!$E$7*(1-$B1981)+fee_fx*Inputs!$D$7-cost_acc-cost_wd*Inputs!$E$7*(1-$B1981)-cost_fx*Inputs!$D$7)</f>
        <v>350299.951397603</v>
      </c>
      <c r="M1981" s="0" t="n">
        <f aca="false">12*Inputs!$B$8*(1-MIN(1,Inputs!$G$8*$D1981)*churn_nonbuyers)*(ic*Inputs!$C$8+fee_wd*Inputs!$E$8*(1-$B1981)+fee_fx*Inputs!$D$8-cost_acc-cost_wd*Inputs!$E$8*(1-$B1981)-cost_fx*Inputs!$D$8)</f>
        <v>122853.283136909</v>
      </c>
      <c r="N1981" s="0" t="n">
        <f aca="false">K1981+L1981+I1981-fixed</f>
        <v>-14942.8196665347</v>
      </c>
      <c r="O1981" s="0" t="n">
        <f aca="false">K1981+L1981+M1981-fixed</f>
        <v>-75646.9878561511</v>
      </c>
      <c r="P1981" s="0" t="n">
        <f aca="false">12*Inputs!$B$6*(1-MIN(1,Inputs!$F$6*$D1981))*(ic*Inputs!$C$6+flat_fee-cost_acc-cost_wd*Inputs!$E$6*$E1981-cost_fx*Inputs!$D$6)+12*Inputs!$B$7*(1-MIN(1,Inputs!$F$7*$D1981))*(ic*Inputs!$C$7+flat_fee-cost_acc-cost_wd*Inputs!$E$7*$E1981-cost_fx*Inputs!$D$7)+12*Inputs!$B$8*(1-MIN(1,Inputs!$F$8*$D1981))*(ic*Inputs!$C$8+flat_fee-cost_acc-cost_wd*Inputs!$E$8*$E1981-cost_fx*Inputs!$D$8)-fixed</f>
        <v>107368.39858832</v>
      </c>
    </row>
    <row r="1982" customFormat="false" ht="15" hidden="false" customHeight="false" outlineLevel="0" collapsed="false">
      <c r="A1982" s="0" t="n">
        <v>1917</v>
      </c>
      <c r="B1982" s="0" t="n">
        <v>0.242381</v>
      </c>
      <c r="C1982" s="0" t="n">
        <v>0.864298</v>
      </c>
      <c r="D1982" s="0" t="n">
        <v>0.96018</v>
      </c>
      <c r="E1982" s="0" t="n">
        <v>1.247946</v>
      </c>
      <c r="F1982" s="0" t="n">
        <v>0.166997</v>
      </c>
      <c r="G1982" s="0" t="n">
        <f aca="false">12*Inputs!$B$6*(MIN(1,$H$50*$C1982)*(ic*Inputs!$C$6+pS+fee_fx*Inputs!$D$6-cost_acc-cost_wd*Inputs!$E$6*$E1982-cost_fx*Inputs!$D$6-$F1982)+(1-MIN(1,$H$50*$C1982))*(1-MIN(1,Inputs!$G$6*$D1982)*churn_nonbuyers)*(ic*Inputs!$C$6+fee_wd*Inputs!$E$6*(1-$B1982)+fee_fx*Inputs!$D$6-cost_acc-cost_wd*Inputs!$E$6*(1-$B1982)-cost_fx*Inputs!$D$6))</f>
        <v>202982.340670534</v>
      </c>
      <c r="H1982" s="0" t="n">
        <f aca="false">12*Inputs!$B$7*(MIN(1,$H$51*$C1982)*(ic*Inputs!$C$7+pE+fee_fx*Inputs!$D$7-cost_acc-cost_wd*Inputs!$E$7*$E1982-cost_fx*Inputs!$D$7-$F1982)+(1-MIN(1,$H$51*$C1982))*(1-MIN(1,Inputs!$G$7*$D1982)*churn_nonbuyers)*(ic*Inputs!$C$7+fee_wd*Inputs!$E$7*(1-$B1982)+fee_fx*Inputs!$D$7-cost_acc-cost_wd*Inputs!$E$7*(1-$B1982)-cost_fx*Inputs!$D$7))</f>
        <v>389707.247998802</v>
      </c>
      <c r="I1982" s="0" t="n">
        <f aca="false">12*Inputs!$B$8*(MIN(1,$H$52*$C1982)*(ic*Inputs!$C$8+pT-cost_acc-cost_wd*Inputs!$E$8-cost_fx*Inputs!$D$8-cost_ins)+(1-MIN(1,$H$52*$C1982))*(1-MIN(1,Inputs!$G$8*$D1982)*churn_nonbuyers)*(ic*Inputs!$C$8+fee_wd*Inputs!$E$8*(1-$B1982)+fee_fx*Inputs!$D$8-cost_acc-cost_wd*Inputs!$E$8*(1-$B1982)-cost_fx*Inputs!$D$8))</f>
        <v>165347.863119193</v>
      </c>
      <c r="J1982" s="0" t="n">
        <f aca="false">G1982+H1982+I1982-fixed</f>
        <v>58037.4517885295</v>
      </c>
      <c r="K1982" s="0" t="n">
        <f aca="false">12*Inputs!$B$6*(1-MIN(1,Inputs!$G$6*$D1982)*churn_nonbuyers)*(ic*Inputs!$C$6+fee_wd*Inputs!$E$6*(1-$B1982)+fee_fx*Inputs!$D$6-cost_acc-cost_wd*Inputs!$E$6*(1-$B1982)-cost_fx*Inputs!$D$6)</f>
        <v>158694.173197776</v>
      </c>
      <c r="L1982" s="0" t="n">
        <f aca="false">12*Inputs!$B$7*(1-MIN(1,Inputs!$G$7*$D1982)*churn_nonbuyers)*(ic*Inputs!$C$7+fee_wd*Inputs!$E$7*(1-$B1982)+fee_fx*Inputs!$D$7-cost_acc-cost_wd*Inputs!$E$7*(1-$B1982)-cost_fx*Inputs!$D$7)</f>
        <v>357688.189678666</v>
      </c>
      <c r="M1982" s="0" t="n">
        <f aca="false">12*Inputs!$B$8*(1-MIN(1,Inputs!$G$8*$D1982)*churn_nonbuyers)*(ic*Inputs!$C$8+fee_wd*Inputs!$E$8*(1-$B1982)+fee_fx*Inputs!$D$8-cost_acc-cost_wd*Inputs!$E$8*(1-$B1982)-cost_fx*Inputs!$D$8)</f>
        <v>103203.493056288</v>
      </c>
      <c r="N1982" s="0" t="n">
        <f aca="false">K1982+L1982+I1982-fixed</f>
        <v>-18269.7740043649</v>
      </c>
      <c r="O1982" s="0" t="n">
        <f aca="false">K1982+L1982+M1982-fixed</f>
        <v>-80414.1440672703</v>
      </c>
      <c r="P1982" s="0" t="n">
        <f aca="false">12*Inputs!$B$6*(1-MIN(1,Inputs!$F$6*$D1982))*(ic*Inputs!$C$6+flat_fee-cost_acc-cost_wd*Inputs!$E$6*$E1982-cost_fx*Inputs!$D$6)+12*Inputs!$B$7*(1-MIN(1,Inputs!$F$7*$D1982))*(ic*Inputs!$C$7+flat_fee-cost_acc-cost_wd*Inputs!$E$7*$E1982-cost_fx*Inputs!$D$7)+12*Inputs!$B$8*(1-MIN(1,Inputs!$F$8*$D1982))*(ic*Inputs!$C$8+flat_fee-cost_acc-cost_wd*Inputs!$E$8*$E1982-cost_fx*Inputs!$D$8)-fixed</f>
        <v>-16554.6293728</v>
      </c>
    </row>
    <row r="1983" customFormat="false" ht="15" hidden="false" customHeight="false" outlineLevel="0" collapsed="false">
      <c r="A1983" s="0" t="n">
        <v>1918</v>
      </c>
      <c r="B1983" s="0" t="n">
        <v>0.473785</v>
      </c>
      <c r="C1983" s="0" t="n">
        <v>0.833367</v>
      </c>
      <c r="D1983" s="0" t="n">
        <v>0.847281</v>
      </c>
      <c r="E1983" s="0" t="n">
        <v>1.069828</v>
      </c>
      <c r="F1983" s="0" t="n">
        <v>0.331404</v>
      </c>
      <c r="G1983" s="0" t="n">
        <f aca="false">12*Inputs!$B$6*(MIN(1,$H$50*$C1983)*(ic*Inputs!$C$6+pS+fee_fx*Inputs!$D$6-cost_acc-cost_wd*Inputs!$E$6*$E1983-cost_fx*Inputs!$D$6-$F1983)+(1-MIN(1,$H$50*$C1983))*(1-MIN(1,Inputs!$G$6*$D1983)*churn_nonbuyers)*(ic*Inputs!$C$6+fee_wd*Inputs!$E$6*(1-$B1983)+fee_fx*Inputs!$D$6-cost_acc-cost_wd*Inputs!$E$6*(1-$B1983)-cost_fx*Inputs!$D$6))</f>
        <v>172755.844210579</v>
      </c>
      <c r="H1983" s="0" t="n">
        <f aca="false">12*Inputs!$B$7*(MIN(1,$H$51*$C1983)*(ic*Inputs!$C$7+pE+fee_fx*Inputs!$D$7-cost_acc-cost_wd*Inputs!$E$7*$E1983-cost_fx*Inputs!$D$7-$F1983)+(1-MIN(1,$H$51*$C1983))*(1-MIN(1,Inputs!$G$7*$D1983)*churn_nonbuyers)*(ic*Inputs!$C$7+fee_wd*Inputs!$E$7*(1-$B1983)+fee_fx*Inputs!$D$7-cost_acc-cost_wd*Inputs!$E$7*(1-$B1983)-cost_fx*Inputs!$D$7))</f>
        <v>376951.441373084</v>
      </c>
      <c r="I1983" s="0" t="n">
        <f aca="false">12*Inputs!$B$8*(MIN(1,$H$52*$C1983)*(ic*Inputs!$C$8+pT-cost_acc-cost_wd*Inputs!$E$8-cost_fx*Inputs!$D$8-cost_ins)+(1-MIN(1,$H$52*$C1983))*(1-MIN(1,Inputs!$G$8*$D1983)*churn_nonbuyers)*(ic*Inputs!$C$8+fee_wd*Inputs!$E$8*(1-$B1983)+fee_fx*Inputs!$D$8-cost_acc-cost_wd*Inputs!$E$8*(1-$B1983)-cost_fx*Inputs!$D$8))</f>
        <v>171605.096160932</v>
      </c>
      <c r="J1983" s="0" t="n">
        <f aca="false">G1983+H1983+I1983-fixed</f>
        <v>21312.3817445945</v>
      </c>
      <c r="K1983" s="0" t="n">
        <f aca="false">12*Inputs!$B$6*(1-MIN(1,Inputs!$G$6*$D1983)*churn_nonbuyers)*(ic*Inputs!$C$6+fee_wd*Inputs!$E$6*(1-$B1983)+fee_fx*Inputs!$D$6-cost_acc-cost_wd*Inputs!$E$6*(1-$B1983)-cost_fx*Inputs!$D$6)</f>
        <v>127724.656525812</v>
      </c>
      <c r="L1983" s="0" t="n">
        <f aca="false">12*Inputs!$B$7*(1-MIN(1,Inputs!$G$7*$D1983)*churn_nonbuyers)*(ic*Inputs!$C$7+fee_wd*Inputs!$E$7*(1-$B1983)+fee_fx*Inputs!$D$7-cost_acc-cost_wd*Inputs!$E$7*(1-$B1983)-cost_fx*Inputs!$D$7)</f>
        <v>326460.422427487</v>
      </c>
      <c r="M1983" s="0" t="n">
        <f aca="false">12*Inputs!$B$8*(1-MIN(1,Inputs!$G$8*$D1983)*churn_nonbuyers)*(ic*Inputs!$C$8+fee_wd*Inputs!$E$8*(1-$B1983)+fee_fx*Inputs!$D$8-cost_acc-cost_wd*Inputs!$E$8*(1-$B1983)-cost_fx*Inputs!$D$8)</f>
        <v>123559.572480456</v>
      </c>
      <c r="N1983" s="0" t="n">
        <f aca="false">K1983+L1983+I1983-fixed</f>
        <v>-74209.8248857689</v>
      </c>
      <c r="O1983" s="0" t="n">
        <f aca="false">K1983+L1983+M1983-fixed</f>
        <v>-122255.348566245</v>
      </c>
      <c r="P1983" s="0" t="n">
        <f aca="false">12*Inputs!$B$6*(1-MIN(1,Inputs!$F$6*$D1983))*(ic*Inputs!$C$6+flat_fee-cost_acc-cost_wd*Inputs!$E$6*$E1983-cost_fx*Inputs!$D$6)+12*Inputs!$B$7*(1-MIN(1,Inputs!$F$7*$D1983))*(ic*Inputs!$C$7+flat_fee-cost_acc-cost_wd*Inputs!$E$7*$E1983-cost_fx*Inputs!$D$7)+12*Inputs!$B$8*(1-MIN(1,Inputs!$F$8*$D1983))*(ic*Inputs!$C$8+flat_fee-cost_acc-cost_wd*Inputs!$E$8*$E1983-cost_fx*Inputs!$D$8)-fixed</f>
        <v>123869.44927232</v>
      </c>
    </row>
    <row r="1984" customFormat="false" ht="15" hidden="false" customHeight="false" outlineLevel="0" collapsed="false">
      <c r="A1984" s="0" t="n">
        <v>1919</v>
      </c>
      <c r="B1984" s="0" t="n">
        <v>0.19396</v>
      </c>
      <c r="C1984" s="0" t="n">
        <v>0.67632</v>
      </c>
      <c r="D1984" s="0" t="n">
        <v>1.053436</v>
      </c>
      <c r="E1984" s="0" t="n">
        <v>1.149063</v>
      </c>
      <c r="F1984" s="0" t="n">
        <v>0.233773</v>
      </c>
      <c r="G1984" s="0" t="n">
        <f aca="false">12*Inputs!$B$6*(MIN(1,$H$50*$C1984)*(ic*Inputs!$C$6+pS+fee_fx*Inputs!$D$6-cost_acc-cost_wd*Inputs!$E$6*$E1984-cost_fx*Inputs!$D$6-$F1984)+(1-MIN(1,$H$50*$C1984))*(1-MIN(1,Inputs!$G$6*$D1984)*churn_nonbuyers)*(ic*Inputs!$C$6+fee_wd*Inputs!$E$6*(1-$B1984)+fee_fx*Inputs!$D$6-cost_acc-cost_wd*Inputs!$E$6*(1-$B1984)-cost_fx*Inputs!$D$6))</f>
        <v>199363.073728453</v>
      </c>
      <c r="H1984" s="0" t="n">
        <f aca="false">12*Inputs!$B$7*(MIN(1,$H$51*$C1984)*(ic*Inputs!$C$7+pE+fee_fx*Inputs!$D$7-cost_acc-cost_wd*Inputs!$E$7*$E1984-cost_fx*Inputs!$D$7-$F1984)+(1-MIN(1,$H$51*$C1984))*(1-MIN(1,Inputs!$G$7*$D1984)*churn_nonbuyers)*(ic*Inputs!$C$7+fee_wd*Inputs!$E$7*(1-$B1984)+fee_fx*Inputs!$D$7-cost_acc-cost_wd*Inputs!$E$7*(1-$B1984)-cost_fx*Inputs!$D$7))</f>
        <v>392020.164512914</v>
      </c>
      <c r="I1984" s="0" t="n">
        <f aca="false">12*Inputs!$B$8*(MIN(1,$H$52*$C1984)*(ic*Inputs!$C$8+pT-cost_acc-cost_wd*Inputs!$E$8-cost_fx*Inputs!$D$8-cost_ins)+(1-MIN(1,$H$52*$C1984))*(1-MIN(1,Inputs!$G$8*$D1984)*churn_nonbuyers)*(ic*Inputs!$C$8+fee_wd*Inputs!$E$8*(1-$B1984)+fee_fx*Inputs!$D$8-cost_acc-cost_wd*Inputs!$E$8*(1-$B1984)-cost_fx*Inputs!$D$8))</f>
        <v>141333.433719979</v>
      </c>
      <c r="J1984" s="0" t="n">
        <f aca="false">G1984+H1984+I1984-fixed</f>
        <v>32716.6719613452</v>
      </c>
      <c r="K1984" s="0" t="n">
        <f aca="false">12*Inputs!$B$6*(1-MIN(1,Inputs!$G$6*$D1984)*churn_nonbuyers)*(ic*Inputs!$C$6+fee_wd*Inputs!$E$6*(1-$B1984)+fee_fx*Inputs!$D$6-cost_acc-cost_wd*Inputs!$E$6*(1-$B1984)-cost_fx*Inputs!$D$6)</f>
        <v>164522.261135232</v>
      </c>
      <c r="L1984" s="0" t="n">
        <f aca="false">12*Inputs!$B$7*(1-MIN(1,Inputs!$G$7*$D1984)*churn_nonbuyers)*(ic*Inputs!$C$7+fee_wd*Inputs!$E$7*(1-$B1984)+fee_fx*Inputs!$D$7-cost_acc-cost_wd*Inputs!$E$7*(1-$B1984)-cost_fx*Inputs!$D$7)</f>
        <v>363410.079753139</v>
      </c>
      <c r="M1984" s="0" t="n">
        <f aca="false">12*Inputs!$B$8*(1-MIN(1,Inputs!$G$8*$D1984)*churn_nonbuyers)*(ic*Inputs!$C$8+fee_wd*Inputs!$E$8*(1-$B1984)+fee_fx*Inputs!$D$8-cost_acc-cost_wd*Inputs!$E$8*(1-$B1984)-cost_fx*Inputs!$D$8)</f>
        <v>83266.164124416</v>
      </c>
      <c r="N1984" s="0" t="n">
        <f aca="false">K1984+L1984+I1984-fixed</f>
        <v>-30734.2253916503</v>
      </c>
      <c r="O1984" s="0" t="n">
        <f aca="false">K1984+L1984+M1984-fixed</f>
        <v>-88801.4949872128</v>
      </c>
      <c r="P1984" s="0" t="n">
        <f aca="false">12*Inputs!$B$6*(1-MIN(1,Inputs!$F$6*$D1984))*(ic*Inputs!$C$6+flat_fee-cost_acc-cost_wd*Inputs!$E$6*$E1984-cost_fx*Inputs!$D$6)+12*Inputs!$B$7*(1-MIN(1,Inputs!$F$7*$D1984))*(ic*Inputs!$C$7+flat_fee-cost_acc-cost_wd*Inputs!$E$7*$E1984-cost_fx*Inputs!$D$7)+12*Inputs!$B$8*(1-MIN(1,Inputs!$F$8*$D1984))*(ic*Inputs!$C$8+flat_fee-cost_acc-cost_wd*Inputs!$E$8*$E1984-cost_fx*Inputs!$D$8)-fixed</f>
        <v>-22145.59329568</v>
      </c>
    </row>
    <row r="1985" customFormat="false" ht="15" hidden="false" customHeight="false" outlineLevel="0" collapsed="false">
      <c r="A1985" s="0" t="n">
        <v>1920</v>
      </c>
      <c r="B1985" s="0" t="n">
        <v>0.323481</v>
      </c>
      <c r="C1985" s="0" t="n">
        <v>0.747315</v>
      </c>
      <c r="D1985" s="0" t="n">
        <v>1.148346</v>
      </c>
      <c r="E1985" s="0" t="n">
        <v>1.441467</v>
      </c>
      <c r="F1985" s="0" t="n">
        <v>0.140423</v>
      </c>
      <c r="G1985" s="0" t="n">
        <f aca="false">12*Inputs!$B$6*(MIN(1,$H$50*$C1985)*(ic*Inputs!$C$6+pS+fee_fx*Inputs!$D$6-cost_acc-cost_wd*Inputs!$E$6*$E1985-cost_fx*Inputs!$D$6-$F1985)+(1-MIN(1,$H$50*$C1985))*(1-MIN(1,Inputs!$G$6*$D1985)*churn_nonbuyers)*(ic*Inputs!$C$6+fee_wd*Inputs!$E$6*(1-$B1985)+fee_fx*Inputs!$D$6-cost_acc-cost_wd*Inputs!$E$6*(1-$B1985)-cost_fx*Inputs!$D$6))</f>
        <v>182289.083003466</v>
      </c>
      <c r="H1985" s="0" t="n">
        <f aca="false">12*Inputs!$B$7*(MIN(1,$H$51*$C1985)*(ic*Inputs!$C$7+pE+fee_fx*Inputs!$D$7-cost_acc-cost_wd*Inputs!$E$7*$E1985-cost_fx*Inputs!$D$7-$F1985)+(1-MIN(1,$H$51*$C1985))*(1-MIN(1,Inputs!$G$7*$D1985)*churn_nonbuyers)*(ic*Inputs!$C$7+fee_wd*Inputs!$E$7*(1-$B1985)+fee_fx*Inputs!$D$7-cost_acc-cost_wd*Inputs!$E$7*(1-$B1985)-cost_fx*Inputs!$D$7))</f>
        <v>360494.07291429</v>
      </c>
      <c r="I1985" s="0" t="n">
        <f aca="false">12*Inputs!$B$8*(MIN(1,$H$52*$C1985)*(ic*Inputs!$C$8+pT-cost_acc-cost_wd*Inputs!$E$8-cost_fx*Inputs!$D$8-cost_ins)+(1-MIN(1,$H$52*$C1985))*(1-MIN(1,Inputs!$G$8*$D1985)*churn_nonbuyers)*(ic*Inputs!$C$8+fee_wd*Inputs!$E$8*(1-$B1985)+fee_fx*Inputs!$D$8-cost_acc-cost_wd*Inputs!$E$8*(1-$B1985)-cost_fx*Inputs!$D$8))</f>
        <v>136801.155131661</v>
      </c>
      <c r="J1985" s="0" t="n">
        <f aca="false">G1985+H1985+I1985-fixed</f>
        <v>-20415.6889505825</v>
      </c>
      <c r="K1985" s="0" t="n">
        <f aca="false">12*Inputs!$B$6*(1-MIN(1,Inputs!$G$6*$D1985)*churn_nonbuyers)*(ic*Inputs!$C$6+fee_wd*Inputs!$E$6*(1-$B1985)+fee_fx*Inputs!$D$6-cost_acc-cost_wd*Inputs!$E$6*(1-$B1985)-cost_fx*Inputs!$D$6)</f>
        <v>146117.978729467</v>
      </c>
      <c r="L1985" s="0" t="n">
        <f aca="false">12*Inputs!$B$7*(1-MIN(1,Inputs!$G$7*$D1985)*churn_nonbuyers)*(ic*Inputs!$C$7+fee_wd*Inputs!$E$7*(1-$B1985)+fee_fx*Inputs!$D$7-cost_acc-cost_wd*Inputs!$E$7*(1-$B1985)-cost_fx*Inputs!$D$7)</f>
        <v>344333.08502968</v>
      </c>
      <c r="M1985" s="0" t="n">
        <f aca="false">12*Inputs!$B$8*(1-MIN(1,Inputs!$G$8*$D1985)*churn_nonbuyers)*(ic*Inputs!$C$8+fee_wd*Inputs!$E$8*(1-$B1985)+fee_fx*Inputs!$D$8-cost_acc-cost_wd*Inputs!$E$8*(1-$B1985)-cost_fx*Inputs!$D$8)</f>
        <v>60980.1464975136</v>
      </c>
      <c r="N1985" s="0" t="n">
        <f aca="false">K1985+L1985+I1985-fixed</f>
        <v>-72747.7811091914</v>
      </c>
      <c r="O1985" s="0" t="n">
        <f aca="false">K1985+L1985+M1985-fixed</f>
        <v>-148568.789743339</v>
      </c>
      <c r="P1985" s="0" t="n">
        <f aca="false">12*Inputs!$B$6*(1-MIN(1,Inputs!$F$6*$D1985))*(ic*Inputs!$C$6+flat_fee-cost_acc-cost_wd*Inputs!$E$6*$E1985-cost_fx*Inputs!$D$6)+12*Inputs!$B$7*(1-MIN(1,Inputs!$F$7*$D1985))*(ic*Inputs!$C$7+flat_fee-cost_acc-cost_wd*Inputs!$E$7*$E1985-cost_fx*Inputs!$D$7)+12*Inputs!$B$8*(1-MIN(1,Inputs!$F$8*$D1985))*(ic*Inputs!$C$8+flat_fee-cost_acc-cost_wd*Inputs!$E$8*$E1985-cost_fx*Inputs!$D$8)-fixed</f>
        <v>-188180.63982832</v>
      </c>
    </row>
    <row r="1986" customFormat="false" ht="15" hidden="false" customHeight="false" outlineLevel="0" collapsed="false">
      <c r="A1986" s="0" t="n">
        <v>1921</v>
      </c>
      <c r="B1986" s="0" t="n">
        <v>0.173677</v>
      </c>
      <c r="C1986" s="0" t="n">
        <v>1.055247</v>
      </c>
      <c r="D1986" s="0" t="n">
        <v>0.546358</v>
      </c>
      <c r="E1986" s="0" t="n">
        <v>1.092973</v>
      </c>
      <c r="F1986" s="0" t="n">
        <v>0.178104</v>
      </c>
      <c r="G1986" s="0" t="n">
        <f aca="false">12*Inputs!$B$6*(MIN(1,$H$50*$C1986)*(ic*Inputs!$C$6+pS+fee_fx*Inputs!$D$6-cost_acc-cost_wd*Inputs!$E$6*$E1986-cost_fx*Inputs!$D$6-$F1986)+(1-MIN(1,$H$50*$C1986))*(1-MIN(1,Inputs!$G$6*$D1986)*churn_nonbuyers)*(ic*Inputs!$C$6+fee_wd*Inputs!$E$6*(1-$B1986)+fee_fx*Inputs!$D$6-cost_acc-cost_wd*Inputs!$E$6*(1-$B1986)-cost_fx*Inputs!$D$6))</f>
        <v>228233.405637291</v>
      </c>
      <c r="H1986" s="0" t="n">
        <f aca="false">12*Inputs!$B$7*(MIN(1,$H$51*$C1986)*(ic*Inputs!$C$7+pE+fee_fx*Inputs!$D$7-cost_acc-cost_wd*Inputs!$E$7*$E1986-cost_fx*Inputs!$D$7-$F1986)+(1-MIN(1,$H$51*$C1986))*(1-MIN(1,Inputs!$G$7*$D1986)*churn_nonbuyers)*(ic*Inputs!$C$7+fee_wd*Inputs!$E$7*(1-$B1986)+fee_fx*Inputs!$D$7-cost_acc-cost_wd*Inputs!$E$7*(1-$B1986)-cost_fx*Inputs!$D$7))</f>
        <v>423211.315113066</v>
      </c>
      <c r="I1986" s="0" t="n">
        <f aca="false">12*Inputs!$B$8*(MIN(1,$H$52*$C1986)*(ic*Inputs!$C$8+pT-cost_acc-cost_wd*Inputs!$E$8-cost_fx*Inputs!$D$8-cost_ins)+(1-MIN(1,$H$52*$C1986))*(1-MIN(1,Inputs!$G$8*$D1986)*churn_nonbuyers)*(ic*Inputs!$C$8+fee_wd*Inputs!$E$8*(1-$B1986)+fee_fx*Inputs!$D$8-cost_acc-cost_wd*Inputs!$E$8*(1-$B1986)-cost_fx*Inputs!$D$8))</f>
        <v>203437.373226716</v>
      </c>
      <c r="J1986" s="0" t="n">
        <f aca="false">G1986+H1986+I1986-fixed</f>
        <v>154882.093977073</v>
      </c>
      <c r="K1986" s="0" t="n">
        <f aca="false">12*Inputs!$B$6*(1-MIN(1,Inputs!$G$6*$D1986)*churn_nonbuyers)*(ic*Inputs!$C$6+fee_wd*Inputs!$E$6*(1-$B1986)+fee_fx*Inputs!$D$6-cost_acc-cost_wd*Inputs!$E$6*(1-$B1986)-cost_fx*Inputs!$D$6)</f>
        <v>171766.430052235</v>
      </c>
      <c r="L1986" s="0" t="n">
        <f aca="false">12*Inputs!$B$7*(1-MIN(1,Inputs!$G$7*$D1986)*churn_nonbuyers)*(ic*Inputs!$C$7+fee_wd*Inputs!$E$7*(1-$B1986)+fee_fx*Inputs!$D$7-cost_acc-cost_wd*Inputs!$E$7*(1-$B1986)-cost_fx*Inputs!$D$7)</f>
        <v>371991.689647341</v>
      </c>
      <c r="M1986" s="0" t="n">
        <f aca="false">12*Inputs!$B$8*(1-MIN(1,Inputs!$G$8*$D1986)*churn_nonbuyers)*(ic*Inputs!$C$8+fee_wd*Inputs!$E$8*(1-$B1986)+fee_fx*Inputs!$D$8-cost_acc-cost_wd*Inputs!$E$8*(1-$B1986)-cost_fx*Inputs!$D$8)</f>
        <v>196419.926057098</v>
      </c>
      <c r="N1986" s="0" t="n">
        <f aca="false">K1986+L1986+I1986-fixed</f>
        <v>47195.4929262921</v>
      </c>
      <c r="O1986" s="0" t="n">
        <f aca="false">K1986+L1986+M1986-fixed</f>
        <v>40178.045756674</v>
      </c>
      <c r="P1986" s="0" t="n">
        <f aca="false">12*Inputs!$B$6*(1-MIN(1,Inputs!$F$6*$D1986))*(ic*Inputs!$C$6+flat_fee-cost_acc-cost_wd*Inputs!$E$6*$E1986-cost_fx*Inputs!$D$6)+12*Inputs!$B$7*(1-MIN(1,Inputs!$F$7*$D1986))*(ic*Inputs!$C$7+flat_fee-cost_acc-cost_wd*Inputs!$E$7*$E1986-cost_fx*Inputs!$D$7)+12*Inputs!$B$8*(1-MIN(1,Inputs!$F$8*$D1986))*(ic*Inputs!$C$8+flat_fee-cost_acc-cost_wd*Inputs!$E$8*$E1986-cost_fx*Inputs!$D$8)-fixed</f>
        <v>276006.73993616</v>
      </c>
    </row>
    <row r="1987" customFormat="false" ht="15" hidden="false" customHeight="false" outlineLevel="0" collapsed="false">
      <c r="A1987" s="0" t="n">
        <v>1922</v>
      </c>
      <c r="B1987" s="0" t="n">
        <v>0.325669</v>
      </c>
      <c r="C1987" s="0" t="n">
        <v>0.866316</v>
      </c>
      <c r="D1987" s="0" t="n">
        <v>0.746554</v>
      </c>
      <c r="E1987" s="0" t="n">
        <v>1.390092</v>
      </c>
      <c r="F1987" s="0" t="n">
        <v>0.111621</v>
      </c>
      <c r="G1987" s="0" t="n">
        <f aca="false">12*Inputs!$B$6*(MIN(1,$H$50*$C1987)*(ic*Inputs!$C$6+pS+fee_fx*Inputs!$D$6-cost_acc-cost_wd*Inputs!$E$6*$E1987-cost_fx*Inputs!$D$6-$F1987)+(1-MIN(1,$H$50*$C1987))*(1-MIN(1,Inputs!$G$6*$D1987)*churn_nonbuyers)*(ic*Inputs!$C$6+fee_wd*Inputs!$E$6*(1-$B1987)+fee_fx*Inputs!$D$6-cost_acc-cost_wd*Inputs!$E$6*(1-$B1987)-cost_fx*Inputs!$D$6))</f>
        <v>192265.365883627</v>
      </c>
      <c r="H1987" s="0" t="n">
        <f aca="false">12*Inputs!$B$7*(MIN(1,$H$51*$C1987)*(ic*Inputs!$C$7+pE+fee_fx*Inputs!$D$7-cost_acc-cost_wd*Inputs!$E$7*$E1987-cost_fx*Inputs!$D$7-$F1987)+(1-MIN(1,$H$51*$C1987))*(1-MIN(1,Inputs!$G$7*$D1987)*churn_nonbuyers)*(ic*Inputs!$C$7+fee_wd*Inputs!$E$7*(1-$B1987)+fee_fx*Inputs!$D$7-cost_acc-cost_wd*Inputs!$E$7*(1-$B1987)-cost_fx*Inputs!$D$7))</f>
        <v>372239.675636448</v>
      </c>
      <c r="I1987" s="0" t="n">
        <f aca="false">12*Inputs!$B$8*(MIN(1,$H$52*$C1987)*(ic*Inputs!$C$8+pT-cost_acc-cost_wd*Inputs!$E$8-cost_fx*Inputs!$D$8-cost_ins)+(1-MIN(1,$H$52*$C1987))*(1-MIN(1,Inputs!$G$8*$D1987)*churn_nonbuyers)*(ic*Inputs!$C$8+fee_wd*Inputs!$E$8*(1-$B1987)+fee_fx*Inputs!$D$8-cost_acc-cost_wd*Inputs!$E$8*(1-$B1987)-cost_fx*Inputs!$D$8))</f>
        <v>183267.328579858</v>
      </c>
      <c r="J1987" s="0" t="n">
        <f aca="false">G1987+H1987+I1987-fixed</f>
        <v>47772.3700999329</v>
      </c>
      <c r="K1987" s="0" t="n">
        <f aca="false">12*Inputs!$B$6*(1-MIN(1,Inputs!$G$6*$D1987)*churn_nonbuyers)*(ic*Inputs!$C$6+fee_wd*Inputs!$E$6*(1-$B1987)+fee_fx*Inputs!$D$6-cost_acc-cost_wd*Inputs!$E$6*(1-$B1987)-cost_fx*Inputs!$D$6)</f>
        <v>148928.932041307</v>
      </c>
      <c r="L1987" s="0" t="n">
        <f aca="false">12*Inputs!$B$7*(1-MIN(1,Inputs!$G$7*$D1987)*churn_nonbuyers)*(ic*Inputs!$C$7+fee_wd*Inputs!$E$7*(1-$B1987)+fee_fx*Inputs!$D$7-cost_acc-cost_wd*Inputs!$E$7*(1-$B1987)-cost_fx*Inputs!$D$7)</f>
        <v>348323.666232784</v>
      </c>
      <c r="M1987" s="0" t="n">
        <f aca="false">12*Inputs!$B$8*(1-MIN(1,Inputs!$G$8*$D1987)*churn_nonbuyers)*(ic*Inputs!$C$8+fee_wd*Inputs!$E$8*(1-$B1987)+fee_fx*Inputs!$D$8-cost_acc-cost_wd*Inputs!$E$8*(1-$B1987)-cost_fx*Inputs!$D$8)</f>
        <v>148364.381099434</v>
      </c>
      <c r="N1987" s="0" t="n">
        <f aca="false">K1987+L1987+I1987-fixed</f>
        <v>-19480.0731460506</v>
      </c>
      <c r="O1987" s="0" t="n">
        <f aca="false">K1987+L1987+M1987-fixed</f>
        <v>-54383.0206264748</v>
      </c>
      <c r="P1987" s="0" t="n">
        <f aca="false">12*Inputs!$B$6*(1-MIN(1,Inputs!$F$6*$D1987))*(ic*Inputs!$C$6+flat_fee-cost_acc-cost_wd*Inputs!$E$6*$E1987-cost_fx*Inputs!$D$6)+12*Inputs!$B$7*(1-MIN(1,Inputs!$F$7*$D1987))*(ic*Inputs!$C$7+flat_fee-cost_acc-cost_wd*Inputs!$E$7*$E1987-cost_fx*Inputs!$D$7)+12*Inputs!$B$8*(1-MIN(1,Inputs!$F$8*$D1987))*(ic*Inputs!$C$8+flat_fee-cost_acc-cost_wd*Inputs!$E$8*$E1987-cost_fx*Inputs!$D$8)-fixed</f>
        <v>21149.41020032</v>
      </c>
    </row>
    <row r="1988" customFormat="false" ht="15" hidden="false" customHeight="false" outlineLevel="0" collapsed="false">
      <c r="A1988" s="0" t="n">
        <v>1923</v>
      </c>
      <c r="B1988" s="0" t="n">
        <v>0.434419</v>
      </c>
      <c r="C1988" s="0" t="n">
        <v>0.930729</v>
      </c>
      <c r="D1988" s="0" t="n">
        <v>0.870676</v>
      </c>
      <c r="E1988" s="0" t="n">
        <v>1.278283</v>
      </c>
      <c r="F1988" s="0" t="n">
        <v>0.071567</v>
      </c>
      <c r="G1988" s="0" t="n">
        <f aca="false">12*Inputs!$B$6*(MIN(1,$H$50*$C1988)*(ic*Inputs!$C$6+pS+fee_fx*Inputs!$D$6-cost_acc-cost_wd*Inputs!$E$6*$E1988-cost_fx*Inputs!$D$6-$F1988)+(1-MIN(1,$H$50*$C1988))*(1-MIN(1,Inputs!$G$6*$D1988)*churn_nonbuyers)*(ic*Inputs!$C$6+fee_wd*Inputs!$E$6*(1-$B1988)+fee_fx*Inputs!$D$6-cost_acc-cost_wd*Inputs!$E$6*(1-$B1988)-cost_fx*Inputs!$D$6))</f>
        <v>183992.476592686</v>
      </c>
      <c r="H1988" s="0" t="n">
        <f aca="false">12*Inputs!$B$7*(MIN(1,$H$51*$C1988)*(ic*Inputs!$C$7+pE+fee_fx*Inputs!$D$7-cost_acc-cost_wd*Inputs!$E$7*$E1988-cost_fx*Inputs!$D$7-$F1988)+(1-MIN(1,$H$51*$C1988))*(1-MIN(1,Inputs!$G$7*$D1988)*churn_nonbuyers)*(ic*Inputs!$C$7+fee_wd*Inputs!$E$7*(1-$B1988)+fee_fx*Inputs!$D$7-cost_acc-cost_wd*Inputs!$E$7*(1-$B1988)-cost_fx*Inputs!$D$7))</f>
        <v>377747.382836181</v>
      </c>
      <c r="I1988" s="0" t="n">
        <f aca="false">12*Inputs!$B$8*(MIN(1,$H$52*$C1988)*(ic*Inputs!$C$8+pT-cost_acc-cost_wd*Inputs!$E$8-cost_fx*Inputs!$D$8-cost_ins)+(1-MIN(1,$H$52*$C1988))*(1-MIN(1,Inputs!$G$8*$D1988)*churn_nonbuyers)*(ic*Inputs!$C$8+fee_wd*Inputs!$E$8*(1-$B1988)+fee_fx*Inputs!$D$8-cost_acc-cost_wd*Inputs!$E$8*(1-$B1988)-cost_fx*Inputs!$D$8))</f>
        <v>175742.408605387</v>
      </c>
      <c r="J1988" s="0" t="n">
        <f aca="false">G1988+H1988+I1988-fixed</f>
        <v>37482.2680342536</v>
      </c>
      <c r="K1988" s="0" t="n">
        <f aca="false">12*Inputs!$B$6*(1-MIN(1,Inputs!$G$6*$D1988)*churn_nonbuyers)*(ic*Inputs!$C$6+fee_wd*Inputs!$E$6*(1-$B1988)+fee_fx*Inputs!$D$6-cost_acc-cost_wd*Inputs!$E$6*(1-$B1988)-cost_fx*Inputs!$D$6)</f>
        <v>132990.564940157</v>
      </c>
      <c r="L1988" s="0" t="n">
        <f aca="false">12*Inputs!$B$7*(1-MIN(1,Inputs!$G$7*$D1988)*churn_nonbuyers)*(ic*Inputs!$C$7+fee_wd*Inputs!$E$7*(1-$B1988)+fee_fx*Inputs!$D$7-cost_acc-cost_wd*Inputs!$E$7*(1-$B1988)-cost_fx*Inputs!$D$7)</f>
        <v>331745.956116094</v>
      </c>
      <c r="M1988" s="0" t="n">
        <f aca="false">12*Inputs!$B$8*(1-MIN(1,Inputs!$G$8*$D1988)*churn_nonbuyers)*(ic*Inputs!$C$8+fee_wd*Inputs!$E$8*(1-$B1988)+fee_fx*Inputs!$D$8-cost_acc-cost_wd*Inputs!$E$8*(1-$B1988)-cost_fx*Inputs!$D$8)</f>
        <v>119324.638947398</v>
      </c>
      <c r="N1988" s="0" t="n">
        <f aca="false">K1988+L1988+I1988-fixed</f>
        <v>-59521.0703383619</v>
      </c>
      <c r="O1988" s="0" t="n">
        <f aca="false">K1988+L1988+M1988-fixed</f>
        <v>-115938.839996351</v>
      </c>
      <c r="P1988" s="0" t="n">
        <f aca="false">12*Inputs!$B$6*(1-MIN(1,Inputs!$F$6*$D1988))*(ic*Inputs!$C$6+flat_fee-cost_acc-cost_wd*Inputs!$E$6*$E1988-cost_fx*Inputs!$D$6)+12*Inputs!$B$7*(1-MIN(1,Inputs!$F$7*$D1988))*(ic*Inputs!$C$7+flat_fee-cost_acc-cost_wd*Inputs!$E$7*$E1988-cost_fx*Inputs!$D$7)+12*Inputs!$B$8*(1-MIN(1,Inputs!$F$8*$D1988))*(ic*Inputs!$C$8+flat_fee-cost_acc-cost_wd*Inputs!$E$8*$E1988-cost_fx*Inputs!$D$8)-fixed</f>
        <v>14545.88770592</v>
      </c>
    </row>
    <row r="1989" customFormat="false" ht="15" hidden="false" customHeight="false" outlineLevel="0" collapsed="false">
      <c r="A1989" s="0" t="n">
        <v>1924</v>
      </c>
      <c r="B1989" s="0" t="n">
        <v>0.408179</v>
      </c>
      <c r="C1989" s="0" t="n">
        <v>0.966945</v>
      </c>
      <c r="D1989" s="0" t="n">
        <v>1.856998</v>
      </c>
      <c r="E1989" s="0" t="n">
        <v>1.10364</v>
      </c>
      <c r="F1989" s="0" t="n">
        <v>0.256485</v>
      </c>
      <c r="G1989" s="0" t="n">
        <f aca="false">12*Inputs!$B$6*(MIN(1,$H$50*$C1989)*(ic*Inputs!$C$6+pS+fee_fx*Inputs!$D$6-cost_acc-cost_wd*Inputs!$E$6*$E1989-cost_fx*Inputs!$D$6-$F1989)+(1-MIN(1,$H$50*$C1989))*(1-MIN(1,Inputs!$G$6*$D1989)*churn_nonbuyers)*(ic*Inputs!$C$6+fee_wd*Inputs!$E$6*(1-$B1989)+fee_fx*Inputs!$D$6-cost_acc-cost_wd*Inputs!$E$6*(1-$B1989)-cost_fx*Inputs!$D$6))</f>
        <v>182584.034247003</v>
      </c>
      <c r="H1989" s="0" t="n">
        <f aca="false">12*Inputs!$B$7*(MIN(1,$H$51*$C1989)*(ic*Inputs!$C$7+pE+fee_fx*Inputs!$D$7-cost_acc-cost_wd*Inputs!$E$7*$E1989-cost_fx*Inputs!$D$7-$F1989)+(1-MIN(1,$H$51*$C1989))*(1-MIN(1,Inputs!$G$7*$D1989)*churn_nonbuyers)*(ic*Inputs!$C$7+fee_wd*Inputs!$E$7*(1-$B1989)+fee_fx*Inputs!$D$7-cost_acc-cost_wd*Inputs!$E$7*(1-$B1989)-cost_fx*Inputs!$D$7))</f>
        <v>384699.030867788</v>
      </c>
      <c r="I1989" s="0" t="n">
        <f aca="false">12*Inputs!$B$8*(MIN(1,$H$52*$C1989)*(ic*Inputs!$C$8+pT-cost_acc-cost_wd*Inputs!$E$8-cost_fx*Inputs!$D$8-cost_ins)+(1-MIN(1,$H$52*$C1989))*(1-MIN(1,Inputs!$G$8*$D1989)*churn_nonbuyers)*(ic*Inputs!$C$8+fee_wd*Inputs!$E$8*(1-$B1989)+fee_fx*Inputs!$D$8-cost_acc-cost_wd*Inputs!$E$8*(1-$B1989)-cost_fx*Inputs!$D$8))</f>
        <v>139379.32008</v>
      </c>
      <c r="J1989" s="0" t="n">
        <f aca="false">G1989+H1989+I1989-fixed</f>
        <v>6662.38519479055</v>
      </c>
      <c r="K1989" s="0" t="n">
        <f aca="false">12*Inputs!$B$6*(1-MIN(1,Inputs!$G$6*$D1989)*churn_nonbuyers)*(ic*Inputs!$C$6+fee_wd*Inputs!$E$6*(1-$B1989)+fee_fx*Inputs!$D$6-cost_acc-cost_wd*Inputs!$E$6*(1-$B1989)-cost_fx*Inputs!$D$6)</f>
        <v>129561.194783822</v>
      </c>
      <c r="L1989" s="0" t="n">
        <f aca="false">12*Inputs!$B$7*(1-MIN(1,Inputs!$G$7*$D1989)*churn_nonbuyers)*(ic*Inputs!$C$7+fee_wd*Inputs!$E$7*(1-$B1989)+fee_fx*Inputs!$D$7-cost_acc-cost_wd*Inputs!$E$7*(1-$B1989)-cost_fx*Inputs!$D$7)</f>
        <v>325234.482566293</v>
      </c>
      <c r="M1989" s="0" t="n">
        <f aca="false">12*Inputs!$B$8*(1-MIN(1,Inputs!$G$8*$D1989)*churn_nonbuyers)*(ic*Inputs!$C$8+fee_wd*Inputs!$E$8*(1-$B1989)+fee_fx*Inputs!$D$8-cost_acc-cost_wd*Inputs!$E$8*(1-$B1989)-cost_fx*Inputs!$D$8)</f>
        <v>0</v>
      </c>
      <c r="N1989" s="0" t="n">
        <f aca="false">K1989+L1989+I1989-fixed</f>
        <v>-105825.002569884</v>
      </c>
      <c r="O1989" s="0" t="n">
        <f aca="false">K1989+L1989+M1989-fixed</f>
        <v>-245204.322649884</v>
      </c>
      <c r="P1989" s="0" t="n">
        <f aca="false">12*Inputs!$B$6*(1-MIN(1,Inputs!$F$6*$D1989))*(ic*Inputs!$C$6+flat_fee-cost_acc-cost_wd*Inputs!$E$6*$E1989-cost_fx*Inputs!$D$6)+12*Inputs!$B$7*(1-MIN(1,Inputs!$F$7*$D1989))*(ic*Inputs!$C$7+flat_fee-cost_acc-cost_wd*Inputs!$E$7*$E1989-cost_fx*Inputs!$D$7)+12*Inputs!$B$8*(1-MIN(1,Inputs!$F$8*$D1989))*(ic*Inputs!$C$8+flat_fee-cost_acc-cost_wd*Inputs!$E$8*$E1989-cost_fx*Inputs!$D$8)-fixed</f>
        <v>-419598.271282048</v>
      </c>
    </row>
    <row r="1990" customFormat="false" ht="15" hidden="false" customHeight="false" outlineLevel="0" collapsed="false">
      <c r="A1990" s="0" t="n">
        <v>1925</v>
      </c>
      <c r="B1990" s="0" t="n">
        <v>0.468936</v>
      </c>
      <c r="C1990" s="0" t="n">
        <v>0.844605</v>
      </c>
      <c r="D1990" s="0" t="n">
        <v>0.862469</v>
      </c>
      <c r="E1990" s="0" t="n">
        <v>1.207514</v>
      </c>
      <c r="F1990" s="0" t="n">
        <v>0.049763</v>
      </c>
      <c r="G1990" s="0" t="n">
        <f aca="false">12*Inputs!$B$6*(MIN(1,$H$50*$C1990)*(ic*Inputs!$C$6+pS+fee_fx*Inputs!$D$6-cost_acc-cost_wd*Inputs!$E$6*$E1990-cost_fx*Inputs!$D$6-$F1990)+(1-MIN(1,$H$50*$C1990))*(1-MIN(1,Inputs!$G$6*$D1990)*churn_nonbuyers)*(ic*Inputs!$C$6+fee_wd*Inputs!$E$6*(1-$B1990)+fee_fx*Inputs!$D$6-cost_acc-cost_wd*Inputs!$E$6*(1-$B1990)-cost_fx*Inputs!$D$6))</f>
        <v>176692.971295476</v>
      </c>
      <c r="H1990" s="0" t="n">
        <f aca="false">12*Inputs!$B$7*(MIN(1,$H$51*$C1990)*(ic*Inputs!$C$7+pE+fee_fx*Inputs!$D$7-cost_acc-cost_wd*Inputs!$E$7*$E1990-cost_fx*Inputs!$D$7-$F1990)+(1-MIN(1,$H$51*$C1990))*(1-MIN(1,Inputs!$G$7*$D1990)*churn_nonbuyers)*(ic*Inputs!$C$7+fee_wd*Inputs!$E$7*(1-$B1990)+fee_fx*Inputs!$D$7-cost_acc-cost_wd*Inputs!$E$7*(1-$B1990)-cost_fx*Inputs!$D$7))</f>
        <v>378286.626611663</v>
      </c>
      <c r="I1990" s="0" t="n">
        <f aca="false">12*Inputs!$B$8*(MIN(1,$H$52*$C1990)*(ic*Inputs!$C$8+pT-cost_acc-cost_wd*Inputs!$E$8-cost_fx*Inputs!$D$8-cost_ins)+(1-MIN(1,$H$52*$C1990))*(1-MIN(1,Inputs!$G$8*$D1990)*churn_nonbuyers)*(ic*Inputs!$C$8+fee_wd*Inputs!$E$8*(1-$B1990)+fee_fx*Inputs!$D$8-cost_acc-cost_wd*Inputs!$E$8*(1-$B1990)-cost_fx*Inputs!$D$8))</f>
        <v>170971.012054963</v>
      </c>
      <c r="J1990" s="0" t="n">
        <f aca="false">G1990+H1990+I1990-fixed</f>
        <v>25950.6099621018</v>
      </c>
      <c r="K1990" s="0" t="n">
        <f aca="false">12*Inputs!$B$6*(1-MIN(1,Inputs!$G$6*$D1990)*churn_nonbuyers)*(ic*Inputs!$C$6+fee_wd*Inputs!$E$6*(1-$B1990)+fee_fx*Inputs!$D$6-cost_acc-cost_wd*Inputs!$E$6*(1-$B1990)-cost_fx*Inputs!$D$6)</f>
        <v>128291.516373485</v>
      </c>
      <c r="L1990" s="0" t="n">
        <f aca="false">12*Inputs!$B$7*(1-MIN(1,Inputs!$G$7*$D1990)*churn_nonbuyers)*(ic*Inputs!$C$7+fee_wd*Inputs!$E$7*(1-$B1990)+fee_fx*Inputs!$D$7-cost_acc-cost_wd*Inputs!$E$7*(1-$B1990)-cost_fx*Inputs!$D$7)</f>
        <v>326987.983712091</v>
      </c>
      <c r="M1990" s="0" t="n">
        <f aca="false">12*Inputs!$B$8*(1-MIN(1,Inputs!$G$8*$D1990)*churn_nonbuyers)*(ic*Inputs!$C$8+fee_wd*Inputs!$E$8*(1-$B1990)+fee_fx*Inputs!$D$8-cost_acc-cost_wd*Inputs!$E$8*(1-$B1990)-cost_fx*Inputs!$D$8)</f>
        <v>120423.431716262</v>
      </c>
      <c r="N1990" s="0" t="n">
        <f aca="false">K1990+L1990+I1990-fixed</f>
        <v>-73749.4878594616</v>
      </c>
      <c r="O1990" s="0" t="n">
        <f aca="false">K1990+L1990+M1990-fixed</f>
        <v>-124297.068198162</v>
      </c>
      <c r="P1990" s="0" t="n">
        <f aca="false">12*Inputs!$B$6*(1-MIN(1,Inputs!$F$6*$D1990))*(ic*Inputs!$C$6+flat_fee-cost_acc-cost_wd*Inputs!$E$6*$E1990-cost_fx*Inputs!$D$6)+12*Inputs!$B$7*(1-MIN(1,Inputs!$F$7*$D1990))*(ic*Inputs!$C$7+flat_fee-cost_acc-cost_wd*Inputs!$E$7*$E1990-cost_fx*Inputs!$D$7)+12*Inputs!$B$8*(1-MIN(1,Inputs!$F$8*$D1990))*(ic*Inputs!$C$8+flat_fee-cost_acc-cost_wd*Inputs!$E$8*$E1990-cost_fx*Inputs!$D$8)-fixed</f>
        <v>51534.02786384</v>
      </c>
    </row>
    <row r="1991" customFormat="false" ht="15" hidden="false" customHeight="false" outlineLevel="0" collapsed="false">
      <c r="A1991" s="0" t="n">
        <v>1926</v>
      </c>
      <c r="B1991" s="0" t="n">
        <v>0.358159</v>
      </c>
      <c r="C1991" s="0" t="n">
        <v>0.753128</v>
      </c>
      <c r="D1991" s="0" t="n">
        <v>1.66266</v>
      </c>
      <c r="E1991" s="0" t="n">
        <v>1.310619</v>
      </c>
      <c r="F1991" s="0" t="n">
        <v>0.309541</v>
      </c>
      <c r="G1991" s="0" t="n">
        <f aca="false">12*Inputs!$B$6*(MIN(1,$H$50*$C1991)*(ic*Inputs!$C$6+pS+fee_fx*Inputs!$D$6-cost_acc-cost_wd*Inputs!$E$6*$E1991-cost_fx*Inputs!$D$6-$F1991)+(1-MIN(1,$H$50*$C1991))*(1-MIN(1,Inputs!$G$6*$D1991)*churn_nonbuyers)*(ic*Inputs!$C$6+fee_wd*Inputs!$E$6*(1-$B1991)+fee_fx*Inputs!$D$6-cost_acc-cost_wd*Inputs!$E$6*(1-$B1991)-cost_fx*Inputs!$D$6))</f>
        <v>173857.503035265</v>
      </c>
      <c r="H1991" s="0" t="n">
        <f aca="false">12*Inputs!$B$7*(MIN(1,$H$51*$C1991)*(ic*Inputs!$C$7+pE+fee_fx*Inputs!$D$7-cost_acc-cost_wd*Inputs!$E$7*$E1991-cost_fx*Inputs!$D$7-$F1991)+(1-MIN(1,$H$51*$C1991))*(1-MIN(1,Inputs!$G$7*$D1991)*churn_nonbuyers)*(ic*Inputs!$C$7+fee_wd*Inputs!$E$7*(1-$B1991)+fee_fx*Inputs!$D$7-cost_acc-cost_wd*Inputs!$E$7*(1-$B1991)-cost_fx*Inputs!$D$7))</f>
        <v>357475.772403631</v>
      </c>
      <c r="I1991" s="0" t="n">
        <f aca="false">12*Inputs!$B$8*(MIN(1,$H$52*$C1991)*(ic*Inputs!$C$8+pT-cost_acc-cost_wd*Inputs!$E$8-cost_fx*Inputs!$D$8-cost_ins)+(1-MIN(1,$H$52*$C1991))*(1-MIN(1,Inputs!$G$8*$D1991)*churn_nonbuyers)*(ic*Inputs!$C$8+fee_wd*Inputs!$E$8*(1-$B1991)+fee_fx*Inputs!$D$8-cost_acc-cost_wd*Inputs!$E$8*(1-$B1991)-cost_fx*Inputs!$D$8))</f>
        <v>108558.882432</v>
      </c>
      <c r="J1991" s="0" t="n">
        <f aca="false">G1991+H1991+I1991-fixed</f>
        <v>-60107.8421291042</v>
      </c>
      <c r="K1991" s="0" t="n">
        <f aca="false">12*Inputs!$B$6*(1-MIN(1,Inputs!$G$6*$D1991)*churn_nonbuyers)*(ic*Inputs!$C$6+fee_wd*Inputs!$E$6*(1-$B1991)+fee_fx*Inputs!$D$6-cost_acc-cost_wd*Inputs!$E$6*(1-$B1991)-cost_fx*Inputs!$D$6)</f>
        <v>137553.067029168</v>
      </c>
      <c r="L1991" s="0" t="n">
        <f aca="false">12*Inputs!$B$7*(1-MIN(1,Inputs!$G$7*$D1991)*churn_nonbuyers)*(ic*Inputs!$C$7+fee_wd*Inputs!$E$7*(1-$B1991)+fee_fx*Inputs!$D$7-cost_acc-cost_wd*Inputs!$E$7*(1-$B1991)-cost_fx*Inputs!$D$7)</f>
        <v>334086.114137501</v>
      </c>
      <c r="M1991" s="0" t="n">
        <f aca="false">12*Inputs!$B$8*(1-MIN(1,Inputs!$G$8*$D1991)*churn_nonbuyers)*(ic*Inputs!$C$8+fee_wd*Inputs!$E$8*(1-$B1991)+fee_fx*Inputs!$D$8-cost_acc-cost_wd*Inputs!$E$8*(1-$B1991)-cost_fx*Inputs!$D$8)</f>
        <v>0</v>
      </c>
      <c r="N1991" s="0" t="n">
        <f aca="false">K1991+L1991+I1991-fixed</f>
        <v>-119801.936401331</v>
      </c>
      <c r="O1991" s="0" t="n">
        <f aca="false">K1991+L1991+M1991-fixed</f>
        <v>-228360.818833331</v>
      </c>
      <c r="P1991" s="0" t="n">
        <f aca="false">12*Inputs!$B$6*(1-MIN(1,Inputs!$F$6*$D1991))*(ic*Inputs!$C$6+flat_fee-cost_acc-cost_wd*Inputs!$E$6*$E1991-cost_fx*Inputs!$D$6)+12*Inputs!$B$7*(1-MIN(1,Inputs!$F$7*$D1991))*(ic*Inputs!$C$7+flat_fee-cost_acc-cost_wd*Inputs!$E$7*$E1991-cost_fx*Inputs!$D$7)+12*Inputs!$B$8*(1-MIN(1,Inputs!$F$8*$D1991))*(ic*Inputs!$C$8+flat_fee-cost_acc-cost_wd*Inputs!$E$8*$E1991-cost_fx*Inputs!$D$8)-fixed</f>
        <v>-388007.5877104</v>
      </c>
    </row>
    <row r="1992" customFormat="false" ht="15" hidden="false" customHeight="false" outlineLevel="0" collapsed="false">
      <c r="A1992" s="0" t="n">
        <v>1927</v>
      </c>
      <c r="B1992" s="0" t="n">
        <v>0.139444</v>
      </c>
      <c r="C1992" s="0" t="n">
        <v>0.970343</v>
      </c>
      <c r="D1992" s="0" t="n">
        <v>0.937413</v>
      </c>
      <c r="E1992" s="0" t="n">
        <v>1.061439</v>
      </c>
      <c r="F1992" s="0" t="n">
        <v>0.395765</v>
      </c>
      <c r="G1992" s="0" t="n">
        <f aca="false">12*Inputs!$B$6*(MIN(1,$H$50*$C1992)*(ic*Inputs!$C$6+pS+fee_fx*Inputs!$D$6-cost_acc-cost_wd*Inputs!$E$6*$E1992-cost_fx*Inputs!$D$6-$F1992)+(1-MIN(1,$H$50*$C1992))*(1-MIN(1,Inputs!$G$6*$D1992)*churn_nonbuyers)*(ic*Inputs!$C$6+fee_wd*Inputs!$E$6*(1-$B1992)+fee_fx*Inputs!$D$6-cost_acc-cost_wd*Inputs!$E$6*(1-$B1992)-cost_fx*Inputs!$D$6))</f>
        <v>220677.92191913</v>
      </c>
      <c r="H1992" s="0" t="n">
        <f aca="false">12*Inputs!$B$7*(MIN(1,$H$51*$C1992)*(ic*Inputs!$C$7+pE+fee_fx*Inputs!$D$7-cost_acc-cost_wd*Inputs!$E$7*$E1992-cost_fx*Inputs!$D$7-$F1992)+(1-MIN(1,$H$51*$C1992))*(1-MIN(1,Inputs!$G$7*$D1992)*churn_nonbuyers)*(ic*Inputs!$C$7+fee_wd*Inputs!$E$7*(1-$B1992)+fee_fx*Inputs!$D$7-cost_acc-cost_wd*Inputs!$E$7*(1-$B1992)-cost_fx*Inputs!$D$7))</f>
        <v>410666.441036292</v>
      </c>
      <c r="I1992" s="0" t="n">
        <f aca="false">12*Inputs!$B$8*(MIN(1,$H$52*$C1992)*(ic*Inputs!$C$8+pT-cost_acc-cost_wd*Inputs!$E$8-cost_fx*Inputs!$D$8-cost_ins)+(1-MIN(1,$H$52*$C1992))*(1-MIN(1,Inputs!$G$8*$D1992)*churn_nonbuyers)*(ic*Inputs!$C$8+fee_wd*Inputs!$E$8*(1-$B1992)+fee_fx*Inputs!$D$8-cost_acc-cost_wd*Inputs!$E$8*(1-$B1992)-cost_fx*Inputs!$D$8))</f>
        <v>175126.614693616</v>
      </c>
      <c r="J1992" s="0" t="n">
        <f aca="false">G1992+H1992+I1992-fixed</f>
        <v>106470.977649038</v>
      </c>
      <c r="K1992" s="0" t="n">
        <f aca="false">12*Inputs!$B$6*(1-MIN(1,Inputs!$G$6*$D1992)*churn_nonbuyers)*(ic*Inputs!$C$6+fee_wd*Inputs!$E$6*(1-$B1992)+fee_fx*Inputs!$D$6-cost_acc-cost_wd*Inputs!$E$6*(1-$B1992)-cost_fx*Inputs!$D$6)</f>
        <v>173012.100612278</v>
      </c>
      <c r="L1992" s="0" t="n">
        <f aca="false">12*Inputs!$B$7*(1-MIN(1,Inputs!$G$7*$D1992)*churn_nonbuyers)*(ic*Inputs!$C$7+fee_wd*Inputs!$E$7*(1-$B1992)+fee_fx*Inputs!$D$7-cost_acc-cost_wd*Inputs!$E$7*(1-$B1992)-cost_fx*Inputs!$D$7)</f>
        <v>372345.812143367</v>
      </c>
      <c r="M1992" s="0" t="n">
        <f aca="false">12*Inputs!$B$8*(1-MIN(1,Inputs!$G$8*$D1992)*churn_nonbuyers)*(ic*Inputs!$C$8+fee_wd*Inputs!$E$8*(1-$B1992)+fee_fx*Inputs!$D$8-cost_acc-cost_wd*Inputs!$E$8*(1-$B1992)-cost_fx*Inputs!$D$8)</f>
        <v>109918.644137299</v>
      </c>
      <c r="N1992" s="0" t="n">
        <f aca="false">K1992+L1992+I1992-fixed</f>
        <v>20484.5274492614</v>
      </c>
      <c r="O1992" s="0" t="n">
        <f aca="false">K1992+L1992+M1992-fixed</f>
        <v>-44723.443107055</v>
      </c>
      <c r="P1992" s="0" t="n">
        <f aca="false">12*Inputs!$B$6*(1-MIN(1,Inputs!$F$6*$D1992))*(ic*Inputs!$C$6+flat_fee-cost_acc-cost_wd*Inputs!$E$6*$E1992-cost_fx*Inputs!$D$6)+12*Inputs!$B$7*(1-MIN(1,Inputs!$F$7*$D1992))*(ic*Inputs!$C$7+flat_fee-cost_acc-cost_wd*Inputs!$E$7*$E1992-cost_fx*Inputs!$D$7)+12*Inputs!$B$8*(1-MIN(1,Inputs!$F$8*$D1992))*(ic*Inputs!$C$8+flat_fee-cost_acc-cost_wd*Inputs!$E$8*$E1992-cost_fx*Inputs!$D$8)-fixed</f>
        <v>78302.0458896799</v>
      </c>
    </row>
    <row r="1993" customFormat="false" ht="15" hidden="false" customHeight="false" outlineLevel="0" collapsed="false">
      <c r="A1993" s="0" t="n">
        <v>1928</v>
      </c>
      <c r="B1993" s="0" t="n">
        <v>0.244344</v>
      </c>
      <c r="C1993" s="0" t="n">
        <v>1.115719</v>
      </c>
      <c r="D1993" s="0" t="n">
        <v>1.563553</v>
      </c>
      <c r="E1993" s="0" t="n">
        <v>1.429954</v>
      </c>
      <c r="F1993" s="0" t="n">
        <v>0.483742</v>
      </c>
      <c r="G1993" s="0" t="n">
        <f aca="false">12*Inputs!$B$6*(MIN(1,$H$50*$C1993)*(ic*Inputs!$C$6+pS+fee_fx*Inputs!$D$6-cost_acc-cost_wd*Inputs!$E$6*$E1993-cost_fx*Inputs!$D$6-$F1993)+(1-MIN(1,$H$50*$C1993))*(1-MIN(1,Inputs!$G$6*$D1993)*churn_nonbuyers)*(ic*Inputs!$C$6+fee_wd*Inputs!$E$6*(1-$B1993)+fee_fx*Inputs!$D$6-cost_acc-cost_wd*Inputs!$E$6*(1-$B1993)-cost_fx*Inputs!$D$6))</f>
        <v>198227.108544384</v>
      </c>
      <c r="H1993" s="0" t="n">
        <f aca="false">12*Inputs!$B$7*(MIN(1,$H$51*$C1993)*(ic*Inputs!$C$7+pE+fee_fx*Inputs!$D$7-cost_acc-cost_wd*Inputs!$E$7*$E1993-cost_fx*Inputs!$D$7-$F1993)+(1-MIN(1,$H$51*$C1993))*(1-MIN(1,Inputs!$G$7*$D1993)*churn_nonbuyers)*(ic*Inputs!$C$7+fee_wd*Inputs!$E$7*(1-$B1993)+fee_fx*Inputs!$D$7-cost_acc-cost_wd*Inputs!$E$7*(1-$B1993)-cost_fx*Inputs!$D$7))</f>
        <v>351431.51707049</v>
      </c>
      <c r="I1993" s="0" t="n">
        <f aca="false">12*Inputs!$B$8*(MIN(1,$H$52*$C1993)*(ic*Inputs!$C$8+pT-cost_acc-cost_wd*Inputs!$E$8-cost_fx*Inputs!$D$8-cost_ins)+(1-MIN(1,$H$52*$C1993))*(1-MIN(1,Inputs!$G$8*$D1993)*churn_nonbuyers)*(ic*Inputs!$C$8+fee_wd*Inputs!$E$8*(1-$B1993)+fee_fx*Inputs!$D$8-cost_acc-cost_wd*Inputs!$E$8*(1-$B1993)-cost_fx*Inputs!$D$8))</f>
        <v>160824.199536</v>
      </c>
      <c r="J1993" s="0" t="n">
        <f aca="false">G1993+H1993+I1993-fixed</f>
        <v>10482.8251508744</v>
      </c>
      <c r="K1993" s="0" t="n">
        <f aca="false">12*Inputs!$B$6*(1-MIN(1,Inputs!$G$6*$D1993)*churn_nonbuyers)*(ic*Inputs!$C$6+fee_wd*Inputs!$E$6*(1-$B1993)+fee_fx*Inputs!$D$6-cost_acc-cost_wd*Inputs!$E$6*(1-$B1993)-cost_fx*Inputs!$D$6)</f>
        <v>153404.57227847</v>
      </c>
      <c r="L1993" s="0" t="n">
        <f aca="false">12*Inputs!$B$7*(1-MIN(1,Inputs!$G$7*$D1993)*churn_nonbuyers)*(ic*Inputs!$C$7+fee_wd*Inputs!$E$7*(1-$B1993)+fee_fx*Inputs!$D$7-cost_acc-cost_wd*Inputs!$E$7*(1-$B1993)-cost_fx*Inputs!$D$7)</f>
        <v>350752.160423082</v>
      </c>
      <c r="M1993" s="0" t="n">
        <f aca="false">12*Inputs!$B$8*(1-MIN(1,Inputs!$G$8*$D1993)*churn_nonbuyers)*(ic*Inputs!$C$8+fee_wd*Inputs!$E$8*(1-$B1993)+fee_fx*Inputs!$D$8-cost_acc-cost_wd*Inputs!$E$8*(1-$B1993)-cost_fx*Inputs!$D$8)</f>
        <v>0</v>
      </c>
      <c r="N1993" s="0" t="n">
        <f aca="false">K1993+L1993+I1993-fixed</f>
        <v>-35019.0677624473</v>
      </c>
      <c r="O1993" s="0" t="n">
        <f aca="false">K1993+L1993+M1993-fixed</f>
        <v>-195843.267298447</v>
      </c>
      <c r="P1993" s="0" t="n">
        <f aca="false">12*Inputs!$B$6*(1-MIN(1,Inputs!$F$6*$D1993))*(ic*Inputs!$C$6+flat_fee-cost_acc-cost_wd*Inputs!$E$6*$E1993-cost_fx*Inputs!$D$6)+12*Inputs!$B$7*(1-MIN(1,Inputs!$F$7*$D1993))*(ic*Inputs!$C$7+flat_fee-cost_acc-cost_wd*Inputs!$E$7*$E1993-cost_fx*Inputs!$D$7)+12*Inputs!$B$8*(1-MIN(1,Inputs!$F$8*$D1993))*(ic*Inputs!$C$8+flat_fee-cost_acc-cost_wd*Inputs!$E$8*$E1993-cost_fx*Inputs!$D$8)-fixed</f>
        <v>-374918.99620912</v>
      </c>
    </row>
    <row r="1994" customFormat="false" ht="15" hidden="false" customHeight="false" outlineLevel="0" collapsed="false">
      <c r="A1994" s="0" t="n">
        <v>1929</v>
      </c>
      <c r="B1994" s="0" t="n">
        <v>0.45864</v>
      </c>
      <c r="C1994" s="0" t="n">
        <v>0.931691</v>
      </c>
      <c r="D1994" s="0" t="n">
        <v>0.844901</v>
      </c>
      <c r="E1994" s="0" t="n">
        <v>1.044208</v>
      </c>
      <c r="F1994" s="0" t="n">
        <v>0.246115</v>
      </c>
      <c r="G1994" s="0" t="n">
        <f aca="false">12*Inputs!$B$6*(MIN(1,$H$50*$C1994)*(ic*Inputs!$C$6+pS+fee_fx*Inputs!$D$6-cost_acc-cost_wd*Inputs!$E$6*$E1994-cost_fx*Inputs!$D$6-$F1994)+(1-MIN(1,$H$50*$C1994))*(1-MIN(1,Inputs!$G$6*$D1994)*churn_nonbuyers)*(ic*Inputs!$C$6+fee_wd*Inputs!$E$6*(1-$B1994)+fee_fx*Inputs!$D$6-cost_acc-cost_wd*Inputs!$E$6*(1-$B1994)-cost_fx*Inputs!$D$6))</f>
        <v>182397.347551912</v>
      </c>
      <c r="H1994" s="0" t="n">
        <f aca="false">12*Inputs!$B$7*(MIN(1,$H$51*$C1994)*(ic*Inputs!$C$7+pE+fee_fx*Inputs!$D$7-cost_acc-cost_wd*Inputs!$E$7*$E1994-cost_fx*Inputs!$D$7-$F1994)+(1-MIN(1,$H$51*$C1994))*(1-MIN(1,Inputs!$G$7*$D1994)*churn_nonbuyers)*(ic*Inputs!$C$7+fee_wd*Inputs!$E$7*(1-$B1994)+fee_fx*Inputs!$D$7-cost_acc-cost_wd*Inputs!$E$7*(1-$B1994)-cost_fx*Inputs!$D$7))</f>
        <v>391583.902665342</v>
      </c>
      <c r="I1994" s="0" t="n">
        <f aca="false">12*Inputs!$B$8*(MIN(1,$H$52*$C1994)*(ic*Inputs!$C$8+pT-cost_acc-cost_wd*Inputs!$E$8-cost_fx*Inputs!$D$8-cost_ins)+(1-MIN(1,$H$52*$C1994))*(1-MIN(1,Inputs!$G$8*$D1994)*churn_nonbuyers)*(ic*Inputs!$C$8+fee_wd*Inputs!$E$8*(1-$B1994)+fee_fx*Inputs!$D$8-cost_acc-cost_wd*Inputs!$E$8*(1-$B1994)-cost_fx*Inputs!$D$8))</f>
        <v>177552.965427687</v>
      </c>
      <c r="J1994" s="0" t="n">
        <f aca="false">G1994+H1994+I1994-fixed</f>
        <v>51534.2156449414</v>
      </c>
      <c r="K1994" s="0" t="n">
        <f aca="false">12*Inputs!$B$6*(1-MIN(1,Inputs!$G$6*$D1994)*churn_nonbuyers)*(ic*Inputs!$C$6+fee_wd*Inputs!$E$6*(1-$B1994)+fee_fx*Inputs!$D$6-cost_acc-cost_wd*Inputs!$E$6*(1-$B1994)-cost_fx*Inputs!$D$6)</f>
        <v>129829.276761408</v>
      </c>
      <c r="L1994" s="0" t="n">
        <f aca="false">12*Inputs!$B$7*(1-MIN(1,Inputs!$G$7*$D1994)*churn_nonbuyers)*(ic*Inputs!$C$7+fee_wd*Inputs!$E$7*(1-$B1994)+fee_fx*Inputs!$D$7-cost_acc-cost_wd*Inputs!$E$7*(1-$B1994)-cost_fx*Inputs!$D$7)</f>
        <v>328609.940808845</v>
      </c>
      <c r="M1994" s="0" t="n">
        <f aca="false">12*Inputs!$B$8*(1-MIN(1,Inputs!$G$8*$D1994)*churn_nonbuyers)*(ic*Inputs!$C$8+fee_wd*Inputs!$E$8*(1-$B1994)+fee_fx*Inputs!$D$8-cost_acc-cost_wd*Inputs!$E$8*(1-$B1994)-cost_fx*Inputs!$D$8)</f>
        <v>124362.480779904</v>
      </c>
      <c r="N1994" s="0" t="n">
        <f aca="false">K1994+L1994+I1994-fixed</f>
        <v>-64007.8170020599</v>
      </c>
      <c r="O1994" s="0" t="n">
        <f aca="false">K1994+L1994+M1994-fixed</f>
        <v>-117198.301649843</v>
      </c>
      <c r="P1994" s="0" t="n">
        <f aca="false">12*Inputs!$B$6*(1-MIN(1,Inputs!$F$6*$D1994))*(ic*Inputs!$C$6+flat_fee-cost_acc-cost_wd*Inputs!$E$6*$E1994-cost_fx*Inputs!$D$6)+12*Inputs!$B$7*(1-MIN(1,Inputs!$F$7*$D1994))*(ic*Inputs!$C$7+flat_fee-cost_acc-cost_wd*Inputs!$E$7*$E1994-cost_fx*Inputs!$D$7)+12*Inputs!$B$8*(1-MIN(1,Inputs!$F$8*$D1994))*(ic*Inputs!$C$8+flat_fee-cost_acc-cost_wd*Inputs!$E$8*$E1994-cost_fx*Inputs!$D$8)-fixed</f>
        <v>137193.22488992</v>
      </c>
    </row>
    <row r="1995" customFormat="false" ht="15" hidden="false" customHeight="false" outlineLevel="0" collapsed="false">
      <c r="A1995" s="0" t="n">
        <v>1930</v>
      </c>
      <c r="B1995" s="0" t="n">
        <v>0.230295</v>
      </c>
      <c r="C1995" s="0" t="n">
        <v>1.073947</v>
      </c>
      <c r="D1995" s="0" t="n">
        <v>1.095303</v>
      </c>
      <c r="E1995" s="0" t="n">
        <v>1.420553</v>
      </c>
      <c r="F1995" s="0" t="n">
        <v>0.075063</v>
      </c>
      <c r="G1995" s="0" t="n">
        <f aca="false">12*Inputs!$B$6*(MIN(1,$H$50*$C1995)*(ic*Inputs!$C$6+pS+fee_fx*Inputs!$D$6-cost_acc-cost_wd*Inputs!$E$6*$E1995-cost_fx*Inputs!$D$6-$F1995)+(1-MIN(1,$H$50*$C1995))*(1-MIN(1,Inputs!$G$6*$D1995)*churn_nonbuyers)*(ic*Inputs!$C$6+fee_wd*Inputs!$E$6*(1-$B1995)+fee_fx*Inputs!$D$6-cost_acc-cost_wd*Inputs!$E$6*(1-$B1995)-cost_fx*Inputs!$D$6))</f>
        <v>212203.240994482</v>
      </c>
      <c r="H1995" s="0" t="n">
        <f aca="false">12*Inputs!$B$7*(MIN(1,$H$51*$C1995)*(ic*Inputs!$C$7+pE+fee_fx*Inputs!$D$7-cost_acc-cost_wd*Inputs!$E$7*$E1995-cost_fx*Inputs!$D$7-$F1995)+(1-MIN(1,$H$51*$C1995))*(1-MIN(1,Inputs!$G$7*$D1995)*churn_nonbuyers)*(ic*Inputs!$C$7+fee_wd*Inputs!$E$7*(1-$B1995)+fee_fx*Inputs!$D$7-cost_acc-cost_wd*Inputs!$E$7*(1-$B1995)-cost_fx*Inputs!$D$7))</f>
        <v>381914.749596597</v>
      </c>
      <c r="I1995" s="0" t="n">
        <f aca="false">12*Inputs!$B$8*(MIN(1,$H$52*$C1995)*(ic*Inputs!$C$8+pT-cost_acc-cost_wd*Inputs!$E$8-cost_fx*Inputs!$D$8-cost_ins)+(1-MIN(1,$H$52*$C1995))*(1-MIN(1,Inputs!$G$8*$D1995)*churn_nonbuyers)*(ic*Inputs!$C$8+fee_wd*Inputs!$E$8*(1-$B1995)+fee_fx*Inputs!$D$8-cost_acc-cost_wd*Inputs!$E$8*(1-$B1995)-cost_fx*Inputs!$D$8))</f>
        <v>173064.918413299</v>
      </c>
      <c r="J1995" s="0" t="n">
        <f aca="false">G1995+H1995+I1995-fixed</f>
        <v>67182.9090043776</v>
      </c>
      <c r="K1995" s="0" t="n">
        <f aca="false">12*Inputs!$B$6*(1-MIN(1,Inputs!$G$6*$D1995)*churn_nonbuyers)*(ic*Inputs!$C$6+fee_wd*Inputs!$E$6*(1-$B1995)+fee_fx*Inputs!$D$6-cost_acc-cost_wd*Inputs!$E$6*(1-$B1995)-cost_fx*Inputs!$D$6)</f>
        <v>159213.013951572</v>
      </c>
      <c r="L1995" s="0" t="n">
        <f aca="false">12*Inputs!$B$7*(1-MIN(1,Inputs!$G$7*$D1995)*churn_nonbuyers)*(ic*Inputs!$C$7+fee_wd*Inputs!$E$7*(1-$B1995)+fee_fx*Inputs!$D$7-cost_acc-cost_wd*Inputs!$E$7*(1-$B1995)-cost_fx*Inputs!$D$7)</f>
        <v>357878.423826943</v>
      </c>
      <c r="M1995" s="0" t="n">
        <f aca="false">12*Inputs!$B$8*(1-MIN(1,Inputs!$G$8*$D1995)*churn_nonbuyers)*(ic*Inputs!$C$8+fee_wd*Inputs!$E$8*(1-$B1995)+fee_fx*Inputs!$D$8-cost_acc-cost_wd*Inputs!$E$8*(1-$B1995)-cost_fx*Inputs!$D$8)</f>
        <v>73566.368787336</v>
      </c>
      <c r="N1995" s="0" t="n">
        <f aca="false">K1995+L1995+I1995-fixed</f>
        <v>-9843.64380818594</v>
      </c>
      <c r="O1995" s="0" t="n">
        <f aca="false">K1995+L1995+M1995-fixed</f>
        <v>-109342.193434149</v>
      </c>
      <c r="P1995" s="0" t="n">
        <f aca="false">12*Inputs!$B$6*(1-MIN(1,Inputs!$F$6*$D1995))*(ic*Inputs!$C$6+flat_fee-cost_acc-cost_wd*Inputs!$E$6*$E1995-cost_fx*Inputs!$D$6)+12*Inputs!$B$7*(1-MIN(1,Inputs!$F$7*$D1995))*(ic*Inputs!$C$7+flat_fee-cost_acc-cost_wd*Inputs!$E$7*$E1995-cost_fx*Inputs!$D$7)+12*Inputs!$B$8*(1-MIN(1,Inputs!$F$8*$D1995))*(ic*Inputs!$C$8+flat_fee-cost_acc-cost_wd*Inputs!$E$8*$E1995-cost_fx*Inputs!$D$8)-fixed</f>
        <v>-155331.73516984</v>
      </c>
    </row>
    <row r="1996" customFormat="false" ht="15" hidden="false" customHeight="false" outlineLevel="0" collapsed="false">
      <c r="A1996" s="0" t="n">
        <v>1931</v>
      </c>
      <c r="B1996" s="0" t="n">
        <v>0.296542</v>
      </c>
      <c r="C1996" s="0" t="n">
        <v>0.860738</v>
      </c>
      <c r="D1996" s="0" t="n">
        <v>0.764599</v>
      </c>
      <c r="E1996" s="0" t="n">
        <v>1.353986</v>
      </c>
      <c r="F1996" s="0" t="n">
        <v>0.419363</v>
      </c>
      <c r="G1996" s="0" t="n">
        <f aca="false">12*Inputs!$B$6*(MIN(1,$H$50*$C1996)*(ic*Inputs!$C$6+pS+fee_fx*Inputs!$D$6-cost_acc-cost_wd*Inputs!$E$6*$E1996-cost_fx*Inputs!$D$6-$F1996)+(1-MIN(1,$H$50*$C1996))*(1-MIN(1,Inputs!$G$6*$D1996)*churn_nonbuyers)*(ic*Inputs!$C$6+fee_wd*Inputs!$E$6*(1-$B1996)+fee_fx*Inputs!$D$6-cost_acc-cost_wd*Inputs!$E$6*(1-$B1996)-cost_fx*Inputs!$D$6))</f>
        <v>190225.607263527</v>
      </c>
      <c r="H1996" s="0" t="n">
        <f aca="false">12*Inputs!$B$7*(MIN(1,$H$51*$C1996)*(ic*Inputs!$C$7+pE+fee_fx*Inputs!$D$7-cost_acc-cost_wd*Inputs!$E$7*$E1996-cost_fx*Inputs!$D$7-$F1996)+(1-MIN(1,$H$51*$C1996))*(1-MIN(1,Inputs!$G$7*$D1996)*churn_nonbuyers)*(ic*Inputs!$C$7+fee_wd*Inputs!$E$7*(1-$B1996)+fee_fx*Inputs!$D$7-cost_acc-cost_wd*Inputs!$E$7*(1-$B1996)-cost_fx*Inputs!$D$7))</f>
        <v>362969.114853774</v>
      </c>
      <c r="I1996" s="0" t="n">
        <f aca="false">12*Inputs!$B$8*(MIN(1,$H$52*$C1996)*(ic*Inputs!$C$8+pT-cost_acc-cost_wd*Inputs!$E$8-cost_fx*Inputs!$D$8-cost_ins)+(1-MIN(1,$H$52*$C1996))*(1-MIN(1,Inputs!$G$8*$D1996)*churn_nonbuyers)*(ic*Inputs!$C$8+fee_wd*Inputs!$E$8*(1-$B1996)+fee_fx*Inputs!$D$8-cost_acc-cost_wd*Inputs!$E$8*(1-$B1996)-cost_fx*Inputs!$D$8))</f>
        <v>181740.577811657</v>
      </c>
      <c r="J1996" s="0" t="n">
        <f aca="false">G1996+H1996+I1996-fixed</f>
        <v>34935.2999289569</v>
      </c>
      <c r="K1996" s="0" t="n">
        <f aca="false">12*Inputs!$B$6*(1-MIN(1,Inputs!$G$6*$D1996)*churn_nonbuyers)*(ic*Inputs!$C$6+fee_wd*Inputs!$E$6*(1-$B1996)+fee_fx*Inputs!$D$6-cost_acc-cost_wd*Inputs!$E$6*(1-$B1996)-cost_fx*Inputs!$D$6)</f>
        <v>152823.291239938</v>
      </c>
      <c r="L1996" s="0" t="n">
        <f aca="false">12*Inputs!$B$7*(1-MIN(1,Inputs!$G$7*$D1996)*churn_nonbuyers)*(ic*Inputs!$C$7+fee_wd*Inputs!$E$7*(1-$B1996)+fee_fx*Inputs!$D$7-cost_acc-cost_wd*Inputs!$E$7*(1-$B1996)-cost_fx*Inputs!$D$7)</f>
        <v>352228.860791963</v>
      </c>
      <c r="M1996" s="0" t="n">
        <f aca="false">12*Inputs!$B$8*(1-MIN(1,Inputs!$G$8*$D1996)*churn_nonbuyers)*(ic*Inputs!$C$8+fee_wd*Inputs!$E$8*(1-$B1996)+fee_fx*Inputs!$D$8-cost_acc-cost_wd*Inputs!$E$8*(1-$B1996)-cost_fx*Inputs!$D$8)</f>
        <v>145088.724559709</v>
      </c>
      <c r="N1996" s="0" t="n">
        <f aca="false">K1996+L1996+I1996-fixed</f>
        <v>-13207.2701564431</v>
      </c>
      <c r="O1996" s="0" t="n">
        <f aca="false">K1996+L1996+M1996-fixed</f>
        <v>-49859.1234083909</v>
      </c>
      <c r="P1996" s="0" t="n">
        <f aca="false">12*Inputs!$B$6*(1-MIN(1,Inputs!$F$6*$D1996))*(ic*Inputs!$C$6+flat_fee-cost_acc-cost_wd*Inputs!$E$6*$E1996-cost_fx*Inputs!$D$6)+12*Inputs!$B$7*(1-MIN(1,Inputs!$F$7*$D1996))*(ic*Inputs!$C$7+flat_fee-cost_acc-cost_wd*Inputs!$E$7*$E1996-cost_fx*Inputs!$D$7)+12*Inputs!$B$8*(1-MIN(1,Inputs!$F$8*$D1996))*(ic*Inputs!$C$8+flat_fee-cost_acc-cost_wd*Inputs!$E$8*$E1996-cost_fx*Inputs!$D$8)-fixed</f>
        <v>30300.3851153601</v>
      </c>
    </row>
    <row r="1997" customFormat="false" ht="15" hidden="false" customHeight="false" outlineLevel="0" collapsed="false">
      <c r="A1997" s="0" t="n">
        <v>1932</v>
      </c>
      <c r="B1997" s="0" t="n">
        <v>0.452227</v>
      </c>
      <c r="C1997" s="0" t="n">
        <v>1.019822</v>
      </c>
      <c r="D1997" s="0" t="n">
        <v>1.233705</v>
      </c>
      <c r="E1997" s="0" t="n">
        <v>1.187412</v>
      </c>
      <c r="F1997" s="0" t="n">
        <v>0.2575</v>
      </c>
      <c r="G1997" s="0" t="n">
        <f aca="false">12*Inputs!$B$6*(MIN(1,$H$50*$C1997)*(ic*Inputs!$C$6+pS+fee_fx*Inputs!$D$6-cost_acc-cost_wd*Inputs!$E$6*$E1997-cost_fx*Inputs!$D$6-$F1997)+(1-MIN(1,$H$50*$C1997))*(1-MIN(1,Inputs!$G$6*$D1997)*churn_nonbuyers)*(ic*Inputs!$C$6+fee_wd*Inputs!$E$6*(1-$B1997)+fee_fx*Inputs!$D$6-cost_acc-cost_wd*Inputs!$E$6*(1-$B1997)-cost_fx*Inputs!$D$6))</f>
        <v>182113.14023282</v>
      </c>
      <c r="H1997" s="0" t="n">
        <f aca="false">12*Inputs!$B$7*(MIN(1,$H$51*$C1997)*(ic*Inputs!$C$7+pE+fee_fx*Inputs!$D$7-cost_acc-cost_wd*Inputs!$E$7*$E1997-cost_fx*Inputs!$D$7-$F1997)+(1-MIN(1,$H$51*$C1997))*(1-MIN(1,Inputs!$G$7*$D1997)*churn_nonbuyers)*(ic*Inputs!$C$7+fee_wd*Inputs!$E$7*(1-$B1997)+fee_fx*Inputs!$D$7-cost_acc-cost_wd*Inputs!$E$7*(1-$B1997)-cost_fx*Inputs!$D$7))</f>
        <v>378246.017534017</v>
      </c>
      <c r="I1997" s="0" t="n">
        <f aca="false">12*Inputs!$B$8*(MIN(1,$H$52*$C1997)*(ic*Inputs!$C$8+pT-cost_acc-cost_wd*Inputs!$E$8-cost_fx*Inputs!$D$8-cost_ins)+(1-MIN(1,$H$52*$C1997))*(1-MIN(1,Inputs!$G$8*$D1997)*churn_nonbuyers)*(ic*Inputs!$C$8+fee_wd*Inputs!$E$8*(1-$B1997)+fee_fx*Inputs!$D$8-cost_acc-cost_wd*Inputs!$E$8*(1-$B1997)-cost_fx*Inputs!$D$8))</f>
        <v>158893.1672969</v>
      </c>
      <c r="J1997" s="0" t="n">
        <f aca="false">G1997+H1997+I1997-fixed</f>
        <v>19252.3250637371</v>
      </c>
      <c r="K1997" s="0" t="n">
        <f aca="false">12*Inputs!$B$6*(1-MIN(1,Inputs!$G$6*$D1997)*churn_nonbuyers)*(ic*Inputs!$C$6+fee_wd*Inputs!$E$6*(1-$B1997)+fee_fx*Inputs!$D$6-cost_acc-cost_wd*Inputs!$E$6*(1-$B1997)-cost_fx*Inputs!$D$6)</f>
        <v>128060.551519452</v>
      </c>
      <c r="L1997" s="0" t="n">
        <f aca="false">12*Inputs!$B$7*(1-MIN(1,Inputs!$G$7*$D1997)*churn_nonbuyers)*(ic*Inputs!$C$7+fee_wd*Inputs!$E$7*(1-$B1997)+fee_fx*Inputs!$D$7-cost_acc-cost_wd*Inputs!$E$7*(1-$B1997)-cost_fx*Inputs!$D$7)</f>
        <v>325566.607871671</v>
      </c>
      <c r="M1997" s="0" t="n">
        <f aca="false">12*Inputs!$B$8*(1-MIN(1,Inputs!$G$8*$D1997)*churn_nonbuyers)*(ic*Inputs!$C$8+fee_wd*Inputs!$E$8*(1-$B1997)+fee_fx*Inputs!$D$8-cost_acc-cost_wd*Inputs!$E$8*(1-$B1997)-cost_fx*Inputs!$D$8)</f>
        <v>41562.119890776</v>
      </c>
      <c r="N1997" s="0" t="n">
        <f aca="false">K1997+L1997+I1997-fixed</f>
        <v>-87479.6733119765</v>
      </c>
      <c r="O1997" s="0" t="n">
        <f aca="false">K1997+L1997+M1997-fixed</f>
        <v>-204810.720718101</v>
      </c>
      <c r="P1997" s="0" t="n">
        <f aca="false">12*Inputs!$B$6*(1-MIN(1,Inputs!$F$6*$D1997))*(ic*Inputs!$C$6+flat_fee-cost_acc-cost_wd*Inputs!$E$6*$E1997-cost_fx*Inputs!$D$6)+12*Inputs!$B$7*(1-MIN(1,Inputs!$F$7*$D1997))*(ic*Inputs!$C$7+flat_fee-cost_acc-cost_wd*Inputs!$E$7*$E1997-cost_fx*Inputs!$D$7)+12*Inputs!$B$8*(1-MIN(1,Inputs!$F$8*$D1997))*(ic*Inputs!$C$8+flat_fee-cost_acc-cost_wd*Inputs!$E$8*$E1997-cost_fx*Inputs!$D$8)-fixed</f>
        <v>-131770.9880896</v>
      </c>
    </row>
    <row r="1998" customFormat="false" ht="15" hidden="false" customHeight="false" outlineLevel="0" collapsed="false">
      <c r="A1998" s="0" t="n">
        <v>1933</v>
      </c>
      <c r="B1998" s="0" t="n">
        <v>0.215188</v>
      </c>
      <c r="C1998" s="0" t="n">
        <v>0.971344</v>
      </c>
      <c r="D1998" s="0" t="n">
        <v>0.926708</v>
      </c>
      <c r="E1998" s="0" t="n">
        <v>1.39535</v>
      </c>
      <c r="F1998" s="0" t="n">
        <v>0.384962</v>
      </c>
      <c r="G1998" s="0" t="n">
        <f aca="false">12*Inputs!$B$6*(MIN(1,$H$50*$C1998)*(ic*Inputs!$C$6+pS+fee_fx*Inputs!$D$6-cost_acc-cost_wd*Inputs!$E$6*$E1998-cost_fx*Inputs!$D$6-$F1998)+(1-MIN(1,$H$50*$C1998))*(1-MIN(1,Inputs!$G$6*$D1998)*churn_nonbuyers)*(ic*Inputs!$C$6+fee_wd*Inputs!$E$6*(1-$B1998)+fee_fx*Inputs!$D$6-cost_acc-cost_wd*Inputs!$E$6*(1-$B1998)-cost_fx*Inputs!$D$6))</f>
        <v>203992.165663675</v>
      </c>
      <c r="H1998" s="0" t="n">
        <f aca="false">12*Inputs!$B$7*(MIN(1,$H$51*$C1998)*(ic*Inputs!$C$7+pE+fee_fx*Inputs!$D$7-cost_acc-cost_wd*Inputs!$E$7*$E1998-cost_fx*Inputs!$D$7-$F1998)+(1-MIN(1,$H$51*$C1998))*(1-MIN(1,Inputs!$G$7*$D1998)*churn_nonbuyers)*(ic*Inputs!$C$7+fee_wd*Inputs!$E$7*(1-$B1998)+fee_fx*Inputs!$D$7-cost_acc-cost_wd*Inputs!$E$7*(1-$B1998)-cost_fx*Inputs!$D$7))</f>
        <v>367537.489147362</v>
      </c>
      <c r="I1998" s="0" t="n">
        <f aca="false">12*Inputs!$B$8*(MIN(1,$H$52*$C1998)*(ic*Inputs!$C$8+pT-cost_acc-cost_wd*Inputs!$E$8-cost_fx*Inputs!$D$8-cost_ins)+(1-MIN(1,$H$52*$C1998))*(1-MIN(1,Inputs!$G$8*$D1998)*churn_nonbuyers)*(ic*Inputs!$C$8+fee_wd*Inputs!$E$8*(1-$B1998)+fee_fx*Inputs!$D$8-cost_acc-cost_wd*Inputs!$E$8*(1-$B1998)-cost_fx*Inputs!$D$8))</f>
        <v>175551.862799725</v>
      </c>
      <c r="J1998" s="0" t="n">
        <f aca="false">G1998+H1998+I1998-fixed</f>
        <v>47081.5176107622</v>
      </c>
      <c r="K1998" s="0" t="n">
        <f aca="false">12*Inputs!$B$6*(1-MIN(1,Inputs!$G$6*$D1998)*churn_nonbuyers)*(ic*Inputs!$C$6+fee_wd*Inputs!$E$6*(1-$B1998)+fee_fx*Inputs!$D$6-cost_acc-cost_wd*Inputs!$E$6*(1-$B1998)-cost_fx*Inputs!$D$6)</f>
        <v>162707.509735949</v>
      </c>
      <c r="L1998" s="0" t="n">
        <f aca="false">12*Inputs!$B$7*(1-MIN(1,Inputs!$G$7*$D1998)*churn_nonbuyers)*(ic*Inputs!$C$7+fee_wd*Inputs!$E$7*(1-$B1998)+fee_fx*Inputs!$D$7-cost_acc-cost_wd*Inputs!$E$7*(1-$B1998)-cost_fx*Inputs!$D$7)</f>
        <v>361864.947057569</v>
      </c>
      <c r="M1998" s="0" t="n">
        <f aca="false">12*Inputs!$B$8*(1-MIN(1,Inputs!$G$8*$D1998)*churn_nonbuyers)*(ic*Inputs!$C$8+fee_wd*Inputs!$E$8*(1-$B1998)+fee_fx*Inputs!$D$8-cost_acc-cost_wd*Inputs!$E$8*(1-$B1998)-cost_fx*Inputs!$D$8)</f>
        <v>111037.124581094</v>
      </c>
      <c r="N1998" s="0" t="n">
        <f aca="false">K1998+L1998+I1998-fixed</f>
        <v>124.31959324365</v>
      </c>
      <c r="O1998" s="0" t="n">
        <f aca="false">K1998+L1998+M1998-fixed</f>
        <v>-64390.4186253873</v>
      </c>
      <c r="P1998" s="0" t="n">
        <f aca="false">12*Inputs!$B$6*(1-MIN(1,Inputs!$F$6*$D1998))*(ic*Inputs!$C$6+flat_fee-cost_acc-cost_wd*Inputs!$E$6*$E1998-cost_fx*Inputs!$D$6)+12*Inputs!$B$7*(1-MIN(1,Inputs!$F$7*$D1998))*(ic*Inputs!$C$7+flat_fee-cost_acc-cost_wd*Inputs!$E$7*$E1998-cost_fx*Inputs!$D$7)+12*Inputs!$B$8*(1-MIN(1,Inputs!$F$8*$D1998))*(ic*Inputs!$C$8+flat_fee-cost_acc-cost_wd*Inputs!$E$8*$E1998-cost_fx*Inputs!$D$8)-fixed</f>
        <v>-65942.027152</v>
      </c>
    </row>
    <row r="1999" customFormat="false" ht="15" hidden="false" customHeight="false" outlineLevel="0" collapsed="false">
      <c r="A1999" s="0" t="n">
        <v>1934</v>
      </c>
      <c r="B1999" s="0" t="n">
        <v>0.054944</v>
      </c>
      <c r="C1999" s="0" t="n">
        <v>0.656944</v>
      </c>
      <c r="D1999" s="0" t="n">
        <v>1.695017</v>
      </c>
      <c r="E1999" s="0" t="n">
        <v>1.12608</v>
      </c>
      <c r="F1999" s="0" t="n">
        <v>0.17417</v>
      </c>
      <c r="G1999" s="0" t="n">
        <f aca="false">12*Inputs!$B$6*(MIN(1,$H$50*$C1999)*(ic*Inputs!$C$6+pS+fee_fx*Inputs!$D$6-cost_acc-cost_wd*Inputs!$E$6*$E1999-cost_fx*Inputs!$D$6-$F1999)+(1-MIN(1,$H$50*$C1999))*(1-MIN(1,Inputs!$G$6*$D1999)*churn_nonbuyers)*(ic*Inputs!$C$6+fee_wd*Inputs!$E$6*(1-$B1999)+fee_fx*Inputs!$D$6-cost_acc-cost_wd*Inputs!$E$6*(1-$B1999)-cost_fx*Inputs!$D$6))</f>
        <v>211695.396275344</v>
      </c>
      <c r="H1999" s="0" t="n">
        <f aca="false">12*Inputs!$B$7*(MIN(1,$H$51*$C1999)*(ic*Inputs!$C$7+pE+fee_fx*Inputs!$D$7-cost_acc-cost_wd*Inputs!$E$7*$E1999-cost_fx*Inputs!$D$7-$F1999)+(1-MIN(1,$H$51*$C1999))*(1-MIN(1,Inputs!$G$7*$D1999)*churn_nonbuyers)*(ic*Inputs!$C$7+fee_wd*Inputs!$E$7*(1-$B1999)+fee_fx*Inputs!$D$7-cost_acc-cost_wd*Inputs!$E$7*(1-$B1999)-cost_fx*Inputs!$D$7))</f>
        <v>403877.789607102</v>
      </c>
      <c r="I1999" s="0" t="n">
        <f aca="false">12*Inputs!$B$8*(MIN(1,$H$52*$C1999)*(ic*Inputs!$C$8+pT-cost_acc-cost_wd*Inputs!$E$8-cost_fx*Inputs!$D$8-cost_ins)+(1-MIN(1,$H$52*$C1999))*(1-MIN(1,Inputs!$G$8*$D1999)*churn_nonbuyers)*(ic*Inputs!$C$8+fee_wd*Inputs!$E$8*(1-$B1999)+fee_fx*Inputs!$D$8-cost_acc-cost_wd*Inputs!$E$8*(1-$B1999)-cost_fx*Inputs!$D$8))</f>
        <v>94694.535936</v>
      </c>
      <c r="J1999" s="0" t="n">
        <f aca="false">G1999+H1999+I1999-fixed</f>
        <v>10267.7218184457</v>
      </c>
      <c r="K1999" s="0" t="n">
        <f aca="false">12*Inputs!$B$6*(1-MIN(1,Inputs!$G$6*$D1999)*churn_nonbuyers)*(ic*Inputs!$C$6+fee_wd*Inputs!$E$6*(1-$B1999)+fee_fx*Inputs!$D$6-cost_acc-cost_wd*Inputs!$E$6*(1-$B1999)-cost_fx*Inputs!$D$6)</f>
        <v>177272.835941146</v>
      </c>
      <c r="L1999" s="0" t="n">
        <f aca="false">12*Inputs!$B$7*(1-MIN(1,Inputs!$G$7*$D1999)*churn_nonbuyers)*(ic*Inputs!$C$7+fee_wd*Inputs!$E$7*(1-$B1999)+fee_fx*Inputs!$D$7-cost_acc-cost_wd*Inputs!$E$7*(1-$B1999)-cost_fx*Inputs!$D$7)</f>
        <v>375187.464348687</v>
      </c>
      <c r="M1999" s="0" t="n">
        <f aca="false">12*Inputs!$B$8*(1-MIN(1,Inputs!$G$8*$D1999)*churn_nonbuyers)*(ic*Inputs!$C$8+fee_wd*Inputs!$E$8*(1-$B1999)+fee_fx*Inputs!$D$8-cost_acc-cost_wd*Inputs!$E$8*(1-$B1999)-cost_fx*Inputs!$D$8)</f>
        <v>0</v>
      </c>
      <c r="N1999" s="0" t="n">
        <f aca="false">K1999+L1999+I1999-fixed</f>
        <v>-52845.1637741672</v>
      </c>
      <c r="O1999" s="0" t="n">
        <f aca="false">K1999+L1999+M1999-fixed</f>
        <v>-147539.699710167</v>
      </c>
      <c r="P1999" s="0" t="n">
        <f aca="false">12*Inputs!$B$6*(1-MIN(1,Inputs!$F$6*$D1999))*(ic*Inputs!$C$6+flat_fee-cost_acc-cost_wd*Inputs!$E$6*$E1999-cost_fx*Inputs!$D$6)+12*Inputs!$B$7*(1-MIN(1,Inputs!$F$7*$D1999))*(ic*Inputs!$C$7+flat_fee-cost_acc-cost_wd*Inputs!$E$7*$E1999-cost_fx*Inputs!$D$7)+12*Inputs!$B$8*(1-MIN(1,Inputs!$F$8*$D1999))*(ic*Inputs!$C$8+flat_fee-cost_acc-cost_wd*Inputs!$E$8*$E1999-cost_fx*Inputs!$D$8)-fixed</f>
        <v>-354903.4483696</v>
      </c>
    </row>
    <row r="2000" customFormat="false" ht="15" hidden="false" customHeight="false" outlineLevel="0" collapsed="false">
      <c r="A2000" s="0" t="n">
        <v>1935</v>
      </c>
      <c r="B2000" s="0" t="n">
        <v>0.361416</v>
      </c>
      <c r="C2000" s="0" t="n">
        <v>0.684136</v>
      </c>
      <c r="D2000" s="0" t="n">
        <v>0.936063</v>
      </c>
      <c r="E2000" s="0" t="n">
        <v>1.083211</v>
      </c>
      <c r="F2000" s="0" t="n">
        <v>0.070204</v>
      </c>
      <c r="G2000" s="0" t="n">
        <f aca="false">12*Inputs!$B$6*(MIN(1,$H$50*$C2000)*(ic*Inputs!$C$6+pS+fee_fx*Inputs!$D$6-cost_acc-cost_wd*Inputs!$E$6*$E2000-cost_fx*Inputs!$D$6-$F2000)+(1-MIN(1,$H$50*$C2000))*(1-MIN(1,Inputs!$G$6*$D2000)*churn_nonbuyers)*(ic*Inputs!$C$6+fee_wd*Inputs!$E$6*(1-$B2000)+fee_fx*Inputs!$D$6-cost_acc-cost_wd*Inputs!$E$6*(1-$B2000)-cost_fx*Inputs!$D$6))</f>
        <v>182618.31354796</v>
      </c>
      <c r="H2000" s="0" t="n">
        <f aca="false">12*Inputs!$B$7*(MIN(1,$H$51*$C2000)*(ic*Inputs!$C$7+pE+fee_fx*Inputs!$D$7-cost_acc-cost_wd*Inputs!$E$7*$E2000-cost_fx*Inputs!$D$7-$F2000)+(1-MIN(1,$H$51*$C2000))*(1-MIN(1,Inputs!$G$7*$D2000)*churn_nonbuyers)*(ic*Inputs!$C$7+fee_wd*Inputs!$E$7*(1-$B2000)+fee_fx*Inputs!$D$7-cost_acc-cost_wd*Inputs!$E$7*(1-$B2000)-cost_fx*Inputs!$D$7))</f>
        <v>387923.185048632</v>
      </c>
      <c r="I2000" s="0" t="n">
        <f aca="false">12*Inputs!$B$8*(MIN(1,$H$52*$C2000)*(ic*Inputs!$C$8+pT-cost_acc-cost_wd*Inputs!$E$8-cost_fx*Inputs!$D$8-cost_ins)+(1-MIN(1,$H$52*$C2000))*(1-MIN(1,Inputs!$G$8*$D2000)*churn_nonbuyers)*(ic*Inputs!$C$8+fee_wd*Inputs!$E$8*(1-$B2000)+fee_fx*Inputs!$D$8-cost_acc-cost_wd*Inputs!$E$8*(1-$B2000)-cost_fx*Inputs!$D$8))</f>
        <v>154136.519222912</v>
      </c>
      <c r="J2000" s="0" t="n">
        <f aca="false">G2000+H2000+I2000-fixed</f>
        <v>24678.0178195031</v>
      </c>
      <c r="K2000" s="0" t="n">
        <f aca="false">12*Inputs!$B$6*(1-MIN(1,Inputs!$G$6*$D2000)*churn_nonbuyers)*(ic*Inputs!$C$6+fee_wd*Inputs!$E$6*(1-$B2000)+fee_fx*Inputs!$D$6-cost_acc-cost_wd*Inputs!$E$6*(1-$B2000)-cost_fx*Inputs!$D$6)</f>
        <v>142556.399605498</v>
      </c>
      <c r="L2000" s="0" t="n">
        <f aca="false">12*Inputs!$B$7*(1-MIN(1,Inputs!$G$7*$D2000)*churn_nonbuyers)*(ic*Inputs!$C$7+fee_wd*Inputs!$E$7*(1-$B2000)+fee_fx*Inputs!$D$7-cost_acc-cost_wd*Inputs!$E$7*(1-$B2000)-cost_fx*Inputs!$D$7)</f>
        <v>341294.969139299</v>
      </c>
      <c r="M2000" s="0" t="n">
        <f aca="false">12*Inputs!$B$8*(1-MIN(1,Inputs!$G$8*$D2000)*churn_nonbuyers)*(ic*Inputs!$C$8+fee_wd*Inputs!$E$8*(1-$B2000)+fee_fx*Inputs!$D$8-cost_acc-cost_wd*Inputs!$E$8*(1-$B2000)-cost_fx*Inputs!$D$8)</f>
        <v>106547.511438989</v>
      </c>
      <c r="N2000" s="0" t="n">
        <f aca="false">K2000+L2000+I2000-fixed</f>
        <v>-62012.1120322917</v>
      </c>
      <c r="O2000" s="0" t="n">
        <f aca="false">K2000+L2000+M2000-fixed</f>
        <v>-109601.119816215</v>
      </c>
      <c r="P2000" s="0" t="n">
        <f aca="false">12*Inputs!$B$6*(1-MIN(1,Inputs!$F$6*$D2000))*(ic*Inputs!$C$6+flat_fee-cost_acc-cost_wd*Inputs!$E$6*$E2000-cost_fx*Inputs!$D$6)+12*Inputs!$B$7*(1-MIN(1,Inputs!$F$7*$D2000))*(ic*Inputs!$C$7+flat_fee-cost_acc-cost_wd*Inputs!$E$7*$E2000-cost_fx*Inputs!$D$7)+12*Inputs!$B$8*(1-MIN(1,Inputs!$F$8*$D2000))*(ic*Inputs!$C$8+flat_fee-cost_acc-cost_wd*Inputs!$E$8*$E2000-cost_fx*Inputs!$D$8)-fixed</f>
        <v>69303.84972632</v>
      </c>
    </row>
    <row r="2001" customFormat="false" ht="15" hidden="false" customHeight="false" outlineLevel="0" collapsed="false">
      <c r="A2001" s="0" t="n">
        <v>1936</v>
      </c>
      <c r="B2001" s="0" t="n">
        <v>0.399879</v>
      </c>
      <c r="C2001" s="0" t="n">
        <v>0.970426</v>
      </c>
      <c r="D2001" s="0" t="n">
        <v>0.674377</v>
      </c>
      <c r="E2001" s="0" t="n">
        <v>1.103467</v>
      </c>
      <c r="F2001" s="0" t="n">
        <v>0.103638</v>
      </c>
      <c r="G2001" s="0" t="n">
        <f aca="false">12*Inputs!$B$6*(MIN(1,$H$50*$C2001)*(ic*Inputs!$C$6+pS+fee_fx*Inputs!$D$6-cost_acc-cost_wd*Inputs!$E$6*$E2001-cost_fx*Inputs!$D$6-$F2001)+(1-MIN(1,$H$50*$C2001))*(1-MIN(1,Inputs!$G$6*$D2001)*churn_nonbuyers)*(ic*Inputs!$C$6+fee_wd*Inputs!$E$6*(1-$B2001)+fee_fx*Inputs!$D$6-cost_acc-cost_wd*Inputs!$E$6*(1-$B2001)-cost_fx*Inputs!$D$6))</f>
        <v>195051.06188102</v>
      </c>
      <c r="H2001" s="0" t="n">
        <f aca="false">12*Inputs!$B$7*(MIN(1,$H$51*$C2001)*(ic*Inputs!$C$7+pE+fee_fx*Inputs!$D$7-cost_acc-cost_wd*Inputs!$E$7*$E2001-cost_fx*Inputs!$D$7-$F2001)+(1-MIN(1,$H$51*$C2001))*(1-MIN(1,Inputs!$G$7*$D2001)*churn_nonbuyers)*(ic*Inputs!$C$7+fee_wd*Inputs!$E$7*(1-$B2001)+fee_fx*Inputs!$D$7-cost_acc-cost_wd*Inputs!$E$7*(1-$B2001)-cost_fx*Inputs!$D$7))</f>
        <v>401668.856327449</v>
      </c>
      <c r="I2001" s="0" t="n">
        <f aca="false">12*Inputs!$B$8*(MIN(1,$H$52*$C2001)*(ic*Inputs!$C$8+pT-cost_acc-cost_wd*Inputs!$E$8-cost_fx*Inputs!$D$8-cost_ins)+(1-MIN(1,$H$52*$C2001))*(1-MIN(1,Inputs!$G$8*$D2001)*churn_nonbuyers)*(ic*Inputs!$C$8+fee_wd*Inputs!$E$8*(1-$B2001)+fee_fx*Inputs!$D$8-cost_acc-cost_wd*Inputs!$E$8*(1-$B2001)-cost_fx*Inputs!$D$8))</f>
        <v>191894.118377704</v>
      </c>
      <c r="J2001" s="0" t="n">
        <f aca="false">G2001+H2001+I2001-fixed</f>
        <v>88614.0365861729</v>
      </c>
      <c r="K2001" s="0" t="n">
        <f aca="false">12*Inputs!$B$6*(1-MIN(1,Inputs!$G$6*$D2001)*churn_nonbuyers)*(ic*Inputs!$C$6+fee_wd*Inputs!$E$6*(1-$B2001)+fee_fx*Inputs!$D$6-cost_acc-cost_wd*Inputs!$E$6*(1-$B2001)-cost_fx*Inputs!$D$6)</f>
        <v>139161.322082758</v>
      </c>
      <c r="L2001" s="0" t="n">
        <f aca="false">12*Inputs!$B$7*(1-MIN(1,Inputs!$G$7*$D2001)*churn_nonbuyers)*(ic*Inputs!$C$7+fee_wd*Inputs!$E$7*(1-$B2001)+fee_fx*Inputs!$D$7-cost_acc-cost_wd*Inputs!$E$7*(1-$B2001)-cost_fx*Inputs!$D$7)</f>
        <v>338625.130753655</v>
      </c>
      <c r="M2001" s="0" t="n">
        <f aca="false">12*Inputs!$B$8*(1-MIN(1,Inputs!$G$8*$D2001)*churn_nonbuyers)*(ic*Inputs!$C$8+fee_wd*Inputs!$E$8*(1-$B2001)+fee_fx*Inputs!$D$8-cost_acc-cost_wd*Inputs!$E$8*(1-$B2001)-cost_fx*Inputs!$D$8)</f>
        <v>162185.036172869</v>
      </c>
      <c r="N2001" s="0" t="n">
        <f aca="false">K2001+L2001+I2001-fixed</f>
        <v>-30319.4287858837</v>
      </c>
      <c r="O2001" s="0" t="n">
        <f aca="false">K2001+L2001+M2001-fixed</f>
        <v>-60028.5109907191</v>
      </c>
      <c r="P2001" s="0" t="n">
        <f aca="false">12*Inputs!$B$6*(1-MIN(1,Inputs!$F$6*$D2001))*(ic*Inputs!$C$6+flat_fee-cost_acc-cost_wd*Inputs!$E$6*$E2001-cost_fx*Inputs!$D$6)+12*Inputs!$B$7*(1-MIN(1,Inputs!$F$7*$D2001))*(ic*Inputs!$C$7+flat_fee-cost_acc-cost_wd*Inputs!$E$7*$E2001-cost_fx*Inputs!$D$7)+12*Inputs!$B$8*(1-MIN(1,Inputs!$F$8*$D2001))*(ic*Inputs!$C$8+flat_fee-cost_acc-cost_wd*Inputs!$E$8*$E2001-cost_fx*Inputs!$D$8)-fixed</f>
        <v>201316.28675816</v>
      </c>
    </row>
    <row r="2002" customFormat="false" ht="15" hidden="false" customHeight="false" outlineLevel="0" collapsed="false">
      <c r="A2002" s="0" t="n">
        <v>1937</v>
      </c>
      <c r="B2002" s="0" t="n">
        <v>0.233203</v>
      </c>
      <c r="C2002" s="0" t="n">
        <v>1.006596</v>
      </c>
      <c r="D2002" s="0" t="n">
        <v>0.981695</v>
      </c>
      <c r="E2002" s="0" t="n">
        <v>1.120415</v>
      </c>
      <c r="F2002" s="0" t="n">
        <v>0.099985</v>
      </c>
      <c r="G2002" s="0" t="n">
        <f aca="false">12*Inputs!$B$6*(MIN(1,$H$50*$C2002)*(ic*Inputs!$C$6+pS+fee_fx*Inputs!$D$6-cost_acc-cost_wd*Inputs!$E$6*$E2002-cost_fx*Inputs!$D$6-$F2002)+(1-MIN(1,$H$50*$C2002))*(1-MIN(1,Inputs!$G$6*$D2002)*churn_nonbuyers)*(ic*Inputs!$C$6+fee_wd*Inputs!$E$6*(1-$B2002)+fee_fx*Inputs!$D$6-cost_acc-cost_wd*Inputs!$E$6*(1-$B2002)-cost_fx*Inputs!$D$6))</f>
        <v>215776.451368763</v>
      </c>
      <c r="H2002" s="0" t="n">
        <f aca="false">12*Inputs!$B$7*(MIN(1,$H$51*$C2002)*(ic*Inputs!$C$7+pE+fee_fx*Inputs!$D$7-cost_acc-cost_wd*Inputs!$E$7*$E2002-cost_fx*Inputs!$D$7-$F2002)+(1-MIN(1,$H$51*$C2002))*(1-MIN(1,Inputs!$G$7*$D2002)*churn_nonbuyers)*(ic*Inputs!$C$7+fee_wd*Inputs!$E$7*(1-$B2002)+fee_fx*Inputs!$D$7-cost_acc-cost_wd*Inputs!$E$7*(1-$B2002)-cost_fx*Inputs!$D$7))</f>
        <v>414276.930516213</v>
      </c>
      <c r="I2002" s="0" t="n">
        <f aca="false">12*Inputs!$B$8*(MIN(1,$H$52*$C2002)*(ic*Inputs!$C$8+pT-cost_acc-cost_wd*Inputs!$E$8-cost_fx*Inputs!$D$8-cost_ins)+(1-MIN(1,$H$52*$C2002))*(1-MIN(1,Inputs!$G$8*$D2002)*churn_nonbuyers)*(ic*Inputs!$C$8+fee_wd*Inputs!$E$8*(1-$B2002)+fee_fx*Inputs!$D$8-cost_acc-cost_wd*Inputs!$E$8*(1-$B2002)-cost_fx*Inputs!$D$8))</f>
        <v>174219.745987154</v>
      </c>
      <c r="J2002" s="0" t="n">
        <f aca="false">G2002+H2002+I2002-fixed</f>
        <v>104273.12787213</v>
      </c>
      <c r="K2002" s="0" t="n">
        <f aca="false">12*Inputs!$B$6*(1-MIN(1,Inputs!$G$6*$D2002)*churn_nonbuyers)*(ic*Inputs!$C$6+fee_wd*Inputs!$E$6*(1-$B2002)+fee_fx*Inputs!$D$6-cost_acc-cost_wd*Inputs!$E$6*(1-$B2002)-cost_fx*Inputs!$D$6)</f>
        <v>159771.608777412</v>
      </c>
      <c r="L2002" s="0" t="n">
        <f aca="false">12*Inputs!$B$7*(1-MIN(1,Inputs!$G$7*$D2002)*churn_nonbuyers)*(ic*Inputs!$C$7+fee_wd*Inputs!$E$7*(1-$B2002)+fee_fx*Inputs!$D$7-cost_acc-cost_wd*Inputs!$E$7*(1-$B2002)-cost_fx*Inputs!$D$7)</f>
        <v>358733.181106447</v>
      </c>
      <c r="M2002" s="0" t="n">
        <f aca="false">12*Inputs!$B$8*(1-MIN(1,Inputs!$G$8*$D2002)*churn_nonbuyers)*(ic*Inputs!$C$8+fee_wd*Inputs!$E$8*(1-$B2002)+fee_fx*Inputs!$D$8-cost_acc-cost_wd*Inputs!$E$8*(1-$B2002)-cost_fx*Inputs!$D$8)</f>
        <v>98600.772161256</v>
      </c>
      <c r="N2002" s="0" t="n">
        <f aca="false">K2002+L2002+I2002-fixed</f>
        <v>-7275.46412898693</v>
      </c>
      <c r="O2002" s="0" t="n">
        <f aca="false">K2002+L2002+M2002-fixed</f>
        <v>-82894.4379548848</v>
      </c>
      <c r="P2002" s="0" t="n">
        <f aca="false">12*Inputs!$B$6*(1-MIN(1,Inputs!$F$6*$D2002))*(ic*Inputs!$C$6+flat_fee-cost_acc-cost_wd*Inputs!$E$6*$E2002-cost_fx*Inputs!$D$6)+12*Inputs!$B$7*(1-MIN(1,Inputs!$F$7*$D2002))*(ic*Inputs!$C$7+flat_fee-cost_acc-cost_wd*Inputs!$E$7*$E2002-cost_fx*Inputs!$D$7)+12*Inputs!$B$8*(1-MIN(1,Inputs!$F$8*$D2002))*(ic*Inputs!$C$8+flat_fee-cost_acc-cost_wd*Inputs!$E$8*$E2002-cost_fx*Inputs!$D$8)-fixed</f>
        <v>28246.414862</v>
      </c>
    </row>
    <row r="2003" customFormat="false" ht="15" hidden="false" customHeight="false" outlineLevel="0" collapsed="false">
      <c r="A2003" s="0" t="n">
        <v>1938</v>
      </c>
      <c r="B2003" s="0" t="n">
        <v>0.327625</v>
      </c>
      <c r="C2003" s="0" t="n">
        <v>0.901948</v>
      </c>
      <c r="D2003" s="0" t="n">
        <v>1.03479</v>
      </c>
      <c r="E2003" s="0" t="n">
        <v>1.293446</v>
      </c>
      <c r="F2003" s="0" t="n">
        <v>0.358392</v>
      </c>
      <c r="G2003" s="0" t="n">
        <f aca="false">12*Inputs!$B$6*(MIN(1,$H$50*$C2003)*(ic*Inputs!$C$6+pS+fee_fx*Inputs!$D$6-cost_acc-cost_wd*Inputs!$E$6*$E2003-cost_fx*Inputs!$D$6-$F2003)+(1-MIN(1,$H$50*$C2003))*(1-MIN(1,Inputs!$G$6*$D2003)*churn_nonbuyers)*(ic*Inputs!$C$6+fee_wd*Inputs!$E$6*(1-$B2003)+fee_fx*Inputs!$D$6-cost_acc-cost_wd*Inputs!$E$6*(1-$B2003)-cost_fx*Inputs!$D$6))</f>
        <v>188611.583368827</v>
      </c>
      <c r="H2003" s="0" t="n">
        <f aca="false">12*Inputs!$B$7*(MIN(1,$H$51*$C2003)*(ic*Inputs!$C$7+pE+fee_fx*Inputs!$D$7-cost_acc-cost_wd*Inputs!$E$7*$E2003-cost_fx*Inputs!$D$7-$F2003)+(1-MIN(1,$H$51*$C2003))*(1-MIN(1,Inputs!$G$7*$D2003)*churn_nonbuyers)*(ic*Inputs!$C$7+fee_wd*Inputs!$E$7*(1-$B2003)+fee_fx*Inputs!$D$7-cost_acc-cost_wd*Inputs!$E$7*(1-$B2003)-cost_fx*Inputs!$D$7))</f>
        <v>368301.114089675</v>
      </c>
      <c r="I2003" s="0" t="n">
        <f aca="false">12*Inputs!$B$8*(MIN(1,$H$52*$C2003)*(ic*Inputs!$C$8+pT-cost_acc-cost_wd*Inputs!$E$8-cost_fx*Inputs!$D$8-cost_ins)+(1-MIN(1,$H$52*$C2003))*(1-MIN(1,Inputs!$G$8*$D2003)*churn_nonbuyers)*(ic*Inputs!$C$8+fee_wd*Inputs!$E$8*(1-$B2003)+fee_fx*Inputs!$D$8-cost_acc-cost_wd*Inputs!$E$8*(1-$B2003)-cost_fx*Inputs!$D$8))</f>
        <v>161579.070525712</v>
      </c>
      <c r="J2003" s="0" t="n">
        <f aca="false">G2003+H2003+I2003-fixed</f>
        <v>18491.7679842138</v>
      </c>
      <c r="K2003" s="0" t="n">
        <f aca="false">12*Inputs!$B$6*(1-MIN(1,Inputs!$G$6*$D2003)*churn_nonbuyers)*(ic*Inputs!$C$6+fee_wd*Inputs!$E$6*(1-$B2003)+fee_fx*Inputs!$D$6-cost_acc-cost_wd*Inputs!$E$6*(1-$B2003)-cost_fx*Inputs!$D$6)</f>
        <v>146432.282931</v>
      </c>
      <c r="L2003" s="0" t="n">
        <f aca="false">12*Inputs!$B$7*(1-MIN(1,Inputs!$G$7*$D2003)*churn_nonbuyers)*(ic*Inputs!$C$7+fee_wd*Inputs!$E$7*(1-$B2003)+fee_fx*Inputs!$D$7-cost_acc-cost_wd*Inputs!$E$7*(1-$B2003)-cost_fx*Inputs!$D$7)</f>
        <v>344969.7598386</v>
      </c>
      <c r="M2003" s="0" t="n">
        <f aca="false">12*Inputs!$B$8*(1-MIN(1,Inputs!$G$8*$D2003)*churn_nonbuyers)*(ic*Inputs!$C$8+fee_wd*Inputs!$E$8*(1-$B2003)+fee_fx*Inputs!$D$8-cost_acc-cost_wd*Inputs!$E$8*(1-$B2003)-cost_fx*Inputs!$D$8)</f>
        <v>85636.356078</v>
      </c>
      <c r="N2003" s="0" t="n">
        <f aca="false">K2003+L2003+I2003-fixed</f>
        <v>-47018.886704688</v>
      </c>
      <c r="O2003" s="0" t="n">
        <f aca="false">K2003+L2003+M2003-fixed</f>
        <v>-122961.6011524</v>
      </c>
      <c r="P2003" s="0" t="n">
        <f aca="false">12*Inputs!$B$6*(1-MIN(1,Inputs!$F$6*$D2003))*(ic*Inputs!$C$6+flat_fee-cost_acc-cost_wd*Inputs!$E$6*$E2003-cost_fx*Inputs!$D$6)+12*Inputs!$B$7*(1-MIN(1,Inputs!$F$7*$D2003))*(ic*Inputs!$C$7+flat_fee-cost_acc-cost_wd*Inputs!$E$7*$E2003-cost_fx*Inputs!$D$7)+12*Inputs!$B$8*(1-MIN(1,Inputs!$F$8*$D2003))*(ic*Inputs!$C$8+flat_fee-cost_acc-cost_wd*Inputs!$E$8*$E2003-cost_fx*Inputs!$D$8)-fixed</f>
        <v>-73465.5703984001</v>
      </c>
    </row>
    <row r="2004" customFormat="false" ht="15" hidden="false" customHeight="false" outlineLevel="0" collapsed="false">
      <c r="A2004" s="0" t="n">
        <v>1939</v>
      </c>
      <c r="B2004" s="0" t="n">
        <v>0.570434</v>
      </c>
      <c r="C2004" s="0" t="n">
        <v>0.871739</v>
      </c>
      <c r="D2004" s="0" t="n">
        <v>1.546801</v>
      </c>
      <c r="E2004" s="0" t="n">
        <v>1.174657</v>
      </c>
      <c r="F2004" s="0" t="n">
        <v>0.318479</v>
      </c>
      <c r="G2004" s="0" t="n">
        <f aca="false">12*Inputs!$B$6*(MIN(1,$H$50*$C2004)*(ic*Inputs!$C$6+pS+fee_fx*Inputs!$D$6-cost_acc-cost_wd*Inputs!$E$6*$E2004-cost_fx*Inputs!$D$6-$F2004)+(1-MIN(1,$H$50*$C2004))*(1-MIN(1,Inputs!$G$6*$D2004)*churn_nonbuyers)*(ic*Inputs!$C$6+fee_wd*Inputs!$E$6*(1-$B2004)+fee_fx*Inputs!$D$6-cost_acc-cost_wd*Inputs!$E$6*(1-$B2004)-cost_fx*Inputs!$D$6))</f>
        <v>156698.256254119</v>
      </c>
      <c r="H2004" s="0" t="n">
        <f aca="false">12*Inputs!$B$7*(MIN(1,$H$51*$C2004)*(ic*Inputs!$C$7+pE+fee_fx*Inputs!$D$7-cost_acc-cost_wd*Inputs!$E$7*$E2004-cost_fx*Inputs!$D$7-$F2004)+(1-MIN(1,$H$51*$C2004))*(1-MIN(1,Inputs!$G$7*$D2004)*churn_nonbuyers)*(ic*Inputs!$C$7+fee_wd*Inputs!$E$7*(1-$B2004)+fee_fx*Inputs!$D$7-cost_acc-cost_wd*Inputs!$E$7*(1-$B2004)-cost_fx*Inputs!$D$7))</f>
        <v>356175.573673236</v>
      </c>
      <c r="I2004" s="0" t="n">
        <f aca="false">12*Inputs!$B$8*(MIN(1,$H$52*$C2004)*(ic*Inputs!$C$8+pT-cost_acc-cost_wd*Inputs!$E$8-cost_fx*Inputs!$D$8-cost_ins)+(1-MIN(1,$H$52*$C2004))*(1-MIN(1,Inputs!$G$8*$D2004)*churn_nonbuyers)*(ic*Inputs!$C$8+fee_wd*Inputs!$E$8*(1-$B2004)+fee_fx*Inputs!$D$8-cost_acc-cost_wd*Inputs!$E$8*(1-$B2004)-cost_fx*Inputs!$D$8))</f>
        <v>125655.946416</v>
      </c>
      <c r="J2004" s="0" t="n">
        <f aca="false">G2004+H2004+I2004-fixed</f>
        <v>-61470.223656645</v>
      </c>
      <c r="K2004" s="0" t="n">
        <f aca="false">12*Inputs!$B$6*(1-MIN(1,Inputs!$G$6*$D2004)*churn_nonbuyers)*(ic*Inputs!$C$6+fee_wd*Inputs!$E$6*(1-$B2004)+fee_fx*Inputs!$D$6-cost_acc-cost_wd*Inputs!$E$6*(1-$B2004)-cost_fx*Inputs!$D$6)</f>
        <v>110218.654667765</v>
      </c>
      <c r="L2004" s="0" t="n">
        <f aca="false">12*Inputs!$B$7*(1-MIN(1,Inputs!$G$7*$D2004)*churn_nonbuyers)*(ic*Inputs!$C$7+fee_wd*Inputs!$E$7*(1-$B2004)+fee_fx*Inputs!$D$7-cost_acc-cost_wd*Inputs!$E$7*(1-$B2004)-cost_fx*Inputs!$D$7)</f>
        <v>306159.141952659</v>
      </c>
      <c r="M2004" s="0" t="n">
        <f aca="false">12*Inputs!$B$8*(1-MIN(1,Inputs!$G$8*$D2004)*churn_nonbuyers)*(ic*Inputs!$C$8+fee_wd*Inputs!$E$8*(1-$B2004)+fee_fx*Inputs!$D$8-cost_acc-cost_wd*Inputs!$E$8*(1-$B2004)-cost_fx*Inputs!$D$8)</f>
        <v>0</v>
      </c>
      <c r="N2004" s="0" t="n">
        <f aca="false">K2004+L2004+I2004-fixed</f>
        <v>-157966.256963576</v>
      </c>
      <c r="O2004" s="0" t="n">
        <f aca="false">K2004+L2004+M2004-fixed</f>
        <v>-283622.203379576</v>
      </c>
      <c r="P2004" s="0" t="n">
        <f aca="false">12*Inputs!$B$6*(1-MIN(1,Inputs!$F$6*$D2004))*(ic*Inputs!$C$6+flat_fee-cost_acc-cost_wd*Inputs!$E$6*$E2004-cost_fx*Inputs!$D$6)+12*Inputs!$B$7*(1-MIN(1,Inputs!$F$7*$D2004))*(ic*Inputs!$C$7+flat_fee-cost_acc-cost_wd*Inputs!$E$7*$E2004-cost_fx*Inputs!$D$7)+12*Inputs!$B$8*(1-MIN(1,Inputs!$F$8*$D2004))*(ic*Inputs!$C$8+flat_fee-cost_acc-cost_wd*Inputs!$E$8*$E2004-cost_fx*Inputs!$D$8)-fixed</f>
        <v>-290415.58898632</v>
      </c>
    </row>
    <row r="2005" customFormat="false" ht="15" hidden="false" customHeight="false" outlineLevel="0" collapsed="false">
      <c r="A2005" s="0" t="n">
        <v>1940</v>
      </c>
      <c r="B2005" s="0" t="n">
        <v>0.562729</v>
      </c>
      <c r="C2005" s="0" t="n">
        <v>1.095064</v>
      </c>
      <c r="D2005" s="0" t="n">
        <v>0.720475</v>
      </c>
      <c r="E2005" s="0" t="n">
        <v>1.377344</v>
      </c>
      <c r="F2005" s="0" t="n">
        <v>0.238583</v>
      </c>
      <c r="G2005" s="0" t="n">
        <f aca="false">12*Inputs!$B$6*(MIN(1,$H$50*$C2005)*(ic*Inputs!$C$6+pS+fee_fx*Inputs!$D$6-cost_acc-cost_wd*Inputs!$E$6*$E2005-cost_fx*Inputs!$D$6-$F2005)+(1-MIN(1,$H$50*$C2005))*(1-MIN(1,Inputs!$G$6*$D2005)*churn_nonbuyers)*(ic*Inputs!$C$6+fee_wd*Inputs!$E$6*(1-$B2005)+fee_fx*Inputs!$D$6-cost_acc-cost_wd*Inputs!$E$6*(1-$B2005)-cost_fx*Inputs!$D$6))</f>
        <v>170986.520835255</v>
      </c>
      <c r="H2005" s="0" t="n">
        <f aca="false">12*Inputs!$B$7*(MIN(1,$H$51*$C2005)*(ic*Inputs!$C$7+pE+fee_fx*Inputs!$D$7-cost_acc-cost_wd*Inputs!$E$7*$E2005-cost_fx*Inputs!$D$7-$F2005)+(1-MIN(1,$H$51*$C2005))*(1-MIN(1,Inputs!$G$7*$D2005)*churn_nonbuyers)*(ic*Inputs!$C$7+fee_wd*Inputs!$E$7*(1-$B2005)+fee_fx*Inputs!$D$7-cost_acc-cost_wd*Inputs!$E$7*(1-$B2005)-cost_fx*Inputs!$D$7))</f>
        <v>353541.969612623</v>
      </c>
      <c r="I2005" s="0" t="n">
        <f aca="false">12*Inputs!$B$8*(MIN(1,$H$52*$C2005)*(ic*Inputs!$C$8+pT-cost_acc-cost_wd*Inputs!$E$8-cost_fx*Inputs!$D$8-cost_ins)+(1-MIN(1,$H$52*$C2005))*(1-MIN(1,Inputs!$G$8*$D2005)*churn_nonbuyers)*(ic*Inputs!$C$8+fee_wd*Inputs!$E$8*(1-$B2005)+fee_fx*Inputs!$D$8-cost_acc-cost_wd*Inputs!$E$8*(1-$B2005)-cost_fx*Inputs!$D$8))</f>
        <v>192491.050174613</v>
      </c>
      <c r="J2005" s="0" t="n">
        <f aca="false">G2005+H2005+I2005-fixed</f>
        <v>17019.5406224902</v>
      </c>
      <c r="K2005" s="0" t="n">
        <f aca="false">12*Inputs!$B$6*(1-MIN(1,Inputs!$G$6*$D2005)*churn_nonbuyers)*(ic*Inputs!$C$6+fee_wd*Inputs!$E$6*(1-$B2005)+fee_fx*Inputs!$D$6-cost_acc-cost_wd*Inputs!$E$6*(1-$B2005)-cost_fx*Inputs!$D$6)</f>
        <v>116223.74766918</v>
      </c>
      <c r="L2005" s="0" t="n">
        <f aca="false">12*Inputs!$B$7*(1-MIN(1,Inputs!$G$7*$D2005)*churn_nonbuyers)*(ic*Inputs!$C$7+fee_wd*Inputs!$E$7*(1-$B2005)+fee_fx*Inputs!$D$7-cost_acc-cost_wd*Inputs!$E$7*(1-$B2005)-cost_fx*Inputs!$D$7)</f>
        <v>315203.625401508</v>
      </c>
      <c r="M2005" s="0" t="n">
        <f aca="false">12*Inputs!$B$8*(1-MIN(1,Inputs!$G$8*$D2005)*churn_nonbuyers)*(ic*Inputs!$C$8+fee_wd*Inputs!$E$8*(1-$B2005)+fee_fx*Inputs!$D$8-cost_acc-cost_wd*Inputs!$E$8*(1-$B2005)-cost_fx*Inputs!$D$8)</f>
        <v>148397.40112284</v>
      </c>
      <c r="N2005" s="0" t="n">
        <f aca="false">K2005+L2005+I2005-fixed</f>
        <v>-76081.5767546992</v>
      </c>
      <c r="O2005" s="0" t="n">
        <f aca="false">K2005+L2005+M2005-fixed</f>
        <v>-120175.225806472</v>
      </c>
      <c r="P2005" s="0" t="n">
        <f aca="false">12*Inputs!$B$6*(1-MIN(1,Inputs!$F$6*$D2005))*(ic*Inputs!$C$6+flat_fee-cost_acc-cost_wd*Inputs!$E$6*$E2005-cost_fx*Inputs!$D$6)+12*Inputs!$B$7*(1-MIN(1,Inputs!$F$7*$D2005))*(ic*Inputs!$C$7+flat_fee-cost_acc-cost_wd*Inputs!$E$7*$E2005-cost_fx*Inputs!$D$7)+12*Inputs!$B$8*(1-MIN(1,Inputs!$F$8*$D2005))*(ic*Inputs!$C$8+flat_fee-cost_acc-cost_wd*Inputs!$E$8*$E2005-cost_fx*Inputs!$D$8)-fixed</f>
        <v>39776.8666160001</v>
      </c>
    </row>
    <row r="2006" customFormat="false" ht="15" hidden="false" customHeight="false" outlineLevel="0" collapsed="false">
      <c r="A2006" s="0" t="n">
        <v>1941</v>
      </c>
      <c r="B2006" s="0" t="n">
        <v>0.279731</v>
      </c>
      <c r="C2006" s="0" t="n">
        <v>0.816796</v>
      </c>
      <c r="D2006" s="0" t="n">
        <v>1.12327</v>
      </c>
      <c r="E2006" s="0" t="n">
        <v>1.227629</v>
      </c>
      <c r="F2006" s="0" t="n">
        <v>0.111621</v>
      </c>
      <c r="G2006" s="0" t="n">
        <f aca="false">12*Inputs!$B$6*(MIN(1,$H$50*$C2006)*(ic*Inputs!$C$6+pS+fee_fx*Inputs!$D$6-cost_acc-cost_wd*Inputs!$E$6*$E2006-cost_fx*Inputs!$D$6-$F2006)+(1-MIN(1,$H$50*$C2006))*(1-MIN(1,Inputs!$G$6*$D2006)*churn_nonbuyers)*(ic*Inputs!$C$6+fee_wd*Inputs!$E$6*(1-$B2006)+fee_fx*Inputs!$D$6-cost_acc-cost_wd*Inputs!$E$6*(1-$B2006)-cost_fx*Inputs!$D$6))</f>
        <v>195957.586518332</v>
      </c>
      <c r="H2006" s="0" t="n">
        <f aca="false">12*Inputs!$B$7*(MIN(1,$H$51*$C2006)*(ic*Inputs!$C$7+pE+fee_fx*Inputs!$D$7-cost_acc-cost_wd*Inputs!$E$7*$E2006-cost_fx*Inputs!$D$7-$F2006)+(1-MIN(1,$H$51*$C2006))*(1-MIN(1,Inputs!$G$7*$D2006)*churn_nonbuyers)*(ic*Inputs!$C$7+fee_wd*Inputs!$E$7*(1-$B2006)+fee_fx*Inputs!$D$7-cost_acc-cost_wd*Inputs!$E$7*(1-$B2006)-cost_fx*Inputs!$D$7))</f>
        <v>387752.117010498</v>
      </c>
      <c r="I2006" s="0" t="n">
        <f aca="false">12*Inputs!$B$8*(MIN(1,$H$52*$C2006)*(ic*Inputs!$C$8+pT-cost_acc-cost_wd*Inputs!$E$8-cost_fx*Inputs!$D$8-cost_ins)+(1-MIN(1,$H$52*$C2006))*(1-MIN(1,Inputs!$G$8*$D2006)*churn_nonbuyers)*(ic*Inputs!$C$8+fee_wd*Inputs!$E$8*(1-$B2006)+fee_fx*Inputs!$D$8-cost_acc-cost_wd*Inputs!$E$8*(1-$B2006)-cost_fx*Inputs!$D$8))</f>
        <v>146379.585195543</v>
      </c>
      <c r="J2006" s="0" t="n">
        <f aca="false">G2006+H2006+I2006-fixed</f>
        <v>30089.2887243732</v>
      </c>
      <c r="K2006" s="0" t="n">
        <f aca="false">12*Inputs!$B$6*(1-MIN(1,Inputs!$G$6*$D2006)*churn_nonbuyers)*(ic*Inputs!$C$6+fee_wd*Inputs!$E$6*(1-$B2006)+fee_fx*Inputs!$D$6-cost_acc-cost_wd*Inputs!$E$6*(1-$B2006)-cost_fx*Inputs!$D$6)</f>
        <v>152258.511170664</v>
      </c>
      <c r="L2006" s="0" t="n">
        <f aca="false">12*Inputs!$B$7*(1-MIN(1,Inputs!$G$7*$D2006)*churn_nonbuyers)*(ic*Inputs!$C$7+fee_wd*Inputs!$E$7*(1-$B2006)+fee_fx*Inputs!$D$7-cost_acc-cost_wd*Inputs!$E$7*(1-$B2006)-cost_fx*Inputs!$D$7)</f>
        <v>350689.064142398</v>
      </c>
      <c r="M2006" s="0" t="n">
        <f aca="false">12*Inputs!$B$8*(1-MIN(1,Inputs!$G$8*$D2006)*churn_nonbuyers)*(ic*Inputs!$C$8+fee_wd*Inputs!$E$8*(1-$B2006)+fee_fx*Inputs!$D$8-cost_acc-cost_wd*Inputs!$E$8*(1-$B2006)-cost_fx*Inputs!$D$8)</f>
        <v>66885.753996432</v>
      </c>
      <c r="N2006" s="0" t="n">
        <f aca="false">K2006+L2006+I2006-fixed</f>
        <v>-50672.8394913944</v>
      </c>
      <c r="O2006" s="0" t="n">
        <f aca="false">K2006+L2006+M2006-fixed</f>
        <v>-130166.670690506</v>
      </c>
      <c r="P2006" s="0" t="n">
        <f aca="false">12*Inputs!$B$6*(1-MIN(1,Inputs!$F$6*$D2006))*(ic*Inputs!$C$6+flat_fee-cost_acc-cost_wd*Inputs!$E$6*$E2006-cost_fx*Inputs!$D$6)+12*Inputs!$B$7*(1-MIN(1,Inputs!$F$7*$D2006))*(ic*Inputs!$C$7+flat_fee-cost_acc-cost_wd*Inputs!$E$7*$E2006-cost_fx*Inputs!$D$7)+12*Inputs!$B$8*(1-MIN(1,Inputs!$F$8*$D2006))*(ic*Inputs!$C$8+flat_fee-cost_acc-cost_wd*Inputs!$E$8*$E2006-cost_fx*Inputs!$D$8)-fixed</f>
        <v>-90644.7741207999</v>
      </c>
    </row>
    <row r="2007" customFormat="false" ht="15" hidden="false" customHeight="false" outlineLevel="0" collapsed="false">
      <c r="A2007" s="0" t="n">
        <v>1942</v>
      </c>
      <c r="B2007" s="0" t="n">
        <v>0.24642</v>
      </c>
      <c r="C2007" s="0" t="n">
        <v>0.942668</v>
      </c>
      <c r="D2007" s="0" t="n">
        <v>0.708143</v>
      </c>
      <c r="E2007" s="0" t="n">
        <v>1.289456</v>
      </c>
      <c r="F2007" s="0" t="n">
        <v>0.406376</v>
      </c>
      <c r="G2007" s="0" t="n">
        <f aca="false">12*Inputs!$B$6*(MIN(1,$H$50*$C2007)*(ic*Inputs!$C$6+pS+fee_fx*Inputs!$D$6-cost_acc-cost_wd*Inputs!$E$6*$E2007-cost_fx*Inputs!$D$6-$F2007)+(1-MIN(1,$H$50*$C2007))*(1-MIN(1,Inputs!$G$6*$D2007)*churn_nonbuyers)*(ic*Inputs!$C$6+fee_wd*Inputs!$E$6*(1-$B2007)+fee_fx*Inputs!$D$6-cost_acc-cost_wd*Inputs!$E$6*(1-$B2007)-cost_fx*Inputs!$D$6))</f>
        <v>202321.068750646</v>
      </c>
      <c r="H2007" s="0" t="n">
        <f aca="false">12*Inputs!$B$7*(MIN(1,$H$51*$C2007)*(ic*Inputs!$C$7+pE+fee_fx*Inputs!$D$7-cost_acc-cost_wd*Inputs!$E$7*$E2007-cost_fx*Inputs!$D$7-$F2007)+(1-MIN(1,$H$51*$C2007))*(1-MIN(1,Inputs!$G$7*$D2007)*churn_nonbuyers)*(ic*Inputs!$C$7+fee_wd*Inputs!$E$7*(1-$B2007)+fee_fx*Inputs!$D$7-cost_acc-cost_wd*Inputs!$E$7*(1-$B2007)-cost_fx*Inputs!$D$7))</f>
        <v>376485.143371854</v>
      </c>
      <c r="I2007" s="0" t="n">
        <f aca="false">12*Inputs!$B$8*(MIN(1,$H$52*$C2007)*(ic*Inputs!$C$8+pT-cost_acc-cost_wd*Inputs!$E$8-cost_fx*Inputs!$D$8-cost_ins)+(1-MIN(1,$H$52*$C2007))*(1-MIN(1,Inputs!$G$8*$D2007)*churn_nonbuyers)*(ic*Inputs!$C$8+fee_wd*Inputs!$E$8*(1-$B2007)+fee_fx*Inputs!$D$8-cost_acc-cost_wd*Inputs!$E$8*(1-$B2007)-cost_fx*Inputs!$D$8))</f>
        <v>189838.04607032</v>
      </c>
      <c r="J2007" s="0" t="n">
        <f aca="false">G2007+H2007+I2007-fixed</f>
        <v>68644.2581928207</v>
      </c>
      <c r="K2007" s="0" t="n">
        <f aca="false">12*Inputs!$B$6*(1-MIN(1,Inputs!$G$6*$D2007)*churn_nonbuyers)*(ic*Inputs!$C$6+fee_wd*Inputs!$E$6*(1-$B2007)+fee_fx*Inputs!$D$6-cost_acc-cost_wd*Inputs!$E$6*(1-$B2007)-cost_fx*Inputs!$D$6)</f>
        <v>160233.842866032</v>
      </c>
      <c r="L2007" s="0" t="n">
        <f aca="false">12*Inputs!$B$7*(1-MIN(1,Inputs!$G$7*$D2007)*churn_nonbuyers)*(ic*Inputs!$C$7+fee_wd*Inputs!$E$7*(1-$B2007)+fee_fx*Inputs!$D$7-cost_acc-cost_wd*Inputs!$E$7*(1-$B2007)-cost_fx*Inputs!$D$7)</f>
        <v>359903.664855619</v>
      </c>
      <c r="M2007" s="0" t="n">
        <f aca="false">12*Inputs!$B$8*(1-MIN(1,Inputs!$G$8*$D2007)*churn_nonbuyers)*(ic*Inputs!$C$8+fee_wd*Inputs!$E$8*(1-$B2007)+fee_fx*Inputs!$D$8-cost_acc-cost_wd*Inputs!$E$8*(1-$B2007)-cost_fx*Inputs!$D$8)</f>
        <v>158638.547454816</v>
      </c>
      <c r="N2007" s="0" t="n">
        <f aca="false">K2007+L2007+I2007-fixed</f>
        <v>9975.55379197176</v>
      </c>
      <c r="O2007" s="0" t="n">
        <f aca="false">K2007+L2007+M2007-fixed</f>
        <v>-21223.9448235326</v>
      </c>
      <c r="P2007" s="0" t="n">
        <f aca="false">12*Inputs!$B$6*(1-MIN(1,Inputs!$F$6*$D2007))*(ic*Inputs!$C$6+flat_fee-cost_acc-cost_wd*Inputs!$E$6*$E2007-cost_fx*Inputs!$D$6)+12*Inputs!$B$7*(1-MIN(1,Inputs!$F$7*$D2007))*(ic*Inputs!$C$7+flat_fee-cost_acc-cost_wd*Inputs!$E$7*$E2007-cost_fx*Inputs!$D$7)+12*Inputs!$B$8*(1-MIN(1,Inputs!$F$8*$D2007))*(ic*Inputs!$C$8+flat_fee-cost_acc-cost_wd*Inputs!$E$8*$E2007-cost_fx*Inputs!$D$8)-fixed</f>
        <v>89738.1999459202</v>
      </c>
    </row>
    <row r="2008" customFormat="false" ht="15" hidden="false" customHeight="false" outlineLevel="0" collapsed="false">
      <c r="A2008" s="0" t="n">
        <v>1943</v>
      </c>
      <c r="B2008" s="0" t="n">
        <v>0.213621</v>
      </c>
      <c r="C2008" s="0" t="n">
        <v>0.929536</v>
      </c>
      <c r="D2008" s="0" t="n">
        <v>1.592807</v>
      </c>
      <c r="E2008" s="0" t="n">
        <v>1.137311</v>
      </c>
      <c r="F2008" s="0" t="n">
        <v>0.167358</v>
      </c>
      <c r="G2008" s="0" t="n">
        <f aca="false">12*Inputs!$B$6*(MIN(1,$H$50*$C2008)*(ic*Inputs!$C$6+pS+fee_fx*Inputs!$D$6-cost_acc-cost_wd*Inputs!$E$6*$E2008-cost_fx*Inputs!$D$6-$F2008)+(1-MIN(1,$H$50*$C2008))*(1-MIN(1,Inputs!$G$6*$D2008)*churn_nonbuyers)*(ic*Inputs!$C$6+fee_wd*Inputs!$E$6*(1-$B2008)+fee_fx*Inputs!$D$6-cost_acc-cost_wd*Inputs!$E$6*(1-$B2008)-cost_fx*Inputs!$D$6))</f>
        <v>207334.356957488</v>
      </c>
      <c r="H2008" s="0" t="n">
        <f aca="false">12*Inputs!$B$7*(MIN(1,$H$51*$C2008)*(ic*Inputs!$C$7+pE+fee_fx*Inputs!$D$7-cost_acc-cost_wd*Inputs!$E$7*$E2008-cost_fx*Inputs!$D$7-$F2008)+(1-MIN(1,$H$51*$C2008))*(1-MIN(1,Inputs!$G$7*$D2008)*churn_nonbuyers)*(ic*Inputs!$C$7+fee_wd*Inputs!$E$7*(1-$B2008)+fee_fx*Inputs!$D$7-cost_acc-cost_wd*Inputs!$E$7*(1-$B2008)-cost_fx*Inputs!$D$7))</f>
        <v>402038.185097403</v>
      </c>
      <c r="I2008" s="0" t="n">
        <f aca="false">12*Inputs!$B$8*(MIN(1,$H$52*$C2008)*(ic*Inputs!$C$8+pT-cost_acc-cost_wd*Inputs!$E$8-cost_fx*Inputs!$D$8-cost_ins)+(1-MIN(1,$H$52*$C2008))*(1-MIN(1,Inputs!$G$8*$D2008)*churn_nonbuyers)*(ic*Inputs!$C$8+fee_wd*Inputs!$E$8*(1-$B2008)+fee_fx*Inputs!$D$8-cost_acc-cost_wd*Inputs!$E$8*(1-$B2008)-cost_fx*Inputs!$D$8))</f>
        <v>133987.037184</v>
      </c>
      <c r="J2008" s="0" t="n">
        <f aca="false">G2008+H2008+I2008-fixed</f>
        <v>43359.5792388913</v>
      </c>
      <c r="K2008" s="0" t="n">
        <f aca="false">12*Inputs!$B$6*(1-MIN(1,Inputs!$G$6*$D2008)*churn_nonbuyers)*(ic*Inputs!$C$6+fee_wd*Inputs!$E$6*(1-$B2008)+fee_fx*Inputs!$D$6-cost_acc-cost_wd*Inputs!$E$6*(1-$B2008)-cost_fx*Inputs!$D$6)</f>
        <v>157232.932013858</v>
      </c>
      <c r="L2008" s="0" t="n">
        <f aca="false">12*Inputs!$B$7*(1-MIN(1,Inputs!$G$7*$D2008)*churn_nonbuyers)*(ic*Inputs!$C$7+fee_wd*Inputs!$E$7*(1-$B2008)+fee_fx*Inputs!$D$7-cost_acc-cost_wd*Inputs!$E$7*(1-$B2008)-cost_fx*Inputs!$D$7)</f>
        <v>354641.892872315</v>
      </c>
      <c r="M2008" s="0" t="n">
        <f aca="false">12*Inputs!$B$8*(1-MIN(1,Inputs!$G$8*$D2008)*churn_nonbuyers)*(ic*Inputs!$C$8+fee_wd*Inputs!$E$8*(1-$B2008)+fee_fx*Inputs!$D$8-cost_acc-cost_wd*Inputs!$E$8*(1-$B2008)-cost_fx*Inputs!$D$8)</f>
        <v>0</v>
      </c>
      <c r="N2008" s="0" t="n">
        <f aca="false">K2008+L2008+I2008-fixed</f>
        <v>-54138.1379298266</v>
      </c>
      <c r="O2008" s="0" t="n">
        <f aca="false">K2008+L2008+M2008-fixed</f>
        <v>-188125.175113827</v>
      </c>
      <c r="P2008" s="0" t="n">
        <f aca="false">12*Inputs!$B$6*(1-MIN(1,Inputs!$F$6*$D2008))*(ic*Inputs!$C$6+flat_fee-cost_acc-cost_wd*Inputs!$E$6*$E2008-cost_fx*Inputs!$D$6)+12*Inputs!$B$7*(1-MIN(1,Inputs!$F$7*$D2008))*(ic*Inputs!$C$7+flat_fee-cost_acc-cost_wd*Inputs!$E$7*$E2008-cost_fx*Inputs!$D$7)+12*Inputs!$B$8*(1-MIN(1,Inputs!$F$8*$D2008))*(ic*Inputs!$C$8+flat_fee-cost_acc-cost_wd*Inputs!$E$8*$E2008-cost_fx*Inputs!$D$8)-fixed</f>
        <v>-303611.07662152</v>
      </c>
    </row>
    <row r="2009" customFormat="false" ht="15" hidden="false" customHeight="false" outlineLevel="0" collapsed="false">
      <c r="A2009" s="0" t="n">
        <v>1944</v>
      </c>
      <c r="B2009" s="0" t="n">
        <v>0.057983</v>
      </c>
      <c r="C2009" s="0" t="n">
        <v>0.871611</v>
      </c>
      <c r="D2009" s="0" t="n">
        <v>0.956852</v>
      </c>
      <c r="E2009" s="0" t="n">
        <v>1.343738</v>
      </c>
      <c r="F2009" s="0" t="n">
        <v>0.238035</v>
      </c>
      <c r="G2009" s="0" t="n">
        <f aca="false">12*Inputs!$B$6*(MIN(1,$H$50*$C2009)*(ic*Inputs!$C$6+pS+fee_fx*Inputs!$D$6-cost_acc-cost_wd*Inputs!$E$6*$E2009-cost_fx*Inputs!$D$6-$F2009)+(1-MIN(1,$H$50*$C2009))*(1-MIN(1,Inputs!$G$6*$D2009)*churn_nonbuyers)*(ic*Inputs!$C$6+fee_wd*Inputs!$E$6*(1-$B2009)+fee_fx*Inputs!$D$6-cost_acc-cost_wd*Inputs!$E$6*(1-$B2009)-cost_fx*Inputs!$D$6))</f>
        <v>223552.591700475</v>
      </c>
      <c r="H2009" s="0" t="n">
        <f aca="false">12*Inputs!$B$7*(MIN(1,$H$51*$C2009)*(ic*Inputs!$C$7+pE+fee_fx*Inputs!$D$7-cost_acc-cost_wd*Inputs!$E$7*$E2009-cost_fx*Inputs!$D$7-$F2009)+(1-MIN(1,$H$51*$C2009))*(1-MIN(1,Inputs!$G$7*$D2009)*churn_nonbuyers)*(ic*Inputs!$C$7+fee_wd*Inputs!$E$7*(1-$B2009)+fee_fx*Inputs!$D$7-cost_acc-cost_wd*Inputs!$E$7*(1-$B2009)-cost_fx*Inputs!$D$7))</f>
        <v>393616.402467807</v>
      </c>
      <c r="I2009" s="0" t="n">
        <f aca="false">12*Inputs!$B$8*(MIN(1,$H$52*$C2009)*(ic*Inputs!$C$8+pT-cost_acc-cost_wd*Inputs!$E$8-cost_fx*Inputs!$D$8-cost_ins)+(1-MIN(1,$H$52*$C2009))*(1-MIN(1,Inputs!$G$8*$D2009)*churn_nonbuyers)*(ic*Inputs!$C$8+fee_wd*Inputs!$E$8*(1-$B2009)+fee_fx*Inputs!$D$8-cost_acc-cost_wd*Inputs!$E$8*(1-$B2009)-cost_fx*Inputs!$D$8))</f>
        <v>167299.030722668</v>
      </c>
      <c r="J2009" s="0" t="n">
        <f aca="false">G2009+H2009+I2009-fixed</f>
        <v>84468.0248909498</v>
      </c>
      <c r="K2009" s="0" t="n">
        <f aca="false">12*Inputs!$B$6*(1-MIN(1,Inputs!$G$6*$D2009)*churn_nonbuyers)*(ic*Inputs!$C$6+fee_wd*Inputs!$E$6*(1-$B2009)+fee_fx*Inputs!$D$6-cost_acc-cost_wd*Inputs!$E$6*(1-$B2009)-cost_fx*Inputs!$D$6)</f>
        <v>184004.844116515</v>
      </c>
      <c r="L2009" s="0" t="n">
        <f aca="false">12*Inputs!$B$7*(1-MIN(1,Inputs!$G$7*$D2009)*churn_nonbuyers)*(ic*Inputs!$C$7+fee_wd*Inputs!$E$7*(1-$B2009)+fee_fx*Inputs!$D$7-cost_acc-cost_wd*Inputs!$E$7*(1-$B2009)-cost_fx*Inputs!$D$7)</f>
        <v>383516.044773909</v>
      </c>
      <c r="M2009" s="0" t="n">
        <f aca="false">12*Inputs!$B$8*(1-MIN(1,Inputs!$G$8*$D2009)*churn_nonbuyers)*(ic*Inputs!$C$8+fee_wd*Inputs!$E$8*(1-$B2009)+fee_fx*Inputs!$D$8-cost_acc-cost_wd*Inputs!$E$8*(1-$B2009)-cost_fx*Inputs!$D$8)</f>
        <v>106859.437663738</v>
      </c>
      <c r="N2009" s="0" t="n">
        <f aca="false">K2009+L2009+I2009-fixed</f>
        <v>34819.9196130926</v>
      </c>
      <c r="O2009" s="0" t="n">
        <f aca="false">K2009+L2009+M2009-fixed</f>
        <v>-25619.6734458378</v>
      </c>
      <c r="P2009" s="0" t="n">
        <f aca="false">12*Inputs!$B$6*(1-MIN(1,Inputs!$F$6*$D2009))*(ic*Inputs!$C$6+flat_fee-cost_acc-cost_wd*Inputs!$E$6*$E2009-cost_fx*Inputs!$D$6)+12*Inputs!$B$7*(1-MIN(1,Inputs!$F$7*$D2009))*(ic*Inputs!$C$7+flat_fee-cost_acc-cost_wd*Inputs!$E$7*$E2009-cost_fx*Inputs!$D$7)+12*Inputs!$B$8*(1-MIN(1,Inputs!$F$8*$D2009))*(ic*Inputs!$C$8+flat_fee-cost_acc-cost_wd*Inputs!$E$8*$E2009-cost_fx*Inputs!$D$8)-fixed</f>
        <v>-57250.0363897602</v>
      </c>
    </row>
    <row r="2010" customFormat="false" ht="15" hidden="false" customHeight="false" outlineLevel="0" collapsed="false">
      <c r="A2010" s="0" t="n">
        <v>1945</v>
      </c>
      <c r="B2010" s="0" t="n">
        <v>0.396398</v>
      </c>
      <c r="C2010" s="0" t="n">
        <v>0.979834</v>
      </c>
      <c r="D2010" s="0" t="n">
        <v>1.675171</v>
      </c>
      <c r="E2010" s="0" t="n">
        <v>1.114222</v>
      </c>
      <c r="F2010" s="0" t="n">
        <v>0.08668</v>
      </c>
      <c r="G2010" s="0" t="n">
        <f aca="false">12*Inputs!$B$6*(MIN(1,$H$50*$C2010)*(ic*Inputs!$C$6+pS+fee_fx*Inputs!$D$6-cost_acc-cost_wd*Inputs!$E$6*$E2010-cost_fx*Inputs!$D$6-$F2010)+(1-MIN(1,$H$50*$C2010))*(1-MIN(1,Inputs!$G$6*$D2010)*churn_nonbuyers)*(ic*Inputs!$C$6+fee_wd*Inputs!$E$6*(1-$B2010)+fee_fx*Inputs!$D$6-cost_acc-cost_wd*Inputs!$E$6*(1-$B2010)-cost_fx*Inputs!$D$6))</f>
        <v>189514.521481101</v>
      </c>
      <c r="H2010" s="0" t="n">
        <f aca="false">12*Inputs!$B$7*(MIN(1,$H$51*$C2010)*(ic*Inputs!$C$7+pE+fee_fx*Inputs!$D$7-cost_acc-cost_wd*Inputs!$E$7*$E2010-cost_fx*Inputs!$D$7-$F2010)+(1-MIN(1,$H$51*$C2010))*(1-MIN(1,Inputs!$G$7*$D2010)*churn_nonbuyers)*(ic*Inputs!$C$7+fee_wd*Inputs!$E$7*(1-$B2010)+fee_fx*Inputs!$D$7-cost_acc-cost_wd*Inputs!$E$7*(1-$B2010)-cost_fx*Inputs!$D$7))</f>
        <v>396002.8669672</v>
      </c>
      <c r="I2010" s="0" t="n">
        <f aca="false">12*Inputs!$B$8*(MIN(1,$H$52*$C2010)*(ic*Inputs!$C$8+pT-cost_acc-cost_wd*Inputs!$E$8-cost_fx*Inputs!$D$8-cost_ins)+(1-MIN(1,$H$52*$C2010))*(1-MIN(1,Inputs!$G$8*$D2010)*churn_nonbuyers)*(ic*Inputs!$C$8+fee_wd*Inputs!$E$8*(1-$B2010)+fee_fx*Inputs!$D$8-cost_acc-cost_wd*Inputs!$E$8*(1-$B2010)-cost_fx*Inputs!$D$8))</f>
        <v>141237.192096</v>
      </c>
      <c r="J2010" s="0" t="n">
        <f aca="false">G2010+H2010+I2010-fixed</f>
        <v>26754.5805443</v>
      </c>
      <c r="K2010" s="0" t="n">
        <f aca="false">12*Inputs!$B$6*(1-MIN(1,Inputs!$G$6*$D2010)*churn_nonbuyers)*(ic*Inputs!$C$6+fee_wd*Inputs!$E$6*(1-$B2010)+fee_fx*Inputs!$D$6-cost_acc-cost_wd*Inputs!$E$6*(1-$B2010)-cost_fx*Inputs!$D$6)</f>
        <v>132414.012245218</v>
      </c>
      <c r="L2010" s="0" t="n">
        <f aca="false">12*Inputs!$B$7*(1-MIN(1,Inputs!$G$7*$D2010)*churn_nonbuyers)*(ic*Inputs!$C$7+fee_wd*Inputs!$E$7*(1-$B2010)+fee_fx*Inputs!$D$7-cost_acc-cost_wd*Inputs!$E$7*(1-$B2010)-cost_fx*Inputs!$D$7)</f>
        <v>328724.448339131</v>
      </c>
      <c r="M2010" s="0" t="n">
        <f aca="false">12*Inputs!$B$8*(1-MIN(1,Inputs!$G$8*$D2010)*churn_nonbuyers)*(ic*Inputs!$C$8+fee_wd*Inputs!$E$8*(1-$B2010)+fee_fx*Inputs!$D$8-cost_acc-cost_wd*Inputs!$E$8*(1-$B2010)-cost_fx*Inputs!$D$8)</f>
        <v>0</v>
      </c>
      <c r="N2010" s="0" t="n">
        <f aca="false">K2010+L2010+I2010-fixed</f>
        <v>-97624.3473196517</v>
      </c>
      <c r="O2010" s="0" t="n">
        <f aca="false">K2010+L2010+M2010-fixed</f>
        <v>-238861.539415652</v>
      </c>
      <c r="P2010" s="0" t="n">
        <f aca="false">12*Inputs!$B$6*(1-MIN(1,Inputs!$F$6*$D2010))*(ic*Inputs!$C$6+flat_fee-cost_acc-cost_wd*Inputs!$E$6*$E2010-cost_fx*Inputs!$D$6)+12*Inputs!$B$7*(1-MIN(1,Inputs!$F$7*$D2010))*(ic*Inputs!$C$7+flat_fee-cost_acc-cost_wd*Inputs!$E$7*$E2010-cost_fx*Inputs!$D$7)+12*Inputs!$B$8*(1-MIN(1,Inputs!$F$8*$D2010))*(ic*Inputs!$C$8+flat_fee-cost_acc-cost_wd*Inputs!$E$8*$E2010-cost_fx*Inputs!$D$8)-fixed</f>
        <v>-341111.08401712</v>
      </c>
    </row>
    <row r="2011" customFormat="false" ht="15" hidden="false" customHeight="false" outlineLevel="0" collapsed="false">
      <c r="A2011" s="0" t="n">
        <v>1946</v>
      </c>
      <c r="B2011" s="0" t="n">
        <v>0.331956</v>
      </c>
      <c r="C2011" s="0" t="n">
        <v>0.820465</v>
      </c>
      <c r="D2011" s="0" t="n">
        <v>1.725151</v>
      </c>
      <c r="E2011" s="0" t="n">
        <v>1.270599</v>
      </c>
      <c r="F2011" s="0" t="n">
        <v>0.442874</v>
      </c>
      <c r="G2011" s="0" t="n">
        <f aca="false">12*Inputs!$B$6*(MIN(1,$H$50*$C2011)*(ic*Inputs!$C$6+pS+fee_fx*Inputs!$D$6-cost_acc-cost_wd*Inputs!$E$6*$E2011-cost_fx*Inputs!$D$6-$F2011)+(1-MIN(1,$H$50*$C2011))*(1-MIN(1,Inputs!$G$6*$D2011)*churn_nonbuyers)*(ic*Inputs!$C$6+fee_wd*Inputs!$E$6*(1-$B2011)+fee_fx*Inputs!$D$6-cost_acc-cost_wd*Inputs!$E$6*(1-$B2011)-cost_fx*Inputs!$D$6))</f>
        <v>178122.998691616</v>
      </c>
      <c r="H2011" s="0" t="n">
        <f aca="false">12*Inputs!$B$7*(MIN(1,$H$51*$C2011)*(ic*Inputs!$C$7+pE+fee_fx*Inputs!$D$7-cost_acc-cost_wd*Inputs!$E$7*$E2011-cost_fx*Inputs!$D$7-$F2011)+(1-MIN(1,$H$51*$C2011))*(1-MIN(1,Inputs!$G$7*$D2011)*churn_nonbuyers)*(ic*Inputs!$C$7+fee_wd*Inputs!$E$7*(1-$B2011)+fee_fx*Inputs!$D$7-cost_acc-cost_wd*Inputs!$E$7*(1-$B2011)-cost_fx*Inputs!$D$7))</f>
        <v>359009.329737056</v>
      </c>
      <c r="I2011" s="0" t="n">
        <f aca="false">12*Inputs!$B$8*(MIN(1,$H$52*$C2011)*(ic*Inputs!$C$8+pT-cost_acc-cost_wd*Inputs!$E$8-cost_fx*Inputs!$D$8-cost_ins)+(1-MIN(1,$H$52*$C2011))*(1-MIN(1,Inputs!$G$8*$D2011)*churn_nonbuyers)*(ic*Inputs!$C$8+fee_wd*Inputs!$E$8*(1-$B2011)+fee_fx*Inputs!$D$8-cost_acc-cost_wd*Inputs!$E$8*(1-$B2011)-cost_fx*Inputs!$D$8))</f>
        <v>118265.10696</v>
      </c>
      <c r="J2011" s="0" t="n">
        <f aca="false">G2011+H2011+I2011-fixed</f>
        <v>-44602.5646113278</v>
      </c>
      <c r="K2011" s="0" t="n">
        <f aca="false">12*Inputs!$B$6*(1-MIN(1,Inputs!$G$6*$D2011)*churn_nonbuyers)*(ic*Inputs!$C$6+fee_wd*Inputs!$E$6*(1-$B2011)+fee_fx*Inputs!$D$6-cost_acc-cost_wd*Inputs!$E$6*(1-$B2011)-cost_fx*Inputs!$D$6)</f>
        <v>140532.068342563</v>
      </c>
      <c r="L2011" s="0" t="n">
        <f aca="false">12*Inputs!$B$7*(1-MIN(1,Inputs!$G$7*$D2011)*churn_nonbuyers)*(ic*Inputs!$C$7+fee_wd*Inputs!$E$7*(1-$B2011)+fee_fx*Inputs!$D$7-cost_acc-cost_wd*Inputs!$E$7*(1-$B2011)-cost_fx*Inputs!$D$7)</f>
        <v>337004.862157538</v>
      </c>
      <c r="M2011" s="0" t="n">
        <f aca="false">12*Inputs!$B$8*(1-MIN(1,Inputs!$G$8*$D2011)*churn_nonbuyers)*(ic*Inputs!$C$8+fee_wd*Inputs!$E$8*(1-$B2011)+fee_fx*Inputs!$D$8-cost_acc-cost_wd*Inputs!$E$8*(1-$B2011)-cost_fx*Inputs!$D$8)</f>
        <v>0</v>
      </c>
      <c r="N2011" s="0" t="n">
        <f aca="false">K2011+L2011+I2011-fixed</f>
        <v>-104197.962539899</v>
      </c>
      <c r="O2011" s="0" t="n">
        <f aca="false">K2011+L2011+M2011-fixed</f>
        <v>-222463.069499899</v>
      </c>
      <c r="P2011" s="0" t="n">
        <f aca="false">12*Inputs!$B$6*(1-MIN(1,Inputs!$F$6*$D2011))*(ic*Inputs!$C$6+flat_fee-cost_acc-cost_wd*Inputs!$E$6*$E2011-cost_fx*Inputs!$D$6)+12*Inputs!$B$7*(1-MIN(1,Inputs!$F$7*$D2011))*(ic*Inputs!$C$7+flat_fee-cost_acc-cost_wd*Inputs!$E$7*$E2011-cost_fx*Inputs!$D$7)+12*Inputs!$B$8*(1-MIN(1,Inputs!$F$8*$D2011))*(ic*Inputs!$C$8+flat_fee-cost_acc-cost_wd*Inputs!$E$8*$E2011-cost_fx*Inputs!$D$8)-fixed</f>
        <v>-408265.68862024</v>
      </c>
    </row>
    <row r="2012" customFormat="false" ht="15" hidden="false" customHeight="false" outlineLevel="0" collapsed="false">
      <c r="A2012" s="0" t="n">
        <v>1947</v>
      </c>
      <c r="B2012" s="0" t="n">
        <v>0.353853</v>
      </c>
      <c r="C2012" s="0" t="n">
        <v>0.724785</v>
      </c>
      <c r="D2012" s="0" t="n">
        <v>1.089899</v>
      </c>
      <c r="E2012" s="0" t="n">
        <v>1.259494</v>
      </c>
      <c r="F2012" s="0" t="n">
        <v>0.340504</v>
      </c>
      <c r="G2012" s="0" t="n">
        <f aca="false">12*Inputs!$B$6*(MIN(1,$H$50*$C2012)*(ic*Inputs!$C$6+pS+fee_fx*Inputs!$D$6-cost_acc-cost_wd*Inputs!$E$6*$E2012-cost_fx*Inputs!$D$6-$F2012)+(1-MIN(1,$H$50*$C2012))*(1-MIN(1,Inputs!$G$6*$D2012)*churn_nonbuyers)*(ic*Inputs!$C$6+fee_wd*Inputs!$E$6*(1-$B2012)+fee_fx*Inputs!$D$6-cost_acc-cost_wd*Inputs!$E$6*(1-$B2012)-cost_fx*Inputs!$D$6))</f>
        <v>177427.506079464</v>
      </c>
      <c r="H2012" s="0" t="n">
        <f aca="false">12*Inputs!$B$7*(MIN(1,$H$51*$C2012)*(ic*Inputs!$C$7+pE+fee_fx*Inputs!$D$7-cost_acc-cost_wd*Inputs!$E$7*$E2012-cost_fx*Inputs!$D$7-$F2012)+(1-MIN(1,$H$51*$C2012))*(1-MIN(1,Inputs!$G$7*$D2012)*churn_nonbuyers)*(ic*Inputs!$C$7+fee_wd*Inputs!$E$7*(1-$B2012)+fee_fx*Inputs!$D$7-cost_acc-cost_wd*Inputs!$E$7*(1-$B2012)-cost_fx*Inputs!$D$7))</f>
        <v>364287.776260877</v>
      </c>
      <c r="I2012" s="0" t="n">
        <f aca="false">12*Inputs!$B$8*(MIN(1,$H$52*$C2012)*(ic*Inputs!$C$8+pT-cost_acc-cost_wd*Inputs!$E$8-cost_fx*Inputs!$D$8-cost_ins)+(1-MIN(1,$H$52*$C2012))*(1-MIN(1,Inputs!$G$8*$D2012)*churn_nonbuyers)*(ic*Inputs!$C$8+fee_wd*Inputs!$E$8*(1-$B2012)+fee_fx*Inputs!$D$8-cost_acc-cost_wd*Inputs!$E$8*(1-$B2012)-cost_fx*Inputs!$D$8))</f>
        <v>140610.921332066</v>
      </c>
      <c r="J2012" s="0" t="n">
        <f aca="false">G2012+H2012+I2012-fixed</f>
        <v>-17673.7963275942</v>
      </c>
      <c r="K2012" s="0" t="n">
        <f aca="false">12*Inputs!$B$6*(1-MIN(1,Inputs!$G$6*$D2012)*churn_nonbuyers)*(ic*Inputs!$C$6+fee_wd*Inputs!$E$6*(1-$B2012)+fee_fx*Inputs!$D$6-cost_acc-cost_wd*Inputs!$E$6*(1-$B2012)-cost_fx*Inputs!$D$6)</f>
        <v>142435.767102098</v>
      </c>
      <c r="L2012" s="0" t="n">
        <f aca="false">12*Inputs!$B$7*(1-MIN(1,Inputs!$G$7*$D2012)*churn_nonbuyers)*(ic*Inputs!$C$7+fee_wd*Inputs!$E$7*(1-$B2012)+fee_fx*Inputs!$D$7-cost_acc-cost_wd*Inputs!$E$7*(1-$B2012)-cost_fx*Inputs!$D$7)</f>
        <v>340727.818309259</v>
      </c>
      <c r="M2012" s="0" t="n">
        <f aca="false">12*Inputs!$B$8*(1-MIN(1,Inputs!$G$8*$D2012)*churn_nonbuyers)*(ic*Inputs!$C$8+fee_wd*Inputs!$E$8*(1-$B2012)+fee_fx*Inputs!$D$8-cost_acc-cost_wd*Inputs!$E$8*(1-$B2012)-cost_fx*Inputs!$D$8)</f>
        <v>73353.2439164592</v>
      </c>
      <c r="N2012" s="0" t="n">
        <f aca="false">K2012+L2012+I2012-fixed</f>
        <v>-76225.4932565771</v>
      </c>
      <c r="O2012" s="0" t="n">
        <f aca="false">K2012+L2012+M2012-fixed</f>
        <v>-143483.170672183</v>
      </c>
      <c r="P2012" s="0" t="n">
        <f aca="false">12*Inputs!$B$6*(1-MIN(1,Inputs!$F$6*$D2012))*(ic*Inputs!$C$6+flat_fee-cost_acc-cost_wd*Inputs!$E$6*$E2012-cost_fx*Inputs!$D$6)+12*Inputs!$B$7*(1-MIN(1,Inputs!$F$7*$D2012))*(ic*Inputs!$C$7+flat_fee-cost_acc-cost_wd*Inputs!$E$7*$E2012-cost_fx*Inputs!$D$7)+12*Inputs!$B$8*(1-MIN(1,Inputs!$F$8*$D2012))*(ic*Inputs!$C$8+flat_fee-cost_acc-cost_wd*Inputs!$E$8*$E2012-cost_fx*Inputs!$D$8)-fixed</f>
        <v>-86727.19100656</v>
      </c>
    </row>
    <row r="2013" customFormat="false" ht="15" hidden="false" customHeight="false" outlineLevel="0" collapsed="false">
      <c r="A2013" s="0" t="n">
        <v>1948</v>
      </c>
      <c r="B2013" s="0" t="n">
        <v>0.187691</v>
      </c>
      <c r="C2013" s="0" t="n">
        <v>1.089344</v>
      </c>
      <c r="D2013" s="0" t="n">
        <v>1.115391</v>
      </c>
      <c r="E2013" s="0" t="n">
        <v>1.145467</v>
      </c>
      <c r="F2013" s="0" t="n">
        <v>0.23999</v>
      </c>
      <c r="G2013" s="0" t="n">
        <f aca="false">12*Inputs!$B$6*(MIN(1,$H$50*$C2013)*(ic*Inputs!$C$6+pS+fee_fx*Inputs!$D$6-cost_acc-cost_wd*Inputs!$E$6*$E2013-cost_fx*Inputs!$D$6-$F2013)+(1-MIN(1,$H$50*$C2013))*(1-MIN(1,Inputs!$G$6*$D2013)*churn_nonbuyers)*(ic*Inputs!$C$6+fee_wd*Inputs!$E$6*(1-$B2013)+fee_fx*Inputs!$D$6-cost_acc-cost_wd*Inputs!$E$6*(1-$B2013)-cost_fx*Inputs!$D$6))</f>
        <v>220861.342317829</v>
      </c>
      <c r="H2013" s="0" t="n">
        <f aca="false">12*Inputs!$B$7*(MIN(1,$H$51*$C2013)*(ic*Inputs!$C$7+pE+fee_fx*Inputs!$D$7-cost_acc-cost_wd*Inputs!$E$7*$E2013-cost_fx*Inputs!$D$7-$F2013)+(1-MIN(1,$H$51*$C2013))*(1-MIN(1,Inputs!$G$7*$D2013)*churn_nonbuyers)*(ic*Inputs!$C$7+fee_wd*Inputs!$E$7*(1-$B2013)+fee_fx*Inputs!$D$7-cost_acc-cost_wd*Inputs!$E$7*(1-$B2013)-cost_fx*Inputs!$D$7))</f>
        <v>409652.090192736</v>
      </c>
      <c r="I2013" s="0" t="n">
        <f aca="false">12*Inputs!$B$8*(MIN(1,$H$52*$C2013)*(ic*Inputs!$C$8+pT-cost_acc-cost_wd*Inputs!$E$8-cost_fx*Inputs!$D$8-cost_ins)+(1-MIN(1,$H$52*$C2013))*(1-MIN(1,Inputs!$G$8*$D2013)*churn_nonbuyers)*(ic*Inputs!$C$8+fee_wd*Inputs!$E$8*(1-$B2013)+fee_fx*Inputs!$D$8-cost_acc-cost_wd*Inputs!$E$8*(1-$B2013)-cost_fx*Inputs!$D$8))</f>
        <v>173544.91187136</v>
      </c>
      <c r="J2013" s="0" t="n">
        <f aca="false">G2013+H2013+I2013-fixed</f>
        <v>104058.344381925</v>
      </c>
      <c r="K2013" s="0" t="n">
        <f aca="false">12*Inputs!$B$6*(1-MIN(1,Inputs!$G$6*$D2013)*churn_nonbuyers)*(ic*Inputs!$C$6+fee_wd*Inputs!$E$6*(1-$B2013)+fee_fx*Inputs!$D$6-cost_acc-cost_wd*Inputs!$E$6*(1-$B2013)-cost_fx*Inputs!$D$6)</f>
        <v>164836.666455703</v>
      </c>
      <c r="L2013" s="0" t="n">
        <f aca="false">12*Inputs!$B$7*(1-MIN(1,Inputs!$G$7*$D2013)*churn_nonbuyers)*(ic*Inputs!$C$7+fee_wd*Inputs!$E$7*(1-$B2013)+fee_fx*Inputs!$D$7-cost_acc-cost_wd*Inputs!$E$7*(1-$B2013)-cost_fx*Inputs!$D$7)</f>
        <v>363585.113505422</v>
      </c>
      <c r="M2013" s="0" t="n">
        <f aca="false">12*Inputs!$B$8*(1-MIN(1,Inputs!$G$8*$D2013)*churn_nonbuyers)*(ic*Inputs!$C$8+fee_wd*Inputs!$E$8*(1-$B2013)+fee_fx*Inputs!$D$8-cost_acc-cost_wd*Inputs!$E$8*(1-$B2013)-cost_fx*Inputs!$D$8)</f>
        <v>69580.4177532816</v>
      </c>
      <c r="N2013" s="0" t="n">
        <f aca="false">K2013+L2013+I2013-fixed</f>
        <v>1966.69183248526</v>
      </c>
      <c r="O2013" s="0" t="n">
        <f aca="false">K2013+L2013+M2013-fixed</f>
        <v>-101997.802285593</v>
      </c>
      <c r="P2013" s="0" t="n">
        <f aca="false">12*Inputs!$B$6*(1-MIN(1,Inputs!$F$6*$D2013))*(ic*Inputs!$C$6+flat_fee-cost_acc-cost_wd*Inputs!$E$6*$E2013-cost_fx*Inputs!$D$6)+12*Inputs!$B$7*(1-MIN(1,Inputs!$F$7*$D2013))*(ic*Inputs!$C$7+flat_fee-cost_acc-cost_wd*Inputs!$E$7*$E2013-cost_fx*Inputs!$D$7)+12*Inputs!$B$8*(1-MIN(1,Inputs!$F$8*$D2013))*(ic*Inputs!$C$8+flat_fee-cost_acc-cost_wd*Inputs!$E$8*$E2013-cost_fx*Inputs!$D$8)-fixed</f>
        <v>-53413.4200247199</v>
      </c>
    </row>
    <row r="2014" customFormat="false" ht="15" hidden="false" customHeight="false" outlineLevel="0" collapsed="false">
      <c r="A2014" s="0" t="n">
        <v>1949</v>
      </c>
      <c r="B2014" s="0" t="n">
        <v>0.064822</v>
      </c>
      <c r="C2014" s="0" t="n">
        <v>0.939876</v>
      </c>
      <c r="D2014" s="0" t="n">
        <v>1.603538</v>
      </c>
      <c r="E2014" s="0" t="n">
        <v>1.07184</v>
      </c>
      <c r="F2014" s="0" t="n">
        <v>0.379062</v>
      </c>
      <c r="G2014" s="0" t="n">
        <f aca="false">12*Inputs!$B$6*(MIN(1,$H$50*$C2014)*(ic*Inputs!$C$6+pS+fee_fx*Inputs!$D$6-cost_acc-cost_wd*Inputs!$E$6*$E2014-cost_fx*Inputs!$D$6-$F2014)+(1-MIN(1,$H$50*$C2014))*(1-MIN(1,Inputs!$G$6*$D2014)*churn_nonbuyers)*(ic*Inputs!$C$6+fee_wd*Inputs!$E$6*(1-$B2014)+fee_fx*Inputs!$D$6-cost_acc-cost_wd*Inputs!$E$6*(1-$B2014)-cost_fx*Inputs!$D$6))</f>
        <v>222867.439559087</v>
      </c>
      <c r="H2014" s="0" t="n">
        <f aca="false">12*Inputs!$B$7*(MIN(1,$H$51*$C2014)*(ic*Inputs!$C$7+pE+fee_fx*Inputs!$D$7-cost_acc-cost_wd*Inputs!$E$7*$E2014-cost_fx*Inputs!$D$7-$F2014)+(1-MIN(1,$H$51*$C2014))*(1-MIN(1,Inputs!$G$7*$D2014)*churn_nonbuyers)*(ic*Inputs!$C$7+fee_wd*Inputs!$E$7*(1-$B2014)+fee_fx*Inputs!$D$7-cost_acc-cost_wd*Inputs!$E$7*(1-$B2014)-cost_fx*Inputs!$D$7))</f>
        <v>410846.68173686</v>
      </c>
      <c r="I2014" s="0" t="n">
        <f aca="false">12*Inputs!$B$8*(MIN(1,$H$52*$C2014)*(ic*Inputs!$C$8+pT-cost_acc-cost_wd*Inputs!$E$8-cost_fx*Inputs!$D$8-cost_ins)+(1-MIN(1,$H$52*$C2014))*(1-MIN(1,Inputs!$G$8*$D2014)*churn_nonbuyers)*(ic*Inputs!$C$8+fee_wd*Inputs!$E$8*(1-$B2014)+fee_fx*Inputs!$D$8-cost_acc-cost_wd*Inputs!$E$8*(1-$B2014)-cost_fx*Inputs!$D$8))</f>
        <v>135477.486144</v>
      </c>
      <c r="J2014" s="0" t="n">
        <f aca="false">G2014+H2014+I2014-fixed</f>
        <v>69191.6074399465</v>
      </c>
      <c r="K2014" s="0" t="n">
        <f aca="false">12*Inputs!$B$6*(1-MIN(1,Inputs!$G$6*$D2014)*churn_nonbuyers)*(ic*Inputs!$C$6+fee_wd*Inputs!$E$6*(1-$B2014)+fee_fx*Inputs!$D$6-cost_acc-cost_wd*Inputs!$E$6*(1-$B2014)-cost_fx*Inputs!$D$6)</f>
        <v>176850.369649699</v>
      </c>
      <c r="L2014" s="0" t="n">
        <f aca="false">12*Inputs!$B$7*(1-MIN(1,Inputs!$G$7*$D2014)*churn_nonbuyers)*(ic*Inputs!$C$7+fee_wd*Inputs!$E$7*(1-$B2014)+fee_fx*Inputs!$D$7-cost_acc-cost_wd*Inputs!$E$7*(1-$B2014)-cost_fx*Inputs!$D$7)</f>
        <v>374918.276765819</v>
      </c>
      <c r="M2014" s="0" t="n">
        <f aca="false">12*Inputs!$B$8*(1-MIN(1,Inputs!$G$8*$D2014)*churn_nonbuyers)*(ic*Inputs!$C$8+fee_wd*Inputs!$E$8*(1-$B2014)+fee_fx*Inputs!$D$8-cost_acc-cost_wd*Inputs!$E$8*(1-$B2014)-cost_fx*Inputs!$D$8)</f>
        <v>0</v>
      </c>
      <c r="N2014" s="0" t="n">
        <f aca="false">K2014+L2014+I2014-fixed</f>
        <v>-12753.8674404814</v>
      </c>
      <c r="O2014" s="0" t="n">
        <f aca="false">K2014+L2014+M2014-fixed</f>
        <v>-148231.353584481</v>
      </c>
      <c r="P2014" s="0" t="n">
        <f aca="false">12*Inputs!$B$6*(1-MIN(1,Inputs!$F$6*$D2014))*(ic*Inputs!$C$6+flat_fee-cost_acc-cost_wd*Inputs!$E$6*$E2014-cost_fx*Inputs!$D$6)+12*Inputs!$B$7*(1-MIN(1,Inputs!$F$7*$D2014))*(ic*Inputs!$C$7+flat_fee-cost_acc-cost_wd*Inputs!$E$7*$E2014-cost_fx*Inputs!$D$7)+12*Inputs!$B$8*(1-MIN(1,Inputs!$F$8*$D2014))*(ic*Inputs!$C$8+flat_fee-cost_acc-cost_wd*Inputs!$E$8*$E2014-cost_fx*Inputs!$D$8)-fixed</f>
        <v>-290508.8964832</v>
      </c>
    </row>
    <row r="2015" customFormat="false" ht="15" hidden="false" customHeight="false" outlineLevel="0" collapsed="false">
      <c r="A2015" s="0" t="n">
        <v>1950</v>
      </c>
      <c r="B2015" s="0" t="n">
        <v>0.262338</v>
      </c>
      <c r="C2015" s="0" t="n">
        <v>0.725702</v>
      </c>
      <c r="D2015" s="0" t="n">
        <v>0.916606</v>
      </c>
      <c r="E2015" s="0" t="n">
        <v>1.249471</v>
      </c>
      <c r="F2015" s="0" t="n">
        <v>0.056153</v>
      </c>
      <c r="G2015" s="0" t="n">
        <f aca="false">12*Inputs!$B$6*(MIN(1,$H$50*$C2015)*(ic*Inputs!$C$6+pS+fee_fx*Inputs!$D$6-cost_acc-cost_wd*Inputs!$E$6*$E2015-cost_fx*Inputs!$D$6-$F2015)+(1-MIN(1,$H$50*$C2015))*(1-MIN(1,Inputs!$G$6*$D2015)*churn_nonbuyers)*(ic*Inputs!$C$6+fee_wd*Inputs!$E$6*(1-$B2015)+fee_fx*Inputs!$D$6-cost_acc-cost_wd*Inputs!$E$6*(1-$B2015)-cost_fx*Inputs!$D$6))</f>
        <v>195467.46106579</v>
      </c>
      <c r="H2015" s="0" t="n">
        <f aca="false">12*Inputs!$B$7*(MIN(1,$H$51*$C2015)*(ic*Inputs!$C$7+pE+fee_fx*Inputs!$D$7-cost_acc-cost_wd*Inputs!$E$7*$E2015-cost_fx*Inputs!$D$7-$F2015)+(1-MIN(1,$H$51*$C2015))*(1-MIN(1,Inputs!$G$7*$D2015)*churn_nonbuyers)*(ic*Inputs!$C$7+fee_wd*Inputs!$E$7*(1-$B2015)+fee_fx*Inputs!$D$7-cost_acc-cost_wd*Inputs!$E$7*(1-$B2015)-cost_fx*Inputs!$D$7))</f>
        <v>387436.792173165</v>
      </c>
      <c r="I2015" s="0" t="n">
        <f aca="false">12*Inputs!$B$8*(MIN(1,$H$52*$C2015)*(ic*Inputs!$C$8+pT-cost_acc-cost_wd*Inputs!$E$8-cost_fx*Inputs!$D$8-cost_ins)+(1-MIN(1,$H$52*$C2015))*(1-MIN(1,Inputs!$G$8*$D2015)*churn_nonbuyers)*(ic*Inputs!$C$8+fee_wd*Inputs!$E$8*(1-$B2015)+fee_fx*Inputs!$D$8-cost_acc-cost_wd*Inputs!$E$8*(1-$B2015)-cost_fx*Inputs!$D$8))</f>
        <v>159937.423736518</v>
      </c>
      <c r="J2015" s="0" t="n">
        <f aca="false">G2015+H2015+I2015-fixed</f>
        <v>42841.6769754733</v>
      </c>
      <c r="K2015" s="0" t="n">
        <f aca="false">12*Inputs!$B$6*(1-MIN(1,Inputs!$G$6*$D2015)*churn_nonbuyers)*(ic*Inputs!$C$6+fee_wd*Inputs!$E$6*(1-$B2015)+fee_fx*Inputs!$D$6-cost_acc-cost_wd*Inputs!$E$6*(1-$B2015)-cost_fx*Inputs!$D$6)</f>
        <v>156315.255730762</v>
      </c>
      <c r="L2015" s="0" t="n">
        <f aca="false">12*Inputs!$B$7*(1-MIN(1,Inputs!$G$7*$D2015)*churn_nonbuyers)*(ic*Inputs!$C$7+fee_wd*Inputs!$E$7*(1-$B2015)+fee_fx*Inputs!$D$7-cost_acc-cost_wd*Inputs!$E$7*(1-$B2015)-cost_fx*Inputs!$D$7)</f>
        <v>355374.851550457</v>
      </c>
      <c r="M2015" s="0" t="n">
        <f aca="false">12*Inputs!$B$8*(1-MIN(1,Inputs!$G$8*$D2015)*churn_nonbuyers)*(ic*Inputs!$C$8+fee_wd*Inputs!$E$8*(1-$B2015)+fee_fx*Inputs!$D$8-cost_acc-cost_wd*Inputs!$E$8*(1-$B2015)-cost_fx*Inputs!$D$8)</f>
        <v>112461.112770221</v>
      </c>
      <c r="N2015" s="0" t="n">
        <f aca="false">K2015+L2015+I2015-fixed</f>
        <v>-28372.468982263</v>
      </c>
      <c r="O2015" s="0" t="n">
        <f aca="false">K2015+L2015+M2015-fixed</f>
        <v>-75848.7799485606</v>
      </c>
      <c r="P2015" s="0" t="n">
        <f aca="false">12*Inputs!$B$6*(1-MIN(1,Inputs!$F$6*$D2015))*(ic*Inputs!$C$6+flat_fee-cost_acc-cost_wd*Inputs!$E$6*$E2015-cost_fx*Inputs!$D$6)+12*Inputs!$B$7*(1-MIN(1,Inputs!$F$7*$D2015))*(ic*Inputs!$C$7+flat_fee-cost_acc-cost_wd*Inputs!$E$7*$E2015-cost_fx*Inputs!$D$7)+12*Inputs!$B$8*(1-MIN(1,Inputs!$F$8*$D2015))*(ic*Inputs!$C$8+flat_fee-cost_acc-cost_wd*Inputs!$E$8*$E2015-cost_fx*Inputs!$D$8)-fixed</f>
        <v>4735.68733424007</v>
      </c>
    </row>
    <row r="2016" customFormat="false" ht="15" hidden="false" customHeight="false" outlineLevel="0" collapsed="false">
      <c r="A2016" s="0" t="n">
        <v>1951</v>
      </c>
      <c r="B2016" s="0" t="n">
        <v>0.16627</v>
      </c>
      <c r="C2016" s="0" t="n">
        <v>0.878655</v>
      </c>
      <c r="D2016" s="0" t="n">
        <v>0.827583</v>
      </c>
      <c r="E2016" s="0" t="n">
        <v>1.142322</v>
      </c>
      <c r="F2016" s="0" t="n">
        <v>0.177</v>
      </c>
      <c r="G2016" s="0" t="n">
        <f aca="false">12*Inputs!$B$6*(MIN(1,$H$50*$C2016)*(ic*Inputs!$C$6+pS+fee_fx*Inputs!$D$6-cost_acc-cost_wd*Inputs!$E$6*$E2016-cost_fx*Inputs!$D$6-$F2016)+(1-MIN(1,$H$50*$C2016))*(1-MIN(1,Inputs!$G$6*$D2016)*churn_nonbuyers)*(ic*Inputs!$C$6+fee_wd*Inputs!$E$6*(1-$B2016)+fee_fx*Inputs!$D$6-cost_acc-cost_wd*Inputs!$E$6*(1-$B2016)-cost_fx*Inputs!$D$6))</f>
        <v>216449.226323751</v>
      </c>
      <c r="H2016" s="0" t="n">
        <f aca="false">12*Inputs!$B$7*(MIN(1,$H$51*$C2016)*(ic*Inputs!$C$7+pE+fee_fx*Inputs!$D$7-cost_acc-cost_wd*Inputs!$E$7*$E2016-cost_fx*Inputs!$D$7-$F2016)+(1-MIN(1,$H$51*$C2016))*(1-MIN(1,Inputs!$G$7*$D2016)*churn_nonbuyers)*(ic*Inputs!$C$7+fee_wd*Inputs!$E$7*(1-$B2016)+fee_fx*Inputs!$D$7-cost_acc-cost_wd*Inputs!$E$7*(1-$B2016)-cost_fx*Inputs!$D$7))</f>
        <v>408305.873287721</v>
      </c>
      <c r="I2016" s="0" t="n">
        <f aca="false">12*Inputs!$B$8*(MIN(1,$H$52*$C2016)*(ic*Inputs!$C$8+pT-cost_acc-cost_wd*Inputs!$E$8-cost_fx*Inputs!$D$8-cost_ins)+(1-MIN(1,$H$52*$C2016))*(1-MIN(1,Inputs!$G$8*$D2016)*churn_nonbuyers)*(ic*Inputs!$C$8+fee_wd*Inputs!$E$8*(1-$B2016)+fee_fx*Inputs!$D$8-cost_acc-cost_wd*Inputs!$E$8*(1-$B2016)-cost_fx*Inputs!$D$8))</f>
        <v>178218.189585314</v>
      </c>
      <c r="J2016" s="0" t="n">
        <f aca="false">G2016+H2016+I2016-fixed</f>
        <v>102973.289196787</v>
      </c>
      <c r="K2016" s="0" t="n">
        <f aca="false">12*Inputs!$B$6*(1-MIN(1,Inputs!$G$6*$D2016)*churn_nonbuyers)*(ic*Inputs!$C$6+fee_wd*Inputs!$E$6*(1-$B2016)+fee_fx*Inputs!$D$6-cost_acc-cost_wd*Inputs!$E$6*(1-$B2016)-cost_fx*Inputs!$D$6)</f>
        <v>170305.819382952</v>
      </c>
      <c r="L2016" s="0" t="n">
        <f aca="false">12*Inputs!$B$7*(1-MIN(1,Inputs!$G$7*$D2016)*churn_nonbuyers)*(ic*Inputs!$C$7+fee_wd*Inputs!$E$7*(1-$B2016)+fee_fx*Inputs!$D$7-cost_acc-cost_wd*Inputs!$E$7*(1-$B2016)-cost_fx*Inputs!$D$7)</f>
        <v>369841.117645771</v>
      </c>
      <c r="M2016" s="0" t="n">
        <f aca="false">12*Inputs!$B$8*(1-MIN(1,Inputs!$G$8*$D2016)*churn_nonbuyers)*(ic*Inputs!$C$8+fee_wd*Inputs!$E$8*(1-$B2016)+fee_fx*Inputs!$D$8-cost_acc-cost_wd*Inputs!$E$8*(1-$B2016)-cost_fx*Inputs!$D$8)</f>
        <v>133956.310933776</v>
      </c>
      <c r="N2016" s="0" t="n">
        <f aca="false">K2016+L2016+I2016-fixed</f>
        <v>18365.1266140373</v>
      </c>
      <c r="O2016" s="0" t="n">
        <f aca="false">K2016+L2016+M2016-fixed</f>
        <v>-25896.7520375007</v>
      </c>
      <c r="P2016" s="0" t="n">
        <f aca="false">12*Inputs!$B$6*(1-MIN(1,Inputs!$F$6*$D2016))*(ic*Inputs!$C$6+flat_fee-cost_acc-cost_wd*Inputs!$E$6*$E2016-cost_fx*Inputs!$D$6)+12*Inputs!$B$7*(1-MIN(1,Inputs!$F$7*$D2016))*(ic*Inputs!$C$7+flat_fee-cost_acc-cost_wd*Inputs!$E$7*$E2016-cost_fx*Inputs!$D$7)+12*Inputs!$B$8*(1-MIN(1,Inputs!$F$8*$D2016))*(ic*Inputs!$C$8+flat_fee-cost_acc-cost_wd*Inputs!$E$8*$E2016-cost_fx*Inputs!$D$8)-fixed</f>
        <v>100330.37423024</v>
      </c>
    </row>
    <row r="2017" customFormat="false" ht="15" hidden="false" customHeight="false" outlineLevel="0" collapsed="false">
      <c r="A2017" s="0" t="n">
        <v>1952</v>
      </c>
      <c r="B2017" s="0" t="n">
        <v>0.258196</v>
      </c>
      <c r="C2017" s="0" t="n">
        <v>1.023239</v>
      </c>
      <c r="D2017" s="0" t="n">
        <v>0.842463</v>
      </c>
      <c r="E2017" s="0" t="n">
        <v>1.415507</v>
      </c>
      <c r="F2017" s="0" t="n">
        <v>0.167375</v>
      </c>
      <c r="G2017" s="0" t="n">
        <f aca="false">12*Inputs!$B$6*(MIN(1,$H$50*$C2017)*(ic*Inputs!$C$6+pS+fee_fx*Inputs!$D$6-cost_acc-cost_wd*Inputs!$E$6*$E2017-cost_fx*Inputs!$D$6-$F2017)+(1-MIN(1,$H$50*$C2017))*(1-MIN(1,Inputs!$G$6*$D2017)*churn_nonbuyers)*(ic*Inputs!$C$6+fee_wd*Inputs!$E$6*(1-$B2017)+fee_fx*Inputs!$D$6-cost_acc-cost_wd*Inputs!$E$6*(1-$B2017)-cost_fx*Inputs!$D$6))</f>
        <v>206065.504231833</v>
      </c>
      <c r="H2017" s="0" t="n">
        <f aca="false">12*Inputs!$B$7*(MIN(1,$H$51*$C2017)*(ic*Inputs!$C$7+pE+fee_fx*Inputs!$D$7-cost_acc-cost_wd*Inputs!$E$7*$E2017-cost_fx*Inputs!$D$7-$F2017)+(1-MIN(1,$H$51*$C2017))*(1-MIN(1,Inputs!$G$7*$D2017)*churn_nonbuyers)*(ic*Inputs!$C$7+fee_wd*Inputs!$E$7*(1-$B2017)+fee_fx*Inputs!$D$7-cost_acc-cost_wd*Inputs!$E$7*(1-$B2017)-cost_fx*Inputs!$D$7))</f>
        <v>375278.587534619</v>
      </c>
      <c r="I2017" s="0" t="n">
        <f aca="false">12*Inputs!$B$8*(MIN(1,$H$52*$C2017)*(ic*Inputs!$C$8+pT-cost_acc-cost_wd*Inputs!$E$8-cost_fx*Inputs!$D$8-cost_ins)+(1-MIN(1,$H$52*$C2017))*(1-MIN(1,Inputs!$G$8*$D2017)*churn_nonbuyers)*(ic*Inputs!$C$8+fee_wd*Inputs!$E$8*(1-$B2017)+fee_fx*Inputs!$D$8-cost_acc-cost_wd*Inputs!$E$8*(1-$B2017)-cost_fx*Inputs!$D$8))</f>
        <v>184046.858081583</v>
      </c>
      <c r="J2017" s="0" t="n">
        <f aca="false">G2017+H2017+I2017-fixed</f>
        <v>65390.9498480349</v>
      </c>
      <c r="K2017" s="0" t="n">
        <f aca="false">12*Inputs!$B$6*(1-MIN(1,Inputs!$G$6*$D2017)*churn_nonbuyers)*(ic*Inputs!$C$6+fee_wd*Inputs!$E$6*(1-$B2017)+fee_fx*Inputs!$D$6-cost_acc-cost_wd*Inputs!$E$6*(1-$B2017)-cost_fx*Inputs!$D$6)</f>
        <v>157493.897112586</v>
      </c>
      <c r="L2017" s="0" t="n">
        <f aca="false">12*Inputs!$B$7*(1-MIN(1,Inputs!$G$7*$D2017)*churn_nonbuyers)*(ic*Inputs!$C$7+fee_wd*Inputs!$E$7*(1-$B2017)+fee_fx*Inputs!$D$7-cost_acc-cost_wd*Inputs!$E$7*(1-$B2017)-cost_fx*Inputs!$D$7)</f>
        <v>356769.032443551</v>
      </c>
      <c r="M2017" s="0" t="n">
        <f aca="false">12*Inputs!$B$8*(1-MIN(1,Inputs!$G$8*$D2017)*churn_nonbuyers)*(ic*Inputs!$C$8+fee_wd*Inputs!$E$8*(1-$B2017)+fee_fx*Inputs!$D$8-cost_acc-cost_wd*Inputs!$E$8*(1-$B2017)-cost_fx*Inputs!$D$8)</f>
        <v>128829.337138733</v>
      </c>
      <c r="N2017" s="0" t="n">
        <f aca="false">K2017+L2017+I2017-fixed</f>
        <v>-1690.21236228</v>
      </c>
      <c r="O2017" s="0" t="n">
        <f aca="false">K2017+L2017+M2017-fixed</f>
        <v>-56907.7333051302</v>
      </c>
      <c r="P2017" s="0" t="n">
        <f aca="false">12*Inputs!$B$6*(1-MIN(1,Inputs!$F$6*$D2017))*(ic*Inputs!$C$6+flat_fee-cost_acc-cost_wd*Inputs!$E$6*$E2017-cost_fx*Inputs!$D$6)+12*Inputs!$B$7*(1-MIN(1,Inputs!$F$7*$D2017))*(ic*Inputs!$C$7+flat_fee-cost_acc-cost_wd*Inputs!$E$7*$E2017-cost_fx*Inputs!$D$7)+12*Inputs!$B$8*(1-MIN(1,Inputs!$F$8*$D2017))*(ic*Inputs!$C$8+flat_fee-cost_acc-cost_wd*Inputs!$E$8*$E2017-cost_fx*Inputs!$D$8)-fixed</f>
        <v>-35897.3529661601</v>
      </c>
    </row>
    <row r="2018" customFormat="false" ht="15" hidden="false" customHeight="false" outlineLevel="0" collapsed="false">
      <c r="A2018" s="0" t="n">
        <v>1953</v>
      </c>
      <c r="B2018" s="0" t="n">
        <v>0.186503</v>
      </c>
      <c r="C2018" s="0" t="n">
        <v>0.61961</v>
      </c>
      <c r="D2018" s="0" t="n">
        <v>1.183822</v>
      </c>
      <c r="E2018" s="0" t="n">
        <v>1.120876</v>
      </c>
      <c r="F2018" s="0" t="n">
        <v>0.15661</v>
      </c>
      <c r="G2018" s="0" t="n">
        <f aca="false">12*Inputs!$B$6*(MIN(1,$H$50*$C2018)*(ic*Inputs!$C$6+pS+fee_fx*Inputs!$D$6-cost_acc-cost_wd*Inputs!$E$6*$E2018-cost_fx*Inputs!$D$6-$F2018)+(1-MIN(1,$H$50*$C2018))*(1-MIN(1,Inputs!$G$6*$D2018)*churn_nonbuyers)*(ic*Inputs!$C$6+fee_wd*Inputs!$E$6*(1-$B2018)+fee_fx*Inputs!$D$6-cost_acc-cost_wd*Inputs!$E$6*(1-$B2018)-cost_fx*Inputs!$D$6))</f>
        <v>197829.68750503</v>
      </c>
      <c r="H2018" s="0" t="n">
        <f aca="false">12*Inputs!$B$7*(MIN(1,$H$51*$C2018)*(ic*Inputs!$C$7+pE+fee_fx*Inputs!$D$7-cost_acc-cost_wd*Inputs!$E$7*$E2018-cost_fx*Inputs!$D$7-$F2018)+(1-MIN(1,$H$51*$C2018))*(1-MIN(1,Inputs!$G$7*$D2018)*churn_nonbuyers)*(ic*Inputs!$C$7+fee_wd*Inputs!$E$7*(1-$B2018)+fee_fx*Inputs!$D$7-cost_acc-cost_wd*Inputs!$E$7*(1-$B2018)-cost_fx*Inputs!$D$7))</f>
        <v>394061.957357962</v>
      </c>
      <c r="I2018" s="0" t="n">
        <f aca="false">12*Inputs!$B$8*(MIN(1,$H$52*$C2018)*(ic*Inputs!$C$8+pT-cost_acc-cost_wd*Inputs!$E$8-cost_fx*Inputs!$D$8-cost_ins)+(1-MIN(1,$H$52*$C2018))*(1-MIN(1,Inputs!$G$8*$D2018)*churn_nonbuyers)*(ic*Inputs!$C$8+fee_wd*Inputs!$E$8*(1-$B2018)+fee_fx*Inputs!$D$8-cost_acc-cost_wd*Inputs!$E$8*(1-$B2018)-cost_fx*Inputs!$D$8))</f>
        <v>120110.74224289</v>
      </c>
      <c r="J2018" s="0" t="n">
        <f aca="false">G2018+H2018+I2018-fixed</f>
        <v>12002.3871058826</v>
      </c>
      <c r="K2018" s="0" t="n">
        <f aca="false">12*Inputs!$B$6*(1-MIN(1,Inputs!$G$6*$D2018)*churn_nonbuyers)*(ic*Inputs!$C$6+fee_wd*Inputs!$E$6*(1-$B2018)+fee_fx*Inputs!$D$6-cost_acc-cost_wd*Inputs!$E$6*(1-$B2018)-cost_fx*Inputs!$D$6)</f>
        <v>164400.303992155</v>
      </c>
      <c r="L2018" s="0" t="n">
        <f aca="false">12*Inputs!$B$7*(1-MIN(1,Inputs!$G$7*$D2018)*churn_nonbuyers)*(ic*Inputs!$C$7+fee_wd*Inputs!$E$7*(1-$B2018)+fee_fx*Inputs!$D$7-cost_acc-cost_wd*Inputs!$E$7*(1-$B2018)-cost_fx*Inputs!$D$7)</f>
        <v>362977.854139293</v>
      </c>
      <c r="M2018" s="0" t="n">
        <f aca="false">12*Inputs!$B$8*(1-MIN(1,Inputs!$G$8*$D2018)*churn_nonbuyers)*(ic*Inputs!$C$8+fee_wd*Inputs!$E$8*(1-$B2018)+fee_fx*Inputs!$D$8-cost_acc-cost_wd*Inputs!$E$8*(1-$B2018)-cost_fx*Inputs!$D$8)</f>
        <v>54386.6269500576</v>
      </c>
      <c r="N2018" s="0" t="n">
        <f aca="false">K2018+L2018+I2018-fixed</f>
        <v>-52511.0996256617</v>
      </c>
      <c r="O2018" s="0" t="n">
        <f aca="false">K2018+L2018+M2018-fixed</f>
        <v>-118235.214918494</v>
      </c>
      <c r="P2018" s="0" t="n">
        <f aca="false">12*Inputs!$B$6*(1-MIN(1,Inputs!$F$6*$D2018))*(ic*Inputs!$C$6+flat_fee-cost_acc-cost_wd*Inputs!$E$6*$E2018-cost_fx*Inputs!$D$6)+12*Inputs!$B$7*(1-MIN(1,Inputs!$F$7*$D2018))*(ic*Inputs!$C$7+flat_fee-cost_acc-cost_wd*Inputs!$E$7*$E2018-cost_fx*Inputs!$D$7)+12*Inputs!$B$8*(1-MIN(1,Inputs!$F$8*$D2018))*(ic*Inputs!$C$8+flat_fee-cost_acc-cost_wd*Inputs!$E$8*$E2018-cost_fx*Inputs!$D$8)-fixed</f>
        <v>-80076.0844787199</v>
      </c>
    </row>
    <row r="2019" customFormat="false" ht="15" hidden="false" customHeight="false" outlineLevel="0" collapsed="false">
      <c r="A2019" s="0" t="n">
        <v>1954</v>
      </c>
      <c r="B2019" s="0" t="n">
        <v>0.269337</v>
      </c>
      <c r="C2019" s="0" t="n">
        <v>0.966172</v>
      </c>
      <c r="D2019" s="0" t="n">
        <v>0.934193</v>
      </c>
      <c r="E2019" s="0" t="n">
        <v>1.380488</v>
      </c>
      <c r="F2019" s="0" t="n">
        <v>0.222131</v>
      </c>
      <c r="G2019" s="0" t="n">
        <f aca="false">12*Inputs!$B$6*(MIN(1,$H$50*$C2019)*(ic*Inputs!$C$6+pS+fee_fx*Inputs!$D$6-cost_acc-cost_wd*Inputs!$E$6*$E2019-cost_fx*Inputs!$D$6-$F2019)+(1-MIN(1,$H$50*$C2019))*(1-MIN(1,Inputs!$G$6*$D2019)*churn_nonbuyers)*(ic*Inputs!$C$6+fee_wd*Inputs!$E$6*(1-$B2019)+fee_fx*Inputs!$D$6-cost_acc-cost_wd*Inputs!$E$6*(1-$B2019)-cost_fx*Inputs!$D$6))</f>
        <v>200810.282407877</v>
      </c>
      <c r="H2019" s="0" t="n">
        <f aca="false">12*Inputs!$B$7*(MIN(1,$H$51*$C2019)*(ic*Inputs!$C$7+pE+fee_fx*Inputs!$D$7-cost_acc-cost_wd*Inputs!$E$7*$E2019-cost_fx*Inputs!$D$7-$F2019)+(1-MIN(1,$H$51*$C2019))*(1-MIN(1,Inputs!$G$7*$D2019)*churn_nonbuyers)*(ic*Inputs!$C$7+fee_wd*Inputs!$E$7*(1-$B2019)+fee_fx*Inputs!$D$7-cost_acc-cost_wd*Inputs!$E$7*(1-$B2019)-cost_fx*Inputs!$D$7))</f>
        <v>373522.074367531</v>
      </c>
      <c r="I2019" s="0" t="n">
        <f aca="false">12*Inputs!$B$8*(MIN(1,$H$52*$C2019)*(ic*Inputs!$C$8+pT-cost_acc-cost_wd*Inputs!$E$8-cost_fx*Inputs!$D$8-cost_ins)+(1-MIN(1,$H$52*$C2019))*(1-MIN(1,Inputs!$G$8*$D2019)*churn_nonbuyers)*(ic*Inputs!$C$8+fee_wd*Inputs!$E$8*(1-$B2019)+fee_fx*Inputs!$D$8-cost_acc-cost_wd*Inputs!$E$8*(1-$B2019)-cost_fx*Inputs!$D$8))</f>
        <v>174381.176182648</v>
      </c>
      <c r="J2019" s="0" t="n">
        <f aca="false">G2019+H2019+I2019-fixed</f>
        <v>48713.5329580564</v>
      </c>
      <c r="K2019" s="0" t="n">
        <f aca="false">12*Inputs!$B$6*(1-MIN(1,Inputs!$G$6*$D2019)*churn_nonbuyers)*(ic*Inputs!$C$6+fee_wd*Inputs!$E$6*(1-$B2019)+fee_fx*Inputs!$D$6-cost_acc-cost_wd*Inputs!$E$6*(1-$B2019)-cost_fx*Inputs!$D$6)</f>
        <v>155210.418288295</v>
      </c>
      <c r="L2019" s="0" t="n">
        <f aca="false">12*Inputs!$B$7*(1-MIN(1,Inputs!$G$7*$D2019)*churn_nonbuyers)*(ic*Inputs!$C$7+fee_wd*Inputs!$E$7*(1-$B2019)+fee_fx*Inputs!$D$7-cost_acc-cost_wd*Inputs!$E$7*(1-$B2019)-cost_fx*Inputs!$D$7)</f>
        <v>354202.440508977</v>
      </c>
      <c r="M2019" s="0" t="n">
        <f aca="false">12*Inputs!$B$8*(1-MIN(1,Inputs!$G$8*$D2019)*churn_nonbuyers)*(ic*Inputs!$C$8+fee_wd*Inputs!$E$8*(1-$B2019)+fee_fx*Inputs!$D$8-cost_acc-cost_wd*Inputs!$E$8*(1-$B2019)-cost_fx*Inputs!$D$8)</f>
        <v>108481.595425378</v>
      </c>
      <c r="N2019" s="0" t="n">
        <f aca="false">K2019+L2019+I2019-fixed</f>
        <v>-16205.9650200796</v>
      </c>
      <c r="O2019" s="0" t="n">
        <f aca="false">K2019+L2019+M2019-fixed</f>
        <v>-82105.54577735</v>
      </c>
      <c r="P2019" s="0" t="n">
        <f aca="false">12*Inputs!$B$6*(1-MIN(1,Inputs!$F$6*$D2019))*(ic*Inputs!$C$6+flat_fee-cost_acc-cost_wd*Inputs!$E$6*$E2019-cost_fx*Inputs!$D$6)+12*Inputs!$B$7*(1-MIN(1,Inputs!$F$7*$D2019))*(ic*Inputs!$C$7+flat_fee-cost_acc-cost_wd*Inputs!$E$7*$E2019-cost_fx*Inputs!$D$7)+12*Inputs!$B$8*(1-MIN(1,Inputs!$F$8*$D2019))*(ic*Inputs!$C$8+flat_fee-cost_acc-cost_wd*Inputs!$E$8*$E2019-cost_fx*Inputs!$D$8)-fixed</f>
        <v>-62797.71181984</v>
      </c>
    </row>
    <row r="2020" customFormat="false" ht="15" hidden="false" customHeight="false" outlineLevel="0" collapsed="false">
      <c r="A2020" s="0" t="n">
        <v>1955</v>
      </c>
      <c r="B2020" s="0" t="n">
        <v>0.487845</v>
      </c>
      <c r="C2020" s="0" t="n">
        <v>0.934597</v>
      </c>
      <c r="D2020" s="0" t="n">
        <v>1.668594</v>
      </c>
      <c r="E2020" s="0" t="n">
        <v>1.163577</v>
      </c>
      <c r="F2020" s="0" t="n">
        <v>0.288673</v>
      </c>
      <c r="G2020" s="0" t="n">
        <f aca="false">12*Inputs!$B$6*(MIN(1,$H$50*$C2020)*(ic*Inputs!$C$6+pS+fee_fx*Inputs!$D$6-cost_acc-cost_wd*Inputs!$E$6*$E2020-cost_fx*Inputs!$D$6-$F2020)+(1-MIN(1,$H$50*$C2020))*(1-MIN(1,Inputs!$G$6*$D2020)*churn_nonbuyers)*(ic*Inputs!$C$6+fee_wd*Inputs!$E$6*(1-$B2020)+fee_fx*Inputs!$D$6-cost_acc-cost_wd*Inputs!$E$6*(1-$B2020)-cost_fx*Inputs!$D$6))</f>
        <v>170342.662096799</v>
      </c>
      <c r="H2020" s="0" t="n">
        <f aca="false">12*Inputs!$B$7*(MIN(1,$H$51*$C2020)*(ic*Inputs!$C$7+pE+fee_fx*Inputs!$D$7-cost_acc-cost_wd*Inputs!$E$7*$E2020-cost_fx*Inputs!$D$7-$F2020)+(1-MIN(1,$H$51*$C2020))*(1-MIN(1,Inputs!$G$7*$D2020)*churn_nonbuyers)*(ic*Inputs!$C$7+fee_wd*Inputs!$E$7*(1-$B2020)+fee_fx*Inputs!$D$7-cost_acc-cost_wd*Inputs!$E$7*(1-$B2020)-cost_fx*Inputs!$D$7))</f>
        <v>368919.068614322</v>
      </c>
      <c r="I2020" s="0" t="n">
        <f aca="false">12*Inputs!$B$8*(MIN(1,$H$52*$C2020)*(ic*Inputs!$C$8+pT-cost_acc-cost_wd*Inputs!$E$8-cost_fx*Inputs!$D$8-cost_ins)+(1-MIN(1,$H$52*$C2020))*(1-MIN(1,Inputs!$G$8*$D2020)*churn_nonbuyers)*(ic*Inputs!$C$8+fee_wd*Inputs!$E$8*(1-$B2020)+fee_fx*Inputs!$D$8-cost_acc-cost_wd*Inputs!$E$8*(1-$B2020)-cost_fx*Inputs!$D$8))</f>
        <v>134716.549968</v>
      </c>
      <c r="J2020" s="0" t="n">
        <f aca="false">G2020+H2020+I2020-fixed</f>
        <v>-26021.719320879</v>
      </c>
      <c r="K2020" s="0" t="n">
        <f aca="false">12*Inputs!$B$6*(1-MIN(1,Inputs!$G$6*$D2020)*churn_nonbuyers)*(ic*Inputs!$C$6+fee_wd*Inputs!$E$6*(1-$B2020)+fee_fx*Inputs!$D$6-cost_acc-cost_wd*Inputs!$E$6*(1-$B2020)-cost_fx*Inputs!$D$6)</f>
        <v>120391.802207496</v>
      </c>
      <c r="L2020" s="0" t="n">
        <f aca="false">12*Inputs!$B$7*(1-MIN(1,Inputs!$G$7*$D2020)*churn_nonbuyers)*(ic*Inputs!$C$7+fee_wd*Inputs!$E$7*(1-$B2020)+fee_fx*Inputs!$D$7-cost_acc-cost_wd*Inputs!$E$7*(1-$B2020)-cost_fx*Inputs!$D$7)</f>
        <v>316283.552812498</v>
      </c>
      <c r="M2020" s="0" t="n">
        <f aca="false">12*Inputs!$B$8*(1-MIN(1,Inputs!$G$8*$D2020)*churn_nonbuyers)*(ic*Inputs!$C$8+fee_wd*Inputs!$E$8*(1-$B2020)+fee_fx*Inputs!$D$8-cost_acc-cost_wd*Inputs!$E$8*(1-$B2020)-cost_fx*Inputs!$D$8)</f>
        <v>0</v>
      </c>
      <c r="N2020" s="0" t="n">
        <f aca="false">K2020+L2020+I2020-fixed</f>
        <v>-128608.095012006</v>
      </c>
      <c r="O2020" s="0" t="n">
        <f aca="false">K2020+L2020+M2020-fixed</f>
        <v>-263324.644980006</v>
      </c>
      <c r="P2020" s="0" t="n">
        <f aca="false">12*Inputs!$B$6*(1-MIN(1,Inputs!$F$6*$D2020))*(ic*Inputs!$C$6+flat_fee-cost_acc-cost_wd*Inputs!$E$6*$E2020-cost_fx*Inputs!$D$6)+12*Inputs!$B$7*(1-MIN(1,Inputs!$F$7*$D2020))*(ic*Inputs!$C$7+flat_fee-cost_acc-cost_wd*Inputs!$E$7*$E2020-cost_fx*Inputs!$D$7)+12*Inputs!$B$8*(1-MIN(1,Inputs!$F$8*$D2020))*(ic*Inputs!$C$8+flat_fee-cost_acc-cost_wd*Inputs!$E$8*$E2020-cost_fx*Inputs!$D$8)-fixed</f>
        <v>-350984.15705488</v>
      </c>
    </row>
    <row r="2021" customFormat="false" ht="15" hidden="false" customHeight="false" outlineLevel="0" collapsed="false">
      <c r="A2021" s="0" t="n">
        <v>1956</v>
      </c>
      <c r="B2021" s="0" t="n">
        <v>0.240668</v>
      </c>
      <c r="C2021" s="0" t="n">
        <v>1.030321</v>
      </c>
      <c r="D2021" s="0" t="n">
        <v>1.065062</v>
      </c>
      <c r="E2021" s="0" t="n">
        <v>1.436259</v>
      </c>
      <c r="F2021" s="0" t="n">
        <v>0.106515</v>
      </c>
      <c r="G2021" s="0" t="n">
        <f aca="false">12*Inputs!$B$6*(MIN(1,$H$50*$C2021)*(ic*Inputs!$C$6+pS+fee_fx*Inputs!$D$6-cost_acc-cost_wd*Inputs!$E$6*$E2021-cost_fx*Inputs!$D$6-$F2021)+(1-MIN(1,$H$50*$C2021))*(1-MIN(1,Inputs!$G$6*$D2021)*churn_nonbuyers)*(ic*Inputs!$C$6+fee_wd*Inputs!$E$6*(1-$B2021)+fee_fx*Inputs!$D$6-cost_acc-cost_wd*Inputs!$E$6*(1-$B2021)-cost_fx*Inputs!$D$6))</f>
        <v>207867.290900284</v>
      </c>
      <c r="H2021" s="0" t="n">
        <f aca="false">12*Inputs!$B$7*(MIN(1,$H$51*$C2021)*(ic*Inputs!$C$7+pE+fee_fx*Inputs!$D$7-cost_acc-cost_wd*Inputs!$E$7*$E2021-cost_fx*Inputs!$D$7-$F2021)+(1-MIN(1,$H$51*$C2021))*(1-MIN(1,Inputs!$G$7*$D2021)*churn_nonbuyers)*(ic*Inputs!$C$7+fee_wd*Inputs!$E$7*(1-$B2021)+fee_fx*Inputs!$D$7-cost_acc-cost_wd*Inputs!$E$7*(1-$B2021)-cost_fx*Inputs!$D$7))</f>
        <v>376554.885732896</v>
      </c>
      <c r="I2021" s="0" t="n">
        <f aca="false">12*Inputs!$B$8*(MIN(1,$H$52*$C2021)*(ic*Inputs!$C$8+pT-cost_acc-cost_wd*Inputs!$E$8-cost_fx*Inputs!$D$8-cost_ins)+(1-MIN(1,$H$52*$C2021))*(1-MIN(1,Inputs!$G$8*$D2021)*churn_nonbuyers)*(ic*Inputs!$C$8+fee_wd*Inputs!$E$8*(1-$B2021)+fee_fx*Inputs!$D$8-cost_acc-cost_wd*Inputs!$E$8*(1-$B2021)-cost_fx*Inputs!$D$8))</f>
        <v>170848.711105026</v>
      </c>
      <c r="J2021" s="0" t="n">
        <f aca="false">G2021+H2021+I2021-fixed</f>
        <v>55270.8877382051</v>
      </c>
      <c r="K2021" s="0" t="n">
        <f aca="false">12*Inputs!$B$6*(1-MIN(1,Inputs!$G$6*$D2021)*churn_nonbuyers)*(ic*Inputs!$C$6+fee_wd*Inputs!$E$6*(1-$B2021)+fee_fx*Inputs!$D$6-cost_acc-cost_wd*Inputs!$E$6*(1-$B2021)-cost_fx*Inputs!$D$6)</f>
        <v>158053.532698195</v>
      </c>
      <c r="L2021" s="0" t="n">
        <f aca="false">12*Inputs!$B$7*(1-MIN(1,Inputs!$G$7*$D2021)*churn_nonbuyers)*(ic*Inputs!$C$7+fee_wd*Inputs!$E$7*(1-$B2021)+fee_fx*Inputs!$D$7-cost_acc-cost_wd*Inputs!$E$7*(1-$B2021)-cost_fx*Inputs!$D$7)</f>
        <v>356768.147842917</v>
      </c>
      <c r="M2021" s="0" t="n">
        <f aca="false">12*Inputs!$B$8*(1-MIN(1,Inputs!$G$8*$D2021)*churn_nonbuyers)*(ic*Inputs!$C$8+fee_wd*Inputs!$E$8*(1-$B2021)+fee_fx*Inputs!$D$8-cost_acc-cost_wd*Inputs!$E$8*(1-$B2021)-cost_fx*Inputs!$D$8)</f>
        <v>80115.1353115776</v>
      </c>
      <c r="N2021" s="0" t="n">
        <f aca="false">K2021+L2021+I2021-fixed</f>
        <v>-14329.6083538621</v>
      </c>
      <c r="O2021" s="0" t="n">
        <f aca="false">K2021+L2021+M2021-fixed</f>
        <v>-105063.18414731</v>
      </c>
      <c r="P2021" s="0" t="n">
        <f aca="false">12*Inputs!$B$6*(1-MIN(1,Inputs!$F$6*$D2021))*(ic*Inputs!$C$6+flat_fee-cost_acc-cost_wd*Inputs!$E$6*$E2021-cost_fx*Inputs!$D$6)+12*Inputs!$B$7*(1-MIN(1,Inputs!$F$7*$D2021))*(ic*Inputs!$C$7+flat_fee-cost_acc-cost_wd*Inputs!$E$7*$E2021-cost_fx*Inputs!$D$7)+12*Inputs!$B$8*(1-MIN(1,Inputs!$F$8*$D2021))*(ic*Inputs!$C$8+flat_fee-cost_acc-cost_wd*Inputs!$E$8*$E2021-cost_fx*Inputs!$D$8)-fixed</f>
        <v>-147870.03960208</v>
      </c>
    </row>
    <row r="2022" customFormat="false" ht="15" hidden="false" customHeight="false" outlineLevel="0" collapsed="false">
      <c r="A2022" s="0" t="n">
        <v>1957</v>
      </c>
      <c r="B2022" s="0" t="n">
        <v>0.47403</v>
      </c>
      <c r="C2022" s="0" t="n">
        <v>0.726855</v>
      </c>
      <c r="D2022" s="0" t="n">
        <v>1.45282</v>
      </c>
      <c r="E2022" s="0" t="n">
        <v>1.324839</v>
      </c>
      <c r="F2022" s="0" t="n">
        <v>0.405999</v>
      </c>
      <c r="G2022" s="0" t="n">
        <f aca="false">12*Inputs!$B$6*(MIN(1,$H$50*$C2022)*(ic*Inputs!$C$6+pS+fee_fx*Inputs!$D$6-cost_acc-cost_wd*Inputs!$E$6*$E2022-cost_fx*Inputs!$D$6-$F2022)+(1-MIN(1,$H$50*$C2022))*(1-MIN(1,Inputs!$G$6*$D2022)*churn_nonbuyers)*(ic*Inputs!$C$6+fee_wd*Inputs!$E$6*(1-$B2022)+fee_fx*Inputs!$D$6-cost_acc-cost_wd*Inputs!$E$6*(1-$B2022)-cost_fx*Inputs!$D$6))</f>
        <v>157646.429119131</v>
      </c>
      <c r="H2022" s="0" t="n">
        <f aca="false">12*Inputs!$B$7*(MIN(1,$H$51*$C2022)*(ic*Inputs!$C$7+pE+fee_fx*Inputs!$D$7-cost_acc-cost_wd*Inputs!$E$7*$E2022-cost_fx*Inputs!$D$7-$F2022)+(1-MIN(1,$H$51*$C2022))*(1-MIN(1,Inputs!$G$7*$D2022)*churn_nonbuyers)*(ic*Inputs!$C$7+fee_wd*Inputs!$E$7*(1-$B2022)+fee_fx*Inputs!$D$7-cost_acc-cost_wd*Inputs!$E$7*(1-$B2022)-cost_fx*Inputs!$D$7))</f>
        <v>341682.234351012</v>
      </c>
      <c r="I2022" s="0" t="n">
        <f aca="false">12*Inputs!$B$8*(MIN(1,$H$52*$C2022)*(ic*Inputs!$C$8+pT-cost_acc-cost_wd*Inputs!$E$8-cost_fx*Inputs!$D$8-cost_ins)+(1-MIN(1,$H$52*$C2022))*(1-MIN(1,Inputs!$G$8*$D2022)*churn_nonbuyers)*(ic*Inputs!$C$8+fee_wd*Inputs!$E$8*(1-$B2022)+fee_fx*Inputs!$D$8-cost_acc-cost_wd*Inputs!$E$8*(1-$B2022)-cost_fx*Inputs!$D$8))</f>
        <v>104771.78712</v>
      </c>
      <c r="J2022" s="0" t="n">
        <f aca="false">G2022+H2022+I2022-fixed</f>
        <v>-95899.5494098567</v>
      </c>
      <c r="K2022" s="0" t="n">
        <f aca="false">12*Inputs!$B$6*(1-MIN(1,Inputs!$G$6*$D2022)*churn_nonbuyers)*(ic*Inputs!$C$6+fee_wd*Inputs!$E$6*(1-$B2022)+fee_fx*Inputs!$D$6-cost_acc-cost_wd*Inputs!$E$6*(1-$B2022)-cost_fx*Inputs!$D$6)</f>
        <v>123653.75230512</v>
      </c>
      <c r="L2022" s="0" t="n">
        <f aca="false">12*Inputs!$B$7*(1-MIN(1,Inputs!$G$7*$D2022)*churn_nonbuyers)*(ic*Inputs!$C$7+fee_wd*Inputs!$E$7*(1-$B2022)+fee_fx*Inputs!$D$7-cost_acc-cost_wd*Inputs!$E$7*(1-$B2022)-cost_fx*Inputs!$D$7)</f>
        <v>320341.468023072</v>
      </c>
      <c r="M2022" s="0" t="n">
        <f aca="false">12*Inputs!$B$8*(1-MIN(1,Inputs!$G$8*$D2022)*churn_nonbuyers)*(ic*Inputs!$C$8+fee_wd*Inputs!$E$8*(1-$B2022)+fee_fx*Inputs!$D$8-cost_acc-cost_wd*Inputs!$E$8*(1-$B2022)-cost_fx*Inputs!$D$8)</f>
        <v>0</v>
      </c>
      <c r="N2022" s="0" t="n">
        <f aca="false">K2022+L2022+I2022-fixed</f>
        <v>-151232.992551808</v>
      </c>
      <c r="O2022" s="0" t="n">
        <f aca="false">K2022+L2022+M2022-fixed</f>
        <v>-256004.779671808</v>
      </c>
      <c r="P2022" s="0" t="n">
        <f aca="false">12*Inputs!$B$6*(1-MIN(1,Inputs!$F$6*$D2022))*(ic*Inputs!$C$6+flat_fee-cost_acc-cost_wd*Inputs!$E$6*$E2022-cost_fx*Inputs!$D$6)+12*Inputs!$B$7*(1-MIN(1,Inputs!$F$7*$D2022))*(ic*Inputs!$C$7+flat_fee-cost_acc-cost_wd*Inputs!$E$7*$E2022-cost_fx*Inputs!$D$7)+12*Inputs!$B$8*(1-MIN(1,Inputs!$F$8*$D2022))*(ic*Inputs!$C$8+flat_fee-cost_acc-cost_wd*Inputs!$E$8*$E2022-cost_fx*Inputs!$D$8)-fixed</f>
        <v>-289913.8619248</v>
      </c>
    </row>
    <row r="2023" customFormat="false" ht="15" hidden="false" customHeight="false" outlineLevel="0" collapsed="false">
      <c r="A2023" s="0" t="n">
        <v>1958</v>
      </c>
      <c r="B2023" s="0" t="n">
        <v>0.460701</v>
      </c>
      <c r="C2023" s="0" t="n">
        <v>0.95012</v>
      </c>
      <c r="D2023" s="0" t="n">
        <v>1.279636</v>
      </c>
      <c r="E2023" s="0" t="n">
        <v>1.302451</v>
      </c>
      <c r="F2023" s="0" t="n">
        <v>0.069355</v>
      </c>
      <c r="G2023" s="0" t="n">
        <f aca="false">12*Inputs!$B$6*(MIN(1,$H$50*$C2023)*(ic*Inputs!$C$6+pS+fee_fx*Inputs!$D$6-cost_acc-cost_wd*Inputs!$E$6*$E2023-cost_fx*Inputs!$D$6-$F2023)+(1-MIN(1,$H$50*$C2023))*(1-MIN(1,Inputs!$G$6*$D2023)*churn_nonbuyers)*(ic*Inputs!$C$6+fee_wd*Inputs!$E$6*(1-$B2023)+fee_fx*Inputs!$D$6-cost_acc-cost_wd*Inputs!$E$6*(1-$B2023)-cost_fx*Inputs!$D$6))</f>
        <v>178674.169440242</v>
      </c>
      <c r="H2023" s="0" t="n">
        <f aca="false">12*Inputs!$B$7*(MIN(1,$H$51*$C2023)*(ic*Inputs!$C$7+pE+fee_fx*Inputs!$D$7-cost_acc-cost_wd*Inputs!$E$7*$E2023-cost_fx*Inputs!$D$7-$F2023)+(1-MIN(1,$H$51*$C2023))*(1-MIN(1,Inputs!$G$7*$D2023)*churn_nonbuyers)*(ic*Inputs!$C$7+fee_wd*Inputs!$E$7*(1-$B2023)+fee_fx*Inputs!$D$7-cost_acc-cost_wd*Inputs!$E$7*(1-$B2023)-cost_fx*Inputs!$D$7))</f>
        <v>371334.399448277</v>
      </c>
      <c r="I2023" s="0" t="n">
        <f aca="false">12*Inputs!$B$8*(MIN(1,$H$52*$C2023)*(ic*Inputs!$C$8+pT-cost_acc-cost_wd*Inputs!$E$8-cost_fx*Inputs!$D$8-cost_ins)+(1-MIN(1,$H$52*$C2023))*(1-MIN(1,Inputs!$G$8*$D2023)*churn_nonbuyers)*(ic*Inputs!$C$8+fee_wd*Inputs!$E$8*(1-$B2023)+fee_fx*Inputs!$D$8-cost_acc-cost_wd*Inputs!$E$8*(1-$B2023)-cost_fx*Inputs!$D$8))</f>
        <v>147578.742299841</v>
      </c>
      <c r="J2023" s="0" t="n">
        <f aca="false">G2023+H2023+I2023-fixed</f>
        <v>-2412.68881163979</v>
      </c>
      <c r="K2023" s="0" t="n">
        <f aca="false">12*Inputs!$B$6*(1-MIN(1,Inputs!$G$6*$D2023)*churn_nonbuyers)*(ic*Inputs!$C$6+fee_wd*Inputs!$E$6*(1-$B2023)+fee_fx*Inputs!$D$6-cost_acc-cost_wd*Inputs!$E$6*(1-$B2023)-cost_fx*Inputs!$D$6)</f>
        <v>126604.938130819</v>
      </c>
      <c r="L2023" s="0" t="n">
        <f aca="false">12*Inputs!$B$7*(1-MIN(1,Inputs!$G$7*$D2023)*churn_nonbuyers)*(ic*Inputs!$C$7+fee_wd*Inputs!$E$7*(1-$B2023)+fee_fx*Inputs!$D$7-cost_acc-cost_wd*Inputs!$E$7*(1-$B2023)-cost_fx*Inputs!$D$7)</f>
        <v>323927.346750492</v>
      </c>
      <c r="M2023" s="0" t="n">
        <f aca="false">12*Inputs!$B$8*(1-MIN(1,Inputs!$G$8*$D2023)*churn_nonbuyers)*(ic*Inputs!$C$8+fee_wd*Inputs!$E$8*(1-$B2023)+fee_fx*Inputs!$D$8-cost_acc-cost_wd*Inputs!$E$8*(1-$B2023)-cost_fx*Inputs!$D$8)</f>
        <v>31723.3127704896</v>
      </c>
      <c r="N2023" s="0" t="n">
        <f aca="false">K2023+L2023+I2023-fixed</f>
        <v>-101888.972818848</v>
      </c>
      <c r="O2023" s="0" t="n">
        <f aca="false">K2023+L2023+M2023-fixed</f>
        <v>-217744.4023482</v>
      </c>
      <c r="P2023" s="0" t="n">
        <f aca="false">12*Inputs!$B$6*(1-MIN(1,Inputs!$F$6*$D2023))*(ic*Inputs!$C$6+flat_fee-cost_acc-cost_wd*Inputs!$E$6*$E2023-cost_fx*Inputs!$D$6)+12*Inputs!$B$7*(1-MIN(1,Inputs!$F$7*$D2023))*(ic*Inputs!$C$7+flat_fee-cost_acc-cost_wd*Inputs!$E$7*$E2023-cost_fx*Inputs!$D$7)+12*Inputs!$B$8*(1-MIN(1,Inputs!$F$8*$D2023))*(ic*Inputs!$C$8+flat_fee-cost_acc-cost_wd*Inputs!$E$8*$E2023-cost_fx*Inputs!$D$8)-fixed</f>
        <v>-197583.11712736</v>
      </c>
    </row>
    <row r="2024" customFormat="false" ht="15" hidden="false" customHeight="false" outlineLevel="0" collapsed="false">
      <c r="A2024" s="0" t="n">
        <v>1959</v>
      </c>
      <c r="B2024" s="0" t="n">
        <v>0.384977</v>
      </c>
      <c r="C2024" s="0" t="n">
        <v>0.703993</v>
      </c>
      <c r="D2024" s="0" t="n">
        <v>0.994661</v>
      </c>
      <c r="E2024" s="0" t="n">
        <v>1.1757</v>
      </c>
      <c r="F2024" s="0" t="n">
        <v>0.395895</v>
      </c>
      <c r="G2024" s="0" t="n">
        <f aca="false">12*Inputs!$B$6*(MIN(1,$H$50*$C2024)*(ic*Inputs!$C$6+pS+fee_fx*Inputs!$D$6-cost_acc-cost_wd*Inputs!$E$6*$E2024-cost_fx*Inputs!$D$6-$F2024)+(1-MIN(1,$H$50*$C2024))*(1-MIN(1,Inputs!$G$6*$D2024)*churn_nonbuyers)*(ic*Inputs!$C$6+fee_wd*Inputs!$E$6*(1-$B2024)+fee_fx*Inputs!$D$6-cost_acc-cost_wd*Inputs!$E$6*(1-$B2024)-cost_fx*Inputs!$D$6))</f>
        <v>173542.248869626</v>
      </c>
      <c r="H2024" s="0" t="n">
        <f aca="false">12*Inputs!$B$7*(MIN(1,$H$51*$C2024)*(ic*Inputs!$C$7+pE+fee_fx*Inputs!$D$7-cost_acc-cost_wd*Inputs!$E$7*$E2024-cost_fx*Inputs!$D$7-$F2024)+(1-MIN(1,$H$51*$C2024))*(1-MIN(1,Inputs!$G$7*$D2024)*churn_nonbuyers)*(ic*Inputs!$C$7+fee_wd*Inputs!$E$7*(1-$B2024)+fee_fx*Inputs!$D$7-cost_acc-cost_wd*Inputs!$E$7*(1-$B2024)-cost_fx*Inputs!$D$7))</f>
        <v>365760.806912811</v>
      </c>
      <c r="I2024" s="0" t="n">
        <f aca="false">12*Inputs!$B$8*(MIN(1,$H$52*$C2024)*(ic*Inputs!$C$8+pT-cost_acc-cost_wd*Inputs!$E$8-cost_fx*Inputs!$D$8-cost_ins)+(1-MIN(1,$H$52*$C2024))*(1-MIN(1,Inputs!$G$8*$D2024)*churn_nonbuyers)*(ic*Inputs!$C$8+fee_wd*Inputs!$E$8*(1-$B2024)+fee_fx*Inputs!$D$8-cost_acc-cost_wd*Inputs!$E$8*(1-$B2024)-cost_fx*Inputs!$D$8))</f>
        <v>148913.782944043</v>
      </c>
      <c r="J2024" s="0" t="n">
        <f aca="false">G2024+H2024+I2024-fixed</f>
        <v>-11783.1612735199</v>
      </c>
      <c r="K2024" s="0" t="n">
        <f aca="false">12*Inputs!$B$6*(1-MIN(1,Inputs!$G$6*$D2024)*churn_nonbuyers)*(ic*Inputs!$C$6+fee_wd*Inputs!$E$6*(1-$B2024)+fee_fx*Inputs!$D$6-cost_acc-cost_wd*Inputs!$E$6*(1-$B2024)-cost_fx*Inputs!$D$6)</f>
        <v>138894.164696138</v>
      </c>
      <c r="L2024" s="0" t="n">
        <f aca="false">12*Inputs!$B$7*(1-MIN(1,Inputs!$G$7*$D2024)*churn_nonbuyers)*(ic*Inputs!$C$7+fee_wd*Inputs!$E$7*(1-$B2024)+fee_fx*Inputs!$D$7-cost_acc-cost_wd*Inputs!$E$7*(1-$B2024)-cost_fx*Inputs!$D$7)</f>
        <v>337386.113889683</v>
      </c>
      <c r="M2024" s="0" t="n">
        <f aca="false">12*Inputs!$B$8*(1-MIN(1,Inputs!$G$8*$D2024)*churn_nonbuyers)*(ic*Inputs!$C$8+fee_wd*Inputs!$E$8*(1-$B2024)+fee_fx*Inputs!$D$8-cost_acc-cost_wd*Inputs!$E$8*(1-$B2024)-cost_fx*Inputs!$D$8)</f>
        <v>93527.1247419792</v>
      </c>
      <c r="N2024" s="0" t="n">
        <f aca="false">K2024+L2024+I2024-fixed</f>
        <v>-74805.9384701354</v>
      </c>
      <c r="O2024" s="0" t="n">
        <f aca="false">K2024+L2024+M2024-fixed</f>
        <v>-130192.596672199</v>
      </c>
      <c r="P2024" s="0" t="n">
        <f aca="false">12*Inputs!$B$6*(1-MIN(1,Inputs!$F$6*$D2024))*(ic*Inputs!$C$6+flat_fee-cost_acc-cost_wd*Inputs!$E$6*$E2024-cost_fx*Inputs!$D$6)+12*Inputs!$B$7*(1-MIN(1,Inputs!$F$7*$D2024))*(ic*Inputs!$C$7+flat_fee-cost_acc-cost_wd*Inputs!$E$7*$E2024-cost_fx*Inputs!$D$7)+12*Inputs!$B$8*(1-MIN(1,Inputs!$F$8*$D2024))*(ic*Inputs!$C$8+flat_fee-cost_acc-cost_wd*Inputs!$E$8*$E2024-cost_fx*Inputs!$D$8)-fixed</f>
        <v>-2644.72335999995</v>
      </c>
    </row>
    <row r="2025" customFormat="false" ht="15" hidden="false" customHeight="false" outlineLevel="0" collapsed="false">
      <c r="A2025" s="0" t="n">
        <v>1960</v>
      </c>
      <c r="B2025" s="0" t="n">
        <v>0.299797</v>
      </c>
      <c r="C2025" s="0" t="n">
        <v>0.952945</v>
      </c>
      <c r="D2025" s="0" t="n">
        <v>1.646787</v>
      </c>
      <c r="E2025" s="0" t="n">
        <v>1.147237</v>
      </c>
      <c r="F2025" s="0" t="n">
        <v>0.164295</v>
      </c>
      <c r="G2025" s="0" t="n">
        <f aca="false">12*Inputs!$B$6*(MIN(1,$H$50*$C2025)*(ic*Inputs!$C$6+pS+fee_fx*Inputs!$D$6-cost_acc-cost_wd*Inputs!$E$6*$E2025-cost_fx*Inputs!$D$6-$F2025)+(1-MIN(1,$H$50*$C2025))*(1-MIN(1,Inputs!$G$6*$D2025)*churn_nonbuyers)*(ic*Inputs!$C$6+fee_wd*Inputs!$E$6*(1-$B2025)+fee_fx*Inputs!$D$6-cost_acc-cost_wd*Inputs!$E$6*(1-$B2025)-cost_fx*Inputs!$D$6))</f>
        <v>197500.034505919</v>
      </c>
      <c r="H2025" s="0" t="n">
        <f aca="false">12*Inputs!$B$7*(MIN(1,$H$51*$C2025)*(ic*Inputs!$C$7+pE+fee_fx*Inputs!$D$7-cost_acc-cost_wd*Inputs!$E$7*$E2025-cost_fx*Inputs!$D$7-$F2025)+(1-MIN(1,$H$51*$C2025))*(1-MIN(1,Inputs!$G$7*$D2025)*churn_nonbuyers)*(ic*Inputs!$C$7+fee_wd*Inputs!$E$7*(1-$B2025)+fee_fx*Inputs!$D$7-cost_acc-cost_wd*Inputs!$E$7*(1-$B2025)-cost_fx*Inputs!$D$7))</f>
        <v>394637.22475073</v>
      </c>
      <c r="I2025" s="0" t="n">
        <f aca="false">12*Inputs!$B$8*(MIN(1,$H$52*$C2025)*(ic*Inputs!$C$8+pT-cost_acc-cost_wd*Inputs!$E$8-cost_fx*Inputs!$D$8-cost_ins)+(1-MIN(1,$H$52*$C2025))*(1-MIN(1,Inputs!$G$8*$D2025)*churn_nonbuyers)*(ic*Inputs!$C$8+fee_wd*Inputs!$E$8*(1-$B2025)+fee_fx*Inputs!$D$8-cost_acc-cost_wd*Inputs!$E$8*(1-$B2025)-cost_fx*Inputs!$D$8))</f>
        <v>137361.30408</v>
      </c>
      <c r="J2025" s="0" t="n">
        <f aca="false">G2025+H2025+I2025-fixed</f>
        <v>29498.5633366489</v>
      </c>
      <c r="K2025" s="0" t="n">
        <f aca="false">12*Inputs!$B$6*(1-MIN(1,Inputs!$G$6*$D2025)*churn_nonbuyers)*(ic*Inputs!$C$6+fee_wd*Inputs!$E$6*(1-$B2025)+fee_fx*Inputs!$D$6-cost_acc-cost_wd*Inputs!$E$6*(1-$B2025)-cost_fx*Inputs!$D$6)</f>
        <v>145384.272016121</v>
      </c>
      <c r="L2025" s="0" t="n">
        <f aca="false">12*Inputs!$B$7*(1-MIN(1,Inputs!$G$7*$D2025)*churn_nonbuyers)*(ic*Inputs!$C$7+fee_wd*Inputs!$E$7*(1-$B2025)+fee_fx*Inputs!$D$7-cost_acc-cost_wd*Inputs!$E$7*(1-$B2025)-cost_fx*Inputs!$D$7)</f>
        <v>342242.488233673</v>
      </c>
      <c r="M2025" s="0" t="n">
        <f aca="false">12*Inputs!$B$8*(1-MIN(1,Inputs!$G$8*$D2025)*churn_nonbuyers)*(ic*Inputs!$C$8+fee_wd*Inputs!$E$8*(1-$B2025)+fee_fx*Inputs!$D$8-cost_acc-cost_wd*Inputs!$E$8*(1-$B2025)-cost_fx*Inputs!$D$8)</f>
        <v>0</v>
      </c>
      <c r="N2025" s="0" t="n">
        <f aca="false">K2025+L2025+I2025-fixed</f>
        <v>-75011.9356702067</v>
      </c>
      <c r="O2025" s="0" t="n">
        <f aca="false">K2025+L2025+M2025-fixed</f>
        <v>-212373.239750207</v>
      </c>
      <c r="P2025" s="0" t="n">
        <f aca="false">12*Inputs!$B$6*(1-MIN(1,Inputs!$F$6*$D2025))*(ic*Inputs!$C$6+flat_fee-cost_acc-cost_wd*Inputs!$E$6*$E2025-cost_fx*Inputs!$D$6)+12*Inputs!$B$7*(1-MIN(1,Inputs!$F$7*$D2025))*(ic*Inputs!$C$7+flat_fee-cost_acc-cost_wd*Inputs!$E$7*$E2025-cost_fx*Inputs!$D$7)+12*Inputs!$B$8*(1-MIN(1,Inputs!$F$8*$D2025))*(ic*Inputs!$C$8+flat_fee-cost_acc-cost_wd*Inputs!$E$8*$E2025-cost_fx*Inputs!$D$8)-fixed</f>
        <v>-335020.24873144</v>
      </c>
    </row>
    <row r="2026" customFormat="false" ht="15" hidden="false" customHeight="false" outlineLevel="0" collapsed="false">
      <c r="A2026" s="0" t="n">
        <v>1961</v>
      </c>
      <c r="B2026" s="0" t="n">
        <v>0.141672</v>
      </c>
      <c r="C2026" s="0" t="n">
        <v>1.163199</v>
      </c>
      <c r="D2026" s="0" t="n">
        <v>1.55487</v>
      </c>
      <c r="E2026" s="0" t="n">
        <v>1.109602</v>
      </c>
      <c r="F2026" s="0" t="n">
        <v>0.324185</v>
      </c>
      <c r="G2026" s="0" t="n">
        <f aca="false">12*Inputs!$B$6*(MIN(1,$H$50*$C2026)*(ic*Inputs!$C$6+pS+fee_fx*Inputs!$D$6-cost_acc-cost_wd*Inputs!$E$6*$E2026-cost_fx*Inputs!$D$6-$F2026)+(1-MIN(1,$H$50*$C2026))*(1-MIN(1,Inputs!$G$6*$D2026)*churn_nonbuyers)*(ic*Inputs!$C$6+fee_wd*Inputs!$E$6*(1-$B2026)+fee_fx*Inputs!$D$6-cost_acc-cost_wd*Inputs!$E$6*(1-$B2026)-cost_fx*Inputs!$D$6))</f>
        <v>225428.190522454</v>
      </c>
      <c r="H2026" s="0" t="n">
        <f aca="false">12*Inputs!$B$7*(MIN(1,$H$51*$C2026)*(ic*Inputs!$C$7+pE+fee_fx*Inputs!$D$7-cost_acc-cost_wd*Inputs!$E$7*$E2026-cost_fx*Inputs!$D$7-$F2026)+(1-MIN(1,$H$51*$C2026))*(1-MIN(1,Inputs!$G$7*$D2026)*churn_nonbuyers)*(ic*Inputs!$C$7+fee_wd*Inputs!$E$7*(1-$B2026)+fee_fx*Inputs!$D$7-cost_acc-cost_wd*Inputs!$E$7*(1-$B2026)-cost_fx*Inputs!$D$7))</f>
        <v>412666.331106724</v>
      </c>
      <c r="I2026" s="0" t="n">
        <f aca="false">12*Inputs!$B$8*(MIN(1,$H$52*$C2026)*(ic*Inputs!$C$8+pT-cost_acc-cost_wd*Inputs!$E$8-cost_fx*Inputs!$D$8-cost_ins)+(1-MIN(1,$H$52*$C2026))*(1-MIN(1,Inputs!$G$8*$D2026)*churn_nonbuyers)*(ic*Inputs!$C$8+fee_wd*Inputs!$E$8*(1-$B2026)+fee_fx*Inputs!$D$8-cost_acc-cost_wd*Inputs!$E$8*(1-$B2026)-cost_fx*Inputs!$D$8))</f>
        <v>167668.156656</v>
      </c>
      <c r="J2026" s="0" t="n">
        <f aca="false">G2026+H2026+I2026-fixed</f>
        <v>105762.678285178</v>
      </c>
      <c r="K2026" s="0" t="n">
        <f aca="false">12*Inputs!$B$6*(1-MIN(1,Inputs!$G$6*$D2026)*churn_nonbuyers)*(ic*Inputs!$C$6+fee_wd*Inputs!$E$6*(1-$B2026)+fee_fx*Inputs!$D$6-cost_acc-cost_wd*Inputs!$E$6*(1-$B2026)-cost_fx*Inputs!$D$6)</f>
        <v>167112.169507008</v>
      </c>
      <c r="L2026" s="0" t="n">
        <f aca="false">12*Inputs!$B$7*(1-MIN(1,Inputs!$G$7*$D2026)*churn_nonbuyers)*(ic*Inputs!$C$7+fee_wd*Inputs!$E$7*(1-$B2026)+fee_fx*Inputs!$D$7-cost_acc-cost_wd*Inputs!$E$7*(1-$B2026)-cost_fx*Inputs!$D$7)</f>
        <v>364943.140744205</v>
      </c>
      <c r="M2026" s="0" t="n">
        <f aca="false">12*Inputs!$B$8*(1-MIN(1,Inputs!$G$8*$D2026)*churn_nonbuyers)*(ic*Inputs!$C$8+fee_wd*Inputs!$E$8*(1-$B2026)+fee_fx*Inputs!$D$8-cost_acc-cost_wd*Inputs!$E$8*(1-$B2026)-cost_fx*Inputs!$D$8)</f>
        <v>0</v>
      </c>
      <c r="N2026" s="0" t="n">
        <f aca="false">K2026+L2026+I2026-fixed</f>
        <v>-276.533092787256</v>
      </c>
      <c r="O2026" s="0" t="n">
        <f aca="false">K2026+L2026+M2026-fixed</f>
        <v>-167944.689748787</v>
      </c>
      <c r="P2026" s="0" t="n">
        <f aca="false">12*Inputs!$B$6*(1-MIN(1,Inputs!$F$6*$D2026))*(ic*Inputs!$C$6+flat_fee-cost_acc-cost_wd*Inputs!$E$6*$E2026-cost_fx*Inputs!$D$6)+12*Inputs!$B$7*(1-MIN(1,Inputs!$F$7*$D2026))*(ic*Inputs!$C$7+flat_fee-cost_acc-cost_wd*Inputs!$E$7*$E2026-cost_fx*Inputs!$D$7)+12*Inputs!$B$8*(1-MIN(1,Inputs!$F$8*$D2026))*(ic*Inputs!$C$8+flat_fee-cost_acc-cost_wd*Inputs!$E$8*$E2026-cost_fx*Inputs!$D$8)-fixed</f>
        <v>-275187.2265424</v>
      </c>
    </row>
    <row r="2027" customFormat="false" ht="15" hidden="false" customHeight="false" outlineLevel="0" collapsed="false">
      <c r="A2027" s="0" t="n">
        <v>1962</v>
      </c>
      <c r="B2027" s="0" t="n">
        <v>0.437229</v>
      </c>
      <c r="C2027" s="0" t="n">
        <v>0.976628</v>
      </c>
      <c r="D2027" s="0" t="n">
        <v>0.81037</v>
      </c>
      <c r="E2027" s="0" t="n">
        <v>1.071051</v>
      </c>
      <c r="F2027" s="0" t="n">
        <v>0.059396</v>
      </c>
      <c r="G2027" s="0" t="n">
        <f aca="false">12*Inputs!$B$6*(MIN(1,$H$50*$C2027)*(ic*Inputs!$C$6+pS+fee_fx*Inputs!$D$6-cost_acc-cost_wd*Inputs!$E$6*$E2027-cost_fx*Inputs!$D$6-$F2027)+(1-MIN(1,$H$50*$C2027))*(1-MIN(1,Inputs!$G$6*$D2027)*churn_nonbuyers)*(ic*Inputs!$C$6+fee_wd*Inputs!$E$6*(1-$B2027)+fee_fx*Inputs!$D$6-cost_acc-cost_wd*Inputs!$E$6*(1-$B2027)-cost_fx*Inputs!$D$6))</f>
        <v>191473.130569196</v>
      </c>
      <c r="H2027" s="0" t="n">
        <f aca="false">12*Inputs!$B$7*(MIN(1,$H$51*$C2027)*(ic*Inputs!$C$7+pE+fee_fx*Inputs!$D$7-cost_acc-cost_wd*Inputs!$E$7*$E2027-cost_fx*Inputs!$D$7-$F2027)+(1-MIN(1,$H$51*$C2027))*(1-MIN(1,Inputs!$G$7*$D2027)*churn_nonbuyers)*(ic*Inputs!$C$7+fee_wd*Inputs!$E$7*(1-$B2027)+fee_fx*Inputs!$D$7-cost_acc-cost_wd*Inputs!$E$7*(1-$B2027)-cost_fx*Inputs!$D$7))</f>
        <v>404150.736832844</v>
      </c>
      <c r="I2027" s="0" t="n">
        <f aca="false">12*Inputs!$B$8*(MIN(1,$H$52*$C2027)*(ic*Inputs!$C$8+pT-cost_acc-cost_wd*Inputs!$E$8-cost_fx*Inputs!$D$8-cost_ins)+(1-MIN(1,$H$52*$C2027))*(1-MIN(1,Inputs!$G$8*$D2027)*churn_nonbuyers)*(ic*Inputs!$C$8+fee_wd*Inputs!$E$8*(1-$B2027)+fee_fx*Inputs!$D$8-cost_acc-cost_wd*Inputs!$E$8*(1-$B2027)-cost_fx*Inputs!$D$8))</f>
        <v>182586.753437268</v>
      </c>
      <c r="J2027" s="0" t="n">
        <f aca="false">G2027+H2027+I2027-fixed</f>
        <v>78210.6208393078</v>
      </c>
      <c r="K2027" s="0" t="n">
        <f aca="false">12*Inputs!$B$6*(1-MIN(1,Inputs!$G$6*$D2027)*churn_nonbuyers)*(ic*Inputs!$C$6+fee_wd*Inputs!$E$6*(1-$B2027)+fee_fx*Inputs!$D$6-cost_acc-cost_wd*Inputs!$E$6*(1-$B2027)-cost_fx*Inputs!$D$6)</f>
        <v>133021.578706056</v>
      </c>
      <c r="L2027" s="0" t="n">
        <f aca="false">12*Inputs!$B$7*(1-MIN(1,Inputs!$G$7*$D2027)*churn_nonbuyers)*(ic*Inputs!$C$7+fee_wd*Inputs!$E$7*(1-$B2027)+fee_fx*Inputs!$D$7-cost_acc-cost_wd*Inputs!$E$7*(1-$B2027)-cost_fx*Inputs!$D$7)</f>
        <v>331967.439063634</v>
      </c>
      <c r="M2027" s="0" t="n">
        <f aca="false">12*Inputs!$B$8*(1-MIN(1,Inputs!$G$8*$D2027)*churn_nonbuyers)*(ic*Inputs!$C$8+fee_wd*Inputs!$E$8*(1-$B2027)+fee_fx*Inputs!$D$8-cost_acc-cost_wd*Inputs!$E$8*(1-$B2027)-cost_fx*Inputs!$D$8)</f>
        <v>132164.730494928</v>
      </c>
      <c r="N2027" s="0" t="n">
        <f aca="false">K2027+L2027+I2027-fixed</f>
        <v>-52424.2287930428</v>
      </c>
      <c r="O2027" s="0" t="n">
        <f aca="false">K2027+L2027+M2027-fixed</f>
        <v>-102846.251735382</v>
      </c>
      <c r="P2027" s="0" t="n">
        <f aca="false">12*Inputs!$B$6*(1-MIN(1,Inputs!$F$6*$D2027))*(ic*Inputs!$C$6+flat_fee-cost_acc-cost_wd*Inputs!$E$6*$E2027-cost_fx*Inputs!$D$6)+12*Inputs!$B$7*(1-MIN(1,Inputs!$F$7*$D2027))*(ic*Inputs!$C$7+flat_fee-cost_acc-cost_wd*Inputs!$E$7*$E2027-cost_fx*Inputs!$D$7)+12*Inputs!$B$8*(1-MIN(1,Inputs!$F$8*$D2027))*(ic*Inputs!$C$8+flat_fee-cost_acc-cost_wd*Inputs!$E$8*$E2027-cost_fx*Inputs!$D$8)-fixed</f>
        <v>143482.0183688</v>
      </c>
    </row>
    <row r="2028" customFormat="false" ht="15" hidden="false" customHeight="false" outlineLevel="0" collapsed="false">
      <c r="A2028" s="0" t="n">
        <v>1963</v>
      </c>
      <c r="B2028" s="0" t="n">
        <v>0.407982</v>
      </c>
      <c r="C2028" s="0" t="n">
        <v>0.850511</v>
      </c>
      <c r="D2028" s="0" t="n">
        <v>0.670517</v>
      </c>
      <c r="E2028" s="0" t="n">
        <v>1.225191</v>
      </c>
      <c r="F2028" s="0" t="n">
        <v>0.214152</v>
      </c>
      <c r="G2028" s="0" t="n">
        <f aca="false">12*Inputs!$B$6*(MIN(1,$H$50*$C2028)*(ic*Inputs!$C$6+pS+fee_fx*Inputs!$D$6-cost_acc-cost_wd*Inputs!$E$6*$E2028-cost_fx*Inputs!$D$6-$F2028)+(1-MIN(1,$H$50*$C2028))*(1-MIN(1,Inputs!$G$6*$D2028)*churn_nonbuyers)*(ic*Inputs!$C$6+fee_wd*Inputs!$E$6*(1-$B2028)+fee_fx*Inputs!$D$6-cost_acc-cost_wd*Inputs!$E$6*(1-$B2028)-cost_fx*Inputs!$D$6))</f>
        <v>182568.836408478</v>
      </c>
      <c r="H2028" s="0" t="n">
        <f aca="false">12*Inputs!$B$7*(MIN(1,$H$51*$C2028)*(ic*Inputs!$C$7+pE+fee_fx*Inputs!$D$7-cost_acc-cost_wd*Inputs!$E$7*$E2028-cost_fx*Inputs!$D$7-$F2028)+(1-MIN(1,$H$51*$C2028))*(1-MIN(1,Inputs!$G$7*$D2028)*churn_nonbuyers)*(ic*Inputs!$C$7+fee_wd*Inputs!$E$7*(1-$B2028)+fee_fx*Inputs!$D$7-cost_acc-cost_wd*Inputs!$E$7*(1-$B2028)-cost_fx*Inputs!$D$7))</f>
        <v>375810.202785233</v>
      </c>
      <c r="I2028" s="0" t="n">
        <f aca="false">12*Inputs!$B$8*(MIN(1,$H$52*$C2028)*(ic*Inputs!$C$8+pT-cost_acc-cost_wd*Inputs!$E$8-cost_fx*Inputs!$D$8-cost_ins)+(1-MIN(1,$H$52*$C2028))*(1-MIN(1,Inputs!$G$8*$D2028)*churn_nonbuyers)*(ic*Inputs!$C$8+fee_wd*Inputs!$E$8*(1-$B2028)+fee_fx*Inputs!$D$8-cost_acc-cost_wd*Inputs!$E$8*(1-$B2028)-cost_fx*Inputs!$D$8))</f>
        <v>188475.351598829</v>
      </c>
      <c r="J2028" s="0" t="n">
        <f aca="false">G2028+H2028+I2028-fixed</f>
        <v>46854.3907925407</v>
      </c>
      <c r="K2028" s="0" t="n">
        <f aca="false">12*Inputs!$B$6*(1-MIN(1,Inputs!$G$6*$D2028)*churn_nonbuyers)*(ic*Inputs!$C$6+fee_wd*Inputs!$E$6*(1-$B2028)+fee_fx*Inputs!$D$6-cost_acc-cost_wd*Inputs!$E$6*(1-$B2028)-cost_fx*Inputs!$D$6)</f>
        <v>138061.404480197</v>
      </c>
      <c r="L2028" s="0" t="n">
        <f aca="false">12*Inputs!$B$7*(1-MIN(1,Inputs!$G$7*$D2028)*churn_nonbuyers)*(ic*Inputs!$C$7+fee_wd*Inputs!$E$7*(1-$B2028)+fee_fx*Inputs!$D$7-cost_acc-cost_wd*Inputs!$E$7*(1-$B2028)-cost_fx*Inputs!$D$7)</f>
        <v>337521.792672118</v>
      </c>
      <c r="M2028" s="0" t="n">
        <f aca="false">12*Inputs!$B$8*(1-MIN(1,Inputs!$G$8*$D2028)*churn_nonbuyers)*(ic*Inputs!$C$8+fee_wd*Inputs!$E$8*(1-$B2028)+fee_fx*Inputs!$D$8-cost_acc-cost_wd*Inputs!$E$8*(1-$B2028)-cost_fx*Inputs!$D$8)</f>
        <v>162808.717760918</v>
      </c>
      <c r="N2028" s="0" t="n">
        <f aca="false">K2028+L2028+I2028-fixed</f>
        <v>-35941.4512488563</v>
      </c>
      <c r="O2028" s="0" t="n">
        <f aca="false">K2028+L2028+M2028-fixed</f>
        <v>-61608.0850867666</v>
      </c>
      <c r="P2028" s="0" t="n">
        <f aca="false">12*Inputs!$B$6*(1-MIN(1,Inputs!$F$6*$D2028))*(ic*Inputs!$C$6+flat_fee-cost_acc-cost_wd*Inputs!$E$6*$E2028-cost_fx*Inputs!$D$6)+12*Inputs!$B$7*(1-MIN(1,Inputs!$F$7*$D2028))*(ic*Inputs!$C$7+flat_fee-cost_acc-cost_wd*Inputs!$E$7*$E2028-cost_fx*Inputs!$D$7)+12*Inputs!$B$8*(1-MIN(1,Inputs!$F$8*$D2028))*(ic*Inputs!$C$8+flat_fee-cost_acc-cost_wd*Inputs!$E$8*$E2028-cost_fx*Inputs!$D$8)-fixed</f>
        <v>141186.99172328</v>
      </c>
    </row>
    <row r="2029" customFormat="false" ht="15" hidden="false" customHeight="false" outlineLevel="0" collapsed="false">
      <c r="A2029" s="0" t="n">
        <v>1964</v>
      </c>
      <c r="B2029" s="0" t="n">
        <v>0.149179</v>
      </c>
      <c r="C2029" s="0" t="n">
        <v>0.955668</v>
      </c>
      <c r="D2029" s="0" t="n">
        <v>1.157348</v>
      </c>
      <c r="E2029" s="0" t="n">
        <v>1.257757</v>
      </c>
      <c r="F2029" s="0" t="n">
        <v>0.413527</v>
      </c>
      <c r="G2029" s="0" t="n">
        <f aca="false">12*Inputs!$B$6*(MIN(1,$H$50*$C2029)*(ic*Inputs!$C$6+pS+fee_fx*Inputs!$D$6-cost_acc-cost_wd*Inputs!$E$6*$E2029-cost_fx*Inputs!$D$6-$F2029)+(1-MIN(1,$H$50*$C2029))*(1-MIN(1,Inputs!$G$6*$D2029)*churn_nonbuyers)*(ic*Inputs!$C$6+fee_wd*Inputs!$E$6*(1-$B2029)+fee_fx*Inputs!$D$6-cost_acc-cost_wd*Inputs!$E$6*(1-$B2029)-cost_fx*Inputs!$D$6))</f>
        <v>212180.041761925</v>
      </c>
      <c r="H2029" s="0" t="n">
        <f aca="false">12*Inputs!$B$7*(MIN(1,$H$51*$C2029)*(ic*Inputs!$C$7+pE+fee_fx*Inputs!$D$7-cost_acc-cost_wd*Inputs!$E$7*$E2029-cost_fx*Inputs!$D$7-$F2029)+(1-MIN(1,$H$51*$C2029))*(1-MIN(1,Inputs!$G$7*$D2029)*churn_nonbuyers)*(ic*Inputs!$C$7+fee_wd*Inputs!$E$7*(1-$B2029)+fee_fx*Inputs!$D$7-cost_acc-cost_wd*Inputs!$E$7*(1-$B2029)-cost_fx*Inputs!$D$7))</f>
        <v>385098.505396418</v>
      </c>
      <c r="I2029" s="0" t="n">
        <f aca="false">12*Inputs!$B$8*(MIN(1,$H$52*$C2029)*(ic*Inputs!$C$8+pT-cost_acc-cost_wd*Inputs!$E$8-cost_fx*Inputs!$D$8-cost_ins)+(1-MIN(1,$H$52*$C2029))*(1-MIN(1,Inputs!$G$8*$D2029)*churn_nonbuyers)*(ic*Inputs!$C$8+fee_wd*Inputs!$E$8*(1-$B2029)+fee_fx*Inputs!$D$8-cost_acc-cost_wd*Inputs!$E$8*(1-$B2029)-cost_fx*Inputs!$D$8))</f>
        <v>157817.564353764</v>
      </c>
      <c r="J2029" s="0" t="n">
        <f aca="false">G2029+H2029+I2029-fixed</f>
        <v>55096.1115121077</v>
      </c>
      <c r="K2029" s="0" t="n">
        <f aca="false">12*Inputs!$B$6*(1-MIN(1,Inputs!$G$6*$D2029)*churn_nonbuyers)*(ic*Inputs!$C$6+fee_wd*Inputs!$E$6*(1-$B2029)+fee_fx*Inputs!$D$6-cost_acc-cost_wd*Inputs!$E$6*(1-$B2029)-cost_fx*Inputs!$D$6)</f>
        <v>169695.250684502</v>
      </c>
      <c r="L2029" s="0" t="n">
        <f aca="false">12*Inputs!$B$7*(1-MIN(1,Inputs!$G$7*$D2029)*churn_nonbuyers)*(ic*Inputs!$C$7+fee_wd*Inputs!$E$7*(1-$B2029)+fee_fx*Inputs!$D$7-cost_acc-cost_wd*Inputs!$E$7*(1-$B2029)-cost_fx*Inputs!$D$7)</f>
        <v>368464.799306702</v>
      </c>
      <c r="M2029" s="0" t="n">
        <f aca="false">12*Inputs!$B$8*(1-MIN(1,Inputs!$G$8*$D2029)*churn_nonbuyers)*(ic*Inputs!$C$8+fee_wd*Inputs!$E$8*(1-$B2029)+fee_fx*Inputs!$D$8-cost_acc-cost_wd*Inputs!$E$8*(1-$B2029)-cost_fx*Inputs!$D$8)</f>
        <v>60609.6447410112</v>
      </c>
      <c r="N2029" s="0" t="n">
        <f aca="false">K2029+L2029+I2029-fixed</f>
        <v>-4022.38565503177</v>
      </c>
      <c r="O2029" s="0" t="n">
        <f aca="false">K2029+L2029+M2029-fixed</f>
        <v>-101230.305267785</v>
      </c>
      <c r="P2029" s="0" t="n">
        <f aca="false">12*Inputs!$B$6*(1-MIN(1,Inputs!$F$6*$D2029))*(ic*Inputs!$C$6+flat_fee-cost_acc-cost_wd*Inputs!$E$6*$E2029-cost_fx*Inputs!$D$6)+12*Inputs!$B$7*(1-MIN(1,Inputs!$F$7*$D2029))*(ic*Inputs!$C$7+flat_fee-cost_acc-cost_wd*Inputs!$E$7*$E2029-cost_fx*Inputs!$D$7)+12*Inputs!$B$8*(1-MIN(1,Inputs!$F$8*$D2029))*(ic*Inputs!$C$8+flat_fee-cost_acc-cost_wd*Inputs!$E$8*$E2029-cost_fx*Inputs!$D$8)-fixed</f>
        <v>-119878.15531936</v>
      </c>
    </row>
    <row r="2030" customFormat="false" ht="15" hidden="false" customHeight="false" outlineLevel="0" collapsed="false">
      <c r="A2030" s="0" t="n">
        <v>1965</v>
      </c>
      <c r="B2030" s="0" t="n">
        <v>0.300188</v>
      </c>
      <c r="C2030" s="0" t="n">
        <v>0.61993</v>
      </c>
      <c r="D2030" s="0" t="n">
        <v>0.96288</v>
      </c>
      <c r="E2030" s="0" t="n">
        <v>1.306527</v>
      </c>
      <c r="F2030" s="0" t="n">
        <v>0.158881</v>
      </c>
      <c r="G2030" s="0" t="n">
        <f aca="false">12*Inputs!$B$6*(MIN(1,$H$50*$C2030)*(ic*Inputs!$C$6+pS+fee_fx*Inputs!$D$6-cost_acc-cost_wd*Inputs!$E$6*$E2030-cost_fx*Inputs!$D$6-$F2030)+(1-MIN(1,$H$50*$C2030))*(1-MIN(1,Inputs!$G$6*$D2030)*churn_nonbuyers)*(ic*Inputs!$C$6+fee_wd*Inputs!$E$6*(1-$B2030)+fee_fx*Inputs!$D$6-cost_acc-cost_wd*Inputs!$E$6*(1-$B2030)-cost_fx*Inputs!$D$6))</f>
        <v>182187.811725016</v>
      </c>
      <c r="H2030" s="0" t="n">
        <f aca="false">12*Inputs!$B$7*(MIN(1,$H$51*$C2030)*(ic*Inputs!$C$7+pE+fee_fx*Inputs!$D$7-cost_acc-cost_wd*Inputs!$E$7*$E2030-cost_fx*Inputs!$D$7-$F2030)+(1-MIN(1,$H$51*$C2030))*(1-MIN(1,Inputs!$G$7*$D2030)*churn_nonbuyers)*(ic*Inputs!$C$7+fee_wd*Inputs!$E$7*(1-$B2030)+fee_fx*Inputs!$D$7-cost_acc-cost_wd*Inputs!$E$7*(1-$B2030)-cost_fx*Inputs!$D$7))</f>
        <v>370658.860252379</v>
      </c>
      <c r="I2030" s="0" t="n">
        <f aca="false">12*Inputs!$B$8*(MIN(1,$H$52*$C2030)*(ic*Inputs!$C$8+pT-cost_acc-cost_wd*Inputs!$E$8-cost_fx*Inputs!$D$8-cost_ins)+(1-MIN(1,$H$52*$C2030))*(1-MIN(1,Inputs!$G$8*$D2030)*churn_nonbuyers)*(ic*Inputs!$C$8+fee_wd*Inputs!$E$8*(1-$B2030)+fee_fx*Inputs!$D$8-cost_acc-cost_wd*Inputs!$E$8*(1-$B2030)-cost_fx*Inputs!$D$8))</f>
        <v>146928.674956587</v>
      </c>
      <c r="J2030" s="0" t="n">
        <f aca="false">G2030+H2030+I2030-fixed</f>
        <v>-224.653066018131</v>
      </c>
      <c r="K2030" s="0" t="n">
        <f aca="false">12*Inputs!$B$6*(1-MIN(1,Inputs!$G$6*$D2030)*churn_nonbuyers)*(ic*Inputs!$C$6+fee_wd*Inputs!$E$6*(1-$B2030)+fee_fx*Inputs!$D$6-cost_acc-cost_wd*Inputs!$E$6*(1-$B2030)-cost_fx*Inputs!$D$6)</f>
        <v>150748.221754368</v>
      </c>
      <c r="L2030" s="0" t="n">
        <f aca="false">12*Inputs!$B$7*(1-MIN(1,Inputs!$G$7*$D2030)*churn_nonbuyers)*(ic*Inputs!$C$7+fee_wd*Inputs!$E$7*(1-$B2030)+fee_fx*Inputs!$D$7-cost_acc-cost_wd*Inputs!$E$7*(1-$B2030)-cost_fx*Inputs!$D$7)</f>
        <v>349574.606012621</v>
      </c>
      <c r="M2030" s="0" t="n">
        <f aca="false">12*Inputs!$B$8*(1-MIN(1,Inputs!$G$8*$D2030)*churn_nonbuyers)*(ic*Inputs!$C$8+fee_wd*Inputs!$E$8*(1-$B2030)+fee_fx*Inputs!$D$8-cost_acc-cost_wd*Inputs!$E$8*(1-$B2030)-cost_fx*Inputs!$D$8)</f>
        <v>101704.066320384</v>
      </c>
      <c r="N2030" s="0" t="n">
        <f aca="false">K2030+L2030+I2030-fixed</f>
        <v>-52748.4972764242</v>
      </c>
      <c r="O2030" s="0" t="n">
        <f aca="false">K2030+L2030+M2030-fixed</f>
        <v>-97973.1059126272</v>
      </c>
      <c r="P2030" s="0" t="n">
        <f aca="false">12*Inputs!$B$6*(1-MIN(1,Inputs!$F$6*$D2030))*(ic*Inputs!$C$6+flat_fee-cost_acc-cost_wd*Inputs!$E$6*$E2030-cost_fx*Inputs!$D$6)+12*Inputs!$B$7*(1-MIN(1,Inputs!$F$7*$D2030))*(ic*Inputs!$C$7+flat_fee-cost_acc-cost_wd*Inputs!$E$7*$E2030-cost_fx*Inputs!$D$7)+12*Inputs!$B$8*(1-MIN(1,Inputs!$F$8*$D2030))*(ic*Inputs!$C$8+flat_fee-cost_acc-cost_wd*Inputs!$E$8*$E2030-cost_fx*Inputs!$D$8)-fixed</f>
        <v>-43745.4443776</v>
      </c>
    </row>
    <row r="2031" customFormat="false" ht="15" hidden="false" customHeight="false" outlineLevel="0" collapsed="false">
      <c r="A2031" s="0" t="n">
        <v>1966</v>
      </c>
      <c r="B2031" s="0" t="n">
        <v>0.398837</v>
      </c>
      <c r="C2031" s="0" t="n">
        <v>0.96261</v>
      </c>
      <c r="D2031" s="0" t="n">
        <v>1.534395</v>
      </c>
      <c r="E2031" s="0" t="n">
        <v>1.132172</v>
      </c>
      <c r="F2031" s="0" t="n">
        <v>0.102204</v>
      </c>
      <c r="G2031" s="0" t="n">
        <f aca="false">12*Inputs!$B$6*(MIN(1,$H$50*$C2031)*(ic*Inputs!$C$6+pS+fee_fx*Inputs!$D$6-cost_acc-cost_wd*Inputs!$E$6*$E2031-cost_fx*Inputs!$D$6-$F2031)+(1-MIN(1,$H$50*$C2031))*(1-MIN(1,Inputs!$G$6*$D2031)*churn_nonbuyers)*(ic*Inputs!$C$6+fee_wd*Inputs!$E$6*(1-$B2031)+fee_fx*Inputs!$D$6-cost_acc-cost_wd*Inputs!$E$6*(1-$B2031)-cost_fx*Inputs!$D$6))</f>
        <v>188407.979377641</v>
      </c>
      <c r="H2031" s="0" t="n">
        <f aca="false">12*Inputs!$B$7*(MIN(1,$H$51*$C2031)*(ic*Inputs!$C$7+pE+fee_fx*Inputs!$D$7-cost_acc-cost_wd*Inputs!$E$7*$E2031-cost_fx*Inputs!$D$7-$F2031)+(1-MIN(1,$H$51*$C2031))*(1-MIN(1,Inputs!$G$7*$D2031)*churn_nonbuyers)*(ic*Inputs!$C$7+fee_wd*Inputs!$E$7*(1-$B2031)+fee_fx*Inputs!$D$7-cost_acc-cost_wd*Inputs!$E$7*(1-$B2031)-cost_fx*Inputs!$D$7))</f>
        <v>392661.817111346</v>
      </c>
      <c r="I2031" s="0" t="n">
        <f aca="false">12*Inputs!$B$8*(MIN(1,$H$52*$C2031)*(ic*Inputs!$C$8+pT-cost_acc-cost_wd*Inputs!$E$8-cost_fx*Inputs!$D$8-cost_ins)+(1-MIN(1,$H$52*$C2031))*(1-MIN(1,Inputs!$G$8*$D2031)*churn_nonbuyers)*(ic*Inputs!$C$8+fee_wd*Inputs!$E$8*(1-$B2031)+fee_fx*Inputs!$D$8-cost_acc-cost_wd*Inputs!$E$8*(1-$B2031)-cost_fx*Inputs!$D$8))</f>
        <v>138754.45584</v>
      </c>
      <c r="J2031" s="0" t="n">
        <f aca="false">G2031+H2031+I2031-fixed</f>
        <v>19824.2523289872</v>
      </c>
      <c r="K2031" s="0" t="n">
        <f aca="false">12*Inputs!$B$6*(1-MIN(1,Inputs!$G$6*$D2031)*churn_nonbuyers)*(ic*Inputs!$C$6+fee_wd*Inputs!$E$6*(1-$B2031)+fee_fx*Inputs!$D$6-cost_acc-cost_wd*Inputs!$E$6*(1-$B2031)-cost_fx*Inputs!$D$6)</f>
        <v>133106.979590028</v>
      </c>
      <c r="L2031" s="0" t="n">
        <f aca="false">12*Inputs!$B$7*(1-MIN(1,Inputs!$G$7*$D2031)*churn_nonbuyers)*(ic*Inputs!$C$7+fee_wd*Inputs!$E$7*(1-$B2031)+fee_fx*Inputs!$D$7-cost_acc-cost_wd*Inputs!$E$7*(1-$B2031)-cost_fx*Inputs!$D$7)</f>
        <v>329851.155594017</v>
      </c>
      <c r="M2031" s="0" t="n">
        <f aca="false">12*Inputs!$B$8*(1-MIN(1,Inputs!$G$8*$D2031)*churn_nonbuyers)*(ic*Inputs!$C$8+fee_wd*Inputs!$E$8*(1-$B2031)+fee_fx*Inputs!$D$8-cost_acc-cost_wd*Inputs!$E$8*(1-$B2031)-cost_fx*Inputs!$D$8)</f>
        <v>0</v>
      </c>
      <c r="N2031" s="0" t="n">
        <f aca="false">K2031+L2031+I2031-fixed</f>
        <v>-98287.4089759553</v>
      </c>
      <c r="O2031" s="0" t="n">
        <f aca="false">K2031+L2031+M2031-fixed</f>
        <v>-237041.864815955</v>
      </c>
      <c r="P2031" s="0" t="n">
        <f aca="false">12*Inputs!$B$6*(1-MIN(1,Inputs!$F$6*$D2031))*(ic*Inputs!$C$6+flat_fee-cost_acc-cost_wd*Inputs!$E$6*$E2031-cost_fx*Inputs!$D$6)+12*Inputs!$B$7*(1-MIN(1,Inputs!$F$7*$D2031))*(ic*Inputs!$C$7+flat_fee-cost_acc-cost_wd*Inputs!$E$7*$E2031-cost_fx*Inputs!$D$7)+12*Inputs!$B$8*(1-MIN(1,Inputs!$F$8*$D2031))*(ic*Inputs!$C$8+flat_fee-cost_acc-cost_wd*Inputs!$E$8*$E2031-cost_fx*Inputs!$D$8)-fixed</f>
        <v>-271034.9141344</v>
      </c>
    </row>
    <row r="2032" customFormat="false" ht="15" hidden="false" customHeight="false" outlineLevel="0" collapsed="false">
      <c r="A2032" s="0" t="n">
        <v>1967</v>
      </c>
      <c r="B2032" s="0" t="n">
        <v>0.230045</v>
      </c>
      <c r="C2032" s="0" t="n">
        <v>1.068681</v>
      </c>
      <c r="D2032" s="0" t="n">
        <v>0.937071</v>
      </c>
      <c r="E2032" s="0" t="n">
        <v>1.340184</v>
      </c>
      <c r="F2032" s="0" t="n">
        <v>0.132946</v>
      </c>
      <c r="G2032" s="0" t="n">
        <f aca="false">12*Inputs!$B$6*(MIN(1,$H$50*$C2032)*(ic*Inputs!$C$6+pS+fee_fx*Inputs!$D$6-cost_acc-cost_wd*Inputs!$E$6*$E2032-cost_fx*Inputs!$D$6-$F2032)+(1-MIN(1,$H$50*$C2032))*(1-MIN(1,Inputs!$G$6*$D2032)*churn_nonbuyers)*(ic*Inputs!$C$6+fee_wd*Inputs!$E$6*(1-$B2032)+fee_fx*Inputs!$D$6-cost_acc-cost_wd*Inputs!$E$6*(1-$B2032)-cost_fx*Inputs!$D$6))</f>
        <v>213747.126960159</v>
      </c>
      <c r="H2032" s="0" t="n">
        <f aca="false">12*Inputs!$B$7*(MIN(1,$H$51*$C2032)*(ic*Inputs!$C$7+pE+fee_fx*Inputs!$D$7-cost_acc-cost_wd*Inputs!$E$7*$E2032-cost_fx*Inputs!$D$7-$F2032)+(1-MIN(1,$H$51*$C2032))*(1-MIN(1,Inputs!$G$7*$D2032)*churn_nonbuyers)*(ic*Inputs!$C$7+fee_wd*Inputs!$E$7*(1-$B2032)+fee_fx*Inputs!$D$7-cost_acc-cost_wd*Inputs!$E$7*(1-$B2032)-cost_fx*Inputs!$D$7))</f>
        <v>389153.941527774</v>
      </c>
      <c r="I2032" s="0" t="n">
        <f aca="false">12*Inputs!$B$8*(MIN(1,$H$52*$C2032)*(ic*Inputs!$C$8+pT-cost_acc-cost_wd*Inputs!$E$8-cost_fx*Inputs!$D$8-cost_ins)+(1-MIN(1,$H$52*$C2032))*(1-MIN(1,Inputs!$G$8*$D2032)*churn_nonbuyers)*(ic*Inputs!$C$8+fee_wd*Inputs!$E$8*(1-$B2032)+fee_fx*Inputs!$D$8-cost_acc-cost_wd*Inputs!$E$8*(1-$B2032)-cost_fx*Inputs!$D$8))</f>
        <v>181377.369977566</v>
      </c>
      <c r="J2032" s="0" t="n">
        <f aca="false">G2032+H2032+I2032-fixed</f>
        <v>84278.4384654993</v>
      </c>
      <c r="K2032" s="0" t="n">
        <f aca="false">12*Inputs!$B$6*(1-MIN(1,Inputs!$G$6*$D2032)*churn_nonbuyers)*(ic*Inputs!$C$6+fee_wd*Inputs!$E$6*(1-$B2032)+fee_fx*Inputs!$D$6-cost_acc-cost_wd*Inputs!$E$6*(1-$B2032)-cost_fx*Inputs!$D$6)</f>
        <v>160579.937507004</v>
      </c>
      <c r="L2032" s="0" t="n">
        <f aca="false">12*Inputs!$B$7*(1-MIN(1,Inputs!$G$7*$D2032)*churn_nonbuyers)*(ic*Inputs!$C$7+fee_wd*Inputs!$E$7*(1-$B2032)+fee_fx*Inputs!$D$7-cost_acc-cost_wd*Inputs!$E$7*(1-$B2032)-cost_fx*Inputs!$D$7)</f>
        <v>359669.965096203</v>
      </c>
      <c r="M2032" s="0" t="n">
        <f aca="false">12*Inputs!$B$8*(1-MIN(1,Inputs!$G$8*$D2032)*churn_nonbuyers)*(ic*Inputs!$C$8+fee_wd*Inputs!$E$8*(1-$B2032)+fee_fx*Inputs!$D$8-cost_acc-cost_wd*Inputs!$E$8*(1-$B2032)-cost_fx*Inputs!$D$8)</f>
        <v>108498.959459352</v>
      </c>
      <c r="N2032" s="0" t="n">
        <f aca="false">K2032+L2032+I2032-fixed</f>
        <v>1627.27258077275</v>
      </c>
      <c r="O2032" s="0" t="n">
        <f aca="false">K2032+L2032+M2032-fixed</f>
        <v>-71251.1379374415</v>
      </c>
      <c r="P2032" s="0" t="n">
        <f aca="false">12*Inputs!$B$6*(1-MIN(1,Inputs!$F$6*$D2032))*(ic*Inputs!$C$6+flat_fee-cost_acc-cost_wd*Inputs!$E$6*$E2032-cost_fx*Inputs!$D$6)+12*Inputs!$B$7*(1-MIN(1,Inputs!$F$7*$D2032))*(ic*Inputs!$C$7+flat_fee-cost_acc-cost_wd*Inputs!$E$7*$E2032-cost_fx*Inputs!$D$7)+12*Inputs!$B$8*(1-MIN(1,Inputs!$F$8*$D2032))*(ic*Inputs!$C$8+flat_fee-cost_acc-cost_wd*Inputs!$E$8*$E2032-cost_fx*Inputs!$D$8)-fixed</f>
        <v>-46137.84823264</v>
      </c>
    </row>
    <row r="2033" customFormat="false" ht="15" hidden="false" customHeight="false" outlineLevel="0" collapsed="false">
      <c r="A2033" s="0" t="n">
        <v>1968</v>
      </c>
      <c r="B2033" s="0" t="n">
        <v>0.070803</v>
      </c>
      <c r="C2033" s="0" t="n">
        <v>0.965638</v>
      </c>
      <c r="D2033" s="0" t="n">
        <v>1.612908</v>
      </c>
      <c r="E2033" s="0" t="n">
        <v>1.314836</v>
      </c>
      <c r="F2033" s="0" t="n">
        <v>0.132434</v>
      </c>
      <c r="G2033" s="0" t="n">
        <f aca="false">12*Inputs!$B$6*(MIN(1,$H$50*$C2033)*(ic*Inputs!$C$6+pS+fee_fx*Inputs!$D$6-cost_acc-cost_wd*Inputs!$E$6*$E2033-cost_fx*Inputs!$D$6-$F2033)+(1-MIN(1,$H$50*$C2033))*(1-MIN(1,Inputs!$G$6*$D2033)*churn_nonbuyers)*(ic*Inputs!$C$6+fee_wd*Inputs!$E$6*(1-$B2033)+fee_fx*Inputs!$D$6-cost_acc-cost_wd*Inputs!$E$6*(1-$B2033)-cost_fx*Inputs!$D$6))</f>
        <v>223395.816158683</v>
      </c>
      <c r="H2033" s="0" t="n">
        <f aca="false">12*Inputs!$B$7*(MIN(1,$H$51*$C2033)*(ic*Inputs!$C$7+pE+fee_fx*Inputs!$D$7-cost_acc-cost_wd*Inputs!$E$7*$E2033-cost_fx*Inputs!$D$7-$F2033)+(1-MIN(1,$H$51*$C2033))*(1-MIN(1,Inputs!$G$7*$D2033)*churn_nonbuyers)*(ic*Inputs!$C$7+fee_wd*Inputs!$E$7*(1-$B2033)+fee_fx*Inputs!$D$7-cost_acc-cost_wd*Inputs!$E$7*(1-$B2033)-cost_fx*Inputs!$D$7))</f>
        <v>397946.90423001</v>
      </c>
      <c r="I2033" s="0" t="n">
        <f aca="false">12*Inputs!$B$8*(MIN(1,$H$52*$C2033)*(ic*Inputs!$C$8+pT-cost_acc-cost_wd*Inputs!$E$8-cost_fx*Inputs!$D$8-cost_ins)+(1-MIN(1,$H$52*$C2033))*(1-MIN(1,Inputs!$G$8*$D2033)*churn_nonbuyers)*(ic*Inputs!$C$8+fee_wd*Inputs!$E$8*(1-$B2033)+fee_fx*Inputs!$D$8-cost_acc-cost_wd*Inputs!$E$8*(1-$B2033)-cost_fx*Inputs!$D$8))</f>
        <v>139190.923872</v>
      </c>
      <c r="J2033" s="0" t="n">
        <f aca="false">G2033+H2033+I2033-fixed</f>
        <v>60533.6442606929</v>
      </c>
      <c r="K2033" s="0" t="n">
        <f aca="false">12*Inputs!$B$6*(1-MIN(1,Inputs!$G$6*$D2033)*churn_nonbuyers)*(ic*Inputs!$C$6+fee_wd*Inputs!$E$6*(1-$B2033)+fee_fx*Inputs!$D$6-cost_acc-cost_wd*Inputs!$E$6*(1-$B2033)-cost_fx*Inputs!$D$6)</f>
        <v>175968.486180893</v>
      </c>
      <c r="L2033" s="0" t="n">
        <f aca="false">12*Inputs!$B$7*(1-MIN(1,Inputs!$G$7*$D2033)*churn_nonbuyers)*(ic*Inputs!$C$7+fee_wd*Inputs!$E$7*(1-$B2033)+fee_fx*Inputs!$D$7-cost_acc-cost_wd*Inputs!$E$7*(1-$B2033)-cost_fx*Inputs!$D$7)</f>
        <v>373987.971324536</v>
      </c>
      <c r="M2033" s="0" t="n">
        <f aca="false">12*Inputs!$B$8*(1-MIN(1,Inputs!$G$8*$D2033)*churn_nonbuyers)*(ic*Inputs!$C$8+fee_wd*Inputs!$E$8*(1-$B2033)+fee_fx*Inputs!$D$8-cost_acc-cost_wd*Inputs!$E$8*(1-$B2033)-cost_fx*Inputs!$D$8)</f>
        <v>0</v>
      </c>
      <c r="N2033" s="0" t="n">
        <f aca="false">K2033+L2033+I2033-fixed</f>
        <v>-10852.6186225716</v>
      </c>
      <c r="O2033" s="0" t="n">
        <f aca="false">K2033+L2033+M2033-fixed</f>
        <v>-150043.542494572</v>
      </c>
      <c r="P2033" s="0" t="n">
        <f aca="false">12*Inputs!$B$6*(1-MIN(1,Inputs!$F$6*$D2033))*(ic*Inputs!$C$6+flat_fee-cost_acc-cost_wd*Inputs!$E$6*$E2033-cost_fx*Inputs!$D$6)+12*Inputs!$B$7*(1-MIN(1,Inputs!$F$7*$D2033))*(ic*Inputs!$C$7+flat_fee-cost_acc-cost_wd*Inputs!$E$7*$E2033-cost_fx*Inputs!$D$7)+12*Inputs!$B$8*(1-MIN(1,Inputs!$F$8*$D2033))*(ic*Inputs!$C$8+flat_fee-cost_acc-cost_wd*Inputs!$E$8*$E2033-cost_fx*Inputs!$D$8)-fixed</f>
        <v>-364861.41388288</v>
      </c>
    </row>
    <row r="2034" customFormat="false" ht="15" hidden="false" customHeight="false" outlineLevel="0" collapsed="false">
      <c r="A2034" s="0" t="n">
        <v>1969</v>
      </c>
      <c r="B2034" s="0" t="n">
        <v>0.058932</v>
      </c>
      <c r="C2034" s="0" t="n">
        <v>1.087517</v>
      </c>
      <c r="D2034" s="0" t="n">
        <v>0.897876</v>
      </c>
      <c r="E2034" s="0" t="n">
        <v>1.112041</v>
      </c>
      <c r="F2034" s="0" t="n">
        <v>0.237922</v>
      </c>
      <c r="G2034" s="0" t="n">
        <f aca="false">12*Inputs!$B$6*(MIN(1,$H$50*$C2034)*(ic*Inputs!$C$6+pS+fee_fx*Inputs!$D$6-cost_acc-cost_wd*Inputs!$E$6*$E2034-cost_fx*Inputs!$D$6-$F2034)+(1-MIN(1,$H$50*$C2034))*(1-MIN(1,Inputs!$G$6*$D2034)*churn_nonbuyers)*(ic*Inputs!$C$6+fee_wd*Inputs!$E$6*(1-$B2034)+fee_fx*Inputs!$D$6-cost_acc-cost_wd*Inputs!$E$6*(1-$B2034)-cost_fx*Inputs!$D$6))</f>
        <v>239558.364994428</v>
      </c>
      <c r="H2034" s="0" t="n">
        <f aca="false">12*Inputs!$B$7*(MIN(1,$H$51*$C2034)*(ic*Inputs!$C$7+pE+fee_fx*Inputs!$D$7-cost_acc-cost_wd*Inputs!$E$7*$E2034-cost_fx*Inputs!$D$7-$F2034)+(1-MIN(1,$H$51*$C2034))*(1-MIN(1,Inputs!$G$7*$D2034)*churn_nonbuyers)*(ic*Inputs!$C$7+fee_wd*Inputs!$E$7*(1-$B2034)+fee_fx*Inputs!$D$7-cost_acc-cost_wd*Inputs!$E$7*(1-$B2034)-cost_fx*Inputs!$D$7))</f>
        <v>425472.460448359</v>
      </c>
      <c r="I2034" s="0" t="n">
        <f aca="false">12*Inputs!$B$8*(MIN(1,$H$52*$C2034)*(ic*Inputs!$C$8+pT-cost_acc-cost_wd*Inputs!$E$8-cost_fx*Inputs!$D$8-cost_ins)+(1-MIN(1,$H$52*$C2034))*(1-MIN(1,Inputs!$G$8*$D2034)*churn_nonbuyers)*(ic*Inputs!$C$8+fee_wd*Inputs!$E$8*(1-$B2034)+fee_fx*Inputs!$D$8-cost_acc-cost_wd*Inputs!$E$8*(1-$B2034)-cost_fx*Inputs!$D$8))</f>
        <v>185455.955796486</v>
      </c>
      <c r="J2034" s="0" t="n">
        <f aca="false">G2034+H2034+I2034-fixed</f>
        <v>150486.781239272</v>
      </c>
      <c r="K2034" s="0" t="n">
        <f aca="false">12*Inputs!$B$6*(1-MIN(1,Inputs!$G$6*$D2034)*churn_nonbuyers)*(ic*Inputs!$C$6+fee_wd*Inputs!$E$6*(1-$B2034)+fee_fx*Inputs!$D$6-cost_acc-cost_wd*Inputs!$E$6*(1-$B2034)-cost_fx*Inputs!$D$6)</f>
        <v>184444.18004471</v>
      </c>
      <c r="L2034" s="0" t="n">
        <f aca="false">12*Inputs!$B$7*(1-MIN(1,Inputs!$G$7*$D2034)*churn_nonbuyers)*(ic*Inputs!$C$7+fee_wd*Inputs!$E$7*(1-$B2034)+fee_fx*Inputs!$D$7-cost_acc-cost_wd*Inputs!$E$7*(1-$B2034)-cost_fx*Inputs!$D$7)</f>
        <v>384081.670778826</v>
      </c>
      <c r="M2034" s="0" t="n">
        <f aca="false">12*Inputs!$B$8*(1-MIN(1,Inputs!$G$8*$D2034)*churn_nonbuyers)*(ic*Inputs!$C$8+fee_wd*Inputs!$E$8*(1-$B2034)+fee_fx*Inputs!$D$8-cost_acc-cost_wd*Inputs!$E$8*(1-$B2034)-cost_fx*Inputs!$D$8)</f>
        <v>120202.453435315</v>
      </c>
      <c r="N2034" s="0" t="n">
        <f aca="false">K2034+L2034+I2034-fixed</f>
        <v>53981.8066200224</v>
      </c>
      <c r="O2034" s="0" t="n">
        <f aca="false">K2034+L2034+M2034-fixed</f>
        <v>-11271.6957411481</v>
      </c>
      <c r="P2034" s="0" t="n">
        <f aca="false">12*Inputs!$B$6*(1-MIN(1,Inputs!$F$6*$D2034))*(ic*Inputs!$C$6+flat_fee-cost_acc-cost_wd*Inputs!$E$6*$E2034-cost_fx*Inputs!$D$6)+12*Inputs!$B$7*(1-MIN(1,Inputs!$F$7*$D2034))*(ic*Inputs!$C$7+flat_fee-cost_acc-cost_wd*Inputs!$E$7*$E2034-cost_fx*Inputs!$D$7)+12*Inputs!$B$8*(1-MIN(1,Inputs!$F$8*$D2034))*(ic*Inputs!$C$8+flat_fee-cost_acc-cost_wd*Inputs!$E$8*$E2034-cost_fx*Inputs!$D$8)-fixed</f>
        <v>76914.7730518399</v>
      </c>
    </row>
    <row r="2035" customFormat="false" ht="15" hidden="false" customHeight="false" outlineLevel="0" collapsed="false">
      <c r="A2035" s="0" t="n">
        <v>1970</v>
      </c>
      <c r="B2035" s="0" t="n">
        <v>0.523558</v>
      </c>
      <c r="C2035" s="0" t="n">
        <v>0.974666</v>
      </c>
      <c r="D2035" s="0" t="n">
        <v>1.916679</v>
      </c>
      <c r="E2035" s="0" t="n">
        <v>1.296091</v>
      </c>
      <c r="F2035" s="0" t="n">
        <v>0.005073</v>
      </c>
      <c r="G2035" s="0" t="n">
        <f aca="false">12*Inputs!$B$6*(MIN(1,$H$50*$C2035)*(ic*Inputs!$C$6+pS+fee_fx*Inputs!$D$6-cost_acc-cost_wd*Inputs!$E$6*$E2035-cost_fx*Inputs!$D$6-$F2035)+(1-MIN(1,$H$50*$C2035))*(1-MIN(1,Inputs!$G$6*$D2035)*churn_nonbuyers)*(ic*Inputs!$C$6+fee_wd*Inputs!$E$6*(1-$B2035)+fee_fx*Inputs!$D$6-cost_acc-cost_wd*Inputs!$E$6*(1-$B2035)-cost_fx*Inputs!$D$6))</f>
        <v>170087.512628895</v>
      </c>
      <c r="H2035" s="0" t="n">
        <f aca="false">12*Inputs!$B$7*(MIN(1,$H$51*$C2035)*(ic*Inputs!$C$7+pE+fee_fx*Inputs!$D$7-cost_acc-cost_wd*Inputs!$E$7*$E2035-cost_fx*Inputs!$D$7-$F2035)+(1-MIN(1,$H$51*$C2035))*(1-MIN(1,Inputs!$G$7*$D2035)*churn_nonbuyers)*(ic*Inputs!$C$7+fee_wd*Inputs!$E$7*(1-$B2035)+fee_fx*Inputs!$D$7-cost_acc-cost_wd*Inputs!$E$7*(1-$B2035)-cost_fx*Inputs!$D$7))</f>
        <v>367749.150802023</v>
      </c>
      <c r="I2035" s="0" t="n">
        <f aca="false">12*Inputs!$B$8*(MIN(1,$H$52*$C2035)*(ic*Inputs!$C$8+pT-cost_acc-cost_wd*Inputs!$E$8-cost_fx*Inputs!$D$8-cost_ins)+(1-MIN(1,$H$52*$C2035))*(1-MIN(1,Inputs!$G$8*$D2035)*churn_nonbuyers)*(ic*Inputs!$C$8+fee_wd*Inputs!$E$8*(1-$B2035)+fee_fx*Inputs!$D$8-cost_acc-cost_wd*Inputs!$E$8*(1-$B2035)-cost_fx*Inputs!$D$8))</f>
        <v>140492.255904</v>
      </c>
      <c r="J2035" s="0" t="n">
        <f aca="false">G2035+H2035+I2035-fixed</f>
        <v>-21671.0806650824</v>
      </c>
      <c r="K2035" s="0" t="n">
        <f aca="false">12*Inputs!$B$6*(1-MIN(1,Inputs!$G$6*$D2035)*churn_nonbuyers)*(ic*Inputs!$C$6+fee_wd*Inputs!$E$6*(1-$B2035)+fee_fx*Inputs!$D$6-cost_acc-cost_wd*Inputs!$E$6*(1-$B2035)-cost_fx*Inputs!$D$6)</f>
        <v>114112.67057195</v>
      </c>
      <c r="L2035" s="0" t="n">
        <f aca="false">12*Inputs!$B$7*(1-MIN(1,Inputs!$G$7*$D2035)*churn_nonbuyers)*(ic*Inputs!$C$7+fee_wd*Inputs!$E$7*(1-$B2035)+fee_fx*Inputs!$D$7-cost_acc-cost_wd*Inputs!$E$7*(1-$B2035)-cost_fx*Inputs!$D$7)</f>
        <v>308958.58695117</v>
      </c>
      <c r="M2035" s="0" t="n">
        <f aca="false">12*Inputs!$B$8*(1-MIN(1,Inputs!$G$8*$D2035)*churn_nonbuyers)*(ic*Inputs!$C$8+fee_wd*Inputs!$E$8*(1-$B2035)+fee_fx*Inputs!$D$8-cost_acc-cost_wd*Inputs!$E$8*(1-$B2035)-cost_fx*Inputs!$D$8)</f>
        <v>0</v>
      </c>
      <c r="N2035" s="0" t="n">
        <f aca="false">K2035+L2035+I2035-fixed</f>
        <v>-136436.486572879</v>
      </c>
      <c r="O2035" s="0" t="n">
        <f aca="false">K2035+L2035+M2035-fixed</f>
        <v>-276928.742476879</v>
      </c>
      <c r="P2035" s="0" t="n">
        <f aca="false">12*Inputs!$B$6*(1-MIN(1,Inputs!$F$6*$D2035))*(ic*Inputs!$C$6+flat_fee-cost_acc-cost_wd*Inputs!$E$6*$E2035-cost_fx*Inputs!$D$6)+12*Inputs!$B$7*(1-MIN(1,Inputs!$F$7*$D2035))*(ic*Inputs!$C$7+flat_fee-cost_acc-cost_wd*Inputs!$E$7*$E2035-cost_fx*Inputs!$D$7)+12*Inputs!$B$8*(1-MIN(1,Inputs!$F$8*$D2035))*(ic*Inputs!$C$8+flat_fee-cost_acc-cost_wd*Inputs!$E$8*$E2035-cost_fx*Inputs!$D$8)-fixed</f>
        <v>-469939.469342018</v>
      </c>
    </row>
    <row r="2036" customFormat="false" ht="15" hidden="false" customHeight="false" outlineLevel="0" collapsed="false">
      <c r="A2036" s="0" t="n">
        <v>1971</v>
      </c>
      <c r="B2036" s="0" t="n">
        <v>0.092277</v>
      </c>
      <c r="C2036" s="0" t="n">
        <v>0.773842</v>
      </c>
      <c r="D2036" s="0" t="n">
        <v>0.909615</v>
      </c>
      <c r="E2036" s="0" t="n">
        <v>1.130994</v>
      </c>
      <c r="F2036" s="0" t="n">
        <v>0.102885</v>
      </c>
      <c r="G2036" s="0" t="n">
        <f aca="false">12*Inputs!$B$6*(MIN(1,$H$50*$C2036)*(ic*Inputs!$C$6+pS+fee_fx*Inputs!$D$6-cost_acc-cost_wd*Inputs!$E$6*$E2036-cost_fx*Inputs!$D$6-$F2036)+(1-MIN(1,$H$50*$C2036))*(1-MIN(1,Inputs!$G$6*$D2036)*churn_nonbuyers)*(ic*Inputs!$C$6+fee_wd*Inputs!$E$6*(1-$B2036)+fee_fx*Inputs!$D$6-cost_acc-cost_wd*Inputs!$E$6*(1-$B2036)-cost_fx*Inputs!$D$6))</f>
        <v>221325.466819091</v>
      </c>
      <c r="H2036" s="0" t="n">
        <f aca="false">12*Inputs!$B$7*(MIN(1,$H$51*$C2036)*(ic*Inputs!$C$7+pE+fee_fx*Inputs!$D$7-cost_acc-cost_wd*Inputs!$E$7*$E2036-cost_fx*Inputs!$D$7-$F2036)+(1-MIN(1,$H$51*$C2036))*(1-MIN(1,Inputs!$G$7*$D2036)*churn_nonbuyers)*(ic*Inputs!$C$7+fee_wd*Inputs!$E$7*(1-$B2036)+fee_fx*Inputs!$D$7-cost_acc-cost_wd*Inputs!$E$7*(1-$B2036)-cost_fx*Inputs!$D$7))</f>
        <v>414542.579597099</v>
      </c>
      <c r="I2036" s="0" t="n">
        <f aca="false">12*Inputs!$B$8*(MIN(1,$H$52*$C2036)*(ic*Inputs!$C$8+pT-cost_acc-cost_wd*Inputs!$E$8-cost_fx*Inputs!$D$8-cost_ins)+(1-MIN(1,$H$52*$C2036))*(1-MIN(1,Inputs!$G$8*$D2036)*churn_nonbuyers)*(ic*Inputs!$C$8+fee_wd*Inputs!$E$8*(1-$B2036)+fee_fx*Inputs!$D$8-cost_acc-cost_wd*Inputs!$E$8*(1-$B2036)-cost_fx*Inputs!$D$8))</f>
        <v>165149.668276427</v>
      </c>
      <c r="J2036" s="0" t="n">
        <f aca="false">G2036+H2036+I2036-fixed</f>
        <v>101017.714692616</v>
      </c>
      <c r="K2036" s="0" t="n">
        <f aca="false">12*Inputs!$B$6*(1-MIN(1,Inputs!$G$6*$D2036)*churn_nonbuyers)*(ic*Inputs!$C$6+fee_wd*Inputs!$E$6*(1-$B2036)+fee_fx*Inputs!$D$6-cost_acc-cost_wd*Inputs!$E$6*(1-$B2036)-cost_fx*Inputs!$D$6)</f>
        <v>179747.535912156</v>
      </c>
      <c r="L2036" s="0" t="n">
        <f aca="false">12*Inputs!$B$7*(1-MIN(1,Inputs!$G$7*$D2036)*churn_nonbuyers)*(ic*Inputs!$C$7+fee_wd*Inputs!$E$7*(1-$B2036)+fee_fx*Inputs!$D$7-cost_acc-cost_wd*Inputs!$E$7*(1-$B2036)-cost_fx*Inputs!$D$7)</f>
        <v>379272.014827294</v>
      </c>
      <c r="M2036" s="0" t="n">
        <f aca="false">12*Inputs!$B$8*(1-MIN(1,Inputs!$G$8*$D2036)*churn_nonbuyers)*(ic*Inputs!$C$8+fee_wd*Inputs!$E$8*(1-$B2036)+fee_fx*Inputs!$D$8-cost_acc-cost_wd*Inputs!$E$8*(1-$B2036)-cost_fx*Inputs!$D$8)</f>
        <v>116962.136656728</v>
      </c>
      <c r="N2036" s="0" t="n">
        <f aca="false">K2036+L2036+I2036-fixed</f>
        <v>24169.2190158766</v>
      </c>
      <c r="O2036" s="0" t="n">
        <f aca="false">K2036+L2036+M2036-fixed</f>
        <v>-24018.3126038223</v>
      </c>
      <c r="P2036" s="0" t="n">
        <f aca="false">12*Inputs!$B$6*(1-MIN(1,Inputs!$F$6*$D2036))*(ic*Inputs!$C$6+flat_fee-cost_acc-cost_wd*Inputs!$E$6*$E2036-cost_fx*Inputs!$D$6)+12*Inputs!$B$7*(1-MIN(1,Inputs!$F$7*$D2036))*(ic*Inputs!$C$7+flat_fee-cost_acc-cost_wd*Inputs!$E$7*$E2036-cost_fx*Inputs!$D$7)+12*Inputs!$B$8*(1-MIN(1,Inputs!$F$8*$D2036))*(ic*Inputs!$C$8+flat_fee-cost_acc-cost_wd*Inputs!$E$8*$E2036-cost_fx*Inputs!$D$8)-fixed</f>
        <v>62011.6500343999</v>
      </c>
    </row>
    <row r="2037" customFormat="false" ht="15" hidden="false" customHeight="false" outlineLevel="0" collapsed="false">
      <c r="A2037" s="0" t="n">
        <v>1972</v>
      </c>
      <c r="B2037" s="0" t="n">
        <v>0.247039</v>
      </c>
      <c r="C2037" s="0" t="n">
        <v>0.775992</v>
      </c>
      <c r="D2037" s="0" t="n">
        <v>1.468838</v>
      </c>
      <c r="E2037" s="0" t="n">
        <v>1.113214</v>
      </c>
      <c r="F2037" s="0" t="n">
        <v>0.119158</v>
      </c>
      <c r="G2037" s="0" t="n">
        <f aca="false">12*Inputs!$B$6*(MIN(1,$H$50*$C2037)*(ic*Inputs!$C$6+pS+fee_fx*Inputs!$D$6-cost_acc-cost_wd*Inputs!$E$6*$E2037-cost_fx*Inputs!$D$6-$F2037)+(1-MIN(1,$H$50*$C2037))*(1-MIN(1,Inputs!$G$6*$D2037)*churn_nonbuyers)*(ic*Inputs!$C$6+fee_wd*Inputs!$E$6*(1-$B2037)+fee_fx*Inputs!$D$6-cost_acc-cost_wd*Inputs!$E$6*(1-$B2037)-cost_fx*Inputs!$D$6))</f>
        <v>197162.23524559</v>
      </c>
      <c r="H2037" s="0" t="n">
        <f aca="false">12*Inputs!$B$7*(MIN(1,$H$51*$C2037)*(ic*Inputs!$C$7+pE+fee_fx*Inputs!$D$7-cost_acc-cost_wd*Inputs!$E$7*$E2037-cost_fx*Inputs!$D$7-$F2037)+(1-MIN(1,$H$51*$C2037))*(1-MIN(1,Inputs!$G$7*$D2037)*churn_nonbuyers)*(ic*Inputs!$C$7+fee_wd*Inputs!$E$7*(1-$B2037)+fee_fx*Inputs!$D$7-cost_acc-cost_wd*Inputs!$E$7*(1-$B2037)-cost_fx*Inputs!$D$7))</f>
        <v>396300.550221792</v>
      </c>
      <c r="I2037" s="0" t="n">
        <f aca="false">12*Inputs!$B$8*(MIN(1,$H$52*$C2037)*(ic*Inputs!$C$8+pT-cost_acc-cost_wd*Inputs!$E$8-cost_fx*Inputs!$D$8-cost_ins)+(1-MIN(1,$H$52*$C2037))*(1-MIN(1,Inputs!$G$8*$D2037)*churn_nonbuyers)*(ic*Inputs!$C$8+fee_wd*Inputs!$E$8*(1-$B2037)+fee_fx*Inputs!$D$8-cost_acc-cost_wd*Inputs!$E$8*(1-$B2037)-cost_fx*Inputs!$D$8))</f>
        <v>111854.590848</v>
      </c>
      <c r="J2037" s="0" t="n">
        <f aca="false">G2037+H2037+I2037-fixed</f>
        <v>5317.37631538266</v>
      </c>
      <c r="K2037" s="0" t="n">
        <f aca="false">12*Inputs!$B$6*(1-MIN(1,Inputs!$G$6*$D2037)*churn_nonbuyers)*(ic*Inputs!$C$6+fee_wd*Inputs!$E$6*(1-$B2037)+fee_fx*Inputs!$D$6-cost_acc-cost_wd*Inputs!$E$6*(1-$B2037)-cost_fx*Inputs!$D$6)</f>
        <v>153833.09090891</v>
      </c>
      <c r="L2037" s="0" t="n">
        <f aca="false">12*Inputs!$B$7*(1-MIN(1,Inputs!$G$7*$D2037)*churn_nonbuyers)*(ic*Inputs!$C$7+fee_wd*Inputs!$E$7*(1-$B2037)+fee_fx*Inputs!$D$7-cost_acc-cost_wd*Inputs!$E$7*(1-$B2037)-cost_fx*Inputs!$D$7)</f>
        <v>351426.875921346</v>
      </c>
      <c r="M2037" s="0" t="n">
        <f aca="false">12*Inputs!$B$8*(1-MIN(1,Inputs!$G$8*$D2037)*churn_nonbuyers)*(ic*Inputs!$C$8+fee_wd*Inputs!$E$8*(1-$B2037)+fee_fx*Inputs!$D$8-cost_acc-cost_wd*Inputs!$E$8*(1-$B2037)-cost_fx*Inputs!$D$8)</f>
        <v>0</v>
      </c>
      <c r="N2037" s="0" t="n">
        <f aca="false">K2037+L2037+I2037-fixed</f>
        <v>-82885.4423217434</v>
      </c>
      <c r="O2037" s="0" t="n">
        <f aca="false">K2037+L2037+M2037-fixed</f>
        <v>-194740.033169743</v>
      </c>
      <c r="P2037" s="0" t="n">
        <f aca="false">12*Inputs!$B$6*(1-MIN(1,Inputs!$F$6*$D2037))*(ic*Inputs!$C$6+flat_fee-cost_acc-cost_wd*Inputs!$E$6*$E2037-cost_fx*Inputs!$D$6)+12*Inputs!$B$7*(1-MIN(1,Inputs!$F$7*$D2037))*(ic*Inputs!$C$7+flat_fee-cost_acc-cost_wd*Inputs!$E$7*$E2037-cost_fx*Inputs!$D$7)+12*Inputs!$B$8*(1-MIN(1,Inputs!$F$8*$D2037))*(ic*Inputs!$C$8+flat_fee-cost_acc-cost_wd*Inputs!$E$8*$E2037-cost_fx*Inputs!$D$8)-fixed</f>
        <v>-230088.35758432</v>
      </c>
    </row>
    <row r="2038" customFormat="false" ht="15" hidden="false" customHeight="false" outlineLevel="0" collapsed="false">
      <c r="A2038" s="0" t="n">
        <v>1973</v>
      </c>
      <c r="B2038" s="0" t="n">
        <v>0.425585</v>
      </c>
      <c r="C2038" s="0" t="n">
        <v>1.001832</v>
      </c>
      <c r="D2038" s="0" t="n">
        <v>1.097166</v>
      </c>
      <c r="E2038" s="0" t="n">
        <v>1.126319</v>
      </c>
      <c r="F2038" s="0" t="n">
        <v>0.280587</v>
      </c>
      <c r="G2038" s="0" t="n">
        <f aca="false">12*Inputs!$B$6*(MIN(1,$H$50*$C2038)*(ic*Inputs!$C$6+pS+fee_fx*Inputs!$D$6-cost_acc-cost_wd*Inputs!$E$6*$E2038-cost_fx*Inputs!$D$6-$F2038)+(1-MIN(1,$H$50*$C2038))*(1-MIN(1,Inputs!$G$6*$D2038)*churn_nonbuyers)*(ic*Inputs!$C$6+fee_wd*Inputs!$E$6*(1-$B2038)+fee_fx*Inputs!$D$6-cost_acc-cost_wd*Inputs!$E$6*(1-$B2038)-cost_fx*Inputs!$D$6))</f>
        <v>186229.335487127</v>
      </c>
      <c r="H2038" s="0" t="n">
        <f aca="false">12*Inputs!$B$7*(MIN(1,$H$51*$C2038)*(ic*Inputs!$C$7+pE+fee_fx*Inputs!$D$7-cost_acc-cost_wd*Inputs!$E$7*$E2038-cost_fx*Inputs!$D$7-$F2038)+(1-MIN(1,$H$51*$C2038))*(1-MIN(1,Inputs!$G$7*$D2038)*churn_nonbuyers)*(ic*Inputs!$C$7+fee_wd*Inputs!$E$7*(1-$B2038)+fee_fx*Inputs!$D$7-cost_acc-cost_wd*Inputs!$E$7*(1-$B2038)-cost_fx*Inputs!$D$7))</f>
        <v>386088.562250916</v>
      </c>
      <c r="I2038" s="0" t="n">
        <f aca="false">12*Inputs!$B$8*(MIN(1,$H$52*$C2038)*(ic*Inputs!$C$8+pT-cost_acc-cost_wd*Inputs!$E$8-cost_fx*Inputs!$D$8-cost_ins)+(1-MIN(1,$H$52*$C2038))*(1-MIN(1,Inputs!$G$8*$D2038)*churn_nonbuyers)*(ic*Inputs!$C$8+fee_wd*Inputs!$E$8*(1-$B2038)+fee_fx*Inputs!$D$8-cost_acc-cost_wd*Inputs!$E$8*(1-$B2038)-cost_fx*Inputs!$D$8))</f>
        <v>165611.20498647</v>
      </c>
      <c r="J2038" s="0" t="n">
        <f aca="false">G2038+H2038+I2038-fixed</f>
        <v>37929.102724513</v>
      </c>
      <c r="K2038" s="0" t="n">
        <f aca="false">12*Inputs!$B$6*(1-MIN(1,Inputs!$G$6*$D2038)*churn_nonbuyers)*(ic*Inputs!$C$6+fee_wd*Inputs!$E$6*(1-$B2038)+fee_fx*Inputs!$D$6-cost_acc-cost_wd*Inputs!$E$6*(1-$B2038)-cost_fx*Inputs!$D$6)</f>
        <v>132618.275943192</v>
      </c>
      <c r="L2038" s="0" t="n">
        <f aca="false">12*Inputs!$B$7*(1-MIN(1,Inputs!$G$7*$D2038)*churn_nonbuyers)*(ic*Inputs!$C$7+fee_wd*Inputs!$E$7*(1-$B2038)+fee_fx*Inputs!$D$7-cost_acc-cost_wd*Inputs!$E$7*(1-$B2038)-cost_fx*Inputs!$D$7)</f>
        <v>330661.609597915</v>
      </c>
      <c r="M2038" s="0" t="n">
        <f aca="false">12*Inputs!$B$8*(1-MIN(1,Inputs!$G$8*$D2038)*churn_nonbuyers)*(ic*Inputs!$C$8+fee_wd*Inputs!$E$8*(1-$B2038)+fee_fx*Inputs!$D$8-cost_acc-cost_wd*Inputs!$E$8*(1-$B2038)-cost_fx*Inputs!$D$8)</f>
        <v>70980.528694896</v>
      </c>
      <c r="N2038" s="0" t="n">
        <f aca="false">K2038+L2038+I2038-fixed</f>
        <v>-71108.9094724222</v>
      </c>
      <c r="O2038" s="0" t="n">
        <f aca="false">K2038+L2038+M2038-fixed</f>
        <v>-165739.585763997</v>
      </c>
      <c r="P2038" s="0" t="n">
        <f aca="false">12*Inputs!$B$6*(1-MIN(1,Inputs!$F$6*$D2038))*(ic*Inputs!$C$6+flat_fee-cost_acc-cost_wd*Inputs!$E$6*$E2038-cost_fx*Inputs!$D$6)+12*Inputs!$B$7*(1-MIN(1,Inputs!$F$7*$D2038))*(ic*Inputs!$C$7+flat_fee-cost_acc-cost_wd*Inputs!$E$7*$E2038-cost_fx*Inputs!$D$7)+12*Inputs!$B$8*(1-MIN(1,Inputs!$F$8*$D2038))*(ic*Inputs!$C$8+flat_fee-cost_acc-cost_wd*Inputs!$E$8*$E2038-cost_fx*Inputs!$D$8)-fixed</f>
        <v>-35946.6971790401</v>
      </c>
    </row>
    <row r="2039" customFormat="false" ht="15" hidden="false" customHeight="false" outlineLevel="0" collapsed="false">
      <c r="A2039" s="0" t="n">
        <v>1974</v>
      </c>
      <c r="B2039" s="0" t="n">
        <v>0.123831</v>
      </c>
      <c r="C2039" s="0" t="n">
        <v>1.161027</v>
      </c>
      <c r="D2039" s="0" t="n">
        <v>0.935193</v>
      </c>
      <c r="E2039" s="0" t="n">
        <v>1.267739</v>
      </c>
      <c r="F2039" s="0" t="n">
        <v>0.134213</v>
      </c>
      <c r="G2039" s="0" t="n">
        <f aca="false">12*Inputs!$B$6*(MIN(1,$H$50*$C2039)*(ic*Inputs!$C$6+pS+fee_fx*Inputs!$D$6-cost_acc-cost_wd*Inputs!$E$6*$E2039-cost_fx*Inputs!$D$6-$F2039)+(1-MIN(1,$H$50*$C2039))*(1-MIN(1,Inputs!$G$6*$D2039)*churn_nonbuyers)*(ic*Inputs!$C$6+fee_wd*Inputs!$E$6*(1-$B2039)+fee_fx*Inputs!$D$6-cost_acc-cost_wd*Inputs!$E$6*(1-$B2039)-cost_fx*Inputs!$D$6))</f>
        <v>233485.181135617</v>
      </c>
      <c r="H2039" s="0" t="n">
        <f aca="false">12*Inputs!$B$7*(MIN(1,$H$51*$C2039)*(ic*Inputs!$C$7+pE+fee_fx*Inputs!$D$7-cost_acc-cost_wd*Inputs!$E$7*$E2039-cost_fx*Inputs!$D$7-$F2039)+(1-MIN(1,$H$51*$C2039))*(1-MIN(1,Inputs!$G$7*$D2039)*churn_nonbuyers)*(ic*Inputs!$C$7+fee_wd*Inputs!$E$7*(1-$B2039)+fee_fx*Inputs!$D$7-cost_acc-cost_wd*Inputs!$E$7*(1-$B2039)-cost_fx*Inputs!$D$7))</f>
        <v>409279.577097751</v>
      </c>
      <c r="I2039" s="0" t="n">
        <f aca="false">12*Inputs!$B$8*(MIN(1,$H$52*$C2039)*(ic*Inputs!$C$8+pT-cost_acc-cost_wd*Inputs!$E$8-cost_fx*Inputs!$D$8-cost_ins)+(1-MIN(1,$H$52*$C2039))*(1-MIN(1,Inputs!$G$8*$D2039)*churn_nonbuyers)*(ic*Inputs!$C$8+fee_wd*Inputs!$E$8*(1-$B2039)+fee_fx*Inputs!$D$8-cost_acc-cost_wd*Inputs!$E$8*(1-$B2039)-cost_fx*Inputs!$D$8))</f>
        <v>188082.279236859</v>
      </c>
      <c r="J2039" s="0" t="n">
        <f aca="false">G2039+H2039+I2039-fixed</f>
        <v>130847.037470227</v>
      </c>
      <c r="K2039" s="0" t="n">
        <f aca="false">12*Inputs!$B$6*(1-MIN(1,Inputs!$G$6*$D2039)*churn_nonbuyers)*(ic*Inputs!$C$6+fee_wd*Inputs!$E$6*(1-$B2039)+fee_fx*Inputs!$D$6-cost_acc-cost_wd*Inputs!$E$6*(1-$B2039)-cost_fx*Inputs!$D$6)</f>
        <v>175175.392927558</v>
      </c>
      <c r="L2039" s="0" t="n">
        <f aca="false">12*Inputs!$B$7*(1-MIN(1,Inputs!$G$7*$D2039)*churn_nonbuyers)*(ic*Inputs!$C$7+fee_wd*Inputs!$E$7*(1-$B2039)+fee_fx*Inputs!$D$7-cost_acc-cost_wd*Inputs!$E$7*(1-$B2039)-cost_fx*Inputs!$D$7)</f>
        <v>374556.522892535</v>
      </c>
      <c r="M2039" s="0" t="n">
        <f aca="false">12*Inputs!$B$8*(1-MIN(1,Inputs!$G$8*$D2039)*churn_nonbuyers)*(ic*Inputs!$C$8+fee_wd*Inputs!$E$8*(1-$B2039)+fee_fx*Inputs!$D$8-cost_acc-cost_wd*Inputs!$E$8*(1-$B2039)-cost_fx*Inputs!$D$8)</f>
        <v>110674.293075269</v>
      </c>
      <c r="N2039" s="0" t="n">
        <f aca="false">K2039+L2039+I2039-fixed</f>
        <v>37814.1950569509</v>
      </c>
      <c r="O2039" s="0" t="n">
        <f aca="false">K2039+L2039+M2039-fixed</f>
        <v>-39593.791104639</v>
      </c>
      <c r="P2039" s="0" t="n">
        <f aca="false">12*Inputs!$B$6*(1-MIN(1,Inputs!$F$6*$D2039))*(ic*Inputs!$C$6+flat_fee-cost_acc-cost_wd*Inputs!$E$6*$E2039-cost_fx*Inputs!$D$6)+12*Inputs!$B$7*(1-MIN(1,Inputs!$F$7*$D2039))*(ic*Inputs!$C$7+flat_fee-cost_acc-cost_wd*Inputs!$E$7*$E2039-cost_fx*Inputs!$D$7)+12*Inputs!$B$8*(1-MIN(1,Inputs!$F$8*$D2039))*(ic*Inputs!$C$8+flat_fee-cost_acc-cost_wd*Inputs!$E$8*$E2039-cost_fx*Inputs!$D$8)-fixed</f>
        <v>-12809.09283352</v>
      </c>
    </row>
    <row r="2040" customFormat="false" ht="15" hidden="false" customHeight="false" outlineLevel="0" collapsed="false">
      <c r="A2040" s="0" t="n">
        <v>1975</v>
      </c>
      <c r="B2040" s="0" t="n">
        <v>0.529502</v>
      </c>
      <c r="C2040" s="0" t="n">
        <v>0.962748</v>
      </c>
      <c r="D2040" s="0" t="n">
        <v>0.900838</v>
      </c>
      <c r="E2040" s="0" t="n">
        <v>1.272968</v>
      </c>
      <c r="F2040" s="0" t="n">
        <v>0.133716</v>
      </c>
      <c r="G2040" s="0" t="n">
        <f aca="false">12*Inputs!$B$6*(MIN(1,$H$50*$C2040)*(ic*Inputs!$C$6+pS+fee_fx*Inputs!$D$6-cost_acc-cost_wd*Inputs!$E$6*$E2040-cost_fx*Inputs!$D$6-$F2040)+(1-MIN(1,$H$50*$C2040))*(1-MIN(1,Inputs!$G$6*$D2040)*churn_nonbuyers)*(ic*Inputs!$C$6+fee_wd*Inputs!$E$6*(1-$B2040)+fee_fx*Inputs!$D$6-cost_acc-cost_wd*Inputs!$E$6*(1-$B2040)-cost_fx*Inputs!$D$6))</f>
        <v>172224.643304781</v>
      </c>
      <c r="H2040" s="0" t="n">
        <f aca="false">12*Inputs!$B$7*(MIN(1,$H$51*$C2040)*(ic*Inputs!$C$7+pE+fee_fx*Inputs!$D$7-cost_acc-cost_wd*Inputs!$E$7*$E2040-cost_fx*Inputs!$D$7-$F2040)+(1-MIN(1,$H$51*$C2040))*(1-MIN(1,Inputs!$G$7*$D2040)*churn_nonbuyers)*(ic*Inputs!$C$7+fee_wd*Inputs!$E$7*(1-$B2040)+fee_fx*Inputs!$D$7-cost_acc-cost_wd*Inputs!$E$7*(1-$B2040)-cost_fx*Inputs!$D$7))</f>
        <v>368091.781401252</v>
      </c>
      <c r="I2040" s="0" t="n">
        <f aca="false">12*Inputs!$B$8*(MIN(1,$H$52*$C2040)*(ic*Inputs!$C$8+pT-cost_acc-cost_wd*Inputs!$E$8-cost_fx*Inputs!$D$8-cost_ins)+(1-MIN(1,$H$52*$C2040))*(1-MIN(1,Inputs!$G$8*$D2040)*churn_nonbuyers)*(ic*Inputs!$C$8+fee_wd*Inputs!$E$8*(1-$B2040)+fee_fx*Inputs!$D$8-cost_acc-cost_wd*Inputs!$E$8*(1-$B2040)-cost_fx*Inputs!$D$8))</f>
        <v>175029.963302975</v>
      </c>
      <c r="J2040" s="0" t="n">
        <f aca="false">G2040+H2040+I2040-fixed</f>
        <v>15346.3880090085</v>
      </c>
      <c r="K2040" s="0" t="n">
        <f aca="false">12*Inputs!$B$6*(1-MIN(1,Inputs!$G$6*$D2040)*churn_nonbuyers)*(ic*Inputs!$C$6+fee_wd*Inputs!$E$6*(1-$B2040)+fee_fx*Inputs!$D$6-cost_acc-cost_wd*Inputs!$E$6*(1-$B2040)-cost_fx*Inputs!$D$6)</f>
        <v>119705.632723267</v>
      </c>
      <c r="L2040" s="0" t="n">
        <f aca="false">12*Inputs!$B$7*(1-MIN(1,Inputs!$G$7*$D2040)*churn_nonbuyers)*(ic*Inputs!$C$7+fee_wd*Inputs!$E$7*(1-$B2040)+fee_fx*Inputs!$D$7-cost_acc-cost_wd*Inputs!$E$7*(1-$B2040)-cost_fx*Inputs!$D$7)</f>
        <v>318115.79620996</v>
      </c>
      <c r="M2040" s="0" t="n">
        <f aca="false">12*Inputs!$B$8*(1-MIN(1,Inputs!$G$8*$D2040)*churn_nonbuyers)*(ic*Inputs!$C$8+fee_wd*Inputs!$E$8*(1-$B2040)+fee_fx*Inputs!$D$8-cost_acc-cost_wd*Inputs!$E$8*(1-$B2040)-cost_fx*Inputs!$D$8)</f>
        <v>111187.487321914</v>
      </c>
      <c r="N2040" s="0" t="n">
        <f aca="false">K2040+L2040+I2040-fixed</f>
        <v>-87148.6077637973</v>
      </c>
      <c r="O2040" s="0" t="n">
        <f aca="false">K2040+L2040+M2040-fixed</f>
        <v>-150991.083744859</v>
      </c>
      <c r="P2040" s="0" t="n">
        <f aca="false">12*Inputs!$B$6*(1-MIN(1,Inputs!$F$6*$D2040))*(ic*Inputs!$C$6+flat_fee-cost_acc-cost_wd*Inputs!$E$6*$E2040-cost_fx*Inputs!$D$6)+12*Inputs!$B$7*(1-MIN(1,Inputs!$F$7*$D2040))*(ic*Inputs!$C$7+flat_fee-cost_acc-cost_wd*Inputs!$E$7*$E2040-cost_fx*Inputs!$D$7)+12*Inputs!$B$8*(1-MIN(1,Inputs!$F$8*$D2040))*(ic*Inputs!$C$8+flat_fee-cost_acc-cost_wd*Inputs!$E$8*$E2040-cost_fx*Inputs!$D$8)-fixed</f>
        <v>1973.7196601599</v>
      </c>
    </row>
    <row r="2041" customFormat="false" ht="15" hidden="false" customHeight="false" outlineLevel="0" collapsed="false">
      <c r="A2041" s="0" t="n">
        <v>1976</v>
      </c>
      <c r="B2041" s="0" t="n">
        <v>0.298006</v>
      </c>
      <c r="C2041" s="0" t="n">
        <v>0.74585</v>
      </c>
      <c r="D2041" s="0" t="n">
        <v>1.774866</v>
      </c>
      <c r="E2041" s="0" t="n">
        <v>1.072395</v>
      </c>
      <c r="F2041" s="0" t="n">
        <v>0.245287</v>
      </c>
      <c r="G2041" s="0" t="n">
        <f aca="false">12*Inputs!$B$6*(MIN(1,$H$50*$C2041)*(ic*Inputs!$C$6+pS+fee_fx*Inputs!$D$6-cost_acc-cost_wd*Inputs!$E$6*$E2041-cost_fx*Inputs!$D$6-$F2041)+(1-MIN(1,$H$50*$C2041))*(1-MIN(1,Inputs!$G$6*$D2041)*churn_nonbuyers)*(ic*Inputs!$C$6+fee_wd*Inputs!$E$6*(1-$B2041)+fee_fx*Inputs!$D$6-cost_acc-cost_wd*Inputs!$E$6*(1-$B2041)-cost_fx*Inputs!$D$6))</f>
        <v>185335.457178568</v>
      </c>
      <c r="H2041" s="0" t="n">
        <f aca="false">12*Inputs!$B$7*(MIN(1,$H$51*$C2041)*(ic*Inputs!$C$7+pE+fee_fx*Inputs!$D$7-cost_acc-cost_wd*Inputs!$E$7*$E2041-cost_fx*Inputs!$D$7-$F2041)+(1-MIN(1,$H$51*$C2041))*(1-MIN(1,Inputs!$G$7*$D2041)*churn_nonbuyers)*(ic*Inputs!$C$7+fee_wd*Inputs!$E$7*(1-$B2041)+fee_fx*Inputs!$D$7-cost_acc-cost_wd*Inputs!$E$7*(1-$B2041)-cost_fx*Inputs!$D$7))</f>
        <v>385402.493528322</v>
      </c>
      <c r="I2041" s="0" t="n">
        <f aca="false">12*Inputs!$B$8*(MIN(1,$H$52*$C2041)*(ic*Inputs!$C$8+pT-cost_acc-cost_wd*Inputs!$E$8-cost_fx*Inputs!$D$8-cost_ins)+(1-MIN(1,$H$52*$C2041))*(1-MIN(1,Inputs!$G$8*$D2041)*churn_nonbuyers)*(ic*Inputs!$C$8+fee_wd*Inputs!$E$8*(1-$B2041)+fee_fx*Inputs!$D$8-cost_acc-cost_wd*Inputs!$E$8*(1-$B2041)-cost_fx*Inputs!$D$8))</f>
        <v>107509.8024</v>
      </c>
      <c r="J2041" s="0" t="n">
        <f aca="false">G2041+H2041+I2041-fixed</f>
        <v>-21752.2468931099</v>
      </c>
      <c r="K2041" s="0" t="n">
        <f aca="false">12*Inputs!$B$6*(1-MIN(1,Inputs!$G$6*$D2041)*churn_nonbuyers)*(ic*Inputs!$C$6+fee_wd*Inputs!$E$6*(1-$B2041)+fee_fx*Inputs!$D$6-cost_acc-cost_wd*Inputs!$E$6*(1-$B2041)-cost_fx*Inputs!$D$6)</f>
        <v>144604.715883811</v>
      </c>
      <c r="L2041" s="0" t="n">
        <f aca="false">12*Inputs!$B$7*(1-MIN(1,Inputs!$G$7*$D2041)*churn_nonbuyers)*(ic*Inputs!$C$7+fee_wd*Inputs!$E$7*(1-$B2041)+fee_fx*Inputs!$D$7-cost_acc-cost_wd*Inputs!$E$7*(1-$B2041)-cost_fx*Inputs!$D$7)</f>
        <v>341103.294362287</v>
      </c>
      <c r="M2041" s="0" t="n">
        <f aca="false">12*Inputs!$B$8*(1-MIN(1,Inputs!$G$8*$D2041)*churn_nonbuyers)*(ic*Inputs!$C$8+fee_wd*Inputs!$E$8*(1-$B2041)+fee_fx*Inputs!$D$8-cost_acc-cost_wd*Inputs!$E$8*(1-$B2041)-cost_fx*Inputs!$D$8)</f>
        <v>0</v>
      </c>
      <c r="N2041" s="0" t="n">
        <f aca="false">K2041+L2041+I2041-fixed</f>
        <v>-106782.187353902</v>
      </c>
      <c r="O2041" s="0" t="n">
        <f aca="false">K2041+L2041+M2041-fixed</f>
        <v>-214291.989753902</v>
      </c>
      <c r="P2041" s="0" t="n">
        <f aca="false">12*Inputs!$B$6*(1-MIN(1,Inputs!$F$6*$D2041))*(ic*Inputs!$C$6+flat_fee-cost_acc-cost_wd*Inputs!$E$6*$E2041-cost_fx*Inputs!$D$6)+12*Inputs!$B$7*(1-MIN(1,Inputs!$F$7*$D2041))*(ic*Inputs!$C$7+flat_fee-cost_acc-cost_wd*Inputs!$E$7*$E2041-cost_fx*Inputs!$D$7)+12*Inputs!$B$8*(1-MIN(1,Inputs!$F$8*$D2041))*(ic*Inputs!$C$8+flat_fee-cost_acc-cost_wd*Inputs!$E$8*$E2041-cost_fx*Inputs!$D$8)-fixed</f>
        <v>-384308.1318712</v>
      </c>
    </row>
    <row r="2042" customFormat="false" ht="15" hidden="false" customHeight="false" outlineLevel="0" collapsed="false">
      <c r="A2042" s="0" t="n">
        <v>1977</v>
      </c>
      <c r="B2042" s="0" t="n">
        <v>0.257134</v>
      </c>
      <c r="C2042" s="0" t="n">
        <v>0.722569</v>
      </c>
      <c r="D2042" s="0" t="n">
        <v>1.027423</v>
      </c>
      <c r="E2042" s="0" t="n">
        <v>1.286447</v>
      </c>
      <c r="F2042" s="0" t="n">
        <v>0.140389</v>
      </c>
      <c r="G2042" s="0" t="n">
        <f aca="false">12*Inputs!$B$6*(MIN(1,$H$50*$C2042)*(ic*Inputs!$C$6+pS+fee_fx*Inputs!$D$6-cost_acc-cost_wd*Inputs!$E$6*$E2042-cost_fx*Inputs!$D$6-$F2042)+(1-MIN(1,$H$50*$C2042))*(1-MIN(1,Inputs!$G$6*$D2042)*churn_nonbuyers)*(ic*Inputs!$C$6+fee_wd*Inputs!$E$6*(1-$B2042)+fee_fx*Inputs!$D$6-cost_acc-cost_wd*Inputs!$E$6*(1-$B2042)-cost_fx*Inputs!$D$6))</f>
        <v>193095.034757107</v>
      </c>
      <c r="H2042" s="0" t="n">
        <f aca="false">12*Inputs!$B$7*(MIN(1,$H$51*$C2042)*(ic*Inputs!$C$7+pE+fee_fx*Inputs!$D$7-cost_acc-cost_wd*Inputs!$E$7*$E2042-cost_fx*Inputs!$D$7-$F2042)+(1-MIN(1,$H$51*$C2042))*(1-MIN(1,Inputs!$G$7*$D2042)*churn_nonbuyers)*(ic*Inputs!$C$7+fee_wd*Inputs!$E$7*(1-$B2042)+fee_fx*Inputs!$D$7-cost_acc-cost_wd*Inputs!$E$7*(1-$B2042)-cost_fx*Inputs!$D$7))</f>
        <v>380367.230334362</v>
      </c>
      <c r="I2042" s="0" t="n">
        <f aca="false">12*Inputs!$B$8*(MIN(1,$H$52*$C2042)*(ic*Inputs!$C$8+pT-cost_acc-cost_wd*Inputs!$E$8-cost_fx*Inputs!$D$8-cost_ins)+(1-MIN(1,$H$52*$C2042))*(1-MIN(1,Inputs!$G$8*$D2042)*churn_nonbuyers)*(ic*Inputs!$C$8+fee_wd*Inputs!$E$8*(1-$B2042)+fee_fx*Inputs!$D$8-cost_acc-cost_wd*Inputs!$E$8*(1-$B2042)-cost_fx*Inputs!$D$8))</f>
        <v>147736.936994531</v>
      </c>
      <c r="J2042" s="0" t="n">
        <f aca="false">G2042+H2042+I2042-fixed</f>
        <v>21199.2020859999</v>
      </c>
      <c r="K2042" s="0" t="n">
        <f aca="false">12*Inputs!$B$6*(1-MIN(1,Inputs!$G$6*$D2042)*churn_nonbuyers)*(ic*Inputs!$C$6+fee_wd*Inputs!$E$6*(1-$B2042)+fee_fx*Inputs!$D$6-cost_acc-cost_wd*Inputs!$E$6*(1-$B2042)-cost_fx*Inputs!$D$6)</f>
        <v>156118.41493691</v>
      </c>
      <c r="L2042" s="0" t="n">
        <f aca="false">12*Inputs!$B$7*(1-MIN(1,Inputs!$G$7*$D2042)*churn_nonbuyers)*(ic*Inputs!$C$7+fee_wd*Inputs!$E$7*(1-$B2042)+fee_fx*Inputs!$D$7-cost_acc-cost_wd*Inputs!$E$7*(1-$B2042)-cost_fx*Inputs!$D$7)</f>
        <v>354886.276258146</v>
      </c>
      <c r="M2042" s="0" t="n">
        <f aca="false">12*Inputs!$B$8*(1-MIN(1,Inputs!$G$8*$D2042)*churn_nonbuyers)*(ic*Inputs!$C$8+fee_wd*Inputs!$E$8*(1-$B2042)+fee_fx*Inputs!$D$8-cost_acc-cost_wd*Inputs!$E$8*(1-$B2042)-cost_fx*Inputs!$D$8)</f>
        <v>88188.5899189152</v>
      </c>
      <c r="N2042" s="0" t="n">
        <f aca="false">K2042+L2042+I2042-fixed</f>
        <v>-41258.3718104127</v>
      </c>
      <c r="O2042" s="0" t="n">
        <f aca="false">K2042+L2042+M2042-fixed</f>
        <v>-100806.718886028</v>
      </c>
      <c r="P2042" s="0" t="n">
        <f aca="false">12*Inputs!$B$6*(1-MIN(1,Inputs!$F$6*$D2042))*(ic*Inputs!$C$6+flat_fee-cost_acc-cost_wd*Inputs!$E$6*$E2042-cost_fx*Inputs!$D$6)+12*Inputs!$B$7*(1-MIN(1,Inputs!$F$7*$D2042))*(ic*Inputs!$C$7+flat_fee-cost_acc-cost_wd*Inputs!$E$7*$E2042-cost_fx*Inputs!$D$7)+12*Inputs!$B$8*(1-MIN(1,Inputs!$F$8*$D2042))*(ic*Inputs!$C$8+flat_fee-cost_acc-cost_wd*Inputs!$E$8*$E2042-cost_fx*Inputs!$D$8)-fixed</f>
        <v>-66852.44488456</v>
      </c>
    </row>
    <row r="2043" customFormat="false" ht="15" hidden="false" customHeight="false" outlineLevel="0" collapsed="false">
      <c r="A2043" s="0" t="n">
        <v>1978</v>
      </c>
      <c r="B2043" s="0" t="n">
        <v>0.414809</v>
      </c>
      <c r="C2043" s="0" t="n">
        <v>1.072947</v>
      </c>
      <c r="D2043" s="0" t="n">
        <v>1.546515</v>
      </c>
      <c r="E2043" s="0" t="n">
        <v>1.285895</v>
      </c>
      <c r="F2043" s="0" t="n">
        <v>0.177422</v>
      </c>
      <c r="G2043" s="0" t="n">
        <f aca="false">12*Inputs!$B$6*(MIN(1,$H$50*$C2043)*(ic*Inputs!$C$6+pS+fee_fx*Inputs!$D$6-cost_acc-cost_wd*Inputs!$E$6*$E2043-cost_fx*Inputs!$D$6-$F2043)+(1-MIN(1,$H$50*$C2043))*(1-MIN(1,Inputs!$G$6*$D2043)*churn_nonbuyers)*(ic*Inputs!$C$6+fee_wd*Inputs!$E$6*(1-$B2043)+fee_fx*Inputs!$D$6-cost_acc-cost_wd*Inputs!$E$6*(1-$B2043)-cost_fx*Inputs!$D$6))</f>
        <v>187067.316455692</v>
      </c>
      <c r="H2043" s="0" t="n">
        <f aca="false">12*Inputs!$B$7*(MIN(1,$H$51*$C2043)*(ic*Inputs!$C$7+pE+fee_fx*Inputs!$D$7-cost_acc-cost_wd*Inputs!$E$7*$E2043-cost_fx*Inputs!$D$7-$F2043)+(1-MIN(1,$H$51*$C2043))*(1-MIN(1,Inputs!$G$7*$D2043)*churn_nonbuyers)*(ic*Inputs!$C$7+fee_wd*Inputs!$E$7*(1-$B2043)+fee_fx*Inputs!$D$7-cost_acc-cost_wd*Inputs!$E$7*(1-$B2043)-cost_fx*Inputs!$D$7))</f>
        <v>374888.320203748</v>
      </c>
      <c r="I2043" s="0" t="n">
        <f aca="false">12*Inputs!$B$8*(MIN(1,$H$52*$C2043)*(ic*Inputs!$C$8+pT-cost_acc-cost_wd*Inputs!$E$8-cost_fx*Inputs!$D$8-cost_ins)+(1-MIN(1,$H$52*$C2043))*(1-MIN(1,Inputs!$G$8*$D2043)*churn_nonbuyers)*(ic*Inputs!$C$8+fee_wd*Inputs!$E$8*(1-$B2043)+fee_fx*Inputs!$D$8-cost_acc-cost_wd*Inputs!$E$8*(1-$B2043)-cost_fx*Inputs!$D$8))</f>
        <v>154658.872368</v>
      </c>
      <c r="J2043" s="0" t="n">
        <f aca="false">G2043+H2043+I2043-fixed</f>
        <v>16614.5090274398</v>
      </c>
      <c r="K2043" s="0" t="n">
        <f aca="false">12*Inputs!$B$6*(1-MIN(1,Inputs!$G$6*$D2043)*churn_nonbuyers)*(ic*Inputs!$C$6+fee_wd*Inputs!$E$6*(1-$B2043)+fee_fx*Inputs!$D$6-cost_acc-cost_wd*Inputs!$E$6*(1-$B2043)-cost_fx*Inputs!$D$6)</f>
        <v>130897.492852572</v>
      </c>
      <c r="L2043" s="0" t="n">
        <f aca="false">12*Inputs!$B$7*(1-MIN(1,Inputs!$G$7*$D2043)*churn_nonbuyers)*(ic*Inputs!$C$7+fee_wd*Inputs!$E$7*(1-$B2043)+fee_fx*Inputs!$D$7-cost_acc-cost_wd*Inputs!$E$7*(1-$B2043)-cost_fx*Inputs!$D$7)</f>
        <v>327532.174591543</v>
      </c>
      <c r="M2043" s="0" t="n">
        <f aca="false">12*Inputs!$B$8*(1-MIN(1,Inputs!$G$8*$D2043)*churn_nonbuyers)*(ic*Inputs!$C$8+fee_wd*Inputs!$E$8*(1-$B2043)+fee_fx*Inputs!$D$8-cost_acc-cost_wd*Inputs!$E$8*(1-$B2043)-cost_fx*Inputs!$D$8)</f>
        <v>0</v>
      </c>
      <c r="N2043" s="0" t="n">
        <f aca="false">K2043+L2043+I2043-fixed</f>
        <v>-86911.4601878849</v>
      </c>
      <c r="O2043" s="0" t="n">
        <f aca="false">K2043+L2043+M2043-fixed</f>
        <v>-241570.332555885</v>
      </c>
      <c r="P2043" s="0" t="n">
        <f aca="false">12*Inputs!$B$6*(1-MIN(1,Inputs!$F$6*$D2043))*(ic*Inputs!$C$6+flat_fee-cost_acc-cost_wd*Inputs!$E$6*$E2043-cost_fx*Inputs!$D$6)+12*Inputs!$B$7*(1-MIN(1,Inputs!$F$7*$D2043))*(ic*Inputs!$C$7+flat_fee-cost_acc-cost_wd*Inputs!$E$7*$E2043-cost_fx*Inputs!$D$7)+12*Inputs!$B$8*(1-MIN(1,Inputs!$F$8*$D2043))*(ic*Inputs!$C$8+flat_fee-cost_acc-cost_wd*Inputs!$E$8*$E2043-cost_fx*Inputs!$D$8)-fixed</f>
        <v>-323730.733498</v>
      </c>
    </row>
    <row r="2044" customFormat="false" ht="15" hidden="false" customHeight="false" outlineLevel="0" collapsed="false">
      <c r="A2044" s="0" t="n">
        <v>1979</v>
      </c>
      <c r="B2044" s="0" t="n">
        <v>0.341469</v>
      </c>
      <c r="C2044" s="0" t="n">
        <v>1.015922</v>
      </c>
      <c r="D2044" s="0" t="n">
        <v>1.656991</v>
      </c>
      <c r="E2044" s="0" t="n">
        <v>1.112106</v>
      </c>
      <c r="F2044" s="0" t="n">
        <v>0.099312</v>
      </c>
      <c r="G2044" s="0" t="n">
        <f aca="false">12*Inputs!$B$6*(MIN(1,$H$50*$C2044)*(ic*Inputs!$C$6+pS+fee_fx*Inputs!$D$6-cost_acc-cost_wd*Inputs!$E$6*$E2044-cost_fx*Inputs!$D$6-$F2044)+(1-MIN(1,$H$50*$C2044))*(1-MIN(1,Inputs!$G$6*$D2044)*churn_nonbuyers)*(ic*Inputs!$C$6+fee_wd*Inputs!$E$6*(1-$B2044)+fee_fx*Inputs!$D$6-cost_acc-cost_wd*Inputs!$E$6*(1-$B2044)-cost_fx*Inputs!$D$6))</f>
        <v>198156.97704457</v>
      </c>
      <c r="H2044" s="0" t="n">
        <f aca="false">12*Inputs!$B$7*(MIN(1,$H$51*$C2044)*(ic*Inputs!$C$7+pE+fee_fx*Inputs!$D$7-cost_acc-cost_wd*Inputs!$E$7*$E2044-cost_fx*Inputs!$D$7-$F2044)+(1-MIN(1,$H$51*$C2044))*(1-MIN(1,Inputs!$G$7*$D2044)*churn_nonbuyers)*(ic*Inputs!$C$7+fee_wd*Inputs!$E$7*(1-$B2044)+fee_fx*Inputs!$D$7-cost_acc-cost_wd*Inputs!$E$7*(1-$B2044)-cost_fx*Inputs!$D$7))</f>
        <v>402563.376343769</v>
      </c>
      <c r="I2044" s="0" t="n">
        <f aca="false">12*Inputs!$B$8*(MIN(1,$H$52*$C2044)*(ic*Inputs!$C$8+pT-cost_acc-cost_wd*Inputs!$E$8-cost_fx*Inputs!$D$8-cost_ins)+(1-MIN(1,$H$52*$C2044))*(1-MIN(1,Inputs!$G$8*$D2044)*churn_nonbuyers)*(ic*Inputs!$C$8+fee_wd*Inputs!$E$8*(1-$B2044)+fee_fx*Inputs!$D$8-cost_acc-cost_wd*Inputs!$E$8*(1-$B2044)-cost_fx*Inputs!$D$8))</f>
        <v>146439.060768</v>
      </c>
      <c r="J2044" s="0" t="n">
        <f aca="false">G2044+H2044+I2044-fixed</f>
        <v>47159.4141563389</v>
      </c>
      <c r="K2044" s="0" t="n">
        <f aca="false">12*Inputs!$B$6*(1-MIN(1,Inputs!$G$6*$D2044)*churn_nonbuyers)*(ic*Inputs!$C$6+fee_wd*Inputs!$E$6*(1-$B2044)+fee_fx*Inputs!$D$6-cost_acc-cost_wd*Inputs!$E$6*(1-$B2044)-cost_fx*Inputs!$D$6)</f>
        <v>139799.834350409</v>
      </c>
      <c r="L2044" s="0" t="n">
        <f aca="false">12*Inputs!$B$7*(1-MIN(1,Inputs!$G$7*$D2044)*churn_nonbuyers)*(ic*Inputs!$C$7+fee_wd*Inputs!$E$7*(1-$B2044)+fee_fx*Inputs!$D$7-cost_acc-cost_wd*Inputs!$E$7*(1-$B2044)-cost_fx*Inputs!$D$7)</f>
        <v>336429.804642245</v>
      </c>
      <c r="M2044" s="0" t="n">
        <f aca="false">12*Inputs!$B$8*(1-MIN(1,Inputs!$G$8*$D2044)*churn_nonbuyers)*(ic*Inputs!$C$8+fee_wd*Inputs!$E$8*(1-$B2044)+fee_fx*Inputs!$D$8-cost_acc-cost_wd*Inputs!$E$8*(1-$B2044)-cost_fx*Inputs!$D$8)</f>
        <v>0</v>
      </c>
      <c r="N2044" s="0" t="n">
        <f aca="false">K2044+L2044+I2044-fixed</f>
        <v>-77331.300239346</v>
      </c>
      <c r="O2044" s="0" t="n">
        <f aca="false">K2044+L2044+M2044-fixed</f>
        <v>-223770.361007346</v>
      </c>
      <c r="P2044" s="0" t="n">
        <f aca="false">12*Inputs!$B$6*(1-MIN(1,Inputs!$F$6*$D2044))*(ic*Inputs!$C$6+flat_fee-cost_acc-cost_wd*Inputs!$E$6*$E2044-cost_fx*Inputs!$D$6)+12*Inputs!$B$7*(1-MIN(1,Inputs!$F$7*$D2044))*(ic*Inputs!$C$7+flat_fee-cost_acc-cost_wd*Inputs!$E$7*$E2044-cost_fx*Inputs!$D$7)+12*Inputs!$B$8*(1-MIN(1,Inputs!$F$8*$D2044))*(ic*Inputs!$C$8+flat_fee-cost_acc-cost_wd*Inputs!$E$8*$E2044-cost_fx*Inputs!$D$8)-fixed</f>
        <v>-330776.78071696</v>
      </c>
    </row>
    <row r="2045" customFormat="false" ht="15" hidden="false" customHeight="false" outlineLevel="0" collapsed="false">
      <c r="A2045" s="0" t="n">
        <v>1980</v>
      </c>
      <c r="B2045" s="0" t="n">
        <v>0.283318</v>
      </c>
      <c r="C2045" s="0" t="n">
        <v>1.167767</v>
      </c>
      <c r="D2045" s="0" t="n">
        <v>0.871947</v>
      </c>
      <c r="E2045" s="0" t="n">
        <v>1.057207</v>
      </c>
      <c r="F2045" s="0" t="n">
        <v>0.250404</v>
      </c>
      <c r="G2045" s="0" t="n">
        <f aca="false">12*Inputs!$B$6*(MIN(1,$H$50*$C2045)*(ic*Inputs!$C$6+pS+fee_fx*Inputs!$D$6-cost_acc-cost_wd*Inputs!$E$6*$E2045-cost_fx*Inputs!$D$6-$F2045)+(1-MIN(1,$H$50*$C2045))*(1-MIN(1,Inputs!$G$6*$D2045)*churn_nonbuyers)*(ic*Inputs!$C$6+fee_wd*Inputs!$E$6*(1-$B2045)+fee_fx*Inputs!$D$6-cost_acc-cost_wd*Inputs!$E$6*(1-$B2045)-cost_fx*Inputs!$D$6))</f>
        <v>216975.921746954</v>
      </c>
      <c r="H2045" s="0" t="n">
        <f aca="false">12*Inputs!$B$7*(MIN(1,$H$51*$C2045)*(ic*Inputs!$C$7+pE+fee_fx*Inputs!$D$7-cost_acc-cost_wd*Inputs!$E$7*$E2045-cost_fx*Inputs!$D$7-$F2045)+(1-MIN(1,$H$51*$C2045))*(1-MIN(1,Inputs!$G$7*$D2045)*churn_nonbuyers)*(ic*Inputs!$C$7+fee_wd*Inputs!$E$7*(1-$B2045)+fee_fx*Inputs!$D$7-cost_acc-cost_wd*Inputs!$E$7*(1-$B2045)-cost_fx*Inputs!$D$7))</f>
        <v>418459.232119077</v>
      </c>
      <c r="I2045" s="0" t="n">
        <f aca="false">12*Inputs!$B$8*(MIN(1,$H$52*$C2045)*(ic*Inputs!$C$8+pT-cost_acc-cost_wd*Inputs!$E$8-cost_fx*Inputs!$D$8-cost_ins)+(1-MIN(1,$H$52*$C2045))*(1-MIN(1,Inputs!$G$8*$D2045)*churn_nonbuyers)*(ic*Inputs!$C$8+fee_wd*Inputs!$E$8*(1-$B2045)+fee_fx*Inputs!$D$8-cost_acc-cost_wd*Inputs!$E$8*(1-$B2045)-cost_fx*Inputs!$D$8))</f>
        <v>190577.172825147</v>
      </c>
      <c r="J2045" s="0" t="n">
        <f aca="false">G2045+H2045+I2045-fixed</f>
        <v>126012.326691178</v>
      </c>
      <c r="K2045" s="0" t="n">
        <f aca="false">12*Inputs!$B$6*(1-MIN(1,Inputs!$G$6*$D2045)*churn_nonbuyers)*(ic*Inputs!$C$6+fee_wd*Inputs!$E$6*(1-$B2045)+fee_fx*Inputs!$D$6-cost_acc-cost_wd*Inputs!$E$6*(1-$B2045)-cost_fx*Inputs!$D$6)</f>
        <v>153791.657857051</v>
      </c>
      <c r="L2045" s="0" t="n">
        <f aca="false">12*Inputs!$B$7*(1-MIN(1,Inputs!$G$7*$D2045)*churn_nonbuyers)*(ic*Inputs!$C$7+fee_wd*Inputs!$E$7*(1-$B2045)+fee_fx*Inputs!$D$7-cost_acc-cost_wd*Inputs!$E$7*(1-$B2045)-cost_fx*Inputs!$D$7)</f>
        <v>352922.342458231</v>
      </c>
      <c r="M2045" s="0" t="n">
        <f aca="false">12*Inputs!$B$8*(1-MIN(1,Inputs!$G$8*$D2045)*churn_nonbuyers)*(ic*Inputs!$C$8+fee_wd*Inputs!$E$8*(1-$B2045)+fee_fx*Inputs!$D$8-cost_acc-cost_wd*Inputs!$E$8*(1-$B2045)-cost_fx*Inputs!$D$8)</f>
        <v>121878.771652906</v>
      </c>
      <c r="N2045" s="0" t="n">
        <f aca="false">K2045+L2045+I2045-fixed</f>
        <v>-2708.82685957127</v>
      </c>
      <c r="O2045" s="0" t="n">
        <f aca="false">K2045+L2045+M2045-fixed</f>
        <v>-71407.2280318122</v>
      </c>
      <c r="P2045" s="0" t="n">
        <f aca="false">12*Inputs!$B$6*(1-MIN(1,Inputs!$F$6*$D2045))*(ic*Inputs!$C$6+flat_fee-cost_acc-cost_wd*Inputs!$E$6*$E2045-cost_fx*Inputs!$D$6)+12*Inputs!$B$7*(1-MIN(1,Inputs!$F$7*$D2045))*(ic*Inputs!$C$7+flat_fee-cost_acc-cost_wd*Inputs!$E$7*$E2045-cost_fx*Inputs!$D$7)+12*Inputs!$B$8*(1-MIN(1,Inputs!$F$8*$D2045))*(ic*Inputs!$C$8+flat_fee-cost_acc-cost_wd*Inputs!$E$8*$E2045-cost_fx*Inputs!$D$8)-fixed</f>
        <v>116213.12147096</v>
      </c>
    </row>
    <row r="2046" customFormat="false" ht="15" hidden="false" customHeight="false" outlineLevel="0" collapsed="false">
      <c r="A2046" s="0" t="n">
        <v>1981</v>
      </c>
      <c r="B2046" s="0" t="n">
        <v>0.233389</v>
      </c>
      <c r="C2046" s="0" t="n">
        <v>0.686655</v>
      </c>
      <c r="D2046" s="0" t="n">
        <v>1.724064</v>
      </c>
      <c r="E2046" s="0" t="n">
        <v>1.256104</v>
      </c>
      <c r="F2046" s="0" t="n">
        <v>0.141241</v>
      </c>
      <c r="G2046" s="0" t="n">
        <f aca="false">12*Inputs!$B$6*(MIN(1,$H$50*$C2046)*(ic*Inputs!$C$6+pS+fee_fx*Inputs!$D$6-cost_acc-cost_wd*Inputs!$E$6*$E2046-cost_fx*Inputs!$D$6-$F2046)+(1-MIN(1,$H$50*$C2046))*(1-MIN(1,Inputs!$G$6*$D2046)*churn_nonbuyers)*(ic*Inputs!$C$6+fee_wd*Inputs!$E$6*(1-$B2046)+fee_fx*Inputs!$D$6-cost_acc-cost_wd*Inputs!$E$6*(1-$B2046)-cost_fx*Inputs!$D$6))</f>
        <v>189259.120718249</v>
      </c>
      <c r="H2046" s="0" t="n">
        <f aca="false">12*Inputs!$B$7*(MIN(1,$H$51*$C2046)*(ic*Inputs!$C$7+pE+fee_fx*Inputs!$D$7-cost_acc-cost_wd*Inputs!$E$7*$E2046-cost_fx*Inputs!$D$7-$F2046)+(1-MIN(1,$H$51*$C2046))*(1-MIN(1,Inputs!$G$7*$D2046)*churn_nonbuyers)*(ic*Inputs!$C$7+fee_wd*Inputs!$E$7*(1-$B2046)+fee_fx*Inputs!$D$7-cost_acc-cost_wd*Inputs!$E$7*(1-$B2046)-cost_fx*Inputs!$D$7))</f>
        <v>378268.301573855</v>
      </c>
      <c r="I2046" s="0" t="n">
        <f aca="false">12*Inputs!$B$8*(MIN(1,$H$52*$C2046)*(ic*Inputs!$C$8+pT-cost_acc-cost_wd*Inputs!$E$8-cost_fx*Inputs!$D$8-cost_ins)+(1-MIN(1,$H$52*$C2046))*(1-MIN(1,Inputs!$G$8*$D2046)*churn_nonbuyers)*(ic*Inputs!$C$8+fee_wd*Inputs!$E$8*(1-$B2046)+fee_fx*Inputs!$D$8-cost_acc-cost_wd*Inputs!$E$8*(1-$B2046)-cost_fx*Inputs!$D$8))</f>
        <v>98977.19832</v>
      </c>
      <c r="J2046" s="0" t="n">
        <f aca="false">G2046+H2046+I2046-fixed</f>
        <v>-33495.3793878966</v>
      </c>
      <c r="K2046" s="0" t="n">
        <f aca="false">12*Inputs!$B$6*(1-MIN(1,Inputs!$G$6*$D2046)*churn_nonbuyers)*(ic*Inputs!$C$6+fee_wd*Inputs!$E$6*(1-$B2046)+fee_fx*Inputs!$D$6-cost_acc-cost_wd*Inputs!$E$6*(1-$B2046)-cost_fx*Inputs!$D$6)</f>
        <v>153510.537404851</v>
      </c>
      <c r="L2046" s="0" t="n">
        <f aca="false">12*Inputs!$B$7*(1-MIN(1,Inputs!$G$7*$D2046)*churn_nonbuyers)*(ic*Inputs!$C$7+fee_wd*Inputs!$E$7*(1-$B2046)+fee_fx*Inputs!$D$7-cost_acc-cost_wd*Inputs!$E$7*(1-$B2046)-cost_fx*Inputs!$D$7)</f>
        <v>350475.976970911</v>
      </c>
      <c r="M2046" s="0" t="n">
        <f aca="false">12*Inputs!$B$8*(1-MIN(1,Inputs!$G$8*$D2046)*churn_nonbuyers)*(ic*Inputs!$C$8+fee_wd*Inputs!$E$8*(1-$B2046)+fee_fx*Inputs!$D$8-cost_acc-cost_wd*Inputs!$E$8*(1-$B2046)-cost_fx*Inputs!$D$8)</f>
        <v>0</v>
      </c>
      <c r="N2046" s="0" t="n">
        <f aca="false">K2046+L2046+I2046-fixed</f>
        <v>-97036.2873042382</v>
      </c>
      <c r="O2046" s="0" t="n">
        <f aca="false">K2046+L2046+M2046-fixed</f>
        <v>-196013.485624238</v>
      </c>
      <c r="P2046" s="0" t="n">
        <f aca="false">12*Inputs!$B$6*(1-MIN(1,Inputs!$F$6*$D2046))*(ic*Inputs!$C$6+flat_fee-cost_acc-cost_wd*Inputs!$E$6*$E2046-cost_fx*Inputs!$D$6)+12*Inputs!$B$7*(1-MIN(1,Inputs!$F$7*$D2046))*(ic*Inputs!$C$7+flat_fee-cost_acc-cost_wd*Inputs!$E$7*$E2046-cost_fx*Inputs!$D$7)+12*Inputs!$B$8*(1-MIN(1,Inputs!$F$8*$D2046))*(ic*Inputs!$C$8+flat_fee-cost_acc-cost_wd*Inputs!$E$8*$E2046-cost_fx*Inputs!$D$8)-fixed</f>
        <v>-403980.32659456</v>
      </c>
    </row>
    <row r="2047" customFormat="false" ht="15" hidden="false" customHeight="false" outlineLevel="0" collapsed="false">
      <c r="A2047" s="0" t="n">
        <v>1982</v>
      </c>
      <c r="B2047" s="0" t="n">
        <v>0.095495</v>
      </c>
      <c r="C2047" s="0" t="n">
        <v>0.781809</v>
      </c>
      <c r="D2047" s="0" t="n">
        <v>1.323202</v>
      </c>
      <c r="E2047" s="0" t="n">
        <v>1.161642</v>
      </c>
      <c r="F2047" s="0" t="n">
        <v>0.217774</v>
      </c>
      <c r="G2047" s="0" t="n">
        <f aca="false">12*Inputs!$B$6*(MIN(1,$H$50*$C2047)*(ic*Inputs!$C$6+pS+fee_fx*Inputs!$D$6-cost_acc-cost_wd*Inputs!$E$6*$E2047-cost_fx*Inputs!$D$6-$F2047)+(1-MIN(1,$H$50*$C2047))*(1-MIN(1,Inputs!$G$6*$D2047)*churn_nonbuyers)*(ic*Inputs!$C$6+fee_wd*Inputs!$E$6*(1-$B2047)+fee_fx*Inputs!$D$6-cost_acc-cost_wd*Inputs!$E$6*(1-$B2047)-cost_fx*Inputs!$D$6))</f>
        <v>215075.70624376</v>
      </c>
      <c r="H2047" s="0" t="n">
        <f aca="false">12*Inputs!$B$7*(MIN(1,$H$51*$C2047)*(ic*Inputs!$C$7+pE+fee_fx*Inputs!$D$7-cost_acc-cost_wd*Inputs!$E$7*$E2047-cost_fx*Inputs!$D$7-$F2047)+(1-MIN(1,$H$51*$C2047))*(1-MIN(1,Inputs!$G$7*$D2047)*churn_nonbuyers)*(ic*Inputs!$C$7+fee_wd*Inputs!$E$7*(1-$B2047)+fee_fx*Inputs!$D$7-cost_acc-cost_wd*Inputs!$E$7*(1-$B2047)-cost_fx*Inputs!$D$7))</f>
        <v>403340.910680055</v>
      </c>
      <c r="I2047" s="0" t="n">
        <f aca="false">12*Inputs!$B$8*(MIN(1,$H$52*$C2047)*(ic*Inputs!$C$8+pT-cost_acc-cost_wd*Inputs!$E$8-cost_fx*Inputs!$D$8-cost_ins)+(1-MIN(1,$H$52*$C2047))*(1-MIN(1,Inputs!$G$8*$D2047)*churn_nonbuyers)*(ic*Inputs!$C$8+fee_wd*Inputs!$E$8*(1-$B2047)+fee_fx*Inputs!$D$8-cost_acc-cost_wd*Inputs!$E$8*(1-$B2047)-cost_fx*Inputs!$D$8))</f>
        <v>123439.487448518</v>
      </c>
      <c r="J2047" s="0" t="n">
        <f aca="false">G2047+H2047+I2047-fixed</f>
        <v>41856.1043723325</v>
      </c>
      <c r="K2047" s="0" t="n">
        <f aca="false">12*Inputs!$B$6*(1-MIN(1,Inputs!$G$6*$D2047)*churn_nonbuyers)*(ic*Inputs!$C$6+fee_wd*Inputs!$E$6*(1-$B2047)+fee_fx*Inputs!$D$6-cost_acc-cost_wd*Inputs!$E$6*(1-$B2047)-cost_fx*Inputs!$D$6)</f>
        <v>175420.629899928</v>
      </c>
      <c r="L2047" s="0" t="n">
        <f aca="false">12*Inputs!$B$7*(1-MIN(1,Inputs!$G$7*$D2047)*churn_nonbuyers)*(ic*Inputs!$C$7+fee_wd*Inputs!$E$7*(1-$B2047)+fee_fx*Inputs!$D$7-cost_acc-cost_wd*Inputs!$E$7*(1-$B2047)-cost_fx*Inputs!$D$7)</f>
        <v>373989.140243957</v>
      </c>
      <c r="M2047" s="0" t="n">
        <f aca="false">12*Inputs!$B$8*(1-MIN(1,Inputs!$G$8*$D2047)*churn_nonbuyers)*(ic*Inputs!$C$8+fee_wd*Inputs!$E$8*(1-$B2047)+fee_fx*Inputs!$D$8-cost_acc-cost_wd*Inputs!$E$8*(1-$B2047)-cost_fx*Inputs!$D$8)</f>
        <v>23736.715319664</v>
      </c>
      <c r="N2047" s="0" t="n">
        <f aca="false">K2047+L2047+I2047-fixed</f>
        <v>-27150.7424075969</v>
      </c>
      <c r="O2047" s="0" t="n">
        <f aca="false">K2047+L2047+M2047-fixed</f>
        <v>-126853.514536451</v>
      </c>
      <c r="P2047" s="0" t="n">
        <f aca="false">12*Inputs!$B$6*(1-MIN(1,Inputs!$F$6*$D2047))*(ic*Inputs!$C$6+flat_fee-cost_acc-cost_wd*Inputs!$E$6*$E2047-cost_fx*Inputs!$D$6)+12*Inputs!$B$7*(1-MIN(1,Inputs!$F$7*$D2047))*(ic*Inputs!$C$7+flat_fee-cost_acc-cost_wd*Inputs!$E$7*$E2047-cost_fx*Inputs!$D$7)+12*Inputs!$B$8*(1-MIN(1,Inputs!$F$8*$D2047))*(ic*Inputs!$C$8+flat_fee-cost_acc-cost_wd*Inputs!$E$8*$E2047-cost_fx*Inputs!$D$8)-fixed</f>
        <v>-169081.67721184</v>
      </c>
    </row>
    <row r="2048" customFormat="false" ht="15" hidden="false" customHeight="false" outlineLevel="0" collapsed="false">
      <c r="A2048" s="0" t="n">
        <v>1983</v>
      </c>
      <c r="B2048" s="0" t="n">
        <v>0.381311</v>
      </c>
      <c r="C2048" s="0" t="n">
        <v>0.927864</v>
      </c>
      <c r="D2048" s="0" t="n">
        <v>1.345423</v>
      </c>
      <c r="E2048" s="0" t="n">
        <v>1.183112</v>
      </c>
      <c r="F2048" s="0" t="n">
        <v>0.083243</v>
      </c>
      <c r="G2048" s="0" t="n">
        <f aca="false">12*Inputs!$B$6*(MIN(1,$H$50*$C2048)*(ic*Inputs!$C$6+pS+fee_fx*Inputs!$D$6-cost_acc-cost_wd*Inputs!$E$6*$E2048-cost_fx*Inputs!$D$6-$F2048)+(1-MIN(1,$H$50*$C2048))*(1-MIN(1,Inputs!$G$6*$D2048)*churn_nonbuyers)*(ic*Inputs!$C$6+fee_wd*Inputs!$E$6*(1-$B2048)+fee_fx*Inputs!$D$6-cost_acc-cost_wd*Inputs!$E$6*(1-$B2048)-cost_fx*Inputs!$D$6))</f>
        <v>189168.512244476</v>
      </c>
      <c r="H2048" s="0" t="n">
        <f aca="false">12*Inputs!$B$7*(MIN(1,$H$51*$C2048)*(ic*Inputs!$C$7+pE+fee_fx*Inputs!$D$7-cost_acc-cost_wd*Inputs!$E$7*$E2048-cost_fx*Inputs!$D$7-$F2048)+(1-MIN(1,$H$51*$C2048))*(1-MIN(1,Inputs!$G$7*$D2048)*churn_nonbuyers)*(ic*Inputs!$C$7+fee_wd*Inputs!$E$7*(1-$B2048)+fee_fx*Inputs!$D$7-cost_acc-cost_wd*Inputs!$E$7*(1-$B2048)-cost_fx*Inputs!$D$7))</f>
        <v>388718.721076798</v>
      </c>
      <c r="I2048" s="0" t="n">
        <f aca="false">12*Inputs!$B$8*(MIN(1,$H$52*$C2048)*(ic*Inputs!$C$8+pT-cost_acc-cost_wd*Inputs!$E$8-cost_fx*Inputs!$D$8-cost_ins)+(1-MIN(1,$H$52*$C2048))*(1-MIN(1,Inputs!$G$8*$D2048)*churn_nonbuyers)*(ic*Inputs!$C$8+fee_wd*Inputs!$E$8*(1-$B2048)+fee_fx*Inputs!$D$8-cost_acc-cost_wd*Inputs!$E$8*(1-$B2048)-cost_fx*Inputs!$D$8))</f>
        <v>140031.266474962</v>
      </c>
      <c r="J2048" s="0" t="n">
        <f aca="false">G2048+H2048+I2048-fixed</f>
        <v>17918.4997962355</v>
      </c>
      <c r="K2048" s="0" t="n">
        <f aca="false">12*Inputs!$B$6*(1-MIN(1,Inputs!$G$6*$D2048)*churn_nonbuyers)*(ic*Inputs!$C$6+fee_wd*Inputs!$E$6*(1-$B2048)+fee_fx*Inputs!$D$6-cost_acc-cost_wd*Inputs!$E$6*(1-$B2048)-cost_fx*Inputs!$D$6)</f>
        <v>136823.129204782</v>
      </c>
      <c r="L2048" s="0" t="n">
        <f aca="false">12*Inputs!$B$7*(1-MIN(1,Inputs!$G$7*$D2048)*churn_nonbuyers)*(ic*Inputs!$C$7+fee_wd*Inputs!$E$7*(1-$B2048)+fee_fx*Inputs!$D$7-cost_acc-cost_wd*Inputs!$E$7*(1-$B2048)-cost_fx*Inputs!$D$7)</f>
        <v>334233.245618869</v>
      </c>
      <c r="M2048" s="0" t="n">
        <f aca="false">12*Inputs!$B$8*(1-MIN(1,Inputs!$G$8*$D2048)*churn_nonbuyers)*(ic*Inputs!$C$8+fee_wd*Inputs!$E$8*(1-$B2048)+fee_fx*Inputs!$D$8-cost_acc-cost_wd*Inputs!$E$8*(1-$B2048)-cost_fx*Inputs!$D$8)</f>
        <v>17932.4511689808</v>
      </c>
      <c r="N2048" s="0" t="n">
        <f aca="false">K2048+L2048+I2048-fixed</f>
        <v>-88912.3587013873</v>
      </c>
      <c r="O2048" s="0" t="n">
        <f aca="false">K2048+L2048+M2048-fixed</f>
        <v>-211011.174007369</v>
      </c>
      <c r="P2048" s="0" t="n">
        <f aca="false">12*Inputs!$B$6*(1-MIN(1,Inputs!$F$6*$D2048))*(ic*Inputs!$C$6+flat_fee-cost_acc-cost_wd*Inputs!$E$6*$E2048-cost_fx*Inputs!$D$6)+12*Inputs!$B$7*(1-MIN(1,Inputs!$F$7*$D2048))*(ic*Inputs!$C$7+flat_fee-cost_acc-cost_wd*Inputs!$E$7*$E2048-cost_fx*Inputs!$D$7)+12*Inputs!$B$8*(1-MIN(1,Inputs!$F$8*$D2048))*(ic*Inputs!$C$8+flat_fee-cost_acc-cost_wd*Inputs!$E$8*$E2048-cost_fx*Inputs!$D$8)-fixed</f>
        <v>-188245.82241376</v>
      </c>
    </row>
    <row r="2049" customFormat="false" ht="15" hidden="false" customHeight="false" outlineLevel="0" collapsed="false">
      <c r="A2049" s="0" t="n">
        <v>1984</v>
      </c>
      <c r="B2049" s="0" t="n">
        <v>0.337353</v>
      </c>
      <c r="C2049" s="0" t="n">
        <v>0.726103</v>
      </c>
      <c r="D2049" s="0" t="n">
        <v>1.842194</v>
      </c>
      <c r="E2049" s="0" t="n">
        <v>1.016746</v>
      </c>
      <c r="F2049" s="0" t="n">
        <v>0.094545</v>
      </c>
      <c r="G2049" s="0" t="n">
        <f aca="false">12*Inputs!$B$6*(MIN(1,$H$50*$C2049)*(ic*Inputs!$C$6+pS+fee_fx*Inputs!$D$6-cost_acc-cost_wd*Inputs!$E$6*$E2049-cost_fx*Inputs!$D$6-$F2049)+(1-MIN(1,$H$50*$C2049))*(1-MIN(1,Inputs!$G$6*$D2049)*churn_nonbuyers)*(ic*Inputs!$C$6+fee_wd*Inputs!$E$6*(1-$B2049)+fee_fx*Inputs!$D$6-cost_acc-cost_wd*Inputs!$E$6*(1-$B2049)-cost_fx*Inputs!$D$6))</f>
        <v>182361.436811517</v>
      </c>
      <c r="H2049" s="0" t="n">
        <f aca="false">12*Inputs!$B$7*(MIN(1,$H$51*$C2049)*(ic*Inputs!$C$7+pE+fee_fx*Inputs!$D$7-cost_acc-cost_wd*Inputs!$E$7*$E2049-cost_fx*Inputs!$D$7-$F2049)+(1-MIN(1,$H$51*$C2049))*(1-MIN(1,Inputs!$G$7*$D2049)*churn_nonbuyers)*(ic*Inputs!$C$7+fee_wd*Inputs!$E$7*(1-$B2049)+fee_fx*Inputs!$D$7-cost_acc-cost_wd*Inputs!$E$7*(1-$B2049)-cost_fx*Inputs!$D$7))</f>
        <v>390874.561847118</v>
      </c>
      <c r="I2049" s="0" t="n">
        <f aca="false">12*Inputs!$B$8*(MIN(1,$H$52*$C2049)*(ic*Inputs!$C$8+pT-cost_acc-cost_wd*Inputs!$E$8-cost_fx*Inputs!$D$8-cost_ins)+(1-MIN(1,$H$52*$C2049))*(1-MIN(1,Inputs!$G$8*$D2049)*churn_nonbuyers)*(ic*Inputs!$C$8+fee_wd*Inputs!$E$8*(1-$B2049)+fee_fx*Inputs!$D$8-cost_acc-cost_wd*Inputs!$E$8*(1-$B2049)-cost_fx*Inputs!$D$8))</f>
        <v>104663.390832</v>
      </c>
      <c r="J2049" s="0" t="n">
        <f aca="false">G2049+H2049+I2049-fixed</f>
        <v>-22100.6105093646</v>
      </c>
      <c r="K2049" s="0" t="n">
        <f aca="false">12*Inputs!$B$6*(1-MIN(1,Inputs!$G$6*$D2049)*churn_nonbuyers)*(ic*Inputs!$C$6+fee_wd*Inputs!$E$6*(1-$B2049)+fee_fx*Inputs!$D$6-cost_acc-cost_wd*Inputs!$E$6*(1-$B2049)-cost_fx*Inputs!$D$6)</f>
        <v>138926.43412187</v>
      </c>
      <c r="L2049" s="0" t="n">
        <f aca="false">12*Inputs!$B$7*(1-MIN(1,Inputs!$G$7*$D2049)*churn_nonbuyers)*(ic*Inputs!$C$7+fee_wd*Inputs!$E$7*(1-$B2049)+fee_fx*Inputs!$D$7-cost_acc-cost_wd*Inputs!$E$7*(1-$B2049)-cost_fx*Inputs!$D$7)</f>
        <v>335022.738361122</v>
      </c>
      <c r="M2049" s="0" t="n">
        <f aca="false">12*Inputs!$B$8*(1-MIN(1,Inputs!$G$8*$D2049)*churn_nonbuyers)*(ic*Inputs!$C$8+fee_wd*Inputs!$E$8*(1-$B2049)+fee_fx*Inputs!$D$8-cost_acc-cost_wd*Inputs!$E$8*(1-$B2049)-cost_fx*Inputs!$D$8)</f>
        <v>0</v>
      </c>
      <c r="N2049" s="0" t="n">
        <f aca="false">K2049+L2049+I2049-fixed</f>
        <v>-121387.436685007</v>
      </c>
      <c r="O2049" s="0" t="n">
        <f aca="false">K2049+L2049+M2049-fixed</f>
        <v>-226050.827517007</v>
      </c>
      <c r="P2049" s="0" t="n">
        <f aca="false">12*Inputs!$B$6*(1-MIN(1,Inputs!$F$6*$D2049))*(ic*Inputs!$C$6+flat_fee-cost_acc-cost_wd*Inputs!$E$6*$E2049-cost_fx*Inputs!$D$6)+12*Inputs!$B$7*(1-MIN(1,Inputs!$F$7*$D2049))*(ic*Inputs!$C$7+flat_fee-cost_acc-cost_wd*Inputs!$E$7*$E2049-cost_fx*Inputs!$D$7)+12*Inputs!$B$8*(1-MIN(1,Inputs!$F$8*$D2049))*(ic*Inputs!$C$8+flat_fee-cost_acc-cost_wd*Inputs!$E$8*$E2049-cost_fx*Inputs!$D$8)-fixed</f>
        <v>-397670.996740922</v>
      </c>
    </row>
    <row r="2050" customFormat="false" ht="15" hidden="false" customHeight="false" outlineLevel="0" collapsed="false">
      <c r="A2050" s="0" t="n">
        <v>1985</v>
      </c>
      <c r="B2050" s="0" t="n">
        <v>0.326519</v>
      </c>
      <c r="C2050" s="0" t="n">
        <v>0.933303</v>
      </c>
      <c r="D2050" s="0" t="n">
        <v>1.588468</v>
      </c>
      <c r="E2050" s="0" t="n">
        <v>1.038982</v>
      </c>
      <c r="F2050" s="0" t="n">
        <v>0.15565</v>
      </c>
      <c r="G2050" s="0" t="n">
        <f aca="false">12*Inputs!$B$6*(MIN(1,$H$50*$C2050)*(ic*Inputs!$C$6+pS+fee_fx*Inputs!$D$6-cost_acc-cost_wd*Inputs!$E$6*$E2050-cost_fx*Inputs!$D$6-$F2050)+(1-MIN(1,$H$50*$C2050))*(1-MIN(1,Inputs!$G$6*$D2050)*churn_nonbuyers)*(ic*Inputs!$C$6+fee_wd*Inputs!$E$6*(1-$B2050)+fee_fx*Inputs!$D$6-cost_acc-cost_wd*Inputs!$E$6*(1-$B2050)-cost_fx*Inputs!$D$6))</f>
        <v>196089.182378869</v>
      </c>
      <c r="H2050" s="0" t="n">
        <f aca="false">12*Inputs!$B$7*(MIN(1,$H$51*$C2050)*(ic*Inputs!$C$7+pE+fee_fx*Inputs!$D$7-cost_acc-cost_wd*Inputs!$E$7*$E2050-cost_fx*Inputs!$D$7-$F2050)+(1-MIN(1,$H$51*$C2050))*(1-MIN(1,Inputs!$G$7*$D2050)*churn_nonbuyers)*(ic*Inputs!$C$7+fee_wd*Inputs!$E$7*(1-$B2050)+fee_fx*Inputs!$D$7-cost_acc-cost_wd*Inputs!$E$7*(1-$B2050)-cost_fx*Inputs!$D$7))</f>
        <v>403759.427050345</v>
      </c>
      <c r="I2050" s="0" t="n">
        <f aca="false">12*Inputs!$B$8*(MIN(1,$H$52*$C2050)*(ic*Inputs!$C$8+pT-cost_acc-cost_wd*Inputs!$E$8-cost_fx*Inputs!$D$8-cost_ins)+(1-MIN(1,$H$52*$C2050))*(1-MIN(1,Inputs!$G$8*$D2050)*churn_nonbuyers)*(ic*Inputs!$C$8+fee_wd*Inputs!$E$8*(1-$B2050)+fee_fx*Inputs!$D$8-cost_acc-cost_wd*Inputs!$E$8*(1-$B2050)-cost_fx*Inputs!$D$8))</f>
        <v>134530.027632</v>
      </c>
      <c r="J2050" s="0" t="n">
        <f aca="false">G2050+H2050+I2050-fixed</f>
        <v>34378.6370612136</v>
      </c>
      <c r="K2050" s="0" t="n">
        <f aca="false">12*Inputs!$B$6*(1-MIN(1,Inputs!$G$6*$D2050)*churn_nonbuyers)*(ic*Inputs!$C$6+fee_wd*Inputs!$E$6*(1-$B2050)+fee_fx*Inputs!$D$6-cost_acc-cost_wd*Inputs!$E$6*(1-$B2050)-cost_fx*Inputs!$D$6)</f>
        <v>142303.894436822</v>
      </c>
      <c r="L2050" s="0" t="n">
        <f aca="false">12*Inputs!$B$7*(1-MIN(1,Inputs!$G$7*$D2050)*churn_nonbuyers)*(ic*Inputs!$C$7+fee_wd*Inputs!$E$7*(1-$B2050)+fee_fx*Inputs!$D$7-cost_acc-cost_wd*Inputs!$E$7*(1-$B2050)-cost_fx*Inputs!$D$7)</f>
        <v>339207.787798093</v>
      </c>
      <c r="M2050" s="0" t="n">
        <f aca="false">12*Inputs!$B$8*(1-MIN(1,Inputs!$G$8*$D2050)*churn_nonbuyers)*(ic*Inputs!$C$8+fee_wd*Inputs!$E$8*(1-$B2050)+fee_fx*Inputs!$D$8-cost_acc-cost_wd*Inputs!$E$8*(1-$B2050)-cost_fx*Inputs!$D$8)</f>
        <v>0</v>
      </c>
      <c r="N2050" s="0" t="n">
        <f aca="false">K2050+L2050+I2050-fixed</f>
        <v>-83958.2901330842</v>
      </c>
      <c r="O2050" s="0" t="n">
        <f aca="false">K2050+L2050+M2050-fixed</f>
        <v>-218488.317765084</v>
      </c>
      <c r="P2050" s="0" t="n">
        <f aca="false">12*Inputs!$B$6*(1-MIN(1,Inputs!$F$6*$D2050))*(ic*Inputs!$C$6+flat_fee-cost_acc-cost_wd*Inputs!$E$6*$E2050-cost_fx*Inputs!$D$6)+12*Inputs!$B$7*(1-MIN(1,Inputs!$F$7*$D2050))*(ic*Inputs!$C$7+flat_fee-cost_acc-cost_wd*Inputs!$E$7*$E2050-cost_fx*Inputs!$D$7)+12*Inputs!$B$8*(1-MIN(1,Inputs!$F$8*$D2050))*(ic*Inputs!$C$8+flat_fee-cost_acc-cost_wd*Inputs!$E$8*$E2050-cost_fx*Inputs!$D$8)-fixed</f>
        <v>-272716.28800576</v>
      </c>
    </row>
    <row r="2051" customFormat="false" ht="15" hidden="false" customHeight="false" outlineLevel="0" collapsed="false">
      <c r="A2051" s="0" t="n">
        <v>1986</v>
      </c>
      <c r="B2051" s="0" t="n">
        <v>0.152358</v>
      </c>
      <c r="C2051" s="0" t="n">
        <v>0.910918</v>
      </c>
      <c r="D2051" s="0" t="n">
        <v>1.181042</v>
      </c>
      <c r="E2051" s="0" t="n">
        <v>1.277803</v>
      </c>
      <c r="F2051" s="0" t="n">
        <v>0.046917</v>
      </c>
      <c r="G2051" s="0" t="n">
        <f aca="false">12*Inputs!$B$6*(MIN(1,$H$50*$C2051)*(ic*Inputs!$C$6+pS+fee_fx*Inputs!$D$6-cost_acc-cost_wd*Inputs!$E$6*$E2051-cost_fx*Inputs!$D$6-$F2051)+(1-MIN(1,$H$50*$C2051))*(1-MIN(1,Inputs!$G$6*$D2051)*churn_nonbuyers)*(ic*Inputs!$C$6+fee_wd*Inputs!$E$6*(1-$B2051)+fee_fx*Inputs!$D$6-cost_acc-cost_wd*Inputs!$E$6*(1-$B2051)-cost_fx*Inputs!$D$6))</f>
        <v>216866.993843685</v>
      </c>
      <c r="H2051" s="0" t="n">
        <f aca="false">12*Inputs!$B$7*(MIN(1,$H$51*$C2051)*(ic*Inputs!$C$7+pE+fee_fx*Inputs!$D$7-cost_acc-cost_wd*Inputs!$E$7*$E2051-cost_fx*Inputs!$D$7-$F2051)+(1-MIN(1,$H$51*$C2051))*(1-MIN(1,Inputs!$G$7*$D2051)*churn_nonbuyers)*(ic*Inputs!$C$7+fee_wd*Inputs!$E$7*(1-$B2051)+fee_fx*Inputs!$D$7-cost_acc-cost_wd*Inputs!$E$7*(1-$B2051)-cost_fx*Inputs!$D$7))</f>
        <v>400998.514235832</v>
      </c>
      <c r="I2051" s="0" t="n">
        <f aca="false">12*Inputs!$B$8*(MIN(1,$H$52*$C2051)*(ic*Inputs!$C$8+pT-cost_acc-cost_wd*Inputs!$E$8-cost_fx*Inputs!$D$8-cost_ins)+(1-MIN(1,$H$52*$C2051))*(1-MIN(1,Inputs!$G$8*$D2051)*churn_nonbuyers)*(ic*Inputs!$C$8+fee_wd*Inputs!$E$8*(1-$B2051)+fee_fx*Inputs!$D$8-cost_acc-cost_wd*Inputs!$E$8*(1-$B2051)-cost_fx*Inputs!$D$8))</f>
        <v>151337.512043183</v>
      </c>
      <c r="J2051" s="0" t="n">
        <f aca="false">G2051+H2051+I2051-fixed</f>
        <v>69203.020122701</v>
      </c>
      <c r="K2051" s="0" t="n">
        <f aca="false">12*Inputs!$B$6*(1-MIN(1,Inputs!$G$6*$D2051)*churn_nonbuyers)*(ic*Inputs!$C$6+fee_wd*Inputs!$E$6*(1-$B2051)+fee_fx*Inputs!$D$6-cost_acc-cost_wd*Inputs!$E$6*(1-$B2051)-cost_fx*Inputs!$D$6)</f>
        <v>169051.121258659</v>
      </c>
      <c r="L2051" s="0" t="n">
        <f aca="false">12*Inputs!$B$7*(1-MIN(1,Inputs!$G$7*$D2051)*churn_nonbuyers)*(ic*Inputs!$C$7+fee_wd*Inputs!$E$7*(1-$B2051)+fee_fx*Inputs!$D$7-cost_acc-cost_wd*Inputs!$E$7*(1-$B2051)-cost_fx*Inputs!$D$7)</f>
        <v>367751.909939196</v>
      </c>
      <c r="M2051" s="0" t="n">
        <f aca="false">12*Inputs!$B$8*(1-MIN(1,Inputs!$G$8*$D2051)*churn_nonbuyers)*(ic*Inputs!$C$8+fee_wd*Inputs!$E$8*(1-$B2051)+fee_fx*Inputs!$D$8-cost_acc-cost_wd*Inputs!$E$8*(1-$B2051)-cost_fx*Inputs!$D$8)</f>
        <v>55288.3640604096</v>
      </c>
      <c r="N2051" s="0" t="n">
        <f aca="false">K2051+L2051+I2051-fixed</f>
        <v>-11859.4567589618</v>
      </c>
      <c r="O2051" s="0" t="n">
        <f aca="false">K2051+L2051+M2051-fixed</f>
        <v>-107908.604741736</v>
      </c>
      <c r="P2051" s="0" t="n">
        <f aca="false">12*Inputs!$B$6*(1-MIN(1,Inputs!$F$6*$D2051))*(ic*Inputs!$C$6+flat_fee-cost_acc-cost_wd*Inputs!$E$6*$E2051-cost_fx*Inputs!$D$6)+12*Inputs!$B$7*(1-MIN(1,Inputs!$F$7*$D2051))*(ic*Inputs!$C$7+flat_fee-cost_acc-cost_wd*Inputs!$E$7*$E2051-cost_fx*Inputs!$D$7)+12*Inputs!$B$8*(1-MIN(1,Inputs!$F$8*$D2051))*(ic*Inputs!$C$8+flat_fee-cost_acc-cost_wd*Inputs!$E$8*$E2051-cost_fx*Inputs!$D$8)-fixed</f>
        <v>-139562.98640176</v>
      </c>
    </row>
    <row r="2052" customFormat="false" ht="15" hidden="false" customHeight="false" outlineLevel="0" collapsed="false">
      <c r="A2052" s="0" t="n">
        <v>1987</v>
      </c>
      <c r="B2052" s="0" t="n">
        <v>0.42809</v>
      </c>
      <c r="C2052" s="0" t="n">
        <v>0.933306</v>
      </c>
      <c r="D2052" s="0" t="n">
        <v>1.397537</v>
      </c>
      <c r="E2052" s="0" t="n">
        <v>1.229266</v>
      </c>
      <c r="F2052" s="0" t="n">
        <v>0.120417</v>
      </c>
      <c r="G2052" s="0" t="n">
        <f aca="false">12*Inputs!$B$6*(MIN(1,$H$50*$C2052)*(ic*Inputs!$C$6+pS+fee_fx*Inputs!$D$6-cost_acc-cost_wd*Inputs!$E$6*$E2052-cost_fx*Inputs!$D$6-$F2052)+(1-MIN(1,$H$50*$C2052))*(1-MIN(1,Inputs!$G$6*$D2052)*churn_nonbuyers)*(ic*Inputs!$C$6+fee_wd*Inputs!$E$6*(1-$B2052)+fee_fx*Inputs!$D$6-cost_acc-cost_wd*Inputs!$E$6*(1-$B2052)-cost_fx*Inputs!$D$6))</f>
        <v>181532.330471216</v>
      </c>
      <c r="H2052" s="0" t="n">
        <f aca="false">12*Inputs!$B$7*(MIN(1,$H$51*$C2052)*(ic*Inputs!$C$7+pE+fee_fx*Inputs!$D$7-cost_acc-cost_wd*Inputs!$E$7*$E2052-cost_fx*Inputs!$D$7-$F2052)+(1-MIN(1,$H$51*$C2052))*(1-MIN(1,Inputs!$G$7*$D2052)*churn_nonbuyers)*(ic*Inputs!$C$7+fee_wd*Inputs!$E$7*(1-$B2052)+fee_fx*Inputs!$D$7-cost_acc-cost_wd*Inputs!$E$7*(1-$B2052)-cost_fx*Inputs!$D$7))</f>
        <v>377691.869298659</v>
      </c>
      <c r="I2052" s="0" t="n">
        <f aca="false">12*Inputs!$B$8*(MIN(1,$H$52*$C2052)*(ic*Inputs!$C$8+pT-cost_acc-cost_wd*Inputs!$E$8-cost_fx*Inputs!$D$8-cost_ins)+(1-MIN(1,$H$52*$C2052))*(1-MIN(1,Inputs!$G$8*$D2052)*churn_nonbuyers)*(ic*Inputs!$C$8+fee_wd*Inputs!$E$8*(1-$B2052)+fee_fx*Inputs!$D$8-cost_acc-cost_wd*Inputs!$E$8*(1-$B2052)-cost_fx*Inputs!$D$8))</f>
        <v>136833.962719527</v>
      </c>
      <c r="J2052" s="0" t="n">
        <f aca="false">G2052+H2052+I2052-fixed</f>
        <v>-3941.83751059813</v>
      </c>
      <c r="K2052" s="0" t="n">
        <f aca="false">12*Inputs!$B$6*(1-MIN(1,Inputs!$G$6*$D2052)*churn_nonbuyers)*(ic*Inputs!$C$6+fee_wd*Inputs!$E$6*(1-$B2052)+fee_fx*Inputs!$D$6-cost_acc-cost_wd*Inputs!$E$6*(1-$B2052)-cost_fx*Inputs!$D$6)</f>
        <v>130175.422663176</v>
      </c>
      <c r="L2052" s="0" t="n">
        <f aca="false">12*Inputs!$B$7*(1-MIN(1,Inputs!$G$7*$D2052)*churn_nonbuyers)*(ic*Inputs!$C$7+fee_wd*Inputs!$E$7*(1-$B2052)+fee_fx*Inputs!$D$7-cost_acc-cost_wd*Inputs!$E$7*(1-$B2052)-cost_fx*Inputs!$D$7)</f>
        <v>327234.965821906</v>
      </c>
      <c r="M2052" s="0" t="n">
        <f aca="false">12*Inputs!$B$8*(1-MIN(1,Inputs!$G$8*$D2052)*churn_nonbuyers)*(ic*Inputs!$C$8+fee_wd*Inputs!$E$8*(1-$B2052)+fee_fx*Inputs!$D$8-cost_acc-cost_wd*Inputs!$E$8*(1-$B2052)-cost_fx*Inputs!$D$8)</f>
        <v>6644.35248148801</v>
      </c>
      <c r="N2052" s="0" t="n">
        <f aca="false">K2052+L2052+I2052-fixed</f>
        <v>-105755.648795392</v>
      </c>
      <c r="O2052" s="0" t="n">
        <f aca="false">K2052+L2052+M2052-fixed</f>
        <v>-235945.25903343</v>
      </c>
      <c r="P2052" s="0" t="n">
        <f aca="false">12*Inputs!$B$6*(1-MIN(1,Inputs!$F$6*$D2052))*(ic*Inputs!$C$6+flat_fee-cost_acc-cost_wd*Inputs!$E$6*$E2052-cost_fx*Inputs!$D$6)+12*Inputs!$B$7*(1-MIN(1,Inputs!$F$7*$D2052))*(ic*Inputs!$C$7+flat_fee-cost_acc-cost_wd*Inputs!$E$7*$E2052-cost_fx*Inputs!$D$7)+12*Inputs!$B$8*(1-MIN(1,Inputs!$F$8*$D2052))*(ic*Inputs!$C$8+flat_fee-cost_acc-cost_wd*Inputs!$E$8*$E2052-cost_fx*Inputs!$D$8)-fixed</f>
        <v>-230879.14505392</v>
      </c>
    </row>
    <row r="2053" customFormat="false" ht="15" hidden="false" customHeight="false" outlineLevel="0" collapsed="false">
      <c r="A2053" s="0" t="n">
        <v>1988</v>
      </c>
      <c r="B2053" s="0" t="n">
        <v>0.206439</v>
      </c>
      <c r="C2053" s="0" t="n">
        <v>0.898707</v>
      </c>
      <c r="D2053" s="0" t="n">
        <v>1.196073</v>
      </c>
      <c r="E2053" s="0" t="n">
        <v>1.240131</v>
      </c>
      <c r="F2053" s="0" t="n">
        <v>0.127361</v>
      </c>
      <c r="G2053" s="0" t="n">
        <f aca="false">12*Inputs!$B$6*(MIN(1,$H$50*$C2053)*(ic*Inputs!$C$6+pS+fee_fx*Inputs!$D$6-cost_acc-cost_wd*Inputs!$E$6*$E2053-cost_fx*Inputs!$D$6-$F2053)+(1-MIN(1,$H$50*$C2053))*(1-MIN(1,Inputs!$G$6*$D2053)*churn_nonbuyers)*(ic*Inputs!$C$6+fee_wd*Inputs!$E$6*(1-$B2053)+fee_fx*Inputs!$D$6-cost_acc-cost_wd*Inputs!$E$6*(1-$B2053)-cost_fx*Inputs!$D$6))</f>
        <v>208419.541002914</v>
      </c>
      <c r="H2053" s="0" t="n">
        <f aca="false">12*Inputs!$B$7*(MIN(1,$H$51*$C2053)*(ic*Inputs!$C$7+pE+fee_fx*Inputs!$D$7-cost_acc-cost_wd*Inputs!$E$7*$E2053-cost_fx*Inputs!$D$7-$F2053)+(1-MIN(1,$H$51*$C2053))*(1-MIN(1,Inputs!$G$7*$D2053)*churn_nonbuyers)*(ic*Inputs!$C$7+fee_wd*Inputs!$E$7*(1-$B2053)+fee_fx*Inputs!$D$7-cost_acc-cost_wd*Inputs!$E$7*(1-$B2053)-cost_fx*Inputs!$D$7))</f>
        <v>395369.567607263</v>
      </c>
      <c r="I2053" s="0" t="n">
        <f aca="false">12*Inputs!$B$8*(MIN(1,$H$52*$C2053)*(ic*Inputs!$C$8+pT-cost_acc-cost_wd*Inputs!$E$8-cost_fx*Inputs!$D$8-cost_ins)+(1-MIN(1,$H$52*$C2053))*(1-MIN(1,Inputs!$G$8*$D2053)*churn_nonbuyers)*(ic*Inputs!$C$8+fee_wd*Inputs!$E$8*(1-$B2053)+fee_fx*Inputs!$D$8-cost_acc-cost_wd*Inputs!$E$8*(1-$B2053)-cost_fx*Inputs!$D$8))</f>
        <v>148648.005841992</v>
      </c>
      <c r="J2053" s="0" t="n">
        <f aca="false">G2053+H2053+I2053-fixed</f>
        <v>52437.1144521683</v>
      </c>
      <c r="K2053" s="0" t="n">
        <f aca="false">12*Inputs!$B$6*(1-MIN(1,Inputs!$G$6*$D2053)*churn_nonbuyers)*(ic*Inputs!$C$6+fee_wd*Inputs!$E$6*(1-$B2053)+fee_fx*Inputs!$D$6-cost_acc-cost_wd*Inputs!$E$6*(1-$B2053)-cost_fx*Inputs!$D$6)</f>
        <v>161594.164181138</v>
      </c>
      <c r="L2053" s="0" t="n">
        <f aca="false">12*Inputs!$B$7*(1-MIN(1,Inputs!$G$7*$D2053)*churn_nonbuyers)*(ic*Inputs!$C$7+fee_wd*Inputs!$E$7*(1-$B2053)+fee_fx*Inputs!$D$7-cost_acc-cost_wd*Inputs!$E$7*(1-$B2053)-cost_fx*Inputs!$D$7)</f>
        <v>360071.762604683</v>
      </c>
      <c r="M2053" s="0" t="n">
        <f aca="false">12*Inputs!$B$8*(1-MIN(1,Inputs!$G$8*$D2053)*churn_nonbuyers)*(ic*Inputs!$C$8+fee_wd*Inputs!$E$8*(1-$B2053)+fee_fx*Inputs!$D$8-cost_acc-cost_wd*Inputs!$E$8*(1-$B2053)-cost_fx*Inputs!$D$8)</f>
        <v>51508.5503919792</v>
      </c>
      <c r="N2053" s="0" t="n">
        <f aca="false">K2053+L2053+I2053-fixed</f>
        <v>-29686.0673721865</v>
      </c>
      <c r="O2053" s="0" t="n">
        <f aca="false">K2053+L2053+M2053-fixed</f>
        <v>-126825.522822199</v>
      </c>
      <c r="P2053" s="0" t="n">
        <f aca="false">12*Inputs!$B$6*(1-MIN(1,Inputs!$F$6*$D2053))*(ic*Inputs!$C$6+flat_fee-cost_acc-cost_wd*Inputs!$E$6*$E2053-cost_fx*Inputs!$D$6)+12*Inputs!$B$7*(1-MIN(1,Inputs!$F$7*$D2053))*(ic*Inputs!$C$7+flat_fee-cost_acc-cost_wd*Inputs!$E$7*$E2053-cost_fx*Inputs!$D$7)+12*Inputs!$B$8*(1-MIN(1,Inputs!$F$8*$D2053))*(ic*Inputs!$C$8+flat_fee-cost_acc-cost_wd*Inputs!$E$8*$E2053-cost_fx*Inputs!$D$8)-fixed</f>
        <v>-132535.67740888</v>
      </c>
    </row>
    <row r="2054" customFormat="false" ht="15" hidden="false" customHeight="false" outlineLevel="0" collapsed="false">
      <c r="A2054" s="0" t="n">
        <v>1989</v>
      </c>
      <c r="B2054" s="0" t="n">
        <v>0.36275</v>
      </c>
      <c r="C2054" s="0" t="n">
        <v>1.155034</v>
      </c>
      <c r="D2054" s="0" t="n">
        <v>1.203307</v>
      </c>
      <c r="E2054" s="0" t="n">
        <v>1.168125</v>
      </c>
      <c r="F2054" s="0" t="n">
        <v>0.048359</v>
      </c>
      <c r="G2054" s="0" t="n">
        <f aca="false">12*Inputs!$B$6*(MIN(1,$H$50*$C2054)*(ic*Inputs!$C$6+pS+fee_fx*Inputs!$D$6-cost_acc-cost_wd*Inputs!$E$6*$E2054-cost_fx*Inputs!$D$6-$F2054)+(1-MIN(1,$H$50*$C2054))*(1-MIN(1,Inputs!$G$6*$D2054)*churn_nonbuyers)*(ic*Inputs!$C$6+fee_wd*Inputs!$E$6*(1-$B2054)+fee_fx*Inputs!$D$6-cost_acc-cost_wd*Inputs!$E$6*(1-$B2054)-cost_fx*Inputs!$D$6))</f>
        <v>206537.361598571</v>
      </c>
      <c r="H2054" s="0" t="n">
        <f aca="false">12*Inputs!$B$7*(MIN(1,$H$51*$C2054)*(ic*Inputs!$C$7+pE+fee_fx*Inputs!$D$7-cost_acc-cost_wd*Inputs!$E$7*$E2054-cost_fx*Inputs!$D$7-$F2054)+(1-MIN(1,$H$51*$C2054))*(1-MIN(1,Inputs!$G$7*$D2054)*churn_nonbuyers)*(ic*Inputs!$C$7+fee_wd*Inputs!$E$7*(1-$B2054)+fee_fx*Inputs!$D$7-cost_acc-cost_wd*Inputs!$E$7*(1-$B2054)-cost_fx*Inputs!$D$7))</f>
        <v>408558.349312368</v>
      </c>
      <c r="I2054" s="0" t="n">
        <f aca="false">12*Inputs!$B$8*(MIN(1,$H$52*$C2054)*(ic*Inputs!$C$8+pT-cost_acc-cost_wd*Inputs!$E$8-cost_fx*Inputs!$D$8-cost_ins)+(1-MIN(1,$H$52*$C2054))*(1-MIN(1,Inputs!$G$8*$D2054)*churn_nonbuyers)*(ic*Inputs!$C$8+fee_wd*Inputs!$E$8*(1-$B2054)+fee_fx*Inputs!$D$8-cost_acc-cost_wd*Inputs!$E$8*(1-$B2054)-cost_fx*Inputs!$D$8))</f>
        <v>175820.478197763</v>
      </c>
      <c r="J2054" s="0" t="n">
        <f aca="false">G2054+H2054+I2054-fixed</f>
        <v>90916.1891087022</v>
      </c>
      <c r="K2054" s="0" t="n">
        <f aca="false">12*Inputs!$B$6*(1-MIN(1,Inputs!$G$6*$D2054)*churn_nonbuyers)*(ic*Inputs!$C$6+fee_wd*Inputs!$E$6*(1-$B2054)+fee_fx*Inputs!$D$6-cost_acc-cost_wd*Inputs!$E$6*(1-$B2054)-cost_fx*Inputs!$D$6)</f>
        <v>140377.4626626</v>
      </c>
      <c r="L2054" s="0" t="n">
        <f aca="false">12*Inputs!$B$7*(1-MIN(1,Inputs!$G$7*$D2054)*churn_nonbuyers)*(ic*Inputs!$C$7+fee_wd*Inputs!$E$7*(1-$B2054)+fee_fx*Inputs!$D$7-cost_acc-cost_wd*Inputs!$E$7*(1-$B2054)-cost_fx*Inputs!$D$7)</f>
        <v>338294.47686156</v>
      </c>
      <c r="M2054" s="0" t="n">
        <f aca="false">12*Inputs!$B$8*(1-MIN(1,Inputs!$G$8*$D2054)*churn_nonbuyers)*(ic*Inputs!$C$8+fee_wd*Inputs!$E$8*(1-$B2054)+fee_fx*Inputs!$D$8-cost_acc-cost_wd*Inputs!$E$8*(1-$B2054)-cost_fx*Inputs!$D$8)</f>
        <v>48722.8036788</v>
      </c>
      <c r="N2054" s="0" t="n">
        <f aca="false">K2054+L2054+I2054-fixed</f>
        <v>-45507.5822780773</v>
      </c>
      <c r="O2054" s="0" t="n">
        <f aca="false">K2054+L2054+M2054-fixed</f>
        <v>-172605.25679704</v>
      </c>
      <c r="P2054" s="0" t="n">
        <f aca="false">12*Inputs!$B$6*(1-MIN(1,Inputs!$F$6*$D2054))*(ic*Inputs!$C$6+flat_fee-cost_acc-cost_wd*Inputs!$E$6*$E2054-cost_fx*Inputs!$D$6)+12*Inputs!$B$7*(1-MIN(1,Inputs!$F$7*$D2054))*(ic*Inputs!$C$7+flat_fee-cost_acc-cost_wd*Inputs!$E$7*$E2054-cost_fx*Inputs!$D$7)+12*Inputs!$B$8*(1-MIN(1,Inputs!$F$8*$D2054))*(ic*Inputs!$C$8+flat_fee-cost_acc-cost_wd*Inputs!$E$8*$E2054-cost_fx*Inputs!$D$8)-fixed</f>
        <v>-108605.072446</v>
      </c>
    </row>
    <row r="2055" customFormat="false" ht="15" hidden="false" customHeight="false" outlineLevel="0" collapsed="false">
      <c r="A2055" s="0" t="n">
        <v>1990</v>
      </c>
      <c r="B2055" s="0" t="n">
        <v>0.126492</v>
      </c>
      <c r="C2055" s="0" t="n">
        <v>1.039498</v>
      </c>
      <c r="D2055" s="0" t="n">
        <v>1.269399</v>
      </c>
      <c r="E2055" s="0" t="n">
        <v>1.316603</v>
      </c>
      <c r="F2055" s="0" t="n">
        <v>0.342826</v>
      </c>
      <c r="G2055" s="0" t="n">
        <f aca="false">12*Inputs!$B$6*(MIN(1,$H$50*$C2055)*(ic*Inputs!$C$6+pS+fee_fx*Inputs!$D$6-cost_acc-cost_wd*Inputs!$E$6*$E2055-cost_fx*Inputs!$D$6-$F2055)+(1-MIN(1,$H$50*$C2055))*(1-MIN(1,Inputs!$G$6*$D2055)*churn_nonbuyers)*(ic*Inputs!$C$6+fee_wd*Inputs!$E$6*(1-$B2055)+fee_fx*Inputs!$D$6-cost_acc-cost_wd*Inputs!$E$6*(1-$B2055)-cost_fx*Inputs!$D$6))</f>
        <v>218070.621462746</v>
      </c>
      <c r="H2055" s="0" t="n">
        <f aca="false">12*Inputs!$B$7*(MIN(1,$H$51*$C2055)*(ic*Inputs!$C$7+pE+fee_fx*Inputs!$D$7-cost_acc-cost_wd*Inputs!$E$7*$E2055-cost_fx*Inputs!$D$7-$F2055)+(1-MIN(1,$H$51*$C2055))*(1-MIN(1,Inputs!$G$7*$D2055)*churn_nonbuyers)*(ic*Inputs!$C$7+fee_wd*Inputs!$E$7*(1-$B2055)+fee_fx*Inputs!$D$7-cost_acc-cost_wd*Inputs!$E$7*(1-$B2055)-cost_fx*Inputs!$D$7))</f>
        <v>384830.242566409</v>
      </c>
      <c r="I2055" s="0" t="n">
        <f aca="false">12*Inputs!$B$8*(MIN(1,$H$52*$C2055)*(ic*Inputs!$C$8+pT-cost_acc-cost_wd*Inputs!$E$8-cost_fx*Inputs!$D$8-cost_ins)+(1-MIN(1,$H$52*$C2055))*(1-MIN(1,Inputs!$G$8*$D2055)*churn_nonbuyers)*(ic*Inputs!$C$8+fee_wd*Inputs!$E$8*(1-$B2055)+fee_fx*Inputs!$D$8-cost_acc-cost_wd*Inputs!$E$8*(1-$B2055)-cost_fx*Inputs!$D$8))</f>
        <v>159557.95147901</v>
      </c>
      <c r="J2055" s="0" t="n">
        <f aca="false">G2055+H2055+I2055-fixed</f>
        <v>62458.8155081648</v>
      </c>
      <c r="K2055" s="0" t="n">
        <f aca="false">12*Inputs!$B$6*(1-MIN(1,Inputs!$G$6*$D2055)*churn_nonbuyers)*(ic*Inputs!$C$6+fee_wd*Inputs!$E$6*(1-$B2055)+fee_fx*Inputs!$D$6-cost_acc-cost_wd*Inputs!$E$6*(1-$B2055)-cost_fx*Inputs!$D$6)</f>
        <v>171745.705571818</v>
      </c>
      <c r="L2055" s="0" t="n">
        <f aca="false">12*Inputs!$B$7*(1-MIN(1,Inputs!$G$7*$D2055)*churn_nonbuyers)*(ic*Inputs!$C$7+fee_wd*Inputs!$E$7*(1-$B2055)+fee_fx*Inputs!$D$7-cost_acc-cost_wd*Inputs!$E$7*(1-$B2055)-cost_fx*Inputs!$D$7)</f>
        <v>370324.158991091</v>
      </c>
      <c r="M2055" s="0" t="n">
        <f aca="false">12*Inputs!$B$8*(1-MIN(1,Inputs!$G$8*$D2055)*churn_nonbuyers)*(ic*Inputs!$C$8+fee_wd*Inputs!$E$8*(1-$B2055)+fee_fx*Inputs!$D$8-cost_acc-cost_wd*Inputs!$E$8*(1-$B2055)-cost_fx*Inputs!$D$8)</f>
        <v>35691.2127751488</v>
      </c>
      <c r="N2055" s="0" t="n">
        <f aca="false">K2055+L2055+I2055-fixed</f>
        <v>1627.81604191777</v>
      </c>
      <c r="O2055" s="0" t="n">
        <f aca="false">K2055+L2055+M2055-fixed</f>
        <v>-122238.922661943</v>
      </c>
      <c r="P2055" s="0" t="n">
        <f aca="false">12*Inputs!$B$6*(1-MIN(1,Inputs!$F$6*$D2055))*(ic*Inputs!$C$6+flat_fee-cost_acc-cost_wd*Inputs!$E$6*$E2055-cost_fx*Inputs!$D$6)+12*Inputs!$B$7*(1-MIN(1,Inputs!$F$7*$D2055))*(ic*Inputs!$C$7+flat_fee-cost_acc-cost_wd*Inputs!$E$7*$E2055-cost_fx*Inputs!$D$7)+12*Inputs!$B$8*(1-MIN(1,Inputs!$F$8*$D2055))*(ic*Inputs!$C$8+flat_fee-cost_acc-cost_wd*Inputs!$E$8*$E2055-cost_fx*Inputs!$D$8)-fixed</f>
        <v>-197751.92768872</v>
      </c>
    </row>
    <row r="2056" customFormat="false" ht="15" hidden="false" customHeight="false" outlineLevel="0" collapsed="false">
      <c r="A2056" s="0" t="n">
        <v>1991</v>
      </c>
      <c r="B2056" s="0" t="n">
        <v>0.180107</v>
      </c>
      <c r="C2056" s="0" t="n">
        <v>0.921439</v>
      </c>
      <c r="D2056" s="0" t="n">
        <v>0.985378</v>
      </c>
      <c r="E2056" s="0" t="n">
        <v>1.158418</v>
      </c>
      <c r="F2056" s="0" t="n">
        <v>0.084779</v>
      </c>
      <c r="G2056" s="0" t="n">
        <f aca="false">12*Inputs!$B$6*(MIN(1,$H$50*$C2056)*(ic*Inputs!$C$6+pS+fee_fx*Inputs!$D$6-cost_acc-cost_wd*Inputs!$E$6*$E2056-cost_fx*Inputs!$D$6-$F2056)+(1-MIN(1,$H$50*$C2056))*(1-MIN(1,Inputs!$G$6*$D2056)*churn_nonbuyers)*(ic*Inputs!$C$6+fee_wd*Inputs!$E$6*(1-$B2056)+fee_fx*Inputs!$D$6-cost_acc-cost_wd*Inputs!$E$6*(1-$B2056)-cost_fx*Inputs!$D$6))</f>
        <v>217259.137801724</v>
      </c>
      <c r="H2056" s="0" t="n">
        <f aca="false">12*Inputs!$B$7*(MIN(1,$H$51*$C2056)*(ic*Inputs!$C$7+pE+fee_fx*Inputs!$D$7-cost_acc-cost_wd*Inputs!$E$7*$E2056-cost_fx*Inputs!$D$7-$F2056)+(1-MIN(1,$H$51*$C2056))*(1-MIN(1,Inputs!$G$7*$D2056)*churn_nonbuyers)*(ic*Inputs!$C$7+fee_wd*Inputs!$E$7*(1-$B2056)+fee_fx*Inputs!$D$7-cost_acc-cost_wd*Inputs!$E$7*(1-$B2056)-cost_fx*Inputs!$D$7))</f>
        <v>411010.290523315</v>
      </c>
      <c r="I2056" s="0" t="n">
        <f aca="false">12*Inputs!$B$8*(MIN(1,$H$52*$C2056)*(ic*Inputs!$C$8+pT-cost_acc-cost_wd*Inputs!$E$8-cost_fx*Inputs!$D$8-cost_ins)+(1-MIN(1,$H$52*$C2056))*(1-MIN(1,Inputs!$G$8*$D2056)*churn_nonbuyers)*(ic*Inputs!$C$8+fee_wd*Inputs!$E$8*(1-$B2056)+fee_fx*Inputs!$D$8-cost_acc-cost_wd*Inputs!$E$8*(1-$B2056)-cost_fx*Inputs!$D$8))</f>
        <v>167814.660194626</v>
      </c>
      <c r="J2056" s="0" t="n">
        <f aca="false">G2056+H2056+I2056-fixed</f>
        <v>96084.0885196652</v>
      </c>
      <c r="K2056" s="0" t="n">
        <f aca="false">12*Inputs!$B$6*(1-MIN(1,Inputs!$G$6*$D2056)*churn_nonbuyers)*(ic*Inputs!$C$6+fee_wd*Inputs!$E$6*(1-$B2056)+fee_fx*Inputs!$D$6-cost_acc-cost_wd*Inputs!$E$6*(1-$B2056)-cost_fx*Inputs!$D$6)</f>
        <v>167009.790783211</v>
      </c>
      <c r="L2056" s="0" t="n">
        <f aca="false">12*Inputs!$B$7*(1-MIN(1,Inputs!$G$7*$D2056)*churn_nonbuyers)*(ic*Inputs!$C$7+fee_wd*Inputs!$E$7*(1-$B2056)+fee_fx*Inputs!$D$7-cost_acc-cost_wd*Inputs!$E$7*(1-$B2056)-cost_fx*Inputs!$D$7)</f>
        <v>366112.145125927</v>
      </c>
      <c r="M2056" s="0" t="n">
        <f aca="false">12*Inputs!$B$8*(1-MIN(1,Inputs!$G$8*$D2056)*churn_nonbuyers)*(ic*Inputs!$C$8+fee_wd*Inputs!$E$8*(1-$B2056)+fee_fx*Inputs!$D$8-cost_acc-cost_wd*Inputs!$E$8*(1-$B2056)-cost_fx*Inputs!$D$8)</f>
        <v>98578.8073349856</v>
      </c>
      <c r="N2056" s="0" t="n">
        <f aca="false">K2056+L2056+I2056-fixed</f>
        <v>936.596103764256</v>
      </c>
      <c r="O2056" s="0" t="n">
        <f aca="false">K2056+L2056+M2056-fixed</f>
        <v>-68299.2567558765</v>
      </c>
      <c r="P2056" s="0" t="n">
        <f aca="false">12*Inputs!$B$6*(1-MIN(1,Inputs!$F$6*$D2056))*(ic*Inputs!$C$6+flat_fee-cost_acc-cost_wd*Inputs!$E$6*$E2056-cost_fx*Inputs!$D$6)+12*Inputs!$B$7*(1-MIN(1,Inputs!$F$7*$D2056))*(ic*Inputs!$C$7+flat_fee-cost_acc-cost_wd*Inputs!$E$7*$E2056-cost_fx*Inputs!$D$7)+12*Inputs!$B$8*(1-MIN(1,Inputs!$F$8*$D2056))*(ic*Inputs!$C$8+flat_fee-cost_acc-cost_wd*Inputs!$E$8*$E2056-cost_fx*Inputs!$D$8)-fixed</f>
        <v>9725.24609696015</v>
      </c>
    </row>
    <row r="2057" customFormat="false" ht="15" hidden="false" customHeight="false" outlineLevel="0" collapsed="false">
      <c r="A2057" s="0" t="n">
        <v>1992</v>
      </c>
      <c r="B2057" s="0" t="n">
        <v>0.165234</v>
      </c>
      <c r="C2057" s="0" t="n">
        <v>0.882435</v>
      </c>
      <c r="D2057" s="0" t="n">
        <v>1.712314</v>
      </c>
      <c r="E2057" s="0" t="n">
        <v>1.283696</v>
      </c>
      <c r="F2057" s="0" t="n">
        <v>0.092293</v>
      </c>
      <c r="G2057" s="0" t="n">
        <f aca="false">12*Inputs!$B$6*(MIN(1,$H$50*$C2057)*(ic*Inputs!$C$6+pS+fee_fx*Inputs!$D$6-cost_acc-cost_wd*Inputs!$E$6*$E2057-cost_fx*Inputs!$D$6-$F2057)+(1-MIN(1,$H$50*$C2057))*(1-MIN(1,Inputs!$G$6*$D2057)*churn_nonbuyers)*(ic*Inputs!$C$6+fee_wd*Inputs!$E$6*(1-$B2057)+fee_fx*Inputs!$D$6-cost_acc-cost_wd*Inputs!$E$6*(1-$B2057)-cost_fx*Inputs!$D$6))</f>
        <v>208318.266376681</v>
      </c>
      <c r="H2057" s="0" t="n">
        <f aca="false">12*Inputs!$B$7*(MIN(1,$H$51*$C2057)*(ic*Inputs!$C$7+pE+fee_fx*Inputs!$D$7-cost_acc-cost_wd*Inputs!$E$7*$E2057-cost_fx*Inputs!$D$7-$F2057)+(1-MIN(1,$H$51*$C2057))*(1-MIN(1,Inputs!$G$7*$D2057)*churn_nonbuyers)*(ic*Inputs!$C$7+fee_wd*Inputs!$E$7*(1-$B2057)+fee_fx*Inputs!$D$7-cost_acc-cost_wd*Inputs!$E$7*(1-$B2057)-cost_fx*Inputs!$D$7))</f>
        <v>391983.735183425</v>
      </c>
      <c r="I2057" s="0" t="n">
        <f aca="false">12*Inputs!$B$8*(MIN(1,$H$52*$C2057)*(ic*Inputs!$C$8+pT-cost_acc-cost_wd*Inputs!$E$8-cost_fx*Inputs!$D$8-cost_ins)+(1-MIN(1,$H$52*$C2057))*(1-MIN(1,Inputs!$G$8*$D2057)*churn_nonbuyers)*(ic*Inputs!$C$8+fee_wd*Inputs!$E$8*(1-$B2057)+fee_fx*Inputs!$D$8-cost_acc-cost_wd*Inputs!$E$8*(1-$B2057)-cost_fx*Inputs!$D$8))</f>
        <v>127197.71064</v>
      </c>
      <c r="J2057" s="0" t="n">
        <f aca="false">G2057+H2057+I2057-fixed</f>
        <v>27499.712200106</v>
      </c>
      <c r="K2057" s="0" t="n">
        <f aca="false">12*Inputs!$B$6*(1-MIN(1,Inputs!$G$6*$D2057)*churn_nonbuyers)*(ic*Inputs!$C$6+fee_wd*Inputs!$E$6*(1-$B2057)+fee_fx*Inputs!$D$6-cost_acc-cost_wd*Inputs!$E$6*(1-$B2057)-cost_fx*Inputs!$D$6)</f>
        <v>162583.292818627</v>
      </c>
      <c r="L2057" s="0" t="n">
        <f aca="false">12*Inputs!$B$7*(1-MIN(1,Inputs!$G$7*$D2057)*churn_nonbuyers)*(ic*Inputs!$C$7+fee_wd*Inputs!$E$7*(1-$B2057)+fee_fx*Inputs!$D$7-cost_acc-cost_wd*Inputs!$E$7*(1-$B2057)-cost_fx*Inputs!$D$7)</f>
        <v>359916.422219176</v>
      </c>
      <c r="M2057" s="0" t="n">
        <f aca="false">12*Inputs!$B$8*(1-MIN(1,Inputs!$G$8*$D2057)*churn_nonbuyers)*(ic*Inputs!$C$8+fee_wd*Inputs!$E$8*(1-$B2057)+fee_fx*Inputs!$D$8-cost_acc-cost_wd*Inputs!$E$8*(1-$B2057)-cost_fx*Inputs!$D$8)</f>
        <v>0</v>
      </c>
      <c r="N2057" s="0" t="n">
        <f aca="false">K2057+L2057+I2057-fixed</f>
        <v>-50302.5743221964</v>
      </c>
      <c r="O2057" s="0" t="n">
        <f aca="false">K2057+L2057+M2057-fixed</f>
        <v>-177500.284962196</v>
      </c>
      <c r="P2057" s="0" t="n">
        <f aca="false">12*Inputs!$B$6*(1-MIN(1,Inputs!$F$6*$D2057))*(ic*Inputs!$C$6+flat_fee-cost_acc-cost_wd*Inputs!$E$6*$E2057-cost_fx*Inputs!$D$6)+12*Inputs!$B$7*(1-MIN(1,Inputs!$F$7*$D2057))*(ic*Inputs!$C$7+flat_fee-cost_acc-cost_wd*Inputs!$E$7*$E2057-cost_fx*Inputs!$D$7)+12*Inputs!$B$8*(1-MIN(1,Inputs!$F$8*$D2057))*(ic*Inputs!$C$8+flat_fee-cost_acc-cost_wd*Inputs!$E$8*$E2057-cost_fx*Inputs!$D$8)-fixed</f>
        <v>-405279.12958144</v>
      </c>
    </row>
    <row r="2058" customFormat="false" ht="15" hidden="false" customHeight="false" outlineLevel="0" collapsed="false">
      <c r="A2058" s="0" t="n">
        <v>1993</v>
      </c>
      <c r="B2058" s="0" t="n">
        <v>0.181794</v>
      </c>
      <c r="C2058" s="0" t="n">
        <v>0.843973</v>
      </c>
      <c r="D2058" s="0" t="n">
        <v>0.961031</v>
      </c>
      <c r="E2058" s="0" t="n">
        <v>1.124754</v>
      </c>
      <c r="F2058" s="0" t="n">
        <v>0.074208</v>
      </c>
      <c r="G2058" s="0" t="n">
        <f aca="false">12*Inputs!$B$6*(MIN(1,$H$50*$C2058)*(ic*Inputs!$C$6+pS+fee_fx*Inputs!$D$6-cost_acc-cost_wd*Inputs!$E$6*$E2058-cost_fx*Inputs!$D$6-$F2058)+(1-MIN(1,$H$50*$C2058))*(1-MIN(1,Inputs!$G$6*$D2058)*churn_nonbuyers)*(ic*Inputs!$C$6+fee_wd*Inputs!$E$6*(1-$B2058)+fee_fx*Inputs!$D$6-cost_acc-cost_wd*Inputs!$E$6*(1-$B2058)-cost_fx*Inputs!$D$6))</f>
        <v>213878.56270407</v>
      </c>
      <c r="H2058" s="0" t="n">
        <f aca="false">12*Inputs!$B$7*(MIN(1,$H$51*$C2058)*(ic*Inputs!$C$7+pE+fee_fx*Inputs!$D$7-cost_acc-cost_wd*Inputs!$E$7*$E2058-cost_fx*Inputs!$D$7-$F2058)+(1-MIN(1,$H$51*$C2058))*(1-MIN(1,Inputs!$G$7*$D2058)*churn_nonbuyers)*(ic*Inputs!$C$7+fee_wd*Inputs!$E$7*(1-$B2058)+fee_fx*Inputs!$D$7-cost_acc-cost_wd*Inputs!$E$7*(1-$B2058)-cost_fx*Inputs!$D$7))</f>
        <v>411048.81883889</v>
      </c>
      <c r="I2058" s="0" t="n">
        <f aca="false">12*Inputs!$B$8*(MIN(1,$H$52*$C2058)*(ic*Inputs!$C$8+pT-cost_acc-cost_wd*Inputs!$E$8-cost_fx*Inputs!$D$8-cost_ins)+(1-MIN(1,$H$52*$C2058))*(1-MIN(1,Inputs!$G$8*$D2058)*churn_nonbuyers)*(ic*Inputs!$C$8+fee_wd*Inputs!$E$8*(1-$B2058)+fee_fx*Inputs!$D$8-cost_acc-cost_wd*Inputs!$E$8*(1-$B2058)-cost_fx*Inputs!$D$8))</f>
        <v>164199.220594641</v>
      </c>
      <c r="J2058" s="0" t="n">
        <f aca="false">G2058+H2058+I2058-fixed</f>
        <v>89126.6021376002</v>
      </c>
      <c r="K2058" s="0" t="n">
        <f aca="false">12*Inputs!$B$6*(1-MIN(1,Inputs!$G$6*$D2058)*churn_nonbuyers)*(ic*Inputs!$C$6+fee_wd*Inputs!$E$6*(1-$B2058)+fee_fx*Inputs!$D$6-cost_acc-cost_wd*Inputs!$E$6*(1-$B2058)-cost_fx*Inputs!$D$6)</f>
        <v>166992.381141221</v>
      </c>
      <c r="L2058" s="0" t="n">
        <f aca="false">12*Inputs!$B$7*(1-MIN(1,Inputs!$G$7*$D2058)*churn_nonbuyers)*(ic*Inputs!$C$7+fee_wd*Inputs!$E$7*(1-$B2058)+fee_fx*Inputs!$D$7-cost_acc-cost_wd*Inputs!$E$7*(1-$B2058)-cost_fx*Inputs!$D$7)</f>
        <v>366151.778796733</v>
      </c>
      <c r="M2058" s="0" t="n">
        <f aca="false">12*Inputs!$B$8*(1-MIN(1,Inputs!$G$8*$D2058)*churn_nonbuyers)*(ic*Inputs!$C$8+fee_wd*Inputs!$E$8*(1-$B2058)+fee_fx*Inputs!$D$8-cost_acc-cost_wd*Inputs!$E$8*(1-$B2058)-cost_fx*Inputs!$D$8)</f>
        <v>103967.77001903</v>
      </c>
      <c r="N2058" s="0" t="n">
        <f aca="false">K2058+L2058+I2058-fixed</f>
        <v>-2656.61946740618</v>
      </c>
      <c r="O2058" s="0" t="n">
        <f aca="false">K2058+L2058+M2058-fixed</f>
        <v>-62888.0700430163</v>
      </c>
      <c r="P2058" s="0" t="n">
        <f aca="false">12*Inputs!$B$6*(1-MIN(1,Inputs!$F$6*$D2058))*(ic*Inputs!$C$6+flat_fee-cost_acc-cost_wd*Inputs!$E$6*$E2058-cost_fx*Inputs!$D$6)+12*Inputs!$B$7*(1-MIN(1,Inputs!$F$7*$D2058))*(ic*Inputs!$C$7+flat_fee-cost_acc-cost_wd*Inputs!$E$7*$E2058-cost_fx*Inputs!$D$7)+12*Inputs!$B$8*(1-MIN(1,Inputs!$F$8*$D2058))*(ic*Inputs!$C$8+flat_fee-cost_acc-cost_wd*Inputs!$E$8*$E2058-cost_fx*Inputs!$D$8)-fixed</f>
        <v>37387.21296176</v>
      </c>
    </row>
    <row r="2059" customFormat="false" ht="15" hidden="false" customHeight="false" outlineLevel="0" collapsed="false">
      <c r="A2059" s="0" t="n">
        <v>1994</v>
      </c>
      <c r="B2059" s="0" t="n">
        <v>0.084218</v>
      </c>
      <c r="C2059" s="0" t="n">
        <v>1.030276</v>
      </c>
      <c r="D2059" s="0" t="n">
        <v>1.156518</v>
      </c>
      <c r="E2059" s="0" t="n">
        <v>1.128542</v>
      </c>
      <c r="F2059" s="0" t="n">
        <v>0.270755</v>
      </c>
      <c r="G2059" s="0" t="n">
        <f aca="false">12*Inputs!$B$6*(MIN(1,$H$50*$C2059)*(ic*Inputs!$C$6+pS+fee_fx*Inputs!$D$6-cost_acc-cost_wd*Inputs!$E$6*$E2059-cost_fx*Inputs!$D$6-$F2059)+(1-MIN(1,$H$50*$C2059))*(1-MIN(1,Inputs!$G$6*$D2059)*churn_nonbuyers)*(ic*Inputs!$C$6+fee_wd*Inputs!$E$6*(1-$B2059)+fee_fx*Inputs!$D$6-cost_acc-cost_wd*Inputs!$E$6*(1-$B2059)-cost_fx*Inputs!$D$6))</f>
        <v>230046.985950552</v>
      </c>
      <c r="H2059" s="0" t="n">
        <f aca="false">12*Inputs!$B$7*(MIN(1,$H$51*$C2059)*(ic*Inputs!$C$7+pE+fee_fx*Inputs!$D$7-cost_acc-cost_wd*Inputs!$E$7*$E2059-cost_fx*Inputs!$D$7-$F2059)+(1-MIN(1,$H$51*$C2059))*(1-MIN(1,Inputs!$G$7*$D2059)*churn_nonbuyers)*(ic*Inputs!$C$7+fee_wd*Inputs!$E$7*(1-$B2059)+fee_fx*Inputs!$D$7-cost_acc-cost_wd*Inputs!$E$7*(1-$B2059)-cost_fx*Inputs!$D$7))</f>
        <v>415520.101901969</v>
      </c>
      <c r="I2059" s="0" t="n">
        <f aca="false">12*Inputs!$B$8*(MIN(1,$H$52*$C2059)*(ic*Inputs!$C$8+pT-cost_acc-cost_wd*Inputs!$E$8-cost_fx*Inputs!$D$8-cost_ins)+(1-MIN(1,$H$52*$C2059))*(1-MIN(1,Inputs!$G$8*$D2059)*churn_nonbuyers)*(ic*Inputs!$C$8+fee_wd*Inputs!$E$8*(1-$B2059)+fee_fx*Inputs!$D$8-cost_acc-cost_wd*Inputs!$E$8*(1-$B2059)-cost_fx*Inputs!$D$8))</f>
        <v>165623.755158848</v>
      </c>
      <c r="J2059" s="0" t="n">
        <f aca="false">G2059+H2059+I2059-fixed</f>
        <v>111190.84301137</v>
      </c>
      <c r="K2059" s="0" t="n">
        <f aca="false">12*Inputs!$B$6*(1-MIN(1,Inputs!$G$6*$D2059)*churn_nonbuyers)*(ic*Inputs!$C$6+fee_wd*Inputs!$E$6*(1-$B2059)+fee_fx*Inputs!$D$6-cost_acc-cost_wd*Inputs!$E$6*(1-$B2059)-cost_fx*Inputs!$D$6)</f>
        <v>178516.183917053</v>
      </c>
      <c r="L2059" s="0" t="n">
        <f aca="false">12*Inputs!$B$7*(1-MIN(1,Inputs!$G$7*$D2059)*churn_nonbuyers)*(ic*Inputs!$C$7+fee_wd*Inputs!$E$7*(1-$B2059)+fee_fx*Inputs!$D$7-cost_acc-cost_wd*Inputs!$E$7*(1-$B2059)-cost_fx*Inputs!$D$7)</f>
        <v>377504.132686232</v>
      </c>
      <c r="M2059" s="0" t="n">
        <f aca="false">12*Inputs!$B$8*(1-MIN(1,Inputs!$G$8*$D2059)*churn_nonbuyers)*(ic*Inputs!$C$8+fee_wd*Inputs!$E$8*(1-$B2059)+fee_fx*Inputs!$D$8-cost_acc-cost_wd*Inputs!$E$8*(1-$B2059)-cost_fx*Inputs!$D$8)</f>
        <v>61388.9310262464</v>
      </c>
      <c r="N2059" s="0" t="n">
        <f aca="false">K2059+L2059+I2059-fixed</f>
        <v>21644.071762133</v>
      </c>
      <c r="O2059" s="0" t="n">
        <f aca="false">K2059+L2059+M2059-fixed</f>
        <v>-82590.752370469</v>
      </c>
      <c r="P2059" s="0" t="n">
        <f aca="false">12*Inputs!$B$6*(1-MIN(1,Inputs!$F$6*$D2059))*(ic*Inputs!$C$6+flat_fee-cost_acc-cost_wd*Inputs!$E$6*$E2059-cost_fx*Inputs!$D$6)+12*Inputs!$B$7*(1-MIN(1,Inputs!$F$7*$D2059))*(ic*Inputs!$C$7+flat_fee-cost_acc-cost_wd*Inputs!$E$7*$E2059-cost_fx*Inputs!$D$7)+12*Inputs!$B$8*(1-MIN(1,Inputs!$F$8*$D2059))*(ic*Inputs!$C$8+flat_fee-cost_acc-cost_wd*Inputs!$E$8*$E2059-cost_fx*Inputs!$D$8)-fixed</f>
        <v>-68494.43388256</v>
      </c>
    </row>
    <row r="2060" customFormat="false" ht="15" hidden="false" customHeight="false" outlineLevel="0" collapsed="false">
      <c r="A2060" s="0" t="n">
        <v>1995</v>
      </c>
      <c r="B2060" s="0" t="n">
        <v>0.500651</v>
      </c>
      <c r="C2060" s="0" t="n">
        <v>0.981509</v>
      </c>
      <c r="D2060" s="0" t="n">
        <v>1.401294</v>
      </c>
      <c r="E2060" s="0" t="n">
        <v>1.204711</v>
      </c>
      <c r="F2060" s="0" t="n">
        <v>0.095775</v>
      </c>
      <c r="G2060" s="0" t="n">
        <f aca="false">12*Inputs!$B$6*(MIN(1,$H$50*$C2060)*(ic*Inputs!$C$6+pS+fee_fx*Inputs!$D$6-cost_acc-cost_wd*Inputs!$E$6*$E2060-cost_fx*Inputs!$D$6-$F2060)+(1-MIN(1,$H$50*$C2060))*(1-MIN(1,Inputs!$G$6*$D2060)*churn_nonbuyers)*(ic*Inputs!$C$6+fee_wd*Inputs!$E$6*(1-$B2060)+fee_fx*Inputs!$D$6-cost_acc-cost_wd*Inputs!$E$6*(1-$B2060)-cost_fx*Inputs!$D$6))</f>
        <v>176319.372483882</v>
      </c>
      <c r="H2060" s="0" t="n">
        <f aca="false">12*Inputs!$B$7*(MIN(1,$H$51*$C2060)*(ic*Inputs!$C$7+pE+fee_fx*Inputs!$D$7-cost_acc-cost_wd*Inputs!$E$7*$E2060-cost_fx*Inputs!$D$7-$F2060)+(1-MIN(1,$H$51*$C2060))*(1-MIN(1,Inputs!$G$7*$D2060)*churn_nonbuyers)*(ic*Inputs!$C$7+fee_wd*Inputs!$E$7*(1-$B2060)+fee_fx*Inputs!$D$7-cost_acc-cost_wd*Inputs!$E$7*(1-$B2060)-cost_fx*Inputs!$D$7))</f>
        <v>378364.274867781</v>
      </c>
      <c r="I2060" s="0" t="n">
        <f aca="false">12*Inputs!$B$8*(MIN(1,$H$52*$C2060)*(ic*Inputs!$C$8+pT-cost_acc-cost_wd*Inputs!$E$8-cost_fx*Inputs!$D$8-cost_ins)+(1-MIN(1,$H$52*$C2060))*(1-MIN(1,Inputs!$G$8*$D2060)*churn_nonbuyers)*(ic*Inputs!$C$8+fee_wd*Inputs!$E$8*(1-$B2060)+fee_fx*Inputs!$D$8-cost_acc-cost_wd*Inputs!$E$8*(1-$B2060)-cost_fx*Inputs!$D$8))</f>
        <v>143285.410438395</v>
      </c>
      <c r="J2060" s="0" t="n">
        <f aca="false">G2060+H2060+I2060-fixed</f>
        <v>-2030.94220994238</v>
      </c>
      <c r="K2060" s="0" t="n">
        <f aca="false">12*Inputs!$B$6*(1-MIN(1,Inputs!$G$6*$D2060)*churn_nonbuyers)*(ic*Inputs!$C$6+fee_wd*Inputs!$E$6*(1-$B2060)+fee_fx*Inputs!$D$6-cost_acc-cost_wd*Inputs!$E$6*(1-$B2060)-cost_fx*Inputs!$D$6)</f>
        <v>120432.439025237</v>
      </c>
      <c r="L2060" s="0" t="n">
        <f aca="false">12*Inputs!$B$7*(1-MIN(1,Inputs!$G$7*$D2060)*churn_nonbuyers)*(ic*Inputs!$C$7+fee_wd*Inputs!$E$7*(1-$B2060)+fee_fx*Inputs!$D$7-cost_acc-cost_wd*Inputs!$E$7*(1-$B2060)-cost_fx*Inputs!$D$7)</f>
        <v>317186.939703142</v>
      </c>
      <c r="M2060" s="0" t="n">
        <f aca="false">12*Inputs!$B$8*(1-MIN(1,Inputs!$G$8*$D2060)*churn_nonbuyers)*(ic*Inputs!$C$8+fee_wd*Inputs!$E$8*(1-$B2060)+fee_fx*Inputs!$D$8-cost_acc-cost_wd*Inputs!$E$8*(1-$B2060)-cost_fx*Inputs!$D$8)</f>
        <v>5773.48942443842</v>
      </c>
      <c r="N2060" s="0" t="n">
        <f aca="false">K2060+L2060+I2060-fixed</f>
        <v>-119095.210833226</v>
      </c>
      <c r="O2060" s="0" t="n">
        <f aca="false">K2060+L2060+M2060-fixed</f>
        <v>-256607.131847183</v>
      </c>
      <c r="P2060" s="0" t="n">
        <f aca="false">12*Inputs!$B$6*(1-MIN(1,Inputs!$F$6*$D2060))*(ic*Inputs!$C$6+flat_fee-cost_acc-cost_wd*Inputs!$E$6*$E2060-cost_fx*Inputs!$D$6)+12*Inputs!$B$7*(1-MIN(1,Inputs!$F$7*$D2060))*(ic*Inputs!$C$7+flat_fee-cost_acc-cost_wd*Inputs!$E$7*$E2060-cost_fx*Inputs!$D$7)+12*Inputs!$B$8*(1-MIN(1,Inputs!$F$8*$D2060))*(ic*Inputs!$C$8+flat_fee-cost_acc-cost_wd*Inputs!$E$8*$E2060-cost_fx*Inputs!$D$8)-fixed</f>
        <v>-224548.24378384</v>
      </c>
    </row>
    <row r="2061" customFormat="false" ht="15" hidden="false" customHeight="false" outlineLevel="0" collapsed="false">
      <c r="A2061" s="0" t="n">
        <v>1996</v>
      </c>
      <c r="B2061" s="0" t="n">
        <v>0.065725</v>
      </c>
      <c r="C2061" s="0" t="n">
        <v>0.795162</v>
      </c>
      <c r="D2061" s="0" t="n">
        <v>0.909691</v>
      </c>
      <c r="E2061" s="0" t="n">
        <v>1.137615</v>
      </c>
      <c r="F2061" s="0" t="n">
        <v>0.159101</v>
      </c>
      <c r="G2061" s="0" t="n">
        <f aca="false">12*Inputs!$B$6*(MIN(1,$H$50*$C2061)*(ic*Inputs!$C$6+pS+fee_fx*Inputs!$D$6-cost_acc-cost_wd*Inputs!$E$6*$E2061-cost_fx*Inputs!$D$6-$F2061)+(1-MIN(1,$H$50*$C2061))*(1-MIN(1,Inputs!$G$6*$D2061)*churn_nonbuyers)*(ic*Inputs!$C$6+fee_wd*Inputs!$E$6*(1-$B2061)+fee_fx*Inputs!$D$6-cost_acc-cost_wd*Inputs!$E$6*(1-$B2061)-cost_fx*Inputs!$D$6))</f>
        <v>224736.514416554</v>
      </c>
      <c r="H2061" s="0" t="n">
        <f aca="false">12*Inputs!$B$7*(MIN(1,$H$51*$C2061)*(ic*Inputs!$C$7+pE+fee_fx*Inputs!$D$7-cost_acc-cost_wd*Inputs!$E$7*$E2061-cost_fx*Inputs!$D$7-$F2061)+(1-MIN(1,$H$51*$C2061))*(1-MIN(1,Inputs!$G$7*$D2061)*churn_nonbuyers)*(ic*Inputs!$C$7+fee_wd*Inputs!$E$7*(1-$B2061)+fee_fx*Inputs!$D$7-cost_acc-cost_wd*Inputs!$E$7*(1-$B2061)-cost_fx*Inputs!$D$7))</f>
        <v>414868.652306629</v>
      </c>
      <c r="I2061" s="0" t="n">
        <f aca="false">12*Inputs!$B$8*(MIN(1,$H$52*$C2061)*(ic*Inputs!$C$8+pT-cost_acc-cost_wd*Inputs!$E$8-cost_fx*Inputs!$D$8-cost_ins)+(1-MIN(1,$H$52*$C2061))*(1-MIN(1,Inputs!$G$8*$D2061)*churn_nonbuyers)*(ic*Inputs!$C$8+fee_wd*Inputs!$E$8*(1-$B2061)+fee_fx*Inputs!$D$8-cost_acc-cost_wd*Inputs!$E$8*(1-$B2061)-cost_fx*Inputs!$D$8))</f>
        <v>166674.932244797</v>
      </c>
      <c r="J2061" s="0" t="n">
        <f aca="false">G2061+H2061+I2061-fixed</f>
        <v>106280.098967981</v>
      </c>
      <c r="K2061" s="0" t="n">
        <f aca="false">12*Inputs!$B$6*(1-MIN(1,Inputs!$G$6*$D2061)*churn_nonbuyers)*(ic*Inputs!$C$6+fee_wd*Inputs!$E$6*(1-$B2061)+fee_fx*Inputs!$D$6-cost_acc-cost_wd*Inputs!$E$6*(1-$B2061)-cost_fx*Inputs!$D$6)</f>
        <v>183396.39869502</v>
      </c>
      <c r="L2061" s="0" t="n">
        <f aca="false">12*Inputs!$B$7*(1-MIN(1,Inputs!$G$7*$D2061)*churn_nonbuyers)*(ic*Inputs!$C$7+fee_wd*Inputs!$E$7*(1-$B2061)+fee_fx*Inputs!$D$7-cost_acc-cost_wd*Inputs!$E$7*(1-$B2061)-cost_fx*Inputs!$D$7)</f>
        <v>382990.268049012</v>
      </c>
      <c r="M2061" s="0" t="n">
        <f aca="false">12*Inputs!$B$8*(1-MIN(1,Inputs!$G$8*$D2061)*churn_nonbuyers)*(ic*Inputs!$C$8+fee_wd*Inputs!$E$8*(1-$B2061)+fee_fx*Inputs!$D$8-cost_acc-cost_wd*Inputs!$E$8*(1-$B2061)-cost_fx*Inputs!$D$8)</f>
        <v>117407.92553676</v>
      </c>
      <c r="N2061" s="0" t="n">
        <f aca="false">K2061+L2061+I2061-fixed</f>
        <v>33061.5989888294</v>
      </c>
      <c r="O2061" s="0" t="n">
        <f aca="false">K2061+L2061+M2061-fixed</f>
        <v>-16205.4077192078</v>
      </c>
      <c r="P2061" s="0" t="n">
        <f aca="false">12*Inputs!$B$6*(1-MIN(1,Inputs!$F$6*$D2061))*(ic*Inputs!$C$6+flat_fee-cost_acc-cost_wd*Inputs!$E$6*$E2061-cost_fx*Inputs!$D$6)+12*Inputs!$B$7*(1-MIN(1,Inputs!$F$7*$D2061))*(ic*Inputs!$C$7+flat_fee-cost_acc-cost_wd*Inputs!$E$7*$E2061-cost_fx*Inputs!$D$7)+12*Inputs!$B$8*(1-MIN(1,Inputs!$F$8*$D2061))*(ic*Inputs!$C$8+flat_fee-cost_acc-cost_wd*Inputs!$E$8*$E2061-cost_fx*Inputs!$D$8)-fixed</f>
        <v>58967.4042235999</v>
      </c>
    </row>
    <row r="2062" customFormat="false" ht="15" hidden="false" customHeight="false" outlineLevel="0" collapsed="false">
      <c r="A2062" s="0" t="n">
        <v>1997</v>
      </c>
      <c r="B2062" s="0" t="n">
        <v>0.224313</v>
      </c>
      <c r="C2062" s="0" t="n">
        <v>0.945636</v>
      </c>
      <c r="D2062" s="0" t="n">
        <v>1.377234</v>
      </c>
      <c r="E2062" s="0" t="n">
        <v>1.299084</v>
      </c>
      <c r="F2062" s="0" t="n">
        <v>0.203312</v>
      </c>
      <c r="G2062" s="0" t="n">
        <f aca="false">12*Inputs!$B$6*(MIN(1,$H$50*$C2062)*(ic*Inputs!$C$6+pS+fee_fx*Inputs!$D$6-cost_acc-cost_wd*Inputs!$E$6*$E2062-cost_fx*Inputs!$D$6-$F2062)+(1-MIN(1,$H$50*$C2062))*(1-MIN(1,Inputs!$G$6*$D2062)*churn_nonbuyers)*(ic*Inputs!$C$6+fee_wd*Inputs!$E$6*(1-$B2062)+fee_fx*Inputs!$D$6-cost_acc-cost_wd*Inputs!$E$6*(1-$B2062)-cost_fx*Inputs!$D$6))</f>
        <v>204271.104134933</v>
      </c>
      <c r="H2062" s="0" t="n">
        <f aca="false">12*Inputs!$B$7*(MIN(1,$H$51*$C2062)*(ic*Inputs!$C$7+pE+fee_fx*Inputs!$D$7-cost_acc-cost_wd*Inputs!$E$7*$E2062-cost_fx*Inputs!$D$7-$F2062)+(1-MIN(1,$H$51*$C2062))*(1-MIN(1,Inputs!$G$7*$D2062)*churn_nonbuyers)*(ic*Inputs!$C$7+fee_wd*Inputs!$E$7*(1-$B2062)+fee_fx*Inputs!$D$7-cost_acc-cost_wd*Inputs!$E$7*(1-$B2062)-cost_fx*Inputs!$D$7))</f>
        <v>383857.475251056</v>
      </c>
      <c r="I2062" s="0" t="n">
        <f aca="false">12*Inputs!$B$8*(MIN(1,$H$52*$C2062)*(ic*Inputs!$C$8+pT-cost_acc-cost_wd*Inputs!$E$8-cost_fx*Inputs!$D$8-cost_ins)+(1-MIN(1,$H$52*$C2062))*(1-MIN(1,Inputs!$G$8*$D2062)*churn_nonbuyers)*(ic*Inputs!$C$8+fee_wd*Inputs!$E$8*(1-$B2062)+fee_fx*Inputs!$D$8-cost_acc-cost_wd*Inputs!$E$8*(1-$B2062)-cost_fx*Inputs!$D$8))</f>
        <v>140142.192777427</v>
      </c>
      <c r="J2062" s="0" t="n">
        <f aca="false">G2062+H2062+I2062-fixed</f>
        <v>28270.7721634164</v>
      </c>
      <c r="K2062" s="0" t="n">
        <f aca="false">12*Inputs!$B$6*(1-MIN(1,Inputs!$G$6*$D2062)*churn_nonbuyers)*(ic*Inputs!$C$6+fee_wd*Inputs!$E$6*(1-$B2062)+fee_fx*Inputs!$D$6-cost_acc-cost_wd*Inputs!$E$6*(1-$B2062)-cost_fx*Inputs!$D$6)</f>
        <v>157640.716009742</v>
      </c>
      <c r="L2062" s="0" t="n">
        <f aca="false">12*Inputs!$B$7*(1-MIN(1,Inputs!$G$7*$D2062)*churn_nonbuyers)*(ic*Inputs!$C$7+fee_wd*Inputs!$E$7*(1-$B2062)+fee_fx*Inputs!$D$7-cost_acc-cost_wd*Inputs!$E$7*(1-$B2062)-cost_fx*Inputs!$D$7)</f>
        <v>355574.489573846</v>
      </c>
      <c r="M2062" s="0" t="n">
        <f aca="false">12*Inputs!$B$8*(1-MIN(1,Inputs!$G$8*$D2062)*churn_nonbuyers)*(ic*Inputs!$C$8+fee_wd*Inputs!$E$8*(1-$B2062)+fee_fx*Inputs!$D$8-cost_acc-cost_wd*Inputs!$E$8*(1-$B2062)-cost_fx*Inputs!$D$8)</f>
        <v>11342.6497521312</v>
      </c>
      <c r="N2062" s="0" t="n">
        <f aca="false">K2062+L2062+I2062-fixed</f>
        <v>-46642.6016389852</v>
      </c>
      <c r="O2062" s="0" t="n">
        <f aca="false">K2062+L2062+M2062-fixed</f>
        <v>-175442.144664281</v>
      </c>
      <c r="P2062" s="0" t="n">
        <f aca="false">12*Inputs!$B$6*(1-MIN(1,Inputs!$F$6*$D2062))*(ic*Inputs!$C$6+flat_fee-cost_acc-cost_wd*Inputs!$E$6*$E2062-cost_fx*Inputs!$D$6)+12*Inputs!$B$7*(1-MIN(1,Inputs!$F$7*$D2062))*(ic*Inputs!$C$7+flat_fee-cost_acc-cost_wd*Inputs!$E$7*$E2062-cost_fx*Inputs!$D$7)+12*Inputs!$B$8*(1-MIN(1,Inputs!$F$8*$D2062))*(ic*Inputs!$C$8+flat_fee-cost_acc-cost_wd*Inputs!$E$8*$E2062-cost_fx*Inputs!$D$8)-fixed</f>
        <v>-244387.18627456</v>
      </c>
    </row>
    <row r="2063" customFormat="false" ht="15" hidden="false" customHeight="false" outlineLevel="0" collapsed="false">
      <c r="A2063" s="0" t="n">
        <v>1998</v>
      </c>
      <c r="B2063" s="0" t="n">
        <v>0.385593</v>
      </c>
      <c r="C2063" s="0" t="n">
        <v>1.032607</v>
      </c>
      <c r="D2063" s="0" t="n">
        <v>1.180217</v>
      </c>
      <c r="E2063" s="0" t="n">
        <v>1.393864</v>
      </c>
      <c r="F2063" s="0" t="n">
        <v>0.215359</v>
      </c>
      <c r="G2063" s="0" t="n">
        <f aca="false">12*Inputs!$B$6*(MIN(1,$H$50*$C2063)*(ic*Inputs!$C$6+pS+fee_fx*Inputs!$D$6-cost_acc-cost_wd*Inputs!$E$6*$E2063-cost_fx*Inputs!$D$6-$F2063)+(1-MIN(1,$H$50*$C2063))*(1-MIN(1,Inputs!$G$6*$D2063)*churn_nonbuyers)*(ic*Inputs!$C$6+fee_wd*Inputs!$E$6*(1-$B2063)+fee_fx*Inputs!$D$6-cost_acc-cost_wd*Inputs!$E$6*(1-$B2063)-cost_fx*Inputs!$D$6))</f>
        <v>187499.64312982</v>
      </c>
      <c r="H2063" s="0" t="n">
        <f aca="false">12*Inputs!$B$7*(MIN(1,$H$51*$C2063)*(ic*Inputs!$C$7+pE+fee_fx*Inputs!$D$7-cost_acc-cost_wd*Inputs!$E$7*$E2063-cost_fx*Inputs!$D$7-$F2063)+(1-MIN(1,$H$51*$C2063))*(1-MIN(1,Inputs!$G$7*$D2063)*churn_nonbuyers)*(ic*Inputs!$C$7+fee_wd*Inputs!$E$7*(1-$B2063)+fee_fx*Inputs!$D$7-cost_acc-cost_wd*Inputs!$E$7*(1-$B2063)-cost_fx*Inputs!$D$7))</f>
        <v>362605.170113968</v>
      </c>
      <c r="I2063" s="0" t="n">
        <f aca="false">12*Inputs!$B$8*(MIN(1,$H$52*$C2063)*(ic*Inputs!$C$8+pT-cost_acc-cost_wd*Inputs!$E$8-cost_fx*Inputs!$D$8-cost_ins)+(1-MIN(1,$H$52*$C2063))*(1-MIN(1,Inputs!$G$8*$D2063)*churn_nonbuyers)*(ic*Inputs!$C$8+fee_wd*Inputs!$E$8*(1-$B2063)+fee_fx*Inputs!$D$8-cost_acc-cost_wd*Inputs!$E$8*(1-$B2063)-cost_fx*Inputs!$D$8))</f>
        <v>163680.277188872</v>
      </c>
      <c r="J2063" s="0" t="n">
        <f aca="false">G2063+H2063+I2063-fixed</f>
        <v>13785.0904326598</v>
      </c>
      <c r="K2063" s="0" t="n">
        <f aca="false">12*Inputs!$B$6*(1-MIN(1,Inputs!$G$6*$D2063)*churn_nonbuyers)*(ic*Inputs!$C$6+fee_wd*Inputs!$E$6*(1-$B2063)+fee_fx*Inputs!$D$6-cost_acc-cost_wd*Inputs!$E$6*(1-$B2063)-cost_fx*Inputs!$D$6)</f>
        <v>137454.621218503</v>
      </c>
      <c r="L2063" s="0" t="n">
        <f aca="false">12*Inputs!$B$7*(1-MIN(1,Inputs!$G$7*$D2063)*churn_nonbuyers)*(ic*Inputs!$C$7+fee_wd*Inputs!$E$7*(1-$B2063)+fee_fx*Inputs!$D$7-cost_acc-cost_wd*Inputs!$E$7*(1-$B2063)-cost_fx*Inputs!$D$7)</f>
        <v>335364.663515102</v>
      </c>
      <c r="M2063" s="0" t="n">
        <f aca="false">12*Inputs!$B$8*(1-MIN(1,Inputs!$G$8*$D2063)*churn_nonbuyers)*(ic*Inputs!$C$8+fee_wd*Inputs!$E$8*(1-$B2063)+fee_fx*Inputs!$D$8-cost_acc-cost_wd*Inputs!$E$8*(1-$B2063)-cost_fx*Inputs!$D$8)</f>
        <v>53526.3585396816</v>
      </c>
      <c r="N2063" s="0" t="n">
        <f aca="false">K2063+L2063+I2063-fixed</f>
        <v>-63500.4380775229</v>
      </c>
      <c r="O2063" s="0" t="n">
        <f aca="false">K2063+L2063+M2063-fixed</f>
        <v>-173654.356726713</v>
      </c>
      <c r="P2063" s="0" t="n">
        <f aca="false">12*Inputs!$B$6*(1-MIN(1,Inputs!$F$6*$D2063))*(ic*Inputs!$C$6+flat_fee-cost_acc-cost_wd*Inputs!$E$6*$E2063-cost_fx*Inputs!$D$6)+12*Inputs!$B$7*(1-MIN(1,Inputs!$F$7*$D2063))*(ic*Inputs!$C$7+flat_fee-cost_acc-cost_wd*Inputs!$E$7*$E2063-cost_fx*Inputs!$D$7)+12*Inputs!$B$8*(1-MIN(1,Inputs!$F$8*$D2063))*(ic*Inputs!$C$8+flat_fee-cost_acc-cost_wd*Inputs!$E$8*$E2063-cost_fx*Inputs!$D$8)-fixed</f>
        <v>-184271.22313888</v>
      </c>
    </row>
    <row r="2064" customFormat="false" ht="15" hidden="false" customHeight="false" outlineLevel="0" collapsed="false">
      <c r="A2064" s="0" t="n">
        <v>1999</v>
      </c>
      <c r="B2064" s="0" t="n">
        <v>0.133277</v>
      </c>
      <c r="C2064" s="0" t="n">
        <v>0.90358</v>
      </c>
      <c r="D2064" s="0" t="n">
        <v>1.53825</v>
      </c>
      <c r="E2064" s="0" t="n">
        <v>1.372341</v>
      </c>
      <c r="F2064" s="0" t="n">
        <v>0.242452</v>
      </c>
      <c r="G2064" s="0" t="n">
        <f aca="false">12*Inputs!$B$6*(MIN(1,$H$50*$C2064)*(ic*Inputs!$C$6+pS+fee_fx*Inputs!$D$6-cost_acc-cost_wd*Inputs!$E$6*$E2064-cost_fx*Inputs!$D$6-$F2064)+(1-MIN(1,$H$50*$C2064))*(1-MIN(1,Inputs!$G$6*$D2064)*churn_nonbuyers)*(ic*Inputs!$C$6+fee_wd*Inputs!$E$6*(1-$B2064)+fee_fx*Inputs!$D$6-cost_acc-cost_wd*Inputs!$E$6*(1-$B2064)-cost_fx*Inputs!$D$6))</f>
        <v>209819.065444833</v>
      </c>
      <c r="H2064" s="0" t="n">
        <f aca="false">12*Inputs!$B$7*(MIN(1,$H$51*$C2064)*(ic*Inputs!$C$7+pE+fee_fx*Inputs!$D$7-cost_acc-cost_wd*Inputs!$E$7*$E2064-cost_fx*Inputs!$D$7-$F2064)+(1-MIN(1,$H$51*$C2064))*(1-MIN(1,Inputs!$G$7*$D2064)*churn_nonbuyers)*(ic*Inputs!$C$7+fee_wd*Inputs!$E$7*(1-$B2064)+fee_fx*Inputs!$D$7-cost_acc-cost_wd*Inputs!$E$7*(1-$B2064)-cost_fx*Inputs!$D$7))</f>
        <v>379777.766205238</v>
      </c>
      <c r="I2064" s="0" t="n">
        <f aca="false">12*Inputs!$B$8*(MIN(1,$H$52*$C2064)*(ic*Inputs!$C$8+pT-cost_acc-cost_wd*Inputs!$E$8-cost_fx*Inputs!$D$8-cost_ins)+(1-MIN(1,$H$52*$C2064))*(1-MIN(1,Inputs!$G$8*$D2064)*churn_nonbuyers)*(ic*Inputs!$C$8+fee_wd*Inputs!$E$8*(1-$B2064)+fee_fx*Inputs!$D$8-cost_acc-cost_wd*Inputs!$E$8*(1-$B2064)-cost_fx*Inputs!$D$8))</f>
        <v>130245.63552</v>
      </c>
      <c r="J2064" s="0" t="n">
        <f aca="false">G2064+H2064+I2064-fixed</f>
        <v>19842.4671700714</v>
      </c>
      <c r="K2064" s="0" t="n">
        <f aca="false">12*Inputs!$B$6*(1-MIN(1,Inputs!$G$6*$D2064)*churn_nonbuyers)*(ic*Inputs!$C$6+fee_wd*Inputs!$E$6*(1-$B2064)+fee_fx*Inputs!$D$6-cost_acc-cost_wd*Inputs!$E$6*(1-$B2064)-cost_fx*Inputs!$D$6)</f>
        <v>168378.6480858</v>
      </c>
      <c r="L2064" s="0" t="n">
        <f aca="false">12*Inputs!$B$7*(1-MIN(1,Inputs!$G$7*$D2064)*churn_nonbuyers)*(ic*Inputs!$C$7+fee_wd*Inputs!$E$7*(1-$B2064)+fee_fx*Inputs!$D$7-cost_acc-cost_wd*Inputs!$E$7*(1-$B2064)-cost_fx*Inputs!$D$7)</f>
        <v>366287.09765148</v>
      </c>
      <c r="M2064" s="0" t="n">
        <f aca="false">12*Inputs!$B$8*(1-MIN(1,Inputs!$G$8*$D2064)*churn_nonbuyers)*(ic*Inputs!$C$8+fee_wd*Inputs!$E$8*(1-$B2064)+fee_fx*Inputs!$D$8-cost_acc-cost_wd*Inputs!$E$8*(1-$B2064)-cost_fx*Inputs!$D$8)</f>
        <v>0</v>
      </c>
      <c r="N2064" s="0" t="n">
        <f aca="false">K2064+L2064+I2064-fixed</f>
        <v>-35088.6187427199</v>
      </c>
      <c r="O2064" s="0" t="n">
        <f aca="false">K2064+L2064+M2064-fixed</f>
        <v>-165334.25426272</v>
      </c>
      <c r="P2064" s="0" t="n">
        <f aca="false">12*Inputs!$B$6*(1-MIN(1,Inputs!$F$6*$D2064))*(ic*Inputs!$C$6+flat_fee-cost_acc-cost_wd*Inputs!$E$6*$E2064-cost_fx*Inputs!$D$6)+12*Inputs!$B$7*(1-MIN(1,Inputs!$F$7*$D2064))*(ic*Inputs!$C$7+flat_fee-cost_acc-cost_wd*Inputs!$E$7*$E2064-cost_fx*Inputs!$D$7)+12*Inputs!$B$8*(1-MIN(1,Inputs!$F$8*$D2064))*(ic*Inputs!$C$8+flat_fee-cost_acc-cost_wd*Inputs!$E$8*$E2064-cost_fx*Inputs!$D$8)-fixed</f>
        <v>-345814.54762</v>
      </c>
    </row>
    <row r="2065" customFormat="false" ht="15" hidden="false" customHeight="false" outlineLevel="0" collapsed="false">
      <c r="A2065" s="0" t="n">
        <v>2000</v>
      </c>
      <c r="B2065" s="0" t="n">
        <v>0.161449</v>
      </c>
      <c r="C2065" s="0" t="n">
        <v>1.050404</v>
      </c>
      <c r="D2065" s="0" t="n">
        <v>0.740532</v>
      </c>
      <c r="E2065" s="0" t="n">
        <v>1.146401</v>
      </c>
      <c r="F2065" s="0" t="n">
        <v>0.340738</v>
      </c>
      <c r="G2065" s="0" t="n">
        <f aca="false">12*Inputs!$B$6*(MIN(1,$H$50*$C2065)*(ic*Inputs!$C$6+pS+fee_fx*Inputs!$D$6-cost_acc-cost_wd*Inputs!$E$6*$E2065-cost_fx*Inputs!$D$6-$F2065)+(1-MIN(1,$H$50*$C2065))*(1-MIN(1,Inputs!$G$6*$D2065)*churn_nonbuyers)*(ic*Inputs!$C$6+fee_wd*Inputs!$E$6*(1-$B2065)+fee_fx*Inputs!$D$6-cost_acc-cost_wd*Inputs!$E$6*(1-$B2065)-cost_fx*Inputs!$D$6))</f>
        <v>222728.022807854</v>
      </c>
      <c r="H2065" s="0" t="n">
        <f aca="false">12*Inputs!$B$7*(MIN(1,$H$51*$C2065)*(ic*Inputs!$C$7+pE+fee_fx*Inputs!$D$7-cost_acc-cost_wd*Inputs!$E$7*$E2065-cost_fx*Inputs!$D$7-$F2065)+(1-MIN(1,$H$51*$C2065))*(1-MIN(1,Inputs!$G$7*$D2065)*churn_nonbuyers)*(ic*Inputs!$C$7+fee_wd*Inputs!$E$7*(1-$B2065)+fee_fx*Inputs!$D$7-cost_acc-cost_wd*Inputs!$E$7*(1-$B2065)-cost_fx*Inputs!$D$7))</f>
        <v>406392.12569364</v>
      </c>
      <c r="I2065" s="0" t="n">
        <f aca="false">12*Inputs!$B$8*(MIN(1,$H$52*$C2065)*(ic*Inputs!$C$8+pT-cost_acc-cost_wd*Inputs!$E$8-cost_fx*Inputs!$D$8-cost_ins)+(1-MIN(1,$H$52*$C2065))*(1-MIN(1,Inputs!$G$8*$D2065)*churn_nonbuyers)*(ic*Inputs!$C$8+fee_wd*Inputs!$E$8*(1-$B2065)+fee_fx*Inputs!$D$8-cost_acc-cost_wd*Inputs!$E$8*(1-$B2065)-cost_fx*Inputs!$D$8))</f>
        <v>192035.808004405</v>
      </c>
      <c r="J2065" s="0" t="n">
        <f aca="false">G2065+H2065+I2065-fixed</f>
        <v>121155.956505899</v>
      </c>
      <c r="K2065" s="0" t="n">
        <f aca="false">12*Inputs!$B$6*(1-MIN(1,Inputs!$G$6*$D2065)*churn_nonbuyers)*(ic*Inputs!$C$6+fee_wd*Inputs!$E$6*(1-$B2065)+fee_fx*Inputs!$D$6-cost_acc-cost_wd*Inputs!$E$6*(1-$B2065)-cost_fx*Inputs!$D$6)</f>
        <v>171747.60012625</v>
      </c>
      <c r="L2065" s="0" t="n">
        <f aca="false">12*Inputs!$B$7*(1-MIN(1,Inputs!$G$7*$D2065)*churn_nonbuyers)*(ic*Inputs!$C$7+fee_wd*Inputs!$E$7*(1-$B2065)+fee_fx*Inputs!$D$7-cost_acc-cost_wd*Inputs!$E$7*(1-$B2065)-cost_fx*Inputs!$D$7)</f>
        <v>371510.36013975</v>
      </c>
      <c r="M2065" s="0" t="n">
        <f aca="false">12*Inputs!$B$8*(1-MIN(1,Inputs!$G$8*$D2065)*churn_nonbuyers)*(ic*Inputs!$C$8+fee_wd*Inputs!$E$8*(1-$B2065)+fee_fx*Inputs!$D$8-cost_acc-cost_wd*Inputs!$E$8*(1-$B2065)-cost_fx*Inputs!$D$8)</f>
        <v>153470.850509165</v>
      </c>
      <c r="N2065" s="0" t="n">
        <f aca="false">K2065+L2065+I2065-fixed</f>
        <v>35293.7682704041</v>
      </c>
      <c r="O2065" s="0" t="n">
        <f aca="false">K2065+L2065+M2065-fixed</f>
        <v>-3271.18922483572</v>
      </c>
      <c r="P2065" s="0" t="n">
        <f aca="false">12*Inputs!$B$6*(1-MIN(1,Inputs!$F$6*$D2065))*(ic*Inputs!$C$6+flat_fee-cost_acc-cost_wd*Inputs!$E$6*$E2065-cost_fx*Inputs!$D$6)+12*Inputs!$B$7*(1-MIN(1,Inputs!$F$7*$D2065))*(ic*Inputs!$C$7+flat_fee-cost_acc-cost_wd*Inputs!$E$7*$E2065-cost_fx*Inputs!$D$7)+12*Inputs!$B$8*(1-MIN(1,Inputs!$F$8*$D2065))*(ic*Inputs!$C$8+flat_fee-cost_acc-cost_wd*Inputs!$E$8*$E2065-cost_fx*Inputs!$D$8)-fixed</f>
        <v>144431.30838368</v>
      </c>
    </row>
    <row r="2066" customFormat="false" ht="15" hidden="false" customHeight="false" outlineLevel="0" collapsed="false">
      <c r="A2066" s="0" t="n">
        <v>2001</v>
      </c>
      <c r="B2066" s="0" t="n">
        <v>0.241998</v>
      </c>
      <c r="C2066" s="0" t="n">
        <v>0.950892</v>
      </c>
      <c r="D2066" s="0" t="n">
        <v>1.374364</v>
      </c>
      <c r="E2066" s="0" t="n">
        <v>1.123372</v>
      </c>
      <c r="F2066" s="0" t="n">
        <v>0.214659</v>
      </c>
      <c r="G2066" s="0" t="n">
        <f aca="false">12*Inputs!$B$6*(MIN(1,$H$50*$C2066)*(ic*Inputs!$C$6+pS+fee_fx*Inputs!$D$6-cost_acc-cost_wd*Inputs!$E$6*$E2066-cost_fx*Inputs!$D$6-$F2066)+(1-MIN(1,$H$50*$C2066))*(1-MIN(1,Inputs!$G$6*$D2066)*churn_nonbuyers)*(ic*Inputs!$C$6+fee_wd*Inputs!$E$6*(1-$B2066)+fee_fx*Inputs!$D$6-cost_acc-cost_wd*Inputs!$E$6*(1-$B2066)-cost_fx*Inputs!$D$6))</f>
        <v>205962.503223938</v>
      </c>
      <c r="H2066" s="0" t="n">
        <f aca="false">12*Inputs!$B$7*(MIN(1,$H$51*$C2066)*(ic*Inputs!$C$7+pE+fee_fx*Inputs!$D$7-cost_acc-cost_wd*Inputs!$E$7*$E2066-cost_fx*Inputs!$D$7-$F2066)+(1-MIN(1,$H$51*$C2066))*(1-MIN(1,Inputs!$G$7*$D2066)*churn_nonbuyers)*(ic*Inputs!$C$7+fee_wd*Inputs!$E$7*(1-$B2066)+fee_fx*Inputs!$D$7-cost_acc-cost_wd*Inputs!$E$7*(1-$B2066)-cost_fx*Inputs!$D$7))</f>
        <v>401148.005550577</v>
      </c>
      <c r="I2066" s="0" t="n">
        <f aca="false">12*Inputs!$B$8*(MIN(1,$H$52*$C2066)*(ic*Inputs!$C$8+pT-cost_acc-cost_wd*Inputs!$E$8-cost_fx*Inputs!$D$8-cost_ins)+(1-MIN(1,$H$52*$C2066))*(1-MIN(1,Inputs!$G$8*$D2066)*churn_nonbuyers)*(ic*Inputs!$C$8+fee_wd*Inputs!$E$8*(1-$B2066)+fee_fx*Inputs!$D$8-cost_acc-cost_wd*Inputs!$E$8*(1-$B2066)-cost_fx*Inputs!$D$8))</f>
        <v>141059.341009448</v>
      </c>
      <c r="J2066" s="0" t="n">
        <f aca="false">G2066+H2066+I2066-fixed</f>
        <v>48169.8497839627</v>
      </c>
      <c r="K2066" s="0" t="n">
        <f aca="false">12*Inputs!$B$6*(1-MIN(1,Inputs!$G$6*$D2066)*churn_nonbuyers)*(ic*Inputs!$C$6+fee_wd*Inputs!$E$6*(1-$B2066)+fee_fx*Inputs!$D$6-cost_acc-cost_wd*Inputs!$E$6*(1-$B2066)-cost_fx*Inputs!$D$6)</f>
        <v>155293.370922758</v>
      </c>
      <c r="L2066" s="0" t="n">
        <f aca="false">12*Inputs!$B$7*(1-MIN(1,Inputs!$G$7*$D2066)*churn_nonbuyers)*(ic*Inputs!$C$7+fee_wd*Inputs!$E$7*(1-$B2066)+fee_fx*Inputs!$D$7-cost_acc-cost_wd*Inputs!$E$7*(1-$B2066)-cost_fx*Inputs!$D$7)</f>
        <v>353164.784281655</v>
      </c>
      <c r="M2066" s="0" t="n">
        <f aca="false">12*Inputs!$B$8*(1-MIN(1,Inputs!$G$8*$D2066)*churn_nonbuyers)*(ic*Inputs!$C$8+fee_wd*Inputs!$E$8*(1-$B2066)+fee_fx*Inputs!$D$8-cost_acc-cost_wd*Inputs!$E$8*(1-$B2066)-cost_fx*Inputs!$D$8)</f>
        <v>11944.5454795392</v>
      </c>
      <c r="N2066" s="0" t="n">
        <f aca="false">K2066+L2066+I2066-fixed</f>
        <v>-50482.5037861384</v>
      </c>
      <c r="O2066" s="0" t="n">
        <f aca="false">K2066+L2066+M2066-fixed</f>
        <v>-179597.299316047</v>
      </c>
      <c r="P2066" s="0" t="n">
        <f aca="false">12*Inputs!$B$6*(1-MIN(1,Inputs!$F$6*$D2066))*(ic*Inputs!$C$6+flat_fee-cost_acc-cost_wd*Inputs!$E$6*$E2066-cost_fx*Inputs!$D$6)+12*Inputs!$B$7*(1-MIN(1,Inputs!$F$7*$D2066))*(ic*Inputs!$C$7+flat_fee-cost_acc-cost_wd*Inputs!$E$7*$E2066-cost_fx*Inputs!$D$7)+12*Inputs!$B$8*(1-MIN(1,Inputs!$F$8*$D2066))*(ic*Inputs!$C$8+flat_fee-cost_acc-cost_wd*Inputs!$E$8*$E2066-cost_fx*Inputs!$D$8)-fixed</f>
        <v>-182854.39729408</v>
      </c>
    </row>
    <row r="2067" customFormat="false" ht="15" hidden="false" customHeight="false" outlineLevel="0" collapsed="false">
      <c r="A2067" s="0" t="n">
        <v>2002</v>
      </c>
      <c r="B2067" s="0" t="n">
        <v>0.133069</v>
      </c>
      <c r="C2067" s="0" t="n">
        <v>0.88122</v>
      </c>
      <c r="D2067" s="0" t="n">
        <v>1.511379</v>
      </c>
      <c r="E2067" s="0" t="n">
        <v>1.149089</v>
      </c>
      <c r="F2067" s="0" t="n">
        <v>0.165585</v>
      </c>
      <c r="G2067" s="0" t="n">
        <f aca="false">12*Inputs!$B$6*(MIN(1,$H$50*$C2067)*(ic*Inputs!$C$6+pS+fee_fx*Inputs!$D$6-cost_acc-cost_wd*Inputs!$E$6*$E2067-cost_fx*Inputs!$D$6-$F2067)+(1-MIN(1,$H$50*$C2067))*(1-MIN(1,Inputs!$G$6*$D2067)*churn_nonbuyers)*(ic*Inputs!$C$6+fee_wd*Inputs!$E$6*(1-$B2067)+fee_fx*Inputs!$D$6-cost_acc-cost_wd*Inputs!$E$6*(1-$B2067)-cost_fx*Inputs!$D$6))</f>
        <v>215140.523025567</v>
      </c>
      <c r="H2067" s="0" t="n">
        <f aca="false">12*Inputs!$B$7*(MIN(1,$H$51*$C2067)*(ic*Inputs!$C$7+pE+fee_fx*Inputs!$D$7-cost_acc-cost_wd*Inputs!$E$7*$E2067-cost_fx*Inputs!$D$7-$F2067)+(1-MIN(1,$H$51*$C2067))*(1-MIN(1,Inputs!$G$7*$D2067)*churn_nonbuyers)*(ic*Inputs!$C$7+fee_wd*Inputs!$E$7*(1-$B2067)+fee_fx*Inputs!$D$7-cost_acc-cost_wd*Inputs!$E$7*(1-$B2067)-cost_fx*Inputs!$D$7))</f>
        <v>406228.292585333</v>
      </c>
      <c r="I2067" s="0" t="n">
        <f aca="false">12*Inputs!$B$8*(MIN(1,$H$52*$C2067)*(ic*Inputs!$C$8+pT-cost_acc-cost_wd*Inputs!$E$8-cost_fx*Inputs!$D$8-cost_ins)+(1-MIN(1,$H$52*$C2067))*(1-MIN(1,Inputs!$G$8*$D2067)*churn_nonbuyers)*(ic*Inputs!$C$8+fee_wd*Inputs!$E$8*(1-$B2067)+fee_fx*Inputs!$D$8-cost_acc-cost_wd*Inputs!$E$8*(1-$B2067)-cost_fx*Inputs!$D$8))</f>
        <v>127022.57568</v>
      </c>
      <c r="J2067" s="0" t="n">
        <f aca="false">G2067+H2067+I2067-fixed</f>
        <v>48391.3912909001</v>
      </c>
      <c r="K2067" s="0" t="n">
        <f aca="false">12*Inputs!$B$6*(1-MIN(1,Inputs!$G$6*$D2067)*churn_nonbuyers)*(ic*Inputs!$C$6+fee_wd*Inputs!$E$6*(1-$B2067)+fee_fx*Inputs!$D$6-cost_acc-cost_wd*Inputs!$E$6*(1-$B2067)-cost_fx*Inputs!$D$6)</f>
        <v>168651.411063487</v>
      </c>
      <c r="L2067" s="0" t="n">
        <f aca="false">12*Inputs!$B$7*(1-MIN(1,Inputs!$G$7*$D2067)*churn_nonbuyers)*(ic*Inputs!$C$7+fee_wd*Inputs!$E$7*(1-$B2067)+fee_fx*Inputs!$D$7-cost_acc-cost_wd*Inputs!$E$7*(1-$B2067)-cost_fx*Inputs!$D$7)</f>
        <v>366625.252046092</v>
      </c>
      <c r="M2067" s="0" t="n">
        <f aca="false">12*Inputs!$B$8*(1-MIN(1,Inputs!$G$8*$D2067)*churn_nonbuyers)*(ic*Inputs!$C$8+fee_wd*Inputs!$E$8*(1-$B2067)+fee_fx*Inputs!$D$8-cost_acc-cost_wd*Inputs!$E$8*(1-$B2067)-cost_fx*Inputs!$D$8)</f>
        <v>0</v>
      </c>
      <c r="N2067" s="0" t="n">
        <f aca="false">K2067+L2067+I2067-fixed</f>
        <v>-37700.7612104205</v>
      </c>
      <c r="O2067" s="0" t="n">
        <f aca="false">K2067+L2067+M2067-fixed</f>
        <v>-164723.336890421</v>
      </c>
      <c r="P2067" s="0" t="n">
        <f aca="false">12*Inputs!$B$6*(1-MIN(1,Inputs!$F$6*$D2067))*(ic*Inputs!$C$6+flat_fee-cost_acc-cost_wd*Inputs!$E$6*$E2067-cost_fx*Inputs!$D$6)+12*Inputs!$B$7*(1-MIN(1,Inputs!$F$7*$D2067))*(ic*Inputs!$C$7+flat_fee-cost_acc-cost_wd*Inputs!$E$7*$E2067-cost_fx*Inputs!$D$7)+12*Inputs!$B$8*(1-MIN(1,Inputs!$F$8*$D2067))*(ic*Inputs!$C$8+flat_fee-cost_acc-cost_wd*Inputs!$E$8*$E2067-cost_fx*Inputs!$D$8)-fixed</f>
        <v>-264017.54861656</v>
      </c>
    </row>
    <row r="2068" customFormat="false" ht="15" hidden="false" customHeight="false" outlineLevel="0" collapsed="false">
      <c r="A2068" s="0" t="n">
        <v>2003</v>
      </c>
      <c r="B2068" s="0" t="n">
        <v>0.520491</v>
      </c>
      <c r="C2068" s="0" t="n">
        <v>0.882995</v>
      </c>
      <c r="D2068" s="0" t="n">
        <v>1.658025</v>
      </c>
      <c r="E2068" s="0" t="n">
        <v>1.075746</v>
      </c>
      <c r="F2068" s="0" t="n">
        <v>0.118608</v>
      </c>
      <c r="G2068" s="0" t="n">
        <f aca="false">12*Inputs!$B$6*(MIN(1,$H$50*$C2068)*(ic*Inputs!$C$6+pS+fee_fx*Inputs!$D$6-cost_acc-cost_wd*Inputs!$E$6*$E2068-cost_fx*Inputs!$D$6-$F2068)+(1-MIN(1,$H$50*$C2068))*(1-MIN(1,Inputs!$G$6*$D2068)*churn_nonbuyers)*(ic*Inputs!$C$6+fee_wd*Inputs!$E$6*(1-$B2068)+fee_fx*Inputs!$D$6-cost_acc-cost_wd*Inputs!$E$6*(1-$B2068)-cost_fx*Inputs!$D$6))</f>
        <v>168889.163525675</v>
      </c>
      <c r="H2068" s="0" t="n">
        <f aca="false">12*Inputs!$B$7*(MIN(1,$H$51*$C2068)*(ic*Inputs!$C$7+pE+fee_fx*Inputs!$D$7-cost_acc-cost_wd*Inputs!$E$7*$E2068-cost_fx*Inputs!$D$7-$F2068)+(1-MIN(1,$H$51*$C2068))*(1-MIN(1,Inputs!$G$7*$D2068)*churn_nonbuyers)*(ic*Inputs!$C$7+fee_wd*Inputs!$E$7*(1-$B2068)+fee_fx*Inputs!$D$7-cost_acc-cost_wd*Inputs!$E$7*(1-$B2068)-cost_fx*Inputs!$D$7))</f>
        <v>380775.644246696</v>
      </c>
      <c r="I2068" s="0" t="n">
        <f aca="false">12*Inputs!$B$8*(MIN(1,$H$52*$C2068)*(ic*Inputs!$C$8+pT-cost_acc-cost_wd*Inputs!$E$8-cost_fx*Inputs!$D$8-cost_ins)+(1-MIN(1,$H$52*$C2068))*(1-MIN(1,Inputs!$G$8*$D2068)*churn_nonbuyers)*(ic*Inputs!$C$8+fee_wd*Inputs!$E$8*(1-$B2068)+fee_fx*Inputs!$D$8-cost_acc-cost_wd*Inputs!$E$8*(1-$B2068)-cost_fx*Inputs!$D$8))</f>
        <v>127278.43128</v>
      </c>
      <c r="J2068" s="0" t="n">
        <f aca="false">G2068+H2068+I2068-fixed</f>
        <v>-23056.7609476295</v>
      </c>
      <c r="K2068" s="0" t="n">
        <f aca="false">12*Inputs!$B$6*(1-MIN(1,Inputs!$G$6*$D2068)*churn_nonbuyers)*(ic*Inputs!$C$6+fee_wd*Inputs!$E$6*(1-$B2068)+fee_fx*Inputs!$D$6-cost_acc-cost_wd*Inputs!$E$6*(1-$B2068)-cost_fx*Inputs!$D$6)</f>
        <v>116149.91104998</v>
      </c>
      <c r="L2068" s="0" t="n">
        <f aca="false">12*Inputs!$B$7*(1-MIN(1,Inputs!$G$7*$D2068)*churn_nonbuyers)*(ic*Inputs!$C$7+fee_wd*Inputs!$E$7*(1-$B2068)+fee_fx*Inputs!$D$7-cost_acc-cost_wd*Inputs!$E$7*(1-$B2068)-cost_fx*Inputs!$D$7)</f>
        <v>311921.929829988</v>
      </c>
      <c r="M2068" s="0" t="n">
        <f aca="false">12*Inputs!$B$8*(1-MIN(1,Inputs!$G$8*$D2068)*churn_nonbuyers)*(ic*Inputs!$C$8+fee_wd*Inputs!$E$8*(1-$B2068)+fee_fx*Inputs!$D$8-cost_acc-cost_wd*Inputs!$E$8*(1-$B2068)-cost_fx*Inputs!$D$8)</f>
        <v>0</v>
      </c>
      <c r="N2068" s="0" t="n">
        <f aca="false">K2068+L2068+I2068-fixed</f>
        <v>-144649.727840032</v>
      </c>
      <c r="O2068" s="0" t="n">
        <f aca="false">K2068+L2068+M2068-fixed</f>
        <v>-271928.159120032</v>
      </c>
      <c r="P2068" s="0" t="n">
        <f aca="false">12*Inputs!$B$6*(1-MIN(1,Inputs!$F$6*$D2068))*(ic*Inputs!$C$6+flat_fee-cost_acc-cost_wd*Inputs!$E$6*$E2068-cost_fx*Inputs!$D$6)+12*Inputs!$B$7*(1-MIN(1,Inputs!$F$7*$D2068))*(ic*Inputs!$C$7+flat_fee-cost_acc-cost_wd*Inputs!$E$7*$E2068-cost_fx*Inputs!$D$7)+12*Inputs!$B$8*(1-MIN(1,Inputs!$F$8*$D2068))*(ic*Inputs!$C$8+flat_fee-cost_acc-cost_wd*Inputs!$E$8*$E2068-cost_fx*Inputs!$D$8)-fixed</f>
        <v>-321366.731404</v>
      </c>
    </row>
    <row r="2069" customFormat="false" ht="15" hidden="false" customHeight="false" outlineLevel="0" collapsed="false">
      <c r="A2069" s="0" t="n">
        <v>2004</v>
      </c>
      <c r="B2069" s="0" t="n">
        <v>0.175719</v>
      </c>
      <c r="C2069" s="0" t="n">
        <v>0.841312</v>
      </c>
      <c r="D2069" s="0" t="n">
        <v>0.787636</v>
      </c>
      <c r="E2069" s="0" t="n">
        <v>1.32117</v>
      </c>
      <c r="F2069" s="0" t="n">
        <v>0.227693</v>
      </c>
      <c r="G2069" s="0" t="n">
        <f aca="false">12*Inputs!$B$6*(MIN(1,$H$50*$C2069)*(ic*Inputs!$C$6+pS+fee_fx*Inputs!$D$6-cost_acc-cost_wd*Inputs!$E$6*$E2069-cost_fx*Inputs!$D$6-$F2069)+(1-MIN(1,$H$50*$C2069))*(1-MIN(1,Inputs!$G$6*$D2069)*churn_nonbuyers)*(ic*Inputs!$C$6+fee_wd*Inputs!$E$6*(1-$B2069)+fee_fx*Inputs!$D$6-cost_acc-cost_wd*Inputs!$E$6*(1-$B2069)-cost_fx*Inputs!$D$6))</f>
        <v>209150.601784595</v>
      </c>
      <c r="H2069" s="0" t="n">
        <f aca="false">12*Inputs!$B$7*(MIN(1,$H$51*$C2069)*(ic*Inputs!$C$7+pE+fee_fx*Inputs!$D$7-cost_acc-cost_wd*Inputs!$E$7*$E2069-cost_fx*Inputs!$D$7-$F2069)+(1-MIN(1,$H$51*$C2069))*(1-MIN(1,Inputs!$G$7*$D2069)*churn_nonbuyers)*(ic*Inputs!$C$7+fee_wd*Inputs!$E$7*(1-$B2069)+fee_fx*Inputs!$D$7-cost_acc-cost_wd*Inputs!$E$7*(1-$B2069)-cost_fx*Inputs!$D$7))</f>
        <v>386300.881292872</v>
      </c>
      <c r="I2069" s="0" t="n">
        <f aca="false">12*Inputs!$B$8*(MIN(1,$H$52*$C2069)*(ic*Inputs!$C$8+pT-cost_acc-cost_wd*Inputs!$E$8-cost_fx*Inputs!$D$8-cost_ins)+(1-MIN(1,$H$52*$C2069))*(1-MIN(1,Inputs!$G$8*$D2069)*churn_nonbuyers)*(ic*Inputs!$C$8+fee_wd*Inputs!$E$8*(1-$B2069)+fee_fx*Inputs!$D$8-cost_acc-cost_wd*Inputs!$E$8*(1-$B2069)-cost_fx*Inputs!$D$8))</f>
        <v>179913.63885508</v>
      </c>
      <c r="J2069" s="0" t="n">
        <f aca="false">G2069+H2069+I2069-fixed</f>
        <v>75365.1219325471</v>
      </c>
      <c r="K2069" s="0" t="n">
        <f aca="false">12*Inputs!$B$6*(1-MIN(1,Inputs!$G$6*$D2069)*churn_nonbuyers)*(ic*Inputs!$C$6+fee_wd*Inputs!$E$6*(1-$B2069)+fee_fx*Inputs!$D$6-cost_acc-cost_wd*Inputs!$E$6*(1-$B2069)-cost_fx*Inputs!$D$6)</f>
        <v>169353.591914045</v>
      </c>
      <c r="L2069" s="0" t="n">
        <f aca="false">12*Inputs!$B$7*(1-MIN(1,Inputs!$G$7*$D2069)*churn_nonbuyers)*(ic*Inputs!$C$7+fee_wd*Inputs!$E$7*(1-$B2069)+fee_fx*Inputs!$D$7-cost_acc-cost_wd*Inputs!$E$7*(1-$B2069)-cost_fx*Inputs!$D$7)</f>
        <v>368967.118220427</v>
      </c>
      <c r="M2069" s="0" t="n">
        <f aca="false">12*Inputs!$B$8*(1-MIN(1,Inputs!$G$8*$D2069)*churn_nonbuyers)*(ic*Inputs!$C$8+fee_wd*Inputs!$E$8*(1-$B2069)+fee_fx*Inputs!$D$8-cost_acc-cost_wd*Inputs!$E$8*(1-$B2069)-cost_fx*Inputs!$D$8)</f>
        <v>142656.742425542</v>
      </c>
      <c r="N2069" s="0" t="n">
        <f aca="false">K2069+L2069+I2069-fixed</f>
        <v>18234.3489895515</v>
      </c>
      <c r="O2069" s="0" t="n">
        <f aca="false">K2069+L2069+M2069-fixed</f>
        <v>-19022.5474399859</v>
      </c>
      <c r="P2069" s="0" t="n">
        <f aca="false">12*Inputs!$B$6*(1-MIN(1,Inputs!$F$6*$D2069))*(ic*Inputs!$C$6+flat_fee-cost_acc-cost_wd*Inputs!$E$6*$E2069-cost_fx*Inputs!$D$6)+12*Inputs!$B$7*(1-MIN(1,Inputs!$F$7*$D2069))*(ic*Inputs!$C$7+flat_fee-cost_acc-cost_wd*Inputs!$E$7*$E2069-cost_fx*Inputs!$D$7)+12*Inputs!$B$8*(1-MIN(1,Inputs!$F$8*$D2069))*(ic*Inputs!$C$8+flat_fee-cost_acc-cost_wd*Inputs!$E$8*$E2069-cost_fx*Inputs!$D$8)-fixed</f>
        <v>35115.3787808</v>
      </c>
    </row>
    <row r="2070" customFormat="false" ht="15" hidden="false" customHeight="false" outlineLevel="0" collapsed="false">
      <c r="A2070" s="0" t="n">
        <v>2005</v>
      </c>
      <c r="B2070" s="0" t="n">
        <v>0.122144</v>
      </c>
      <c r="C2070" s="0" t="n">
        <v>0.954144</v>
      </c>
      <c r="D2070" s="0" t="n">
        <v>0.847484</v>
      </c>
      <c r="E2070" s="0" t="n">
        <v>1.242391</v>
      </c>
      <c r="F2070" s="0" t="n">
        <v>0.18669</v>
      </c>
      <c r="G2070" s="0" t="n">
        <f aca="false">12*Inputs!$B$6*(MIN(1,$H$50*$C2070)*(ic*Inputs!$C$6+pS+fee_fx*Inputs!$D$6-cost_acc-cost_wd*Inputs!$E$6*$E2070-cost_fx*Inputs!$D$6-$F2070)+(1-MIN(1,$H$50*$C2070))*(1-MIN(1,Inputs!$G$6*$D2070)*churn_nonbuyers)*(ic*Inputs!$C$6+fee_wd*Inputs!$E$6*(1-$B2070)+fee_fx*Inputs!$D$6-cost_acc-cost_wd*Inputs!$E$6*(1-$B2070)-cost_fx*Inputs!$D$6))</f>
        <v>223457.857911134</v>
      </c>
      <c r="H2070" s="0" t="n">
        <f aca="false">12*Inputs!$B$7*(MIN(1,$H$51*$C2070)*(ic*Inputs!$C$7+pE+fee_fx*Inputs!$D$7-cost_acc-cost_wd*Inputs!$E$7*$E2070-cost_fx*Inputs!$D$7-$F2070)+(1-MIN(1,$H$51*$C2070))*(1-MIN(1,Inputs!$G$7*$D2070)*churn_nonbuyers)*(ic*Inputs!$C$7+fee_wd*Inputs!$E$7*(1-$B2070)+fee_fx*Inputs!$D$7-cost_acc-cost_wd*Inputs!$E$7*(1-$B2070)-cost_fx*Inputs!$D$7))</f>
        <v>403767.804455878</v>
      </c>
      <c r="I2070" s="0" t="n">
        <f aca="false">12*Inputs!$B$8*(MIN(1,$H$52*$C2070)*(ic*Inputs!$C$8+pT-cost_acc-cost_wd*Inputs!$E$8-cost_fx*Inputs!$D$8-cost_ins)+(1-MIN(1,$H$52*$C2070))*(1-MIN(1,Inputs!$G$8*$D2070)*churn_nonbuyers)*(ic*Inputs!$C$8+fee_wd*Inputs!$E$8*(1-$B2070)+fee_fx*Inputs!$D$8-cost_acc-cost_wd*Inputs!$E$8*(1-$B2070)-cost_fx*Inputs!$D$8))</f>
        <v>180833.907421132</v>
      </c>
      <c r="J2070" s="0" t="n">
        <f aca="false">G2070+H2070+I2070-fixed</f>
        <v>108059.569788143</v>
      </c>
      <c r="K2070" s="0" t="n">
        <f aca="false">12*Inputs!$B$6*(1-MIN(1,Inputs!$G$6*$D2070)*churn_nonbuyers)*(ic*Inputs!$C$6+fee_wd*Inputs!$E$6*(1-$B2070)+fee_fx*Inputs!$D$6-cost_acc-cost_wd*Inputs!$E$6*(1-$B2070)-cost_fx*Inputs!$D$6)</f>
        <v>176213.933897011</v>
      </c>
      <c r="L2070" s="0" t="n">
        <f aca="false">12*Inputs!$B$7*(1-MIN(1,Inputs!$G$7*$D2070)*churn_nonbuyers)*(ic*Inputs!$C$7+fee_wd*Inputs!$E$7*(1-$B2070)+fee_fx*Inputs!$D$7-cost_acc-cost_wd*Inputs!$E$7*(1-$B2070)-cost_fx*Inputs!$D$7)</f>
        <v>375807.282706207</v>
      </c>
      <c r="M2070" s="0" t="n">
        <f aca="false">12*Inputs!$B$8*(1-MIN(1,Inputs!$G$8*$D2070)*churn_nonbuyers)*(ic*Inputs!$C$8+fee_wd*Inputs!$E$8*(1-$B2070)+fee_fx*Inputs!$D$8-cost_acc-cost_wd*Inputs!$E$8*(1-$B2070)-cost_fx*Inputs!$D$8)</f>
        <v>130382.050559386</v>
      </c>
      <c r="N2070" s="0" t="n">
        <f aca="false">K2070+L2070+I2070-fixed</f>
        <v>32855.1240243496</v>
      </c>
      <c r="O2070" s="0" t="n">
        <f aca="false">K2070+L2070+M2070-fixed</f>
        <v>-17596.7328373962</v>
      </c>
      <c r="P2070" s="0" t="n">
        <f aca="false">12*Inputs!$B$6*(1-MIN(1,Inputs!$F$6*$D2070))*(ic*Inputs!$C$6+flat_fee-cost_acc-cost_wd*Inputs!$E$6*$E2070-cost_fx*Inputs!$D$6)+12*Inputs!$B$7*(1-MIN(1,Inputs!$F$7*$D2070))*(ic*Inputs!$C$7+flat_fee-cost_acc-cost_wd*Inputs!$E$7*$E2070-cost_fx*Inputs!$D$7)+12*Inputs!$B$8*(1-MIN(1,Inputs!$F$8*$D2070))*(ic*Inputs!$C$8+flat_fee-cost_acc-cost_wd*Inputs!$E$8*$E2070-cost_fx*Inputs!$D$8)-fixed</f>
        <v>42894.68946656</v>
      </c>
    </row>
    <row r="2071" customFormat="false" ht="15" hidden="false" customHeight="false" outlineLevel="0" collapsed="false">
      <c r="A2071" s="0" t="n">
        <v>2006</v>
      </c>
      <c r="B2071" s="0" t="n">
        <v>0.112694</v>
      </c>
      <c r="C2071" s="0" t="n">
        <v>1.023328</v>
      </c>
      <c r="D2071" s="0" t="n">
        <v>1.559426</v>
      </c>
      <c r="E2071" s="0" t="n">
        <v>1.128414</v>
      </c>
      <c r="F2071" s="0" t="n">
        <v>0.164045</v>
      </c>
      <c r="G2071" s="0" t="n">
        <f aca="false">12*Inputs!$B$6*(MIN(1,$H$50*$C2071)*(ic*Inputs!$C$6+pS+fee_fx*Inputs!$D$6-cost_acc-cost_wd*Inputs!$E$6*$E2071-cost_fx*Inputs!$D$6-$F2071)+(1-MIN(1,$H$50*$C2071))*(1-MIN(1,Inputs!$G$6*$D2071)*churn_nonbuyers)*(ic*Inputs!$C$6+fee_wd*Inputs!$E$6*(1-$B2071)+fee_fx*Inputs!$D$6-cost_acc-cost_wd*Inputs!$E$6*(1-$B2071)-cost_fx*Inputs!$D$6))</f>
        <v>225242.626076987</v>
      </c>
      <c r="H2071" s="0" t="n">
        <f aca="false">12*Inputs!$B$7*(MIN(1,$H$51*$C2071)*(ic*Inputs!$C$7+pE+fee_fx*Inputs!$D$7-cost_acc-cost_wd*Inputs!$E$7*$E2071-cost_fx*Inputs!$D$7-$F2071)+(1-MIN(1,$H$51*$C2071))*(1-MIN(1,Inputs!$G$7*$D2071)*churn_nonbuyers)*(ic*Inputs!$C$7+fee_wd*Inputs!$E$7*(1-$B2071)+fee_fx*Inputs!$D$7-cost_acc-cost_wd*Inputs!$E$7*(1-$B2071)-cost_fx*Inputs!$D$7))</f>
        <v>416467.862789164</v>
      </c>
      <c r="I2071" s="0" t="n">
        <f aca="false">12*Inputs!$B$8*(MIN(1,$H$52*$C2071)*(ic*Inputs!$C$8+pT-cost_acc-cost_wd*Inputs!$E$8-cost_fx*Inputs!$D$8-cost_ins)+(1-MIN(1,$H$52*$C2071))*(1-MIN(1,Inputs!$G$8*$D2071)*churn_nonbuyers)*(ic*Inputs!$C$8+fee_wd*Inputs!$E$8*(1-$B2071)+fee_fx*Inputs!$D$8-cost_acc-cost_wd*Inputs!$E$8*(1-$B2071)-cost_fx*Inputs!$D$8))</f>
        <v>147506.591232</v>
      </c>
      <c r="J2071" s="0" t="n">
        <f aca="false">G2071+H2071+I2071-fixed</f>
        <v>89217.0800981512</v>
      </c>
      <c r="K2071" s="0" t="n">
        <f aca="false">12*Inputs!$B$6*(1-MIN(1,Inputs!$G$6*$D2071)*churn_nonbuyers)*(ic*Inputs!$C$6+fee_wd*Inputs!$E$6*(1-$B2071)+fee_fx*Inputs!$D$6-cost_acc-cost_wd*Inputs!$E$6*(1-$B2071)-cost_fx*Inputs!$D$6)</f>
        <v>170918.363186237</v>
      </c>
      <c r="L2071" s="0" t="n">
        <f aca="false">12*Inputs!$B$7*(1-MIN(1,Inputs!$G$7*$D2071)*churn_nonbuyers)*(ic*Inputs!$C$7+fee_wd*Inputs!$E$7*(1-$B2071)+fee_fx*Inputs!$D$7-cost_acc-cost_wd*Inputs!$E$7*(1-$B2071)-cost_fx*Inputs!$D$7)</f>
        <v>368868.435063742</v>
      </c>
      <c r="M2071" s="0" t="n">
        <f aca="false">12*Inputs!$B$8*(1-MIN(1,Inputs!$G$8*$D2071)*churn_nonbuyers)*(ic*Inputs!$C$8+fee_wd*Inputs!$E$8*(1-$B2071)+fee_fx*Inputs!$D$8-cost_acc-cost_wd*Inputs!$E$8*(1-$B2071)-cost_fx*Inputs!$D$8)</f>
        <v>0</v>
      </c>
      <c r="N2071" s="0" t="n">
        <f aca="false">K2071+L2071+I2071-fixed</f>
        <v>-12706.6105180212</v>
      </c>
      <c r="O2071" s="0" t="n">
        <f aca="false">K2071+L2071+M2071-fixed</f>
        <v>-160213.201750021</v>
      </c>
      <c r="P2071" s="0" t="n">
        <f aca="false">12*Inputs!$B$6*(1-MIN(1,Inputs!$F$6*$D2071))*(ic*Inputs!$C$6+flat_fee-cost_acc-cost_wd*Inputs!$E$6*$E2071-cost_fx*Inputs!$D$6)+12*Inputs!$B$7*(1-MIN(1,Inputs!$F$7*$D2071))*(ic*Inputs!$C$7+flat_fee-cost_acc-cost_wd*Inputs!$E$7*$E2071-cost_fx*Inputs!$D$7)+12*Inputs!$B$8*(1-MIN(1,Inputs!$F$8*$D2071))*(ic*Inputs!$C$8+flat_fee-cost_acc-cost_wd*Inputs!$E$8*$E2071-cost_fx*Inputs!$D$8)-fixed</f>
        <v>-283237.68204064</v>
      </c>
    </row>
    <row r="2072" customFormat="false" ht="15" hidden="false" customHeight="false" outlineLevel="0" collapsed="false">
      <c r="A2072" s="0" t="n">
        <v>2007</v>
      </c>
      <c r="B2072" s="0" t="n">
        <v>0.438678</v>
      </c>
      <c r="C2072" s="0" t="n">
        <v>0.988914</v>
      </c>
      <c r="D2072" s="0" t="n">
        <v>1.160811</v>
      </c>
      <c r="E2072" s="0" t="n">
        <v>1.160774</v>
      </c>
      <c r="F2072" s="0" t="n">
        <v>0.124277</v>
      </c>
      <c r="G2072" s="0" t="n">
        <f aca="false">12*Inputs!$B$6*(MIN(1,$H$50*$C2072)*(ic*Inputs!$C$6+pS+fee_fx*Inputs!$D$6-cost_acc-cost_wd*Inputs!$E$6*$E2072-cost_fx*Inputs!$D$6-$F2072)+(1-MIN(1,$H$50*$C2072))*(1-MIN(1,Inputs!$G$6*$D2072)*churn_nonbuyers)*(ic*Inputs!$C$6+fee_wd*Inputs!$E$6*(1-$B2072)+fee_fx*Inputs!$D$6-cost_acc-cost_wd*Inputs!$E$6*(1-$B2072)-cost_fx*Inputs!$D$6))</f>
        <v>186267.813964671</v>
      </c>
      <c r="H2072" s="0" t="n">
        <f aca="false">12*Inputs!$B$7*(MIN(1,$H$51*$C2072)*(ic*Inputs!$C$7+pE+fee_fx*Inputs!$D$7-cost_acc-cost_wd*Inputs!$E$7*$E2072-cost_fx*Inputs!$D$7-$F2072)+(1-MIN(1,$H$51*$C2072))*(1-MIN(1,Inputs!$G$7*$D2072)*churn_nonbuyers)*(ic*Inputs!$C$7+fee_wd*Inputs!$E$7*(1-$B2072)+fee_fx*Inputs!$D$7-cost_acc-cost_wd*Inputs!$E$7*(1-$B2072)-cost_fx*Inputs!$D$7))</f>
        <v>388857.789438805</v>
      </c>
      <c r="I2072" s="0" t="n">
        <f aca="false">12*Inputs!$B$8*(MIN(1,$H$52*$C2072)*(ic*Inputs!$C$8+pT-cost_acc-cost_wd*Inputs!$E$8-cost_fx*Inputs!$D$8-cost_ins)+(1-MIN(1,$H$52*$C2072))*(1-MIN(1,Inputs!$G$8*$D2072)*churn_nonbuyers)*(ic*Inputs!$C$8+fee_wd*Inputs!$E$8*(1-$B2072)+fee_fx*Inputs!$D$8-cost_acc-cost_wd*Inputs!$E$8*(1-$B2072)-cost_fx*Inputs!$D$8))</f>
        <v>160159.513252339</v>
      </c>
      <c r="J2072" s="0" t="n">
        <f aca="false">G2072+H2072+I2072-fixed</f>
        <v>35285.1166558142</v>
      </c>
      <c r="K2072" s="0" t="n">
        <f aca="false">12*Inputs!$B$6*(1-MIN(1,Inputs!$G$6*$D2072)*churn_nonbuyers)*(ic*Inputs!$C$6+fee_wd*Inputs!$E$6*(1-$B2072)+fee_fx*Inputs!$D$6-cost_acc-cost_wd*Inputs!$E$6*(1-$B2072)-cost_fx*Inputs!$D$6)</f>
        <v>130395.793304578</v>
      </c>
      <c r="L2072" s="0" t="n">
        <f aca="false">12*Inputs!$B$7*(1-MIN(1,Inputs!$G$7*$D2072)*churn_nonbuyers)*(ic*Inputs!$C$7+fee_wd*Inputs!$E$7*(1-$B2072)+fee_fx*Inputs!$D$7-cost_acc-cost_wd*Inputs!$E$7*(1-$B2072)-cost_fx*Inputs!$D$7)</f>
        <v>328189.038254747</v>
      </c>
      <c r="M2072" s="0" t="n">
        <f aca="false">12*Inputs!$B$8*(1-MIN(1,Inputs!$G$8*$D2072)*churn_nonbuyers)*(ic*Inputs!$C$8+fee_wd*Inputs!$E$8*(1-$B2072)+fee_fx*Inputs!$D$8-cost_acc-cost_wd*Inputs!$E$8*(1-$B2072)-cost_fx*Inputs!$D$8)</f>
        <v>57231.2262480288</v>
      </c>
      <c r="N2072" s="0" t="n">
        <f aca="false">K2072+L2072+I2072-fixed</f>
        <v>-81255.6551883372</v>
      </c>
      <c r="O2072" s="0" t="n">
        <f aca="false">K2072+L2072+M2072-fixed</f>
        <v>-184183.942192647</v>
      </c>
      <c r="P2072" s="0" t="n">
        <f aca="false">12*Inputs!$B$6*(1-MIN(1,Inputs!$F$6*$D2072))*(ic*Inputs!$C$6+flat_fee-cost_acc-cost_wd*Inputs!$E$6*$E2072-cost_fx*Inputs!$D$6)+12*Inputs!$B$7*(1-MIN(1,Inputs!$F$7*$D2072))*(ic*Inputs!$C$7+flat_fee-cost_acc-cost_wd*Inputs!$E$7*$E2072-cost_fx*Inputs!$D$7)+12*Inputs!$B$8*(1-MIN(1,Inputs!$F$8*$D2072))*(ic*Inputs!$C$8+flat_fee-cost_acc-cost_wd*Inputs!$E$8*$E2072-cost_fx*Inputs!$D$8)-fixed</f>
        <v>-83463.17895664</v>
      </c>
    </row>
    <row r="2073" customFormat="false" ht="15" hidden="false" customHeight="false" outlineLevel="0" collapsed="false">
      <c r="A2073" s="0" t="n">
        <v>2008</v>
      </c>
      <c r="B2073" s="0" t="n">
        <v>0.464226</v>
      </c>
      <c r="C2073" s="0" t="n">
        <v>1.131316</v>
      </c>
      <c r="D2073" s="0" t="n">
        <v>1.105562</v>
      </c>
      <c r="E2073" s="0" t="n">
        <v>1.100052</v>
      </c>
      <c r="F2073" s="0" t="n">
        <v>0.133951</v>
      </c>
      <c r="G2073" s="0" t="n">
        <f aca="false">12*Inputs!$B$6*(MIN(1,$H$50*$C2073)*(ic*Inputs!$C$6+pS+fee_fx*Inputs!$D$6-cost_acc-cost_wd*Inputs!$E$6*$E2073-cost_fx*Inputs!$D$6-$F2073)+(1-MIN(1,$H$50*$C2073))*(1-MIN(1,Inputs!$G$6*$D2073)*churn_nonbuyers)*(ic*Inputs!$C$6+fee_wd*Inputs!$E$6*(1-$B2073)+fee_fx*Inputs!$D$6-cost_acc-cost_wd*Inputs!$E$6*(1-$B2073)-cost_fx*Inputs!$D$6))</f>
        <v>192830.690232987</v>
      </c>
      <c r="H2073" s="0" t="n">
        <f aca="false">12*Inputs!$B$7*(MIN(1,$H$51*$C2073)*(ic*Inputs!$C$7+pE+fee_fx*Inputs!$D$7-cost_acc-cost_wd*Inputs!$E$7*$E2073-cost_fx*Inputs!$D$7-$F2073)+(1-MIN(1,$H$51*$C2073))*(1-MIN(1,Inputs!$G$7*$D2073)*churn_nonbuyers)*(ic*Inputs!$C$7+fee_wd*Inputs!$E$7*(1-$B2073)+fee_fx*Inputs!$D$7-cost_acc-cost_wd*Inputs!$E$7*(1-$B2073)-cost_fx*Inputs!$D$7))</f>
        <v>403238.593708684</v>
      </c>
      <c r="I2073" s="0" t="n">
        <f aca="false">12*Inputs!$B$8*(MIN(1,$H$52*$C2073)*(ic*Inputs!$C$8+pT-cost_acc-cost_wd*Inputs!$E$8-cost_fx*Inputs!$D$8-cost_ins)+(1-MIN(1,$H$52*$C2073))*(1-MIN(1,Inputs!$G$8*$D2073)*churn_nonbuyers)*(ic*Inputs!$C$8+fee_wd*Inputs!$E$8*(1-$B2073)+fee_fx*Inputs!$D$8-cost_acc-cost_wd*Inputs!$E$8*(1-$B2073)-cost_fx*Inputs!$D$8))</f>
        <v>177380.514230149</v>
      </c>
      <c r="J2073" s="0" t="n">
        <f aca="false">G2073+H2073+I2073-fixed</f>
        <v>73449.798171819</v>
      </c>
      <c r="K2073" s="0" t="n">
        <f aca="false">12*Inputs!$B$6*(1-MIN(1,Inputs!$G$6*$D2073)*churn_nonbuyers)*(ic*Inputs!$C$6+fee_wd*Inputs!$E$6*(1-$B2073)+fee_fx*Inputs!$D$6-cost_acc-cost_wd*Inputs!$E$6*(1-$B2073)-cost_fx*Inputs!$D$6)</f>
        <v>127302.651540086</v>
      </c>
      <c r="L2073" s="0" t="n">
        <f aca="false">12*Inputs!$B$7*(1-MIN(1,Inputs!$G$7*$D2073)*churn_nonbuyers)*(ic*Inputs!$C$7+fee_wd*Inputs!$E$7*(1-$B2073)+fee_fx*Inputs!$D$7-cost_acc-cost_wd*Inputs!$E$7*(1-$B2073)-cost_fx*Inputs!$D$7)</f>
        <v>325195.734348052</v>
      </c>
      <c r="M2073" s="0" t="n">
        <f aca="false">12*Inputs!$B$8*(1-MIN(1,Inputs!$G$8*$D2073)*churn_nonbuyers)*(ic*Inputs!$C$8+fee_wd*Inputs!$E$8*(1-$B2073)+fee_fx*Inputs!$D$8-cost_acc-cost_wd*Inputs!$E$8*(1-$B2073)-cost_fx*Inputs!$D$8)</f>
        <v>68762.8952404032</v>
      </c>
      <c r="N2073" s="0" t="n">
        <f aca="false">K2073+L2073+I2073-fixed</f>
        <v>-70121.0998817131</v>
      </c>
      <c r="O2073" s="0" t="n">
        <f aca="false">K2073+L2073+M2073-fixed</f>
        <v>-178738.718871459</v>
      </c>
      <c r="P2073" s="0" t="n">
        <f aca="false">12*Inputs!$B$6*(1-MIN(1,Inputs!$F$6*$D2073))*(ic*Inputs!$C$6+flat_fee-cost_acc-cost_wd*Inputs!$E$6*$E2073-cost_fx*Inputs!$D$6)+12*Inputs!$B$7*(1-MIN(1,Inputs!$F$7*$D2073))*(ic*Inputs!$C$7+flat_fee-cost_acc-cost_wd*Inputs!$E$7*$E2073-cost_fx*Inputs!$D$7)+12*Inputs!$B$8*(1-MIN(1,Inputs!$F$8*$D2073))*(ic*Inputs!$C$8+flat_fee-cost_acc-cost_wd*Inputs!$E$8*$E2073-cost_fx*Inputs!$D$8)-fixed</f>
        <v>-29745.02612224</v>
      </c>
    </row>
    <row r="2074" customFormat="false" ht="15" hidden="false" customHeight="false" outlineLevel="0" collapsed="false">
      <c r="A2074" s="0" t="n">
        <v>2009</v>
      </c>
      <c r="B2074" s="0" t="n">
        <v>0.04553</v>
      </c>
      <c r="C2074" s="0" t="n">
        <v>1.014481</v>
      </c>
      <c r="D2074" s="0" t="n">
        <v>1.376018</v>
      </c>
      <c r="E2074" s="0" t="n">
        <v>1.396843</v>
      </c>
      <c r="F2074" s="0" t="n">
        <v>0.3353</v>
      </c>
      <c r="G2074" s="0" t="n">
        <f aca="false">12*Inputs!$B$6*(MIN(1,$H$50*$C2074)*(ic*Inputs!$C$6+pS+fee_fx*Inputs!$D$6-cost_acc-cost_wd*Inputs!$E$6*$E2074-cost_fx*Inputs!$D$6-$F2074)+(1-MIN(1,$H$50*$C2074))*(1-MIN(1,Inputs!$G$6*$D2074)*churn_nonbuyers)*(ic*Inputs!$C$6+fee_wd*Inputs!$E$6*(1-$B2074)+fee_fx*Inputs!$D$6-cost_acc-cost_wd*Inputs!$E$6*(1-$B2074)-cost_fx*Inputs!$D$6))</f>
        <v>224333.201179711</v>
      </c>
      <c r="H2074" s="0" t="n">
        <f aca="false">12*Inputs!$B$7*(MIN(1,$H$51*$C2074)*(ic*Inputs!$C$7+pE+fee_fx*Inputs!$D$7-cost_acc-cost_wd*Inputs!$E$7*$E2074-cost_fx*Inputs!$D$7-$F2074)+(1-MIN(1,$H$51*$C2074))*(1-MIN(1,Inputs!$G$7*$D2074)*churn_nonbuyers)*(ic*Inputs!$C$7+fee_wd*Inputs!$E$7*(1-$B2074)+fee_fx*Inputs!$D$7-cost_acc-cost_wd*Inputs!$E$7*(1-$B2074)-cost_fx*Inputs!$D$7))</f>
        <v>381453.305867126</v>
      </c>
      <c r="I2074" s="0" t="n">
        <f aca="false">12*Inputs!$B$8*(MIN(1,$H$52*$C2074)*(ic*Inputs!$C$8+pT-cost_acc-cost_wd*Inputs!$E$8-cost_fx*Inputs!$D$8-cost_ins)+(1-MIN(1,$H$52*$C2074))*(1-MIN(1,Inputs!$G$8*$D2074)*churn_nonbuyers)*(ic*Inputs!$C$8+fee_wd*Inputs!$E$8*(1-$B2074)+fee_fx*Inputs!$D$8-cost_acc-cost_wd*Inputs!$E$8*(1-$B2074)-cost_fx*Inputs!$D$8))</f>
        <v>149688.551945954</v>
      </c>
      <c r="J2074" s="0" t="n">
        <f aca="false">G2074+H2074+I2074-fixed</f>
        <v>55475.0589927911</v>
      </c>
      <c r="K2074" s="0" t="n">
        <f aca="false">12*Inputs!$B$6*(1-MIN(1,Inputs!$G$6*$D2074)*churn_nonbuyers)*(ic*Inputs!$C$6+fee_wd*Inputs!$E$6*(1-$B2074)+fee_fx*Inputs!$D$6-cost_acc-cost_wd*Inputs!$E$6*(1-$B2074)-cost_fx*Inputs!$D$6)</f>
        <v>181624.499276688</v>
      </c>
      <c r="L2074" s="0" t="n">
        <f aca="false">12*Inputs!$B$7*(1-MIN(1,Inputs!$G$7*$D2074)*churn_nonbuyers)*(ic*Inputs!$C$7+fee_wd*Inputs!$E$7*(1-$B2074)+fee_fx*Inputs!$D$7-cost_acc-cost_wd*Inputs!$E$7*(1-$B2074)-cost_fx*Inputs!$D$7)</f>
        <v>380270.014702013</v>
      </c>
      <c r="M2074" s="0" t="n">
        <f aca="false">12*Inputs!$B$8*(1-MIN(1,Inputs!$G$8*$D2074)*churn_nonbuyers)*(ic*Inputs!$C$8+fee_wd*Inputs!$E$8*(1-$B2074)+fee_fx*Inputs!$D$8-cost_acc-cost_wd*Inputs!$E$8*(1-$B2074)-cost_fx*Inputs!$D$8)</f>
        <v>11927.010704544</v>
      </c>
      <c r="N2074" s="0" t="n">
        <f aca="false">K2074+L2074+I2074-fixed</f>
        <v>11583.0659246553</v>
      </c>
      <c r="O2074" s="0" t="n">
        <f aca="false">K2074+L2074+M2074-fixed</f>
        <v>-126178.475316755</v>
      </c>
      <c r="P2074" s="0" t="n">
        <f aca="false">12*Inputs!$B$6*(1-MIN(1,Inputs!$F$6*$D2074))*(ic*Inputs!$C$6+flat_fee-cost_acc-cost_wd*Inputs!$E$6*$E2074-cost_fx*Inputs!$D$6)+12*Inputs!$B$7*(1-MIN(1,Inputs!$F$7*$D2074))*(ic*Inputs!$C$7+flat_fee-cost_acc-cost_wd*Inputs!$E$7*$E2074-cost_fx*Inputs!$D$7)+12*Inputs!$B$8*(1-MIN(1,Inputs!$F$8*$D2074))*(ic*Inputs!$C$8+flat_fee-cost_acc-cost_wd*Inputs!$E$8*$E2074-cost_fx*Inputs!$D$8)-fixed</f>
        <v>-277198.42802224</v>
      </c>
    </row>
    <row r="2075" customFormat="false" ht="15" hidden="false" customHeight="false" outlineLevel="0" collapsed="false">
      <c r="A2075" s="0" t="n">
        <v>2010</v>
      </c>
      <c r="B2075" s="0" t="n">
        <v>0.038255</v>
      </c>
      <c r="C2075" s="0" t="n">
        <v>1.068741</v>
      </c>
      <c r="D2075" s="0" t="n">
        <v>0.911564</v>
      </c>
      <c r="E2075" s="0" t="n">
        <v>1.11331</v>
      </c>
      <c r="F2075" s="0" t="n">
        <v>0.192471</v>
      </c>
      <c r="G2075" s="0" t="n">
        <f aca="false">12*Inputs!$B$6*(MIN(1,$H$50*$C2075)*(ic*Inputs!$C$6+pS+fee_fx*Inputs!$D$6-cost_acc-cost_wd*Inputs!$E$6*$E2075-cost_fx*Inputs!$D$6-$F2075)+(1-MIN(1,$H$50*$C2075))*(1-MIN(1,Inputs!$G$6*$D2075)*churn_nonbuyers)*(ic*Inputs!$C$6+fee_wd*Inputs!$E$6*(1-$B2075)+fee_fx*Inputs!$D$6-cost_acc-cost_wd*Inputs!$E$6*(1-$B2075)-cost_fx*Inputs!$D$6))</f>
        <v>242172.68850491</v>
      </c>
      <c r="H2075" s="0" t="n">
        <f aca="false">12*Inputs!$B$7*(MIN(1,$H$51*$C2075)*(ic*Inputs!$C$7+pE+fee_fx*Inputs!$D$7-cost_acc-cost_wd*Inputs!$E$7*$E2075-cost_fx*Inputs!$D$7-$F2075)+(1-MIN(1,$H$51*$C2075))*(1-MIN(1,Inputs!$G$7*$D2075)*churn_nonbuyers)*(ic*Inputs!$C$7+fee_wd*Inputs!$E$7*(1-$B2075)+fee_fx*Inputs!$D$7-cost_acc-cost_wd*Inputs!$E$7*(1-$B2075)-cost_fx*Inputs!$D$7))</f>
        <v>428964.761795313</v>
      </c>
      <c r="I2075" s="0" t="n">
        <f aca="false">12*Inputs!$B$8*(MIN(1,$H$52*$C2075)*(ic*Inputs!$C$8+pT-cost_acc-cost_wd*Inputs!$E$8-cost_fx*Inputs!$D$8-cost_ins)+(1-MIN(1,$H$52*$C2075))*(1-MIN(1,Inputs!$G$8*$D2075)*churn_nonbuyers)*(ic*Inputs!$C$8+fee_wd*Inputs!$E$8*(1-$B2075)+fee_fx*Inputs!$D$8-cost_acc-cost_wd*Inputs!$E$8*(1-$B2075)-cost_fx*Inputs!$D$8))</f>
        <v>183638.910790048</v>
      </c>
      <c r="J2075" s="0" t="n">
        <f aca="false">G2075+H2075+I2075-fixed</f>
        <v>154776.361090271</v>
      </c>
      <c r="K2075" s="0" t="n">
        <f aca="false">12*Inputs!$B$6*(1-MIN(1,Inputs!$G$6*$D2075)*churn_nonbuyers)*(ic*Inputs!$C$6+fee_wd*Inputs!$E$6*(1-$B2075)+fee_fx*Inputs!$D$6-cost_acc-cost_wd*Inputs!$E$6*(1-$B2075)-cost_fx*Inputs!$D$6)</f>
        <v>187153.792421904</v>
      </c>
      <c r="L2075" s="0" t="n">
        <f aca="false">12*Inputs!$B$7*(1-MIN(1,Inputs!$G$7*$D2075)*churn_nonbuyers)*(ic*Inputs!$C$7+fee_wd*Inputs!$E$7*(1-$B2075)+fee_fx*Inputs!$D$7-cost_acc-cost_wd*Inputs!$E$7*(1-$B2075)-cost_fx*Inputs!$D$7)</f>
        <v>386815.648381142</v>
      </c>
      <c r="M2075" s="0" t="n">
        <f aca="false">12*Inputs!$B$8*(1-MIN(1,Inputs!$G$8*$D2075)*churn_nonbuyers)*(ic*Inputs!$C$8+fee_wd*Inputs!$E$8*(1-$B2075)+fee_fx*Inputs!$D$8-cost_acc-cost_wd*Inputs!$E$8*(1-$B2075)-cost_fx*Inputs!$D$8)</f>
        <v>117461.312475552</v>
      </c>
      <c r="N2075" s="0" t="n">
        <f aca="false">K2075+L2075+I2075-fixed</f>
        <v>57608.3515930946</v>
      </c>
      <c r="O2075" s="0" t="n">
        <f aca="false">K2075+L2075+M2075-fixed</f>
        <v>-8569.24672140169</v>
      </c>
      <c r="P2075" s="0" t="n">
        <f aca="false">12*Inputs!$B$6*(1-MIN(1,Inputs!$F$6*$D2075))*(ic*Inputs!$C$6+flat_fee-cost_acc-cost_wd*Inputs!$E$6*$E2075-cost_fx*Inputs!$D$6)+12*Inputs!$B$7*(1-MIN(1,Inputs!$F$7*$D2075))*(ic*Inputs!$C$7+flat_fee-cost_acc-cost_wd*Inputs!$E$7*$E2075-cost_fx*Inputs!$D$7)+12*Inputs!$B$8*(1-MIN(1,Inputs!$F$8*$D2075))*(ic*Inputs!$C$8+flat_fee-cost_acc-cost_wd*Inputs!$E$8*$E2075-cost_fx*Inputs!$D$8)-fixed</f>
        <v>68988.6526496001</v>
      </c>
    </row>
    <row r="2076" customFormat="false" ht="15" hidden="false" customHeight="false" outlineLevel="0" collapsed="false">
      <c r="A2076" s="0" t="n">
        <v>2011</v>
      </c>
      <c r="B2076" s="0" t="n">
        <v>0.222459</v>
      </c>
      <c r="C2076" s="0" t="n">
        <v>0.790322</v>
      </c>
      <c r="D2076" s="0" t="n">
        <v>1.229446</v>
      </c>
      <c r="E2076" s="0" t="n">
        <v>1.174493</v>
      </c>
      <c r="F2076" s="0" t="n">
        <v>0.324061</v>
      </c>
      <c r="G2076" s="0" t="n">
        <f aca="false">12*Inputs!$B$6*(MIN(1,$H$50*$C2076)*(ic*Inputs!$C$6+pS+fee_fx*Inputs!$D$6-cost_acc-cost_wd*Inputs!$E$6*$E2076-cost_fx*Inputs!$D$6-$F2076)+(1-MIN(1,$H$50*$C2076))*(1-MIN(1,Inputs!$G$6*$D2076)*churn_nonbuyers)*(ic*Inputs!$C$6+fee_wd*Inputs!$E$6*(1-$B2076)+fee_fx*Inputs!$D$6-cost_acc-cost_wd*Inputs!$E$6*(1-$B2076)-cost_fx*Inputs!$D$6))</f>
        <v>198088.996176461</v>
      </c>
      <c r="H2076" s="0" t="n">
        <f aca="false">12*Inputs!$B$7*(MIN(1,$H$51*$C2076)*(ic*Inputs!$C$7+pE+fee_fx*Inputs!$D$7-cost_acc-cost_wd*Inputs!$E$7*$E2076-cost_fx*Inputs!$D$7-$F2076)+(1-MIN(1,$H$51*$C2076))*(1-MIN(1,Inputs!$G$7*$D2076)*churn_nonbuyers)*(ic*Inputs!$C$7+fee_wd*Inputs!$E$7*(1-$B2076)+fee_fx*Inputs!$D$7-cost_acc-cost_wd*Inputs!$E$7*(1-$B2076)-cost_fx*Inputs!$D$7))</f>
        <v>386359.215976415</v>
      </c>
      <c r="I2076" s="0" t="n">
        <f aca="false">12*Inputs!$B$8*(MIN(1,$H$52*$C2076)*(ic*Inputs!$C$8+pT-cost_acc-cost_wd*Inputs!$E$8-cost_fx*Inputs!$D$8-cost_ins)+(1-MIN(1,$H$52*$C2076))*(1-MIN(1,Inputs!$G$8*$D2076)*churn_nonbuyers)*(ic*Inputs!$C$8+fee_wd*Inputs!$E$8*(1-$B2076)+fee_fx*Inputs!$D$8-cost_acc-cost_wd*Inputs!$E$8*(1-$B2076)-cost_fx*Inputs!$D$8))</f>
        <v>133581.737379456</v>
      </c>
      <c r="J2076" s="0" t="n">
        <f aca="false">G2076+H2076+I2076-fixed</f>
        <v>18029.949532332</v>
      </c>
      <c r="K2076" s="0" t="n">
        <f aca="false">12*Inputs!$B$6*(1-MIN(1,Inputs!$G$6*$D2076)*churn_nonbuyers)*(ic*Inputs!$C$6+fee_wd*Inputs!$E$6*(1-$B2076)+fee_fx*Inputs!$D$6-cost_acc-cost_wd*Inputs!$E$6*(1-$B2076)-cost_fx*Inputs!$D$6)</f>
        <v>159142.297879541</v>
      </c>
      <c r="L2076" s="0" t="n">
        <f aca="false">12*Inputs!$B$7*(1-MIN(1,Inputs!$G$7*$D2076)*churn_nonbuyers)*(ic*Inputs!$C$7+fee_wd*Inputs!$E$7*(1-$B2076)+fee_fx*Inputs!$D$7-cost_acc-cost_wd*Inputs!$E$7*(1-$B2076)-cost_fx*Inputs!$D$7)</f>
        <v>357476.050919724</v>
      </c>
      <c r="M2076" s="0" t="n">
        <f aca="false">12*Inputs!$B$8*(1-MIN(1,Inputs!$G$8*$D2076)*churn_nonbuyers)*(ic*Inputs!$C$8+fee_wd*Inputs!$E$8*(1-$B2076)+fee_fx*Inputs!$D$8-cost_acc-cost_wd*Inputs!$E$8*(1-$B2076)-cost_fx*Inputs!$D$8)</f>
        <v>44007.7905311904</v>
      </c>
      <c r="N2076" s="0" t="n">
        <f aca="false">K2076+L2076+I2076-fixed</f>
        <v>-49799.9138212784</v>
      </c>
      <c r="O2076" s="0" t="n">
        <f aca="false">K2076+L2076+M2076-fixed</f>
        <v>-139373.860669544</v>
      </c>
      <c r="P2076" s="0" t="n">
        <f aca="false">12*Inputs!$B$6*(1-MIN(1,Inputs!$F$6*$D2076))*(ic*Inputs!$C$6+flat_fee-cost_acc-cost_wd*Inputs!$E$6*$E2076-cost_fx*Inputs!$D$6)+12*Inputs!$B$7*(1-MIN(1,Inputs!$F$7*$D2076))*(ic*Inputs!$C$7+flat_fee-cost_acc-cost_wd*Inputs!$E$7*$E2076-cost_fx*Inputs!$D$7)+12*Inputs!$B$8*(1-MIN(1,Inputs!$F$8*$D2076))*(ic*Inputs!$C$8+flat_fee-cost_acc-cost_wd*Inputs!$E$8*$E2076-cost_fx*Inputs!$D$8)-fixed</f>
        <v>-124691.18687728</v>
      </c>
    </row>
    <row r="2077" customFormat="false" ht="15" hidden="false" customHeight="false" outlineLevel="0" collapsed="false">
      <c r="A2077" s="0" t="n">
        <v>2012</v>
      </c>
      <c r="B2077" s="0" t="n">
        <v>0.060761</v>
      </c>
      <c r="C2077" s="0" t="n">
        <v>0.818297</v>
      </c>
      <c r="D2077" s="0" t="n">
        <v>0.746596</v>
      </c>
      <c r="E2077" s="0" t="n">
        <v>1.365671</v>
      </c>
      <c r="F2077" s="0" t="n">
        <v>0.079777</v>
      </c>
      <c r="G2077" s="0" t="n">
        <f aca="false">12*Inputs!$B$6*(MIN(1,$H$50*$C2077)*(ic*Inputs!$C$6+pS+fee_fx*Inputs!$D$6-cost_acc-cost_wd*Inputs!$E$6*$E2077-cost_fx*Inputs!$D$6-$F2077)+(1-MIN(1,$H$50*$C2077))*(1-MIN(1,Inputs!$G$6*$D2077)*churn_nonbuyers)*(ic*Inputs!$C$6+fee_wd*Inputs!$E$6*(1-$B2077)+fee_fx*Inputs!$D$6-cost_acc-cost_wd*Inputs!$E$6*(1-$B2077)-cost_fx*Inputs!$D$6))</f>
        <v>225242.496925681</v>
      </c>
      <c r="H2077" s="0" t="n">
        <f aca="false">12*Inputs!$B$7*(MIN(1,$H$51*$C2077)*(ic*Inputs!$C$7+pE+fee_fx*Inputs!$D$7-cost_acc-cost_wd*Inputs!$E$7*$E2077-cost_fx*Inputs!$D$7-$F2077)+(1-MIN(1,$H$51*$C2077))*(1-MIN(1,Inputs!$G$7*$D2077)*churn_nonbuyers)*(ic*Inputs!$C$7+fee_wd*Inputs!$E$7*(1-$B2077)+fee_fx*Inputs!$D$7-cost_acc-cost_wd*Inputs!$E$7*(1-$B2077)-cost_fx*Inputs!$D$7))</f>
        <v>399802.640215178</v>
      </c>
      <c r="I2077" s="0" t="n">
        <f aca="false">12*Inputs!$B$8*(MIN(1,$H$52*$C2077)*(ic*Inputs!$C$8+pT-cost_acc-cost_wd*Inputs!$E$8-cost_fx*Inputs!$D$8-cost_ins)+(1-MIN(1,$H$52*$C2077))*(1-MIN(1,Inputs!$G$8*$D2077)*churn_nonbuyers)*(ic*Inputs!$C$8+fee_wd*Inputs!$E$8*(1-$B2077)+fee_fx*Inputs!$D$8-cost_acc-cost_wd*Inputs!$E$8*(1-$B2077)-cost_fx*Inputs!$D$8))</f>
        <v>183921.933174597</v>
      </c>
      <c r="J2077" s="0" t="n">
        <f aca="false">G2077+H2077+I2077-fixed</f>
        <v>108967.070315456</v>
      </c>
      <c r="K2077" s="0" t="n">
        <f aca="false">12*Inputs!$B$6*(1-MIN(1,Inputs!$G$6*$D2077)*churn_nonbuyers)*(ic*Inputs!$C$6+fee_wd*Inputs!$E$6*(1-$B2077)+fee_fx*Inputs!$D$6-cost_acc-cost_wd*Inputs!$E$6*(1-$B2077)-cost_fx*Inputs!$D$6)</f>
        <v>185651.348540803</v>
      </c>
      <c r="L2077" s="0" t="n">
        <f aca="false">12*Inputs!$B$7*(1-MIN(1,Inputs!$G$7*$D2077)*churn_nonbuyers)*(ic*Inputs!$C$7+fee_wd*Inputs!$E$7*(1-$B2077)+fee_fx*Inputs!$D$7-cost_acc-cost_wd*Inputs!$E$7*(1-$B2077)-cost_fx*Inputs!$D$7)</f>
        <v>385615.562916482</v>
      </c>
      <c r="M2077" s="0" t="n">
        <f aca="false">12*Inputs!$B$8*(1-MIN(1,Inputs!$G$8*$D2077)*churn_nonbuyers)*(ic*Inputs!$C$8+fee_wd*Inputs!$E$8*(1-$B2077)+fee_fx*Inputs!$D$8-cost_acc-cost_wd*Inputs!$E$8*(1-$B2077)-cost_fx*Inputs!$D$8)</f>
        <v>154425.445617082</v>
      </c>
      <c r="N2077" s="0" t="n">
        <f aca="false">K2077+L2077+I2077-fixed</f>
        <v>55188.8446318819</v>
      </c>
      <c r="O2077" s="0" t="n">
        <f aca="false">K2077+L2077+M2077-fixed</f>
        <v>25692.3570743667</v>
      </c>
      <c r="P2077" s="0" t="n">
        <f aca="false">12*Inputs!$B$6*(1-MIN(1,Inputs!$F$6*$D2077))*(ic*Inputs!$C$6+flat_fee-cost_acc-cost_wd*Inputs!$E$6*$E2077-cost_fx*Inputs!$D$6)+12*Inputs!$B$7*(1-MIN(1,Inputs!$F$7*$D2077))*(ic*Inputs!$C$7+flat_fee-cost_acc-cost_wd*Inputs!$E$7*$E2077-cost_fx*Inputs!$D$7)+12*Inputs!$B$8*(1-MIN(1,Inputs!$F$8*$D2077))*(ic*Inputs!$C$8+flat_fee-cost_acc-cost_wd*Inputs!$E$8*$E2077-cost_fx*Inputs!$D$8)-fixed</f>
        <v>33164.7403318399</v>
      </c>
    </row>
    <row r="2078" customFormat="false" ht="15" hidden="false" customHeight="false" outlineLevel="0" collapsed="false">
      <c r="A2078" s="0" t="n">
        <v>2013</v>
      </c>
      <c r="B2078" s="0" t="n">
        <v>0.489213</v>
      </c>
      <c r="C2078" s="0" t="n">
        <v>1.070661</v>
      </c>
      <c r="D2078" s="0" t="n">
        <v>0.959689</v>
      </c>
      <c r="E2078" s="0" t="n">
        <v>1.096787</v>
      </c>
      <c r="F2078" s="0" t="n">
        <v>0.081713</v>
      </c>
      <c r="G2078" s="0" t="n">
        <f aca="false">12*Inputs!$B$6*(MIN(1,$H$50*$C2078)*(ic*Inputs!$C$6+pS+fee_fx*Inputs!$D$6-cost_acc-cost_wd*Inputs!$E$6*$E2078-cost_fx*Inputs!$D$6-$F2078)+(1-MIN(1,$H$50*$C2078))*(1-MIN(1,Inputs!$G$6*$D2078)*churn_nonbuyers)*(ic*Inputs!$C$6+fee_wd*Inputs!$E$6*(1-$B2078)+fee_fx*Inputs!$D$6-cost_acc-cost_wd*Inputs!$E$6*(1-$B2078)-cost_fx*Inputs!$D$6))</f>
        <v>188453.159093318</v>
      </c>
      <c r="H2078" s="0" t="n">
        <f aca="false">12*Inputs!$B$7*(MIN(1,$H$51*$C2078)*(ic*Inputs!$C$7+pE+fee_fx*Inputs!$D$7-cost_acc-cost_wd*Inputs!$E$7*$E2078-cost_fx*Inputs!$D$7-$F2078)+(1-MIN(1,$H$51*$C2078))*(1-MIN(1,Inputs!$G$7*$D2078)*churn_nonbuyers)*(ic*Inputs!$C$7+fee_wd*Inputs!$E$7*(1-$B2078)+fee_fx*Inputs!$D$7-cost_acc-cost_wd*Inputs!$E$7*(1-$B2078)-cost_fx*Inputs!$D$7))</f>
        <v>401522.196632032</v>
      </c>
      <c r="I2078" s="0" t="n">
        <f aca="false">12*Inputs!$B$8*(MIN(1,$H$52*$C2078)*(ic*Inputs!$C$8+pT-cost_acc-cost_wd*Inputs!$E$8-cost_fx*Inputs!$D$8-cost_ins)+(1-MIN(1,$H$52*$C2078))*(1-MIN(1,Inputs!$G$8*$D2078)*churn_nonbuyers)*(ic*Inputs!$C$8+fee_wd*Inputs!$E$8*(1-$B2078)+fee_fx*Inputs!$D$8-cost_acc-cost_wd*Inputs!$E$8*(1-$B2078)-cost_fx*Inputs!$D$8))</f>
        <v>179238.523080817</v>
      </c>
      <c r="J2078" s="0" t="n">
        <f aca="false">G2078+H2078+I2078-fixed</f>
        <v>69213.8788061679</v>
      </c>
      <c r="K2078" s="0" t="n">
        <f aca="false">12*Inputs!$B$6*(1-MIN(1,Inputs!$G$6*$D2078)*churn_nonbuyers)*(ic*Inputs!$C$6+fee_wd*Inputs!$E$6*(1-$B2078)+fee_fx*Inputs!$D$6-cost_acc-cost_wd*Inputs!$E$6*(1-$B2078)-cost_fx*Inputs!$D$6)</f>
        <v>124860.00769025</v>
      </c>
      <c r="L2078" s="0" t="n">
        <f aca="false">12*Inputs!$B$7*(1-MIN(1,Inputs!$G$7*$D2078)*churn_nonbuyers)*(ic*Inputs!$C$7+fee_wd*Inputs!$E$7*(1-$B2078)+fee_fx*Inputs!$D$7-cost_acc-cost_wd*Inputs!$E$7*(1-$B2078)-cost_fx*Inputs!$D$7)</f>
        <v>323173.13674215</v>
      </c>
      <c r="M2078" s="0" t="n">
        <f aca="false">12*Inputs!$B$8*(1-MIN(1,Inputs!$G$8*$D2078)*churn_nonbuyers)*(ic*Inputs!$C$8+fee_wd*Inputs!$E$8*(1-$B2078)+fee_fx*Inputs!$D$8-cost_acc-cost_wd*Inputs!$E$8*(1-$B2078)-cost_fx*Inputs!$D$8)</f>
        <v>99422.9757278352</v>
      </c>
      <c r="N2078" s="0" t="n">
        <f aca="false">K2078+L2078+I2078-fixed</f>
        <v>-72728.3324867821</v>
      </c>
      <c r="O2078" s="0" t="n">
        <f aca="false">K2078+L2078+M2078-fixed</f>
        <v>-152543.879839764</v>
      </c>
      <c r="P2078" s="0" t="n">
        <f aca="false">12*Inputs!$B$6*(1-MIN(1,Inputs!$F$6*$D2078))*(ic*Inputs!$C$6+flat_fee-cost_acc-cost_wd*Inputs!$E$6*$E2078-cost_fx*Inputs!$D$6)+12*Inputs!$B$7*(1-MIN(1,Inputs!$F$7*$D2078))*(ic*Inputs!$C$7+flat_fee-cost_acc-cost_wd*Inputs!$E$7*$E2078-cost_fx*Inputs!$D$7)+12*Inputs!$B$8*(1-MIN(1,Inputs!$F$8*$D2078))*(ic*Inputs!$C$8+flat_fee-cost_acc-cost_wd*Inputs!$E$8*$E2078-cost_fx*Inputs!$D$8)-fixed</f>
        <v>50456.13822632</v>
      </c>
    </row>
    <row r="2079" customFormat="false" ht="15" hidden="false" customHeight="false" outlineLevel="0" collapsed="false">
      <c r="A2079" s="0" t="n">
        <v>2014</v>
      </c>
      <c r="B2079" s="0" t="n">
        <v>0.293166</v>
      </c>
      <c r="C2079" s="0" t="n">
        <v>0.940479</v>
      </c>
      <c r="D2079" s="0" t="n">
        <v>0.729372</v>
      </c>
      <c r="E2079" s="0" t="n">
        <v>1.072302</v>
      </c>
      <c r="F2079" s="0" t="n">
        <v>0.111075</v>
      </c>
      <c r="G2079" s="0" t="n">
        <f aca="false">12*Inputs!$B$6*(MIN(1,$H$50*$C2079)*(ic*Inputs!$C$6+pS+fee_fx*Inputs!$D$6-cost_acc-cost_wd*Inputs!$E$6*$E2079-cost_fx*Inputs!$D$6-$F2079)+(1-MIN(1,$H$50*$C2079))*(1-MIN(1,Inputs!$G$6*$D2079)*churn_nonbuyers)*(ic*Inputs!$C$6+fee_wd*Inputs!$E$6*(1-$B2079)+fee_fx*Inputs!$D$6-cost_acc-cost_wd*Inputs!$E$6*(1-$B2079)-cost_fx*Inputs!$D$6))</f>
        <v>207166.533247935</v>
      </c>
      <c r="H2079" s="0" t="n">
        <f aca="false">12*Inputs!$B$7*(MIN(1,$H$51*$C2079)*(ic*Inputs!$C$7+pE+fee_fx*Inputs!$D$7-cost_acc-cost_wd*Inputs!$E$7*$E2079-cost_fx*Inputs!$D$7-$F2079)+(1-MIN(1,$H$51*$C2079))*(1-MIN(1,Inputs!$G$7*$D2079)*churn_nonbuyers)*(ic*Inputs!$C$7+fee_wd*Inputs!$E$7*(1-$B2079)+fee_fx*Inputs!$D$7-cost_acc-cost_wd*Inputs!$E$7*(1-$B2079)-cost_fx*Inputs!$D$7))</f>
        <v>411717.393830463</v>
      </c>
      <c r="I2079" s="0" t="n">
        <f aca="false">12*Inputs!$B$8*(MIN(1,$H$52*$C2079)*(ic*Inputs!$C$8+pT-cost_acc-cost_wd*Inputs!$E$8-cost_fx*Inputs!$D$8-cost_ins)+(1-MIN(1,$H$52*$C2079))*(1-MIN(1,Inputs!$G$8*$D2079)*churn_nonbuyers)*(ic*Inputs!$C$8+fee_wd*Inputs!$E$8*(1-$B2079)+fee_fx*Inputs!$D$8-cost_acc-cost_wd*Inputs!$E$8*(1-$B2079)-cost_fx*Inputs!$D$8))</f>
        <v>187793.220915822</v>
      </c>
      <c r="J2079" s="0" t="n">
        <f aca="false">G2079+H2079+I2079-fixed</f>
        <v>106677.14799422</v>
      </c>
      <c r="K2079" s="0" t="n">
        <f aca="false">12*Inputs!$B$6*(1-MIN(1,Inputs!$G$6*$D2079)*churn_nonbuyers)*(ic*Inputs!$C$6+fee_wd*Inputs!$E$6*(1-$B2079)+fee_fx*Inputs!$D$6-cost_acc-cost_wd*Inputs!$E$6*(1-$B2079)-cost_fx*Inputs!$D$6)</f>
        <v>153571.581156614</v>
      </c>
      <c r="L2079" s="0" t="n">
        <f aca="false">12*Inputs!$B$7*(1-MIN(1,Inputs!$G$7*$D2079)*churn_nonbuyers)*(ic*Inputs!$C$7+fee_wd*Inputs!$E$7*(1-$B2079)+fee_fx*Inputs!$D$7-cost_acc-cost_wd*Inputs!$E$7*(1-$B2079)-cost_fx*Inputs!$D$7)</f>
        <v>353085.345237969</v>
      </c>
      <c r="M2079" s="0" t="n">
        <f aca="false">12*Inputs!$B$8*(1-MIN(1,Inputs!$G$8*$D2079)*churn_nonbuyers)*(ic*Inputs!$C$8+fee_wd*Inputs!$E$8*(1-$B2079)+fee_fx*Inputs!$D$8-cost_acc-cost_wd*Inputs!$E$8*(1-$B2079)-cost_fx*Inputs!$D$8)</f>
        <v>152865.707050867</v>
      </c>
      <c r="N2079" s="0" t="n">
        <f aca="false">K2079+L2079+I2079-fixed</f>
        <v>-5549.8526895945</v>
      </c>
      <c r="O2079" s="0" t="n">
        <f aca="false">K2079+L2079+M2079-fixed</f>
        <v>-40477.3665545497</v>
      </c>
      <c r="P2079" s="0" t="n">
        <f aca="false">12*Inputs!$B$6*(1-MIN(1,Inputs!$F$6*$D2079))*(ic*Inputs!$C$6+flat_fee-cost_acc-cost_wd*Inputs!$E$6*$E2079-cost_fx*Inputs!$D$6)+12*Inputs!$B$7*(1-MIN(1,Inputs!$F$7*$D2079))*(ic*Inputs!$C$7+flat_fee-cost_acc-cost_wd*Inputs!$E$7*$E2079-cost_fx*Inputs!$D$7)+12*Inputs!$B$8*(1-MIN(1,Inputs!$F$8*$D2079))*(ic*Inputs!$C$8+flat_fee-cost_acc-cost_wd*Inputs!$E$8*$E2079-cost_fx*Inputs!$D$8)-fixed</f>
        <v>187156.17582656</v>
      </c>
    </row>
    <row r="2080" customFormat="false" ht="15" hidden="false" customHeight="false" outlineLevel="0" collapsed="false">
      <c r="A2080" s="0" t="n">
        <v>2015</v>
      </c>
      <c r="B2080" s="0" t="n">
        <v>0.405869</v>
      </c>
      <c r="C2080" s="0" t="n">
        <v>0.969157</v>
      </c>
      <c r="D2080" s="0" t="n">
        <v>1.553377</v>
      </c>
      <c r="E2080" s="0" t="n">
        <v>1.088668</v>
      </c>
      <c r="F2080" s="0" t="n">
        <v>0.235933</v>
      </c>
      <c r="G2080" s="0" t="n">
        <f aca="false">12*Inputs!$B$6*(MIN(1,$H$50*$C2080)*(ic*Inputs!$C$6+pS+fee_fx*Inputs!$D$6-cost_acc-cost_wd*Inputs!$E$6*$E2080-cost_fx*Inputs!$D$6-$F2080)+(1-MIN(1,$H$50*$C2080))*(1-MIN(1,Inputs!$G$6*$D2080)*churn_nonbuyers)*(ic*Inputs!$C$6+fee_wd*Inputs!$E$6*(1-$B2080)+fee_fx*Inputs!$D$6-cost_acc-cost_wd*Inputs!$E$6*(1-$B2080)-cost_fx*Inputs!$D$6))</f>
        <v>185781.661820147</v>
      </c>
      <c r="H2080" s="0" t="n">
        <f aca="false">12*Inputs!$B$7*(MIN(1,$H$51*$C2080)*(ic*Inputs!$C$7+pE+fee_fx*Inputs!$D$7-cost_acc-cost_wd*Inputs!$E$7*$E2080-cost_fx*Inputs!$D$7-$F2080)+(1-MIN(1,$H$51*$C2080))*(1-MIN(1,Inputs!$G$7*$D2080)*churn_nonbuyers)*(ic*Inputs!$C$7+fee_wd*Inputs!$E$7*(1-$B2080)+fee_fx*Inputs!$D$7-cost_acc-cost_wd*Inputs!$E$7*(1-$B2080)-cost_fx*Inputs!$D$7))</f>
        <v>389769.152509322</v>
      </c>
      <c r="I2080" s="0" t="n">
        <f aca="false">12*Inputs!$B$8*(MIN(1,$H$52*$C2080)*(ic*Inputs!$C$8+pT-cost_acc-cost_wd*Inputs!$E$8-cost_fx*Inputs!$D$8-cost_ins)+(1-MIN(1,$H$52*$C2080))*(1-MIN(1,Inputs!$G$8*$D2080)*churn_nonbuyers)*(ic*Inputs!$C$8+fee_wd*Inputs!$E$8*(1-$B2080)+fee_fx*Inputs!$D$8-cost_acc-cost_wd*Inputs!$E$8*(1-$B2080)-cost_fx*Inputs!$D$8))</f>
        <v>139698.166608</v>
      </c>
      <c r="J2080" s="0" t="n">
        <f aca="false">G2080+H2080+I2080-fixed</f>
        <v>15248.9809374686</v>
      </c>
      <c r="K2080" s="0" t="n">
        <f aca="false">12*Inputs!$B$6*(1-MIN(1,Inputs!$G$6*$D2080)*churn_nonbuyers)*(ic*Inputs!$C$6+fee_wd*Inputs!$E$6*(1-$B2080)+fee_fx*Inputs!$D$6-cost_acc-cost_wd*Inputs!$E$6*(1-$B2080)-cost_fx*Inputs!$D$6)</f>
        <v>132036.190341214</v>
      </c>
      <c r="L2080" s="0" t="n">
        <f aca="false">12*Inputs!$B$7*(1-MIN(1,Inputs!$G$7*$D2080)*churn_nonbuyers)*(ic*Inputs!$C$7+fee_wd*Inputs!$E$7*(1-$B2080)+fee_fx*Inputs!$D$7-cost_acc-cost_wd*Inputs!$E$7*(1-$B2080)-cost_fx*Inputs!$D$7)</f>
        <v>328688.835708728</v>
      </c>
      <c r="M2080" s="0" t="n">
        <f aca="false">12*Inputs!$B$8*(1-MIN(1,Inputs!$G$8*$D2080)*churn_nonbuyers)*(ic*Inputs!$C$8+fee_wd*Inputs!$E$8*(1-$B2080)+fee_fx*Inputs!$D$8-cost_acc-cost_wd*Inputs!$E$8*(1-$B2080)-cost_fx*Inputs!$D$8)</f>
        <v>0</v>
      </c>
      <c r="N2080" s="0" t="n">
        <f aca="false">K2080+L2080+I2080-fixed</f>
        <v>-99576.8073420583</v>
      </c>
      <c r="O2080" s="0" t="n">
        <f aca="false">K2080+L2080+M2080-fixed</f>
        <v>-239274.973950058</v>
      </c>
      <c r="P2080" s="0" t="n">
        <f aca="false">12*Inputs!$B$6*(1-MIN(1,Inputs!$F$6*$D2080))*(ic*Inputs!$C$6+flat_fee-cost_acc-cost_wd*Inputs!$E$6*$E2080-cost_fx*Inputs!$D$6)+12*Inputs!$B$7*(1-MIN(1,Inputs!$F$7*$D2080))*(ic*Inputs!$C$7+flat_fee-cost_acc-cost_wd*Inputs!$E$7*$E2080-cost_fx*Inputs!$D$7)+12*Inputs!$B$8*(1-MIN(1,Inputs!$F$8*$D2080))*(ic*Inputs!$C$8+flat_fee-cost_acc-cost_wd*Inputs!$E$8*$E2080-cost_fx*Inputs!$D$8)-fixed</f>
        <v>-268121.32121536</v>
      </c>
    </row>
    <row r="2081" customFormat="false" ht="15" hidden="false" customHeight="false" outlineLevel="0" collapsed="false">
      <c r="A2081" s="0" t="n">
        <v>2016</v>
      </c>
      <c r="B2081" s="0" t="n">
        <v>0.003117</v>
      </c>
      <c r="C2081" s="0" t="n">
        <v>0.891824</v>
      </c>
      <c r="D2081" s="0" t="n">
        <v>1.044402</v>
      </c>
      <c r="E2081" s="0" t="n">
        <v>1.14541</v>
      </c>
      <c r="F2081" s="0" t="n">
        <v>0.05059</v>
      </c>
      <c r="G2081" s="0" t="n">
        <f aca="false">12*Inputs!$B$6*(MIN(1,$H$50*$C2081)*(ic*Inputs!$C$6+pS+fee_fx*Inputs!$D$6-cost_acc-cost_wd*Inputs!$E$6*$E2081-cost_fx*Inputs!$D$6-$F2081)+(1-MIN(1,$H$50*$C2081))*(1-MIN(1,Inputs!$G$6*$D2081)*churn_nonbuyers)*(ic*Inputs!$C$6+fee_wd*Inputs!$E$6*(1-$B2081)+fee_fx*Inputs!$D$6-cost_acc-cost_wd*Inputs!$E$6*(1-$B2081)-cost_fx*Inputs!$D$6))</f>
        <v>238564.720911318</v>
      </c>
      <c r="H2081" s="0" t="n">
        <f aca="false">12*Inputs!$B$7*(MIN(1,$H$51*$C2081)*(ic*Inputs!$C$7+pE+fee_fx*Inputs!$D$7-cost_acc-cost_wd*Inputs!$E$7*$E2081-cost_fx*Inputs!$D$7-$F2081)+(1-MIN(1,$H$51*$C2081))*(1-MIN(1,Inputs!$G$7*$D2081)*churn_nonbuyers)*(ic*Inputs!$C$7+fee_wd*Inputs!$E$7*(1-$B2081)+fee_fx*Inputs!$D$7-cost_acc-cost_wd*Inputs!$E$7*(1-$B2081)-cost_fx*Inputs!$D$7))</f>
        <v>428111.285409748</v>
      </c>
      <c r="I2081" s="0" t="n">
        <f aca="false">12*Inputs!$B$8*(MIN(1,$H$52*$C2081)*(ic*Inputs!$C$8+pT-cost_acc-cost_wd*Inputs!$E$8-cost_fx*Inputs!$D$8-cost_ins)+(1-MIN(1,$H$52*$C2081))*(1-MIN(1,Inputs!$G$8*$D2081)*churn_nonbuyers)*(ic*Inputs!$C$8+fee_wd*Inputs!$E$8*(1-$B2081)+fee_fx*Inputs!$D$8-cost_acc-cost_wd*Inputs!$E$8*(1-$B2081)-cost_fx*Inputs!$D$8))</f>
        <v>161515.077153868</v>
      </c>
      <c r="J2081" s="0" t="n">
        <f aca="false">G2081+H2081+I2081-fixed</f>
        <v>128191.083474933</v>
      </c>
      <c r="K2081" s="0" t="n">
        <f aca="false">12*Inputs!$B$6*(1-MIN(1,Inputs!$G$6*$D2081)*churn_nonbuyers)*(ic*Inputs!$C$6+fee_wd*Inputs!$E$6*(1-$B2081)+fee_fx*Inputs!$D$6-cost_acc-cost_wd*Inputs!$E$6*(1-$B2081)-cost_fx*Inputs!$D$6)</f>
        <v>190647.018727445</v>
      </c>
      <c r="L2081" s="0" t="n">
        <f aca="false">12*Inputs!$B$7*(1-MIN(1,Inputs!$G$7*$D2081)*churn_nonbuyers)*(ic*Inputs!$C$7+fee_wd*Inputs!$E$7*(1-$B2081)+fee_fx*Inputs!$D$7-cost_acc-cost_wd*Inputs!$E$7*(1-$B2081)-cost_fx*Inputs!$D$7)</f>
        <v>390132.128740467</v>
      </c>
      <c r="M2081" s="0" t="n">
        <f aca="false">12*Inputs!$B$8*(1-MIN(1,Inputs!$G$8*$D2081)*churn_nonbuyers)*(ic*Inputs!$C$8+fee_wd*Inputs!$E$8*(1-$B2081)+fee_fx*Inputs!$D$8-cost_acc-cost_wd*Inputs!$E$8*(1-$B2081)-cost_fx*Inputs!$D$8)</f>
        <v>87734.7965147424</v>
      </c>
      <c r="N2081" s="0" t="n">
        <f aca="false">K2081+L2081+I2081-fixed</f>
        <v>42294.2246217795</v>
      </c>
      <c r="O2081" s="0" t="n">
        <f aca="false">K2081+L2081+M2081-fixed</f>
        <v>-31486.0560173459</v>
      </c>
      <c r="P2081" s="0" t="n">
        <f aca="false">12*Inputs!$B$6*(1-MIN(1,Inputs!$F$6*$D2081))*(ic*Inputs!$C$6+flat_fee-cost_acc-cost_wd*Inputs!$E$6*$E2081-cost_fx*Inputs!$D$6)+12*Inputs!$B$7*(1-MIN(1,Inputs!$F$7*$D2081))*(ic*Inputs!$C$7+flat_fee-cost_acc-cost_wd*Inputs!$E$7*$E2081-cost_fx*Inputs!$D$7)+12*Inputs!$B$8*(1-MIN(1,Inputs!$F$8*$D2081))*(ic*Inputs!$C$8+flat_fee-cost_acc-cost_wd*Inputs!$E$8*$E2081-cost_fx*Inputs!$D$8)-fixed</f>
        <v>-15835.0922992</v>
      </c>
    </row>
    <row r="2082" customFormat="false" ht="15" hidden="false" customHeight="false" outlineLevel="0" collapsed="false">
      <c r="A2082" s="0" t="n">
        <v>2017</v>
      </c>
      <c r="B2082" s="0" t="n">
        <v>0.184353</v>
      </c>
      <c r="C2082" s="0" t="n">
        <v>0.916277</v>
      </c>
      <c r="D2082" s="0" t="n">
        <v>0.768795</v>
      </c>
      <c r="E2082" s="0" t="n">
        <v>1.445959</v>
      </c>
      <c r="F2082" s="0" t="n">
        <v>0.150731</v>
      </c>
      <c r="G2082" s="0" t="n">
        <f aca="false">12*Inputs!$B$6*(MIN(1,$H$50*$C2082)*(ic*Inputs!$C$6+pS+fee_fx*Inputs!$D$6-cost_acc-cost_wd*Inputs!$E$6*$E2082-cost_fx*Inputs!$D$6-$F2082)+(1-MIN(1,$H$50*$C2082))*(1-MIN(1,Inputs!$G$6*$D2082)*churn_nonbuyers)*(ic*Inputs!$C$6+fee_wd*Inputs!$E$6*(1-$B2082)+fee_fx*Inputs!$D$6-cost_acc-cost_wd*Inputs!$E$6*(1-$B2082)-cost_fx*Inputs!$D$6))</f>
        <v>210733.067562126</v>
      </c>
      <c r="H2082" s="0" t="n">
        <f aca="false">12*Inputs!$B$7*(MIN(1,$H$51*$C2082)*(ic*Inputs!$C$7+pE+fee_fx*Inputs!$D$7-cost_acc-cost_wd*Inputs!$E$7*$E2082-cost_fx*Inputs!$D$7-$F2082)+(1-MIN(1,$H$51*$C2082))*(1-MIN(1,Inputs!$G$7*$D2082)*churn_nonbuyers)*(ic*Inputs!$C$7+fee_wd*Inputs!$E$7*(1-$B2082)+fee_fx*Inputs!$D$7-cost_acc-cost_wd*Inputs!$E$7*(1-$B2082)-cost_fx*Inputs!$D$7))</f>
        <v>378101.01673152</v>
      </c>
      <c r="I2082" s="0" t="n">
        <f aca="false">12*Inputs!$B$8*(MIN(1,$H$52*$C2082)*(ic*Inputs!$C$8+pT-cost_acc-cost_wd*Inputs!$E$8-cost_fx*Inputs!$D$8-cost_ins)+(1-MIN(1,$H$52*$C2082))*(1-MIN(1,Inputs!$G$8*$D2082)*churn_nonbuyers)*(ic*Inputs!$C$8+fee_wd*Inputs!$E$8*(1-$B2082)+fee_fx*Inputs!$D$8-cost_acc-cost_wd*Inputs!$E$8*(1-$B2082)-cost_fx*Inputs!$D$8))</f>
        <v>184668.604867076</v>
      </c>
      <c r="J2082" s="0" t="n">
        <f aca="false">G2082+H2082+I2082-fixed</f>
        <v>73502.6891607228</v>
      </c>
      <c r="K2082" s="0" t="n">
        <f aca="false">12*Inputs!$B$6*(1-MIN(1,Inputs!$G$6*$D2082)*churn_nonbuyers)*(ic*Inputs!$C$6+fee_wd*Inputs!$E$6*(1-$B2082)+fee_fx*Inputs!$D$6-cost_acc-cost_wd*Inputs!$E$6*(1-$B2082)-cost_fx*Inputs!$D$6)</f>
        <v>168324.167985372</v>
      </c>
      <c r="L2082" s="0" t="n">
        <f aca="false">12*Inputs!$B$7*(1-MIN(1,Inputs!$G$7*$D2082)*churn_nonbuyers)*(ic*Inputs!$C$7+fee_wd*Inputs!$E$7*(1-$B2082)+fee_fx*Inputs!$D$7-cost_acc-cost_wd*Inputs!$E$7*(1-$B2082)-cost_fx*Inputs!$D$7)</f>
        <v>367966.095831223</v>
      </c>
      <c r="M2082" s="0" t="n">
        <f aca="false">12*Inputs!$B$8*(1-MIN(1,Inputs!$G$8*$D2082)*churn_nonbuyers)*(ic*Inputs!$C$8+fee_wd*Inputs!$E$8*(1-$B2082)+fee_fx*Inputs!$D$8-cost_acc-cost_wd*Inputs!$E$8*(1-$B2082)-cost_fx*Inputs!$D$8)</f>
        <v>146658.891131736</v>
      </c>
      <c r="N2082" s="0" t="n">
        <f aca="false">K2082+L2082+I2082-fixed</f>
        <v>20958.8686836716</v>
      </c>
      <c r="O2082" s="0" t="n">
        <f aca="false">K2082+L2082+M2082-fixed</f>
        <v>-17050.8450516688</v>
      </c>
      <c r="P2082" s="0" t="n">
        <f aca="false">12*Inputs!$B$6*(1-MIN(1,Inputs!$F$6*$D2082))*(ic*Inputs!$C$6+flat_fee-cost_acc-cost_wd*Inputs!$E$6*$E2082-cost_fx*Inputs!$D$6)+12*Inputs!$B$7*(1-MIN(1,Inputs!$F$7*$D2082))*(ic*Inputs!$C$7+flat_fee-cost_acc-cost_wd*Inputs!$E$7*$E2082-cost_fx*Inputs!$D$7)+12*Inputs!$B$8*(1-MIN(1,Inputs!$F$8*$D2082))*(ic*Inputs!$C$8+flat_fee-cost_acc-cost_wd*Inputs!$E$8*$E2082-cost_fx*Inputs!$D$8)-fixed</f>
        <v>-16545.2229028</v>
      </c>
    </row>
    <row r="2083" customFormat="false" ht="15" hidden="false" customHeight="false" outlineLevel="0" collapsed="false">
      <c r="A2083" s="0" t="n">
        <v>2018</v>
      </c>
      <c r="B2083" s="0" t="n">
        <v>0.373419</v>
      </c>
      <c r="C2083" s="0" t="n">
        <v>0.818151</v>
      </c>
      <c r="D2083" s="0" t="n">
        <v>0.570096</v>
      </c>
      <c r="E2083" s="0" t="n">
        <v>1.195299</v>
      </c>
      <c r="F2083" s="0" t="n">
        <v>0.380535</v>
      </c>
      <c r="G2083" s="0" t="n">
        <f aca="false">12*Inputs!$B$6*(MIN(1,$H$50*$C2083)*(ic*Inputs!$C$6+pS+fee_fx*Inputs!$D$6-cost_acc-cost_wd*Inputs!$E$6*$E2083-cost_fx*Inputs!$D$6-$F2083)+(1-MIN(1,$H$50*$C2083))*(1-MIN(1,Inputs!$G$6*$D2083)*churn_nonbuyers)*(ic*Inputs!$C$6+fee_wd*Inputs!$E$6*(1-$B2083)+fee_fx*Inputs!$D$6-cost_acc-cost_wd*Inputs!$E$6*(1-$B2083)-cost_fx*Inputs!$D$6))</f>
        <v>183491.589180062</v>
      </c>
      <c r="H2083" s="0" t="n">
        <f aca="false">12*Inputs!$B$7*(MIN(1,$H$51*$C2083)*(ic*Inputs!$C$7+pE+fee_fx*Inputs!$D$7-cost_acc-cost_wd*Inputs!$E$7*$E2083-cost_fx*Inputs!$D$7-$F2083)+(1-MIN(1,$H$51*$C2083))*(1-MIN(1,Inputs!$G$7*$D2083)*churn_nonbuyers)*(ic*Inputs!$C$7+fee_wd*Inputs!$E$7*(1-$B2083)+fee_fx*Inputs!$D$7-cost_acc-cost_wd*Inputs!$E$7*(1-$B2083)-cost_fx*Inputs!$D$7))</f>
        <v>373318.99701876</v>
      </c>
      <c r="I2083" s="0" t="n">
        <f aca="false">12*Inputs!$B$8*(MIN(1,$H$52*$C2083)*(ic*Inputs!$C$8+pT-cost_acc-cost_wd*Inputs!$E$8-cost_fx*Inputs!$D$8-cost_ins)+(1-MIN(1,$H$52*$C2083))*(1-MIN(1,Inputs!$G$8*$D2083)*churn_nonbuyers)*(ic*Inputs!$C$8+fee_wd*Inputs!$E$8*(1-$B2083)+fee_fx*Inputs!$D$8-cost_acc-cost_wd*Inputs!$E$8*(1-$B2083)-cost_fx*Inputs!$D$8))</f>
        <v>197140.503279297</v>
      </c>
      <c r="J2083" s="0" t="n">
        <f aca="false">G2083+H2083+I2083-fixed</f>
        <v>53951.0894781192</v>
      </c>
      <c r="K2083" s="0" t="n">
        <f aca="false">12*Inputs!$B$6*(1-MIN(1,Inputs!$G$6*$D2083)*churn_nonbuyers)*(ic*Inputs!$C$6+fee_wd*Inputs!$E$6*(1-$B2083)+fee_fx*Inputs!$D$6-cost_acc-cost_wd*Inputs!$E$6*(1-$B2083)-cost_fx*Inputs!$D$6)</f>
        <v>143613.866003213</v>
      </c>
      <c r="L2083" s="0" t="n">
        <f aca="false">12*Inputs!$B$7*(1-MIN(1,Inputs!$G$7*$D2083)*churn_nonbuyers)*(ic*Inputs!$C$7+fee_wd*Inputs!$E$7*(1-$B2083)+fee_fx*Inputs!$D$7-cost_acc-cost_wd*Inputs!$E$7*(1-$B2083)-cost_fx*Inputs!$D$7)</f>
        <v>343451.444593928</v>
      </c>
      <c r="M2083" s="0" t="n">
        <f aca="false">12*Inputs!$B$8*(1-MIN(1,Inputs!$G$8*$D2083)*churn_nonbuyers)*(ic*Inputs!$C$8+fee_wd*Inputs!$E$8*(1-$B2083)+fee_fx*Inputs!$D$8-cost_acc-cost_wd*Inputs!$E$8*(1-$B2083)-cost_fx*Inputs!$D$8)</f>
        <v>185373.279108326</v>
      </c>
      <c r="N2083" s="0" t="n">
        <f aca="false">K2083+L2083+I2083-fixed</f>
        <v>-15794.1861235625</v>
      </c>
      <c r="O2083" s="0" t="n">
        <f aca="false">K2083+L2083+M2083-fixed</f>
        <v>-27561.410294533</v>
      </c>
      <c r="P2083" s="0" t="n">
        <f aca="false">12*Inputs!$B$6*(1-MIN(1,Inputs!$F$6*$D2083))*(ic*Inputs!$C$6+flat_fee-cost_acc-cost_wd*Inputs!$E$6*$E2083-cost_fx*Inputs!$D$6)+12*Inputs!$B$7*(1-MIN(1,Inputs!$F$7*$D2083))*(ic*Inputs!$C$7+flat_fee-cost_acc-cost_wd*Inputs!$E$7*$E2083-cost_fx*Inputs!$D$7)+12*Inputs!$B$8*(1-MIN(1,Inputs!$F$8*$D2083))*(ic*Inputs!$C$8+flat_fee-cost_acc-cost_wd*Inputs!$E$8*$E2083-cost_fx*Inputs!$D$8)-fixed</f>
        <v>208387.37780096</v>
      </c>
    </row>
    <row r="2084" customFormat="false" ht="15" hidden="false" customHeight="false" outlineLevel="0" collapsed="false">
      <c r="A2084" s="0" t="n">
        <v>2019</v>
      </c>
      <c r="B2084" s="0" t="n">
        <v>0.305349</v>
      </c>
      <c r="C2084" s="0" t="n">
        <v>1.134931</v>
      </c>
      <c r="D2084" s="0" t="n">
        <v>1.42291</v>
      </c>
      <c r="E2084" s="0" t="n">
        <v>1.153809</v>
      </c>
      <c r="F2084" s="0" t="n">
        <v>0.219635</v>
      </c>
      <c r="G2084" s="0" t="n">
        <f aca="false">12*Inputs!$B$6*(MIN(1,$H$50*$C2084)*(ic*Inputs!$C$6+pS+fee_fx*Inputs!$D$6-cost_acc-cost_wd*Inputs!$E$6*$E2084-cost_fx*Inputs!$D$6-$F2084)+(1-MIN(1,$H$50*$C2084))*(1-MIN(1,Inputs!$G$6*$D2084)*churn_nonbuyers)*(ic*Inputs!$C$6+fee_wd*Inputs!$E$6*(1-$B2084)+fee_fx*Inputs!$D$6-cost_acc-cost_wd*Inputs!$E$6*(1-$B2084)-cost_fx*Inputs!$D$6))</f>
        <v>206771.002821936</v>
      </c>
      <c r="H2084" s="0" t="n">
        <f aca="false">12*Inputs!$B$7*(MIN(1,$H$51*$C2084)*(ic*Inputs!$C$7+pE+fee_fx*Inputs!$D$7-cost_acc-cost_wd*Inputs!$E$7*$E2084-cost_fx*Inputs!$D$7-$F2084)+(1-MIN(1,$H$51*$C2084))*(1-MIN(1,Inputs!$G$7*$D2084)*churn_nonbuyers)*(ic*Inputs!$C$7+fee_wd*Inputs!$E$7*(1-$B2084)+fee_fx*Inputs!$D$7-cost_acc-cost_wd*Inputs!$E$7*(1-$B2084)-cost_fx*Inputs!$D$7))</f>
        <v>401068.649015063</v>
      </c>
      <c r="I2084" s="0" t="n">
        <f aca="false">12*Inputs!$B$8*(MIN(1,$H$52*$C2084)*(ic*Inputs!$C$8+pT-cost_acc-cost_wd*Inputs!$E$8-cost_fx*Inputs!$D$8-cost_ins)+(1-MIN(1,$H$52*$C2084))*(1-MIN(1,Inputs!$G$8*$D2084)*churn_nonbuyers)*(ic*Inputs!$C$8+fee_wd*Inputs!$E$8*(1-$B2084)+fee_fx*Inputs!$D$8-cost_acc-cost_wd*Inputs!$E$8*(1-$B2084)-cost_fx*Inputs!$D$8))</f>
        <v>163847.436345749</v>
      </c>
      <c r="J2084" s="0" t="n">
        <f aca="false">G2084+H2084+I2084-fixed</f>
        <v>71687.0881827482</v>
      </c>
      <c r="K2084" s="0" t="n">
        <f aca="false">12*Inputs!$B$6*(1-MIN(1,Inputs!$G$6*$D2084)*churn_nonbuyers)*(ic*Inputs!$C$6+fee_wd*Inputs!$E$6*(1-$B2084)+fee_fx*Inputs!$D$6-cost_acc-cost_wd*Inputs!$E$6*(1-$B2084)-cost_fx*Inputs!$D$6)</f>
        <v>146415.097048248</v>
      </c>
      <c r="L2084" s="0" t="n">
        <f aca="false">12*Inputs!$B$7*(1-MIN(1,Inputs!$G$7*$D2084)*churn_nonbuyers)*(ic*Inputs!$C$7+fee_wd*Inputs!$E$7*(1-$B2084)+fee_fx*Inputs!$D$7-cost_acc-cost_wd*Inputs!$E$7*(1-$B2084)-cost_fx*Inputs!$D$7)</f>
        <v>343895.196148949</v>
      </c>
      <c r="M2084" s="0" t="n">
        <f aca="false">12*Inputs!$B$8*(1-MIN(1,Inputs!$G$8*$D2084)*churn_nonbuyers)*(ic*Inputs!$C$8+fee_wd*Inputs!$E$8*(1-$B2084)+fee_fx*Inputs!$D$8-cost_acc-cost_wd*Inputs!$E$8*(1-$B2084)-cost_fx*Inputs!$D$8)</f>
        <v>1235.43849182405</v>
      </c>
      <c r="N2084" s="0" t="n">
        <f aca="false">K2084+L2084+I2084-fixed</f>
        <v>-45842.2704570541</v>
      </c>
      <c r="O2084" s="0" t="n">
        <f aca="false">K2084+L2084+M2084-fixed</f>
        <v>-208454.268310979</v>
      </c>
      <c r="P2084" s="0" t="n">
        <f aca="false">12*Inputs!$B$6*(1-MIN(1,Inputs!$F$6*$D2084))*(ic*Inputs!$C$6+flat_fee-cost_acc-cost_wd*Inputs!$E$6*$E2084-cost_fx*Inputs!$D$6)+12*Inputs!$B$7*(1-MIN(1,Inputs!$F$7*$D2084))*(ic*Inputs!$C$7+flat_fee-cost_acc-cost_wd*Inputs!$E$7*$E2084-cost_fx*Inputs!$D$7)+12*Inputs!$B$8*(1-MIN(1,Inputs!$F$8*$D2084))*(ic*Inputs!$C$8+flat_fee-cost_acc-cost_wd*Inputs!$E$8*$E2084-cost_fx*Inputs!$D$8)-fixed</f>
        <v>-218852.9110744</v>
      </c>
    </row>
    <row r="2085" customFormat="false" ht="15" hidden="false" customHeight="false" outlineLevel="0" collapsed="false">
      <c r="A2085" s="0" t="n">
        <v>2020</v>
      </c>
      <c r="B2085" s="0" t="n">
        <v>0.186119</v>
      </c>
      <c r="C2085" s="0" t="n">
        <v>0.966455</v>
      </c>
      <c r="D2085" s="0" t="n">
        <v>1.296418</v>
      </c>
      <c r="E2085" s="0" t="n">
        <v>1.391193</v>
      </c>
      <c r="F2085" s="0" t="n">
        <v>0.130648</v>
      </c>
      <c r="G2085" s="0" t="n">
        <f aca="false">12*Inputs!$B$6*(MIN(1,$H$50*$C2085)*(ic*Inputs!$C$6+pS+fee_fx*Inputs!$D$6-cost_acc-cost_wd*Inputs!$E$6*$E2085-cost_fx*Inputs!$D$6-$F2085)+(1-MIN(1,$H$50*$C2085))*(1-MIN(1,Inputs!$G$6*$D2085)*churn_nonbuyers)*(ic*Inputs!$C$6+fee_wd*Inputs!$E$6*(1-$B2085)+fee_fx*Inputs!$D$6-cost_acc-cost_wd*Inputs!$E$6*(1-$B2085)-cost_fx*Inputs!$D$6))</f>
        <v>210241.693321856</v>
      </c>
      <c r="H2085" s="0" t="n">
        <f aca="false">12*Inputs!$B$7*(MIN(1,$H$51*$C2085)*(ic*Inputs!$C$7+pE+fee_fx*Inputs!$D$7-cost_acc-cost_wd*Inputs!$E$7*$E2085-cost_fx*Inputs!$D$7-$F2085)+(1-MIN(1,$H$51*$C2085))*(1-MIN(1,Inputs!$G$7*$D2085)*churn_nonbuyers)*(ic*Inputs!$C$7+fee_wd*Inputs!$E$7*(1-$B2085)+fee_fx*Inputs!$D$7-cost_acc-cost_wd*Inputs!$E$7*(1-$B2085)-cost_fx*Inputs!$D$7))</f>
        <v>382064.336993781</v>
      </c>
      <c r="I2085" s="0" t="n">
        <f aca="false">12*Inputs!$B$8*(MIN(1,$H$52*$C2085)*(ic*Inputs!$C$8+pT-cost_acc-cost_wd*Inputs!$E$8-cost_fx*Inputs!$D$8-cost_ins)+(1-MIN(1,$H$52*$C2085))*(1-MIN(1,Inputs!$G$8*$D2085)*churn_nonbuyers)*(ic*Inputs!$C$8+fee_wd*Inputs!$E$8*(1-$B2085)+fee_fx*Inputs!$D$8-cost_acc-cost_wd*Inputs!$E$8*(1-$B2085)-cost_fx*Inputs!$D$8))</f>
        <v>148808.68803044</v>
      </c>
      <c r="J2085" s="0" t="n">
        <f aca="false">G2085+H2085+I2085-fixed</f>
        <v>41114.718346077</v>
      </c>
      <c r="K2085" s="0" t="n">
        <f aca="false">12*Inputs!$B$6*(1-MIN(1,Inputs!$G$6*$D2085)*churn_nonbuyers)*(ic*Inputs!$C$6+fee_wd*Inputs!$E$6*(1-$B2085)+fee_fx*Inputs!$D$6-cost_acc-cost_wd*Inputs!$E$6*(1-$B2085)-cost_fx*Inputs!$D$6)</f>
        <v>163468.244316542</v>
      </c>
      <c r="L2085" s="0" t="n">
        <f aca="false">12*Inputs!$B$7*(1-MIN(1,Inputs!$G$7*$D2085)*churn_nonbuyers)*(ic*Inputs!$C$7+fee_wd*Inputs!$E$7*(1-$B2085)+fee_fx*Inputs!$D$7-cost_acc-cost_wd*Inputs!$E$7*(1-$B2085)-cost_fx*Inputs!$D$7)</f>
        <v>361759.756125926</v>
      </c>
      <c r="M2085" s="0" t="n">
        <f aca="false">12*Inputs!$B$8*(1-MIN(1,Inputs!$G$8*$D2085)*churn_nonbuyers)*(ic*Inputs!$C$8+fee_wd*Inputs!$E$8*(1-$B2085)+fee_fx*Inputs!$D$8-cost_acc-cost_wd*Inputs!$E$8*(1-$B2085)-cost_fx*Inputs!$D$8)</f>
        <v>29367.9808905312</v>
      </c>
      <c r="N2085" s="0" t="n">
        <f aca="false">K2085+L2085+I2085-fixed</f>
        <v>-25963.3115270917</v>
      </c>
      <c r="O2085" s="0" t="n">
        <f aca="false">K2085+L2085+M2085-fixed</f>
        <v>-145404.018667001</v>
      </c>
      <c r="P2085" s="0" t="n">
        <f aca="false">12*Inputs!$B$6*(1-MIN(1,Inputs!$F$6*$D2085))*(ic*Inputs!$C$6+flat_fee-cost_acc-cost_wd*Inputs!$E$6*$E2085-cost_fx*Inputs!$D$6)+12*Inputs!$B$7*(1-MIN(1,Inputs!$F$7*$D2085))*(ic*Inputs!$C$7+flat_fee-cost_acc-cost_wd*Inputs!$E$7*$E2085-cost_fx*Inputs!$D$7)+12*Inputs!$B$8*(1-MIN(1,Inputs!$F$8*$D2085))*(ic*Inputs!$C$8+flat_fee-cost_acc-cost_wd*Inputs!$E$8*$E2085-cost_fx*Inputs!$D$8)-fixed</f>
        <v>-237852.19070224</v>
      </c>
    </row>
    <row r="2086" customFormat="false" ht="15" hidden="false" customHeight="false" outlineLevel="0" collapsed="false">
      <c r="A2086" s="0" t="n">
        <v>2021</v>
      </c>
      <c r="B2086" s="0" t="n">
        <v>0.109108</v>
      </c>
      <c r="C2086" s="0" t="n">
        <v>0.682675</v>
      </c>
      <c r="D2086" s="0" t="n">
        <v>1.031009</v>
      </c>
      <c r="E2086" s="0" t="n">
        <v>1.129777</v>
      </c>
      <c r="F2086" s="0" t="n">
        <v>0.429962</v>
      </c>
      <c r="G2086" s="0" t="n">
        <f aca="false">12*Inputs!$B$6*(MIN(1,$H$50*$C2086)*(ic*Inputs!$C$6+pS+fee_fx*Inputs!$D$6-cost_acc-cost_wd*Inputs!$E$6*$E2086-cost_fx*Inputs!$D$6-$F2086)+(1-MIN(1,$H$50*$C2086))*(1-MIN(1,Inputs!$G$6*$D2086)*churn_nonbuyers)*(ic*Inputs!$C$6+fee_wd*Inputs!$E$6*(1-$B2086)+fee_fx*Inputs!$D$6-cost_acc-cost_wd*Inputs!$E$6*(1-$B2086)-cost_fx*Inputs!$D$6))</f>
        <v>208047.982468416</v>
      </c>
      <c r="H2086" s="0" t="n">
        <f aca="false">12*Inputs!$B$7*(MIN(1,$H$51*$C2086)*(ic*Inputs!$C$7+pE+fee_fx*Inputs!$D$7-cost_acc-cost_wd*Inputs!$E$7*$E2086-cost_fx*Inputs!$D$7-$F2086)+(1-MIN(1,$H$51*$C2086))*(1-MIN(1,Inputs!$G$7*$D2086)*churn_nonbuyers)*(ic*Inputs!$C$7+fee_wd*Inputs!$E$7*(1-$B2086)+fee_fx*Inputs!$D$7-cost_acc-cost_wd*Inputs!$E$7*(1-$B2086)-cost_fx*Inputs!$D$7))</f>
        <v>394882.112424358</v>
      </c>
      <c r="I2086" s="0" t="n">
        <f aca="false">12*Inputs!$B$8*(MIN(1,$H$52*$C2086)*(ic*Inputs!$C$8+pT-cost_acc-cost_wd*Inputs!$E$8-cost_fx*Inputs!$D$8-cost_ins)+(1-MIN(1,$H$52*$C2086))*(1-MIN(1,Inputs!$G$8*$D2086)*churn_nonbuyers)*(ic*Inputs!$C$8+fee_wd*Inputs!$E$8*(1-$B2086)+fee_fx*Inputs!$D$8-cost_acc-cost_wd*Inputs!$E$8*(1-$B2086)-cost_fx*Inputs!$D$8))</f>
        <v>145070.001970122</v>
      </c>
      <c r="J2086" s="0" t="n">
        <f aca="false">G2086+H2086+I2086-fixed</f>
        <v>48000.0968628952</v>
      </c>
      <c r="K2086" s="0" t="n">
        <f aca="false">12*Inputs!$B$6*(1-MIN(1,Inputs!$G$6*$D2086)*churn_nonbuyers)*(ic*Inputs!$C$6+fee_wd*Inputs!$E$6*(1-$B2086)+fee_fx*Inputs!$D$6-cost_acc-cost_wd*Inputs!$E$6*(1-$B2086)-cost_fx*Inputs!$D$6)</f>
        <v>176305.814855798</v>
      </c>
      <c r="L2086" s="0" t="n">
        <f aca="false">12*Inputs!$B$7*(1-MIN(1,Inputs!$G$7*$D2086)*churn_nonbuyers)*(ic*Inputs!$C$7+fee_wd*Inputs!$E$7*(1-$B2086)+fee_fx*Inputs!$D$7-cost_acc-cost_wd*Inputs!$E$7*(1-$B2086)-cost_fx*Inputs!$D$7)</f>
        <v>375503.325681479</v>
      </c>
      <c r="M2086" s="0" t="n">
        <f aca="false">12*Inputs!$B$8*(1-MIN(1,Inputs!$G$8*$D2086)*churn_nonbuyers)*(ic*Inputs!$C$8+fee_wd*Inputs!$E$8*(1-$B2086)+fee_fx*Inputs!$D$8-cost_acc-cost_wd*Inputs!$E$8*(1-$B2086)-cost_fx*Inputs!$D$8)</f>
        <v>89377.5883670592</v>
      </c>
      <c r="N2086" s="0" t="n">
        <f aca="false">K2086+L2086+I2086-fixed</f>
        <v>-3120.85749260068</v>
      </c>
      <c r="O2086" s="0" t="n">
        <f aca="false">K2086+L2086+M2086-fixed</f>
        <v>-58813.2710956632</v>
      </c>
      <c r="P2086" s="0" t="n">
        <f aca="false">12*Inputs!$B$6*(1-MIN(1,Inputs!$F$6*$D2086))*(ic*Inputs!$C$6+flat_fee-cost_acc-cost_wd*Inputs!$E$6*$E2086-cost_fx*Inputs!$D$6)+12*Inputs!$B$7*(1-MIN(1,Inputs!$F$7*$D2086))*(ic*Inputs!$C$7+flat_fee-cost_acc-cost_wd*Inputs!$E$7*$E2086-cost_fx*Inputs!$D$7)+12*Inputs!$B$8*(1-MIN(1,Inputs!$F$8*$D2086))*(ic*Inputs!$C$8+flat_fee-cost_acc-cost_wd*Inputs!$E$8*$E2086-cost_fx*Inputs!$D$8)-fixed</f>
        <v>-2112.68615368009</v>
      </c>
    </row>
    <row r="2087" customFormat="false" ht="15" hidden="false" customHeight="false" outlineLevel="0" collapsed="false">
      <c r="A2087" s="0" t="n">
        <v>2022</v>
      </c>
      <c r="B2087" s="0" t="n">
        <v>0.356209</v>
      </c>
      <c r="C2087" s="0" t="n">
        <v>0.94838</v>
      </c>
      <c r="D2087" s="0" t="n">
        <v>0.863449</v>
      </c>
      <c r="E2087" s="0" t="n">
        <v>1.045223</v>
      </c>
      <c r="F2087" s="0" t="n">
        <v>0.145754</v>
      </c>
      <c r="G2087" s="0" t="n">
        <f aca="false">12*Inputs!$B$6*(MIN(1,$H$50*$C2087)*(ic*Inputs!$C$6+pS+fee_fx*Inputs!$D$6-cost_acc-cost_wd*Inputs!$E$6*$E2087-cost_fx*Inputs!$D$6-$F2087)+(1-MIN(1,$H$50*$C2087))*(1-MIN(1,Inputs!$G$6*$D2087)*churn_nonbuyers)*(ic*Inputs!$C$6+fee_wd*Inputs!$E$6*(1-$B2087)+fee_fx*Inputs!$D$6-cost_acc-cost_wd*Inputs!$E$6*(1-$B2087)-cost_fx*Inputs!$D$6))</f>
        <v>198436.066955848</v>
      </c>
      <c r="H2087" s="0" t="n">
        <f aca="false">12*Inputs!$B$7*(MIN(1,$H$51*$C2087)*(ic*Inputs!$C$7+pE+fee_fx*Inputs!$D$7-cost_acc-cost_wd*Inputs!$E$7*$E2087-cost_fx*Inputs!$D$7-$F2087)+(1-MIN(1,$H$51*$C2087))*(1-MIN(1,Inputs!$G$7*$D2087)*churn_nonbuyers)*(ic*Inputs!$C$7+fee_wd*Inputs!$E$7*(1-$B2087)+fee_fx*Inputs!$D$7-cost_acc-cost_wd*Inputs!$E$7*(1-$B2087)-cost_fx*Inputs!$D$7))</f>
        <v>406884.450324949</v>
      </c>
      <c r="I2087" s="0" t="n">
        <f aca="false">12*Inputs!$B$8*(MIN(1,$H$52*$C2087)*(ic*Inputs!$C$8+pT-cost_acc-cost_wd*Inputs!$E$8-cost_fx*Inputs!$D$8-cost_ins)+(1-MIN(1,$H$52*$C2087))*(1-MIN(1,Inputs!$G$8*$D2087)*churn_nonbuyers)*(ic*Inputs!$C$8+fee_wd*Inputs!$E$8*(1-$B2087)+fee_fx*Inputs!$D$8-cost_acc-cost_wd*Inputs!$E$8*(1-$B2087)-cost_fx*Inputs!$D$8))</f>
        <v>177831.108683973</v>
      </c>
      <c r="J2087" s="0" t="n">
        <f aca="false">G2087+H2087+I2087-fixed</f>
        <v>83151.6259647692</v>
      </c>
      <c r="K2087" s="0" t="n">
        <f aca="false">12*Inputs!$B$6*(1-MIN(1,Inputs!$G$6*$D2087)*churn_nonbuyers)*(ic*Inputs!$C$6+fee_wd*Inputs!$E$6*(1-$B2087)+fee_fx*Inputs!$D$6-cost_acc-cost_wd*Inputs!$E$6*(1-$B2087)-cost_fx*Inputs!$D$6)</f>
        <v>143816.829874855</v>
      </c>
      <c r="L2087" s="0" t="n">
        <f aca="false">12*Inputs!$B$7*(1-MIN(1,Inputs!$G$7*$D2087)*churn_nonbuyers)*(ic*Inputs!$C$7+fee_wd*Inputs!$E$7*(1-$B2087)+fee_fx*Inputs!$D$7-cost_acc-cost_wd*Inputs!$E$7*(1-$B2087)-cost_fx*Inputs!$D$7)</f>
        <v>342790.319972913</v>
      </c>
      <c r="M2087" s="0" t="n">
        <f aca="false">12*Inputs!$B$8*(1-MIN(1,Inputs!$G$8*$D2087)*churn_nonbuyers)*(ic*Inputs!$C$8+fee_wd*Inputs!$E$8*(1-$B2087)+fee_fx*Inputs!$D$8-cost_acc-cost_wd*Inputs!$E$8*(1-$B2087)-cost_fx*Inputs!$D$8)</f>
        <v>122355.435522658</v>
      </c>
      <c r="N2087" s="0" t="n">
        <f aca="false">K2087+L2087+I2087-fixed</f>
        <v>-35561.7414682589</v>
      </c>
      <c r="O2087" s="0" t="n">
        <f aca="false">K2087+L2087+M2087-fixed</f>
        <v>-91037.4146295743</v>
      </c>
      <c r="P2087" s="0" t="n">
        <f aca="false">12*Inputs!$B$6*(1-MIN(1,Inputs!$F$6*$D2087))*(ic*Inputs!$C$6+flat_fee-cost_acc-cost_wd*Inputs!$E$6*$E2087-cost_fx*Inputs!$D$6)+12*Inputs!$B$7*(1-MIN(1,Inputs!$F$7*$D2087))*(ic*Inputs!$C$7+flat_fee-cost_acc-cost_wd*Inputs!$E$7*$E2087-cost_fx*Inputs!$D$7)+12*Inputs!$B$8*(1-MIN(1,Inputs!$F$8*$D2087))*(ic*Inputs!$C$8+flat_fee-cost_acc-cost_wd*Inputs!$E$8*$E2087-cost_fx*Inputs!$D$8)-fixed</f>
        <v>126458.53731848</v>
      </c>
    </row>
    <row r="2088" customFormat="false" ht="15" hidden="false" customHeight="false" outlineLevel="0" collapsed="false">
      <c r="A2088" s="0" t="n">
        <v>2023</v>
      </c>
      <c r="B2088" s="0" t="n">
        <v>0.084201</v>
      </c>
      <c r="C2088" s="0" t="n">
        <v>0.953356</v>
      </c>
      <c r="D2088" s="0" t="n">
        <v>0.846096</v>
      </c>
      <c r="E2088" s="0" t="n">
        <v>1.127402</v>
      </c>
      <c r="F2088" s="0" t="n">
        <v>0.182732</v>
      </c>
      <c r="G2088" s="0" t="n">
        <f aca="false">12*Inputs!$B$6*(MIN(1,$H$50*$C2088)*(ic*Inputs!$C$6+pS+fee_fx*Inputs!$D$6-cost_acc-cost_wd*Inputs!$E$6*$E2088-cost_fx*Inputs!$D$6-$F2088)+(1-MIN(1,$H$50*$C2088))*(1-MIN(1,Inputs!$G$6*$D2088)*churn_nonbuyers)*(ic*Inputs!$C$6+fee_wd*Inputs!$E$6*(1-$B2088)+fee_fx*Inputs!$D$6-cost_acc-cost_wd*Inputs!$E$6*(1-$B2088)-cost_fx*Inputs!$D$6))</f>
        <v>230876.907416749</v>
      </c>
      <c r="H2088" s="0" t="n">
        <f aca="false">12*Inputs!$B$7*(MIN(1,$H$51*$C2088)*(ic*Inputs!$C$7+pE+fee_fx*Inputs!$D$7-cost_acc-cost_wd*Inputs!$E$7*$E2088-cost_fx*Inputs!$D$7-$F2088)+(1-MIN(1,$H$51*$C2088))*(1-MIN(1,Inputs!$G$7*$D2088)*churn_nonbuyers)*(ic*Inputs!$C$7+fee_wd*Inputs!$E$7*(1-$B2088)+fee_fx*Inputs!$D$7-cost_acc-cost_wd*Inputs!$E$7*(1-$B2088)-cost_fx*Inputs!$D$7))</f>
        <v>419895.262237909</v>
      </c>
      <c r="I2088" s="0" t="n">
        <f aca="false">12*Inputs!$B$8*(MIN(1,$H$52*$C2088)*(ic*Inputs!$C$8+pT-cost_acc-cost_wd*Inputs!$E$8-cost_fx*Inputs!$D$8-cost_ins)+(1-MIN(1,$H$52*$C2088))*(1-MIN(1,Inputs!$G$8*$D2088)*churn_nonbuyers)*(ic*Inputs!$C$8+fee_wd*Inputs!$E$8*(1-$B2088)+fee_fx*Inputs!$D$8-cost_acc-cost_wd*Inputs!$E$8*(1-$B2088)-cost_fx*Inputs!$D$8))</f>
        <v>181142.862250773</v>
      </c>
      <c r="J2088" s="0" t="n">
        <f aca="false">G2088+H2088+I2088-fixed</f>
        <v>131915.031905431</v>
      </c>
      <c r="K2088" s="0" t="n">
        <f aca="false">12*Inputs!$B$6*(1-MIN(1,Inputs!$G$6*$D2088)*churn_nonbuyers)*(ic*Inputs!$C$6+fee_wd*Inputs!$E$6*(1-$B2088)+fee_fx*Inputs!$D$6-cost_acc-cost_wd*Inputs!$E$6*(1-$B2088)-cost_fx*Inputs!$D$6)</f>
        <v>181459.351650931</v>
      </c>
      <c r="L2088" s="0" t="n">
        <f aca="false">12*Inputs!$B$7*(1-MIN(1,Inputs!$G$7*$D2088)*churn_nonbuyers)*(ic*Inputs!$C$7+fee_wd*Inputs!$E$7*(1-$B2088)+fee_fx*Inputs!$D$7-cost_acc-cost_wd*Inputs!$E$7*(1-$B2088)-cost_fx*Inputs!$D$7)</f>
        <v>381148.444782559</v>
      </c>
      <c r="M2088" s="0" t="n">
        <f aca="false">12*Inputs!$B$8*(1-MIN(1,Inputs!$G$8*$D2088)*churn_nonbuyers)*(ic*Inputs!$C$8+fee_wd*Inputs!$E$8*(1-$B2088)+fee_fx*Inputs!$D$8-cost_acc-cost_wd*Inputs!$E$8*(1-$B2088)-cost_fx*Inputs!$D$8)</f>
        <v>131436.073464346</v>
      </c>
      <c r="N2088" s="0" t="n">
        <f aca="false">K2088+L2088+I2088-fixed</f>
        <v>43750.6586842634</v>
      </c>
      <c r="O2088" s="0" t="n">
        <f aca="false">K2088+L2088+M2088-fixed</f>
        <v>-5956.13010216435</v>
      </c>
      <c r="P2088" s="0" t="n">
        <f aca="false">12*Inputs!$B$6*(1-MIN(1,Inputs!$F$6*$D2088))*(ic*Inputs!$C$6+flat_fee-cost_acc-cost_wd*Inputs!$E$6*$E2088-cost_fx*Inputs!$D$6)+12*Inputs!$B$7*(1-MIN(1,Inputs!$F$7*$D2088))*(ic*Inputs!$C$7+flat_fee-cost_acc-cost_wd*Inputs!$E$7*$E2088-cost_fx*Inputs!$D$7)+12*Inputs!$B$8*(1-MIN(1,Inputs!$F$8*$D2088))*(ic*Inputs!$C$8+flat_fee-cost_acc-cost_wd*Inputs!$E$8*$E2088-cost_fx*Inputs!$D$8)-fixed</f>
        <v>97519.26833408</v>
      </c>
    </row>
    <row r="2089" customFormat="false" ht="15" hidden="false" customHeight="false" outlineLevel="0" collapsed="false">
      <c r="A2089" s="0" t="n">
        <v>2024</v>
      </c>
      <c r="B2089" s="0" t="n">
        <v>0.411027</v>
      </c>
      <c r="C2089" s="0" t="n">
        <v>0.996587</v>
      </c>
      <c r="D2089" s="0" t="n">
        <v>1.309668</v>
      </c>
      <c r="E2089" s="0" t="n">
        <v>1.429592</v>
      </c>
      <c r="F2089" s="0" t="n">
        <v>0.082184</v>
      </c>
      <c r="G2089" s="0" t="n">
        <f aca="false">12*Inputs!$B$6*(MIN(1,$H$50*$C2089)*(ic*Inputs!$C$6+pS+fee_fx*Inputs!$D$6-cost_acc-cost_wd*Inputs!$E$6*$E2089-cost_fx*Inputs!$D$6-$F2089)+(1-MIN(1,$H$50*$C2089))*(1-MIN(1,Inputs!$G$6*$D2089)*churn_nonbuyers)*(ic*Inputs!$C$6+fee_wd*Inputs!$E$6*(1-$B2089)+fee_fx*Inputs!$D$6-cost_acc-cost_wd*Inputs!$E$6*(1-$B2089)-cost_fx*Inputs!$D$6))</f>
        <v>183971.579444976</v>
      </c>
      <c r="H2089" s="0" t="n">
        <f aca="false">12*Inputs!$B$7*(MIN(1,$H$51*$C2089)*(ic*Inputs!$C$7+pE+fee_fx*Inputs!$D$7-cost_acc-cost_wd*Inputs!$E$7*$E2089-cost_fx*Inputs!$D$7-$F2089)+(1-MIN(1,$H$51*$C2089))*(1-MIN(1,Inputs!$G$7*$D2089)*churn_nonbuyers)*(ic*Inputs!$C$7+fee_wd*Inputs!$E$7*(1-$B2089)+fee_fx*Inputs!$D$7-cost_acc-cost_wd*Inputs!$E$7*(1-$B2089)-cost_fx*Inputs!$D$7))</f>
        <v>362269.904420192</v>
      </c>
      <c r="I2089" s="0" t="n">
        <f aca="false">12*Inputs!$B$8*(MIN(1,$H$52*$C2089)*(ic*Inputs!$C$8+pT-cost_acc-cost_wd*Inputs!$E$8-cost_fx*Inputs!$D$8-cost_ins)+(1-MIN(1,$H$52*$C2089))*(1-MIN(1,Inputs!$G$8*$D2089)*churn_nonbuyers)*(ic*Inputs!$C$8+fee_wd*Inputs!$E$8*(1-$B2089)+fee_fx*Inputs!$D$8-cost_acc-cost_wd*Inputs!$E$8*(1-$B2089)-cost_fx*Inputs!$D$8))</f>
        <v>151370.49977014</v>
      </c>
      <c r="J2089" s="0" t="n">
        <f aca="false">G2089+H2089+I2089-fixed</f>
        <v>-2388.01636469213</v>
      </c>
      <c r="K2089" s="0" t="n">
        <f aca="false">12*Inputs!$B$6*(1-MIN(1,Inputs!$G$6*$D2089)*churn_nonbuyers)*(ic*Inputs!$C$6+fee_wd*Inputs!$E$6*(1-$B2089)+fee_fx*Inputs!$D$6-cost_acc-cost_wd*Inputs!$E$6*(1-$B2089)-cost_fx*Inputs!$D$6)</f>
        <v>133086.482705059</v>
      </c>
      <c r="L2089" s="0" t="n">
        <f aca="false">12*Inputs!$B$7*(1-MIN(1,Inputs!$G$7*$D2089)*churn_nonbuyers)*(ic*Inputs!$C$7+fee_wd*Inputs!$E$7*(1-$B2089)+fee_fx*Inputs!$D$7-cost_acc-cost_wd*Inputs!$E$7*(1-$B2089)-cost_fx*Inputs!$D$7)</f>
        <v>330495.862359036</v>
      </c>
      <c r="M2089" s="0" t="n">
        <f aca="false">12*Inputs!$B$8*(1-MIN(1,Inputs!$G$8*$D2089)*churn_nonbuyers)*(ic*Inputs!$C$8+fee_wd*Inputs!$E$8*(1-$B2089)+fee_fx*Inputs!$D$8-cost_acc-cost_wd*Inputs!$E$8*(1-$B2089)-cost_fx*Inputs!$D$8)</f>
        <v>25524.9387036096</v>
      </c>
      <c r="N2089" s="0" t="n">
        <f aca="false">K2089+L2089+I2089-fixed</f>
        <v>-85047.1551657656</v>
      </c>
      <c r="O2089" s="0" t="n">
        <f aca="false">K2089+L2089+M2089-fixed</f>
        <v>-210892.716232296</v>
      </c>
      <c r="P2089" s="0" t="n">
        <f aca="false">12*Inputs!$B$6*(1-MIN(1,Inputs!$F$6*$D2089))*(ic*Inputs!$C$6+flat_fee-cost_acc-cost_wd*Inputs!$E$6*$E2089-cost_fx*Inputs!$D$6)+12*Inputs!$B$7*(1-MIN(1,Inputs!$F$7*$D2089))*(ic*Inputs!$C$7+flat_fee-cost_acc-cost_wd*Inputs!$E$7*$E2089-cost_fx*Inputs!$D$7)+12*Inputs!$B$8*(1-MIN(1,Inputs!$F$8*$D2089))*(ic*Inputs!$C$8+flat_fee-cost_acc-cost_wd*Inputs!$E$8*$E2089-cost_fx*Inputs!$D$8)-fixed</f>
        <v>-257814.78499456</v>
      </c>
    </row>
    <row r="2090" customFormat="false" ht="15" hidden="false" customHeight="false" outlineLevel="0" collapsed="false">
      <c r="A2090" s="0" t="n">
        <v>2025</v>
      </c>
      <c r="B2090" s="0" t="n">
        <v>0.187565</v>
      </c>
      <c r="C2090" s="0" t="n">
        <v>0.80691</v>
      </c>
      <c r="D2090" s="0" t="n">
        <v>1.211513</v>
      </c>
      <c r="E2090" s="0" t="n">
        <v>1.106147</v>
      </c>
      <c r="F2090" s="0" t="n">
        <v>0.133274</v>
      </c>
      <c r="G2090" s="0" t="n">
        <f aca="false">12*Inputs!$B$6*(MIN(1,$H$50*$C2090)*(ic*Inputs!$C$6+pS+fee_fx*Inputs!$D$6-cost_acc-cost_wd*Inputs!$E$6*$E2090-cost_fx*Inputs!$D$6-$F2090)+(1-MIN(1,$H$50*$C2090))*(1-MIN(1,Inputs!$G$6*$D2090)*churn_nonbuyers)*(ic*Inputs!$C$6+fee_wd*Inputs!$E$6*(1-$B2090)+fee_fx*Inputs!$D$6-cost_acc-cost_wd*Inputs!$E$6*(1-$B2090)-cost_fx*Inputs!$D$6))</f>
        <v>208281.913657383</v>
      </c>
      <c r="H2090" s="0" t="n">
        <f aca="false">12*Inputs!$B$7*(MIN(1,$H$51*$C2090)*(ic*Inputs!$C$7+pE+fee_fx*Inputs!$D$7-cost_acc-cost_wd*Inputs!$E$7*$E2090-cost_fx*Inputs!$D$7-$F2090)+(1-MIN(1,$H$51*$C2090))*(1-MIN(1,Inputs!$G$7*$D2090)*churn_nonbuyers)*(ic*Inputs!$C$7+fee_wd*Inputs!$E$7*(1-$B2090)+fee_fx*Inputs!$D$7-cost_acc-cost_wd*Inputs!$E$7*(1-$B2090)-cost_fx*Inputs!$D$7))</f>
        <v>405600.500527682</v>
      </c>
      <c r="I2090" s="0" t="n">
        <f aca="false">12*Inputs!$B$8*(MIN(1,$H$52*$C2090)*(ic*Inputs!$C$8+pT-cost_acc-cost_wd*Inputs!$E$8-cost_fx*Inputs!$D$8-cost_ins)+(1-MIN(1,$H$52*$C2090))*(1-MIN(1,Inputs!$G$8*$D2090)*churn_nonbuyers)*(ic*Inputs!$C$8+fee_wd*Inputs!$E$8*(1-$B2090)+fee_fx*Inputs!$D$8-cost_acc-cost_wd*Inputs!$E$8*(1-$B2090)-cost_fx*Inputs!$D$8))</f>
        <v>137297.21771543</v>
      </c>
      <c r="J2090" s="0" t="n">
        <f aca="false">G2090+H2090+I2090-fixed</f>
        <v>51179.6319004945</v>
      </c>
      <c r="K2090" s="0" t="n">
        <f aca="false">12*Inputs!$B$6*(1-MIN(1,Inputs!$G$6*$D2090)*churn_nonbuyers)*(ic*Inputs!$C$6+fee_wd*Inputs!$E$6*(1-$B2090)+fee_fx*Inputs!$D$6-cost_acc-cost_wd*Inputs!$E$6*(1-$B2090)-cost_fx*Inputs!$D$6)</f>
        <v>164014.698498084</v>
      </c>
      <c r="L2090" s="0" t="n">
        <f aca="false">12*Inputs!$B$7*(1-MIN(1,Inputs!$G$7*$D2090)*churn_nonbuyers)*(ic*Inputs!$C$7+fee_wd*Inputs!$E$7*(1-$B2090)+fee_fx*Inputs!$D$7-cost_acc-cost_wd*Inputs!$E$7*(1-$B2090)-cost_fx*Inputs!$D$7)</f>
        <v>362517.84447485</v>
      </c>
      <c r="M2090" s="0" t="n">
        <f aca="false">12*Inputs!$B$8*(1-MIN(1,Inputs!$G$8*$D2090)*churn_nonbuyers)*(ic*Inputs!$C$8+fee_wd*Inputs!$E$8*(1-$B2090)+fee_fx*Inputs!$D$8-cost_acc-cost_wd*Inputs!$E$8*(1-$B2090)-cost_fx*Inputs!$D$8)</f>
        <v>48225.567604392</v>
      </c>
      <c r="N2090" s="0" t="n">
        <f aca="false">K2090+L2090+I2090-fixed</f>
        <v>-36170.2393116355</v>
      </c>
      <c r="O2090" s="0" t="n">
        <f aca="false">K2090+L2090+M2090-fixed</f>
        <v>-125241.889422674</v>
      </c>
      <c r="P2090" s="0" t="n">
        <f aca="false">12*Inputs!$B$6*(1-MIN(1,Inputs!$F$6*$D2090))*(ic*Inputs!$C$6+flat_fee-cost_acc-cost_wd*Inputs!$E$6*$E2090-cost_fx*Inputs!$D$6)+12*Inputs!$B$7*(1-MIN(1,Inputs!$F$7*$D2090))*(ic*Inputs!$C$7+flat_fee-cost_acc-cost_wd*Inputs!$E$7*$E2090-cost_fx*Inputs!$D$7)+12*Inputs!$B$8*(1-MIN(1,Inputs!$F$8*$D2090))*(ic*Inputs!$C$8+flat_fee-cost_acc-cost_wd*Inputs!$E$8*$E2090-cost_fx*Inputs!$D$8)-fixed</f>
        <v>-89273.2541653601</v>
      </c>
    </row>
    <row r="2091" customFormat="false" ht="15" hidden="false" customHeight="false" outlineLevel="0" collapsed="false">
      <c r="A2091" s="0" t="n">
        <v>2026</v>
      </c>
      <c r="B2091" s="0" t="n">
        <v>0.263676</v>
      </c>
      <c r="C2091" s="0" t="n">
        <v>0.794092</v>
      </c>
      <c r="D2091" s="0" t="n">
        <v>0.841973</v>
      </c>
      <c r="E2091" s="0" t="n">
        <v>1.026941</v>
      </c>
      <c r="F2091" s="0" t="n">
        <v>0.180681</v>
      </c>
      <c r="G2091" s="0" t="n">
        <f aca="false">12*Inputs!$B$6*(MIN(1,$H$50*$C2091)*(ic*Inputs!$C$6+pS+fee_fx*Inputs!$D$6-cost_acc-cost_wd*Inputs!$E$6*$E2091-cost_fx*Inputs!$D$6-$F2091)+(1-MIN(1,$H$50*$C2091))*(1-MIN(1,Inputs!$G$6*$D2091)*churn_nonbuyers)*(ic*Inputs!$C$6+fee_wd*Inputs!$E$6*(1-$B2091)+fee_fx*Inputs!$D$6-cost_acc-cost_wd*Inputs!$E$6*(1-$B2091)-cost_fx*Inputs!$D$6))</f>
        <v>201349.848201205</v>
      </c>
      <c r="H2091" s="0" t="n">
        <f aca="false">12*Inputs!$B$7*(MIN(1,$H$51*$C2091)*(ic*Inputs!$C$7+pE+fee_fx*Inputs!$D$7-cost_acc-cost_wd*Inputs!$E$7*$E2091-cost_fx*Inputs!$D$7-$F2091)+(1-MIN(1,$H$51*$C2091))*(1-MIN(1,Inputs!$G$7*$D2091)*churn_nonbuyers)*(ic*Inputs!$C$7+fee_wd*Inputs!$E$7*(1-$B2091)+fee_fx*Inputs!$D$7-cost_acc-cost_wd*Inputs!$E$7*(1-$B2091)-cost_fx*Inputs!$D$7))</f>
        <v>405549.483770437</v>
      </c>
      <c r="I2091" s="0" t="n">
        <f aca="false">12*Inputs!$B$8*(MIN(1,$H$52*$C2091)*(ic*Inputs!$C$8+pT-cost_acc-cost_wd*Inputs!$E$8-cost_fx*Inputs!$D$8-cost_ins)+(1-MIN(1,$H$52*$C2091))*(1-MIN(1,Inputs!$G$8*$D2091)*churn_nonbuyers)*(ic*Inputs!$C$8+fee_wd*Inputs!$E$8*(1-$B2091)+fee_fx*Inputs!$D$8-cost_acc-cost_wd*Inputs!$E$8*(1-$B2091)-cost_fx*Inputs!$D$8))</f>
        <v>171681.156763491</v>
      </c>
      <c r="J2091" s="0" t="n">
        <f aca="false">G2091+H2091+I2091-fixed</f>
        <v>78580.4887351329</v>
      </c>
      <c r="K2091" s="0" t="n">
        <f aca="false">12*Inputs!$B$6*(1-MIN(1,Inputs!$G$6*$D2091)*churn_nonbuyers)*(ic*Inputs!$C$6+fee_wd*Inputs!$E$6*(1-$B2091)+fee_fx*Inputs!$D$6-cost_acc-cost_wd*Inputs!$E$6*(1-$B2091)-cost_fx*Inputs!$D$6)</f>
        <v>156742.026283786</v>
      </c>
      <c r="L2091" s="0" t="n">
        <f aca="false">12*Inputs!$B$7*(1-MIN(1,Inputs!$G$7*$D2091)*churn_nonbuyers)*(ic*Inputs!$C$7+fee_wd*Inputs!$E$7*(1-$B2091)+fee_fx*Inputs!$D$7-cost_acc-cost_wd*Inputs!$E$7*(1-$B2091)-cost_fx*Inputs!$D$7)</f>
        <v>356005.225466271</v>
      </c>
      <c r="M2091" s="0" t="n">
        <f aca="false">12*Inputs!$B$8*(1-MIN(1,Inputs!$G$8*$D2091)*churn_nonbuyers)*(ic*Inputs!$C$8+fee_wd*Inputs!$E$8*(1-$B2091)+fee_fx*Inputs!$D$8-cost_acc-cost_wd*Inputs!$E$8*(1-$B2091)-cost_fx*Inputs!$D$8)</f>
        <v>128829.032204333</v>
      </c>
      <c r="N2091" s="0" t="n">
        <f aca="false">K2091+L2091+I2091-fixed</f>
        <v>-15571.5914864524</v>
      </c>
      <c r="O2091" s="0" t="n">
        <f aca="false">K2091+L2091+M2091-fixed</f>
        <v>-58423.7160456101</v>
      </c>
      <c r="P2091" s="0" t="n">
        <f aca="false">12*Inputs!$B$6*(1-MIN(1,Inputs!$F$6*$D2091))*(ic*Inputs!$C$6+flat_fee-cost_acc-cost_wd*Inputs!$E$6*$E2091-cost_fx*Inputs!$D$6)+12*Inputs!$B$7*(1-MIN(1,Inputs!$F$7*$D2091))*(ic*Inputs!$C$7+flat_fee-cost_acc-cost_wd*Inputs!$E$7*$E2091-cost_fx*Inputs!$D$7)+12*Inputs!$B$8*(1-MIN(1,Inputs!$F$8*$D2091))*(ic*Inputs!$C$8+flat_fee-cost_acc-cost_wd*Inputs!$E$8*$E2091-cost_fx*Inputs!$D$8)-fixed</f>
        <v>146927.56075832</v>
      </c>
    </row>
    <row r="2092" customFormat="false" ht="15" hidden="false" customHeight="false" outlineLevel="0" collapsed="false">
      <c r="A2092" s="0" t="n">
        <v>2027</v>
      </c>
      <c r="B2092" s="0" t="n">
        <v>0.312292</v>
      </c>
      <c r="C2092" s="0" t="n">
        <v>1.045097</v>
      </c>
      <c r="D2092" s="0" t="n">
        <v>0.654937</v>
      </c>
      <c r="E2092" s="0" t="n">
        <v>1.187407</v>
      </c>
      <c r="F2092" s="0" t="n">
        <v>0.174186</v>
      </c>
      <c r="G2092" s="0" t="n">
        <f aca="false">12*Inputs!$B$6*(MIN(1,$H$50*$C2092)*(ic*Inputs!$C$6+pS+fee_fx*Inputs!$D$6-cost_acc-cost_wd*Inputs!$E$6*$E2092-cost_fx*Inputs!$D$6-$F2092)+(1-MIN(1,$H$50*$C2092))*(1-MIN(1,Inputs!$G$6*$D2092)*churn_nonbuyers)*(ic*Inputs!$C$6+fee_wd*Inputs!$E$6*(1-$B2092)+fee_fx*Inputs!$D$6-cost_acc-cost_wd*Inputs!$E$6*(1-$B2092)-cost_fx*Inputs!$D$6))</f>
        <v>206939.481529314</v>
      </c>
      <c r="H2092" s="0" t="n">
        <f aca="false">12*Inputs!$B$7*(MIN(1,$H$51*$C2092)*(ic*Inputs!$C$7+pE+fee_fx*Inputs!$D$7-cost_acc-cost_wd*Inputs!$E$7*$E2092-cost_fx*Inputs!$D$7-$F2092)+(1-MIN(1,$H$51*$C2092))*(1-MIN(1,Inputs!$G$7*$D2092)*churn_nonbuyers)*(ic*Inputs!$C$7+fee_wd*Inputs!$E$7*(1-$B2092)+fee_fx*Inputs!$D$7-cost_acc-cost_wd*Inputs!$E$7*(1-$B2092)-cost_fx*Inputs!$D$7))</f>
        <v>399480.154798198</v>
      </c>
      <c r="I2092" s="0" t="n">
        <f aca="false">12*Inputs!$B$8*(MIN(1,$H$52*$C2092)*(ic*Inputs!$C$8+pT-cost_acc-cost_wd*Inputs!$E$8-cost_fx*Inputs!$D$8-cost_ins)+(1-MIN(1,$H$52*$C2092))*(1-MIN(1,Inputs!$G$8*$D2092)*churn_nonbuyers)*(ic*Inputs!$C$8+fee_wd*Inputs!$E$8*(1-$B2092)+fee_fx*Inputs!$D$8-cost_acc-cost_wd*Inputs!$E$8*(1-$B2092)-cost_fx*Inputs!$D$8))</f>
        <v>195913.452470062</v>
      </c>
      <c r="J2092" s="0" t="n">
        <f aca="false">G2092+H2092+I2092-fixed</f>
        <v>102333.088797574</v>
      </c>
      <c r="K2092" s="0" t="n">
        <f aca="false">12*Inputs!$B$6*(1-MIN(1,Inputs!$G$6*$D2092)*churn_nonbuyers)*(ic*Inputs!$C$6+fee_wd*Inputs!$E$6*(1-$B2092)+fee_fx*Inputs!$D$6-cost_acc-cost_wd*Inputs!$E$6*(1-$B2092)-cost_fx*Inputs!$D$6)</f>
        <v>151500.814456349</v>
      </c>
      <c r="L2092" s="0" t="n">
        <f aca="false">12*Inputs!$B$7*(1-MIN(1,Inputs!$G$7*$D2092)*churn_nonbuyers)*(ic*Inputs!$C$7+fee_wd*Inputs!$E$7*(1-$B2092)+fee_fx*Inputs!$D$7-cost_acc-cost_wd*Inputs!$E$7*(1-$B2092)-cost_fx*Inputs!$D$7)</f>
        <v>351191.410497809</v>
      </c>
      <c r="M2092" s="0" t="n">
        <f aca="false">12*Inputs!$B$8*(1-MIN(1,Inputs!$G$8*$D2092)*churn_nonbuyers)*(ic*Inputs!$C$8+fee_wd*Inputs!$E$8*(1-$B2092)+fee_fx*Inputs!$D$8-cost_acc-cost_wd*Inputs!$E$8*(1-$B2092)-cost_fx*Inputs!$D$8)</f>
        <v>168642.239516294</v>
      </c>
      <c r="N2092" s="0" t="n">
        <f aca="false">K2092+L2092+I2092-fixed</f>
        <v>-1394.32257577998</v>
      </c>
      <c r="O2092" s="0" t="n">
        <f aca="false">K2092+L2092+M2092-fixed</f>
        <v>-28665.5355295474</v>
      </c>
      <c r="P2092" s="0" t="n">
        <f aca="false">12*Inputs!$B$6*(1-MIN(1,Inputs!$F$6*$D2092))*(ic*Inputs!$C$6+flat_fee-cost_acc-cost_wd*Inputs!$E$6*$E2092-cost_fx*Inputs!$D$6)+12*Inputs!$B$7*(1-MIN(1,Inputs!$F$7*$D2092))*(ic*Inputs!$C$7+flat_fee-cost_acc-cost_wd*Inputs!$E$7*$E2092-cost_fx*Inputs!$D$7)+12*Inputs!$B$8*(1-MIN(1,Inputs!$F$8*$D2092))*(ic*Inputs!$C$8+flat_fee-cost_acc-cost_wd*Inputs!$E$8*$E2092-cost_fx*Inputs!$D$8)-fixed</f>
        <v>168582.73027016</v>
      </c>
    </row>
    <row r="2093" customFormat="false" ht="15" hidden="false" customHeight="false" outlineLevel="0" collapsed="false">
      <c r="A2093" s="0" t="n">
        <v>2028</v>
      </c>
      <c r="B2093" s="0" t="n">
        <v>0.191949</v>
      </c>
      <c r="C2093" s="0" t="n">
        <v>0.926115</v>
      </c>
      <c r="D2093" s="0" t="n">
        <v>0.698977</v>
      </c>
      <c r="E2093" s="0" t="n">
        <v>1.138746</v>
      </c>
      <c r="F2093" s="0" t="n">
        <v>0.095905</v>
      </c>
      <c r="G2093" s="0" t="n">
        <f aca="false">12*Inputs!$B$6*(MIN(1,$H$50*$C2093)*(ic*Inputs!$C$6+pS+fee_fx*Inputs!$D$6-cost_acc-cost_wd*Inputs!$E$6*$E2093-cost_fx*Inputs!$D$6-$F2093)+(1-MIN(1,$H$50*$C2093))*(1-MIN(1,Inputs!$G$6*$D2093)*churn_nonbuyers)*(ic*Inputs!$C$6+fee_wd*Inputs!$E$6*(1-$B2093)+fee_fx*Inputs!$D$6-cost_acc-cost_wd*Inputs!$E$6*(1-$B2093)-cost_fx*Inputs!$D$6))</f>
        <v>218501.914527447</v>
      </c>
      <c r="H2093" s="0" t="n">
        <f aca="false">12*Inputs!$B$7*(MIN(1,$H$51*$C2093)*(ic*Inputs!$C$7+pE+fee_fx*Inputs!$D$7-cost_acc-cost_wd*Inputs!$E$7*$E2093-cost_fx*Inputs!$D$7-$F2093)+(1-MIN(1,$H$51*$C2093))*(1-MIN(1,Inputs!$G$7*$D2093)*churn_nonbuyers)*(ic*Inputs!$C$7+fee_wd*Inputs!$E$7*(1-$B2093)+fee_fx*Inputs!$D$7-cost_acc-cost_wd*Inputs!$E$7*(1-$B2093)-cost_fx*Inputs!$D$7))</f>
        <v>413733.046558034</v>
      </c>
      <c r="I2093" s="0" t="n">
        <f aca="false">12*Inputs!$B$8*(MIN(1,$H$52*$C2093)*(ic*Inputs!$C$8+pT-cost_acc-cost_wd*Inputs!$E$8-cost_fx*Inputs!$D$8-cost_ins)+(1-MIN(1,$H$52*$C2093))*(1-MIN(1,Inputs!$G$8*$D2093)*churn_nonbuyers)*(ic*Inputs!$C$8+fee_wd*Inputs!$E$8*(1-$B2093)+fee_fx*Inputs!$D$8-cost_acc-cost_wd*Inputs!$E$8*(1-$B2093)-cost_fx*Inputs!$D$8))</f>
        <v>190469.745185478</v>
      </c>
      <c r="J2093" s="0" t="n">
        <f aca="false">G2093+H2093+I2093-fixed</f>
        <v>122704.706270958</v>
      </c>
      <c r="K2093" s="0" t="n">
        <f aca="false">12*Inputs!$B$6*(1-MIN(1,Inputs!$G$6*$D2093)*churn_nonbuyers)*(ic*Inputs!$C$6+fee_wd*Inputs!$E$6*(1-$B2093)+fee_fx*Inputs!$D$6-cost_acc-cost_wd*Inputs!$E$6*(1-$B2093)-cost_fx*Inputs!$D$6)</f>
        <v>167879.664980446</v>
      </c>
      <c r="L2093" s="0" t="n">
        <f aca="false">12*Inputs!$B$7*(1-MIN(1,Inputs!$G$7*$D2093)*churn_nonbuyers)*(ic*Inputs!$C$7+fee_wd*Inputs!$E$7*(1-$B2093)+fee_fx*Inputs!$D$7-cost_acc-cost_wd*Inputs!$E$7*(1-$B2093)-cost_fx*Inputs!$D$7)</f>
        <v>367684.123692268</v>
      </c>
      <c r="M2093" s="0" t="n">
        <f aca="false">12*Inputs!$B$8*(1-MIN(1,Inputs!$G$8*$D2093)*churn_nonbuyers)*(ic*Inputs!$C$8+fee_wd*Inputs!$E$8*(1-$B2093)+fee_fx*Inputs!$D$8-cost_acc-cost_wd*Inputs!$E$8*(1-$B2093)-cost_fx*Inputs!$D$8)</f>
        <v>161992.225695413</v>
      </c>
      <c r="N2093" s="0" t="n">
        <f aca="false">K2093+L2093+I2093-fixed</f>
        <v>26033.5338581909</v>
      </c>
      <c r="O2093" s="0" t="n">
        <f aca="false">K2093+L2093+M2093-fixed</f>
        <v>-2443.98563187406</v>
      </c>
      <c r="P2093" s="0" t="n">
        <f aca="false">12*Inputs!$B$6*(1-MIN(1,Inputs!$F$6*$D2093))*(ic*Inputs!$C$6+flat_fee-cost_acc-cost_wd*Inputs!$E$6*$E2093-cost_fx*Inputs!$D$6)+12*Inputs!$B$7*(1-MIN(1,Inputs!$F$7*$D2093))*(ic*Inputs!$C$7+flat_fee-cost_acc-cost_wd*Inputs!$E$7*$E2093-cost_fx*Inputs!$D$7)+12*Inputs!$B$8*(1-MIN(1,Inputs!$F$8*$D2093))*(ic*Inputs!$C$8+flat_fee-cost_acc-cost_wd*Inputs!$E$8*$E2093-cost_fx*Inputs!$D$8)-fixed</f>
        <v>170265.24942608</v>
      </c>
    </row>
    <row r="2094" customFormat="false" ht="15" hidden="false" customHeight="false" outlineLevel="0" collapsed="false">
      <c r="A2094" s="0" t="n">
        <v>2029</v>
      </c>
      <c r="B2094" s="0" t="n">
        <v>0.231742</v>
      </c>
      <c r="C2094" s="0" t="n">
        <v>1.099125</v>
      </c>
      <c r="D2094" s="0" t="n">
        <v>0.908875</v>
      </c>
      <c r="E2094" s="0" t="n">
        <v>1.084486</v>
      </c>
      <c r="F2094" s="0" t="n">
        <v>0.223808</v>
      </c>
      <c r="G2094" s="0" t="n">
        <f aca="false">12*Inputs!$B$6*(MIN(1,$H$50*$C2094)*(ic*Inputs!$C$6+pS+fee_fx*Inputs!$D$6-cost_acc-cost_wd*Inputs!$E$6*$E2094-cost_fx*Inputs!$D$6-$F2094)+(1-MIN(1,$H$50*$C2094))*(1-MIN(1,Inputs!$G$6*$D2094)*churn_nonbuyers)*(ic*Inputs!$C$6+fee_wd*Inputs!$E$6*(1-$B2094)+fee_fx*Inputs!$D$6-cost_acc-cost_wd*Inputs!$E$6*(1-$B2094)-cost_fx*Inputs!$D$6))</f>
        <v>219439.882452339</v>
      </c>
      <c r="H2094" s="0" t="n">
        <f aca="false">12*Inputs!$B$7*(MIN(1,$H$51*$C2094)*(ic*Inputs!$C$7+pE+fee_fx*Inputs!$D$7-cost_acc-cost_wd*Inputs!$E$7*$E2094-cost_fx*Inputs!$D$7-$F2094)+(1-MIN(1,$H$51*$C2094))*(1-MIN(1,Inputs!$G$7*$D2094)*churn_nonbuyers)*(ic*Inputs!$C$7+fee_wd*Inputs!$E$7*(1-$B2094)+fee_fx*Inputs!$D$7-cost_acc-cost_wd*Inputs!$E$7*(1-$B2094)-cost_fx*Inputs!$D$7))</f>
        <v>416659.916981456</v>
      </c>
      <c r="I2094" s="0" t="n">
        <f aca="false">12*Inputs!$B$8*(MIN(1,$H$52*$C2094)*(ic*Inputs!$C$8+pT-cost_acc-cost_wd*Inputs!$E$8-cost_fx*Inputs!$D$8-cost_ins)+(1-MIN(1,$H$52*$C2094))*(1-MIN(1,Inputs!$G$8*$D2094)*churn_nonbuyers)*(ic*Inputs!$C$8+fee_wd*Inputs!$E$8*(1-$B2094)+fee_fx*Inputs!$D$8-cost_acc-cost_wd*Inputs!$E$8*(1-$B2094)-cost_fx*Inputs!$D$8))</f>
        <v>184882.053569833</v>
      </c>
      <c r="J2094" s="0" t="n">
        <f aca="false">G2094+H2094+I2094-fixed</f>
        <v>120981.853003628</v>
      </c>
      <c r="K2094" s="0" t="n">
        <f aca="false">12*Inputs!$B$6*(1-MIN(1,Inputs!$G$6*$D2094)*churn_nonbuyers)*(ic*Inputs!$C$6+fee_wd*Inputs!$E$6*(1-$B2094)+fee_fx*Inputs!$D$6-cost_acc-cost_wd*Inputs!$E$6*(1-$B2094)-cost_fx*Inputs!$D$6)</f>
        <v>160584.1884738</v>
      </c>
      <c r="L2094" s="0" t="n">
        <f aca="false">12*Inputs!$B$7*(1-MIN(1,Inputs!$G$7*$D2094)*churn_nonbuyers)*(ic*Inputs!$C$7+fee_wd*Inputs!$E$7*(1-$B2094)+fee_fx*Inputs!$D$7-cost_acc-cost_wd*Inputs!$E$7*(1-$B2094)-cost_fx*Inputs!$D$7)</f>
        <v>359745.29788428</v>
      </c>
      <c r="M2094" s="0" t="n">
        <f aca="false">12*Inputs!$B$8*(1-MIN(1,Inputs!$G$8*$D2094)*churn_nonbuyers)*(ic*Inputs!$C$8+fee_wd*Inputs!$E$8*(1-$B2094)+fee_fx*Inputs!$D$8-cost_acc-cost_wd*Inputs!$E$8*(1-$B2094)-cost_fx*Inputs!$D$8)</f>
        <v>114693.6075444</v>
      </c>
      <c r="N2094" s="0" t="n">
        <f aca="false">K2094+L2094+I2094-fixed</f>
        <v>5211.53992791311</v>
      </c>
      <c r="O2094" s="0" t="n">
        <f aca="false">K2094+L2094+M2094-fixed</f>
        <v>-64976.9060975199</v>
      </c>
      <c r="P2094" s="0" t="n">
        <f aca="false">12*Inputs!$B$6*(1-MIN(1,Inputs!$F$6*$D2094))*(ic*Inputs!$C$6+flat_fee-cost_acc-cost_wd*Inputs!$E$6*$E2094-cost_fx*Inputs!$D$6)+12*Inputs!$B$7*(1-MIN(1,Inputs!$F$7*$D2094))*(ic*Inputs!$C$7+flat_fee-cost_acc-cost_wd*Inputs!$E$7*$E2094-cost_fx*Inputs!$D$7)+12*Inputs!$B$8*(1-MIN(1,Inputs!$F$8*$D2094))*(ic*Inputs!$C$8+flat_fee-cost_acc-cost_wd*Inputs!$E$8*$E2094-cost_fx*Inputs!$D$8)-fixed</f>
        <v>83514.2781799999</v>
      </c>
    </row>
    <row r="2095" customFormat="false" ht="15" hidden="false" customHeight="false" outlineLevel="0" collapsed="false">
      <c r="A2095" s="0" t="n">
        <v>2030</v>
      </c>
      <c r="B2095" s="0" t="n">
        <v>0.28013</v>
      </c>
      <c r="C2095" s="0" t="n">
        <v>0.778811</v>
      </c>
      <c r="D2095" s="0" t="n">
        <v>0.937524</v>
      </c>
      <c r="E2095" s="0" t="n">
        <v>1.256495</v>
      </c>
      <c r="F2095" s="0" t="n">
        <v>0.061253</v>
      </c>
      <c r="G2095" s="0" t="n">
        <f aca="false">12*Inputs!$B$6*(MIN(1,$H$50*$C2095)*(ic*Inputs!$C$6+pS+fee_fx*Inputs!$D$6-cost_acc-cost_wd*Inputs!$E$6*$E2095-cost_fx*Inputs!$D$6-$F2095)+(1-MIN(1,$H$50*$C2095))*(1-MIN(1,Inputs!$G$6*$D2095)*churn_nonbuyers)*(ic*Inputs!$C$6+fee_wd*Inputs!$E$6*(1-$B2095)+fee_fx*Inputs!$D$6-cost_acc-cost_wd*Inputs!$E$6*(1-$B2095)-cost_fx*Inputs!$D$6))</f>
        <v>195664.712627174</v>
      </c>
      <c r="H2095" s="0" t="n">
        <f aca="false">12*Inputs!$B$7*(MIN(1,$H$51*$C2095)*(ic*Inputs!$C$7+pE+fee_fx*Inputs!$D$7-cost_acc-cost_wd*Inputs!$E$7*$E2095-cost_fx*Inputs!$D$7-$F2095)+(1-MIN(1,$H$51*$C2095))*(1-MIN(1,Inputs!$G$7*$D2095)*churn_nonbuyers)*(ic*Inputs!$C$7+fee_wd*Inputs!$E$7*(1-$B2095)+fee_fx*Inputs!$D$7-cost_acc-cost_wd*Inputs!$E$7*(1-$B2095)-cost_fx*Inputs!$D$7))</f>
        <v>387052.032978148</v>
      </c>
      <c r="I2095" s="0" t="n">
        <f aca="false">12*Inputs!$B$8*(MIN(1,$H$52*$C2095)*(ic*Inputs!$C$8+pT-cost_acc-cost_wd*Inputs!$E$8-cost_fx*Inputs!$D$8-cost_ins)+(1-MIN(1,$H$52*$C2095))*(1-MIN(1,Inputs!$G$8*$D2095)*churn_nonbuyers)*(ic*Inputs!$C$8+fee_wd*Inputs!$E$8*(1-$B2095)+fee_fx*Inputs!$D$8-cost_acc-cost_wd*Inputs!$E$8*(1-$B2095)-cost_fx*Inputs!$D$8))</f>
        <v>161188.424665878</v>
      </c>
      <c r="J2095" s="0" t="n">
        <f aca="false">G2095+H2095+I2095-fixed</f>
        <v>43905.1702711999</v>
      </c>
      <c r="K2095" s="0" t="n">
        <f aca="false">12*Inputs!$B$6*(1-MIN(1,Inputs!$G$6*$D2095)*churn_nonbuyers)*(ic*Inputs!$C$6+fee_wd*Inputs!$E$6*(1-$B2095)+fee_fx*Inputs!$D$6-cost_acc-cost_wd*Inputs!$E$6*(1-$B2095)-cost_fx*Inputs!$D$6)</f>
        <v>153701.963986464</v>
      </c>
      <c r="L2095" s="0" t="n">
        <f aca="false">12*Inputs!$B$7*(1-MIN(1,Inputs!$G$7*$D2095)*churn_nonbuyers)*(ic*Inputs!$C$7+fee_wd*Inputs!$E$7*(1-$B2095)+fee_fx*Inputs!$D$7-cost_acc-cost_wd*Inputs!$E$7*(1-$B2095)-cost_fx*Inputs!$D$7)</f>
        <v>352655.545239878</v>
      </c>
      <c r="M2095" s="0" t="n">
        <f aca="false">12*Inputs!$B$8*(1-MIN(1,Inputs!$G$8*$D2095)*churn_nonbuyers)*(ic*Inputs!$C$8+fee_wd*Inputs!$E$8*(1-$B2095)+fee_fx*Inputs!$D$8-cost_acc-cost_wd*Inputs!$E$8*(1-$B2095)-cost_fx*Inputs!$D$8)</f>
        <v>107572.597376832</v>
      </c>
      <c r="N2095" s="0" t="n">
        <f aca="false">K2095+L2095+I2095-fixed</f>
        <v>-32454.0661077792</v>
      </c>
      <c r="O2095" s="0" t="n">
        <f aca="false">K2095+L2095+M2095-fixed</f>
        <v>-86069.8933968257</v>
      </c>
      <c r="P2095" s="0" t="n">
        <f aca="false">12*Inputs!$B$6*(1-MIN(1,Inputs!$F$6*$D2095))*(ic*Inputs!$C$6+flat_fee-cost_acc-cost_wd*Inputs!$E$6*$E2095-cost_fx*Inputs!$D$6)+12*Inputs!$B$7*(1-MIN(1,Inputs!$F$7*$D2095))*(ic*Inputs!$C$7+flat_fee-cost_acc-cost_wd*Inputs!$E$7*$E2095-cost_fx*Inputs!$D$7)+12*Inputs!$B$8*(1-MIN(1,Inputs!$F$8*$D2095))*(ic*Inputs!$C$8+flat_fee-cost_acc-cost_wd*Inputs!$E$8*$E2095-cost_fx*Inputs!$D$8)-fixed</f>
        <v>-8947.82186079992</v>
      </c>
    </row>
    <row r="2096" customFormat="false" ht="15" hidden="false" customHeight="false" outlineLevel="0" collapsed="false">
      <c r="A2096" s="0" t="n">
        <v>2031</v>
      </c>
      <c r="B2096" s="0" t="n">
        <v>0.531106</v>
      </c>
      <c r="C2096" s="0" t="n">
        <v>1.026219</v>
      </c>
      <c r="D2096" s="0" t="n">
        <v>1.115263</v>
      </c>
      <c r="E2096" s="0" t="n">
        <v>1.155353</v>
      </c>
      <c r="F2096" s="0" t="n">
        <v>0.26292</v>
      </c>
      <c r="G2096" s="0" t="n">
        <f aca="false">12*Inputs!$B$6*(MIN(1,$H$50*$C2096)*(ic*Inputs!$C$6+pS+fee_fx*Inputs!$D$6-cost_acc-cost_wd*Inputs!$E$6*$E2096-cost_fx*Inputs!$D$6-$F2096)+(1-MIN(1,$H$50*$C2096))*(1-MIN(1,Inputs!$G$6*$D2096)*churn_nonbuyers)*(ic*Inputs!$C$6+fee_wd*Inputs!$E$6*(1-$B2096)+fee_fx*Inputs!$D$6-cost_acc-cost_wd*Inputs!$E$6*(1-$B2096)-cost_fx*Inputs!$D$6))</f>
        <v>173979.263167132</v>
      </c>
      <c r="H2096" s="0" t="n">
        <f aca="false">12*Inputs!$B$7*(MIN(1,$H$51*$C2096)*(ic*Inputs!$C$7+pE+fee_fx*Inputs!$D$7-cost_acc-cost_wd*Inputs!$E$7*$E2096-cost_fx*Inputs!$D$7-$F2096)+(1-MIN(1,$H$51*$C2096))*(1-MIN(1,Inputs!$G$7*$D2096)*churn_nonbuyers)*(ic*Inputs!$C$7+fee_wd*Inputs!$E$7*(1-$B2096)+fee_fx*Inputs!$D$7-cost_acc-cost_wd*Inputs!$E$7*(1-$B2096)-cost_fx*Inputs!$D$7))</f>
        <v>376282.294080717</v>
      </c>
      <c r="I2096" s="0" t="n">
        <f aca="false">12*Inputs!$B$8*(MIN(1,$H$52*$C2096)*(ic*Inputs!$C$8+pT-cost_acc-cost_wd*Inputs!$E$8-cost_fx*Inputs!$D$8-cost_ins)+(1-MIN(1,$H$52*$C2096))*(1-MIN(1,Inputs!$G$8*$D2096)*churn_nonbuyers)*(ic*Inputs!$C$8+fee_wd*Inputs!$E$8*(1-$B2096)+fee_fx*Inputs!$D$8-cost_acc-cost_wd*Inputs!$E$8*(1-$B2096)-cost_fx*Inputs!$D$8))</f>
        <v>166510.210974774</v>
      </c>
      <c r="J2096" s="0" t="n">
        <f aca="false">G2096+H2096+I2096-fixed</f>
        <v>16771.7682226225</v>
      </c>
      <c r="K2096" s="0" t="n">
        <f aca="false">12*Inputs!$B$6*(1-MIN(1,Inputs!$G$6*$D2096)*churn_nonbuyers)*(ic*Inputs!$C$6+fee_wd*Inputs!$E$6*(1-$B2096)+fee_fx*Inputs!$D$6-cost_acc-cost_wd*Inputs!$E$6*(1-$B2096)-cost_fx*Inputs!$D$6)</f>
        <v>118143.609630322</v>
      </c>
      <c r="L2096" s="0" t="n">
        <f aca="false">12*Inputs!$B$7*(1-MIN(1,Inputs!$G$7*$D2096)*churn_nonbuyers)*(ic*Inputs!$C$7+fee_wd*Inputs!$E$7*(1-$B2096)+fee_fx*Inputs!$D$7-cost_acc-cost_wd*Inputs!$E$7*(1-$B2096)-cost_fx*Inputs!$D$7)</f>
        <v>315789.349554193</v>
      </c>
      <c r="M2096" s="0" t="n">
        <f aca="false">12*Inputs!$B$8*(1-MIN(1,Inputs!$G$8*$D2096)*churn_nonbuyers)*(ic*Inputs!$C$8+fee_wd*Inputs!$E$8*(1-$B2096)+fee_fx*Inputs!$D$8-cost_acc-cost_wd*Inputs!$E$8*(1-$B2096)-cost_fx*Inputs!$D$8)</f>
        <v>65993.6702215008</v>
      </c>
      <c r="N2096" s="0" t="n">
        <f aca="false">K2096+L2096+I2096-fixed</f>
        <v>-99556.8298407116</v>
      </c>
      <c r="O2096" s="0" t="n">
        <f aca="false">K2096+L2096+M2096-fixed</f>
        <v>-200073.370593985</v>
      </c>
      <c r="P2096" s="0" t="n">
        <f aca="false">12*Inputs!$B$6*(1-MIN(1,Inputs!$F$6*$D2096))*(ic*Inputs!$C$6+flat_fee-cost_acc-cost_wd*Inputs!$E$6*$E2096-cost_fx*Inputs!$D$6)+12*Inputs!$B$7*(1-MIN(1,Inputs!$F$7*$D2096))*(ic*Inputs!$C$7+flat_fee-cost_acc-cost_wd*Inputs!$E$7*$E2096-cost_fx*Inputs!$D$7)+12*Inputs!$B$8*(1-MIN(1,Inputs!$F$8*$D2096))*(ic*Inputs!$C$8+flat_fee-cost_acc-cost_wd*Inputs!$E$8*$E2096-cost_fx*Inputs!$D$8)-fixed</f>
        <v>-57342.98038264</v>
      </c>
    </row>
    <row r="2097" customFormat="false" ht="15" hidden="false" customHeight="false" outlineLevel="0" collapsed="false">
      <c r="A2097" s="0" t="n">
        <v>2032</v>
      </c>
      <c r="B2097" s="0" t="n">
        <v>0.201444</v>
      </c>
      <c r="C2097" s="0" t="n">
        <v>0.910351</v>
      </c>
      <c r="D2097" s="0" t="n">
        <v>1.023171</v>
      </c>
      <c r="E2097" s="0" t="n">
        <v>1.326098</v>
      </c>
      <c r="F2097" s="0" t="n">
        <v>0.113746</v>
      </c>
      <c r="G2097" s="0" t="n">
        <f aca="false">12*Inputs!$B$6*(MIN(1,$H$50*$C2097)*(ic*Inputs!$C$6+pS+fee_fx*Inputs!$D$6-cost_acc-cost_wd*Inputs!$E$6*$E2097-cost_fx*Inputs!$D$6-$F2097)+(1-MIN(1,$H$50*$C2097))*(1-MIN(1,Inputs!$G$6*$D2097)*churn_nonbuyers)*(ic*Inputs!$C$6+fee_wd*Inputs!$E$6*(1-$B2097)+fee_fx*Inputs!$D$6-cost_acc-cost_wd*Inputs!$E$6*(1-$B2097)-cost_fx*Inputs!$D$6))</f>
        <v>209519.106882674</v>
      </c>
      <c r="H2097" s="0" t="n">
        <f aca="false">12*Inputs!$B$7*(MIN(1,$H$51*$C2097)*(ic*Inputs!$C$7+pE+fee_fx*Inputs!$D$7-cost_acc-cost_wd*Inputs!$E$7*$E2097-cost_fx*Inputs!$D$7-$F2097)+(1-MIN(1,$H$51*$C2097))*(1-MIN(1,Inputs!$G$7*$D2097)*churn_nonbuyers)*(ic*Inputs!$C$7+fee_wd*Inputs!$E$7*(1-$B2097)+fee_fx*Inputs!$D$7-cost_acc-cost_wd*Inputs!$E$7*(1-$B2097)-cost_fx*Inputs!$D$7))</f>
        <v>389200.376182503</v>
      </c>
      <c r="I2097" s="0" t="n">
        <f aca="false">12*Inputs!$B$8*(MIN(1,$H$52*$C2097)*(ic*Inputs!$C$8+pT-cost_acc-cost_wd*Inputs!$E$8-cost_fx*Inputs!$D$8-cost_ins)+(1-MIN(1,$H$52*$C2097))*(1-MIN(1,Inputs!$G$8*$D2097)*churn_nonbuyers)*(ic*Inputs!$C$8+fee_wd*Inputs!$E$8*(1-$B2097)+fee_fx*Inputs!$D$8-cost_acc-cost_wd*Inputs!$E$8*(1-$B2097)-cost_fx*Inputs!$D$8))</f>
        <v>163826.691020407</v>
      </c>
      <c r="J2097" s="0" t="n">
        <f aca="false">G2097+H2097+I2097-fixed</f>
        <v>62546.1740855833</v>
      </c>
      <c r="K2097" s="0" t="n">
        <f aca="false">12*Inputs!$B$6*(1-MIN(1,Inputs!$G$6*$D2097)*churn_nonbuyers)*(ic*Inputs!$C$6+fee_wd*Inputs!$E$6*(1-$B2097)+fee_fx*Inputs!$D$6-cost_acc-cost_wd*Inputs!$E$6*(1-$B2097)-cost_fx*Inputs!$D$6)</f>
        <v>163762.504264253</v>
      </c>
      <c r="L2097" s="0" t="n">
        <f aca="false">12*Inputs!$B$7*(1-MIN(1,Inputs!$G$7*$D2097)*churn_nonbuyers)*(ic*Inputs!$C$7+fee_wd*Inputs!$E$7*(1-$B2097)+fee_fx*Inputs!$D$7-cost_acc-cost_wd*Inputs!$E$7*(1-$B2097)-cost_fx*Inputs!$D$7)</f>
        <v>362706.189950552</v>
      </c>
      <c r="M2097" s="0" t="n">
        <f aca="false">12*Inputs!$B$8*(1-MIN(1,Inputs!$G$8*$D2097)*churn_nonbuyers)*(ic*Inputs!$C$8+fee_wd*Inputs!$E$8*(1-$B2097)+fee_fx*Inputs!$D$8-cost_acc-cost_wd*Inputs!$E$8*(1-$B2097)-cost_fx*Inputs!$D$8)</f>
        <v>89881.9296598464</v>
      </c>
      <c r="N2097" s="0" t="n">
        <f aca="false">K2097+L2097+I2097-fixed</f>
        <v>-9704.61476478865</v>
      </c>
      <c r="O2097" s="0" t="n">
        <f aca="false">K2097+L2097+M2097-fixed</f>
        <v>-83649.3761253491</v>
      </c>
      <c r="P2097" s="0" t="n">
        <f aca="false">12*Inputs!$B$6*(1-MIN(1,Inputs!$F$6*$D2097))*(ic*Inputs!$C$6+flat_fee-cost_acc-cost_wd*Inputs!$E$6*$E2097-cost_fx*Inputs!$D$6)+12*Inputs!$B$7*(1-MIN(1,Inputs!$F$7*$D2097))*(ic*Inputs!$C$7+flat_fee-cost_acc-cost_wd*Inputs!$E$7*$E2097-cost_fx*Inputs!$D$7)+12*Inputs!$B$8*(1-MIN(1,Inputs!$F$8*$D2097))*(ic*Inputs!$C$8+flat_fee-cost_acc-cost_wd*Inputs!$E$8*$E2097-cost_fx*Inputs!$D$8)-fixed</f>
        <v>-81655.6676660799</v>
      </c>
    </row>
    <row r="2098" customFormat="false" ht="15" hidden="false" customHeight="false" outlineLevel="0" collapsed="false">
      <c r="A2098" s="0" t="n">
        <v>2033</v>
      </c>
      <c r="B2098" s="0" t="n">
        <v>0.395778</v>
      </c>
      <c r="C2098" s="0" t="n">
        <v>0.915272</v>
      </c>
      <c r="D2098" s="0" t="n">
        <v>0.874383</v>
      </c>
      <c r="E2098" s="0" t="n">
        <v>1.135391</v>
      </c>
      <c r="F2098" s="0" t="n">
        <v>0.186211</v>
      </c>
      <c r="G2098" s="0" t="n">
        <f aca="false">12*Inputs!$B$6*(MIN(1,$H$50*$C2098)*(ic*Inputs!$C$6+pS+fee_fx*Inputs!$D$6-cost_acc-cost_wd*Inputs!$E$6*$E2098-cost_fx*Inputs!$D$6-$F2098)+(1-MIN(1,$H$50*$C2098))*(1-MIN(1,Inputs!$G$6*$D2098)*churn_nonbuyers)*(ic*Inputs!$C$6+fee_wd*Inputs!$E$6*(1-$B2098)+fee_fx*Inputs!$D$6-cost_acc-cost_wd*Inputs!$E$6*(1-$B2098)-cost_fx*Inputs!$D$6))</f>
        <v>188648.693842313</v>
      </c>
      <c r="H2098" s="0" t="n">
        <f aca="false">12*Inputs!$B$7*(MIN(1,$H$51*$C2098)*(ic*Inputs!$C$7+pE+fee_fx*Inputs!$D$7-cost_acc-cost_wd*Inputs!$E$7*$E2098-cost_fx*Inputs!$D$7-$F2098)+(1-MIN(1,$H$51*$C2098))*(1-MIN(1,Inputs!$G$7*$D2098)*churn_nonbuyers)*(ic*Inputs!$C$7+fee_wd*Inputs!$E$7*(1-$B2098)+fee_fx*Inputs!$D$7-cost_acc-cost_wd*Inputs!$E$7*(1-$B2098)-cost_fx*Inputs!$D$7))</f>
        <v>389416.48893386</v>
      </c>
      <c r="I2098" s="0" t="n">
        <f aca="false">12*Inputs!$B$8*(MIN(1,$H$52*$C2098)*(ic*Inputs!$C$8+pT-cost_acc-cost_wd*Inputs!$E$8-cost_fx*Inputs!$D$8-cost_ins)+(1-MIN(1,$H$52*$C2098))*(1-MIN(1,Inputs!$G$8*$D2098)*churn_nonbuyers)*(ic*Inputs!$C$8+fee_wd*Inputs!$E$8*(1-$B2098)+fee_fx*Inputs!$D$8-cost_acc-cost_wd*Inputs!$E$8*(1-$B2098)-cost_fx*Inputs!$D$8))</f>
        <v>174779.102779526</v>
      </c>
      <c r="J2098" s="0" t="n">
        <f aca="false">G2098+H2098+I2098-fixed</f>
        <v>52844.2855556984</v>
      </c>
      <c r="K2098" s="0" t="n">
        <f aca="false">12*Inputs!$B$6*(1-MIN(1,Inputs!$G$6*$D2098)*churn_nonbuyers)*(ic*Inputs!$C$6+fee_wd*Inputs!$E$6*(1-$B2098)+fee_fx*Inputs!$D$6-cost_acc-cost_wd*Inputs!$E$6*(1-$B2098)-cost_fx*Inputs!$D$6)</f>
        <v>138285.830555813</v>
      </c>
      <c r="L2098" s="0" t="n">
        <f aca="false">12*Inputs!$B$7*(1-MIN(1,Inputs!$G$7*$D2098)*churn_nonbuyers)*(ic*Inputs!$C$7+fee_wd*Inputs!$E$7*(1-$B2098)+fee_fx*Inputs!$D$7-cost_acc-cost_wd*Inputs!$E$7*(1-$B2098)-cost_fx*Inputs!$D$7)</f>
        <v>337126.417149488</v>
      </c>
      <c r="M2098" s="0" t="n">
        <f aca="false">12*Inputs!$B$8*(1-MIN(1,Inputs!$G$8*$D2098)*churn_nonbuyers)*(ic*Inputs!$C$8+fee_wd*Inputs!$E$8*(1-$B2098)+fee_fx*Inputs!$D$8-cost_acc-cost_wd*Inputs!$E$8*(1-$B2098)-cost_fx*Inputs!$D$8)</f>
        <v>119251.296407126</v>
      </c>
      <c r="N2098" s="0" t="n">
        <f aca="false">K2098+L2098+I2098-fixed</f>
        <v>-49808.6495151736</v>
      </c>
      <c r="O2098" s="0" t="n">
        <f aca="false">K2098+L2098+M2098-fixed</f>
        <v>-105336.455887573</v>
      </c>
      <c r="P2098" s="0" t="n">
        <f aca="false">12*Inputs!$B$6*(1-MIN(1,Inputs!$F$6*$D2098))*(ic*Inputs!$C$6+flat_fee-cost_acc-cost_wd*Inputs!$E$6*$E2098-cost_fx*Inputs!$D$6)+12*Inputs!$B$7*(1-MIN(1,Inputs!$F$7*$D2098))*(ic*Inputs!$C$7+flat_fee-cost_acc-cost_wd*Inputs!$E$7*$E2098-cost_fx*Inputs!$D$7)+12*Inputs!$B$8*(1-MIN(1,Inputs!$F$8*$D2098))*(ic*Inputs!$C$8+flat_fee-cost_acc-cost_wd*Inputs!$E$8*$E2098-cost_fx*Inputs!$D$8)-fixed</f>
        <v>78740.25287672</v>
      </c>
    </row>
    <row r="2099" customFormat="false" ht="15" hidden="false" customHeight="false" outlineLevel="0" collapsed="false">
      <c r="A2099" s="0" t="n">
        <v>2034</v>
      </c>
      <c r="B2099" s="0" t="n">
        <v>0.231945</v>
      </c>
      <c r="C2099" s="0" t="n">
        <v>1.054742</v>
      </c>
      <c r="D2099" s="0" t="n">
        <v>1.240492</v>
      </c>
      <c r="E2099" s="0" t="n">
        <v>1.052605</v>
      </c>
      <c r="F2099" s="0" t="n">
        <v>0.116393</v>
      </c>
      <c r="G2099" s="0" t="n">
        <f aca="false">12*Inputs!$B$6*(MIN(1,$H$50*$C2099)*(ic*Inputs!$C$6+pS+fee_fx*Inputs!$D$6-cost_acc-cost_wd*Inputs!$E$6*$E2099-cost_fx*Inputs!$D$6-$F2099)+(1-MIN(1,$H$50*$C2099))*(1-MIN(1,Inputs!$G$6*$D2099)*churn_nonbuyers)*(ic*Inputs!$C$6+fee_wd*Inputs!$E$6*(1-$B2099)+fee_fx*Inputs!$D$6-cost_acc-cost_wd*Inputs!$E$6*(1-$B2099)-cost_fx*Inputs!$D$6))</f>
        <v>217869.21808941</v>
      </c>
      <c r="H2099" s="0" t="n">
        <f aca="false">12*Inputs!$B$7*(MIN(1,$H$51*$C2099)*(ic*Inputs!$C$7+pE+fee_fx*Inputs!$D$7-cost_acc-cost_wd*Inputs!$E$7*$E2099-cost_fx*Inputs!$D$7-$F2099)+(1-MIN(1,$H$51*$C2099))*(1-MIN(1,Inputs!$G$7*$D2099)*churn_nonbuyers)*(ic*Inputs!$C$7+fee_wd*Inputs!$E$7*(1-$B2099)+fee_fx*Inputs!$D$7-cost_acc-cost_wd*Inputs!$E$7*(1-$B2099)-cost_fx*Inputs!$D$7))</f>
        <v>422617.971707097</v>
      </c>
      <c r="I2099" s="0" t="n">
        <f aca="false">12*Inputs!$B$8*(MIN(1,$H$52*$C2099)*(ic*Inputs!$C$8+pT-cost_acc-cost_wd*Inputs!$E$8-cost_fx*Inputs!$D$8-cost_ins)+(1-MIN(1,$H$52*$C2099))*(1-MIN(1,Inputs!$G$8*$D2099)*churn_nonbuyers)*(ic*Inputs!$C$8+fee_wd*Inputs!$E$8*(1-$B2099)+fee_fx*Inputs!$D$8-cost_acc-cost_wd*Inputs!$E$8*(1-$B2099)-cost_fx*Inputs!$D$8))</f>
        <v>162896.20772009</v>
      </c>
      <c r="J2099" s="0" t="n">
        <f aca="false">G2099+H2099+I2099-fixed</f>
        <v>103383.397516597</v>
      </c>
      <c r="K2099" s="0" t="n">
        <f aca="false">12*Inputs!$B$6*(1-MIN(1,Inputs!$G$6*$D2099)*churn_nonbuyers)*(ic*Inputs!$C$6+fee_wd*Inputs!$E$6*(1-$B2099)+fee_fx*Inputs!$D$6-cost_acc-cost_wd*Inputs!$E$6*(1-$B2099)-cost_fx*Inputs!$D$6)</f>
        <v>157767.387241968</v>
      </c>
      <c r="L2099" s="0" t="n">
        <f aca="false">12*Inputs!$B$7*(1-MIN(1,Inputs!$G$7*$D2099)*churn_nonbuyers)*(ic*Inputs!$C$7+fee_wd*Inputs!$E$7*(1-$B2099)+fee_fx*Inputs!$D$7-cost_acc-cost_wd*Inputs!$E$7*(1-$B2099)-cost_fx*Inputs!$D$7)</f>
        <v>356037.904729181</v>
      </c>
      <c r="M2099" s="0" t="n">
        <f aca="false">12*Inputs!$B$8*(1-MIN(1,Inputs!$G$8*$D2099)*churn_nonbuyers)*(ic*Inputs!$C$8+fee_wd*Inputs!$E$8*(1-$B2099)+fee_fx*Inputs!$D$8-cost_acc-cost_wd*Inputs!$E$8*(1-$B2099)-cost_fx*Inputs!$D$8)</f>
        <v>41506.618649184</v>
      </c>
      <c r="N2099" s="0" t="n">
        <f aca="false">K2099+L2099+I2099-fixed</f>
        <v>-23298.5003087616</v>
      </c>
      <c r="O2099" s="0" t="n">
        <f aca="false">K2099+L2099+M2099-fixed</f>
        <v>-144688.089379667</v>
      </c>
      <c r="P2099" s="0" t="n">
        <f aca="false">12*Inputs!$B$6*(1-MIN(1,Inputs!$F$6*$D2099))*(ic*Inputs!$C$6+flat_fee-cost_acc-cost_wd*Inputs!$E$6*$E2099-cost_fx*Inputs!$D$6)+12*Inputs!$B$7*(1-MIN(1,Inputs!$F$7*$D2099))*(ic*Inputs!$C$7+flat_fee-cost_acc-cost_wd*Inputs!$E$7*$E2099-cost_fx*Inputs!$D$7)+12*Inputs!$B$8*(1-MIN(1,Inputs!$F$8*$D2099))*(ic*Inputs!$C$8+flat_fee-cost_acc-cost_wd*Inputs!$E$8*$E2099-cost_fx*Inputs!$D$8)-fixed</f>
        <v>-84837.2729776001</v>
      </c>
    </row>
    <row r="2100" customFormat="false" ht="15" hidden="false" customHeight="false" outlineLevel="0" collapsed="false">
      <c r="A2100" s="0" t="n">
        <v>2035</v>
      </c>
      <c r="B2100" s="0" t="n">
        <v>0.276154</v>
      </c>
      <c r="C2100" s="0" t="n">
        <v>0.927231</v>
      </c>
      <c r="D2100" s="0" t="n">
        <v>1.589258</v>
      </c>
      <c r="E2100" s="0" t="n">
        <v>1.080672</v>
      </c>
      <c r="F2100" s="0" t="n">
        <v>0.137244</v>
      </c>
      <c r="G2100" s="0" t="n">
        <f aca="false">12*Inputs!$B$6*(MIN(1,$H$50*$C2100)*(ic*Inputs!$C$6+pS+fee_fx*Inputs!$D$6-cost_acc-cost_wd*Inputs!$E$6*$E2100-cost_fx*Inputs!$D$6-$F2100)+(1-MIN(1,$H$50*$C2100))*(1-MIN(1,Inputs!$G$6*$D2100)*churn_nonbuyers)*(ic*Inputs!$C$6+fee_wd*Inputs!$E$6*(1-$B2100)+fee_fx*Inputs!$D$6-cost_acc-cost_wd*Inputs!$E$6*(1-$B2100)-cost_fx*Inputs!$D$6))</f>
        <v>201417.197235465</v>
      </c>
      <c r="H2100" s="0" t="n">
        <f aca="false">12*Inputs!$B$7*(MIN(1,$H$51*$C2100)*(ic*Inputs!$C$7+pE+fee_fx*Inputs!$D$7-cost_acc-cost_wd*Inputs!$E$7*$E2100-cost_fx*Inputs!$D$7-$F2100)+(1-MIN(1,$H$51*$C2100))*(1-MIN(1,Inputs!$G$7*$D2100)*churn_nonbuyers)*(ic*Inputs!$C$7+fee_wd*Inputs!$E$7*(1-$B2100)+fee_fx*Inputs!$D$7-cost_acc-cost_wd*Inputs!$E$7*(1-$B2100)-cost_fx*Inputs!$D$7))</f>
        <v>404209.088250092</v>
      </c>
      <c r="I2100" s="0" t="n">
        <f aca="false">12*Inputs!$B$8*(MIN(1,$H$52*$C2100)*(ic*Inputs!$C$8+pT-cost_acc-cost_wd*Inputs!$E$8-cost_fx*Inputs!$D$8-cost_ins)+(1-MIN(1,$H$52*$C2100))*(1-MIN(1,Inputs!$G$8*$D2100)*churn_nonbuyers)*(ic*Inputs!$C$8+fee_wd*Inputs!$E$8*(1-$B2100)+fee_fx*Inputs!$D$8-cost_acc-cost_wd*Inputs!$E$8*(1-$B2100)-cost_fx*Inputs!$D$8))</f>
        <v>133654.785264</v>
      </c>
      <c r="J2100" s="0" t="n">
        <f aca="false">G2100+H2100+I2100-fixed</f>
        <v>39281.0707495566</v>
      </c>
      <c r="K2100" s="0" t="n">
        <f aca="false">12*Inputs!$B$6*(1-MIN(1,Inputs!$G$6*$D2100)*churn_nonbuyers)*(ic*Inputs!$C$6+fee_wd*Inputs!$E$6*(1-$B2100)+fee_fx*Inputs!$D$6-cost_acc-cost_wd*Inputs!$E$6*(1-$B2100)-cost_fx*Inputs!$D$6)</f>
        <v>148974.03902687</v>
      </c>
      <c r="L2100" s="0" t="n">
        <f aca="false">12*Inputs!$B$7*(1-MIN(1,Inputs!$G$7*$D2100)*churn_nonbuyers)*(ic*Inputs!$C$7+fee_wd*Inputs!$E$7*(1-$B2100)+fee_fx*Inputs!$D$7-cost_acc-cost_wd*Inputs!$E$7*(1-$B2100)-cost_fx*Inputs!$D$7)</f>
        <v>346106.120632122</v>
      </c>
      <c r="M2100" s="0" t="n">
        <f aca="false">12*Inputs!$B$8*(1-MIN(1,Inputs!$G$8*$D2100)*churn_nonbuyers)*(ic*Inputs!$C$8+fee_wd*Inputs!$E$8*(1-$B2100)+fee_fx*Inputs!$D$8-cost_acc-cost_wd*Inputs!$E$8*(1-$B2100)-cost_fx*Inputs!$D$8)</f>
        <v>0</v>
      </c>
      <c r="N2100" s="0" t="n">
        <f aca="false">K2100+L2100+I2100-fixed</f>
        <v>-71265.0550770073</v>
      </c>
      <c r="O2100" s="0" t="n">
        <f aca="false">K2100+L2100+M2100-fixed</f>
        <v>-204919.840341007</v>
      </c>
      <c r="P2100" s="0" t="n">
        <f aca="false">12*Inputs!$B$6*(1-MIN(1,Inputs!$F$6*$D2100))*(ic*Inputs!$C$6+flat_fee-cost_acc-cost_wd*Inputs!$E$6*$E2100-cost_fx*Inputs!$D$6)+12*Inputs!$B$7*(1-MIN(1,Inputs!$F$7*$D2100))*(ic*Inputs!$C$7+flat_fee-cost_acc-cost_wd*Inputs!$E$7*$E2100-cost_fx*Inputs!$D$7)+12*Inputs!$B$8*(1-MIN(1,Inputs!$F$8*$D2100))*(ic*Inputs!$C$8+flat_fee-cost_acc-cost_wd*Inputs!$E$8*$E2100-cost_fx*Inputs!$D$8)-fixed</f>
        <v>-285268.60029376</v>
      </c>
    </row>
    <row r="2101" customFormat="false" ht="15" hidden="false" customHeight="false" outlineLevel="0" collapsed="false">
      <c r="A2101" s="0" t="n">
        <v>2036</v>
      </c>
      <c r="B2101" s="0" t="n">
        <v>0.26132</v>
      </c>
      <c r="C2101" s="0" t="n">
        <v>0.783801</v>
      </c>
      <c r="D2101" s="0" t="n">
        <v>1.266447</v>
      </c>
      <c r="E2101" s="0" t="n">
        <v>1.066591</v>
      </c>
      <c r="F2101" s="0" t="n">
        <v>0.15776</v>
      </c>
      <c r="G2101" s="0" t="n">
        <f aca="false">12*Inputs!$B$6*(MIN(1,$H$50*$C2101)*(ic*Inputs!$C$6+pS+fee_fx*Inputs!$D$6-cost_acc-cost_wd*Inputs!$E$6*$E2101-cost_fx*Inputs!$D$6-$F2101)+(1-MIN(1,$H$50*$C2101))*(1-MIN(1,Inputs!$G$6*$D2101)*churn_nonbuyers)*(ic*Inputs!$C$6+fee_wd*Inputs!$E$6*(1-$B2101)+fee_fx*Inputs!$D$6-cost_acc-cost_wd*Inputs!$E$6*(1-$B2101)-cost_fx*Inputs!$D$6))</f>
        <v>197512.41848971</v>
      </c>
      <c r="H2101" s="0" t="n">
        <f aca="false">12*Inputs!$B$7*(MIN(1,$H$51*$C2101)*(ic*Inputs!$C$7+pE+fee_fx*Inputs!$D$7-cost_acc-cost_wd*Inputs!$E$7*$E2101-cost_fx*Inputs!$D$7-$F2101)+(1-MIN(1,$H$51*$C2101))*(1-MIN(1,Inputs!$G$7*$D2101)*churn_nonbuyers)*(ic*Inputs!$C$7+fee_wd*Inputs!$E$7*(1-$B2101)+fee_fx*Inputs!$D$7-cost_acc-cost_wd*Inputs!$E$7*(1-$B2101)-cost_fx*Inputs!$D$7))</f>
        <v>399393.360327142</v>
      </c>
      <c r="I2101" s="0" t="n">
        <f aca="false">12*Inputs!$B$8*(MIN(1,$H$52*$C2101)*(ic*Inputs!$C$8+pT-cost_acc-cost_wd*Inputs!$E$8-cost_fx*Inputs!$D$8-cost_ins)+(1-MIN(1,$H$52*$C2101))*(1-MIN(1,Inputs!$G$8*$D2101)*churn_nonbuyers)*(ic*Inputs!$C$8+fee_wd*Inputs!$E$8*(1-$B2101)+fee_fx*Inputs!$D$8-cost_acc-cost_wd*Inputs!$E$8*(1-$B2101)-cost_fx*Inputs!$D$8))</f>
        <v>129056.321392181</v>
      </c>
      <c r="J2101" s="0" t="n">
        <f aca="false">G2101+H2101+I2101-fixed</f>
        <v>25962.1002090323</v>
      </c>
      <c r="K2101" s="0" t="n">
        <f aca="false">12*Inputs!$B$6*(1-MIN(1,Inputs!$G$6*$D2101)*churn_nonbuyers)*(ic*Inputs!$C$6+fee_wd*Inputs!$E$6*(1-$B2101)+fee_fx*Inputs!$D$6-cost_acc-cost_wd*Inputs!$E$6*(1-$B2101)-cost_fx*Inputs!$D$6)</f>
        <v>153586.959336288</v>
      </c>
      <c r="L2101" s="0" t="n">
        <f aca="false">12*Inputs!$B$7*(1-MIN(1,Inputs!$G$7*$D2101)*churn_nonbuyers)*(ic*Inputs!$C$7+fee_wd*Inputs!$E$7*(1-$B2101)+fee_fx*Inputs!$D$7-cost_acc-cost_wd*Inputs!$E$7*(1-$B2101)-cost_fx*Inputs!$D$7)</f>
        <v>351680.672145773</v>
      </c>
      <c r="M2101" s="0" t="n">
        <f aca="false">12*Inputs!$B$8*(1-MIN(1,Inputs!$G$8*$D2101)*churn_nonbuyers)*(ic*Inputs!$C$8+fee_wd*Inputs!$E$8*(1-$B2101)+fee_fx*Inputs!$D$8-cost_acc-cost_wd*Inputs!$E$8*(1-$B2101)-cost_fx*Inputs!$D$8)</f>
        <v>35618.679889344</v>
      </c>
      <c r="N2101" s="0" t="n">
        <f aca="false">K2101+L2101+I2101-fixed</f>
        <v>-65676.0471257585</v>
      </c>
      <c r="O2101" s="0" t="n">
        <f aca="false">K2101+L2101+M2101-fixed</f>
        <v>-159113.688628595</v>
      </c>
      <c r="P2101" s="0" t="n">
        <f aca="false">12*Inputs!$B$6*(1-MIN(1,Inputs!$F$6*$D2101))*(ic*Inputs!$C$6+flat_fee-cost_acc-cost_wd*Inputs!$E$6*$E2101-cost_fx*Inputs!$D$6)+12*Inputs!$B$7*(1-MIN(1,Inputs!$F$7*$D2101))*(ic*Inputs!$C$7+flat_fee-cost_acc-cost_wd*Inputs!$E$7*$E2101-cost_fx*Inputs!$D$7)+12*Inputs!$B$8*(1-MIN(1,Inputs!$F$8*$D2101))*(ic*Inputs!$C$8+flat_fee-cost_acc-cost_wd*Inputs!$E$8*$E2101-cost_fx*Inputs!$D$8)-fixed</f>
        <v>-104293.92249352</v>
      </c>
    </row>
    <row r="2102" customFormat="false" ht="15" hidden="false" customHeight="false" outlineLevel="0" collapsed="false">
      <c r="A2102" s="0" t="n">
        <v>2037</v>
      </c>
      <c r="B2102" s="0" t="n">
        <v>0.20695</v>
      </c>
      <c r="C2102" s="0" t="n">
        <v>0.738776</v>
      </c>
      <c r="D2102" s="0" t="n">
        <v>1.666875</v>
      </c>
      <c r="E2102" s="0" t="n">
        <v>1.251527</v>
      </c>
      <c r="F2102" s="0" t="n">
        <v>0.278955</v>
      </c>
      <c r="G2102" s="0" t="n">
        <f aca="false">12*Inputs!$B$6*(MIN(1,$H$50*$C2102)*(ic*Inputs!$C$6+pS+fee_fx*Inputs!$D$6-cost_acc-cost_wd*Inputs!$E$6*$E2102-cost_fx*Inputs!$D$6-$F2102)+(1-MIN(1,$H$50*$C2102))*(1-MIN(1,Inputs!$G$6*$D2102)*churn_nonbuyers)*(ic*Inputs!$C$6+fee_wd*Inputs!$E$6*(1-$B2102)+fee_fx*Inputs!$D$6-cost_acc-cost_wd*Inputs!$E$6*(1-$B2102)-cost_fx*Inputs!$D$6))</f>
        <v>193442.08410086</v>
      </c>
      <c r="H2102" s="0" t="n">
        <f aca="false">12*Inputs!$B$7*(MIN(1,$H$51*$C2102)*(ic*Inputs!$C$7+pE+fee_fx*Inputs!$D$7-cost_acc-cost_wd*Inputs!$E$7*$E2102-cost_fx*Inputs!$D$7-$F2102)+(1-MIN(1,$H$51*$C2102))*(1-MIN(1,Inputs!$G$7*$D2102)*churn_nonbuyers)*(ic*Inputs!$C$7+fee_wd*Inputs!$E$7*(1-$B2102)+fee_fx*Inputs!$D$7-cost_acc-cost_wd*Inputs!$E$7*(1-$B2102)-cost_fx*Inputs!$D$7))</f>
        <v>377901.954096144</v>
      </c>
      <c r="I2102" s="0" t="n">
        <f aca="false">12*Inputs!$B$8*(MIN(1,$H$52*$C2102)*(ic*Inputs!$C$8+pT-cost_acc-cost_wd*Inputs!$E$8-cost_fx*Inputs!$D$8-cost_ins)+(1-MIN(1,$H$52*$C2102))*(1-MIN(1,Inputs!$G$8*$D2102)*churn_nonbuyers)*(ic*Inputs!$C$8+fee_wd*Inputs!$E$8*(1-$B2102)+fee_fx*Inputs!$D$8-cost_acc-cost_wd*Inputs!$E$8*(1-$B2102)-cost_fx*Inputs!$D$8))</f>
        <v>106490.127744</v>
      </c>
      <c r="J2102" s="0" t="n">
        <f aca="false">G2102+H2102+I2102-fixed</f>
        <v>-22165.8340589965</v>
      </c>
      <c r="K2102" s="0" t="n">
        <f aca="false">12*Inputs!$B$6*(1-MIN(1,Inputs!$G$6*$D2102)*churn_nonbuyers)*(ic*Inputs!$C$6+fee_wd*Inputs!$E$6*(1-$B2102)+fee_fx*Inputs!$D$6-cost_acc-cost_wd*Inputs!$E$6*(1-$B2102)-cost_fx*Inputs!$D$6)</f>
        <v>157480.810425</v>
      </c>
      <c r="L2102" s="0" t="n">
        <f aca="false">12*Inputs!$B$7*(1-MIN(1,Inputs!$G$7*$D2102)*churn_nonbuyers)*(ic*Inputs!$C$7+fee_wd*Inputs!$E$7*(1-$B2102)+fee_fx*Inputs!$D$7-cost_acc-cost_wd*Inputs!$E$7*(1-$B2102)-cost_fx*Inputs!$D$7)</f>
        <v>354726.906255</v>
      </c>
      <c r="M2102" s="0" t="n">
        <f aca="false">12*Inputs!$B$8*(1-MIN(1,Inputs!$G$8*$D2102)*churn_nonbuyers)*(ic*Inputs!$C$8+fee_wd*Inputs!$E$8*(1-$B2102)+fee_fx*Inputs!$D$8-cost_acc-cost_wd*Inputs!$E$8*(1-$B2102)-cost_fx*Inputs!$D$8)</f>
        <v>0</v>
      </c>
      <c r="N2102" s="0" t="n">
        <f aca="false">K2102+L2102+I2102-fixed</f>
        <v>-81302.155576</v>
      </c>
      <c r="O2102" s="0" t="n">
        <f aca="false">K2102+L2102+M2102-fixed</f>
        <v>-187792.28332</v>
      </c>
      <c r="P2102" s="0" t="n">
        <f aca="false">12*Inputs!$B$6*(1-MIN(1,Inputs!$F$6*$D2102))*(ic*Inputs!$C$6+flat_fee-cost_acc-cost_wd*Inputs!$E$6*$E2102-cost_fx*Inputs!$D$6)+12*Inputs!$B$7*(1-MIN(1,Inputs!$F$7*$D2102))*(ic*Inputs!$C$7+flat_fee-cost_acc-cost_wd*Inputs!$E$7*$E2102-cost_fx*Inputs!$D$7)+12*Inputs!$B$8*(1-MIN(1,Inputs!$F$8*$D2102))*(ic*Inputs!$C$8+flat_fee-cost_acc-cost_wd*Inputs!$E$8*$E2102-cost_fx*Inputs!$D$8)-fixed</f>
        <v>-374000.25265</v>
      </c>
    </row>
    <row r="2103" customFormat="false" ht="15" hidden="false" customHeight="false" outlineLevel="0" collapsed="false">
      <c r="A2103" s="0" t="n">
        <v>2038</v>
      </c>
      <c r="B2103" s="0" t="n">
        <v>0.298704</v>
      </c>
      <c r="C2103" s="0" t="n">
        <v>0.901284</v>
      </c>
      <c r="D2103" s="0" t="n">
        <v>0.705153</v>
      </c>
      <c r="E2103" s="0" t="n">
        <v>1.144966</v>
      </c>
      <c r="F2103" s="0" t="n">
        <v>0.137411</v>
      </c>
      <c r="G2103" s="0" t="n">
        <f aca="false">12*Inputs!$B$6*(MIN(1,$H$50*$C2103)*(ic*Inputs!$C$6+pS+fee_fx*Inputs!$D$6-cost_acc-cost_wd*Inputs!$E$6*$E2103-cost_fx*Inputs!$D$6-$F2103)+(1-MIN(1,$H$50*$C2103))*(1-MIN(1,Inputs!$G$6*$D2103)*churn_nonbuyers)*(ic*Inputs!$C$6+fee_wd*Inputs!$E$6*(1-$B2103)+fee_fx*Inputs!$D$6-cost_acc-cost_wd*Inputs!$E$6*(1-$B2103)-cost_fx*Inputs!$D$6))</f>
        <v>202342.347705241</v>
      </c>
      <c r="H2103" s="0" t="n">
        <f aca="false">12*Inputs!$B$7*(MIN(1,$H$51*$C2103)*(ic*Inputs!$C$7+pE+fee_fx*Inputs!$D$7-cost_acc-cost_wd*Inputs!$E$7*$E2103-cost_fx*Inputs!$D$7-$F2103)+(1-MIN(1,$H$51*$C2103))*(1-MIN(1,Inputs!$G$7*$D2103)*churn_nonbuyers)*(ic*Inputs!$C$7+fee_wd*Inputs!$E$7*(1-$B2103)+fee_fx*Inputs!$D$7-cost_acc-cost_wd*Inputs!$E$7*(1-$B2103)-cost_fx*Inputs!$D$7))</f>
        <v>400030.652321434</v>
      </c>
      <c r="I2103" s="0" t="n">
        <f aca="false">12*Inputs!$B$8*(MIN(1,$H$52*$C2103)*(ic*Inputs!$C$8+pT-cost_acc-cost_wd*Inputs!$E$8-cost_fx*Inputs!$D$8-cost_ins)+(1-MIN(1,$H$52*$C2103))*(1-MIN(1,Inputs!$G$8*$D2103)*churn_nonbuyers)*(ic*Inputs!$C$8+fee_wd*Inputs!$E$8*(1-$B2103)+fee_fx*Inputs!$D$8-cost_acc-cost_wd*Inputs!$E$8*(1-$B2103)-cost_fx*Inputs!$D$8))</f>
        <v>188242.299050587</v>
      </c>
      <c r="J2103" s="0" t="n">
        <f aca="false">G2103+H2103+I2103-fixed</f>
        <v>90615.299077261</v>
      </c>
      <c r="K2103" s="0" t="n">
        <f aca="false">12*Inputs!$B$6*(1-MIN(1,Inputs!$G$6*$D2103)*churn_nonbuyers)*(ic*Inputs!$C$6+fee_wd*Inputs!$E$6*(1-$B2103)+fee_fx*Inputs!$D$6-cost_acc-cost_wd*Inputs!$E$6*(1-$B2103)-cost_fx*Inputs!$D$6)</f>
        <v>152995.232316326</v>
      </c>
      <c r="L2103" s="0" t="n">
        <f aca="false">12*Inputs!$B$7*(1-MIN(1,Inputs!$G$7*$D2103)*churn_nonbuyers)*(ic*Inputs!$C$7+fee_wd*Inputs!$E$7*(1-$B2103)+fee_fx*Inputs!$D$7-cost_acc-cost_wd*Inputs!$E$7*(1-$B2103)-cost_fx*Inputs!$D$7)</f>
        <v>352567.023645796</v>
      </c>
      <c r="M2103" s="0" t="n">
        <f aca="false">12*Inputs!$B$8*(1-MIN(1,Inputs!$G$8*$D2103)*churn_nonbuyers)*(ic*Inputs!$C$8+fee_wd*Inputs!$E$8*(1-$B2103)+fee_fx*Inputs!$D$8-cost_acc-cost_wd*Inputs!$E$8*(1-$B2103)-cost_fx*Inputs!$D$8)</f>
        <v>158026.086489523</v>
      </c>
      <c r="N2103" s="0" t="n">
        <f aca="false">K2103+L2103+I2103-fixed</f>
        <v>-6195.444987291</v>
      </c>
      <c r="O2103" s="0" t="n">
        <f aca="false">K2103+L2103+M2103-fixed</f>
        <v>-36411.6575483546</v>
      </c>
      <c r="P2103" s="0" t="n">
        <f aca="false">12*Inputs!$B$6*(1-MIN(1,Inputs!$F$6*$D2103))*(ic*Inputs!$C$6+flat_fee-cost_acc-cost_wd*Inputs!$E$6*$E2103-cost_fx*Inputs!$D$6)+12*Inputs!$B$7*(1-MIN(1,Inputs!$F$7*$D2103))*(ic*Inputs!$C$7+flat_fee-cost_acc-cost_wd*Inputs!$E$7*$E2103-cost_fx*Inputs!$D$7)+12*Inputs!$B$8*(1-MIN(1,Inputs!$F$8*$D2103))*(ic*Inputs!$C$8+flat_fee-cost_acc-cost_wd*Inputs!$E$8*$E2103-cost_fx*Inputs!$D$8)-fixed</f>
        <v>163860.89736752</v>
      </c>
    </row>
    <row r="2104" customFormat="false" ht="15" hidden="false" customHeight="false" outlineLevel="0" collapsed="false">
      <c r="A2104" s="0" t="n">
        <v>2039</v>
      </c>
      <c r="B2104" s="0" t="n">
        <v>0.37666</v>
      </c>
      <c r="C2104" s="0" t="n">
        <v>1.110188</v>
      </c>
      <c r="D2104" s="0" t="n">
        <v>1.054399</v>
      </c>
      <c r="E2104" s="0" t="n">
        <v>1.144366</v>
      </c>
      <c r="F2104" s="0" t="n">
        <v>0.333776</v>
      </c>
      <c r="G2104" s="0" t="n">
        <f aca="false">12*Inputs!$B$6*(MIN(1,$H$50*$C2104)*(ic*Inputs!$C$6+pS+fee_fx*Inputs!$D$6-cost_acc-cost_wd*Inputs!$E$6*$E2104-cost_fx*Inputs!$D$6-$F2104)+(1-MIN(1,$H$50*$C2104))*(1-MIN(1,Inputs!$G$6*$D2104)*churn_nonbuyers)*(ic*Inputs!$C$6+fee_wd*Inputs!$E$6*(1-$B2104)+fee_fx*Inputs!$D$6-cost_acc-cost_wd*Inputs!$E$6*(1-$B2104)-cost_fx*Inputs!$D$6))</f>
        <v>196560.107531017</v>
      </c>
      <c r="H2104" s="0" t="n">
        <f aca="false">12*Inputs!$B$7*(MIN(1,$H$51*$C2104)*(ic*Inputs!$C$7+pE+fee_fx*Inputs!$D$7-cost_acc-cost_wd*Inputs!$E$7*$E2104-cost_fx*Inputs!$D$7-$F2104)+(1-MIN(1,$H$51*$C2104))*(1-MIN(1,Inputs!$G$7*$D2104)*churn_nonbuyers)*(ic*Inputs!$C$7+fee_wd*Inputs!$E$7*(1-$B2104)+fee_fx*Inputs!$D$7-cost_acc-cost_wd*Inputs!$E$7*(1-$B2104)-cost_fx*Inputs!$D$7))</f>
        <v>390410.643251491</v>
      </c>
      <c r="I2104" s="0" t="n">
        <f aca="false">12*Inputs!$B$8*(MIN(1,$H$52*$C2104)*(ic*Inputs!$C$8+pT-cost_acc-cost_wd*Inputs!$E$8-cost_fx*Inputs!$D$8-cost_ins)+(1-MIN(1,$H$52*$C2104))*(1-MIN(1,Inputs!$G$8*$D2104)*churn_nonbuyers)*(ic*Inputs!$C$8+fee_wd*Inputs!$E$8*(1-$B2104)+fee_fx*Inputs!$D$8-cost_acc-cost_wd*Inputs!$E$8*(1-$B2104)-cost_fx*Inputs!$D$8))</f>
        <v>178024.78236223</v>
      </c>
      <c r="J2104" s="0" t="n">
        <f aca="false">G2104+H2104+I2104-fixed</f>
        <v>64995.5331447375</v>
      </c>
      <c r="K2104" s="0" t="n">
        <f aca="false">12*Inputs!$B$6*(1-MIN(1,Inputs!$G$6*$D2104)*churn_nonbuyers)*(ic*Inputs!$C$6+fee_wd*Inputs!$E$6*(1-$B2104)+fee_fx*Inputs!$D$6-cost_acc-cost_wd*Inputs!$E$6*(1-$B2104)-cost_fx*Inputs!$D$6)</f>
        <v>139592.097556848</v>
      </c>
      <c r="L2104" s="0" t="n">
        <f aca="false">12*Inputs!$B$7*(1-MIN(1,Inputs!$G$7*$D2104)*churn_nonbuyers)*(ic*Inputs!$C$7+fee_wd*Inputs!$E$7*(1-$B2104)+fee_fx*Inputs!$D$7-cost_acc-cost_wd*Inputs!$E$7*(1-$B2104)-cost_fx*Inputs!$D$7)</f>
        <v>337922.637382109</v>
      </c>
      <c r="M2104" s="0" t="n">
        <f aca="false">12*Inputs!$B$8*(1-MIN(1,Inputs!$G$8*$D2104)*churn_nonbuyers)*(ic*Inputs!$C$8+fee_wd*Inputs!$E$8*(1-$B2104)+fee_fx*Inputs!$D$8-cost_acc-cost_wd*Inputs!$E$8*(1-$B2104)-cost_fx*Inputs!$D$8)</f>
        <v>80755.474038624</v>
      </c>
      <c r="N2104" s="0" t="n">
        <f aca="false">K2104+L2104+I2104-fixed</f>
        <v>-44460.4826988136</v>
      </c>
      <c r="O2104" s="0" t="n">
        <f aca="false">K2104+L2104+M2104-fixed</f>
        <v>-141729.791022419</v>
      </c>
      <c r="P2104" s="0" t="n">
        <f aca="false">12*Inputs!$B$6*(1-MIN(1,Inputs!$F$6*$D2104))*(ic*Inputs!$C$6+flat_fee-cost_acc-cost_wd*Inputs!$E$6*$E2104-cost_fx*Inputs!$D$6)+12*Inputs!$B$7*(1-MIN(1,Inputs!$F$7*$D2104))*(ic*Inputs!$C$7+flat_fee-cost_acc-cost_wd*Inputs!$E$7*$E2104-cost_fx*Inputs!$D$7)+12*Inputs!$B$8*(1-MIN(1,Inputs!$F$8*$D2104))*(ic*Inputs!$C$8+flat_fee-cost_acc-cost_wd*Inputs!$E$8*$E2104-cost_fx*Inputs!$D$8)-fixed</f>
        <v>-20686.4234238401</v>
      </c>
    </row>
    <row r="2105" customFormat="false" ht="15" hidden="false" customHeight="false" outlineLevel="0" collapsed="false">
      <c r="A2105" s="0" t="n">
        <v>2040</v>
      </c>
      <c r="B2105" s="0" t="n">
        <v>0.427341</v>
      </c>
      <c r="C2105" s="0" t="n">
        <v>0.986477</v>
      </c>
      <c r="D2105" s="0" t="n">
        <v>0.6209</v>
      </c>
      <c r="E2105" s="0" t="n">
        <v>1.481705</v>
      </c>
      <c r="F2105" s="0" t="n">
        <v>0.451602</v>
      </c>
      <c r="G2105" s="0" t="n">
        <f aca="false">12*Inputs!$B$6*(MIN(1,$H$50*$C2105)*(ic*Inputs!$C$6+pS+fee_fx*Inputs!$D$6-cost_acc-cost_wd*Inputs!$E$6*$E2105-cost_fx*Inputs!$D$6-$F2105)+(1-MIN(1,$H$50*$C2105))*(1-MIN(1,Inputs!$G$6*$D2105)*churn_nonbuyers)*(ic*Inputs!$C$6+fee_wd*Inputs!$E$6*(1-$B2105)+fee_fx*Inputs!$D$6-cost_acc-cost_wd*Inputs!$E$6*(1-$B2105)-cost_fx*Inputs!$D$6))</f>
        <v>176295.38251452</v>
      </c>
      <c r="H2105" s="0" t="n">
        <f aca="false">12*Inputs!$B$7*(MIN(1,$H$51*$C2105)*(ic*Inputs!$C$7+pE+fee_fx*Inputs!$D$7-cost_acc-cost_wd*Inputs!$E$7*$E2105-cost_fx*Inputs!$D$7-$F2105)+(1-MIN(1,$H$51*$C2105))*(1-MIN(1,Inputs!$G$7*$D2105)*churn_nonbuyers)*(ic*Inputs!$C$7+fee_wd*Inputs!$E$7*(1-$B2105)+fee_fx*Inputs!$D$7-cost_acc-cost_wd*Inputs!$E$7*(1-$B2105)-cost_fx*Inputs!$D$7))</f>
        <v>337942.314439917</v>
      </c>
      <c r="I2105" s="0" t="n">
        <f aca="false">12*Inputs!$B$8*(MIN(1,$H$52*$C2105)*(ic*Inputs!$C$8+pT-cost_acc-cost_wd*Inputs!$E$8-cost_fx*Inputs!$D$8-cost_ins)+(1-MIN(1,$H$52*$C2105))*(1-MIN(1,Inputs!$G$8*$D2105)*churn_nonbuyers)*(ic*Inputs!$C$8+fee_wd*Inputs!$E$8*(1-$B2105)+fee_fx*Inputs!$D$8-cost_acc-cost_wd*Inputs!$E$8*(1-$B2105)-cost_fx*Inputs!$D$8))</f>
        <v>195713.71224343</v>
      </c>
      <c r="J2105" s="0" t="n">
        <f aca="false">G2105+H2105+I2105-fixed</f>
        <v>9951.40919786785</v>
      </c>
      <c r="K2105" s="0" t="n">
        <f aca="false">12*Inputs!$B$6*(1-MIN(1,Inputs!$G$6*$D2105)*churn_nonbuyers)*(ic*Inputs!$C$6+fee_wd*Inputs!$E$6*(1-$B2105)+fee_fx*Inputs!$D$6-cost_acc-cost_wd*Inputs!$E$6*(1-$B2105)-cost_fx*Inputs!$D$6)</f>
        <v>135714.64339368</v>
      </c>
      <c r="L2105" s="0" t="n">
        <f aca="false">12*Inputs!$B$7*(1-MIN(1,Inputs!$G$7*$D2105)*churn_nonbuyers)*(ic*Inputs!$C$7+fee_wd*Inputs!$E$7*(1-$B2105)+fee_fx*Inputs!$D$7-cost_acc-cost_wd*Inputs!$E$7*(1-$B2105)-cost_fx*Inputs!$D$7)</f>
        <v>335298.741236208</v>
      </c>
      <c r="M2105" s="0" t="n">
        <f aca="false">12*Inputs!$B$8*(1-MIN(1,Inputs!$G$8*$D2105)*churn_nonbuyers)*(ic*Inputs!$C$8+fee_wd*Inputs!$E$8*(1-$B2105)+fee_fx*Inputs!$D$8-cost_acc-cost_wd*Inputs!$E$8*(1-$B2105)-cost_fx*Inputs!$D$8)</f>
        <v>172939.69050384</v>
      </c>
      <c r="N2105" s="0" t="n">
        <f aca="false">K2105+L2105+I2105-fixed</f>
        <v>-33272.9031266816</v>
      </c>
      <c r="O2105" s="0" t="n">
        <f aca="false">K2105+L2105+M2105-fixed</f>
        <v>-56046.924866272</v>
      </c>
      <c r="P2105" s="0" t="n">
        <f aca="false">12*Inputs!$B$6*(1-MIN(1,Inputs!$F$6*$D2105))*(ic*Inputs!$C$6+flat_fee-cost_acc-cost_wd*Inputs!$E$6*$E2105-cost_fx*Inputs!$D$6)+12*Inputs!$B$7*(1-MIN(1,Inputs!$F$7*$D2105))*(ic*Inputs!$C$7+flat_fee-cost_acc-cost_wd*Inputs!$E$7*$E2105-cost_fx*Inputs!$D$7)+12*Inputs!$B$8*(1-MIN(1,Inputs!$F$8*$D2105))*(ic*Inputs!$C$8+flat_fee-cost_acc-cost_wd*Inputs!$E$8*$E2105-cost_fx*Inputs!$D$8)-fixed</f>
        <v>32333.09708</v>
      </c>
    </row>
    <row r="2106" customFormat="false" ht="15" hidden="false" customHeight="false" outlineLevel="0" collapsed="false">
      <c r="A2106" s="0" t="n">
        <v>2041</v>
      </c>
      <c r="B2106" s="0" t="n">
        <v>0.177864</v>
      </c>
      <c r="C2106" s="0" t="n">
        <v>1.008445</v>
      </c>
      <c r="D2106" s="0" t="n">
        <v>0.791199</v>
      </c>
      <c r="E2106" s="0" t="n">
        <v>1.138912</v>
      </c>
      <c r="F2106" s="0" t="n">
        <v>0.111999</v>
      </c>
      <c r="G2106" s="0" t="n">
        <f aca="false">12*Inputs!$B$6*(MIN(1,$H$50*$C2106)*(ic*Inputs!$C$6+pS+fee_fx*Inputs!$D$6-cost_acc-cost_wd*Inputs!$E$6*$E2106-cost_fx*Inputs!$D$6-$F2106)+(1-MIN(1,$H$50*$C2106))*(1-MIN(1,Inputs!$G$6*$D2106)*churn_nonbuyers)*(ic*Inputs!$C$6+fee_wd*Inputs!$E$6*(1-$B2106)+fee_fx*Inputs!$D$6-cost_acc-cost_wd*Inputs!$E$6*(1-$B2106)-cost_fx*Inputs!$D$6))</f>
        <v>223677.765750413</v>
      </c>
      <c r="H2106" s="0" t="n">
        <f aca="false">12*Inputs!$B$7*(MIN(1,$H$51*$C2106)*(ic*Inputs!$C$7+pE+fee_fx*Inputs!$D$7-cost_acc-cost_wd*Inputs!$E$7*$E2106-cost_fx*Inputs!$D$7-$F2106)+(1-MIN(1,$H$51*$C2106))*(1-MIN(1,Inputs!$G$7*$D2106)*churn_nonbuyers)*(ic*Inputs!$C$7+fee_wd*Inputs!$E$7*(1-$B2106)+fee_fx*Inputs!$D$7-cost_acc-cost_wd*Inputs!$E$7*(1-$B2106)-cost_fx*Inputs!$D$7))</f>
        <v>417434.040112753</v>
      </c>
      <c r="I2106" s="0" t="n">
        <f aca="false">12*Inputs!$B$8*(MIN(1,$H$52*$C2106)*(ic*Inputs!$C$8+pT-cost_acc-cost_wd*Inputs!$E$8-cost_fx*Inputs!$D$8-cost_ins)+(1-MIN(1,$H$52*$C2106))*(1-MIN(1,Inputs!$G$8*$D2106)*churn_nonbuyers)*(ic*Inputs!$C$8+fee_wd*Inputs!$E$8*(1-$B2106)+fee_fx*Inputs!$D$8-cost_acc-cost_wd*Inputs!$E$8*(1-$B2106)-cost_fx*Inputs!$D$8))</f>
        <v>187068.270743365</v>
      </c>
      <c r="J2106" s="0" t="n">
        <f aca="false">G2106+H2106+I2106-fixed</f>
        <v>128180.076606531</v>
      </c>
      <c r="K2106" s="0" t="n">
        <f aca="false">12*Inputs!$B$6*(1-MIN(1,Inputs!$G$6*$D2106)*churn_nonbuyers)*(ic*Inputs!$C$6+fee_wd*Inputs!$E$6*(1-$B2106)+fee_fx*Inputs!$D$6-cost_acc-cost_wd*Inputs!$E$6*(1-$B2106)-cost_fx*Inputs!$D$6)</f>
        <v>169025.523976339</v>
      </c>
      <c r="L2106" s="0" t="n">
        <f aca="false">12*Inputs!$B$7*(1-MIN(1,Inputs!$G$7*$D2106)*churn_nonbuyers)*(ic*Inputs!$C$7+fee_wd*Inputs!$E$7*(1-$B2106)+fee_fx*Inputs!$D$7-cost_acc-cost_wd*Inputs!$E$7*(1-$B2106)-cost_fx*Inputs!$D$7)</f>
        <v>368625.176433804</v>
      </c>
      <c r="M2106" s="0" t="n">
        <f aca="false">12*Inputs!$B$8*(1-MIN(1,Inputs!$G$8*$D2106)*churn_nonbuyers)*(ic*Inputs!$C$8+fee_wd*Inputs!$E$8*(1-$B2106)+fee_fx*Inputs!$D$8-cost_acc-cost_wd*Inputs!$E$8*(1-$B2106)-cost_fx*Inputs!$D$8)</f>
        <v>141817.76799625</v>
      </c>
      <c r="N2106" s="0" t="n">
        <f aca="false">K2106+L2106+I2106-fixed</f>
        <v>24718.9711535078</v>
      </c>
      <c r="O2106" s="0" t="n">
        <f aca="false">K2106+L2106+M2106-fixed</f>
        <v>-20531.5315936076</v>
      </c>
      <c r="P2106" s="0" t="n">
        <f aca="false">12*Inputs!$B$6*(1-MIN(1,Inputs!$F$6*$D2106))*(ic*Inputs!$C$6+flat_fee-cost_acc-cost_wd*Inputs!$E$6*$E2106-cost_fx*Inputs!$D$6)+12*Inputs!$B$7*(1-MIN(1,Inputs!$F$7*$D2106))*(ic*Inputs!$C$7+flat_fee-cost_acc-cost_wd*Inputs!$E$7*$E2106-cost_fx*Inputs!$D$7)+12*Inputs!$B$8*(1-MIN(1,Inputs!$F$8*$D2106))*(ic*Inputs!$C$8+flat_fee-cost_acc-cost_wd*Inputs!$E$8*$E2106-cost_fx*Inputs!$D$8)-fixed</f>
        <v>121249.55484512</v>
      </c>
    </row>
    <row r="2107" customFormat="false" ht="15" hidden="false" customHeight="false" outlineLevel="0" collapsed="false">
      <c r="A2107" s="0" t="n">
        <v>2042</v>
      </c>
      <c r="B2107" s="0" t="n">
        <v>0.06654</v>
      </c>
      <c r="C2107" s="0" t="n">
        <v>1.028941</v>
      </c>
      <c r="D2107" s="0" t="n">
        <v>1.936274</v>
      </c>
      <c r="E2107" s="0" t="n">
        <v>1.064993</v>
      </c>
      <c r="F2107" s="0" t="n">
        <v>0.397398</v>
      </c>
      <c r="G2107" s="0" t="n">
        <f aca="false">12*Inputs!$B$6*(MIN(1,$H$50*$C2107)*(ic*Inputs!$C$6+pS+fee_fx*Inputs!$D$6-cost_acc-cost_wd*Inputs!$E$6*$E2107-cost_fx*Inputs!$D$6-$F2107)+(1-MIN(1,$H$50*$C2107))*(1-MIN(1,Inputs!$G$6*$D2107)*churn_nonbuyers)*(ic*Inputs!$C$6+fee_wd*Inputs!$E$6*(1-$B2107)+fee_fx*Inputs!$D$6-cost_acc-cost_wd*Inputs!$E$6*(1-$B2107)-cost_fx*Inputs!$D$6))</f>
        <v>223815.332063417</v>
      </c>
      <c r="H2107" s="0" t="n">
        <f aca="false">12*Inputs!$B$7*(MIN(1,$H$51*$C2107)*(ic*Inputs!$C$7+pE+fee_fx*Inputs!$D$7-cost_acc-cost_wd*Inputs!$E$7*$E2107-cost_fx*Inputs!$D$7-$F2107)+(1-MIN(1,$H$51*$C2107))*(1-MIN(1,Inputs!$G$7*$D2107)*churn_nonbuyers)*(ic*Inputs!$C$7+fee_wd*Inputs!$E$7*(1-$B2107)+fee_fx*Inputs!$D$7-cost_acc-cost_wd*Inputs!$E$7*(1-$B2107)-cost_fx*Inputs!$D$7))</f>
        <v>411525.669303698</v>
      </c>
      <c r="I2107" s="0" t="n">
        <f aca="false">12*Inputs!$B$8*(MIN(1,$H$52*$C2107)*(ic*Inputs!$C$8+pT-cost_acc-cost_wd*Inputs!$E$8-cost_fx*Inputs!$D$8-cost_ins)+(1-MIN(1,$H$52*$C2107))*(1-MIN(1,Inputs!$G$8*$D2107)*churn_nonbuyers)*(ic*Inputs!$C$8+fee_wd*Inputs!$E$8*(1-$B2107)+fee_fx*Inputs!$D$8-cost_acc-cost_wd*Inputs!$E$8*(1-$B2107)-cost_fx*Inputs!$D$8))</f>
        <v>148315.671504</v>
      </c>
      <c r="J2107" s="0" t="n">
        <f aca="false">G2107+H2107+I2107-fixed</f>
        <v>83656.6728711152</v>
      </c>
      <c r="K2107" s="0" t="n">
        <f aca="false">12*Inputs!$B$6*(1-MIN(1,Inputs!$G$6*$D2107)*churn_nonbuyers)*(ic*Inputs!$C$6+fee_wd*Inputs!$E$6*(1-$B2107)+fee_fx*Inputs!$D$6-cost_acc-cost_wd*Inputs!$E$6*(1-$B2107)-cost_fx*Inputs!$D$6)</f>
        <v>173428.243718112</v>
      </c>
      <c r="L2107" s="0" t="n">
        <f aca="false">12*Inputs!$B$7*(1-MIN(1,Inputs!$G$7*$D2107)*churn_nonbuyers)*(ic*Inputs!$C$7+fee_wd*Inputs!$E$7*(1-$B2107)+fee_fx*Inputs!$D$7-cost_acc-cost_wd*Inputs!$E$7*(1-$B2107)-cost_fx*Inputs!$D$7)</f>
        <v>370753.657078867</v>
      </c>
      <c r="M2107" s="0" t="n">
        <f aca="false">12*Inputs!$B$8*(1-MIN(1,Inputs!$G$8*$D2107)*churn_nonbuyers)*(ic*Inputs!$C$8+fee_wd*Inputs!$E$8*(1-$B2107)+fee_fx*Inputs!$D$8-cost_acc-cost_wd*Inputs!$E$8*(1-$B2107)-cost_fx*Inputs!$D$8)</f>
        <v>0</v>
      </c>
      <c r="N2107" s="0" t="n">
        <f aca="false">K2107+L2107+I2107-fixed</f>
        <v>-7502.42769902083</v>
      </c>
      <c r="O2107" s="0" t="n">
        <f aca="false">K2107+L2107+M2107-fixed</f>
        <v>-155818.099203021</v>
      </c>
      <c r="P2107" s="0" t="n">
        <f aca="false">12*Inputs!$B$6*(1-MIN(1,Inputs!$F$6*$D2107))*(ic*Inputs!$C$6+flat_fee-cost_acc-cost_wd*Inputs!$E$6*$E2107-cost_fx*Inputs!$D$6)+12*Inputs!$B$7*(1-MIN(1,Inputs!$F$7*$D2107))*(ic*Inputs!$C$7+flat_fee-cost_acc-cost_wd*Inputs!$E$7*$E2107-cost_fx*Inputs!$D$7)+12*Inputs!$B$8*(1-MIN(1,Inputs!$F$8*$D2107))*(ic*Inputs!$C$8+flat_fee-cost_acc-cost_wd*Inputs!$E$8*$E2107-cost_fx*Inputs!$D$8)-fixed</f>
        <v>-419550.713471709</v>
      </c>
    </row>
    <row r="2108" customFormat="false" ht="15" hidden="false" customHeight="false" outlineLevel="0" collapsed="false">
      <c r="A2108" s="0" t="n">
        <v>2043</v>
      </c>
      <c r="B2108" s="0" t="n">
        <v>0.093607</v>
      </c>
      <c r="C2108" s="0" t="n">
        <v>0.750296</v>
      </c>
      <c r="D2108" s="0" t="n">
        <v>1.971975</v>
      </c>
      <c r="E2108" s="0" t="n">
        <v>1.372789</v>
      </c>
      <c r="F2108" s="0" t="n">
        <v>0.182114</v>
      </c>
      <c r="G2108" s="0" t="n">
        <f aca="false">12*Inputs!$B$6*(MIN(1,$H$50*$C2108)*(ic*Inputs!$C$6+pS+fee_fx*Inputs!$D$6-cost_acc-cost_wd*Inputs!$E$6*$E2108-cost_fx*Inputs!$D$6-$F2108)+(1-MIN(1,$H$50*$C2108))*(1-MIN(1,Inputs!$G$6*$D2108)*churn_nonbuyers)*(ic*Inputs!$C$6+fee_wd*Inputs!$E$6*(1-$B2108)+fee_fx*Inputs!$D$6-cost_acc-cost_wd*Inputs!$E$6*(1-$B2108)-cost_fx*Inputs!$D$6))</f>
        <v>204946.240204493</v>
      </c>
      <c r="H2108" s="0" t="n">
        <f aca="false">12*Inputs!$B$7*(MIN(1,$H$51*$C2108)*(ic*Inputs!$C$7+pE+fee_fx*Inputs!$D$7-cost_acc-cost_wd*Inputs!$E$7*$E2108-cost_fx*Inputs!$D$7-$F2108)+(1-MIN(1,$H$51*$C2108))*(1-MIN(1,Inputs!$G$7*$D2108)*churn_nonbuyers)*(ic*Inputs!$C$7+fee_wd*Inputs!$E$7*(1-$B2108)+fee_fx*Inputs!$D$7-cost_acc-cost_wd*Inputs!$E$7*(1-$B2108)-cost_fx*Inputs!$D$7))</f>
        <v>380322.603516218</v>
      </c>
      <c r="I2108" s="0" t="n">
        <f aca="false">12*Inputs!$B$8*(MIN(1,$H$52*$C2108)*(ic*Inputs!$C$8+pT-cost_acc-cost_wd*Inputs!$E$8-cost_fx*Inputs!$D$8-cost_ins)+(1-MIN(1,$H$52*$C2108))*(1-MIN(1,Inputs!$G$8*$D2108)*churn_nonbuyers)*(ic*Inputs!$C$8+fee_wd*Inputs!$E$8*(1-$B2108)+fee_fx*Inputs!$D$8-cost_acc-cost_wd*Inputs!$E$8*(1-$B2108)-cost_fx*Inputs!$D$8))</f>
        <v>108150.666624</v>
      </c>
      <c r="J2108" s="0" t="n">
        <f aca="false">G2108+H2108+I2108-fixed</f>
        <v>-6580.48965528864</v>
      </c>
      <c r="K2108" s="0" t="n">
        <f aca="false">12*Inputs!$B$6*(1-MIN(1,Inputs!$G$6*$D2108)*churn_nonbuyers)*(ic*Inputs!$C$6+fee_wd*Inputs!$E$6*(1-$B2108)+fee_fx*Inputs!$D$6-cost_acc-cost_wd*Inputs!$E$6*(1-$B2108)-cost_fx*Inputs!$D$6)</f>
        <v>169572.13677954</v>
      </c>
      <c r="L2108" s="0" t="n">
        <f aca="false">12*Inputs!$B$7*(1-MIN(1,Inputs!$G$7*$D2108)*churn_nonbuyers)*(ic*Inputs!$C$7+fee_wd*Inputs!$E$7*(1-$B2108)+fee_fx*Inputs!$D$7-cost_acc-cost_wd*Inputs!$E$7*(1-$B2108)-cost_fx*Inputs!$D$7)</f>
        <v>366665.014067724</v>
      </c>
      <c r="M2108" s="0" t="n">
        <f aca="false">12*Inputs!$B$8*(1-MIN(1,Inputs!$G$8*$D2108)*churn_nonbuyers)*(ic*Inputs!$C$8+fee_wd*Inputs!$E$8*(1-$B2108)+fee_fx*Inputs!$D$8-cost_acc-cost_wd*Inputs!$E$8*(1-$B2108)-cost_fx*Inputs!$D$8)</f>
        <v>0</v>
      </c>
      <c r="N2108" s="0" t="n">
        <f aca="false">K2108+L2108+I2108-fixed</f>
        <v>-55612.1825287358</v>
      </c>
      <c r="O2108" s="0" t="n">
        <f aca="false">K2108+L2108+M2108-fixed</f>
        <v>-163762.849152736</v>
      </c>
      <c r="P2108" s="0" t="n">
        <f aca="false">12*Inputs!$B$6*(1-MIN(1,Inputs!$F$6*$D2108))*(ic*Inputs!$C$6+flat_fee-cost_acc-cost_wd*Inputs!$E$6*$E2108-cost_fx*Inputs!$D$6)+12*Inputs!$B$7*(1-MIN(1,Inputs!$F$7*$D2108))*(ic*Inputs!$C$7+flat_fee-cost_acc-cost_wd*Inputs!$E$7*$E2108-cost_fx*Inputs!$D$7)+12*Inputs!$B$8*(1-MIN(1,Inputs!$F$8*$D2108))*(ic*Inputs!$C$8+flat_fee-cost_acc-cost_wd*Inputs!$E$8*$E2108-cost_fx*Inputs!$D$8)-fixed</f>
        <v>-492240.47319676</v>
      </c>
    </row>
    <row r="2109" customFormat="false" ht="15" hidden="false" customHeight="false" outlineLevel="0" collapsed="false">
      <c r="A2109" s="0" t="n">
        <v>2044</v>
      </c>
      <c r="B2109" s="0" t="n">
        <v>0.179204</v>
      </c>
      <c r="C2109" s="0" t="n">
        <v>1.17969</v>
      </c>
      <c r="D2109" s="0" t="n">
        <v>1.399625</v>
      </c>
      <c r="E2109" s="0" t="n">
        <v>1.228213</v>
      </c>
      <c r="F2109" s="0" t="n">
        <v>0.167834</v>
      </c>
      <c r="G2109" s="0" t="n">
        <f aca="false">12*Inputs!$B$6*(MIN(1,$H$50*$C2109)*(ic*Inputs!$C$6+pS+fee_fx*Inputs!$D$6-cost_acc-cost_wd*Inputs!$E$6*$E2109-cost_fx*Inputs!$D$6-$F2109)+(1-MIN(1,$H$50*$C2109))*(1-MIN(1,Inputs!$G$6*$D2109)*churn_nonbuyers)*(ic*Inputs!$C$6+fee_wd*Inputs!$E$6*(1-$B2109)+fee_fx*Inputs!$D$6-cost_acc-cost_wd*Inputs!$E$6*(1-$B2109)-cost_fx*Inputs!$D$6))</f>
        <v>224002.481763153</v>
      </c>
      <c r="H2109" s="0" t="n">
        <f aca="false">12*Inputs!$B$7*(MIN(1,$H$51*$C2109)*(ic*Inputs!$C$7+pE+fee_fx*Inputs!$D$7-cost_acc-cost_wd*Inputs!$E$7*$E2109-cost_fx*Inputs!$D$7-$F2109)+(1-MIN(1,$H$51*$C2109))*(1-MIN(1,Inputs!$G$7*$D2109)*churn_nonbuyers)*(ic*Inputs!$C$7+fee_wd*Inputs!$E$7*(1-$B2109)+fee_fx*Inputs!$D$7-cost_acc-cost_wd*Inputs!$E$7*(1-$B2109)-cost_fx*Inputs!$D$7))</f>
        <v>406054.820869442</v>
      </c>
      <c r="I2109" s="0" t="n">
        <f aca="false">12*Inputs!$B$8*(MIN(1,$H$52*$C2109)*(ic*Inputs!$C$8+pT-cost_acc-cost_wd*Inputs!$E$8-cost_fx*Inputs!$D$8-cost_ins)+(1-MIN(1,$H$52*$C2109))*(1-MIN(1,Inputs!$G$8*$D2109)*churn_nonbuyers)*(ic*Inputs!$C$8+fee_wd*Inputs!$E$8*(1-$B2109)+fee_fx*Inputs!$D$8-cost_acc-cost_wd*Inputs!$E$8*(1-$B2109)-cost_fx*Inputs!$D$8))</f>
        <v>171167.085903794</v>
      </c>
      <c r="J2109" s="0" t="n">
        <f aca="false">G2109+H2109+I2109-fixed</f>
        <v>101224.388536389</v>
      </c>
      <c r="K2109" s="0" t="n">
        <f aca="false">12*Inputs!$B$6*(1-MIN(1,Inputs!$G$6*$D2109)*churn_nonbuyers)*(ic*Inputs!$C$6+fee_wd*Inputs!$E$6*(1-$B2109)+fee_fx*Inputs!$D$6-cost_acc-cost_wd*Inputs!$E$6*(1-$B2109)-cost_fx*Inputs!$D$6)</f>
        <v>163492.2964692</v>
      </c>
      <c r="L2109" s="0" t="n">
        <f aca="false">12*Inputs!$B$7*(1-MIN(1,Inputs!$G$7*$D2109)*churn_nonbuyers)*(ic*Inputs!$C$7+fee_wd*Inputs!$E$7*(1-$B2109)+fee_fx*Inputs!$D$7-cost_acc-cost_wd*Inputs!$E$7*(1-$B2109)-cost_fx*Inputs!$D$7)</f>
        <v>361548.29548152</v>
      </c>
      <c r="M2109" s="0" t="n">
        <f aca="false">12*Inputs!$B$8*(1-MIN(1,Inputs!$G$8*$D2109)*churn_nonbuyers)*(ic*Inputs!$C$8+fee_wd*Inputs!$E$8*(1-$B2109)+fee_fx*Inputs!$D$8-cost_acc-cost_wd*Inputs!$E$8*(1-$B2109)-cost_fx*Inputs!$D$8)</f>
        <v>6439.38618960006</v>
      </c>
      <c r="N2109" s="0" t="n">
        <f aca="false">K2109+L2109+I2109-fixed</f>
        <v>-3792.32214548648</v>
      </c>
      <c r="O2109" s="0" t="n">
        <f aca="false">K2109+L2109+M2109-fixed</f>
        <v>-168520.02185968</v>
      </c>
      <c r="P2109" s="0" t="n">
        <f aca="false">12*Inputs!$B$6*(1-MIN(1,Inputs!$F$6*$D2109))*(ic*Inputs!$C$6+flat_fee-cost_acc-cost_wd*Inputs!$E$6*$E2109-cost_fx*Inputs!$D$6)+12*Inputs!$B$7*(1-MIN(1,Inputs!$F$7*$D2109))*(ic*Inputs!$C$7+flat_fee-cost_acc-cost_wd*Inputs!$E$7*$E2109-cost_fx*Inputs!$D$7)+12*Inputs!$B$8*(1-MIN(1,Inputs!$F$8*$D2109))*(ic*Inputs!$C$8+flat_fee-cost_acc-cost_wd*Inputs!$E$8*$E2109-cost_fx*Inputs!$D$8)-fixed</f>
        <v>-231587.83417</v>
      </c>
    </row>
    <row r="2110" customFormat="false" ht="15" hidden="false" customHeight="false" outlineLevel="0" collapsed="false">
      <c r="A2110" s="0" t="n">
        <v>2045</v>
      </c>
      <c r="B2110" s="0" t="n">
        <v>0.365045</v>
      </c>
      <c r="C2110" s="0" t="n">
        <v>0.811337</v>
      </c>
      <c r="D2110" s="0" t="n">
        <v>1.140588</v>
      </c>
      <c r="E2110" s="0" t="n">
        <v>1.128994</v>
      </c>
      <c r="F2110" s="0" t="n">
        <v>0.15743</v>
      </c>
      <c r="G2110" s="0" t="n">
        <f aca="false">12*Inputs!$B$6*(MIN(1,$H$50*$C2110)*(ic*Inputs!$C$6+pS+fee_fx*Inputs!$D$6-cost_acc-cost_wd*Inputs!$E$6*$E2110-cost_fx*Inputs!$D$6-$F2110)+(1-MIN(1,$H$50*$C2110))*(1-MIN(1,Inputs!$G$6*$D2110)*churn_nonbuyers)*(ic*Inputs!$C$6+fee_wd*Inputs!$E$6*(1-$B2110)+fee_fx*Inputs!$D$6-cost_acc-cost_wd*Inputs!$E$6*(1-$B2110)-cost_fx*Inputs!$D$6))</f>
        <v>185689.718164941</v>
      </c>
      <c r="H2110" s="0" t="n">
        <f aca="false">12*Inputs!$B$7*(MIN(1,$H$51*$C2110)*(ic*Inputs!$C$7+pE+fee_fx*Inputs!$D$7-cost_acc-cost_wd*Inputs!$E$7*$E2110-cost_fx*Inputs!$D$7-$F2110)+(1-MIN(1,$H$51*$C2110))*(1-MIN(1,Inputs!$G$7*$D2110)*churn_nonbuyers)*(ic*Inputs!$C$7+fee_wd*Inputs!$E$7*(1-$B2110)+fee_fx*Inputs!$D$7-cost_acc-cost_wd*Inputs!$E$7*(1-$B2110)-cost_fx*Inputs!$D$7))</f>
        <v>386440.987911754</v>
      </c>
      <c r="I2110" s="0" t="n">
        <f aca="false">12*Inputs!$B$8*(MIN(1,$H$52*$C2110)*(ic*Inputs!$C$8+pT-cost_acc-cost_wd*Inputs!$E$8-cost_fx*Inputs!$D$8-cost_ins)+(1-MIN(1,$H$52*$C2110))*(1-MIN(1,Inputs!$G$8*$D2110)*churn_nonbuyers)*(ic*Inputs!$C$8+fee_wd*Inputs!$E$8*(1-$B2110)+fee_fx*Inputs!$D$8-cost_acc-cost_wd*Inputs!$E$8*(1-$B2110)-cost_fx*Inputs!$D$8))</f>
        <v>143852.345681127</v>
      </c>
      <c r="J2110" s="0" t="n">
        <f aca="false">G2110+H2110+I2110-fixed</f>
        <v>15983.0517578227</v>
      </c>
      <c r="K2110" s="0" t="n">
        <f aca="false">12*Inputs!$B$6*(1-MIN(1,Inputs!$G$6*$D2110)*churn_nonbuyers)*(ic*Inputs!$C$6+fee_wd*Inputs!$E$6*(1-$B2110)+fee_fx*Inputs!$D$6-cost_acc-cost_wd*Inputs!$E$6*(1-$B2110)-cost_fx*Inputs!$D$6)</f>
        <v>140534.227774512</v>
      </c>
      <c r="L2110" s="0" t="n">
        <f aca="false">12*Inputs!$B$7*(1-MIN(1,Inputs!$G$7*$D2110)*churn_nonbuyers)*(ic*Inputs!$C$7+fee_wd*Inputs!$E$7*(1-$B2110)+fee_fx*Inputs!$D$7-cost_acc-cost_wd*Inputs!$E$7*(1-$B2110)-cost_fx*Inputs!$D$7)</f>
        <v>338635.668440707</v>
      </c>
      <c r="M2110" s="0" t="n">
        <f aca="false">12*Inputs!$B$8*(1-MIN(1,Inputs!$G$8*$D2110)*churn_nonbuyers)*(ic*Inputs!$C$8+fee_wd*Inputs!$E$8*(1-$B2110)+fee_fx*Inputs!$D$8-cost_acc-cost_wd*Inputs!$E$8*(1-$B2110)-cost_fx*Inputs!$D$8)</f>
        <v>62266.189561056</v>
      </c>
      <c r="N2110" s="0" t="n">
        <f aca="false">K2110+L2110+I2110-fixed</f>
        <v>-76977.7581036538</v>
      </c>
      <c r="O2110" s="0" t="n">
        <f aca="false">K2110+L2110+M2110-fixed</f>
        <v>-158563.914223725</v>
      </c>
      <c r="P2110" s="0" t="n">
        <f aca="false">12*Inputs!$B$6*(1-MIN(1,Inputs!$F$6*$D2110))*(ic*Inputs!$C$6+flat_fee-cost_acc-cost_wd*Inputs!$E$6*$E2110-cost_fx*Inputs!$D$6)+12*Inputs!$B$7*(1-MIN(1,Inputs!$F$7*$D2110))*(ic*Inputs!$C$7+flat_fee-cost_acc-cost_wd*Inputs!$E$7*$E2110-cost_fx*Inputs!$D$7)+12*Inputs!$B$8*(1-MIN(1,Inputs!$F$8*$D2110))*(ic*Inputs!$C$8+flat_fee-cost_acc-cost_wd*Inputs!$E$8*$E2110-cost_fx*Inputs!$D$8)-fixed</f>
        <v>-60182.51563072</v>
      </c>
    </row>
    <row r="2111" customFormat="false" ht="15" hidden="false" customHeight="false" outlineLevel="0" collapsed="false">
      <c r="A2111" s="0" t="n">
        <v>2046</v>
      </c>
      <c r="B2111" s="0" t="n">
        <v>0.37521</v>
      </c>
      <c r="C2111" s="0" t="n">
        <v>1.047674</v>
      </c>
      <c r="D2111" s="0" t="n">
        <v>0.769983</v>
      </c>
      <c r="E2111" s="0" t="n">
        <v>1.102065</v>
      </c>
      <c r="F2111" s="0" t="n">
        <v>0.123769</v>
      </c>
      <c r="G2111" s="0" t="n">
        <f aca="false">12*Inputs!$B$6*(MIN(1,$H$50*$C2111)*(ic*Inputs!$C$6+pS+fee_fx*Inputs!$D$6-cost_acc-cost_wd*Inputs!$E$6*$E2111-cost_fx*Inputs!$D$6-$F2111)+(1-MIN(1,$H$50*$C2111))*(1-MIN(1,Inputs!$G$6*$D2111)*churn_nonbuyers)*(ic*Inputs!$C$6+fee_wd*Inputs!$E$6*(1-$B2111)+fee_fx*Inputs!$D$6-cost_acc-cost_wd*Inputs!$E$6*(1-$B2111)-cost_fx*Inputs!$D$6))</f>
        <v>201546.473637698</v>
      </c>
      <c r="H2111" s="0" t="n">
        <f aca="false">12*Inputs!$B$7*(MIN(1,$H$51*$C2111)*(ic*Inputs!$C$7+pE+fee_fx*Inputs!$D$7-cost_acc-cost_wd*Inputs!$E$7*$E2111-cost_fx*Inputs!$D$7-$F2111)+(1-MIN(1,$H$51*$C2111))*(1-MIN(1,Inputs!$G$7*$D2111)*churn_nonbuyers)*(ic*Inputs!$C$7+fee_wd*Inputs!$E$7*(1-$B2111)+fee_fx*Inputs!$D$7-cost_acc-cost_wd*Inputs!$E$7*(1-$B2111)-cost_fx*Inputs!$D$7))</f>
        <v>407081.775407101</v>
      </c>
      <c r="I2111" s="0" t="n">
        <f aca="false">12*Inputs!$B$8*(MIN(1,$H$52*$C2111)*(ic*Inputs!$C$8+pT-cost_acc-cost_wd*Inputs!$E$8-cost_fx*Inputs!$D$8-cost_ins)+(1-MIN(1,$H$52*$C2111))*(1-MIN(1,Inputs!$G$8*$D2111)*churn_nonbuyers)*(ic*Inputs!$C$8+fee_wd*Inputs!$E$8*(1-$B2111)+fee_fx*Inputs!$D$8-cost_acc-cost_wd*Inputs!$E$8*(1-$B2111)-cost_fx*Inputs!$D$8))</f>
        <v>188922.831651276</v>
      </c>
      <c r="J2111" s="0" t="n">
        <f aca="false">G2111+H2111+I2111-fixed</f>
        <v>97551.0806960752</v>
      </c>
      <c r="K2111" s="0" t="n">
        <f aca="false">12*Inputs!$B$6*(1-MIN(1,Inputs!$G$6*$D2111)*churn_nonbuyers)*(ic*Inputs!$C$6+fee_wd*Inputs!$E$6*(1-$B2111)+fee_fx*Inputs!$D$6-cost_acc-cost_wd*Inputs!$E$6*(1-$B2111)-cost_fx*Inputs!$D$6)</f>
        <v>141888.449674296</v>
      </c>
      <c r="L2111" s="0" t="n">
        <f aca="false">12*Inputs!$B$7*(1-MIN(1,Inputs!$G$7*$D2111)*churn_nonbuyers)*(ic*Inputs!$C$7+fee_wd*Inputs!$E$7*(1-$B2111)+fee_fx*Inputs!$D$7-cost_acc-cost_wd*Inputs!$E$7*(1-$B2111)-cost_fx*Inputs!$D$7)</f>
        <v>341104.116620578</v>
      </c>
      <c r="M2111" s="0" t="n">
        <f aca="false">12*Inputs!$B$8*(1-MIN(1,Inputs!$G$8*$D2111)*churn_nonbuyers)*(ic*Inputs!$C$8+fee_wd*Inputs!$E$8*(1-$B2111)+fee_fx*Inputs!$D$8-cost_acc-cost_wd*Inputs!$E$8*(1-$B2111)-cost_fx*Inputs!$D$8)</f>
        <v>142171.422960048</v>
      </c>
      <c r="N2111" s="0" t="n">
        <f aca="false">K2111+L2111+I2111-fixed</f>
        <v>-28084.6020538502</v>
      </c>
      <c r="O2111" s="0" t="n">
        <f aca="false">K2111+L2111+M2111-fixed</f>
        <v>-74836.0107450784</v>
      </c>
      <c r="P2111" s="0" t="n">
        <f aca="false">12*Inputs!$B$6*(1-MIN(1,Inputs!$F$6*$D2111))*(ic*Inputs!$C$6+flat_fee-cost_acc-cost_wd*Inputs!$E$6*$E2111-cost_fx*Inputs!$D$6)+12*Inputs!$B$7*(1-MIN(1,Inputs!$F$7*$D2111))*(ic*Inputs!$C$7+flat_fee-cost_acc-cost_wd*Inputs!$E$7*$E2111-cost_fx*Inputs!$D$7)+12*Inputs!$B$8*(1-MIN(1,Inputs!$F$8*$D2111))*(ic*Inputs!$C$8+flat_fee-cost_acc-cost_wd*Inputs!$E$8*$E2111-cost_fx*Inputs!$D$8)-fixed</f>
        <v>150458.5423508</v>
      </c>
    </row>
    <row r="2112" customFormat="false" ht="15" hidden="false" customHeight="false" outlineLevel="0" collapsed="false">
      <c r="A2112" s="0" t="n">
        <v>2047</v>
      </c>
      <c r="B2112" s="0" t="n">
        <v>0.477921</v>
      </c>
      <c r="C2112" s="0" t="n">
        <v>1.072466</v>
      </c>
      <c r="D2112" s="0" t="n">
        <v>1.150467</v>
      </c>
      <c r="E2112" s="0" t="n">
        <v>1.215975</v>
      </c>
      <c r="F2112" s="0" t="n">
        <v>0.094272</v>
      </c>
      <c r="G2112" s="0" t="n">
        <f aca="false">12*Inputs!$B$6*(MIN(1,$H$50*$C2112)*(ic*Inputs!$C$6+pS+fee_fx*Inputs!$D$6-cost_acc-cost_wd*Inputs!$E$6*$E2112-cost_fx*Inputs!$D$6-$F2112)+(1-MIN(1,$H$50*$C2112))*(1-MIN(1,Inputs!$G$6*$D2112)*churn_nonbuyers)*(ic*Inputs!$C$6+fee_wd*Inputs!$E$6*(1-$B2112)+fee_fx*Inputs!$D$6-cost_acc-cost_wd*Inputs!$E$6*(1-$B2112)-cost_fx*Inputs!$D$6))</f>
        <v>185562.257119117</v>
      </c>
      <c r="H2112" s="0" t="n">
        <f aca="false">12*Inputs!$B$7*(MIN(1,$H$51*$C2112)*(ic*Inputs!$C$7+pE+fee_fx*Inputs!$D$7-cost_acc-cost_wd*Inputs!$E$7*$E2112-cost_fx*Inputs!$D$7-$F2112)+(1-MIN(1,$H$51*$C2112))*(1-MIN(1,Inputs!$G$7*$D2112)*churn_nonbuyers)*(ic*Inputs!$C$7+fee_wd*Inputs!$E$7*(1-$B2112)+fee_fx*Inputs!$D$7-cost_acc-cost_wd*Inputs!$E$7*(1-$B2112)-cost_fx*Inputs!$D$7))</f>
        <v>385961.990790614</v>
      </c>
      <c r="I2112" s="0" t="n">
        <f aca="false">12*Inputs!$B$8*(MIN(1,$H$52*$C2112)*(ic*Inputs!$C$8+pT-cost_acc-cost_wd*Inputs!$E$8-cost_fx*Inputs!$D$8-cost_ins)+(1-MIN(1,$H$52*$C2112))*(1-MIN(1,Inputs!$G$8*$D2112)*churn_nonbuyers)*(ic*Inputs!$C$8+fee_wd*Inputs!$E$8*(1-$B2112)+fee_fx*Inputs!$D$8-cost_acc-cost_wd*Inputs!$E$8*(1-$B2112)-cost_fx*Inputs!$D$8))</f>
        <v>169315.503114584</v>
      </c>
      <c r="J2112" s="0" t="n">
        <f aca="false">G2112+H2112+I2112-fixed</f>
        <v>40839.7510243148</v>
      </c>
      <c r="K2112" s="0" t="n">
        <f aca="false">12*Inputs!$B$6*(1-MIN(1,Inputs!$G$6*$D2112)*churn_nonbuyers)*(ic*Inputs!$C$6+fee_wd*Inputs!$E$6*(1-$B2112)+fee_fx*Inputs!$D$6-cost_acc-cost_wd*Inputs!$E$6*(1-$B2112)-cost_fx*Inputs!$D$6)</f>
        <v>125141.46148157</v>
      </c>
      <c r="L2112" s="0" t="n">
        <f aca="false">12*Inputs!$B$7*(1-MIN(1,Inputs!$G$7*$D2112)*churn_nonbuyers)*(ic*Inputs!$C$7+fee_wd*Inputs!$E$7*(1-$B2112)+fee_fx*Inputs!$D$7-cost_acc-cost_wd*Inputs!$E$7*(1-$B2112)-cost_fx*Inputs!$D$7)</f>
        <v>322838.602872942</v>
      </c>
      <c r="M2112" s="0" t="n">
        <f aca="false">12*Inputs!$B$8*(1-MIN(1,Inputs!$G$8*$D2112)*churn_nonbuyers)*(ic*Inputs!$C$8+fee_wd*Inputs!$E$8*(1-$B2112)+fee_fx*Inputs!$D$8-cost_acc-cost_wd*Inputs!$E$8*(1-$B2112)-cost_fx*Inputs!$D$8)</f>
        <v>59075.4584339953</v>
      </c>
      <c r="N2112" s="0" t="n">
        <f aca="false">K2112+L2112+I2112-fixed</f>
        <v>-82704.4325309034</v>
      </c>
      <c r="O2112" s="0" t="n">
        <f aca="false">K2112+L2112+M2112-fixed</f>
        <v>-192944.477211492</v>
      </c>
      <c r="P2112" s="0" t="n">
        <f aca="false">12*Inputs!$B$6*(1-MIN(1,Inputs!$F$6*$D2112))*(ic*Inputs!$C$6+flat_fee-cost_acc-cost_wd*Inputs!$E$6*$E2112-cost_fx*Inputs!$D$6)+12*Inputs!$B$7*(1-MIN(1,Inputs!$F$7*$D2112))*(ic*Inputs!$C$7+flat_fee-cost_acc-cost_wd*Inputs!$E$7*$E2112-cost_fx*Inputs!$D$7)+12*Inputs!$B$8*(1-MIN(1,Inputs!$F$8*$D2112))*(ic*Inputs!$C$8+flat_fee-cost_acc-cost_wd*Inputs!$E$8*$E2112-cost_fx*Inputs!$D$8)-fixed</f>
        <v>-99882.4478979999</v>
      </c>
    </row>
    <row r="2113" customFormat="false" ht="15" hidden="false" customHeight="false" outlineLevel="0" collapsed="false">
      <c r="A2113" s="0" t="n">
        <v>2048</v>
      </c>
      <c r="B2113" s="0" t="n">
        <v>0.194098</v>
      </c>
      <c r="C2113" s="0" t="n">
        <v>0.805794</v>
      </c>
      <c r="D2113" s="0" t="n">
        <v>1.086478</v>
      </c>
      <c r="E2113" s="0" t="n">
        <v>1.043224</v>
      </c>
      <c r="F2113" s="0" t="n">
        <v>0.19654</v>
      </c>
      <c r="G2113" s="0" t="n">
        <f aca="false">12*Inputs!$B$6*(MIN(1,$H$50*$C2113)*(ic*Inputs!$C$6+pS+fee_fx*Inputs!$D$6-cost_acc-cost_wd*Inputs!$E$6*$E2113-cost_fx*Inputs!$D$6-$F2113)+(1-MIN(1,$H$50*$C2113))*(1-MIN(1,Inputs!$G$6*$D2113)*churn_nonbuyers)*(ic*Inputs!$C$6+fee_wd*Inputs!$E$6*(1-$B2113)+fee_fx*Inputs!$D$6-cost_acc-cost_wd*Inputs!$E$6*(1-$B2113)-cost_fx*Inputs!$D$6))</f>
        <v>208403.160116728</v>
      </c>
      <c r="H2113" s="0" t="n">
        <f aca="false">12*Inputs!$B$7*(MIN(1,$H$51*$C2113)*(ic*Inputs!$C$7+pE+fee_fx*Inputs!$D$7-cost_acc-cost_wd*Inputs!$E$7*$E2113-cost_fx*Inputs!$D$7-$F2113)+(1-MIN(1,$H$51*$C2113))*(1-MIN(1,Inputs!$G$7*$D2113)*churn_nonbuyers)*(ic*Inputs!$C$7+fee_wd*Inputs!$E$7*(1-$B2113)+fee_fx*Inputs!$D$7-cost_acc-cost_wd*Inputs!$E$7*(1-$B2113)-cost_fx*Inputs!$D$7))</f>
        <v>408785.019567363</v>
      </c>
      <c r="I2113" s="0" t="n">
        <f aca="false">12*Inputs!$B$8*(MIN(1,$H$52*$C2113)*(ic*Inputs!$C$8+pT-cost_acc-cost_wd*Inputs!$E$8-cost_fx*Inputs!$D$8-cost_ins)+(1-MIN(1,$H$52*$C2113))*(1-MIN(1,Inputs!$G$8*$D2113)*churn_nonbuyers)*(ic*Inputs!$C$8+fee_wd*Inputs!$E$8*(1-$B2113)+fee_fx*Inputs!$D$8-cost_acc-cost_wd*Inputs!$E$8*(1-$B2113)-cost_fx*Inputs!$D$8))</f>
        <v>149251.821958452</v>
      </c>
      <c r="J2113" s="0" t="n">
        <f aca="false">G2113+H2113+I2113-fixed</f>
        <v>66440.0016425431</v>
      </c>
      <c r="K2113" s="0" t="n">
        <f aca="false">12*Inputs!$B$6*(1-MIN(1,Inputs!$G$6*$D2113)*churn_nonbuyers)*(ic*Inputs!$C$6+fee_wd*Inputs!$E$6*(1-$B2113)+fee_fx*Inputs!$D$6-cost_acc-cost_wd*Inputs!$E$6*(1-$B2113)-cost_fx*Inputs!$D$6)</f>
        <v>164216.548849277</v>
      </c>
      <c r="L2113" s="0" t="n">
        <f aca="false">12*Inputs!$B$7*(1-MIN(1,Inputs!$G$7*$D2113)*churn_nonbuyers)*(ic*Inputs!$C$7+fee_wd*Inputs!$E$7*(1-$B2113)+fee_fx*Inputs!$D$7-cost_acc-cost_wd*Inputs!$E$7*(1-$B2113)-cost_fx*Inputs!$D$7)</f>
        <v>363018.865565566</v>
      </c>
      <c r="M2113" s="0" t="n">
        <f aca="false">12*Inputs!$B$8*(1-MIN(1,Inputs!$G$8*$D2113)*churn_nonbuyers)*(ic*Inputs!$C$8+fee_wd*Inputs!$E$8*(1-$B2113)+fee_fx*Inputs!$D$8-cost_acc-cost_wd*Inputs!$E$8*(1-$B2113)-cost_fx*Inputs!$D$8)</f>
        <v>75930.4783099584</v>
      </c>
      <c r="N2113" s="0" t="n">
        <f aca="false">K2113+L2113+I2113-fixed</f>
        <v>-23512.7636267049</v>
      </c>
      <c r="O2113" s="0" t="n">
        <f aca="false">K2113+L2113+M2113-fixed</f>
        <v>-96834.1072751987</v>
      </c>
      <c r="P2113" s="0" t="n">
        <f aca="false">12*Inputs!$B$6*(1-MIN(1,Inputs!$F$6*$D2113))*(ic*Inputs!$C$6+flat_fee-cost_acc-cost_wd*Inputs!$E$6*$E2113-cost_fx*Inputs!$D$6)+12*Inputs!$B$7*(1-MIN(1,Inputs!$F$7*$D2113))*(ic*Inputs!$C$7+flat_fee-cost_acc-cost_wd*Inputs!$E$7*$E2113-cost_fx*Inputs!$D$7)+12*Inputs!$B$8*(1-MIN(1,Inputs!$F$8*$D2113))*(ic*Inputs!$C$8+flat_fee-cost_acc-cost_wd*Inputs!$E$8*$E2113-cost_fx*Inputs!$D$8)-fixed</f>
        <v>3928.96843328001</v>
      </c>
    </row>
    <row r="2114" customFormat="false" ht="15" hidden="false" customHeight="false" outlineLevel="0" collapsed="false">
      <c r="A2114" s="0" t="n">
        <v>2049</v>
      </c>
      <c r="B2114" s="0" t="n">
        <v>0.164293</v>
      </c>
      <c r="C2114" s="0" t="n">
        <v>0.958125</v>
      </c>
      <c r="D2114" s="0" t="n">
        <v>1.7002</v>
      </c>
      <c r="E2114" s="0" t="n">
        <v>1.236592</v>
      </c>
      <c r="F2114" s="0" t="n">
        <v>0.178009</v>
      </c>
      <c r="G2114" s="0" t="n">
        <f aca="false">12*Inputs!$B$6*(MIN(1,$H$50*$C2114)*(ic*Inputs!$C$6+pS+fee_fx*Inputs!$D$6-cost_acc-cost_wd*Inputs!$E$6*$E2114-cost_fx*Inputs!$D$6-$F2114)+(1-MIN(1,$H$50*$C2114))*(1-MIN(1,Inputs!$G$6*$D2114)*churn_nonbuyers)*(ic*Inputs!$C$6+fee_wd*Inputs!$E$6*(1-$B2114)+fee_fx*Inputs!$D$6-cost_acc-cost_wd*Inputs!$E$6*(1-$B2114)-cost_fx*Inputs!$D$6))</f>
        <v>211602.695080488</v>
      </c>
      <c r="H2114" s="0" t="n">
        <f aca="false">12*Inputs!$B$7*(MIN(1,$H$51*$C2114)*(ic*Inputs!$C$7+pE+fee_fx*Inputs!$D$7-cost_acc-cost_wd*Inputs!$E$7*$E2114-cost_fx*Inputs!$D$7-$F2114)+(1-MIN(1,$H$51*$C2114))*(1-MIN(1,Inputs!$G$7*$D2114)*churn_nonbuyers)*(ic*Inputs!$C$7+fee_wd*Inputs!$E$7*(1-$B2114)+fee_fx*Inputs!$D$7-cost_acc-cost_wd*Inputs!$E$7*(1-$B2114)-cost_fx*Inputs!$D$7))</f>
        <v>395367.283391256</v>
      </c>
      <c r="I2114" s="0" t="n">
        <f aca="false">12*Inputs!$B$8*(MIN(1,$H$52*$C2114)*(ic*Inputs!$C$8+pT-cost_acc-cost_wd*Inputs!$E$8-cost_fx*Inputs!$D$8-cost_ins)+(1-MIN(1,$H$52*$C2114))*(1-MIN(1,Inputs!$G$8*$D2114)*churn_nonbuyers)*(ic*Inputs!$C$8+fee_wd*Inputs!$E$8*(1-$B2114)+fee_fx*Inputs!$D$8-cost_acc-cost_wd*Inputs!$E$8*(1-$B2114)-cost_fx*Inputs!$D$8))</f>
        <v>138107.97</v>
      </c>
      <c r="J2114" s="0" t="n">
        <f aca="false">G2114+H2114+I2114-fixed</f>
        <v>45077.9484717433</v>
      </c>
      <c r="K2114" s="0" t="n">
        <f aca="false">12*Inputs!$B$6*(1-MIN(1,Inputs!$G$6*$D2114)*churn_nonbuyers)*(ic*Inputs!$C$6+fee_wd*Inputs!$E$6*(1-$B2114)+fee_fx*Inputs!$D$6-cost_acc-cost_wd*Inputs!$E$6*(1-$B2114)-cost_fx*Inputs!$D$6)</f>
        <v>162814.97490192</v>
      </c>
      <c r="L2114" s="0" t="n">
        <f aca="false">12*Inputs!$B$7*(1-MIN(1,Inputs!$G$7*$D2114)*churn_nonbuyers)*(ic*Inputs!$C$7+fee_wd*Inputs!$E$7*(1-$B2114)+fee_fx*Inputs!$D$7-cost_acc-cost_wd*Inputs!$E$7*(1-$B2114)-cost_fx*Inputs!$D$7)</f>
        <v>360182.898541152</v>
      </c>
      <c r="M2114" s="0" t="n">
        <f aca="false">12*Inputs!$B$8*(1-MIN(1,Inputs!$G$8*$D2114)*churn_nonbuyers)*(ic*Inputs!$C$8+fee_wd*Inputs!$E$8*(1-$B2114)+fee_fx*Inputs!$D$8-cost_acc-cost_wd*Inputs!$E$8*(1-$B2114)-cost_fx*Inputs!$D$8)</f>
        <v>0</v>
      </c>
      <c r="N2114" s="0" t="n">
        <f aca="false">K2114+L2114+I2114-fixed</f>
        <v>-38894.1565569281</v>
      </c>
      <c r="O2114" s="0" t="n">
        <f aca="false">K2114+L2114+M2114-fixed</f>
        <v>-177002.126556928</v>
      </c>
      <c r="P2114" s="0" t="n">
        <f aca="false">12*Inputs!$B$6*(1-MIN(1,Inputs!$F$6*$D2114))*(ic*Inputs!$C$6+flat_fee-cost_acc-cost_wd*Inputs!$E$6*$E2114-cost_fx*Inputs!$D$6)+12*Inputs!$B$7*(1-MIN(1,Inputs!$F$7*$D2114))*(ic*Inputs!$C$7+flat_fee-cost_acc-cost_wd*Inputs!$E$7*$E2114-cost_fx*Inputs!$D$7)+12*Inputs!$B$8*(1-MIN(1,Inputs!$F$8*$D2114))*(ic*Inputs!$C$8+flat_fee-cost_acc-cost_wd*Inputs!$E$8*$E2114-cost_fx*Inputs!$D$8)-fixed</f>
        <v>-386839.317184</v>
      </c>
    </row>
    <row r="2115" customFormat="false" ht="15" hidden="false" customHeight="false" outlineLevel="0" collapsed="false">
      <c r="A2115" s="0" t="n">
        <v>2050</v>
      </c>
      <c r="B2115" s="0" t="n">
        <v>0.351866</v>
      </c>
      <c r="C2115" s="0" t="n">
        <v>0.631945</v>
      </c>
      <c r="D2115" s="0" t="n">
        <v>1.013227</v>
      </c>
      <c r="E2115" s="0" t="n">
        <v>1.188023</v>
      </c>
      <c r="F2115" s="0" t="n">
        <v>0.172749</v>
      </c>
      <c r="G2115" s="0" t="n">
        <f aca="false">12*Inputs!$B$6*(MIN(1,$H$50*$C2115)*(ic*Inputs!$C$6+pS+fee_fx*Inputs!$D$6-cost_acc-cost_wd*Inputs!$E$6*$E2115-cost_fx*Inputs!$D$6-$F2115)+(1-MIN(1,$H$50*$C2115))*(1-MIN(1,Inputs!$G$6*$D2115)*churn_nonbuyers)*(ic*Inputs!$C$6+fee_wd*Inputs!$E$6*(1-$B2115)+fee_fx*Inputs!$D$6-cost_acc-cost_wd*Inputs!$E$6*(1-$B2115)-cost_fx*Inputs!$D$6))</f>
        <v>177234.653944595</v>
      </c>
      <c r="H2115" s="0" t="n">
        <f aca="false">12*Inputs!$B$7*(MIN(1,$H$51*$C2115)*(ic*Inputs!$C$7+pE+fee_fx*Inputs!$D$7-cost_acc-cost_wd*Inputs!$E$7*$E2115-cost_fx*Inputs!$D$7-$F2115)+(1-MIN(1,$H$51*$C2115))*(1-MIN(1,Inputs!$G$7*$D2115)*churn_nonbuyers)*(ic*Inputs!$C$7+fee_wd*Inputs!$E$7*(1-$B2115)+fee_fx*Inputs!$D$7-cost_acc-cost_wd*Inputs!$E$7*(1-$B2115)-cost_fx*Inputs!$D$7))</f>
        <v>373392.004227514</v>
      </c>
      <c r="I2115" s="0" t="n">
        <f aca="false">12*Inputs!$B$8*(MIN(1,$H$52*$C2115)*(ic*Inputs!$C$8+pT-cost_acc-cost_wd*Inputs!$E$8-cost_fx*Inputs!$D$8-cost_ins)+(1-MIN(1,$H$52*$C2115))*(1-MIN(1,Inputs!$G$8*$D2115)*churn_nonbuyers)*(ic*Inputs!$C$8+fee_wd*Inputs!$E$8*(1-$B2115)+fee_fx*Inputs!$D$8-cost_acc-cost_wd*Inputs!$E$8*(1-$B2115)-cost_fx*Inputs!$D$8))</f>
        <v>141271.520764973</v>
      </c>
      <c r="J2115" s="0" t="n">
        <f aca="false">G2115+H2115+I2115-fixed</f>
        <v>-8101.8210629184</v>
      </c>
      <c r="K2115" s="0" t="n">
        <f aca="false">12*Inputs!$B$6*(1-MIN(1,Inputs!$G$6*$D2115)*churn_nonbuyers)*(ic*Inputs!$C$6+fee_wd*Inputs!$E$6*(1-$B2115)+fee_fx*Inputs!$D$6-cost_acc-cost_wd*Inputs!$E$6*(1-$B2115)-cost_fx*Inputs!$D$6)</f>
        <v>143284.91278739</v>
      </c>
      <c r="L2115" s="0" t="n">
        <f aca="false">12*Inputs!$B$7*(1-MIN(1,Inputs!$G$7*$D2115)*churn_nonbuyers)*(ic*Inputs!$C$7+fee_wd*Inputs!$E$7*(1-$B2115)+fee_fx*Inputs!$D$7-cost_acc-cost_wd*Inputs!$E$7*(1-$B2115)-cost_fx*Inputs!$D$7)</f>
        <v>341815.469176434</v>
      </c>
      <c r="M2115" s="0" t="n">
        <f aca="false">12*Inputs!$B$8*(1-MIN(1,Inputs!$G$8*$D2115)*churn_nonbuyers)*(ic*Inputs!$C$8+fee_wd*Inputs!$E$8*(1-$B2115)+fee_fx*Inputs!$D$8-cost_acc-cost_wd*Inputs!$E$8*(1-$B2115)-cost_fx*Inputs!$D$8)</f>
        <v>89987.4034611552</v>
      </c>
      <c r="N2115" s="0" t="n">
        <f aca="false">K2115+L2115+I2115-fixed</f>
        <v>-73628.0972712019</v>
      </c>
      <c r="O2115" s="0" t="n">
        <f aca="false">K2115+L2115+M2115-fixed</f>
        <v>-124912.21457502</v>
      </c>
      <c r="P2115" s="0" t="n">
        <f aca="false">12*Inputs!$B$6*(1-MIN(1,Inputs!$F$6*$D2115))*(ic*Inputs!$C$6+flat_fee-cost_acc-cost_wd*Inputs!$E$6*$E2115-cost_fx*Inputs!$D$6)+12*Inputs!$B$7*(1-MIN(1,Inputs!$F$7*$D2115))*(ic*Inputs!$C$7+flat_fee-cost_acc-cost_wd*Inputs!$E$7*$E2115-cost_fx*Inputs!$D$7)+12*Inputs!$B$8*(1-MIN(1,Inputs!$F$8*$D2115))*(ic*Inputs!$C$8+flat_fee-cost_acc-cost_wd*Inputs!$E$8*$E2115-cost_fx*Inputs!$D$8)-fixed</f>
        <v>-17616.1364029601</v>
      </c>
    </row>
    <row r="2116" customFormat="false" ht="15" hidden="false" customHeight="false" outlineLevel="0" collapsed="false">
      <c r="A2116" s="0" t="n">
        <v>2051</v>
      </c>
      <c r="B2116" s="0" t="n">
        <v>0.32857</v>
      </c>
      <c r="C2116" s="0" t="n">
        <v>1.014322</v>
      </c>
      <c r="D2116" s="0" t="n">
        <v>0.817545</v>
      </c>
      <c r="E2116" s="0" t="n">
        <v>1.428509</v>
      </c>
      <c r="F2116" s="0" t="n">
        <v>0.346954</v>
      </c>
      <c r="G2116" s="0" t="n">
        <f aca="false">12*Inputs!$B$6*(MIN(1,$H$50*$C2116)*(ic*Inputs!$C$6+pS+fee_fx*Inputs!$D$6-cost_acc-cost_wd*Inputs!$E$6*$E2116-cost_fx*Inputs!$D$6-$F2116)+(1-MIN(1,$H$50*$C2116))*(1-MIN(1,Inputs!$G$6*$D2116)*churn_nonbuyers)*(ic*Inputs!$C$6+fee_wd*Inputs!$E$6*(1-$B2116)+fee_fx*Inputs!$D$6-cost_acc-cost_wd*Inputs!$E$6*(1-$B2116)-cost_fx*Inputs!$D$6))</f>
        <v>192398.935126802</v>
      </c>
      <c r="H2116" s="0" t="n">
        <f aca="false">12*Inputs!$B$7*(MIN(1,$H$51*$C2116)*(ic*Inputs!$C$7+pE+fee_fx*Inputs!$D$7-cost_acc-cost_wd*Inputs!$E$7*$E2116-cost_fx*Inputs!$D$7-$F2116)+(1-MIN(1,$H$51*$C2116))*(1-MIN(1,Inputs!$G$7*$D2116)*churn_nonbuyers)*(ic*Inputs!$C$7+fee_wd*Inputs!$E$7*(1-$B2116)+fee_fx*Inputs!$D$7-cost_acc-cost_wd*Inputs!$E$7*(1-$B2116)-cost_fx*Inputs!$D$7))</f>
        <v>357394.156823024</v>
      </c>
      <c r="I2116" s="0" t="n">
        <f aca="false">12*Inputs!$B$8*(MIN(1,$H$52*$C2116)*(ic*Inputs!$C$8+pT-cost_acc-cost_wd*Inputs!$E$8-cost_fx*Inputs!$D$8-cost_ins)+(1-MIN(1,$H$52*$C2116))*(1-MIN(1,Inputs!$G$8*$D2116)*churn_nonbuyers)*(ic*Inputs!$C$8+fee_wd*Inputs!$E$8*(1-$B2116)+fee_fx*Inputs!$D$8-cost_acc-cost_wd*Inputs!$E$8*(1-$B2116)-cost_fx*Inputs!$D$8))</f>
        <v>184734.924310728</v>
      </c>
      <c r="J2116" s="0" t="n">
        <f aca="false">G2116+H2116+I2116-fixed</f>
        <v>34528.0162605543</v>
      </c>
      <c r="K2116" s="0" t="n">
        <f aca="false">12*Inputs!$B$6*(1-MIN(1,Inputs!$G$6*$D2116)*churn_nonbuyers)*(ic*Inputs!$C$6+fee_wd*Inputs!$E$6*(1-$B2116)+fee_fx*Inputs!$D$6-cost_acc-cost_wd*Inputs!$E$6*(1-$B2116)-cost_fx*Inputs!$D$6)</f>
        <v>147979.13587668</v>
      </c>
      <c r="L2116" s="0" t="n">
        <f aca="false">12*Inputs!$B$7*(1-MIN(1,Inputs!$G$7*$D2116)*churn_nonbuyers)*(ic*Inputs!$C$7+fee_wd*Inputs!$E$7*(1-$B2116)+fee_fx*Inputs!$D$7-cost_acc-cost_wd*Inputs!$E$7*(1-$B2116)-cost_fx*Inputs!$D$7)</f>
        <v>347157.337366008</v>
      </c>
      <c r="M2116" s="0" t="n">
        <f aca="false">12*Inputs!$B$8*(1-MIN(1,Inputs!$G$8*$D2116)*churn_nonbuyers)*(ic*Inputs!$C$8+fee_wd*Inputs!$E$8*(1-$B2116)+fee_fx*Inputs!$D$8-cost_acc-cost_wd*Inputs!$E$8*(1-$B2116)-cost_fx*Inputs!$D$8)</f>
        <v>132861.61595784</v>
      </c>
      <c r="N2116" s="0" t="n">
        <f aca="false">K2116+L2116+I2116-fixed</f>
        <v>-20128.6024465838</v>
      </c>
      <c r="O2116" s="0" t="n">
        <f aca="false">K2116+L2116+M2116-fixed</f>
        <v>-72001.9107994719</v>
      </c>
      <c r="P2116" s="0" t="n">
        <f aca="false">12*Inputs!$B$6*(1-MIN(1,Inputs!$F$6*$D2116))*(ic*Inputs!$C$6+flat_fee-cost_acc-cost_wd*Inputs!$E$6*$E2116-cost_fx*Inputs!$D$6)+12*Inputs!$B$7*(1-MIN(1,Inputs!$F$7*$D2116))*(ic*Inputs!$C$7+flat_fee-cost_acc-cost_wd*Inputs!$E$7*$E2116-cost_fx*Inputs!$D$7)+12*Inputs!$B$8*(1-MIN(1,Inputs!$F$8*$D2116))*(ic*Inputs!$C$8+flat_fee-cost_acc-cost_wd*Inputs!$E$8*$E2116-cost_fx*Inputs!$D$8)-fixed</f>
        <v>-30516.4710628</v>
      </c>
    </row>
    <row r="2117" customFormat="false" ht="15" hidden="false" customHeight="false" outlineLevel="0" collapsed="false">
      <c r="A2117" s="0" t="n">
        <v>2052</v>
      </c>
      <c r="B2117" s="0" t="n">
        <v>0.271684</v>
      </c>
      <c r="C2117" s="0" t="n">
        <v>1.013862</v>
      </c>
      <c r="D2117" s="0" t="n">
        <v>1.490843</v>
      </c>
      <c r="E2117" s="0" t="n">
        <v>1.119345</v>
      </c>
      <c r="F2117" s="0" t="n">
        <v>0.083052</v>
      </c>
      <c r="G2117" s="0" t="n">
        <f aca="false">12*Inputs!$B$6*(MIN(1,$H$50*$C2117)*(ic*Inputs!$C$6+pS+fee_fx*Inputs!$D$6-cost_acc-cost_wd*Inputs!$E$6*$E2117-cost_fx*Inputs!$D$6-$F2117)+(1-MIN(1,$H$50*$C2117))*(1-MIN(1,Inputs!$G$6*$D2117)*churn_nonbuyers)*(ic*Inputs!$C$6+fee_wd*Inputs!$E$6*(1-$B2117)+fee_fx*Inputs!$D$6-cost_acc-cost_wd*Inputs!$E$6*(1-$B2117)-cost_fx*Inputs!$D$6))</f>
        <v>207958.600233611</v>
      </c>
      <c r="H2117" s="0" t="n">
        <f aca="false">12*Inputs!$B$7*(MIN(1,$H$51*$C2117)*(ic*Inputs!$C$7+pE+fee_fx*Inputs!$D$7-cost_acc-cost_wd*Inputs!$E$7*$E2117-cost_fx*Inputs!$D$7-$F2117)+(1-MIN(1,$H$51*$C2117))*(1-MIN(1,Inputs!$G$7*$D2117)*churn_nonbuyers)*(ic*Inputs!$C$7+fee_wd*Inputs!$E$7*(1-$B2117)+fee_fx*Inputs!$D$7-cost_acc-cost_wd*Inputs!$E$7*(1-$B2117)-cost_fx*Inputs!$D$7))</f>
        <v>409288.866443767</v>
      </c>
      <c r="I2117" s="0" t="n">
        <f aca="false">12*Inputs!$B$8*(MIN(1,$H$52*$C2117)*(ic*Inputs!$C$8+pT-cost_acc-cost_wd*Inputs!$E$8-cost_fx*Inputs!$D$8-cost_ins)+(1-MIN(1,$H$52*$C2117))*(1-MIN(1,Inputs!$G$8*$D2117)*churn_nonbuyers)*(ic*Inputs!$C$8+fee_wd*Inputs!$E$8*(1-$B2117)+fee_fx*Inputs!$D$8-cost_acc-cost_wd*Inputs!$E$8*(1-$B2117)-cost_fx*Inputs!$D$8))</f>
        <v>146142.124128</v>
      </c>
      <c r="J2117" s="0" t="n">
        <f aca="false">G2117+H2117+I2117-fixed</f>
        <v>63389.5908053782</v>
      </c>
      <c r="K2117" s="0" t="n">
        <f aca="false">12*Inputs!$B$6*(1-MIN(1,Inputs!$G$6*$D2117)*churn_nonbuyers)*(ic*Inputs!$C$6+fee_wd*Inputs!$E$6*(1-$B2117)+fee_fx*Inputs!$D$6-cost_acc-cost_wd*Inputs!$E$6*(1-$B2117)-cost_fx*Inputs!$D$6)</f>
        <v>150366.081525206</v>
      </c>
      <c r="L2117" s="0" t="n">
        <f aca="false">12*Inputs!$B$7*(1-MIN(1,Inputs!$G$7*$D2117)*churn_nonbuyers)*(ic*Inputs!$C$7+fee_wd*Inputs!$E$7*(1-$B2117)+fee_fx*Inputs!$D$7-cost_acc-cost_wd*Inputs!$E$7*(1-$B2117)-cost_fx*Inputs!$D$7)</f>
        <v>347794.032051124</v>
      </c>
      <c r="M2117" s="0" t="n">
        <f aca="false">12*Inputs!$B$8*(1-MIN(1,Inputs!$G$8*$D2117)*churn_nonbuyers)*(ic*Inputs!$C$8+fee_wd*Inputs!$E$8*(1-$B2117)+fee_fx*Inputs!$D$8-cost_acc-cost_wd*Inputs!$E$8*(1-$B2117)-cost_fx*Inputs!$D$8)</f>
        <v>0</v>
      </c>
      <c r="N2117" s="0" t="n">
        <f aca="false">K2117+L2117+I2117-fixed</f>
        <v>-55697.7622956696</v>
      </c>
      <c r="O2117" s="0" t="n">
        <f aca="false">K2117+L2117+M2117-fixed</f>
        <v>-201839.88642367</v>
      </c>
      <c r="P2117" s="0" t="n">
        <f aca="false">12*Inputs!$B$6*(1-MIN(1,Inputs!$F$6*$D2117))*(ic*Inputs!$C$6+flat_fee-cost_acc-cost_wd*Inputs!$E$6*$E2117-cost_fx*Inputs!$D$6)+12*Inputs!$B$7*(1-MIN(1,Inputs!$F$7*$D2117))*(ic*Inputs!$C$7+flat_fee-cost_acc-cost_wd*Inputs!$E$7*$E2117-cost_fx*Inputs!$D$7)+12*Inputs!$B$8*(1-MIN(1,Inputs!$F$8*$D2117))*(ic*Inputs!$C$8+flat_fee-cost_acc-cost_wd*Inputs!$E$8*$E2117-cost_fx*Inputs!$D$8)-fixed</f>
        <v>-243826.0334236</v>
      </c>
    </row>
    <row r="2118" customFormat="false" ht="15" hidden="false" customHeight="false" outlineLevel="0" collapsed="false">
      <c r="A2118" s="0" t="n">
        <v>2053</v>
      </c>
      <c r="B2118" s="0" t="n">
        <v>0.337759</v>
      </c>
      <c r="C2118" s="0" t="n">
        <v>1.088082</v>
      </c>
      <c r="D2118" s="0" t="n">
        <v>1.414384</v>
      </c>
      <c r="E2118" s="0" t="n">
        <v>1.271499</v>
      </c>
      <c r="F2118" s="0" t="n">
        <v>0.109021</v>
      </c>
      <c r="G2118" s="0" t="n">
        <f aca="false">12*Inputs!$B$6*(MIN(1,$H$50*$C2118)*(ic*Inputs!$C$6+pS+fee_fx*Inputs!$D$6-cost_acc-cost_wd*Inputs!$E$6*$E2118-cost_fx*Inputs!$D$6-$F2118)+(1-MIN(1,$H$50*$C2118))*(1-MIN(1,Inputs!$G$6*$D2118)*churn_nonbuyers)*(ic*Inputs!$C$6+fee_wd*Inputs!$E$6*(1-$B2118)+fee_fx*Inputs!$D$6-cost_acc-cost_wd*Inputs!$E$6*(1-$B2118)-cost_fx*Inputs!$D$6))</f>
        <v>200204.04819884</v>
      </c>
      <c r="H2118" s="0" t="n">
        <f aca="false">12*Inputs!$B$7*(MIN(1,$H$51*$C2118)*(ic*Inputs!$C$7+pE+fee_fx*Inputs!$D$7-cost_acc-cost_wd*Inputs!$E$7*$E2118-cost_fx*Inputs!$D$7-$F2118)+(1-MIN(1,$H$51*$C2118))*(1-MIN(1,Inputs!$G$7*$D2118)*churn_nonbuyers)*(ic*Inputs!$C$7+fee_wd*Inputs!$E$7*(1-$B2118)+fee_fx*Inputs!$D$7-cost_acc-cost_wd*Inputs!$E$7*(1-$B2118)-cost_fx*Inputs!$D$7))</f>
        <v>388416.994484765</v>
      </c>
      <c r="I2118" s="0" t="n">
        <f aca="false">12*Inputs!$B$8*(MIN(1,$H$52*$C2118)*(ic*Inputs!$C$8+pT-cost_acc-cost_wd*Inputs!$E$8-cost_fx*Inputs!$D$8-cost_ins)+(1-MIN(1,$H$52*$C2118))*(1-MIN(1,Inputs!$G$8*$D2118)*churn_nonbuyers)*(ic*Inputs!$C$8+fee_wd*Inputs!$E$8*(1-$B2118)+fee_fx*Inputs!$D$8-cost_acc-cost_wd*Inputs!$E$8*(1-$B2118)-cost_fx*Inputs!$D$8))</f>
        <v>157574.714475741</v>
      </c>
      <c r="J2118" s="0" t="n">
        <f aca="false">G2118+H2118+I2118-fixed</f>
        <v>46195.7571593457</v>
      </c>
      <c r="K2118" s="0" t="n">
        <f aca="false">12*Inputs!$B$6*(1-MIN(1,Inputs!$G$6*$D2118)*churn_nonbuyers)*(ic*Inputs!$C$6+fee_wd*Inputs!$E$6*(1-$B2118)+fee_fx*Inputs!$D$6-cost_acc-cost_wd*Inputs!$E$6*(1-$B2118)-cost_fx*Inputs!$D$6)</f>
        <v>142145.303943283</v>
      </c>
      <c r="L2118" s="0" t="n">
        <f aca="false">12*Inputs!$B$7*(1-MIN(1,Inputs!$G$7*$D2118)*churn_nonbuyers)*(ic*Inputs!$C$7+fee_wd*Inputs!$E$7*(1-$B2118)+fee_fx*Inputs!$D$7-cost_acc-cost_wd*Inputs!$E$7*(1-$B2118)-cost_fx*Inputs!$D$7)</f>
        <v>339518.06953397</v>
      </c>
      <c r="M2118" s="0" t="n">
        <f aca="false">12*Inputs!$B$8*(1-MIN(1,Inputs!$G$8*$D2118)*churn_nonbuyers)*(ic*Inputs!$C$8+fee_wd*Inputs!$E$8*(1-$B2118)+fee_fx*Inputs!$D$8-cost_acc-cost_wd*Inputs!$E$8*(1-$B2118)-cost_fx*Inputs!$D$8)</f>
        <v>3080.53477532161</v>
      </c>
      <c r="N2118" s="0" t="n">
        <f aca="false">K2118+L2118+I2118-fixed</f>
        <v>-60761.9120470063</v>
      </c>
      <c r="O2118" s="0" t="n">
        <f aca="false">K2118+L2118+M2118-fixed</f>
        <v>-215256.091747425</v>
      </c>
      <c r="P2118" s="0" t="n">
        <f aca="false">12*Inputs!$B$6*(1-MIN(1,Inputs!$F$6*$D2118))*(ic*Inputs!$C$6+flat_fee-cost_acc-cost_wd*Inputs!$E$6*$E2118-cost_fx*Inputs!$D$6)+12*Inputs!$B$7*(1-MIN(1,Inputs!$F$7*$D2118))*(ic*Inputs!$C$7+flat_fee-cost_acc-cost_wd*Inputs!$E$7*$E2118-cost_fx*Inputs!$D$7)+12*Inputs!$B$8*(1-MIN(1,Inputs!$F$8*$D2118))*(ic*Inputs!$C$8+flat_fee-cost_acc-cost_wd*Inputs!$E$8*$E2118-cost_fx*Inputs!$D$8)-fixed</f>
        <v>-253497.14636416</v>
      </c>
    </row>
    <row r="2119" customFormat="false" ht="15" hidden="false" customHeight="false" outlineLevel="0" collapsed="false">
      <c r="A2119" s="0" t="n">
        <v>2054</v>
      </c>
      <c r="B2119" s="0" t="n">
        <v>0.388385</v>
      </c>
      <c r="C2119" s="0" t="n">
        <v>0.71672</v>
      </c>
      <c r="D2119" s="0" t="n">
        <v>0.907377</v>
      </c>
      <c r="E2119" s="0" t="n">
        <v>1.323052</v>
      </c>
      <c r="F2119" s="0" t="n">
        <v>0.189503</v>
      </c>
      <c r="G2119" s="0" t="n">
        <f aca="false">12*Inputs!$B$6*(MIN(1,$H$50*$C2119)*(ic*Inputs!$C$6+pS+fee_fx*Inputs!$D$6-cost_acc-cost_wd*Inputs!$E$6*$E2119-cost_fx*Inputs!$D$6-$F2119)+(1-MIN(1,$H$50*$C2119))*(1-MIN(1,Inputs!$G$6*$D2119)*churn_nonbuyers)*(ic*Inputs!$C$6+fee_wd*Inputs!$E$6*(1-$B2119)+fee_fx*Inputs!$D$6-cost_acc-cost_wd*Inputs!$E$6*(1-$B2119)-cost_fx*Inputs!$D$6))</f>
        <v>175303.254383485</v>
      </c>
      <c r="H2119" s="0" t="n">
        <f aca="false">12*Inputs!$B$7*(MIN(1,$H$51*$C2119)*(ic*Inputs!$C$7+pE+fee_fx*Inputs!$D$7-cost_acc-cost_wd*Inputs!$E$7*$E2119-cost_fx*Inputs!$D$7-$F2119)+(1-MIN(1,$H$51*$C2119))*(1-MIN(1,Inputs!$G$7*$D2119)*churn_nonbuyers)*(ic*Inputs!$C$7+fee_wd*Inputs!$E$7*(1-$B2119)+fee_fx*Inputs!$D$7-cost_acc-cost_wd*Inputs!$E$7*(1-$B2119)-cost_fx*Inputs!$D$7))</f>
        <v>362937.012261934</v>
      </c>
      <c r="I2119" s="0" t="n">
        <f aca="false">12*Inputs!$B$8*(MIN(1,$H$52*$C2119)*(ic*Inputs!$C$8+pT-cost_acc-cost_wd*Inputs!$E$8-cost_fx*Inputs!$D$8-cost_ins)+(1-MIN(1,$H$52*$C2119))*(1-MIN(1,Inputs!$G$8*$D2119)*churn_nonbuyers)*(ic*Inputs!$C$8+fee_wd*Inputs!$E$8*(1-$B2119)+fee_fx*Inputs!$D$8-cost_acc-cost_wd*Inputs!$E$8*(1-$B2119)-cost_fx*Inputs!$D$8))</f>
        <v>159260.08743634</v>
      </c>
      <c r="J2119" s="0" t="n">
        <f aca="false">G2119+H2119+I2119-fixed</f>
        <v>-2499.64591824112</v>
      </c>
      <c r="K2119" s="0" t="n">
        <f aca="false">12*Inputs!$B$6*(1-MIN(1,Inputs!$G$6*$D2119)*churn_nonbuyers)*(ic*Inputs!$C$6+fee_wd*Inputs!$E$6*(1-$B2119)+fee_fx*Inputs!$D$6-cost_acc-cost_wd*Inputs!$E$6*(1-$B2119)-cost_fx*Inputs!$D$6)</f>
        <v>139063.563476244</v>
      </c>
      <c r="L2119" s="0" t="n">
        <f aca="false">12*Inputs!$B$7*(1-MIN(1,Inputs!$G$7*$D2119)*churn_nonbuyers)*(ic*Inputs!$C$7+fee_wd*Inputs!$E$7*(1-$B2119)+fee_fx*Inputs!$D$7-cost_acc-cost_wd*Inputs!$E$7*(1-$B2119)-cost_fx*Inputs!$D$7)</f>
        <v>337819.345989746</v>
      </c>
      <c r="M2119" s="0" t="n">
        <f aca="false">12*Inputs!$B$8*(1-MIN(1,Inputs!$G$8*$D2119)*churn_nonbuyers)*(ic*Inputs!$C$8+fee_wd*Inputs!$E$8*(1-$B2119)+fee_fx*Inputs!$D$8-cost_acc-cost_wd*Inputs!$E$8*(1-$B2119)-cost_fx*Inputs!$D$8)</f>
        <v>112281.053342472</v>
      </c>
      <c r="N2119" s="0" t="n">
        <f aca="false">K2119+L2119+I2119-fixed</f>
        <v>-63857.0030976691</v>
      </c>
      <c r="O2119" s="0" t="n">
        <f aca="false">K2119+L2119+M2119-fixed</f>
        <v>-110836.037191538</v>
      </c>
      <c r="P2119" s="0" t="n">
        <f aca="false">12*Inputs!$B$6*(1-MIN(1,Inputs!$F$6*$D2119))*(ic*Inputs!$C$6+flat_fee-cost_acc-cost_wd*Inputs!$E$6*$E2119-cost_fx*Inputs!$D$6)+12*Inputs!$B$7*(1-MIN(1,Inputs!$F$7*$D2119))*(ic*Inputs!$C$7+flat_fee-cost_acc-cost_wd*Inputs!$E$7*$E2119-cost_fx*Inputs!$D$7)+12*Inputs!$B$8*(1-MIN(1,Inputs!$F$8*$D2119))*(ic*Inputs!$C$8+flat_fee-cost_acc-cost_wd*Inputs!$E$8*$E2119-cost_fx*Inputs!$D$8)-fixed</f>
        <v>-24035.0517510399</v>
      </c>
    </row>
    <row r="2120" customFormat="false" ht="15" hidden="false" customHeight="false" outlineLevel="0" collapsed="false">
      <c r="A2120" s="0" t="n">
        <v>2055</v>
      </c>
      <c r="B2120" s="0" t="n">
        <v>0.181246</v>
      </c>
      <c r="C2120" s="0" t="n">
        <v>0.784483</v>
      </c>
      <c r="D2120" s="0" t="n">
        <v>0.996397</v>
      </c>
      <c r="E2120" s="0" t="n">
        <v>1.039016</v>
      </c>
      <c r="F2120" s="0" t="n">
        <v>0.102801</v>
      </c>
      <c r="G2120" s="0" t="n">
        <f aca="false">12*Inputs!$B$6*(MIN(1,$H$50*$C2120)*(ic*Inputs!$C$6+pS+fee_fx*Inputs!$D$6-cost_acc-cost_wd*Inputs!$E$6*$E2120-cost_fx*Inputs!$D$6-$F2120)+(1-MIN(1,$H$50*$C2120))*(1-MIN(1,Inputs!$G$6*$D2120)*churn_nonbuyers)*(ic*Inputs!$C$6+fee_wd*Inputs!$E$6*(1-$B2120)+fee_fx*Inputs!$D$6-cost_acc-cost_wd*Inputs!$E$6*(1-$B2120)-cost_fx*Inputs!$D$6))</f>
        <v>211386.05885989</v>
      </c>
      <c r="H2120" s="0" t="n">
        <f aca="false">12*Inputs!$B$7*(MIN(1,$H$51*$C2120)*(ic*Inputs!$C$7+pE+fee_fx*Inputs!$D$7-cost_acc-cost_wd*Inputs!$E$7*$E2120-cost_fx*Inputs!$D$7-$F2120)+(1-MIN(1,$H$51*$C2120))*(1-MIN(1,Inputs!$G$7*$D2120)*churn_nonbuyers)*(ic*Inputs!$C$7+fee_wd*Inputs!$E$7*(1-$B2120)+fee_fx*Inputs!$D$7-cost_acc-cost_wd*Inputs!$E$7*(1-$B2120)-cost_fx*Inputs!$D$7))</f>
        <v>414118.497454135</v>
      </c>
      <c r="I2120" s="0" t="n">
        <f aca="false">12*Inputs!$B$8*(MIN(1,$H$52*$C2120)*(ic*Inputs!$C$8+pT-cost_acc-cost_wd*Inputs!$E$8-cost_fx*Inputs!$D$8-cost_ins)+(1-MIN(1,$H$52*$C2120))*(1-MIN(1,Inputs!$G$8*$D2120)*churn_nonbuyers)*(ic*Inputs!$C$8+fee_wd*Inputs!$E$8*(1-$B2120)+fee_fx*Inputs!$D$8-cost_acc-cost_wd*Inputs!$E$8*(1-$B2120)-cost_fx*Inputs!$D$8))</f>
        <v>156411.454071094</v>
      </c>
      <c r="J2120" s="0" t="n">
        <f aca="false">G2120+H2120+I2120-fixed</f>
        <v>81916.0103851187</v>
      </c>
      <c r="K2120" s="0" t="n">
        <f aca="false">12*Inputs!$B$6*(1-MIN(1,Inputs!$G$6*$D2120)*churn_nonbuyers)*(ic*Inputs!$C$6+fee_wd*Inputs!$E$6*(1-$B2120)+fee_fx*Inputs!$D$6-cost_acc-cost_wd*Inputs!$E$6*(1-$B2120)-cost_fx*Inputs!$D$6)</f>
        <v>166757.163628766</v>
      </c>
      <c r="L2120" s="0" t="n">
        <f aca="false">12*Inputs!$B$7*(1-MIN(1,Inputs!$G$7*$D2120)*churn_nonbuyers)*(ic*Inputs!$C$7+fee_wd*Inputs!$E$7*(1-$B2120)+fee_fx*Inputs!$D$7-cost_acc-cost_wd*Inputs!$E$7*(1-$B2120)-cost_fx*Inputs!$D$7)</f>
        <v>365828.31952126</v>
      </c>
      <c r="M2120" s="0" t="n">
        <f aca="false">12*Inputs!$B$8*(1-MIN(1,Inputs!$G$8*$D2120)*churn_nonbuyers)*(ic*Inputs!$C$8+fee_wd*Inputs!$E$8*(1-$B2120)+fee_fx*Inputs!$D$8-cost_acc-cost_wd*Inputs!$E$8*(1-$B2120)-cost_fx*Inputs!$D$8)</f>
        <v>96111.3292542432</v>
      </c>
      <c r="N2120" s="0" t="n">
        <f aca="false">K2120+L2120+I2120-fixed</f>
        <v>-11003.0627788801</v>
      </c>
      <c r="O2120" s="0" t="n">
        <f aca="false">K2120+L2120+M2120-fixed</f>
        <v>-71303.1875957307</v>
      </c>
      <c r="P2120" s="0" t="n">
        <f aca="false">12*Inputs!$B$6*(1-MIN(1,Inputs!$F$6*$D2120))*(ic*Inputs!$C$6+flat_fee-cost_acc-cost_wd*Inputs!$E$6*$E2120-cost_fx*Inputs!$D$6)+12*Inputs!$B$7*(1-MIN(1,Inputs!$F$7*$D2120))*(ic*Inputs!$C$7+flat_fee-cost_acc-cost_wd*Inputs!$E$7*$E2120-cost_fx*Inputs!$D$7)+12*Inputs!$B$8*(1-MIN(1,Inputs!$F$8*$D2120))*(ic*Inputs!$C$8+flat_fee-cost_acc-cost_wd*Inputs!$E$8*$E2120-cost_fx*Inputs!$D$8)-fixed</f>
        <v>55615.1826684801</v>
      </c>
    </row>
    <row r="2121" customFormat="false" ht="15" hidden="false" customHeight="false" outlineLevel="0" collapsed="false">
      <c r="A2121" s="0" t="n">
        <v>2056</v>
      </c>
      <c r="B2121" s="0" t="n">
        <v>0.209421</v>
      </c>
      <c r="C2121" s="0" t="n">
        <v>1.025584</v>
      </c>
      <c r="D2121" s="0" t="n">
        <v>1.359915</v>
      </c>
      <c r="E2121" s="0" t="n">
        <v>1.125585</v>
      </c>
      <c r="F2121" s="0" t="n">
        <v>0.152736</v>
      </c>
      <c r="G2121" s="0" t="n">
        <f aca="false">12*Inputs!$B$6*(MIN(1,$H$50*$C2121)*(ic*Inputs!$C$6+pS+fee_fx*Inputs!$D$6-cost_acc-cost_wd*Inputs!$E$6*$E2121-cost_fx*Inputs!$D$6-$F2121)+(1-MIN(1,$H$50*$C2121))*(1-MIN(1,Inputs!$G$6*$D2121)*churn_nonbuyers)*(ic*Inputs!$C$6+fee_wd*Inputs!$E$6*(1-$B2121)+fee_fx*Inputs!$D$6-cost_acc-cost_wd*Inputs!$E$6*(1-$B2121)-cost_fx*Inputs!$D$6))</f>
        <v>215477.430504236</v>
      </c>
      <c r="H2121" s="0" t="n">
        <f aca="false">12*Inputs!$B$7*(MIN(1,$H$51*$C2121)*(ic*Inputs!$C$7+pE+fee_fx*Inputs!$D$7-cost_acc-cost_wd*Inputs!$E$7*$E2121-cost_fx*Inputs!$D$7-$F2121)+(1-MIN(1,$H$51*$C2121))*(1-MIN(1,Inputs!$G$7*$D2121)*churn_nonbuyers)*(ic*Inputs!$C$7+fee_wd*Inputs!$E$7*(1-$B2121)+fee_fx*Inputs!$D$7-cost_acc-cost_wd*Inputs!$E$7*(1-$B2121)-cost_fx*Inputs!$D$7))</f>
        <v>411061.5577579</v>
      </c>
      <c r="I2121" s="0" t="n">
        <f aca="false">12*Inputs!$B$8*(MIN(1,$H$52*$C2121)*(ic*Inputs!$C$8+pT-cost_acc-cost_wd*Inputs!$E$8-cost_fx*Inputs!$D$8-cost_ins)+(1-MIN(1,$H$52*$C2121))*(1-MIN(1,Inputs!$G$8*$D2121)*churn_nonbuyers)*(ic*Inputs!$C$8+fee_wd*Inputs!$E$8*(1-$B2121)+fee_fx*Inputs!$D$8-cost_acc-cost_wd*Inputs!$E$8*(1-$B2121)-cost_fx*Inputs!$D$8))</f>
        <v>152120.558368838</v>
      </c>
      <c r="J2121" s="0" t="n">
        <f aca="false">G2121+H2121+I2121-fixed</f>
        <v>78659.5466309743</v>
      </c>
      <c r="K2121" s="0" t="n">
        <f aca="false">12*Inputs!$B$6*(1-MIN(1,Inputs!$G$6*$D2121)*churn_nonbuyers)*(ic*Inputs!$C$6+fee_wd*Inputs!$E$6*(1-$B2121)+fee_fx*Inputs!$D$6-cost_acc-cost_wd*Inputs!$E$6*(1-$B2121)-cost_fx*Inputs!$D$6)</f>
        <v>159785.955066348</v>
      </c>
      <c r="L2121" s="0" t="n">
        <f aca="false">12*Inputs!$B$7*(1-MIN(1,Inputs!$G$7*$D2121)*churn_nonbuyers)*(ic*Inputs!$C$7+fee_wd*Inputs!$E$7*(1-$B2121)+fee_fx*Inputs!$D$7-cost_acc-cost_wd*Inputs!$E$7*(1-$B2121)-cost_fx*Inputs!$D$7)</f>
        <v>357824.157519809</v>
      </c>
      <c r="M2121" s="0" t="n">
        <f aca="false">12*Inputs!$B$8*(1-MIN(1,Inputs!$G$8*$D2121)*churn_nonbuyers)*(ic*Inputs!$C$8+fee_wd*Inputs!$E$8*(1-$B2121)+fee_fx*Inputs!$D$8-cost_acc-cost_wd*Inputs!$E$8*(1-$B2121)-cost_fx*Inputs!$D$8)</f>
        <v>15203.516709624</v>
      </c>
      <c r="N2121" s="0" t="n">
        <f aca="false">K2121+L2121+I2121-fixed</f>
        <v>-30269.3290450054</v>
      </c>
      <c r="O2121" s="0" t="n">
        <f aca="false">K2121+L2121+M2121-fixed</f>
        <v>-167186.370704219</v>
      </c>
      <c r="P2121" s="0" t="n">
        <f aca="false">12*Inputs!$B$6*(1-MIN(1,Inputs!$F$6*$D2121))*(ic*Inputs!$C$6+flat_fee-cost_acc-cost_wd*Inputs!$E$6*$E2121-cost_fx*Inputs!$D$6)+12*Inputs!$B$7*(1-MIN(1,Inputs!$F$7*$D2121))*(ic*Inputs!$C$7+flat_fee-cost_acc-cost_wd*Inputs!$E$7*$E2121-cost_fx*Inputs!$D$7)+12*Inputs!$B$8*(1-MIN(1,Inputs!$F$8*$D2121))*(ic*Inputs!$C$8+flat_fee-cost_acc-cost_wd*Inputs!$E$8*$E2121-cost_fx*Inputs!$D$8)-fixed</f>
        <v>-175898.884054</v>
      </c>
    </row>
    <row r="2122" customFormat="false" ht="15" hidden="false" customHeight="false" outlineLevel="0" collapsed="false">
      <c r="A2122" s="0" t="n">
        <v>2057</v>
      </c>
      <c r="B2122" s="0" t="n">
        <v>0.208198</v>
      </c>
      <c r="C2122" s="0" t="n">
        <v>0.674799</v>
      </c>
      <c r="D2122" s="0" t="n">
        <v>0.846218</v>
      </c>
      <c r="E2122" s="0" t="n">
        <v>1.118047</v>
      </c>
      <c r="F2122" s="0" t="n">
        <v>0.101942</v>
      </c>
      <c r="G2122" s="0" t="n">
        <f aca="false">12*Inputs!$B$6*(MIN(1,$H$50*$C2122)*(ic*Inputs!$C$6+pS+fee_fx*Inputs!$D$6-cost_acc-cost_wd*Inputs!$E$6*$E2122-cost_fx*Inputs!$D$6-$F2122)+(1-MIN(1,$H$50*$C2122))*(1-MIN(1,Inputs!$G$6*$D2122)*churn_nonbuyers)*(ic*Inputs!$C$6+fee_wd*Inputs!$E$6*(1-$B2122)+fee_fx*Inputs!$D$6-cost_acc-cost_wd*Inputs!$E$6*(1-$B2122)-cost_fx*Inputs!$D$6))</f>
        <v>201661.274613617</v>
      </c>
      <c r="H2122" s="0" t="n">
        <f aca="false">12*Inputs!$B$7*(MIN(1,$H$51*$C2122)*(ic*Inputs!$C$7+pE+fee_fx*Inputs!$D$7-cost_acc-cost_wd*Inputs!$E$7*$E2122-cost_fx*Inputs!$D$7-$F2122)+(1-MIN(1,$H$51*$C2122))*(1-MIN(1,Inputs!$G$7*$D2122)*churn_nonbuyers)*(ic*Inputs!$C$7+fee_wd*Inputs!$E$7*(1-$B2122)+fee_fx*Inputs!$D$7-cost_acc-cost_wd*Inputs!$E$7*(1-$B2122)-cost_fx*Inputs!$D$7))</f>
        <v>399735.297611961</v>
      </c>
      <c r="I2122" s="0" t="n">
        <f aca="false">12*Inputs!$B$8*(MIN(1,$H$52*$C2122)*(ic*Inputs!$C$8+pT-cost_acc-cost_wd*Inputs!$E$8-cost_fx*Inputs!$D$8-cost_ins)+(1-MIN(1,$H$52*$C2122))*(1-MIN(1,Inputs!$G$8*$D2122)*churn_nonbuyers)*(ic*Inputs!$C$8+fee_wd*Inputs!$E$8*(1-$B2122)+fee_fx*Inputs!$D$8-cost_acc-cost_wd*Inputs!$E$8*(1-$B2122)-cost_fx*Inputs!$D$8))</f>
        <v>165324.530431848</v>
      </c>
      <c r="J2122" s="0" t="n">
        <f aca="false">G2122+H2122+I2122-fixed</f>
        <v>66721.102657425</v>
      </c>
      <c r="K2122" s="0" t="n">
        <f aca="false">12*Inputs!$B$6*(1-MIN(1,Inputs!$G$6*$D2122)*churn_nonbuyers)*(ic*Inputs!$C$6+fee_wd*Inputs!$E$6*(1-$B2122)+fee_fx*Inputs!$D$6-cost_acc-cost_wd*Inputs!$E$6*(1-$B2122)-cost_fx*Inputs!$D$6)</f>
        <v>164358.113005181</v>
      </c>
      <c r="L2122" s="0" t="n">
        <f aca="false">12*Inputs!$B$7*(1-MIN(1,Inputs!$G$7*$D2122)*churn_nonbuyers)*(ic*Inputs!$C$7+fee_wd*Inputs!$E$7*(1-$B2122)+fee_fx*Inputs!$D$7-cost_acc-cost_wd*Inputs!$E$7*(1-$B2122)-cost_fx*Inputs!$D$7)</f>
        <v>363744.736539109</v>
      </c>
      <c r="M2122" s="0" t="n">
        <f aca="false">12*Inputs!$B$8*(1-MIN(1,Inputs!$G$8*$D2122)*churn_nonbuyers)*(ic*Inputs!$C$8+fee_wd*Inputs!$E$8*(1-$B2122)+fee_fx*Inputs!$D$8-cost_acc-cost_wd*Inputs!$E$8*(1-$B2122)-cost_fx*Inputs!$D$8)</f>
        <v>128982.28543751</v>
      </c>
      <c r="N2122" s="0" t="n">
        <f aca="false">K2122+L2122+I2122-fixed</f>
        <v>-6572.62002386292</v>
      </c>
      <c r="O2122" s="0" t="n">
        <f aca="false">K2122+L2122+M2122-fixed</f>
        <v>-42914.8650182004</v>
      </c>
      <c r="P2122" s="0" t="n">
        <f aca="false">12*Inputs!$B$6*(1-MIN(1,Inputs!$F$6*$D2122))*(ic*Inputs!$C$6+flat_fee-cost_acc-cost_wd*Inputs!$E$6*$E2122-cost_fx*Inputs!$D$6)+12*Inputs!$B$7*(1-MIN(1,Inputs!$F$7*$D2122))*(ic*Inputs!$C$7+flat_fee-cost_acc-cost_wd*Inputs!$E$7*$E2122-cost_fx*Inputs!$D$7)+12*Inputs!$B$8*(1-MIN(1,Inputs!$F$8*$D2122))*(ic*Inputs!$C$8+flat_fee-cost_acc-cost_wd*Inputs!$E$8*$E2122-cost_fx*Inputs!$D$8)-fixed</f>
        <v>101840.83079504</v>
      </c>
    </row>
    <row r="2123" customFormat="false" ht="15" hidden="false" customHeight="false" outlineLevel="0" collapsed="false">
      <c r="A2123" s="0" t="n">
        <v>2058</v>
      </c>
      <c r="B2123" s="0" t="n">
        <v>0.202313</v>
      </c>
      <c r="C2123" s="0" t="n">
        <v>0.849756</v>
      </c>
      <c r="D2123" s="0" t="n">
        <v>0.905505</v>
      </c>
      <c r="E2123" s="0" t="n">
        <v>1.224625</v>
      </c>
      <c r="F2123" s="0" t="n">
        <v>0.244827</v>
      </c>
      <c r="G2123" s="0" t="n">
        <f aca="false">12*Inputs!$B$6*(MIN(1,$H$50*$C2123)*(ic*Inputs!$C$6+pS+fee_fx*Inputs!$D$6-cost_acc-cost_wd*Inputs!$E$6*$E2123-cost_fx*Inputs!$D$6-$F2123)+(1-MIN(1,$H$50*$C2123))*(1-MIN(1,Inputs!$G$6*$D2123)*churn_nonbuyers)*(ic*Inputs!$C$6+fee_wd*Inputs!$E$6*(1-$B2123)+fee_fx*Inputs!$D$6-cost_acc-cost_wd*Inputs!$E$6*(1-$B2123)-cost_fx*Inputs!$D$6))</f>
        <v>206728.802374156</v>
      </c>
      <c r="H2123" s="0" t="n">
        <f aca="false">12*Inputs!$B$7*(MIN(1,$H$51*$C2123)*(ic*Inputs!$C$7+pE+fee_fx*Inputs!$D$7-cost_acc-cost_wd*Inputs!$E$7*$E2123-cost_fx*Inputs!$D$7-$F2123)+(1-MIN(1,$H$51*$C2123))*(1-MIN(1,Inputs!$G$7*$D2123)*churn_nonbuyers)*(ic*Inputs!$C$7+fee_wd*Inputs!$E$7*(1-$B2123)+fee_fx*Inputs!$D$7-cost_acc-cost_wd*Inputs!$E$7*(1-$B2123)-cost_fx*Inputs!$D$7))</f>
        <v>391745.922803298</v>
      </c>
      <c r="I2123" s="0" t="n">
        <f aca="false">12*Inputs!$B$8*(MIN(1,$H$52*$C2123)*(ic*Inputs!$C$8+pT-cost_acc-cost_wd*Inputs!$E$8-cost_fx*Inputs!$D$8-cost_ins)+(1-MIN(1,$H$52*$C2123))*(1-MIN(1,Inputs!$G$8*$D2123)*churn_nonbuyers)*(ic*Inputs!$C$8+fee_wd*Inputs!$E$8*(1-$B2123)+fee_fx*Inputs!$D$8-cost_acc-cost_wd*Inputs!$E$8*(1-$B2123)-cost_fx*Inputs!$D$8))</f>
        <v>169468.630764022</v>
      </c>
      <c r="J2123" s="0" t="n">
        <f aca="false">G2123+H2123+I2123-fixed</f>
        <v>67943.3559414758</v>
      </c>
      <c r="K2123" s="0" t="n">
        <f aca="false">12*Inputs!$B$6*(1-MIN(1,Inputs!$G$6*$D2123)*churn_nonbuyers)*(ic*Inputs!$C$6+fee_wd*Inputs!$E$6*(1-$B2123)+fee_fx*Inputs!$D$6-cost_acc-cost_wd*Inputs!$E$6*(1-$B2123)-cost_fx*Inputs!$D$6)</f>
        <v>164658.444718068</v>
      </c>
      <c r="L2123" s="0" t="n">
        <f aca="false">12*Inputs!$B$7*(1-MIN(1,Inputs!$G$7*$D2123)*churn_nonbuyers)*(ic*Inputs!$C$7+fee_wd*Inputs!$E$7*(1-$B2123)+fee_fx*Inputs!$D$7-cost_acc-cost_wd*Inputs!$E$7*(1-$B2123)-cost_fx*Inputs!$D$7)</f>
        <v>363905.343790841</v>
      </c>
      <c r="M2123" s="0" t="n">
        <f aca="false">12*Inputs!$B$8*(1-MIN(1,Inputs!$G$8*$D2123)*churn_nonbuyers)*(ic*Inputs!$C$8+fee_wd*Inputs!$E$8*(1-$B2123)+fee_fx*Inputs!$D$8-cost_acc-cost_wd*Inputs!$E$8*(1-$B2123)-cost_fx*Inputs!$D$8)</f>
        <v>115954.560150984</v>
      </c>
      <c r="N2123" s="0" t="n">
        <f aca="false">K2123+L2123+I2123-fixed</f>
        <v>-1967.58072706871</v>
      </c>
      <c r="O2123" s="0" t="n">
        <f aca="false">K2123+L2123+M2123-fixed</f>
        <v>-55481.651340107</v>
      </c>
      <c r="P2123" s="0" t="n">
        <f aca="false">12*Inputs!$B$6*(1-MIN(1,Inputs!$F$6*$D2123))*(ic*Inputs!$C$6+flat_fee-cost_acc-cost_wd*Inputs!$E$6*$E2123-cost_fx*Inputs!$D$6)+12*Inputs!$B$7*(1-MIN(1,Inputs!$F$7*$D2123))*(ic*Inputs!$C$7+flat_fee-cost_acc-cost_wd*Inputs!$E$7*$E2123-cost_fx*Inputs!$D$7)+12*Inputs!$B$8*(1-MIN(1,Inputs!$F$8*$D2123))*(ic*Inputs!$C$8+flat_fee-cost_acc-cost_wd*Inputs!$E$8*$E2123-cost_fx*Inputs!$D$8)-fixed</f>
        <v>21628.1509100001</v>
      </c>
    </row>
    <row r="2124" customFormat="false" ht="15" hidden="false" customHeight="false" outlineLevel="0" collapsed="false">
      <c r="A2124" s="0" t="n">
        <v>2059</v>
      </c>
      <c r="B2124" s="0" t="n">
        <v>0.445247</v>
      </c>
      <c r="C2124" s="0" t="n">
        <v>0.955455</v>
      </c>
      <c r="D2124" s="0" t="n">
        <v>1.422601</v>
      </c>
      <c r="E2124" s="0" t="n">
        <v>1.017811</v>
      </c>
      <c r="F2124" s="0" t="n">
        <v>0.061296</v>
      </c>
      <c r="G2124" s="0" t="n">
        <f aca="false">12*Inputs!$B$6*(MIN(1,$H$50*$C2124)*(ic*Inputs!$C$6+pS+fee_fx*Inputs!$D$6-cost_acc-cost_wd*Inputs!$E$6*$E2124-cost_fx*Inputs!$D$6-$F2124)+(1-MIN(1,$H$50*$C2124))*(1-MIN(1,Inputs!$G$6*$D2124)*churn_nonbuyers)*(ic*Inputs!$C$6+fee_wd*Inputs!$E$6*(1-$B2124)+fee_fx*Inputs!$D$6-cost_acc-cost_wd*Inputs!$E$6*(1-$B2124)-cost_fx*Inputs!$D$6))</f>
        <v>186426.047949694</v>
      </c>
      <c r="H2124" s="0" t="n">
        <f aca="false">12*Inputs!$B$7*(MIN(1,$H$51*$C2124)*(ic*Inputs!$C$7+pE+fee_fx*Inputs!$D$7-cost_acc-cost_wd*Inputs!$E$7*$E2124-cost_fx*Inputs!$D$7-$F2124)+(1-MIN(1,$H$51*$C2124))*(1-MIN(1,Inputs!$G$7*$D2124)*churn_nonbuyers)*(ic*Inputs!$C$7+fee_wd*Inputs!$E$7*(1-$B2124)+fee_fx*Inputs!$D$7-cost_acc-cost_wd*Inputs!$E$7*(1-$B2124)-cost_fx*Inputs!$D$7))</f>
        <v>403797.582826381</v>
      </c>
      <c r="I2124" s="0" t="n">
        <f aca="false">12*Inputs!$B$8*(MIN(1,$H$52*$C2124)*(ic*Inputs!$C$8+pT-cost_acc-cost_wd*Inputs!$E$8-cost_fx*Inputs!$D$8-cost_ins)+(1-MIN(1,$H$52*$C2124))*(1-MIN(1,Inputs!$G$8*$D2124)*churn_nonbuyers)*(ic*Inputs!$C$8+fee_wd*Inputs!$E$8*(1-$B2124)+fee_fx*Inputs!$D$8-cost_acc-cost_wd*Inputs!$E$8*(1-$B2124)-cost_fx*Inputs!$D$8))</f>
        <v>138145.297061403</v>
      </c>
      <c r="J2124" s="0" t="n">
        <f aca="false">G2124+H2124+I2124-fixed</f>
        <v>28368.9278374778</v>
      </c>
      <c r="K2124" s="0" t="n">
        <f aca="false">12*Inputs!$B$6*(1-MIN(1,Inputs!$G$6*$D2124)*churn_nonbuyers)*(ic*Inputs!$C$6+fee_wd*Inputs!$E$6*(1-$B2124)+fee_fx*Inputs!$D$6-cost_acc-cost_wd*Inputs!$E$6*(1-$B2124)-cost_fx*Inputs!$D$6)</f>
        <v>127705.157477618</v>
      </c>
      <c r="L2124" s="0" t="n">
        <f aca="false">12*Inputs!$B$7*(1-MIN(1,Inputs!$G$7*$D2124)*churn_nonbuyers)*(ic*Inputs!$C$7+fee_wd*Inputs!$E$7*(1-$B2124)+fee_fx*Inputs!$D$7-cost_acc-cost_wd*Inputs!$E$7*(1-$B2124)-cost_fx*Inputs!$D$7)</f>
        <v>324612.976438571</v>
      </c>
      <c r="M2124" s="0" t="n">
        <f aca="false">12*Inputs!$B$8*(1-MIN(1,Inputs!$G$8*$D2124)*churn_nonbuyers)*(ic*Inputs!$C$8+fee_wd*Inputs!$E$8*(1-$B2124)+fee_fx*Inputs!$D$8-cost_acc-cost_wd*Inputs!$E$8*(1-$B2124)-cost_fx*Inputs!$D$8)</f>
        <v>1274.80412221923</v>
      </c>
      <c r="N2124" s="0" t="n">
        <f aca="false">K2124+L2124+I2124-fixed</f>
        <v>-109536.569022408</v>
      </c>
      <c r="O2124" s="0" t="n">
        <f aca="false">K2124+L2124+M2124-fixed</f>
        <v>-246407.061961591</v>
      </c>
      <c r="P2124" s="0" t="n">
        <f aca="false">12*Inputs!$B$6*(1-MIN(1,Inputs!$F$6*$D2124))*(ic*Inputs!$C$6+flat_fee-cost_acc-cost_wd*Inputs!$E$6*$E2124-cost_fx*Inputs!$D$6)+12*Inputs!$B$7*(1-MIN(1,Inputs!$F$7*$D2124))*(ic*Inputs!$C$7+flat_fee-cost_acc-cost_wd*Inputs!$E$7*$E2124-cost_fx*Inputs!$D$7)+12*Inputs!$B$8*(1-MIN(1,Inputs!$F$8*$D2124))*(ic*Inputs!$C$8+flat_fee-cost_acc-cost_wd*Inputs!$E$8*$E2124-cost_fx*Inputs!$D$8)-fixed</f>
        <v>-173732.42158936</v>
      </c>
    </row>
    <row r="2125" customFormat="false" ht="15" hidden="false" customHeight="false" outlineLevel="0" collapsed="false">
      <c r="A2125" s="0" t="n">
        <v>2060</v>
      </c>
      <c r="B2125" s="0" t="n">
        <v>0.144879</v>
      </c>
      <c r="C2125" s="0" t="n">
        <v>0.990325</v>
      </c>
      <c r="D2125" s="0" t="n">
        <v>1.146074</v>
      </c>
      <c r="E2125" s="0" t="n">
        <v>1.156864</v>
      </c>
      <c r="F2125" s="0" t="n">
        <v>0.175063</v>
      </c>
      <c r="G2125" s="0" t="n">
        <f aca="false">12*Inputs!$B$6*(MIN(1,$H$50*$C2125)*(ic*Inputs!$C$6+pS+fee_fx*Inputs!$D$6-cost_acc-cost_wd*Inputs!$E$6*$E2125-cost_fx*Inputs!$D$6-$F2125)+(1-MIN(1,$H$50*$C2125))*(1-MIN(1,Inputs!$G$6*$D2125)*churn_nonbuyers)*(ic*Inputs!$C$6+fee_wd*Inputs!$E$6*(1-$B2125)+fee_fx*Inputs!$D$6-cost_acc-cost_wd*Inputs!$E$6*(1-$B2125)-cost_fx*Inputs!$D$6))</f>
        <v>222094.838465327</v>
      </c>
      <c r="H2125" s="0" t="n">
        <f aca="false">12*Inputs!$B$7*(MIN(1,$H$51*$C2125)*(ic*Inputs!$C$7+pE+fee_fx*Inputs!$D$7-cost_acc-cost_wd*Inputs!$E$7*$E2125-cost_fx*Inputs!$D$7-$F2125)+(1-MIN(1,$H$51*$C2125))*(1-MIN(1,Inputs!$G$7*$D2125)*churn_nonbuyers)*(ic*Inputs!$C$7+fee_wd*Inputs!$E$7*(1-$B2125)+fee_fx*Inputs!$D$7-cost_acc-cost_wd*Inputs!$E$7*(1-$B2125)-cost_fx*Inputs!$D$7))</f>
        <v>411253.80171516</v>
      </c>
      <c r="I2125" s="0" t="n">
        <f aca="false">12*Inputs!$B$8*(MIN(1,$H$52*$C2125)*(ic*Inputs!$C$8+pT-cost_acc-cost_wd*Inputs!$E$8-cost_fx*Inputs!$D$8-cost_ins)+(1-MIN(1,$H$52*$C2125))*(1-MIN(1,Inputs!$G$8*$D2125)*churn_nonbuyers)*(ic*Inputs!$C$8+fee_wd*Inputs!$E$8*(1-$B2125)+fee_fx*Inputs!$D$8-cost_acc-cost_wd*Inputs!$E$8*(1-$B2125)-cost_fx*Inputs!$D$8))</f>
        <v>162128.174556443</v>
      </c>
      <c r="J2125" s="0" t="n">
        <f aca="false">G2125+H2125+I2125-fixed</f>
        <v>95476.8147369294</v>
      </c>
      <c r="K2125" s="0" t="n">
        <f aca="false">12*Inputs!$B$6*(1-MIN(1,Inputs!$G$6*$D2125)*churn_nonbuyers)*(ic*Inputs!$C$6+fee_wd*Inputs!$E$6*(1-$B2125)+fee_fx*Inputs!$D$6-cost_acc-cost_wd*Inputs!$E$6*(1-$B2125)-cost_fx*Inputs!$D$6)</f>
        <v>170380.500876331</v>
      </c>
      <c r="L2125" s="0" t="n">
        <f aca="false">12*Inputs!$B$7*(1-MIN(1,Inputs!$G$7*$D2125)*churn_nonbuyers)*(ic*Inputs!$C$7+fee_wd*Inputs!$E$7*(1-$B2125)+fee_fx*Inputs!$D$7-cost_acc-cost_wd*Inputs!$E$7*(1-$B2125)-cost_fx*Inputs!$D$7)</f>
        <v>369191.814573799</v>
      </c>
      <c r="M2125" s="0" t="n">
        <f aca="false">12*Inputs!$B$8*(1-MIN(1,Inputs!$G$8*$D2125)*churn_nonbuyers)*(ic*Inputs!$C$8+fee_wd*Inputs!$E$8*(1-$B2125)+fee_fx*Inputs!$D$8-cost_acc-cost_wd*Inputs!$E$8*(1-$B2125)-cost_fx*Inputs!$D$8)</f>
        <v>63169.8335295456</v>
      </c>
      <c r="N2125" s="0" t="n">
        <f aca="false">K2125+L2125+I2125-fixed</f>
        <v>1700.49000657245</v>
      </c>
      <c r="O2125" s="0" t="n">
        <f aca="false">K2125+L2125+M2125-fixed</f>
        <v>-97257.8510203245</v>
      </c>
      <c r="P2125" s="0" t="n">
        <f aca="false">12*Inputs!$B$6*(1-MIN(1,Inputs!$F$6*$D2125))*(ic*Inputs!$C$6+flat_fee-cost_acc-cost_wd*Inputs!$E$6*$E2125-cost_fx*Inputs!$D$6)+12*Inputs!$B$7*(1-MIN(1,Inputs!$F$7*$D2125))*(ic*Inputs!$C$7+flat_fee-cost_acc-cost_wd*Inputs!$E$7*$E2125-cost_fx*Inputs!$D$7)+12*Inputs!$B$8*(1-MIN(1,Inputs!$F$8*$D2125))*(ic*Inputs!$C$8+flat_fee-cost_acc-cost_wd*Inputs!$E$8*$E2125-cost_fx*Inputs!$D$8)-fixed</f>
        <v>-74169.1662073601</v>
      </c>
    </row>
    <row r="2126" customFormat="false" ht="15" hidden="false" customHeight="false" outlineLevel="0" collapsed="false">
      <c r="A2126" s="0" t="n">
        <v>2061</v>
      </c>
      <c r="B2126" s="0" t="n">
        <v>0.239654</v>
      </c>
      <c r="C2126" s="0" t="n">
        <v>0.995981</v>
      </c>
      <c r="D2126" s="0" t="n">
        <v>1.088865</v>
      </c>
      <c r="E2126" s="0" t="n">
        <v>1.173725</v>
      </c>
      <c r="F2126" s="0" t="n">
        <v>0.321287</v>
      </c>
      <c r="G2126" s="0" t="n">
        <f aca="false">12*Inputs!$B$6*(MIN(1,$H$50*$C2126)*(ic*Inputs!$C$6+pS+fee_fx*Inputs!$D$6-cost_acc-cost_wd*Inputs!$E$6*$E2126-cost_fx*Inputs!$D$6-$F2126)+(1-MIN(1,$H$50*$C2126))*(1-MIN(1,Inputs!$G$6*$D2126)*churn_nonbuyers)*(ic*Inputs!$C$6+fee_wd*Inputs!$E$6*(1-$B2126)+fee_fx*Inputs!$D$6-cost_acc-cost_wd*Inputs!$E$6*(1-$B2126)-cost_fx*Inputs!$D$6))</f>
        <v>207247.249613049</v>
      </c>
      <c r="H2126" s="0" t="n">
        <f aca="false">12*Inputs!$B$7*(MIN(1,$H$51*$C2126)*(ic*Inputs!$C$7+pE+fee_fx*Inputs!$D$7-cost_acc-cost_wd*Inputs!$E$7*$E2126-cost_fx*Inputs!$D$7-$F2126)+(1-MIN(1,$H$51*$C2126))*(1-MIN(1,Inputs!$G$7*$D2126)*churn_nonbuyers)*(ic*Inputs!$C$7+fee_wd*Inputs!$E$7*(1-$B2126)+fee_fx*Inputs!$D$7-cost_acc-cost_wd*Inputs!$E$7*(1-$B2126)-cost_fx*Inputs!$D$7))</f>
        <v>393623.270745104</v>
      </c>
      <c r="I2126" s="0" t="n">
        <f aca="false">12*Inputs!$B$8*(MIN(1,$H$52*$C2126)*(ic*Inputs!$C$8+pT-cost_acc-cost_wd*Inputs!$E$8-cost_fx*Inputs!$D$8-cost_ins)+(1-MIN(1,$H$52*$C2126))*(1-MIN(1,Inputs!$G$8*$D2126)*churn_nonbuyers)*(ic*Inputs!$C$8+fee_wd*Inputs!$E$8*(1-$B2126)+fee_fx*Inputs!$D$8-cost_acc-cost_wd*Inputs!$E$8*(1-$B2126)-cost_fx*Inputs!$D$8))</f>
        <v>166239.551520443</v>
      </c>
      <c r="J2126" s="0" t="n">
        <f aca="false">G2126+H2126+I2126-fixed</f>
        <v>67110.0718785964</v>
      </c>
      <c r="K2126" s="0" t="n">
        <f aca="false">12*Inputs!$B$6*(1-MIN(1,Inputs!$G$6*$D2126)*churn_nonbuyers)*(ic*Inputs!$C$6+fee_wd*Inputs!$E$6*(1-$B2126)+fee_fx*Inputs!$D$6-cost_acc-cost_wd*Inputs!$E$6*(1-$B2126)-cost_fx*Inputs!$D$6)</f>
        <v>157992.910939512</v>
      </c>
      <c r="L2126" s="0" t="n">
        <f aca="false">12*Inputs!$B$7*(1-MIN(1,Inputs!$G$7*$D2126)*churn_nonbuyers)*(ic*Inputs!$C$7+fee_wd*Inputs!$E$7*(1-$B2126)+fee_fx*Inputs!$D$7-cost_acc-cost_wd*Inputs!$E$7*(1-$B2126)-cost_fx*Inputs!$D$7)</f>
        <v>356646.220643707</v>
      </c>
      <c r="M2126" s="0" t="n">
        <f aca="false">12*Inputs!$B$8*(1-MIN(1,Inputs!$G$8*$D2126)*churn_nonbuyers)*(ic*Inputs!$C$8+fee_wd*Inputs!$E$8*(1-$B2126)+fee_fx*Inputs!$D$8-cost_acc-cost_wd*Inputs!$E$8*(1-$B2126)-cost_fx*Inputs!$D$8)</f>
        <v>74880.681451056</v>
      </c>
      <c r="N2126" s="0" t="n">
        <f aca="false">K2126+L2126+I2126-fixed</f>
        <v>-19121.3168963378</v>
      </c>
      <c r="O2126" s="0" t="n">
        <f aca="false">K2126+L2126+M2126-fixed</f>
        <v>-110480.186965725</v>
      </c>
      <c r="P2126" s="0" t="n">
        <f aca="false">12*Inputs!$B$6*(1-MIN(1,Inputs!$F$6*$D2126))*(ic*Inputs!$C$6+flat_fee-cost_acc-cost_wd*Inputs!$E$6*$E2126-cost_fx*Inputs!$D$6)+12*Inputs!$B$7*(1-MIN(1,Inputs!$F$7*$D2126))*(ic*Inputs!$C$7+flat_fee-cost_acc-cost_wd*Inputs!$E$7*$E2126-cost_fx*Inputs!$D$7)+12*Inputs!$B$8*(1-MIN(1,Inputs!$F$8*$D2126))*(ic*Inputs!$C$8+flat_fee-cost_acc-cost_wd*Inputs!$E$8*$E2126-cost_fx*Inputs!$D$8)-fixed</f>
        <v>-50985.52441</v>
      </c>
    </row>
    <row r="2127" customFormat="false" ht="15" hidden="false" customHeight="false" outlineLevel="0" collapsed="false">
      <c r="A2127" s="0" t="n">
        <v>2062</v>
      </c>
      <c r="B2127" s="0" t="n">
        <v>0.164016</v>
      </c>
      <c r="C2127" s="0" t="n">
        <v>1.042539</v>
      </c>
      <c r="D2127" s="0" t="n">
        <v>1.836852</v>
      </c>
      <c r="E2127" s="0" t="n">
        <v>1.132177</v>
      </c>
      <c r="F2127" s="0" t="n">
        <v>0.027072</v>
      </c>
      <c r="G2127" s="0" t="n">
        <f aca="false">12*Inputs!$B$6*(MIN(1,$H$50*$C2127)*(ic*Inputs!$C$6+pS+fee_fx*Inputs!$D$6-cost_acc-cost_wd*Inputs!$E$6*$E2127-cost_fx*Inputs!$D$6-$F2127)+(1-MIN(1,$H$50*$C2127))*(1-MIN(1,Inputs!$G$6*$D2127)*churn_nonbuyers)*(ic*Inputs!$C$6+fee_wd*Inputs!$E$6*(1-$B2127)+fee_fx*Inputs!$D$6-cost_acc-cost_wd*Inputs!$E$6*(1-$B2127)-cost_fx*Inputs!$D$6))</f>
        <v>220953.435831807</v>
      </c>
      <c r="H2127" s="0" t="n">
        <f aca="false">12*Inputs!$B$7*(MIN(1,$H$51*$C2127)*(ic*Inputs!$C$7+pE+fee_fx*Inputs!$D$7-cost_acc-cost_wd*Inputs!$E$7*$E2127-cost_fx*Inputs!$D$7-$F2127)+(1-MIN(1,$H$51*$C2127))*(1-MIN(1,Inputs!$G$7*$D2127)*churn_nonbuyers)*(ic*Inputs!$C$7+fee_wd*Inputs!$E$7*(1-$B2127)+fee_fx*Inputs!$D$7-cost_acc-cost_wd*Inputs!$E$7*(1-$B2127)-cost_fx*Inputs!$D$7))</f>
        <v>419186.117246749</v>
      </c>
      <c r="I2127" s="0" t="n">
        <f aca="false">12*Inputs!$B$8*(MIN(1,$H$52*$C2127)*(ic*Inputs!$C$8+pT-cost_acc-cost_wd*Inputs!$E$8-cost_fx*Inputs!$D$8-cost_ins)+(1-MIN(1,$H$52*$C2127))*(1-MIN(1,Inputs!$G$8*$D2127)*churn_nonbuyers)*(ic*Inputs!$C$8+fee_wd*Inputs!$E$8*(1-$B2127)+fee_fx*Inputs!$D$8-cost_acc-cost_wd*Inputs!$E$8*(1-$B2127)-cost_fx*Inputs!$D$8))</f>
        <v>150275.741616</v>
      </c>
      <c r="J2127" s="0" t="n">
        <f aca="false">G2127+H2127+I2127-fixed</f>
        <v>90415.2946945564</v>
      </c>
      <c r="K2127" s="0" t="n">
        <f aca="false">12*Inputs!$B$6*(1-MIN(1,Inputs!$G$6*$D2127)*churn_nonbuyers)*(ic*Inputs!$C$6+fee_wd*Inputs!$E$6*(1-$B2127)+fee_fx*Inputs!$D$6-cost_acc-cost_wd*Inputs!$E$6*(1-$B2127)-cost_fx*Inputs!$D$6)</f>
        <v>161635.39428695</v>
      </c>
      <c r="L2127" s="0" t="n">
        <f aca="false">12*Inputs!$B$7*(1-MIN(1,Inputs!$G$7*$D2127)*churn_nonbuyers)*(ic*Inputs!$C$7+fee_wd*Inputs!$E$7*(1-$B2127)+fee_fx*Inputs!$D$7-cost_acc-cost_wd*Inputs!$E$7*(1-$B2127)-cost_fx*Inputs!$D$7)</f>
        <v>358664.63407617</v>
      </c>
      <c r="M2127" s="0" t="n">
        <f aca="false">12*Inputs!$B$8*(1-MIN(1,Inputs!$G$8*$D2127)*churn_nonbuyers)*(ic*Inputs!$C$8+fee_wd*Inputs!$E$8*(1-$B2127)+fee_fx*Inputs!$D$8-cost_acc-cost_wd*Inputs!$E$8*(1-$B2127)-cost_fx*Inputs!$D$8)</f>
        <v>0</v>
      </c>
      <c r="N2127" s="0" t="n">
        <f aca="false">K2127+L2127+I2127-fixed</f>
        <v>-29424.2300208793</v>
      </c>
      <c r="O2127" s="0" t="n">
        <f aca="false">K2127+L2127+M2127-fixed</f>
        <v>-179699.971636879</v>
      </c>
      <c r="P2127" s="0" t="n">
        <f aca="false">12*Inputs!$B$6*(1-MIN(1,Inputs!$F$6*$D2127))*(ic*Inputs!$C$6+flat_fee-cost_acc-cost_wd*Inputs!$E$6*$E2127-cost_fx*Inputs!$D$6)+12*Inputs!$B$7*(1-MIN(1,Inputs!$F$7*$D2127))*(ic*Inputs!$C$7+flat_fee-cost_acc-cost_wd*Inputs!$E$7*$E2127-cost_fx*Inputs!$D$7)+12*Inputs!$B$8*(1-MIN(1,Inputs!$F$8*$D2127))*(ic*Inputs!$C$8+flat_fee-cost_acc-cost_wd*Inputs!$E$8*$E2127-cost_fx*Inputs!$D$8)-fixed</f>
        <v>-424071.652980794</v>
      </c>
    </row>
    <row r="2128" customFormat="false" ht="15" hidden="false" customHeight="false" outlineLevel="0" collapsed="false">
      <c r="A2128" s="0" t="n">
        <v>2063</v>
      </c>
      <c r="B2128" s="0" t="n">
        <v>0.159323</v>
      </c>
      <c r="C2128" s="0" t="n">
        <v>0.819719</v>
      </c>
      <c r="D2128" s="0" t="n">
        <v>1.05082</v>
      </c>
      <c r="E2128" s="0" t="n">
        <v>1.274291</v>
      </c>
      <c r="F2128" s="0" t="n">
        <v>0.13719</v>
      </c>
      <c r="G2128" s="0" t="n">
        <f aca="false">12*Inputs!$B$6*(MIN(1,$H$50*$C2128)*(ic*Inputs!$C$6+pS+fee_fx*Inputs!$D$6-cost_acc-cost_wd*Inputs!$E$6*$E2128-cost_fx*Inputs!$D$6-$F2128)+(1-MIN(1,$H$50*$C2128))*(1-MIN(1,Inputs!$G$6*$D2128)*churn_nonbuyers)*(ic*Inputs!$C$6+fee_wd*Inputs!$E$6*(1-$B2128)+fee_fx*Inputs!$D$6-cost_acc-cost_wd*Inputs!$E$6*(1-$B2128)-cost_fx*Inputs!$D$6))</f>
        <v>210646.310784491</v>
      </c>
      <c r="H2128" s="0" t="n">
        <f aca="false">12*Inputs!$B$7*(MIN(1,$H$51*$C2128)*(ic*Inputs!$C$7+pE+fee_fx*Inputs!$D$7-cost_acc-cost_wd*Inputs!$E$7*$E2128-cost_fx*Inputs!$D$7-$F2128)+(1-MIN(1,$H$51*$C2128))*(1-MIN(1,Inputs!$G$7*$D2128)*churn_nonbuyers)*(ic*Inputs!$C$7+fee_wd*Inputs!$E$7*(1-$B2128)+fee_fx*Inputs!$D$7-cost_acc-cost_wd*Inputs!$E$7*(1-$B2128)-cost_fx*Inputs!$D$7))</f>
        <v>394087.501971276</v>
      </c>
      <c r="I2128" s="0" t="n">
        <f aca="false">12*Inputs!$B$8*(MIN(1,$H$52*$C2128)*(ic*Inputs!$C$8+pT-cost_acc-cost_wd*Inputs!$E$8-cost_fx*Inputs!$D$8-cost_ins)+(1-MIN(1,$H$52*$C2128))*(1-MIN(1,Inputs!$G$8*$D2128)*churn_nonbuyers)*(ic*Inputs!$C$8+fee_wd*Inputs!$E$8*(1-$B2128)+fee_fx*Inputs!$D$8-cost_acc-cost_wd*Inputs!$E$8*(1-$B2128)-cost_fx*Inputs!$D$8))</f>
        <v>154080.181318333</v>
      </c>
      <c r="J2128" s="0" t="n">
        <f aca="false">G2128+H2128+I2128-fixed</f>
        <v>58813.9940740996</v>
      </c>
      <c r="K2128" s="0" t="n">
        <f aca="false">12*Inputs!$B$6*(1-MIN(1,Inputs!$G$6*$D2128)*churn_nonbuyers)*(ic*Inputs!$C$6+fee_wd*Inputs!$E$6*(1-$B2128)+fee_fx*Inputs!$D$6-cost_acc-cost_wd*Inputs!$E$6*(1-$B2128)-cost_fx*Inputs!$D$6)</f>
        <v>169270.644922992</v>
      </c>
      <c r="L2128" s="0" t="n">
        <f aca="false">12*Inputs!$B$7*(1-MIN(1,Inputs!$G$7*$D2128)*churn_nonbuyers)*(ic*Inputs!$C$7+fee_wd*Inputs!$E$7*(1-$B2128)+fee_fx*Inputs!$D$7-cost_acc-cost_wd*Inputs!$E$7*(1-$B2128)-cost_fx*Inputs!$D$7)</f>
        <v>368270.022793795</v>
      </c>
      <c r="M2128" s="0" t="n">
        <f aca="false">12*Inputs!$B$8*(1-MIN(1,Inputs!$G$8*$D2128)*churn_nonbuyers)*(ic*Inputs!$C$8+fee_wd*Inputs!$E$8*(1-$B2128)+fee_fx*Inputs!$D$8-cost_acc-cost_wd*Inputs!$E$8*(1-$B2128)-cost_fx*Inputs!$D$8)</f>
        <v>84286.447507296</v>
      </c>
      <c r="N2128" s="0" t="n">
        <f aca="false">K2128+L2128+I2128-fixed</f>
        <v>-8379.1509648799</v>
      </c>
      <c r="O2128" s="0" t="n">
        <f aca="false">K2128+L2128+M2128-fixed</f>
        <v>-78172.8847759167</v>
      </c>
      <c r="P2128" s="0" t="n">
        <f aca="false">12*Inputs!$B$6*(1-MIN(1,Inputs!$F$6*$D2128))*(ic*Inputs!$C$6+flat_fee-cost_acc-cost_wd*Inputs!$E$6*$E2128-cost_fx*Inputs!$D$6)+12*Inputs!$B$7*(1-MIN(1,Inputs!$F$7*$D2128))*(ic*Inputs!$C$7+flat_fee-cost_acc-cost_wd*Inputs!$E$7*$E2128-cost_fx*Inputs!$D$7)+12*Inputs!$B$8*(1-MIN(1,Inputs!$F$8*$D2128))*(ic*Inputs!$C$8+flat_fee-cost_acc-cost_wd*Inputs!$E$8*$E2128-cost_fx*Inputs!$D$8)-fixed</f>
        <v>-73335.0604912001</v>
      </c>
    </row>
    <row r="2129" customFormat="false" ht="15" hidden="false" customHeight="false" outlineLevel="0" collapsed="false">
      <c r="A2129" s="0" t="n">
        <v>2064</v>
      </c>
      <c r="B2129" s="0" t="n">
        <v>0.265694</v>
      </c>
      <c r="C2129" s="0" t="n">
        <v>1.081864</v>
      </c>
      <c r="D2129" s="0" t="n">
        <v>1.179018</v>
      </c>
      <c r="E2129" s="0" t="n">
        <v>1.076526</v>
      </c>
      <c r="F2129" s="0" t="n">
        <v>0.362195</v>
      </c>
      <c r="G2129" s="0" t="n">
        <f aca="false">12*Inputs!$B$6*(MIN(1,$H$50*$C2129)*(ic*Inputs!$C$6+pS+fee_fx*Inputs!$D$6-cost_acc-cost_wd*Inputs!$E$6*$E2129-cost_fx*Inputs!$D$6-$F2129)+(1-MIN(1,$H$50*$C2129))*(1-MIN(1,Inputs!$G$6*$D2129)*churn_nonbuyers)*(ic*Inputs!$C$6+fee_wd*Inputs!$E$6*(1-$B2129)+fee_fx*Inputs!$D$6-cost_acc-cost_wd*Inputs!$E$6*(1-$B2129)-cost_fx*Inputs!$D$6))</f>
        <v>208986.250268151</v>
      </c>
      <c r="H2129" s="0" t="n">
        <f aca="false">12*Inputs!$B$7*(MIN(1,$H$51*$C2129)*(ic*Inputs!$C$7+pE+fee_fx*Inputs!$D$7-cost_acc-cost_wd*Inputs!$E$7*$E2129-cost_fx*Inputs!$D$7-$F2129)+(1-MIN(1,$H$51*$C2129))*(1-MIN(1,Inputs!$G$7*$D2129)*churn_nonbuyers)*(ic*Inputs!$C$7+fee_wd*Inputs!$E$7*(1-$B2129)+fee_fx*Inputs!$D$7-cost_acc-cost_wd*Inputs!$E$7*(1-$B2129)-cost_fx*Inputs!$D$7))</f>
        <v>403759.098193783</v>
      </c>
      <c r="I2129" s="0" t="n">
        <f aca="false">12*Inputs!$B$8*(MIN(1,$H$52*$C2129)*(ic*Inputs!$C$8+pT-cost_acc-cost_wd*Inputs!$E$8-cost_fx*Inputs!$D$8-cost_ins)+(1-MIN(1,$H$52*$C2129))*(1-MIN(1,Inputs!$G$8*$D2129)*churn_nonbuyers)*(ic*Inputs!$C$8+fee_wd*Inputs!$E$8*(1-$B2129)+fee_fx*Inputs!$D$8-cost_acc-cost_wd*Inputs!$E$8*(1-$B2129)-cost_fx*Inputs!$D$8))</f>
        <v>169241.504626285</v>
      </c>
      <c r="J2129" s="0" t="n">
        <f aca="false">G2129+H2129+I2129-fixed</f>
        <v>81986.8530882185</v>
      </c>
      <c r="K2129" s="0" t="n">
        <f aca="false">12*Inputs!$B$6*(1-MIN(1,Inputs!$G$6*$D2129)*churn_nonbuyers)*(ic*Inputs!$C$6+fee_wd*Inputs!$E$6*(1-$B2129)+fee_fx*Inputs!$D$6-cost_acc-cost_wd*Inputs!$E$6*(1-$B2129)-cost_fx*Inputs!$D$6)</f>
        <v>153711.020221142</v>
      </c>
      <c r="L2129" s="0" t="n">
        <f aca="false">12*Inputs!$B$7*(1-MIN(1,Inputs!$G$7*$D2129)*churn_nonbuyers)*(ic*Inputs!$C$7+fee_wd*Inputs!$E$7*(1-$B2129)+fee_fx*Inputs!$D$7-cost_acc-cost_wd*Inputs!$E$7*(1-$B2129)-cost_fx*Inputs!$D$7)</f>
        <v>352031.936868686</v>
      </c>
      <c r="M2129" s="0" t="n">
        <f aca="false">12*Inputs!$B$8*(1-MIN(1,Inputs!$G$8*$D2129)*churn_nonbuyers)*(ic*Inputs!$C$8+fee_wd*Inputs!$E$8*(1-$B2129)+fee_fx*Inputs!$D$8-cost_acc-cost_wd*Inputs!$E$8*(1-$B2129)-cost_fx*Inputs!$D$8)</f>
        <v>54790.1244453313</v>
      </c>
      <c r="N2129" s="0" t="n">
        <f aca="false">K2129+L2129+I2129-fixed</f>
        <v>-25015.5382838876</v>
      </c>
      <c r="O2129" s="0" t="n">
        <f aca="false">K2129+L2129+M2129-fixed</f>
        <v>-139466.918464841</v>
      </c>
      <c r="P2129" s="0" t="n">
        <f aca="false">12*Inputs!$B$6*(1-MIN(1,Inputs!$F$6*$D2129))*(ic*Inputs!$C$6+flat_fee-cost_acc-cost_wd*Inputs!$E$6*$E2129-cost_fx*Inputs!$D$6)+12*Inputs!$B$7*(1-MIN(1,Inputs!$F$7*$D2129))*(ic*Inputs!$C$7+flat_fee-cost_acc-cost_wd*Inputs!$E$7*$E2129-cost_fx*Inputs!$D$7)+12*Inputs!$B$8*(1-MIN(1,Inputs!$F$8*$D2129))*(ic*Inputs!$C$8+flat_fee-cost_acc-cost_wd*Inputs!$E$8*$E2129-cost_fx*Inputs!$D$8)-fixed</f>
        <v>-60252.60715168</v>
      </c>
    </row>
    <row r="2130" customFormat="false" ht="15" hidden="false" customHeight="false" outlineLevel="0" collapsed="false">
      <c r="A2130" s="0" t="n">
        <v>2065</v>
      </c>
      <c r="B2130" s="0" t="n">
        <v>0.356221</v>
      </c>
      <c r="C2130" s="0" t="n">
        <v>1.055872</v>
      </c>
      <c r="D2130" s="0" t="n">
        <v>1.032683</v>
      </c>
      <c r="E2130" s="0" t="n">
        <v>1.076196</v>
      </c>
      <c r="F2130" s="0" t="n">
        <v>0.164569</v>
      </c>
      <c r="G2130" s="0" t="n">
        <f aca="false">12*Inputs!$B$6*(MIN(1,$H$50*$C2130)*(ic*Inputs!$C$6+pS+fee_fx*Inputs!$D$6-cost_acc-cost_wd*Inputs!$E$6*$E2130-cost_fx*Inputs!$D$6-$F2130)+(1-MIN(1,$H$50*$C2130))*(1-MIN(1,Inputs!$G$6*$D2130)*churn_nonbuyers)*(ic*Inputs!$C$6+fee_wd*Inputs!$E$6*(1-$B2130)+fee_fx*Inputs!$D$6-cost_acc-cost_wd*Inputs!$E$6*(1-$B2130)-cost_fx*Inputs!$D$6))</f>
        <v>202249.642985297</v>
      </c>
      <c r="H2130" s="0" t="n">
        <f aca="false">12*Inputs!$B$7*(MIN(1,$H$51*$C2130)*(ic*Inputs!$C$7+pE+fee_fx*Inputs!$D$7-cost_acc-cost_wd*Inputs!$E$7*$E2130-cost_fx*Inputs!$D$7-$F2130)+(1-MIN(1,$H$51*$C2130))*(1-MIN(1,Inputs!$G$7*$D2130)*churn_nonbuyers)*(ic*Inputs!$C$7+fee_wd*Inputs!$E$7*(1-$B2130)+fee_fx*Inputs!$D$7-cost_acc-cost_wd*Inputs!$E$7*(1-$B2130)-cost_fx*Inputs!$D$7))</f>
        <v>408204.296523013</v>
      </c>
      <c r="I2130" s="0" t="n">
        <f aca="false">12*Inputs!$B$8*(MIN(1,$H$52*$C2130)*(ic*Inputs!$C$8+pT-cost_acc-cost_wd*Inputs!$E$8-cost_fx*Inputs!$D$8-cost_ins)+(1-MIN(1,$H$52*$C2130))*(1-MIN(1,Inputs!$G$8*$D2130)*churn_nonbuyers)*(ic*Inputs!$C$8+fee_wd*Inputs!$E$8*(1-$B2130)+fee_fx*Inputs!$D$8-cost_acc-cost_wd*Inputs!$E$8*(1-$B2130)-cost_fx*Inputs!$D$8))</f>
        <v>174559.554161069</v>
      </c>
      <c r="J2130" s="0" t="n">
        <f aca="false">G2130+H2130+I2130-fixed</f>
        <v>85013.4936693796</v>
      </c>
      <c r="K2130" s="0" t="n">
        <f aca="false">12*Inputs!$B$6*(1-MIN(1,Inputs!$G$6*$D2130)*churn_nonbuyers)*(ic*Inputs!$C$6+fee_wd*Inputs!$E$6*(1-$B2130)+fee_fx*Inputs!$D$6-cost_acc-cost_wd*Inputs!$E$6*(1-$B2130)-cost_fx*Inputs!$D$6)</f>
        <v>142543.34763079</v>
      </c>
      <c r="L2130" s="0" t="n">
        <f aca="false">12*Inputs!$B$7*(1-MIN(1,Inputs!$G$7*$D2130)*churn_nonbuyers)*(ic*Inputs!$C$7+fee_wd*Inputs!$E$7*(1-$B2130)+fee_fx*Inputs!$D$7-cost_acc-cost_wd*Inputs!$E$7*(1-$B2130)-cost_fx*Inputs!$D$7)</f>
        <v>341002.012194474</v>
      </c>
      <c r="M2130" s="0" t="n">
        <f aca="false">12*Inputs!$B$8*(1-MIN(1,Inputs!$G$8*$D2130)*churn_nonbuyers)*(ic*Inputs!$C$8+fee_wd*Inputs!$E$8*(1-$B2130)+fee_fx*Inputs!$D$8-cost_acc-cost_wd*Inputs!$E$8*(1-$B2130)-cost_fx*Inputs!$D$8)</f>
        <v>85714.1894236848</v>
      </c>
      <c r="N2130" s="0" t="n">
        <f aca="false">K2130+L2130+I2130-fixed</f>
        <v>-41895.0860136674</v>
      </c>
      <c r="O2130" s="0" t="n">
        <f aca="false">K2130+L2130+M2130-fixed</f>
        <v>-130740.450751052</v>
      </c>
      <c r="P2130" s="0" t="n">
        <f aca="false">12*Inputs!$B$6*(1-MIN(1,Inputs!$F$6*$D2130))*(ic*Inputs!$C$6+flat_fee-cost_acc-cost_wd*Inputs!$E$6*$E2130-cost_fx*Inputs!$D$6)+12*Inputs!$B$7*(1-MIN(1,Inputs!$F$7*$D2130))*(ic*Inputs!$C$7+flat_fee-cost_acc-cost_wd*Inputs!$E$7*$E2130-cost_fx*Inputs!$D$7)+12*Inputs!$B$8*(1-MIN(1,Inputs!$F$8*$D2130))*(ic*Inputs!$C$8+flat_fee-cost_acc-cost_wd*Inputs!$E$8*$E2130-cost_fx*Inputs!$D$8)-fixed</f>
        <v>19722.1445043201</v>
      </c>
    </row>
    <row r="2131" customFormat="false" ht="15" hidden="false" customHeight="false" outlineLevel="0" collapsed="false">
      <c r="A2131" s="0" t="n">
        <v>2066</v>
      </c>
      <c r="B2131" s="0" t="n">
        <v>0.265623</v>
      </c>
      <c r="C2131" s="0" t="n">
        <v>1.01903</v>
      </c>
      <c r="D2131" s="0" t="n">
        <v>1.308317</v>
      </c>
      <c r="E2131" s="0" t="n">
        <v>1.085381</v>
      </c>
      <c r="F2131" s="0" t="n">
        <v>0.197928</v>
      </c>
      <c r="G2131" s="0" t="n">
        <f aca="false">12*Inputs!$B$6*(MIN(1,$H$50*$C2131)*(ic*Inputs!$C$6+pS+fee_fx*Inputs!$D$6-cost_acc-cost_wd*Inputs!$E$6*$E2131-cost_fx*Inputs!$D$6-$F2131)+(1-MIN(1,$H$50*$C2131))*(1-MIN(1,Inputs!$G$6*$D2131)*churn_nonbuyers)*(ic*Inputs!$C$6+fee_wd*Inputs!$E$6*(1-$B2131)+fee_fx*Inputs!$D$6-cost_acc-cost_wd*Inputs!$E$6*(1-$B2131)-cost_fx*Inputs!$D$6))</f>
        <v>208463.609082784</v>
      </c>
      <c r="H2131" s="0" t="n">
        <f aca="false">12*Inputs!$B$7*(MIN(1,$H$51*$C2131)*(ic*Inputs!$C$7+pE+fee_fx*Inputs!$D$7-cost_acc-cost_wd*Inputs!$E$7*$E2131-cost_fx*Inputs!$D$7-$F2131)+(1-MIN(1,$H$51*$C2131))*(1-MIN(1,Inputs!$G$7*$D2131)*churn_nonbuyers)*(ic*Inputs!$C$7+fee_wd*Inputs!$E$7*(1-$B2131)+fee_fx*Inputs!$D$7-cost_acc-cost_wd*Inputs!$E$7*(1-$B2131)-cost_fx*Inputs!$D$7))</f>
        <v>408524.384109684</v>
      </c>
      <c r="I2131" s="0" t="n">
        <f aca="false">12*Inputs!$B$8*(MIN(1,$H$52*$C2131)*(ic*Inputs!$C$8+pT-cost_acc-cost_wd*Inputs!$E$8-cost_fx*Inputs!$D$8-cost_ins)+(1-MIN(1,$H$52*$C2131))*(1-MIN(1,Inputs!$G$8*$D2131)*churn_nonbuyers)*(ic*Inputs!$C$8+fee_wd*Inputs!$E$8*(1-$B2131)+fee_fx*Inputs!$D$8-cost_acc-cost_wd*Inputs!$E$8*(1-$B2131)-cost_fx*Inputs!$D$8))</f>
        <v>154456.093772334</v>
      </c>
      <c r="J2131" s="0" t="n">
        <f aca="false">G2131+H2131+I2131-fixed</f>
        <v>71444.0869648022</v>
      </c>
      <c r="K2131" s="0" t="n">
        <f aca="false">12*Inputs!$B$6*(1-MIN(1,Inputs!$G$6*$D2131)*churn_nonbuyers)*(ic*Inputs!$C$6+fee_wd*Inputs!$E$6*(1-$B2131)+fee_fx*Inputs!$D$6-cost_acc-cost_wd*Inputs!$E$6*(1-$B2131)-cost_fx*Inputs!$D$6)</f>
        <v>152664.590062735</v>
      </c>
      <c r="L2131" s="0" t="n">
        <f aca="false">12*Inputs!$B$7*(1-MIN(1,Inputs!$G$7*$D2131)*churn_nonbuyers)*(ic*Inputs!$C$7+fee_wd*Inputs!$E$7*(1-$B2131)+fee_fx*Inputs!$D$7-cost_acc-cost_wd*Inputs!$E$7*(1-$B2131)-cost_fx*Inputs!$D$7)</f>
        <v>350626.168021641</v>
      </c>
      <c r="M2131" s="0" t="n">
        <f aca="false">12*Inputs!$B$8*(1-MIN(1,Inputs!$G$8*$D2131)*churn_nonbuyers)*(ic*Inputs!$C$8+fee_wd*Inputs!$E$8*(1-$B2131)+fee_fx*Inputs!$D$8-cost_acc-cost_wd*Inputs!$E$8*(1-$B2131)-cost_fx*Inputs!$D$8)</f>
        <v>26402.4691460976</v>
      </c>
      <c r="N2131" s="0" t="n">
        <f aca="false">K2131+L2131+I2131-fixed</f>
        <v>-42253.1481432896</v>
      </c>
      <c r="O2131" s="0" t="n">
        <f aca="false">K2131+L2131+M2131-fixed</f>
        <v>-170306.772769526</v>
      </c>
      <c r="P2131" s="0" t="n">
        <f aca="false">12*Inputs!$B$6*(1-MIN(1,Inputs!$F$6*$D2131))*(ic*Inputs!$C$6+flat_fee-cost_acc-cost_wd*Inputs!$E$6*$E2131-cost_fx*Inputs!$D$6)+12*Inputs!$B$7*(1-MIN(1,Inputs!$F$7*$D2131))*(ic*Inputs!$C$7+flat_fee-cost_acc-cost_wd*Inputs!$E$7*$E2131-cost_fx*Inputs!$D$7)+12*Inputs!$B$8*(1-MIN(1,Inputs!$F$8*$D2131))*(ic*Inputs!$C$8+flat_fee-cost_acc-cost_wd*Inputs!$E$8*$E2131-cost_fx*Inputs!$D$8)-fixed</f>
        <v>-133963.32186952</v>
      </c>
    </row>
    <row r="2132" customFormat="false" ht="15" hidden="false" customHeight="false" outlineLevel="0" collapsed="false">
      <c r="A2132" s="0" t="n">
        <v>2067</v>
      </c>
      <c r="B2132" s="0" t="n">
        <v>0.439481</v>
      </c>
      <c r="C2132" s="0" t="n">
        <v>0.868154</v>
      </c>
      <c r="D2132" s="0" t="n">
        <v>1.096459</v>
      </c>
      <c r="E2132" s="0" t="n">
        <v>1.212095</v>
      </c>
      <c r="F2132" s="0" t="n">
        <v>0.240076</v>
      </c>
      <c r="G2132" s="0" t="n">
        <f aca="false">12*Inputs!$B$6*(MIN(1,$H$50*$C2132)*(ic*Inputs!$C$6+pS+fee_fx*Inputs!$D$6-cost_acc-cost_wd*Inputs!$E$6*$E2132-cost_fx*Inputs!$D$6-$F2132)+(1-MIN(1,$H$50*$C2132))*(1-MIN(1,Inputs!$G$6*$D2132)*churn_nonbuyers)*(ic*Inputs!$C$6+fee_wd*Inputs!$E$6*(1-$B2132)+fee_fx*Inputs!$D$6-cost_acc-cost_wd*Inputs!$E$6*(1-$B2132)-cost_fx*Inputs!$D$6))</f>
        <v>176415.069242891</v>
      </c>
      <c r="H2132" s="0" t="n">
        <f aca="false">12*Inputs!$B$7*(MIN(1,$H$51*$C2132)*(ic*Inputs!$C$7+pE+fee_fx*Inputs!$D$7-cost_acc-cost_wd*Inputs!$E$7*$E2132-cost_fx*Inputs!$D$7-$F2132)+(1-MIN(1,$H$51*$C2132))*(1-MIN(1,Inputs!$G$7*$D2132)*churn_nonbuyers)*(ic*Inputs!$C$7+fee_wd*Inputs!$E$7*(1-$B2132)+fee_fx*Inputs!$D$7-cost_acc-cost_wd*Inputs!$E$7*(1-$B2132)-cost_fx*Inputs!$D$7))</f>
        <v>370881.506668844</v>
      </c>
      <c r="I2132" s="0" t="n">
        <f aca="false">12*Inputs!$B$8*(MIN(1,$H$52*$C2132)*(ic*Inputs!$C$8+pT-cost_acc-cost_wd*Inputs!$E$8-cost_fx*Inputs!$D$8-cost_ins)+(1-MIN(1,$H$52*$C2132))*(1-MIN(1,Inputs!$G$8*$D2132)*churn_nonbuyers)*(ic*Inputs!$C$8+fee_wd*Inputs!$E$8*(1-$B2132)+fee_fx*Inputs!$D$8-cost_acc-cost_wd*Inputs!$E$8*(1-$B2132)-cost_fx*Inputs!$D$8))</f>
        <v>152982.870128766</v>
      </c>
      <c r="J2132" s="0" t="n">
        <f aca="false">G2132+H2132+I2132-fixed</f>
        <v>279.446040501003</v>
      </c>
      <c r="K2132" s="0" t="n">
        <f aca="false">12*Inputs!$B$6*(1-MIN(1,Inputs!$G$6*$D2132)*churn_nonbuyers)*(ic*Inputs!$C$6+fee_wd*Inputs!$E$6*(1-$B2132)+fee_fx*Inputs!$D$6-cost_acc-cost_wd*Inputs!$E$6*(1-$B2132)-cost_fx*Inputs!$D$6)</f>
        <v>130731.914144009</v>
      </c>
      <c r="L2132" s="0" t="n">
        <f aca="false">12*Inputs!$B$7*(1-MIN(1,Inputs!$G$7*$D2132)*churn_nonbuyers)*(ic*Inputs!$C$7+fee_wd*Inputs!$E$7*(1-$B2132)+fee_fx*Inputs!$D$7-cost_acc-cost_wd*Inputs!$E$7*(1-$B2132)-cost_fx*Inputs!$D$7)</f>
        <v>328733.658854405</v>
      </c>
      <c r="M2132" s="0" t="n">
        <f aca="false">12*Inputs!$B$8*(1-MIN(1,Inputs!$G$8*$D2132)*churn_nonbuyers)*(ic*Inputs!$C$8+fee_wd*Inputs!$E$8*(1-$B2132)+fee_fx*Inputs!$D$8-cost_acc-cost_wd*Inputs!$E$8*(1-$B2132)-cost_fx*Inputs!$D$8)</f>
        <v>70976.8890453744</v>
      </c>
      <c r="N2132" s="0" t="n">
        <f aca="false">K2132+L2132+I2132-fixed</f>
        <v>-87551.5568728201</v>
      </c>
      <c r="O2132" s="0" t="n">
        <f aca="false">K2132+L2132+M2132-fixed</f>
        <v>-169557.537956211</v>
      </c>
      <c r="P2132" s="0" t="n">
        <f aca="false">12*Inputs!$B$6*(1-MIN(1,Inputs!$F$6*$D2132))*(ic*Inputs!$C$6+flat_fee-cost_acc-cost_wd*Inputs!$E$6*$E2132-cost_fx*Inputs!$D$6)+12*Inputs!$B$7*(1-MIN(1,Inputs!$F$7*$D2132))*(ic*Inputs!$C$7+flat_fee-cost_acc-cost_wd*Inputs!$E$7*$E2132-cost_fx*Inputs!$D$7)+12*Inputs!$B$8*(1-MIN(1,Inputs!$F$8*$D2132))*(ic*Inputs!$C$8+flat_fee-cost_acc-cost_wd*Inputs!$E$8*$E2132-cost_fx*Inputs!$D$8)-fixed</f>
        <v>-70638.9377668001</v>
      </c>
    </row>
    <row r="2133" customFormat="false" ht="15" hidden="false" customHeight="false" outlineLevel="0" collapsed="false">
      <c r="A2133" s="0" t="n">
        <v>2068</v>
      </c>
      <c r="B2133" s="0" t="n">
        <v>0.32044</v>
      </c>
      <c r="C2133" s="0" t="n">
        <v>0.76372</v>
      </c>
      <c r="D2133" s="0" t="n">
        <v>0.642925</v>
      </c>
      <c r="E2133" s="0" t="n">
        <v>1.370243</v>
      </c>
      <c r="F2133" s="0" t="n">
        <v>0.077045</v>
      </c>
      <c r="G2133" s="0" t="n">
        <f aca="false">12*Inputs!$B$6*(MIN(1,$H$50*$C2133)*(ic*Inputs!$C$6+pS+fee_fx*Inputs!$D$6-cost_acc-cost_wd*Inputs!$E$6*$E2133-cost_fx*Inputs!$D$6-$F2133)+(1-MIN(1,$H$50*$C2133))*(1-MIN(1,Inputs!$G$6*$D2133)*churn_nonbuyers)*(ic*Inputs!$C$6+fee_wd*Inputs!$E$6*(1-$B2133)+fee_fx*Inputs!$D$6-cost_acc-cost_wd*Inputs!$E$6*(1-$B2133)-cost_fx*Inputs!$D$6))</f>
        <v>189527.649107397</v>
      </c>
      <c r="H2133" s="0" t="n">
        <f aca="false">12*Inputs!$B$7*(MIN(1,$H$51*$C2133)*(ic*Inputs!$C$7+pE+fee_fx*Inputs!$D$7-cost_acc-cost_wd*Inputs!$E$7*$E2133-cost_fx*Inputs!$D$7-$F2133)+(1-MIN(1,$H$51*$C2133))*(1-MIN(1,Inputs!$G$7*$D2133)*churn_nonbuyers)*(ic*Inputs!$C$7+fee_wd*Inputs!$E$7*(1-$B2133)+fee_fx*Inputs!$D$7-cost_acc-cost_wd*Inputs!$E$7*(1-$B2133)-cost_fx*Inputs!$D$7))</f>
        <v>373956.86239935</v>
      </c>
      <c r="I2133" s="0" t="n">
        <f aca="false">12*Inputs!$B$8*(MIN(1,$H$52*$C2133)*(ic*Inputs!$C$8+pT-cost_acc-cost_wd*Inputs!$E$8-cost_fx*Inputs!$D$8-cost_ins)+(1-MIN(1,$H$52*$C2133))*(1-MIN(1,Inputs!$G$8*$D2133)*churn_nonbuyers)*(ic*Inputs!$C$8+fee_wd*Inputs!$E$8*(1-$B2133)+fee_fx*Inputs!$D$8-cost_acc-cost_wd*Inputs!$E$8*(1-$B2133)-cost_fx*Inputs!$D$8))</f>
        <v>189689.598672287</v>
      </c>
      <c r="J2133" s="0" t="n">
        <f aca="false">G2133+H2133+I2133-fixed</f>
        <v>53174.1101790345</v>
      </c>
      <c r="K2133" s="0" t="n">
        <f aca="false">12*Inputs!$B$6*(1-MIN(1,Inputs!$G$6*$D2133)*churn_nonbuyers)*(ic*Inputs!$C$6+fee_wd*Inputs!$E$6*(1-$B2133)+fee_fx*Inputs!$D$6-cost_acc-cost_wd*Inputs!$E$6*(1-$B2133)-cost_fx*Inputs!$D$6)</f>
        <v>150459.2919864</v>
      </c>
      <c r="L2133" s="0" t="n">
        <f aca="false">12*Inputs!$B$7*(1-MIN(1,Inputs!$G$7*$D2133)*churn_nonbuyers)*(ic*Inputs!$C$7+fee_wd*Inputs!$E$7*(1-$B2133)+fee_fx*Inputs!$D$7-cost_acc-cost_wd*Inputs!$E$7*(1-$B2133)-cost_fx*Inputs!$D$7)</f>
        <v>350169.82079184</v>
      </c>
      <c r="M2133" s="0" t="n">
        <f aca="false">12*Inputs!$B$8*(1-MIN(1,Inputs!$G$8*$D2133)*churn_nonbuyers)*(ic*Inputs!$C$8+fee_wd*Inputs!$E$8*(1-$B2133)+fee_fx*Inputs!$D$8-cost_acc-cost_wd*Inputs!$E$8*(1-$B2133)-cost_fx*Inputs!$D$8)</f>
        <v>171045.6106032</v>
      </c>
      <c r="N2133" s="0" t="n">
        <f aca="false">K2133+L2133+I2133-fixed</f>
        <v>-9681.28854947304</v>
      </c>
      <c r="O2133" s="0" t="n">
        <f aca="false">K2133+L2133+M2133-fixed</f>
        <v>-28325.27661856</v>
      </c>
      <c r="P2133" s="0" t="n">
        <f aca="false">12*Inputs!$B$6*(1-MIN(1,Inputs!$F$6*$D2133))*(ic*Inputs!$C$6+flat_fee-cost_acc-cost_wd*Inputs!$E$6*$E2133-cost_fx*Inputs!$D$6)+12*Inputs!$B$7*(1-MIN(1,Inputs!$F$7*$D2133))*(ic*Inputs!$C$7+flat_fee-cost_acc-cost_wd*Inputs!$E$7*$E2133-cost_fx*Inputs!$D$7)+12*Inputs!$B$8*(1-MIN(1,Inputs!$F$8*$D2133))*(ic*Inputs!$C$8+flat_fee-cost_acc-cost_wd*Inputs!$E$8*$E2133-cost_fx*Inputs!$D$8)-fixed</f>
        <v>80162.529986</v>
      </c>
    </row>
    <row r="2134" customFormat="false" ht="15" hidden="false" customHeight="false" outlineLevel="0" collapsed="false">
      <c r="A2134" s="0" t="n">
        <v>2069</v>
      </c>
      <c r="B2134" s="0" t="n">
        <v>0.430052</v>
      </c>
      <c r="C2134" s="0" t="n">
        <v>1.164737</v>
      </c>
      <c r="D2134" s="0" t="n">
        <v>0.876483</v>
      </c>
      <c r="E2134" s="0" t="n">
        <v>1.226524</v>
      </c>
      <c r="F2134" s="0" t="n">
        <v>0.105966</v>
      </c>
      <c r="G2134" s="0" t="n">
        <f aca="false">12*Inputs!$B$6*(MIN(1,$H$50*$C2134)*(ic*Inputs!$C$6+pS+fee_fx*Inputs!$D$6-cost_acc-cost_wd*Inputs!$E$6*$E2134-cost_fx*Inputs!$D$6-$F2134)+(1-MIN(1,$H$50*$C2134))*(1-MIN(1,Inputs!$G$6*$D2134)*churn_nonbuyers)*(ic*Inputs!$C$6+fee_wd*Inputs!$E$6*(1-$B2134)+fee_fx*Inputs!$D$6-cost_acc-cost_wd*Inputs!$E$6*(1-$B2134)-cost_fx*Inputs!$D$6))</f>
        <v>197790.119878722</v>
      </c>
      <c r="H2134" s="0" t="n">
        <f aca="false">12*Inputs!$B$7*(MIN(1,$H$51*$C2134)*(ic*Inputs!$C$7+pE+fee_fx*Inputs!$D$7-cost_acc-cost_wd*Inputs!$E$7*$E2134-cost_fx*Inputs!$D$7-$F2134)+(1-MIN(1,$H$51*$C2134))*(1-MIN(1,Inputs!$G$7*$D2134)*churn_nonbuyers)*(ic*Inputs!$C$7+fee_wd*Inputs!$E$7*(1-$B2134)+fee_fx*Inputs!$D$7-cost_acc-cost_wd*Inputs!$E$7*(1-$B2134)-cost_fx*Inputs!$D$7))</f>
        <v>394245.722964962</v>
      </c>
      <c r="I2134" s="0" t="n">
        <f aca="false">12*Inputs!$B$8*(MIN(1,$H$52*$C2134)*(ic*Inputs!$C$8+pT-cost_acc-cost_wd*Inputs!$E$8-cost_fx*Inputs!$D$8-cost_ins)+(1-MIN(1,$H$52*$C2134))*(1-MIN(1,Inputs!$G$8*$D2134)*churn_nonbuyers)*(ic*Inputs!$C$8+fee_wd*Inputs!$E$8*(1-$B2134)+fee_fx*Inputs!$D$8-cost_acc-cost_wd*Inputs!$E$8*(1-$B2134)-cost_fx*Inputs!$D$8))</f>
        <v>189712.79303656</v>
      </c>
      <c r="J2134" s="0" t="n">
        <f aca="false">G2134+H2134+I2134-fixed</f>
        <v>81748.6358802448</v>
      </c>
      <c r="K2134" s="0" t="n">
        <f aca="false">12*Inputs!$B$6*(1-MIN(1,Inputs!$G$6*$D2134)*churn_nonbuyers)*(ic*Inputs!$C$6+fee_wd*Inputs!$E$6*(1-$B2134)+fee_fx*Inputs!$D$6-cost_acc-cost_wd*Inputs!$E$6*(1-$B2134)-cost_fx*Inputs!$D$6)</f>
        <v>133551.482883235</v>
      </c>
      <c r="L2134" s="0" t="n">
        <f aca="false">12*Inputs!$B$7*(1-MIN(1,Inputs!$G$7*$D2134)*churn_nonbuyers)*(ic*Inputs!$C$7+fee_wd*Inputs!$E$7*(1-$B2134)+fee_fx*Inputs!$D$7-cost_acc-cost_wd*Inputs!$E$7*(1-$B2134)-cost_fx*Inputs!$D$7)</f>
        <v>332298.925345941</v>
      </c>
      <c r="M2134" s="0" t="n">
        <f aca="false">12*Inputs!$B$8*(1-MIN(1,Inputs!$G$8*$D2134)*churn_nonbuyers)*(ic*Inputs!$C$8+fee_wd*Inputs!$E$8*(1-$B2134)+fee_fx*Inputs!$D$8-cost_acc-cost_wd*Inputs!$E$8*(1-$B2134)-cost_fx*Inputs!$D$8)</f>
        <v>118163.625935098</v>
      </c>
      <c r="N2134" s="0" t="n">
        <f aca="false">K2134+L2134+I2134-fixed</f>
        <v>-44436.7987342634</v>
      </c>
      <c r="O2134" s="0" t="n">
        <f aca="false">K2134+L2134+M2134-fixed</f>
        <v>-115985.965835726</v>
      </c>
      <c r="P2134" s="0" t="n">
        <f aca="false">12*Inputs!$B$6*(1-MIN(1,Inputs!$F$6*$D2134))*(ic*Inputs!$C$6+flat_fee-cost_acc-cost_wd*Inputs!$E$6*$E2134-cost_fx*Inputs!$D$6)+12*Inputs!$B$7*(1-MIN(1,Inputs!$F$7*$D2134))*(ic*Inputs!$C$7+flat_fee-cost_acc-cost_wd*Inputs!$E$7*$E2134-cost_fx*Inputs!$D$7)+12*Inputs!$B$8*(1-MIN(1,Inputs!$F$8*$D2134))*(ic*Inputs!$C$8+flat_fee-cost_acc-cost_wd*Inputs!$E$8*$E2134-cost_fx*Inputs!$D$8)-fixed</f>
        <v>35553.23119808</v>
      </c>
    </row>
    <row r="2135" customFormat="false" ht="15" hidden="false" customHeight="false" outlineLevel="0" collapsed="false">
      <c r="A2135" s="0" t="n">
        <v>2070</v>
      </c>
      <c r="B2135" s="0" t="n">
        <v>0.438863</v>
      </c>
      <c r="C2135" s="0" t="n">
        <v>1.159789</v>
      </c>
      <c r="D2135" s="0" t="n">
        <v>1.853864</v>
      </c>
      <c r="E2135" s="0" t="n">
        <v>1.216254</v>
      </c>
      <c r="F2135" s="0" t="n">
        <v>0.209147</v>
      </c>
      <c r="G2135" s="0" t="n">
        <f aca="false">12*Inputs!$B$6*(MIN(1,$H$50*$C2135)*(ic*Inputs!$C$6+pS+fee_fx*Inputs!$D$6-cost_acc-cost_wd*Inputs!$E$6*$E2135-cost_fx*Inputs!$D$6-$F2135)+(1-MIN(1,$H$50*$C2135))*(1-MIN(1,Inputs!$G$6*$D2135)*churn_nonbuyers)*(ic*Inputs!$C$6+fee_wd*Inputs!$E$6*(1-$B2135)+fee_fx*Inputs!$D$6-cost_acc-cost_wd*Inputs!$E$6*(1-$B2135)-cost_fx*Inputs!$D$6))</f>
        <v>187797.775118826</v>
      </c>
      <c r="H2135" s="0" t="n">
        <f aca="false">12*Inputs!$B$7*(MIN(1,$H$51*$C2135)*(ic*Inputs!$C$7+pE+fee_fx*Inputs!$D$7-cost_acc-cost_wd*Inputs!$E$7*$E2135-cost_fx*Inputs!$D$7-$F2135)+(1-MIN(1,$H$51*$C2135))*(1-MIN(1,Inputs!$G$7*$D2135)*churn_nonbuyers)*(ic*Inputs!$C$7+fee_wd*Inputs!$E$7*(1-$B2135)+fee_fx*Inputs!$D$7-cost_acc-cost_wd*Inputs!$E$7*(1-$B2135)-cost_fx*Inputs!$D$7))</f>
        <v>382455.097951936</v>
      </c>
      <c r="I2135" s="0" t="n">
        <f aca="false">12*Inputs!$B$8*(MIN(1,$H$52*$C2135)*(ic*Inputs!$C$8+pT-cost_acc-cost_wd*Inputs!$E$8-cost_fx*Inputs!$D$8-cost_ins)+(1-MIN(1,$H$52*$C2135))*(1-MIN(1,Inputs!$G$8*$D2135)*churn_nonbuyers)*(ic*Inputs!$C$8+fee_wd*Inputs!$E$8*(1-$B2135)+fee_fx*Inputs!$D$8-cost_acc-cost_wd*Inputs!$E$8*(1-$B2135)-cost_fx*Inputs!$D$8))</f>
        <v>167176.625616</v>
      </c>
      <c r="J2135" s="0" t="n">
        <f aca="false">G2135+H2135+I2135-fixed</f>
        <v>37429.4986867618</v>
      </c>
      <c r="K2135" s="0" t="n">
        <f aca="false">12*Inputs!$B$6*(1-MIN(1,Inputs!$G$6*$D2135)*churn_nonbuyers)*(ic*Inputs!$C$6+fee_wd*Inputs!$E$6*(1-$B2135)+fee_fx*Inputs!$D$6-cost_acc-cost_wd*Inputs!$E$6*(1-$B2135)-cost_fx*Inputs!$D$6)</f>
        <v>125574.64355975</v>
      </c>
      <c r="L2135" s="0" t="n">
        <f aca="false">12*Inputs!$B$7*(1-MIN(1,Inputs!$G$7*$D2135)*churn_nonbuyers)*(ic*Inputs!$C$7+fee_wd*Inputs!$E$7*(1-$B2135)+fee_fx*Inputs!$D$7-cost_acc-cost_wd*Inputs!$E$7*(1-$B2135)-cost_fx*Inputs!$D$7)</f>
        <v>321094.10786385</v>
      </c>
      <c r="M2135" s="0" t="n">
        <f aca="false">12*Inputs!$B$8*(1-MIN(1,Inputs!$G$8*$D2135)*churn_nonbuyers)*(ic*Inputs!$C$8+fee_wd*Inputs!$E$8*(1-$B2135)+fee_fx*Inputs!$D$8-cost_acc-cost_wd*Inputs!$E$8*(1-$B2135)-cost_fx*Inputs!$D$8)</f>
        <v>0</v>
      </c>
      <c r="N2135" s="0" t="n">
        <f aca="false">K2135+L2135+I2135-fixed</f>
        <v>-86154.6229603993</v>
      </c>
      <c r="O2135" s="0" t="n">
        <f aca="false">K2135+L2135+M2135-fixed</f>
        <v>-253331.248576399</v>
      </c>
      <c r="P2135" s="0" t="n">
        <f aca="false">12*Inputs!$B$6*(1-MIN(1,Inputs!$F$6*$D2135))*(ic*Inputs!$C$6+flat_fee-cost_acc-cost_wd*Inputs!$E$6*$E2135-cost_fx*Inputs!$D$6)+12*Inputs!$B$7*(1-MIN(1,Inputs!$F$7*$D2135))*(ic*Inputs!$C$7+flat_fee-cost_acc-cost_wd*Inputs!$E$7*$E2135-cost_fx*Inputs!$D$7)+12*Inputs!$B$8*(1-MIN(1,Inputs!$F$8*$D2135))*(ic*Inputs!$C$8+flat_fee-cost_acc-cost_wd*Inputs!$E$8*$E2135-cost_fx*Inputs!$D$8)-fixed</f>
        <v>-445462.92240279</v>
      </c>
    </row>
    <row r="2136" customFormat="false" ht="15" hidden="false" customHeight="false" outlineLevel="0" collapsed="false">
      <c r="A2136" s="0" t="n">
        <v>2071</v>
      </c>
      <c r="B2136" s="0" t="n">
        <v>0.557228</v>
      </c>
      <c r="C2136" s="0" t="n">
        <v>1.069351</v>
      </c>
      <c r="D2136" s="0" t="n">
        <v>1.417041</v>
      </c>
      <c r="E2136" s="0" t="n">
        <v>1.042081</v>
      </c>
      <c r="F2136" s="0" t="n">
        <v>0.204362</v>
      </c>
      <c r="G2136" s="0" t="n">
        <f aca="false">12*Inputs!$B$6*(MIN(1,$H$50*$C2136)*(ic*Inputs!$C$6+pS+fee_fx*Inputs!$D$6-cost_acc-cost_wd*Inputs!$E$6*$E2136-cost_fx*Inputs!$D$6-$F2136)+(1-MIN(1,$H$50*$C2136))*(1-MIN(1,Inputs!$G$6*$D2136)*churn_nonbuyers)*(ic*Inputs!$C$6+fee_wd*Inputs!$E$6*(1-$B2136)+fee_fx*Inputs!$D$6-cost_acc-cost_wd*Inputs!$E$6*(1-$B2136)-cost_fx*Inputs!$D$6))</f>
        <v>175637.074554956</v>
      </c>
      <c r="H2136" s="0" t="n">
        <f aca="false">12*Inputs!$B$7*(MIN(1,$H$51*$C2136)*(ic*Inputs!$C$7+pE+fee_fx*Inputs!$D$7-cost_acc-cost_wd*Inputs!$E$7*$E2136-cost_fx*Inputs!$D$7-$F2136)+(1-MIN(1,$H$51*$C2136))*(1-MIN(1,Inputs!$G$7*$D2136)*churn_nonbuyers)*(ic*Inputs!$C$7+fee_wd*Inputs!$E$7*(1-$B2136)+fee_fx*Inputs!$D$7-cost_acc-cost_wd*Inputs!$E$7*(1-$B2136)-cost_fx*Inputs!$D$7))</f>
        <v>392631.783479891</v>
      </c>
      <c r="I2136" s="0" t="n">
        <f aca="false">12*Inputs!$B$8*(MIN(1,$H$52*$C2136)*(ic*Inputs!$C$8+pT-cost_acc-cost_wd*Inputs!$E$8-cost_fx*Inputs!$D$8-cost_ins)+(1-MIN(1,$H$52*$C2136))*(1-MIN(1,Inputs!$G$8*$D2136)*churn_nonbuyers)*(ic*Inputs!$C$8+fee_wd*Inputs!$E$8*(1-$B2136)+fee_fx*Inputs!$D$8-cost_acc-cost_wd*Inputs!$E$8*(1-$B2136)-cost_fx*Inputs!$D$8))</f>
        <v>154748.69532674</v>
      </c>
      <c r="J2136" s="0" t="n">
        <f aca="false">G2136+H2136+I2136-fixed</f>
        <v>23017.553361587</v>
      </c>
      <c r="K2136" s="0" t="n">
        <f aca="false">12*Inputs!$B$6*(1-MIN(1,Inputs!$G$6*$D2136)*churn_nonbuyers)*(ic*Inputs!$C$6+fee_wd*Inputs!$E$6*(1-$B2136)+fee_fx*Inputs!$D$6-cost_acc-cost_wd*Inputs!$E$6*(1-$B2136)-cost_fx*Inputs!$D$6)</f>
        <v>112760.622160906</v>
      </c>
      <c r="L2136" s="0" t="n">
        <f aca="false">12*Inputs!$B$7*(1-MIN(1,Inputs!$G$7*$D2136)*churn_nonbuyers)*(ic*Inputs!$C$7+fee_wd*Inputs!$E$7*(1-$B2136)+fee_fx*Inputs!$D$7-cost_acc-cost_wd*Inputs!$E$7*(1-$B2136)-cost_fx*Inputs!$D$7)</f>
        <v>309229.776528543</v>
      </c>
      <c r="M2136" s="0" t="n">
        <f aca="false">12*Inputs!$B$8*(1-MIN(1,Inputs!$G$8*$D2136)*churn_nonbuyers)*(ic*Inputs!$C$8+fee_wd*Inputs!$E$8*(1-$B2136)+fee_fx*Inputs!$D$8-cost_acc-cost_wd*Inputs!$E$8*(1-$B2136)-cost_fx*Inputs!$D$8)</f>
        <v>2418.58971089283</v>
      </c>
      <c r="N2136" s="0" t="n">
        <f aca="false">K2136+L2136+I2136-fixed</f>
        <v>-123260.905983811</v>
      </c>
      <c r="O2136" s="0" t="n">
        <f aca="false">K2136+L2136+M2136-fixed</f>
        <v>-275591.011599658</v>
      </c>
      <c r="P2136" s="0" t="n">
        <f aca="false">12*Inputs!$B$6*(1-MIN(1,Inputs!$F$6*$D2136))*(ic*Inputs!$C$6+flat_fee-cost_acc-cost_wd*Inputs!$E$6*$E2136-cost_fx*Inputs!$D$6)+12*Inputs!$B$7*(1-MIN(1,Inputs!$F$7*$D2136))*(ic*Inputs!$C$7+flat_fee-cost_acc-cost_wd*Inputs!$E$7*$E2136-cost_fx*Inputs!$D$7)+12*Inputs!$B$8*(1-MIN(1,Inputs!$F$8*$D2136))*(ic*Inputs!$C$8+flat_fee-cost_acc-cost_wd*Inputs!$E$8*$E2136-cost_fx*Inputs!$D$8)-fixed</f>
        <v>-178676.20849096</v>
      </c>
    </row>
    <row r="2137" customFormat="false" ht="15" hidden="false" customHeight="false" outlineLevel="0" collapsed="false">
      <c r="A2137" s="0" t="n">
        <v>2072</v>
      </c>
      <c r="B2137" s="0" t="n">
        <v>0.40159</v>
      </c>
      <c r="C2137" s="0" t="n">
        <v>0.96684</v>
      </c>
      <c r="D2137" s="0" t="n">
        <v>1.289702</v>
      </c>
      <c r="E2137" s="0" t="n">
        <v>1.204967</v>
      </c>
      <c r="F2137" s="0" t="n">
        <v>0.035906</v>
      </c>
      <c r="G2137" s="0" t="n">
        <f aca="false">12*Inputs!$B$6*(MIN(1,$H$50*$C2137)*(ic*Inputs!$C$6+pS+fee_fx*Inputs!$D$6-cost_acc-cost_wd*Inputs!$E$6*$E2137-cost_fx*Inputs!$D$6-$F2137)+(1-MIN(1,$H$50*$C2137))*(1-MIN(1,Inputs!$G$6*$D2137)*churn_nonbuyers)*(ic*Inputs!$C$6+fee_wd*Inputs!$E$6*(1-$B2137)+fee_fx*Inputs!$D$6-cost_acc-cost_wd*Inputs!$E$6*(1-$B2137)-cost_fx*Inputs!$D$6))</f>
        <v>189791.489745051</v>
      </c>
      <c r="H2137" s="0" t="n">
        <f aca="false">12*Inputs!$B$7*(MIN(1,$H$51*$C2137)*(ic*Inputs!$C$7+pE+fee_fx*Inputs!$D$7-cost_acc-cost_wd*Inputs!$E$7*$E2137-cost_fx*Inputs!$D$7-$F2137)+(1-MIN(1,$H$51*$C2137))*(1-MIN(1,Inputs!$G$7*$D2137)*churn_nonbuyers)*(ic*Inputs!$C$7+fee_wd*Inputs!$E$7*(1-$B2137)+fee_fx*Inputs!$D$7-cost_acc-cost_wd*Inputs!$E$7*(1-$B2137)-cost_fx*Inputs!$D$7))</f>
        <v>389844.935586546</v>
      </c>
      <c r="I2137" s="0" t="n">
        <f aca="false">12*Inputs!$B$8*(MIN(1,$H$52*$C2137)*(ic*Inputs!$C$8+pT-cost_acc-cost_wd*Inputs!$E$8-cost_fx*Inputs!$D$8-cost_ins)+(1-MIN(1,$H$52*$C2137))*(1-MIN(1,Inputs!$G$8*$D2137)*churn_nonbuyers)*(ic*Inputs!$C$8+fee_wd*Inputs!$E$8*(1-$B2137)+fee_fx*Inputs!$D$8-cost_acc-cost_wd*Inputs!$E$8*(1-$B2137)-cost_fx*Inputs!$D$8))</f>
        <v>149013.699569314</v>
      </c>
      <c r="J2137" s="0" t="n">
        <f aca="false">G2137+H2137+I2137-fixed</f>
        <v>28650.1249009114</v>
      </c>
      <c r="K2137" s="0" t="n">
        <f aca="false">12*Inputs!$B$6*(1-MIN(1,Inputs!$G$6*$D2137)*churn_nonbuyers)*(ic*Inputs!$C$6+fee_wd*Inputs!$E$6*(1-$B2137)+fee_fx*Inputs!$D$6-cost_acc-cost_wd*Inputs!$E$6*(1-$B2137)-cost_fx*Inputs!$D$6)</f>
        <v>134499.950108496</v>
      </c>
      <c r="L2137" s="0" t="n">
        <f aca="false">12*Inputs!$B$7*(1-MIN(1,Inputs!$G$7*$D2137)*churn_nonbuyers)*(ic*Inputs!$C$7+fee_wd*Inputs!$E$7*(1-$B2137)+fee_fx*Inputs!$D$7-cost_acc-cost_wd*Inputs!$E$7*(1-$B2137)-cost_fx*Inputs!$D$7)</f>
        <v>332008.268369098</v>
      </c>
      <c r="M2137" s="0" t="n">
        <f aca="false">12*Inputs!$B$8*(1-MIN(1,Inputs!$G$8*$D2137)*churn_nonbuyers)*(ic*Inputs!$C$8+fee_wd*Inputs!$E$8*(1-$B2137)+fee_fx*Inputs!$D$8-cost_acc-cost_wd*Inputs!$E$8*(1-$B2137)-cost_fx*Inputs!$D$8)</f>
        <v>29855.062959648</v>
      </c>
      <c r="N2137" s="0" t="n">
        <f aca="false">K2137+L2137+I2137-fixed</f>
        <v>-84478.0819530927</v>
      </c>
      <c r="O2137" s="0" t="n">
        <f aca="false">K2137+L2137+M2137-fixed</f>
        <v>-203636.718562758</v>
      </c>
      <c r="P2137" s="0" t="n">
        <f aca="false">12*Inputs!$B$6*(1-MIN(1,Inputs!$F$6*$D2137))*(ic*Inputs!$C$6+flat_fee-cost_acc-cost_wd*Inputs!$E$6*$E2137-cost_fx*Inputs!$D$6)+12*Inputs!$B$7*(1-MIN(1,Inputs!$F$7*$D2137))*(ic*Inputs!$C$7+flat_fee-cost_acc-cost_wd*Inputs!$E$7*$E2137-cost_fx*Inputs!$D$7)+12*Inputs!$B$8*(1-MIN(1,Inputs!$F$8*$D2137))*(ic*Inputs!$C$8+flat_fee-cost_acc-cost_wd*Inputs!$E$8*$E2137-cost_fx*Inputs!$D$8)-fixed</f>
        <v>-167193.76949584</v>
      </c>
    </row>
    <row r="2138" customFormat="false" ht="15" hidden="false" customHeight="false" outlineLevel="0" collapsed="false">
      <c r="A2138" s="0" t="n">
        <v>2073</v>
      </c>
      <c r="B2138" s="0" t="n">
        <v>0.3337</v>
      </c>
      <c r="C2138" s="0" t="n">
        <v>1.004031</v>
      </c>
      <c r="D2138" s="0" t="n">
        <v>1.569354</v>
      </c>
      <c r="E2138" s="0" t="n">
        <v>1.169956</v>
      </c>
      <c r="F2138" s="0" t="n">
        <v>0.207092</v>
      </c>
      <c r="G2138" s="0" t="n">
        <f aca="false">12*Inputs!$B$6*(MIN(1,$H$50*$C2138)*(ic*Inputs!$C$6+pS+fee_fx*Inputs!$D$6-cost_acc-cost_wd*Inputs!$E$6*$E2138-cost_fx*Inputs!$D$6-$F2138)+(1-MIN(1,$H$50*$C2138))*(1-MIN(1,Inputs!$G$6*$D2138)*churn_nonbuyers)*(ic*Inputs!$C$6+fee_wd*Inputs!$E$6*(1-$B2138)+fee_fx*Inputs!$D$6-cost_acc-cost_wd*Inputs!$E$6*(1-$B2138)-cost_fx*Inputs!$D$6))</f>
        <v>195204.842381565</v>
      </c>
      <c r="H2138" s="0" t="n">
        <f aca="false">12*Inputs!$B$7*(MIN(1,$H$51*$C2138)*(ic*Inputs!$C$7+pE+fee_fx*Inputs!$D$7-cost_acc-cost_wd*Inputs!$E$7*$E2138-cost_fx*Inputs!$D$7-$F2138)+(1-MIN(1,$H$51*$C2138))*(1-MIN(1,Inputs!$G$7*$D2138)*churn_nonbuyers)*(ic*Inputs!$C$7+fee_wd*Inputs!$E$7*(1-$B2138)+fee_fx*Inputs!$D$7-cost_acc-cost_wd*Inputs!$E$7*(1-$B2138)-cost_fx*Inputs!$D$7))</f>
        <v>390059.857221831</v>
      </c>
      <c r="I2138" s="0" t="n">
        <f aca="false">12*Inputs!$B$8*(MIN(1,$H$52*$C2138)*(ic*Inputs!$C$8+pT-cost_acc-cost_wd*Inputs!$E$8-cost_fx*Inputs!$D$8-cost_ins)+(1-MIN(1,$H$52*$C2138))*(1-MIN(1,Inputs!$G$8*$D2138)*churn_nonbuyers)*(ic*Inputs!$C$8+fee_wd*Inputs!$E$8*(1-$B2138)+fee_fx*Inputs!$D$8-cost_acc-cost_wd*Inputs!$E$8*(1-$B2138)-cost_fx*Inputs!$D$8))</f>
        <v>144725.044464</v>
      </c>
      <c r="J2138" s="0" t="n">
        <f aca="false">G2138+H2138+I2138-fixed</f>
        <v>29989.7440673963</v>
      </c>
      <c r="K2138" s="0" t="n">
        <f aca="false">12*Inputs!$B$6*(1-MIN(1,Inputs!$G$6*$D2138)*churn_nonbuyers)*(ic*Inputs!$C$6+fee_wd*Inputs!$E$6*(1-$B2138)+fee_fx*Inputs!$D$6-cost_acc-cost_wd*Inputs!$E$6*(1-$B2138)-cost_fx*Inputs!$D$6)</f>
        <v>141498.70437456</v>
      </c>
      <c r="L2138" s="0" t="n">
        <f aca="false">12*Inputs!$B$7*(1-MIN(1,Inputs!$G$7*$D2138)*churn_nonbuyers)*(ic*Inputs!$C$7+fee_wd*Inputs!$E$7*(1-$B2138)+fee_fx*Inputs!$D$7-cost_acc-cost_wd*Inputs!$E$7*(1-$B2138)-cost_fx*Inputs!$D$7)</f>
        <v>338426.649632736</v>
      </c>
      <c r="M2138" s="0" t="n">
        <f aca="false">12*Inputs!$B$8*(1-MIN(1,Inputs!$G$8*$D2138)*churn_nonbuyers)*(ic*Inputs!$C$8+fee_wd*Inputs!$E$8*(1-$B2138)+fee_fx*Inputs!$D$8-cost_acc-cost_wd*Inputs!$E$8*(1-$B2138)-cost_fx*Inputs!$D$8)</f>
        <v>0</v>
      </c>
      <c r="N2138" s="0" t="n">
        <f aca="false">K2138+L2138+I2138-fixed</f>
        <v>-75349.6015287041</v>
      </c>
      <c r="O2138" s="0" t="n">
        <f aca="false">K2138+L2138+M2138-fixed</f>
        <v>-220074.645992704</v>
      </c>
      <c r="P2138" s="0" t="n">
        <f aca="false">12*Inputs!$B$6*(1-MIN(1,Inputs!$F$6*$D2138))*(ic*Inputs!$C$6+flat_fee-cost_acc-cost_wd*Inputs!$E$6*$E2138-cost_fx*Inputs!$D$6)+12*Inputs!$B$7*(1-MIN(1,Inputs!$F$7*$D2138))*(ic*Inputs!$C$7+flat_fee-cost_acc-cost_wd*Inputs!$E$7*$E2138-cost_fx*Inputs!$D$7)+12*Inputs!$B$8*(1-MIN(1,Inputs!$F$8*$D2138))*(ic*Inputs!$C$8+flat_fee-cost_acc-cost_wd*Inputs!$E$8*$E2138-cost_fx*Inputs!$D$8)-fixed</f>
        <v>-300800.02369024</v>
      </c>
    </row>
    <row r="2139" customFormat="false" ht="15" hidden="false" customHeight="false" outlineLevel="0" collapsed="false">
      <c r="A2139" s="0" t="n">
        <v>2074</v>
      </c>
      <c r="B2139" s="0" t="n">
        <v>0.352724</v>
      </c>
      <c r="C2139" s="0" t="n">
        <v>0.917616</v>
      </c>
      <c r="D2139" s="0" t="n">
        <v>0.741735</v>
      </c>
      <c r="E2139" s="0" t="n">
        <v>1.215504</v>
      </c>
      <c r="F2139" s="0" t="n">
        <v>0.123387</v>
      </c>
      <c r="G2139" s="0" t="n">
        <f aca="false">12*Inputs!$B$6*(MIN(1,$H$50*$C2139)*(ic*Inputs!$C$6+pS+fee_fx*Inputs!$D$6-cost_acc-cost_wd*Inputs!$E$6*$E2139-cost_fx*Inputs!$D$6-$F2139)+(1-MIN(1,$H$50*$C2139))*(1-MIN(1,Inputs!$G$6*$D2139)*churn_nonbuyers)*(ic*Inputs!$C$6+fee_wd*Inputs!$E$6*(1-$B2139)+fee_fx*Inputs!$D$6-cost_acc-cost_wd*Inputs!$E$6*(1-$B2139)-cost_fx*Inputs!$D$6))</f>
        <v>194832.446190179</v>
      </c>
      <c r="H2139" s="0" t="n">
        <f aca="false">12*Inputs!$B$7*(MIN(1,$H$51*$C2139)*(ic*Inputs!$C$7+pE+fee_fx*Inputs!$D$7-cost_acc-cost_wd*Inputs!$E$7*$E2139-cost_fx*Inputs!$D$7-$F2139)+(1-MIN(1,$H$51*$C2139))*(1-MIN(1,Inputs!$G$7*$D2139)*churn_nonbuyers)*(ic*Inputs!$C$7+fee_wd*Inputs!$E$7*(1-$B2139)+fee_fx*Inputs!$D$7-cost_acc-cost_wd*Inputs!$E$7*(1-$B2139)-cost_fx*Inputs!$D$7))</f>
        <v>389111.130079981</v>
      </c>
      <c r="I2139" s="0" t="n">
        <f aca="false">12*Inputs!$B$8*(MIN(1,$H$52*$C2139)*(ic*Inputs!$C$8+pT-cost_acc-cost_wd*Inputs!$E$8-cost_fx*Inputs!$D$8-cost_ins)+(1-MIN(1,$H$52*$C2139))*(1-MIN(1,Inputs!$G$8*$D2139)*churn_nonbuyers)*(ic*Inputs!$C$8+fee_wd*Inputs!$E$8*(1-$B2139)+fee_fx*Inputs!$D$8-cost_acc-cost_wd*Inputs!$E$8*(1-$B2139)-cost_fx*Inputs!$D$8))</f>
        <v>185485.783124134</v>
      </c>
      <c r="J2139" s="0" t="n">
        <f aca="false">G2139+H2139+I2139-fixed</f>
        <v>69429.3593942948</v>
      </c>
      <c r="K2139" s="0" t="n">
        <f aca="false">12*Inputs!$B$6*(1-MIN(1,Inputs!$G$6*$D2139)*churn_nonbuyers)*(ic*Inputs!$C$6+fee_wd*Inputs!$E$6*(1-$B2139)+fee_fx*Inputs!$D$6-cost_acc-cost_wd*Inputs!$E$6*(1-$B2139)-cost_fx*Inputs!$D$6)</f>
        <v>145214.774900208</v>
      </c>
      <c r="L2139" s="0" t="n">
        <f aca="false">12*Inputs!$B$7*(1-MIN(1,Inputs!$G$7*$D2139)*churn_nonbuyers)*(ic*Inputs!$C$7+fee_wd*Inputs!$E$7*(1-$B2139)+fee_fx*Inputs!$D$7-cost_acc-cost_wd*Inputs!$E$7*(1-$B2139)-cost_fx*Inputs!$D$7)</f>
        <v>344565.949260125</v>
      </c>
      <c r="M2139" s="0" t="n">
        <f aca="false">12*Inputs!$B$8*(1-MIN(1,Inputs!$G$8*$D2139)*churn_nonbuyers)*(ic*Inputs!$C$8+fee_wd*Inputs!$E$8*(1-$B2139)+fee_fx*Inputs!$D$8-cost_acc-cost_wd*Inputs!$E$8*(1-$B2139)-cost_fx*Inputs!$D$8)</f>
        <v>148788.327134304</v>
      </c>
      <c r="N2139" s="0" t="n">
        <f aca="false">K2139+L2139+I2139-fixed</f>
        <v>-24733.4927155332</v>
      </c>
      <c r="O2139" s="0" t="n">
        <f aca="false">K2139+L2139+M2139-fixed</f>
        <v>-61430.9487053632</v>
      </c>
      <c r="P2139" s="0" t="n">
        <f aca="false">12*Inputs!$B$6*(1-MIN(1,Inputs!$F$6*$D2139))*(ic*Inputs!$C$6+flat_fee-cost_acc-cost_wd*Inputs!$E$6*$E2139-cost_fx*Inputs!$D$6)+12*Inputs!$B$7*(1-MIN(1,Inputs!$F$7*$D2139))*(ic*Inputs!$C$7+flat_fee-cost_acc-cost_wd*Inputs!$E$7*$E2139-cost_fx*Inputs!$D$7)+12*Inputs!$B$8*(1-MIN(1,Inputs!$F$8*$D2139))*(ic*Inputs!$C$8+flat_fee-cost_acc-cost_wd*Inputs!$E$8*$E2139-cost_fx*Inputs!$D$8)-fixed</f>
        <v>109659.4231856</v>
      </c>
    </row>
    <row r="2140" customFormat="false" ht="15" hidden="false" customHeight="false" outlineLevel="0" collapsed="false">
      <c r="A2140" s="0" t="n">
        <v>2075</v>
      </c>
      <c r="B2140" s="0" t="n">
        <v>0.226566</v>
      </c>
      <c r="C2140" s="0" t="n">
        <v>0.807228</v>
      </c>
      <c r="D2140" s="0" t="n">
        <v>1.042317</v>
      </c>
      <c r="E2140" s="0" t="n">
        <v>1.264223</v>
      </c>
      <c r="F2140" s="0" t="n">
        <v>0.071095</v>
      </c>
      <c r="G2140" s="0" t="n">
        <f aca="false">12*Inputs!$B$6*(MIN(1,$H$50*$C2140)*(ic*Inputs!$C$6+pS+fee_fx*Inputs!$D$6-cost_acc-cost_wd*Inputs!$E$6*$E2140-cost_fx*Inputs!$D$6-$F2140)+(1-MIN(1,$H$50*$C2140))*(1-MIN(1,Inputs!$G$6*$D2140)*churn_nonbuyers)*(ic*Inputs!$C$6+fee_wd*Inputs!$E$6*(1-$B2140)+fee_fx*Inputs!$D$6-cost_acc-cost_wd*Inputs!$E$6*(1-$B2140)-cost_fx*Inputs!$D$6))</f>
        <v>202917.760773034</v>
      </c>
      <c r="H2140" s="0" t="n">
        <f aca="false">12*Inputs!$B$7*(MIN(1,$H$51*$C2140)*(ic*Inputs!$C$7+pE+fee_fx*Inputs!$D$7-cost_acc-cost_wd*Inputs!$E$7*$E2140-cost_fx*Inputs!$D$7-$F2140)+(1-MIN(1,$H$51*$C2140))*(1-MIN(1,Inputs!$G$7*$D2140)*churn_nonbuyers)*(ic*Inputs!$C$7+fee_wd*Inputs!$E$7*(1-$B2140)+fee_fx*Inputs!$D$7-cost_acc-cost_wd*Inputs!$E$7*(1-$B2140)-cost_fx*Inputs!$D$7))</f>
        <v>391417.773677021</v>
      </c>
      <c r="I2140" s="0" t="n">
        <f aca="false">12*Inputs!$B$8*(MIN(1,$H$52*$C2140)*(ic*Inputs!$C$8+pT-cost_acc-cost_wd*Inputs!$E$8-cost_fx*Inputs!$D$8-cost_ins)+(1-MIN(1,$H$52*$C2140))*(1-MIN(1,Inputs!$G$8*$D2140)*churn_nonbuyers)*(ic*Inputs!$C$8+fee_wd*Inputs!$E$8*(1-$B2140)+fee_fx*Inputs!$D$8-cost_acc-cost_wd*Inputs!$E$8*(1-$B2140)-cost_fx*Inputs!$D$8))</f>
        <v>153462.275287983</v>
      </c>
      <c r="J2140" s="0" t="n">
        <f aca="false">G2140+H2140+I2140-fixed</f>
        <v>47797.8097380383</v>
      </c>
      <c r="K2140" s="0" t="n">
        <f aca="false">12*Inputs!$B$6*(1-MIN(1,Inputs!$G$6*$D2140)*churn_nonbuyers)*(ic*Inputs!$C$6+fee_wd*Inputs!$E$6*(1-$B2140)+fee_fx*Inputs!$D$6-cost_acc-cost_wd*Inputs!$E$6*(1-$B2140)-cost_fx*Inputs!$D$6)</f>
        <v>160168.246512638</v>
      </c>
      <c r="L2140" s="0" t="n">
        <f aca="false">12*Inputs!$B$7*(1-MIN(1,Inputs!$G$7*$D2140)*churn_nonbuyers)*(ic*Inputs!$C$7+fee_wd*Inputs!$E$7*(1-$B2140)+fee_fx*Inputs!$D$7-cost_acc-cost_wd*Inputs!$E$7*(1-$B2140)-cost_fx*Inputs!$D$7)</f>
        <v>358986.813091583</v>
      </c>
      <c r="M2140" s="0" t="n">
        <f aca="false">12*Inputs!$B$8*(1-MIN(1,Inputs!$G$8*$D2140)*churn_nonbuyers)*(ic*Inputs!$C$8+fee_wd*Inputs!$E$8*(1-$B2140)+fee_fx*Inputs!$D$8-cost_acc-cost_wd*Inputs!$E$8*(1-$B2140)-cost_fx*Inputs!$D$8)</f>
        <v>85311.0045789792</v>
      </c>
      <c r="N2140" s="0" t="n">
        <f aca="false">K2140+L2140+I2140-fixed</f>
        <v>-27382.6651077955</v>
      </c>
      <c r="O2140" s="0" t="n">
        <f aca="false">K2140+L2140+M2140-fixed</f>
        <v>-95533.9358167993</v>
      </c>
      <c r="P2140" s="0" t="n">
        <f aca="false">12*Inputs!$B$6*(1-MIN(1,Inputs!$F$6*$D2140))*(ic*Inputs!$C$6+flat_fee-cost_acc-cost_wd*Inputs!$E$6*$E2140-cost_fx*Inputs!$D$6)+12*Inputs!$B$7*(1-MIN(1,Inputs!$F$7*$D2140))*(ic*Inputs!$C$7+flat_fee-cost_acc-cost_wd*Inputs!$E$7*$E2140-cost_fx*Inputs!$D$7)+12*Inputs!$B$8*(1-MIN(1,Inputs!$F$8*$D2140))*(ic*Inputs!$C$8+flat_fee-cost_acc-cost_wd*Inputs!$E$8*$E2140-cost_fx*Inputs!$D$8)-fixed</f>
        <v>-64852.6072501601</v>
      </c>
    </row>
    <row r="2141" customFormat="false" ht="15" hidden="false" customHeight="false" outlineLevel="0" collapsed="false">
      <c r="A2141" s="0" t="n">
        <v>2076</v>
      </c>
      <c r="B2141" s="0" t="n">
        <v>0.191905</v>
      </c>
      <c r="C2141" s="0" t="n">
        <v>0.769569</v>
      </c>
      <c r="D2141" s="0" t="n">
        <v>0.982977</v>
      </c>
      <c r="E2141" s="0" t="n">
        <v>1.124059</v>
      </c>
      <c r="F2141" s="0" t="n">
        <v>0.113224</v>
      </c>
      <c r="G2141" s="0" t="n">
        <f aca="false">12*Inputs!$B$6*(MIN(1,$H$50*$C2141)*(ic*Inputs!$C$6+pS+fee_fx*Inputs!$D$6-cost_acc-cost_wd*Inputs!$E$6*$E2141-cost_fx*Inputs!$D$6-$F2141)+(1-MIN(1,$H$50*$C2141))*(1-MIN(1,Inputs!$G$6*$D2141)*churn_nonbuyers)*(ic*Inputs!$C$6+fee_wd*Inputs!$E$6*(1-$B2141)+fee_fx*Inputs!$D$6-cost_acc-cost_wd*Inputs!$E$6*(1-$B2141)-cost_fx*Inputs!$D$6))</f>
        <v>207585.818218635</v>
      </c>
      <c r="H2141" s="0" t="n">
        <f aca="false">12*Inputs!$B$7*(MIN(1,$H$51*$C2141)*(ic*Inputs!$C$7+pE+fee_fx*Inputs!$D$7-cost_acc-cost_wd*Inputs!$E$7*$E2141-cost_fx*Inputs!$D$7-$F2141)+(1-MIN(1,$H$51*$C2141))*(1-MIN(1,Inputs!$G$7*$D2141)*churn_nonbuyers)*(ic*Inputs!$C$7+fee_wd*Inputs!$E$7*(1-$B2141)+fee_fx*Inputs!$D$7-cost_acc-cost_wd*Inputs!$E$7*(1-$B2141)-cost_fx*Inputs!$D$7))</f>
        <v>404272.99029549</v>
      </c>
      <c r="I2141" s="0" t="n">
        <f aca="false">12*Inputs!$B$8*(MIN(1,$H$52*$C2141)*(ic*Inputs!$C$8+pT-cost_acc-cost_wd*Inputs!$E$8-cost_fx*Inputs!$D$8-cost_ins)+(1-MIN(1,$H$52*$C2141))*(1-MIN(1,Inputs!$G$8*$D2141)*churn_nonbuyers)*(ic*Inputs!$C$8+fee_wd*Inputs!$E$8*(1-$B2141)+fee_fx*Inputs!$D$8-cost_acc-cost_wd*Inputs!$E$8*(1-$B2141)-cost_fx*Inputs!$D$8))</f>
        <v>156568.199767667</v>
      </c>
      <c r="J2141" s="0" t="n">
        <f aca="false">G2141+H2141+I2141-fixed</f>
        <v>68427.0082817909</v>
      </c>
      <c r="K2141" s="0" t="n">
        <f aca="false">12*Inputs!$B$6*(1-MIN(1,Inputs!$G$6*$D2141)*churn_nonbuyers)*(ic*Inputs!$C$6+fee_wd*Inputs!$E$6*(1-$B2141)+fee_fx*Inputs!$D$6-cost_acc-cost_wd*Inputs!$E$6*(1-$B2141)-cost_fx*Inputs!$D$6)</f>
        <v>165415.466888532</v>
      </c>
      <c r="L2141" s="0" t="n">
        <f aca="false">12*Inputs!$B$7*(1-MIN(1,Inputs!$G$7*$D2141)*churn_nonbuyers)*(ic*Inputs!$C$7+fee_wd*Inputs!$E$7*(1-$B2141)+fee_fx*Inputs!$D$7-cost_acc-cost_wd*Inputs!$E$7*(1-$B2141)-cost_fx*Inputs!$D$7)</f>
        <v>364490.507237119</v>
      </c>
      <c r="M2141" s="0" t="n">
        <f aca="false">12*Inputs!$B$8*(1-MIN(1,Inputs!$G$8*$D2141)*churn_nonbuyers)*(ic*Inputs!$C$8+fee_wd*Inputs!$E$8*(1-$B2141)+fee_fx*Inputs!$D$8-cost_acc-cost_wd*Inputs!$E$8*(1-$B2141)-cost_fx*Inputs!$D$8)</f>
        <v>98936.218599816</v>
      </c>
      <c r="N2141" s="0" t="n">
        <f aca="false">K2141+L2141+I2141-fixed</f>
        <v>-13525.826106682</v>
      </c>
      <c r="O2141" s="0" t="n">
        <f aca="false">K2141+L2141+M2141-fixed</f>
        <v>-71157.8072745327</v>
      </c>
      <c r="P2141" s="0" t="n">
        <f aca="false">12*Inputs!$B$6*(1-MIN(1,Inputs!$F$6*$D2141))*(ic*Inputs!$C$6+flat_fee-cost_acc-cost_wd*Inputs!$E$6*$E2141-cost_fx*Inputs!$D$6)+12*Inputs!$B$7*(1-MIN(1,Inputs!$F$7*$D2141))*(ic*Inputs!$C$7+flat_fee-cost_acc-cost_wd*Inputs!$E$7*$E2141-cost_fx*Inputs!$D$7)+12*Inputs!$B$8*(1-MIN(1,Inputs!$F$8*$D2141))*(ic*Inputs!$C$8+flat_fee-cost_acc-cost_wd*Inputs!$E$8*$E2141-cost_fx*Inputs!$D$8)-fixed</f>
        <v>25971.41281832</v>
      </c>
    </row>
    <row r="2142" customFormat="false" ht="15" hidden="false" customHeight="false" outlineLevel="0" collapsed="false">
      <c r="A2142" s="0" t="n">
        <v>2077</v>
      </c>
      <c r="B2142" s="0" t="n">
        <v>0.195908</v>
      </c>
      <c r="C2142" s="0" t="n">
        <v>0.954495</v>
      </c>
      <c r="D2142" s="0" t="n">
        <v>0.936124</v>
      </c>
      <c r="E2142" s="0" t="n">
        <v>1.393338</v>
      </c>
      <c r="F2142" s="0" t="n">
        <v>0.425497</v>
      </c>
      <c r="G2142" s="0" t="n">
        <f aca="false">12*Inputs!$B$6*(MIN(1,$H$50*$C2142)*(ic*Inputs!$C$6+pS+fee_fx*Inputs!$D$6-cost_acc-cost_wd*Inputs!$E$6*$E2142-cost_fx*Inputs!$D$6-$F2142)+(1-MIN(1,$H$50*$C2142))*(1-MIN(1,Inputs!$G$6*$D2142)*churn_nonbuyers)*(ic*Inputs!$C$6+fee_wd*Inputs!$E$6*(1-$B2142)+fee_fx*Inputs!$D$6-cost_acc-cost_wd*Inputs!$E$6*(1-$B2142)-cost_fx*Inputs!$D$6))</f>
        <v>204798.962288752</v>
      </c>
      <c r="H2142" s="0" t="n">
        <f aca="false">12*Inputs!$B$7*(MIN(1,$H$51*$C2142)*(ic*Inputs!$C$7+pE+fee_fx*Inputs!$D$7-cost_acc-cost_wd*Inputs!$E$7*$E2142-cost_fx*Inputs!$D$7-$F2142)+(1-MIN(1,$H$51*$C2142))*(1-MIN(1,Inputs!$G$7*$D2142)*churn_nonbuyers)*(ic*Inputs!$C$7+fee_wd*Inputs!$E$7*(1-$B2142)+fee_fx*Inputs!$D$7-cost_acc-cost_wd*Inputs!$E$7*(1-$B2142)-cost_fx*Inputs!$D$7))</f>
        <v>367034.884094431</v>
      </c>
      <c r="I2142" s="0" t="n">
        <f aca="false">12*Inputs!$B$8*(MIN(1,$H$52*$C2142)*(ic*Inputs!$C$8+pT-cost_acc-cost_wd*Inputs!$E$8-cost_fx*Inputs!$D$8-cost_ins)+(1-MIN(1,$H$52*$C2142))*(1-MIN(1,Inputs!$G$8*$D2142)*churn_nonbuyers)*(ic*Inputs!$C$8+fee_wd*Inputs!$E$8*(1-$B2142)+fee_fx*Inputs!$D$8-cost_acc-cost_wd*Inputs!$E$8*(1-$B2142)-cost_fx*Inputs!$D$8))</f>
        <v>173847.304658329</v>
      </c>
      <c r="J2142" s="0" t="n">
        <f aca="false">G2142+H2142+I2142-fixed</f>
        <v>45681.1510415116</v>
      </c>
      <c r="K2142" s="0" t="n">
        <f aca="false">12*Inputs!$B$6*(1-MIN(1,Inputs!$G$6*$D2142)*churn_nonbuyers)*(ic*Inputs!$C$6+fee_wd*Inputs!$E$6*(1-$B2142)+fee_fx*Inputs!$D$6-cost_acc-cost_wd*Inputs!$E$6*(1-$B2142)-cost_fx*Inputs!$D$6)</f>
        <v>165273.556180262</v>
      </c>
      <c r="L2142" s="0" t="n">
        <f aca="false">12*Inputs!$B$7*(1-MIN(1,Inputs!$G$7*$D2142)*churn_nonbuyers)*(ic*Inputs!$C$7+fee_wd*Inputs!$E$7*(1-$B2142)+fee_fx*Inputs!$D$7-cost_acc-cost_wd*Inputs!$E$7*(1-$B2142)-cost_fx*Inputs!$D$7)</f>
        <v>364458.154956158</v>
      </c>
      <c r="M2142" s="0" t="n">
        <f aca="false">12*Inputs!$B$8*(1-MIN(1,Inputs!$G$8*$D2142)*churn_nonbuyers)*(ic*Inputs!$C$8+fee_wd*Inputs!$E$8*(1-$B2142)+fee_fx*Inputs!$D$8-cost_acc-cost_wd*Inputs!$E$8*(1-$B2142)-cost_fx*Inputs!$D$8)</f>
        <v>109272.848947891</v>
      </c>
      <c r="N2142" s="0" t="n">
        <f aca="false">K2142+L2142+I2142-fixed</f>
        <v>3579.01579474902</v>
      </c>
      <c r="O2142" s="0" t="n">
        <f aca="false">K2142+L2142+M2142-fixed</f>
        <v>-60995.4399156887</v>
      </c>
      <c r="P2142" s="0" t="n">
        <f aca="false">12*Inputs!$B$6*(1-MIN(1,Inputs!$F$6*$D2142))*(ic*Inputs!$C$6+flat_fee-cost_acc-cost_wd*Inputs!$E$6*$E2142-cost_fx*Inputs!$D$6)+12*Inputs!$B$7*(1-MIN(1,Inputs!$F$7*$D2142))*(ic*Inputs!$C$7+flat_fee-cost_acc-cost_wd*Inputs!$E$7*$E2142-cost_fx*Inputs!$D$7)+12*Inputs!$B$8*(1-MIN(1,Inputs!$F$8*$D2142))*(ic*Inputs!$C$8+flat_fee-cost_acc-cost_wd*Inputs!$E$8*$E2142-cost_fx*Inputs!$D$8)-fixed</f>
        <v>-69458.5170131199</v>
      </c>
    </row>
    <row r="2143" customFormat="false" ht="15" hidden="false" customHeight="false" outlineLevel="0" collapsed="false">
      <c r="A2143" s="0" t="n">
        <v>2078</v>
      </c>
      <c r="B2143" s="0" t="n">
        <v>0.562693</v>
      </c>
      <c r="C2143" s="0" t="n">
        <v>1.081275</v>
      </c>
      <c r="D2143" s="0" t="n">
        <v>1.374661</v>
      </c>
      <c r="E2143" s="0" t="n">
        <v>1.212709</v>
      </c>
      <c r="F2143" s="0" t="n">
        <v>0.218847</v>
      </c>
      <c r="G2143" s="0" t="n">
        <f aca="false">12*Inputs!$B$6*(MIN(1,$H$50*$C2143)*(ic*Inputs!$C$6+pS+fee_fx*Inputs!$D$6-cost_acc-cost_wd*Inputs!$E$6*$E2143-cost_fx*Inputs!$D$6-$F2143)+(1-MIN(1,$H$50*$C2143))*(1-MIN(1,Inputs!$G$6*$D2143)*churn_nonbuyers)*(ic*Inputs!$C$6+fee_wd*Inputs!$E$6*(1-$B2143)+fee_fx*Inputs!$D$6-cost_acc-cost_wd*Inputs!$E$6*(1-$B2143)-cost_fx*Inputs!$D$6))</f>
        <v>171291.988698338</v>
      </c>
      <c r="H2143" s="0" t="n">
        <f aca="false">12*Inputs!$B$7*(MIN(1,$H$51*$C2143)*(ic*Inputs!$C$7+pE+fee_fx*Inputs!$D$7-cost_acc-cost_wd*Inputs!$E$7*$E2143-cost_fx*Inputs!$D$7-$F2143)+(1-MIN(1,$H$51*$C2143))*(1-MIN(1,Inputs!$G$7*$D2143)*churn_nonbuyers)*(ic*Inputs!$C$7+fee_wd*Inputs!$E$7*(1-$B2143)+fee_fx*Inputs!$D$7-cost_acc-cost_wd*Inputs!$E$7*(1-$B2143)-cost_fx*Inputs!$D$7))</f>
        <v>371210.554216785</v>
      </c>
      <c r="I2143" s="0" t="n">
        <f aca="false">12*Inputs!$B$8*(MIN(1,$H$52*$C2143)*(ic*Inputs!$C$8+pT-cost_acc-cost_wd*Inputs!$E$8-cost_fx*Inputs!$D$8-cost_ins)+(1-MIN(1,$H$52*$C2143))*(1-MIN(1,Inputs!$G$8*$D2143)*churn_nonbuyers)*(ic*Inputs!$C$8+fee_wd*Inputs!$E$8*(1-$B2143)+fee_fx*Inputs!$D$8-cost_acc-cost_wd*Inputs!$E$8*(1-$B2143)-cost_fx*Inputs!$D$8))</f>
        <v>158605.980275549</v>
      </c>
      <c r="J2143" s="0" t="n">
        <f aca="false">G2143+H2143+I2143-fixed</f>
        <v>1108.52319067181</v>
      </c>
      <c r="K2143" s="0" t="n">
        <f aca="false">12*Inputs!$B$6*(1-MIN(1,Inputs!$G$6*$D2143)*churn_nonbuyers)*(ic*Inputs!$C$6+fee_wd*Inputs!$E$6*(1-$B2143)+fee_fx*Inputs!$D$6-cost_acc-cost_wd*Inputs!$E$6*(1-$B2143)-cost_fx*Inputs!$D$6)</f>
        <v>112284.912398926</v>
      </c>
      <c r="L2143" s="0" t="n">
        <f aca="false">12*Inputs!$B$7*(1-MIN(1,Inputs!$G$7*$D2143)*churn_nonbuyers)*(ic*Inputs!$C$7+fee_wd*Inputs!$E$7*(1-$B2143)+fee_fx*Inputs!$D$7-cost_acc-cost_wd*Inputs!$E$7*(1-$B2143)-cost_fx*Inputs!$D$7)</f>
        <v>308885.880911355</v>
      </c>
      <c r="M2143" s="0" t="n">
        <f aca="false">12*Inputs!$B$8*(1-MIN(1,Inputs!$G$8*$D2143)*churn_nonbuyers)*(ic*Inputs!$C$8+fee_wd*Inputs!$E$8*(1-$B2143)+fee_fx*Inputs!$D$8-cost_acc-cost_wd*Inputs!$E$8*(1-$B2143)-cost_fx*Inputs!$D$8)</f>
        <v>11298.1980216528</v>
      </c>
      <c r="N2143" s="0" t="n">
        <f aca="false">K2143+L2143+I2143-fixed</f>
        <v>-120223.22641417</v>
      </c>
      <c r="O2143" s="0" t="n">
        <f aca="false">K2143+L2143+M2143-fixed</f>
        <v>-267531.008668066</v>
      </c>
      <c r="P2143" s="0" t="n">
        <f aca="false">12*Inputs!$B$6*(1-MIN(1,Inputs!$F$6*$D2143))*(ic*Inputs!$C$6+flat_fee-cost_acc-cost_wd*Inputs!$E$6*$E2143-cost_fx*Inputs!$D$6)+12*Inputs!$B$7*(1-MIN(1,Inputs!$F$7*$D2143))*(ic*Inputs!$C$7+flat_fee-cost_acc-cost_wd*Inputs!$E$7*$E2143-cost_fx*Inputs!$D$7)+12*Inputs!$B$8*(1-MIN(1,Inputs!$F$8*$D2143))*(ic*Inputs!$C$8+flat_fee-cost_acc-cost_wd*Inputs!$E$8*$E2143-cost_fx*Inputs!$D$8)-fixed</f>
        <v>-213573.61241224</v>
      </c>
    </row>
    <row r="2144" customFormat="false" ht="15" hidden="false" customHeight="false" outlineLevel="0" collapsed="false">
      <c r="A2144" s="0" t="n">
        <v>2079</v>
      </c>
      <c r="B2144" s="0" t="n">
        <v>0.264401</v>
      </c>
      <c r="C2144" s="0" t="n">
        <v>0.643385</v>
      </c>
      <c r="D2144" s="0" t="n">
        <v>1.202974</v>
      </c>
      <c r="E2144" s="0" t="n">
        <v>1.132538</v>
      </c>
      <c r="F2144" s="0" t="n">
        <v>0.024293</v>
      </c>
      <c r="G2144" s="0" t="n">
        <f aca="false">12*Inputs!$B$6*(MIN(1,$H$50*$C2144)*(ic*Inputs!$C$6+pS+fee_fx*Inputs!$D$6-cost_acc-cost_wd*Inputs!$E$6*$E2144-cost_fx*Inputs!$D$6-$F2144)+(1-MIN(1,$H$50*$C2144))*(1-MIN(1,Inputs!$G$6*$D2144)*churn_nonbuyers)*(ic*Inputs!$C$6+fee_wd*Inputs!$E$6*(1-$B2144)+fee_fx*Inputs!$D$6-cost_acc-cost_wd*Inputs!$E$6*(1-$B2144)-cost_fx*Inputs!$D$6))</f>
        <v>190742.253153632</v>
      </c>
      <c r="H2144" s="0" t="n">
        <f aca="false">12*Inputs!$B$7*(MIN(1,$H$51*$C2144)*(ic*Inputs!$C$7+pE+fee_fx*Inputs!$D$7-cost_acc-cost_wd*Inputs!$E$7*$E2144-cost_fx*Inputs!$D$7-$F2144)+(1-MIN(1,$H$51*$C2144))*(1-MIN(1,Inputs!$G$7*$D2144)*churn_nonbuyers)*(ic*Inputs!$C$7+fee_wd*Inputs!$E$7*(1-$B2144)+fee_fx*Inputs!$D$7-cost_acc-cost_wd*Inputs!$E$7*(1-$B2144)-cost_fx*Inputs!$D$7))</f>
        <v>391103.416945386</v>
      </c>
      <c r="I2144" s="0" t="n">
        <f aca="false">12*Inputs!$B$8*(MIN(1,$H$52*$C2144)*(ic*Inputs!$C$8+pT-cost_acc-cost_wd*Inputs!$E$8-cost_fx*Inputs!$D$8-cost_ins)+(1-MIN(1,$H$52*$C2144))*(1-MIN(1,Inputs!$G$8*$D2144)*churn_nonbuyers)*(ic*Inputs!$C$8+fee_wd*Inputs!$E$8*(1-$B2144)+fee_fx*Inputs!$D$8-cost_acc-cost_wd*Inputs!$E$8*(1-$B2144)-cost_fx*Inputs!$D$8))</f>
        <v>119968.959083275</v>
      </c>
      <c r="J2144" s="0" t="n">
        <f aca="false">G2144+H2144+I2144-fixed</f>
        <v>1814.62918229366</v>
      </c>
      <c r="K2144" s="0" t="n">
        <f aca="false">12*Inputs!$B$6*(1-MIN(1,Inputs!$G$6*$D2144)*churn_nonbuyers)*(ic*Inputs!$C$6+fee_wd*Inputs!$E$6*(1-$B2144)+fee_fx*Inputs!$D$6-cost_acc-cost_wd*Inputs!$E$6*(1-$B2144)-cost_fx*Inputs!$D$6)</f>
        <v>153690.364285733</v>
      </c>
      <c r="L2144" s="0" t="n">
        <f aca="false">12*Inputs!$B$7*(1-MIN(1,Inputs!$G$7*$D2144)*churn_nonbuyers)*(ic*Inputs!$C$7+fee_wd*Inputs!$E$7*(1-$B2144)+fee_fx*Inputs!$D$7-cost_acc-cost_wd*Inputs!$E$7*(1-$B2144)-cost_fx*Inputs!$D$7)</f>
        <v>351949.13421944</v>
      </c>
      <c r="M2144" s="0" t="n">
        <f aca="false">12*Inputs!$B$8*(1-MIN(1,Inputs!$G$8*$D2144)*churn_nonbuyers)*(ic*Inputs!$C$8+fee_wd*Inputs!$E$8*(1-$B2144)+fee_fx*Inputs!$D$8-cost_acc-cost_wd*Inputs!$E$8*(1-$B2144)-cost_fx*Inputs!$D$8)</f>
        <v>49540.3214400864</v>
      </c>
      <c r="N2144" s="0" t="n">
        <f aca="false">K2144+L2144+I2144-fixed</f>
        <v>-74391.5424115522</v>
      </c>
      <c r="O2144" s="0" t="n">
        <f aca="false">K2144+L2144+M2144-fixed</f>
        <v>-144820.180054741</v>
      </c>
      <c r="P2144" s="0" t="n">
        <f aca="false">12*Inputs!$B$6*(1-MIN(1,Inputs!$F$6*$D2144))*(ic*Inputs!$C$6+flat_fee-cost_acc-cost_wd*Inputs!$E$6*$E2144-cost_fx*Inputs!$D$6)+12*Inputs!$B$7*(1-MIN(1,Inputs!$F$7*$D2144))*(ic*Inputs!$C$7+flat_fee-cost_acc-cost_wd*Inputs!$E$7*$E2144-cost_fx*Inputs!$D$7)+12*Inputs!$B$8*(1-MIN(1,Inputs!$F$8*$D2144))*(ic*Inputs!$C$8+flat_fee-cost_acc-cost_wd*Inputs!$E$8*$E2144-cost_fx*Inputs!$D$8)-fixed</f>
        <v>-94790.71354912</v>
      </c>
    </row>
    <row r="2145" customFormat="false" ht="15" hidden="false" customHeight="false" outlineLevel="0" collapsed="false">
      <c r="A2145" s="0" t="n">
        <v>2080</v>
      </c>
      <c r="B2145" s="0" t="n">
        <v>0.316455</v>
      </c>
      <c r="C2145" s="0" t="n">
        <v>0.820734</v>
      </c>
      <c r="D2145" s="0" t="n">
        <v>0.993603</v>
      </c>
      <c r="E2145" s="0" t="n">
        <v>1.141343</v>
      </c>
      <c r="F2145" s="0" t="n">
        <v>0.169837</v>
      </c>
      <c r="G2145" s="0" t="n">
        <f aca="false">12*Inputs!$B$6*(MIN(1,$H$50*$C2145)*(ic*Inputs!$C$6+pS+fee_fx*Inputs!$D$6-cost_acc-cost_wd*Inputs!$E$6*$E2145-cost_fx*Inputs!$D$6-$F2145)+(1-MIN(1,$H$50*$C2145))*(1-MIN(1,Inputs!$G$6*$D2145)*churn_nonbuyers)*(ic*Inputs!$C$6+fee_wd*Inputs!$E$6*(1-$B2145)+fee_fx*Inputs!$D$6-cost_acc-cost_wd*Inputs!$E$6*(1-$B2145)-cost_fx*Inputs!$D$6))</f>
        <v>192980.71730153</v>
      </c>
      <c r="H2145" s="0" t="n">
        <f aca="false">12*Inputs!$B$7*(MIN(1,$H$51*$C2145)*(ic*Inputs!$C$7+pE+fee_fx*Inputs!$D$7-cost_acc-cost_wd*Inputs!$E$7*$E2145-cost_fx*Inputs!$D$7-$F2145)+(1-MIN(1,$H$51*$C2145))*(1-MIN(1,Inputs!$G$7*$D2145)*churn_nonbuyers)*(ic*Inputs!$C$7+fee_wd*Inputs!$E$7*(1-$B2145)+fee_fx*Inputs!$D$7-cost_acc-cost_wd*Inputs!$E$7*(1-$B2145)-cost_fx*Inputs!$D$7))</f>
        <v>390838.919770088</v>
      </c>
      <c r="I2145" s="0" t="n">
        <f aca="false">12*Inputs!$B$8*(MIN(1,$H$52*$C2145)*(ic*Inputs!$C$8+pT-cost_acc-cost_wd*Inputs!$E$8-cost_fx*Inputs!$D$8-cost_ins)+(1-MIN(1,$H$52*$C2145))*(1-MIN(1,Inputs!$G$8*$D2145)*churn_nonbuyers)*(ic*Inputs!$C$8+fee_wd*Inputs!$E$8*(1-$B2145)+fee_fx*Inputs!$D$8-cost_acc-cost_wd*Inputs!$E$8*(1-$B2145)-cost_fx*Inputs!$D$8))</f>
        <v>158621.51415226</v>
      </c>
      <c r="J2145" s="0" t="n">
        <f aca="false">G2145+H2145+I2145-fixed</f>
        <v>42441.151223877</v>
      </c>
      <c r="K2145" s="0" t="n">
        <f aca="false">12*Inputs!$B$6*(1-MIN(1,Inputs!$G$6*$D2145)*churn_nonbuyers)*(ic*Inputs!$C$6+fee_wd*Inputs!$E$6*(1-$B2145)+fee_fx*Inputs!$D$6-cost_acc-cost_wd*Inputs!$E$6*(1-$B2145)-cost_fx*Inputs!$D$6)</f>
        <v>148278.862349028</v>
      </c>
      <c r="L2145" s="0" t="n">
        <f aca="false">12*Inputs!$B$7*(1-MIN(1,Inputs!$G$7*$D2145)*churn_nonbuyers)*(ic*Inputs!$C$7+fee_wd*Inputs!$E$7*(1-$B2145)+fee_fx*Inputs!$D$7-cost_acc-cost_wd*Inputs!$E$7*(1-$B2145)-cost_fx*Inputs!$D$7)</f>
        <v>346970.198465417</v>
      </c>
      <c r="M2145" s="0" t="n">
        <f aca="false">12*Inputs!$B$8*(1-MIN(1,Inputs!$G$8*$D2145)*churn_nonbuyers)*(ic*Inputs!$C$8+fee_wd*Inputs!$E$8*(1-$B2145)+fee_fx*Inputs!$D$8-cost_acc-cost_wd*Inputs!$E$8*(1-$B2145)-cost_fx*Inputs!$D$8)</f>
        <v>94756.615975464</v>
      </c>
      <c r="N2145" s="0" t="n">
        <f aca="false">K2145+L2145+I2145-fixed</f>
        <v>-46129.4250332955</v>
      </c>
      <c r="O2145" s="0" t="n">
        <f aca="false">K2145+L2145+M2145-fixed</f>
        <v>-109994.323210091</v>
      </c>
      <c r="P2145" s="0" t="n">
        <f aca="false">12*Inputs!$B$6*(1-MIN(1,Inputs!$F$6*$D2145))*(ic*Inputs!$C$6+flat_fee-cost_acc-cost_wd*Inputs!$E$6*$E2145-cost_fx*Inputs!$D$6)+12*Inputs!$B$7*(1-MIN(1,Inputs!$F$7*$D2145))*(ic*Inputs!$C$7+flat_fee-cost_acc-cost_wd*Inputs!$E$7*$E2145-cost_fx*Inputs!$D$7)+12*Inputs!$B$8*(1-MIN(1,Inputs!$F$8*$D2145))*(ic*Inputs!$C$8+flat_fee-cost_acc-cost_wd*Inputs!$E$8*$E2145-cost_fx*Inputs!$D$8)-fixed</f>
        <v>12802.27033496</v>
      </c>
    </row>
    <row r="2146" customFormat="false" ht="15" hidden="false" customHeight="false" outlineLevel="0" collapsed="false">
      <c r="A2146" s="0" t="n">
        <v>2081</v>
      </c>
      <c r="B2146" s="0" t="n">
        <v>0.321469</v>
      </c>
      <c r="C2146" s="0" t="n">
        <v>1.016668</v>
      </c>
      <c r="D2146" s="0" t="n">
        <v>1.818738</v>
      </c>
      <c r="E2146" s="0" t="n">
        <v>1.306836</v>
      </c>
      <c r="F2146" s="0" t="n">
        <v>0.144374</v>
      </c>
      <c r="G2146" s="0" t="n">
        <f aca="false">12*Inputs!$B$6*(MIN(1,$H$50*$C2146)*(ic*Inputs!$C$6+pS+fee_fx*Inputs!$D$6-cost_acc-cost_wd*Inputs!$E$6*$E2146-cost_fx*Inputs!$D$6-$F2146)+(1-MIN(1,$H$50*$C2146))*(1-MIN(1,Inputs!$G$6*$D2146)*churn_nonbuyers)*(ic*Inputs!$C$6+fee_wd*Inputs!$E$6*(1-$B2146)+fee_fx*Inputs!$D$6-cost_acc-cost_wd*Inputs!$E$6*(1-$B2146)-cost_fx*Inputs!$D$6))</f>
        <v>193855.61735176</v>
      </c>
      <c r="H2146" s="0" t="n">
        <f aca="false">12*Inputs!$B$7*(MIN(1,$H$51*$C2146)*(ic*Inputs!$C$7+pE+fee_fx*Inputs!$D$7-cost_acc-cost_wd*Inputs!$E$7*$E2146-cost_fx*Inputs!$D$7-$F2146)+(1-MIN(1,$H$51*$C2146))*(1-MIN(1,Inputs!$G$7*$D2146)*churn_nonbuyers)*(ic*Inputs!$C$7+fee_wd*Inputs!$E$7*(1-$B2146)+fee_fx*Inputs!$D$7-cost_acc-cost_wd*Inputs!$E$7*(1-$B2146)-cost_fx*Inputs!$D$7))</f>
        <v>377762.578618082</v>
      </c>
      <c r="I2146" s="0" t="n">
        <f aca="false">12*Inputs!$B$8*(MIN(1,$H$52*$C2146)*(ic*Inputs!$C$8+pT-cost_acc-cost_wd*Inputs!$E$8-cost_fx*Inputs!$D$8-cost_ins)+(1-MIN(1,$H$52*$C2146))*(1-MIN(1,Inputs!$G$8*$D2146)*churn_nonbuyers)*(ic*Inputs!$C$8+fee_wd*Inputs!$E$8*(1-$B2146)+fee_fx*Inputs!$D$8-cost_acc-cost_wd*Inputs!$E$8*(1-$B2146)-cost_fx*Inputs!$D$8))</f>
        <v>146546.592192</v>
      </c>
      <c r="J2146" s="0" t="n">
        <f aca="false">G2146+H2146+I2146-fixed</f>
        <v>18164.7881618424</v>
      </c>
      <c r="K2146" s="0" t="n">
        <f aca="false">12*Inputs!$B$6*(1-MIN(1,Inputs!$G$6*$D2146)*churn_nonbuyers)*(ic*Inputs!$C$6+fee_wd*Inputs!$E$6*(1-$B2146)+fee_fx*Inputs!$D$6-cost_acc-cost_wd*Inputs!$E$6*(1-$B2146)-cost_fx*Inputs!$D$6)</f>
        <v>141185.193740078</v>
      </c>
      <c r="L2146" s="0" t="n">
        <f aca="false">12*Inputs!$B$7*(1-MIN(1,Inputs!$G$7*$D2146)*churn_nonbuyers)*(ic*Inputs!$C$7+fee_wd*Inputs!$E$7*(1-$B2146)+fee_fx*Inputs!$D$7-cost_acc-cost_wd*Inputs!$E$7*(1-$B2146)-cost_fx*Inputs!$D$7)</f>
        <v>337434.774420047</v>
      </c>
      <c r="M2146" s="0" t="n">
        <f aca="false">12*Inputs!$B$8*(1-MIN(1,Inputs!$G$8*$D2146)*churn_nonbuyers)*(ic*Inputs!$C$8+fee_wd*Inputs!$E$8*(1-$B2146)+fee_fx*Inputs!$D$8-cost_acc-cost_wd*Inputs!$E$8*(1-$B2146)-cost_fx*Inputs!$D$8)</f>
        <v>0</v>
      </c>
      <c r="N2146" s="0" t="n">
        <f aca="false">K2146+L2146+I2146-fixed</f>
        <v>-74833.4396478745</v>
      </c>
      <c r="O2146" s="0" t="n">
        <f aca="false">K2146+L2146+M2146-fixed</f>
        <v>-221380.031839874</v>
      </c>
      <c r="P2146" s="0" t="n">
        <f aca="false">12*Inputs!$B$6*(1-MIN(1,Inputs!$F$6*$D2146))*(ic*Inputs!$C$6+flat_fee-cost_acc-cost_wd*Inputs!$E$6*$E2146-cost_fx*Inputs!$D$6)+12*Inputs!$B$7*(1-MIN(1,Inputs!$F$7*$D2146))*(ic*Inputs!$C$7+flat_fee-cost_acc-cost_wd*Inputs!$E$7*$E2146-cost_fx*Inputs!$D$7)+12*Inputs!$B$8*(1-MIN(1,Inputs!$F$8*$D2146))*(ic*Inputs!$C$8+flat_fee-cost_acc-cost_wd*Inputs!$E$8*$E2146-cost_fx*Inputs!$D$8)-fixed</f>
        <v>-463277.077309811</v>
      </c>
    </row>
    <row r="2147" customFormat="false" ht="15" hidden="false" customHeight="false" outlineLevel="0" collapsed="false">
      <c r="A2147" s="0" t="n">
        <v>2082</v>
      </c>
      <c r="B2147" s="0" t="n">
        <v>0.324671</v>
      </c>
      <c r="C2147" s="0" t="n">
        <v>1.068744</v>
      </c>
      <c r="D2147" s="0" t="n">
        <v>1.416774</v>
      </c>
      <c r="E2147" s="0" t="n">
        <v>1.347775</v>
      </c>
      <c r="F2147" s="0" t="n">
        <v>0.185266</v>
      </c>
      <c r="G2147" s="0" t="n">
        <f aca="false">12*Inputs!$B$6*(MIN(1,$H$50*$C2147)*(ic*Inputs!$C$6+pS+fee_fx*Inputs!$D$6-cost_acc-cost_wd*Inputs!$E$6*$E2147-cost_fx*Inputs!$D$6-$F2147)+(1-MIN(1,$H$50*$C2147))*(1-MIN(1,Inputs!$G$6*$D2147)*churn_nonbuyers)*(ic*Inputs!$C$6+fee_wd*Inputs!$E$6*(1-$B2147)+fee_fx*Inputs!$D$6-cost_acc-cost_wd*Inputs!$E$6*(1-$B2147)-cost_fx*Inputs!$D$6))</f>
        <v>197001.264189886</v>
      </c>
      <c r="H2147" s="0" t="n">
        <f aca="false">12*Inputs!$B$7*(MIN(1,$H$51*$C2147)*(ic*Inputs!$C$7+pE+fee_fx*Inputs!$D$7-cost_acc-cost_wd*Inputs!$E$7*$E2147-cost_fx*Inputs!$D$7-$F2147)+(1-MIN(1,$H$51*$C2147))*(1-MIN(1,Inputs!$G$7*$D2147)*churn_nonbuyers)*(ic*Inputs!$C$7+fee_wd*Inputs!$E$7*(1-$B2147)+fee_fx*Inputs!$D$7-cost_acc-cost_wd*Inputs!$E$7*(1-$B2147)-cost_fx*Inputs!$D$7))</f>
        <v>374481.83618911</v>
      </c>
      <c r="I2147" s="0" t="n">
        <f aca="false">12*Inputs!$B$8*(MIN(1,$H$52*$C2147)*(ic*Inputs!$C$8+pT-cost_acc-cost_wd*Inputs!$E$8-cost_fx*Inputs!$D$8-cost_ins)+(1-MIN(1,$H$52*$C2147))*(1-MIN(1,Inputs!$G$8*$D2147)*churn_nonbuyers)*(ic*Inputs!$C$8+fee_wd*Inputs!$E$8*(1-$B2147)+fee_fx*Inputs!$D$8-cost_acc-cost_wd*Inputs!$E$8*(1-$B2147)-cost_fx*Inputs!$D$8))</f>
        <v>154699.553370421</v>
      </c>
      <c r="J2147" s="0" t="n">
        <f aca="false">G2147+H2147+I2147-fixed</f>
        <v>26182.6537494164</v>
      </c>
      <c r="K2147" s="0" t="n">
        <f aca="false">12*Inputs!$B$6*(1-MIN(1,Inputs!$G$6*$D2147)*churn_nonbuyers)*(ic*Inputs!$C$6+fee_wd*Inputs!$E$6*(1-$B2147)+fee_fx*Inputs!$D$6-cost_acc-cost_wd*Inputs!$E$6*(1-$B2147)-cost_fx*Inputs!$D$6)</f>
        <v>143878.189185749</v>
      </c>
      <c r="L2147" s="0" t="n">
        <f aca="false">12*Inputs!$B$7*(1-MIN(1,Inputs!$G$7*$D2147)*churn_nonbuyers)*(ic*Inputs!$C$7+fee_wd*Inputs!$E$7*(1-$B2147)+fee_fx*Inputs!$D$7-cost_acc-cost_wd*Inputs!$E$7*(1-$B2147)-cost_fx*Inputs!$D$7)</f>
        <v>341297.214759449</v>
      </c>
      <c r="M2147" s="0" t="n">
        <f aca="false">12*Inputs!$B$8*(1-MIN(1,Inputs!$G$8*$D2147)*churn_nonbuyers)*(ic*Inputs!$C$8+fee_wd*Inputs!$E$8*(1-$B2147)+fee_fx*Inputs!$D$8-cost_acc-cost_wd*Inputs!$E$8*(1-$B2147)-cost_fx*Inputs!$D$8)</f>
        <v>2566.77897349443</v>
      </c>
      <c r="N2147" s="0" t="n">
        <f aca="false">K2147+L2147+I2147-fixed</f>
        <v>-60125.0426843812</v>
      </c>
      <c r="O2147" s="0" t="n">
        <f aca="false">K2147+L2147+M2147-fixed</f>
        <v>-212257.817081307</v>
      </c>
      <c r="P2147" s="0" t="n">
        <f aca="false">12*Inputs!$B$6*(1-MIN(1,Inputs!$F$6*$D2147))*(ic*Inputs!$C$6+flat_fee-cost_acc-cost_wd*Inputs!$E$6*$E2147-cost_fx*Inputs!$D$6)+12*Inputs!$B$7*(1-MIN(1,Inputs!$F$7*$D2147))*(ic*Inputs!$C$7+flat_fee-cost_acc-cost_wd*Inputs!$E$7*$E2147-cost_fx*Inputs!$D$7)+12*Inputs!$B$8*(1-MIN(1,Inputs!$F$8*$D2147))*(ic*Inputs!$C$8+flat_fee-cost_acc-cost_wd*Inputs!$E$8*$E2147-cost_fx*Inputs!$D$8)-fixed</f>
        <v>-280010.869588</v>
      </c>
    </row>
    <row r="2148" customFormat="false" ht="15" hidden="false" customHeight="false" outlineLevel="0" collapsed="false">
      <c r="A2148" s="0" t="n">
        <v>2083</v>
      </c>
      <c r="B2148" s="0" t="n">
        <v>0.17247</v>
      </c>
      <c r="C2148" s="0" t="n">
        <v>1.107605</v>
      </c>
      <c r="D2148" s="0" t="n">
        <v>1.162536</v>
      </c>
      <c r="E2148" s="0" t="n">
        <v>1.11345</v>
      </c>
      <c r="F2148" s="0" t="n">
        <v>0.109429</v>
      </c>
      <c r="G2148" s="0" t="n">
        <f aca="false">12*Inputs!$B$6*(MIN(1,$H$50*$C2148)*(ic*Inputs!$C$6+pS+fee_fx*Inputs!$D$6-cost_acc-cost_wd*Inputs!$E$6*$E2148-cost_fx*Inputs!$D$6-$F2148)+(1-MIN(1,$H$50*$C2148))*(1-MIN(1,Inputs!$G$6*$D2148)*churn_nonbuyers)*(ic*Inputs!$C$6+fee_wd*Inputs!$E$6*(1-$B2148)+fee_fx*Inputs!$D$6-cost_acc-cost_wd*Inputs!$E$6*(1-$B2148)-cost_fx*Inputs!$D$6))</f>
        <v>227455.811994545</v>
      </c>
      <c r="H2148" s="0" t="n">
        <f aca="false">12*Inputs!$B$7*(MIN(1,$H$51*$C2148)*(ic*Inputs!$C$7+pE+fee_fx*Inputs!$D$7-cost_acc-cost_wd*Inputs!$E$7*$E2148-cost_fx*Inputs!$D$7-$F2148)+(1-MIN(1,$H$51*$C2148))*(1-MIN(1,Inputs!$G$7*$D2148)*churn_nonbuyers)*(ic*Inputs!$C$7+fee_wd*Inputs!$E$7*(1-$B2148)+fee_fx*Inputs!$D$7-cost_acc-cost_wd*Inputs!$E$7*(1-$B2148)-cost_fx*Inputs!$D$7))</f>
        <v>423720.960987608</v>
      </c>
      <c r="I2148" s="0" t="n">
        <f aca="false">12*Inputs!$B$8*(MIN(1,$H$52*$C2148)*(ic*Inputs!$C$8+pT-cost_acc-cost_wd*Inputs!$E$8-cost_fx*Inputs!$D$8-cost_ins)+(1-MIN(1,$H$52*$C2148))*(1-MIN(1,Inputs!$G$8*$D2148)*churn_nonbuyers)*(ic*Inputs!$C$8+fee_wd*Inputs!$E$8*(1-$B2148)+fee_fx*Inputs!$D$8-cost_acc-cost_wd*Inputs!$E$8*(1-$B2148)-cost_fx*Inputs!$D$8))</f>
        <v>172964.923146587</v>
      </c>
      <c r="J2148" s="0" t="n">
        <f aca="false">G2148+H2148+I2148-fixed</f>
        <v>124141.69612874</v>
      </c>
      <c r="K2148" s="0" t="n">
        <f aca="false">12*Inputs!$B$6*(1-MIN(1,Inputs!$G$6*$D2148)*churn_nonbuyers)*(ic*Inputs!$C$6+fee_wd*Inputs!$E$6*(1-$B2148)+fee_fx*Inputs!$D$6-cost_acc-cost_wd*Inputs!$E$6*(1-$B2148)-cost_fx*Inputs!$D$6)</f>
        <v>166489.575724224</v>
      </c>
      <c r="L2148" s="0" t="n">
        <f aca="false">12*Inputs!$B$7*(1-MIN(1,Inputs!$G$7*$D2148)*churn_nonbuyers)*(ic*Inputs!$C$7+fee_wd*Inputs!$E$7*(1-$B2148)+fee_fx*Inputs!$D$7-cost_acc-cost_wd*Inputs!$E$7*(1-$B2148)-cost_fx*Inputs!$D$7)</f>
        <v>365168.455706535</v>
      </c>
      <c r="M2148" s="0" t="n">
        <f aca="false">12*Inputs!$B$8*(1-MIN(1,Inputs!$G$8*$D2148)*churn_nonbuyers)*(ic*Inputs!$C$8+fee_wd*Inputs!$E$8*(1-$B2148)+fee_fx*Inputs!$D$8-cost_acc-cost_wd*Inputs!$E$8*(1-$B2148)-cost_fx*Inputs!$D$8)</f>
        <v>59242.101539712</v>
      </c>
      <c r="N2148" s="0" t="n">
        <f aca="false">K2148+L2148+I2148-fixed</f>
        <v>4622.95457734563</v>
      </c>
      <c r="O2148" s="0" t="n">
        <f aca="false">K2148+L2148+M2148-fixed</f>
        <v>-109099.867029529</v>
      </c>
      <c r="P2148" s="0" t="n">
        <f aca="false">12*Inputs!$B$6*(1-MIN(1,Inputs!$F$6*$D2148))*(ic*Inputs!$C$6+flat_fee-cost_acc-cost_wd*Inputs!$E$6*$E2148-cost_fx*Inputs!$D$6)+12*Inputs!$B$7*(1-MIN(1,Inputs!$F$7*$D2148))*(ic*Inputs!$C$7+flat_fee-cost_acc-cost_wd*Inputs!$E$7*$E2148-cost_fx*Inputs!$D$7)+12*Inputs!$B$8*(1-MIN(1,Inputs!$F$8*$D2148))*(ic*Inputs!$C$8+flat_fee-cost_acc-cost_wd*Inputs!$E$8*$E2148-cost_fx*Inputs!$D$8)-fixed</f>
        <v>-65771.4712</v>
      </c>
    </row>
    <row r="2149" customFormat="false" ht="15" hidden="false" customHeight="false" outlineLevel="0" collapsed="false">
      <c r="A2149" s="0" t="n">
        <v>2084</v>
      </c>
      <c r="B2149" s="0" t="n">
        <v>0.366019</v>
      </c>
      <c r="C2149" s="0" t="n">
        <v>0.867085</v>
      </c>
      <c r="D2149" s="0" t="n">
        <v>1.369878</v>
      </c>
      <c r="E2149" s="0" t="n">
        <v>1.070942</v>
      </c>
      <c r="F2149" s="0" t="n">
        <v>0.1164</v>
      </c>
      <c r="G2149" s="0" t="n">
        <f aca="false">12*Inputs!$B$6*(MIN(1,$H$50*$C2149)*(ic*Inputs!$C$6+pS+fee_fx*Inputs!$D$6-cost_acc-cost_wd*Inputs!$E$6*$E2149-cost_fx*Inputs!$D$6-$F2149)+(1-MIN(1,$H$50*$C2149))*(1-MIN(1,Inputs!$G$6*$D2149)*churn_nonbuyers)*(ic*Inputs!$C$6+fee_wd*Inputs!$E$6*(1-$B2149)+fee_fx*Inputs!$D$6-cost_acc-cost_wd*Inputs!$E$6*(1-$B2149)-cost_fx*Inputs!$D$6))</f>
        <v>189060.172234891</v>
      </c>
      <c r="H2149" s="0" t="n">
        <f aca="false">12*Inputs!$B$7*(MIN(1,$H$51*$C2149)*(ic*Inputs!$C$7+pE+fee_fx*Inputs!$D$7-cost_acc-cost_wd*Inputs!$E$7*$E2149-cost_fx*Inputs!$D$7-$F2149)+(1-MIN(1,$H$51*$C2149))*(1-MIN(1,Inputs!$G$7*$D2149)*churn_nonbuyers)*(ic*Inputs!$C$7+fee_wd*Inputs!$E$7*(1-$B2149)+fee_fx*Inputs!$D$7-cost_acc-cost_wd*Inputs!$E$7*(1-$B2149)-cost_fx*Inputs!$D$7))</f>
        <v>395910.449464843</v>
      </c>
      <c r="I2149" s="0" t="n">
        <f aca="false">12*Inputs!$B$8*(MIN(1,$H$52*$C2149)*(ic*Inputs!$C$8+pT-cost_acc-cost_wd*Inputs!$E$8-cost_fx*Inputs!$D$8-cost_ins)+(1-MIN(1,$H$52*$C2149))*(1-MIN(1,Inputs!$G$8*$D2149)*churn_nonbuyers)*(ic*Inputs!$C$8+fee_wd*Inputs!$E$8*(1-$B2149)+fee_fx*Inputs!$D$8-cost_acc-cost_wd*Inputs!$E$8*(1-$B2149)-cost_fx*Inputs!$D$8))</f>
        <v>129972.174493861</v>
      </c>
      <c r="J2149" s="0" t="n">
        <f aca="false">G2149+H2149+I2149-fixed</f>
        <v>14942.7961935946</v>
      </c>
      <c r="K2149" s="0" t="n">
        <f aca="false">12*Inputs!$B$6*(1-MIN(1,Inputs!$G$6*$D2149)*churn_nonbuyers)*(ic*Inputs!$C$6+fee_wd*Inputs!$E$6*(1-$B2149)+fee_fx*Inputs!$D$6-cost_acc-cost_wd*Inputs!$E$6*(1-$B2149)-cost_fx*Inputs!$D$6)</f>
        <v>138694.98366491</v>
      </c>
      <c r="L2149" s="0" t="n">
        <f aca="false">12*Inputs!$B$7*(1-MIN(1,Inputs!$G$7*$D2149)*churn_nonbuyers)*(ic*Inputs!$C$7+fee_wd*Inputs!$E$7*(1-$B2149)+fee_fx*Inputs!$D$7-cost_acc-cost_wd*Inputs!$E$7*(1-$B2149)-cost_fx*Inputs!$D$7)</f>
        <v>336089.273654946</v>
      </c>
      <c r="M2149" s="0" t="n">
        <f aca="false">12*Inputs!$B$8*(1-MIN(1,Inputs!$G$8*$D2149)*churn_nonbuyers)*(ic*Inputs!$C$8+fee_wd*Inputs!$E$8*(1-$B2149)+fee_fx*Inputs!$D$8-cost_acc-cost_wd*Inputs!$E$8*(1-$B2149)-cost_fx*Inputs!$D$8)</f>
        <v>12688.4487829153</v>
      </c>
      <c r="N2149" s="0" t="n">
        <f aca="false">K2149+L2149+I2149-fixed</f>
        <v>-95243.568186282</v>
      </c>
      <c r="O2149" s="0" t="n">
        <f aca="false">K2149+L2149+M2149-fixed</f>
        <v>-212527.293897228</v>
      </c>
      <c r="P2149" s="0" t="n">
        <f aca="false">12*Inputs!$B$6*(1-MIN(1,Inputs!$F$6*$D2149))*(ic*Inputs!$C$6+flat_fee-cost_acc-cost_wd*Inputs!$E$6*$E2149-cost_fx*Inputs!$D$6)+12*Inputs!$B$7*(1-MIN(1,Inputs!$F$7*$D2149))*(ic*Inputs!$C$7+flat_fee-cost_acc-cost_wd*Inputs!$E$7*$E2149-cost_fx*Inputs!$D$7)+12*Inputs!$B$8*(1-MIN(1,Inputs!$F$8*$D2149))*(ic*Inputs!$C$8+flat_fee-cost_acc-cost_wd*Inputs!$E$8*$E2149-cost_fx*Inputs!$D$8)-fixed</f>
        <v>-162461.93236576</v>
      </c>
    </row>
    <row r="2150" customFormat="false" ht="15" hidden="false" customHeight="false" outlineLevel="0" collapsed="false">
      <c r="A2150" s="0" t="n">
        <v>2085</v>
      </c>
      <c r="B2150" s="0" t="n">
        <v>0.13864</v>
      </c>
      <c r="C2150" s="0" t="n">
        <v>0.920362</v>
      </c>
      <c r="D2150" s="0" t="n">
        <v>1.208794</v>
      </c>
      <c r="E2150" s="0" t="n">
        <v>1.216544</v>
      </c>
      <c r="F2150" s="0" t="n">
        <v>0.031825</v>
      </c>
      <c r="G2150" s="0" t="n">
        <f aca="false">12*Inputs!$B$6*(MIN(1,$H$50*$C2150)*(ic*Inputs!$C$6+pS+fee_fx*Inputs!$D$6-cost_acc-cost_wd*Inputs!$E$6*$E2150-cost_fx*Inputs!$D$6-$F2150)+(1-MIN(1,$H$50*$C2150))*(1-MIN(1,Inputs!$G$6*$D2150)*churn_nonbuyers)*(ic*Inputs!$C$6+fee_wd*Inputs!$E$6*(1-$B2150)+fee_fx*Inputs!$D$6-cost_acc-cost_wd*Inputs!$E$6*(1-$B2150)-cost_fx*Inputs!$D$6))</f>
        <v>220470.164795846</v>
      </c>
      <c r="H2150" s="0" t="n">
        <f aca="false">12*Inputs!$B$7*(MIN(1,$H$51*$C2150)*(ic*Inputs!$C$7+pE+fee_fx*Inputs!$D$7-cost_acc-cost_wd*Inputs!$E$7*$E2150-cost_fx*Inputs!$D$7-$F2150)+(1-MIN(1,$H$51*$C2150))*(1-MIN(1,Inputs!$G$7*$D2150)*churn_nonbuyers)*(ic*Inputs!$C$7+fee_wd*Inputs!$E$7*(1-$B2150)+fee_fx*Inputs!$D$7-cost_acc-cost_wd*Inputs!$E$7*(1-$B2150)-cost_fx*Inputs!$D$7))</f>
        <v>409640.632692051</v>
      </c>
      <c r="I2150" s="0" t="n">
        <f aca="false">12*Inputs!$B$8*(MIN(1,$H$52*$C2150)*(ic*Inputs!$C$8+pT-cost_acc-cost_wd*Inputs!$E$8-cost_fx*Inputs!$D$8-cost_ins)+(1-MIN(1,$H$52*$C2150))*(1-MIN(1,Inputs!$G$8*$D2150)*churn_nonbuyers)*(ic*Inputs!$C$8+fee_wd*Inputs!$E$8*(1-$B2150)+fee_fx*Inputs!$D$8-cost_acc-cost_wd*Inputs!$E$8*(1-$B2150)-cost_fx*Inputs!$D$8))</f>
        <v>150164.175762259</v>
      </c>
      <c r="J2150" s="0" t="n">
        <f aca="false">G2150+H2150+I2150-fixed</f>
        <v>80274.9732501557</v>
      </c>
      <c r="K2150" s="0" t="n">
        <f aca="false">12*Inputs!$B$6*(1-MIN(1,Inputs!$G$6*$D2150)*churn_nonbuyers)*(ic*Inputs!$C$6+fee_wd*Inputs!$E$6*(1-$B2150)+fee_fx*Inputs!$D$6-cost_acc-cost_wd*Inputs!$E$6*(1-$B2150)-cost_fx*Inputs!$D$6)</f>
        <v>170657.824321152</v>
      </c>
      <c r="L2150" s="0" t="n">
        <f aca="false">12*Inputs!$B$7*(1-MIN(1,Inputs!$G$7*$D2150)*churn_nonbuyers)*(ic*Inputs!$C$7+fee_wd*Inputs!$E$7*(1-$B2150)+fee_fx*Inputs!$D$7-cost_acc-cost_wd*Inputs!$E$7*(1-$B2150)-cost_fx*Inputs!$D$7)</f>
        <v>369338.244480691</v>
      </c>
      <c r="M2150" s="0" t="n">
        <f aca="false">12*Inputs!$B$8*(1-MIN(1,Inputs!$G$8*$D2150)*churn_nonbuyers)*(ic*Inputs!$C$8+fee_wd*Inputs!$E$8*(1-$B2150)+fee_fx*Inputs!$D$8-cost_acc-cost_wd*Inputs!$E$8*(1-$B2150)-cost_fx*Inputs!$D$8)</f>
        <v>49190.956805376</v>
      </c>
      <c r="N2150" s="0" t="n">
        <f aca="false">K2150+L2150+I2150-fixed</f>
        <v>-9839.75543589727</v>
      </c>
      <c r="O2150" s="0" t="n">
        <f aca="false">K2150+L2150+M2150-fixed</f>
        <v>-110812.974392781</v>
      </c>
      <c r="P2150" s="0" t="n">
        <f aca="false">12*Inputs!$B$6*(1-MIN(1,Inputs!$F$6*$D2150))*(ic*Inputs!$C$6+flat_fee-cost_acc-cost_wd*Inputs!$E$6*$E2150-cost_fx*Inputs!$D$6)+12*Inputs!$B$7*(1-MIN(1,Inputs!$F$7*$D2150))*(ic*Inputs!$C$7+flat_fee-cost_acc-cost_wd*Inputs!$E$7*$E2150-cost_fx*Inputs!$D$7)+12*Inputs!$B$8*(1-MIN(1,Inputs!$F$8*$D2150))*(ic*Inputs!$C$8+flat_fee-cost_acc-cost_wd*Inputs!$E$8*$E2150-cost_fx*Inputs!$D$8)-fixed</f>
        <v>-129968.64972736</v>
      </c>
    </row>
    <row r="2151" customFormat="false" ht="15" hidden="false" customHeight="false" outlineLevel="0" collapsed="false">
      <c r="A2151" s="0" t="n">
        <v>2086</v>
      </c>
      <c r="B2151" s="0" t="n">
        <v>0.272873</v>
      </c>
      <c r="C2151" s="0" t="n">
        <v>0.925485</v>
      </c>
      <c r="D2151" s="0" t="n">
        <v>0.835708</v>
      </c>
      <c r="E2151" s="0" t="n">
        <v>1.090686</v>
      </c>
      <c r="F2151" s="0" t="n">
        <v>0.152459</v>
      </c>
      <c r="G2151" s="0" t="n">
        <f aca="false">12*Inputs!$B$6*(MIN(1,$H$50*$C2151)*(ic*Inputs!$C$6+pS+fee_fx*Inputs!$D$6-cost_acc-cost_wd*Inputs!$E$6*$E2151-cost_fx*Inputs!$D$6-$F2151)+(1-MIN(1,$H$50*$C2151))*(1-MIN(1,Inputs!$G$6*$D2151)*churn_nonbuyers)*(ic*Inputs!$C$6+fee_wd*Inputs!$E$6*(1-$B2151)+fee_fx*Inputs!$D$6-cost_acc-cost_wd*Inputs!$E$6*(1-$B2151)-cost_fx*Inputs!$D$6))</f>
        <v>206845.728731157</v>
      </c>
      <c r="H2151" s="0" t="n">
        <f aca="false">12*Inputs!$B$7*(MIN(1,$H$51*$C2151)*(ic*Inputs!$C$7+pE+fee_fx*Inputs!$D$7-cost_acc-cost_wd*Inputs!$E$7*$E2151-cost_fx*Inputs!$D$7-$F2151)+(1-MIN(1,$H$51*$C2151))*(1-MIN(1,Inputs!$G$7*$D2151)*churn_nonbuyers)*(ic*Inputs!$C$7+fee_wd*Inputs!$E$7*(1-$B2151)+fee_fx*Inputs!$D$7-cost_acc-cost_wd*Inputs!$E$7*(1-$B2151)-cost_fx*Inputs!$D$7))</f>
        <v>407685.512865305</v>
      </c>
      <c r="I2151" s="0" t="n">
        <f aca="false">12*Inputs!$B$8*(MIN(1,$H$52*$C2151)*(ic*Inputs!$C$8+pT-cost_acc-cost_wd*Inputs!$E$8-cost_fx*Inputs!$D$8-cost_ins)+(1-MIN(1,$H$52*$C2151))*(1-MIN(1,Inputs!$G$8*$D2151)*churn_nonbuyers)*(ic*Inputs!$C$8+fee_wd*Inputs!$E$8*(1-$B2151)+fee_fx*Inputs!$D$8-cost_acc-cost_wd*Inputs!$E$8*(1-$B2151)-cost_fx*Inputs!$D$8))</f>
        <v>179191.63375658</v>
      </c>
      <c r="J2151" s="0" t="n">
        <f aca="false">G2151+H2151+I2151-fixed</f>
        <v>93722.8753530413</v>
      </c>
      <c r="K2151" s="0" t="n">
        <f aca="false">12*Inputs!$B$6*(1-MIN(1,Inputs!$G$6*$D2151)*churn_nonbuyers)*(ic*Inputs!$C$6+fee_wd*Inputs!$E$6*(1-$B2151)+fee_fx*Inputs!$D$6-cost_acc-cost_wd*Inputs!$E$6*(1-$B2151)-cost_fx*Inputs!$D$6)</f>
        <v>155524.254833405</v>
      </c>
      <c r="L2151" s="0" t="n">
        <f aca="false">12*Inputs!$B$7*(1-MIN(1,Inputs!$G$7*$D2151)*churn_nonbuyers)*(ic*Inputs!$C$7+fee_wd*Inputs!$E$7*(1-$B2151)+fee_fx*Inputs!$D$7-cost_acc-cost_wd*Inputs!$E$7*(1-$B2151)-cost_fx*Inputs!$D$7)</f>
        <v>354782.706116043</v>
      </c>
      <c r="M2151" s="0" t="n">
        <f aca="false">12*Inputs!$B$8*(1-MIN(1,Inputs!$G$8*$D2151)*churn_nonbuyers)*(ic*Inputs!$C$8+fee_wd*Inputs!$E$8*(1-$B2151)+fee_fx*Inputs!$D$8-cost_acc-cost_wd*Inputs!$E$8*(1-$B2151)-cost_fx*Inputs!$D$8)</f>
        <v>130021.748369222</v>
      </c>
      <c r="N2151" s="0" t="n">
        <f aca="false">K2151+L2151+I2151-fixed</f>
        <v>-10501.4052939729</v>
      </c>
      <c r="O2151" s="0" t="n">
        <f aca="false">K2151+L2151+M2151-fixed</f>
        <v>-59671.29068133</v>
      </c>
      <c r="P2151" s="0" t="n">
        <f aca="false">12*Inputs!$B$6*(1-MIN(1,Inputs!$F$6*$D2151))*(ic*Inputs!$C$6+flat_fee-cost_acc-cost_wd*Inputs!$E$6*$E2151-cost_fx*Inputs!$D$6)+12*Inputs!$B$7*(1-MIN(1,Inputs!$F$7*$D2151))*(ic*Inputs!$C$7+flat_fee-cost_acc-cost_wd*Inputs!$E$7*$E2151-cost_fx*Inputs!$D$7)+12*Inputs!$B$8*(1-MIN(1,Inputs!$F$8*$D2151))*(ic*Inputs!$C$8+flat_fee-cost_acc-cost_wd*Inputs!$E$8*$E2151-cost_fx*Inputs!$D$8)-fixed</f>
        <v>120368.75074112</v>
      </c>
    </row>
    <row r="2152" customFormat="false" ht="15" hidden="false" customHeight="false" outlineLevel="0" collapsed="false">
      <c r="A2152" s="0" t="n">
        <v>2087</v>
      </c>
      <c r="B2152" s="0" t="n">
        <v>0.28452</v>
      </c>
      <c r="C2152" s="0" t="n">
        <v>1.130238</v>
      </c>
      <c r="D2152" s="0" t="n">
        <v>1.129553</v>
      </c>
      <c r="E2152" s="0" t="n">
        <v>1.142932</v>
      </c>
      <c r="F2152" s="0" t="n">
        <v>0.179801</v>
      </c>
      <c r="G2152" s="0" t="n">
        <f aca="false">12*Inputs!$B$6*(MIN(1,$H$50*$C2152)*(ic*Inputs!$C$6+pS+fee_fx*Inputs!$D$6-cost_acc-cost_wd*Inputs!$E$6*$E2152-cost_fx*Inputs!$D$6-$F2152)+(1-MIN(1,$H$50*$C2152))*(1-MIN(1,Inputs!$G$6*$D2152)*churn_nonbuyers)*(ic*Inputs!$C$6+fee_wd*Inputs!$E$6*(1-$B2152)+fee_fx*Inputs!$D$6-cost_acc-cost_wd*Inputs!$E$6*(1-$B2152)-cost_fx*Inputs!$D$6))</f>
        <v>212519.103950567</v>
      </c>
      <c r="H2152" s="0" t="n">
        <f aca="false">12*Inputs!$B$7*(MIN(1,$H$51*$C2152)*(ic*Inputs!$C$7+pE+fee_fx*Inputs!$D$7-cost_acc-cost_wd*Inputs!$E$7*$E2152-cost_fx*Inputs!$D$7-$F2152)+(1-MIN(1,$H$51*$C2152))*(1-MIN(1,Inputs!$G$7*$D2152)*churn_nonbuyers)*(ic*Inputs!$C$7+fee_wd*Inputs!$E$7*(1-$B2152)+fee_fx*Inputs!$D$7-cost_acc-cost_wd*Inputs!$E$7*(1-$B2152)-cost_fx*Inputs!$D$7))</f>
        <v>408161.590321611</v>
      </c>
      <c r="I2152" s="0" t="n">
        <f aca="false">12*Inputs!$B$8*(MIN(1,$H$52*$C2152)*(ic*Inputs!$C$8+pT-cost_acc-cost_wd*Inputs!$E$8-cost_fx*Inputs!$D$8-cost_ins)+(1-MIN(1,$H$52*$C2152))*(1-MIN(1,Inputs!$G$8*$D2152)*churn_nonbuyers)*(ic*Inputs!$C$8+fee_wd*Inputs!$E$8*(1-$B2152)+fee_fx*Inputs!$D$8-cost_acc-cost_wd*Inputs!$E$8*(1-$B2152)-cost_fx*Inputs!$D$8))</f>
        <v>176587.501349325</v>
      </c>
      <c r="J2152" s="0" t="n">
        <f aca="false">G2152+H2152+I2152-fixed</f>
        <v>97268.1956215035</v>
      </c>
      <c r="K2152" s="0" t="n">
        <f aca="false">12*Inputs!$B$6*(1-MIN(1,Inputs!$G$6*$D2152)*churn_nonbuyers)*(ic*Inputs!$C$6+fee_wd*Inputs!$E$6*(1-$B2152)+fee_fx*Inputs!$D$6-cost_acc-cost_wd*Inputs!$E$6*(1-$B2152)-cost_fx*Inputs!$D$6)</f>
        <v>151557.164780832</v>
      </c>
      <c r="L2152" s="0" t="n">
        <f aca="false">12*Inputs!$B$7*(1-MIN(1,Inputs!$G$7*$D2152)*churn_nonbuyers)*(ic*Inputs!$C$7+fee_wd*Inputs!$E$7*(1-$B2152)+fee_fx*Inputs!$D$7-cost_acc-cost_wd*Inputs!$E$7*(1-$B2152)-cost_fx*Inputs!$D$7)</f>
        <v>349954.410324499</v>
      </c>
      <c r="M2152" s="0" t="n">
        <f aca="false">12*Inputs!$B$8*(1-MIN(1,Inputs!$G$8*$D2152)*churn_nonbuyers)*(ic*Inputs!$C$8+fee_wd*Inputs!$E$8*(1-$B2152)+fee_fx*Inputs!$D$8-cost_acc-cost_wd*Inputs!$E$8*(1-$B2152)-cost_fx*Inputs!$D$8)</f>
        <v>65461.152657216</v>
      </c>
      <c r="N2152" s="0" t="n">
        <f aca="false">K2152+L2152+I2152-fixed</f>
        <v>-21900.9235453433</v>
      </c>
      <c r="O2152" s="0" t="n">
        <f aca="false">K2152+L2152+M2152-fixed</f>
        <v>-133027.272237453</v>
      </c>
      <c r="P2152" s="0" t="n">
        <f aca="false">12*Inputs!$B$6*(1-MIN(1,Inputs!$F$6*$D2152))*(ic*Inputs!$C$6+flat_fee-cost_acc-cost_wd*Inputs!$E$6*$E2152-cost_fx*Inputs!$D$6)+12*Inputs!$B$7*(1-MIN(1,Inputs!$F$7*$D2152))*(ic*Inputs!$C$7+flat_fee-cost_acc-cost_wd*Inputs!$E$7*$E2152-cost_fx*Inputs!$D$7)+12*Inputs!$B$8*(1-MIN(1,Inputs!$F$8*$D2152))*(ic*Inputs!$C$8+flat_fee-cost_acc-cost_wd*Inputs!$E$8*$E2152-cost_fx*Inputs!$D$8)-fixed</f>
        <v>-59889.04352896</v>
      </c>
    </row>
    <row r="2153" customFormat="false" ht="15" hidden="false" customHeight="false" outlineLevel="0" collapsed="false">
      <c r="A2153" s="0" t="n">
        <v>2088</v>
      </c>
      <c r="B2153" s="0" t="n">
        <v>0.446233</v>
      </c>
      <c r="C2153" s="0" t="n">
        <v>0.70754</v>
      </c>
      <c r="D2153" s="0" t="n">
        <v>1.232282</v>
      </c>
      <c r="E2153" s="0" t="n">
        <v>1.193002</v>
      </c>
      <c r="F2153" s="0" t="n">
        <v>0.356184</v>
      </c>
      <c r="G2153" s="0" t="n">
        <f aca="false">12*Inputs!$B$6*(MIN(1,$H$50*$C2153)*(ic*Inputs!$C$6+pS+fee_fx*Inputs!$D$6-cost_acc-cost_wd*Inputs!$E$6*$E2153-cost_fx*Inputs!$D$6-$F2153)+(1-MIN(1,$H$50*$C2153))*(1-MIN(1,Inputs!$G$6*$D2153)*churn_nonbuyers)*(ic*Inputs!$C$6+fee_wd*Inputs!$E$6*(1-$B2153)+fee_fx*Inputs!$D$6-cost_acc-cost_wd*Inputs!$E$6*(1-$B2153)-cost_fx*Inputs!$D$6))</f>
        <v>164634.998619585</v>
      </c>
      <c r="H2153" s="0" t="n">
        <f aca="false">12*Inputs!$B$7*(MIN(1,$H$51*$C2153)*(ic*Inputs!$C$7+pE+fee_fx*Inputs!$D$7-cost_acc-cost_wd*Inputs!$E$7*$E2153-cost_fx*Inputs!$D$7-$F2153)+(1-MIN(1,$H$51*$C2153))*(1-MIN(1,Inputs!$G$7*$D2153)*churn_nonbuyers)*(ic*Inputs!$C$7+fee_wd*Inputs!$E$7*(1-$B2153)+fee_fx*Inputs!$D$7-cost_acc-cost_wd*Inputs!$E$7*(1-$B2153)-cost_fx*Inputs!$D$7))</f>
        <v>358243.830105102</v>
      </c>
      <c r="I2153" s="0" t="n">
        <f aca="false">12*Inputs!$B$8*(MIN(1,$H$52*$C2153)*(ic*Inputs!$C$8+pT-cost_acc-cost_wd*Inputs!$E$8-cost_fx*Inputs!$D$8-cost_ins)+(1-MIN(1,$H$52*$C2153))*(1-MIN(1,Inputs!$G$8*$D2153)*churn_nonbuyers)*(ic*Inputs!$C$8+fee_wd*Inputs!$E$8*(1-$B2153)+fee_fx*Inputs!$D$8-cost_acc-cost_wd*Inputs!$E$8*(1-$B2153)-cost_fx*Inputs!$D$8))</f>
        <v>123138.100445938</v>
      </c>
      <c r="J2153" s="0" t="n">
        <f aca="false">G2153+H2153+I2153-fixed</f>
        <v>-53983.0708293745</v>
      </c>
      <c r="K2153" s="0" t="n">
        <f aca="false">12*Inputs!$B$6*(1-MIN(1,Inputs!$G$6*$D2153)*churn_nonbuyers)*(ic*Inputs!$C$6+fee_wd*Inputs!$E$6*(1-$B2153)+fee_fx*Inputs!$D$6-cost_acc-cost_wd*Inputs!$E$6*(1-$B2153)-cost_fx*Inputs!$D$6)</f>
        <v>128880.216674683</v>
      </c>
      <c r="L2153" s="0" t="n">
        <f aca="false">12*Inputs!$B$7*(1-MIN(1,Inputs!$G$7*$D2153)*churn_nonbuyers)*(ic*Inputs!$C$7+fee_wd*Inputs!$E$7*(1-$B2153)+fee_fx*Inputs!$D$7-cost_acc-cost_wd*Inputs!$E$7*(1-$B2153)-cost_fx*Inputs!$D$7)</f>
        <v>326412.26766881</v>
      </c>
      <c r="M2153" s="0" t="n">
        <f aca="false">12*Inputs!$B$8*(1-MIN(1,Inputs!$G$8*$D2153)*churn_nonbuyers)*(ic*Inputs!$C$8+fee_wd*Inputs!$E$8*(1-$B2153)+fee_fx*Inputs!$D$8-cost_acc-cost_wd*Inputs!$E$8*(1-$B2153)-cost_fx*Inputs!$D$8)</f>
        <v>41905.1570685216</v>
      </c>
      <c r="N2153" s="0" t="n">
        <f aca="false">K2153+L2153+I2153-fixed</f>
        <v>-121569.415210569</v>
      </c>
      <c r="O2153" s="0" t="n">
        <f aca="false">K2153+L2153+M2153-fixed</f>
        <v>-202802.358587985</v>
      </c>
      <c r="P2153" s="0" t="n">
        <f aca="false">12*Inputs!$B$6*(1-MIN(1,Inputs!$F$6*$D2153))*(ic*Inputs!$C$6+flat_fee-cost_acc-cost_wd*Inputs!$E$6*$E2153-cost_fx*Inputs!$D$6)+12*Inputs!$B$7*(1-MIN(1,Inputs!$F$7*$D2153))*(ic*Inputs!$C$7+flat_fee-cost_acc-cost_wd*Inputs!$E$7*$E2153-cost_fx*Inputs!$D$7)+12*Inputs!$B$8*(1-MIN(1,Inputs!$F$8*$D2153))*(ic*Inputs!$C$8+flat_fee-cost_acc-cost_wd*Inputs!$E$8*$E2153-cost_fx*Inputs!$D$8)-fixed</f>
        <v>-133135.77396064</v>
      </c>
    </row>
    <row r="2154" customFormat="false" ht="15" hidden="false" customHeight="false" outlineLevel="0" collapsed="false">
      <c r="A2154" s="0" t="n">
        <v>2089</v>
      </c>
      <c r="B2154" s="0" t="n">
        <v>0.089521</v>
      </c>
      <c r="C2154" s="0" t="n">
        <v>0.936896</v>
      </c>
      <c r="D2154" s="0" t="n">
        <v>1.433237</v>
      </c>
      <c r="E2154" s="0" t="n">
        <v>1.317424</v>
      </c>
      <c r="F2154" s="0" t="n">
        <v>0.23187</v>
      </c>
      <c r="G2154" s="0" t="n">
        <f aca="false">12*Inputs!$B$6*(MIN(1,$H$50*$C2154)*(ic*Inputs!$C$6+pS+fee_fx*Inputs!$D$6-cost_acc-cost_wd*Inputs!$E$6*$E2154-cost_fx*Inputs!$D$6-$F2154)+(1-MIN(1,$H$50*$C2154))*(1-MIN(1,Inputs!$G$6*$D2154)*churn_nonbuyers)*(ic*Inputs!$C$6+fee_wd*Inputs!$E$6*(1-$B2154)+fee_fx*Inputs!$D$6-cost_acc-cost_wd*Inputs!$E$6*(1-$B2154)-cost_fx*Inputs!$D$6))</f>
        <v>219057.777130945</v>
      </c>
      <c r="H2154" s="0" t="n">
        <f aca="false">12*Inputs!$B$7*(MIN(1,$H$51*$C2154)*(ic*Inputs!$C$7+pE+fee_fx*Inputs!$D$7-cost_acc-cost_wd*Inputs!$E$7*$E2154-cost_fx*Inputs!$D$7-$F2154)+(1-MIN(1,$H$51*$C2154))*(1-MIN(1,Inputs!$G$7*$D2154)*churn_nonbuyers)*(ic*Inputs!$C$7+fee_wd*Inputs!$E$7*(1-$B2154)+fee_fx*Inputs!$D$7-cost_acc-cost_wd*Inputs!$E$7*(1-$B2154)-cost_fx*Inputs!$D$7))</f>
        <v>391300.03119473</v>
      </c>
      <c r="I2154" s="0" t="n">
        <f aca="false">12*Inputs!$B$8*(MIN(1,$H$52*$C2154)*(ic*Inputs!$C$8+pT-cost_acc-cost_wd*Inputs!$E$8-cost_fx*Inputs!$D$8-cost_ins)+(1-MIN(1,$H$52*$C2154))*(1-MIN(1,Inputs!$G$8*$D2154)*churn_nonbuyers)*(ic*Inputs!$C$8+fee_wd*Inputs!$E$8*(1-$B2154)+fee_fx*Inputs!$D$8-cost_acc-cost_wd*Inputs!$E$8*(1-$B2154)-cost_fx*Inputs!$D$8))</f>
        <v>135047.937024</v>
      </c>
      <c r="J2154" s="0" t="n">
        <f aca="false">G2154+H2154+I2154-fixed</f>
        <v>45405.7453496753</v>
      </c>
      <c r="K2154" s="0" t="n">
        <f aca="false">12*Inputs!$B$6*(1-MIN(1,Inputs!$G$6*$D2154)*churn_nonbuyers)*(ic*Inputs!$C$6+fee_wd*Inputs!$E$6*(1-$B2154)+fee_fx*Inputs!$D$6-cost_acc-cost_wd*Inputs!$E$6*(1-$B2154)-cost_fx*Inputs!$D$6)</f>
        <v>175185.741668234</v>
      </c>
      <c r="L2154" s="0" t="n">
        <f aca="false">12*Inputs!$B$7*(1-MIN(1,Inputs!$G$7*$D2154)*churn_nonbuyers)*(ic*Inputs!$C$7+fee_wd*Inputs!$E$7*(1-$B2154)+fee_fx*Inputs!$D$7-cost_acc-cost_wd*Inputs!$E$7*(1-$B2154)-cost_fx*Inputs!$D$7)</f>
        <v>373526.818024941</v>
      </c>
      <c r="M2154" s="0" t="n">
        <f aca="false">12*Inputs!$B$8*(1-MIN(1,Inputs!$G$8*$D2154)*churn_nonbuyers)*(ic*Inputs!$C$8+fee_wd*Inputs!$E$8*(1-$B2154)+fee_fx*Inputs!$D$8-cost_acc-cost_wd*Inputs!$E$8*(1-$B2154)-cost_fx*Inputs!$D$8)</f>
        <v>0</v>
      </c>
      <c r="N2154" s="0" t="n">
        <f aca="false">K2154+L2154+I2154-fixed</f>
        <v>-16239.5032828249</v>
      </c>
      <c r="O2154" s="0" t="n">
        <f aca="false">K2154+L2154+M2154-fixed</f>
        <v>-151287.440306825</v>
      </c>
      <c r="P2154" s="0" t="n">
        <f aca="false">12*Inputs!$B$6*(1-MIN(1,Inputs!$F$6*$D2154))*(ic*Inputs!$C$6+flat_fee-cost_acc-cost_wd*Inputs!$E$6*$E2154-cost_fx*Inputs!$D$6)+12*Inputs!$B$7*(1-MIN(1,Inputs!$F$7*$D2154))*(ic*Inputs!$C$7+flat_fee-cost_acc-cost_wd*Inputs!$E$7*$E2154-cost_fx*Inputs!$D$7)+12*Inputs!$B$8*(1-MIN(1,Inputs!$F$8*$D2154))*(ic*Inputs!$C$8+flat_fee-cost_acc-cost_wd*Inputs!$E$8*$E2154-cost_fx*Inputs!$D$8)-fixed</f>
        <v>-277964.88577888</v>
      </c>
    </row>
    <row r="2155" customFormat="false" ht="15" hidden="false" customHeight="false" outlineLevel="0" collapsed="false">
      <c r="A2155" s="0" t="n">
        <v>2090</v>
      </c>
      <c r="B2155" s="0" t="n">
        <v>0.238306</v>
      </c>
      <c r="C2155" s="0" t="n">
        <v>1.085978</v>
      </c>
      <c r="D2155" s="0" t="n">
        <v>1.033765</v>
      </c>
      <c r="E2155" s="0" t="n">
        <v>1.37511</v>
      </c>
      <c r="F2155" s="0" t="n">
        <v>0.041424</v>
      </c>
      <c r="G2155" s="0" t="n">
        <f aca="false">12*Inputs!$B$6*(MIN(1,$H$50*$C2155)*(ic*Inputs!$C$6+pS+fee_fx*Inputs!$D$6-cost_acc-cost_wd*Inputs!$E$6*$E2155-cost_fx*Inputs!$D$6-$F2155)+(1-MIN(1,$H$50*$C2155))*(1-MIN(1,Inputs!$G$6*$D2155)*churn_nonbuyers)*(ic*Inputs!$C$6+fee_wd*Inputs!$E$6*(1-$B2155)+fee_fx*Inputs!$D$6-cost_acc-cost_wd*Inputs!$E$6*(1-$B2155)-cost_fx*Inputs!$D$6))</f>
        <v>214249.898049711</v>
      </c>
      <c r="H2155" s="0" t="n">
        <f aca="false">12*Inputs!$B$7*(MIN(1,$H$51*$C2155)*(ic*Inputs!$C$7+pE+fee_fx*Inputs!$D$7-cost_acc-cost_wd*Inputs!$E$7*$E2155-cost_fx*Inputs!$D$7-$F2155)+(1-MIN(1,$H$51*$C2155))*(1-MIN(1,Inputs!$G$7*$D2155)*churn_nonbuyers)*(ic*Inputs!$C$7+fee_wd*Inputs!$E$7*(1-$B2155)+fee_fx*Inputs!$D$7-cost_acc-cost_wd*Inputs!$E$7*(1-$B2155)-cost_fx*Inputs!$D$7))</f>
        <v>389727.496793521</v>
      </c>
      <c r="I2155" s="0" t="n">
        <f aca="false">12*Inputs!$B$8*(MIN(1,$H$52*$C2155)*(ic*Inputs!$C$8+pT-cost_acc-cost_wd*Inputs!$E$8-cost_fx*Inputs!$D$8-cost_ins)+(1-MIN(1,$H$52*$C2155))*(1-MIN(1,Inputs!$G$8*$D2155)*churn_nonbuyers)*(ic*Inputs!$C$8+fee_wd*Inputs!$E$8*(1-$B2155)+fee_fx*Inputs!$D$8-cost_acc-cost_wd*Inputs!$E$8*(1-$B2155)-cost_fx*Inputs!$D$8))</f>
        <v>177411.734608885</v>
      </c>
      <c r="J2155" s="0" t="n">
        <f aca="false">G2155+H2155+I2155-fixed</f>
        <v>81389.129452117</v>
      </c>
      <c r="K2155" s="0" t="n">
        <f aca="false">12*Inputs!$B$6*(1-MIN(1,Inputs!$G$6*$D2155)*churn_nonbuyers)*(ic*Inputs!$C$6+fee_wd*Inputs!$E$6*(1-$B2155)+fee_fx*Inputs!$D$6-cost_acc-cost_wd*Inputs!$E$6*(1-$B2155)-cost_fx*Inputs!$D$6)</f>
        <v>158637.322095048</v>
      </c>
      <c r="L2155" s="0" t="n">
        <f aca="false">12*Inputs!$B$7*(1-MIN(1,Inputs!$G$7*$D2155)*churn_nonbuyers)*(ic*Inputs!$C$7+fee_wd*Inputs!$E$7*(1-$B2155)+fee_fx*Inputs!$D$7-cost_acc-cost_wd*Inputs!$E$7*(1-$B2155)-cost_fx*Inputs!$D$7)</f>
        <v>357443.756937029</v>
      </c>
      <c r="M2155" s="0" t="n">
        <f aca="false">12*Inputs!$B$8*(1-MIN(1,Inputs!$G$8*$D2155)*churn_nonbuyers)*(ic*Inputs!$C$8+fee_wd*Inputs!$E$8*(1-$B2155)+fee_fx*Inputs!$D$8-cost_acc-cost_wd*Inputs!$E$8*(1-$B2155)-cost_fx*Inputs!$D$8)</f>
        <v>87044.125510224</v>
      </c>
      <c r="N2155" s="0" t="n">
        <f aca="false">K2155+L2155+I2155-fixed</f>
        <v>-6507.18635903858</v>
      </c>
      <c r="O2155" s="0" t="n">
        <f aca="false">K2155+L2155+M2155-fixed</f>
        <v>-96874.7954576991</v>
      </c>
      <c r="P2155" s="0" t="n">
        <f aca="false">12*Inputs!$B$6*(1-MIN(1,Inputs!$F$6*$D2155))*(ic*Inputs!$C$6+flat_fee-cost_acc-cost_wd*Inputs!$E$6*$E2155-cost_fx*Inputs!$D$6)+12*Inputs!$B$7*(1-MIN(1,Inputs!$F$7*$D2155))*(ic*Inputs!$C$7+flat_fee-cost_acc-cost_wd*Inputs!$E$7*$E2155-cost_fx*Inputs!$D$7)+12*Inputs!$B$8*(1-MIN(1,Inputs!$F$8*$D2155))*(ic*Inputs!$C$8+flat_fee-cost_acc-cost_wd*Inputs!$E$8*$E2155-cost_fx*Inputs!$D$8)-fixed</f>
        <v>-107576.807524</v>
      </c>
    </row>
    <row r="2156" customFormat="false" ht="15" hidden="false" customHeight="false" outlineLevel="0" collapsed="false">
      <c r="A2156" s="0" t="n">
        <v>2091</v>
      </c>
      <c r="B2156" s="0" t="n">
        <v>0.401106</v>
      </c>
      <c r="C2156" s="0" t="n">
        <v>0.682373</v>
      </c>
      <c r="D2156" s="0" t="n">
        <v>0.796133</v>
      </c>
      <c r="E2156" s="0" t="n">
        <v>1.042807</v>
      </c>
      <c r="F2156" s="0" t="n">
        <v>0.398986</v>
      </c>
      <c r="G2156" s="0" t="n">
        <f aca="false">12*Inputs!$B$6*(MIN(1,$H$50*$C2156)*(ic*Inputs!$C$6+pS+fee_fx*Inputs!$D$6-cost_acc-cost_wd*Inputs!$E$6*$E2156-cost_fx*Inputs!$D$6-$F2156)+(1-MIN(1,$H$50*$C2156))*(1-MIN(1,Inputs!$G$6*$D2156)*churn_nonbuyers)*(ic*Inputs!$C$6+fee_wd*Inputs!$E$6*(1-$B2156)+fee_fx*Inputs!$D$6-cost_acc-cost_wd*Inputs!$E$6*(1-$B2156)-cost_fx*Inputs!$D$6))</f>
        <v>173782.210842055</v>
      </c>
      <c r="H2156" s="0" t="n">
        <f aca="false">12*Inputs!$B$7*(MIN(1,$H$51*$C2156)*(ic*Inputs!$C$7+pE+fee_fx*Inputs!$D$7-cost_acc-cost_wd*Inputs!$E$7*$E2156-cost_fx*Inputs!$D$7-$F2156)+(1-MIN(1,$H$51*$C2156))*(1-MIN(1,Inputs!$G$7*$D2156)*churn_nonbuyers)*(ic*Inputs!$C$7+fee_wd*Inputs!$E$7*(1-$B2156)+fee_fx*Inputs!$D$7-cost_acc-cost_wd*Inputs!$E$7*(1-$B2156)-cost_fx*Inputs!$D$7))</f>
        <v>375072.133731527</v>
      </c>
      <c r="I2156" s="0" t="n">
        <f aca="false">12*Inputs!$B$8*(MIN(1,$H$52*$C2156)*(ic*Inputs!$C$8+pT-cost_acc-cost_wd*Inputs!$E$8-cost_fx*Inputs!$D$8-cost_ins)+(1-MIN(1,$H$52*$C2156))*(1-MIN(1,Inputs!$G$8*$D2156)*churn_nonbuyers)*(ic*Inputs!$C$8+fee_wd*Inputs!$E$8*(1-$B2156)+fee_fx*Inputs!$D$8-cost_acc-cost_wd*Inputs!$E$8*(1-$B2156)-cost_fx*Inputs!$D$8))</f>
        <v>169385.557885485</v>
      </c>
      <c r="J2156" s="0" t="n">
        <f aca="false">G2156+H2156+I2156-fixed</f>
        <v>18239.9024590666</v>
      </c>
      <c r="K2156" s="0" t="n">
        <f aca="false">12*Inputs!$B$6*(1-MIN(1,Inputs!$G$6*$D2156)*churn_nonbuyers)*(ic*Inputs!$C$6+fee_wd*Inputs!$E$6*(1-$B2156)+fee_fx*Inputs!$D$6-cost_acc-cost_wd*Inputs!$E$6*(1-$B2156)-cost_fx*Inputs!$D$6)</f>
        <v>138114.918166306</v>
      </c>
      <c r="L2156" s="0" t="n">
        <f aca="false">12*Inputs!$B$7*(1-MIN(1,Inputs!$G$7*$D2156)*churn_nonbuyers)*(ic*Inputs!$C$7+fee_wd*Inputs!$E$7*(1-$B2156)+fee_fx*Inputs!$D$7-cost_acc-cost_wd*Inputs!$E$7*(1-$B2156)-cost_fx*Inputs!$D$7)</f>
        <v>337190.232915783</v>
      </c>
      <c r="M2156" s="0" t="n">
        <f aca="false">12*Inputs!$B$8*(1-MIN(1,Inputs!$G$8*$D2156)*churn_nonbuyers)*(ic*Inputs!$C$8+fee_wd*Inputs!$E$8*(1-$B2156)+fee_fx*Inputs!$D$8-cost_acc-cost_wd*Inputs!$E$8*(1-$B2156)-cost_fx*Inputs!$D$8)</f>
        <v>135976.057256093</v>
      </c>
      <c r="N2156" s="0" t="n">
        <f aca="false">K2156+L2156+I2156-fixed</f>
        <v>-55309.2910324265</v>
      </c>
      <c r="O2156" s="0" t="n">
        <f aca="false">K2156+L2156+M2156-fixed</f>
        <v>-88718.7916618182</v>
      </c>
      <c r="P2156" s="0" t="n">
        <f aca="false">12*Inputs!$B$6*(1-MIN(1,Inputs!$F$6*$D2156))*(ic*Inputs!$C$6+flat_fee-cost_acc-cost_wd*Inputs!$E$6*$E2156-cost_fx*Inputs!$D$6)+12*Inputs!$B$7*(1-MIN(1,Inputs!$F$7*$D2156))*(ic*Inputs!$C$7+flat_fee-cost_acc-cost_wd*Inputs!$E$7*$E2156-cost_fx*Inputs!$D$7)+12*Inputs!$B$8*(1-MIN(1,Inputs!$F$8*$D2156))*(ic*Inputs!$C$8+flat_fee-cost_acc-cost_wd*Inputs!$E$8*$E2156-cost_fx*Inputs!$D$8)-fixed</f>
        <v>164851.22125544</v>
      </c>
    </row>
    <row r="2157" customFormat="false" ht="15" hidden="false" customHeight="false" outlineLevel="0" collapsed="false">
      <c r="A2157" s="0" t="n">
        <v>2092</v>
      </c>
      <c r="B2157" s="0" t="n">
        <v>0.07294</v>
      </c>
      <c r="C2157" s="0" t="n">
        <v>0.807307</v>
      </c>
      <c r="D2157" s="0" t="n">
        <v>1.208026</v>
      </c>
      <c r="E2157" s="0" t="n">
        <v>1.109832</v>
      </c>
      <c r="F2157" s="0" t="n">
        <v>0.196392</v>
      </c>
      <c r="G2157" s="0" t="n">
        <f aca="false">12*Inputs!$B$6*(MIN(1,$H$50*$C2157)*(ic*Inputs!$C$6+pS+fee_fx*Inputs!$D$6-cost_acc-cost_wd*Inputs!$E$6*$E2157-cost_fx*Inputs!$D$6-$F2157)+(1-MIN(1,$H$50*$C2157))*(1-MIN(1,Inputs!$G$6*$D2157)*churn_nonbuyers)*(ic*Inputs!$C$6+fee_wd*Inputs!$E$6*(1-$B2157)+fee_fx*Inputs!$D$6-cost_acc-cost_wd*Inputs!$E$6*(1-$B2157)-cost_fx*Inputs!$D$6))</f>
        <v>221596.980833012</v>
      </c>
      <c r="H2157" s="0" t="n">
        <f aca="false">12*Inputs!$B$7*(MIN(1,$H$51*$C2157)*(ic*Inputs!$C$7+pE+fee_fx*Inputs!$D$7-cost_acc-cost_wd*Inputs!$E$7*$E2157-cost_fx*Inputs!$D$7-$F2157)+(1-MIN(1,$H$51*$C2157))*(1-MIN(1,Inputs!$G$7*$D2157)*churn_nonbuyers)*(ic*Inputs!$C$7+fee_wd*Inputs!$E$7*(1-$B2157)+fee_fx*Inputs!$D$7-cost_acc-cost_wd*Inputs!$E$7*(1-$B2157)-cost_fx*Inputs!$D$7))</f>
        <v>413141.403418382</v>
      </c>
      <c r="I2157" s="0" t="n">
        <f aca="false">12*Inputs!$B$8*(MIN(1,$H$52*$C2157)*(ic*Inputs!$C$8+pT-cost_acc-cost_wd*Inputs!$E$8-cost_fx*Inputs!$D$8-cost_ins)+(1-MIN(1,$H$52*$C2157))*(1-MIN(1,Inputs!$G$8*$D2157)*churn_nonbuyers)*(ic*Inputs!$C$8+fee_wd*Inputs!$E$8*(1-$B2157)+fee_fx*Inputs!$D$8-cost_acc-cost_wd*Inputs!$E$8*(1-$B2157)-cost_fx*Inputs!$D$8))</f>
        <v>138047.356462172</v>
      </c>
      <c r="J2157" s="0" t="n">
        <f aca="false">G2157+H2157+I2157-fixed</f>
        <v>72785.7407135668</v>
      </c>
      <c r="K2157" s="0" t="n">
        <f aca="false">12*Inputs!$B$6*(1-MIN(1,Inputs!$G$6*$D2157)*churn_nonbuyers)*(ic*Inputs!$C$6+fee_wd*Inputs!$E$6*(1-$B2157)+fee_fx*Inputs!$D$6-cost_acc-cost_wd*Inputs!$E$6*(1-$B2157)-cost_fx*Inputs!$D$6)</f>
        <v>179554.154518368</v>
      </c>
      <c r="L2157" s="0" t="n">
        <f aca="false">12*Inputs!$B$7*(1-MIN(1,Inputs!$G$7*$D2157)*churn_nonbuyers)*(ic*Inputs!$C$7+fee_wd*Inputs!$E$7*(1-$B2157)+fee_fx*Inputs!$D$7-cost_acc-cost_wd*Inputs!$E$7*(1-$B2157)-cost_fx*Inputs!$D$7)</f>
        <v>378465.007463021</v>
      </c>
      <c r="M2157" s="0" t="n">
        <f aca="false">12*Inputs!$B$8*(1-MIN(1,Inputs!$G$8*$D2157)*churn_nonbuyers)*(ic*Inputs!$C$8+fee_wd*Inputs!$E$8*(1-$B2157)+fee_fx*Inputs!$D$8-cost_acc-cost_wd*Inputs!$E$8*(1-$B2157)-cost_fx*Inputs!$D$8)</f>
        <v>49849.710312384</v>
      </c>
      <c r="N2157" s="0" t="n">
        <f aca="false">K2157+L2157+I2157-fixed</f>
        <v>-3933.48155643907</v>
      </c>
      <c r="O2157" s="0" t="n">
        <f aca="false">K2157+L2157+M2157-fixed</f>
        <v>-92131.1277062271</v>
      </c>
      <c r="P2157" s="0" t="n">
        <f aca="false">12*Inputs!$B$6*(1-MIN(1,Inputs!$F$6*$D2157))*(ic*Inputs!$C$6+flat_fee-cost_acc-cost_wd*Inputs!$E$6*$E2157-cost_fx*Inputs!$D$6)+12*Inputs!$B$7*(1-MIN(1,Inputs!$F$7*$D2157))*(ic*Inputs!$C$7+flat_fee-cost_acc-cost_wd*Inputs!$E$7*$E2157-cost_fx*Inputs!$D$7)+12*Inputs!$B$8*(1-MIN(1,Inputs!$F$8*$D2157))*(ic*Inputs!$C$8+flat_fee-cost_acc-cost_wd*Inputs!$E$8*$E2157-cost_fx*Inputs!$D$8)-fixed</f>
        <v>-88803.6113363201</v>
      </c>
    </row>
    <row r="2158" customFormat="false" ht="15" hidden="false" customHeight="false" outlineLevel="0" collapsed="false">
      <c r="A2158" s="0" t="n">
        <v>2093</v>
      </c>
      <c r="B2158" s="0" t="n">
        <v>0.42361</v>
      </c>
      <c r="C2158" s="0" t="n">
        <v>0.894699</v>
      </c>
      <c r="D2158" s="0" t="n">
        <v>1.045715</v>
      </c>
      <c r="E2158" s="0" t="n">
        <v>1.200328</v>
      </c>
      <c r="F2158" s="0" t="n">
        <v>0.342327</v>
      </c>
      <c r="G2158" s="0" t="n">
        <f aca="false">12*Inputs!$B$6*(MIN(1,$H$50*$C2158)*(ic*Inputs!$C$6+pS+fee_fx*Inputs!$D$6-cost_acc-cost_wd*Inputs!$E$6*$E2158-cost_fx*Inputs!$D$6-$F2158)+(1-MIN(1,$H$50*$C2158))*(1-MIN(1,Inputs!$G$6*$D2158)*churn_nonbuyers)*(ic*Inputs!$C$6+fee_wd*Inputs!$E$6*(1-$B2158)+fee_fx*Inputs!$D$6-cost_acc-cost_wd*Inputs!$E$6*(1-$B2158)-cost_fx*Inputs!$D$6))</f>
        <v>178283.383844123</v>
      </c>
      <c r="H2158" s="0" t="n">
        <f aca="false">12*Inputs!$B$7*(MIN(1,$H$51*$C2158)*(ic*Inputs!$C$7+pE+fee_fx*Inputs!$D$7-cost_acc-cost_wd*Inputs!$E$7*$E2158-cost_fx*Inputs!$D$7-$F2158)+(1-MIN(1,$H$51*$C2158))*(1-MIN(1,Inputs!$G$7*$D2158)*churn_nonbuyers)*(ic*Inputs!$C$7+fee_wd*Inputs!$E$7*(1-$B2158)+fee_fx*Inputs!$D$7-cost_acc-cost_wd*Inputs!$E$7*(1-$B2158)-cost_fx*Inputs!$D$7))</f>
        <v>369867.331144918</v>
      </c>
      <c r="I2158" s="0" t="n">
        <f aca="false">12*Inputs!$B$8*(MIN(1,$H$52*$C2158)*(ic*Inputs!$C$8+pT-cost_acc-cost_wd*Inputs!$E$8-cost_fx*Inputs!$D$8-cost_ins)+(1-MIN(1,$H$52*$C2158))*(1-MIN(1,Inputs!$G$8*$D2158)*churn_nonbuyers)*(ic*Inputs!$C$8+fee_wd*Inputs!$E$8*(1-$B2158)+fee_fx*Inputs!$D$8-cost_acc-cost_wd*Inputs!$E$8*(1-$B2158)-cost_fx*Inputs!$D$8))</f>
        <v>159619.384857474</v>
      </c>
      <c r="J2158" s="0" t="n">
        <f aca="false">G2158+H2158+I2158-fixed</f>
        <v>7770.09984651557</v>
      </c>
      <c r="K2158" s="0" t="n">
        <f aca="false">12*Inputs!$B$6*(1-MIN(1,Inputs!$G$6*$D2158)*churn_nonbuyers)*(ic*Inputs!$C$6+fee_wd*Inputs!$E$6*(1-$B2158)+fee_fx*Inputs!$D$6-cost_acc-cost_wd*Inputs!$E$6*(1-$B2158)-cost_fx*Inputs!$D$6)</f>
        <v>133248.77518428</v>
      </c>
      <c r="L2158" s="0" t="n">
        <f aca="false">12*Inputs!$B$7*(1-MIN(1,Inputs!$G$7*$D2158)*churn_nonbuyers)*(ic*Inputs!$C$7+fee_wd*Inputs!$E$7*(1-$B2158)+fee_fx*Inputs!$D$7-cost_acc-cost_wd*Inputs!$E$7*(1-$B2158)-cost_fx*Inputs!$D$7)</f>
        <v>331464.844790568</v>
      </c>
      <c r="M2158" s="0" t="n">
        <f aca="false">12*Inputs!$B$8*(1-MIN(1,Inputs!$G$8*$D2158)*churn_nonbuyers)*(ic*Inputs!$C$8+fee_wd*Inputs!$E$8*(1-$B2158)+fee_fx*Inputs!$D$8-cost_acc-cost_wd*Inputs!$E$8*(1-$B2158)-cost_fx*Inputs!$D$8)</f>
        <v>82025.72792664</v>
      </c>
      <c r="N2158" s="0" t="n">
        <f aca="false">K2158+L2158+I2158-fixed</f>
        <v>-75666.9951676779</v>
      </c>
      <c r="O2158" s="0" t="n">
        <f aca="false">K2158+L2158+M2158-fixed</f>
        <v>-153260.652098512</v>
      </c>
      <c r="P2158" s="0" t="n">
        <f aca="false">12*Inputs!$B$6*(1-MIN(1,Inputs!$F$6*$D2158))*(ic*Inputs!$C$6+flat_fee-cost_acc-cost_wd*Inputs!$E$6*$E2158-cost_fx*Inputs!$D$6)+12*Inputs!$B$7*(1-MIN(1,Inputs!$F$7*$D2158))*(ic*Inputs!$C$7+flat_fee-cost_acc-cost_wd*Inputs!$E$7*$E2158-cost_fx*Inputs!$D$7)+12*Inputs!$B$8*(1-MIN(1,Inputs!$F$8*$D2158))*(ic*Inputs!$C$8+flat_fee-cost_acc-cost_wd*Inputs!$E$8*$E2158-cost_fx*Inputs!$D$8)-fixed</f>
        <v>-39651.7458352</v>
      </c>
    </row>
    <row r="2159" customFormat="false" ht="15" hidden="false" customHeight="false" outlineLevel="0" collapsed="false">
      <c r="A2159" s="0" t="n">
        <v>2094</v>
      </c>
      <c r="B2159" s="0" t="n">
        <v>0.202628</v>
      </c>
      <c r="C2159" s="0" t="n">
        <v>0.901366</v>
      </c>
      <c r="D2159" s="0" t="n">
        <v>1.299631</v>
      </c>
      <c r="E2159" s="0" t="n">
        <v>1.350284</v>
      </c>
      <c r="F2159" s="0" t="n">
        <v>0.124809</v>
      </c>
      <c r="G2159" s="0" t="n">
        <f aca="false">12*Inputs!$B$6*(MIN(1,$H$50*$C2159)*(ic*Inputs!$C$6+pS+fee_fx*Inputs!$D$6-cost_acc-cost_wd*Inputs!$E$6*$E2159-cost_fx*Inputs!$D$6-$F2159)+(1-MIN(1,$H$50*$C2159))*(1-MIN(1,Inputs!$G$6*$D2159)*churn_nonbuyers)*(ic*Inputs!$C$6+fee_wd*Inputs!$E$6*(1-$B2159)+fee_fx*Inputs!$D$6-cost_acc-cost_wd*Inputs!$E$6*(1-$B2159)-cost_fx*Inputs!$D$6))</f>
        <v>205973.837266295</v>
      </c>
      <c r="H2159" s="0" t="n">
        <f aca="false">12*Inputs!$B$7*(MIN(1,$H$51*$C2159)*(ic*Inputs!$C$7+pE+fee_fx*Inputs!$D$7-cost_acc-cost_wd*Inputs!$E$7*$E2159-cost_fx*Inputs!$D$7-$F2159)+(1-MIN(1,$H$51*$C2159))*(1-MIN(1,Inputs!$G$7*$D2159)*churn_nonbuyers)*(ic*Inputs!$C$7+fee_wd*Inputs!$E$7*(1-$B2159)+fee_fx*Inputs!$D$7-cost_acc-cost_wd*Inputs!$E$7*(1-$B2159)-cost_fx*Inputs!$D$7))</f>
        <v>383763.795254687</v>
      </c>
      <c r="I2159" s="0" t="n">
        <f aca="false">12*Inputs!$B$8*(MIN(1,$H$52*$C2159)*(ic*Inputs!$C$8+pT-cost_acc-cost_wd*Inputs!$E$8-cost_fx*Inputs!$D$8-cost_ins)+(1-MIN(1,$H$52*$C2159))*(1-MIN(1,Inputs!$G$8*$D2159)*churn_nonbuyers)*(ic*Inputs!$C$8+fee_wd*Inputs!$E$8*(1-$B2159)+fee_fx*Inputs!$D$8-cost_acc-cost_wd*Inputs!$E$8*(1-$B2159)-cost_fx*Inputs!$D$8))</f>
        <v>140474.674413038</v>
      </c>
      <c r="J2159" s="0" t="n">
        <f aca="false">G2159+H2159+I2159-fixed</f>
        <v>30212.3069340196</v>
      </c>
      <c r="K2159" s="0" t="n">
        <f aca="false">12*Inputs!$B$6*(1-MIN(1,Inputs!$G$6*$D2159)*churn_nonbuyers)*(ic*Inputs!$C$6+fee_wd*Inputs!$E$6*(1-$B2159)+fee_fx*Inputs!$D$6-cost_acc-cost_wd*Inputs!$E$6*(1-$B2159)-cost_fx*Inputs!$D$6)</f>
        <v>161217.34725793</v>
      </c>
      <c r="L2159" s="0" t="n">
        <f aca="false">12*Inputs!$B$7*(1-MIN(1,Inputs!$G$7*$D2159)*churn_nonbuyers)*(ic*Inputs!$C$7+fee_wd*Inputs!$E$7*(1-$B2159)+fee_fx*Inputs!$D$7-cost_acc-cost_wd*Inputs!$E$7*(1-$B2159)-cost_fx*Inputs!$D$7)</f>
        <v>359438.867266758</v>
      </c>
      <c r="M2159" s="0" t="n">
        <f aca="false">12*Inputs!$B$8*(1-MIN(1,Inputs!$G$8*$D2159)*churn_nonbuyers)*(ic*Inputs!$C$8+fee_wd*Inputs!$E$8*(1-$B2159)+fee_fx*Inputs!$D$8-cost_acc-cost_wd*Inputs!$E$8*(1-$B2159)-cost_fx*Inputs!$D$8)</f>
        <v>28582.4438970048</v>
      </c>
      <c r="N2159" s="0" t="n">
        <f aca="false">K2159+L2159+I2159-fixed</f>
        <v>-38869.1110622752</v>
      </c>
      <c r="O2159" s="0" t="n">
        <f aca="false">K2159+L2159+M2159-fixed</f>
        <v>-150761.341578308</v>
      </c>
      <c r="P2159" s="0" t="n">
        <f aca="false">12*Inputs!$B$6*(1-MIN(1,Inputs!$F$6*$D2159))*(ic*Inputs!$C$6+flat_fee-cost_acc-cost_wd*Inputs!$E$6*$E2159-cost_fx*Inputs!$D$6)+12*Inputs!$B$7*(1-MIN(1,Inputs!$F$7*$D2159))*(ic*Inputs!$C$7+flat_fee-cost_acc-cost_wd*Inputs!$E$7*$E2159-cost_fx*Inputs!$D$7)+12*Inputs!$B$8*(1-MIN(1,Inputs!$F$8*$D2159))*(ic*Inputs!$C$8+flat_fee-cost_acc-cost_wd*Inputs!$E$8*$E2159-cost_fx*Inputs!$D$8)-fixed</f>
        <v>-224631.57171904</v>
      </c>
    </row>
    <row r="2160" customFormat="false" ht="15" hidden="false" customHeight="false" outlineLevel="0" collapsed="false">
      <c r="A2160" s="0" t="n">
        <v>2095</v>
      </c>
      <c r="B2160" s="0" t="n">
        <v>0.230168</v>
      </c>
      <c r="C2160" s="0" t="n">
        <v>1.099039</v>
      </c>
      <c r="D2160" s="0" t="n">
        <v>0.683376</v>
      </c>
      <c r="E2160" s="0" t="n">
        <v>1.423082</v>
      </c>
      <c r="F2160" s="0" t="n">
        <v>0.330002</v>
      </c>
      <c r="G2160" s="0" t="n">
        <f aca="false">12*Inputs!$B$6*(MIN(1,$H$50*$C2160)*(ic*Inputs!$C$6+pS+fee_fx*Inputs!$D$6-cost_acc-cost_wd*Inputs!$E$6*$E2160-cost_fx*Inputs!$D$6-$F2160)+(1-MIN(1,$H$50*$C2160))*(1-MIN(1,Inputs!$G$6*$D2160)*churn_nonbuyers)*(ic*Inputs!$C$6+fee_wd*Inputs!$E$6*(1-$B2160)+fee_fx*Inputs!$D$6-cost_acc-cost_wd*Inputs!$E$6*(1-$B2160)-cost_fx*Inputs!$D$6))</f>
        <v>210102.036812105</v>
      </c>
      <c r="H2160" s="0" t="n">
        <f aca="false">12*Inputs!$B$7*(MIN(1,$H$51*$C2160)*(ic*Inputs!$C$7+pE+fee_fx*Inputs!$D$7-cost_acc-cost_wd*Inputs!$E$7*$E2160-cost_fx*Inputs!$D$7-$F2160)+(1-MIN(1,$H$51*$C2160))*(1-MIN(1,Inputs!$G$7*$D2160)*churn_nonbuyers)*(ic*Inputs!$C$7+fee_wd*Inputs!$E$7*(1-$B2160)+fee_fx*Inputs!$D$7-cost_acc-cost_wd*Inputs!$E$7*(1-$B2160)-cost_fx*Inputs!$D$7))</f>
        <v>368589.916823192</v>
      </c>
      <c r="I2160" s="0" t="n">
        <f aca="false">12*Inputs!$B$8*(MIN(1,$H$52*$C2160)*(ic*Inputs!$C$8+pT-cost_acc-cost_wd*Inputs!$E$8-cost_fx*Inputs!$D$8-cost_ins)+(1-MIN(1,$H$52*$C2160))*(1-MIN(1,Inputs!$G$8*$D2160)*churn_nonbuyers)*(ic*Inputs!$C$8+fee_wd*Inputs!$E$8*(1-$B2160)+fee_fx*Inputs!$D$8-cost_acc-cost_wd*Inputs!$E$8*(1-$B2160)-cost_fx*Inputs!$D$8))</f>
        <v>196365.346407701</v>
      </c>
      <c r="J2160" s="0" t="n">
        <f aca="false">G2160+H2160+I2160-fixed</f>
        <v>75057.3000429987</v>
      </c>
      <c r="K2160" s="0" t="n">
        <f aca="false">12*Inputs!$B$6*(1-MIN(1,Inputs!$G$6*$D2160)*churn_nonbuyers)*(ic*Inputs!$C$6+fee_wd*Inputs!$E$6*(1-$B2160)+fee_fx*Inputs!$D$6-cost_acc-cost_wd*Inputs!$E$6*(1-$B2160)-cost_fx*Inputs!$D$6)</f>
        <v>162699.87518761</v>
      </c>
      <c r="L2160" s="0" t="n">
        <f aca="false">12*Inputs!$B$7*(1-MIN(1,Inputs!$G$7*$D2160)*churn_nonbuyers)*(ic*Inputs!$C$7+fee_wd*Inputs!$E$7*(1-$B2160)+fee_fx*Inputs!$D$7-cost_acc-cost_wd*Inputs!$E$7*(1-$B2160)-cost_fx*Inputs!$D$7)</f>
        <v>362469.190264566</v>
      </c>
      <c r="M2160" s="0" t="n">
        <f aca="false">12*Inputs!$B$8*(1-MIN(1,Inputs!$G$8*$D2160)*churn_nonbuyers)*(ic*Inputs!$C$8+fee_wd*Inputs!$E$8*(1-$B2160)+fee_fx*Inputs!$D$8-cost_acc-cost_wd*Inputs!$E$8*(1-$B2160)-cost_fx*Inputs!$D$8)</f>
        <v>164499.174768845</v>
      </c>
      <c r="N2160" s="0" t="n">
        <f aca="false">K2160+L2160+I2160-fixed</f>
        <v>21534.4118598767</v>
      </c>
      <c r="O2160" s="0" t="n">
        <f aca="false">K2160+L2160+M2160-fixed</f>
        <v>-10331.7597789798</v>
      </c>
      <c r="P2160" s="0" t="n">
        <f aca="false">12*Inputs!$B$6*(1-MIN(1,Inputs!$F$6*$D2160))*(ic*Inputs!$C$6+flat_fee-cost_acc-cost_wd*Inputs!$E$6*$E2160-cost_fx*Inputs!$D$6)+12*Inputs!$B$7*(1-MIN(1,Inputs!$F$7*$D2160))*(ic*Inputs!$C$7+flat_fee-cost_acc-cost_wd*Inputs!$E$7*$E2160-cost_fx*Inputs!$D$7)+12*Inputs!$B$8*(1-MIN(1,Inputs!$F$8*$D2160))*(ic*Inputs!$C$8+flat_fee-cost_acc-cost_wd*Inputs!$E$8*$E2160-cost_fx*Inputs!$D$8)-fixed</f>
        <v>34103.8154316801</v>
      </c>
    </row>
    <row r="2161" customFormat="false" ht="15" hidden="false" customHeight="false" outlineLevel="0" collapsed="false">
      <c r="A2161" s="0" t="n">
        <v>2096</v>
      </c>
      <c r="B2161" s="0" t="n">
        <v>0.213565</v>
      </c>
      <c r="C2161" s="0" t="n">
        <v>0.817399</v>
      </c>
      <c r="D2161" s="0" t="n">
        <v>1.246107</v>
      </c>
      <c r="E2161" s="0" t="n">
        <v>1.308696</v>
      </c>
      <c r="F2161" s="0" t="n">
        <v>0.049431</v>
      </c>
      <c r="G2161" s="0" t="n">
        <f aca="false">12*Inputs!$B$6*(MIN(1,$H$50*$C2161)*(ic*Inputs!$C$6+pS+fee_fx*Inputs!$D$6-cost_acc-cost_wd*Inputs!$E$6*$E2161-cost_fx*Inputs!$D$6-$F2161)+(1-MIN(1,$H$50*$C2161))*(1-MIN(1,Inputs!$G$6*$D2161)*churn_nonbuyers)*(ic*Inputs!$C$6+fee_wd*Inputs!$E$6*(1-$B2161)+fee_fx*Inputs!$D$6-cost_acc-cost_wd*Inputs!$E$6*(1-$B2161)-cost_fx*Inputs!$D$6))</f>
        <v>203058.369666811</v>
      </c>
      <c r="H2161" s="0" t="n">
        <f aca="false">12*Inputs!$B$7*(MIN(1,$H$51*$C2161)*(ic*Inputs!$C$7+pE+fee_fx*Inputs!$D$7-cost_acc-cost_wd*Inputs!$E$7*$E2161-cost_fx*Inputs!$D$7-$F2161)+(1-MIN(1,$H$51*$C2161))*(1-MIN(1,Inputs!$G$7*$D2161)*churn_nonbuyers)*(ic*Inputs!$C$7+fee_wd*Inputs!$E$7*(1-$B2161)+fee_fx*Inputs!$D$7-cost_acc-cost_wd*Inputs!$E$7*(1-$B2161)-cost_fx*Inputs!$D$7))</f>
        <v>388346.714352399</v>
      </c>
      <c r="I2161" s="0" t="n">
        <f aca="false">12*Inputs!$B$8*(MIN(1,$H$52*$C2161)*(ic*Inputs!$C$8+pT-cost_acc-cost_wd*Inputs!$E$8-cost_fx*Inputs!$D$8-cost_ins)+(1-MIN(1,$H$52*$C2161))*(1-MIN(1,Inputs!$G$8*$D2161)*churn_nonbuyers)*(ic*Inputs!$C$8+fee_wd*Inputs!$E$8*(1-$B2161)+fee_fx*Inputs!$D$8-cost_acc-cost_wd*Inputs!$E$8*(1-$B2161)-cost_fx*Inputs!$D$8))</f>
        <v>135098.624345503</v>
      </c>
      <c r="J2161" s="0" t="n">
        <f aca="false">G2161+H2161+I2161-fixed</f>
        <v>26503.7083647121</v>
      </c>
      <c r="K2161" s="0" t="n">
        <f aca="false">12*Inputs!$B$6*(1-MIN(1,Inputs!$G$6*$D2161)*churn_nonbuyers)*(ic*Inputs!$C$6+fee_wd*Inputs!$E$6*(1-$B2161)+fee_fx*Inputs!$D$6-cost_acc-cost_wd*Inputs!$E$6*(1-$B2161)-cost_fx*Inputs!$D$6)</f>
        <v>160201.980298476</v>
      </c>
      <c r="L2161" s="0" t="n">
        <f aca="false">12*Inputs!$B$7*(1-MIN(1,Inputs!$G$7*$D2161)*churn_nonbuyers)*(ic*Inputs!$C$7+fee_wd*Inputs!$E$7*(1-$B2161)+fee_fx*Inputs!$D$7-cost_acc-cost_wd*Inputs!$E$7*(1-$B2161)-cost_fx*Inputs!$D$7)</f>
        <v>358523.389043086</v>
      </c>
      <c r="M2161" s="0" t="n">
        <f aca="false">12*Inputs!$B$8*(1-MIN(1,Inputs!$G$8*$D2161)*churn_nonbuyers)*(ic*Inputs!$C$8+fee_wd*Inputs!$E$8*(1-$B2161)+fee_fx*Inputs!$D$8-cost_acc-cost_wd*Inputs!$E$8*(1-$B2161)-cost_fx*Inputs!$D$8)</f>
        <v>40380.147312888</v>
      </c>
      <c r="N2161" s="0" t="n">
        <f aca="false">K2161+L2161+I2161-fixed</f>
        <v>-46176.0063129355</v>
      </c>
      <c r="O2161" s="0" t="n">
        <f aca="false">K2161+L2161+M2161-fixed</f>
        <v>-140894.48334555</v>
      </c>
      <c r="P2161" s="0" t="n">
        <f aca="false">12*Inputs!$B$6*(1-MIN(1,Inputs!$F$6*$D2161))*(ic*Inputs!$C$6+flat_fee-cost_acc-cost_wd*Inputs!$E$6*$E2161-cost_fx*Inputs!$D$6)+12*Inputs!$B$7*(1-MIN(1,Inputs!$F$7*$D2161))*(ic*Inputs!$C$7+flat_fee-cost_acc-cost_wd*Inputs!$E$7*$E2161-cost_fx*Inputs!$D$7)+12*Inputs!$B$8*(1-MIN(1,Inputs!$F$8*$D2161))*(ic*Inputs!$C$8+flat_fee-cost_acc-cost_wd*Inputs!$E$8*$E2161-cost_fx*Inputs!$D$8)-fixed</f>
        <v>-183437.96114272</v>
      </c>
    </row>
    <row r="2162" customFormat="false" ht="15" hidden="false" customHeight="false" outlineLevel="0" collapsed="false">
      <c r="A2162" s="0" t="n">
        <v>2097</v>
      </c>
      <c r="B2162" s="0" t="n">
        <v>0.473583</v>
      </c>
      <c r="C2162" s="0" t="n">
        <v>1.098937</v>
      </c>
      <c r="D2162" s="0" t="n">
        <v>1.327077</v>
      </c>
      <c r="E2162" s="0" t="n">
        <v>1.020728</v>
      </c>
      <c r="F2162" s="0" t="n">
        <v>0.100865</v>
      </c>
      <c r="G2162" s="0" t="n">
        <f aca="false">12*Inputs!$B$6*(MIN(1,$H$50*$C2162)*(ic*Inputs!$C$6+pS+fee_fx*Inputs!$D$6-cost_acc-cost_wd*Inputs!$E$6*$E2162-cost_fx*Inputs!$D$6-$F2162)+(1-MIN(1,$H$50*$C2162))*(1-MIN(1,Inputs!$G$6*$D2162)*churn_nonbuyers)*(ic*Inputs!$C$6+fee_wd*Inputs!$E$6*(1-$B2162)+fee_fx*Inputs!$D$6-cost_acc-cost_wd*Inputs!$E$6*(1-$B2162)-cost_fx*Inputs!$D$6))</f>
        <v>191292.733311991</v>
      </c>
      <c r="H2162" s="0" t="n">
        <f aca="false">12*Inputs!$B$7*(MIN(1,$H$51*$C2162)*(ic*Inputs!$C$7+pE+fee_fx*Inputs!$D$7-cost_acc-cost_wd*Inputs!$E$7*$E2162-cost_fx*Inputs!$D$7-$F2162)+(1-MIN(1,$H$51*$C2162))*(1-MIN(1,Inputs!$G$7*$D2162)*churn_nonbuyers)*(ic*Inputs!$C$7+fee_wd*Inputs!$E$7*(1-$B2162)+fee_fx*Inputs!$D$7-cost_acc-cost_wd*Inputs!$E$7*(1-$B2162)-cost_fx*Inputs!$D$7))</f>
        <v>411163.758413939</v>
      </c>
      <c r="I2162" s="0" t="n">
        <f aca="false">12*Inputs!$B$8*(MIN(1,$H$52*$C2162)*(ic*Inputs!$C$8+pT-cost_acc-cost_wd*Inputs!$E$8-cost_fx*Inputs!$D$8-cost_ins)+(1-MIN(1,$H$52*$C2162))*(1-MIN(1,Inputs!$G$8*$D2162)*churn_nonbuyers)*(ic*Inputs!$C$8+fee_wd*Inputs!$E$8*(1-$B2162)+fee_fx*Inputs!$D$8-cost_acc-cost_wd*Inputs!$E$8*(1-$B2162)-cost_fx*Inputs!$D$8))</f>
        <v>163383.346953301</v>
      </c>
      <c r="J2162" s="0" t="n">
        <f aca="false">G2162+H2162+I2162-fixed</f>
        <v>65839.8386792308</v>
      </c>
      <c r="K2162" s="0" t="n">
        <f aca="false">12*Inputs!$B$6*(1-MIN(1,Inputs!$G$6*$D2162)*churn_nonbuyers)*(ic*Inputs!$C$6+fee_wd*Inputs!$E$6*(1-$B2162)+fee_fx*Inputs!$D$6-cost_acc-cost_wd*Inputs!$E$6*(1-$B2162)-cost_fx*Inputs!$D$6)</f>
        <v>124552.175809615</v>
      </c>
      <c r="L2162" s="0" t="n">
        <f aca="false">12*Inputs!$B$7*(1-MIN(1,Inputs!$G$7*$D2162)*churn_nonbuyers)*(ic*Inputs!$C$7+fee_wd*Inputs!$E$7*(1-$B2162)+fee_fx*Inputs!$D$7-cost_acc-cost_wd*Inputs!$E$7*(1-$B2162)-cost_fx*Inputs!$D$7)</f>
        <v>321666.762989769</v>
      </c>
      <c r="M2162" s="0" t="n">
        <f aca="false">12*Inputs!$B$8*(1-MIN(1,Inputs!$G$8*$D2162)*churn_nonbuyers)*(ic*Inputs!$C$8+fee_wd*Inputs!$E$8*(1-$B2162)+fee_fx*Inputs!$D$8-cost_acc-cost_wd*Inputs!$E$8*(1-$B2162)-cost_fx*Inputs!$D$8)</f>
        <v>21574.4282315376</v>
      </c>
      <c r="N2162" s="0" t="n">
        <f aca="false">K2162+L2162+I2162-fixed</f>
        <v>-90397.714247315</v>
      </c>
      <c r="O2162" s="0" t="n">
        <f aca="false">K2162+L2162+M2162-fixed</f>
        <v>-232206.632969078</v>
      </c>
      <c r="P2162" s="0" t="n">
        <f aca="false">12*Inputs!$B$6*(1-MIN(1,Inputs!$F$6*$D2162))*(ic*Inputs!$C$6+flat_fee-cost_acc-cost_wd*Inputs!$E$6*$E2162-cost_fx*Inputs!$D$6)+12*Inputs!$B$7*(1-MIN(1,Inputs!$F$7*$D2162))*(ic*Inputs!$C$7+flat_fee-cost_acc-cost_wd*Inputs!$E$7*$E2162-cost_fx*Inputs!$D$7)+12*Inputs!$B$8*(1-MIN(1,Inputs!$F$8*$D2162))*(ic*Inputs!$C$8+flat_fee-cost_acc-cost_wd*Inputs!$E$8*$E2162-cost_fx*Inputs!$D$8)-fixed</f>
        <v>-121303.25796256</v>
      </c>
    </row>
    <row r="2163" customFormat="false" ht="15" hidden="false" customHeight="false" outlineLevel="0" collapsed="false">
      <c r="A2163" s="0" t="n">
        <v>2098</v>
      </c>
      <c r="B2163" s="0" t="n">
        <v>0.151493</v>
      </c>
      <c r="C2163" s="0" t="n">
        <v>0.833023</v>
      </c>
      <c r="D2163" s="0" t="n">
        <v>0.826121</v>
      </c>
      <c r="E2163" s="0" t="n">
        <v>1.17025</v>
      </c>
      <c r="F2163" s="0" t="n">
        <v>0.19392</v>
      </c>
      <c r="G2163" s="0" t="n">
        <f aca="false">12*Inputs!$B$6*(MIN(1,$H$50*$C2163)*(ic*Inputs!$C$6+pS+fee_fx*Inputs!$D$6-cost_acc-cost_wd*Inputs!$E$6*$E2163-cost_fx*Inputs!$D$6-$F2163)+(1-MIN(1,$H$50*$C2163))*(1-MIN(1,Inputs!$G$6*$D2163)*churn_nonbuyers)*(ic*Inputs!$C$6+fee_wd*Inputs!$E$6*(1-$B2163)+fee_fx*Inputs!$D$6-cost_acc-cost_wd*Inputs!$E$6*(1-$B2163)-cost_fx*Inputs!$D$6))</f>
        <v>215108.223022843</v>
      </c>
      <c r="H2163" s="0" t="n">
        <f aca="false">12*Inputs!$B$7*(MIN(1,$H$51*$C2163)*(ic*Inputs!$C$7+pE+fee_fx*Inputs!$D$7-cost_acc-cost_wd*Inputs!$E$7*$E2163-cost_fx*Inputs!$D$7-$F2163)+(1-MIN(1,$H$51*$C2163))*(1-MIN(1,Inputs!$G$7*$D2163)*churn_nonbuyers)*(ic*Inputs!$C$7+fee_wd*Inputs!$E$7*(1-$B2163)+fee_fx*Inputs!$D$7-cost_acc-cost_wd*Inputs!$E$7*(1-$B2163)-cost_fx*Inputs!$D$7))</f>
        <v>404211.08384354</v>
      </c>
      <c r="I2163" s="0" t="n">
        <f aca="false">12*Inputs!$B$8*(MIN(1,$H$52*$C2163)*(ic*Inputs!$C$8+pT-cost_acc-cost_wd*Inputs!$E$8-cost_fx*Inputs!$D$8-cost_ins)+(1-MIN(1,$H$52*$C2163))*(1-MIN(1,Inputs!$G$8*$D2163)*churn_nonbuyers)*(ic*Inputs!$C$8+fee_wd*Inputs!$E$8*(1-$B2163)+fee_fx*Inputs!$D$8-cost_acc-cost_wd*Inputs!$E$8*(1-$B2163)-cost_fx*Inputs!$D$8))</f>
        <v>176180.04533797</v>
      </c>
      <c r="J2163" s="0" t="n">
        <f aca="false">G2163+H2163+I2163-fixed</f>
        <v>95499.352204353</v>
      </c>
      <c r="K2163" s="0" t="n">
        <f aca="false">12*Inputs!$B$6*(1-MIN(1,Inputs!$G$6*$D2163)*churn_nonbuyers)*(ic*Inputs!$C$6+fee_wd*Inputs!$E$6*(1-$B2163)+fee_fx*Inputs!$D$6-cost_acc-cost_wd*Inputs!$E$6*(1-$B2163)-cost_fx*Inputs!$D$6)</f>
        <v>172358.799470302</v>
      </c>
      <c r="L2163" s="0" t="n">
        <f aca="false">12*Inputs!$B$7*(1-MIN(1,Inputs!$G$7*$D2163)*churn_nonbuyers)*(ic*Inputs!$C$7+fee_wd*Inputs!$E$7*(1-$B2163)+fee_fx*Inputs!$D$7-cost_acc-cost_wd*Inputs!$E$7*(1-$B2163)-cost_fx*Inputs!$D$7)</f>
        <v>371932.903074181</v>
      </c>
      <c r="M2163" s="0" t="n">
        <f aca="false">12*Inputs!$B$8*(1-MIN(1,Inputs!$G$8*$D2163)*churn_nonbuyers)*(ic*Inputs!$C$8+fee_wd*Inputs!$E$8*(1-$B2163)+fee_fx*Inputs!$D$8-cost_acc-cost_wd*Inputs!$E$8*(1-$B2163)-cost_fx*Inputs!$D$8)</f>
        <v>134581.301954741</v>
      </c>
      <c r="N2163" s="0" t="n">
        <f aca="false">K2163+L2163+I2163-fixed</f>
        <v>20471.7478824526</v>
      </c>
      <c r="O2163" s="0" t="n">
        <f aca="false">K2163+L2163+M2163-fixed</f>
        <v>-21126.9955007767</v>
      </c>
      <c r="P2163" s="0" t="n">
        <f aca="false">12*Inputs!$B$6*(1-MIN(1,Inputs!$F$6*$D2163))*(ic*Inputs!$C$6+flat_fee-cost_acc-cost_wd*Inputs!$E$6*$E2163-cost_fx*Inputs!$D$6)+12*Inputs!$B$7*(1-MIN(1,Inputs!$F$7*$D2163))*(ic*Inputs!$C$7+flat_fee-cost_acc-cost_wd*Inputs!$E$7*$E2163-cost_fx*Inputs!$D$7)+12*Inputs!$B$8*(1-MIN(1,Inputs!$F$8*$D2163))*(ic*Inputs!$C$8+flat_fee-cost_acc-cost_wd*Inputs!$E$8*$E2163-cost_fx*Inputs!$D$8)-fixed</f>
        <v>87874.5407720001</v>
      </c>
    </row>
    <row r="2164" customFormat="false" ht="15" hidden="false" customHeight="false" outlineLevel="0" collapsed="false">
      <c r="A2164" s="0" t="n">
        <v>2099</v>
      </c>
      <c r="B2164" s="0" t="n">
        <v>0.262417</v>
      </c>
      <c r="C2164" s="0" t="n">
        <v>0.920491</v>
      </c>
      <c r="D2164" s="0" t="n">
        <v>0.697449</v>
      </c>
      <c r="E2164" s="0" t="n">
        <v>1.246495</v>
      </c>
      <c r="F2164" s="0" t="n">
        <v>0.324463</v>
      </c>
      <c r="G2164" s="0" t="n">
        <f aca="false">12*Inputs!$B$6*(MIN(1,$H$50*$C2164)*(ic*Inputs!$C$6+pS+fee_fx*Inputs!$D$6-cost_acc-cost_wd*Inputs!$E$6*$E2164-cost_fx*Inputs!$D$6-$F2164)+(1-MIN(1,$H$50*$C2164))*(1-MIN(1,Inputs!$G$6*$D2164)*churn_nonbuyers)*(ic*Inputs!$C$6+fee_wd*Inputs!$E$6*(1-$B2164)+fee_fx*Inputs!$D$6-cost_acc-cost_wd*Inputs!$E$6*(1-$B2164)-cost_fx*Inputs!$D$6))</f>
        <v>202002.037600807</v>
      </c>
      <c r="H2164" s="0" t="n">
        <f aca="false">12*Inputs!$B$7*(MIN(1,$H$51*$C2164)*(ic*Inputs!$C$7+pE+fee_fx*Inputs!$D$7-cost_acc-cost_wd*Inputs!$E$7*$E2164-cost_fx*Inputs!$D$7-$F2164)+(1-MIN(1,$H$51*$C2164))*(1-MIN(1,Inputs!$G$7*$D2164)*churn_nonbuyers)*(ic*Inputs!$C$7+fee_wd*Inputs!$E$7*(1-$B2164)+fee_fx*Inputs!$D$7-cost_acc-cost_wd*Inputs!$E$7*(1-$B2164)-cost_fx*Inputs!$D$7))</f>
        <v>383643.293816918</v>
      </c>
      <c r="I2164" s="0" t="n">
        <f aca="false">12*Inputs!$B$8*(MIN(1,$H$52*$C2164)*(ic*Inputs!$C$8+pT-cost_acc-cost_wd*Inputs!$E$8-cost_fx*Inputs!$D$8-cost_ins)+(1-MIN(1,$H$52*$C2164))*(1-MIN(1,Inputs!$G$8*$D2164)*churn_nonbuyers)*(ic*Inputs!$C$8+fee_wd*Inputs!$E$8*(1-$B2164)+fee_fx*Inputs!$D$8-cost_acc-cost_wd*Inputs!$E$8*(1-$B2164)-cost_fx*Inputs!$D$8))</f>
        <v>189801.795764068</v>
      </c>
      <c r="J2164" s="0" t="n">
        <f aca="false">G2164+H2164+I2164-fixed</f>
        <v>75447.1271817928</v>
      </c>
      <c r="K2164" s="0" t="n">
        <f aca="false">12*Inputs!$B$6*(1-MIN(1,Inputs!$G$6*$D2164)*churn_nonbuyers)*(ic*Inputs!$C$6+fee_wd*Inputs!$E$6*(1-$B2164)+fee_fx*Inputs!$D$6-cost_acc-cost_wd*Inputs!$E$6*(1-$B2164)-cost_fx*Inputs!$D$6)</f>
        <v>158099.427894478</v>
      </c>
      <c r="L2164" s="0" t="n">
        <f aca="false">12*Inputs!$B$7*(1-MIN(1,Inputs!$G$7*$D2164)*churn_nonbuyers)*(ic*Inputs!$C$7+fee_wd*Inputs!$E$7*(1-$B2164)+fee_fx*Inputs!$D$7-cost_acc-cost_wd*Inputs!$E$7*(1-$B2164)-cost_fx*Inputs!$D$7)</f>
        <v>357766.265984687</v>
      </c>
      <c r="M2164" s="0" t="n">
        <f aca="false">12*Inputs!$B$8*(1-MIN(1,Inputs!$G$8*$D2164)*churn_nonbuyers)*(ic*Inputs!$C$8+fee_wd*Inputs!$E$8*(1-$B2164)+fee_fx*Inputs!$D$8-cost_acc-cost_wd*Inputs!$E$8*(1-$B2164)-cost_fx*Inputs!$D$8)</f>
        <v>160600.391614229</v>
      </c>
      <c r="N2164" s="0" t="n">
        <f aca="false">K2164+L2164+I2164-fixed</f>
        <v>5667.48964323197</v>
      </c>
      <c r="O2164" s="0" t="n">
        <f aca="false">K2164+L2164+M2164-fixed</f>
        <v>-23533.9145066068</v>
      </c>
      <c r="P2164" s="0" t="n">
        <f aca="false">12*Inputs!$B$6*(1-MIN(1,Inputs!$F$6*$D2164))*(ic*Inputs!$C$6+flat_fee-cost_acc-cost_wd*Inputs!$E$6*$E2164-cost_fx*Inputs!$D$6)+12*Inputs!$B$7*(1-MIN(1,Inputs!$F$7*$D2164))*(ic*Inputs!$C$7+flat_fee-cost_acc-cost_wd*Inputs!$E$7*$E2164-cost_fx*Inputs!$D$7)+12*Inputs!$B$8*(1-MIN(1,Inputs!$F$8*$D2164))*(ic*Inputs!$C$8+flat_fee-cost_acc-cost_wd*Inputs!$E$8*$E2164-cost_fx*Inputs!$D$8)-fixed</f>
        <v>116704.5862292</v>
      </c>
    </row>
    <row r="2165" customFormat="false" ht="15" hidden="false" customHeight="false" outlineLevel="0" collapsed="false">
      <c r="A2165" s="0" t="n">
        <v>2100</v>
      </c>
      <c r="B2165" s="0" t="n">
        <v>0.077091</v>
      </c>
      <c r="C2165" s="0" t="n">
        <v>1.016141</v>
      </c>
      <c r="D2165" s="0" t="n">
        <v>1.425667</v>
      </c>
      <c r="E2165" s="0" t="n">
        <v>1.182959</v>
      </c>
      <c r="F2165" s="0" t="n">
        <v>0.203378</v>
      </c>
      <c r="G2165" s="0" t="n">
        <f aca="false">12*Inputs!$B$6*(MIN(1,$H$50*$C2165)*(ic*Inputs!$C$6+pS+fee_fx*Inputs!$D$6-cost_acc-cost_wd*Inputs!$E$6*$E2165-cost_fx*Inputs!$D$6-$F2165)+(1-MIN(1,$H$50*$C2165))*(1-MIN(1,Inputs!$G$6*$D2165)*churn_nonbuyers)*(ic*Inputs!$C$6+fee_wd*Inputs!$E$6*(1-$B2165)+fee_fx*Inputs!$D$6-cost_acc-cost_wd*Inputs!$E$6*(1-$B2165)-cost_fx*Inputs!$D$6))</f>
        <v>228176.530132693</v>
      </c>
      <c r="H2165" s="0" t="n">
        <f aca="false">12*Inputs!$B$7*(MIN(1,$H$51*$C2165)*(ic*Inputs!$C$7+pE+fee_fx*Inputs!$D$7-cost_acc-cost_wd*Inputs!$E$7*$E2165-cost_fx*Inputs!$D$7-$F2165)+(1-MIN(1,$H$51*$C2165))*(1-MIN(1,Inputs!$G$7*$D2165)*churn_nonbuyers)*(ic*Inputs!$C$7+fee_wd*Inputs!$E$7*(1-$B2165)+fee_fx*Inputs!$D$7-cost_acc-cost_wd*Inputs!$E$7*(1-$B2165)-cost_fx*Inputs!$D$7))</f>
        <v>411280.928845982</v>
      </c>
      <c r="I2165" s="0" t="n">
        <f aca="false">12*Inputs!$B$8*(MIN(1,$H$52*$C2165)*(ic*Inputs!$C$8+pT-cost_acc-cost_wd*Inputs!$E$8-cost_fx*Inputs!$D$8-cost_ins)+(1-MIN(1,$H$52*$C2165))*(1-MIN(1,Inputs!$G$8*$D2165)*churn_nonbuyers)*(ic*Inputs!$C$8+fee_wd*Inputs!$E$8*(1-$B2165)+fee_fx*Inputs!$D$8-cost_acc-cost_wd*Inputs!$E$8*(1-$B2165)-cost_fx*Inputs!$D$8))</f>
        <v>146660.039632424</v>
      </c>
      <c r="J2165" s="0" t="n">
        <f aca="false">G2165+H2165+I2165-fixed</f>
        <v>86117.4986110987</v>
      </c>
      <c r="K2165" s="0" t="n">
        <f aca="false">12*Inputs!$B$6*(1-MIN(1,Inputs!$G$6*$D2165)*churn_nonbuyers)*(ic*Inputs!$C$6+fee_wd*Inputs!$E$6*(1-$B2165)+fee_fx*Inputs!$D$6-cost_acc-cost_wd*Inputs!$E$6*(1-$B2165)-cost_fx*Inputs!$D$6)</f>
        <v>176919.496521818</v>
      </c>
      <c r="L2165" s="0" t="n">
        <f aca="false">12*Inputs!$B$7*(1-MIN(1,Inputs!$G$7*$D2165)*churn_nonbuyers)*(ic*Inputs!$C$7+fee_wd*Inputs!$E$7*(1-$B2165)+fee_fx*Inputs!$D$7-cost_acc-cost_wd*Inputs!$E$7*(1-$B2165)-cost_fx*Inputs!$D$7)</f>
        <v>375328.822297091</v>
      </c>
      <c r="M2165" s="0" t="n">
        <f aca="false">12*Inputs!$B$8*(1-MIN(1,Inputs!$G$8*$D2165)*churn_nonbuyers)*(ic*Inputs!$C$8+fee_wd*Inputs!$E$8*(1-$B2165)+fee_fx*Inputs!$D$8-cost_acc-cost_wd*Inputs!$E$8*(1-$B2165)-cost_fx*Inputs!$D$8)</f>
        <v>656.080621819203</v>
      </c>
      <c r="N2165" s="0" t="n">
        <f aca="false">K2165+L2165+I2165-fixed</f>
        <v>-1091.6415486664</v>
      </c>
      <c r="O2165" s="0" t="n">
        <f aca="false">K2165+L2165+M2165-fixed</f>
        <v>-147095.600559271</v>
      </c>
      <c r="P2165" s="0" t="n">
        <f aca="false">12*Inputs!$B$6*(1-MIN(1,Inputs!$F$6*$D2165))*(ic*Inputs!$C$6+flat_fee-cost_acc-cost_wd*Inputs!$E$6*$E2165-cost_fx*Inputs!$D$6)+12*Inputs!$B$7*(1-MIN(1,Inputs!$F$7*$D2165))*(ic*Inputs!$C$7+flat_fee-cost_acc-cost_wd*Inputs!$E$7*$E2165-cost_fx*Inputs!$D$7)+12*Inputs!$B$8*(1-MIN(1,Inputs!$F$8*$D2165))*(ic*Inputs!$C$8+flat_fee-cost_acc-cost_wd*Inputs!$E$8*$E2165-cost_fx*Inputs!$D$8)-fixed</f>
        <v>-229920.72189928</v>
      </c>
    </row>
    <row r="2166" customFormat="false" ht="15" hidden="false" customHeight="false" outlineLevel="0" collapsed="false">
      <c r="A2166" s="0" t="n">
        <v>2101</v>
      </c>
      <c r="B2166" s="0" t="n">
        <v>0.43683</v>
      </c>
      <c r="C2166" s="0" t="n">
        <v>0.730902</v>
      </c>
      <c r="D2166" s="0" t="n">
        <v>0.944372</v>
      </c>
      <c r="E2166" s="0" t="n">
        <v>1.056174</v>
      </c>
      <c r="F2166" s="0" t="n">
        <v>0.067769</v>
      </c>
      <c r="G2166" s="0" t="n">
        <f aca="false">12*Inputs!$B$6*(MIN(1,$H$50*$C2166)*(ic*Inputs!$C$6+pS+fee_fx*Inputs!$D$6-cost_acc-cost_wd*Inputs!$E$6*$E2166-cost_fx*Inputs!$D$6-$F2166)+(1-MIN(1,$H$50*$C2166))*(1-MIN(1,Inputs!$G$6*$D2166)*churn_nonbuyers)*(ic*Inputs!$C$6+fee_wd*Inputs!$E$6*(1-$B2166)+fee_fx*Inputs!$D$6-cost_acc-cost_wd*Inputs!$E$6*(1-$B2166)-cost_fx*Inputs!$D$6))</f>
        <v>176052.825866297</v>
      </c>
      <c r="H2166" s="0" t="n">
        <f aca="false">12*Inputs!$B$7*(MIN(1,$H$51*$C2166)*(ic*Inputs!$C$7+pE+fee_fx*Inputs!$D$7-cost_acc-cost_wd*Inputs!$E$7*$E2166-cost_fx*Inputs!$D$7-$F2166)+(1-MIN(1,$H$51*$C2166))*(1-MIN(1,Inputs!$G$7*$D2166)*churn_nonbuyers)*(ic*Inputs!$C$7+fee_wd*Inputs!$E$7*(1-$B2166)+fee_fx*Inputs!$D$7-cost_acc-cost_wd*Inputs!$E$7*(1-$B2166)-cost_fx*Inputs!$D$7))</f>
        <v>385960.696150101</v>
      </c>
      <c r="I2166" s="0" t="n">
        <f aca="false">12*Inputs!$B$8*(MIN(1,$H$52*$C2166)*(ic*Inputs!$C$8+pT-cost_acc-cost_wd*Inputs!$E$8-cost_fx*Inputs!$D$8-cost_ins)+(1-MIN(1,$H$52*$C2166))*(1-MIN(1,Inputs!$G$8*$D2166)*churn_nonbuyers)*(ic*Inputs!$C$8+fee_wd*Inputs!$E$8*(1-$B2166)+fee_fx*Inputs!$D$8-cost_acc-cost_wd*Inputs!$E$8*(1-$B2166)-cost_fx*Inputs!$D$8))</f>
        <v>155912.546904873</v>
      </c>
      <c r="J2166" s="0" t="n">
        <f aca="false">G2166+H2166+I2166-fixed</f>
        <v>17926.0689212705</v>
      </c>
      <c r="K2166" s="0" t="n">
        <f aca="false">12*Inputs!$B$6*(1-MIN(1,Inputs!$G$6*$D2166)*churn_nonbuyers)*(ic*Inputs!$C$6+fee_wd*Inputs!$E$6*(1-$B2166)+fee_fx*Inputs!$D$6-cost_acc-cost_wd*Inputs!$E$6*(1-$B2166)-cost_fx*Inputs!$D$6)</f>
        <v>132147.426389472</v>
      </c>
      <c r="L2166" s="0" t="n">
        <f aca="false">12*Inputs!$B$7*(1-MIN(1,Inputs!$G$7*$D2166)*churn_nonbuyers)*(ic*Inputs!$C$7+fee_wd*Inputs!$E$7*(1-$B2166)+fee_fx*Inputs!$D$7-cost_acc-cost_wd*Inputs!$E$7*(1-$B2166)-cost_fx*Inputs!$D$7)</f>
        <v>330655.485977683</v>
      </c>
      <c r="M2166" s="0" t="n">
        <f aca="false">12*Inputs!$B$8*(1-MIN(1,Inputs!$G$8*$D2166)*churn_nonbuyers)*(ic*Inputs!$C$8+fee_wd*Inputs!$E$8*(1-$B2166)+fee_fx*Inputs!$D$8-cost_acc-cost_wd*Inputs!$E$8*(1-$B2166)-cost_fx*Inputs!$D$8)</f>
        <v>103523.054137536</v>
      </c>
      <c r="N2166" s="0" t="n">
        <f aca="false">K2166+L2166+I2166-fixed</f>
        <v>-81284.5407279721</v>
      </c>
      <c r="O2166" s="0" t="n">
        <f aca="false">K2166+L2166+M2166-fixed</f>
        <v>-133674.033495309</v>
      </c>
      <c r="P2166" s="0" t="n">
        <f aca="false">12*Inputs!$B$6*(1-MIN(1,Inputs!$F$6*$D2166))*(ic*Inputs!$C$6+flat_fee-cost_acc-cost_wd*Inputs!$E$6*$E2166-cost_fx*Inputs!$D$6)+12*Inputs!$B$7*(1-MIN(1,Inputs!$F$7*$D2166))*(ic*Inputs!$C$7+flat_fee-cost_acc-cost_wd*Inputs!$E$7*$E2166-cost_fx*Inputs!$D$7)+12*Inputs!$B$8*(1-MIN(1,Inputs!$F$8*$D2166))*(ic*Inputs!$C$8+flat_fee-cost_acc-cost_wd*Inputs!$E$8*$E2166-cost_fx*Inputs!$D$8)-fixed</f>
        <v>76825.0554387202</v>
      </c>
    </row>
    <row r="2167" customFormat="false" ht="15" hidden="false" customHeight="false" outlineLevel="0" collapsed="false">
      <c r="A2167" s="0" t="n">
        <v>2102</v>
      </c>
      <c r="B2167" s="0" t="n">
        <v>0.283601</v>
      </c>
      <c r="C2167" s="0" t="n">
        <v>1.057905</v>
      </c>
      <c r="D2167" s="0" t="n">
        <v>0.945789</v>
      </c>
      <c r="E2167" s="0" t="n">
        <v>1.17742</v>
      </c>
      <c r="F2167" s="0" t="n">
        <v>0.481242</v>
      </c>
      <c r="G2167" s="0" t="n">
        <f aca="false">12*Inputs!$B$6*(MIN(1,$H$50*$C2167)*(ic*Inputs!$C$6+pS+fee_fx*Inputs!$D$6-cost_acc-cost_wd*Inputs!$E$6*$E2167-cost_fx*Inputs!$D$6-$F2167)+(1-MIN(1,$H$50*$C2167))*(1-MIN(1,Inputs!$G$6*$D2167)*churn_nonbuyers)*(ic*Inputs!$C$6+fee_wd*Inputs!$E$6*(1-$B2167)+fee_fx*Inputs!$D$6-cost_acc-cost_wd*Inputs!$E$6*(1-$B2167)-cost_fx*Inputs!$D$6))</f>
        <v>201896.074497205</v>
      </c>
      <c r="H2167" s="0" t="n">
        <f aca="false">12*Inputs!$B$7*(MIN(1,$H$51*$C2167)*(ic*Inputs!$C$7+pE+fee_fx*Inputs!$D$7-cost_acc-cost_wd*Inputs!$E$7*$E2167-cost_fx*Inputs!$D$7-$F2167)+(1-MIN(1,$H$51*$C2167))*(1-MIN(1,Inputs!$G$7*$D2167)*churn_nonbuyers)*(ic*Inputs!$C$7+fee_wd*Inputs!$E$7*(1-$B2167)+fee_fx*Inputs!$D$7-cost_acc-cost_wd*Inputs!$E$7*(1-$B2167)-cost_fx*Inputs!$D$7))</f>
        <v>383091.045814807</v>
      </c>
      <c r="I2167" s="0" t="n">
        <f aca="false">12*Inputs!$B$8*(MIN(1,$H$52*$C2167)*(ic*Inputs!$C$8+pT-cost_acc-cost_wd*Inputs!$E$8-cost_fx*Inputs!$D$8-cost_ins)+(1-MIN(1,$H$52*$C2167))*(1-MIN(1,Inputs!$G$8*$D2167)*churn_nonbuyers)*(ic*Inputs!$C$8+fee_wd*Inputs!$E$8*(1-$B2167)+fee_fx*Inputs!$D$8-cost_acc-cost_wd*Inputs!$E$8*(1-$B2167)-cost_fx*Inputs!$D$8))</f>
        <v>179917.74596786</v>
      </c>
      <c r="J2167" s="0" t="n">
        <f aca="false">G2167+H2167+I2167-fixed</f>
        <v>64904.8662798725</v>
      </c>
      <c r="K2167" s="0" t="n">
        <f aca="false">12*Inputs!$B$6*(1-MIN(1,Inputs!$G$6*$D2167)*churn_nonbuyers)*(ic*Inputs!$C$6+fee_wd*Inputs!$E$6*(1-$B2167)+fee_fx*Inputs!$D$6-cost_acc-cost_wd*Inputs!$E$6*(1-$B2167)-cost_fx*Inputs!$D$6)</f>
        <v>153159.135164561</v>
      </c>
      <c r="L2167" s="0" t="n">
        <f aca="false">12*Inputs!$B$7*(1-MIN(1,Inputs!$G$7*$D2167)*churn_nonbuyers)*(ic*Inputs!$C$7+fee_wd*Inputs!$E$7*(1-$B2167)+fee_fx*Inputs!$D$7-cost_acc-cost_wd*Inputs!$E$7*(1-$B2167)-cost_fx*Inputs!$D$7)</f>
        <v>352079.931626737</v>
      </c>
      <c r="M2167" s="0" t="n">
        <f aca="false">12*Inputs!$B$8*(1-MIN(1,Inputs!$G$8*$D2167)*churn_nonbuyers)*(ic*Inputs!$C$8+fee_wd*Inputs!$E$8*(1-$B2167)+fee_fx*Inputs!$D$8-cost_acc-cost_wd*Inputs!$E$8*(1-$B2167)-cost_fx*Inputs!$D$8)</f>
        <v>105705.69860795</v>
      </c>
      <c r="N2167" s="0" t="n">
        <f aca="false">K2167+L2167+I2167-fixed</f>
        <v>-14843.187240843</v>
      </c>
      <c r="O2167" s="0" t="n">
        <f aca="false">K2167+L2167+M2167-fixed</f>
        <v>-89055.2346007522</v>
      </c>
      <c r="P2167" s="0" t="n">
        <f aca="false">12*Inputs!$B$6*(1-MIN(1,Inputs!$F$6*$D2167))*(ic*Inputs!$C$6+flat_fee-cost_acc-cost_wd*Inputs!$E$6*$E2167-cost_fx*Inputs!$D$6)+12*Inputs!$B$7*(1-MIN(1,Inputs!$F$7*$D2167))*(ic*Inputs!$C$7+flat_fee-cost_acc-cost_wd*Inputs!$E$7*$E2167-cost_fx*Inputs!$D$7)+12*Inputs!$B$8*(1-MIN(1,Inputs!$F$8*$D2167))*(ic*Inputs!$C$8+flat_fee-cost_acc-cost_wd*Inputs!$E$8*$E2167-cost_fx*Inputs!$D$8)-fixed</f>
        <v>22089.3130592001</v>
      </c>
    </row>
    <row r="2168" customFormat="false" ht="15" hidden="false" customHeight="false" outlineLevel="0" collapsed="false">
      <c r="A2168" s="0" t="n">
        <v>2103</v>
      </c>
      <c r="B2168" s="0" t="n">
        <v>0.116765</v>
      </c>
      <c r="C2168" s="0" t="n">
        <v>0.934273</v>
      </c>
      <c r="D2168" s="0" t="n">
        <v>1.343726</v>
      </c>
      <c r="E2168" s="0" t="n">
        <v>1.379047</v>
      </c>
      <c r="F2168" s="0" t="n">
        <v>0.113497</v>
      </c>
      <c r="G2168" s="0" t="n">
        <f aca="false">12*Inputs!$B$6*(MIN(1,$H$50*$C2168)*(ic*Inputs!$C$6+pS+fee_fx*Inputs!$D$6-cost_acc-cost_wd*Inputs!$E$6*$E2168-cost_fx*Inputs!$D$6-$F2168)+(1-MIN(1,$H$50*$C2168))*(1-MIN(1,Inputs!$G$6*$D2168)*churn_nonbuyers)*(ic*Inputs!$C$6+fee_wd*Inputs!$E$6*(1-$B2168)+fee_fx*Inputs!$D$6-cost_acc-cost_wd*Inputs!$E$6*(1-$B2168)-cost_fx*Inputs!$D$6))</f>
        <v>217551.948650967</v>
      </c>
      <c r="H2168" s="0" t="n">
        <f aca="false">12*Inputs!$B$7*(MIN(1,$H$51*$C2168)*(ic*Inputs!$C$7+pE+fee_fx*Inputs!$D$7-cost_acc-cost_wd*Inputs!$E$7*$E2168-cost_fx*Inputs!$D$7-$F2168)+(1-MIN(1,$H$51*$C2168))*(1-MIN(1,Inputs!$G$7*$D2168)*churn_nonbuyers)*(ic*Inputs!$C$7+fee_wd*Inputs!$E$7*(1-$B2168)+fee_fx*Inputs!$D$7-cost_acc-cost_wd*Inputs!$E$7*(1-$B2168)-cost_fx*Inputs!$D$7))</f>
        <v>389286.479501987</v>
      </c>
      <c r="I2168" s="0" t="n">
        <f aca="false">12*Inputs!$B$8*(MIN(1,$H$52*$C2168)*(ic*Inputs!$C$8+pT-cost_acc-cost_wd*Inputs!$E$8-cost_fx*Inputs!$D$8-cost_ins)+(1-MIN(1,$H$52*$C2168))*(1-MIN(1,Inputs!$G$8*$D2168)*churn_nonbuyers)*(ic*Inputs!$C$8+fee_wd*Inputs!$E$8*(1-$B2168)+fee_fx*Inputs!$D$8-cost_acc-cost_wd*Inputs!$E$8*(1-$B2168)-cost_fx*Inputs!$D$8))</f>
        <v>141262.219632525</v>
      </c>
      <c r="J2168" s="0" t="n">
        <f aca="false">G2168+H2168+I2168-fixed</f>
        <v>48100.647785479</v>
      </c>
      <c r="K2168" s="0" t="n">
        <f aca="false">12*Inputs!$B$6*(1-MIN(1,Inputs!$G$6*$D2168)*churn_nonbuyers)*(ic*Inputs!$C$6+fee_wd*Inputs!$E$6*(1-$B2168)+fee_fx*Inputs!$D$6-cost_acc-cost_wd*Inputs!$E$6*(1-$B2168)-cost_fx*Inputs!$D$6)</f>
        <v>172370.763118008</v>
      </c>
      <c r="L2168" s="0" t="n">
        <f aca="false">12*Inputs!$B$7*(1-MIN(1,Inputs!$G$7*$D2168)*churn_nonbuyers)*(ic*Inputs!$C$7+fee_wd*Inputs!$E$7*(1-$B2168)+fee_fx*Inputs!$D$7-cost_acc-cost_wd*Inputs!$E$7*(1-$B2168)-cost_fx*Inputs!$D$7)</f>
        <v>370809.939022805</v>
      </c>
      <c r="M2168" s="0" t="n">
        <f aca="false">12*Inputs!$B$8*(1-MIN(1,Inputs!$G$8*$D2168)*churn_nonbuyers)*(ic*Inputs!$C$8+fee_wd*Inputs!$E$8*(1-$B2168)+fee_fx*Inputs!$D$8-cost_acc-cost_wd*Inputs!$E$8*(1-$B2168)-cost_fx*Inputs!$D$8)</f>
        <v>19052.609110704</v>
      </c>
      <c r="N2168" s="0" t="n">
        <f aca="false">K2168+L2168+I2168-fixed</f>
        <v>-15557.0782266626</v>
      </c>
      <c r="O2168" s="0" t="n">
        <f aca="false">K2168+L2168+M2168-fixed</f>
        <v>-137766.688748483</v>
      </c>
      <c r="P2168" s="0" t="n">
        <f aca="false">12*Inputs!$B$6*(1-MIN(1,Inputs!$F$6*$D2168))*(ic*Inputs!$C$6+flat_fee-cost_acc-cost_wd*Inputs!$E$6*$E2168-cost_fx*Inputs!$D$6)+12*Inputs!$B$7*(1-MIN(1,Inputs!$F$7*$D2168))*(ic*Inputs!$C$7+flat_fee-cost_acc-cost_wd*Inputs!$E$7*$E2168-cost_fx*Inputs!$D$7)+12*Inputs!$B$8*(1-MIN(1,Inputs!$F$8*$D2168))*(ic*Inputs!$C$8+flat_fee-cost_acc-cost_wd*Inputs!$E$8*$E2168-cost_fx*Inputs!$D$8)-fixed</f>
        <v>-255843.82553872</v>
      </c>
    </row>
    <row r="2169" customFormat="false" ht="15" hidden="false" customHeight="false" outlineLevel="0" collapsed="false">
      <c r="A2169" s="0" t="n">
        <v>2104</v>
      </c>
      <c r="B2169" s="0" t="n">
        <v>0.177614</v>
      </c>
      <c r="C2169" s="0" t="n">
        <v>0.988973</v>
      </c>
      <c r="D2169" s="0" t="n">
        <v>1.887619</v>
      </c>
      <c r="E2169" s="0" t="n">
        <v>1.039361</v>
      </c>
      <c r="F2169" s="0" t="n">
        <v>0.225526</v>
      </c>
      <c r="G2169" s="0" t="n">
        <f aca="false">12*Inputs!$B$6*(MIN(1,$H$50*$C2169)*(ic*Inputs!$C$6+pS+fee_fx*Inputs!$D$6-cost_acc-cost_wd*Inputs!$E$6*$E2169-cost_fx*Inputs!$D$6-$F2169)+(1-MIN(1,$H$50*$C2169))*(1-MIN(1,Inputs!$G$6*$D2169)*churn_nonbuyers)*(ic*Inputs!$C$6+fee_wd*Inputs!$E$6*(1-$B2169)+fee_fx*Inputs!$D$6-cost_acc-cost_wd*Inputs!$E$6*(1-$B2169)-cost_fx*Inputs!$D$6))</f>
        <v>213449.554672967</v>
      </c>
      <c r="H2169" s="0" t="n">
        <f aca="false">12*Inputs!$B$7*(MIN(1,$H$51*$C2169)*(ic*Inputs!$C$7+pE+fee_fx*Inputs!$D$7-cost_acc-cost_wd*Inputs!$E$7*$E2169-cost_fx*Inputs!$D$7-$F2169)+(1-MIN(1,$H$51*$C2169))*(1-MIN(1,Inputs!$G$7*$D2169)*churn_nonbuyers)*(ic*Inputs!$C$7+fee_wd*Inputs!$E$7*(1-$B2169)+fee_fx*Inputs!$D$7-cost_acc-cost_wd*Inputs!$E$7*(1-$B2169)-cost_fx*Inputs!$D$7))</f>
        <v>413880.202261553</v>
      </c>
      <c r="I2169" s="0" t="n">
        <f aca="false">12*Inputs!$B$8*(MIN(1,$H$52*$C2169)*(ic*Inputs!$C$8+pT-cost_acc-cost_wd*Inputs!$E$8-cost_fx*Inputs!$D$8-cost_ins)+(1-MIN(1,$H$52*$C2169))*(1-MIN(1,Inputs!$G$8*$D2169)*churn_nonbuyers)*(ic*Inputs!$C$8+fee_wd*Inputs!$E$8*(1-$B2169)+fee_fx*Inputs!$D$8-cost_acc-cost_wd*Inputs!$E$8*(1-$B2169)-cost_fx*Inputs!$D$8))</f>
        <v>142554.524112</v>
      </c>
      <c r="J2169" s="0" t="n">
        <f aca="false">G2169+H2169+I2169-fixed</f>
        <v>69884.2810465196</v>
      </c>
      <c r="K2169" s="0" t="n">
        <f aca="false">12*Inputs!$B$6*(1-MIN(1,Inputs!$G$6*$D2169)*churn_nonbuyers)*(ic*Inputs!$C$6+fee_wd*Inputs!$E$6*(1-$B2169)+fee_fx*Inputs!$D$6-cost_acc-cost_wd*Inputs!$E$6*(1-$B2169)-cost_fx*Inputs!$D$6)</f>
        <v>159410.310919675</v>
      </c>
      <c r="L2169" s="0" t="n">
        <f aca="false">12*Inputs!$B$7*(1-MIN(1,Inputs!$G$7*$D2169)*churn_nonbuyers)*(ic*Inputs!$C$7+fee_wd*Inputs!$E$7*(1-$B2169)+fee_fx*Inputs!$D$7-cost_acc-cost_wd*Inputs!$E$7*(1-$B2169)-cost_fx*Inputs!$D$7)</f>
        <v>356239.300439805</v>
      </c>
      <c r="M2169" s="0" t="n">
        <f aca="false">12*Inputs!$B$8*(1-MIN(1,Inputs!$G$8*$D2169)*churn_nonbuyers)*(ic*Inputs!$C$8+fee_wd*Inputs!$E$8*(1-$B2169)+fee_fx*Inputs!$D$8-cost_acc-cost_wd*Inputs!$E$8*(1-$B2169)-cost_fx*Inputs!$D$8)</f>
        <v>0</v>
      </c>
      <c r="N2169" s="0" t="n">
        <f aca="false">K2169+L2169+I2169-fixed</f>
        <v>-41795.8645285196</v>
      </c>
      <c r="O2169" s="0" t="n">
        <f aca="false">K2169+L2169+M2169-fixed</f>
        <v>-184350.38864052</v>
      </c>
      <c r="P2169" s="0" t="n">
        <f aca="false">12*Inputs!$B$6*(1-MIN(1,Inputs!$F$6*$D2169))*(ic*Inputs!$C$6+flat_fee-cost_acc-cost_wd*Inputs!$E$6*$E2169-cost_fx*Inputs!$D$6)+12*Inputs!$B$7*(1-MIN(1,Inputs!$F$7*$D2169))*(ic*Inputs!$C$7+flat_fee-cost_acc-cost_wd*Inputs!$E$7*$E2169-cost_fx*Inputs!$D$7)+12*Inputs!$B$8*(1-MIN(1,Inputs!$F$8*$D2169))*(ic*Inputs!$C$8+flat_fee-cost_acc-cost_wd*Inputs!$E$8*$E2169-cost_fx*Inputs!$D$8)-fixed</f>
        <v>-408171.306376946</v>
      </c>
    </row>
    <row r="2170" customFormat="false" ht="15" hidden="false" customHeight="false" outlineLevel="0" collapsed="false">
      <c r="A2170" s="0" t="n">
        <v>2105</v>
      </c>
      <c r="B2170" s="0" t="n">
        <v>0.124456</v>
      </c>
      <c r="C2170" s="0" t="n">
        <v>1.049861</v>
      </c>
      <c r="D2170" s="0" t="n">
        <v>1.092863</v>
      </c>
      <c r="E2170" s="0" t="n">
        <v>1.184384</v>
      </c>
      <c r="F2170" s="0" t="n">
        <v>0.247988</v>
      </c>
      <c r="G2170" s="0" t="n">
        <f aca="false">12*Inputs!$B$6*(MIN(1,$H$50*$C2170)*(ic*Inputs!$C$6+pS+fee_fx*Inputs!$D$6-cost_acc-cost_wd*Inputs!$E$6*$E2170-cost_fx*Inputs!$D$6-$F2170)+(1-MIN(1,$H$50*$C2170))*(1-MIN(1,Inputs!$G$6*$D2170)*churn_nonbuyers)*(ic*Inputs!$C$6+fee_wd*Inputs!$E$6*(1-$B2170)+fee_fx*Inputs!$D$6-cost_acc-cost_wd*Inputs!$E$6*(1-$B2170)-cost_fx*Inputs!$D$6))</f>
        <v>225761.316992094</v>
      </c>
      <c r="H2170" s="0" t="n">
        <f aca="false">12*Inputs!$B$7*(MIN(1,$H$51*$C2170)*(ic*Inputs!$C$7+pE+fee_fx*Inputs!$D$7-cost_acc-cost_wd*Inputs!$E$7*$E2170-cost_fx*Inputs!$D$7-$F2170)+(1-MIN(1,$H$51*$C2170))*(1-MIN(1,Inputs!$G$7*$D2170)*churn_nonbuyers)*(ic*Inputs!$C$7+fee_wd*Inputs!$E$7*(1-$B2170)+fee_fx*Inputs!$D$7-cost_acc-cost_wd*Inputs!$E$7*(1-$B2170)-cost_fx*Inputs!$D$7))</f>
        <v>408048.162869363</v>
      </c>
      <c r="I2170" s="0" t="n">
        <f aca="false">12*Inputs!$B$8*(MIN(1,$H$52*$C2170)*(ic*Inputs!$C$8+pT-cost_acc-cost_wd*Inputs!$E$8-cost_fx*Inputs!$D$8-cost_ins)+(1-MIN(1,$H$52*$C2170))*(1-MIN(1,Inputs!$G$8*$D2170)*churn_nonbuyers)*(ic*Inputs!$C$8+fee_wd*Inputs!$E$8*(1-$B2170)+fee_fx*Inputs!$D$8-cost_acc-cost_wd*Inputs!$E$8*(1-$B2170)-cost_fx*Inputs!$D$8))</f>
        <v>171292.678541266</v>
      </c>
      <c r="J2170" s="0" t="n">
        <f aca="false">G2170+H2170+I2170-fixed</f>
        <v>105102.158402723</v>
      </c>
      <c r="K2170" s="0" t="n">
        <f aca="false">12*Inputs!$B$6*(1-MIN(1,Inputs!$G$6*$D2170)*churn_nonbuyers)*(ic*Inputs!$C$6+fee_wd*Inputs!$E$6*(1-$B2170)+fee_fx*Inputs!$D$6-cost_acc-cost_wd*Inputs!$E$6*(1-$B2170)-cost_fx*Inputs!$D$6)</f>
        <v>173641.573134202</v>
      </c>
      <c r="L2170" s="0" t="n">
        <f aca="false">12*Inputs!$B$7*(1-MIN(1,Inputs!$G$7*$D2170)*churn_nonbuyers)*(ic*Inputs!$C$7+fee_wd*Inputs!$E$7*(1-$B2170)+fee_fx*Inputs!$D$7-cost_acc-cost_wd*Inputs!$E$7*(1-$B2170)-cost_fx*Inputs!$D$7)</f>
        <v>372646.642856521</v>
      </c>
      <c r="M2170" s="0" t="n">
        <f aca="false">12*Inputs!$B$8*(1-MIN(1,Inputs!$G$8*$D2170)*churn_nonbuyers)*(ic*Inputs!$C$8+fee_wd*Inputs!$E$8*(1-$B2170)+fee_fx*Inputs!$D$8-cost_acc-cost_wd*Inputs!$E$8*(1-$B2170)-cost_fx*Inputs!$D$8)</f>
        <v>75298.8225729409</v>
      </c>
      <c r="N2170" s="0" t="n">
        <f aca="false">K2170+L2170+I2170-fixed</f>
        <v>17580.8945319882</v>
      </c>
      <c r="O2170" s="0" t="n">
        <f aca="false">K2170+L2170+M2170-fixed</f>
        <v>-78412.9614363366</v>
      </c>
      <c r="P2170" s="0" t="n">
        <f aca="false">12*Inputs!$B$6*(1-MIN(1,Inputs!$F$6*$D2170))*(ic*Inputs!$C$6+flat_fee-cost_acc-cost_wd*Inputs!$E$6*$E2170-cost_fx*Inputs!$D$6)+12*Inputs!$B$7*(1-MIN(1,Inputs!$F$7*$D2170))*(ic*Inputs!$C$7+flat_fee-cost_acc-cost_wd*Inputs!$E$7*$E2170-cost_fx*Inputs!$D$7)+12*Inputs!$B$8*(1-MIN(1,Inputs!$F$8*$D2170))*(ic*Inputs!$C$8+flat_fee-cost_acc-cost_wd*Inputs!$E$8*$E2170-cost_fx*Inputs!$D$8)-fixed</f>
        <v>-57440.54552992</v>
      </c>
    </row>
    <row r="2171" customFormat="false" ht="15" hidden="false" customHeight="false" outlineLevel="0" collapsed="false">
      <c r="A2171" s="0" t="n">
        <v>2106</v>
      </c>
      <c r="B2171" s="0" t="n">
        <v>0.193039</v>
      </c>
      <c r="C2171" s="0" t="n">
        <v>1.043511</v>
      </c>
      <c r="D2171" s="0" t="n">
        <v>0.898082</v>
      </c>
      <c r="E2171" s="0" t="n">
        <v>1.410028</v>
      </c>
      <c r="F2171" s="0" t="n">
        <v>0.257143</v>
      </c>
      <c r="G2171" s="0" t="n">
        <f aca="false">12*Inputs!$B$6*(MIN(1,$H$50*$C2171)*(ic*Inputs!$C$6+pS+fee_fx*Inputs!$D$6-cost_acc-cost_wd*Inputs!$E$6*$E2171-cost_fx*Inputs!$D$6-$F2171)+(1-MIN(1,$H$50*$C2171))*(1-MIN(1,Inputs!$G$6*$D2171)*churn_nonbuyers)*(ic*Inputs!$C$6+fee_wd*Inputs!$E$6*(1-$B2171)+fee_fx*Inputs!$D$6-cost_acc-cost_wd*Inputs!$E$6*(1-$B2171)-cost_fx*Inputs!$D$6))</f>
        <v>212795.389577283</v>
      </c>
      <c r="H2171" s="0" t="n">
        <f aca="false">12*Inputs!$B$7*(MIN(1,$H$51*$C2171)*(ic*Inputs!$C$7+pE+fee_fx*Inputs!$D$7-cost_acc-cost_wd*Inputs!$E$7*$E2171-cost_fx*Inputs!$D$7-$F2171)+(1-MIN(1,$H$51*$C2171))*(1-MIN(1,Inputs!$G$7*$D2171)*churn_nonbuyers)*(ic*Inputs!$C$7+fee_wd*Inputs!$E$7*(1-$B2171)+fee_fx*Inputs!$D$7-cost_acc-cost_wd*Inputs!$E$7*(1-$B2171)-cost_fx*Inputs!$D$7))</f>
        <v>375871.502226728</v>
      </c>
      <c r="I2171" s="0" t="n">
        <f aca="false">12*Inputs!$B$8*(MIN(1,$H$52*$C2171)*(ic*Inputs!$C$8+pT-cost_acc-cost_wd*Inputs!$E$8-cost_fx*Inputs!$D$8-cost_ins)+(1-MIN(1,$H$52*$C2171))*(1-MIN(1,Inputs!$G$8*$D2171)*churn_nonbuyers)*(ic*Inputs!$C$8+fee_wd*Inputs!$E$8*(1-$B2171)+fee_fx*Inputs!$D$8-cost_acc-cost_wd*Inputs!$E$8*(1-$B2171)-cost_fx*Inputs!$D$8))</f>
        <v>182158.609497961</v>
      </c>
      <c r="J2171" s="0" t="n">
        <f aca="false">G2171+H2171+I2171-fixed</f>
        <v>70825.5013019716</v>
      </c>
      <c r="K2171" s="0" t="n">
        <f aca="false">12*Inputs!$B$6*(1-MIN(1,Inputs!$G$6*$D2171)*churn_nonbuyers)*(ic*Inputs!$C$6+fee_wd*Inputs!$E$6*(1-$B2171)+fee_fx*Inputs!$D$6-cost_acc-cost_wd*Inputs!$E$6*(1-$B2171)-cost_fx*Inputs!$D$6)</f>
        <v>165997.944368626</v>
      </c>
      <c r="L2171" s="0" t="n">
        <f aca="false">12*Inputs!$B$7*(1-MIN(1,Inputs!$G$7*$D2171)*churn_nonbuyers)*(ic*Inputs!$C$7+fee_wd*Inputs!$E$7*(1-$B2171)+fee_fx*Inputs!$D$7-cost_acc-cost_wd*Inputs!$E$7*(1-$B2171)-cost_fx*Inputs!$D$7)</f>
        <v>365288.120285175</v>
      </c>
      <c r="M2171" s="0" t="n">
        <f aca="false">12*Inputs!$B$8*(1-MIN(1,Inputs!$G$8*$D2171)*churn_nonbuyers)*(ic*Inputs!$C$8+fee_wd*Inputs!$E$8*(1-$B2171)+fee_fx*Inputs!$D$8-cost_acc-cost_wd*Inputs!$E$8*(1-$B2171)-cost_fx*Inputs!$D$8)</f>
        <v>117765.411640253</v>
      </c>
      <c r="N2171" s="0" t="n">
        <f aca="false">K2171+L2171+I2171-fixed</f>
        <v>13444.6741517616</v>
      </c>
      <c r="O2171" s="0" t="n">
        <f aca="false">K2171+L2171+M2171-fixed</f>
        <v>-50948.5237059462</v>
      </c>
      <c r="P2171" s="0" t="n">
        <f aca="false">12*Inputs!$B$6*(1-MIN(1,Inputs!$F$6*$D2171))*(ic*Inputs!$C$6+flat_fee-cost_acc-cost_wd*Inputs!$E$6*$E2171-cost_fx*Inputs!$D$6)+12*Inputs!$B$7*(1-MIN(1,Inputs!$F$7*$D2171))*(ic*Inputs!$C$7+flat_fee-cost_acc-cost_wd*Inputs!$E$7*$E2171-cost_fx*Inputs!$D$7)+12*Inputs!$B$8*(1-MIN(1,Inputs!$F$8*$D2171))*(ic*Inputs!$C$8+flat_fee-cost_acc-cost_wd*Inputs!$E$8*$E2171-cost_fx*Inputs!$D$8)-fixed</f>
        <v>-59215.09818496</v>
      </c>
    </row>
    <row r="2172" customFormat="false" ht="15" hidden="false" customHeight="false" outlineLevel="0" collapsed="false">
      <c r="A2172" s="0" t="n">
        <v>2107</v>
      </c>
      <c r="B2172" s="0" t="n">
        <v>0.092595</v>
      </c>
      <c r="C2172" s="0" t="n">
        <v>0.953984</v>
      </c>
      <c r="D2172" s="0" t="n">
        <v>1.356382</v>
      </c>
      <c r="E2172" s="0" t="n">
        <v>1.151651</v>
      </c>
      <c r="F2172" s="0" t="n">
        <v>0.268755</v>
      </c>
      <c r="G2172" s="0" t="n">
        <f aca="false">12*Inputs!$B$6*(MIN(1,$H$50*$C2172)*(ic*Inputs!$C$6+pS+fee_fx*Inputs!$D$6-cost_acc-cost_wd*Inputs!$E$6*$E2172-cost_fx*Inputs!$D$6-$F2172)+(1-MIN(1,$H$50*$C2172))*(1-MIN(1,Inputs!$G$6*$D2172)*churn_nonbuyers)*(ic*Inputs!$C$6+fee_wd*Inputs!$E$6*(1-$B2172)+fee_fx*Inputs!$D$6-cost_acc-cost_wd*Inputs!$E$6*(1-$B2172)-cost_fx*Inputs!$D$6))</f>
        <v>222979.562742427</v>
      </c>
      <c r="H2172" s="0" t="n">
        <f aca="false">12*Inputs!$B$7*(MIN(1,$H$51*$C2172)*(ic*Inputs!$C$7+pE+fee_fx*Inputs!$D$7-cost_acc-cost_wd*Inputs!$E$7*$E2172-cost_fx*Inputs!$D$7-$F2172)+(1-MIN(1,$H$51*$C2172))*(1-MIN(1,Inputs!$G$7*$D2172)*churn_nonbuyers)*(ic*Inputs!$C$7+fee_wd*Inputs!$E$7*(1-$B2172)+fee_fx*Inputs!$D$7-cost_acc-cost_wd*Inputs!$E$7*(1-$B2172)-cost_fx*Inputs!$D$7))</f>
        <v>408109.575585245</v>
      </c>
      <c r="I2172" s="0" t="n">
        <f aca="false">12*Inputs!$B$8*(MIN(1,$H$52*$C2172)*(ic*Inputs!$C$8+pT-cost_acc-cost_wd*Inputs!$E$8-cost_fx*Inputs!$D$8-cost_ins)+(1-MIN(1,$H$52*$C2172))*(1-MIN(1,Inputs!$G$8*$D2172)*churn_nonbuyers)*(ic*Inputs!$C$8+fee_wd*Inputs!$E$8*(1-$B2172)+fee_fx*Inputs!$D$8-cost_acc-cost_wd*Inputs!$E$8*(1-$B2172)-cost_fx*Inputs!$D$8))</f>
        <v>142915.895255801</v>
      </c>
      <c r="J2172" s="0" t="n">
        <f aca="false">G2172+H2172+I2172-fixed</f>
        <v>74005.0335834728</v>
      </c>
      <c r="K2172" s="0" t="n">
        <f aca="false">12*Inputs!$B$6*(1-MIN(1,Inputs!$G$6*$D2172)*churn_nonbuyers)*(ic*Inputs!$C$6+fee_wd*Inputs!$E$6*(1-$B2172)+fee_fx*Inputs!$D$6-cost_acc-cost_wd*Inputs!$E$6*(1-$B2172)-cost_fx*Inputs!$D$6)</f>
        <v>175498.267617288</v>
      </c>
      <c r="L2172" s="0" t="n">
        <f aca="false">12*Inputs!$B$7*(1-MIN(1,Inputs!$G$7*$D2172)*churn_nonbuyers)*(ic*Inputs!$C$7+fee_wd*Inputs!$E$7*(1-$B2172)+fee_fx*Inputs!$D$7-cost_acc-cost_wd*Inputs!$E$7*(1-$B2172)-cost_fx*Inputs!$D$7)</f>
        <v>374002.090234373</v>
      </c>
      <c r="M2172" s="0" t="n">
        <f aca="false">12*Inputs!$B$8*(1-MIN(1,Inputs!$G$8*$D2172)*churn_nonbuyers)*(ic*Inputs!$C$8+fee_wd*Inputs!$E$8*(1-$B2172)+fee_fx*Inputs!$D$8-cost_acc-cost_wd*Inputs!$E$8*(1-$B2172)-cost_fx*Inputs!$D$8)</f>
        <v>16269.245467344</v>
      </c>
      <c r="N2172" s="0" t="n">
        <f aca="false">K2172+L2172+I2172-fixed</f>
        <v>-7583.74689253815</v>
      </c>
      <c r="O2172" s="0" t="n">
        <f aca="false">K2172+L2172+M2172-fixed</f>
        <v>-134230.396680995</v>
      </c>
      <c r="P2172" s="0" t="n">
        <f aca="false">12*Inputs!$B$6*(1-MIN(1,Inputs!$F$6*$D2172))*(ic*Inputs!$C$6+flat_fee-cost_acc-cost_wd*Inputs!$E$6*$E2172-cost_fx*Inputs!$D$6)+12*Inputs!$B$7*(1-MIN(1,Inputs!$F$7*$D2172))*(ic*Inputs!$C$7+flat_fee-cost_acc-cost_wd*Inputs!$E$7*$E2172-cost_fx*Inputs!$D$7)+12*Inputs!$B$8*(1-MIN(1,Inputs!$F$8*$D2172))*(ic*Inputs!$C$8+flat_fee-cost_acc-cost_wd*Inputs!$E$8*$E2172-cost_fx*Inputs!$D$8)-fixed</f>
        <v>-183044.05569232</v>
      </c>
    </row>
    <row r="2173" customFormat="false" ht="15" hidden="false" customHeight="false" outlineLevel="0" collapsed="false">
      <c r="A2173" s="0" t="n">
        <v>2108</v>
      </c>
      <c r="B2173" s="0" t="n">
        <v>0.230308</v>
      </c>
      <c r="C2173" s="0" t="n">
        <v>0.939288</v>
      </c>
      <c r="D2173" s="0" t="n">
        <v>1.044653</v>
      </c>
      <c r="E2173" s="0" t="n">
        <v>1.354095</v>
      </c>
      <c r="F2173" s="0" t="n">
        <v>0.07785</v>
      </c>
      <c r="G2173" s="0" t="n">
        <f aca="false">12*Inputs!$B$6*(MIN(1,$H$50*$C2173)*(ic*Inputs!$C$6+pS+fee_fx*Inputs!$D$6-cost_acc-cost_wd*Inputs!$E$6*$E2173-cost_fx*Inputs!$D$6-$F2173)+(1-MIN(1,$H$50*$C2173))*(1-MIN(1,Inputs!$G$6*$D2173)*churn_nonbuyers)*(ic*Inputs!$C$6+fee_wd*Inputs!$E$6*(1-$B2173)+fee_fx*Inputs!$D$6-cost_acc-cost_wd*Inputs!$E$6*(1-$B2173)-cost_fx*Inputs!$D$6))</f>
        <v>207329.745087099</v>
      </c>
      <c r="H2173" s="0" t="n">
        <f aca="false">12*Inputs!$B$7*(MIN(1,$H$51*$C2173)*(ic*Inputs!$C$7+pE+fee_fx*Inputs!$D$7-cost_acc-cost_wd*Inputs!$E$7*$E2173-cost_fx*Inputs!$D$7-$F2173)+(1-MIN(1,$H$51*$C2173))*(1-MIN(1,Inputs!$G$7*$D2173)*churn_nonbuyers)*(ic*Inputs!$C$7+fee_wd*Inputs!$E$7*(1-$B2173)+fee_fx*Inputs!$D$7-cost_acc-cost_wd*Inputs!$E$7*(1-$B2173)-cost_fx*Inputs!$D$7))</f>
        <v>386291.160313314</v>
      </c>
      <c r="I2173" s="0" t="n">
        <f aca="false">12*Inputs!$B$8*(MIN(1,$H$52*$C2173)*(ic*Inputs!$C$8+pT-cost_acc-cost_wd*Inputs!$E$8-cost_fx*Inputs!$D$8-cost_ins)+(1-MIN(1,$H$52*$C2173))*(1-MIN(1,Inputs!$G$8*$D2173)*churn_nonbuyers)*(ic*Inputs!$C$8+fee_wd*Inputs!$E$8*(1-$B2173)+fee_fx*Inputs!$D$8-cost_acc-cost_wd*Inputs!$E$8*(1-$B2173)-cost_fx*Inputs!$D$8))</f>
        <v>164418.36871541</v>
      </c>
      <c r="J2173" s="0" t="n">
        <f aca="false">G2173+H2173+I2173-fixed</f>
        <v>58039.2741158236</v>
      </c>
      <c r="K2173" s="0" t="n">
        <f aca="false">12*Inputs!$B$6*(1-MIN(1,Inputs!$G$6*$D2173)*churn_nonbuyers)*(ic*Inputs!$C$6+fee_wd*Inputs!$E$6*(1-$B2173)+fee_fx*Inputs!$D$6-cost_acc-cost_wd*Inputs!$E$6*(1-$B2173)-cost_fx*Inputs!$D$6)</f>
        <v>159637.807750493</v>
      </c>
      <c r="L2173" s="0" t="n">
        <f aca="false">12*Inputs!$B$7*(1-MIN(1,Inputs!$G$7*$D2173)*churn_nonbuyers)*(ic*Inputs!$C$7+fee_wd*Inputs!$E$7*(1-$B2173)+fee_fx*Inputs!$D$7-cost_acc-cost_wd*Inputs!$E$7*(1-$B2173)-cost_fx*Inputs!$D$7)</f>
        <v>358438.882506296</v>
      </c>
      <c r="M2173" s="0" t="n">
        <f aca="false">12*Inputs!$B$8*(1-MIN(1,Inputs!$G$8*$D2173)*churn_nonbuyers)*(ic*Inputs!$C$8+fee_wd*Inputs!$E$8*(1-$B2173)+fee_fx*Inputs!$D$8-cost_acc-cost_wd*Inputs!$E$8*(1-$B2173)-cost_fx*Inputs!$D$8)</f>
        <v>84746.7878489664</v>
      </c>
      <c r="N2173" s="0" t="n">
        <f aca="false">K2173+L2173+I2173-fixed</f>
        <v>-17504.941027801</v>
      </c>
      <c r="O2173" s="0" t="n">
        <f aca="false">K2173+L2173+M2173-fixed</f>
        <v>-97176.5218942451</v>
      </c>
      <c r="P2173" s="0" t="n">
        <f aca="false">12*Inputs!$B$6*(1-MIN(1,Inputs!$F$6*$D2173))*(ic*Inputs!$C$6+flat_fee-cost_acc-cost_wd*Inputs!$E$6*$E2173-cost_fx*Inputs!$D$6)+12*Inputs!$B$7*(1-MIN(1,Inputs!$F$7*$D2173))*(ic*Inputs!$C$7+flat_fee-cost_acc-cost_wd*Inputs!$E$7*$E2173-cost_fx*Inputs!$D$7)+12*Inputs!$B$8*(1-MIN(1,Inputs!$F$8*$D2173))*(ic*Inputs!$C$8+flat_fee-cost_acc-cost_wd*Inputs!$E$8*$E2173-cost_fx*Inputs!$D$8)-fixed</f>
        <v>-103883.3800156</v>
      </c>
    </row>
    <row r="2174" customFormat="false" ht="15" hidden="false" customHeight="false" outlineLevel="0" collapsed="false">
      <c r="A2174" s="0" t="n">
        <v>2109</v>
      </c>
      <c r="B2174" s="0" t="n">
        <v>0.219571</v>
      </c>
      <c r="C2174" s="0" t="n">
        <v>0.964302</v>
      </c>
      <c r="D2174" s="0" t="n">
        <v>0.822777</v>
      </c>
      <c r="E2174" s="0" t="n">
        <v>1.041557</v>
      </c>
      <c r="F2174" s="0" t="n">
        <v>0.068661</v>
      </c>
      <c r="G2174" s="0" t="n">
        <f aca="false">12*Inputs!$B$6*(MIN(1,$H$50*$C2174)*(ic*Inputs!$C$6+pS+fee_fx*Inputs!$D$6-cost_acc-cost_wd*Inputs!$E$6*$E2174-cost_fx*Inputs!$D$6-$F2174)+(1-MIN(1,$H$50*$C2174))*(1-MIN(1,Inputs!$G$6*$D2174)*churn_nonbuyers)*(ic*Inputs!$C$6+fee_wd*Inputs!$E$6*(1-$B2174)+fee_fx*Inputs!$D$6-cost_acc-cost_wd*Inputs!$E$6*(1-$B2174)-cost_fx*Inputs!$D$6))</f>
        <v>218840.39006547</v>
      </c>
      <c r="H2174" s="0" t="n">
        <f aca="false">12*Inputs!$B$7*(MIN(1,$H$51*$C2174)*(ic*Inputs!$C$7+pE+fee_fx*Inputs!$D$7-cost_acc-cost_wd*Inputs!$E$7*$E2174-cost_fx*Inputs!$D$7-$F2174)+(1-MIN(1,$H$51*$C2174))*(1-MIN(1,Inputs!$G$7*$D2174)*churn_nonbuyers)*(ic*Inputs!$C$7+fee_wd*Inputs!$E$7*(1-$B2174)+fee_fx*Inputs!$D$7-cost_acc-cost_wd*Inputs!$E$7*(1-$B2174)-cost_fx*Inputs!$D$7))</f>
        <v>424701.692547029</v>
      </c>
      <c r="I2174" s="0" t="n">
        <f aca="false">12*Inputs!$B$8*(MIN(1,$H$52*$C2174)*(ic*Inputs!$C$8+pT-cost_acc-cost_wd*Inputs!$E$8-cost_fx*Inputs!$D$8-cost_ins)+(1-MIN(1,$H$52*$C2174))*(1-MIN(1,Inputs!$G$8*$D2174)*churn_nonbuyers)*(ic*Inputs!$C$8+fee_wd*Inputs!$E$8*(1-$B2174)+fee_fx*Inputs!$D$8-cost_acc-cost_wd*Inputs!$E$8*(1-$B2174)-cost_fx*Inputs!$D$8))</f>
        <v>182528.169048081</v>
      </c>
      <c r="J2174" s="0" t="n">
        <f aca="false">G2174+H2174+I2174-fixed</f>
        <v>126070.251660579</v>
      </c>
      <c r="K2174" s="0" t="n">
        <f aca="false">12*Inputs!$B$6*(1-MIN(1,Inputs!$G$6*$D2174)*churn_nonbuyers)*(ic*Inputs!$C$6+fee_wd*Inputs!$E$6*(1-$B2174)+fee_fx*Inputs!$D$6-cost_acc-cost_wd*Inputs!$E$6*(1-$B2174)-cost_fx*Inputs!$D$6)</f>
        <v>162988.921214402</v>
      </c>
      <c r="L2174" s="0" t="n">
        <f aca="false">12*Inputs!$B$7*(1-MIN(1,Inputs!$G$7*$D2174)*churn_nonbuyers)*(ic*Inputs!$C$7+fee_wd*Inputs!$E$7*(1-$B2174)+fee_fx*Inputs!$D$7-cost_acc-cost_wd*Inputs!$E$7*(1-$B2174)-cost_fx*Inputs!$D$7)</f>
        <v>362409.907832642</v>
      </c>
      <c r="M2174" s="0" t="n">
        <f aca="false">12*Inputs!$B$8*(1-MIN(1,Inputs!$G$8*$D2174)*churn_nonbuyers)*(ic*Inputs!$C$8+fee_wd*Inputs!$E$8*(1-$B2174)+fee_fx*Inputs!$D$8-cost_acc-cost_wd*Inputs!$E$8*(1-$B2174)-cost_fx*Inputs!$D$8)</f>
        <v>133942.610787211</v>
      </c>
      <c r="N2174" s="0" t="n">
        <f aca="false">K2174+L2174+I2174-fixed</f>
        <v>7926.99809512473</v>
      </c>
      <c r="O2174" s="0" t="n">
        <f aca="false">K2174+L2174+M2174-fixed</f>
        <v>-40658.5601657447</v>
      </c>
      <c r="P2174" s="0" t="n">
        <f aca="false">12*Inputs!$B$6*(1-MIN(1,Inputs!$F$6*$D2174))*(ic*Inputs!$C$6+flat_fee-cost_acc-cost_wd*Inputs!$E$6*$E2174-cost_fx*Inputs!$D$6)+12*Inputs!$B$7*(1-MIN(1,Inputs!$F$7*$D2174))*(ic*Inputs!$C$7+flat_fee-cost_acc-cost_wd*Inputs!$E$7*$E2174-cost_fx*Inputs!$D$7)+12*Inputs!$B$8*(1-MIN(1,Inputs!$F$8*$D2174))*(ic*Inputs!$C$8+flat_fee-cost_acc-cost_wd*Inputs!$E$8*$E2174-cost_fx*Inputs!$D$8)-fixed</f>
        <v>150692.82245336</v>
      </c>
    </row>
    <row r="2175" customFormat="false" ht="15" hidden="false" customHeight="false" outlineLevel="0" collapsed="false">
      <c r="A2175" s="0" t="n">
        <v>2110</v>
      </c>
      <c r="B2175" s="0" t="n">
        <v>0.116164</v>
      </c>
      <c r="C2175" s="0" t="n">
        <v>0.908569</v>
      </c>
      <c r="D2175" s="0" t="n">
        <v>0.610626</v>
      </c>
      <c r="E2175" s="0" t="n">
        <v>1.281836</v>
      </c>
      <c r="F2175" s="0" t="n">
        <v>0.145211</v>
      </c>
      <c r="G2175" s="0" t="n">
        <f aca="false">12*Inputs!$B$6*(MIN(1,$H$50*$C2175)*(ic*Inputs!$C$6+pS+fee_fx*Inputs!$D$6-cost_acc-cost_wd*Inputs!$E$6*$E2175-cost_fx*Inputs!$D$6-$F2175)+(1-MIN(1,$H$50*$C2175))*(1-MIN(1,Inputs!$G$6*$D2175)*churn_nonbuyers)*(ic*Inputs!$C$6+fee_wd*Inputs!$E$6*(1-$B2175)+fee_fx*Inputs!$D$6-cost_acc-cost_wd*Inputs!$E$6*(1-$B2175)-cost_fx*Inputs!$D$6))</f>
        <v>224038.792702175</v>
      </c>
      <c r="H2175" s="0" t="n">
        <f aca="false">12*Inputs!$B$7*(MIN(1,$H$51*$C2175)*(ic*Inputs!$C$7+pE+fee_fx*Inputs!$D$7-cost_acc-cost_wd*Inputs!$E$7*$E2175-cost_fx*Inputs!$D$7-$F2175)+(1-MIN(1,$H$51*$C2175))*(1-MIN(1,Inputs!$G$7*$D2175)*churn_nonbuyers)*(ic*Inputs!$C$7+fee_wd*Inputs!$E$7*(1-$B2175)+fee_fx*Inputs!$D$7-cost_acc-cost_wd*Inputs!$E$7*(1-$B2175)-cost_fx*Inputs!$D$7))</f>
        <v>402756.775509479</v>
      </c>
      <c r="I2175" s="0" t="n">
        <f aca="false">12*Inputs!$B$8*(MIN(1,$H$52*$C2175)*(ic*Inputs!$C$8+pT-cost_acc-cost_wd*Inputs!$E$8-cost_fx*Inputs!$D$8-cost_ins)+(1-MIN(1,$H$52*$C2175))*(1-MIN(1,Inputs!$G$8*$D2175)*churn_nonbuyers)*(ic*Inputs!$C$8+fee_wd*Inputs!$E$8*(1-$B2175)+fee_fx*Inputs!$D$8-cost_acc-cost_wd*Inputs!$E$8*(1-$B2175)-cost_fx*Inputs!$D$8))</f>
        <v>197828.839248633</v>
      </c>
      <c r="J2175" s="0" t="n">
        <f aca="false">G2175+H2175+I2175-fixed</f>
        <v>124624.407460287</v>
      </c>
      <c r="K2175" s="0" t="n">
        <f aca="false">12*Inputs!$B$6*(1-MIN(1,Inputs!$G$6*$D2175)*churn_nonbuyers)*(ic*Inputs!$C$6+fee_wd*Inputs!$E$6*(1-$B2175)+fee_fx*Inputs!$D$6-cost_acc-cost_wd*Inputs!$E$6*(1-$B2175)-cost_fx*Inputs!$D$6)</f>
        <v>179227.989782381</v>
      </c>
      <c r="L2175" s="0" t="n">
        <f aca="false">12*Inputs!$B$7*(1-MIN(1,Inputs!$G$7*$D2175)*churn_nonbuyers)*(ic*Inputs!$C$7+fee_wd*Inputs!$E$7*(1-$B2175)+fee_fx*Inputs!$D$7-cost_acc-cost_wd*Inputs!$E$7*(1-$B2175)-cost_fx*Inputs!$D$7)</f>
        <v>379392.681421428</v>
      </c>
      <c r="M2175" s="0" t="n">
        <f aca="false">12*Inputs!$B$8*(1-MIN(1,Inputs!$G$8*$D2175)*churn_nonbuyers)*(ic*Inputs!$C$8+fee_wd*Inputs!$E$8*(1-$B2175)+fee_fx*Inputs!$D$8-cost_acc-cost_wd*Inputs!$E$8*(1-$B2175)-cost_fx*Inputs!$D$8)</f>
        <v>183691.64021111</v>
      </c>
      <c r="N2175" s="0" t="n">
        <f aca="false">K2175+L2175+I2175-fixed</f>
        <v>56449.5104524418</v>
      </c>
      <c r="O2175" s="0" t="n">
        <f aca="false">K2175+L2175+M2175-fixed</f>
        <v>42312.3114149196</v>
      </c>
      <c r="P2175" s="0" t="n">
        <f aca="false">12*Inputs!$B$6*(1-MIN(1,Inputs!$F$6*$D2175))*(ic*Inputs!$C$6+flat_fee-cost_acc-cost_wd*Inputs!$E$6*$E2175-cost_fx*Inputs!$D$6)+12*Inputs!$B$7*(1-MIN(1,Inputs!$F$7*$D2175))*(ic*Inputs!$C$7+flat_fee-cost_acc-cost_wd*Inputs!$E$7*$E2175-cost_fx*Inputs!$D$7)+12*Inputs!$B$8*(1-MIN(1,Inputs!$F$8*$D2175))*(ic*Inputs!$C$8+flat_fee-cost_acc-cost_wd*Inputs!$E$8*$E2175-cost_fx*Inputs!$D$8)-fixed</f>
        <v>141960.24251264</v>
      </c>
    </row>
    <row r="2176" customFormat="false" ht="15" hidden="false" customHeight="false" outlineLevel="0" collapsed="false">
      <c r="A2176" s="0" t="n">
        <v>2111</v>
      </c>
      <c r="B2176" s="0" t="n">
        <v>0.37039</v>
      </c>
      <c r="C2176" s="0" t="n">
        <v>0.935729</v>
      </c>
      <c r="D2176" s="0" t="n">
        <v>1.229595</v>
      </c>
      <c r="E2176" s="0" t="n">
        <v>1.274157</v>
      </c>
      <c r="F2176" s="0" t="n">
        <v>0.382011</v>
      </c>
      <c r="G2176" s="0" t="n">
        <f aca="false">12*Inputs!$B$6*(MIN(1,$H$50*$C2176)*(ic*Inputs!$C$6+pS+fee_fx*Inputs!$D$6-cost_acc-cost_wd*Inputs!$E$6*$E2176-cost_fx*Inputs!$D$6-$F2176)+(1-MIN(1,$H$50*$C2176))*(1-MIN(1,Inputs!$G$6*$D2176)*churn_nonbuyers)*(ic*Inputs!$C$6+fee_wd*Inputs!$E$6*(1-$B2176)+fee_fx*Inputs!$D$6-cost_acc-cost_wd*Inputs!$E$6*(1-$B2176)-cost_fx*Inputs!$D$6))</f>
        <v>183359.565669479</v>
      </c>
      <c r="H2176" s="0" t="n">
        <f aca="false">12*Inputs!$B$7*(MIN(1,$H$51*$C2176)*(ic*Inputs!$C$7+pE+fee_fx*Inputs!$D$7-cost_acc-cost_wd*Inputs!$E$7*$E2176-cost_fx*Inputs!$D$7-$F2176)+(1-MIN(1,$H$51*$C2176))*(1-MIN(1,Inputs!$G$7*$D2176)*churn_nonbuyers)*(ic*Inputs!$C$7+fee_wd*Inputs!$E$7*(1-$B2176)+fee_fx*Inputs!$D$7-cost_acc-cost_wd*Inputs!$E$7*(1-$B2176)-cost_fx*Inputs!$D$7))</f>
        <v>364968.258794427</v>
      </c>
      <c r="I2176" s="0" t="n">
        <f aca="false">12*Inputs!$B$8*(MIN(1,$H$52*$C2176)*(ic*Inputs!$C$8+pT-cost_acc-cost_wd*Inputs!$E$8-cost_fx*Inputs!$D$8-cost_ins)+(1-MIN(1,$H$52*$C2176))*(1-MIN(1,Inputs!$G$8*$D2176)*churn_nonbuyers)*(ic*Inputs!$C$8+fee_wd*Inputs!$E$8*(1-$B2176)+fee_fx*Inputs!$D$8-cost_acc-cost_wd*Inputs!$E$8*(1-$B2176)-cost_fx*Inputs!$D$8))</f>
        <v>149709.397179967</v>
      </c>
      <c r="J2176" s="0" t="n">
        <f aca="false">G2176+H2176+I2176-fixed</f>
        <v>-1962.77835612651</v>
      </c>
      <c r="K2176" s="0" t="n">
        <f aca="false">12*Inputs!$B$6*(1-MIN(1,Inputs!$G$6*$D2176)*churn_nonbuyers)*(ic*Inputs!$C$6+fee_wd*Inputs!$E$6*(1-$B2176)+fee_fx*Inputs!$D$6-cost_acc-cost_wd*Inputs!$E$6*(1-$B2176)-cost_fx*Inputs!$D$6)</f>
        <v>139148.61618276</v>
      </c>
      <c r="L2176" s="0" t="n">
        <f aca="false">12*Inputs!$B$7*(1-MIN(1,Inputs!$G$7*$D2176)*churn_nonbuyers)*(ic*Inputs!$C$7+fee_wd*Inputs!$E$7*(1-$B2176)+fee_fx*Inputs!$D$7-cost_acc-cost_wd*Inputs!$E$7*(1-$B2176)-cost_fx*Inputs!$D$7)</f>
        <v>336958.115149656</v>
      </c>
      <c r="M2176" s="0" t="n">
        <f aca="false">12*Inputs!$B$8*(1-MIN(1,Inputs!$G$8*$D2176)*churn_nonbuyers)*(ic*Inputs!$C$8+fee_wd*Inputs!$E$8*(1-$B2176)+fee_fx*Inputs!$D$8-cost_acc-cost_wd*Inputs!$E$8*(1-$B2176)-cost_fx*Inputs!$D$8)</f>
        <v>42985.85205288</v>
      </c>
      <c r="N2176" s="0" t="n">
        <f aca="false">K2176+L2176+I2176-fixed</f>
        <v>-74183.8714876166</v>
      </c>
      <c r="O2176" s="0" t="n">
        <f aca="false">K2176+L2176+M2176-fixed</f>
        <v>-180907.416614704</v>
      </c>
      <c r="P2176" s="0" t="n">
        <f aca="false">12*Inputs!$B$6*(1-MIN(1,Inputs!$F$6*$D2176))*(ic*Inputs!$C$6+flat_fee-cost_acc-cost_wd*Inputs!$E$6*$E2176-cost_fx*Inputs!$D$6)+12*Inputs!$B$7*(1-MIN(1,Inputs!$F$7*$D2176))*(ic*Inputs!$C$7+flat_fee-cost_acc-cost_wd*Inputs!$E$7*$E2176-cost_fx*Inputs!$D$7)+12*Inputs!$B$8*(1-MIN(1,Inputs!$F$8*$D2176))*(ic*Inputs!$C$8+flat_fee-cost_acc-cost_wd*Inputs!$E$8*$E2176-cost_fx*Inputs!$D$8)-fixed</f>
        <v>-162332.0548204</v>
      </c>
    </row>
    <row r="2177" customFormat="false" ht="15" hidden="false" customHeight="false" outlineLevel="0" collapsed="false">
      <c r="A2177" s="0" t="n">
        <v>2112</v>
      </c>
      <c r="B2177" s="0" t="n">
        <v>0.494347</v>
      </c>
      <c r="C2177" s="0" t="n">
        <v>0.960197</v>
      </c>
      <c r="D2177" s="0" t="n">
        <v>0.901132</v>
      </c>
      <c r="E2177" s="0" t="n">
        <v>1.320617</v>
      </c>
      <c r="F2177" s="0" t="n">
        <v>0.158933</v>
      </c>
      <c r="G2177" s="0" t="n">
        <f aca="false">12*Inputs!$B$6*(MIN(1,$H$50*$C2177)*(ic*Inputs!$C$6+pS+fee_fx*Inputs!$D$6-cost_acc-cost_wd*Inputs!$E$6*$E2177-cost_fx*Inputs!$D$6-$F2177)+(1-MIN(1,$H$50*$C2177))*(1-MIN(1,Inputs!$G$6*$D2177)*churn_nonbuyers)*(ic*Inputs!$C$6+fee_wd*Inputs!$E$6*(1-$B2177)+fee_fx*Inputs!$D$6-cost_acc-cost_wd*Inputs!$E$6*(1-$B2177)-cost_fx*Inputs!$D$6))</f>
        <v>174934.656225043</v>
      </c>
      <c r="H2177" s="0" t="n">
        <f aca="false">12*Inputs!$B$7*(MIN(1,$H$51*$C2177)*(ic*Inputs!$C$7+pE+fee_fx*Inputs!$D$7-cost_acc-cost_wd*Inputs!$E$7*$E2177-cost_fx*Inputs!$D$7-$F2177)+(1-MIN(1,$H$51*$C2177))*(1-MIN(1,Inputs!$G$7*$D2177)*churn_nonbuyers)*(ic*Inputs!$C$7+fee_wd*Inputs!$E$7*(1-$B2177)+fee_fx*Inputs!$D$7-cost_acc-cost_wd*Inputs!$E$7*(1-$B2177)-cost_fx*Inputs!$D$7))</f>
        <v>364325.917187552</v>
      </c>
      <c r="I2177" s="0" t="n">
        <f aca="false">12*Inputs!$B$8*(MIN(1,$H$52*$C2177)*(ic*Inputs!$C$8+pT-cost_acc-cost_wd*Inputs!$E$8-cost_fx*Inputs!$D$8-cost_ins)+(1-MIN(1,$H$52*$C2177))*(1-MIN(1,Inputs!$G$8*$D2177)*churn_nonbuyers)*(ic*Inputs!$C$8+fee_wd*Inputs!$E$8*(1-$B2177)+fee_fx*Inputs!$D$8-cost_acc-cost_wd*Inputs!$E$8*(1-$B2177)-cost_fx*Inputs!$D$8))</f>
        <v>175044.754087807</v>
      </c>
      <c r="J2177" s="0" t="n">
        <f aca="false">G2177+H2177+I2177-fixed</f>
        <v>14305.3275004012</v>
      </c>
      <c r="K2177" s="0" t="n">
        <f aca="false">12*Inputs!$B$6*(1-MIN(1,Inputs!$G$6*$D2177)*churn_nonbuyers)*(ic*Inputs!$C$6+fee_wd*Inputs!$E$6*(1-$B2177)+fee_fx*Inputs!$D$6-cost_acc-cost_wd*Inputs!$E$6*(1-$B2177)-cost_fx*Inputs!$D$6)</f>
        <v>124538.019125789</v>
      </c>
      <c r="L2177" s="0" t="n">
        <f aca="false">12*Inputs!$B$7*(1-MIN(1,Inputs!$G$7*$D2177)*churn_nonbuyers)*(ic*Inputs!$C$7+fee_wd*Inputs!$E$7*(1-$B2177)+fee_fx*Inputs!$D$7-cost_acc-cost_wd*Inputs!$E$7*(1-$B2177)-cost_fx*Inputs!$D$7)</f>
        <v>323038.377939473</v>
      </c>
      <c r="M2177" s="0" t="n">
        <f aca="false">12*Inputs!$B$8*(1-MIN(1,Inputs!$G$8*$D2177)*churn_nonbuyers)*(ic*Inputs!$C$8+fee_wd*Inputs!$E$8*(1-$B2177)+fee_fx*Inputs!$D$8-cost_acc-cost_wd*Inputs!$E$8*(1-$B2177)-cost_fx*Inputs!$D$8)</f>
        <v>111748.560507014</v>
      </c>
      <c r="N2177" s="0" t="n">
        <f aca="false">K2177+L2177+I2177-fixed</f>
        <v>-77378.8488469312</v>
      </c>
      <c r="O2177" s="0" t="n">
        <f aca="false">K2177+L2177+M2177-fixed</f>
        <v>-140675.042427724</v>
      </c>
      <c r="P2177" s="0" t="n">
        <f aca="false">12*Inputs!$B$6*(1-MIN(1,Inputs!$F$6*$D2177))*(ic*Inputs!$C$6+flat_fee-cost_acc-cost_wd*Inputs!$E$6*$E2177-cost_fx*Inputs!$D$6)+12*Inputs!$B$7*(1-MIN(1,Inputs!$F$7*$D2177))*(ic*Inputs!$C$7+flat_fee-cost_acc-cost_wd*Inputs!$E$7*$E2177-cost_fx*Inputs!$D$7)+12*Inputs!$B$8*(1-MIN(1,Inputs!$F$8*$D2177))*(ic*Inputs!$C$8+flat_fee-cost_acc-cost_wd*Inputs!$E$8*$E2177-cost_fx*Inputs!$D$8)-fixed</f>
        <v>-19887.81326944</v>
      </c>
    </row>
    <row r="2178" customFormat="false" ht="15" hidden="false" customHeight="false" outlineLevel="0" collapsed="false">
      <c r="A2178" s="0" t="n">
        <v>2113</v>
      </c>
      <c r="B2178" s="0" t="n">
        <v>0.195527</v>
      </c>
      <c r="C2178" s="0" t="n">
        <v>0.967382</v>
      </c>
      <c r="D2178" s="0" t="n">
        <v>0.709043</v>
      </c>
      <c r="E2178" s="0" t="n">
        <v>1.07585</v>
      </c>
      <c r="F2178" s="0" t="n">
        <v>0.110909</v>
      </c>
      <c r="G2178" s="0" t="n">
        <f aca="false">12*Inputs!$B$6*(MIN(1,$H$50*$C2178)*(ic*Inputs!$C$6+pS+fee_fx*Inputs!$D$6-cost_acc-cost_wd*Inputs!$E$6*$E2178-cost_fx*Inputs!$D$6-$F2178)+(1-MIN(1,$H$50*$C2178))*(1-MIN(1,Inputs!$G$6*$D2178)*churn_nonbuyers)*(ic*Inputs!$C$6+fee_wd*Inputs!$E$6*(1-$B2178)+fee_fx*Inputs!$D$6-cost_acc-cost_wd*Inputs!$E$6*(1-$B2178)-cost_fx*Inputs!$D$6))</f>
        <v>221285.761150623</v>
      </c>
      <c r="H2178" s="0" t="n">
        <f aca="false">12*Inputs!$B$7*(MIN(1,$H$51*$C2178)*(ic*Inputs!$C$7+pE+fee_fx*Inputs!$D$7-cost_acc-cost_wd*Inputs!$E$7*$E2178-cost_fx*Inputs!$D$7-$F2178)+(1-MIN(1,$H$51*$C2178))*(1-MIN(1,Inputs!$G$7*$D2178)*churn_nonbuyers)*(ic*Inputs!$C$7+fee_wd*Inputs!$E$7*(1-$B2178)+fee_fx*Inputs!$D$7-cost_acc-cost_wd*Inputs!$E$7*(1-$B2178)-cost_fx*Inputs!$D$7))</f>
        <v>421579.52389043</v>
      </c>
      <c r="I2178" s="0" t="n">
        <f aca="false">12*Inputs!$B$8*(MIN(1,$H$52*$C2178)*(ic*Inputs!$C$8+pT-cost_acc-cost_wd*Inputs!$E$8-cost_fx*Inputs!$D$8-cost_ins)+(1-MIN(1,$H$52*$C2178))*(1-MIN(1,Inputs!$G$8*$D2178)*churn_nonbuyers)*(ic*Inputs!$C$8+fee_wd*Inputs!$E$8*(1-$B2178)+fee_fx*Inputs!$D$8-cost_acc-cost_wd*Inputs!$E$8*(1-$B2178)-cost_fx*Inputs!$D$8))</f>
        <v>190989.238978756</v>
      </c>
      <c r="J2178" s="0" t="n">
        <f aca="false">G2178+H2178+I2178-fixed</f>
        <v>133854.52401981</v>
      </c>
      <c r="K2178" s="0" t="n">
        <f aca="false">12*Inputs!$B$6*(1-MIN(1,Inputs!$G$6*$D2178)*churn_nonbuyers)*(ic*Inputs!$C$6+fee_wd*Inputs!$E$6*(1-$B2178)+fee_fx*Inputs!$D$6-cost_acc-cost_wd*Inputs!$E$6*(1-$B2178)-cost_fx*Inputs!$D$6)</f>
        <v>167295.145324759</v>
      </c>
      <c r="L2178" s="0" t="n">
        <f aca="false">12*Inputs!$B$7*(1-MIN(1,Inputs!$G$7*$D2178)*churn_nonbuyers)*(ic*Inputs!$C$7+fee_wd*Inputs!$E$7*(1-$B2178)+fee_fx*Inputs!$D$7-cost_acc-cost_wd*Inputs!$E$7*(1-$B2178)-cost_fx*Inputs!$D$7)</f>
        <v>367066.439930856</v>
      </c>
      <c r="M2178" s="0" t="n">
        <f aca="false">12*Inputs!$B$8*(1-MIN(1,Inputs!$G$8*$D2178)*churn_nonbuyers)*(ic*Inputs!$C$8+fee_wd*Inputs!$E$8*(1-$B2178)+fee_fx*Inputs!$D$8-cost_acc-cost_wd*Inputs!$E$8*(1-$B2178)-cost_fx*Inputs!$D$8)</f>
        <v>159670.76426221</v>
      </c>
      <c r="N2178" s="0" t="n">
        <f aca="false">K2178+L2178+I2178-fixed</f>
        <v>25350.8242343711</v>
      </c>
      <c r="O2178" s="0" t="n">
        <f aca="false">K2178+L2178+M2178-fixed</f>
        <v>-5967.65048217552</v>
      </c>
      <c r="P2178" s="0" t="n">
        <f aca="false">12*Inputs!$B$6*(1-MIN(1,Inputs!$F$6*$D2178))*(ic*Inputs!$C$6+flat_fee-cost_acc-cost_wd*Inputs!$E$6*$E2178-cost_fx*Inputs!$D$6)+12*Inputs!$B$7*(1-MIN(1,Inputs!$F$7*$D2178))*(ic*Inputs!$C$7+flat_fee-cost_acc-cost_wd*Inputs!$E$7*$E2178-cost_fx*Inputs!$D$7)+12*Inputs!$B$8*(1-MIN(1,Inputs!$F$8*$D2178))*(ic*Inputs!$C$8+flat_fee-cost_acc-cost_wd*Inputs!$E$8*$E2178-cost_fx*Inputs!$D$8)-fixed</f>
        <v>196487.017868</v>
      </c>
    </row>
    <row r="2179" customFormat="false" ht="15" hidden="false" customHeight="false" outlineLevel="0" collapsed="false">
      <c r="A2179" s="0" t="n">
        <v>2114</v>
      </c>
      <c r="B2179" s="0" t="n">
        <v>0.474174</v>
      </c>
      <c r="C2179" s="0" t="n">
        <v>0.69856</v>
      </c>
      <c r="D2179" s="0" t="n">
        <v>1.119417</v>
      </c>
      <c r="E2179" s="0" t="n">
        <v>1.110869</v>
      </c>
      <c r="F2179" s="0" t="n">
        <v>0.163714</v>
      </c>
      <c r="G2179" s="0" t="n">
        <f aca="false">12*Inputs!$B$6*(MIN(1,$H$50*$C2179)*(ic*Inputs!$C$6+pS+fee_fx*Inputs!$D$6-cost_acc-cost_wd*Inputs!$E$6*$E2179-cost_fx*Inputs!$D$6-$F2179)+(1-MIN(1,$H$50*$C2179))*(1-MIN(1,Inputs!$G$6*$D2179)*churn_nonbuyers)*(ic*Inputs!$C$6+fee_wd*Inputs!$E$6*(1-$B2179)+fee_fx*Inputs!$D$6-cost_acc-cost_wd*Inputs!$E$6*(1-$B2179)-cost_fx*Inputs!$D$6))</f>
        <v>165746.596657571</v>
      </c>
      <c r="H2179" s="0" t="n">
        <f aca="false">12*Inputs!$B$7*(MIN(1,$H$51*$C2179)*(ic*Inputs!$C$7+pE+fee_fx*Inputs!$D$7-cost_acc-cost_wd*Inputs!$E$7*$E2179-cost_fx*Inputs!$D$7-$F2179)+(1-MIN(1,$H$51*$C2179))*(1-MIN(1,Inputs!$G$7*$D2179)*churn_nonbuyers)*(ic*Inputs!$C$7+fee_wd*Inputs!$E$7*(1-$B2179)+fee_fx*Inputs!$D$7-cost_acc-cost_wd*Inputs!$E$7*(1-$B2179)-cost_fx*Inputs!$D$7))</f>
        <v>370218.921483241</v>
      </c>
      <c r="I2179" s="0" t="n">
        <f aca="false">12*Inputs!$B$8*(MIN(1,$H$52*$C2179)*(ic*Inputs!$C$8+pT-cost_acc-cost_wd*Inputs!$E$8-cost_fx*Inputs!$D$8-cost_ins)+(1-MIN(1,$H$52*$C2179))*(1-MIN(1,Inputs!$G$8*$D2179)*churn_nonbuyers)*(ic*Inputs!$C$8+fee_wd*Inputs!$E$8*(1-$B2179)+fee_fx*Inputs!$D$8-cost_acc-cost_wd*Inputs!$E$8*(1-$B2179)-cost_fx*Inputs!$D$8))</f>
        <v>134271.608847201</v>
      </c>
      <c r="J2179" s="0" t="n">
        <f aca="false">G2179+H2179+I2179-fixed</f>
        <v>-29762.873011987</v>
      </c>
      <c r="K2179" s="0" t="n">
        <f aca="false">12*Inputs!$B$6*(1-MIN(1,Inputs!$G$6*$D2179)*churn_nonbuyers)*(ic*Inputs!$C$6+fee_wd*Inputs!$E$6*(1-$B2179)+fee_fx*Inputs!$D$6-cost_acc-cost_wd*Inputs!$E$6*(1-$B2179)-cost_fx*Inputs!$D$6)</f>
        <v>125856.969383218</v>
      </c>
      <c r="L2179" s="0" t="n">
        <f aca="false">12*Inputs!$B$7*(1-MIN(1,Inputs!$G$7*$D2179)*churn_nonbuyers)*(ic*Inputs!$C$7+fee_wd*Inputs!$E$7*(1-$B2179)+fee_fx*Inputs!$D$7-cost_acc-cost_wd*Inputs!$E$7*(1-$B2179)-cost_fx*Inputs!$D$7)</f>
        <v>323671.525213931</v>
      </c>
      <c r="M2179" s="0" t="n">
        <f aca="false">12*Inputs!$B$8*(1-MIN(1,Inputs!$G$8*$D2179)*churn_nonbuyers)*(ic*Inputs!$C$8+fee_wd*Inputs!$E$8*(1-$B2179)+fee_fx*Inputs!$D$8-cost_acc-cost_wd*Inputs!$E$8*(1-$B2179)-cost_fx*Inputs!$D$8)</f>
        <v>65710.0793083488</v>
      </c>
      <c r="N2179" s="0" t="n">
        <f aca="false">K2179+L2179+I2179-fixed</f>
        <v>-116199.896555651</v>
      </c>
      <c r="O2179" s="0" t="n">
        <f aca="false">K2179+L2179+M2179-fixed</f>
        <v>-184761.426094503</v>
      </c>
      <c r="P2179" s="0" t="n">
        <f aca="false">12*Inputs!$B$6*(1-MIN(1,Inputs!$F$6*$D2179))*(ic*Inputs!$C$6+flat_fee-cost_acc-cost_wd*Inputs!$E$6*$E2179-cost_fx*Inputs!$D$6)+12*Inputs!$B$7*(1-MIN(1,Inputs!$F$7*$D2179))*(ic*Inputs!$C$7+flat_fee-cost_acc-cost_wd*Inputs!$E$7*$E2179-cost_fx*Inputs!$D$7)+12*Inputs!$B$8*(1-MIN(1,Inputs!$F$8*$D2179))*(ic*Inputs!$C$8+flat_fee-cost_acc-cost_wd*Inputs!$E$8*$E2179-cost_fx*Inputs!$D$8)-fixed</f>
        <v>-41588.4835664801</v>
      </c>
    </row>
    <row r="2180" customFormat="false" ht="15" hidden="false" customHeight="false" outlineLevel="0" collapsed="false">
      <c r="A2180" s="0" t="n">
        <v>2115</v>
      </c>
      <c r="B2180" s="0" t="n">
        <v>0.209567</v>
      </c>
      <c r="C2180" s="0" t="n">
        <v>1.121819</v>
      </c>
      <c r="D2180" s="0" t="n">
        <v>1.896037</v>
      </c>
      <c r="E2180" s="0" t="n">
        <v>1.102493</v>
      </c>
      <c r="F2180" s="0" t="n">
        <v>0.130489</v>
      </c>
      <c r="G2180" s="0" t="n">
        <f aca="false">12*Inputs!$B$6*(MIN(1,$H$50*$C2180)*(ic*Inputs!$C$6+pS+fee_fx*Inputs!$D$6-cost_acc-cost_wd*Inputs!$E$6*$E2180-cost_fx*Inputs!$D$6-$F2180)+(1-MIN(1,$H$50*$C2180))*(1-MIN(1,Inputs!$G$6*$D2180)*churn_nonbuyers)*(ic*Inputs!$C$6+fee_wd*Inputs!$E$6*(1-$B2180)+fee_fx*Inputs!$D$6-cost_acc-cost_wd*Inputs!$E$6*(1-$B2180)-cost_fx*Inputs!$D$6))</f>
        <v>217674.462235162</v>
      </c>
      <c r="H2180" s="0" t="n">
        <f aca="false">12*Inputs!$B$7*(MIN(1,$H$51*$C2180)*(ic*Inputs!$C$7+pE+fee_fx*Inputs!$D$7-cost_acc-cost_wd*Inputs!$E$7*$E2180-cost_fx*Inputs!$D$7-$F2180)+(1-MIN(1,$H$51*$C2180))*(1-MIN(1,Inputs!$G$7*$D2180)*churn_nonbuyers)*(ic*Inputs!$C$7+fee_wd*Inputs!$E$7*(1-$B2180)+fee_fx*Inputs!$D$7-cost_acc-cost_wd*Inputs!$E$7*(1-$B2180)-cost_fx*Inputs!$D$7))</f>
        <v>417160.333146405</v>
      </c>
      <c r="I2180" s="0" t="n">
        <f aca="false">12*Inputs!$B$8*(MIN(1,$H$52*$C2180)*(ic*Inputs!$C$8+pT-cost_acc-cost_wd*Inputs!$E$8-cost_fx*Inputs!$D$8-cost_ins)+(1-MIN(1,$H$52*$C2180))*(1-MIN(1,Inputs!$G$8*$D2180)*churn_nonbuyers)*(ic*Inputs!$C$8+fee_wd*Inputs!$E$8*(1-$B2180)+fee_fx*Inputs!$D$8-cost_acc-cost_wd*Inputs!$E$8*(1-$B2180)-cost_fx*Inputs!$D$8))</f>
        <v>161703.477936</v>
      </c>
      <c r="J2180" s="0" t="n">
        <f aca="false">G2180+H2180+I2180-fixed</f>
        <v>96538.2733175679</v>
      </c>
      <c r="K2180" s="0" t="n">
        <f aca="false">12*Inputs!$B$6*(1-MIN(1,Inputs!$G$6*$D2180)*churn_nonbuyers)*(ic*Inputs!$C$6+fee_wd*Inputs!$E$6*(1-$B2180)+fee_fx*Inputs!$D$6-cost_acc-cost_wd*Inputs!$E$6*(1-$B2180)-cost_fx*Inputs!$D$6)</f>
        <v>155171.195899049</v>
      </c>
      <c r="L2180" s="0" t="n">
        <f aca="false">12*Inputs!$B$7*(1-MIN(1,Inputs!$G$7*$D2180)*churn_nonbuyers)*(ic*Inputs!$C$7+fee_wd*Inputs!$E$7*(1-$B2180)+fee_fx*Inputs!$D$7-cost_acc-cost_wd*Inputs!$E$7*(1-$B2180)-cost_fx*Inputs!$D$7)</f>
        <v>351804.426563429</v>
      </c>
      <c r="M2180" s="0" t="n">
        <f aca="false">12*Inputs!$B$8*(1-MIN(1,Inputs!$G$8*$D2180)*churn_nonbuyers)*(ic*Inputs!$C$8+fee_wd*Inputs!$E$8*(1-$B2180)+fee_fx*Inputs!$D$8-cost_acc-cost_wd*Inputs!$E$8*(1-$B2180)-cost_fx*Inputs!$D$8)</f>
        <v>0</v>
      </c>
      <c r="N2180" s="0" t="n">
        <f aca="false">K2180+L2180+I2180-fixed</f>
        <v>-31320.8996015219</v>
      </c>
      <c r="O2180" s="0" t="n">
        <f aca="false">K2180+L2180+M2180-fixed</f>
        <v>-193024.377537522</v>
      </c>
      <c r="P2180" s="0" t="n">
        <f aca="false">12*Inputs!$B$6*(1-MIN(1,Inputs!$F$6*$D2180))*(ic*Inputs!$C$6+flat_fee-cost_acc-cost_wd*Inputs!$E$6*$E2180-cost_fx*Inputs!$D$6)+12*Inputs!$B$7*(1-MIN(1,Inputs!$F$7*$D2180))*(ic*Inputs!$C$7+flat_fee-cost_acc-cost_wd*Inputs!$E$7*$E2180-cost_fx*Inputs!$D$7)+12*Inputs!$B$8*(1-MIN(1,Inputs!$F$8*$D2180))*(ic*Inputs!$C$8+flat_fee-cost_acc-cost_wd*Inputs!$E$8*$E2180-cost_fx*Inputs!$D$8)-fixed</f>
        <v>-423612.980732334</v>
      </c>
    </row>
    <row r="2181" customFormat="false" ht="15" hidden="false" customHeight="false" outlineLevel="0" collapsed="false">
      <c r="A2181" s="0" t="n">
        <v>2116</v>
      </c>
      <c r="B2181" s="0" t="n">
        <v>0.145204</v>
      </c>
      <c r="C2181" s="0" t="n">
        <v>0.718039</v>
      </c>
      <c r="D2181" s="0" t="n">
        <v>1.449024</v>
      </c>
      <c r="E2181" s="0" t="n">
        <v>1.226608</v>
      </c>
      <c r="F2181" s="0" t="n">
        <v>0.171098</v>
      </c>
      <c r="G2181" s="0" t="n">
        <f aca="false">12*Inputs!$B$6*(MIN(1,$H$50*$C2181)*(ic*Inputs!$C$6+pS+fee_fx*Inputs!$D$6-cost_acc-cost_wd*Inputs!$E$6*$E2181-cost_fx*Inputs!$D$6-$F2181)+(1-MIN(1,$H$50*$C2181))*(1-MIN(1,Inputs!$G$6*$D2181)*churn_nonbuyers)*(ic*Inputs!$C$6+fee_wd*Inputs!$E$6*(1-$B2181)+fee_fx*Inputs!$D$6-cost_acc-cost_wd*Inputs!$E$6*(1-$B2181)-cost_fx*Inputs!$D$6))</f>
        <v>204166.587498986</v>
      </c>
      <c r="H2181" s="0" t="n">
        <f aca="false">12*Inputs!$B$7*(MIN(1,$H$51*$C2181)*(ic*Inputs!$C$7+pE+fee_fx*Inputs!$D$7-cost_acc-cost_wd*Inputs!$E$7*$E2181-cost_fx*Inputs!$D$7-$F2181)+(1-MIN(1,$H$51*$C2181))*(1-MIN(1,Inputs!$G$7*$D2181)*churn_nonbuyers)*(ic*Inputs!$C$7+fee_wd*Inputs!$E$7*(1-$B2181)+fee_fx*Inputs!$D$7-cost_acc-cost_wd*Inputs!$E$7*(1-$B2181)-cost_fx*Inputs!$D$7))</f>
        <v>391575.176247891</v>
      </c>
      <c r="I2181" s="0" t="n">
        <f aca="false">12*Inputs!$B$8*(MIN(1,$H$52*$C2181)*(ic*Inputs!$C$8+pT-cost_acc-cost_wd*Inputs!$E$8-cost_fx*Inputs!$D$8-cost_ins)+(1-MIN(1,$H$52*$C2181))*(1-MIN(1,Inputs!$G$8*$D2181)*churn_nonbuyers)*(ic*Inputs!$C$8+fee_wd*Inputs!$E$8*(1-$B2181)+fee_fx*Inputs!$D$8-cost_acc-cost_wd*Inputs!$E$8*(1-$B2181)-cost_fx*Inputs!$D$8))</f>
        <v>103501.013616</v>
      </c>
      <c r="J2181" s="0" t="n">
        <f aca="false">G2181+H2181+I2181-fixed</f>
        <v>-757.222637123428</v>
      </c>
      <c r="K2181" s="0" t="n">
        <f aca="false">12*Inputs!$B$6*(1-MIN(1,Inputs!$G$6*$D2181)*churn_nonbuyers)*(ic*Inputs!$C$6+fee_wd*Inputs!$E$6*(1-$B2181)+fee_fx*Inputs!$D$6-cost_acc-cost_wd*Inputs!$E$6*(1-$B2181)-cost_fx*Inputs!$D$6)</f>
        <v>167599.371462451</v>
      </c>
      <c r="L2181" s="0" t="n">
        <f aca="false">12*Inputs!$B$7*(1-MIN(1,Inputs!$G$7*$D2181)*churn_nonbuyers)*(ic*Inputs!$C$7+fee_wd*Inputs!$E$7*(1-$B2181)+fee_fx*Inputs!$D$7-cost_acc-cost_wd*Inputs!$E$7*(1-$B2181)-cost_fx*Inputs!$D$7)</f>
        <v>365672.175325471</v>
      </c>
      <c r="M2181" s="0" t="n">
        <f aca="false">12*Inputs!$B$8*(1-MIN(1,Inputs!$G$8*$D2181)*churn_nonbuyers)*(ic*Inputs!$C$8+fee_wd*Inputs!$E$8*(1-$B2181)+fee_fx*Inputs!$D$8-cost_acc-cost_wd*Inputs!$E$8*(1-$B2181)-cost_fx*Inputs!$D$8)</f>
        <v>0</v>
      </c>
      <c r="N2181" s="0" t="n">
        <f aca="false">K2181+L2181+I2181-fixed</f>
        <v>-63227.4395960779</v>
      </c>
      <c r="O2181" s="0" t="n">
        <f aca="false">K2181+L2181+M2181-fixed</f>
        <v>-166728.453212078</v>
      </c>
      <c r="P2181" s="0" t="n">
        <f aca="false">12*Inputs!$B$6*(1-MIN(1,Inputs!$F$6*$D2181))*(ic*Inputs!$C$6+flat_fee-cost_acc-cost_wd*Inputs!$E$6*$E2181-cost_fx*Inputs!$D$6)+12*Inputs!$B$7*(1-MIN(1,Inputs!$F$7*$D2181))*(ic*Inputs!$C$7+flat_fee-cost_acc-cost_wd*Inputs!$E$7*$E2181-cost_fx*Inputs!$D$7)+12*Inputs!$B$8*(1-MIN(1,Inputs!$F$8*$D2181))*(ic*Inputs!$C$8+flat_fee-cost_acc-cost_wd*Inputs!$E$8*$E2181-cost_fx*Inputs!$D$8)-fixed</f>
        <v>-256219.27892992</v>
      </c>
    </row>
    <row r="2182" customFormat="false" ht="15" hidden="false" customHeight="false" outlineLevel="0" collapsed="false">
      <c r="A2182" s="0" t="n">
        <v>2117</v>
      </c>
      <c r="B2182" s="0" t="n">
        <v>0.525061</v>
      </c>
      <c r="C2182" s="0" t="n">
        <v>0.824798</v>
      </c>
      <c r="D2182" s="0" t="n">
        <v>1.25864</v>
      </c>
      <c r="E2182" s="0" t="n">
        <v>1.330952</v>
      </c>
      <c r="F2182" s="0" t="n">
        <v>0.249198</v>
      </c>
      <c r="G2182" s="0" t="n">
        <f aca="false">12*Inputs!$B$6*(MIN(1,$H$50*$C2182)*(ic*Inputs!$C$6+pS+fee_fx*Inputs!$D$6-cost_acc-cost_wd*Inputs!$E$6*$E2182-cost_fx*Inputs!$D$6-$F2182)+(1-MIN(1,$H$50*$C2182))*(1-MIN(1,Inputs!$G$6*$D2182)*churn_nonbuyers)*(ic*Inputs!$C$6+fee_wd*Inputs!$E$6*(1-$B2182)+fee_fx*Inputs!$D$6-cost_acc-cost_wd*Inputs!$E$6*(1-$B2182)-cost_fx*Inputs!$D$6))</f>
        <v>159868.012802913</v>
      </c>
      <c r="H2182" s="0" t="n">
        <f aca="false">12*Inputs!$B$7*(MIN(1,$H$51*$C2182)*(ic*Inputs!$C$7+pE+fee_fx*Inputs!$D$7-cost_acc-cost_wd*Inputs!$E$7*$E2182-cost_fx*Inputs!$D$7-$F2182)+(1-MIN(1,$H$51*$C2182))*(1-MIN(1,Inputs!$G$7*$D2182)*churn_nonbuyers)*(ic*Inputs!$C$7+fee_wd*Inputs!$E$7*(1-$B2182)+fee_fx*Inputs!$D$7-cost_acc-cost_wd*Inputs!$E$7*(1-$B2182)-cost_fx*Inputs!$D$7))</f>
        <v>347995.700931063</v>
      </c>
      <c r="I2182" s="0" t="n">
        <f aca="false">12*Inputs!$B$8*(MIN(1,$H$52*$C2182)*(ic*Inputs!$C$8+pT-cost_acc-cost_wd*Inputs!$E$8-cost_fx*Inputs!$D$8-cost_ins)+(1-MIN(1,$H$52*$C2182))*(1-MIN(1,Inputs!$G$8*$D2182)*churn_nonbuyers)*(ic*Inputs!$C$8+fee_wd*Inputs!$E$8*(1-$B2182)+fee_fx*Inputs!$D$8-cost_acc-cost_wd*Inputs!$E$8*(1-$B2182)-cost_fx*Inputs!$D$8))</f>
        <v>134032.076501227</v>
      </c>
      <c r="J2182" s="0" t="n">
        <f aca="false">G2182+H2182+I2182-fixed</f>
        <v>-58104.2097647975</v>
      </c>
      <c r="K2182" s="0" t="n">
        <f aca="false">12*Inputs!$B$6*(1-MIN(1,Inputs!$G$6*$D2182)*churn_nonbuyers)*(ic*Inputs!$C$6+fee_wd*Inputs!$E$6*(1-$B2182)+fee_fx*Inputs!$D$6-cost_acc-cost_wd*Inputs!$E$6*(1-$B2182)-cost_fx*Inputs!$D$6)</f>
        <v>118062.336794688</v>
      </c>
      <c r="L2182" s="0" t="n">
        <f aca="false">12*Inputs!$B$7*(1-MIN(1,Inputs!$G$7*$D2182)*churn_nonbuyers)*(ic*Inputs!$C$7+fee_wd*Inputs!$E$7*(1-$B2182)+fee_fx*Inputs!$D$7-cost_acc-cost_wd*Inputs!$E$7*(1-$B2182)-cost_fx*Inputs!$D$7)</f>
        <v>315221.633756813</v>
      </c>
      <c r="M2182" s="0" t="n">
        <f aca="false">12*Inputs!$B$8*(1-MIN(1,Inputs!$G$8*$D2182)*churn_nonbuyers)*(ic*Inputs!$C$8+fee_wd*Inputs!$E$8*(1-$B2182)+fee_fx*Inputs!$D$8-cost_acc-cost_wd*Inputs!$E$8*(1-$B2182)-cost_fx*Inputs!$D$8)</f>
        <v>35827.994108544</v>
      </c>
      <c r="N2182" s="0" t="n">
        <f aca="false">K2182+L2182+I2182-fixed</f>
        <v>-132683.952947272</v>
      </c>
      <c r="O2182" s="0" t="n">
        <f aca="false">K2182+L2182+M2182-fixed</f>
        <v>-230888.035339955</v>
      </c>
      <c r="P2182" s="0" t="n">
        <f aca="false">12*Inputs!$B$6*(1-MIN(1,Inputs!$F$6*$D2182))*(ic*Inputs!$C$6+flat_fee-cost_acc-cost_wd*Inputs!$E$6*$E2182-cost_fx*Inputs!$D$6)+12*Inputs!$B$7*(1-MIN(1,Inputs!$F$7*$D2182))*(ic*Inputs!$C$7+flat_fee-cost_acc-cost_wd*Inputs!$E$7*$E2182-cost_fx*Inputs!$D$7)+12*Inputs!$B$8*(1-MIN(1,Inputs!$F$8*$D2182))*(ic*Inputs!$C$8+flat_fee-cost_acc-cost_wd*Inputs!$E$8*$E2182-cost_fx*Inputs!$D$8)-fixed</f>
        <v>-197810.2198528</v>
      </c>
    </row>
    <row r="2183" customFormat="false" ht="15" hidden="false" customHeight="false" outlineLevel="0" collapsed="false">
      <c r="A2183" s="0" t="n">
        <v>2118</v>
      </c>
      <c r="B2183" s="0" t="n">
        <v>0.143881</v>
      </c>
      <c r="C2183" s="0" t="n">
        <v>0.940165</v>
      </c>
      <c r="D2183" s="0" t="n">
        <v>0.854932</v>
      </c>
      <c r="E2183" s="0" t="n">
        <v>1.120471</v>
      </c>
      <c r="F2183" s="0" t="n">
        <v>0.086937</v>
      </c>
      <c r="G2183" s="0" t="n">
        <f aca="false">12*Inputs!$B$6*(MIN(1,$H$50*$C2183)*(ic*Inputs!$C$6+pS+fee_fx*Inputs!$D$6-cost_acc-cost_wd*Inputs!$E$6*$E2183-cost_fx*Inputs!$D$6-$F2183)+(1-MIN(1,$H$50*$C2183))*(1-MIN(1,Inputs!$G$6*$D2183)*churn_nonbuyers)*(ic*Inputs!$C$6+fee_wd*Inputs!$E$6*(1-$B2183)+fee_fx*Inputs!$D$6-cost_acc-cost_wd*Inputs!$E$6*(1-$B2183)-cost_fx*Inputs!$D$6))</f>
        <v>224733.108986045</v>
      </c>
      <c r="H2183" s="0" t="n">
        <f aca="false">12*Inputs!$B$7*(MIN(1,$H$51*$C2183)*(ic*Inputs!$C$7+pE+fee_fx*Inputs!$D$7-cost_acc-cost_wd*Inputs!$E$7*$E2183-cost_fx*Inputs!$D$7-$F2183)+(1-MIN(1,$H$51*$C2183))*(1-MIN(1,Inputs!$G$7*$D2183)*churn_nonbuyers)*(ic*Inputs!$C$7+fee_wd*Inputs!$E$7*(1-$B2183)+fee_fx*Inputs!$D$7-cost_acc-cost_wd*Inputs!$E$7*(1-$B2183)-cost_fx*Inputs!$D$7))</f>
        <v>420008.262794651</v>
      </c>
      <c r="I2183" s="0" t="n">
        <f aca="false">12*Inputs!$B$8*(MIN(1,$H$52*$C2183)*(ic*Inputs!$C$8+pT-cost_acc-cost_wd*Inputs!$E$8-cost_fx*Inputs!$D$8-cost_ins)+(1-MIN(1,$H$52*$C2183))*(1-MIN(1,Inputs!$G$8*$D2183)*churn_nonbuyers)*(ic*Inputs!$C$8+fee_wd*Inputs!$E$8*(1-$B2183)+fee_fx*Inputs!$D$8-cost_acc-cost_wd*Inputs!$E$8*(1-$B2183)-cost_fx*Inputs!$D$8))</f>
        <v>179380.1672196</v>
      </c>
      <c r="J2183" s="0" t="n">
        <f aca="false">G2183+H2183+I2183-fixed</f>
        <v>124121.539000296</v>
      </c>
      <c r="K2183" s="0" t="n">
        <f aca="false">12*Inputs!$B$6*(1-MIN(1,Inputs!$G$6*$D2183)*churn_nonbuyers)*(ic*Inputs!$C$6+fee_wd*Inputs!$E$6*(1-$B2183)+fee_fx*Inputs!$D$6-cost_acc-cost_wd*Inputs!$E$6*(1-$B2183)-cost_fx*Inputs!$D$6)</f>
        <v>173149.082431862</v>
      </c>
      <c r="L2183" s="0" t="n">
        <f aca="false">12*Inputs!$B$7*(1-MIN(1,Inputs!$G$7*$D2183)*churn_nonbuyers)*(ic*Inputs!$C$7+fee_wd*Inputs!$E$7*(1-$B2183)+fee_fx*Inputs!$D$7-cost_acc-cost_wd*Inputs!$E$7*(1-$B2183)-cost_fx*Inputs!$D$7)</f>
        <v>372671.275123117</v>
      </c>
      <c r="M2183" s="0" t="n">
        <f aca="false">12*Inputs!$B$8*(1-MIN(1,Inputs!$G$8*$D2183)*churn_nonbuyers)*(ic*Inputs!$C$8+fee_wd*Inputs!$E$8*(1-$B2183)+fee_fx*Inputs!$D$8-cost_acc-cost_wd*Inputs!$E$8*(1-$B2183)-cost_fx*Inputs!$D$8)</f>
        <v>128291.933268691</v>
      </c>
      <c r="N2183" s="0" t="n">
        <f aca="false">K2183+L2183+I2183-fixed</f>
        <v>25200.5247745797</v>
      </c>
      <c r="O2183" s="0" t="n">
        <f aca="false">K2183+L2183+M2183-fixed</f>
        <v>-25887.709176329</v>
      </c>
      <c r="P2183" s="0" t="n">
        <f aca="false">12*Inputs!$B$6*(1-MIN(1,Inputs!$F$6*$D2183))*(ic*Inputs!$C$6+flat_fee-cost_acc-cost_wd*Inputs!$E$6*$E2183-cost_fx*Inputs!$D$6)+12*Inputs!$B$7*(1-MIN(1,Inputs!$F$7*$D2183))*(ic*Inputs!$C$7+flat_fee-cost_acc-cost_wd*Inputs!$E$7*$E2183-cost_fx*Inputs!$D$7)+12*Inputs!$B$8*(1-MIN(1,Inputs!$F$8*$D2183))*(ic*Inputs!$C$8+flat_fee-cost_acc-cost_wd*Inputs!$E$8*$E2183-cost_fx*Inputs!$D$8)-fixed</f>
        <v>96042.0782172801</v>
      </c>
    </row>
    <row r="2184" customFormat="false" ht="15" hidden="false" customHeight="false" outlineLevel="0" collapsed="false">
      <c r="A2184" s="0" t="n">
        <v>2119</v>
      </c>
      <c r="B2184" s="0" t="n">
        <v>0.361277</v>
      </c>
      <c r="C2184" s="0" t="n">
        <v>0.634487</v>
      </c>
      <c r="D2184" s="0" t="n">
        <v>0.945255</v>
      </c>
      <c r="E2184" s="0" t="n">
        <v>1.287499</v>
      </c>
      <c r="F2184" s="0" t="n">
        <v>0.409242</v>
      </c>
      <c r="G2184" s="0" t="n">
        <f aca="false">12*Inputs!$B$6*(MIN(1,$H$50*$C2184)*(ic*Inputs!$C$6+pS+fee_fx*Inputs!$D$6-cost_acc-cost_wd*Inputs!$E$6*$E2184-cost_fx*Inputs!$D$6-$F2184)+(1-MIN(1,$H$50*$C2184))*(1-MIN(1,Inputs!$G$6*$D2184)*churn_nonbuyers)*(ic*Inputs!$C$6+fee_wd*Inputs!$E$6*(1-$B2184)+fee_fx*Inputs!$D$6-cost_acc-cost_wd*Inputs!$E$6*(1-$B2184)-cost_fx*Inputs!$D$6))</f>
        <v>171721.147370385</v>
      </c>
      <c r="H2184" s="0" t="n">
        <f aca="false">12*Inputs!$B$7*(MIN(1,$H$51*$C2184)*(ic*Inputs!$C$7+pE+fee_fx*Inputs!$D$7-cost_acc-cost_wd*Inputs!$E$7*$E2184-cost_fx*Inputs!$D$7-$F2184)+(1-MIN(1,$H$51*$C2184))*(1-MIN(1,Inputs!$G$7*$D2184)*churn_nonbuyers)*(ic*Inputs!$C$7+fee_wd*Inputs!$E$7*(1-$B2184)+fee_fx*Inputs!$D$7-cost_acc-cost_wd*Inputs!$E$7*(1-$B2184)-cost_fx*Inputs!$D$7))</f>
        <v>357158.905481635</v>
      </c>
      <c r="I2184" s="0" t="n">
        <f aca="false">12*Inputs!$B$8*(MIN(1,$H$52*$C2184)*(ic*Inputs!$C$8+pT-cost_acc-cost_wd*Inputs!$E$8-cost_fx*Inputs!$D$8-cost_ins)+(1-MIN(1,$H$52*$C2184))*(1-MIN(1,Inputs!$G$8*$D2184)*churn_nonbuyers)*(ic*Inputs!$C$8+fee_wd*Inputs!$E$8*(1-$B2184)+fee_fx*Inputs!$D$8-cost_acc-cost_wd*Inputs!$E$8*(1-$B2184)-cost_fx*Inputs!$D$8))</f>
        <v>149578.791059197</v>
      </c>
      <c r="J2184" s="0" t="n">
        <f aca="false">G2184+H2184+I2184-fixed</f>
        <v>-21541.1560887826</v>
      </c>
      <c r="K2184" s="0" t="n">
        <f aca="false">12*Inputs!$B$6*(1-MIN(1,Inputs!$G$6*$D2184)*churn_nonbuyers)*(ic*Inputs!$C$6+fee_wd*Inputs!$E$6*(1-$B2184)+fee_fx*Inputs!$D$6-cost_acc-cost_wd*Inputs!$E$6*(1-$B2184)-cost_fx*Inputs!$D$6)</f>
        <v>142506.733612572</v>
      </c>
      <c r="L2184" s="0" t="n">
        <f aca="false">12*Inputs!$B$7*(1-MIN(1,Inputs!$G$7*$D2184)*churn_nonbuyers)*(ic*Inputs!$C$7+fee_wd*Inputs!$E$7*(1-$B2184)+fee_fx*Inputs!$D$7-cost_acc-cost_wd*Inputs!$E$7*(1-$B2184)-cost_fx*Inputs!$D$7)</f>
        <v>341217.582727543</v>
      </c>
      <c r="M2184" s="0" t="n">
        <f aca="false">12*Inputs!$B$8*(1-MIN(1,Inputs!$G$8*$D2184)*churn_nonbuyers)*(ic*Inputs!$C$8+fee_wd*Inputs!$E$8*(1-$B2184)+fee_fx*Inputs!$D$8-cost_acc-cost_wd*Inputs!$E$8*(1-$B2184)-cost_fx*Inputs!$D$8)</f>
        <v>104561.204325336</v>
      </c>
      <c r="N2184" s="0" t="n">
        <f aca="false">K2184+L2184+I2184-fixed</f>
        <v>-66696.8926006873</v>
      </c>
      <c r="O2184" s="0" t="n">
        <f aca="false">K2184+L2184+M2184-fixed</f>
        <v>-111714.479334549</v>
      </c>
      <c r="P2184" s="0" t="n">
        <f aca="false">12*Inputs!$B$6*(1-MIN(1,Inputs!$F$6*$D2184))*(ic*Inputs!$C$6+flat_fee-cost_acc-cost_wd*Inputs!$E$6*$E2184-cost_fx*Inputs!$D$6)+12*Inputs!$B$7*(1-MIN(1,Inputs!$F$7*$D2184))*(ic*Inputs!$C$7+flat_fee-cost_acc-cost_wd*Inputs!$E$7*$E2184-cost_fx*Inputs!$D$7)+12*Inputs!$B$8*(1-MIN(1,Inputs!$F$8*$D2184))*(ic*Inputs!$C$8+flat_fee-cost_acc-cost_wd*Inputs!$E$8*$E2184-cost_fx*Inputs!$D$8)-fixed</f>
        <v>-26632.7215011999</v>
      </c>
    </row>
    <row r="2185" customFormat="false" ht="15" hidden="false" customHeight="false" outlineLevel="0" collapsed="false">
      <c r="A2185" s="0" t="n">
        <v>2120</v>
      </c>
      <c r="B2185" s="0" t="n">
        <v>0.3895</v>
      </c>
      <c r="C2185" s="0" t="n">
        <v>0.942771</v>
      </c>
      <c r="D2185" s="0" t="n">
        <v>1.141623</v>
      </c>
      <c r="E2185" s="0" t="n">
        <v>1.26287</v>
      </c>
      <c r="F2185" s="0" t="n">
        <v>0.109534</v>
      </c>
      <c r="G2185" s="0" t="n">
        <f aca="false">12*Inputs!$B$6*(MIN(1,$H$50*$C2185)*(ic*Inputs!$C$6+pS+fee_fx*Inputs!$D$6-cost_acc-cost_wd*Inputs!$E$6*$E2185-cost_fx*Inputs!$D$6-$F2185)+(1-MIN(1,$H$50*$C2185))*(1-MIN(1,Inputs!$G$6*$D2185)*churn_nonbuyers)*(ic*Inputs!$C$6+fee_wd*Inputs!$E$6*(1-$B2185)+fee_fx*Inputs!$D$6-cost_acc-cost_wd*Inputs!$E$6*(1-$B2185)-cost_fx*Inputs!$D$6))</f>
        <v>188059.953372091</v>
      </c>
      <c r="H2185" s="0" t="n">
        <f aca="false">12*Inputs!$B$7*(MIN(1,$H$51*$C2185)*(ic*Inputs!$C$7+pE+fee_fx*Inputs!$D$7-cost_acc-cost_wd*Inputs!$E$7*$E2185-cost_fx*Inputs!$D$7-$F2185)+(1-MIN(1,$H$51*$C2185))*(1-MIN(1,Inputs!$G$7*$D2185)*churn_nonbuyers)*(ic*Inputs!$C$7+fee_wd*Inputs!$E$7*(1-$B2185)+fee_fx*Inputs!$D$7-cost_acc-cost_wd*Inputs!$E$7*(1-$B2185)-cost_fx*Inputs!$D$7))</f>
        <v>380121.141042117</v>
      </c>
      <c r="I2185" s="0" t="n">
        <f aca="false">12*Inputs!$B$8*(MIN(1,$H$52*$C2185)*(ic*Inputs!$C$8+pT-cost_acc-cost_wd*Inputs!$E$8-cost_fx*Inputs!$D$8-cost_ins)+(1-MIN(1,$H$52*$C2185))*(1-MIN(1,Inputs!$G$8*$D2185)*churn_nonbuyers)*(ic*Inputs!$C$8+fee_wd*Inputs!$E$8*(1-$B2185)+fee_fx*Inputs!$D$8-cost_acc-cost_wd*Inputs!$E$8*(1-$B2185)-cost_fx*Inputs!$D$8))</f>
        <v>156912.762628621</v>
      </c>
      <c r="J2185" s="0" t="n">
        <f aca="false">G2185+H2185+I2185-fixed</f>
        <v>25093.8570428293</v>
      </c>
      <c r="K2185" s="0" t="n">
        <f aca="false">12*Inputs!$B$6*(1-MIN(1,Inputs!$G$6*$D2185)*churn_nonbuyers)*(ic*Inputs!$C$6+fee_wd*Inputs!$E$6*(1-$B2185)+fee_fx*Inputs!$D$6-cost_acc-cost_wd*Inputs!$E$6*(1-$B2185)-cost_fx*Inputs!$D$6)</f>
        <v>137206.0077012</v>
      </c>
      <c r="L2185" s="0" t="n">
        <f aca="false">12*Inputs!$B$7*(1-MIN(1,Inputs!$G$7*$D2185)*churn_nonbuyers)*(ic*Inputs!$C$7+fee_wd*Inputs!$E$7*(1-$B2185)+fee_fx*Inputs!$D$7-cost_acc-cost_wd*Inputs!$E$7*(1-$B2185)-cost_fx*Inputs!$D$7)</f>
        <v>335223.86871672</v>
      </c>
      <c r="M2185" s="0" t="n">
        <f aca="false">12*Inputs!$B$8*(1-MIN(1,Inputs!$G$8*$D2185)*churn_nonbuyers)*(ic*Inputs!$C$8+fee_wd*Inputs!$E$8*(1-$B2185)+fee_fx*Inputs!$D$8-cost_acc-cost_wd*Inputs!$E$8*(1-$B2185)-cost_fx*Inputs!$D$8)</f>
        <v>61806.6254856</v>
      </c>
      <c r="N2185" s="0" t="n">
        <f aca="false">K2185+L2185+I2185-fixed</f>
        <v>-70657.3609534593</v>
      </c>
      <c r="O2185" s="0" t="n">
        <f aca="false">K2185+L2185+M2185-fixed</f>
        <v>-165763.49809648</v>
      </c>
      <c r="P2185" s="0" t="n">
        <f aca="false">12*Inputs!$B$6*(1-MIN(1,Inputs!$F$6*$D2185))*(ic*Inputs!$C$6+flat_fee-cost_acc-cost_wd*Inputs!$E$6*$E2185-cost_fx*Inputs!$D$6)+12*Inputs!$B$7*(1-MIN(1,Inputs!$F$7*$D2185))*(ic*Inputs!$C$7+flat_fee-cost_acc-cost_wd*Inputs!$E$7*$E2185-cost_fx*Inputs!$D$7)+12*Inputs!$B$8*(1-MIN(1,Inputs!$F$8*$D2185))*(ic*Inputs!$C$8+flat_fee-cost_acc-cost_wd*Inputs!$E$8*$E2185-cost_fx*Inputs!$D$8)-fixed</f>
        <v>-114018.1900216</v>
      </c>
    </row>
    <row r="2186" customFormat="false" ht="15" hidden="false" customHeight="false" outlineLevel="0" collapsed="false">
      <c r="A2186" s="0" t="n">
        <v>2121</v>
      </c>
      <c r="B2186" s="0" t="n">
        <v>0.173842</v>
      </c>
      <c r="C2186" s="0" t="n">
        <v>1.002377</v>
      </c>
      <c r="D2186" s="0" t="n">
        <v>1.282036</v>
      </c>
      <c r="E2186" s="0" t="n">
        <v>1.245468</v>
      </c>
      <c r="F2186" s="0" t="n">
        <v>0.096097</v>
      </c>
      <c r="G2186" s="0" t="n">
        <f aca="false">12*Inputs!$B$6*(MIN(1,$H$50*$C2186)*(ic*Inputs!$C$6+pS+fee_fx*Inputs!$D$6-cost_acc-cost_wd*Inputs!$E$6*$E2186-cost_fx*Inputs!$D$6-$F2186)+(1-MIN(1,$H$50*$C2186))*(1-MIN(1,Inputs!$G$6*$D2186)*churn_nonbuyers)*(ic*Inputs!$C$6+fee_wd*Inputs!$E$6*(1-$B2186)+fee_fx*Inputs!$D$6-cost_acc-cost_wd*Inputs!$E$6*(1-$B2186)-cost_fx*Inputs!$D$6))</f>
        <v>217781.141309817</v>
      </c>
      <c r="H2186" s="0" t="n">
        <f aca="false">12*Inputs!$B$7*(MIN(1,$H$51*$C2186)*(ic*Inputs!$C$7+pE+fee_fx*Inputs!$D$7-cost_acc-cost_wd*Inputs!$E$7*$E2186-cost_fx*Inputs!$D$7-$F2186)+(1-MIN(1,$H$51*$C2186))*(1-MIN(1,Inputs!$G$7*$D2186)*churn_nonbuyers)*(ic*Inputs!$C$7+fee_wd*Inputs!$E$7*(1-$B2186)+fee_fx*Inputs!$D$7-cost_acc-cost_wd*Inputs!$E$7*(1-$B2186)-cost_fx*Inputs!$D$7))</f>
        <v>402756.932400768</v>
      </c>
      <c r="I2186" s="0" t="n">
        <f aca="false">12*Inputs!$B$8*(MIN(1,$H$52*$C2186)*(ic*Inputs!$C$8+pT-cost_acc-cost_wd*Inputs!$E$8-cost_fx*Inputs!$D$8-cost_ins)+(1-MIN(1,$H$52*$C2186))*(1-MIN(1,Inputs!$G$8*$D2186)*churn_nonbuyers)*(ic*Inputs!$C$8+fee_wd*Inputs!$E$8*(1-$B2186)+fee_fx*Inputs!$D$8-cost_acc-cost_wd*Inputs!$E$8*(1-$B2186)-cost_fx*Inputs!$D$8))</f>
        <v>154219.692777859</v>
      </c>
      <c r="J2186" s="0" t="n">
        <f aca="false">G2186+H2186+I2186-fixed</f>
        <v>74757.7664884438</v>
      </c>
      <c r="K2186" s="0" t="n">
        <f aca="false">12*Inputs!$B$6*(1-MIN(1,Inputs!$G$6*$D2186)*churn_nonbuyers)*(ic*Inputs!$C$6+fee_wd*Inputs!$E$6*(1-$B2186)+fee_fx*Inputs!$D$6-cost_acc-cost_wd*Inputs!$E$6*(1-$B2186)-cost_fx*Inputs!$D$6)</f>
        <v>165248.505376646</v>
      </c>
      <c r="L2186" s="0" t="n">
        <f aca="false">12*Inputs!$B$7*(1-MIN(1,Inputs!$G$7*$D2186)*churn_nonbuyers)*(ic*Inputs!$C$7+fee_wd*Inputs!$E$7*(1-$B2186)+fee_fx*Inputs!$D$7-cost_acc-cost_wd*Inputs!$E$7*(1-$B2186)-cost_fx*Inputs!$D$7)</f>
        <v>363622.050297988</v>
      </c>
      <c r="M2186" s="0" t="n">
        <f aca="false">12*Inputs!$B$8*(1-MIN(1,Inputs!$G$8*$D2186)*churn_nonbuyers)*(ic*Inputs!$C$8+fee_wd*Inputs!$E$8*(1-$B2186)+fee_fx*Inputs!$D$8-cost_acc-cost_wd*Inputs!$E$8*(1-$B2186)-cost_fx*Inputs!$D$8)</f>
        <v>32624.4879176832</v>
      </c>
      <c r="N2186" s="0" t="n">
        <f aca="false">K2186+L2186+I2186-fixed</f>
        <v>-16909.7515475068</v>
      </c>
      <c r="O2186" s="0" t="n">
        <f aca="false">K2186+L2186+M2186-fixed</f>
        <v>-138504.956407682</v>
      </c>
      <c r="P2186" s="0" t="n">
        <f aca="false">12*Inputs!$B$6*(1-MIN(1,Inputs!$F$6*$D2186))*(ic*Inputs!$C$6+flat_fee-cost_acc-cost_wd*Inputs!$E$6*$E2186-cost_fx*Inputs!$D$6)+12*Inputs!$B$7*(1-MIN(1,Inputs!$F$7*$D2186))*(ic*Inputs!$C$7+flat_fee-cost_acc-cost_wd*Inputs!$E$7*$E2186-cost_fx*Inputs!$D$7)+12*Inputs!$B$8*(1-MIN(1,Inputs!$F$8*$D2186))*(ic*Inputs!$C$8+flat_fee-cost_acc-cost_wd*Inputs!$E$8*$E2186-cost_fx*Inputs!$D$8)-fixed</f>
        <v>-178002.77832448</v>
      </c>
    </row>
    <row r="2187" customFormat="false" ht="15" hidden="false" customHeight="false" outlineLevel="0" collapsed="false">
      <c r="A2187" s="0" t="n">
        <v>2122</v>
      </c>
      <c r="B2187" s="0" t="n">
        <v>0.428725</v>
      </c>
      <c r="C2187" s="0" t="n">
        <v>0.921118</v>
      </c>
      <c r="D2187" s="0" t="n">
        <v>1.254621</v>
      </c>
      <c r="E2187" s="0" t="n">
        <v>1.24433</v>
      </c>
      <c r="F2187" s="0" t="n">
        <v>0.14788</v>
      </c>
      <c r="G2187" s="0" t="n">
        <f aca="false">12*Inputs!$B$6*(MIN(1,$H$50*$C2187)*(ic*Inputs!$C$6+pS+fee_fx*Inputs!$D$6-cost_acc-cost_wd*Inputs!$E$6*$E2187-cost_fx*Inputs!$D$6-$F2187)+(1-MIN(1,$H$50*$C2187))*(1-MIN(1,Inputs!$G$6*$D2187)*churn_nonbuyers)*(ic*Inputs!$C$6+fee_wd*Inputs!$E$6*(1-$B2187)+fee_fx*Inputs!$D$6-cost_acc-cost_wd*Inputs!$E$6*(1-$B2187)-cost_fx*Inputs!$D$6))</f>
        <v>180806.137423566</v>
      </c>
      <c r="H2187" s="0" t="n">
        <f aca="false">12*Inputs!$B$7*(MIN(1,$H$51*$C2187)*(ic*Inputs!$C$7+pE+fee_fx*Inputs!$D$7-cost_acc-cost_wd*Inputs!$E$7*$E2187-cost_fx*Inputs!$D$7-$F2187)+(1-MIN(1,$H$51*$C2187))*(1-MIN(1,Inputs!$G$7*$D2187)*churn_nonbuyers)*(ic*Inputs!$C$7+fee_wd*Inputs!$E$7*(1-$B2187)+fee_fx*Inputs!$D$7-cost_acc-cost_wd*Inputs!$E$7*(1-$B2187)-cost_fx*Inputs!$D$7))</f>
        <v>374846.660878246</v>
      </c>
      <c r="I2187" s="0" t="n">
        <f aca="false">12*Inputs!$B$8*(MIN(1,$H$52*$C2187)*(ic*Inputs!$C$8+pT-cost_acc-cost_wd*Inputs!$E$8-cost_fx*Inputs!$D$8-cost_ins)+(1-MIN(1,$H$52*$C2187))*(1-MIN(1,Inputs!$G$8*$D2187)*churn_nonbuyers)*(ic*Inputs!$C$8+fee_wd*Inputs!$E$8*(1-$B2187)+fee_fx*Inputs!$D$8-cost_acc-cost_wd*Inputs!$E$8*(1-$B2187)-cost_fx*Inputs!$D$8))</f>
        <v>146001.364230718</v>
      </c>
      <c r="J2187" s="0" t="n">
        <f aca="false">G2187+H2187+I2187-fixed</f>
        <v>1654.1625325291</v>
      </c>
      <c r="K2187" s="0" t="n">
        <f aca="false">12*Inputs!$B$6*(1-MIN(1,Inputs!$G$6*$D2187)*churn_nonbuyers)*(ic*Inputs!$C$6+fee_wd*Inputs!$E$6*(1-$B2187)+fee_fx*Inputs!$D$6-cost_acc-cost_wd*Inputs!$E$6*(1-$B2187)-cost_fx*Inputs!$D$6)</f>
        <v>131089.80951522</v>
      </c>
      <c r="L2187" s="0" t="n">
        <f aca="false">12*Inputs!$B$7*(1-MIN(1,Inputs!$G$7*$D2187)*churn_nonbuyers)*(ic*Inputs!$C$7+fee_wd*Inputs!$E$7*(1-$B2187)+fee_fx*Inputs!$D$7-cost_acc-cost_wd*Inputs!$E$7*(1-$B2187)-cost_fx*Inputs!$D$7)</f>
        <v>328611.377901132</v>
      </c>
      <c r="M2187" s="0" t="n">
        <f aca="false">12*Inputs!$B$8*(1-MIN(1,Inputs!$G$8*$D2187)*churn_nonbuyers)*(ic*Inputs!$C$8+fee_wd*Inputs!$E$8*(1-$B2187)+fee_fx*Inputs!$D$8-cost_acc-cost_wd*Inputs!$E$8*(1-$B2187)-cost_fx*Inputs!$D$8)</f>
        <v>37238.41016436</v>
      </c>
      <c r="N2187" s="0" t="n">
        <f aca="false">K2187+L2187+I2187-fixed</f>
        <v>-94297.4483529306</v>
      </c>
      <c r="O2187" s="0" t="n">
        <f aca="false">K2187+L2187+M2187-fixed</f>
        <v>-203060.402419288</v>
      </c>
      <c r="P2187" s="0" t="n">
        <f aca="false">12*Inputs!$B$6*(1-MIN(1,Inputs!$F$6*$D2187))*(ic*Inputs!$C$6+flat_fee-cost_acc-cost_wd*Inputs!$E$6*$E2187-cost_fx*Inputs!$D$6)+12*Inputs!$B$7*(1-MIN(1,Inputs!$F$7*$D2187))*(ic*Inputs!$C$7+flat_fee-cost_acc-cost_wd*Inputs!$E$7*$E2187-cost_fx*Inputs!$D$7)+12*Inputs!$B$8*(1-MIN(1,Inputs!$F$8*$D2187))*(ic*Inputs!$C$8+flat_fee-cost_acc-cost_wd*Inputs!$E$8*$E2187-cost_fx*Inputs!$D$8)-fixed</f>
        <v>-163735.6995448</v>
      </c>
    </row>
    <row r="2188" customFormat="false" ht="15" hidden="false" customHeight="false" outlineLevel="0" collapsed="false">
      <c r="A2188" s="0" t="n">
        <v>2123</v>
      </c>
      <c r="B2188" s="0" t="n">
        <v>0.349388</v>
      </c>
      <c r="C2188" s="0" t="n">
        <v>1.016153</v>
      </c>
      <c r="D2188" s="0" t="n">
        <v>1.518351</v>
      </c>
      <c r="E2188" s="0" t="n">
        <v>1.043962</v>
      </c>
      <c r="F2188" s="0" t="n">
        <v>0.26249</v>
      </c>
      <c r="G2188" s="0" t="n">
        <f aca="false">12*Inputs!$B$6*(MIN(1,$H$50*$C2188)*(ic*Inputs!$C$6+pS+fee_fx*Inputs!$D$6-cost_acc-cost_wd*Inputs!$E$6*$E2188-cost_fx*Inputs!$D$6-$F2188)+(1-MIN(1,$H$50*$C2188))*(1-MIN(1,Inputs!$G$6*$D2188)*churn_nonbuyers)*(ic*Inputs!$C$6+fee_wd*Inputs!$E$6*(1-$B2188)+fee_fx*Inputs!$D$6-cost_acc-cost_wd*Inputs!$E$6*(1-$B2188)-cost_fx*Inputs!$D$6))</f>
        <v>195947.930921158</v>
      </c>
      <c r="H2188" s="0" t="n">
        <f aca="false">12*Inputs!$B$7*(MIN(1,$H$51*$C2188)*(ic*Inputs!$C$7+pE+fee_fx*Inputs!$D$7-cost_acc-cost_wd*Inputs!$E$7*$E2188-cost_fx*Inputs!$D$7-$F2188)+(1-MIN(1,$H$51*$C2188))*(1-MIN(1,Inputs!$G$7*$D2188)*churn_nonbuyers)*(ic*Inputs!$C$7+fee_wd*Inputs!$E$7*(1-$B2188)+fee_fx*Inputs!$D$7-cost_acc-cost_wd*Inputs!$E$7*(1-$B2188)-cost_fx*Inputs!$D$7))</f>
        <v>401232.498599439</v>
      </c>
      <c r="I2188" s="0" t="n">
        <f aca="false">12*Inputs!$B$8*(MIN(1,$H$52*$C2188)*(ic*Inputs!$C$8+pT-cost_acc-cost_wd*Inputs!$E$8-cost_fx*Inputs!$D$8-cost_ins)+(1-MIN(1,$H$52*$C2188))*(1-MIN(1,Inputs!$G$8*$D2188)*churn_nonbuyers)*(ic*Inputs!$C$8+fee_wd*Inputs!$E$8*(1-$B2188)+fee_fx*Inputs!$D$8-cost_acc-cost_wd*Inputs!$E$8*(1-$B2188)-cost_fx*Inputs!$D$8))</f>
        <v>146472.358032</v>
      </c>
      <c r="J2188" s="0" t="n">
        <f aca="false">G2188+H2188+I2188-fixed</f>
        <v>43652.7875525972</v>
      </c>
      <c r="K2188" s="0" t="n">
        <f aca="false">12*Inputs!$B$6*(1-MIN(1,Inputs!$G$6*$D2188)*churn_nonbuyers)*(ic*Inputs!$C$6+fee_wd*Inputs!$E$6*(1-$B2188)+fee_fx*Inputs!$D$6-cost_acc-cost_wd*Inputs!$E$6*(1-$B2188)-cost_fx*Inputs!$D$6)</f>
        <v>139802.703978154</v>
      </c>
      <c r="L2188" s="0" t="n">
        <f aca="false">12*Inputs!$B$7*(1-MIN(1,Inputs!$G$7*$D2188)*churn_nonbuyers)*(ic*Inputs!$C$7+fee_wd*Inputs!$E$7*(1-$B2188)+fee_fx*Inputs!$D$7-cost_acc-cost_wd*Inputs!$E$7*(1-$B2188)-cost_fx*Inputs!$D$7)</f>
        <v>336813.886738892</v>
      </c>
      <c r="M2188" s="0" t="n">
        <f aca="false">12*Inputs!$B$8*(1-MIN(1,Inputs!$G$8*$D2188)*churn_nonbuyers)*(ic*Inputs!$C$8+fee_wd*Inputs!$E$8*(1-$B2188)+fee_fx*Inputs!$D$8-cost_acc-cost_wd*Inputs!$E$8*(1-$B2188)-cost_fx*Inputs!$D$8)</f>
        <v>0</v>
      </c>
      <c r="N2188" s="0" t="n">
        <f aca="false">K2188+L2188+I2188-fixed</f>
        <v>-76911.0512509542</v>
      </c>
      <c r="O2188" s="0" t="n">
        <f aca="false">K2188+L2188+M2188-fixed</f>
        <v>-223383.409282954</v>
      </c>
      <c r="P2188" s="0" t="n">
        <f aca="false">12*Inputs!$B$6*(1-MIN(1,Inputs!$F$6*$D2188))*(ic*Inputs!$C$6+flat_fee-cost_acc-cost_wd*Inputs!$E$6*$E2188-cost_fx*Inputs!$D$6)+12*Inputs!$B$7*(1-MIN(1,Inputs!$F$7*$D2188))*(ic*Inputs!$C$7+flat_fee-cost_acc-cost_wd*Inputs!$E$7*$E2188-cost_fx*Inputs!$D$7)+12*Inputs!$B$8*(1-MIN(1,Inputs!$F$8*$D2188))*(ic*Inputs!$C$8+flat_fee-cost_acc-cost_wd*Inputs!$E$8*$E2188-cost_fx*Inputs!$D$8)-fixed</f>
        <v>-235363.16752912</v>
      </c>
    </row>
    <row r="2189" customFormat="false" ht="15" hidden="false" customHeight="false" outlineLevel="0" collapsed="false">
      <c r="A2189" s="0" t="n">
        <v>2124</v>
      </c>
      <c r="B2189" s="0" t="n">
        <v>0.267115</v>
      </c>
      <c r="C2189" s="0" t="n">
        <v>1.023661</v>
      </c>
      <c r="D2189" s="0" t="n">
        <v>1.20639</v>
      </c>
      <c r="E2189" s="0" t="n">
        <v>1.426838</v>
      </c>
      <c r="F2189" s="0" t="n">
        <v>0.216556</v>
      </c>
      <c r="G2189" s="0" t="n">
        <f aca="false">12*Inputs!$B$6*(MIN(1,$H$50*$C2189)*(ic*Inputs!$C$6+pS+fee_fx*Inputs!$D$6-cost_acc-cost_wd*Inputs!$E$6*$E2189-cost_fx*Inputs!$D$6-$F2189)+(1-MIN(1,$H$50*$C2189))*(1-MIN(1,Inputs!$G$6*$D2189)*churn_nonbuyers)*(ic*Inputs!$C$6+fee_wd*Inputs!$E$6*(1-$B2189)+fee_fx*Inputs!$D$6-cost_acc-cost_wd*Inputs!$E$6*(1-$B2189)-cost_fx*Inputs!$D$6))</f>
        <v>200803.490152862</v>
      </c>
      <c r="H2189" s="0" t="n">
        <f aca="false">12*Inputs!$B$7*(MIN(1,$H$51*$C2189)*(ic*Inputs!$C$7+pE+fee_fx*Inputs!$D$7-cost_acc-cost_wd*Inputs!$E$7*$E2189-cost_fx*Inputs!$D$7-$F2189)+(1-MIN(1,$H$51*$C2189))*(1-MIN(1,Inputs!$G$7*$D2189)*churn_nonbuyers)*(ic*Inputs!$C$7+fee_wd*Inputs!$E$7*(1-$B2189)+fee_fx*Inputs!$D$7-cost_acc-cost_wd*Inputs!$E$7*(1-$B2189)-cost_fx*Inputs!$D$7))</f>
        <v>367959.295157022</v>
      </c>
      <c r="I2189" s="0" t="n">
        <f aca="false">12*Inputs!$B$8*(MIN(1,$H$52*$C2189)*(ic*Inputs!$C$8+pT-cost_acc-cost_wd*Inputs!$E$8-cost_fx*Inputs!$D$8-cost_ins)+(1-MIN(1,$H$52*$C2189))*(1-MIN(1,Inputs!$G$8*$D2189)*churn_nonbuyers)*(ic*Inputs!$C$8+fee_wd*Inputs!$E$8*(1-$B2189)+fee_fx*Inputs!$D$8-cost_acc-cost_wd*Inputs!$E$8*(1-$B2189)-cost_fx*Inputs!$D$8))</f>
        <v>161377.805703415</v>
      </c>
      <c r="J2189" s="0" t="n">
        <f aca="false">G2189+H2189+I2189-fixed</f>
        <v>30140.5910132991</v>
      </c>
      <c r="K2189" s="0" t="n">
        <f aca="false">12*Inputs!$B$6*(1-MIN(1,Inputs!$G$6*$D2189)*churn_nonbuyers)*(ic*Inputs!$C$6+fee_wd*Inputs!$E$6*(1-$B2189)+fee_fx*Inputs!$D$6-cost_acc-cost_wd*Inputs!$E$6*(1-$B2189)-cost_fx*Inputs!$D$6)</f>
        <v>153295.19182692</v>
      </c>
      <c r="L2189" s="0" t="n">
        <f aca="false">12*Inputs!$B$7*(1-MIN(1,Inputs!$G$7*$D2189)*churn_nonbuyers)*(ic*Inputs!$C$7+fee_wd*Inputs!$E$7*(1-$B2189)+fee_fx*Inputs!$D$7-cost_acc-cost_wd*Inputs!$E$7*(1-$B2189)-cost_fx*Inputs!$D$7)</f>
        <v>351535.044376152</v>
      </c>
      <c r="M2189" s="0" t="n">
        <f aca="false">12*Inputs!$B$8*(1-MIN(1,Inputs!$G$8*$D2189)*churn_nonbuyers)*(ic*Inputs!$C$8+fee_wd*Inputs!$E$8*(1-$B2189)+fee_fx*Inputs!$D$8-cost_acc-cost_wd*Inputs!$E$8*(1-$B2189)-cost_fx*Inputs!$D$8)</f>
        <v>48769.92025896</v>
      </c>
      <c r="N2189" s="0" t="n">
        <f aca="false">K2189+L2189+I2189-fixed</f>
        <v>-33791.958093513</v>
      </c>
      <c r="O2189" s="0" t="n">
        <f aca="false">K2189+L2189+M2189-fixed</f>
        <v>-146399.843537968</v>
      </c>
      <c r="P2189" s="0" t="n">
        <f aca="false">12*Inputs!$B$6*(1-MIN(1,Inputs!$F$6*$D2189))*(ic*Inputs!$C$6+flat_fee-cost_acc-cost_wd*Inputs!$E$6*$E2189-cost_fx*Inputs!$D$6)+12*Inputs!$B$7*(1-MIN(1,Inputs!$F$7*$D2189))*(ic*Inputs!$C$7+flat_fee-cost_acc-cost_wd*Inputs!$E$7*$E2189-cost_fx*Inputs!$D$7)+12*Inputs!$B$8*(1-MIN(1,Inputs!$F$8*$D2189))*(ic*Inputs!$C$8+flat_fee-cost_acc-cost_wd*Inputs!$E$8*$E2189-cost_fx*Inputs!$D$8)-fixed</f>
        <v>-209168.2931632</v>
      </c>
    </row>
    <row r="2190" customFormat="false" ht="15" hidden="false" customHeight="false" outlineLevel="0" collapsed="false">
      <c r="A2190" s="0" t="n">
        <v>2125</v>
      </c>
      <c r="B2190" s="0" t="n">
        <v>0.152776</v>
      </c>
      <c r="C2190" s="0" t="n">
        <v>0.73352</v>
      </c>
      <c r="D2190" s="0" t="n">
        <v>1.208701</v>
      </c>
      <c r="E2190" s="0" t="n">
        <v>1.17225</v>
      </c>
      <c r="F2190" s="0" t="n">
        <v>0.294343</v>
      </c>
      <c r="G2190" s="0" t="n">
        <f aca="false">12*Inputs!$B$6*(MIN(1,$H$50*$C2190)*(ic*Inputs!$C$6+pS+fee_fx*Inputs!$D$6-cost_acc-cost_wd*Inputs!$E$6*$E2190-cost_fx*Inputs!$D$6-$F2190)+(1-MIN(1,$H$50*$C2190))*(1-MIN(1,Inputs!$G$6*$D2190)*churn_nonbuyers)*(ic*Inputs!$C$6+fee_wd*Inputs!$E$6*(1-$B2190)+fee_fx*Inputs!$D$6-cost_acc-cost_wd*Inputs!$E$6*(1-$B2190)-cost_fx*Inputs!$D$6))</f>
        <v>204870.211582091</v>
      </c>
      <c r="H2190" s="0" t="n">
        <f aca="false">12*Inputs!$B$7*(MIN(1,$H$51*$C2190)*(ic*Inputs!$C$7+pE+fee_fx*Inputs!$D$7-cost_acc-cost_wd*Inputs!$E$7*$E2190-cost_fx*Inputs!$D$7-$F2190)+(1-MIN(1,$H$51*$C2190))*(1-MIN(1,Inputs!$G$7*$D2190)*churn_nonbuyers)*(ic*Inputs!$C$7+fee_wd*Inputs!$E$7*(1-$B2190)+fee_fx*Inputs!$D$7-cost_acc-cost_wd*Inputs!$E$7*(1-$B2190)-cost_fx*Inputs!$D$7))</f>
        <v>392724.785134287</v>
      </c>
      <c r="I2190" s="0" t="n">
        <f aca="false">12*Inputs!$B$8*(MIN(1,$H$52*$C2190)*(ic*Inputs!$C$8+pT-cost_acc-cost_wd*Inputs!$E$8-cost_fx*Inputs!$D$8-cost_ins)+(1-MIN(1,$H$52*$C2190))*(1-MIN(1,Inputs!$G$8*$D2190)*churn_nonbuyers)*(ic*Inputs!$C$8+fee_wd*Inputs!$E$8*(1-$B2190)+fee_fx*Inputs!$D$8-cost_acc-cost_wd*Inputs!$E$8*(1-$B2190)-cost_fx*Inputs!$D$8))</f>
        <v>129624.99587493</v>
      </c>
      <c r="J2190" s="0" t="n">
        <f aca="false">G2190+H2190+I2190-fixed</f>
        <v>27219.9925913067</v>
      </c>
      <c r="K2190" s="0" t="n">
        <f aca="false">12*Inputs!$B$6*(1-MIN(1,Inputs!$G$6*$D2190)*churn_nonbuyers)*(ic*Inputs!$C$6+fee_wd*Inputs!$E$6*(1-$B2190)+fee_fx*Inputs!$D$6-cost_acc-cost_wd*Inputs!$E$6*(1-$B2190)-cost_fx*Inputs!$D$6)</f>
        <v>168746.105548627</v>
      </c>
      <c r="L2190" s="0" t="n">
        <f aca="false">12*Inputs!$B$7*(1-MIN(1,Inputs!$G$7*$D2190)*churn_nonbuyers)*(ic*Inputs!$C$7+fee_wd*Inputs!$E$7*(1-$B2190)+fee_fx*Inputs!$D$7-cost_acc-cost_wd*Inputs!$E$7*(1-$B2190)-cost_fx*Inputs!$D$7)</f>
        <v>367377.542081176</v>
      </c>
      <c r="M2190" s="0" t="n">
        <f aca="false">12*Inputs!$B$8*(1-MIN(1,Inputs!$G$8*$D2190)*churn_nonbuyers)*(ic*Inputs!$C$8+fee_wd*Inputs!$E$8*(1-$B2190)+fee_fx*Inputs!$D$8-cost_acc-cost_wd*Inputs!$E$8*(1-$B2190)-cost_fx*Inputs!$D$8)</f>
        <v>49107.3404535936</v>
      </c>
      <c r="N2190" s="0" t="n">
        <f aca="false">K2190+L2190+I2190-fixed</f>
        <v>-34251.3564952669</v>
      </c>
      <c r="O2190" s="0" t="n">
        <f aca="false">K2190+L2190+M2190-fixed</f>
        <v>-114769.011916603</v>
      </c>
      <c r="P2190" s="0" t="n">
        <f aca="false">12*Inputs!$B$6*(1-MIN(1,Inputs!$F$6*$D2190))*(ic*Inputs!$C$6+flat_fee-cost_acc-cost_wd*Inputs!$E$6*$E2190-cost_fx*Inputs!$D$6)+12*Inputs!$B$7*(1-MIN(1,Inputs!$F$7*$D2190))*(ic*Inputs!$C$7+flat_fee-cost_acc-cost_wd*Inputs!$E$7*$E2190-cost_fx*Inputs!$D$7)+12*Inputs!$B$8*(1-MIN(1,Inputs!$F$8*$D2190))*(ic*Inputs!$C$8+flat_fee-cost_acc-cost_wd*Inputs!$E$8*$E2190-cost_fx*Inputs!$D$8)-fixed</f>
        <v>-113004.638188</v>
      </c>
    </row>
    <row r="2191" customFormat="false" ht="15" hidden="false" customHeight="false" outlineLevel="0" collapsed="false">
      <c r="A2191" s="0" t="n">
        <v>2126</v>
      </c>
      <c r="B2191" s="0" t="n">
        <v>0.382145</v>
      </c>
      <c r="C2191" s="0" t="n">
        <v>0.992491</v>
      </c>
      <c r="D2191" s="0" t="n">
        <v>0.883373</v>
      </c>
      <c r="E2191" s="0" t="n">
        <v>1.072712</v>
      </c>
      <c r="F2191" s="0" t="n">
        <v>0.031507</v>
      </c>
      <c r="G2191" s="0" t="n">
        <f aca="false">12*Inputs!$B$6*(MIN(1,$H$50*$C2191)*(ic*Inputs!$C$6+pS+fee_fx*Inputs!$D$6-cost_acc-cost_wd*Inputs!$E$6*$E2191-cost_fx*Inputs!$D$6-$F2191)+(1-MIN(1,$H$50*$C2191))*(1-MIN(1,Inputs!$G$6*$D2191)*churn_nonbuyers)*(ic*Inputs!$C$6+fee_wd*Inputs!$E$6*(1-$B2191)+fee_fx*Inputs!$D$6-cost_acc-cost_wd*Inputs!$E$6*(1-$B2191)-cost_fx*Inputs!$D$6))</f>
        <v>199536.180429151</v>
      </c>
      <c r="H2191" s="0" t="n">
        <f aca="false">12*Inputs!$B$7*(MIN(1,$H$51*$C2191)*(ic*Inputs!$C$7+pE+fee_fx*Inputs!$D$7-cost_acc-cost_wd*Inputs!$E$7*$E2191-cost_fx*Inputs!$D$7-$F2191)+(1-MIN(1,$H$51*$C2191))*(1-MIN(1,Inputs!$G$7*$D2191)*churn_nonbuyers)*(ic*Inputs!$C$7+fee_wd*Inputs!$E$7*(1-$B2191)+fee_fx*Inputs!$D$7-cost_acc-cost_wd*Inputs!$E$7*(1-$B2191)-cost_fx*Inputs!$D$7))</f>
        <v>410934.610886856</v>
      </c>
      <c r="I2191" s="0" t="n">
        <f aca="false">12*Inputs!$B$8*(MIN(1,$H$52*$C2191)*(ic*Inputs!$C$8+pT-cost_acc-cost_wd*Inputs!$E$8-cost_fx*Inputs!$D$8-cost_ins)+(1-MIN(1,$H$52*$C2191))*(1-MIN(1,Inputs!$G$8*$D2191)*churn_nonbuyers)*(ic*Inputs!$C$8+fee_wd*Inputs!$E$8*(1-$B2191)+fee_fx*Inputs!$D$8-cost_acc-cost_wd*Inputs!$E$8*(1-$B2191)-cost_fx*Inputs!$D$8))</f>
        <v>178949.552725006</v>
      </c>
      <c r="J2191" s="0" t="n">
        <f aca="false">G2191+H2191+I2191-fixed</f>
        <v>89420.3440410125</v>
      </c>
      <c r="K2191" s="0" t="n">
        <f aca="false">12*Inputs!$B$6*(1-MIN(1,Inputs!$G$6*$D2191)*churn_nonbuyers)*(ic*Inputs!$C$6+fee_wd*Inputs!$E$6*(1-$B2191)+fee_fx*Inputs!$D$6-cost_acc-cost_wd*Inputs!$E$6*(1-$B2191)-cost_fx*Inputs!$D$6)</f>
        <v>140097.271500612</v>
      </c>
      <c r="L2191" s="0" t="n">
        <f aca="false">12*Inputs!$B$7*(1-MIN(1,Inputs!$G$7*$D2191)*churn_nonbuyers)*(ic*Inputs!$C$7+fee_wd*Inputs!$E$7*(1-$B2191)+fee_fx*Inputs!$D$7-cost_acc-cost_wd*Inputs!$E$7*(1-$B2191)-cost_fx*Inputs!$D$7)</f>
        <v>338944.170996367</v>
      </c>
      <c r="M2191" s="0" t="n">
        <f aca="false">12*Inputs!$B$8*(1-MIN(1,Inputs!$G$8*$D2191)*churn_nonbuyers)*(ic*Inputs!$C$8+fee_wd*Inputs!$E$8*(1-$B2191)+fee_fx*Inputs!$D$8-cost_acc-cost_wd*Inputs!$E$8*(1-$B2191)-cost_fx*Inputs!$D$8)</f>
        <v>117566.549882856</v>
      </c>
      <c r="N2191" s="0" t="n">
        <f aca="false">K2191+L2191+I2191-fixed</f>
        <v>-42009.0047780147</v>
      </c>
      <c r="O2191" s="0" t="n">
        <f aca="false">K2191+L2191+M2191-fixed</f>
        <v>-103392.007620165</v>
      </c>
      <c r="P2191" s="0" t="n">
        <f aca="false">12*Inputs!$B$6*(1-MIN(1,Inputs!$F$6*$D2191))*(ic*Inputs!$C$6+flat_fee-cost_acc-cost_wd*Inputs!$E$6*$E2191-cost_fx*Inputs!$D$6)+12*Inputs!$B$7*(1-MIN(1,Inputs!$F$7*$D2191))*(ic*Inputs!$C$7+flat_fee-cost_acc-cost_wd*Inputs!$E$7*$E2191-cost_fx*Inputs!$D$7)+12*Inputs!$B$8*(1-MIN(1,Inputs!$F$8*$D2191))*(ic*Inputs!$C$8+flat_fee-cost_acc-cost_wd*Inputs!$E$8*$E2191-cost_fx*Inputs!$D$8)-fixed</f>
        <v>102794.40307424</v>
      </c>
    </row>
    <row r="2192" customFormat="false" ht="15" hidden="false" customHeight="false" outlineLevel="0" collapsed="false">
      <c r="A2192" s="0" t="n">
        <v>2127</v>
      </c>
      <c r="B2192" s="0" t="n">
        <v>0.220791</v>
      </c>
      <c r="C2192" s="0" t="n">
        <v>0.926134</v>
      </c>
      <c r="D2192" s="0" t="n">
        <v>0.653975</v>
      </c>
      <c r="E2192" s="0" t="n">
        <v>1.106247</v>
      </c>
      <c r="F2192" s="0" t="n">
        <v>0.10284</v>
      </c>
      <c r="G2192" s="0" t="n">
        <f aca="false">12*Inputs!$B$6*(MIN(1,$H$50*$C2192)*(ic*Inputs!$C$6+pS+fee_fx*Inputs!$D$6-cost_acc-cost_wd*Inputs!$E$6*$E2192-cost_fx*Inputs!$D$6-$F2192)+(1-MIN(1,$H$50*$C2192))*(1-MIN(1,Inputs!$G$6*$D2192)*churn_nonbuyers)*(ic*Inputs!$C$6+fee_wd*Inputs!$E$6*(1-$B2192)+fee_fx*Inputs!$D$6-cost_acc-cost_wd*Inputs!$E$6*(1-$B2192)-cost_fx*Inputs!$D$6))</f>
        <v>215691.079050507</v>
      </c>
      <c r="H2192" s="0" t="n">
        <f aca="false">12*Inputs!$B$7*(MIN(1,$H$51*$C2192)*(ic*Inputs!$C$7+pE+fee_fx*Inputs!$D$7-cost_acc-cost_wd*Inputs!$E$7*$E2192-cost_fx*Inputs!$D$7-$F2192)+(1-MIN(1,$H$51*$C2192))*(1-MIN(1,Inputs!$G$7*$D2192)*churn_nonbuyers)*(ic*Inputs!$C$7+fee_wd*Inputs!$E$7*(1-$B2192)+fee_fx*Inputs!$D$7-cost_acc-cost_wd*Inputs!$E$7*(1-$B2192)-cost_fx*Inputs!$D$7))</f>
        <v>414587.213328896</v>
      </c>
      <c r="I2192" s="0" t="n">
        <f aca="false">12*Inputs!$B$8*(MIN(1,$H$52*$C2192)*(ic*Inputs!$C$8+pT-cost_acc-cost_wd*Inputs!$E$8-cost_fx*Inputs!$D$8-cost_ins)+(1-MIN(1,$H$52*$C2192))*(1-MIN(1,Inputs!$G$8*$D2192)*churn_nonbuyers)*(ic*Inputs!$C$8+fee_wd*Inputs!$E$8*(1-$B2192)+fee_fx*Inputs!$D$8-cost_acc-cost_wd*Inputs!$E$8*(1-$B2192)-cost_fx*Inputs!$D$8))</f>
        <v>193720.50360318</v>
      </c>
      <c r="J2192" s="0" t="n">
        <f aca="false">G2192+H2192+I2192-fixed</f>
        <v>123998.795982583</v>
      </c>
      <c r="K2192" s="0" t="n">
        <f aca="false">12*Inputs!$B$6*(1-MIN(1,Inputs!$G$6*$D2192)*churn_nonbuyers)*(ic*Inputs!$C$6+fee_wd*Inputs!$E$6*(1-$B2192)+fee_fx*Inputs!$D$6-cost_acc-cost_wd*Inputs!$E$6*(1-$B2192)-cost_fx*Inputs!$D$6)</f>
        <v>164253.64891842</v>
      </c>
      <c r="L2192" s="0" t="n">
        <f aca="false">12*Inputs!$B$7*(1-MIN(1,Inputs!$G$7*$D2192)*churn_nonbuyers)*(ic*Inputs!$C$7+fee_wd*Inputs!$E$7*(1-$B2192)+fee_fx*Inputs!$D$7-cost_acc-cost_wd*Inputs!$E$7*(1-$B2192)-cost_fx*Inputs!$D$7)</f>
        <v>364119.386951052</v>
      </c>
      <c r="M2192" s="0" t="n">
        <f aca="false">12*Inputs!$B$8*(1-MIN(1,Inputs!$G$8*$D2192)*churn_nonbuyers)*(ic*Inputs!$C$8+fee_wd*Inputs!$E$8*(1-$B2192)+fee_fx*Inputs!$D$8-cost_acc-cost_wd*Inputs!$E$8*(1-$B2192)-cost_fx*Inputs!$D$8)</f>
        <v>171233.38828596</v>
      </c>
      <c r="N2192" s="0" t="n">
        <f aca="false">K2192+L2192+I2192-fixed</f>
        <v>22093.5394726517</v>
      </c>
      <c r="O2192" s="0" t="n">
        <f aca="false">K2192+L2192+M2192-fixed</f>
        <v>-393.575844567735</v>
      </c>
      <c r="P2192" s="0" t="n">
        <f aca="false">12*Inputs!$B$6*(1-MIN(1,Inputs!$F$6*$D2192))*(ic*Inputs!$C$6+flat_fee-cost_acc-cost_wd*Inputs!$E$6*$E2192-cost_fx*Inputs!$D$6)+12*Inputs!$B$7*(1-MIN(1,Inputs!$F$7*$D2192))*(ic*Inputs!$C$7+flat_fee-cost_acc-cost_wd*Inputs!$E$7*$E2192-cost_fx*Inputs!$D$7)+12*Inputs!$B$8*(1-MIN(1,Inputs!$F$8*$D2192))*(ic*Inputs!$C$8+flat_fee-cost_acc-cost_wd*Inputs!$E$8*$E2192-cost_fx*Inputs!$D$8)-fixed</f>
        <v>210883.093838</v>
      </c>
    </row>
    <row r="2193" customFormat="false" ht="15" hidden="false" customHeight="false" outlineLevel="0" collapsed="false">
      <c r="A2193" s="0" t="n">
        <v>2128</v>
      </c>
      <c r="B2193" s="0" t="n">
        <v>0.398466</v>
      </c>
      <c r="C2193" s="0" t="n">
        <v>1.098842</v>
      </c>
      <c r="D2193" s="0" t="n">
        <v>0.96149</v>
      </c>
      <c r="E2193" s="0" t="n">
        <v>1.440004</v>
      </c>
      <c r="F2193" s="0" t="n">
        <v>0.24961</v>
      </c>
      <c r="G2193" s="0" t="n">
        <f aca="false">12*Inputs!$B$6*(MIN(1,$H$50*$C2193)*(ic*Inputs!$C$6+pS+fee_fx*Inputs!$D$6-cost_acc-cost_wd*Inputs!$E$6*$E2193-cost_fx*Inputs!$D$6-$F2193)+(1-MIN(1,$H$50*$C2193))*(1-MIN(1,Inputs!$G$6*$D2193)*churn_nonbuyers)*(ic*Inputs!$C$6+fee_wd*Inputs!$E$6*(1-$B2193)+fee_fx*Inputs!$D$6-cost_acc-cost_wd*Inputs!$E$6*(1-$B2193)-cost_fx*Inputs!$D$6))</f>
        <v>188522.034268039</v>
      </c>
      <c r="H2193" s="0" t="n">
        <f aca="false">12*Inputs!$B$7*(MIN(1,$H$51*$C2193)*(ic*Inputs!$C$7+pE+fee_fx*Inputs!$D$7-cost_acc-cost_wd*Inputs!$E$7*$E2193-cost_fx*Inputs!$D$7-$F2193)+(1-MIN(1,$H$51*$C2193))*(1-MIN(1,Inputs!$G$7*$D2193)*churn_nonbuyers)*(ic*Inputs!$C$7+fee_wd*Inputs!$E$7*(1-$B2193)+fee_fx*Inputs!$D$7-cost_acc-cost_wd*Inputs!$E$7*(1-$B2193)-cost_fx*Inputs!$D$7))</f>
        <v>356613.563445645</v>
      </c>
      <c r="I2193" s="0" t="n">
        <f aca="false">12*Inputs!$B$8*(MIN(1,$H$52*$C2193)*(ic*Inputs!$C$8+pT-cost_acc-cost_wd*Inputs!$E$8-cost_fx*Inputs!$D$8-cost_ins)+(1-MIN(1,$H$52*$C2193))*(1-MIN(1,Inputs!$G$8*$D2193)*churn_nonbuyers)*(ic*Inputs!$C$8+fee_wd*Inputs!$E$8*(1-$B2193)+fee_fx*Inputs!$D$8-cost_acc-cost_wd*Inputs!$E$8*(1-$B2193)-cost_fx*Inputs!$D$8))</f>
        <v>181579.929318226</v>
      </c>
      <c r="J2193" s="0" t="n">
        <f aca="false">G2193+H2193+I2193-fixed</f>
        <v>26715.5270319101</v>
      </c>
      <c r="K2193" s="0" t="n">
        <f aca="false">12*Inputs!$B$6*(1-MIN(1,Inputs!$G$6*$D2193)*churn_nonbuyers)*(ic*Inputs!$C$6+fee_wd*Inputs!$E$6*(1-$B2193)+fee_fx*Inputs!$D$6-cost_acc-cost_wd*Inputs!$E$6*(1-$B2193)-cost_fx*Inputs!$D$6)</f>
        <v>137287.548535248</v>
      </c>
      <c r="L2193" s="0" t="n">
        <f aca="false">12*Inputs!$B$7*(1-MIN(1,Inputs!$G$7*$D2193)*churn_nonbuyers)*(ic*Inputs!$C$7+fee_wd*Inputs!$E$7*(1-$B2193)+fee_fx*Inputs!$D$7-cost_acc-cost_wd*Inputs!$E$7*(1-$B2193)-cost_fx*Inputs!$D$7)</f>
        <v>335845.796001149</v>
      </c>
      <c r="M2193" s="0" t="n">
        <f aca="false">12*Inputs!$B$8*(1-MIN(1,Inputs!$G$8*$D2193)*churn_nonbuyers)*(ic*Inputs!$C$8+fee_wd*Inputs!$E$8*(1-$B2193)+fee_fx*Inputs!$D$8-cost_acc-cost_wd*Inputs!$E$8*(1-$B2193)-cost_fx*Inputs!$D$8)</f>
        <v>100465.264897824</v>
      </c>
      <c r="N2193" s="0" t="n">
        <f aca="false">K2193+L2193+I2193-fixed</f>
        <v>-45286.7261453775</v>
      </c>
      <c r="O2193" s="0" t="n">
        <f aca="false">K2193+L2193+M2193-fixed</f>
        <v>-126401.390565779</v>
      </c>
      <c r="P2193" s="0" t="n">
        <f aca="false">12*Inputs!$B$6*(1-MIN(1,Inputs!$F$6*$D2193))*(ic*Inputs!$C$6+flat_fee-cost_acc-cost_wd*Inputs!$E$6*$E2193-cost_fx*Inputs!$D$6)+12*Inputs!$B$7*(1-MIN(1,Inputs!$F$7*$D2193))*(ic*Inputs!$C$7+flat_fee-cost_acc-cost_wd*Inputs!$E$7*$E2193-cost_fx*Inputs!$D$7)+12*Inputs!$B$8*(1-MIN(1,Inputs!$F$8*$D2193))*(ic*Inputs!$C$8+flat_fee-cost_acc-cost_wd*Inputs!$E$8*$E2193-cost_fx*Inputs!$D$8)-fixed</f>
        <v>-101959.5536896</v>
      </c>
    </row>
    <row r="2194" customFormat="false" ht="15" hidden="false" customHeight="false" outlineLevel="0" collapsed="false">
      <c r="A2194" s="0" t="n">
        <v>2129</v>
      </c>
      <c r="B2194" s="0" t="n">
        <v>0.344354</v>
      </c>
      <c r="C2194" s="0" t="n">
        <v>1.007295</v>
      </c>
      <c r="D2194" s="0" t="n">
        <v>1.367913</v>
      </c>
      <c r="E2194" s="0" t="n">
        <v>1.249374</v>
      </c>
      <c r="F2194" s="0" t="n">
        <v>0.12653</v>
      </c>
      <c r="G2194" s="0" t="n">
        <f aca="false">12*Inputs!$B$6*(MIN(1,$H$50*$C2194)*(ic*Inputs!$C$6+pS+fee_fx*Inputs!$D$6-cost_acc-cost_wd*Inputs!$E$6*$E2194-cost_fx*Inputs!$D$6-$F2194)+(1-MIN(1,$H$50*$C2194))*(1-MIN(1,Inputs!$G$6*$D2194)*churn_nonbuyers)*(ic*Inputs!$C$6+fee_wd*Inputs!$E$6*(1-$B2194)+fee_fx*Inputs!$D$6-cost_acc-cost_wd*Inputs!$E$6*(1-$B2194)-cost_fx*Inputs!$D$6))</f>
        <v>195513.823858082</v>
      </c>
      <c r="H2194" s="0" t="n">
        <f aca="false">12*Inputs!$B$7*(MIN(1,$H$51*$C2194)*(ic*Inputs!$C$7+pE+fee_fx*Inputs!$D$7-cost_acc-cost_wd*Inputs!$E$7*$E2194-cost_fx*Inputs!$D$7-$F2194)+(1-MIN(1,$H$51*$C2194))*(1-MIN(1,Inputs!$G$7*$D2194)*churn_nonbuyers)*(ic*Inputs!$C$7+fee_wd*Inputs!$E$7*(1-$B2194)+fee_fx*Inputs!$D$7-cost_acc-cost_wd*Inputs!$E$7*(1-$B2194)-cost_fx*Inputs!$D$7))</f>
        <v>386089.280453179</v>
      </c>
      <c r="I2194" s="0" t="n">
        <f aca="false">12*Inputs!$B$8*(MIN(1,$H$52*$C2194)*(ic*Inputs!$C$8+pT-cost_acc-cost_wd*Inputs!$E$8-cost_fx*Inputs!$D$8-cost_ins)+(1-MIN(1,$H$52*$C2194))*(1-MIN(1,Inputs!$G$8*$D2194)*churn_nonbuyers)*(ic*Inputs!$C$8+fee_wd*Inputs!$E$8*(1-$B2194)+fee_fx*Inputs!$D$8-cost_acc-cost_wd*Inputs!$E$8*(1-$B2194)-cost_fx*Inputs!$D$8))</f>
        <v>149075.562772358</v>
      </c>
      <c r="J2194" s="0" t="n">
        <f aca="false">G2194+H2194+I2194-fixed</f>
        <v>30678.6670836192</v>
      </c>
      <c r="K2194" s="0" t="n">
        <f aca="false">12*Inputs!$B$6*(1-MIN(1,Inputs!$G$6*$D2194)*churn_nonbuyers)*(ic*Inputs!$C$6+fee_wd*Inputs!$E$6*(1-$B2194)+fee_fx*Inputs!$D$6-cost_acc-cost_wd*Inputs!$E$6*(1-$B2194)-cost_fx*Inputs!$D$6)</f>
        <v>141615.994415054</v>
      </c>
      <c r="L2194" s="0" t="n">
        <f aca="false">12*Inputs!$B$7*(1-MIN(1,Inputs!$G$7*$D2194)*churn_nonbuyers)*(ic*Inputs!$C$7+fee_wd*Inputs!$E$7*(1-$B2194)+fee_fx*Inputs!$D$7-cost_acc-cost_wd*Inputs!$E$7*(1-$B2194)-cost_fx*Inputs!$D$7)</f>
        <v>339101.668425033</v>
      </c>
      <c r="M2194" s="0" t="n">
        <f aca="false">12*Inputs!$B$8*(1-MIN(1,Inputs!$G$8*$D2194)*churn_nonbuyers)*(ic*Inputs!$C$8+fee_wd*Inputs!$E$8*(1-$B2194)+fee_fx*Inputs!$D$8-cost_acc-cost_wd*Inputs!$E$8*(1-$B2194)-cost_fx*Inputs!$D$8)</f>
        <v>13157.4018835872</v>
      </c>
      <c r="N2194" s="0" t="n">
        <f aca="false">K2194+L2194+I2194-fixed</f>
        <v>-70206.7743875553</v>
      </c>
      <c r="O2194" s="0" t="n">
        <f aca="false">K2194+L2194+M2194-fixed</f>
        <v>-206124.935276326</v>
      </c>
      <c r="P2194" s="0" t="n">
        <f aca="false">12*Inputs!$B$6*(1-MIN(1,Inputs!$F$6*$D2194))*(ic*Inputs!$C$6+flat_fee-cost_acc-cost_wd*Inputs!$E$6*$E2194-cost_fx*Inputs!$D$6)+12*Inputs!$B$7*(1-MIN(1,Inputs!$F$7*$D2194))*(ic*Inputs!$C$7+flat_fee-cost_acc-cost_wd*Inputs!$E$7*$E2194-cost_fx*Inputs!$D$7)+12*Inputs!$B$8*(1-MIN(1,Inputs!$F$8*$D2194))*(ic*Inputs!$C$8+flat_fee-cost_acc-cost_wd*Inputs!$E$8*$E2194-cost_fx*Inputs!$D$8)-fixed</f>
        <v>-222714.50551312</v>
      </c>
    </row>
    <row r="2195" customFormat="false" ht="15" hidden="false" customHeight="false" outlineLevel="0" collapsed="false">
      <c r="A2195" s="0" t="n">
        <v>2130</v>
      </c>
      <c r="B2195" s="0" t="n">
        <v>0.213331</v>
      </c>
      <c r="C2195" s="0" t="n">
        <v>1.014047</v>
      </c>
      <c r="D2195" s="0" t="n">
        <v>0.960879</v>
      </c>
      <c r="E2195" s="0" t="n">
        <v>1.262431</v>
      </c>
      <c r="F2195" s="0" t="n">
        <v>0.138148</v>
      </c>
      <c r="G2195" s="0" t="n">
        <f aca="false">12*Inputs!$B$6*(MIN(1,$H$50*$C2195)*(ic*Inputs!$C$6+pS+fee_fx*Inputs!$D$6-cost_acc-cost_wd*Inputs!$E$6*$E2195-cost_fx*Inputs!$D$6-$F2195)+(1-MIN(1,$H$50*$C2195))*(1-MIN(1,Inputs!$G$6*$D2195)*churn_nonbuyers)*(ic*Inputs!$C$6+fee_wd*Inputs!$E$6*(1-$B2195)+fee_fx*Inputs!$D$6-cost_acc-cost_wd*Inputs!$E$6*(1-$B2195)-cost_fx*Inputs!$D$6))</f>
        <v>214645.157513322</v>
      </c>
      <c r="H2195" s="0" t="n">
        <f aca="false">12*Inputs!$B$7*(MIN(1,$H$51*$C2195)*(ic*Inputs!$C$7+pE+fee_fx*Inputs!$D$7-cost_acc-cost_wd*Inputs!$E$7*$E2195-cost_fx*Inputs!$D$7-$F2195)+(1-MIN(1,$H$51*$C2195))*(1-MIN(1,Inputs!$G$7*$D2195)*churn_nonbuyers)*(ic*Inputs!$C$7+fee_wd*Inputs!$E$7*(1-$B2195)+fee_fx*Inputs!$D$7-cost_acc-cost_wd*Inputs!$E$7*(1-$B2195)-cost_fx*Inputs!$D$7))</f>
        <v>397657.980115374</v>
      </c>
      <c r="I2195" s="0" t="n">
        <f aca="false">12*Inputs!$B$8*(MIN(1,$H$52*$C2195)*(ic*Inputs!$C$8+pT-cost_acc-cost_wd*Inputs!$E$8-cost_fx*Inputs!$D$8-cost_ins)+(1-MIN(1,$H$52*$C2195))*(1-MIN(1,Inputs!$G$8*$D2195)*churn_nonbuyers)*(ic*Inputs!$C$8+fee_wd*Inputs!$E$8*(1-$B2195)+fee_fx*Inputs!$D$8-cost_acc-cost_wd*Inputs!$E$8*(1-$B2195)-cost_fx*Inputs!$D$8))</f>
        <v>176202.821809364</v>
      </c>
      <c r="J2195" s="0" t="n">
        <f aca="false">G2195+H2195+I2195-fixed</f>
        <v>88505.9594380598</v>
      </c>
      <c r="K2195" s="0" t="n">
        <f aca="false">12*Inputs!$B$6*(1-MIN(1,Inputs!$G$6*$D2195)*churn_nonbuyers)*(ic*Inputs!$C$6+fee_wd*Inputs!$E$6*(1-$B2195)+fee_fx*Inputs!$D$6-cost_acc-cost_wd*Inputs!$E$6*(1-$B2195)-cost_fx*Inputs!$D$6)</f>
        <v>162670.569681233</v>
      </c>
      <c r="L2195" s="0" t="n">
        <f aca="false">12*Inputs!$B$7*(1-MIN(1,Inputs!$G$7*$D2195)*churn_nonbuyers)*(ic*Inputs!$C$7+fee_wd*Inputs!$E$7*(1-$B2195)+fee_fx*Inputs!$D$7-cost_acc-cost_wd*Inputs!$E$7*(1-$B2195)-cost_fx*Inputs!$D$7)</f>
        <v>361743.08001674</v>
      </c>
      <c r="M2195" s="0" t="n">
        <f aca="false">12*Inputs!$B$8*(1-MIN(1,Inputs!$G$8*$D2195)*churn_nonbuyers)*(ic*Inputs!$C$8+fee_wd*Inputs!$E$8*(1-$B2195)+fee_fx*Inputs!$D$8-cost_acc-cost_wd*Inputs!$E$8*(1-$B2195)-cost_fx*Inputs!$D$8)</f>
        <v>103505.983419086</v>
      </c>
      <c r="N2195" s="0" t="n">
        <f aca="false">K2195+L2195+I2195-fixed</f>
        <v>616.471507336828</v>
      </c>
      <c r="O2195" s="0" t="n">
        <f aca="false">K2195+L2195+M2195-fixed</f>
        <v>-72080.3668829411</v>
      </c>
      <c r="P2195" s="0" t="n">
        <f aca="false">12*Inputs!$B$6*(1-MIN(1,Inputs!$F$6*$D2195))*(ic*Inputs!$C$6+flat_fee-cost_acc-cost_wd*Inputs!$E$6*$E2195-cost_fx*Inputs!$D$6)+12*Inputs!$B$7*(1-MIN(1,Inputs!$F$7*$D2195))*(ic*Inputs!$C$7+flat_fee-cost_acc-cost_wd*Inputs!$E$7*$E2195-cost_fx*Inputs!$D$7)+12*Inputs!$B$8*(1-MIN(1,Inputs!$F$8*$D2195))*(ic*Inputs!$C$8+flat_fee-cost_acc-cost_wd*Inputs!$E$8*$E2195-cost_fx*Inputs!$D$8)-fixed</f>
        <v>-23300.7398682401</v>
      </c>
    </row>
    <row r="2196" customFormat="false" ht="15" hidden="false" customHeight="false" outlineLevel="0" collapsed="false">
      <c r="A2196" s="0" t="n">
        <v>2131</v>
      </c>
      <c r="B2196" s="0" t="n">
        <v>0.209394</v>
      </c>
      <c r="C2196" s="0" t="n">
        <v>0.953446</v>
      </c>
      <c r="D2196" s="0" t="n">
        <v>1.784237</v>
      </c>
      <c r="E2196" s="0" t="n">
        <v>1.096321</v>
      </c>
      <c r="F2196" s="0" t="n">
        <v>0.120267</v>
      </c>
      <c r="G2196" s="0" t="n">
        <f aca="false">12*Inputs!$B$6*(MIN(1,$H$50*$C2196)*(ic*Inputs!$C$6+pS+fee_fx*Inputs!$D$6-cost_acc-cost_wd*Inputs!$E$6*$E2196-cost_fx*Inputs!$D$6-$F2196)+(1-MIN(1,$H$50*$C2196))*(1-MIN(1,Inputs!$G$6*$D2196)*churn_nonbuyers)*(ic*Inputs!$C$6+fee_wd*Inputs!$E$6*(1-$B2196)+fee_fx*Inputs!$D$6-cost_acc-cost_wd*Inputs!$E$6*(1-$B2196)-cost_fx*Inputs!$D$6))</f>
        <v>209559.644413079</v>
      </c>
      <c r="H2196" s="0" t="n">
        <f aca="false">12*Inputs!$B$7*(MIN(1,$H$51*$C2196)*(ic*Inputs!$C$7+pE+fee_fx*Inputs!$D$7-cost_acc-cost_wd*Inputs!$E$7*$E2196-cost_fx*Inputs!$D$7-$F2196)+(1-MIN(1,$H$51*$C2196))*(1-MIN(1,Inputs!$G$7*$D2196)*churn_nonbuyers)*(ic*Inputs!$C$7+fee_wd*Inputs!$E$7*(1-$B2196)+fee_fx*Inputs!$D$7-cost_acc-cost_wd*Inputs!$E$7*(1-$B2196)-cost_fx*Inputs!$D$7))</f>
        <v>409378.957339997</v>
      </c>
      <c r="I2196" s="0" t="n">
        <f aca="false">12*Inputs!$B$8*(MIN(1,$H$52*$C2196)*(ic*Inputs!$C$8+pT-cost_acc-cost_wd*Inputs!$E$8-cost_fx*Inputs!$D$8-cost_ins)+(1-MIN(1,$H$52*$C2196))*(1-MIN(1,Inputs!$G$8*$D2196)*churn_nonbuyers)*(ic*Inputs!$C$8+fee_wd*Inputs!$E$8*(1-$B2196)+fee_fx*Inputs!$D$8-cost_acc-cost_wd*Inputs!$E$8*(1-$B2196)-cost_fx*Inputs!$D$8))</f>
        <v>137433.520224</v>
      </c>
      <c r="J2196" s="0" t="n">
        <f aca="false">G2196+H2196+I2196-fixed</f>
        <v>56372.1219770764</v>
      </c>
      <c r="K2196" s="0" t="n">
        <f aca="false">12*Inputs!$B$6*(1-MIN(1,Inputs!$G$6*$D2196)*churn_nonbuyers)*(ic*Inputs!$C$6+fee_wd*Inputs!$E$6*(1-$B2196)+fee_fx*Inputs!$D$6-cost_acc-cost_wd*Inputs!$E$6*(1-$B2196)-cost_fx*Inputs!$D$6)</f>
        <v>156152.136401122</v>
      </c>
      <c r="L2196" s="0" t="n">
        <f aca="false">12*Inputs!$B$7*(1-MIN(1,Inputs!$G$7*$D2196)*churn_nonbuyers)*(ic*Inputs!$C$7+fee_wd*Inputs!$E$7*(1-$B2196)+fee_fx*Inputs!$D$7-cost_acc-cost_wd*Inputs!$E$7*(1-$B2196)-cost_fx*Inputs!$D$7)</f>
        <v>353079.122064673</v>
      </c>
      <c r="M2196" s="0" t="n">
        <f aca="false">12*Inputs!$B$8*(1-MIN(1,Inputs!$G$8*$D2196)*churn_nonbuyers)*(ic*Inputs!$C$8+fee_wd*Inputs!$E$8*(1-$B2196)+fee_fx*Inputs!$D$8-cost_acc-cost_wd*Inputs!$E$8*(1-$B2196)-cost_fx*Inputs!$D$8)</f>
        <v>0</v>
      </c>
      <c r="N2196" s="0" t="n">
        <f aca="false">K2196+L2196+I2196-fixed</f>
        <v>-53335.2213102053</v>
      </c>
      <c r="O2196" s="0" t="n">
        <f aca="false">K2196+L2196+M2196-fixed</f>
        <v>-190768.741534205</v>
      </c>
      <c r="P2196" s="0" t="n">
        <f aca="false">12*Inputs!$B$6*(1-MIN(1,Inputs!$F$6*$D2196))*(ic*Inputs!$C$6+flat_fee-cost_acc-cost_wd*Inputs!$E$6*$E2196-cost_fx*Inputs!$D$6)+12*Inputs!$B$7*(1-MIN(1,Inputs!$F$7*$D2196))*(ic*Inputs!$C$7+flat_fee-cost_acc-cost_wd*Inputs!$E$7*$E2196-cost_fx*Inputs!$D$7)+12*Inputs!$B$8*(1-MIN(1,Inputs!$F$8*$D2196))*(ic*Inputs!$C$8+flat_fee-cost_acc-cost_wd*Inputs!$E$8*$E2196-cost_fx*Inputs!$D$8)-fixed</f>
        <v>-395262.63683752</v>
      </c>
    </row>
    <row r="2197" customFormat="false" ht="15" hidden="false" customHeight="false" outlineLevel="0" collapsed="false">
      <c r="A2197" s="0" t="n">
        <v>2132</v>
      </c>
      <c r="B2197" s="0" t="n">
        <v>0.153141</v>
      </c>
      <c r="C2197" s="0" t="n">
        <v>1.139898</v>
      </c>
      <c r="D2197" s="0" t="n">
        <v>1.550409</v>
      </c>
      <c r="E2197" s="0" t="n">
        <v>1.343814</v>
      </c>
      <c r="F2197" s="0" t="n">
        <v>0.222305</v>
      </c>
      <c r="G2197" s="0" t="n">
        <f aca="false">12*Inputs!$B$6*(MIN(1,$H$50*$C2197)*(ic*Inputs!$C$6+pS+fee_fx*Inputs!$D$6-cost_acc-cost_wd*Inputs!$E$6*$E2197-cost_fx*Inputs!$D$6-$F2197)+(1-MIN(1,$H$50*$C2197))*(1-MIN(1,Inputs!$G$6*$D2197)*churn_nonbuyers)*(ic*Inputs!$C$6+fee_wd*Inputs!$E$6*(1-$B2197)+fee_fx*Inputs!$D$6-cost_acc-cost_wd*Inputs!$E$6*(1-$B2197)-cost_fx*Inputs!$D$6))</f>
        <v>219436.699909994</v>
      </c>
      <c r="H2197" s="0" t="n">
        <f aca="false">12*Inputs!$B$7*(MIN(1,$H$51*$C2197)*(ic*Inputs!$C$7+pE+fee_fx*Inputs!$D$7-cost_acc-cost_wd*Inputs!$E$7*$E2197-cost_fx*Inputs!$D$7-$F2197)+(1-MIN(1,$H$51*$C2197))*(1-MIN(1,Inputs!$G$7*$D2197)*churn_nonbuyers)*(ic*Inputs!$C$7+fee_wd*Inputs!$E$7*(1-$B2197)+fee_fx*Inputs!$D$7-cost_acc-cost_wd*Inputs!$E$7*(1-$B2197)-cost_fx*Inputs!$D$7))</f>
        <v>386814.916430992</v>
      </c>
      <c r="I2197" s="0" t="n">
        <f aca="false">12*Inputs!$B$8*(MIN(1,$H$52*$C2197)*(ic*Inputs!$C$8+pT-cost_acc-cost_wd*Inputs!$E$8-cost_fx*Inputs!$D$8-cost_ins)+(1-MIN(1,$H$52*$C2197))*(1-MIN(1,Inputs!$G$8*$D2197)*churn_nonbuyers)*(ic*Inputs!$C$8+fee_wd*Inputs!$E$8*(1-$B2197)+fee_fx*Inputs!$D$8-cost_acc-cost_wd*Inputs!$E$8*(1-$B2197)-cost_fx*Inputs!$D$8))</f>
        <v>164309.457312</v>
      </c>
      <c r="J2197" s="0" t="n">
        <f aca="false">G2197+H2197+I2197-fixed</f>
        <v>70561.073652986</v>
      </c>
      <c r="K2197" s="0" t="n">
        <f aca="false">12*Inputs!$B$6*(1-MIN(1,Inputs!$G$6*$D2197)*churn_nonbuyers)*(ic*Inputs!$C$6+fee_wd*Inputs!$E$6*(1-$B2197)+fee_fx*Inputs!$D$6-cost_acc-cost_wd*Inputs!$E$6*(1-$B2197)-cost_fx*Inputs!$D$6)</f>
        <v>165629.077809617</v>
      </c>
      <c r="L2197" s="0" t="n">
        <f aca="false">12*Inputs!$B$7*(1-MIN(1,Inputs!$G$7*$D2197)*churn_nonbuyers)*(ic*Inputs!$C$7+fee_wd*Inputs!$E$7*(1-$B2197)+fee_fx*Inputs!$D$7-cost_acc-cost_wd*Inputs!$E$7*(1-$B2197)-cost_fx*Inputs!$D$7)</f>
        <v>363419.65145377</v>
      </c>
      <c r="M2197" s="0" t="n">
        <f aca="false">12*Inputs!$B$8*(1-MIN(1,Inputs!$G$8*$D2197)*churn_nonbuyers)*(ic*Inputs!$C$8+fee_wd*Inputs!$E$8*(1-$B2197)+fee_fx*Inputs!$D$8-cost_acc-cost_wd*Inputs!$E$8*(1-$B2197)-cost_fx*Inputs!$D$8)</f>
        <v>0</v>
      </c>
      <c r="N2197" s="0" t="n">
        <f aca="false">K2197+L2197+I2197-fixed</f>
        <v>-6641.81342461321</v>
      </c>
      <c r="O2197" s="0" t="n">
        <f aca="false">K2197+L2197+M2197-fixed</f>
        <v>-170951.270736613</v>
      </c>
      <c r="P2197" s="0" t="n">
        <f aca="false">12*Inputs!$B$6*(1-MIN(1,Inputs!$F$6*$D2197))*(ic*Inputs!$C$6+flat_fee-cost_acc-cost_wd*Inputs!$E$6*$E2197-cost_fx*Inputs!$D$6)+12*Inputs!$B$7*(1-MIN(1,Inputs!$F$7*$D2197))*(ic*Inputs!$C$7+flat_fee-cost_acc-cost_wd*Inputs!$E$7*$E2197-cost_fx*Inputs!$D$7)+12*Inputs!$B$8*(1-MIN(1,Inputs!$F$8*$D2197))*(ic*Inputs!$C$8+flat_fee-cost_acc-cost_wd*Inputs!$E$8*$E2197-cost_fx*Inputs!$D$8)-fixed</f>
        <v>-343029.49776976</v>
      </c>
    </row>
    <row r="2198" customFormat="false" ht="15" hidden="false" customHeight="false" outlineLevel="0" collapsed="false">
      <c r="A2198" s="0" t="n">
        <v>2133</v>
      </c>
      <c r="B2198" s="0" t="n">
        <v>0.131548</v>
      </c>
      <c r="C2198" s="0" t="n">
        <v>0.736246</v>
      </c>
      <c r="D2198" s="0" t="n">
        <v>1.14429</v>
      </c>
      <c r="E2198" s="0" t="n">
        <v>1.067609</v>
      </c>
      <c r="F2198" s="0" t="n">
        <v>0.063505</v>
      </c>
      <c r="G2198" s="0" t="n">
        <f aca="false">12*Inputs!$B$6*(MIN(1,$H$50*$C2198)*(ic*Inputs!$C$6+pS+fee_fx*Inputs!$D$6-cost_acc-cost_wd*Inputs!$E$6*$E2198-cost_fx*Inputs!$D$6-$F2198)+(1-MIN(1,$H$50*$C2198))*(1-MIN(1,Inputs!$G$6*$D2198)*churn_nonbuyers)*(ic*Inputs!$C$6+fee_wd*Inputs!$E$6*(1-$B2198)+fee_fx*Inputs!$D$6-cost_acc-cost_wd*Inputs!$E$6*(1-$B2198)-cost_fx*Inputs!$D$6))</f>
        <v>213951.762090081</v>
      </c>
      <c r="H2198" s="0" t="n">
        <f aca="false">12*Inputs!$B$7*(MIN(1,$H$51*$C2198)*(ic*Inputs!$C$7+pE+fee_fx*Inputs!$D$7-cost_acc-cost_wd*Inputs!$E$7*$E2198-cost_fx*Inputs!$D$7-$F2198)+(1-MIN(1,$H$51*$C2198))*(1-MIN(1,Inputs!$G$7*$D2198)*churn_nonbuyers)*(ic*Inputs!$C$7+fee_wd*Inputs!$E$7*(1-$B2198)+fee_fx*Inputs!$D$7-cost_acc-cost_wd*Inputs!$E$7*(1-$B2198)-cost_fx*Inputs!$D$7))</f>
        <v>414085.733713036</v>
      </c>
      <c r="I2198" s="0" t="n">
        <f aca="false">12*Inputs!$B$8*(MIN(1,$H$52*$C2198)*(ic*Inputs!$C$8+pT-cost_acc-cost_wd*Inputs!$E$8-cost_fx*Inputs!$D$8-cost_ins)+(1-MIN(1,$H$52*$C2198))*(1-MIN(1,Inputs!$G$8*$D2198)*churn_nonbuyers)*(ic*Inputs!$C$8+fee_wd*Inputs!$E$8*(1-$B2198)+fee_fx*Inputs!$D$8-cost_acc-cost_wd*Inputs!$E$8*(1-$B2198)-cost_fx*Inputs!$D$8))</f>
        <v>136994.340962846</v>
      </c>
      <c r="J2198" s="0" t="n">
        <f aca="false">G2198+H2198+I2198-fixed</f>
        <v>65031.836765962</v>
      </c>
      <c r="K2198" s="0" t="n">
        <f aca="false">12*Inputs!$B$6*(1-MIN(1,Inputs!$G$6*$D2198)*churn_nonbuyers)*(ic*Inputs!$C$6+fee_wd*Inputs!$E$6*(1-$B2198)+fee_fx*Inputs!$D$6-cost_acc-cost_wd*Inputs!$E$6*(1-$B2198)-cost_fx*Inputs!$D$6)</f>
        <v>172206.454038624</v>
      </c>
      <c r="L2198" s="0" t="n">
        <f aca="false">12*Inputs!$B$7*(1-MIN(1,Inputs!$G$7*$D2198)*churn_nonbuyers)*(ic*Inputs!$C$7+fee_wd*Inputs!$E$7*(1-$B2198)+fee_fx*Inputs!$D$7-cost_acc-cost_wd*Inputs!$E$7*(1-$B2198)-cost_fx*Inputs!$D$7)</f>
        <v>371066.041703175</v>
      </c>
      <c r="M2198" s="0" t="n">
        <f aca="false">12*Inputs!$B$8*(1-MIN(1,Inputs!$G$8*$D2198)*churn_nonbuyers)*(ic*Inputs!$C$8+fee_wd*Inputs!$E$8*(1-$B2198)+fee_fx*Inputs!$D$8-cost_acc-cost_wd*Inputs!$E$8*(1-$B2198)-cost_fx*Inputs!$D$8)</f>
        <v>63696.093246912</v>
      </c>
      <c r="N2198" s="0" t="n">
        <f aca="false">K2198+L2198+I2198-fixed</f>
        <v>-19733.1632953556</v>
      </c>
      <c r="O2198" s="0" t="n">
        <f aca="false">K2198+L2198+M2198-fixed</f>
        <v>-93031.4110112895</v>
      </c>
      <c r="P2198" s="0" t="n">
        <f aca="false">12*Inputs!$B$6*(1-MIN(1,Inputs!$F$6*$D2198))*(ic*Inputs!$C$6+flat_fee-cost_acc-cost_wd*Inputs!$E$6*$E2198-cost_fx*Inputs!$D$6)+12*Inputs!$B$7*(1-MIN(1,Inputs!$F$7*$D2198))*(ic*Inputs!$C$7+flat_fee-cost_acc-cost_wd*Inputs!$E$7*$E2198-cost_fx*Inputs!$D$7)+12*Inputs!$B$8*(1-MIN(1,Inputs!$F$8*$D2198))*(ic*Inputs!$C$8+flat_fee-cost_acc-cost_wd*Inputs!$E$8*$E2198-cost_fx*Inputs!$D$8)-fixed</f>
        <v>-37762.9864936</v>
      </c>
    </row>
    <row r="2199" customFormat="false" ht="15" hidden="false" customHeight="false" outlineLevel="0" collapsed="false">
      <c r="A2199" s="0" t="n">
        <v>2134</v>
      </c>
      <c r="B2199" s="0" t="n">
        <v>0.095619</v>
      </c>
      <c r="C2199" s="0" t="n">
        <v>0.849635</v>
      </c>
      <c r="D2199" s="0" t="n">
        <v>1.813366</v>
      </c>
      <c r="E2199" s="0" t="n">
        <v>1.132938</v>
      </c>
      <c r="F2199" s="0" t="n">
        <v>0.326702</v>
      </c>
      <c r="G2199" s="0" t="n">
        <f aca="false">12*Inputs!$B$6*(MIN(1,$H$50*$C2199)*(ic*Inputs!$C$6+pS+fee_fx*Inputs!$D$6-cost_acc-cost_wd*Inputs!$E$6*$E2199-cost_fx*Inputs!$D$6-$F2199)+(1-MIN(1,$H$50*$C2199))*(1-MIN(1,Inputs!$G$6*$D2199)*churn_nonbuyers)*(ic*Inputs!$C$6+fee_wd*Inputs!$E$6*(1-$B2199)+fee_fx*Inputs!$D$6-cost_acc-cost_wd*Inputs!$E$6*(1-$B2199)-cost_fx*Inputs!$D$6))</f>
        <v>212639.517251048</v>
      </c>
      <c r="H2199" s="0" t="n">
        <f aca="false">12*Inputs!$B$7*(MIN(1,$H$51*$C2199)*(ic*Inputs!$C$7+pE+fee_fx*Inputs!$D$7-cost_acc-cost_wd*Inputs!$E$7*$E2199-cost_fx*Inputs!$D$7-$F2199)+(1-MIN(1,$H$51*$C2199))*(1-MIN(1,Inputs!$G$7*$D2199)*churn_nonbuyers)*(ic*Inputs!$C$7+fee_wd*Inputs!$E$7*(1-$B2199)+fee_fx*Inputs!$D$7-cost_acc-cost_wd*Inputs!$E$7*(1-$B2199)-cost_fx*Inputs!$D$7))</f>
        <v>399574.314969663</v>
      </c>
      <c r="I2199" s="0" t="n">
        <f aca="false">12*Inputs!$B$8*(MIN(1,$H$52*$C2199)*(ic*Inputs!$C$8+pT-cost_acc-cost_wd*Inputs!$E$8-cost_fx*Inputs!$D$8-cost_ins)+(1-MIN(1,$H$52*$C2199))*(1-MIN(1,Inputs!$G$8*$D2199)*churn_nonbuyers)*(ic*Inputs!$C$8+fee_wd*Inputs!$E$8*(1-$B2199)+fee_fx*Inputs!$D$8-cost_acc-cost_wd*Inputs!$E$8*(1-$B2199)-cost_fx*Inputs!$D$8))</f>
        <v>122469.78744</v>
      </c>
      <c r="J2199" s="0" t="n">
        <f aca="false">G2199+H2199+I2199-fixed</f>
        <v>34683.6196607112</v>
      </c>
      <c r="K2199" s="0" t="n">
        <f aca="false">12*Inputs!$B$6*(1-MIN(1,Inputs!$G$6*$D2199)*churn_nonbuyers)*(ic*Inputs!$C$6+fee_wd*Inputs!$E$6*(1-$B2199)+fee_fx*Inputs!$D$6-cost_acc-cost_wd*Inputs!$E$6*(1-$B2199)-cost_fx*Inputs!$D$6)</f>
        <v>170800.558873589</v>
      </c>
      <c r="L2199" s="0" t="n">
        <f aca="false">12*Inputs!$B$7*(1-MIN(1,Inputs!$G$7*$D2199)*churn_nonbuyers)*(ic*Inputs!$C$7+fee_wd*Inputs!$E$7*(1-$B2199)+fee_fx*Inputs!$D$7-cost_acc-cost_wd*Inputs!$E$7*(1-$B2199)-cost_fx*Inputs!$D$7)</f>
        <v>368245.443356153</v>
      </c>
      <c r="M2199" s="0" t="n">
        <f aca="false">12*Inputs!$B$8*(1-MIN(1,Inputs!$G$8*$D2199)*churn_nonbuyers)*(ic*Inputs!$C$8+fee_wd*Inputs!$E$8*(1-$B2199)+fee_fx*Inputs!$D$8-cost_acc-cost_wd*Inputs!$E$8*(1-$B2199)-cost_fx*Inputs!$D$8)</f>
        <v>0</v>
      </c>
      <c r="N2199" s="0" t="n">
        <f aca="false">K2199+L2199+I2199-fixed</f>
        <v>-38484.2103302578</v>
      </c>
      <c r="O2199" s="0" t="n">
        <f aca="false">K2199+L2199+M2199-fixed</f>
        <v>-160953.997770258</v>
      </c>
      <c r="P2199" s="0" t="n">
        <f aca="false">12*Inputs!$B$6*(1-MIN(1,Inputs!$F$6*$D2199))*(ic*Inputs!$C$6+flat_fee-cost_acc-cost_wd*Inputs!$E$6*$E2199-cost_fx*Inputs!$D$6)+12*Inputs!$B$7*(1-MIN(1,Inputs!$F$7*$D2199))*(ic*Inputs!$C$7+flat_fee-cost_acc-cost_wd*Inputs!$E$7*$E2199-cost_fx*Inputs!$D$7)+12*Inputs!$B$8*(1-MIN(1,Inputs!$F$8*$D2199))*(ic*Inputs!$C$8+flat_fee-cost_acc-cost_wd*Inputs!$E$8*$E2199-cost_fx*Inputs!$D$8)-fixed</f>
        <v>-419686.53781408</v>
      </c>
    </row>
    <row r="2200" customFormat="false" ht="15" hidden="false" customHeight="false" outlineLevel="0" collapsed="false">
      <c r="A2200" s="0" t="n">
        <v>2135</v>
      </c>
      <c r="B2200" s="0" t="n">
        <v>0.362195</v>
      </c>
      <c r="C2200" s="0" t="n">
        <v>0.973843</v>
      </c>
      <c r="D2200" s="0" t="n">
        <v>1.076687</v>
      </c>
      <c r="E2200" s="0" t="n">
        <v>1.103328</v>
      </c>
      <c r="F2200" s="0" t="n">
        <v>0.34906</v>
      </c>
      <c r="G2200" s="0" t="n">
        <f aca="false">12*Inputs!$B$6*(MIN(1,$H$50*$C2200)*(ic*Inputs!$C$6+pS+fee_fx*Inputs!$D$6-cost_acc-cost_wd*Inputs!$E$6*$E2200-cost_fx*Inputs!$D$6-$F2200)+(1-MIN(1,$H$50*$C2200))*(1-MIN(1,Inputs!$G$6*$D2200)*churn_nonbuyers)*(ic*Inputs!$C$6+fee_wd*Inputs!$E$6*(1-$B2200)+fee_fx*Inputs!$D$6-cost_acc-cost_wd*Inputs!$E$6*(1-$B2200)-cost_fx*Inputs!$D$6))</f>
        <v>191807.43135873</v>
      </c>
      <c r="H2200" s="0" t="n">
        <f aca="false">12*Inputs!$B$7*(MIN(1,$H$51*$C2200)*(ic*Inputs!$C$7+pE+fee_fx*Inputs!$D$7-cost_acc-cost_wd*Inputs!$E$7*$E2200-cost_fx*Inputs!$D$7-$F2200)+(1-MIN(1,$H$51*$C2200))*(1-MIN(1,Inputs!$G$7*$D2200)*churn_nonbuyers)*(ic*Inputs!$C$7+fee_wd*Inputs!$E$7*(1-$B2200)+fee_fx*Inputs!$D$7-cost_acc-cost_wd*Inputs!$E$7*(1-$B2200)-cost_fx*Inputs!$D$7))</f>
        <v>388799.104093427</v>
      </c>
      <c r="I2200" s="0" t="n">
        <f aca="false">12*Inputs!$B$8*(MIN(1,$H$52*$C2200)*(ic*Inputs!$C$8+pT-cost_acc-cost_wd*Inputs!$E$8-cost_fx*Inputs!$D$8-cost_ins)+(1-MIN(1,$H$52*$C2200))*(1-MIN(1,Inputs!$G$8*$D2200)*churn_nonbuyers)*(ic*Inputs!$C$8+fee_wd*Inputs!$E$8*(1-$B2200)+fee_fx*Inputs!$D$8-cost_acc-cost_wd*Inputs!$E$8*(1-$B2200)-cost_fx*Inputs!$D$8))</f>
        <v>164602.167952559</v>
      </c>
      <c r="J2200" s="0" t="n">
        <f aca="false">G2200+H2200+I2200-fixed</f>
        <v>45208.7034047162</v>
      </c>
      <c r="K2200" s="0" t="n">
        <f aca="false">12*Inputs!$B$6*(1-MIN(1,Inputs!$G$6*$D2200)*churn_nonbuyers)*(ic*Inputs!$C$6+fee_wd*Inputs!$E$6*(1-$B2200)+fee_fx*Inputs!$D$6-cost_acc-cost_wd*Inputs!$E$6*(1-$B2200)-cost_fx*Inputs!$D$6)</f>
        <v>141398.703705348</v>
      </c>
      <c r="L2200" s="0" t="n">
        <f aca="false">12*Inputs!$B$7*(1-MIN(1,Inputs!$G$7*$D2200)*churn_nonbuyers)*(ic*Inputs!$C$7+fee_wd*Inputs!$E$7*(1-$B2200)+fee_fx*Inputs!$D$7-cost_acc-cost_wd*Inputs!$E$7*(1-$B2200)-cost_fx*Inputs!$D$7)</f>
        <v>339704.987247209</v>
      </c>
      <c r="M2200" s="0" t="n">
        <f aca="false">12*Inputs!$B$8*(1-MIN(1,Inputs!$G$8*$D2200)*churn_nonbuyers)*(ic*Inputs!$C$8+fee_wd*Inputs!$E$8*(1-$B2200)+fee_fx*Inputs!$D$8-cost_acc-cost_wd*Inputs!$E$8*(1-$B2200)-cost_fx*Inputs!$D$8)</f>
        <v>76116.208011624</v>
      </c>
      <c r="N2200" s="0" t="n">
        <f aca="false">K2200+L2200+I2200-fixed</f>
        <v>-54294.1410948841</v>
      </c>
      <c r="O2200" s="0" t="n">
        <f aca="false">K2200+L2200+M2200-fixed</f>
        <v>-142780.101035819</v>
      </c>
      <c r="P2200" s="0" t="n">
        <f aca="false">12*Inputs!$B$6*(1-MIN(1,Inputs!$F$6*$D2200))*(ic*Inputs!$C$6+flat_fee-cost_acc-cost_wd*Inputs!$E$6*$E2200-cost_fx*Inputs!$D$6)+12*Inputs!$B$7*(1-MIN(1,Inputs!$F$7*$D2200))*(ic*Inputs!$C$7+flat_fee-cost_acc-cost_wd*Inputs!$E$7*$E2200-cost_fx*Inputs!$D$7)+12*Inputs!$B$8*(1-MIN(1,Inputs!$F$8*$D2200))*(ic*Inputs!$C$8+flat_fee-cost_acc-cost_wd*Inputs!$E$8*$E2200-cost_fx*Inputs!$D$8)-fixed</f>
        <v>-15509.9030953599</v>
      </c>
    </row>
    <row r="2201" customFormat="false" ht="15" hidden="false" customHeight="false" outlineLevel="0" collapsed="false">
      <c r="A2201" s="0" t="n">
        <v>2136</v>
      </c>
      <c r="B2201" s="0" t="n">
        <v>0.182709</v>
      </c>
      <c r="C2201" s="0" t="n">
        <v>1.027987</v>
      </c>
      <c r="D2201" s="0" t="n">
        <v>1.418959</v>
      </c>
      <c r="E2201" s="0" t="n">
        <v>1.39293</v>
      </c>
      <c r="F2201" s="0" t="n">
        <v>0.359981</v>
      </c>
      <c r="G2201" s="0" t="n">
        <f aca="false">12*Inputs!$B$6*(MIN(1,$H$50*$C2201)*(ic*Inputs!$C$6+pS+fee_fx*Inputs!$D$6-cost_acc-cost_wd*Inputs!$E$6*$E2201-cost_fx*Inputs!$D$6-$F2201)+(1-MIN(1,$H$50*$C2201))*(1-MIN(1,Inputs!$G$6*$D2201)*churn_nonbuyers)*(ic*Inputs!$C$6+fee_wd*Inputs!$E$6*(1-$B2201)+fee_fx*Inputs!$D$6-cost_acc-cost_wd*Inputs!$E$6*(1-$B2201)-cost_fx*Inputs!$D$6))</f>
        <v>207182.5621934</v>
      </c>
      <c r="H2201" s="0" t="n">
        <f aca="false">12*Inputs!$B$7*(MIN(1,$H$51*$C2201)*(ic*Inputs!$C$7+pE+fee_fx*Inputs!$D$7-cost_acc-cost_wd*Inputs!$E$7*$E2201-cost_fx*Inputs!$D$7-$F2201)+(1-MIN(1,$H$51*$C2201))*(1-MIN(1,Inputs!$G$7*$D2201)*churn_nonbuyers)*(ic*Inputs!$C$7+fee_wd*Inputs!$E$7*(1-$B2201)+fee_fx*Inputs!$D$7-cost_acc-cost_wd*Inputs!$E$7*(1-$B2201)-cost_fx*Inputs!$D$7))</f>
        <v>369034.17606493</v>
      </c>
      <c r="I2201" s="0" t="n">
        <f aca="false">12*Inputs!$B$8*(MIN(1,$H$52*$C2201)*(ic*Inputs!$C$8+pT-cost_acc-cost_wd*Inputs!$E$8-cost_fx*Inputs!$D$8-cost_ins)+(1-MIN(1,$H$52*$C2201))*(1-MIN(1,Inputs!$G$8*$D2201)*churn_nonbuyers)*(ic*Inputs!$C$8+fee_wd*Inputs!$E$8*(1-$B2201)+fee_fx*Inputs!$D$8-cost_acc-cost_wd*Inputs!$E$8*(1-$B2201)-cost_fx*Inputs!$D$8))</f>
        <v>148777.458765952</v>
      </c>
      <c r="J2201" s="0" t="n">
        <f aca="false">G2201+H2201+I2201-fixed</f>
        <v>24994.1970242816</v>
      </c>
      <c r="K2201" s="0" t="n">
        <f aca="false">12*Inputs!$B$6*(1-MIN(1,Inputs!$G$6*$D2201)*churn_nonbuyers)*(ic*Inputs!$C$6+fee_wd*Inputs!$E$6*(1-$B2201)+fee_fx*Inputs!$D$6-cost_acc-cost_wd*Inputs!$E$6*(1-$B2201)-cost_fx*Inputs!$D$6)</f>
        <v>162853.444655503</v>
      </c>
      <c r="L2201" s="0" t="n">
        <f aca="false">12*Inputs!$B$7*(1-MIN(1,Inputs!$G$7*$D2201)*churn_nonbuyers)*(ic*Inputs!$C$7+fee_wd*Inputs!$E$7*(1-$B2201)+fee_fx*Inputs!$D$7-cost_acc-cost_wd*Inputs!$E$7*(1-$B2201)-cost_fx*Inputs!$D$7)</f>
        <v>360846.164361302</v>
      </c>
      <c r="M2201" s="0" t="n">
        <f aca="false">12*Inputs!$B$8*(1-MIN(1,Inputs!$G$8*$D2201)*churn_nonbuyers)*(ic*Inputs!$C$8+fee_wd*Inputs!$E$8*(1-$B2201)+fee_fx*Inputs!$D$8-cost_acc-cost_wd*Inputs!$E$8*(1-$B2201)-cost_fx*Inputs!$D$8)</f>
        <v>2137.23676568161</v>
      </c>
      <c r="N2201" s="0" t="n">
        <f aca="false">K2201+L2201+I2201-fixed</f>
        <v>-27522.9322172431</v>
      </c>
      <c r="O2201" s="0" t="n">
        <f aca="false">K2201+L2201+M2201-fixed</f>
        <v>-174163.154217513</v>
      </c>
      <c r="P2201" s="0" t="n">
        <f aca="false">12*Inputs!$B$6*(1-MIN(1,Inputs!$F$6*$D2201))*(ic*Inputs!$C$6+flat_fee-cost_acc-cost_wd*Inputs!$E$6*$E2201-cost_fx*Inputs!$D$6)+12*Inputs!$B$7*(1-MIN(1,Inputs!$F$7*$D2201))*(ic*Inputs!$C$7+flat_fee-cost_acc-cost_wd*Inputs!$E$7*$E2201-cost_fx*Inputs!$D$7)+12*Inputs!$B$8*(1-MIN(1,Inputs!$F$8*$D2201))*(ic*Inputs!$C$8+flat_fee-cost_acc-cost_wd*Inputs!$E$8*$E2201-cost_fx*Inputs!$D$8)-fixed</f>
        <v>-296027.2965832</v>
      </c>
    </row>
    <row r="2202" customFormat="false" ht="15" hidden="false" customHeight="false" outlineLevel="0" collapsed="false">
      <c r="A2202" s="0" t="n">
        <v>2137</v>
      </c>
      <c r="B2202" s="0" t="n">
        <v>0.170017</v>
      </c>
      <c r="C2202" s="0" t="n">
        <v>0.996448</v>
      </c>
      <c r="D2202" s="0" t="n">
        <v>1.077138</v>
      </c>
      <c r="E2202" s="0" t="n">
        <v>1.200291</v>
      </c>
      <c r="F2202" s="0" t="n">
        <v>0.019719</v>
      </c>
      <c r="G2202" s="0" t="n">
        <f aca="false">12*Inputs!$B$6*(MIN(1,$H$50*$C2202)*(ic*Inputs!$C$6+pS+fee_fx*Inputs!$D$6-cost_acc-cost_wd*Inputs!$E$6*$E2202-cost_fx*Inputs!$D$6-$F2202)+(1-MIN(1,$H$50*$C2202))*(1-MIN(1,Inputs!$G$6*$D2202)*churn_nonbuyers)*(ic*Inputs!$C$6+fee_wd*Inputs!$E$6*(1-$B2202)+fee_fx*Inputs!$D$6-cost_acc-cost_wd*Inputs!$E$6*(1-$B2202)-cost_fx*Inputs!$D$6))</f>
        <v>222405.396178063</v>
      </c>
      <c r="H2202" s="0" t="n">
        <f aca="false">12*Inputs!$B$7*(MIN(1,$H$51*$C2202)*(ic*Inputs!$C$7+pE+fee_fx*Inputs!$D$7-cost_acc-cost_wd*Inputs!$E$7*$E2202-cost_fx*Inputs!$D$7-$F2202)+(1-MIN(1,$H$51*$C2202))*(1-MIN(1,Inputs!$G$7*$D2202)*churn_nonbuyers)*(ic*Inputs!$C$7+fee_wd*Inputs!$E$7*(1-$B2202)+fee_fx*Inputs!$D$7-cost_acc-cost_wd*Inputs!$E$7*(1-$B2202)-cost_fx*Inputs!$D$7))</f>
        <v>413813.704405786</v>
      </c>
      <c r="I2202" s="0" t="n">
        <f aca="false">12*Inputs!$B$8*(MIN(1,$H$52*$C2202)*(ic*Inputs!$C$8+pT-cost_acc-cost_wd*Inputs!$E$8-cost_fx*Inputs!$D$8-cost_ins)+(1-MIN(1,$H$52*$C2202))*(1-MIN(1,Inputs!$G$8*$D2202)*churn_nonbuyers)*(ic*Inputs!$C$8+fee_wd*Inputs!$E$8*(1-$B2202)+fee_fx*Inputs!$D$8-cost_acc-cost_wd*Inputs!$E$8*(1-$B2202)-cost_fx*Inputs!$D$8))</f>
        <v>167313.031982631</v>
      </c>
      <c r="J2202" s="0" t="n">
        <f aca="false">G2202+H2202+I2202-fixed</f>
        <v>103532.132566481</v>
      </c>
      <c r="K2202" s="0" t="n">
        <f aca="false">12*Inputs!$B$6*(1-MIN(1,Inputs!$G$6*$D2202)*churn_nonbuyers)*(ic*Inputs!$C$6+fee_wd*Inputs!$E$6*(1-$B2202)+fee_fx*Inputs!$D$6-cost_acc-cost_wd*Inputs!$E$6*(1-$B2202)-cost_fx*Inputs!$D$6)</f>
        <v>167578.549713691</v>
      </c>
      <c r="L2202" s="0" t="n">
        <f aca="false">12*Inputs!$B$7*(1-MIN(1,Inputs!$G$7*$D2202)*churn_nonbuyers)*(ic*Inputs!$C$7+fee_wd*Inputs!$E$7*(1-$B2202)+fee_fx*Inputs!$D$7-cost_acc-cost_wd*Inputs!$E$7*(1-$B2202)-cost_fx*Inputs!$D$7)</f>
        <v>366479.620004215</v>
      </c>
      <c r="M2202" s="0" t="n">
        <f aca="false">12*Inputs!$B$8*(1-MIN(1,Inputs!$G$8*$D2202)*churn_nonbuyers)*(ic*Inputs!$C$8+fee_wd*Inputs!$E$8*(1-$B2202)+fee_fx*Inputs!$D$8-cost_acc-cost_wd*Inputs!$E$8*(1-$B2202)-cost_fx*Inputs!$D$8)</f>
        <v>78287.9212772256</v>
      </c>
      <c r="N2202" s="0" t="n">
        <f aca="false">K2202+L2202+I2202-fixed</f>
        <v>1371.20170053747</v>
      </c>
      <c r="O2202" s="0" t="n">
        <f aca="false">K2202+L2202+M2202-fixed</f>
        <v>-87653.9090048684</v>
      </c>
      <c r="P2202" s="0" t="n">
        <f aca="false">12*Inputs!$B$6*(1-MIN(1,Inputs!$F$6*$D2202))*(ic*Inputs!$C$6+flat_fee-cost_acc-cost_wd*Inputs!$E$6*$E2202-cost_fx*Inputs!$D$6)+12*Inputs!$B$7*(1-MIN(1,Inputs!$F$7*$D2202))*(ic*Inputs!$C$7+flat_fee-cost_acc-cost_wd*Inputs!$E$7*$E2202-cost_fx*Inputs!$D$7)+12*Inputs!$B$8*(1-MIN(1,Inputs!$F$8*$D2202))*(ic*Inputs!$C$8+flat_fee-cost_acc-cost_wd*Inputs!$E$8*$E2202-cost_fx*Inputs!$D$8)-fixed</f>
        <v>-55845.97874608</v>
      </c>
    </row>
    <row r="2203" customFormat="false" ht="15" hidden="false" customHeight="false" outlineLevel="0" collapsed="false">
      <c r="A2203" s="0" t="n">
        <v>2138</v>
      </c>
      <c r="B2203" s="0" t="n">
        <v>0.192784</v>
      </c>
      <c r="C2203" s="0" t="n">
        <v>1.086025</v>
      </c>
      <c r="D2203" s="0" t="n">
        <v>1.603199</v>
      </c>
      <c r="E2203" s="0" t="n">
        <v>1.244637</v>
      </c>
      <c r="F2203" s="0" t="n">
        <v>0.407511</v>
      </c>
      <c r="G2203" s="0" t="n">
        <f aca="false">12*Inputs!$B$6*(MIN(1,$H$50*$C2203)*(ic*Inputs!$C$6+pS+fee_fx*Inputs!$D$6-cost_acc-cost_wd*Inputs!$E$6*$E2203-cost_fx*Inputs!$D$6-$F2203)+(1-MIN(1,$H$50*$C2203))*(1-MIN(1,Inputs!$G$6*$D2203)*churn_nonbuyers)*(ic*Inputs!$C$6+fee_wd*Inputs!$E$6*(1-$B2203)+fee_fx*Inputs!$D$6-cost_acc-cost_wd*Inputs!$E$6*(1-$B2203)-cost_fx*Inputs!$D$6))</f>
        <v>209513.549356988</v>
      </c>
      <c r="H2203" s="0" t="n">
        <f aca="false">12*Inputs!$B$7*(MIN(1,$H$51*$C2203)*(ic*Inputs!$C$7+pE+fee_fx*Inputs!$D$7-cost_acc-cost_wd*Inputs!$E$7*$E2203-cost_fx*Inputs!$D$7-$F2203)+(1-MIN(1,$H$51*$C2203))*(1-MIN(1,Inputs!$G$7*$D2203)*churn_nonbuyers)*(ic*Inputs!$C$7+fee_wd*Inputs!$E$7*(1-$B2203)+fee_fx*Inputs!$D$7-cost_acc-cost_wd*Inputs!$E$7*(1-$B2203)-cost_fx*Inputs!$D$7))</f>
        <v>383116.863237521</v>
      </c>
      <c r="I2203" s="0" t="n">
        <f aca="false">12*Inputs!$B$8*(MIN(1,$H$52*$C2203)*(ic*Inputs!$C$8+pT-cost_acc-cost_wd*Inputs!$E$8-cost_fx*Inputs!$D$8-cost_ins)+(1-MIN(1,$H$52*$C2203))*(1-MIN(1,Inputs!$G$8*$D2203)*churn_nonbuyers)*(ic*Inputs!$C$8+fee_wd*Inputs!$E$8*(1-$B2203)+fee_fx*Inputs!$D$8-cost_acc-cost_wd*Inputs!$E$8*(1-$B2203)-cost_fx*Inputs!$D$8))</f>
        <v>156543.9876</v>
      </c>
      <c r="J2203" s="0" t="n">
        <f aca="false">G2203+H2203+I2203-fixed</f>
        <v>49174.4001945094</v>
      </c>
      <c r="K2203" s="0" t="n">
        <f aca="false">12*Inputs!$B$6*(1-MIN(1,Inputs!$G$6*$D2203)*churn_nonbuyers)*(ic*Inputs!$C$6+fee_wd*Inputs!$E$6*(1-$B2203)+fee_fx*Inputs!$D$6-cost_acc-cost_wd*Inputs!$E$6*(1-$B2203)-cost_fx*Inputs!$D$6)</f>
        <v>159904.170115315</v>
      </c>
      <c r="L2203" s="0" t="n">
        <f aca="false">12*Inputs!$B$7*(1-MIN(1,Inputs!$G$7*$D2203)*churn_nonbuyers)*(ic*Inputs!$C$7+fee_wd*Inputs!$E$7*(1-$B2203)+fee_fx*Inputs!$D$7-cost_acc-cost_wd*Inputs!$E$7*(1-$B2203)-cost_fx*Inputs!$D$7)</f>
        <v>357381.996117189</v>
      </c>
      <c r="M2203" s="0" t="n">
        <f aca="false">12*Inputs!$B$8*(1-MIN(1,Inputs!$G$8*$D2203)*churn_nonbuyers)*(ic*Inputs!$C$8+fee_wd*Inputs!$E$8*(1-$B2203)+fee_fx*Inputs!$D$8-cost_acc-cost_wd*Inputs!$E$8*(1-$B2203)-cost_fx*Inputs!$D$8)</f>
        <v>0</v>
      </c>
      <c r="N2203" s="0" t="n">
        <f aca="false">K2203+L2203+I2203-fixed</f>
        <v>-26169.8461674956</v>
      </c>
      <c r="O2203" s="0" t="n">
        <f aca="false">K2203+L2203+M2203-fixed</f>
        <v>-182713.833767496</v>
      </c>
      <c r="P2203" s="0" t="n">
        <f aca="false">12*Inputs!$B$6*(1-MIN(1,Inputs!$F$6*$D2203))*(ic*Inputs!$C$6+flat_fee-cost_acc-cost_wd*Inputs!$E$6*$E2203-cost_fx*Inputs!$D$6)+12*Inputs!$B$7*(1-MIN(1,Inputs!$F$7*$D2203))*(ic*Inputs!$C$7+flat_fee-cost_acc-cost_wd*Inputs!$E$7*$E2203-cost_fx*Inputs!$D$7)+12*Inputs!$B$8*(1-MIN(1,Inputs!$F$8*$D2203))*(ic*Inputs!$C$8+flat_fee-cost_acc-cost_wd*Inputs!$E$8*$E2203-cost_fx*Inputs!$D$8)-fixed</f>
        <v>-339956.43916888</v>
      </c>
    </row>
    <row r="2204" customFormat="false" ht="15" hidden="false" customHeight="false" outlineLevel="0" collapsed="false">
      <c r="A2204" s="0" t="n">
        <v>2139</v>
      </c>
      <c r="B2204" s="0" t="n">
        <v>0.209727</v>
      </c>
      <c r="C2204" s="0" t="n">
        <v>0.715339</v>
      </c>
      <c r="D2204" s="0" t="n">
        <v>1.29877</v>
      </c>
      <c r="E2204" s="0" t="n">
        <v>1.173891</v>
      </c>
      <c r="F2204" s="0" t="n">
        <v>0.156594</v>
      </c>
      <c r="G2204" s="0" t="n">
        <f aca="false">12*Inputs!$B$6*(MIN(1,$H$50*$C2204)*(ic*Inputs!$C$6+pS+fee_fx*Inputs!$D$6-cost_acc-cost_wd*Inputs!$E$6*$E2204-cost_fx*Inputs!$D$6-$F2204)+(1-MIN(1,$H$50*$C2204))*(1-MIN(1,Inputs!$G$6*$D2204)*churn_nonbuyers)*(ic*Inputs!$C$6+fee_wd*Inputs!$E$6*(1-$B2204)+fee_fx*Inputs!$D$6-cost_acc-cost_wd*Inputs!$E$6*(1-$B2204)-cost_fx*Inputs!$D$6))</f>
        <v>198226.011049775</v>
      </c>
      <c r="H2204" s="0" t="n">
        <f aca="false">12*Inputs!$B$7*(MIN(1,$H$51*$C2204)*(ic*Inputs!$C$7+pE+fee_fx*Inputs!$D$7-cost_acc-cost_wd*Inputs!$E$7*$E2204-cost_fx*Inputs!$D$7-$F2204)+(1-MIN(1,$H$51*$C2204))*(1-MIN(1,Inputs!$G$7*$D2204)*churn_nonbuyers)*(ic*Inputs!$C$7+fee_wd*Inputs!$E$7*(1-$B2204)+fee_fx*Inputs!$D$7-cost_acc-cost_wd*Inputs!$E$7*(1-$B2204)-cost_fx*Inputs!$D$7))</f>
        <v>391275.484410695</v>
      </c>
      <c r="I2204" s="0" t="n">
        <f aca="false">12*Inputs!$B$8*(MIN(1,$H$52*$C2204)*(ic*Inputs!$C$8+pT-cost_acc-cost_wd*Inputs!$E$8-cost_fx*Inputs!$D$8-cost_ins)+(1-MIN(1,$H$52*$C2204))*(1-MIN(1,Inputs!$G$8*$D2204)*churn_nonbuyers)*(ic*Inputs!$C$8+fee_wd*Inputs!$E$8*(1-$B2204)+fee_fx*Inputs!$D$8-cost_acc-cost_wd*Inputs!$E$8*(1-$B2204)-cost_fx*Inputs!$D$8))</f>
        <v>117461.804168396</v>
      </c>
      <c r="J2204" s="0" t="n">
        <f aca="false">G2204+H2204+I2204-fixed</f>
        <v>6963.29962886579</v>
      </c>
      <c r="K2204" s="0" t="n">
        <f aca="false">12*Inputs!$B$6*(1-MIN(1,Inputs!$G$6*$D2204)*churn_nonbuyers)*(ic*Inputs!$C$6+fee_wd*Inputs!$E$6*(1-$B2204)+fee_fx*Inputs!$D$6-cost_acc-cost_wd*Inputs!$E$6*(1-$B2204)-cost_fx*Inputs!$D$6)</f>
        <v>160268.897777688</v>
      </c>
      <c r="L2204" s="0" t="n">
        <f aca="false">12*Inputs!$B$7*(1-MIN(1,Inputs!$G$7*$D2204)*churn_nonbuyers)*(ic*Inputs!$C$7+fee_wd*Inputs!$E$7*(1-$B2204)+fee_fx*Inputs!$D$7-cost_acc-cost_wd*Inputs!$E$7*(1-$B2204)-cost_fx*Inputs!$D$7)</f>
        <v>358466.102506613</v>
      </c>
      <c r="M2204" s="0" t="n">
        <f aca="false">12*Inputs!$B$8*(1-MIN(1,Inputs!$G$8*$D2204)*churn_nonbuyers)*(ic*Inputs!$C$8+fee_wd*Inputs!$E$8*(1-$B2204)+fee_fx*Inputs!$D$8-cost_acc-cost_wd*Inputs!$E$8*(1-$B2204)-cost_fx*Inputs!$D$8)</f>
        <v>28742.342162544</v>
      </c>
      <c r="N2204" s="0" t="n">
        <f aca="false">K2204+L2204+I2204-fixed</f>
        <v>-63803.1955473037</v>
      </c>
      <c r="O2204" s="0" t="n">
        <f aca="false">K2204+L2204+M2204-fixed</f>
        <v>-152522.657553155</v>
      </c>
      <c r="P2204" s="0" t="n">
        <f aca="false">12*Inputs!$B$6*(1-MIN(1,Inputs!$F$6*$D2204))*(ic*Inputs!$C$6+flat_fee-cost_acc-cost_wd*Inputs!$E$6*$E2204-cost_fx*Inputs!$D$6)+12*Inputs!$B$7*(1-MIN(1,Inputs!$F$7*$D2204))*(ic*Inputs!$C$7+flat_fee-cost_acc-cost_wd*Inputs!$E$7*$E2204-cost_fx*Inputs!$D$7)+12*Inputs!$B$8*(1-MIN(1,Inputs!$F$8*$D2204))*(ic*Inputs!$C$8+flat_fee-cost_acc-cost_wd*Inputs!$E$8*$E2204-cost_fx*Inputs!$D$8)-fixed</f>
        <v>-160664.8611832</v>
      </c>
    </row>
    <row r="2205" customFormat="false" ht="15" hidden="false" customHeight="false" outlineLevel="0" collapsed="false">
      <c r="A2205" s="0" t="n">
        <v>2140</v>
      </c>
      <c r="B2205" s="0" t="n">
        <v>0.274996</v>
      </c>
      <c r="C2205" s="0" t="n">
        <v>0.807766</v>
      </c>
      <c r="D2205" s="0" t="n">
        <v>0.730848</v>
      </c>
      <c r="E2205" s="0" t="n">
        <v>1.231466</v>
      </c>
      <c r="F2205" s="0" t="n">
        <v>0.066161</v>
      </c>
      <c r="G2205" s="0" t="n">
        <f aca="false">12*Inputs!$B$6*(MIN(1,$H$50*$C2205)*(ic*Inputs!$C$6+pS+fee_fx*Inputs!$D$6-cost_acc-cost_wd*Inputs!$E$6*$E2205-cost_fx*Inputs!$D$6-$F2205)+(1-MIN(1,$H$50*$C2205))*(1-MIN(1,Inputs!$G$6*$D2205)*churn_nonbuyers)*(ic*Inputs!$C$6+fee_wd*Inputs!$E$6*(1-$B2205)+fee_fx*Inputs!$D$6-cost_acc-cost_wd*Inputs!$E$6*(1-$B2205)-cost_fx*Inputs!$D$6))</f>
        <v>199824.299932447</v>
      </c>
      <c r="H2205" s="0" t="n">
        <f aca="false">12*Inputs!$B$7*(MIN(1,$H$51*$C2205)*(ic*Inputs!$C$7+pE+fee_fx*Inputs!$D$7-cost_acc-cost_wd*Inputs!$E$7*$E2205-cost_fx*Inputs!$D$7-$F2205)+(1-MIN(1,$H$51*$C2205))*(1-MIN(1,Inputs!$G$7*$D2205)*churn_nonbuyers)*(ic*Inputs!$C$7+fee_wd*Inputs!$E$7*(1-$B2205)+fee_fx*Inputs!$D$7-cost_acc-cost_wd*Inputs!$E$7*(1-$B2205)-cost_fx*Inputs!$D$7))</f>
        <v>392443.906310086</v>
      </c>
      <c r="I2205" s="0" t="n">
        <f aca="false">12*Inputs!$B$8*(MIN(1,$H$52*$C2205)*(ic*Inputs!$C$8+pT-cost_acc-cost_wd*Inputs!$E$8-cost_fx*Inputs!$D$8-cost_ins)+(1-MIN(1,$H$52*$C2205))*(1-MIN(1,Inputs!$G$8*$D2205)*churn_nonbuyers)*(ic*Inputs!$C$8+fee_wd*Inputs!$E$8*(1-$B2205)+fee_fx*Inputs!$D$8-cost_acc-cost_wd*Inputs!$E$8*(1-$B2205)-cost_fx*Inputs!$D$8))</f>
        <v>182909.402776188</v>
      </c>
      <c r="J2205" s="0" t="n">
        <f aca="false">G2205+H2205+I2205-fixed</f>
        <v>75177.6090187209</v>
      </c>
      <c r="K2205" s="0" t="n">
        <f aca="false">12*Inputs!$B$6*(1-MIN(1,Inputs!$G$6*$D2205)*churn_nonbuyers)*(ic*Inputs!$C$6+fee_wd*Inputs!$E$6*(1-$B2205)+fee_fx*Inputs!$D$6-cost_acc-cost_wd*Inputs!$E$6*(1-$B2205)-cost_fx*Inputs!$D$6)</f>
        <v>156080.686151578</v>
      </c>
      <c r="L2205" s="0" t="n">
        <f aca="false">12*Inputs!$B$7*(1-MIN(1,Inputs!$G$7*$D2205)*churn_nonbuyers)*(ic*Inputs!$C$7+fee_wd*Inputs!$E$7*(1-$B2205)+fee_fx*Inputs!$D$7-cost_acc-cost_wd*Inputs!$E$7*(1-$B2205)-cost_fx*Inputs!$D$7)</f>
        <v>355628.473386947</v>
      </c>
      <c r="M2205" s="0" t="n">
        <f aca="false">12*Inputs!$B$8*(1-MIN(1,Inputs!$G$8*$D2205)*churn_nonbuyers)*(ic*Inputs!$C$8+fee_wd*Inputs!$E$8*(1-$B2205)+fee_fx*Inputs!$D$8-cost_acc-cost_wd*Inputs!$E$8*(1-$B2205)-cost_fx*Inputs!$D$8)</f>
        <v>152968.978254029</v>
      </c>
      <c r="N2205" s="0" t="n">
        <f aca="false">K2205+L2205+I2205-fixed</f>
        <v>-5381.43768528779</v>
      </c>
      <c r="O2205" s="0" t="n">
        <f aca="false">K2205+L2205+M2205-fixed</f>
        <v>-35321.8622074471</v>
      </c>
      <c r="P2205" s="0" t="n">
        <f aca="false">12*Inputs!$B$6*(1-MIN(1,Inputs!$F$6*$D2205))*(ic*Inputs!$C$6+flat_fee-cost_acc-cost_wd*Inputs!$E$6*$E2205-cost_fx*Inputs!$D$6)+12*Inputs!$B$7*(1-MIN(1,Inputs!$F$7*$D2205))*(ic*Inputs!$C$7+flat_fee-cost_acc-cost_wd*Inputs!$E$7*$E2205-cost_fx*Inputs!$D$7)+12*Inputs!$B$8*(1-MIN(1,Inputs!$F$8*$D2205))*(ic*Inputs!$C$8+flat_fee-cost_acc-cost_wd*Inputs!$E$8*$E2205-cost_fx*Inputs!$D$8)-fixed</f>
        <v>107309.14821632</v>
      </c>
    </row>
    <row r="2206" customFormat="false" ht="15" hidden="false" customHeight="false" outlineLevel="0" collapsed="false">
      <c r="A2206" s="0" t="n">
        <v>2141</v>
      </c>
      <c r="B2206" s="0" t="n">
        <v>0.240152</v>
      </c>
      <c r="C2206" s="0" t="n">
        <v>1.070159</v>
      </c>
      <c r="D2206" s="0" t="n">
        <v>1.27566</v>
      </c>
      <c r="E2206" s="0" t="n">
        <v>1.25863</v>
      </c>
      <c r="F2206" s="0" t="n">
        <v>0.137207</v>
      </c>
      <c r="G2206" s="0" t="n">
        <f aca="false">12*Inputs!$B$6*(MIN(1,$H$50*$C2206)*(ic*Inputs!$C$6+pS+fee_fx*Inputs!$D$6-cost_acc-cost_wd*Inputs!$E$6*$E2206-cost_fx*Inputs!$D$6-$F2206)+(1-MIN(1,$H$50*$C2206))*(1-MIN(1,Inputs!$G$6*$D2206)*churn_nonbuyers)*(ic*Inputs!$C$6+fee_wd*Inputs!$E$6*(1-$B2206)+fee_fx*Inputs!$D$6-cost_acc-cost_wd*Inputs!$E$6*(1-$B2206)-cost_fx*Inputs!$D$6))</f>
        <v>211872.523671128</v>
      </c>
      <c r="H2206" s="0" t="n">
        <f aca="false">12*Inputs!$B$7*(MIN(1,$H$51*$C2206)*(ic*Inputs!$C$7+pE+fee_fx*Inputs!$D$7-cost_acc-cost_wd*Inputs!$E$7*$E2206-cost_fx*Inputs!$D$7-$F2206)+(1-MIN(1,$H$51*$C2206))*(1-MIN(1,Inputs!$G$7*$D2206)*churn_nonbuyers)*(ic*Inputs!$C$7+fee_wd*Inputs!$E$7*(1-$B2206)+fee_fx*Inputs!$D$7-cost_acc-cost_wd*Inputs!$E$7*(1-$B2206)-cost_fx*Inputs!$D$7))</f>
        <v>396035.728981241</v>
      </c>
      <c r="I2206" s="0" t="n">
        <f aca="false">12*Inputs!$B$8*(MIN(1,$H$52*$C2206)*(ic*Inputs!$C$8+pT-cost_acc-cost_wd*Inputs!$E$8-cost_fx*Inputs!$D$8-cost_ins)+(1-MIN(1,$H$52*$C2206))*(1-MIN(1,Inputs!$G$8*$D2206)*churn_nonbuyers)*(ic*Inputs!$C$8+fee_wd*Inputs!$E$8*(1-$B2206)+fee_fx*Inputs!$D$8-cost_acc-cost_wd*Inputs!$E$8*(1-$B2206)-cost_fx*Inputs!$D$8))</f>
        <v>162712.787180937</v>
      </c>
      <c r="J2206" s="0" t="n">
        <f aca="false">G2206+H2206+I2206-fixed</f>
        <v>70621.0398333066</v>
      </c>
      <c r="K2206" s="0" t="n">
        <f aca="false">12*Inputs!$B$6*(1-MIN(1,Inputs!$G$6*$D2206)*churn_nonbuyers)*(ic*Inputs!$C$6+fee_wd*Inputs!$E$6*(1-$B2206)+fee_fx*Inputs!$D$6-cost_acc-cost_wd*Inputs!$E$6*(1-$B2206)-cost_fx*Inputs!$D$6)</f>
        <v>156365.195762304</v>
      </c>
      <c r="L2206" s="0" t="n">
        <f aca="false">12*Inputs!$B$7*(1-MIN(1,Inputs!$G$7*$D2206)*churn_nonbuyers)*(ic*Inputs!$C$7+fee_wd*Inputs!$E$7*(1-$B2206)+fee_fx*Inputs!$D$7-cost_acc-cost_wd*Inputs!$E$7*(1-$B2206)-cost_fx*Inputs!$D$7)</f>
        <v>354511.170577383</v>
      </c>
      <c r="M2206" s="0" t="n">
        <f aca="false">12*Inputs!$B$8*(1-MIN(1,Inputs!$G$8*$D2206)*churn_nonbuyers)*(ic*Inputs!$C$8+fee_wd*Inputs!$E$8*(1-$B2206)+fee_fx*Inputs!$D$8-cost_acc-cost_wd*Inputs!$E$8*(1-$B2206)-cost_fx*Inputs!$D$8)</f>
        <v>33703.344490752</v>
      </c>
      <c r="N2206" s="0" t="n">
        <f aca="false">K2206+L2206+I2206-fixed</f>
        <v>-26410.8464793765</v>
      </c>
      <c r="O2206" s="0" t="n">
        <f aca="false">K2206+L2206+M2206-fixed</f>
        <v>-155420.289169562</v>
      </c>
      <c r="P2206" s="0" t="n">
        <f aca="false">12*Inputs!$B$6*(1-MIN(1,Inputs!$F$6*$D2206))*(ic*Inputs!$C$6+flat_fee-cost_acc-cost_wd*Inputs!$E$6*$E2206-cost_fx*Inputs!$D$6)+12*Inputs!$B$7*(1-MIN(1,Inputs!$F$7*$D2206))*(ic*Inputs!$C$7+flat_fee-cost_acc-cost_wd*Inputs!$E$7*$E2206-cost_fx*Inputs!$D$7)+12*Inputs!$B$8*(1-MIN(1,Inputs!$F$8*$D2206))*(ic*Inputs!$C$8+flat_fee-cost_acc-cost_wd*Inputs!$E$8*$E2206-cost_fx*Inputs!$D$8)-fixed</f>
        <v>-179598.005488</v>
      </c>
    </row>
    <row r="2207" customFormat="false" ht="15" hidden="false" customHeight="false" outlineLevel="0" collapsed="false">
      <c r="A2207" s="0" t="n">
        <v>2142</v>
      </c>
      <c r="B2207" s="0" t="n">
        <v>0.472365</v>
      </c>
      <c r="C2207" s="0" t="n">
        <v>0.82713</v>
      </c>
      <c r="D2207" s="0" t="n">
        <v>0.646811</v>
      </c>
      <c r="E2207" s="0" t="n">
        <v>1.080036</v>
      </c>
      <c r="F2207" s="0" t="n">
        <v>0.154336</v>
      </c>
      <c r="G2207" s="0" t="n">
        <f aca="false">12*Inputs!$B$6*(MIN(1,$H$50*$C2207)*(ic*Inputs!$C$6+pS+fee_fx*Inputs!$D$6-cost_acc-cost_wd*Inputs!$E$6*$E2207-cost_fx*Inputs!$D$6-$F2207)+(1-MIN(1,$H$50*$C2207))*(1-MIN(1,Inputs!$G$6*$D2207)*churn_nonbuyers)*(ic*Inputs!$C$6+fee_wd*Inputs!$E$6*(1-$B2207)+fee_fx*Inputs!$D$6-cost_acc-cost_wd*Inputs!$E$6*(1-$B2207)-cost_fx*Inputs!$D$6))</f>
        <v>177031.885806753</v>
      </c>
      <c r="H2207" s="0" t="n">
        <f aca="false">12*Inputs!$B$7*(MIN(1,$H$51*$C2207)*(ic*Inputs!$C$7+pE+fee_fx*Inputs!$D$7-cost_acc-cost_wd*Inputs!$E$7*$E2207-cost_fx*Inputs!$D$7-$F2207)+(1-MIN(1,$H$51*$C2207))*(1-MIN(1,Inputs!$G$7*$D2207)*churn_nonbuyers)*(ic*Inputs!$C$7+fee_wd*Inputs!$E$7*(1-$B2207)+fee_fx*Inputs!$D$7-cost_acc-cost_wd*Inputs!$E$7*(1-$B2207)-cost_fx*Inputs!$D$7))</f>
        <v>385519.103788681</v>
      </c>
      <c r="I2207" s="0" t="n">
        <f aca="false">12*Inputs!$B$8*(MIN(1,$H$52*$C2207)*(ic*Inputs!$C$8+pT-cost_acc-cost_wd*Inputs!$E$8-cost_fx*Inputs!$D$8-cost_ins)+(1-MIN(1,$H$52*$C2207))*(1-MIN(1,Inputs!$G$8*$D2207)*churn_nonbuyers)*(ic*Inputs!$C$8+fee_wd*Inputs!$E$8*(1-$B2207)+fee_fx*Inputs!$D$8-cost_acc-cost_wd*Inputs!$E$8*(1-$B2207)-cost_fx*Inputs!$D$8))</f>
        <v>189201.286433631</v>
      </c>
      <c r="J2207" s="0" t="n">
        <f aca="false">G2207+H2207+I2207-fixed</f>
        <v>51752.2760290649</v>
      </c>
      <c r="K2207" s="0" t="n">
        <f aca="false">12*Inputs!$B$6*(1-MIN(1,Inputs!$G$6*$D2207)*churn_nonbuyers)*(ic*Inputs!$C$6+fee_wd*Inputs!$E$6*(1-$B2207)+fee_fx*Inputs!$D$6-cost_acc-cost_wd*Inputs!$E$6*(1-$B2207)-cost_fx*Inputs!$D$6)</f>
        <v>129259.407441708</v>
      </c>
      <c r="L2207" s="0" t="n">
        <f aca="false">12*Inputs!$B$7*(1-MIN(1,Inputs!$G$7*$D2207)*churn_nonbuyers)*(ic*Inputs!$C$7+fee_wd*Inputs!$E$7*(1-$B2207)+fee_fx*Inputs!$D$7-cost_acc-cost_wd*Inputs!$E$7*(1-$B2207)-cost_fx*Inputs!$D$7)</f>
        <v>328675.507537025</v>
      </c>
      <c r="M2207" s="0" t="n">
        <f aca="false">12*Inputs!$B$8*(1-MIN(1,Inputs!$G$8*$D2207)*churn_nonbuyers)*(ic*Inputs!$C$8+fee_wd*Inputs!$E$8*(1-$B2207)+fee_fx*Inputs!$D$8-cost_acc-cost_wd*Inputs!$E$8*(1-$B2207)-cost_fx*Inputs!$D$8)</f>
        <v>166208.940221304</v>
      </c>
      <c r="N2207" s="0" t="n">
        <f aca="false">K2207+L2207+I2207-fixed</f>
        <v>-52863.7985876363</v>
      </c>
      <c r="O2207" s="0" t="n">
        <f aca="false">K2207+L2207+M2207-fixed</f>
        <v>-75856.1447999632</v>
      </c>
      <c r="P2207" s="0" t="n">
        <f aca="false">12*Inputs!$B$6*(1-MIN(1,Inputs!$F$6*$D2207))*(ic*Inputs!$C$6+flat_fee-cost_acc-cost_wd*Inputs!$E$6*$E2207-cost_fx*Inputs!$D$6)+12*Inputs!$B$7*(1-MIN(1,Inputs!$F$7*$D2207))*(ic*Inputs!$C$7+flat_fee-cost_acc-cost_wd*Inputs!$E$7*$E2207-cost_fx*Inputs!$D$7)+12*Inputs!$B$8*(1-MIN(1,Inputs!$F$8*$D2207))*(ic*Inputs!$C$8+flat_fee-cost_acc-cost_wd*Inputs!$E$8*$E2207-cost_fx*Inputs!$D$8)-fixed</f>
        <v>228285.33403904</v>
      </c>
    </row>
    <row r="2208" customFormat="false" ht="15" hidden="false" customHeight="false" outlineLevel="0" collapsed="false">
      <c r="A2208" s="0" t="n">
        <v>2143</v>
      </c>
      <c r="B2208" s="0" t="n">
        <v>0.164545</v>
      </c>
      <c r="C2208" s="0" t="n">
        <v>0.903621</v>
      </c>
      <c r="D2208" s="0" t="n">
        <v>0.646195</v>
      </c>
      <c r="E2208" s="0" t="n">
        <v>1.1962</v>
      </c>
      <c r="F2208" s="0" t="n">
        <v>0.173876</v>
      </c>
      <c r="G2208" s="0" t="n">
        <f aca="false">12*Inputs!$B$6*(MIN(1,$H$50*$C2208)*(ic*Inputs!$C$6+pS+fee_fx*Inputs!$D$6-cost_acc-cost_wd*Inputs!$E$6*$E2208-cost_fx*Inputs!$D$6-$F2208)+(1-MIN(1,$H$50*$C2208))*(1-MIN(1,Inputs!$G$6*$D2208)*churn_nonbuyers)*(ic*Inputs!$C$6+fee_wd*Inputs!$E$6*(1-$B2208)+fee_fx*Inputs!$D$6-cost_acc-cost_wd*Inputs!$E$6*(1-$B2208)-cost_fx*Inputs!$D$6))</f>
        <v>218421.435318065</v>
      </c>
      <c r="H2208" s="0" t="n">
        <f aca="false">12*Inputs!$B$7*(MIN(1,$H$51*$C2208)*(ic*Inputs!$C$7+pE+fee_fx*Inputs!$D$7-cost_acc-cost_wd*Inputs!$E$7*$E2208-cost_fx*Inputs!$D$7-$F2208)+(1-MIN(1,$H$51*$C2208))*(1-MIN(1,Inputs!$G$7*$D2208)*churn_nonbuyers)*(ic*Inputs!$C$7+fee_wd*Inputs!$E$7*(1-$B2208)+fee_fx*Inputs!$D$7-cost_acc-cost_wd*Inputs!$E$7*(1-$B2208)-cost_fx*Inputs!$D$7))</f>
        <v>405426.232188205</v>
      </c>
      <c r="I2208" s="0" t="n">
        <f aca="false">12*Inputs!$B$8*(MIN(1,$H$52*$C2208)*(ic*Inputs!$C$8+pT-cost_acc-cost_wd*Inputs!$E$8-cost_fx*Inputs!$D$8-cost_ins)+(1-MIN(1,$H$52*$C2208))*(1-MIN(1,Inputs!$G$8*$D2208)*churn_nonbuyers)*(ic*Inputs!$C$8+fee_wd*Inputs!$E$8*(1-$B2208)+fee_fx*Inputs!$D$8-cost_acc-cost_wd*Inputs!$E$8*(1-$B2208)-cost_fx*Inputs!$D$8))</f>
        <v>194349.191065098</v>
      </c>
      <c r="J2208" s="0" t="n">
        <f aca="false">G2208+H2208+I2208-fixed</f>
        <v>118196.858571368</v>
      </c>
      <c r="K2208" s="0" t="n">
        <f aca="false">12*Inputs!$B$6*(1-MIN(1,Inputs!$G$6*$D2208)*churn_nonbuyers)*(ic*Inputs!$C$6+fee_wd*Inputs!$E$6*(1-$B2208)+fee_fx*Inputs!$D$6-cost_acc-cost_wd*Inputs!$E$6*(1-$B2208)-cost_fx*Inputs!$D$6)</f>
        <v>172157.43712518</v>
      </c>
      <c r="L2208" s="0" t="n">
        <f aca="false">12*Inputs!$B$7*(1-MIN(1,Inputs!$G$7*$D2208)*churn_nonbuyers)*(ic*Inputs!$C$7+fee_wd*Inputs!$E$7*(1-$B2208)+fee_fx*Inputs!$D$7-cost_acc-cost_wd*Inputs!$E$7*(1-$B2208)-cost_fx*Inputs!$D$7)</f>
        <v>372148.482915108</v>
      </c>
      <c r="M2208" s="0" t="n">
        <f aca="false">12*Inputs!$B$8*(1-MIN(1,Inputs!$G$8*$D2208)*churn_nonbuyers)*(ic*Inputs!$C$8+fee_wd*Inputs!$E$8*(1-$B2208)+fee_fx*Inputs!$D$8-cost_acc-cost_wd*Inputs!$E$8*(1-$B2208)-cost_fx*Inputs!$D$8)</f>
        <v>174431.83245084</v>
      </c>
      <c r="N2208" s="0" t="n">
        <f aca="false">K2208+L2208+I2208-fixed</f>
        <v>38655.1111053858</v>
      </c>
      <c r="O2208" s="0" t="n">
        <f aca="false">K2208+L2208+M2208-fixed</f>
        <v>18737.7524911282</v>
      </c>
      <c r="P2208" s="0" t="n">
        <f aca="false">12*Inputs!$B$6*(1-MIN(1,Inputs!$F$6*$D2208))*(ic*Inputs!$C$6+flat_fee-cost_acc-cost_wd*Inputs!$E$6*$E2208-cost_fx*Inputs!$D$6)+12*Inputs!$B$7*(1-MIN(1,Inputs!$F$7*$D2208))*(ic*Inputs!$C$7+flat_fee-cost_acc-cost_wd*Inputs!$E$7*$E2208-cost_fx*Inputs!$D$7)+12*Inputs!$B$8*(1-MIN(1,Inputs!$F$8*$D2208))*(ic*Inputs!$C$8+flat_fee-cost_acc-cost_wd*Inputs!$E$8*$E2208-cost_fx*Inputs!$D$8)-fixed</f>
        <v>168574.1762</v>
      </c>
    </row>
    <row r="2209" customFormat="false" ht="15" hidden="false" customHeight="false" outlineLevel="0" collapsed="false">
      <c r="A2209" s="0" t="n">
        <v>2144</v>
      </c>
      <c r="B2209" s="0" t="n">
        <v>0.174867</v>
      </c>
      <c r="C2209" s="0" t="n">
        <v>0.877431</v>
      </c>
      <c r="D2209" s="0" t="n">
        <v>1.39472</v>
      </c>
      <c r="E2209" s="0" t="n">
        <v>1.197187</v>
      </c>
      <c r="F2209" s="0" t="n">
        <v>0.173531</v>
      </c>
      <c r="G2209" s="0" t="n">
        <f aca="false">12*Inputs!$B$6*(MIN(1,$H$50*$C2209)*(ic*Inputs!$C$6+pS+fee_fx*Inputs!$D$6-cost_acc-cost_wd*Inputs!$E$6*$E2209-cost_fx*Inputs!$D$6-$F2209)+(1-MIN(1,$H$50*$C2209))*(1-MIN(1,Inputs!$G$6*$D2209)*churn_nonbuyers)*(ic*Inputs!$C$6+fee_wd*Inputs!$E$6*(1-$B2209)+fee_fx*Inputs!$D$6-cost_acc-cost_wd*Inputs!$E$6*(1-$B2209)-cost_fx*Inputs!$D$6))</f>
        <v>209590.955421694</v>
      </c>
      <c r="H2209" s="0" t="n">
        <f aca="false">12*Inputs!$B$7*(MIN(1,$H$51*$C2209)*(ic*Inputs!$C$7+pE+fee_fx*Inputs!$D$7-cost_acc-cost_wd*Inputs!$E$7*$E2209-cost_fx*Inputs!$D$7-$F2209)+(1-MIN(1,$H$51*$C2209))*(1-MIN(1,Inputs!$G$7*$D2209)*churn_nonbuyers)*(ic*Inputs!$C$7+fee_wd*Inputs!$E$7*(1-$B2209)+fee_fx*Inputs!$D$7-cost_acc-cost_wd*Inputs!$E$7*(1-$B2209)-cost_fx*Inputs!$D$7))</f>
        <v>397924.005143506</v>
      </c>
      <c r="I2209" s="0" t="n">
        <f aca="false">12*Inputs!$B$8*(MIN(1,$H$52*$C2209)*(ic*Inputs!$C$8+pT-cost_acc-cost_wd*Inputs!$E$8-cost_fx*Inputs!$D$8-cost_ins)+(1-MIN(1,$H$52*$C2209))*(1-MIN(1,Inputs!$G$8*$D2209)*churn_nonbuyers)*(ic*Inputs!$C$8+fee_wd*Inputs!$E$8*(1-$B2209)+fee_fx*Inputs!$D$8-cost_acc-cost_wd*Inputs!$E$8*(1-$B2209)-cost_fx*Inputs!$D$8))</f>
        <v>129383.589158082</v>
      </c>
      <c r="J2209" s="0" t="n">
        <f aca="false">G2209+H2209+I2209-fixed</f>
        <v>36898.549723282</v>
      </c>
      <c r="K2209" s="0" t="n">
        <f aca="false">12*Inputs!$B$6*(1-MIN(1,Inputs!$G$6*$D2209)*churn_nonbuyers)*(ic*Inputs!$C$6+fee_wd*Inputs!$E$6*(1-$B2209)+fee_fx*Inputs!$D$6-cost_acc-cost_wd*Inputs!$E$6*(1-$B2209)-cost_fx*Inputs!$D$6)</f>
        <v>164116.386016128</v>
      </c>
      <c r="L2209" s="0" t="n">
        <f aca="false">12*Inputs!$B$7*(1-MIN(1,Inputs!$G$7*$D2209)*churn_nonbuyers)*(ic*Inputs!$C$7+fee_wd*Inputs!$E$7*(1-$B2209)+fee_fx*Inputs!$D$7-cost_acc-cost_wd*Inputs!$E$7*(1-$B2209)-cost_fx*Inputs!$D$7)</f>
        <v>362202.225849677</v>
      </c>
      <c r="M2209" s="0" t="n">
        <f aca="false">12*Inputs!$B$8*(1-MIN(1,Inputs!$G$8*$D2209)*churn_nonbuyers)*(ic*Inputs!$C$8+fee_wd*Inputs!$E$8*(1-$B2209)+fee_fx*Inputs!$D$8-cost_acc-cost_wd*Inputs!$E$8*(1-$B2209)-cost_fx*Inputs!$D$8)</f>
        <v>7535.47927526402</v>
      </c>
      <c r="N2209" s="0" t="n">
        <f aca="false">K2209+L2209+I2209-fixed</f>
        <v>-44297.7989761132</v>
      </c>
      <c r="O2209" s="0" t="n">
        <f aca="false">K2209+L2209+M2209-fixed</f>
        <v>-166145.908858931</v>
      </c>
      <c r="P2209" s="0" t="n">
        <f aca="false">12*Inputs!$B$6*(1-MIN(1,Inputs!$F$6*$D2209))*(ic*Inputs!$C$6+flat_fee-cost_acc-cost_wd*Inputs!$E$6*$E2209-cost_fx*Inputs!$D$6)+12*Inputs!$B$7*(1-MIN(1,Inputs!$F$7*$D2209))*(ic*Inputs!$C$7+flat_fee-cost_acc-cost_wd*Inputs!$E$7*$E2209-cost_fx*Inputs!$D$7)+12*Inputs!$B$8*(1-MIN(1,Inputs!$F$8*$D2209))*(ic*Inputs!$C$8+flat_fee-cost_acc-cost_wd*Inputs!$E$8*$E2209-cost_fx*Inputs!$D$8)-fixed</f>
        <v>-218626.3675264</v>
      </c>
    </row>
    <row r="2210" customFormat="false" ht="15" hidden="false" customHeight="false" outlineLevel="0" collapsed="false">
      <c r="A2210" s="0" t="n">
        <v>2145</v>
      </c>
      <c r="B2210" s="0" t="n">
        <v>0.212154</v>
      </c>
      <c r="C2210" s="0" t="n">
        <v>1.00212</v>
      </c>
      <c r="D2210" s="0" t="n">
        <v>1.643089</v>
      </c>
      <c r="E2210" s="0" t="n">
        <v>1.363622</v>
      </c>
      <c r="F2210" s="0" t="n">
        <v>0.212153</v>
      </c>
      <c r="G2210" s="0" t="n">
        <f aca="false">12*Inputs!$B$6*(MIN(1,$H$50*$C2210)*(ic*Inputs!$C$6+pS+fee_fx*Inputs!$D$6-cost_acc-cost_wd*Inputs!$E$6*$E2210-cost_fx*Inputs!$D$6-$F2210)+(1-MIN(1,$H$50*$C2210))*(1-MIN(1,Inputs!$G$6*$D2210)*churn_nonbuyers)*(ic*Inputs!$C$6+fee_wd*Inputs!$E$6*(1-$B2210)+fee_fx*Inputs!$D$6-cost_acc-cost_wd*Inputs!$E$6*(1-$B2210)-cost_fx*Inputs!$D$6))</f>
        <v>204770.342755593</v>
      </c>
      <c r="H2210" s="0" t="n">
        <f aca="false">12*Inputs!$B$7*(MIN(1,$H$51*$C2210)*(ic*Inputs!$C$7+pE+fee_fx*Inputs!$D$7-cost_acc-cost_wd*Inputs!$E$7*$E2210-cost_fx*Inputs!$D$7-$F2210)+(1-MIN(1,$H$51*$C2210))*(1-MIN(1,Inputs!$G$7*$D2210)*churn_nonbuyers)*(ic*Inputs!$C$7+fee_wd*Inputs!$E$7*(1-$B2210)+fee_fx*Inputs!$D$7-cost_acc-cost_wd*Inputs!$E$7*(1-$B2210)-cost_fx*Inputs!$D$7))</f>
        <v>376810.94693406</v>
      </c>
      <c r="I2210" s="0" t="n">
        <f aca="false">12*Inputs!$B$8*(MIN(1,$H$52*$C2210)*(ic*Inputs!$C$8+pT-cost_acc-cost_wd*Inputs!$E$8-cost_fx*Inputs!$D$8-cost_ins)+(1-MIN(1,$H$52*$C2210))*(1-MIN(1,Inputs!$G$8*$D2210)*churn_nonbuyers)*(ic*Inputs!$C$8+fee_wd*Inputs!$E$8*(1-$B2210)+fee_fx*Inputs!$D$8-cost_acc-cost_wd*Inputs!$E$8*(1-$B2210)-cost_fx*Inputs!$D$8))</f>
        <v>144449.58528</v>
      </c>
      <c r="J2210" s="0" t="n">
        <f aca="false">G2210+H2210+I2210-fixed</f>
        <v>26030.8749696532</v>
      </c>
      <c r="K2210" s="0" t="n">
        <f aca="false">12*Inputs!$B$6*(1-MIN(1,Inputs!$G$6*$D2210)*churn_nonbuyers)*(ic*Inputs!$C$6+fee_wd*Inputs!$E$6*(1-$B2210)+fee_fx*Inputs!$D$6-cost_acc-cost_wd*Inputs!$E$6*(1-$B2210)-cost_fx*Inputs!$D$6)</f>
        <v>156997.319786683</v>
      </c>
      <c r="L2210" s="0" t="n">
        <f aca="false">12*Inputs!$B$7*(1-MIN(1,Inputs!$G$7*$D2210)*churn_nonbuyers)*(ic*Inputs!$C$7+fee_wd*Inputs!$E$7*(1-$B2210)+fee_fx*Inputs!$D$7-cost_acc-cost_wd*Inputs!$E$7*(1-$B2210)-cost_fx*Inputs!$D$7)</f>
        <v>354280.91920001</v>
      </c>
      <c r="M2210" s="0" t="n">
        <f aca="false">12*Inputs!$B$8*(1-MIN(1,Inputs!$G$8*$D2210)*churn_nonbuyers)*(ic*Inputs!$C$8+fee_wd*Inputs!$E$8*(1-$B2210)+fee_fx*Inputs!$D$8-cost_acc-cost_wd*Inputs!$E$8*(1-$B2210)-cost_fx*Inputs!$D$8)</f>
        <v>0</v>
      </c>
      <c r="N2210" s="0" t="n">
        <f aca="false">K2210+L2210+I2210-fixed</f>
        <v>-44272.1757333069</v>
      </c>
      <c r="O2210" s="0" t="n">
        <f aca="false">K2210+L2210+M2210-fixed</f>
        <v>-188721.761013307</v>
      </c>
      <c r="P2210" s="0" t="n">
        <f aca="false">12*Inputs!$B$6*(1-MIN(1,Inputs!$F$6*$D2210))*(ic*Inputs!$C$6+flat_fee-cost_acc-cost_wd*Inputs!$E$6*$E2210-cost_fx*Inputs!$D$6)+12*Inputs!$B$7*(1-MIN(1,Inputs!$F$7*$D2210))*(ic*Inputs!$C$7+flat_fee-cost_acc-cost_wd*Inputs!$E$7*$E2210-cost_fx*Inputs!$D$7)+12*Inputs!$B$8*(1-MIN(1,Inputs!$F$8*$D2210))*(ic*Inputs!$C$8+flat_fee-cost_acc-cost_wd*Inputs!$E$8*$E2210-cost_fx*Inputs!$D$8)-fixed</f>
        <v>-393146.68358608</v>
      </c>
    </row>
    <row r="2211" customFormat="false" ht="15" hidden="false" customHeight="false" outlineLevel="0" collapsed="false">
      <c r="A2211" s="0" t="n">
        <v>2146</v>
      </c>
      <c r="B2211" s="0" t="n">
        <v>0.134183</v>
      </c>
      <c r="C2211" s="0" t="n">
        <v>0.784241</v>
      </c>
      <c r="D2211" s="0" t="n">
        <v>0.838647</v>
      </c>
      <c r="E2211" s="0" t="n">
        <v>1.167967</v>
      </c>
      <c r="F2211" s="0" t="n">
        <v>0.118687</v>
      </c>
      <c r="G2211" s="0" t="n">
        <f aca="false">12*Inputs!$B$6*(MIN(1,$H$50*$C2211)*(ic*Inputs!$C$6+pS+fee_fx*Inputs!$D$6-cost_acc-cost_wd*Inputs!$E$6*$E2211-cost_fx*Inputs!$D$6-$F2211)+(1-MIN(1,$H$50*$C2211))*(1-MIN(1,Inputs!$G$6*$D2211)*churn_nonbuyers)*(ic*Inputs!$C$6+fee_wd*Inputs!$E$6*(1-$B2211)+fee_fx*Inputs!$D$6-cost_acc-cost_wd*Inputs!$E$6*(1-$B2211)-cost_fx*Inputs!$D$6))</f>
        <v>216138.191738321</v>
      </c>
      <c r="H2211" s="0" t="n">
        <f aca="false">12*Inputs!$B$7*(MIN(1,$H$51*$C2211)*(ic*Inputs!$C$7+pE+fee_fx*Inputs!$D$7-cost_acc-cost_wd*Inputs!$E$7*$E2211-cost_fx*Inputs!$D$7-$F2211)+(1-MIN(1,$H$51*$C2211))*(1-MIN(1,Inputs!$G$7*$D2211)*churn_nonbuyers)*(ic*Inputs!$C$7+fee_wd*Inputs!$E$7*(1-$B2211)+fee_fx*Inputs!$D$7-cost_acc-cost_wd*Inputs!$E$7*(1-$B2211)-cost_fx*Inputs!$D$7))</f>
        <v>407494.878299627</v>
      </c>
      <c r="I2211" s="0" t="n">
        <f aca="false">12*Inputs!$B$8*(MIN(1,$H$52*$C2211)*(ic*Inputs!$C$8+pT-cost_acc-cost_wd*Inputs!$E$8-cost_fx*Inputs!$D$8-cost_ins)+(1-MIN(1,$H$52*$C2211))*(1-MIN(1,Inputs!$G$8*$D2211)*churn_nonbuyers)*(ic*Inputs!$C$8+fee_wd*Inputs!$E$8*(1-$B2211)+fee_fx*Inputs!$D$8-cost_acc-cost_wd*Inputs!$E$8*(1-$B2211)-cost_fx*Inputs!$D$8))</f>
        <v>172636.700149839</v>
      </c>
      <c r="J2211" s="0" t="n">
        <f aca="false">G2211+H2211+I2211-fixed</f>
        <v>96269.7701877869</v>
      </c>
      <c r="K2211" s="0" t="n">
        <f aca="false">12*Inputs!$B$6*(1-MIN(1,Inputs!$G$6*$D2211)*churn_nonbuyers)*(ic*Inputs!$C$6+fee_wd*Inputs!$E$6*(1-$B2211)+fee_fx*Inputs!$D$6-cost_acc-cost_wd*Inputs!$E$6*(1-$B2211)-cost_fx*Inputs!$D$6)</f>
        <v>174634.317866887</v>
      </c>
      <c r="L2211" s="0" t="n">
        <f aca="false">12*Inputs!$B$7*(1-MIN(1,Inputs!$G$7*$D2211)*churn_nonbuyers)*(ic*Inputs!$C$7+fee_wd*Inputs!$E$7*(1-$B2211)+fee_fx*Inputs!$D$7-cost_acc-cost_wd*Inputs!$E$7*(1-$B2211)-cost_fx*Inputs!$D$7)</f>
        <v>374219.512864132</v>
      </c>
      <c r="M2211" s="0" t="n">
        <f aca="false">12*Inputs!$B$8*(1-MIN(1,Inputs!$G$8*$D2211)*churn_nonbuyers)*(ic*Inputs!$C$8+fee_wd*Inputs!$E$8*(1-$B2211)+fee_fx*Inputs!$D$8-cost_acc-cost_wd*Inputs!$E$8*(1-$B2211)-cost_fx*Inputs!$D$8)</f>
        <v>132126.230365474</v>
      </c>
      <c r="N2211" s="0" t="n">
        <f aca="false">K2211+L2211+I2211-fixed</f>
        <v>21490.5308808587</v>
      </c>
      <c r="O2211" s="0" t="n">
        <f aca="false">K2211+L2211+M2211-fixed</f>
        <v>-19019.9389035067</v>
      </c>
      <c r="P2211" s="0" t="n">
        <f aca="false">12*Inputs!$B$6*(1-MIN(1,Inputs!$F$6*$D2211))*(ic*Inputs!$C$6+flat_fee-cost_acc-cost_wd*Inputs!$E$6*$E2211-cost_fx*Inputs!$D$6)+12*Inputs!$B$7*(1-MIN(1,Inputs!$F$7*$D2211))*(ic*Inputs!$C$7+flat_fee-cost_acc-cost_wd*Inputs!$E$7*$E2211-cost_fx*Inputs!$D$7)+12*Inputs!$B$8*(1-MIN(1,Inputs!$F$8*$D2211))*(ic*Inputs!$C$8+flat_fee-cost_acc-cost_wd*Inputs!$E$8*$E2211-cost_fx*Inputs!$D$8)-fixed</f>
        <v>82397.2555397599</v>
      </c>
    </row>
    <row r="2212" customFormat="false" ht="15" hidden="false" customHeight="false" outlineLevel="0" collapsed="false">
      <c r="A2212" s="0" t="n">
        <v>2147</v>
      </c>
      <c r="B2212" s="0" t="n">
        <v>0.242357</v>
      </c>
      <c r="C2212" s="0" t="n">
        <v>0.717524</v>
      </c>
      <c r="D2212" s="0" t="n">
        <v>1.004381</v>
      </c>
      <c r="E2212" s="0" t="n">
        <v>1.012593</v>
      </c>
      <c r="F2212" s="0" t="n">
        <v>0.206935</v>
      </c>
      <c r="G2212" s="0" t="n">
        <f aca="false">12*Inputs!$B$6*(MIN(1,$H$50*$C2212)*(ic*Inputs!$C$6+pS+fee_fx*Inputs!$D$6-cost_acc-cost_wd*Inputs!$E$6*$E2212-cost_fx*Inputs!$D$6-$F2212)+(1-MIN(1,$H$50*$C2212))*(1-MIN(1,Inputs!$G$6*$D2212)*churn_nonbuyers)*(ic*Inputs!$C$6+fee_wd*Inputs!$E$6*(1-$B2212)+fee_fx*Inputs!$D$6-cost_acc-cost_wd*Inputs!$E$6*(1-$B2212)-cost_fx*Inputs!$D$6))</f>
        <v>198347.764645283</v>
      </c>
      <c r="H2212" s="0" t="n">
        <f aca="false">12*Inputs!$B$7*(MIN(1,$H$51*$C2212)*(ic*Inputs!$C$7+pE+fee_fx*Inputs!$D$7-cost_acc-cost_wd*Inputs!$E$7*$E2212-cost_fx*Inputs!$D$7-$F2212)+(1-MIN(1,$H$51*$C2212))*(1-MIN(1,Inputs!$G$7*$D2212)*churn_nonbuyers)*(ic*Inputs!$C$7+fee_wd*Inputs!$E$7*(1-$B2212)+fee_fx*Inputs!$D$7-cost_acc-cost_wd*Inputs!$E$7*(1-$B2212)-cost_fx*Inputs!$D$7))</f>
        <v>401727.371709159</v>
      </c>
      <c r="I2212" s="0" t="n">
        <f aca="false">12*Inputs!$B$8*(MIN(1,$H$52*$C2212)*(ic*Inputs!$C$8+pT-cost_acc-cost_wd*Inputs!$E$8-cost_fx*Inputs!$D$8-cost_ins)+(1-MIN(1,$H$52*$C2212))*(1-MIN(1,Inputs!$G$8*$D2212)*churn_nonbuyers)*(ic*Inputs!$C$8+fee_wd*Inputs!$E$8*(1-$B2212)+fee_fx*Inputs!$D$8-cost_acc-cost_wd*Inputs!$E$8*(1-$B2212)-cost_fx*Inputs!$D$8))</f>
        <v>149947.295358825</v>
      </c>
      <c r="J2212" s="0" t="n">
        <f aca="false">G2212+H2212+I2212-fixed</f>
        <v>50022.4317132668</v>
      </c>
      <c r="K2212" s="0" t="n">
        <f aca="false">12*Inputs!$B$6*(1-MIN(1,Inputs!$G$6*$D2212)*churn_nonbuyers)*(ic*Inputs!$C$6+fee_wd*Inputs!$E$6*(1-$B2212)+fee_fx*Inputs!$D$6-cost_acc-cost_wd*Inputs!$E$6*(1-$B2212)-cost_fx*Inputs!$D$6)</f>
        <v>158329.046635322</v>
      </c>
      <c r="L2212" s="0" t="n">
        <f aca="false">12*Inputs!$B$7*(1-MIN(1,Inputs!$G$7*$D2212)*churn_nonbuyers)*(ic*Inputs!$C$7+fee_wd*Inputs!$E$7*(1-$B2212)+fee_fx*Inputs!$D$7-cost_acc-cost_wd*Inputs!$E$7*(1-$B2212)-cost_fx*Inputs!$D$7)</f>
        <v>357203.168493194</v>
      </c>
      <c r="M2212" s="0" t="n">
        <f aca="false">12*Inputs!$B$8*(1-MIN(1,Inputs!$G$8*$D2212)*churn_nonbuyers)*(ic*Inputs!$C$8+fee_wd*Inputs!$E$8*(1-$B2212)+fee_fx*Inputs!$D$8-cost_acc-cost_wd*Inputs!$E$8*(1-$B2212)-cost_fx*Inputs!$D$8)</f>
        <v>93464.7636581712</v>
      </c>
      <c r="N2212" s="0" t="n">
        <f aca="false">K2212+L2212+I2212-fixed</f>
        <v>-34520.4895126588</v>
      </c>
      <c r="O2212" s="0" t="n">
        <f aca="false">K2212+L2212+M2212-fixed</f>
        <v>-91003.0212133128</v>
      </c>
      <c r="P2212" s="0" t="n">
        <f aca="false">12*Inputs!$B$6*(1-MIN(1,Inputs!$F$6*$D2212))*(ic*Inputs!$C$6+flat_fee-cost_acc-cost_wd*Inputs!$E$6*$E2212-cost_fx*Inputs!$D$6)+12*Inputs!$B$7*(1-MIN(1,Inputs!$F$7*$D2212))*(ic*Inputs!$C$7+flat_fee-cost_acc-cost_wd*Inputs!$E$7*$E2212-cost_fx*Inputs!$D$7)+12*Inputs!$B$8*(1-MIN(1,Inputs!$F$8*$D2212))*(ic*Inputs!$C$8+flat_fee-cost_acc-cost_wd*Inputs!$E$8*$E2212-cost_fx*Inputs!$D$8)-fixed</f>
        <v>62574.49621592</v>
      </c>
    </row>
    <row r="2213" customFormat="false" ht="15" hidden="false" customHeight="false" outlineLevel="0" collapsed="false">
      <c r="A2213" s="0" t="n">
        <v>2148</v>
      </c>
      <c r="B2213" s="0" t="n">
        <v>0.200404</v>
      </c>
      <c r="C2213" s="0" t="n">
        <v>0.780733</v>
      </c>
      <c r="D2213" s="0" t="n">
        <v>1.577174</v>
      </c>
      <c r="E2213" s="0" t="n">
        <v>1.19017</v>
      </c>
      <c r="F2213" s="0" t="n">
        <v>0.119982</v>
      </c>
      <c r="G2213" s="0" t="n">
        <f aca="false">12*Inputs!$B$6*(MIN(1,$H$50*$C2213)*(ic*Inputs!$C$6+pS+fee_fx*Inputs!$D$6-cost_acc-cost_wd*Inputs!$E$6*$E2213-cost_fx*Inputs!$D$6-$F2213)+(1-MIN(1,$H$50*$C2213))*(1-MIN(1,Inputs!$G$6*$D2213)*churn_nonbuyers)*(ic*Inputs!$C$6+fee_wd*Inputs!$E$6*(1-$B2213)+fee_fx*Inputs!$D$6-cost_acc-cost_wd*Inputs!$E$6*(1-$B2213)-cost_fx*Inputs!$D$6))</f>
        <v>200984.192913501</v>
      </c>
      <c r="H2213" s="0" t="n">
        <f aca="false">12*Inputs!$B$7*(MIN(1,$H$51*$C2213)*(ic*Inputs!$C$7+pE+fee_fx*Inputs!$D$7-cost_acc-cost_wd*Inputs!$E$7*$E2213-cost_fx*Inputs!$D$7-$F2213)+(1-MIN(1,$H$51*$C2213))*(1-MIN(1,Inputs!$G$7*$D2213)*churn_nonbuyers)*(ic*Inputs!$C$7+fee_wd*Inputs!$E$7*(1-$B2213)+fee_fx*Inputs!$D$7-cost_acc-cost_wd*Inputs!$E$7*(1-$B2213)-cost_fx*Inputs!$D$7))</f>
        <v>393194.255846446</v>
      </c>
      <c r="I2213" s="0" t="n">
        <f aca="false">12*Inputs!$B$8*(MIN(1,$H$52*$C2213)*(ic*Inputs!$C$8+pT-cost_acc-cost_wd*Inputs!$E$8-cost_fx*Inputs!$D$8-cost_ins)+(1-MIN(1,$H$52*$C2213))*(1-MIN(1,Inputs!$G$8*$D2213)*churn_nonbuyers)*(ic*Inputs!$C$8+fee_wd*Inputs!$E$8*(1-$B2213)+fee_fx*Inputs!$D$8-cost_acc-cost_wd*Inputs!$E$8*(1-$B2213)-cost_fx*Inputs!$D$8))</f>
        <v>112537.977552</v>
      </c>
      <c r="J2213" s="0" t="n">
        <f aca="false">G2213+H2213+I2213-fixed</f>
        <v>6716.42631194671</v>
      </c>
      <c r="K2213" s="0" t="n">
        <f aca="false">12*Inputs!$B$6*(1-MIN(1,Inputs!$G$6*$D2213)*churn_nonbuyers)*(ic*Inputs!$C$6+fee_wd*Inputs!$E$6*(1-$B2213)+fee_fx*Inputs!$D$6-cost_acc-cost_wd*Inputs!$E$6*(1-$B2213)-cost_fx*Inputs!$D$6)</f>
        <v>159119.628323731</v>
      </c>
      <c r="L2213" s="0" t="n">
        <f aca="false">12*Inputs!$B$7*(1-MIN(1,Inputs!$G$7*$D2213)*churn_nonbuyers)*(ic*Inputs!$C$7+fee_wd*Inputs!$E$7*(1-$B2213)+fee_fx*Inputs!$D$7-cost_acc-cost_wd*Inputs!$E$7*(1-$B2213)-cost_fx*Inputs!$D$7)</f>
        <v>356629.758242239</v>
      </c>
      <c r="M2213" s="0" t="n">
        <f aca="false">12*Inputs!$B$8*(1-MIN(1,Inputs!$G$8*$D2213)*churn_nonbuyers)*(ic*Inputs!$C$8+fee_wd*Inputs!$E$8*(1-$B2213)+fee_fx*Inputs!$D$8-cost_acc-cost_wd*Inputs!$E$8*(1-$B2213)-cost_fx*Inputs!$D$8)</f>
        <v>0</v>
      </c>
      <c r="N2213" s="0" t="n">
        <f aca="false">K2213+L2213+I2213-fixed</f>
        <v>-71712.6358820301</v>
      </c>
      <c r="O2213" s="0" t="n">
        <f aca="false">K2213+L2213+M2213-fixed</f>
        <v>-184250.61343403</v>
      </c>
      <c r="P2213" s="0" t="n">
        <f aca="false">12*Inputs!$B$6*(1-MIN(1,Inputs!$F$6*$D2213))*(ic*Inputs!$C$6+flat_fee-cost_acc-cost_wd*Inputs!$E$6*$E2213-cost_fx*Inputs!$D$6)+12*Inputs!$B$7*(1-MIN(1,Inputs!$F$7*$D2213))*(ic*Inputs!$C$7+flat_fee-cost_acc-cost_wd*Inputs!$E$7*$E2213-cost_fx*Inputs!$D$7)+12*Inputs!$B$8*(1-MIN(1,Inputs!$F$8*$D2213))*(ic*Inputs!$C$8+flat_fee-cost_acc-cost_wd*Inputs!$E$8*$E2213-cost_fx*Inputs!$D$8)-fixed</f>
        <v>-310823.3363728</v>
      </c>
    </row>
    <row r="2214" customFormat="false" ht="15" hidden="false" customHeight="false" outlineLevel="0" collapsed="false">
      <c r="A2214" s="0" t="n">
        <v>2149</v>
      </c>
      <c r="B2214" s="0" t="n">
        <v>0.210099</v>
      </c>
      <c r="C2214" s="0" t="n">
        <v>0.872032</v>
      </c>
      <c r="D2214" s="0" t="n">
        <v>1.480782</v>
      </c>
      <c r="E2214" s="0" t="n">
        <v>1.139333</v>
      </c>
      <c r="F2214" s="0" t="n">
        <v>0.137562</v>
      </c>
      <c r="G2214" s="0" t="n">
        <f aca="false">12*Inputs!$B$6*(MIN(1,$H$50*$C2214)*(ic*Inputs!$C$6+pS+fee_fx*Inputs!$D$6-cost_acc-cost_wd*Inputs!$E$6*$E2214-cost_fx*Inputs!$D$6-$F2214)+(1-MIN(1,$H$50*$C2214))*(1-MIN(1,Inputs!$G$6*$D2214)*churn_nonbuyers)*(ic*Inputs!$C$6+fee_wd*Inputs!$E$6*(1-$B2214)+fee_fx*Inputs!$D$6-cost_acc-cost_wd*Inputs!$E$6*(1-$B2214)-cost_fx*Inputs!$D$6))</f>
        <v>206119.960031107</v>
      </c>
      <c r="H2214" s="0" t="n">
        <f aca="false">12*Inputs!$B$7*(MIN(1,$H$51*$C2214)*(ic*Inputs!$C$7+pE+fee_fx*Inputs!$D$7-cost_acc-cost_wd*Inputs!$E$7*$E2214-cost_fx*Inputs!$D$7-$F2214)+(1-MIN(1,$H$51*$C2214))*(1-MIN(1,Inputs!$G$7*$D2214)*churn_nonbuyers)*(ic*Inputs!$C$7+fee_wd*Inputs!$E$7*(1-$B2214)+fee_fx*Inputs!$D$7-cost_acc-cost_wd*Inputs!$E$7*(1-$B2214)-cost_fx*Inputs!$D$7))</f>
        <v>401530.264116845</v>
      </c>
      <c r="I2214" s="0" t="n">
        <f aca="false">12*Inputs!$B$8*(MIN(1,$H$52*$C2214)*(ic*Inputs!$C$8+pT-cost_acc-cost_wd*Inputs!$E$8-cost_fx*Inputs!$D$8-cost_ins)+(1-MIN(1,$H$52*$C2214))*(1-MIN(1,Inputs!$G$8*$D2214)*churn_nonbuyers)*(ic*Inputs!$C$8+fee_wd*Inputs!$E$8*(1-$B2214)+fee_fx*Inputs!$D$8-cost_acc-cost_wd*Inputs!$E$8*(1-$B2214)-cost_fx*Inputs!$D$8))</f>
        <v>125698.180608</v>
      </c>
      <c r="J2214" s="0" t="n">
        <f aca="false">G2214+H2214+I2214-fixed</f>
        <v>33348.404755952</v>
      </c>
      <c r="K2214" s="0" t="n">
        <f aca="false">12*Inputs!$B$6*(1-MIN(1,Inputs!$G$6*$D2214)*churn_nonbuyers)*(ic*Inputs!$C$6+fee_wd*Inputs!$E$6*(1-$B2214)+fee_fx*Inputs!$D$6-cost_acc-cost_wd*Inputs!$E$6*(1-$B2214)-cost_fx*Inputs!$D$6)</f>
        <v>158659.45932541</v>
      </c>
      <c r="L2214" s="0" t="n">
        <f aca="false">12*Inputs!$B$7*(1-MIN(1,Inputs!$G$7*$D2214)*churn_nonbuyers)*(ic*Inputs!$C$7+fee_wd*Inputs!$E$7*(1-$B2214)+fee_fx*Inputs!$D$7-cost_acc-cost_wd*Inputs!$E$7*(1-$B2214)-cost_fx*Inputs!$D$7)</f>
        <v>356378.203659246</v>
      </c>
      <c r="M2214" s="0" t="n">
        <f aca="false">12*Inputs!$B$8*(1-MIN(1,Inputs!$G$8*$D2214)*churn_nonbuyers)*(ic*Inputs!$C$8+fee_wd*Inputs!$E$8*(1-$B2214)+fee_fx*Inputs!$D$8-cost_acc-cost_wd*Inputs!$E$8*(1-$B2214)-cost_fx*Inputs!$D$8)</f>
        <v>0</v>
      </c>
      <c r="N2214" s="0" t="n">
        <f aca="false">K2214+L2214+I2214-fixed</f>
        <v>-59264.1564073446</v>
      </c>
      <c r="O2214" s="0" t="n">
        <f aca="false">K2214+L2214+M2214-fixed</f>
        <v>-184962.337015345</v>
      </c>
      <c r="P2214" s="0" t="n">
        <f aca="false">12*Inputs!$B$6*(1-MIN(1,Inputs!$F$6*$D2214))*(ic*Inputs!$C$6+flat_fee-cost_acc-cost_wd*Inputs!$E$6*$E2214-cost_fx*Inputs!$D$6)+12*Inputs!$B$7*(1-MIN(1,Inputs!$F$7*$D2214))*(ic*Inputs!$C$7+flat_fee-cost_acc-cost_wd*Inputs!$E$7*$E2214-cost_fx*Inputs!$D$7)+12*Inputs!$B$8*(1-MIN(1,Inputs!$F$8*$D2214))*(ic*Inputs!$C$8+flat_fee-cost_acc-cost_wd*Inputs!$E$8*$E2214-cost_fx*Inputs!$D$8)-fixed</f>
        <v>-244768.97607856</v>
      </c>
    </row>
    <row r="2215" customFormat="false" ht="15" hidden="false" customHeight="false" outlineLevel="0" collapsed="false">
      <c r="A2215" s="0" t="n">
        <v>2150</v>
      </c>
      <c r="B2215" s="0" t="n">
        <v>0.290884</v>
      </c>
      <c r="C2215" s="0" t="n">
        <v>0.945119</v>
      </c>
      <c r="D2215" s="0" t="n">
        <v>0.712919</v>
      </c>
      <c r="E2215" s="0" t="n">
        <v>1.168067</v>
      </c>
      <c r="F2215" s="0" t="n">
        <v>0.153125</v>
      </c>
      <c r="G2215" s="0" t="n">
        <f aca="false">12*Inputs!$B$6*(MIN(1,$H$50*$C2215)*(ic*Inputs!$C$6+pS+fee_fx*Inputs!$D$6-cost_acc-cost_wd*Inputs!$E$6*$E2215-cost_fx*Inputs!$D$6-$F2215)+(1-MIN(1,$H$50*$C2215))*(1-MIN(1,Inputs!$G$6*$D2215)*churn_nonbuyers)*(ic*Inputs!$C$6+fee_wd*Inputs!$E$6*(1-$B2215)+fee_fx*Inputs!$D$6-cost_acc-cost_wd*Inputs!$E$6*(1-$B2215)-cost_fx*Inputs!$D$6))</f>
        <v>204844.093851571</v>
      </c>
      <c r="H2215" s="0" t="n">
        <f aca="false">12*Inputs!$B$7*(MIN(1,$H$51*$C2215)*(ic*Inputs!$C$7+pE+fee_fx*Inputs!$D$7-cost_acc-cost_wd*Inputs!$E$7*$E2215-cost_fx*Inputs!$D$7-$F2215)+(1-MIN(1,$H$51*$C2215))*(1-MIN(1,Inputs!$G$7*$D2215)*churn_nonbuyers)*(ic*Inputs!$C$7+fee_wd*Inputs!$E$7*(1-$B2215)+fee_fx*Inputs!$D$7-cost_acc-cost_wd*Inputs!$E$7*(1-$B2215)-cost_fx*Inputs!$D$7))</f>
        <v>399601.662282511</v>
      </c>
      <c r="I2215" s="0" t="n">
        <f aca="false">12*Inputs!$B$8*(MIN(1,$H$52*$C2215)*(ic*Inputs!$C$8+pT-cost_acc-cost_wd*Inputs!$E$8-cost_fx*Inputs!$D$8-cost_ins)+(1-MIN(1,$H$52*$C2215))*(1-MIN(1,Inputs!$G$8*$D2215)*churn_nonbuyers)*(ic*Inputs!$C$8+fee_wd*Inputs!$E$8*(1-$B2215)+fee_fx*Inputs!$D$8-cost_acc-cost_wd*Inputs!$E$8*(1-$B2215)-cost_fx*Inputs!$D$8))</f>
        <v>189201.434299883</v>
      </c>
      <c r="J2215" s="0" t="n">
        <f aca="false">G2215+H2215+I2215-fixed</f>
        <v>93647.1904339657</v>
      </c>
      <c r="K2215" s="0" t="n">
        <f aca="false">12*Inputs!$B$6*(1-MIN(1,Inputs!$G$6*$D2215)*churn_nonbuyers)*(ic*Inputs!$C$6+fee_wd*Inputs!$E$6*(1-$B2215)+fee_fx*Inputs!$D$6-cost_acc-cost_wd*Inputs!$E$6*(1-$B2215)-cost_fx*Inputs!$D$6)</f>
        <v>154019.592938851</v>
      </c>
      <c r="L2215" s="0" t="n">
        <f aca="false">12*Inputs!$B$7*(1-MIN(1,Inputs!$G$7*$D2215)*churn_nonbuyers)*(ic*Inputs!$C$7+fee_wd*Inputs!$E$7*(1-$B2215)+fee_fx*Inputs!$D$7-cost_acc-cost_wd*Inputs!$E$7*(1-$B2215)-cost_fx*Inputs!$D$7)</f>
        <v>353585.103251311</v>
      </c>
      <c r="M2215" s="0" t="n">
        <f aca="false">12*Inputs!$B$8*(1-MIN(1,Inputs!$G$8*$D2215)*churn_nonbuyers)*(ic*Inputs!$C$8+fee_wd*Inputs!$E$8*(1-$B2215)+fee_fx*Inputs!$D$8-cost_acc-cost_wd*Inputs!$E$8*(1-$B2215)-cost_fx*Inputs!$D$8)</f>
        <v>156517.693021306</v>
      </c>
      <c r="N2215" s="0" t="n">
        <f aca="false">K2215+L2215+I2215-fixed</f>
        <v>-3193.8695099547</v>
      </c>
      <c r="O2215" s="0" t="n">
        <f aca="false">K2215+L2215+M2215-fixed</f>
        <v>-35877.6107885323</v>
      </c>
      <c r="P2215" s="0" t="n">
        <f aca="false">12*Inputs!$B$6*(1-MIN(1,Inputs!$F$6*$D2215))*(ic*Inputs!$C$6+flat_fee-cost_acc-cost_wd*Inputs!$E$6*$E2215-cost_fx*Inputs!$D$6)+12*Inputs!$B$7*(1-MIN(1,Inputs!$F$7*$D2215))*(ic*Inputs!$C$7+flat_fee-cost_acc-cost_wd*Inputs!$E$7*$E2215-cost_fx*Inputs!$D$7)+12*Inputs!$B$8*(1-MIN(1,Inputs!$F$8*$D2215))*(ic*Inputs!$C$8+flat_fee-cost_acc-cost_wd*Inputs!$E$8*$E2215-cost_fx*Inputs!$D$8)-fixed</f>
        <v>148180.34798552</v>
      </c>
    </row>
    <row r="2216" customFormat="false" ht="15" hidden="false" customHeight="false" outlineLevel="0" collapsed="false">
      <c r="A2216" s="0" t="n">
        <v>2151</v>
      </c>
      <c r="B2216" s="0" t="n">
        <v>0.328356</v>
      </c>
      <c r="C2216" s="0" t="n">
        <v>0.758323</v>
      </c>
      <c r="D2216" s="0" t="n">
        <v>0.789014</v>
      </c>
      <c r="E2216" s="0" t="n">
        <v>1.093221</v>
      </c>
      <c r="F2216" s="0" t="n">
        <v>0.302612</v>
      </c>
      <c r="G2216" s="0" t="n">
        <f aca="false">12*Inputs!$B$6*(MIN(1,$H$50*$C2216)*(ic*Inputs!$C$6+pS+fee_fx*Inputs!$D$6-cost_acc-cost_wd*Inputs!$E$6*$E2216-cost_fx*Inputs!$D$6-$F2216)+(1-MIN(1,$H$50*$C2216))*(1-MIN(1,Inputs!$G$6*$D2216)*churn_nonbuyers)*(ic*Inputs!$C$6+fee_wd*Inputs!$E$6*(1-$B2216)+fee_fx*Inputs!$D$6-cost_acc-cost_wd*Inputs!$E$6*(1-$B2216)-cost_fx*Inputs!$D$6))</f>
        <v>188055.426681227</v>
      </c>
      <c r="H2216" s="0" t="n">
        <f aca="false">12*Inputs!$B$7*(MIN(1,$H$51*$C2216)*(ic*Inputs!$C$7+pE+fee_fx*Inputs!$D$7-cost_acc-cost_wd*Inputs!$E$7*$E2216-cost_fx*Inputs!$D$7-$F2216)+(1-MIN(1,$H$51*$C2216))*(1-MIN(1,Inputs!$G$7*$D2216)*churn_nonbuyers)*(ic*Inputs!$C$7+fee_wd*Inputs!$E$7*(1-$B2216)+fee_fx*Inputs!$D$7-cost_acc-cost_wd*Inputs!$E$7*(1-$B2216)-cost_fx*Inputs!$D$7))</f>
        <v>386270.912227811</v>
      </c>
      <c r="I2216" s="0" t="n">
        <f aca="false">12*Inputs!$B$8*(MIN(1,$H$52*$C2216)*(ic*Inputs!$C$8+pT-cost_acc-cost_wd*Inputs!$E$8-cost_fx*Inputs!$D$8-cost_ins)+(1-MIN(1,$H$52*$C2216))*(1-MIN(1,Inputs!$G$8*$D2216)*churn_nonbuyers)*(ic*Inputs!$C$8+fee_wd*Inputs!$E$8*(1-$B2216)+fee_fx*Inputs!$D$8-cost_acc-cost_wd*Inputs!$E$8*(1-$B2216)-cost_fx*Inputs!$D$8))</f>
        <v>174555.723209074</v>
      </c>
      <c r="J2216" s="0" t="n">
        <f aca="false">G2216+H2216+I2216-fixed</f>
        <v>48882.0621181122</v>
      </c>
      <c r="K2216" s="0" t="n">
        <f aca="false">12*Inputs!$B$6*(1-MIN(1,Inputs!$G$6*$D2216)*churn_nonbuyers)*(ic*Inputs!$C$6+fee_wd*Inputs!$E$6*(1-$B2216)+fee_fx*Inputs!$D$6-cost_acc-cost_wd*Inputs!$E$6*(1-$B2216)-cost_fx*Inputs!$D$6)</f>
        <v>148228.832743085</v>
      </c>
      <c r="L2216" s="0" t="n">
        <f aca="false">12*Inputs!$B$7*(1-MIN(1,Inputs!$G$7*$D2216)*churn_nonbuyers)*(ic*Inputs!$C$7+fee_wd*Inputs!$E$7*(1-$B2216)+fee_fx*Inputs!$D$7-cost_acc-cost_wd*Inputs!$E$7*(1-$B2216)-cost_fx*Inputs!$D$7)</f>
        <v>347492.037373851</v>
      </c>
      <c r="M2216" s="0" t="n">
        <f aca="false">12*Inputs!$B$8*(1-MIN(1,Inputs!$G$8*$D2216)*churn_nonbuyers)*(ic*Inputs!$C$8+fee_wd*Inputs!$E$8*(1-$B2216)+fee_fx*Inputs!$D$8-cost_acc-cost_wd*Inputs!$E$8*(1-$B2216)-cost_fx*Inputs!$D$8)</f>
        <v>139069.996641062</v>
      </c>
      <c r="N2216" s="0" t="n">
        <f aca="false">K2216+L2216+I2216-fixed</f>
        <v>-29723.4066739902</v>
      </c>
      <c r="O2216" s="0" t="n">
        <f aca="false">K2216+L2216+M2216-fixed</f>
        <v>-65209.1332420019</v>
      </c>
      <c r="P2216" s="0" t="n">
        <f aca="false">12*Inputs!$B$6*(1-MIN(1,Inputs!$F$6*$D2216))*(ic*Inputs!$C$6+flat_fee-cost_acc-cost_wd*Inputs!$E$6*$E2216-cost_fx*Inputs!$D$6)+12*Inputs!$B$7*(1-MIN(1,Inputs!$F$7*$D2216))*(ic*Inputs!$C$7+flat_fee-cost_acc-cost_wd*Inputs!$E$7*$E2216-cost_fx*Inputs!$D$7)+12*Inputs!$B$8*(1-MIN(1,Inputs!$F$8*$D2216))*(ic*Inputs!$C$8+flat_fee-cost_acc-cost_wd*Inputs!$E$8*$E2216-cost_fx*Inputs!$D$8)-fixed</f>
        <v>144461.04279056</v>
      </c>
    </row>
    <row r="2217" customFormat="false" ht="15" hidden="false" customHeight="false" outlineLevel="0" collapsed="false">
      <c r="A2217" s="0" t="n">
        <v>2152</v>
      </c>
      <c r="B2217" s="0" t="n">
        <v>0.213531</v>
      </c>
      <c r="C2217" s="0" t="n">
        <v>0.745657</v>
      </c>
      <c r="D2217" s="0" t="n">
        <v>1.232341</v>
      </c>
      <c r="E2217" s="0" t="n">
        <v>1.150781</v>
      </c>
      <c r="F2217" s="0" t="n">
        <v>0.130152</v>
      </c>
      <c r="G2217" s="0" t="n">
        <f aca="false">12*Inputs!$B$6*(MIN(1,$H$50*$C2217)*(ic*Inputs!$C$6+pS+fee_fx*Inputs!$D$6-cost_acc-cost_wd*Inputs!$E$6*$E2217-cost_fx*Inputs!$D$6-$F2217)+(1-MIN(1,$H$50*$C2217))*(1-MIN(1,Inputs!$G$6*$D2217)*churn_nonbuyers)*(ic*Inputs!$C$6+fee_wd*Inputs!$E$6*(1-$B2217)+fee_fx*Inputs!$D$6-cost_acc-cost_wd*Inputs!$E$6*(1-$B2217)-cost_fx*Inputs!$D$6))</f>
        <v>200738.009894263</v>
      </c>
      <c r="H2217" s="0" t="n">
        <f aca="false">12*Inputs!$B$7*(MIN(1,$H$51*$C2217)*(ic*Inputs!$C$7+pE+fee_fx*Inputs!$D$7-cost_acc-cost_wd*Inputs!$E$7*$E2217-cost_fx*Inputs!$D$7-$F2217)+(1-MIN(1,$H$51*$C2217))*(1-MIN(1,Inputs!$G$7*$D2217)*churn_nonbuyers)*(ic*Inputs!$C$7+fee_wd*Inputs!$E$7*(1-$B2217)+fee_fx*Inputs!$D$7-cost_acc-cost_wd*Inputs!$E$7*(1-$B2217)-cost_fx*Inputs!$D$7))</f>
        <v>395938.301282214</v>
      </c>
      <c r="I2217" s="0" t="n">
        <f aca="false">12*Inputs!$B$8*(MIN(1,$H$52*$C2217)*(ic*Inputs!$C$8+pT-cost_acc-cost_wd*Inputs!$E$8-cost_fx*Inputs!$D$8-cost_ins)+(1-MIN(1,$H$52*$C2217))*(1-MIN(1,Inputs!$G$8*$D2217)*churn_nonbuyers)*(ic*Inputs!$C$8+fee_wd*Inputs!$E$8*(1-$B2217)+fee_fx*Inputs!$D$8-cost_acc-cost_wd*Inputs!$E$8*(1-$B2217)-cost_fx*Inputs!$D$8))</f>
        <v>128241.756089363</v>
      </c>
      <c r="J2217" s="0" t="n">
        <f aca="false">G2217+H2217+I2217-fixed</f>
        <v>24918.0672658389</v>
      </c>
      <c r="K2217" s="0" t="n">
        <f aca="false">12*Inputs!$B$6*(1-MIN(1,Inputs!$G$6*$D2217)*churn_nonbuyers)*(ic*Inputs!$C$6+fee_wd*Inputs!$E$6*(1-$B2217)+fee_fx*Inputs!$D$6-cost_acc-cost_wd*Inputs!$E$6*(1-$B2217)-cost_fx*Inputs!$D$6)</f>
        <v>160324.168363711</v>
      </c>
      <c r="L2217" s="0" t="n">
        <f aca="false">12*Inputs!$B$7*(1-MIN(1,Inputs!$G$7*$D2217)*churn_nonbuyers)*(ic*Inputs!$C$7+fee_wd*Inputs!$E$7*(1-$B2217)+fee_fx*Inputs!$D$7-cost_acc-cost_wd*Inputs!$E$7*(1-$B2217)-cost_fx*Inputs!$D$7)</f>
        <v>358681.917050227</v>
      </c>
      <c r="M2217" s="0" t="n">
        <f aca="false">12*Inputs!$B$8*(1-MIN(1,Inputs!$G$8*$D2217)*churn_nonbuyers)*(ic*Inputs!$C$8+fee_wd*Inputs!$E$8*(1-$B2217)+fee_fx*Inputs!$D$8-cost_acc-cost_wd*Inputs!$E$8*(1-$B2217)-cost_fx*Inputs!$D$8)</f>
        <v>43426.8453239856</v>
      </c>
      <c r="N2217" s="0" t="n">
        <f aca="false">K2217+L2217+I2217-fixed</f>
        <v>-52752.1584966993</v>
      </c>
      <c r="O2217" s="0" t="n">
        <f aca="false">K2217+L2217+M2217-fixed</f>
        <v>-137567.069262076</v>
      </c>
      <c r="P2217" s="0" t="n">
        <f aca="false">12*Inputs!$B$6*(1-MIN(1,Inputs!$F$6*$D2217))*(ic*Inputs!$C$6+flat_fee-cost_acc-cost_wd*Inputs!$E$6*$E2217-cost_fx*Inputs!$D$6)+12*Inputs!$B$7*(1-MIN(1,Inputs!$F$7*$D2217))*(ic*Inputs!$C$7+flat_fee-cost_acc-cost_wd*Inputs!$E$7*$E2217-cost_fx*Inputs!$D$7)+12*Inputs!$B$8*(1-MIN(1,Inputs!$F$8*$D2217))*(ic*Inputs!$C$8+flat_fee-cost_acc-cost_wd*Inputs!$E$8*$E2217-cost_fx*Inputs!$D$8)-fixed</f>
        <v>-117281.16145096</v>
      </c>
    </row>
    <row r="2218" customFormat="false" ht="15" hidden="false" customHeight="false" outlineLevel="0" collapsed="false">
      <c r="A2218" s="0" t="n">
        <v>2153</v>
      </c>
      <c r="B2218" s="0" t="n">
        <v>0.121717</v>
      </c>
      <c r="C2218" s="0" t="n">
        <v>0.837941</v>
      </c>
      <c r="D2218" s="0" t="n">
        <v>0.65287</v>
      </c>
      <c r="E2218" s="0" t="n">
        <v>1.16783</v>
      </c>
      <c r="F2218" s="0" t="n">
        <v>0.208881</v>
      </c>
      <c r="G2218" s="0" t="n">
        <f aca="false">12*Inputs!$B$6*(MIN(1,$H$50*$C2218)*(ic*Inputs!$C$6+pS+fee_fx*Inputs!$D$6-cost_acc-cost_wd*Inputs!$E$6*$E2218-cost_fx*Inputs!$D$6-$F2218)+(1-MIN(1,$H$50*$C2218))*(1-MIN(1,Inputs!$G$6*$D2218)*churn_nonbuyers)*(ic*Inputs!$C$6+fee_wd*Inputs!$E$6*(1-$B2218)+fee_fx*Inputs!$D$6-cost_acc-cost_wd*Inputs!$E$6*(1-$B2218)-cost_fx*Inputs!$D$6))</f>
        <v>220441.214184815</v>
      </c>
      <c r="H2218" s="0" t="n">
        <f aca="false">12*Inputs!$B$7*(MIN(1,$H$51*$C2218)*(ic*Inputs!$C$7+pE+fee_fx*Inputs!$D$7-cost_acc-cost_wd*Inputs!$E$7*$E2218-cost_fx*Inputs!$D$7-$F2218)+(1-MIN(1,$H$51*$C2218))*(1-MIN(1,Inputs!$G$7*$D2218)*churn_nonbuyers)*(ic*Inputs!$C$7+fee_wd*Inputs!$E$7*(1-$B2218)+fee_fx*Inputs!$D$7-cost_acc-cost_wd*Inputs!$E$7*(1-$B2218)-cost_fx*Inputs!$D$7))</f>
        <v>408025.768229142</v>
      </c>
      <c r="I2218" s="0" t="n">
        <f aca="false">12*Inputs!$B$8*(MIN(1,$H$52*$C2218)*(ic*Inputs!$C$8+pT-cost_acc-cost_wd*Inputs!$E$8-cost_fx*Inputs!$D$8-cost_ins)+(1-MIN(1,$H$52*$C2218))*(1-MIN(1,Inputs!$G$8*$D2218)*churn_nonbuyers)*(ic*Inputs!$C$8+fee_wd*Inputs!$E$8*(1-$B2218)+fee_fx*Inputs!$D$8-cost_acc-cost_wd*Inputs!$E$8*(1-$B2218)-cost_fx*Inputs!$D$8))</f>
        <v>192747.711848126</v>
      </c>
      <c r="J2218" s="0" t="n">
        <f aca="false">G2218+H2218+I2218-fixed</f>
        <v>121214.694262083</v>
      </c>
      <c r="K2218" s="0" t="n">
        <f aca="false">12*Inputs!$B$6*(1-MIN(1,Inputs!$G$6*$D2218)*churn_nonbuyers)*(ic*Inputs!$C$6+fee_wd*Inputs!$E$6*(1-$B2218)+fee_fx*Inputs!$D$6-cost_acc-cost_wd*Inputs!$E$6*(1-$B2218)-cost_fx*Inputs!$D$6)</f>
        <v>178063.973120088</v>
      </c>
      <c r="L2218" s="0" t="n">
        <f aca="false">12*Inputs!$B$7*(1-MIN(1,Inputs!$G$7*$D2218)*churn_nonbuyers)*(ic*Inputs!$C$7+fee_wd*Inputs!$E$7*(1-$B2218)+fee_fx*Inputs!$D$7-cost_acc-cost_wd*Inputs!$E$7*(1-$B2218)-cost_fx*Inputs!$D$7)</f>
        <v>378118.926912053</v>
      </c>
      <c r="M2218" s="0" t="n">
        <f aca="false">12*Inputs!$B$8*(1-MIN(1,Inputs!$G$8*$D2218)*churn_nonbuyers)*(ic*Inputs!$C$8+fee_wd*Inputs!$E$8*(1-$B2218)+fee_fx*Inputs!$D$8-cost_acc-cost_wd*Inputs!$E$8*(1-$B2218)-cost_fx*Inputs!$D$8)</f>
        <v>174059.883093744</v>
      </c>
      <c r="N2218" s="0" t="n">
        <f aca="false">K2218+L2218+I2218-fixed</f>
        <v>48930.6118802663</v>
      </c>
      <c r="O2218" s="0" t="n">
        <f aca="false">K2218+L2218+M2218-fixed</f>
        <v>30242.7831258848</v>
      </c>
      <c r="P2218" s="0" t="n">
        <f aca="false">12*Inputs!$B$6*(1-MIN(1,Inputs!$F$6*$D2218))*(ic*Inputs!$C$6+flat_fee-cost_acc-cost_wd*Inputs!$E$6*$E2218-cost_fx*Inputs!$D$6)+12*Inputs!$B$7*(1-MIN(1,Inputs!$F$7*$D2218))*(ic*Inputs!$C$7+flat_fee-cost_acc-cost_wd*Inputs!$E$7*$E2218-cost_fx*Inputs!$D$7)+12*Inputs!$B$8*(1-MIN(1,Inputs!$F$8*$D2218))*(ic*Inputs!$C$8+flat_fee-cost_acc-cost_wd*Inputs!$E$8*$E2218-cost_fx*Inputs!$D$8)-fixed</f>
        <v>179743.647944</v>
      </c>
    </row>
    <row r="2219" customFormat="false" ht="15" hidden="false" customHeight="false" outlineLevel="0" collapsed="false">
      <c r="A2219" s="0" t="n">
        <v>2154</v>
      </c>
      <c r="B2219" s="0" t="n">
        <v>0.426512</v>
      </c>
      <c r="C2219" s="0" t="n">
        <v>0.725393</v>
      </c>
      <c r="D2219" s="0" t="n">
        <v>1.342832</v>
      </c>
      <c r="E2219" s="0" t="n">
        <v>1.30033</v>
      </c>
      <c r="F2219" s="0" t="n">
        <v>0.204355</v>
      </c>
      <c r="G2219" s="0" t="n">
        <f aca="false">12*Inputs!$B$6*(MIN(1,$H$50*$C2219)*(ic*Inputs!$C$6+pS+fee_fx*Inputs!$D$6-cost_acc-cost_wd*Inputs!$E$6*$E2219-cost_fx*Inputs!$D$6-$F2219)+(1-MIN(1,$H$50*$C2219))*(1-MIN(1,Inputs!$G$6*$D2219)*churn_nonbuyers)*(ic*Inputs!$C$6+fee_wd*Inputs!$E$6*(1-$B2219)+fee_fx*Inputs!$D$6-cost_acc-cost_wd*Inputs!$E$6*(1-$B2219)-cost_fx*Inputs!$D$6))</f>
        <v>168061.242908276</v>
      </c>
      <c r="H2219" s="0" t="n">
        <f aca="false">12*Inputs!$B$7*(MIN(1,$H$51*$C2219)*(ic*Inputs!$C$7+pE+fee_fx*Inputs!$D$7-cost_acc-cost_wd*Inputs!$E$7*$E2219-cost_fx*Inputs!$D$7-$F2219)+(1-MIN(1,$H$51*$C2219))*(1-MIN(1,Inputs!$G$7*$D2219)*churn_nonbuyers)*(ic*Inputs!$C$7+fee_wd*Inputs!$E$7*(1-$B2219)+fee_fx*Inputs!$D$7-cost_acc-cost_wd*Inputs!$E$7*(1-$B2219)-cost_fx*Inputs!$D$7))</f>
        <v>357558.627031674</v>
      </c>
      <c r="I2219" s="0" t="n">
        <f aca="false">12*Inputs!$B$8*(MIN(1,$H$52*$C2219)*(ic*Inputs!$C$8+pT-cost_acc-cost_wd*Inputs!$E$8-cost_fx*Inputs!$D$8-cost_ins)+(1-MIN(1,$H$52*$C2219))*(1-MIN(1,Inputs!$G$8*$D2219)*churn_nonbuyers)*(ic*Inputs!$C$8+fee_wd*Inputs!$E$8*(1-$B2219)+fee_fx*Inputs!$D$8-cost_acc-cost_wd*Inputs!$E$8*(1-$B2219)-cost_fx*Inputs!$D$8))</f>
        <v>113598.804630823</v>
      </c>
      <c r="J2219" s="0" t="n">
        <f aca="false">G2219+H2219+I2219-fixed</f>
        <v>-60781.3254292272</v>
      </c>
      <c r="K2219" s="0" t="n">
        <f aca="false">12*Inputs!$B$6*(1-MIN(1,Inputs!$G$6*$D2219)*churn_nonbuyers)*(ic*Inputs!$C$6+fee_wd*Inputs!$E$6*(1-$B2219)+fee_fx*Inputs!$D$6-cost_acc-cost_wd*Inputs!$E$6*(1-$B2219)-cost_fx*Inputs!$D$6)</f>
        <v>130770.209966285</v>
      </c>
      <c r="L2219" s="0" t="n">
        <f aca="false">12*Inputs!$B$7*(1-MIN(1,Inputs!$G$7*$D2219)*churn_nonbuyers)*(ic*Inputs!$C$7+fee_wd*Inputs!$E$7*(1-$B2219)+fee_fx*Inputs!$D$7-cost_acc-cost_wd*Inputs!$E$7*(1-$B2219)-cost_fx*Inputs!$D$7)</f>
        <v>328013.586843771</v>
      </c>
      <c r="M2219" s="0" t="n">
        <f aca="false">12*Inputs!$B$8*(1-MIN(1,Inputs!$G$8*$D2219)*churn_nonbuyers)*(ic*Inputs!$C$8+fee_wd*Inputs!$E$8*(1-$B2219)+fee_fx*Inputs!$D$8-cost_acc-cost_wd*Inputs!$E$8*(1-$B2219)-cost_fx*Inputs!$D$8)</f>
        <v>18361.0297626624</v>
      </c>
      <c r="N2219" s="0" t="n">
        <f aca="false">K2219+L2219+I2219-fixed</f>
        <v>-127617.398559121</v>
      </c>
      <c r="O2219" s="0" t="n">
        <f aca="false">K2219+L2219+M2219-fixed</f>
        <v>-222855.173427282</v>
      </c>
      <c r="P2219" s="0" t="n">
        <f aca="false">12*Inputs!$B$6*(1-MIN(1,Inputs!$F$6*$D2219))*(ic*Inputs!$C$6+flat_fee-cost_acc-cost_wd*Inputs!$E$6*$E2219-cost_fx*Inputs!$D$6)+12*Inputs!$B$7*(1-MIN(1,Inputs!$F$7*$D2219))*(ic*Inputs!$C$7+flat_fee-cost_acc-cost_wd*Inputs!$E$7*$E2219-cost_fx*Inputs!$D$7)+12*Inputs!$B$8*(1-MIN(1,Inputs!$F$8*$D2219))*(ic*Inputs!$C$8+flat_fee-cost_acc-cost_wd*Inputs!$E$8*$E2219-cost_fx*Inputs!$D$8)-fixed</f>
        <v>-227892.0678016</v>
      </c>
    </row>
    <row r="2220" customFormat="false" ht="15" hidden="false" customHeight="false" outlineLevel="0" collapsed="false">
      <c r="A2220" s="0" t="n">
        <v>2155</v>
      </c>
      <c r="B2220" s="0" t="n">
        <v>0.217927</v>
      </c>
      <c r="C2220" s="0" t="n">
        <v>0.865362</v>
      </c>
      <c r="D2220" s="0" t="n">
        <v>1.398442</v>
      </c>
      <c r="E2220" s="0" t="n">
        <v>1.12407</v>
      </c>
      <c r="F2220" s="0" t="n">
        <v>0.32582</v>
      </c>
      <c r="G2220" s="0" t="n">
        <f aca="false">12*Inputs!$B$6*(MIN(1,$H$50*$C2220)*(ic*Inputs!$C$6+pS+fee_fx*Inputs!$D$6-cost_acc-cost_wd*Inputs!$E$6*$E2220-cost_fx*Inputs!$D$6-$F2220)+(1-MIN(1,$H$50*$C2220))*(1-MIN(1,Inputs!$G$6*$D2220)*churn_nonbuyers)*(ic*Inputs!$C$6+fee_wd*Inputs!$E$6*(1-$B2220)+fee_fx*Inputs!$D$6-cost_acc-cost_wd*Inputs!$E$6*(1-$B2220)-cost_fx*Inputs!$D$6))</f>
        <v>201988.541273787</v>
      </c>
      <c r="H2220" s="0" t="n">
        <f aca="false">12*Inputs!$B$7*(MIN(1,$H$51*$C2220)*(ic*Inputs!$C$7+pE+fee_fx*Inputs!$D$7-cost_acc-cost_wd*Inputs!$E$7*$E2220-cost_fx*Inputs!$D$7-$F2220)+(1-MIN(1,$H$51*$C2220))*(1-MIN(1,Inputs!$G$7*$D2220)*churn_nonbuyers)*(ic*Inputs!$C$7+fee_wd*Inputs!$E$7*(1-$B2220)+fee_fx*Inputs!$D$7-cost_acc-cost_wd*Inputs!$E$7*(1-$B2220)-cost_fx*Inputs!$D$7))</f>
        <v>393219.016361509</v>
      </c>
      <c r="I2220" s="0" t="n">
        <f aca="false">12*Inputs!$B$8*(MIN(1,$H$52*$C2220)*(ic*Inputs!$C$8+pT-cost_acc-cost_wd*Inputs!$E$8-cost_fx*Inputs!$D$8-cost_ins)+(1-MIN(1,$H$52*$C2220))*(1-MIN(1,Inputs!$G$8*$D2220)*churn_nonbuyers)*(ic*Inputs!$C$8+fee_wd*Inputs!$E$8*(1-$B2220)+fee_fx*Inputs!$D$8-cost_acc-cost_wd*Inputs!$E$8*(1-$B2220)-cost_fx*Inputs!$D$8))</f>
        <v>127363.74467003</v>
      </c>
      <c r="J2220" s="0" t="n">
        <f aca="false">G2220+H2220+I2220-fixed</f>
        <v>22571.3023053261</v>
      </c>
      <c r="K2220" s="0" t="n">
        <f aca="false">12*Inputs!$B$6*(1-MIN(1,Inputs!$G$6*$D2220)*churn_nonbuyers)*(ic*Inputs!$C$6+fee_wd*Inputs!$E$6*(1-$B2220)+fee_fx*Inputs!$D$6-cost_acc-cost_wd*Inputs!$E$6*(1-$B2220)-cost_fx*Inputs!$D$6)</f>
        <v>158316.476182085</v>
      </c>
      <c r="L2220" s="0" t="n">
        <f aca="false">12*Inputs!$B$7*(1-MIN(1,Inputs!$G$7*$D2220)*churn_nonbuyers)*(ic*Inputs!$C$7+fee_wd*Inputs!$E$7*(1-$B2220)+fee_fx*Inputs!$D$7-cost_acc-cost_wd*Inputs!$E$7*(1-$B2220)-cost_fx*Inputs!$D$7)</f>
        <v>356219.513293251</v>
      </c>
      <c r="M2220" s="0" t="n">
        <f aca="false">12*Inputs!$B$8*(1-MIN(1,Inputs!$G$8*$D2220)*churn_nonbuyers)*(ic*Inputs!$C$8+fee_wd*Inputs!$E$8*(1-$B2220)+fee_fx*Inputs!$D$8-cost_acc-cost_wd*Inputs!$E$8*(1-$B2220)-cost_fx*Inputs!$D$8)</f>
        <v>6663.35370306242</v>
      </c>
      <c r="N2220" s="0" t="n">
        <f aca="false">K2220+L2220+I2220-fixed</f>
        <v>-58100.2658546346</v>
      </c>
      <c r="O2220" s="0" t="n">
        <f aca="false">K2220+L2220+M2220-fixed</f>
        <v>-178800.656821602</v>
      </c>
      <c r="P2220" s="0" t="n">
        <f aca="false">12*Inputs!$B$6*(1-MIN(1,Inputs!$F$6*$D2220))*(ic*Inputs!$C$6+flat_fee-cost_acc-cost_wd*Inputs!$E$6*$E2220-cost_fx*Inputs!$D$6)+12*Inputs!$B$7*(1-MIN(1,Inputs!$F$7*$D2220))*(ic*Inputs!$C$7+flat_fee-cost_acc-cost_wd*Inputs!$E$7*$E2220-cost_fx*Inputs!$D$7)+12*Inputs!$B$8*(1-MIN(1,Inputs!$F$8*$D2220))*(ic*Inputs!$C$8+flat_fee-cost_acc-cost_wd*Inputs!$E$8*$E2220-cost_fx*Inputs!$D$8)-fixed</f>
        <v>-195954.5124304</v>
      </c>
    </row>
    <row r="2221" customFormat="false" ht="15" hidden="false" customHeight="false" outlineLevel="0" collapsed="false">
      <c r="A2221" s="0" t="n">
        <v>2156</v>
      </c>
      <c r="B2221" s="0" t="n">
        <v>0.455567</v>
      </c>
      <c r="C2221" s="0" t="n">
        <v>0.803928</v>
      </c>
      <c r="D2221" s="0" t="n">
        <v>1.361323</v>
      </c>
      <c r="E2221" s="0" t="n">
        <v>1.077901</v>
      </c>
      <c r="F2221" s="0" t="n">
        <v>0.035817</v>
      </c>
      <c r="G2221" s="0" t="n">
        <f aca="false">12*Inputs!$B$6*(MIN(1,$H$50*$C2221)*(ic*Inputs!$C$6+pS+fee_fx*Inputs!$D$6-cost_acc-cost_wd*Inputs!$E$6*$E2221-cost_fx*Inputs!$D$6-$F2221)+(1-MIN(1,$H$50*$C2221))*(1-MIN(1,Inputs!$G$6*$D2221)*churn_nonbuyers)*(ic*Inputs!$C$6+fee_wd*Inputs!$E$6*(1-$B2221)+fee_fx*Inputs!$D$6-cost_acc-cost_wd*Inputs!$E$6*(1-$B2221)-cost_fx*Inputs!$D$6))</f>
        <v>175570.623387145</v>
      </c>
      <c r="H2221" s="0" t="n">
        <f aca="false">12*Inputs!$B$7*(MIN(1,$H$51*$C2221)*(ic*Inputs!$C$7+pE+fee_fx*Inputs!$D$7-cost_acc-cost_wd*Inputs!$E$7*$E2221-cost_fx*Inputs!$D$7-$F2221)+(1-MIN(1,$H$51*$C2221))*(1-MIN(1,Inputs!$G$7*$D2221)*churn_nonbuyers)*(ic*Inputs!$C$7+fee_wd*Inputs!$E$7*(1-$B2221)+fee_fx*Inputs!$D$7-cost_acc-cost_wd*Inputs!$E$7*(1-$B2221)-cost_fx*Inputs!$D$7))</f>
        <v>386310.207680522</v>
      </c>
      <c r="I2221" s="0" t="n">
        <f aca="false">12*Inputs!$B$8*(MIN(1,$H$52*$C2221)*(ic*Inputs!$C$8+pT-cost_acc-cost_wd*Inputs!$E$8-cost_fx*Inputs!$D$8-cost_ins)+(1-MIN(1,$H$52*$C2221))*(1-MIN(1,Inputs!$G$8*$D2221)*churn_nonbuyers)*(ic*Inputs!$C$8+fee_wd*Inputs!$E$8*(1-$B2221)+fee_fx*Inputs!$D$8-cost_acc-cost_wd*Inputs!$E$8*(1-$B2221)-cost_fx*Inputs!$D$8))</f>
        <v>122149.620776336</v>
      </c>
      <c r="J2221" s="0" t="n">
        <f aca="false">G2221+H2221+I2221-fixed</f>
        <v>-15969.5481559969</v>
      </c>
      <c r="K2221" s="0" t="n">
        <f aca="false">12*Inputs!$B$6*(1-MIN(1,Inputs!$G$6*$D2221)*churn_nonbuyers)*(ic*Inputs!$C$6+fee_wd*Inputs!$E$6*(1-$B2221)+fee_fx*Inputs!$D$6-cost_acc-cost_wd*Inputs!$E$6*(1-$B2221)-cost_fx*Inputs!$D$6)</f>
        <v>126741.467773015</v>
      </c>
      <c r="L2221" s="0" t="n">
        <f aca="false">12*Inputs!$B$7*(1-MIN(1,Inputs!$G$7*$D2221)*churn_nonbuyers)*(ic*Inputs!$C$7+fee_wd*Inputs!$E$7*(1-$B2221)+fee_fx*Inputs!$D$7-cost_acc-cost_wd*Inputs!$E$7*(1-$B2221)-cost_fx*Inputs!$D$7)</f>
        <v>323810.939959809</v>
      </c>
      <c r="M2221" s="0" t="n">
        <f aca="false">12*Inputs!$B$8*(1-MIN(1,Inputs!$G$8*$D2221)*churn_nonbuyers)*(ic*Inputs!$C$8+fee_wd*Inputs!$E$8*(1-$B2221)+fee_fx*Inputs!$D$8-cost_acc-cost_wd*Inputs!$E$8*(1-$B2221)-cost_fx*Inputs!$D$8)</f>
        <v>14335.5458207376</v>
      </c>
      <c r="N2221" s="0" t="n">
        <f aca="false">K2221+L2221+I2221-fixed</f>
        <v>-127297.97149084</v>
      </c>
      <c r="O2221" s="0" t="n">
        <f aca="false">K2221+L2221+M2221-fixed</f>
        <v>-235112.046446438</v>
      </c>
      <c r="P2221" s="0" t="n">
        <f aca="false">12*Inputs!$B$6*(1-MIN(1,Inputs!$F$6*$D2221))*(ic*Inputs!$C$6+flat_fee-cost_acc-cost_wd*Inputs!$E$6*$E2221-cost_fx*Inputs!$D$6)+12*Inputs!$B$7*(1-MIN(1,Inputs!$F$7*$D2221))*(ic*Inputs!$C$7+flat_fee-cost_acc-cost_wd*Inputs!$E$7*$E2221-cost_fx*Inputs!$D$7)+12*Inputs!$B$8*(1-MIN(1,Inputs!$F$8*$D2221))*(ic*Inputs!$C$8+flat_fee-cost_acc-cost_wd*Inputs!$E$8*$E2221-cost_fx*Inputs!$D$8)-fixed</f>
        <v>-160186.00721848</v>
      </c>
    </row>
    <row r="2222" customFormat="false" ht="15" hidden="false" customHeight="false" outlineLevel="0" collapsed="false">
      <c r="A2222" s="0" t="n">
        <v>2157</v>
      </c>
      <c r="B2222" s="0" t="n">
        <v>0.124959</v>
      </c>
      <c r="C2222" s="0" t="n">
        <v>1.082642</v>
      </c>
      <c r="D2222" s="0" t="n">
        <v>1.239948</v>
      </c>
      <c r="E2222" s="0" t="n">
        <v>1.11112</v>
      </c>
      <c r="F2222" s="0" t="n">
        <v>0.364622</v>
      </c>
      <c r="G2222" s="0" t="n">
        <f aca="false">12*Inputs!$B$6*(MIN(1,$H$50*$C2222)*(ic*Inputs!$C$6+pS+fee_fx*Inputs!$D$6-cost_acc-cost_wd*Inputs!$E$6*$E2222-cost_fx*Inputs!$D$6-$F2222)+(1-MIN(1,$H$50*$C2222))*(1-MIN(1,Inputs!$G$6*$D2222)*churn_nonbuyers)*(ic*Inputs!$C$6+fee_wd*Inputs!$E$6*(1-$B2222)+fee_fx*Inputs!$D$6-cost_acc-cost_wd*Inputs!$E$6*(1-$B2222)-cost_fx*Inputs!$D$6))</f>
        <v>225011.009178833</v>
      </c>
      <c r="H2222" s="0" t="n">
        <f aca="false">12*Inputs!$B$7*(MIN(1,$H$51*$C2222)*(ic*Inputs!$C$7+pE+fee_fx*Inputs!$D$7-cost_acc-cost_wd*Inputs!$E$7*$E2222-cost_fx*Inputs!$D$7-$F2222)+(1-MIN(1,$H$51*$C2222))*(1-MIN(1,Inputs!$G$7*$D2222)*churn_nonbuyers)*(ic*Inputs!$C$7+fee_wd*Inputs!$E$7*(1-$B2222)+fee_fx*Inputs!$D$7-cost_acc-cost_wd*Inputs!$E$7*(1-$B2222)-cost_fx*Inputs!$D$7))</f>
        <v>410014.365158314</v>
      </c>
      <c r="I2222" s="0" t="n">
        <f aca="false">12*Inputs!$B$8*(MIN(1,$H$52*$C2222)*(ic*Inputs!$C$8+pT-cost_acc-cost_wd*Inputs!$E$8-cost_fx*Inputs!$D$8-cost_ins)+(1-MIN(1,$H$52*$C2222))*(1-MIN(1,Inputs!$G$8*$D2222)*churn_nonbuyers)*(ic*Inputs!$C$8+fee_wd*Inputs!$E$8*(1-$B2222)+fee_fx*Inputs!$D$8-cost_acc-cost_wd*Inputs!$E$8*(1-$B2222)-cost_fx*Inputs!$D$8))</f>
        <v>166300.462361842</v>
      </c>
      <c r="J2222" s="0" t="n">
        <f aca="false">G2222+H2222+I2222-fixed</f>
        <v>101325.836698989</v>
      </c>
      <c r="K2222" s="0" t="n">
        <f aca="false">12*Inputs!$B$6*(1-MIN(1,Inputs!$G$6*$D2222)*churn_nonbuyers)*(ic*Inputs!$C$6+fee_wd*Inputs!$E$6*(1-$B2222)+fee_fx*Inputs!$D$6-cost_acc-cost_wd*Inputs!$E$6*(1-$B2222)-cost_fx*Inputs!$D$6)</f>
        <v>172222.81532735</v>
      </c>
      <c r="L2222" s="0" t="n">
        <f aca="false">12*Inputs!$B$7*(1-MIN(1,Inputs!$G$7*$D2222)*churn_nonbuyers)*(ic*Inputs!$C$7+fee_wd*Inputs!$E$7*(1-$B2222)+fee_fx*Inputs!$D$7-cost_acc-cost_wd*Inputs!$E$7*(1-$B2222)-cost_fx*Inputs!$D$7)</f>
        <v>370876.84529241</v>
      </c>
      <c r="M2222" s="0" t="n">
        <f aca="false">12*Inputs!$B$8*(1-MIN(1,Inputs!$G$8*$D2222)*churn_nonbuyers)*(ic*Inputs!$C$8+fee_wd*Inputs!$E$8*(1-$B2222)+fee_fx*Inputs!$D$8-cost_acc-cost_wd*Inputs!$E$8*(1-$B2222)-cost_fx*Inputs!$D$8)</f>
        <v>42304.7224076352</v>
      </c>
      <c r="N2222" s="0" t="n">
        <f aca="false">K2222+L2222+I2222-fixed</f>
        <v>9400.12298160303</v>
      </c>
      <c r="O2222" s="0" t="n">
        <f aca="false">K2222+L2222+M2222-fixed</f>
        <v>-114595.616972604</v>
      </c>
      <c r="P2222" s="0" t="n">
        <f aca="false">12*Inputs!$B$6*(1-MIN(1,Inputs!$F$6*$D2222))*(ic*Inputs!$C$6+flat_fee-cost_acc-cost_wd*Inputs!$E$6*$E2222-cost_fx*Inputs!$D$6)+12*Inputs!$B$7*(1-MIN(1,Inputs!$F$7*$D2222))*(ic*Inputs!$C$7+flat_fee-cost_acc-cost_wd*Inputs!$E$7*$E2222-cost_fx*Inputs!$D$7)+12*Inputs!$B$8*(1-MIN(1,Inputs!$F$8*$D2222))*(ic*Inputs!$C$8+flat_fee-cost_acc-cost_wd*Inputs!$E$8*$E2222-cost_fx*Inputs!$D$8)-fixed</f>
        <v>-106446.1105216</v>
      </c>
    </row>
    <row r="2223" customFormat="false" ht="15" hidden="false" customHeight="false" outlineLevel="0" collapsed="false">
      <c r="A2223" s="0" t="n">
        <v>2158</v>
      </c>
      <c r="B2223" s="0" t="n">
        <v>0.16702</v>
      </c>
      <c r="C2223" s="0" t="n">
        <v>0.868406</v>
      </c>
      <c r="D2223" s="0" t="n">
        <v>1.142484</v>
      </c>
      <c r="E2223" s="0" t="n">
        <v>1.256642</v>
      </c>
      <c r="F2223" s="0" t="n">
        <v>0.297781</v>
      </c>
      <c r="G2223" s="0" t="n">
        <f aca="false">12*Inputs!$B$6*(MIN(1,$H$50*$C2223)*(ic*Inputs!$C$6+pS+fee_fx*Inputs!$D$6-cost_acc-cost_wd*Inputs!$E$6*$E2223-cost_fx*Inputs!$D$6-$F2223)+(1-MIN(1,$H$50*$C2223))*(1-MIN(1,Inputs!$G$6*$D2223)*churn_nonbuyers)*(ic*Inputs!$C$6+fee_wd*Inputs!$E$6*(1-$B2223)+fee_fx*Inputs!$D$6-cost_acc-cost_wd*Inputs!$E$6*(1-$B2223)-cost_fx*Inputs!$D$6))</f>
        <v>208509.425459932</v>
      </c>
      <c r="H2223" s="0" t="n">
        <f aca="false">12*Inputs!$B$7*(MIN(1,$H$51*$C2223)*(ic*Inputs!$C$7+pE+fee_fx*Inputs!$D$7-cost_acc-cost_wd*Inputs!$E$7*$E2223-cost_fx*Inputs!$D$7-$F2223)+(1-MIN(1,$H$51*$C2223))*(1-MIN(1,Inputs!$G$7*$D2223)*churn_nonbuyers)*(ic*Inputs!$C$7+fee_wd*Inputs!$E$7*(1-$B2223)+fee_fx*Inputs!$D$7-cost_acc-cost_wd*Inputs!$E$7*(1-$B2223)-cost_fx*Inputs!$D$7))</f>
        <v>387972.727128129</v>
      </c>
      <c r="I2223" s="0" t="n">
        <f aca="false">12*Inputs!$B$8*(MIN(1,$H$52*$C2223)*(ic*Inputs!$C$8+pT-cost_acc-cost_wd*Inputs!$E$8-cost_fx*Inputs!$D$8-cost_ins)+(1-MIN(1,$H$52*$C2223))*(1-MIN(1,Inputs!$G$8*$D2223)*churn_nonbuyers)*(ic*Inputs!$C$8+fee_wd*Inputs!$E$8*(1-$B2223)+fee_fx*Inputs!$D$8-cost_acc-cost_wd*Inputs!$E$8*(1-$B2223)-cost_fx*Inputs!$D$8))</f>
        <v>150176.727548144</v>
      </c>
      <c r="J2223" s="0" t="n">
        <f aca="false">G2223+H2223+I2223-fixed</f>
        <v>46658.8801362052</v>
      </c>
      <c r="K2223" s="0" t="n">
        <f aca="false">12*Inputs!$B$6*(1-MIN(1,Inputs!$G$6*$D2223)*churn_nonbuyers)*(ic*Inputs!$C$6+fee_wd*Inputs!$E$6*(1-$B2223)+fee_fx*Inputs!$D$6-cost_acc-cost_wd*Inputs!$E$6*(1-$B2223)-cost_fx*Inputs!$D$6)</f>
        <v>167406.768559296</v>
      </c>
      <c r="L2223" s="0" t="n">
        <f aca="false">12*Inputs!$B$7*(1-MIN(1,Inputs!$G$7*$D2223)*churn_nonbuyers)*(ic*Inputs!$C$7+fee_wd*Inputs!$E$7*(1-$B2223)+fee_fx*Inputs!$D$7-cost_acc-cost_wd*Inputs!$E$7*(1-$B2223)-cost_fx*Inputs!$D$7)</f>
        <v>366153.965903578</v>
      </c>
      <c r="M2223" s="0" t="n">
        <f aca="false">12*Inputs!$B$8*(1-MIN(1,Inputs!$G$8*$D2223)*churn_nonbuyers)*(ic*Inputs!$C$8+fee_wd*Inputs!$E$8*(1-$B2223)+fee_fx*Inputs!$D$8-cost_acc-cost_wd*Inputs!$E$8*(1-$B2223)-cost_fx*Inputs!$D$8)</f>
        <v>63759.769650048</v>
      </c>
      <c r="N2223" s="0" t="n">
        <f aca="false">K2223+L2223+I2223-fixed</f>
        <v>-16262.537988982</v>
      </c>
      <c r="O2223" s="0" t="n">
        <f aca="false">K2223+L2223+M2223-fixed</f>
        <v>-102679.495887078</v>
      </c>
      <c r="P2223" s="0" t="n">
        <f aca="false">12*Inputs!$B$6*(1-MIN(1,Inputs!$F$6*$D2223))*(ic*Inputs!$C$6+flat_fee-cost_acc-cost_wd*Inputs!$E$6*$E2223-cost_fx*Inputs!$D$6)+12*Inputs!$B$7*(1-MIN(1,Inputs!$F$7*$D2223))*(ic*Inputs!$C$7+flat_fee-cost_acc-cost_wd*Inputs!$E$7*$E2223-cost_fx*Inputs!$D$7)+12*Inputs!$B$8*(1-MIN(1,Inputs!$F$8*$D2223))*(ic*Inputs!$C$8+flat_fee-cost_acc-cost_wd*Inputs!$E$8*$E2223-cost_fx*Inputs!$D$8)-fixed</f>
        <v>-111971.89025728</v>
      </c>
    </row>
    <row r="2224" customFormat="false" ht="15" hidden="false" customHeight="false" outlineLevel="0" collapsed="false">
      <c r="A2224" s="0" t="n">
        <v>2159</v>
      </c>
      <c r="B2224" s="0" t="n">
        <v>0.42577</v>
      </c>
      <c r="C2224" s="0" t="n">
        <v>0.649007</v>
      </c>
      <c r="D2224" s="0" t="n">
        <v>1.099657</v>
      </c>
      <c r="E2224" s="0" t="n">
        <v>1.167547</v>
      </c>
      <c r="F2224" s="0" t="n">
        <v>0.269929</v>
      </c>
      <c r="G2224" s="0" t="n">
        <f aca="false">12*Inputs!$B$6*(MIN(1,$H$50*$C2224)*(ic*Inputs!$C$6+pS+fee_fx*Inputs!$D$6-cost_acc-cost_wd*Inputs!$E$6*$E2224-cost_fx*Inputs!$D$6-$F2224)+(1-MIN(1,$H$50*$C2224))*(1-MIN(1,Inputs!$G$6*$D2224)*churn_nonbuyers)*(ic*Inputs!$C$6+fee_wd*Inputs!$E$6*(1-$B2224)+fee_fx*Inputs!$D$6-cost_acc-cost_wd*Inputs!$E$6*(1-$B2224)-cost_fx*Inputs!$D$6))</f>
        <v>166851.048897481</v>
      </c>
      <c r="H2224" s="0" t="n">
        <f aca="false">12*Inputs!$B$7*(MIN(1,$H$51*$C2224)*(ic*Inputs!$C$7+pE+fee_fx*Inputs!$D$7-cost_acc-cost_wd*Inputs!$E$7*$E2224-cost_fx*Inputs!$D$7-$F2224)+(1-MIN(1,$H$51*$C2224))*(1-MIN(1,Inputs!$G$7*$D2224)*churn_nonbuyers)*(ic*Inputs!$C$7+fee_wd*Inputs!$E$7*(1-$B2224)+fee_fx*Inputs!$D$7-cost_acc-cost_wd*Inputs!$E$7*(1-$B2224)-cost_fx*Inputs!$D$7))</f>
        <v>363846.306636019</v>
      </c>
      <c r="I2224" s="0" t="n">
        <f aca="false">12*Inputs!$B$8*(MIN(1,$H$52*$C2224)*(ic*Inputs!$C$8+pT-cost_acc-cost_wd*Inputs!$E$8-cost_fx*Inputs!$D$8-cost_ins)+(1-MIN(1,$H$52*$C2224))*(1-MIN(1,Inputs!$G$8*$D2224)*churn_nonbuyers)*(ic*Inputs!$C$8+fee_wd*Inputs!$E$8*(1-$B2224)+fee_fx*Inputs!$D$8-cost_acc-cost_wd*Inputs!$E$8*(1-$B2224)-cost_fx*Inputs!$D$8))</f>
        <v>131991.935004957</v>
      </c>
      <c r="J2224" s="0" t="n">
        <f aca="false">G2224+H2224+I2224-fixed</f>
        <v>-37310.7094615429</v>
      </c>
      <c r="K2224" s="0" t="n">
        <f aca="false">12*Inputs!$B$6*(1-MIN(1,Inputs!$G$6*$D2224)*churn_nonbuyers)*(ic*Inputs!$C$6+fee_wd*Inputs!$E$6*(1-$B2224)+fee_fx*Inputs!$D$6-cost_acc-cost_wd*Inputs!$E$6*(1-$B2224)-cost_fx*Inputs!$D$6)</f>
        <v>132575.624358408</v>
      </c>
      <c r="L2224" s="0" t="n">
        <f aca="false">12*Inputs!$B$7*(1-MIN(1,Inputs!$G$7*$D2224)*churn_nonbuyers)*(ic*Inputs!$C$7+fee_wd*Inputs!$E$7*(1-$B2224)+fee_fx*Inputs!$D$7-cost_acc-cost_wd*Inputs!$E$7*(1-$B2224)-cost_fx*Inputs!$D$7)</f>
        <v>330610.297079045</v>
      </c>
      <c r="M2224" s="0" t="n">
        <f aca="false">12*Inputs!$B$8*(1-MIN(1,Inputs!$G$8*$D2224)*churn_nonbuyers)*(ic*Inputs!$C$8+fee_wd*Inputs!$E$8*(1-$B2224)+fee_fx*Inputs!$D$8-cost_acc-cost_wd*Inputs!$E$8*(1-$B2224)-cost_fx*Inputs!$D$8)</f>
        <v>70444.960925904</v>
      </c>
      <c r="N2224" s="0" t="n">
        <f aca="false">K2224+L2224+I2224-fixed</f>
        <v>-104822.14355759</v>
      </c>
      <c r="O2224" s="0" t="n">
        <f aca="false">K2224+L2224+M2224-fixed</f>
        <v>-166369.117636643</v>
      </c>
      <c r="P2224" s="0" t="n">
        <f aca="false">12*Inputs!$B$6*(1-MIN(1,Inputs!$F$6*$D2224))*(ic*Inputs!$C$6+flat_fee-cost_acc-cost_wd*Inputs!$E$6*$E2224-cost_fx*Inputs!$D$6)+12*Inputs!$B$7*(1-MIN(1,Inputs!$F$7*$D2224))*(ic*Inputs!$C$7+flat_fee-cost_acc-cost_wd*Inputs!$E$7*$E2224-cost_fx*Inputs!$D$7)+12*Inputs!$B$8*(1-MIN(1,Inputs!$F$8*$D2224))*(ic*Inputs!$C$8+flat_fee-cost_acc-cost_wd*Inputs!$E$8*$E2224-cost_fx*Inputs!$D$8)-fixed</f>
        <v>-54100.34116504</v>
      </c>
    </row>
    <row r="2225" customFormat="false" ht="15" hidden="false" customHeight="false" outlineLevel="0" collapsed="false">
      <c r="A2225" s="0" t="n">
        <v>2160</v>
      </c>
      <c r="B2225" s="0" t="n">
        <v>0.204913</v>
      </c>
      <c r="C2225" s="0" t="n">
        <v>0.964559</v>
      </c>
      <c r="D2225" s="0" t="n">
        <v>1.047617</v>
      </c>
      <c r="E2225" s="0" t="n">
        <v>1.106832</v>
      </c>
      <c r="F2225" s="0" t="n">
        <v>0.223454</v>
      </c>
      <c r="G2225" s="0" t="n">
        <f aca="false">12*Inputs!$B$6*(MIN(1,$H$50*$C2225)*(ic*Inputs!$C$6+pS+fee_fx*Inputs!$D$6-cost_acc-cost_wd*Inputs!$E$6*$E2225-cost_fx*Inputs!$D$6-$F2225)+(1-MIN(1,$H$50*$C2225))*(1-MIN(1,Inputs!$G$6*$D2225)*churn_nonbuyers)*(ic*Inputs!$C$6+fee_wd*Inputs!$E$6*(1-$B2225)+fee_fx*Inputs!$D$6-cost_acc-cost_wd*Inputs!$E$6*(1-$B2225)-cost_fx*Inputs!$D$6))</f>
        <v>214046.974050588</v>
      </c>
      <c r="H2225" s="0" t="n">
        <f aca="false">12*Inputs!$B$7*(MIN(1,$H$51*$C2225)*(ic*Inputs!$C$7+pE+fee_fx*Inputs!$D$7-cost_acc-cost_wd*Inputs!$E$7*$E2225-cost_fx*Inputs!$D$7-$F2225)+(1-MIN(1,$H$51*$C2225))*(1-MIN(1,Inputs!$G$7*$D2225)*churn_nonbuyers)*(ic*Inputs!$C$7+fee_wd*Inputs!$E$7*(1-$B2225)+fee_fx*Inputs!$D$7-cost_acc-cost_wd*Inputs!$E$7*(1-$B2225)-cost_fx*Inputs!$D$7))</f>
        <v>408581.300324354</v>
      </c>
      <c r="I2225" s="0" t="n">
        <f aca="false">12*Inputs!$B$8*(MIN(1,$H$52*$C2225)*(ic*Inputs!$C$8+pT-cost_acc-cost_wd*Inputs!$E$8-cost_fx*Inputs!$D$8-cost_ins)+(1-MIN(1,$H$52*$C2225))*(1-MIN(1,Inputs!$G$8*$D2225)*churn_nonbuyers)*(ic*Inputs!$C$8+fee_wd*Inputs!$E$8*(1-$B2225)+fee_fx*Inputs!$D$8-cost_acc-cost_wd*Inputs!$E$8*(1-$B2225)-cost_fx*Inputs!$D$8))</f>
        <v>166454.952801513</v>
      </c>
      <c r="J2225" s="0" t="n">
        <f aca="false">G2225+H2225+I2225-fixed</f>
        <v>89083.2271764547</v>
      </c>
      <c r="K2225" s="0" t="n">
        <f aca="false">12*Inputs!$B$6*(1-MIN(1,Inputs!$G$6*$D2225)*churn_nonbuyers)*(ic*Inputs!$C$6+fee_wd*Inputs!$E$6*(1-$B2225)+fee_fx*Inputs!$D$6-cost_acc-cost_wd*Inputs!$E$6*(1-$B2225)-cost_fx*Inputs!$D$6)</f>
        <v>163078.175104711</v>
      </c>
      <c r="L2225" s="0" t="n">
        <f aca="false">12*Inputs!$B$7*(1-MIN(1,Inputs!$G$7*$D2225)*churn_nonbuyers)*(ic*Inputs!$C$7+fee_wd*Inputs!$E$7*(1-$B2225)+fee_fx*Inputs!$D$7-cost_acc-cost_wd*Inputs!$E$7*(1-$B2225)-cost_fx*Inputs!$D$7)</f>
        <v>361947.928646827</v>
      </c>
      <c r="M2225" s="0" t="n">
        <f aca="false">12*Inputs!$B$8*(1-MIN(1,Inputs!$G$8*$D2225)*churn_nonbuyers)*(ic*Inputs!$C$8+fee_wd*Inputs!$E$8*(1-$B2225)+fee_fx*Inputs!$D$8-cost_acc-cost_wd*Inputs!$E$8*(1-$B2225)-cost_fx*Inputs!$D$8)</f>
        <v>84417.5673419856</v>
      </c>
      <c r="N2225" s="0" t="n">
        <f aca="false">K2225+L2225+I2225-fixed</f>
        <v>-8518.94344694936</v>
      </c>
      <c r="O2225" s="0" t="n">
        <f aca="false">K2225+L2225+M2225-fixed</f>
        <v>-90556.3289064765</v>
      </c>
      <c r="P2225" s="0" t="n">
        <f aca="false">12*Inputs!$B$6*(1-MIN(1,Inputs!$F$6*$D2225))*(ic*Inputs!$C$6+flat_fee-cost_acc-cost_wd*Inputs!$E$6*$E2225-cost_fx*Inputs!$D$6)+12*Inputs!$B$7*(1-MIN(1,Inputs!$F$7*$D2225))*(ic*Inputs!$C$7+flat_fee-cost_acc-cost_wd*Inputs!$E$7*$E2225-cost_fx*Inputs!$D$7)+12*Inputs!$B$8*(1-MIN(1,Inputs!$F$8*$D2225))*(ic*Inputs!$C$8+flat_fee-cost_acc-cost_wd*Inputs!$E$8*$E2225-cost_fx*Inputs!$D$8)-fixed</f>
        <v>-1311.09893344005</v>
      </c>
    </row>
    <row r="2226" customFormat="false" ht="15" hidden="false" customHeight="false" outlineLevel="0" collapsed="false">
      <c r="A2226" s="0" t="n">
        <v>2161</v>
      </c>
      <c r="B2226" s="0" t="n">
        <v>0.484482</v>
      </c>
      <c r="C2226" s="0" t="n">
        <v>0.750034</v>
      </c>
      <c r="D2226" s="0" t="n">
        <v>1.78717</v>
      </c>
      <c r="E2226" s="0" t="n">
        <v>1.389719</v>
      </c>
      <c r="F2226" s="0" t="n">
        <v>0.241119</v>
      </c>
      <c r="G2226" s="0" t="n">
        <f aca="false">12*Inputs!$B$6*(MIN(1,$H$50*$C2226)*(ic*Inputs!$C$6+pS+fee_fx*Inputs!$D$6-cost_acc-cost_wd*Inputs!$E$6*$E2226-cost_fx*Inputs!$D$6-$F2226)+(1-MIN(1,$H$50*$C2226))*(1-MIN(1,Inputs!$G$6*$D2226)*churn_nonbuyers)*(ic*Inputs!$C$6+fee_wd*Inputs!$E$6*(1-$B2226)+fee_fx*Inputs!$D$6-cost_acc-cost_wd*Inputs!$E$6*(1-$B2226)-cost_fx*Inputs!$D$6))</f>
        <v>157074.805132249</v>
      </c>
      <c r="H2226" s="0" t="n">
        <f aca="false">12*Inputs!$B$7*(MIN(1,$H$51*$C2226)*(ic*Inputs!$C$7+pE+fee_fx*Inputs!$D$7-cost_acc-cost_wd*Inputs!$E$7*$E2226-cost_fx*Inputs!$D$7-$F2226)+(1-MIN(1,$H$51*$C2226))*(1-MIN(1,Inputs!$G$7*$D2226)*churn_nonbuyers)*(ic*Inputs!$C$7+fee_wd*Inputs!$E$7*(1-$B2226)+fee_fx*Inputs!$D$7-cost_acc-cost_wd*Inputs!$E$7*(1-$B2226)-cost_fx*Inputs!$D$7))</f>
        <v>340531.293800197</v>
      </c>
      <c r="I2226" s="0" t="n">
        <f aca="false">12*Inputs!$B$8*(MIN(1,$H$52*$C2226)*(ic*Inputs!$C$8+pT-cost_acc-cost_wd*Inputs!$E$8-cost_fx*Inputs!$D$8-cost_ins)+(1-MIN(1,$H$52*$C2226))*(1-MIN(1,Inputs!$G$8*$D2226)*churn_nonbuyers)*(ic*Inputs!$C$8+fee_wd*Inputs!$E$8*(1-$B2226)+fee_fx*Inputs!$D$8-cost_acc-cost_wd*Inputs!$E$8*(1-$B2226)-cost_fx*Inputs!$D$8))</f>
        <v>108112.900896</v>
      </c>
      <c r="J2226" s="0" t="n">
        <f aca="false">G2226+H2226+I2226-fixed</f>
        <v>-94281.0001715546</v>
      </c>
      <c r="K2226" s="0" t="n">
        <f aca="false">12*Inputs!$B$6*(1-MIN(1,Inputs!$G$6*$D2226)*churn_nonbuyers)*(ic*Inputs!$C$6+fee_wd*Inputs!$E$6*(1-$B2226)+fee_fx*Inputs!$D$6-cost_acc-cost_wd*Inputs!$E$6*(1-$B2226)-cost_fx*Inputs!$D$6)</f>
        <v>120054.050610768</v>
      </c>
      <c r="L2226" s="0" t="n">
        <f aca="false">12*Inputs!$B$7*(1-MIN(1,Inputs!$G$7*$D2226)*churn_nonbuyers)*(ic*Inputs!$C$7+fee_wd*Inputs!$E$7*(1-$B2226)+fee_fx*Inputs!$D$7-cost_acc-cost_wd*Inputs!$E$7*(1-$B2226)-cost_fx*Inputs!$D$7)</f>
        <v>315557.463006461</v>
      </c>
      <c r="M2226" s="0" t="n">
        <f aca="false">12*Inputs!$B$8*(1-MIN(1,Inputs!$G$8*$D2226)*churn_nonbuyers)*(ic*Inputs!$C$8+fee_wd*Inputs!$E$8*(1-$B2226)+fee_fx*Inputs!$D$8-cost_acc-cost_wd*Inputs!$E$8*(1-$B2226)-cost_fx*Inputs!$D$8)</f>
        <v>0</v>
      </c>
      <c r="N2226" s="0" t="n">
        <f aca="false">K2226+L2226+I2226-fixed</f>
        <v>-156275.585486771</v>
      </c>
      <c r="O2226" s="0" t="n">
        <f aca="false">K2226+L2226+M2226-fixed</f>
        <v>-264388.486382771</v>
      </c>
      <c r="P2226" s="0" t="n">
        <f aca="false">12*Inputs!$B$6*(1-MIN(1,Inputs!$F$6*$D2226))*(ic*Inputs!$C$6+flat_fee-cost_acc-cost_wd*Inputs!$E$6*$E2226-cost_fx*Inputs!$D$6)+12*Inputs!$B$7*(1-MIN(1,Inputs!$F$7*$D2226))*(ic*Inputs!$C$7+flat_fee-cost_acc-cost_wd*Inputs!$E$7*$E2226-cost_fx*Inputs!$D$7)+12*Inputs!$B$8*(1-MIN(1,Inputs!$F$8*$D2226))*(ic*Inputs!$C$8+flat_fee-cost_acc-cost_wd*Inputs!$E$8*$E2226-cost_fx*Inputs!$D$8)-fixed</f>
        <v>-468167.7865048</v>
      </c>
    </row>
    <row r="2227" customFormat="false" ht="15" hidden="false" customHeight="false" outlineLevel="0" collapsed="false">
      <c r="A2227" s="0" t="n">
        <v>2162</v>
      </c>
      <c r="B2227" s="0" t="n">
        <v>0.235345</v>
      </c>
      <c r="C2227" s="0" t="n">
        <v>0.996542</v>
      </c>
      <c r="D2227" s="0" t="n">
        <v>1.030765</v>
      </c>
      <c r="E2227" s="0" t="n">
        <v>1.147176</v>
      </c>
      <c r="F2227" s="0" t="n">
        <v>0.322125</v>
      </c>
      <c r="G2227" s="0" t="n">
        <f aca="false">12*Inputs!$B$6*(MIN(1,$H$50*$C2227)*(ic*Inputs!$C$6+pS+fee_fx*Inputs!$D$6-cost_acc-cost_wd*Inputs!$E$6*$E2227-cost_fx*Inputs!$D$6-$F2227)+(1-MIN(1,$H$50*$C2227))*(1-MIN(1,Inputs!$G$6*$D2227)*churn_nonbuyers)*(ic*Inputs!$C$6+fee_wd*Inputs!$E$6*(1-$B2227)+fee_fx*Inputs!$D$6-cost_acc-cost_wd*Inputs!$E$6*(1-$B2227)-cost_fx*Inputs!$D$6))</f>
        <v>208853.622516968</v>
      </c>
      <c r="H2227" s="0" t="n">
        <f aca="false">12*Inputs!$B$7*(MIN(1,$H$51*$C2227)*(ic*Inputs!$C$7+pE+fee_fx*Inputs!$D$7-cost_acc-cost_wd*Inputs!$E$7*$E2227-cost_fx*Inputs!$D$7-$F2227)+(1-MIN(1,$H$51*$C2227))*(1-MIN(1,Inputs!$G$7*$D2227)*churn_nonbuyers)*(ic*Inputs!$C$7+fee_wd*Inputs!$E$7*(1-$B2227)+fee_fx*Inputs!$D$7-cost_acc-cost_wd*Inputs!$E$7*(1-$B2227)-cost_fx*Inputs!$D$7))</f>
        <v>397391.94687714</v>
      </c>
      <c r="I2227" s="0" t="n">
        <f aca="false">12*Inputs!$B$8*(MIN(1,$H$52*$C2227)*(ic*Inputs!$C$8+pT-cost_acc-cost_wd*Inputs!$E$8-cost_fx*Inputs!$D$8-cost_ins)+(1-MIN(1,$H$52*$C2227))*(1-MIN(1,Inputs!$G$8*$D2227)*churn_nonbuyers)*(ic*Inputs!$C$8+fee_wd*Inputs!$E$8*(1-$B2227)+fee_fx*Inputs!$D$8-cost_acc-cost_wd*Inputs!$E$8*(1-$B2227)-cost_fx*Inputs!$D$8))</f>
        <v>170181.482450357</v>
      </c>
      <c r="J2227" s="0" t="n">
        <f aca="false">G2227+H2227+I2227-fixed</f>
        <v>76427.0518444658</v>
      </c>
      <c r="K2227" s="0" t="n">
        <f aca="false">12*Inputs!$B$6*(1-MIN(1,Inputs!$G$6*$D2227)*churn_nonbuyers)*(ic*Inputs!$C$6+fee_wd*Inputs!$E$6*(1-$B2227)+fee_fx*Inputs!$D$6-cost_acc-cost_wd*Inputs!$E$6*(1-$B2227)-cost_fx*Inputs!$D$6)</f>
        <v>159066.82360026</v>
      </c>
      <c r="L2227" s="0" t="n">
        <f aca="false">12*Inputs!$B$7*(1-MIN(1,Inputs!$G$7*$D2227)*churn_nonbuyers)*(ic*Inputs!$C$7+fee_wd*Inputs!$E$7*(1-$B2227)+fee_fx*Inputs!$D$7-cost_acc-cost_wd*Inputs!$E$7*(1-$B2227)-cost_fx*Inputs!$D$7)</f>
        <v>357890.155440156</v>
      </c>
      <c r="M2227" s="0" t="n">
        <f aca="false">12*Inputs!$B$8*(1-MIN(1,Inputs!$G$8*$D2227)*churn_nonbuyers)*(ic*Inputs!$C$8+fee_wd*Inputs!$E$8*(1-$B2227)+fee_fx*Inputs!$D$8-cost_acc-cost_wd*Inputs!$E$8*(1-$B2227)-cost_fx*Inputs!$D$8)</f>
        <v>87745.12186788</v>
      </c>
      <c r="N2227" s="0" t="n">
        <f aca="false">K2227+L2227+I2227-fixed</f>
        <v>-12861.5385092265</v>
      </c>
      <c r="O2227" s="0" t="n">
        <f aca="false">K2227+L2227+M2227-fixed</f>
        <v>-95297.8990917039</v>
      </c>
      <c r="P2227" s="0" t="n">
        <f aca="false">12*Inputs!$B$6*(1-MIN(1,Inputs!$F$6*$D2227))*(ic*Inputs!$C$6+flat_fee-cost_acc-cost_wd*Inputs!$E$6*$E2227-cost_fx*Inputs!$D$6)+12*Inputs!$B$7*(1-MIN(1,Inputs!$F$7*$D2227))*(ic*Inputs!$C$7+flat_fee-cost_acc-cost_wd*Inputs!$E$7*$E2227-cost_fx*Inputs!$D$7)+12*Inputs!$B$8*(1-MIN(1,Inputs!$F$8*$D2227))*(ic*Inputs!$C$8+flat_fee-cost_acc-cost_wd*Inputs!$E$8*$E2227-cost_fx*Inputs!$D$8)-fixed</f>
        <v>-9370.58820639981</v>
      </c>
    </row>
    <row r="2228" customFormat="false" ht="15" hidden="false" customHeight="false" outlineLevel="0" collapsed="false">
      <c r="A2228" s="0" t="n">
        <v>2163</v>
      </c>
      <c r="B2228" s="0" t="n">
        <v>0.16737</v>
      </c>
      <c r="C2228" s="0" t="n">
        <v>0.947311</v>
      </c>
      <c r="D2228" s="0" t="n">
        <v>1.264764</v>
      </c>
      <c r="E2228" s="0" t="n">
        <v>1.463049</v>
      </c>
      <c r="F2228" s="0" t="n">
        <v>0.135876</v>
      </c>
      <c r="G2228" s="0" t="n">
        <f aca="false">12*Inputs!$B$6*(MIN(1,$H$50*$C2228)*(ic*Inputs!$C$6+pS+fee_fx*Inputs!$D$6-cost_acc-cost_wd*Inputs!$E$6*$E2228-cost_fx*Inputs!$D$6-$F2228)+(1-MIN(1,$H$50*$C2228))*(1-MIN(1,Inputs!$G$6*$D2228)*churn_nonbuyers)*(ic*Inputs!$C$6+fee_wd*Inputs!$E$6*(1-$B2228)+fee_fx*Inputs!$D$6-cost_acc-cost_wd*Inputs!$E$6*(1-$B2228)-cost_fx*Inputs!$D$6))</f>
        <v>210225.88444681</v>
      </c>
      <c r="H2228" s="0" t="n">
        <f aca="false">12*Inputs!$B$7*(MIN(1,$H$51*$C2228)*(ic*Inputs!$C$7+pE+fee_fx*Inputs!$D$7-cost_acc-cost_wd*Inputs!$E$7*$E2228-cost_fx*Inputs!$D$7-$F2228)+(1-MIN(1,$H$51*$C2228))*(1-MIN(1,Inputs!$G$7*$D2228)*churn_nonbuyers)*(ic*Inputs!$C$7+fee_wd*Inputs!$E$7*(1-$B2228)+fee_fx*Inputs!$D$7-cost_acc-cost_wd*Inputs!$E$7*(1-$B2228)-cost_fx*Inputs!$D$7))</f>
        <v>375370.392334544</v>
      </c>
      <c r="I2228" s="0" t="n">
        <f aca="false">12*Inputs!$B$8*(MIN(1,$H$52*$C2228)*(ic*Inputs!$C$8+pT-cost_acc-cost_wd*Inputs!$E$8-cost_fx*Inputs!$D$8-cost_ins)+(1-MIN(1,$H$52*$C2228))*(1-MIN(1,Inputs!$G$8*$D2228)*churn_nonbuyers)*(ic*Inputs!$C$8+fee_wd*Inputs!$E$8*(1-$B2228)+fee_fx*Inputs!$D$8-cost_acc-cost_wd*Inputs!$E$8*(1-$B2228)-cost_fx*Inputs!$D$8))</f>
        <v>148847.263215706</v>
      </c>
      <c r="J2228" s="0" t="n">
        <f aca="false">G2228+H2228+I2228-fixed</f>
        <v>34443.5399970596</v>
      </c>
      <c r="K2228" s="0" t="n">
        <f aca="false">12*Inputs!$B$6*(1-MIN(1,Inputs!$G$6*$D2228)*churn_nonbuyers)*(ic*Inputs!$C$6+fee_wd*Inputs!$E$6*(1-$B2228)+fee_fx*Inputs!$D$6-cost_acc-cost_wd*Inputs!$E$6*(1-$B2228)-cost_fx*Inputs!$D$6)</f>
        <v>166274.020444896</v>
      </c>
      <c r="L2228" s="0" t="n">
        <f aca="false">12*Inputs!$B$7*(1-MIN(1,Inputs!$G$7*$D2228)*churn_nonbuyers)*(ic*Inputs!$C$7+fee_wd*Inputs!$E$7*(1-$B2228)+fee_fx*Inputs!$D$7-cost_acc-cost_wd*Inputs!$E$7*(1-$B2228)-cost_fx*Inputs!$D$7)</f>
        <v>364714.607594938</v>
      </c>
      <c r="M2228" s="0" t="n">
        <f aca="false">12*Inputs!$B$8*(1-MIN(1,Inputs!$G$8*$D2228)*churn_nonbuyers)*(ic*Inputs!$C$8+fee_wd*Inputs!$E$8*(1-$B2228)+fee_fx*Inputs!$D$8-cost_acc-cost_wd*Inputs!$E$8*(1-$B2228)-cost_fx*Inputs!$D$8)</f>
        <v>36505.528582848</v>
      </c>
      <c r="N2228" s="0" t="n">
        <f aca="false">K2228+L2228+I2228-fixed</f>
        <v>-20164.1087444609</v>
      </c>
      <c r="O2228" s="0" t="n">
        <f aca="false">K2228+L2228+M2228-fixed</f>
        <v>-132505.843377318</v>
      </c>
      <c r="P2228" s="0" t="n">
        <f aca="false">12*Inputs!$B$6*(1-MIN(1,Inputs!$F$6*$D2228))*(ic*Inputs!$C$6+flat_fee-cost_acc-cost_wd*Inputs!$E$6*$E2228-cost_fx*Inputs!$D$6)+12*Inputs!$B$7*(1-MIN(1,Inputs!$F$7*$D2228))*(ic*Inputs!$C$7+flat_fee-cost_acc-cost_wd*Inputs!$E$7*$E2228-cost_fx*Inputs!$D$7)+12*Inputs!$B$8*(1-MIN(1,Inputs!$F$8*$D2228))*(ic*Inputs!$C$8+flat_fee-cost_acc-cost_wd*Inputs!$E$8*$E2228-cost_fx*Inputs!$D$8)-fixed</f>
        <v>-249449.31168736</v>
      </c>
    </row>
    <row r="2229" customFormat="false" ht="15" hidden="false" customHeight="false" outlineLevel="0" collapsed="false">
      <c r="A2229" s="0" t="n">
        <v>2164</v>
      </c>
      <c r="B2229" s="0" t="n">
        <v>0.333688</v>
      </c>
      <c r="C2229" s="0" t="n">
        <v>0.918242</v>
      </c>
      <c r="D2229" s="0" t="n">
        <v>1.11077</v>
      </c>
      <c r="E2229" s="0" t="n">
        <v>1.320203</v>
      </c>
      <c r="F2229" s="0" t="n">
        <v>0.020548</v>
      </c>
      <c r="G2229" s="0" t="n">
        <f aca="false">12*Inputs!$B$6*(MIN(1,$H$50*$C2229)*(ic*Inputs!$C$6+pS+fee_fx*Inputs!$D$6-cost_acc-cost_wd*Inputs!$E$6*$E2229-cost_fx*Inputs!$D$6-$F2229)+(1-MIN(1,$H$50*$C2229))*(1-MIN(1,Inputs!$G$6*$D2229)*churn_nonbuyers)*(ic*Inputs!$C$6+fee_wd*Inputs!$E$6*(1-$B2229)+fee_fx*Inputs!$D$6-cost_acc-cost_wd*Inputs!$E$6*(1-$B2229)-cost_fx*Inputs!$D$6))</f>
        <v>194647.451589346</v>
      </c>
      <c r="H2229" s="0" t="n">
        <f aca="false">12*Inputs!$B$7*(MIN(1,$H$51*$C2229)*(ic*Inputs!$C$7+pE+fee_fx*Inputs!$D$7-cost_acc-cost_wd*Inputs!$E$7*$E2229-cost_fx*Inputs!$D$7-$F2229)+(1-MIN(1,$H$51*$C2229))*(1-MIN(1,Inputs!$G$7*$D2229)*churn_nonbuyers)*(ic*Inputs!$C$7+fee_wd*Inputs!$E$7*(1-$B2229)+fee_fx*Inputs!$D$7-cost_acc-cost_wd*Inputs!$E$7*(1-$B2229)-cost_fx*Inputs!$D$7))</f>
        <v>382713.589848434</v>
      </c>
      <c r="I2229" s="0" t="n">
        <f aca="false">12*Inputs!$B$8*(MIN(1,$H$52*$C2229)*(ic*Inputs!$C$8+pT-cost_acc-cost_wd*Inputs!$E$8-cost_fx*Inputs!$D$8-cost_ins)+(1-MIN(1,$H$52*$C2229))*(1-MIN(1,Inputs!$G$8*$D2229)*churn_nonbuyers)*(ic*Inputs!$C$8+fee_wd*Inputs!$E$8*(1-$B2229)+fee_fx*Inputs!$D$8-cost_acc-cost_wd*Inputs!$E$8*(1-$B2229)-cost_fx*Inputs!$D$8))</f>
        <v>157025.171620471</v>
      </c>
      <c r="J2229" s="0" t="n">
        <f aca="false">G2229+H2229+I2229-fixed</f>
        <v>34386.2130582517</v>
      </c>
      <c r="K2229" s="0" t="n">
        <f aca="false">12*Inputs!$B$6*(1-MIN(1,Inputs!$G$6*$D2229)*churn_nonbuyers)*(ic*Inputs!$C$6+fee_wd*Inputs!$E$6*(1-$B2229)+fee_fx*Inputs!$D$6-cost_acc-cost_wd*Inputs!$E$6*(1-$B2229)-cost_fx*Inputs!$D$6)</f>
        <v>145021.050862272</v>
      </c>
      <c r="L2229" s="0" t="n">
        <f aca="false">12*Inputs!$B$7*(1-MIN(1,Inputs!$G$7*$D2229)*churn_nonbuyers)*(ic*Inputs!$C$7+fee_wd*Inputs!$E$7*(1-$B2229)+fee_fx*Inputs!$D$7-cost_acc-cost_wd*Inputs!$E$7*(1-$B2229)-cost_fx*Inputs!$D$7)</f>
        <v>343314.264757363</v>
      </c>
      <c r="M2229" s="0" t="n">
        <f aca="false">12*Inputs!$B$8*(1-MIN(1,Inputs!$G$8*$D2229)*churn_nonbuyers)*(ic*Inputs!$C$8+fee_wd*Inputs!$E$8*(1-$B2229)+fee_fx*Inputs!$D$8-cost_acc-cost_wd*Inputs!$E$8*(1-$B2229)-cost_fx*Inputs!$D$8)</f>
        <v>69048.107223936</v>
      </c>
      <c r="N2229" s="0" t="n">
        <f aca="false">K2229+L2229+I2229-fixed</f>
        <v>-54639.5127598937</v>
      </c>
      <c r="O2229" s="0" t="n">
        <f aca="false">K2229+L2229+M2229-fixed</f>
        <v>-142616.577156429</v>
      </c>
      <c r="P2229" s="0" t="n">
        <f aca="false">12*Inputs!$B$6*(1-MIN(1,Inputs!$F$6*$D2229))*(ic*Inputs!$C$6+flat_fee-cost_acc-cost_wd*Inputs!$E$6*$E2229-cost_fx*Inputs!$D$6)+12*Inputs!$B$7*(1-MIN(1,Inputs!$F$7*$D2229))*(ic*Inputs!$C$7+flat_fee-cost_acc-cost_wd*Inputs!$E$7*$E2229-cost_fx*Inputs!$D$7)+12*Inputs!$B$8*(1-MIN(1,Inputs!$F$8*$D2229))*(ic*Inputs!$C$8+flat_fee-cost_acc-cost_wd*Inputs!$E$8*$E2229-cost_fx*Inputs!$D$8)-fixed</f>
        <v>-121809.4678456</v>
      </c>
    </row>
    <row r="2230" customFormat="false" ht="15" hidden="false" customHeight="false" outlineLevel="0" collapsed="false">
      <c r="A2230" s="0" t="n">
        <v>2165</v>
      </c>
      <c r="B2230" s="0" t="n">
        <v>0.291356</v>
      </c>
      <c r="C2230" s="0" t="n">
        <v>0.994841</v>
      </c>
      <c r="D2230" s="0" t="n">
        <v>1.32785</v>
      </c>
      <c r="E2230" s="0" t="n">
        <v>1.40273</v>
      </c>
      <c r="F2230" s="0" t="n">
        <v>0.259265</v>
      </c>
      <c r="G2230" s="0" t="n">
        <f aca="false">12*Inputs!$B$6*(MIN(1,$H$50*$C2230)*(ic*Inputs!$C$6+pS+fee_fx*Inputs!$D$6-cost_acc-cost_wd*Inputs!$E$6*$E2230-cost_fx*Inputs!$D$6-$F2230)+(1-MIN(1,$H$50*$C2230))*(1-MIN(1,Inputs!$G$6*$D2230)*churn_nonbuyers)*(ic*Inputs!$C$6+fee_wd*Inputs!$E$6*(1-$B2230)+fee_fx*Inputs!$D$6-cost_acc-cost_wd*Inputs!$E$6*(1-$B2230)-cost_fx*Inputs!$D$6))</f>
        <v>195128.143135711</v>
      </c>
      <c r="H2230" s="0" t="n">
        <f aca="false">12*Inputs!$B$7*(MIN(1,$H$51*$C2230)*(ic*Inputs!$C$7+pE+fee_fx*Inputs!$D$7-cost_acc-cost_wd*Inputs!$E$7*$E2230-cost_fx*Inputs!$D$7-$F2230)+(1-MIN(1,$H$51*$C2230))*(1-MIN(1,Inputs!$G$7*$D2230)*churn_nonbuyers)*(ic*Inputs!$C$7+fee_wd*Inputs!$E$7*(1-$B2230)+fee_fx*Inputs!$D$7-cost_acc-cost_wd*Inputs!$E$7*(1-$B2230)-cost_fx*Inputs!$D$7))</f>
        <v>364994.393113537</v>
      </c>
      <c r="I2230" s="0" t="n">
        <f aca="false">12*Inputs!$B$8*(MIN(1,$H$52*$C2230)*(ic*Inputs!$C$8+pT-cost_acc-cost_wd*Inputs!$E$8-cost_fx*Inputs!$D$8-cost_ins)+(1-MIN(1,$H$52*$C2230))*(1-MIN(1,Inputs!$G$8*$D2230)*churn_nonbuyers)*(ic*Inputs!$C$8+fee_wd*Inputs!$E$8*(1-$B2230)+fee_fx*Inputs!$D$8-cost_acc-cost_wd*Inputs!$E$8*(1-$B2230)-cost_fx*Inputs!$D$8))</f>
        <v>150087.950546293</v>
      </c>
      <c r="J2230" s="0" t="n">
        <f aca="false">G2230+H2230+I2230-fixed</f>
        <v>10210.4867955409</v>
      </c>
      <c r="K2230" s="0" t="n">
        <f aca="false">12*Inputs!$B$6*(1-MIN(1,Inputs!$G$6*$D2230)*churn_nonbuyers)*(ic*Inputs!$C$6+fee_wd*Inputs!$E$6*(1-$B2230)+fee_fx*Inputs!$D$6-cost_acc-cost_wd*Inputs!$E$6*(1-$B2230)-cost_fx*Inputs!$D$6)</f>
        <v>149045.52286512</v>
      </c>
      <c r="L2230" s="0" t="n">
        <f aca="false">12*Inputs!$B$7*(1-MIN(1,Inputs!$G$7*$D2230)*churn_nonbuyers)*(ic*Inputs!$C$7+fee_wd*Inputs!$E$7*(1-$B2230)+fee_fx*Inputs!$D$7-cost_acc-cost_wd*Inputs!$E$7*(1-$B2230)-cost_fx*Inputs!$D$7)</f>
        <v>346854.371319072</v>
      </c>
      <c r="M2230" s="0" t="n">
        <f aca="false">12*Inputs!$B$8*(1-MIN(1,Inputs!$G$8*$D2230)*churn_nonbuyers)*(ic*Inputs!$C$8+fee_wd*Inputs!$E$8*(1-$B2230)+fee_fx*Inputs!$D$8-cost_acc-cost_wd*Inputs!$E$8*(1-$B2230)-cost_fx*Inputs!$D$8)</f>
        <v>22026.81337056</v>
      </c>
      <c r="N2230" s="0" t="n">
        <f aca="false">K2230+L2230+I2230-fixed</f>
        <v>-54012.1552695148</v>
      </c>
      <c r="O2230" s="0" t="n">
        <f aca="false">K2230+L2230+M2230-fixed</f>
        <v>-182073.292445248</v>
      </c>
      <c r="P2230" s="0" t="n">
        <f aca="false">12*Inputs!$B$6*(1-MIN(1,Inputs!$F$6*$D2230))*(ic*Inputs!$C$6+flat_fee-cost_acc-cost_wd*Inputs!$E$6*$E2230-cost_fx*Inputs!$D$6)+12*Inputs!$B$7*(1-MIN(1,Inputs!$F$7*$D2230))*(ic*Inputs!$C$7+flat_fee-cost_acc-cost_wd*Inputs!$E$7*$E2230-cost_fx*Inputs!$D$7)+12*Inputs!$B$8*(1-MIN(1,Inputs!$F$8*$D2230))*(ic*Inputs!$C$8+flat_fee-cost_acc-cost_wd*Inputs!$E$8*$E2230-cost_fx*Inputs!$D$8)-fixed</f>
        <v>-256702.74748</v>
      </c>
    </row>
    <row r="2231" customFormat="false" ht="15" hidden="false" customHeight="false" outlineLevel="0" collapsed="false">
      <c r="A2231" s="0" t="n">
        <v>2166</v>
      </c>
      <c r="B2231" s="0" t="n">
        <v>0.143017</v>
      </c>
      <c r="C2231" s="0" t="n">
        <v>0.98666</v>
      </c>
      <c r="D2231" s="0" t="n">
        <v>1.471263</v>
      </c>
      <c r="E2231" s="0" t="n">
        <v>1.239562</v>
      </c>
      <c r="F2231" s="0" t="n">
        <v>0.109119</v>
      </c>
      <c r="G2231" s="0" t="n">
        <f aca="false">12*Inputs!$B$6*(MIN(1,$H$50*$C2231)*(ic*Inputs!$C$6+pS+fee_fx*Inputs!$D$6-cost_acc-cost_wd*Inputs!$E$6*$E2231-cost_fx*Inputs!$D$6-$F2231)+(1-MIN(1,$H$50*$C2231))*(1-MIN(1,Inputs!$G$6*$D2231)*churn_nonbuyers)*(ic*Inputs!$C$6+fee_wd*Inputs!$E$6*(1-$B2231)+fee_fx*Inputs!$D$6-cost_acc-cost_wd*Inputs!$E$6*(1-$B2231)-cost_fx*Inputs!$D$6))</f>
        <v>219044.655485571</v>
      </c>
      <c r="H2231" s="0" t="n">
        <f aca="false">12*Inputs!$B$7*(MIN(1,$H$51*$C2231)*(ic*Inputs!$C$7+pE+fee_fx*Inputs!$D$7-cost_acc-cost_wd*Inputs!$E$7*$E2231-cost_fx*Inputs!$D$7-$F2231)+(1-MIN(1,$H$51*$C2231))*(1-MIN(1,Inputs!$G$7*$D2231)*churn_nonbuyers)*(ic*Inputs!$C$7+fee_wd*Inputs!$E$7*(1-$B2231)+fee_fx*Inputs!$D$7-cost_acc-cost_wd*Inputs!$E$7*(1-$B2231)-cost_fx*Inputs!$D$7))</f>
        <v>403343.386538413</v>
      </c>
      <c r="I2231" s="0" t="n">
        <f aca="false">12*Inputs!$B$8*(MIN(1,$H$52*$C2231)*(ic*Inputs!$C$8+pT-cost_acc-cost_wd*Inputs!$E$8-cost_fx*Inputs!$D$8-cost_ins)+(1-MIN(1,$H$52*$C2231))*(1-MIN(1,Inputs!$G$8*$D2231)*churn_nonbuyers)*(ic*Inputs!$C$8+fee_wd*Inputs!$E$8*(1-$B2231)+fee_fx*Inputs!$D$8-cost_acc-cost_wd*Inputs!$E$8*(1-$B2231)-cost_fx*Inputs!$D$8))</f>
        <v>142221.11904</v>
      </c>
      <c r="J2231" s="0" t="n">
        <f aca="false">G2231+H2231+I2231-fixed</f>
        <v>64609.1610639845</v>
      </c>
      <c r="K2231" s="0" t="n">
        <f aca="false">12*Inputs!$B$6*(1-MIN(1,Inputs!$G$6*$D2231)*churn_nonbuyers)*(ic*Inputs!$C$6+fee_wd*Inputs!$E$6*(1-$B2231)+fee_fx*Inputs!$D$6-cost_acc-cost_wd*Inputs!$E$6*(1-$B2231)-cost_fx*Inputs!$D$6)</f>
        <v>167690.213427391</v>
      </c>
      <c r="L2231" s="0" t="n">
        <f aca="false">12*Inputs!$B$7*(1-MIN(1,Inputs!$G$7*$D2231)*churn_nonbuyers)*(ic*Inputs!$C$7+fee_wd*Inputs!$E$7*(1-$B2231)+fee_fx*Inputs!$D$7-cost_acc-cost_wd*Inputs!$E$7*(1-$B2231)-cost_fx*Inputs!$D$7)</f>
        <v>365718.150232435</v>
      </c>
      <c r="M2231" s="0" t="n">
        <f aca="false">12*Inputs!$B$8*(1-MIN(1,Inputs!$G$8*$D2231)*churn_nonbuyers)*(ic*Inputs!$C$8+fee_wd*Inputs!$E$8*(1-$B2231)+fee_fx*Inputs!$D$8-cost_acc-cost_wd*Inputs!$E$8*(1-$B2231)-cost_fx*Inputs!$D$8)</f>
        <v>0</v>
      </c>
      <c r="N2231" s="0" t="n">
        <f aca="false">K2231+L2231+I2231-fixed</f>
        <v>-24370.5173001739</v>
      </c>
      <c r="O2231" s="0" t="n">
        <f aca="false">K2231+L2231+M2231-fixed</f>
        <v>-166591.636340174</v>
      </c>
      <c r="P2231" s="0" t="n">
        <f aca="false">12*Inputs!$B$6*(1-MIN(1,Inputs!$F$6*$D2231))*(ic*Inputs!$C$6+flat_fee-cost_acc-cost_wd*Inputs!$E$6*$E2231-cost_fx*Inputs!$D$6)+12*Inputs!$B$7*(1-MIN(1,Inputs!$F$7*$D2231))*(ic*Inputs!$C$7+flat_fee-cost_acc-cost_wd*Inputs!$E$7*$E2231-cost_fx*Inputs!$D$7)+12*Inputs!$B$8*(1-MIN(1,Inputs!$F$8*$D2231))*(ic*Inputs!$C$8+flat_fee-cost_acc-cost_wd*Inputs!$E$8*$E2231-cost_fx*Inputs!$D$8)-fixed</f>
        <v>-271681.97543056</v>
      </c>
    </row>
    <row r="2232" customFormat="false" ht="15" hidden="false" customHeight="false" outlineLevel="0" collapsed="false">
      <c r="A2232" s="0" t="n">
        <v>2167</v>
      </c>
      <c r="B2232" s="0" t="n">
        <v>0.428016</v>
      </c>
      <c r="C2232" s="0" t="n">
        <v>1.072898</v>
      </c>
      <c r="D2232" s="0" t="n">
        <v>1.241539</v>
      </c>
      <c r="E2232" s="0" t="n">
        <v>1.071205</v>
      </c>
      <c r="F2232" s="0" t="n">
        <v>0.162791</v>
      </c>
      <c r="G2232" s="0" t="n">
        <f aca="false">12*Inputs!$B$6*(MIN(1,$H$50*$C2232)*(ic*Inputs!$C$6+pS+fee_fx*Inputs!$D$6-cost_acc-cost_wd*Inputs!$E$6*$E2232-cost_fx*Inputs!$D$6-$F2232)+(1-MIN(1,$H$50*$C2232))*(1-MIN(1,Inputs!$G$6*$D2232)*churn_nonbuyers)*(ic*Inputs!$C$6+fee_wd*Inputs!$E$6*(1-$B2232)+fee_fx*Inputs!$D$6-cost_acc-cost_wd*Inputs!$E$6*(1-$B2232)-cost_fx*Inputs!$D$6))</f>
        <v>193080.449084697</v>
      </c>
      <c r="H2232" s="0" t="n">
        <f aca="false">12*Inputs!$B$7*(MIN(1,$H$51*$C2232)*(ic*Inputs!$C$7+pE+fee_fx*Inputs!$D$7-cost_acc-cost_wd*Inputs!$E$7*$E2232-cost_fx*Inputs!$D$7-$F2232)+(1-MIN(1,$H$51*$C2232))*(1-MIN(1,Inputs!$G$7*$D2232)*churn_nonbuyers)*(ic*Inputs!$C$7+fee_wd*Inputs!$E$7*(1-$B2232)+fee_fx*Inputs!$D$7-cost_acc-cost_wd*Inputs!$E$7*(1-$B2232)-cost_fx*Inputs!$D$7))</f>
        <v>403074.221863709</v>
      </c>
      <c r="I2232" s="0" t="n">
        <f aca="false">12*Inputs!$B$8*(MIN(1,$H$52*$C2232)*(ic*Inputs!$C$8+pT-cost_acc-cost_wd*Inputs!$E$8-cost_fx*Inputs!$D$8-cost_ins)+(1-MIN(1,$H$52*$C2232))*(1-MIN(1,Inputs!$G$8*$D2232)*churn_nonbuyers)*(ic*Inputs!$C$8+fee_wd*Inputs!$E$8*(1-$B2232)+fee_fx*Inputs!$D$8-cost_acc-cost_wd*Inputs!$E$8*(1-$B2232)-cost_fx*Inputs!$D$8))</f>
        <v>164621.468873825</v>
      </c>
      <c r="J2232" s="0" t="n">
        <f aca="false">G2232+H2232+I2232-fixed</f>
        <v>60776.1398222318</v>
      </c>
      <c r="K2232" s="0" t="n">
        <f aca="false">12*Inputs!$B$6*(1-MIN(1,Inputs!$G$6*$D2232)*churn_nonbuyers)*(ic*Inputs!$C$6+fee_wd*Inputs!$E$6*(1-$B2232)+fee_fx*Inputs!$D$6-cost_acc-cost_wd*Inputs!$E$6*(1-$B2232)-cost_fx*Inputs!$D$6)</f>
        <v>131277.052487693</v>
      </c>
      <c r="L2232" s="0" t="n">
        <f aca="false">12*Inputs!$B$7*(1-MIN(1,Inputs!$G$7*$D2232)*churn_nonbuyers)*(ic*Inputs!$C$7+fee_wd*Inputs!$E$7*(1-$B2232)+fee_fx*Inputs!$D$7-cost_acc-cost_wd*Inputs!$E$7*(1-$B2232)-cost_fx*Inputs!$D$7)</f>
        <v>328843.682020616</v>
      </c>
      <c r="M2232" s="0" t="n">
        <f aca="false">12*Inputs!$B$8*(1-MIN(1,Inputs!$G$8*$D2232)*churn_nonbuyers)*(ic*Inputs!$C$8+fee_wd*Inputs!$E$8*(1-$B2232)+fee_fx*Inputs!$D$8-cost_acc-cost_wd*Inputs!$E$8*(1-$B2232)-cost_fx*Inputs!$D$8)</f>
        <v>40043.3927825664</v>
      </c>
      <c r="N2232" s="0" t="n">
        <f aca="false">K2232+L2232+I2232-fixed</f>
        <v>-75257.796617866</v>
      </c>
      <c r="O2232" s="0" t="n">
        <f aca="false">K2232+L2232+M2232-fixed</f>
        <v>-199835.872709125</v>
      </c>
      <c r="P2232" s="0" t="n">
        <f aca="false">12*Inputs!$B$6*(1-MIN(1,Inputs!$F$6*$D2232))*(ic*Inputs!$C$6+flat_fee-cost_acc-cost_wd*Inputs!$E$6*$E2232-cost_fx*Inputs!$D$6)+12*Inputs!$B$7*(1-MIN(1,Inputs!$F$7*$D2232))*(ic*Inputs!$C$7+flat_fee-cost_acc-cost_wd*Inputs!$E$7*$E2232-cost_fx*Inputs!$D$7)+12*Inputs!$B$8*(1-MIN(1,Inputs!$F$8*$D2232))*(ic*Inputs!$C$8+flat_fee-cost_acc-cost_wd*Inputs!$E$8*$E2232-cost_fx*Inputs!$D$8)-fixed</f>
        <v>-92371.4569132</v>
      </c>
    </row>
    <row r="2233" customFormat="false" ht="15" hidden="false" customHeight="false" outlineLevel="0" collapsed="false">
      <c r="A2233" s="0" t="n">
        <v>2168</v>
      </c>
      <c r="B2233" s="0" t="n">
        <v>0.386833</v>
      </c>
      <c r="C2233" s="0" t="n">
        <v>1.118584</v>
      </c>
      <c r="D2233" s="0" t="n">
        <v>0.892262</v>
      </c>
      <c r="E2233" s="0" t="n">
        <v>1.233372</v>
      </c>
      <c r="F2233" s="0" t="n">
        <v>0.240143</v>
      </c>
      <c r="G2233" s="0" t="n">
        <f aca="false">12*Inputs!$B$6*(MIN(1,$H$50*$C2233)*(ic*Inputs!$C$6+pS+fee_fx*Inputs!$D$6-cost_acc-cost_wd*Inputs!$E$6*$E2233-cost_fx*Inputs!$D$6-$F2233)+(1-MIN(1,$H$50*$C2233))*(1-MIN(1,Inputs!$G$6*$D2233)*churn_nonbuyers)*(ic*Inputs!$C$6+fee_wd*Inputs!$E$6*(1-$B2233)+fee_fx*Inputs!$D$6-cost_acc-cost_wd*Inputs!$E$6*(1-$B2233)-cost_fx*Inputs!$D$6))</f>
        <v>196923.599880062</v>
      </c>
      <c r="H2233" s="0" t="n">
        <f aca="false">12*Inputs!$B$7*(MIN(1,$H$51*$C2233)*(ic*Inputs!$C$7+pE+fee_fx*Inputs!$D$7-cost_acc-cost_wd*Inputs!$E$7*$E2233-cost_fx*Inputs!$D$7-$F2233)+(1-MIN(1,$H$51*$C2233))*(1-MIN(1,Inputs!$G$7*$D2233)*churn_nonbuyers)*(ic*Inputs!$C$7+fee_wd*Inputs!$E$7*(1-$B2233)+fee_fx*Inputs!$D$7-cost_acc-cost_wd*Inputs!$E$7*(1-$B2233)-cost_fx*Inputs!$D$7))</f>
        <v>385521.141475961</v>
      </c>
      <c r="I2233" s="0" t="n">
        <f aca="false">12*Inputs!$B$8*(MIN(1,$H$52*$C2233)*(ic*Inputs!$C$8+pT-cost_acc-cost_wd*Inputs!$E$8-cost_fx*Inputs!$D$8-cost_ins)+(1-MIN(1,$H$52*$C2233))*(1-MIN(1,Inputs!$G$8*$D2233)*churn_nonbuyers)*(ic*Inputs!$C$8+fee_wd*Inputs!$E$8*(1-$B2233)+fee_fx*Inputs!$D$8-cost_acc-cost_wd*Inputs!$E$8*(1-$B2233)-cost_fx*Inputs!$D$8))</f>
        <v>186313.814115287</v>
      </c>
      <c r="J2233" s="0" t="n">
        <f aca="false">G2233+H2233+I2233-fixed</f>
        <v>68758.5554713099</v>
      </c>
      <c r="K2233" s="0" t="n">
        <f aca="false">12*Inputs!$B$6*(1-MIN(1,Inputs!$G$6*$D2233)*churn_nonbuyers)*(ic*Inputs!$C$6+fee_wd*Inputs!$E$6*(1-$B2233)+fee_fx*Inputs!$D$6-cost_acc-cost_wd*Inputs!$E$6*(1-$B2233)-cost_fx*Inputs!$D$6)</f>
        <v>139387.173020971</v>
      </c>
      <c r="L2233" s="0" t="n">
        <f aca="false">12*Inputs!$B$7*(1-MIN(1,Inputs!$G$7*$D2233)*churn_nonbuyers)*(ic*Inputs!$C$7+fee_wd*Inputs!$E$7*(1-$B2233)+fee_fx*Inputs!$D$7-cost_acc-cost_wd*Inputs!$E$7*(1-$B2233)-cost_fx*Inputs!$D$7)</f>
        <v>338194.322436583</v>
      </c>
      <c r="M2233" s="0" t="n">
        <f aca="false">12*Inputs!$B$8*(1-MIN(1,Inputs!$G$8*$D2233)*churn_nonbuyers)*(ic*Inputs!$C$8+fee_wd*Inputs!$E$8*(1-$B2233)+fee_fx*Inputs!$D$8-cost_acc-cost_wd*Inputs!$E$8*(1-$B2233)-cost_fx*Inputs!$D$8)</f>
        <v>115565.248817866</v>
      </c>
      <c r="N2233" s="0" t="n">
        <f aca="false">K2233+L2233+I2233-fixed</f>
        <v>-36104.6904271587</v>
      </c>
      <c r="O2233" s="0" t="n">
        <f aca="false">K2233+L2233+M2233-fixed</f>
        <v>-106853.25572458</v>
      </c>
      <c r="P2233" s="0" t="n">
        <f aca="false">12*Inputs!$B$6*(1-MIN(1,Inputs!$F$6*$D2233))*(ic*Inputs!$C$6+flat_fee-cost_acc-cost_wd*Inputs!$E$6*$E2233-cost_fx*Inputs!$D$6)+12*Inputs!$B$7*(1-MIN(1,Inputs!$F$7*$D2233))*(ic*Inputs!$C$7+flat_fee-cost_acc-cost_wd*Inputs!$E$7*$E2233-cost_fx*Inputs!$D$7)+12*Inputs!$B$8*(1-MIN(1,Inputs!$F$8*$D2233))*(ic*Inputs!$C$8+flat_fee-cost_acc-cost_wd*Inputs!$E$8*$E2233-cost_fx*Inputs!$D$8)-fixed</f>
        <v>24377.44305536</v>
      </c>
    </row>
    <row r="2234" customFormat="false" ht="15" hidden="false" customHeight="false" outlineLevel="0" collapsed="false">
      <c r="A2234" s="0" t="n">
        <v>2169</v>
      </c>
      <c r="B2234" s="0" t="n">
        <v>0.204913</v>
      </c>
      <c r="C2234" s="0" t="n">
        <v>0.87239</v>
      </c>
      <c r="D2234" s="0" t="n">
        <v>0.798104</v>
      </c>
      <c r="E2234" s="0" t="n">
        <v>1.350678</v>
      </c>
      <c r="F2234" s="0" t="n">
        <v>0.224598</v>
      </c>
      <c r="G2234" s="0" t="n">
        <f aca="false">12*Inputs!$B$6*(MIN(1,$H$50*$C2234)*(ic*Inputs!$C$6+pS+fee_fx*Inputs!$D$6-cost_acc-cost_wd*Inputs!$E$6*$E2234-cost_fx*Inputs!$D$6-$F2234)+(1-MIN(1,$H$50*$C2234))*(1-MIN(1,Inputs!$G$6*$D2234)*churn_nonbuyers)*(ic*Inputs!$C$6+fee_wd*Inputs!$E$6*(1-$B2234)+fee_fx*Inputs!$D$6-cost_acc-cost_wd*Inputs!$E$6*(1-$B2234)-cost_fx*Inputs!$D$6))</f>
        <v>206249.481354626</v>
      </c>
      <c r="H2234" s="0" t="n">
        <f aca="false">12*Inputs!$B$7*(MIN(1,$H$51*$C2234)*(ic*Inputs!$C$7+pE+fee_fx*Inputs!$D$7-cost_acc-cost_wd*Inputs!$E$7*$E2234-cost_fx*Inputs!$D$7-$F2234)+(1-MIN(1,$H$51*$C2234))*(1-MIN(1,Inputs!$G$7*$D2234)*churn_nonbuyers)*(ic*Inputs!$C$7+fee_wd*Inputs!$E$7*(1-$B2234)+fee_fx*Inputs!$D$7-cost_acc-cost_wd*Inputs!$E$7*(1-$B2234)-cost_fx*Inputs!$D$7))</f>
        <v>381382.499054018</v>
      </c>
      <c r="I2234" s="0" t="n">
        <f aca="false">12*Inputs!$B$8*(MIN(1,$H$52*$C2234)*(ic*Inputs!$C$8+pT-cost_acc-cost_wd*Inputs!$E$8-cost_fx*Inputs!$D$8-cost_ins)+(1-MIN(1,$H$52*$C2234))*(1-MIN(1,Inputs!$G$8*$D2234)*churn_nonbuyers)*(ic*Inputs!$C$8+fee_wd*Inputs!$E$8*(1-$B2234)+fee_fx*Inputs!$D$8-cost_acc-cost_wd*Inputs!$E$8*(1-$B2234)-cost_fx*Inputs!$D$8))</f>
        <v>180142.029170919</v>
      </c>
      <c r="J2234" s="0" t="n">
        <f aca="false">G2234+H2234+I2234-fixed</f>
        <v>67774.0095795639</v>
      </c>
      <c r="K2234" s="0" t="n">
        <f aca="false">12*Inputs!$B$6*(1-MIN(1,Inputs!$G$6*$D2234)*churn_nonbuyers)*(ic*Inputs!$C$6+fee_wd*Inputs!$E$6*(1-$B2234)+fee_fx*Inputs!$D$6-cost_acc-cost_wd*Inputs!$E$6*(1-$B2234)-cost_fx*Inputs!$D$6)</f>
        <v>165225.141251654</v>
      </c>
      <c r="L2234" s="0" t="n">
        <f aca="false">12*Inputs!$B$7*(1-MIN(1,Inputs!$G$7*$D2234)*churn_nonbuyers)*(ic*Inputs!$C$7+fee_wd*Inputs!$E$7*(1-$B2234)+fee_fx*Inputs!$D$7-cost_acc-cost_wd*Inputs!$E$7*(1-$B2234)-cost_fx*Inputs!$D$7)</f>
        <v>364745.162958993</v>
      </c>
      <c r="M2234" s="0" t="n">
        <f aca="false">12*Inputs!$B$8*(1-MIN(1,Inputs!$G$8*$D2234)*churn_nonbuyers)*(ic*Inputs!$C$8+fee_wd*Inputs!$E$8*(1-$B2234)+fee_fx*Inputs!$D$8-cost_acc-cost_wd*Inputs!$E$8*(1-$B2234)-cost_fx*Inputs!$D$8)</f>
        <v>139708.381414387</v>
      </c>
      <c r="N2234" s="0" t="n">
        <f aca="false">K2234+L2234+I2234-fixed</f>
        <v>10112.3333815661</v>
      </c>
      <c r="O2234" s="0" t="n">
        <f aca="false">K2234+L2234+M2234-fixed</f>
        <v>-30321.3143749659</v>
      </c>
      <c r="P2234" s="0" t="n">
        <f aca="false">12*Inputs!$B$6*(1-MIN(1,Inputs!$F$6*$D2234))*(ic*Inputs!$C$6+flat_fee-cost_acc-cost_wd*Inputs!$E$6*$E2234-cost_fx*Inputs!$D$6)+12*Inputs!$B$7*(1-MIN(1,Inputs!$F$7*$D2234))*(ic*Inputs!$C$7+flat_fee-cost_acc-cost_wd*Inputs!$E$7*$E2234-cost_fx*Inputs!$D$7)+12*Inputs!$B$8*(1-MIN(1,Inputs!$F$8*$D2234))*(ic*Inputs!$C$8+flat_fee-cost_acc-cost_wd*Inputs!$E$8*$E2234-cost_fx*Inputs!$D$8)-fixed</f>
        <v>15841.79497088</v>
      </c>
    </row>
    <row r="2235" customFormat="false" ht="15" hidden="false" customHeight="false" outlineLevel="0" collapsed="false">
      <c r="A2235" s="0" t="n">
        <v>2170</v>
      </c>
      <c r="B2235" s="0" t="n">
        <v>0.064269</v>
      </c>
      <c r="C2235" s="0" t="n">
        <v>0.949927</v>
      </c>
      <c r="D2235" s="0" t="n">
        <v>1.022013</v>
      </c>
      <c r="E2235" s="0" t="n">
        <v>1.238271</v>
      </c>
      <c r="F2235" s="0" t="n">
        <v>0.211788</v>
      </c>
      <c r="G2235" s="0" t="n">
        <f aca="false">12*Inputs!$B$6*(MIN(1,$H$50*$C2235)*(ic*Inputs!$C$6+pS+fee_fx*Inputs!$D$6-cost_acc-cost_wd*Inputs!$E$6*$E2235-cost_fx*Inputs!$D$6-$F2235)+(1-MIN(1,$H$50*$C2235))*(1-MIN(1,Inputs!$G$6*$D2235)*churn_nonbuyers)*(ic*Inputs!$C$6+fee_wd*Inputs!$E$6*(1-$B2235)+fee_fx*Inputs!$D$6-cost_acc-cost_wd*Inputs!$E$6*(1-$B2235)-cost_fx*Inputs!$D$6))</f>
        <v>228613.343631907</v>
      </c>
      <c r="H2235" s="0" t="n">
        <f aca="false">12*Inputs!$B$7*(MIN(1,$H$51*$C2235)*(ic*Inputs!$C$7+pE+fee_fx*Inputs!$D$7-cost_acc-cost_wd*Inputs!$E$7*$E2235-cost_fx*Inputs!$D$7-$F2235)+(1-MIN(1,$H$51*$C2235))*(1-MIN(1,Inputs!$G$7*$D2235)*churn_nonbuyers)*(ic*Inputs!$C$7+fee_wd*Inputs!$E$7*(1-$B2235)+fee_fx*Inputs!$D$7-cost_acc-cost_wd*Inputs!$E$7*(1-$B2235)-cost_fx*Inputs!$D$7))</f>
        <v>406478.875118649</v>
      </c>
      <c r="I2235" s="0" t="n">
        <f aca="false">12*Inputs!$B$8*(MIN(1,$H$52*$C2235)*(ic*Inputs!$C$8+pT-cost_acc-cost_wd*Inputs!$E$8-cost_fx*Inputs!$D$8-cost_ins)+(1-MIN(1,$H$52*$C2235))*(1-MIN(1,Inputs!$G$8*$D2235)*churn_nonbuyers)*(ic*Inputs!$C$8+fee_wd*Inputs!$E$8*(1-$B2235)+fee_fx*Inputs!$D$8-cost_acc-cost_wd*Inputs!$E$8*(1-$B2235)-cost_fx*Inputs!$D$8))</f>
        <v>167755.177507341</v>
      </c>
      <c r="J2235" s="0" t="n">
        <f aca="false">G2235+H2235+I2235-fixed</f>
        <v>102847.396257896</v>
      </c>
      <c r="K2235" s="0" t="n">
        <f aca="false">12*Inputs!$B$6*(1-MIN(1,Inputs!$G$6*$D2235)*churn_nonbuyers)*(ic*Inputs!$C$6+fee_wd*Inputs!$E$6*(1-$B2235)+fee_fx*Inputs!$D$6-cost_acc-cost_wd*Inputs!$E$6*(1-$B2235)-cost_fx*Inputs!$D$6)</f>
        <v>182516.295985178</v>
      </c>
      <c r="L2235" s="0" t="n">
        <f aca="false">12*Inputs!$B$7*(1-MIN(1,Inputs!$G$7*$D2235)*churn_nonbuyers)*(ic*Inputs!$C$7+fee_wd*Inputs!$E$7*(1-$B2235)+fee_fx*Inputs!$D$7-cost_acc-cost_wd*Inputs!$E$7*(1-$B2235)-cost_fx*Inputs!$D$7)</f>
        <v>381866.748567107</v>
      </c>
      <c r="M2235" s="0" t="n">
        <f aca="false">12*Inputs!$B$8*(1-MIN(1,Inputs!$G$8*$D2235)*churn_nonbuyers)*(ic*Inputs!$C$8+fee_wd*Inputs!$E$8*(1-$B2235)+fee_fx*Inputs!$D$8-cost_acc-cost_wd*Inputs!$E$8*(1-$B2235)-cost_fx*Inputs!$D$8)</f>
        <v>92012.5318774992</v>
      </c>
      <c r="N2235" s="0" t="n">
        <f aca="false">K2235+L2235+I2235-fixed</f>
        <v>32138.2220596266</v>
      </c>
      <c r="O2235" s="0" t="n">
        <f aca="false">K2235+L2235+M2235-fixed</f>
        <v>-43604.4235702154</v>
      </c>
      <c r="P2235" s="0" t="n">
        <f aca="false">12*Inputs!$B$6*(1-MIN(1,Inputs!$F$6*$D2235))*(ic*Inputs!$C$6+flat_fee-cost_acc-cost_wd*Inputs!$E$6*$E2235-cost_fx*Inputs!$D$6)+12*Inputs!$B$7*(1-MIN(1,Inputs!$F$7*$D2235))*(ic*Inputs!$C$7+flat_fee-cost_acc-cost_wd*Inputs!$E$7*$E2235-cost_fx*Inputs!$D$7)+12*Inputs!$B$8*(1-MIN(1,Inputs!$F$8*$D2235))*(ic*Inputs!$C$8+flat_fee-cost_acc-cost_wd*Inputs!$E$8*$E2235-cost_fx*Inputs!$D$8)-fixed</f>
        <v>-43616.0047784799</v>
      </c>
    </row>
    <row r="2236" customFormat="false" ht="15" hidden="false" customHeight="false" outlineLevel="0" collapsed="false">
      <c r="A2236" s="0" t="n">
        <v>2171</v>
      </c>
      <c r="B2236" s="0" t="n">
        <v>0.28981</v>
      </c>
      <c r="C2236" s="0" t="n">
        <v>1.021641</v>
      </c>
      <c r="D2236" s="0" t="n">
        <v>1.433652</v>
      </c>
      <c r="E2236" s="0" t="n">
        <v>1.246434</v>
      </c>
      <c r="F2236" s="0" t="n">
        <v>0.14673</v>
      </c>
      <c r="G2236" s="0" t="n">
        <f aca="false">12*Inputs!$B$6*(MIN(1,$H$50*$C2236)*(ic*Inputs!$C$6+pS+fee_fx*Inputs!$D$6-cost_acc-cost_wd*Inputs!$E$6*$E2236-cost_fx*Inputs!$D$6-$F2236)+(1-MIN(1,$H$50*$C2236))*(1-MIN(1,Inputs!$G$6*$D2236)*churn_nonbuyers)*(ic*Inputs!$C$6+fee_wd*Inputs!$E$6*(1-$B2236)+fee_fx*Inputs!$D$6-cost_acc-cost_wd*Inputs!$E$6*(1-$B2236)-cost_fx*Inputs!$D$6))</f>
        <v>202111.732656202</v>
      </c>
      <c r="H2236" s="0" t="n">
        <f aca="false">12*Inputs!$B$7*(MIN(1,$H$51*$C2236)*(ic*Inputs!$C$7+pE+fee_fx*Inputs!$D$7-cost_acc-cost_wd*Inputs!$E$7*$E2236-cost_fx*Inputs!$D$7-$F2236)+(1-MIN(1,$H$51*$C2236))*(1-MIN(1,Inputs!$G$7*$D2236)*churn_nonbuyers)*(ic*Inputs!$C$7+fee_wd*Inputs!$E$7*(1-$B2236)+fee_fx*Inputs!$D$7-cost_acc-cost_wd*Inputs!$E$7*(1-$B2236)-cost_fx*Inputs!$D$7))</f>
        <v>389948.25519547</v>
      </c>
      <c r="I2236" s="0" t="n">
        <f aca="false">12*Inputs!$B$8*(MIN(1,$H$52*$C2236)*(ic*Inputs!$C$8+pT-cost_acc-cost_wd*Inputs!$E$8-cost_fx*Inputs!$D$8-cost_ins)+(1-MIN(1,$H$52*$C2236))*(1-MIN(1,Inputs!$G$8*$D2236)*churn_nonbuyers)*(ic*Inputs!$C$8+fee_wd*Inputs!$E$8*(1-$B2236)+fee_fx*Inputs!$D$8-cost_acc-cost_wd*Inputs!$E$8*(1-$B2236)-cost_fx*Inputs!$D$8))</f>
        <v>147263.420304</v>
      </c>
      <c r="J2236" s="0" t="n">
        <f aca="false">G2236+H2236+I2236-fixed</f>
        <v>39323.4081556717</v>
      </c>
      <c r="K2236" s="0" t="n">
        <f aca="false">12*Inputs!$B$6*(1-MIN(1,Inputs!$G$6*$D2236)*churn_nonbuyers)*(ic*Inputs!$C$6+fee_wd*Inputs!$E$6*(1-$B2236)+fee_fx*Inputs!$D$6-cost_acc-cost_wd*Inputs!$E$6*(1-$B2236)-cost_fx*Inputs!$D$6)</f>
        <v>148407.651980064</v>
      </c>
      <c r="L2236" s="0" t="n">
        <f aca="false">12*Inputs!$B$7*(1-MIN(1,Inputs!$G$7*$D2236)*churn_nonbuyers)*(ic*Inputs!$C$7+fee_wd*Inputs!$E$7*(1-$B2236)+fee_fx*Inputs!$D$7-cost_acc-cost_wd*Inputs!$E$7*(1-$B2236)-cost_fx*Inputs!$D$7)</f>
        <v>345920.807892039</v>
      </c>
      <c r="M2236" s="0" t="n">
        <f aca="false">12*Inputs!$B$8*(1-MIN(1,Inputs!$G$8*$D2236)*churn_nonbuyers)*(ic*Inputs!$C$8+fee_wd*Inputs!$E$8*(1-$B2236)+fee_fx*Inputs!$D$8-cost_acc-cost_wd*Inputs!$E$8*(1-$B2236)-cost_fx*Inputs!$D$8)</f>
        <v>0</v>
      </c>
      <c r="N2236" s="0" t="n">
        <f aca="false">K2236+L2236+I2236-fixed</f>
        <v>-58408.1198238974</v>
      </c>
      <c r="O2236" s="0" t="n">
        <f aca="false">K2236+L2236+M2236-fixed</f>
        <v>-205671.540127897</v>
      </c>
      <c r="P2236" s="0" t="n">
        <f aca="false">12*Inputs!$B$6*(1-MIN(1,Inputs!$F$6*$D2236))*(ic*Inputs!$C$6+flat_fee-cost_acc-cost_wd*Inputs!$E$6*$E2236-cost_fx*Inputs!$D$6)+12*Inputs!$B$7*(1-MIN(1,Inputs!$F$7*$D2236))*(ic*Inputs!$C$7+flat_fee-cost_acc-cost_wd*Inputs!$E$7*$E2236-cost_fx*Inputs!$D$7)+12*Inputs!$B$8*(1-MIN(1,Inputs!$F$8*$D2236))*(ic*Inputs!$C$8+flat_fee-cost_acc-cost_wd*Inputs!$E$8*$E2236-cost_fx*Inputs!$D$8)-fixed</f>
        <v>-254888.00978368</v>
      </c>
    </row>
    <row r="2237" customFormat="false" ht="15" hidden="false" customHeight="false" outlineLevel="0" collapsed="false">
      <c r="A2237" s="0" t="n">
        <v>2172</v>
      </c>
      <c r="B2237" s="0" t="n">
        <v>0.371827</v>
      </c>
      <c r="C2237" s="0" t="n">
        <v>0.965898</v>
      </c>
      <c r="D2237" s="0" t="n">
        <v>1.735036</v>
      </c>
      <c r="E2237" s="0" t="n">
        <v>1.256124</v>
      </c>
      <c r="F2237" s="0" t="n">
        <v>0.099525</v>
      </c>
      <c r="G2237" s="0" t="n">
        <f aca="false">12*Inputs!$B$6*(MIN(1,$H$50*$C2237)*(ic*Inputs!$C$6+pS+fee_fx*Inputs!$D$6-cost_acc-cost_wd*Inputs!$E$6*$E2237-cost_fx*Inputs!$D$6-$F2237)+(1-MIN(1,$H$50*$C2237))*(1-MIN(1,Inputs!$G$6*$D2237)*churn_nonbuyers)*(ic*Inputs!$C$6+fee_wd*Inputs!$E$6*(1-$B2237)+fee_fx*Inputs!$D$6-cost_acc-cost_wd*Inputs!$E$6*(1-$B2237)-cost_fx*Inputs!$D$6))</f>
        <v>187841.042502574</v>
      </c>
      <c r="H2237" s="0" t="n">
        <f aca="false">12*Inputs!$B$7*(MIN(1,$H$51*$C2237)*(ic*Inputs!$C$7+pE+fee_fx*Inputs!$D$7-cost_acc-cost_wd*Inputs!$E$7*$E2237-cost_fx*Inputs!$D$7-$F2237)+(1-MIN(1,$H$51*$C2237))*(1-MIN(1,Inputs!$G$7*$D2237)*churn_nonbuyers)*(ic*Inputs!$C$7+fee_wd*Inputs!$E$7*(1-$B2237)+fee_fx*Inputs!$D$7-cost_acc-cost_wd*Inputs!$E$7*(1-$B2237)-cost_fx*Inputs!$D$7))</f>
        <v>380218.435158261</v>
      </c>
      <c r="I2237" s="0" t="n">
        <f aca="false">12*Inputs!$B$8*(MIN(1,$H$52*$C2237)*(ic*Inputs!$C$8+pT-cost_acc-cost_wd*Inputs!$E$8-cost_fx*Inputs!$D$8-cost_ins)+(1-MIN(1,$H$52*$C2237))*(1-MIN(1,Inputs!$G$8*$D2237)*churn_nonbuyers)*(ic*Inputs!$C$8+fee_wd*Inputs!$E$8*(1-$B2237)+fee_fx*Inputs!$D$8-cost_acc-cost_wd*Inputs!$E$8*(1-$B2237)-cost_fx*Inputs!$D$8))</f>
        <v>139228.401312</v>
      </c>
      <c r="J2237" s="0" t="n">
        <f aca="false">G2237+H2237+I2237-fixed</f>
        <v>7287.87897283491</v>
      </c>
      <c r="K2237" s="0" t="n">
        <f aca="false">12*Inputs!$B$6*(1-MIN(1,Inputs!$G$6*$D2237)*churn_nonbuyers)*(ic*Inputs!$C$6+fee_wd*Inputs!$E$6*(1-$B2237)+fee_fx*Inputs!$D$6-cost_acc-cost_wd*Inputs!$E$6*(1-$B2237)-cost_fx*Inputs!$D$6)</f>
        <v>135212.708381558</v>
      </c>
      <c r="L2237" s="0" t="n">
        <f aca="false">12*Inputs!$B$7*(1-MIN(1,Inputs!$G$7*$D2237)*churn_nonbuyers)*(ic*Inputs!$C$7+fee_wd*Inputs!$E$7*(1-$B2237)+fee_fx*Inputs!$D$7-cost_acc-cost_wd*Inputs!$E$7*(1-$B2237)-cost_fx*Inputs!$D$7)</f>
        <v>331456.892100935</v>
      </c>
      <c r="M2237" s="0" t="n">
        <f aca="false">12*Inputs!$B$8*(1-MIN(1,Inputs!$G$8*$D2237)*churn_nonbuyers)*(ic*Inputs!$C$8+fee_wd*Inputs!$E$8*(1-$B2237)+fee_fx*Inputs!$D$8-cost_acc-cost_wd*Inputs!$E$8*(1-$B2237)-cost_fx*Inputs!$D$8)</f>
        <v>0</v>
      </c>
      <c r="N2237" s="0" t="n">
        <f aca="false">K2237+L2237+I2237-fixed</f>
        <v>-94101.9982055066</v>
      </c>
      <c r="O2237" s="0" t="n">
        <f aca="false">K2237+L2237+M2237-fixed</f>
        <v>-233330.399517507</v>
      </c>
      <c r="P2237" s="0" t="n">
        <f aca="false">12*Inputs!$B$6*(1-MIN(1,Inputs!$F$6*$D2237))*(ic*Inputs!$C$6+flat_fee-cost_acc-cost_wd*Inputs!$E$6*$E2237-cost_fx*Inputs!$D$6)+12*Inputs!$B$7*(1-MIN(1,Inputs!$F$7*$D2237))*(ic*Inputs!$C$7+flat_fee-cost_acc-cost_wd*Inputs!$E$7*$E2237-cost_fx*Inputs!$D$7)+12*Inputs!$B$8*(1-MIN(1,Inputs!$F$8*$D2237))*(ic*Inputs!$C$8+flat_fee-cost_acc-cost_wd*Inputs!$E$8*$E2237-cost_fx*Inputs!$D$8)-fixed</f>
        <v>-409498.46289664</v>
      </c>
    </row>
    <row r="2238" customFormat="false" ht="15" hidden="false" customHeight="false" outlineLevel="0" collapsed="false">
      <c r="A2238" s="0" t="n">
        <v>2173</v>
      </c>
      <c r="B2238" s="0" t="n">
        <v>0.377308</v>
      </c>
      <c r="C2238" s="0" t="n">
        <v>0.919126</v>
      </c>
      <c r="D2238" s="0" t="n">
        <v>1.310396</v>
      </c>
      <c r="E2238" s="0" t="n">
        <v>1.12201</v>
      </c>
      <c r="F2238" s="0" t="n">
        <v>0.100342</v>
      </c>
      <c r="G2238" s="0" t="n">
        <f aca="false">12*Inputs!$B$6*(MIN(1,$H$50*$C2238)*(ic*Inputs!$C$6+pS+fee_fx*Inputs!$D$6-cost_acc-cost_wd*Inputs!$E$6*$E2238-cost_fx*Inputs!$D$6-$F2238)+(1-MIN(1,$H$50*$C2238))*(1-MIN(1,Inputs!$G$6*$D2238)*churn_nonbuyers)*(ic*Inputs!$C$6+fee_wd*Inputs!$E$6*(1-$B2238)+fee_fx*Inputs!$D$6-cost_acc-cost_wd*Inputs!$E$6*(1-$B2238)-cost_fx*Inputs!$D$6))</f>
        <v>190344.468768361</v>
      </c>
      <c r="H2238" s="0" t="n">
        <f aca="false">12*Inputs!$B$7*(MIN(1,$H$51*$C2238)*(ic*Inputs!$C$7+pE+fee_fx*Inputs!$D$7-cost_acc-cost_wd*Inputs!$E$7*$E2238-cost_fx*Inputs!$D$7-$F2238)+(1-MIN(1,$H$51*$C2238))*(1-MIN(1,Inputs!$G$7*$D2238)*churn_nonbuyers)*(ic*Inputs!$C$7+fee_wd*Inputs!$E$7*(1-$B2238)+fee_fx*Inputs!$D$7-cost_acc-cost_wd*Inputs!$E$7*(1-$B2238)-cost_fx*Inputs!$D$7))</f>
        <v>394351.655787972</v>
      </c>
      <c r="I2238" s="0" t="n">
        <f aca="false">12*Inputs!$B$8*(MIN(1,$H$52*$C2238)*(ic*Inputs!$C$8+pT-cost_acc-cost_wd*Inputs!$E$8-cost_fx*Inputs!$D$8-cost_ins)+(1-MIN(1,$H$52*$C2238))*(1-MIN(1,Inputs!$G$8*$D2238)*churn_nonbuyers)*(ic*Inputs!$C$8+fee_wd*Inputs!$E$8*(1-$B2238)+fee_fx*Inputs!$D$8-cost_acc-cost_wd*Inputs!$E$8*(1-$B2238)-cost_fx*Inputs!$D$8))</f>
        <v>141581.007390358</v>
      </c>
      <c r="J2238" s="0" t="n">
        <f aca="false">G2238+H2238+I2238-fixed</f>
        <v>26277.1319466915</v>
      </c>
      <c r="K2238" s="0" t="n">
        <f aca="false">12*Inputs!$B$6*(1-MIN(1,Inputs!$G$6*$D2238)*churn_nonbuyers)*(ic*Inputs!$C$6+fee_wd*Inputs!$E$6*(1-$B2238)+fee_fx*Inputs!$D$6-cost_acc-cost_wd*Inputs!$E$6*(1-$B2238)-cost_fx*Inputs!$D$6)</f>
        <v>137618.70115657</v>
      </c>
      <c r="L2238" s="0" t="n">
        <f aca="false">12*Inputs!$B$7*(1-MIN(1,Inputs!$G$7*$D2238)*churn_nonbuyers)*(ic*Inputs!$C$7+fee_wd*Inputs!$E$7*(1-$B2238)+fee_fx*Inputs!$D$7-cost_acc-cost_wd*Inputs!$E$7*(1-$B2238)-cost_fx*Inputs!$D$7)</f>
        <v>335153.004885942</v>
      </c>
      <c r="M2238" s="0" t="n">
        <f aca="false">12*Inputs!$B$8*(1-MIN(1,Inputs!$G$8*$D2238)*churn_nonbuyers)*(ic*Inputs!$C$8+fee_wd*Inputs!$E$8*(1-$B2238)+fee_fx*Inputs!$D$8-cost_acc-cost_wd*Inputs!$E$8*(1-$B2238)-cost_fx*Inputs!$D$8)</f>
        <v>25502.5471573248</v>
      </c>
      <c r="N2238" s="0" t="n">
        <f aca="false">K2238+L2238+I2238-fixed</f>
        <v>-85647.2865671301</v>
      </c>
      <c r="O2238" s="0" t="n">
        <f aca="false">K2238+L2238+M2238-fixed</f>
        <v>-201725.746800164</v>
      </c>
      <c r="P2238" s="0" t="n">
        <f aca="false">12*Inputs!$B$6*(1-MIN(1,Inputs!$F$6*$D2238))*(ic*Inputs!$C$6+flat_fee-cost_acc-cost_wd*Inputs!$E$6*$E2238-cost_fx*Inputs!$D$6)+12*Inputs!$B$7*(1-MIN(1,Inputs!$F$7*$D2238))*(ic*Inputs!$C$7+flat_fee-cost_acc-cost_wd*Inputs!$E$7*$E2238-cost_fx*Inputs!$D$7)+12*Inputs!$B$8*(1-MIN(1,Inputs!$F$8*$D2238))*(ic*Inputs!$C$8+flat_fee-cost_acc-cost_wd*Inputs!$E$8*$E2238-cost_fx*Inputs!$D$8)-fixed</f>
        <v>-148188.1756576</v>
      </c>
    </row>
    <row r="2239" customFormat="false" ht="15" hidden="false" customHeight="false" outlineLevel="0" collapsed="false">
      <c r="A2239" s="0" t="n">
        <v>2174</v>
      </c>
      <c r="B2239" s="0" t="n">
        <v>0.344949</v>
      </c>
      <c r="C2239" s="0" t="n">
        <v>1.033697</v>
      </c>
      <c r="D2239" s="0" t="n">
        <v>1.455219</v>
      </c>
      <c r="E2239" s="0" t="n">
        <v>1.119153</v>
      </c>
      <c r="F2239" s="0" t="n">
        <v>0.223641</v>
      </c>
      <c r="G2239" s="0" t="n">
        <f aca="false">12*Inputs!$B$6*(MIN(1,$H$50*$C2239)*(ic*Inputs!$C$6+pS+fee_fx*Inputs!$D$6-cost_acc-cost_wd*Inputs!$E$6*$E2239-cost_fx*Inputs!$D$6-$F2239)+(1-MIN(1,$H$50*$C2239))*(1-MIN(1,Inputs!$G$6*$D2239)*churn_nonbuyers)*(ic*Inputs!$C$6+fee_wd*Inputs!$E$6*(1-$B2239)+fee_fx*Inputs!$D$6-cost_acc-cost_wd*Inputs!$E$6*(1-$B2239)-cost_fx*Inputs!$D$6))</f>
        <v>197033.505968279</v>
      </c>
      <c r="H2239" s="0" t="n">
        <f aca="false">12*Inputs!$B$7*(MIN(1,$H$51*$C2239)*(ic*Inputs!$C$7+pE+fee_fx*Inputs!$D$7-cost_acc-cost_wd*Inputs!$E$7*$E2239-cost_fx*Inputs!$D$7-$F2239)+(1-MIN(1,$H$51*$C2239))*(1-MIN(1,Inputs!$G$7*$D2239)*churn_nonbuyers)*(ic*Inputs!$C$7+fee_wd*Inputs!$E$7*(1-$B2239)+fee_fx*Inputs!$D$7-cost_acc-cost_wd*Inputs!$E$7*(1-$B2239)-cost_fx*Inputs!$D$7))</f>
        <v>396454.464228713</v>
      </c>
      <c r="I2239" s="0" t="n">
        <f aca="false">12*Inputs!$B$8*(MIN(1,$H$52*$C2239)*(ic*Inputs!$C$8+pT-cost_acc-cost_wd*Inputs!$E$8-cost_fx*Inputs!$D$8-cost_ins)+(1-MIN(1,$H$52*$C2239))*(1-MIN(1,Inputs!$G$8*$D2239)*churn_nonbuyers)*(ic*Inputs!$C$8+fee_wd*Inputs!$E$8*(1-$B2239)+fee_fx*Inputs!$D$8-cost_acc-cost_wd*Inputs!$E$8*(1-$B2239)-cost_fx*Inputs!$D$8))</f>
        <v>149001.220368</v>
      </c>
      <c r="J2239" s="0" t="n">
        <f aca="false">G2239+H2239+I2239-fixed</f>
        <v>42489.1905649927</v>
      </c>
      <c r="K2239" s="0" t="n">
        <f aca="false">12*Inputs!$B$6*(1-MIN(1,Inputs!$G$6*$D2239)*churn_nonbuyers)*(ic*Inputs!$C$6+fee_wd*Inputs!$E$6*(1-$B2239)+fee_fx*Inputs!$D$6-cost_acc-cost_wd*Inputs!$E$6*(1-$B2239)-cost_fx*Inputs!$D$6)</f>
        <v>140872.966119583</v>
      </c>
      <c r="L2239" s="0" t="n">
        <f aca="false">12*Inputs!$B$7*(1-MIN(1,Inputs!$G$7*$D2239)*churn_nonbuyers)*(ic*Inputs!$C$7+fee_wd*Inputs!$E$7*(1-$B2239)+fee_fx*Inputs!$D$7-cost_acc-cost_wd*Inputs!$E$7*(1-$B2239)-cost_fx*Inputs!$D$7)</f>
        <v>338093.55275975</v>
      </c>
      <c r="M2239" s="0" t="n">
        <f aca="false">12*Inputs!$B$8*(1-MIN(1,Inputs!$G$8*$D2239)*churn_nonbuyers)*(ic*Inputs!$C$8+fee_wd*Inputs!$E$8*(1-$B2239)+fee_fx*Inputs!$D$8-cost_acc-cost_wd*Inputs!$E$8*(1-$B2239)-cost_fx*Inputs!$D$8)</f>
        <v>0</v>
      </c>
      <c r="N2239" s="0" t="n">
        <f aca="false">K2239+L2239+I2239-fixed</f>
        <v>-72032.260752667</v>
      </c>
      <c r="O2239" s="0" t="n">
        <f aca="false">K2239+L2239+M2239-fixed</f>
        <v>-221033.481120667</v>
      </c>
      <c r="P2239" s="0" t="n">
        <f aca="false">12*Inputs!$B$6*(1-MIN(1,Inputs!$F$6*$D2239))*(ic*Inputs!$C$6+flat_fee-cost_acc-cost_wd*Inputs!$E$6*$E2239-cost_fx*Inputs!$D$6)+12*Inputs!$B$7*(1-MIN(1,Inputs!$F$7*$D2239))*(ic*Inputs!$C$7+flat_fee-cost_acc-cost_wd*Inputs!$E$7*$E2239-cost_fx*Inputs!$D$7)+12*Inputs!$B$8*(1-MIN(1,Inputs!$F$8*$D2239))*(ic*Inputs!$C$8+flat_fee-cost_acc-cost_wd*Inputs!$E$8*$E2239-cost_fx*Inputs!$D$8)-fixed</f>
        <v>-224695.06595032</v>
      </c>
    </row>
    <row r="2240" customFormat="false" ht="15" hidden="false" customHeight="false" outlineLevel="0" collapsed="false">
      <c r="A2240" s="0" t="n">
        <v>2175</v>
      </c>
      <c r="B2240" s="0" t="n">
        <v>0.159321</v>
      </c>
      <c r="C2240" s="0" t="n">
        <v>0.918704</v>
      </c>
      <c r="D2240" s="0" t="n">
        <v>1.277222</v>
      </c>
      <c r="E2240" s="0" t="n">
        <v>1.1631</v>
      </c>
      <c r="F2240" s="0" t="n">
        <v>0.136164</v>
      </c>
      <c r="G2240" s="0" t="n">
        <f aca="false">12*Inputs!$B$6*(MIN(1,$H$50*$C2240)*(ic*Inputs!$C$6+pS+fee_fx*Inputs!$D$6-cost_acc-cost_wd*Inputs!$E$6*$E2240-cost_fx*Inputs!$D$6-$F2240)+(1-MIN(1,$H$50*$C2240))*(1-MIN(1,Inputs!$G$6*$D2240)*churn_nonbuyers)*(ic*Inputs!$C$6+fee_wd*Inputs!$E$6*(1-$B2240)+fee_fx*Inputs!$D$6-cost_acc-cost_wd*Inputs!$E$6*(1-$B2240)-cost_fx*Inputs!$D$6))</f>
        <v>216144.381004172</v>
      </c>
      <c r="H2240" s="0" t="n">
        <f aca="false">12*Inputs!$B$7*(MIN(1,$H$51*$C2240)*(ic*Inputs!$C$7+pE+fee_fx*Inputs!$D$7-cost_acc-cost_wd*Inputs!$E$7*$E2240-cost_fx*Inputs!$D$7-$F2240)+(1-MIN(1,$H$51*$C2240))*(1-MIN(1,Inputs!$G$7*$D2240)*churn_nonbuyers)*(ic*Inputs!$C$7+fee_wd*Inputs!$E$7*(1-$B2240)+fee_fx*Inputs!$D$7-cost_acc-cost_wd*Inputs!$E$7*(1-$B2240)-cost_fx*Inputs!$D$7))</f>
        <v>407393.79568045</v>
      </c>
      <c r="I2240" s="0" t="n">
        <f aca="false">12*Inputs!$B$8*(MIN(1,$H$52*$C2240)*(ic*Inputs!$C$8+pT-cost_acc-cost_wd*Inputs!$E$8-cost_fx*Inputs!$D$8-cost_ins)+(1-MIN(1,$H$52*$C2240))*(1-MIN(1,Inputs!$G$8*$D2240)*churn_nonbuyers)*(ic*Inputs!$C$8+fee_wd*Inputs!$E$8*(1-$B2240)+fee_fx*Inputs!$D$8-cost_acc-cost_wd*Inputs!$E$8*(1-$B2240)-cost_fx*Inputs!$D$8))</f>
        <v>144478.466870698</v>
      </c>
      <c r="J2240" s="0" t="n">
        <f aca="false">G2240+H2240+I2240-fixed</f>
        <v>68016.6435553196</v>
      </c>
      <c r="K2240" s="0" t="n">
        <f aca="false">12*Inputs!$B$6*(1-MIN(1,Inputs!$G$6*$D2240)*churn_nonbuyers)*(ic*Inputs!$C$6+fee_wd*Inputs!$E$6*(1-$B2240)+fee_fx*Inputs!$D$6-cost_acc-cost_wd*Inputs!$E$6*(1-$B2240)-cost_fx*Inputs!$D$6)</f>
        <v>167248.493901086</v>
      </c>
      <c r="L2240" s="0" t="n">
        <f aca="false">12*Inputs!$B$7*(1-MIN(1,Inputs!$G$7*$D2240)*churn_nonbuyers)*(ic*Inputs!$C$7+fee_wd*Inputs!$E$7*(1-$B2240)+fee_fx*Inputs!$D$7-cost_acc-cost_wd*Inputs!$E$7*(1-$B2240)-cost_fx*Inputs!$D$7)</f>
        <v>365687.568084652</v>
      </c>
      <c r="M2240" s="0" t="n">
        <f aca="false">12*Inputs!$B$8*(1-MIN(1,Inputs!$G$8*$D2240)*churn_nonbuyers)*(ic*Inputs!$C$8+fee_wd*Inputs!$E$8*(1-$B2240)+fee_fx*Inputs!$D$8-cost_acc-cost_wd*Inputs!$E$8*(1-$B2240)-cost_fx*Inputs!$D$8)</f>
        <v>33770.1158584032</v>
      </c>
      <c r="N2240" s="0" t="n">
        <f aca="false">K2240+L2240+I2240-fixed</f>
        <v>-22585.4711435634</v>
      </c>
      <c r="O2240" s="0" t="n">
        <f aca="false">K2240+L2240+M2240-fixed</f>
        <v>-133293.822155858</v>
      </c>
      <c r="P2240" s="0" t="n">
        <f aca="false">12*Inputs!$B$6*(1-MIN(1,Inputs!$F$6*$D2240))*(ic*Inputs!$C$6+flat_fee-cost_acc-cost_wd*Inputs!$E$6*$E2240-cost_fx*Inputs!$D$6)+12*Inputs!$B$7*(1-MIN(1,Inputs!$F$7*$D2240))*(ic*Inputs!$C$7+flat_fee-cost_acc-cost_wd*Inputs!$E$7*$E2240-cost_fx*Inputs!$D$7)+12*Inputs!$B$8*(1-MIN(1,Inputs!$F$8*$D2240))*(ic*Inputs!$C$8+flat_fee-cost_acc-cost_wd*Inputs!$E$8*$E2240-cost_fx*Inputs!$D$8)-fixed</f>
        <v>-145468.870048</v>
      </c>
    </row>
    <row r="2241" customFormat="false" ht="15" hidden="false" customHeight="false" outlineLevel="0" collapsed="false">
      <c r="A2241" s="0" t="n">
        <v>2176</v>
      </c>
      <c r="B2241" s="0" t="n">
        <v>0.298897</v>
      </c>
      <c r="C2241" s="0" t="n">
        <v>0.868371</v>
      </c>
      <c r="D2241" s="0" t="n">
        <v>1.428331</v>
      </c>
      <c r="E2241" s="0" t="n">
        <v>1.107776</v>
      </c>
      <c r="F2241" s="0" t="n">
        <v>0.149844</v>
      </c>
      <c r="G2241" s="0" t="n">
        <f aca="false">12*Inputs!$B$6*(MIN(1,$H$50*$C2241)*(ic*Inputs!$C$6+pS+fee_fx*Inputs!$D$6-cost_acc-cost_wd*Inputs!$E$6*$E2241-cost_fx*Inputs!$D$6-$F2241)+(1-MIN(1,$H$50*$C2241))*(1-MIN(1,Inputs!$G$6*$D2241)*churn_nonbuyers)*(ic*Inputs!$C$6+fee_wd*Inputs!$E$6*(1-$B2241)+fee_fx*Inputs!$D$6-cost_acc-cost_wd*Inputs!$E$6*(1-$B2241)-cost_fx*Inputs!$D$6))</f>
        <v>195675.643530007</v>
      </c>
      <c r="H2241" s="0" t="n">
        <f aca="false">12*Inputs!$B$7*(MIN(1,$H$51*$C2241)*(ic*Inputs!$C$7+pE+fee_fx*Inputs!$D$7-cost_acc-cost_wd*Inputs!$E$7*$E2241-cost_fx*Inputs!$D$7-$F2241)+(1-MIN(1,$H$51*$C2241))*(1-MIN(1,Inputs!$G$7*$D2241)*churn_nonbuyers)*(ic*Inputs!$C$7+fee_wd*Inputs!$E$7*(1-$B2241)+fee_fx*Inputs!$D$7-cost_acc-cost_wd*Inputs!$E$7*(1-$B2241)-cost_fx*Inputs!$D$7))</f>
        <v>396278.432601306</v>
      </c>
      <c r="I2241" s="0" t="n">
        <f aca="false">12*Inputs!$B$8*(MIN(1,$H$52*$C2241)*(ic*Inputs!$C$8+pT-cost_acc-cost_wd*Inputs!$E$8-cost_fx*Inputs!$D$8-cost_ins)+(1-MIN(1,$H$52*$C2241))*(1-MIN(1,Inputs!$G$8*$D2241)*churn_nonbuyers)*(ic*Inputs!$C$8+fee_wd*Inputs!$E$8*(1-$B2241)+fee_fx*Inputs!$D$8-cost_acc-cost_wd*Inputs!$E$8*(1-$B2241)-cost_fx*Inputs!$D$8))</f>
        <v>125191.064048453</v>
      </c>
      <c r="J2241" s="0" t="n">
        <f aca="false">G2241+H2241+I2241-fixed</f>
        <v>17145.1401797669</v>
      </c>
      <c r="K2241" s="0" t="n">
        <f aca="false">12*Inputs!$B$6*(1-MIN(1,Inputs!$G$6*$D2241)*churn_nonbuyers)*(ic*Inputs!$C$6+fee_wd*Inputs!$E$6*(1-$B2241)+fee_fx*Inputs!$D$6-cost_acc-cost_wd*Inputs!$E$6*(1-$B2241)-cost_fx*Inputs!$D$6)</f>
        <v>147235.10724653</v>
      </c>
      <c r="L2241" s="0" t="n">
        <f aca="false">12*Inputs!$B$7*(1-MIN(1,Inputs!$G$7*$D2241)*churn_nonbuyers)*(ic*Inputs!$C$7+fee_wd*Inputs!$E$7*(1-$B2241)+fee_fx*Inputs!$D$7-cost_acc-cost_wd*Inputs!$E$7*(1-$B2241)-cost_fx*Inputs!$D$7)</f>
        <v>344726.051259918</v>
      </c>
      <c r="M2241" s="0" t="n">
        <f aca="false">12*Inputs!$B$8*(1-MIN(1,Inputs!$G$8*$D2241)*churn_nonbuyers)*(ic*Inputs!$C$8+fee_wd*Inputs!$E$8*(1-$B2241)+fee_fx*Inputs!$D$8-cost_acc-cost_wd*Inputs!$E$8*(1-$B2241)-cost_fx*Inputs!$D$8)</f>
        <v>52.5185104752032</v>
      </c>
      <c r="N2241" s="0" t="n">
        <f aca="false">K2241+L2241+I2241-fixed</f>
        <v>-82847.777445098</v>
      </c>
      <c r="O2241" s="0" t="n">
        <f aca="false">K2241+L2241+M2241-fixed</f>
        <v>-207986.322983076</v>
      </c>
      <c r="P2241" s="0" t="n">
        <f aca="false">12*Inputs!$B$6*(1-MIN(1,Inputs!$F$6*$D2241))*(ic*Inputs!$C$6+flat_fee-cost_acc-cost_wd*Inputs!$E$6*$E2241-cost_fx*Inputs!$D$6)+12*Inputs!$B$7*(1-MIN(1,Inputs!$F$7*$D2241))*(ic*Inputs!$C$7+flat_fee-cost_acc-cost_wd*Inputs!$E$7*$E2241-cost_fx*Inputs!$D$7)+12*Inputs!$B$8*(1-MIN(1,Inputs!$F$8*$D2241))*(ic*Inputs!$C$8+flat_fee-cost_acc-cost_wd*Inputs!$E$8*$E2241-cost_fx*Inputs!$D$8)-fixed</f>
        <v>-206555.76372256</v>
      </c>
    </row>
    <row r="2242" customFormat="false" ht="15" hidden="false" customHeight="false" outlineLevel="0" collapsed="false">
      <c r="A2242" s="0" t="n">
        <v>2177</v>
      </c>
      <c r="B2242" s="0" t="n">
        <v>0.220733</v>
      </c>
      <c r="C2242" s="0" t="n">
        <v>0.878353</v>
      </c>
      <c r="D2242" s="0" t="n">
        <v>1.553115</v>
      </c>
      <c r="E2242" s="0" t="n">
        <v>1.134392</v>
      </c>
      <c r="F2242" s="0" t="n">
        <v>0.103124</v>
      </c>
      <c r="G2242" s="0" t="n">
        <f aca="false">12*Inputs!$B$6*(MIN(1,$H$50*$C2242)*(ic*Inputs!$C$6+pS+fee_fx*Inputs!$D$6-cost_acc-cost_wd*Inputs!$E$6*$E2242-cost_fx*Inputs!$D$6-$F2242)+(1-MIN(1,$H$50*$C2242))*(1-MIN(1,Inputs!$G$6*$D2242)*churn_nonbuyers)*(ic*Inputs!$C$6+fee_wd*Inputs!$E$6*(1-$B2242)+fee_fx*Inputs!$D$6-cost_acc-cost_wd*Inputs!$E$6*(1-$B2242)-cost_fx*Inputs!$D$6))</f>
        <v>205371.615414568</v>
      </c>
      <c r="H2242" s="0" t="n">
        <f aca="false">12*Inputs!$B$7*(MIN(1,$H$51*$C2242)*(ic*Inputs!$C$7+pE+fee_fx*Inputs!$D$7-cost_acc-cost_wd*Inputs!$E$7*$E2242-cost_fx*Inputs!$D$7-$F2242)+(1-MIN(1,$H$51*$C2242))*(1-MIN(1,Inputs!$G$7*$D2242)*churn_nonbuyers)*(ic*Inputs!$C$7+fee_wd*Inputs!$E$7*(1-$B2242)+fee_fx*Inputs!$D$7-cost_acc-cost_wd*Inputs!$E$7*(1-$B2242)-cost_fx*Inputs!$D$7))</f>
        <v>402627.880398515</v>
      </c>
      <c r="I2242" s="0" t="n">
        <f aca="false">12*Inputs!$B$8*(MIN(1,$H$52*$C2242)*(ic*Inputs!$C$8+pT-cost_acc-cost_wd*Inputs!$E$8-cost_fx*Inputs!$D$8-cost_ins)+(1-MIN(1,$H$52*$C2242))*(1-MIN(1,Inputs!$G$8*$D2242)*churn_nonbuyers)*(ic*Inputs!$C$8+fee_wd*Inputs!$E$8*(1-$B2242)+fee_fx*Inputs!$D$8-cost_acc-cost_wd*Inputs!$E$8*(1-$B2242)-cost_fx*Inputs!$D$8))</f>
        <v>126609.314832</v>
      </c>
      <c r="J2242" s="0" t="n">
        <f aca="false">G2242+H2242+I2242-fixed</f>
        <v>34608.8106450833</v>
      </c>
      <c r="K2242" s="0" t="n">
        <f aca="false">12*Inputs!$B$6*(1-MIN(1,Inputs!$G$6*$D2242)*churn_nonbuyers)*(ic*Inputs!$C$6+fee_wd*Inputs!$E$6*(1-$B2242)+fee_fx*Inputs!$D$6-cost_acc-cost_wd*Inputs!$E$6*(1-$B2242)-cost_fx*Inputs!$D$6)</f>
        <v>156627.379679724</v>
      </c>
      <c r="L2242" s="0" t="n">
        <f aca="false">12*Inputs!$B$7*(1-MIN(1,Inputs!$G$7*$D2242)*churn_nonbuyers)*(ic*Inputs!$C$7+fee_wd*Inputs!$E$7*(1-$B2242)+fee_fx*Inputs!$D$7-cost_acc-cost_wd*Inputs!$E$7*(1-$B2242)-cost_fx*Inputs!$D$7)</f>
        <v>354108.967487834</v>
      </c>
      <c r="M2242" s="0" t="n">
        <f aca="false">12*Inputs!$B$8*(1-MIN(1,Inputs!$G$8*$D2242)*churn_nonbuyers)*(ic*Inputs!$C$8+fee_wd*Inputs!$E$8*(1-$B2242)+fee_fx*Inputs!$D$8-cost_acc-cost_wd*Inputs!$E$8*(1-$B2242)-cost_fx*Inputs!$D$8)</f>
        <v>0</v>
      </c>
      <c r="N2242" s="0" t="n">
        <f aca="false">K2242+L2242+I2242-fixed</f>
        <v>-62654.3380004417</v>
      </c>
      <c r="O2242" s="0" t="n">
        <f aca="false">K2242+L2242+M2242-fixed</f>
        <v>-189263.652832442</v>
      </c>
      <c r="P2242" s="0" t="n">
        <f aca="false">12*Inputs!$B$6*(1-MIN(1,Inputs!$F$6*$D2242))*(ic*Inputs!$C$6+flat_fee-cost_acc-cost_wd*Inputs!$E$6*$E2242-cost_fx*Inputs!$D$6)+12*Inputs!$B$7*(1-MIN(1,Inputs!$F$7*$D2242))*(ic*Inputs!$C$7+flat_fee-cost_acc-cost_wd*Inputs!$E$7*$E2242-cost_fx*Inputs!$D$7)+12*Inputs!$B$8*(1-MIN(1,Inputs!$F$8*$D2242))*(ic*Inputs!$C$8+flat_fee-cost_acc-cost_wd*Inputs!$E$8*$E2242-cost_fx*Inputs!$D$8)-fixed</f>
        <v>-281662.1642608</v>
      </c>
    </row>
    <row r="2243" customFormat="false" ht="15" hidden="false" customHeight="false" outlineLevel="0" collapsed="false">
      <c r="A2243" s="0" t="n">
        <v>2178</v>
      </c>
      <c r="B2243" s="0" t="n">
        <v>0.214527</v>
      </c>
      <c r="C2243" s="0" t="n">
        <v>0.964167</v>
      </c>
      <c r="D2243" s="0" t="n">
        <v>0.962135</v>
      </c>
      <c r="E2243" s="0" t="n">
        <v>1.12656</v>
      </c>
      <c r="F2243" s="0" t="n">
        <v>0.408899</v>
      </c>
      <c r="G2243" s="0" t="n">
        <f aca="false">12*Inputs!$B$6*(MIN(1,$H$50*$C2243)*(ic*Inputs!$C$6+pS+fee_fx*Inputs!$D$6-cost_acc-cost_wd*Inputs!$E$6*$E2243-cost_fx*Inputs!$D$6-$F2243)+(1-MIN(1,$H$50*$C2243))*(1-MIN(1,Inputs!$G$6*$D2243)*churn_nonbuyers)*(ic*Inputs!$C$6+fee_wd*Inputs!$E$6*(1-$B2243)+fee_fx*Inputs!$D$6-cost_acc-cost_wd*Inputs!$E$6*(1-$B2243)-cost_fx*Inputs!$D$6))</f>
        <v>208931.100793113</v>
      </c>
      <c r="H2243" s="0" t="n">
        <f aca="false">12*Inputs!$B$7*(MIN(1,$H$51*$C2243)*(ic*Inputs!$C$7+pE+fee_fx*Inputs!$D$7-cost_acc-cost_wd*Inputs!$E$7*$E2243-cost_fx*Inputs!$D$7-$F2243)+(1-MIN(1,$H$51*$C2243))*(1-MIN(1,Inputs!$G$7*$D2243)*churn_nonbuyers)*(ic*Inputs!$C$7+fee_wd*Inputs!$E$7*(1-$B2243)+fee_fx*Inputs!$D$7-cost_acc-cost_wd*Inputs!$E$7*(1-$B2243)-cost_fx*Inputs!$D$7))</f>
        <v>395835.025574796</v>
      </c>
      <c r="I2243" s="0" t="n">
        <f aca="false">12*Inputs!$B$8*(MIN(1,$H$52*$C2243)*(ic*Inputs!$C$8+pT-cost_acc-cost_wd*Inputs!$E$8-cost_fx*Inputs!$D$8-cost_ins)+(1-MIN(1,$H$52*$C2243))*(1-MIN(1,Inputs!$G$8*$D2243)*churn_nonbuyers)*(ic*Inputs!$C$8+fee_wd*Inputs!$E$8*(1-$B2243)+fee_fx*Inputs!$D$8-cost_acc-cost_wd*Inputs!$E$8*(1-$B2243)-cost_fx*Inputs!$D$8))</f>
        <v>172530.477950238</v>
      </c>
      <c r="J2243" s="0" t="n">
        <f aca="false">G2243+H2243+I2243-fixed</f>
        <v>77296.6043181475</v>
      </c>
      <c r="K2243" s="0" t="n">
        <f aca="false">12*Inputs!$B$6*(1-MIN(1,Inputs!$G$6*$D2243)*churn_nonbuyers)*(ic*Inputs!$C$6+fee_wd*Inputs!$E$6*(1-$B2243)+fee_fx*Inputs!$D$6-cost_acc-cost_wd*Inputs!$E$6*(1-$B2243)-cost_fx*Inputs!$D$6)</f>
        <v>162495.899533044</v>
      </c>
      <c r="L2243" s="0" t="n">
        <f aca="false">12*Inputs!$B$7*(1-MIN(1,Inputs!$G$7*$D2243)*churn_nonbuyers)*(ic*Inputs!$C$7+fee_wd*Inputs!$E$7*(1-$B2243)+fee_fx*Inputs!$D$7-cost_acc-cost_wd*Inputs!$E$7*(1-$B2243)-cost_fx*Inputs!$D$7)</f>
        <v>361561.792039826</v>
      </c>
      <c r="M2243" s="0" t="n">
        <f aca="false">12*Inputs!$B$8*(1-MIN(1,Inputs!$G$8*$D2243)*churn_nonbuyers)*(ic*Inputs!$C$8+fee_wd*Inputs!$E$8*(1-$B2243)+fee_fx*Inputs!$D$8-cost_acc-cost_wd*Inputs!$E$8*(1-$B2243)-cost_fx*Inputs!$D$8)</f>
        <v>103209.271420872</v>
      </c>
      <c r="N2243" s="0" t="n">
        <f aca="false">K2243+L2243+I2243-fixed</f>
        <v>-3411.83047689113</v>
      </c>
      <c r="O2243" s="0" t="n">
        <f aca="false">K2243+L2243+M2243-fixed</f>
        <v>-72733.0370062576</v>
      </c>
      <c r="P2243" s="0" t="n">
        <f aca="false">12*Inputs!$B$6*(1-MIN(1,Inputs!$F$6*$D2243))*(ic*Inputs!$C$6+flat_fee-cost_acc-cost_wd*Inputs!$E$6*$E2243-cost_fx*Inputs!$D$6)+12*Inputs!$B$7*(1-MIN(1,Inputs!$F$7*$D2243))*(ic*Inputs!$C$7+flat_fee-cost_acc-cost_wd*Inputs!$E$7*$E2243-cost_fx*Inputs!$D$7)+12*Inputs!$B$8*(1-MIN(1,Inputs!$F$8*$D2243))*(ic*Inputs!$C$8+flat_fee-cost_acc-cost_wd*Inputs!$E$8*$E2243-cost_fx*Inputs!$D$8)-fixed</f>
        <v>36001.087064</v>
      </c>
    </row>
    <row r="2244" customFormat="false" ht="15" hidden="false" customHeight="false" outlineLevel="0" collapsed="false">
      <c r="A2244" s="0" t="n">
        <v>2179</v>
      </c>
      <c r="B2244" s="0" t="n">
        <v>0.462426</v>
      </c>
      <c r="C2244" s="0" t="n">
        <v>1.15445</v>
      </c>
      <c r="D2244" s="0" t="n">
        <v>0.697803</v>
      </c>
      <c r="E2244" s="0" t="n">
        <v>1.141691</v>
      </c>
      <c r="F2244" s="0" t="n">
        <v>0.354556</v>
      </c>
      <c r="G2244" s="0" t="n">
        <f aca="false">12*Inputs!$B$6*(MIN(1,$H$50*$C2244)*(ic*Inputs!$C$6+pS+fee_fx*Inputs!$D$6-cost_acc-cost_wd*Inputs!$E$6*$E2244-cost_fx*Inputs!$D$6-$F2244)+(1-MIN(1,$H$50*$C2244))*(1-MIN(1,Inputs!$G$6*$D2244)*churn_nonbuyers)*(ic*Inputs!$C$6+fee_wd*Inputs!$E$6*(1-$B2244)+fee_fx*Inputs!$D$6-cost_acc-cost_wd*Inputs!$E$6*(1-$B2244)-cost_fx*Inputs!$D$6))</f>
        <v>189915.981231204</v>
      </c>
      <c r="H2244" s="0" t="n">
        <f aca="false">12*Inputs!$B$7*(MIN(1,$H$51*$C2244)*(ic*Inputs!$C$7+pE+fee_fx*Inputs!$D$7-cost_acc-cost_wd*Inputs!$E$7*$E2244-cost_fx*Inputs!$D$7-$F2244)+(1-MIN(1,$H$51*$C2244))*(1-MIN(1,Inputs!$G$7*$D2244)*churn_nonbuyers)*(ic*Inputs!$C$7+fee_wd*Inputs!$E$7*(1-$B2244)+fee_fx*Inputs!$D$7-cost_acc-cost_wd*Inputs!$E$7*(1-$B2244)-cost_fx*Inputs!$D$7))</f>
        <v>386978.469304848</v>
      </c>
      <c r="I2244" s="0" t="n">
        <f aca="false">12*Inputs!$B$8*(MIN(1,$H$52*$C2244)*(ic*Inputs!$C$8+pT-cost_acc-cost_wd*Inputs!$E$8-cost_fx*Inputs!$D$8-cost_ins)+(1-MIN(1,$H$52*$C2244))*(1-MIN(1,Inputs!$G$8*$D2244)*churn_nonbuyers)*(ic*Inputs!$C$8+fee_wd*Inputs!$E$8*(1-$B2244)+fee_fx*Inputs!$D$8-cost_acc-cost_wd*Inputs!$E$8*(1-$B2244)-cost_fx*Inputs!$D$8))</f>
        <v>196266.581523915</v>
      </c>
      <c r="J2244" s="0" t="n">
        <f aca="false">G2244+H2244+I2244-fixed</f>
        <v>73161.0320599669</v>
      </c>
      <c r="K2244" s="0" t="n">
        <f aca="false">12*Inputs!$B$6*(1-MIN(1,Inputs!$G$6*$D2244)*churn_nonbuyers)*(ic*Inputs!$C$6+fee_wd*Inputs!$E$6*(1-$B2244)+fee_fx*Inputs!$D$6-cost_acc-cost_wd*Inputs!$E$6*(1-$B2244)-cost_fx*Inputs!$D$6)</f>
        <v>130300.113960562</v>
      </c>
      <c r="L2244" s="0" t="n">
        <f aca="false">12*Inputs!$B$7*(1-MIN(1,Inputs!$G$7*$D2244)*churn_nonbuyers)*(ic*Inputs!$C$7+fee_wd*Inputs!$E$7*(1-$B2244)+fee_fx*Inputs!$D$7-cost_acc-cost_wd*Inputs!$E$7*(1-$B2244)-cost_fx*Inputs!$D$7)</f>
        <v>329564.018232337</v>
      </c>
      <c r="M2244" s="0" t="n">
        <f aca="false">12*Inputs!$B$8*(1-MIN(1,Inputs!$G$8*$D2244)*churn_nonbuyers)*(ic*Inputs!$C$8+fee_wd*Inputs!$E$8*(1-$B2244)+fee_fx*Inputs!$D$8-cost_acc-cost_wd*Inputs!$E$8*(1-$B2244)-cost_fx*Inputs!$D$8)</f>
        <v>155611.646162621</v>
      </c>
      <c r="N2244" s="0" t="n">
        <f aca="false">K2244+L2244+I2244-fixed</f>
        <v>-43869.2862831869</v>
      </c>
      <c r="O2244" s="0" t="n">
        <f aca="false">K2244+L2244+M2244-fixed</f>
        <v>-84524.2216444806</v>
      </c>
      <c r="P2244" s="0" t="n">
        <f aca="false">12*Inputs!$B$6*(1-MIN(1,Inputs!$F$6*$D2244))*(ic*Inputs!$C$6+flat_fee-cost_acc-cost_wd*Inputs!$E$6*$E2244-cost_fx*Inputs!$D$6)+12*Inputs!$B$7*(1-MIN(1,Inputs!$F$7*$D2244))*(ic*Inputs!$C$7+flat_fee-cost_acc-cost_wd*Inputs!$E$7*$E2244-cost_fx*Inputs!$D$7)+12*Inputs!$B$8*(1-MIN(1,Inputs!$F$8*$D2244))*(ic*Inputs!$C$8+flat_fee-cost_acc-cost_wd*Inputs!$E$8*$E2244-cost_fx*Inputs!$D$8)-fixed</f>
        <v>169402.37498552</v>
      </c>
    </row>
    <row r="2245" customFormat="false" ht="15" hidden="false" customHeight="false" outlineLevel="0" collapsed="false">
      <c r="A2245" s="0" t="n">
        <v>2180</v>
      </c>
      <c r="B2245" s="0" t="n">
        <v>0.12856</v>
      </c>
      <c r="C2245" s="0" t="n">
        <v>1.091953</v>
      </c>
      <c r="D2245" s="0" t="n">
        <v>1.50837</v>
      </c>
      <c r="E2245" s="0" t="n">
        <v>1.395213</v>
      </c>
      <c r="F2245" s="0" t="n">
        <v>0.2035</v>
      </c>
      <c r="G2245" s="0" t="n">
        <f aca="false">12*Inputs!$B$6*(MIN(1,$H$50*$C2245)*(ic*Inputs!$C$6+pS+fee_fx*Inputs!$D$6-cost_acc-cost_wd*Inputs!$E$6*$E2245-cost_fx*Inputs!$D$6-$F2245)+(1-MIN(1,$H$50*$C2245))*(1-MIN(1,Inputs!$G$6*$D2245)*churn_nonbuyers)*(ic*Inputs!$C$6+fee_wd*Inputs!$E$6*(1-$B2245)+fee_fx*Inputs!$D$6-cost_acc-cost_wd*Inputs!$E$6*(1-$B2245)-cost_fx*Inputs!$D$6))</f>
        <v>219684.738401168</v>
      </c>
      <c r="H2245" s="0" t="n">
        <f aca="false">12*Inputs!$B$7*(MIN(1,$H$51*$C2245)*(ic*Inputs!$C$7+pE+fee_fx*Inputs!$D$7-cost_acc-cost_wd*Inputs!$E$7*$E2245-cost_fx*Inputs!$D$7-$F2245)+(1-MIN(1,$H$51*$C2245))*(1-MIN(1,Inputs!$G$7*$D2245)*churn_nonbuyers)*(ic*Inputs!$C$7+fee_wd*Inputs!$E$7*(1-$B2245)+fee_fx*Inputs!$D$7-cost_acc-cost_wd*Inputs!$E$7*(1-$B2245)-cost_fx*Inputs!$D$7))</f>
        <v>382722.155468502</v>
      </c>
      <c r="I2245" s="0" t="n">
        <f aca="false">12*Inputs!$B$8*(MIN(1,$H$52*$C2245)*(ic*Inputs!$C$8+pT-cost_acc-cost_wd*Inputs!$E$8-cost_fx*Inputs!$D$8-cost_ins)+(1-MIN(1,$H$52*$C2245))*(1-MIN(1,Inputs!$G$8*$D2245)*churn_nonbuyers)*(ic*Inputs!$C$8+fee_wd*Inputs!$E$8*(1-$B2245)+fee_fx*Inputs!$D$8-cost_acc-cost_wd*Inputs!$E$8*(1-$B2245)-cost_fx*Inputs!$D$8))</f>
        <v>157398.473232</v>
      </c>
      <c r="J2245" s="0" t="n">
        <f aca="false">G2245+H2245+I2245-fixed</f>
        <v>59805.3671016697</v>
      </c>
      <c r="K2245" s="0" t="n">
        <f aca="false">12*Inputs!$B$6*(1-MIN(1,Inputs!$G$6*$D2245)*churn_nonbuyers)*(ic*Inputs!$C$6+fee_wd*Inputs!$E$6*(1-$B2245)+fee_fx*Inputs!$D$6-cost_acc-cost_wd*Inputs!$E$6*(1-$B2245)-cost_fx*Inputs!$D$6)</f>
        <v>169279.18593984</v>
      </c>
      <c r="L2245" s="0" t="n">
        <f aca="false">12*Inputs!$B$7*(1-MIN(1,Inputs!$G$7*$D2245)*churn_nonbuyers)*(ic*Inputs!$C$7+fee_wd*Inputs!$E$7*(1-$B2245)+fee_fx*Inputs!$D$7-cost_acc-cost_wd*Inputs!$E$7*(1-$B2245)-cost_fx*Inputs!$D$7)</f>
        <v>367279.833803904</v>
      </c>
      <c r="M2245" s="0" t="n">
        <f aca="false">12*Inputs!$B$8*(1-MIN(1,Inputs!$G$8*$D2245)*churn_nonbuyers)*(ic*Inputs!$C$8+fee_wd*Inputs!$E$8*(1-$B2245)+fee_fx*Inputs!$D$8-cost_acc-cost_wd*Inputs!$E$8*(1-$B2245)-cost_fx*Inputs!$D$8)</f>
        <v>0</v>
      </c>
      <c r="N2245" s="0" t="n">
        <f aca="false">K2245+L2245+I2245-fixed</f>
        <v>-6042.50702425581</v>
      </c>
      <c r="O2245" s="0" t="n">
        <f aca="false">K2245+L2245+M2245-fixed</f>
        <v>-163440.980256256</v>
      </c>
      <c r="P2245" s="0" t="n">
        <f aca="false">12*Inputs!$B$6*(1-MIN(1,Inputs!$F$6*$D2245))*(ic*Inputs!$C$6+flat_fee-cost_acc-cost_wd*Inputs!$E$6*$E2245-cost_fx*Inputs!$D$6)+12*Inputs!$B$7*(1-MIN(1,Inputs!$F$7*$D2245))*(ic*Inputs!$C$7+flat_fee-cost_acc-cost_wd*Inputs!$E$7*$E2245-cost_fx*Inputs!$D$7)+12*Inputs!$B$8*(1-MIN(1,Inputs!$F$8*$D2245))*(ic*Inputs!$C$8+flat_fee-cost_acc-cost_wd*Inputs!$E$8*$E2245-cost_fx*Inputs!$D$8)-fixed</f>
        <v>-338724.6294856</v>
      </c>
    </row>
    <row r="2246" customFormat="false" ht="15" hidden="false" customHeight="false" outlineLevel="0" collapsed="false">
      <c r="A2246" s="0" t="n">
        <v>2181</v>
      </c>
      <c r="B2246" s="0" t="n">
        <v>0.560293</v>
      </c>
      <c r="C2246" s="0" t="n">
        <v>0.77058</v>
      </c>
      <c r="D2246" s="0" t="n">
        <v>1.223852</v>
      </c>
      <c r="E2246" s="0" t="n">
        <v>1.473629</v>
      </c>
      <c r="F2246" s="0" t="n">
        <v>0.272015</v>
      </c>
      <c r="G2246" s="0" t="n">
        <f aca="false">12*Inputs!$B$6*(MIN(1,$H$50*$C2246)*(ic*Inputs!$C$6+pS+fee_fx*Inputs!$D$6-cost_acc-cost_wd*Inputs!$E$6*$E2246-cost_fx*Inputs!$D$6-$F2246)+(1-MIN(1,$H$50*$C2246))*(1-MIN(1,Inputs!$G$6*$D2246)*churn_nonbuyers)*(ic*Inputs!$C$6+fee_wd*Inputs!$E$6*(1-$B2246)+fee_fx*Inputs!$D$6-cost_acc-cost_wd*Inputs!$E$6*(1-$B2246)-cost_fx*Inputs!$D$6))</f>
        <v>149918.019395912</v>
      </c>
      <c r="H2246" s="0" t="n">
        <f aca="false">12*Inputs!$B$7*(MIN(1,$H$51*$C2246)*(ic*Inputs!$C$7+pE+fee_fx*Inputs!$D$7-cost_acc-cost_wd*Inputs!$E$7*$E2246-cost_fx*Inputs!$D$7-$F2246)+(1-MIN(1,$H$51*$C2246))*(1-MIN(1,Inputs!$G$7*$D2246)*churn_nonbuyers)*(ic*Inputs!$C$7+fee_wd*Inputs!$E$7*(1-$B2246)+fee_fx*Inputs!$D$7-cost_acc-cost_wd*Inputs!$E$7*(1-$B2246)-cost_fx*Inputs!$D$7))</f>
        <v>329018.748990009</v>
      </c>
      <c r="I2246" s="0" t="n">
        <f aca="false">12*Inputs!$B$8*(MIN(1,$H$52*$C2246)*(ic*Inputs!$C$8+pT-cost_acc-cost_wd*Inputs!$E$8-cost_fx*Inputs!$D$8-cost_ins)+(1-MIN(1,$H$52*$C2246))*(1-MIN(1,Inputs!$G$8*$D2246)*churn_nonbuyers)*(ic*Inputs!$C$8+fee_wd*Inputs!$E$8*(1-$B2246)+fee_fx*Inputs!$D$8-cost_acc-cost_wd*Inputs!$E$8*(1-$B2246)-cost_fx*Inputs!$D$8))</f>
        <v>130843.306436715</v>
      </c>
      <c r="J2246" s="0" t="n">
        <f aca="false">G2246+H2246+I2246-fixed</f>
        <v>-90219.9251773646</v>
      </c>
      <c r="K2246" s="0" t="n">
        <f aca="false">12*Inputs!$B$6*(1-MIN(1,Inputs!$G$6*$D2246)*churn_nonbuyers)*(ic*Inputs!$C$6+fee_wd*Inputs!$E$6*(1-$B2246)+fee_fx*Inputs!$D$6-cost_acc-cost_wd*Inputs!$E$6*(1-$B2246)-cost_fx*Inputs!$D$6)</f>
        <v>113518.532942179</v>
      </c>
      <c r="L2246" s="0" t="n">
        <f aca="false">12*Inputs!$B$7*(1-MIN(1,Inputs!$G$7*$D2246)*churn_nonbuyers)*(ic*Inputs!$C$7+fee_wd*Inputs!$E$7*(1-$B2246)+fee_fx*Inputs!$D$7-cost_acc-cost_wd*Inputs!$E$7*(1-$B2246)-cost_fx*Inputs!$D$7)</f>
        <v>310676.386069308</v>
      </c>
      <c r="M2246" s="0" t="n">
        <f aca="false">12*Inputs!$B$8*(1-MIN(1,Inputs!$G$8*$D2246)*churn_nonbuyers)*(ic*Inputs!$C$8+fee_wd*Inputs!$E$8*(1-$B2246)+fee_fx*Inputs!$D$8-cost_acc-cost_wd*Inputs!$E$8*(1-$B2246)-cost_fx*Inputs!$D$8)</f>
        <v>42920.2788501696</v>
      </c>
      <c r="N2246" s="0" t="n">
        <f aca="false">K2246+L2246+I2246-fixed</f>
        <v>-144961.774551798</v>
      </c>
      <c r="O2246" s="0" t="n">
        <f aca="false">K2246+L2246+M2246-fixed</f>
        <v>-232884.802138344</v>
      </c>
      <c r="P2246" s="0" t="n">
        <f aca="false">12*Inputs!$B$6*(1-MIN(1,Inputs!$F$6*$D2246))*(ic*Inputs!$C$6+flat_fee-cost_acc-cost_wd*Inputs!$E$6*$E2246-cost_fx*Inputs!$D$6)+12*Inputs!$B$7*(1-MIN(1,Inputs!$F$7*$D2246))*(ic*Inputs!$C$7+flat_fee-cost_acc-cost_wd*Inputs!$E$7*$E2246-cost_fx*Inputs!$D$7)+12*Inputs!$B$8*(1-MIN(1,Inputs!$F$8*$D2246))*(ic*Inputs!$C$8+flat_fee-cost_acc-cost_wd*Inputs!$E$8*$E2246-cost_fx*Inputs!$D$8)-fixed</f>
        <v>-234926.66691808</v>
      </c>
    </row>
    <row r="2247" customFormat="false" ht="15" hidden="false" customHeight="false" outlineLevel="0" collapsed="false">
      <c r="A2247" s="0" t="n">
        <v>2182</v>
      </c>
      <c r="B2247" s="0" t="n">
        <v>0.185417</v>
      </c>
      <c r="C2247" s="0" t="n">
        <v>1.096078</v>
      </c>
      <c r="D2247" s="0" t="n">
        <v>1.008405</v>
      </c>
      <c r="E2247" s="0" t="n">
        <v>1.089149</v>
      </c>
      <c r="F2247" s="0" t="n">
        <v>0.083805</v>
      </c>
      <c r="G2247" s="0" t="n">
        <f aca="false">12*Inputs!$B$6*(MIN(1,$H$50*$C2247)*(ic*Inputs!$C$6+pS+fee_fx*Inputs!$D$6-cost_acc-cost_wd*Inputs!$E$6*$E2247-cost_fx*Inputs!$D$6-$F2247)+(1-MIN(1,$H$50*$C2247))*(1-MIN(1,Inputs!$G$6*$D2247)*churn_nonbuyers)*(ic*Inputs!$C$6+fee_wd*Inputs!$E$6*(1-$B2247)+fee_fx*Inputs!$D$6-cost_acc-cost_wd*Inputs!$E$6*(1-$B2247)-cost_fx*Inputs!$D$6))</f>
        <v>227709.779432942</v>
      </c>
      <c r="H2247" s="0" t="n">
        <f aca="false">12*Inputs!$B$7*(MIN(1,$H$51*$C2247)*(ic*Inputs!$C$7+pE+fee_fx*Inputs!$D$7-cost_acc-cost_wd*Inputs!$E$7*$E2247-cost_fx*Inputs!$D$7-$F2247)+(1-MIN(1,$H$51*$C2247))*(1-MIN(1,Inputs!$G$7*$D2247)*churn_nonbuyers)*(ic*Inputs!$C$7+fee_wd*Inputs!$E$7*(1-$B2247)+fee_fx*Inputs!$D$7-cost_acc-cost_wd*Inputs!$E$7*(1-$B2247)-cost_fx*Inputs!$D$7))</f>
        <v>427764.971811791</v>
      </c>
      <c r="I2247" s="0" t="n">
        <f aca="false">12*Inputs!$B$8*(MIN(1,$H$52*$C2247)*(ic*Inputs!$C$8+pT-cost_acc-cost_wd*Inputs!$E$8-cost_fx*Inputs!$D$8-cost_ins)+(1-MIN(1,$H$52*$C2247))*(1-MIN(1,Inputs!$G$8*$D2247)*churn_nonbuyers)*(ic*Inputs!$C$8+fee_wd*Inputs!$E$8*(1-$B2247)+fee_fx*Inputs!$D$8-cost_acc-cost_wd*Inputs!$E$8*(1-$B2247)-cost_fx*Inputs!$D$8))</f>
        <v>179727.294461146</v>
      </c>
      <c r="J2247" s="0" t="n">
        <f aca="false">G2247+H2247+I2247-fixed</f>
        <v>135202.045705879</v>
      </c>
      <c r="K2247" s="0" t="n">
        <f aca="false">12*Inputs!$B$6*(1-MIN(1,Inputs!$G$6*$D2247)*churn_nonbuyers)*(ic*Inputs!$C$6+fee_wd*Inputs!$E$6*(1-$B2247)+fee_fx*Inputs!$D$6-cost_acc-cost_wd*Inputs!$E$6*(1-$B2247)-cost_fx*Inputs!$D$6)</f>
        <v>166081.452695172</v>
      </c>
      <c r="L2247" s="0" t="n">
        <f aca="false">12*Inputs!$B$7*(1-MIN(1,Inputs!$G$7*$D2247)*churn_nonbuyers)*(ic*Inputs!$C$7+fee_wd*Inputs!$E$7*(1-$B2247)+fee_fx*Inputs!$D$7-cost_acc-cost_wd*Inputs!$E$7*(1-$B2247)-cost_fx*Inputs!$D$7)</f>
        <v>365110.018977103</v>
      </c>
      <c r="M2247" s="0" t="n">
        <f aca="false">12*Inputs!$B$8*(1-MIN(1,Inputs!$G$8*$D2247)*churn_nonbuyers)*(ic*Inputs!$C$8+fee_wd*Inputs!$E$8*(1-$B2247)+fee_fx*Inputs!$D$8-cost_acc-cost_wd*Inputs!$E$8*(1-$B2247)-cost_fx*Inputs!$D$8)</f>
        <v>93381.984044136</v>
      </c>
      <c r="N2247" s="0" t="n">
        <f aca="false">K2247+L2247+I2247-fixed</f>
        <v>10918.7661334213</v>
      </c>
      <c r="O2247" s="0" t="n">
        <f aca="false">K2247+L2247+M2247-fixed</f>
        <v>-75426.5442835888</v>
      </c>
      <c r="P2247" s="0" t="n">
        <f aca="false">12*Inputs!$B$6*(1-MIN(1,Inputs!$F$6*$D2247))*(ic*Inputs!$C$6+flat_fee-cost_acc-cost_wd*Inputs!$E$6*$E2247-cost_fx*Inputs!$D$6)+12*Inputs!$B$7*(1-MIN(1,Inputs!$F$7*$D2247))*(ic*Inputs!$C$7+flat_fee-cost_acc-cost_wd*Inputs!$E$7*$E2247-cost_fx*Inputs!$D$7)+12*Inputs!$B$8*(1-MIN(1,Inputs!$F$8*$D2247))*(ic*Inputs!$C$8+flat_fee-cost_acc-cost_wd*Inputs!$E$8*$E2247-cost_fx*Inputs!$D$8)-fixed</f>
        <v>27399.6485228001</v>
      </c>
    </row>
    <row r="2248" customFormat="false" ht="15" hidden="false" customHeight="false" outlineLevel="0" collapsed="false">
      <c r="A2248" s="0" t="n">
        <v>2183</v>
      </c>
      <c r="B2248" s="0" t="n">
        <v>0.419749</v>
      </c>
      <c r="C2248" s="0" t="n">
        <v>0.762104</v>
      </c>
      <c r="D2248" s="0" t="n">
        <v>1.383944</v>
      </c>
      <c r="E2248" s="0" t="n">
        <v>1.070925</v>
      </c>
      <c r="F2248" s="0" t="n">
        <v>0.197943</v>
      </c>
      <c r="G2248" s="0" t="n">
        <f aca="false">12*Inputs!$B$6*(MIN(1,$H$50*$C2248)*(ic*Inputs!$C$6+pS+fee_fx*Inputs!$D$6-cost_acc-cost_wd*Inputs!$E$6*$E2248-cost_fx*Inputs!$D$6-$F2248)+(1-MIN(1,$H$50*$C2248))*(1-MIN(1,Inputs!$G$6*$D2248)*churn_nonbuyers)*(ic*Inputs!$C$6+fee_wd*Inputs!$E$6*(1-$B2248)+fee_fx*Inputs!$D$6-cost_acc-cost_wd*Inputs!$E$6*(1-$B2248)-cost_fx*Inputs!$D$6))</f>
        <v>174669.790917759</v>
      </c>
      <c r="H2248" s="0" t="n">
        <f aca="false">12*Inputs!$B$7*(MIN(1,$H$51*$C2248)*(ic*Inputs!$C$7+pE+fee_fx*Inputs!$D$7-cost_acc-cost_wd*Inputs!$E$7*$E2248-cost_fx*Inputs!$D$7-$F2248)+(1-MIN(1,$H$51*$C2248))*(1-MIN(1,Inputs!$G$7*$D2248)*churn_nonbuyers)*(ic*Inputs!$C$7+fee_wd*Inputs!$E$7*(1-$B2248)+fee_fx*Inputs!$D$7-cost_acc-cost_wd*Inputs!$E$7*(1-$B2248)-cost_fx*Inputs!$D$7))</f>
        <v>379831.643923547</v>
      </c>
      <c r="I2248" s="0" t="n">
        <f aca="false">12*Inputs!$B$8*(MIN(1,$H$52*$C2248)*(ic*Inputs!$C$8+pT-cost_acc-cost_wd*Inputs!$E$8-cost_fx*Inputs!$D$8-cost_ins)+(1-MIN(1,$H$52*$C2248))*(1-MIN(1,Inputs!$G$8*$D2248)*churn_nonbuyers)*(ic*Inputs!$C$8+fee_wd*Inputs!$E$8*(1-$B2248)+fee_fx*Inputs!$D$8-cost_acc-cost_wd*Inputs!$E$8*(1-$B2248)-cost_fx*Inputs!$D$8))</f>
        <v>114316.016878458</v>
      </c>
      <c r="J2248" s="0" t="n">
        <f aca="false">G2248+H2248+I2248-fixed</f>
        <v>-31182.5482802363</v>
      </c>
      <c r="K2248" s="0" t="n">
        <f aca="false">12*Inputs!$B$6*(1-MIN(1,Inputs!$G$6*$D2248)*churn_nonbuyers)*(ic*Inputs!$C$6+fee_wd*Inputs!$E$6*(1-$B2248)+fee_fx*Inputs!$D$6-cost_acc-cost_wd*Inputs!$E$6*(1-$B2248)-cost_fx*Inputs!$D$6)</f>
        <v>131388.534072403</v>
      </c>
      <c r="L2248" s="0" t="n">
        <f aca="false">12*Inputs!$B$7*(1-MIN(1,Inputs!$G$7*$D2248)*churn_nonbuyers)*(ic*Inputs!$C$7+fee_wd*Inputs!$E$7*(1-$B2248)+fee_fx*Inputs!$D$7-cost_acc-cost_wd*Inputs!$E$7*(1-$B2248)-cost_fx*Inputs!$D$7)</f>
        <v>328525.484731442</v>
      </c>
      <c r="M2248" s="0" t="n">
        <f aca="false">12*Inputs!$B$8*(1-MIN(1,Inputs!$G$8*$D2248)*churn_nonbuyers)*(ic*Inputs!$C$8+fee_wd*Inputs!$E$8*(1-$B2248)+fee_fx*Inputs!$D$8-cost_acc-cost_wd*Inputs!$E$8*(1-$B2248)-cost_fx*Inputs!$D$8)</f>
        <v>9567.06897788161</v>
      </c>
      <c r="N2248" s="0" t="n">
        <f aca="false">K2248+L2248+I2248-fixed</f>
        <v>-125769.964317697</v>
      </c>
      <c r="O2248" s="0" t="n">
        <f aca="false">K2248+L2248+M2248-fixed</f>
        <v>-230518.912218273</v>
      </c>
      <c r="P2248" s="0" t="n">
        <f aca="false">12*Inputs!$B$6*(1-MIN(1,Inputs!$F$6*$D2248))*(ic*Inputs!$C$6+flat_fee-cost_acc-cost_wd*Inputs!$E$6*$E2248-cost_fx*Inputs!$D$6)+12*Inputs!$B$7*(1-MIN(1,Inputs!$F$7*$D2248))*(ic*Inputs!$C$7+flat_fee-cost_acc-cost_wd*Inputs!$E$7*$E2248-cost_fx*Inputs!$D$7)+12*Inputs!$B$8*(1-MIN(1,Inputs!$F$8*$D2248))*(ic*Inputs!$C$8+flat_fee-cost_acc-cost_wd*Inputs!$E$8*$E2248-cost_fx*Inputs!$D$8)-fixed</f>
        <v>-170148.877264</v>
      </c>
    </row>
    <row r="2249" customFormat="false" ht="15" hidden="false" customHeight="false" outlineLevel="0" collapsed="false">
      <c r="A2249" s="0" t="n">
        <v>2184</v>
      </c>
      <c r="B2249" s="0" t="n">
        <v>0.035038</v>
      </c>
      <c r="C2249" s="0" t="n">
        <v>1.000917</v>
      </c>
      <c r="D2249" s="0" t="n">
        <v>1.128077</v>
      </c>
      <c r="E2249" s="0" t="n">
        <v>1.328874</v>
      </c>
      <c r="F2249" s="0" t="n">
        <v>0.290918</v>
      </c>
      <c r="G2249" s="0" t="n">
        <f aca="false">12*Inputs!$B$6*(MIN(1,$H$50*$C2249)*(ic*Inputs!$C$6+pS+fee_fx*Inputs!$D$6-cost_acc-cost_wd*Inputs!$E$6*$E2249-cost_fx*Inputs!$D$6-$F2249)+(1-MIN(1,$H$50*$C2249))*(1-MIN(1,Inputs!$G$6*$D2249)*churn_nonbuyers)*(ic*Inputs!$C$6+fee_wd*Inputs!$E$6*(1-$B2249)+fee_fx*Inputs!$D$6-cost_acc-cost_wd*Inputs!$E$6*(1-$B2249)-cost_fx*Inputs!$D$6))</f>
        <v>229888.937127641</v>
      </c>
      <c r="H2249" s="0" t="n">
        <f aca="false">12*Inputs!$B$7*(MIN(1,$H$51*$C2249)*(ic*Inputs!$C$7+pE+fee_fx*Inputs!$D$7-cost_acc-cost_wd*Inputs!$E$7*$E2249-cost_fx*Inputs!$D$7-$F2249)+(1-MIN(1,$H$51*$C2249))*(1-MIN(1,Inputs!$G$7*$D2249)*churn_nonbuyers)*(ic*Inputs!$C$7+fee_wd*Inputs!$E$7*(1-$B2249)+fee_fx*Inputs!$D$7-cost_acc-cost_wd*Inputs!$E$7*(1-$B2249)-cost_fx*Inputs!$D$7))</f>
        <v>394477.850164471</v>
      </c>
      <c r="I2249" s="0" t="n">
        <f aca="false">12*Inputs!$B$8*(MIN(1,$H$52*$C2249)*(ic*Inputs!$C$8+pT-cost_acc-cost_wd*Inputs!$E$8-cost_fx*Inputs!$D$8-cost_ins)+(1-MIN(1,$H$52*$C2249))*(1-MIN(1,Inputs!$G$8*$D2249)*churn_nonbuyers)*(ic*Inputs!$C$8+fee_wd*Inputs!$E$8*(1-$B2249)+fee_fx*Inputs!$D$8-cost_acc-cost_wd*Inputs!$E$8*(1-$B2249)-cost_fx*Inputs!$D$8))</f>
        <v>164723.296798901</v>
      </c>
      <c r="J2249" s="0" t="n">
        <f aca="false">G2249+H2249+I2249-fixed</f>
        <v>89090.0840910131</v>
      </c>
      <c r="K2249" s="0" t="n">
        <f aca="false">12*Inputs!$B$6*(1-MIN(1,Inputs!$G$6*$D2249)*churn_nonbuyers)*(ic*Inputs!$C$6+fee_wd*Inputs!$E$6*(1-$B2249)+fee_fx*Inputs!$D$6-cost_acc-cost_wd*Inputs!$E$6*(1-$B2249)-cost_fx*Inputs!$D$6)</f>
        <v>185468.095885867</v>
      </c>
      <c r="L2249" s="0" t="n">
        <f aca="false">12*Inputs!$B$7*(1-MIN(1,Inputs!$G$7*$D2249)*churn_nonbuyers)*(ic*Inputs!$C$7+fee_wd*Inputs!$E$7*(1-$B2249)+fee_fx*Inputs!$D$7-cost_acc-cost_wd*Inputs!$E$7*(1-$B2249)-cost_fx*Inputs!$D$7)</f>
        <v>384680.059035521</v>
      </c>
      <c r="M2249" s="0" t="n">
        <f aca="false">12*Inputs!$B$8*(1-MIN(1,Inputs!$G$8*$D2249)*churn_nonbuyers)*(ic*Inputs!$C$8+fee_wd*Inputs!$E$8*(1-$B2249)+fee_fx*Inputs!$D$8-cost_acc-cost_wd*Inputs!$E$8*(1-$B2249)-cost_fx*Inputs!$D$8)</f>
        <v>68303.2019207137</v>
      </c>
      <c r="N2249" s="0" t="n">
        <f aca="false">K2249+L2249+I2249-fixed</f>
        <v>34871.4517202887</v>
      </c>
      <c r="O2249" s="0" t="n">
        <f aca="false">K2249+L2249+M2249-fixed</f>
        <v>-61548.6431578988</v>
      </c>
      <c r="P2249" s="0" t="n">
        <f aca="false">12*Inputs!$B$6*(1-MIN(1,Inputs!$F$6*$D2249))*(ic*Inputs!$C$6+flat_fee-cost_acc-cost_wd*Inputs!$E$6*$E2249-cost_fx*Inputs!$D$6)+12*Inputs!$B$7*(1-MIN(1,Inputs!$F$7*$D2249))*(ic*Inputs!$C$7+flat_fee-cost_acc-cost_wd*Inputs!$E$7*$E2249-cost_fx*Inputs!$D$7)+12*Inputs!$B$8*(1-MIN(1,Inputs!$F$8*$D2249))*(ic*Inputs!$C$8+flat_fee-cost_acc-cost_wd*Inputs!$E$8*$E2249-cost_fx*Inputs!$D$8)-fixed</f>
        <v>-133718.68758448</v>
      </c>
    </row>
    <row r="2250" customFormat="false" ht="15" hidden="false" customHeight="false" outlineLevel="0" collapsed="false">
      <c r="A2250" s="0" t="n">
        <v>2185</v>
      </c>
      <c r="B2250" s="0" t="n">
        <v>0.511518</v>
      </c>
      <c r="C2250" s="0" t="n">
        <v>1.019263</v>
      </c>
      <c r="D2250" s="0" t="n">
        <v>0.927501</v>
      </c>
      <c r="E2250" s="0" t="n">
        <v>1.113515</v>
      </c>
      <c r="F2250" s="0" t="n">
        <v>0.234905</v>
      </c>
      <c r="G2250" s="0" t="n">
        <f aca="false">12*Inputs!$B$6*(MIN(1,$H$50*$C2250)*(ic*Inputs!$C$6+pS+fee_fx*Inputs!$D$6-cost_acc-cost_wd*Inputs!$E$6*$E2250-cost_fx*Inputs!$D$6-$F2250)+(1-MIN(1,$H$50*$C2250))*(1-MIN(1,Inputs!$G$6*$D2250)*churn_nonbuyers)*(ic*Inputs!$C$6+fee_wd*Inputs!$E$6*(1-$B2250)+fee_fx*Inputs!$D$6-cost_acc-cost_wd*Inputs!$E$6*(1-$B2250)-cost_fx*Inputs!$D$6))</f>
        <v>178790.601782611</v>
      </c>
      <c r="H2250" s="0" t="n">
        <f aca="false">12*Inputs!$B$7*(MIN(1,$H$51*$C2250)*(ic*Inputs!$C$7+pE+fee_fx*Inputs!$D$7-cost_acc-cost_wd*Inputs!$E$7*$E2250-cost_fx*Inputs!$D$7-$F2250)+(1-MIN(1,$H$51*$C2250))*(1-MIN(1,Inputs!$G$7*$D2250)*churn_nonbuyers)*(ic*Inputs!$C$7+fee_wd*Inputs!$E$7*(1-$B2250)+fee_fx*Inputs!$D$7-cost_acc-cost_wd*Inputs!$E$7*(1-$B2250)-cost_fx*Inputs!$D$7))</f>
        <v>385143.809959884</v>
      </c>
      <c r="I2250" s="0" t="n">
        <f aca="false">12*Inputs!$B$8*(MIN(1,$H$52*$C2250)*(ic*Inputs!$C$8+pT-cost_acc-cost_wd*Inputs!$E$8-cost_fx*Inputs!$D$8-cost_ins)+(1-MIN(1,$H$52*$C2250))*(1-MIN(1,Inputs!$G$8*$D2250)*churn_nonbuyers)*(ic*Inputs!$C$8+fee_wd*Inputs!$E$8*(1-$B2250)+fee_fx*Inputs!$D$8-cost_acc-cost_wd*Inputs!$E$8*(1-$B2250)-cost_fx*Inputs!$D$8))</f>
        <v>177254.849677784</v>
      </c>
      <c r="J2250" s="0" t="n">
        <f aca="false">G2250+H2250+I2250-fixed</f>
        <v>41189.2614202792</v>
      </c>
      <c r="K2250" s="0" t="n">
        <f aca="false">12*Inputs!$B$6*(1-MIN(1,Inputs!$G$6*$D2250)*churn_nonbuyers)*(ic*Inputs!$C$6+fee_wd*Inputs!$E$6*(1-$B2250)+fee_fx*Inputs!$D$6-cost_acc-cost_wd*Inputs!$E$6*(1-$B2250)-cost_fx*Inputs!$D$6)</f>
        <v>122008.11880693</v>
      </c>
      <c r="L2250" s="0" t="n">
        <f aca="false">12*Inputs!$B$7*(1-MIN(1,Inputs!$G$7*$D2250)*churn_nonbuyers)*(ic*Inputs!$C$7+fee_wd*Inputs!$E$7*(1-$B2250)+fee_fx*Inputs!$D$7-cost_acc-cost_wd*Inputs!$E$7*(1-$B2250)-cost_fx*Inputs!$D$7)</f>
        <v>320371.908436158</v>
      </c>
      <c r="M2250" s="0" t="n">
        <f aca="false">12*Inputs!$B$8*(1-MIN(1,Inputs!$G$8*$D2250)*churn_nonbuyers)*(ic*Inputs!$C$8+fee_wd*Inputs!$E$8*(1-$B2250)+fee_fx*Inputs!$D$8-cost_acc-cost_wd*Inputs!$E$8*(1-$B2250)-cost_fx*Inputs!$D$8)</f>
        <v>105872.671659005</v>
      </c>
      <c r="N2250" s="0" t="n">
        <f aca="false">K2250+L2250+I2250-fixed</f>
        <v>-80365.1230791285</v>
      </c>
      <c r="O2250" s="0" t="n">
        <f aca="false">K2250+L2250+M2250-fixed</f>
        <v>-151747.301097908</v>
      </c>
      <c r="P2250" s="0" t="n">
        <f aca="false">12*Inputs!$B$6*(1-MIN(1,Inputs!$F$6*$D2250))*(ic*Inputs!$C$6+flat_fee-cost_acc-cost_wd*Inputs!$E$6*$E2250-cost_fx*Inputs!$D$6)+12*Inputs!$B$7*(1-MIN(1,Inputs!$F$7*$D2250))*(ic*Inputs!$C$7+flat_fee-cost_acc-cost_wd*Inputs!$E$7*$E2250-cost_fx*Inputs!$D$7)+12*Inputs!$B$8*(1-MIN(1,Inputs!$F$8*$D2250))*(ic*Inputs!$C$8+flat_fee-cost_acc-cost_wd*Inputs!$E$8*$E2250-cost_fx*Inputs!$D$8)-fixed</f>
        <v>60342.6023156</v>
      </c>
    </row>
    <row r="2251" customFormat="false" ht="15" hidden="false" customHeight="false" outlineLevel="0" collapsed="false">
      <c r="A2251" s="0" t="n">
        <v>2186</v>
      </c>
      <c r="B2251" s="0" t="n">
        <v>0.256387</v>
      </c>
      <c r="C2251" s="0" t="n">
        <v>0.835686</v>
      </c>
      <c r="D2251" s="0" t="n">
        <v>0.706952</v>
      </c>
      <c r="E2251" s="0" t="n">
        <v>1.113363</v>
      </c>
      <c r="F2251" s="0" t="n">
        <v>0.165251</v>
      </c>
      <c r="G2251" s="0" t="n">
        <f aca="false">12*Inputs!$B$6*(MIN(1,$H$50*$C2251)*(ic*Inputs!$C$6+pS+fee_fx*Inputs!$D$6-cost_acc-cost_wd*Inputs!$E$6*$E2251-cost_fx*Inputs!$D$6-$F2251)+(1-MIN(1,$H$50*$C2251))*(1-MIN(1,Inputs!$G$6*$D2251)*churn_nonbuyers)*(ic*Inputs!$C$6+fee_wd*Inputs!$E$6*(1-$B2251)+fee_fx*Inputs!$D$6-cost_acc-cost_wd*Inputs!$E$6*(1-$B2251)-cost_fx*Inputs!$D$6))</f>
        <v>204295.129712174</v>
      </c>
      <c r="H2251" s="0" t="n">
        <f aca="false">12*Inputs!$B$7*(MIN(1,$H$51*$C2251)*(ic*Inputs!$C$7+pE+fee_fx*Inputs!$D$7-cost_acc-cost_wd*Inputs!$E$7*$E2251-cost_fx*Inputs!$D$7-$F2251)+(1-MIN(1,$H$51*$C2251))*(1-MIN(1,Inputs!$G$7*$D2251)*churn_nonbuyers)*(ic*Inputs!$C$7+fee_wd*Inputs!$E$7*(1-$B2251)+fee_fx*Inputs!$D$7-cost_acc-cost_wd*Inputs!$E$7*(1-$B2251)-cost_fx*Inputs!$D$7))</f>
        <v>402236.195224617</v>
      </c>
      <c r="I2251" s="0" t="n">
        <f aca="false">12*Inputs!$B$8*(MIN(1,$H$52*$C2251)*(ic*Inputs!$C$8+pT-cost_acc-cost_wd*Inputs!$E$8-cost_fx*Inputs!$D$8-cost_ins)+(1-MIN(1,$H$52*$C2251))*(1-MIN(1,Inputs!$G$8*$D2251)*churn_nonbuyers)*(ic*Inputs!$C$8+fee_wd*Inputs!$E$8*(1-$B2251)+fee_fx*Inputs!$D$8-cost_acc-cost_wd*Inputs!$E$8*(1-$B2251)-cost_fx*Inputs!$D$8))</f>
        <v>186305.808165612</v>
      </c>
      <c r="J2251" s="0" t="n">
        <f aca="false">G2251+H2251+I2251-fixed</f>
        <v>92837.1331024036</v>
      </c>
      <c r="K2251" s="0" t="n">
        <f aca="false">12*Inputs!$B$6*(1-MIN(1,Inputs!$G$6*$D2251)*churn_nonbuyers)*(ic*Inputs!$C$6+fee_wd*Inputs!$E$6*(1-$B2251)+fee_fx*Inputs!$D$6-cost_acc-cost_wd*Inputs!$E$6*(1-$B2251)-cost_fx*Inputs!$D$6)</f>
        <v>158859.219617453</v>
      </c>
      <c r="L2251" s="0" t="n">
        <f aca="false">12*Inputs!$B$7*(1-MIN(1,Inputs!$G$7*$D2251)*churn_nonbuyers)*(ic*Inputs!$C$7+fee_wd*Inputs!$E$7*(1-$B2251)+fee_fx*Inputs!$D$7-cost_acc-cost_wd*Inputs!$E$7*(1-$B2251)-cost_fx*Inputs!$D$7)</f>
        <v>358511.994874472</v>
      </c>
      <c r="M2251" s="0" t="n">
        <f aca="false">12*Inputs!$B$8*(1-MIN(1,Inputs!$G$8*$D2251)*churn_nonbuyers)*(ic*Inputs!$C$8+fee_wd*Inputs!$E$8*(1-$B2251)+fee_fx*Inputs!$D$8-cost_acc-cost_wd*Inputs!$E$8*(1-$B2251)-cost_fx*Inputs!$D$8)</f>
        <v>158659.142001446</v>
      </c>
      <c r="N2251" s="0" t="n">
        <f aca="false">K2251+L2251+I2251-fixed</f>
        <v>3677.02265753644</v>
      </c>
      <c r="O2251" s="0" t="n">
        <f aca="false">K2251+L2251+M2251-fixed</f>
        <v>-23969.643506629</v>
      </c>
      <c r="P2251" s="0" t="n">
        <f aca="false">12*Inputs!$B$6*(1-MIN(1,Inputs!$F$6*$D2251))*(ic*Inputs!$C$6+flat_fee-cost_acc-cost_wd*Inputs!$E$6*$E2251-cost_fx*Inputs!$D$6)+12*Inputs!$B$7*(1-MIN(1,Inputs!$F$7*$D2251))*(ic*Inputs!$C$7+flat_fee-cost_acc-cost_wd*Inputs!$E$7*$E2251-cost_fx*Inputs!$D$7)+12*Inputs!$B$8*(1-MIN(1,Inputs!$F$8*$D2251))*(ic*Inputs!$C$8+flat_fee-cost_acc-cost_wd*Inputs!$E$8*$E2251-cost_fx*Inputs!$D$8)-fixed</f>
        <v>178784.16444224</v>
      </c>
    </row>
    <row r="2252" customFormat="false" ht="15" hidden="false" customHeight="false" outlineLevel="0" collapsed="false">
      <c r="A2252" s="0" t="n">
        <v>2187</v>
      </c>
      <c r="B2252" s="0" t="n">
        <v>0.316705</v>
      </c>
      <c r="C2252" s="0" t="n">
        <v>1.050046</v>
      </c>
      <c r="D2252" s="0" t="n">
        <v>0.804862</v>
      </c>
      <c r="E2252" s="0" t="n">
        <v>1.062403</v>
      </c>
      <c r="F2252" s="0" t="n">
        <v>0.196374</v>
      </c>
      <c r="G2252" s="0" t="n">
        <f aca="false">12*Inputs!$B$6*(MIN(1,$H$50*$C2252)*(ic*Inputs!$C$6+pS+fee_fx*Inputs!$D$6-cost_acc-cost_wd*Inputs!$E$6*$E2252-cost_fx*Inputs!$D$6-$F2252)+(1-MIN(1,$H$50*$C2252))*(1-MIN(1,Inputs!$G$6*$D2252)*churn_nonbuyers)*(ic*Inputs!$C$6+fee_wd*Inputs!$E$6*(1-$B2252)+fee_fx*Inputs!$D$6-cost_acc-cost_wd*Inputs!$E$6*(1-$B2252)-cost_fx*Inputs!$D$6))</f>
        <v>208055.271630031</v>
      </c>
      <c r="H2252" s="0" t="n">
        <f aca="false">12*Inputs!$B$7*(MIN(1,$H$51*$C2252)*(ic*Inputs!$C$7+pE+fee_fx*Inputs!$D$7-cost_acc-cost_wd*Inputs!$E$7*$E2252-cost_fx*Inputs!$D$7-$F2252)+(1-MIN(1,$H$51*$C2252))*(1-MIN(1,Inputs!$G$7*$D2252)*churn_nonbuyers)*(ic*Inputs!$C$7+fee_wd*Inputs!$E$7*(1-$B2252)+fee_fx*Inputs!$D$7-cost_acc-cost_wd*Inputs!$E$7*(1-$B2252)-cost_fx*Inputs!$D$7))</f>
        <v>412193.834894988</v>
      </c>
      <c r="I2252" s="0" t="n">
        <f aca="false">12*Inputs!$B$8*(MIN(1,$H$52*$C2252)*(ic*Inputs!$C$8+pT-cost_acc-cost_wd*Inputs!$E$8-cost_fx*Inputs!$D$8-cost_ins)+(1-MIN(1,$H$52*$C2252))*(1-MIN(1,Inputs!$G$8*$D2252)*churn_nonbuyers)*(ic*Inputs!$C$8+fee_wd*Inputs!$E$8*(1-$B2252)+fee_fx*Inputs!$D$8-cost_acc-cost_wd*Inputs!$E$8*(1-$B2252)-cost_fx*Inputs!$D$8))</f>
        <v>187358.491196812</v>
      </c>
      <c r="J2252" s="0" t="n">
        <f aca="false">G2252+H2252+I2252-fixed</f>
        <v>107607.59772183</v>
      </c>
      <c r="K2252" s="0" t="n">
        <f aca="false">12*Inputs!$B$6*(1-MIN(1,Inputs!$G$6*$D2252)*churn_nonbuyers)*(ic*Inputs!$C$6+fee_wd*Inputs!$E$6*(1-$B2252)+fee_fx*Inputs!$D$6-cost_acc-cost_wd*Inputs!$E$6*(1-$B2252)-cost_fx*Inputs!$D$6)</f>
        <v>149716.778541912</v>
      </c>
      <c r="L2252" s="0" t="n">
        <f aca="false">12*Inputs!$B$7*(1-MIN(1,Inputs!$G$7*$D2252)*churn_nonbuyers)*(ic*Inputs!$C$7+fee_wd*Inputs!$E$7*(1-$B2252)+fee_fx*Inputs!$D$7-cost_acc-cost_wd*Inputs!$E$7*(1-$B2252)-cost_fx*Inputs!$D$7)</f>
        <v>348960.053749147</v>
      </c>
      <c r="M2252" s="0" t="n">
        <f aca="false">12*Inputs!$B$8*(1-MIN(1,Inputs!$G$8*$D2252)*churn_nonbuyers)*(ic*Inputs!$C$8+fee_wd*Inputs!$E$8*(1-$B2252)+fee_fx*Inputs!$D$8-cost_acc-cost_wd*Inputs!$E$8*(1-$B2252)-cost_fx*Inputs!$D$8)</f>
        <v>135868.058582256</v>
      </c>
      <c r="N2252" s="0" t="n">
        <f aca="false">K2252+L2252+I2252-fixed</f>
        <v>-13964.6765121294</v>
      </c>
      <c r="O2252" s="0" t="n">
        <f aca="false">K2252+L2252+M2252-fixed</f>
        <v>-65455.1091266848</v>
      </c>
      <c r="P2252" s="0" t="n">
        <f aca="false">12*Inputs!$B$6*(1-MIN(1,Inputs!$F$6*$D2252))*(ic*Inputs!$C$6+flat_fee-cost_acc-cost_wd*Inputs!$E$6*$E2252-cost_fx*Inputs!$D$6)+12*Inputs!$B$7*(1-MIN(1,Inputs!$F$7*$D2252))*(ic*Inputs!$C$7+flat_fee-cost_acc-cost_wd*Inputs!$E$7*$E2252-cost_fx*Inputs!$D$7)+12*Inputs!$B$8*(1-MIN(1,Inputs!$F$8*$D2252))*(ic*Inputs!$C$8+flat_fee-cost_acc-cost_wd*Inputs!$E$8*$E2252-cost_fx*Inputs!$D$8)-fixed</f>
        <v>150635.15887664</v>
      </c>
    </row>
    <row r="2253" customFormat="false" ht="15" hidden="false" customHeight="false" outlineLevel="0" collapsed="false">
      <c r="A2253" s="0" t="n">
        <v>2188</v>
      </c>
      <c r="B2253" s="0" t="n">
        <v>0.374796</v>
      </c>
      <c r="C2253" s="0" t="n">
        <v>0.902831</v>
      </c>
      <c r="D2253" s="0" t="n">
        <v>1.911177</v>
      </c>
      <c r="E2253" s="0" t="n">
        <v>1.29735</v>
      </c>
      <c r="F2253" s="0" t="n">
        <v>0.01603</v>
      </c>
      <c r="G2253" s="0" t="n">
        <f aca="false">12*Inputs!$B$6*(MIN(1,$H$50*$C2253)*(ic*Inputs!$C$6+pS+fee_fx*Inputs!$D$6-cost_acc-cost_wd*Inputs!$E$6*$E2253-cost_fx*Inputs!$D$6-$F2253)+(1-MIN(1,$H$50*$C2253))*(1-MIN(1,Inputs!$G$6*$D2253)*churn_nonbuyers)*(ic*Inputs!$C$6+fee_wd*Inputs!$E$6*(1-$B2253)+fee_fx*Inputs!$D$6-cost_acc-cost_wd*Inputs!$E$6*(1-$B2253)-cost_fx*Inputs!$D$6))</f>
        <v>183715.476001031</v>
      </c>
      <c r="H2253" s="0" t="n">
        <f aca="false">12*Inputs!$B$7*(MIN(1,$H$51*$C2253)*(ic*Inputs!$C$7+pE+fee_fx*Inputs!$D$7-cost_acc-cost_wd*Inputs!$E$7*$E2253-cost_fx*Inputs!$D$7-$F2253)+(1-MIN(1,$H$51*$C2253))*(1-MIN(1,Inputs!$G$7*$D2253)*churn_nonbuyers)*(ic*Inputs!$C$7+fee_wd*Inputs!$E$7*(1-$B2253)+fee_fx*Inputs!$D$7-cost_acc-cost_wd*Inputs!$E$7*(1-$B2253)-cost_fx*Inputs!$D$7))</f>
        <v>375650.962205769</v>
      </c>
      <c r="I2253" s="0" t="n">
        <f aca="false">12*Inputs!$B$8*(MIN(1,$H$52*$C2253)*(ic*Inputs!$C$8+pT-cost_acc-cost_wd*Inputs!$E$8-cost_fx*Inputs!$D$8-cost_ins)+(1-MIN(1,$H$52*$C2253))*(1-MIN(1,Inputs!$G$8*$D2253)*churn_nonbuyers)*(ic*Inputs!$C$8+fee_wd*Inputs!$E$8*(1-$B2253)+fee_fx*Inputs!$D$8-cost_acc-cost_wd*Inputs!$E$8*(1-$B2253)-cost_fx*Inputs!$D$8))</f>
        <v>130137.671664</v>
      </c>
      <c r="J2253" s="0" t="n">
        <f aca="false">G2253+H2253+I2253-fixed</f>
        <v>-10495.8901291993</v>
      </c>
      <c r="K2253" s="0" t="n">
        <f aca="false">12*Inputs!$B$6*(1-MIN(1,Inputs!$G$6*$D2253)*churn_nonbuyers)*(ic*Inputs!$C$6+fee_wd*Inputs!$E$6*(1-$B2253)+fee_fx*Inputs!$D$6-cost_acc-cost_wd*Inputs!$E$6*(1-$B2253)-cost_fx*Inputs!$D$6)</f>
        <v>133522.082603222</v>
      </c>
      <c r="L2253" s="0" t="n">
        <f aca="false">12*Inputs!$B$7*(1-MIN(1,Inputs!$G$7*$D2253)*churn_nonbuyers)*(ic*Inputs!$C$7+fee_wd*Inputs!$E$7*(1-$B2253)+fee_fx*Inputs!$D$7-cost_acc-cost_wd*Inputs!$E$7*(1-$B2253)-cost_fx*Inputs!$D$7)</f>
        <v>329206.201465933</v>
      </c>
      <c r="M2253" s="0" t="n">
        <f aca="false">12*Inputs!$B$8*(1-MIN(1,Inputs!$G$8*$D2253)*churn_nonbuyers)*(ic*Inputs!$C$8+fee_wd*Inputs!$E$8*(1-$B2253)+fee_fx*Inputs!$D$8-cost_acc-cost_wd*Inputs!$E$8*(1-$B2253)-cost_fx*Inputs!$D$8)</f>
        <v>0</v>
      </c>
      <c r="N2253" s="0" t="n">
        <f aca="false">K2253+L2253+I2253-fixed</f>
        <v>-107134.044266844</v>
      </c>
      <c r="O2253" s="0" t="n">
        <f aca="false">K2253+L2253+M2253-fixed</f>
        <v>-237271.715930844</v>
      </c>
      <c r="P2253" s="0" t="n">
        <f aca="false">12*Inputs!$B$6*(1-MIN(1,Inputs!$F$6*$D2253))*(ic*Inputs!$C$6+flat_fee-cost_acc-cost_wd*Inputs!$E$6*$E2253-cost_fx*Inputs!$D$6)+12*Inputs!$B$7*(1-MIN(1,Inputs!$F$7*$D2253))*(ic*Inputs!$C$7+flat_fee-cost_acc-cost_wd*Inputs!$E$7*$E2253-cost_fx*Inputs!$D$7)+12*Inputs!$B$8*(1-MIN(1,Inputs!$F$8*$D2253))*(ic*Inputs!$C$8+flat_fee-cost_acc-cost_wd*Inputs!$E$8*$E2253-cost_fx*Inputs!$D$8)-fixed</f>
        <v>-469710.10361848</v>
      </c>
    </row>
    <row r="2254" customFormat="false" ht="15" hidden="false" customHeight="false" outlineLevel="0" collapsed="false">
      <c r="A2254" s="0" t="n">
        <v>2189</v>
      </c>
      <c r="B2254" s="0" t="n">
        <v>0.24897</v>
      </c>
      <c r="C2254" s="0" t="n">
        <v>1.021839</v>
      </c>
      <c r="D2254" s="0" t="n">
        <v>1.091163</v>
      </c>
      <c r="E2254" s="0" t="n">
        <v>1.047908</v>
      </c>
      <c r="F2254" s="0" t="n">
        <v>0.352284</v>
      </c>
      <c r="G2254" s="0" t="n">
        <f aca="false">12*Inputs!$B$6*(MIN(1,$H$50*$C2254)*(ic*Inputs!$C$6+pS+fee_fx*Inputs!$D$6-cost_acc-cost_wd*Inputs!$E$6*$E2254-cost_fx*Inputs!$D$6-$F2254)+(1-MIN(1,$H$50*$C2254))*(1-MIN(1,Inputs!$G$6*$D2254)*churn_nonbuyers)*(ic*Inputs!$C$6+fee_wd*Inputs!$E$6*(1-$B2254)+fee_fx*Inputs!$D$6-cost_acc-cost_wd*Inputs!$E$6*(1-$B2254)-cost_fx*Inputs!$D$6))</f>
        <v>209576.10886976</v>
      </c>
      <c r="H2254" s="0" t="n">
        <f aca="false">12*Inputs!$B$7*(MIN(1,$H$51*$C2254)*(ic*Inputs!$C$7+pE+fee_fx*Inputs!$D$7-cost_acc-cost_wd*Inputs!$E$7*$E2254-cost_fx*Inputs!$D$7-$F2254)+(1-MIN(1,$H$51*$C2254))*(1-MIN(1,Inputs!$G$7*$D2254)*churn_nonbuyers)*(ic*Inputs!$C$7+fee_wd*Inputs!$E$7*(1-$B2254)+fee_fx*Inputs!$D$7-cost_acc-cost_wd*Inputs!$E$7*(1-$B2254)-cost_fx*Inputs!$D$7))</f>
        <v>406787.270667209</v>
      </c>
      <c r="I2254" s="0" t="n">
        <f aca="false">12*Inputs!$B$8*(MIN(1,$H$52*$C2254)*(ic*Inputs!$C$8+pT-cost_acc-cost_wd*Inputs!$E$8-cost_fx*Inputs!$D$8-cost_ins)+(1-MIN(1,$H$52*$C2254))*(1-MIN(1,Inputs!$G$8*$D2254)*churn_nonbuyers)*(ic*Inputs!$C$8+fee_wd*Inputs!$E$8*(1-$B2254)+fee_fx*Inputs!$D$8-cost_acc-cost_wd*Inputs!$E$8*(1-$B2254)-cost_fx*Inputs!$D$8))</f>
        <v>168437.152806463</v>
      </c>
      <c r="J2254" s="0" t="n">
        <f aca="false">G2254+H2254+I2254-fixed</f>
        <v>84800.5323434311</v>
      </c>
      <c r="K2254" s="0" t="n">
        <f aca="false">12*Inputs!$B$6*(1-MIN(1,Inputs!$G$6*$D2254)*churn_nonbuyers)*(ic*Inputs!$C$6+fee_wd*Inputs!$E$6*(1-$B2254)+fee_fx*Inputs!$D$6-cost_acc-cost_wd*Inputs!$E$6*(1-$B2254)-cost_fx*Inputs!$D$6)</f>
        <v>156705.398295192</v>
      </c>
      <c r="L2254" s="0" t="n">
        <f aca="false">12*Inputs!$B$7*(1-MIN(1,Inputs!$G$7*$D2254)*churn_nonbuyers)*(ic*Inputs!$C$7+fee_wd*Inputs!$E$7*(1-$B2254)+fee_fx*Inputs!$D$7-cost_acc-cost_wd*Inputs!$E$7*(1-$B2254)-cost_fx*Inputs!$D$7)</f>
        <v>355323.213153115</v>
      </c>
      <c r="M2254" s="0" t="n">
        <f aca="false">12*Inputs!$B$8*(1-MIN(1,Inputs!$G$8*$D2254)*churn_nonbuyers)*(ic*Inputs!$C$8+fee_wd*Inputs!$E$8*(1-$B2254)+fee_fx*Inputs!$D$8-cost_acc-cost_wd*Inputs!$E$8*(1-$B2254)-cost_fx*Inputs!$D$8)</f>
        <v>74268.523990896</v>
      </c>
      <c r="N2254" s="0" t="n">
        <f aca="false">K2254+L2254+I2254-fixed</f>
        <v>-19534.2357452299</v>
      </c>
      <c r="O2254" s="0" t="n">
        <f aca="false">K2254+L2254+M2254-fixed</f>
        <v>-113702.864560797</v>
      </c>
      <c r="P2254" s="0" t="n">
        <f aca="false">12*Inputs!$B$6*(1-MIN(1,Inputs!$F$6*$D2254))*(ic*Inputs!$C$6+flat_fee-cost_acc-cost_wd*Inputs!$E$6*$E2254-cost_fx*Inputs!$D$6)+12*Inputs!$B$7*(1-MIN(1,Inputs!$F$7*$D2254))*(ic*Inputs!$C$7+flat_fee-cost_acc-cost_wd*Inputs!$E$7*$E2254-cost_fx*Inputs!$D$7)+12*Inputs!$B$8*(1-MIN(1,Inputs!$F$8*$D2254))*(ic*Inputs!$C$8+flat_fee-cost_acc-cost_wd*Inputs!$E$8*$E2254-cost_fx*Inputs!$D$8)-fixed</f>
        <v>-585.439383040066</v>
      </c>
    </row>
    <row r="2255" customFormat="false" ht="15" hidden="false" customHeight="false" outlineLevel="0" collapsed="false">
      <c r="A2255" s="0" t="n">
        <v>2190</v>
      </c>
      <c r="B2255" s="0" t="n">
        <v>0.370172</v>
      </c>
      <c r="C2255" s="0" t="n">
        <v>1.059026</v>
      </c>
      <c r="D2255" s="0" t="n">
        <v>1.670539</v>
      </c>
      <c r="E2255" s="0" t="n">
        <v>1.161639</v>
      </c>
      <c r="F2255" s="0" t="n">
        <v>0.080156</v>
      </c>
      <c r="G2255" s="0" t="n">
        <f aca="false">12*Inputs!$B$6*(MIN(1,$H$50*$C2255)*(ic*Inputs!$C$6+pS+fee_fx*Inputs!$D$6-cost_acc-cost_wd*Inputs!$E$6*$E2255-cost_fx*Inputs!$D$6-$F2255)+(1-MIN(1,$H$50*$C2255))*(1-MIN(1,Inputs!$G$6*$D2255)*churn_nonbuyers)*(ic*Inputs!$C$6+fee_wd*Inputs!$E$6*(1-$B2255)+fee_fx*Inputs!$D$6-cost_acc-cost_wd*Inputs!$E$6*(1-$B2255)-cost_fx*Inputs!$D$6))</f>
        <v>196330.20692299</v>
      </c>
      <c r="H2255" s="0" t="n">
        <f aca="false">12*Inputs!$B$7*(MIN(1,$H$51*$C2255)*(ic*Inputs!$C$7+pE+fee_fx*Inputs!$D$7-cost_acc-cost_wd*Inputs!$E$7*$E2255-cost_fx*Inputs!$D$7-$F2255)+(1-MIN(1,$H$51*$C2255))*(1-MIN(1,Inputs!$G$7*$D2255)*churn_nonbuyers)*(ic*Inputs!$C$7+fee_wd*Inputs!$E$7*(1-$B2255)+fee_fx*Inputs!$D$7-cost_acc-cost_wd*Inputs!$E$7*(1-$B2255)-cost_fx*Inputs!$D$7))</f>
        <v>398148.924691548</v>
      </c>
      <c r="I2255" s="0" t="n">
        <f aca="false">12*Inputs!$B$8*(MIN(1,$H$52*$C2255)*(ic*Inputs!$C$8+pT-cost_acc-cost_wd*Inputs!$E$8-cost_fx*Inputs!$D$8-cost_ins)+(1-MIN(1,$H$52*$C2255))*(1-MIN(1,Inputs!$G$8*$D2255)*churn_nonbuyers)*(ic*Inputs!$C$8+fee_wd*Inputs!$E$8*(1-$B2255)+fee_fx*Inputs!$D$8-cost_acc-cost_wd*Inputs!$E$8*(1-$B2255)-cost_fx*Inputs!$D$8))</f>
        <v>152652.243744</v>
      </c>
      <c r="J2255" s="0" t="n">
        <f aca="false">G2255+H2255+I2255-fixed</f>
        <v>47131.3753585373</v>
      </c>
      <c r="K2255" s="0" t="n">
        <f aca="false">12*Inputs!$B$6*(1-MIN(1,Inputs!$G$6*$D2255)*churn_nonbuyers)*(ic*Inputs!$C$6+fee_wd*Inputs!$E$6*(1-$B2255)+fee_fx*Inputs!$D$6-cost_acc-cost_wd*Inputs!$E$6*(1-$B2255)-cost_fx*Inputs!$D$6)</f>
        <v>135908.583571498</v>
      </c>
      <c r="L2255" s="0" t="n">
        <f aca="false">12*Inputs!$B$7*(1-MIN(1,Inputs!$G$7*$D2255)*churn_nonbuyers)*(ic*Inputs!$C$7+fee_wd*Inputs!$E$7*(1-$B2255)+fee_fx*Inputs!$D$7-cost_acc-cost_wd*Inputs!$E$7*(1-$B2255)-cost_fx*Inputs!$D$7)</f>
        <v>332359.823070899</v>
      </c>
      <c r="M2255" s="0" t="n">
        <f aca="false">12*Inputs!$B$8*(1-MIN(1,Inputs!$G$8*$D2255)*churn_nonbuyers)*(ic*Inputs!$C$8+fee_wd*Inputs!$E$8*(1-$B2255)+fee_fx*Inputs!$D$8-cost_acc-cost_wd*Inputs!$E$8*(1-$B2255)-cost_fx*Inputs!$D$8)</f>
        <v>0</v>
      </c>
      <c r="N2255" s="0" t="n">
        <f aca="false">K2255+L2255+I2255-fixed</f>
        <v>-79079.3496136038</v>
      </c>
      <c r="O2255" s="0" t="n">
        <f aca="false">K2255+L2255+M2255-fixed</f>
        <v>-231731.593357604</v>
      </c>
      <c r="P2255" s="0" t="n">
        <f aca="false">12*Inputs!$B$6*(1-MIN(1,Inputs!$F$6*$D2255))*(ic*Inputs!$C$6+flat_fee-cost_acc-cost_wd*Inputs!$E$6*$E2255-cost_fx*Inputs!$D$6)+12*Inputs!$B$7*(1-MIN(1,Inputs!$F$7*$D2255))*(ic*Inputs!$C$7+flat_fee-cost_acc-cost_wd*Inputs!$E$7*$E2255-cost_fx*Inputs!$D$7)+12*Inputs!$B$8*(1-MIN(1,Inputs!$F$8*$D2255))*(ic*Inputs!$C$8+flat_fee-cost_acc-cost_wd*Inputs!$E$8*$E2255-cost_fx*Inputs!$D$8)-fixed</f>
        <v>-351479.30437096</v>
      </c>
    </row>
    <row r="2256" customFormat="false" ht="15" hidden="false" customHeight="false" outlineLevel="0" collapsed="false">
      <c r="A2256" s="0" t="n">
        <v>2191</v>
      </c>
      <c r="B2256" s="0" t="n">
        <v>0.414761</v>
      </c>
      <c r="C2256" s="0" t="n">
        <v>0.905043</v>
      </c>
      <c r="D2256" s="0" t="n">
        <v>0.87183</v>
      </c>
      <c r="E2256" s="0" t="n">
        <v>1.281343</v>
      </c>
      <c r="F2256" s="0" t="n">
        <v>0.173182</v>
      </c>
      <c r="G2256" s="0" t="n">
        <f aca="false">12*Inputs!$B$6*(MIN(1,$H$50*$C2256)*(ic*Inputs!$C$6+pS+fee_fx*Inputs!$D$6-cost_acc-cost_wd*Inputs!$E$6*$E2256-cost_fx*Inputs!$D$6-$F2256)+(1-MIN(1,$H$50*$C2256))*(1-MIN(1,Inputs!$G$6*$D2256)*churn_nonbuyers)*(ic*Inputs!$C$6+fee_wd*Inputs!$E$6*(1-$B2256)+fee_fx*Inputs!$D$6-cost_acc-cost_wd*Inputs!$E$6*(1-$B2256)-cost_fx*Inputs!$D$6))</f>
        <v>182906.128460088</v>
      </c>
      <c r="H2256" s="0" t="n">
        <f aca="false">12*Inputs!$B$7*(MIN(1,$H$51*$C2256)*(ic*Inputs!$C$7+pE+fee_fx*Inputs!$D$7-cost_acc-cost_wd*Inputs!$E$7*$E2256-cost_fx*Inputs!$D$7-$F2256)+(1-MIN(1,$H$51*$C2256))*(1-MIN(1,Inputs!$G$7*$D2256)*churn_nonbuyers)*(ic*Inputs!$C$7+fee_wd*Inputs!$E$7*(1-$B2256)+fee_fx*Inputs!$D$7-cost_acc-cost_wd*Inputs!$E$7*(1-$B2256)-cost_fx*Inputs!$D$7))</f>
        <v>372612.783651115</v>
      </c>
      <c r="I2256" s="0" t="n">
        <f aca="false">12*Inputs!$B$8*(MIN(1,$H$52*$C2256)*(ic*Inputs!$C$8+pT-cost_acc-cost_wd*Inputs!$E$8-cost_fx*Inputs!$D$8-cost_ins)+(1-MIN(1,$H$52*$C2256))*(1-MIN(1,Inputs!$G$8*$D2256)*churn_nonbuyers)*(ic*Inputs!$C$8+fee_wd*Inputs!$E$8*(1-$B2256)+fee_fx*Inputs!$D$8-cost_acc-cost_wd*Inputs!$E$8*(1-$B2256)-cost_fx*Inputs!$D$8))</f>
        <v>174229.716947285</v>
      </c>
      <c r="J2256" s="0" t="n">
        <f aca="false">G2256+H2256+I2256-fixed</f>
        <v>29748.629058487</v>
      </c>
      <c r="K2256" s="0" t="n">
        <f aca="false">12*Inputs!$B$6*(1-MIN(1,Inputs!$G$6*$D2256)*churn_nonbuyers)*(ic*Inputs!$C$6+fee_wd*Inputs!$E$6*(1-$B2256)+fee_fx*Inputs!$D$6-cost_acc-cost_wd*Inputs!$E$6*(1-$B2256)-cost_fx*Inputs!$D$6)</f>
        <v>135689.897394936</v>
      </c>
      <c r="L2256" s="0" t="n">
        <f aca="false">12*Inputs!$B$7*(1-MIN(1,Inputs!$G$7*$D2256)*churn_nonbuyers)*(ic*Inputs!$C$7+fee_wd*Inputs!$E$7*(1-$B2256)+fee_fx*Inputs!$D$7-cost_acc-cost_wd*Inputs!$E$7*(1-$B2256)-cost_fx*Inputs!$D$7)</f>
        <v>334490.876996962</v>
      </c>
      <c r="M2256" s="0" t="n">
        <f aca="false">12*Inputs!$B$8*(1-MIN(1,Inputs!$G$8*$D2256)*churn_nonbuyers)*(ic*Inputs!$C$8+fee_wd*Inputs!$E$8*(1-$B2256)+fee_fx*Inputs!$D$8-cost_acc-cost_wd*Inputs!$E$8*(1-$B2256)-cost_fx*Inputs!$D$8)</f>
        <v>119445.549976368</v>
      </c>
      <c r="N2256" s="0" t="n">
        <f aca="false">K2256+L2256+I2256-fixed</f>
        <v>-55589.5086608178</v>
      </c>
      <c r="O2256" s="0" t="n">
        <f aca="false">K2256+L2256+M2256-fixed</f>
        <v>-110373.675631734</v>
      </c>
      <c r="P2256" s="0" t="n">
        <f aca="false">12*Inputs!$B$6*(1-MIN(1,Inputs!$F$6*$D2256))*(ic*Inputs!$C$6+flat_fee-cost_acc-cost_wd*Inputs!$E$6*$E2256-cost_fx*Inputs!$D$6)+12*Inputs!$B$7*(1-MIN(1,Inputs!$F$7*$D2256))*(ic*Inputs!$C$7+flat_fee-cost_acc-cost_wd*Inputs!$E$7*$E2256-cost_fx*Inputs!$D$7)+12*Inputs!$B$8*(1-MIN(1,Inputs!$F$8*$D2256))*(ic*Inputs!$C$8+flat_fee-cost_acc-cost_wd*Inputs!$E$8*$E2256-cost_fx*Inputs!$D$8)-fixed</f>
        <v>12556.1400056001</v>
      </c>
    </row>
    <row r="2257" customFormat="false" ht="15" hidden="false" customHeight="false" outlineLevel="0" collapsed="false">
      <c r="A2257" s="0" t="n">
        <v>2192</v>
      </c>
      <c r="B2257" s="0" t="n">
        <v>0.416972</v>
      </c>
      <c r="C2257" s="0" t="n">
        <v>1.041934</v>
      </c>
      <c r="D2257" s="0" t="n">
        <v>0.957698</v>
      </c>
      <c r="E2257" s="0" t="n">
        <v>1.156993</v>
      </c>
      <c r="F2257" s="0" t="n">
        <v>0.126483</v>
      </c>
      <c r="G2257" s="0" t="n">
        <f aca="false">12*Inputs!$B$6*(MIN(1,$H$50*$C2257)*(ic*Inputs!$C$6+pS+fee_fx*Inputs!$D$6-cost_acc-cost_wd*Inputs!$E$6*$E2257-cost_fx*Inputs!$D$6-$F2257)+(1-MIN(1,$H$50*$C2257))*(1-MIN(1,Inputs!$G$6*$D2257)*churn_nonbuyers)*(ic*Inputs!$C$6+fee_wd*Inputs!$E$6*(1-$B2257)+fee_fx*Inputs!$D$6-cost_acc-cost_wd*Inputs!$E$6*(1-$B2257)-cost_fx*Inputs!$D$6))</f>
        <v>193317.761816308</v>
      </c>
      <c r="H2257" s="0" t="n">
        <f aca="false">12*Inputs!$B$7*(MIN(1,$H$51*$C2257)*(ic*Inputs!$C$7+pE+fee_fx*Inputs!$D$7-cost_acc-cost_wd*Inputs!$E$7*$E2257-cost_fx*Inputs!$D$7-$F2257)+(1-MIN(1,$H$51*$C2257))*(1-MIN(1,Inputs!$G$7*$D2257)*churn_nonbuyers)*(ic*Inputs!$C$7+fee_wd*Inputs!$E$7*(1-$B2257)+fee_fx*Inputs!$D$7-cost_acc-cost_wd*Inputs!$E$7*(1-$B2257)-cost_fx*Inputs!$D$7))</f>
        <v>395410.951579569</v>
      </c>
      <c r="I2257" s="0" t="n">
        <f aca="false">12*Inputs!$B$8*(MIN(1,$H$52*$C2257)*(ic*Inputs!$C$8+pT-cost_acc-cost_wd*Inputs!$E$8-cost_fx*Inputs!$D$8-cost_ins)+(1-MIN(1,$H$52*$C2257))*(1-MIN(1,Inputs!$G$8*$D2257)*churn_nonbuyers)*(ic*Inputs!$C$8+fee_wd*Inputs!$E$8*(1-$B2257)+fee_fx*Inputs!$D$8-cost_acc-cost_wd*Inputs!$E$8*(1-$B2257)-cost_fx*Inputs!$D$8))</f>
        <v>177520.580594963</v>
      </c>
      <c r="J2257" s="0" t="n">
        <f aca="false">G2257+H2257+I2257-fixed</f>
        <v>66249.2939908395</v>
      </c>
      <c r="K2257" s="0" t="n">
        <f aca="false">12*Inputs!$B$6*(1-MIN(1,Inputs!$G$6*$D2257)*churn_nonbuyers)*(ic*Inputs!$C$6+fee_wd*Inputs!$E$6*(1-$B2257)+fee_fx*Inputs!$D$6-cost_acc-cost_wd*Inputs!$E$6*(1-$B2257)-cost_fx*Inputs!$D$6)</f>
        <v>134777.635563283</v>
      </c>
      <c r="L2257" s="0" t="n">
        <f aca="false">12*Inputs!$B$7*(1-MIN(1,Inputs!$G$7*$D2257)*churn_nonbuyers)*(ic*Inputs!$C$7+fee_wd*Inputs!$E$7*(1-$B2257)+fee_fx*Inputs!$D$7-cost_acc-cost_wd*Inputs!$E$7*(1-$B2257)-cost_fx*Inputs!$D$7)</f>
        <v>333296.83663397</v>
      </c>
      <c r="M2257" s="0" t="n">
        <f aca="false">12*Inputs!$B$8*(1-MIN(1,Inputs!$G$8*$D2257)*churn_nonbuyers)*(ic*Inputs!$C$8+fee_wd*Inputs!$E$8*(1-$B2257)+fee_fx*Inputs!$D$8-cost_acc-cost_wd*Inputs!$E$8*(1-$B2257)-cost_fx*Inputs!$D$8)</f>
        <v>100988.102175322</v>
      </c>
      <c r="N2257" s="0" t="n">
        <f aca="false">K2257+L2257+I2257-fixed</f>
        <v>-54404.9472077844</v>
      </c>
      <c r="O2257" s="0" t="n">
        <f aca="false">K2257+L2257+M2257-fixed</f>
        <v>-130937.425627425</v>
      </c>
      <c r="P2257" s="0" t="n">
        <f aca="false">12*Inputs!$B$6*(1-MIN(1,Inputs!$F$6*$D2257))*(ic*Inputs!$C$6+flat_fee-cost_acc-cost_wd*Inputs!$E$6*$E2257-cost_fx*Inputs!$D$6)+12*Inputs!$B$7*(1-MIN(1,Inputs!$F$7*$D2257))*(ic*Inputs!$C$7+flat_fee-cost_acc-cost_wd*Inputs!$E$7*$E2257-cost_fx*Inputs!$D$7)+12*Inputs!$B$8*(1-MIN(1,Inputs!$F$8*$D2257))*(ic*Inputs!$C$8+flat_fee-cost_acc-cost_wd*Inputs!$E$8*$E2257-cost_fx*Inputs!$D$8)-fixed</f>
        <v>24912.43796336</v>
      </c>
    </row>
    <row r="2258" customFormat="false" ht="15" hidden="false" customHeight="false" outlineLevel="0" collapsed="false">
      <c r="A2258" s="0" t="n">
        <v>2193</v>
      </c>
      <c r="B2258" s="0" t="n">
        <v>0.34912</v>
      </c>
      <c r="C2258" s="0" t="n">
        <v>0.727304</v>
      </c>
      <c r="D2258" s="0" t="n">
        <v>1.599019</v>
      </c>
      <c r="E2258" s="0" t="n">
        <v>1.308988</v>
      </c>
      <c r="F2258" s="0" t="n">
        <v>0.140285</v>
      </c>
      <c r="G2258" s="0" t="n">
        <f aca="false">12*Inputs!$B$6*(MIN(1,$H$50*$C2258)*(ic*Inputs!$C$6+pS+fee_fx*Inputs!$D$6-cost_acc-cost_wd*Inputs!$E$6*$E2258-cost_fx*Inputs!$D$6-$F2258)+(1-MIN(1,$H$50*$C2258))*(1-MIN(1,Inputs!$G$6*$D2258)*churn_nonbuyers)*(ic*Inputs!$C$6+fee_wd*Inputs!$E$6*(1-$B2258)+fee_fx*Inputs!$D$6-cost_acc-cost_wd*Inputs!$E$6*(1-$B2258)-cost_fx*Inputs!$D$6))</f>
        <v>177053.711179738</v>
      </c>
      <c r="H2258" s="0" t="n">
        <f aca="false">12*Inputs!$B$7*(MIN(1,$H$51*$C2258)*(ic*Inputs!$C$7+pE+fee_fx*Inputs!$D$7-cost_acc-cost_wd*Inputs!$E$7*$E2258-cost_fx*Inputs!$D$7-$F2258)+(1-MIN(1,$H$51*$C2258))*(1-MIN(1,Inputs!$G$7*$D2258)*churn_nonbuyers)*(ic*Inputs!$C$7+fee_wd*Inputs!$E$7*(1-$B2258)+fee_fx*Inputs!$D$7-cost_acc-cost_wd*Inputs!$E$7*(1-$B2258)-cost_fx*Inputs!$D$7))</f>
        <v>365255.712538732</v>
      </c>
      <c r="I2258" s="0" t="n">
        <f aca="false">12*Inputs!$B$8*(MIN(1,$H$52*$C2258)*(ic*Inputs!$C$8+pT-cost_acc-cost_wd*Inputs!$E$8-cost_fx*Inputs!$D$8-cost_ins)+(1-MIN(1,$H$52*$C2258))*(1-MIN(1,Inputs!$G$8*$D2258)*churn_nonbuyers)*(ic*Inputs!$C$8+fee_wd*Inputs!$E$8*(1-$B2258)+fee_fx*Inputs!$D$8-cost_acc-cost_wd*Inputs!$E$8*(1-$B2258)-cost_fx*Inputs!$D$8))</f>
        <v>104836.507776</v>
      </c>
      <c r="J2258" s="0" t="n">
        <f aca="false">G2258+H2258+I2258-fixed</f>
        <v>-52854.0685055305</v>
      </c>
      <c r="K2258" s="0" t="n">
        <f aca="false">12*Inputs!$B$6*(1-MIN(1,Inputs!$G$6*$D2258)*churn_nonbuyers)*(ic*Inputs!$C$6+fee_wd*Inputs!$E$6*(1-$B2258)+fee_fx*Inputs!$D$6-cost_acc-cost_wd*Inputs!$E$6*(1-$B2258)-cost_fx*Inputs!$D$6)</f>
        <v>139228.004975616</v>
      </c>
      <c r="L2258" s="0" t="n">
        <f aca="false">12*Inputs!$B$7*(1-MIN(1,Inputs!$G$7*$D2258)*churn_nonbuyers)*(ic*Inputs!$C$7+fee_wd*Inputs!$E$7*(1-$B2258)+fee_fx*Inputs!$D$7-cost_acc-cost_wd*Inputs!$E$7*(1-$B2258)-cost_fx*Inputs!$D$7)</f>
        <v>335996.62407337</v>
      </c>
      <c r="M2258" s="0" t="n">
        <f aca="false">12*Inputs!$B$8*(1-MIN(1,Inputs!$G$8*$D2258)*churn_nonbuyers)*(ic*Inputs!$C$8+fee_wd*Inputs!$E$8*(1-$B2258)+fee_fx*Inputs!$D$8-cost_acc-cost_wd*Inputs!$E$8*(1-$B2258)-cost_fx*Inputs!$D$8)</f>
        <v>0</v>
      </c>
      <c r="N2258" s="0" t="n">
        <f aca="false">K2258+L2258+I2258-fixed</f>
        <v>-119938.863175014</v>
      </c>
      <c r="O2258" s="0" t="n">
        <f aca="false">K2258+L2258+M2258-fixed</f>
        <v>-224775.370951014</v>
      </c>
      <c r="P2258" s="0" t="n">
        <f aca="false">12*Inputs!$B$6*(1-MIN(1,Inputs!$F$6*$D2258))*(ic*Inputs!$C$6+flat_fee-cost_acc-cost_wd*Inputs!$E$6*$E2258-cost_fx*Inputs!$D$6)+12*Inputs!$B$7*(1-MIN(1,Inputs!$F$7*$D2258))*(ic*Inputs!$C$7+flat_fee-cost_acc-cost_wd*Inputs!$E$7*$E2258-cost_fx*Inputs!$D$7)+12*Inputs!$B$8*(1-MIN(1,Inputs!$F$8*$D2258))*(ic*Inputs!$C$8+flat_fee-cost_acc-cost_wd*Inputs!$E$8*$E2258-cost_fx*Inputs!$D$8)-fixed</f>
        <v>-356392.87876672</v>
      </c>
    </row>
    <row r="2259" customFormat="false" ht="15" hidden="false" customHeight="false" outlineLevel="0" collapsed="false">
      <c r="A2259" s="0" t="n">
        <v>2194</v>
      </c>
      <c r="B2259" s="0" t="n">
        <v>0.09614</v>
      </c>
      <c r="C2259" s="0" t="n">
        <v>1.034167</v>
      </c>
      <c r="D2259" s="0" t="n">
        <v>1.418797</v>
      </c>
      <c r="E2259" s="0" t="n">
        <v>1.108297</v>
      </c>
      <c r="F2259" s="0" t="n">
        <v>0.073073</v>
      </c>
      <c r="G2259" s="0" t="n">
        <f aca="false">12*Inputs!$B$6*(MIN(1,$H$50*$C2259)*(ic*Inputs!$C$6+pS+fee_fx*Inputs!$D$6-cost_acc-cost_wd*Inputs!$E$6*$E2259-cost_fx*Inputs!$D$6-$F2259)+(1-MIN(1,$H$50*$C2259))*(1-MIN(1,Inputs!$G$6*$D2259)*churn_nonbuyers)*(ic*Inputs!$C$6+fee_wd*Inputs!$E$6*(1-$B2259)+fee_fx*Inputs!$D$6-cost_acc-cost_wd*Inputs!$E$6*(1-$B2259)-cost_fx*Inputs!$D$6))</f>
        <v>231692.005539591</v>
      </c>
      <c r="H2259" s="0" t="n">
        <f aca="false">12*Inputs!$B$7*(MIN(1,$H$51*$C2259)*(ic*Inputs!$C$7+pE+fee_fx*Inputs!$D$7-cost_acc-cost_wd*Inputs!$E$7*$E2259-cost_fx*Inputs!$D$7-$F2259)+(1-MIN(1,$H$51*$C2259))*(1-MIN(1,Inputs!$G$7*$D2259)*churn_nonbuyers)*(ic*Inputs!$C$7+fee_wd*Inputs!$E$7*(1-$B2259)+fee_fx*Inputs!$D$7-cost_acc-cost_wd*Inputs!$E$7*(1-$B2259)-cost_fx*Inputs!$D$7))</f>
        <v>427083.147934976</v>
      </c>
      <c r="I2259" s="0" t="n">
        <f aca="false">12*Inputs!$B$8*(MIN(1,$H$52*$C2259)*(ic*Inputs!$C$8+pT-cost_acc-cost_wd*Inputs!$E$8-cost_fx*Inputs!$D$8-cost_ins)+(1-MIN(1,$H$52*$C2259))*(1-MIN(1,Inputs!$G$8*$D2259)*churn_nonbuyers)*(ic*Inputs!$C$8+fee_wd*Inputs!$E$8*(1-$B2259)+fee_fx*Inputs!$D$8-cost_acc-cost_wd*Inputs!$E$8*(1-$B2259)-cost_fx*Inputs!$D$8))</f>
        <v>149676.816637939</v>
      </c>
      <c r="J2259" s="0" t="n">
        <f aca="false">G2259+H2259+I2259-fixed</f>
        <v>108451.970112506</v>
      </c>
      <c r="K2259" s="0" t="n">
        <f aca="false">12*Inputs!$B$6*(1-MIN(1,Inputs!$G$6*$D2259)*churn_nonbuyers)*(ic*Inputs!$C$6+fee_wd*Inputs!$E$6*(1-$B2259)+fee_fx*Inputs!$D$6-cost_acc-cost_wd*Inputs!$E$6*(1-$B2259)-cost_fx*Inputs!$D$6)</f>
        <v>174436.468873776</v>
      </c>
      <c r="L2259" s="0" t="n">
        <f aca="false">12*Inputs!$B$7*(1-MIN(1,Inputs!$G$7*$D2259)*churn_nonbuyers)*(ic*Inputs!$C$7+fee_wd*Inputs!$E$7*(1-$B2259)+fee_fx*Inputs!$D$7-cost_acc-cost_wd*Inputs!$E$7*(1-$B2259)-cost_fx*Inputs!$D$7)</f>
        <v>372783.333068266</v>
      </c>
      <c r="M2259" s="0" t="n">
        <f aca="false">12*Inputs!$B$8*(1-MIN(1,Inputs!$G$8*$D2259)*churn_nonbuyers)*(ic*Inputs!$C$8+fee_wd*Inputs!$E$8*(1-$B2259)+fee_fx*Inputs!$D$8-cost_acc-cost_wd*Inputs!$E$8*(1-$B2259)-cost_fx*Inputs!$D$8)</f>
        <v>2201.68706428799</v>
      </c>
      <c r="N2259" s="0" t="n">
        <f aca="false">K2259+L2259+I2259-fixed</f>
        <v>-3103.38142001978</v>
      </c>
      <c r="O2259" s="0" t="n">
        <f aca="false">K2259+L2259+M2259-fixed</f>
        <v>-150578.51099367</v>
      </c>
      <c r="P2259" s="0" t="n">
        <f aca="false">12*Inputs!$B$6*(1-MIN(1,Inputs!$F$6*$D2259))*(ic*Inputs!$C$6+flat_fee-cost_acc-cost_wd*Inputs!$E$6*$E2259-cost_fx*Inputs!$D$6)+12*Inputs!$B$7*(1-MIN(1,Inputs!$F$7*$D2259))*(ic*Inputs!$C$7+flat_fee-cost_acc-cost_wd*Inputs!$E$7*$E2259-cost_fx*Inputs!$D$7)+12*Inputs!$B$8*(1-MIN(1,Inputs!$F$8*$D2259))*(ic*Inputs!$C$8+flat_fee-cost_acc-cost_wd*Inputs!$E$8*$E2259-cost_fx*Inputs!$D$8)-fixed</f>
        <v>-201598.58852584</v>
      </c>
    </row>
    <row r="2260" customFormat="false" ht="15" hidden="false" customHeight="false" outlineLevel="0" collapsed="false">
      <c r="A2260" s="0" t="n">
        <v>2195</v>
      </c>
      <c r="B2260" s="0" t="n">
        <v>0.21295</v>
      </c>
      <c r="C2260" s="0" t="n">
        <v>0.746763</v>
      </c>
      <c r="D2260" s="0" t="n">
        <v>0.784401</v>
      </c>
      <c r="E2260" s="0" t="n">
        <v>1.15419</v>
      </c>
      <c r="F2260" s="0" t="n">
        <v>0.127595</v>
      </c>
      <c r="G2260" s="0" t="n">
        <f aca="false">12*Inputs!$B$6*(MIN(1,$H$50*$C2260)*(ic*Inputs!$C$6+pS+fee_fx*Inputs!$D$6-cost_acc-cost_wd*Inputs!$E$6*$E2260-cost_fx*Inputs!$D$6-$F2260)+(1-MIN(1,$H$50*$C2260))*(1-MIN(1,Inputs!$G$6*$D2260)*churn_nonbuyers)*(ic*Inputs!$C$6+fee_wd*Inputs!$E$6*(1-$B2260)+fee_fx*Inputs!$D$6-cost_acc-cost_wd*Inputs!$E$6*(1-$B2260)-cost_fx*Inputs!$D$6))</f>
        <v>204456.834553041</v>
      </c>
      <c r="H2260" s="0" t="n">
        <f aca="false">12*Inputs!$B$7*(MIN(1,$H$51*$C2260)*(ic*Inputs!$C$7+pE+fee_fx*Inputs!$D$7-cost_acc-cost_wd*Inputs!$E$7*$E2260-cost_fx*Inputs!$D$7-$F2260)+(1-MIN(1,$H$51*$C2260))*(1-MIN(1,Inputs!$G$7*$D2260)*churn_nonbuyers)*(ic*Inputs!$C$7+fee_wd*Inputs!$E$7*(1-$B2260)+fee_fx*Inputs!$D$7-cost_acc-cost_wd*Inputs!$E$7*(1-$B2260)-cost_fx*Inputs!$D$7))</f>
        <v>399377.609062657</v>
      </c>
      <c r="I2260" s="0" t="n">
        <f aca="false">12*Inputs!$B$8*(MIN(1,$H$52*$C2260)*(ic*Inputs!$C$8+pT-cost_acc-cost_wd*Inputs!$E$8-cost_fx*Inputs!$D$8-cost_ins)+(1-MIN(1,$H$52*$C2260))*(1-MIN(1,Inputs!$G$8*$D2260)*churn_nonbuyers)*(ic*Inputs!$C$8+fee_wd*Inputs!$E$8*(1-$B2260)+fee_fx*Inputs!$D$8-cost_acc-cost_wd*Inputs!$E$8*(1-$B2260)-cost_fx*Inputs!$D$8))</f>
        <v>175685.65520278</v>
      </c>
      <c r="J2260" s="0" t="n">
        <f aca="false">G2260+H2260+I2260-fixed</f>
        <v>79520.0988184781</v>
      </c>
      <c r="K2260" s="0" t="n">
        <f aca="false">12*Inputs!$B$6*(1-MIN(1,Inputs!$G$6*$D2260)*churn_nonbuyers)*(ic*Inputs!$C$6+fee_wd*Inputs!$E$6*(1-$B2260)+fee_fx*Inputs!$D$6-cost_acc-cost_wd*Inputs!$E$6*(1-$B2260)-cost_fx*Inputs!$D$6)</f>
        <v>164231.11290924</v>
      </c>
      <c r="L2260" s="0" t="n">
        <f aca="false">12*Inputs!$B$7*(1-MIN(1,Inputs!$G$7*$D2260)*churn_nonbuyers)*(ic*Inputs!$C$7+fee_wd*Inputs!$E$7*(1-$B2260)+fee_fx*Inputs!$D$7-cost_acc-cost_wd*Inputs!$E$7*(1-$B2260)-cost_fx*Inputs!$D$7)</f>
        <v>363768.690497544</v>
      </c>
      <c r="M2260" s="0" t="n">
        <f aca="false">12*Inputs!$B$8*(1-MIN(1,Inputs!$G$8*$D2260)*churn_nonbuyers)*(ic*Inputs!$C$8+fee_wd*Inputs!$E$8*(1-$B2260)+fee_fx*Inputs!$D$8-cost_acc-cost_wd*Inputs!$E$8*(1-$B2260)-cost_fx*Inputs!$D$8)</f>
        <v>142570.94280312</v>
      </c>
      <c r="N2260" s="0" t="n">
        <f aca="false">K2260+L2260+I2260-fixed</f>
        <v>3685.45860956365</v>
      </c>
      <c r="O2260" s="0" t="n">
        <f aca="false">K2260+L2260+M2260-fixed</f>
        <v>-29429.2537900959</v>
      </c>
      <c r="P2260" s="0" t="n">
        <f aca="false">12*Inputs!$B$6*(1-MIN(1,Inputs!$F$6*$D2260))*(ic*Inputs!$C$6+flat_fee-cost_acc-cost_wd*Inputs!$E$6*$E2260-cost_fx*Inputs!$D$6)+12*Inputs!$B$7*(1-MIN(1,Inputs!$F$7*$D2260))*(ic*Inputs!$C$7+flat_fee-cost_acc-cost_wd*Inputs!$E$7*$E2260-cost_fx*Inputs!$D$7)+12*Inputs!$B$8*(1-MIN(1,Inputs!$F$8*$D2260))*(ic*Inputs!$C$8+flat_fee-cost_acc-cost_wd*Inputs!$E$8*$E2260-cost_fx*Inputs!$D$8)-fixed</f>
        <v>117465.8625176</v>
      </c>
    </row>
    <row r="2261" customFormat="false" ht="15" hidden="false" customHeight="false" outlineLevel="0" collapsed="false">
      <c r="A2261" s="0" t="n">
        <v>2196</v>
      </c>
      <c r="B2261" s="0" t="n">
        <v>0.26796</v>
      </c>
      <c r="C2261" s="0" t="n">
        <v>0.856341</v>
      </c>
      <c r="D2261" s="0" t="n">
        <v>1.045525</v>
      </c>
      <c r="E2261" s="0" t="n">
        <v>1.361692</v>
      </c>
      <c r="F2261" s="0" t="n">
        <v>0.192855</v>
      </c>
      <c r="G2261" s="0" t="n">
        <f aca="false">12*Inputs!$B$6*(MIN(1,$H$50*$C2261)*(ic*Inputs!$C$6+pS+fee_fx*Inputs!$D$6-cost_acc-cost_wd*Inputs!$E$6*$E2261-cost_fx*Inputs!$D$6-$F2261)+(1-MIN(1,$H$50*$C2261))*(1-MIN(1,Inputs!$G$6*$D2261)*churn_nonbuyers)*(ic*Inputs!$C$6+fee_wd*Inputs!$E$6*(1-$B2261)+fee_fx*Inputs!$D$6-cost_acc-cost_wd*Inputs!$E$6*(1-$B2261)-cost_fx*Inputs!$D$6))</f>
        <v>195905.926790008</v>
      </c>
      <c r="H2261" s="0" t="n">
        <f aca="false">12*Inputs!$B$7*(MIN(1,$H$51*$C2261)*(ic*Inputs!$C$7+pE+fee_fx*Inputs!$D$7-cost_acc-cost_wd*Inputs!$E$7*$E2261-cost_fx*Inputs!$D$7-$F2261)+(1-MIN(1,$H$51*$C2261))*(1-MIN(1,Inputs!$G$7*$D2261)*churn_nonbuyers)*(ic*Inputs!$C$7+fee_wd*Inputs!$E$7*(1-$B2261)+fee_fx*Inputs!$D$7-cost_acc-cost_wd*Inputs!$E$7*(1-$B2261)-cost_fx*Inputs!$D$7))</f>
        <v>373950.224661085</v>
      </c>
      <c r="I2261" s="0" t="n">
        <f aca="false">12*Inputs!$B$8*(MIN(1,$H$52*$C2261)*(ic*Inputs!$C$8+pT-cost_acc-cost_wd*Inputs!$E$8-cost_fx*Inputs!$D$8-cost_ins)+(1-MIN(1,$H$52*$C2261))*(1-MIN(1,Inputs!$G$8*$D2261)*churn_nonbuyers)*(ic*Inputs!$C$8+fee_wd*Inputs!$E$8*(1-$B2261)+fee_fx*Inputs!$D$8-cost_acc-cost_wd*Inputs!$E$8*(1-$B2261)-cost_fx*Inputs!$D$8))</f>
        <v>157111.487963926</v>
      </c>
      <c r="J2261" s="0" t="n">
        <f aca="false">G2261+H2261+I2261-fixed</f>
        <v>26967.6394150183</v>
      </c>
      <c r="K2261" s="0" t="n">
        <f aca="false">12*Inputs!$B$6*(1-MIN(1,Inputs!$G$6*$D2261)*churn_nonbuyers)*(ic*Inputs!$C$6+fee_wd*Inputs!$E$6*(1-$B2261)+fee_fx*Inputs!$D$6-cost_acc-cost_wd*Inputs!$E$6*(1-$B2261)-cost_fx*Inputs!$D$6)</f>
        <v>154492.0119288</v>
      </c>
      <c r="L2261" s="0" t="n">
        <f aca="false">12*Inputs!$B$7*(1-MIN(1,Inputs!$G$7*$D2261)*churn_nonbuyers)*(ic*Inputs!$C$7+fee_wd*Inputs!$E$7*(1-$B2261)+fee_fx*Inputs!$D$7-cost_acc-cost_wd*Inputs!$E$7*(1-$B2261)-cost_fx*Inputs!$D$7)</f>
        <v>353177.37595728</v>
      </c>
      <c r="M2261" s="0" t="n">
        <f aca="false">12*Inputs!$B$8*(1-MIN(1,Inputs!$G$8*$D2261)*churn_nonbuyers)*(ic*Inputs!$C$8+fee_wd*Inputs!$E$8*(1-$B2261)+fee_fx*Inputs!$D$8-cost_acc-cost_wd*Inputs!$E$8*(1-$B2261)-cost_fx*Inputs!$D$8)</f>
        <v>84069.7063344</v>
      </c>
      <c r="N2261" s="0" t="n">
        <f aca="false">K2261+L2261+I2261-fixed</f>
        <v>-35219.1241499943</v>
      </c>
      <c r="O2261" s="0" t="n">
        <f aca="false">K2261+L2261+M2261-fixed</f>
        <v>-108260.90577952</v>
      </c>
      <c r="P2261" s="0" t="n">
        <f aca="false">12*Inputs!$B$6*(1-MIN(1,Inputs!$F$6*$D2261))*(ic*Inputs!$C$6+flat_fee-cost_acc-cost_wd*Inputs!$E$6*$E2261-cost_fx*Inputs!$D$6)+12*Inputs!$B$7*(1-MIN(1,Inputs!$F$7*$D2261))*(ic*Inputs!$C$7+flat_fee-cost_acc-cost_wd*Inputs!$E$7*$E2261-cost_fx*Inputs!$D$7)+12*Inputs!$B$8*(1-MIN(1,Inputs!$F$8*$D2261))*(ic*Inputs!$C$8+flat_fee-cost_acc-cost_wd*Inputs!$E$8*$E2261-cost_fx*Inputs!$D$8)-fixed</f>
        <v>-107499.919408</v>
      </c>
    </row>
    <row r="2262" customFormat="false" ht="15" hidden="false" customHeight="false" outlineLevel="0" collapsed="false">
      <c r="A2262" s="0" t="n">
        <v>2197</v>
      </c>
      <c r="B2262" s="0" t="n">
        <v>0.130519</v>
      </c>
      <c r="C2262" s="0" t="n">
        <v>1.074055</v>
      </c>
      <c r="D2262" s="0" t="n">
        <v>1.210671</v>
      </c>
      <c r="E2262" s="0" t="n">
        <v>1.163346</v>
      </c>
      <c r="F2262" s="0" t="n">
        <v>0.181859</v>
      </c>
      <c r="G2262" s="0" t="n">
        <f aca="false">12*Inputs!$B$6*(MIN(1,$H$50*$C2262)*(ic*Inputs!$C$6+pS+fee_fx*Inputs!$D$6-cost_acc-cost_wd*Inputs!$E$6*$E2262-cost_fx*Inputs!$D$6-$F2262)+(1-MIN(1,$H$50*$C2262))*(1-MIN(1,Inputs!$G$6*$D2262)*churn_nonbuyers)*(ic*Inputs!$C$6+fee_wd*Inputs!$E$6*(1-$B2262)+fee_fx*Inputs!$D$6-cost_acc-cost_wd*Inputs!$E$6*(1-$B2262)-cost_fx*Inputs!$D$6))</f>
        <v>227380.749851015</v>
      </c>
      <c r="H2262" s="0" t="n">
        <f aca="false">12*Inputs!$B$7*(MIN(1,$H$51*$C2262)*(ic*Inputs!$C$7+pE+fee_fx*Inputs!$D$7-cost_acc-cost_wd*Inputs!$E$7*$E2262-cost_fx*Inputs!$D$7-$F2262)+(1-MIN(1,$H$51*$C2262))*(1-MIN(1,Inputs!$G$7*$D2262)*churn_nonbuyers)*(ic*Inputs!$C$7+fee_wd*Inputs!$E$7*(1-$B2262)+fee_fx*Inputs!$D$7-cost_acc-cost_wd*Inputs!$E$7*(1-$B2262)-cost_fx*Inputs!$D$7))</f>
        <v>414301.594392578</v>
      </c>
      <c r="I2262" s="0" t="n">
        <f aca="false">12*Inputs!$B$8*(MIN(1,$H$52*$C2262)*(ic*Inputs!$C$8+pT-cost_acc-cost_wd*Inputs!$E$8-cost_fx*Inputs!$D$8-cost_ins)+(1-MIN(1,$H$52*$C2262))*(1-MIN(1,Inputs!$G$8*$D2262)*churn_nonbuyers)*(ic*Inputs!$C$8+fee_wd*Inputs!$E$8*(1-$B2262)+fee_fx*Inputs!$D$8-cost_acc-cost_wd*Inputs!$E$8*(1-$B2262)-cost_fx*Inputs!$D$8))</f>
        <v>166936.384664879</v>
      </c>
      <c r="J2262" s="0" t="n">
        <f aca="false">G2262+H2262+I2262-fixed</f>
        <v>108618.728908472</v>
      </c>
      <c r="K2262" s="0" t="n">
        <f aca="false">12*Inputs!$B$6*(1-MIN(1,Inputs!$G$6*$D2262)*churn_nonbuyers)*(ic*Inputs!$C$6+fee_wd*Inputs!$E$6*(1-$B2262)+fee_fx*Inputs!$D$6-cost_acc-cost_wd*Inputs!$E$6*(1-$B2262)-cost_fx*Inputs!$D$6)</f>
        <v>171739.412411393</v>
      </c>
      <c r="L2262" s="0" t="n">
        <f aca="false">12*Inputs!$B$7*(1-MIN(1,Inputs!$G$7*$D2262)*churn_nonbuyers)*(ic*Inputs!$C$7+fee_wd*Inputs!$E$7*(1-$B2262)+fee_fx*Inputs!$D$7-cost_acc-cost_wd*Inputs!$E$7*(1-$B2262)-cost_fx*Inputs!$D$7)</f>
        <v>370443.614838836</v>
      </c>
      <c r="M2262" s="0" t="n">
        <f aca="false">12*Inputs!$B$8*(1-MIN(1,Inputs!$G$8*$D2262)*churn_nonbuyers)*(ic*Inputs!$C$8+fee_wd*Inputs!$E$8*(1-$B2262)+fee_fx*Inputs!$D$8-cost_acc-cost_wd*Inputs!$E$8*(1-$B2262)-cost_fx*Inputs!$D$8)</f>
        <v>48830.3010131664</v>
      </c>
      <c r="N2262" s="0" t="n">
        <f aca="false">K2262+L2262+I2262-fixed</f>
        <v>9119.4119151074</v>
      </c>
      <c r="O2262" s="0" t="n">
        <f aca="false">K2262+L2262+M2262-fixed</f>
        <v>-108986.671736605</v>
      </c>
      <c r="P2262" s="0" t="n">
        <f aca="false">12*Inputs!$B$6*(1-MIN(1,Inputs!$F$6*$D2262))*(ic*Inputs!$C$6+flat_fee-cost_acc-cost_wd*Inputs!$E$6*$E2262-cost_fx*Inputs!$D$6)+12*Inputs!$B$7*(1-MIN(1,Inputs!$F$7*$D2262))*(ic*Inputs!$C$7+flat_fee-cost_acc-cost_wd*Inputs!$E$7*$E2262-cost_fx*Inputs!$D$7)+12*Inputs!$B$8*(1-MIN(1,Inputs!$F$8*$D2262))*(ic*Inputs!$C$8+flat_fee-cost_acc-cost_wd*Inputs!$E$8*$E2262-cost_fx*Inputs!$D$8)-fixed</f>
        <v>-110637.80404816</v>
      </c>
    </row>
    <row r="2263" customFormat="false" ht="15" hidden="false" customHeight="false" outlineLevel="0" collapsed="false">
      <c r="A2263" s="0" t="n">
        <v>2198</v>
      </c>
      <c r="B2263" s="0" t="n">
        <v>0.07307</v>
      </c>
      <c r="C2263" s="0" t="n">
        <v>0.765279</v>
      </c>
      <c r="D2263" s="0" t="n">
        <v>1.221619</v>
      </c>
      <c r="E2263" s="0" t="n">
        <v>1.252233</v>
      </c>
      <c r="F2263" s="0" t="n">
        <v>0.100185</v>
      </c>
      <c r="G2263" s="0" t="n">
        <f aca="false">12*Inputs!$B$6*(MIN(1,$H$50*$C2263)*(ic*Inputs!$C$6+pS+fee_fx*Inputs!$D$6-cost_acc-cost_wd*Inputs!$E$6*$E2263-cost_fx*Inputs!$D$6-$F2263)+(1-MIN(1,$H$50*$C2263))*(1-MIN(1,Inputs!$G$6*$D2263)*churn_nonbuyers)*(ic*Inputs!$C$6+fee_wd*Inputs!$E$6*(1-$B2263)+fee_fx*Inputs!$D$6-cost_acc-cost_wd*Inputs!$E$6*(1-$B2263)-cost_fx*Inputs!$D$6))</f>
        <v>218455.330508871</v>
      </c>
      <c r="H2263" s="0" t="n">
        <f aca="false">12*Inputs!$B$7*(MIN(1,$H$51*$C2263)*(ic*Inputs!$C$7+pE+fee_fx*Inputs!$D$7-cost_acc-cost_wd*Inputs!$E$7*$E2263-cost_fx*Inputs!$D$7-$F2263)+(1-MIN(1,$H$51*$C2263))*(1-MIN(1,Inputs!$G$7*$D2263)*churn_nonbuyers)*(ic*Inputs!$C$7+fee_wd*Inputs!$E$7*(1-$B2263)+fee_fx*Inputs!$D$7-cost_acc-cost_wd*Inputs!$E$7*(1-$B2263)-cost_fx*Inputs!$D$7))</f>
        <v>402899.255376128</v>
      </c>
      <c r="I2263" s="0" t="n">
        <f aca="false">12*Inputs!$B$8*(MIN(1,$H$52*$C2263)*(ic*Inputs!$C$8+pT-cost_acc-cost_wd*Inputs!$E$8-cost_fx*Inputs!$D$8-cost_ins)+(1-MIN(1,$H$52*$C2263))*(1-MIN(1,Inputs!$G$8*$D2263)*churn_nonbuyers)*(ic*Inputs!$C$8+fee_wd*Inputs!$E$8*(1-$B2263)+fee_fx*Inputs!$D$8-cost_acc-cost_wd*Inputs!$E$8*(1-$B2263)-cost_fx*Inputs!$D$8))</f>
        <v>132028.874464347</v>
      </c>
      <c r="J2263" s="0" t="n">
        <f aca="false">G2263+H2263+I2263-fixed</f>
        <v>53383.4603493463</v>
      </c>
      <c r="K2263" s="0" t="n">
        <f aca="false">12*Inputs!$B$6*(1-MIN(1,Inputs!$G$6*$D2263)*churn_nonbuyers)*(ic*Inputs!$C$6+fee_wd*Inputs!$E$6*(1-$B2263)+fee_fx*Inputs!$D$6-cost_acc-cost_wd*Inputs!$E$6*(1-$B2263)-cost_fx*Inputs!$D$6)</f>
        <v>179406.699122376</v>
      </c>
      <c r="L2263" s="0" t="n">
        <f aca="false">12*Inputs!$B$7*(1-MIN(1,Inputs!$G$7*$D2263)*churn_nonbuyers)*(ic*Inputs!$C$7+fee_wd*Inputs!$E$7*(1-$B2263)+fee_fx*Inputs!$D$7-cost_acc-cost_wd*Inputs!$E$7*(1-$B2263)-cost_fx*Inputs!$D$7)</f>
        <v>378286.835761426</v>
      </c>
      <c r="M2263" s="0" t="n">
        <f aca="false">12*Inputs!$B$8*(1-MIN(1,Inputs!$G$8*$D2263)*churn_nonbuyers)*(ic*Inputs!$C$8+fee_wd*Inputs!$E$8*(1-$B2263)+fee_fx*Inputs!$D$8-cost_acc-cost_wd*Inputs!$E$8*(1-$B2263)-cost_fx*Inputs!$D$8)</f>
        <v>46776.391211088</v>
      </c>
      <c r="N2263" s="0" t="n">
        <f aca="false">K2263+L2263+I2263-fixed</f>
        <v>-10277.5906518516</v>
      </c>
      <c r="O2263" s="0" t="n">
        <f aca="false">K2263+L2263+M2263-fixed</f>
        <v>-95530.0739051104</v>
      </c>
      <c r="P2263" s="0" t="n">
        <f aca="false">12*Inputs!$B$6*(1-MIN(1,Inputs!$F$6*$D2263))*(ic*Inputs!$C$6+flat_fee-cost_acc-cost_wd*Inputs!$E$6*$E2263-cost_fx*Inputs!$D$6)+12*Inputs!$B$7*(1-MIN(1,Inputs!$F$7*$D2263))*(ic*Inputs!$C$7+flat_fee-cost_acc-cost_wd*Inputs!$E$7*$E2263-cost_fx*Inputs!$D$7)+12*Inputs!$B$8*(1-MIN(1,Inputs!$F$8*$D2263))*(ic*Inputs!$C$8+flat_fee-cost_acc-cost_wd*Inputs!$E$8*$E2263-cost_fx*Inputs!$D$8)-fixed</f>
        <v>-150053.90537752</v>
      </c>
    </row>
    <row r="2264" customFormat="false" ht="15" hidden="false" customHeight="false" outlineLevel="0" collapsed="false">
      <c r="A2264" s="0" t="n">
        <v>2199</v>
      </c>
      <c r="B2264" s="0" t="n">
        <v>0.216972</v>
      </c>
      <c r="C2264" s="0" t="n">
        <v>0.849993</v>
      </c>
      <c r="D2264" s="0" t="n">
        <v>0.965316</v>
      </c>
      <c r="E2264" s="0" t="n">
        <v>1.196064</v>
      </c>
      <c r="F2264" s="0" t="n">
        <v>0.078811</v>
      </c>
      <c r="G2264" s="0" t="n">
        <f aca="false">12*Inputs!$B$6*(MIN(1,$H$50*$C2264)*(ic*Inputs!$C$6+pS+fee_fx*Inputs!$D$6-cost_acc-cost_wd*Inputs!$E$6*$E2264-cost_fx*Inputs!$D$6-$F2264)+(1-MIN(1,$H$50*$C2264))*(1-MIN(1,Inputs!$G$6*$D2264)*churn_nonbuyers)*(ic*Inputs!$C$6+fee_wd*Inputs!$E$6*(1-$B2264)+fee_fx*Inputs!$D$6-cost_acc-cost_wd*Inputs!$E$6*(1-$B2264)-cost_fx*Inputs!$D$6))</f>
        <v>208198.001469698</v>
      </c>
      <c r="H2264" s="0" t="n">
        <f aca="false">12*Inputs!$B$7*(MIN(1,$H$51*$C2264)*(ic*Inputs!$C$7+pE+fee_fx*Inputs!$D$7-cost_acc-cost_wd*Inputs!$E$7*$E2264-cost_fx*Inputs!$D$7-$F2264)+(1-MIN(1,$H$51*$C2264))*(1-MIN(1,Inputs!$G$7*$D2264)*churn_nonbuyers)*(ic*Inputs!$C$7+fee_wd*Inputs!$E$7*(1-$B2264)+fee_fx*Inputs!$D$7-cost_acc-cost_wd*Inputs!$E$7*(1-$B2264)-cost_fx*Inputs!$D$7))</f>
        <v>400882.58959294</v>
      </c>
      <c r="I2264" s="0" t="n">
        <f aca="false">12*Inputs!$B$8*(MIN(1,$H$52*$C2264)*(ic*Inputs!$C$8+pT-cost_acc-cost_wd*Inputs!$E$8-cost_fx*Inputs!$D$8-cost_ins)+(1-MIN(1,$H$52*$C2264))*(1-MIN(1,Inputs!$G$8*$D2264)*churn_nonbuyers)*(ic*Inputs!$C$8+fee_wd*Inputs!$E$8*(1-$B2264)+fee_fx*Inputs!$D$8-cost_acc-cost_wd*Inputs!$E$8*(1-$B2264)-cost_fx*Inputs!$D$8))</f>
        <v>164021.169090818</v>
      </c>
      <c r="J2264" s="0" t="n">
        <f aca="false">G2264+H2264+I2264-fixed</f>
        <v>73101.7601534567</v>
      </c>
      <c r="K2264" s="0" t="n">
        <f aca="false">12*Inputs!$B$6*(1-MIN(1,Inputs!$G$6*$D2264)*churn_nonbuyers)*(ic*Inputs!$C$6+fee_wd*Inputs!$E$6*(1-$B2264)+fee_fx*Inputs!$D$6-cost_acc-cost_wd*Inputs!$E$6*(1-$B2264)-cost_fx*Inputs!$D$6)</f>
        <v>162133.661830694</v>
      </c>
      <c r="L2264" s="0" t="n">
        <f aca="false">12*Inputs!$B$7*(1-MIN(1,Inputs!$G$7*$D2264)*churn_nonbuyers)*(ic*Inputs!$C$7+fee_wd*Inputs!$E$7*(1-$B2264)+fee_fx*Inputs!$D$7-cost_acc-cost_wd*Inputs!$E$7*(1-$B2264)-cost_fx*Inputs!$D$7)</f>
        <v>361184.378730417</v>
      </c>
      <c r="M2264" s="0" t="n">
        <f aca="false">12*Inputs!$B$8*(1-MIN(1,Inputs!$G$8*$D2264)*churn_nonbuyers)*(ic*Inputs!$C$8+fee_wd*Inputs!$E$8*(1-$B2264)+fee_fx*Inputs!$D$8-cost_acc-cost_wd*Inputs!$E$8*(1-$B2264)-cost_fx*Inputs!$D$8)</f>
        <v>102467.348169907</v>
      </c>
      <c r="N2264" s="0" t="n">
        <f aca="false">K2264+L2264+I2264-fixed</f>
        <v>-12660.7903480704</v>
      </c>
      <c r="O2264" s="0" t="n">
        <f aca="false">K2264+L2264+M2264-fixed</f>
        <v>-74214.6112689817</v>
      </c>
      <c r="P2264" s="0" t="n">
        <f aca="false">12*Inputs!$B$6*(1-MIN(1,Inputs!$F$6*$D2264))*(ic*Inputs!$C$6+flat_fee-cost_acc-cost_wd*Inputs!$E$6*$E2264-cost_fx*Inputs!$D$6)+12*Inputs!$B$7*(1-MIN(1,Inputs!$F$7*$D2264))*(ic*Inputs!$C$7+flat_fee-cost_acc-cost_wd*Inputs!$E$7*$E2264-cost_fx*Inputs!$D$7)+12*Inputs!$B$8*(1-MIN(1,Inputs!$F$8*$D2264))*(ic*Inputs!$C$8+flat_fee-cost_acc-cost_wd*Inputs!$E$8*$E2264-cost_fx*Inputs!$D$8)-fixed</f>
        <v>3699.5626457599</v>
      </c>
    </row>
    <row r="2265" customFormat="false" ht="15" hidden="false" customHeight="false" outlineLevel="0" collapsed="false">
      <c r="A2265" s="0" t="n">
        <v>2200</v>
      </c>
      <c r="B2265" s="0" t="n">
        <v>0.558123</v>
      </c>
      <c r="C2265" s="0" t="n">
        <v>0.871204</v>
      </c>
      <c r="D2265" s="0" t="n">
        <v>1.759587</v>
      </c>
      <c r="E2265" s="0" t="n">
        <v>1.082709</v>
      </c>
      <c r="F2265" s="0" t="n">
        <v>0.111619</v>
      </c>
      <c r="G2265" s="0" t="n">
        <f aca="false">12*Inputs!$B$6*(MIN(1,$H$50*$C2265)*(ic*Inputs!$C$6+pS+fee_fx*Inputs!$D$6-cost_acc-cost_wd*Inputs!$E$6*$E2265-cost_fx*Inputs!$D$6-$F2265)+(1-MIN(1,$H$50*$C2265))*(1-MIN(1,Inputs!$G$6*$D2265)*churn_nonbuyers)*(ic*Inputs!$C$6+fee_wd*Inputs!$E$6*(1-$B2265)+fee_fx*Inputs!$D$6-cost_acc-cost_wd*Inputs!$E$6*(1-$B2265)-cost_fx*Inputs!$D$6))</f>
        <v>162989.331998608</v>
      </c>
      <c r="H2265" s="0" t="n">
        <f aca="false">12*Inputs!$B$7*(MIN(1,$H$51*$C2265)*(ic*Inputs!$C$7+pE+fee_fx*Inputs!$D$7-cost_acc-cost_wd*Inputs!$E$7*$E2265-cost_fx*Inputs!$D$7-$F2265)+(1-MIN(1,$H$51*$C2265))*(1-MIN(1,Inputs!$G$7*$D2265)*churn_nonbuyers)*(ic*Inputs!$C$7+fee_wd*Inputs!$E$7*(1-$B2265)+fee_fx*Inputs!$D$7-cost_acc-cost_wd*Inputs!$E$7*(1-$B2265)-cost_fx*Inputs!$D$7))</f>
        <v>375512.288662606</v>
      </c>
      <c r="I2265" s="0" t="n">
        <f aca="false">12*Inputs!$B$8*(MIN(1,$H$52*$C2265)*(ic*Inputs!$C$8+pT-cost_acc-cost_wd*Inputs!$E$8-cost_fx*Inputs!$D$8-cost_ins)+(1-MIN(1,$H$52*$C2265))*(1-MIN(1,Inputs!$G$8*$D2265)*churn_nonbuyers)*(ic*Inputs!$C$8+fee_wd*Inputs!$E$8*(1-$B2265)+fee_fx*Inputs!$D$8-cost_acc-cost_wd*Inputs!$E$8*(1-$B2265)-cost_fx*Inputs!$D$8))</f>
        <v>125578.829376</v>
      </c>
      <c r="J2265" s="0" t="n">
        <f aca="false">G2265+H2265+I2265-fixed</f>
        <v>-35919.5499627859</v>
      </c>
      <c r="K2265" s="0" t="n">
        <f aca="false">12*Inputs!$B$6*(1-MIN(1,Inputs!$G$6*$D2265)*churn_nonbuyers)*(ic*Inputs!$C$6+fee_wd*Inputs!$E$6*(1-$B2265)+fee_fx*Inputs!$D$6-cost_acc-cost_wd*Inputs!$E$6*(1-$B2265)-cost_fx*Inputs!$D$6)</f>
        <v>110564.526061447</v>
      </c>
      <c r="L2265" s="0" t="n">
        <f aca="false">12*Inputs!$B$7*(1-MIN(1,Inputs!$G$7*$D2265)*churn_nonbuyers)*(ic*Inputs!$C$7+fee_wd*Inputs!$E$7*(1-$B2265)+fee_fx*Inputs!$D$7-cost_acc-cost_wd*Inputs!$E$7*(1-$B2265)-cost_fx*Inputs!$D$7)</f>
        <v>305788.848660868</v>
      </c>
      <c r="M2265" s="0" t="n">
        <f aca="false">12*Inputs!$B$8*(1-MIN(1,Inputs!$G$8*$D2265)*churn_nonbuyers)*(ic*Inputs!$C$8+fee_wd*Inputs!$E$8*(1-$B2265)+fee_fx*Inputs!$D$8-cost_acc-cost_wd*Inputs!$E$8*(1-$B2265)-cost_fx*Inputs!$D$8)</f>
        <v>0</v>
      </c>
      <c r="N2265" s="0" t="n">
        <f aca="false">K2265+L2265+I2265-fixed</f>
        <v>-158067.795901684</v>
      </c>
      <c r="O2265" s="0" t="n">
        <f aca="false">K2265+L2265+M2265-fixed</f>
        <v>-283646.625277684</v>
      </c>
      <c r="P2265" s="0" t="n">
        <f aca="false">12*Inputs!$B$6*(1-MIN(1,Inputs!$F$6*$D2265))*(ic*Inputs!$C$6+flat_fee-cost_acc-cost_wd*Inputs!$E$6*$E2265-cost_fx*Inputs!$D$6)+12*Inputs!$B$7*(1-MIN(1,Inputs!$F$7*$D2265))*(ic*Inputs!$C$7+flat_fee-cost_acc-cost_wd*Inputs!$E$7*$E2265-cost_fx*Inputs!$D$7)+12*Inputs!$B$8*(1-MIN(1,Inputs!$F$8*$D2265))*(ic*Inputs!$C$8+flat_fee-cost_acc-cost_wd*Inputs!$E$8*$E2265-cost_fx*Inputs!$D$8)-fixed</f>
        <v>-378532.74225208</v>
      </c>
    </row>
    <row r="2266" customFormat="false" ht="15" hidden="false" customHeight="false" outlineLevel="0" collapsed="false">
      <c r="A2266" s="0" t="n">
        <v>2201</v>
      </c>
      <c r="B2266" s="0" t="n">
        <v>0.142351</v>
      </c>
      <c r="C2266" s="0" t="n">
        <v>0.941351</v>
      </c>
      <c r="D2266" s="0" t="n">
        <v>1.169308</v>
      </c>
      <c r="E2266" s="0" t="n">
        <v>1.037656</v>
      </c>
      <c r="F2266" s="0" t="n">
        <v>0.092047</v>
      </c>
      <c r="G2266" s="0" t="n">
        <f aca="false">12*Inputs!$B$6*(MIN(1,$H$50*$C2266)*(ic*Inputs!$C$6+pS+fee_fx*Inputs!$D$6-cost_acc-cost_wd*Inputs!$E$6*$E2266-cost_fx*Inputs!$D$6-$F2266)+(1-MIN(1,$H$50*$C2266))*(1-MIN(1,Inputs!$G$6*$D2266)*churn_nonbuyers)*(ic*Inputs!$C$6+fee_wd*Inputs!$E$6*(1-$B2266)+fee_fx*Inputs!$D$6-cost_acc-cost_wd*Inputs!$E$6*(1-$B2266)-cost_fx*Inputs!$D$6))</f>
        <v>224046.204975191</v>
      </c>
      <c r="H2266" s="0" t="n">
        <f aca="false">12*Inputs!$B$7*(MIN(1,$H$51*$C2266)*(ic*Inputs!$C$7+pE+fee_fx*Inputs!$D$7-cost_acc-cost_wd*Inputs!$E$7*$E2266-cost_fx*Inputs!$D$7-$F2266)+(1-MIN(1,$H$51*$C2266))*(1-MIN(1,Inputs!$G$7*$D2266)*churn_nonbuyers)*(ic*Inputs!$C$7+fee_wd*Inputs!$E$7*(1-$B2266)+fee_fx*Inputs!$D$7-cost_acc-cost_wd*Inputs!$E$7*(1-$B2266)-cost_fx*Inputs!$D$7))</f>
        <v>426655.208249185</v>
      </c>
      <c r="I2266" s="0" t="n">
        <f aca="false">12*Inputs!$B$8*(MIN(1,$H$52*$C2266)*(ic*Inputs!$C$8+pT-cost_acc-cost_wd*Inputs!$E$8-cost_fx*Inputs!$D$8-cost_ins)+(1-MIN(1,$H$52*$C2266))*(1-MIN(1,Inputs!$G$8*$D2266)*churn_nonbuyers)*(ic*Inputs!$C$8+fee_wd*Inputs!$E$8*(1-$B2266)+fee_fx*Inputs!$D$8-cost_acc-cost_wd*Inputs!$E$8*(1-$B2266)-cost_fx*Inputs!$D$8))</f>
        <v>155470.038169975</v>
      </c>
      <c r="J2266" s="0" t="n">
        <f aca="false">G2266+H2266+I2266-fixed</f>
        <v>106171.451394352</v>
      </c>
      <c r="K2266" s="0" t="n">
        <f aca="false">12*Inputs!$B$6*(1-MIN(1,Inputs!$G$6*$D2266)*churn_nonbuyers)*(ic*Inputs!$C$6+fee_wd*Inputs!$E$6*(1-$B2266)+fee_fx*Inputs!$D$6-cost_acc-cost_wd*Inputs!$E$6*(1-$B2266)-cost_fx*Inputs!$D$6)</f>
        <v>170513.286934378</v>
      </c>
      <c r="L2266" s="0" t="n">
        <f aca="false">12*Inputs!$B$7*(1-MIN(1,Inputs!$G$7*$D2266)*churn_nonbuyers)*(ic*Inputs!$C$7+fee_wd*Inputs!$E$7*(1-$B2266)+fee_fx*Inputs!$D$7-cost_acc-cost_wd*Inputs!$E$7*(1-$B2266)-cost_fx*Inputs!$D$7)</f>
        <v>369276.579776627</v>
      </c>
      <c r="M2266" s="0" t="n">
        <f aca="false">12*Inputs!$B$8*(1-MIN(1,Inputs!$G$8*$D2266)*churn_nonbuyers)*(ic*Inputs!$C$8+fee_wd*Inputs!$E$8*(1-$B2266)+fee_fx*Inputs!$D$8-cost_acc-cost_wd*Inputs!$E$8*(1-$B2266)-cost_fx*Inputs!$D$8)</f>
        <v>57996.4528404288</v>
      </c>
      <c r="N2266" s="0" t="n">
        <f aca="false">K2266+L2266+I2266-fixed</f>
        <v>-4740.0951190202</v>
      </c>
      <c r="O2266" s="0" t="n">
        <f aca="false">K2266+L2266+M2266-fixed</f>
        <v>-102213.680448567</v>
      </c>
      <c r="P2266" s="0" t="n">
        <f aca="false">12*Inputs!$B$6*(1-MIN(1,Inputs!$F$6*$D2266))*(ic*Inputs!$C$6+flat_fee-cost_acc-cost_wd*Inputs!$E$6*$E2266-cost_fx*Inputs!$D$6)+12*Inputs!$B$7*(1-MIN(1,Inputs!$F$7*$D2266))*(ic*Inputs!$C$7+flat_fee-cost_acc-cost_wd*Inputs!$E$7*$E2266-cost_fx*Inputs!$D$7)+12*Inputs!$B$8*(1-MIN(1,Inputs!$F$8*$D2266))*(ic*Inputs!$C$8+flat_fee-cost_acc-cost_wd*Inputs!$E$8*$E2266-cost_fx*Inputs!$D$8)-fixed</f>
        <v>-39742.8029324799</v>
      </c>
    </row>
    <row r="2267" customFormat="false" ht="15" hidden="false" customHeight="false" outlineLevel="0" collapsed="false">
      <c r="A2267" s="0" t="n">
        <v>2202</v>
      </c>
      <c r="B2267" s="0" t="n">
        <v>0.311214</v>
      </c>
      <c r="C2267" s="0" t="n">
        <v>1.015497</v>
      </c>
      <c r="D2267" s="0" t="n">
        <v>0.829225</v>
      </c>
      <c r="E2267" s="0" t="n">
        <v>1.094628</v>
      </c>
      <c r="F2267" s="0" t="n">
        <v>0.25534</v>
      </c>
      <c r="G2267" s="0" t="n">
        <f aca="false">12*Inputs!$B$6*(MIN(1,$H$50*$C2267)*(ic*Inputs!$C$6+pS+fee_fx*Inputs!$D$6-cost_acc-cost_wd*Inputs!$E$6*$E2267-cost_fx*Inputs!$D$6-$F2267)+(1-MIN(1,$H$50*$C2267))*(1-MIN(1,Inputs!$G$6*$D2267)*churn_nonbuyers)*(ic*Inputs!$C$6+fee_wd*Inputs!$E$6*(1-$B2267)+fee_fx*Inputs!$D$6-cost_acc-cost_wd*Inputs!$E$6*(1-$B2267)-cost_fx*Inputs!$D$6))</f>
        <v>204523.95662372</v>
      </c>
      <c r="H2267" s="0" t="n">
        <f aca="false">12*Inputs!$B$7*(MIN(1,$H$51*$C2267)*(ic*Inputs!$C$7+pE+fee_fx*Inputs!$D$7-cost_acc-cost_wd*Inputs!$E$7*$E2267-cost_fx*Inputs!$D$7-$F2267)+(1-MIN(1,$H$51*$C2267))*(1-MIN(1,Inputs!$G$7*$D2267)*churn_nonbuyers)*(ic*Inputs!$C$7+fee_wd*Inputs!$E$7*(1-$B2267)+fee_fx*Inputs!$D$7-cost_acc-cost_wd*Inputs!$E$7*(1-$B2267)-cost_fx*Inputs!$D$7))</f>
        <v>403197.011296098</v>
      </c>
      <c r="I2267" s="0" t="n">
        <f aca="false">12*Inputs!$B$8*(MIN(1,$H$52*$C2267)*(ic*Inputs!$C$8+pT-cost_acc-cost_wd*Inputs!$E$8-cost_fx*Inputs!$D$8-cost_ins)+(1-MIN(1,$H$52*$C2267))*(1-MIN(1,Inputs!$G$8*$D2267)*churn_nonbuyers)*(ic*Inputs!$C$8+fee_wd*Inputs!$E$8*(1-$B2267)+fee_fx*Inputs!$D$8-cost_acc-cost_wd*Inputs!$E$8*(1-$B2267)-cost_fx*Inputs!$D$8))</f>
        <v>184161.718546428</v>
      </c>
      <c r="J2267" s="0" t="n">
        <f aca="false">G2267+H2267+I2267-fixed</f>
        <v>91882.6864662461</v>
      </c>
      <c r="K2267" s="0" t="n">
        <f aca="false">12*Inputs!$B$6*(1-MIN(1,Inputs!$G$6*$D2267)*churn_nonbuyers)*(ic*Inputs!$C$6+fee_wd*Inputs!$E$6*(1-$B2267)+fee_fx*Inputs!$D$6-cost_acc-cost_wd*Inputs!$E$6*(1-$B2267)-cost_fx*Inputs!$D$6)</f>
        <v>150284.67428988</v>
      </c>
      <c r="L2267" s="0" t="n">
        <f aca="false">12*Inputs!$B$7*(1-MIN(1,Inputs!$G$7*$D2267)*churn_nonbuyers)*(ic*Inputs!$C$7+fee_wd*Inputs!$E$7*(1-$B2267)+fee_fx*Inputs!$D$7-cost_acc-cost_wd*Inputs!$E$7*(1-$B2267)-cost_fx*Inputs!$D$7)</f>
        <v>349469.725373928</v>
      </c>
      <c r="M2267" s="0" t="n">
        <f aca="false">12*Inputs!$B$8*(1-MIN(1,Inputs!$G$8*$D2267)*churn_nonbuyers)*(ic*Inputs!$C$8+fee_wd*Inputs!$E$8*(1-$B2267)+fee_fx*Inputs!$D$8-cost_acc-cost_wd*Inputs!$E$8*(1-$B2267)-cost_fx*Inputs!$D$8)</f>
        <v>130671.43201944</v>
      </c>
      <c r="N2267" s="0" t="n">
        <f aca="false">K2267+L2267+I2267-fixed</f>
        <v>-16083.8817897637</v>
      </c>
      <c r="O2267" s="0" t="n">
        <f aca="false">K2267+L2267+M2267-fixed</f>
        <v>-69574.168316752</v>
      </c>
      <c r="P2267" s="0" t="n">
        <f aca="false">12*Inputs!$B$6*(1-MIN(1,Inputs!$F$6*$D2267))*(ic*Inputs!$C$6+flat_fee-cost_acc-cost_wd*Inputs!$E$6*$E2267-cost_fx*Inputs!$D$6)+12*Inputs!$B$7*(1-MIN(1,Inputs!$F$7*$D2267))*(ic*Inputs!$C$7+flat_fee-cost_acc-cost_wd*Inputs!$E$7*$E2267-cost_fx*Inputs!$D$7)+12*Inputs!$B$8*(1-MIN(1,Inputs!$F$8*$D2267))*(ic*Inputs!$C$8+flat_fee-cost_acc-cost_wd*Inputs!$E$8*$E2267-cost_fx*Inputs!$D$8)-fixed</f>
        <v>122019.084992</v>
      </c>
    </row>
    <row r="2268" customFormat="false" ht="15" hidden="false" customHeight="false" outlineLevel="0" collapsed="false">
      <c r="A2268" s="0" t="n">
        <v>2203</v>
      </c>
      <c r="B2268" s="0" t="n">
        <v>0.504405</v>
      </c>
      <c r="C2268" s="0" t="n">
        <v>0.981566</v>
      </c>
      <c r="D2268" s="0" t="n">
        <v>0.87873</v>
      </c>
      <c r="E2268" s="0" t="n">
        <v>1.281295</v>
      </c>
      <c r="F2268" s="0" t="n">
        <v>0.399946</v>
      </c>
      <c r="G2268" s="0" t="n">
        <f aca="false">12*Inputs!$B$6*(MIN(1,$H$50*$C2268)*(ic*Inputs!$C$6+pS+fee_fx*Inputs!$D$6-cost_acc-cost_wd*Inputs!$E$6*$E2268-cost_fx*Inputs!$D$6-$F2268)+(1-MIN(1,$H$50*$C2268))*(1-MIN(1,Inputs!$G$6*$D2268)*churn_nonbuyers)*(ic*Inputs!$C$6+fee_wd*Inputs!$E$6*(1-$B2268)+fee_fx*Inputs!$D$6-cost_acc-cost_wd*Inputs!$E$6*(1-$B2268)-cost_fx*Inputs!$D$6))</f>
        <v>170353.549952541</v>
      </c>
      <c r="H2268" s="0" t="n">
        <f aca="false">12*Inputs!$B$7*(MIN(1,$H$51*$C2268)*(ic*Inputs!$C$7+pE+fee_fx*Inputs!$D$7-cost_acc-cost_wd*Inputs!$E$7*$E2268-cost_fx*Inputs!$D$7-$F2268)+(1-MIN(1,$H$51*$C2268))*(1-MIN(1,Inputs!$G$7*$D2268)*churn_nonbuyers)*(ic*Inputs!$C$7+fee_wd*Inputs!$E$7*(1-$B2268)+fee_fx*Inputs!$D$7-cost_acc-cost_wd*Inputs!$E$7*(1-$B2268)-cost_fx*Inputs!$D$7))</f>
        <v>355343.737054038</v>
      </c>
      <c r="I2268" s="0" t="n">
        <f aca="false">12*Inputs!$B$8*(MIN(1,$H$52*$C2268)*(ic*Inputs!$C$8+pT-cost_acc-cost_wd*Inputs!$E$8-cost_fx*Inputs!$D$8-cost_ins)+(1-MIN(1,$H$52*$C2268))*(1-MIN(1,Inputs!$G$8*$D2268)*churn_nonbuyers)*(ic*Inputs!$C$8+fee_wd*Inputs!$E$8*(1-$B2268)+fee_fx*Inputs!$D$8-cost_acc-cost_wd*Inputs!$E$8*(1-$B2268)-cost_fx*Inputs!$D$8))</f>
        <v>177880.394058793</v>
      </c>
      <c r="J2268" s="0" t="n">
        <f aca="false">G2268+H2268+I2268-fixed</f>
        <v>3577.68106537266</v>
      </c>
      <c r="K2268" s="0" t="n">
        <f aca="false">12*Inputs!$B$6*(1-MIN(1,Inputs!$G$6*$D2268)*churn_nonbuyers)*(ic*Inputs!$C$6+fee_wd*Inputs!$E$6*(1-$B2268)+fee_fx*Inputs!$D$6-cost_acc-cost_wd*Inputs!$E$6*(1-$B2268)-cost_fx*Inputs!$D$6)</f>
        <v>123299.37940068</v>
      </c>
      <c r="L2268" s="0" t="n">
        <f aca="false">12*Inputs!$B$7*(1-MIN(1,Inputs!$G$7*$D2268)*churn_nonbuyers)*(ic*Inputs!$C$7+fee_wd*Inputs!$E$7*(1-$B2268)+fee_fx*Inputs!$D$7-cost_acc-cost_wd*Inputs!$E$7*(1-$B2268)-cost_fx*Inputs!$D$7)</f>
        <v>321851.340600408</v>
      </c>
      <c r="M2268" s="0" t="n">
        <f aca="false">12*Inputs!$B$8*(1-MIN(1,Inputs!$G$8*$D2268)*churn_nonbuyers)*(ic*Inputs!$C$8+fee_wd*Inputs!$E$8*(1-$B2268)+fee_fx*Inputs!$D$8-cost_acc-cost_wd*Inputs!$E$8*(1-$B2268)-cost_fx*Inputs!$D$8)</f>
        <v>116309.05266984</v>
      </c>
      <c r="N2268" s="0" t="n">
        <f aca="false">K2268+L2268+I2268-fixed</f>
        <v>-76968.8859401189</v>
      </c>
      <c r="O2268" s="0" t="n">
        <f aca="false">K2268+L2268+M2268-fixed</f>
        <v>-138540.227329072</v>
      </c>
      <c r="P2268" s="0" t="n">
        <f aca="false">12*Inputs!$B$6*(1-MIN(1,Inputs!$F$6*$D2268))*(ic*Inputs!$C$6+flat_fee-cost_acc-cost_wd*Inputs!$E$6*$E2268-cost_fx*Inputs!$D$6)+12*Inputs!$B$7*(1-MIN(1,Inputs!$F$7*$D2268))*(ic*Inputs!$C$7+flat_fee-cost_acc-cost_wd*Inputs!$E$7*$E2268-cost_fx*Inputs!$D$7)+12*Inputs!$B$8*(1-MIN(1,Inputs!$F$8*$D2268))*(ic*Inputs!$C$8+flat_fee-cost_acc-cost_wd*Inputs!$E$8*$E2268-cost_fx*Inputs!$D$8)-fixed</f>
        <v>9153.07384399988</v>
      </c>
    </row>
    <row r="2269" customFormat="false" ht="15" hidden="false" customHeight="false" outlineLevel="0" collapsed="false">
      <c r="A2269" s="0" t="n">
        <v>2204</v>
      </c>
      <c r="B2269" s="0" t="n">
        <v>0.430134</v>
      </c>
      <c r="C2269" s="0" t="n">
        <v>1.069525</v>
      </c>
      <c r="D2269" s="0" t="n">
        <v>0.816855</v>
      </c>
      <c r="E2269" s="0" t="n">
        <v>1.167642</v>
      </c>
      <c r="F2269" s="0" t="n">
        <v>0.110943</v>
      </c>
      <c r="G2269" s="0" t="n">
        <f aca="false">12*Inputs!$B$6*(MIN(1,$H$50*$C2269)*(ic*Inputs!$C$6+pS+fee_fx*Inputs!$D$6-cost_acc-cost_wd*Inputs!$E$6*$E2269-cost_fx*Inputs!$D$6-$F2269)+(1-MIN(1,$H$50*$C2269))*(1-MIN(1,Inputs!$G$6*$D2269)*churn_nonbuyers)*(ic*Inputs!$C$6+fee_wd*Inputs!$E$6*(1-$B2269)+fee_fx*Inputs!$D$6-cost_acc-cost_wd*Inputs!$E$6*(1-$B2269)-cost_fx*Inputs!$D$6))</f>
        <v>194237.653345348</v>
      </c>
      <c r="H2269" s="0" t="n">
        <f aca="false">12*Inputs!$B$7*(MIN(1,$H$51*$C2269)*(ic*Inputs!$C$7+pE+fee_fx*Inputs!$D$7-cost_acc-cost_wd*Inputs!$E$7*$E2269-cost_fx*Inputs!$D$7-$F2269)+(1-MIN(1,$H$51*$C2269))*(1-MIN(1,Inputs!$G$7*$D2269)*churn_nonbuyers)*(ic*Inputs!$C$7+fee_wd*Inputs!$E$7*(1-$B2269)+fee_fx*Inputs!$D$7-cost_acc-cost_wd*Inputs!$E$7*(1-$B2269)-cost_fx*Inputs!$D$7))</f>
        <v>396472.77480136</v>
      </c>
      <c r="I2269" s="0" t="n">
        <f aca="false">12*Inputs!$B$8*(MIN(1,$H$52*$C2269)*(ic*Inputs!$C$8+pT-cost_acc-cost_wd*Inputs!$E$8-cost_fx*Inputs!$D$8-cost_ins)+(1-MIN(1,$H$52*$C2269))*(1-MIN(1,Inputs!$G$8*$D2269)*churn_nonbuyers)*(ic*Inputs!$C$8+fee_wd*Inputs!$E$8*(1-$B2269)+fee_fx*Inputs!$D$8-cost_acc-cost_wd*Inputs!$E$8*(1-$B2269)-cost_fx*Inputs!$D$8))</f>
        <v>187071.102123805</v>
      </c>
      <c r="J2269" s="0" t="n">
        <f aca="false">G2269+H2269+I2269-fixed</f>
        <v>77781.530270513</v>
      </c>
      <c r="K2269" s="0" t="n">
        <f aca="false">12*Inputs!$B$6*(1-MIN(1,Inputs!$G$6*$D2269)*churn_nonbuyers)*(ic*Inputs!$C$6+fee_wd*Inputs!$E$6*(1-$B2269)+fee_fx*Inputs!$D$6-cost_acc-cost_wd*Inputs!$E$6*(1-$B2269)-cost_fx*Inputs!$D$6)</f>
        <v>133956.576781704</v>
      </c>
      <c r="L2269" s="0" t="n">
        <f aca="false">12*Inputs!$B$7*(1-MIN(1,Inputs!$G$7*$D2269)*churn_nonbuyers)*(ic*Inputs!$C$7+fee_wd*Inputs!$E$7*(1-$B2269)+fee_fx*Inputs!$D$7-cost_acc-cost_wd*Inputs!$E$7*(1-$B2269)-cost_fx*Inputs!$D$7)</f>
        <v>332897.888629022</v>
      </c>
      <c r="M2269" s="0" t="n">
        <f aca="false">12*Inputs!$B$8*(1-MIN(1,Inputs!$G$8*$D2269)*churn_nonbuyers)*(ic*Inputs!$C$8+fee_wd*Inputs!$E$8*(1-$B2269)+fee_fx*Inputs!$D$8-cost_acc-cost_wd*Inputs!$E$8*(1-$B2269)-cost_fx*Inputs!$D$8)</f>
        <v>130924.136447952</v>
      </c>
      <c r="N2269" s="0" t="n">
        <f aca="false">K2269+L2269+I2269-fixed</f>
        <v>-46074.4324654688</v>
      </c>
      <c r="O2269" s="0" t="n">
        <f aca="false">K2269+L2269+M2269-fixed</f>
        <v>-102221.398141322</v>
      </c>
      <c r="P2269" s="0" t="n">
        <f aca="false">12*Inputs!$B$6*(1-MIN(1,Inputs!$F$6*$D2269))*(ic*Inputs!$C$6+flat_fee-cost_acc-cost_wd*Inputs!$E$6*$E2269-cost_fx*Inputs!$D$6)+12*Inputs!$B$7*(1-MIN(1,Inputs!$F$7*$D2269))*(ic*Inputs!$C$7+flat_fee-cost_acc-cost_wd*Inputs!$E$7*$E2269-cost_fx*Inputs!$D$7)+12*Inputs!$B$8*(1-MIN(1,Inputs!$F$8*$D2269))*(ic*Inputs!$C$8+flat_fee-cost_acc-cost_wd*Inputs!$E$8*$E2269-cost_fx*Inputs!$D$8)-fixed</f>
        <v>93962.5789783999</v>
      </c>
    </row>
    <row r="2270" customFormat="false" ht="15" hidden="false" customHeight="false" outlineLevel="0" collapsed="false">
      <c r="A2270" s="0" t="n">
        <v>2205</v>
      </c>
      <c r="B2270" s="0" t="n">
        <v>0.271613</v>
      </c>
      <c r="C2270" s="0" t="n">
        <v>1.088048</v>
      </c>
      <c r="D2270" s="0" t="n">
        <v>1.462826</v>
      </c>
      <c r="E2270" s="0" t="n">
        <v>1.064116</v>
      </c>
      <c r="F2270" s="0" t="n">
        <v>0.278215</v>
      </c>
      <c r="G2270" s="0" t="n">
        <f aca="false">12*Inputs!$B$6*(MIN(1,$H$50*$C2270)*(ic*Inputs!$C$6+pS+fee_fx*Inputs!$D$6-cost_acc-cost_wd*Inputs!$E$6*$E2270-cost_fx*Inputs!$D$6-$F2270)+(1-MIN(1,$H$50*$C2270))*(1-MIN(1,Inputs!$G$6*$D2270)*churn_nonbuyers)*(ic*Inputs!$C$6+fee_wd*Inputs!$E$6*(1-$B2270)+fee_fx*Inputs!$D$6-cost_acc-cost_wd*Inputs!$E$6*(1-$B2270)-cost_fx*Inputs!$D$6))</f>
        <v>208881.235504706</v>
      </c>
      <c r="H2270" s="0" t="n">
        <f aca="false">12*Inputs!$B$7*(MIN(1,$H$51*$C2270)*(ic*Inputs!$C$7+pE+fee_fx*Inputs!$D$7-cost_acc-cost_wd*Inputs!$E$7*$E2270-cost_fx*Inputs!$D$7-$F2270)+(1-MIN(1,$H$51*$C2270))*(1-MIN(1,Inputs!$G$7*$D2270)*churn_nonbuyers)*(ic*Inputs!$C$7+fee_wd*Inputs!$E$7*(1-$B2270)+fee_fx*Inputs!$D$7-cost_acc-cost_wd*Inputs!$E$7*(1-$B2270)-cost_fx*Inputs!$D$7))</f>
        <v>408658.302679746</v>
      </c>
      <c r="I2270" s="0" t="n">
        <f aca="false">12*Inputs!$B$8*(MIN(1,$H$52*$C2270)*(ic*Inputs!$C$8+pT-cost_acc-cost_wd*Inputs!$E$8-cost_fx*Inputs!$D$8-cost_ins)+(1-MIN(1,$H$52*$C2270))*(1-MIN(1,Inputs!$G$8*$D2270)*churn_nonbuyers)*(ic*Inputs!$C$8+fee_wd*Inputs!$E$8*(1-$B2270)+fee_fx*Inputs!$D$8-cost_acc-cost_wd*Inputs!$E$8*(1-$B2270)-cost_fx*Inputs!$D$8))</f>
        <v>156835.590912</v>
      </c>
      <c r="J2270" s="0" t="n">
        <f aca="false">G2270+H2270+I2270-fixed</f>
        <v>74375.1290964524</v>
      </c>
      <c r="K2270" s="0" t="n">
        <f aca="false">12*Inputs!$B$6*(1-MIN(1,Inputs!$G$6*$D2270)*churn_nonbuyers)*(ic*Inputs!$C$6+fee_wd*Inputs!$E$6*(1-$B2270)+fee_fx*Inputs!$D$6-cost_acc-cost_wd*Inputs!$E$6*(1-$B2270)-cost_fx*Inputs!$D$6)</f>
        <v>150603.164340034</v>
      </c>
      <c r="L2270" s="0" t="n">
        <f aca="false">12*Inputs!$B$7*(1-MIN(1,Inputs!$G$7*$D2270)*churn_nonbuyers)*(ic*Inputs!$C$7+fee_wd*Inputs!$E$7*(1-$B2270)+fee_fx*Inputs!$D$7-cost_acc-cost_wd*Inputs!$E$7*(1-$B2270)-cost_fx*Inputs!$D$7)</f>
        <v>348109.81815602</v>
      </c>
      <c r="M2270" s="0" t="n">
        <f aca="false">12*Inputs!$B$8*(1-MIN(1,Inputs!$G$8*$D2270)*churn_nonbuyers)*(ic*Inputs!$C$8+fee_wd*Inputs!$E$8*(1-$B2270)+fee_fx*Inputs!$D$8-cost_acc-cost_wd*Inputs!$E$8*(1-$B2270)-cost_fx*Inputs!$D$8)</f>
        <v>0</v>
      </c>
      <c r="N2270" s="0" t="n">
        <f aca="false">K2270+L2270+I2270-fixed</f>
        <v>-44451.4265919463</v>
      </c>
      <c r="O2270" s="0" t="n">
        <f aca="false">K2270+L2270+M2270-fixed</f>
        <v>-201287.017503946</v>
      </c>
      <c r="P2270" s="0" t="n">
        <f aca="false">12*Inputs!$B$6*(1-MIN(1,Inputs!$F$6*$D2270))*(ic*Inputs!$C$6+flat_fee-cost_acc-cost_wd*Inputs!$E$6*$E2270-cost_fx*Inputs!$D$6)+12*Inputs!$B$7*(1-MIN(1,Inputs!$F$7*$D2270))*(ic*Inputs!$C$7+flat_fee-cost_acc-cost_wd*Inputs!$E$7*$E2270-cost_fx*Inputs!$D$7)+12*Inputs!$B$8*(1-MIN(1,Inputs!$F$8*$D2270))*(ic*Inputs!$C$8+flat_fee-cost_acc-cost_wd*Inputs!$E$8*$E2270-cost_fx*Inputs!$D$8)-fixed</f>
        <v>-211104.76009216</v>
      </c>
    </row>
    <row r="2271" customFormat="false" ht="15" hidden="false" customHeight="false" outlineLevel="0" collapsed="false">
      <c r="A2271" s="0" t="n">
        <v>2206</v>
      </c>
      <c r="B2271" s="0" t="n">
        <v>0.538493</v>
      </c>
      <c r="C2271" s="0" t="n">
        <v>1.000063</v>
      </c>
      <c r="D2271" s="0" t="n">
        <v>0.601738</v>
      </c>
      <c r="E2271" s="0" t="n">
        <v>1.217351</v>
      </c>
      <c r="F2271" s="0" t="n">
        <v>0.273591</v>
      </c>
      <c r="G2271" s="0" t="n">
        <f aca="false">12*Inputs!$B$6*(MIN(1,$H$50*$C2271)*(ic*Inputs!$C$6+pS+fee_fx*Inputs!$D$6-cost_acc-cost_wd*Inputs!$E$6*$E2271-cost_fx*Inputs!$D$6-$F2271)+(1-MIN(1,$H$50*$C2271))*(1-MIN(1,Inputs!$G$6*$D2271)*churn_nonbuyers)*(ic*Inputs!$C$6+fee_wd*Inputs!$E$6*(1-$B2271)+fee_fx*Inputs!$D$6-cost_acc-cost_wd*Inputs!$E$6*(1-$B2271)-cost_fx*Inputs!$D$6))</f>
        <v>172888.163450626</v>
      </c>
      <c r="H2271" s="0" t="n">
        <f aca="false">12*Inputs!$B$7*(MIN(1,$H$51*$C2271)*(ic*Inputs!$C$7+pE+fee_fx*Inputs!$D$7-cost_acc-cost_wd*Inputs!$E$7*$E2271-cost_fx*Inputs!$D$7-$F2271)+(1-MIN(1,$H$51*$C2271))*(1-MIN(1,Inputs!$G$7*$D2271)*churn_nonbuyers)*(ic*Inputs!$C$7+fee_wd*Inputs!$E$7*(1-$B2271)+fee_fx*Inputs!$D$7-cost_acc-cost_wd*Inputs!$E$7*(1-$B2271)-cost_fx*Inputs!$D$7))</f>
        <v>369376.36894743</v>
      </c>
      <c r="I2271" s="0" t="n">
        <f aca="false">12*Inputs!$B$8*(MIN(1,$H$52*$C2271)*(ic*Inputs!$C$8+pT-cost_acc-cost_wd*Inputs!$E$8-cost_fx*Inputs!$D$8-cost_ins)+(1-MIN(1,$H$52*$C2271))*(1-MIN(1,Inputs!$G$8*$D2271)*churn_nonbuyers)*(ic*Inputs!$C$8+fee_wd*Inputs!$E$8*(1-$B2271)+fee_fx*Inputs!$D$8-cost_acc-cost_wd*Inputs!$E$8*(1-$B2271)-cost_fx*Inputs!$D$8))</f>
        <v>196331.820542009</v>
      </c>
      <c r="J2271" s="0" t="n">
        <f aca="false">G2271+H2271+I2271-fixed</f>
        <v>38596.3529400649</v>
      </c>
      <c r="K2271" s="0" t="n">
        <f aca="false">12*Inputs!$B$6*(1-MIN(1,Inputs!$G$6*$D2271)*churn_nonbuyers)*(ic*Inputs!$C$6+fee_wd*Inputs!$E$6*(1-$B2271)+fee_fx*Inputs!$D$6-cost_acc-cost_wd*Inputs!$E$6*(1-$B2271)-cost_fx*Inputs!$D$6)</f>
        <v>120324.517206005</v>
      </c>
      <c r="L2271" s="0" t="n">
        <f aca="false">12*Inputs!$B$7*(1-MIN(1,Inputs!$G$7*$D2271)*churn_nonbuyers)*(ic*Inputs!$C$7+fee_wd*Inputs!$E$7*(1-$B2271)+fee_fx*Inputs!$D$7-cost_acc-cost_wd*Inputs!$E$7*(1-$B2271)-cost_fx*Inputs!$D$7)</f>
        <v>319778.202099603</v>
      </c>
      <c r="M2271" s="0" t="n">
        <f aca="false">12*Inputs!$B$8*(1-MIN(1,Inputs!$G$8*$D2271)*churn_nonbuyers)*(ic*Inputs!$C$8+fee_wd*Inputs!$E$8*(1-$B2271)+fee_fx*Inputs!$D$8-cost_acc-cost_wd*Inputs!$E$8*(1-$B2271)-cost_fx*Inputs!$D$8)</f>
        <v>173954.702908022</v>
      </c>
      <c r="N2271" s="0" t="n">
        <f aca="false">K2271+L2271+I2271-fixed</f>
        <v>-63565.4601523838</v>
      </c>
      <c r="O2271" s="0" t="n">
        <f aca="false">K2271+L2271+M2271-fixed</f>
        <v>-85942.5777863698</v>
      </c>
      <c r="P2271" s="0" t="n">
        <f aca="false">12*Inputs!$B$6*(1-MIN(1,Inputs!$F$6*$D2271))*(ic*Inputs!$C$6+flat_fee-cost_acc-cost_wd*Inputs!$E$6*$E2271-cost_fx*Inputs!$D$6)+12*Inputs!$B$7*(1-MIN(1,Inputs!$F$7*$D2271))*(ic*Inputs!$C$7+flat_fee-cost_acc-cost_wd*Inputs!$E$7*$E2271-cost_fx*Inputs!$D$7)+12*Inputs!$B$8*(1-MIN(1,Inputs!$F$8*$D2271))*(ic*Inputs!$C$8+flat_fee-cost_acc-cost_wd*Inputs!$E$8*$E2271-cost_fx*Inputs!$D$8)-fixed</f>
        <v>180392.42658512</v>
      </c>
    </row>
    <row r="2272" customFormat="false" ht="15" hidden="false" customHeight="false" outlineLevel="0" collapsed="false">
      <c r="A2272" s="0" t="n">
        <v>2207</v>
      </c>
      <c r="B2272" s="0" t="n">
        <v>0.35843</v>
      </c>
      <c r="C2272" s="0" t="n">
        <v>1.001749</v>
      </c>
      <c r="D2272" s="0" t="n">
        <v>1.351431</v>
      </c>
      <c r="E2272" s="0" t="n">
        <v>1.112962</v>
      </c>
      <c r="F2272" s="0" t="n">
        <v>0.085621</v>
      </c>
      <c r="G2272" s="0" t="n">
        <f aca="false">12*Inputs!$B$6*(MIN(1,$H$50*$C2272)*(ic*Inputs!$C$6+pS+fee_fx*Inputs!$D$6-cost_acc-cost_wd*Inputs!$E$6*$E2272-cost_fx*Inputs!$D$6-$F2272)+(1-MIN(1,$H$50*$C2272))*(1-MIN(1,Inputs!$G$6*$D2272)*churn_nonbuyers)*(ic*Inputs!$C$6+fee_wd*Inputs!$E$6*(1-$B2272)+fee_fx*Inputs!$D$6-cost_acc-cost_wd*Inputs!$E$6*(1-$B2272)-cost_fx*Inputs!$D$6))</f>
        <v>197686.40974726</v>
      </c>
      <c r="H2272" s="0" t="n">
        <f aca="false">12*Inputs!$B$7*(MIN(1,$H$51*$C2272)*(ic*Inputs!$C$7+pE+fee_fx*Inputs!$D$7-cost_acc-cost_wd*Inputs!$E$7*$E2272-cost_fx*Inputs!$D$7-$F2272)+(1-MIN(1,$H$51*$C2272))*(1-MIN(1,Inputs!$G$7*$D2272)*churn_nonbuyers)*(ic*Inputs!$C$7+fee_wd*Inputs!$E$7*(1-$B2272)+fee_fx*Inputs!$D$7-cost_acc-cost_wd*Inputs!$E$7*(1-$B2272)-cost_fx*Inputs!$D$7))</f>
        <v>402872.488714325</v>
      </c>
      <c r="I2272" s="0" t="n">
        <f aca="false">12*Inputs!$B$8*(MIN(1,$H$52*$C2272)*(ic*Inputs!$C$8+pT-cost_acc-cost_wd*Inputs!$E$8-cost_fx*Inputs!$D$8-cost_ins)+(1-MIN(1,$H$52*$C2272))*(1-MIN(1,Inputs!$G$8*$D2272)*churn_nonbuyers)*(ic*Inputs!$C$8+fee_wd*Inputs!$E$8*(1-$B2272)+fee_fx*Inputs!$D$8-cost_acc-cost_wd*Inputs!$E$8*(1-$B2272)-cost_fx*Inputs!$D$8))</f>
        <v>149384.474056418</v>
      </c>
      <c r="J2272" s="0" t="n">
        <f aca="false">G2272+H2272+I2272-fixed</f>
        <v>49943.3725180031</v>
      </c>
      <c r="K2272" s="0" t="n">
        <f aca="false">12*Inputs!$B$6*(1-MIN(1,Inputs!$G$6*$D2272)*churn_nonbuyers)*(ic*Inputs!$C$6+fee_wd*Inputs!$E$6*(1-$B2272)+fee_fx*Inputs!$D$6-cost_acc-cost_wd*Inputs!$E$6*(1-$B2272)-cost_fx*Inputs!$D$6)</f>
        <v>139851.288095976</v>
      </c>
      <c r="L2272" s="0" t="n">
        <f aca="false">12*Inputs!$B$7*(1-MIN(1,Inputs!$G$7*$D2272)*churn_nonbuyers)*(ic*Inputs!$C$7+fee_wd*Inputs!$E$7*(1-$B2272)+fee_fx*Inputs!$D$7-cost_acc-cost_wd*Inputs!$E$7*(1-$B2272)-cost_fx*Inputs!$D$7)</f>
        <v>337331.750169586</v>
      </c>
      <c r="M2272" s="0" t="n">
        <f aca="false">12*Inputs!$B$8*(1-MIN(1,Inputs!$G$8*$D2272)*churn_nonbuyers)*(ic*Inputs!$C$8+fee_wd*Inputs!$E$8*(1-$B2272)+fee_fx*Inputs!$D$8-cost_acc-cost_wd*Inputs!$E$8*(1-$B2272)-cost_fx*Inputs!$D$8)</f>
        <v>16696.023807888</v>
      </c>
      <c r="N2272" s="0" t="n">
        <f aca="false">K2272+L2272+I2272-fixed</f>
        <v>-73432.48767802</v>
      </c>
      <c r="O2272" s="0" t="n">
        <f aca="false">K2272+L2272+M2272-fixed</f>
        <v>-206120.93792655</v>
      </c>
      <c r="P2272" s="0" t="n">
        <f aca="false">12*Inputs!$B$6*(1-MIN(1,Inputs!$F$6*$D2272))*(ic*Inputs!$C$6+flat_fee-cost_acc-cost_wd*Inputs!$E$6*$E2272-cost_fx*Inputs!$D$6)+12*Inputs!$B$7*(1-MIN(1,Inputs!$F$7*$D2272))*(ic*Inputs!$C$7+flat_fee-cost_acc-cost_wd*Inputs!$E$7*$E2272-cost_fx*Inputs!$D$7)+12*Inputs!$B$8*(1-MIN(1,Inputs!$F$8*$D2272))*(ic*Inputs!$C$8+flat_fee-cost_acc-cost_wd*Inputs!$E$8*$E2272-cost_fx*Inputs!$D$8)-fixed</f>
        <v>-166981.76129872</v>
      </c>
    </row>
    <row r="2273" customFormat="false" ht="15" hidden="false" customHeight="false" outlineLevel="0" collapsed="false">
      <c r="A2273" s="0" t="n">
        <v>2208</v>
      </c>
      <c r="B2273" s="0" t="n">
        <v>0.28077</v>
      </c>
      <c r="C2273" s="0" t="n">
        <v>0.688454</v>
      </c>
      <c r="D2273" s="0" t="n">
        <v>1.438709</v>
      </c>
      <c r="E2273" s="0" t="n">
        <v>1.127848</v>
      </c>
      <c r="F2273" s="0" t="n">
        <v>0.123881</v>
      </c>
      <c r="G2273" s="0" t="n">
        <f aca="false">12*Inputs!$B$6*(MIN(1,$H$50*$C2273)*(ic*Inputs!$C$6+pS+fee_fx*Inputs!$D$6-cost_acc-cost_wd*Inputs!$E$6*$E2273-cost_fx*Inputs!$D$6-$F2273)+(1-MIN(1,$H$50*$C2273))*(1-MIN(1,Inputs!$G$6*$D2273)*churn_nonbuyers)*(ic*Inputs!$C$6+fee_wd*Inputs!$E$6*(1-$B2273)+fee_fx*Inputs!$D$6-cost_acc-cost_wd*Inputs!$E$6*(1-$B2273)-cost_fx*Inputs!$D$6))</f>
        <v>187944.083467461</v>
      </c>
      <c r="H2273" s="0" t="n">
        <f aca="false">12*Inputs!$B$7*(MIN(1,$H$51*$C2273)*(ic*Inputs!$C$7+pE+fee_fx*Inputs!$D$7-cost_acc-cost_wd*Inputs!$E$7*$E2273-cost_fx*Inputs!$D$7-$F2273)+(1-MIN(1,$H$51*$C2273))*(1-MIN(1,Inputs!$G$7*$D2273)*churn_nonbuyers)*(ic*Inputs!$C$7+fee_wd*Inputs!$E$7*(1-$B2273)+fee_fx*Inputs!$D$7-cost_acc-cost_wd*Inputs!$E$7*(1-$B2273)-cost_fx*Inputs!$D$7))</f>
        <v>386763.566589217</v>
      </c>
      <c r="I2273" s="0" t="n">
        <f aca="false">12*Inputs!$B$8*(MIN(1,$H$52*$C2273)*(ic*Inputs!$C$8+pT-cost_acc-cost_wd*Inputs!$E$8-cost_fx*Inputs!$D$8-cost_ins)+(1-MIN(1,$H$52*$C2273))*(1-MIN(1,Inputs!$G$8*$D2273)*churn_nonbuyers)*(ic*Inputs!$C$8+fee_wd*Inputs!$E$8*(1-$B2273)+fee_fx*Inputs!$D$8-cost_acc-cost_wd*Inputs!$E$8*(1-$B2273)-cost_fx*Inputs!$D$8))</f>
        <v>99236.513376</v>
      </c>
      <c r="J2273" s="0" t="n">
        <f aca="false">G2273+H2273+I2273-fixed</f>
        <v>-26055.8365673214</v>
      </c>
      <c r="K2273" s="0" t="n">
        <f aca="false">12*Inputs!$B$6*(1-MIN(1,Inputs!$G$6*$D2273)*churn_nonbuyers)*(ic*Inputs!$C$6+fee_wd*Inputs!$E$6*(1-$B2273)+fee_fx*Inputs!$D$6-cost_acc-cost_wd*Inputs!$E$6*(1-$B2273)-cost_fx*Inputs!$D$6)</f>
        <v>149575.346826696</v>
      </c>
      <c r="L2273" s="0" t="n">
        <f aca="false">12*Inputs!$B$7*(1-MIN(1,Inputs!$G$7*$D2273)*churn_nonbuyers)*(ic*Inputs!$C$7+fee_wd*Inputs!$E$7*(1-$B2273)+fee_fx*Inputs!$D$7-cost_acc-cost_wd*Inputs!$E$7*(1-$B2273)-cost_fx*Inputs!$D$7)</f>
        <v>347111.544064018</v>
      </c>
      <c r="M2273" s="0" t="n">
        <f aca="false">12*Inputs!$B$8*(1-MIN(1,Inputs!$G$8*$D2273)*churn_nonbuyers)*(ic*Inputs!$C$8+fee_wd*Inputs!$E$8*(1-$B2273)+fee_fx*Inputs!$D$8-cost_acc-cost_wd*Inputs!$E$8*(1-$B2273)-cost_fx*Inputs!$D$8)</f>
        <v>0</v>
      </c>
      <c r="N2273" s="0" t="n">
        <f aca="false">K2273+L2273+I2273-fixed</f>
        <v>-104076.595733286</v>
      </c>
      <c r="O2273" s="0" t="n">
        <f aca="false">K2273+L2273+M2273-fixed</f>
        <v>-203313.109109286</v>
      </c>
      <c r="P2273" s="0" t="n">
        <f aca="false">12*Inputs!$B$6*(1-MIN(1,Inputs!$F$6*$D2273))*(ic*Inputs!$C$6+flat_fee-cost_acc-cost_wd*Inputs!$E$6*$E2273-cost_fx*Inputs!$D$6)+12*Inputs!$B$7*(1-MIN(1,Inputs!$F$7*$D2273))*(ic*Inputs!$C$7+flat_fee-cost_acc-cost_wd*Inputs!$E$7*$E2273-cost_fx*Inputs!$D$7)+12*Inputs!$B$8*(1-MIN(1,Inputs!$F$8*$D2273))*(ic*Inputs!$C$8+flat_fee-cost_acc-cost_wd*Inputs!$E$8*$E2273-cost_fx*Inputs!$D$8)-fixed</f>
        <v>-218697.48857632</v>
      </c>
    </row>
    <row r="2274" customFormat="false" ht="15" hidden="false" customHeight="false" outlineLevel="0" collapsed="false">
      <c r="A2274" s="0" t="n">
        <v>2209</v>
      </c>
      <c r="B2274" s="0" t="n">
        <v>0.223082</v>
      </c>
      <c r="C2274" s="0" t="n">
        <v>0.783133</v>
      </c>
      <c r="D2274" s="0" t="n">
        <v>1.397615</v>
      </c>
      <c r="E2274" s="0" t="n">
        <v>1.372668</v>
      </c>
      <c r="F2274" s="0" t="n">
        <v>0.047619</v>
      </c>
      <c r="G2274" s="0" t="n">
        <f aca="false">12*Inputs!$B$6*(MIN(1,$H$50*$C2274)*(ic*Inputs!$C$6+pS+fee_fx*Inputs!$D$6-cost_acc-cost_wd*Inputs!$E$6*$E2274-cost_fx*Inputs!$D$6-$F2274)+(1-MIN(1,$H$50*$C2274))*(1-MIN(1,Inputs!$G$6*$D2274)*churn_nonbuyers)*(ic*Inputs!$C$6+fee_wd*Inputs!$E$6*(1-$B2274)+fee_fx*Inputs!$D$6-cost_acc-cost_wd*Inputs!$E$6*(1-$B2274)-cost_fx*Inputs!$D$6))</f>
        <v>197732.252078299</v>
      </c>
      <c r="H2274" s="0" t="n">
        <f aca="false">12*Inputs!$B$7*(MIN(1,$H$51*$C2274)*(ic*Inputs!$C$7+pE+fee_fx*Inputs!$D$7-cost_acc-cost_wd*Inputs!$E$7*$E2274-cost_fx*Inputs!$D$7-$F2274)+(1-MIN(1,$H$51*$C2274))*(1-MIN(1,Inputs!$G$7*$D2274)*churn_nonbuyers)*(ic*Inputs!$C$7+fee_wd*Inputs!$E$7*(1-$B2274)+fee_fx*Inputs!$D$7-cost_acc-cost_wd*Inputs!$E$7*(1-$B2274)-cost_fx*Inputs!$D$7))</f>
        <v>379342.621511179</v>
      </c>
      <c r="I2274" s="0" t="n">
        <f aca="false">12*Inputs!$B$8*(MIN(1,$H$52*$C2274)*(ic*Inputs!$C$8+pT-cost_acc-cost_wd*Inputs!$E$8-cost_fx*Inputs!$D$8-cost_ins)+(1-MIN(1,$H$52*$C2274))*(1-MIN(1,Inputs!$G$8*$D2274)*churn_nonbuyers)*(ic*Inputs!$C$8+fee_wd*Inputs!$E$8*(1-$B2274)+fee_fx*Inputs!$D$8-cost_acc-cost_wd*Inputs!$E$8*(1-$B2274)-cost_fx*Inputs!$D$8))</f>
        <v>115974.684086042</v>
      </c>
      <c r="J2274" s="0" t="n">
        <f aca="false">G2274+H2274+I2274-fixed</f>
        <v>-6950.44232447911</v>
      </c>
      <c r="K2274" s="0" t="n">
        <f aca="false">12*Inputs!$B$6*(1-MIN(1,Inputs!$G$6*$D2274)*churn_nonbuyers)*(ic*Inputs!$C$6+fee_wd*Inputs!$E$6*(1-$B2274)+fee_fx*Inputs!$D$6-cost_acc-cost_wd*Inputs!$E$6*(1-$B2274)-cost_fx*Inputs!$D$6)</f>
        <v>157633.068595896</v>
      </c>
      <c r="L2274" s="0" t="n">
        <f aca="false">12*Inputs!$B$7*(1-MIN(1,Inputs!$G$7*$D2274)*churn_nonbuyers)*(ic*Inputs!$C$7+fee_wd*Inputs!$E$7*(1-$B2274)+fee_fx*Inputs!$D$7-cost_acc-cost_wd*Inputs!$E$7*(1-$B2274)-cost_fx*Inputs!$D$7)</f>
        <v>355517.542437538</v>
      </c>
      <c r="M2274" s="0" t="n">
        <f aca="false">12*Inputs!$B$8*(1-MIN(1,Inputs!$G$8*$D2274)*churn_nonbuyers)*(ic*Inputs!$C$8+fee_wd*Inputs!$E$8*(1-$B2274)+fee_fx*Inputs!$D$8-cost_acc-cost_wd*Inputs!$E$8*(1-$B2274)-cost_fx*Inputs!$D$8)</f>
        <v>6840.889180848</v>
      </c>
      <c r="N2274" s="0" t="n">
        <f aca="false">K2274+L2274+I2274-fixed</f>
        <v>-70874.704880524</v>
      </c>
      <c r="O2274" s="0" t="n">
        <f aca="false">K2274+L2274+M2274-fixed</f>
        <v>-180008.499785718</v>
      </c>
      <c r="P2274" s="0" t="n">
        <f aca="false">12*Inputs!$B$6*(1-MIN(1,Inputs!$F$6*$D2274))*(ic*Inputs!$C$6+flat_fee-cost_acc-cost_wd*Inputs!$E$6*$E2274-cost_fx*Inputs!$D$6)+12*Inputs!$B$7*(1-MIN(1,Inputs!$F$7*$D2274))*(ic*Inputs!$C$7+flat_fee-cost_acc-cost_wd*Inputs!$E$7*$E2274-cost_fx*Inputs!$D$7)+12*Inputs!$B$8*(1-MIN(1,Inputs!$F$8*$D2274))*(ic*Inputs!$C$8+flat_fee-cost_acc-cost_wd*Inputs!$E$8*$E2274-cost_fx*Inputs!$D$8)-fixed</f>
        <v>-279183.9948832</v>
      </c>
    </row>
    <row r="2275" customFormat="false" ht="15" hidden="false" customHeight="false" outlineLevel="0" collapsed="false">
      <c r="A2275" s="0" t="n">
        <v>2210</v>
      </c>
      <c r="B2275" s="0" t="n">
        <v>0.173981</v>
      </c>
      <c r="C2275" s="0" t="n">
        <v>0.990672</v>
      </c>
      <c r="D2275" s="0" t="n">
        <v>1.555662</v>
      </c>
      <c r="E2275" s="0" t="n">
        <v>1.12835</v>
      </c>
      <c r="F2275" s="0" t="n">
        <v>0.179374</v>
      </c>
      <c r="G2275" s="0" t="n">
        <f aca="false">12*Inputs!$B$6*(MIN(1,$H$50*$C2275)*(ic*Inputs!$C$6+pS+fee_fx*Inputs!$D$6-cost_acc-cost_wd*Inputs!$E$6*$E2275-cost_fx*Inputs!$D$6-$F2275)+(1-MIN(1,$H$50*$C2275))*(1-MIN(1,Inputs!$G$6*$D2275)*churn_nonbuyers)*(ic*Inputs!$C$6+fee_wd*Inputs!$E$6*(1-$B2275)+fee_fx*Inputs!$D$6-cost_acc-cost_wd*Inputs!$E$6*(1-$B2275)-cost_fx*Inputs!$D$6))</f>
        <v>215698.920081352</v>
      </c>
      <c r="H2275" s="0" t="n">
        <f aca="false">12*Inputs!$B$7*(MIN(1,$H$51*$C2275)*(ic*Inputs!$C$7+pE+fee_fx*Inputs!$D$7-cost_acc-cost_wd*Inputs!$E$7*$E2275-cost_fx*Inputs!$D$7-$F2275)+(1-MIN(1,$H$51*$C2275))*(1-MIN(1,Inputs!$G$7*$D2275)*churn_nonbuyers)*(ic*Inputs!$C$7+fee_wd*Inputs!$E$7*(1-$B2275)+fee_fx*Inputs!$D$7-cost_acc-cost_wd*Inputs!$E$7*(1-$B2275)-cost_fx*Inputs!$D$7))</f>
        <v>409028.398449015</v>
      </c>
      <c r="I2275" s="0" t="n">
        <f aca="false">12*Inputs!$B$8*(MIN(1,$H$52*$C2275)*(ic*Inputs!$C$8+pT-cost_acc-cost_wd*Inputs!$E$8-cost_fx*Inputs!$D$8-cost_ins)+(1-MIN(1,$H$52*$C2275))*(1-MIN(1,Inputs!$G$8*$D2275)*churn_nonbuyers)*(ic*Inputs!$C$8+fee_wd*Inputs!$E$8*(1-$B2275)+fee_fx*Inputs!$D$8-cost_acc-cost_wd*Inputs!$E$8*(1-$B2275)-cost_fx*Inputs!$D$8))</f>
        <v>142799.424768</v>
      </c>
      <c r="J2275" s="0" t="n">
        <f aca="false">G2275+H2275+I2275-fixed</f>
        <v>67526.7432983677</v>
      </c>
      <c r="K2275" s="0" t="n">
        <f aca="false">12*Inputs!$B$6*(1-MIN(1,Inputs!$G$6*$D2275)*churn_nonbuyers)*(ic*Inputs!$C$6+fee_wd*Inputs!$E$6*(1-$B2275)+fee_fx*Inputs!$D$6-cost_acc-cost_wd*Inputs!$E$6*(1-$B2275)-cost_fx*Inputs!$D$6)</f>
        <v>162814.383579038</v>
      </c>
      <c r="L2275" s="0" t="n">
        <f aca="false">12*Inputs!$B$7*(1-MIN(1,Inputs!$G$7*$D2275)*churn_nonbuyers)*(ic*Inputs!$C$7+fee_wd*Inputs!$E$7*(1-$B2275)+fee_fx*Inputs!$D$7-cost_acc-cost_wd*Inputs!$E$7*(1-$B2275)-cost_fx*Inputs!$D$7)</f>
        <v>360498.680771423</v>
      </c>
      <c r="M2275" s="0" t="n">
        <f aca="false">12*Inputs!$B$8*(1-MIN(1,Inputs!$G$8*$D2275)*churn_nonbuyers)*(ic*Inputs!$C$8+fee_wd*Inputs!$E$8*(1-$B2275)+fee_fx*Inputs!$D$8-cost_acc-cost_wd*Inputs!$E$8*(1-$B2275)-cost_fx*Inputs!$D$8)</f>
        <v>0</v>
      </c>
      <c r="N2275" s="0" t="n">
        <f aca="false">K2275+L2275+I2275-fixed</f>
        <v>-33887.5108815385</v>
      </c>
      <c r="O2275" s="0" t="n">
        <f aca="false">K2275+L2275+M2275-fixed</f>
        <v>-176686.935649539</v>
      </c>
      <c r="P2275" s="0" t="n">
        <f aca="false">12*Inputs!$B$6*(1-MIN(1,Inputs!$F$6*$D2275))*(ic*Inputs!$C$6+flat_fee-cost_acc-cost_wd*Inputs!$E$6*$E2275-cost_fx*Inputs!$D$6)+12*Inputs!$B$7*(1-MIN(1,Inputs!$F$7*$D2275))*(ic*Inputs!$C$7+flat_fee-cost_acc-cost_wd*Inputs!$E$7*$E2275-cost_fx*Inputs!$D$7)+12*Inputs!$B$8*(1-MIN(1,Inputs!$F$8*$D2275))*(ic*Inputs!$C$8+flat_fee-cost_acc-cost_wd*Inputs!$E$8*$E2275-cost_fx*Inputs!$D$8)-fixed</f>
        <v>-281211.948088</v>
      </c>
    </row>
    <row r="2276" customFormat="false" ht="15" hidden="false" customHeight="false" outlineLevel="0" collapsed="false">
      <c r="A2276" s="0" t="n">
        <v>2211</v>
      </c>
      <c r="B2276" s="0" t="n">
        <v>0.551674</v>
      </c>
      <c r="C2276" s="0" t="n">
        <v>0.935253</v>
      </c>
      <c r="D2276" s="0" t="n">
        <v>1.169199</v>
      </c>
      <c r="E2276" s="0" t="n">
        <v>1.142829</v>
      </c>
      <c r="F2276" s="0" t="n">
        <v>0.184966</v>
      </c>
      <c r="G2276" s="0" t="n">
        <f aca="false">12*Inputs!$B$6*(MIN(1,$H$50*$C2276)*(ic*Inputs!$C$6+pS+fee_fx*Inputs!$D$6-cost_acc-cost_wd*Inputs!$E$6*$E2276-cost_fx*Inputs!$D$6-$F2276)+(1-MIN(1,$H$50*$C2276))*(1-MIN(1,Inputs!$G$6*$D2276)*churn_nonbuyers)*(ic*Inputs!$C$6+fee_wd*Inputs!$E$6*(1-$B2276)+fee_fx*Inputs!$D$6-cost_acc-cost_wd*Inputs!$E$6*(1-$B2276)-cost_fx*Inputs!$D$6))</f>
        <v>168087.347554663</v>
      </c>
      <c r="H2276" s="0" t="n">
        <f aca="false">12*Inputs!$B$7*(MIN(1,$H$51*$C2276)*(ic*Inputs!$C$7+pE+fee_fx*Inputs!$D$7-cost_acc-cost_wd*Inputs!$E$7*$E2276-cost_fx*Inputs!$D$7-$F2276)+(1-MIN(1,$H$51*$C2276))*(1-MIN(1,Inputs!$G$7*$D2276)*churn_nonbuyers)*(ic*Inputs!$C$7+fee_wd*Inputs!$E$7*(1-$B2276)+fee_fx*Inputs!$D$7-cost_acc-cost_wd*Inputs!$E$7*(1-$B2276)-cost_fx*Inputs!$D$7))</f>
        <v>374349.214702365</v>
      </c>
      <c r="I2276" s="0" t="n">
        <f aca="false">12*Inputs!$B$8*(MIN(1,$H$52*$C2276)*(ic*Inputs!$C$8+pT-cost_acc-cost_wd*Inputs!$E$8-cost_fx*Inputs!$D$8-cost_ins)+(1-MIN(1,$H$52*$C2276))*(1-MIN(1,Inputs!$G$8*$D2276)*churn_nonbuyers)*(ic*Inputs!$C$8+fee_wd*Inputs!$E$8*(1-$B2276)+fee_fx*Inputs!$D$8-cost_acc-cost_wd*Inputs!$E$8*(1-$B2276)-cost_fx*Inputs!$D$8))</f>
        <v>153615.190832245</v>
      </c>
      <c r="J2276" s="0" t="n">
        <f aca="false">G2276+H2276+I2276-fixed</f>
        <v>-3948.24691072688</v>
      </c>
      <c r="K2276" s="0" t="n">
        <f aca="false">12*Inputs!$B$6*(1-MIN(1,Inputs!$G$6*$D2276)*churn_nonbuyers)*(ic*Inputs!$C$6+fee_wd*Inputs!$E$6*(1-$B2276)+fee_fx*Inputs!$D$6-cost_acc-cost_wd*Inputs!$E$6*(1-$B2276)-cost_fx*Inputs!$D$6)</f>
        <v>115017.538241707</v>
      </c>
      <c r="L2276" s="0" t="n">
        <f aca="false">12*Inputs!$B$7*(1-MIN(1,Inputs!$G$7*$D2276)*churn_nonbuyers)*(ic*Inputs!$C$7+fee_wd*Inputs!$E$7*(1-$B2276)+fee_fx*Inputs!$D$7-cost_acc-cost_wd*Inputs!$E$7*(1-$B2276)-cost_fx*Inputs!$D$7)</f>
        <v>312402.784993024</v>
      </c>
      <c r="M2276" s="0" t="n">
        <f aca="false">12*Inputs!$B$8*(1-MIN(1,Inputs!$G$8*$D2276)*churn_nonbuyers)*(ic*Inputs!$C$8+fee_wd*Inputs!$E$8*(1-$B2276)+fee_fx*Inputs!$D$8-cost_acc-cost_wd*Inputs!$E$8*(1-$B2276)-cost_fx*Inputs!$D$8)</f>
        <v>54453.6212346336</v>
      </c>
      <c r="N2276" s="0" t="n">
        <f aca="false">K2276+L2276+I2276-fixed</f>
        <v>-118964.485933023</v>
      </c>
      <c r="O2276" s="0" t="n">
        <f aca="false">K2276+L2276+M2276-fixed</f>
        <v>-218126.055530635</v>
      </c>
      <c r="P2276" s="0" t="n">
        <f aca="false">12*Inputs!$B$6*(1-MIN(1,Inputs!$F$6*$D2276))*(ic*Inputs!$C$6+flat_fee-cost_acc-cost_wd*Inputs!$E$6*$E2276-cost_fx*Inputs!$D$6)+12*Inputs!$B$7*(1-MIN(1,Inputs!$F$7*$D2276))*(ic*Inputs!$C$7+flat_fee-cost_acc-cost_wd*Inputs!$E$7*$E2276-cost_fx*Inputs!$D$7)+12*Inputs!$B$8*(1-MIN(1,Inputs!$F$8*$D2276))*(ic*Inputs!$C$8+flat_fee-cost_acc-cost_wd*Inputs!$E$8*$E2276-cost_fx*Inputs!$D$8)-fixed</f>
        <v>-80846.2159189601</v>
      </c>
    </row>
    <row r="2277" customFormat="false" ht="15" hidden="false" customHeight="false" outlineLevel="0" collapsed="false">
      <c r="A2277" s="0" t="n">
        <v>2212</v>
      </c>
      <c r="B2277" s="0" t="n">
        <v>0.158571</v>
      </c>
      <c r="C2277" s="0" t="n">
        <v>0.864382</v>
      </c>
      <c r="D2277" s="0" t="n">
        <v>1.00022</v>
      </c>
      <c r="E2277" s="0" t="n">
        <v>1.085159</v>
      </c>
      <c r="F2277" s="0" t="n">
        <v>0.128493</v>
      </c>
      <c r="G2277" s="0" t="n">
        <f aca="false">12*Inputs!$B$6*(MIN(1,$H$50*$C2277)*(ic*Inputs!$C$6+pS+fee_fx*Inputs!$D$6-cost_acc-cost_wd*Inputs!$E$6*$E2277-cost_fx*Inputs!$D$6-$F2277)+(1-MIN(1,$H$50*$C2277))*(1-MIN(1,Inputs!$G$6*$D2277)*churn_nonbuyers)*(ic*Inputs!$C$6+fee_wd*Inputs!$E$6*(1-$B2277)+fee_fx*Inputs!$D$6-cost_acc-cost_wd*Inputs!$E$6*(1-$B2277)-cost_fx*Inputs!$D$6))</f>
        <v>217357.036627485</v>
      </c>
      <c r="H2277" s="0" t="n">
        <f aca="false">12*Inputs!$B$7*(MIN(1,$H$51*$C2277)*(ic*Inputs!$C$7+pE+fee_fx*Inputs!$D$7-cost_acc-cost_wd*Inputs!$E$7*$E2277-cost_fx*Inputs!$D$7-$F2277)+(1-MIN(1,$H$51*$C2277))*(1-MIN(1,Inputs!$G$7*$D2277)*churn_nonbuyers)*(ic*Inputs!$C$7+fee_wd*Inputs!$E$7*(1-$B2277)+fee_fx*Inputs!$D$7-cost_acc-cost_wd*Inputs!$E$7*(1-$B2277)-cost_fx*Inputs!$D$7))</f>
        <v>415206.729754107</v>
      </c>
      <c r="I2277" s="0" t="n">
        <f aca="false">12*Inputs!$B$8*(MIN(1,$H$52*$C2277)*(ic*Inputs!$C$8+pT-cost_acc-cost_wd*Inputs!$E$8-cost_fx*Inputs!$D$8-cost_ins)+(1-MIN(1,$H$52*$C2277))*(1-MIN(1,Inputs!$G$8*$D2277)*churn_nonbuyers)*(ic*Inputs!$C$8+fee_wd*Inputs!$E$8*(1-$B2277)+fee_fx*Inputs!$D$8-cost_acc-cost_wd*Inputs!$E$8*(1-$B2277)-cost_fx*Inputs!$D$8))</f>
        <v>162346.092653516</v>
      </c>
      <c r="J2277" s="0" t="n">
        <f aca="false">G2277+H2277+I2277-fixed</f>
        <v>94909.8590351092</v>
      </c>
      <c r="K2277" s="0" t="n">
        <f aca="false">12*Inputs!$B$6*(1-MIN(1,Inputs!$G$6*$D2277)*churn_nonbuyers)*(ic*Inputs!$C$6+fee_wd*Inputs!$E$6*(1-$B2277)+fee_fx*Inputs!$D$6-cost_acc-cost_wd*Inputs!$E$6*(1-$B2277)-cost_fx*Inputs!$D$6)</f>
        <v>169825.520776464</v>
      </c>
      <c r="L2277" s="0" t="n">
        <f aca="false">12*Inputs!$B$7*(1-MIN(1,Inputs!$G$7*$D2277)*churn_nonbuyers)*(ic*Inputs!$C$7+fee_wd*Inputs!$E$7*(1-$B2277)+fee_fx*Inputs!$D$7-cost_acc-cost_wd*Inputs!$E$7*(1-$B2277)-cost_fx*Inputs!$D$7)</f>
        <v>368952.292305879</v>
      </c>
      <c r="M2277" s="0" t="n">
        <f aca="false">12*Inputs!$B$8*(1-MIN(1,Inputs!$G$8*$D2277)*churn_nonbuyers)*(ic*Inputs!$C$8+fee_wd*Inputs!$E$8*(1-$B2277)+fee_fx*Inputs!$D$8-cost_acc-cost_wd*Inputs!$E$8*(1-$B2277)-cost_fx*Inputs!$D$8)</f>
        <v>95587.484156832</v>
      </c>
      <c r="N2277" s="0" t="n">
        <f aca="false">K2277+L2277+I2277-fixed</f>
        <v>1123.90573585895</v>
      </c>
      <c r="O2277" s="0" t="n">
        <f aca="false">K2277+L2277+M2277-fixed</f>
        <v>-65634.7027608255</v>
      </c>
      <c r="P2277" s="0" t="n">
        <f aca="false">12*Inputs!$B$6*(1-MIN(1,Inputs!$F$6*$D2277))*(ic*Inputs!$C$6+flat_fee-cost_acc-cost_wd*Inputs!$E$6*$E2277-cost_fx*Inputs!$D$6)+12*Inputs!$B$7*(1-MIN(1,Inputs!$F$7*$D2277))*(ic*Inputs!$C$7+flat_fee-cost_acc-cost_wd*Inputs!$E$7*$E2277-cost_fx*Inputs!$D$7)+12*Inputs!$B$8*(1-MIN(1,Inputs!$F$8*$D2277))*(ic*Inputs!$C$8+flat_fee-cost_acc-cost_wd*Inputs!$E$8*$E2277-cost_fx*Inputs!$D$8)-fixed</f>
        <v>33563.7442351999</v>
      </c>
    </row>
    <row r="2278" customFormat="false" ht="15" hidden="false" customHeight="false" outlineLevel="0" collapsed="false">
      <c r="A2278" s="0" t="n">
        <v>2213</v>
      </c>
      <c r="B2278" s="0" t="n">
        <v>0.388002</v>
      </c>
      <c r="C2278" s="0" t="n">
        <v>0.66881</v>
      </c>
      <c r="D2278" s="0" t="n">
        <v>1.437469</v>
      </c>
      <c r="E2278" s="0" t="n">
        <v>1.121686</v>
      </c>
      <c r="F2278" s="0" t="n">
        <v>0.354958</v>
      </c>
      <c r="G2278" s="0" t="n">
        <f aca="false">12*Inputs!$B$6*(MIN(1,$H$50*$C2278)*(ic*Inputs!$C$6+pS+fee_fx*Inputs!$D$6-cost_acc-cost_wd*Inputs!$E$6*$E2278-cost_fx*Inputs!$D$6-$F2278)+(1-MIN(1,$H$50*$C2278))*(1-MIN(1,Inputs!$G$6*$D2278)*churn_nonbuyers)*(ic*Inputs!$C$6+fee_wd*Inputs!$E$6*(1-$B2278)+fee_fx*Inputs!$D$6-cost_acc-cost_wd*Inputs!$E$6*(1-$B2278)-cost_fx*Inputs!$D$6))</f>
        <v>169828.173467326</v>
      </c>
      <c r="H2278" s="0" t="n">
        <f aca="false">12*Inputs!$B$7*(MIN(1,$H$51*$C2278)*(ic*Inputs!$C$7+pE+fee_fx*Inputs!$D$7-cost_acc-cost_wd*Inputs!$E$7*$E2278-cost_fx*Inputs!$D$7-$F2278)+(1-MIN(1,$H$51*$C2278))*(1-MIN(1,Inputs!$G$7*$D2278)*churn_nonbuyers)*(ic*Inputs!$C$7+fee_wd*Inputs!$E$7*(1-$B2278)+fee_fx*Inputs!$D$7-cost_acc-cost_wd*Inputs!$E$7*(1-$B2278)-cost_fx*Inputs!$D$7))</f>
        <v>366392.211268832</v>
      </c>
      <c r="I2278" s="0" t="n">
        <f aca="false">12*Inputs!$B$8*(MIN(1,$H$52*$C2278)*(ic*Inputs!$C$8+pT-cost_acc-cost_wd*Inputs!$E$8-cost_fx*Inputs!$D$8-cost_ins)+(1-MIN(1,$H$52*$C2278))*(1-MIN(1,Inputs!$G$8*$D2278)*churn_nonbuyers)*(ic*Inputs!$C$8+fee_wd*Inputs!$E$8*(1-$B2278)+fee_fx*Inputs!$D$8-cost_acc-cost_wd*Inputs!$E$8*(1-$B2278)-cost_fx*Inputs!$D$8))</f>
        <v>96404.94864</v>
      </c>
      <c r="J2278" s="0" t="n">
        <f aca="false">G2278+H2278+I2278-fixed</f>
        <v>-67374.6666238416</v>
      </c>
      <c r="K2278" s="0" t="n">
        <f aca="false">12*Inputs!$B$6*(1-MIN(1,Inputs!$G$6*$D2278)*churn_nonbuyers)*(ic*Inputs!$C$6+fee_wd*Inputs!$E$6*(1-$B2278)+fee_fx*Inputs!$D$6-cost_acc-cost_wd*Inputs!$E$6*(1-$B2278)-cost_fx*Inputs!$D$6)</f>
        <v>135253.758577954</v>
      </c>
      <c r="L2278" s="0" t="n">
        <f aca="false">12*Inputs!$B$7*(1-MIN(1,Inputs!$G$7*$D2278)*churn_nonbuyers)*(ic*Inputs!$C$7+fee_wd*Inputs!$E$7*(1-$B2278)+fee_fx*Inputs!$D$7-cost_acc-cost_wd*Inputs!$E$7*(1-$B2278)-cost_fx*Inputs!$D$7)</f>
        <v>332349.527434772</v>
      </c>
      <c r="M2278" s="0" t="n">
        <f aca="false">12*Inputs!$B$8*(1-MIN(1,Inputs!$G$8*$D2278)*churn_nonbuyers)*(ic*Inputs!$C$8+fee_wd*Inputs!$E$8*(1-$B2278)+fee_fx*Inputs!$D$8-cost_acc-cost_wd*Inputs!$E$8*(1-$B2278)-cost_fx*Inputs!$D$8)</f>
        <v>0</v>
      </c>
      <c r="N2278" s="0" t="n">
        <f aca="false">K2278+L2278+I2278-fixed</f>
        <v>-135991.765347274</v>
      </c>
      <c r="O2278" s="0" t="n">
        <f aca="false">K2278+L2278+M2278-fixed</f>
        <v>-232396.713987274</v>
      </c>
      <c r="P2278" s="0" t="n">
        <f aca="false">12*Inputs!$B$6*(1-MIN(1,Inputs!$F$6*$D2278))*(ic*Inputs!$C$6+flat_fee-cost_acc-cost_wd*Inputs!$E$6*$E2278-cost_fx*Inputs!$D$6)+12*Inputs!$B$7*(1-MIN(1,Inputs!$F$7*$D2278))*(ic*Inputs!$C$7+flat_fee-cost_acc-cost_wd*Inputs!$E$7*$E2278-cost_fx*Inputs!$D$7)+12*Inputs!$B$8*(1-MIN(1,Inputs!$F$8*$D2278))*(ic*Inputs!$C$8+flat_fee-cost_acc-cost_wd*Inputs!$E$8*$E2278-cost_fx*Inputs!$D$8)-fixed</f>
        <v>-216021.24557584</v>
      </c>
    </row>
    <row r="2279" customFormat="false" ht="15" hidden="false" customHeight="false" outlineLevel="0" collapsed="false">
      <c r="A2279" s="0" t="n">
        <v>2214</v>
      </c>
      <c r="B2279" s="0" t="n">
        <v>0.249819</v>
      </c>
      <c r="C2279" s="0" t="n">
        <v>0.92483</v>
      </c>
      <c r="D2279" s="0" t="n">
        <v>0.667383</v>
      </c>
      <c r="E2279" s="0" t="n">
        <v>1.194695</v>
      </c>
      <c r="F2279" s="0" t="n">
        <v>0.241791</v>
      </c>
      <c r="G2279" s="0" t="n">
        <f aca="false">12*Inputs!$B$6*(MIN(1,$H$50*$C2279)*(ic*Inputs!$C$6+pS+fee_fx*Inputs!$D$6-cost_acc-cost_wd*Inputs!$E$6*$E2279-cost_fx*Inputs!$D$6-$F2279)+(1-MIN(1,$H$50*$C2279))*(1-MIN(1,Inputs!$G$6*$D2279)*churn_nonbuyers)*(ic*Inputs!$C$6+fee_wd*Inputs!$E$6*(1-$B2279)+fee_fx*Inputs!$D$6-cost_acc-cost_wd*Inputs!$E$6*(1-$B2279)-cost_fx*Inputs!$D$6))</f>
        <v>206926.200316857</v>
      </c>
      <c r="H2279" s="0" t="n">
        <f aca="false">12*Inputs!$B$7*(MIN(1,$H$51*$C2279)*(ic*Inputs!$C$7+pE+fee_fx*Inputs!$D$7-cost_acc-cost_wd*Inputs!$E$7*$E2279-cost_fx*Inputs!$D$7-$F2279)+(1-MIN(1,$H$51*$C2279))*(1-MIN(1,Inputs!$G$7*$D2279)*churn_nonbuyers)*(ic*Inputs!$C$7+fee_wd*Inputs!$E$7*(1-$B2279)+fee_fx*Inputs!$D$7-cost_acc-cost_wd*Inputs!$E$7*(1-$B2279)-cost_fx*Inputs!$D$7))</f>
        <v>395015.81672271</v>
      </c>
      <c r="I2279" s="0" t="n">
        <f aca="false">12*Inputs!$B$8*(MIN(1,$H$52*$C2279)*(ic*Inputs!$C$8+pT-cost_acc-cost_wd*Inputs!$E$8-cost_fx*Inputs!$D$8-cost_ins)+(1-MIN(1,$H$52*$C2279))*(1-MIN(1,Inputs!$G$8*$D2279)*churn_nonbuyers)*(ic*Inputs!$C$8+fee_wd*Inputs!$E$8*(1-$B2279)+fee_fx*Inputs!$D$8-cost_acc-cost_wd*Inputs!$E$8*(1-$B2279)-cost_fx*Inputs!$D$8))</f>
        <v>192381.891188204</v>
      </c>
      <c r="J2279" s="0" t="n">
        <f aca="false">G2279+H2279+I2279-fixed</f>
        <v>94323.9082277711</v>
      </c>
      <c r="K2279" s="0" t="n">
        <f aca="false">12*Inputs!$B$6*(1-MIN(1,Inputs!$G$6*$D2279)*churn_nonbuyers)*(ic*Inputs!$C$6+fee_wd*Inputs!$E$6*(1-$B2279)+fee_fx*Inputs!$D$6-cost_acc-cost_wd*Inputs!$E$6*(1-$B2279)-cost_fx*Inputs!$D$6)</f>
        <v>160099.263026474</v>
      </c>
      <c r="L2279" s="0" t="n">
        <f aca="false">12*Inputs!$B$7*(1-MIN(1,Inputs!$G$7*$D2279)*churn_nonbuyers)*(ic*Inputs!$C$7+fee_wd*Inputs!$E$7*(1-$B2279)+fee_fx*Inputs!$D$7-cost_acc-cost_wd*Inputs!$E$7*(1-$B2279)-cost_fx*Inputs!$D$7)</f>
        <v>359873.651031885</v>
      </c>
      <c r="M2279" s="0" t="n">
        <f aca="false">12*Inputs!$B$8*(1-MIN(1,Inputs!$G$8*$D2279)*churn_nonbuyers)*(ic*Inputs!$C$8+fee_wd*Inputs!$E$8*(1-$B2279)+fee_fx*Inputs!$D$8-cost_acc-cost_wd*Inputs!$E$8*(1-$B2279)-cost_fx*Inputs!$D$8)</f>
        <v>167526.978603547</v>
      </c>
      <c r="N2279" s="0" t="n">
        <f aca="false">K2279+L2279+I2279-fixed</f>
        <v>12354.8052465634</v>
      </c>
      <c r="O2279" s="0" t="n">
        <f aca="false">K2279+L2279+M2279-fixed</f>
        <v>-12500.1073380936</v>
      </c>
      <c r="P2279" s="0" t="n">
        <f aca="false">12*Inputs!$B$6*(1-MIN(1,Inputs!$F$6*$D2279))*(ic*Inputs!$C$6+flat_fee-cost_acc-cost_wd*Inputs!$E$6*$E2279-cost_fx*Inputs!$D$6)+12*Inputs!$B$7*(1-MIN(1,Inputs!$F$7*$D2279))*(ic*Inputs!$C$7+flat_fee-cost_acc-cost_wd*Inputs!$E$7*$E2279-cost_fx*Inputs!$D$7)+12*Inputs!$B$8*(1-MIN(1,Inputs!$F$8*$D2279))*(ic*Inputs!$C$8+flat_fee-cost_acc-cost_wd*Inputs!$E$8*$E2279-cost_fx*Inputs!$D$8)-fixed</f>
        <v>158393.6715404</v>
      </c>
    </row>
    <row r="2280" customFormat="false" ht="15" hidden="false" customHeight="false" outlineLevel="0" collapsed="false">
      <c r="A2280" s="0" t="n">
        <v>2215</v>
      </c>
      <c r="B2280" s="0" t="n">
        <v>0.33268</v>
      </c>
      <c r="C2280" s="0" t="n">
        <v>1.055614</v>
      </c>
      <c r="D2280" s="0" t="n">
        <v>1.232674</v>
      </c>
      <c r="E2280" s="0" t="n">
        <v>1.055259</v>
      </c>
      <c r="F2280" s="0" t="n">
        <v>0.08595</v>
      </c>
      <c r="G2280" s="0" t="n">
        <f aca="false">12*Inputs!$B$6*(MIN(1,$H$50*$C2280)*(ic*Inputs!$C$6+pS+fee_fx*Inputs!$D$6-cost_acc-cost_wd*Inputs!$E$6*$E2280-cost_fx*Inputs!$D$6-$F2280)+(1-MIN(1,$H$50*$C2280))*(1-MIN(1,Inputs!$G$6*$D2280)*churn_nonbuyers)*(ic*Inputs!$C$6+fee_wd*Inputs!$E$6*(1-$B2280)+fee_fx*Inputs!$D$6-cost_acc-cost_wd*Inputs!$E$6*(1-$B2280)-cost_fx*Inputs!$D$6))</f>
        <v>206192.681995719</v>
      </c>
      <c r="H2280" s="0" t="n">
        <f aca="false">12*Inputs!$B$7*(MIN(1,$H$51*$C2280)*(ic*Inputs!$C$7+pE+fee_fx*Inputs!$D$7-cost_acc-cost_wd*Inputs!$E$7*$E2280-cost_fx*Inputs!$D$7-$F2280)+(1-MIN(1,$H$51*$C2280))*(1-MIN(1,Inputs!$G$7*$D2280)*churn_nonbuyers)*(ic*Inputs!$C$7+fee_wd*Inputs!$E$7*(1-$B2280)+fee_fx*Inputs!$D$7-cost_acc-cost_wd*Inputs!$E$7*(1-$B2280)-cost_fx*Inputs!$D$7))</f>
        <v>416180.530607923</v>
      </c>
      <c r="I2280" s="0" t="n">
        <f aca="false">12*Inputs!$B$8*(MIN(1,$H$52*$C2280)*(ic*Inputs!$C$8+pT-cost_acc-cost_wd*Inputs!$E$8-cost_fx*Inputs!$D$8-cost_ins)+(1-MIN(1,$H$52*$C2280))*(1-MIN(1,Inputs!$G$8*$D2280)*churn_nonbuyers)*(ic*Inputs!$C$8+fee_wd*Inputs!$E$8*(1-$B2280)+fee_fx*Inputs!$D$8-cost_acc-cost_wd*Inputs!$E$8*(1-$B2280)-cost_fx*Inputs!$D$8))</f>
        <v>163273.893987244</v>
      </c>
      <c r="J2280" s="0" t="n">
        <f aca="false">G2280+H2280+I2280-fixed</f>
        <v>85647.1065908857</v>
      </c>
      <c r="K2280" s="0" t="n">
        <f aca="false">12*Inputs!$B$6*(1-MIN(1,Inputs!$G$6*$D2280)*churn_nonbuyers)*(ic*Inputs!$C$6+fee_wd*Inputs!$E$6*(1-$B2280)+fee_fx*Inputs!$D$6-cost_acc-cost_wd*Inputs!$E$6*(1-$B2280)-cost_fx*Inputs!$D$6)</f>
        <v>144221.345181504</v>
      </c>
      <c r="L2280" s="0" t="n">
        <f aca="false">12*Inputs!$B$7*(1-MIN(1,Inputs!$G$7*$D2280)*churn_nonbuyers)*(ic*Inputs!$C$7+fee_wd*Inputs!$E$7*(1-$B2280)+fee_fx*Inputs!$D$7-cost_acc-cost_wd*Inputs!$E$7*(1-$B2280)-cost_fx*Inputs!$D$7)</f>
        <v>342155.226756902</v>
      </c>
      <c r="M2280" s="0" t="n">
        <f aca="false">12*Inputs!$B$8*(1-MIN(1,Inputs!$G$8*$D2280)*churn_nonbuyers)*(ic*Inputs!$C$8+fee_wd*Inputs!$E$8*(1-$B2280)+fee_fx*Inputs!$D$8-cost_acc-cost_wd*Inputs!$E$8*(1-$B2280)-cost_fx*Inputs!$D$8)</f>
        <v>42568.893620352</v>
      </c>
      <c r="N2280" s="0" t="n">
        <f aca="false">K2280+L2280+I2280-fixed</f>
        <v>-50349.5340743496</v>
      </c>
      <c r="O2280" s="0" t="n">
        <f aca="false">K2280+L2280+M2280-fixed</f>
        <v>-171054.534441242</v>
      </c>
      <c r="P2280" s="0" t="n">
        <f aca="false">12*Inputs!$B$6*(1-MIN(1,Inputs!$F$6*$D2280))*(ic*Inputs!$C$6+flat_fee-cost_acc-cost_wd*Inputs!$E$6*$E2280-cost_fx*Inputs!$D$6)+12*Inputs!$B$7*(1-MIN(1,Inputs!$F$7*$D2280))*(ic*Inputs!$C$7+flat_fee-cost_acc-cost_wd*Inputs!$E$7*$E2280-cost_fx*Inputs!$D$7)+12*Inputs!$B$8*(1-MIN(1,Inputs!$F$8*$D2280))*(ic*Inputs!$C$8+flat_fee-cost_acc-cost_wd*Inputs!$E$8*$E2280-cost_fx*Inputs!$D$8)-fixed</f>
        <v>-81525.51165616</v>
      </c>
    </row>
    <row r="2281" customFormat="false" ht="15" hidden="false" customHeight="false" outlineLevel="0" collapsed="false">
      <c r="A2281" s="0" t="n">
        <v>2216</v>
      </c>
      <c r="B2281" s="0" t="n">
        <v>0.37462</v>
      </c>
      <c r="C2281" s="0" t="n">
        <v>0.930005</v>
      </c>
      <c r="D2281" s="0" t="n">
        <v>0.762107</v>
      </c>
      <c r="E2281" s="0" t="n">
        <v>1.026461</v>
      </c>
      <c r="F2281" s="0" t="n">
        <v>0.056584</v>
      </c>
      <c r="G2281" s="0" t="n">
        <f aca="false">12*Inputs!$B$6*(MIN(1,$H$50*$C2281)*(ic*Inputs!$C$6+pS+fee_fx*Inputs!$D$6-cost_acc-cost_wd*Inputs!$E$6*$E2281-cost_fx*Inputs!$D$6-$F2281)+(1-MIN(1,$H$50*$C2281))*(1-MIN(1,Inputs!$G$6*$D2281)*churn_nonbuyers)*(ic*Inputs!$C$6+fee_wd*Inputs!$E$6*(1-$B2281)+fee_fx*Inputs!$D$6-cost_acc-cost_wd*Inputs!$E$6*(1-$B2281)-cost_fx*Inputs!$D$6))</f>
        <v>198035.028081135</v>
      </c>
      <c r="H2281" s="0" t="n">
        <f aca="false">12*Inputs!$B$7*(MIN(1,$H$51*$C2281)*(ic*Inputs!$C$7+pE+fee_fx*Inputs!$D$7-cost_acc-cost_wd*Inputs!$E$7*$E2281-cost_fx*Inputs!$D$7-$F2281)+(1-MIN(1,$H$51*$C2281))*(1-MIN(1,Inputs!$G$7*$D2281)*churn_nonbuyers)*(ic*Inputs!$C$7+fee_wd*Inputs!$E$7*(1-$B2281)+fee_fx*Inputs!$D$7-cost_acc-cost_wd*Inputs!$E$7*(1-$B2281)-cost_fx*Inputs!$D$7))</f>
        <v>411474.411438698</v>
      </c>
      <c r="I2281" s="0" t="n">
        <f aca="false">12*Inputs!$B$8*(MIN(1,$H$52*$C2281)*(ic*Inputs!$C$8+pT-cost_acc-cost_wd*Inputs!$E$8-cost_fx*Inputs!$D$8-cost_ins)+(1-MIN(1,$H$52*$C2281))*(1-MIN(1,Inputs!$G$8*$D2281)*churn_nonbuyers)*(ic*Inputs!$C$8+fee_wd*Inputs!$E$8*(1-$B2281)+fee_fx*Inputs!$D$8-cost_acc-cost_wd*Inputs!$E$8*(1-$B2281)-cost_fx*Inputs!$D$8))</f>
        <v>184269.949863005</v>
      </c>
      <c r="J2281" s="0" t="n">
        <f aca="false">G2281+H2281+I2281-fixed</f>
        <v>93779.3893828376</v>
      </c>
      <c r="K2281" s="0" t="n">
        <f aca="false">12*Inputs!$B$6*(1-MIN(1,Inputs!$G$6*$D2281)*churn_nonbuyers)*(ic*Inputs!$C$6+fee_wd*Inputs!$E$6*(1-$B2281)+fee_fx*Inputs!$D$6-cost_acc-cost_wd*Inputs!$E$6*(1-$B2281)-cost_fx*Inputs!$D$6)</f>
        <v>142028.285215248</v>
      </c>
      <c r="L2281" s="0" t="n">
        <f aca="false">12*Inputs!$B$7*(1-MIN(1,Inputs!$G$7*$D2281)*churn_nonbuyers)*(ic*Inputs!$C$7+fee_wd*Inputs!$E$7*(1-$B2281)+fee_fx*Inputs!$D$7-cost_acc-cost_wd*Inputs!$E$7*(1-$B2281)-cost_fx*Inputs!$D$7)</f>
        <v>341269.635993149</v>
      </c>
      <c r="M2281" s="0" t="n">
        <f aca="false">12*Inputs!$B$8*(1-MIN(1,Inputs!$G$8*$D2281)*churn_nonbuyers)*(ic*Inputs!$C$8+fee_wd*Inputs!$E$8*(1-$B2281)+fee_fx*Inputs!$D$8-cost_acc-cost_wd*Inputs!$E$8*(1-$B2281)-cost_fx*Inputs!$D$8)</f>
        <v>143884.850257824</v>
      </c>
      <c r="N2281" s="0" t="n">
        <f aca="false">K2281+L2281+I2281-fixed</f>
        <v>-32432.1289285985</v>
      </c>
      <c r="O2281" s="0" t="n">
        <f aca="false">K2281+L2281+M2281-fixed</f>
        <v>-72817.228533779</v>
      </c>
      <c r="P2281" s="0" t="n">
        <f aca="false">12*Inputs!$B$6*(1-MIN(1,Inputs!$F$6*$D2281))*(ic*Inputs!$C$6+flat_fee-cost_acc-cost_wd*Inputs!$E$6*$E2281-cost_fx*Inputs!$D$6)+12*Inputs!$B$7*(1-MIN(1,Inputs!$F$7*$D2281))*(ic*Inputs!$C$7+flat_fee-cost_acc-cost_wd*Inputs!$E$7*$E2281-cost_fx*Inputs!$D$7)+12*Inputs!$B$8*(1-MIN(1,Inputs!$F$8*$D2281))*(ic*Inputs!$C$8+flat_fee-cost_acc-cost_wd*Inputs!$E$8*$E2281-cost_fx*Inputs!$D$8)-fixed</f>
        <v>191684.59890248</v>
      </c>
    </row>
    <row r="2282" customFormat="false" ht="15" hidden="false" customHeight="false" outlineLevel="0" collapsed="false">
      <c r="A2282" s="0" t="n">
        <v>2217</v>
      </c>
      <c r="B2282" s="0" t="n">
        <v>0.116584</v>
      </c>
      <c r="C2282" s="0" t="n">
        <v>0.873474</v>
      </c>
      <c r="D2282" s="0" t="n">
        <v>1.194917</v>
      </c>
      <c r="E2282" s="0" t="n">
        <v>1.099769</v>
      </c>
      <c r="F2282" s="0" t="n">
        <v>0.331021</v>
      </c>
      <c r="G2282" s="0" t="n">
        <f aca="false">12*Inputs!$B$6*(MIN(1,$H$50*$C2282)*(ic*Inputs!$C$6+pS+fee_fx*Inputs!$D$6-cost_acc-cost_wd*Inputs!$E$6*$E2282-cost_fx*Inputs!$D$6-$F2282)+(1-MIN(1,$H$50*$C2282))*(1-MIN(1,Inputs!$G$6*$D2282)*churn_nonbuyers)*(ic*Inputs!$C$6+fee_wd*Inputs!$E$6*(1-$B2282)+fee_fx*Inputs!$D$6-cost_acc-cost_wd*Inputs!$E$6*(1-$B2282)-cost_fx*Inputs!$D$6))</f>
        <v>217156.124812362</v>
      </c>
      <c r="H2282" s="0" t="n">
        <f aca="false">12*Inputs!$B$7*(MIN(1,$H$51*$C2282)*(ic*Inputs!$C$7+pE+fee_fx*Inputs!$D$7-cost_acc-cost_wd*Inputs!$E$7*$E2282-cost_fx*Inputs!$D$7-$F2282)+(1-MIN(1,$H$51*$C2282))*(1-MIN(1,Inputs!$G$7*$D2282)*churn_nonbuyers)*(ic*Inputs!$C$7+fee_wd*Inputs!$E$7*(1-$B2282)+fee_fx*Inputs!$D$7-cost_acc-cost_wd*Inputs!$E$7*(1-$B2282)-cost_fx*Inputs!$D$7))</f>
        <v>406380.739597103</v>
      </c>
      <c r="I2282" s="0" t="n">
        <f aca="false">12*Inputs!$B$8*(MIN(1,$H$52*$C2282)*(ic*Inputs!$C$8+pT-cost_acc-cost_wd*Inputs!$E$8-cost_fx*Inputs!$D$8-cost_ins)+(1-MIN(1,$H$52*$C2282))*(1-MIN(1,Inputs!$G$8*$D2282)*churn_nonbuyers)*(ic*Inputs!$C$8+fee_wd*Inputs!$E$8*(1-$B2282)+fee_fx*Inputs!$D$8-cost_acc-cost_wd*Inputs!$E$8*(1-$B2282)-cost_fx*Inputs!$D$8))</f>
        <v>146294.243701379</v>
      </c>
      <c r="J2282" s="0" t="n">
        <f aca="false">G2282+H2282+I2282-fixed</f>
        <v>69831.1081108443</v>
      </c>
      <c r="K2282" s="0" t="n">
        <f aca="false">12*Inputs!$B$6*(1-MIN(1,Inputs!$G$6*$D2282)*churn_nonbuyers)*(ic*Inputs!$C$6+fee_wd*Inputs!$E$6*(1-$B2282)+fee_fx*Inputs!$D$6-cost_acc-cost_wd*Inputs!$E$6*(1-$B2282)-cost_fx*Inputs!$D$6)</f>
        <v>173770.159705402</v>
      </c>
      <c r="L2282" s="0" t="n">
        <f aca="false">12*Inputs!$B$7*(1-MIN(1,Inputs!$G$7*$D2282)*churn_nonbuyers)*(ic*Inputs!$C$7+fee_wd*Inputs!$E$7*(1-$B2282)+fee_fx*Inputs!$D$7-cost_acc-cost_wd*Inputs!$E$7*(1-$B2282)-cost_fx*Inputs!$D$7)</f>
        <v>372559.999407241</v>
      </c>
      <c r="M2282" s="0" t="n">
        <f aca="false">12*Inputs!$B$8*(1-MIN(1,Inputs!$G$8*$D2282)*churn_nonbuyers)*(ic*Inputs!$C$8+fee_wd*Inputs!$E$8*(1-$B2282)+fee_fx*Inputs!$D$8-cost_acc-cost_wd*Inputs!$E$8*(1-$B2282)-cost_fx*Inputs!$D$8)</f>
        <v>52470.0874785408</v>
      </c>
      <c r="N2282" s="0" t="n">
        <f aca="false">K2282+L2282+I2282-fixed</f>
        <v>-7375.5971859782</v>
      </c>
      <c r="O2282" s="0" t="n">
        <f aca="false">K2282+L2282+M2282-fixed</f>
        <v>-101199.753408817</v>
      </c>
      <c r="P2282" s="0" t="n">
        <f aca="false">12*Inputs!$B$6*(1-MIN(1,Inputs!$F$6*$D2282))*(ic*Inputs!$C$6+flat_fee-cost_acc-cost_wd*Inputs!$E$6*$E2282-cost_fx*Inputs!$D$6)+12*Inputs!$B$7*(1-MIN(1,Inputs!$F$7*$D2282))*(ic*Inputs!$C$7+flat_fee-cost_acc-cost_wd*Inputs!$E$7*$E2282-cost_fx*Inputs!$D$7)+12*Inputs!$B$8*(1-MIN(1,Inputs!$F$8*$D2282))*(ic*Inputs!$C$8+flat_fee-cost_acc-cost_wd*Inputs!$E$8*$E2282-cost_fx*Inputs!$D$8)-fixed</f>
        <v>-77880.1601744801</v>
      </c>
    </row>
    <row r="2283" customFormat="false" ht="15" hidden="false" customHeight="false" outlineLevel="0" collapsed="false">
      <c r="A2283" s="0" t="n">
        <v>2218</v>
      </c>
      <c r="B2283" s="0" t="n">
        <v>0.245332</v>
      </c>
      <c r="C2283" s="0" t="n">
        <v>0.904068</v>
      </c>
      <c r="D2283" s="0" t="n">
        <v>0.800194</v>
      </c>
      <c r="E2283" s="0" t="n">
        <v>1.150465</v>
      </c>
      <c r="F2283" s="0" t="n">
        <v>0.245172</v>
      </c>
      <c r="G2283" s="0" t="n">
        <f aca="false">12*Inputs!$B$6*(MIN(1,$H$50*$C2283)*(ic*Inputs!$C$6+pS+fee_fx*Inputs!$D$6-cost_acc-cost_wd*Inputs!$E$6*$E2283-cost_fx*Inputs!$D$6-$F2283)+(1-MIN(1,$H$50*$C2283))*(1-MIN(1,Inputs!$G$6*$D2283)*churn_nonbuyers)*(ic*Inputs!$C$6+fee_wd*Inputs!$E$6*(1-$B2283)+fee_fx*Inputs!$D$6-cost_acc-cost_wd*Inputs!$E$6*(1-$B2283)-cost_fx*Inputs!$D$6))</f>
        <v>206280.944707281</v>
      </c>
      <c r="H2283" s="0" t="n">
        <f aca="false">12*Inputs!$B$7*(MIN(1,$H$51*$C2283)*(ic*Inputs!$C$7+pE+fee_fx*Inputs!$D$7-cost_acc-cost_wd*Inputs!$E$7*$E2283-cost_fx*Inputs!$D$7-$F2283)+(1-MIN(1,$H$51*$C2283))*(1-MIN(1,Inputs!$G$7*$D2283)*churn_nonbuyers)*(ic*Inputs!$C$7+fee_wd*Inputs!$E$7*(1-$B2283)+fee_fx*Inputs!$D$7-cost_acc-cost_wd*Inputs!$E$7*(1-$B2283)-cost_fx*Inputs!$D$7))</f>
        <v>398125.856171605</v>
      </c>
      <c r="I2283" s="0" t="n">
        <f aca="false">12*Inputs!$B$8*(MIN(1,$H$52*$C2283)*(ic*Inputs!$C$8+pT-cost_acc-cost_wd*Inputs!$E$8-cost_fx*Inputs!$D$8-cost_ins)+(1-MIN(1,$H$52*$C2283))*(1-MIN(1,Inputs!$G$8*$D2283)*churn_nonbuyers)*(ic*Inputs!$C$8+fee_wd*Inputs!$E$8*(1-$B2283)+fee_fx*Inputs!$D$8-cost_acc-cost_wd*Inputs!$E$8*(1-$B2283)-cost_fx*Inputs!$D$8))</f>
        <v>181126.882143645</v>
      </c>
      <c r="J2283" s="0" t="n">
        <f aca="false">G2283+H2283+I2283-fixed</f>
        <v>85533.6830225301</v>
      </c>
      <c r="K2283" s="0" t="n">
        <f aca="false">12*Inputs!$B$6*(1-MIN(1,Inputs!$G$6*$D2283)*churn_nonbuyers)*(ic*Inputs!$C$6+fee_wd*Inputs!$E$6*(1-$B2283)+fee_fx*Inputs!$D$6-cost_acc-cost_wd*Inputs!$E$6*(1-$B2283)-cost_fx*Inputs!$D$6)</f>
        <v>159619.691479738</v>
      </c>
      <c r="L2283" s="0" t="n">
        <f aca="false">12*Inputs!$B$7*(1-MIN(1,Inputs!$G$7*$D2283)*churn_nonbuyers)*(ic*Inputs!$C$7+fee_wd*Inputs!$E$7*(1-$B2283)+fee_fx*Inputs!$D$7-cost_acc-cost_wd*Inputs!$E$7*(1-$B2283)-cost_fx*Inputs!$D$7)</f>
        <v>359041.118375843</v>
      </c>
      <c r="M2283" s="0" t="n">
        <f aca="false">12*Inputs!$B$8*(1-MIN(1,Inputs!$G$8*$D2283)*churn_nonbuyers)*(ic*Inputs!$C$8+fee_wd*Inputs!$E$8*(1-$B2283)+fee_fx*Inputs!$D$8-cost_acc-cost_wd*Inputs!$E$8*(1-$B2283)-cost_fx*Inputs!$D$8)</f>
        <v>138391.862212109</v>
      </c>
      <c r="N2283" s="0" t="n">
        <f aca="false">K2283+L2283+I2283-fixed</f>
        <v>-212.308000774821</v>
      </c>
      <c r="O2283" s="0" t="n">
        <f aca="false">K2283+L2283+M2283-fixed</f>
        <v>-42947.3279323111</v>
      </c>
      <c r="P2283" s="0" t="n">
        <f aca="false">12*Inputs!$B$6*(1-MIN(1,Inputs!$F$6*$D2283))*(ic*Inputs!$C$6+flat_fee-cost_acc-cost_wd*Inputs!$E$6*$E2283-cost_fx*Inputs!$D$6)+12*Inputs!$B$7*(1-MIN(1,Inputs!$F$7*$D2283))*(ic*Inputs!$C$7+flat_fee-cost_acc-cost_wd*Inputs!$E$7*$E2283-cost_fx*Inputs!$D$7)+12*Inputs!$B$8*(1-MIN(1,Inputs!$F$8*$D2283))*(ic*Inputs!$C$8+flat_fee-cost_acc-cost_wd*Inputs!$E$8*$E2283-cost_fx*Inputs!$D$8)-fixed</f>
        <v>110932.0036184</v>
      </c>
    </row>
    <row r="2284" customFormat="false" ht="15" hidden="false" customHeight="false" outlineLevel="0" collapsed="false">
      <c r="A2284" s="0" t="n">
        <v>2219</v>
      </c>
      <c r="B2284" s="0" t="n">
        <v>0.358346</v>
      </c>
      <c r="C2284" s="0" t="n">
        <v>1.015462</v>
      </c>
      <c r="D2284" s="0" t="n">
        <v>0.547242</v>
      </c>
      <c r="E2284" s="0" t="n">
        <v>1.091611</v>
      </c>
      <c r="F2284" s="0" t="n">
        <v>0.370856</v>
      </c>
      <c r="G2284" s="0" t="n">
        <f aca="false">12*Inputs!$B$6*(MIN(1,$H$50*$C2284)*(ic*Inputs!$C$6+pS+fee_fx*Inputs!$D$6-cost_acc-cost_wd*Inputs!$E$6*$E2284-cost_fx*Inputs!$D$6-$F2284)+(1-MIN(1,$H$50*$C2284))*(1-MIN(1,Inputs!$G$6*$D2284)*churn_nonbuyers)*(ic*Inputs!$C$6+fee_wd*Inputs!$E$6*(1-$B2284)+fee_fx*Inputs!$D$6-cost_acc-cost_wd*Inputs!$E$6*(1-$B2284)-cost_fx*Inputs!$D$6))</f>
        <v>197855.961999023</v>
      </c>
      <c r="H2284" s="0" t="n">
        <f aca="false">12*Inputs!$B$7*(MIN(1,$H$51*$C2284)*(ic*Inputs!$C$7+pE+fee_fx*Inputs!$D$7-cost_acc-cost_wd*Inputs!$E$7*$E2284-cost_fx*Inputs!$D$7-$F2284)+(1-MIN(1,$H$51*$C2284))*(1-MIN(1,Inputs!$G$7*$D2284)*churn_nonbuyers)*(ic*Inputs!$C$7+fee_wd*Inputs!$E$7*(1-$B2284)+fee_fx*Inputs!$D$7-cost_acc-cost_wd*Inputs!$E$7*(1-$B2284)-cost_fx*Inputs!$D$7))</f>
        <v>394627.729963175</v>
      </c>
      <c r="I2284" s="0" t="n">
        <f aca="false">12*Inputs!$B$8*(MIN(1,$H$52*$C2284)*(ic*Inputs!$C$8+pT-cost_acc-cost_wd*Inputs!$E$8-cost_fx*Inputs!$D$8-cost_ins)+(1-MIN(1,$H$52*$C2284))*(1-MIN(1,Inputs!$G$8*$D2284)*churn_nonbuyers)*(ic*Inputs!$C$8+fee_wd*Inputs!$E$8*(1-$B2284)+fee_fx*Inputs!$D$8-cost_acc-cost_wd*Inputs!$E$8*(1-$B2284)-cost_fx*Inputs!$D$8))</f>
        <v>201534.511481601</v>
      </c>
      <c r="J2284" s="0" t="n">
        <f aca="false">G2284+H2284+I2284-fixed</f>
        <v>94018.2034437993</v>
      </c>
      <c r="K2284" s="0" t="n">
        <f aca="false">12*Inputs!$B$6*(1-MIN(1,Inputs!$G$6*$D2284)*churn_nonbuyers)*(ic*Inputs!$C$6+fee_wd*Inputs!$E$6*(1-$B2284)+fee_fx*Inputs!$D$6-cost_acc-cost_wd*Inputs!$E$6*(1-$B2284)-cost_fx*Inputs!$D$6)</f>
        <v>145893.91090847</v>
      </c>
      <c r="L2284" s="0" t="n">
        <f aca="false">12*Inputs!$B$7*(1-MIN(1,Inputs!$G$7*$D2284)*churn_nonbuyers)*(ic*Inputs!$C$7+fee_wd*Inputs!$E$7*(1-$B2284)+fee_fx*Inputs!$D$7-cost_acc-cost_wd*Inputs!$E$7*(1-$B2284)-cost_fx*Inputs!$D$7)</f>
        <v>345825.897329082</v>
      </c>
      <c r="M2284" s="0" t="n">
        <f aca="false">12*Inputs!$B$8*(1-MIN(1,Inputs!$G$8*$D2284)*churn_nonbuyers)*(ic*Inputs!$C$8+fee_wd*Inputs!$E$8*(1-$B2284)+fee_fx*Inputs!$D$8-cost_acc-cost_wd*Inputs!$E$8*(1-$B2284)-cost_fx*Inputs!$D$8)</f>
        <v>190754.566426195</v>
      </c>
      <c r="N2284" s="0" t="n">
        <f aca="false">K2284+L2284+I2284-fixed</f>
        <v>-6745.68028084608</v>
      </c>
      <c r="O2284" s="0" t="n">
        <f aca="false">K2284+L2284+M2284-fixed</f>
        <v>-17525.6253362522</v>
      </c>
      <c r="P2284" s="0" t="n">
        <f aca="false">12*Inputs!$B$6*(1-MIN(1,Inputs!$F$6*$D2284))*(ic*Inputs!$C$6+flat_fee-cost_acc-cost_wd*Inputs!$E$6*$E2284-cost_fx*Inputs!$D$6)+12*Inputs!$B$7*(1-MIN(1,Inputs!$F$7*$D2284))*(ic*Inputs!$C$7+flat_fee-cost_acc-cost_wd*Inputs!$E$7*$E2284-cost_fx*Inputs!$D$7)+12*Inputs!$B$8*(1-MIN(1,Inputs!$F$8*$D2284))*(ic*Inputs!$C$8+flat_fee-cost_acc-cost_wd*Inputs!$E$8*$E2284-cost_fx*Inputs!$D$8)-fixed</f>
        <v>276264.33427088</v>
      </c>
    </row>
    <row r="2285" customFormat="false" ht="15" hidden="false" customHeight="false" outlineLevel="0" collapsed="false">
      <c r="A2285" s="0" t="n">
        <v>2220</v>
      </c>
      <c r="B2285" s="0" t="n">
        <v>0.093621</v>
      </c>
      <c r="C2285" s="0" t="n">
        <v>0.918567</v>
      </c>
      <c r="D2285" s="0" t="n">
        <v>1.449986</v>
      </c>
      <c r="E2285" s="0" t="n">
        <v>1.352726</v>
      </c>
      <c r="F2285" s="0" t="n">
        <v>0.156046</v>
      </c>
      <c r="G2285" s="0" t="n">
        <f aca="false">12*Inputs!$B$6*(MIN(1,$H$50*$C2285)*(ic*Inputs!$C$6+pS+fee_fx*Inputs!$D$6-cost_acc-cost_wd*Inputs!$E$6*$E2285-cost_fx*Inputs!$D$6-$F2285)+(1-MIN(1,$H$50*$C2285))*(1-MIN(1,Inputs!$G$6*$D2285)*churn_nonbuyers)*(ic*Inputs!$C$6+fee_wd*Inputs!$E$6*(1-$B2285)+fee_fx*Inputs!$D$6-cost_acc-cost_wd*Inputs!$E$6*(1-$B2285)-cost_fx*Inputs!$D$6))</f>
        <v>218403.306547745</v>
      </c>
      <c r="H2285" s="0" t="n">
        <f aca="false">12*Inputs!$B$7*(MIN(1,$H$51*$C2285)*(ic*Inputs!$C$7+pE+fee_fx*Inputs!$D$7-cost_acc-cost_wd*Inputs!$E$7*$E2285-cost_fx*Inputs!$D$7-$F2285)+(1-MIN(1,$H$51*$C2285))*(1-MIN(1,Inputs!$G$7*$D2285)*churn_nonbuyers)*(ic*Inputs!$C$7+fee_wd*Inputs!$E$7*(1-$B2285)+fee_fx*Inputs!$D$7-cost_acc-cost_wd*Inputs!$E$7*(1-$B2285)-cost_fx*Inputs!$D$7))</f>
        <v>390747.226934293</v>
      </c>
      <c r="I2285" s="0" t="n">
        <f aca="false">12*Inputs!$B$8*(MIN(1,$H$52*$C2285)*(ic*Inputs!$C$8+pT-cost_acc-cost_wd*Inputs!$E$8-cost_fx*Inputs!$D$8-cost_ins)+(1-MIN(1,$H$52*$C2285))*(1-MIN(1,Inputs!$G$8*$D2285)*churn_nonbuyers)*(ic*Inputs!$C$8+fee_wd*Inputs!$E$8*(1-$B2285)+fee_fx*Inputs!$D$8-cost_acc-cost_wd*Inputs!$E$8*(1-$B2285)-cost_fx*Inputs!$D$8))</f>
        <v>132405.921648</v>
      </c>
      <c r="J2285" s="0" t="n">
        <f aca="false">G2285+H2285+I2285-fixed</f>
        <v>41556.4551300384</v>
      </c>
      <c r="K2285" s="0" t="n">
        <f aca="false">12*Inputs!$B$6*(1-MIN(1,Inputs!$G$6*$D2285)*churn_nonbuyers)*(ic*Inputs!$C$6+fee_wd*Inputs!$E$6*(1-$B2285)+fee_fx*Inputs!$D$6-cost_acc-cost_wd*Inputs!$E$6*(1-$B2285)-cost_fx*Inputs!$D$6)</f>
        <v>174480.110923003</v>
      </c>
      <c r="L2285" s="0" t="n">
        <f aca="false">12*Inputs!$B$7*(1-MIN(1,Inputs!$G$7*$D2285)*churn_nonbuyers)*(ic*Inputs!$C$7+fee_wd*Inputs!$E$7*(1-$B2285)+fee_fx*Inputs!$D$7-cost_acc-cost_wd*Inputs!$E$7*(1-$B2285)-cost_fx*Inputs!$D$7)</f>
        <v>372765.981625802</v>
      </c>
      <c r="M2285" s="0" t="n">
        <f aca="false">12*Inputs!$B$8*(1-MIN(1,Inputs!$G$8*$D2285)*churn_nonbuyers)*(ic*Inputs!$C$8+fee_wd*Inputs!$E$8*(1-$B2285)+fee_fx*Inputs!$D$8-cost_acc-cost_wd*Inputs!$E$8*(1-$B2285)-cost_fx*Inputs!$D$8)</f>
        <v>0</v>
      </c>
      <c r="N2285" s="0" t="n">
        <f aca="false">K2285+L2285+I2285-fixed</f>
        <v>-20347.9858031948</v>
      </c>
      <c r="O2285" s="0" t="n">
        <f aca="false">K2285+L2285+M2285-fixed</f>
        <v>-152753.907451195</v>
      </c>
      <c r="P2285" s="0" t="n">
        <f aca="false">12*Inputs!$B$6*(1-MIN(1,Inputs!$F$6*$D2285))*(ic*Inputs!$C$6+flat_fee-cost_acc-cost_wd*Inputs!$E$6*$E2285-cost_fx*Inputs!$D$6)+12*Inputs!$B$7*(1-MIN(1,Inputs!$F$7*$D2285))*(ic*Inputs!$C$7+flat_fee-cost_acc-cost_wd*Inputs!$E$7*$E2285-cost_fx*Inputs!$D$7)+12*Inputs!$B$8*(1-MIN(1,Inputs!$F$8*$D2285))*(ic*Inputs!$C$8+flat_fee-cost_acc-cost_wd*Inputs!$E$8*$E2285-cost_fx*Inputs!$D$8)-fixed</f>
        <v>-297572.11416736</v>
      </c>
    </row>
    <row r="2286" customFormat="false" ht="15" hidden="false" customHeight="false" outlineLevel="0" collapsed="false">
      <c r="A2286" s="0" t="n">
        <v>2221</v>
      </c>
      <c r="B2286" s="0" t="n">
        <v>0.003411</v>
      </c>
      <c r="C2286" s="0" t="n">
        <v>1.081485</v>
      </c>
      <c r="D2286" s="0" t="n">
        <v>0.871799</v>
      </c>
      <c r="E2286" s="0" t="n">
        <v>1.194655</v>
      </c>
      <c r="F2286" s="0" t="n">
        <v>0.132074</v>
      </c>
      <c r="G2286" s="0" t="n">
        <f aca="false">12*Inputs!$B$6*(MIN(1,$H$50*$C2286)*(ic*Inputs!$C$6+pS+fee_fx*Inputs!$D$6-cost_acc-cost_wd*Inputs!$E$6*$E2286-cost_fx*Inputs!$D$6-$F2286)+(1-MIN(1,$H$50*$C2286))*(1-MIN(1,Inputs!$G$6*$D2286)*churn_nonbuyers)*(ic*Inputs!$C$6+fee_wd*Inputs!$E$6*(1-$B2286)+fee_fx*Inputs!$D$6-cost_acc-cost_wd*Inputs!$E$6*(1-$B2286)-cost_fx*Inputs!$D$6))</f>
        <v>247046.56114938</v>
      </c>
      <c r="H2286" s="0" t="n">
        <f aca="false">12*Inputs!$B$7*(MIN(1,$H$51*$C2286)*(ic*Inputs!$C$7+pE+fee_fx*Inputs!$D$7-cost_acc-cost_wd*Inputs!$E$7*$E2286-cost_fx*Inputs!$D$7-$F2286)+(1-MIN(1,$H$51*$C2286))*(1-MIN(1,Inputs!$G$7*$D2286)*churn_nonbuyers)*(ic*Inputs!$C$7+fee_wd*Inputs!$E$7*(1-$B2286)+fee_fx*Inputs!$D$7-cost_acc-cost_wd*Inputs!$E$7*(1-$B2286)-cost_fx*Inputs!$D$7))</f>
        <v>426136.880505359</v>
      </c>
      <c r="I2286" s="0" t="n">
        <f aca="false">12*Inputs!$B$8*(MIN(1,$H$52*$C2286)*(ic*Inputs!$C$8+pT-cost_acc-cost_wd*Inputs!$E$8-cost_fx*Inputs!$D$8-cost_ins)+(1-MIN(1,$H$52*$C2286))*(1-MIN(1,Inputs!$G$8*$D2286)*churn_nonbuyers)*(ic*Inputs!$C$8+fee_wd*Inputs!$E$8*(1-$B2286)+fee_fx*Inputs!$D$8-cost_acc-cost_wd*Inputs!$E$8*(1-$B2286)-cost_fx*Inputs!$D$8))</f>
        <v>186781.406894221</v>
      </c>
      <c r="J2286" s="0" t="n">
        <f aca="false">G2286+H2286+I2286-fixed</f>
        <v>159964.84854896</v>
      </c>
      <c r="K2286" s="0" t="n">
        <f aca="false">12*Inputs!$B$6*(1-MIN(1,Inputs!$G$6*$D2286)*churn_nonbuyers)*(ic*Inputs!$C$6+fee_wd*Inputs!$E$6*(1-$B2286)+fee_fx*Inputs!$D$6-cost_acc-cost_wd*Inputs!$E$6*(1-$B2286)-cost_fx*Inputs!$D$6)</f>
        <v>192342.492766001</v>
      </c>
      <c r="L2286" s="0" t="n">
        <f aca="false">12*Inputs!$B$7*(1-MIN(1,Inputs!$G$7*$D2286)*churn_nonbuyers)*(ic*Inputs!$C$7+fee_wd*Inputs!$E$7*(1-$B2286)+fee_fx*Inputs!$D$7-cost_acc-cost_wd*Inputs!$E$7*(1-$B2286)-cost_fx*Inputs!$D$7)</f>
        <v>392176.381707601</v>
      </c>
      <c r="M2286" s="0" t="n">
        <f aca="false">12*Inputs!$B$8*(1-MIN(1,Inputs!$G$8*$D2286)*churn_nonbuyers)*(ic*Inputs!$C$8+fee_wd*Inputs!$E$8*(1-$B2286)+fee_fx*Inputs!$D$8-cost_acc-cost_wd*Inputs!$E$8*(1-$B2286)-cost_fx*Inputs!$D$8)</f>
        <v>127147.55301467</v>
      </c>
      <c r="N2286" s="0" t="n">
        <f aca="false">K2286+L2286+I2286-fixed</f>
        <v>71300.2813678221</v>
      </c>
      <c r="O2286" s="0" t="n">
        <f aca="false">K2286+L2286+M2286-fixed</f>
        <v>11666.4274882716</v>
      </c>
      <c r="P2286" s="0" t="n">
        <f aca="false">12*Inputs!$B$6*(1-MIN(1,Inputs!$F$6*$D2286))*(ic*Inputs!$C$6+flat_fee-cost_acc-cost_wd*Inputs!$E$6*$E2286-cost_fx*Inputs!$D$6)+12*Inputs!$B$7*(1-MIN(1,Inputs!$F$7*$D2286))*(ic*Inputs!$C$7+flat_fee-cost_acc-cost_wd*Inputs!$E$7*$E2286-cost_fx*Inputs!$D$7)+12*Inputs!$B$8*(1-MIN(1,Inputs!$F$8*$D2286))*(ic*Inputs!$C$8+flat_fee-cost_acc-cost_wd*Inputs!$E$8*$E2286-cost_fx*Inputs!$D$8)-fixed</f>
        <v>52687.9817708001</v>
      </c>
    </row>
    <row r="2287" customFormat="false" ht="15" hidden="false" customHeight="false" outlineLevel="0" collapsed="false">
      <c r="A2287" s="0" t="n">
        <v>2222</v>
      </c>
      <c r="B2287" s="0" t="n">
        <v>0.529994</v>
      </c>
      <c r="C2287" s="0" t="n">
        <v>0.838093</v>
      </c>
      <c r="D2287" s="0" t="n">
        <v>0.981808</v>
      </c>
      <c r="E2287" s="0" t="n">
        <v>1.130722</v>
      </c>
      <c r="F2287" s="0" t="n">
        <v>0.286285</v>
      </c>
      <c r="G2287" s="0" t="n">
        <f aca="false">12*Inputs!$B$6*(MIN(1,$H$50*$C2287)*(ic*Inputs!$C$6+pS+fee_fx*Inputs!$D$6-cost_acc-cost_wd*Inputs!$E$6*$E2287-cost_fx*Inputs!$D$6-$F2287)+(1-MIN(1,$H$50*$C2287))*(1-MIN(1,Inputs!$G$6*$D2287)*churn_nonbuyers)*(ic*Inputs!$C$6+fee_wd*Inputs!$E$6*(1-$B2287)+fee_fx*Inputs!$D$6-cost_acc-cost_wd*Inputs!$E$6*(1-$B2287)-cost_fx*Inputs!$D$6))</f>
        <v>164688.922254438</v>
      </c>
      <c r="H2287" s="0" t="n">
        <f aca="false">12*Inputs!$B$7*(MIN(1,$H$51*$C2287)*(ic*Inputs!$C$7+pE+fee_fx*Inputs!$D$7-cost_acc-cost_wd*Inputs!$E$7*$E2287-cost_fx*Inputs!$D$7-$F2287)+(1-MIN(1,$H$51*$C2287))*(1-MIN(1,Inputs!$G$7*$D2287)*churn_nonbuyers)*(ic*Inputs!$C$7+fee_wd*Inputs!$E$7*(1-$B2287)+fee_fx*Inputs!$D$7-cost_acc-cost_wd*Inputs!$E$7*(1-$B2287)-cost_fx*Inputs!$D$7))</f>
        <v>367415.78259518</v>
      </c>
      <c r="I2287" s="0" t="n">
        <f aca="false">12*Inputs!$B$8*(MIN(1,$H$52*$C2287)*(ic*Inputs!$C$8+pT-cost_acc-cost_wd*Inputs!$E$8-cost_fx*Inputs!$D$8-cost_ins)+(1-MIN(1,$H$52*$C2287))*(1-MIN(1,Inputs!$G$8*$D2287)*churn_nonbuyers)*(ic*Inputs!$C$8+fee_wd*Inputs!$E$8*(1-$B2287)+fee_fx*Inputs!$D$8-cost_acc-cost_wd*Inputs!$E$8*(1-$B2287)-cost_fx*Inputs!$D$8))</f>
        <v>159709.420685485</v>
      </c>
      <c r="J2287" s="0" t="n">
        <f aca="false">G2287+H2287+I2287-fixed</f>
        <v>-8185.87446489756</v>
      </c>
      <c r="K2287" s="0" t="n">
        <f aca="false">12*Inputs!$B$6*(1-MIN(1,Inputs!$G$6*$D2287)*churn_nonbuyers)*(ic*Inputs!$C$6+fee_wd*Inputs!$E$6*(1-$B2287)+fee_fx*Inputs!$D$6-cost_acc-cost_wd*Inputs!$E$6*(1-$B2287)-cost_fx*Inputs!$D$6)</f>
        <v>119130.776273894</v>
      </c>
      <c r="L2287" s="0" t="n">
        <f aca="false">12*Inputs!$B$7*(1-MIN(1,Inputs!$G$7*$D2287)*churn_nonbuyers)*(ic*Inputs!$C$7+fee_wd*Inputs!$E$7*(1-$B2287)+fee_fx*Inputs!$D$7-cost_acc-cost_wd*Inputs!$E$7*(1-$B2287)-cost_fx*Inputs!$D$7)</f>
        <v>317252.836580337</v>
      </c>
      <c r="M2287" s="0" t="n">
        <f aca="false">12*Inputs!$B$8*(1-MIN(1,Inputs!$G$8*$D2287)*churn_nonbuyers)*(ic*Inputs!$C$8+fee_wd*Inputs!$E$8*(1-$B2287)+fee_fx*Inputs!$D$8-cost_acc-cost_wd*Inputs!$E$8*(1-$B2287)-cost_fx*Inputs!$D$8)</f>
        <v>94120.6350915072</v>
      </c>
      <c r="N2287" s="0" t="n">
        <f aca="false">K2287+L2287+I2287-fixed</f>
        <v>-103906.966460284</v>
      </c>
      <c r="O2287" s="0" t="n">
        <f aca="false">K2287+L2287+M2287-fixed</f>
        <v>-169495.752054262</v>
      </c>
      <c r="P2287" s="0" t="n">
        <f aca="false">12*Inputs!$B$6*(1-MIN(1,Inputs!$F$6*$D2287))*(ic*Inputs!$C$6+flat_fee-cost_acc-cost_wd*Inputs!$E$6*$E2287-cost_fx*Inputs!$D$6)+12*Inputs!$B$7*(1-MIN(1,Inputs!$F$7*$D2287))*(ic*Inputs!$C$7+flat_fee-cost_acc-cost_wd*Inputs!$E$7*$E2287-cost_fx*Inputs!$D$7)+12*Inputs!$B$8*(1-MIN(1,Inputs!$F$8*$D2287))*(ic*Inputs!$C$8+flat_fee-cost_acc-cost_wd*Inputs!$E$8*$E2287-cost_fx*Inputs!$D$8)-fixed</f>
        <v>23688.33146624</v>
      </c>
    </row>
    <row r="2288" customFormat="false" ht="15" hidden="false" customHeight="false" outlineLevel="0" collapsed="false">
      <c r="A2288" s="0" t="n">
        <v>2223</v>
      </c>
      <c r="B2288" s="0" t="n">
        <v>0.229479</v>
      </c>
      <c r="C2288" s="0" t="n">
        <v>0.7618</v>
      </c>
      <c r="D2288" s="0" t="n">
        <v>1.359294</v>
      </c>
      <c r="E2288" s="0" t="n">
        <v>1.207697</v>
      </c>
      <c r="F2288" s="0" t="n">
        <v>0.16859</v>
      </c>
      <c r="G2288" s="0" t="n">
        <f aca="false">12*Inputs!$B$6*(MIN(1,$H$50*$C2288)*(ic*Inputs!$C$6+pS+fee_fx*Inputs!$D$6-cost_acc-cost_wd*Inputs!$E$6*$E2288-cost_fx*Inputs!$D$6-$F2288)+(1-MIN(1,$H$50*$C2288))*(1-MIN(1,Inputs!$G$6*$D2288)*churn_nonbuyers)*(ic*Inputs!$C$6+fee_wd*Inputs!$E$6*(1-$B2288)+fee_fx*Inputs!$D$6-cost_acc-cost_wd*Inputs!$E$6*(1-$B2288)-cost_fx*Inputs!$D$6))</f>
        <v>196910.907164114</v>
      </c>
      <c r="H2288" s="0" t="n">
        <f aca="false">12*Inputs!$B$7*(MIN(1,$H$51*$C2288)*(ic*Inputs!$C$7+pE+fee_fx*Inputs!$D$7-cost_acc-cost_wd*Inputs!$E$7*$E2288-cost_fx*Inputs!$D$7-$F2288)+(1-MIN(1,$H$51*$C2288))*(1-MIN(1,Inputs!$G$7*$D2288)*churn_nonbuyers)*(ic*Inputs!$C$7+fee_wd*Inputs!$E$7*(1-$B2288)+fee_fx*Inputs!$D$7-cost_acc-cost_wd*Inputs!$E$7*(1-$B2288)-cost_fx*Inputs!$D$7))</f>
        <v>387545.447644198</v>
      </c>
      <c r="I2288" s="0" t="n">
        <f aca="false">12*Inputs!$B$8*(MIN(1,$H$52*$C2288)*(ic*Inputs!$C$8+pT-cost_acc-cost_wd*Inputs!$E$8-cost_fx*Inputs!$D$8-cost_ins)+(1-MIN(1,$H$52*$C2288))*(1-MIN(1,Inputs!$G$8*$D2288)*churn_nonbuyers)*(ic*Inputs!$C$8+fee_wd*Inputs!$E$8*(1-$B2288)+fee_fx*Inputs!$D$8-cost_acc-cost_wd*Inputs!$E$8*(1-$B2288)-cost_fx*Inputs!$D$8))</f>
        <v>116947.381157513</v>
      </c>
      <c r="J2288" s="0" t="n">
        <f aca="false">G2288+H2288+I2288-fixed</f>
        <v>1403.73596582515</v>
      </c>
      <c r="K2288" s="0" t="n">
        <f aca="false">12*Inputs!$B$6*(1-MIN(1,Inputs!$G$6*$D2288)*churn_nonbuyers)*(ic*Inputs!$C$6+fee_wd*Inputs!$E$6*(1-$B2288)+fee_fx*Inputs!$D$6-cost_acc-cost_wd*Inputs!$E$6*(1-$B2288)-cost_fx*Inputs!$D$6)</f>
        <v>157099.232360347</v>
      </c>
      <c r="L2288" s="0" t="n">
        <f aca="false">12*Inputs!$B$7*(1-MIN(1,Inputs!$G$7*$D2288)*churn_nonbuyers)*(ic*Inputs!$C$7+fee_wd*Inputs!$E$7*(1-$B2288)+fee_fx*Inputs!$D$7-cost_acc-cost_wd*Inputs!$E$7*(1-$B2288)-cost_fx*Inputs!$D$7)</f>
        <v>355060.538904208</v>
      </c>
      <c r="M2288" s="0" t="n">
        <f aca="false">12*Inputs!$B$8*(1-MIN(1,Inputs!$G$8*$D2288)*churn_nonbuyers)*(ic*Inputs!$C$8+fee_wd*Inputs!$E$8*(1-$B2288)+fee_fx*Inputs!$D$8-cost_acc-cost_wd*Inputs!$E$8*(1-$B2288)-cost_fx*Inputs!$D$8)</f>
        <v>15294.3436549536</v>
      </c>
      <c r="N2288" s="0" t="n">
        <f aca="false">K2288+L2288+I2288-fixed</f>
        <v>-70892.8475779314</v>
      </c>
      <c r="O2288" s="0" t="n">
        <f aca="false">K2288+L2288+M2288-fixed</f>
        <v>-172545.885080491</v>
      </c>
      <c r="P2288" s="0" t="n">
        <f aca="false">12*Inputs!$B$6*(1-MIN(1,Inputs!$F$6*$D2288))*(ic*Inputs!$C$6+flat_fee-cost_acc-cost_wd*Inputs!$E$6*$E2288-cost_fx*Inputs!$D$6)+12*Inputs!$B$7*(1-MIN(1,Inputs!$F$7*$D2288))*(ic*Inputs!$C$7+flat_fee-cost_acc-cost_wd*Inputs!$E$7*$E2288-cost_fx*Inputs!$D$7)+12*Inputs!$B$8*(1-MIN(1,Inputs!$F$8*$D2288))*(ic*Inputs!$C$8+flat_fee-cost_acc-cost_wd*Inputs!$E$8*$E2288-cost_fx*Inputs!$D$8)-fixed</f>
        <v>-203959.22221168</v>
      </c>
    </row>
    <row r="2289" customFormat="false" ht="15" hidden="false" customHeight="false" outlineLevel="0" collapsed="false">
      <c r="A2289" s="0" t="n">
        <v>2224</v>
      </c>
      <c r="B2289" s="0" t="n">
        <v>0.245179</v>
      </c>
      <c r="C2289" s="0" t="n">
        <v>0.994875</v>
      </c>
      <c r="D2289" s="0" t="n">
        <v>1.804864</v>
      </c>
      <c r="E2289" s="0" t="n">
        <v>1.142706</v>
      </c>
      <c r="F2289" s="0" t="n">
        <v>0.158578</v>
      </c>
      <c r="G2289" s="0" t="n">
        <f aca="false">12*Inputs!$B$6*(MIN(1,$H$50*$C2289)*(ic*Inputs!$C$6+pS+fee_fx*Inputs!$D$6-cost_acc-cost_wd*Inputs!$E$6*$E2289-cost_fx*Inputs!$D$6-$F2289)+(1-MIN(1,$H$50*$C2289))*(1-MIN(1,Inputs!$G$6*$D2289)*churn_nonbuyers)*(ic*Inputs!$C$6+fee_wd*Inputs!$E$6*(1-$B2289)+fee_fx*Inputs!$D$6-cost_acc-cost_wd*Inputs!$E$6*(1-$B2289)-cost_fx*Inputs!$D$6))</f>
        <v>205461.26184611</v>
      </c>
      <c r="H2289" s="0" t="n">
        <f aca="false">12*Inputs!$B$7*(MIN(1,$H$51*$C2289)*(ic*Inputs!$C$7+pE+fee_fx*Inputs!$D$7-cost_acc-cost_wd*Inputs!$E$7*$E2289-cost_fx*Inputs!$D$7-$F2289)+(1-MIN(1,$H$51*$C2289))*(1-MIN(1,Inputs!$G$7*$D2289)*churn_nonbuyers)*(ic*Inputs!$C$7+fee_wd*Inputs!$E$7*(1-$B2289)+fee_fx*Inputs!$D$7-cost_acc-cost_wd*Inputs!$E$7*(1-$B2289)-cost_fx*Inputs!$D$7))</f>
        <v>401240.332733497</v>
      </c>
      <c r="I2289" s="0" t="n">
        <f aca="false">12*Inputs!$B$8*(MIN(1,$H$52*$C2289)*(ic*Inputs!$C$8+pT-cost_acc-cost_wd*Inputs!$E$8-cost_fx*Inputs!$D$8-cost_ins)+(1-MIN(1,$H$52*$C2289))*(1-MIN(1,Inputs!$G$8*$D2289)*churn_nonbuyers)*(ic*Inputs!$C$8+fee_wd*Inputs!$E$8*(1-$B2289)+fee_fx*Inputs!$D$8-cost_acc-cost_wd*Inputs!$E$8*(1-$B2289)-cost_fx*Inputs!$D$8))</f>
        <v>143405.262</v>
      </c>
      <c r="J2289" s="0" t="n">
        <f aca="false">G2289+H2289+I2289-fixed</f>
        <v>50106.8565796071</v>
      </c>
      <c r="K2289" s="0" t="n">
        <f aca="false">12*Inputs!$B$6*(1-MIN(1,Inputs!$G$6*$D2289)*churn_nonbuyers)*(ic*Inputs!$C$6+fee_wd*Inputs!$E$6*(1-$B2289)+fee_fx*Inputs!$D$6-cost_acc-cost_wd*Inputs!$E$6*(1-$B2289)-cost_fx*Inputs!$D$6)</f>
        <v>151287.301084723</v>
      </c>
      <c r="L2289" s="0" t="n">
        <f aca="false">12*Inputs!$B$7*(1-MIN(1,Inputs!$G$7*$D2289)*churn_nonbuyers)*(ic*Inputs!$C$7+fee_wd*Inputs!$E$7*(1-$B2289)+fee_fx*Inputs!$D$7-cost_acc-cost_wd*Inputs!$E$7*(1-$B2289)-cost_fx*Inputs!$D$7)</f>
        <v>347974.252778834</v>
      </c>
      <c r="M2289" s="0" t="n">
        <f aca="false">12*Inputs!$B$8*(1-MIN(1,Inputs!$G$8*$D2289)*churn_nonbuyers)*(ic*Inputs!$C$8+fee_wd*Inputs!$E$8*(1-$B2289)+fee_fx*Inputs!$D$8-cost_acc-cost_wd*Inputs!$E$8*(1-$B2289)-cost_fx*Inputs!$D$8)</f>
        <v>0</v>
      </c>
      <c r="N2289" s="0" t="n">
        <f aca="false">K2289+L2289+I2289-fixed</f>
        <v>-57333.1841364428</v>
      </c>
      <c r="O2289" s="0" t="n">
        <f aca="false">K2289+L2289+M2289-fixed</f>
        <v>-200738.446136443</v>
      </c>
      <c r="P2289" s="0" t="n">
        <f aca="false">12*Inputs!$B$6*(1-MIN(1,Inputs!$F$6*$D2289))*(ic*Inputs!$C$6+flat_fee-cost_acc-cost_wd*Inputs!$E$6*$E2289-cost_fx*Inputs!$D$6)+12*Inputs!$B$7*(1-MIN(1,Inputs!$F$7*$D2289))*(ic*Inputs!$C$7+flat_fee-cost_acc-cost_wd*Inputs!$E$7*$E2289-cost_fx*Inputs!$D$7)+12*Inputs!$B$8*(1-MIN(1,Inputs!$F$8*$D2289))*(ic*Inputs!$C$8+flat_fee-cost_acc-cost_wd*Inputs!$E$8*$E2289-cost_fx*Inputs!$D$8)-fixed</f>
        <v>-417496.19651584</v>
      </c>
    </row>
    <row r="2290" customFormat="false" ht="15" hidden="false" customHeight="false" outlineLevel="0" collapsed="false">
      <c r="A2290" s="0" t="n">
        <v>2225</v>
      </c>
      <c r="B2290" s="0" t="n">
        <v>0.173365</v>
      </c>
      <c r="C2290" s="0" t="n">
        <v>0.704998</v>
      </c>
      <c r="D2290" s="0" t="n">
        <v>1.197216</v>
      </c>
      <c r="E2290" s="0" t="n">
        <v>1.394606</v>
      </c>
      <c r="F2290" s="0" t="n">
        <v>0.111698</v>
      </c>
      <c r="G2290" s="0" t="n">
        <f aca="false">12*Inputs!$B$6*(MIN(1,$H$50*$C2290)*(ic*Inputs!$C$6+pS+fee_fx*Inputs!$D$6-cost_acc-cost_wd*Inputs!$E$6*$E2290-cost_fx*Inputs!$D$6-$F2290)+(1-MIN(1,$H$50*$C2290))*(1-MIN(1,Inputs!$G$6*$D2290)*churn_nonbuyers)*(ic*Inputs!$C$6+fee_wd*Inputs!$E$6*(1-$B2290)+fee_fx*Inputs!$D$6-cost_acc-cost_wd*Inputs!$E$6*(1-$B2290)-cost_fx*Inputs!$D$6))</f>
        <v>200287.723794957</v>
      </c>
      <c r="H2290" s="0" t="n">
        <f aca="false">12*Inputs!$B$7*(MIN(1,$H$51*$C2290)*(ic*Inputs!$C$7+pE+fee_fx*Inputs!$D$7-cost_acc-cost_wd*Inputs!$E$7*$E2290-cost_fx*Inputs!$D$7-$F2290)+(1-MIN(1,$H$51*$C2290))*(1-MIN(1,Inputs!$G$7*$D2290)*churn_nonbuyers)*(ic*Inputs!$C$7+fee_wd*Inputs!$E$7*(1-$B2290)+fee_fx*Inputs!$D$7-cost_acc-cost_wd*Inputs!$E$7*(1-$B2290)-cost_fx*Inputs!$D$7))</f>
        <v>379139.223664951</v>
      </c>
      <c r="I2290" s="0" t="n">
        <f aca="false">12*Inputs!$B$8*(MIN(1,$H$52*$C2290)*(ic*Inputs!$C$8+pT-cost_acc-cost_wd*Inputs!$E$8-cost_fx*Inputs!$D$8-cost_ins)+(1-MIN(1,$H$52*$C2290))*(1-MIN(1,Inputs!$G$8*$D2290)*churn_nonbuyers)*(ic*Inputs!$C$8+fee_wd*Inputs!$E$8*(1-$B2290)+fee_fx*Inputs!$D$8-cost_acc-cost_wd*Inputs!$E$8*(1-$B2290)-cost_fx*Inputs!$D$8))</f>
        <v>127712.348683233</v>
      </c>
      <c r="J2290" s="0" t="n">
        <f aca="false">G2290+H2290+I2290-fixed</f>
        <v>7139.29614314146</v>
      </c>
      <c r="K2290" s="0" t="n">
        <f aca="false">12*Inputs!$B$6*(1-MIN(1,Inputs!$G$6*$D2290)*churn_nonbuyers)*(ic*Inputs!$C$6+fee_wd*Inputs!$E$6*(1-$B2290)+fee_fx*Inputs!$D$6-cost_acc-cost_wd*Inputs!$E$6*(1-$B2290)-cost_fx*Inputs!$D$6)</f>
        <v>166061.901253248</v>
      </c>
      <c r="L2290" s="0" t="n">
        <f aca="false">12*Inputs!$B$7*(1-MIN(1,Inputs!$G$7*$D2290)*churn_nonbuyers)*(ic*Inputs!$C$7+fee_wd*Inputs!$E$7*(1-$B2290)+fee_fx*Inputs!$D$7-cost_acc-cost_wd*Inputs!$E$7*(1-$B2290)-cost_fx*Inputs!$D$7)</f>
        <v>364650.554383949</v>
      </c>
      <c r="M2290" s="0" t="n">
        <f aca="false">12*Inputs!$B$8*(1-MIN(1,Inputs!$G$8*$D2290)*churn_nonbuyers)*(ic*Inputs!$C$8+fee_wd*Inputs!$E$8*(1-$B2290)+fee_fx*Inputs!$D$8-cost_acc-cost_wd*Inputs!$E$8*(1-$B2290)-cost_fx*Inputs!$D$8)</f>
        <v>51512.428141824</v>
      </c>
      <c r="N2290" s="0" t="n">
        <f aca="false">K2290+L2290+I2290-fixed</f>
        <v>-41575.1956795699</v>
      </c>
      <c r="O2290" s="0" t="n">
        <f aca="false">K2290+L2290+M2290-fixed</f>
        <v>-117775.116220979</v>
      </c>
      <c r="P2290" s="0" t="n">
        <f aca="false">12*Inputs!$B$6*(1-MIN(1,Inputs!$F$6*$D2290))*(ic*Inputs!$C$6+flat_fee-cost_acc-cost_wd*Inputs!$E$6*$E2290-cost_fx*Inputs!$D$6)+12*Inputs!$B$7*(1-MIN(1,Inputs!$F$7*$D2290))*(ic*Inputs!$C$7+flat_fee-cost_acc-cost_wd*Inputs!$E$7*$E2290-cost_fx*Inputs!$D$7)+12*Inputs!$B$8*(1-MIN(1,Inputs!$F$8*$D2290))*(ic*Inputs!$C$8+flat_fee-cost_acc-cost_wd*Inputs!$E$8*$E2290-cost_fx*Inputs!$D$8)-fixed</f>
        <v>-192535.98839296</v>
      </c>
    </row>
    <row r="2291" customFormat="false" ht="15" hidden="false" customHeight="false" outlineLevel="0" collapsed="false">
      <c r="A2291" s="0" t="n">
        <v>2226</v>
      </c>
      <c r="B2291" s="0" t="n">
        <v>0.154371</v>
      </c>
      <c r="C2291" s="0" t="n">
        <v>0.694236</v>
      </c>
      <c r="D2291" s="0" t="n">
        <v>1.355905</v>
      </c>
      <c r="E2291" s="0" t="n">
        <v>1.200965</v>
      </c>
      <c r="F2291" s="0" t="n">
        <v>0.376847</v>
      </c>
      <c r="G2291" s="0" t="n">
        <f aca="false">12*Inputs!$B$6*(MIN(1,$H$50*$C2291)*(ic*Inputs!$C$6+pS+fee_fx*Inputs!$D$6-cost_acc-cost_wd*Inputs!$E$6*$E2291-cost_fx*Inputs!$D$6-$F2291)+(1-MIN(1,$H$50*$C2291))*(1-MIN(1,Inputs!$G$6*$D2291)*churn_nonbuyers)*(ic*Inputs!$C$6+fee_wd*Inputs!$E$6*(1-$B2291)+fee_fx*Inputs!$D$6-cost_acc-cost_wd*Inputs!$E$6*(1-$B2291)-cost_fx*Inputs!$D$6))</f>
        <v>199705.903924894</v>
      </c>
      <c r="H2291" s="0" t="n">
        <f aca="false">12*Inputs!$B$7*(MIN(1,$H$51*$C2291)*(ic*Inputs!$C$7+pE+fee_fx*Inputs!$D$7-cost_acc-cost_wd*Inputs!$E$7*$E2291-cost_fx*Inputs!$D$7-$F2291)+(1-MIN(1,$H$51*$C2291))*(1-MIN(1,Inputs!$G$7*$D2291)*churn_nonbuyers)*(ic*Inputs!$C$7+fee_wd*Inputs!$E$7*(1-$B2291)+fee_fx*Inputs!$D$7-cost_acc-cost_wd*Inputs!$E$7*(1-$B2291)-cost_fx*Inputs!$D$7))</f>
        <v>384396.523085235</v>
      </c>
      <c r="I2291" s="0" t="n">
        <f aca="false">12*Inputs!$B$8*(MIN(1,$H$52*$C2291)*(ic*Inputs!$C$8+pT-cost_acc-cost_wd*Inputs!$E$8-cost_fx*Inputs!$D$8-cost_ins)+(1-MIN(1,$H$52*$C2291))*(1-MIN(1,Inputs!$G$8*$D2291)*churn_nonbuyers)*(ic*Inputs!$C$8+fee_wd*Inputs!$E$8*(1-$B2291)+fee_fx*Inputs!$D$8-cost_acc-cost_wd*Inputs!$E$8*(1-$B2291)-cost_fx*Inputs!$D$8))</f>
        <v>108410.638750931</v>
      </c>
      <c r="J2291" s="0" t="n">
        <f aca="false">G2291+H2291+I2291-fixed</f>
        <v>-7486.93423893931</v>
      </c>
      <c r="K2291" s="0" t="n">
        <f aca="false">12*Inputs!$B$6*(1-MIN(1,Inputs!$G$6*$D2291)*churn_nonbuyers)*(ic*Inputs!$C$6+fee_wd*Inputs!$E$6*(1-$B2291)+fee_fx*Inputs!$D$6-cost_acc-cost_wd*Inputs!$E$6*(1-$B2291)-cost_fx*Inputs!$D$6)</f>
        <v>167210.102957436</v>
      </c>
      <c r="L2291" s="0" t="n">
        <f aca="false">12*Inputs!$B$7*(1-MIN(1,Inputs!$G$7*$D2291)*churn_nonbuyers)*(ic*Inputs!$C$7+fee_wd*Inputs!$E$7*(1-$B2291)+fee_fx*Inputs!$D$7-cost_acc-cost_wd*Inputs!$E$7*(1-$B2291)-cost_fx*Inputs!$D$7)</f>
        <v>365473.778734462</v>
      </c>
      <c r="M2291" s="0" t="n">
        <f aca="false">12*Inputs!$B$8*(1-MIN(1,Inputs!$G$8*$D2291)*churn_nonbuyers)*(ic*Inputs!$C$8+fee_wd*Inputs!$E$8*(1-$B2291)+fee_fx*Inputs!$D$8-cost_acc-cost_wd*Inputs!$E$8*(1-$B2291)-cost_fx*Inputs!$D$8)</f>
        <v>16225.914601368</v>
      </c>
      <c r="N2291" s="0" t="n">
        <f aca="false">K2291+L2291+I2291-fixed</f>
        <v>-58905.479557171</v>
      </c>
      <c r="O2291" s="0" t="n">
        <f aca="false">K2291+L2291+M2291-fixed</f>
        <v>-151090.203706734</v>
      </c>
      <c r="P2291" s="0" t="n">
        <f aca="false">12*Inputs!$B$6*(1-MIN(1,Inputs!$F$6*$D2291))*(ic*Inputs!$C$6+flat_fee-cost_acc-cost_wd*Inputs!$E$6*$E2291-cost_fx*Inputs!$D$6)+12*Inputs!$B$7*(1-MIN(1,Inputs!$F$7*$D2291))*(ic*Inputs!$C$7+flat_fee-cost_acc-cost_wd*Inputs!$E$7*$E2291-cost_fx*Inputs!$D$7)+12*Inputs!$B$8*(1-MIN(1,Inputs!$F$8*$D2291))*(ic*Inputs!$C$8+flat_fee-cost_acc-cost_wd*Inputs!$E$8*$E2291-cost_fx*Inputs!$D$8)-fixed</f>
        <v>-199883.807242</v>
      </c>
    </row>
    <row r="2292" customFormat="false" ht="15" hidden="false" customHeight="false" outlineLevel="0" collapsed="false">
      <c r="A2292" s="0" t="n">
        <v>2227</v>
      </c>
      <c r="B2292" s="0" t="n">
        <v>0.281868</v>
      </c>
      <c r="C2292" s="0" t="n">
        <v>1.068091</v>
      </c>
      <c r="D2292" s="0" t="n">
        <v>1.247564</v>
      </c>
      <c r="E2292" s="0" t="n">
        <v>1.090164</v>
      </c>
      <c r="F2292" s="0" t="n">
        <v>0.228621</v>
      </c>
      <c r="G2292" s="0" t="n">
        <f aca="false">12*Inputs!$B$6*(MIN(1,$H$50*$C2292)*(ic*Inputs!$C$6+pS+fee_fx*Inputs!$D$6-cost_acc-cost_wd*Inputs!$E$6*$E2292-cost_fx*Inputs!$D$6-$F2292)+(1-MIN(1,$H$50*$C2292))*(1-MIN(1,Inputs!$G$6*$D2292)*churn_nonbuyers)*(ic*Inputs!$C$6+fee_wd*Inputs!$E$6*(1-$B2292)+fee_fx*Inputs!$D$6-cost_acc-cost_wd*Inputs!$E$6*(1-$B2292)-cost_fx*Inputs!$D$6))</f>
        <v>208724.878250226</v>
      </c>
      <c r="H2292" s="0" t="n">
        <f aca="false">12*Inputs!$B$7*(MIN(1,$H$51*$C2292)*(ic*Inputs!$C$7+pE+fee_fx*Inputs!$D$7-cost_acc-cost_wd*Inputs!$E$7*$E2292-cost_fx*Inputs!$D$7-$F2292)+(1-MIN(1,$H$51*$C2292))*(1-MIN(1,Inputs!$G$7*$D2292)*churn_nonbuyers)*(ic*Inputs!$C$7+fee_wd*Inputs!$E$7*(1-$B2292)+fee_fx*Inputs!$D$7-cost_acc-cost_wd*Inputs!$E$7*(1-$B2292)-cost_fx*Inputs!$D$7))</f>
        <v>407926.33514105</v>
      </c>
      <c r="I2292" s="0" t="n">
        <f aca="false">12*Inputs!$B$8*(MIN(1,$H$52*$C2292)*(ic*Inputs!$C$8+pT-cost_acc-cost_wd*Inputs!$E$8-cost_fx*Inputs!$D$8-cost_ins)+(1-MIN(1,$H$52*$C2292))*(1-MIN(1,Inputs!$G$8*$D2292)*churn_nonbuyers)*(ic*Inputs!$C$8+fee_wd*Inputs!$E$8*(1-$B2292)+fee_fx*Inputs!$D$8-cost_acc-cost_wd*Inputs!$E$8*(1-$B2292)-cost_fx*Inputs!$D$8))</f>
        <v>163962.100030215</v>
      </c>
      <c r="J2292" s="0" t="n">
        <f aca="false">G2292+H2292+I2292-fixed</f>
        <v>80613.3134214911</v>
      </c>
      <c r="K2292" s="0" t="n">
        <f aca="false">12*Inputs!$B$6*(1-MIN(1,Inputs!$G$6*$D2292)*churn_nonbuyers)*(ic*Inputs!$C$6+fee_wd*Inputs!$E$6*(1-$B2292)+fee_fx*Inputs!$D$6-cost_acc-cost_wd*Inputs!$E$6*(1-$B2292)-cost_fx*Inputs!$D$6)</f>
        <v>150967.431140774</v>
      </c>
      <c r="L2292" s="0" t="n">
        <f aca="false">12*Inputs!$B$7*(1-MIN(1,Inputs!$G$7*$D2292)*churn_nonbuyers)*(ic*Inputs!$C$7+fee_wd*Inputs!$E$7*(1-$B2292)+fee_fx*Inputs!$D$7-cost_acc-cost_wd*Inputs!$E$7*(1-$B2292)-cost_fx*Inputs!$D$7)</f>
        <v>349039.594812465</v>
      </c>
      <c r="M2292" s="0" t="n">
        <f aca="false">12*Inputs!$B$8*(1-MIN(1,Inputs!$G$8*$D2292)*churn_nonbuyers)*(ic*Inputs!$C$8+fee_wd*Inputs!$E$8*(1-$B2292)+fee_fx*Inputs!$D$8-cost_acc-cost_wd*Inputs!$E$8*(1-$B2292)-cost_fx*Inputs!$D$8)</f>
        <v>39642.2984969472</v>
      </c>
      <c r="N2292" s="0" t="n">
        <f aca="false">K2292+L2292+I2292-fixed</f>
        <v>-36030.8740165457</v>
      </c>
      <c r="O2292" s="0" t="n">
        <f aca="false">K2292+L2292+M2292-fixed</f>
        <v>-160350.675549814</v>
      </c>
      <c r="P2292" s="0" t="n">
        <f aca="false">12*Inputs!$B$6*(1-MIN(1,Inputs!$F$6*$D2292))*(ic*Inputs!$C$6+flat_fee-cost_acc-cost_wd*Inputs!$E$6*$E2292-cost_fx*Inputs!$D$6)+12*Inputs!$B$7*(1-MIN(1,Inputs!$F$7*$D2292))*(ic*Inputs!$C$7+flat_fee-cost_acc-cost_wd*Inputs!$E$7*$E2292-cost_fx*Inputs!$D$7)+12*Inputs!$B$8*(1-MIN(1,Inputs!$F$8*$D2292))*(ic*Inputs!$C$8+flat_fee-cost_acc-cost_wd*Inputs!$E$8*$E2292-cost_fx*Inputs!$D$8)-fixed</f>
        <v>-102729.99287296</v>
      </c>
    </row>
    <row r="2293" customFormat="false" ht="15" hidden="false" customHeight="false" outlineLevel="0" collapsed="false">
      <c r="A2293" s="0" t="n">
        <v>2228</v>
      </c>
      <c r="B2293" s="0" t="n">
        <v>0.370846</v>
      </c>
      <c r="C2293" s="0" t="n">
        <v>0.798671</v>
      </c>
      <c r="D2293" s="0" t="n">
        <v>1.212922</v>
      </c>
      <c r="E2293" s="0" t="n">
        <v>1.055547</v>
      </c>
      <c r="F2293" s="0" t="n">
        <v>0.083794</v>
      </c>
      <c r="G2293" s="0" t="n">
        <f aca="false">12*Inputs!$B$6*(MIN(1,$H$50*$C2293)*(ic*Inputs!$C$6+pS+fee_fx*Inputs!$D$6-cost_acc-cost_wd*Inputs!$E$6*$E2293-cost_fx*Inputs!$D$6-$F2293)+(1-MIN(1,$H$50*$C2293))*(1-MIN(1,Inputs!$G$6*$D2293)*churn_nonbuyers)*(ic*Inputs!$C$6+fee_wd*Inputs!$E$6*(1-$B2293)+fee_fx*Inputs!$D$6-cost_acc-cost_wd*Inputs!$E$6*(1-$B2293)-cost_fx*Inputs!$D$6))</f>
        <v>186452.196269536</v>
      </c>
      <c r="H2293" s="0" t="n">
        <f aca="false">12*Inputs!$B$7*(MIN(1,$H$51*$C2293)*(ic*Inputs!$C$7+pE+fee_fx*Inputs!$D$7-cost_acc-cost_wd*Inputs!$E$7*$E2293-cost_fx*Inputs!$D$7-$F2293)+(1-MIN(1,$H$51*$C2293))*(1-MIN(1,Inputs!$G$7*$D2293)*churn_nonbuyers)*(ic*Inputs!$C$7+fee_wd*Inputs!$E$7*(1-$B2293)+fee_fx*Inputs!$D$7-cost_acc-cost_wd*Inputs!$E$7*(1-$B2293)-cost_fx*Inputs!$D$7))</f>
        <v>394774.230478819</v>
      </c>
      <c r="I2293" s="0" t="n">
        <f aca="false">12*Inputs!$B$8*(MIN(1,$H$52*$C2293)*(ic*Inputs!$C$8+pT-cost_acc-cost_wd*Inputs!$E$8-cost_fx*Inputs!$D$8-cost_ins)+(1-MIN(1,$H$52*$C2293))*(1-MIN(1,Inputs!$G$8*$D2293)*churn_nonbuyers)*(ic*Inputs!$C$8+fee_wd*Inputs!$E$8*(1-$B2293)+fee_fx*Inputs!$D$8-cost_acc-cost_wd*Inputs!$E$8*(1-$B2293)-cost_fx*Inputs!$D$8))</f>
        <v>135664.14920531</v>
      </c>
      <c r="J2293" s="0" t="n">
        <f aca="false">G2293+H2293+I2293-fixed</f>
        <v>16890.5759536647</v>
      </c>
      <c r="K2293" s="0" t="n">
        <f aca="false">12*Inputs!$B$6*(1-MIN(1,Inputs!$G$6*$D2293)*churn_nonbuyers)*(ic*Inputs!$C$6+fee_wd*Inputs!$E$6*(1-$B2293)+fee_fx*Inputs!$D$6-cost_acc-cost_wd*Inputs!$E$6*(1-$B2293)-cost_fx*Inputs!$D$6)</f>
        <v>139210.534598486</v>
      </c>
      <c r="L2293" s="0" t="n">
        <f aca="false">12*Inputs!$B$7*(1-MIN(1,Inputs!$G$7*$D2293)*churn_nonbuyers)*(ic*Inputs!$C$7+fee_wd*Inputs!$E$7*(1-$B2293)+fee_fx*Inputs!$D$7-cost_acc-cost_wd*Inputs!$E$7*(1-$B2293)-cost_fx*Inputs!$D$7)</f>
        <v>337069.838903092</v>
      </c>
      <c r="M2293" s="0" t="n">
        <f aca="false">12*Inputs!$B$8*(1-MIN(1,Inputs!$G$8*$D2293)*churn_nonbuyers)*(ic*Inputs!$C$8+fee_wd*Inputs!$E$8*(1-$B2293)+fee_fx*Inputs!$D$8-cost_acc-cost_wd*Inputs!$E$8*(1-$B2293)-cost_fx*Inputs!$D$8)</f>
        <v>46584.4977796032</v>
      </c>
      <c r="N2293" s="0" t="n">
        <f aca="false">K2293+L2293+I2293-fixed</f>
        <v>-88055.477293112</v>
      </c>
      <c r="O2293" s="0" t="n">
        <f aca="false">K2293+L2293+M2293-fixed</f>
        <v>-177135.128718819</v>
      </c>
      <c r="P2293" s="0" t="n">
        <f aca="false">12*Inputs!$B$6*(1-MIN(1,Inputs!$F$6*$D2293))*(ic*Inputs!$C$6+flat_fee-cost_acc-cost_wd*Inputs!$E$6*$E2293-cost_fx*Inputs!$D$6)+12*Inputs!$B$7*(1-MIN(1,Inputs!$F$7*$D2293))*(ic*Inputs!$C$7+flat_fee-cost_acc-cost_wd*Inputs!$E$7*$E2293-cost_fx*Inputs!$D$7)+12*Inputs!$B$8*(1-MIN(1,Inputs!$F$8*$D2293))*(ic*Inputs!$C$8+flat_fee-cost_acc-cost_wd*Inputs!$E$8*$E2293-cost_fx*Inputs!$D$8)-fixed</f>
        <v>-70758.4588158401</v>
      </c>
    </row>
    <row r="2294" customFormat="false" ht="15" hidden="false" customHeight="false" outlineLevel="0" collapsed="false">
      <c r="A2294" s="0" t="n">
        <v>2229</v>
      </c>
      <c r="B2294" s="0" t="n">
        <v>0.431055</v>
      </c>
      <c r="C2294" s="0" t="n">
        <v>0.749405</v>
      </c>
      <c r="D2294" s="0" t="n">
        <v>0.797225</v>
      </c>
      <c r="E2294" s="0" t="n">
        <v>1.356089</v>
      </c>
      <c r="F2294" s="0" t="n">
        <v>0.205784</v>
      </c>
      <c r="G2294" s="0" t="n">
        <f aca="false">12*Inputs!$B$6*(MIN(1,$H$50*$C2294)*(ic*Inputs!$C$6+pS+fee_fx*Inputs!$D$6-cost_acc-cost_wd*Inputs!$E$6*$E2294-cost_fx*Inputs!$D$6-$F2294)+(1-MIN(1,$H$50*$C2294))*(1-MIN(1,Inputs!$G$6*$D2294)*churn_nonbuyers)*(ic*Inputs!$C$6+fee_wd*Inputs!$E$6*(1-$B2294)+fee_fx*Inputs!$D$6-cost_acc-cost_wd*Inputs!$E$6*(1-$B2294)-cost_fx*Inputs!$D$6))</f>
        <v>171312.720231073</v>
      </c>
      <c r="H2294" s="0" t="n">
        <f aca="false">12*Inputs!$B$7*(MIN(1,$H$51*$C2294)*(ic*Inputs!$C$7+pE+fee_fx*Inputs!$D$7-cost_acc-cost_wd*Inputs!$E$7*$E2294-cost_fx*Inputs!$D$7-$F2294)+(1-MIN(1,$H$51*$C2294))*(1-MIN(1,Inputs!$G$7*$D2294)*churn_nonbuyers)*(ic*Inputs!$C$7+fee_wd*Inputs!$E$7*(1-$B2294)+fee_fx*Inputs!$D$7-cost_acc-cost_wd*Inputs!$E$7*(1-$B2294)-cost_fx*Inputs!$D$7))</f>
        <v>357131.441326914</v>
      </c>
      <c r="I2294" s="0" t="n">
        <f aca="false">12*Inputs!$B$8*(MIN(1,$H$52*$C2294)*(ic*Inputs!$C$8+pT-cost_acc-cost_wd*Inputs!$E$8-cost_fx*Inputs!$D$8-cost_ins)+(1-MIN(1,$H$52*$C2294))*(1-MIN(1,Inputs!$G$8*$D2294)*churn_nonbuyers)*(ic*Inputs!$C$8+fee_wd*Inputs!$E$8*(1-$B2294)+fee_fx*Inputs!$D$8-cost_acc-cost_wd*Inputs!$E$8*(1-$B2294)-cost_fx*Inputs!$D$8))</f>
        <v>172253.836396958</v>
      </c>
      <c r="J2294" s="0" t="n">
        <f aca="false">G2294+H2294+I2294-fixed</f>
        <v>697.997954946011</v>
      </c>
      <c r="K2294" s="0" t="n">
        <f aca="false">12*Inputs!$B$6*(1-MIN(1,Inputs!$G$6*$D2294)*churn_nonbuyers)*(ic*Inputs!$C$6+fee_wd*Inputs!$E$6*(1-$B2294)+fee_fx*Inputs!$D$6-cost_acc-cost_wd*Inputs!$E$6*(1-$B2294)-cost_fx*Inputs!$D$6)</f>
        <v>133966.3163211</v>
      </c>
      <c r="L2294" s="0" t="n">
        <f aca="false">12*Inputs!$B$7*(1-MIN(1,Inputs!$G$7*$D2294)*churn_nonbuyers)*(ic*Inputs!$C$7+fee_wd*Inputs!$E$7*(1-$B2294)+fee_fx*Inputs!$D$7-cost_acc-cost_wd*Inputs!$E$7*(1-$B2294)-cost_fx*Inputs!$D$7)</f>
        <v>332969.40499266</v>
      </c>
      <c r="M2294" s="0" t="n">
        <f aca="false">12*Inputs!$B$8*(1-MIN(1,Inputs!$G$8*$D2294)*churn_nonbuyers)*(ic*Inputs!$C$8+fee_wd*Inputs!$E$8*(1-$B2294)+fee_fx*Inputs!$D$8-cost_acc-cost_wd*Inputs!$E$8*(1-$B2294)-cost_fx*Inputs!$D$8)</f>
        <v>135105.9588318</v>
      </c>
      <c r="N2294" s="0" t="n">
        <f aca="false">K2294+L2294+I2294-fixed</f>
        <v>-60810.4422892815</v>
      </c>
      <c r="O2294" s="0" t="n">
        <f aca="false">K2294+L2294+M2294-fixed</f>
        <v>-97958.3198544399</v>
      </c>
      <c r="P2294" s="0" t="n">
        <f aca="false">12*Inputs!$B$6*(1-MIN(1,Inputs!$F$6*$D2294))*(ic*Inputs!$C$6+flat_fee-cost_acc-cost_wd*Inputs!$E$6*$E2294-cost_fx*Inputs!$D$6)+12*Inputs!$B$7*(1-MIN(1,Inputs!$F$7*$D2294))*(ic*Inputs!$C$7+flat_fee-cost_acc-cost_wd*Inputs!$E$7*$E2294-cost_fx*Inputs!$D$7)+12*Inputs!$B$8*(1-MIN(1,Inputs!$F$8*$D2294))*(ic*Inputs!$C$8+flat_fee-cost_acc-cost_wd*Inputs!$E$8*$E2294-cost_fx*Inputs!$D$8)-fixed</f>
        <v>13662.6249259999</v>
      </c>
    </row>
    <row r="2295" customFormat="false" ht="15" hidden="false" customHeight="false" outlineLevel="0" collapsed="false">
      <c r="A2295" s="0" t="n">
        <v>2230</v>
      </c>
      <c r="B2295" s="0" t="n">
        <v>0.308012</v>
      </c>
      <c r="C2295" s="0" t="n">
        <v>0.914875</v>
      </c>
      <c r="D2295" s="0" t="n">
        <v>1.277316</v>
      </c>
      <c r="E2295" s="0" t="n">
        <v>1.095528</v>
      </c>
      <c r="F2295" s="0" t="n">
        <v>0.249482</v>
      </c>
      <c r="G2295" s="0" t="n">
        <f aca="false">12*Inputs!$B$6*(MIN(1,$H$50*$C2295)*(ic*Inputs!$C$6+pS+fee_fx*Inputs!$D$6-cost_acc-cost_wd*Inputs!$E$6*$E2295-cost_fx*Inputs!$D$6-$F2295)+(1-MIN(1,$H$50*$C2295))*(1-MIN(1,Inputs!$G$6*$D2295)*churn_nonbuyers)*(ic*Inputs!$C$6+fee_wd*Inputs!$E$6*(1-$B2295)+fee_fx*Inputs!$D$6-cost_acc-cost_wd*Inputs!$E$6*(1-$B2295)-cost_fx*Inputs!$D$6))</f>
        <v>196398.52821598</v>
      </c>
      <c r="H2295" s="0" t="n">
        <f aca="false">12*Inputs!$B$7*(MIN(1,$H$51*$C2295)*(ic*Inputs!$C$7+pE+fee_fx*Inputs!$D$7-cost_acc-cost_wd*Inputs!$E$7*$E2295-cost_fx*Inputs!$D$7-$F2295)+(1-MIN(1,$H$51*$C2295))*(1-MIN(1,Inputs!$G$7*$D2295)*churn_nonbuyers)*(ic*Inputs!$C$7+fee_wd*Inputs!$E$7*(1-$B2295)+fee_fx*Inputs!$D$7-cost_acc-cost_wd*Inputs!$E$7*(1-$B2295)-cost_fx*Inputs!$D$7))</f>
        <v>395313.711530825</v>
      </c>
      <c r="I2295" s="0" t="n">
        <f aca="false">12*Inputs!$B$8*(MIN(1,$H$52*$C2295)*(ic*Inputs!$C$8+pT-cost_acc-cost_wd*Inputs!$E$8-cost_fx*Inputs!$D$8-cost_ins)+(1-MIN(1,$H$52*$C2295))*(1-MIN(1,Inputs!$G$8*$D2295)*churn_nonbuyers)*(ic*Inputs!$C$8+fee_wd*Inputs!$E$8*(1-$B2295)+fee_fx*Inputs!$D$8-cost_acc-cost_wd*Inputs!$E$8*(1-$B2295)-cost_fx*Inputs!$D$8))</f>
        <v>143737.780370459</v>
      </c>
      <c r="J2295" s="0" t="n">
        <f aca="false">G2295+H2295+I2295-fixed</f>
        <v>35450.0201172634</v>
      </c>
      <c r="K2295" s="0" t="n">
        <f aca="false">12*Inputs!$B$6*(1-MIN(1,Inputs!$G$6*$D2295)*churn_nonbuyers)*(ic*Inputs!$C$6+fee_wd*Inputs!$E$6*(1-$B2295)+fee_fx*Inputs!$D$6-cost_acc-cost_wd*Inputs!$E$6*(1-$B2295)-cost_fx*Inputs!$D$6)</f>
        <v>147203.613041702</v>
      </c>
      <c r="L2295" s="0" t="n">
        <f aca="false">12*Inputs!$B$7*(1-MIN(1,Inputs!$G$7*$D2295)*churn_nonbuyers)*(ic*Inputs!$C$7+fee_wd*Inputs!$E$7*(1-$B2295)+fee_fx*Inputs!$D$7-cost_acc-cost_wd*Inputs!$E$7*(1-$B2295)-cost_fx*Inputs!$D$7)</f>
        <v>345095.469457022</v>
      </c>
      <c r="M2295" s="0" t="n">
        <f aca="false">12*Inputs!$B$8*(1-MIN(1,Inputs!$G$8*$D2295)*churn_nonbuyers)*(ic*Inputs!$C$8+fee_wd*Inputs!$E$8*(1-$B2295)+fee_fx*Inputs!$D$8-cost_acc-cost_wd*Inputs!$E$8*(1-$B2295)-cost_fx*Inputs!$D$8)</f>
        <v>32993.4671546113</v>
      </c>
      <c r="N2295" s="0" t="n">
        <f aca="false">K2295+L2295+I2295-fixed</f>
        <v>-63963.1371308174</v>
      </c>
      <c r="O2295" s="0" t="n">
        <f aca="false">K2295+L2295+M2295-fixed</f>
        <v>-174707.450346665</v>
      </c>
      <c r="P2295" s="0" t="n">
        <f aca="false">12*Inputs!$B$6*(1-MIN(1,Inputs!$F$6*$D2295))*(ic*Inputs!$C$6+flat_fee-cost_acc-cost_wd*Inputs!$E$6*$E2295-cost_fx*Inputs!$D$6)+12*Inputs!$B$7*(1-MIN(1,Inputs!$F$7*$D2295))*(ic*Inputs!$C$7+flat_fee-cost_acc-cost_wd*Inputs!$E$7*$E2295-cost_fx*Inputs!$D$7)+12*Inputs!$B$8*(1-MIN(1,Inputs!$F$8*$D2295))*(ic*Inputs!$C$8+flat_fee-cost_acc-cost_wd*Inputs!$E$8*$E2295-cost_fx*Inputs!$D$8)-fixed</f>
        <v>-120824.40696448</v>
      </c>
    </row>
    <row r="2296" customFormat="false" ht="15" hidden="false" customHeight="false" outlineLevel="0" collapsed="false">
      <c r="A2296" s="0" t="n">
        <v>2231</v>
      </c>
      <c r="B2296" s="0" t="n">
        <v>0.26313</v>
      </c>
      <c r="C2296" s="0" t="n">
        <v>1.011023</v>
      </c>
      <c r="D2296" s="0" t="n">
        <v>1.099546</v>
      </c>
      <c r="E2296" s="0" t="n">
        <v>1.388966</v>
      </c>
      <c r="F2296" s="0" t="n">
        <v>0.468258</v>
      </c>
      <c r="G2296" s="0" t="n">
        <f aca="false">12*Inputs!$B$6*(MIN(1,$H$50*$C2296)*(ic*Inputs!$C$6+pS+fee_fx*Inputs!$D$6-cost_acc-cost_wd*Inputs!$E$6*$E2296-cost_fx*Inputs!$D$6-$F2296)+(1-MIN(1,$H$50*$C2296))*(1-MIN(1,Inputs!$G$6*$D2296)*churn_nonbuyers)*(ic*Inputs!$C$6+fee_wd*Inputs!$E$6*(1-$B2296)+fee_fx*Inputs!$D$6-cost_acc-cost_wd*Inputs!$E$6*(1-$B2296)-cost_fx*Inputs!$D$6))</f>
        <v>196535.452338663</v>
      </c>
      <c r="H2296" s="0" t="n">
        <f aca="false">12*Inputs!$B$7*(MIN(1,$H$51*$C2296)*(ic*Inputs!$C$7+pE+fee_fx*Inputs!$D$7-cost_acc-cost_wd*Inputs!$E$7*$E2296-cost_fx*Inputs!$D$7-$F2296)+(1-MIN(1,$H$51*$C2296))*(1-MIN(1,Inputs!$G$7*$D2296)*churn_nonbuyers)*(ic*Inputs!$C$7+fee_wd*Inputs!$E$7*(1-$B2296)+fee_fx*Inputs!$D$7-cost_acc-cost_wd*Inputs!$E$7*(1-$B2296)-cost_fx*Inputs!$D$7))</f>
        <v>358536.423818872</v>
      </c>
      <c r="I2296" s="0" t="n">
        <f aca="false">12*Inputs!$B$8*(MIN(1,$H$52*$C2296)*(ic*Inputs!$C$8+pT-cost_acc-cost_wd*Inputs!$E$8-cost_fx*Inputs!$D$8-cost_ins)+(1-MIN(1,$H$52*$C2296))*(1-MIN(1,Inputs!$G$8*$D2296)*churn_nonbuyers)*(ic*Inputs!$C$8+fee_wd*Inputs!$E$8*(1-$B2296)+fee_fx*Inputs!$D$8-cost_acc-cost_wd*Inputs!$E$8*(1-$B2296)-cost_fx*Inputs!$D$8))</f>
        <v>166855.31000768</v>
      </c>
      <c r="J2296" s="0" t="n">
        <f aca="false">G2296+H2296+I2296-fixed</f>
        <v>21927.1861652154</v>
      </c>
      <c r="K2296" s="0" t="n">
        <f aca="false">12*Inputs!$B$6*(1-MIN(1,Inputs!$G$6*$D2296)*churn_nonbuyers)*(ic*Inputs!$C$6+fee_wd*Inputs!$E$6*(1-$B2296)+fee_fx*Inputs!$D$6-cost_acc-cost_wd*Inputs!$E$6*(1-$B2296)-cost_fx*Inputs!$D$6)</f>
        <v>154708.985800656</v>
      </c>
      <c r="L2296" s="0" t="n">
        <f aca="false">12*Inputs!$B$7*(1-MIN(1,Inputs!$G$7*$D2296)*churn_nonbuyers)*(ic*Inputs!$C$7+fee_wd*Inputs!$E$7*(1-$B2296)+fee_fx*Inputs!$D$7-cost_acc-cost_wd*Inputs!$E$7*(1-$B2296)-cost_fx*Inputs!$D$7)</f>
        <v>353259.049272394</v>
      </c>
      <c r="M2296" s="0" t="n">
        <f aca="false">12*Inputs!$B$8*(1-MIN(1,Inputs!$G$8*$D2296)*churn_nonbuyers)*(ic*Inputs!$C$8+fee_wd*Inputs!$E$8*(1-$B2296)+fee_fx*Inputs!$D$8-cost_acc-cost_wd*Inputs!$E$8*(1-$B2296)-cost_fx*Inputs!$D$8)</f>
        <v>72266.760829728</v>
      </c>
      <c r="N2296" s="0" t="n">
        <f aca="false">K2296+L2296+I2296-fixed</f>
        <v>-25176.6549192703</v>
      </c>
      <c r="O2296" s="0" t="n">
        <f aca="false">K2296+L2296+M2296-fixed</f>
        <v>-119765.204097222</v>
      </c>
      <c r="P2296" s="0" t="n">
        <f aca="false">12*Inputs!$B$6*(1-MIN(1,Inputs!$F$6*$D2296))*(ic*Inputs!$C$6+flat_fee-cost_acc-cost_wd*Inputs!$E$6*$E2296-cost_fx*Inputs!$D$6)+12*Inputs!$B$7*(1-MIN(1,Inputs!$F$7*$D2296))*(ic*Inputs!$C$7+flat_fee-cost_acc-cost_wd*Inputs!$E$7*$E2296-cost_fx*Inputs!$D$7)+12*Inputs!$B$8*(1-MIN(1,Inputs!$F$8*$D2296))*(ic*Inputs!$C$8+flat_fee-cost_acc-cost_wd*Inputs!$E$8*$E2296-cost_fx*Inputs!$D$8)-fixed</f>
        <v>-144405.28642336</v>
      </c>
    </row>
    <row r="2297" customFormat="false" ht="15" hidden="false" customHeight="false" outlineLevel="0" collapsed="false">
      <c r="A2297" s="0" t="n">
        <v>2232</v>
      </c>
      <c r="B2297" s="0" t="n">
        <v>0.075495</v>
      </c>
      <c r="C2297" s="0" t="n">
        <v>0.722332</v>
      </c>
      <c r="D2297" s="0" t="n">
        <v>1.29109</v>
      </c>
      <c r="E2297" s="0" t="n">
        <v>1.156996</v>
      </c>
      <c r="F2297" s="0" t="n">
        <v>0.311671</v>
      </c>
      <c r="G2297" s="0" t="n">
        <f aca="false">12*Inputs!$B$6*(MIN(1,$H$50*$C2297)*(ic*Inputs!$C$6+pS+fee_fx*Inputs!$D$6-cost_acc-cost_wd*Inputs!$E$6*$E2297-cost_fx*Inputs!$D$6-$F2297)+(1-MIN(1,$H$50*$C2297))*(1-MIN(1,Inputs!$G$6*$D2297)*churn_nonbuyers)*(ic*Inputs!$C$6+fee_wd*Inputs!$E$6*(1-$B2297)+fee_fx*Inputs!$D$6-cost_acc-cost_wd*Inputs!$E$6*(1-$B2297)-cost_fx*Inputs!$D$6))</f>
        <v>213396.121432842</v>
      </c>
      <c r="H2297" s="0" t="n">
        <f aca="false">12*Inputs!$B$7*(MIN(1,$H$51*$C2297)*(ic*Inputs!$C$7+pE+fee_fx*Inputs!$D$7-cost_acc-cost_wd*Inputs!$E$7*$E2297-cost_fx*Inputs!$D$7-$F2297)+(1-MIN(1,$H$51*$C2297))*(1-MIN(1,Inputs!$G$7*$D2297)*churn_nonbuyers)*(ic*Inputs!$C$7+fee_wd*Inputs!$E$7*(1-$B2297)+fee_fx*Inputs!$D$7-cost_acc-cost_wd*Inputs!$E$7*(1-$B2297)-cost_fx*Inputs!$D$7))</f>
        <v>399823.170291876</v>
      </c>
      <c r="I2297" s="0" t="n">
        <f aca="false">12*Inputs!$B$8*(MIN(1,$H$52*$C2297)*(ic*Inputs!$C$8+pT-cost_acc-cost_wd*Inputs!$E$8-cost_fx*Inputs!$D$8-cost_ins)+(1-MIN(1,$H$52*$C2297))*(1-MIN(1,Inputs!$G$8*$D2297)*churn_nonbuyers)*(ic*Inputs!$C$8+fee_wd*Inputs!$E$8*(1-$B2297)+fee_fx*Inputs!$D$8-cost_acc-cost_wd*Inputs!$E$8*(1-$B2297)-cost_fx*Inputs!$D$8))</f>
        <v>119476.372975439</v>
      </c>
      <c r="J2297" s="0" t="n">
        <f aca="false">G2297+H2297+I2297-fixed</f>
        <v>32695.6647001572</v>
      </c>
      <c r="K2297" s="0" t="n">
        <f aca="false">12*Inputs!$B$6*(1-MIN(1,Inputs!$G$6*$D2297)*churn_nonbuyers)*(ic*Inputs!$C$6+fee_wd*Inputs!$E$6*(1-$B2297)+fee_fx*Inputs!$D$6-cost_acc-cost_wd*Inputs!$E$6*(1-$B2297)-cost_fx*Inputs!$D$6)</f>
        <v>178416.32284476</v>
      </c>
      <c r="L2297" s="0" t="n">
        <f aca="false">12*Inputs!$B$7*(1-MIN(1,Inputs!$G$7*$D2297)*churn_nonbuyers)*(ic*Inputs!$C$7+fee_wd*Inputs!$E$7*(1-$B2297)+fee_fx*Inputs!$D$7-cost_acc-cost_wd*Inputs!$E$7*(1-$B2297)-cost_fx*Inputs!$D$7)</f>
        <v>377132.769386856</v>
      </c>
      <c r="M2297" s="0" t="n">
        <f aca="false">12*Inputs!$B$8*(1-MIN(1,Inputs!$G$8*$D2297)*churn_nonbuyers)*(ic*Inputs!$C$8+fee_wd*Inputs!$E$8*(1-$B2297)+fee_fx*Inputs!$D$8-cost_acc-cost_wd*Inputs!$E$8*(1-$B2297)-cost_fx*Inputs!$D$8)</f>
        <v>31063.01700888</v>
      </c>
      <c r="N2297" s="0" t="n">
        <f aca="false">K2297+L2297+I2297-fixed</f>
        <v>-24974.5347929447</v>
      </c>
      <c r="O2297" s="0" t="n">
        <f aca="false">K2297+L2297+M2297-fixed</f>
        <v>-113387.890759504</v>
      </c>
      <c r="P2297" s="0" t="n">
        <f aca="false">12*Inputs!$B$6*(1-MIN(1,Inputs!$F$6*$D2297))*(ic*Inputs!$C$6+flat_fee-cost_acc-cost_wd*Inputs!$E$6*$E2297-cost_fx*Inputs!$D$6)+12*Inputs!$B$7*(1-MIN(1,Inputs!$F$7*$D2297))*(ic*Inputs!$C$7+flat_fee-cost_acc-cost_wd*Inputs!$E$7*$E2297-cost_fx*Inputs!$D$7)+12*Inputs!$B$8*(1-MIN(1,Inputs!$F$8*$D2297))*(ic*Inputs!$C$8+flat_fee-cost_acc-cost_wd*Inputs!$E$8*$E2297-cost_fx*Inputs!$D$8)-fixed</f>
        <v>-150536.0817664</v>
      </c>
    </row>
    <row r="2298" customFormat="false" ht="15" hidden="false" customHeight="false" outlineLevel="0" collapsed="false">
      <c r="A2298" s="0" t="n">
        <v>2233</v>
      </c>
      <c r="B2298" s="0" t="n">
        <v>0.236441</v>
      </c>
      <c r="C2298" s="0" t="n">
        <v>0.876586</v>
      </c>
      <c r="D2298" s="0" t="n">
        <v>0.921461</v>
      </c>
      <c r="E2298" s="0" t="n">
        <v>1.242243</v>
      </c>
      <c r="F2298" s="0" t="n">
        <v>0.176666</v>
      </c>
      <c r="G2298" s="0" t="n">
        <f aca="false">12*Inputs!$B$6*(MIN(1,$H$50*$C2298)*(ic*Inputs!$C$6+pS+fee_fx*Inputs!$D$6-cost_acc-cost_wd*Inputs!$E$6*$E2298-cost_fx*Inputs!$D$6-$F2298)+(1-MIN(1,$H$50*$C2298))*(1-MIN(1,Inputs!$G$6*$D2298)*churn_nonbuyers)*(ic*Inputs!$C$6+fee_wd*Inputs!$E$6*(1-$B2298)+fee_fx*Inputs!$D$6-cost_acc-cost_wd*Inputs!$E$6*(1-$B2298)-cost_fx*Inputs!$D$6))</f>
        <v>204590.71719556</v>
      </c>
      <c r="H2298" s="0" t="n">
        <f aca="false">12*Inputs!$B$7*(MIN(1,$H$51*$C2298)*(ic*Inputs!$C$7+pE+fee_fx*Inputs!$D$7-cost_acc-cost_wd*Inputs!$E$7*$E2298-cost_fx*Inputs!$D$7-$F2298)+(1-MIN(1,$H$51*$C2298))*(1-MIN(1,Inputs!$G$7*$D2298)*churn_nonbuyers)*(ic*Inputs!$C$7+fee_wd*Inputs!$E$7*(1-$B2298)+fee_fx*Inputs!$D$7-cost_acc-cost_wd*Inputs!$E$7*(1-$B2298)-cost_fx*Inputs!$D$7))</f>
        <v>391068.063954958</v>
      </c>
      <c r="I2298" s="0" t="n">
        <f aca="false">12*Inputs!$B$8*(MIN(1,$H$52*$C2298)*(ic*Inputs!$C$8+pT-cost_acc-cost_wd*Inputs!$E$8-cost_fx*Inputs!$D$8-cost_ins)+(1-MIN(1,$H$52*$C2298))*(1-MIN(1,Inputs!$G$8*$D2298)*churn_nonbuyers)*(ic*Inputs!$C$8+fee_wd*Inputs!$E$8*(1-$B2298)+fee_fx*Inputs!$D$8-cost_acc-cost_wd*Inputs!$E$8*(1-$B2298)-cost_fx*Inputs!$D$8))</f>
        <v>169566.860985927</v>
      </c>
      <c r="J2298" s="0" t="n">
        <f aca="false">G2298+H2298+I2298-fixed</f>
        <v>65225.642136445</v>
      </c>
      <c r="K2298" s="0" t="n">
        <f aca="false">12*Inputs!$B$6*(1-MIN(1,Inputs!$G$6*$D2298)*churn_nonbuyers)*(ic*Inputs!$C$6+fee_wd*Inputs!$E$6*(1-$B2298)+fee_fx*Inputs!$D$6-cost_acc-cost_wd*Inputs!$E$6*(1-$B2298)-cost_fx*Inputs!$D$6)</f>
        <v>159832.841474167</v>
      </c>
      <c r="L2298" s="0" t="n">
        <f aca="false">12*Inputs!$B$7*(1-MIN(1,Inputs!$G$7*$D2298)*churn_nonbuyers)*(ic*Inputs!$C$7+fee_wd*Inputs!$E$7*(1-$B2298)+fee_fx*Inputs!$D$7-cost_acc-cost_wd*Inputs!$E$7*(1-$B2298)-cost_fx*Inputs!$D$7)</f>
        <v>358947.7071565</v>
      </c>
      <c r="M2298" s="0" t="n">
        <f aca="false">12*Inputs!$B$8*(1-MIN(1,Inputs!$G$8*$D2298)*churn_nonbuyers)*(ic*Inputs!$C$8+fee_wd*Inputs!$E$8*(1-$B2298)+fee_fx*Inputs!$D$8-cost_acc-cost_wd*Inputs!$E$8*(1-$B2298)-cost_fx*Inputs!$D$8)</f>
        <v>111835.893706114</v>
      </c>
      <c r="N2298" s="0" t="n">
        <f aca="false">K2298+L2298+I2298-fixed</f>
        <v>-11652.5903834058</v>
      </c>
      <c r="O2298" s="0" t="n">
        <f aca="false">K2298+L2298+M2298-fixed</f>
        <v>-69383.5576632187</v>
      </c>
      <c r="P2298" s="0" t="n">
        <f aca="false">12*Inputs!$B$6*(1-MIN(1,Inputs!$F$6*$D2298))*(ic*Inputs!$C$6+flat_fee-cost_acc-cost_wd*Inputs!$E$6*$E2298-cost_fx*Inputs!$D$6)+12*Inputs!$B$7*(1-MIN(1,Inputs!$F$7*$D2298))*(ic*Inputs!$C$7+flat_fee-cost_acc-cost_wd*Inputs!$E$7*$E2298-cost_fx*Inputs!$D$7)+12*Inputs!$B$8*(1-MIN(1,Inputs!$F$8*$D2298))*(ic*Inputs!$C$8+flat_fee-cost_acc-cost_wd*Inputs!$E$8*$E2298-cost_fx*Inputs!$D$8)-fixed</f>
        <v>5547.23967752012</v>
      </c>
    </row>
    <row r="2299" customFormat="false" ht="15" hidden="false" customHeight="false" outlineLevel="0" collapsed="false">
      <c r="A2299" s="0" t="n">
        <v>2234</v>
      </c>
      <c r="B2299" s="0" t="n">
        <v>0.456696</v>
      </c>
      <c r="C2299" s="0" t="n">
        <v>1.091401</v>
      </c>
      <c r="D2299" s="0" t="n">
        <v>1.16761</v>
      </c>
      <c r="E2299" s="0" t="n">
        <v>1.325495</v>
      </c>
      <c r="F2299" s="0" t="n">
        <v>0.161285</v>
      </c>
      <c r="G2299" s="0" t="n">
        <f aca="false">12*Inputs!$B$6*(MIN(1,$H$50*$C2299)*(ic*Inputs!$C$6+pS+fee_fx*Inputs!$D$6-cost_acc-cost_wd*Inputs!$E$6*$E2299-cost_fx*Inputs!$D$6-$F2299)+(1-MIN(1,$H$50*$C2299))*(1-MIN(1,Inputs!$G$6*$D2299)*churn_nonbuyers)*(ic*Inputs!$C$6+fee_wd*Inputs!$E$6*(1-$B2299)+fee_fx*Inputs!$D$6-cost_acc-cost_wd*Inputs!$E$6*(1-$B2299)-cost_fx*Inputs!$D$6))</f>
        <v>184712.753286569</v>
      </c>
      <c r="H2299" s="0" t="n">
        <f aca="false">12*Inputs!$B$7*(MIN(1,$H$51*$C2299)*(ic*Inputs!$C$7+pE+fee_fx*Inputs!$D$7-cost_acc-cost_wd*Inputs!$E$7*$E2299-cost_fx*Inputs!$D$7-$F2299)+(1-MIN(1,$H$51*$C2299))*(1-MIN(1,Inputs!$G$7*$D2299)*churn_nonbuyers)*(ic*Inputs!$C$7+fee_wd*Inputs!$E$7*(1-$B2299)+fee_fx*Inputs!$D$7-cost_acc-cost_wd*Inputs!$E$7*(1-$B2299)-cost_fx*Inputs!$D$7))</f>
        <v>370658.716034754</v>
      </c>
      <c r="I2299" s="0" t="n">
        <f aca="false">12*Inputs!$B$8*(MIN(1,$H$52*$C2299)*(ic*Inputs!$C$8+pT-cost_acc-cost_wd*Inputs!$E$8-cost_fx*Inputs!$D$8-cost_ins)+(1-MIN(1,$H$52*$C2299))*(1-MIN(1,Inputs!$G$8*$D2299)*churn_nonbuyers)*(ic*Inputs!$C$8+fee_wd*Inputs!$E$8*(1-$B2299)+fee_fx*Inputs!$D$8-cost_acc-cost_wd*Inputs!$E$8*(1-$B2299)-cost_fx*Inputs!$D$8))</f>
        <v>170446.303419738</v>
      </c>
      <c r="J2299" s="0" t="n">
        <f aca="false">G2299+H2299+I2299-fixed</f>
        <v>25817.7727410614</v>
      </c>
      <c r="K2299" s="0" t="n">
        <f aca="false">12*Inputs!$B$6*(1-MIN(1,Inputs!$G$6*$D2299)*churn_nonbuyers)*(ic*Inputs!$C$6+fee_wd*Inputs!$E$6*(1-$B2299)+fee_fx*Inputs!$D$6-cost_acc-cost_wd*Inputs!$E$6*(1-$B2299)-cost_fx*Inputs!$D$6)</f>
        <v>127905.615479232</v>
      </c>
      <c r="L2299" s="0" t="n">
        <f aca="false">12*Inputs!$B$7*(1-MIN(1,Inputs!$G$7*$D2299)*churn_nonbuyers)*(ic*Inputs!$C$7+fee_wd*Inputs!$E$7*(1-$B2299)+fee_fx*Inputs!$D$7-cost_acc-cost_wd*Inputs!$E$7*(1-$B2299)-cost_fx*Inputs!$D$7)</f>
        <v>325615.974407539</v>
      </c>
      <c r="M2299" s="0" t="n">
        <f aca="false">12*Inputs!$B$8*(1-MIN(1,Inputs!$G$8*$D2299)*churn_nonbuyers)*(ic*Inputs!$C$8+fee_wd*Inputs!$E$8*(1-$B2299)+fee_fx*Inputs!$D$8-cost_acc-cost_wd*Inputs!$E$8*(1-$B2299)-cost_fx*Inputs!$D$8)</f>
        <v>55620.017836416</v>
      </c>
      <c r="N2299" s="0" t="n">
        <f aca="false">K2299+L2299+I2299-fixed</f>
        <v>-76032.1066934904</v>
      </c>
      <c r="O2299" s="0" t="n">
        <f aca="false">K2299+L2299+M2299-fixed</f>
        <v>-190858.392276813</v>
      </c>
      <c r="P2299" s="0" t="n">
        <f aca="false">12*Inputs!$B$6*(1-MIN(1,Inputs!$F$6*$D2299))*(ic*Inputs!$C$6+flat_fee-cost_acc-cost_wd*Inputs!$E$6*$E2299-cost_fx*Inputs!$D$6)+12*Inputs!$B$7*(1-MIN(1,Inputs!$F$7*$D2299))*(ic*Inputs!$C$7+flat_fee-cost_acc-cost_wd*Inputs!$E$7*$E2299-cost_fx*Inputs!$D$7)+12*Inputs!$B$8*(1-MIN(1,Inputs!$F$8*$D2299))*(ic*Inputs!$C$8+flat_fee-cost_acc-cost_wd*Inputs!$E$8*$E2299-cost_fx*Inputs!$D$8)-fixed</f>
        <v>-151568.320012</v>
      </c>
    </row>
    <row r="2300" customFormat="false" ht="15" hidden="false" customHeight="false" outlineLevel="0" collapsed="false">
      <c r="A2300" s="0" t="n">
        <v>2235</v>
      </c>
      <c r="B2300" s="0" t="n">
        <v>0.075832</v>
      </c>
      <c r="C2300" s="0" t="n">
        <v>0.883717</v>
      </c>
      <c r="D2300" s="0" t="n">
        <v>1.039462</v>
      </c>
      <c r="E2300" s="0" t="n">
        <v>1.112906</v>
      </c>
      <c r="F2300" s="0" t="n">
        <v>0.393945</v>
      </c>
      <c r="G2300" s="0" t="n">
        <f aca="false">12*Inputs!$B$6*(MIN(1,$H$50*$C2300)*(ic*Inputs!$C$6+pS+fee_fx*Inputs!$D$6-cost_acc-cost_wd*Inputs!$E$6*$E2300-cost_fx*Inputs!$D$6-$F2300)+(1-MIN(1,$H$50*$C2300))*(1-MIN(1,Inputs!$G$6*$D2300)*churn_nonbuyers)*(ic*Inputs!$C$6+fee_wd*Inputs!$E$6*(1-$B2300)+fee_fx*Inputs!$D$6-cost_acc-cost_wd*Inputs!$E$6*(1-$B2300)-cost_fx*Inputs!$D$6))</f>
        <v>222621.159614548</v>
      </c>
      <c r="H2300" s="0" t="n">
        <f aca="false">12*Inputs!$B$7*(MIN(1,$H$51*$C2300)*(ic*Inputs!$C$7+pE+fee_fx*Inputs!$D$7-cost_acc-cost_wd*Inputs!$E$7*$E2300-cost_fx*Inputs!$D$7-$F2300)+(1-MIN(1,$H$51*$C2300))*(1-MIN(1,Inputs!$G$7*$D2300)*churn_nonbuyers)*(ic*Inputs!$C$7+fee_wd*Inputs!$E$7*(1-$B2300)+fee_fx*Inputs!$D$7-cost_acc-cost_wd*Inputs!$E$7*(1-$B2300)-cost_fx*Inputs!$D$7))</f>
        <v>407077.672382333</v>
      </c>
      <c r="I2300" s="0" t="n">
        <f aca="false">12*Inputs!$B$8*(MIN(1,$H$52*$C2300)*(ic*Inputs!$C$8+pT-cost_acc-cost_wd*Inputs!$E$8-cost_fx*Inputs!$D$8-cost_ins)+(1-MIN(1,$H$52*$C2300))*(1-MIN(1,Inputs!$G$8*$D2300)*churn_nonbuyers)*(ic*Inputs!$C$8+fee_wd*Inputs!$E$8*(1-$B2300)+fee_fx*Inputs!$D$8-cost_acc-cost_wd*Inputs!$E$8*(1-$B2300)-cost_fx*Inputs!$D$8))</f>
        <v>160912.083181317</v>
      </c>
      <c r="J2300" s="0" t="n">
        <f aca="false">G2300+H2300+I2300-fixed</f>
        <v>90610.9151781983</v>
      </c>
      <c r="K2300" s="0" t="n">
        <f aca="false">12*Inputs!$B$6*(1-MIN(1,Inputs!$G$6*$D2300)*churn_nonbuyers)*(ic*Inputs!$C$6+fee_wd*Inputs!$E$6*(1-$B2300)+fee_fx*Inputs!$D$6-cost_acc-cost_wd*Inputs!$E$6*(1-$B2300)-cost_fx*Inputs!$D$6)</f>
        <v>180769.951313165</v>
      </c>
      <c r="L2300" s="0" t="n">
        <f aca="false">12*Inputs!$B$7*(1-MIN(1,Inputs!$G$7*$D2300)*churn_nonbuyers)*(ic*Inputs!$C$7+fee_wd*Inputs!$E$7*(1-$B2300)+fee_fx*Inputs!$D$7-cost_acc-cost_wd*Inputs!$E$7*(1-$B2300)-cost_fx*Inputs!$D$7)</f>
        <v>380047.381411899</v>
      </c>
      <c r="M2300" s="0" t="n">
        <f aca="false">12*Inputs!$B$8*(1-MIN(1,Inputs!$G$8*$D2300)*churn_nonbuyers)*(ic*Inputs!$C$8+fee_wd*Inputs!$E$8*(1-$B2300)+fee_fx*Inputs!$D$8-cost_acc-cost_wd*Inputs!$E$8*(1-$B2300)-cost_fx*Inputs!$D$8)</f>
        <v>87912.2888481024</v>
      </c>
      <c r="N2300" s="0" t="n">
        <f aca="false">K2300+L2300+I2300-fixed</f>
        <v>21729.4159063811</v>
      </c>
      <c r="O2300" s="0" t="n">
        <f aca="false">K2300+L2300+M2300-fixed</f>
        <v>-51270.378426834</v>
      </c>
      <c r="P2300" s="0" t="n">
        <f aca="false">12*Inputs!$B$6*(1-MIN(1,Inputs!$F$6*$D2300))*(ic*Inputs!$C$6+flat_fee-cost_acc-cost_wd*Inputs!$E$6*$E2300-cost_fx*Inputs!$D$6)+12*Inputs!$B$7*(1-MIN(1,Inputs!$F$7*$D2300))*(ic*Inputs!$C$7+flat_fee-cost_acc-cost_wd*Inputs!$E$7*$E2300-cost_fx*Inputs!$D$7)+12*Inputs!$B$8*(1-MIN(1,Inputs!$F$8*$D2300))*(ic*Inputs!$C$8+flat_fee-cost_acc-cost_wd*Inputs!$E$8*$E2300-cost_fx*Inputs!$D$8)-fixed</f>
        <v>512.200441279914</v>
      </c>
    </row>
    <row r="2301" customFormat="false" ht="15" hidden="false" customHeight="false" outlineLevel="0" collapsed="false">
      <c r="A2301" s="0" t="n">
        <v>2236</v>
      </c>
      <c r="B2301" s="0" t="n">
        <v>0.367348</v>
      </c>
      <c r="C2301" s="0" t="n">
        <v>0.816747</v>
      </c>
      <c r="D2301" s="0" t="n">
        <v>1.044013</v>
      </c>
      <c r="E2301" s="0" t="n">
        <v>1.113964</v>
      </c>
      <c r="F2301" s="0" t="n">
        <v>0.091081</v>
      </c>
      <c r="G2301" s="0" t="n">
        <f aca="false">12*Inputs!$B$6*(MIN(1,$H$50*$C2301)*(ic*Inputs!$C$6+pS+fee_fx*Inputs!$D$6-cost_acc-cost_wd*Inputs!$E$6*$E2301-cost_fx*Inputs!$D$6-$F2301)+(1-MIN(1,$H$50*$C2301))*(1-MIN(1,Inputs!$G$6*$D2301)*churn_nonbuyers)*(ic*Inputs!$C$6+fee_wd*Inputs!$E$6*(1-$B2301)+fee_fx*Inputs!$D$6-cost_acc-cost_wd*Inputs!$E$6*(1-$B2301)-cost_fx*Inputs!$D$6))</f>
        <v>187901.034309866</v>
      </c>
      <c r="H2301" s="0" t="n">
        <f aca="false">12*Inputs!$B$7*(MIN(1,$H$51*$C2301)*(ic*Inputs!$C$7+pE+fee_fx*Inputs!$D$7-cost_acc-cost_wd*Inputs!$E$7*$E2301-cost_fx*Inputs!$D$7-$F2301)+(1-MIN(1,$H$51*$C2301))*(1-MIN(1,Inputs!$G$7*$D2301)*churn_nonbuyers)*(ic*Inputs!$C$7+fee_wd*Inputs!$E$7*(1-$B2301)+fee_fx*Inputs!$D$7-cost_acc-cost_wd*Inputs!$E$7*(1-$B2301)-cost_fx*Inputs!$D$7))</f>
        <v>391762.973271106</v>
      </c>
      <c r="I2301" s="0" t="n">
        <f aca="false">12*Inputs!$B$8*(MIN(1,$H$52*$C2301)*(ic*Inputs!$C$8+pT-cost_acc-cost_wd*Inputs!$E$8-cost_fx*Inputs!$D$8-cost_ins)+(1-MIN(1,$H$52*$C2301))*(1-MIN(1,Inputs!$G$8*$D2301)*churn_nonbuyers)*(ic*Inputs!$C$8+fee_wd*Inputs!$E$8*(1-$B2301)+fee_fx*Inputs!$D$8-cost_acc-cost_wd*Inputs!$E$8*(1-$B2301)-cost_fx*Inputs!$D$8))</f>
        <v>153326.435601405</v>
      </c>
      <c r="J2301" s="0" t="n">
        <f aca="false">G2301+H2301+I2301-fixed</f>
        <v>32990.4431823766</v>
      </c>
      <c r="K2301" s="0" t="n">
        <f aca="false">12*Inputs!$B$6*(1-MIN(1,Inputs!$G$6*$D2301)*churn_nonbuyers)*(ic*Inputs!$C$6+fee_wd*Inputs!$E$6*(1-$B2301)+fee_fx*Inputs!$D$6-cost_acc-cost_wd*Inputs!$E$6*(1-$B2301)-cost_fx*Inputs!$D$6)</f>
        <v>140939.552790173</v>
      </c>
      <c r="L2301" s="0" t="n">
        <f aca="false">12*Inputs!$B$7*(1-MIN(1,Inputs!$G$7*$D2301)*churn_nonbuyers)*(ic*Inputs!$C$7+fee_wd*Inputs!$E$7*(1-$B2301)+fee_fx*Inputs!$D$7-cost_acc-cost_wd*Inputs!$E$7*(1-$B2301)-cost_fx*Inputs!$D$7)</f>
        <v>339330.296250104</v>
      </c>
      <c r="M2301" s="0" t="n">
        <f aca="false">12*Inputs!$B$8*(1-MIN(1,Inputs!$G$8*$D2301)*churn_nonbuyers)*(ic*Inputs!$C$8+fee_wd*Inputs!$E$8*(1-$B2301)+fee_fx*Inputs!$D$8-cost_acc-cost_wd*Inputs!$E$8*(1-$B2301)-cost_fx*Inputs!$D$8)</f>
        <v>83117.3463008064</v>
      </c>
      <c r="N2301" s="0" t="n">
        <f aca="false">K2301+L2301+I2301-fixed</f>
        <v>-66403.7153583185</v>
      </c>
      <c r="O2301" s="0" t="n">
        <f aca="false">K2301+L2301+M2301-fixed</f>
        <v>-136612.804658917</v>
      </c>
      <c r="P2301" s="0" t="n">
        <f aca="false">12*Inputs!$B$6*(1-MIN(1,Inputs!$F$6*$D2301))*(ic*Inputs!$C$6+flat_fee-cost_acc-cost_wd*Inputs!$E$6*$E2301-cost_fx*Inputs!$D$6)+12*Inputs!$B$7*(1-MIN(1,Inputs!$F$7*$D2301))*(ic*Inputs!$C$7+flat_fee-cost_acc-cost_wd*Inputs!$E$7*$E2301-cost_fx*Inputs!$D$7)+12*Inputs!$B$8*(1-MIN(1,Inputs!$F$8*$D2301))*(ic*Inputs!$C$8+flat_fee-cost_acc-cost_wd*Inputs!$E$8*$E2301-cost_fx*Inputs!$D$8)-fixed</f>
        <v>-2376.79565631994</v>
      </c>
    </row>
    <row r="2302" customFormat="false" ht="15" hidden="false" customHeight="false" outlineLevel="0" collapsed="false">
      <c r="A2302" s="0" t="n">
        <v>2237</v>
      </c>
      <c r="B2302" s="0" t="n">
        <v>0.394003</v>
      </c>
      <c r="C2302" s="0" t="n">
        <v>1.165371</v>
      </c>
      <c r="D2302" s="0" t="n">
        <v>1.133423</v>
      </c>
      <c r="E2302" s="0" t="n">
        <v>1.146158</v>
      </c>
      <c r="F2302" s="0" t="n">
        <v>0.115015</v>
      </c>
      <c r="G2302" s="0" t="n">
        <f aca="false">12*Inputs!$B$6*(MIN(1,$H$50*$C2302)*(ic*Inputs!$C$6+pS+fee_fx*Inputs!$D$6-cost_acc-cost_wd*Inputs!$E$6*$E2302-cost_fx*Inputs!$D$6-$F2302)+(1-MIN(1,$H$50*$C2302))*(1-MIN(1,Inputs!$G$6*$D2302)*churn_nonbuyers)*(ic*Inputs!$C$6+fee_wd*Inputs!$E$6*(1-$B2302)+fee_fx*Inputs!$D$6-cost_acc-cost_wd*Inputs!$E$6*(1-$B2302)-cost_fx*Inputs!$D$6))</f>
        <v>202553.213849528</v>
      </c>
      <c r="H2302" s="0" t="n">
        <f aca="false">12*Inputs!$B$7*(MIN(1,$H$51*$C2302)*(ic*Inputs!$C$7+pE+fee_fx*Inputs!$D$7-cost_acc-cost_wd*Inputs!$E$7*$E2302-cost_fx*Inputs!$D$7-$F2302)+(1-MIN(1,$H$51*$C2302))*(1-MIN(1,Inputs!$G$7*$D2302)*churn_nonbuyers)*(ic*Inputs!$C$7+fee_wd*Inputs!$E$7*(1-$B2302)+fee_fx*Inputs!$D$7-cost_acc-cost_wd*Inputs!$E$7*(1-$B2302)-cost_fx*Inputs!$D$7))</f>
        <v>405733.895011192</v>
      </c>
      <c r="I2302" s="0" t="n">
        <f aca="false">12*Inputs!$B$8*(MIN(1,$H$52*$C2302)*(ic*Inputs!$C$8+pT-cost_acc-cost_wd*Inputs!$E$8-cost_fx*Inputs!$D$8-cost_ins)+(1-MIN(1,$H$52*$C2302))*(1-MIN(1,Inputs!$G$8*$D2302)*churn_nonbuyers)*(ic*Inputs!$C$8+fee_wd*Inputs!$E$8*(1-$B2302)+fee_fx*Inputs!$D$8-cost_acc-cost_wd*Inputs!$E$8*(1-$B2302)-cost_fx*Inputs!$D$8))</f>
        <v>179685.690254529</v>
      </c>
      <c r="J2302" s="0" t="n">
        <f aca="false">G2302+H2302+I2302-fixed</f>
        <v>87972.7991152492</v>
      </c>
      <c r="K2302" s="0" t="n">
        <f aca="false">12*Inputs!$B$6*(1-MIN(1,Inputs!$G$6*$D2302)*churn_nonbuyers)*(ic*Inputs!$C$6+fee_wd*Inputs!$E$6*(1-$B2302)+fee_fx*Inputs!$D$6-cost_acc-cost_wd*Inputs!$E$6*(1-$B2302)-cost_fx*Inputs!$D$6)</f>
        <v>136653.983008337</v>
      </c>
      <c r="L2302" s="0" t="n">
        <f aca="false">12*Inputs!$B$7*(1-MIN(1,Inputs!$G$7*$D2302)*churn_nonbuyers)*(ic*Inputs!$C$7+fee_wd*Inputs!$E$7*(1-$B2302)+fee_fx*Inputs!$D$7-cost_acc-cost_wd*Inputs!$E$7*(1-$B2302)-cost_fx*Inputs!$D$7)</f>
        <v>334682.874701002</v>
      </c>
      <c r="M2302" s="0" t="n">
        <f aca="false">12*Inputs!$B$8*(1-MIN(1,Inputs!$G$8*$D2302)*churn_nonbuyers)*(ic*Inputs!$C$8+fee_wd*Inputs!$E$8*(1-$B2302)+fee_fx*Inputs!$D$8-cost_acc-cost_wd*Inputs!$E$8*(1-$B2302)-cost_fx*Inputs!$D$8)</f>
        <v>63528.1902522384</v>
      </c>
      <c r="N2302" s="0" t="n">
        <f aca="false">K2302+L2302+I2302-fixed</f>
        <v>-48977.4520361316</v>
      </c>
      <c r="O2302" s="0" t="n">
        <f aca="false">K2302+L2302+M2302-fixed</f>
        <v>-165134.952038423</v>
      </c>
      <c r="P2302" s="0" t="n">
        <f aca="false">12*Inputs!$B$6*(1-MIN(1,Inputs!$F$6*$D2302))*(ic*Inputs!$C$6+flat_fee-cost_acc-cost_wd*Inputs!$E$6*$E2302-cost_fx*Inputs!$D$6)+12*Inputs!$B$7*(1-MIN(1,Inputs!$F$7*$D2302))*(ic*Inputs!$C$7+flat_fee-cost_acc-cost_wd*Inputs!$E$7*$E2302-cost_fx*Inputs!$D$7)+12*Inputs!$B$8*(1-MIN(1,Inputs!$F$8*$D2302))*(ic*Inputs!$C$8+flat_fee-cost_acc-cost_wd*Inputs!$E$8*$E2302-cost_fx*Inputs!$D$8)-fixed</f>
        <v>-63229.02022384</v>
      </c>
    </row>
    <row r="2303" customFormat="false" ht="15" hidden="false" customHeight="false" outlineLevel="0" collapsed="false">
      <c r="A2303" s="0" t="n">
        <v>2238</v>
      </c>
      <c r="B2303" s="0" t="n">
        <v>0.212619</v>
      </c>
      <c r="C2303" s="0" t="n">
        <v>0.875899</v>
      </c>
      <c r="D2303" s="0" t="n">
        <v>1.10348</v>
      </c>
      <c r="E2303" s="0" t="n">
        <v>1.351958</v>
      </c>
      <c r="F2303" s="0" t="n">
        <v>0.229957</v>
      </c>
      <c r="G2303" s="0" t="n">
        <f aca="false">12*Inputs!$B$6*(MIN(1,$H$50*$C2303)*(ic*Inputs!$C$6+pS+fee_fx*Inputs!$D$6-cost_acc-cost_wd*Inputs!$E$6*$E2303-cost_fx*Inputs!$D$6-$F2303)+(1-MIN(1,$H$50*$C2303))*(1-MIN(1,Inputs!$G$6*$D2303)*churn_nonbuyers)*(ic*Inputs!$C$6+fee_wd*Inputs!$E$6*(1-$B2303)+fee_fx*Inputs!$D$6-cost_acc-cost_wd*Inputs!$E$6*(1-$B2303)-cost_fx*Inputs!$D$6))</f>
        <v>202862.01773156</v>
      </c>
      <c r="H2303" s="0" t="n">
        <f aca="false">12*Inputs!$B$7*(MIN(1,$H$51*$C2303)*(ic*Inputs!$C$7+pE+fee_fx*Inputs!$D$7-cost_acc-cost_wd*Inputs!$E$7*$E2303-cost_fx*Inputs!$D$7-$F2303)+(1-MIN(1,$H$51*$C2303))*(1-MIN(1,Inputs!$G$7*$D2303)*churn_nonbuyers)*(ic*Inputs!$C$7+fee_wd*Inputs!$E$7*(1-$B2303)+fee_fx*Inputs!$D$7-cost_acc-cost_wd*Inputs!$E$7*(1-$B2303)-cost_fx*Inputs!$D$7))</f>
        <v>378128.828160845</v>
      </c>
      <c r="I2303" s="0" t="n">
        <f aca="false">12*Inputs!$B$8*(MIN(1,$H$52*$C2303)*(ic*Inputs!$C$8+pT-cost_acc-cost_wd*Inputs!$E$8-cost_fx*Inputs!$D$8-cost_ins)+(1-MIN(1,$H$52*$C2303))*(1-MIN(1,Inputs!$G$8*$D2303)*churn_nonbuyers)*(ic*Inputs!$C$8+fee_wd*Inputs!$E$8*(1-$B2303)+fee_fx*Inputs!$D$8-cost_acc-cost_wd*Inputs!$E$8*(1-$B2303)-cost_fx*Inputs!$D$8))</f>
        <v>154092.648848667</v>
      </c>
      <c r="J2303" s="0" t="n">
        <f aca="false">G2303+H2303+I2303-fixed</f>
        <v>35083.4947410725</v>
      </c>
      <c r="K2303" s="0" t="n">
        <f aca="false">12*Inputs!$B$6*(1-MIN(1,Inputs!$G$6*$D2303)*churn_nonbuyers)*(ic*Inputs!$C$6+fee_wd*Inputs!$E$6*(1-$B2303)+fee_fx*Inputs!$D$6-cost_acc-cost_wd*Inputs!$E$6*(1-$B2303)-cost_fx*Inputs!$D$6)</f>
        <v>161549.055461664</v>
      </c>
      <c r="L2303" s="0" t="n">
        <f aca="false">12*Inputs!$B$7*(1-MIN(1,Inputs!$G$7*$D2303)*churn_nonbuyers)*(ic*Inputs!$C$7+fee_wd*Inputs!$E$7*(1-$B2303)+fee_fx*Inputs!$D$7-cost_acc-cost_wd*Inputs!$E$7*(1-$B2303)-cost_fx*Inputs!$D$7)</f>
        <v>360248.731836999</v>
      </c>
      <c r="M2303" s="0" t="n">
        <f aca="false">12*Inputs!$B$8*(1-MIN(1,Inputs!$G$8*$D2303)*churn_nonbuyers)*(ic*Inputs!$C$8+fee_wd*Inputs!$E$8*(1-$B2303)+fee_fx*Inputs!$D$8-cost_acc-cost_wd*Inputs!$E$8*(1-$B2303)-cost_fx*Inputs!$D$8)</f>
        <v>71954.436954432</v>
      </c>
      <c r="N2303" s="0" t="n">
        <f aca="false">K2303+L2303+I2303-fixed</f>
        <v>-24109.5638526706</v>
      </c>
      <c r="O2303" s="0" t="n">
        <f aca="false">K2303+L2303+M2303-fixed</f>
        <v>-106247.775746905</v>
      </c>
      <c r="P2303" s="0" t="n">
        <f aca="false">12*Inputs!$B$6*(1-MIN(1,Inputs!$F$6*$D2303))*(ic*Inputs!$C$6+flat_fee-cost_acc-cost_wd*Inputs!$E$6*$E2303-cost_fx*Inputs!$D$6)+12*Inputs!$B$7*(1-MIN(1,Inputs!$F$7*$D2303))*(ic*Inputs!$C$7+flat_fee-cost_acc-cost_wd*Inputs!$E$7*$E2303-cost_fx*Inputs!$D$7)+12*Inputs!$B$8*(1-MIN(1,Inputs!$F$8*$D2303))*(ic*Inputs!$C$8+flat_fee-cost_acc-cost_wd*Inputs!$E$8*$E2303-cost_fx*Inputs!$D$8)-fixed</f>
        <v>-131188.1781184</v>
      </c>
    </row>
    <row r="2304" customFormat="false" ht="15" hidden="false" customHeight="false" outlineLevel="0" collapsed="false">
      <c r="A2304" s="0" t="n">
        <v>2239</v>
      </c>
      <c r="B2304" s="0" t="n">
        <v>0.336347</v>
      </c>
      <c r="C2304" s="0" t="n">
        <v>0.903999</v>
      </c>
      <c r="D2304" s="0" t="n">
        <v>1.101643</v>
      </c>
      <c r="E2304" s="0" t="n">
        <v>1.042539</v>
      </c>
      <c r="F2304" s="0" t="n">
        <v>0.246441</v>
      </c>
      <c r="G2304" s="0" t="n">
        <f aca="false">12*Inputs!$B$6*(MIN(1,$H$50*$C2304)*(ic*Inputs!$C$6+pS+fee_fx*Inputs!$D$6-cost_acc-cost_wd*Inputs!$E$6*$E2304-cost_fx*Inputs!$D$6-$F2304)+(1-MIN(1,$H$50*$C2304))*(1-MIN(1,Inputs!$G$6*$D2304)*churn_nonbuyers)*(ic*Inputs!$C$6+fee_wd*Inputs!$E$6*(1-$B2304)+fee_fx*Inputs!$D$6-cost_acc-cost_wd*Inputs!$E$6*(1-$B2304)-cost_fx*Inputs!$D$6))</f>
        <v>194685.346860034</v>
      </c>
      <c r="H2304" s="0" t="n">
        <f aca="false">12*Inputs!$B$7*(MIN(1,$H$51*$C2304)*(ic*Inputs!$C$7+pE+fee_fx*Inputs!$D$7-cost_acc-cost_wd*Inputs!$E$7*$E2304-cost_fx*Inputs!$D$7-$F2304)+(1-MIN(1,$H$51*$C2304))*(1-MIN(1,Inputs!$G$7*$D2304)*churn_nonbuyers)*(ic*Inputs!$C$7+fee_wd*Inputs!$E$7*(1-$B2304)+fee_fx*Inputs!$D$7-cost_acc-cost_wd*Inputs!$E$7*(1-$B2304)-cost_fx*Inputs!$D$7))</f>
        <v>399081.97162078</v>
      </c>
      <c r="I2304" s="0" t="n">
        <f aca="false">12*Inputs!$B$8*(MIN(1,$H$52*$C2304)*(ic*Inputs!$C$8+pT-cost_acc-cost_wd*Inputs!$E$8-cost_fx*Inputs!$D$8-cost_ins)+(1-MIN(1,$H$52*$C2304))*(1-MIN(1,Inputs!$G$8*$D2304)*churn_nonbuyers)*(ic*Inputs!$C$8+fee_wd*Inputs!$E$8*(1-$B2304)+fee_fx*Inputs!$D$8-cost_acc-cost_wd*Inputs!$E$8*(1-$B2304)-cost_fx*Inputs!$D$8))</f>
        <v>156377.980870957</v>
      </c>
      <c r="J2304" s="0" t="n">
        <f aca="false">G2304+H2304+I2304-fixed</f>
        <v>50145.2993517702</v>
      </c>
      <c r="K2304" s="0" t="n">
        <f aca="false">12*Inputs!$B$6*(1-MIN(1,Inputs!$G$6*$D2304)*churn_nonbuyers)*(ic*Inputs!$C$6+fee_wd*Inputs!$E$6*(1-$B2304)+fee_fx*Inputs!$D$6-cost_acc-cost_wd*Inputs!$E$6*(1-$B2304)-cost_fx*Inputs!$D$6)</f>
        <v>144729.317650471</v>
      </c>
      <c r="L2304" s="0" t="n">
        <f aca="false">12*Inputs!$B$7*(1-MIN(1,Inputs!$G$7*$D2304)*churn_nonbuyers)*(ic*Inputs!$C$7+fee_wd*Inputs!$E$7*(1-$B2304)+fee_fx*Inputs!$D$7-cost_acc-cost_wd*Inputs!$E$7*(1-$B2304)-cost_fx*Inputs!$D$7)</f>
        <v>343041.266526283</v>
      </c>
      <c r="M2304" s="0" t="n">
        <f aca="false">12*Inputs!$B$8*(1-MIN(1,Inputs!$G$8*$D2304)*churn_nonbuyers)*(ic*Inputs!$C$8+fee_wd*Inputs!$E$8*(1-$B2304)+fee_fx*Inputs!$D$8-cost_acc-cost_wd*Inputs!$E$8*(1-$B2304)-cost_fx*Inputs!$D$8)</f>
        <v>71001.9044488656</v>
      </c>
      <c r="N2304" s="0" t="n">
        <f aca="false">K2304+L2304+I2304-fixed</f>
        <v>-55851.4349522896</v>
      </c>
      <c r="O2304" s="0" t="n">
        <f aca="false">K2304+L2304+M2304-fixed</f>
        <v>-141227.511374381</v>
      </c>
      <c r="P2304" s="0" t="n">
        <f aca="false">12*Inputs!$B$6*(1-MIN(1,Inputs!$F$6*$D2304))*(ic*Inputs!$C$6+flat_fee-cost_acc-cost_wd*Inputs!$E$6*$E2304-cost_fx*Inputs!$D$6)+12*Inputs!$B$7*(1-MIN(1,Inputs!$F$7*$D2304))*(ic*Inputs!$C$7+flat_fee-cost_acc-cost_wd*Inputs!$E$7*$E2304-cost_fx*Inputs!$D$7)+12*Inputs!$B$8*(1-MIN(1,Inputs!$F$8*$D2304))*(ic*Inputs!$C$8+flat_fee-cost_acc-cost_wd*Inputs!$E$8*$E2304-cost_fx*Inputs!$D$8)-fixed</f>
        <v>-4186.47172551998</v>
      </c>
    </row>
    <row r="2305" customFormat="false" ht="15" hidden="false" customHeight="false" outlineLevel="0" collapsed="false">
      <c r="A2305" s="0" t="n">
        <v>2240</v>
      </c>
      <c r="B2305" s="0" t="n">
        <v>0.360836</v>
      </c>
      <c r="C2305" s="0" t="n">
        <v>0.936523</v>
      </c>
      <c r="D2305" s="0" t="n">
        <v>0.696144</v>
      </c>
      <c r="E2305" s="0" t="n">
        <v>1.289911</v>
      </c>
      <c r="F2305" s="0" t="n">
        <v>0.213839</v>
      </c>
      <c r="G2305" s="0" t="n">
        <f aca="false">12*Inputs!$B$6*(MIN(1,$H$50*$C2305)*(ic*Inputs!$C$6+pS+fee_fx*Inputs!$D$6-cost_acc-cost_wd*Inputs!$E$6*$E2305-cost_fx*Inputs!$D$6-$F2305)+(1-MIN(1,$H$50*$C2305))*(1-MIN(1,Inputs!$G$6*$D2305)*churn_nonbuyers)*(ic*Inputs!$C$6+fee_wd*Inputs!$E$6*(1-$B2305)+fee_fx*Inputs!$D$6-cost_acc-cost_wd*Inputs!$E$6*(1-$B2305)-cost_fx*Inputs!$D$6))</f>
        <v>191572.569991927</v>
      </c>
      <c r="H2305" s="0" t="n">
        <f aca="false">12*Inputs!$B$7*(MIN(1,$H$51*$C2305)*(ic*Inputs!$C$7+pE+fee_fx*Inputs!$D$7-cost_acc-cost_wd*Inputs!$E$7*$E2305-cost_fx*Inputs!$D$7-$F2305)+(1-MIN(1,$H$51*$C2305))*(1-MIN(1,Inputs!$G$7*$D2305)*churn_nonbuyers)*(ic*Inputs!$C$7+fee_wd*Inputs!$E$7*(1-$B2305)+fee_fx*Inputs!$D$7-cost_acc-cost_wd*Inputs!$E$7*(1-$B2305)-cost_fx*Inputs!$D$7))</f>
        <v>376708.218855147</v>
      </c>
      <c r="I2305" s="0" t="n">
        <f aca="false">12*Inputs!$B$8*(MIN(1,$H$52*$C2305)*(ic*Inputs!$C$8+pT-cost_acc-cost_wd*Inputs!$E$8-cost_fx*Inputs!$D$8-cost_ins)+(1-MIN(1,$H$52*$C2305))*(1-MIN(1,Inputs!$G$8*$D2305)*churn_nonbuyers)*(ic*Inputs!$C$8+fee_wd*Inputs!$E$8*(1-$B2305)+fee_fx*Inputs!$D$8-cost_acc-cost_wd*Inputs!$E$8*(1-$B2305)-cost_fx*Inputs!$D$8))</f>
        <v>189574.890346862</v>
      </c>
      <c r="J2305" s="0" t="n">
        <f aca="false">G2305+H2305+I2305-fixed</f>
        <v>57855.6791939363</v>
      </c>
      <c r="K2305" s="0" t="n">
        <f aca="false">12*Inputs!$B$6*(1-MIN(1,Inputs!$G$6*$D2305)*churn_nonbuyers)*(ic*Inputs!$C$6+fee_wd*Inputs!$E$6*(1-$B2305)+fee_fx*Inputs!$D$6-cost_acc-cost_wd*Inputs!$E$6*(1-$B2305)-cost_fx*Inputs!$D$6)</f>
        <v>144431.079957965</v>
      </c>
      <c r="L2305" s="0" t="n">
        <f aca="false">12*Inputs!$B$7*(1-MIN(1,Inputs!$G$7*$D2305)*churn_nonbuyers)*(ic*Inputs!$C$7+fee_wd*Inputs!$E$7*(1-$B2305)+fee_fx*Inputs!$D$7-cost_acc-cost_wd*Inputs!$E$7*(1-$B2305)-cost_fx*Inputs!$D$7)</f>
        <v>343904.215462779</v>
      </c>
      <c r="M2305" s="0" t="n">
        <f aca="false">12*Inputs!$B$8*(1-MIN(1,Inputs!$G$8*$D2305)*churn_nonbuyers)*(ic*Inputs!$C$8+fee_wd*Inputs!$E$8*(1-$B2305)+fee_fx*Inputs!$D$8-cost_acc-cost_wd*Inputs!$E$8*(1-$B2305)-cost_fx*Inputs!$D$8)</f>
        <v>158465.003110502</v>
      </c>
      <c r="N2305" s="0" t="n">
        <f aca="false">K2305+L2305+I2305-fixed</f>
        <v>-22089.8142323939</v>
      </c>
      <c r="O2305" s="0" t="n">
        <f aca="false">K2305+L2305+M2305-fixed</f>
        <v>-53199.7014687539</v>
      </c>
      <c r="P2305" s="0" t="n">
        <f aca="false">12*Inputs!$B$6*(1-MIN(1,Inputs!$F$6*$D2305))*(ic*Inputs!$C$6+flat_fee-cost_acc-cost_wd*Inputs!$E$6*$E2305-cost_fx*Inputs!$D$6)+12*Inputs!$B$7*(1-MIN(1,Inputs!$F$7*$D2305))*(ic*Inputs!$C$7+flat_fee-cost_acc-cost_wd*Inputs!$E$7*$E2305-cost_fx*Inputs!$D$7)+12*Inputs!$B$8*(1-MIN(1,Inputs!$F$8*$D2305))*(ic*Inputs!$C$8+flat_fee-cost_acc-cost_wd*Inputs!$E$8*$E2305-cost_fx*Inputs!$D$8)-fixed</f>
        <v>95441.46713216</v>
      </c>
    </row>
    <row r="2306" customFormat="false" ht="15" hidden="false" customHeight="false" outlineLevel="0" collapsed="false">
      <c r="A2306" s="0" t="n">
        <v>2241</v>
      </c>
      <c r="B2306" s="0" t="n">
        <v>0.218366</v>
      </c>
      <c r="C2306" s="0" t="n">
        <v>0.783992</v>
      </c>
      <c r="D2306" s="0" t="n">
        <v>0.855745</v>
      </c>
      <c r="E2306" s="0" t="n">
        <v>1.137918</v>
      </c>
      <c r="F2306" s="0" t="n">
        <v>0.249256</v>
      </c>
      <c r="G2306" s="0" t="n">
        <f aca="false">12*Inputs!$B$6*(MIN(1,$H$50*$C2306)*(ic*Inputs!$C$6+pS+fee_fx*Inputs!$D$6-cost_acc-cost_wd*Inputs!$E$6*$E2306-cost_fx*Inputs!$D$6-$F2306)+(1-MIN(1,$H$50*$C2306))*(1-MIN(1,Inputs!$G$6*$D2306)*churn_nonbuyers)*(ic*Inputs!$C$6+fee_wd*Inputs!$E$6*(1-$B2306)+fee_fx*Inputs!$D$6-cost_acc-cost_wd*Inputs!$E$6*(1-$B2306)-cost_fx*Inputs!$D$6))</f>
        <v>203287.35285374</v>
      </c>
      <c r="H2306" s="0" t="n">
        <f aca="false">12*Inputs!$B$7*(MIN(1,$H$51*$C2306)*(ic*Inputs!$C$7+pE+fee_fx*Inputs!$D$7-cost_acc-cost_wd*Inputs!$E$7*$E2306-cost_fx*Inputs!$D$7-$F2306)+(1-MIN(1,$H$51*$C2306))*(1-MIN(1,Inputs!$G$7*$D2306)*churn_nonbuyers)*(ic*Inputs!$C$7+fee_wd*Inputs!$E$7*(1-$B2306)+fee_fx*Inputs!$D$7-cost_acc-cost_wd*Inputs!$E$7*(1-$B2306)-cost_fx*Inputs!$D$7))</f>
        <v>396059.624873589</v>
      </c>
      <c r="I2306" s="0" t="n">
        <f aca="false">12*Inputs!$B$8*(MIN(1,$H$52*$C2306)*(ic*Inputs!$C$8+pT-cost_acc-cost_wd*Inputs!$E$8-cost_fx*Inputs!$D$8-cost_ins)+(1-MIN(1,$H$52*$C2306))*(1-MIN(1,Inputs!$G$8*$D2306)*churn_nonbuyers)*(ic*Inputs!$C$8+fee_wd*Inputs!$E$8*(1-$B2306)+fee_fx*Inputs!$D$8-cost_acc-cost_wd*Inputs!$E$8*(1-$B2306)-cost_fx*Inputs!$D$8))</f>
        <v>170164.888578748</v>
      </c>
      <c r="J2306" s="0" t="n">
        <f aca="false">G2306+H2306+I2306-fixed</f>
        <v>69511.8663060761</v>
      </c>
      <c r="K2306" s="0" t="n">
        <f aca="false">12*Inputs!$B$6*(1-MIN(1,Inputs!$G$6*$D2306)*churn_nonbuyers)*(ic*Inputs!$C$6+fee_wd*Inputs!$E$6*(1-$B2306)+fee_fx*Inputs!$D$6-cost_acc-cost_wd*Inputs!$E$6*(1-$B2306)-cost_fx*Inputs!$D$6)</f>
        <v>162874.818811224</v>
      </c>
      <c r="L2306" s="0" t="n">
        <f aca="false">12*Inputs!$B$7*(1-MIN(1,Inputs!$G$7*$D2306)*churn_nonbuyers)*(ic*Inputs!$C$7+fee_wd*Inputs!$E$7*(1-$B2306)+fee_fx*Inputs!$D$7-cost_acc-cost_wd*Inputs!$E$7*(1-$B2306)-cost_fx*Inputs!$D$7)</f>
        <v>362211.463926735</v>
      </c>
      <c r="M2306" s="0" t="n">
        <f aca="false">12*Inputs!$B$8*(1-MIN(1,Inputs!$G$8*$D2306)*churn_nonbuyers)*(ic*Inputs!$C$8+fee_wd*Inputs!$E$8*(1-$B2306)+fee_fx*Inputs!$D$8-cost_acc-cost_wd*Inputs!$E$8*(1-$B2306)-cost_fx*Inputs!$D$8)</f>
        <v>126676.498985712</v>
      </c>
      <c r="N2306" s="0" t="n">
        <f aca="false">K2306+L2306+I2306-fixed</f>
        <v>-4748.82868329389</v>
      </c>
      <c r="O2306" s="0" t="n">
        <f aca="false">K2306+L2306+M2306-fixed</f>
        <v>-48237.2182763296</v>
      </c>
      <c r="P2306" s="0" t="n">
        <f aca="false">12*Inputs!$B$6*(1-MIN(1,Inputs!$F$6*$D2306))*(ic*Inputs!$C$6+flat_fee-cost_acc-cost_wd*Inputs!$E$6*$E2306-cost_fx*Inputs!$D$6)+12*Inputs!$B$7*(1-MIN(1,Inputs!$F$7*$D2306))*(ic*Inputs!$C$7+flat_fee-cost_acc-cost_wd*Inputs!$E$7*$E2306-cost_fx*Inputs!$D$7)+12*Inputs!$B$8*(1-MIN(1,Inputs!$F$8*$D2306))*(ic*Inputs!$C$8+flat_fee-cost_acc-cost_wd*Inputs!$E$8*$E2306-cost_fx*Inputs!$D$8)-fixed</f>
        <v>87465.9709784001</v>
      </c>
    </row>
    <row r="2307" customFormat="false" ht="15" hidden="false" customHeight="false" outlineLevel="0" collapsed="false">
      <c r="A2307" s="0" t="n">
        <v>2242</v>
      </c>
      <c r="B2307" s="0" t="n">
        <v>0.520527</v>
      </c>
      <c r="C2307" s="0" t="n">
        <v>0.935826</v>
      </c>
      <c r="D2307" s="0" t="n">
        <v>1.600725</v>
      </c>
      <c r="E2307" s="0" t="n">
        <v>1.123921</v>
      </c>
      <c r="F2307" s="0" t="n">
        <v>0.203382</v>
      </c>
      <c r="G2307" s="0" t="n">
        <f aca="false">12*Inputs!$B$6*(MIN(1,$H$50*$C2307)*(ic*Inputs!$C$6+pS+fee_fx*Inputs!$D$6-cost_acc-cost_wd*Inputs!$E$6*$E2307-cost_fx*Inputs!$D$6-$F2307)+(1-MIN(1,$H$50*$C2307))*(1-MIN(1,Inputs!$G$6*$D2307)*churn_nonbuyers)*(ic*Inputs!$C$6+fee_wd*Inputs!$E$6*(1-$B2307)+fee_fx*Inputs!$D$6-cost_acc-cost_wd*Inputs!$E$6*(1-$B2307)-cost_fx*Inputs!$D$6))</f>
        <v>169509.339480849</v>
      </c>
      <c r="H2307" s="0" t="n">
        <f aca="false">12*Inputs!$B$7*(MIN(1,$H$51*$C2307)*(ic*Inputs!$C$7+pE+fee_fx*Inputs!$D$7-cost_acc-cost_wd*Inputs!$E$7*$E2307-cost_fx*Inputs!$D$7-$F2307)+(1-MIN(1,$H$51*$C2307))*(1-MIN(1,Inputs!$G$7*$D2307)*churn_nonbuyers)*(ic*Inputs!$C$7+fee_wd*Inputs!$E$7*(1-$B2307)+fee_fx*Inputs!$D$7-cost_acc-cost_wd*Inputs!$E$7*(1-$B2307)-cost_fx*Inputs!$D$7))</f>
        <v>375481.993225179</v>
      </c>
      <c r="I2307" s="0" t="n">
        <f aca="false">12*Inputs!$B$8*(MIN(1,$H$52*$C2307)*(ic*Inputs!$C$8+pT-cost_acc-cost_wd*Inputs!$E$8-cost_fx*Inputs!$D$8-cost_ins)+(1-MIN(1,$H$52*$C2307))*(1-MIN(1,Inputs!$G$8*$D2307)*churn_nonbuyers)*(ic*Inputs!$C$8+fee_wd*Inputs!$E$8*(1-$B2307)+fee_fx*Inputs!$D$8-cost_acc-cost_wd*Inputs!$E$8*(1-$B2307)-cost_fx*Inputs!$D$8))</f>
        <v>134893.702944</v>
      </c>
      <c r="J2307" s="0" t="n">
        <f aca="false">G2307+H2307+I2307-fixed</f>
        <v>-20114.9643499726</v>
      </c>
      <c r="K2307" s="0" t="n">
        <f aca="false">12*Inputs!$B$6*(1-MIN(1,Inputs!$G$6*$D2307)*churn_nonbuyers)*(ic*Inputs!$C$6+fee_wd*Inputs!$E$6*(1-$B2307)+fee_fx*Inputs!$D$6-cost_acc-cost_wd*Inputs!$E$6*(1-$B2307)-cost_fx*Inputs!$D$6)</f>
        <v>116507.99219094</v>
      </c>
      <c r="L2307" s="0" t="n">
        <f aca="false">12*Inputs!$B$7*(1-MIN(1,Inputs!$G$7*$D2307)*churn_nonbuyers)*(ic*Inputs!$C$7+fee_wd*Inputs!$E$7*(1-$B2307)+fee_fx*Inputs!$D$7-cost_acc-cost_wd*Inputs!$E$7*(1-$B2307)-cost_fx*Inputs!$D$7)</f>
        <v>312481.255314564</v>
      </c>
      <c r="M2307" s="0" t="n">
        <f aca="false">12*Inputs!$B$8*(1-MIN(1,Inputs!$G$8*$D2307)*churn_nonbuyers)*(ic*Inputs!$C$8+fee_wd*Inputs!$E$8*(1-$B2307)+fee_fx*Inputs!$D$8-cost_acc-cost_wd*Inputs!$E$8*(1-$B2307)-cost_fx*Inputs!$D$8)</f>
        <v>0</v>
      </c>
      <c r="N2307" s="0" t="n">
        <f aca="false">K2307+L2307+I2307-fixed</f>
        <v>-136117.049550496</v>
      </c>
      <c r="O2307" s="0" t="n">
        <f aca="false">K2307+L2307+M2307-fixed</f>
        <v>-271010.752494496</v>
      </c>
      <c r="P2307" s="0" t="n">
        <f aca="false">12*Inputs!$B$6*(1-MIN(1,Inputs!$F$6*$D2307))*(ic*Inputs!$C$6+flat_fee-cost_acc-cost_wd*Inputs!$E$6*$E2307-cost_fx*Inputs!$D$6)+12*Inputs!$B$7*(1-MIN(1,Inputs!$F$7*$D2307))*(ic*Inputs!$C$7+flat_fee-cost_acc-cost_wd*Inputs!$E$7*$E2307-cost_fx*Inputs!$D$7)+12*Inputs!$B$8*(1-MIN(1,Inputs!$F$8*$D2307))*(ic*Inputs!$C$8+flat_fee-cost_acc-cost_wd*Inputs!$E$8*$E2307-cost_fx*Inputs!$D$8)-fixed</f>
        <v>-303961.333546</v>
      </c>
    </row>
    <row r="2308" customFormat="false" ht="15" hidden="false" customHeight="false" outlineLevel="0" collapsed="false">
      <c r="A2308" s="0" t="n">
        <v>2243</v>
      </c>
      <c r="B2308" s="0" t="n">
        <v>0.253029</v>
      </c>
      <c r="C2308" s="0" t="n">
        <v>0.688348</v>
      </c>
      <c r="D2308" s="0" t="n">
        <v>1.557416</v>
      </c>
      <c r="E2308" s="0" t="n">
        <v>1.170284</v>
      </c>
      <c r="F2308" s="0" t="n">
        <v>0.259628</v>
      </c>
      <c r="G2308" s="0" t="n">
        <f aca="false">12*Inputs!$B$6*(MIN(1,$H$50*$C2308)*(ic*Inputs!$C$6+pS+fee_fx*Inputs!$D$6-cost_acc-cost_wd*Inputs!$E$6*$E2308-cost_fx*Inputs!$D$6-$F2308)+(1-MIN(1,$H$50*$C2308))*(1-MIN(1,Inputs!$G$6*$D2308)*churn_nonbuyers)*(ic*Inputs!$C$6+fee_wd*Inputs!$E$6*(1-$B2308)+fee_fx*Inputs!$D$6-cost_acc-cost_wd*Inputs!$E$6*(1-$B2308)-cost_fx*Inputs!$D$6))</f>
        <v>187689.141829633</v>
      </c>
      <c r="H2308" s="0" t="n">
        <f aca="false">12*Inputs!$B$7*(MIN(1,$H$51*$C2308)*(ic*Inputs!$C$7+pE+fee_fx*Inputs!$D$7-cost_acc-cost_wd*Inputs!$E$7*$E2308-cost_fx*Inputs!$D$7-$F2308)+(1-MIN(1,$H$51*$C2308))*(1-MIN(1,Inputs!$G$7*$D2308)*churn_nonbuyers)*(ic*Inputs!$C$7+fee_wd*Inputs!$E$7*(1-$B2308)+fee_fx*Inputs!$D$7-cost_acc-cost_wd*Inputs!$E$7*(1-$B2308)-cost_fx*Inputs!$D$7))</f>
        <v>379833.538731789</v>
      </c>
      <c r="I2308" s="0" t="n">
        <f aca="false">12*Inputs!$B$8*(MIN(1,$H$52*$C2308)*(ic*Inputs!$C$8+pT-cost_acc-cost_wd*Inputs!$E$8-cost_fx*Inputs!$D$8-cost_ins)+(1-MIN(1,$H$52*$C2308))*(1-MIN(1,Inputs!$G$8*$D2308)*churn_nonbuyers)*(ic*Inputs!$C$8+fee_wd*Inputs!$E$8*(1-$B2308)+fee_fx*Inputs!$D$8-cost_acc-cost_wd*Inputs!$E$8*(1-$B2308)-cost_fx*Inputs!$D$8))</f>
        <v>99221.234112</v>
      </c>
      <c r="J2308" s="0" t="n">
        <f aca="false">G2308+H2308+I2308-fixed</f>
        <v>-33256.0853265775</v>
      </c>
      <c r="K2308" s="0" t="n">
        <f aca="false">12*Inputs!$B$6*(1-MIN(1,Inputs!$G$6*$D2308)*churn_nonbuyers)*(ic*Inputs!$C$6+fee_wd*Inputs!$E$6*(1-$B2308)+fee_fx*Inputs!$D$6-cost_acc-cost_wd*Inputs!$E$6*(1-$B2308)-cost_fx*Inputs!$D$6)</f>
        <v>152302.384894061</v>
      </c>
      <c r="L2308" s="0" t="n">
        <f aca="false">12*Inputs!$B$7*(1-MIN(1,Inputs!$G$7*$D2308)*churn_nonbuyers)*(ic*Inputs!$C$7+fee_wd*Inputs!$E$7*(1-$B2308)+fee_fx*Inputs!$D$7-cost_acc-cost_wd*Inputs!$E$7*(1-$B2308)-cost_fx*Inputs!$D$7)</f>
        <v>349627.708568437</v>
      </c>
      <c r="M2308" s="0" t="n">
        <f aca="false">12*Inputs!$B$8*(1-MIN(1,Inputs!$G$8*$D2308)*churn_nonbuyers)*(ic*Inputs!$C$8+fee_wd*Inputs!$E$8*(1-$B2308)+fee_fx*Inputs!$D$8-cost_acc-cost_wd*Inputs!$E$8*(1-$B2308)-cost_fx*Inputs!$D$8)</f>
        <v>0</v>
      </c>
      <c r="N2308" s="0" t="n">
        <f aca="false">K2308+L2308+I2308-fixed</f>
        <v>-98848.6724255028</v>
      </c>
      <c r="O2308" s="0" t="n">
        <f aca="false">K2308+L2308+M2308-fixed</f>
        <v>-198069.906537503</v>
      </c>
      <c r="P2308" s="0" t="n">
        <f aca="false">12*Inputs!$B$6*(1-MIN(1,Inputs!$F$6*$D2308))*(ic*Inputs!$C$6+flat_fee-cost_acc-cost_wd*Inputs!$E$6*$E2308-cost_fx*Inputs!$D$6)+12*Inputs!$B$7*(1-MIN(1,Inputs!$F$7*$D2308))*(ic*Inputs!$C$7+flat_fee-cost_acc-cost_wd*Inputs!$E$7*$E2308-cost_fx*Inputs!$D$7)+12*Inputs!$B$8*(1-MIN(1,Inputs!$F$8*$D2308))*(ic*Inputs!$C$8+flat_fee-cost_acc-cost_wd*Inputs!$E$8*$E2308-cost_fx*Inputs!$D$8)-fixed</f>
        <v>-294652.61177344</v>
      </c>
    </row>
    <row r="2309" customFormat="false" ht="15" hidden="false" customHeight="false" outlineLevel="0" collapsed="false">
      <c r="A2309" s="0" t="n">
        <v>2244</v>
      </c>
      <c r="B2309" s="0" t="n">
        <v>0.266293</v>
      </c>
      <c r="C2309" s="0" t="n">
        <v>1.023418</v>
      </c>
      <c r="D2309" s="0" t="n">
        <v>1.975559</v>
      </c>
      <c r="E2309" s="0" t="n">
        <v>1.299542</v>
      </c>
      <c r="F2309" s="0" t="n">
        <v>0.096994</v>
      </c>
      <c r="G2309" s="0" t="n">
        <f aca="false">12*Inputs!$B$6*(MIN(1,$H$50*$C2309)*(ic*Inputs!$C$6+pS+fee_fx*Inputs!$D$6-cost_acc-cost_wd*Inputs!$E$6*$E2309-cost_fx*Inputs!$D$6-$F2309)+(1-MIN(1,$H$50*$C2309))*(1-MIN(1,Inputs!$G$6*$D2309)*churn_nonbuyers)*(ic*Inputs!$C$6+fee_wd*Inputs!$E$6*(1-$B2309)+fee_fx*Inputs!$D$6-cost_acc-cost_wd*Inputs!$E$6*(1-$B2309)-cost_fx*Inputs!$D$6))</f>
        <v>200950.687715256</v>
      </c>
      <c r="H2309" s="0" t="n">
        <f aca="false">12*Inputs!$B$7*(MIN(1,$H$51*$C2309)*(ic*Inputs!$C$7+pE+fee_fx*Inputs!$D$7-cost_acc-cost_wd*Inputs!$E$7*$E2309-cost_fx*Inputs!$D$7-$F2309)+(1-MIN(1,$H$51*$C2309))*(1-MIN(1,Inputs!$G$7*$D2309)*churn_nonbuyers)*(ic*Inputs!$C$7+fee_wd*Inputs!$E$7*(1-$B2309)+fee_fx*Inputs!$D$7-cost_acc-cost_wd*Inputs!$E$7*(1-$B2309)-cost_fx*Inputs!$D$7))</f>
        <v>385106.182568706</v>
      </c>
      <c r="I2309" s="0" t="n">
        <f aca="false">12*Inputs!$B$8*(MIN(1,$H$52*$C2309)*(ic*Inputs!$C$8+pT-cost_acc-cost_wd*Inputs!$E$8-cost_fx*Inputs!$D$8-cost_ins)+(1-MIN(1,$H$52*$C2309))*(1-MIN(1,Inputs!$G$8*$D2309)*churn_nonbuyers)*(ic*Inputs!$C$8+fee_wd*Inputs!$E$8*(1-$B2309)+fee_fx*Inputs!$D$8-cost_acc-cost_wd*Inputs!$E$8*(1-$B2309)-cost_fx*Inputs!$D$8))</f>
        <v>147519.564192</v>
      </c>
      <c r="J2309" s="0" t="n">
        <f aca="false">G2309+H2309+I2309-fixed</f>
        <v>33576.4344759615</v>
      </c>
      <c r="K2309" s="0" t="n">
        <f aca="false">12*Inputs!$B$6*(1-MIN(1,Inputs!$G$6*$D2309)*churn_nonbuyers)*(ic*Inputs!$C$6+fee_wd*Inputs!$E$6*(1-$B2309)+fee_fx*Inputs!$D$6-cost_acc-cost_wd*Inputs!$E$6*(1-$B2309)-cost_fx*Inputs!$D$6)</f>
        <v>147127.931516066</v>
      </c>
      <c r="L2309" s="0" t="n">
        <f aca="false">12*Inputs!$B$7*(1-MIN(1,Inputs!$G$7*$D2309)*churn_nonbuyers)*(ic*Inputs!$C$7+fee_wd*Inputs!$E$7*(1-$B2309)+fee_fx*Inputs!$D$7-cost_acc-cost_wd*Inputs!$E$7*(1-$B2309)-cost_fx*Inputs!$D$7)</f>
        <v>343230.10127764</v>
      </c>
      <c r="M2309" s="0" t="n">
        <f aca="false">12*Inputs!$B$8*(1-MIN(1,Inputs!$G$8*$D2309)*churn_nonbuyers)*(ic*Inputs!$C$8+fee_wd*Inputs!$E$8*(1-$B2309)+fee_fx*Inputs!$D$8-cost_acc-cost_wd*Inputs!$E$8*(1-$B2309)-cost_fx*Inputs!$D$8)</f>
        <v>0</v>
      </c>
      <c r="N2309" s="0" t="n">
        <f aca="false">K2309+L2309+I2309-fixed</f>
        <v>-62122.4030142936</v>
      </c>
      <c r="O2309" s="0" t="n">
        <f aca="false">K2309+L2309+M2309-fixed</f>
        <v>-209641.967206294</v>
      </c>
      <c r="P2309" s="0" t="n">
        <f aca="false">12*Inputs!$B$6*(1-MIN(1,Inputs!$F$6*$D2309))*(ic*Inputs!$C$6+flat_fee-cost_acc-cost_wd*Inputs!$E$6*$E2309-cost_fx*Inputs!$D$6)+12*Inputs!$B$7*(1-MIN(1,Inputs!$F$7*$D2309))*(ic*Inputs!$C$7+flat_fee-cost_acc-cost_wd*Inputs!$E$7*$E2309-cost_fx*Inputs!$D$7)+12*Inputs!$B$8*(1-MIN(1,Inputs!$F$8*$D2309))*(ic*Inputs!$C$8+flat_fee-cost_acc-cost_wd*Inputs!$E$8*$E2309-cost_fx*Inputs!$D$8)-fixed</f>
        <v>-476235.455739395</v>
      </c>
    </row>
    <row r="2310" customFormat="false" ht="15" hidden="false" customHeight="false" outlineLevel="0" collapsed="false">
      <c r="A2310" s="0" t="n">
        <v>2245</v>
      </c>
      <c r="B2310" s="0" t="n">
        <v>0.183013</v>
      </c>
      <c r="C2310" s="0" t="n">
        <v>0.761264</v>
      </c>
      <c r="D2310" s="0" t="n">
        <v>0.975341</v>
      </c>
      <c r="E2310" s="0" t="n">
        <v>1.373279</v>
      </c>
      <c r="F2310" s="0" t="n">
        <v>0.278551</v>
      </c>
      <c r="G2310" s="0" t="n">
        <f aca="false">12*Inputs!$B$6*(MIN(1,$H$50*$C2310)*(ic*Inputs!$C$6+pS+fee_fx*Inputs!$D$6-cost_acc-cost_wd*Inputs!$E$6*$E2310-cost_fx*Inputs!$D$6-$F2310)+(1-MIN(1,$H$50*$C2310))*(1-MIN(1,Inputs!$G$6*$D2310)*churn_nonbuyers)*(ic*Inputs!$C$6+fee_wd*Inputs!$E$6*(1-$B2310)+fee_fx*Inputs!$D$6-cost_acc-cost_wd*Inputs!$E$6*(1-$B2310)-cost_fx*Inputs!$D$6))</f>
        <v>201065.971204761</v>
      </c>
      <c r="H2310" s="0" t="n">
        <f aca="false">12*Inputs!$B$7*(MIN(1,$H$51*$C2310)*(ic*Inputs!$C$7+pE+fee_fx*Inputs!$D$7-cost_acc-cost_wd*Inputs!$E$7*$E2310-cost_fx*Inputs!$D$7-$F2310)+(1-MIN(1,$H$51*$C2310))*(1-MIN(1,Inputs!$G$7*$D2310)*churn_nonbuyers)*(ic*Inputs!$C$7+fee_wd*Inputs!$E$7*(1-$B2310)+fee_fx*Inputs!$D$7-cost_acc-cost_wd*Inputs!$E$7*(1-$B2310)-cost_fx*Inputs!$D$7))</f>
        <v>375662.600264557</v>
      </c>
      <c r="I2310" s="0" t="n">
        <f aca="false">12*Inputs!$B$8*(MIN(1,$H$52*$C2310)*(ic*Inputs!$C$8+pT-cost_acc-cost_wd*Inputs!$E$8-cost_fx*Inputs!$D$8-cost_ins)+(1-MIN(1,$H$52*$C2310))*(1-MIN(1,Inputs!$G$8*$D2310)*churn_nonbuyers)*(ic*Inputs!$C$8+fee_wd*Inputs!$E$8*(1-$B2310)+fee_fx*Inputs!$D$8-cost_acc-cost_wd*Inputs!$E$8*(1-$B2310)-cost_fx*Inputs!$D$8))</f>
        <v>156801.466713041</v>
      </c>
      <c r="J2310" s="0" t="n">
        <f aca="false">G2310+H2310+I2310-fixed</f>
        <v>33530.0381823597</v>
      </c>
      <c r="K2310" s="0" t="n">
        <f aca="false">12*Inputs!$B$6*(1-MIN(1,Inputs!$G$6*$D2310)*churn_nonbuyers)*(ic*Inputs!$C$6+fee_wd*Inputs!$E$6*(1-$B2310)+fee_fx*Inputs!$D$6-cost_acc-cost_wd*Inputs!$E$6*(1-$B2310)-cost_fx*Inputs!$D$6)</f>
        <v>166699.891313518</v>
      </c>
      <c r="L2310" s="0" t="n">
        <f aca="false">12*Inputs!$B$7*(1-MIN(1,Inputs!$G$7*$D2310)*churn_nonbuyers)*(ic*Inputs!$C$7+fee_wd*Inputs!$E$7*(1-$B2310)+fee_fx*Inputs!$D$7-cost_acc-cost_wd*Inputs!$E$7*(1-$B2310)-cost_fx*Inputs!$D$7)</f>
        <v>365819.523620111</v>
      </c>
      <c r="M2310" s="0" t="n">
        <f aca="false">12*Inputs!$B$8*(1-MIN(1,Inputs!$G$8*$D2310)*churn_nonbuyers)*(ic*Inputs!$C$8+fee_wd*Inputs!$E$8*(1-$B2310)+fee_fx*Inputs!$D$8-cost_acc-cost_wd*Inputs!$E$8*(1-$B2310)-cost_fx*Inputs!$D$8)</f>
        <v>100767.067089749</v>
      </c>
      <c r="N2310" s="0" t="n">
        <f aca="false">K2310+L2310+I2310-fixed</f>
        <v>-10679.1183533304</v>
      </c>
      <c r="O2310" s="0" t="n">
        <f aca="false">K2310+L2310+M2310-fixed</f>
        <v>-66713.517976623</v>
      </c>
      <c r="P2310" s="0" t="n">
        <f aca="false">12*Inputs!$B$6*(1-MIN(1,Inputs!$F$6*$D2310))*(ic*Inputs!$C$6+flat_fee-cost_acc-cost_wd*Inputs!$E$6*$E2310-cost_fx*Inputs!$D$6)+12*Inputs!$B$7*(1-MIN(1,Inputs!$F$7*$D2310))*(ic*Inputs!$C$7+flat_fee-cost_acc-cost_wd*Inputs!$E$7*$E2310-cost_fx*Inputs!$D$7)+12*Inputs!$B$8*(1-MIN(1,Inputs!$F$8*$D2310))*(ic*Inputs!$C$8+flat_fee-cost_acc-cost_wd*Inputs!$E$8*$E2310-cost_fx*Inputs!$D$8)-fixed</f>
        <v>-79087.7522946398</v>
      </c>
    </row>
    <row r="2311" customFormat="false" ht="15" hidden="false" customHeight="false" outlineLevel="0" collapsed="false">
      <c r="A2311" s="0" t="n">
        <v>2246</v>
      </c>
      <c r="B2311" s="0" t="n">
        <v>0.227255</v>
      </c>
      <c r="C2311" s="0" t="n">
        <v>0.682014</v>
      </c>
      <c r="D2311" s="0" t="n">
        <v>0.67567</v>
      </c>
      <c r="E2311" s="0" t="n">
        <v>1.168566</v>
      </c>
      <c r="F2311" s="0" t="n">
        <v>0.314572</v>
      </c>
      <c r="G2311" s="0" t="n">
        <f aca="false">12*Inputs!$B$6*(MIN(1,$H$50*$C2311)*(ic*Inputs!$C$6+pS+fee_fx*Inputs!$D$6-cost_acc-cost_wd*Inputs!$E$6*$E2311-cost_fx*Inputs!$D$6-$F2311)+(1-MIN(1,$H$50*$C2311))*(1-MIN(1,Inputs!$G$6*$D2311)*churn_nonbuyers)*(ic*Inputs!$C$6+fee_wd*Inputs!$E$6*(1-$B2311)+fee_fx*Inputs!$D$6-cost_acc-cost_wd*Inputs!$E$6*(1-$B2311)-cost_fx*Inputs!$D$6))</f>
        <v>196801.893207669</v>
      </c>
      <c r="H2311" s="0" t="n">
        <f aca="false">12*Inputs!$B$7*(MIN(1,$H$51*$C2311)*(ic*Inputs!$C$7+pE+fee_fx*Inputs!$D$7-cost_acc-cost_wd*Inputs!$E$7*$E2311-cost_fx*Inputs!$D$7-$F2311)+(1-MIN(1,$H$51*$C2311))*(1-MIN(1,Inputs!$G$7*$D2311)*churn_nonbuyers)*(ic*Inputs!$C$7+fee_wd*Inputs!$E$7*(1-$B2311)+fee_fx*Inputs!$D$7-cost_acc-cost_wd*Inputs!$E$7*(1-$B2311)-cost_fx*Inputs!$D$7))</f>
        <v>387231.471145465</v>
      </c>
      <c r="I2311" s="0" t="n">
        <f aca="false">12*Inputs!$B$8*(MIN(1,$H$52*$C2311)*(ic*Inputs!$C$8+pT-cost_acc-cost_wd*Inputs!$E$8-cost_fx*Inputs!$D$8-cost_ins)+(1-MIN(1,$H$52*$C2311))*(1-MIN(1,Inputs!$G$8*$D2311)*churn_nonbuyers)*(ic*Inputs!$C$8+fee_wd*Inputs!$E$8*(1-$B2311)+fee_fx*Inputs!$D$8-cost_acc-cost_wd*Inputs!$E$8*(1-$B2311)-cost_fx*Inputs!$D$8))</f>
        <v>185201.356407169</v>
      </c>
      <c r="J2311" s="0" t="n">
        <f aca="false">G2311+H2311+I2311-fixed</f>
        <v>69234.7207603027</v>
      </c>
      <c r="K2311" s="0" t="n">
        <f aca="false">12*Inputs!$B$6*(1-MIN(1,Inputs!$G$6*$D2311)*churn_nonbuyers)*(ic*Inputs!$C$6+fee_wd*Inputs!$E$6*(1-$B2311)+fee_fx*Inputs!$D$6-cost_acc-cost_wd*Inputs!$E$6*(1-$B2311)-cost_fx*Inputs!$D$6)</f>
        <v>163170.08197812</v>
      </c>
      <c r="L2311" s="0" t="n">
        <f aca="false">12*Inputs!$B$7*(1-MIN(1,Inputs!$G$7*$D2311)*churn_nonbuyers)*(ic*Inputs!$C$7+fee_wd*Inputs!$E$7*(1-$B2311)+fee_fx*Inputs!$D$7-cost_acc-cost_wd*Inputs!$E$7*(1-$B2311)-cost_fx*Inputs!$D$7)</f>
        <v>362965.709026872</v>
      </c>
      <c r="M2311" s="0" t="n">
        <f aca="false">12*Inputs!$B$8*(1-MIN(1,Inputs!$G$8*$D2311)*churn_nonbuyers)*(ic*Inputs!$C$8+fee_wd*Inputs!$E$8*(1-$B2311)+fee_fx*Inputs!$D$8-cost_acc-cost_wd*Inputs!$E$8*(1-$B2311)-cost_fx*Inputs!$D$8)</f>
        <v>166273.93776456</v>
      </c>
      <c r="N2311" s="0" t="n">
        <f aca="false">K2311+L2311+I2311-fixed</f>
        <v>11337.147412161</v>
      </c>
      <c r="O2311" s="0" t="n">
        <f aca="false">K2311+L2311+M2311-fixed</f>
        <v>-7590.27123044792</v>
      </c>
      <c r="P2311" s="0" t="n">
        <f aca="false">12*Inputs!$B$6*(1-MIN(1,Inputs!$F$6*$D2311))*(ic*Inputs!$C$6+flat_fee-cost_acc-cost_wd*Inputs!$E$6*$E2311-cost_fx*Inputs!$D$6)+12*Inputs!$B$7*(1-MIN(1,Inputs!$F$7*$D2311))*(ic*Inputs!$C$7+flat_fee-cost_acc-cost_wd*Inputs!$E$7*$E2311-cost_fx*Inputs!$D$7)+12*Inputs!$B$8*(1-MIN(1,Inputs!$F$8*$D2311))*(ic*Inputs!$C$8+flat_fee-cost_acc-cost_wd*Inputs!$E$8*$E2311-cost_fx*Inputs!$D$8)-fixed</f>
        <v>167429.2136528</v>
      </c>
    </row>
    <row r="2312" customFormat="false" ht="15" hidden="false" customHeight="false" outlineLevel="0" collapsed="false">
      <c r="A2312" s="0" t="n">
        <v>2247</v>
      </c>
      <c r="B2312" s="0" t="n">
        <v>0.124342</v>
      </c>
      <c r="C2312" s="0" t="n">
        <v>0.875649</v>
      </c>
      <c r="D2312" s="0" t="n">
        <v>0.879838</v>
      </c>
      <c r="E2312" s="0" t="n">
        <v>1.370124</v>
      </c>
      <c r="F2312" s="0" t="n">
        <v>0.260677</v>
      </c>
      <c r="G2312" s="0" t="n">
        <f aca="false">12*Inputs!$B$6*(MIN(1,$H$50*$C2312)*(ic*Inputs!$C$6+pS+fee_fx*Inputs!$D$6-cost_acc-cost_wd*Inputs!$E$6*$E2312-cost_fx*Inputs!$D$6-$F2312)+(1-MIN(1,$H$50*$C2312))*(1-MIN(1,Inputs!$G$6*$D2312)*churn_nonbuyers)*(ic*Inputs!$C$6+fee_wd*Inputs!$E$6*(1-$B2312)+fee_fx*Inputs!$D$6-cost_acc-cost_wd*Inputs!$E$6*(1-$B2312)-cost_fx*Inputs!$D$6))</f>
        <v>214943.315459216</v>
      </c>
      <c r="H2312" s="0" t="n">
        <f aca="false">12*Inputs!$B$7*(MIN(1,$H$51*$C2312)*(ic*Inputs!$C$7+pE+fee_fx*Inputs!$D$7-cost_acc-cost_wd*Inputs!$E$7*$E2312-cost_fx*Inputs!$D$7-$F2312)+(1-MIN(1,$H$51*$C2312))*(1-MIN(1,Inputs!$G$7*$D2312)*churn_nonbuyers)*(ic*Inputs!$C$7+fee_wd*Inputs!$E$7*(1-$B2312)+fee_fx*Inputs!$D$7-cost_acc-cost_wd*Inputs!$E$7*(1-$B2312)-cost_fx*Inputs!$D$7))</f>
        <v>384407.407909818</v>
      </c>
      <c r="I2312" s="0" t="n">
        <f aca="false">12*Inputs!$B$8*(MIN(1,$H$52*$C2312)*(ic*Inputs!$C$8+pT-cost_acc-cost_wd*Inputs!$E$8-cost_fx*Inputs!$D$8-cost_ins)+(1-MIN(1,$H$52*$C2312))*(1-MIN(1,Inputs!$G$8*$D2312)*churn_nonbuyers)*(ic*Inputs!$C$8+fee_wd*Inputs!$E$8*(1-$B2312)+fee_fx*Inputs!$D$8-cost_acc-cost_wd*Inputs!$E$8*(1-$B2312)-cost_fx*Inputs!$D$8))</f>
        <v>173857.933537861</v>
      </c>
      <c r="J2312" s="0" t="n">
        <f aca="false">G2312+H2312+I2312-fixed</f>
        <v>73208.6569068949</v>
      </c>
      <c r="K2312" s="0" t="n">
        <f aca="false">12*Inputs!$B$6*(1-MIN(1,Inputs!$G$6*$D2312)*churn_nonbuyers)*(ic*Inputs!$C$6+fee_wd*Inputs!$E$6*(1-$B2312)+fee_fx*Inputs!$D$6-cost_acc-cost_wd*Inputs!$E$6*(1-$B2312)-cost_fx*Inputs!$D$6)</f>
        <v>175613.670839491</v>
      </c>
      <c r="L2312" s="0" t="n">
        <f aca="false">12*Inputs!$B$7*(1-MIN(1,Inputs!$G$7*$D2312)*churn_nonbuyers)*(ic*Inputs!$C$7+fee_wd*Inputs!$E$7*(1-$B2312)+fee_fx*Inputs!$D$7-cost_acc-cost_wd*Inputs!$E$7*(1-$B2312)-cost_fx*Inputs!$D$7)</f>
        <v>375124.843079695</v>
      </c>
      <c r="M2312" s="0" t="n">
        <f aca="false">12*Inputs!$B$8*(1-MIN(1,Inputs!$G$8*$D2312)*churn_nonbuyers)*(ic*Inputs!$C$8+fee_wd*Inputs!$E$8*(1-$B2312)+fee_fx*Inputs!$D$8-cost_acc-cost_wd*Inputs!$E$8*(1-$B2312)-cost_fx*Inputs!$D$8)</f>
        <v>123082.065197626</v>
      </c>
      <c r="N2312" s="0" t="n">
        <f aca="false">K2312+L2312+I2312-fixed</f>
        <v>24596.4474570467</v>
      </c>
      <c r="O2312" s="0" t="n">
        <f aca="false">K2312+L2312+M2312-fixed</f>
        <v>-26179.4208831883</v>
      </c>
      <c r="P2312" s="0" t="n">
        <f aca="false">12*Inputs!$B$6*(1-MIN(1,Inputs!$F$6*$D2312))*(ic*Inputs!$C$6+flat_fee-cost_acc-cost_wd*Inputs!$E$6*$E2312-cost_fx*Inputs!$D$6)+12*Inputs!$B$7*(1-MIN(1,Inputs!$F$7*$D2312))*(ic*Inputs!$C$7+flat_fee-cost_acc-cost_wd*Inputs!$E$7*$E2312-cost_fx*Inputs!$D$7)+12*Inputs!$B$8*(1-MIN(1,Inputs!$F$8*$D2312))*(ic*Inputs!$C$8+flat_fee-cost_acc-cost_wd*Inputs!$E$8*$E2312-cost_fx*Inputs!$D$8)-fixed</f>
        <v>-32332.8132851199</v>
      </c>
    </row>
    <row r="2313" customFormat="false" ht="15" hidden="false" customHeight="false" outlineLevel="0" collapsed="false">
      <c r="A2313" s="0" t="n">
        <v>2248</v>
      </c>
      <c r="B2313" s="0" t="n">
        <v>0.206187</v>
      </c>
      <c r="C2313" s="0" t="n">
        <v>1.137912</v>
      </c>
      <c r="D2313" s="0" t="n">
        <v>1.373072</v>
      </c>
      <c r="E2313" s="0" t="n">
        <v>1.186343</v>
      </c>
      <c r="F2313" s="0" t="n">
        <v>0.075904</v>
      </c>
      <c r="G2313" s="0" t="n">
        <f aca="false">12*Inputs!$B$6*(MIN(1,$H$50*$C2313)*(ic*Inputs!$C$6+pS+fee_fx*Inputs!$D$6-cost_acc-cost_wd*Inputs!$E$6*$E2313-cost_fx*Inputs!$D$6-$F2313)+(1-MIN(1,$H$50*$C2313))*(1-MIN(1,Inputs!$G$6*$D2313)*churn_nonbuyers)*(ic*Inputs!$C$6+fee_wd*Inputs!$E$6*(1-$B2313)+fee_fx*Inputs!$D$6-cost_acc-cost_wd*Inputs!$E$6*(1-$B2313)-cost_fx*Inputs!$D$6))</f>
        <v>222290.232996625</v>
      </c>
      <c r="H2313" s="0" t="n">
        <f aca="false">12*Inputs!$B$7*(MIN(1,$H$51*$C2313)*(ic*Inputs!$C$7+pE+fee_fx*Inputs!$D$7-cost_acc-cost_wd*Inputs!$E$7*$E2313-cost_fx*Inputs!$D$7-$F2313)+(1-MIN(1,$H$51*$C2313))*(1-MIN(1,Inputs!$G$7*$D2313)*churn_nonbuyers)*(ic*Inputs!$C$7+fee_wd*Inputs!$E$7*(1-$B2313)+fee_fx*Inputs!$D$7-cost_acc-cost_wd*Inputs!$E$7*(1-$B2313)-cost_fx*Inputs!$D$7))</f>
        <v>414126.727595172</v>
      </c>
      <c r="I2313" s="0" t="n">
        <f aca="false">12*Inputs!$B$8*(MIN(1,$H$52*$C2313)*(ic*Inputs!$C$8+pT-cost_acc-cost_wd*Inputs!$E$8-cost_fx*Inputs!$D$8-cost_ins)+(1-MIN(1,$H$52*$C2313))*(1-MIN(1,Inputs!$G$8*$D2313)*churn_nonbuyers)*(ic*Inputs!$C$8+fee_wd*Inputs!$E$8*(1-$B2313)+fee_fx*Inputs!$D$8-cost_acc-cost_wd*Inputs!$E$8*(1-$B2313)-cost_fx*Inputs!$D$8))</f>
        <v>166524.954392812</v>
      </c>
      <c r="J2313" s="0" t="n">
        <f aca="false">G2313+H2313+I2313-fixed</f>
        <v>102941.91498461</v>
      </c>
      <c r="K2313" s="0" t="n">
        <f aca="false">12*Inputs!$B$6*(1-MIN(1,Inputs!$G$6*$D2313)*churn_nonbuyers)*(ic*Inputs!$C$6+fee_wd*Inputs!$E$6*(1-$B2313)+fee_fx*Inputs!$D$6-cost_acc-cost_wd*Inputs!$E$6*(1-$B2313)-cost_fx*Inputs!$D$6)</f>
        <v>160106.895334541</v>
      </c>
      <c r="L2313" s="0" t="n">
        <f aca="false">12*Inputs!$B$7*(1-MIN(1,Inputs!$G$7*$D2313)*churn_nonbuyers)*(ic*Inputs!$C$7+fee_wd*Inputs!$E$7*(1-$B2313)+fee_fx*Inputs!$D$7-cost_acc-cost_wd*Inputs!$E$7*(1-$B2313)-cost_fx*Inputs!$D$7)</f>
        <v>358123.426544725</v>
      </c>
      <c r="M2313" s="0" t="n">
        <f aca="false">12*Inputs!$B$8*(1-MIN(1,Inputs!$G$8*$D2313)*churn_nonbuyers)*(ic*Inputs!$C$8+fee_wd*Inputs!$E$8*(1-$B2313)+fee_fx*Inputs!$D$8-cost_acc-cost_wd*Inputs!$E$8*(1-$B2313)-cost_fx*Inputs!$D$8)</f>
        <v>12296.0158811904</v>
      </c>
      <c r="N2313" s="0" t="n">
        <f aca="false">K2313+L2313+I2313-fixed</f>
        <v>-15244.7237279222</v>
      </c>
      <c r="O2313" s="0" t="n">
        <f aca="false">K2313+L2313+M2313-fixed</f>
        <v>-169473.662239544</v>
      </c>
      <c r="P2313" s="0" t="n">
        <f aca="false">12*Inputs!$B$6*(1-MIN(1,Inputs!$F$6*$D2313))*(ic*Inputs!$C$6+flat_fee-cost_acc-cost_wd*Inputs!$E$6*$E2313-cost_fx*Inputs!$D$6)+12*Inputs!$B$7*(1-MIN(1,Inputs!$F$7*$D2313))*(ic*Inputs!$C$7+flat_fee-cost_acc-cost_wd*Inputs!$E$7*$E2313-cost_fx*Inputs!$D$7)+12*Inputs!$B$8*(1-MIN(1,Inputs!$F$8*$D2313))*(ic*Inputs!$C$8+flat_fee-cost_acc-cost_wd*Inputs!$E$8*$E2313-cost_fx*Inputs!$D$8)-fixed</f>
        <v>-203729.27744896</v>
      </c>
    </row>
    <row r="2314" customFormat="false" ht="15" hidden="false" customHeight="false" outlineLevel="0" collapsed="false">
      <c r="A2314" s="0" t="n">
        <v>2249</v>
      </c>
      <c r="B2314" s="0" t="n">
        <v>0.336436</v>
      </c>
      <c r="C2314" s="0" t="n">
        <v>0.983558</v>
      </c>
      <c r="D2314" s="0" t="n">
        <v>1.140131</v>
      </c>
      <c r="E2314" s="0" t="n">
        <v>1.212103</v>
      </c>
      <c r="F2314" s="0" t="n">
        <v>0.091742</v>
      </c>
      <c r="G2314" s="0" t="n">
        <f aca="false">12*Inputs!$B$6*(MIN(1,$H$50*$C2314)*(ic*Inputs!$C$6+pS+fee_fx*Inputs!$D$6-cost_acc-cost_wd*Inputs!$E$6*$E2314-cost_fx*Inputs!$D$6-$F2314)+(1-MIN(1,$H$50*$C2314))*(1-MIN(1,Inputs!$G$6*$D2314)*churn_nonbuyers)*(ic*Inputs!$C$6+fee_wd*Inputs!$E$6*(1-$B2314)+fee_fx*Inputs!$D$6-cost_acc-cost_wd*Inputs!$E$6*(1-$B2314)-cost_fx*Inputs!$D$6))</f>
        <v>198462.31606621</v>
      </c>
      <c r="H2314" s="0" t="n">
        <f aca="false">12*Inputs!$B$7*(MIN(1,$H$51*$C2314)*(ic*Inputs!$C$7+pE+fee_fx*Inputs!$D$7-cost_acc-cost_wd*Inputs!$E$7*$E2314-cost_fx*Inputs!$D$7-$F2314)+(1-MIN(1,$H$51*$C2314))*(1-MIN(1,Inputs!$G$7*$D2314)*churn_nonbuyers)*(ic*Inputs!$C$7+fee_wd*Inputs!$E$7*(1-$B2314)+fee_fx*Inputs!$D$7-cost_acc-cost_wd*Inputs!$E$7*(1-$B2314)-cost_fx*Inputs!$D$7))</f>
        <v>393309.569592939</v>
      </c>
      <c r="I2314" s="0" t="n">
        <f aca="false">12*Inputs!$B$8*(MIN(1,$H$52*$C2314)*(ic*Inputs!$C$8+pT-cost_acc-cost_wd*Inputs!$E$8-cost_fx*Inputs!$D$8-cost_ins)+(1-MIN(1,$H$52*$C2314))*(1-MIN(1,Inputs!$G$8*$D2314)*churn_nonbuyers)*(ic*Inputs!$C$8+fee_wd*Inputs!$E$8*(1-$B2314)+fee_fx*Inputs!$D$8-cost_acc-cost_wd*Inputs!$E$8*(1-$B2314)-cost_fx*Inputs!$D$8))</f>
        <v>161287.639210503</v>
      </c>
      <c r="J2314" s="0" t="n">
        <f aca="false">G2314+H2314+I2314-fixed</f>
        <v>53059.5248696525</v>
      </c>
      <c r="K2314" s="0" t="n">
        <f aca="false">12*Inputs!$B$6*(1-MIN(1,Inputs!$G$6*$D2314)*churn_nonbuyers)*(ic*Inputs!$C$6+fee_wd*Inputs!$E$6*(1-$B2314)+fee_fx*Inputs!$D$6-cost_acc-cost_wd*Inputs!$E$6*(1-$B2314)-cost_fx*Inputs!$D$6)</f>
        <v>144422.479534435</v>
      </c>
      <c r="L2314" s="0" t="n">
        <f aca="false">12*Inputs!$B$7*(1-MIN(1,Inputs!$G$7*$D2314)*churn_nonbuyers)*(ic*Inputs!$C$7+fee_wd*Inputs!$E$7*(1-$B2314)+fee_fx*Inputs!$D$7-cost_acc-cost_wd*Inputs!$E$7*(1-$B2314)-cost_fx*Inputs!$D$7)</f>
        <v>342619.261832661</v>
      </c>
      <c r="M2314" s="0" t="n">
        <f aca="false">12*Inputs!$B$8*(1-MIN(1,Inputs!$G$8*$D2314)*churn_nonbuyers)*(ic*Inputs!$C$8+fee_wd*Inputs!$E$8*(1-$B2314)+fee_fx*Inputs!$D$8-cost_acc-cost_wd*Inputs!$E$8*(1-$B2314)-cost_fx*Inputs!$D$8)</f>
        <v>62642.2665206976</v>
      </c>
      <c r="N2314" s="0" t="n">
        <f aca="false">K2314+L2314+I2314-fixed</f>
        <v>-51670.6194224012</v>
      </c>
      <c r="O2314" s="0" t="n">
        <f aca="false">K2314+L2314+M2314-fixed</f>
        <v>-150315.992112206</v>
      </c>
      <c r="P2314" s="0" t="n">
        <f aca="false">12*Inputs!$B$6*(1-MIN(1,Inputs!$F$6*$D2314))*(ic*Inputs!$C$6+flat_fee-cost_acc-cost_wd*Inputs!$E$6*$E2314-cost_fx*Inputs!$D$6)+12*Inputs!$B$7*(1-MIN(1,Inputs!$F$7*$D2314))*(ic*Inputs!$C$7+flat_fee-cost_acc-cost_wd*Inputs!$E$7*$E2314-cost_fx*Inputs!$D$7)+12*Inputs!$B$8*(1-MIN(1,Inputs!$F$8*$D2314))*(ic*Inputs!$C$8+flat_fee-cost_acc-cost_wd*Inputs!$E$8*$E2314-cost_fx*Inputs!$D$8)-fixed</f>
        <v>-93046.9612496801</v>
      </c>
    </row>
    <row r="2315" customFormat="false" ht="15" hidden="false" customHeight="false" outlineLevel="0" collapsed="false">
      <c r="A2315" s="0" t="n">
        <v>2250</v>
      </c>
      <c r="B2315" s="0" t="n">
        <v>0.500679</v>
      </c>
      <c r="C2315" s="0" t="n">
        <v>0.951967</v>
      </c>
      <c r="D2315" s="0" t="n">
        <v>1.101309</v>
      </c>
      <c r="E2315" s="0" t="n">
        <v>1.221327</v>
      </c>
      <c r="F2315" s="0" t="n">
        <v>0.077137</v>
      </c>
      <c r="G2315" s="0" t="n">
        <f aca="false">12*Inputs!$B$6*(MIN(1,$H$50*$C2315)*(ic*Inputs!$C$6+pS+fee_fx*Inputs!$D$6-cost_acc-cost_wd*Inputs!$E$6*$E2315-cost_fx*Inputs!$D$6-$F2315)+(1-MIN(1,$H$50*$C2315))*(1-MIN(1,Inputs!$G$6*$D2315)*churn_nonbuyers)*(ic*Inputs!$C$6+fee_wd*Inputs!$E$6*(1-$B2315)+fee_fx*Inputs!$D$6-cost_acc-cost_wd*Inputs!$E$6*(1-$B2315)-cost_fx*Inputs!$D$6))</f>
        <v>176472.647335601</v>
      </c>
      <c r="H2315" s="0" t="n">
        <f aca="false">12*Inputs!$B$7*(MIN(1,$H$51*$C2315)*(ic*Inputs!$C$7+pE+fee_fx*Inputs!$D$7-cost_acc-cost_wd*Inputs!$E$7*$E2315-cost_fx*Inputs!$D$7-$F2315)+(1-MIN(1,$H$51*$C2315))*(1-MIN(1,Inputs!$G$7*$D2315)*churn_nonbuyers)*(ic*Inputs!$C$7+fee_wd*Inputs!$E$7*(1-$B2315)+fee_fx*Inputs!$D$7-cost_acc-cost_wd*Inputs!$E$7*(1-$B2315)-cost_fx*Inputs!$D$7))</f>
        <v>377565.410313222</v>
      </c>
      <c r="I2315" s="0" t="n">
        <f aca="false">12*Inputs!$B$8*(MIN(1,$H$52*$C2315)*(ic*Inputs!$C$8+pT-cost_acc-cost_wd*Inputs!$E$8-cost_fx*Inputs!$D$8-cost_ins)+(1-MIN(1,$H$52*$C2315))*(1-MIN(1,Inputs!$G$8*$D2315)*churn_nonbuyers)*(ic*Inputs!$C$8+fee_wd*Inputs!$E$8*(1-$B2315)+fee_fx*Inputs!$D$8-cost_acc-cost_wd*Inputs!$E$8*(1-$B2315)-cost_fx*Inputs!$D$8))</f>
        <v>160329.550839209</v>
      </c>
      <c r="J2315" s="0" t="n">
        <f aca="false">G2315+H2315+I2315-fixed</f>
        <v>14367.6084880314</v>
      </c>
      <c r="K2315" s="0" t="n">
        <f aca="false">12*Inputs!$B$6*(1-MIN(1,Inputs!$G$6*$D2315)*churn_nonbuyers)*(ic*Inputs!$C$6+fee_wd*Inputs!$E$6*(1-$B2315)+fee_fx*Inputs!$D$6-cost_acc-cost_wd*Inputs!$E$6*(1-$B2315)-cost_fx*Inputs!$D$6)</f>
        <v>122371.125759439</v>
      </c>
      <c r="L2315" s="0" t="n">
        <f aca="false">12*Inputs!$B$7*(1-MIN(1,Inputs!$G$7*$D2315)*churn_nonbuyers)*(ic*Inputs!$C$7+fee_wd*Inputs!$E$7*(1-$B2315)+fee_fx*Inputs!$D$7-cost_acc-cost_wd*Inputs!$E$7*(1-$B2315)-cost_fx*Inputs!$D$7)</f>
        <v>320162.848223664</v>
      </c>
      <c r="M2315" s="0" t="n">
        <f aca="false">12*Inputs!$B$8*(1-MIN(1,Inputs!$G$8*$D2315)*churn_nonbuyers)*(ic*Inputs!$C$8+fee_wd*Inputs!$E$8*(1-$B2315)+fee_fx*Inputs!$D$8-cost_acc-cost_wd*Inputs!$E$8*(1-$B2315)-cost_fx*Inputs!$D$8)</f>
        <v>69267.4445840496</v>
      </c>
      <c r="N2315" s="0" t="n">
        <f aca="false">K2315+L2315+I2315-fixed</f>
        <v>-97136.4751776884</v>
      </c>
      <c r="O2315" s="0" t="n">
        <f aca="false">K2315+L2315+M2315-fixed</f>
        <v>-188198.581432848</v>
      </c>
      <c r="P2315" s="0" t="n">
        <f aca="false">12*Inputs!$B$6*(1-MIN(1,Inputs!$F$6*$D2315))*(ic*Inputs!$C$6+flat_fee-cost_acc-cost_wd*Inputs!$E$6*$E2315-cost_fx*Inputs!$D$6)+12*Inputs!$B$7*(1-MIN(1,Inputs!$F$7*$D2315))*(ic*Inputs!$C$7+flat_fee-cost_acc-cost_wd*Inputs!$E$7*$E2315-cost_fx*Inputs!$D$7)+12*Inputs!$B$8*(1-MIN(1,Inputs!$F$8*$D2315))*(ic*Inputs!$C$8+flat_fee-cost_acc-cost_wd*Inputs!$E$8*$E2315-cost_fx*Inputs!$D$8)-fixed</f>
        <v>-76890.86566168</v>
      </c>
    </row>
    <row r="2316" customFormat="false" ht="15" hidden="false" customHeight="false" outlineLevel="0" collapsed="false">
      <c r="A2316" s="0" t="n">
        <v>2251</v>
      </c>
      <c r="B2316" s="0" t="n">
        <v>0.261412</v>
      </c>
      <c r="C2316" s="0" t="n">
        <v>1.005734</v>
      </c>
      <c r="D2316" s="0" t="n">
        <v>1.404031</v>
      </c>
      <c r="E2316" s="0" t="n">
        <v>1.337662</v>
      </c>
      <c r="F2316" s="0" t="n">
        <v>0.290846</v>
      </c>
      <c r="G2316" s="0" t="n">
        <f aca="false">12*Inputs!$B$6*(MIN(1,$H$50*$C2316)*(ic*Inputs!$C$6+pS+fee_fx*Inputs!$D$6-cost_acc-cost_wd*Inputs!$E$6*$E2316-cost_fx*Inputs!$D$6-$F2316)+(1-MIN(1,$H$50*$C2316))*(1-MIN(1,Inputs!$G$6*$D2316)*churn_nonbuyers)*(ic*Inputs!$C$6+fee_wd*Inputs!$E$6*(1-$B2316)+fee_fx*Inputs!$D$6-cost_acc-cost_wd*Inputs!$E$6*(1-$B2316)-cost_fx*Inputs!$D$6))</f>
        <v>199536.174273444</v>
      </c>
      <c r="H2316" s="0" t="n">
        <f aca="false">12*Inputs!$B$7*(MIN(1,$H$51*$C2316)*(ic*Inputs!$C$7+pE+fee_fx*Inputs!$D$7-cost_acc-cost_wd*Inputs!$E$7*$E2316-cost_fx*Inputs!$D$7-$F2316)+(1-MIN(1,$H$51*$C2316))*(1-MIN(1,Inputs!$G$7*$D2316)*churn_nonbuyers)*(ic*Inputs!$C$7+fee_wd*Inputs!$E$7*(1-$B2316)+fee_fx*Inputs!$D$7-cost_acc-cost_wd*Inputs!$E$7*(1-$B2316)-cost_fx*Inputs!$D$7))</f>
        <v>372877.584181492</v>
      </c>
      <c r="I2316" s="0" t="n">
        <f aca="false">12*Inputs!$B$8*(MIN(1,$H$52*$C2316)*(ic*Inputs!$C$8+pT-cost_acc-cost_wd*Inputs!$E$8-cost_fx*Inputs!$D$8-cost_ins)+(1-MIN(1,$H$52*$C2316))*(1-MIN(1,Inputs!$G$8*$D2316)*churn_nonbuyers)*(ic*Inputs!$C$8+fee_wd*Inputs!$E$8*(1-$B2316)+fee_fx*Inputs!$D$8-cost_acc-cost_wd*Inputs!$E$8*(1-$B2316)-cost_fx*Inputs!$D$8))</f>
        <v>146566.315801246</v>
      </c>
      <c r="J2316" s="0" t="n">
        <f aca="false">G2316+H2316+I2316-fixed</f>
        <v>18980.0742561817</v>
      </c>
      <c r="K2316" s="0" t="n">
        <f aca="false">12*Inputs!$B$6*(1-MIN(1,Inputs!$G$6*$D2316)*churn_nonbuyers)*(ic*Inputs!$C$6+fee_wd*Inputs!$E$6*(1-$B2316)+fee_fx*Inputs!$D$6-cost_acc-cost_wd*Inputs!$E$6*(1-$B2316)-cost_fx*Inputs!$D$6)</f>
        <v>152446.659492758</v>
      </c>
      <c r="L2316" s="0" t="n">
        <f aca="false">12*Inputs!$B$7*(1-MIN(1,Inputs!$G$7*$D2316)*churn_nonbuyers)*(ic*Inputs!$C$7+fee_wd*Inputs!$E$7*(1-$B2316)+fee_fx*Inputs!$D$7-cost_acc-cost_wd*Inputs!$E$7*(1-$B2316)-cost_fx*Inputs!$D$7)</f>
        <v>350159.085007655</v>
      </c>
      <c r="M2316" s="0" t="n">
        <f aca="false">12*Inputs!$B$8*(1-MIN(1,Inputs!$G$8*$D2316)*churn_nonbuyers)*(ic*Inputs!$C$8+fee_wd*Inputs!$E$8*(1-$B2316)+fee_fx*Inputs!$D$8-cost_acc-cost_wd*Inputs!$E$8*(1-$B2316)-cost_fx*Inputs!$D$8)</f>
        <v>5391.44765953923</v>
      </c>
      <c r="N2316" s="0" t="n">
        <f aca="false">K2316+L2316+I2316-fixed</f>
        <v>-50827.9396983407</v>
      </c>
      <c r="O2316" s="0" t="n">
        <f aca="false">K2316+L2316+M2316-fixed</f>
        <v>-192002.807840047</v>
      </c>
      <c r="P2316" s="0" t="n">
        <f aca="false">12*Inputs!$B$6*(1-MIN(1,Inputs!$F$6*$D2316))*(ic*Inputs!$C$6+flat_fee-cost_acc-cost_wd*Inputs!$E$6*$E2316-cost_fx*Inputs!$D$6)+12*Inputs!$B$7*(1-MIN(1,Inputs!$F$7*$D2316))*(ic*Inputs!$C$7+flat_fee-cost_acc-cost_wd*Inputs!$E$7*$E2316-cost_fx*Inputs!$D$7)+12*Inputs!$B$8*(1-MIN(1,Inputs!$F$8*$D2316))*(ic*Inputs!$C$8+flat_fee-cost_acc-cost_wd*Inputs!$E$8*$E2316-cost_fx*Inputs!$D$8)-fixed</f>
        <v>-270500.15804272</v>
      </c>
    </row>
    <row r="2317" customFormat="false" ht="15" hidden="false" customHeight="false" outlineLevel="0" collapsed="false">
      <c r="A2317" s="0" t="n">
        <v>2252</v>
      </c>
      <c r="B2317" s="0" t="n">
        <v>0.305215</v>
      </c>
      <c r="C2317" s="0" t="n">
        <v>1.099775</v>
      </c>
      <c r="D2317" s="0" t="n">
        <v>1.637096</v>
      </c>
      <c r="E2317" s="0" t="n">
        <v>1.100902</v>
      </c>
      <c r="F2317" s="0" t="n">
        <v>0.235333</v>
      </c>
      <c r="G2317" s="0" t="n">
        <f aca="false">12*Inputs!$B$6*(MIN(1,$H$50*$C2317)*(ic*Inputs!$C$6+pS+fee_fx*Inputs!$D$6-cost_acc-cost_wd*Inputs!$E$6*$E2317-cost_fx*Inputs!$D$6-$F2317)+(1-MIN(1,$H$50*$C2317))*(1-MIN(1,Inputs!$G$6*$D2317)*churn_nonbuyers)*(ic*Inputs!$C$6+fee_wd*Inputs!$E$6*(1-$B2317)+fee_fx*Inputs!$D$6-cost_acc-cost_wd*Inputs!$E$6*(1-$B2317)-cost_fx*Inputs!$D$6))</f>
        <v>204320.806583883</v>
      </c>
      <c r="H2317" s="0" t="n">
        <f aca="false">12*Inputs!$B$7*(MIN(1,$H$51*$C2317)*(ic*Inputs!$C$7+pE+fee_fx*Inputs!$D$7-cost_acc-cost_wd*Inputs!$E$7*$E2317-cost_fx*Inputs!$D$7-$F2317)+(1-MIN(1,$H$51*$C2317))*(1-MIN(1,Inputs!$G$7*$D2317)*churn_nonbuyers)*(ic*Inputs!$C$7+fee_wd*Inputs!$E$7*(1-$B2317)+fee_fx*Inputs!$D$7-cost_acc-cost_wd*Inputs!$E$7*(1-$B2317)-cost_fx*Inputs!$D$7))</f>
        <v>403723.650655855</v>
      </c>
      <c r="I2317" s="0" t="n">
        <f aca="false">12*Inputs!$B$8*(MIN(1,$H$52*$C2317)*(ic*Inputs!$C$8+pT-cost_acc-cost_wd*Inputs!$E$8-cost_fx*Inputs!$D$8-cost_ins)+(1-MIN(1,$H$52*$C2317))*(1-MIN(1,Inputs!$G$8*$D2317)*churn_nonbuyers)*(ic*Inputs!$C$8+fee_wd*Inputs!$E$8*(1-$B2317)+fee_fx*Inputs!$D$8-cost_acc-cost_wd*Inputs!$E$8*(1-$B2317)-cost_fx*Inputs!$D$8))</f>
        <v>158525.9676</v>
      </c>
      <c r="J2317" s="0" t="n">
        <f aca="false">G2317+H2317+I2317-fixed</f>
        <v>66570.4248397382</v>
      </c>
      <c r="K2317" s="0" t="n">
        <f aca="false">12*Inputs!$B$6*(1-MIN(1,Inputs!$G$6*$D2317)*churn_nonbuyers)*(ic*Inputs!$C$6+fee_wd*Inputs!$E$6*(1-$B2317)+fee_fx*Inputs!$D$6-cost_acc-cost_wd*Inputs!$E$6*(1-$B2317)-cost_fx*Inputs!$D$6)</f>
        <v>144744.709360608</v>
      </c>
      <c r="L2317" s="0" t="n">
        <f aca="false">12*Inputs!$B$7*(1-MIN(1,Inputs!$G$7*$D2317)*churn_nonbuyers)*(ic*Inputs!$C$7+fee_wd*Inputs!$E$7*(1-$B2317)+fee_fx*Inputs!$D$7-cost_acc-cost_wd*Inputs!$E$7*(1-$B2317)-cost_fx*Inputs!$D$7)</f>
        <v>341605.285008365</v>
      </c>
      <c r="M2317" s="0" t="n">
        <f aca="false">12*Inputs!$B$8*(1-MIN(1,Inputs!$G$8*$D2317)*churn_nonbuyers)*(ic*Inputs!$C$8+fee_wd*Inputs!$E$8*(1-$B2317)+fee_fx*Inputs!$D$8-cost_acc-cost_wd*Inputs!$E$8*(1-$B2317)-cost_fx*Inputs!$D$8)</f>
        <v>0</v>
      </c>
      <c r="N2317" s="0" t="n">
        <f aca="false">K2317+L2317+I2317-fixed</f>
        <v>-55124.0380310271</v>
      </c>
      <c r="O2317" s="0" t="n">
        <f aca="false">K2317+L2317+M2317-fixed</f>
        <v>-213650.005631027</v>
      </c>
      <c r="P2317" s="0" t="n">
        <f aca="false">12*Inputs!$B$6*(1-MIN(1,Inputs!$F$6*$D2317))*(ic*Inputs!$C$6+flat_fee-cost_acc-cost_wd*Inputs!$E$6*$E2317-cost_fx*Inputs!$D$6)+12*Inputs!$B$7*(1-MIN(1,Inputs!$F$7*$D2317))*(ic*Inputs!$C$7+flat_fee-cost_acc-cost_wd*Inputs!$E$7*$E2317-cost_fx*Inputs!$D$7)+12*Inputs!$B$8*(1-MIN(1,Inputs!$F$8*$D2317))*(ic*Inputs!$C$8+flat_fee-cost_acc-cost_wd*Inputs!$E$8*$E2317-cost_fx*Inputs!$D$8)-fixed</f>
        <v>-316965.71454592</v>
      </c>
    </row>
    <row r="2318" customFormat="false" ht="15" hidden="false" customHeight="false" outlineLevel="0" collapsed="false">
      <c r="A2318" s="0" t="n">
        <v>2253</v>
      </c>
      <c r="B2318" s="0" t="n">
        <v>0.366895</v>
      </c>
      <c r="C2318" s="0" t="n">
        <v>0.874907</v>
      </c>
      <c r="D2318" s="0" t="n">
        <v>1.002279</v>
      </c>
      <c r="E2318" s="0" t="n">
        <v>1.040446</v>
      </c>
      <c r="F2318" s="0" t="n">
        <v>0.088245</v>
      </c>
      <c r="G2318" s="0" t="n">
        <f aca="false">12*Inputs!$B$6*(MIN(1,$H$50*$C2318)*(ic*Inputs!$C$6+pS+fee_fx*Inputs!$D$6-cost_acc-cost_wd*Inputs!$E$6*$E2318-cost_fx*Inputs!$D$6-$F2318)+(1-MIN(1,$H$50*$C2318))*(1-MIN(1,Inputs!$G$6*$D2318)*churn_nonbuyers)*(ic*Inputs!$C$6+fee_wd*Inputs!$E$6*(1-$B2318)+fee_fx*Inputs!$D$6-cost_acc-cost_wd*Inputs!$E$6*(1-$B2318)-cost_fx*Inputs!$D$6))</f>
        <v>193130.466419469</v>
      </c>
      <c r="H2318" s="0" t="n">
        <f aca="false">12*Inputs!$B$7*(MIN(1,$H$51*$C2318)*(ic*Inputs!$C$7+pE+fee_fx*Inputs!$D$7-cost_acc-cost_wd*Inputs!$E$7*$E2318-cost_fx*Inputs!$D$7-$F2318)+(1-MIN(1,$H$51*$C2318))*(1-MIN(1,Inputs!$G$7*$D2318)*churn_nonbuyers)*(ic*Inputs!$C$7+fee_wd*Inputs!$E$7*(1-$B2318)+fee_fx*Inputs!$D$7-cost_acc-cost_wd*Inputs!$E$7*(1-$B2318)-cost_fx*Inputs!$D$7))</f>
        <v>403375.639387132</v>
      </c>
      <c r="I2318" s="0" t="n">
        <f aca="false">12*Inputs!$B$8*(MIN(1,$H$52*$C2318)*(ic*Inputs!$C$8+pT-cost_acc-cost_wd*Inputs!$E$8-cost_fx*Inputs!$D$8-cost_ins)+(1-MIN(1,$H$52*$C2318))*(1-MIN(1,Inputs!$G$8*$D2318)*churn_nonbuyers)*(ic*Inputs!$C$8+fee_wd*Inputs!$E$8*(1-$B2318)+fee_fx*Inputs!$D$8-cost_acc-cost_wd*Inputs!$E$8*(1-$B2318)-cost_fx*Inputs!$D$8))</f>
        <v>161824.432266204</v>
      </c>
      <c r="J2318" s="0" t="n">
        <f aca="false">G2318+H2318+I2318-fixed</f>
        <v>58330.5380728059</v>
      </c>
      <c r="K2318" s="0" t="n">
        <f aca="false">12*Inputs!$B$6*(1-MIN(1,Inputs!$G$6*$D2318)*churn_nonbuyers)*(ic*Inputs!$C$6+fee_wd*Inputs!$E$6*(1-$B2318)+fee_fx*Inputs!$D$6-cost_acc-cost_wd*Inputs!$E$6*(1-$B2318)-cost_fx*Inputs!$D$6)</f>
        <v>141311.811986676</v>
      </c>
      <c r="L2318" s="0" t="n">
        <f aca="false">12*Inputs!$B$7*(1-MIN(1,Inputs!$G$7*$D2318)*churn_nonbuyers)*(ic*Inputs!$C$7+fee_wd*Inputs!$E$7*(1-$B2318)+fee_fx*Inputs!$D$7-cost_acc-cost_wd*Inputs!$E$7*(1-$B2318)-cost_fx*Inputs!$D$7)</f>
        <v>339832.151800006</v>
      </c>
      <c r="M2318" s="0" t="n">
        <f aca="false">12*Inputs!$B$8*(1-MIN(1,Inputs!$G$8*$D2318)*churn_nonbuyers)*(ic*Inputs!$C$8+fee_wd*Inputs!$E$8*(1-$B2318)+fee_fx*Inputs!$D$8-cost_acc-cost_wd*Inputs!$E$8*(1-$B2318)-cost_fx*Inputs!$D$8)</f>
        <v>92144.100844488</v>
      </c>
      <c r="N2318" s="0" t="n">
        <f aca="false">K2318+L2318+I2318-fixed</f>
        <v>-57031.6039471142</v>
      </c>
      <c r="O2318" s="0" t="n">
        <f aca="false">K2318+L2318+M2318-fixed</f>
        <v>-126711.93536883</v>
      </c>
      <c r="P2318" s="0" t="n">
        <f aca="false">12*Inputs!$B$6*(1-MIN(1,Inputs!$F$6*$D2318))*(ic*Inputs!$C$6+flat_fee-cost_acc-cost_wd*Inputs!$E$6*$E2318-cost_fx*Inputs!$D$6)+12*Inputs!$B$7*(1-MIN(1,Inputs!$F$7*$D2318))*(ic*Inputs!$C$7+flat_fee-cost_acc-cost_wd*Inputs!$E$7*$E2318-cost_fx*Inputs!$D$7)+12*Inputs!$B$8*(1-MIN(1,Inputs!$F$8*$D2318))*(ic*Inputs!$C$8+flat_fee-cost_acc-cost_wd*Inputs!$E$8*$E2318-cost_fx*Inputs!$D$8)-fixed</f>
        <v>51736.25843216</v>
      </c>
    </row>
    <row r="2319" customFormat="false" ht="15" hidden="false" customHeight="false" outlineLevel="0" collapsed="false">
      <c r="A2319" s="0" t="n">
        <v>2254</v>
      </c>
      <c r="B2319" s="0" t="n">
        <v>0.222335</v>
      </c>
      <c r="C2319" s="0" t="n">
        <v>0.996166</v>
      </c>
      <c r="D2319" s="0" t="n">
        <v>1.112139</v>
      </c>
      <c r="E2319" s="0" t="n">
        <v>1.267249</v>
      </c>
      <c r="F2319" s="0" t="n">
        <v>0.119843</v>
      </c>
      <c r="G2319" s="0" t="n">
        <f aca="false">12*Inputs!$B$6*(MIN(1,$H$50*$C2319)*(ic*Inputs!$C$6+pS+fee_fx*Inputs!$D$6-cost_acc-cost_wd*Inputs!$E$6*$E2319-cost_fx*Inputs!$D$6-$F2319)+(1-MIN(1,$H$50*$C2319))*(1-MIN(1,Inputs!$G$6*$D2319)*churn_nonbuyers)*(ic*Inputs!$C$6+fee_wd*Inputs!$E$6*(1-$B2319)+fee_fx*Inputs!$D$6-cost_acc-cost_wd*Inputs!$E$6*(1-$B2319)-cost_fx*Inputs!$D$6))</f>
        <v>211721.95317302</v>
      </c>
      <c r="H2319" s="0" t="n">
        <f aca="false">12*Inputs!$B$7*(MIN(1,$H$51*$C2319)*(ic*Inputs!$C$7+pE+fee_fx*Inputs!$D$7-cost_acc-cost_wd*Inputs!$E$7*$E2319-cost_fx*Inputs!$D$7-$F2319)+(1-MIN(1,$H$51*$C2319))*(1-MIN(1,Inputs!$G$7*$D2319)*churn_nonbuyers)*(ic*Inputs!$C$7+fee_wd*Inputs!$E$7*(1-$B2319)+fee_fx*Inputs!$D$7-cost_acc-cost_wd*Inputs!$E$7*(1-$B2319)-cost_fx*Inputs!$D$7))</f>
        <v>395751.452588399</v>
      </c>
      <c r="I2319" s="0" t="n">
        <f aca="false">12*Inputs!$B$8*(MIN(1,$H$52*$C2319)*(ic*Inputs!$C$8+pT-cost_acc-cost_wd*Inputs!$E$8-cost_fx*Inputs!$D$8-cost_ins)+(1-MIN(1,$H$52*$C2319))*(1-MIN(1,Inputs!$G$8*$D2319)*churn_nonbuyers)*(ic*Inputs!$C$8+fee_wd*Inputs!$E$8*(1-$B2319)+fee_fx*Inputs!$D$8-cost_acc-cost_wd*Inputs!$E$8*(1-$B2319)-cost_fx*Inputs!$D$8))</f>
        <v>164759.418371522</v>
      </c>
      <c r="J2319" s="0" t="n">
        <f aca="false">G2319+H2319+I2319-fixed</f>
        <v>72232.8241329418</v>
      </c>
      <c r="K2319" s="0" t="n">
        <f aca="false">12*Inputs!$B$6*(1-MIN(1,Inputs!$G$6*$D2319)*churn_nonbuyers)*(ic*Inputs!$C$6+fee_wd*Inputs!$E$6*(1-$B2319)+fee_fx*Inputs!$D$6-cost_acc-cost_wd*Inputs!$E$6*(1-$B2319)-cost_fx*Inputs!$D$6)</f>
        <v>160153.724336868</v>
      </c>
      <c r="L2319" s="0" t="n">
        <f aca="false">12*Inputs!$B$7*(1-MIN(1,Inputs!$G$7*$D2319)*churn_nonbuyers)*(ic*Inputs!$C$7+fee_wd*Inputs!$E$7*(1-$B2319)+fee_fx*Inputs!$D$7-cost_acc-cost_wd*Inputs!$E$7*(1-$B2319)-cost_fx*Inputs!$D$7)</f>
        <v>358799.521930121</v>
      </c>
      <c r="M2319" s="0" t="n">
        <f aca="false">12*Inputs!$B$8*(1-MIN(1,Inputs!$G$8*$D2319)*churn_nonbuyers)*(ic*Inputs!$C$8+fee_wd*Inputs!$E$8*(1-$B2319)+fee_fx*Inputs!$D$8-cost_acc-cost_wd*Inputs!$E$8*(1-$B2319)-cost_fx*Inputs!$D$8)</f>
        <v>69934.586745384</v>
      </c>
      <c r="N2319" s="0" t="n">
        <f aca="false">K2319+L2319+I2319-fixed</f>
        <v>-16287.3353614886</v>
      </c>
      <c r="O2319" s="0" t="n">
        <f aca="false">K2319+L2319+M2319-fixed</f>
        <v>-111112.166987627</v>
      </c>
      <c r="P2319" s="0" t="n">
        <f aca="false">12*Inputs!$B$6*(1-MIN(1,Inputs!$F$6*$D2319))*(ic*Inputs!$C$6+flat_fee-cost_acc-cost_wd*Inputs!$E$6*$E2319-cost_fx*Inputs!$D$6)+12*Inputs!$B$7*(1-MIN(1,Inputs!$F$7*$D2319))*(ic*Inputs!$C$7+flat_fee-cost_acc-cost_wd*Inputs!$E$7*$E2319-cost_fx*Inputs!$D$7)+12*Inputs!$B$8*(1-MIN(1,Inputs!$F$8*$D2319))*(ic*Inputs!$C$8+flat_fee-cost_acc-cost_wd*Inputs!$E$8*$E2319-cost_fx*Inputs!$D$8)-fixed</f>
        <v>-101025.32144536</v>
      </c>
    </row>
    <row r="2320" customFormat="false" ht="15" hidden="false" customHeight="false" outlineLevel="0" collapsed="false">
      <c r="A2320" s="0" t="n">
        <v>2255</v>
      </c>
      <c r="B2320" s="0" t="n">
        <v>0.373601</v>
      </c>
      <c r="C2320" s="0" t="n">
        <v>0.67242</v>
      </c>
      <c r="D2320" s="0" t="n">
        <v>1.499275</v>
      </c>
      <c r="E2320" s="0" t="n">
        <v>1.069519</v>
      </c>
      <c r="F2320" s="0" t="n">
        <v>0.269792</v>
      </c>
      <c r="G2320" s="0" t="n">
        <f aca="false">12*Inputs!$B$6*(MIN(1,$H$50*$C2320)*(ic*Inputs!$C$6+pS+fee_fx*Inputs!$D$6-cost_acc-cost_wd*Inputs!$E$6*$E2320-cost_fx*Inputs!$D$6-$F2320)+(1-MIN(1,$H$50*$C2320))*(1-MIN(1,Inputs!$G$6*$D2320)*churn_nonbuyers)*(ic*Inputs!$C$6+fee_wd*Inputs!$E$6*(1-$B2320)+fee_fx*Inputs!$D$6-cost_acc-cost_wd*Inputs!$E$6*(1-$B2320)-cost_fx*Inputs!$D$6))</f>
        <v>173531.413165695</v>
      </c>
      <c r="H2320" s="0" t="n">
        <f aca="false">12*Inputs!$B$7*(MIN(1,$H$51*$C2320)*(ic*Inputs!$C$7+pE+fee_fx*Inputs!$D$7-cost_acc-cost_wd*Inputs!$E$7*$E2320-cost_fx*Inputs!$D$7-$F2320)+(1-MIN(1,$H$51*$C2320))*(1-MIN(1,Inputs!$G$7*$D2320)*churn_nonbuyers)*(ic*Inputs!$C$7+fee_wd*Inputs!$E$7*(1-$B2320)+fee_fx*Inputs!$D$7-cost_acc-cost_wd*Inputs!$E$7*(1-$B2320)-cost_fx*Inputs!$D$7))</f>
        <v>374892.557302298</v>
      </c>
      <c r="I2320" s="0" t="n">
        <f aca="false">12*Inputs!$B$8*(MIN(1,$H$52*$C2320)*(ic*Inputs!$C$8+pT-cost_acc-cost_wd*Inputs!$E$8-cost_fx*Inputs!$D$8-cost_ins)+(1-MIN(1,$H$52*$C2320))*(1-MIN(1,Inputs!$G$8*$D2320)*churn_nonbuyers)*(ic*Inputs!$C$8+fee_wd*Inputs!$E$8*(1-$B2320)+fee_fx*Inputs!$D$8-cost_acc-cost_wd*Inputs!$E$8*(1-$B2320)-cost_fx*Inputs!$D$8))</f>
        <v>96925.30848</v>
      </c>
      <c r="J2320" s="0" t="n">
        <f aca="false">G2320+H2320+I2320-fixed</f>
        <v>-54650.7210520069</v>
      </c>
      <c r="K2320" s="0" t="n">
        <f aca="false">12*Inputs!$B$6*(1-MIN(1,Inputs!$G$6*$D2320)*churn_nonbuyers)*(ic*Inputs!$C$6+fee_wd*Inputs!$E$6*(1-$B2320)+fee_fx*Inputs!$D$6-cost_acc-cost_wd*Inputs!$E$6*(1-$B2320)-cost_fx*Inputs!$D$6)</f>
        <v>136721.70460278</v>
      </c>
      <c r="L2320" s="0" t="n">
        <f aca="false">12*Inputs!$B$7*(1-MIN(1,Inputs!$G$7*$D2320)*churn_nonbuyers)*(ic*Inputs!$C$7+fee_wd*Inputs!$E$7*(1-$B2320)+fee_fx*Inputs!$D$7-cost_acc-cost_wd*Inputs!$E$7*(1-$B2320)-cost_fx*Inputs!$D$7)</f>
        <v>333685.989961668</v>
      </c>
      <c r="M2320" s="0" t="n">
        <f aca="false">12*Inputs!$B$8*(1-MIN(1,Inputs!$G$8*$D2320)*churn_nonbuyers)*(ic*Inputs!$C$8+fee_wd*Inputs!$E$8*(1-$B2320)+fee_fx*Inputs!$D$8-cost_acc-cost_wd*Inputs!$E$8*(1-$B2320)-cost_fx*Inputs!$D$8)</f>
        <v>0</v>
      </c>
      <c r="N2320" s="0" t="n">
        <f aca="false">K2320+L2320+I2320-fixed</f>
        <v>-132666.996955552</v>
      </c>
      <c r="O2320" s="0" t="n">
        <f aca="false">K2320+L2320+M2320-fixed</f>
        <v>-229592.305435552</v>
      </c>
      <c r="P2320" s="0" t="n">
        <f aca="false">12*Inputs!$B$6*(1-MIN(1,Inputs!$F$6*$D2320))*(ic*Inputs!$C$6+flat_fee-cost_acc-cost_wd*Inputs!$E$6*$E2320-cost_fx*Inputs!$D$6)+12*Inputs!$B$7*(1-MIN(1,Inputs!$F$7*$D2320))*(ic*Inputs!$C$7+flat_fee-cost_acc-cost_wd*Inputs!$E$7*$E2320-cost_fx*Inputs!$D$7)+12*Inputs!$B$8*(1-MIN(1,Inputs!$F$8*$D2320))*(ic*Inputs!$C$8+flat_fee-cost_acc-cost_wd*Inputs!$E$8*$E2320-cost_fx*Inputs!$D$8)-fixed</f>
        <v>-232785.176506</v>
      </c>
    </row>
    <row r="2321" customFormat="false" ht="15" hidden="false" customHeight="false" outlineLevel="0" collapsed="false">
      <c r="A2321" s="0" t="n">
        <v>2256</v>
      </c>
      <c r="B2321" s="0" t="n">
        <v>0.337462</v>
      </c>
      <c r="C2321" s="0" t="n">
        <v>0.961736</v>
      </c>
      <c r="D2321" s="0" t="n">
        <v>1.144112</v>
      </c>
      <c r="E2321" s="0" t="n">
        <v>1.401577</v>
      </c>
      <c r="F2321" s="0" t="n">
        <v>0.092222</v>
      </c>
      <c r="G2321" s="0" t="n">
        <f aca="false">12*Inputs!$B$6*(MIN(1,$H$50*$C2321)*(ic*Inputs!$C$6+pS+fee_fx*Inputs!$D$6-cost_acc-cost_wd*Inputs!$E$6*$E2321-cost_fx*Inputs!$D$6-$F2321)+(1-MIN(1,$H$50*$C2321))*(1-MIN(1,Inputs!$G$6*$D2321)*churn_nonbuyers)*(ic*Inputs!$C$6+fee_wd*Inputs!$E$6*(1-$B2321)+fee_fx*Inputs!$D$6-cost_acc-cost_wd*Inputs!$E$6*(1-$B2321)-cost_fx*Inputs!$D$6))</f>
        <v>192897.554165075</v>
      </c>
      <c r="H2321" s="0" t="n">
        <f aca="false">12*Inputs!$B$7*(MIN(1,$H$51*$C2321)*(ic*Inputs!$C$7+pE+fee_fx*Inputs!$D$7-cost_acc-cost_wd*Inputs!$E$7*$E2321-cost_fx*Inputs!$D$7-$F2321)+(1-MIN(1,$H$51*$C2321))*(1-MIN(1,Inputs!$G$7*$D2321)*churn_nonbuyers)*(ic*Inputs!$C$7+fee_wd*Inputs!$E$7*(1-$B2321)+fee_fx*Inputs!$D$7-cost_acc-cost_wd*Inputs!$E$7*(1-$B2321)-cost_fx*Inputs!$D$7))</f>
        <v>371052.266223104</v>
      </c>
      <c r="I2321" s="0" t="n">
        <f aca="false">12*Inputs!$B$8*(MIN(1,$H$52*$C2321)*(ic*Inputs!$C$8+pT-cost_acc-cost_wd*Inputs!$E$8-cost_fx*Inputs!$D$8-cost_ins)+(1-MIN(1,$H$52*$C2321))*(1-MIN(1,Inputs!$G$8*$D2321)*churn_nonbuyers)*(ic*Inputs!$C$8+fee_wd*Inputs!$E$8*(1-$B2321)+fee_fx*Inputs!$D$8-cost_acc-cost_wd*Inputs!$E$8*(1-$B2321)-cost_fx*Inputs!$D$8))</f>
        <v>158813.279445787</v>
      </c>
      <c r="J2321" s="0" t="n">
        <f aca="false">G2321+H2321+I2321-fixed</f>
        <v>22763.0998339659</v>
      </c>
      <c r="K2321" s="0" t="n">
        <f aca="false">12*Inputs!$B$6*(1-MIN(1,Inputs!$G$6*$D2321)*churn_nonbuyers)*(ic*Inputs!$C$6+fee_wd*Inputs!$E$6*(1-$B2321)+fee_fx*Inputs!$D$6-cost_acc-cost_wd*Inputs!$E$6*(1-$B2321)-cost_fx*Inputs!$D$6)</f>
        <v>144252.702170957</v>
      </c>
      <c r="L2321" s="0" t="n">
        <f aca="false">12*Inputs!$B$7*(1-MIN(1,Inputs!$G$7*$D2321)*churn_nonbuyers)*(ic*Inputs!$C$7+fee_wd*Inputs!$E$7*(1-$B2321)+fee_fx*Inputs!$D$7-cost_acc-cost_wd*Inputs!$E$7*(1-$B2321)-cost_fx*Inputs!$D$7)</f>
        <v>342434.220726574</v>
      </c>
      <c r="M2321" s="0" t="n">
        <f aca="false">12*Inputs!$B$8*(1-MIN(1,Inputs!$G$8*$D2321)*churn_nonbuyers)*(ic*Inputs!$C$8+fee_wd*Inputs!$E$8*(1-$B2321)+fee_fx*Inputs!$D$8-cost_acc-cost_wd*Inputs!$E$8*(1-$B2321)-cost_fx*Inputs!$D$8)</f>
        <v>61767.8835177984</v>
      </c>
      <c r="N2321" s="0" t="n">
        <f aca="false">K2321+L2321+I2321-fixed</f>
        <v>-54499.797656682</v>
      </c>
      <c r="O2321" s="0" t="n">
        <f aca="false">K2321+L2321+M2321-fixed</f>
        <v>-151545.193584671</v>
      </c>
      <c r="P2321" s="0" t="n">
        <f aca="false">12*Inputs!$B$6*(1-MIN(1,Inputs!$F$6*$D2321))*(ic*Inputs!$C$6+flat_fee-cost_acc-cost_wd*Inputs!$E$6*$E2321-cost_fx*Inputs!$D$6)+12*Inputs!$B$7*(1-MIN(1,Inputs!$F$7*$D2321))*(ic*Inputs!$C$7+flat_fee-cost_acc-cost_wd*Inputs!$E$7*$E2321-cost_fx*Inputs!$D$7)+12*Inputs!$B$8*(1-MIN(1,Inputs!$F$8*$D2321))*(ic*Inputs!$C$8+flat_fee-cost_acc-cost_wd*Inputs!$E$8*$E2321-cost_fx*Inputs!$D$8)-fixed</f>
        <v>-170388.76042624</v>
      </c>
    </row>
    <row r="2322" customFormat="false" ht="15" hidden="false" customHeight="false" outlineLevel="0" collapsed="false">
      <c r="A2322" s="0" t="n">
        <v>2257</v>
      </c>
      <c r="B2322" s="0" t="n">
        <v>0.511582</v>
      </c>
      <c r="C2322" s="0" t="n">
        <v>1.068884</v>
      </c>
      <c r="D2322" s="0" t="n">
        <v>1.021564</v>
      </c>
      <c r="E2322" s="0" t="n">
        <v>1.24117</v>
      </c>
      <c r="F2322" s="0" t="n">
        <v>0.080291</v>
      </c>
      <c r="G2322" s="0" t="n">
        <f aca="false">12*Inputs!$B$6*(MIN(1,$H$50*$C2322)*(ic*Inputs!$C$6+pS+fee_fx*Inputs!$D$6-cost_acc-cost_wd*Inputs!$E$6*$E2322-cost_fx*Inputs!$D$6-$F2322)+(1-MIN(1,$H$50*$C2322))*(1-MIN(1,Inputs!$G$6*$D2322)*churn_nonbuyers)*(ic*Inputs!$C$6+fee_wd*Inputs!$E$6*(1-$B2322)+fee_fx*Inputs!$D$6-cost_acc-cost_wd*Inputs!$E$6*(1-$B2322)-cost_fx*Inputs!$D$6))</f>
        <v>181660.606351033</v>
      </c>
      <c r="H2322" s="0" t="n">
        <f aca="false">12*Inputs!$B$7*(MIN(1,$H$51*$C2322)*(ic*Inputs!$C$7+pE+fee_fx*Inputs!$D$7-cost_acc-cost_wd*Inputs!$E$7*$E2322-cost_fx*Inputs!$D$7-$F2322)+(1-MIN(1,$H$51*$C2322))*(1-MIN(1,Inputs!$G$7*$D2322)*churn_nonbuyers)*(ic*Inputs!$C$7+fee_wd*Inputs!$E$7*(1-$B2322)+fee_fx*Inputs!$D$7-cost_acc-cost_wd*Inputs!$E$7*(1-$B2322)-cost_fx*Inputs!$D$7))</f>
        <v>381560.042573229</v>
      </c>
      <c r="I2322" s="0" t="n">
        <f aca="false">12*Inputs!$B$8*(MIN(1,$H$52*$C2322)*(ic*Inputs!$C$8+pT-cost_acc-cost_wd*Inputs!$E$8-cost_fx*Inputs!$D$8-cost_ins)+(1-MIN(1,$H$52*$C2322))*(1-MIN(1,Inputs!$G$8*$D2322)*churn_nonbuyers)*(ic*Inputs!$C$8+fee_wd*Inputs!$E$8*(1-$B2322)+fee_fx*Inputs!$D$8-cost_acc-cost_wd*Inputs!$E$8*(1-$B2322)-cost_fx*Inputs!$D$8))</f>
        <v>175725.628907308</v>
      </c>
      <c r="J2322" s="0" t="n">
        <f aca="false">G2322+H2322+I2322-fixed</f>
        <v>38946.2778315701</v>
      </c>
      <c r="K2322" s="0" t="n">
        <f aca="false">12*Inputs!$B$6*(1-MIN(1,Inputs!$G$6*$D2322)*churn_nonbuyers)*(ic*Inputs!$C$6+fee_wd*Inputs!$E$6*(1-$B2322)+fee_fx*Inputs!$D$6-cost_acc-cost_wd*Inputs!$E$6*(1-$B2322)-cost_fx*Inputs!$D$6)</f>
        <v>121397.645910586</v>
      </c>
      <c r="L2322" s="0" t="n">
        <f aca="false">12*Inputs!$B$7*(1-MIN(1,Inputs!$G$7*$D2322)*churn_nonbuyers)*(ic*Inputs!$C$7+fee_wd*Inputs!$E$7*(1-$B2322)+fee_fx*Inputs!$D$7-cost_acc-cost_wd*Inputs!$E$7*(1-$B2322)-cost_fx*Inputs!$D$7)</f>
        <v>319433.045274351</v>
      </c>
      <c r="M2322" s="0" t="n">
        <f aca="false">12*Inputs!$B$8*(1-MIN(1,Inputs!$G$8*$D2322)*churn_nonbuyers)*(ic*Inputs!$C$8+fee_wd*Inputs!$E$8*(1-$B2322)+fee_fx*Inputs!$D$8-cost_acc-cost_wd*Inputs!$E$8*(1-$B2322)-cost_fx*Inputs!$D$8)</f>
        <v>85996.9434227328</v>
      </c>
      <c r="N2322" s="0" t="n">
        <f aca="false">K2322+L2322+I2322-fixed</f>
        <v>-83443.6799077552</v>
      </c>
      <c r="O2322" s="0" t="n">
        <f aca="false">K2322+L2322+M2322-fixed</f>
        <v>-173172.36539233</v>
      </c>
      <c r="P2322" s="0" t="n">
        <f aca="false">12*Inputs!$B$6*(1-MIN(1,Inputs!$F$6*$D2322))*(ic*Inputs!$C$6+flat_fee-cost_acc-cost_wd*Inputs!$E$6*$E2322-cost_fx*Inputs!$D$6)+12*Inputs!$B$7*(1-MIN(1,Inputs!$F$7*$D2322))*(ic*Inputs!$C$7+flat_fee-cost_acc-cost_wd*Inputs!$E$7*$E2322-cost_fx*Inputs!$D$7)+12*Inputs!$B$8*(1-MIN(1,Inputs!$F$8*$D2322))*(ic*Inputs!$C$8+flat_fee-cost_acc-cost_wd*Inputs!$E$8*$E2322-cost_fx*Inputs!$D$8)-fixed</f>
        <v>-44625.8418207999</v>
      </c>
    </row>
    <row r="2323" customFormat="false" ht="15" hidden="false" customHeight="false" outlineLevel="0" collapsed="false">
      <c r="A2323" s="0" t="n">
        <v>2258</v>
      </c>
      <c r="B2323" s="0" t="n">
        <v>0.329817</v>
      </c>
      <c r="C2323" s="0" t="n">
        <v>1.017705</v>
      </c>
      <c r="D2323" s="0" t="n">
        <v>1.303148</v>
      </c>
      <c r="E2323" s="0" t="n">
        <v>1.417529</v>
      </c>
      <c r="F2323" s="0" t="n">
        <v>0.334574</v>
      </c>
      <c r="G2323" s="0" t="n">
        <f aca="false">12*Inputs!$B$6*(MIN(1,$H$50*$C2323)*(ic*Inputs!$C$6+pS+fee_fx*Inputs!$D$6-cost_acc-cost_wd*Inputs!$E$6*$E2323-cost_fx*Inputs!$D$6-$F2323)+(1-MIN(1,$H$50*$C2323))*(1-MIN(1,Inputs!$G$6*$D2323)*churn_nonbuyers)*(ic*Inputs!$C$6+fee_wd*Inputs!$E$6*(1-$B2323)+fee_fx*Inputs!$D$6-cost_acc-cost_wd*Inputs!$E$6*(1-$B2323)-cost_fx*Inputs!$D$6))</f>
        <v>189499.5358584</v>
      </c>
      <c r="H2323" s="0" t="n">
        <f aca="false">12*Inputs!$B$7*(MIN(1,$H$51*$C2323)*(ic*Inputs!$C$7+pE+fee_fx*Inputs!$D$7-cost_acc-cost_wd*Inputs!$E$7*$E2323-cost_fx*Inputs!$D$7-$F2323)+(1-MIN(1,$H$51*$C2323))*(1-MIN(1,Inputs!$G$7*$D2323)*churn_nonbuyers)*(ic*Inputs!$C$7+fee_wd*Inputs!$E$7*(1-$B2323)+fee_fx*Inputs!$D$7-cost_acc-cost_wd*Inputs!$E$7*(1-$B2323)-cost_fx*Inputs!$D$7))</f>
        <v>356264.966770934</v>
      </c>
      <c r="I2323" s="0" t="n">
        <f aca="false">12*Inputs!$B$8*(MIN(1,$H$52*$C2323)*(ic*Inputs!$C$8+pT-cost_acc-cost_wd*Inputs!$E$8-cost_fx*Inputs!$D$8-cost_ins)+(1-MIN(1,$H$52*$C2323))*(1-MIN(1,Inputs!$G$8*$D2323)*churn_nonbuyers)*(ic*Inputs!$C$8+fee_wd*Inputs!$E$8*(1-$B2323)+fee_fx*Inputs!$D$8-cost_acc-cost_wd*Inputs!$E$8*(1-$B2323)-cost_fx*Inputs!$D$8))</f>
        <v>154538.184527885</v>
      </c>
      <c r="J2323" s="0" t="n">
        <f aca="false">G2323+H2323+I2323-fixed</f>
        <v>302.68715721881</v>
      </c>
      <c r="K2323" s="0" t="n">
        <f aca="false">12*Inputs!$B$6*(1-MIN(1,Inputs!$G$6*$D2323)*churn_nonbuyers)*(ic*Inputs!$C$6+fee_wd*Inputs!$E$6*(1-$B2323)+fee_fx*Inputs!$D$6-cost_acc-cost_wd*Inputs!$E$6*(1-$B2323)-cost_fx*Inputs!$D$6)</f>
        <v>144065.182780195</v>
      </c>
      <c r="L2323" s="0" t="n">
        <f aca="false">12*Inputs!$B$7*(1-MIN(1,Inputs!$G$7*$D2323)*churn_nonbuyers)*(ic*Inputs!$C$7+fee_wd*Inputs!$E$7*(1-$B2323)+fee_fx*Inputs!$D$7-cost_acc-cost_wd*Inputs!$E$7*(1-$B2323)-cost_fx*Inputs!$D$7)</f>
        <v>341800.211364117</v>
      </c>
      <c r="M2323" s="0" t="n">
        <f aca="false">12*Inputs!$B$8*(1-MIN(1,Inputs!$G$8*$D2323)*churn_nonbuyers)*(ic*Inputs!$C$8+fee_wd*Inputs!$E$8*(1-$B2323)+fee_fx*Inputs!$D$8-cost_acc-cost_wd*Inputs!$E$8*(1-$B2323)-cost_fx*Inputs!$D$8)</f>
        <v>27266.8211875776</v>
      </c>
      <c r="N2323" s="0" t="n">
        <f aca="false">K2323+L2323+I2323-fixed</f>
        <v>-59596.4213278026</v>
      </c>
      <c r="O2323" s="0" t="n">
        <f aca="false">K2323+L2323+M2323-fixed</f>
        <v>-186867.78466811</v>
      </c>
      <c r="P2323" s="0" t="n">
        <f aca="false">12*Inputs!$B$6*(1-MIN(1,Inputs!$F$6*$D2323))*(ic*Inputs!$C$6+flat_fee-cost_acc-cost_wd*Inputs!$E$6*$E2323-cost_fx*Inputs!$D$6)+12*Inputs!$B$7*(1-MIN(1,Inputs!$F$7*$D2323))*(ic*Inputs!$C$7+flat_fee-cost_acc-cost_wd*Inputs!$E$7*$E2323-cost_fx*Inputs!$D$7)+12*Inputs!$B$8*(1-MIN(1,Inputs!$F$8*$D2323))*(ic*Inputs!$C$8+flat_fee-cost_acc-cost_wd*Inputs!$E$8*$E2323-cost_fx*Inputs!$D$8)-fixed</f>
        <v>-250476.63383392</v>
      </c>
    </row>
    <row r="2324" customFormat="false" ht="15" hidden="false" customHeight="false" outlineLevel="0" collapsed="false">
      <c r="A2324" s="0" t="n">
        <v>2259</v>
      </c>
      <c r="B2324" s="0" t="n">
        <v>0.245195</v>
      </c>
      <c r="C2324" s="0" t="n">
        <v>0.726224</v>
      </c>
      <c r="D2324" s="0" t="n">
        <v>1.045229</v>
      </c>
      <c r="E2324" s="0" t="n">
        <v>1.107154</v>
      </c>
      <c r="F2324" s="0" t="n">
        <v>0.300845</v>
      </c>
      <c r="G2324" s="0" t="n">
        <f aca="false">12*Inputs!$B$6*(MIN(1,$H$50*$C2324)*(ic*Inputs!$C$6+pS+fee_fx*Inputs!$D$6-cost_acc-cost_wd*Inputs!$E$6*$E2324-cost_fx*Inputs!$D$6-$F2324)+(1-MIN(1,$H$50*$C2324))*(1-MIN(1,Inputs!$G$6*$D2324)*churn_nonbuyers)*(ic*Inputs!$C$6+fee_wd*Inputs!$E$6*(1-$B2324)+fee_fx*Inputs!$D$6-cost_acc-cost_wd*Inputs!$E$6*(1-$B2324)-cost_fx*Inputs!$D$6))</f>
        <v>194993.957362775</v>
      </c>
      <c r="H2324" s="0" t="n">
        <f aca="false">12*Inputs!$B$7*(MIN(1,$H$51*$C2324)*(ic*Inputs!$C$7+pE+fee_fx*Inputs!$D$7-cost_acc-cost_wd*Inputs!$E$7*$E2324-cost_fx*Inputs!$D$7-$F2324)+(1-MIN(1,$H$51*$C2324))*(1-MIN(1,Inputs!$G$7*$D2324)*churn_nonbuyers)*(ic*Inputs!$C$7+fee_wd*Inputs!$E$7*(1-$B2324)+fee_fx*Inputs!$D$7-cost_acc-cost_wd*Inputs!$E$7*(1-$B2324)-cost_fx*Inputs!$D$7))</f>
        <v>389826.769837151</v>
      </c>
      <c r="I2324" s="0" t="n">
        <f aca="false">12*Inputs!$B$8*(MIN(1,$H$52*$C2324)*(ic*Inputs!$C$8+pT-cost_acc-cost_wd*Inputs!$E$8-cost_fx*Inputs!$D$8-cost_ins)+(1-MIN(1,$H$52*$C2324))*(1-MIN(1,Inputs!$G$8*$D2324)*churn_nonbuyers)*(ic*Inputs!$C$8+fee_wd*Inputs!$E$8*(1-$B2324)+fee_fx*Inputs!$D$8-cost_acc-cost_wd*Inputs!$E$8*(1-$B2324)-cost_fx*Inputs!$D$8))</f>
        <v>146189.231026112</v>
      </c>
      <c r="J2324" s="0" t="n">
        <f aca="false">G2324+H2324+I2324-fixed</f>
        <v>31009.9582260373</v>
      </c>
      <c r="K2324" s="0" t="n">
        <f aca="false">12*Inputs!$B$6*(1-MIN(1,Inputs!$G$6*$D2324)*churn_nonbuyers)*(ic*Inputs!$C$6+fee_wd*Inputs!$E$6*(1-$B2324)+fee_fx*Inputs!$D$6-cost_acc-cost_wd*Inputs!$E$6*(1-$B2324)-cost_fx*Inputs!$D$6)</f>
        <v>157601.263137516</v>
      </c>
      <c r="L2324" s="0" t="n">
        <f aca="false">12*Inputs!$B$7*(1-MIN(1,Inputs!$G$7*$D2324)*churn_nonbuyers)*(ic*Inputs!$C$7+fee_wd*Inputs!$E$7*(1-$B2324)+fee_fx*Inputs!$D$7-cost_acc-cost_wd*Inputs!$E$7*(1-$B2324)-cost_fx*Inputs!$D$7)</f>
        <v>356355.98089051</v>
      </c>
      <c r="M2324" s="0" t="n">
        <f aca="false">12*Inputs!$B$8*(1-MIN(1,Inputs!$G$8*$D2324)*churn_nonbuyers)*(ic*Inputs!$C$8+fee_wd*Inputs!$E$8*(1-$B2324)+fee_fx*Inputs!$D$8-cost_acc-cost_wd*Inputs!$E$8*(1-$B2324)-cost_fx*Inputs!$D$8)</f>
        <v>84427.891548408</v>
      </c>
      <c r="N2324" s="0" t="n">
        <f aca="false">K2324+L2324+I2324-fixed</f>
        <v>-39853.5249458622</v>
      </c>
      <c r="O2324" s="0" t="n">
        <f aca="false">K2324+L2324+M2324-fixed</f>
        <v>-101614.864423567</v>
      </c>
      <c r="P2324" s="0" t="n">
        <f aca="false">12*Inputs!$B$6*(1-MIN(1,Inputs!$F$6*$D2324))*(ic*Inputs!$C$6+flat_fee-cost_acc-cost_wd*Inputs!$E$6*$E2324-cost_fx*Inputs!$D$6)+12*Inputs!$B$7*(1-MIN(1,Inputs!$F$7*$D2324))*(ic*Inputs!$C$7+flat_fee-cost_acc-cost_wd*Inputs!$E$7*$E2324-cost_fx*Inputs!$D$7)+12*Inputs!$B$8*(1-MIN(1,Inputs!$F$8*$D2324))*(ic*Inputs!$C$8+flat_fee-cost_acc-cost_wd*Inputs!$E$8*$E2324-cost_fx*Inputs!$D$8)-fixed</f>
        <v>-161.275128159905</v>
      </c>
    </row>
    <row r="2325" customFormat="false" ht="15" hidden="false" customHeight="false" outlineLevel="0" collapsed="false">
      <c r="A2325" s="0" t="n">
        <v>2260</v>
      </c>
      <c r="B2325" s="0" t="n">
        <v>0.214177</v>
      </c>
      <c r="C2325" s="0" t="n">
        <v>0.728685</v>
      </c>
      <c r="D2325" s="0" t="n">
        <v>1.114776</v>
      </c>
      <c r="E2325" s="0" t="n">
        <v>1.255765</v>
      </c>
      <c r="F2325" s="0" t="n">
        <v>0.272772</v>
      </c>
      <c r="G2325" s="0" t="n">
        <f aca="false">12*Inputs!$B$6*(MIN(1,$H$50*$C2325)*(ic*Inputs!$C$6+pS+fee_fx*Inputs!$D$6-cost_acc-cost_wd*Inputs!$E$6*$E2325-cost_fx*Inputs!$D$6-$F2325)+(1-MIN(1,$H$50*$C2325))*(1-MIN(1,Inputs!$G$6*$D2325)*churn_nonbuyers)*(ic*Inputs!$C$6+fee_wd*Inputs!$E$6*(1-$B2325)+fee_fx*Inputs!$D$6-cost_acc-cost_wd*Inputs!$E$6*(1-$B2325)-cost_fx*Inputs!$D$6))</f>
        <v>196524.189287448</v>
      </c>
      <c r="H2325" s="0" t="n">
        <f aca="false">12*Inputs!$B$7*(MIN(1,$H$51*$C2325)*(ic*Inputs!$C$7+pE+fee_fx*Inputs!$D$7-cost_acc-cost_wd*Inputs!$E$7*$E2325-cost_fx*Inputs!$D$7-$F2325)+(1-MIN(1,$H$51*$C2325))*(1-MIN(1,Inputs!$G$7*$D2325)*churn_nonbuyers)*(ic*Inputs!$C$7+fee_wd*Inputs!$E$7*(1-$B2325)+fee_fx*Inputs!$D$7-cost_acc-cost_wd*Inputs!$E$7*(1-$B2325)-cost_fx*Inputs!$D$7))</f>
        <v>381158.416664015</v>
      </c>
      <c r="I2325" s="0" t="n">
        <f aca="false">12*Inputs!$B$8*(MIN(1,$H$52*$C2325)*(ic*Inputs!$C$8+pT-cost_acc-cost_wd*Inputs!$E$8-cost_fx*Inputs!$D$8-cost_ins)+(1-MIN(1,$H$52*$C2325))*(1-MIN(1,Inputs!$G$8*$D2325)*churn_nonbuyers)*(ic*Inputs!$C$8+fee_wd*Inputs!$E$8*(1-$B2325)+fee_fx*Inputs!$D$8-cost_acc-cost_wd*Inputs!$E$8*(1-$B2325)-cost_fx*Inputs!$D$8))</f>
        <v>139054.571681457</v>
      </c>
      <c r="J2325" s="0" t="n">
        <f aca="false">G2325+H2325+I2325-fixed</f>
        <v>16737.1776329197</v>
      </c>
      <c r="K2325" s="0" t="n">
        <f aca="false">12*Inputs!$B$6*(1-MIN(1,Inputs!$G$6*$D2325)*churn_nonbuyers)*(ic*Inputs!$C$6+fee_wd*Inputs!$E$6*(1-$B2325)+fee_fx*Inputs!$D$6-cost_acc-cost_wd*Inputs!$E$6*(1-$B2325)-cost_fx*Inputs!$D$6)</f>
        <v>161240.637451334</v>
      </c>
      <c r="L2325" s="0" t="n">
        <f aca="false">12*Inputs!$B$7*(1-MIN(1,Inputs!$G$7*$D2325)*churn_nonbuyers)*(ic*Inputs!$C$7+fee_wd*Inputs!$E$7*(1-$B2325)+fee_fx*Inputs!$D$7-cost_acc-cost_wd*Inputs!$E$7*(1-$B2325)-cost_fx*Inputs!$D$7)</f>
        <v>359905.622022801</v>
      </c>
      <c r="M2325" s="0" t="n">
        <f aca="false">12*Inputs!$B$8*(1-MIN(1,Inputs!$G$8*$D2325)*churn_nonbuyers)*(ic*Inputs!$C$8+fee_wd*Inputs!$E$8*(1-$B2325)+fee_fx*Inputs!$D$8-cost_acc-cost_wd*Inputs!$E$8*(1-$B2325)-cost_fx*Inputs!$D$8)</f>
        <v>69437.7986662272</v>
      </c>
      <c r="N2325" s="0" t="n">
        <f aca="false">K2325+L2325+I2325-fixed</f>
        <v>-39799.1688444075</v>
      </c>
      <c r="O2325" s="0" t="n">
        <f aca="false">K2325+L2325+M2325-fixed</f>
        <v>-109415.941859638</v>
      </c>
      <c r="P2325" s="0" t="n">
        <f aca="false">12*Inputs!$B$6*(1-MIN(1,Inputs!$F$6*$D2325))*(ic*Inputs!$C$6+flat_fee-cost_acc-cost_wd*Inputs!$E$6*$E2325-cost_fx*Inputs!$D$6)+12*Inputs!$B$7*(1-MIN(1,Inputs!$F$7*$D2325))*(ic*Inputs!$C$7+flat_fee-cost_acc-cost_wd*Inputs!$E$7*$E2325-cost_fx*Inputs!$D$7)+12*Inputs!$B$8*(1-MIN(1,Inputs!$F$8*$D2325))*(ic*Inputs!$C$8+flat_fee-cost_acc-cost_wd*Inputs!$E$8*$E2325-cost_fx*Inputs!$D$8)-fixed</f>
        <v>-97698.5160544</v>
      </c>
    </row>
    <row r="2326" customFormat="false" ht="15" hidden="false" customHeight="false" outlineLevel="0" collapsed="false">
      <c r="A2326" s="0" t="n">
        <v>2261</v>
      </c>
      <c r="B2326" s="0" t="n">
        <v>0.461414</v>
      </c>
      <c r="C2326" s="0" t="n">
        <v>1.076097</v>
      </c>
      <c r="D2326" s="0" t="n">
        <v>0.881771</v>
      </c>
      <c r="E2326" s="0" t="n">
        <v>1.491257</v>
      </c>
      <c r="F2326" s="0" t="n">
        <v>0.112439</v>
      </c>
      <c r="G2326" s="0" t="n">
        <f aca="false">12*Inputs!$B$6*(MIN(1,$H$50*$C2326)*(ic*Inputs!$C$6+pS+fee_fx*Inputs!$D$6-cost_acc-cost_wd*Inputs!$E$6*$E2326-cost_fx*Inputs!$D$6-$F2326)+(1-MIN(1,$H$50*$C2326))*(1-MIN(1,Inputs!$G$6*$D2326)*churn_nonbuyers)*(ic*Inputs!$C$6+fee_wd*Inputs!$E$6*(1-$B2326)+fee_fx*Inputs!$D$6-cost_acc-cost_wd*Inputs!$E$6*(1-$B2326)-cost_fx*Inputs!$D$6))</f>
        <v>182198.154615235</v>
      </c>
      <c r="H2326" s="0" t="n">
        <f aca="false">12*Inputs!$B$7*(MIN(1,$H$51*$C2326)*(ic*Inputs!$C$7+pE+fee_fx*Inputs!$D$7-cost_acc-cost_wd*Inputs!$E$7*$E2326-cost_fx*Inputs!$D$7-$F2326)+(1-MIN(1,$H$51*$C2326))*(1-MIN(1,Inputs!$G$7*$D2326)*churn_nonbuyers)*(ic*Inputs!$C$7+fee_wd*Inputs!$E$7*(1-$B2326)+fee_fx*Inputs!$D$7-cost_acc-cost_wd*Inputs!$E$7*(1-$B2326)-cost_fx*Inputs!$D$7))</f>
        <v>353777.173406724</v>
      </c>
      <c r="I2326" s="0" t="n">
        <f aca="false">12*Inputs!$B$8*(MIN(1,$H$52*$C2326)*(ic*Inputs!$C$8+pT-cost_acc-cost_wd*Inputs!$E$8-cost_fx*Inputs!$D$8-cost_ins)+(1-MIN(1,$H$52*$C2326))*(1-MIN(1,Inputs!$G$8*$D2326)*churn_nonbuyers)*(ic*Inputs!$C$8+fee_wd*Inputs!$E$8*(1-$B2326)+fee_fx*Inputs!$D$8-cost_acc-cost_wd*Inputs!$E$8*(1-$B2326)-cost_fx*Inputs!$D$8))</f>
        <v>183846.269543035</v>
      </c>
      <c r="J2326" s="0" t="n">
        <f aca="false">G2326+H2326+I2326-fixed</f>
        <v>19821.5975649941</v>
      </c>
      <c r="K2326" s="0" t="n">
        <f aca="false">12*Inputs!$B$6*(1-MIN(1,Inputs!$G$6*$D2326)*churn_nonbuyers)*(ic*Inputs!$C$6+fee_wd*Inputs!$E$6*(1-$B2326)+fee_fx*Inputs!$D$6-cost_acc-cost_wd*Inputs!$E$6*(1-$B2326)-cost_fx*Inputs!$D$6)</f>
        <v>129197.535006197</v>
      </c>
      <c r="L2326" s="0" t="n">
        <f aca="false">12*Inputs!$B$7*(1-MIN(1,Inputs!$G$7*$D2326)*churn_nonbuyers)*(ic*Inputs!$C$7+fee_wd*Inputs!$E$7*(1-$B2326)+fee_fx*Inputs!$D$7-cost_acc-cost_wd*Inputs!$E$7*(1-$B2326)-cost_fx*Inputs!$D$7)</f>
        <v>327848.123595718</v>
      </c>
      <c r="M2326" s="0" t="n">
        <f aca="false">12*Inputs!$B$8*(1-MIN(1,Inputs!$G$8*$D2326)*churn_nonbuyers)*(ic*Inputs!$C$8+fee_wd*Inputs!$E$8*(1-$B2326)+fee_fx*Inputs!$D$8-cost_acc-cost_wd*Inputs!$E$8*(1-$B2326)-cost_fx*Inputs!$D$8)</f>
        <v>116455.635788918</v>
      </c>
      <c r="N2326" s="0" t="n">
        <f aca="false">K2326+L2326+I2326-fixed</f>
        <v>-59108.07185505</v>
      </c>
      <c r="O2326" s="0" t="n">
        <f aca="false">K2326+L2326+M2326-fixed</f>
        <v>-126498.705609167</v>
      </c>
      <c r="P2326" s="0" t="n">
        <f aca="false">12*Inputs!$B$6*(1-MIN(1,Inputs!$F$6*$D2326))*(ic*Inputs!$C$6+flat_fee-cost_acc-cost_wd*Inputs!$E$6*$E2326-cost_fx*Inputs!$D$6)+12*Inputs!$B$7*(1-MIN(1,Inputs!$F$7*$D2326))*(ic*Inputs!$C$7+flat_fee-cost_acc-cost_wd*Inputs!$E$7*$E2326-cost_fx*Inputs!$D$7)+12*Inputs!$B$8*(1-MIN(1,Inputs!$F$8*$D2326))*(ic*Inputs!$C$8+flat_fee-cost_acc-cost_wd*Inputs!$E$8*$E2326-cost_fx*Inputs!$D$8)-fixed</f>
        <v>-89017.7782127201</v>
      </c>
    </row>
    <row r="2327" customFormat="false" ht="15" hidden="false" customHeight="false" outlineLevel="0" collapsed="false">
      <c r="A2327" s="0" t="n">
        <v>2262</v>
      </c>
      <c r="B2327" s="0" t="n">
        <v>0.3417</v>
      </c>
      <c r="C2327" s="0" t="n">
        <v>1.030568</v>
      </c>
      <c r="D2327" s="0" t="n">
        <v>0.85162</v>
      </c>
      <c r="E2327" s="0" t="n">
        <v>1.215209</v>
      </c>
      <c r="F2327" s="0" t="n">
        <v>0.116969</v>
      </c>
      <c r="G2327" s="0" t="n">
        <f aca="false">12*Inputs!$B$6*(MIN(1,$H$50*$C2327)*(ic*Inputs!$C$6+pS+fee_fx*Inputs!$D$6-cost_acc-cost_wd*Inputs!$E$6*$E2327-cost_fx*Inputs!$D$6-$F2327)+(1-MIN(1,$H$50*$C2327))*(1-MIN(1,Inputs!$G$6*$D2327)*churn_nonbuyers)*(ic*Inputs!$C$6+fee_wd*Inputs!$E$6*(1-$B2327)+fee_fx*Inputs!$D$6-cost_acc-cost_wd*Inputs!$E$6*(1-$B2327)-cost_fx*Inputs!$D$6))</f>
        <v>201733.715637081</v>
      </c>
      <c r="H2327" s="0" t="n">
        <f aca="false">12*Inputs!$B$7*(MIN(1,$H$51*$C2327)*(ic*Inputs!$C$7+pE+fee_fx*Inputs!$D$7-cost_acc-cost_wd*Inputs!$E$7*$E2327-cost_fx*Inputs!$D$7-$F2327)+(1-MIN(1,$H$51*$C2327))*(1-MIN(1,Inputs!$G$7*$D2327)*churn_nonbuyers)*(ic*Inputs!$C$7+fee_wd*Inputs!$E$7*(1-$B2327)+fee_fx*Inputs!$D$7-cost_acc-cost_wd*Inputs!$E$7*(1-$B2327)-cost_fx*Inputs!$D$7))</f>
        <v>395236.716612105</v>
      </c>
      <c r="I2327" s="0" t="n">
        <f aca="false">12*Inputs!$B$8*(MIN(1,$H$52*$C2327)*(ic*Inputs!$C$8+pT-cost_acc-cost_wd*Inputs!$E$8-cost_fx*Inputs!$D$8-cost_ins)+(1-MIN(1,$H$52*$C2327))*(1-MIN(1,Inputs!$G$8*$D2327)*churn_nonbuyers)*(ic*Inputs!$C$8+fee_wd*Inputs!$E$8*(1-$B2327)+fee_fx*Inputs!$D$8-cost_acc-cost_wd*Inputs!$E$8*(1-$B2327)-cost_fx*Inputs!$D$8))</f>
        <v>183430.605195445</v>
      </c>
      <c r="J2327" s="0" t="n">
        <f aca="false">G2327+H2327+I2327-fixed</f>
        <v>80401.0374446303</v>
      </c>
      <c r="K2327" s="0" t="n">
        <f aca="false">12*Inputs!$B$6*(1-MIN(1,Inputs!$G$6*$D2327)*churn_nonbuyers)*(ic*Inputs!$C$6+fee_wd*Inputs!$E$6*(1-$B2327)+fee_fx*Inputs!$D$6-cost_acc-cost_wd*Inputs!$E$6*(1-$B2327)-cost_fx*Inputs!$D$6)</f>
        <v>145906.0599888</v>
      </c>
      <c r="L2327" s="0" t="n">
        <f aca="false">12*Inputs!$B$7*(1-MIN(1,Inputs!$G$7*$D2327)*churn_nonbuyers)*(ic*Inputs!$C$7+fee_wd*Inputs!$E$7*(1-$B2327)+fee_fx*Inputs!$D$7-cost_acc-cost_wd*Inputs!$E$7*(1-$B2327)-cost_fx*Inputs!$D$7)</f>
        <v>344951.11823328</v>
      </c>
      <c r="M2327" s="0" t="n">
        <f aca="false">12*Inputs!$B$8*(1-MIN(1,Inputs!$G$8*$D2327)*churn_nonbuyers)*(ic*Inputs!$C$8+fee_wd*Inputs!$E$8*(1-$B2327)+fee_fx*Inputs!$D$8-cost_acc-cost_wd*Inputs!$E$8*(1-$B2327)-cost_fx*Inputs!$D$8)</f>
        <v>125197.8138144</v>
      </c>
      <c r="N2327" s="0" t="n">
        <f aca="false">K2327+L2327+I2327-fixed</f>
        <v>-25712.2165824751</v>
      </c>
      <c r="O2327" s="0" t="n">
        <f aca="false">K2327+L2327+M2327-fixed</f>
        <v>-83945.00796352</v>
      </c>
      <c r="P2327" s="0" t="n">
        <f aca="false">12*Inputs!$B$6*(1-MIN(1,Inputs!$F$6*$D2327))*(ic*Inputs!$C$6+flat_fee-cost_acc-cost_wd*Inputs!$E$6*$E2327-cost_fx*Inputs!$D$6)+12*Inputs!$B$7*(1-MIN(1,Inputs!$F$7*$D2327))*(ic*Inputs!$C$7+flat_fee-cost_acc-cost_wd*Inputs!$E$7*$E2327-cost_fx*Inputs!$D$7)+12*Inputs!$B$8*(1-MIN(1,Inputs!$F$8*$D2327))*(ic*Inputs!$C$8+flat_fee-cost_acc-cost_wd*Inputs!$E$8*$E2327-cost_fx*Inputs!$D$8)-fixed</f>
        <v>53513.4978992</v>
      </c>
    </row>
    <row r="2328" customFormat="false" ht="15" hidden="false" customHeight="false" outlineLevel="0" collapsed="false">
      <c r="A2328" s="0" t="n">
        <v>2263</v>
      </c>
      <c r="B2328" s="0" t="n">
        <v>0.155775</v>
      </c>
      <c r="C2328" s="0" t="n">
        <v>1.039824</v>
      </c>
      <c r="D2328" s="0" t="n">
        <v>0.963841</v>
      </c>
      <c r="E2328" s="0" t="n">
        <v>1.161453</v>
      </c>
      <c r="F2328" s="0" t="n">
        <v>0.153828</v>
      </c>
      <c r="G2328" s="0" t="n">
        <f aca="false">12*Inputs!$B$6*(MIN(1,$H$50*$C2328)*(ic*Inputs!$C$6+pS+fee_fx*Inputs!$D$6-cost_acc-cost_wd*Inputs!$E$6*$E2328-cost_fx*Inputs!$D$6-$F2328)+(1-MIN(1,$H$50*$C2328))*(1-MIN(1,Inputs!$G$6*$D2328)*churn_nonbuyers)*(ic*Inputs!$C$6+fee_wd*Inputs!$E$6*(1-$B2328)+fee_fx*Inputs!$D$6-cost_acc-cost_wd*Inputs!$E$6*(1-$B2328)-cost_fx*Inputs!$D$6))</f>
        <v>225219.097211334</v>
      </c>
      <c r="H2328" s="0" t="n">
        <f aca="false">12*Inputs!$B$7*(MIN(1,$H$51*$C2328)*(ic*Inputs!$C$7+pE+fee_fx*Inputs!$D$7-cost_acc-cost_wd*Inputs!$E$7*$E2328-cost_fx*Inputs!$D$7-$F2328)+(1-MIN(1,$H$51*$C2328))*(1-MIN(1,Inputs!$G$7*$D2328)*churn_nonbuyers)*(ic*Inputs!$C$7+fee_wd*Inputs!$E$7*(1-$B2328)+fee_fx*Inputs!$D$7-cost_acc-cost_wd*Inputs!$E$7*(1-$B2328)-cost_fx*Inputs!$D$7))</f>
        <v>414409.23106571</v>
      </c>
      <c r="I2328" s="0" t="n">
        <f aca="false">12*Inputs!$B$8*(MIN(1,$H$52*$C2328)*(ic*Inputs!$C$8+pT-cost_acc-cost_wd*Inputs!$E$8-cost_fx*Inputs!$D$8-cost_ins)+(1-MIN(1,$H$52*$C2328))*(1-MIN(1,Inputs!$G$8*$D2328)*churn_nonbuyers)*(ic*Inputs!$C$8+fee_wd*Inputs!$E$8*(1-$B2328)+fee_fx*Inputs!$D$8-cost_acc-cost_wd*Inputs!$E$8*(1-$B2328)-cost_fx*Inputs!$D$8))</f>
        <v>178116.952417888</v>
      </c>
      <c r="J2328" s="0" t="n">
        <f aca="false">G2328+H2328+I2328-fixed</f>
        <v>117745.280694932</v>
      </c>
      <c r="K2328" s="0" t="n">
        <f aca="false">12*Inputs!$B$6*(1-MIN(1,Inputs!$G$6*$D2328)*churn_nonbuyers)*(ic*Inputs!$C$6+fee_wd*Inputs!$E$6*(1-$B2328)+fee_fx*Inputs!$D$6-cost_acc-cost_wd*Inputs!$E$6*(1-$B2328)-cost_fx*Inputs!$D$6)</f>
        <v>170533.90750878</v>
      </c>
      <c r="L2328" s="0" t="n">
        <f aca="false">12*Inputs!$B$7*(1-MIN(1,Inputs!$G$7*$D2328)*churn_nonbuyers)*(ic*Inputs!$C$7+fee_wd*Inputs!$E$7*(1-$B2328)+fee_fx*Inputs!$D$7-cost_acc-cost_wd*Inputs!$E$7*(1-$B2328)-cost_fx*Inputs!$D$7)</f>
        <v>369758.394137268</v>
      </c>
      <c r="M2328" s="0" t="n">
        <f aca="false">12*Inputs!$B$8*(1-MIN(1,Inputs!$G$8*$D2328)*churn_nonbuyers)*(ic*Inputs!$C$8+fee_wd*Inputs!$E$8*(1-$B2328)+fee_fx*Inputs!$D$8-cost_acc-cost_wd*Inputs!$E$8*(1-$B2328)-cost_fx*Inputs!$D$8)</f>
        <v>103749.19066764</v>
      </c>
      <c r="N2328" s="0" t="n">
        <f aca="false">K2328+L2328+I2328-fixed</f>
        <v>18409.2540639365</v>
      </c>
      <c r="O2328" s="0" t="n">
        <f aca="false">K2328+L2328+M2328-fixed</f>
        <v>-55958.5076863117</v>
      </c>
      <c r="P2328" s="0" t="n">
        <f aca="false">12*Inputs!$B$6*(1-MIN(1,Inputs!$F$6*$D2328))*(ic*Inputs!$C$6+flat_fee-cost_acc-cost_wd*Inputs!$E$6*$E2328-cost_fx*Inputs!$D$6)+12*Inputs!$B$7*(1-MIN(1,Inputs!$F$7*$D2328))*(ic*Inputs!$C$7+flat_fee-cost_acc-cost_wd*Inputs!$E$7*$E2328-cost_fx*Inputs!$D$7)+12*Inputs!$B$8*(1-MIN(1,Inputs!$F$8*$D2328))*(ic*Inputs!$C$8+flat_fee-cost_acc-cost_wd*Inputs!$E$8*$E2328-cost_fx*Inputs!$D$8)-fixed</f>
        <v>19714.26158552</v>
      </c>
    </row>
    <row r="2329" customFormat="false" ht="15" hidden="false" customHeight="false" outlineLevel="0" collapsed="false">
      <c r="A2329" s="0" t="n">
        <v>2264</v>
      </c>
      <c r="B2329" s="0" t="n">
        <v>0.427596</v>
      </c>
      <c r="C2329" s="0" t="n">
        <v>0.985897</v>
      </c>
      <c r="D2329" s="0" t="n">
        <v>1.17641</v>
      </c>
      <c r="E2329" s="0" t="n">
        <v>1.269546</v>
      </c>
      <c r="F2329" s="0" t="n">
        <v>0.107864</v>
      </c>
      <c r="G2329" s="0" t="n">
        <f aca="false">12*Inputs!$B$6*(MIN(1,$H$50*$C2329)*(ic*Inputs!$C$6+pS+fee_fx*Inputs!$D$6-cost_acc-cost_wd*Inputs!$E$6*$E2329-cost_fx*Inputs!$D$6-$F2329)+(1-MIN(1,$H$50*$C2329))*(1-MIN(1,Inputs!$G$6*$D2329)*churn_nonbuyers)*(ic*Inputs!$C$6+fee_wd*Inputs!$E$6*(1-$B2329)+fee_fx*Inputs!$D$6-cost_acc-cost_wd*Inputs!$E$6*(1-$B2329)-cost_fx*Inputs!$D$6))</f>
        <v>185283.445451391</v>
      </c>
      <c r="H2329" s="0" t="n">
        <f aca="false">12*Inputs!$B$7*(MIN(1,$H$51*$C2329)*(ic*Inputs!$C$7+pE+fee_fx*Inputs!$D$7-cost_acc-cost_wd*Inputs!$E$7*$E2329-cost_fx*Inputs!$D$7-$F2329)+(1-MIN(1,$H$51*$C2329))*(1-MIN(1,Inputs!$G$7*$D2329)*churn_nonbuyers)*(ic*Inputs!$C$7+fee_wd*Inputs!$E$7*(1-$B2329)+fee_fx*Inputs!$D$7-cost_acc-cost_wd*Inputs!$E$7*(1-$B2329)-cost_fx*Inputs!$D$7))</f>
        <v>378086.945085642</v>
      </c>
      <c r="I2329" s="0" t="n">
        <f aca="false">12*Inputs!$B$8*(MIN(1,$H$52*$C2329)*(ic*Inputs!$C$8+pT-cost_acc-cost_wd*Inputs!$E$8-cost_fx*Inputs!$D$8-cost_ins)+(1-MIN(1,$H$52*$C2329))*(1-MIN(1,Inputs!$G$8*$D2329)*churn_nonbuyers)*(ic*Inputs!$C$8+fee_wd*Inputs!$E$8*(1-$B2329)+fee_fx*Inputs!$D$8-cost_acc-cost_wd*Inputs!$E$8*(1-$B2329)-cost_fx*Inputs!$D$8))</f>
        <v>158841.436472375</v>
      </c>
      <c r="J2329" s="0" t="n">
        <f aca="false">G2329+H2329+I2329-fixed</f>
        <v>22211.8270094083</v>
      </c>
      <c r="K2329" s="0" t="n">
        <f aca="false">12*Inputs!$B$6*(1-MIN(1,Inputs!$G$6*$D2329)*churn_nonbuyers)*(ic*Inputs!$C$6+fee_wd*Inputs!$E$6*(1-$B2329)+fee_fx*Inputs!$D$6-cost_acc-cost_wd*Inputs!$E$6*(1-$B2329)-cost_fx*Inputs!$D$6)</f>
        <v>131789.766314592</v>
      </c>
      <c r="L2329" s="0" t="n">
        <f aca="false">12*Inputs!$B$7*(1-MIN(1,Inputs!$G$7*$D2329)*churn_nonbuyers)*(ic*Inputs!$C$7+fee_wd*Inputs!$E$7*(1-$B2329)+fee_fx*Inputs!$D$7-cost_acc-cost_wd*Inputs!$E$7*(1-$B2329)-cost_fx*Inputs!$D$7)</f>
        <v>329569.402508755</v>
      </c>
      <c r="M2329" s="0" t="n">
        <f aca="false">12*Inputs!$B$8*(1-MIN(1,Inputs!$G$8*$D2329)*churn_nonbuyers)*(ic*Inputs!$C$8+fee_wd*Inputs!$E$8*(1-$B2329)+fee_fx*Inputs!$D$8-cost_acc-cost_wd*Inputs!$E$8*(1-$B2329)-cost_fx*Inputs!$D$8)</f>
        <v>53990.983068096</v>
      </c>
      <c r="N2329" s="0" t="n">
        <f aca="false">K2329+L2329+I2329-fixed</f>
        <v>-79799.3947042774</v>
      </c>
      <c r="O2329" s="0" t="n">
        <f aca="false">K2329+L2329+M2329-fixed</f>
        <v>-184649.848108557</v>
      </c>
      <c r="P2329" s="0" t="n">
        <f aca="false">12*Inputs!$B$6*(1-MIN(1,Inputs!$F$6*$D2329))*(ic*Inputs!$C$6+flat_fee-cost_acc-cost_wd*Inputs!$E$6*$E2329-cost_fx*Inputs!$D$6)+12*Inputs!$B$7*(1-MIN(1,Inputs!$F$7*$D2329))*(ic*Inputs!$C$7+flat_fee-cost_acc-cost_wd*Inputs!$E$7*$E2329-cost_fx*Inputs!$D$7)+12*Inputs!$B$8*(1-MIN(1,Inputs!$F$8*$D2329))*(ic*Inputs!$C$8+flat_fee-cost_acc-cost_wd*Inputs!$E$8*$E2329-cost_fx*Inputs!$D$8)-fixed</f>
        <v>-134042.2641136</v>
      </c>
    </row>
    <row r="2330" customFormat="false" ht="15" hidden="false" customHeight="false" outlineLevel="0" collapsed="false">
      <c r="A2330" s="0" t="n">
        <v>2265</v>
      </c>
      <c r="B2330" s="0" t="n">
        <v>0.48458</v>
      </c>
      <c r="C2330" s="0" t="n">
        <v>1.082199</v>
      </c>
      <c r="D2330" s="0" t="n">
        <v>1.19247</v>
      </c>
      <c r="E2330" s="0" t="n">
        <v>1.138603</v>
      </c>
      <c r="F2330" s="0" t="n">
        <v>0.314427</v>
      </c>
      <c r="G2330" s="0" t="n">
        <f aca="false">12*Inputs!$B$6*(MIN(1,$H$50*$C2330)*(ic*Inputs!$C$6+pS+fee_fx*Inputs!$D$6-cost_acc-cost_wd*Inputs!$E$6*$E2330-cost_fx*Inputs!$D$6-$F2330)+(1-MIN(1,$H$50*$C2330))*(1-MIN(1,Inputs!$G$6*$D2330)*churn_nonbuyers)*(ic*Inputs!$C$6+fee_wd*Inputs!$E$6*(1-$B2330)+fee_fx*Inputs!$D$6-cost_acc-cost_wd*Inputs!$E$6*(1-$B2330)-cost_fx*Inputs!$D$6))</f>
        <v>181472.094620832</v>
      </c>
      <c r="H2330" s="0" t="n">
        <f aca="false">12*Inputs!$B$7*(MIN(1,$H$51*$C2330)*(ic*Inputs!$C$7+pE+fee_fx*Inputs!$D$7-cost_acc-cost_wd*Inputs!$E$7*$E2330-cost_fx*Inputs!$D$7-$F2330)+(1-MIN(1,$H$51*$C2330))*(1-MIN(1,Inputs!$G$7*$D2330)*churn_nonbuyers)*(ic*Inputs!$C$7+fee_wd*Inputs!$E$7*(1-$B2330)+fee_fx*Inputs!$D$7-cost_acc-cost_wd*Inputs!$E$7*(1-$B2330)-cost_fx*Inputs!$D$7))</f>
        <v>381694.174477302</v>
      </c>
      <c r="I2330" s="0" t="n">
        <f aca="false">12*Inputs!$B$8*(MIN(1,$H$52*$C2330)*(ic*Inputs!$C$8+pT-cost_acc-cost_wd*Inputs!$E$8-cost_fx*Inputs!$D$8-cost_ins)+(1-MIN(1,$H$52*$C2330))*(1-MIN(1,Inputs!$G$8*$D2330)*churn_nonbuyers)*(ic*Inputs!$C$8+fee_wd*Inputs!$E$8*(1-$B2330)+fee_fx*Inputs!$D$8-cost_acc-cost_wd*Inputs!$E$8*(1-$B2330)-cost_fx*Inputs!$D$8))</f>
        <v>168139.840980564</v>
      </c>
      <c r="J2330" s="0" t="n">
        <f aca="false">G2330+H2330+I2330-fixed</f>
        <v>31306.1100786972</v>
      </c>
      <c r="K2330" s="0" t="n">
        <f aca="false">12*Inputs!$B$6*(1-MIN(1,Inputs!$G$6*$D2330)*churn_nonbuyers)*(ic*Inputs!$C$6+fee_wd*Inputs!$E$6*(1-$B2330)+fee_fx*Inputs!$D$6-cost_acc-cost_wd*Inputs!$E$6*(1-$B2330)-cost_fx*Inputs!$D$6)</f>
        <v>123960.88161072</v>
      </c>
      <c r="L2330" s="0" t="n">
        <f aca="false">12*Inputs!$B$7*(1-MIN(1,Inputs!$G$7*$D2330)*churn_nonbuyers)*(ic*Inputs!$C$7+fee_wd*Inputs!$E$7*(1-$B2330)+fee_fx*Inputs!$D$7-cost_acc-cost_wd*Inputs!$E$7*(1-$B2330)-cost_fx*Inputs!$D$7)</f>
        <v>321492.662406432</v>
      </c>
      <c r="M2330" s="0" t="n">
        <f aca="false">12*Inputs!$B$8*(1-MIN(1,Inputs!$G$8*$D2330)*churn_nonbuyers)*(ic*Inputs!$C$8+fee_wd*Inputs!$E$8*(1-$B2330)+fee_fx*Inputs!$D$8-cost_acc-cost_wd*Inputs!$E$8*(1-$B2330)-cost_fx*Inputs!$D$8)</f>
        <v>50100.27738336</v>
      </c>
      <c r="N2330" s="0" t="n">
        <f aca="false">K2330+L2330+I2330-fixed</f>
        <v>-86406.6150022843</v>
      </c>
      <c r="O2330" s="0" t="n">
        <f aca="false">K2330+L2330+M2330-fixed</f>
        <v>-204446.178599488</v>
      </c>
      <c r="P2330" s="0" t="n">
        <f aca="false">12*Inputs!$B$6*(1-MIN(1,Inputs!$F$6*$D2330))*(ic*Inputs!$C$6+flat_fee-cost_acc-cost_wd*Inputs!$E$6*$E2330-cost_fx*Inputs!$D$6)+12*Inputs!$B$7*(1-MIN(1,Inputs!$F$7*$D2330))*(ic*Inputs!$C$7+flat_fee-cost_acc-cost_wd*Inputs!$E$7*$E2330-cost_fx*Inputs!$D$7)+12*Inputs!$B$8*(1-MIN(1,Inputs!$F$8*$D2330))*(ic*Inputs!$C$8+flat_fee-cost_acc-cost_wd*Inputs!$E$8*$E2330-cost_fx*Inputs!$D$8)-fixed</f>
        <v>-91541.2575016</v>
      </c>
    </row>
    <row r="2331" customFormat="false" ht="15" hidden="false" customHeight="false" outlineLevel="0" collapsed="false">
      <c r="A2331" s="0" t="n">
        <v>2266</v>
      </c>
      <c r="B2331" s="0" t="n">
        <v>0.150025</v>
      </c>
      <c r="C2331" s="0" t="n">
        <v>1.01227</v>
      </c>
      <c r="D2331" s="0" t="n">
        <v>0.866906</v>
      </c>
      <c r="E2331" s="0" t="n">
        <v>1.128838</v>
      </c>
      <c r="F2331" s="0" t="n">
        <v>0.103025</v>
      </c>
      <c r="G2331" s="0" t="n">
        <f aca="false">12*Inputs!$B$6*(MIN(1,$H$50*$C2331)*(ic*Inputs!$C$6+pS+fee_fx*Inputs!$D$6-cost_acc-cost_wd*Inputs!$E$6*$E2331-cost_fx*Inputs!$D$6-$F2331)+(1-MIN(1,$H$50*$C2331))*(1-MIN(1,Inputs!$G$6*$D2331)*churn_nonbuyers)*(ic*Inputs!$C$6+fee_wd*Inputs!$E$6*(1-$B2331)+fee_fx*Inputs!$D$6-cost_acc-cost_wd*Inputs!$E$6*(1-$B2331)-cost_fx*Inputs!$D$6))</f>
        <v>227241.568030998</v>
      </c>
      <c r="H2331" s="0" t="n">
        <f aca="false">12*Inputs!$B$7*(MIN(1,$H$51*$C2331)*(ic*Inputs!$C$7+pE+fee_fx*Inputs!$D$7-cost_acc-cost_wd*Inputs!$E$7*$E2331-cost_fx*Inputs!$D$7-$F2331)+(1-MIN(1,$H$51*$C2331))*(1-MIN(1,Inputs!$G$7*$D2331)*churn_nonbuyers)*(ic*Inputs!$C$7+fee_wd*Inputs!$E$7*(1-$B2331)+fee_fx*Inputs!$D$7-cost_acc-cost_wd*Inputs!$E$7*(1-$B2331)-cost_fx*Inputs!$D$7))</f>
        <v>421130.411639011</v>
      </c>
      <c r="I2331" s="0" t="n">
        <f aca="false">12*Inputs!$B$8*(MIN(1,$H$52*$C2331)*(ic*Inputs!$C$8+pT-cost_acc-cost_wd*Inputs!$E$8-cost_fx*Inputs!$D$8-cost_ins)+(1-MIN(1,$H$52*$C2331))*(1-MIN(1,Inputs!$G$8*$D2331)*churn_nonbuyers)*(ic*Inputs!$C$8+fee_wd*Inputs!$E$8*(1-$B2331)+fee_fx*Inputs!$D$8-cost_acc-cost_wd*Inputs!$E$8*(1-$B2331)-cost_fx*Inputs!$D$8))</f>
        <v>182484.159583454</v>
      </c>
      <c r="J2331" s="0" t="n">
        <f aca="false">G2331+H2331+I2331-fixed</f>
        <v>130856.139253463</v>
      </c>
      <c r="K2331" s="0" t="n">
        <f aca="false">12*Inputs!$B$6*(1-MIN(1,Inputs!$G$6*$D2331)*churn_nonbuyers)*(ic*Inputs!$C$6+fee_wd*Inputs!$E$6*(1-$B2331)+fee_fx*Inputs!$D$6-cost_acc-cost_wd*Inputs!$E$6*(1-$B2331)-cost_fx*Inputs!$D$6)</f>
        <v>172194.40204308</v>
      </c>
      <c r="L2331" s="0" t="n">
        <f aca="false">12*Inputs!$B$7*(1-MIN(1,Inputs!$G$7*$D2331)*churn_nonbuyers)*(ic*Inputs!$C$7+fee_wd*Inputs!$E$7*(1-$B2331)+fee_fx*Inputs!$D$7-cost_acc-cost_wd*Inputs!$E$7*(1-$B2331)-cost_fx*Inputs!$D$7)</f>
        <v>371672.153737848</v>
      </c>
      <c r="M2331" s="0" t="n">
        <f aca="false">12*Inputs!$B$8*(1-MIN(1,Inputs!$G$8*$D2331)*churn_nonbuyers)*(ic*Inputs!$C$8+fee_wd*Inputs!$E$8*(1-$B2331)+fee_fx*Inputs!$D$8-cost_acc-cost_wd*Inputs!$E$8*(1-$B2331)-cost_fx*Inputs!$D$8)</f>
        <v>125498.05156104</v>
      </c>
      <c r="N2331" s="0" t="n">
        <f aca="false">K2331+L2331+I2331-fixed</f>
        <v>26350.7153643821</v>
      </c>
      <c r="O2331" s="0" t="n">
        <f aca="false">K2331+L2331+M2331-fixed</f>
        <v>-30635.3926580321</v>
      </c>
      <c r="P2331" s="0" t="n">
        <f aca="false">12*Inputs!$B$6*(1-MIN(1,Inputs!$F$6*$D2331))*(ic*Inputs!$C$6+flat_fee-cost_acc-cost_wd*Inputs!$E$6*$E2331-cost_fx*Inputs!$D$6)+12*Inputs!$B$7*(1-MIN(1,Inputs!$F$7*$D2331))*(ic*Inputs!$C$7+flat_fee-cost_acc-cost_wd*Inputs!$E$7*$E2331-cost_fx*Inputs!$D$7)+12*Inputs!$B$8*(1-MIN(1,Inputs!$F$8*$D2331))*(ic*Inputs!$C$8+flat_fee-cost_acc-cost_wd*Inputs!$E$8*$E2331-cost_fx*Inputs!$D$8)-fixed</f>
        <v>85754.0016867201</v>
      </c>
    </row>
    <row r="2332" customFormat="false" ht="15" hidden="false" customHeight="false" outlineLevel="0" collapsed="false">
      <c r="A2332" s="0" t="n">
        <v>2267</v>
      </c>
      <c r="B2332" s="0" t="n">
        <v>0.279381</v>
      </c>
      <c r="C2332" s="0" t="n">
        <v>1.039558</v>
      </c>
      <c r="D2332" s="0" t="n">
        <v>1.269525</v>
      </c>
      <c r="E2332" s="0" t="n">
        <v>1.199839</v>
      </c>
      <c r="F2332" s="0" t="n">
        <v>0.338908</v>
      </c>
      <c r="G2332" s="0" t="n">
        <f aca="false">12*Inputs!$B$6*(MIN(1,$H$50*$C2332)*(ic*Inputs!$C$6+pS+fee_fx*Inputs!$D$6-cost_acc-cost_wd*Inputs!$E$6*$E2332-cost_fx*Inputs!$D$6-$F2332)+(1-MIN(1,$H$50*$C2332))*(1-MIN(1,Inputs!$G$6*$D2332)*churn_nonbuyers)*(ic*Inputs!$C$6+fee_wd*Inputs!$E$6*(1-$B2332)+fee_fx*Inputs!$D$6-cost_acc-cost_wd*Inputs!$E$6*(1-$B2332)-cost_fx*Inputs!$D$6))</f>
        <v>202058.951008695</v>
      </c>
      <c r="H2332" s="0" t="n">
        <f aca="false">12*Inputs!$B$7*(MIN(1,$H$51*$C2332)*(ic*Inputs!$C$7+pE+fee_fx*Inputs!$D$7-cost_acc-cost_wd*Inputs!$E$7*$E2332-cost_fx*Inputs!$D$7-$F2332)+(1-MIN(1,$H$51*$C2332))*(1-MIN(1,Inputs!$G$7*$D2332)*churn_nonbuyers)*(ic*Inputs!$C$7+fee_wd*Inputs!$E$7*(1-$B2332)+fee_fx*Inputs!$D$7-cost_acc-cost_wd*Inputs!$E$7*(1-$B2332)-cost_fx*Inputs!$D$7))</f>
        <v>386676.734154758</v>
      </c>
      <c r="I2332" s="0" t="n">
        <f aca="false">12*Inputs!$B$8*(MIN(1,$H$52*$C2332)*(ic*Inputs!$C$8+pT-cost_acc-cost_wd*Inputs!$E$8-cost_fx*Inputs!$D$8-cost_ins)+(1-MIN(1,$H$52*$C2332))*(1-MIN(1,Inputs!$G$8*$D2332)*churn_nonbuyers)*(ic*Inputs!$C$8+fee_wd*Inputs!$E$8*(1-$B2332)+fee_fx*Inputs!$D$8-cost_acc-cost_wd*Inputs!$E$8*(1-$B2332)-cost_fx*Inputs!$D$8))</f>
        <v>159334.921856106</v>
      </c>
      <c r="J2332" s="0" t="n">
        <f aca="false">G2332+H2332+I2332-fixed</f>
        <v>48070.6070195588</v>
      </c>
      <c r="K2332" s="0" t="n">
        <f aca="false">12*Inputs!$B$6*(1-MIN(1,Inputs!$G$6*$D2332)*churn_nonbuyers)*(ic*Inputs!$C$6+fee_wd*Inputs!$E$6*(1-$B2332)+fee_fx*Inputs!$D$6-cost_acc-cost_wd*Inputs!$E$6*(1-$B2332)-cost_fx*Inputs!$D$6)</f>
        <v>151126.02838098</v>
      </c>
      <c r="L2332" s="0" t="n">
        <f aca="false">12*Inputs!$B$7*(1-MIN(1,Inputs!$G$7*$D2332)*churn_nonbuyers)*(ic*Inputs!$C$7+fee_wd*Inputs!$E$7*(1-$B2332)+fee_fx*Inputs!$D$7-cost_acc-cost_wd*Inputs!$E$7*(1-$B2332)-cost_fx*Inputs!$D$7)</f>
        <v>349145.184228588</v>
      </c>
      <c r="M2332" s="0" t="n">
        <f aca="false">12*Inputs!$B$8*(1-MIN(1,Inputs!$G$8*$D2332)*churn_nonbuyers)*(ic*Inputs!$C$8+fee_wd*Inputs!$E$8*(1-$B2332)+fee_fx*Inputs!$D$8-cost_acc-cost_wd*Inputs!$E$8*(1-$B2332)-cost_fx*Inputs!$D$8)</f>
        <v>34845.92711124</v>
      </c>
      <c r="N2332" s="0" t="n">
        <f aca="false">K2332+L2332+I2332-fixed</f>
        <v>-40393.8655343263</v>
      </c>
      <c r="O2332" s="0" t="n">
        <f aca="false">K2332+L2332+M2332-fixed</f>
        <v>-164882.860279192</v>
      </c>
      <c r="P2332" s="0" t="n">
        <f aca="false">12*Inputs!$B$6*(1-MIN(1,Inputs!$F$6*$D2332))*(ic*Inputs!$C$6+flat_fee-cost_acc-cost_wd*Inputs!$E$6*$E2332-cost_fx*Inputs!$D$6)+12*Inputs!$B$7*(1-MIN(1,Inputs!$F$7*$D2332))*(ic*Inputs!$C$7+flat_fee-cost_acc-cost_wd*Inputs!$E$7*$E2332-cost_fx*Inputs!$D$7)+12*Inputs!$B$8*(1-MIN(1,Inputs!$F$8*$D2332))*(ic*Inputs!$C$8+flat_fee-cost_acc-cost_wd*Inputs!$E$8*$E2332-cost_fx*Inputs!$D$8)-fixed</f>
        <v>-154924.356646</v>
      </c>
    </row>
    <row r="2333" customFormat="false" ht="15" hidden="false" customHeight="false" outlineLevel="0" collapsed="false">
      <c r="A2333" s="0" t="n">
        <v>2268</v>
      </c>
      <c r="B2333" s="0" t="n">
        <v>0.27473</v>
      </c>
      <c r="C2333" s="0" t="n">
        <v>0.776622</v>
      </c>
      <c r="D2333" s="0" t="n">
        <v>0.946463</v>
      </c>
      <c r="E2333" s="0" t="n">
        <v>1.053504</v>
      </c>
      <c r="F2333" s="0" t="n">
        <v>0.230505</v>
      </c>
      <c r="G2333" s="0" t="n">
        <f aca="false">12*Inputs!$B$6*(MIN(1,$H$50*$C2333)*(ic*Inputs!$C$6+pS+fee_fx*Inputs!$D$6-cost_acc-cost_wd*Inputs!$E$6*$E2333-cost_fx*Inputs!$D$6-$F2333)+(1-MIN(1,$H$50*$C2333))*(1-MIN(1,Inputs!$G$6*$D2333)*churn_nonbuyers)*(ic*Inputs!$C$6+fee_wd*Inputs!$E$6*(1-$B2333)+fee_fx*Inputs!$D$6-cost_acc-cost_wd*Inputs!$E$6*(1-$B2333)-cost_fx*Inputs!$D$6))</f>
        <v>196777.650606057</v>
      </c>
      <c r="H2333" s="0" t="n">
        <f aca="false">12*Inputs!$B$7*(MIN(1,$H$51*$C2333)*(ic*Inputs!$C$7+pE+fee_fx*Inputs!$D$7-cost_acc-cost_wd*Inputs!$E$7*$E2333-cost_fx*Inputs!$D$7-$F2333)+(1-MIN(1,$H$51*$C2333))*(1-MIN(1,Inputs!$G$7*$D2333)*churn_nonbuyers)*(ic*Inputs!$C$7+fee_wd*Inputs!$E$7*(1-$B2333)+fee_fx*Inputs!$D$7-cost_acc-cost_wd*Inputs!$E$7*(1-$B2333)-cost_fx*Inputs!$D$7))</f>
        <v>397998.838680163</v>
      </c>
      <c r="I2333" s="0" t="n">
        <f aca="false">12*Inputs!$B$8*(MIN(1,$H$52*$C2333)*(ic*Inputs!$C$8+pT-cost_acc-cost_wd*Inputs!$E$8-cost_fx*Inputs!$D$8-cost_ins)+(1-MIN(1,$H$52*$C2333))*(1-MIN(1,Inputs!$G$8*$D2333)*churn_nonbuyers)*(ic*Inputs!$C$8+fee_wd*Inputs!$E$8*(1-$B2333)+fee_fx*Inputs!$D$8-cost_acc-cost_wd*Inputs!$E$8*(1-$B2333)-cost_fx*Inputs!$D$8))</f>
        <v>160183.972912457</v>
      </c>
      <c r="J2333" s="0" t="n">
        <f aca="false">G2333+H2333+I2333-fixed</f>
        <v>54960.462198677</v>
      </c>
      <c r="K2333" s="0" t="n">
        <f aca="false">12*Inputs!$B$6*(1-MIN(1,Inputs!$G$6*$D2333)*churn_nonbuyers)*(ic*Inputs!$C$6+fee_wd*Inputs!$E$6*(1-$B2333)+fee_fx*Inputs!$D$6-cost_acc-cost_wd*Inputs!$E$6*(1-$B2333)-cost_fx*Inputs!$D$6)</f>
        <v>154370.689775928</v>
      </c>
      <c r="L2333" s="0" t="n">
        <f aca="false">12*Inputs!$B$7*(1-MIN(1,Inputs!$G$7*$D2333)*churn_nonbuyers)*(ic*Inputs!$C$7+fee_wd*Inputs!$E$7*(1-$B2333)+fee_fx*Inputs!$D$7-cost_acc-cost_wd*Inputs!$E$7*(1-$B2333)-cost_fx*Inputs!$D$7)</f>
        <v>353313.757641557</v>
      </c>
      <c r="M2333" s="0" t="n">
        <f aca="false">12*Inputs!$B$8*(1-MIN(1,Inputs!$G$8*$D2333)*churn_nonbuyers)*(ic*Inputs!$C$8+fee_wd*Inputs!$E$8*(1-$B2333)+fee_fx*Inputs!$D$8-cost_acc-cost_wd*Inputs!$E$8*(1-$B2333)-cost_fx*Inputs!$D$8)</f>
        <v>105701.825567664</v>
      </c>
      <c r="N2333" s="0" t="n">
        <f aca="false">K2333+L2333+I2333-fixed</f>
        <v>-32131.5796700583</v>
      </c>
      <c r="O2333" s="0" t="n">
        <f aca="false">K2333+L2333+M2333-fixed</f>
        <v>-86613.7270148512</v>
      </c>
      <c r="P2333" s="0" t="n">
        <f aca="false">12*Inputs!$B$6*(1-MIN(1,Inputs!$F$6*$D2333))*(ic*Inputs!$C$6+flat_fee-cost_acc-cost_wd*Inputs!$E$6*$E2333-cost_fx*Inputs!$D$6)+12*Inputs!$B$7*(1-MIN(1,Inputs!$F$7*$D2333))*(ic*Inputs!$C$7+flat_fee-cost_acc-cost_wd*Inputs!$E$7*$E2333-cost_fx*Inputs!$D$7)+12*Inputs!$B$8*(1-MIN(1,Inputs!$F$8*$D2333))*(ic*Inputs!$C$8+flat_fee-cost_acc-cost_wd*Inputs!$E$8*$E2333-cost_fx*Inputs!$D$8)-fixed</f>
        <v>76861.8188604799</v>
      </c>
    </row>
    <row r="2334" customFormat="false" ht="15" hidden="false" customHeight="false" outlineLevel="0" collapsed="false">
      <c r="A2334" s="0" t="n">
        <v>2269</v>
      </c>
      <c r="B2334" s="0" t="n">
        <v>0.474073</v>
      </c>
      <c r="C2334" s="0" t="n">
        <v>0.862908</v>
      </c>
      <c r="D2334" s="0" t="n">
        <v>1.259227</v>
      </c>
      <c r="E2334" s="0" t="n">
        <v>1.281833</v>
      </c>
      <c r="F2334" s="0" t="n">
        <v>0.159234</v>
      </c>
      <c r="G2334" s="0" t="n">
        <f aca="false">12*Inputs!$B$6*(MIN(1,$H$50*$C2334)*(ic*Inputs!$C$6+pS+fee_fx*Inputs!$D$6-cost_acc-cost_wd*Inputs!$E$6*$E2334-cost_fx*Inputs!$D$6-$F2334)+(1-MIN(1,$H$50*$C2334))*(1-MIN(1,Inputs!$G$6*$D2334)*churn_nonbuyers)*(ic*Inputs!$C$6+fee_wd*Inputs!$E$6*(1-$B2334)+fee_fx*Inputs!$D$6-cost_acc-cost_wd*Inputs!$E$6*(1-$B2334)-cost_fx*Inputs!$D$6))</f>
        <v>170966.425444158</v>
      </c>
      <c r="H2334" s="0" t="n">
        <f aca="false">12*Inputs!$B$7*(MIN(1,$H$51*$C2334)*(ic*Inputs!$C$7+pE+fee_fx*Inputs!$D$7-cost_acc-cost_wd*Inputs!$E$7*$E2334-cost_fx*Inputs!$D$7-$F2334)+(1-MIN(1,$H$51*$C2334))*(1-MIN(1,Inputs!$G$7*$D2334)*churn_nonbuyers)*(ic*Inputs!$C$7+fee_wd*Inputs!$E$7*(1-$B2334)+fee_fx*Inputs!$D$7-cost_acc-cost_wd*Inputs!$E$7*(1-$B2334)-cost_fx*Inputs!$D$7))</f>
        <v>363486.914948214</v>
      </c>
      <c r="I2334" s="0" t="n">
        <f aca="false">12*Inputs!$B$8*(MIN(1,$H$52*$C2334)*(ic*Inputs!$C$8+pT-cost_acc-cost_wd*Inputs!$E$8-cost_fx*Inputs!$D$8-cost_ins)+(1-MIN(1,$H$52*$C2334))*(1-MIN(1,Inputs!$G$8*$D2334)*churn_nonbuyers)*(ic*Inputs!$C$8+fee_wd*Inputs!$E$8*(1-$B2334)+fee_fx*Inputs!$D$8-cost_acc-cost_wd*Inputs!$E$8*(1-$B2334)-cost_fx*Inputs!$D$8))</f>
        <v>138635.492968704</v>
      </c>
      <c r="J2334" s="0" t="n">
        <f aca="false">G2334+H2334+I2334-fixed</f>
        <v>-26911.1666389243</v>
      </c>
      <c r="K2334" s="0" t="n">
        <f aca="false">12*Inputs!$B$6*(1-MIN(1,Inputs!$G$6*$D2334)*churn_nonbuyers)*(ic*Inputs!$C$6+fee_wd*Inputs!$E$6*(1-$B2334)+fee_fx*Inputs!$D$6-cost_acc-cost_wd*Inputs!$E$6*(1-$B2334)-cost_fx*Inputs!$D$6)</f>
        <v>124938.631595311</v>
      </c>
      <c r="L2334" s="0" t="n">
        <f aca="false">12*Inputs!$B$7*(1-MIN(1,Inputs!$G$7*$D2334)*churn_nonbuyers)*(ic*Inputs!$C$7+fee_wd*Inputs!$E$7*(1-$B2334)+fee_fx*Inputs!$D$7-cost_acc-cost_wd*Inputs!$E$7*(1-$B2334)-cost_fx*Inputs!$D$7)</f>
        <v>322280.769261187</v>
      </c>
      <c r="M2334" s="0" t="n">
        <f aca="false">12*Inputs!$B$8*(1-MIN(1,Inputs!$G$8*$D2334)*churn_nonbuyers)*(ic*Inputs!$C$8+fee_wd*Inputs!$E$8*(1-$B2334)+fee_fx*Inputs!$D$8-cost_acc-cost_wd*Inputs!$E$8*(1-$B2334)-cost_fx*Inputs!$D$8)</f>
        <v>35994.3525647856</v>
      </c>
      <c r="N2334" s="0" t="n">
        <f aca="false">K2334+L2334+I2334-fixed</f>
        <v>-114145.106174798</v>
      </c>
      <c r="O2334" s="0" t="n">
        <f aca="false">K2334+L2334+M2334-fixed</f>
        <v>-216786.246578717</v>
      </c>
      <c r="P2334" s="0" t="n">
        <f aca="false">12*Inputs!$B$6*(1-MIN(1,Inputs!$F$6*$D2334))*(ic*Inputs!$C$6+flat_fee-cost_acc-cost_wd*Inputs!$E$6*$E2334-cost_fx*Inputs!$D$6)+12*Inputs!$B$7*(1-MIN(1,Inputs!$F$7*$D2334))*(ic*Inputs!$C$7+flat_fee-cost_acc-cost_wd*Inputs!$E$7*$E2334-cost_fx*Inputs!$D$7)+12*Inputs!$B$8*(1-MIN(1,Inputs!$F$8*$D2334))*(ic*Inputs!$C$8+flat_fee-cost_acc-cost_wd*Inputs!$E$8*$E2334-cost_fx*Inputs!$D$8)-fixed</f>
        <v>-179931.12611416</v>
      </c>
    </row>
    <row r="2335" customFormat="false" ht="15" hidden="false" customHeight="false" outlineLevel="0" collapsed="false">
      <c r="A2335" s="0" t="n">
        <v>2270</v>
      </c>
      <c r="B2335" s="0" t="n">
        <v>0.160532</v>
      </c>
      <c r="C2335" s="0" t="n">
        <v>0.904289</v>
      </c>
      <c r="D2335" s="0" t="n">
        <v>1.594543</v>
      </c>
      <c r="E2335" s="0" t="n">
        <v>1.109647</v>
      </c>
      <c r="F2335" s="0" t="n">
        <v>0.36945</v>
      </c>
      <c r="G2335" s="0" t="n">
        <f aca="false">12*Inputs!$B$6*(MIN(1,$H$50*$C2335)*(ic*Inputs!$C$6+pS+fee_fx*Inputs!$D$6-cost_acc-cost_wd*Inputs!$E$6*$E2335-cost_fx*Inputs!$D$6-$F2335)+(1-MIN(1,$H$50*$C2335))*(1-MIN(1,Inputs!$G$6*$D2335)*churn_nonbuyers)*(ic*Inputs!$C$6+fee_wd*Inputs!$E$6*(1-$B2335)+fee_fx*Inputs!$D$6-cost_acc-cost_wd*Inputs!$E$6*(1-$B2335)-cost_fx*Inputs!$D$6))</f>
        <v>208851.987110841</v>
      </c>
      <c r="H2335" s="0" t="n">
        <f aca="false">12*Inputs!$B$7*(MIN(1,$H$51*$C2335)*(ic*Inputs!$C$7+pE+fee_fx*Inputs!$D$7-cost_acc-cost_wd*Inputs!$E$7*$E2335-cost_fx*Inputs!$D$7-$F2335)+(1-MIN(1,$H$51*$C2335))*(1-MIN(1,Inputs!$G$7*$D2335)*churn_nonbuyers)*(ic*Inputs!$C$7+fee_wd*Inputs!$E$7*(1-$B2335)+fee_fx*Inputs!$D$7-cost_acc-cost_wd*Inputs!$E$7*(1-$B2335)-cost_fx*Inputs!$D$7))</f>
        <v>397740.123490747</v>
      </c>
      <c r="I2335" s="0" t="n">
        <f aca="false">12*Inputs!$B$8*(MIN(1,$H$52*$C2335)*(ic*Inputs!$C$8+pT-cost_acc-cost_wd*Inputs!$E$8-cost_fx*Inputs!$D$8-cost_ins)+(1-MIN(1,$H$52*$C2335))*(1-MIN(1,Inputs!$G$8*$D2335)*churn_nonbuyers)*(ic*Inputs!$C$8+fee_wd*Inputs!$E$8*(1-$B2335)+fee_fx*Inputs!$D$8-cost_acc-cost_wd*Inputs!$E$8*(1-$B2335)-cost_fx*Inputs!$D$8))</f>
        <v>130347.833616</v>
      </c>
      <c r="J2335" s="0" t="n">
        <f aca="false">G2335+H2335+I2335-fixed</f>
        <v>36939.9442175878</v>
      </c>
      <c r="K2335" s="0" t="n">
        <f aca="false">12*Inputs!$B$6*(1-MIN(1,Inputs!$G$6*$D2335)*churn_nonbuyers)*(ic*Inputs!$C$6+fee_wd*Inputs!$E$6*(1-$B2335)+fee_fx*Inputs!$D$6-cost_acc-cost_wd*Inputs!$E$6*(1-$B2335)-cost_fx*Inputs!$D$6)</f>
        <v>164253.419833507</v>
      </c>
      <c r="L2335" s="0" t="n">
        <f aca="false">12*Inputs!$B$7*(1-MIN(1,Inputs!$G$7*$D2335)*churn_nonbuyers)*(ic*Inputs!$C$7+fee_wd*Inputs!$E$7*(1-$B2335)+fee_fx*Inputs!$D$7-cost_acc-cost_wd*Inputs!$E$7*(1-$B2335)-cost_fx*Inputs!$D$7)</f>
        <v>361901.612636104</v>
      </c>
      <c r="M2335" s="0" t="n">
        <f aca="false">12*Inputs!$B$8*(1-MIN(1,Inputs!$G$8*$D2335)*churn_nonbuyers)*(ic*Inputs!$C$8+fee_wd*Inputs!$E$8*(1-$B2335)+fee_fx*Inputs!$D$8-cost_acc-cost_wd*Inputs!$E$8*(1-$B2335)-cost_fx*Inputs!$D$8)</f>
        <v>0</v>
      </c>
      <c r="N2335" s="0" t="n">
        <f aca="false">K2335+L2335+I2335-fixed</f>
        <v>-43497.1339143884</v>
      </c>
      <c r="O2335" s="0" t="n">
        <f aca="false">K2335+L2335+M2335-fixed</f>
        <v>-173844.967530388</v>
      </c>
      <c r="P2335" s="0" t="n">
        <f aca="false">12*Inputs!$B$6*(1-MIN(1,Inputs!$F$6*$D2335))*(ic*Inputs!$C$6+flat_fee-cost_acc-cost_wd*Inputs!$E$6*$E2335-cost_fx*Inputs!$D$6)+12*Inputs!$B$7*(1-MIN(1,Inputs!$F$7*$D2335))*(ic*Inputs!$C$7+flat_fee-cost_acc-cost_wd*Inputs!$E$7*$E2335-cost_fx*Inputs!$D$7)+12*Inputs!$B$8*(1-MIN(1,Inputs!$F$8*$D2335))*(ic*Inputs!$C$8+flat_fee-cost_acc-cost_wd*Inputs!$E$8*$E2335-cost_fx*Inputs!$D$8)-fixed</f>
        <v>-296529.38338696</v>
      </c>
    </row>
    <row r="2336" customFormat="false" ht="15" hidden="false" customHeight="false" outlineLevel="0" collapsed="false">
      <c r="A2336" s="0" t="n">
        <v>2271</v>
      </c>
      <c r="B2336" s="0" t="n">
        <v>0.166886</v>
      </c>
      <c r="C2336" s="0" t="n">
        <v>0.882711</v>
      </c>
      <c r="D2336" s="0" t="n">
        <v>1.033995</v>
      </c>
      <c r="E2336" s="0" t="n">
        <v>1.353706</v>
      </c>
      <c r="F2336" s="0" t="n">
        <v>0.15877</v>
      </c>
      <c r="G2336" s="0" t="n">
        <f aca="false">12*Inputs!$B$6*(MIN(1,$H$50*$C2336)*(ic*Inputs!$C$6+pS+fee_fx*Inputs!$D$6-cost_acc-cost_wd*Inputs!$E$6*$E2336-cost_fx*Inputs!$D$6-$F2336)+(1-MIN(1,$H$50*$C2336))*(1-MIN(1,Inputs!$G$6*$D2336)*churn_nonbuyers)*(ic*Inputs!$C$6+fee_wd*Inputs!$E$6*(1-$B2336)+fee_fx*Inputs!$D$6-cost_acc-cost_wd*Inputs!$E$6*(1-$B2336)-cost_fx*Inputs!$D$6))</f>
        <v>210951.702468099</v>
      </c>
      <c r="H2336" s="0" t="n">
        <f aca="false">12*Inputs!$B$7*(MIN(1,$H$51*$C2336)*(ic*Inputs!$C$7+pE+fee_fx*Inputs!$D$7-cost_acc-cost_wd*Inputs!$E$7*$E2336-cost_fx*Inputs!$D$7-$F2336)+(1-MIN(1,$H$51*$C2336))*(1-MIN(1,Inputs!$G$7*$D2336)*churn_nonbuyers)*(ic*Inputs!$C$7+fee_wd*Inputs!$E$7*(1-$B2336)+fee_fx*Inputs!$D$7-cost_acc-cost_wd*Inputs!$E$7*(1-$B2336)-cost_fx*Inputs!$D$7))</f>
        <v>386340.156958894</v>
      </c>
      <c r="I2336" s="0" t="n">
        <f aca="false">12*Inputs!$B$8*(MIN(1,$H$52*$C2336)*(ic*Inputs!$C$8+pT-cost_acc-cost_wd*Inputs!$E$8-cost_fx*Inputs!$D$8-cost_ins)+(1-MIN(1,$H$52*$C2336))*(1-MIN(1,Inputs!$G$8*$D2336)*churn_nonbuyers)*(ic*Inputs!$C$8+fee_wd*Inputs!$E$8*(1-$B2336)+fee_fx*Inputs!$D$8-cost_acc-cost_wd*Inputs!$E$8*(1-$B2336)-cost_fx*Inputs!$D$8))</f>
        <v>160839.680129601</v>
      </c>
      <c r="J2336" s="0" t="n">
        <f aca="false">G2336+H2336+I2336-fixed</f>
        <v>58131.5395565941</v>
      </c>
      <c r="K2336" s="0" t="n">
        <f aca="false">12*Inputs!$B$6*(1-MIN(1,Inputs!$G$6*$D2336)*churn_nonbuyers)*(ic*Inputs!$C$6+fee_wd*Inputs!$E$6*(1-$B2336)+fee_fx*Inputs!$D$6-cost_acc-cost_wd*Inputs!$E$6*(1-$B2336)-cost_fx*Inputs!$D$6)</f>
        <v>168388.173284904</v>
      </c>
      <c r="L2336" s="0" t="n">
        <f aca="false">12*Inputs!$B$7*(1-MIN(1,Inputs!$G$7*$D2336)*churn_nonbuyers)*(ic*Inputs!$C$7+fee_wd*Inputs!$E$7*(1-$B2336)+fee_fx*Inputs!$D$7-cost_acc-cost_wd*Inputs!$E$7*(1-$B2336)-cost_fx*Inputs!$D$7)</f>
        <v>367406.668610942</v>
      </c>
      <c r="M2336" s="0" t="n">
        <f aca="false">12*Inputs!$B$8*(1-MIN(1,Inputs!$G$8*$D2336)*churn_nonbuyers)*(ic*Inputs!$C$8+fee_wd*Inputs!$E$8*(1-$B2336)+fee_fx*Inputs!$D$8-cost_acc-cost_wd*Inputs!$E$8*(1-$B2336)-cost_fx*Inputs!$D$8)</f>
        <v>87940.286529552</v>
      </c>
      <c r="N2336" s="0" t="n">
        <f aca="false">K2336+L2336+I2336-fixed</f>
        <v>-3365.47797455266</v>
      </c>
      <c r="O2336" s="0" t="n">
        <f aca="false">K2336+L2336+M2336-fixed</f>
        <v>-76264.8715746016</v>
      </c>
      <c r="P2336" s="0" t="n">
        <f aca="false">12*Inputs!$B$6*(1-MIN(1,Inputs!$F$6*$D2336))*(ic*Inputs!$C$6+flat_fee-cost_acc-cost_wd*Inputs!$E$6*$E2336-cost_fx*Inputs!$D$6)+12*Inputs!$B$7*(1-MIN(1,Inputs!$F$7*$D2336))*(ic*Inputs!$C$7+flat_fee-cost_acc-cost_wd*Inputs!$E$7*$E2336-cost_fx*Inputs!$D$7)+12*Inputs!$B$8*(1-MIN(1,Inputs!$F$8*$D2336))*(ic*Inputs!$C$8+flat_fee-cost_acc-cost_wd*Inputs!$E$8*$E2336-cost_fx*Inputs!$D$8)-fixed</f>
        <v>-98613.9078472001</v>
      </c>
    </row>
    <row r="2337" customFormat="false" ht="15" hidden="false" customHeight="false" outlineLevel="0" collapsed="false">
      <c r="A2337" s="0" t="n">
        <v>2272</v>
      </c>
      <c r="B2337" s="0" t="n">
        <v>0.506686</v>
      </c>
      <c r="C2337" s="0" t="n">
        <v>0.996027</v>
      </c>
      <c r="D2337" s="0" t="n">
        <v>1.082651</v>
      </c>
      <c r="E2337" s="0" t="n">
        <v>1.178897</v>
      </c>
      <c r="F2337" s="0" t="n">
        <v>0.389673</v>
      </c>
      <c r="G2337" s="0" t="n">
        <f aca="false">12*Inputs!$B$6*(MIN(1,$H$50*$C2337)*(ic*Inputs!$C$6+pS+fee_fx*Inputs!$D$6-cost_acc-cost_wd*Inputs!$E$6*$E2337-cost_fx*Inputs!$D$6-$F2337)+(1-MIN(1,$H$50*$C2337))*(1-MIN(1,Inputs!$G$6*$D2337)*churn_nonbuyers)*(ic*Inputs!$C$6+fee_wd*Inputs!$E$6*(1-$B2337)+fee_fx*Inputs!$D$6-cost_acc-cost_wd*Inputs!$E$6*(1-$B2337)-cost_fx*Inputs!$D$6))</f>
        <v>172136.314771992</v>
      </c>
      <c r="H2337" s="0" t="n">
        <f aca="false">12*Inputs!$B$7*(MIN(1,$H$51*$C2337)*(ic*Inputs!$C$7+pE+fee_fx*Inputs!$D$7-cost_acc-cost_wd*Inputs!$E$7*$E2337-cost_fx*Inputs!$D$7-$F2337)+(1-MIN(1,$H$51*$C2337))*(1-MIN(1,Inputs!$G$7*$D2337)*churn_nonbuyers)*(ic*Inputs!$C$7+fee_wd*Inputs!$E$7*(1-$B2337)+fee_fx*Inputs!$D$7-cost_acc-cost_wd*Inputs!$E$7*(1-$B2337)-cost_fx*Inputs!$D$7))</f>
        <v>366768.160110228</v>
      </c>
      <c r="I2337" s="0" t="n">
        <f aca="false">12*Inputs!$B$8*(MIN(1,$H$52*$C2337)*(ic*Inputs!$C$8+pT-cost_acc-cost_wd*Inputs!$E$8-cost_fx*Inputs!$D$8-cost_ins)+(1-MIN(1,$H$52*$C2337))*(1-MIN(1,Inputs!$G$8*$D2337)*churn_nonbuyers)*(ic*Inputs!$C$8+fee_wd*Inputs!$E$8*(1-$B2337)+fee_fx*Inputs!$D$8-cost_acc-cost_wd*Inputs!$E$8*(1-$B2337)-cost_fx*Inputs!$D$8))</f>
        <v>165718.761876332</v>
      </c>
      <c r="J2337" s="0" t="n">
        <f aca="false">G2337+H2337+I2337-fixed</f>
        <v>4623.23675855156</v>
      </c>
      <c r="K2337" s="0" t="n">
        <f aca="false">12*Inputs!$B$6*(1-MIN(1,Inputs!$G$6*$D2337)*churn_nonbuyers)*(ic*Inputs!$C$6+fee_wd*Inputs!$E$6*(1-$B2337)+fee_fx*Inputs!$D$6-cost_acc-cost_wd*Inputs!$E$6*(1-$B2337)-cost_fx*Inputs!$D$6)</f>
        <v>121673.755473019</v>
      </c>
      <c r="L2337" s="0" t="n">
        <f aca="false">12*Inputs!$B$7*(1-MIN(1,Inputs!$G$7*$D2337)*churn_nonbuyers)*(ic*Inputs!$C$7+fee_wd*Inputs!$E$7*(1-$B2337)+fee_fx*Inputs!$D$7-cost_acc-cost_wd*Inputs!$E$7*(1-$B2337)-cost_fx*Inputs!$D$7)</f>
        <v>319511.266435811</v>
      </c>
      <c r="M2337" s="0" t="n">
        <f aca="false">12*Inputs!$B$8*(1-MIN(1,Inputs!$G$8*$D2337)*churn_nonbuyers)*(ic*Inputs!$C$8+fee_wd*Inputs!$E$8*(1-$B2337)+fee_fx*Inputs!$D$8-cost_acc-cost_wd*Inputs!$E$8*(1-$B2337)-cost_fx*Inputs!$D$8)</f>
        <v>73146.7254340896</v>
      </c>
      <c r="N2337" s="0" t="n">
        <f aca="false">K2337+L2337+I2337-fixed</f>
        <v>-93096.2162148377</v>
      </c>
      <c r="O2337" s="0" t="n">
        <f aca="false">K2337+L2337+M2337-fixed</f>
        <v>-185668.25265708</v>
      </c>
      <c r="P2337" s="0" t="n">
        <f aca="false">12*Inputs!$B$6*(1-MIN(1,Inputs!$F$6*$D2337))*(ic*Inputs!$C$6+flat_fee-cost_acc-cost_wd*Inputs!$E$6*$E2337-cost_fx*Inputs!$D$6)+12*Inputs!$B$7*(1-MIN(1,Inputs!$F$7*$D2337))*(ic*Inputs!$C$7+flat_fee-cost_acc-cost_wd*Inputs!$E$7*$E2337-cost_fx*Inputs!$D$7)+12*Inputs!$B$8*(1-MIN(1,Inputs!$F$8*$D2337))*(ic*Inputs!$C$8+flat_fee-cost_acc-cost_wd*Inputs!$E$8*$E2337-cost_fx*Inputs!$D$8)-fixed</f>
        <v>-49872.0733007201</v>
      </c>
    </row>
    <row r="2338" customFormat="false" ht="15" hidden="false" customHeight="false" outlineLevel="0" collapsed="false">
      <c r="A2338" s="0" t="n">
        <v>2273</v>
      </c>
      <c r="B2338" s="0" t="n">
        <v>0.118934</v>
      </c>
      <c r="C2338" s="0" t="n">
        <v>0.963</v>
      </c>
      <c r="D2338" s="0" t="n">
        <v>0.971271</v>
      </c>
      <c r="E2338" s="0" t="n">
        <v>1.110301</v>
      </c>
      <c r="F2338" s="0" t="n">
        <v>0.09577</v>
      </c>
      <c r="G2338" s="0" t="n">
        <f aca="false">12*Inputs!$B$6*(MIN(1,$H$50*$C2338)*(ic*Inputs!$C$6+pS+fee_fx*Inputs!$D$6-cost_acc-cost_wd*Inputs!$E$6*$E2338-cost_fx*Inputs!$D$6-$F2338)+(1-MIN(1,$H$50*$C2338))*(1-MIN(1,Inputs!$G$6*$D2338)*churn_nonbuyers)*(ic*Inputs!$C$6+fee_wd*Inputs!$E$6*(1-$B2338)+fee_fx*Inputs!$D$6-cost_acc-cost_wd*Inputs!$E$6*(1-$B2338)-cost_fx*Inputs!$D$6))</f>
        <v>228199.138724379</v>
      </c>
      <c r="H2338" s="0" t="n">
        <f aca="false">12*Inputs!$B$7*(MIN(1,$H$51*$C2338)*(ic*Inputs!$C$7+pE+fee_fx*Inputs!$D$7-cost_acc-cost_wd*Inputs!$E$7*$E2338-cost_fx*Inputs!$D$7-$F2338)+(1-MIN(1,$H$51*$C2338))*(1-MIN(1,Inputs!$G$7*$D2338)*churn_nonbuyers)*(ic*Inputs!$C$7+fee_wd*Inputs!$E$7*(1-$B2338)+fee_fx*Inputs!$D$7-cost_acc-cost_wd*Inputs!$E$7*(1-$B2338)-cost_fx*Inputs!$D$7))</f>
        <v>423119.799088889</v>
      </c>
      <c r="I2338" s="0" t="n">
        <f aca="false">12*Inputs!$B$8*(MIN(1,$H$52*$C2338)*(ic*Inputs!$C$8+pT-cost_acc-cost_wd*Inputs!$E$8-cost_fx*Inputs!$D$8-cost_ins)+(1-MIN(1,$H$52*$C2338))*(1-MIN(1,Inputs!$G$8*$D2338)*churn_nonbuyers)*(ic*Inputs!$C$8+fee_wd*Inputs!$E$8*(1-$B2338)+fee_fx*Inputs!$D$8-cost_acc-cost_wd*Inputs!$E$8*(1-$B2338)-cost_fx*Inputs!$D$8))</f>
        <v>172266.440340041</v>
      </c>
      <c r="J2338" s="0" t="n">
        <f aca="false">G2338+H2338+I2338-fixed</f>
        <v>123585.378153309</v>
      </c>
      <c r="K2338" s="0" t="n">
        <f aca="false">12*Inputs!$B$6*(1-MIN(1,Inputs!$G$6*$D2338)*churn_nonbuyers)*(ic*Inputs!$C$6+fee_wd*Inputs!$E$6*(1-$B2338)+fee_fx*Inputs!$D$6-cost_acc-cost_wd*Inputs!$E$6*(1-$B2338)-cost_fx*Inputs!$D$6)</f>
        <v>175514.815764821</v>
      </c>
      <c r="L2338" s="0" t="n">
        <f aca="false">12*Inputs!$B$7*(1-MIN(1,Inputs!$G$7*$D2338)*churn_nonbuyers)*(ic*Inputs!$C$7+fee_wd*Inputs!$E$7*(1-$B2338)+fee_fx*Inputs!$D$7-cost_acc-cost_wd*Inputs!$E$7*(1-$B2338)-cost_fx*Inputs!$D$7)</f>
        <v>374824.044050892</v>
      </c>
      <c r="M2338" s="0" t="n">
        <f aca="false">12*Inputs!$B$8*(1-MIN(1,Inputs!$G$8*$D2338)*churn_nonbuyers)*(ic*Inputs!$C$8+fee_wd*Inputs!$E$8*(1-$B2338)+fee_fx*Inputs!$D$8-cost_acc-cost_wd*Inputs!$E$8*(1-$B2338)-cost_fx*Inputs!$D$8)</f>
        <v>102656.54599583</v>
      </c>
      <c r="N2338" s="0" t="n">
        <f aca="false">K2338+L2338+I2338-fixed</f>
        <v>22605.3001557544</v>
      </c>
      <c r="O2338" s="0" t="n">
        <f aca="false">K2338+L2338+M2338-fixed</f>
        <v>-47004.5941884563</v>
      </c>
      <c r="P2338" s="0" t="n">
        <f aca="false">12*Inputs!$B$6*(1-MIN(1,Inputs!$F$6*$D2338))*(ic*Inputs!$C$6+flat_fee-cost_acc-cost_wd*Inputs!$E$6*$E2338-cost_fx*Inputs!$D$6)+12*Inputs!$B$7*(1-MIN(1,Inputs!$F$7*$D2338))*(ic*Inputs!$C$7+flat_fee-cost_acc-cost_wd*Inputs!$E$7*$E2338-cost_fx*Inputs!$D$7)+12*Inputs!$B$8*(1-MIN(1,Inputs!$F$8*$D2338))*(ic*Inputs!$C$8+flat_fee-cost_acc-cost_wd*Inputs!$E$8*$E2338-cost_fx*Inputs!$D$8)-fixed</f>
        <v>38262.5345290401</v>
      </c>
    </row>
    <row r="2339" customFormat="false" ht="15" hidden="false" customHeight="false" outlineLevel="0" collapsed="false">
      <c r="A2339" s="0" t="n">
        <v>2274</v>
      </c>
      <c r="B2339" s="0" t="n">
        <v>0.419868</v>
      </c>
      <c r="C2339" s="0" t="n">
        <v>1.011686</v>
      </c>
      <c r="D2339" s="0" t="n">
        <v>0.919482</v>
      </c>
      <c r="E2339" s="0" t="n">
        <v>1.424464</v>
      </c>
      <c r="F2339" s="0" t="n">
        <v>0.28464</v>
      </c>
      <c r="G2339" s="0" t="n">
        <f aca="false">12*Inputs!$B$6*(MIN(1,$H$50*$C2339)*(ic*Inputs!$C$6+pS+fee_fx*Inputs!$D$6-cost_acc-cost_wd*Inputs!$E$6*$E2339-cost_fx*Inputs!$D$6-$F2339)+(1-MIN(1,$H$50*$C2339))*(1-MIN(1,Inputs!$G$6*$D2339)*churn_nonbuyers)*(ic*Inputs!$C$6+fee_wd*Inputs!$E$6*(1-$B2339)+fee_fx*Inputs!$D$6-cost_acc-cost_wd*Inputs!$E$6*(1-$B2339)-cost_fx*Inputs!$D$6))</f>
        <v>181580.179533231</v>
      </c>
      <c r="H2339" s="0" t="n">
        <f aca="false">12*Inputs!$B$7*(MIN(1,$H$51*$C2339)*(ic*Inputs!$C$7+pE+fee_fx*Inputs!$D$7-cost_acc-cost_wd*Inputs!$E$7*$E2339-cost_fx*Inputs!$D$7-$F2339)+(1-MIN(1,$H$51*$C2339))*(1-MIN(1,Inputs!$G$7*$D2339)*churn_nonbuyers)*(ic*Inputs!$C$7+fee_wd*Inputs!$E$7*(1-$B2339)+fee_fx*Inputs!$D$7-cost_acc-cost_wd*Inputs!$E$7*(1-$B2339)-cost_fx*Inputs!$D$7))</f>
        <v>353211.500055533</v>
      </c>
      <c r="I2339" s="0" t="n">
        <f aca="false">12*Inputs!$B$8*(MIN(1,$H$52*$C2339)*(ic*Inputs!$C$8+pT-cost_acc-cost_wd*Inputs!$E$8-cost_fx*Inputs!$D$8-cost_ins)+(1-MIN(1,$H$52*$C2339))*(1-MIN(1,Inputs!$G$8*$D2339)*churn_nonbuyers)*(ic*Inputs!$C$8+fee_wd*Inputs!$E$8*(1-$B2339)+fee_fx*Inputs!$D$8-cost_acc-cost_wd*Inputs!$E$8*(1-$B2339)-cost_fx*Inputs!$D$8))</f>
        <v>177676.144940686</v>
      </c>
      <c r="J2339" s="0" t="n">
        <f aca="false">G2339+H2339+I2339-fixed</f>
        <v>12467.8245294495</v>
      </c>
      <c r="K2339" s="0" t="n">
        <f aca="false">12*Inputs!$B$6*(1-MIN(1,Inputs!$G$6*$D2339)*churn_nonbuyers)*(ic*Inputs!$C$6+fee_wd*Inputs!$E$6*(1-$B2339)+fee_fx*Inputs!$D$6-cost_acc-cost_wd*Inputs!$E$6*(1-$B2339)-cost_fx*Inputs!$D$6)</f>
        <v>134650.269132307</v>
      </c>
      <c r="L2339" s="0" t="n">
        <f aca="false">12*Inputs!$B$7*(1-MIN(1,Inputs!$G$7*$D2339)*churn_nonbuyers)*(ic*Inputs!$C$7+fee_wd*Inputs!$E$7*(1-$B2339)+fee_fx*Inputs!$D$7-cost_acc-cost_wd*Inputs!$E$7*(1-$B2339)-cost_fx*Inputs!$D$7)</f>
        <v>333284.737543384</v>
      </c>
      <c r="M2339" s="0" t="n">
        <f aca="false">12*Inputs!$B$8*(1-MIN(1,Inputs!$G$8*$D2339)*churn_nonbuyers)*(ic*Inputs!$C$8+fee_wd*Inputs!$E$8*(1-$B2339)+fee_fx*Inputs!$D$8-cost_acc-cost_wd*Inputs!$E$8*(1-$B2339)-cost_fx*Inputs!$D$8)</f>
        <v>109134.740537434</v>
      </c>
      <c r="N2339" s="0" t="n">
        <f aca="false">K2339+L2339+I2339-fixed</f>
        <v>-54388.8483836227</v>
      </c>
      <c r="O2339" s="0" t="n">
        <f aca="false">K2339+L2339+M2339-fixed</f>
        <v>-122930.252786875</v>
      </c>
      <c r="P2339" s="0" t="n">
        <f aca="false">12*Inputs!$B$6*(1-MIN(1,Inputs!$F$6*$D2339))*(ic*Inputs!$C$6+flat_fee-cost_acc-cost_wd*Inputs!$E$6*$E2339-cost_fx*Inputs!$D$6)+12*Inputs!$B$7*(1-MIN(1,Inputs!$F$7*$D2339))*(ic*Inputs!$C$7+flat_fee-cost_acc-cost_wd*Inputs!$E$7*$E2339-cost_fx*Inputs!$D$7)+12*Inputs!$B$8*(1-MIN(1,Inputs!$F$8*$D2339))*(ic*Inputs!$C$8+flat_fee-cost_acc-cost_wd*Inputs!$E$8*$E2339-cost_fx*Inputs!$D$8)-fixed</f>
        <v>-75692.57146048</v>
      </c>
    </row>
    <row r="2340" customFormat="false" ht="15" hidden="false" customHeight="false" outlineLevel="0" collapsed="false">
      <c r="A2340" s="0" t="n">
        <v>2275</v>
      </c>
      <c r="B2340" s="0" t="n">
        <v>0.469774</v>
      </c>
      <c r="C2340" s="0" t="n">
        <v>1.127825</v>
      </c>
      <c r="D2340" s="0" t="n">
        <v>1.354135</v>
      </c>
      <c r="E2340" s="0" t="n">
        <v>1.377183</v>
      </c>
      <c r="F2340" s="0" t="n">
        <v>0.228076</v>
      </c>
      <c r="G2340" s="0" t="n">
        <f aca="false">12*Inputs!$B$6*(MIN(1,$H$50*$C2340)*(ic*Inputs!$C$6+pS+fee_fx*Inputs!$D$6-cost_acc-cost_wd*Inputs!$E$6*$E2340-cost_fx*Inputs!$D$6-$F2340)+(1-MIN(1,$H$50*$C2340))*(1-MIN(1,Inputs!$G$6*$D2340)*churn_nonbuyers)*(ic*Inputs!$C$6+fee_wd*Inputs!$E$6*(1-$B2340)+fee_fx*Inputs!$D$6-cost_acc-cost_wd*Inputs!$E$6*(1-$B2340)-cost_fx*Inputs!$D$6))</f>
        <v>180780.076630613</v>
      </c>
      <c r="H2340" s="0" t="n">
        <f aca="false">12*Inputs!$B$7*(MIN(1,$H$51*$C2340)*(ic*Inputs!$C$7+pE+fee_fx*Inputs!$D$7-cost_acc-cost_wd*Inputs!$E$7*$E2340-cost_fx*Inputs!$D$7-$F2340)+(1-MIN(1,$H$51*$C2340))*(1-MIN(1,Inputs!$G$7*$D2340)*churn_nonbuyers)*(ic*Inputs!$C$7+fee_wd*Inputs!$E$7*(1-$B2340)+fee_fx*Inputs!$D$7-cost_acc-cost_wd*Inputs!$E$7*(1-$B2340)-cost_fx*Inputs!$D$7))</f>
        <v>359079.405833002</v>
      </c>
      <c r="I2340" s="0" t="n">
        <f aca="false">12*Inputs!$B$8*(MIN(1,$H$52*$C2340)*(ic*Inputs!$C$8+pT-cost_acc-cost_wd*Inputs!$E$8-cost_fx*Inputs!$D$8-cost_ins)+(1-MIN(1,$H$52*$C2340))*(1-MIN(1,Inputs!$G$8*$D2340)*churn_nonbuyers)*(ic*Inputs!$C$8+fee_wd*Inputs!$E$8*(1-$B2340)+fee_fx*Inputs!$D$8-cost_acc-cost_wd*Inputs!$E$8*(1-$B2340)-cost_fx*Inputs!$D$8))</f>
        <v>165902.262252636</v>
      </c>
      <c r="J2340" s="0" t="n">
        <f aca="false">G2340+H2340+I2340-fixed</f>
        <v>5761.74471625034</v>
      </c>
      <c r="K2340" s="0" t="n">
        <f aca="false">12*Inputs!$B$6*(1-MIN(1,Inputs!$G$6*$D2340)*churn_nonbuyers)*(ic*Inputs!$C$6+fee_wd*Inputs!$E$6*(1-$B2340)+fee_fx*Inputs!$D$6-cost_acc-cost_wd*Inputs!$E$6*(1-$B2340)-cost_fx*Inputs!$D$6)</f>
        <v>124883.052591528</v>
      </c>
      <c r="L2340" s="0" t="n">
        <f aca="false">12*Inputs!$B$7*(1-MIN(1,Inputs!$G$7*$D2340)*churn_nonbuyers)*(ic*Inputs!$C$7+fee_wd*Inputs!$E$7*(1-$B2340)+fee_fx*Inputs!$D$7-cost_acc-cost_wd*Inputs!$E$7*(1-$B2340)-cost_fx*Inputs!$D$7)</f>
        <v>321921.040674917</v>
      </c>
      <c r="M2340" s="0" t="n">
        <f aca="false">12*Inputs!$B$8*(1-MIN(1,Inputs!$G$8*$D2340)*churn_nonbuyers)*(ic*Inputs!$C$8+fee_wd*Inputs!$E$8*(1-$B2340)+fee_fx*Inputs!$D$8-cost_acc-cost_wd*Inputs!$E$8*(1-$B2340)-cost_fx*Inputs!$D$8)</f>
        <v>15832.300360464</v>
      </c>
      <c r="N2340" s="0" t="n">
        <f aca="false">K2340+L2340+I2340-fixed</f>
        <v>-87293.6444809194</v>
      </c>
      <c r="O2340" s="0" t="n">
        <f aca="false">K2340+L2340+M2340-fixed</f>
        <v>-237363.606373091</v>
      </c>
      <c r="P2340" s="0" t="n">
        <f aca="false">12*Inputs!$B$6*(1-MIN(1,Inputs!$F$6*$D2340))*(ic*Inputs!$C$6+flat_fee-cost_acc-cost_wd*Inputs!$E$6*$E2340-cost_fx*Inputs!$D$6)+12*Inputs!$B$7*(1-MIN(1,Inputs!$F$7*$D2340))*(ic*Inputs!$C$7+flat_fee-cost_acc-cost_wd*Inputs!$E$7*$E2340-cost_fx*Inputs!$D$7)+12*Inputs!$B$8*(1-MIN(1,Inputs!$F$8*$D2340))*(ic*Inputs!$C$8+flat_fee-cost_acc-cost_wd*Inputs!$E$8*$E2340-cost_fx*Inputs!$D$8)-fixed</f>
        <v>-260120.0098708</v>
      </c>
    </row>
    <row r="2341" customFormat="false" ht="15" hidden="false" customHeight="false" outlineLevel="0" collapsed="false">
      <c r="A2341" s="0" t="n">
        <v>2276</v>
      </c>
      <c r="B2341" s="0" t="n">
        <v>0.284281</v>
      </c>
      <c r="C2341" s="0" t="n">
        <v>0.918319</v>
      </c>
      <c r="D2341" s="0" t="n">
        <v>1.420508</v>
      </c>
      <c r="E2341" s="0" t="n">
        <v>1.311002</v>
      </c>
      <c r="F2341" s="0" t="n">
        <v>0.341583</v>
      </c>
      <c r="G2341" s="0" t="n">
        <f aca="false">12*Inputs!$B$6*(MIN(1,$H$50*$C2341)*(ic*Inputs!$C$6+pS+fee_fx*Inputs!$D$6-cost_acc-cost_wd*Inputs!$E$6*$E2341-cost_fx*Inputs!$D$6-$F2341)+(1-MIN(1,$H$50*$C2341))*(1-MIN(1,Inputs!$G$6*$D2341)*churn_nonbuyers)*(ic*Inputs!$C$6+fee_wd*Inputs!$E$6*(1-$B2341)+fee_fx*Inputs!$D$6-cost_acc-cost_wd*Inputs!$E$6*(1-$B2341)-cost_fx*Inputs!$D$6))</f>
        <v>191974.246600452</v>
      </c>
      <c r="H2341" s="0" t="n">
        <f aca="false">12*Inputs!$B$7*(MIN(1,$H$51*$C2341)*(ic*Inputs!$C$7+pE+fee_fx*Inputs!$D$7-cost_acc-cost_wd*Inputs!$E$7*$E2341-cost_fx*Inputs!$D$7-$F2341)+(1-MIN(1,$H$51*$C2341))*(1-MIN(1,Inputs!$G$7*$D2341)*churn_nonbuyers)*(ic*Inputs!$C$7+fee_wd*Inputs!$E$7*(1-$B2341)+fee_fx*Inputs!$D$7-cost_acc-cost_wd*Inputs!$E$7*(1-$B2341)-cost_fx*Inputs!$D$7))</f>
        <v>368930.586000225</v>
      </c>
      <c r="I2341" s="0" t="n">
        <f aca="false">12*Inputs!$B$8*(MIN(1,$H$52*$C2341)*(ic*Inputs!$C$8+pT-cost_acc-cost_wd*Inputs!$E$8-cost_fx*Inputs!$D$8-cost_ins)+(1-MIN(1,$H$52*$C2341))*(1-MIN(1,Inputs!$G$8*$D2341)*churn_nonbuyers)*(ic*Inputs!$C$8+fee_wd*Inputs!$E$8*(1-$B2341)+fee_fx*Inputs!$D$8-cost_acc-cost_wd*Inputs!$E$8*(1-$B2341)-cost_fx*Inputs!$D$8))</f>
        <v>133000.702096163</v>
      </c>
      <c r="J2341" s="0" t="n">
        <f aca="false">G2341+H2341+I2341-fixed</f>
        <v>-6094.46530316037</v>
      </c>
      <c r="K2341" s="0" t="n">
        <f aca="false">12*Inputs!$B$6*(1-MIN(1,Inputs!$G$6*$D2341)*churn_nonbuyers)*(ic*Inputs!$C$6+fee_wd*Inputs!$E$6*(1-$B2341)+fee_fx*Inputs!$D$6-cost_acc-cost_wd*Inputs!$E$6*(1-$B2341)-cost_fx*Inputs!$D$6)</f>
        <v>149252.344090186</v>
      </c>
      <c r="L2341" s="0" t="n">
        <f aca="false">12*Inputs!$B$7*(1-MIN(1,Inputs!$G$7*$D2341)*churn_nonbuyers)*(ic*Inputs!$C$7+fee_wd*Inputs!$E$7*(1-$B2341)+fee_fx*Inputs!$D$7-cost_acc-cost_wd*Inputs!$E$7*(1-$B2341)-cost_fx*Inputs!$D$7)</f>
        <v>346825.588470111</v>
      </c>
      <c r="M2341" s="0" t="n">
        <f aca="false">12*Inputs!$B$8*(1-MIN(1,Inputs!$G$8*$D2341)*churn_nonbuyers)*(ic*Inputs!$C$8+fee_wd*Inputs!$E$8*(1-$B2341)+fee_fx*Inputs!$D$8-cost_acc-cost_wd*Inputs!$E$8*(1-$B2341)-cost_fx*Inputs!$D$8)</f>
        <v>1765.3115675328</v>
      </c>
      <c r="N2341" s="0" t="n">
        <f aca="false">K2341+L2341+I2341-fixed</f>
        <v>-70921.3653435397</v>
      </c>
      <c r="O2341" s="0" t="n">
        <f aca="false">K2341+L2341+M2341-fixed</f>
        <v>-202156.75587217</v>
      </c>
      <c r="P2341" s="0" t="n">
        <f aca="false">12*Inputs!$B$6*(1-MIN(1,Inputs!$F$6*$D2341))*(ic*Inputs!$C$6+flat_fee-cost_acc-cost_wd*Inputs!$E$6*$E2341-cost_fx*Inputs!$D$6)+12*Inputs!$B$7*(1-MIN(1,Inputs!$F$7*$D2341))*(ic*Inputs!$C$7+flat_fee-cost_acc-cost_wd*Inputs!$E$7*$E2341-cost_fx*Inputs!$D$7)+12*Inputs!$B$8*(1-MIN(1,Inputs!$F$8*$D2341))*(ic*Inputs!$C$8+flat_fee-cost_acc-cost_wd*Inputs!$E$8*$E2341-cost_fx*Inputs!$D$8)-fixed</f>
        <v>-269630.18046016</v>
      </c>
    </row>
    <row r="2342" customFormat="false" ht="15" hidden="false" customHeight="false" outlineLevel="0" collapsed="false">
      <c r="A2342" s="0" t="n">
        <v>2277</v>
      </c>
      <c r="B2342" s="0" t="n">
        <v>0.429487</v>
      </c>
      <c r="C2342" s="0" t="n">
        <v>0.609173</v>
      </c>
      <c r="D2342" s="0" t="n">
        <v>1.608489</v>
      </c>
      <c r="E2342" s="0" t="n">
        <v>1.28835</v>
      </c>
      <c r="F2342" s="0" t="n">
        <v>0.14033</v>
      </c>
      <c r="G2342" s="0" t="n">
        <f aca="false">12*Inputs!$B$6*(MIN(1,$H$50*$C2342)*(ic*Inputs!$C$6+pS+fee_fx*Inputs!$D$6-cost_acc-cost_wd*Inputs!$E$6*$E2342-cost_fx*Inputs!$D$6-$F2342)+(1-MIN(1,$H$50*$C2342))*(1-MIN(1,Inputs!$G$6*$D2342)*churn_nonbuyers)*(ic*Inputs!$C$6+fee_wd*Inputs!$E$6*(1-$B2342)+fee_fx*Inputs!$D$6-cost_acc-cost_wd*Inputs!$E$6*(1-$B2342)-cost_fx*Inputs!$D$6))</f>
        <v>161007.332514207</v>
      </c>
      <c r="H2342" s="0" t="n">
        <f aca="false">12*Inputs!$B$7*(MIN(1,$H$51*$C2342)*(ic*Inputs!$C$7+pE+fee_fx*Inputs!$D$7-cost_acc-cost_wd*Inputs!$E$7*$E2342-cost_fx*Inputs!$D$7-$F2342)+(1-MIN(1,$H$51*$C2342))*(1-MIN(1,Inputs!$G$7*$D2342)*churn_nonbuyers)*(ic*Inputs!$C$7+fee_wd*Inputs!$E$7*(1-$B2342)+fee_fx*Inputs!$D$7-cost_acc-cost_wd*Inputs!$E$7*(1-$B2342)-cost_fx*Inputs!$D$7))</f>
        <v>353543.720216075</v>
      </c>
      <c r="I2342" s="0" t="n">
        <f aca="false">12*Inputs!$B$8*(MIN(1,$H$52*$C2342)*(ic*Inputs!$C$8+pT-cost_acc-cost_wd*Inputs!$E$8-cost_fx*Inputs!$D$8-cost_ins)+(1-MIN(1,$H$52*$C2342))*(1-MIN(1,Inputs!$G$8*$D2342)*churn_nonbuyers)*(ic*Inputs!$C$8+fee_wd*Inputs!$E$8*(1-$B2342)+fee_fx*Inputs!$D$8-cost_acc-cost_wd*Inputs!$E$8*(1-$B2342)-cost_fx*Inputs!$D$8))</f>
        <v>87808.632912</v>
      </c>
      <c r="J2342" s="0" t="n">
        <f aca="false">G2342+H2342+I2342-fixed</f>
        <v>-97640.3143577176</v>
      </c>
      <c r="K2342" s="0" t="n">
        <f aca="false">12*Inputs!$B$6*(1-MIN(1,Inputs!$G$6*$D2342)*churn_nonbuyers)*(ic*Inputs!$C$6+fee_wd*Inputs!$E$6*(1-$B2342)+fee_fx*Inputs!$D$6-cost_acc-cost_wd*Inputs!$E$6*(1-$B2342)-cost_fx*Inputs!$D$6)</f>
        <v>128514.24370903</v>
      </c>
      <c r="L2342" s="0" t="n">
        <f aca="false">12*Inputs!$B$7*(1-MIN(1,Inputs!$G$7*$D2342)*churn_nonbuyers)*(ic*Inputs!$C$7+fee_wd*Inputs!$E$7*(1-$B2342)+fee_fx*Inputs!$D$7-cost_acc-cost_wd*Inputs!$E$7*(1-$B2342)-cost_fx*Inputs!$D$7)</f>
        <v>324881.953553418</v>
      </c>
      <c r="M2342" s="0" t="n">
        <f aca="false">12*Inputs!$B$8*(1-MIN(1,Inputs!$G$8*$D2342)*churn_nonbuyers)*(ic*Inputs!$C$8+fee_wd*Inputs!$E$8*(1-$B2342)+fee_fx*Inputs!$D$8-cost_acc-cost_wd*Inputs!$E$8*(1-$B2342)-cost_fx*Inputs!$D$8)</f>
        <v>0</v>
      </c>
      <c r="N2342" s="0" t="n">
        <f aca="false">K2342+L2342+I2342-fixed</f>
        <v>-158795.169825553</v>
      </c>
      <c r="O2342" s="0" t="n">
        <f aca="false">K2342+L2342+M2342-fixed</f>
        <v>-246603.802737553</v>
      </c>
      <c r="P2342" s="0" t="n">
        <f aca="false">12*Inputs!$B$6*(1-MIN(1,Inputs!$F$6*$D2342))*(ic*Inputs!$C$6+flat_fee-cost_acc-cost_wd*Inputs!$E$6*$E2342-cost_fx*Inputs!$D$6)+12*Inputs!$B$7*(1-MIN(1,Inputs!$F$7*$D2342))*(ic*Inputs!$C$7+flat_fee-cost_acc-cost_wd*Inputs!$E$7*$E2342-cost_fx*Inputs!$D$7)+12*Inputs!$B$8*(1-MIN(1,Inputs!$F$8*$D2342))*(ic*Inputs!$C$8+flat_fee-cost_acc-cost_wd*Inputs!$E$8*$E2342-cost_fx*Inputs!$D$8)-fixed</f>
        <v>-355129.312036</v>
      </c>
    </row>
    <row r="2343" customFormat="false" ht="15" hidden="false" customHeight="false" outlineLevel="0" collapsed="false">
      <c r="A2343" s="0" t="n">
        <v>2278</v>
      </c>
      <c r="B2343" s="0" t="n">
        <v>0.125901</v>
      </c>
      <c r="C2343" s="0" t="n">
        <v>1.058748</v>
      </c>
      <c r="D2343" s="0" t="n">
        <v>1.572513</v>
      </c>
      <c r="E2343" s="0" t="n">
        <v>1.042843</v>
      </c>
      <c r="F2343" s="0" t="n">
        <v>0.168512</v>
      </c>
      <c r="G2343" s="0" t="n">
        <f aca="false">12*Inputs!$B$6*(MIN(1,$H$50*$C2343)*(ic*Inputs!$C$6+pS+fee_fx*Inputs!$D$6-cost_acc-cost_wd*Inputs!$E$6*$E2343-cost_fx*Inputs!$D$6-$F2343)+(1-MIN(1,$H$50*$C2343))*(1-MIN(1,Inputs!$G$6*$D2343)*churn_nonbuyers)*(ic*Inputs!$C$6+fee_wd*Inputs!$E$6*(1-$B2343)+fee_fx*Inputs!$D$6-cost_acc-cost_wd*Inputs!$E$6*(1-$B2343)-cost_fx*Inputs!$D$6))</f>
        <v>227386.45879726</v>
      </c>
      <c r="H2343" s="0" t="n">
        <f aca="false">12*Inputs!$B$7*(MIN(1,$H$51*$C2343)*(ic*Inputs!$C$7+pE+fee_fx*Inputs!$D$7-cost_acc-cost_wd*Inputs!$E$7*$E2343-cost_fx*Inputs!$D$7-$F2343)+(1-MIN(1,$H$51*$C2343))*(1-MIN(1,Inputs!$G$7*$D2343)*churn_nonbuyers)*(ic*Inputs!$C$7+fee_wd*Inputs!$E$7*(1-$B2343)+fee_fx*Inputs!$D$7-cost_acc-cost_wd*Inputs!$E$7*(1-$B2343)-cost_fx*Inputs!$D$7))</f>
        <v>427147.631476972</v>
      </c>
      <c r="I2343" s="0" t="n">
        <f aca="false">12*Inputs!$B$8*(MIN(1,$H$52*$C2343)*(ic*Inputs!$C$8+pT-cost_acc-cost_wd*Inputs!$E$8-cost_fx*Inputs!$D$8-cost_ins)+(1-MIN(1,$H$52*$C2343))*(1-MIN(1,Inputs!$G$8*$D2343)*churn_nonbuyers)*(ic*Inputs!$C$8+fee_wd*Inputs!$E$8*(1-$B2343)+fee_fx*Inputs!$D$8-cost_acc-cost_wd*Inputs!$E$8*(1-$B2343)-cost_fx*Inputs!$D$8))</f>
        <v>152612.171712</v>
      </c>
      <c r="J2343" s="0" t="n">
        <f aca="false">G2343+H2343+I2343-fixed</f>
        <v>107146.261986231</v>
      </c>
      <c r="K2343" s="0" t="n">
        <f aca="false">12*Inputs!$B$6*(1-MIN(1,Inputs!$G$6*$D2343)*churn_nonbuyers)*(ic*Inputs!$C$6+fee_wd*Inputs!$E$6*(1-$B2343)+fee_fx*Inputs!$D$6-cost_acc-cost_wd*Inputs!$E$6*(1-$B2343)-cost_fx*Inputs!$D$6)</f>
        <v>169044.787866334</v>
      </c>
      <c r="L2343" s="0" t="n">
        <f aca="false">12*Inputs!$B$7*(1-MIN(1,Inputs!$G$7*$D2343)*churn_nonbuyers)*(ic*Inputs!$C$7+fee_wd*Inputs!$E$7*(1-$B2343)+fee_fx*Inputs!$D$7-cost_acc-cost_wd*Inputs!$E$7*(1-$B2343)-cost_fx*Inputs!$D$7)</f>
        <v>366904.4164958</v>
      </c>
      <c r="M2343" s="0" t="n">
        <f aca="false">12*Inputs!$B$8*(1-MIN(1,Inputs!$G$8*$D2343)*churn_nonbuyers)*(ic*Inputs!$C$8+fee_wd*Inputs!$E$8*(1-$B2343)+fee_fx*Inputs!$D$8-cost_acc-cost_wd*Inputs!$E$8*(1-$B2343)-cost_fx*Inputs!$D$8)</f>
        <v>0</v>
      </c>
      <c r="N2343" s="0" t="n">
        <f aca="false">K2343+L2343+I2343-fixed</f>
        <v>-11438.6239258662</v>
      </c>
      <c r="O2343" s="0" t="n">
        <f aca="false">K2343+L2343+M2343-fixed</f>
        <v>-164050.795637866</v>
      </c>
      <c r="P2343" s="0" t="n">
        <f aca="false">12*Inputs!$B$6*(1-MIN(1,Inputs!$F$6*$D2343))*(ic*Inputs!$C$6+flat_fee-cost_acc-cost_wd*Inputs!$E$6*$E2343-cost_fx*Inputs!$D$6)+12*Inputs!$B$7*(1-MIN(1,Inputs!$F$7*$D2343))*(ic*Inputs!$C$7+flat_fee-cost_acc-cost_wd*Inputs!$E$7*$E2343-cost_fx*Inputs!$D$7)+12*Inputs!$B$8*(1-MIN(1,Inputs!$F$8*$D2343))*(ic*Inputs!$C$8+flat_fee-cost_acc-cost_wd*Inputs!$E$8*$E2343-cost_fx*Inputs!$D$8)-fixed</f>
        <v>-265005.52519384</v>
      </c>
    </row>
    <row r="2344" customFormat="false" ht="15" hidden="false" customHeight="false" outlineLevel="0" collapsed="false">
      <c r="A2344" s="0" t="n">
        <v>2279</v>
      </c>
      <c r="B2344" s="0" t="n">
        <v>0.443356</v>
      </c>
      <c r="C2344" s="0" t="n">
        <v>0.965206</v>
      </c>
      <c r="D2344" s="0" t="n">
        <v>0.843871</v>
      </c>
      <c r="E2344" s="0" t="n">
        <v>1.080604</v>
      </c>
      <c r="F2344" s="0" t="n">
        <v>0.276285</v>
      </c>
      <c r="G2344" s="0" t="n">
        <f aca="false">12*Inputs!$B$6*(MIN(1,$H$50*$C2344)*(ic*Inputs!$C$6+pS+fee_fx*Inputs!$D$6-cost_acc-cost_wd*Inputs!$E$6*$E2344-cost_fx*Inputs!$D$6-$F2344)+(1-MIN(1,$H$50*$C2344))*(1-MIN(1,Inputs!$G$6*$D2344)*churn_nonbuyers)*(ic*Inputs!$C$6+fee_wd*Inputs!$E$6*(1-$B2344)+fee_fx*Inputs!$D$6-cost_acc-cost_wd*Inputs!$E$6*(1-$B2344)-cost_fx*Inputs!$D$6))</f>
        <v>184759.719975217</v>
      </c>
      <c r="H2344" s="0" t="n">
        <f aca="false">12*Inputs!$B$7*(MIN(1,$H$51*$C2344)*(ic*Inputs!$C$7+pE+fee_fx*Inputs!$D$7-cost_acc-cost_wd*Inputs!$E$7*$E2344-cost_fx*Inputs!$D$7-$F2344)+(1-MIN(1,$H$51*$C2344))*(1-MIN(1,Inputs!$G$7*$D2344)*churn_nonbuyers)*(ic*Inputs!$C$7+fee_wd*Inputs!$E$7*(1-$B2344)+fee_fx*Inputs!$D$7-cost_acc-cost_wd*Inputs!$E$7*(1-$B2344)-cost_fx*Inputs!$D$7))</f>
        <v>389448.31308243</v>
      </c>
      <c r="I2344" s="0" t="n">
        <f aca="false">12*Inputs!$B$8*(MIN(1,$H$52*$C2344)*(ic*Inputs!$C$8+pT-cost_acc-cost_wd*Inputs!$E$8-cost_fx*Inputs!$D$8-cost_ins)+(1-MIN(1,$H$52*$C2344))*(1-MIN(1,Inputs!$G$8*$D2344)*churn_nonbuyers)*(ic*Inputs!$C$8+fee_wd*Inputs!$E$8*(1-$B2344)+fee_fx*Inputs!$D$8-cost_acc-cost_wd*Inputs!$E$8*(1-$B2344)-cost_fx*Inputs!$D$8))</f>
        <v>179634.923127806</v>
      </c>
      <c r="J2344" s="0" t="n">
        <f aca="false">G2344+H2344+I2344-fixed</f>
        <v>53842.9561854531</v>
      </c>
      <c r="K2344" s="0" t="n">
        <f aca="false">12*Inputs!$B$6*(1-MIN(1,Inputs!$G$6*$D2344)*churn_nonbuyers)*(ic*Inputs!$C$6+fee_wd*Inputs!$E$6*(1-$B2344)+fee_fx*Inputs!$D$6-cost_acc-cost_wd*Inputs!$E$6*(1-$B2344)-cost_fx*Inputs!$D$6)</f>
        <v>131944.290271747</v>
      </c>
      <c r="L2344" s="0" t="n">
        <f aca="false">12*Inputs!$B$7*(1-MIN(1,Inputs!$G$7*$D2344)*churn_nonbuyers)*(ic*Inputs!$C$7+fee_wd*Inputs!$E$7*(1-$B2344)+fee_fx*Inputs!$D$7-cost_acc-cost_wd*Inputs!$E$7*(1-$B2344)-cost_fx*Inputs!$D$7)</f>
        <v>330765.536755048</v>
      </c>
      <c r="M2344" s="0" t="n">
        <f aca="false">12*Inputs!$B$8*(1-MIN(1,Inputs!$G$8*$D2344)*churn_nonbuyers)*(ic*Inputs!$C$8+fee_wd*Inputs!$E$8*(1-$B2344)+fee_fx*Inputs!$D$8-cost_acc-cost_wd*Inputs!$E$8*(1-$B2344)-cost_fx*Inputs!$D$8)</f>
        <v>124882.211028154</v>
      </c>
      <c r="N2344" s="0" t="n">
        <f aca="false">K2344+L2344+I2344-fixed</f>
        <v>-57655.2498453989</v>
      </c>
      <c r="O2344" s="0" t="n">
        <f aca="false">K2344+L2344+M2344-fixed</f>
        <v>-112407.961945051</v>
      </c>
      <c r="P2344" s="0" t="n">
        <f aca="false">12*Inputs!$B$6*(1-MIN(1,Inputs!$F$6*$D2344))*(ic*Inputs!$C$6+flat_fee-cost_acc-cost_wd*Inputs!$E$6*$E2344-cost_fx*Inputs!$D$6)+12*Inputs!$B$7*(1-MIN(1,Inputs!$F$7*$D2344))*(ic*Inputs!$C$7+flat_fee-cost_acc-cost_wd*Inputs!$E$7*$E2344-cost_fx*Inputs!$D$7)+12*Inputs!$B$8*(1-MIN(1,Inputs!$F$8*$D2344))*(ic*Inputs!$C$8+flat_fee-cost_acc-cost_wd*Inputs!$E$8*$E2344-cost_fx*Inputs!$D$8)-fixed</f>
        <v>120676.27745216</v>
      </c>
    </row>
    <row r="2345" customFormat="false" ht="15" hidden="false" customHeight="false" outlineLevel="0" collapsed="false">
      <c r="A2345" s="0" t="n">
        <v>2280</v>
      </c>
      <c r="B2345" s="0" t="n">
        <v>0.314683</v>
      </c>
      <c r="C2345" s="0" t="n">
        <v>1.044871</v>
      </c>
      <c r="D2345" s="0" t="n">
        <v>1.754797</v>
      </c>
      <c r="E2345" s="0" t="n">
        <v>1.324538</v>
      </c>
      <c r="F2345" s="0" t="n">
        <v>0.156871</v>
      </c>
      <c r="G2345" s="0" t="n">
        <f aca="false">12*Inputs!$B$6*(MIN(1,$H$50*$C2345)*(ic*Inputs!$C$6+pS+fee_fx*Inputs!$D$6-cost_acc-cost_wd*Inputs!$E$6*$E2345-cost_fx*Inputs!$D$6-$F2345)+(1-MIN(1,$H$50*$C2345))*(1-MIN(1,Inputs!$G$6*$D2345)*churn_nonbuyers)*(ic*Inputs!$C$6+fee_wd*Inputs!$E$6*(1-$B2345)+fee_fx*Inputs!$D$6-cost_acc-cost_wd*Inputs!$E$6*(1-$B2345)-cost_fx*Inputs!$D$6))</f>
        <v>195861.676563141</v>
      </c>
      <c r="H2345" s="0" t="n">
        <f aca="false">12*Inputs!$B$7*(MIN(1,$H$51*$C2345)*(ic*Inputs!$C$7+pE+fee_fx*Inputs!$D$7-cost_acc-cost_wd*Inputs!$E$7*$E2345-cost_fx*Inputs!$D$7-$F2345)+(1-MIN(1,$H$51*$C2345))*(1-MIN(1,Inputs!$G$7*$D2345)*churn_nonbuyers)*(ic*Inputs!$C$7+fee_wd*Inputs!$E$7*(1-$B2345)+fee_fx*Inputs!$D$7-cost_acc-cost_wd*Inputs!$E$7*(1-$B2345)-cost_fx*Inputs!$D$7))</f>
        <v>376935.716425256</v>
      </c>
      <c r="I2345" s="0" t="n">
        <f aca="false">12*Inputs!$B$8*(MIN(1,$H$52*$C2345)*(ic*Inputs!$C$8+pT-cost_acc-cost_wd*Inputs!$E$8-cost_fx*Inputs!$D$8-cost_ins)+(1-MIN(1,$H$52*$C2345))*(1-MIN(1,Inputs!$G$8*$D2345)*churn_nonbuyers)*(ic*Inputs!$C$8+fee_wd*Inputs!$E$8*(1-$B2345)+fee_fx*Inputs!$D$8-cost_acc-cost_wd*Inputs!$E$8*(1-$B2345)-cost_fx*Inputs!$D$8))</f>
        <v>150611.885424</v>
      </c>
      <c r="J2345" s="0" t="n">
        <f aca="false">G2345+H2345+I2345-fixed</f>
        <v>23409.2784123975</v>
      </c>
      <c r="K2345" s="0" t="n">
        <f aca="false">12*Inputs!$B$6*(1-MIN(1,Inputs!$G$6*$D2345)*churn_nonbuyers)*(ic*Inputs!$C$6+fee_wd*Inputs!$E$6*(1-$B2345)+fee_fx*Inputs!$D$6-cost_acc-cost_wd*Inputs!$E$6*(1-$B2345)-cost_fx*Inputs!$D$6)</f>
        <v>142573.168687327</v>
      </c>
      <c r="L2345" s="0" t="n">
        <f aca="false">12*Inputs!$B$7*(1-MIN(1,Inputs!$G$7*$D2345)*churn_nonbuyers)*(ic*Inputs!$C$7+fee_wd*Inputs!$E$7*(1-$B2345)+fee_fx*Inputs!$D$7-cost_acc-cost_wd*Inputs!$E$7*(1-$B2345)-cost_fx*Inputs!$D$7)</f>
        <v>339045.148156396</v>
      </c>
      <c r="M2345" s="0" t="n">
        <f aca="false">12*Inputs!$B$8*(1-MIN(1,Inputs!$G$8*$D2345)*churn_nonbuyers)*(ic*Inputs!$C$8+fee_wd*Inputs!$E$8*(1-$B2345)+fee_fx*Inputs!$D$8-cost_acc-cost_wd*Inputs!$E$8*(1-$B2345)-cost_fx*Inputs!$D$8)</f>
        <v>0</v>
      </c>
      <c r="N2345" s="0" t="n">
        <f aca="false">K2345+L2345+I2345-fixed</f>
        <v>-67769.7977322764</v>
      </c>
      <c r="O2345" s="0" t="n">
        <f aca="false">K2345+L2345+M2345-fixed</f>
        <v>-218381.683156276</v>
      </c>
      <c r="P2345" s="0" t="n">
        <f aca="false">12*Inputs!$B$6*(1-MIN(1,Inputs!$F$6*$D2345))*(ic*Inputs!$C$6+flat_fee-cost_acc-cost_wd*Inputs!$E$6*$E2345-cost_fx*Inputs!$D$6)+12*Inputs!$B$7*(1-MIN(1,Inputs!$F$7*$D2345))*(ic*Inputs!$C$7+flat_fee-cost_acc-cost_wd*Inputs!$E$7*$E2345-cost_fx*Inputs!$D$7)+12*Inputs!$B$8*(1-MIN(1,Inputs!$F$8*$D2345))*(ic*Inputs!$C$8+flat_fee-cost_acc-cost_wd*Inputs!$E$8*$E2345-cost_fx*Inputs!$D$8)-fixed</f>
        <v>-436589.10450736</v>
      </c>
    </row>
    <row r="2346" customFormat="false" ht="15" hidden="false" customHeight="false" outlineLevel="0" collapsed="false">
      <c r="A2346" s="0" t="n">
        <v>2281</v>
      </c>
      <c r="B2346" s="0" t="n">
        <v>0.379094</v>
      </c>
      <c r="C2346" s="0" t="n">
        <v>0.933451</v>
      </c>
      <c r="D2346" s="0" t="n">
        <v>1.628609</v>
      </c>
      <c r="E2346" s="0" t="n">
        <v>1.130042</v>
      </c>
      <c r="F2346" s="0" t="n">
        <v>0.160606</v>
      </c>
      <c r="G2346" s="0" t="n">
        <f aca="false">12*Inputs!$B$6*(MIN(1,$H$50*$C2346)*(ic*Inputs!$C$6+pS+fee_fx*Inputs!$D$6-cost_acc-cost_wd*Inputs!$E$6*$E2346-cost_fx*Inputs!$D$6-$F2346)+(1-MIN(1,$H$50*$C2346))*(1-MIN(1,Inputs!$G$6*$D2346)*churn_nonbuyers)*(ic*Inputs!$C$6+fee_wd*Inputs!$E$6*(1-$B2346)+fee_fx*Inputs!$D$6-cost_acc-cost_wd*Inputs!$E$6*(1-$B2346)-cost_fx*Inputs!$D$6))</f>
        <v>187310.653188524</v>
      </c>
      <c r="H2346" s="0" t="n">
        <f aca="false">12*Inputs!$B$7*(MIN(1,$H$51*$C2346)*(ic*Inputs!$C$7+pE+fee_fx*Inputs!$D$7-cost_acc-cost_wd*Inputs!$E$7*$E2346-cost_fx*Inputs!$D$7-$F2346)+(1-MIN(1,$H$51*$C2346))*(1-MIN(1,Inputs!$G$7*$D2346)*churn_nonbuyers)*(ic*Inputs!$C$7+fee_wd*Inputs!$E$7*(1-$B2346)+fee_fx*Inputs!$D$7-cost_acc-cost_wd*Inputs!$E$7*(1-$B2346)-cost_fx*Inputs!$D$7))</f>
        <v>388930.189989853</v>
      </c>
      <c r="I2346" s="0" t="n">
        <f aca="false">12*Inputs!$B$8*(MIN(1,$H$52*$C2346)*(ic*Inputs!$C$8+pT-cost_acc-cost_wd*Inputs!$E$8-cost_fx*Inputs!$D$8-cost_ins)+(1-MIN(1,$H$52*$C2346))*(1-MIN(1,Inputs!$G$8*$D2346)*churn_nonbuyers)*(ic*Inputs!$C$8+fee_wd*Inputs!$E$8*(1-$B2346)+fee_fx*Inputs!$D$8-cost_acc-cost_wd*Inputs!$E$8*(1-$B2346)-cost_fx*Inputs!$D$8))</f>
        <v>134551.360944</v>
      </c>
      <c r="J2346" s="0" t="n">
        <f aca="false">G2346+H2346+I2346-fixed</f>
        <v>10792.2041223772</v>
      </c>
      <c r="K2346" s="0" t="n">
        <f aca="false">12*Inputs!$B$6*(1-MIN(1,Inputs!$G$6*$D2346)*churn_nonbuyers)*(ic*Inputs!$C$6+fee_wd*Inputs!$E$6*(1-$B2346)+fee_fx*Inputs!$D$6-cost_acc-cost_wd*Inputs!$E$6*(1-$B2346)-cost_fx*Inputs!$D$6)</f>
        <v>135039.335761771</v>
      </c>
      <c r="L2346" s="0" t="n">
        <f aca="false">12*Inputs!$B$7*(1-MIN(1,Inputs!$G$7*$D2346)*churn_nonbuyers)*(ic*Inputs!$C$7+fee_wd*Inputs!$E$7*(1-$B2346)+fee_fx*Inputs!$D$7-cost_acc-cost_wd*Inputs!$E$7*(1-$B2346)-cost_fx*Inputs!$D$7)</f>
        <v>331577.959825063</v>
      </c>
      <c r="M2346" s="0" t="n">
        <f aca="false">12*Inputs!$B$8*(1-MIN(1,Inputs!$G$8*$D2346)*churn_nonbuyers)*(ic*Inputs!$C$8+fee_wd*Inputs!$E$8*(1-$B2346)+fee_fx*Inputs!$D$8-cost_acc-cost_wd*Inputs!$E$8*(1-$B2346)-cost_fx*Inputs!$D$8)</f>
        <v>0</v>
      </c>
      <c r="N2346" s="0" t="n">
        <f aca="false">K2346+L2346+I2346-fixed</f>
        <v>-98831.3434691661</v>
      </c>
      <c r="O2346" s="0" t="n">
        <f aca="false">K2346+L2346+M2346-fixed</f>
        <v>-233382.704413166</v>
      </c>
      <c r="P2346" s="0" t="n">
        <f aca="false">12*Inputs!$B$6*(1-MIN(1,Inputs!$F$6*$D2346))*(ic*Inputs!$C$6+flat_fee-cost_acc-cost_wd*Inputs!$E$6*$E2346-cost_fx*Inputs!$D$6)+12*Inputs!$B$7*(1-MIN(1,Inputs!$F$7*$D2346))*(ic*Inputs!$C$7+flat_fee-cost_acc-cost_wd*Inputs!$E$7*$E2346-cost_fx*Inputs!$D$7)+12*Inputs!$B$8*(1-MIN(1,Inputs!$F$8*$D2346))*(ic*Inputs!$C$8+flat_fee-cost_acc-cost_wd*Inputs!$E$8*$E2346-cost_fx*Inputs!$D$8)-fixed</f>
        <v>-320577.42297328</v>
      </c>
    </row>
    <row r="2347" customFormat="false" ht="15" hidden="false" customHeight="false" outlineLevel="0" collapsed="false">
      <c r="A2347" s="0" t="n">
        <v>2282</v>
      </c>
      <c r="B2347" s="0" t="n">
        <v>0.031099</v>
      </c>
      <c r="C2347" s="0" t="n">
        <v>0.980595</v>
      </c>
      <c r="D2347" s="0" t="n">
        <v>1.077328</v>
      </c>
      <c r="E2347" s="0" t="n">
        <v>1.129826</v>
      </c>
      <c r="F2347" s="0" t="n">
        <v>0.48268</v>
      </c>
      <c r="G2347" s="0" t="n">
        <f aca="false">12*Inputs!$B$6*(MIN(1,$H$50*$C2347)*(ic*Inputs!$C$6+pS+fee_fx*Inputs!$D$6-cost_acc-cost_wd*Inputs!$E$6*$E2347-cost_fx*Inputs!$D$6-$F2347)+(1-MIN(1,$H$50*$C2347))*(1-MIN(1,Inputs!$G$6*$D2347)*churn_nonbuyers)*(ic*Inputs!$C$6+fee_wd*Inputs!$E$6*(1-$B2347)+fee_fx*Inputs!$D$6-cost_acc-cost_wd*Inputs!$E$6*(1-$B2347)-cost_fx*Inputs!$D$6))</f>
        <v>230105.839782036</v>
      </c>
      <c r="H2347" s="0" t="n">
        <f aca="false">12*Inputs!$B$7*(MIN(1,$H$51*$C2347)*(ic*Inputs!$C$7+pE+fee_fx*Inputs!$D$7-cost_acc-cost_wd*Inputs!$E$7*$E2347-cost_fx*Inputs!$D$7-$F2347)+(1-MIN(1,$H$51*$C2347))*(1-MIN(1,Inputs!$G$7*$D2347)*churn_nonbuyers)*(ic*Inputs!$C$7+fee_wd*Inputs!$E$7*(1-$B2347)+fee_fx*Inputs!$D$7-cost_acc-cost_wd*Inputs!$E$7*(1-$B2347)-cost_fx*Inputs!$D$7))</f>
        <v>406635.137768766</v>
      </c>
      <c r="I2347" s="0" t="n">
        <f aca="false">12*Inputs!$B$8*(MIN(1,$H$52*$C2347)*(ic*Inputs!$C$8+pT-cost_acc-cost_wd*Inputs!$E$8-cost_fx*Inputs!$D$8-cost_ins)+(1-MIN(1,$H$52*$C2347))*(1-MIN(1,Inputs!$G$8*$D2347)*churn_nonbuyers)*(ic*Inputs!$C$8+fee_wd*Inputs!$E$8*(1-$B2347)+fee_fx*Inputs!$D$8-cost_acc-cost_wd*Inputs!$E$8*(1-$B2347)-cost_fx*Inputs!$D$8))</f>
        <v>166397.52710525</v>
      </c>
      <c r="J2347" s="0" t="n">
        <f aca="false">G2347+H2347+I2347-fixed</f>
        <v>103138.504656052</v>
      </c>
      <c r="K2347" s="0" t="n">
        <f aca="false">12*Inputs!$B$6*(1-MIN(1,Inputs!$G$6*$D2347)*churn_nonbuyers)*(ic*Inputs!$C$6+fee_wd*Inputs!$E$6*(1-$B2347)+fee_fx*Inputs!$D$6-cost_acc-cost_wd*Inputs!$E$6*(1-$B2347)-cost_fx*Inputs!$D$6)</f>
        <v>186503.505288998</v>
      </c>
      <c r="L2347" s="0" t="n">
        <f aca="false">12*Inputs!$B$7*(1-MIN(1,Inputs!$G$7*$D2347)*churn_nonbuyers)*(ic*Inputs!$C$7+fee_wd*Inputs!$E$7*(1-$B2347)+fee_fx*Inputs!$D$7-cost_acc-cost_wd*Inputs!$E$7*(1-$B2347)-cost_fx*Inputs!$D$7)</f>
        <v>385835.121029399</v>
      </c>
      <c r="M2347" s="0" t="n">
        <f aca="false">12*Inputs!$B$8*(1-MIN(1,Inputs!$G$8*$D2347)*churn_nonbuyers)*(ic*Inputs!$C$8+fee_wd*Inputs!$E$8*(1-$B2347)+fee_fx*Inputs!$D$8-cost_acc-cost_wd*Inputs!$E$8*(1-$B2347)-cost_fx*Inputs!$D$8)</f>
        <v>79885.0750286592</v>
      </c>
      <c r="N2347" s="0" t="n">
        <f aca="false">K2347+L2347+I2347-fixed</f>
        <v>38736.1534236472</v>
      </c>
      <c r="O2347" s="0" t="n">
        <f aca="false">K2347+L2347+M2347-fixed</f>
        <v>-47776.2986529432</v>
      </c>
      <c r="P2347" s="0" t="n">
        <f aca="false">12*Inputs!$B$6*(1-MIN(1,Inputs!$F$6*$D2347))*(ic*Inputs!$C$6+flat_fee-cost_acc-cost_wd*Inputs!$E$6*$E2347-cost_fx*Inputs!$D$6)+12*Inputs!$B$7*(1-MIN(1,Inputs!$F$7*$D2347))*(ic*Inputs!$C$7+flat_fee-cost_acc-cost_wd*Inputs!$E$7*$E2347-cost_fx*Inputs!$D$7)+12*Inputs!$B$8*(1-MIN(1,Inputs!$F$8*$D2347))*(ic*Inputs!$C$8+flat_fee-cost_acc-cost_wd*Inputs!$E$8*$E2347-cost_fx*Inputs!$D$8)-fixed</f>
        <v>-26810.8520012801</v>
      </c>
    </row>
    <row r="2348" customFormat="false" ht="15" hidden="false" customHeight="false" outlineLevel="0" collapsed="false">
      <c r="A2348" s="0" t="n">
        <v>2283</v>
      </c>
      <c r="B2348" s="0" t="n">
        <v>0.074544</v>
      </c>
      <c r="C2348" s="0" t="n">
        <v>0.876121</v>
      </c>
      <c r="D2348" s="0" t="n">
        <v>0.831227</v>
      </c>
      <c r="E2348" s="0" t="n">
        <v>1.227852</v>
      </c>
      <c r="F2348" s="0" t="n">
        <v>0.189536</v>
      </c>
      <c r="G2348" s="0" t="n">
        <f aca="false">12*Inputs!$B$6*(MIN(1,$H$50*$C2348)*(ic*Inputs!$C$6+pS+fee_fx*Inputs!$D$6-cost_acc-cost_wd*Inputs!$E$6*$E2348-cost_fx*Inputs!$D$6-$F2348)+(1-MIN(1,$H$50*$C2348))*(1-MIN(1,Inputs!$G$6*$D2348)*churn_nonbuyers)*(ic*Inputs!$C$6+fee_wd*Inputs!$E$6*(1-$B2348)+fee_fx*Inputs!$D$6-cost_acc-cost_wd*Inputs!$E$6*(1-$B2348)-cost_fx*Inputs!$D$6))</f>
        <v>226078.780347075</v>
      </c>
      <c r="H2348" s="0" t="n">
        <f aca="false">12*Inputs!$B$7*(MIN(1,$H$51*$C2348)*(ic*Inputs!$C$7+pE+fee_fx*Inputs!$D$7-cost_acc-cost_wd*Inputs!$E$7*$E2348-cost_fx*Inputs!$D$7-$F2348)+(1-MIN(1,$H$51*$C2348))*(1-MIN(1,Inputs!$G$7*$D2348)*churn_nonbuyers)*(ic*Inputs!$C$7+fee_wd*Inputs!$E$7*(1-$B2348)+fee_fx*Inputs!$D$7-cost_acc-cost_wd*Inputs!$E$7*(1-$B2348)-cost_fx*Inputs!$D$7))</f>
        <v>407268.601209825</v>
      </c>
      <c r="I2348" s="0" t="n">
        <f aca="false">12*Inputs!$B$8*(MIN(1,$H$52*$C2348)*(ic*Inputs!$C$8+pT-cost_acc-cost_wd*Inputs!$E$8-cost_fx*Inputs!$D$8-cost_ins)+(1-MIN(1,$H$52*$C2348))*(1-MIN(1,Inputs!$G$8*$D2348)*churn_nonbuyers)*(ic*Inputs!$C$8+fee_wd*Inputs!$E$8*(1-$B2348)+fee_fx*Inputs!$D$8-cost_acc-cost_wd*Inputs!$E$8*(1-$B2348)-cost_fx*Inputs!$D$8))</f>
        <v>178488.388615592</v>
      </c>
      <c r="J2348" s="0" t="n">
        <f aca="false">G2348+H2348+I2348-fixed</f>
        <v>111835.770172491</v>
      </c>
      <c r="K2348" s="0" t="n">
        <f aca="false">12*Inputs!$B$6*(1-MIN(1,Inputs!$G$6*$D2348)*churn_nonbuyers)*(ic*Inputs!$C$6+fee_wd*Inputs!$E$6*(1-$B2348)+fee_fx*Inputs!$D$6-cost_acc-cost_wd*Inputs!$E$6*(1-$B2348)-cost_fx*Inputs!$D$6)</f>
        <v>182933.029335514</v>
      </c>
      <c r="L2348" s="0" t="n">
        <f aca="false">12*Inputs!$B$7*(1-MIN(1,Inputs!$G$7*$D2348)*churn_nonbuyers)*(ic*Inputs!$C$7+fee_wd*Inputs!$E$7*(1-$B2348)+fee_fx*Inputs!$D$7-cost_acc-cost_wd*Inputs!$E$7*(1-$B2348)-cost_fx*Inputs!$D$7)</f>
        <v>382678.822305308</v>
      </c>
      <c r="M2348" s="0" t="n">
        <f aca="false">12*Inputs!$B$8*(1-MIN(1,Inputs!$G$8*$D2348)*churn_nonbuyers)*(ic*Inputs!$C$8+fee_wd*Inputs!$E$8*(1-$B2348)+fee_fx*Inputs!$D$8-cost_acc-cost_wd*Inputs!$E$8*(1-$B2348)-cost_fx*Inputs!$D$8)</f>
        <v>134985.099352397</v>
      </c>
      <c r="N2348" s="0" t="n">
        <f aca="false">K2348+L2348+I2348-fixed</f>
        <v>44100.2402564137</v>
      </c>
      <c r="O2348" s="0" t="n">
        <f aca="false">K2348+L2348+M2348-fixed</f>
        <v>596.950993218576</v>
      </c>
      <c r="P2348" s="0" t="n">
        <f aca="false">12*Inputs!$B$6*(1-MIN(1,Inputs!$F$6*$D2348))*(ic*Inputs!$C$6+flat_fee-cost_acc-cost_wd*Inputs!$E$6*$E2348-cost_fx*Inputs!$D$6)+12*Inputs!$B$7*(1-MIN(1,Inputs!$F$7*$D2348))*(ic*Inputs!$C$7+flat_fee-cost_acc-cost_wd*Inputs!$E$7*$E2348-cost_fx*Inputs!$D$7)+12*Inputs!$B$8*(1-MIN(1,Inputs!$F$8*$D2348))*(ic*Inputs!$C$8+flat_fee-cost_acc-cost_wd*Inputs!$E$8*$E2348-cost_fx*Inputs!$D$8)-fixed</f>
        <v>57986.49260096</v>
      </c>
    </row>
    <row r="2349" customFormat="false" ht="15" hidden="false" customHeight="false" outlineLevel="0" collapsed="false">
      <c r="A2349" s="0" t="n">
        <v>2284</v>
      </c>
      <c r="B2349" s="0" t="n">
        <v>0.172495</v>
      </c>
      <c r="C2349" s="0" t="n">
        <v>0.932226</v>
      </c>
      <c r="D2349" s="0" t="n">
        <v>1.05483</v>
      </c>
      <c r="E2349" s="0" t="n">
        <v>1.133427</v>
      </c>
      <c r="F2349" s="0" t="n">
        <v>0.262988</v>
      </c>
      <c r="G2349" s="0" t="n">
        <f aca="false">12*Inputs!$B$6*(MIN(1,$H$50*$C2349)*(ic*Inputs!$C$6+pS+fee_fx*Inputs!$D$6-cost_acc-cost_wd*Inputs!$E$6*$E2349-cost_fx*Inputs!$D$6-$F2349)+(1-MIN(1,$H$50*$C2349))*(1-MIN(1,Inputs!$G$6*$D2349)*churn_nonbuyers)*(ic*Inputs!$C$6+fee_wd*Inputs!$E$6*(1-$B2349)+fee_fx*Inputs!$D$6-cost_acc-cost_wd*Inputs!$E$6*(1-$B2349)-cost_fx*Inputs!$D$6))</f>
        <v>214952.862098125</v>
      </c>
      <c r="H2349" s="0" t="n">
        <f aca="false">12*Inputs!$B$7*(MIN(1,$H$51*$C2349)*(ic*Inputs!$C$7+pE+fee_fx*Inputs!$D$7-cost_acc-cost_wd*Inputs!$E$7*$E2349-cost_fx*Inputs!$D$7-$F2349)+(1-MIN(1,$H$51*$C2349))*(1-MIN(1,Inputs!$G$7*$D2349)*churn_nonbuyers)*(ic*Inputs!$C$7+fee_wd*Inputs!$E$7*(1-$B2349)+fee_fx*Inputs!$D$7-cost_acc-cost_wd*Inputs!$E$7*(1-$B2349)-cost_fx*Inputs!$D$7))</f>
        <v>404823.29254998</v>
      </c>
      <c r="I2349" s="0" t="n">
        <f aca="false">12*Inputs!$B$8*(MIN(1,$H$52*$C2349)*(ic*Inputs!$C$8+pT-cost_acc-cost_wd*Inputs!$E$8-cost_fx*Inputs!$D$8-cost_ins)+(1-MIN(1,$H$52*$C2349))*(1-MIN(1,Inputs!$G$8*$D2349)*churn_nonbuyers)*(ic*Inputs!$C$8+fee_wd*Inputs!$E$8*(1-$B2349)+fee_fx*Inputs!$D$8-cost_acc-cost_wd*Inputs!$E$8*(1-$B2349)-cost_fx*Inputs!$D$8))</f>
        <v>163291.079699719</v>
      </c>
      <c r="J2349" s="0" t="n">
        <f aca="false">G2349+H2349+I2349-fixed</f>
        <v>83067.2343478235</v>
      </c>
      <c r="K2349" s="0" t="n">
        <f aca="false">12*Inputs!$B$6*(1-MIN(1,Inputs!$G$6*$D2349)*churn_nonbuyers)*(ic*Inputs!$C$6+fee_wd*Inputs!$E$6*(1-$B2349)+fee_fx*Inputs!$D$6-cost_acc-cost_wd*Inputs!$E$6*(1-$B2349)-cost_fx*Inputs!$D$6)</f>
        <v>167438.09448612</v>
      </c>
      <c r="L2349" s="0" t="n">
        <f aca="false">12*Inputs!$B$7*(1-MIN(1,Inputs!$G$7*$D2349)*churn_nonbuyers)*(ic*Inputs!$C$7+fee_wd*Inputs!$E$7*(1-$B2349)+fee_fx*Inputs!$D$7-cost_acc-cost_wd*Inputs!$E$7*(1-$B2349)-cost_fx*Inputs!$D$7)</f>
        <v>366387.532851672</v>
      </c>
      <c r="M2349" s="0" t="n">
        <f aca="false">12*Inputs!$B$8*(1-MIN(1,Inputs!$G$8*$D2349)*churn_nonbuyers)*(ic*Inputs!$C$8+fee_wd*Inputs!$E$8*(1-$B2349)+fee_fx*Inputs!$D$8-cost_acc-cost_wd*Inputs!$E$8*(1-$B2349)-cost_fx*Inputs!$D$8)</f>
        <v>83226.29906856</v>
      </c>
      <c r="N2349" s="0" t="n">
        <f aca="false">K2349+L2349+I2349-fixed</f>
        <v>-2883.29296248918</v>
      </c>
      <c r="O2349" s="0" t="n">
        <f aca="false">K2349+L2349+M2349-fixed</f>
        <v>-82948.073593648</v>
      </c>
      <c r="P2349" s="0" t="n">
        <f aca="false">12*Inputs!$B$6*(1-MIN(1,Inputs!$F$6*$D2349))*(ic*Inputs!$C$6+flat_fee-cost_acc-cost_wd*Inputs!$E$6*$E2349-cost_fx*Inputs!$D$6)+12*Inputs!$B$7*(1-MIN(1,Inputs!$F$7*$D2349))*(ic*Inputs!$C$7+flat_fee-cost_acc-cost_wd*Inputs!$E$7*$E2349-cost_fx*Inputs!$D$7)+12*Inputs!$B$8*(1-MIN(1,Inputs!$F$8*$D2349))*(ic*Inputs!$C$8+flat_fee-cost_acc-cost_wd*Inputs!$E$8*$E2349-cost_fx*Inputs!$D$8)-fixed</f>
        <v>-16332.8436615998</v>
      </c>
    </row>
    <row r="2350" customFormat="false" ht="15" hidden="false" customHeight="false" outlineLevel="0" collapsed="false">
      <c r="A2350" s="0" t="n">
        <v>2285</v>
      </c>
      <c r="B2350" s="0" t="n">
        <v>0.410261</v>
      </c>
      <c r="C2350" s="0" t="n">
        <v>0.979097</v>
      </c>
      <c r="D2350" s="0" t="n">
        <v>0.871203</v>
      </c>
      <c r="E2350" s="0" t="n">
        <v>1.219718</v>
      </c>
      <c r="F2350" s="0" t="n">
        <v>0.228618</v>
      </c>
      <c r="G2350" s="0" t="n">
        <f aca="false">12*Inputs!$B$6*(MIN(1,$H$50*$C2350)*(ic*Inputs!$C$6+pS+fee_fx*Inputs!$D$6-cost_acc-cost_wd*Inputs!$E$6*$E2350-cost_fx*Inputs!$D$6-$F2350)+(1-MIN(1,$H$50*$C2350))*(1-MIN(1,Inputs!$G$6*$D2350)*churn_nonbuyers)*(ic*Inputs!$C$6+fee_wd*Inputs!$E$6*(1-$B2350)+fee_fx*Inputs!$D$6-cost_acc-cost_wd*Inputs!$E$6*(1-$B2350)-cost_fx*Inputs!$D$6))</f>
        <v>187484.47778749</v>
      </c>
      <c r="H2350" s="0" t="n">
        <f aca="false">12*Inputs!$B$7*(MIN(1,$H$51*$C2350)*(ic*Inputs!$C$7+pE+fee_fx*Inputs!$D$7-cost_acc-cost_wd*Inputs!$E$7*$E2350-cost_fx*Inputs!$D$7-$F2350)+(1-MIN(1,$H$51*$C2350))*(1-MIN(1,Inputs!$G$7*$D2350)*churn_nonbuyers)*(ic*Inputs!$C$7+fee_wd*Inputs!$E$7*(1-$B2350)+fee_fx*Inputs!$D$7-cost_acc-cost_wd*Inputs!$E$7*(1-$B2350)-cost_fx*Inputs!$D$7))</f>
        <v>379944.343184895</v>
      </c>
      <c r="I2350" s="0" t="n">
        <f aca="false">12*Inputs!$B$8*(MIN(1,$H$52*$C2350)*(ic*Inputs!$C$8+pT-cost_acc-cost_wd*Inputs!$E$8-cost_fx*Inputs!$D$8-cost_ins)+(1-MIN(1,$H$52*$C2350))*(1-MIN(1,Inputs!$G$8*$D2350)*churn_nonbuyers)*(ic*Inputs!$C$8+fee_wd*Inputs!$E$8*(1-$B2350)+fee_fx*Inputs!$D$8-cost_acc-cost_wd*Inputs!$E$8*(1-$B2350)-cost_fx*Inputs!$D$8))</f>
        <v>178781.201560937</v>
      </c>
      <c r="J2350" s="0" t="n">
        <f aca="false">G2350+H2350+I2350-fixed</f>
        <v>46210.0225333222</v>
      </c>
      <c r="K2350" s="0" t="n">
        <f aca="false">12*Inputs!$B$6*(1-MIN(1,Inputs!$G$6*$D2350)*churn_nonbuyers)*(ic*Inputs!$C$6+fee_wd*Inputs!$E$6*(1-$B2350)+fee_fx*Inputs!$D$6-cost_acc-cost_wd*Inputs!$E$6*(1-$B2350)-cost_fx*Inputs!$D$6)</f>
        <v>136314.118180678</v>
      </c>
      <c r="L2350" s="0" t="n">
        <f aca="false">12*Inputs!$B$7*(1-MIN(1,Inputs!$G$7*$D2350)*churn_nonbuyers)*(ic*Inputs!$C$7+fee_wd*Inputs!$E$7*(1-$B2350)+fee_fx*Inputs!$D$7-cost_acc-cost_wd*Inputs!$E$7*(1-$B2350)-cost_fx*Inputs!$D$7)</f>
        <v>335128.401564407</v>
      </c>
      <c r="M2350" s="0" t="n">
        <f aca="false">12*Inputs!$B$8*(1-MIN(1,Inputs!$G$8*$D2350)*churn_nonbuyers)*(ic*Inputs!$C$8+fee_wd*Inputs!$E$8*(1-$B2350)+fee_fx*Inputs!$D$8-cost_acc-cost_wd*Inputs!$E$8*(1-$B2350)-cost_fx*Inputs!$D$8)</f>
        <v>119664.343189829</v>
      </c>
      <c r="N2350" s="0" t="n">
        <f aca="false">K2350+L2350+I2350-fixed</f>
        <v>-49776.2786939793</v>
      </c>
      <c r="O2350" s="0" t="n">
        <f aca="false">K2350+L2350+M2350-fixed</f>
        <v>-108893.137065087</v>
      </c>
      <c r="P2350" s="0" t="n">
        <f aca="false">12*Inputs!$B$6*(1-MIN(1,Inputs!$F$6*$D2350))*(ic*Inputs!$C$6+flat_fee-cost_acc-cost_wd*Inputs!$E$6*$E2350-cost_fx*Inputs!$D$6)+12*Inputs!$B$7*(1-MIN(1,Inputs!$F$7*$D2350))*(ic*Inputs!$C$7+flat_fee-cost_acc-cost_wd*Inputs!$E$7*$E2350-cost_fx*Inputs!$D$7)+12*Inputs!$B$8*(1-MIN(1,Inputs!$F$8*$D2350))*(ic*Inputs!$C$8+flat_fee-cost_acc-cost_wd*Inputs!$E$8*$E2350-cost_fx*Inputs!$D$8)-fixed</f>
        <v>41394.2939969602</v>
      </c>
    </row>
    <row r="2351" customFormat="false" ht="15" hidden="false" customHeight="false" outlineLevel="0" collapsed="false">
      <c r="A2351" s="0" t="n">
        <v>2286</v>
      </c>
      <c r="B2351" s="0" t="n">
        <v>0.029293</v>
      </c>
      <c r="C2351" s="0" t="n">
        <v>1.06588</v>
      </c>
      <c r="D2351" s="0" t="n">
        <v>1.09663</v>
      </c>
      <c r="E2351" s="0" t="n">
        <v>1.26228</v>
      </c>
      <c r="F2351" s="0" t="n">
        <v>0.053729</v>
      </c>
      <c r="G2351" s="0" t="n">
        <f aca="false">12*Inputs!$B$6*(MIN(1,$H$50*$C2351)*(ic*Inputs!$C$6+pS+fee_fx*Inputs!$D$6-cost_acc-cost_wd*Inputs!$E$6*$E2351-cost_fx*Inputs!$D$6-$F2351)+(1-MIN(1,$H$50*$C2351))*(1-MIN(1,Inputs!$G$6*$D2351)*churn_nonbuyers)*(ic*Inputs!$C$6+fee_wd*Inputs!$E$6*(1-$B2351)+fee_fx*Inputs!$D$6-cost_acc-cost_wd*Inputs!$E$6*(1-$B2351)-cost_fx*Inputs!$D$6))</f>
        <v>241230.213398203</v>
      </c>
      <c r="H2351" s="0" t="n">
        <f aca="false">12*Inputs!$B$7*(MIN(1,$H$51*$C2351)*(ic*Inputs!$C$7+pE+fee_fx*Inputs!$D$7-cost_acc-cost_wd*Inputs!$E$7*$E2351-cost_fx*Inputs!$D$7-$F2351)+(1-MIN(1,$H$51*$C2351))*(1-MIN(1,Inputs!$G$7*$D2351)*churn_nonbuyers)*(ic*Inputs!$C$7+fee_wd*Inputs!$E$7*(1-$B2351)+fee_fx*Inputs!$D$7-cost_acc-cost_wd*Inputs!$E$7*(1-$B2351)-cost_fx*Inputs!$D$7))</f>
        <v>418527.371426545</v>
      </c>
      <c r="I2351" s="0" t="n">
        <f aca="false">12*Inputs!$B$8*(MIN(1,$H$52*$C2351)*(ic*Inputs!$C$8+pT-cost_acc-cost_wd*Inputs!$E$8-cost_fx*Inputs!$D$8-cost_ins)+(1-MIN(1,$H$52*$C2351))*(1-MIN(1,Inputs!$G$8*$D2351)*churn_nonbuyers)*(ic*Inputs!$C$8+fee_wd*Inputs!$E$8*(1-$B2351)+fee_fx*Inputs!$D$8-cost_acc-cost_wd*Inputs!$E$8*(1-$B2351)-cost_fx*Inputs!$D$8))</f>
        <v>172812.324506803</v>
      </c>
      <c r="J2351" s="0" t="n">
        <f aca="false">G2351+H2351+I2351-fixed</f>
        <v>132569.909331551</v>
      </c>
      <c r="K2351" s="0" t="n">
        <f aca="false">12*Inputs!$B$6*(1-MIN(1,Inputs!$G$6*$D2351)*churn_nonbuyers)*(ic*Inputs!$C$6+fee_wd*Inputs!$E$6*(1-$B2351)+fee_fx*Inputs!$D$6-cost_acc-cost_wd*Inputs!$E$6*(1-$B2351)-cost_fx*Inputs!$D$6)</f>
        <v>186559.067394648</v>
      </c>
      <c r="L2351" s="0" t="n">
        <f aca="false">12*Inputs!$B$7*(1-MIN(1,Inputs!$G$7*$D2351)*churn_nonbuyers)*(ic*Inputs!$C$7+fee_wd*Inputs!$E$7*(1-$B2351)+fee_fx*Inputs!$D$7-cost_acc-cost_wd*Inputs!$E$7*(1-$B2351)-cost_fx*Inputs!$D$7)</f>
        <v>385855.745396789</v>
      </c>
      <c r="M2351" s="0" t="n">
        <f aca="false">12*Inputs!$B$8*(1-MIN(1,Inputs!$G$8*$D2351)*churn_nonbuyers)*(ic*Inputs!$C$8+fee_wd*Inputs!$E$8*(1-$B2351)+fee_fx*Inputs!$D$8-cost_acc-cost_wd*Inputs!$E$8*(1-$B2351)-cost_fx*Inputs!$D$8)</f>
        <v>75515.265975024</v>
      </c>
      <c r="N2351" s="0" t="n">
        <f aca="false">K2351+L2351+I2351-fixed</f>
        <v>45227.1372982399</v>
      </c>
      <c r="O2351" s="0" t="n">
        <f aca="false">K2351+L2351+M2351-fixed</f>
        <v>-52069.921233539</v>
      </c>
      <c r="P2351" s="0" t="n">
        <f aca="false">12*Inputs!$B$6*(1-MIN(1,Inputs!$F$6*$D2351))*(ic*Inputs!$C$6+flat_fee-cost_acc-cost_wd*Inputs!$E$6*$E2351-cost_fx*Inputs!$D$6)+12*Inputs!$B$7*(1-MIN(1,Inputs!$F$7*$D2351))*(ic*Inputs!$C$7+flat_fee-cost_acc-cost_wd*Inputs!$E$7*$E2351-cost_fx*Inputs!$D$7)+12*Inputs!$B$8*(1-MIN(1,Inputs!$F$8*$D2351))*(ic*Inputs!$C$8+flat_fee-cost_acc-cost_wd*Inputs!$E$8*$E2351-cost_fx*Inputs!$D$8)-fixed</f>
        <v>-91242.7347039999</v>
      </c>
    </row>
    <row r="2352" customFormat="false" ht="15" hidden="false" customHeight="false" outlineLevel="0" collapsed="false">
      <c r="A2352" s="0" t="n">
        <v>2287</v>
      </c>
      <c r="B2352" s="0" t="n">
        <v>0.105077</v>
      </c>
      <c r="C2352" s="0" t="n">
        <v>0.990982</v>
      </c>
      <c r="D2352" s="0" t="n">
        <v>1.051471</v>
      </c>
      <c r="E2352" s="0" t="n">
        <v>1.182834</v>
      </c>
      <c r="F2352" s="0" t="n">
        <v>0.157895</v>
      </c>
      <c r="G2352" s="0" t="n">
        <f aca="false">12*Inputs!$B$6*(MIN(1,$H$50*$C2352)*(ic*Inputs!$C$6+pS+fee_fx*Inputs!$D$6-cost_acc-cost_wd*Inputs!$E$6*$E2352-cost_fx*Inputs!$D$6-$F2352)+(1-MIN(1,$H$50*$C2352))*(1-MIN(1,Inputs!$G$6*$D2352)*churn_nonbuyers)*(ic*Inputs!$C$6+fee_wd*Inputs!$E$6*(1-$B2352)+fee_fx*Inputs!$D$6-cost_acc-cost_wd*Inputs!$E$6*(1-$B2352)-cost_fx*Inputs!$D$6))</f>
        <v>227714.983956324</v>
      </c>
      <c r="H2352" s="0" t="n">
        <f aca="false">12*Inputs!$B$7*(MIN(1,$H$51*$C2352)*(ic*Inputs!$C$7+pE+fee_fx*Inputs!$D$7-cost_acc-cost_wd*Inputs!$E$7*$E2352-cost_fx*Inputs!$D$7-$F2352)+(1-MIN(1,$H$51*$C2352))*(1-MIN(1,Inputs!$G$7*$D2352)*churn_nonbuyers)*(ic*Inputs!$C$7+fee_wd*Inputs!$E$7*(1-$B2352)+fee_fx*Inputs!$D$7-cost_acc-cost_wd*Inputs!$E$7*(1-$B2352)-cost_fx*Inputs!$D$7))</f>
        <v>413302.318467548</v>
      </c>
      <c r="I2352" s="0" t="n">
        <f aca="false">12*Inputs!$B$8*(MIN(1,$H$52*$C2352)*(ic*Inputs!$C$8+pT-cost_acc-cost_wd*Inputs!$E$8-cost_fx*Inputs!$D$8-cost_ins)+(1-MIN(1,$H$52*$C2352))*(1-MIN(1,Inputs!$G$8*$D2352)*churn_nonbuyers)*(ic*Inputs!$C$8+fee_wd*Inputs!$E$8*(1-$B2352)+fee_fx*Inputs!$D$8-cost_acc-cost_wd*Inputs!$E$8*(1-$B2352)-cost_fx*Inputs!$D$8))</f>
        <v>168828.153915318</v>
      </c>
      <c r="J2352" s="0" t="n">
        <f aca="false">G2352+H2352+I2352-fixed</f>
        <v>109845.45633919</v>
      </c>
      <c r="K2352" s="0" t="n">
        <f aca="false">12*Inputs!$B$6*(1-MIN(1,Inputs!$G$6*$D2352)*churn_nonbuyers)*(ic*Inputs!$C$6+fee_wd*Inputs!$E$6*(1-$B2352)+fee_fx*Inputs!$D$6-cost_acc-cost_wd*Inputs!$E$6*(1-$B2352)-cost_fx*Inputs!$D$6)</f>
        <v>176665.579331522</v>
      </c>
      <c r="L2352" s="0" t="n">
        <f aca="false">12*Inputs!$B$7*(1-MIN(1,Inputs!$G$7*$D2352)*churn_nonbuyers)*(ic*Inputs!$C$7+fee_wd*Inputs!$E$7*(1-$B2352)+fee_fx*Inputs!$D$7-cost_acc-cost_wd*Inputs!$E$7*(1-$B2352)-cost_fx*Inputs!$D$7)</f>
        <v>375827.615790914</v>
      </c>
      <c r="M2352" s="0" t="n">
        <f aca="false">12*Inputs!$B$8*(1-MIN(1,Inputs!$G$8*$D2352)*churn_nonbuyers)*(ic*Inputs!$C$8+fee_wd*Inputs!$E$8*(1-$B2352)+fee_fx*Inputs!$D$8-cost_acc-cost_wd*Inputs!$E$8*(1-$B2352)-cost_fx*Inputs!$D$8)</f>
        <v>84828.5199737712</v>
      </c>
      <c r="N2352" s="0" t="n">
        <f aca="false">K2352+L2352+I2352-fixed</f>
        <v>21321.3490377537</v>
      </c>
      <c r="O2352" s="0" t="n">
        <f aca="false">K2352+L2352+M2352-fixed</f>
        <v>-62678.2849037929</v>
      </c>
      <c r="P2352" s="0" t="n">
        <f aca="false">12*Inputs!$B$6*(1-MIN(1,Inputs!$F$6*$D2352))*(ic*Inputs!$C$6+flat_fee-cost_acc-cost_wd*Inputs!$E$6*$E2352-cost_fx*Inputs!$D$6)+12*Inputs!$B$7*(1-MIN(1,Inputs!$F$7*$D2352))*(ic*Inputs!$C$7+flat_fee-cost_acc-cost_wd*Inputs!$E$7*$E2352-cost_fx*Inputs!$D$7)+12*Inputs!$B$8*(1-MIN(1,Inputs!$F$8*$D2352))*(ic*Inputs!$C$8+flat_fee-cost_acc-cost_wd*Inputs!$E$8*$E2352-cost_fx*Inputs!$D$8)-fixed</f>
        <v>-35279.67037264</v>
      </c>
    </row>
    <row r="2353" customFormat="false" ht="15" hidden="false" customHeight="false" outlineLevel="0" collapsed="false">
      <c r="A2353" s="0" t="n">
        <v>2288</v>
      </c>
      <c r="B2353" s="0" t="n">
        <v>0.333922</v>
      </c>
      <c r="C2353" s="0" t="n">
        <v>0.970623</v>
      </c>
      <c r="D2353" s="0" t="n">
        <v>1.120066</v>
      </c>
      <c r="E2353" s="0" t="n">
        <v>1.04027</v>
      </c>
      <c r="F2353" s="0" t="n">
        <v>0.389923</v>
      </c>
      <c r="G2353" s="0" t="n">
        <f aca="false">12*Inputs!$B$6*(MIN(1,$H$50*$C2353)*(ic*Inputs!$C$6+pS+fee_fx*Inputs!$D$6-cost_acc-cost_wd*Inputs!$E$6*$E2353-cost_fx*Inputs!$D$6-$F2353)+(1-MIN(1,$H$50*$C2353))*(1-MIN(1,Inputs!$G$6*$D2353)*churn_nonbuyers)*(ic*Inputs!$C$6+fee_wd*Inputs!$E$6*(1-$B2353)+fee_fx*Inputs!$D$6-cost_acc-cost_wd*Inputs!$E$6*(1-$B2353)-cost_fx*Inputs!$D$6))</f>
        <v>195383.011532627</v>
      </c>
      <c r="H2353" s="0" t="n">
        <f aca="false">12*Inputs!$B$7*(MIN(1,$H$51*$C2353)*(ic*Inputs!$C$7+pE+fee_fx*Inputs!$D$7-cost_acc-cost_wd*Inputs!$E$7*$E2353-cost_fx*Inputs!$D$7-$F2353)+(1-MIN(1,$H$51*$C2353))*(1-MIN(1,Inputs!$G$7*$D2353)*churn_nonbuyers)*(ic*Inputs!$C$7+fee_wd*Inputs!$E$7*(1-$B2353)+fee_fx*Inputs!$D$7-cost_acc-cost_wd*Inputs!$E$7*(1-$B2353)-cost_fx*Inputs!$D$7))</f>
        <v>395530.557198098</v>
      </c>
      <c r="I2353" s="0" t="n">
        <f aca="false">12*Inputs!$B$8*(MIN(1,$H$52*$C2353)*(ic*Inputs!$C$8+pT-cost_acc-cost_wd*Inputs!$E$8-cost_fx*Inputs!$D$8-cost_ins)+(1-MIN(1,$H$52*$C2353))*(1-MIN(1,Inputs!$G$8*$D2353)*churn_nonbuyers)*(ic*Inputs!$C$8+fee_wd*Inputs!$E$8*(1-$B2353)+fee_fx*Inputs!$D$8-cost_acc-cost_wd*Inputs!$E$8*(1-$B2353)-cost_fx*Inputs!$D$8))</f>
        <v>161395.584058868</v>
      </c>
      <c r="J2353" s="0" t="n">
        <f aca="false">G2353+H2353+I2353-fixed</f>
        <v>52309.1527895925</v>
      </c>
      <c r="K2353" s="0" t="n">
        <f aca="false">12*Inputs!$B$6*(1-MIN(1,Inputs!$G$6*$D2353)*churn_nonbuyers)*(ic*Inputs!$C$6+fee_wd*Inputs!$E$6*(1-$B2353)+fee_fx*Inputs!$D$6-cost_acc-cost_wd*Inputs!$E$6*(1-$B2353)-cost_fx*Inputs!$D$6)</f>
        <v>144917.872407734</v>
      </c>
      <c r="L2353" s="0" t="n">
        <f aca="false">12*Inputs!$B$7*(1-MIN(1,Inputs!$G$7*$D2353)*churn_nonbuyers)*(ic*Inputs!$C$7+fee_wd*Inputs!$E$7*(1-$B2353)+fee_fx*Inputs!$D$7-cost_acc-cost_wd*Inputs!$E$7*(1-$B2353)-cost_fx*Inputs!$D$7)</f>
        <v>343182.657076641</v>
      </c>
      <c r="M2353" s="0" t="n">
        <f aca="false">12*Inputs!$B$8*(1-MIN(1,Inputs!$G$8*$D2353)*churn_nonbuyers)*(ic*Inputs!$C$8+fee_wd*Inputs!$E$8*(1-$B2353)+fee_fx*Inputs!$D$8-cost_acc-cost_wd*Inputs!$E$8*(1-$B2353)-cost_fx*Inputs!$D$8)</f>
        <v>67025.9575294272</v>
      </c>
      <c r="N2353" s="0" t="n">
        <f aca="false">K2353+L2353+I2353-fixed</f>
        <v>-50503.8864567574</v>
      </c>
      <c r="O2353" s="0" t="n">
        <f aca="false">K2353+L2353+M2353-fixed</f>
        <v>-144873.512986198</v>
      </c>
      <c r="P2353" s="0" t="n">
        <f aca="false">12*Inputs!$B$6*(1-MIN(1,Inputs!$F$6*$D2353))*(ic*Inputs!$C$6+flat_fee-cost_acc-cost_wd*Inputs!$E$6*$E2353-cost_fx*Inputs!$D$6)+12*Inputs!$B$7*(1-MIN(1,Inputs!$F$7*$D2353))*(ic*Inputs!$C$7+flat_fee-cost_acc-cost_wd*Inputs!$E$7*$E2353-cost_fx*Inputs!$D$7)+12*Inputs!$B$8*(1-MIN(1,Inputs!$F$8*$D2353))*(ic*Inputs!$C$8+flat_fee-cost_acc-cost_wd*Inputs!$E$8*$E2353-cost_fx*Inputs!$D$8)-fixed</f>
        <v>-13472.8053712</v>
      </c>
    </row>
    <row r="2354" customFormat="false" ht="15" hidden="false" customHeight="false" outlineLevel="0" collapsed="false">
      <c r="A2354" s="0" t="n">
        <v>2289</v>
      </c>
      <c r="B2354" s="0" t="n">
        <v>0.270876</v>
      </c>
      <c r="C2354" s="0" t="n">
        <v>0.798287</v>
      </c>
      <c r="D2354" s="0" t="n">
        <v>0.974522</v>
      </c>
      <c r="E2354" s="0" t="n">
        <v>1.047844</v>
      </c>
      <c r="F2354" s="0" t="n">
        <v>0.447484</v>
      </c>
      <c r="G2354" s="0" t="n">
        <f aca="false">12*Inputs!$B$6*(MIN(1,$H$50*$C2354)*(ic*Inputs!$C$6+pS+fee_fx*Inputs!$D$6-cost_acc-cost_wd*Inputs!$E$6*$E2354-cost_fx*Inputs!$D$6-$F2354)+(1-MIN(1,$H$50*$C2354))*(1-MIN(1,Inputs!$G$6*$D2354)*churn_nonbuyers)*(ic*Inputs!$C$6+fee_wd*Inputs!$E$6*(1-$B2354)+fee_fx*Inputs!$D$6-cost_acc-cost_wd*Inputs!$E$6*(1-$B2354)-cost_fx*Inputs!$D$6))</f>
        <v>194355.367293052</v>
      </c>
      <c r="H2354" s="0" t="n">
        <f aca="false">12*Inputs!$B$7*(MIN(1,$H$51*$C2354)*(ic*Inputs!$C$7+pE+fee_fx*Inputs!$D$7-cost_acc-cost_wd*Inputs!$E$7*$E2354-cost_fx*Inputs!$D$7-$F2354)+(1-MIN(1,$H$51*$C2354))*(1-MIN(1,Inputs!$G$7*$D2354)*churn_nonbuyers)*(ic*Inputs!$C$7+fee_wd*Inputs!$E$7*(1-$B2354)+fee_fx*Inputs!$D$7-cost_acc-cost_wd*Inputs!$E$7*(1-$B2354)-cost_fx*Inputs!$D$7))</f>
        <v>389947.281227656</v>
      </c>
      <c r="I2354" s="0" t="n">
        <f aca="false">12*Inputs!$B$8*(MIN(1,$H$52*$C2354)*(ic*Inputs!$C$8+pT-cost_acc-cost_wd*Inputs!$E$8-cost_fx*Inputs!$D$8-cost_ins)+(1-MIN(1,$H$52*$C2354))*(1-MIN(1,Inputs!$G$8*$D2354)*churn_nonbuyers)*(ic*Inputs!$C$8+fee_wd*Inputs!$E$8*(1-$B2354)+fee_fx*Inputs!$D$8-cost_acc-cost_wd*Inputs!$E$8*(1-$B2354)-cost_fx*Inputs!$D$8))</f>
        <v>159015.555729901</v>
      </c>
      <c r="J2354" s="0" t="n">
        <f aca="false">G2354+H2354+I2354-fixed</f>
        <v>43318.2042506095</v>
      </c>
      <c r="K2354" s="0" t="n">
        <f aca="false">12*Inputs!$B$6*(1-MIN(1,Inputs!$G$6*$D2354)*churn_nonbuyers)*(ic*Inputs!$C$6+fee_wd*Inputs!$E$6*(1-$B2354)+fee_fx*Inputs!$D$6-cost_acc-cost_wd*Inputs!$E$6*(1-$B2354)-cost_fx*Inputs!$D$6)</f>
        <v>154671.291513158</v>
      </c>
      <c r="L2354" s="0" t="n">
        <f aca="false">12*Inputs!$B$7*(1-MIN(1,Inputs!$G$7*$D2354)*churn_nonbuyers)*(ic*Inputs!$C$7+fee_wd*Inputs!$E$7*(1-$B2354)+fee_fx*Inputs!$D$7-cost_acc-cost_wd*Inputs!$E$7*(1-$B2354)-cost_fx*Inputs!$D$7)</f>
        <v>353546.408251895</v>
      </c>
      <c r="M2354" s="0" t="n">
        <f aca="false">12*Inputs!$B$8*(1-MIN(1,Inputs!$G$8*$D2354)*churn_nonbuyers)*(ic*Inputs!$C$8+fee_wd*Inputs!$E$8*(1-$B2354)+fee_fx*Inputs!$D$8-cost_acc-cost_wd*Inputs!$E$8*(1-$B2354)-cost_fx*Inputs!$D$8)</f>
        <v>99608.7127147392</v>
      </c>
      <c r="N2354" s="0" t="n">
        <f aca="false">K2354+L2354+I2354-fixed</f>
        <v>-32766.7445050452</v>
      </c>
      <c r="O2354" s="0" t="n">
        <f aca="false">K2354+L2354+M2354-fixed</f>
        <v>-92173.5875202074</v>
      </c>
      <c r="P2354" s="0" t="n">
        <f aca="false">12*Inputs!$B$6*(1-MIN(1,Inputs!$F$6*$D2354))*(ic*Inputs!$C$6+flat_fee-cost_acc-cost_wd*Inputs!$E$6*$E2354-cost_fx*Inputs!$D$6)+12*Inputs!$B$7*(1-MIN(1,Inputs!$F$7*$D2354))*(ic*Inputs!$C$7+flat_fee-cost_acc-cost_wd*Inputs!$E$7*$E2354-cost_fx*Inputs!$D$7)+12*Inputs!$B$8*(1-MIN(1,Inputs!$F$8*$D2354))*(ic*Inputs!$C$8+flat_fee-cost_acc-cost_wd*Inputs!$E$8*$E2354-cost_fx*Inputs!$D$8)-fixed</f>
        <v>63878.5969203201</v>
      </c>
    </row>
    <row r="2355" customFormat="false" ht="15" hidden="false" customHeight="false" outlineLevel="0" collapsed="false">
      <c r="A2355" s="0" t="n">
        <v>2290</v>
      </c>
      <c r="B2355" s="0" t="n">
        <v>0.095462</v>
      </c>
      <c r="C2355" s="0" t="n">
        <v>0.894526</v>
      </c>
      <c r="D2355" s="0" t="n">
        <v>1.160807</v>
      </c>
      <c r="E2355" s="0" t="n">
        <v>1.239703</v>
      </c>
      <c r="F2355" s="0" t="n">
        <v>0.135089</v>
      </c>
      <c r="G2355" s="0" t="n">
        <f aca="false">12*Inputs!$B$6*(MIN(1,$H$50*$C2355)*(ic*Inputs!$C$6+pS+fee_fx*Inputs!$D$6-cost_acc-cost_wd*Inputs!$E$6*$E2355-cost_fx*Inputs!$D$6-$F2355)+(1-MIN(1,$H$50*$C2355))*(1-MIN(1,Inputs!$G$6*$D2355)*churn_nonbuyers)*(ic*Inputs!$C$6+fee_wd*Inputs!$E$6*(1-$B2355)+fee_fx*Inputs!$D$6-cost_acc-cost_wd*Inputs!$E$6*(1-$B2355)-cost_fx*Inputs!$D$6))</f>
        <v>222308.549070935</v>
      </c>
      <c r="H2355" s="0" t="n">
        <f aca="false">12*Inputs!$B$7*(MIN(1,$H$51*$C2355)*(ic*Inputs!$C$7+pE+fee_fx*Inputs!$D$7-cost_acc-cost_wd*Inputs!$E$7*$E2355-cost_fx*Inputs!$D$7-$F2355)+(1-MIN(1,$H$51*$C2355))*(1-MIN(1,Inputs!$G$7*$D2355)*churn_nonbuyers)*(ic*Inputs!$C$7+fee_wd*Inputs!$E$7*(1-$B2355)+fee_fx*Inputs!$D$7-cost_acc-cost_wd*Inputs!$E$7*(1-$B2355)-cost_fx*Inputs!$D$7))</f>
        <v>405010.26592649</v>
      </c>
      <c r="I2355" s="0" t="n">
        <f aca="false">12*Inputs!$B$8*(MIN(1,$H$52*$C2355)*(ic*Inputs!$C$8+pT-cost_acc-cost_wd*Inputs!$E$8-cost_fx*Inputs!$D$8-cost_ins)+(1-MIN(1,$H$52*$C2355))*(1-MIN(1,Inputs!$G$8*$D2355)*churn_nonbuyers)*(ic*Inputs!$C$8+fee_wd*Inputs!$E$8*(1-$B2355)+fee_fx*Inputs!$D$8-cost_acc-cost_wd*Inputs!$E$8*(1-$B2355)-cost_fx*Inputs!$D$8))</f>
        <v>151490.073480082</v>
      </c>
      <c r="J2355" s="0" t="n">
        <f aca="false">G2355+H2355+I2355-fixed</f>
        <v>78808.8884775076</v>
      </c>
      <c r="K2355" s="0" t="n">
        <f aca="false">12*Inputs!$B$6*(1-MIN(1,Inputs!$G$6*$D2355)*churn_nonbuyers)*(ic*Inputs!$C$6+fee_wd*Inputs!$E$6*(1-$B2355)+fee_fx*Inputs!$D$6-cost_acc-cost_wd*Inputs!$E$6*(1-$B2355)-cost_fx*Inputs!$D$6)</f>
        <v>176950.390736405</v>
      </c>
      <c r="L2355" s="0" t="n">
        <f aca="false">12*Inputs!$B$7*(1-MIN(1,Inputs!$G$7*$D2355)*churn_nonbuyers)*(ic*Inputs!$C$7+fee_wd*Inputs!$E$7*(1-$B2355)+fee_fx*Inputs!$D$7-cost_acc-cost_wd*Inputs!$E$7*(1-$B2355)-cost_fx*Inputs!$D$7)</f>
        <v>375891.062505843</v>
      </c>
      <c r="M2355" s="0" t="n">
        <f aca="false">12*Inputs!$B$8*(1-MIN(1,Inputs!$G$8*$D2355)*churn_nonbuyers)*(ic*Inputs!$C$8+fee_wd*Inputs!$E$8*(1-$B2355)+fee_fx*Inputs!$D$8-cost_acc-cost_wd*Inputs!$E$8*(1-$B2355)-cost_fx*Inputs!$D$8)</f>
        <v>60319.9560232224</v>
      </c>
      <c r="N2355" s="0" t="n">
        <f aca="false">K2355+L2355+I2355-fixed</f>
        <v>4331.52672232967</v>
      </c>
      <c r="O2355" s="0" t="n">
        <f aca="false">K2355+L2355+M2355-fixed</f>
        <v>-86838.59073453</v>
      </c>
      <c r="P2355" s="0" t="n">
        <f aca="false">12*Inputs!$B$6*(1-MIN(1,Inputs!$F$6*$D2355))*(ic*Inputs!$C$6+flat_fee-cost_acc-cost_wd*Inputs!$E$6*$E2355-cost_fx*Inputs!$D$6)+12*Inputs!$B$7*(1-MIN(1,Inputs!$F$7*$D2355))*(ic*Inputs!$C$7+flat_fee-cost_acc-cost_wd*Inputs!$E$7*$E2355-cost_fx*Inputs!$D$7)+12*Inputs!$B$8*(1-MIN(1,Inputs!$F$8*$D2355))*(ic*Inputs!$C$8+flat_fee-cost_acc-cost_wd*Inputs!$E$8*$E2355-cost_fx*Inputs!$D$8)-fixed</f>
        <v>-114512.24501896</v>
      </c>
    </row>
    <row r="2356" customFormat="false" ht="15" hidden="false" customHeight="false" outlineLevel="0" collapsed="false">
      <c r="A2356" s="0" t="n">
        <v>2291</v>
      </c>
      <c r="B2356" s="0" t="n">
        <v>0.302985</v>
      </c>
      <c r="C2356" s="0" t="n">
        <v>1.034988</v>
      </c>
      <c r="D2356" s="0" t="n">
        <v>1.099747</v>
      </c>
      <c r="E2356" s="0" t="n">
        <v>1.164032</v>
      </c>
      <c r="F2356" s="0" t="n">
        <v>0.386934</v>
      </c>
      <c r="G2356" s="0" t="n">
        <f aca="false">12*Inputs!$B$6*(MIN(1,$H$50*$C2356)*(ic*Inputs!$C$6+pS+fee_fx*Inputs!$D$6-cost_acc-cost_wd*Inputs!$E$6*$E2356-cost_fx*Inputs!$D$6-$F2356)+(1-MIN(1,$H$50*$C2356))*(1-MIN(1,Inputs!$G$6*$D2356)*churn_nonbuyers)*(ic*Inputs!$C$6+fee_wd*Inputs!$E$6*(1-$B2356)+fee_fx*Inputs!$D$6-cost_acc-cost_wd*Inputs!$E$6*(1-$B2356)-cost_fx*Inputs!$D$6))</f>
        <v>199853.974971986</v>
      </c>
      <c r="H2356" s="0" t="n">
        <f aca="false">12*Inputs!$B$7*(MIN(1,$H$51*$C2356)*(ic*Inputs!$C$7+pE+fee_fx*Inputs!$D$7-cost_acc-cost_wd*Inputs!$E$7*$E2356-cost_fx*Inputs!$D$7-$F2356)+(1-MIN(1,$H$51*$C2356))*(1-MIN(1,Inputs!$G$7*$D2356)*churn_nonbuyers)*(ic*Inputs!$C$7+fee_wd*Inputs!$E$7*(1-$B2356)+fee_fx*Inputs!$D$7-cost_acc-cost_wd*Inputs!$E$7*(1-$B2356)-cost_fx*Inputs!$D$7))</f>
        <v>387075.208065076</v>
      </c>
      <c r="I2356" s="0" t="n">
        <f aca="false">12*Inputs!$B$8*(MIN(1,$H$52*$C2356)*(ic*Inputs!$C$8+pT-cost_acc-cost_wd*Inputs!$E$8-cost_fx*Inputs!$D$8-cost_ins)+(1-MIN(1,$H$52*$C2356))*(1-MIN(1,Inputs!$G$8*$D2356)*churn_nonbuyers)*(ic*Inputs!$C$8+fee_wd*Inputs!$E$8*(1-$B2356)+fee_fx*Inputs!$D$8-cost_acc-cost_wd*Inputs!$E$8*(1-$B2356)-cost_fx*Inputs!$D$8))</f>
        <v>168963.930122732</v>
      </c>
      <c r="J2356" s="0" t="n">
        <f aca="false">G2356+H2356+I2356-fixed</f>
        <v>55893.1131597939</v>
      </c>
      <c r="K2356" s="0" t="n">
        <f aca="false">12*Inputs!$B$6*(1-MIN(1,Inputs!$G$6*$D2356)*churn_nonbuyers)*(ic*Inputs!$C$6+fee_wd*Inputs!$E$6*(1-$B2356)+fee_fx*Inputs!$D$6-cost_acc-cost_wd*Inputs!$E$6*(1-$B2356)-cost_fx*Inputs!$D$6)</f>
        <v>149283.799522524</v>
      </c>
      <c r="L2356" s="0" t="n">
        <f aca="false">12*Inputs!$B$7*(1-MIN(1,Inputs!$G$7*$D2356)*churn_nonbuyers)*(ic*Inputs!$C$7+fee_wd*Inputs!$E$7*(1-$B2356)+fee_fx*Inputs!$D$7-cost_acc-cost_wd*Inputs!$E$7*(1-$B2356)-cost_fx*Inputs!$D$7)</f>
        <v>347707.073857515</v>
      </c>
      <c r="M2356" s="0" t="n">
        <f aca="false">12*Inputs!$B$8*(1-MIN(1,Inputs!$G$8*$D2356)*churn_nonbuyers)*(ic*Inputs!$C$8+fee_wd*Inputs!$E$8*(1-$B2356)+fee_fx*Inputs!$D$8-cost_acc-cost_wd*Inputs!$E$8*(1-$B2356)-cost_fx*Inputs!$D$8)</f>
        <v>71782.275425112</v>
      </c>
      <c r="N2356" s="0" t="n">
        <f aca="false">K2356+L2356+I2356-fixed</f>
        <v>-34045.1964972295</v>
      </c>
      <c r="O2356" s="0" t="n">
        <f aca="false">K2356+L2356+M2356-fixed</f>
        <v>-131226.851194849</v>
      </c>
      <c r="P2356" s="0" t="n">
        <f aca="false">12*Inputs!$B$6*(1-MIN(1,Inputs!$F$6*$D2356))*(ic*Inputs!$C$6+flat_fee-cost_acc-cost_wd*Inputs!$E$6*$E2356-cost_fx*Inputs!$D$6)+12*Inputs!$B$7*(1-MIN(1,Inputs!$F$7*$D2356))*(ic*Inputs!$C$7+flat_fee-cost_acc-cost_wd*Inputs!$E$7*$E2356-cost_fx*Inputs!$D$7)+12*Inputs!$B$8*(1-MIN(1,Inputs!$F$8*$D2356))*(ic*Inputs!$C$8+flat_fee-cost_acc-cost_wd*Inputs!$E$8*$E2356-cost_fx*Inputs!$D$8)-fixed</f>
        <v>-52713.14223904</v>
      </c>
    </row>
    <row r="2357" customFormat="false" ht="15" hidden="false" customHeight="false" outlineLevel="0" collapsed="false">
      <c r="A2357" s="0" t="n">
        <v>2292</v>
      </c>
      <c r="B2357" s="0" t="n">
        <v>0.185893</v>
      </c>
      <c r="C2357" s="0" t="n">
        <v>1.086346</v>
      </c>
      <c r="D2357" s="0" t="n">
        <v>1.40295</v>
      </c>
      <c r="E2357" s="0" t="n">
        <v>1.215613</v>
      </c>
      <c r="F2357" s="0" t="n">
        <v>0.112192</v>
      </c>
      <c r="G2357" s="0" t="n">
        <f aca="false">12*Inputs!$B$6*(MIN(1,$H$50*$C2357)*(ic*Inputs!$C$6+pS+fee_fx*Inputs!$D$6-cost_acc-cost_wd*Inputs!$E$6*$E2357-cost_fx*Inputs!$D$6-$F2357)+(1-MIN(1,$H$50*$C2357))*(1-MIN(1,Inputs!$G$6*$D2357)*churn_nonbuyers)*(ic*Inputs!$C$6+fee_wd*Inputs!$E$6*(1-$B2357)+fee_fx*Inputs!$D$6-cost_acc-cost_wd*Inputs!$E$6*(1-$B2357)-cost_fx*Inputs!$D$6))</f>
        <v>220078.121755853</v>
      </c>
      <c r="H2357" s="0" t="n">
        <f aca="false">12*Inputs!$B$7*(MIN(1,$H$51*$C2357)*(ic*Inputs!$C$7+pE+fee_fx*Inputs!$D$7-cost_acc-cost_wd*Inputs!$E$7*$E2357-cost_fx*Inputs!$D$7-$F2357)+(1-MIN(1,$H$51*$C2357))*(1-MIN(1,Inputs!$G$7*$D2357)*churn_nonbuyers)*(ic*Inputs!$C$7+fee_wd*Inputs!$E$7*(1-$B2357)+fee_fx*Inputs!$D$7-cost_acc-cost_wd*Inputs!$E$7*(1-$B2357)-cost_fx*Inputs!$D$7))</f>
        <v>407048.747981623</v>
      </c>
      <c r="I2357" s="0" t="n">
        <f aca="false">12*Inputs!$B$8*(MIN(1,$H$52*$C2357)*(ic*Inputs!$C$8+pT-cost_acc-cost_wd*Inputs!$E$8-cost_fx*Inputs!$D$8-cost_ins)+(1-MIN(1,$H$52*$C2357))*(1-MIN(1,Inputs!$G$8*$D2357)*churn_nonbuyers)*(ic*Inputs!$C$8+fee_wd*Inputs!$E$8*(1-$B2357)+fee_fx*Inputs!$D$8-cost_acc-cost_wd*Inputs!$E$8*(1-$B2357)-cost_fx*Inputs!$D$8))</f>
        <v>157954.288542432</v>
      </c>
      <c r="J2357" s="0" t="n">
        <f aca="false">G2357+H2357+I2357-fixed</f>
        <v>85081.1582799082</v>
      </c>
      <c r="K2357" s="0" t="n">
        <f aca="false">12*Inputs!$B$6*(1-MIN(1,Inputs!$G$6*$D2357)*churn_nonbuyers)*(ic*Inputs!$C$6+fee_wd*Inputs!$E$6*(1-$B2357)+fee_fx*Inputs!$D$6-cost_acc-cost_wd*Inputs!$E$6*(1-$B2357)-cost_fx*Inputs!$D$6)</f>
        <v>162567.42180732</v>
      </c>
      <c r="L2357" s="0" t="n">
        <f aca="false">12*Inputs!$B$7*(1-MIN(1,Inputs!$G$7*$D2357)*churn_nonbuyers)*(ic*Inputs!$C$7+fee_wd*Inputs!$E$7*(1-$B2357)+fee_fx*Inputs!$D$7-cost_acc-cost_wd*Inputs!$E$7*(1-$B2357)-cost_fx*Inputs!$D$7)</f>
        <v>360587.974684392</v>
      </c>
      <c r="M2357" s="0" t="n">
        <f aca="false">12*Inputs!$B$8*(1-MIN(1,Inputs!$G$8*$D2357)*churn_nonbuyers)*(ic*Inputs!$C$8+fee_wd*Inputs!$E$8*(1-$B2357)+fee_fx*Inputs!$D$8-cost_acc-cost_wd*Inputs!$E$8*(1-$B2357)-cost_fx*Inputs!$D$8)</f>
        <v>5693.95243416005</v>
      </c>
      <c r="N2357" s="0" t="n">
        <f aca="false">K2357+L2357+I2357-fixed</f>
        <v>-18890.3149658559</v>
      </c>
      <c r="O2357" s="0" t="n">
        <f aca="false">K2357+L2357+M2357-fixed</f>
        <v>-171150.651074128</v>
      </c>
      <c r="P2357" s="0" t="n">
        <f aca="false">12*Inputs!$B$6*(1-MIN(1,Inputs!$F$6*$D2357))*(ic*Inputs!$C$6+flat_fee-cost_acc-cost_wd*Inputs!$E$6*$E2357-cost_fx*Inputs!$D$6)+12*Inputs!$B$7*(1-MIN(1,Inputs!$F$7*$D2357))*(ic*Inputs!$C$7+flat_fee-cost_acc-cost_wd*Inputs!$E$7*$E2357-cost_fx*Inputs!$D$7)+12*Inputs!$B$8*(1-MIN(1,Inputs!$F$8*$D2357))*(ic*Inputs!$C$8+flat_fee-cost_acc-cost_wd*Inputs!$E$8*$E2357-cost_fx*Inputs!$D$8)-fixed</f>
        <v>-229056.101596</v>
      </c>
    </row>
    <row r="2358" customFormat="false" ht="15" hidden="false" customHeight="false" outlineLevel="0" collapsed="false">
      <c r="A2358" s="0" t="n">
        <v>2293</v>
      </c>
      <c r="B2358" s="0" t="n">
        <v>0.251386</v>
      </c>
      <c r="C2358" s="0" t="n">
        <v>1.049276</v>
      </c>
      <c r="D2358" s="0" t="n">
        <v>0.797117</v>
      </c>
      <c r="E2358" s="0" t="n">
        <v>1.008739</v>
      </c>
      <c r="F2358" s="0" t="n">
        <v>0.217407</v>
      </c>
      <c r="G2358" s="0" t="n">
        <f aca="false">12*Inputs!$B$6*(MIN(1,$H$50*$C2358)*(ic*Inputs!$C$6+pS+fee_fx*Inputs!$D$6-cost_acc-cost_wd*Inputs!$E$6*$E2358-cost_fx*Inputs!$D$6-$F2358)+(1-MIN(1,$H$50*$C2358))*(1-MIN(1,Inputs!$G$6*$D2358)*churn_nonbuyers)*(ic*Inputs!$C$6+fee_wd*Inputs!$E$6*(1-$B2358)+fee_fx*Inputs!$D$6-cost_acc-cost_wd*Inputs!$E$6*(1-$B2358)-cost_fx*Inputs!$D$6))</f>
        <v>217129.663727596</v>
      </c>
      <c r="H2358" s="0" t="n">
        <f aca="false">12*Inputs!$B$7*(MIN(1,$H$51*$C2358)*(ic*Inputs!$C$7+pE+fee_fx*Inputs!$D$7-cost_acc-cost_wd*Inputs!$E$7*$E2358-cost_fx*Inputs!$D$7-$F2358)+(1-MIN(1,$H$51*$C2358))*(1-MIN(1,Inputs!$G$7*$D2358)*churn_nonbuyers)*(ic*Inputs!$C$7+fee_wd*Inputs!$E$7*(1-$B2358)+fee_fx*Inputs!$D$7-cost_acc-cost_wd*Inputs!$E$7*(1-$B2358)-cost_fx*Inputs!$D$7))</f>
        <v>422738.845856999</v>
      </c>
      <c r="I2358" s="0" t="n">
        <f aca="false">12*Inputs!$B$8*(MIN(1,$H$52*$C2358)*(ic*Inputs!$C$8+pT-cost_acc-cost_wd*Inputs!$E$8-cost_fx*Inputs!$D$8-cost_ins)+(1-MIN(1,$H$52*$C2358))*(1-MIN(1,Inputs!$G$8*$D2358)*churn_nonbuyers)*(ic*Inputs!$C$8+fee_wd*Inputs!$E$8*(1-$B2358)+fee_fx*Inputs!$D$8-cost_acc-cost_wd*Inputs!$E$8*(1-$B2358)-cost_fx*Inputs!$D$8))</f>
        <v>188136.64236126</v>
      </c>
      <c r="J2358" s="0" t="n">
        <f aca="false">G2358+H2358+I2358-fixed</f>
        <v>128005.151945855</v>
      </c>
      <c r="K2358" s="0" t="n">
        <f aca="false">12*Inputs!$B$6*(1-MIN(1,Inputs!$G$6*$D2358)*churn_nonbuyers)*(ic*Inputs!$C$6+fee_wd*Inputs!$E$6*(1-$B2358)+fee_fx*Inputs!$D$6-cost_acc-cost_wd*Inputs!$E$6*(1-$B2358)-cost_fx*Inputs!$D$6)</f>
        <v>158808.241829966</v>
      </c>
      <c r="L2358" s="0" t="n">
        <f aca="false">12*Inputs!$B$7*(1-MIN(1,Inputs!$G$7*$D2358)*churn_nonbuyers)*(ic*Inputs!$C$7+fee_wd*Inputs!$E$7*(1-$B2358)+fee_fx*Inputs!$D$7-cost_acc-cost_wd*Inputs!$E$7*(1-$B2358)-cost_fx*Inputs!$D$7)</f>
        <v>358224.14788198</v>
      </c>
      <c r="M2358" s="0" t="n">
        <f aca="false">12*Inputs!$B$8*(1-MIN(1,Inputs!$G$8*$D2358)*churn_nonbuyers)*(ic*Inputs!$C$8+fee_wd*Inputs!$E$8*(1-$B2358)+fee_fx*Inputs!$D$8-cost_acc-cost_wd*Inputs!$E$8*(1-$B2358)-cost_fx*Inputs!$D$8)</f>
        <v>138941.084059843</v>
      </c>
      <c r="N2358" s="0" t="n">
        <f aca="false">K2358+L2358+I2358-fixed</f>
        <v>5169.0320732065</v>
      </c>
      <c r="O2358" s="0" t="n">
        <f aca="false">K2358+L2358+M2358-fixed</f>
        <v>-44026.5262282102</v>
      </c>
      <c r="P2358" s="0" t="n">
        <f aca="false">12*Inputs!$B$6*(1-MIN(1,Inputs!$F$6*$D2358))*(ic*Inputs!$C$6+flat_fee-cost_acc-cost_wd*Inputs!$E$6*$E2358-cost_fx*Inputs!$D$6)+12*Inputs!$B$7*(1-MIN(1,Inputs!$F$7*$D2358))*(ic*Inputs!$C$7+flat_fee-cost_acc-cost_wd*Inputs!$E$7*$E2358-cost_fx*Inputs!$D$7)+12*Inputs!$B$8*(1-MIN(1,Inputs!$F$8*$D2358))*(ic*Inputs!$C$8+flat_fee-cost_acc-cost_wd*Inputs!$E$8*$E2358-cost_fx*Inputs!$D$8)-fixed</f>
        <v>180682.63773512</v>
      </c>
    </row>
    <row r="2359" customFormat="false" ht="15" hidden="false" customHeight="false" outlineLevel="0" collapsed="false">
      <c r="A2359" s="0" t="n">
        <v>2294</v>
      </c>
      <c r="B2359" s="0" t="n">
        <v>0.30348</v>
      </c>
      <c r="C2359" s="0" t="n">
        <v>0.991494</v>
      </c>
      <c r="D2359" s="0" t="n">
        <v>0.837079</v>
      </c>
      <c r="E2359" s="0" t="n">
        <v>1.124223</v>
      </c>
      <c r="F2359" s="0" t="n">
        <v>0.263524</v>
      </c>
      <c r="G2359" s="0" t="n">
        <f aca="false">12*Inputs!$B$6*(MIN(1,$H$50*$C2359)*(ic*Inputs!$C$6+pS+fee_fx*Inputs!$D$6-cost_acc-cost_wd*Inputs!$E$6*$E2359-cost_fx*Inputs!$D$6-$F2359)+(1-MIN(1,$H$50*$C2359))*(1-MIN(1,Inputs!$G$6*$D2359)*churn_nonbuyers)*(ic*Inputs!$C$6+fee_wd*Inputs!$E$6*(1-$B2359)+fee_fx*Inputs!$D$6-cost_acc-cost_wd*Inputs!$E$6*(1-$B2359)-cost_fx*Inputs!$D$6))</f>
        <v>203304.651573982</v>
      </c>
      <c r="H2359" s="0" t="n">
        <f aca="false">12*Inputs!$B$7*(MIN(1,$H$51*$C2359)*(ic*Inputs!$C$7+pE+fee_fx*Inputs!$D$7-cost_acc-cost_wd*Inputs!$E$7*$E2359-cost_fx*Inputs!$D$7-$F2359)+(1-MIN(1,$H$51*$C2359))*(1-MIN(1,Inputs!$G$7*$D2359)*churn_nonbuyers)*(ic*Inputs!$C$7+fee_wd*Inputs!$E$7*(1-$B2359)+fee_fx*Inputs!$D$7-cost_acc-cost_wd*Inputs!$E$7*(1-$B2359)-cost_fx*Inputs!$D$7))</f>
        <v>398683.520859548</v>
      </c>
      <c r="I2359" s="0" t="n">
        <f aca="false">12*Inputs!$B$8*(MIN(1,$H$52*$C2359)*(ic*Inputs!$C$8+pT-cost_acc-cost_wd*Inputs!$E$8-cost_fx*Inputs!$D$8-cost_ins)+(1-MIN(1,$H$52*$C2359))*(1-MIN(1,Inputs!$G$8*$D2359)*churn_nonbuyers)*(ic*Inputs!$C$8+fee_wd*Inputs!$E$8*(1-$B2359)+fee_fx*Inputs!$D$8-cost_acc-cost_wd*Inputs!$E$8*(1-$B2359)-cost_fx*Inputs!$D$8))</f>
        <v>182420.509788709</v>
      </c>
      <c r="J2359" s="0" t="n">
        <f aca="false">G2359+H2359+I2359-fixed</f>
        <v>84408.6822222397</v>
      </c>
      <c r="K2359" s="0" t="n">
        <f aca="false">12*Inputs!$B$6*(1-MIN(1,Inputs!$G$6*$D2359)*churn_nonbuyers)*(ic*Inputs!$C$6+fee_wd*Inputs!$E$6*(1-$B2359)+fee_fx*Inputs!$D$6-cost_acc-cost_wd*Inputs!$E$6*(1-$B2359)-cost_fx*Inputs!$D$6)</f>
        <v>151290.188171424</v>
      </c>
      <c r="L2359" s="0" t="n">
        <f aca="false">12*Inputs!$B$7*(1-MIN(1,Inputs!$G$7*$D2359)*churn_nonbuyers)*(ic*Inputs!$C$7+fee_wd*Inputs!$E$7*(1-$B2359)+fee_fx*Inputs!$D$7-cost_acc-cost_wd*Inputs!$E$7*(1-$B2359)-cost_fx*Inputs!$D$7)</f>
        <v>350471.011110855</v>
      </c>
      <c r="M2359" s="0" t="n">
        <f aca="false">12*Inputs!$B$8*(1-MIN(1,Inputs!$G$8*$D2359)*churn_nonbuyers)*(ic*Inputs!$C$8+fee_wd*Inputs!$E$8*(1-$B2359)+fee_fx*Inputs!$D$8-cost_acc-cost_wd*Inputs!$E$8*(1-$B2359)-cost_fx*Inputs!$D$8)</f>
        <v>129112.784373312</v>
      </c>
      <c r="N2359" s="0" t="n">
        <f aca="false">K2359+L2359+I2359-fixed</f>
        <v>-15818.2909290122</v>
      </c>
      <c r="O2359" s="0" t="n">
        <f aca="false">K2359+L2359+M2359-fixed</f>
        <v>-69126.0163444094</v>
      </c>
      <c r="P2359" s="0" t="n">
        <f aca="false">12*Inputs!$B$6*(1-MIN(1,Inputs!$F$6*$D2359))*(ic*Inputs!$C$6+flat_fee-cost_acc-cost_wd*Inputs!$E$6*$E2359-cost_fx*Inputs!$D$6)+12*Inputs!$B$7*(1-MIN(1,Inputs!$F$7*$D2359))*(ic*Inputs!$C$7+flat_fee-cost_acc-cost_wd*Inputs!$E$7*$E2359-cost_fx*Inputs!$D$7)+12*Inputs!$B$8*(1-MIN(1,Inputs!$F$8*$D2359))*(ic*Inputs!$C$8+flat_fee-cost_acc-cost_wd*Inputs!$E$8*$E2359-cost_fx*Inputs!$D$8)-fixed</f>
        <v>103826.12919608</v>
      </c>
    </row>
    <row r="2360" customFormat="false" ht="15" hidden="false" customHeight="false" outlineLevel="0" collapsed="false">
      <c r="A2360" s="0" t="n">
        <v>2295</v>
      </c>
      <c r="B2360" s="0" t="n">
        <v>0.260951</v>
      </c>
      <c r="C2360" s="0" t="n">
        <v>0.813485</v>
      </c>
      <c r="D2360" s="0" t="n">
        <v>1.718107</v>
      </c>
      <c r="E2360" s="0" t="n">
        <v>1.224123</v>
      </c>
      <c r="F2360" s="0" t="n">
        <v>0.260349</v>
      </c>
      <c r="G2360" s="0" t="n">
        <f aca="false">12*Inputs!$B$6*(MIN(1,$H$50*$C2360)*(ic*Inputs!$C$6+pS+fee_fx*Inputs!$D$6-cost_acc-cost_wd*Inputs!$E$6*$E2360-cost_fx*Inputs!$D$6-$F2360)+(1-MIN(1,$H$50*$C2360))*(1-MIN(1,Inputs!$G$6*$D2360)*churn_nonbuyers)*(ic*Inputs!$C$6+fee_wd*Inputs!$E$6*(1-$B2360)+fee_fx*Inputs!$D$6-cost_acc-cost_wd*Inputs!$E$6*(1-$B2360)-cost_fx*Inputs!$D$6))</f>
        <v>190884.048904368</v>
      </c>
      <c r="H2360" s="0" t="n">
        <f aca="false">12*Inputs!$B$7*(MIN(1,$H$51*$C2360)*(ic*Inputs!$C$7+pE+fee_fx*Inputs!$D$7-cost_acc-cost_wd*Inputs!$E$7*$E2360-cost_fx*Inputs!$D$7-$F2360)+(1-MIN(1,$H$51*$C2360))*(1-MIN(1,Inputs!$G$7*$D2360)*churn_nonbuyers)*(ic*Inputs!$C$7+fee_wd*Inputs!$E$7*(1-$B2360)+fee_fx*Inputs!$D$7-cost_acc-cost_wd*Inputs!$E$7*(1-$B2360)-cost_fx*Inputs!$D$7))</f>
        <v>378322.877471614</v>
      </c>
      <c r="I2360" s="0" t="n">
        <f aca="false">12*Inputs!$B$8*(MIN(1,$H$52*$C2360)*(ic*Inputs!$C$8+pT-cost_acc-cost_wd*Inputs!$E$8-cost_fx*Inputs!$D$8-cost_ins)+(1-MIN(1,$H$52*$C2360))*(1-MIN(1,Inputs!$G$8*$D2360)*churn_nonbuyers)*(ic*Inputs!$C$8+fee_wd*Inputs!$E$8*(1-$B2360)+fee_fx*Inputs!$D$8-cost_acc-cost_wd*Inputs!$E$8*(1-$B2360)-cost_fx*Inputs!$D$8))</f>
        <v>117258.98184</v>
      </c>
      <c r="J2360" s="0" t="n">
        <f aca="false">G2360+H2360+I2360-fixed</f>
        <v>-13534.0917840181</v>
      </c>
      <c r="K2360" s="0" t="n">
        <f aca="false">12*Inputs!$B$6*(1-MIN(1,Inputs!$G$6*$D2360)*churn_nonbuyers)*(ic*Inputs!$C$6+fee_wd*Inputs!$E$6*(1-$B2360)+fee_fx*Inputs!$D$6-cost_acc-cost_wd*Inputs!$E$6*(1-$B2360)-cost_fx*Inputs!$D$6)</f>
        <v>149932.59796625</v>
      </c>
      <c r="L2360" s="0" t="n">
        <f aca="false">12*Inputs!$B$7*(1-MIN(1,Inputs!$G$7*$D2360)*churn_nonbuyers)*(ic*Inputs!$C$7+fee_wd*Inputs!$E$7*(1-$B2360)+fee_fx*Inputs!$D$7-cost_acc-cost_wd*Inputs!$E$7*(1-$B2360)-cost_fx*Inputs!$D$7)</f>
        <v>346777.67004375</v>
      </c>
      <c r="M2360" s="0" t="n">
        <f aca="false">12*Inputs!$B$8*(1-MIN(1,Inputs!$G$8*$D2360)*churn_nonbuyers)*(ic*Inputs!$C$8+fee_wd*Inputs!$E$8*(1-$B2360)+fee_fx*Inputs!$D$8-cost_acc-cost_wd*Inputs!$E$8*(1-$B2360)-cost_fx*Inputs!$D$8)</f>
        <v>0</v>
      </c>
      <c r="N2360" s="0" t="n">
        <f aca="false">K2360+L2360+I2360-fixed</f>
        <v>-86030.7501499992</v>
      </c>
      <c r="O2360" s="0" t="n">
        <f aca="false">K2360+L2360+M2360-fixed</f>
        <v>-203289.731989999</v>
      </c>
      <c r="P2360" s="0" t="n">
        <f aca="false">12*Inputs!$B$6*(1-MIN(1,Inputs!$F$6*$D2360))*(ic*Inputs!$C$6+flat_fee-cost_acc-cost_wd*Inputs!$E$6*$E2360-cost_fx*Inputs!$D$6)+12*Inputs!$B$7*(1-MIN(1,Inputs!$F$7*$D2360))*(ic*Inputs!$C$7+flat_fee-cost_acc-cost_wd*Inputs!$E$7*$E2360-cost_fx*Inputs!$D$7)+12*Inputs!$B$8*(1-MIN(1,Inputs!$F$8*$D2360))*(ic*Inputs!$C$8+flat_fee-cost_acc-cost_wd*Inputs!$E$8*$E2360-cost_fx*Inputs!$D$8)-fixed</f>
        <v>-392683.14945736</v>
      </c>
    </row>
    <row r="2361" customFormat="false" ht="15" hidden="false" customHeight="false" outlineLevel="0" collapsed="false">
      <c r="A2361" s="0" t="n">
        <v>2296</v>
      </c>
      <c r="B2361" s="0" t="n">
        <v>0.17113</v>
      </c>
      <c r="C2361" s="0" t="n">
        <v>0.91432</v>
      </c>
      <c r="D2361" s="0" t="n">
        <v>0.942789</v>
      </c>
      <c r="E2361" s="0" t="n">
        <v>1.171357</v>
      </c>
      <c r="F2361" s="0" t="n">
        <v>0.067575</v>
      </c>
      <c r="G2361" s="0" t="n">
        <f aca="false">12*Inputs!$B$6*(MIN(1,$H$50*$C2361)*(ic*Inputs!$C$6+pS+fee_fx*Inputs!$D$6-cost_acc-cost_wd*Inputs!$E$6*$E2361-cost_fx*Inputs!$D$6-$F2361)+(1-MIN(1,$H$50*$C2361))*(1-MIN(1,Inputs!$G$6*$D2361)*churn_nonbuyers)*(ic*Inputs!$C$6+fee_wd*Inputs!$E$6*(1-$B2361)+fee_fx*Inputs!$D$6-cost_acc-cost_wd*Inputs!$E$6*(1-$B2361)-cost_fx*Inputs!$D$6))</f>
        <v>218449.121276798</v>
      </c>
      <c r="H2361" s="0" t="n">
        <f aca="false">12*Inputs!$B$7*(MIN(1,$H$51*$C2361)*(ic*Inputs!$C$7+pE+fee_fx*Inputs!$D$7-cost_acc-cost_wd*Inputs!$E$7*$E2361-cost_fx*Inputs!$D$7-$F2361)+(1-MIN(1,$H$51*$C2361))*(1-MIN(1,Inputs!$G$7*$D2361)*churn_nonbuyers)*(ic*Inputs!$C$7+fee_wd*Inputs!$E$7*(1-$B2361)+fee_fx*Inputs!$D$7-cost_acc-cost_wd*Inputs!$E$7*(1-$B2361)-cost_fx*Inputs!$D$7))</f>
        <v>411309.051680241</v>
      </c>
      <c r="I2361" s="0" t="n">
        <f aca="false">12*Inputs!$B$8*(MIN(1,$H$52*$C2361)*(ic*Inputs!$C$8+pT-cost_acc-cost_wd*Inputs!$E$8-cost_fx*Inputs!$D$8-cost_ins)+(1-MIN(1,$H$52*$C2361))*(1-MIN(1,Inputs!$G$8*$D2361)*churn_nonbuyers)*(ic*Inputs!$C$8+fee_wd*Inputs!$E$8*(1-$B2361)+fee_fx*Inputs!$D$8-cost_acc-cost_wd*Inputs!$E$8*(1-$B2361)-cost_fx*Inputs!$D$8))</f>
        <v>170742.54622981</v>
      </c>
      <c r="J2361" s="0" t="n">
        <f aca="false">G2361+H2361+I2361-fixed</f>
        <v>100500.719186849</v>
      </c>
      <c r="K2361" s="0" t="n">
        <f aca="false">12*Inputs!$B$6*(1-MIN(1,Inputs!$G$6*$D2361)*churn_nonbuyers)*(ic*Inputs!$C$6+fee_wd*Inputs!$E$6*(1-$B2361)+fee_fx*Inputs!$D$6-cost_acc-cost_wd*Inputs!$E$6*(1-$B2361)-cost_fx*Inputs!$D$6)</f>
        <v>168615.611147304</v>
      </c>
      <c r="L2361" s="0" t="n">
        <f aca="false">12*Inputs!$B$7*(1-MIN(1,Inputs!$G$7*$D2361)*churn_nonbuyers)*(ic*Inputs!$C$7+fee_wd*Inputs!$E$7*(1-$B2361)+fee_fx*Inputs!$D$7-cost_acc-cost_wd*Inputs!$E$7*(1-$B2361)-cost_fx*Inputs!$D$7)</f>
        <v>367850.290816382</v>
      </c>
      <c r="M2361" s="0" t="n">
        <f aca="false">12*Inputs!$B$8*(1-MIN(1,Inputs!$G$8*$D2361)*churn_nonbuyers)*(ic*Inputs!$C$8+fee_wd*Inputs!$E$8*(1-$B2361)+fee_fx*Inputs!$D$8-cost_acc-cost_wd*Inputs!$E$8*(1-$B2361)-cost_fx*Inputs!$D$8)</f>
        <v>108198.335860752</v>
      </c>
      <c r="N2361" s="0" t="n">
        <f aca="false">K2361+L2361+I2361-fixed</f>
        <v>7208.44819349633</v>
      </c>
      <c r="O2361" s="0" t="n">
        <f aca="false">K2361+L2361+M2361-fixed</f>
        <v>-55335.7621755616</v>
      </c>
      <c r="P2361" s="0" t="n">
        <f aca="false">12*Inputs!$B$6*(1-MIN(1,Inputs!$F$6*$D2361))*(ic*Inputs!$C$6+flat_fee-cost_acc-cost_wd*Inputs!$E$6*$E2361-cost_fx*Inputs!$D$6)+12*Inputs!$B$7*(1-MIN(1,Inputs!$F$7*$D2361))*(ic*Inputs!$C$7+flat_fee-cost_acc-cost_wd*Inputs!$E$7*$E2361-cost_fx*Inputs!$D$7)+12*Inputs!$B$8*(1-MIN(1,Inputs!$F$8*$D2361))*(ic*Inputs!$C$8+flat_fee-cost_acc-cost_wd*Inputs!$E$8*$E2361-cost_fx*Inputs!$D$8)-fixed</f>
        <v>26355.8195295201</v>
      </c>
    </row>
    <row r="2362" customFormat="false" ht="15" hidden="false" customHeight="false" outlineLevel="0" collapsed="false">
      <c r="A2362" s="0" t="n">
        <v>2297</v>
      </c>
      <c r="B2362" s="0" t="n">
        <v>0.496841</v>
      </c>
      <c r="C2362" s="0" t="n">
        <v>0.750703</v>
      </c>
      <c r="D2362" s="0" t="n">
        <v>1.136441</v>
      </c>
      <c r="E2362" s="0" t="n">
        <v>1.438128</v>
      </c>
      <c r="F2362" s="0" t="n">
        <v>0.264846</v>
      </c>
      <c r="G2362" s="0" t="n">
        <f aca="false">12*Inputs!$B$6*(MIN(1,$H$50*$C2362)*(ic*Inputs!$C$6+pS+fee_fx*Inputs!$D$6-cost_acc-cost_wd*Inputs!$E$6*$E2362-cost_fx*Inputs!$D$6-$F2362)+(1-MIN(1,$H$50*$C2362))*(1-MIN(1,Inputs!$G$6*$D2362)*churn_nonbuyers)*(ic*Inputs!$C$6+fee_wd*Inputs!$E$6*(1-$B2362)+fee_fx*Inputs!$D$6-cost_acc-cost_wd*Inputs!$E$6*(1-$B2362)-cost_fx*Inputs!$D$6))</f>
        <v>158314.208848954</v>
      </c>
      <c r="H2362" s="0" t="n">
        <f aca="false">12*Inputs!$B$7*(MIN(1,$H$51*$C2362)*(ic*Inputs!$C$7+pE+fee_fx*Inputs!$D$7-cost_acc-cost_wd*Inputs!$E$7*$E2362-cost_fx*Inputs!$D$7-$F2362)+(1-MIN(1,$H$51*$C2362))*(1-MIN(1,Inputs!$G$7*$D2362)*churn_nonbuyers)*(ic*Inputs!$C$7+fee_wd*Inputs!$E$7*(1-$B2362)+fee_fx*Inputs!$D$7-cost_acc-cost_wd*Inputs!$E$7*(1-$B2362)-cost_fx*Inputs!$D$7))</f>
        <v>338692.969666097</v>
      </c>
      <c r="I2362" s="0" t="n">
        <f aca="false">12*Inputs!$B$8*(MIN(1,$H$52*$C2362)*(ic*Inputs!$C$8+pT-cost_acc-cost_wd*Inputs!$E$8-cost_fx*Inputs!$D$8-cost_ins)+(1-MIN(1,$H$52*$C2362))*(1-MIN(1,Inputs!$G$8*$D2362)*churn_nonbuyers)*(ic*Inputs!$C$8+fee_wd*Inputs!$E$8*(1-$B2362)+fee_fx*Inputs!$D$8-cost_acc-cost_wd*Inputs!$E$8*(1-$B2362)-cost_fx*Inputs!$D$8))</f>
        <v>137566.746269003</v>
      </c>
      <c r="J2362" s="0" t="n">
        <f aca="false">G2362+H2362+I2362-fixed</f>
        <v>-65426.0752159453</v>
      </c>
      <c r="K2362" s="0" t="n">
        <f aca="false">12*Inputs!$B$6*(1-MIN(1,Inputs!$G$6*$D2362)*churn_nonbuyers)*(ic*Inputs!$C$6+fee_wd*Inputs!$E$6*(1-$B2362)+fee_fx*Inputs!$D$6-cost_acc-cost_wd*Inputs!$E$6*(1-$B2362)-cost_fx*Inputs!$D$6)</f>
        <v>122664.910196743</v>
      </c>
      <c r="L2362" s="0" t="n">
        <f aca="false">12*Inputs!$B$7*(1-MIN(1,Inputs!$G$7*$D2362)*churn_nonbuyers)*(ic*Inputs!$C$7+fee_wd*Inputs!$E$7*(1-$B2362)+fee_fx*Inputs!$D$7-cost_acc-cost_wd*Inputs!$E$7*(1-$B2362)-cost_fx*Inputs!$D$7)</f>
        <v>320347.709350046</v>
      </c>
      <c r="M2362" s="0" t="n">
        <f aca="false">12*Inputs!$B$8*(1-MIN(1,Inputs!$G$8*$D2362)*churn_nonbuyers)*(ic*Inputs!$C$8+fee_wd*Inputs!$E$8*(1-$B2362)+fee_fx*Inputs!$D$8-cost_acc-cost_wd*Inputs!$E$8*(1-$B2362)-cost_fx*Inputs!$D$8)</f>
        <v>61869.1765448016</v>
      </c>
      <c r="N2362" s="0" t="n">
        <f aca="false">K2362+L2362+I2362-fixed</f>
        <v>-119420.634184208</v>
      </c>
      <c r="O2362" s="0" t="n">
        <f aca="false">K2362+L2362+M2362-fixed</f>
        <v>-195118.203908409</v>
      </c>
      <c r="P2362" s="0" t="n">
        <f aca="false">12*Inputs!$B$6*(1-MIN(1,Inputs!$F$6*$D2362))*(ic*Inputs!$C$6+flat_fee-cost_acc-cost_wd*Inputs!$E$6*$E2362-cost_fx*Inputs!$D$6)+12*Inputs!$B$7*(1-MIN(1,Inputs!$F$7*$D2362))*(ic*Inputs!$C$7+flat_fee-cost_acc-cost_wd*Inputs!$E$7*$E2362-cost_fx*Inputs!$D$7)+12*Inputs!$B$8*(1-MIN(1,Inputs!$F$8*$D2362))*(ic*Inputs!$C$8+flat_fee-cost_acc-cost_wd*Inputs!$E$8*$E2362-cost_fx*Inputs!$D$8)-fixed</f>
        <v>-181395.32686048</v>
      </c>
    </row>
    <row r="2363" customFormat="false" ht="15" hidden="false" customHeight="false" outlineLevel="0" collapsed="false">
      <c r="A2363" s="0" t="n">
        <v>2298</v>
      </c>
      <c r="B2363" s="0" t="n">
        <v>0.376279</v>
      </c>
      <c r="C2363" s="0" t="n">
        <v>1.077329</v>
      </c>
      <c r="D2363" s="0" t="n">
        <v>0.649181</v>
      </c>
      <c r="E2363" s="0" t="n">
        <v>1.089715</v>
      </c>
      <c r="F2363" s="0" t="n">
        <v>0.150136</v>
      </c>
      <c r="G2363" s="0" t="n">
        <f aca="false">12*Inputs!$B$6*(MIN(1,$H$50*$C2363)*(ic*Inputs!$C$6+pS+fee_fx*Inputs!$D$6-cost_acc-cost_wd*Inputs!$E$6*$E2363-cost_fx*Inputs!$D$6-$F2363)+(1-MIN(1,$H$50*$C2363))*(1-MIN(1,Inputs!$G$6*$D2363)*churn_nonbuyers)*(ic*Inputs!$C$6+fee_wd*Inputs!$E$6*(1-$B2363)+fee_fx*Inputs!$D$6-cost_acc-cost_wd*Inputs!$E$6*(1-$B2363)-cost_fx*Inputs!$D$6))</f>
        <v>203565.614527828</v>
      </c>
      <c r="H2363" s="0" t="n">
        <f aca="false">12*Inputs!$B$7*(MIN(1,$H$51*$C2363)*(ic*Inputs!$C$7+pE+fee_fx*Inputs!$D$7-cost_acc-cost_wd*Inputs!$E$7*$E2363-cost_fx*Inputs!$D$7-$F2363)+(1-MIN(1,$H$51*$C2363))*(1-MIN(1,Inputs!$G$7*$D2363)*churn_nonbuyers)*(ic*Inputs!$C$7+fee_wd*Inputs!$E$7*(1-$B2363)+fee_fx*Inputs!$D$7-cost_acc-cost_wd*Inputs!$E$7*(1-$B2363)-cost_fx*Inputs!$D$7))</f>
        <v>409480.077774084</v>
      </c>
      <c r="I2363" s="0" t="n">
        <f aca="false">12*Inputs!$B$8*(MIN(1,$H$52*$C2363)*(ic*Inputs!$C$8+pT-cost_acc-cost_wd*Inputs!$E$8-cost_fx*Inputs!$D$8-cost_ins)+(1-MIN(1,$H$52*$C2363))*(1-MIN(1,Inputs!$G$8*$D2363)*churn_nonbuyers)*(ic*Inputs!$C$8+fee_wd*Inputs!$E$8*(1-$B2363)+fee_fx*Inputs!$D$8-cost_acc-cost_wd*Inputs!$E$8*(1-$B2363)-cost_fx*Inputs!$D$8))</f>
        <v>196651.034862517</v>
      </c>
      <c r="J2363" s="0" t="n">
        <f aca="false">G2363+H2363+I2363-fixed</f>
        <v>109696.727164429</v>
      </c>
      <c r="K2363" s="0" t="n">
        <f aca="false">12*Inputs!$B$6*(1-MIN(1,Inputs!$G$6*$D2363)*churn_nonbuyers)*(ic*Inputs!$C$6+fee_wd*Inputs!$E$6*(1-$B2363)+fee_fx*Inputs!$D$6-cost_acc-cost_wd*Inputs!$E$6*(1-$B2363)-cost_fx*Inputs!$D$6)</f>
        <v>142630.846397993</v>
      </c>
      <c r="L2363" s="0" t="n">
        <f aca="false">12*Inputs!$B$7*(1-MIN(1,Inputs!$G$7*$D2363)*churn_nonbuyers)*(ic*Inputs!$C$7+fee_wd*Inputs!$E$7*(1-$B2363)+fee_fx*Inputs!$D$7-cost_acc-cost_wd*Inputs!$E$7*(1-$B2363)-cost_fx*Inputs!$D$7)</f>
        <v>342218.590750796</v>
      </c>
      <c r="M2363" s="0" t="n">
        <f aca="false">12*Inputs!$B$8*(1-MIN(1,Inputs!$G$8*$D2363)*churn_nonbuyers)*(ic*Inputs!$C$8+fee_wd*Inputs!$E$8*(1-$B2363)+fee_fx*Inputs!$D$8-cost_acc-cost_wd*Inputs!$E$8*(1-$B2363)-cost_fx*Inputs!$D$8)</f>
        <v>168221.311883966</v>
      </c>
      <c r="N2363" s="0" t="n">
        <f aca="false">K2363+L2363+I2363-fixed</f>
        <v>-18499.5279886943</v>
      </c>
      <c r="O2363" s="0" t="n">
        <f aca="false">K2363+L2363+M2363-fixed</f>
        <v>-46929.2509672451</v>
      </c>
      <c r="P2363" s="0" t="n">
        <f aca="false">12*Inputs!$B$6*(1-MIN(1,Inputs!$F$6*$D2363))*(ic*Inputs!$C$6+flat_fee-cost_acc-cost_wd*Inputs!$E$6*$E2363-cost_fx*Inputs!$D$6)+12*Inputs!$B$7*(1-MIN(1,Inputs!$F$7*$D2363))*(ic*Inputs!$C$7+flat_fee-cost_acc-cost_wd*Inputs!$E$7*$E2363-cost_fx*Inputs!$D$7)+12*Inputs!$B$8*(1-MIN(1,Inputs!$F$8*$D2363))*(ic*Inputs!$C$8+flat_fee-cost_acc-cost_wd*Inputs!$E$8*$E2363-cost_fx*Inputs!$D$8)-fixed</f>
        <v>221998.0826516</v>
      </c>
    </row>
    <row r="2364" customFormat="false" ht="15" hidden="false" customHeight="false" outlineLevel="0" collapsed="false">
      <c r="A2364" s="0" t="n">
        <v>2299</v>
      </c>
      <c r="B2364" s="0" t="n">
        <v>0.425508</v>
      </c>
      <c r="C2364" s="0" t="n">
        <v>0.999996</v>
      </c>
      <c r="D2364" s="0" t="n">
        <v>1.00111</v>
      </c>
      <c r="E2364" s="0" t="n">
        <v>1.076097</v>
      </c>
      <c r="F2364" s="0" t="n">
        <v>0.331485</v>
      </c>
      <c r="G2364" s="0" t="n">
        <f aca="false">12*Inputs!$B$6*(MIN(1,$H$50*$C2364)*(ic*Inputs!$C$6+pS+fee_fx*Inputs!$D$6-cost_acc-cost_wd*Inputs!$E$6*$E2364-cost_fx*Inputs!$D$6-$F2364)+(1-MIN(1,$H$50*$C2364))*(1-MIN(1,Inputs!$G$6*$D2364)*churn_nonbuyers)*(ic*Inputs!$C$6+fee_wd*Inputs!$E$6*(1-$B2364)+fee_fx*Inputs!$D$6-cost_acc-cost_wd*Inputs!$E$6*(1-$B2364)-cost_fx*Inputs!$D$6))</f>
        <v>186745.197012368</v>
      </c>
      <c r="H2364" s="0" t="n">
        <f aca="false">12*Inputs!$B$7*(MIN(1,$H$51*$C2364)*(ic*Inputs!$C$7+pE+fee_fx*Inputs!$D$7-cost_acc-cost_wd*Inputs!$E$7*$E2364-cost_fx*Inputs!$D$7-$F2364)+(1-MIN(1,$H$51*$C2364))*(1-MIN(1,Inputs!$G$7*$D2364)*churn_nonbuyers)*(ic*Inputs!$C$7+fee_wd*Inputs!$E$7*(1-$B2364)+fee_fx*Inputs!$D$7-cost_acc-cost_wd*Inputs!$E$7*(1-$B2364)-cost_fx*Inputs!$D$7))</f>
        <v>389438.452313469</v>
      </c>
      <c r="I2364" s="0" t="n">
        <f aca="false">12*Inputs!$B$8*(MIN(1,$H$52*$C2364)*(ic*Inputs!$C$8+pT-cost_acc-cost_wd*Inputs!$E$8-cost_fx*Inputs!$D$8-cost_ins)+(1-MIN(1,$H$52*$C2364))*(1-MIN(1,Inputs!$G$8*$D2364)*churn_nonbuyers)*(ic*Inputs!$C$8+fee_wd*Inputs!$E$8*(1-$B2364)+fee_fx*Inputs!$D$8-cost_acc-cost_wd*Inputs!$E$8*(1-$B2364)-cost_fx*Inputs!$D$8))</f>
        <v>171610.162301747</v>
      </c>
      <c r="J2364" s="0" t="n">
        <f aca="false">G2364+H2364+I2364-fixed</f>
        <v>47793.811627584</v>
      </c>
      <c r="K2364" s="0" t="n">
        <f aca="false">12*Inputs!$B$6*(1-MIN(1,Inputs!$G$6*$D2364)*churn_nonbuyers)*(ic*Inputs!$C$6+fee_wd*Inputs!$E$6*(1-$B2364)+fee_fx*Inputs!$D$6-cost_acc-cost_wd*Inputs!$E$6*(1-$B2364)-cost_fx*Inputs!$D$6)</f>
        <v>133302.717459936</v>
      </c>
      <c r="L2364" s="0" t="n">
        <f aca="false">12*Inputs!$B$7*(1-MIN(1,Inputs!$G$7*$D2364)*churn_nonbuyers)*(ic*Inputs!$C$7+fee_wd*Inputs!$E$7*(1-$B2364)+fee_fx*Inputs!$D$7-cost_acc-cost_wd*Inputs!$E$7*(1-$B2364)-cost_fx*Inputs!$D$7)</f>
        <v>331657.656395962</v>
      </c>
      <c r="M2364" s="0" t="n">
        <f aca="false">12*Inputs!$B$8*(1-MIN(1,Inputs!$G$8*$D2364)*churn_nonbuyers)*(ic*Inputs!$C$8+fee_wd*Inputs!$E$8*(1-$B2364)+fee_fx*Inputs!$D$8-cost_acc-cost_wd*Inputs!$E$8*(1-$B2364)-cost_fx*Inputs!$D$8)</f>
        <v>91554.941746368</v>
      </c>
      <c r="N2364" s="0" t="n">
        <f aca="false">K2364+L2364+I2364-fixed</f>
        <v>-63429.463842355</v>
      </c>
      <c r="O2364" s="0" t="n">
        <f aca="false">K2364+L2364+M2364-fixed</f>
        <v>-143484.684397734</v>
      </c>
      <c r="P2364" s="0" t="n">
        <f aca="false">12*Inputs!$B$6*(1-MIN(1,Inputs!$F$6*$D2364))*(ic*Inputs!$C$6+flat_fee-cost_acc-cost_wd*Inputs!$E$6*$E2364-cost_fx*Inputs!$D$6)+12*Inputs!$B$7*(1-MIN(1,Inputs!$F$7*$D2364))*(ic*Inputs!$C$7+flat_fee-cost_acc-cost_wd*Inputs!$E$7*$E2364-cost_fx*Inputs!$D$7)+12*Inputs!$B$8*(1-MIN(1,Inputs!$F$8*$D2364))*(ic*Inputs!$C$8+flat_fee-cost_acc-cost_wd*Inputs!$E$8*$E2364-cost_fx*Inputs!$D$8)-fixed</f>
        <v>36992.4081608</v>
      </c>
    </row>
    <row r="2365" customFormat="false" ht="15" hidden="false" customHeight="false" outlineLevel="0" collapsed="false">
      <c r="A2365" s="0" t="n">
        <v>2300</v>
      </c>
      <c r="B2365" s="0" t="n">
        <v>0.276766</v>
      </c>
      <c r="C2365" s="0" t="n">
        <v>1.102593</v>
      </c>
      <c r="D2365" s="0" t="n">
        <v>1.7217</v>
      </c>
      <c r="E2365" s="0" t="n">
        <v>1.393459</v>
      </c>
      <c r="F2365" s="0" t="n">
        <v>0.263718</v>
      </c>
      <c r="G2365" s="0" t="n">
        <f aca="false">12*Inputs!$B$6*(MIN(1,$H$50*$C2365)*(ic*Inputs!$C$6+pS+fee_fx*Inputs!$D$6-cost_acc-cost_wd*Inputs!$E$6*$E2365-cost_fx*Inputs!$D$6-$F2365)+(1-MIN(1,$H$50*$C2365))*(1-MIN(1,Inputs!$G$6*$D2365)*churn_nonbuyers)*(ic*Inputs!$C$6+fee_wd*Inputs!$E$6*(1-$B2365)+fee_fx*Inputs!$D$6-cost_acc-cost_wd*Inputs!$E$6*(1-$B2365)-cost_fx*Inputs!$D$6))</f>
        <v>199126.017486397</v>
      </c>
      <c r="H2365" s="0" t="n">
        <f aca="false">12*Inputs!$B$7*(MIN(1,$H$51*$C2365)*(ic*Inputs!$C$7+pE+fee_fx*Inputs!$D$7-cost_acc-cost_wd*Inputs!$E$7*$E2365-cost_fx*Inputs!$D$7-$F2365)+(1-MIN(1,$H$51*$C2365))*(1-MIN(1,Inputs!$G$7*$D2365)*churn_nonbuyers)*(ic*Inputs!$C$7+fee_wd*Inputs!$E$7*(1-$B2365)+fee_fx*Inputs!$D$7-cost_acc-cost_wd*Inputs!$E$7*(1-$B2365)-cost_fx*Inputs!$D$7))</f>
        <v>366581.824207704</v>
      </c>
      <c r="I2365" s="0" t="n">
        <f aca="false">12*Inputs!$B$8*(MIN(1,$H$52*$C2365)*(ic*Inputs!$C$8+pT-cost_acc-cost_wd*Inputs!$E$8-cost_fx*Inputs!$D$8-cost_ins)+(1-MIN(1,$H$52*$C2365))*(1-MIN(1,Inputs!$G$8*$D2365)*churn_nonbuyers)*(ic*Inputs!$C$8+fee_wd*Inputs!$E$8*(1-$B2365)+fee_fx*Inputs!$D$8-cost_acc-cost_wd*Inputs!$E$8*(1-$B2365)-cost_fx*Inputs!$D$8))</f>
        <v>158932.165392</v>
      </c>
      <c r="J2365" s="0" t="n">
        <f aca="false">G2365+H2365+I2365-fixed</f>
        <v>24640.0070861009</v>
      </c>
      <c r="K2365" s="0" t="n">
        <f aca="false">12*Inputs!$B$6*(1-MIN(1,Inputs!$G$6*$D2365)*churn_nonbuyers)*(ic*Inputs!$C$6+fee_wd*Inputs!$E$6*(1-$B2365)+fee_fx*Inputs!$D$6-cost_acc-cost_wd*Inputs!$E$6*(1-$B2365)-cost_fx*Inputs!$D$6)</f>
        <v>147821.81775984</v>
      </c>
      <c r="L2365" s="0" t="n">
        <f aca="false">12*Inputs!$B$7*(1-MIN(1,Inputs!$G$7*$D2365)*churn_nonbuyers)*(ic*Inputs!$C$7+fee_wd*Inputs!$E$7*(1-$B2365)+fee_fx*Inputs!$D$7-cost_acc-cost_wd*Inputs!$E$7*(1-$B2365)-cost_fx*Inputs!$D$7)</f>
        <v>344578.527455904</v>
      </c>
      <c r="M2365" s="0" t="n">
        <f aca="false">12*Inputs!$B$8*(1-MIN(1,Inputs!$G$8*$D2365)*churn_nonbuyers)*(ic*Inputs!$C$8+fee_wd*Inputs!$E$8*(1-$B2365)+fee_fx*Inputs!$D$8-cost_acc-cost_wd*Inputs!$E$8*(1-$B2365)-cost_fx*Inputs!$D$8)</f>
        <v>0</v>
      </c>
      <c r="N2365" s="0" t="n">
        <f aca="false">K2365+L2365+I2365-fixed</f>
        <v>-48667.4893922559</v>
      </c>
      <c r="O2365" s="0" t="n">
        <f aca="false">K2365+L2365+M2365-fixed</f>
        <v>-207599.654784256</v>
      </c>
      <c r="P2365" s="0" t="n">
        <f aca="false">12*Inputs!$B$6*(1-MIN(1,Inputs!$F$6*$D2365))*(ic*Inputs!$C$6+flat_fee-cost_acc-cost_wd*Inputs!$E$6*$E2365-cost_fx*Inputs!$D$6)+12*Inputs!$B$7*(1-MIN(1,Inputs!$F$7*$D2365))*(ic*Inputs!$C$7+flat_fee-cost_acc-cost_wd*Inputs!$E$7*$E2365-cost_fx*Inputs!$D$7)+12*Inputs!$B$8*(1-MIN(1,Inputs!$F$8*$D2365))*(ic*Inputs!$C$8+flat_fee-cost_acc-cost_wd*Inputs!$E$8*$E2365-cost_fx*Inputs!$D$8)-fixed</f>
        <v>-438338.879128</v>
      </c>
    </row>
    <row r="2366" customFormat="false" ht="15" hidden="false" customHeight="false" outlineLevel="0" collapsed="false">
      <c r="A2366" s="0" t="n">
        <v>2301</v>
      </c>
      <c r="B2366" s="0" t="n">
        <v>0.360454</v>
      </c>
      <c r="C2366" s="0" t="n">
        <v>1.029066</v>
      </c>
      <c r="D2366" s="0" t="n">
        <v>1.404229</v>
      </c>
      <c r="E2366" s="0" t="n">
        <v>1.17221</v>
      </c>
      <c r="F2366" s="0" t="n">
        <v>0.394007</v>
      </c>
      <c r="G2366" s="0" t="n">
        <f aca="false">12*Inputs!$B$6*(MIN(1,$H$50*$C2366)*(ic*Inputs!$C$6+pS+fee_fx*Inputs!$D$6-cost_acc-cost_wd*Inputs!$E$6*$E2366-cost_fx*Inputs!$D$6-$F2366)+(1-MIN(1,$H$50*$C2366))*(1-MIN(1,Inputs!$G$6*$D2366)*churn_nonbuyers)*(ic*Inputs!$C$6+fee_wd*Inputs!$E$6*(1-$B2366)+fee_fx*Inputs!$D$6-cost_acc-cost_wd*Inputs!$E$6*(1-$B2366)-cost_fx*Inputs!$D$6))</f>
        <v>189935.014019773</v>
      </c>
      <c r="H2366" s="0" t="n">
        <f aca="false">12*Inputs!$B$7*(MIN(1,$H$51*$C2366)*(ic*Inputs!$C$7+pE+fee_fx*Inputs!$D$7-cost_acc-cost_wd*Inputs!$E$7*$E2366-cost_fx*Inputs!$D$7-$F2366)+(1-MIN(1,$H$51*$C2366))*(1-MIN(1,Inputs!$G$7*$D2366)*churn_nonbuyers)*(ic*Inputs!$C$7+fee_wd*Inputs!$E$7*(1-$B2366)+fee_fx*Inputs!$D$7-cost_acc-cost_wd*Inputs!$E$7*(1-$B2366)-cost_fx*Inputs!$D$7))</f>
        <v>378864.72843887</v>
      </c>
      <c r="I2366" s="0" t="n">
        <f aca="false">12*Inputs!$B$8*(MIN(1,$H$52*$C2366)*(ic*Inputs!$C$8+pT-cost_acc-cost_wd*Inputs!$E$8-cost_fx*Inputs!$D$8-cost_ins)+(1-MIN(1,$H$52*$C2366))*(1-MIN(1,Inputs!$G$8*$D2366)*churn_nonbuyers)*(ic*Inputs!$C$8+fee_wd*Inputs!$E$8*(1-$B2366)+fee_fx*Inputs!$D$8-cost_acc-cost_wd*Inputs!$E$8*(1-$B2366)-cost_fx*Inputs!$D$8))</f>
        <v>149806.609494878</v>
      </c>
      <c r="J2366" s="0" t="n">
        <f aca="false">G2366+H2366+I2366-fixed</f>
        <v>18606.3519535202</v>
      </c>
      <c r="K2366" s="0" t="n">
        <f aca="false">12*Inputs!$B$6*(1-MIN(1,Inputs!$G$6*$D2366)*churn_nonbuyers)*(ic*Inputs!$C$6+fee_wd*Inputs!$E$6*(1-$B2366)+fee_fx*Inputs!$D$6-cost_acc-cost_wd*Inputs!$E$6*(1-$B2366)-cost_fx*Inputs!$D$6)</f>
        <v>139184.347391755</v>
      </c>
      <c r="L2366" s="0" t="n">
        <f aca="false">12*Inputs!$B$7*(1-MIN(1,Inputs!$G$7*$D2366)*churn_nonbuyers)*(ic*Inputs!$C$7+fee_wd*Inputs!$E$7*(1-$B2366)+fee_fx*Inputs!$D$7-cost_acc-cost_wd*Inputs!$E$7*(1-$B2366)-cost_fx*Inputs!$D$7)</f>
        <v>336495.681043053</v>
      </c>
      <c r="M2366" s="0" t="n">
        <f aca="false">12*Inputs!$B$8*(1-MIN(1,Inputs!$G$8*$D2366)*churn_nonbuyers)*(ic*Inputs!$C$8+fee_wd*Inputs!$E$8*(1-$B2366)+fee_fx*Inputs!$D$8-cost_acc-cost_wd*Inputs!$E$8*(1-$B2366)-cost_fx*Inputs!$D$8)</f>
        <v>5266.94073485763</v>
      </c>
      <c r="N2366" s="0" t="n">
        <f aca="false">K2366+L2366+I2366-fixed</f>
        <v>-74513.3620703139</v>
      </c>
      <c r="O2366" s="0" t="n">
        <f aca="false">K2366+L2366+M2366-fixed</f>
        <v>-219053.030830334</v>
      </c>
      <c r="P2366" s="0" t="n">
        <f aca="false">12*Inputs!$B$6*(1-MIN(1,Inputs!$F$6*$D2366))*(ic*Inputs!$C$6+flat_fee-cost_acc-cost_wd*Inputs!$E$6*$E2366-cost_fx*Inputs!$D$6)+12*Inputs!$B$7*(1-MIN(1,Inputs!$F$7*$D2366))*(ic*Inputs!$C$7+flat_fee-cost_acc-cost_wd*Inputs!$E$7*$E2366-cost_fx*Inputs!$D$7)+12*Inputs!$B$8*(1-MIN(1,Inputs!$F$8*$D2366))*(ic*Inputs!$C$8+flat_fee-cost_acc-cost_wd*Inputs!$E$8*$E2366-cost_fx*Inputs!$D$8)-fixed</f>
        <v>-215171.8252504</v>
      </c>
    </row>
    <row r="2367" customFormat="false" ht="15" hidden="false" customHeight="false" outlineLevel="0" collapsed="false">
      <c r="A2367" s="0" t="n">
        <v>2302</v>
      </c>
      <c r="B2367" s="0" t="n">
        <v>0.280065</v>
      </c>
      <c r="C2367" s="0" t="n">
        <v>0.875312</v>
      </c>
      <c r="D2367" s="0" t="n">
        <v>1.426451</v>
      </c>
      <c r="E2367" s="0" t="n">
        <v>1.266225</v>
      </c>
      <c r="F2367" s="0" t="n">
        <v>0.215633</v>
      </c>
      <c r="G2367" s="0" t="n">
        <f aca="false">12*Inputs!$B$6*(MIN(1,$H$50*$C2367)*(ic*Inputs!$C$6+pS+fee_fx*Inputs!$D$6-cost_acc-cost_wd*Inputs!$E$6*$E2367-cost_fx*Inputs!$D$6-$F2367)+(1-MIN(1,$H$50*$C2367))*(1-MIN(1,Inputs!$G$6*$D2367)*churn_nonbuyers)*(ic*Inputs!$C$6+fee_wd*Inputs!$E$6*(1-$B2367)+fee_fx*Inputs!$D$6-cost_acc-cost_wd*Inputs!$E$6*(1-$B2367)-cost_fx*Inputs!$D$6))</f>
        <v>193896.490170186</v>
      </c>
      <c r="H2367" s="0" t="n">
        <f aca="false">12*Inputs!$B$7*(MIN(1,$H$51*$C2367)*(ic*Inputs!$C$7+pE+fee_fx*Inputs!$D$7-cost_acc-cost_wd*Inputs!$E$7*$E2367-cost_fx*Inputs!$D$7-$F2367)+(1-MIN(1,$H$51*$C2367))*(1-MIN(1,Inputs!$G$7*$D2367)*churn_nonbuyers)*(ic*Inputs!$C$7+fee_wd*Inputs!$E$7*(1-$B2367)+fee_fx*Inputs!$D$7-cost_acc-cost_wd*Inputs!$E$7*(1-$B2367)-cost_fx*Inputs!$D$7))</f>
        <v>379096.316249344</v>
      </c>
      <c r="I2367" s="0" t="n">
        <f aca="false">12*Inputs!$B$8*(MIN(1,$H$52*$C2367)*(ic*Inputs!$C$8+pT-cost_acc-cost_wd*Inputs!$E$8-cost_fx*Inputs!$D$8-cost_ins)+(1-MIN(1,$H$52*$C2367))*(1-MIN(1,Inputs!$G$8*$D2367)*churn_nonbuyers)*(ic*Inputs!$C$8+fee_wd*Inputs!$E$8*(1-$B2367)+fee_fx*Inputs!$D$8-cost_acc-cost_wd*Inputs!$E$8*(1-$B2367)-cost_fx*Inputs!$D$8))</f>
        <v>126350.873711499</v>
      </c>
      <c r="J2367" s="0" t="n">
        <f aca="false">G2367+H2367+I2367-fixed</f>
        <v>-656.319868970779</v>
      </c>
      <c r="K2367" s="0" t="n">
        <f aca="false">12*Inputs!$B$6*(1-MIN(1,Inputs!$G$6*$D2367)*churn_nonbuyers)*(ic*Inputs!$C$6+fee_wd*Inputs!$E$6*(1-$B2367)+fee_fx*Inputs!$D$6-cost_acc-cost_wd*Inputs!$E$6*(1-$B2367)-cost_fx*Inputs!$D$6)</f>
        <v>149768.406715068</v>
      </c>
      <c r="L2367" s="0" t="n">
        <f aca="false">12*Inputs!$B$7*(1-MIN(1,Inputs!$G$7*$D2367)*churn_nonbuyers)*(ic*Inputs!$C$7+fee_wd*Inputs!$E$7*(1-$B2367)+fee_fx*Inputs!$D$7-cost_acc-cost_wd*Inputs!$E$7*(1-$B2367)-cost_fx*Inputs!$D$7)</f>
        <v>347342.124381041</v>
      </c>
      <c r="M2367" s="0" t="n">
        <f aca="false">12*Inputs!$B$8*(1-MIN(1,Inputs!$G$8*$D2367)*churn_nonbuyers)*(ic*Inputs!$C$8+fee_wd*Inputs!$E$8*(1-$B2367)+fee_fx*Inputs!$D$8-cost_acc-cost_wd*Inputs!$E$8*(1-$B2367)-cost_fx*Inputs!$D$8)</f>
        <v>464.521896984033</v>
      </c>
      <c r="N2367" s="0" t="n">
        <f aca="false">K2367+L2367+I2367-fixed</f>
        <v>-76538.595192392</v>
      </c>
      <c r="O2367" s="0" t="n">
        <f aca="false">K2367+L2367+M2367-fixed</f>
        <v>-202424.947006907</v>
      </c>
      <c r="P2367" s="0" t="n">
        <f aca="false">12*Inputs!$B$6*(1-MIN(1,Inputs!$F$6*$D2367))*(ic*Inputs!$C$6+flat_fee-cost_acc-cost_wd*Inputs!$E$6*$E2367-cost_fx*Inputs!$D$6)+12*Inputs!$B$7*(1-MIN(1,Inputs!$F$7*$D2367))*(ic*Inputs!$C$7+flat_fee-cost_acc-cost_wd*Inputs!$E$7*$E2367-cost_fx*Inputs!$D$7)+12*Inputs!$B$8*(1-MIN(1,Inputs!$F$8*$D2367))*(ic*Inputs!$C$8+flat_fee-cost_acc-cost_wd*Inputs!$E$8*$E2367-cost_fx*Inputs!$D$8)-fixed</f>
        <v>-257777.199334</v>
      </c>
    </row>
    <row r="2368" customFormat="false" ht="15" hidden="false" customHeight="false" outlineLevel="0" collapsed="false">
      <c r="A2368" s="0" t="n">
        <v>2303</v>
      </c>
      <c r="B2368" s="0" t="n">
        <v>0.439073</v>
      </c>
      <c r="C2368" s="0" t="n">
        <v>1.044368</v>
      </c>
      <c r="D2368" s="0" t="n">
        <v>1.006665</v>
      </c>
      <c r="E2368" s="0" t="n">
        <v>1.254277</v>
      </c>
      <c r="F2368" s="0" t="n">
        <v>0.209179</v>
      </c>
      <c r="G2368" s="0" t="n">
        <f aca="false">12*Inputs!$B$6*(MIN(1,$H$50*$C2368)*(ic*Inputs!$C$6+pS+fee_fx*Inputs!$D$6-cost_acc-cost_wd*Inputs!$E$6*$E2368-cost_fx*Inputs!$D$6-$F2368)+(1-MIN(1,$H$50*$C2368))*(1-MIN(1,Inputs!$G$6*$D2368)*churn_nonbuyers)*(ic*Inputs!$C$6+fee_wd*Inputs!$E$6*(1-$B2368)+fee_fx*Inputs!$D$6-cost_acc-cost_wd*Inputs!$E$6*(1-$B2368)-cost_fx*Inputs!$D$6))</f>
        <v>186036.329894515</v>
      </c>
      <c r="H2368" s="0" t="n">
        <f aca="false">12*Inputs!$B$7*(MIN(1,$H$51*$C2368)*(ic*Inputs!$C$7+pE+fee_fx*Inputs!$D$7-cost_acc-cost_wd*Inputs!$E$7*$E2368-cost_fx*Inputs!$D$7-$F2368)+(1-MIN(1,$H$51*$C2368))*(1-MIN(1,Inputs!$G$7*$D2368)*churn_nonbuyers)*(ic*Inputs!$C$7+fee_wd*Inputs!$E$7*(1-$B2368)+fee_fx*Inputs!$D$7-cost_acc-cost_wd*Inputs!$E$7*(1-$B2368)-cost_fx*Inputs!$D$7))</f>
        <v>376786.474562762</v>
      </c>
      <c r="I2368" s="0" t="n">
        <f aca="false">12*Inputs!$B$8*(MIN(1,$H$52*$C2368)*(ic*Inputs!$C$8+pT-cost_acc-cost_wd*Inputs!$E$8-cost_fx*Inputs!$D$8-cost_ins)+(1-MIN(1,$H$52*$C2368))*(1-MIN(1,Inputs!$G$8*$D2368)*churn_nonbuyers)*(ic*Inputs!$C$8+fee_wd*Inputs!$E$8*(1-$B2368)+fee_fx*Inputs!$D$8-cost_acc-cost_wd*Inputs!$E$8*(1-$B2368)-cost_fx*Inputs!$D$8))</f>
        <v>174790.685666308</v>
      </c>
      <c r="J2368" s="0" t="n">
        <f aca="false">G2368+H2368+I2368-fixed</f>
        <v>37613.4901235857</v>
      </c>
      <c r="K2368" s="0" t="n">
        <f aca="false">12*Inputs!$B$6*(1-MIN(1,Inputs!$G$6*$D2368)*churn_nonbuyers)*(ic*Inputs!$C$6+fee_wd*Inputs!$E$6*(1-$B2368)+fee_fx*Inputs!$D$6-cost_acc-cost_wd*Inputs!$E$6*(1-$B2368)-cost_fx*Inputs!$D$6)</f>
        <v>131408.700635124</v>
      </c>
      <c r="L2368" s="0" t="n">
        <f aca="false">12*Inputs!$B$7*(1-MIN(1,Inputs!$G$7*$D2368)*churn_nonbuyers)*(ic*Inputs!$C$7+fee_wd*Inputs!$E$7*(1-$B2368)+fee_fx*Inputs!$D$7-cost_acc-cost_wd*Inputs!$E$7*(1-$B2368)-cost_fx*Inputs!$D$7)</f>
        <v>329706.305661074</v>
      </c>
      <c r="M2368" s="0" t="n">
        <f aca="false">12*Inputs!$B$8*(1-MIN(1,Inputs!$G$8*$D2368)*churn_nonbuyers)*(ic*Inputs!$C$8+fee_wd*Inputs!$E$8*(1-$B2368)+fee_fx*Inputs!$D$8-cost_acc-cost_wd*Inputs!$E$8*(1-$B2368)-cost_fx*Inputs!$D$8)</f>
        <v>90172.857363912</v>
      </c>
      <c r="N2368" s="0" t="n">
        <f aca="false">K2368+L2368+I2368-fixed</f>
        <v>-64094.3080374934</v>
      </c>
      <c r="O2368" s="0" t="n">
        <f aca="false">K2368+L2368+M2368-fixed</f>
        <v>-148712.13633989</v>
      </c>
      <c r="P2368" s="0" t="n">
        <f aca="false">12*Inputs!$B$6*(1-MIN(1,Inputs!$F$6*$D2368))*(ic*Inputs!$C$6+flat_fee-cost_acc-cost_wd*Inputs!$E$6*$E2368-cost_fx*Inputs!$D$6)+12*Inputs!$B$7*(1-MIN(1,Inputs!$F$7*$D2368))*(ic*Inputs!$C$7+flat_fee-cost_acc-cost_wd*Inputs!$E$7*$E2368-cost_fx*Inputs!$D$7)+12*Inputs!$B$8*(1-MIN(1,Inputs!$F$8*$D2368))*(ic*Inputs!$C$8+flat_fee-cost_acc-cost_wd*Inputs!$E$8*$E2368-cost_fx*Inputs!$D$8)-fixed</f>
        <v>-42727.5026308</v>
      </c>
    </row>
    <row r="2369" customFormat="false" ht="15" hidden="false" customHeight="false" outlineLevel="0" collapsed="false">
      <c r="A2369" s="0" t="n">
        <v>2304</v>
      </c>
      <c r="B2369" s="0" t="n">
        <v>0.123228</v>
      </c>
      <c r="C2369" s="0" t="n">
        <v>1.160787</v>
      </c>
      <c r="D2369" s="0" t="n">
        <v>1.22564</v>
      </c>
      <c r="E2369" s="0" t="n">
        <v>1.175059</v>
      </c>
      <c r="F2369" s="0" t="n">
        <v>0.348453</v>
      </c>
      <c r="G2369" s="0" t="n">
        <f aca="false">12*Inputs!$B$6*(MIN(1,$H$50*$C2369)*(ic*Inputs!$C$6+pS+fee_fx*Inputs!$D$6-cost_acc-cost_wd*Inputs!$E$6*$E2369-cost_fx*Inputs!$D$6-$F2369)+(1-MIN(1,$H$50*$C2369))*(1-MIN(1,Inputs!$G$6*$D2369)*churn_nonbuyers)*(ic*Inputs!$C$6+fee_wd*Inputs!$E$6*(1-$B2369)+fee_fx*Inputs!$D$6-cost_acc-cost_wd*Inputs!$E$6*(1-$B2369)-cost_fx*Inputs!$D$6))</f>
        <v>227875.083528697</v>
      </c>
      <c r="H2369" s="0" t="n">
        <f aca="false">12*Inputs!$B$7*(MIN(1,$H$51*$C2369)*(ic*Inputs!$C$7+pE+fee_fx*Inputs!$D$7-cost_acc-cost_wd*Inputs!$E$7*$E2369-cost_fx*Inputs!$D$7-$F2369)+(1-MIN(1,$H$51*$C2369))*(1-MIN(1,Inputs!$G$7*$D2369)*churn_nonbuyers)*(ic*Inputs!$C$7+fee_wd*Inputs!$E$7*(1-$B2369)+fee_fx*Inputs!$D$7-cost_acc-cost_wd*Inputs!$E$7*(1-$B2369)-cost_fx*Inputs!$D$7))</f>
        <v>405587.485937955</v>
      </c>
      <c r="I2369" s="0" t="n">
        <f aca="false">12*Inputs!$B$8*(MIN(1,$H$52*$C2369)*(ic*Inputs!$C$8+pT-cost_acc-cost_wd*Inputs!$E$8-cost_fx*Inputs!$D$8-cost_ins)+(1-MIN(1,$H$52*$C2369))*(1-MIN(1,Inputs!$G$8*$D2369)*churn_nonbuyers)*(ic*Inputs!$C$8+fee_wd*Inputs!$E$8*(1-$B2369)+fee_fx*Inputs!$D$8-cost_acc-cost_wd*Inputs!$E$8*(1-$B2369)-cost_fx*Inputs!$D$8))</f>
        <v>175854.203423148</v>
      </c>
      <c r="J2369" s="0" t="n">
        <f aca="false">G2369+H2369+I2369-fixed</f>
        <v>109316.772889801</v>
      </c>
      <c r="K2369" s="0" t="n">
        <f aca="false">12*Inputs!$B$6*(1-MIN(1,Inputs!$G$6*$D2369)*churn_nonbuyers)*(ic*Inputs!$C$6+fee_wd*Inputs!$E$6*(1-$B2369)+fee_fx*Inputs!$D$6-cost_acc-cost_wd*Inputs!$E$6*(1-$B2369)-cost_fx*Inputs!$D$6)</f>
        <v>172588.155594624</v>
      </c>
      <c r="L2369" s="0" t="n">
        <f aca="false">12*Inputs!$B$7*(1-MIN(1,Inputs!$G$7*$D2369)*churn_nonbuyers)*(ic*Inputs!$C$7+fee_wd*Inputs!$E$7*(1-$B2369)+fee_fx*Inputs!$D$7-cost_acc-cost_wd*Inputs!$E$7*(1-$B2369)-cost_fx*Inputs!$D$7)</f>
        <v>371282.289836775</v>
      </c>
      <c r="M2369" s="0" t="n">
        <f aca="false">12*Inputs!$B$8*(1-MIN(1,Inputs!$G$8*$D2369)*churn_nonbuyers)*(ic*Inputs!$C$8+fee_wd*Inputs!$E$8*(1-$B2369)+fee_fx*Inputs!$D$8-cost_acc-cost_wd*Inputs!$E$8*(1-$B2369)-cost_fx*Inputs!$D$8)</f>
        <v>45525.543174912</v>
      </c>
      <c r="N2369" s="0" t="n">
        <f aca="false">K2369+L2369+I2369-fixed</f>
        <v>19724.6488545469</v>
      </c>
      <c r="O2369" s="0" t="n">
        <f aca="false">K2369+L2369+M2369-fixed</f>
        <v>-110604.011393689</v>
      </c>
      <c r="P2369" s="0" t="n">
        <f aca="false">12*Inputs!$B$6*(1-MIN(1,Inputs!$F$6*$D2369))*(ic*Inputs!$C$6+flat_fee-cost_acc-cost_wd*Inputs!$E$6*$E2369-cost_fx*Inputs!$D$6)+12*Inputs!$B$7*(1-MIN(1,Inputs!$F$7*$D2369))*(ic*Inputs!$C$7+flat_fee-cost_acc-cost_wd*Inputs!$E$7*$E2369-cost_fx*Inputs!$D$7)+12*Inputs!$B$8*(1-MIN(1,Inputs!$F$8*$D2369))*(ic*Inputs!$C$8+flat_fee-cost_acc-cost_wd*Inputs!$E$8*$E2369-cost_fx*Inputs!$D$8)-fixed</f>
        <v>-122918.1268576</v>
      </c>
    </row>
    <row r="2370" customFormat="false" ht="15" hidden="false" customHeight="false" outlineLevel="0" collapsed="false">
      <c r="A2370" s="0" t="n">
        <v>2305</v>
      </c>
      <c r="B2370" s="0" t="n">
        <v>0.292452</v>
      </c>
      <c r="C2370" s="0" t="n">
        <v>1.013556</v>
      </c>
      <c r="D2370" s="0" t="n">
        <v>1.756117</v>
      </c>
      <c r="E2370" s="0" t="n">
        <v>1.110372</v>
      </c>
      <c r="F2370" s="0" t="n">
        <v>0.142056</v>
      </c>
      <c r="G2370" s="0" t="n">
        <f aca="false">12*Inputs!$B$6*(MIN(1,$H$50*$C2370)*(ic*Inputs!$C$6+pS+fee_fx*Inputs!$D$6-cost_acc-cost_wd*Inputs!$E$6*$E2370-cost_fx*Inputs!$D$6-$F2370)+(1-MIN(1,$H$50*$C2370))*(1-MIN(1,Inputs!$G$6*$D2370)*churn_nonbuyers)*(ic*Inputs!$C$6+fee_wd*Inputs!$E$6*(1-$B2370)+fee_fx*Inputs!$D$6-cost_acc-cost_wd*Inputs!$E$6*(1-$B2370)-cost_fx*Inputs!$D$6))</f>
        <v>202285.763891161</v>
      </c>
      <c r="H2370" s="0" t="n">
        <f aca="false">12*Inputs!$B$7*(MIN(1,$H$51*$C2370)*(ic*Inputs!$C$7+pE+fee_fx*Inputs!$D$7-cost_acc-cost_wd*Inputs!$E$7*$E2370-cost_fx*Inputs!$D$7-$F2370)+(1-MIN(1,$H$51*$C2370))*(1-MIN(1,Inputs!$G$7*$D2370)*churn_nonbuyers)*(ic*Inputs!$C$7+fee_wd*Inputs!$E$7*(1-$B2370)+fee_fx*Inputs!$D$7-cost_acc-cost_wd*Inputs!$E$7*(1-$B2370)-cost_fx*Inputs!$D$7))</f>
        <v>403466.111543731</v>
      </c>
      <c r="I2370" s="0" t="n">
        <f aca="false">12*Inputs!$B$8*(MIN(1,$H$52*$C2370)*(ic*Inputs!$C$8+pT-cost_acc-cost_wd*Inputs!$E$8-cost_fx*Inputs!$D$8-cost_ins)+(1-MIN(1,$H$52*$C2370))*(1-MIN(1,Inputs!$G$8*$D2370)*churn_nonbuyers)*(ic*Inputs!$C$8+fee_wd*Inputs!$E$8*(1-$B2370)+fee_fx*Inputs!$D$8-cost_acc-cost_wd*Inputs!$E$8*(1-$B2370)-cost_fx*Inputs!$D$8))</f>
        <v>146098.016064</v>
      </c>
      <c r="J2370" s="0" t="n">
        <f aca="false">G2370+H2370+I2370-fixed</f>
        <v>51849.891498892</v>
      </c>
      <c r="K2370" s="0" t="n">
        <f aca="false">12*Inputs!$B$6*(1-MIN(1,Inputs!$G$6*$D2370)*churn_nonbuyers)*(ic*Inputs!$C$6+fee_wd*Inputs!$E$6*(1-$B2370)+fee_fx*Inputs!$D$6-cost_acc-cost_wd*Inputs!$E$6*(1-$B2370)-cost_fx*Inputs!$D$6)</f>
        <v>145483.028127965</v>
      </c>
      <c r="L2370" s="0" t="n">
        <f aca="false">12*Inputs!$B$7*(1-MIN(1,Inputs!$G$7*$D2370)*churn_nonbuyers)*(ic*Inputs!$C$7+fee_wd*Inputs!$E$7*(1-$B2370)+fee_fx*Inputs!$D$7-cost_acc-cost_wd*Inputs!$E$7*(1-$B2370)-cost_fx*Inputs!$D$7)</f>
        <v>342063.586060779</v>
      </c>
      <c r="M2370" s="0" t="n">
        <f aca="false">12*Inputs!$B$8*(1-MIN(1,Inputs!$G$8*$D2370)*churn_nonbuyers)*(ic*Inputs!$C$8+fee_wd*Inputs!$E$8*(1-$B2370)+fee_fx*Inputs!$D$8-cost_acc-cost_wd*Inputs!$E$8*(1-$B2370)-cost_fx*Inputs!$D$8)</f>
        <v>0</v>
      </c>
      <c r="N2370" s="0" t="n">
        <f aca="false">K2370+L2370+I2370-fixed</f>
        <v>-66355.3697472564</v>
      </c>
      <c r="O2370" s="0" t="n">
        <f aca="false">K2370+L2370+M2370-fixed</f>
        <v>-212453.385811256</v>
      </c>
      <c r="P2370" s="0" t="n">
        <f aca="false">12*Inputs!$B$6*(1-MIN(1,Inputs!$F$6*$D2370))*(ic*Inputs!$C$6+flat_fee-cost_acc-cost_wd*Inputs!$E$6*$E2370-cost_fx*Inputs!$D$6)+12*Inputs!$B$7*(1-MIN(1,Inputs!$F$7*$D2370))*(ic*Inputs!$C$7+flat_fee-cost_acc-cost_wd*Inputs!$E$7*$E2370-cost_fx*Inputs!$D$7)+12*Inputs!$B$8*(1-MIN(1,Inputs!$F$8*$D2370))*(ic*Inputs!$C$8+flat_fee-cost_acc-cost_wd*Inputs!$E$8*$E2370-cost_fx*Inputs!$D$8)-fixed</f>
        <v>-383575.25665024</v>
      </c>
    </row>
    <row r="2371" customFormat="false" ht="15" hidden="false" customHeight="false" outlineLevel="0" collapsed="false">
      <c r="A2371" s="0" t="n">
        <v>2306</v>
      </c>
      <c r="B2371" s="0" t="n">
        <v>0.194773</v>
      </c>
      <c r="C2371" s="0" t="n">
        <v>1.117928</v>
      </c>
      <c r="D2371" s="0" t="n">
        <v>0.724021</v>
      </c>
      <c r="E2371" s="0" t="n">
        <v>1.388139</v>
      </c>
      <c r="F2371" s="0" t="n">
        <v>0.191032</v>
      </c>
      <c r="G2371" s="0" t="n">
        <f aca="false">12*Inputs!$B$6*(MIN(1,$H$50*$C2371)*(ic*Inputs!$C$6+pS+fee_fx*Inputs!$D$6-cost_acc-cost_wd*Inputs!$E$6*$E2371-cost_fx*Inputs!$D$6-$F2371)+(1-MIN(1,$H$50*$C2371))*(1-MIN(1,Inputs!$G$6*$D2371)*churn_nonbuyers)*(ic*Inputs!$C$6+fee_wd*Inputs!$E$6*(1-$B2371)+fee_fx*Inputs!$D$6-cost_acc-cost_wd*Inputs!$E$6*(1-$B2371)-cost_fx*Inputs!$D$6))</f>
        <v>219557.524346934</v>
      </c>
      <c r="H2371" s="0" t="n">
        <f aca="false">12*Inputs!$B$7*(MIN(1,$H$51*$C2371)*(ic*Inputs!$C$7+pE+fee_fx*Inputs!$D$7-cost_acc-cost_wd*Inputs!$E$7*$E2371-cost_fx*Inputs!$D$7-$F2371)+(1-MIN(1,$H$51*$C2371))*(1-MIN(1,Inputs!$G$7*$D2371)*churn_nonbuyers)*(ic*Inputs!$C$7+fee_wd*Inputs!$E$7*(1-$B2371)+fee_fx*Inputs!$D$7-cost_acc-cost_wd*Inputs!$E$7*(1-$B2371)-cost_fx*Inputs!$D$7))</f>
        <v>384650.952828631</v>
      </c>
      <c r="I2371" s="0" t="n">
        <f aca="false">12*Inputs!$B$8*(MIN(1,$H$52*$C2371)*(ic*Inputs!$C$8+pT-cost_acc-cost_wd*Inputs!$E$8-cost_fx*Inputs!$D$8-cost_ins)+(1-MIN(1,$H$52*$C2371))*(1-MIN(1,Inputs!$G$8*$D2371)*churn_nonbuyers)*(ic*Inputs!$C$8+fee_wd*Inputs!$E$8*(1-$B2371)+fee_fx*Inputs!$D$8-cost_acc-cost_wd*Inputs!$E$8*(1-$B2371)-cost_fx*Inputs!$D$8))</f>
        <v>195144.210909712</v>
      </c>
      <c r="J2371" s="0" t="n">
        <f aca="false">G2371+H2371+I2371-fixed</f>
        <v>99352.6880852771</v>
      </c>
      <c r="K2371" s="0" t="n">
        <f aca="false">12*Inputs!$B$6*(1-MIN(1,Inputs!$G$6*$D2371)*churn_nonbuyers)*(ic*Inputs!$C$6+fee_wd*Inputs!$E$6*(1-$B2371)+fee_fx*Inputs!$D$6-cost_acc-cost_wd*Inputs!$E$6*(1-$B2371)-cost_fx*Inputs!$D$6)</f>
        <v>167269.898464078</v>
      </c>
      <c r="L2371" s="0" t="n">
        <f aca="false">12*Inputs!$B$7*(1-MIN(1,Inputs!$G$7*$D2371)*churn_nonbuyers)*(ic*Inputs!$C$7+fee_wd*Inputs!$E$7*(1-$B2371)+fee_fx*Inputs!$D$7-cost_acc-cost_wd*Inputs!$E$7*(1-$B2371)-cost_fx*Inputs!$D$7)</f>
        <v>367004.135270447</v>
      </c>
      <c r="M2371" s="0" t="n">
        <f aca="false">12*Inputs!$B$8*(1-MIN(1,Inputs!$G$8*$D2371)*churn_nonbuyers)*(ic*Inputs!$C$8+fee_wd*Inputs!$E$8*(1-$B2371)+fee_fx*Inputs!$D$8-cost_acc-cost_wd*Inputs!$E$8*(1-$B2371)-cost_fx*Inputs!$D$8)</f>
        <v>156364.841259029</v>
      </c>
      <c r="N2371" s="0" t="n">
        <f aca="false">K2371+L2371+I2371-fixed</f>
        <v>29418.2446442365</v>
      </c>
      <c r="O2371" s="0" t="n">
        <f aca="false">K2371+L2371+M2371-fixed</f>
        <v>-9361.12500644685</v>
      </c>
      <c r="P2371" s="0" t="n">
        <f aca="false">12*Inputs!$B$6*(1-MIN(1,Inputs!$F$6*$D2371))*(ic*Inputs!$C$6+flat_fee-cost_acc-cost_wd*Inputs!$E$6*$E2371-cost_fx*Inputs!$D$6)+12*Inputs!$B$7*(1-MIN(1,Inputs!$F$7*$D2371))*(ic*Inputs!$C$7+flat_fee-cost_acc-cost_wd*Inputs!$E$7*$E2371-cost_fx*Inputs!$D$7)+12*Inputs!$B$8*(1-MIN(1,Inputs!$F$8*$D2371))*(ic*Inputs!$C$8+flat_fee-cost_acc-cost_wd*Inputs!$E$8*$E2371-cost_fx*Inputs!$D$8)-fixed</f>
        <v>32719.8663725599</v>
      </c>
    </row>
    <row r="2372" customFormat="false" ht="15" hidden="false" customHeight="false" outlineLevel="0" collapsed="false">
      <c r="A2372" s="0" t="n">
        <v>2307</v>
      </c>
      <c r="B2372" s="0" t="n">
        <v>0.085339</v>
      </c>
      <c r="C2372" s="0" t="n">
        <v>1.032784</v>
      </c>
      <c r="D2372" s="0" t="n">
        <v>0.755162</v>
      </c>
      <c r="E2372" s="0" t="n">
        <v>1.182631</v>
      </c>
      <c r="F2372" s="0" t="n">
        <v>0.095398</v>
      </c>
      <c r="G2372" s="0" t="n">
        <f aca="false">12*Inputs!$B$6*(MIN(1,$H$50*$C2372)*(ic*Inputs!$C$6+pS+fee_fx*Inputs!$D$6-cost_acc-cost_wd*Inputs!$E$6*$E2372-cost_fx*Inputs!$D$6-$F2372)+(1-MIN(1,$H$50*$C2372))*(1-MIN(1,Inputs!$G$6*$D2372)*churn_nonbuyers)*(ic*Inputs!$C$6+fee_wd*Inputs!$E$6*(1-$B2372)+fee_fx*Inputs!$D$6-cost_acc-cost_wd*Inputs!$E$6*(1-$B2372)-cost_fx*Inputs!$D$6))</f>
        <v>236403.687966458</v>
      </c>
      <c r="H2372" s="0" t="n">
        <f aca="false">12*Inputs!$B$7*(MIN(1,$H$51*$C2372)*(ic*Inputs!$C$7+pE+fee_fx*Inputs!$D$7-cost_acc-cost_wd*Inputs!$E$7*$E2372-cost_fx*Inputs!$D$7-$F2372)+(1-MIN(1,$H$51*$C2372))*(1-MIN(1,Inputs!$G$7*$D2372)*churn_nonbuyers)*(ic*Inputs!$C$7+fee_wd*Inputs!$E$7*(1-$B2372)+fee_fx*Inputs!$D$7-cost_acc-cost_wd*Inputs!$E$7*(1-$B2372)-cost_fx*Inputs!$D$7))</f>
        <v>422279.940307212</v>
      </c>
      <c r="I2372" s="0" t="n">
        <f aca="false">12*Inputs!$B$8*(MIN(1,$H$52*$C2372)*(ic*Inputs!$C$8+pT-cost_acc-cost_wd*Inputs!$E$8-cost_fx*Inputs!$D$8-cost_ins)+(1-MIN(1,$H$52*$C2372))*(1-MIN(1,Inputs!$G$8*$D2372)*churn_nonbuyers)*(ic*Inputs!$C$8+fee_wd*Inputs!$E$8*(1-$B2372)+fee_fx*Inputs!$D$8-cost_acc-cost_wd*Inputs!$E$8*(1-$B2372)-cost_fx*Inputs!$D$8))</f>
        <v>190961.911101576</v>
      </c>
      <c r="J2372" s="0" t="n">
        <f aca="false">G2372+H2372+I2372-fixed</f>
        <v>149645.539375246</v>
      </c>
      <c r="K2372" s="0" t="n">
        <f aca="false">12*Inputs!$B$6*(1-MIN(1,Inputs!$G$6*$D2372)*churn_nonbuyers)*(ic*Inputs!$C$6+fee_wd*Inputs!$E$6*(1-$B2372)+fee_fx*Inputs!$D$6-cost_acc-cost_wd*Inputs!$E$6*(1-$B2372)-cost_fx*Inputs!$D$6)</f>
        <v>182163.15338341</v>
      </c>
      <c r="L2372" s="0" t="n">
        <f aca="false">12*Inputs!$B$7*(1-MIN(1,Inputs!$G$7*$D2372)*churn_nonbuyers)*(ic*Inputs!$C$7+fee_wd*Inputs!$E$7*(1-$B2372)+fee_fx*Inputs!$D$7-cost_acc-cost_wd*Inputs!$E$7*(1-$B2372)-cost_fx*Inputs!$D$7)</f>
        <v>382055.145854046</v>
      </c>
      <c r="M2372" s="0" t="n">
        <f aca="false">12*Inputs!$B$8*(1-MIN(1,Inputs!$G$8*$D2372)*churn_nonbuyers)*(ic*Inputs!$C$8+fee_wd*Inputs!$E$8*(1-$B2372)+fee_fx*Inputs!$D$8-cost_acc-cost_wd*Inputs!$E$8*(1-$B2372)-cost_fx*Inputs!$D$8)</f>
        <v>151929.658509245</v>
      </c>
      <c r="N2372" s="0" t="n">
        <f aca="false">K2372+L2372+I2372-fixed</f>
        <v>55180.2103390319</v>
      </c>
      <c r="O2372" s="0" t="n">
        <f aca="false">K2372+L2372+M2372-fixed</f>
        <v>16147.9577467002</v>
      </c>
      <c r="P2372" s="0" t="n">
        <f aca="false">12*Inputs!$B$6*(1-MIN(1,Inputs!$F$6*$D2372))*(ic*Inputs!$C$6+flat_fee-cost_acc-cost_wd*Inputs!$E$6*$E2372-cost_fx*Inputs!$D$6)+12*Inputs!$B$7*(1-MIN(1,Inputs!$F$7*$D2372))*(ic*Inputs!$C$7+flat_fee-cost_acc-cost_wd*Inputs!$E$7*$E2372-cost_fx*Inputs!$D$7)+12*Inputs!$B$8*(1-MIN(1,Inputs!$F$8*$D2372))*(ic*Inputs!$C$8+flat_fee-cost_acc-cost_wd*Inputs!$E$8*$E2372-cost_fx*Inputs!$D$8)-fixed</f>
        <v>118914.80955728</v>
      </c>
    </row>
    <row r="2373" customFormat="false" ht="15" hidden="false" customHeight="false" outlineLevel="0" collapsed="false">
      <c r="A2373" s="0" t="n">
        <v>2308</v>
      </c>
      <c r="B2373" s="0" t="n">
        <v>0.249519</v>
      </c>
      <c r="C2373" s="0" t="n">
        <v>0.982174</v>
      </c>
      <c r="D2373" s="0" t="n">
        <v>1.226806</v>
      </c>
      <c r="E2373" s="0" t="n">
        <v>1.135922</v>
      </c>
      <c r="F2373" s="0" t="n">
        <v>0.176272</v>
      </c>
      <c r="G2373" s="0" t="n">
        <f aca="false">12*Inputs!$B$6*(MIN(1,$H$50*$C2373)*(ic*Inputs!$C$6+pS+fee_fx*Inputs!$D$6-cost_acc-cost_wd*Inputs!$E$6*$E2373-cost_fx*Inputs!$D$6-$F2373)+(1-MIN(1,$H$50*$C2373))*(1-MIN(1,Inputs!$G$6*$D2373)*churn_nonbuyers)*(ic*Inputs!$C$6+fee_wd*Inputs!$E$6*(1-$B2373)+fee_fx*Inputs!$D$6-cost_acc-cost_wd*Inputs!$E$6*(1-$B2373)-cost_fx*Inputs!$D$6))</f>
        <v>208410.965769117</v>
      </c>
      <c r="H2373" s="0" t="n">
        <f aca="false">12*Inputs!$B$7*(MIN(1,$H$51*$C2373)*(ic*Inputs!$C$7+pE+fee_fx*Inputs!$D$7-cost_acc-cost_wd*Inputs!$E$7*$E2373-cost_fx*Inputs!$D$7-$F2373)+(1-MIN(1,$H$51*$C2373))*(1-MIN(1,Inputs!$G$7*$D2373)*churn_nonbuyers)*(ic*Inputs!$C$7+fee_wd*Inputs!$E$7*(1-$B2373)+fee_fx*Inputs!$D$7-cost_acc-cost_wd*Inputs!$E$7*(1-$B2373)-cost_fx*Inputs!$D$7))</f>
        <v>403834.873535337</v>
      </c>
      <c r="I2373" s="0" t="n">
        <f aca="false">12*Inputs!$B$8*(MIN(1,$H$52*$C2373)*(ic*Inputs!$C$8+pT-cost_acc-cost_wd*Inputs!$E$8-cost_fx*Inputs!$D$8-cost_ins)+(1-MIN(1,$H$52*$C2373))*(1-MIN(1,Inputs!$G$8*$D2373)*churn_nonbuyers)*(ic*Inputs!$C$8+fee_wd*Inputs!$E$8*(1-$B2373)+fee_fx*Inputs!$D$8-cost_acc-cost_wd*Inputs!$E$8*(1-$B2373)-cost_fx*Inputs!$D$8))</f>
        <v>155450.957332336</v>
      </c>
      <c r="J2373" s="0" t="n">
        <f aca="false">G2373+H2373+I2373-fixed</f>
        <v>67696.7966367906</v>
      </c>
      <c r="K2373" s="0" t="n">
        <f aca="false">12*Inputs!$B$6*(1-MIN(1,Inputs!$G$6*$D2373)*churn_nonbuyers)*(ic*Inputs!$C$6+fee_wd*Inputs!$E$6*(1-$B2373)+fee_fx*Inputs!$D$6-cost_acc-cost_wd*Inputs!$E$6*(1-$B2373)-cost_fx*Inputs!$D$6)</f>
        <v>155507.061645461</v>
      </c>
      <c r="L2373" s="0" t="n">
        <f aca="false">12*Inputs!$B$7*(1-MIN(1,Inputs!$G$7*$D2373)*churn_nonbuyers)*(ic*Inputs!$C$7+fee_wd*Inputs!$E$7*(1-$B2373)+fee_fx*Inputs!$D$7-cost_acc-cost_wd*Inputs!$E$7*(1-$B2373)-cost_fx*Inputs!$D$7)</f>
        <v>353752.219899277</v>
      </c>
      <c r="M2373" s="0" t="n">
        <f aca="false">12*Inputs!$B$8*(1-MIN(1,Inputs!$G$8*$D2373)*churn_nonbuyers)*(ic*Inputs!$C$8+fee_wd*Inputs!$E$8*(1-$B2373)+fee_fx*Inputs!$D$8-cost_acc-cost_wd*Inputs!$E$8*(1-$B2373)-cost_fx*Inputs!$D$8)</f>
        <v>44407.7963721504</v>
      </c>
      <c r="N2373" s="0" t="n">
        <f aca="false">K2373+L2373+I2373-fixed</f>
        <v>-35289.7611229265</v>
      </c>
      <c r="O2373" s="0" t="n">
        <f aca="false">K2373+L2373+M2373-fixed</f>
        <v>-146332.922083112</v>
      </c>
      <c r="P2373" s="0" t="n">
        <f aca="false">12*Inputs!$B$6*(1-MIN(1,Inputs!$F$6*$D2373))*(ic*Inputs!$C$6+flat_fee-cost_acc-cost_wd*Inputs!$E$6*$E2373-cost_fx*Inputs!$D$6)+12*Inputs!$B$7*(1-MIN(1,Inputs!$F$7*$D2373))*(ic*Inputs!$C$7+flat_fee-cost_acc-cost_wd*Inputs!$E$7*$E2373-cost_fx*Inputs!$D$7)+12*Inputs!$B$8*(1-MIN(1,Inputs!$F$8*$D2373))*(ic*Inputs!$C$8+flat_fee-cost_acc-cost_wd*Inputs!$E$8*$E2373-cost_fx*Inputs!$D$8)-fixed</f>
        <v>-108749.85593632</v>
      </c>
    </row>
    <row r="2374" customFormat="false" ht="15" hidden="false" customHeight="false" outlineLevel="0" collapsed="false">
      <c r="A2374" s="0" t="n">
        <v>2309</v>
      </c>
      <c r="B2374" s="0" t="n">
        <v>0.363383</v>
      </c>
      <c r="C2374" s="0" t="n">
        <v>1.008756</v>
      </c>
      <c r="D2374" s="0" t="n">
        <v>1.445296</v>
      </c>
      <c r="E2374" s="0" t="n">
        <v>1.143168</v>
      </c>
      <c r="F2374" s="0" t="n">
        <v>0.184328</v>
      </c>
      <c r="G2374" s="0" t="n">
        <f aca="false">12*Inputs!$B$6*(MIN(1,$H$50*$C2374)*(ic*Inputs!$C$6+pS+fee_fx*Inputs!$D$6-cost_acc-cost_wd*Inputs!$E$6*$E2374-cost_fx*Inputs!$D$6-$F2374)+(1-MIN(1,$H$50*$C2374))*(1-MIN(1,Inputs!$G$6*$D2374)*churn_nonbuyers)*(ic*Inputs!$C$6+fee_wd*Inputs!$E$6*(1-$B2374)+fee_fx*Inputs!$D$6-cost_acc-cost_wd*Inputs!$E$6*(1-$B2374)-cost_fx*Inputs!$D$6))</f>
        <v>193839.383687325</v>
      </c>
      <c r="H2374" s="0" t="n">
        <f aca="false">12*Inputs!$B$7*(MIN(1,$H$51*$C2374)*(ic*Inputs!$C$7+pE+fee_fx*Inputs!$D$7-cost_acc-cost_wd*Inputs!$E$7*$E2374-cost_fx*Inputs!$D$7-$F2374)+(1-MIN(1,$H$51*$C2374))*(1-MIN(1,Inputs!$G$7*$D2374)*churn_nonbuyers)*(ic*Inputs!$C$7+fee_wd*Inputs!$E$7*(1-$B2374)+fee_fx*Inputs!$D$7-cost_acc-cost_wd*Inputs!$E$7*(1-$B2374)-cost_fx*Inputs!$D$7))</f>
        <v>393087.869216952</v>
      </c>
      <c r="I2374" s="0" t="n">
        <f aca="false">12*Inputs!$B$8*(MIN(1,$H$52*$C2374)*(ic*Inputs!$C$8+pT-cost_acc-cost_wd*Inputs!$E$8-cost_fx*Inputs!$D$8-cost_ins)+(1-MIN(1,$H$52*$C2374))*(1-MIN(1,Inputs!$G$8*$D2374)*churn_nonbuyers)*(ic*Inputs!$C$8+fee_wd*Inputs!$E$8*(1-$B2374)+fee_fx*Inputs!$D$8-cost_acc-cost_wd*Inputs!$E$8*(1-$B2374)-cost_fx*Inputs!$D$8))</f>
        <v>145406.124864</v>
      </c>
      <c r="J2374" s="0" t="n">
        <f aca="false">G2374+H2374+I2374-fixed</f>
        <v>32333.377768277</v>
      </c>
      <c r="K2374" s="0" t="n">
        <f aca="false">12*Inputs!$B$6*(1-MIN(1,Inputs!$G$6*$D2374)*churn_nonbuyers)*(ic*Inputs!$C$6+fee_wd*Inputs!$E$6*(1-$B2374)+fee_fx*Inputs!$D$6-cost_acc-cost_wd*Inputs!$E$6*(1-$B2374)-cost_fx*Inputs!$D$6)</f>
        <v>138485.67549385</v>
      </c>
      <c r="L2374" s="0" t="n">
        <f aca="false">12*Inputs!$B$7*(1-MIN(1,Inputs!$G$7*$D2374)*churn_nonbuyers)*(ic*Inputs!$C$7+fee_wd*Inputs!$E$7*(1-$B2374)+fee_fx*Inputs!$D$7-cost_acc-cost_wd*Inputs!$E$7*(1-$B2374)-cost_fx*Inputs!$D$7)</f>
        <v>335659.39428831</v>
      </c>
      <c r="M2374" s="0" t="n">
        <f aca="false">12*Inputs!$B$8*(1-MIN(1,Inputs!$G$8*$D2374)*churn_nonbuyers)*(ic*Inputs!$C$8+fee_wd*Inputs!$E$8*(1-$B2374)+fee_fx*Inputs!$D$8-cost_acc-cost_wd*Inputs!$E$8*(1-$B2374)-cost_fx*Inputs!$D$8)</f>
        <v>0</v>
      </c>
      <c r="N2374" s="0" t="n">
        <f aca="false">K2374+L2374+I2374-fixed</f>
        <v>-80448.8053538406</v>
      </c>
      <c r="O2374" s="0" t="n">
        <f aca="false">K2374+L2374+M2374-fixed</f>
        <v>-225854.930217841</v>
      </c>
      <c r="P2374" s="0" t="n">
        <f aca="false">12*Inputs!$B$6*(1-MIN(1,Inputs!$F$6*$D2374))*(ic*Inputs!$C$6+flat_fee-cost_acc-cost_wd*Inputs!$E$6*$E2374-cost_fx*Inputs!$D$6)+12*Inputs!$B$7*(1-MIN(1,Inputs!$F$7*$D2374))*(ic*Inputs!$C$7+flat_fee-cost_acc-cost_wd*Inputs!$E$7*$E2374-cost_fx*Inputs!$D$7)+12*Inputs!$B$8*(1-MIN(1,Inputs!$F$8*$D2374))*(ic*Inputs!$C$8+flat_fee-cost_acc-cost_wd*Inputs!$E$8*$E2374-cost_fx*Inputs!$D$8)-fixed</f>
        <v>-227190.94563328</v>
      </c>
    </row>
    <row r="2375" customFormat="false" ht="15" hidden="false" customHeight="false" outlineLevel="0" collapsed="false">
      <c r="A2375" s="0" t="n">
        <v>2310</v>
      </c>
      <c r="B2375" s="0" t="n">
        <v>0.253763</v>
      </c>
      <c r="C2375" s="0" t="n">
        <v>0.918605</v>
      </c>
      <c r="D2375" s="0" t="n">
        <v>1.706992</v>
      </c>
      <c r="E2375" s="0" t="n">
        <v>1.16842</v>
      </c>
      <c r="F2375" s="0" t="n">
        <v>0.040963</v>
      </c>
      <c r="G2375" s="0" t="n">
        <f aca="false">12*Inputs!$B$6*(MIN(1,$H$50*$C2375)*(ic*Inputs!$C$6+pS+fee_fx*Inputs!$D$6-cost_acc-cost_wd*Inputs!$E$6*$E2375-cost_fx*Inputs!$D$6-$F2375)+(1-MIN(1,$H$50*$C2375))*(1-MIN(1,Inputs!$G$6*$D2375)*churn_nonbuyers)*(ic*Inputs!$C$6+fee_wd*Inputs!$E$6*(1-$B2375)+fee_fx*Inputs!$D$6-cost_acc-cost_wd*Inputs!$E$6*(1-$B2375)-cost_fx*Inputs!$D$6))</f>
        <v>202959.646581092</v>
      </c>
      <c r="H2375" s="0" t="n">
        <f aca="false">12*Inputs!$B$7*(MIN(1,$H$51*$C2375)*(ic*Inputs!$C$7+pE+fee_fx*Inputs!$D$7-cost_acc-cost_wd*Inputs!$E$7*$E2375-cost_fx*Inputs!$D$7-$F2375)+(1-MIN(1,$H$51*$C2375))*(1-MIN(1,Inputs!$G$7*$D2375)*churn_nonbuyers)*(ic*Inputs!$C$7+fee_wd*Inputs!$E$7*(1-$B2375)+fee_fx*Inputs!$D$7-cost_acc-cost_wd*Inputs!$E$7*(1-$B2375)-cost_fx*Inputs!$D$7))</f>
        <v>400600.289395438</v>
      </c>
      <c r="I2375" s="0" t="n">
        <f aca="false">12*Inputs!$B$8*(MIN(1,$H$52*$C2375)*(ic*Inputs!$C$8+pT-cost_acc-cost_wd*Inputs!$E$8-cost_fx*Inputs!$D$8-cost_ins)+(1-MIN(1,$H$52*$C2375))*(1-MIN(1,Inputs!$G$8*$D2375)*churn_nonbuyers)*(ic*Inputs!$C$8+fee_wd*Inputs!$E$8*(1-$B2375)+fee_fx*Inputs!$D$8-cost_acc-cost_wd*Inputs!$E$8*(1-$B2375)-cost_fx*Inputs!$D$8))</f>
        <v>132411.39912</v>
      </c>
      <c r="J2375" s="0" t="n">
        <f aca="false">G2375+H2375+I2375-fixed</f>
        <v>35971.3350965295</v>
      </c>
      <c r="K2375" s="0" t="n">
        <f aca="false">12*Inputs!$B$6*(1-MIN(1,Inputs!$G$6*$D2375)*churn_nonbuyers)*(ic*Inputs!$C$6+fee_wd*Inputs!$E$6*(1-$B2375)+fee_fx*Inputs!$D$6-cost_acc-cost_wd*Inputs!$E$6*(1-$B2375)-cost_fx*Inputs!$D$6)</f>
        <v>150970.482798451</v>
      </c>
      <c r="L2375" s="0" t="n">
        <f aca="false">12*Inputs!$B$7*(1-MIN(1,Inputs!$G$7*$D2375)*churn_nonbuyers)*(ic*Inputs!$C$7+fee_wd*Inputs!$E$7*(1-$B2375)+fee_fx*Inputs!$D$7-cost_acc-cost_wd*Inputs!$E$7*(1-$B2375)-cost_fx*Inputs!$D$7)</f>
        <v>347881.653263071</v>
      </c>
      <c r="M2375" s="0" t="n">
        <f aca="false">12*Inputs!$B$8*(1-MIN(1,Inputs!$G$8*$D2375)*churn_nonbuyers)*(ic*Inputs!$C$8+fee_wd*Inputs!$E$8*(1-$B2375)+fee_fx*Inputs!$D$8-cost_acc-cost_wd*Inputs!$E$8*(1-$B2375)-cost_fx*Inputs!$D$8)</f>
        <v>0</v>
      </c>
      <c r="N2375" s="0" t="n">
        <f aca="false">K2375+L2375+I2375-fixed</f>
        <v>-68736.464818478</v>
      </c>
      <c r="O2375" s="0" t="n">
        <f aca="false">K2375+L2375+M2375-fixed</f>
        <v>-201147.863938478</v>
      </c>
      <c r="P2375" s="0" t="n">
        <f aca="false">12*Inputs!$B$6*(1-MIN(1,Inputs!$F$6*$D2375))*(ic*Inputs!$C$6+flat_fee-cost_acc-cost_wd*Inputs!$E$6*$E2375-cost_fx*Inputs!$D$6)+12*Inputs!$B$7*(1-MIN(1,Inputs!$F$7*$D2375))*(ic*Inputs!$C$7+flat_fee-cost_acc-cost_wd*Inputs!$E$7*$E2375-cost_fx*Inputs!$D$7)+12*Inputs!$B$8*(1-MIN(1,Inputs!$F$8*$D2375))*(ic*Inputs!$C$8+flat_fee-cost_acc-cost_wd*Inputs!$E$8*$E2375-cost_fx*Inputs!$D$8)-fixed</f>
        <v>-372400.8423424</v>
      </c>
    </row>
    <row r="2376" customFormat="false" ht="15" hidden="false" customHeight="false" outlineLevel="0" collapsed="false">
      <c r="A2376" s="0" t="n">
        <v>2311</v>
      </c>
      <c r="B2376" s="0" t="n">
        <v>0.187113</v>
      </c>
      <c r="C2376" s="0" t="n">
        <v>1.132853</v>
      </c>
      <c r="D2376" s="0" t="n">
        <v>1.287681</v>
      </c>
      <c r="E2376" s="0" t="n">
        <v>1.241353</v>
      </c>
      <c r="F2376" s="0" t="n">
        <v>0.109433</v>
      </c>
      <c r="G2376" s="0" t="n">
        <f aca="false">12*Inputs!$B$6*(MIN(1,$H$50*$C2376)*(ic*Inputs!$C$6+pS+fee_fx*Inputs!$D$6-cost_acc-cost_wd*Inputs!$E$6*$E2376-cost_fx*Inputs!$D$6-$F2376)+(1-MIN(1,$H$50*$C2376))*(1-MIN(1,Inputs!$G$6*$D2376)*churn_nonbuyers)*(ic*Inputs!$C$6+fee_wd*Inputs!$E$6*(1-$B2376)+fee_fx*Inputs!$D$6-cost_acc-cost_wd*Inputs!$E$6*(1-$B2376)-cost_fx*Inputs!$D$6))</f>
        <v>222707.196835553</v>
      </c>
      <c r="H2376" s="0" t="n">
        <f aca="false">12*Inputs!$B$7*(MIN(1,$H$51*$C2376)*(ic*Inputs!$C$7+pE+fee_fx*Inputs!$D$7-cost_acc-cost_wd*Inputs!$E$7*$E2376-cost_fx*Inputs!$D$7-$F2376)+(1-MIN(1,$H$51*$C2376))*(1-MIN(1,Inputs!$G$7*$D2376)*churn_nonbuyers)*(ic*Inputs!$C$7+fee_wd*Inputs!$E$7*(1-$B2376)+fee_fx*Inputs!$D$7-cost_acc-cost_wd*Inputs!$E$7*(1-$B2376)-cost_fx*Inputs!$D$7))</f>
        <v>406478.096910387</v>
      </c>
      <c r="I2376" s="0" t="n">
        <f aca="false">12*Inputs!$B$8*(MIN(1,$H$52*$C2376)*(ic*Inputs!$C$8+pT-cost_acc-cost_wd*Inputs!$E$8-cost_fx*Inputs!$D$8-cost_ins)+(1-MIN(1,$H$52*$C2376))*(1-MIN(1,Inputs!$G$8*$D2376)*churn_nonbuyers)*(ic*Inputs!$C$8+fee_wd*Inputs!$E$8*(1-$B2376)+fee_fx*Inputs!$D$8-cost_acc-cost_wd*Inputs!$E$8*(1-$B2376)-cost_fx*Inputs!$D$8))</f>
        <v>169774.161177525</v>
      </c>
      <c r="J2376" s="0" t="n">
        <f aca="false">G2376+H2376+I2376-fixed</f>
        <v>98959.454923465</v>
      </c>
      <c r="K2376" s="0" t="n">
        <f aca="false">12*Inputs!$B$6*(1-MIN(1,Inputs!$G$6*$D2376)*churn_nonbuyers)*(ic*Inputs!$C$6+fee_wd*Inputs!$E$6*(1-$B2376)+fee_fx*Inputs!$D$6-cost_acc-cost_wd*Inputs!$E$6*(1-$B2376)-cost_fx*Inputs!$D$6)</f>
        <v>163410.684875662</v>
      </c>
      <c r="L2376" s="0" t="n">
        <f aca="false">12*Inputs!$B$7*(1-MIN(1,Inputs!$G$7*$D2376)*churn_nonbuyers)*(ic*Inputs!$C$7+fee_wd*Inputs!$E$7*(1-$B2376)+fee_fx*Inputs!$D$7-cost_acc-cost_wd*Inputs!$E$7*(1-$B2376)-cost_fx*Inputs!$D$7)</f>
        <v>361720.807437397</v>
      </c>
      <c r="M2376" s="0" t="n">
        <f aca="false">12*Inputs!$B$8*(1-MIN(1,Inputs!$G$8*$D2376)*churn_nonbuyers)*(ic*Inputs!$C$8+fee_wd*Inputs!$E$8*(1-$B2376)+fee_fx*Inputs!$D$8-cost_acc-cost_wd*Inputs!$E$8*(1-$B2376)-cost_fx*Inputs!$D$8)</f>
        <v>31304.8674464208</v>
      </c>
      <c r="N2376" s="0" t="n">
        <f aca="false">K2376+L2376+I2376-fixed</f>
        <v>-5094.3465094167</v>
      </c>
      <c r="O2376" s="0" t="n">
        <f aca="false">K2376+L2376+M2376-fixed</f>
        <v>-143563.640240521</v>
      </c>
      <c r="P2376" s="0" t="n">
        <f aca="false">12*Inputs!$B$6*(1-MIN(1,Inputs!$F$6*$D2376))*(ic*Inputs!$C$6+flat_fee-cost_acc-cost_wd*Inputs!$E$6*$E2376-cost_fx*Inputs!$D$6)+12*Inputs!$B$7*(1-MIN(1,Inputs!$F$7*$D2376))*(ic*Inputs!$C$7+flat_fee-cost_acc-cost_wd*Inputs!$E$7*$E2376-cost_fx*Inputs!$D$7)+12*Inputs!$B$8*(1-MIN(1,Inputs!$F$8*$D2376))*(ic*Inputs!$C$8+flat_fee-cost_acc-cost_wd*Inputs!$E$8*$E2376-cost_fx*Inputs!$D$8)-fixed</f>
        <v>-179360.02559368</v>
      </c>
    </row>
    <row r="2377" customFormat="false" ht="15" hidden="false" customHeight="false" outlineLevel="0" collapsed="false">
      <c r="A2377" s="0" t="n">
        <v>2312</v>
      </c>
      <c r="B2377" s="0" t="n">
        <v>0.386061</v>
      </c>
      <c r="C2377" s="0" t="n">
        <v>0.719863</v>
      </c>
      <c r="D2377" s="0" t="n">
        <v>0.995269</v>
      </c>
      <c r="E2377" s="0" t="n">
        <v>1.112654</v>
      </c>
      <c r="F2377" s="0" t="n">
        <v>0.124494</v>
      </c>
      <c r="G2377" s="0" t="n">
        <f aca="false">12*Inputs!$B$6*(MIN(1,$H$50*$C2377)*(ic*Inputs!$C$6+pS+fee_fx*Inputs!$D$6-cost_acc-cost_wd*Inputs!$E$6*$E2377-cost_fx*Inputs!$D$6-$F2377)+(1-MIN(1,$H$50*$C2377))*(1-MIN(1,Inputs!$G$6*$D2377)*churn_nonbuyers)*(ic*Inputs!$C$6+fee_wd*Inputs!$E$6*(1-$B2377)+fee_fx*Inputs!$D$6-cost_acc-cost_wd*Inputs!$E$6*(1-$B2377)-cost_fx*Inputs!$D$6))</f>
        <v>179726.360203213</v>
      </c>
      <c r="H2377" s="0" t="n">
        <f aca="false">12*Inputs!$B$7*(MIN(1,$H$51*$C2377)*(ic*Inputs!$C$7+pE+fee_fx*Inputs!$D$7-cost_acc-cost_wd*Inputs!$E$7*$E2377-cost_fx*Inputs!$D$7-$F2377)+(1-MIN(1,$H$51*$C2377))*(1-MIN(1,Inputs!$G$7*$D2377)*churn_nonbuyers)*(ic*Inputs!$C$7+fee_wd*Inputs!$E$7*(1-$B2377)+fee_fx*Inputs!$D$7-cost_acc-cost_wd*Inputs!$E$7*(1-$B2377)-cost_fx*Inputs!$D$7))</f>
        <v>382769.799091786</v>
      </c>
      <c r="I2377" s="0" t="n">
        <f aca="false">12*Inputs!$B$8*(MIN(1,$H$52*$C2377)*(ic*Inputs!$C$8+pT-cost_acc-cost_wd*Inputs!$E$8-cost_fx*Inputs!$D$8-cost_ins)+(1-MIN(1,$H$52*$C2377))*(1-MIN(1,Inputs!$G$8*$D2377)*churn_nonbuyers)*(ic*Inputs!$C$8+fee_wd*Inputs!$E$8*(1-$B2377)+fee_fx*Inputs!$D$8-cost_acc-cost_wd*Inputs!$E$8*(1-$B2377)-cost_fx*Inputs!$D$8))</f>
        <v>150089.512078413</v>
      </c>
      <c r="J2377" s="0" t="n">
        <f aca="false">G2377+H2377+I2377-fixed</f>
        <v>12585.6713734122</v>
      </c>
      <c r="K2377" s="0" t="n">
        <f aca="false">12*Inputs!$B$6*(1-MIN(1,Inputs!$G$6*$D2377)*churn_nonbuyers)*(ic*Inputs!$C$6+fee_wd*Inputs!$E$6*(1-$B2377)+fee_fx*Inputs!$D$6-cost_acc-cost_wd*Inputs!$E$6*(1-$B2377)-cost_fx*Inputs!$D$6)</f>
        <v>138741.393206945</v>
      </c>
      <c r="L2377" s="0" t="n">
        <f aca="false">12*Inputs!$B$7*(1-MIN(1,Inputs!$G$7*$D2377)*churn_nonbuyers)*(ic*Inputs!$C$7+fee_wd*Inputs!$E$7*(1-$B2377)+fee_fx*Inputs!$D$7-cost_acc-cost_wd*Inputs!$E$7*(1-$B2377)-cost_fx*Inputs!$D$7)</f>
        <v>337228.335412167</v>
      </c>
      <c r="M2377" s="0" t="n">
        <f aca="false">12*Inputs!$B$8*(1-MIN(1,Inputs!$G$8*$D2377)*churn_nonbuyers)*(ic*Inputs!$C$8+fee_wd*Inputs!$E$8*(1-$B2377)+fee_fx*Inputs!$D$8-cost_acc-cost_wd*Inputs!$E$8*(1-$B2377)-cost_fx*Inputs!$D$8)</f>
        <v>93380.2916057424</v>
      </c>
      <c r="N2377" s="0" t="n">
        <f aca="false">K2377+L2377+I2377-fixed</f>
        <v>-73940.7593024753</v>
      </c>
      <c r="O2377" s="0" t="n">
        <f aca="false">K2377+L2377+M2377-fixed</f>
        <v>-130649.979775146</v>
      </c>
      <c r="P2377" s="0" t="n">
        <f aca="false">12*Inputs!$B$6*(1-MIN(1,Inputs!$F$6*$D2377))*(ic*Inputs!$C$6+flat_fee-cost_acc-cost_wd*Inputs!$E$6*$E2377-cost_fx*Inputs!$D$6)+12*Inputs!$B$7*(1-MIN(1,Inputs!$F$7*$D2377))*(ic*Inputs!$C$7+flat_fee-cost_acc-cost_wd*Inputs!$E$7*$E2377-cost_fx*Inputs!$D$7)+12*Inputs!$B$8*(1-MIN(1,Inputs!$F$8*$D2377))*(ic*Inputs!$C$8+flat_fee-cost_acc-cost_wd*Inputs!$E$8*$E2377-cost_fx*Inputs!$D$8)-fixed</f>
        <v>24345.50351024</v>
      </c>
    </row>
    <row r="2378" customFormat="false" ht="15" hidden="false" customHeight="false" outlineLevel="0" collapsed="false">
      <c r="A2378" s="0" t="n">
        <v>2313</v>
      </c>
      <c r="B2378" s="0" t="n">
        <v>0.132007</v>
      </c>
      <c r="C2378" s="0" t="n">
        <v>0.722171</v>
      </c>
      <c r="D2378" s="0" t="n">
        <v>1.420729</v>
      </c>
      <c r="E2378" s="0" t="n">
        <v>1.302458</v>
      </c>
      <c r="F2378" s="0" t="n">
        <v>0.108964</v>
      </c>
      <c r="G2378" s="0" t="n">
        <f aca="false">12*Inputs!$B$6*(MIN(1,$H$50*$C2378)*(ic*Inputs!$C$6+pS+fee_fx*Inputs!$D$6-cost_acc-cost_wd*Inputs!$E$6*$E2378-cost_fx*Inputs!$D$6-$F2378)+(1-MIN(1,$H$50*$C2378))*(1-MIN(1,Inputs!$G$6*$D2378)*churn_nonbuyers)*(ic*Inputs!$C$6+fee_wd*Inputs!$E$6*(1-$B2378)+fee_fx*Inputs!$D$6-cost_acc-cost_wd*Inputs!$E$6*(1-$B2378)-cost_fx*Inputs!$D$6))</f>
        <v>206053.041547926</v>
      </c>
      <c r="H2378" s="0" t="n">
        <f aca="false">12*Inputs!$B$7*(MIN(1,$H$51*$C2378)*(ic*Inputs!$C$7+pE+fee_fx*Inputs!$D$7-cost_acc-cost_wd*Inputs!$E$7*$E2378-cost_fx*Inputs!$D$7-$F2378)+(1-MIN(1,$H$51*$C2378))*(1-MIN(1,Inputs!$G$7*$D2378)*churn_nonbuyers)*(ic*Inputs!$C$7+fee_wd*Inputs!$E$7*(1-$B2378)+fee_fx*Inputs!$D$7-cost_acc-cost_wd*Inputs!$E$7*(1-$B2378)-cost_fx*Inputs!$D$7))</f>
        <v>389523.134835176</v>
      </c>
      <c r="I2378" s="0" t="n">
        <f aca="false">12*Inputs!$B$8*(MIN(1,$H$52*$C2378)*(ic*Inputs!$C$8+pT-cost_acc-cost_wd*Inputs!$E$8-cost_fx*Inputs!$D$8-cost_ins)+(1-MIN(1,$H$52*$C2378))*(1-MIN(1,Inputs!$G$8*$D2378)*churn_nonbuyers)*(ic*Inputs!$C$8+fee_wd*Inputs!$E$8*(1-$B2378)+fee_fx*Inputs!$D$8-cost_acc-cost_wd*Inputs!$E$8*(1-$B2378)-cost_fx*Inputs!$D$8))</f>
        <v>104965.444963947</v>
      </c>
      <c r="J2378" s="0" t="n">
        <f aca="false">G2378+H2378+I2378-fixed</f>
        <v>541.621347049135</v>
      </c>
      <c r="K2378" s="0" t="n">
        <f aca="false">12*Inputs!$B$6*(1-MIN(1,Inputs!$G$6*$D2378)*churn_nonbuyers)*(ic*Inputs!$C$6+fee_wd*Inputs!$E$6*(1-$B2378)+fee_fx*Inputs!$D$6-cost_acc-cost_wd*Inputs!$E$6*(1-$B2378)-cost_fx*Inputs!$D$6)</f>
        <v>169620.376126342</v>
      </c>
      <c r="L2378" s="0" t="n">
        <f aca="false">12*Inputs!$B$7*(1-MIN(1,Inputs!$G$7*$D2378)*churn_nonbuyers)*(ic*Inputs!$C$7+fee_wd*Inputs!$E$7*(1-$B2378)+fee_fx*Inputs!$D$7-cost_acc-cost_wd*Inputs!$E$7*(1-$B2378)-cost_fx*Inputs!$D$7)</f>
        <v>367816.053483805</v>
      </c>
      <c r="M2378" s="0" t="n">
        <f aca="false">12*Inputs!$B$8*(1-MIN(1,Inputs!$G$8*$D2378)*churn_nonbuyers)*(ic*Inputs!$C$8+fee_wd*Inputs!$E$8*(1-$B2378)+fee_fx*Inputs!$D$8-cost_acc-cost_wd*Inputs!$E$8*(1-$B2378)-cost_fx*Inputs!$D$8)</f>
        <v>1757.05349626085</v>
      </c>
      <c r="N2378" s="0" t="n">
        <f aca="false">K2378+L2378+I2378-fixed</f>
        <v>-57598.1254259063</v>
      </c>
      <c r="O2378" s="0" t="n">
        <f aca="false">K2378+L2378+M2378-fixed</f>
        <v>-160806.516893593</v>
      </c>
      <c r="P2378" s="0" t="n">
        <f aca="false">12*Inputs!$B$6*(1-MIN(1,Inputs!$F$6*$D2378))*(ic*Inputs!$C$6+flat_fee-cost_acc-cost_wd*Inputs!$E$6*$E2378-cost_fx*Inputs!$D$6)+12*Inputs!$B$7*(1-MIN(1,Inputs!$F$7*$D2378))*(ic*Inputs!$C$7+flat_fee-cost_acc-cost_wd*Inputs!$E$7*$E2378-cost_fx*Inputs!$D$7)+12*Inputs!$B$8*(1-MIN(1,Inputs!$F$8*$D2378))*(ic*Inputs!$C$8+flat_fee-cost_acc-cost_wd*Inputs!$E$8*$E2378-cost_fx*Inputs!$D$8)-fixed</f>
        <v>-266910.03506032</v>
      </c>
    </row>
    <row r="2379" customFormat="false" ht="15" hidden="false" customHeight="false" outlineLevel="0" collapsed="false">
      <c r="A2379" s="0" t="n">
        <v>2314</v>
      </c>
      <c r="B2379" s="0" t="n">
        <v>0.340371</v>
      </c>
      <c r="C2379" s="0" t="n">
        <v>1.052423</v>
      </c>
      <c r="D2379" s="0" t="n">
        <v>0.968898</v>
      </c>
      <c r="E2379" s="0" t="n">
        <v>1.283793</v>
      </c>
      <c r="F2379" s="0" t="n">
        <v>0.209972</v>
      </c>
      <c r="G2379" s="0" t="n">
        <f aca="false">12*Inputs!$B$6*(MIN(1,$H$50*$C2379)*(ic*Inputs!$C$6+pS+fee_fx*Inputs!$D$6-cost_acc-cost_wd*Inputs!$E$6*$E2379-cost_fx*Inputs!$D$6-$F2379)+(1-MIN(1,$H$50*$C2379))*(1-MIN(1,Inputs!$G$6*$D2379)*churn_nonbuyers)*(ic*Inputs!$C$6+fee_wd*Inputs!$E$6*(1-$B2379)+fee_fx*Inputs!$D$6-cost_acc-cost_wd*Inputs!$E$6*(1-$B2379)-cost_fx*Inputs!$D$6))</f>
        <v>198347.886090081</v>
      </c>
      <c r="H2379" s="0" t="n">
        <f aca="false">12*Inputs!$B$7*(MIN(1,$H$51*$C2379)*(ic*Inputs!$C$7+pE+fee_fx*Inputs!$D$7-cost_acc-cost_wd*Inputs!$E$7*$E2379-cost_fx*Inputs!$D$7-$F2379)+(1-MIN(1,$H$51*$C2379))*(1-MIN(1,Inputs!$G$7*$D2379)*churn_nonbuyers)*(ic*Inputs!$C$7+fee_wd*Inputs!$E$7*(1-$B2379)+fee_fx*Inputs!$D$7-cost_acc-cost_wd*Inputs!$E$7*(1-$B2379)-cost_fx*Inputs!$D$7))</f>
        <v>381736.667933071</v>
      </c>
      <c r="I2379" s="0" t="n">
        <f aca="false">12*Inputs!$B$8*(MIN(1,$H$52*$C2379)*(ic*Inputs!$C$8+pT-cost_acc-cost_wd*Inputs!$E$8-cost_fx*Inputs!$D$8-cost_ins)+(1-MIN(1,$H$52*$C2379))*(1-MIN(1,Inputs!$G$8*$D2379)*churn_nonbuyers)*(ic*Inputs!$C$8+fee_wd*Inputs!$E$8*(1-$B2379)+fee_fx*Inputs!$D$8-cost_acc-cost_wd*Inputs!$E$8*(1-$B2379)-cost_fx*Inputs!$D$8))</f>
        <v>177970.066049967</v>
      </c>
      <c r="J2379" s="0" t="n">
        <f aca="false">G2379+H2379+I2379-fixed</f>
        <v>58054.6200731185</v>
      </c>
      <c r="K2379" s="0" t="n">
        <f aca="false">12*Inputs!$B$6*(1-MIN(1,Inputs!$G$6*$D2379)*churn_nonbuyers)*(ic*Inputs!$C$6+fee_wd*Inputs!$E$6*(1-$B2379)+fee_fx*Inputs!$D$6-cost_acc-cost_wd*Inputs!$E$6*(1-$B2379)-cost_fx*Inputs!$D$6)</f>
        <v>145194.534584338</v>
      </c>
      <c r="L2379" s="0" t="n">
        <f aca="false">12*Inputs!$B$7*(1-MIN(1,Inputs!$G$7*$D2379)*churn_nonbuyers)*(ic*Inputs!$C$7+fee_wd*Inputs!$E$7*(1-$B2379)+fee_fx*Inputs!$D$7-cost_acc-cost_wd*Inputs!$E$7*(1-$B2379)-cost_fx*Inputs!$D$7)</f>
        <v>343891.456046603</v>
      </c>
      <c r="M2379" s="0" t="n">
        <f aca="false">12*Inputs!$B$8*(1-MIN(1,Inputs!$G$8*$D2379)*churn_nonbuyers)*(ic*Inputs!$C$8+fee_wd*Inputs!$E$8*(1-$B2379)+fee_fx*Inputs!$D$8-cost_acc-cost_wd*Inputs!$E$8*(1-$B2379)-cost_fx*Inputs!$D$8)</f>
        <v>99769.1456069088</v>
      </c>
      <c r="N2379" s="0" t="n">
        <f aca="false">K2379+L2379+I2379-fixed</f>
        <v>-32943.9433190929</v>
      </c>
      <c r="O2379" s="0" t="n">
        <f aca="false">K2379+L2379+M2379-fixed</f>
        <v>-111144.863762151</v>
      </c>
      <c r="P2379" s="0" t="n">
        <f aca="false">12*Inputs!$B$6*(1-MIN(1,Inputs!$F$6*$D2379))*(ic*Inputs!$C$6+flat_fee-cost_acc-cost_wd*Inputs!$E$6*$E2379-cost_fx*Inputs!$D$6)+12*Inputs!$B$7*(1-MIN(1,Inputs!$F$7*$D2379))*(ic*Inputs!$C$7+flat_fee-cost_acc-cost_wd*Inputs!$E$7*$E2379-cost_fx*Inputs!$D$7)+12*Inputs!$B$8*(1-MIN(1,Inputs!$F$8*$D2379))*(ic*Inputs!$C$8+flat_fee-cost_acc-cost_wd*Inputs!$E$8*$E2379-cost_fx*Inputs!$D$8)-fixed</f>
        <v>-36705.65451664</v>
      </c>
    </row>
    <row r="2380" customFormat="false" ht="15" hidden="false" customHeight="false" outlineLevel="0" collapsed="false">
      <c r="A2380" s="0" t="n">
        <v>2315</v>
      </c>
      <c r="B2380" s="0" t="n">
        <v>0.271055</v>
      </c>
      <c r="C2380" s="0" t="n">
        <v>0.809412</v>
      </c>
      <c r="D2380" s="0" t="n">
        <v>0.763933</v>
      </c>
      <c r="E2380" s="0" t="n">
        <v>1.270116</v>
      </c>
      <c r="F2380" s="0" t="n">
        <v>0.352198</v>
      </c>
      <c r="G2380" s="0" t="n">
        <f aca="false">12*Inputs!$B$6*(MIN(1,$H$50*$C2380)*(ic*Inputs!$C$6+pS+fee_fx*Inputs!$D$6-cost_acc-cost_wd*Inputs!$E$6*$E2380-cost_fx*Inputs!$D$6-$F2380)+(1-MIN(1,$H$50*$C2380))*(1-MIN(1,Inputs!$G$6*$D2380)*churn_nonbuyers)*(ic*Inputs!$C$6+fee_wd*Inputs!$E$6*(1-$B2380)+fee_fx*Inputs!$D$6-cost_acc-cost_wd*Inputs!$E$6*(1-$B2380)-cost_fx*Inputs!$D$6))</f>
        <v>194118.244129226</v>
      </c>
      <c r="H2380" s="0" t="n">
        <f aca="false">12*Inputs!$B$7*(MIN(1,$H$51*$C2380)*(ic*Inputs!$C$7+pE+fee_fx*Inputs!$D$7-cost_acc-cost_wd*Inputs!$E$7*$E2380-cost_fx*Inputs!$D$7-$F2380)+(1-MIN(1,$H$51*$C2380))*(1-MIN(1,Inputs!$G$7*$D2380)*churn_nonbuyers)*(ic*Inputs!$C$7+fee_wd*Inputs!$E$7*(1-$B2380)+fee_fx*Inputs!$D$7-cost_acc-cost_wd*Inputs!$E$7*(1-$B2380)-cost_fx*Inputs!$D$7))</f>
        <v>375710.303853249</v>
      </c>
      <c r="I2380" s="0" t="n">
        <f aca="false">12*Inputs!$B$8*(MIN(1,$H$52*$C2380)*(ic*Inputs!$C$8+pT-cost_acc-cost_wd*Inputs!$E$8-cost_fx*Inputs!$D$8-cost_ins)+(1-MIN(1,$H$52*$C2380))*(1-MIN(1,Inputs!$G$8*$D2380)*churn_nonbuyers)*(ic*Inputs!$C$8+fee_wd*Inputs!$E$8*(1-$B2380)+fee_fx*Inputs!$D$8-cost_acc-cost_wd*Inputs!$E$8*(1-$B2380)-cost_fx*Inputs!$D$8))</f>
        <v>179864.780443943</v>
      </c>
      <c r="J2380" s="0" t="n">
        <f aca="false">G2380+H2380+I2380-fixed</f>
        <v>49693.3284264177</v>
      </c>
      <c r="K2380" s="0" t="n">
        <f aca="false">12*Inputs!$B$6*(1-MIN(1,Inputs!$G$6*$D2380)*churn_nonbuyers)*(ic*Inputs!$C$6+fee_wd*Inputs!$E$6*(1-$B2380)+fee_fx*Inputs!$D$6-cost_acc-cost_wd*Inputs!$E$6*(1-$B2380)-cost_fx*Inputs!$D$6)</f>
        <v>156358.523947068</v>
      </c>
      <c r="L2380" s="0" t="n">
        <f aca="false">12*Inputs!$B$7*(1-MIN(1,Inputs!$G$7*$D2380)*churn_nonbuyers)*(ic*Inputs!$C$7+fee_wd*Inputs!$E$7*(1-$B2380)+fee_fx*Inputs!$D$7-cost_acc-cost_wd*Inputs!$E$7*(1-$B2380)-cost_fx*Inputs!$D$7)</f>
        <v>355822.079584241</v>
      </c>
      <c r="M2380" s="0" t="n">
        <f aca="false">12*Inputs!$B$8*(1-MIN(1,Inputs!$G$8*$D2380)*churn_nonbuyers)*(ic*Inputs!$C$8+fee_wd*Inputs!$E$8*(1-$B2380)+fee_fx*Inputs!$D$8-cost_acc-cost_wd*Inputs!$E$8*(1-$B2380)-cost_fx*Inputs!$D$8)</f>
        <v>145803.428232984</v>
      </c>
      <c r="N2380" s="0" t="n">
        <f aca="false">K2380+L2380+I2380-fixed</f>
        <v>-7954.61602474831</v>
      </c>
      <c r="O2380" s="0" t="n">
        <f aca="false">K2380+L2380+M2380-fixed</f>
        <v>-42015.968235707</v>
      </c>
      <c r="P2380" s="0" t="n">
        <f aca="false">12*Inputs!$B$6*(1-MIN(1,Inputs!$F$6*$D2380))*(ic*Inputs!$C$6+flat_fee-cost_acc-cost_wd*Inputs!$E$6*$E2380-cost_fx*Inputs!$D$6)+12*Inputs!$B$7*(1-MIN(1,Inputs!$F$7*$D2380))*(ic*Inputs!$C$7+flat_fee-cost_acc-cost_wd*Inputs!$E$7*$E2380-cost_fx*Inputs!$D$7)+12*Inputs!$B$8*(1-MIN(1,Inputs!$F$8*$D2380))*(ic*Inputs!$C$8+flat_fee-cost_acc-cost_wd*Inputs!$E$8*$E2380-cost_fx*Inputs!$D$8)-fixed</f>
        <v>71602.9654707201</v>
      </c>
    </row>
    <row r="2381" customFormat="false" ht="15" hidden="false" customHeight="false" outlineLevel="0" collapsed="false">
      <c r="A2381" s="0" t="n">
        <v>2316</v>
      </c>
      <c r="B2381" s="0" t="n">
        <v>0.249969</v>
      </c>
      <c r="C2381" s="0" t="n">
        <v>1.093093</v>
      </c>
      <c r="D2381" s="0" t="n">
        <v>0.748839</v>
      </c>
      <c r="E2381" s="0" t="n">
        <v>1.28625</v>
      </c>
      <c r="F2381" s="0" t="n">
        <v>0.470529</v>
      </c>
      <c r="G2381" s="0" t="n">
        <f aca="false">12*Inputs!$B$6*(MIN(1,$H$50*$C2381)*(ic*Inputs!$C$6+pS+fee_fx*Inputs!$D$6-cost_acc-cost_wd*Inputs!$E$6*$E2381-cost_fx*Inputs!$D$6-$F2381)+(1-MIN(1,$H$50*$C2381))*(1-MIN(1,Inputs!$G$6*$D2381)*churn_nonbuyers)*(ic*Inputs!$C$6+fee_wd*Inputs!$E$6*(1-$B2381)+fee_fx*Inputs!$D$6-cost_acc-cost_wd*Inputs!$E$6*(1-$B2381)-cost_fx*Inputs!$D$6))</f>
        <v>206744.782941388</v>
      </c>
      <c r="H2381" s="0" t="n">
        <f aca="false">12*Inputs!$B$7*(MIN(1,$H$51*$C2381)*(ic*Inputs!$C$7+pE+fee_fx*Inputs!$D$7-cost_acc-cost_wd*Inputs!$E$7*$E2381-cost_fx*Inputs!$D$7-$F2381)+(1-MIN(1,$H$51*$C2381))*(1-MIN(1,Inputs!$G$7*$D2381)*churn_nonbuyers)*(ic*Inputs!$C$7+fee_wd*Inputs!$E$7*(1-$B2381)+fee_fx*Inputs!$D$7-cost_acc-cost_wd*Inputs!$E$7*(1-$B2381)-cost_fx*Inputs!$D$7))</f>
        <v>374961.825967796</v>
      </c>
      <c r="I2381" s="0" t="n">
        <f aca="false">12*Inputs!$B$8*(MIN(1,$H$52*$C2381)*(ic*Inputs!$C$8+pT-cost_acc-cost_wd*Inputs!$E$8-cost_fx*Inputs!$D$8-cost_ins)+(1-MIN(1,$H$52*$C2381))*(1-MIN(1,Inputs!$G$8*$D2381)*churn_nonbuyers)*(ic*Inputs!$C$8+fee_wd*Inputs!$E$8*(1-$B2381)+fee_fx*Inputs!$D$8-cost_acc-cost_wd*Inputs!$E$8*(1-$B2381)-cost_fx*Inputs!$D$8))</f>
        <v>192693.210964916</v>
      </c>
      <c r="J2381" s="0" t="n">
        <f aca="false">G2381+H2381+I2381-fixed</f>
        <v>74399.8198741006</v>
      </c>
      <c r="K2381" s="0" t="n">
        <f aca="false">12*Inputs!$B$6*(1-MIN(1,Inputs!$G$6*$D2381)*churn_nonbuyers)*(ic*Inputs!$C$6+fee_wd*Inputs!$E$6*(1-$B2381)+fee_fx*Inputs!$D$6-cost_acc-cost_wd*Inputs!$E$6*(1-$B2381)-cost_fx*Inputs!$D$6)</f>
        <v>159403.909939135</v>
      </c>
      <c r="L2381" s="0" t="n">
        <f aca="false">12*Inputs!$B$7*(1-MIN(1,Inputs!$G$7*$D2381)*churn_nonbuyers)*(ic*Inputs!$C$7+fee_wd*Inputs!$E$7*(1-$B2381)+fee_fx*Inputs!$D$7-cost_acc-cost_wd*Inputs!$E$7*(1-$B2381)-cost_fx*Inputs!$D$7)</f>
        <v>358955.153291481</v>
      </c>
      <c r="M2381" s="0" t="n">
        <f aca="false">12*Inputs!$B$8*(1-MIN(1,Inputs!$G$8*$D2381)*churn_nonbuyers)*(ic*Inputs!$C$8+fee_wd*Inputs!$E$8*(1-$B2381)+fee_fx*Inputs!$D$8-cost_acc-cost_wd*Inputs!$E$8*(1-$B2381)-cost_fx*Inputs!$D$8)</f>
        <v>149596.220889298</v>
      </c>
      <c r="N2381" s="0" t="n">
        <f aca="false">K2381+L2381+I2381-fixed</f>
        <v>11052.2741955325</v>
      </c>
      <c r="O2381" s="0" t="n">
        <f aca="false">K2381+L2381+M2381-fixed</f>
        <v>-32044.7158800859</v>
      </c>
      <c r="P2381" s="0" t="n">
        <f aca="false">12*Inputs!$B$6*(1-MIN(1,Inputs!$F$6*$D2381))*(ic*Inputs!$C$6+flat_fee-cost_acc-cost_wd*Inputs!$E$6*$E2381-cost_fx*Inputs!$D$6)+12*Inputs!$B$7*(1-MIN(1,Inputs!$F$7*$D2381))*(ic*Inputs!$C$7+flat_fee-cost_acc-cost_wd*Inputs!$E$7*$E2381-cost_fx*Inputs!$D$7)+12*Inputs!$B$8*(1-MIN(1,Inputs!$F$8*$D2381))*(ic*Inputs!$C$8+flat_fee-cost_acc-cost_wd*Inputs!$E$8*$E2381-cost_fx*Inputs!$D$8)-fixed</f>
        <v>71193.9597080001</v>
      </c>
    </row>
    <row r="2382" customFormat="false" ht="15" hidden="false" customHeight="false" outlineLevel="0" collapsed="false">
      <c r="A2382" s="0" t="n">
        <v>2317</v>
      </c>
      <c r="B2382" s="0" t="n">
        <v>0.238188</v>
      </c>
      <c r="C2382" s="0" t="n">
        <v>0.915672</v>
      </c>
      <c r="D2382" s="0" t="n">
        <v>1.368467</v>
      </c>
      <c r="E2382" s="0" t="n">
        <v>1.107846</v>
      </c>
      <c r="F2382" s="0" t="n">
        <v>0.156195</v>
      </c>
      <c r="G2382" s="0" t="n">
        <f aca="false">12*Inputs!$B$6*(MIN(1,$H$50*$C2382)*(ic*Inputs!$C$6+pS+fee_fx*Inputs!$D$6-cost_acc-cost_wd*Inputs!$E$6*$E2382-cost_fx*Inputs!$D$6-$F2382)+(1-MIN(1,$H$50*$C2382))*(1-MIN(1,Inputs!$G$6*$D2382)*churn_nonbuyers)*(ic*Inputs!$C$6+fee_wd*Inputs!$E$6*(1-$B2382)+fee_fx*Inputs!$D$6-cost_acc-cost_wd*Inputs!$E$6*(1-$B2382)-cost_fx*Inputs!$D$6))</f>
        <v>206165.972577908</v>
      </c>
      <c r="H2382" s="0" t="n">
        <f aca="false">12*Inputs!$B$7*(MIN(1,$H$51*$C2382)*(ic*Inputs!$C$7+pE+fee_fx*Inputs!$D$7-cost_acc-cost_wd*Inputs!$E$7*$E2382-cost_fx*Inputs!$D$7-$F2382)+(1-MIN(1,$H$51*$C2382))*(1-MIN(1,Inputs!$G$7*$D2382)*churn_nonbuyers)*(ic*Inputs!$C$7+fee_wd*Inputs!$E$7*(1-$B2382)+fee_fx*Inputs!$D$7-cost_acc-cost_wd*Inputs!$E$7*(1-$B2382)-cost_fx*Inputs!$D$7))</f>
        <v>404466.789103642</v>
      </c>
      <c r="I2382" s="0" t="n">
        <f aca="false">12*Inputs!$B$8*(MIN(1,$H$52*$C2382)*(ic*Inputs!$C$8+pT-cost_acc-cost_wd*Inputs!$E$8-cost_fx*Inputs!$D$8-cost_ins)+(1-MIN(1,$H$52*$C2382))*(1-MIN(1,Inputs!$G$8*$D2382)*churn_nonbuyers)*(ic*Inputs!$C$8+fee_wd*Inputs!$E$8*(1-$B2382)+fee_fx*Inputs!$D$8-cost_acc-cost_wd*Inputs!$E$8*(1-$B2382)-cost_fx*Inputs!$D$8))</f>
        <v>136746.35472744</v>
      </c>
      <c r="J2382" s="0" t="n">
        <f aca="false">G2382+H2382+I2382-fixed</f>
        <v>47379.1164089904</v>
      </c>
      <c r="K2382" s="0" t="n">
        <f aca="false">12*Inputs!$B$6*(1-MIN(1,Inputs!$G$6*$D2382)*churn_nonbuyers)*(ic*Inputs!$C$6+fee_wd*Inputs!$E$6*(1-$B2382)+fee_fx*Inputs!$D$6-cost_acc-cost_wd*Inputs!$E$6*(1-$B2382)-cost_fx*Inputs!$D$6)</f>
        <v>155853.638048131</v>
      </c>
      <c r="L2382" s="0" t="n">
        <f aca="false">12*Inputs!$B$7*(1-MIN(1,Inputs!$G$7*$D2382)*churn_nonbuyers)*(ic*Inputs!$C$7+fee_wd*Inputs!$E$7*(1-$B2382)+fee_fx*Inputs!$D$7-cost_acc-cost_wd*Inputs!$E$7*(1-$B2382)-cost_fx*Inputs!$D$7)</f>
        <v>353756.065612879</v>
      </c>
      <c r="M2382" s="0" t="n">
        <f aca="false">12*Inputs!$B$8*(1-MIN(1,Inputs!$G$8*$D2382)*churn_nonbuyers)*(ic*Inputs!$C$8+fee_wd*Inputs!$E$8*(1-$B2382)+fee_fx*Inputs!$D$8-cost_acc-cost_wd*Inputs!$E$8*(1-$B2382)-cost_fx*Inputs!$D$8)</f>
        <v>13251.6370779456</v>
      </c>
      <c r="N2382" s="0" t="n">
        <f aca="false">K2382+L2382+I2382-fixed</f>
        <v>-53643.9416115502</v>
      </c>
      <c r="O2382" s="0" t="n">
        <f aca="false">K2382+L2382+M2382-fixed</f>
        <v>-177138.659261045</v>
      </c>
      <c r="P2382" s="0" t="n">
        <f aca="false">12*Inputs!$B$6*(1-MIN(1,Inputs!$F$6*$D2382))*(ic*Inputs!$C$6+flat_fee-cost_acc-cost_wd*Inputs!$E$6*$E2382-cost_fx*Inputs!$D$6)+12*Inputs!$B$7*(1-MIN(1,Inputs!$F$7*$D2382))*(ic*Inputs!$C$7+flat_fee-cost_acc-cost_wd*Inputs!$E$7*$E2382-cost_fx*Inputs!$D$7)+12*Inputs!$B$8*(1-MIN(1,Inputs!$F$8*$D2382))*(ic*Inputs!$C$8+flat_fee-cost_acc-cost_wd*Inputs!$E$8*$E2382-cost_fx*Inputs!$D$8)-fixed</f>
        <v>-174369.28427632</v>
      </c>
    </row>
    <row r="2383" customFormat="false" ht="15" hidden="false" customHeight="false" outlineLevel="0" collapsed="false">
      <c r="A2383" s="0" t="n">
        <v>2318</v>
      </c>
      <c r="B2383" s="0" t="n">
        <v>0.476091</v>
      </c>
      <c r="C2383" s="0" t="n">
        <v>0.959287</v>
      </c>
      <c r="D2383" s="0" t="n">
        <v>1.800144</v>
      </c>
      <c r="E2383" s="0" t="n">
        <v>1.133113</v>
      </c>
      <c r="F2383" s="0" t="n">
        <v>0.347115</v>
      </c>
      <c r="G2383" s="0" t="n">
        <f aca="false">12*Inputs!$B$6*(MIN(1,$H$50*$C2383)*(ic*Inputs!$C$6+pS+fee_fx*Inputs!$D$6-cost_acc-cost_wd*Inputs!$E$6*$E2383-cost_fx*Inputs!$D$6-$F2383)+(1-MIN(1,$H$50*$C2383))*(1-MIN(1,Inputs!$G$6*$D2383)*churn_nonbuyers)*(ic*Inputs!$C$6+fee_wd*Inputs!$E$6*(1-$B2383)+fee_fx*Inputs!$D$6-cost_acc-cost_wd*Inputs!$E$6*(1-$B2383)-cost_fx*Inputs!$D$6))</f>
        <v>171668.260997113</v>
      </c>
      <c r="H2383" s="0" t="n">
        <f aca="false">12*Inputs!$B$7*(MIN(1,$H$51*$C2383)*(ic*Inputs!$C$7+pE+fee_fx*Inputs!$D$7-cost_acc-cost_wd*Inputs!$E$7*$E2383-cost_fx*Inputs!$D$7-$F2383)+(1-MIN(1,$H$51*$C2383))*(1-MIN(1,Inputs!$G$7*$D2383)*churn_nonbuyers)*(ic*Inputs!$C$7+fee_wd*Inputs!$E$7*(1-$B2383)+fee_fx*Inputs!$D$7-cost_acc-cost_wd*Inputs!$E$7*(1-$B2383)-cost_fx*Inputs!$D$7))</f>
        <v>370623.932582739</v>
      </c>
      <c r="I2383" s="0" t="n">
        <f aca="false">12*Inputs!$B$8*(MIN(1,$H$52*$C2383)*(ic*Inputs!$C$8+pT-cost_acc-cost_wd*Inputs!$E$8-cost_fx*Inputs!$D$8-cost_ins)+(1-MIN(1,$H$52*$C2383))*(1-MIN(1,Inputs!$G$8*$D2383)*churn_nonbuyers)*(ic*Inputs!$C$8+fee_wd*Inputs!$E$8*(1-$B2383)+fee_fx*Inputs!$D$8-cost_acc-cost_wd*Inputs!$E$8*(1-$B2383)-cost_fx*Inputs!$D$8))</f>
        <v>138275.465328</v>
      </c>
      <c r="J2383" s="0" t="n">
        <f aca="false">G2383+H2383+I2383-fixed</f>
        <v>-19432.3410921486</v>
      </c>
      <c r="K2383" s="0" t="n">
        <f aca="false">12*Inputs!$B$6*(1-MIN(1,Inputs!$G$6*$D2383)*churn_nonbuyers)*(ic*Inputs!$C$6+fee_wd*Inputs!$E$6*(1-$B2383)+fee_fx*Inputs!$D$6-cost_acc-cost_wd*Inputs!$E$6*(1-$B2383)-cost_fx*Inputs!$D$6)</f>
        <v>121068.077451149</v>
      </c>
      <c r="L2383" s="0" t="n">
        <f aca="false">12*Inputs!$B$7*(1-MIN(1,Inputs!$G$7*$D2383)*churn_nonbuyers)*(ic*Inputs!$C$7+fee_wd*Inputs!$E$7*(1-$B2383)+fee_fx*Inputs!$D$7-cost_acc-cost_wd*Inputs!$E$7*(1-$B2383)-cost_fx*Inputs!$D$7)</f>
        <v>316570.733958689</v>
      </c>
      <c r="M2383" s="0" t="n">
        <f aca="false">12*Inputs!$B$8*(1-MIN(1,Inputs!$G$8*$D2383)*churn_nonbuyers)*(ic*Inputs!$C$8+fee_wd*Inputs!$E$8*(1-$B2383)+fee_fx*Inputs!$D$8-cost_acc-cost_wd*Inputs!$E$8*(1-$B2383)-cost_fx*Inputs!$D$8)</f>
        <v>0</v>
      </c>
      <c r="N2383" s="0" t="n">
        <f aca="false">K2383+L2383+I2383-fixed</f>
        <v>-124085.723262162</v>
      </c>
      <c r="O2383" s="0" t="n">
        <f aca="false">K2383+L2383+M2383-fixed</f>
        <v>-262361.188590162</v>
      </c>
      <c r="P2383" s="0" t="n">
        <f aca="false">12*Inputs!$B$6*(1-MIN(1,Inputs!$F$6*$D2383))*(ic*Inputs!$C$6+flat_fee-cost_acc-cost_wd*Inputs!$E$6*$E2383-cost_fx*Inputs!$D$6)+12*Inputs!$B$7*(1-MIN(1,Inputs!$F$7*$D2383))*(ic*Inputs!$C$7+flat_fee-cost_acc-cost_wd*Inputs!$E$7*$E2383-cost_fx*Inputs!$D$7)+12*Inputs!$B$8*(1-MIN(1,Inputs!$F$8*$D2383))*(ic*Inputs!$C$8+flat_fee-cost_acc-cost_wd*Inputs!$E$8*$E2383-cost_fx*Inputs!$D$8)-fixed</f>
        <v>-412694.12524672</v>
      </c>
    </row>
    <row r="2384" customFormat="false" ht="15" hidden="false" customHeight="false" outlineLevel="0" collapsed="false">
      <c r="A2384" s="0" t="n">
        <v>2319</v>
      </c>
      <c r="B2384" s="0" t="n">
        <v>0.36845</v>
      </c>
      <c r="C2384" s="0" t="n">
        <v>0.849882</v>
      </c>
      <c r="D2384" s="0" t="n">
        <v>0.748723</v>
      </c>
      <c r="E2384" s="0" t="n">
        <v>1.218538</v>
      </c>
      <c r="F2384" s="0" t="n">
        <v>0.116389</v>
      </c>
      <c r="G2384" s="0" t="n">
        <f aca="false">12*Inputs!$B$6*(MIN(1,$H$50*$C2384)*(ic*Inputs!$C$6+pS+fee_fx*Inputs!$D$6-cost_acc-cost_wd*Inputs!$E$6*$E2384-cost_fx*Inputs!$D$6-$F2384)+(1-MIN(1,$H$50*$C2384))*(1-MIN(1,Inputs!$G$6*$D2384)*churn_nonbuyers)*(ic*Inputs!$C$6+fee_wd*Inputs!$E$6*(1-$B2384)+fee_fx*Inputs!$D$6-cost_acc-cost_wd*Inputs!$E$6*(1-$B2384)-cost_fx*Inputs!$D$6))</f>
        <v>189166.854339436</v>
      </c>
      <c r="H2384" s="0" t="n">
        <f aca="false">12*Inputs!$B$7*(MIN(1,$H$51*$C2384)*(ic*Inputs!$C$7+pE+fee_fx*Inputs!$D$7-cost_acc-cost_wd*Inputs!$E$7*$E2384-cost_fx*Inputs!$D$7-$F2384)+(1-MIN(1,$H$51*$C2384))*(1-MIN(1,Inputs!$G$7*$D2384)*churn_nonbuyers)*(ic*Inputs!$C$7+fee_wd*Inputs!$E$7*(1-$B2384)+fee_fx*Inputs!$D$7-cost_acc-cost_wd*Inputs!$E$7*(1-$B2384)-cost_fx*Inputs!$D$7))</f>
        <v>384358.649769768</v>
      </c>
      <c r="I2384" s="0" t="n">
        <f aca="false">12*Inputs!$B$8*(MIN(1,$H$52*$C2384)*(ic*Inputs!$C$8+pT-cost_acc-cost_wd*Inputs!$E$8-cost_fx*Inputs!$D$8-cost_ins)+(1-MIN(1,$H$52*$C2384))*(1-MIN(1,Inputs!$G$8*$D2384)*churn_nonbuyers)*(ic*Inputs!$C$8+fee_wd*Inputs!$E$8*(1-$B2384)+fee_fx*Inputs!$D$8-cost_acc-cost_wd*Inputs!$E$8*(1-$B2384)-cost_fx*Inputs!$D$8))</f>
        <v>182018.222631638</v>
      </c>
      <c r="J2384" s="0" t="n">
        <f aca="false">G2384+H2384+I2384-fixed</f>
        <v>55543.7267408434</v>
      </c>
      <c r="K2384" s="0" t="n">
        <f aca="false">12*Inputs!$B$6*(1-MIN(1,Inputs!$G$6*$D2384)*churn_nonbuyers)*(ic*Inputs!$C$6+fee_wd*Inputs!$E$6*(1-$B2384)+fee_fx*Inputs!$D$6-cost_acc-cost_wd*Inputs!$E$6*(1-$B2384)-cost_fx*Inputs!$D$6)</f>
        <v>142982.31448332</v>
      </c>
      <c r="L2384" s="0" t="n">
        <f aca="false">12*Inputs!$B$7*(1-MIN(1,Inputs!$G$7*$D2384)*churn_nonbuyers)*(ic*Inputs!$C$7+fee_wd*Inputs!$E$7*(1-$B2384)+fee_fx*Inputs!$D$7-cost_acc-cost_wd*Inputs!$E$7*(1-$B2384)-cost_fx*Inputs!$D$7)</f>
        <v>342278.391985992</v>
      </c>
      <c r="M2384" s="0" t="n">
        <f aca="false">12*Inputs!$B$8*(1-MIN(1,Inputs!$G$8*$D2384)*churn_nonbuyers)*(ic*Inputs!$C$8+fee_wd*Inputs!$E$8*(1-$B2384)+fee_fx*Inputs!$D$8-cost_acc-cost_wd*Inputs!$E$8*(1-$B2384)-cost_fx*Inputs!$D$8)</f>
        <v>146915.29980216</v>
      </c>
      <c r="N2384" s="0" t="n">
        <f aca="false">K2384+L2384+I2384-fixed</f>
        <v>-32721.0708990495</v>
      </c>
      <c r="O2384" s="0" t="n">
        <f aca="false">K2384+L2384+M2384-fixed</f>
        <v>-67823.9937285279</v>
      </c>
      <c r="P2384" s="0" t="n">
        <f aca="false">12*Inputs!$B$6*(1-MIN(1,Inputs!$F$6*$D2384))*(ic*Inputs!$C$6+flat_fee-cost_acc-cost_wd*Inputs!$E$6*$E2384-cost_fx*Inputs!$D$6)+12*Inputs!$B$7*(1-MIN(1,Inputs!$F$7*$D2384))*(ic*Inputs!$C$7+flat_fee-cost_acc-cost_wd*Inputs!$E$7*$E2384-cost_fx*Inputs!$D$7)+12*Inputs!$B$8*(1-MIN(1,Inputs!$F$8*$D2384))*(ic*Inputs!$C$8+flat_fee-cost_acc-cost_wd*Inputs!$E$8*$E2384-cost_fx*Inputs!$D$8)-fixed</f>
        <v>104586.46252976</v>
      </c>
    </row>
    <row r="2385" customFormat="false" ht="15" hidden="false" customHeight="false" outlineLevel="0" collapsed="false">
      <c r="A2385" s="0" t="n">
        <v>2320</v>
      </c>
      <c r="B2385" s="0" t="n">
        <v>0.340333</v>
      </c>
      <c r="C2385" s="0" t="n">
        <v>1.139446</v>
      </c>
      <c r="D2385" s="0" t="n">
        <v>1.544139</v>
      </c>
      <c r="E2385" s="0" t="n">
        <v>1.276715</v>
      </c>
      <c r="F2385" s="0" t="n">
        <v>0.030689</v>
      </c>
      <c r="G2385" s="0" t="n">
        <f aca="false">12*Inputs!$B$6*(MIN(1,$H$50*$C2385)*(ic*Inputs!$C$6+pS+fee_fx*Inputs!$D$6-cost_acc-cost_wd*Inputs!$E$6*$E2385-cost_fx*Inputs!$D$6-$F2385)+(1-MIN(1,$H$50*$C2385))*(1-MIN(1,Inputs!$G$6*$D2385)*churn_nonbuyers)*(ic*Inputs!$C$6+fee_wd*Inputs!$E$6*(1-$B2385)+fee_fx*Inputs!$D$6-cost_acc-cost_wd*Inputs!$E$6*(1-$B2385)-cost_fx*Inputs!$D$6))</f>
        <v>203651.489317144</v>
      </c>
      <c r="H2385" s="0" t="n">
        <f aca="false">12*Inputs!$B$7*(MIN(1,$H$51*$C2385)*(ic*Inputs!$C$7+pE+fee_fx*Inputs!$D$7-cost_acc-cost_wd*Inputs!$E$7*$E2385-cost_fx*Inputs!$D$7-$F2385)+(1-MIN(1,$H$51*$C2385))*(1-MIN(1,Inputs!$G$7*$D2385)*churn_nonbuyers)*(ic*Inputs!$C$7+fee_wd*Inputs!$E$7*(1-$B2385)+fee_fx*Inputs!$D$7-cost_acc-cost_wd*Inputs!$E$7*(1-$B2385)-cost_fx*Inputs!$D$7))</f>
        <v>394238.233134504</v>
      </c>
      <c r="I2385" s="0" t="n">
        <f aca="false">12*Inputs!$B$8*(MIN(1,$H$52*$C2385)*(ic*Inputs!$C$8+pT-cost_acc-cost_wd*Inputs!$E$8-cost_fx*Inputs!$D$8-cost_ins)+(1-MIN(1,$H$52*$C2385))*(1-MIN(1,Inputs!$G$8*$D2385)*churn_nonbuyers)*(ic*Inputs!$C$8+fee_wd*Inputs!$E$8*(1-$B2385)+fee_fx*Inputs!$D$8-cost_acc-cost_wd*Inputs!$E$8*(1-$B2385)-cost_fx*Inputs!$D$8))</f>
        <v>164244.304224</v>
      </c>
      <c r="J2385" s="0" t="n">
        <f aca="false">G2385+H2385+I2385-fixed</f>
        <v>62134.0266756478</v>
      </c>
      <c r="K2385" s="0" t="n">
        <f aca="false">12*Inputs!$B$6*(1-MIN(1,Inputs!$G$6*$D2385)*churn_nonbuyers)*(ic*Inputs!$C$6+fee_wd*Inputs!$E$6*(1-$B2385)+fee_fx*Inputs!$D$6-cost_acc-cost_wd*Inputs!$E$6*(1-$B2385)-cost_fx*Inputs!$D$6)</f>
        <v>140810.881379666</v>
      </c>
      <c r="L2385" s="0" t="n">
        <f aca="false">12*Inputs!$B$7*(1-MIN(1,Inputs!$G$7*$D2385)*churn_nonbuyers)*(ic*Inputs!$C$7+fee_wd*Inputs!$E$7*(1-$B2385)+fee_fx*Inputs!$D$7-cost_acc-cost_wd*Inputs!$E$7*(1-$B2385)-cost_fx*Inputs!$D$7)</f>
        <v>337784.3953558</v>
      </c>
      <c r="M2385" s="0" t="n">
        <f aca="false">12*Inputs!$B$8*(1-MIN(1,Inputs!$G$8*$D2385)*churn_nonbuyers)*(ic*Inputs!$C$8+fee_wd*Inputs!$E$8*(1-$B2385)+fee_fx*Inputs!$D$8-cost_acc-cost_wd*Inputs!$E$8*(1-$B2385)-cost_fx*Inputs!$D$8)</f>
        <v>0</v>
      </c>
      <c r="N2385" s="0" t="n">
        <f aca="false">K2385+L2385+I2385-fixed</f>
        <v>-57160.4190405338</v>
      </c>
      <c r="O2385" s="0" t="n">
        <f aca="false">K2385+L2385+M2385-fixed</f>
        <v>-221404.723264534</v>
      </c>
      <c r="P2385" s="0" t="n">
        <f aca="false">12*Inputs!$B$6*(1-MIN(1,Inputs!$F$6*$D2385))*(ic*Inputs!$C$6+flat_fee-cost_acc-cost_wd*Inputs!$E$6*$E2385-cost_fx*Inputs!$D$6)+12*Inputs!$B$7*(1-MIN(1,Inputs!$F$7*$D2385))*(ic*Inputs!$C$7+flat_fee-cost_acc-cost_wd*Inputs!$E$7*$E2385-cost_fx*Inputs!$D$7)+12*Inputs!$B$8*(1-MIN(1,Inputs!$F$8*$D2385))*(ic*Inputs!$C$8+flat_fee-cost_acc-cost_wd*Inputs!$E$8*$E2385-cost_fx*Inputs!$D$8)-fixed</f>
        <v>-319786.9563796</v>
      </c>
    </row>
    <row r="2386" customFormat="false" ht="15" hidden="false" customHeight="false" outlineLevel="0" collapsed="false">
      <c r="A2386" s="0" t="n">
        <v>2321</v>
      </c>
      <c r="B2386" s="0" t="n">
        <v>0.365978</v>
      </c>
      <c r="C2386" s="0" t="n">
        <v>0.985447</v>
      </c>
      <c r="D2386" s="0" t="n">
        <v>1.143852</v>
      </c>
      <c r="E2386" s="0" t="n">
        <v>1.307816</v>
      </c>
      <c r="F2386" s="0" t="n">
        <v>0.307601</v>
      </c>
      <c r="G2386" s="0" t="n">
        <f aca="false">12*Inputs!$B$6*(MIN(1,$H$50*$C2386)*(ic*Inputs!$C$6+pS+fee_fx*Inputs!$D$6-cost_acc-cost_wd*Inputs!$E$6*$E2386-cost_fx*Inputs!$D$6-$F2386)+(1-MIN(1,$H$50*$C2386))*(1-MIN(1,Inputs!$G$6*$D2386)*churn_nonbuyers)*(ic*Inputs!$C$6+fee_wd*Inputs!$E$6*(1-$B2386)+fee_fx*Inputs!$D$6-cost_acc-cost_wd*Inputs!$E$6*(1-$B2386)-cost_fx*Inputs!$D$6))</f>
        <v>187771.149985633</v>
      </c>
      <c r="H2386" s="0" t="n">
        <f aca="false">12*Inputs!$B$7*(MIN(1,$H$51*$C2386)*(ic*Inputs!$C$7+pE+fee_fx*Inputs!$D$7-cost_acc-cost_wd*Inputs!$E$7*$E2386-cost_fx*Inputs!$D$7-$F2386)+(1-MIN(1,$H$51*$C2386))*(1-MIN(1,Inputs!$G$7*$D2386)*churn_nonbuyers)*(ic*Inputs!$C$7+fee_wd*Inputs!$E$7*(1-$B2386)+fee_fx*Inputs!$D$7-cost_acc-cost_wd*Inputs!$E$7*(1-$B2386)-cost_fx*Inputs!$D$7))</f>
        <v>367775.970233466</v>
      </c>
      <c r="I2386" s="0" t="n">
        <f aca="false">12*Inputs!$B$8*(MIN(1,$H$52*$C2386)*(ic*Inputs!$C$8+pT-cost_acc-cost_wd*Inputs!$E$8-cost_fx*Inputs!$D$8-cost_ins)+(1-MIN(1,$H$52*$C2386))*(1-MIN(1,Inputs!$G$8*$D2386)*churn_nonbuyers)*(ic*Inputs!$C$8+fee_wd*Inputs!$E$8*(1-$B2386)+fee_fx*Inputs!$D$8-cost_acc-cost_wd*Inputs!$E$8*(1-$B2386)-cost_fx*Inputs!$D$8))</f>
        <v>161138.766017646</v>
      </c>
      <c r="J2386" s="0" t="n">
        <f aca="false">G2386+H2386+I2386-fixed</f>
        <v>16685.8862367452</v>
      </c>
      <c r="K2386" s="0" t="n">
        <f aca="false">12*Inputs!$B$6*(1-MIN(1,Inputs!$G$6*$D2386)*churn_nonbuyers)*(ic*Inputs!$C$6+fee_wd*Inputs!$E$6*(1-$B2386)+fee_fx*Inputs!$D$6-cost_acc-cost_wd*Inputs!$E$6*(1-$B2386)-cost_fx*Inputs!$D$6)</f>
        <v>140383.237444243</v>
      </c>
      <c r="L2386" s="0" t="n">
        <f aca="false">12*Inputs!$B$7*(1-MIN(1,Inputs!$G$7*$D2386)*churn_nonbuyers)*(ic*Inputs!$C$7+fee_wd*Inputs!$E$7*(1-$B2386)+fee_fx*Inputs!$D$7-cost_acc-cost_wd*Inputs!$E$7*(1-$B2386)-cost_fx*Inputs!$D$7)</f>
        <v>338471.592770546</v>
      </c>
      <c r="M2386" s="0" t="n">
        <f aca="false">12*Inputs!$B$8*(1-MIN(1,Inputs!$G$8*$D2386)*churn_nonbuyers)*(ic*Inputs!$C$8+fee_wd*Inputs!$E$8*(1-$B2386)+fee_fx*Inputs!$D$8-cost_acc-cost_wd*Inputs!$E$8*(1-$B2386)-cost_fx*Inputs!$D$8)</f>
        <v>61551.5398598016</v>
      </c>
      <c r="N2386" s="0" t="n">
        <f aca="false">K2386+L2386+I2386-fixed</f>
        <v>-60006.4037675646</v>
      </c>
      <c r="O2386" s="0" t="n">
        <f aca="false">K2386+L2386+M2386-fixed</f>
        <v>-159593.629925409</v>
      </c>
      <c r="P2386" s="0" t="n">
        <f aca="false">12*Inputs!$B$6*(1-MIN(1,Inputs!$F$6*$D2386))*(ic*Inputs!$C$6+flat_fee-cost_acc-cost_wd*Inputs!$E$6*$E2386-cost_fx*Inputs!$D$6)+12*Inputs!$B$7*(1-MIN(1,Inputs!$F$7*$D2386))*(ic*Inputs!$C$7+flat_fee-cost_acc-cost_wd*Inputs!$E$7*$E2386-cost_fx*Inputs!$D$7)+12*Inputs!$B$8*(1-MIN(1,Inputs!$F$8*$D2386))*(ic*Inputs!$C$8+flat_fee-cost_acc-cost_wd*Inputs!$E$8*$E2386-cost_fx*Inputs!$D$8)-fixed</f>
        <v>-132999.49532032</v>
      </c>
    </row>
    <row r="2387" customFormat="false" ht="15" hidden="false" customHeight="false" outlineLevel="0" collapsed="false">
      <c r="A2387" s="0" t="n">
        <v>2322</v>
      </c>
      <c r="B2387" s="0" t="n">
        <v>0.405549</v>
      </c>
      <c r="C2387" s="0" t="n">
        <v>0.974595</v>
      </c>
      <c r="D2387" s="0" t="n">
        <v>0.98984</v>
      </c>
      <c r="E2387" s="0" t="n">
        <v>1.324169</v>
      </c>
      <c r="F2387" s="0" t="n">
        <v>0.344014</v>
      </c>
      <c r="G2387" s="0" t="n">
        <f aca="false">12*Inputs!$B$6*(MIN(1,$H$50*$C2387)*(ic*Inputs!$C$6+pS+fee_fx*Inputs!$D$6-cost_acc-cost_wd*Inputs!$E$6*$E2387-cost_fx*Inputs!$D$6-$F2387)+(1-MIN(1,$H$50*$C2387))*(1-MIN(1,Inputs!$G$6*$D2387)*churn_nonbuyers)*(ic*Inputs!$C$6+fee_wd*Inputs!$E$6*(1-$B2387)+fee_fx*Inputs!$D$6-cost_acc-cost_wd*Inputs!$E$6*(1-$B2387)-cost_fx*Inputs!$D$6))</f>
        <v>182127.754326186</v>
      </c>
      <c r="H2387" s="0" t="n">
        <f aca="false">12*Inputs!$B$7*(MIN(1,$H$51*$C2387)*(ic*Inputs!$C$7+pE+fee_fx*Inputs!$D$7-cost_acc-cost_wd*Inputs!$E$7*$E2387-cost_fx*Inputs!$D$7-$F2387)+(1-MIN(1,$H$51*$C2387))*(1-MIN(1,Inputs!$G$7*$D2387)*churn_nonbuyers)*(ic*Inputs!$C$7+fee_wd*Inputs!$E$7*(1-$B2387)+fee_fx*Inputs!$D$7-cost_acc-cost_wd*Inputs!$E$7*(1-$B2387)-cost_fx*Inputs!$D$7))</f>
        <v>361187.673907955</v>
      </c>
      <c r="I2387" s="0" t="n">
        <f aca="false">12*Inputs!$B$8*(MIN(1,$H$52*$C2387)*(ic*Inputs!$C$8+pT-cost_acc-cost_wd*Inputs!$E$8-cost_fx*Inputs!$D$8-cost_ins)+(1-MIN(1,$H$52*$C2387))*(1-MIN(1,Inputs!$G$8*$D2387)*churn_nonbuyers)*(ic*Inputs!$C$8+fee_wd*Inputs!$E$8*(1-$B2387)+fee_fx*Inputs!$D$8-cost_acc-cost_wd*Inputs!$E$8*(1-$B2387)-cost_fx*Inputs!$D$8))</f>
        <v>170437.249807547</v>
      </c>
      <c r="J2387" s="0" t="n">
        <f aca="false">G2387+H2387+I2387-fixed</f>
        <v>13752.6780416882</v>
      </c>
      <c r="K2387" s="0" t="n">
        <f aca="false">12*Inputs!$B$6*(1-MIN(1,Inputs!$G$6*$D2387)*churn_nonbuyers)*(ic*Inputs!$C$6+fee_wd*Inputs!$E$6*(1-$B2387)+fee_fx*Inputs!$D$6-cost_acc-cost_wd*Inputs!$E$6*(1-$B2387)-cost_fx*Inputs!$D$6)</f>
        <v>136113.642879552</v>
      </c>
      <c r="L2387" s="0" t="n">
        <f aca="false">12*Inputs!$B$7*(1-MIN(1,Inputs!$G$7*$D2387)*churn_nonbuyers)*(ic*Inputs!$C$7+fee_wd*Inputs!$E$7*(1-$B2387)+fee_fx*Inputs!$D$7-cost_acc-cost_wd*Inputs!$E$7*(1-$B2387)-cost_fx*Inputs!$D$7)</f>
        <v>334562.011007731</v>
      </c>
      <c r="M2387" s="0" t="n">
        <f aca="false">12*Inputs!$B$8*(1-MIN(1,Inputs!$G$8*$D2387)*churn_nonbuyers)*(ic*Inputs!$C$8+fee_wd*Inputs!$E$8*(1-$B2387)+fee_fx*Inputs!$D$8-cost_acc-cost_wd*Inputs!$E$8*(1-$B2387)-cost_fx*Inputs!$D$8)</f>
        <v>94263.006504576</v>
      </c>
      <c r="N2387" s="0" t="n">
        <f aca="false">K2387+L2387+I2387-fixed</f>
        <v>-58887.0963051699</v>
      </c>
      <c r="O2387" s="0" t="n">
        <f aca="false">K2387+L2387+M2387-fixed</f>
        <v>-135061.339608141</v>
      </c>
      <c r="P2387" s="0" t="n">
        <f aca="false">12*Inputs!$B$6*(1-MIN(1,Inputs!$F$6*$D2387))*(ic*Inputs!$C$6+flat_fee-cost_acc-cost_wd*Inputs!$E$6*$E2387-cost_fx*Inputs!$D$6)+12*Inputs!$B$7*(1-MIN(1,Inputs!$F$7*$D2387))*(ic*Inputs!$C$7+flat_fee-cost_acc-cost_wd*Inputs!$E$7*$E2387-cost_fx*Inputs!$D$7)+12*Inputs!$B$8*(1-MIN(1,Inputs!$F$8*$D2387))*(ic*Inputs!$C$8+flat_fee-cost_acc-cost_wd*Inputs!$E$8*$E2387-cost_fx*Inputs!$D$8)-fixed</f>
        <v>-64629.9532096001</v>
      </c>
    </row>
    <row r="2388" customFormat="false" ht="15" hidden="false" customHeight="false" outlineLevel="0" collapsed="false">
      <c r="A2388" s="0" t="n">
        <v>2323</v>
      </c>
      <c r="B2388" s="0" t="n">
        <v>0.262212</v>
      </c>
      <c r="C2388" s="0" t="n">
        <v>0.81417</v>
      </c>
      <c r="D2388" s="0" t="n">
        <v>0.74824</v>
      </c>
      <c r="E2388" s="0" t="n">
        <v>1.246171</v>
      </c>
      <c r="F2388" s="0" t="n">
        <v>0.16811</v>
      </c>
      <c r="G2388" s="0" t="n">
        <f aca="false">12*Inputs!$B$6*(MIN(1,$H$50*$C2388)*(ic*Inputs!$C$6+pS+fee_fx*Inputs!$D$6-cost_acc-cost_wd*Inputs!$E$6*$E2388-cost_fx*Inputs!$D$6-$F2388)+(1-MIN(1,$H$50*$C2388))*(1-MIN(1,Inputs!$G$6*$D2388)*churn_nonbuyers)*(ic*Inputs!$C$6+fee_wd*Inputs!$E$6*(1-$B2388)+fee_fx*Inputs!$D$6-cost_acc-cost_wd*Inputs!$E$6*(1-$B2388)-cost_fx*Inputs!$D$6))</f>
        <v>199507.755748</v>
      </c>
      <c r="H2388" s="0" t="n">
        <f aca="false">12*Inputs!$B$7*(MIN(1,$H$51*$C2388)*(ic*Inputs!$C$7+pE+fee_fx*Inputs!$D$7-cost_acc-cost_wd*Inputs!$E$7*$E2388-cost_fx*Inputs!$D$7-$F2388)+(1-MIN(1,$H$51*$C2388))*(1-MIN(1,Inputs!$G$7*$D2388)*churn_nonbuyers)*(ic*Inputs!$C$7+fee_wd*Inputs!$E$7*(1-$B2388)+fee_fx*Inputs!$D$7-cost_acc-cost_wd*Inputs!$E$7*(1-$B2388)-cost_fx*Inputs!$D$7))</f>
        <v>387661.124252039</v>
      </c>
      <c r="I2388" s="0" t="n">
        <f aca="false">12*Inputs!$B$8*(MIN(1,$H$52*$C2388)*(ic*Inputs!$C$8+pT-cost_acc-cost_wd*Inputs!$E$8-cost_fx*Inputs!$D$8-cost_ins)+(1-MIN(1,$H$52*$C2388))*(1-MIN(1,Inputs!$G$8*$D2388)*churn_nonbuyers)*(ic*Inputs!$C$8+fee_wd*Inputs!$E$8*(1-$B2388)+fee_fx*Inputs!$D$8-cost_acc-cost_wd*Inputs!$E$8*(1-$B2388)-cost_fx*Inputs!$D$8))</f>
        <v>181632.54534639</v>
      </c>
      <c r="J2388" s="0" t="n">
        <f aca="false">G2388+H2388+I2388-fixed</f>
        <v>68801.4253464286</v>
      </c>
      <c r="K2388" s="0" t="n">
        <f aca="false">12*Inputs!$B$6*(1-MIN(1,Inputs!$G$6*$D2388)*churn_nonbuyers)*(ic*Inputs!$C$6+fee_wd*Inputs!$E$6*(1-$B2388)+fee_fx*Inputs!$D$6-cost_acc-cost_wd*Inputs!$E$6*(1-$B2388)-cost_fx*Inputs!$D$6)</f>
        <v>157711.834849536</v>
      </c>
      <c r="L2388" s="0" t="n">
        <f aca="false">12*Inputs!$B$7*(1-MIN(1,Inputs!$G$7*$D2388)*churn_nonbuyers)*(ic*Inputs!$C$7+fee_wd*Inputs!$E$7*(1-$B2388)+fee_fx*Inputs!$D$7-cost_acc-cost_wd*Inputs!$E$7*(1-$B2388)-cost_fx*Inputs!$D$7)</f>
        <v>357238.334189722</v>
      </c>
      <c r="M2388" s="0" t="n">
        <f aca="false">12*Inputs!$B$8*(1-MIN(1,Inputs!$G$8*$D2388)*churn_nonbuyers)*(ic*Inputs!$C$8+fee_wd*Inputs!$E$8*(1-$B2388)+fee_fx*Inputs!$D$8-cost_acc-cost_wd*Inputs!$E$8*(1-$B2388)-cost_fx*Inputs!$D$8)</f>
        <v>149448.185031168</v>
      </c>
      <c r="N2388" s="0" t="n">
        <f aca="false">K2388+L2388+I2388-fixed</f>
        <v>-3417.28561435256</v>
      </c>
      <c r="O2388" s="0" t="n">
        <f aca="false">K2388+L2388+M2388-fixed</f>
        <v>-35601.6459295743</v>
      </c>
      <c r="P2388" s="0" t="n">
        <f aca="false">12*Inputs!$B$6*(1-MIN(1,Inputs!$F$6*$D2388))*(ic*Inputs!$C$6+flat_fee-cost_acc-cost_wd*Inputs!$E$6*$E2388-cost_fx*Inputs!$D$6)+12*Inputs!$B$7*(1-MIN(1,Inputs!$F$7*$D2388))*(ic*Inputs!$C$7+flat_fee-cost_acc-cost_wd*Inputs!$E$7*$E2388-cost_fx*Inputs!$D$7)+12*Inputs!$B$8*(1-MIN(1,Inputs!$F$8*$D2388))*(ic*Inputs!$C$8+flat_fee-cost_acc-cost_wd*Inputs!$E$8*$E2388-cost_fx*Inputs!$D$8)-fixed</f>
        <v>91226.3986496001</v>
      </c>
    </row>
    <row r="2389" customFormat="false" ht="15" hidden="false" customHeight="false" outlineLevel="0" collapsed="false">
      <c r="A2389" s="0" t="n">
        <v>2324</v>
      </c>
      <c r="B2389" s="0" t="n">
        <v>0.261402</v>
      </c>
      <c r="C2389" s="0" t="n">
        <v>0.805694</v>
      </c>
      <c r="D2389" s="0" t="n">
        <v>1.819417</v>
      </c>
      <c r="E2389" s="0" t="n">
        <v>1.100068</v>
      </c>
      <c r="F2389" s="0" t="n">
        <v>0.271614</v>
      </c>
      <c r="G2389" s="0" t="n">
        <f aca="false">12*Inputs!$B$6*(MIN(1,$H$50*$C2389)*(ic*Inputs!$C$6+pS+fee_fx*Inputs!$D$6-cost_acc-cost_wd*Inputs!$E$6*$E2389-cost_fx*Inputs!$D$6-$F2389)+(1-MIN(1,$H$50*$C2389))*(1-MIN(1,Inputs!$G$6*$D2389)*churn_nonbuyers)*(ic*Inputs!$C$6+fee_wd*Inputs!$E$6*(1-$B2389)+fee_fx*Inputs!$D$6-cost_acc-cost_wd*Inputs!$E$6*(1-$B2389)-cost_fx*Inputs!$D$6))</f>
        <v>191753.050088867</v>
      </c>
      <c r="H2389" s="0" t="n">
        <f aca="false">12*Inputs!$B$7*(MIN(1,$H$51*$C2389)*(ic*Inputs!$C$7+pE+fee_fx*Inputs!$D$7-cost_acc-cost_wd*Inputs!$E$7*$E2389-cost_fx*Inputs!$D$7-$F2389)+(1-MIN(1,$H$51*$C2389))*(1-MIN(1,Inputs!$G$7*$D2389)*churn_nonbuyers)*(ic*Inputs!$C$7+fee_wd*Inputs!$E$7*(1-$B2389)+fee_fx*Inputs!$D$7-cost_acc-cost_wd*Inputs!$E$7*(1-$B2389)-cost_fx*Inputs!$D$7))</f>
        <v>388217.533263733</v>
      </c>
      <c r="I2389" s="0" t="n">
        <f aca="false">12*Inputs!$B$8*(MIN(1,$H$52*$C2389)*(ic*Inputs!$C$8+pT-cost_acc-cost_wd*Inputs!$E$8-cost_fx*Inputs!$D$8-cost_ins)+(1-MIN(1,$H$52*$C2389))*(1-MIN(1,Inputs!$G$8*$D2389)*churn_nonbuyers)*(ic*Inputs!$C$8+fee_wd*Inputs!$E$8*(1-$B2389)+fee_fx*Inputs!$D$8-cost_acc-cost_wd*Inputs!$E$8*(1-$B2389)-cost_fx*Inputs!$D$8))</f>
        <v>116135.955936</v>
      </c>
      <c r="J2389" s="0" t="n">
        <f aca="false">G2389+H2389+I2389-fixed</f>
        <v>-3893.46071140014</v>
      </c>
      <c r="K2389" s="0" t="n">
        <f aca="false">12*Inputs!$B$6*(1-MIN(1,Inputs!$G$6*$D2389)*churn_nonbuyers)*(ic*Inputs!$C$6+fee_wd*Inputs!$E$6*(1-$B2389)+fee_fx*Inputs!$D$6-cost_acc-cost_wd*Inputs!$E$6*(1-$B2389)-cost_fx*Inputs!$D$6)</f>
        <v>149042.703186965</v>
      </c>
      <c r="L2389" s="0" t="n">
        <f aca="false">12*Inputs!$B$7*(1-MIN(1,Inputs!$G$7*$D2389)*churn_nonbuyers)*(ic*Inputs!$C$7+fee_wd*Inputs!$E$7*(1-$B2389)+fee_fx*Inputs!$D$7-cost_acc-cost_wd*Inputs!$E$7*(1-$B2389)-cost_fx*Inputs!$D$7)</f>
        <v>345605.032696179</v>
      </c>
      <c r="M2389" s="0" t="n">
        <f aca="false">12*Inputs!$B$8*(1-MIN(1,Inputs!$G$8*$D2389)*churn_nonbuyers)*(ic*Inputs!$C$8+fee_wd*Inputs!$E$8*(1-$B2389)+fee_fx*Inputs!$D$8-cost_acc-cost_wd*Inputs!$E$8*(1-$B2389)-cost_fx*Inputs!$D$8)</f>
        <v>0</v>
      </c>
      <c r="N2389" s="0" t="n">
        <f aca="false">K2389+L2389+I2389-fixed</f>
        <v>-89216.3081808564</v>
      </c>
      <c r="O2389" s="0" t="n">
        <f aca="false">K2389+L2389+M2389-fixed</f>
        <v>-205352.264116856</v>
      </c>
      <c r="P2389" s="0" t="n">
        <f aca="false">12*Inputs!$B$6*(1-MIN(1,Inputs!$F$6*$D2389))*(ic*Inputs!$C$6+flat_fee-cost_acc-cost_wd*Inputs!$E$6*$E2389-cost_fx*Inputs!$D$6)+12*Inputs!$B$7*(1-MIN(1,Inputs!$F$7*$D2389))*(ic*Inputs!$C$7+flat_fee-cost_acc-cost_wd*Inputs!$E$7*$E2389-cost_fx*Inputs!$D$7)+12*Inputs!$B$8*(1-MIN(1,Inputs!$F$8*$D2389))*(ic*Inputs!$C$8+flat_fee-cost_acc-cost_wd*Inputs!$E$8*$E2389-cost_fx*Inputs!$D$8)-fixed</f>
        <v>-414639.00104295</v>
      </c>
    </row>
    <row r="2390" customFormat="false" ht="15" hidden="false" customHeight="false" outlineLevel="0" collapsed="false">
      <c r="A2390" s="0" t="n">
        <v>2325</v>
      </c>
      <c r="B2390" s="0" t="n">
        <v>0.118691</v>
      </c>
      <c r="C2390" s="0" t="n">
        <v>0.698323</v>
      </c>
      <c r="D2390" s="0" t="n">
        <v>1.309799</v>
      </c>
      <c r="E2390" s="0" t="n">
        <v>1.26543</v>
      </c>
      <c r="F2390" s="0" t="n">
        <v>0.145694</v>
      </c>
      <c r="G2390" s="0" t="n">
        <f aca="false">12*Inputs!$B$6*(MIN(1,$H$50*$C2390)*(ic*Inputs!$C$6+pS+fee_fx*Inputs!$D$6-cost_acc-cost_wd*Inputs!$E$6*$E2390-cost_fx*Inputs!$D$6-$F2390)+(1-MIN(1,$H$50*$C2390))*(1-MIN(1,Inputs!$G$6*$D2390)*churn_nonbuyers)*(ic*Inputs!$C$6+fee_wd*Inputs!$E$6*(1-$B2390)+fee_fx*Inputs!$D$6-cost_acc-cost_wd*Inputs!$E$6*(1-$B2390)-cost_fx*Inputs!$D$6))</f>
        <v>207502.715607012</v>
      </c>
      <c r="H2390" s="0" t="n">
        <f aca="false">12*Inputs!$B$7*(MIN(1,$H$51*$C2390)*(ic*Inputs!$C$7+pE+fee_fx*Inputs!$D$7-cost_acc-cost_wd*Inputs!$E$7*$E2390-cost_fx*Inputs!$D$7-$F2390)+(1-MIN(1,$H$51*$C2390))*(1-MIN(1,Inputs!$G$7*$D2390)*churn_nonbuyers)*(ic*Inputs!$C$7+fee_wd*Inputs!$E$7*(1-$B2390)+fee_fx*Inputs!$D$7-cost_acc-cost_wd*Inputs!$E$7*(1-$B2390)-cost_fx*Inputs!$D$7))</f>
        <v>392556.690605608</v>
      </c>
      <c r="I2390" s="0" t="n">
        <f aca="false">12*Inputs!$B$8*(MIN(1,$H$52*$C2390)*(ic*Inputs!$C$8+pT-cost_acc-cost_wd*Inputs!$E$8-cost_fx*Inputs!$D$8-cost_ins)+(1-MIN(1,$H$52*$C2390))*(1-MIN(1,Inputs!$G$8*$D2390)*churn_nonbuyers)*(ic*Inputs!$C$8+fee_wd*Inputs!$E$8*(1-$B2390)+fee_fx*Inputs!$D$8-cost_acc-cost_wd*Inputs!$E$8*(1-$B2390)-cost_fx*Inputs!$D$8))</f>
        <v>114288.734296957</v>
      </c>
      <c r="J2390" s="0" t="n">
        <f aca="false">G2390+H2390+I2390-fixed</f>
        <v>14348.1405095772</v>
      </c>
      <c r="K2390" s="0" t="n">
        <f aca="false">12*Inputs!$B$6*(1-MIN(1,Inputs!$G$6*$D2390)*churn_nonbuyers)*(ic*Inputs!$C$6+fee_wd*Inputs!$E$6*(1-$B2390)+fee_fx*Inputs!$D$6-cost_acc-cost_wd*Inputs!$E$6*(1-$B2390)-cost_fx*Inputs!$D$6)</f>
        <v>172425.043822385</v>
      </c>
      <c r="L2390" s="0" t="n">
        <f aca="false">12*Inputs!$B$7*(1-MIN(1,Inputs!$G$7*$D2390)*churn_nonbuyers)*(ic*Inputs!$C$7+fee_wd*Inputs!$E$7*(1-$B2390)+fee_fx*Inputs!$D$7-cost_acc-cost_wd*Inputs!$E$7*(1-$B2390)-cost_fx*Inputs!$D$7)</f>
        <v>370936.760341431</v>
      </c>
      <c r="M2390" s="0" t="n">
        <f aca="false">12*Inputs!$B$8*(1-MIN(1,Inputs!$G$8*$D2390)*churn_nonbuyers)*(ic*Inputs!$C$8+fee_wd*Inputs!$E$8*(1-$B2390)+fee_fx*Inputs!$D$8-cost_acc-cost_wd*Inputs!$E$8*(1-$B2390)-cost_fx*Inputs!$D$8)</f>
        <v>26663.4579444624</v>
      </c>
      <c r="N2390" s="0" t="n">
        <f aca="false">K2390+L2390+I2390-fixed</f>
        <v>-42349.4615392275</v>
      </c>
      <c r="O2390" s="0" t="n">
        <f aca="false">K2390+L2390+M2390-fixed</f>
        <v>-129974.737891722</v>
      </c>
      <c r="P2390" s="0" t="n">
        <f aca="false">12*Inputs!$B$6*(1-MIN(1,Inputs!$F$6*$D2390))*(ic*Inputs!$C$6+flat_fee-cost_acc-cost_wd*Inputs!$E$6*$E2390-cost_fx*Inputs!$D$6)+12*Inputs!$B$7*(1-MIN(1,Inputs!$F$7*$D2390))*(ic*Inputs!$C$7+flat_fee-cost_acc-cost_wd*Inputs!$E$7*$E2390-cost_fx*Inputs!$D$7)+12*Inputs!$B$8*(1-MIN(1,Inputs!$F$8*$D2390))*(ic*Inputs!$C$8+flat_fee-cost_acc-cost_wd*Inputs!$E$8*$E2390-cost_fx*Inputs!$D$8)-fixed</f>
        <v>-199162.9028152</v>
      </c>
    </row>
    <row r="2391" customFormat="false" ht="15" hidden="false" customHeight="false" outlineLevel="0" collapsed="false">
      <c r="A2391" s="0" t="n">
        <v>2326</v>
      </c>
      <c r="B2391" s="0" t="n">
        <v>0.35005</v>
      </c>
      <c r="C2391" s="0" t="n">
        <v>1.13325</v>
      </c>
      <c r="D2391" s="0" t="n">
        <v>1.042987</v>
      </c>
      <c r="E2391" s="0" t="n">
        <v>1.332833</v>
      </c>
      <c r="F2391" s="0" t="n">
        <v>0.060627</v>
      </c>
      <c r="G2391" s="0" t="n">
        <f aca="false">12*Inputs!$B$6*(MIN(1,$H$50*$C2391)*(ic*Inputs!$C$6+pS+fee_fx*Inputs!$D$6-cost_acc-cost_wd*Inputs!$E$6*$E2391-cost_fx*Inputs!$D$6-$F2391)+(1-MIN(1,$H$50*$C2391))*(1-MIN(1,Inputs!$G$6*$D2391)*churn_nonbuyers)*(ic*Inputs!$C$6+fee_wd*Inputs!$E$6*(1-$B2391)+fee_fx*Inputs!$D$6-cost_acc-cost_wd*Inputs!$E$6*(1-$B2391)-cost_fx*Inputs!$D$6))</f>
        <v>203333.756032663</v>
      </c>
      <c r="H2391" s="0" t="n">
        <f aca="false">12*Inputs!$B$7*(MIN(1,$H$51*$C2391)*(ic*Inputs!$C$7+pE+fee_fx*Inputs!$D$7-cost_acc-cost_wd*Inputs!$E$7*$E2391-cost_fx*Inputs!$D$7-$F2391)+(1-MIN(1,$H$51*$C2391))*(1-MIN(1,Inputs!$G$7*$D2391)*churn_nonbuyers)*(ic*Inputs!$C$7+fee_wd*Inputs!$E$7*(1-$B2391)+fee_fx*Inputs!$D$7-cost_acc-cost_wd*Inputs!$E$7*(1-$B2391)-cost_fx*Inputs!$D$7))</f>
        <v>386821.026780961</v>
      </c>
      <c r="I2391" s="0" t="n">
        <f aca="false">12*Inputs!$B$8*(MIN(1,$H$52*$C2391)*(ic*Inputs!$C$8+pT-cost_acc-cost_wd*Inputs!$E$8-cost_fx*Inputs!$D$8-cost_ins)+(1-MIN(1,$H$52*$C2391))*(1-MIN(1,Inputs!$G$8*$D2391)*churn_nonbuyers)*(ic*Inputs!$C$8+fee_wd*Inputs!$E$8*(1-$B2391)+fee_fx*Inputs!$D$8-cost_acc-cost_wd*Inputs!$E$8*(1-$B2391)-cost_fx*Inputs!$D$8))</f>
        <v>180625.792500045</v>
      </c>
      <c r="J2391" s="0" t="n">
        <f aca="false">G2391+H2391+I2391-fixed</f>
        <v>70780.5753136689</v>
      </c>
      <c r="K2391" s="0" t="n">
        <f aca="false">12*Inputs!$B$6*(1-MIN(1,Inputs!$G$6*$D2391)*churn_nonbuyers)*(ic*Inputs!$C$6+fee_wd*Inputs!$E$6*(1-$B2391)+fee_fx*Inputs!$D$6-cost_acc-cost_wd*Inputs!$E$6*(1-$B2391)-cost_fx*Inputs!$D$6)</f>
        <v>143308.19375532</v>
      </c>
      <c r="L2391" s="0" t="n">
        <f aca="false">12*Inputs!$B$7*(1-MIN(1,Inputs!$G$7*$D2391)*churn_nonbuyers)*(ic*Inputs!$C$7+fee_wd*Inputs!$E$7*(1-$B2391)+fee_fx*Inputs!$D$7-cost_acc-cost_wd*Inputs!$E$7*(1-$B2391)-cost_fx*Inputs!$D$7)</f>
        <v>341754.050877192</v>
      </c>
      <c r="M2391" s="0" t="n">
        <f aca="false">12*Inputs!$B$8*(1-MIN(1,Inputs!$G$8*$D2391)*churn_nonbuyers)*(ic*Inputs!$C$8+fee_wd*Inputs!$E$8*(1-$B2391)+fee_fx*Inputs!$D$8-cost_acc-cost_wd*Inputs!$E$8*(1-$B2391)-cost_fx*Inputs!$D$8)</f>
        <v>83563.20957816</v>
      </c>
      <c r="N2391" s="0" t="n">
        <f aca="false">K2391+L2391+I2391-fixed</f>
        <v>-34311.9628674428</v>
      </c>
      <c r="O2391" s="0" t="n">
        <f aca="false">K2391+L2391+M2391-fixed</f>
        <v>-131374.545789328</v>
      </c>
      <c r="P2391" s="0" t="n">
        <f aca="false">12*Inputs!$B$6*(1-MIN(1,Inputs!$F$6*$D2391))*(ic*Inputs!$C$6+flat_fee-cost_acc-cost_wd*Inputs!$E$6*$E2391-cost_fx*Inputs!$D$6)+12*Inputs!$B$7*(1-MIN(1,Inputs!$F$7*$D2391))*(ic*Inputs!$C$7+flat_fee-cost_acc-cost_wd*Inputs!$E$7*$E2391-cost_fx*Inputs!$D$7)+12*Inputs!$B$8*(1-MIN(1,Inputs!$F$8*$D2391))*(ic*Inputs!$C$8+flat_fee-cost_acc-cost_wd*Inputs!$E$8*$E2391-cost_fx*Inputs!$D$8)-fixed</f>
        <v>-94119.63081496</v>
      </c>
    </row>
    <row r="2392" customFormat="false" ht="15" hidden="false" customHeight="false" outlineLevel="0" collapsed="false">
      <c r="A2392" s="0" t="n">
        <v>2327</v>
      </c>
      <c r="B2392" s="0" t="n">
        <v>0.09143</v>
      </c>
      <c r="C2392" s="0" t="n">
        <v>0.733976</v>
      </c>
      <c r="D2392" s="0" t="n">
        <v>1.047414</v>
      </c>
      <c r="E2392" s="0" t="n">
        <v>1.166832</v>
      </c>
      <c r="F2392" s="0" t="n">
        <v>0.078852</v>
      </c>
      <c r="G2392" s="0" t="n">
        <f aca="false">12*Inputs!$B$6*(MIN(1,$H$50*$C2392)*(ic*Inputs!$C$6+pS+fee_fx*Inputs!$D$6-cost_acc-cost_wd*Inputs!$E$6*$E2392-cost_fx*Inputs!$D$6-$F2392)+(1-MIN(1,$H$50*$C2392))*(1-MIN(1,Inputs!$G$6*$D2392)*churn_nonbuyers)*(ic*Inputs!$C$6+fee_wd*Inputs!$E$6*(1-$B2392)+fee_fx*Inputs!$D$6-cost_acc-cost_wd*Inputs!$E$6*(1-$B2392)-cost_fx*Inputs!$D$6))</f>
        <v>217871.382632612</v>
      </c>
      <c r="H2392" s="0" t="n">
        <f aca="false">12*Inputs!$B$7*(MIN(1,$H$51*$C2392)*(ic*Inputs!$C$7+pE+fee_fx*Inputs!$D$7-cost_acc-cost_wd*Inputs!$E$7*$E2392-cost_fx*Inputs!$D$7-$F2392)+(1-MIN(1,$H$51*$C2392))*(1-MIN(1,Inputs!$G$7*$D2392)*churn_nonbuyers)*(ic*Inputs!$C$7+fee_wd*Inputs!$E$7*(1-$B2392)+fee_fx*Inputs!$D$7-cost_acc-cost_wd*Inputs!$E$7*(1-$B2392)-cost_fx*Inputs!$D$7))</f>
        <v>409656.143807887</v>
      </c>
      <c r="I2392" s="0" t="n">
        <f aca="false">12*Inputs!$B$8*(MIN(1,$H$52*$C2392)*(ic*Inputs!$C$8+pT-cost_acc-cost_wd*Inputs!$E$8-cost_fx*Inputs!$D$8-cost_ins)+(1-MIN(1,$H$52*$C2392))*(1-MIN(1,Inputs!$G$8*$D2392)*churn_nonbuyers)*(ic*Inputs!$C$8+fee_wd*Inputs!$E$8*(1-$B2392)+fee_fx*Inputs!$D$8-cost_acc-cost_wd*Inputs!$E$8*(1-$B2392)-cost_fx*Inputs!$D$8))</f>
        <v>147571.997981293</v>
      </c>
      <c r="J2392" s="0" t="n">
        <f aca="false">G2392+H2392+I2392-fixed</f>
        <v>75099.5244217919</v>
      </c>
      <c r="K2392" s="0" t="n">
        <f aca="false">12*Inputs!$B$6*(1-MIN(1,Inputs!$G$6*$D2392)*churn_nonbuyers)*(ic*Inputs!$C$6+fee_wd*Inputs!$E$6*(1-$B2392)+fee_fx*Inputs!$D$6-cost_acc-cost_wd*Inputs!$E$6*(1-$B2392)-cost_fx*Inputs!$D$6)</f>
        <v>178565.655326544</v>
      </c>
      <c r="L2392" s="0" t="n">
        <f aca="false">12*Inputs!$B$7*(1-MIN(1,Inputs!$G$7*$D2392)*churn_nonbuyers)*(ic*Inputs!$C$7+fee_wd*Inputs!$E$7*(1-$B2392)+fee_fx*Inputs!$D$7-cost_acc-cost_wd*Inputs!$E$7*(1-$B2392)-cost_fx*Inputs!$D$7)</f>
        <v>377778.265323926</v>
      </c>
      <c r="M2392" s="0" t="n">
        <f aca="false">12*Inputs!$B$8*(1-MIN(1,Inputs!$G$8*$D2392)*churn_nonbuyers)*(ic*Inputs!$C$8+fee_wd*Inputs!$E$8*(1-$B2392)+fee_fx*Inputs!$D$8-cost_acc-cost_wd*Inputs!$E$8*(1-$B2392)-cost_fx*Inputs!$D$8)</f>
        <v>85915.915363872</v>
      </c>
      <c r="N2392" s="0" t="n">
        <f aca="false">K2392+L2392+I2392-fixed</f>
        <v>3915.91863176308</v>
      </c>
      <c r="O2392" s="0" t="n">
        <f aca="false">K2392+L2392+M2392-fixed</f>
        <v>-57740.1639856575</v>
      </c>
      <c r="P2392" s="0" t="n">
        <f aca="false">12*Inputs!$B$6*(1-MIN(1,Inputs!$F$6*$D2392))*(ic*Inputs!$C$6+flat_fee-cost_acc-cost_wd*Inputs!$E$6*$E2392-cost_fx*Inputs!$D$6)+12*Inputs!$B$7*(1-MIN(1,Inputs!$F$7*$D2392))*(ic*Inputs!$C$7+flat_fee-cost_acc-cost_wd*Inputs!$E$7*$E2392-cost_fx*Inputs!$D$7)+12*Inputs!$B$8*(1-MIN(1,Inputs!$F$8*$D2392))*(ic*Inputs!$C$8+flat_fee-cost_acc-cost_wd*Inputs!$E$8*$E2392-cost_fx*Inputs!$D$8)-fixed</f>
        <v>-26439.0648044801</v>
      </c>
    </row>
    <row r="2393" customFormat="false" ht="15" hidden="false" customHeight="false" outlineLevel="0" collapsed="false">
      <c r="A2393" s="0" t="n">
        <v>2328</v>
      </c>
      <c r="B2393" s="0" t="n">
        <v>0.238231</v>
      </c>
      <c r="C2393" s="0" t="n">
        <v>0.967033</v>
      </c>
      <c r="D2393" s="0" t="n">
        <v>1.09302</v>
      </c>
      <c r="E2393" s="0" t="n">
        <v>1.482822</v>
      </c>
      <c r="F2393" s="0" t="n">
        <v>0.046892</v>
      </c>
      <c r="G2393" s="0" t="n">
        <f aca="false">12*Inputs!$B$6*(MIN(1,$H$50*$C2393)*(ic*Inputs!$C$6+pS+fee_fx*Inputs!$D$6-cost_acc-cost_wd*Inputs!$E$6*$E2393-cost_fx*Inputs!$D$6-$F2393)+(1-MIN(1,$H$50*$C2393))*(1-MIN(1,Inputs!$G$6*$D2393)*churn_nonbuyers)*(ic*Inputs!$C$6+fee_wd*Inputs!$E$6*(1-$B2393)+fee_fx*Inputs!$D$6-cost_acc-cost_wd*Inputs!$E$6*(1-$B2393)-cost_fx*Inputs!$D$6))</f>
        <v>205189.205454371</v>
      </c>
      <c r="H2393" s="0" t="n">
        <f aca="false">12*Inputs!$B$7*(MIN(1,$H$51*$C2393)*(ic*Inputs!$C$7+pE+fee_fx*Inputs!$D$7-cost_acc-cost_wd*Inputs!$E$7*$E2393-cost_fx*Inputs!$D$7-$F2393)+(1-MIN(1,$H$51*$C2393))*(1-MIN(1,Inputs!$G$7*$D2393)*churn_nonbuyers)*(ic*Inputs!$C$7+fee_wd*Inputs!$E$7*(1-$B2393)+fee_fx*Inputs!$D$7-cost_acc-cost_wd*Inputs!$E$7*(1-$B2393)-cost_fx*Inputs!$D$7))</f>
        <v>373491.90587734</v>
      </c>
      <c r="I2393" s="0" t="n">
        <f aca="false">12*Inputs!$B$8*(MIN(1,$H$52*$C2393)*(ic*Inputs!$C$8+pT-cost_acc-cost_wd*Inputs!$E$8-cost_fx*Inputs!$D$8-cost_ins)+(1-MIN(1,$H$52*$C2393))*(1-MIN(1,Inputs!$G$8*$D2393)*churn_nonbuyers)*(ic*Inputs!$C$8+fee_wd*Inputs!$E$8*(1-$B2393)+fee_fx*Inputs!$D$8-cost_acc-cost_wd*Inputs!$E$8*(1-$B2393)-cost_fx*Inputs!$D$8))</f>
        <v>163293.507886606</v>
      </c>
      <c r="J2393" s="0" t="n">
        <f aca="false">G2393+H2393+I2393-fixed</f>
        <v>41974.619218317</v>
      </c>
      <c r="K2393" s="0" t="n">
        <f aca="false">12*Inputs!$B$6*(1-MIN(1,Inputs!$G$6*$D2393)*churn_nonbuyers)*(ic*Inputs!$C$6+fee_wd*Inputs!$E$6*(1-$B2393)+fee_fx*Inputs!$D$6-cost_acc-cost_wd*Inputs!$E$6*(1-$B2393)-cost_fx*Inputs!$D$6)</f>
        <v>158151.911382864</v>
      </c>
      <c r="L2393" s="0" t="n">
        <f aca="false">12*Inputs!$B$7*(1-MIN(1,Inputs!$G$7*$D2393)*churn_nonbuyers)*(ic*Inputs!$C$7+fee_wd*Inputs!$E$7*(1-$B2393)+fee_fx*Inputs!$D$7-cost_acc-cost_wd*Inputs!$E$7*(1-$B2393)-cost_fx*Inputs!$D$7)</f>
        <v>356798.456269718</v>
      </c>
      <c r="M2393" s="0" t="n">
        <f aca="false">12*Inputs!$B$8*(1-MIN(1,Inputs!$G$8*$D2393)*churn_nonbuyers)*(ic*Inputs!$C$8+fee_wd*Inputs!$E$8*(1-$B2393)+fee_fx*Inputs!$D$8-cost_acc-cost_wd*Inputs!$E$8*(1-$B2393)-cost_fx*Inputs!$D$8)</f>
        <v>73980.848320032</v>
      </c>
      <c r="N2393" s="0" t="n">
        <f aca="false">K2393+L2393+I2393-fixed</f>
        <v>-21756.1244608115</v>
      </c>
      <c r="O2393" s="0" t="n">
        <f aca="false">K2393+L2393+M2393-fixed</f>
        <v>-111068.784027386</v>
      </c>
      <c r="P2393" s="0" t="n">
        <f aca="false">12*Inputs!$B$6*(1-MIN(1,Inputs!$F$6*$D2393))*(ic*Inputs!$C$6+flat_fee-cost_acc-cost_wd*Inputs!$E$6*$E2393-cost_fx*Inputs!$D$6)+12*Inputs!$B$7*(1-MIN(1,Inputs!$F$7*$D2393))*(ic*Inputs!$C$7+flat_fee-cost_acc-cost_wd*Inputs!$E$7*$E2393-cost_fx*Inputs!$D$7)+12*Inputs!$B$8*(1-MIN(1,Inputs!$F$8*$D2393))*(ic*Inputs!$C$8+flat_fee-cost_acc-cost_wd*Inputs!$E$8*$E2393-cost_fx*Inputs!$D$8)-fixed</f>
        <v>-179784.7819744</v>
      </c>
    </row>
    <row r="2394" customFormat="false" ht="15" hidden="false" customHeight="false" outlineLevel="0" collapsed="false">
      <c r="A2394" s="0" t="n">
        <v>2329</v>
      </c>
      <c r="B2394" s="0" t="n">
        <v>0.396713</v>
      </c>
      <c r="C2394" s="0" t="n">
        <v>0.947945</v>
      </c>
      <c r="D2394" s="0" t="n">
        <v>1.370814</v>
      </c>
      <c r="E2394" s="0" t="n">
        <v>1.029525</v>
      </c>
      <c r="F2394" s="0" t="n">
        <v>0.224392</v>
      </c>
      <c r="G2394" s="0" t="n">
        <f aca="false">12*Inputs!$B$6*(MIN(1,$H$50*$C2394)*(ic*Inputs!$C$6+pS+fee_fx*Inputs!$D$6-cost_acc-cost_wd*Inputs!$E$6*$E2394-cost_fx*Inputs!$D$6-$F2394)+(1-MIN(1,$H$50*$C2394))*(1-MIN(1,Inputs!$G$6*$D2394)*churn_nonbuyers)*(ic*Inputs!$C$6+fee_wd*Inputs!$E$6*(1-$B2394)+fee_fx*Inputs!$D$6-cost_acc-cost_wd*Inputs!$E$6*(1-$B2394)-cost_fx*Inputs!$D$6))</f>
        <v>188491.719941504</v>
      </c>
      <c r="H2394" s="0" t="n">
        <f aca="false">12*Inputs!$B$7*(MIN(1,$H$51*$C2394)*(ic*Inputs!$C$7+pE+fee_fx*Inputs!$D$7-cost_acc-cost_wd*Inputs!$E$7*$E2394-cost_fx*Inputs!$D$7-$F2394)+(1-MIN(1,$H$51*$C2394))*(1-MIN(1,Inputs!$G$7*$D2394)*churn_nonbuyers)*(ic*Inputs!$C$7+fee_wd*Inputs!$E$7*(1-$B2394)+fee_fx*Inputs!$D$7-cost_acc-cost_wd*Inputs!$E$7*(1-$B2394)-cost_fx*Inputs!$D$7))</f>
        <v>397478.14614822</v>
      </c>
      <c r="I2394" s="0" t="n">
        <f aca="false">12*Inputs!$B$8*(MIN(1,$H$52*$C2394)*(ic*Inputs!$C$8+pT-cost_acc-cost_wd*Inputs!$E$8-cost_fx*Inputs!$D$8-cost_ins)+(1-MIN(1,$H$52*$C2394))*(1-MIN(1,Inputs!$G$8*$D2394)*churn_nonbuyers)*(ic*Inputs!$C$8+fee_wd*Inputs!$E$8*(1-$B2394)+fee_fx*Inputs!$D$8-cost_acc-cost_wd*Inputs!$E$8*(1-$B2394)-cost_fx*Inputs!$D$8))</f>
        <v>140821.349331551</v>
      </c>
      <c r="J2394" s="0" t="n">
        <f aca="false">G2394+H2394+I2394-fixed</f>
        <v>26791.2154212744</v>
      </c>
      <c r="K2394" s="0" t="n">
        <f aca="false">12*Inputs!$B$6*(1-MIN(1,Inputs!$G$6*$D2394)*churn_nonbuyers)*(ic*Inputs!$C$6+fee_wd*Inputs!$E$6*(1-$B2394)+fee_fx*Inputs!$D$6-cost_acc-cost_wd*Inputs!$E$6*(1-$B2394)-cost_fx*Inputs!$D$6)</f>
        <v>134571.02496755</v>
      </c>
      <c r="L2394" s="0" t="n">
        <f aca="false">12*Inputs!$B$7*(1-MIN(1,Inputs!$G$7*$D2394)*churn_nonbuyers)*(ic*Inputs!$C$7+fee_wd*Inputs!$E$7*(1-$B2394)+fee_fx*Inputs!$D$7-cost_acc-cost_wd*Inputs!$E$7*(1-$B2394)-cost_fx*Inputs!$D$7)</f>
        <v>331841.26310853</v>
      </c>
      <c r="M2394" s="0" t="n">
        <f aca="false">12*Inputs!$B$8*(1-MIN(1,Inputs!$G$8*$D2394)*churn_nonbuyers)*(ic*Inputs!$C$8+fee_wd*Inputs!$E$8*(1-$B2394)+fee_fx*Inputs!$D$8-cost_acc-cost_wd*Inputs!$E$8*(1-$B2394)-cost_fx*Inputs!$D$8)</f>
        <v>12426.5363552352</v>
      </c>
      <c r="N2394" s="0" t="n">
        <f aca="false">K2394+L2394+I2394-fixed</f>
        <v>-92766.3625923685</v>
      </c>
      <c r="O2394" s="0" t="n">
        <f aca="false">K2394+L2394+M2394-fixed</f>
        <v>-221161.175568684</v>
      </c>
      <c r="P2394" s="0" t="n">
        <f aca="false">12*Inputs!$B$6*(1-MIN(1,Inputs!$F$6*$D2394))*(ic*Inputs!$C$6+flat_fee-cost_acc-cost_wd*Inputs!$E$6*$E2394-cost_fx*Inputs!$D$6)+12*Inputs!$B$7*(1-MIN(1,Inputs!$F$7*$D2394))*(ic*Inputs!$C$7+flat_fee-cost_acc-cost_wd*Inputs!$E$7*$E2394-cost_fx*Inputs!$D$7)+12*Inputs!$B$8*(1-MIN(1,Inputs!$F$8*$D2394))*(ic*Inputs!$C$8+flat_fee-cost_acc-cost_wd*Inputs!$E$8*$E2394-cost_fx*Inputs!$D$8)-fixed</f>
        <v>-148767.609388</v>
      </c>
    </row>
    <row r="2395" customFormat="false" ht="15" hidden="false" customHeight="false" outlineLevel="0" collapsed="false">
      <c r="A2395" s="0" t="n">
        <v>2330</v>
      </c>
      <c r="B2395" s="0" t="n">
        <v>0.299419</v>
      </c>
      <c r="C2395" s="0" t="n">
        <v>0.669501</v>
      </c>
      <c r="D2395" s="0" t="n">
        <v>1.418445</v>
      </c>
      <c r="E2395" s="0" t="n">
        <v>1.271365</v>
      </c>
      <c r="F2395" s="0" t="n">
        <v>0.266948</v>
      </c>
      <c r="G2395" s="0" t="n">
        <f aca="false">12*Inputs!$B$6*(MIN(1,$H$50*$C2395)*(ic*Inputs!$C$6+pS+fee_fx*Inputs!$D$6-cost_acc-cost_wd*Inputs!$E$6*$E2395-cost_fx*Inputs!$D$6-$F2395)+(1-MIN(1,$H$50*$C2395))*(1-MIN(1,Inputs!$G$6*$D2395)*churn_nonbuyers)*(ic*Inputs!$C$6+fee_wd*Inputs!$E$6*(1-$B2395)+fee_fx*Inputs!$D$6-cost_acc-cost_wd*Inputs!$E$6*(1-$B2395)-cost_fx*Inputs!$D$6))</f>
        <v>180260.340045948</v>
      </c>
      <c r="H2395" s="0" t="n">
        <f aca="false">12*Inputs!$B$7*(MIN(1,$H$51*$C2395)*(ic*Inputs!$C$7+pE+fee_fx*Inputs!$D$7-cost_acc-cost_wd*Inputs!$E$7*$E2395-cost_fx*Inputs!$D$7-$F2395)+(1-MIN(1,$H$51*$C2395))*(1-MIN(1,Inputs!$G$7*$D2395)*churn_nonbuyers)*(ic*Inputs!$C$7+fee_wd*Inputs!$E$7*(1-$B2395)+fee_fx*Inputs!$D$7-cost_acc-cost_wd*Inputs!$E$7*(1-$B2395)-cost_fx*Inputs!$D$7))</f>
        <v>367364.716493848</v>
      </c>
      <c r="I2395" s="0" t="n">
        <f aca="false">12*Inputs!$B$8*(MIN(1,$H$52*$C2395)*(ic*Inputs!$C$8+pT-cost_acc-cost_wd*Inputs!$E$8-cost_fx*Inputs!$D$8-cost_ins)+(1-MIN(1,$H$52*$C2395))*(1-MIN(1,Inputs!$G$8*$D2395)*churn_nonbuyers)*(ic*Inputs!$C$8+fee_wd*Inputs!$E$8*(1-$B2395)+fee_fx*Inputs!$D$8-cost_acc-cost_wd*Inputs!$E$8*(1-$B2395)-cost_fx*Inputs!$D$8))</f>
        <v>97679.7956713734</v>
      </c>
      <c r="J2395" s="0" t="n">
        <f aca="false">G2395+H2395+I2395-fixed</f>
        <v>-54695.1477888303</v>
      </c>
      <c r="K2395" s="0" t="n">
        <f aca="false">12*Inputs!$B$6*(1-MIN(1,Inputs!$G$6*$D2395)*churn_nonbuyers)*(ic*Inputs!$C$6+fee_wd*Inputs!$E$6*(1-$B2395)+fee_fx*Inputs!$D$6-cost_acc-cost_wd*Inputs!$E$6*(1-$B2395)-cost_fx*Inputs!$D$6)</f>
        <v>147243.645960876</v>
      </c>
      <c r="L2395" s="0" t="n">
        <f aca="false">12*Inputs!$B$7*(1-MIN(1,Inputs!$G$7*$D2395)*churn_nonbuyers)*(ic*Inputs!$C$7+fee_wd*Inputs!$E$7*(1-$B2395)+fee_fx*Inputs!$D$7-cost_acc-cost_wd*Inputs!$E$7*(1-$B2395)-cost_fx*Inputs!$D$7)</f>
        <v>344760.897816526</v>
      </c>
      <c r="M2395" s="0" t="n">
        <f aca="false">12*Inputs!$B$8*(1-MIN(1,Inputs!$G$8*$D2395)*churn_nonbuyers)*(ic*Inputs!$C$8+fee_wd*Inputs!$E$8*(1-$B2395)+fee_fx*Inputs!$D$8-cost_acc-cost_wd*Inputs!$E$8*(1-$B2395)-cost_fx*Inputs!$D$8)</f>
        <v>2211.80968408802</v>
      </c>
      <c r="N2395" s="0" t="n">
        <f aca="false">K2395+L2395+I2395-fixed</f>
        <v>-110315.660551225</v>
      </c>
      <c r="O2395" s="0" t="n">
        <f aca="false">K2395+L2395+M2395-fixed</f>
        <v>-205783.646538511</v>
      </c>
      <c r="P2395" s="0" t="n">
        <f aca="false">12*Inputs!$B$6*(1-MIN(1,Inputs!$F$6*$D2395))*(ic*Inputs!$C$6+flat_fee-cost_acc-cost_wd*Inputs!$E$6*$E2395-cost_fx*Inputs!$D$6)+12*Inputs!$B$7*(1-MIN(1,Inputs!$F$7*$D2395))*(ic*Inputs!$C$7+flat_fee-cost_acc-cost_wd*Inputs!$E$7*$E2395-cost_fx*Inputs!$D$7)+12*Inputs!$B$8*(1-MIN(1,Inputs!$F$8*$D2395))*(ic*Inputs!$C$8+flat_fee-cost_acc-cost_wd*Inputs!$E$8*$E2395-cost_fx*Inputs!$D$8)-fixed</f>
        <v>-255478.213378</v>
      </c>
    </row>
    <row r="2396" customFormat="false" ht="15" hidden="false" customHeight="false" outlineLevel="0" collapsed="false">
      <c r="A2396" s="0" t="n">
        <v>2331</v>
      </c>
      <c r="B2396" s="0" t="n">
        <v>0.402529</v>
      </c>
      <c r="C2396" s="0" t="n">
        <v>0.732951</v>
      </c>
      <c r="D2396" s="0" t="n">
        <v>1.39635</v>
      </c>
      <c r="E2396" s="0" t="n">
        <v>1.222483</v>
      </c>
      <c r="F2396" s="0" t="n">
        <v>0.048078</v>
      </c>
      <c r="G2396" s="0" t="n">
        <f aca="false">12*Inputs!$B$6*(MIN(1,$H$50*$C2396)*(ic*Inputs!$C$6+pS+fee_fx*Inputs!$D$6-cost_acc-cost_wd*Inputs!$E$6*$E2396-cost_fx*Inputs!$D$6-$F2396)+(1-MIN(1,$H$50*$C2396))*(1-MIN(1,Inputs!$G$6*$D2396)*churn_nonbuyers)*(ic*Inputs!$C$6+fee_wd*Inputs!$E$6*(1-$B2396)+fee_fx*Inputs!$D$6-cost_acc-cost_wd*Inputs!$E$6*(1-$B2396)-cost_fx*Inputs!$D$6))</f>
        <v>175074.432171157</v>
      </c>
      <c r="H2396" s="0" t="n">
        <f aca="false">12*Inputs!$B$7*(MIN(1,$H$51*$C2396)*(ic*Inputs!$C$7+pE+fee_fx*Inputs!$D$7-cost_acc-cost_wd*Inputs!$E$7*$E2396-cost_fx*Inputs!$D$7-$F2396)+(1-MIN(1,$H$51*$C2396))*(1-MIN(1,Inputs!$G$7*$D2396)*churn_nonbuyers)*(ic*Inputs!$C$7+fee_wd*Inputs!$E$7*(1-$B2396)+fee_fx*Inputs!$D$7-cost_acc-cost_wd*Inputs!$E$7*(1-$B2396)-cost_fx*Inputs!$D$7))</f>
        <v>372988.164935921</v>
      </c>
      <c r="I2396" s="0" t="n">
        <f aca="false">12*Inputs!$B$8*(MIN(1,$H$52*$C2396)*(ic*Inputs!$C$8+pT-cost_acc-cost_wd*Inputs!$E$8-cost_fx*Inputs!$D$8-cost_ins)+(1-MIN(1,$H$52*$C2396))*(1-MIN(1,Inputs!$G$8*$D2396)*churn_nonbuyers)*(ic*Inputs!$C$8+fee_wd*Inputs!$E$8*(1-$B2396)+fee_fx*Inputs!$D$8-cost_acc-cost_wd*Inputs!$E$8*(1-$B2396)-cost_fx*Inputs!$D$8))</f>
        <v>109023.072843094</v>
      </c>
      <c r="J2396" s="0" t="n">
        <f aca="false">G2396+H2396+I2396-fixed</f>
        <v>-42914.3300498275</v>
      </c>
      <c r="K2396" s="0" t="n">
        <f aca="false">12*Inputs!$B$6*(1-MIN(1,Inputs!$G$6*$D2396)*churn_nonbuyers)*(ic*Inputs!$C$6+fee_wd*Inputs!$E$6*(1-$B2396)+fee_fx*Inputs!$D$6-cost_acc-cost_wd*Inputs!$E$6*(1-$B2396)-cost_fx*Inputs!$D$6)</f>
        <v>133607.52985788</v>
      </c>
      <c r="L2396" s="0" t="n">
        <f aca="false">12*Inputs!$B$7*(1-MIN(1,Inputs!$G$7*$D2396)*churn_nonbuyers)*(ic*Inputs!$C$7+fee_wd*Inputs!$E$7*(1-$B2396)+fee_fx*Inputs!$D$7-cost_acc-cost_wd*Inputs!$E$7*(1-$B2396)-cost_fx*Inputs!$D$7)</f>
        <v>330773.722714728</v>
      </c>
      <c r="M2396" s="0" t="n">
        <f aca="false">12*Inputs!$B$8*(1-MIN(1,Inputs!$G$8*$D2396)*churn_nonbuyers)*(ic*Inputs!$C$8+fee_wd*Inputs!$E$8*(1-$B2396)+fee_fx*Inputs!$D$8-cost_acc-cost_wd*Inputs!$E$8*(1-$B2396)-cost_fx*Inputs!$D$8)</f>
        <v>6926.15800344003</v>
      </c>
      <c r="N2396" s="0" t="n">
        <f aca="false">K2396+L2396+I2396-fixed</f>
        <v>-126595.674584298</v>
      </c>
      <c r="O2396" s="0" t="n">
        <f aca="false">K2396+L2396+M2396-fixed</f>
        <v>-228692.589423952</v>
      </c>
      <c r="P2396" s="0" t="n">
        <f aca="false">12*Inputs!$B$6*(1-MIN(1,Inputs!$F$6*$D2396))*(ic*Inputs!$C$6+flat_fee-cost_acc-cost_wd*Inputs!$E$6*$E2396-cost_fx*Inputs!$D$6)+12*Inputs!$B$7*(1-MIN(1,Inputs!$F$7*$D2396))*(ic*Inputs!$C$7+flat_fee-cost_acc-cost_wd*Inputs!$E$7*$E2396-cost_fx*Inputs!$D$7)+12*Inputs!$B$8*(1-MIN(1,Inputs!$F$8*$D2396))*(ic*Inputs!$C$8+flat_fee-cost_acc-cost_wd*Inputs!$E$8*$E2396-cost_fx*Inputs!$D$8)-fixed</f>
        <v>-227990.045908</v>
      </c>
    </row>
    <row r="2397" customFormat="false" ht="15" hidden="false" customHeight="false" outlineLevel="0" collapsed="false">
      <c r="A2397" s="0" t="n">
        <v>2332</v>
      </c>
      <c r="B2397" s="0" t="n">
        <v>0.380274</v>
      </c>
      <c r="C2397" s="0" t="n">
        <v>1.119255</v>
      </c>
      <c r="D2397" s="0" t="n">
        <v>0.99043</v>
      </c>
      <c r="E2397" s="0" t="n">
        <v>1.227818</v>
      </c>
      <c r="F2397" s="0" t="n">
        <v>0.025632</v>
      </c>
      <c r="G2397" s="0" t="n">
        <f aca="false">12*Inputs!$B$6*(MIN(1,$H$50*$C2397)*(ic*Inputs!$C$6+pS+fee_fx*Inputs!$D$6-cost_acc-cost_wd*Inputs!$E$6*$E2397-cost_fx*Inputs!$D$6-$F2397)+(1-MIN(1,$H$50*$C2397))*(1-MIN(1,Inputs!$G$6*$D2397)*churn_nonbuyers)*(ic*Inputs!$C$6+fee_wd*Inputs!$E$6*(1-$B2397)+fee_fx*Inputs!$D$6-cost_acc-cost_wd*Inputs!$E$6*(1-$B2397)-cost_fx*Inputs!$D$6))</f>
        <v>202798.415758125</v>
      </c>
      <c r="H2397" s="0" t="n">
        <f aca="false">12*Inputs!$B$7*(MIN(1,$H$51*$C2397)*(ic*Inputs!$C$7+pE+fee_fx*Inputs!$D$7-cost_acc-cost_wd*Inputs!$E$7*$E2397-cost_fx*Inputs!$D$7-$F2397)+(1-MIN(1,$H$51*$C2397))*(1-MIN(1,Inputs!$G$7*$D2397)*churn_nonbuyers)*(ic*Inputs!$C$7+fee_wd*Inputs!$E$7*(1-$B2397)+fee_fx*Inputs!$D$7-cost_acc-cost_wd*Inputs!$E$7*(1-$B2397)-cost_fx*Inputs!$D$7))</f>
        <v>400035.909969195</v>
      </c>
      <c r="I2397" s="0" t="n">
        <f aca="false">12*Inputs!$B$8*(MIN(1,$H$52*$C2397)*(ic*Inputs!$C$8+pT-cost_acc-cost_wd*Inputs!$E$8-cost_fx*Inputs!$D$8-cost_ins)+(1-MIN(1,$H$52*$C2397))*(1-MIN(1,Inputs!$G$8*$D2397)*churn_nonbuyers)*(ic*Inputs!$C$8+fee_wd*Inputs!$E$8*(1-$B2397)+fee_fx*Inputs!$D$8-cost_acc-cost_wd*Inputs!$E$8*(1-$B2397)-cost_fx*Inputs!$D$8))</f>
        <v>181796.978123272</v>
      </c>
      <c r="J2397" s="0" t="n">
        <f aca="false">G2397+H2397+I2397-fixed</f>
        <v>84631.3038505913</v>
      </c>
      <c r="K2397" s="0" t="n">
        <f aca="false">12*Inputs!$B$6*(1-MIN(1,Inputs!$G$6*$D2397)*churn_nonbuyers)*(ic*Inputs!$C$6+fee_wd*Inputs!$E$6*(1-$B2397)+fee_fx*Inputs!$D$6-cost_acc-cost_wd*Inputs!$E$6*(1-$B2397)-cost_fx*Inputs!$D$6)</f>
        <v>139568.780000304</v>
      </c>
      <c r="L2397" s="0" t="n">
        <f aca="false">12*Inputs!$B$7*(1-MIN(1,Inputs!$G$7*$D2397)*churn_nonbuyers)*(ic*Inputs!$C$7+fee_wd*Inputs!$E$7*(1-$B2397)+fee_fx*Inputs!$D$7-cost_acc-cost_wd*Inputs!$E$7*(1-$B2397)-cost_fx*Inputs!$D$7)</f>
        <v>338087.364960182</v>
      </c>
      <c r="M2397" s="0" t="n">
        <f aca="false">12*Inputs!$B$8*(1-MIN(1,Inputs!$G$8*$D2397)*churn_nonbuyers)*(ic*Inputs!$C$8+fee_wd*Inputs!$E$8*(1-$B2397)+fee_fx*Inputs!$D$8-cost_acc-cost_wd*Inputs!$E$8*(1-$B2397)-cost_fx*Inputs!$D$8)</f>
        <v>94508.330134752</v>
      </c>
      <c r="N2397" s="0" t="n">
        <f aca="false">K2397+L2397+I2397-fixed</f>
        <v>-40546.876916242</v>
      </c>
      <c r="O2397" s="0" t="n">
        <f aca="false">K2397+L2397+M2397-fixed</f>
        <v>-127835.524904762</v>
      </c>
      <c r="P2397" s="0" t="n">
        <f aca="false">12*Inputs!$B$6*(1-MIN(1,Inputs!$F$6*$D2397))*(ic*Inputs!$C$6+flat_fee-cost_acc-cost_wd*Inputs!$E$6*$E2397-cost_fx*Inputs!$D$6)+12*Inputs!$B$7*(1-MIN(1,Inputs!$F$7*$D2397))*(ic*Inputs!$C$7+flat_fee-cost_acc-cost_wd*Inputs!$E$7*$E2397-cost_fx*Inputs!$D$7)+12*Inputs!$B$8*(1-MIN(1,Inputs!$F$8*$D2397))*(ic*Inputs!$C$8+flat_fee-cost_acc-cost_wd*Inputs!$E$8*$E2397-cost_fx*Inputs!$D$8)-fixed</f>
        <v>-23071.8374224001</v>
      </c>
    </row>
    <row r="2398" customFormat="false" ht="15" hidden="false" customHeight="false" outlineLevel="0" collapsed="false">
      <c r="A2398" s="0" t="n">
        <v>2333</v>
      </c>
      <c r="B2398" s="0" t="n">
        <v>0.134409</v>
      </c>
      <c r="C2398" s="0" t="n">
        <v>0.696633</v>
      </c>
      <c r="D2398" s="0" t="n">
        <v>1.546399</v>
      </c>
      <c r="E2398" s="0" t="n">
        <v>1.251552</v>
      </c>
      <c r="F2398" s="0" t="n">
        <v>0.244081</v>
      </c>
      <c r="G2398" s="0" t="n">
        <f aca="false">12*Inputs!$B$6*(MIN(1,$H$50*$C2398)*(ic*Inputs!$C$6+pS+fee_fx*Inputs!$D$6-cost_acc-cost_wd*Inputs!$E$6*$E2398-cost_fx*Inputs!$D$6-$F2398)+(1-MIN(1,$H$50*$C2398))*(1-MIN(1,Inputs!$G$6*$D2398)*churn_nonbuyers)*(ic*Inputs!$C$6+fee_wd*Inputs!$E$6*(1-$B2398)+fee_fx*Inputs!$D$6-cost_acc-cost_wd*Inputs!$E$6*(1-$B2398)-cost_fx*Inputs!$D$6))</f>
        <v>202028.329621547</v>
      </c>
      <c r="H2398" s="0" t="n">
        <f aca="false">12*Inputs!$B$7*(MIN(1,$H$51*$C2398)*(ic*Inputs!$C$7+pE+fee_fx*Inputs!$D$7-cost_acc-cost_wd*Inputs!$E$7*$E2398-cost_fx*Inputs!$D$7-$F2398)+(1-MIN(1,$H$51*$C2398))*(1-MIN(1,Inputs!$G$7*$D2398)*churn_nonbuyers)*(ic*Inputs!$C$7+fee_wd*Inputs!$E$7*(1-$B2398)+fee_fx*Inputs!$D$7-cost_acc-cost_wd*Inputs!$E$7*(1-$B2398)-cost_fx*Inputs!$D$7))</f>
        <v>386136.356250857</v>
      </c>
      <c r="I2398" s="0" t="n">
        <f aca="false">12*Inputs!$B$8*(MIN(1,$H$52*$C2398)*(ic*Inputs!$C$8+pT-cost_acc-cost_wd*Inputs!$E$8-cost_fx*Inputs!$D$8-cost_ins)+(1-MIN(1,$H$52*$C2398))*(1-MIN(1,Inputs!$G$8*$D2398)*churn_nonbuyers)*(ic*Inputs!$C$8+fee_wd*Inputs!$E$8*(1-$B2398)+fee_fx*Inputs!$D$8-cost_acc-cost_wd*Inputs!$E$8*(1-$B2398)-cost_fx*Inputs!$D$8))</f>
        <v>100415.467152</v>
      </c>
      <c r="J2398" s="0" t="n">
        <f aca="false">G2398+H2398+I2398-fixed</f>
        <v>-11419.8469755962</v>
      </c>
      <c r="K2398" s="0" t="n">
        <f aca="false">12*Inputs!$B$6*(1-MIN(1,Inputs!$G$6*$D2398)*churn_nonbuyers)*(ic*Inputs!$C$6+fee_wd*Inputs!$E$6*(1-$B2398)+fee_fx*Inputs!$D$6-cost_acc-cost_wd*Inputs!$E$6*(1-$B2398)-cost_fx*Inputs!$D$6)</f>
        <v>168153.921670975</v>
      </c>
      <c r="L2398" s="0" t="n">
        <f aca="false">12*Inputs!$B$7*(1-MIN(1,Inputs!$G$7*$D2398)*churn_nonbuyers)*(ic*Inputs!$C$7+fee_wd*Inputs!$E$7*(1-$B2398)+fee_fx*Inputs!$D$7-cost_acc-cost_wd*Inputs!$E$7*(1-$B2398)-cost_fx*Inputs!$D$7)</f>
        <v>366037.773450585</v>
      </c>
      <c r="M2398" s="0" t="n">
        <f aca="false">12*Inputs!$B$8*(1-MIN(1,Inputs!$G$8*$D2398)*churn_nonbuyers)*(ic*Inputs!$C$8+fee_wd*Inputs!$E$8*(1-$B2398)+fee_fx*Inputs!$D$8-cost_acc-cost_wd*Inputs!$E$8*(1-$B2398)-cost_fx*Inputs!$D$8)</f>
        <v>0</v>
      </c>
      <c r="N2398" s="0" t="n">
        <f aca="false">K2398+L2398+I2398-fixed</f>
        <v>-65392.8377264398</v>
      </c>
      <c r="O2398" s="0" t="n">
        <f aca="false">K2398+L2398+M2398-fixed</f>
        <v>-165808.30487844</v>
      </c>
      <c r="P2398" s="0" t="n">
        <f aca="false">12*Inputs!$B$6*(1-MIN(1,Inputs!$F$6*$D2398))*(ic*Inputs!$C$6+flat_fee-cost_acc-cost_wd*Inputs!$E$6*$E2398-cost_fx*Inputs!$D$6)+12*Inputs!$B$7*(1-MIN(1,Inputs!$F$7*$D2398))*(ic*Inputs!$C$7+flat_fee-cost_acc-cost_wd*Inputs!$E$7*$E2398-cost_fx*Inputs!$D$7)+12*Inputs!$B$8*(1-MIN(1,Inputs!$F$8*$D2398))*(ic*Inputs!$C$8+flat_fee-cost_acc-cost_wd*Inputs!$E$8*$E2398-cost_fx*Inputs!$D$8)-fixed</f>
        <v>-313340.69657248</v>
      </c>
    </row>
    <row r="2399" customFormat="false" ht="15" hidden="false" customHeight="false" outlineLevel="0" collapsed="false">
      <c r="A2399" s="0" t="n">
        <v>2334</v>
      </c>
      <c r="B2399" s="0" t="n">
        <v>0.450972</v>
      </c>
      <c r="C2399" s="0" t="n">
        <v>0.797115</v>
      </c>
      <c r="D2399" s="0" t="n">
        <v>0.978226</v>
      </c>
      <c r="E2399" s="0" t="n">
        <v>1.346327</v>
      </c>
      <c r="F2399" s="0" t="n">
        <v>0.049735</v>
      </c>
      <c r="G2399" s="0" t="n">
        <f aca="false">12*Inputs!$B$6*(MIN(1,$H$50*$C2399)*(ic*Inputs!$C$6+pS+fee_fx*Inputs!$D$6-cost_acc-cost_wd*Inputs!$E$6*$E2399-cost_fx*Inputs!$D$6-$F2399)+(1-MIN(1,$H$50*$C2399))*(1-MIN(1,Inputs!$G$6*$D2399)*churn_nonbuyers)*(ic*Inputs!$C$6+fee_wd*Inputs!$E$6*(1-$B2399)+fee_fx*Inputs!$D$6-cost_acc-cost_wd*Inputs!$E$6*(1-$B2399)-cost_fx*Inputs!$D$6))</f>
        <v>172999.509654536</v>
      </c>
      <c r="H2399" s="0" t="n">
        <f aca="false">12*Inputs!$B$7*(MIN(1,$H$51*$C2399)*(ic*Inputs!$C$7+pE+fee_fx*Inputs!$D$7-cost_acc-cost_wd*Inputs!$E$7*$E2399-cost_fx*Inputs!$D$7-$F2399)+(1-MIN(1,$H$51*$C2399))*(1-MIN(1,Inputs!$G$7*$D2399)*churn_nonbuyers)*(ic*Inputs!$C$7+fee_wd*Inputs!$E$7*(1-$B2399)+fee_fx*Inputs!$D$7-cost_acc-cost_wd*Inputs!$E$7*(1-$B2399)-cost_fx*Inputs!$D$7))</f>
        <v>363572.940270378</v>
      </c>
      <c r="I2399" s="0" t="n">
        <f aca="false">12*Inputs!$B$8*(MIN(1,$H$52*$C2399)*(ic*Inputs!$C$8+pT-cost_acc-cost_wd*Inputs!$E$8-cost_fx*Inputs!$D$8-cost_ins)+(1-MIN(1,$H$52*$C2399))*(1-MIN(1,Inputs!$G$8*$D2399)*churn_nonbuyers)*(ic*Inputs!$C$8+fee_wd*Inputs!$E$8*(1-$B2399)+fee_fx*Inputs!$D$8-cost_acc-cost_wd*Inputs!$E$8*(1-$B2399)-cost_fx*Inputs!$D$8))</f>
        <v>157364.59672597</v>
      </c>
      <c r="J2399" s="0" t="n">
        <f aca="false">G2399+H2399+I2399-fixed</f>
        <v>-6062.95334911603</v>
      </c>
      <c r="K2399" s="0" t="n">
        <f aca="false">12*Inputs!$B$6*(1-MIN(1,Inputs!$G$6*$D2399)*churn_nonbuyers)*(ic*Inputs!$C$6+fee_wd*Inputs!$E$6*(1-$B2399)+fee_fx*Inputs!$D$6-cost_acc-cost_wd*Inputs!$E$6*(1-$B2399)-cost_fx*Inputs!$D$6)</f>
        <v>129975.812176838</v>
      </c>
      <c r="L2399" s="0" t="n">
        <f aca="false">12*Inputs!$B$7*(1-MIN(1,Inputs!$G$7*$D2399)*churn_nonbuyers)*(ic*Inputs!$C$7+fee_wd*Inputs!$E$7*(1-$B2399)+fee_fx*Inputs!$D$7-cost_acc-cost_wd*Inputs!$E$7*(1-$B2399)-cost_fx*Inputs!$D$7)</f>
        <v>328333.189258103</v>
      </c>
      <c r="M2399" s="0" t="n">
        <f aca="false">12*Inputs!$B$8*(1-MIN(1,Inputs!$G$8*$D2399)*churn_nonbuyers)*(ic*Inputs!$C$8+fee_wd*Inputs!$E$8*(1-$B2399)+fee_fx*Inputs!$D$8-cost_acc-cost_wd*Inputs!$E$8*(1-$B2399)-cost_fx*Inputs!$D$8)</f>
        <v>96070.9927185792</v>
      </c>
      <c r="N2399" s="0" t="n">
        <f aca="false">K2399+L2399+I2399-fixed</f>
        <v>-84326.4018390885</v>
      </c>
      <c r="O2399" s="0" t="n">
        <f aca="false">K2399+L2399+M2399-fixed</f>
        <v>-145620.005846479</v>
      </c>
      <c r="P2399" s="0" t="n">
        <f aca="false">12*Inputs!$B$6*(1-MIN(1,Inputs!$F$6*$D2399))*(ic*Inputs!$C$6+flat_fee-cost_acc-cost_wd*Inputs!$E$6*$E2399-cost_fx*Inputs!$D$6)+12*Inputs!$B$7*(1-MIN(1,Inputs!$F$7*$D2399))*(ic*Inputs!$C$7+flat_fee-cost_acc-cost_wd*Inputs!$E$7*$E2399-cost_fx*Inputs!$D$7)+12*Inputs!$B$8*(1-MIN(1,Inputs!$F$8*$D2399))*(ic*Inputs!$C$8+flat_fee-cost_acc-cost_wd*Inputs!$E$8*$E2399-cost_fx*Inputs!$D$8)-fixed</f>
        <v>-68672.1175115201</v>
      </c>
    </row>
    <row r="2400" customFormat="false" ht="15" hidden="false" customHeight="false" outlineLevel="0" collapsed="false">
      <c r="A2400" s="0" t="n">
        <v>2335</v>
      </c>
      <c r="B2400" s="0" t="n">
        <v>0.537383</v>
      </c>
      <c r="C2400" s="0" t="n">
        <v>1.020643</v>
      </c>
      <c r="D2400" s="0" t="n">
        <v>1.130534</v>
      </c>
      <c r="E2400" s="0" t="n">
        <v>1.077904</v>
      </c>
      <c r="F2400" s="0" t="n">
        <v>0.284166</v>
      </c>
      <c r="G2400" s="0" t="n">
        <f aca="false">12*Inputs!$B$6*(MIN(1,$H$50*$C2400)*(ic*Inputs!$C$6+pS+fee_fx*Inputs!$D$6-cost_acc-cost_wd*Inputs!$E$6*$E2400-cost_fx*Inputs!$D$6-$F2400)+(1-MIN(1,$H$50*$C2400))*(1-MIN(1,Inputs!$G$6*$D2400)*churn_nonbuyers)*(ic*Inputs!$C$6+fee_wd*Inputs!$E$6*(1-$B2400)+fee_fx*Inputs!$D$6-cost_acc-cost_wd*Inputs!$E$6*(1-$B2400)-cost_fx*Inputs!$D$6))</f>
        <v>174126.628501061</v>
      </c>
      <c r="H2400" s="0" t="n">
        <f aca="false">12*Inputs!$B$7*(MIN(1,$H$51*$C2400)*(ic*Inputs!$C$7+pE+fee_fx*Inputs!$D$7-cost_acc-cost_wd*Inputs!$E$7*$E2400-cost_fx*Inputs!$D$7-$F2400)+(1-MIN(1,$H$51*$C2400))*(1-MIN(1,Inputs!$G$7*$D2400)*churn_nonbuyers)*(ic*Inputs!$C$7+fee_wd*Inputs!$E$7*(1-$B2400)+fee_fx*Inputs!$D$7-cost_acc-cost_wd*Inputs!$E$7*(1-$B2400)-cost_fx*Inputs!$D$7))</f>
        <v>383205.574729294</v>
      </c>
      <c r="I2400" s="0" t="n">
        <f aca="false">12*Inputs!$B$8*(MIN(1,$H$52*$C2400)*(ic*Inputs!$C$8+pT-cost_acc-cost_wd*Inputs!$E$8-cost_fx*Inputs!$D$8-cost_ins)+(1-MIN(1,$H$52*$C2400))*(1-MIN(1,Inputs!$G$8*$D2400)*churn_nonbuyers)*(ic*Inputs!$C$8+fee_wd*Inputs!$E$8*(1-$B2400)+fee_fx*Inputs!$D$8-cost_acc-cost_wd*Inputs!$E$8*(1-$B2400)-cost_fx*Inputs!$D$8))</f>
        <v>165027.600233581</v>
      </c>
      <c r="J2400" s="0" t="n">
        <f aca="false">G2400+H2400+I2400-fixed</f>
        <v>22359.8034639352</v>
      </c>
      <c r="K2400" s="0" t="n">
        <f aca="false">12*Inputs!$B$6*(1-MIN(1,Inputs!$G$6*$D2400)*churn_nonbuyers)*(ic*Inputs!$C$6+fee_wd*Inputs!$E$6*(1-$B2400)+fee_fx*Inputs!$D$6-cost_acc-cost_wd*Inputs!$E$6*(1-$B2400)-cost_fx*Inputs!$D$6)</f>
        <v>117195.279498158</v>
      </c>
      <c r="L2400" s="0" t="n">
        <f aca="false">12*Inputs!$B$7*(1-MIN(1,Inputs!$G$7*$D2400)*churn_nonbuyers)*(ic*Inputs!$C$7+fee_wd*Inputs!$E$7*(1-$B2400)+fee_fx*Inputs!$D$7-cost_acc-cost_wd*Inputs!$E$7*(1-$B2400)-cost_fx*Inputs!$D$7)</f>
        <v>314766.437266895</v>
      </c>
      <c r="M2400" s="0" t="n">
        <f aca="false">12*Inputs!$B$8*(1-MIN(1,Inputs!$G$8*$D2400)*churn_nonbuyers)*(ic*Inputs!$C$8+fee_wd*Inputs!$E$8*(1-$B2400)+fee_fx*Inputs!$D$8-cost_acc-cost_wd*Inputs!$E$8*(1-$B2400)-cost_fx*Inputs!$D$8)</f>
        <v>62714.2073647392</v>
      </c>
      <c r="N2400" s="0" t="n">
        <f aca="false">K2400+L2400+I2400-fixed</f>
        <v>-103010.683001366</v>
      </c>
      <c r="O2400" s="0" t="n">
        <f aca="false">K2400+L2400+M2400-fixed</f>
        <v>-205324.075870207</v>
      </c>
      <c r="P2400" s="0" t="n">
        <f aca="false">12*Inputs!$B$6*(1-MIN(1,Inputs!$F$6*$D2400))*(ic*Inputs!$C$6+flat_fee-cost_acc-cost_wd*Inputs!$E$6*$E2400-cost_fx*Inputs!$D$6)+12*Inputs!$B$7*(1-MIN(1,Inputs!$F$7*$D2400))*(ic*Inputs!$C$7+flat_fee-cost_acc-cost_wd*Inputs!$E$7*$E2400-cost_fx*Inputs!$D$7)+12*Inputs!$B$8*(1-MIN(1,Inputs!$F$8*$D2400))*(ic*Inputs!$C$8+flat_fee-cost_acc-cost_wd*Inputs!$E$8*$E2400-cost_fx*Inputs!$D$8)-fixed</f>
        <v>-34353.71657536</v>
      </c>
    </row>
    <row r="2401" customFormat="false" ht="15" hidden="false" customHeight="false" outlineLevel="0" collapsed="false">
      <c r="A2401" s="0" t="n">
        <v>2336</v>
      </c>
      <c r="B2401" s="0" t="n">
        <v>0.263343</v>
      </c>
      <c r="C2401" s="0" t="n">
        <v>0.701485</v>
      </c>
      <c r="D2401" s="0" t="n">
        <v>1.025266</v>
      </c>
      <c r="E2401" s="0" t="n">
        <v>1.144686</v>
      </c>
      <c r="F2401" s="0" t="n">
        <v>0.352503</v>
      </c>
      <c r="G2401" s="0" t="n">
        <f aca="false">12*Inputs!$B$6*(MIN(1,$H$50*$C2401)*(ic*Inputs!$C$6+pS+fee_fx*Inputs!$D$6-cost_acc-cost_wd*Inputs!$E$6*$E2401-cost_fx*Inputs!$D$6-$F2401)+(1-MIN(1,$H$50*$C2401))*(1-MIN(1,Inputs!$G$6*$D2401)*churn_nonbuyers)*(ic*Inputs!$C$6+fee_wd*Inputs!$E$6*(1-$B2401)+fee_fx*Inputs!$D$6-cost_acc-cost_wd*Inputs!$E$6*(1-$B2401)-cost_fx*Inputs!$D$6))</f>
        <v>190095.120397172</v>
      </c>
      <c r="H2401" s="0" t="n">
        <f aca="false">12*Inputs!$B$7*(MIN(1,$H$51*$C2401)*(ic*Inputs!$C$7+pE+fee_fx*Inputs!$D$7-cost_acc-cost_wd*Inputs!$E$7*$E2401-cost_fx*Inputs!$D$7-$F2401)+(1-MIN(1,$H$51*$C2401))*(1-MIN(1,Inputs!$G$7*$D2401)*churn_nonbuyers)*(ic*Inputs!$C$7+fee_wd*Inputs!$E$7*(1-$B2401)+fee_fx*Inputs!$D$7-cost_acc-cost_wd*Inputs!$E$7*(1-$B2401)-cost_fx*Inputs!$D$7))</f>
        <v>381902.606888837</v>
      </c>
      <c r="I2401" s="0" t="n">
        <f aca="false">12*Inputs!$B$8*(MIN(1,$H$52*$C2401)*(ic*Inputs!$C$8+pT-cost_acc-cost_wd*Inputs!$E$8-cost_fx*Inputs!$D$8-cost_ins)+(1-MIN(1,$H$52*$C2401))*(1-MIN(1,Inputs!$G$8*$D2401)*churn_nonbuyers)*(ic*Inputs!$C$8+fee_wd*Inputs!$E$8*(1-$B2401)+fee_fx*Inputs!$D$8-cost_acc-cost_wd*Inputs!$E$8*(1-$B2401)-cost_fx*Inputs!$D$8))</f>
        <v>146197.886252696</v>
      </c>
      <c r="J2401" s="0" t="n">
        <f aca="false">G2401+H2401+I2401-fixed</f>
        <v>18195.6135387048</v>
      </c>
      <c r="K2401" s="0" t="n">
        <f aca="false">12*Inputs!$B$6*(1-MIN(1,Inputs!$G$6*$D2401)*churn_nonbuyers)*(ic*Inputs!$C$6+fee_wd*Inputs!$E$6*(1-$B2401)+fee_fx*Inputs!$D$6-cost_acc-cost_wd*Inputs!$E$6*(1-$B2401)-cost_fx*Inputs!$D$6)</f>
        <v>155287.902414514</v>
      </c>
      <c r="L2401" s="0" t="n">
        <f aca="false">12*Inputs!$B$7*(1-MIN(1,Inputs!$G$7*$D2401)*churn_nonbuyers)*(ic*Inputs!$C$7+fee_wd*Inputs!$E$7*(1-$B2401)+fee_fx*Inputs!$D$7-cost_acc-cost_wd*Inputs!$E$7*(1-$B2401)-cost_fx*Inputs!$D$7)</f>
        <v>354043.375880708</v>
      </c>
      <c r="M2401" s="0" t="n">
        <f aca="false">12*Inputs!$B$8*(1-MIN(1,Inputs!$G$8*$D2401)*churn_nonbuyers)*(ic*Inputs!$C$8+fee_wd*Inputs!$E$8*(1-$B2401)+fee_fx*Inputs!$D$8-cost_acc-cost_wd*Inputs!$E$8*(1-$B2401)-cost_fx*Inputs!$D$8)</f>
        <v>88578.6468943968</v>
      </c>
      <c r="N2401" s="0" t="n">
        <f aca="false">K2401+L2401+I2401-fixed</f>
        <v>-44470.8354520826</v>
      </c>
      <c r="O2401" s="0" t="n">
        <f aca="false">K2401+L2401+M2401-fixed</f>
        <v>-102090.074810381</v>
      </c>
      <c r="P2401" s="0" t="n">
        <f aca="false">12*Inputs!$B$6*(1-MIN(1,Inputs!$F$6*$D2401))*(ic*Inputs!$C$6+flat_fee-cost_acc-cost_wd*Inputs!$E$6*$E2401-cost_fx*Inputs!$D$6)+12*Inputs!$B$7*(1-MIN(1,Inputs!$F$7*$D2401))*(ic*Inputs!$C$7+flat_fee-cost_acc-cost_wd*Inputs!$E$7*$E2401-cost_fx*Inputs!$D$7)+12*Inputs!$B$8*(1-MIN(1,Inputs!$F$8*$D2401))*(ic*Inputs!$C$8+flat_fee-cost_acc-cost_wd*Inputs!$E$8*$E2401-cost_fx*Inputs!$D$8)-fixed</f>
        <v>-5403.20409376</v>
      </c>
    </row>
    <row r="2402" customFormat="false" ht="15" hidden="false" customHeight="false" outlineLevel="0" collapsed="false">
      <c r="A2402" s="0" t="n">
        <v>2337</v>
      </c>
      <c r="B2402" s="0" t="n">
        <v>0.246631</v>
      </c>
      <c r="C2402" s="0" t="n">
        <v>0.658547</v>
      </c>
      <c r="D2402" s="0" t="n">
        <v>0.893617</v>
      </c>
      <c r="E2402" s="0" t="n">
        <v>1.106136</v>
      </c>
      <c r="F2402" s="0" t="n">
        <v>0.347239</v>
      </c>
      <c r="G2402" s="0" t="n">
        <f aca="false">12*Inputs!$B$6*(MIN(1,$H$50*$C2402)*(ic*Inputs!$C$6+pS+fee_fx*Inputs!$D$6-cost_acc-cost_wd*Inputs!$E$6*$E2402-cost_fx*Inputs!$D$6-$F2402)+(1-MIN(1,$H$50*$C2402))*(1-MIN(1,Inputs!$G$6*$D2402)*churn_nonbuyers)*(ic*Inputs!$C$6+fee_wd*Inputs!$E$6*(1-$B2402)+fee_fx*Inputs!$D$6-cost_acc-cost_wd*Inputs!$E$6*(1-$B2402)-cost_fx*Inputs!$D$6))</f>
        <v>191827.878548918</v>
      </c>
      <c r="H2402" s="0" t="n">
        <f aca="false">12*Inputs!$B$7*(MIN(1,$H$51*$C2402)*(ic*Inputs!$C$7+pE+fee_fx*Inputs!$D$7-cost_acc-cost_wd*Inputs!$E$7*$E2402-cost_fx*Inputs!$D$7-$F2402)+(1-MIN(1,$H$51*$C2402))*(1-MIN(1,Inputs!$G$7*$D2402)*churn_nonbuyers)*(ic*Inputs!$C$7+fee_wd*Inputs!$E$7*(1-$B2402)+fee_fx*Inputs!$D$7-cost_acc-cost_wd*Inputs!$E$7*(1-$B2402)-cost_fx*Inputs!$D$7))</f>
        <v>386109.312195235</v>
      </c>
      <c r="I2402" s="0" t="n">
        <f aca="false">12*Inputs!$B$8*(MIN(1,$H$52*$C2402)*(ic*Inputs!$C$8+pT-cost_acc-cost_wd*Inputs!$E$8-cost_fx*Inputs!$D$8-cost_ins)+(1-MIN(1,$H$52*$C2402))*(1-MIN(1,Inputs!$G$8*$D2402)*churn_nonbuyers)*(ic*Inputs!$C$8+fee_wd*Inputs!$E$8*(1-$B2402)+fee_fx*Inputs!$D$8-cost_acc-cost_wd*Inputs!$E$8*(1-$B2402)-cost_fx*Inputs!$D$8))</f>
        <v>158418.216084969</v>
      </c>
      <c r="J2402" s="0" t="n">
        <f aca="false">G2402+H2402+I2402-fixed</f>
        <v>36355.4068291221</v>
      </c>
      <c r="K2402" s="0" t="n">
        <f aca="false">12*Inputs!$B$6*(1-MIN(1,Inputs!$G$6*$D2402)*churn_nonbuyers)*(ic*Inputs!$C$6+fee_wd*Inputs!$E$6*(1-$B2402)+fee_fx*Inputs!$D$6-cost_acc-cost_wd*Inputs!$E$6*(1-$B2402)-cost_fx*Inputs!$D$6)</f>
        <v>158664.310951154</v>
      </c>
      <c r="L2402" s="0" t="n">
        <f aca="false">12*Inputs!$B$7*(1-MIN(1,Inputs!$G$7*$D2402)*churn_nonbuyers)*(ic*Inputs!$C$7+fee_wd*Inputs!$E$7*(1-$B2402)+fee_fx*Inputs!$D$7-cost_acc-cost_wd*Inputs!$E$7*(1-$B2402)-cost_fx*Inputs!$D$7)</f>
        <v>357828.045354693</v>
      </c>
      <c r="M2402" s="0" t="n">
        <f aca="false">12*Inputs!$B$8*(1-MIN(1,Inputs!$G$8*$D2402)*churn_nonbuyers)*(ic*Inputs!$C$8+fee_wd*Inputs!$E$8*(1-$B2402)+fee_fx*Inputs!$D$8-cost_acc-cost_wd*Inputs!$E$8*(1-$B2402)-cost_fx*Inputs!$D$8)</f>
        <v>117793.326625387</v>
      </c>
      <c r="N2402" s="0" t="n">
        <f aca="false">K2402+L2402+I2402-fixed</f>
        <v>-25089.4276091839</v>
      </c>
      <c r="O2402" s="0" t="n">
        <f aca="false">K2402+L2402+M2402-fixed</f>
        <v>-65714.3170687658</v>
      </c>
      <c r="P2402" s="0" t="n">
        <f aca="false">12*Inputs!$B$6*(1-MIN(1,Inputs!$F$6*$D2402))*(ic*Inputs!$C$6+flat_fee-cost_acc-cost_wd*Inputs!$E$6*$E2402-cost_fx*Inputs!$D$6)+12*Inputs!$B$7*(1-MIN(1,Inputs!$F$7*$D2402))*(ic*Inputs!$C$7+flat_fee-cost_acc-cost_wd*Inputs!$E$7*$E2402-cost_fx*Inputs!$D$7)+12*Inputs!$B$8*(1-MIN(1,Inputs!$F$8*$D2402))*(ic*Inputs!$C$8+flat_fee-cost_acc-cost_wd*Inputs!$E$8*$E2402-cost_fx*Inputs!$D$8)-fixed</f>
        <v>81903.7445628801</v>
      </c>
    </row>
    <row r="2403" customFormat="false" ht="15" hidden="false" customHeight="false" outlineLevel="0" collapsed="false">
      <c r="A2403" s="0" t="n">
        <v>2338</v>
      </c>
      <c r="B2403" s="0" t="n">
        <v>0.188118</v>
      </c>
      <c r="C2403" s="0" t="n">
        <v>0.782148</v>
      </c>
      <c r="D2403" s="0" t="n">
        <v>1.786034</v>
      </c>
      <c r="E2403" s="0" t="n">
        <v>1.337019</v>
      </c>
      <c r="F2403" s="0" t="n">
        <v>0.294794</v>
      </c>
      <c r="G2403" s="0" t="n">
        <f aca="false">12*Inputs!$B$6*(MIN(1,$H$50*$C2403)*(ic*Inputs!$C$6+pS+fee_fx*Inputs!$D$6-cost_acc-cost_wd*Inputs!$E$6*$E2403-cost_fx*Inputs!$D$6-$F2403)+(1-MIN(1,$H$50*$C2403))*(1-MIN(1,Inputs!$G$6*$D2403)*churn_nonbuyers)*(ic*Inputs!$C$6+fee_wd*Inputs!$E$6*(1-$B2403)+fee_fx*Inputs!$D$6-cost_acc-cost_wd*Inputs!$E$6*(1-$B2403)-cost_fx*Inputs!$D$6))</f>
        <v>195082.825799518</v>
      </c>
      <c r="H2403" s="0" t="n">
        <f aca="false">12*Inputs!$B$7*(MIN(1,$H$51*$C2403)*(ic*Inputs!$C$7+pE+fee_fx*Inputs!$D$7-cost_acc-cost_wd*Inputs!$E$7*$E2403-cost_fx*Inputs!$D$7-$F2403)+(1-MIN(1,$H$51*$C2403))*(1-MIN(1,Inputs!$G$7*$D2403)*churn_nonbuyers)*(ic*Inputs!$C$7+fee_wd*Inputs!$E$7*(1-$B2403)+fee_fx*Inputs!$D$7-cost_acc-cost_wd*Inputs!$E$7*(1-$B2403)-cost_fx*Inputs!$D$7))</f>
        <v>371692.159156398</v>
      </c>
      <c r="I2403" s="0" t="n">
        <f aca="false">12*Inputs!$B$8*(MIN(1,$H$52*$C2403)*(ic*Inputs!$C$8+pT-cost_acc-cost_wd*Inputs!$E$8-cost_fx*Inputs!$D$8-cost_ins)+(1-MIN(1,$H$52*$C2403))*(1-MIN(1,Inputs!$G$8*$D2403)*churn_nonbuyers)*(ic*Inputs!$C$8+fee_wd*Inputs!$E$8*(1-$B2403)+fee_fx*Inputs!$D$8-cost_acc-cost_wd*Inputs!$E$8*(1-$B2403)-cost_fx*Inputs!$D$8))</f>
        <v>112741.941312</v>
      </c>
      <c r="J2403" s="0" t="n">
        <f aca="false">G2403+H2403+I2403-fixed</f>
        <v>-20483.0737320838</v>
      </c>
      <c r="K2403" s="0" t="n">
        <f aca="false">12*Inputs!$B$6*(1-MIN(1,Inputs!$G$6*$D2403)*churn_nonbuyers)*(ic*Inputs!$C$6+fee_wd*Inputs!$E$6*(1-$B2403)+fee_fx*Inputs!$D$6-cost_acc-cost_wd*Inputs!$E$6*(1-$B2403)-cost_fx*Inputs!$D$6)</f>
        <v>158926.878316886</v>
      </c>
      <c r="L2403" s="0" t="n">
        <f aca="false">12*Inputs!$B$7*(1-MIN(1,Inputs!$G$7*$D2403)*churn_nonbuyers)*(ic*Inputs!$C$7+fee_wd*Inputs!$E$7*(1-$B2403)+fee_fx*Inputs!$D$7-cost_acc-cost_wd*Inputs!$E$7*(1-$B2403)-cost_fx*Inputs!$D$7)</f>
        <v>355958.596558132</v>
      </c>
      <c r="M2403" s="0" t="n">
        <f aca="false">12*Inputs!$B$8*(1-MIN(1,Inputs!$G$8*$D2403)*churn_nonbuyers)*(ic*Inputs!$C$8+fee_wd*Inputs!$E$8*(1-$B2403)+fee_fx*Inputs!$D$8-cost_acc-cost_wd*Inputs!$E$8*(1-$B2403)-cost_fx*Inputs!$D$8)</f>
        <v>0</v>
      </c>
      <c r="N2403" s="0" t="n">
        <f aca="false">K2403+L2403+I2403-fixed</f>
        <v>-72372.5838129816</v>
      </c>
      <c r="O2403" s="0" t="n">
        <f aca="false">K2403+L2403+M2403-fixed</f>
        <v>-185114.525124982</v>
      </c>
      <c r="P2403" s="0" t="n">
        <f aca="false">12*Inputs!$B$6*(1-MIN(1,Inputs!$F$6*$D2403))*(ic*Inputs!$C$6+flat_fee-cost_acc-cost_wd*Inputs!$E$6*$E2403-cost_fx*Inputs!$D$6)+12*Inputs!$B$7*(1-MIN(1,Inputs!$F$7*$D2403))*(ic*Inputs!$C$7+flat_fee-cost_acc-cost_wd*Inputs!$E$7*$E2403-cost_fx*Inputs!$D$7)+12*Inputs!$B$8*(1-MIN(1,Inputs!$F$8*$D2403))*(ic*Inputs!$C$8+flat_fee-cost_acc-cost_wd*Inputs!$E$8*$E2403-cost_fx*Inputs!$D$8)-fixed</f>
        <v>-454808.77531696</v>
      </c>
    </row>
    <row r="2404" customFormat="false" ht="15" hidden="false" customHeight="false" outlineLevel="0" collapsed="false">
      <c r="A2404" s="0" t="n">
        <v>2339</v>
      </c>
      <c r="B2404" s="0" t="n">
        <v>0.339606</v>
      </c>
      <c r="C2404" s="0" t="n">
        <v>1.01359</v>
      </c>
      <c r="D2404" s="0" t="n">
        <v>1.256589</v>
      </c>
      <c r="E2404" s="0" t="n">
        <v>1.288055</v>
      </c>
      <c r="F2404" s="0" t="n">
        <v>0.371002</v>
      </c>
      <c r="G2404" s="0" t="n">
        <f aca="false">12*Inputs!$B$6*(MIN(1,$H$50*$C2404)*(ic*Inputs!$C$6+pS+fee_fx*Inputs!$D$6-cost_acc-cost_wd*Inputs!$E$6*$E2404-cost_fx*Inputs!$D$6-$F2404)+(1-MIN(1,$H$50*$C2404))*(1-MIN(1,Inputs!$G$6*$D2404)*churn_nonbuyers)*(ic*Inputs!$C$6+fee_wd*Inputs!$E$6*(1-$B2404)+fee_fx*Inputs!$D$6-cost_acc-cost_wd*Inputs!$E$6*(1-$B2404)-cost_fx*Inputs!$D$6))</f>
        <v>190604.471274073</v>
      </c>
      <c r="H2404" s="0" t="n">
        <f aca="false">12*Inputs!$B$7*(MIN(1,$H$51*$C2404)*(ic*Inputs!$C$7+pE+fee_fx*Inputs!$D$7-cost_acc-cost_wd*Inputs!$E$7*$E2404-cost_fx*Inputs!$D$7-$F2404)+(1-MIN(1,$H$51*$C2404))*(1-MIN(1,Inputs!$G$7*$D2404)*churn_nonbuyers)*(ic*Inputs!$C$7+fee_wd*Inputs!$E$7*(1-$B2404)+fee_fx*Inputs!$D$7-cost_acc-cost_wd*Inputs!$E$7*(1-$B2404)-cost_fx*Inputs!$D$7))</f>
        <v>368686.707815378</v>
      </c>
      <c r="I2404" s="0" t="n">
        <f aca="false">12*Inputs!$B$8*(MIN(1,$H$52*$C2404)*(ic*Inputs!$C$8+pT-cost_acc-cost_wd*Inputs!$E$8-cost_fx*Inputs!$D$8-cost_ins)+(1-MIN(1,$H$52*$C2404))*(1-MIN(1,Inputs!$G$8*$D2404)*churn_nonbuyers)*(ic*Inputs!$C$8+fee_wd*Inputs!$E$8*(1-$B2404)+fee_fx*Inputs!$D$8-cost_acc-cost_wd*Inputs!$E$8*(1-$B2404)-cost_fx*Inputs!$D$8))</f>
        <v>156947.405178735</v>
      </c>
      <c r="J2404" s="0" t="n">
        <f aca="false">G2404+H2404+I2404-fixed</f>
        <v>16238.584268186</v>
      </c>
      <c r="K2404" s="0" t="n">
        <f aca="false">12*Inputs!$B$6*(1-MIN(1,Inputs!$G$6*$D2404)*churn_nonbuyers)*(ic*Inputs!$C$6+fee_wd*Inputs!$E$6*(1-$B2404)+fee_fx*Inputs!$D$6-cost_acc-cost_wd*Inputs!$E$6*(1-$B2404)-cost_fx*Inputs!$D$6)</f>
        <v>143102.884060325</v>
      </c>
      <c r="L2404" s="0" t="n">
        <f aca="false">12*Inputs!$B$7*(1-MIN(1,Inputs!$G$7*$D2404)*churn_nonbuyers)*(ic*Inputs!$C$7+fee_wd*Inputs!$E$7*(1-$B2404)+fee_fx*Inputs!$D$7-cost_acc-cost_wd*Inputs!$E$7*(1-$B2404)-cost_fx*Inputs!$D$7)</f>
        <v>340940.574564195</v>
      </c>
      <c r="M2404" s="0" t="n">
        <f aca="false">12*Inputs!$B$8*(1-MIN(1,Inputs!$G$8*$D2404)*churn_nonbuyers)*(ic*Inputs!$C$8+fee_wd*Inputs!$E$8*(1-$B2404)+fee_fx*Inputs!$D$8-cost_acc-cost_wd*Inputs!$E$8*(1-$B2404)-cost_fx*Inputs!$D$8)</f>
        <v>37332.0947881824</v>
      </c>
      <c r="N2404" s="0" t="n">
        <f aca="false">K2404+L2404+I2404-fixed</f>
        <v>-59009.1361967456</v>
      </c>
      <c r="O2404" s="0" t="n">
        <f aca="false">K2404+L2404+M2404-fixed</f>
        <v>-178624.446587298</v>
      </c>
      <c r="P2404" s="0" t="n">
        <f aca="false">12*Inputs!$B$6*(1-MIN(1,Inputs!$F$6*$D2404))*(ic*Inputs!$C$6+flat_fee-cost_acc-cost_wd*Inputs!$E$6*$E2404-cost_fx*Inputs!$D$6)+12*Inputs!$B$7*(1-MIN(1,Inputs!$F$7*$D2404))*(ic*Inputs!$C$7+flat_fee-cost_acc-cost_wd*Inputs!$E$7*$E2404-cost_fx*Inputs!$D$7)+12*Inputs!$B$8*(1-MIN(1,Inputs!$F$8*$D2404))*(ic*Inputs!$C$8+flat_fee-cost_acc-cost_wd*Inputs!$E$8*$E2404-cost_fx*Inputs!$D$8)-fixed</f>
        <v>-180926.6629372</v>
      </c>
    </row>
    <row r="2405" customFormat="false" ht="15" hidden="false" customHeight="false" outlineLevel="0" collapsed="false">
      <c r="A2405" s="0" t="n">
        <v>2340</v>
      </c>
      <c r="B2405" s="0" t="n">
        <v>0.140563</v>
      </c>
      <c r="C2405" s="0" t="n">
        <v>1.05415</v>
      </c>
      <c r="D2405" s="0" t="n">
        <v>0.813075</v>
      </c>
      <c r="E2405" s="0" t="n">
        <v>1.291333</v>
      </c>
      <c r="F2405" s="0" t="n">
        <v>0.2343</v>
      </c>
      <c r="G2405" s="0" t="n">
        <f aca="false">12*Inputs!$B$6*(MIN(1,$H$50*$C2405)*(ic*Inputs!$C$6+pS+fee_fx*Inputs!$D$6-cost_acc-cost_wd*Inputs!$E$6*$E2405-cost_fx*Inputs!$D$6-$F2405)+(1-MIN(1,$H$50*$C2405))*(1-MIN(1,Inputs!$G$6*$D2405)*churn_nonbuyers)*(ic*Inputs!$C$6+fee_wd*Inputs!$E$6*(1-$B2405)+fee_fx*Inputs!$D$6-cost_acc-cost_wd*Inputs!$E$6*(1-$B2405)-cost_fx*Inputs!$D$6))</f>
        <v>224024.54207702</v>
      </c>
      <c r="H2405" s="0" t="n">
        <f aca="false">12*Inputs!$B$7*(MIN(1,$H$51*$C2405)*(ic*Inputs!$C$7+pE+fee_fx*Inputs!$D$7-cost_acc-cost_wd*Inputs!$E$7*$E2405-cost_fx*Inputs!$D$7-$F2405)+(1-MIN(1,$H$51*$C2405))*(1-MIN(1,Inputs!$G$7*$D2405)*churn_nonbuyers)*(ic*Inputs!$C$7+fee_wd*Inputs!$E$7*(1-$B2405)+fee_fx*Inputs!$D$7-cost_acc-cost_wd*Inputs!$E$7*(1-$B2405)-cost_fx*Inputs!$D$7))</f>
        <v>396597.829879859</v>
      </c>
      <c r="I2405" s="0" t="n">
        <f aca="false">12*Inputs!$B$8*(MIN(1,$H$52*$C2405)*(ic*Inputs!$C$8+pT-cost_acc-cost_wd*Inputs!$E$8-cost_fx*Inputs!$D$8-cost_ins)+(1-MIN(1,$H$52*$C2405))*(1-MIN(1,Inputs!$G$8*$D2405)*churn_nonbuyers)*(ic*Inputs!$C$8+fee_wd*Inputs!$E$8*(1-$B2405)+fee_fx*Inputs!$D$8-cost_acc-cost_wd*Inputs!$E$8*(1-$B2405)-cost_fx*Inputs!$D$8))</f>
        <v>188045.562781346</v>
      </c>
      <c r="J2405" s="0" t="n">
        <f aca="false">G2405+H2405+I2405-fixed</f>
        <v>108667.934738224</v>
      </c>
      <c r="K2405" s="0" t="n">
        <f aca="false">12*Inputs!$B$6*(1-MIN(1,Inputs!$G$6*$D2405)*churn_nonbuyers)*(ic*Inputs!$C$6+fee_wd*Inputs!$E$6*(1-$B2405)+fee_fx*Inputs!$D$6-cost_acc-cost_wd*Inputs!$E$6*(1-$B2405)-cost_fx*Inputs!$D$6)</f>
        <v>173986.00748082</v>
      </c>
      <c r="L2405" s="0" t="n">
        <f aca="false">12*Inputs!$B$7*(1-MIN(1,Inputs!$G$7*$D2405)*churn_nonbuyers)*(ic*Inputs!$C$7+fee_wd*Inputs!$E$7*(1-$B2405)+fee_fx*Inputs!$D$7-cost_acc-cost_wd*Inputs!$E$7*(1-$B2405)-cost_fx*Inputs!$D$7)</f>
        <v>373617.698088492</v>
      </c>
      <c r="M2405" s="0" t="n">
        <f aca="false">12*Inputs!$B$8*(1-MIN(1,Inputs!$G$8*$D2405)*churn_nonbuyers)*(ic*Inputs!$C$8+fee_wd*Inputs!$E$8*(1-$B2405)+fee_fx*Inputs!$D$8-cost_acc-cost_wd*Inputs!$E$8*(1-$B2405)-cost_fx*Inputs!$D$8)</f>
        <v>137721.68557716</v>
      </c>
      <c r="N2405" s="0" t="n">
        <f aca="false">K2405+L2405+I2405-fixed</f>
        <v>35649.2683506579</v>
      </c>
      <c r="O2405" s="0" t="n">
        <f aca="false">K2405+L2405+M2405-fixed</f>
        <v>-14674.6088535278</v>
      </c>
      <c r="P2405" s="0" t="n">
        <f aca="false">12*Inputs!$B$6*(1-MIN(1,Inputs!$F$6*$D2405))*(ic*Inputs!$C$6+flat_fee-cost_acc-cost_wd*Inputs!$E$6*$E2405-cost_fx*Inputs!$D$6)+12*Inputs!$B$7*(1-MIN(1,Inputs!$F$7*$D2405))*(ic*Inputs!$C$7+flat_fee-cost_acc-cost_wd*Inputs!$E$7*$E2405-cost_fx*Inputs!$D$7)+12*Inputs!$B$8*(1-MIN(1,Inputs!$F$8*$D2405))*(ic*Inputs!$C$8+flat_fee-cost_acc-cost_wd*Inputs!$E$8*$E2405-cost_fx*Inputs!$D$8)-fixed</f>
        <v>36958.604354</v>
      </c>
    </row>
    <row r="2406" customFormat="false" ht="15" hidden="false" customHeight="false" outlineLevel="0" collapsed="false">
      <c r="A2406" s="0" t="n">
        <v>2341</v>
      </c>
      <c r="B2406" s="0" t="n">
        <v>0.117733</v>
      </c>
      <c r="C2406" s="0" t="n">
        <v>1.074238</v>
      </c>
      <c r="D2406" s="0" t="n">
        <v>1.506458</v>
      </c>
      <c r="E2406" s="0" t="n">
        <v>1.23003</v>
      </c>
      <c r="F2406" s="0" t="n">
        <v>0.208044</v>
      </c>
      <c r="G2406" s="0" t="n">
        <f aca="false">12*Inputs!$B$6*(MIN(1,$H$50*$C2406)*(ic*Inputs!$C$6+pS+fee_fx*Inputs!$D$6-cost_acc-cost_wd*Inputs!$E$6*$E2406-cost_fx*Inputs!$D$6-$F2406)+(1-MIN(1,$H$50*$C2406))*(1-MIN(1,Inputs!$G$6*$D2406)*churn_nonbuyers)*(ic*Inputs!$C$6+fee_wd*Inputs!$E$6*(1-$B2406)+fee_fx*Inputs!$D$6-cost_acc-cost_wd*Inputs!$E$6*(1-$B2406)-cost_fx*Inputs!$D$6))</f>
        <v>224176.641888165</v>
      </c>
      <c r="H2406" s="0" t="n">
        <f aca="false">12*Inputs!$B$7*(MIN(1,$H$51*$C2406)*(ic*Inputs!$C$7+pE+fee_fx*Inputs!$D$7-cost_acc-cost_wd*Inputs!$E$7*$E2406-cost_fx*Inputs!$D$7-$F2406)+(1-MIN(1,$H$51*$C2406))*(1-MIN(1,Inputs!$G$7*$D2406)*churn_nonbuyers)*(ic*Inputs!$C$7+fee_wd*Inputs!$E$7*(1-$B2406)+fee_fx*Inputs!$D$7-cost_acc-cost_wd*Inputs!$E$7*(1-$B2406)-cost_fx*Inputs!$D$7))</f>
        <v>403493.783989052</v>
      </c>
      <c r="I2406" s="0" t="n">
        <f aca="false">12*Inputs!$B$8*(MIN(1,$H$52*$C2406)*(ic*Inputs!$C$8+pT-cost_acc-cost_wd*Inputs!$E$8-cost_fx*Inputs!$D$8-cost_ins)+(1-MIN(1,$H$52*$C2406))*(1-MIN(1,Inputs!$G$8*$D2406)*churn_nonbuyers)*(ic*Inputs!$C$8+fee_wd*Inputs!$E$8*(1-$B2406)+fee_fx*Inputs!$D$8-cost_acc-cost_wd*Inputs!$E$8*(1-$B2406)-cost_fx*Inputs!$D$8))</f>
        <v>154844.962272</v>
      </c>
      <c r="J2406" s="0" t="n">
        <f aca="false">G2406+H2406+I2406-fixed</f>
        <v>82515.388149217</v>
      </c>
      <c r="K2406" s="0" t="n">
        <f aca="false">12*Inputs!$B$6*(1-MIN(1,Inputs!$G$6*$D2406)*churn_nonbuyers)*(ic*Inputs!$C$6+fee_wd*Inputs!$E$6*(1-$B2406)+fee_fx*Inputs!$D$6-cost_acc-cost_wd*Inputs!$E$6*(1-$B2406)-cost_fx*Inputs!$D$6)</f>
        <v>170738.342061941</v>
      </c>
      <c r="L2406" s="0" t="n">
        <f aca="false">12*Inputs!$B$7*(1-MIN(1,Inputs!$G$7*$D2406)*churn_nonbuyers)*(ic*Inputs!$C$7+fee_wd*Inputs!$E$7*(1-$B2406)+fee_fx*Inputs!$D$7-cost_acc-cost_wd*Inputs!$E$7*(1-$B2406)-cost_fx*Inputs!$D$7)</f>
        <v>368790.526453164</v>
      </c>
      <c r="M2406" s="0" t="n">
        <f aca="false">12*Inputs!$B$8*(1-MIN(1,Inputs!$G$8*$D2406)*churn_nonbuyers)*(ic*Inputs!$C$8+fee_wd*Inputs!$E$8*(1-$B2406)+fee_fx*Inputs!$D$8-cost_acc-cost_wd*Inputs!$E$8*(1-$B2406)-cost_fx*Inputs!$D$8)</f>
        <v>0</v>
      </c>
      <c r="N2406" s="0" t="n">
        <f aca="false">K2406+L2406+I2406-fixed</f>
        <v>-5626.16921289475</v>
      </c>
      <c r="O2406" s="0" t="n">
        <f aca="false">K2406+L2406+M2406-fixed</f>
        <v>-160471.131484895</v>
      </c>
      <c r="P2406" s="0" t="n">
        <f aca="false">12*Inputs!$B$6*(1-MIN(1,Inputs!$F$6*$D2406))*(ic*Inputs!$C$6+flat_fee-cost_acc-cost_wd*Inputs!$E$6*$E2406-cost_fx*Inputs!$D$6)+12*Inputs!$B$7*(1-MIN(1,Inputs!$F$7*$D2406))*(ic*Inputs!$C$7+flat_fee-cost_acc-cost_wd*Inputs!$E$7*$E2406-cost_fx*Inputs!$D$7)+12*Inputs!$B$8*(1-MIN(1,Inputs!$F$8*$D2406))*(ic*Inputs!$C$8+flat_fee-cost_acc-cost_wd*Inputs!$E$8*$E2406-cost_fx*Inputs!$D$8)-fixed</f>
        <v>-286546.6789264</v>
      </c>
    </row>
    <row r="2407" customFormat="false" ht="15" hidden="false" customHeight="false" outlineLevel="0" collapsed="false">
      <c r="A2407" s="0" t="n">
        <v>2342</v>
      </c>
      <c r="B2407" s="0" t="n">
        <v>0.101058</v>
      </c>
      <c r="C2407" s="0" t="n">
        <v>0.921162</v>
      </c>
      <c r="D2407" s="0" t="n">
        <v>0.750387</v>
      </c>
      <c r="E2407" s="0" t="n">
        <v>1.072186</v>
      </c>
      <c r="F2407" s="0" t="n">
        <v>0.259224</v>
      </c>
      <c r="G2407" s="0" t="n">
        <f aca="false">12*Inputs!$B$6*(MIN(1,$H$50*$C2407)*(ic*Inputs!$C$6+pS+fee_fx*Inputs!$D$6-cost_acc-cost_wd*Inputs!$E$6*$E2407-cost_fx*Inputs!$D$6-$F2407)+(1-MIN(1,$H$50*$C2407))*(1-MIN(1,Inputs!$G$6*$D2407)*churn_nonbuyers)*(ic*Inputs!$C$6+fee_wd*Inputs!$E$6*(1-$B2407)+fee_fx*Inputs!$D$6-cost_acc-cost_wd*Inputs!$E$6*(1-$B2407)-cost_fx*Inputs!$D$6))</f>
        <v>227432.309320272</v>
      </c>
      <c r="H2407" s="0" t="n">
        <f aca="false">12*Inputs!$B$7*(MIN(1,$H$51*$C2407)*(ic*Inputs!$C$7+pE+fee_fx*Inputs!$D$7-cost_acc-cost_wd*Inputs!$E$7*$E2407-cost_fx*Inputs!$D$7-$F2407)+(1-MIN(1,$H$51*$C2407))*(1-MIN(1,Inputs!$G$7*$D2407)*churn_nonbuyers)*(ic*Inputs!$C$7+fee_wd*Inputs!$E$7*(1-$B2407)+fee_fx*Inputs!$D$7-cost_acc-cost_wd*Inputs!$E$7*(1-$B2407)-cost_fx*Inputs!$D$7))</f>
        <v>419598.292270537</v>
      </c>
      <c r="I2407" s="0" t="n">
        <f aca="false">12*Inputs!$B$8*(MIN(1,$H$52*$C2407)*(ic*Inputs!$C$8+pT-cost_acc-cost_wd*Inputs!$E$8-cost_fx*Inputs!$D$8-cost_ins)+(1-MIN(1,$H$52*$C2407))*(1-MIN(1,Inputs!$G$8*$D2407)*churn_nonbuyers)*(ic*Inputs!$C$8+fee_wd*Inputs!$E$8*(1-$B2407)+fee_fx*Inputs!$D$8-cost_acc-cost_wd*Inputs!$E$8*(1-$B2407)-cost_fx*Inputs!$D$8))</f>
        <v>186998.772909138</v>
      </c>
      <c r="J2407" s="0" t="n">
        <f aca="false">G2407+H2407+I2407-fixed</f>
        <v>134029.374499948</v>
      </c>
      <c r="K2407" s="0" t="n">
        <f aca="false">12*Inputs!$B$6*(1-MIN(1,Inputs!$G$6*$D2407)*churn_nonbuyers)*(ic*Inputs!$C$6+fee_wd*Inputs!$E$6*(1-$B2407)+fee_fx*Inputs!$D$6-cost_acc-cost_wd*Inputs!$E$6*(1-$B2407)-cost_fx*Inputs!$D$6)</f>
        <v>180029.741828011</v>
      </c>
      <c r="L2407" s="0" t="n">
        <f aca="false">12*Inputs!$B$7*(1-MIN(1,Inputs!$G$7*$D2407)*churn_nonbuyers)*(ic*Inputs!$C$7+fee_wd*Inputs!$E$7*(1-$B2407)+fee_fx*Inputs!$D$7-cost_acc-cost_wd*Inputs!$E$7*(1-$B2407)-cost_fx*Inputs!$D$7)</f>
        <v>379898.563720807</v>
      </c>
      <c r="M2407" s="0" t="n">
        <f aca="false">12*Inputs!$B$8*(1-MIN(1,Inputs!$G$8*$D2407)*churn_nonbuyers)*(ic*Inputs!$C$8+fee_wd*Inputs!$E$8*(1-$B2407)+fee_fx*Inputs!$D$8-cost_acc-cost_wd*Inputs!$E$8*(1-$B2407)-cost_fx*Inputs!$D$8)</f>
        <v>152648.769917386</v>
      </c>
      <c r="N2407" s="0" t="n">
        <f aca="false">K2407+L2407+I2407-fixed</f>
        <v>46927.0784579566</v>
      </c>
      <c r="O2407" s="0" t="n">
        <f aca="false">K2407+L2407+M2407-fixed</f>
        <v>12577.0754662037</v>
      </c>
      <c r="P2407" s="0" t="n">
        <f aca="false">12*Inputs!$B$6*(1-MIN(1,Inputs!$F$6*$D2407))*(ic*Inputs!$C$6+flat_fee-cost_acc-cost_wd*Inputs!$E$6*$E2407-cost_fx*Inputs!$D$6)+12*Inputs!$B$7*(1-MIN(1,Inputs!$F$7*$D2407))*(ic*Inputs!$C$7+flat_fee-cost_acc-cost_wd*Inputs!$E$7*$E2407-cost_fx*Inputs!$D$7)+12*Inputs!$B$8*(1-MIN(1,Inputs!$F$8*$D2407))*(ic*Inputs!$C$8+flat_fee-cost_acc-cost_wd*Inputs!$E$8*$E2407-cost_fx*Inputs!$D$8)-fixed</f>
        <v>175726.95249968</v>
      </c>
    </row>
    <row r="2408" customFormat="false" ht="15" hidden="false" customHeight="false" outlineLevel="0" collapsed="false">
      <c r="A2408" s="0" t="n">
        <v>2343</v>
      </c>
      <c r="B2408" s="0" t="n">
        <v>0.050415</v>
      </c>
      <c r="C2408" s="0" t="n">
        <v>1.075721</v>
      </c>
      <c r="D2408" s="0" t="n">
        <v>1.061397</v>
      </c>
      <c r="E2408" s="0" t="n">
        <v>1.188678</v>
      </c>
      <c r="F2408" s="0" t="n">
        <v>0.204895</v>
      </c>
      <c r="G2408" s="0" t="n">
        <f aca="false">12*Inputs!$B$6*(MIN(1,$H$50*$C2408)*(ic*Inputs!$C$6+pS+fee_fx*Inputs!$D$6-cost_acc-cost_wd*Inputs!$E$6*$E2408-cost_fx*Inputs!$D$6-$F2408)+(1-MIN(1,$H$50*$C2408))*(1-MIN(1,Inputs!$G$6*$D2408)*churn_nonbuyers)*(ic*Inputs!$C$6+fee_wd*Inputs!$E$6*(1-$B2408)+fee_fx*Inputs!$D$6-cost_acc-cost_wd*Inputs!$E$6*(1-$B2408)-cost_fx*Inputs!$D$6))</f>
        <v>237498.085287138</v>
      </c>
      <c r="H2408" s="0" t="n">
        <f aca="false">12*Inputs!$B$7*(MIN(1,$H$51*$C2408)*(ic*Inputs!$C$7+pE+fee_fx*Inputs!$D$7-cost_acc-cost_wd*Inputs!$E$7*$E2408-cost_fx*Inputs!$D$7-$F2408)+(1-MIN(1,$H$51*$C2408))*(1-MIN(1,Inputs!$G$7*$D2408)*churn_nonbuyers)*(ic*Inputs!$C$7+fee_wd*Inputs!$E$7*(1-$B2408)+fee_fx*Inputs!$D$7-cost_acc-cost_wd*Inputs!$E$7*(1-$B2408)-cost_fx*Inputs!$D$7))</f>
        <v>417146.146960925</v>
      </c>
      <c r="I2408" s="0" t="n">
        <f aca="false">12*Inputs!$B$8*(MIN(1,$H$52*$C2408)*(ic*Inputs!$C$8+pT-cost_acc-cost_wd*Inputs!$E$8-cost_fx*Inputs!$D$8-cost_ins)+(1-MIN(1,$H$52*$C2408))*(1-MIN(1,Inputs!$G$8*$D2408)*churn_nonbuyers)*(ic*Inputs!$C$8+fee_wd*Inputs!$E$8*(1-$B2408)+fee_fx*Inputs!$D$8-cost_acc-cost_wd*Inputs!$E$8*(1-$B2408)-cost_fx*Inputs!$D$8))</f>
        <v>175626.036463192</v>
      </c>
      <c r="J2408" s="0" t="n">
        <f aca="false">G2408+H2408+I2408-fixed</f>
        <v>130270.268711255</v>
      </c>
      <c r="K2408" s="0" t="n">
        <f aca="false">12*Inputs!$B$6*(1-MIN(1,Inputs!$G$6*$D2408)*churn_nonbuyers)*(ic*Inputs!$C$6+fee_wd*Inputs!$E$6*(1-$B2408)+fee_fx*Inputs!$D$6-cost_acc-cost_wd*Inputs!$E$6*(1-$B2408)-cost_fx*Inputs!$D$6)</f>
        <v>184026.632614236</v>
      </c>
      <c r="L2408" s="0" t="n">
        <f aca="false">12*Inputs!$B$7*(1-MIN(1,Inputs!$G$7*$D2408)*churn_nonbuyers)*(ic*Inputs!$C$7+fee_wd*Inputs!$E$7*(1-$B2408)+fee_fx*Inputs!$D$7-cost_acc-cost_wd*Inputs!$E$7*(1-$B2408)-cost_fx*Inputs!$D$7)</f>
        <v>383332.746512542</v>
      </c>
      <c r="M2408" s="0" t="n">
        <f aca="false">12*Inputs!$B$8*(1-MIN(1,Inputs!$G$8*$D2408)*churn_nonbuyers)*(ic*Inputs!$C$8+fee_wd*Inputs!$E$8*(1-$B2408)+fee_fx*Inputs!$D$8-cost_acc-cost_wd*Inputs!$E$8*(1-$B2408)-cost_fx*Inputs!$D$8)</f>
        <v>83270.0405197681</v>
      </c>
      <c r="N2408" s="0" t="n">
        <f aca="false">K2408+L2408+I2408-fixed</f>
        <v>42985.4155899701</v>
      </c>
      <c r="O2408" s="0" t="n">
        <f aca="false">K2408+L2408+M2408-fixed</f>
        <v>-49370.5803534542</v>
      </c>
      <c r="P2408" s="0" t="n">
        <f aca="false">12*Inputs!$B$6*(1-MIN(1,Inputs!$F$6*$D2408))*(ic*Inputs!$C$6+flat_fee-cost_acc-cost_wd*Inputs!$E$6*$E2408-cost_fx*Inputs!$D$6)+12*Inputs!$B$7*(1-MIN(1,Inputs!$F$7*$D2408))*(ic*Inputs!$C$7+flat_fee-cost_acc-cost_wd*Inputs!$E$7*$E2408-cost_fx*Inputs!$D$7)+12*Inputs!$B$8*(1-MIN(1,Inputs!$F$8*$D2408))*(ic*Inputs!$C$8+flat_fee-cost_acc-cost_wd*Inputs!$E$8*$E2408-cost_fx*Inputs!$D$8)-fixed</f>
        <v>-42880.16025616</v>
      </c>
    </row>
    <row r="2409" customFormat="false" ht="15" hidden="false" customHeight="false" outlineLevel="0" collapsed="false">
      <c r="A2409" s="0" t="n">
        <v>2344</v>
      </c>
      <c r="B2409" s="0" t="n">
        <v>0.261701</v>
      </c>
      <c r="C2409" s="0" t="n">
        <v>0.957192</v>
      </c>
      <c r="D2409" s="0" t="n">
        <v>1.040238</v>
      </c>
      <c r="E2409" s="0" t="n">
        <v>1.429722</v>
      </c>
      <c r="F2409" s="0" t="n">
        <v>0.072768</v>
      </c>
      <c r="G2409" s="0" t="n">
        <f aca="false">12*Inputs!$B$6*(MIN(1,$H$50*$C2409)*(ic*Inputs!$C$6+pS+fee_fx*Inputs!$D$6-cost_acc-cost_wd*Inputs!$E$6*$E2409-cost_fx*Inputs!$D$6-$F2409)+(1-MIN(1,$H$50*$C2409))*(1-MIN(1,Inputs!$G$6*$D2409)*churn_nonbuyers)*(ic*Inputs!$C$6+fee_wd*Inputs!$E$6*(1-$B2409)+fee_fx*Inputs!$D$6-cost_acc-cost_wd*Inputs!$E$6*(1-$B2409)-cost_fx*Inputs!$D$6))</f>
        <v>202760.063050294</v>
      </c>
      <c r="H2409" s="0" t="n">
        <f aca="false">12*Inputs!$B$7*(MIN(1,$H$51*$C2409)*(ic*Inputs!$C$7+pE+fee_fx*Inputs!$D$7-cost_acc-cost_wd*Inputs!$E$7*$E2409-cost_fx*Inputs!$D$7-$F2409)+(1-MIN(1,$H$51*$C2409))*(1-MIN(1,Inputs!$G$7*$D2409)*churn_nonbuyers)*(ic*Inputs!$C$7+fee_wd*Inputs!$E$7*(1-$B2409)+fee_fx*Inputs!$D$7-cost_acc-cost_wd*Inputs!$E$7*(1-$B2409)-cost_fx*Inputs!$D$7))</f>
        <v>376090.518767892</v>
      </c>
      <c r="I2409" s="0" t="n">
        <f aca="false">12*Inputs!$B$8*(MIN(1,$H$52*$C2409)*(ic*Inputs!$C$8+pT-cost_acc-cost_wd*Inputs!$E$8-cost_fx*Inputs!$D$8-cost_ins)+(1-MIN(1,$H$52*$C2409))*(1-MIN(1,Inputs!$G$8*$D2409)*churn_nonbuyers)*(ic*Inputs!$C$8+fee_wd*Inputs!$E$8*(1-$B2409)+fee_fx*Inputs!$D$8-cost_acc-cost_wd*Inputs!$E$8*(1-$B2409)-cost_fx*Inputs!$D$8))</f>
        <v>166123.425194532</v>
      </c>
      <c r="J2409" s="0" t="n">
        <f aca="false">G2409+H2409+I2409-fixed</f>
        <v>44974.0070127178</v>
      </c>
      <c r="K2409" s="0" t="n">
        <f aca="false">12*Inputs!$B$6*(1-MIN(1,Inputs!$G$6*$D2409)*churn_nonbuyers)*(ic*Inputs!$C$6+fee_wd*Inputs!$E$6*(1-$B2409)+fee_fx*Inputs!$D$6-cost_acc-cost_wd*Inputs!$E$6*(1-$B2409)-cost_fx*Inputs!$D$6)</f>
        <v>155389.522498834</v>
      </c>
      <c r="L2409" s="0" t="n">
        <f aca="false">12*Inputs!$B$7*(1-MIN(1,Inputs!$G$7*$D2409)*churn_nonbuyers)*(ic*Inputs!$C$7+fee_wd*Inputs!$E$7*(1-$B2409)+fee_fx*Inputs!$D$7-cost_acc-cost_wd*Inputs!$E$7*(1-$B2409)-cost_fx*Inputs!$D$7)</f>
        <v>354108.3764753</v>
      </c>
      <c r="M2409" s="0" t="n">
        <f aca="false">12*Inputs!$B$8*(1-MIN(1,Inputs!$G$8*$D2409)*churn_nonbuyers)*(ic*Inputs!$C$8+fee_wd*Inputs!$E$8*(1-$B2409)+fee_fx*Inputs!$D$8-cost_acc-cost_wd*Inputs!$E$8*(1-$B2409)-cost_fx*Inputs!$D$8)</f>
        <v>85311.7462745568</v>
      </c>
      <c r="N2409" s="0" t="n">
        <f aca="false">K2409+L2409+I2409-fixed</f>
        <v>-24378.6758313342</v>
      </c>
      <c r="O2409" s="0" t="n">
        <f aca="false">K2409+L2409+M2409-fixed</f>
        <v>-105190.354751309</v>
      </c>
      <c r="P2409" s="0" t="n">
        <f aca="false">12*Inputs!$B$6*(1-MIN(1,Inputs!$F$6*$D2409))*(ic*Inputs!$C$6+flat_fee-cost_acc-cost_wd*Inputs!$E$6*$E2409-cost_fx*Inputs!$D$6)+12*Inputs!$B$7*(1-MIN(1,Inputs!$F$7*$D2409))*(ic*Inputs!$C$7+flat_fee-cost_acc-cost_wd*Inputs!$E$7*$E2409-cost_fx*Inputs!$D$7)+12*Inputs!$B$8*(1-MIN(1,Inputs!$F$8*$D2409))*(ic*Inputs!$C$8+flat_fee-cost_acc-cost_wd*Inputs!$E$8*$E2409-cost_fx*Inputs!$D$8)-fixed</f>
        <v>-133709.36194336</v>
      </c>
    </row>
    <row r="2410" customFormat="false" ht="15" hidden="false" customHeight="false" outlineLevel="0" collapsed="false">
      <c r="A2410" s="0" t="n">
        <v>2345</v>
      </c>
      <c r="B2410" s="0" t="n">
        <v>0.154548</v>
      </c>
      <c r="C2410" s="0" t="n">
        <v>0.798988</v>
      </c>
      <c r="D2410" s="0" t="n">
        <v>0.796505</v>
      </c>
      <c r="E2410" s="0" t="n">
        <v>1.27103</v>
      </c>
      <c r="F2410" s="0" t="n">
        <v>0.082369</v>
      </c>
      <c r="G2410" s="0" t="n">
        <f aca="false">12*Inputs!$B$6*(MIN(1,$H$50*$C2410)*(ic*Inputs!$C$6+pS+fee_fx*Inputs!$D$6-cost_acc-cost_wd*Inputs!$E$6*$E2410-cost_fx*Inputs!$D$6-$F2410)+(1-MIN(1,$H$50*$C2410))*(1-MIN(1,Inputs!$G$6*$D2410)*churn_nonbuyers)*(ic*Inputs!$C$6+fee_wd*Inputs!$E$6*(1-$B2410)+fee_fx*Inputs!$D$6-cost_acc-cost_wd*Inputs!$E$6*(1-$B2410)-cost_fx*Inputs!$D$6))</f>
        <v>213413.688637982</v>
      </c>
      <c r="H2410" s="0" t="n">
        <f aca="false">12*Inputs!$B$7*(MIN(1,$H$51*$C2410)*(ic*Inputs!$C$7+pE+fee_fx*Inputs!$D$7-cost_acc-cost_wd*Inputs!$E$7*$E2410-cost_fx*Inputs!$D$7-$F2410)+(1-MIN(1,$H$51*$C2410))*(1-MIN(1,Inputs!$G$7*$D2410)*churn_nonbuyers)*(ic*Inputs!$C$7+fee_wd*Inputs!$E$7*(1-$B2410)+fee_fx*Inputs!$D$7-cost_acc-cost_wd*Inputs!$E$7*(1-$B2410)-cost_fx*Inputs!$D$7))</f>
        <v>398688.305156912</v>
      </c>
      <c r="I2410" s="0" t="n">
        <f aca="false">12*Inputs!$B$8*(MIN(1,$H$52*$C2410)*(ic*Inputs!$C$8+pT-cost_acc-cost_wd*Inputs!$E$8-cost_fx*Inputs!$D$8-cost_ins)+(1-MIN(1,$H$52*$C2410))*(1-MIN(1,Inputs!$G$8*$D2410)*churn_nonbuyers)*(ic*Inputs!$C$8+fee_wd*Inputs!$E$8*(1-$B2410)+fee_fx*Inputs!$D$8-cost_acc-cost_wd*Inputs!$E$8*(1-$B2410)-cost_fx*Inputs!$D$8))</f>
        <v>177367.531800161</v>
      </c>
      <c r="J2410" s="0" t="n">
        <f aca="false">G2410+H2410+I2410-fixed</f>
        <v>89469.5255950551</v>
      </c>
      <c r="K2410" s="0" t="n">
        <f aca="false">12*Inputs!$B$6*(1-MIN(1,Inputs!$G$6*$D2410)*churn_nonbuyers)*(ic*Inputs!$C$6+fee_wd*Inputs!$E$6*(1-$B2410)+fee_fx*Inputs!$D$6-cost_acc-cost_wd*Inputs!$E$6*(1-$B2410)-cost_fx*Inputs!$D$6)</f>
        <v>172202.625034128</v>
      </c>
      <c r="L2410" s="0" t="n">
        <f aca="false">12*Inputs!$B$7*(1-MIN(1,Inputs!$G$7*$D2410)*churn_nonbuyers)*(ic*Inputs!$C$7+fee_wd*Inputs!$E$7*(1-$B2410)+fee_fx*Inputs!$D$7-cost_acc-cost_wd*Inputs!$E$7*(1-$B2410)-cost_fx*Inputs!$D$7)</f>
        <v>371842.347980477</v>
      </c>
      <c r="M2410" s="0" t="n">
        <f aca="false">12*Inputs!$B$8*(1-MIN(1,Inputs!$G$8*$D2410)*churn_nonbuyers)*(ic*Inputs!$C$8+fee_wd*Inputs!$E$8*(1-$B2410)+fee_fx*Inputs!$D$8-cost_acc-cost_wd*Inputs!$E$8*(1-$B2410)-cost_fx*Inputs!$D$8)</f>
        <v>141132.334959264</v>
      </c>
      <c r="N2410" s="0" t="n">
        <f aca="false">K2410+L2410+I2410-fixed</f>
        <v>21412.5048147662</v>
      </c>
      <c r="O2410" s="0" t="n">
        <f aca="false">K2410+L2410+M2410-fixed</f>
        <v>-14822.6920261311</v>
      </c>
      <c r="P2410" s="0" t="n">
        <f aca="false">12*Inputs!$B$6*(1-MIN(1,Inputs!$F$6*$D2410))*(ic*Inputs!$C$6+flat_fee-cost_acc-cost_wd*Inputs!$E$6*$E2410-cost_fx*Inputs!$D$6)+12*Inputs!$B$7*(1-MIN(1,Inputs!$F$7*$D2410))*(ic*Inputs!$C$7+flat_fee-cost_acc-cost_wd*Inputs!$E$7*$E2410-cost_fx*Inputs!$D$7)+12*Inputs!$B$8*(1-MIN(1,Inputs!$F$8*$D2410))*(ic*Inputs!$C$8+flat_fee-cost_acc-cost_wd*Inputs!$E$8*$E2410-cost_fx*Inputs!$D$8)-fixed</f>
        <v>54906.7883959999</v>
      </c>
    </row>
    <row r="2411" customFormat="false" ht="15" hidden="false" customHeight="false" outlineLevel="0" collapsed="false">
      <c r="A2411" s="0" t="n">
        <v>2346</v>
      </c>
      <c r="B2411" s="0" t="n">
        <v>0.222413</v>
      </c>
      <c r="C2411" s="0" t="n">
        <v>1.043877</v>
      </c>
      <c r="D2411" s="0" t="n">
        <v>1.291134</v>
      </c>
      <c r="E2411" s="0" t="n">
        <v>1.181081</v>
      </c>
      <c r="F2411" s="0" t="n">
        <v>0.112124</v>
      </c>
      <c r="G2411" s="0" t="n">
        <f aca="false">12*Inputs!$B$6*(MIN(1,$H$50*$C2411)*(ic*Inputs!$C$6+pS+fee_fx*Inputs!$D$6-cost_acc-cost_wd*Inputs!$E$6*$E2411-cost_fx*Inputs!$D$6-$F2411)+(1-MIN(1,$H$50*$C2411))*(1-MIN(1,Inputs!$G$6*$D2411)*churn_nonbuyers)*(ic*Inputs!$C$6+fee_wd*Inputs!$E$6*(1-$B2411)+fee_fx*Inputs!$D$6-cost_acc-cost_wd*Inputs!$E$6*(1-$B2411)-cost_fx*Inputs!$D$6))</f>
        <v>215049.247947978</v>
      </c>
      <c r="H2411" s="0" t="n">
        <f aca="false">12*Inputs!$B$7*(MIN(1,$H$51*$C2411)*(ic*Inputs!$C$7+pE+fee_fx*Inputs!$D$7-cost_acc-cost_wd*Inputs!$E$7*$E2411-cost_fx*Inputs!$D$7-$F2411)+(1-MIN(1,$H$51*$C2411))*(1-MIN(1,Inputs!$G$7*$D2411)*churn_nonbuyers)*(ic*Inputs!$C$7+fee_wd*Inputs!$E$7*(1-$B2411)+fee_fx*Inputs!$D$7-cost_acc-cost_wd*Inputs!$E$7*(1-$B2411)-cost_fx*Inputs!$D$7))</f>
        <v>407180.248236791</v>
      </c>
      <c r="I2411" s="0" t="n">
        <f aca="false">12*Inputs!$B$8*(MIN(1,$H$52*$C2411)*(ic*Inputs!$C$8+pT-cost_acc-cost_wd*Inputs!$E$8-cost_fx*Inputs!$D$8-cost_ins)+(1-MIN(1,$H$52*$C2411))*(1-MIN(1,Inputs!$G$8*$D2411)*churn_nonbuyers)*(ic*Inputs!$C$8+fee_wd*Inputs!$E$8*(1-$B2411)+fee_fx*Inputs!$D$8-cost_acc-cost_wd*Inputs!$E$8*(1-$B2411)-cost_fx*Inputs!$D$8))</f>
        <v>158648.070114177</v>
      </c>
      <c r="J2411" s="0" t="n">
        <f aca="false">G2411+H2411+I2411-fixed</f>
        <v>80877.5662989457</v>
      </c>
      <c r="K2411" s="0" t="n">
        <f aca="false">12*Inputs!$B$6*(1-MIN(1,Inputs!$G$6*$D2411)*churn_nonbuyers)*(ic*Inputs!$C$6+fee_wd*Inputs!$E$6*(1-$B2411)+fee_fx*Inputs!$D$6-cost_acc-cost_wd*Inputs!$E$6*(1-$B2411)-cost_fx*Inputs!$D$6)</f>
        <v>158625.485181662</v>
      </c>
      <c r="L2411" s="0" t="n">
        <f aca="false">12*Inputs!$B$7*(1-MIN(1,Inputs!$G$7*$D2411)*churn_nonbuyers)*(ic*Inputs!$C$7+fee_wd*Inputs!$E$7*(1-$B2411)+fee_fx*Inputs!$D$7-cost_acc-cost_wd*Inputs!$E$7*(1-$B2411)-cost_fx*Inputs!$D$7)</f>
        <v>356795.523876998</v>
      </c>
      <c r="M2411" s="0" t="n">
        <f aca="false">12*Inputs!$B$8*(1-MIN(1,Inputs!$G$8*$D2411)*churn_nonbuyers)*(ic*Inputs!$C$8+fee_wd*Inputs!$E$8*(1-$B2411)+fee_fx*Inputs!$D$8-cost_acc-cost_wd*Inputs!$E$8*(1-$B2411)-cost_fx*Inputs!$D$8)</f>
        <v>30374.6232210912</v>
      </c>
      <c r="N2411" s="0" t="n">
        <f aca="false">K2411+L2411+I2411-fixed</f>
        <v>-25930.920827163</v>
      </c>
      <c r="O2411" s="0" t="n">
        <f aca="false">K2411+L2411+M2411-fixed</f>
        <v>-154204.367720249</v>
      </c>
      <c r="P2411" s="0" t="n">
        <f aca="false">12*Inputs!$B$6*(1-MIN(1,Inputs!$F$6*$D2411))*(ic*Inputs!$C$6+flat_fee-cost_acc-cost_wd*Inputs!$E$6*$E2411-cost_fx*Inputs!$D$6)+12*Inputs!$B$7*(1-MIN(1,Inputs!$F$7*$D2411))*(ic*Inputs!$C$7+flat_fee-cost_acc-cost_wd*Inputs!$E$7*$E2411-cost_fx*Inputs!$D$7)+12*Inputs!$B$8*(1-MIN(1,Inputs!$F$8*$D2411))*(ic*Inputs!$C$8+flat_fee-cost_acc-cost_wd*Inputs!$E$8*$E2411-cost_fx*Inputs!$D$8)-fixed</f>
        <v>-159281.08574704</v>
      </c>
    </row>
    <row r="2412" customFormat="false" ht="15" hidden="false" customHeight="false" outlineLevel="0" collapsed="false">
      <c r="A2412" s="0" t="n">
        <v>2347</v>
      </c>
      <c r="B2412" s="0" t="n">
        <v>0.3546</v>
      </c>
      <c r="C2412" s="0" t="n">
        <v>1.131003</v>
      </c>
      <c r="D2412" s="0" t="n">
        <v>0.762299</v>
      </c>
      <c r="E2412" s="0" t="n">
        <v>1.233228</v>
      </c>
      <c r="F2412" s="0" t="n">
        <v>0.094152</v>
      </c>
      <c r="G2412" s="0" t="n">
        <f aca="false">12*Inputs!$B$6*(MIN(1,$H$50*$C2412)*(ic*Inputs!$C$6+pS+fee_fx*Inputs!$D$6-cost_acc-cost_wd*Inputs!$E$6*$E2412-cost_fx*Inputs!$D$6-$F2412)+(1-MIN(1,$H$50*$C2412))*(1-MIN(1,Inputs!$G$6*$D2412)*churn_nonbuyers)*(ic*Inputs!$C$6+fee_wd*Inputs!$E$6*(1-$B2412)+fee_fx*Inputs!$D$6-cost_acc-cost_wd*Inputs!$E$6*(1-$B2412)-cost_fx*Inputs!$D$6))</f>
        <v>206293.377046634</v>
      </c>
      <c r="H2412" s="0" t="n">
        <f aca="false">12*Inputs!$B$7*(MIN(1,$H$51*$C2412)*(ic*Inputs!$C$7+pE+fee_fx*Inputs!$D$7-cost_acc-cost_wd*Inputs!$E$7*$E2412-cost_fx*Inputs!$D$7-$F2412)+(1-MIN(1,$H$51*$C2412))*(1-MIN(1,Inputs!$G$7*$D2412)*churn_nonbuyers)*(ic*Inputs!$C$7+fee_wd*Inputs!$E$7*(1-$B2412)+fee_fx*Inputs!$D$7-cost_acc-cost_wd*Inputs!$E$7*(1-$B2412)-cost_fx*Inputs!$D$7))</f>
        <v>398801.538315102</v>
      </c>
      <c r="I2412" s="0" t="n">
        <f aca="false">12*Inputs!$B$8*(MIN(1,$H$52*$C2412)*(ic*Inputs!$C$8+pT-cost_acc-cost_wd*Inputs!$E$8-cost_fx*Inputs!$D$8-cost_ins)+(1-MIN(1,$H$52*$C2412))*(1-MIN(1,Inputs!$G$8*$D2412)*churn_nonbuyers)*(ic*Inputs!$C$8+fee_wd*Inputs!$E$8*(1-$B2412)+fee_fx*Inputs!$D$8-cost_acc-cost_wd*Inputs!$E$8*(1-$B2412)-cost_fx*Inputs!$D$8))</f>
        <v>193082.92987809</v>
      </c>
      <c r="J2412" s="0" t="n">
        <f aca="false">G2412+H2412+I2412-fixed</f>
        <v>98177.8452398256</v>
      </c>
      <c r="K2412" s="0" t="n">
        <f aca="false">12*Inputs!$B$6*(1-MIN(1,Inputs!$G$6*$D2412)*churn_nonbuyers)*(ic*Inputs!$C$6+fee_wd*Inputs!$E$6*(1-$B2412)+fee_fx*Inputs!$D$6-cost_acc-cost_wd*Inputs!$E$6*(1-$B2412)-cost_fx*Inputs!$D$6)</f>
        <v>144799.86690288</v>
      </c>
      <c r="L2412" s="0" t="n">
        <f aca="false">12*Inputs!$B$7*(1-MIN(1,Inputs!$G$7*$D2412)*churn_nonbuyers)*(ic*Inputs!$C$7+fee_wd*Inputs!$E$7*(1-$B2412)+fee_fx*Inputs!$D$7-cost_acc-cost_wd*Inputs!$E$7*(1-$B2412)-cost_fx*Inputs!$D$7)</f>
        <v>344084.575789728</v>
      </c>
      <c r="M2412" s="0" t="n">
        <f aca="false">12*Inputs!$B$8*(1-MIN(1,Inputs!$G$8*$D2412)*churn_nonbuyers)*(ic*Inputs!$C$8+fee_wd*Inputs!$E$8*(1-$B2412)+fee_fx*Inputs!$D$8-cost_acc-cost_wd*Inputs!$E$8*(1-$B2412)-cost_fx*Inputs!$D$8)</f>
        <v>144291.58165344</v>
      </c>
      <c r="N2412" s="0" t="n">
        <f aca="false">K2412+L2412+I2412-fixed</f>
        <v>-18032.6274293019</v>
      </c>
      <c r="O2412" s="0" t="n">
        <f aca="false">K2412+L2412+M2412-fixed</f>
        <v>-66823.9756539519</v>
      </c>
      <c r="P2412" s="0" t="n">
        <f aca="false">12*Inputs!$B$6*(1-MIN(1,Inputs!$F$6*$D2412))*(ic*Inputs!$C$6+flat_fee-cost_acc-cost_wd*Inputs!$E$6*$E2412-cost_fx*Inputs!$D$6)+12*Inputs!$B$7*(1-MIN(1,Inputs!$F$7*$D2412))*(ic*Inputs!$C$7+flat_fee-cost_acc-cost_wd*Inputs!$E$7*$E2412-cost_fx*Inputs!$D$7)+12*Inputs!$B$8*(1-MIN(1,Inputs!$F$8*$D2412))*(ic*Inputs!$C$8+flat_fee-cost_acc-cost_wd*Inputs!$E$8*$E2412-cost_fx*Inputs!$D$8)-fixed</f>
        <v>90458.5066092801</v>
      </c>
    </row>
    <row r="2413" customFormat="false" ht="15" hidden="false" customHeight="false" outlineLevel="0" collapsed="false">
      <c r="A2413" s="0" t="n">
        <v>2348</v>
      </c>
      <c r="B2413" s="0" t="n">
        <v>0.388235</v>
      </c>
      <c r="C2413" s="0" t="n">
        <v>1.027684</v>
      </c>
      <c r="D2413" s="0" t="n">
        <v>1.503644</v>
      </c>
      <c r="E2413" s="0" t="n">
        <v>1.262745</v>
      </c>
      <c r="F2413" s="0" t="n">
        <v>0.083734</v>
      </c>
      <c r="G2413" s="0" t="n">
        <f aca="false">12*Inputs!$B$6*(MIN(1,$H$50*$C2413)*(ic*Inputs!$C$6+pS+fee_fx*Inputs!$D$6-cost_acc-cost_wd*Inputs!$E$6*$E2413-cost_fx*Inputs!$D$6-$F2413)+(1-MIN(1,$H$50*$C2413))*(1-MIN(1,Inputs!$G$6*$D2413)*churn_nonbuyers)*(ic*Inputs!$C$6+fee_wd*Inputs!$E$6*(1-$B2413)+fee_fx*Inputs!$D$6-cost_acc-cost_wd*Inputs!$E$6*(1-$B2413)-cost_fx*Inputs!$D$6))</f>
        <v>190991.329180425</v>
      </c>
      <c r="H2413" s="0" t="n">
        <f aca="false">12*Inputs!$B$7*(MIN(1,$H$51*$C2413)*(ic*Inputs!$C$7+pE+fee_fx*Inputs!$D$7-cost_acc-cost_wd*Inputs!$E$7*$E2413-cost_fx*Inputs!$D$7-$F2413)+(1-MIN(1,$H$51*$C2413))*(1-MIN(1,Inputs!$G$7*$D2413)*churn_nonbuyers)*(ic*Inputs!$C$7+fee_wd*Inputs!$E$7*(1-$B2413)+fee_fx*Inputs!$D$7-cost_acc-cost_wd*Inputs!$E$7*(1-$B2413)-cost_fx*Inputs!$D$7))</f>
        <v>383589.216541583</v>
      </c>
      <c r="I2413" s="0" t="n">
        <f aca="false">12*Inputs!$B$8*(MIN(1,$H$52*$C2413)*(ic*Inputs!$C$8+pT-cost_acc-cost_wd*Inputs!$E$8-cost_fx*Inputs!$D$8-cost_ins)+(1-MIN(1,$H$52*$C2413))*(1-MIN(1,Inputs!$G$8*$D2413)*churn_nonbuyers)*(ic*Inputs!$C$8+fee_wd*Inputs!$E$8*(1-$B2413)+fee_fx*Inputs!$D$8-cost_acc-cost_wd*Inputs!$E$8*(1-$B2413)-cost_fx*Inputs!$D$8))</f>
        <v>148134.482496</v>
      </c>
      <c r="J2413" s="0" t="n">
        <f aca="false">G2413+H2413+I2413-fixed</f>
        <v>22715.0282180078</v>
      </c>
      <c r="K2413" s="0" t="n">
        <f aca="false">12*Inputs!$B$6*(1-MIN(1,Inputs!$G$6*$D2413)*churn_nonbuyers)*(ic*Inputs!$C$6+fee_wd*Inputs!$E$6*(1-$B2413)+fee_fx*Inputs!$D$6-cost_acc-cost_wd*Inputs!$E$6*(1-$B2413)-cost_fx*Inputs!$D$6)</f>
        <v>134740.552524048</v>
      </c>
      <c r="L2413" s="0" t="n">
        <f aca="false">12*Inputs!$B$7*(1-MIN(1,Inputs!$G$7*$D2413)*churn_nonbuyers)*(ic*Inputs!$C$7+fee_wd*Inputs!$E$7*(1-$B2413)+fee_fx*Inputs!$D$7-cost_acc-cost_wd*Inputs!$E$7*(1-$B2413)-cost_fx*Inputs!$D$7)</f>
        <v>331627.956602429</v>
      </c>
      <c r="M2413" s="0" t="n">
        <f aca="false">12*Inputs!$B$8*(1-MIN(1,Inputs!$G$8*$D2413)*churn_nonbuyers)*(ic*Inputs!$C$8+fee_wd*Inputs!$E$8*(1-$B2413)+fee_fx*Inputs!$D$8-cost_acc-cost_wd*Inputs!$E$8*(1-$B2413)-cost_fx*Inputs!$D$8)</f>
        <v>0</v>
      </c>
      <c r="N2413" s="0" t="n">
        <f aca="false">K2413+L2413+I2413-fixed</f>
        <v>-85497.0083775231</v>
      </c>
      <c r="O2413" s="0" t="n">
        <f aca="false">K2413+L2413+M2413-fixed</f>
        <v>-233631.490873523</v>
      </c>
      <c r="P2413" s="0" t="n">
        <f aca="false">12*Inputs!$B$6*(1-MIN(1,Inputs!$F$6*$D2413))*(ic*Inputs!$C$6+flat_fee-cost_acc-cost_wd*Inputs!$E$6*$E2413-cost_fx*Inputs!$D$6)+12*Inputs!$B$7*(1-MIN(1,Inputs!$F$7*$D2413))*(ic*Inputs!$C$7+flat_fee-cost_acc-cost_wd*Inputs!$E$7*$E2413-cost_fx*Inputs!$D$7)+12*Inputs!$B$8*(1-MIN(1,Inputs!$F$8*$D2413))*(ic*Inputs!$C$8+flat_fee-cost_acc-cost_wd*Inputs!$E$8*$E2413-cost_fx*Inputs!$D$8)-fixed</f>
        <v>-295293.6073648</v>
      </c>
    </row>
    <row r="2414" customFormat="false" ht="15" hidden="false" customHeight="false" outlineLevel="0" collapsed="false">
      <c r="A2414" s="0" t="n">
        <v>2349</v>
      </c>
      <c r="B2414" s="0" t="n">
        <v>0.036187</v>
      </c>
      <c r="C2414" s="0" t="n">
        <v>0.705061</v>
      </c>
      <c r="D2414" s="0" t="n">
        <v>0.7954</v>
      </c>
      <c r="E2414" s="0" t="n">
        <v>1.108543</v>
      </c>
      <c r="F2414" s="0" t="n">
        <v>0.281394</v>
      </c>
      <c r="G2414" s="0" t="n">
        <f aca="false">12*Inputs!$B$6*(MIN(1,$H$50*$C2414)*(ic*Inputs!$C$6+pS+fee_fx*Inputs!$D$6-cost_acc-cost_wd*Inputs!$E$6*$E2414-cost_fx*Inputs!$D$6-$F2414)+(1-MIN(1,$H$50*$C2414))*(1-MIN(1,Inputs!$G$6*$D2414)*churn_nonbuyers)*(ic*Inputs!$C$6+fee_wd*Inputs!$E$6*(1-$B2414)+fee_fx*Inputs!$D$6-cost_acc-cost_wd*Inputs!$E$6*(1-$B2414)-cost_fx*Inputs!$D$6))</f>
        <v>223427.839511341</v>
      </c>
      <c r="H2414" s="0" t="n">
        <f aca="false">12*Inputs!$B$7*(MIN(1,$H$51*$C2414)*(ic*Inputs!$C$7+pE+fee_fx*Inputs!$D$7-cost_acc-cost_wd*Inputs!$E$7*$E2414-cost_fx*Inputs!$D$7-$F2414)+(1-MIN(1,$H$51*$C2414))*(1-MIN(1,Inputs!$G$7*$D2414)*churn_nonbuyers)*(ic*Inputs!$C$7+fee_wd*Inputs!$E$7*(1-$B2414)+fee_fx*Inputs!$D$7-cost_acc-cost_wd*Inputs!$E$7*(1-$B2414)-cost_fx*Inputs!$D$7))</f>
        <v>412601.570390113</v>
      </c>
      <c r="I2414" s="0" t="n">
        <f aca="false">12*Inputs!$B$8*(MIN(1,$H$52*$C2414)*(ic*Inputs!$C$8+pT-cost_acc-cost_wd*Inputs!$E$8-cost_fx*Inputs!$D$8-cost_ins)+(1-MIN(1,$H$52*$C2414))*(1-MIN(1,Inputs!$G$8*$D2414)*churn_nonbuyers)*(ic*Inputs!$C$8+fee_wd*Inputs!$E$8*(1-$B2414)+fee_fx*Inputs!$D$8-cost_acc-cost_wd*Inputs!$E$8*(1-$B2414)-cost_fx*Inputs!$D$8))</f>
        <v>174508.07257026</v>
      </c>
      <c r="J2414" s="0" t="n">
        <f aca="false">G2414+H2414+I2414-fixed</f>
        <v>110537.482471714</v>
      </c>
      <c r="K2414" s="0" t="n">
        <f aca="false">12*Inputs!$B$6*(1-MIN(1,Inputs!$G$6*$D2414)*churn_nonbuyers)*(ic*Inputs!$C$6+fee_wd*Inputs!$E$6*(1-$B2414)+fee_fx*Inputs!$D$6-cost_acc-cost_wd*Inputs!$E$6*(1-$B2414)-cost_fx*Inputs!$D$6)</f>
        <v>188578.67860656</v>
      </c>
      <c r="L2414" s="0" t="n">
        <f aca="false">12*Inputs!$B$7*(1-MIN(1,Inputs!$G$7*$D2414)*churn_nonbuyers)*(ic*Inputs!$C$7+fee_wd*Inputs!$E$7*(1-$B2414)+fee_fx*Inputs!$D$7-cost_acc-cost_wd*Inputs!$E$7*(1-$B2414)-cost_fx*Inputs!$D$7)</f>
        <v>388492.256763936</v>
      </c>
      <c r="M2414" s="0" t="n">
        <f aca="false">12*Inputs!$B$8*(1-MIN(1,Inputs!$G$8*$D2414)*churn_nonbuyers)*(ic*Inputs!$C$8+fee_wd*Inputs!$E$8*(1-$B2414)+fee_fx*Inputs!$D$8-cost_acc-cost_wd*Inputs!$E$8*(1-$B2414)-cost_fx*Inputs!$D$8)</f>
        <v>143897.14549728</v>
      </c>
      <c r="N2414" s="0" t="n">
        <f aca="false">K2414+L2414+I2414-fixed</f>
        <v>51579.0079407556</v>
      </c>
      <c r="O2414" s="0" t="n">
        <f aca="false">K2414+L2414+M2414-fixed</f>
        <v>20968.080867776</v>
      </c>
      <c r="P2414" s="0" t="n">
        <f aca="false">12*Inputs!$B$6*(1-MIN(1,Inputs!$F$6*$D2414))*(ic*Inputs!$C$6+flat_fee-cost_acc-cost_wd*Inputs!$E$6*$E2414-cost_fx*Inputs!$D$6)+12*Inputs!$B$7*(1-MIN(1,Inputs!$F$7*$D2414))*(ic*Inputs!$C$7+flat_fee-cost_acc-cost_wd*Inputs!$E$7*$E2414-cost_fx*Inputs!$D$7)+12*Inputs!$B$8*(1-MIN(1,Inputs!$F$8*$D2414))*(ic*Inputs!$C$8+flat_fee-cost_acc-cost_wd*Inputs!$E$8*$E2414-cost_fx*Inputs!$D$8)-fixed</f>
        <v>133631.197328</v>
      </c>
    </row>
    <row r="2415" customFormat="false" ht="15" hidden="false" customHeight="false" outlineLevel="0" collapsed="false">
      <c r="A2415" s="0" t="n">
        <v>2350</v>
      </c>
      <c r="B2415" s="0" t="n">
        <v>0.533109</v>
      </c>
      <c r="C2415" s="0" t="n">
        <v>0.836855</v>
      </c>
      <c r="D2415" s="0" t="n">
        <v>0.86626</v>
      </c>
      <c r="E2415" s="0" t="n">
        <v>1.154993</v>
      </c>
      <c r="F2415" s="0" t="n">
        <v>0.059208</v>
      </c>
      <c r="G2415" s="0" t="n">
        <f aca="false">12*Inputs!$B$6*(MIN(1,$H$50*$C2415)*(ic*Inputs!$C$6+pS+fee_fx*Inputs!$D$6-cost_acc-cost_wd*Inputs!$E$6*$E2415-cost_fx*Inputs!$D$6-$F2415)+(1-MIN(1,$H$50*$C2415))*(1-MIN(1,Inputs!$G$6*$D2415)*churn_nonbuyers)*(ic*Inputs!$C$6+fee_wd*Inputs!$E$6*(1-$B2415)+fee_fx*Inputs!$D$6-cost_acc-cost_wd*Inputs!$E$6*(1-$B2415)-cost_fx*Inputs!$D$6))</f>
        <v>168806.894877969</v>
      </c>
      <c r="H2415" s="0" t="n">
        <f aca="false">12*Inputs!$B$7*(MIN(1,$H$51*$C2415)*(ic*Inputs!$C$7+pE+fee_fx*Inputs!$D$7-cost_acc-cost_wd*Inputs!$E$7*$E2415-cost_fx*Inputs!$D$7-$F2415)+(1-MIN(1,$H$51*$C2415))*(1-MIN(1,Inputs!$G$7*$D2415)*churn_nonbuyers)*(ic*Inputs!$C$7+fee_wd*Inputs!$E$7*(1-$B2415)+fee_fx*Inputs!$D$7-cost_acc-cost_wd*Inputs!$E$7*(1-$B2415)-cost_fx*Inputs!$D$7))</f>
        <v>376410.738478626</v>
      </c>
      <c r="I2415" s="0" t="n">
        <f aca="false">12*Inputs!$B$8*(MIN(1,$H$52*$C2415)*(ic*Inputs!$C$8+pT-cost_acc-cost_wd*Inputs!$E$8-cost_fx*Inputs!$D$8-cost_ins)+(1-MIN(1,$H$52*$C2415))*(1-MIN(1,Inputs!$G$8*$D2415)*churn_nonbuyers)*(ic*Inputs!$C$8+fee_wd*Inputs!$E$8*(1-$B2415)+fee_fx*Inputs!$D$8-cost_acc-cost_wd*Inputs!$E$8*(1-$B2415)-cost_fx*Inputs!$D$8))</f>
        <v>169670.962245125</v>
      </c>
      <c r="J2415" s="0" t="n">
        <f aca="false">G2415+H2415+I2415-fixed</f>
        <v>14888.5956017196</v>
      </c>
      <c r="K2415" s="0" t="n">
        <f aca="false">12*Inputs!$B$6*(1-MIN(1,Inputs!$G$6*$D2415)*churn_nonbuyers)*(ic*Inputs!$C$6+fee_wd*Inputs!$E$6*(1-$B2415)+fee_fx*Inputs!$D$6-cost_acc-cost_wd*Inputs!$E$6*(1-$B2415)-cost_fx*Inputs!$D$6)</f>
        <v>119425.442416848</v>
      </c>
      <c r="L2415" s="0" t="n">
        <f aca="false">12*Inputs!$B$7*(1-MIN(1,Inputs!$G$7*$D2415)*churn_nonbuyers)*(ic*Inputs!$C$7+fee_wd*Inputs!$E$7*(1-$B2415)+fee_fx*Inputs!$D$7-cost_acc-cost_wd*Inputs!$E$7*(1-$B2415)-cost_fx*Inputs!$D$7)</f>
        <v>317949.046570109</v>
      </c>
      <c r="M2415" s="0" t="n">
        <f aca="false">12*Inputs!$B$8*(1-MIN(1,Inputs!$G$8*$D2415)*churn_nonbuyers)*(ic*Inputs!$C$8+fee_wd*Inputs!$E$8*(1-$B2415)+fee_fx*Inputs!$D$8-cost_acc-cost_wd*Inputs!$E$8*(1-$B2415)-cost_fx*Inputs!$D$8)</f>
        <v>118404.532878624</v>
      </c>
      <c r="N2415" s="0" t="n">
        <f aca="false">K2415+L2415+I2415-fixed</f>
        <v>-92954.5487679178</v>
      </c>
      <c r="O2415" s="0" t="n">
        <f aca="false">K2415+L2415+M2415-fixed</f>
        <v>-144220.978134419</v>
      </c>
      <c r="P2415" s="0" t="n">
        <f aca="false">12*Inputs!$B$6*(1-MIN(1,Inputs!$F$6*$D2415))*(ic*Inputs!$C$6+flat_fee-cost_acc-cost_wd*Inputs!$E$6*$E2415-cost_fx*Inputs!$D$6)+12*Inputs!$B$7*(1-MIN(1,Inputs!$F$7*$D2415))*(ic*Inputs!$C$7+flat_fee-cost_acc-cost_wd*Inputs!$E$7*$E2415-cost_fx*Inputs!$D$7)+12*Inputs!$B$8*(1-MIN(1,Inputs!$F$8*$D2415))*(ic*Inputs!$C$8+flat_fee-cost_acc-cost_wd*Inputs!$E$8*$E2415-cost_fx*Inputs!$D$8)-fixed</f>
        <v>73959.8514032</v>
      </c>
    </row>
    <row r="2416" customFormat="false" ht="15" hidden="false" customHeight="false" outlineLevel="0" collapsed="false">
      <c r="A2416" s="0" t="n">
        <v>2351</v>
      </c>
      <c r="B2416" s="0" t="n">
        <v>0.445502</v>
      </c>
      <c r="C2416" s="0" t="n">
        <v>0.993693</v>
      </c>
      <c r="D2416" s="0" t="n">
        <v>1.835418</v>
      </c>
      <c r="E2416" s="0" t="n">
        <v>1.411297</v>
      </c>
      <c r="F2416" s="0" t="n">
        <v>0.181413</v>
      </c>
      <c r="G2416" s="0" t="n">
        <f aca="false">12*Inputs!$B$6*(MIN(1,$H$50*$C2416)*(ic*Inputs!$C$6+pS+fee_fx*Inputs!$D$6-cost_acc-cost_wd*Inputs!$E$6*$E2416-cost_fx*Inputs!$D$6-$F2416)+(1-MIN(1,$H$50*$C2416))*(1-MIN(1,Inputs!$G$6*$D2416)*churn_nonbuyers)*(ic*Inputs!$C$6+fee_wd*Inputs!$E$6*(1-$B2416)+fee_fx*Inputs!$D$6-cost_acc-cost_wd*Inputs!$E$6*(1-$B2416)-cost_fx*Inputs!$D$6))</f>
        <v>174374.41794544</v>
      </c>
      <c r="H2416" s="0" t="n">
        <f aca="false">12*Inputs!$B$7*(MIN(1,$H$51*$C2416)*(ic*Inputs!$C$7+pE+fee_fx*Inputs!$D$7-cost_acc-cost_wd*Inputs!$E$7*$E2416-cost_fx*Inputs!$D$7-$F2416)+(1-MIN(1,$H$51*$C2416))*(1-MIN(1,Inputs!$G$7*$D2416)*churn_nonbuyers)*(ic*Inputs!$C$7+fee_wd*Inputs!$E$7*(1-$B2416)+fee_fx*Inputs!$D$7-cost_acc-cost_wd*Inputs!$E$7*(1-$B2416)-cost_fx*Inputs!$D$7))</f>
        <v>352496.674473478</v>
      </c>
      <c r="I2416" s="0" t="n">
        <f aca="false">12*Inputs!$B$8*(MIN(1,$H$52*$C2416)*(ic*Inputs!$C$8+pT-cost_acc-cost_wd*Inputs!$E$8-cost_fx*Inputs!$D$8-cost_ins)+(1-MIN(1,$H$52*$C2416))*(1-MIN(1,Inputs!$G$8*$D2416)*churn_nonbuyers)*(ic*Inputs!$C$8+fee_wd*Inputs!$E$8*(1-$B2416)+fee_fx*Inputs!$D$8-cost_acc-cost_wd*Inputs!$E$8*(1-$B2416)-cost_fx*Inputs!$D$8))</f>
        <v>143234.883792</v>
      </c>
      <c r="J2416" s="0" t="n">
        <f aca="false">G2416+H2416+I2416-fixed</f>
        <v>-29894.0237890823</v>
      </c>
      <c r="K2416" s="0" t="n">
        <f aca="false">12*Inputs!$B$6*(1-MIN(1,Inputs!$G$6*$D2416)*churn_nonbuyers)*(ic*Inputs!$C$6+fee_wd*Inputs!$E$6*(1-$B2416)+fee_fx*Inputs!$D$6-cost_acc-cost_wd*Inputs!$E$6*(1-$B2416)-cost_fx*Inputs!$D$6)</f>
        <v>124834.011766819</v>
      </c>
      <c r="L2416" s="0" t="n">
        <f aca="false">12*Inputs!$B$7*(1-MIN(1,Inputs!$G$7*$D2416)*churn_nonbuyers)*(ic*Inputs!$C$7+fee_wd*Inputs!$E$7*(1-$B2416)+fee_fx*Inputs!$D$7-cost_acc-cost_wd*Inputs!$E$7*(1-$B2416)-cost_fx*Inputs!$D$7)</f>
        <v>320378.883796092</v>
      </c>
      <c r="M2416" s="0" t="n">
        <f aca="false">12*Inputs!$B$8*(1-MIN(1,Inputs!$G$8*$D2416)*churn_nonbuyers)*(ic*Inputs!$C$8+fee_wd*Inputs!$E$8*(1-$B2416)+fee_fx*Inputs!$D$8-cost_acc-cost_wd*Inputs!$E$8*(1-$B2416)-cost_fx*Inputs!$D$8)</f>
        <v>0</v>
      </c>
      <c r="N2416" s="0" t="n">
        <f aca="false">K2416+L2416+I2416-fixed</f>
        <v>-111552.220645089</v>
      </c>
      <c r="O2416" s="0" t="n">
        <f aca="false">K2416+L2416+M2416-fixed</f>
        <v>-254787.104437089</v>
      </c>
      <c r="P2416" s="0" t="n">
        <f aca="false">12*Inputs!$B$6*(1-MIN(1,Inputs!$F$6*$D2416))*(ic*Inputs!$C$6+flat_fee-cost_acc-cost_wd*Inputs!$E$6*$E2416-cost_fx*Inputs!$D$6)+12*Inputs!$B$7*(1-MIN(1,Inputs!$F$7*$D2416))*(ic*Inputs!$C$7+flat_fee-cost_acc-cost_wd*Inputs!$E$7*$E2416-cost_fx*Inputs!$D$7)+12*Inputs!$B$8*(1-MIN(1,Inputs!$F$8*$D2416))*(ic*Inputs!$C$8+flat_fee-cost_acc-cost_wd*Inputs!$E$8*$E2416-cost_fx*Inputs!$D$8)-fixed</f>
        <v>-489296.108936886</v>
      </c>
    </row>
    <row r="2417" customFormat="false" ht="15" hidden="false" customHeight="false" outlineLevel="0" collapsed="false">
      <c r="A2417" s="0" t="n">
        <v>2352</v>
      </c>
      <c r="B2417" s="0" t="n">
        <v>0.310232</v>
      </c>
      <c r="C2417" s="0" t="n">
        <v>0.839239</v>
      </c>
      <c r="D2417" s="0" t="n">
        <v>0.875681</v>
      </c>
      <c r="E2417" s="0" t="n">
        <v>1.186244</v>
      </c>
      <c r="F2417" s="0" t="n">
        <v>0.222552</v>
      </c>
      <c r="G2417" s="0" t="n">
        <f aca="false">12*Inputs!$B$6*(MIN(1,$H$50*$C2417)*(ic*Inputs!$C$6+pS+fee_fx*Inputs!$D$6-cost_acc-cost_wd*Inputs!$E$6*$E2417-cost_fx*Inputs!$D$6-$F2417)+(1-MIN(1,$H$50*$C2417))*(1-MIN(1,Inputs!$G$6*$D2417)*churn_nonbuyers)*(ic*Inputs!$C$6+fee_wd*Inputs!$E$6*(1-$B2417)+fee_fx*Inputs!$D$6-cost_acc-cost_wd*Inputs!$E$6*(1-$B2417)-cost_fx*Inputs!$D$6))</f>
        <v>193758.647573351</v>
      </c>
      <c r="H2417" s="0" t="n">
        <f aca="false">12*Inputs!$B$7*(MIN(1,$H$51*$C2417)*(ic*Inputs!$C$7+pE+fee_fx*Inputs!$D$7-cost_acc-cost_wd*Inputs!$E$7*$E2417-cost_fx*Inputs!$D$7-$F2417)+(1-MIN(1,$H$51*$C2417))*(1-MIN(1,Inputs!$G$7*$D2417)*churn_nonbuyers)*(ic*Inputs!$C$7+fee_wd*Inputs!$E$7*(1-$B2417)+fee_fx*Inputs!$D$7-cost_acc-cost_wd*Inputs!$E$7*(1-$B2417)-cost_fx*Inputs!$D$7))</f>
        <v>386358.841489363</v>
      </c>
      <c r="I2417" s="0" t="n">
        <f aca="false">12*Inputs!$B$8*(MIN(1,$H$52*$C2417)*(ic*Inputs!$C$8+pT-cost_acc-cost_wd*Inputs!$E$8-cost_fx*Inputs!$D$8-cost_ins)+(1-MIN(1,$H$52*$C2417))*(1-MIN(1,Inputs!$G$8*$D2417)*churn_nonbuyers)*(ic*Inputs!$C$8+fee_wd*Inputs!$E$8*(1-$B2417)+fee_fx*Inputs!$D$8-cost_acc-cost_wd*Inputs!$E$8*(1-$B2417)-cost_fx*Inputs!$D$8))</f>
        <v>170706.699033234</v>
      </c>
      <c r="J2417" s="0" t="n">
        <f aca="false">G2417+H2417+I2417-fixed</f>
        <v>50824.1880959482</v>
      </c>
      <c r="K2417" s="0" t="n">
        <f aca="false">12*Inputs!$B$6*(1-MIN(1,Inputs!$G$6*$D2417)*churn_nonbuyers)*(ic*Inputs!$C$6+fee_wd*Inputs!$E$6*(1-$B2417)+fee_fx*Inputs!$D$6-cost_acc-cost_wd*Inputs!$E$6*(1-$B2417)-cost_fx*Inputs!$D$6)</f>
        <v>150055.710249542</v>
      </c>
      <c r="L2417" s="0" t="n">
        <f aca="false">12*Inputs!$B$7*(1-MIN(1,Inputs!$G$7*$D2417)*churn_nonbuyers)*(ic*Inputs!$C$7+fee_wd*Inputs!$E$7*(1-$B2417)+fee_fx*Inputs!$D$7-cost_acc-cost_wd*Inputs!$E$7*(1-$B2417)-cost_fx*Inputs!$D$7)</f>
        <v>349107.944261726</v>
      </c>
      <c r="M2417" s="0" t="n">
        <f aca="false">12*Inputs!$B$8*(1-MIN(1,Inputs!$G$8*$D2417)*churn_nonbuyers)*(ic*Inputs!$C$8+fee_wd*Inputs!$E$8*(1-$B2417)+fee_fx*Inputs!$D$8-cost_acc-cost_wd*Inputs!$E$8*(1-$B2417)-cost_fx*Inputs!$D$8)</f>
        <v>120561.188524531</v>
      </c>
      <c r="N2417" s="0" t="n">
        <f aca="false">K2417+L2417+I2417-fixed</f>
        <v>-30129.6464554982</v>
      </c>
      <c r="O2417" s="0" t="n">
        <f aca="false">K2417+L2417+M2417-fixed</f>
        <v>-80275.1569642009</v>
      </c>
      <c r="P2417" s="0" t="n">
        <f aca="false">12*Inputs!$B$6*(1-MIN(1,Inputs!$F$6*$D2417))*(ic*Inputs!$C$6+flat_fee-cost_acc-cost_wd*Inputs!$E$6*$E2417-cost_fx*Inputs!$D$6)+12*Inputs!$B$7*(1-MIN(1,Inputs!$F$7*$D2417))*(ic*Inputs!$C$7+flat_fee-cost_acc-cost_wd*Inputs!$E$7*$E2417-cost_fx*Inputs!$D$7)+12*Inputs!$B$8*(1-MIN(1,Inputs!$F$8*$D2417))*(ic*Inputs!$C$8+flat_fee-cost_acc-cost_wd*Inputs!$E$8*$E2417-cost_fx*Inputs!$D$8)-fixed</f>
        <v>54564.6767513601</v>
      </c>
    </row>
    <row r="2418" customFormat="false" ht="15" hidden="false" customHeight="false" outlineLevel="0" collapsed="false">
      <c r="A2418" s="0" t="n">
        <v>2353</v>
      </c>
      <c r="B2418" s="0" t="n">
        <v>0.583114</v>
      </c>
      <c r="C2418" s="0" t="n">
        <v>0.672812</v>
      </c>
      <c r="D2418" s="0" t="n">
        <v>0.929753</v>
      </c>
      <c r="E2418" s="0" t="n">
        <v>1.329043</v>
      </c>
      <c r="F2418" s="0" t="n">
        <v>0.117203</v>
      </c>
      <c r="G2418" s="0" t="n">
        <f aca="false">12*Inputs!$B$6*(MIN(1,$H$50*$C2418)*(ic*Inputs!$C$6+pS+fee_fx*Inputs!$D$6-cost_acc-cost_wd*Inputs!$E$6*$E2418-cost_fx*Inputs!$D$6-$F2418)+(1-MIN(1,$H$50*$C2418))*(1-MIN(1,Inputs!$G$6*$D2418)*churn_nonbuyers)*(ic*Inputs!$C$6+fee_wd*Inputs!$E$6*(1-$B2418)+fee_fx*Inputs!$D$6-cost_acc-cost_wd*Inputs!$E$6*(1-$B2418)-cost_fx*Inputs!$D$6))</f>
        <v>148658.53545628</v>
      </c>
      <c r="H2418" s="0" t="n">
        <f aca="false">12*Inputs!$B$7*(MIN(1,$H$51*$C2418)*(ic*Inputs!$C$7+pE+fee_fx*Inputs!$D$7-cost_acc-cost_wd*Inputs!$E$7*$E2418-cost_fx*Inputs!$D$7-$F2418)+(1-MIN(1,$H$51*$C2418))*(1-MIN(1,Inputs!$G$7*$D2418)*churn_nonbuyers)*(ic*Inputs!$C$7+fee_wd*Inputs!$E$7*(1-$B2418)+fee_fx*Inputs!$D$7-cost_acc-cost_wd*Inputs!$E$7*(1-$B2418)-cost_fx*Inputs!$D$7))</f>
        <v>343642.615268654</v>
      </c>
      <c r="I2418" s="0" t="n">
        <f aca="false">12*Inputs!$B$8*(MIN(1,$H$52*$C2418)*(ic*Inputs!$C$8+pT-cost_acc-cost_wd*Inputs!$E$8-cost_fx*Inputs!$D$8-cost_ins)+(1-MIN(1,$H$52*$C2418))*(1-MIN(1,Inputs!$G$8*$D2418)*churn_nonbuyers)*(ic*Inputs!$C$8+fee_wd*Inputs!$E$8*(1-$B2418)+fee_fx*Inputs!$D$8-cost_acc-cost_wd*Inputs!$E$8*(1-$B2418)-cost_fx*Inputs!$D$8))</f>
        <v>152105.249489337</v>
      </c>
      <c r="J2418" s="0" t="n">
        <f aca="false">G2418+H2418+I2418-fixed</f>
        <v>-55593.5997857294</v>
      </c>
      <c r="K2418" s="0" t="n">
        <f aca="false">12*Inputs!$B$6*(1-MIN(1,Inputs!$G$6*$D2418)*churn_nonbuyers)*(ic*Inputs!$C$6+fee_wd*Inputs!$E$6*(1-$B2418)+fee_fx*Inputs!$D$6-cost_acc-cost_wd*Inputs!$E$6*(1-$B2418)-cost_fx*Inputs!$D$6)</f>
        <v>112163.168094062</v>
      </c>
      <c r="L2418" s="0" t="n">
        <f aca="false">12*Inputs!$B$7*(1-MIN(1,Inputs!$G$7*$D2418)*churn_nonbuyers)*(ic*Inputs!$C$7+fee_wd*Inputs!$E$7*(1-$B2418)+fee_fx*Inputs!$D$7-cost_acc-cost_wd*Inputs!$E$7*(1-$B2418)-cost_fx*Inputs!$D$7)</f>
        <v>310327.388312437</v>
      </c>
      <c r="M2418" s="0" t="n">
        <f aca="false">12*Inputs!$B$8*(1-MIN(1,Inputs!$G$8*$D2418)*churn_nonbuyers)*(ic*Inputs!$C$8+fee_wd*Inputs!$E$8*(1-$B2418)+fee_fx*Inputs!$D$8-cost_acc-cost_wd*Inputs!$E$8*(1-$B2418)-cost_fx*Inputs!$D$8)</f>
        <v>104196.869452291</v>
      </c>
      <c r="N2418" s="0" t="n">
        <f aca="false">K2418+L2418+I2418-fixed</f>
        <v>-125404.194104163</v>
      </c>
      <c r="O2418" s="0" t="n">
        <f aca="false">K2418+L2418+M2418-fixed</f>
        <v>-173312.574141209</v>
      </c>
      <c r="P2418" s="0" t="n">
        <f aca="false">12*Inputs!$B$6*(1-MIN(1,Inputs!$F$6*$D2418))*(ic*Inputs!$C$6+flat_fee-cost_acc-cost_wd*Inputs!$E$6*$E2418-cost_fx*Inputs!$D$6)+12*Inputs!$B$7*(1-MIN(1,Inputs!$F$7*$D2418))*(ic*Inputs!$C$7+flat_fee-cost_acc-cost_wd*Inputs!$E$7*$E2418-cost_fx*Inputs!$D$7)+12*Inputs!$B$8*(1-MIN(1,Inputs!$F$8*$D2418))*(ic*Inputs!$C$8+flat_fee-cost_acc-cost_wd*Inputs!$E$8*$E2418-cost_fx*Inputs!$D$8)-fixed</f>
        <v>-37607.7538530399</v>
      </c>
    </row>
    <row r="2419" customFormat="false" ht="15" hidden="false" customHeight="false" outlineLevel="0" collapsed="false">
      <c r="A2419" s="0" t="n">
        <v>2354</v>
      </c>
      <c r="B2419" s="0" t="n">
        <v>0.213906</v>
      </c>
      <c r="C2419" s="0" t="n">
        <v>1.033168</v>
      </c>
      <c r="D2419" s="0" t="n">
        <v>0.895519</v>
      </c>
      <c r="E2419" s="0" t="n">
        <v>1.287193</v>
      </c>
      <c r="F2419" s="0" t="n">
        <v>0.187165</v>
      </c>
      <c r="G2419" s="0" t="n">
        <f aca="false">12*Inputs!$B$6*(MIN(1,$H$50*$C2419)*(ic*Inputs!$C$6+pS+fee_fx*Inputs!$D$6-cost_acc-cost_wd*Inputs!$E$6*$E2419-cost_fx*Inputs!$D$6-$F2419)+(1-MIN(1,$H$50*$C2419))*(1-MIN(1,Inputs!$G$6*$D2419)*churn_nonbuyers)*(ic*Inputs!$C$6+fee_wd*Inputs!$E$6*(1-$B2419)+fee_fx*Inputs!$D$6-cost_acc-cost_wd*Inputs!$E$6*(1-$B2419)-cost_fx*Inputs!$D$6))</f>
        <v>214308.672529763</v>
      </c>
      <c r="H2419" s="0" t="n">
        <f aca="false">12*Inputs!$B$7*(MIN(1,$H$51*$C2419)*(ic*Inputs!$C$7+pE+fee_fx*Inputs!$D$7-cost_acc-cost_wd*Inputs!$E$7*$E2419-cost_fx*Inputs!$D$7-$F2419)+(1-MIN(1,$H$51*$C2419))*(1-MIN(1,Inputs!$G$7*$D2419)*churn_nonbuyers)*(ic*Inputs!$C$7+fee_wd*Inputs!$E$7*(1-$B2419)+fee_fx*Inputs!$D$7-cost_acc-cost_wd*Inputs!$E$7*(1-$B2419)-cost_fx*Inputs!$D$7))</f>
        <v>392852.223707426</v>
      </c>
      <c r="I2419" s="0" t="n">
        <f aca="false">12*Inputs!$B$8*(MIN(1,$H$52*$C2419)*(ic*Inputs!$C$8+pT-cost_acc-cost_wd*Inputs!$E$8-cost_fx*Inputs!$D$8-cost_ins)+(1-MIN(1,$H$52*$C2419))*(1-MIN(1,Inputs!$G$8*$D2419)*churn_nonbuyers)*(ic*Inputs!$C$8+fee_wd*Inputs!$E$8*(1-$B2419)+fee_fx*Inputs!$D$8-cost_acc-cost_wd*Inputs!$E$8*(1-$B2419)-cost_fx*Inputs!$D$8))</f>
        <v>181574.397870676</v>
      </c>
      <c r="J2419" s="0" t="n">
        <f aca="false">G2419+H2419+I2419-fixed</f>
        <v>88735.2941078653</v>
      </c>
      <c r="K2419" s="0" t="n">
        <f aca="false">12*Inputs!$B$6*(1-MIN(1,Inputs!$G$6*$D2419)*churn_nonbuyers)*(ic*Inputs!$C$6+fee_wd*Inputs!$E$6*(1-$B2419)+fee_fx*Inputs!$D$6-cost_acc-cost_wd*Inputs!$E$6*(1-$B2419)-cost_fx*Inputs!$D$6)</f>
        <v>163149.914067941</v>
      </c>
      <c r="L2419" s="0" t="n">
        <f aca="false">12*Inputs!$B$7*(1-MIN(1,Inputs!$G$7*$D2419)*churn_nonbuyers)*(ic*Inputs!$C$7+fee_wd*Inputs!$E$7*(1-$B2419)+fee_fx*Inputs!$D$7-cost_acc-cost_wd*Inputs!$E$7*(1-$B2419)-cost_fx*Inputs!$D$7)</f>
        <v>362392.863928765</v>
      </c>
      <c r="M2419" s="0" t="n">
        <f aca="false">12*Inputs!$B$8*(1-MIN(1,Inputs!$G$8*$D2419)*churn_nonbuyers)*(ic*Inputs!$C$8+fee_wd*Inputs!$E$8*(1-$B2419)+fee_fx*Inputs!$D$8-cost_acc-cost_wd*Inputs!$E$8*(1-$B2419)-cost_fx*Inputs!$D$8)</f>
        <v>117960.64229039</v>
      </c>
      <c r="N2419" s="0" t="n">
        <f aca="false">K2419+L2419+I2419-fixed</f>
        <v>7117.17586738116</v>
      </c>
      <c r="O2419" s="0" t="n">
        <f aca="false">K2419+L2419+M2419-fixed</f>
        <v>-56496.5797129042</v>
      </c>
      <c r="P2419" s="0" t="n">
        <f aca="false">12*Inputs!$B$6*(1-MIN(1,Inputs!$F$6*$D2419))*(ic*Inputs!$C$6+flat_fee-cost_acc-cost_wd*Inputs!$E$6*$E2419-cost_fx*Inputs!$D$6)+12*Inputs!$B$7*(1-MIN(1,Inputs!$F$7*$D2419))*(ic*Inputs!$C$7+flat_fee-cost_acc-cost_wd*Inputs!$E$7*$E2419-cost_fx*Inputs!$D$7)+12*Inputs!$B$8*(1-MIN(1,Inputs!$F$8*$D2419))*(ic*Inputs!$C$8+flat_fee-cost_acc-cost_wd*Inputs!$E$8*$E2419-cost_fx*Inputs!$D$8)-fixed</f>
        <v>-1877.10547192011</v>
      </c>
    </row>
    <row r="2420" customFormat="false" ht="15" hidden="false" customHeight="false" outlineLevel="0" collapsed="false">
      <c r="A2420" s="0" t="n">
        <v>2355</v>
      </c>
      <c r="B2420" s="0" t="n">
        <v>0.285785</v>
      </c>
      <c r="C2420" s="0" t="n">
        <v>0.948627</v>
      </c>
      <c r="D2420" s="0" t="n">
        <v>1.391811</v>
      </c>
      <c r="E2420" s="0" t="n">
        <v>1.060499</v>
      </c>
      <c r="F2420" s="0" t="n">
        <v>0.067623</v>
      </c>
      <c r="G2420" s="0" t="n">
        <f aca="false">12*Inputs!$B$6*(MIN(1,$H$50*$C2420)*(ic*Inputs!$C$6+pS+fee_fx*Inputs!$D$6-cost_acc-cost_wd*Inputs!$E$6*$E2420-cost_fx*Inputs!$D$6-$F2420)+(1-MIN(1,$H$50*$C2420))*(1-MIN(1,Inputs!$G$6*$D2420)*churn_nonbuyers)*(ic*Inputs!$C$6+fee_wd*Inputs!$E$6*(1-$B2420)+fee_fx*Inputs!$D$6-cost_acc-cost_wd*Inputs!$E$6*(1-$B2420)-cost_fx*Inputs!$D$6))</f>
        <v>204873.90738012</v>
      </c>
      <c r="H2420" s="0" t="n">
        <f aca="false">12*Inputs!$B$7*(MIN(1,$H$51*$C2420)*(ic*Inputs!$C$7+pE+fee_fx*Inputs!$D$7-cost_acc-cost_wd*Inputs!$E$7*$E2420-cost_fx*Inputs!$D$7-$F2420)+(1-MIN(1,$H$51*$C2420))*(1-MIN(1,Inputs!$G$7*$D2420)*churn_nonbuyers)*(ic*Inputs!$C$7+fee_wd*Inputs!$E$7*(1-$B2420)+fee_fx*Inputs!$D$7-cost_acc-cost_wd*Inputs!$E$7*(1-$B2420)-cost_fx*Inputs!$D$7))</f>
        <v>412069.736149713</v>
      </c>
      <c r="I2420" s="0" t="n">
        <f aca="false">12*Inputs!$B$8*(MIN(1,$H$52*$C2420)*(ic*Inputs!$C$8+pT-cost_acc-cost_wd*Inputs!$E$8-cost_fx*Inputs!$D$8-cost_ins)+(1-MIN(1,$H$52*$C2420))*(1-MIN(1,Inputs!$G$8*$D2420)*churn_nonbuyers)*(ic*Inputs!$C$8+fee_wd*Inputs!$E$8*(1-$B2420)+fee_fx*Inputs!$D$8-cost_acc-cost_wd*Inputs!$E$8*(1-$B2420)-cost_fx*Inputs!$D$8))</f>
        <v>139442.045145575</v>
      </c>
      <c r="J2420" s="0" t="n">
        <f aca="false">G2420+H2420+I2420-fixed</f>
        <v>56385.6886754071</v>
      </c>
      <c r="K2420" s="0" t="n">
        <f aca="false">12*Inputs!$B$6*(1-MIN(1,Inputs!$G$6*$D2420)*churn_nonbuyers)*(ic*Inputs!$C$6+fee_wd*Inputs!$E$6*(1-$B2420)+fee_fx*Inputs!$D$6-cost_acc-cost_wd*Inputs!$E$6*(1-$B2420)-cost_fx*Inputs!$D$6)</f>
        <v>149281.367807772</v>
      </c>
      <c r="L2420" s="0" t="n">
        <f aca="false">12*Inputs!$B$7*(1-MIN(1,Inputs!$G$7*$D2420)*churn_nonbuyers)*(ic*Inputs!$C$7+fee_wd*Inputs!$E$7*(1-$B2420)+fee_fx*Inputs!$D$7-cost_acc-cost_wd*Inputs!$E$7*(1-$B2420)-cost_fx*Inputs!$D$7)</f>
        <v>346929.931756663</v>
      </c>
      <c r="M2420" s="0" t="n">
        <f aca="false">12*Inputs!$B$8*(1-MIN(1,Inputs!$G$8*$D2420)*churn_nonbuyers)*(ic*Inputs!$C$8+fee_wd*Inputs!$E$8*(1-$B2420)+fee_fx*Inputs!$D$8-cost_acc-cost_wd*Inputs!$E$8*(1-$B2420)-cost_fx*Inputs!$D$8)</f>
        <v>8046.03526293605</v>
      </c>
      <c r="N2420" s="0" t="n">
        <f aca="false">K2420+L2420+I2420-fixed</f>
        <v>-64346.65528999</v>
      </c>
      <c r="O2420" s="0" t="n">
        <f aca="false">K2420+L2420+M2420-fixed</f>
        <v>-195742.665172629</v>
      </c>
      <c r="P2420" s="0" t="n">
        <f aca="false">12*Inputs!$B$6*(1-MIN(1,Inputs!$F$6*$D2420))*(ic*Inputs!$C$6+flat_fee-cost_acc-cost_wd*Inputs!$E$6*$E2420-cost_fx*Inputs!$D$6)+12*Inputs!$B$7*(1-MIN(1,Inputs!$F$7*$D2420))*(ic*Inputs!$C$7+flat_fee-cost_acc-cost_wd*Inputs!$E$7*$E2420-cost_fx*Inputs!$D$7)+12*Inputs!$B$8*(1-MIN(1,Inputs!$F$8*$D2420))*(ic*Inputs!$C$8+flat_fee-cost_acc-cost_wd*Inputs!$E$8*$E2420-cost_fx*Inputs!$D$8)-fixed</f>
        <v>-170927.75992264</v>
      </c>
    </row>
    <row r="2421" customFormat="false" ht="15" hidden="false" customHeight="false" outlineLevel="0" collapsed="false">
      <c r="A2421" s="0" t="n">
        <v>2356</v>
      </c>
      <c r="B2421" s="0" t="n">
        <v>0.180471</v>
      </c>
      <c r="C2421" s="0" t="n">
        <v>1.138281</v>
      </c>
      <c r="D2421" s="0" t="n">
        <v>1.768098</v>
      </c>
      <c r="E2421" s="0" t="n">
        <v>1.167966</v>
      </c>
      <c r="F2421" s="0" t="n">
        <v>0.044848</v>
      </c>
      <c r="G2421" s="0" t="n">
        <f aca="false">12*Inputs!$B$6*(MIN(1,$H$50*$C2421)*(ic*Inputs!$C$6+pS+fee_fx*Inputs!$D$6-cost_acc-cost_wd*Inputs!$E$6*$E2421-cost_fx*Inputs!$D$6-$F2421)+(1-MIN(1,$H$50*$C2421))*(1-MIN(1,Inputs!$G$6*$D2421)*churn_nonbuyers)*(ic*Inputs!$C$6+fee_wd*Inputs!$E$6*(1-$B2421)+fee_fx*Inputs!$D$6-cost_acc-cost_wd*Inputs!$E$6*(1-$B2421)-cost_fx*Inputs!$D$6))</f>
        <v>223588.924659228</v>
      </c>
      <c r="H2421" s="0" t="n">
        <f aca="false">12*Inputs!$B$7*(MIN(1,$H$51*$C2421)*(ic*Inputs!$C$7+pE+fee_fx*Inputs!$D$7-cost_acc-cost_wd*Inputs!$E$7*$E2421-cost_fx*Inputs!$D$7-$F2421)+(1-MIN(1,$H$51*$C2421))*(1-MIN(1,Inputs!$G$7*$D2421)*churn_nonbuyers)*(ic*Inputs!$C$7+fee_wd*Inputs!$E$7*(1-$B2421)+fee_fx*Inputs!$D$7-cost_acc-cost_wd*Inputs!$E$7*(1-$B2421)-cost_fx*Inputs!$D$7))</f>
        <v>418089.90434472</v>
      </c>
      <c r="I2421" s="0" t="n">
        <f aca="false">12*Inputs!$B$8*(MIN(1,$H$52*$C2421)*(ic*Inputs!$C$8+pT-cost_acc-cost_wd*Inputs!$E$8-cost_fx*Inputs!$D$8-cost_ins)+(1-MIN(1,$H$52*$C2421))*(1-MIN(1,Inputs!$G$8*$D2421)*churn_nonbuyers)*(ic*Inputs!$C$8+fee_wd*Inputs!$E$8*(1-$B2421)+fee_fx*Inputs!$D$8-cost_acc-cost_wd*Inputs!$E$8*(1-$B2421)-cost_fx*Inputs!$D$8))</f>
        <v>164076.376464</v>
      </c>
      <c r="J2421" s="0" t="n">
        <f aca="false">G2421+H2421+I2421-fixed</f>
        <v>105755.205467947</v>
      </c>
      <c r="K2421" s="0" t="n">
        <f aca="false">12*Inputs!$B$6*(1-MIN(1,Inputs!$G$6*$D2421)*churn_nonbuyers)*(ic*Inputs!$C$6+fee_wd*Inputs!$E$6*(1-$B2421)+fee_fx*Inputs!$D$6-cost_acc-cost_wd*Inputs!$E$6*(1-$B2421)-cost_fx*Inputs!$D$6)</f>
        <v>160087.199141938</v>
      </c>
      <c r="L2421" s="0" t="n">
        <f aca="false">12*Inputs!$B$7*(1-MIN(1,Inputs!$G$7*$D2421)*churn_nonbuyers)*(ic*Inputs!$C$7+fee_wd*Inputs!$E$7*(1-$B2421)+fee_fx*Inputs!$D$7-cost_acc-cost_wd*Inputs!$E$7*(1-$B2421)-cost_fx*Inputs!$D$7)</f>
        <v>357203.733181163</v>
      </c>
      <c r="M2421" s="0" t="n">
        <f aca="false">12*Inputs!$B$8*(1-MIN(1,Inputs!$G$8*$D2421)*churn_nonbuyers)*(ic*Inputs!$C$8+fee_wd*Inputs!$E$8*(1-$B2421)+fee_fx*Inputs!$D$8-cost_acc-cost_wd*Inputs!$E$8*(1-$B2421)-cost_fx*Inputs!$D$8)</f>
        <v>0</v>
      </c>
      <c r="N2421" s="0" t="n">
        <f aca="false">K2421+L2421+I2421-fixed</f>
        <v>-18632.6912128999</v>
      </c>
      <c r="O2421" s="0" t="n">
        <f aca="false">K2421+L2421+M2421-fixed</f>
        <v>-182709.0676769</v>
      </c>
      <c r="P2421" s="0" t="n">
        <f aca="false">12*Inputs!$B$6*(1-MIN(1,Inputs!$F$6*$D2421))*(ic*Inputs!$C$6+flat_fee-cost_acc-cost_wd*Inputs!$E$6*$E2421-cost_fx*Inputs!$D$6)+12*Inputs!$B$7*(1-MIN(1,Inputs!$F$7*$D2421))*(ic*Inputs!$C$7+flat_fee-cost_acc-cost_wd*Inputs!$E$7*$E2421-cost_fx*Inputs!$D$7)+12*Inputs!$B$8*(1-MIN(1,Inputs!$F$8*$D2421))*(ic*Inputs!$C$8+flat_fee-cost_acc-cost_wd*Inputs!$E$8*$E2421-cost_fx*Inputs!$D$8)-fixed</f>
        <v>-404277.83726368</v>
      </c>
    </row>
    <row r="2422" customFormat="false" ht="15" hidden="false" customHeight="false" outlineLevel="0" collapsed="false">
      <c r="A2422" s="0" t="n">
        <v>2357</v>
      </c>
      <c r="B2422" s="0" t="n">
        <v>0.224423</v>
      </c>
      <c r="C2422" s="0" t="n">
        <v>0.851543</v>
      </c>
      <c r="D2422" s="0" t="n">
        <v>1.202005</v>
      </c>
      <c r="E2422" s="0" t="n">
        <v>1.191712</v>
      </c>
      <c r="F2422" s="0" t="n">
        <v>0.281406</v>
      </c>
      <c r="G2422" s="0" t="n">
        <f aca="false">12*Inputs!$B$6*(MIN(1,$H$50*$C2422)*(ic*Inputs!$C$6+pS+fee_fx*Inputs!$D$6-cost_acc-cost_wd*Inputs!$E$6*$E2422-cost_fx*Inputs!$D$6-$F2422)+(1-MIN(1,$H$50*$C2422))*(1-MIN(1,Inputs!$G$6*$D2422)*churn_nonbuyers)*(ic*Inputs!$C$6+fee_wd*Inputs!$E$6*(1-$B2422)+fee_fx*Inputs!$D$6-cost_acc-cost_wd*Inputs!$E$6*(1-$B2422)-cost_fx*Inputs!$D$6))</f>
        <v>201574.074876269</v>
      </c>
      <c r="H2422" s="0" t="n">
        <f aca="false">12*Inputs!$B$7*(MIN(1,$H$51*$C2422)*(ic*Inputs!$C$7+pE+fee_fx*Inputs!$D$7-cost_acc-cost_wd*Inputs!$E$7*$E2422-cost_fx*Inputs!$D$7-$F2422)+(1-MIN(1,$H$51*$C2422))*(1-MIN(1,Inputs!$G$7*$D2422)*churn_nonbuyers)*(ic*Inputs!$C$7+fee_wd*Inputs!$E$7*(1-$B2422)+fee_fx*Inputs!$D$7-cost_acc-cost_wd*Inputs!$E$7*(1-$B2422)-cost_fx*Inputs!$D$7))</f>
        <v>389021.35598294</v>
      </c>
      <c r="I2422" s="0" t="n">
        <f aca="false">12*Inputs!$B$8*(MIN(1,$H$52*$C2422)*(ic*Inputs!$C$8+pT-cost_acc-cost_wd*Inputs!$E$8-cost_fx*Inputs!$D$8-cost_ins)+(1-MIN(1,$H$52*$C2422))*(1-MIN(1,Inputs!$G$8*$D2422)*churn_nonbuyers)*(ic*Inputs!$C$8+fee_wd*Inputs!$E$8*(1-$B2422)+fee_fx*Inputs!$D$8-cost_acc-cost_wd*Inputs!$E$8*(1-$B2422)-cost_fx*Inputs!$D$8))</f>
        <v>142964.013537444</v>
      </c>
      <c r="J2422" s="0" t="n">
        <f aca="false">G2422+H2422+I2422-fixed</f>
        <v>33559.4443966528</v>
      </c>
      <c r="K2422" s="0" t="n">
        <f aca="false">12*Inputs!$B$6*(1-MIN(1,Inputs!$G$6*$D2422)*churn_nonbuyers)*(ic*Inputs!$C$6+fee_wd*Inputs!$E$6*(1-$B2422)+fee_fx*Inputs!$D$6-cost_acc-cost_wd*Inputs!$E$6*(1-$B2422)-cost_fx*Inputs!$D$6)</f>
        <v>159109.132090428</v>
      </c>
      <c r="L2422" s="0" t="n">
        <f aca="false">12*Inputs!$B$7*(1-MIN(1,Inputs!$G$7*$D2422)*churn_nonbuyers)*(ic*Inputs!$C$7+fee_wd*Inputs!$E$7*(1-$B2422)+fee_fx*Inputs!$D$7-cost_acc-cost_wd*Inputs!$E$7*(1-$B2422)-cost_fx*Inputs!$D$7)</f>
        <v>357508.988214257</v>
      </c>
      <c r="M2422" s="0" t="n">
        <f aca="false">12*Inputs!$B$8*(1-MIN(1,Inputs!$G$8*$D2422)*churn_nonbuyers)*(ic*Inputs!$C$8+fee_wd*Inputs!$E$8*(1-$B2422)+fee_fx*Inputs!$D$8-cost_acc-cost_wd*Inputs!$E$8*(1-$B2422)-cost_fx*Inputs!$D$8)</f>
        <v>50057.447888664</v>
      </c>
      <c r="N2422" s="0" t="n">
        <f aca="false">K2422+L2422+I2422-fixed</f>
        <v>-40417.8661578709</v>
      </c>
      <c r="O2422" s="0" t="n">
        <f aca="false">K2422+L2422+M2422-fixed</f>
        <v>-133324.431806651</v>
      </c>
      <c r="P2422" s="0" t="n">
        <f aca="false">12*Inputs!$B$6*(1-MIN(1,Inputs!$F$6*$D2422))*(ic*Inputs!$C$6+flat_fee-cost_acc-cost_wd*Inputs!$E$6*$E2422-cost_fx*Inputs!$D$6)+12*Inputs!$B$7*(1-MIN(1,Inputs!$F$7*$D2422))*(ic*Inputs!$C$7+flat_fee-cost_acc-cost_wd*Inputs!$E$7*$E2422-cost_fx*Inputs!$D$7)+12*Inputs!$B$8*(1-MIN(1,Inputs!$F$8*$D2422))*(ic*Inputs!$C$8+flat_fee-cost_acc-cost_wd*Inputs!$E$8*$E2422-cost_fx*Inputs!$D$8)-fixed</f>
        <v>-116969.4318256</v>
      </c>
    </row>
    <row r="2423" customFormat="false" ht="15" hidden="false" customHeight="false" outlineLevel="0" collapsed="false">
      <c r="A2423" s="0" t="n">
        <v>2358</v>
      </c>
      <c r="B2423" s="0" t="n">
        <v>0.526966</v>
      </c>
      <c r="C2423" s="0" t="n">
        <v>0.926228</v>
      </c>
      <c r="D2423" s="0" t="n">
        <v>1.582394</v>
      </c>
      <c r="E2423" s="0" t="n">
        <v>1.267776</v>
      </c>
      <c r="F2423" s="0" t="n">
        <v>0.336624</v>
      </c>
      <c r="G2423" s="0" t="n">
        <f aca="false">12*Inputs!$B$6*(MIN(1,$H$50*$C2423)*(ic*Inputs!$C$6+pS+fee_fx*Inputs!$D$6-cost_acc-cost_wd*Inputs!$E$6*$E2423-cost_fx*Inputs!$D$6-$F2423)+(1-MIN(1,$H$50*$C2423))*(1-MIN(1,Inputs!$G$6*$D2423)*churn_nonbuyers)*(ic*Inputs!$C$6+fee_wd*Inputs!$E$6*(1-$B2423)+fee_fx*Inputs!$D$6-cost_acc-cost_wd*Inputs!$E$6*(1-$B2423)-cost_fx*Inputs!$D$6))</f>
        <v>162369.305774043</v>
      </c>
      <c r="H2423" s="0" t="n">
        <f aca="false">12*Inputs!$B$7*(MIN(1,$H$51*$C2423)*(ic*Inputs!$C$7+pE+fee_fx*Inputs!$D$7-cost_acc-cost_wd*Inputs!$E$7*$E2423-cost_fx*Inputs!$D$7-$F2423)+(1-MIN(1,$H$51*$C2423))*(1-MIN(1,Inputs!$G$7*$D2423)*churn_nonbuyers)*(ic*Inputs!$C$7+fee_wd*Inputs!$E$7*(1-$B2423)+fee_fx*Inputs!$D$7-cost_acc-cost_wd*Inputs!$E$7*(1-$B2423)-cost_fx*Inputs!$D$7))</f>
        <v>351935.400304185</v>
      </c>
      <c r="I2423" s="0" t="n">
        <f aca="false">12*Inputs!$B$8*(MIN(1,$H$52*$C2423)*(ic*Inputs!$C$8+pT-cost_acc-cost_wd*Inputs!$E$8-cost_fx*Inputs!$D$8-cost_ins)+(1-MIN(1,$H$52*$C2423))*(1-MIN(1,Inputs!$G$8*$D2423)*churn_nonbuyers)*(ic*Inputs!$C$8+fee_wd*Inputs!$E$8*(1-$B2423)+fee_fx*Inputs!$D$8-cost_acc-cost_wd*Inputs!$E$8*(1-$B2423)-cost_fx*Inputs!$D$8))</f>
        <v>133510.208832</v>
      </c>
      <c r="J2423" s="0" t="n">
        <f aca="false">G2423+H2423+I2423-fixed</f>
        <v>-52185.0850897721</v>
      </c>
      <c r="K2423" s="0" t="n">
        <f aca="false">12*Inputs!$B$6*(1-MIN(1,Inputs!$G$6*$D2423)*churn_nonbuyers)*(ic*Inputs!$C$6+fee_wd*Inputs!$E$6*(1-$B2423)+fee_fx*Inputs!$D$6-cost_acc-cost_wd*Inputs!$E$6*(1-$B2423)-cost_fx*Inputs!$D$6)</f>
        <v>115770.212903549</v>
      </c>
      <c r="L2423" s="0" t="n">
        <f aca="false">12*Inputs!$B$7*(1-MIN(1,Inputs!$G$7*$D2423)*churn_nonbuyers)*(ic*Inputs!$C$7+fee_wd*Inputs!$E$7*(1-$B2423)+fee_fx*Inputs!$D$7-cost_acc-cost_wd*Inputs!$E$7*(1-$B2423)-cost_fx*Inputs!$D$7)</f>
        <v>311778.567230129</v>
      </c>
      <c r="M2423" s="0" t="n">
        <f aca="false">12*Inputs!$B$8*(1-MIN(1,Inputs!$G$8*$D2423)*churn_nonbuyers)*(ic*Inputs!$C$8+fee_wd*Inputs!$E$8*(1-$B2423)+fee_fx*Inputs!$D$8-cost_acc-cost_wd*Inputs!$E$8*(1-$B2423)-cost_fx*Inputs!$D$8)</f>
        <v>0</v>
      </c>
      <c r="N2423" s="0" t="n">
        <f aca="false">K2423+L2423+I2423-fixed</f>
        <v>-138941.011034322</v>
      </c>
      <c r="O2423" s="0" t="n">
        <f aca="false">K2423+L2423+M2423-fixed</f>
        <v>-272451.219866322</v>
      </c>
      <c r="P2423" s="0" t="n">
        <f aca="false">12*Inputs!$B$6*(1-MIN(1,Inputs!$F$6*$D2423))*(ic*Inputs!$C$6+flat_fee-cost_acc-cost_wd*Inputs!$E$6*$E2423-cost_fx*Inputs!$D$6)+12*Inputs!$B$7*(1-MIN(1,Inputs!$F$7*$D2423))*(ic*Inputs!$C$7+flat_fee-cost_acc-cost_wd*Inputs!$E$7*$E2423-cost_fx*Inputs!$D$7)+12*Inputs!$B$8*(1-MIN(1,Inputs!$F$8*$D2423))*(ic*Inputs!$C$8+flat_fee-cost_acc-cost_wd*Inputs!$E$8*$E2423-cost_fx*Inputs!$D$8)-fixed</f>
        <v>-336207.24305344</v>
      </c>
    </row>
    <row r="2424" customFormat="false" ht="15" hidden="false" customHeight="false" outlineLevel="0" collapsed="false">
      <c r="A2424" s="0" t="n">
        <v>2359</v>
      </c>
      <c r="B2424" s="0" t="n">
        <v>0.379812</v>
      </c>
      <c r="C2424" s="0" t="n">
        <v>1.185354</v>
      </c>
      <c r="D2424" s="0" t="n">
        <v>0.73359</v>
      </c>
      <c r="E2424" s="0" t="n">
        <v>1.147709</v>
      </c>
      <c r="F2424" s="0" t="n">
        <v>0.362947</v>
      </c>
      <c r="G2424" s="0" t="n">
        <f aca="false">12*Inputs!$B$6*(MIN(1,$H$50*$C2424)*(ic*Inputs!$C$6+pS+fee_fx*Inputs!$D$6-cost_acc-cost_wd*Inputs!$E$6*$E2424-cost_fx*Inputs!$D$6-$F2424)+(1-MIN(1,$H$50*$C2424))*(1-MIN(1,Inputs!$G$6*$D2424)*churn_nonbuyers)*(ic*Inputs!$C$6+fee_wd*Inputs!$E$6*(1-$B2424)+fee_fx*Inputs!$D$6-cost_acc-cost_wd*Inputs!$E$6*(1-$B2424)-cost_fx*Inputs!$D$6))</f>
        <v>201272.998313767</v>
      </c>
      <c r="H2424" s="0" t="n">
        <f aca="false">12*Inputs!$B$7*(MIN(1,$H$51*$C2424)*(ic*Inputs!$C$7+pE+fee_fx*Inputs!$D$7-cost_acc-cost_wd*Inputs!$E$7*$E2424-cost_fx*Inputs!$D$7-$F2424)+(1-MIN(1,$H$51*$C2424))*(1-MIN(1,Inputs!$G$7*$D2424)*churn_nonbuyers)*(ic*Inputs!$C$7+fee_wd*Inputs!$E$7*(1-$B2424)+fee_fx*Inputs!$D$7-cost_acc-cost_wd*Inputs!$E$7*(1-$B2424)-cost_fx*Inputs!$D$7))</f>
        <v>393048.855809597</v>
      </c>
      <c r="I2424" s="0" t="n">
        <f aca="false">12*Inputs!$B$8*(MIN(1,$H$52*$C2424)*(ic*Inputs!$C$8+pT-cost_acc-cost_wd*Inputs!$E$8-cost_fx*Inputs!$D$8-cost_ins)+(1-MIN(1,$H$52*$C2424))*(1-MIN(1,Inputs!$G$8*$D2424)*churn_nonbuyers)*(ic*Inputs!$C$8+fee_wd*Inputs!$E$8*(1-$B2424)+fee_fx*Inputs!$D$8-cost_acc-cost_wd*Inputs!$E$8*(1-$B2424)-cost_fx*Inputs!$D$8))</f>
        <v>196385.914932864</v>
      </c>
      <c r="J2424" s="0" t="n">
        <f aca="false">G2424+H2424+I2424-fixed</f>
        <v>90707.7690562283</v>
      </c>
      <c r="K2424" s="0" t="n">
        <f aca="false">12*Inputs!$B$6*(1-MIN(1,Inputs!$G$6*$D2424)*churn_nonbuyers)*(ic*Inputs!$C$6+fee_wd*Inputs!$E$6*(1-$B2424)+fee_fx*Inputs!$D$6-cost_acc-cost_wd*Inputs!$E$6*(1-$B2424)-cost_fx*Inputs!$D$6)</f>
        <v>141518.594052576</v>
      </c>
      <c r="L2424" s="0" t="n">
        <f aca="false">12*Inputs!$B$7*(1-MIN(1,Inputs!$G$7*$D2424)*churn_nonbuyers)*(ic*Inputs!$C$7+fee_wd*Inputs!$E$7*(1-$B2424)+fee_fx*Inputs!$D$7-cost_acc-cost_wd*Inputs!$E$7*(1-$B2424)-cost_fx*Inputs!$D$7)</f>
        <v>340837.232911546</v>
      </c>
      <c r="M2424" s="0" t="n">
        <f aca="false">12*Inputs!$B$8*(1-MIN(1,Inputs!$G$8*$D2424)*churn_nonbuyers)*(ic*Inputs!$C$8+fee_wd*Inputs!$E$8*(1-$B2424)+fee_fx*Inputs!$D$8-cost_acc-cost_wd*Inputs!$E$8*(1-$B2424)-cost_fx*Inputs!$D$8)</f>
        <v>149920.223978688</v>
      </c>
      <c r="N2424" s="0" t="n">
        <f aca="false">K2424+L2424+I2424-fixed</f>
        <v>-21258.258103014</v>
      </c>
      <c r="O2424" s="0" t="n">
        <f aca="false">K2424+L2424+M2424-fixed</f>
        <v>-67723.9490571903</v>
      </c>
      <c r="P2424" s="0" t="n">
        <f aca="false">12*Inputs!$B$6*(1-MIN(1,Inputs!$F$6*$D2424))*(ic*Inputs!$C$6+flat_fee-cost_acc-cost_wd*Inputs!$E$6*$E2424-cost_fx*Inputs!$D$6)+12*Inputs!$B$7*(1-MIN(1,Inputs!$F$7*$D2424))*(ic*Inputs!$C$7+flat_fee-cost_acc-cost_wd*Inputs!$E$7*$E2424-cost_fx*Inputs!$D$7)+12*Inputs!$B$8*(1-MIN(1,Inputs!$F$8*$D2424))*(ic*Inputs!$C$8+flat_fee-cost_acc-cost_wd*Inputs!$E$8*$E2424-cost_fx*Inputs!$D$8)-fixed</f>
        <v>147453.4933544</v>
      </c>
    </row>
    <row r="2425" customFormat="false" ht="15" hidden="false" customHeight="false" outlineLevel="0" collapsed="false">
      <c r="A2425" s="0" t="n">
        <v>2360</v>
      </c>
      <c r="B2425" s="0" t="n">
        <v>0.311659</v>
      </c>
      <c r="C2425" s="0" t="n">
        <v>0.808638</v>
      </c>
      <c r="D2425" s="0" t="n">
        <v>1.044649</v>
      </c>
      <c r="E2425" s="0" t="n">
        <v>1.062073</v>
      </c>
      <c r="F2425" s="0" t="n">
        <v>0.096234</v>
      </c>
      <c r="G2425" s="0" t="n">
        <f aca="false">12*Inputs!$B$6*(MIN(1,$H$50*$C2425)*(ic*Inputs!$C$6+pS+fee_fx*Inputs!$D$6-cost_acc-cost_wd*Inputs!$E$6*$E2425-cost_fx*Inputs!$D$6-$F2425)+(1-MIN(1,$H$50*$C2425))*(1-MIN(1,Inputs!$G$6*$D2425)*churn_nonbuyers)*(ic*Inputs!$C$6+fee_wd*Inputs!$E$6*(1-$B2425)+fee_fx*Inputs!$D$6-cost_acc-cost_wd*Inputs!$E$6*(1-$B2425)-cost_fx*Inputs!$D$6))</f>
        <v>195409.813171098</v>
      </c>
      <c r="H2425" s="0" t="n">
        <f aca="false">12*Inputs!$B$7*(MIN(1,$H$51*$C2425)*(ic*Inputs!$C$7+pE+fee_fx*Inputs!$D$7-cost_acc-cost_wd*Inputs!$E$7*$E2425-cost_fx*Inputs!$D$7-$F2425)+(1-MIN(1,$H$51*$C2425))*(1-MIN(1,Inputs!$G$7*$D2425)*churn_nonbuyers)*(ic*Inputs!$C$7+fee_wd*Inputs!$E$7*(1-$B2425)+fee_fx*Inputs!$D$7-cost_acc-cost_wd*Inputs!$E$7*(1-$B2425)-cost_fx*Inputs!$D$7))</f>
        <v>401087.1063077</v>
      </c>
      <c r="I2425" s="0" t="n">
        <f aca="false">12*Inputs!$B$8*(MIN(1,$H$52*$C2425)*(ic*Inputs!$C$8+pT-cost_acc-cost_wd*Inputs!$E$8-cost_fx*Inputs!$D$8-cost_ins)+(1-MIN(1,$H$52*$C2425))*(1-MIN(1,Inputs!$G$8*$D2425)*churn_nonbuyers)*(ic*Inputs!$C$8+fee_wd*Inputs!$E$8*(1-$B2425)+fee_fx*Inputs!$D$8-cost_acc-cost_wd*Inputs!$E$8*(1-$B2425)-cost_fx*Inputs!$D$8))</f>
        <v>152881.460245683</v>
      </c>
      <c r="J2425" s="0" t="n">
        <f aca="false">G2425+H2425+I2425-fixed</f>
        <v>49378.3797244816</v>
      </c>
      <c r="K2425" s="0" t="n">
        <f aca="false">12*Inputs!$B$6*(1-MIN(1,Inputs!$G$6*$D2425)*churn_nonbuyers)*(ic*Inputs!$C$6+fee_wd*Inputs!$E$6*(1-$B2425)+fee_fx*Inputs!$D$6-cost_acc-cost_wd*Inputs!$E$6*(1-$B2425)-cost_fx*Inputs!$D$6)</f>
        <v>148535.176771375</v>
      </c>
      <c r="L2425" s="0" t="n">
        <f aca="false">12*Inputs!$B$7*(1-MIN(1,Inputs!$G$7*$D2425)*churn_nonbuyers)*(ic*Inputs!$C$7+fee_wd*Inputs!$E$7*(1-$B2425)+fee_fx*Inputs!$D$7-cost_acc-cost_wd*Inputs!$E$7*(1-$B2425)-cost_fx*Inputs!$D$7)</f>
        <v>347091.510510825</v>
      </c>
      <c r="M2425" s="0" t="n">
        <f aca="false">12*Inputs!$B$8*(1-MIN(1,Inputs!$G$8*$D2425)*churn_nonbuyers)*(ic*Inputs!$C$8+fee_wd*Inputs!$E$8*(1-$B2425)+fee_fx*Inputs!$D$8-cost_acc-cost_wd*Inputs!$E$8*(1-$B2425)-cost_fx*Inputs!$D$8)</f>
        <v>83698.2597064176</v>
      </c>
      <c r="N2425" s="0" t="n">
        <f aca="false">K2425+L2425+I2425-fixed</f>
        <v>-51491.8524721166</v>
      </c>
      <c r="O2425" s="0" t="n">
        <f aca="false">K2425+L2425+M2425-fixed</f>
        <v>-120675.053011382</v>
      </c>
      <c r="P2425" s="0" t="n">
        <f aca="false">12*Inputs!$B$6*(1-MIN(1,Inputs!$F$6*$D2425))*(ic*Inputs!$C$6+flat_fee-cost_acc-cost_wd*Inputs!$E$6*$E2425-cost_fx*Inputs!$D$6)+12*Inputs!$B$7*(1-MIN(1,Inputs!$F$7*$D2425))*(ic*Inputs!$C$7+flat_fee-cost_acc-cost_wd*Inputs!$E$7*$E2425-cost_fx*Inputs!$D$7)+12*Inputs!$B$8*(1-MIN(1,Inputs!$F$8*$D2425))*(ic*Inputs!$C$8+flat_fee-cost_acc-cost_wd*Inputs!$E$8*$E2425-cost_fx*Inputs!$D$8)-fixed</f>
        <v>19142.8020984799</v>
      </c>
    </row>
    <row r="2426" customFormat="false" ht="15" hidden="false" customHeight="false" outlineLevel="0" collapsed="false">
      <c r="A2426" s="0" t="n">
        <v>2361</v>
      </c>
      <c r="B2426" s="0" t="n">
        <v>0.1954</v>
      </c>
      <c r="C2426" s="0" t="n">
        <v>0.720872</v>
      </c>
      <c r="D2426" s="0" t="n">
        <v>1.890489</v>
      </c>
      <c r="E2426" s="0" t="n">
        <v>1.102083</v>
      </c>
      <c r="F2426" s="0" t="n">
        <v>0.120417</v>
      </c>
      <c r="G2426" s="0" t="n">
        <f aca="false">12*Inputs!$B$6*(MIN(1,$H$50*$C2426)*(ic*Inputs!$C$6+pS+fee_fx*Inputs!$D$6-cost_acc-cost_wd*Inputs!$E$6*$E2426-cost_fx*Inputs!$D$6-$F2426)+(1-MIN(1,$H$50*$C2426))*(1-MIN(1,Inputs!$G$6*$D2426)*churn_nonbuyers)*(ic*Inputs!$C$6+fee_wd*Inputs!$E$6*(1-$B2426)+fee_fx*Inputs!$D$6-cost_acc-cost_wd*Inputs!$E$6*(1-$B2426)-cost_fx*Inputs!$D$6))</f>
        <v>197294.889395455</v>
      </c>
      <c r="H2426" s="0" t="n">
        <f aca="false">12*Inputs!$B$7*(MIN(1,$H$51*$C2426)*(ic*Inputs!$C$7+pE+fee_fx*Inputs!$D$7-cost_acc-cost_wd*Inputs!$E$7*$E2426-cost_fx*Inputs!$D$7-$F2426)+(1-MIN(1,$H$51*$C2426))*(1-MIN(1,Inputs!$G$7*$D2426)*churn_nonbuyers)*(ic*Inputs!$C$7+fee_wd*Inputs!$E$7*(1-$B2426)+fee_fx*Inputs!$D$7-cost_acc-cost_wd*Inputs!$E$7*(1-$B2426)-cost_fx*Inputs!$D$7))</f>
        <v>395667.52191013</v>
      </c>
      <c r="I2426" s="0" t="n">
        <f aca="false">12*Inputs!$B$8*(MIN(1,$H$52*$C2426)*(ic*Inputs!$C$8+pT-cost_acc-cost_wd*Inputs!$E$8-cost_fx*Inputs!$D$8-cost_ins)+(1-MIN(1,$H$52*$C2426))*(1-MIN(1,Inputs!$G$8*$D2426)*churn_nonbuyers)*(ic*Inputs!$C$8+fee_wd*Inputs!$E$8*(1-$B2426)+fee_fx*Inputs!$D$8-cost_acc-cost_wd*Inputs!$E$8*(1-$B2426)-cost_fx*Inputs!$D$8))</f>
        <v>103909.373568</v>
      </c>
      <c r="J2426" s="0" t="n">
        <f aca="false">G2426+H2426+I2426-fixed</f>
        <v>-3128.21512641548</v>
      </c>
      <c r="K2426" s="0" t="n">
        <f aca="false">12*Inputs!$B$6*(1-MIN(1,Inputs!$G$6*$D2426)*churn_nonbuyers)*(ic*Inputs!$C$6+fee_wd*Inputs!$E$6*(1-$B2426)+fee_fx*Inputs!$D$6-cost_acc-cost_wd*Inputs!$E$6*(1-$B2426)-cost_fx*Inputs!$D$6)</f>
        <v>157065.96204432</v>
      </c>
      <c r="L2426" s="0" t="n">
        <f aca="false">12*Inputs!$B$7*(1-MIN(1,Inputs!$G$7*$D2426)*churn_nonbuyers)*(ic*Inputs!$C$7+fee_wd*Inputs!$E$7*(1-$B2426)+fee_fx*Inputs!$D$7-cost_acc-cost_wd*Inputs!$E$7*(1-$B2426)-cost_fx*Inputs!$D$7)</f>
        <v>353790.859754592</v>
      </c>
      <c r="M2426" s="0" t="n">
        <f aca="false">12*Inputs!$B$8*(1-MIN(1,Inputs!$G$8*$D2426)*churn_nonbuyers)*(ic*Inputs!$C$8+fee_wd*Inputs!$E$8*(1-$B2426)+fee_fx*Inputs!$D$8-cost_acc-cost_wd*Inputs!$E$8*(1-$B2426)-cost_fx*Inputs!$D$8)</f>
        <v>0</v>
      </c>
      <c r="N2426" s="0" t="n">
        <f aca="false">K2426+L2426+I2426-fixed</f>
        <v>-85233.8046330879</v>
      </c>
      <c r="O2426" s="0" t="n">
        <f aca="false">K2426+L2426+M2426-fixed</f>
        <v>-189143.178201088</v>
      </c>
      <c r="P2426" s="0" t="n">
        <f aca="false">12*Inputs!$B$6*(1-MIN(1,Inputs!$F$6*$D2426))*(ic*Inputs!$C$6+flat_fee-cost_acc-cost_wd*Inputs!$E$6*$E2426-cost_fx*Inputs!$D$6)+12*Inputs!$B$7*(1-MIN(1,Inputs!$F$7*$D2426))*(ic*Inputs!$C$7+flat_fee-cost_acc-cost_wd*Inputs!$E$7*$E2426-cost_fx*Inputs!$D$7)+12*Inputs!$B$8*(1-MIN(1,Inputs!$F$8*$D2426))*(ic*Inputs!$C$8+flat_fee-cost_acc-cost_wd*Inputs!$E$8*$E2426-cost_fx*Inputs!$D$8)-fixed</f>
        <v>-422910.347699301</v>
      </c>
    </row>
    <row r="2427" customFormat="false" ht="15" hidden="false" customHeight="false" outlineLevel="0" collapsed="false">
      <c r="A2427" s="0" t="n">
        <v>2362</v>
      </c>
      <c r="B2427" s="0" t="n">
        <v>0.054405</v>
      </c>
      <c r="C2427" s="0" t="n">
        <v>0.993423</v>
      </c>
      <c r="D2427" s="0" t="n">
        <v>1.002657</v>
      </c>
      <c r="E2427" s="0" t="n">
        <v>1.07531</v>
      </c>
      <c r="F2427" s="0" t="n">
        <v>0.273367</v>
      </c>
      <c r="G2427" s="0" t="n">
        <f aca="false">12*Inputs!$B$6*(MIN(1,$H$50*$C2427)*(ic*Inputs!$C$6+pS+fee_fx*Inputs!$D$6-cost_acc-cost_wd*Inputs!$E$6*$E2427-cost_fx*Inputs!$D$6-$F2427)+(1-MIN(1,$H$50*$C2427))*(1-MIN(1,Inputs!$G$6*$D2427)*churn_nonbuyers)*(ic*Inputs!$C$6+fee_wd*Inputs!$E$6*(1-$B2427)+fee_fx*Inputs!$D$6-cost_acc-cost_wd*Inputs!$E$6*(1-$B2427)-cost_fx*Inputs!$D$6))</f>
        <v>234457.887162661</v>
      </c>
      <c r="H2427" s="0" t="n">
        <f aca="false">12*Inputs!$B$7*(MIN(1,$H$51*$C2427)*(ic*Inputs!$C$7+pE+fee_fx*Inputs!$D$7-cost_acc-cost_wd*Inputs!$E$7*$E2427-cost_fx*Inputs!$D$7-$F2427)+(1-MIN(1,$H$51*$C2427))*(1-MIN(1,Inputs!$G$7*$D2427)*churn_nonbuyers)*(ic*Inputs!$C$7+fee_wd*Inputs!$E$7*(1-$B2427)+fee_fx*Inputs!$D$7-cost_acc-cost_wd*Inputs!$E$7*(1-$B2427)-cost_fx*Inputs!$D$7))</f>
        <v>423699.942874341</v>
      </c>
      <c r="I2427" s="0" t="n">
        <f aca="false">12*Inputs!$B$8*(MIN(1,$H$52*$C2427)*(ic*Inputs!$C$8+pT-cost_acc-cost_wd*Inputs!$E$8-cost_fx*Inputs!$D$8-cost_ins)+(1-MIN(1,$H$52*$C2427))*(1-MIN(1,Inputs!$G$8*$D2427)*churn_nonbuyers)*(ic*Inputs!$C$8+fee_wd*Inputs!$E$8*(1-$B2427)+fee_fx*Inputs!$D$8-cost_acc-cost_wd*Inputs!$E$8*(1-$B2427)-cost_fx*Inputs!$D$8))</f>
        <v>172600.705519979</v>
      </c>
      <c r="J2427" s="0" t="n">
        <f aca="false">G2427+H2427+I2427-fixed</f>
        <v>130758.535556981</v>
      </c>
      <c r="K2427" s="0" t="n">
        <f aca="false">12*Inputs!$B$6*(1-MIN(1,Inputs!$G$6*$D2427)*churn_nonbuyers)*(ic*Inputs!$C$6+fee_wd*Inputs!$E$6*(1-$B2427)+fee_fx*Inputs!$D$6-cost_acc-cost_wd*Inputs!$E$6*(1-$B2427)-cost_fx*Inputs!$D$6)</f>
        <v>184051.654229412</v>
      </c>
      <c r="L2427" s="0" t="n">
        <f aca="false">12*Inputs!$B$7*(1-MIN(1,Inputs!$G$7*$D2427)*churn_nonbuyers)*(ic*Inputs!$C$7+fee_wd*Inputs!$E$7*(1-$B2427)+fee_fx*Inputs!$D$7-cost_acc-cost_wd*Inputs!$E$7*(1-$B2427)-cost_fx*Inputs!$D$7)</f>
        <v>383473.195001647</v>
      </c>
      <c r="M2427" s="0" t="n">
        <f aca="false">12*Inputs!$B$8*(1-MIN(1,Inputs!$G$8*$D2427)*churn_nonbuyers)*(ic*Inputs!$C$8+fee_wd*Inputs!$E$8*(1-$B2427)+fee_fx*Inputs!$D$8-cost_acc-cost_wd*Inputs!$E$8*(1-$B2427)-cost_fx*Inputs!$D$8)</f>
        <v>96534.353657256</v>
      </c>
      <c r="N2427" s="0" t="n">
        <f aca="false">K2427+L2427+I2427-fixed</f>
        <v>40125.5547510387</v>
      </c>
      <c r="O2427" s="0" t="n">
        <f aca="false">K2427+L2427+M2427-fixed</f>
        <v>-35940.7971116848</v>
      </c>
      <c r="P2427" s="0" t="n">
        <f aca="false">12*Inputs!$B$6*(1-MIN(1,Inputs!$F$6*$D2427))*(ic*Inputs!$C$6+flat_fee-cost_acc-cost_wd*Inputs!$E$6*$E2427-cost_fx*Inputs!$D$6)+12*Inputs!$B$7*(1-MIN(1,Inputs!$F$7*$D2427))*(ic*Inputs!$C$7+flat_fee-cost_acc-cost_wd*Inputs!$E$7*$E2427-cost_fx*Inputs!$D$7)+12*Inputs!$B$8*(1-MIN(1,Inputs!$F$8*$D2427))*(ic*Inputs!$C$8+flat_fee-cost_acc-cost_wd*Inputs!$E$8*$E2427-cost_fx*Inputs!$D$8)-fixed</f>
        <v>36487.7469848001</v>
      </c>
    </row>
    <row r="2428" customFormat="false" ht="15" hidden="false" customHeight="false" outlineLevel="0" collapsed="false">
      <c r="A2428" s="0" t="n">
        <v>2363</v>
      </c>
      <c r="B2428" s="0" t="n">
        <v>0.056827</v>
      </c>
      <c r="C2428" s="0" t="n">
        <v>0.915672</v>
      </c>
      <c r="D2428" s="0" t="n">
        <v>0.854506</v>
      </c>
      <c r="E2428" s="0" t="n">
        <v>1.271705</v>
      </c>
      <c r="F2428" s="0" t="n">
        <v>0.366526</v>
      </c>
      <c r="G2428" s="0" t="n">
        <f aca="false">12*Inputs!$B$6*(MIN(1,$H$50*$C2428)*(ic*Inputs!$C$6+pS+fee_fx*Inputs!$D$6-cost_acc-cost_wd*Inputs!$E$6*$E2428-cost_fx*Inputs!$D$6-$F2428)+(1-MIN(1,$H$50*$C2428))*(1-MIN(1,Inputs!$G$6*$D2428)*churn_nonbuyers)*(ic*Inputs!$C$6+fee_wd*Inputs!$E$6*(1-$B2428)+fee_fx*Inputs!$D$6-cost_acc-cost_wd*Inputs!$E$6*(1-$B2428)-cost_fx*Inputs!$D$6))</f>
        <v>225424.836540611</v>
      </c>
      <c r="H2428" s="0" t="n">
        <f aca="false">12*Inputs!$B$7*(MIN(1,$H$51*$C2428)*(ic*Inputs!$C$7+pE+fee_fx*Inputs!$D$7-cost_acc-cost_wd*Inputs!$E$7*$E2428-cost_fx*Inputs!$D$7-$F2428)+(1-MIN(1,$H$51*$C2428))*(1-MIN(1,Inputs!$G$7*$D2428)*churn_nonbuyers)*(ic*Inputs!$C$7+fee_wd*Inputs!$E$7*(1-$B2428)+fee_fx*Inputs!$D$7-cost_acc-cost_wd*Inputs!$E$7*(1-$B2428)-cost_fx*Inputs!$D$7))</f>
        <v>395819.542895591</v>
      </c>
      <c r="I2428" s="0" t="n">
        <f aca="false">12*Inputs!$B$8*(MIN(1,$H$52*$C2428)*(ic*Inputs!$C$8+pT-cost_acc-cost_wd*Inputs!$E$8-cost_fx*Inputs!$D$8-cost_ins)+(1-MIN(1,$H$52*$C2428))*(1-MIN(1,Inputs!$G$8*$D2428)*churn_nonbuyers)*(ic*Inputs!$C$8+fee_wd*Inputs!$E$8*(1-$B2428)+fee_fx*Inputs!$D$8-cost_acc-cost_wd*Inputs!$E$8*(1-$B2428)-cost_fx*Inputs!$D$8))</f>
        <v>178686.296514137</v>
      </c>
      <c r="J2428" s="0" t="n">
        <f aca="false">G2428+H2428+I2428-fixed</f>
        <v>99930.6759503395</v>
      </c>
      <c r="K2428" s="0" t="n">
        <f aca="false">12*Inputs!$B$6*(1-MIN(1,Inputs!$G$6*$D2428)*churn_nonbuyers)*(ic*Inputs!$C$6+fee_wd*Inputs!$E$6*(1-$B2428)+fee_fx*Inputs!$D$6-cost_acc-cost_wd*Inputs!$E$6*(1-$B2428)-cost_fx*Inputs!$D$6)</f>
        <v>185153.116409726</v>
      </c>
      <c r="L2428" s="0" t="n">
        <f aca="false">12*Inputs!$B$7*(1-MIN(1,Inputs!$G$7*$D2428)*churn_nonbuyers)*(ic*Inputs!$C$7+fee_wd*Inputs!$E$7*(1-$B2428)+fee_fx*Inputs!$D$7-cost_acc-cost_wd*Inputs!$E$7*(1-$B2428)-cost_fx*Inputs!$D$7)</f>
        <v>384890.582357836</v>
      </c>
      <c r="M2428" s="0" t="n">
        <f aca="false">12*Inputs!$B$8*(1-MIN(1,Inputs!$G$8*$D2428)*churn_nonbuyers)*(ic*Inputs!$C$8+fee_wd*Inputs!$E$8*(1-$B2428)+fee_fx*Inputs!$D$8-cost_acc-cost_wd*Inputs!$E$8*(1-$B2428)-cost_fx*Inputs!$D$8)</f>
        <v>130066.355938723</v>
      </c>
      <c r="N2428" s="0" t="n">
        <f aca="false">K2428+L2428+I2428-fixed</f>
        <v>48729.9952816998</v>
      </c>
      <c r="O2428" s="0" t="n">
        <f aca="false">K2428+L2428+M2428-fixed</f>
        <v>110.054706285591</v>
      </c>
      <c r="P2428" s="0" t="n">
        <f aca="false">12*Inputs!$B$6*(1-MIN(1,Inputs!$F$6*$D2428))*(ic*Inputs!$C$6+flat_fee-cost_acc-cost_wd*Inputs!$E$6*$E2428-cost_fx*Inputs!$D$6)+12*Inputs!$B$7*(1-MIN(1,Inputs!$F$7*$D2428))*(ic*Inputs!$C$7+flat_fee-cost_acc-cost_wd*Inputs!$E$7*$E2428-cost_fx*Inputs!$D$7)+12*Inputs!$B$8*(1-MIN(1,Inputs!$F$8*$D2428))*(ic*Inputs!$C$8+flat_fee-cost_acc-cost_wd*Inputs!$E$8*$E2428-cost_fx*Inputs!$D$8)-fixed</f>
        <v>25656.0330872</v>
      </c>
    </row>
    <row r="2429" customFormat="false" ht="15" hidden="false" customHeight="false" outlineLevel="0" collapsed="false">
      <c r="A2429" s="0" t="n">
        <v>2364</v>
      </c>
      <c r="B2429" s="0" t="n">
        <v>0.467371</v>
      </c>
      <c r="C2429" s="0" t="n">
        <v>0.977446</v>
      </c>
      <c r="D2429" s="0" t="n">
        <v>1.076381</v>
      </c>
      <c r="E2429" s="0" t="n">
        <v>1.067881</v>
      </c>
      <c r="F2429" s="0" t="n">
        <v>0.228904</v>
      </c>
      <c r="G2429" s="0" t="n">
        <f aca="false">12*Inputs!$B$6*(MIN(1,$H$50*$C2429)*(ic*Inputs!$C$6+pS+fee_fx*Inputs!$D$6-cost_acc-cost_wd*Inputs!$E$6*$E2429-cost_fx*Inputs!$D$6-$F2429)+(1-MIN(1,$H$50*$C2429))*(1-MIN(1,Inputs!$G$6*$D2429)*churn_nonbuyers)*(ic*Inputs!$C$6+fee_wd*Inputs!$E$6*(1-$B2429)+fee_fx*Inputs!$D$6-cost_acc-cost_wd*Inputs!$E$6*(1-$B2429)-cost_fx*Inputs!$D$6))</f>
        <v>182290.601510347</v>
      </c>
      <c r="H2429" s="0" t="n">
        <f aca="false">12*Inputs!$B$7*(MIN(1,$H$51*$C2429)*(ic*Inputs!$C$7+pE+fee_fx*Inputs!$D$7-cost_acc-cost_wd*Inputs!$E$7*$E2429-cost_fx*Inputs!$D$7-$F2429)+(1-MIN(1,$H$51*$C2429))*(1-MIN(1,Inputs!$G$7*$D2429)*churn_nonbuyers)*(ic*Inputs!$C$7+fee_wd*Inputs!$E$7*(1-$B2429)+fee_fx*Inputs!$D$7-cost_acc-cost_wd*Inputs!$E$7*(1-$B2429)-cost_fx*Inputs!$D$7))</f>
        <v>390812.99826224</v>
      </c>
      <c r="I2429" s="0" t="n">
        <f aca="false">12*Inputs!$B$8*(MIN(1,$H$52*$C2429)*(ic*Inputs!$C$8+pT-cost_acc-cost_wd*Inputs!$E$8-cost_fx*Inputs!$D$8-cost_ins)+(1-MIN(1,$H$52*$C2429))*(1-MIN(1,Inputs!$G$8*$D2429)*churn_nonbuyers)*(ic*Inputs!$C$8+fee_wd*Inputs!$E$8*(1-$B2429)+fee_fx*Inputs!$D$8-cost_acc-cost_wd*Inputs!$E$8*(1-$B2429)-cost_fx*Inputs!$D$8))</f>
        <v>164557.415560394</v>
      </c>
      <c r="J2429" s="0" t="n">
        <f aca="false">G2429+H2429+I2429-fixed</f>
        <v>37661.0153329812</v>
      </c>
      <c r="K2429" s="0" t="n">
        <f aca="false">12*Inputs!$B$6*(1-MIN(1,Inputs!$G$6*$D2429)*churn_nonbuyers)*(ic*Inputs!$C$6+fee_wd*Inputs!$E$6*(1-$B2429)+fee_fx*Inputs!$D$6-cost_acc-cost_wd*Inputs!$E$6*(1-$B2429)-cost_fx*Inputs!$D$6)</f>
        <v>127070.754223327</v>
      </c>
      <c r="L2429" s="0" t="n">
        <f aca="false">12*Inputs!$B$7*(1-MIN(1,Inputs!$G$7*$D2429)*churn_nonbuyers)*(ic*Inputs!$C$7+fee_wd*Inputs!$E$7*(1-$B2429)+fee_fx*Inputs!$D$7-cost_acc-cost_wd*Inputs!$E$7*(1-$B2429)-cost_fx*Inputs!$D$7)</f>
        <v>325051.930645996</v>
      </c>
      <c r="M2429" s="0" t="n">
        <f aca="false">12*Inputs!$B$8*(1-MIN(1,Inputs!$G$8*$D2429)*churn_nonbuyers)*(ic*Inputs!$C$8+fee_wd*Inputs!$E$8*(1-$B2429)+fee_fx*Inputs!$D$8-cost_acc-cost_wd*Inputs!$E$8*(1-$B2429)-cost_fx*Inputs!$D$8)</f>
        <v>74937.7884021936</v>
      </c>
      <c r="N2429" s="0" t="n">
        <f aca="false">K2429+L2429+I2429-fixed</f>
        <v>-83319.8995702823</v>
      </c>
      <c r="O2429" s="0" t="n">
        <f aca="false">K2429+L2429+M2429-fixed</f>
        <v>-172939.526728483</v>
      </c>
      <c r="P2429" s="0" t="n">
        <f aca="false">12*Inputs!$B$6*(1-MIN(1,Inputs!$F$6*$D2429))*(ic*Inputs!$C$6+flat_fee-cost_acc-cost_wd*Inputs!$E$6*$E2429-cost_fx*Inputs!$D$6)+12*Inputs!$B$7*(1-MIN(1,Inputs!$F$7*$D2429))*(ic*Inputs!$C$7+flat_fee-cost_acc-cost_wd*Inputs!$E$7*$E2429-cost_fx*Inputs!$D$7)+12*Inputs!$B$8*(1-MIN(1,Inputs!$F$8*$D2429))*(ic*Inputs!$C$8+flat_fee-cost_acc-cost_wd*Inputs!$E$8*$E2429-cost_fx*Inputs!$D$8)-fixed</f>
        <v>-681.620089360047</v>
      </c>
    </row>
    <row r="2430" customFormat="false" ht="15" hidden="false" customHeight="false" outlineLevel="0" collapsed="false">
      <c r="A2430" s="0" t="n">
        <v>2365</v>
      </c>
      <c r="B2430" s="0" t="n">
        <v>0.423968</v>
      </c>
      <c r="C2430" s="0" t="n">
        <v>0.918517</v>
      </c>
      <c r="D2430" s="0" t="n">
        <v>1.569626</v>
      </c>
      <c r="E2430" s="0" t="n">
        <v>1.168745</v>
      </c>
      <c r="F2430" s="0" t="n">
        <v>0.08874</v>
      </c>
      <c r="G2430" s="0" t="n">
        <f aca="false">12*Inputs!$B$6*(MIN(1,$H$50*$C2430)*(ic*Inputs!$C$6+pS+fee_fx*Inputs!$D$6-cost_acc-cost_wd*Inputs!$E$6*$E2430-cost_fx*Inputs!$D$6-$F2430)+(1-MIN(1,$H$50*$C2430))*(1-MIN(1,Inputs!$G$6*$D2430)*churn_nonbuyers)*(ic*Inputs!$C$6+fee_wd*Inputs!$E$6*(1-$B2430)+fee_fx*Inputs!$D$6-cost_acc-cost_wd*Inputs!$E$6*(1-$B2430)-cost_fx*Inputs!$D$6))</f>
        <v>182060.734056717</v>
      </c>
      <c r="H2430" s="0" t="n">
        <f aca="false">12*Inputs!$B$7*(MIN(1,$H$51*$C2430)*(ic*Inputs!$C$7+pE+fee_fx*Inputs!$D$7-cost_acc-cost_wd*Inputs!$E$7*$E2430-cost_fx*Inputs!$D$7-$F2430)+(1-MIN(1,$H$51*$C2430))*(1-MIN(1,Inputs!$G$7*$D2430)*churn_nonbuyers)*(ic*Inputs!$C$7+fee_wd*Inputs!$E$7*(1-$B2430)+fee_fx*Inputs!$D$7-cost_acc-cost_wd*Inputs!$E$7*(1-$B2430)-cost_fx*Inputs!$D$7))</f>
        <v>384214.509612191</v>
      </c>
      <c r="I2430" s="0" t="n">
        <f aca="false">12*Inputs!$B$8*(MIN(1,$H$52*$C2430)*(ic*Inputs!$C$8+pT-cost_acc-cost_wd*Inputs!$E$8-cost_fx*Inputs!$D$8-cost_ins)+(1-MIN(1,$H$52*$C2430))*(1-MIN(1,Inputs!$G$8*$D2430)*churn_nonbuyers)*(ic*Inputs!$C$8+fee_wd*Inputs!$E$8*(1-$B2430)+fee_fx*Inputs!$D$8-cost_acc-cost_wd*Inputs!$E$8*(1-$B2430)-cost_fx*Inputs!$D$8))</f>
        <v>132398.714448</v>
      </c>
      <c r="J2430" s="0" t="n">
        <f aca="false">G2430+H2430+I2430-fixed</f>
        <v>-1326.04188309144</v>
      </c>
      <c r="K2430" s="0" t="n">
        <f aca="false">12*Inputs!$B$6*(1-MIN(1,Inputs!$G$6*$D2430)*churn_nonbuyers)*(ic*Inputs!$C$6+fee_wd*Inputs!$E$6*(1-$B2430)+fee_fx*Inputs!$D$6-cost_acc-cost_wd*Inputs!$E$6*(1-$B2430)-cost_fx*Inputs!$D$6)</f>
        <v>129518.17053097</v>
      </c>
      <c r="L2430" s="0" t="n">
        <f aca="false">12*Inputs!$B$7*(1-MIN(1,Inputs!$G$7*$D2430)*churn_nonbuyers)*(ic*Inputs!$C$7+fee_wd*Inputs!$E$7*(1-$B2430)+fee_fx*Inputs!$D$7-cost_acc-cost_wd*Inputs!$E$7*(1-$B2430)-cost_fx*Inputs!$D$7)</f>
        <v>326037.247470582</v>
      </c>
      <c r="M2430" s="0" t="n">
        <f aca="false">12*Inputs!$B$8*(1-MIN(1,Inputs!$G$8*$D2430)*churn_nonbuyers)*(ic*Inputs!$C$8+fee_wd*Inputs!$E$8*(1-$B2430)+fee_fx*Inputs!$D$8-cost_acc-cost_wd*Inputs!$E$8*(1-$B2430)-cost_fx*Inputs!$D$8)</f>
        <v>0</v>
      </c>
      <c r="N2430" s="0" t="n">
        <f aca="false">K2430+L2430+I2430-fixed</f>
        <v>-112045.867550449</v>
      </c>
      <c r="O2430" s="0" t="n">
        <f aca="false">K2430+L2430+M2430-fixed</f>
        <v>-244444.581998449</v>
      </c>
      <c r="P2430" s="0" t="n">
        <f aca="false">12*Inputs!$B$6*(1-MIN(1,Inputs!$F$6*$D2430))*(ic*Inputs!$C$6+flat_fee-cost_acc-cost_wd*Inputs!$E$6*$E2430-cost_fx*Inputs!$D$6)+12*Inputs!$B$7*(1-MIN(1,Inputs!$F$7*$D2430))*(ic*Inputs!$C$7+flat_fee-cost_acc-cost_wd*Inputs!$E$7*$E2430-cost_fx*Inputs!$D$7)+12*Inputs!$B$8*(1-MIN(1,Inputs!$F$8*$D2430))*(ic*Inputs!$C$8+flat_fee-cost_acc-cost_wd*Inputs!$E$8*$E2430-cost_fx*Inputs!$D$8)-fixed</f>
        <v>-300584.7214792</v>
      </c>
    </row>
    <row r="2431" customFormat="false" ht="15" hidden="false" customHeight="false" outlineLevel="0" collapsed="false">
      <c r="A2431" s="0" t="n">
        <v>2366</v>
      </c>
      <c r="B2431" s="0" t="n">
        <v>0.267962</v>
      </c>
      <c r="C2431" s="0" t="n">
        <v>0.848433</v>
      </c>
      <c r="D2431" s="0" t="n">
        <v>1.461109</v>
      </c>
      <c r="E2431" s="0" t="n">
        <v>1.380754</v>
      </c>
      <c r="F2431" s="0" t="n">
        <v>0.127663</v>
      </c>
      <c r="G2431" s="0" t="n">
        <f aca="false">12*Inputs!$B$6*(MIN(1,$H$50*$C2431)*(ic*Inputs!$C$6+pS+fee_fx*Inputs!$D$6-cost_acc-cost_wd*Inputs!$E$6*$E2431-cost_fx*Inputs!$D$6-$F2431)+(1-MIN(1,$H$50*$C2431))*(1-MIN(1,Inputs!$G$6*$D2431)*churn_nonbuyers)*(ic*Inputs!$C$6+fee_wd*Inputs!$E$6*(1-$B2431)+fee_fx*Inputs!$D$6-cost_acc-cost_wd*Inputs!$E$6*(1-$B2431)-cost_fx*Inputs!$D$6))</f>
        <v>193267.59579584</v>
      </c>
      <c r="H2431" s="0" t="n">
        <f aca="false">12*Inputs!$B$7*(MIN(1,$H$51*$C2431)*(ic*Inputs!$C$7+pE+fee_fx*Inputs!$D$7-cost_acc-cost_wd*Inputs!$E$7*$E2431-cost_fx*Inputs!$D$7-$F2431)+(1-MIN(1,$H$51*$C2431))*(1-MIN(1,Inputs!$G$7*$D2431)*churn_nonbuyers)*(ic*Inputs!$C$7+fee_wd*Inputs!$E$7*(1-$B2431)+fee_fx*Inputs!$D$7-cost_acc-cost_wd*Inputs!$E$7*(1-$B2431)-cost_fx*Inputs!$D$7))</f>
        <v>372077.922431817</v>
      </c>
      <c r="I2431" s="0" t="n">
        <f aca="false">12*Inputs!$B$8*(MIN(1,$H$52*$C2431)*(ic*Inputs!$C$8+pT-cost_acc-cost_wd*Inputs!$E$8-cost_fx*Inputs!$D$8-cost_ins)+(1-MIN(1,$H$52*$C2431))*(1-MIN(1,Inputs!$G$8*$D2431)*churn_nonbuyers)*(ic*Inputs!$C$8+fee_wd*Inputs!$E$8*(1-$B2431)+fee_fx*Inputs!$D$8-cost_acc-cost_wd*Inputs!$E$8*(1-$B2431)-cost_fx*Inputs!$D$8))</f>
        <v>122296.526352</v>
      </c>
      <c r="J2431" s="0" t="n">
        <f aca="false">G2431+H2431+I2431-fixed</f>
        <v>-12357.9554203425</v>
      </c>
      <c r="K2431" s="0" t="n">
        <f aca="false">12*Inputs!$B$6*(1-MIN(1,Inputs!$G$6*$D2431)*churn_nonbuyers)*(ic*Inputs!$C$6+fee_wd*Inputs!$E$6*(1-$B2431)+fee_fx*Inputs!$D$6-cost_acc-cost_wd*Inputs!$E$6*(1-$B2431)-cost_fx*Inputs!$D$6)</f>
        <v>151104.449446978</v>
      </c>
      <c r="L2431" s="0" t="n">
        <f aca="false">12*Inputs!$B$7*(1-MIN(1,Inputs!$G$7*$D2431)*churn_nonbuyers)*(ic*Inputs!$C$7+fee_wd*Inputs!$E$7*(1-$B2431)+fee_fx*Inputs!$D$7-cost_acc-cost_wd*Inputs!$E$7*(1-$B2431)-cost_fx*Inputs!$D$7)</f>
        <v>348631.271236187</v>
      </c>
      <c r="M2431" s="0" t="n">
        <f aca="false">12*Inputs!$B$8*(1-MIN(1,Inputs!$G$8*$D2431)*churn_nonbuyers)*(ic*Inputs!$C$8+fee_wd*Inputs!$E$8*(1-$B2431)+fee_fx*Inputs!$D$8-cost_acc-cost_wd*Inputs!$E$8*(1-$B2431)-cost_fx*Inputs!$D$8)</f>
        <v>0</v>
      </c>
      <c r="N2431" s="0" t="n">
        <f aca="false">K2431+L2431+I2431-fixed</f>
        <v>-77967.752964836</v>
      </c>
      <c r="O2431" s="0" t="n">
        <f aca="false">K2431+L2431+M2431-fixed</f>
        <v>-200264.279316836</v>
      </c>
      <c r="P2431" s="0" t="n">
        <f aca="false">12*Inputs!$B$6*(1-MIN(1,Inputs!$F$6*$D2431))*(ic*Inputs!$C$6+flat_fee-cost_acc-cost_wd*Inputs!$E$6*$E2431-cost_fx*Inputs!$D$6)+12*Inputs!$B$7*(1-MIN(1,Inputs!$F$7*$D2431))*(ic*Inputs!$C$7+flat_fee-cost_acc-cost_wd*Inputs!$E$7*$E2431-cost_fx*Inputs!$D$7)+12*Inputs!$B$8*(1-MIN(1,Inputs!$F$8*$D2431))*(ic*Inputs!$C$8+flat_fee-cost_acc-cost_wd*Inputs!$E$8*$E2431-cost_fx*Inputs!$D$8)-fixed</f>
        <v>-311909.42106736</v>
      </c>
    </row>
    <row r="2432" customFormat="false" ht="15" hidden="false" customHeight="false" outlineLevel="0" collapsed="false">
      <c r="A2432" s="0" t="n">
        <v>2367</v>
      </c>
      <c r="B2432" s="0" t="n">
        <v>0.135864</v>
      </c>
      <c r="C2432" s="0" t="n">
        <v>0.878864</v>
      </c>
      <c r="D2432" s="0" t="n">
        <v>1.316559</v>
      </c>
      <c r="E2432" s="0" t="n">
        <v>1.437506</v>
      </c>
      <c r="F2432" s="0" t="n">
        <v>0.412989</v>
      </c>
      <c r="G2432" s="0" t="n">
        <f aca="false">12*Inputs!$B$6*(MIN(1,$H$50*$C2432)*(ic*Inputs!$C$6+pS+fee_fx*Inputs!$D$6-cost_acc-cost_wd*Inputs!$E$6*$E2432-cost_fx*Inputs!$D$6-$F2432)+(1-MIN(1,$H$50*$C2432))*(1-MIN(1,Inputs!$G$6*$D2432)*churn_nonbuyers)*(ic*Inputs!$C$6+fee_wd*Inputs!$E$6*(1-$B2432)+fee_fx*Inputs!$D$6-cost_acc-cost_wd*Inputs!$E$6*(1-$B2432)-cost_fx*Inputs!$D$6))</f>
        <v>205469.008087302</v>
      </c>
      <c r="H2432" s="0" t="n">
        <f aca="false">12*Inputs!$B$7*(MIN(1,$H$51*$C2432)*(ic*Inputs!$C$7+pE+fee_fx*Inputs!$D$7-cost_acc-cost_wd*Inputs!$E$7*$E2432-cost_fx*Inputs!$D$7-$F2432)+(1-MIN(1,$H$51*$C2432))*(1-MIN(1,Inputs!$G$7*$D2432)*churn_nonbuyers)*(ic*Inputs!$C$7+fee_wd*Inputs!$E$7*(1-$B2432)+fee_fx*Inputs!$D$7-cost_acc-cost_wd*Inputs!$E$7*(1-$B2432)-cost_fx*Inputs!$D$7))</f>
        <v>365602.174272858</v>
      </c>
      <c r="I2432" s="0" t="n">
        <f aca="false">12*Inputs!$B$8*(MIN(1,$H$52*$C2432)*(ic*Inputs!$C$8+pT-cost_acc-cost_wd*Inputs!$E$8-cost_fx*Inputs!$D$8-cost_ins)+(1-MIN(1,$H$52*$C2432))*(1-MIN(1,Inputs!$G$8*$D2432)*churn_nonbuyers)*(ic*Inputs!$C$8+fee_wd*Inputs!$E$8*(1-$B2432)+fee_fx*Inputs!$D$8-cost_acc-cost_wd*Inputs!$E$8*(1-$B2432)-cost_fx*Inputs!$D$8))</f>
        <v>136334.120696328</v>
      </c>
      <c r="J2432" s="0" t="n">
        <f aca="false">G2432+H2432+I2432-fixed</f>
        <v>7405.30305648851</v>
      </c>
      <c r="K2432" s="0" t="n">
        <f aca="false">12*Inputs!$B$6*(1-MIN(1,Inputs!$G$6*$D2432)*churn_nonbuyers)*(ic*Inputs!$C$6+fee_wd*Inputs!$E$6*(1-$B2432)+fee_fx*Inputs!$D$6-cost_acc-cost_wd*Inputs!$E$6*(1-$B2432)-cost_fx*Inputs!$D$6)</f>
        <v>170052.554678227</v>
      </c>
      <c r="L2432" s="0" t="n">
        <f aca="false">12*Inputs!$B$7*(1-MIN(1,Inputs!$G$7*$D2432)*churn_nonbuyers)*(ic*Inputs!$C$7+fee_wd*Inputs!$E$7*(1-$B2432)+fee_fx*Inputs!$D$7-cost_acc-cost_wd*Inputs!$E$7*(1-$B2432)-cost_fx*Inputs!$D$7)</f>
        <v>368483.217574936</v>
      </c>
      <c r="M2432" s="0" t="n">
        <f aca="false">12*Inputs!$B$8*(1-MIN(1,Inputs!$G$8*$D2432)*churn_nonbuyers)*(ic*Inputs!$C$8+fee_wd*Inputs!$E$8*(1-$B2432)+fee_fx*Inputs!$D$8-cost_acc-cost_wd*Inputs!$E$8*(1-$B2432)-cost_fx*Inputs!$D$8)</f>
        <v>25081.2595383936</v>
      </c>
      <c r="N2432" s="0" t="n">
        <f aca="false">K2432+L2432+I2432-fixed</f>
        <v>-25130.1070505085</v>
      </c>
      <c r="O2432" s="0" t="n">
        <f aca="false">K2432+L2432+M2432-fixed</f>
        <v>-136382.968208443</v>
      </c>
      <c r="P2432" s="0" t="n">
        <f aca="false">12*Inputs!$B$6*(1-MIN(1,Inputs!$F$6*$D2432))*(ic*Inputs!$C$6+flat_fee-cost_acc-cost_wd*Inputs!$E$6*$E2432-cost_fx*Inputs!$D$6)+12*Inputs!$B$7*(1-MIN(1,Inputs!$F$7*$D2432))*(ic*Inputs!$C$7+flat_fee-cost_acc-cost_wd*Inputs!$E$7*$E2432-cost_fx*Inputs!$D$7)+12*Inputs!$B$8*(1-MIN(1,Inputs!$F$8*$D2432))*(ic*Inputs!$C$8+flat_fee-cost_acc-cost_wd*Inputs!$E$8*$E2432-cost_fx*Inputs!$D$8)-fixed</f>
        <v>-263807.92490704</v>
      </c>
    </row>
    <row r="2433" customFormat="false" ht="15" hidden="false" customHeight="false" outlineLevel="0" collapsed="false">
      <c r="A2433" s="0" t="n">
        <v>2368</v>
      </c>
      <c r="B2433" s="0" t="n">
        <v>0.182735</v>
      </c>
      <c r="C2433" s="0" t="n">
        <v>1.019809</v>
      </c>
      <c r="D2433" s="0" t="n">
        <v>0.918592</v>
      </c>
      <c r="E2433" s="0" t="n">
        <v>1.212759</v>
      </c>
      <c r="F2433" s="0" t="n">
        <v>0.301962</v>
      </c>
      <c r="G2433" s="0" t="n">
        <f aca="false">12*Inputs!$B$6*(MIN(1,$H$50*$C2433)*(ic*Inputs!$C$6+pS+fee_fx*Inputs!$D$6-cost_acc-cost_wd*Inputs!$E$6*$E2433-cost_fx*Inputs!$D$6-$F2433)+(1-MIN(1,$H$50*$C2433))*(1-MIN(1,Inputs!$G$6*$D2433)*churn_nonbuyers)*(ic*Inputs!$C$6+fee_wd*Inputs!$E$6*(1-$B2433)+fee_fx*Inputs!$D$6-cost_acc-cost_wd*Inputs!$E$6*(1-$B2433)-cost_fx*Inputs!$D$6))</f>
        <v>216450.912443321</v>
      </c>
      <c r="H2433" s="0" t="n">
        <f aca="false">12*Inputs!$B$7*(MIN(1,$H$51*$C2433)*(ic*Inputs!$C$7+pE+fee_fx*Inputs!$D$7-cost_acc-cost_wd*Inputs!$E$7*$E2433-cost_fx*Inputs!$D$7-$F2433)+(1-MIN(1,$H$51*$C2433))*(1-MIN(1,Inputs!$G$7*$D2433)*churn_nonbuyers)*(ic*Inputs!$C$7+fee_wd*Inputs!$E$7*(1-$B2433)+fee_fx*Inputs!$D$7-cost_acc-cost_wd*Inputs!$E$7*(1-$B2433)-cost_fx*Inputs!$D$7))</f>
        <v>396891.495841618</v>
      </c>
      <c r="I2433" s="0" t="n">
        <f aca="false">12*Inputs!$B$8*(MIN(1,$H$52*$C2433)*(ic*Inputs!$C$8+pT-cost_acc-cost_wd*Inputs!$E$8-cost_fx*Inputs!$D$8-cost_ins)+(1-MIN(1,$H$52*$C2433))*(1-MIN(1,Inputs!$G$8*$D2433)*churn_nonbuyers)*(ic*Inputs!$C$8+fee_wd*Inputs!$E$8*(1-$B2433)+fee_fx*Inputs!$D$8-cost_acc-cost_wd*Inputs!$E$8*(1-$B2433)-cost_fx*Inputs!$D$8))</f>
        <v>179443.728036467</v>
      </c>
      <c r="J2433" s="0" t="n">
        <f aca="false">G2433+H2433+I2433-fixed</f>
        <v>92786.1363214066</v>
      </c>
      <c r="K2433" s="0" t="n">
        <f aca="false">12*Inputs!$B$6*(1-MIN(1,Inputs!$G$6*$D2433)*churn_nonbuyers)*(ic*Inputs!$C$6+fee_wd*Inputs!$E$6*(1-$B2433)+fee_fx*Inputs!$D$6-cost_acc-cost_wd*Inputs!$E$6*(1-$B2433)-cost_fx*Inputs!$D$6)</f>
        <v>167235.336785664</v>
      </c>
      <c r="L2433" s="0" t="n">
        <f aca="false">12*Inputs!$B$7*(1-MIN(1,Inputs!$G$7*$D2433)*churn_nonbuyers)*(ic*Inputs!$C$7+fee_wd*Inputs!$E$7*(1-$B2433)+fee_fx*Inputs!$D$7-cost_acc-cost_wd*Inputs!$E$7*(1-$B2433)-cost_fx*Inputs!$D$7)</f>
        <v>366500.021655399</v>
      </c>
      <c r="M2433" s="0" t="n">
        <f aca="false">12*Inputs!$B$8*(1-MIN(1,Inputs!$G$8*$D2433)*churn_nonbuyers)*(ic*Inputs!$C$8+fee_wd*Inputs!$E$8*(1-$B2433)+fee_fx*Inputs!$D$8-cost_acc-cost_wd*Inputs!$E$8*(1-$B2433)-cost_fx*Inputs!$D$8)</f>
        <v>113388.879186432</v>
      </c>
      <c r="N2433" s="0" t="n">
        <f aca="false">K2433+L2433+I2433-fixed</f>
        <v>13179.0864775294</v>
      </c>
      <c r="O2433" s="0" t="n">
        <f aca="false">K2433+L2433+M2433-fixed</f>
        <v>-52875.7623725054</v>
      </c>
      <c r="P2433" s="0" t="n">
        <f aca="false">12*Inputs!$B$6*(1-MIN(1,Inputs!$F$6*$D2433))*(ic*Inputs!$C$6+flat_fee-cost_acc-cost_wd*Inputs!$E$6*$E2433-cost_fx*Inputs!$D$6)+12*Inputs!$B$7*(1-MIN(1,Inputs!$F$7*$D2433))*(ic*Inputs!$C$7+flat_fee-cost_acc-cost_wd*Inputs!$E$7*$E2433-cost_fx*Inputs!$D$7)+12*Inputs!$B$8*(1-MIN(1,Inputs!$F$8*$D2433))*(ic*Inputs!$C$8+flat_fee-cost_acc-cost_wd*Inputs!$E$8*$E2433-cost_fx*Inputs!$D$8)-fixed</f>
        <v>20311.4943027201</v>
      </c>
    </row>
    <row r="2434" customFormat="false" ht="15" hidden="false" customHeight="false" outlineLevel="0" collapsed="false">
      <c r="A2434" s="0" t="n">
        <v>2369</v>
      </c>
      <c r="B2434" s="0" t="n">
        <v>0.231079</v>
      </c>
      <c r="C2434" s="0" t="n">
        <v>0.65445</v>
      </c>
      <c r="D2434" s="0" t="n">
        <v>1.674986</v>
      </c>
      <c r="E2434" s="0" t="n">
        <v>1.362276</v>
      </c>
      <c r="F2434" s="0" t="n">
        <v>0.30786</v>
      </c>
      <c r="G2434" s="0" t="n">
        <f aca="false">12*Inputs!$B$6*(MIN(1,$H$50*$C2434)*(ic*Inputs!$C$6+pS+fee_fx*Inputs!$D$6-cost_acc-cost_wd*Inputs!$E$6*$E2434-cost_fx*Inputs!$D$6-$F2434)+(1-MIN(1,$H$50*$C2434))*(1-MIN(1,Inputs!$G$6*$D2434)*churn_nonbuyers)*(ic*Inputs!$C$6+fee_wd*Inputs!$E$6*(1-$B2434)+fee_fx*Inputs!$D$6-cost_acc-cost_wd*Inputs!$E$6*(1-$B2434)-cost_fx*Inputs!$D$6))</f>
        <v>184148.656600507</v>
      </c>
      <c r="H2434" s="0" t="n">
        <f aca="false">12*Inputs!$B$7*(MIN(1,$H$51*$C2434)*(ic*Inputs!$C$7+pE+fee_fx*Inputs!$D$7-cost_acc-cost_wd*Inputs!$E$7*$E2434-cost_fx*Inputs!$D$7-$F2434)+(1-MIN(1,$H$51*$C2434))*(1-MIN(1,Inputs!$G$7*$D2434)*churn_nonbuyers)*(ic*Inputs!$C$7+fee_wd*Inputs!$E$7*(1-$B2434)+fee_fx*Inputs!$D$7-cost_acc-cost_wd*Inputs!$E$7*(1-$B2434)-cost_fx*Inputs!$D$7))</f>
        <v>363314.231066011</v>
      </c>
      <c r="I2434" s="0" t="n">
        <f aca="false">12*Inputs!$B$8*(MIN(1,$H$52*$C2434)*(ic*Inputs!$C$8+pT-cost_acc-cost_wd*Inputs!$E$8-cost_fx*Inputs!$D$8-cost_ins)+(1-MIN(1,$H$52*$C2434))*(1-MIN(1,Inputs!$G$8*$D2434)*churn_nonbuyers)*(ic*Inputs!$C$8+fee_wd*Inputs!$E$8*(1-$B2434)+fee_fx*Inputs!$D$8-cost_acc-cost_wd*Inputs!$E$8*(1-$B2434)-cost_fx*Inputs!$D$8))</f>
        <v>94335.0408</v>
      </c>
      <c r="J2434" s="0" t="n">
        <f aca="false">G2434+H2434+I2434-fixed</f>
        <v>-58202.0715334822</v>
      </c>
      <c r="K2434" s="0" t="n">
        <f aca="false">12*Inputs!$B$6*(1-MIN(1,Inputs!$G$6*$D2434)*churn_nonbuyers)*(ic*Inputs!$C$6+fee_wd*Inputs!$E$6*(1-$B2434)+fee_fx*Inputs!$D$6-cost_acc-cost_wd*Inputs!$E$6*(1-$B2434)-cost_fx*Inputs!$D$6)</f>
        <v>154227.554567237</v>
      </c>
      <c r="L2434" s="0" t="n">
        <f aca="false">12*Inputs!$B$7*(1-MIN(1,Inputs!$G$7*$D2434)*churn_nonbuyers)*(ic*Inputs!$C$7+fee_wd*Inputs!$E$7*(1-$B2434)+fee_fx*Inputs!$D$7-cost_acc-cost_wd*Inputs!$E$7*(1-$B2434)-cost_fx*Inputs!$D$7)</f>
        <v>351336.067012342</v>
      </c>
      <c r="M2434" s="0" t="n">
        <f aca="false">12*Inputs!$B$8*(1-MIN(1,Inputs!$G$8*$D2434)*churn_nonbuyers)*(ic*Inputs!$C$8+fee_wd*Inputs!$E$8*(1-$B2434)+fee_fx*Inputs!$D$8-cost_acc-cost_wd*Inputs!$E$8*(1-$B2434)-cost_fx*Inputs!$D$8)</f>
        <v>0</v>
      </c>
      <c r="N2434" s="0" t="n">
        <f aca="false">K2434+L2434+I2434-fixed</f>
        <v>-100101.337620421</v>
      </c>
      <c r="O2434" s="0" t="n">
        <f aca="false">K2434+L2434+M2434-fixed</f>
        <v>-194436.378420421</v>
      </c>
      <c r="P2434" s="0" t="n">
        <f aca="false">12*Inputs!$B$6*(1-MIN(1,Inputs!$F$6*$D2434))*(ic*Inputs!$C$6+flat_fee-cost_acc-cost_wd*Inputs!$E$6*$E2434-cost_fx*Inputs!$D$6)+12*Inputs!$B$7*(1-MIN(1,Inputs!$F$7*$D2434))*(ic*Inputs!$C$7+flat_fee-cost_acc-cost_wd*Inputs!$E$7*$E2434-cost_fx*Inputs!$D$7)+12*Inputs!$B$8*(1-MIN(1,Inputs!$F$8*$D2434))*(ic*Inputs!$C$8+flat_fee-cost_acc-cost_wd*Inputs!$E$8*$E2434-cost_fx*Inputs!$D$8)-fixed</f>
        <v>-407987.24225536</v>
      </c>
    </row>
    <row r="2435" customFormat="false" ht="15" hidden="false" customHeight="false" outlineLevel="0" collapsed="false">
      <c r="A2435" s="0" t="n">
        <v>2370</v>
      </c>
      <c r="B2435" s="0" t="n">
        <v>0.410523</v>
      </c>
      <c r="C2435" s="0" t="n">
        <v>0.886953</v>
      </c>
      <c r="D2435" s="0" t="n">
        <v>1.603678</v>
      </c>
      <c r="E2435" s="0" t="n">
        <v>1.02178</v>
      </c>
      <c r="F2435" s="0" t="n">
        <v>0.198927</v>
      </c>
      <c r="G2435" s="0" t="n">
        <f aca="false">12*Inputs!$B$6*(MIN(1,$H$50*$C2435)*(ic*Inputs!$C$6+pS+fee_fx*Inputs!$D$6-cost_acc-cost_wd*Inputs!$E$6*$E2435-cost_fx*Inputs!$D$6-$F2435)+(1-MIN(1,$H$50*$C2435))*(1-MIN(1,Inputs!$G$6*$D2435)*churn_nonbuyers)*(ic*Inputs!$C$6+fee_wd*Inputs!$E$6*(1-$B2435)+fee_fx*Inputs!$D$6-cost_acc-cost_wd*Inputs!$E$6*(1-$B2435)-cost_fx*Inputs!$D$6))</f>
        <v>182438.887407586</v>
      </c>
      <c r="H2435" s="0" t="n">
        <f aca="false">12*Inputs!$B$7*(MIN(1,$H$51*$C2435)*(ic*Inputs!$C$7+pE+fee_fx*Inputs!$D$7-cost_acc-cost_wd*Inputs!$E$7*$E2435-cost_fx*Inputs!$D$7-$F2435)+(1-MIN(1,$H$51*$C2435))*(1-MIN(1,Inputs!$G$7*$D2435)*churn_nonbuyers)*(ic*Inputs!$C$7+fee_wd*Inputs!$E$7*(1-$B2435)+fee_fx*Inputs!$D$7-cost_acc-cost_wd*Inputs!$E$7*(1-$B2435)-cost_fx*Inputs!$D$7))</f>
        <v>392566.029619221</v>
      </c>
      <c r="I2435" s="0" t="n">
        <f aca="false">12*Inputs!$B$8*(MIN(1,$H$52*$C2435)*(ic*Inputs!$C$8+pT-cost_acc-cost_wd*Inputs!$E$8-cost_fx*Inputs!$D$8-cost_ins)+(1-MIN(1,$H$52*$C2435))*(1-MIN(1,Inputs!$G$8*$D2435)*churn_nonbuyers)*(ic*Inputs!$C$8+fee_wd*Inputs!$E$8*(1-$B2435)+fee_fx*Inputs!$D$8-cost_acc-cost_wd*Inputs!$E$8*(1-$B2435)-cost_fx*Inputs!$D$8))</f>
        <v>127848.953232</v>
      </c>
      <c r="J2435" s="0" t="n">
        <f aca="false">G2435+H2435+I2435-fixed</f>
        <v>2853.87025880697</v>
      </c>
      <c r="K2435" s="0" t="n">
        <f aca="false">12*Inputs!$B$6*(1-MIN(1,Inputs!$G$6*$D2435)*churn_nonbuyers)*(ic*Inputs!$C$6+fee_wd*Inputs!$E$6*(1-$B2435)+fee_fx*Inputs!$D$6-cost_acc-cost_wd*Inputs!$E$6*(1-$B2435)-cost_fx*Inputs!$D$6)</f>
        <v>131059.710025877</v>
      </c>
      <c r="L2435" s="0" t="n">
        <f aca="false">12*Inputs!$B$7*(1-MIN(1,Inputs!$G$7*$D2435)*churn_nonbuyers)*(ic*Inputs!$C$7+fee_wd*Inputs!$E$7*(1-$B2435)+fee_fx*Inputs!$D$7-cost_acc-cost_wd*Inputs!$E$7*(1-$B2435)-cost_fx*Inputs!$D$7)</f>
        <v>327530.656671526</v>
      </c>
      <c r="M2435" s="0" t="n">
        <f aca="false">12*Inputs!$B$8*(1-MIN(1,Inputs!$G$8*$D2435)*churn_nonbuyers)*(ic*Inputs!$C$8+fee_wd*Inputs!$E$8*(1-$B2435)+fee_fx*Inputs!$D$8-cost_acc-cost_wd*Inputs!$E$8*(1-$B2435)-cost_fx*Inputs!$D$8)</f>
        <v>0</v>
      </c>
      <c r="N2435" s="0" t="n">
        <f aca="false">K2435+L2435+I2435-fixed</f>
        <v>-113560.680070597</v>
      </c>
      <c r="O2435" s="0" t="n">
        <f aca="false">K2435+L2435+M2435-fixed</f>
        <v>-241409.633302597</v>
      </c>
      <c r="P2435" s="0" t="n">
        <f aca="false">12*Inputs!$B$6*(1-MIN(1,Inputs!$F$6*$D2435))*(ic*Inputs!$C$6+flat_fee-cost_acc-cost_wd*Inputs!$E$6*$E2435-cost_fx*Inputs!$D$6)+12*Inputs!$B$7*(1-MIN(1,Inputs!$F$7*$D2435))*(ic*Inputs!$C$7+flat_fee-cost_acc-cost_wd*Inputs!$E$7*$E2435-cost_fx*Inputs!$D$7)+12*Inputs!$B$8*(1-MIN(1,Inputs!$F$8*$D2435))*(ic*Inputs!$C$8+flat_fee-cost_acc-cost_wd*Inputs!$E$8*$E2435-cost_fx*Inputs!$D$8)-fixed</f>
        <v>-276212.3415424</v>
      </c>
    </row>
    <row r="2436" customFormat="false" ht="15" hidden="false" customHeight="false" outlineLevel="0" collapsed="false">
      <c r="A2436" s="0" t="n">
        <v>2371</v>
      </c>
      <c r="B2436" s="0" t="n">
        <v>0.553608</v>
      </c>
      <c r="C2436" s="0" t="n">
        <v>0.996698</v>
      </c>
      <c r="D2436" s="0" t="n">
        <v>1.072522</v>
      </c>
      <c r="E2436" s="0" t="n">
        <v>1.284719</v>
      </c>
      <c r="F2436" s="0" t="n">
        <v>0.238183</v>
      </c>
      <c r="G2436" s="0" t="n">
        <f aca="false">12*Inputs!$B$6*(MIN(1,$H$50*$C2436)*(ic*Inputs!$C$6+pS+fee_fx*Inputs!$D$6-cost_acc-cost_wd*Inputs!$E$6*$E2436-cost_fx*Inputs!$D$6-$F2436)+(1-MIN(1,$H$50*$C2436))*(1-MIN(1,Inputs!$G$6*$D2436)*churn_nonbuyers)*(ic*Inputs!$C$6+fee_wd*Inputs!$E$6*(1-$B2436)+fee_fx*Inputs!$D$6-cost_acc-cost_wd*Inputs!$E$6*(1-$B2436)-cost_fx*Inputs!$D$6))</f>
        <v>167394.416536386</v>
      </c>
      <c r="H2436" s="0" t="n">
        <f aca="false">12*Inputs!$B$7*(MIN(1,$H$51*$C2436)*(ic*Inputs!$C$7+pE+fee_fx*Inputs!$D$7-cost_acc-cost_wd*Inputs!$E$7*$E2436-cost_fx*Inputs!$D$7-$F2436)+(1-MIN(1,$H$51*$C2436))*(1-MIN(1,Inputs!$G$7*$D2436)*churn_nonbuyers)*(ic*Inputs!$C$7+fee_wd*Inputs!$E$7*(1-$B2436)+fee_fx*Inputs!$D$7-cost_acc-cost_wd*Inputs!$E$7*(1-$B2436)-cost_fx*Inputs!$D$7))</f>
        <v>359474.652711959</v>
      </c>
      <c r="I2436" s="0" t="n">
        <f aca="false">12*Inputs!$B$8*(MIN(1,$H$52*$C2436)*(ic*Inputs!$C$8+pT-cost_acc-cost_wd*Inputs!$E$8-cost_fx*Inputs!$D$8-cost_ins)+(1-MIN(1,$H$52*$C2436))*(1-MIN(1,Inputs!$G$8*$D2436)*churn_nonbuyers)*(ic*Inputs!$C$8+fee_wd*Inputs!$E$8*(1-$B2436)+fee_fx*Inputs!$D$8-cost_acc-cost_wd*Inputs!$E$8*(1-$B2436)-cost_fx*Inputs!$D$8))</f>
        <v>166258.925966855</v>
      </c>
      <c r="J2436" s="0" t="n">
        <f aca="false">G2436+H2436+I2436-fixed</f>
        <v>-6872.00478479883</v>
      </c>
      <c r="K2436" s="0" t="n">
        <f aca="false">12*Inputs!$B$6*(1-MIN(1,Inputs!$G$6*$D2436)*churn_nonbuyers)*(ic*Inputs!$C$6+fee_wd*Inputs!$E$6*(1-$B2436)+fee_fx*Inputs!$D$6-cost_acc-cost_wd*Inputs!$E$6*(1-$B2436)-cost_fx*Inputs!$D$6)</f>
        <v>115344.474907507</v>
      </c>
      <c r="L2436" s="0" t="n">
        <f aca="false">12*Inputs!$B$7*(1-MIN(1,Inputs!$G$7*$D2436)*churn_nonbuyers)*(ic*Inputs!$C$7+fee_wd*Inputs!$E$7*(1-$B2436)+fee_fx*Inputs!$D$7-cost_acc-cost_wd*Inputs!$E$7*(1-$B2436)-cost_fx*Inputs!$D$7)</f>
        <v>313072.251088504</v>
      </c>
      <c r="M2436" s="0" t="n">
        <f aca="false">12*Inputs!$B$8*(1-MIN(1,Inputs!$G$8*$D2436)*churn_nonbuyers)*(ic*Inputs!$C$8+fee_wd*Inputs!$E$8*(1-$B2436)+fee_fx*Inputs!$D$8-cost_acc-cost_wd*Inputs!$E$8*(1-$B2436)-cost_fx*Inputs!$D$8)</f>
        <v>74727.2165550336</v>
      </c>
      <c r="N2436" s="0" t="n">
        <f aca="false">K2436+L2436+I2436-fixed</f>
        <v>-105324.348037133</v>
      </c>
      <c r="O2436" s="0" t="n">
        <f aca="false">K2436+L2436+M2436-fixed</f>
        <v>-196856.057448955</v>
      </c>
      <c r="P2436" s="0" t="n">
        <f aca="false">12*Inputs!$B$6*(1-MIN(1,Inputs!$F$6*$D2436))*(ic*Inputs!$C$6+flat_fee-cost_acc-cost_wd*Inputs!$E$6*$E2436-cost_fx*Inputs!$D$6)+12*Inputs!$B$7*(1-MIN(1,Inputs!$F$7*$D2436))*(ic*Inputs!$C$7+flat_fee-cost_acc-cost_wd*Inputs!$E$7*$E2436-cost_fx*Inputs!$D$7)+12*Inputs!$B$8*(1-MIN(1,Inputs!$F$8*$D2436))*(ic*Inputs!$C$8+flat_fee-cost_acc-cost_wd*Inputs!$E$8*$E2436-cost_fx*Inputs!$D$8)-fixed</f>
        <v>-88468.18049968</v>
      </c>
    </row>
    <row r="2437" customFormat="false" ht="15" hidden="false" customHeight="false" outlineLevel="0" collapsed="false">
      <c r="A2437" s="0" t="n">
        <v>2372</v>
      </c>
      <c r="B2437" s="0" t="n">
        <v>0.481299</v>
      </c>
      <c r="C2437" s="0" t="n">
        <v>0.736949</v>
      </c>
      <c r="D2437" s="0" t="n">
        <v>0.937301</v>
      </c>
      <c r="E2437" s="0" t="n">
        <v>1.193728</v>
      </c>
      <c r="F2437" s="0" t="n">
        <v>0.124275</v>
      </c>
      <c r="G2437" s="0" t="n">
        <f aca="false">12*Inputs!$B$6*(MIN(1,$H$50*$C2437)*(ic*Inputs!$C$6+pS+fee_fx*Inputs!$D$6-cost_acc-cost_wd*Inputs!$E$6*$E2437-cost_fx*Inputs!$D$6-$F2437)+(1-MIN(1,$H$50*$C2437))*(1-MIN(1,Inputs!$G$6*$D2437)*churn_nonbuyers)*(ic*Inputs!$C$6+fee_wd*Inputs!$E$6*(1-$B2437)+fee_fx*Inputs!$D$6-cost_acc-cost_wd*Inputs!$E$6*(1-$B2437)-cost_fx*Inputs!$D$6))</f>
        <v>167423.610967374</v>
      </c>
      <c r="H2437" s="0" t="n">
        <f aca="false">12*Inputs!$B$7*(MIN(1,$H$51*$C2437)*(ic*Inputs!$C$7+pE+fee_fx*Inputs!$D$7-cost_acc-cost_wd*Inputs!$E$7*$E2437-cost_fx*Inputs!$D$7-$F2437)+(1-MIN(1,$H$51*$C2437))*(1-MIN(1,Inputs!$G$7*$D2437)*churn_nonbuyers)*(ic*Inputs!$C$7+fee_wd*Inputs!$E$7*(1-$B2437)+fee_fx*Inputs!$D$7-cost_acc-cost_wd*Inputs!$E$7*(1-$B2437)-cost_fx*Inputs!$D$7))</f>
        <v>368003.803250156</v>
      </c>
      <c r="I2437" s="0" t="n">
        <f aca="false">12*Inputs!$B$8*(MIN(1,$H$52*$C2437)*(ic*Inputs!$C$8+pT-cost_acc-cost_wd*Inputs!$E$8-cost_fx*Inputs!$D$8-cost_ins)+(1-MIN(1,$H$52*$C2437))*(1-MIN(1,Inputs!$G$8*$D2437)*churn_nonbuyers)*(ic*Inputs!$C$8+fee_wd*Inputs!$E$8*(1-$B2437)+fee_fx*Inputs!$D$8-cost_acc-cost_wd*Inputs!$E$8*(1-$B2437)-cost_fx*Inputs!$D$8))</f>
        <v>156722.525154098</v>
      </c>
      <c r="J2437" s="0" t="n">
        <f aca="false">G2437+H2437+I2437-fixed</f>
        <v>-7850.06062837166</v>
      </c>
      <c r="K2437" s="0" t="n">
        <f aca="false">12*Inputs!$B$6*(1-MIN(1,Inputs!$G$6*$D2437)*churn_nonbuyers)*(ic*Inputs!$C$6+fee_wd*Inputs!$E$6*(1-$B2437)+fee_fx*Inputs!$D$6-cost_acc-cost_wd*Inputs!$E$6*(1-$B2437)-cost_fx*Inputs!$D$6)</f>
        <v>126093.028564793</v>
      </c>
      <c r="L2437" s="0" t="n">
        <f aca="false">12*Inputs!$B$7*(1-MIN(1,Inputs!$G$7*$D2437)*churn_nonbuyers)*(ic*Inputs!$C$7+fee_wd*Inputs!$E$7*(1-$B2437)+fee_fx*Inputs!$D$7-cost_acc-cost_wd*Inputs!$E$7*(1-$B2437)-cost_fx*Inputs!$D$7)</f>
        <v>324504.198290876</v>
      </c>
      <c r="M2437" s="0" t="n">
        <f aca="false">12*Inputs!$B$8*(1-MIN(1,Inputs!$G$8*$D2437)*churn_nonbuyers)*(ic*Inputs!$C$8+fee_wd*Inputs!$E$8*(1-$B2437)+fee_fx*Inputs!$D$8-cost_acc-cost_wd*Inputs!$E$8*(1-$B2437)-cost_fx*Inputs!$D$8)</f>
        <v>104300.815862366</v>
      </c>
      <c r="N2437" s="0" t="n">
        <f aca="false">K2437+L2437+I2437-fixed</f>
        <v>-92680.2479902337</v>
      </c>
      <c r="O2437" s="0" t="n">
        <f aca="false">K2437+L2437+M2437-fixed</f>
        <v>-145101.957281965</v>
      </c>
      <c r="P2437" s="0" t="n">
        <f aca="false">12*Inputs!$B$6*(1-MIN(1,Inputs!$F$6*$D2437))*(ic*Inputs!$C$6+flat_fee-cost_acc-cost_wd*Inputs!$E$6*$E2437-cost_fx*Inputs!$D$6)+12*Inputs!$B$7*(1-MIN(1,Inputs!$F$7*$D2437))*(ic*Inputs!$C$7+flat_fee-cost_acc-cost_wd*Inputs!$E$7*$E2437-cost_fx*Inputs!$D$7)+12*Inputs!$B$8*(1-MIN(1,Inputs!$F$8*$D2437))*(ic*Inputs!$C$8+flat_fee-cost_acc-cost_wd*Inputs!$E$8*$E2437-cost_fx*Inputs!$D$8)-fixed</f>
        <v>19224.0532227202</v>
      </c>
    </row>
    <row r="2438" customFormat="false" ht="15" hidden="false" customHeight="false" outlineLevel="0" collapsed="false">
      <c r="A2438" s="0" t="n">
        <v>2373</v>
      </c>
      <c r="B2438" s="0" t="n">
        <v>0.187369</v>
      </c>
      <c r="C2438" s="0" t="n">
        <v>0.818522</v>
      </c>
      <c r="D2438" s="0" t="n">
        <v>0.964367</v>
      </c>
      <c r="E2438" s="0" t="n">
        <v>1.347486</v>
      </c>
      <c r="F2438" s="0" t="n">
        <v>0.460794</v>
      </c>
      <c r="G2438" s="0" t="n">
        <f aca="false">12*Inputs!$B$6*(MIN(1,$H$50*$C2438)*(ic*Inputs!$C$6+pS+fee_fx*Inputs!$D$6-cost_acc-cost_wd*Inputs!$E$6*$E2438-cost_fx*Inputs!$D$6-$F2438)+(1-MIN(1,$H$50*$C2438))*(1-MIN(1,Inputs!$G$6*$D2438)*churn_nonbuyers)*(ic*Inputs!$C$6+fee_wd*Inputs!$E$6*(1-$B2438)+fee_fx*Inputs!$D$6-cost_acc-cost_wd*Inputs!$E$6*(1-$B2438)-cost_fx*Inputs!$D$6))</f>
        <v>200232.280090708</v>
      </c>
      <c r="H2438" s="0" t="n">
        <f aca="false">12*Inputs!$B$7*(MIN(1,$H$51*$C2438)*(ic*Inputs!$C$7+pE+fee_fx*Inputs!$D$7-cost_acc-cost_wd*Inputs!$E$7*$E2438-cost_fx*Inputs!$D$7-$F2438)+(1-MIN(1,$H$51*$C2438))*(1-MIN(1,Inputs!$G$7*$D2438)*churn_nonbuyers)*(ic*Inputs!$C$7+fee_wd*Inputs!$E$7*(1-$B2438)+fee_fx*Inputs!$D$7-cost_acc-cost_wd*Inputs!$E$7*(1-$B2438)-cost_fx*Inputs!$D$7))</f>
        <v>369916.631686202</v>
      </c>
      <c r="I2438" s="0" t="n">
        <f aca="false">12*Inputs!$B$8*(MIN(1,$H$52*$C2438)*(ic*Inputs!$C$8+pT-cost_acc-cost_wd*Inputs!$E$8-cost_fx*Inputs!$D$8-cost_ins)+(1-MIN(1,$H$52*$C2438))*(1-MIN(1,Inputs!$G$8*$D2438)*churn_nonbuyers)*(ic*Inputs!$C$8+fee_wd*Inputs!$E$8*(1-$B2438)+fee_fx*Inputs!$D$8-cost_acc-cost_wd*Inputs!$E$8*(1-$B2438)-cost_fx*Inputs!$D$8))</f>
        <v>162028.949595623</v>
      </c>
      <c r="J2438" s="0" t="n">
        <f aca="false">G2438+H2438+I2438-fixed</f>
        <v>32177.861372533</v>
      </c>
      <c r="K2438" s="0" t="n">
        <f aca="false">12*Inputs!$B$6*(1-MIN(1,Inputs!$G$6*$D2438)*churn_nonbuyers)*(ic*Inputs!$C$6+fee_wd*Inputs!$E$6*(1-$B2438)+fee_fx*Inputs!$D$6-cost_acc-cost_wd*Inputs!$E$6*(1-$B2438)-cost_fx*Inputs!$D$6)</f>
        <v>166199.030499046</v>
      </c>
      <c r="L2438" s="0" t="n">
        <f aca="false">12*Inputs!$B$7*(1-MIN(1,Inputs!$G$7*$D2438)*churn_nonbuyers)*(ic*Inputs!$C$7+fee_wd*Inputs!$E$7*(1-$B2438)+fee_fx*Inputs!$D$7-cost_acc-cost_wd*Inputs!$E$7*(1-$B2438)-cost_fx*Inputs!$D$7)</f>
        <v>365334.472283427</v>
      </c>
      <c r="M2438" s="0" t="n">
        <f aca="false">12*Inputs!$B$8*(1-MIN(1,Inputs!$G$8*$D2438)*churn_nonbuyers)*(ic*Inputs!$C$8+fee_wd*Inputs!$E$8*(1-$B2438)+fee_fx*Inputs!$D$8-cost_acc-cost_wd*Inputs!$E$8*(1-$B2438)-cost_fx*Inputs!$D$8)</f>
        <v>103138.983182213</v>
      </c>
      <c r="N2438" s="0" t="n">
        <f aca="false">K2438+L2438+I2438-fixed</f>
        <v>-6437.54762190417</v>
      </c>
      <c r="O2438" s="0" t="n">
        <f aca="false">K2438+L2438+M2438-fixed</f>
        <v>-65327.5140353143</v>
      </c>
      <c r="P2438" s="0" t="n">
        <f aca="false">12*Inputs!$B$6*(1-MIN(1,Inputs!$F$6*$D2438))*(ic*Inputs!$C$6+flat_fee-cost_acc-cost_wd*Inputs!$E$6*$E2438-cost_fx*Inputs!$D$6)+12*Inputs!$B$7*(1-MIN(1,Inputs!$F$7*$D2438))*(ic*Inputs!$C$7+flat_fee-cost_acc-cost_wd*Inputs!$E$7*$E2438-cost_fx*Inputs!$D$7)+12*Inputs!$B$8*(1-MIN(1,Inputs!$F$8*$D2438))*(ic*Inputs!$C$8+flat_fee-cost_acc-cost_wd*Inputs!$E$8*$E2438-cost_fx*Inputs!$D$8)-fixed</f>
        <v>-62519.17804912</v>
      </c>
    </row>
    <row r="2439" customFormat="false" ht="15" hidden="false" customHeight="false" outlineLevel="0" collapsed="false">
      <c r="A2439" s="0" t="n">
        <v>2374</v>
      </c>
      <c r="B2439" s="0" t="n">
        <v>0.296472</v>
      </c>
      <c r="C2439" s="0" t="n">
        <v>1.027616</v>
      </c>
      <c r="D2439" s="0" t="n">
        <v>0.972825</v>
      </c>
      <c r="E2439" s="0" t="n">
        <v>1.051656</v>
      </c>
      <c r="F2439" s="0" t="n">
        <v>0.173586</v>
      </c>
      <c r="G2439" s="0" t="n">
        <f aca="false">12*Inputs!$B$6*(MIN(1,$H$50*$C2439)*(ic*Inputs!$C$6+pS+fee_fx*Inputs!$D$6-cost_acc-cost_wd*Inputs!$E$6*$E2439-cost_fx*Inputs!$D$6-$F2439)+(1-MIN(1,$H$50*$C2439))*(1-MIN(1,Inputs!$G$6*$D2439)*churn_nonbuyers)*(ic*Inputs!$C$6+fee_wd*Inputs!$E$6*(1-$B2439)+fee_fx*Inputs!$D$6-cost_acc-cost_wd*Inputs!$E$6*(1-$B2439)-cost_fx*Inputs!$D$6))</f>
        <v>208944.685933395</v>
      </c>
      <c r="H2439" s="0" t="n">
        <f aca="false">12*Inputs!$B$7*(MIN(1,$H$51*$C2439)*(ic*Inputs!$C$7+pE+fee_fx*Inputs!$D$7-cost_acc-cost_wd*Inputs!$E$7*$E2439-cost_fx*Inputs!$D$7-$F2439)+(1-MIN(1,$H$51*$C2439))*(1-MIN(1,Inputs!$G$7*$D2439)*churn_nonbuyers)*(ic*Inputs!$C$7+fee_wd*Inputs!$E$7*(1-$B2439)+fee_fx*Inputs!$D$7-cost_acc-cost_wd*Inputs!$E$7*(1-$B2439)-cost_fx*Inputs!$D$7))</f>
        <v>414068.826008174</v>
      </c>
      <c r="I2439" s="0" t="n">
        <f aca="false">12*Inputs!$B$8*(MIN(1,$H$52*$C2439)*(ic*Inputs!$C$8+pT-cost_acc-cost_wd*Inputs!$E$8-cost_fx*Inputs!$D$8-cost_ins)+(1-MIN(1,$H$52*$C2439))*(1-MIN(1,Inputs!$G$8*$D2439)*churn_nonbuyers)*(ic*Inputs!$C$8+fee_wd*Inputs!$E$8*(1-$B2439)+fee_fx*Inputs!$D$8-cost_acc-cost_wd*Inputs!$E$8*(1-$B2439)-cost_fx*Inputs!$D$8))</f>
        <v>176076.21832994</v>
      </c>
      <c r="J2439" s="0" t="n">
        <f aca="false">G2439+H2439+I2439-fixed</f>
        <v>99089.7302715088</v>
      </c>
      <c r="K2439" s="0" t="n">
        <f aca="false">12*Inputs!$B$6*(1-MIN(1,Inputs!$G$6*$D2439)*churn_nonbuyers)*(ic*Inputs!$C$6+fee_wd*Inputs!$E$6*(1-$B2439)+fee_fx*Inputs!$D$6-cost_acc-cost_wd*Inputs!$E$6*(1-$B2439)-cost_fx*Inputs!$D$6)</f>
        <v>151178.54668848</v>
      </c>
      <c r="L2439" s="0" t="n">
        <f aca="false">12*Inputs!$B$7*(1-MIN(1,Inputs!$G$7*$D2439)*churn_nonbuyers)*(ic*Inputs!$C$7+fee_wd*Inputs!$E$7*(1-$B2439)+fee_fx*Inputs!$D$7-cost_acc-cost_wd*Inputs!$E$7*(1-$B2439)-cost_fx*Inputs!$D$7)</f>
        <v>349986.695213088</v>
      </c>
      <c r="M2439" s="0" t="n">
        <f aca="false">12*Inputs!$B$8*(1-MIN(1,Inputs!$G$8*$D2439)*churn_nonbuyers)*(ic*Inputs!$C$8+fee_wd*Inputs!$E$8*(1-$B2439)+fee_fx*Inputs!$D$8-cost_acc-cost_wd*Inputs!$E$8*(1-$B2439)-cost_fx*Inputs!$D$8)</f>
        <v>99589.04454624</v>
      </c>
      <c r="N2439" s="0" t="n">
        <f aca="false">K2439+L2439+I2439-fixed</f>
        <v>-22758.5397684921</v>
      </c>
      <c r="O2439" s="0" t="n">
        <f aca="false">K2439+L2439+M2439-fixed</f>
        <v>-99245.7135521919</v>
      </c>
      <c r="P2439" s="0" t="n">
        <f aca="false">12*Inputs!$B$6*(1-MIN(1,Inputs!$F$6*$D2439))*(ic*Inputs!$C$6+flat_fee-cost_acc-cost_wd*Inputs!$E$6*$E2439-cost_fx*Inputs!$D$6)+12*Inputs!$B$7*(1-MIN(1,Inputs!$F$7*$D2439))*(ic*Inputs!$C$7+flat_fee-cost_acc-cost_wd*Inputs!$E$7*$E2439-cost_fx*Inputs!$D$7)+12*Inputs!$B$8*(1-MIN(1,Inputs!$F$8*$D2439))*(ic*Inputs!$C$8+flat_fee-cost_acc-cost_wd*Inputs!$E$8*$E2439-cost_fx*Inputs!$D$8)-fixed</f>
        <v>63144.4509679999</v>
      </c>
    </row>
    <row r="2440" customFormat="false" ht="15" hidden="false" customHeight="false" outlineLevel="0" collapsed="false">
      <c r="A2440" s="0" t="n">
        <v>2375</v>
      </c>
      <c r="B2440" s="0" t="n">
        <v>0.106207</v>
      </c>
      <c r="C2440" s="0" t="n">
        <v>1.023168</v>
      </c>
      <c r="D2440" s="0" t="n">
        <v>0.844563</v>
      </c>
      <c r="E2440" s="0" t="n">
        <v>1.120517</v>
      </c>
      <c r="F2440" s="0" t="n">
        <v>0.325295</v>
      </c>
      <c r="G2440" s="0" t="n">
        <f aca="false">12*Inputs!$B$6*(MIN(1,$H$50*$C2440)*(ic*Inputs!$C$6+pS+fee_fx*Inputs!$D$6-cost_acc-cost_wd*Inputs!$E$6*$E2440-cost_fx*Inputs!$D$6-$F2440)+(1-MIN(1,$H$50*$C2440))*(1-MIN(1,Inputs!$G$6*$D2440)*churn_nonbuyers)*(ic*Inputs!$C$6+fee_wd*Inputs!$E$6*(1-$B2440)+fee_fx*Inputs!$D$6-cost_acc-cost_wd*Inputs!$E$6*(1-$B2440)-cost_fx*Inputs!$D$6))</f>
        <v>228523.908034375</v>
      </c>
      <c r="H2440" s="0" t="n">
        <f aca="false">12*Inputs!$B$7*(MIN(1,$H$51*$C2440)*(ic*Inputs!$C$7+pE+fee_fx*Inputs!$D$7-cost_acc-cost_wd*Inputs!$E$7*$E2440-cost_fx*Inputs!$D$7-$F2440)+(1-MIN(1,$H$51*$C2440))*(1-MIN(1,Inputs!$G$7*$D2440)*churn_nonbuyers)*(ic*Inputs!$C$7+fee_wd*Inputs!$E$7*(1-$B2440)+fee_fx*Inputs!$D$7-cost_acc-cost_wd*Inputs!$E$7*(1-$B2440)-cost_fx*Inputs!$D$7))</f>
        <v>413328.353947787</v>
      </c>
      <c r="I2440" s="0" t="n">
        <f aca="false">12*Inputs!$B$8*(MIN(1,$H$52*$C2440)*(ic*Inputs!$C$8+pT-cost_acc-cost_wd*Inputs!$E$8-cost_fx*Inputs!$D$8-cost_ins)+(1-MIN(1,$H$52*$C2440))*(1-MIN(1,Inputs!$G$8*$D2440)*churn_nonbuyers)*(ic*Inputs!$C$8+fee_wd*Inputs!$E$8*(1-$B2440)+fee_fx*Inputs!$D$8-cost_acc-cost_wd*Inputs!$E$8*(1-$B2440)-cost_fx*Inputs!$D$8))</f>
        <v>184758.39735544</v>
      </c>
      <c r="J2440" s="0" t="n">
        <f aca="false">G2440+H2440+I2440-fixed</f>
        <v>126610.659337602</v>
      </c>
      <c r="K2440" s="0" t="n">
        <f aca="false">12*Inputs!$B$6*(1-MIN(1,Inputs!$G$6*$D2440)*churn_nonbuyers)*(ic*Inputs!$C$6+fee_wd*Inputs!$E$6*(1-$B2440)+fee_fx*Inputs!$D$6-cost_acc-cost_wd*Inputs!$E$6*(1-$B2440)-cost_fx*Inputs!$D$6)</f>
        <v>178438.826178295</v>
      </c>
      <c r="L2440" s="0" t="n">
        <f aca="false">12*Inputs!$B$7*(1-MIN(1,Inputs!$G$7*$D2440)*churn_nonbuyers)*(ic*Inputs!$C$7+fee_wd*Inputs!$E$7*(1-$B2440)+fee_fx*Inputs!$D$7-cost_acc-cost_wd*Inputs!$E$7*(1-$B2440)-cost_fx*Inputs!$D$7)</f>
        <v>378077.855482977</v>
      </c>
      <c r="M2440" s="0" t="n">
        <f aca="false">12*Inputs!$B$8*(1-MIN(1,Inputs!$G$8*$D2440)*churn_nonbuyers)*(ic*Inputs!$C$8+fee_wd*Inputs!$E$8*(1-$B2440)+fee_fx*Inputs!$D$8-cost_acc-cost_wd*Inputs!$E$8*(1-$B2440)-cost_fx*Inputs!$D$8)</f>
        <v>131350.179445378</v>
      </c>
      <c r="N2440" s="0" t="n">
        <f aca="false">K2440+L2440+I2440-fixed</f>
        <v>41275.0790167124</v>
      </c>
      <c r="O2440" s="0" t="n">
        <f aca="false">K2440+L2440+M2440-fixed</f>
        <v>-12133.1388933499</v>
      </c>
      <c r="P2440" s="0" t="n">
        <f aca="false">12*Inputs!$B$6*(1-MIN(1,Inputs!$F$6*$D2440))*(ic*Inputs!$C$6+flat_fee-cost_acc-cost_wd*Inputs!$E$6*$E2440-cost_fx*Inputs!$D$6)+12*Inputs!$B$7*(1-MIN(1,Inputs!$F$7*$D2440))*(ic*Inputs!$C$7+flat_fee-cost_acc-cost_wd*Inputs!$E$7*$E2440-cost_fx*Inputs!$D$7)+12*Inputs!$B$8*(1-MIN(1,Inputs!$F$8*$D2440))*(ic*Inputs!$C$8+flat_fee-cost_acc-cost_wd*Inputs!$E$8*$E2440-cost_fx*Inputs!$D$8)-fixed</f>
        <v>101568.06031304</v>
      </c>
    </row>
    <row r="2441" customFormat="false" ht="15" hidden="false" customHeight="false" outlineLevel="0" collapsed="false">
      <c r="A2441" s="0" t="n">
        <v>2376</v>
      </c>
      <c r="B2441" s="0" t="n">
        <v>0.296099</v>
      </c>
      <c r="C2441" s="0" t="n">
        <v>0.726812</v>
      </c>
      <c r="D2441" s="0" t="n">
        <v>1.057697</v>
      </c>
      <c r="E2441" s="0" t="n">
        <v>1.150245</v>
      </c>
      <c r="F2441" s="0" t="n">
        <v>0.364579</v>
      </c>
      <c r="G2441" s="0" t="n">
        <f aca="false">12*Inputs!$B$6*(MIN(1,$H$50*$C2441)*(ic*Inputs!$C$6+pS+fee_fx*Inputs!$D$6-cost_acc-cost_wd*Inputs!$E$6*$E2441-cost_fx*Inputs!$D$6-$F2441)+(1-MIN(1,$H$50*$C2441))*(1-MIN(1,Inputs!$G$6*$D2441)*churn_nonbuyers)*(ic*Inputs!$C$6+fee_wd*Inputs!$E$6*(1-$B2441)+fee_fx*Inputs!$D$6-cost_acc-cost_wd*Inputs!$E$6*(1-$B2441)-cost_fx*Inputs!$D$6))</f>
        <v>186598.881575992</v>
      </c>
      <c r="H2441" s="0" t="n">
        <f aca="false">12*Inputs!$B$7*(MIN(1,$H$51*$C2441)*(ic*Inputs!$C$7+pE+fee_fx*Inputs!$D$7-cost_acc-cost_wd*Inputs!$E$7*$E2441-cost_fx*Inputs!$D$7-$F2441)+(1-MIN(1,$H$51*$C2441))*(1-MIN(1,Inputs!$G$7*$D2441)*churn_nonbuyers)*(ic*Inputs!$C$7+fee_wd*Inputs!$E$7*(1-$B2441)+fee_fx*Inputs!$D$7-cost_acc-cost_wd*Inputs!$E$7*(1-$B2441)-cost_fx*Inputs!$D$7))</f>
        <v>378445.990752228</v>
      </c>
      <c r="I2441" s="0" t="n">
        <f aca="false">12*Inputs!$B$8*(MIN(1,$H$52*$C2441)*(ic*Inputs!$C$8+pT-cost_acc-cost_wd*Inputs!$E$8-cost_fx*Inputs!$D$8-cost_ins)+(1-MIN(1,$H$52*$C2441))*(1-MIN(1,Inputs!$G$8*$D2441)*churn_nonbuyers)*(ic*Inputs!$C$8+fee_wd*Inputs!$E$8*(1-$B2441)+fee_fx*Inputs!$D$8-cost_acc-cost_wd*Inputs!$E$8*(1-$B2441)-cost_fx*Inputs!$D$8))</f>
        <v>144578.724788992</v>
      </c>
      <c r="J2441" s="0" t="n">
        <f aca="false">G2441+H2441+I2441-fixed</f>
        <v>9623.59711721109</v>
      </c>
      <c r="K2441" s="0" t="n">
        <f aca="false">12*Inputs!$B$6*(1-MIN(1,Inputs!$G$6*$D2441)*churn_nonbuyers)*(ic*Inputs!$C$6+fee_wd*Inputs!$E$6*(1-$B2441)+fee_fx*Inputs!$D$6-cost_acc-cost_wd*Inputs!$E$6*(1-$B2441)-cost_fx*Inputs!$D$6)</f>
        <v>150555.076012822</v>
      </c>
      <c r="L2441" s="0" t="n">
        <f aca="false">12*Inputs!$B$7*(1-MIN(1,Inputs!$G$7*$D2441)*churn_nonbuyers)*(ic*Inputs!$C$7+fee_wd*Inputs!$E$7*(1-$B2441)+fee_fx*Inputs!$D$7-cost_acc-cost_wd*Inputs!$E$7*(1-$B2441)-cost_fx*Inputs!$D$7)</f>
        <v>349120.791751693</v>
      </c>
      <c r="M2441" s="0" t="n">
        <f aca="false">12*Inputs!$B$8*(1-MIN(1,Inputs!$G$8*$D2441)*churn_nonbuyers)*(ic*Inputs!$C$8+fee_wd*Inputs!$E$8*(1-$B2441)+fee_fx*Inputs!$D$8-cost_acc-cost_wd*Inputs!$E$8*(1-$B2441)-cost_fx*Inputs!$D$8)</f>
        <v>81047.5870465008</v>
      </c>
      <c r="N2441" s="0" t="n">
        <f aca="false">K2441+L2441+I2441-fixed</f>
        <v>-55745.4074464935</v>
      </c>
      <c r="O2441" s="0" t="n">
        <f aca="false">K2441+L2441+M2441-fixed</f>
        <v>-119276.545188985</v>
      </c>
      <c r="P2441" s="0" t="n">
        <f aca="false">12*Inputs!$B$6*(1-MIN(1,Inputs!$F$6*$D2441))*(ic*Inputs!$C$6+flat_fee-cost_acc-cost_wd*Inputs!$E$6*$E2441-cost_fx*Inputs!$D$6)+12*Inputs!$B$7*(1-MIN(1,Inputs!$F$7*$D2441))*(ic*Inputs!$C$7+flat_fee-cost_acc-cost_wd*Inputs!$E$7*$E2441-cost_fx*Inputs!$D$7)+12*Inputs!$B$8*(1-MIN(1,Inputs!$F$8*$D2441))*(ic*Inputs!$C$8+flat_fee-cost_acc-cost_wd*Inputs!$E$8*$E2441-cost_fx*Inputs!$D$8)-fixed</f>
        <v>-24890.3092324</v>
      </c>
    </row>
    <row r="2442" customFormat="false" ht="15" hidden="false" customHeight="false" outlineLevel="0" collapsed="false">
      <c r="A2442" s="0" t="n">
        <v>2377</v>
      </c>
      <c r="B2442" s="0" t="n">
        <v>0.304562</v>
      </c>
      <c r="C2442" s="0" t="n">
        <v>0.844264</v>
      </c>
      <c r="D2442" s="0" t="n">
        <v>0.968696</v>
      </c>
      <c r="E2442" s="0" t="n">
        <v>1.183048</v>
      </c>
      <c r="F2442" s="0" t="n">
        <v>0.118753</v>
      </c>
      <c r="G2442" s="0" t="n">
        <f aca="false">12*Inputs!$B$6*(MIN(1,$H$50*$C2442)*(ic*Inputs!$C$6+pS+fee_fx*Inputs!$D$6-cost_acc-cost_wd*Inputs!$E$6*$E2442-cost_fx*Inputs!$D$6-$F2442)+(1-MIN(1,$H$50*$C2442))*(1-MIN(1,Inputs!$G$6*$D2442)*churn_nonbuyers)*(ic*Inputs!$C$6+fee_wd*Inputs!$E$6*(1-$B2442)+fee_fx*Inputs!$D$6-cost_acc-cost_wd*Inputs!$E$6*(1-$B2442)-cost_fx*Inputs!$D$6))</f>
        <v>196145.497653074</v>
      </c>
      <c r="H2442" s="0" t="n">
        <f aca="false">12*Inputs!$B$7*(MIN(1,$H$51*$C2442)*(ic*Inputs!$C$7+pE+fee_fx*Inputs!$D$7-cost_acc-cost_wd*Inputs!$E$7*$E2442-cost_fx*Inputs!$D$7-$F2442)+(1-MIN(1,$H$51*$C2442))*(1-MIN(1,Inputs!$G$7*$D2442)*churn_nonbuyers)*(ic*Inputs!$C$7+fee_wd*Inputs!$E$7*(1-$B2442)+fee_fx*Inputs!$D$7-cost_acc-cost_wd*Inputs!$E$7*(1-$B2442)-cost_fx*Inputs!$D$7))</f>
        <v>391802.871377044</v>
      </c>
      <c r="I2442" s="0" t="n">
        <f aca="false">12*Inputs!$B$8*(MIN(1,$H$52*$C2442)*(ic*Inputs!$C$8+pT-cost_acc-cost_wd*Inputs!$E$8-cost_fx*Inputs!$D$8-cost_ins)+(1-MIN(1,$H$52*$C2442))*(1-MIN(1,Inputs!$G$8*$D2442)*churn_nonbuyers)*(ic*Inputs!$C$8+fee_wd*Inputs!$E$8*(1-$B2442)+fee_fx*Inputs!$D$8-cost_acc-cost_wd*Inputs!$E$8*(1-$B2442)-cost_fx*Inputs!$D$8))</f>
        <v>162746.933274684</v>
      </c>
      <c r="J2442" s="0" t="n">
        <f aca="false">G2442+H2442+I2442-fixed</f>
        <v>50695.3023048018</v>
      </c>
      <c r="K2442" s="0" t="n">
        <f aca="false">12*Inputs!$B$6*(1-MIN(1,Inputs!$G$6*$D2442)*churn_nonbuyers)*(ic*Inputs!$C$6+fee_wd*Inputs!$E$6*(1-$B2442)+fee_fx*Inputs!$D$6-cost_acc-cost_wd*Inputs!$E$6*(1-$B2442)-cost_fx*Inputs!$D$6)</f>
        <v>150102.817856294</v>
      </c>
      <c r="L2442" s="0" t="n">
        <f aca="false">12*Inputs!$B$7*(1-MIN(1,Inputs!$G$7*$D2442)*churn_nonbuyers)*(ic*Inputs!$C$7+fee_wd*Inputs!$E$7*(1-$B2442)+fee_fx*Inputs!$D$7-cost_acc-cost_wd*Inputs!$E$7*(1-$B2442)-cost_fx*Inputs!$D$7)</f>
        <v>348900.246105777</v>
      </c>
      <c r="M2442" s="0" t="n">
        <f aca="false">12*Inputs!$B$8*(1-MIN(1,Inputs!$G$8*$D2442)*churn_nonbuyers)*(ic*Inputs!$C$8+fee_wd*Inputs!$E$8*(1-$B2442)+fee_fx*Inputs!$D$8-cost_acc-cost_wd*Inputs!$E$8*(1-$B2442)-cost_fx*Inputs!$D$8)</f>
        <v>100366.302422707</v>
      </c>
      <c r="N2442" s="0" t="n">
        <f aca="false">K2442+L2442+I2442-fixed</f>
        <v>-38250.0027632449</v>
      </c>
      <c r="O2442" s="0" t="n">
        <f aca="false">K2442+L2442+M2442-fixed</f>
        <v>-100630.633615222</v>
      </c>
      <c r="P2442" s="0" t="n">
        <f aca="false">12*Inputs!$B$6*(1-MIN(1,Inputs!$F$6*$D2442))*(ic*Inputs!$C$6+flat_fee-cost_acc-cost_wd*Inputs!$E$6*$E2442-cost_fx*Inputs!$D$6)+12*Inputs!$B$7*(1-MIN(1,Inputs!$F$7*$D2442))*(ic*Inputs!$C$7+flat_fee-cost_acc-cost_wd*Inputs!$E$7*$E2442-cost_fx*Inputs!$D$7)+12*Inputs!$B$8*(1-MIN(1,Inputs!$F$8*$D2442))*(ic*Inputs!$C$8+flat_fee-cost_acc-cost_wd*Inputs!$E$8*$E2442-cost_fx*Inputs!$D$8)-fixed</f>
        <v>7673.23380992014</v>
      </c>
    </row>
    <row r="2443" customFormat="false" ht="15" hidden="false" customHeight="false" outlineLevel="0" collapsed="false">
      <c r="A2443" s="0" t="n">
        <v>2378</v>
      </c>
      <c r="B2443" s="0" t="n">
        <v>0.123467</v>
      </c>
      <c r="C2443" s="0" t="n">
        <v>1.148132</v>
      </c>
      <c r="D2443" s="0" t="n">
        <v>1.184661</v>
      </c>
      <c r="E2443" s="0" t="n">
        <v>1.119569</v>
      </c>
      <c r="F2443" s="0" t="n">
        <v>0.257368</v>
      </c>
      <c r="G2443" s="0" t="n">
        <f aca="false">12*Inputs!$B$6*(MIN(1,$H$50*$C2443)*(ic*Inputs!$C$6+pS+fee_fx*Inputs!$D$6-cost_acc-cost_wd*Inputs!$E$6*$E2443-cost_fx*Inputs!$D$6-$F2443)+(1-MIN(1,$H$50*$C2443))*(1-MIN(1,Inputs!$G$6*$D2443)*churn_nonbuyers)*(ic*Inputs!$C$6+fee_wd*Inputs!$E$6*(1-$B2443)+fee_fx*Inputs!$D$6-cost_acc-cost_wd*Inputs!$E$6*(1-$B2443)-cost_fx*Inputs!$D$6))</f>
        <v>231462.388939056</v>
      </c>
      <c r="H2443" s="0" t="n">
        <f aca="false">12*Inputs!$B$7*(MIN(1,$H$51*$C2443)*(ic*Inputs!$C$7+pE+fee_fx*Inputs!$D$7-cost_acc-cost_wd*Inputs!$E$7*$E2443-cost_fx*Inputs!$D$7-$F2443)+(1-MIN(1,$H$51*$C2443))*(1-MIN(1,Inputs!$G$7*$D2443)*churn_nonbuyers)*(ic*Inputs!$C$7+fee_wd*Inputs!$E$7*(1-$B2443)+fee_fx*Inputs!$D$7-cost_acc-cost_wd*Inputs!$E$7*(1-$B2443)-cost_fx*Inputs!$D$7))</f>
        <v>418814.82510102</v>
      </c>
      <c r="I2443" s="0" t="n">
        <f aca="false">12*Inputs!$B$8*(MIN(1,$H$52*$C2443)*(ic*Inputs!$C$8+pT-cost_acc-cost_wd*Inputs!$E$8-cost_fx*Inputs!$D$8-cost_ins)+(1-MIN(1,$H$52*$C2443))*(1-MIN(1,Inputs!$G$8*$D2443)*churn_nonbuyers)*(ic*Inputs!$C$8+fee_wd*Inputs!$E$8*(1-$B2443)+fee_fx*Inputs!$D$8-cost_acc-cost_wd*Inputs!$E$8*(1-$B2443)-cost_fx*Inputs!$D$8))</f>
        <v>176237.661606857</v>
      </c>
      <c r="J2443" s="0" t="n">
        <f aca="false">G2443+H2443+I2443-fixed</f>
        <v>126514.875646933</v>
      </c>
      <c r="K2443" s="0" t="n">
        <f aca="false">12*Inputs!$B$6*(1-MIN(1,Inputs!$G$6*$D2443)*churn_nonbuyers)*(ic*Inputs!$C$6+fee_wd*Inputs!$E$6*(1-$B2443)+fee_fx*Inputs!$D$6-cost_acc-cost_wd*Inputs!$E$6*(1-$B2443)-cost_fx*Inputs!$D$6)</f>
        <v>172932.488205746</v>
      </c>
      <c r="L2443" s="0" t="n">
        <f aca="false">12*Inputs!$B$7*(1-MIN(1,Inputs!$G$7*$D2443)*churn_nonbuyers)*(ic*Inputs!$C$7+fee_wd*Inputs!$E$7*(1-$B2443)+fee_fx*Inputs!$D$7-cost_acc-cost_wd*Inputs!$E$7*(1-$B2443)-cost_fx*Inputs!$D$7)</f>
        <v>371722.963995448</v>
      </c>
      <c r="M2443" s="0" t="n">
        <f aca="false">12*Inputs!$B$8*(1-MIN(1,Inputs!$G$8*$D2443)*churn_nonbuyers)*(ic*Inputs!$C$8+fee_wd*Inputs!$E$8*(1-$B2443)+fee_fx*Inputs!$D$8-cost_acc-cost_wd*Inputs!$E$8*(1-$B2443)-cost_fx*Inputs!$D$8)</f>
        <v>54716.7944534832</v>
      </c>
      <c r="N2443" s="0" t="n">
        <f aca="false">K2443+L2443+I2443-fixed</f>
        <v>20893.1138080508</v>
      </c>
      <c r="O2443" s="0" t="n">
        <f aca="false">K2443+L2443+M2443-fixed</f>
        <v>-100627.753345323</v>
      </c>
      <c r="P2443" s="0" t="n">
        <f aca="false">12*Inputs!$B$6*(1-MIN(1,Inputs!$F$6*$D2443))*(ic*Inputs!$C$6+flat_fee-cost_acc-cost_wd*Inputs!$E$6*$E2443-cost_fx*Inputs!$D$6)+12*Inputs!$B$7*(1-MIN(1,Inputs!$F$7*$D2443))*(ic*Inputs!$C$7+flat_fee-cost_acc-cost_wd*Inputs!$E$7*$E2443-cost_fx*Inputs!$D$7)+12*Inputs!$B$8*(1-MIN(1,Inputs!$F$8*$D2443))*(ic*Inputs!$C$8+flat_fee-cost_acc-cost_wd*Inputs!$E$8*$E2443-cost_fx*Inputs!$D$8)-fixed</f>
        <v>-80018.1809418399</v>
      </c>
    </row>
    <row r="2444" customFormat="false" ht="15" hidden="false" customHeight="false" outlineLevel="0" collapsed="false">
      <c r="A2444" s="0" t="n">
        <v>2379</v>
      </c>
      <c r="B2444" s="0" t="n">
        <v>0.187317</v>
      </c>
      <c r="C2444" s="0" t="n">
        <v>0.914618</v>
      </c>
      <c r="D2444" s="0" t="n">
        <v>1.096265</v>
      </c>
      <c r="E2444" s="0" t="n">
        <v>1.155154</v>
      </c>
      <c r="F2444" s="0" t="n">
        <v>0.246866</v>
      </c>
      <c r="G2444" s="0" t="n">
        <f aca="false">12*Inputs!$B$6*(MIN(1,$H$50*$C2444)*(ic*Inputs!$C$6+pS+fee_fx*Inputs!$D$6-cost_acc-cost_wd*Inputs!$E$6*$E2444-cost_fx*Inputs!$D$6-$F2444)+(1-MIN(1,$H$50*$C2444))*(1-MIN(1,Inputs!$G$6*$D2444)*churn_nonbuyers)*(ic*Inputs!$C$6+fee_wd*Inputs!$E$6*(1-$B2444)+fee_fx*Inputs!$D$6-cost_acc-cost_wd*Inputs!$E$6*(1-$B2444)-cost_fx*Inputs!$D$6))</f>
        <v>211728.10911963</v>
      </c>
      <c r="H2444" s="0" t="n">
        <f aca="false">12*Inputs!$B$7*(MIN(1,$H$51*$C2444)*(ic*Inputs!$C$7+pE+fee_fx*Inputs!$D$7-cost_acc-cost_wd*Inputs!$E$7*$E2444-cost_fx*Inputs!$D$7-$F2444)+(1-MIN(1,$H$51*$C2444))*(1-MIN(1,Inputs!$G$7*$D2444)*churn_nonbuyers)*(ic*Inputs!$C$7+fee_wd*Inputs!$E$7*(1-$B2444)+fee_fx*Inputs!$D$7-cost_acc-cost_wd*Inputs!$E$7*(1-$B2444)-cost_fx*Inputs!$D$7))</f>
        <v>401050.152169881</v>
      </c>
      <c r="I2444" s="0" t="n">
        <f aca="false">12*Inputs!$B$8*(MIN(1,$H$52*$C2444)*(ic*Inputs!$C$8+pT-cost_acc-cost_wd*Inputs!$E$8-cost_fx*Inputs!$D$8-cost_ins)+(1-MIN(1,$H$52*$C2444))*(1-MIN(1,Inputs!$G$8*$D2444)*churn_nonbuyers)*(ic*Inputs!$C$8+fee_wd*Inputs!$E$8*(1-$B2444)+fee_fx*Inputs!$D$8-cost_acc-cost_wd*Inputs!$E$8*(1-$B2444)-cost_fx*Inputs!$D$8))</f>
        <v>158399.722041089</v>
      </c>
      <c r="J2444" s="0" t="n">
        <f aca="false">G2444+H2444+I2444-fixed</f>
        <v>71177.9833306006</v>
      </c>
      <c r="K2444" s="0" t="n">
        <f aca="false">12*Inputs!$B$6*(1-MIN(1,Inputs!$G$6*$D2444)*churn_nonbuyers)*(ic*Inputs!$C$6+fee_wd*Inputs!$E$6*(1-$B2444)+fee_fx*Inputs!$D$6-cost_acc-cost_wd*Inputs!$E$6*(1-$B2444)-cost_fx*Inputs!$D$6)</f>
        <v>165054.514111236</v>
      </c>
      <c r="L2444" s="0" t="n">
        <f aca="false">12*Inputs!$B$7*(1-MIN(1,Inputs!$G$7*$D2444)*churn_nonbuyers)*(ic*Inputs!$C$7+fee_wd*Inputs!$E$7*(1-$B2444)+fee_fx*Inputs!$D$7-cost_acc-cost_wd*Inputs!$E$7*(1-$B2444)-cost_fx*Inputs!$D$7)</f>
        <v>363853.038546742</v>
      </c>
      <c r="M2444" s="0" t="n">
        <f aca="false">12*Inputs!$B$8*(1-MIN(1,Inputs!$G$8*$D2444)*churn_nonbuyers)*(ic*Inputs!$C$8+fee_wd*Inputs!$E$8*(1-$B2444)+fee_fx*Inputs!$D$8-cost_acc-cost_wd*Inputs!$E$8*(1-$B2444)-cost_fx*Inputs!$D$8)</f>
        <v>73833.885585768</v>
      </c>
      <c r="N2444" s="0" t="n">
        <f aca="false">K2444+L2444+I2444-fixed</f>
        <v>-12692.7253009331</v>
      </c>
      <c r="O2444" s="0" t="n">
        <f aca="false">K2444+L2444+M2444-fixed</f>
        <v>-97258.5617562543</v>
      </c>
      <c r="P2444" s="0" t="n">
        <f aca="false">12*Inputs!$B$6*(1-MIN(1,Inputs!$F$6*$D2444))*(ic*Inputs!$C$6+flat_fee-cost_acc-cost_wd*Inputs!$E$6*$E2444-cost_fx*Inputs!$D$6)+12*Inputs!$B$7*(1-MIN(1,Inputs!$F$7*$D2444))*(ic*Inputs!$C$7+flat_fee-cost_acc-cost_wd*Inputs!$E$7*$E2444-cost_fx*Inputs!$D$7)+12*Inputs!$B$8*(1-MIN(1,Inputs!$F$8*$D2444))*(ic*Inputs!$C$8+flat_fee-cost_acc-cost_wd*Inputs!$E$8*$E2444-cost_fx*Inputs!$D$8)-fixed</f>
        <v>-47256.4409656</v>
      </c>
    </row>
    <row r="2445" customFormat="false" ht="15" hidden="false" customHeight="false" outlineLevel="0" collapsed="false">
      <c r="A2445" s="0" t="n">
        <v>2380</v>
      </c>
      <c r="B2445" s="0" t="n">
        <v>0.162377</v>
      </c>
      <c r="C2445" s="0" t="n">
        <v>1.076837</v>
      </c>
      <c r="D2445" s="0" t="n">
        <v>1.06141</v>
      </c>
      <c r="E2445" s="0" t="n">
        <v>1.188584</v>
      </c>
      <c r="F2445" s="0" t="n">
        <v>0.105441</v>
      </c>
      <c r="G2445" s="0" t="n">
        <f aca="false">12*Inputs!$B$6*(MIN(1,$H$50*$C2445)*(ic*Inputs!$C$6+pS+fee_fx*Inputs!$D$6-cost_acc-cost_wd*Inputs!$E$6*$E2445-cost_fx*Inputs!$D$6-$F2445)+(1-MIN(1,$H$50*$C2445))*(1-MIN(1,Inputs!$G$6*$D2445)*churn_nonbuyers)*(ic*Inputs!$C$6+fee_wd*Inputs!$E$6*(1-$B2445)+fee_fx*Inputs!$D$6-cost_acc-cost_wd*Inputs!$E$6*(1-$B2445)-cost_fx*Inputs!$D$6))</f>
        <v>226071.56107243</v>
      </c>
      <c r="H2445" s="0" t="n">
        <f aca="false">12*Inputs!$B$7*(MIN(1,$H$51*$C2445)*(ic*Inputs!$C$7+pE+fee_fx*Inputs!$D$7-cost_acc-cost_wd*Inputs!$E$7*$E2445-cost_fx*Inputs!$D$7-$F2445)+(1-MIN(1,$H$51*$C2445))*(1-MIN(1,Inputs!$G$7*$D2445)*churn_nonbuyers)*(ic*Inputs!$C$7+fee_wd*Inputs!$E$7*(1-$B2445)+fee_fx*Inputs!$D$7-cost_acc-cost_wd*Inputs!$E$7*(1-$B2445)-cost_fx*Inputs!$D$7))</f>
        <v>414475.768752487</v>
      </c>
      <c r="I2445" s="0" t="n">
        <f aca="false">12*Inputs!$B$8*(MIN(1,$H$52*$C2445)*(ic*Inputs!$C$8+pT-cost_acc-cost_wd*Inputs!$E$8-cost_fx*Inputs!$D$8-cost_ins)+(1-MIN(1,$H$52*$C2445))*(1-MIN(1,Inputs!$G$8*$D2445)*churn_nonbuyers)*(ic*Inputs!$C$8+fee_wd*Inputs!$E$8*(1-$B2445)+fee_fx*Inputs!$D$8-cost_acc-cost_wd*Inputs!$E$8*(1-$B2445)-cost_fx*Inputs!$D$8))</f>
        <v>175381.045654825</v>
      </c>
      <c r="J2445" s="0" t="n">
        <f aca="false">G2445+H2445+I2445-fixed</f>
        <v>115928.375479741</v>
      </c>
      <c r="K2445" s="0" t="n">
        <f aca="false">12*Inputs!$B$6*(1-MIN(1,Inputs!$G$6*$D2445)*churn_nonbuyers)*(ic*Inputs!$C$6+fee_wd*Inputs!$E$6*(1-$B2445)+fee_fx*Inputs!$D$6-cost_acc-cost_wd*Inputs!$E$6*(1-$B2445)-cost_fx*Inputs!$D$6)</f>
        <v>168759.608915304</v>
      </c>
      <c r="L2445" s="0" t="n">
        <f aca="false">12*Inputs!$B$7*(1-MIN(1,Inputs!$G$7*$D2445)*churn_nonbuyers)*(ic*Inputs!$C$7+fee_wd*Inputs!$E$7*(1-$B2445)+fee_fx*Inputs!$D$7-cost_acc-cost_wd*Inputs!$E$7*(1-$B2445)-cost_fx*Inputs!$D$7)</f>
        <v>367723.442469182</v>
      </c>
      <c r="M2445" s="0" t="n">
        <f aca="false">12*Inputs!$B$8*(1-MIN(1,Inputs!$G$8*$D2445)*churn_nonbuyers)*(ic*Inputs!$C$8+fee_wd*Inputs!$E$8*(1-$B2445)+fee_fx*Inputs!$D$8-cost_acc-cost_wd*Inputs!$E$8*(1-$B2445)-cost_fx*Inputs!$D$8)</f>
        <v>81885.859204752</v>
      </c>
      <c r="N2445" s="0" t="n">
        <f aca="false">K2445+L2445+I2445-fixed</f>
        <v>11864.0970393112</v>
      </c>
      <c r="O2445" s="0" t="n">
        <f aca="false">K2445+L2445+M2445-fixed</f>
        <v>-81631.0894107615</v>
      </c>
      <c r="P2445" s="0" t="n">
        <f aca="false">12*Inputs!$B$6*(1-MIN(1,Inputs!$F$6*$D2445))*(ic*Inputs!$C$6+flat_fee-cost_acc-cost_wd*Inputs!$E$6*$E2445-cost_fx*Inputs!$D$6)+12*Inputs!$B$7*(1-MIN(1,Inputs!$F$7*$D2445))*(ic*Inputs!$C$7+flat_fee-cost_acc-cost_wd*Inputs!$E$7*$E2445-cost_fx*Inputs!$D$7)+12*Inputs!$B$8*(1-MIN(1,Inputs!$F$8*$D2445))*(ic*Inputs!$C$8+flat_fee-cost_acc-cost_wd*Inputs!$E$8*$E2445-cost_fx*Inputs!$D$8)-fixed</f>
        <v>-42847.6800544</v>
      </c>
    </row>
    <row r="2446" customFormat="false" ht="15" hidden="false" customHeight="false" outlineLevel="0" collapsed="false">
      <c r="A2446" s="0" t="n">
        <v>2381</v>
      </c>
      <c r="B2446" s="0" t="n">
        <v>0.173247</v>
      </c>
      <c r="C2446" s="0" t="n">
        <v>0.634554</v>
      </c>
      <c r="D2446" s="0" t="n">
        <v>0.594567</v>
      </c>
      <c r="E2446" s="0" t="n">
        <v>1.059635</v>
      </c>
      <c r="F2446" s="0" t="n">
        <v>0.153305</v>
      </c>
      <c r="G2446" s="0" t="n">
        <f aca="false">12*Inputs!$B$6*(MIN(1,$H$50*$C2446)*(ic*Inputs!$C$6+pS+fee_fx*Inputs!$D$6-cost_acc-cost_wd*Inputs!$E$6*$E2446-cost_fx*Inputs!$D$6-$F2446)+(1-MIN(1,$H$50*$C2446))*(1-MIN(1,Inputs!$G$6*$D2446)*churn_nonbuyers)*(ic*Inputs!$C$6+fee_wd*Inputs!$E$6*(1-$B2446)+fee_fx*Inputs!$D$6-cost_acc-cost_wd*Inputs!$E$6*(1-$B2446)-cost_fx*Inputs!$D$6))</f>
        <v>206224.786076136</v>
      </c>
      <c r="H2446" s="0" t="n">
        <f aca="false">12*Inputs!$B$7*(MIN(1,$H$51*$C2446)*(ic*Inputs!$C$7+pE+fee_fx*Inputs!$D$7-cost_acc-cost_wd*Inputs!$E$7*$E2446-cost_fx*Inputs!$D$7-$F2446)+(1-MIN(1,$H$51*$C2446))*(1-MIN(1,Inputs!$G$7*$D2446)*churn_nonbuyers)*(ic*Inputs!$C$7+fee_wd*Inputs!$E$7*(1-$B2446)+fee_fx*Inputs!$D$7-cost_acc-cost_wd*Inputs!$E$7*(1-$B2446)-cost_fx*Inputs!$D$7))</f>
        <v>405772.38467955</v>
      </c>
      <c r="I2446" s="0" t="n">
        <f aca="false">12*Inputs!$B$8*(MIN(1,$H$52*$C2446)*(ic*Inputs!$C$8+pT-cost_acc-cost_wd*Inputs!$E$8-cost_fx*Inputs!$D$8-cost_ins)+(1-MIN(1,$H$52*$C2446))*(1-MIN(1,Inputs!$G$8*$D2446)*churn_nonbuyers)*(ic*Inputs!$C$8+fee_wd*Inputs!$E$8*(1-$B2446)+fee_fx*Inputs!$D$8-cost_acc-cost_wd*Inputs!$E$8*(1-$B2446)-cost_fx*Inputs!$D$8))</f>
        <v>194680.648782342</v>
      </c>
      <c r="J2446" s="0" t="n">
        <f aca="false">G2446+H2446+I2446-fixed</f>
        <v>106677.819538027</v>
      </c>
      <c r="K2446" s="0" t="n">
        <f aca="false">12*Inputs!$B$6*(1-MIN(1,Inputs!$G$6*$D2446)*churn_nonbuyers)*(ic*Inputs!$C$6+fee_wd*Inputs!$E$6*(1-$B2446)+fee_fx*Inputs!$D$6-cost_acc-cost_wd*Inputs!$E$6*(1-$B2446)-cost_fx*Inputs!$D$6)</f>
        <v>171400.846673153</v>
      </c>
      <c r="L2446" s="0" t="n">
        <f aca="false">12*Inputs!$B$7*(1-MIN(1,Inputs!$G$7*$D2446)*churn_nonbuyers)*(ic*Inputs!$C$7+fee_wd*Inputs!$E$7*(1-$B2446)+fee_fx*Inputs!$D$7-cost_acc-cost_wd*Inputs!$E$7*(1-$B2446)-cost_fx*Inputs!$D$7)</f>
        <v>371505.539587892</v>
      </c>
      <c r="M2446" s="0" t="n">
        <f aca="false">12*Inputs!$B$8*(1-MIN(1,Inputs!$G$8*$D2446)*churn_nonbuyers)*(ic*Inputs!$C$8+fee_wd*Inputs!$E$8*(1-$B2446)+fee_fx*Inputs!$D$8-cost_acc-cost_wd*Inputs!$E$8*(1-$B2446)-cost_fx*Inputs!$D$8)</f>
        <v>185698.509328046</v>
      </c>
      <c r="N2446" s="0" t="n">
        <f aca="false">K2446+L2446+I2446-fixed</f>
        <v>37587.0350433865</v>
      </c>
      <c r="O2446" s="0" t="n">
        <f aca="false">K2446+L2446+M2446-fixed</f>
        <v>28604.895589091</v>
      </c>
      <c r="P2446" s="0" t="n">
        <f aca="false">12*Inputs!$B$6*(1-MIN(1,Inputs!$F$6*$D2446))*(ic*Inputs!$C$6+flat_fee-cost_acc-cost_wd*Inputs!$E$6*$E2446-cost_fx*Inputs!$D$6)+12*Inputs!$B$7*(1-MIN(1,Inputs!$F$7*$D2446))*(ic*Inputs!$C$7+flat_fee-cost_acc-cost_wd*Inputs!$E$7*$E2446-cost_fx*Inputs!$D$7)+12*Inputs!$B$8*(1-MIN(1,Inputs!$F$8*$D2446))*(ic*Inputs!$C$8+flat_fee-cost_acc-cost_wd*Inputs!$E$8*$E2446-cost_fx*Inputs!$D$8)-fixed</f>
        <v>267541.9815548</v>
      </c>
    </row>
    <row r="2447" customFormat="false" ht="15" hidden="false" customHeight="false" outlineLevel="0" collapsed="false">
      <c r="A2447" s="0" t="n">
        <v>2382</v>
      </c>
      <c r="B2447" s="0" t="n">
        <v>0.208495</v>
      </c>
      <c r="C2447" s="0" t="n">
        <v>0.762382</v>
      </c>
      <c r="D2447" s="0" t="n">
        <v>0.720227</v>
      </c>
      <c r="E2447" s="0" t="n">
        <v>1.055266</v>
      </c>
      <c r="F2447" s="0" t="n">
        <v>0.197746</v>
      </c>
      <c r="G2447" s="0" t="n">
        <f aca="false">12*Inputs!$B$6*(MIN(1,$H$50*$C2447)*(ic*Inputs!$C$6+pS+fee_fx*Inputs!$D$6-cost_acc-cost_wd*Inputs!$E$6*$E2447-cost_fx*Inputs!$D$6-$F2447)+(1-MIN(1,$H$50*$C2447))*(1-MIN(1,Inputs!$G$6*$D2447)*churn_nonbuyers)*(ic*Inputs!$C$6+fee_wd*Inputs!$E$6*(1-$B2447)+fee_fx*Inputs!$D$6-cost_acc-cost_wd*Inputs!$E$6*(1-$B2447)-cost_fx*Inputs!$D$6))</f>
        <v>206899.313725696</v>
      </c>
      <c r="H2447" s="0" t="n">
        <f aca="false">12*Inputs!$B$7*(MIN(1,$H$51*$C2447)*(ic*Inputs!$C$7+pE+fee_fx*Inputs!$D$7-cost_acc-cost_wd*Inputs!$E$7*$E2447-cost_fx*Inputs!$D$7-$F2447)+(1-MIN(1,$H$51*$C2447))*(1-MIN(1,Inputs!$G$7*$D2447)*churn_nonbuyers)*(ic*Inputs!$C$7+fee_wd*Inputs!$E$7*(1-$B2447)+fee_fx*Inputs!$D$7-cost_acc-cost_wd*Inputs!$E$7*(1-$B2447)-cost_fx*Inputs!$D$7))</f>
        <v>406664.724284617</v>
      </c>
      <c r="I2447" s="0" t="n">
        <f aca="false">12*Inputs!$B$8*(MIN(1,$H$52*$C2447)*(ic*Inputs!$C$8+pT-cost_acc-cost_wd*Inputs!$E$8-cost_fx*Inputs!$D$8-cost_ins)+(1-MIN(1,$H$52*$C2447))*(1-MIN(1,Inputs!$G$8*$D2447)*churn_nonbuyers)*(ic*Inputs!$C$8+fee_wd*Inputs!$E$8*(1-$B2447)+fee_fx*Inputs!$D$8-cost_acc-cost_wd*Inputs!$E$8*(1-$B2447)-cost_fx*Inputs!$D$8))</f>
        <v>183051.17814979</v>
      </c>
      <c r="J2447" s="0" t="n">
        <f aca="false">G2447+H2447+I2447-fixed</f>
        <v>96615.2161601023</v>
      </c>
      <c r="K2447" s="0" t="n">
        <f aca="false">12*Inputs!$B$6*(1-MIN(1,Inputs!$G$6*$D2447)*churn_nonbuyers)*(ic*Inputs!$C$6+fee_wd*Inputs!$E$6*(1-$B2447)+fee_fx*Inputs!$D$6-cost_acc-cost_wd*Inputs!$E$6*(1-$B2447)-cost_fx*Inputs!$D$6)</f>
        <v>165398.010684228</v>
      </c>
      <c r="L2447" s="0" t="n">
        <f aca="false">12*Inputs!$B$7*(1-MIN(1,Inputs!$G$7*$D2447)*churn_nonbuyers)*(ic*Inputs!$C$7+fee_wd*Inputs!$E$7*(1-$B2447)+fee_fx*Inputs!$D$7-cost_acc-cost_wd*Inputs!$E$7*(1-$B2447)-cost_fx*Inputs!$D$7)</f>
        <v>365113.561514537</v>
      </c>
      <c r="M2447" s="0" t="n">
        <f aca="false">12*Inputs!$B$8*(1-MIN(1,Inputs!$G$8*$D2447)*churn_nonbuyers)*(ic*Inputs!$C$8+fee_wd*Inputs!$E$8*(1-$B2447)+fee_fx*Inputs!$D$8-cost_acc-cost_wd*Inputs!$E$8*(1-$B2447)-cost_fx*Inputs!$D$8)</f>
        <v>156880.276313064</v>
      </c>
      <c r="N2447" s="0" t="n">
        <f aca="false">K2447+L2447+I2447-fixed</f>
        <v>13562.7503485546</v>
      </c>
      <c r="O2447" s="0" t="n">
        <f aca="false">K2447+L2447+M2447-fixed</f>
        <v>-12608.151488171</v>
      </c>
      <c r="P2447" s="0" t="n">
        <f aca="false">12*Inputs!$B$6*(1-MIN(1,Inputs!$F$6*$D2447))*(ic*Inputs!$C$6+flat_fee-cost_acc-cost_wd*Inputs!$E$6*$E2447-cost_fx*Inputs!$D$6)+12*Inputs!$B$7*(1-MIN(1,Inputs!$F$7*$D2447))*(ic*Inputs!$C$7+flat_fee-cost_acc-cost_wd*Inputs!$E$7*$E2447-cost_fx*Inputs!$D$7)+12*Inputs!$B$8*(1-MIN(1,Inputs!$F$8*$D2447))*(ic*Inputs!$C$8+flat_fee-cost_acc-cost_wd*Inputs!$E$8*$E2447-cost_fx*Inputs!$D$8)-fixed</f>
        <v>200658.05203568</v>
      </c>
    </row>
    <row r="2448" customFormat="false" ht="15" hidden="false" customHeight="false" outlineLevel="0" collapsed="false">
      <c r="A2448" s="0" t="n">
        <v>2383</v>
      </c>
      <c r="B2448" s="0" t="n">
        <v>0.251707</v>
      </c>
      <c r="C2448" s="0" t="n">
        <v>1.083073</v>
      </c>
      <c r="D2448" s="0" t="n">
        <v>0.986919</v>
      </c>
      <c r="E2448" s="0" t="n">
        <v>1.397229</v>
      </c>
      <c r="F2448" s="0" t="n">
        <v>0.040526</v>
      </c>
      <c r="G2448" s="0" t="n">
        <f aca="false">12*Inputs!$B$6*(MIN(1,$H$50*$C2448)*(ic*Inputs!$C$6+pS+fee_fx*Inputs!$D$6-cost_acc-cost_wd*Inputs!$E$6*$E2448-cost_fx*Inputs!$D$6-$F2448)+(1-MIN(1,$H$50*$C2448))*(1-MIN(1,Inputs!$G$6*$D2448)*churn_nonbuyers)*(ic*Inputs!$C$6+fee_wd*Inputs!$E$6*(1-$B2448)+fee_fx*Inputs!$D$6-cost_acc-cost_wd*Inputs!$E$6*(1-$B2448)-cost_fx*Inputs!$D$6))</f>
        <v>212253.89836366</v>
      </c>
      <c r="H2448" s="0" t="n">
        <f aca="false">12*Inputs!$B$7*(MIN(1,$H$51*$C2448)*(ic*Inputs!$C$7+pE+fee_fx*Inputs!$D$7-cost_acc-cost_wd*Inputs!$E$7*$E2448-cost_fx*Inputs!$D$7-$F2448)+(1-MIN(1,$H$51*$C2448))*(1-MIN(1,Inputs!$G$7*$D2448)*churn_nonbuyers)*(ic*Inputs!$C$7+fee_wd*Inputs!$E$7*(1-$B2448)+fee_fx*Inputs!$D$7-cost_acc-cost_wd*Inputs!$E$7*(1-$B2448)-cost_fx*Inputs!$D$7))</f>
        <v>386169.857846328</v>
      </c>
      <c r="I2448" s="0" t="n">
        <f aca="false">12*Inputs!$B$8*(MIN(1,$H$52*$C2448)*(ic*Inputs!$C$8+pT-cost_acc-cost_wd*Inputs!$E$8-cost_fx*Inputs!$D$8-cost_ins)+(1-MIN(1,$H$52*$C2448))*(1-MIN(1,Inputs!$G$8*$D2448)*churn_nonbuyers)*(ic*Inputs!$C$8+fee_wd*Inputs!$E$8*(1-$B2448)+fee_fx*Inputs!$D$8-cost_acc-cost_wd*Inputs!$E$8*(1-$B2448)-cost_fx*Inputs!$D$8))</f>
        <v>179619.787161623</v>
      </c>
      <c r="J2448" s="0" t="n">
        <f aca="false">G2448+H2448+I2448-fixed</f>
        <v>78043.5433716106</v>
      </c>
      <c r="K2448" s="0" t="n">
        <f aca="false">12*Inputs!$B$6*(1-MIN(1,Inputs!$G$6*$D2448)*churn_nonbuyers)*(ic*Inputs!$C$6+fee_wd*Inputs!$E$6*(1-$B2448)+fee_fx*Inputs!$D$6-cost_acc-cost_wd*Inputs!$E$6*(1-$B2448)-cost_fx*Inputs!$D$6)</f>
        <v>157194.632309278</v>
      </c>
      <c r="L2448" s="0" t="n">
        <f aca="false">12*Inputs!$B$7*(1-MIN(1,Inputs!$G$7*$D2448)*churn_nonbuyers)*(ic*Inputs!$C$7+fee_wd*Inputs!$E$7*(1-$B2448)+fee_fx*Inputs!$D$7-cost_acc-cost_wd*Inputs!$E$7*(1-$B2448)-cost_fx*Inputs!$D$7)</f>
        <v>356089.570073567</v>
      </c>
      <c r="M2448" s="0" t="n">
        <f aca="false">12*Inputs!$B$8*(1-MIN(1,Inputs!$G$8*$D2448)*churn_nonbuyers)*(ic*Inputs!$C$8+fee_wd*Inputs!$E$8*(1-$B2448)+fee_fx*Inputs!$D$8-cost_acc-cost_wd*Inputs!$E$8*(1-$B2448)-cost_fx*Inputs!$D$8)</f>
        <v>97173.5354166289</v>
      </c>
      <c r="N2448" s="0" t="n">
        <f aca="false">K2448+L2448+I2448-fixed</f>
        <v>-7096.01045553316</v>
      </c>
      <c r="O2448" s="0" t="n">
        <f aca="false">K2448+L2448+M2448-fixed</f>
        <v>-89542.262200527</v>
      </c>
      <c r="P2448" s="0" t="n">
        <f aca="false">12*Inputs!$B$6*(1-MIN(1,Inputs!$F$6*$D2448))*(ic*Inputs!$C$6+flat_fee-cost_acc-cost_wd*Inputs!$E$6*$E2448-cost_fx*Inputs!$D$6)+12*Inputs!$B$7*(1-MIN(1,Inputs!$F$7*$D2448))*(ic*Inputs!$C$7+flat_fee-cost_acc-cost_wd*Inputs!$E$7*$E2448-cost_fx*Inputs!$D$7)+12*Inputs!$B$8*(1-MIN(1,Inputs!$F$8*$D2448))*(ic*Inputs!$C$8+flat_fee-cost_acc-cost_wd*Inputs!$E$8*$E2448-cost_fx*Inputs!$D$8)-fixed</f>
        <v>-95001.2624437599</v>
      </c>
    </row>
    <row r="2449" customFormat="false" ht="15" hidden="false" customHeight="false" outlineLevel="0" collapsed="false">
      <c r="A2449" s="0" t="n">
        <v>2384</v>
      </c>
      <c r="B2449" s="0" t="n">
        <v>0.251087</v>
      </c>
      <c r="C2449" s="0" t="n">
        <v>1.014326</v>
      </c>
      <c r="D2449" s="0" t="n">
        <v>1.506457</v>
      </c>
      <c r="E2449" s="0" t="n">
        <v>1.017387</v>
      </c>
      <c r="F2449" s="0" t="n">
        <v>0.106661</v>
      </c>
      <c r="G2449" s="0" t="n">
        <f aca="false">12*Inputs!$B$6*(MIN(1,$H$50*$C2449)*(ic*Inputs!$C$6+pS+fee_fx*Inputs!$D$6-cost_acc-cost_wd*Inputs!$E$6*$E2449-cost_fx*Inputs!$D$6-$F2449)+(1-MIN(1,$H$50*$C2449))*(1-MIN(1,Inputs!$G$6*$D2449)*churn_nonbuyers)*(ic*Inputs!$C$6+fee_wd*Inputs!$E$6*(1-$B2449)+fee_fx*Inputs!$D$6-cost_acc-cost_wd*Inputs!$E$6*(1-$B2449)-cost_fx*Inputs!$D$6))</f>
        <v>212219.440987037</v>
      </c>
      <c r="H2449" s="0" t="n">
        <f aca="false">12*Inputs!$B$7*(MIN(1,$H$51*$C2449)*(ic*Inputs!$C$7+pE+fee_fx*Inputs!$D$7-cost_acc-cost_wd*Inputs!$E$7*$E2449-cost_fx*Inputs!$D$7-$F2449)+(1-MIN(1,$H$51*$C2449))*(1-MIN(1,Inputs!$G$7*$D2449)*churn_nonbuyers)*(ic*Inputs!$C$7+fee_wd*Inputs!$E$7*(1-$B2449)+fee_fx*Inputs!$D$7-cost_acc-cost_wd*Inputs!$E$7*(1-$B2449)-cost_fx*Inputs!$D$7))</f>
        <v>421433.057857045</v>
      </c>
      <c r="I2449" s="0" t="n">
        <f aca="false">12*Inputs!$B$8*(MIN(1,$H$52*$C2449)*(ic*Inputs!$C$8+pT-cost_acc-cost_wd*Inputs!$E$8-cost_fx*Inputs!$D$8-cost_ins)+(1-MIN(1,$H$52*$C2449))*(1-MIN(1,Inputs!$G$8*$D2449)*churn_nonbuyers)*(ic*Inputs!$C$8+fee_wd*Inputs!$E$8*(1-$B2449)+fee_fx*Inputs!$D$8-cost_acc-cost_wd*Inputs!$E$8*(1-$B2449)-cost_fx*Inputs!$D$8))</f>
        <v>146209.006944</v>
      </c>
      <c r="J2449" s="0" t="n">
        <f aca="false">G2449+H2449+I2449-fixed</f>
        <v>79861.5057880817</v>
      </c>
      <c r="K2449" s="0" t="n">
        <f aca="false">12*Inputs!$B$6*(1-MIN(1,Inputs!$G$6*$D2449)*churn_nonbuyers)*(ic*Inputs!$C$6+fee_wd*Inputs!$E$6*(1-$B2449)+fee_fx*Inputs!$D$6-cost_acc-cost_wd*Inputs!$E$6*(1-$B2449)-cost_fx*Inputs!$D$6)</f>
        <v>152981.798175065</v>
      </c>
      <c r="L2449" s="0" t="n">
        <f aca="false">12*Inputs!$B$7*(1-MIN(1,Inputs!$G$7*$D2449)*churn_nonbuyers)*(ic*Inputs!$C$7+fee_wd*Inputs!$E$7*(1-$B2449)+fee_fx*Inputs!$D$7-cost_acc-cost_wd*Inputs!$E$7*(1-$B2449)-cost_fx*Inputs!$D$7)</f>
        <v>350455.415769039</v>
      </c>
      <c r="M2449" s="0" t="n">
        <f aca="false">12*Inputs!$B$8*(1-MIN(1,Inputs!$G$8*$D2449)*churn_nonbuyers)*(ic*Inputs!$C$8+fee_wd*Inputs!$E$8*(1-$B2449)+fee_fx*Inputs!$D$8-cost_acc-cost_wd*Inputs!$E$8*(1-$B2449)-cost_fx*Inputs!$D$8)</f>
        <v>0</v>
      </c>
      <c r="N2449" s="0" t="n">
        <f aca="false">K2449+L2449+I2449-fixed</f>
        <v>-50353.7791118963</v>
      </c>
      <c r="O2449" s="0" t="n">
        <f aca="false">K2449+L2449+M2449-fixed</f>
        <v>-196562.786055896</v>
      </c>
      <c r="P2449" s="0" t="n">
        <f aca="false">12*Inputs!$B$6*(1-MIN(1,Inputs!$F$6*$D2449))*(ic*Inputs!$C$6+flat_fee-cost_acc-cost_wd*Inputs!$E$6*$E2449-cost_fx*Inputs!$D$6)+12*Inputs!$B$7*(1-MIN(1,Inputs!$F$7*$D2449))*(ic*Inputs!$C$7+flat_fee-cost_acc-cost_wd*Inputs!$E$7*$E2449-cost_fx*Inputs!$D$7)+12*Inputs!$B$8*(1-MIN(1,Inputs!$F$8*$D2449))*(ic*Inputs!$C$8+flat_fee-cost_acc-cost_wd*Inputs!$E$8*$E2449-cost_fx*Inputs!$D$8)-fixed</f>
        <v>-220531.08280984</v>
      </c>
    </row>
    <row r="2450" customFormat="false" ht="15" hidden="false" customHeight="false" outlineLevel="0" collapsed="false">
      <c r="A2450" s="0" t="n">
        <v>2385</v>
      </c>
      <c r="B2450" s="0" t="n">
        <v>0.214778</v>
      </c>
      <c r="C2450" s="0" t="n">
        <v>0.814767</v>
      </c>
      <c r="D2450" s="0" t="n">
        <v>1.346709</v>
      </c>
      <c r="E2450" s="0" t="n">
        <v>1.212787</v>
      </c>
      <c r="F2450" s="0" t="n">
        <v>0.307511</v>
      </c>
      <c r="G2450" s="0" t="n">
        <f aca="false">12*Inputs!$B$6*(MIN(1,$H$50*$C2450)*(ic*Inputs!$C$6+pS+fee_fx*Inputs!$D$6-cost_acc-cost_wd*Inputs!$E$6*$E2450-cost_fx*Inputs!$D$6-$F2450)+(1-MIN(1,$H$50*$C2450))*(1-MIN(1,Inputs!$G$6*$D2450)*churn_nonbuyers)*(ic*Inputs!$C$6+fee_wd*Inputs!$E$6*(1-$B2450)+fee_fx*Inputs!$D$6-cost_acc-cost_wd*Inputs!$E$6*(1-$B2450)-cost_fx*Inputs!$D$6))</f>
        <v>198920.409738446</v>
      </c>
      <c r="H2450" s="0" t="n">
        <f aca="false">12*Inputs!$B$7*(MIN(1,$H$51*$C2450)*(ic*Inputs!$C$7+pE+fee_fx*Inputs!$D$7-cost_acc-cost_wd*Inputs!$E$7*$E2450-cost_fx*Inputs!$D$7-$F2450)+(1-MIN(1,$H$51*$C2450))*(1-MIN(1,Inputs!$G$7*$D2450)*churn_nonbuyers)*(ic*Inputs!$C$7+fee_wd*Inputs!$E$7*(1-$B2450)+fee_fx*Inputs!$D$7-cost_acc-cost_wd*Inputs!$E$7*(1-$B2450)-cost_fx*Inputs!$D$7))</f>
        <v>384270.256505114</v>
      </c>
      <c r="I2450" s="0" t="n">
        <f aca="false">12*Inputs!$B$8*(MIN(1,$H$52*$C2450)*(ic*Inputs!$C$8+pT-cost_acc-cost_wd*Inputs!$E$8-cost_fx*Inputs!$D$8-cost_ins)+(1-MIN(1,$H$52*$C2450))*(1-MIN(1,Inputs!$G$8*$D2450)*churn_nonbuyers)*(ic*Inputs!$C$8+fee_wd*Inputs!$E$8*(1-$B2450)+fee_fx*Inputs!$D$8-cost_acc-cost_wd*Inputs!$E$8*(1-$B2450)-cost_fx*Inputs!$D$8))</f>
        <v>125226.332696424</v>
      </c>
      <c r="J2450" s="0" t="n">
        <f aca="false">G2450+H2450+I2450-fixed</f>
        <v>8416.99893998459</v>
      </c>
      <c r="K2450" s="0" t="n">
        <f aca="false">12*Inputs!$B$6*(1-MIN(1,Inputs!$G$6*$D2450)*churn_nonbuyers)*(ic*Inputs!$C$6+fee_wd*Inputs!$E$6*(1-$B2450)+fee_fx*Inputs!$D$6-cost_acc-cost_wd*Inputs!$E$6*(1-$B2450)-cost_fx*Inputs!$D$6)</f>
        <v>159179.694232334</v>
      </c>
      <c r="L2450" s="0" t="n">
        <f aca="false">12*Inputs!$B$7*(1-MIN(1,Inputs!$G$7*$D2450)*churn_nonbuyers)*(ic*Inputs!$C$7+fee_wd*Inputs!$E$7*(1-$B2450)+fee_fx*Inputs!$D$7-cost_acc-cost_wd*Inputs!$E$7*(1-$B2450)-cost_fx*Inputs!$D$7)</f>
        <v>357231.707707401</v>
      </c>
      <c r="M2450" s="0" t="n">
        <f aca="false">12*Inputs!$B$8*(1-MIN(1,Inputs!$G$8*$D2450)*churn_nonbuyers)*(ic*Inputs!$C$8+fee_wd*Inputs!$E$8*(1-$B2450)+fee_fx*Inputs!$D$8-cost_acc-cost_wd*Inputs!$E$8*(1-$B2450)-cost_fx*Inputs!$D$8)</f>
        <v>18113.1641242272</v>
      </c>
      <c r="N2450" s="0" t="n">
        <f aca="false">K2450+L2450+I2450-fixed</f>
        <v>-58362.2653638407</v>
      </c>
      <c r="O2450" s="0" t="n">
        <f aca="false">K2450+L2450+M2450-fixed</f>
        <v>-165475.433936038</v>
      </c>
      <c r="P2450" s="0" t="n">
        <f aca="false">12*Inputs!$B$6*(1-MIN(1,Inputs!$F$6*$D2450))*(ic*Inputs!$C$6+flat_fee-cost_acc-cost_wd*Inputs!$E$6*$E2450-cost_fx*Inputs!$D$6)+12*Inputs!$B$7*(1-MIN(1,Inputs!$F$7*$D2450))*(ic*Inputs!$C$7+flat_fee-cost_acc-cost_wd*Inputs!$E$7*$E2450-cost_fx*Inputs!$D$7)+12*Inputs!$B$8*(1-MIN(1,Inputs!$F$8*$D2450))*(ic*Inputs!$C$8+flat_fee-cost_acc-cost_wd*Inputs!$E$8*$E2450-cost_fx*Inputs!$D$8)-fixed</f>
        <v>-199264.85663608</v>
      </c>
    </row>
    <row r="2451" customFormat="false" ht="15" hidden="false" customHeight="false" outlineLevel="0" collapsed="false">
      <c r="A2451" s="0" t="n">
        <v>2386</v>
      </c>
      <c r="B2451" s="0" t="n">
        <v>0.276192</v>
      </c>
      <c r="C2451" s="0" t="n">
        <v>1.076344</v>
      </c>
      <c r="D2451" s="0" t="n">
        <v>0.64936</v>
      </c>
      <c r="E2451" s="0" t="n">
        <v>1.117064</v>
      </c>
      <c r="F2451" s="0" t="n">
        <v>0.164244</v>
      </c>
      <c r="G2451" s="0" t="n">
        <f aca="false">12*Inputs!$B$6*(MIN(1,$H$50*$C2451)*(ic*Inputs!$C$6+pS+fee_fx*Inputs!$D$6-cost_acc-cost_wd*Inputs!$E$6*$E2451-cost_fx*Inputs!$D$6-$F2451)+(1-MIN(1,$H$50*$C2451))*(1-MIN(1,Inputs!$G$6*$D2451)*churn_nonbuyers)*(ic*Inputs!$C$6+fee_wd*Inputs!$E$6*(1-$B2451)+fee_fx*Inputs!$D$6-cost_acc-cost_wd*Inputs!$E$6*(1-$B2451)-cost_fx*Inputs!$D$6))</f>
        <v>215224.454153658</v>
      </c>
      <c r="H2451" s="0" t="n">
        <f aca="false">12*Inputs!$B$7*(MIN(1,$H$51*$C2451)*(ic*Inputs!$C$7+pE+fee_fx*Inputs!$D$7-cost_acc-cost_wd*Inputs!$E$7*$E2451-cost_fx*Inputs!$D$7-$F2451)+(1-MIN(1,$H$51*$C2451))*(1-MIN(1,Inputs!$G$7*$D2451)*churn_nonbuyers)*(ic*Inputs!$C$7+fee_wd*Inputs!$E$7*(1-$B2451)+fee_fx*Inputs!$D$7-cost_acc-cost_wd*Inputs!$E$7*(1-$B2451)-cost_fx*Inputs!$D$7))</f>
        <v>413199.225532834</v>
      </c>
      <c r="I2451" s="0" t="n">
        <f aca="false">12*Inputs!$B$8*(MIN(1,$H$52*$C2451)*(ic*Inputs!$C$8+pT-cost_acc-cost_wd*Inputs!$E$8-cost_fx*Inputs!$D$8-cost_ins)+(1-MIN(1,$H$52*$C2451))*(1-MIN(1,Inputs!$G$8*$D2451)*churn_nonbuyers)*(ic*Inputs!$C$8+fee_wd*Inputs!$E$8*(1-$B2451)+fee_fx*Inputs!$D$8-cost_acc-cost_wd*Inputs!$E$8*(1-$B2451)-cost_fx*Inputs!$D$8))</f>
        <v>197261.606523273</v>
      </c>
      <c r="J2451" s="0" t="n">
        <f aca="false">G2451+H2451+I2451-fixed</f>
        <v>125685.286209765</v>
      </c>
      <c r="K2451" s="0" t="n">
        <f aca="false">12*Inputs!$B$6*(1-MIN(1,Inputs!$G$6*$D2451)*churn_nonbuyers)*(ic*Inputs!$C$6+fee_wd*Inputs!$E$6*(1-$B2451)+fee_fx*Inputs!$D$6-cost_acc-cost_wd*Inputs!$E$6*(1-$B2451)-cost_fx*Inputs!$D$6)</f>
        <v>156574.109067264</v>
      </c>
      <c r="L2451" s="0" t="n">
        <f aca="false">12*Inputs!$B$7*(1-MIN(1,Inputs!$G$7*$D2451)*churn_nonbuyers)*(ic*Inputs!$C$7+fee_wd*Inputs!$E$7*(1-$B2451)+fee_fx*Inputs!$D$7-cost_acc-cost_wd*Inputs!$E$7*(1-$B2451)-cost_fx*Inputs!$D$7)</f>
        <v>356348.476960358</v>
      </c>
      <c r="M2451" s="0" t="n">
        <f aca="false">12*Inputs!$B$8*(1-MIN(1,Inputs!$G$8*$D2451)*churn_nonbuyers)*(ic*Inputs!$C$8+fee_wd*Inputs!$E$8*(1-$B2451)+fee_fx*Inputs!$D$8-cost_acc-cost_wd*Inputs!$E$8*(1-$B2451)-cost_fx*Inputs!$D$8)</f>
        <v>170803.105247232</v>
      </c>
      <c r="N2451" s="0" t="n">
        <f aca="false">K2451+L2451+I2451-fixed</f>
        <v>10184.1925508957</v>
      </c>
      <c r="O2451" s="0" t="n">
        <f aca="false">K2451+L2451+M2451-fixed</f>
        <v>-16274.3087251456</v>
      </c>
      <c r="P2451" s="0" t="n">
        <f aca="false">12*Inputs!$B$6*(1-MIN(1,Inputs!$F$6*$D2451))*(ic*Inputs!$C$6+flat_fee-cost_acc-cost_wd*Inputs!$E$6*$E2451-cost_fx*Inputs!$D$6)+12*Inputs!$B$7*(1-MIN(1,Inputs!$F$7*$D2451))*(ic*Inputs!$C$7+flat_fee-cost_acc-cost_wd*Inputs!$E$7*$E2451-cost_fx*Inputs!$D$7)+12*Inputs!$B$8*(1-MIN(1,Inputs!$F$8*$D2451))*(ic*Inputs!$C$8+flat_fee-cost_acc-cost_wd*Inputs!$E$8*$E2451-cost_fx*Inputs!$D$8)-fixed</f>
        <v>207784.7088896</v>
      </c>
    </row>
    <row r="2452" customFormat="false" ht="15" hidden="false" customHeight="false" outlineLevel="0" collapsed="false">
      <c r="A2452" s="0" t="n">
        <v>2387</v>
      </c>
      <c r="B2452" s="0" t="n">
        <v>0.348428</v>
      </c>
      <c r="C2452" s="0" t="n">
        <v>1.045566</v>
      </c>
      <c r="D2452" s="0" t="n">
        <v>1.53424</v>
      </c>
      <c r="E2452" s="0" t="n">
        <v>1.140358</v>
      </c>
      <c r="F2452" s="0" t="n">
        <v>0.311249</v>
      </c>
      <c r="G2452" s="0" t="n">
        <f aca="false">12*Inputs!$B$6*(MIN(1,$H$50*$C2452)*(ic*Inputs!$C$6+pS+fee_fx*Inputs!$D$6-cost_acc-cost_wd*Inputs!$E$6*$E2452-cost_fx*Inputs!$D$6-$F2452)+(1-MIN(1,$H$50*$C2452))*(1-MIN(1,Inputs!$G$6*$D2452)*churn_nonbuyers)*(ic*Inputs!$C$6+fee_wd*Inputs!$E$6*(1-$B2452)+fee_fx*Inputs!$D$6-cost_acc-cost_wd*Inputs!$E$6*(1-$B2452)-cost_fx*Inputs!$D$6))</f>
        <v>194083.140423066</v>
      </c>
      <c r="H2452" s="0" t="n">
        <f aca="false">12*Inputs!$B$7*(MIN(1,$H$51*$C2452)*(ic*Inputs!$C$7+pE+fee_fx*Inputs!$D$7-cost_acc-cost_wd*Inputs!$E$7*$E2452-cost_fx*Inputs!$D$7-$F2452)+(1-MIN(1,$H$51*$C2452))*(1-MIN(1,Inputs!$G$7*$D2452)*churn_nonbuyers)*(ic*Inputs!$C$7+fee_wd*Inputs!$E$7*(1-$B2452)+fee_fx*Inputs!$D$7-cost_acc-cost_wd*Inputs!$E$7*(1-$B2452)-cost_fx*Inputs!$D$7))</f>
        <v>388528.6730432</v>
      </c>
      <c r="I2452" s="0" t="n">
        <f aca="false">12*Inputs!$B$8*(MIN(1,$H$52*$C2452)*(ic*Inputs!$C$8+pT-cost_acc-cost_wd*Inputs!$E$8-cost_fx*Inputs!$D$8-cost_ins)+(1-MIN(1,$H$52*$C2452))*(1-MIN(1,Inputs!$G$8*$D2452)*churn_nonbuyers)*(ic*Inputs!$C$8+fee_wd*Inputs!$E$8*(1-$B2452)+fee_fx*Inputs!$D$8-cost_acc-cost_wd*Inputs!$E$8*(1-$B2452)-cost_fx*Inputs!$D$8))</f>
        <v>150712.065504</v>
      </c>
      <c r="J2452" s="0" t="n">
        <f aca="false">G2452+H2452+I2452-fixed</f>
        <v>33323.8789702663</v>
      </c>
      <c r="K2452" s="0" t="n">
        <f aca="false">12*Inputs!$B$6*(1-MIN(1,Inputs!$G$6*$D2452)*churn_nonbuyers)*(ic*Inputs!$C$6+fee_wd*Inputs!$E$6*(1-$B2452)+fee_fx*Inputs!$D$6-cost_acc-cost_wd*Inputs!$E$6*(1-$B2452)-cost_fx*Inputs!$D$6)</f>
        <v>139810.148457984</v>
      </c>
      <c r="L2452" s="0" t="n">
        <f aca="false">12*Inputs!$B$7*(1-MIN(1,Inputs!$G$7*$D2452)*churn_nonbuyers)*(ic*Inputs!$C$7+fee_wd*Inputs!$E$7*(1-$B2452)+fee_fx*Inputs!$D$7-cost_acc-cost_wd*Inputs!$E$7*(1-$B2452)-cost_fx*Inputs!$D$7)</f>
        <v>336777.55275479</v>
      </c>
      <c r="M2452" s="0" t="n">
        <f aca="false">12*Inputs!$B$8*(1-MIN(1,Inputs!$G$8*$D2452)*churn_nonbuyers)*(ic*Inputs!$C$8+fee_wd*Inputs!$E$8*(1-$B2452)+fee_fx*Inputs!$D$8-cost_acc-cost_wd*Inputs!$E$8*(1-$B2452)-cost_fx*Inputs!$D$8)</f>
        <v>0</v>
      </c>
      <c r="N2452" s="0" t="n">
        <f aca="false">K2452+L2452+I2452-fixed</f>
        <v>-72700.2332832256</v>
      </c>
      <c r="O2452" s="0" t="n">
        <f aca="false">K2452+L2452+M2452-fixed</f>
        <v>-223412.298787226</v>
      </c>
      <c r="P2452" s="0" t="n">
        <f aca="false">12*Inputs!$B$6*(1-MIN(1,Inputs!$F$6*$D2452))*(ic*Inputs!$C$6+flat_fee-cost_acc-cost_wd*Inputs!$E$6*$E2452-cost_fx*Inputs!$D$6)+12*Inputs!$B$7*(1-MIN(1,Inputs!$F$7*$D2452))*(ic*Inputs!$C$7+flat_fee-cost_acc-cost_wd*Inputs!$E$7*$E2452-cost_fx*Inputs!$D$7)+12*Inputs!$B$8*(1-MIN(1,Inputs!$F$8*$D2452))*(ic*Inputs!$C$8+flat_fee-cost_acc-cost_wd*Inputs!$E$8*$E2452-cost_fx*Inputs!$D$8)-fixed</f>
        <v>-273439.1848192</v>
      </c>
    </row>
    <row r="2453" customFormat="false" ht="15" hidden="false" customHeight="false" outlineLevel="0" collapsed="false">
      <c r="A2453" s="0" t="n">
        <v>2388</v>
      </c>
      <c r="B2453" s="0" t="n">
        <v>0.242598</v>
      </c>
      <c r="C2453" s="0" t="n">
        <v>1.02132</v>
      </c>
      <c r="D2453" s="0" t="n">
        <v>0.743476</v>
      </c>
      <c r="E2453" s="0" t="n">
        <v>1.429114</v>
      </c>
      <c r="F2453" s="0" t="n">
        <v>0.179035</v>
      </c>
      <c r="G2453" s="0" t="n">
        <f aca="false">12*Inputs!$B$6*(MIN(1,$H$50*$C2453)*(ic*Inputs!$C$6+pS+fee_fx*Inputs!$D$6-cost_acc-cost_wd*Inputs!$E$6*$E2453-cost_fx*Inputs!$D$6-$F2453)+(1-MIN(1,$H$50*$C2453))*(1-MIN(1,Inputs!$G$6*$D2453)*churn_nonbuyers)*(ic*Inputs!$C$6+fee_wd*Inputs!$E$6*(1-$B2453)+fee_fx*Inputs!$D$6-cost_acc-cost_wd*Inputs!$E$6*(1-$B2453)-cost_fx*Inputs!$D$6))</f>
        <v>208113.048106815</v>
      </c>
      <c r="H2453" s="0" t="n">
        <f aca="false">12*Inputs!$B$7*(MIN(1,$H$51*$C2453)*(ic*Inputs!$C$7+pE+fee_fx*Inputs!$D$7-cost_acc-cost_wd*Inputs!$E$7*$E2453-cost_fx*Inputs!$D$7-$F2453)+(1-MIN(1,$H$51*$C2453))*(1-MIN(1,Inputs!$G$7*$D2453)*churn_nonbuyers)*(ic*Inputs!$C$7+fee_wd*Inputs!$E$7*(1-$B2453)+fee_fx*Inputs!$D$7-cost_acc-cost_wd*Inputs!$E$7*(1-$B2453)-cost_fx*Inputs!$D$7))</f>
        <v>374898.766528417</v>
      </c>
      <c r="I2453" s="0" t="n">
        <f aca="false">12*Inputs!$B$8*(MIN(1,$H$52*$C2453)*(ic*Inputs!$C$8+pT-cost_acc-cost_wd*Inputs!$E$8-cost_fx*Inputs!$D$8-cost_ins)+(1-MIN(1,$H$52*$C2453))*(1-MIN(1,Inputs!$G$8*$D2453)*churn_nonbuyers)*(ic*Inputs!$C$8+fee_wd*Inputs!$E$8*(1-$B2453)+fee_fx*Inputs!$D$8-cost_acc-cost_wd*Inputs!$E$8*(1-$B2453)-cost_fx*Inputs!$D$8))</f>
        <v>190248.286164892</v>
      </c>
      <c r="J2453" s="0" t="n">
        <f aca="false">G2453+H2453+I2453-fixed</f>
        <v>73260.1008001239</v>
      </c>
      <c r="K2453" s="0" t="n">
        <f aca="false">12*Inputs!$B$6*(1-MIN(1,Inputs!$G$6*$D2453)*churn_nonbuyers)*(ic*Inputs!$C$6+fee_wd*Inputs!$E$6*(1-$B2453)+fee_fx*Inputs!$D$6-cost_acc-cost_wd*Inputs!$E$6*(1-$B2453)-cost_fx*Inputs!$D$6)</f>
        <v>160470.283612666</v>
      </c>
      <c r="L2453" s="0" t="n">
        <f aca="false">12*Inputs!$B$7*(1-MIN(1,Inputs!$G$7*$D2453)*churn_nonbuyers)*(ic*Inputs!$C$7+fee_wd*Inputs!$E$7*(1-$B2453)+fee_fx*Inputs!$D$7-cost_acc-cost_wd*Inputs!$E$7*(1-$B2453)-cost_fx*Inputs!$D$7)</f>
        <v>360051.9825196</v>
      </c>
      <c r="M2453" s="0" t="n">
        <f aca="false">12*Inputs!$B$8*(1-MIN(1,Inputs!$G$8*$D2453)*churn_nonbuyers)*(ic*Inputs!$C$8+fee_wd*Inputs!$E$8*(1-$B2453)+fee_fx*Inputs!$D$8-cost_acc-cost_wd*Inputs!$E$8*(1-$B2453)-cost_fx*Inputs!$D$8)</f>
        <v>150946.190085773</v>
      </c>
      <c r="N2453" s="0" t="n">
        <f aca="false">K2453+L2453+I2453-fixed</f>
        <v>10770.552297157</v>
      </c>
      <c r="O2453" s="0" t="n">
        <f aca="false">K2453+L2453+M2453-fixed</f>
        <v>-28531.543781962</v>
      </c>
      <c r="P2453" s="0" t="n">
        <f aca="false">12*Inputs!$B$6*(1-MIN(1,Inputs!$F$6*$D2453))*(ic*Inputs!$C$6+flat_fee-cost_acc-cost_wd*Inputs!$E$6*$E2453-cost_fx*Inputs!$D$6)+12*Inputs!$B$7*(1-MIN(1,Inputs!$F$7*$D2453))*(ic*Inputs!$C$7+flat_fee-cost_acc-cost_wd*Inputs!$E$7*$E2453-cost_fx*Inputs!$D$7)+12*Inputs!$B$8*(1-MIN(1,Inputs!$F$8*$D2453))*(ic*Inputs!$C$8+flat_fee-cost_acc-cost_wd*Inputs!$E$8*$E2453-cost_fx*Inputs!$D$8)-fixed</f>
        <v>3337.08873536007</v>
      </c>
    </row>
    <row r="2454" customFormat="false" ht="15" hidden="false" customHeight="false" outlineLevel="0" collapsed="false">
      <c r="A2454" s="0" t="n">
        <v>2389</v>
      </c>
      <c r="B2454" s="0" t="n">
        <v>0.221396</v>
      </c>
      <c r="C2454" s="0" t="n">
        <v>0.727876</v>
      </c>
      <c r="D2454" s="0" t="n">
        <v>0.636661</v>
      </c>
      <c r="E2454" s="0" t="n">
        <v>1.213707</v>
      </c>
      <c r="F2454" s="0" t="n">
        <v>0.431853</v>
      </c>
      <c r="G2454" s="0" t="n">
        <f aca="false">12*Inputs!$B$6*(MIN(1,$H$50*$C2454)*(ic*Inputs!$C$6+pS+fee_fx*Inputs!$D$6-cost_acc-cost_wd*Inputs!$E$6*$E2454-cost_fx*Inputs!$D$6-$F2454)+(1-MIN(1,$H$50*$C2454))*(1-MIN(1,Inputs!$G$6*$D2454)*churn_nonbuyers)*(ic*Inputs!$C$6+fee_wd*Inputs!$E$6*(1-$B2454)+fee_fx*Inputs!$D$6-cost_acc-cost_wd*Inputs!$E$6*(1-$B2454)-cost_fx*Inputs!$D$6))</f>
        <v>197419.079951105</v>
      </c>
      <c r="H2454" s="0" t="n">
        <f aca="false">12*Inputs!$B$7*(MIN(1,$H$51*$C2454)*(ic*Inputs!$C$7+pE+fee_fx*Inputs!$D$7-cost_acc-cost_wd*Inputs!$E$7*$E2454-cost_fx*Inputs!$D$7-$F2454)+(1-MIN(1,$H$51*$C2454))*(1-MIN(1,Inputs!$G$7*$D2454)*churn_nonbuyers)*(ic*Inputs!$C$7+fee_wd*Inputs!$E$7*(1-$B2454)+fee_fx*Inputs!$D$7-cost_acc-cost_wd*Inputs!$E$7*(1-$B2454)-cost_fx*Inputs!$D$7))</f>
        <v>381054.962855261</v>
      </c>
      <c r="I2454" s="0" t="n">
        <f aca="false">12*Inputs!$B$8*(MIN(1,$H$52*$C2454)*(ic*Inputs!$C$8+pT-cost_acc-cost_wd*Inputs!$E$8-cost_fx*Inputs!$D$8-cost_ins)+(1-MIN(1,$H$52*$C2454))*(1-MIN(1,Inputs!$G$8*$D2454)*churn_nonbuyers)*(ic*Inputs!$C$8+fee_wd*Inputs!$E$8*(1-$B2454)+fee_fx*Inputs!$D$8-cost_acc-cost_wd*Inputs!$E$8*(1-$B2454)-cost_fx*Inputs!$D$8))</f>
        <v>190776.096348347</v>
      </c>
      <c r="J2454" s="0" t="n">
        <f aca="false">G2454+H2454+I2454-fixed</f>
        <v>69250.1391547136</v>
      </c>
      <c r="K2454" s="0" t="n">
        <f aca="false">12*Inputs!$B$6*(1-MIN(1,Inputs!$G$6*$D2454)*churn_nonbuyers)*(ic*Inputs!$C$6+fee_wd*Inputs!$E$6*(1-$B2454)+fee_fx*Inputs!$D$6-cost_acc-cost_wd*Inputs!$E$6*(1-$B2454)-cost_fx*Inputs!$D$6)</f>
        <v>164316.303351043</v>
      </c>
      <c r="L2454" s="0" t="n">
        <f aca="false">12*Inputs!$B$7*(1-MIN(1,Inputs!$G$7*$D2454)*churn_nonbuyers)*(ic*Inputs!$C$7+fee_wd*Inputs!$E$7*(1-$B2454)+fee_fx*Inputs!$D$7-cost_acc-cost_wd*Inputs!$E$7*(1-$B2454)-cost_fx*Inputs!$D$7)</f>
        <v>364226.846682626</v>
      </c>
      <c r="M2454" s="0" t="n">
        <f aca="false">12*Inputs!$B$8*(1-MIN(1,Inputs!$G$8*$D2454)*churn_nonbuyers)*(ic*Inputs!$C$8+fee_wd*Inputs!$E$8*(1-$B2454)+fee_fx*Inputs!$D$8-cost_acc-cost_wd*Inputs!$E$8*(1-$B2454)-cost_fx*Inputs!$D$8)</f>
        <v>175044.747798202</v>
      </c>
      <c r="N2454" s="0" t="n">
        <f aca="false">K2454+L2454+I2454-fixed</f>
        <v>19319.246382016</v>
      </c>
      <c r="O2454" s="0" t="n">
        <f aca="false">K2454+L2454+M2454-fixed</f>
        <v>3587.89783187071</v>
      </c>
      <c r="P2454" s="0" t="n">
        <f aca="false">12*Inputs!$B$6*(1-MIN(1,Inputs!$F$6*$D2454))*(ic*Inputs!$C$6+flat_fee-cost_acc-cost_wd*Inputs!$E$6*$E2454-cost_fx*Inputs!$D$6)+12*Inputs!$B$7*(1-MIN(1,Inputs!$F$7*$D2454))*(ic*Inputs!$C$7+flat_fee-cost_acc-cost_wd*Inputs!$E$7*$E2454-cost_fx*Inputs!$D$7)+12*Inputs!$B$8*(1-MIN(1,Inputs!$F$8*$D2454))*(ic*Inputs!$C$8+flat_fee-cost_acc-cost_wd*Inputs!$E$8*$E2454-cost_fx*Inputs!$D$8)-fixed</f>
        <v>164412.07055048</v>
      </c>
    </row>
    <row r="2455" customFormat="false" ht="15" hidden="false" customHeight="false" outlineLevel="0" collapsed="false">
      <c r="A2455" s="0" t="n">
        <v>2390</v>
      </c>
      <c r="B2455" s="0" t="n">
        <v>0.243939</v>
      </c>
      <c r="C2455" s="0" t="n">
        <v>0.887125</v>
      </c>
      <c r="D2455" s="0" t="n">
        <v>1.048912</v>
      </c>
      <c r="E2455" s="0" t="n">
        <v>1.400001</v>
      </c>
      <c r="F2455" s="0" t="n">
        <v>0.083331</v>
      </c>
      <c r="G2455" s="0" t="n">
        <f aca="false">12*Inputs!$B$6*(MIN(1,$H$50*$C2455)*(ic*Inputs!$C$6+pS+fee_fx*Inputs!$D$6-cost_acc-cost_wd*Inputs!$E$6*$E2455-cost_fx*Inputs!$D$6-$F2455)+(1-MIN(1,$H$50*$C2455))*(1-MIN(1,Inputs!$G$6*$D2455)*churn_nonbuyers)*(ic*Inputs!$C$6+fee_wd*Inputs!$E$6*(1-$B2455)+fee_fx*Inputs!$D$6-cost_acc-cost_wd*Inputs!$E$6*(1-$B2455)-cost_fx*Inputs!$D$6))</f>
        <v>201869.629526378</v>
      </c>
      <c r="H2455" s="0" t="n">
        <f aca="false">12*Inputs!$B$7*(MIN(1,$H$51*$C2455)*(ic*Inputs!$C$7+pE+fee_fx*Inputs!$D$7-cost_acc-cost_wd*Inputs!$E$7*$E2455-cost_fx*Inputs!$D$7-$F2455)+(1-MIN(1,$H$51*$C2455))*(1-MIN(1,Inputs!$G$7*$D2455)*churn_nonbuyers)*(ic*Inputs!$C$7+fee_wd*Inputs!$E$7*(1-$B2455)+fee_fx*Inputs!$D$7-cost_acc-cost_wd*Inputs!$E$7*(1-$B2455)-cost_fx*Inputs!$D$7))</f>
        <v>378515.882462367</v>
      </c>
      <c r="I2455" s="0" t="n">
        <f aca="false">12*Inputs!$B$8*(MIN(1,$H$52*$C2455)*(ic*Inputs!$C$8+pT-cost_acc-cost_wd*Inputs!$E$8-cost_fx*Inputs!$D$8-cost_ins)+(1-MIN(1,$H$52*$C2455))*(1-MIN(1,Inputs!$G$8*$D2455)*churn_nonbuyers)*(ic*Inputs!$C$8+fee_wd*Inputs!$E$8*(1-$B2455)+fee_fx*Inputs!$D$8-cost_acc-cost_wd*Inputs!$E$8*(1-$B2455)-cost_fx*Inputs!$D$8))</f>
        <v>159571.609166717</v>
      </c>
      <c r="J2455" s="0" t="n">
        <f aca="false">G2455+H2455+I2455-fixed</f>
        <v>39957.1211554611</v>
      </c>
      <c r="K2455" s="0" t="n">
        <f aca="false">12*Inputs!$B$6*(1-MIN(1,Inputs!$G$6*$D2455)*churn_nonbuyers)*(ic*Inputs!$C$6+fee_wd*Inputs!$E$6*(1-$B2455)+fee_fx*Inputs!$D$6-cost_acc-cost_wd*Inputs!$E$6*(1-$B2455)-cost_fx*Inputs!$D$6)</f>
        <v>157742.01895945</v>
      </c>
      <c r="L2455" s="0" t="n">
        <f aca="false">12*Inputs!$B$7*(1-MIN(1,Inputs!$G$7*$D2455)*churn_nonbuyers)*(ic*Inputs!$C$7+fee_wd*Inputs!$E$7*(1-$B2455)+fee_fx*Inputs!$D$7-cost_acc-cost_wd*Inputs!$E$7*(1-$B2455)-cost_fx*Inputs!$D$7)</f>
        <v>356490.50519967</v>
      </c>
      <c r="M2455" s="0" t="n">
        <f aca="false">12*Inputs!$B$8*(1-MIN(1,Inputs!$G$8*$D2455)*churn_nonbuyers)*(ic*Inputs!$C$8+fee_wd*Inputs!$E$8*(1-$B2455)+fee_fx*Inputs!$D$8-cost_acc-cost_wd*Inputs!$E$8*(1-$B2455)-cost_fx*Inputs!$D$8)</f>
        <v>83632.7645307648</v>
      </c>
      <c r="N2455" s="0" t="n">
        <f aca="false">K2455+L2455+I2455-fixed</f>
        <v>-26195.866674164</v>
      </c>
      <c r="O2455" s="0" t="n">
        <f aca="false">K2455+L2455+M2455-fixed</f>
        <v>-102134.711310116</v>
      </c>
      <c r="P2455" s="0" t="n">
        <f aca="false">12*Inputs!$B$6*(1-MIN(1,Inputs!$F$6*$D2455))*(ic*Inputs!$C$6+flat_fee-cost_acc-cost_wd*Inputs!$E$6*$E2455-cost_fx*Inputs!$D$6)+12*Inputs!$B$7*(1-MIN(1,Inputs!$F$7*$D2455))*(ic*Inputs!$C$7+flat_fee-cost_acc-cost_wd*Inputs!$E$7*$E2455-cost_fx*Inputs!$D$7)+12*Inputs!$B$8*(1-MIN(1,Inputs!$F$8*$D2455))*(ic*Inputs!$C$8+flat_fee-cost_acc-cost_wd*Inputs!$E$8*$E2455-cost_fx*Inputs!$D$8)-fixed</f>
        <v>-125215.71459712</v>
      </c>
    </row>
    <row r="2456" customFormat="false" ht="15" hidden="false" customHeight="false" outlineLevel="0" collapsed="false">
      <c r="A2456" s="0" t="n">
        <v>2391</v>
      </c>
      <c r="B2456" s="0" t="n">
        <v>0.306389</v>
      </c>
      <c r="C2456" s="0" t="n">
        <v>1.000403</v>
      </c>
      <c r="D2456" s="0" t="n">
        <v>0.884511</v>
      </c>
      <c r="E2456" s="0" t="n">
        <v>1.019043</v>
      </c>
      <c r="F2456" s="0" t="n">
        <v>0.08225</v>
      </c>
      <c r="G2456" s="0" t="n">
        <f aca="false">12*Inputs!$B$6*(MIN(1,$H$50*$C2456)*(ic*Inputs!$C$6+pS+fee_fx*Inputs!$D$6-cost_acc-cost_wd*Inputs!$E$6*$E2456-cost_fx*Inputs!$D$6-$F2456)+(1-MIN(1,$H$50*$C2456))*(1-MIN(1,Inputs!$G$6*$D2456)*churn_nonbuyers)*(ic*Inputs!$C$6+fee_wd*Inputs!$E$6*(1-$B2456)+fee_fx*Inputs!$D$6-cost_acc-cost_wd*Inputs!$E$6*(1-$B2456)-cost_fx*Inputs!$D$6))</f>
        <v>209661.753166534</v>
      </c>
      <c r="H2456" s="0" t="n">
        <f aca="false">12*Inputs!$B$7*(MIN(1,$H$51*$C2456)*(ic*Inputs!$C$7+pE+fee_fx*Inputs!$D$7-cost_acc-cost_wd*Inputs!$E$7*$E2456-cost_fx*Inputs!$D$7-$F2456)+(1-MIN(1,$H$51*$C2456))*(1-MIN(1,Inputs!$G$7*$D2456)*churn_nonbuyers)*(ic*Inputs!$C$7+fee_wd*Inputs!$E$7*(1-$B2456)+fee_fx*Inputs!$D$7-cost_acc-cost_wd*Inputs!$E$7*(1-$B2456)-cost_fx*Inputs!$D$7))</f>
        <v>421132.488722884</v>
      </c>
      <c r="I2456" s="0" t="n">
        <f aca="false">12*Inputs!$B$8*(MIN(1,$H$52*$C2456)*(ic*Inputs!$C$8+pT-cost_acc-cost_wd*Inputs!$E$8-cost_fx*Inputs!$D$8-cost_ins)+(1-MIN(1,$H$52*$C2456))*(1-MIN(1,Inputs!$G$8*$D2456)*churn_nonbuyers)*(ic*Inputs!$C$8+fee_wd*Inputs!$E$8*(1-$B2456)+fee_fx*Inputs!$D$8-cost_acc-cost_wd*Inputs!$E$8*(1-$B2456)-cost_fx*Inputs!$D$8))</f>
        <v>179780.404247344</v>
      </c>
      <c r="J2456" s="0" t="n">
        <f aca="false">G2456+H2456+I2456-fixed</f>
        <v>110574.646136762</v>
      </c>
      <c r="K2456" s="0" t="n">
        <f aca="false">12*Inputs!$B$6*(1-MIN(1,Inputs!$G$6*$D2456)*churn_nonbuyers)*(ic*Inputs!$C$6+fee_wd*Inputs!$E$6*(1-$B2456)+fee_fx*Inputs!$D$6-cost_acc-cost_wd*Inputs!$E$6*(1-$B2456)-cost_fx*Inputs!$D$6)</f>
        <v>150515.345093609</v>
      </c>
      <c r="L2456" s="0" t="n">
        <f aca="false">12*Inputs!$B$7*(1-MIN(1,Inputs!$G$7*$D2456)*churn_nonbuyers)*(ic*Inputs!$C$7+fee_wd*Inputs!$E$7*(1-$B2456)+fee_fx*Inputs!$D$7-cost_acc-cost_wd*Inputs!$E$7*(1-$B2456)-cost_fx*Inputs!$D$7)</f>
        <v>349551.678128165</v>
      </c>
      <c r="M2456" s="0" t="n">
        <f aca="false">12*Inputs!$B$8*(1-MIN(1,Inputs!$G$8*$D2456)*churn_nonbuyers)*(ic*Inputs!$C$8+fee_wd*Inputs!$E$8*(1-$B2456)+fee_fx*Inputs!$D$8-cost_acc-cost_wd*Inputs!$E$8*(1-$B2456)-cost_fx*Inputs!$D$8)</f>
        <v>118706.003930174</v>
      </c>
      <c r="N2456" s="0" t="n">
        <f aca="false">K2456+L2456+I2456-fixed</f>
        <v>-20152.5725308822</v>
      </c>
      <c r="O2456" s="0" t="n">
        <f aca="false">K2456+L2456+M2456-fixed</f>
        <v>-81226.9728480515</v>
      </c>
      <c r="P2456" s="0" t="n">
        <f aca="false">12*Inputs!$B$6*(1-MIN(1,Inputs!$F$6*$D2456))*(ic*Inputs!$C$6+flat_fee-cost_acc-cost_wd*Inputs!$E$6*$E2456-cost_fx*Inputs!$D$6)+12*Inputs!$B$7*(1-MIN(1,Inputs!$F$7*$D2456))*(ic*Inputs!$C$7+flat_fee-cost_acc-cost_wd*Inputs!$E$7*$E2456-cost_fx*Inputs!$D$7)+12*Inputs!$B$8*(1-MIN(1,Inputs!$F$8*$D2456))*(ic*Inputs!$C$8+flat_fee-cost_acc-cost_wd*Inputs!$E$8*$E2456-cost_fx*Inputs!$D$8)-fixed</f>
        <v>126845.08310552</v>
      </c>
    </row>
    <row r="2457" customFormat="false" ht="15" hidden="false" customHeight="false" outlineLevel="0" collapsed="false">
      <c r="A2457" s="0" t="n">
        <v>2392</v>
      </c>
      <c r="B2457" s="0" t="n">
        <v>0.394674</v>
      </c>
      <c r="C2457" s="0" t="n">
        <v>0.98924</v>
      </c>
      <c r="D2457" s="0" t="n">
        <v>1.406884</v>
      </c>
      <c r="E2457" s="0" t="n">
        <v>1.100132</v>
      </c>
      <c r="F2457" s="0" t="n">
        <v>0.133359</v>
      </c>
      <c r="G2457" s="0" t="n">
        <f aca="false">12*Inputs!$B$6*(MIN(1,$H$50*$C2457)*(ic*Inputs!$C$6+pS+fee_fx*Inputs!$D$6-cost_acc-cost_wd*Inputs!$E$6*$E2457-cost_fx*Inputs!$D$6-$F2457)+(1-MIN(1,$H$50*$C2457))*(1-MIN(1,Inputs!$G$6*$D2457)*churn_nonbuyers)*(ic*Inputs!$C$6+fee_wd*Inputs!$E$6*(1-$B2457)+fee_fx*Inputs!$D$6-cost_acc-cost_wd*Inputs!$E$6*(1-$B2457)-cost_fx*Inputs!$D$6))</f>
        <v>191317.622253854</v>
      </c>
      <c r="H2457" s="0" t="n">
        <f aca="false">12*Inputs!$B$7*(MIN(1,$H$51*$C2457)*(ic*Inputs!$C$7+pE+fee_fx*Inputs!$D$7-cost_acc-cost_wd*Inputs!$E$7*$E2457-cost_fx*Inputs!$D$7-$F2457)+(1-MIN(1,$H$51*$C2457))*(1-MIN(1,Inputs!$G$7*$D2457)*churn_nonbuyers)*(ic*Inputs!$C$7+fee_wd*Inputs!$E$7*(1-$B2457)+fee_fx*Inputs!$D$7-cost_acc-cost_wd*Inputs!$E$7*(1-$B2457)-cost_fx*Inputs!$D$7))</f>
        <v>397421.779473684</v>
      </c>
      <c r="I2457" s="0" t="n">
        <f aca="false">12*Inputs!$B$8*(MIN(1,$H$52*$C2457)*(ic*Inputs!$C$8+pT-cost_acc-cost_wd*Inputs!$E$8-cost_fx*Inputs!$D$8-cost_ins)+(1-MIN(1,$H$52*$C2457))*(1-MIN(1,Inputs!$G$8*$D2457)*churn_nonbuyers)*(ic*Inputs!$C$8+fee_wd*Inputs!$E$8*(1-$B2457)+fee_fx*Inputs!$D$8-cost_acc-cost_wd*Inputs!$E$8*(1-$B2457)-cost_fx*Inputs!$D$8))</f>
        <v>144028.430219113</v>
      </c>
      <c r="J2457" s="0" t="n">
        <f aca="false">G2457+H2457+I2457-fixed</f>
        <v>32767.8319466502</v>
      </c>
      <c r="K2457" s="0" t="n">
        <f aca="false">12*Inputs!$B$6*(1-MIN(1,Inputs!$G$6*$D2457)*churn_nonbuyers)*(ic*Inputs!$C$6+fee_wd*Inputs!$E$6*(1-$B2457)+fee_fx*Inputs!$D$6-cost_acc-cost_wd*Inputs!$E$6*(1-$B2457)-cost_fx*Inputs!$D$6)</f>
        <v>134583.429137875</v>
      </c>
      <c r="L2457" s="0" t="n">
        <f aca="false">12*Inputs!$B$7*(1-MIN(1,Inputs!$G$7*$D2457)*churn_nonbuyers)*(ic*Inputs!$C$7+fee_wd*Inputs!$E$7*(1-$B2457)+fee_fx*Inputs!$D$7-cost_acc-cost_wd*Inputs!$E$7*(1-$B2457)-cost_fx*Inputs!$D$7)</f>
        <v>331748.000650725</v>
      </c>
      <c r="M2457" s="0" t="n">
        <f aca="false">12*Inputs!$B$8*(1-MIN(1,Inputs!$G$8*$D2457)*churn_nonbuyers)*(ic*Inputs!$C$8+fee_wd*Inputs!$E$8*(1-$B2457)+fee_fx*Inputs!$D$8-cost_acc-cost_wd*Inputs!$E$8*(1-$B2457)-cost_fx*Inputs!$D$8)</f>
        <v>4667.5456834176</v>
      </c>
      <c r="N2457" s="0" t="n">
        <f aca="false">K2457+L2457+I2457-fixed</f>
        <v>-89640.1399922868</v>
      </c>
      <c r="O2457" s="0" t="n">
        <f aca="false">K2457+L2457+M2457-fixed</f>
        <v>-229001.024527982</v>
      </c>
      <c r="P2457" s="0" t="n">
        <f aca="false">12*Inputs!$B$6*(1-MIN(1,Inputs!$F$6*$D2457))*(ic*Inputs!$C$6+flat_fee-cost_acc-cost_wd*Inputs!$E$6*$E2457-cost_fx*Inputs!$D$6)+12*Inputs!$B$7*(1-MIN(1,Inputs!$F$7*$D2457))*(ic*Inputs!$C$7+flat_fee-cost_acc-cost_wd*Inputs!$E$7*$E2457-cost_fx*Inputs!$D$7)+12*Inputs!$B$8*(1-MIN(1,Inputs!$F$8*$D2457))*(ic*Inputs!$C$8+flat_fee-cost_acc-cost_wd*Inputs!$E$8*$E2457-cost_fx*Inputs!$D$8)-fixed</f>
        <v>-192460.19826688</v>
      </c>
    </row>
    <row r="2458" customFormat="false" ht="15" hidden="false" customHeight="false" outlineLevel="0" collapsed="false">
      <c r="A2458" s="0" t="n">
        <v>2393</v>
      </c>
      <c r="B2458" s="0" t="n">
        <v>0.502829</v>
      </c>
      <c r="C2458" s="0" t="n">
        <v>0.754714</v>
      </c>
      <c r="D2458" s="0" t="n">
        <v>1.278705</v>
      </c>
      <c r="E2458" s="0" t="n">
        <v>1.286159</v>
      </c>
      <c r="F2458" s="0" t="n">
        <v>0.091695</v>
      </c>
      <c r="G2458" s="0" t="n">
        <f aca="false">12*Inputs!$B$6*(MIN(1,$H$50*$C2458)*(ic*Inputs!$C$6+pS+fee_fx*Inputs!$D$6-cost_acc-cost_wd*Inputs!$E$6*$E2458-cost_fx*Inputs!$D$6-$F2458)+(1-MIN(1,$H$50*$C2458))*(1-MIN(1,Inputs!$G$6*$D2458)*churn_nonbuyers)*(ic*Inputs!$C$6+fee_wd*Inputs!$E$6*(1-$B2458)+fee_fx*Inputs!$D$6-cost_acc-cost_wd*Inputs!$E$6*(1-$B2458)-cost_fx*Inputs!$D$6))</f>
        <v>162530.407115857</v>
      </c>
      <c r="H2458" s="0" t="n">
        <f aca="false">12*Inputs!$B$7*(MIN(1,$H$51*$C2458)*(ic*Inputs!$C$7+pE+fee_fx*Inputs!$D$7-cost_acc-cost_wd*Inputs!$E$7*$E2458-cost_fx*Inputs!$D$7-$F2458)+(1-MIN(1,$H$51*$C2458))*(1-MIN(1,Inputs!$G$7*$D2458)*churn_nonbuyers)*(ic*Inputs!$C$7+fee_wd*Inputs!$E$7*(1-$B2458)+fee_fx*Inputs!$D$7-cost_acc-cost_wd*Inputs!$E$7*(1-$B2458)-cost_fx*Inputs!$D$7))</f>
        <v>357963.738279391</v>
      </c>
      <c r="I2458" s="0" t="n">
        <f aca="false">12*Inputs!$B$8*(MIN(1,$H$52*$C2458)*(ic*Inputs!$C$8+pT-cost_acc-cost_wd*Inputs!$E$8-cost_fx*Inputs!$D$8-cost_ins)+(1-MIN(1,$H$52*$C2458))*(1-MIN(1,Inputs!$G$8*$D2458)*churn_nonbuyers)*(ic*Inputs!$C$8+fee_wd*Inputs!$E$8*(1-$B2458)+fee_fx*Inputs!$D$8-cost_acc-cost_wd*Inputs!$E$8*(1-$B2458)-cost_fx*Inputs!$D$8))</f>
        <v>123744.862938308</v>
      </c>
      <c r="J2458" s="0" t="n">
        <f aca="false">G2458+H2458+I2458-fixed</f>
        <v>-55760.9916664443</v>
      </c>
      <c r="K2458" s="0" t="n">
        <f aca="false">12*Inputs!$B$6*(1-MIN(1,Inputs!$G$6*$D2458)*churn_nonbuyers)*(ic*Inputs!$C$6+fee_wd*Inputs!$E$6*(1-$B2458)+fee_fx*Inputs!$D$6-cost_acc-cost_wd*Inputs!$E$6*(1-$B2458)-cost_fx*Inputs!$D$6)</f>
        <v>120932.661286404</v>
      </c>
      <c r="L2458" s="0" t="n">
        <f aca="false">12*Inputs!$B$7*(1-MIN(1,Inputs!$G$7*$D2458)*churn_nonbuyers)*(ic*Inputs!$C$7+fee_wd*Inputs!$E$7*(1-$B2458)+fee_fx*Inputs!$D$7-cost_acc-cost_wd*Inputs!$E$7*(1-$B2458)-cost_fx*Inputs!$D$7)</f>
        <v>318103.038531842</v>
      </c>
      <c r="M2458" s="0" t="n">
        <f aca="false">12*Inputs!$B$8*(1-MIN(1,Inputs!$G$8*$D2458)*churn_nonbuyers)*(ic*Inputs!$C$8+fee_wd*Inputs!$E$8*(1-$B2458)+fee_fx*Inputs!$D$8-cost_acc-cost_wd*Inputs!$E$8*(1-$B2458)-cost_fx*Inputs!$D$8)</f>
        <v>31709.480136552</v>
      </c>
      <c r="N2458" s="0" t="n">
        <f aca="false">K2458+L2458+I2458-fixed</f>
        <v>-137219.437243446</v>
      </c>
      <c r="O2458" s="0" t="n">
        <f aca="false">K2458+L2458+M2458-fixed</f>
        <v>-229254.820045202</v>
      </c>
      <c r="P2458" s="0" t="n">
        <f aca="false">12*Inputs!$B$6*(1-MIN(1,Inputs!$F$6*$D2458))*(ic*Inputs!$C$6+flat_fee-cost_acc-cost_wd*Inputs!$E$6*$E2458-cost_fx*Inputs!$D$6)+12*Inputs!$B$7*(1-MIN(1,Inputs!$F$7*$D2458))*(ic*Inputs!$C$7+flat_fee-cost_acc-cost_wd*Inputs!$E$7*$E2458-cost_fx*Inputs!$D$7)+12*Inputs!$B$8*(1-MIN(1,Inputs!$F$8*$D2458))*(ic*Inputs!$C$8+flat_fee-cost_acc-cost_wd*Inputs!$E$8*$E2458-cost_fx*Inputs!$D$8)-fixed</f>
        <v>-191177.2946572</v>
      </c>
    </row>
    <row r="2459" customFormat="false" ht="15" hidden="false" customHeight="false" outlineLevel="0" collapsed="false">
      <c r="A2459" s="0" t="n">
        <v>2394</v>
      </c>
      <c r="B2459" s="0" t="n">
        <v>0.142586</v>
      </c>
      <c r="C2459" s="0" t="n">
        <v>0.789186</v>
      </c>
      <c r="D2459" s="0" t="n">
        <v>1.435079</v>
      </c>
      <c r="E2459" s="0" t="n">
        <v>1.080471</v>
      </c>
      <c r="F2459" s="0" t="n">
        <v>0.111296</v>
      </c>
      <c r="G2459" s="0" t="n">
        <f aca="false">12*Inputs!$B$6*(MIN(1,$H$50*$C2459)*(ic*Inputs!$C$6+pS+fee_fx*Inputs!$D$6-cost_acc-cost_wd*Inputs!$E$6*$E2459-cost_fx*Inputs!$D$6-$F2459)+(1-MIN(1,$H$50*$C2459))*(1-MIN(1,Inputs!$G$6*$D2459)*churn_nonbuyers)*(ic*Inputs!$C$6+fee_wd*Inputs!$E$6*(1-$B2459)+fee_fx*Inputs!$D$6-cost_acc-cost_wd*Inputs!$E$6*(1-$B2459)-cost_fx*Inputs!$D$6))</f>
        <v>211980.29271255</v>
      </c>
      <c r="H2459" s="0" t="n">
        <f aca="false">12*Inputs!$B$7*(MIN(1,$H$51*$C2459)*(ic*Inputs!$C$7+pE+fee_fx*Inputs!$D$7-cost_acc-cost_wd*Inputs!$E$7*$E2459-cost_fx*Inputs!$D$7-$F2459)+(1-MIN(1,$H$51*$C2459))*(1-MIN(1,Inputs!$G$7*$D2459)*churn_nonbuyers)*(ic*Inputs!$C$7+fee_wd*Inputs!$E$7*(1-$B2459)+fee_fx*Inputs!$D$7-cost_acc-cost_wd*Inputs!$E$7*(1-$B2459)-cost_fx*Inputs!$D$7))</f>
        <v>410502.461104574</v>
      </c>
      <c r="I2459" s="0" t="n">
        <f aca="false">12*Inputs!$B$8*(MIN(1,$H$52*$C2459)*(ic*Inputs!$C$8+pT-cost_acc-cost_wd*Inputs!$E$8-cost_fx*Inputs!$D$8-cost_ins)+(1-MIN(1,$H$52*$C2459))*(1-MIN(1,Inputs!$G$8*$D2459)*churn_nonbuyers)*(ic*Inputs!$C$8+fee_wd*Inputs!$E$8*(1-$B2459)+fee_fx*Inputs!$D$8-cost_acc-cost_wd*Inputs!$E$8*(1-$B2459)-cost_fx*Inputs!$D$8))</f>
        <v>113756.426784</v>
      </c>
      <c r="J2459" s="0" t="n">
        <f aca="false">G2459+H2459+I2459-fixed</f>
        <v>36239.1806011243</v>
      </c>
      <c r="K2459" s="0" t="n">
        <f aca="false">12*Inputs!$B$6*(1-MIN(1,Inputs!$G$6*$D2459)*churn_nonbuyers)*(ic*Inputs!$C$6+fee_wd*Inputs!$E$6*(1-$B2459)+fee_fx*Inputs!$D$6-cost_acc-cost_wd*Inputs!$E$6*(1-$B2459)-cost_fx*Inputs!$D$6)</f>
        <v>168075.299334917</v>
      </c>
      <c r="L2459" s="0" t="n">
        <f aca="false">12*Inputs!$B$7*(1-MIN(1,Inputs!$G$7*$D2459)*churn_nonbuyers)*(ic*Inputs!$C$7+fee_wd*Inputs!$E$7*(1-$B2459)+fee_fx*Inputs!$D$7-cost_acc-cost_wd*Inputs!$E$7*(1-$B2459)-cost_fx*Inputs!$D$7)</f>
        <v>366192.86820895</v>
      </c>
      <c r="M2459" s="0" t="n">
        <f aca="false">12*Inputs!$B$8*(1-MIN(1,Inputs!$G$8*$D2459)*churn_nonbuyers)*(ic*Inputs!$C$8+fee_wd*Inputs!$E$8*(1-$B2459)+fee_fx*Inputs!$D$8-cost_acc-cost_wd*Inputs!$E$8*(1-$B2459)-cost_fx*Inputs!$D$8)</f>
        <v>0</v>
      </c>
      <c r="N2459" s="0" t="n">
        <f aca="false">K2459+L2459+I2459-fixed</f>
        <v>-51975.405672133</v>
      </c>
      <c r="O2459" s="0" t="n">
        <f aca="false">K2459+L2459+M2459-fixed</f>
        <v>-165731.832456133</v>
      </c>
      <c r="P2459" s="0" t="n">
        <f aca="false">12*Inputs!$B$6*(1-MIN(1,Inputs!$F$6*$D2459))*(ic*Inputs!$C$6+flat_fee-cost_acc-cost_wd*Inputs!$E$6*$E2459-cost_fx*Inputs!$D$6)+12*Inputs!$B$7*(1-MIN(1,Inputs!$F$7*$D2459))*(ic*Inputs!$C$7+flat_fee-cost_acc-cost_wd*Inputs!$E$7*$E2459-cost_fx*Inputs!$D$7)+12*Inputs!$B$8*(1-MIN(1,Inputs!$F$8*$D2459))*(ic*Inputs!$C$8+flat_fee-cost_acc-cost_wd*Inputs!$E$8*$E2459-cost_fx*Inputs!$D$8)-fixed</f>
        <v>-201242.00418184</v>
      </c>
    </row>
    <row r="2460" customFormat="false" ht="15" hidden="false" customHeight="false" outlineLevel="0" collapsed="false">
      <c r="A2460" s="0" t="n">
        <v>2395</v>
      </c>
      <c r="B2460" s="0" t="n">
        <v>0.229005</v>
      </c>
      <c r="C2460" s="0" t="n">
        <v>1.11726</v>
      </c>
      <c r="D2460" s="0" t="n">
        <v>1.463602</v>
      </c>
      <c r="E2460" s="0" t="n">
        <v>1.146676</v>
      </c>
      <c r="F2460" s="0" t="n">
        <v>0.210524</v>
      </c>
      <c r="G2460" s="0" t="n">
        <f aca="false">12*Inputs!$B$6*(MIN(1,$H$50*$C2460)*(ic*Inputs!$C$6+pS+fee_fx*Inputs!$D$6-cost_acc-cost_wd*Inputs!$E$6*$E2460-cost_fx*Inputs!$D$6-$F2460)+(1-MIN(1,$H$50*$C2460))*(1-MIN(1,Inputs!$G$6*$D2460)*churn_nonbuyers)*(ic*Inputs!$C$6+fee_wd*Inputs!$E$6*(1-$B2460)+fee_fx*Inputs!$D$6-cost_acc-cost_wd*Inputs!$E$6*(1-$B2460)-cost_fx*Inputs!$D$6))</f>
        <v>215235.679069143</v>
      </c>
      <c r="H2460" s="0" t="n">
        <f aca="false">12*Inputs!$B$7*(MIN(1,$H$51*$C2460)*(ic*Inputs!$C$7+pE+fee_fx*Inputs!$D$7-cost_acc-cost_wd*Inputs!$E$7*$E2460-cost_fx*Inputs!$D$7-$F2460)+(1-MIN(1,$H$51*$C2460))*(1-MIN(1,Inputs!$G$7*$D2460)*churn_nonbuyers)*(ic*Inputs!$C$7+fee_wd*Inputs!$E$7*(1-$B2460)+fee_fx*Inputs!$D$7-cost_acc-cost_wd*Inputs!$E$7*(1-$B2460)-cost_fx*Inputs!$D$7))</f>
        <v>407253.807319874</v>
      </c>
      <c r="I2460" s="0" t="n">
        <f aca="false">12*Inputs!$B$8*(MIN(1,$H$52*$C2460)*(ic*Inputs!$C$8+pT-cost_acc-cost_wd*Inputs!$E$8-cost_fx*Inputs!$D$8-cost_ins)+(1-MIN(1,$H$52*$C2460))*(1-MIN(1,Inputs!$G$8*$D2460)*churn_nonbuyers)*(ic*Inputs!$C$8+fee_wd*Inputs!$E$8*(1-$B2460)+fee_fx*Inputs!$D$8-cost_acc-cost_wd*Inputs!$E$8*(1-$B2460)-cost_fx*Inputs!$D$8))</f>
        <v>161046.32544</v>
      </c>
      <c r="J2460" s="0" t="n">
        <f aca="false">G2460+H2460+I2460-fixed</f>
        <v>83535.8118290165</v>
      </c>
      <c r="K2460" s="0" t="n">
        <f aca="false">12*Inputs!$B$6*(1-MIN(1,Inputs!$G$6*$D2460)*churn_nonbuyers)*(ic*Inputs!$C$6+fee_wd*Inputs!$E$6*(1-$B2460)+fee_fx*Inputs!$D$6-cost_acc-cost_wd*Inputs!$E$6*(1-$B2460)-cost_fx*Inputs!$D$6)</f>
        <v>156283.411507272</v>
      </c>
      <c r="L2460" s="0" t="n">
        <f aca="false">12*Inputs!$B$7*(1-MIN(1,Inputs!$G$7*$D2460)*churn_nonbuyers)*(ic*Inputs!$C$7+fee_wd*Inputs!$E$7*(1-$B2460)+fee_fx*Inputs!$D$7-cost_acc-cost_wd*Inputs!$E$7*(1-$B2460)-cost_fx*Inputs!$D$7)</f>
        <v>353967.494008363</v>
      </c>
      <c r="M2460" s="0" t="n">
        <f aca="false">12*Inputs!$B$8*(1-MIN(1,Inputs!$G$8*$D2460)*churn_nonbuyers)*(ic*Inputs!$C$8+fee_wd*Inputs!$E$8*(1-$B2460)+fee_fx*Inputs!$D$8-cost_acc-cost_wd*Inputs!$E$8*(1-$B2460)-cost_fx*Inputs!$D$8)</f>
        <v>0</v>
      </c>
      <c r="N2460" s="0" t="n">
        <f aca="false">K2460+L2460+I2460-fixed</f>
        <v>-28702.7690443648</v>
      </c>
      <c r="O2460" s="0" t="n">
        <f aca="false">K2460+L2460+M2460-fixed</f>
        <v>-189749.094484365</v>
      </c>
      <c r="P2460" s="0" t="n">
        <f aca="false">12*Inputs!$B$6*(1-MIN(1,Inputs!$F$6*$D2460))*(ic*Inputs!$C$6+flat_fee-cost_acc-cost_wd*Inputs!$E$6*$E2460-cost_fx*Inputs!$D$6)+12*Inputs!$B$7*(1-MIN(1,Inputs!$F$7*$D2460))*(ic*Inputs!$C$7+flat_fee-cost_acc-cost_wd*Inputs!$E$7*$E2460-cost_fx*Inputs!$D$7)+12*Inputs!$B$8*(1-MIN(1,Inputs!$F$8*$D2460))*(ic*Inputs!$C$8+flat_fee-cost_acc-cost_wd*Inputs!$E$8*$E2460-cost_fx*Inputs!$D$8)-fixed</f>
        <v>-238010.35178752</v>
      </c>
    </row>
    <row r="2461" customFormat="false" ht="15" hidden="false" customHeight="false" outlineLevel="0" collapsed="false">
      <c r="A2461" s="0" t="n">
        <v>2396</v>
      </c>
      <c r="B2461" s="0" t="n">
        <v>0.222472</v>
      </c>
      <c r="C2461" s="0" t="n">
        <v>1.105867</v>
      </c>
      <c r="D2461" s="0" t="n">
        <v>1.316172</v>
      </c>
      <c r="E2461" s="0" t="n">
        <v>1.485732</v>
      </c>
      <c r="F2461" s="0" t="n">
        <v>0.191748</v>
      </c>
      <c r="G2461" s="0" t="n">
        <f aca="false">12*Inputs!$B$6*(MIN(1,$H$50*$C2461)*(ic*Inputs!$C$6+pS+fee_fx*Inputs!$D$6-cost_acc-cost_wd*Inputs!$E$6*$E2461-cost_fx*Inputs!$D$6-$F2461)+(1-MIN(1,$H$50*$C2461))*(1-MIN(1,Inputs!$G$6*$D2461)*churn_nonbuyers)*(ic*Inputs!$C$6+fee_wd*Inputs!$E$6*(1-$B2461)+fee_fx*Inputs!$D$6-cost_acc-cost_wd*Inputs!$E$6*(1-$B2461)-cost_fx*Inputs!$D$6))</f>
        <v>208408.186911149</v>
      </c>
      <c r="H2461" s="0" t="n">
        <f aca="false">12*Inputs!$B$7*(MIN(1,$H$51*$C2461)*(ic*Inputs!$C$7+pE+fee_fx*Inputs!$D$7-cost_acc-cost_wd*Inputs!$E$7*$E2461-cost_fx*Inputs!$D$7-$F2461)+(1-MIN(1,$H$51*$C2461))*(1-MIN(1,Inputs!$G$7*$D2461)*churn_nonbuyers)*(ic*Inputs!$C$7+fee_wd*Inputs!$E$7*(1-$B2461)+fee_fx*Inputs!$D$7-cost_acc-cost_wd*Inputs!$E$7*(1-$B2461)-cost_fx*Inputs!$D$7))</f>
        <v>366129.122078512</v>
      </c>
      <c r="I2461" s="0" t="n">
        <f aca="false">12*Inputs!$B$8*(MIN(1,$H$52*$C2461)*(ic*Inputs!$C$8+pT-cost_acc-cost_wd*Inputs!$E$8-cost_fx*Inputs!$D$8-cost_ins)+(1-MIN(1,$H$52*$C2461))*(1-MIN(1,Inputs!$G$8*$D2461)*churn_nonbuyers)*(ic*Inputs!$C$8+fee_wd*Inputs!$E$8*(1-$B2461)+fee_fx*Inputs!$D$8-cost_acc-cost_wd*Inputs!$E$8*(1-$B2461)-cost_fx*Inputs!$D$8))</f>
        <v>165015.464730342</v>
      </c>
      <c r="J2461" s="0" t="n">
        <f aca="false">G2461+H2461+I2461-fixed</f>
        <v>39552.7737200025</v>
      </c>
      <c r="K2461" s="0" t="n">
        <f aca="false">12*Inputs!$B$6*(1-MIN(1,Inputs!$G$6*$D2461)*churn_nonbuyers)*(ic*Inputs!$C$6+fee_wd*Inputs!$E$6*(1-$B2461)+fee_fx*Inputs!$D$6-cost_acc-cost_wd*Inputs!$E$6*(1-$B2461)-cost_fx*Inputs!$D$6)</f>
        <v>158405.260443725</v>
      </c>
      <c r="L2461" s="0" t="n">
        <f aca="false">12*Inputs!$B$7*(1-MIN(1,Inputs!$G$7*$D2461)*churn_nonbuyers)*(ic*Inputs!$C$7+fee_wd*Inputs!$E$7*(1-$B2461)+fee_fx*Inputs!$D$7-cost_acc-cost_wd*Inputs!$E$7*(1-$B2461)-cost_fx*Inputs!$D$7)</f>
        <v>356508.560810235</v>
      </c>
      <c r="M2461" s="0" t="n">
        <f aca="false">12*Inputs!$B$8*(1-MIN(1,Inputs!$G$8*$D2461)*churn_nonbuyers)*(ic*Inputs!$C$8+fee_wd*Inputs!$E$8*(1-$B2461)+fee_fx*Inputs!$D$8-cost_acc-cost_wd*Inputs!$E$8*(1-$B2461)-cost_fx*Inputs!$D$8)</f>
        <v>24840.8290573825</v>
      </c>
      <c r="N2461" s="0" t="n">
        <f aca="false">K2461+L2461+I2461-fixed</f>
        <v>-20070.7140156981</v>
      </c>
      <c r="O2461" s="0" t="n">
        <f aca="false">K2461+L2461+M2461-fixed</f>
        <v>-160245.349688658</v>
      </c>
      <c r="P2461" s="0" t="n">
        <f aca="false">12*Inputs!$B$6*(1-MIN(1,Inputs!$F$6*$D2461))*(ic*Inputs!$C$6+flat_fee-cost_acc-cost_wd*Inputs!$E$6*$E2461-cost_fx*Inputs!$D$6)+12*Inputs!$B$7*(1-MIN(1,Inputs!$F$7*$D2461))*(ic*Inputs!$C$7+flat_fee-cost_acc-cost_wd*Inputs!$E$7*$E2461-cost_fx*Inputs!$D$7)+12*Inputs!$B$8*(1-MIN(1,Inputs!$F$8*$D2461))*(ic*Inputs!$C$8+flat_fee-cost_acc-cost_wd*Inputs!$E$8*$E2461-cost_fx*Inputs!$D$8)-fixed</f>
        <v>-280804.50171904</v>
      </c>
    </row>
    <row r="2462" customFormat="false" ht="15" hidden="false" customHeight="false" outlineLevel="0" collapsed="false">
      <c r="A2462" s="0" t="n">
        <v>2397</v>
      </c>
      <c r="B2462" s="0" t="n">
        <v>0.465709</v>
      </c>
      <c r="C2462" s="0" t="n">
        <v>1.019415</v>
      </c>
      <c r="D2462" s="0" t="n">
        <v>0.96138</v>
      </c>
      <c r="E2462" s="0" t="n">
        <v>1.244666</v>
      </c>
      <c r="F2462" s="0" t="n">
        <v>0.138625</v>
      </c>
      <c r="G2462" s="0" t="n">
        <f aca="false">12*Inputs!$B$6*(MIN(1,$H$50*$C2462)*(ic*Inputs!$C$6+pS+fee_fx*Inputs!$D$6-cost_acc-cost_wd*Inputs!$E$6*$E2462-cost_fx*Inputs!$D$6-$F2462)+(1-MIN(1,$H$50*$C2462))*(1-MIN(1,Inputs!$G$6*$D2462)*churn_nonbuyers)*(ic*Inputs!$C$6+fee_wd*Inputs!$E$6*(1-$B2462)+fee_fx*Inputs!$D$6-cost_acc-cost_wd*Inputs!$E$6*(1-$B2462)-cost_fx*Inputs!$D$6))</f>
        <v>183548.29472495</v>
      </c>
      <c r="H2462" s="0" t="n">
        <f aca="false">12*Inputs!$B$7*(MIN(1,$H$51*$C2462)*(ic*Inputs!$C$7+pE+fee_fx*Inputs!$D$7-cost_acc-cost_wd*Inputs!$E$7*$E2462-cost_fx*Inputs!$D$7-$F2462)+(1-MIN(1,$H$51*$C2462))*(1-MIN(1,Inputs!$G$7*$D2462)*churn_nonbuyers)*(ic*Inputs!$C$7+fee_wd*Inputs!$E$7*(1-$B2462)+fee_fx*Inputs!$D$7-cost_acc-cost_wd*Inputs!$E$7*(1-$B2462)-cost_fx*Inputs!$D$7))</f>
        <v>379000.573870976</v>
      </c>
      <c r="I2462" s="0" t="n">
        <f aca="false">12*Inputs!$B$8*(MIN(1,$H$52*$C2462)*(ic*Inputs!$C$8+pT-cost_acc-cost_wd*Inputs!$E$8-cost_fx*Inputs!$D$8-cost_ins)+(1-MIN(1,$H$52*$C2462))*(1-MIN(1,Inputs!$G$8*$D2462)*churn_nonbuyers)*(ic*Inputs!$C$8+fee_wd*Inputs!$E$8*(1-$B2462)+fee_fx*Inputs!$D$8-cost_acc-cost_wd*Inputs!$E$8*(1-$B2462)-cost_fx*Inputs!$D$8))</f>
        <v>175421.217286935</v>
      </c>
      <c r="J2462" s="0" t="n">
        <f aca="false">G2462+H2462+I2462-fixed</f>
        <v>37970.0858828609</v>
      </c>
      <c r="K2462" s="0" t="n">
        <f aca="false">12*Inputs!$B$6*(1-MIN(1,Inputs!$G$6*$D2462)*churn_nonbuyers)*(ic*Inputs!$C$6+fee_wd*Inputs!$E$6*(1-$B2462)+fee_fx*Inputs!$D$6-cost_acc-cost_wd*Inputs!$E$6*(1-$B2462)-cost_fx*Inputs!$D$6)</f>
        <v>128070.801492624</v>
      </c>
      <c r="L2462" s="0" t="n">
        <f aca="false">12*Inputs!$B$7*(1-MIN(1,Inputs!$G$7*$D2462)*churn_nonbuyers)*(ic*Inputs!$C$7+fee_wd*Inputs!$E$7*(1-$B2462)+fee_fx*Inputs!$D$7-cost_acc-cost_wd*Inputs!$E$7*(1-$B2462)-cost_fx*Inputs!$D$7)</f>
        <v>326443.216255575</v>
      </c>
      <c r="M2462" s="0" t="n">
        <f aca="false">12*Inputs!$B$8*(1-MIN(1,Inputs!$G$8*$D2462)*churn_nonbuyers)*(ic*Inputs!$C$8+fee_wd*Inputs!$E$8*(1-$B2462)+fee_fx*Inputs!$D$8-cost_acc-cost_wd*Inputs!$E$8*(1-$B2462)-cost_fx*Inputs!$D$8)</f>
        <v>99433.369098912</v>
      </c>
      <c r="N2462" s="0" t="n">
        <f aca="false">K2462+L2462+I2462-fixed</f>
        <v>-70064.7649648667</v>
      </c>
      <c r="O2462" s="0" t="n">
        <f aca="false">K2462+L2462+M2462-fixed</f>
        <v>-146052.613152889</v>
      </c>
      <c r="P2462" s="0" t="n">
        <f aca="false">12*Inputs!$B$6*(1-MIN(1,Inputs!$F$6*$D2462))*(ic*Inputs!$C$6+flat_fee-cost_acc-cost_wd*Inputs!$E$6*$E2462-cost_fx*Inputs!$D$6)+12*Inputs!$B$7*(1-MIN(1,Inputs!$F$7*$D2462))*(ic*Inputs!$C$7+flat_fee-cost_acc-cost_wd*Inputs!$E$7*$E2462-cost_fx*Inputs!$D$7)+12*Inputs!$B$8*(1-MIN(1,Inputs!$F$8*$D2462))*(ic*Inputs!$C$8+flat_fee-cost_acc-cost_wd*Inputs!$E$8*$E2462-cost_fx*Inputs!$D$8)-fixed</f>
        <v>-15712.5728608001</v>
      </c>
    </row>
    <row r="2463" customFormat="false" ht="15" hidden="false" customHeight="false" outlineLevel="0" collapsed="false">
      <c r="A2463" s="0" t="n">
        <v>2398</v>
      </c>
      <c r="B2463" s="0" t="n">
        <v>0.380669</v>
      </c>
      <c r="C2463" s="0" t="n">
        <v>0.852373</v>
      </c>
      <c r="D2463" s="0" t="n">
        <v>0.917224</v>
      </c>
      <c r="E2463" s="0" t="n">
        <v>1.14514</v>
      </c>
      <c r="F2463" s="0" t="n">
        <v>0.261212</v>
      </c>
      <c r="G2463" s="0" t="n">
        <f aca="false">12*Inputs!$B$6*(MIN(1,$H$50*$C2463)*(ic*Inputs!$C$6+pS+fee_fx*Inputs!$D$6-cost_acc-cost_wd*Inputs!$E$6*$E2463-cost_fx*Inputs!$D$6-$F2463)+(1-MIN(1,$H$50*$C2463))*(1-MIN(1,Inputs!$G$6*$D2463)*churn_nonbuyers)*(ic*Inputs!$C$6+fee_wd*Inputs!$E$6*(1-$B2463)+fee_fx*Inputs!$D$6-cost_acc-cost_wd*Inputs!$E$6*(1-$B2463)-cost_fx*Inputs!$D$6))</f>
        <v>185169.021685084</v>
      </c>
      <c r="H2463" s="0" t="n">
        <f aca="false">12*Inputs!$B$7*(MIN(1,$H$51*$C2463)*(ic*Inputs!$C$7+pE+fee_fx*Inputs!$D$7-cost_acc-cost_wd*Inputs!$E$7*$E2463-cost_fx*Inputs!$D$7-$F2463)+(1-MIN(1,$H$51*$C2463))*(1-MIN(1,Inputs!$G$7*$D2463)*churn_nonbuyers)*(ic*Inputs!$C$7+fee_wd*Inputs!$E$7*(1-$B2463)+fee_fx*Inputs!$D$7-cost_acc-cost_wd*Inputs!$E$7*(1-$B2463)-cost_fx*Inputs!$D$7))</f>
        <v>382284.630367248</v>
      </c>
      <c r="I2463" s="0" t="n">
        <f aca="false">12*Inputs!$B$8*(MIN(1,$H$52*$C2463)*(ic*Inputs!$C$8+pT-cost_acc-cost_wd*Inputs!$E$8-cost_fx*Inputs!$D$8-cost_ins)+(1-MIN(1,$H$52*$C2463))*(1-MIN(1,Inputs!$G$8*$D2463)*churn_nonbuyers)*(ic*Inputs!$C$8+fee_wd*Inputs!$E$8*(1-$B2463)+fee_fx*Inputs!$D$8-cost_acc-cost_wd*Inputs!$E$8*(1-$B2463)-cost_fx*Inputs!$D$8))</f>
        <v>167349.621509156</v>
      </c>
      <c r="J2463" s="0" t="n">
        <f aca="false">G2463+H2463+I2463-fixed</f>
        <v>34803.2735614877</v>
      </c>
      <c r="K2463" s="0" t="n">
        <f aca="false">12*Inputs!$B$6*(1-MIN(1,Inputs!$G$6*$D2463)*churn_nonbuyers)*(ic*Inputs!$C$6+fee_wd*Inputs!$E$6*(1-$B2463)+fee_fx*Inputs!$D$6-cost_acc-cost_wd*Inputs!$E$6*(1-$B2463)-cost_fx*Inputs!$D$6)</f>
        <v>140051.989028563</v>
      </c>
      <c r="L2463" s="0" t="n">
        <f aca="false">12*Inputs!$B$7*(1-MIN(1,Inputs!$G$7*$D2463)*churn_nonbuyers)*(ic*Inputs!$C$7+fee_wd*Inputs!$E$7*(1-$B2463)+fee_fx*Inputs!$D$7-cost_acc-cost_wd*Inputs!$E$7*(1-$B2463)-cost_fx*Inputs!$D$7)</f>
        <v>338797.288265138</v>
      </c>
      <c r="M2463" s="0" t="n">
        <f aca="false">12*Inputs!$B$8*(1-MIN(1,Inputs!$G$8*$D2463)*churn_nonbuyers)*(ic*Inputs!$C$8+fee_wd*Inputs!$E$8*(1-$B2463)+fee_fx*Inputs!$D$8-cost_acc-cost_wd*Inputs!$E$8*(1-$B2463)-cost_fx*Inputs!$D$8)</f>
        <v>110292.282239962</v>
      </c>
      <c r="N2463" s="0" t="n">
        <f aca="false">K2463+L2463+I2463-fixed</f>
        <v>-53801.1011971431</v>
      </c>
      <c r="O2463" s="0" t="n">
        <f aca="false">K2463+L2463+M2463-fixed</f>
        <v>-110858.440466337</v>
      </c>
      <c r="P2463" s="0" t="n">
        <f aca="false">12*Inputs!$B$6*(1-MIN(1,Inputs!$F$6*$D2463))*(ic*Inputs!$C$6+flat_fee-cost_acc-cost_wd*Inputs!$E$6*$E2463-cost_fx*Inputs!$D$6)+12*Inputs!$B$7*(1-MIN(1,Inputs!$F$7*$D2463))*(ic*Inputs!$C$7+flat_fee-cost_acc-cost_wd*Inputs!$E$7*$E2463-cost_fx*Inputs!$D$7)+12*Inputs!$B$8*(1-MIN(1,Inputs!$F$8*$D2463))*(ic*Inputs!$C$8+flat_fee-cost_acc-cost_wd*Inputs!$E$8*$E2463-cost_fx*Inputs!$D$8)-fixed</f>
        <v>51567.8380543999</v>
      </c>
    </row>
    <row r="2464" customFormat="false" ht="15" hidden="false" customHeight="false" outlineLevel="0" collapsed="false">
      <c r="A2464" s="0" t="n">
        <v>2399</v>
      </c>
      <c r="B2464" s="0" t="n">
        <v>0.122628</v>
      </c>
      <c r="C2464" s="0" t="n">
        <v>0.886975</v>
      </c>
      <c r="D2464" s="0" t="n">
        <v>1.302322</v>
      </c>
      <c r="E2464" s="0" t="n">
        <v>1.089055</v>
      </c>
      <c r="F2464" s="0" t="n">
        <v>0.160737</v>
      </c>
      <c r="G2464" s="0" t="n">
        <f aca="false">12*Inputs!$B$6*(MIN(1,$H$50*$C2464)*(ic*Inputs!$C$6+pS+fee_fx*Inputs!$D$6-cost_acc-cost_wd*Inputs!$E$6*$E2464-cost_fx*Inputs!$D$6-$F2464)+(1-MIN(1,$H$50*$C2464))*(1-MIN(1,Inputs!$G$6*$D2464)*churn_nonbuyers)*(ic*Inputs!$C$6+fee_wd*Inputs!$E$6*(1-$B2464)+fee_fx*Inputs!$D$6-cost_acc-cost_wd*Inputs!$E$6*(1-$B2464)-cost_fx*Inputs!$D$6))</f>
        <v>219847.596637486</v>
      </c>
      <c r="H2464" s="0" t="n">
        <f aca="false">12*Inputs!$B$7*(MIN(1,$H$51*$C2464)*(ic*Inputs!$C$7+pE+fee_fx*Inputs!$D$7-cost_acc-cost_wd*Inputs!$E$7*$E2464-cost_fx*Inputs!$D$7-$F2464)+(1-MIN(1,$H$51*$C2464))*(1-MIN(1,Inputs!$G$7*$D2464)*churn_nonbuyers)*(ic*Inputs!$C$7+fee_wd*Inputs!$E$7*(1-$B2464)+fee_fx*Inputs!$D$7-cost_acc-cost_wd*Inputs!$E$7*(1-$B2464)-cost_fx*Inputs!$D$7))</f>
        <v>415355.069561615</v>
      </c>
      <c r="I2464" s="0" t="n">
        <f aca="false">12*Inputs!$B$8*(MIN(1,$H$52*$C2464)*(ic*Inputs!$C$8+pT-cost_acc-cost_wd*Inputs!$E$8-cost_fx*Inputs!$D$8-cost_ins)+(1-MIN(1,$H$52*$C2464))*(1-MIN(1,Inputs!$G$8*$D2464)*churn_nonbuyers)*(ic*Inputs!$C$8+fee_wd*Inputs!$E$8*(1-$B2464)+fee_fx*Inputs!$D$8-cost_acc-cost_wd*Inputs!$E$8*(1-$B2464)-cost_fx*Inputs!$D$8))</f>
        <v>138590.735188044</v>
      </c>
      <c r="J2464" s="0" t="n">
        <f aca="false">G2464+H2464+I2464-fixed</f>
        <v>73793.4013871453</v>
      </c>
      <c r="K2464" s="0" t="n">
        <f aca="false">12*Inputs!$B$6*(1-MIN(1,Inputs!$G$6*$D2464)*churn_nonbuyers)*(ic*Inputs!$C$6+fee_wd*Inputs!$E$6*(1-$B2464)+fee_fx*Inputs!$D$6-cost_acc-cost_wd*Inputs!$E$6*(1-$B2464)-cost_fx*Inputs!$D$6)</f>
        <v>171964.010463955</v>
      </c>
      <c r="L2464" s="0" t="n">
        <f aca="false">12*Inputs!$B$7*(1-MIN(1,Inputs!$G$7*$D2464)*churn_nonbuyers)*(ic*Inputs!$C$7+fee_wd*Inputs!$E$7*(1-$B2464)+fee_fx*Inputs!$D$7-cost_acc-cost_wd*Inputs!$E$7*(1-$B2464)-cost_fx*Inputs!$D$7)</f>
        <v>370478.590022373</v>
      </c>
      <c r="M2464" s="0" t="n">
        <f aca="false">12*Inputs!$B$8*(1-MIN(1,Inputs!$G$8*$D2464)*churn_nonbuyers)*(ic*Inputs!$C$8+fee_wd*Inputs!$E$8*(1-$B2464)+fee_fx*Inputs!$D$8-cost_acc-cost_wd*Inputs!$E$8*(1-$B2464)-cost_fx*Inputs!$D$8)</f>
        <v>28325.2838184576</v>
      </c>
      <c r="N2464" s="0" t="n">
        <f aca="false">K2464+L2464+I2464-fixed</f>
        <v>-18966.6643256277</v>
      </c>
      <c r="O2464" s="0" t="n">
        <f aca="false">K2464+L2464+M2464-fixed</f>
        <v>-129232.115695214</v>
      </c>
      <c r="P2464" s="0" t="n">
        <f aca="false">12*Inputs!$B$6*(1-MIN(1,Inputs!$F$6*$D2464))*(ic*Inputs!$C$6+flat_fee-cost_acc-cost_wd*Inputs!$E$6*$E2464-cost_fx*Inputs!$D$6)+12*Inputs!$B$7*(1-MIN(1,Inputs!$F$7*$D2464))*(ic*Inputs!$C$7+flat_fee-cost_acc-cost_wd*Inputs!$E$7*$E2464-cost_fx*Inputs!$D$7)+12*Inputs!$B$8*(1-MIN(1,Inputs!$F$8*$D2464))*(ic*Inputs!$C$8+flat_fee-cost_acc-cost_wd*Inputs!$E$8*$E2464-cost_fx*Inputs!$D$8)-fixed</f>
        <v>-132026.0122456</v>
      </c>
    </row>
    <row r="2465" customFormat="false" ht="15" hidden="false" customHeight="false" outlineLevel="0" collapsed="false">
      <c r="A2465" s="0" t="n">
        <v>2400</v>
      </c>
      <c r="B2465" s="0" t="n">
        <v>0.157589</v>
      </c>
      <c r="C2465" s="0" t="n">
        <v>0.805643</v>
      </c>
      <c r="D2465" s="0" t="n">
        <v>0.666939</v>
      </c>
      <c r="E2465" s="0" t="n">
        <v>1.202813</v>
      </c>
      <c r="F2465" s="0" t="n">
        <v>0.343484</v>
      </c>
      <c r="G2465" s="0" t="n">
        <f aca="false">12*Inputs!$B$6*(MIN(1,$H$50*$C2465)*(ic*Inputs!$C$6+pS+fee_fx*Inputs!$D$6-cost_acc-cost_wd*Inputs!$E$6*$E2465-cost_fx*Inputs!$D$6-$F2465)+(1-MIN(1,$H$50*$C2465))*(1-MIN(1,Inputs!$G$6*$D2465)*churn_nonbuyers)*(ic*Inputs!$C$6+fee_wd*Inputs!$E$6*(1-$B2465)+fee_fx*Inputs!$D$6-cost_acc-cost_wd*Inputs!$E$6*(1-$B2465)-cost_fx*Inputs!$D$6))</f>
        <v>210867.321312588</v>
      </c>
      <c r="H2465" s="0" t="n">
        <f aca="false">12*Inputs!$B$7*(MIN(1,$H$51*$C2465)*(ic*Inputs!$C$7+pE+fee_fx*Inputs!$D$7-cost_acc-cost_wd*Inputs!$E$7*$E2465-cost_fx*Inputs!$D$7-$F2465)+(1-MIN(1,$H$51*$C2465))*(1-MIN(1,Inputs!$G$7*$D2465)*churn_nonbuyers)*(ic*Inputs!$C$7+fee_wd*Inputs!$E$7*(1-$B2465)+fee_fx*Inputs!$D$7-cost_acc-cost_wd*Inputs!$E$7*(1-$B2465)-cost_fx*Inputs!$D$7))</f>
        <v>393838.789644287</v>
      </c>
      <c r="I2465" s="0" t="n">
        <f aca="false">12*Inputs!$B$8*(MIN(1,$H$52*$C2465)*(ic*Inputs!$C$8+pT-cost_acc-cost_wd*Inputs!$E$8-cost_fx*Inputs!$D$8-cost_ins)+(1-MIN(1,$H$52*$C2465))*(1-MIN(1,Inputs!$G$8*$D2465)*churn_nonbuyers)*(ic*Inputs!$C$8+fee_wd*Inputs!$E$8*(1-$B2465)+fee_fx*Inputs!$D$8-cost_acc-cost_wd*Inputs!$E$8*(1-$B2465)-cost_fx*Inputs!$D$8))</f>
        <v>190250.52106527</v>
      </c>
      <c r="J2465" s="0" t="n">
        <f aca="false">G2465+H2465+I2465-fixed</f>
        <v>94956.632022145</v>
      </c>
      <c r="K2465" s="0" t="n">
        <f aca="false">12*Inputs!$B$6*(1-MIN(1,Inputs!$G$6*$D2465)*churn_nonbuyers)*(ic*Inputs!$C$6+fee_wd*Inputs!$E$6*(1-$B2465)+fee_fx*Inputs!$D$6-cost_acc-cost_wd*Inputs!$E$6*(1-$B2465)-cost_fx*Inputs!$D$6)</f>
        <v>172941.175080511</v>
      </c>
      <c r="L2465" s="0" t="n">
        <f aca="false">12*Inputs!$B$7*(1-MIN(1,Inputs!$G$7*$D2465)*churn_nonbuyers)*(ic*Inputs!$C$7+fee_wd*Inputs!$E$7*(1-$B2465)+fee_fx*Inputs!$D$7-cost_acc-cost_wd*Inputs!$E$7*(1-$B2465)-cost_fx*Inputs!$D$7)</f>
        <v>372893.931576307</v>
      </c>
      <c r="M2465" s="0" t="n">
        <f aca="false">12*Inputs!$B$8*(1-MIN(1,Inputs!$G$8*$D2465)*churn_nonbuyers)*(ic*Inputs!$C$8+fee_wd*Inputs!$E$8*(1-$B2465)+fee_fx*Inputs!$D$8-cost_acc-cost_wd*Inputs!$E$8*(1-$B2465)-cost_fx*Inputs!$D$8)</f>
        <v>169984.940882386</v>
      </c>
      <c r="N2465" s="0" t="n">
        <f aca="false">K2465+L2465+I2465-fixed</f>
        <v>36085.6277220881</v>
      </c>
      <c r="O2465" s="0" t="n">
        <f aca="false">K2465+L2465+M2465-fixed</f>
        <v>15820.0475392035</v>
      </c>
      <c r="P2465" s="0" t="n">
        <f aca="false">12*Inputs!$B$6*(1-MIN(1,Inputs!$F$6*$D2465))*(ic*Inputs!$C$6+flat_fee-cost_acc-cost_wd*Inputs!$E$6*$E2465-cost_fx*Inputs!$D$6)+12*Inputs!$B$7*(1-MIN(1,Inputs!$F$7*$D2465))*(ic*Inputs!$C$7+flat_fee-cost_acc-cost_wd*Inputs!$E$7*$E2465-cost_fx*Inputs!$D$7)+12*Inputs!$B$8*(1-MIN(1,Inputs!$F$8*$D2465))*(ic*Inputs!$C$8+flat_fee-cost_acc-cost_wd*Inputs!$E$8*$E2465-cost_fx*Inputs!$D$8)-fixed</f>
        <v>154467.42346568</v>
      </c>
    </row>
    <row r="2466" customFormat="false" ht="15" hidden="false" customHeight="false" outlineLevel="0" collapsed="false">
      <c r="A2466" s="0" t="n">
        <v>2401</v>
      </c>
      <c r="B2466" s="0" t="n">
        <v>0.207644</v>
      </c>
      <c r="C2466" s="0" t="n">
        <v>0.736699</v>
      </c>
      <c r="D2466" s="0" t="n">
        <v>1.219406</v>
      </c>
      <c r="E2466" s="0" t="n">
        <v>1.163987</v>
      </c>
      <c r="F2466" s="0" t="n">
        <v>0.100393</v>
      </c>
      <c r="G2466" s="0" t="n">
        <f aca="false">12*Inputs!$B$6*(MIN(1,$H$50*$C2466)*(ic*Inputs!$C$6+pS+fee_fx*Inputs!$D$6-cost_acc-cost_wd*Inputs!$E$6*$E2466-cost_fx*Inputs!$D$6-$F2466)+(1-MIN(1,$H$50*$C2466))*(1-MIN(1,Inputs!$G$6*$D2466)*churn_nonbuyers)*(ic*Inputs!$C$6+fee_wd*Inputs!$E$6*(1-$B2466)+fee_fx*Inputs!$D$6-cost_acc-cost_wd*Inputs!$E$6*(1-$B2466)-cost_fx*Inputs!$D$6))</f>
        <v>201386.570840324</v>
      </c>
      <c r="H2466" s="0" t="n">
        <f aca="false">12*Inputs!$B$7*(MIN(1,$H$51*$C2466)*(ic*Inputs!$C$7+pE+fee_fx*Inputs!$D$7-cost_acc-cost_wd*Inputs!$E$7*$E2466-cost_fx*Inputs!$D$7-$F2466)+(1-MIN(1,$H$51*$C2466))*(1-MIN(1,Inputs!$G$7*$D2466)*churn_nonbuyers)*(ic*Inputs!$C$7+fee_wd*Inputs!$E$7*(1-$B2466)+fee_fx*Inputs!$D$7-cost_acc-cost_wd*Inputs!$E$7*(1-$B2466)-cost_fx*Inputs!$D$7))</f>
        <v>396310.731837758</v>
      </c>
      <c r="I2466" s="0" t="n">
        <f aca="false">12*Inputs!$B$8*(MIN(1,$H$52*$C2466)*(ic*Inputs!$C$8+pT-cost_acc-cost_wd*Inputs!$E$8-cost_fx*Inputs!$D$8-cost_ins)+(1-MIN(1,$H$52*$C2466))*(1-MIN(1,Inputs!$G$8*$D2466)*churn_nonbuyers)*(ic*Inputs!$C$8+fee_wd*Inputs!$E$8*(1-$B2466)+fee_fx*Inputs!$D$8-cost_acc-cost_wd*Inputs!$E$8*(1-$B2466)-cost_fx*Inputs!$D$8))</f>
        <v>128629.244640097</v>
      </c>
      <c r="J2466" s="0" t="n">
        <f aca="false">G2466+H2466+I2466-fixed</f>
        <v>26326.5473181785</v>
      </c>
      <c r="K2466" s="0" t="n">
        <f aca="false">12*Inputs!$B$6*(1-MIN(1,Inputs!$G$6*$D2466)*churn_nonbuyers)*(ic*Inputs!$C$6+fee_wd*Inputs!$E$6*(1-$B2466)+fee_fx*Inputs!$D$6-cost_acc-cost_wd*Inputs!$E$6*(1-$B2466)-cost_fx*Inputs!$D$6)</f>
        <v>161230.708364141</v>
      </c>
      <c r="L2466" s="0" t="n">
        <f aca="false">12*Inputs!$B$7*(1-MIN(1,Inputs!$G$7*$D2466)*churn_nonbuyers)*(ic*Inputs!$C$7+fee_wd*Inputs!$E$7*(1-$B2466)+fee_fx*Inputs!$D$7-cost_acc-cost_wd*Inputs!$E$7*(1-$B2466)-cost_fx*Inputs!$D$7)</f>
        <v>359643.163130485</v>
      </c>
      <c r="M2466" s="0" t="n">
        <f aca="false">12*Inputs!$B$8*(1-MIN(1,Inputs!$G$8*$D2466)*churn_nonbuyers)*(ic*Inputs!$C$8+fee_wd*Inputs!$E$8*(1-$B2466)+fee_fx*Inputs!$D$8-cost_acc-cost_wd*Inputs!$E$8*(1-$B2466)-cost_fx*Inputs!$D$8)</f>
        <v>46330.8037259904</v>
      </c>
      <c r="N2466" s="0" t="n">
        <f aca="false">K2466+L2466+I2466-fixed</f>
        <v>-50496.8838652776</v>
      </c>
      <c r="O2466" s="0" t="n">
        <f aca="false">K2466+L2466+M2466-fixed</f>
        <v>-132795.324779384</v>
      </c>
      <c r="P2466" s="0" t="n">
        <f aca="false">12*Inputs!$B$6*(1-MIN(1,Inputs!$F$6*$D2466))*(ic*Inputs!$C$6+flat_fee-cost_acc-cost_wd*Inputs!$E$6*$E2466-cost_fx*Inputs!$D$6)+12*Inputs!$B$7*(1-MIN(1,Inputs!$F$7*$D2466))*(ic*Inputs!$C$7+flat_fee-cost_acc-cost_wd*Inputs!$E$7*$E2466-cost_fx*Inputs!$D$7)+12*Inputs!$B$8*(1-MIN(1,Inputs!$F$8*$D2466))*(ic*Inputs!$C$8+flat_fee-cost_acc-cost_wd*Inputs!$E$8*$E2466-cost_fx*Inputs!$D$8)-fixed</f>
        <v>-115464.43515472</v>
      </c>
    </row>
    <row r="2467" customFormat="false" ht="15" hidden="false" customHeight="false" outlineLevel="0" collapsed="false">
      <c r="A2467" s="0" t="n">
        <v>2402</v>
      </c>
      <c r="B2467" s="0" t="n">
        <v>0.517903</v>
      </c>
      <c r="C2467" s="0" t="n">
        <v>0.965837</v>
      </c>
      <c r="D2467" s="0" t="n">
        <v>1.064464</v>
      </c>
      <c r="E2467" s="0" t="n">
        <v>1.123648</v>
      </c>
      <c r="F2467" s="0" t="n">
        <v>0.24006</v>
      </c>
      <c r="G2467" s="0" t="n">
        <f aca="false">12*Inputs!$B$6*(MIN(1,$H$50*$C2467)*(ic*Inputs!$C$6+pS+fee_fx*Inputs!$D$6-cost_acc-cost_wd*Inputs!$E$6*$E2467-cost_fx*Inputs!$D$6-$F2467)+(1-MIN(1,$H$50*$C2467))*(1-MIN(1,Inputs!$G$6*$D2467)*churn_nonbuyers)*(ic*Inputs!$C$6+fee_wd*Inputs!$E$6*(1-$B2467)+fee_fx*Inputs!$D$6-cost_acc-cost_wd*Inputs!$E$6*(1-$B2467)-cost_fx*Inputs!$D$6))</f>
        <v>173862.364943919</v>
      </c>
      <c r="H2467" s="0" t="n">
        <f aca="false">12*Inputs!$B$7*(MIN(1,$H$51*$C2467)*(ic*Inputs!$C$7+pE+fee_fx*Inputs!$D$7-cost_acc-cost_wd*Inputs!$E$7*$E2467-cost_fx*Inputs!$D$7-$F2467)+(1-MIN(1,$H$51*$C2467))*(1-MIN(1,Inputs!$G$7*$D2467)*churn_nonbuyers)*(ic*Inputs!$C$7+fee_wd*Inputs!$E$7*(1-$B2467)+fee_fx*Inputs!$D$7-cost_acc-cost_wd*Inputs!$E$7*(1-$B2467)-cost_fx*Inputs!$D$7))</f>
        <v>378957.336488825</v>
      </c>
      <c r="I2467" s="0" t="n">
        <f aca="false">12*Inputs!$B$8*(MIN(1,$H$52*$C2467)*(ic*Inputs!$C$8+pT-cost_acc-cost_wd*Inputs!$E$8-cost_fx*Inputs!$D$8-cost_ins)+(1-MIN(1,$H$52*$C2467))*(1-MIN(1,Inputs!$G$8*$D2467)*churn_nonbuyers)*(ic*Inputs!$C$8+fee_wd*Inputs!$E$8*(1-$B2467)+fee_fx*Inputs!$D$8-cost_acc-cost_wd*Inputs!$E$8*(1-$B2467)-cost_fx*Inputs!$D$8))</f>
        <v>164114.102805299</v>
      </c>
      <c r="J2467" s="0" t="n">
        <f aca="false">G2467+H2467+I2467-fixed</f>
        <v>16933.8042380435</v>
      </c>
      <c r="K2467" s="0" t="n">
        <f aca="false">12*Inputs!$B$6*(1-MIN(1,Inputs!$G$6*$D2467)*churn_nonbuyers)*(ic*Inputs!$C$6+fee_wd*Inputs!$E$6*(1-$B2467)+fee_fx*Inputs!$D$6-cost_acc-cost_wd*Inputs!$E$6*(1-$B2467)-cost_fx*Inputs!$D$6)</f>
        <v>120261.452392742</v>
      </c>
      <c r="L2467" s="0" t="n">
        <f aca="false">12*Inputs!$B$7*(1-MIN(1,Inputs!$G$7*$D2467)*churn_nonbuyers)*(ic*Inputs!$C$7+fee_wd*Inputs!$E$7*(1-$B2467)+fee_fx*Inputs!$D$7-cost_acc-cost_wd*Inputs!$E$7*(1-$B2467)-cost_fx*Inputs!$D$7)</f>
        <v>318127.780363646</v>
      </c>
      <c r="M2467" s="0" t="n">
        <f aca="false">12*Inputs!$B$8*(1-MIN(1,Inputs!$G$8*$D2467)*churn_nonbuyers)*(ic*Inputs!$C$8+fee_wd*Inputs!$E$8*(1-$B2467)+fee_fx*Inputs!$D$8-cost_acc-cost_wd*Inputs!$E$8*(1-$B2467)-cost_fx*Inputs!$D$8)</f>
        <v>76855.2350061312</v>
      </c>
      <c r="N2467" s="0" t="n">
        <f aca="false">K2467+L2467+I2467-fixed</f>
        <v>-97496.6644383126</v>
      </c>
      <c r="O2467" s="0" t="n">
        <f aca="false">K2467+L2467+M2467-fixed</f>
        <v>-184755.532237481</v>
      </c>
      <c r="P2467" s="0" t="n">
        <f aca="false">12*Inputs!$B$6*(1-MIN(1,Inputs!$F$6*$D2467))*(ic*Inputs!$C$6+flat_fee-cost_acc-cost_wd*Inputs!$E$6*$E2467-cost_fx*Inputs!$D$6)+12*Inputs!$B$7*(1-MIN(1,Inputs!$F$7*$D2467))*(ic*Inputs!$C$7+flat_fee-cost_acc-cost_wd*Inputs!$E$7*$E2467-cost_fx*Inputs!$D$7)+12*Inputs!$B$8*(1-MIN(1,Inputs!$F$8*$D2467))*(ic*Inputs!$C$8+flat_fee-cost_acc-cost_wd*Inputs!$E$8*$E2467-cost_fx*Inputs!$D$8)-fixed</f>
        <v>-17383.98787072</v>
      </c>
    </row>
    <row r="2468" customFormat="false" ht="15" hidden="false" customHeight="false" outlineLevel="0" collapsed="false">
      <c r="A2468" s="0" t="n">
        <v>2403</v>
      </c>
      <c r="B2468" s="0" t="n">
        <v>0.225556</v>
      </c>
      <c r="C2468" s="0" t="n">
        <v>0.844733</v>
      </c>
      <c r="D2468" s="0" t="n">
        <v>1.35757</v>
      </c>
      <c r="E2468" s="0" t="n">
        <v>1.066997</v>
      </c>
      <c r="F2468" s="0" t="n">
        <v>0.233156</v>
      </c>
      <c r="G2468" s="0" t="n">
        <f aca="false">12*Inputs!$B$6*(MIN(1,$H$50*$C2468)*(ic*Inputs!$C$6+pS+fee_fx*Inputs!$D$6-cost_acc-cost_wd*Inputs!$E$6*$E2468-cost_fx*Inputs!$D$6-$F2468)+(1-MIN(1,$H$50*$C2468))*(1-MIN(1,Inputs!$G$6*$D2468)*churn_nonbuyers)*(ic*Inputs!$C$6+fee_wd*Inputs!$E$6*(1-$B2468)+fee_fx*Inputs!$D$6-cost_acc-cost_wd*Inputs!$E$6*(1-$B2468)-cost_fx*Inputs!$D$6))</f>
        <v>203231.285279769</v>
      </c>
      <c r="H2468" s="0" t="n">
        <f aca="false">12*Inputs!$B$7*(MIN(1,$H$51*$C2468)*(ic*Inputs!$C$7+pE+fee_fx*Inputs!$D$7-cost_acc-cost_wd*Inputs!$E$7*$E2468-cost_fx*Inputs!$D$7-$F2468)+(1-MIN(1,$H$51*$C2468))*(1-MIN(1,Inputs!$G$7*$D2468)*churn_nonbuyers)*(ic*Inputs!$C$7+fee_wd*Inputs!$E$7*(1-$B2468)+fee_fx*Inputs!$D$7-cost_acc-cost_wd*Inputs!$E$7*(1-$B2468)-cost_fx*Inputs!$D$7))</f>
        <v>402003.78620947</v>
      </c>
      <c r="I2468" s="0" t="n">
        <f aca="false">12*Inputs!$B$8*(MIN(1,$H$52*$C2468)*(ic*Inputs!$C$8+pT-cost_acc-cost_wd*Inputs!$E$8-cost_fx*Inputs!$D$8-cost_ins)+(1-MIN(1,$H$52*$C2468))*(1-MIN(1,Inputs!$G$8*$D2468)*churn_nonbuyers)*(ic*Inputs!$C$8+fee_wd*Inputs!$E$8*(1-$B2468)+fee_fx*Inputs!$D$8-cost_acc-cost_wd*Inputs!$E$8*(1-$B2468)-cost_fx*Inputs!$D$8))</f>
        <v>128173.165249298</v>
      </c>
      <c r="J2468" s="0" t="n">
        <f aca="false">G2468+H2468+I2468-fixed</f>
        <v>33408.2367385371</v>
      </c>
      <c r="K2468" s="0" t="n">
        <f aca="false">12*Inputs!$B$6*(1-MIN(1,Inputs!$G$6*$D2468)*churn_nonbuyers)*(ic*Inputs!$C$6+fee_wd*Inputs!$E$6*(1-$B2468)+fee_fx*Inputs!$D$6-cost_acc-cost_wd*Inputs!$E$6*(1-$B2468)-cost_fx*Inputs!$D$6)</f>
        <v>157640.328424224</v>
      </c>
      <c r="L2468" s="0" t="n">
        <f aca="false">12*Inputs!$B$7*(1-MIN(1,Inputs!$G$7*$D2468)*churn_nonbuyers)*(ic*Inputs!$C$7+fee_wd*Inputs!$E$7*(1-$B2468)+fee_fx*Inputs!$D$7-cost_acc-cost_wd*Inputs!$E$7*(1-$B2468)-cost_fx*Inputs!$D$7)</f>
        <v>355621.588094535</v>
      </c>
      <c r="M2468" s="0" t="n">
        <f aca="false">12*Inputs!$B$8*(1-MIN(1,Inputs!$G$8*$D2468)*churn_nonbuyers)*(ic*Inputs!$C$8+fee_wd*Inputs!$E$8*(1-$B2468)+fee_fx*Inputs!$D$8-cost_acc-cost_wd*Inputs!$E$8*(1-$B2468)-cost_fx*Inputs!$D$8)</f>
        <v>15684.309179712</v>
      </c>
      <c r="N2468" s="0" t="n">
        <f aca="false">K2468+L2468+I2468-fixed</f>
        <v>-58564.9182319434</v>
      </c>
      <c r="O2468" s="0" t="n">
        <f aca="false">K2468+L2468+M2468-fixed</f>
        <v>-171053.774301529</v>
      </c>
      <c r="P2468" s="0" t="n">
        <f aca="false">12*Inputs!$B$6*(1-MIN(1,Inputs!$F$6*$D2468))*(ic*Inputs!$C$6+flat_fee-cost_acc-cost_wd*Inputs!$E$6*$E2468-cost_fx*Inputs!$D$6)+12*Inputs!$B$7*(1-MIN(1,Inputs!$F$7*$D2468))*(ic*Inputs!$C$7+flat_fee-cost_acc-cost_wd*Inputs!$E$7*$E2468-cost_fx*Inputs!$D$7)+12*Inputs!$B$8*(1-MIN(1,Inputs!$F$8*$D2468))*(ic*Inputs!$C$8+flat_fee-cost_acc-cost_wd*Inputs!$E$8*$E2468-cost_fx*Inputs!$D$8)-fixed</f>
        <v>-154364.9708104</v>
      </c>
    </row>
    <row r="2469" customFormat="false" ht="15" hidden="false" customHeight="false" outlineLevel="0" collapsed="false">
      <c r="A2469" s="0" t="n">
        <v>2404</v>
      </c>
      <c r="B2469" s="0" t="n">
        <v>0.172019</v>
      </c>
      <c r="C2469" s="0" t="n">
        <v>1.002031</v>
      </c>
      <c r="D2469" s="0" t="n">
        <v>1.814042</v>
      </c>
      <c r="E2469" s="0" t="n">
        <v>1.481674</v>
      </c>
      <c r="F2469" s="0" t="n">
        <v>0.199</v>
      </c>
      <c r="G2469" s="0" t="n">
        <f aca="false">12*Inputs!$B$6*(MIN(1,$H$50*$C2469)*(ic*Inputs!$C$6+pS+fee_fx*Inputs!$D$6-cost_acc-cost_wd*Inputs!$E$6*$E2469-cost_fx*Inputs!$D$6-$F2469)+(1-MIN(1,$H$50*$C2469))*(1-MIN(1,Inputs!$G$6*$D2469)*churn_nonbuyers)*(ic*Inputs!$C$6+fee_wd*Inputs!$E$6*(1-$B2469)+fee_fx*Inputs!$D$6-cost_acc-cost_wd*Inputs!$E$6*(1-$B2469)-cost_fx*Inputs!$D$6))</f>
        <v>205833.407946796</v>
      </c>
      <c r="H2469" s="0" t="n">
        <f aca="false">12*Inputs!$B$7*(MIN(1,$H$51*$C2469)*(ic*Inputs!$C$7+pE+fee_fx*Inputs!$D$7-cost_acc-cost_wd*Inputs!$E$7*$E2469-cost_fx*Inputs!$D$7-$F2469)+(1-MIN(1,$H$51*$C2469))*(1-MIN(1,Inputs!$G$7*$D2469)*churn_nonbuyers)*(ic*Inputs!$C$7+fee_wd*Inputs!$E$7*(1-$B2469)+fee_fx*Inputs!$D$7-cost_acc-cost_wd*Inputs!$E$7*(1-$B2469)-cost_fx*Inputs!$D$7))</f>
        <v>366070.247741988</v>
      </c>
      <c r="I2469" s="0" t="n">
        <f aca="false">12*Inputs!$B$8*(MIN(1,$H$52*$C2469)*(ic*Inputs!$C$8+pT-cost_acc-cost_wd*Inputs!$E$8-cost_fx*Inputs!$D$8-cost_ins)+(1-MIN(1,$H$52*$C2469))*(1-MIN(1,Inputs!$G$8*$D2469)*churn_nonbuyers)*(ic*Inputs!$C$8+fee_wd*Inputs!$E$8*(1-$B2469)+fee_fx*Inputs!$D$8-cost_acc-cost_wd*Inputs!$E$8*(1-$B2469)-cost_fx*Inputs!$D$8))</f>
        <v>144436.756464</v>
      </c>
      <c r="J2469" s="0" t="n">
        <f aca="false">G2469+H2469+I2469-fixed</f>
        <v>16340.4121527831</v>
      </c>
      <c r="K2469" s="0" t="n">
        <f aca="false">12*Inputs!$B$6*(1-MIN(1,Inputs!$G$6*$D2469)*churn_nonbuyers)*(ic*Inputs!$C$6+fee_wd*Inputs!$E$6*(1-$B2469)+fee_fx*Inputs!$D$6-cost_acc-cost_wd*Inputs!$E$6*(1-$B2469)-cost_fx*Inputs!$D$6)</f>
        <v>160790.478413746</v>
      </c>
      <c r="L2469" s="0" t="n">
        <f aca="false">12*Inputs!$B$7*(1-MIN(1,Inputs!$G$7*$D2469)*churn_nonbuyers)*(ic*Inputs!$C$7+fee_wd*Inputs!$E$7*(1-$B2469)+fee_fx*Inputs!$D$7-cost_acc-cost_wd*Inputs!$E$7*(1-$B2469)-cost_fx*Inputs!$D$7)</f>
        <v>357834.666632247</v>
      </c>
      <c r="M2469" s="0" t="n">
        <f aca="false">12*Inputs!$B$8*(1-MIN(1,Inputs!$G$8*$D2469)*churn_nonbuyers)*(ic*Inputs!$C$8+fee_wd*Inputs!$E$8*(1-$B2469)+fee_fx*Inputs!$D$8-cost_acc-cost_wd*Inputs!$E$8*(1-$B2469)-cost_fx*Inputs!$D$8)</f>
        <v>0</v>
      </c>
      <c r="N2469" s="0" t="n">
        <f aca="false">K2469+L2469+I2469-fixed</f>
        <v>-36938.098490007</v>
      </c>
      <c r="O2469" s="0" t="n">
        <f aca="false">K2469+L2469+M2469-fixed</f>
        <v>-181374.854954007</v>
      </c>
      <c r="P2469" s="0" t="n">
        <f aca="false">12*Inputs!$B$6*(1-MIN(1,Inputs!$F$6*$D2469))*(ic*Inputs!$C$6+flat_fee-cost_acc-cost_wd*Inputs!$E$6*$E2469-cost_fx*Inputs!$D$6)+12*Inputs!$B$7*(1-MIN(1,Inputs!$F$7*$D2469))*(ic*Inputs!$C$7+flat_fee-cost_acc-cost_wd*Inputs!$E$7*$E2469-cost_fx*Inputs!$D$7)+12*Inputs!$B$8*(1-MIN(1,Inputs!$F$8*$D2469))*(ic*Inputs!$C$8+flat_fee-cost_acc-cost_wd*Inputs!$E$8*$E2469-cost_fx*Inputs!$D$8)-fixed</f>
        <v>-502567.55706208</v>
      </c>
    </row>
    <row r="2470" customFormat="false" ht="15" hidden="false" customHeight="false" outlineLevel="0" collapsed="false">
      <c r="A2470" s="0" t="n">
        <v>2405</v>
      </c>
      <c r="B2470" s="0" t="n">
        <v>0.534526</v>
      </c>
      <c r="C2470" s="0" t="n">
        <v>0.696358</v>
      </c>
      <c r="D2470" s="0" t="n">
        <v>1.385002</v>
      </c>
      <c r="E2470" s="0" t="n">
        <v>1.393798</v>
      </c>
      <c r="F2470" s="0" t="n">
        <v>0.235471</v>
      </c>
      <c r="G2470" s="0" t="n">
        <f aca="false">12*Inputs!$B$6*(MIN(1,$H$50*$C2470)*(ic*Inputs!$C$6+pS+fee_fx*Inputs!$D$6-cost_acc-cost_wd*Inputs!$E$6*$E2470-cost_fx*Inputs!$D$6-$F2470)+(1-MIN(1,$H$50*$C2470))*(1-MIN(1,Inputs!$G$6*$D2470)*churn_nonbuyers)*(ic*Inputs!$C$6+fee_wd*Inputs!$E$6*(1-$B2470)+fee_fx*Inputs!$D$6-cost_acc-cost_wd*Inputs!$E$6*(1-$B2470)-cost_fx*Inputs!$D$6))</f>
        <v>150620.254976219</v>
      </c>
      <c r="H2470" s="0" t="n">
        <f aca="false">12*Inputs!$B$7*(MIN(1,$H$51*$C2470)*(ic*Inputs!$C$7+pE+fee_fx*Inputs!$D$7-cost_acc-cost_wd*Inputs!$E$7*$E2470-cost_fx*Inputs!$D$7-$F2470)+(1-MIN(1,$H$51*$C2470))*(1-MIN(1,Inputs!$G$7*$D2470)*churn_nonbuyers)*(ic*Inputs!$C$7+fee_wd*Inputs!$E$7*(1-$B2470)+fee_fx*Inputs!$D$7-cost_acc-cost_wd*Inputs!$E$7*(1-$B2470)-cost_fx*Inputs!$D$7))</f>
        <v>336562.681974691</v>
      </c>
      <c r="I2470" s="0" t="n">
        <f aca="false">12*Inputs!$B$8*(MIN(1,$H$52*$C2470)*(ic*Inputs!$C$8+pT-cost_acc-cost_wd*Inputs!$E$8-cost_fx*Inputs!$D$8-cost_ins)+(1-MIN(1,$H$52*$C2470))*(1-MIN(1,Inputs!$G$8*$D2470)*churn_nonbuyers)*(ic*Inputs!$C$8+fee_wd*Inputs!$E$8*(1-$B2470)+fee_fx*Inputs!$D$8-cost_acc-cost_wd*Inputs!$E$8*(1-$B2470)-cost_fx*Inputs!$D$8))</f>
        <v>105077.050019581</v>
      </c>
      <c r="J2470" s="0" t="n">
        <f aca="false">G2470+H2470+I2470-fixed</f>
        <v>-107740.013029509</v>
      </c>
      <c r="K2470" s="0" t="n">
        <f aca="false">12*Inputs!$B$6*(1-MIN(1,Inputs!$G$6*$D2470)*churn_nonbuyers)*(ic*Inputs!$C$6+fee_wd*Inputs!$E$6*(1-$B2470)+fee_fx*Inputs!$D$6-cost_acc-cost_wd*Inputs!$E$6*(1-$B2470)-cost_fx*Inputs!$D$6)</f>
        <v>115997.736809174</v>
      </c>
      <c r="L2470" s="0" t="n">
        <f aca="false">12*Inputs!$B$7*(1-MIN(1,Inputs!$G$7*$D2470)*churn_nonbuyers)*(ic*Inputs!$C$7+fee_wd*Inputs!$E$7*(1-$B2470)+fee_fx*Inputs!$D$7-cost_acc-cost_wd*Inputs!$E$7*(1-$B2470)-cost_fx*Inputs!$D$7)</f>
        <v>312673.452389505</v>
      </c>
      <c r="M2470" s="0" t="n">
        <f aca="false">12*Inputs!$B$8*(1-MIN(1,Inputs!$G$8*$D2470)*churn_nonbuyers)*(ic*Inputs!$C$8+fee_wd*Inputs!$E$8*(1-$B2470)+fee_fx*Inputs!$D$8-cost_acc-cost_wd*Inputs!$E$8*(1-$B2470)-cost_fx*Inputs!$D$8)</f>
        <v>9172.23289614721</v>
      </c>
      <c r="N2470" s="0" t="n">
        <f aca="false">K2470+L2470+I2470-fixed</f>
        <v>-166251.76078174</v>
      </c>
      <c r="O2470" s="0" t="n">
        <f aca="false">K2470+L2470+M2470-fixed</f>
        <v>-262156.577905174</v>
      </c>
      <c r="P2470" s="0" t="n">
        <f aca="false">12*Inputs!$B$6*(1-MIN(1,Inputs!$F$6*$D2470))*(ic*Inputs!$C$6+flat_fee-cost_acc-cost_wd*Inputs!$E$6*$E2470-cost_fx*Inputs!$D$6)+12*Inputs!$B$7*(1-MIN(1,Inputs!$F$7*$D2470))*(ic*Inputs!$C$7+flat_fee-cost_acc-cost_wd*Inputs!$E$7*$E2470-cost_fx*Inputs!$D$7)+12*Inputs!$B$8*(1-MIN(1,Inputs!$F$8*$D2470))*(ic*Inputs!$C$8+flat_fee-cost_acc-cost_wd*Inputs!$E$8*$E2470-cost_fx*Inputs!$D$8)-fixed</f>
        <v>-280375.01963296</v>
      </c>
    </row>
    <row r="2471" customFormat="false" ht="15" hidden="false" customHeight="false" outlineLevel="0" collapsed="false">
      <c r="A2471" s="0" t="n">
        <v>2406</v>
      </c>
      <c r="B2471" s="0" t="n">
        <v>0.284421</v>
      </c>
      <c r="C2471" s="0" t="n">
        <v>0.661205</v>
      </c>
      <c r="D2471" s="0" t="n">
        <v>1.313096</v>
      </c>
      <c r="E2471" s="0" t="n">
        <v>1.097348</v>
      </c>
      <c r="F2471" s="0" t="n">
        <v>0.025408</v>
      </c>
      <c r="G2471" s="0" t="n">
        <f aca="false">12*Inputs!$B$6*(MIN(1,$H$50*$C2471)*(ic*Inputs!$C$6+pS+fee_fx*Inputs!$D$6-cost_acc-cost_wd*Inputs!$E$6*$E2471-cost_fx*Inputs!$D$6-$F2471)+(1-MIN(1,$H$50*$C2471))*(1-MIN(1,Inputs!$G$6*$D2471)*churn_nonbuyers)*(ic*Inputs!$C$6+fee_wd*Inputs!$E$6*(1-$B2471)+fee_fx*Inputs!$D$6-cost_acc-cost_wd*Inputs!$E$6*(1-$B2471)-cost_fx*Inputs!$D$6))</f>
        <v>188883.705465564</v>
      </c>
      <c r="H2471" s="0" t="n">
        <f aca="false">12*Inputs!$B$7*(MIN(1,$H$51*$C2471)*(ic*Inputs!$C$7+pE+fee_fx*Inputs!$D$7-cost_acc-cost_wd*Inputs!$E$7*$E2471-cost_fx*Inputs!$D$7-$F2471)+(1-MIN(1,$H$51*$C2471))*(1-MIN(1,Inputs!$G$7*$D2471)*churn_nonbuyers)*(ic*Inputs!$C$7+fee_wd*Inputs!$E$7*(1-$B2471)+fee_fx*Inputs!$D$7-cost_acc-cost_wd*Inputs!$E$7*(1-$B2471)-cost_fx*Inputs!$D$7))</f>
        <v>391901.767111289</v>
      </c>
      <c r="I2471" s="0" t="n">
        <f aca="false">12*Inputs!$B$8*(MIN(1,$H$52*$C2471)*(ic*Inputs!$C$8+pT-cost_acc-cost_wd*Inputs!$E$8-cost_fx*Inputs!$D$8-cost_ins)+(1-MIN(1,$H$52*$C2471))*(1-MIN(1,Inputs!$G$8*$D2471)*churn_nonbuyers)*(ic*Inputs!$C$8+fee_wd*Inputs!$E$8*(1-$B2471)+fee_fx*Inputs!$D$8-cost_acc-cost_wd*Inputs!$E$8*(1-$B2471)-cost_fx*Inputs!$D$8))</f>
        <v>108888.200094049</v>
      </c>
      <c r="J2471" s="0" t="n">
        <f aca="false">G2471+H2471+I2471-fixed</f>
        <v>-10326.3273290979</v>
      </c>
      <c r="K2471" s="0" t="n">
        <f aca="false">12*Inputs!$B$6*(1-MIN(1,Inputs!$G$6*$D2471)*churn_nonbuyers)*(ic*Inputs!$C$6+fee_wd*Inputs!$E$6*(1-$B2471)+fee_fx*Inputs!$D$6-cost_acc-cost_wd*Inputs!$E$6*(1-$B2471)-cost_fx*Inputs!$D$6)</f>
        <v>150096.367277395</v>
      </c>
      <c r="L2471" s="0" t="n">
        <f aca="false">12*Inputs!$B$7*(1-MIN(1,Inputs!$G$7*$D2471)*churn_nonbuyers)*(ic*Inputs!$C$7+fee_wd*Inputs!$E$7*(1-$B2471)+fee_fx*Inputs!$D$7-cost_acc-cost_wd*Inputs!$E$7*(1-$B2471)-cost_fx*Inputs!$D$7)</f>
        <v>347973.566158437</v>
      </c>
      <c r="M2471" s="0" t="n">
        <f aca="false">12*Inputs!$B$8*(1-MIN(1,Inputs!$G$8*$D2471)*churn_nonbuyers)*(ic*Inputs!$C$8+fee_wd*Inputs!$E$8*(1-$B2471)+fee_fx*Inputs!$D$8-cost_acc-cost_wd*Inputs!$E$8*(1-$B2471)-cost_fx*Inputs!$D$8)</f>
        <v>25280.2797211776</v>
      </c>
      <c r="N2471" s="0" t="n">
        <f aca="false">K2471+L2471+I2471-fixed</f>
        <v>-93041.8664701189</v>
      </c>
      <c r="O2471" s="0" t="n">
        <f aca="false">K2471+L2471+M2471-fixed</f>
        <v>-176649.78684299</v>
      </c>
      <c r="P2471" s="0" t="n">
        <f aca="false">12*Inputs!$B$6*(1-MIN(1,Inputs!$F$6*$D2471))*(ic*Inputs!$C$6+flat_fee-cost_acc-cost_wd*Inputs!$E$6*$E2471-cost_fx*Inputs!$D$6)+12*Inputs!$B$7*(1-MIN(1,Inputs!$F$7*$D2471))*(ic*Inputs!$C$7+flat_fee-cost_acc-cost_wd*Inputs!$E$7*$E2471-cost_fx*Inputs!$D$7)+12*Inputs!$B$8*(1-MIN(1,Inputs!$F$8*$D2471))*(ic*Inputs!$C$8+flat_fee-cost_acc-cost_wd*Inputs!$E$8*$E2471-cost_fx*Inputs!$D$8)-fixed</f>
        <v>-140830.91243008</v>
      </c>
    </row>
    <row r="2472" customFormat="false" ht="15" hidden="false" customHeight="false" outlineLevel="0" collapsed="false">
      <c r="A2472" s="0" t="n">
        <v>2407</v>
      </c>
      <c r="B2472" s="0" t="n">
        <v>0.349096</v>
      </c>
      <c r="C2472" s="0" t="n">
        <v>0.976978</v>
      </c>
      <c r="D2472" s="0" t="n">
        <v>1.160804</v>
      </c>
      <c r="E2472" s="0" t="n">
        <v>1.39077</v>
      </c>
      <c r="F2472" s="0" t="n">
        <v>0.27788</v>
      </c>
      <c r="G2472" s="0" t="n">
        <f aca="false">12*Inputs!$B$6*(MIN(1,$H$50*$C2472)*(ic*Inputs!$C$6+pS+fee_fx*Inputs!$D$6-cost_acc-cost_wd*Inputs!$E$6*$E2472-cost_fx*Inputs!$D$6-$F2472)+(1-MIN(1,$H$50*$C2472))*(1-MIN(1,Inputs!$G$6*$D2472)*churn_nonbuyers)*(ic*Inputs!$C$6+fee_wd*Inputs!$E$6*(1-$B2472)+fee_fx*Inputs!$D$6-cost_acc-cost_wd*Inputs!$E$6*(1-$B2472)-cost_fx*Inputs!$D$6))</f>
        <v>188160.236376008</v>
      </c>
      <c r="H2472" s="0" t="n">
        <f aca="false">12*Inputs!$B$7*(MIN(1,$H$51*$C2472)*(ic*Inputs!$C$7+pE+fee_fx*Inputs!$D$7-cost_acc-cost_wd*Inputs!$E$7*$E2472-cost_fx*Inputs!$D$7-$F2472)+(1-MIN(1,$H$51*$C2472))*(1-MIN(1,Inputs!$G$7*$D2472)*churn_nonbuyers)*(ic*Inputs!$C$7+fee_wd*Inputs!$E$7*(1-$B2472)+fee_fx*Inputs!$D$7-cost_acc-cost_wd*Inputs!$E$7*(1-$B2472)-cost_fx*Inputs!$D$7))</f>
        <v>361181.174151371</v>
      </c>
      <c r="I2472" s="0" t="n">
        <f aca="false">12*Inputs!$B$8*(MIN(1,$H$52*$C2472)*(ic*Inputs!$C$8+pT-cost_acc-cost_wd*Inputs!$E$8-cost_fx*Inputs!$D$8-cost_ins)+(1-MIN(1,$H$52*$C2472))*(1-MIN(1,Inputs!$G$8*$D2472)*churn_nonbuyers)*(ic*Inputs!$C$8+fee_wd*Inputs!$E$8*(1-$B2472)+fee_fx*Inputs!$D$8-cost_acc-cost_wd*Inputs!$E$8*(1-$B2472)-cost_fx*Inputs!$D$8))</f>
        <v>159172.440661686</v>
      </c>
      <c r="J2472" s="0" t="n">
        <f aca="false">G2472+H2472+I2472-fixed</f>
        <v>8513.85118906526</v>
      </c>
      <c r="K2472" s="0" t="n">
        <f aca="false">12*Inputs!$B$6*(1-MIN(1,Inputs!$G$6*$D2472)*churn_nonbuyers)*(ic*Inputs!$C$6+fee_wd*Inputs!$E$6*(1-$B2472)+fee_fx*Inputs!$D$6-cost_acc-cost_wd*Inputs!$E$6*(1-$B2472)-cost_fx*Inputs!$D$6)</f>
        <v>142546.942318925</v>
      </c>
      <c r="L2472" s="0" t="n">
        <f aca="false">12*Inputs!$B$7*(1-MIN(1,Inputs!$G$7*$D2472)*churn_nonbuyers)*(ic*Inputs!$C$7+fee_wd*Inputs!$E$7*(1-$B2472)+fee_fx*Inputs!$D$7-cost_acc-cost_wd*Inputs!$E$7*(1-$B2472)-cost_fx*Inputs!$D$7)</f>
        <v>340639.693199355</v>
      </c>
      <c r="M2472" s="0" t="n">
        <f aca="false">12*Inputs!$B$8*(1-MIN(1,Inputs!$G$8*$D2472)*churn_nonbuyers)*(ic*Inputs!$C$8+fee_wd*Inputs!$E$8*(1-$B2472)+fee_fx*Inputs!$D$8-cost_acc-cost_wd*Inputs!$E$8*(1-$B2472)-cost_fx*Inputs!$D$8)</f>
        <v>58038.6903949824</v>
      </c>
      <c r="N2472" s="0" t="n">
        <f aca="false">K2472+L2472+I2472-fixed</f>
        <v>-57640.9238200343</v>
      </c>
      <c r="O2472" s="0" t="n">
        <f aca="false">K2472+L2472+M2472-fixed</f>
        <v>-158774.674086738</v>
      </c>
      <c r="P2472" s="0" t="n">
        <f aca="false">12*Inputs!$B$6*(1-MIN(1,Inputs!$F$6*$D2472))*(ic*Inputs!$C$6+flat_fee-cost_acc-cost_wd*Inputs!$E$6*$E2472-cost_fx*Inputs!$D$6)+12*Inputs!$B$7*(1-MIN(1,Inputs!$F$7*$D2472))*(ic*Inputs!$C$7+flat_fee-cost_acc-cost_wd*Inputs!$E$7*$E2472-cost_fx*Inputs!$D$7)+12*Inputs!$B$8*(1-MIN(1,Inputs!$F$8*$D2472))*(ic*Inputs!$C$8+flat_fee-cost_acc-cost_wd*Inputs!$E$8*$E2472-cost_fx*Inputs!$D$8)-fixed</f>
        <v>-173941.5471328</v>
      </c>
    </row>
    <row r="2473" customFormat="false" ht="15" hidden="false" customHeight="false" outlineLevel="0" collapsed="false">
      <c r="A2473" s="0" t="n">
        <v>2408</v>
      </c>
      <c r="B2473" s="0" t="n">
        <v>0.057925</v>
      </c>
      <c r="C2473" s="0" t="n">
        <v>0.936222</v>
      </c>
      <c r="D2473" s="0" t="n">
        <v>1.412099</v>
      </c>
      <c r="E2473" s="0" t="n">
        <v>1.100057</v>
      </c>
      <c r="F2473" s="0" t="n">
        <v>0.070209</v>
      </c>
      <c r="G2473" s="0" t="n">
        <f aca="false">12*Inputs!$B$6*(MIN(1,$H$50*$C2473)*(ic*Inputs!$C$6+pS+fee_fx*Inputs!$D$6-cost_acc-cost_wd*Inputs!$E$6*$E2473-cost_fx*Inputs!$D$6-$F2473)+(1-MIN(1,$H$50*$C2473))*(1-MIN(1,Inputs!$G$6*$D2473)*churn_nonbuyers)*(ic*Inputs!$C$6+fee_wd*Inputs!$E$6*(1-$B2473)+fee_fx*Inputs!$D$6-cost_acc-cost_wd*Inputs!$E$6*(1-$B2473)-cost_fx*Inputs!$D$6))</f>
        <v>231298.44086433</v>
      </c>
      <c r="H2473" s="0" t="n">
        <f aca="false">12*Inputs!$B$7*(MIN(1,$H$51*$C2473)*(ic*Inputs!$C$7+pE+fee_fx*Inputs!$D$7-cost_acc-cost_wd*Inputs!$E$7*$E2473-cost_fx*Inputs!$D$7-$F2473)+(1-MIN(1,$H$51*$C2473))*(1-MIN(1,Inputs!$G$7*$D2473)*churn_nonbuyers)*(ic*Inputs!$C$7+fee_wd*Inputs!$E$7*(1-$B2473)+fee_fx*Inputs!$D$7-cost_acc-cost_wd*Inputs!$E$7*(1-$B2473)-cost_fx*Inputs!$D$7))</f>
        <v>426328.895810313</v>
      </c>
      <c r="I2473" s="0" t="n">
        <f aca="false">12*Inputs!$B$8*(MIN(1,$H$52*$C2473)*(ic*Inputs!$C$8+pT-cost_acc-cost_wd*Inputs!$E$8-cost_fx*Inputs!$D$8-cost_ins)+(1-MIN(1,$H$52*$C2473))*(1-MIN(1,Inputs!$G$8*$D2473)*churn_nonbuyers)*(ic*Inputs!$C$8+fee_wd*Inputs!$E$8*(1-$B2473)+fee_fx*Inputs!$D$8-cost_acc-cost_wd*Inputs!$E$8*(1-$B2473)-cost_fx*Inputs!$D$8))</f>
        <v>136236.846151384</v>
      </c>
      <c r="J2473" s="0" t="n">
        <f aca="false">G2473+H2473+I2473-fixed</f>
        <v>93864.1828260266</v>
      </c>
      <c r="K2473" s="0" t="n">
        <f aca="false">12*Inputs!$B$6*(1-MIN(1,Inputs!$G$6*$D2473)*churn_nonbuyers)*(ic*Inputs!$C$6+fee_wd*Inputs!$E$6*(1-$B2473)+fee_fx*Inputs!$D$6-cost_acc-cost_wd*Inputs!$E$6*(1-$B2473)-cost_fx*Inputs!$D$6)</f>
        <v>179613.77208894</v>
      </c>
      <c r="L2473" s="0" t="n">
        <f aca="false">12*Inputs!$B$7*(1-MIN(1,Inputs!$G$7*$D2473)*churn_nonbuyers)*(ic*Inputs!$C$7+fee_wd*Inputs!$E$7*(1-$B2473)+fee_fx*Inputs!$D$7-cost_acc-cost_wd*Inputs!$E$7*(1-$B2473)-cost_fx*Inputs!$D$7)</f>
        <v>378131.408501364</v>
      </c>
      <c r="M2473" s="0" t="n">
        <f aca="false">12*Inputs!$B$8*(1-MIN(1,Inputs!$G$8*$D2473)*churn_nonbuyers)*(ic*Inputs!$C$8+fee_wd*Inputs!$E$8*(1-$B2473)+fee_fx*Inputs!$D$8-cost_acc-cost_wd*Inputs!$E$8*(1-$B2473)-cost_fx*Inputs!$D$8)</f>
        <v>3731.56052172004</v>
      </c>
      <c r="N2473" s="0" t="n">
        <f aca="false">K2473+L2473+I2473-fixed</f>
        <v>-6017.97325831198</v>
      </c>
      <c r="O2473" s="0" t="n">
        <f aca="false">K2473+L2473+M2473-fixed</f>
        <v>-138523.258887976</v>
      </c>
      <c r="P2473" s="0" t="n">
        <f aca="false">12*Inputs!$B$6*(1-MIN(1,Inputs!$F$6*$D2473))*(ic*Inputs!$C$6+flat_fee-cost_acc-cost_wd*Inputs!$E$6*$E2473-cost_fx*Inputs!$D$6)+12*Inputs!$B$7*(1-MIN(1,Inputs!$F$7*$D2473))*(ic*Inputs!$C$7+flat_fee-cost_acc-cost_wd*Inputs!$E$7*$E2473-cost_fx*Inputs!$D$7)+12*Inputs!$B$8*(1-MIN(1,Inputs!$F$8*$D2473))*(ic*Inputs!$C$8+flat_fee-cost_acc-cost_wd*Inputs!$E$8*$E2473-cost_fx*Inputs!$D$8)-fixed</f>
        <v>-195250.77535768</v>
      </c>
    </row>
    <row r="2474" customFormat="false" ht="15" hidden="false" customHeight="false" outlineLevel="0" collapsed="false">
      <c r="A2474" s="0" t="n">
        <v>2409</v>
      </c>
      <c r="B2474" s="0" t="n">
        <v>0.335138</v>
      </c>
      <c r="C2474" s="0" t="n">
        <v>1.014254</v>
      </c>
      <c r="D2474" s="0" t="n">
        <v>1.532082</v>
      </c>
      <c r="E2474" s="0" t="n">
        <v>1.165022</v>
      </c>
      <c r="F2474" s="0" t="n">
        <v>0.182888</v>
      </c>
      <c r="G2474" s="0" t="n">
        <f aca="false">12*Inputs!$B$6*(MIN(1,$H$50*$C2474)*(ic*Inputs!$C$6+pS+fee_fx*Inputs!$D$6-cost_acc-cost_wd*Inputs!$E$6*$E2474-cost_fx*Inputs!$D$6-$F2474)+(1-MIN(1,$H$50*$C2474))*(1-MIN(1,Inputs!$G$6*$D2474)*churn_nonbuyers)*(ic*Inputs!$C$6+fee_wd*Inputs!$E$6*(1-$B2474)+fee_fx*Inputs!$D$6-cost_acc-cost_wd*Inputs!$E$6*(1-$B2474)-cost_fx*Inputs!$D$6))</f>
        <v>196519.822310598</v>
      </c>
      <c r="H2474" s="0" t="n">
        <f aca="false">12*Inputs!$B$7*(MIN(1,$H$51*$C2474)*(ic*Inputs!$C$7+pE+fee_fx*Inputs!$D$7-cost_acc-cost_wd*Inputs!$E$7*$E2474-cost_fx*Inputs!$D$7-$F2474)+(1-MIN(1,$H$51*$C2474))*(1-MIN(1,Inputs!$G$7*$D2474)*churn_nonbuyers)*(ic*Inputs!$C$7+fee_wd*Inputs!$E$7*(1-$B2474)+fee_fx*Inputs!$D$7-cost_acc-cost_wd*Inputs!$E$7*(1-$B2474)-cost_fx*Inputs!$D$7))</f>
        <v>392694.702010163</v>
      </c>
      <c r="I2474" s="0" t="n">
        <f aca="false">12*Inputs!$B$8*(MIN(1,$H$52*$C2474)*(ic*Inputs!$C$8+pT-cost_acc-cost_wd*Inputs!$E$8-cost_fx*Inputs!$D$8-cost_ins)+(1-MIN(1,$H$52*$C2474))*(1-MIN(1,Inputs!$G$8*$D2474)*churn_nonbuyers)*(ic*Inputs!$C$8+fee_wd*Inputs!$E$8*(1-$B2474)+fee_fx*Inputs!$D$8-cost_acc-cost_wd*Inputs!$E$8*(1-$B2474)-cost_fx*Inputs!$D$8))</f>
        <v>146198.628576</v>
      </c>
      <c r="J2474" s="0" t="n">
        <f aca="false">G2474+H2474+I2474-fixed</f>
        <v>35413.152896761</v>
      </c>
      <c r="K2474" s="0" t="n">
        <f aca="false">12*Inputs!$B$6*(1-MIN(1,Inputs!$G$6*$D2474)*churn_nonbuyers)*(ic*Inputs!$C$6+fee_wd*Inputs!$E$6*(1-$B2474)+fee_fx*Inputs!$D$6-cost_acc-cost_wd*Inputs!$E$6*(1-$B2474)-cost_fx*Inputs!$D$6)</f>
        <v>141593.645500675</v>
      </c>
      <c r="L2474" s="0" t="n">
        <f aca="false">12*Inputs!$B$7*(1-MIN(1,Inputs!$G$7*$D2474)*churn_nonbuyers)*(ic*Inputs!$C$7+fee_wd*Inputs!$E$7*(1-$B2474)+fee_fx*Inputs!$D$7-cost_acc-cost_wd*Inputs!$E$7*(1-$B2474)-cost_fx*Inputs!$D$7)</f>
        <v>338626.206564405</v>
      </c>
      <c r="M2474" s="0" t="n">
        <f aca="false">12*Inputs!$B$8*(1-MIN(1,Inputs!$G$8*$D2474)*churn_nonbuyers)*(ic*Inputs!$C$8+fee_wd*Inputs!$E$8*(1-$B2474)+fee_fx*Inputs!$D$8-cost_acc-cost_wd*Inputs!$E$8*(1-$B2474)-cost_fx*Inputs!$D$8)</f>
        <v>0</v>
      </c>
      <c r="N2474" s="0" t="n">
        <f aca="false">K2474+L2474+I2474-fixed</f>
        <v>-73581.5193589197</v>
      </c>
      <c r="O2474" s="0" t="n">
        <f aca="false">K2474+L2474+M2474-fixed</f>
        <v>-219780.14793492</v>
      </c>
      <c r="P2474" s="0" t="n">
        <f aca="false">12*Inputs!$B$6*(1-MIN(1,Inputs!$F$6*$D2474))*(ic*Inputs!$C$6+flat_fee-cost_acc-cost_wd*Inputs!$E$6*$E2474-cost_fx*Inputs!$D$6)+12*Inputs!$B$7*(1-MIN(1,Inputs!$F$7*$D2474))*(ic*Inputs!$C$7+flat_fee-cost_acc-cost_wd*Inputs!$E$7*$E2474-cost_fx*Inputs!$D$7)+12*Inputs!$B$8*(1-MIN(1,Inputs!$F$8*$D2474))*(ic*Inputs!$C$8+flat_fee-cost_acc-cost_wd*Inputs!$E$8*$E2474-cost_fx*Inputs!$D$8)-fixed</f>
        <v>-279800.18550304</v>
      </c>
    </row>
    <row r="2475" customFormat="false" ht="15" hidden="false" customHeight="false" outlineLevel="0" collapsed="false">
      <c r="A2475" s="0" t="n">
        <v>2410</v>
      </c>
      <c r="B2475" s="0" t="n">
        <v>0.45343</v>
      </c>
      <c r="C2475" s="0" t="n">
        <v>1.059133</v>
      </c>
      <c r="D2475" s="0" t="n">
        <v>0.967659</v>
      </c>
      <c r="E2475" s="0" t="n">
        <v>1.391068</v>
      </c>
      <c r="F2475" s="0" t="n">
        <v>0.160955</v>
      </c>
      <c r="G2475" s="0" t="n">
        <f aca="false">12*Inputs!$B$6*(MIN(1,$H$50*$C2475)*(ic*Inputs!$C$6+pS+fee_fx*Inputs!$D$6-cost_acc-cost_wd*Inputs!$E$6*$E2475-cost_fx*Inputs!$D$6-$F2475)+(1-MIN(1,$H$50*$C2475))*(1-MIN(1,Inputs!$G$6*$D2475)*churn_nonbuyers)*(ic*Inputs!$C$6+fee_wd*Inputs!$E$6*(1-$B2475)+fee_fx*Inputs!$D$6-cost_acc-cost_wd*Inputs!$E$6*(1-$B2475)-cost_fx*Inputs!$D$6))</f>
        <v>183093.711724668</v>
      </c>
      <c r="H2475" s="0" t="n">
        <f aca="false">12*Inputs!$B$7*(MIN(1,$H$51*$C2475)*(ic*Inputs!$C$7+pE+fee_fx*Inputs!$D$7-cost_acc-cost_wd*Inputs!$E$7*$E2475-cost_fx*Inputs!$D$7-$F2475)+(1-MIN(1,$H$51*$C2475))*(1-MIN(1,Inputs!$G$7*$D2475)*churn_nonbuyers)*(ic*Inputs!$C$7+fee_wd*Inputs!$E$7*(1-$B2475)+fee_fx*Inputs!$D$7-cost_acc-cost_wd*Inputs!$E$7*(1-$B2475)-cost_fx*Inputs!$D$7))</f>
        <v>362776.212165376</v>
      </c>
      <c r="I2475" s="0" t="n">
        <f aca="false">12*Inputs!$B$8*(MIN(1,$H$52*$C2475)*(ic*Inputs!$C$8+pT-cost_acc-cost_wd*Inputs!$E$8-cost_fx*Inputs!$D$8-cost_ins)+(1-MIN(1,$H$52*$C2475))*(1-MIN(1,Inputs!$G$8*$D2475)*churn_nonbuyers)*(ic*Inputs!$C$8+fee_wd*Inputs!$E$8*(1-$B2475)+fee_fx*Inputs!$D$8-cost_acc-cost_wd*Inputs!$E$8*(1-$B2475)-cost_fx*Inputs!$D$8))</f>
        <v>178085.404010598</v>
      </c>
      <c r="J2475" s="0" t="n">
        <f aca="false">G2475+H2475+I2475-fixed</f>
        <v>23955.3279006428</v>
      </c>
      <c r="K2475" s="0" t="n">
        <f aca="false">12*Inputs!$B$6*(1-MIN(1,Inputs!$G$6*$D2475)*churn_nonbuyers)*(ic*Inputs!$C$6+fee_wd*Inputs!$E$6*(1-$B2475)+fee_fx*Inputs!$D$6-cost_acc-cost_wd*Inputs!$E$6*(1-$B2475)-cost_fx*Inputs!$D$6)</f>
        <v>129711.189746664</v>
      </c>
      <c r="L2475" s="0" t="n">
        <f aca="false">12*Inputs!$B$7*(1-MIN(1,Inputs!$G$7*$D2475)*churn_nonbuyers)*(ic*Inputs!$C$7+fee_wd*Inputs!$E$7*(1-$B2475)+fee_fx*Inputs!$D$7-cost_acc-cost_wd*Inputs!$E$7*(1-$B2475)-cost_fx*Inputs!$D$7)</f>
        <v>328096.744215998</v>
      </c>
      <c r="M2475" s="0" t="n">
        <f aca="false">12*Inputs!$B$8*(1-MIN(1,Inputs!$G$8*$D2475)*churn_nonbuyers)*(ic*Inputs!$C$8+fee_wd*Inputs!$E$8*(1-$B2475)+fee_fx*Inputs!$D$8-cost_acc-cost_wd*Inputs!$E$8*(1-$B2475)-cost_fx*Inputs!$D$8)</f>
        <v>98287.156524432</v>
      </c>
      <c r="N2475" s="0" t="n">
        <f aca="false">K2475+L2475+I2475-fixed</f>
        <v>-64106.6620267395</v>
      </c>
      <c r="O2475" s="0" t="n">
        <f aca="false">K2475+L2475+M2475-fixed</f>
        <v>-143904.909512906</v>
      </c>
      <c r="P2475" s="0" t="n">
        <f aca="false">12*Inputs!$B$6*(1-MIN(1,Inputs!$F$6*$D2475))*(ic*Inputs!$C$6+flat_fee-cost_acc-cost_wd*Inputs!$E$6*$E2475-cost_fx*Inputs!$D$6)+12*Inputs!$B$7*(1-MIN(1,Inputs!$F$7*$D2475))*(ic*Inputs!$C$7+flat_fee-cost_acc-cost_wd*Inputs!$E$7*$E2475-cost_fx*Inputs!$D$7)+12*Inputs!$B$8*(1-MIN(1,Inputs!$F$8*$D2475))*(ic*Inputs!$C$8+flat_fee-cost_acc-cost_wd*Inputs!$E$8*$E2475-cost_fx*Inputs!$D$8)-fixed</f>
        <v>-83266.7877971201</v>
      </c>
    </row>
    <row r="2476" customFormat="false" ht="15" hidden="false" customHeight="false" outlineLevel="0" collapsed="false">
      <c r="A2476" s="0" t="n">
        <v>2411</v>
      </c>
      <c r="B2476" s="0" t="n">
        <v>0.257783</v>
      </c>
      <c r="C2476" s="0" t="n">
        <v>0.842897</v>
      </c>
      <c r="D2476" s="0" t="n">
        <v>0.822354</v>
      </c>
      <c r="E2476" s="0" t="n">
        <v>1.354393</v>
      </c>
      <c r="F2476" s="0" t="n">
        <v>0.325566</v>
      </c>
      <c r="G2476" s="0" t="n">
        <f aca="false">12*Inputs!$B$6*(MIN(1,$H$50*$C2476)*(ic*Inputs!$C$6+pS+fee_fx*Inputs!$D$6-cost_acc-cost_wd*Inputs!$E$6*$E2476-cost_fx*Inputs!$D$6-$F2476)+(1-MIN(1,$H$50*$C2476))*(1-MIN(1,Inputs!$G$6*$D2476)*churn_nonbuyers)*(ic*Inputs!$C$6+fee_wd*Inputs!$E$6*(1-$B2476)+fee_fx*Inputs!$D$6-cost_acc-cost_wd*Inputs!$E$6*(1-$B2476)-cost_fx*Inputs!$D$6))</f>
        <v>195827.02290907</v>
      </c>
      <c r="H2476" s="0" t="n">
        <f aca="false">12*Inputs!$B$7*(MIN(1,$H$51*$C2476)*(ic*Inputs!$C$7+pE+fee_fx*Inputs!$D$7-cost_acc-cost_wd*Inputs!$E$7*$E2476-cost_fx*Inputs!$D$7-$F2476)+(1-MIN(1,$H$51*$C2476))*(1-MIN(1,Inputs!$G$7*$D2476)*churn_nonbuyers)*(ic*Inputs!$C$7+fee_wd*Inputs!$E$7*(1-$B2476)+fee_fx*Inputs!$D$7-cost_acc-cost_wd*Inputs!$E$7*(1-$B2476)-cost_fx*Inputs!$D$7))</f>
        <v>370455.122786538</v>
      </c>
      <c r="I2476" s="0" t="n">
        <f aca="false">12*Inputs!$B$8*(MIN(1,$H$52*$C2476)*(ic*Inputs!$C$8+pT-cost_acc-cost_wd*Inputs!$E$8-cost_fx*Inputs!$D$8-cost_ins)+(1-MIN(1,$H$52*$C2476))*(1-MIN(1,Inputs!$G$8*$D2476)*churn_nonbuyers)*(ic*Inputs!$C$8+fee_wd*Inputs!$E$8*(1-$B2476)+fee_fx*Inputs!$D$8-cost_acc-cost_wd*Inputs!$E$8*(1-$B2476)-cost_fx*Inputs!$D$8))</f>
        <v>176130.52547533</v>
      </c>
      <c r="J2476" s="0" t="n">
        <f aca="false">G2476+H2476+I2476-fixed</f>
        <v>42412.6711709375</v>
      </c>
      <c r="K2476" s="0" t="n">
        <f aca="false">12*Inputs!$B$6*(1-MIN(1,Inputs!$G$6*$D2476)*churn_nonbuyers)*(ic*Inputs!$C$6+fee_wd*Inputs!$E$6*(1-$B2476)+fee_fx*Inputs!$D$6-cost_acc-cost_wd*Inputs!$E$6*(1-$B2476)-cost_fx*Inputs!$D$6)</f>
        <v>157716.23962451</v>
      </c>
      <c r="L2476" s="0" t="n">
        <f aca="false">12*Inputs!$B$7*(1-MIN(1,Inputs!$G$7*$D2476)*churn_nonbuyers)*(ic*Inputs!$C$7+fee_wd*Inputs!$E$7*(1-$B2476)+fee_fx*Inputs!$D$7-cost_acc-cost_wd*Inputs!$E$7*(1-$B2476)-cost_fx*Inputs!$D$7)</f>
        <v>357047.845982706</v>
      </c>
      <c r="M2476" s="0" t="n">
        <f aca="false">12*Inputs!$B$8*(1-MIN(1,Inputs!$G$8*$D2476)*churn_nonbuyers)*(ic*Inputs!$C$8+fee_wd*Inputs!$E$8*(1-$B2476)+fee_fx*Inputs!$D$8-cost_acc-cost_wd*Inputs!$E$8*(1-$B2476)-cost_fx*Inputs!$D$8)</f>
        <v>133257.800487715</v>
      </c>
      <c r="N2476" s="0" t="n">
        <f aca="false">K2476+L2476+I2476-fixed</f>
        <v>-9105.3889174537</v>
      </c>
      <c r="O2476" s="0" t="n">
        <f aca="false">K2476+L2476+M2476-fixed</f>
        <v>-51978.1139050681</v>
      </c>
      <c r="P2476" s="0" t="n">
        <f aca="false">12*Inputs!$B$6*(1-MIN(1,Inputs!$F$6*$D2476))*(ic*Inputs!$C$6+flat_fee-cost_acc-cost_wd*Inputs!$E$6*$E2476-cost_fx*Inputs!$D$6)+12*Inputs!$B$7*(1-MIN(1,Inputs!$F$7*$D2476))*(ic*Inputs!$C$7+flat_fee-cost_acc-cost_wd*Inputs!$E$7*$E2476-cost_fx*Inputs!$D$7)+12*Inputs!$B$8*(1-MIN(1,Inputs!$F$8*$D2476))*(ic*Inputs!$C$8+flat_fee-cost_acc-cost_wd*Inputs!$E$8*$E2476-cost_fx*Inputs!$D$8)-fixed</f>
        <v>2444.21775727998</v>
      </c>
    </row>
    <row r="2477" customFormat="false" ht="15" hidden="false" customHeight="false" outlineLevel="0" collapsed="false">
      <c r="A2477" s="0" t="n">
        <v>2412</v>
      </c>
      <c r="B2477" s="0" t="n">
        <v>0.448615</v>
      </c>
      <c r="C2477" s="0" t="n">
        <v>0.910557</v>
      </c>
      <c r="D2477" s="0" t="n">
        <v>1.062301</v>
      </c>
      <c r="E2477" s="0" t="n">
        <v>1.061926</v>
      </c>
      <c r="F2477" s="0" t="n">
        <v>0.336572</v>
      </c>
      <c r="G2477" s="0" t="n">
        <f aca="false">12*Inputs!$B$6*(MIN(1,$H$50*$C2477)*(ic*Inputs!$C$6+pS+fee_fx*Inputs!$D$6-cost_acc-cost_wd*Inputs!$E$6*$E2477-cost_fx*Inputs!$D$6-$F2477)+(1-MIN(1,$H$50*$C2477))*(1-MIN(1,Inputs!$G$6*$D2477)*churn_nonbuyers)*(ic*Inputs!$C$6+fee_wd*Inputs!$E$6*(1-$B2477)+fee_fx*Inputs!$D$6-cost_acc-cost_wd*Inputs!$E$6*(1-$B2477)-cost_fx*Inputs!$D$6))</f>
        <v>178836.685975436</v>
      </c>
      <c r="H2477" s="0" t="n">
        <f aca="false">12*Inputs!$B$7*(MIN(1,$H$51*$C2477)*(ic*Inputs!$C$7+pE+fee_fx*Inputs!$D$7-cost_acc-cost_wd*Inputs!$E$7*$E2477-cost_fx*Inputs!$D$7-$F2477)+(1-MIN(1,$H$51*$C2477))*(1-MIN(1,Inputs!$G$7*$D2477)*churn_nonbuyers)*(ic*Inputs!$C$7+fee_wd*Inputs!$E$7*(1-$B2477)+fee_fx*Inputs!$D$7-cost_acc-cost_wd*Inputs!$E$7*(1-$B2477)-cost_fx*Inputs!$D$7))</f>
        <v>383043.115639273</v>
      </c>
      <c r="I2477" s="0" t="n">
        <f aca="false">12*Inputs!$B$8*(MIN(1,$H$52*$C2477)*(ic*Inputs!$C$8+pT-cost_acc-cost_wd*Inputs!$E$8-cost_fx*Inputs!$D$8-cost_ins)+(1-MIN(1,$H$52*$C2477))*(1-MIN(1,Inputs!$G$8*$D2477)*churn_nonbuyers)*(ic*Inputs!$C$8+fee_wd*Inputs!$E$8*(1-$B2477)+fee_fx*Inputs!$D$8-cost_acc-cost_wd*Inputs!$E$8*(1-$B2477)-cost_fx*Inputs!$D$8))</f>
        <v>159594.566602565</v>
      </c>
      <c r="J2477" s="0" t="n">
        <f aca="false">G2477+H2477+I2477-fixed</f>
        <v>21474.368217275</v>
      </c>
      <c r="K2477" s="0" t="n">
        <f aca="false">12*Inputs!$B$6*(1-MIN(1,Inputs!$G$6*$D2477)*churn_nonbuyers)*(ic*Inputs!$C$6+fee_wd*Inputs!$E$6*(1-$B2477)+fee_fx*Inputs!$D$6-cost_acc-cost_wd*Inputs!$E$6*(1-$B2477)-cost_fx*Inputs!$D$6)</f>
        <v>129722.707894428</v>
      </c>
      <c r="L2477" s="0" t="n">
        <f aca="false">12*Inputs!$B$7*(1-MIN(1,Inputs!$G$7*$D2477)*churn_nonbuyers)*(ic*Inputs!$C$7+fee_wd*Inputs!$E$7*(1-$B2477)+fee_fx*Inputs!$D$7-cost_acc-cost_wd*Inputs!$E$7*(1-$B2477)-cost_fx*Inputs!$D$7)</f>
        <v>327808.604288657</v>
      </c>
      <c r="M2477" s="0" t="n">
        <f aca="false">12*Inputs!$B$8*(1-MIN(1,Inputs!$G$8*$D2477)*churn_nonbuyers)*(ic*Inputs!$C$8+fee_wd*Inputs!$E$8*(1-$B2477)+fee_fx*Inputs!$D$8-cost_acc-cost_wd*Inputs!$E$8*(1-$B2477)-cost_fx*Inputs!$D$8)</f>
        <v>78164.503400664</v>
      </c>
      <c r="N2477" s="0" t="n">
        <f aca="false">K2477+L2477+I2477-fixed</f>
        <v>-82874.1212143501</v>
      </c>
      <c r="O2477" s="0" t="n">
        <f aca="false">K2477+L2477+M2477-fixed</f>
        <v>-164304.184416251</v>
      </c>
      <c r="P2477" s="0" t="n">
        <f aca="false">12*Inputs!$B$6*(1-MIN(1,Inputs!$F$6*$D2477))*(ic*Inputs!$C$6+flat_fee-cost_acc-cost_wd*Inputs!$E$6*$E2477-cost_fx*Inputs!$D$6)+12*Inputs!$B$7*(1-MIN(1,Inputs!$F$7*$D2477))*(ic*Inputs!$C$7+flat_fee-cost_acc-cost_wd*Inputs!$E$7*$E2477-cost_fx*Inputs!$D$7)+12*Inputs!$B$8*(1-MIN(1,Inputs!$F$8*$D2477))*(ic*Inputs!$C$8+flat_fee-cost_acc-cost_wd*Inputs!$E$8*$E2477-cost_fx*Inputs!$D$8)-fixed</f>
        <v>9512.62208623998</v>
      </c>
    </row>
    <row r="2478" customFormat="false" ht="15" hidden="false" customHeight="false" outlineLevel="0" collapsed="false">
      <c r="A2478" s="0" t="n">
        <v>2413</v>
      </c>
      <c r="B2478" s="0" t="n">
        <v>0.366399</v>
      </c>
      <c r="C2478" s="0" t="n">
        <v>1.102226</v>
      </c>
      <c r="D2478" s="0" t="n">
        <v>1.346118</v>
      </c>
      <c r="E2478" s="0" t="n">
        <v>1.112837</v>
      </c>
      <c r="F2478" s="0" t="n">
        <v>0.208386</v>
      </c>
      <c r="G2478" s="0" t="n">
        <f aca="false">12*Inputs!$B$6*(MIN(1,$H$50*$C2478)*(ic*Inputs!$C$6+pS+fee_fx*Inputs!$D$6-cost_acc-cost_wd*Inputs!$E$6*$E2478-cost_fx*Inputs!$D$6-$F2478)+(1-MIN(1,$H$50*$C2478))*(1-MIN(1,Inputs!$G$6*$D2478)*churn_nonbuyers)*(ic*Inputs!$C$6+fee_wd*Inputs!$E$6*(1-$B2478)+fee_fx*Inputs!$D$6-cost_acc-cost_wd*Inputs!$E$6*(1-$B2478)-cost_fx*Inputs!$D$6))</f>
        <v>199433.292794364</v>
      </c>
      <c r="H2478" s="0" t="n">
        <f aca="false">12*Inputs!$B$7*(MIN(1,$H$51*$C2478)*(ic*Inputs!$C$7+pE+fee_fx*Inputs!$D$7-cost_acc-cost_wd*Inputs!$E$7*$E2478-cost_fx*Inputs!$D$7-$F2478)+(1-MIN(1,$H$51*$C2478))*(1-MIN(1,Inputs!$G$7*$D2478)*churn_nonbuyers)*(ic*Inputs!$C$7+fee_wd*Inputs!$E$7*(1-$B2478)+fee_fx*Inputs!$D$7-cost_acc-cost_wd*Inputs!$E$7*(1-$B2478)-cost_fx*Inputs!$D$7))</f>
        <v>401083.712611187</v>
      </c>
      <c r="I2478" s="0" t="n">
        <f aca="false">12*Inputs!$B$8*(MIN(1,$H$52*$C2478)*(ic*Inputs!$C$8+pT-cost_acc-cost_wd*Inputs!$E$8-cost_fx*Inputs!$D$8-cost_ins)+(1-MIN(1,$H$52*$C2478))*(1-MIN(1,Inputs!$G$8*$D2478)*churn_nonbuyers)*(ic*Inputs!$C$8+fee_wd*Inputs!$E$8*(1-$B2478)+fee_fx*Inputs!$D$8-cost_acc-cost_wd*Inputs!$E$8*(1-$B2478)-cost_fx*Inputs!$D$8))</f>
        <v>162950.98255731</v>
      </c>
      <c r="J2478" s="0" t="n">
        <f aca="false">G2478+H2478+I2478-fixed</f>
        <v>63467.9879628609</v>
      </c>
      <c r="K2478" s="0" t="n">
        <f aca="false">12*Inputs!$B$6*(1-MIN(1,Inputs!$G$6*$D2478)*churn_nonbuyers)*(ic*Inputs!$C$6+fee_wd*Inputs!$E$6*(1-$B2478)+fee_fx*Inputs!$D$6-cost_acc-cost_wd*Inputs!$E$6*(1-$B2478)-cost_fx*Inputs!$D$6)</f>
        <v>138820.83184139</v>
      </c>
      <c r="L2478" s="0" t="n">
        <f aca="false">12*Inputs!$B$7*(1-MIN(1,Inputs!$G$7*$D2478)*churn_nonbuyers)*(ic*Inputs!$C$7+fee_wd*Inputs!$E$7*(1-$B2478)+fee_fx*Inputs!$D$7-cost_acc-cost_wd*Inputs!$E$7*(1-$B2478)-cost_fx*Inputs!$D$7)</f>
        <v>336286.595040834</v>
      </c>
      <c r="M2478" s="0" t="n">
        <f aca="false">12*Inputs!$B$8*(1-MIN(1,Inputs!$G$8*$D2478)*churn_nonbuyers)*(ic*Inputs!$C$8+fee_wd*Inputs!$E$8*(1-$B2478)+fee_fx*Inputs!$D$8-cost_acc-cost_wd*Inputs!$E$8*(1-$B2478)-cost_fx*Inputs!$D$8)</f>
        <v>17823.8746731552</v>
      </c>
      <c r="N2478" s="0" t="n">
        <f aca="false">K2478+L2478+I2478-fixed</f>
        <v>-61941.5905604652</v>
      </c>
      <c r="O2478" s="0" t="n">
        <f aca="false">K2478+L2478+M2478-fixed</f>
        <v>-207068.69844462</v>
      </c>
      <c r="P2478" s="0" t="n">
        <f aca="false">12*Inputs!$B$6*(1-MIN(1,Inputs!$F$6*$D2478))*(ic*Inputs!$C$6+flat_fee-cost_acc-cost_wd*Inputs!$E$6*$E2478-cost_fx*Inputs!$D$6)+12*Inputs!$B$7*(1-MIN(1,Inputs!$F$7*$D2478))*(ic*Inputs!$C$7+flat_fee-cost_acc-cost_wd*Inputs!$E$7*$E2478-cost_fx*Inputs!$D$7)+12*Inputs!$B$8*(1-MIN(1,Inputs!$F$8*$D2478))*(ic*Inputs!$C$8+flat_fee-cost_acc-cost_wd*Inputs!$E$8*$E2478-cost_fx*Inputs!$D$8)-fixed</f>
        <v>-164086.03548016</v>
      </c>
    </row>
    <row r="2479" customFormat="false" ht="15" hidden="false" customHeight="false" outlineLevel="0" collapsed="false">
      <c r="A2479" s="0" t="n">
        <v>2414</v>
      </c>
      <c r="B2479" s="0" t="n">
        <v>0.457981</v>
      </c>
      <c r="C2479" s="0" t="n">
        <v>1.009648</v>
      </c>
      <c r="D2479" s="0" t="n">
        <v>1.460407</v>
      </c>
      <c r="E2479" s="0" t="n">
        <v>1.085624</v>
      </c>
      <c r="F2479" s="0" t="n">
        <v>0.132143</v>
      </c>
      <c r="G2479" s="0" t="n">
        <f aca="false">12*Inputs!$B$6*(MIN(1,$H$50*$C2479)*(ic*Inputs!$C$6+pS+fee_fx*Inputs!$D$6-cost_acc-cost_wd*Inputs!$E$6*$E2479-cost_fx*Inputs!$D$6-$F2479)+(1-MIN(1,$H$50*$C2479))*(1-MIN(1,Inputs!$G$6*$D2479)*churn_nonbuyers)*(ic*Inputs!$C$6+fee_wd*Inputs!$E$6*(1-$B2479)+fee_fx*Inputs!$D$6-cost_acc-cost_wd*Inputs!$E$6*(1-$B2479)-cost_fx*Inputs!$D$6))</f>
        <v>184729.724408014</v>
      </c>
      <c r="H2479" s="0" t="n">
        <f aca="false">12*Inputs!$B$7*(MIN(1,$H$51*$C2479)*(ic*Inputs!$C$7+pE+fee_fx*Inputs!$D$7-cost_acc-cost_wd*Inputs!$E$7*$E2479-cost_fx*Inputs!$D$7-$F2479)+(1-MIN(1,$H$51*$C2479))*(1-MIN(1,Inputs!$G$7*$D2479)*churn_nonbuyers)*(ic*Inputs!$C$7+fee_wd*Inputs!$E$7*(1-$B2479)+fee_fx*Inputs!$D$7-cost_acc-cost_wd*Inputs!$E$7*(1-$B2479)-cost_fx*Inputs!$D$7))</f>
        <v>395006.799389564</v>
      </c>
      <c r="I2479" s="0" t="n">
        <f aca="false">12*Inputs!$B$8*(MIN(1,$H$52*$C2479)*(ic*Inputs!$C$8+pT-cost_acc-cost_wd*Inputs!$E$8-cost_fx*Inputs!$D$8-cost_ins)+(1-MIN(1,$H$52*$C2479))*(1-MIN(1,Inputs!$G$8*$D2479)*churn_nonbuyers)*(ic*Inputs!$C$8+fee_wd*Inputs!$E$8*(1-$B2479)+fee_fx*Inputs!$D$8-cost_acc-cost_wd*Inputs!$E$8*(1-$B2479)-cost_fx*Inputs!$D$8))</f>
        <v>145534.701312</v>
      </c>
      <c r="J2479" s="0" t="n">
        <f aca="false">G2479+H2479+I2479-fixed</f>
        <v>25271.2251095772</v>
      </c>
      <c r="K2479" s="0" t="n">
        <f aca="false">12*Inputs!$B$6*(1-MIN(1,Inputs!$G$6*$D2479)*churn_nonbuyers)*(ic*Inputs!$C$6+fee_wd*Inputs!$E$6*(1-$B2479)+fee_fx*Inputs!$D$6-cost_acc-cost_wd*Inputs!$E$6*(1-$B2479)-cost_fx*Inputs!$D$6)</f>
        <v>125745.471779522</v>
      </c>
      <c r="L2479" s="0" t="n">
        <f aca="false">12*Inputs!$B$7*(1-MIN(1,Inputs!$G$7*$D2479)*churn_nonbuyers)*(ic*Inputs!$C$7+fee_wd*Inputs!$E$7*(1-$B2479)+fee_fx*Inputs!$D$7-cost_acc-cost_wd*Inputs!$E$7*(1-$B2479)-cost_fx*Inputs!$D$7)</f>
        <v>322475.035931713</v>
      </c>
      <c r="M2479" s="0" t="n">
        <f aca="false">12*Inputs!$B$8*(1-MIN(1,Inputs!$G$8*$D2479)*churn_nonbuyers)*(ic*Inputs!$C$8+fee_wd*Inputs!$E$8*(1-$B2479)+fee_fx*Inputs!$D$8-cost_acc-cost_wd*Inputs!$E$8*(1-$B2479)-cost_fx*Inputs!$D$8)</f>
        <v>0</v>
      </c>
      <c r="N2479" s="0" t="n">
        <f aca="false">K2479+L2479+I2479-fixed</f>
        <v>-106244.790976764</v>
      </c>
      <c r="O2479" s="0" t="n">
        <f aca="false">K2479+L2479+M2479-fixed</f>
        <v>-251779.492288764</v>
      </c>
      <c r="P2479" s="0" t="n">
        <f aca="false">12*Inputs!$B$6*(1-MIN(1,Inputs!$F$6*$D2479))*(ic*Inputs!$C$6+flat_fee-cost_acc-cost_wd*Inputs!$E$6*$E2479-cost_fx*Inputs!$D$6)+12*Inputs!$B$7*(1-MIN(1,Inputs!$F$7*$D2479))*(ic*Inputs!$C$7+flat_fee-cost_acc-cost_wd*Inputs!$E$7*$E2479-cost_fx*Inputs!$D$7)+12*Inputs!$B$8*(1-MIN(1,Inputs!$F$8*$D2479))*(ic*Inputs!$C$8+flat_fee-cost_acc-cost_wd*Inputs!$E$8*$E2479-cost_fx*Inputs!$D$8)-fixed</f>
        <v>-216692.71334368</v>
      </c>
    </row>
    <row r="2480" customFormat="false" ht="15" hidden="false" customHeight="false" outlineLevel="0" collapsed="false">
      <c r="A2480" s="0" t="n">
        <v>2415</v>
      </c>
      <c r="B2480" s="0" t="n">
        <v>0.304323</v>
      </c>
      <c r="C2480" s="0" t="n">
        <v>1.106207</v>
      </c>
      <c r="D2480" s="0" t="n">
        <v>0.928299</v>
      </c>
      <c r="E2480" s="0" t="n">
        <v>1.066165</v>
      </c>
      <c r="F2480" s="0" t="n">
        <v>0.313744</v>
      </c>
      <c r="G2480" s="0" t="n">
        <f aca="false">12*Inputs!$B$6*(MIN(1,$H$50*$C2480)*(ic*Inputs!$C$6+pS+fee_fx*Inputs!$D$6-cost_acc-cost_wd*Inputs!$E$6*$E2480-cost_fx*Inputs!$D$6-$F2480)+(1-MIN(1,$H$50*$C2480))*(1-MIN(1,Inputs!$G$6*$D2480)*churn_nonbuyers)*(ic*Inputs!$C$6+fee_wd*Inputs!$E$6*(1-$B2480)+fee_fx*Inputs!$D$6-cost_acc-cost_wd*Inputs!$E$6*(1-$B2480)-cost_fx*Inputs!$D$6))</f>
        <v>208760.385280805</v>
      </c>
      <c r="H2480" s="0" t="n">
        <f aca="false">12*Inputs!$B$7*(MIN(1,$H$51*$C2480)*(ic*Inputs!$C$7+pE+fee_fx*Inputs!$D$7-cost_acc-cost_wd*Inputs!$E$7*$E2480-cost_fx*Inputs!$D$7-$F2480)+(1-MIN(1,$H$51*$C2480))*(1-MIN(1,Inputs!$G$7*$D2480)*churn_nonbuyers)*(ic*Inputs!$C$7+fee_wd*Inputs!$E$7*(1-$B2480)+fee_fx*Inputs!$D$7-cost_acc-cost_wd*Inputs!$E$7*(1-$B2480)-cost_fx*Inputs!$D$7))</f>
        <v>407846.017912531</v>
      </c>
      <c r="I2480" s="0" t="n">
        <f aca="false">12*Inputs!$B$8*(MIN(1,$H$52*$C2480)*(ic*Inputs!$C$8+pT-cost_acc-cost_wd*Inputs!$E$8-cost_fx*Inputs!$D$8-cost_ins)+(1-MIN(1,$H$52*$C2480))*(1-MIN(1,Inputs!$G$8*$D2480)*churn_nonbuyers)*(ic*Inputs!$C$8+fee_wd*Inputs!$E$8*(1-$B2480)+fee_fx*Inputs!$D$8-cost_acc-cost_wd*Inputs!$E$8*(1-$B2480)-cost_fx*Inputs!$D$8))</f>
        <v>184091.667398446</v>
      </c>
      <c r="J2480" s="0" t="n">
        <f aca="false">G2480+H2480+I2480-fixed</f>
        <v>100698.070591783</v>
      </c>
      <c r="K2480" s="0" t="n">
        <f aca="false">12*Inputs!$B$6*(1-MIN(1,Inputs!$G$6*$D2480)*churn_nonbuyers)*(ic*Inputs!$C$6+fee_wd*Inputs!$E$6*(1-$B2480)+fee_fx*Inputs!$D$6-cost_acc-cost_wd*Inputs!$E$6*(1-$B2480)-cost_fx*Inputs!$D$6)</f>
        <v>150454.253783354</v>
      </c>
      <c r="L2480" s="0" t="n">
        <f aca="false">12*Inputs!$B$7*(1-MIN(1,Inputs!$G$7*$D2480)*churn_nonbuyers)*(ic*Inputs!$C$7+fee_wd*Inputs!$E$7*(1-$B2480)+fee_fx*Inputs!$D$7-cost_acc-cost_wd*Inputs!$E$7*(1-$B2480)-cost_fx*Inputs!$D$7)</f>
        <v>349369.195118013</v>
      </c>
      <c r="M2480" s="0" t="n">
        <f aca="false">12*Inputs!$B$8*(1-MIN(1,Inputs!$G$8*$D2480)*churn_nonbuyers)*(ic*Inputs!$C$8+fee_wd*Inputs!$E$8*(1-$B2480)+fee_fx*Inputs!$D$8-cost_acc-cost_wd*Inputs!$E$8*(1-$B2480)-cost_fx*Inputs!$D$8)</f>
        <v>109186.832428987</v>
      </c>
      <c r="N2480" s="0" t="n">
        <f aca="false">K2480+L2480+I2480-fixed</f>
        <v>-16084.8837001864</v>
      </c>
      <c r="O2480" s="0" t="n">
        <f aca="false">K2480+L2480+M2480-fixed</f>
        <v>-90989.7186696455</v>
      </c>
      <c r="P2480" s="0" t="n">
        <f aca="false">12*Inputs!$B$6*(1-MIN(1,Inputs!$F$6*$D2480))*(ic*Inputs!$C$6+flat_fee-cost_acc-cost_wd*Inputs!$E$6*$E2480-cost_fx*Inputs!$D$6)+12*Inputs!$B$7*(1-MIN(1,Inputs!$F$7*$D2480))*(ic*Inputs!$C$7+flat_fee-cost_acc-cost_wd*Inputs!$E$7*$E2480-cost_fx*Inputs!$D$7)+12*Inputs!$B$8*(1-MIN(1,Inputs!$F$8*$D2480))*(ic*Inputs!$C$8+flat_fee-cost_acc-cost_wd*Inputs!$E$8*$E2480-cost_fx*Inputs!$D$8)-fixed</f>
        <v>81184.3383283999</v>
      </c>
    </row>
    <row r="2481" customFormat="false" ht="15" hidden="false" customHeight="false" outlineLevel="0" collapsed="false">
      <c r="A2481" s="0" t="n">
        <v>2416</v>
      </c>
      <c r="B2481" s="0" t="n">
        <v>0.288003</v>
      </c>
      <c r="C2481" s="0" t="n">
        <v>0.954694</v>
      </c>
      <c r="D2481" s="0" t="n">
        <v>0.831858</v>
      </c>
      <c r="E2481" s="0" t="n">
        <v>1.285679</v>
      </c>
      <c r="F2481" s="0" t="n">
        <v>0.073308</v>
      </c>
      <c r="G2481" s="0" t="n">
        <f aca="false">12*Inputs!$B$6*(MIN(1,$H$50*$C2481)*(ic*Inputs!$C$6+pS+fee_fx*Inputs!$D$6-cost_acc-cost_wd*Inputs!$E$6*$E2481-cost_fx*Inputs!$D$6-$F2481)+(1-MIN(1,$H$50*$C2481))*(1-MIN(1,Inputs!$G$6*$D2481)*churn_nonbuyers)*(ic*Inputs!$C$6+fee_wd*Inputs!$E$6*(1-$B2481)+fee_fx*Inputs!$D$6-cost_acc-cost_wd*Inputs!$E$6*(1-$B2481)-cost_fx*Inputs!$D$6))</f>
        <v>204017.631666267</v>
      </c>
      <c r="H2481" s="0" t="n">
        <f aca="false">12*Inputs!$B$7*(MIN(1,$H$51*$C2481)*(ic*Inputs!$C$7+pE+fee_fx*Inputs!$D$7-cost_acc-cost_wd*Inputs!$E$7*$E2481-cost_fx*Inputs!$D$7-$F2481)+(1-MIN(1,$H$51*$C2481))*(1-MIN(1,Inputs!$G$7*$D2481)*churn_nonbuyers)*(ic*Inputs!$C$7+fee_wd*Inputs!$E$7*(1-$B2481)+fee_fx*Inputs!$D$7-cost_acc-cost_wd*Inputs!$E$7*(1-$B2481)-cost_fx*Inputs!$D$7))</f>
        <v>390975.105117461</v>
      </c>
      <c r="I2481" s="0" t="n">
        <f aca="false">12*Inputs!$B$8*(MIN(1,$H$52*$C2481)*(ic*Inputs!$C$8+pT-cost_acc-cost_wd*Inputs!$E$8-cost_fx*Inputs!$D$8-cost_ins)+(1-MIN(1,$H$52*$C2481))*(1-MIN(1,Inputs!$G$8*$D2481)*churn_nonbuyers)*(ic*Inputs!$C$8+fee_wd*Inputs!$E$8*(1-$B2481)+fee_fx*Inputs!$D$8-cost_acc-cost_wd*Inputs!$E$8*(1-$B2481)-cost_fx*Inputs!$D$8))</f>
        <v>180922.929274651</v>
      </c>
      <c r="J2481" s="0" t="n">
        <f aca="false">G2481+H2481+I2481-fixed</f>
        <v>75915.6660583788</v>
      </c>
      <c r="K2481" s="0" t="n">
        <f aca="false">12*Inputs!$B$6*(1-MIN(1,Inputs!$G$6*$D2481)*churn_nonbuyers)*(ic*Inputs!$C$6+fee_wd*Inputs!$E$6*(1-$B2481)+fee_fx*Inputs!$D$6-cost_acc-cost_wd*Inputs!$E$6*(1-$B2481)-cost_fx*Inputs!$D$6)</f>
        <v>153467.398076933</v>
      </c>
      <c r="L2481" s="0" t="n">
        <f aca="false">12*Inputs!$B$7*(1-MIN(1,Inputs!$G$7*$D2481)*churn_nonbuyers)*(ic*Inputs!$C$7+fee_wd*Inputs!$E$7*(1-$B2481)+fee_fx*Inputs!$D$7-cost_acc-cost_wd*Inputs!$E$7*(1-$B2481)-cost_fx*Inputs!$D$7)</f>
        <v>352700.38886216</v>
      </c>
      <c r="M2481" s="0" t="n">
        <f aca="false">12*Inputs!$B$8*(1-MIN(1,Inputs!$G$8*$D2481)*churn_nonbuyers)*(ic*Inputs!$C$8+fee_wd*Inputs!$E$8*(1-$B2481)+fee_fx*Inputs!$D$8-cost_acc-cost_wd*Inputs!$E$8*(1-$B2481)-cost_fx*Inputs!$D$8)</f>
        <v>130562.747505686</v>
      </c>
      <c r="N2481" s="0" t="n">
        <f aca="false">K2481+L2481+I2481-fixed</f>
        <v>-12909.2837862568</v>
      </c>
      <c r="O2481" s="0" t="n">
        <f aca="false">K2481+L2481+M2481-fixed</f>
        <v>-63269.4655552211</v>
      </c>
      <c r="P2481" s="0" t="n">
        <f aca="false">12*Inputs!$B$6*(1-MIN(1,Inputs!$F$6*$D2481))*(ic*Inputs!$C$6+flat_fee-cost_acc-cost_wd*Inputs!$E$6*$E2481-cost_fx*Inputs!$D$6)+12*Inputs!$B$7*(1-MIN(1,Inputs!$F$7*$D2481))*(ic*Inputs!$C$7+flat_fee-cost_acc-cost_wd*Inputs!$E$7*$E2481-cost_fx*Inputs!$D$7)+12*Inputs!$B$8*(1-MIN(1,Inputs!$F$8*$D2481))*(ic*Inputs!$C$8+flat_fee-cost_acc-cost_wd*Inputs!$E$8*$E2481-cost_fx*Inputs!$D$8)-fixed</f>
        <v>30350.34055568</v>
      </c>
    </row>
    <row r="2482" customFormat="false" ht="15" hidden="false" customHeight="false" outlineLevel="0" collapsed="false">
      <c r="A2482" s="0" t="n">
        <v>2417</v>
      </c>
      <c r="B2482" s="0" t="n">
        <v>0.327521</v>
      </c>
      <c r="C2482" s="0" t="n">
        <v>0.717242</v>
      </c>
      <c r="D2482" s="0" t="n">
        <v>0.998453</v>
      </c>
      <c r="E2482" s="0" t="n">
        <v>1.185089</v>
      </c>
      <c r="F2482" s="0" t="n">
        <v>0.072915</v>
      </c>
      <c r="G2482" s="0" t="n">
        <f aca="false">12*Inputs!$B$6*(MIN(1,$H$50*$C2482)*(ic*Inputs!$C$6+pS+fee_fx*Inputs!$D$6-cost_acc-cost_wd*Inputs!$E$6*$E2482-cost_fx*Inputs!$D$6-$F2482)+(1-MIN(1,$H$50*$C2482))*(1-MIN(1,Inputs!$G$6*$D2482)*churn_nonbuyers)*(ic*Inputs!$C$6+fee_wd*Inputs!$E$6*(1-$B2482)+fee_fx*Inputs!$D$6-cost_acc-cost_wd*Inputs!$E$6*(1-$B2482)-cost_fx*Inputs!$D$6))</f>
        <v>186759.95091515</v>
      </c>
      <c r="H2482" s="0" t="n">
        <f aca="false">12*Inputs!$B$7*(MIN(1,$H$51*$C2482)*(ic*Inputs!$C$7+pE+fee_fx*Inputs!$D$7-cost_acc-cost_wd*Inputs!$E$7*$E2482-cost_fx*Inputs!$D$7-$F2482)+(1-MIN(1,$H$51*$C2482))*(1-MIN(1,Inputs!$G$7*$D2482)*churn_nonbuyers)*(ic*Inputs!$C$7+fee_wd*Inputs!$E$7*(1-$B2482)+fee_fx*Inputs!$D$7-cost_acc-cost_wd*Inputs!$E$7*(1-$B2482)-cost_fx*Inputs!$D$7))</f>
        <v>384557.391563531</v>
      </c>
      <c r="I2482" s="0" t="n">
        <f aca="false">12*Inputs!$B$8*(MIN(1,$H$52*$C2482)*(ic*Inputs!$C$8+pT-cost_acc-cost_wd*Inputs!$E$8-cost_fx*Inputs!$D$8-cost_ins)+(1-MIN(1,$H$52*$C2482))*(1-MIN(1,Inputs!$G$8*$D2482)*churn_nonbuyers)*(ic*Inputs!$C$8+fee_wd*Inputs!$E$8*(1-$B2482)+fee_fx*Inputs!$D$8-cost_acc-cost_wd*Inputs!$E$8*(1-$B2482)-cost_fx*Inputs!$D$8))</f>
        <v>149962.624839305</v>
      </c>
      <c r="J2482" s="0" t="n">
        <f aca="false">G2482+H2482+I2482-fixed</f>
        <v>21279.9673179865</v>
      </c>
      <c r="K2482" s="0" t="n">
        <f aca="false">12*Inputs!$B$6*(1-MIN(1,Inputs!$G$6*$D2482)*churn_nonbuyers)*(ic*Inputs!$C$6+fee_wd*Inputs!$E$6*(1-$B2482)+fee_fx*Inputs!$D$6-cost_acc-cost_wd*Inputs!$E$6*(1-$B2482)-cost_fx*Inputs!$D$6)</f>
        <v>146727.072900094</v>
      </c>
      <c r="L2482" s="0" t="n">
        <f aca="false">12*Inputs!$B$7*(1-MIN(1,Inputs!$G$7*$D2482)*churn_nonbuyers)*(ic*Inputs!$C$7+fee_wd*Inputs!$E$7*(1-$B2482)+fee_fx*Inputs!$D$7-cost_acc-cost_wd*Inputs!$E$7*(1-$B2482)-cost_fx*Inputs!$D$7)</f>
        <v>345372.390396056</v>
      </c>
      <c r="M2482" s="0" t="n">
        <f aca="false">12*Inputs!$B$8*(1-MIN(1,Inputs!$G$8*$D2482)*churn_nonbuyers)*(ic*Inputs!$C$8+fee_wd*Inputs!$E$8*(1-$B2482)+fee_fx*Inputs!$D$8-cost_acc-cost_wd*Inputs!$E$8*(1-$B2482)-cost_fx*Inputs!$D$8)</f>
        <v>93540.1318804368</v>
      </c>
      <c r="N2482" s="0" t="n">
        <f aca="false">K2482+L2482+I2482-fixed</f>
        <v>-57937.9118645452</v>
      </c>
      <c r="O2482" s="0" t="n">
        <f aca="false">K2482+L2482+M2482-fixed</f>
        <v>-114360.404823413</v>
      </c>
      <c r="P2482" s="0" t="n">
        <f aca="false">12*Inputs!$B$6*(1-MIN(1,Inputs!$F$6*$D2482))*(ic*Inputs!$C$6+flat_fee-cost_acc-cost_wd*Inputs!$E$6*$E2482-cost_fx*Inputs!$D$6)+12*Inputs!$B$7*(1-MIN(1,Inputs!$F$7*$D2482))*(ic*Inputs!$C$7+flat_fee-cost_acc-cost_wd*Inputs!$E$7*$E2482-cost_fx*Inputs!$D$7)+12*Inputs!$B$8*(1-MIN(1,Inputs!$F$8*$D2482))*(ic*Inputs!$C$8+flat_fee-cost_acc-cost_wd*Inputs!$E$8*$E2482-cost_fx*Inputs!$D$8)-fixed</f>
        <v>-8682.77122791996</v>
      </c>
    </row>
    <row r="2483" customFormat="false" ht="15" hidden="false" customHeight="false" outlineLevel="0" collapsed="false">
      <c r="A2483" s="0" t="n">
        <v>2418</v>
      </c>
      <c r="B2483" s="0" t="n">
        <v>0.357808</v>
      </c>
      <c r="C2483" s="0" t="n">
        <v>0.95438</v>
      </c>
      <c r="D2483" s="0" t="n">
        <v>1.144929</v>
      </c>
      <c r="E2483" s="0" t="n">
        <v>1.282276</v>
      </c>
      <c r="F2483" s="0" t="n">
        <v>0.108721</v>
      </c>
      <c r="G2483" s="0" t="n">
        <f aca="false">12*Inputs!$B$6*(MIN(1,$H$50*$C2483)*(ic*Inputs!$C$6+pS+fee_fx*Inputs!$D$6-cost_acc-cost_wd*Inputs!$E$6*$E2483-cost_fx*Inputs!$D$6-$F2483)+(1-MIN(1,$H$50*$C2483))*(1-MIN(1,Inputs!$G$6*$D2483)*churn_nonbuyers)*(ic*Inputs!$C$6+fee_wd*Inputs!$E$6*(1-$B2483)+fee_fx*Inputs!$D$6-cost_acc-cost_wd*Inputs!$E$6*(1-$B2483)-cost_fx*Inputs!$D$6))</f>
        <v>192229.002821922</v>
      </c>
      <c r="H2483" s="0" t="n">
        <f aca="false">12*Inputs!$B$7*(MIN(1,$H$51*$C2483)*(ic*Inputs!$C$7+pE+fee_fx*Inputs!$D$7-cost_acc-cost_wd*Inputs!$E$7*$E2483-cost_fx*Inputs!$D$7-$F2483)+(1-MIN(1,$H$51*$C2483))*(1-MIN(1,Inputs!$G$7*$D2483)*churn_nonbuyers)*(ic*Inputs!$C$7+fee_wd*Inputs!$E$7*(1-$B2483)+fee_fx*Inputs!$D$7-cost_acc-cost_wd*Inputs!$E$7*(1-$B2483)-cost_fx*Inputs!$D$7))</f>
        <v>381288.371383623</v>
      </c>
      <c r="I2483" s="0" t="n">
        <f aca="false">12*Inputs!$B$8*(MIN(1,$H$52*$C2483)*(ic*Inputs!$C$8+pT-cost_acc-cost_wd*Inputs!$E$8-cost_fx*Inputs!$D$8-cost_ins)+(1-MIN(1,$H$52*$C2483))*(1-MIN(1,Inputs!$G$8*$D2483)*churn_nonbuyers)*(ic*Inputs!$C$8+fee_wd*Inputs!$E$8*(1-$B2483)+fee_fx*Inputs!$D$8-cost_acc-cost_wd*Inputs!$E$8*(1-$B2483)-cost_fx*Inputs!$D$8))</f>
        <v>157947.761070711</v>
      </c>
      <c r="J2483" s="0" t="n">
        <f aca="false">G2483+H2483+I2483-fixed</f>
        <v>31465.1352762558</v>
      </c>
      <c r="K2483" s="0" t="n">
        <f aca="false">12*Inputs!$B$6*(1-MIN(1,Inputs!$G$6*$D2483)*churn_nonbuyers)*(ic*Inputs!$C$6+fee_wd*Inputs!$E$6*(1-$B2483)+fee_fx*Inputs!$D$6-cost_acc-cost_wd*Inputs!$E$6*(1-$B2483)-cost_fx*Inputs!$D$6)</f>
        <v>141484.34992055</v>
      </c>
      <c r="L2483" s="0" t="n">
        <f aca="false">12*Inputs!$B$7*(1-MIN(1,Inputs!$G$7*$D2483)*churn_nonbuyers)*(ic*Inputs!$C$7+fee_wd*Inputs!$E$7*(1-$B2483)+fee_fx*Inputs!$D$7-cost_acc-cost_wd*Inputs!$E$7*(1-$B2483)-cost_fx*Inputs!$D$7)</f>
        <v>339596.33856033</v>
      </c>
      <c r="M2483" s="0" t="n">
        <f aca="false">12*Inputs!$B$8*(1-MIN(1,Inputs!$G$8*$D2483)*churn_nonbuyers)*(ic*Inputs!$C$8+fee_wd*Inputs!$E$8*(1-$B2483)+fee_fx*Inputs!$D$8-cost_acc-cost_wd*Inputs!$E$8*(1-$B2483)-cost_fx*Inputs!$D$8)</f>
        <v>61396.5738692352</v>
      </c>
      <c r="N2483" s="0" t="n">
        <f aca="false">K2483+L2483+I2483-fixed</f>
        <v>-60971.5504484087</v>
      </c>
      <c r="O2483" s="0" t="n">
        <f aca="false">K2483+L2483+M2483-fixed</f>
        <v>-157522.737649884</v>
      </c>
      <c r="P2483" s="0" t="n">
        <f aca="false">12*Inputs!$B$6*(1-MIN(1,Inputs!$F$6*$D2483))*(ic*Inputs!$C$6+flat_fee-cost_acc-cost_wd*Inputs!$E$6*$E2483-cost_fx*Inputs!$D$6)+12*Inputs!$B$7*(1-MIN(1,Inputs!$F$7*$D2483))*(ic*Inputs!$C$7+flat_fee-cost_acc-cost_wd*Inputs!$E$7*$E2483-cost_fx*Inputs!$D$7)+12*Inputs!$B$8*(1-MIN(1,Inputs!$F$8*$D2483))*(ic*Inputs!$C$8+flat_fee-cost_acc-cost_wd*Inputs!$E$8*$E2483-cost_fx*Inputs!$D$8)-fixed</f>
        <v>-123382.35829504</v>
      </c>
    </row>
    <row r="2484" customFormat="false" ht="15" hidden="false" customHeight="false" outlineLevel="0" collapsed="false">
      <c r="A2484" s="0" t="n">
        <v>2419</v>
      </c>
      <c r="B2484" s="0" t="n">
        <v>0.251199</v>
      </c>
      <c r="C2484" s="0" t="n">
        <v>1.02033</v>
      </c>
      <c r="D2484" s="0" t="n">
        <v>0.754969</v>
      </c>
      <c r="E2484" s="0" t="n">
        <v>1.073962</v>
      </c>
      <c r="F2484" s="0" t="n">
        <v>0.204131</v>
      </c>
      <c r="G2484" s="0" t="n">
        <f aca="false">12*Inputs!$B$6*(MIN(1,$H$50*$C2484)*(ic*Inputs!$C$6+pS+fee_fx*Inputs!$D$6-cost_acc-cost_wd*Inputs!$E$6*$E2484-cost_fx*Inputs!$D$6-$F2484)+(1-MIN(1,$H$50*$C2484))*(1-MIN(1,Inputs!$G$6*$D2484)*churn_nonbuyers)*(ic*Inputs!$C$6+fee_wd*Inputs!$E$6*(1-$B2484)+fee_fx*Inputs!$D$6-cost_acc-cost_wd*Inputs!$E$6*(1-$B2484)-cost_fx*Inputs!$D$6))</f>
        <v>214643.489786333</v>
      </c>
      <c r="H2484" s="0" t="n">
        <f aca="false">12*Inputs!$B$7*(MIN(1,$H$51*$C2484)*(ic*Inputs!$C$7+pE+fee_fx*Inputs!$D$7-cost_acc-cost_wd*Inputs!$E$7*$E2484-cost_fx*Inputs!$D$7-$F2484)+(1-MIN(1,$H$51*$C2484))*(1-MIN(1,Inputs!$G$7*$D2484)*churn_nonbuyers)*(ic*Inputs!$C$7+fee_wd*Inputs!$E$7*(1-$B2484)+fee_fx*Inputs!$D$7-cost_acc-cost_wd*Inputs!$E$7*(1-$B2484)-cost_fx*Inputs!$D$7))</f>
        <v>414363.136250796</v>
      </c>
      <c r="I2484" s="0" t="n">
        <f aca="false">12*Inputs!$B$8*(MIN(1,$H$52*$C2484)*(ic*Inputs!$C$8+pT-cost_acc-cost_wd*Inputs!$E$8-cost_fx*Inputs!$D$8-cost_ins)+(1-MIN(1,$H$52*$C2484))*(1-MIN(1,Inputs!$G$8*$D2484)*churn_nonbuyers)*(ic*Inputs!$C$8+fee_wd*Inputs!$E$8*(1-$B2484)+fee_fx*Inputs!$D$8-cost_acc-cost_wd*Inputs!$E$8*(1-$B2484)-cost_fx*Inputs!$D$8))</f>
        <v>189430.924507511</v>
      </c>
      <c r="J2484" s="0" t="n">
        <f aca="false">G2484+H2484+I2484-fixed</f>
        <v>118437.55054464</v>
      </c>
      <c r="K2484" s="0" t="n">
        <f aca="false">12*Inputs!$B$6*(1-MIN(1,Inputs!$G$6*$D2484)*churn_nonbuyers)*(ic*Inputs!$C$6+fee_wd*Inputs!$E$6*(1-$B2484)+fee_fx*Inputs!$D$6-cost_acc-cost_wd*Inputs!$E$6*(1-$B2484)-cost_fx*Inputs!$D$6)</f>
        <v>159182.718176383</v>
      </c>
      <c r="L2484" s="0" t="n">
        <f aca="false">12*Inputs!$B$7*(1-MIN(1,Inputs!$G$7*$D2484)*churn_nonbuyers)*(ic*Inputs!$C$7+fee_wd*Inputs!$E$7*(1-$B2484)+fee_fx*Inputs!$D$7-cost_acc-cost_wd*Inputs!$E$7*(1-$B2484)-cost_fx*Inputs!$D$7)</f>
        <v>358714.51599383</v>
      </c>
      <c r="M2484" s="0" t="n">
        <f aca="false">12*Inputs!$B$8*(1-MIN(1,Inputs!$G$8*$D2484)*churn_nonbuyers)*(ic*Inputs!$C$8+fee_wd*Inputs!$E$8*(1-$B2484)+fee_fx*Inputs!$D$8-cost_acc-cost_wd*Inputs!$E$8*(1-$B2484)-cost_fx*Inputs!$D$8)</f>
        <v>148219.285463122</v>
      </c>
      <c r="N2484" s="0" t="n">
        <f aca="false">K2484+L2484+I2484-fixed</f>
        <v>7328.15867772384</v>
      </c>
      <c r="O2484" s="0" t="n">
        <f aca="false">K2484+L2484+M2484-fixed</f>
        <v>-33883.4803666654</v>
      </c>
      <c r="P2484" s="0" t="n">
        <f aca="false">12*Inputs!$B$6*(1-MIN(1,Inputs!$F$6*$D2484))*(ic*Inputs!$C$6+flat_fee-cost_acc-cost_wd*Inputs!$E$6*$E2484-cost_fx*Inputs!$D$6)+12*Inputs!$B$7*(1-MIN(1,Inputs!$F$7*$D2484))*(ic*Inputs!$C$7+flat_fee-cost_acc-cost_wd*Inputs!$E$7*$E2484-cost_fx*Inputs!$D$7)+12*Inputs!$B$8*(1-MIN(1,Inputs!$F$8*$D2484))*(ic*Inputs!$C$8+flat_fee-cost_acc-cost_wd*Inputs!$E$8*$E2484-cost_fx*Inputs!$D$8)-fixed</f>
        <v>172350.74189072</v>
      </c>
    </row>
    <row r="2485" customFormat="false" ht="15" hidden="false" customHeight="false" outlineLevel="0" collapsed="false">
      <c r="A2485" s="0" t="n">
        <v>2420</v>
      </c>
      <c r="B2485" s="0" t="n">
        <v>0.444028</v>
      </c>
      <c r="C2485" s="0" t="n">
        <v>1.159111</v>
      </c>
      <c r="D2485" s="0" t="n">
        <v>0.841139</v>
      </c>
      <c r="E2485" s="0" t="n">
        <v>1.078423</v>
      </c>
      <c r="F2485" s="0" t="n">
        <v>0.140775</v>
      </c>
      <c r="G2485" s="0" t="n">
        <f aca="false">12*Inputs!$B$6*(MIN(1,$H$50*$C2485)*(ic*Inputs!$C$6+pS+fee_fx*Inputs!$D$6-cost_acc-cost_wd*Inputs!$E$6*$E2485-cost_fx*Inputs!$D$6-$F2485)+(1-MIN(1,$H$50*$C2485))*(1-MIN(1,Inputs!$G$6*$D2485)*churn_nonbuyers)*(ic*Inputs!$C$6+fee_wd*Inputs!$E$6*(1-$B2485)+fee_fx*Inputs!$D$6-cost_acc-cost_wd*Inputs!$E$6*(1-$B2485)-cost_fx*Inputs!$D$6))</f>
        <v>198980.207163242</v>
      </c>
      <c r="H2485" s="0" t="n">
        <f aca="false">12*Inputs!$B$7*(MIN(1,$H$51*$C2485)*(ic*Inputs!$C$7+pE+fee_fx*Inputs!$D$7-cost_acc-cost_wd*Inputs!$E$7*$E2485-cost_fx*Inputs!$D$7-$F2485)+(1-MIN(1,$H$51*$C2485))*(1-MIN(1,Inputs!$G$7*$D2485)*churn_nonbuyers)*(ic*Inputs!$C$7+fee_wd*Inputs!$E$7*(1-$B2485)+fee_fx*Inputs!$D$7-cost_acc-cost_wd*Inputs!$E$7*(1-$B2485)-cost_fx*Inputs!$D$7))</f>
        <v>410540.236702218</v>
      </c>
      <c r="I2485" s="0" t="n">
        <f aca="false">12*Inputs!$B$8*(MIN(1,$H$52*$C2485)*(ic*Inputs!$C$8+pT-cost_acc-cost_wd*Inputs!$E$8-cost_fx*Inputs!$D$8-cost_ins)+(1-MIN(1,$H$52*$C2485))*(1-MIN(1,Inputs!$G$8*$D2485)*churn_nonbuyers)*(ic*Inputs!$C$8+fee_wd*Inputs!$E$8*(1-$B2485)+fee_fx*Inputs!$D$8-cost_acc-cost_wd*Inputs!$E$8*(1-$B2485)-cost_fx*Inputs!$D$8))</f>
        <v>190742.026903853</v>
      </c>
      <c r="J2485" s="0" t="n">
        <f aca="false">G2485+H2485+I2485-fixed</f>
        <v>100262.470769313</v>
      </c>
      <c r="K2485" s="0" t="n">
        <f aca="false">12*Inputs!$B$6*(1-MIN(1,Inputs!$G$6*$D2485)*churn_nonbuyers)*(ic*Inputs!$C$6+fee_wd*Inputs!$E$6*(1-$B2485)+fee_fx*Inputs!$D$6-cost_acc-cost_wd*Inputs!$E$6*(1-$B2485)-cost_fx*Inputs!$D$6)</f>
        <v>131870.409608822</v>
      </c>
      <c r="L2485" s="0" t="n">
        <f aca="false">12*Inputs!$B$7*(1-MIN(1,Inputs!$G$7*$D2485)*churn_nonbuyers)*(ic*Inputs!$C$7+fee_wd*Inputs!$E$7*(1-$B2485)+fee_fx*Inputs!$D$7-cost_acc-cost_wd*Inputs!$E$7*(1-$B2485)-cost_fx*Inputs!$D$7)</f>
        <v>330699.024293294</v>
      </c>
      <c r="M2485" s="0" t="n">
        <f aca="false">12*Inputs!$B$8*(1-MIN(1,Inputs!$G$8*$D2485)*churn_nonbuyers)*(ic*Inputs!$C$8+fee_wd*Inputs!$E$8*(1-$B2485)+fee_fx*Inputs!$D$8-cost_acc-cost_wd*Inputs!$E$8*(1-$B2485)-cost_fx*Inputs!$D$8)</f>
        <v>125452.456681171</v>
      </c>
      <c r="N2485" s="0" t="n">
        <f aca="false">K2485+L2485+I2485-fixed</f>
        <v>-46688.5391940313</v>
      </c>
      <c r="O2485" s="0" t="n">
        <f aca="false">K2485+L2485+M2485-fixed</f>
        <v>-111978.109416713</v>
      </c>
      <c r="P2485" s="0" t="n">
        <f aca="false">12*Inputs!$B$6*(1-MIN(1,Inputs!$F$6*$D2485))*(ic*Inputs!$C$6+flat_fee-cost_acc-cost_wd*Inputs!$E$6*$E2485-cost_fx*Inputs!$D$6)+12*Inputs!$B$7*(1-MIN(1,Inputs!$F$7*$D2485))*(ic*Inputs!$C$7+flat_fee-cost_acc-cost_wd*Inputs!$E$7*$E2485-cost_fx*Inputs!$D$7)+12*Inputs!$B$8*(1-MIN(1,Inputs!$F$8*$D2485))*(ic*Inputs!$C$8+flat_fee-cost_acc-cost_wd*Inputs!$E$8*$E2485-cost_fx*Inputs!$D$8)-fixed</f>
        <v>123189.42451928</v>
      </c>
    </row>
    <row r="2486" customFormat="false" ht="15" hidden="false" customHeight="false" outlineLevel="0" collapsed="false">
      <c r="A2486" s="0" t="n">
        <v>2421</v>
      </c>
      <c r="B2486" s="0" t="n">
        <v>0.455553</v>
      </c>
      <c r="C2486" s="0" t="n">
        <v>0.89466</v>
      </c>
      <c r="D2486" s="0" t="n">
        <v>0.965458</v>
      </c>
      <c r="E2486" s="0" t="n">
        <v>1.345277</v>
      </c>
      <c r="F2486" s="0" t="n">
        <v>0.249787</v>
      </c>
      <c r="G2486" s="0" t="n">
        <f aca="false">12*Inputs!$B$6*(MIN(1,$H$50*$C2486)*(ic*Inputs!$C$6+pS+fee_fx*Inputs!$D$6-cost_acc-cost_wd*Inputs!$E$6*$E2486-cost_fx*Inputs!$D$6-$F2486)+(1-MIN(1,$H$50*$C2486))*(1-MIN(1,Inputs!$G$6*$D2486)*churn_nonbuyers)*(ic*Inputs!$C$6+fee_wd*Inputs!$E$6*(1-$B2486)+fee_fx*Inputs!$D$6-cost_acc-cost_wd*Inputs!$E$6*(1-$B2486)-cost_fx*Inputs!$D$6))</f>
        <v>173660.522166311</v>
      </c>
      <c r="H2486" s="0" t="n">
        <f aca="false">12*Inputs!$B$7*(MIN(1,$H$51*$C2486)*(ic*Inputs!$C$7+pE+fee_fx*Inputs!$D$7-cost_acc-cost_wd*Inputs!$E$7*$E2486-cost_fx*Inputs!$D$7-$F2486)+(1-MIN(1,$H$51*$C2486))*(1-MIN(1,Inputs!$G$7*$D2486)*churn_nonbuyers)*(ic*Inputs!$C$7+fee_wd*Inputs!$E$7*(1-$B2486)+fee_fx*Inputs!$D$7-cost_acc-cost_wd*Inputs!$E$7*(1-$B2486)-cost_fx*Inputs!$D$7))</f>
        <v>357356.248441704</v>
      </c>
      <c r="I2486" s="0" t="n">
        <f aca="false">12*Inputs!$B$8*(MIN(1,$H$52*$C2486)*(ic*Inputs!$C$8+pT-cost_acc-cost_wd*Inputs!$E$8-cost_fx*Inputs!$D$8-cost_ins)+(1-MIN(1,$H$52*$C2486))*(1-MIN(1,Inputs!$G$8*$D2486)*churn_nonbuyers)*(ic*Inputs!$C$8+fee_wd*Inputs!$E$8*(1-$B2486)+fee_fx*Inputs!$D$8-cost_acc-cost_wd*Inputs!$E$8*(1-$B2486)-cost_fx*Inputs!$D$8))</f>
        <v>165856.584409268</v>
      </c>
      <c r="J2486" s="0" t="n">
        <f aca="false">G2486+H2486+I2486-fixed</f>
        <v>-3126.64498271653</v>
      </c>
      <c r="K2486" s="0" t="n">
        <f aca="false">12*Inputs!$B$6*(1-MIN(1,Inputs!$G$6*$D2486)*churn_nonbuyers)*(ic*Inputs!$C$6+fee_wd*Inputs!$E$6*(1-$B2486)+fee_fx*Inputs!$D$6-cost_acc-cost_wd*Inputs!$E$6*(1-$B2486)-cost_fx*Inputs!$D$6)</f>
        <v>129435.235835573</v>
      </c>
      <c r="L2486" s="0" t="n">
        <f aca="false">12*Inputs!$B$7*(1-MIN(1,Inputs!$G$7*$D2486)*churn_nonbuyers)*(ic*Inputs!$C$7+fee_wd*Inputs!$E$7*(1-$B2486)+fee_fx*Inputs!$D$7-cost_acc-cost_wd*Inputs!$E$7*(1-$B2486)-cost_fx*Inputs!$D$7)</f>
        <v>327822.198717344</v>
      </c>
      <c r="M2486" s="0" t="n">
        <f aca="false">12*Inputs!$B$8*(1-MIN(1,Inputs!$G$8*$D2486)*churn_nonbuyers)*(ic*Inputs!$C$8+fee_wd*Inputs!$E$8*(1-$B2486)+fee_fx*Inputs!$D$8-cost_acc-cost_wd*Inputs!$E$8*(1-$B2486)-cost_fx*Inputs!$D$8)</f>
        <v>98723.4730460064</v>
      </c>
      <c r="N2486" s="0" t="n">
        <f aca="false">K2486+L2486+I2486-fixed</f>
        <v>-76885.9810378151</v>
      </c>
      <c r="O2486" s="0" t="n">
        <f aca="false">K2486+L2486+M2486-fixed</f>
        <v>-144019.092401077</v>
      </c>
      <c r="P2486" s="0" t="n">
        <f aca="false">12*Inputs!$B$6*(1-MIN(1,Inputs!$F$6*$D2486))*(ic*Inputs!$C$6+flat_fee-cost_acc-cost_wd*Inputs!$E$6*$E2486-cost_fx*Inputs!$D$6)+12*Inputs!$B$7*(1-MIN(1,Inputs!$F$7*$D2486))*(ic*Inputs!$C$7+flat_fee-cost_acc-cost_wd*Inputs!$E$7*$E2486-cost_fx*Inputs!$D$7)+12*Inputs!$B$8*(1-MIN(1,Inputs!$F$8*$D2486))*(ic*Inputs!$C$8+flat_fee-cost_acc-cost_wd*Inputs!$E$8*$E2486-cost_fx*Inputs!$D$8)-fixed</f>
        <v>-62070.8369761599</v>
      </c>
    </row>
    <row r="2487" customFormat="false" ht="15" hidden="false" customHeight="false" outlineLevel="0" collapsed="false">
      <c r="A2487" s="0" t="n">
        <v>2422</v>
      </c>
      <c r="B2487" s="0" t="n">
        <v>0.396438</v>
      </c>
      <c r="C2487" s="0" t="n">
        <v>1.052778</v>
      </c>
      <c r="D2487" s="0" t="n">
        <v>1.051145</v>
      </c>
      <c r="E2487" s="0" t="n">
        <v>1.092744</v>
      </c>
      <c r="F2487" s="0" t="n">
        <v>0.30052</v>
      </c>
      <c r="G2487" s="0" t="n">
        <f aca="false">12*Inputs!$B$6*(MIN(1,$H$50*$C2487)*(ic*Inputs!$C$6+pS+fee_fx*Inputs!$D$6-cost_acc-cost_wd*Inputs!$E$6*$E2487-cost_fx*Inputs!$D$6-$F2487)+(1-MIN(1,$H$50*$C2487))*(1-MIN(1,Inputs!$G$6*$D2487)*churn_nonbuyers)*(ic*Inputs!$C$6+fee_wd*Inputs!$E$6*(1-$B2487)+fee_fx*Inputs!$D$6-cost_acc-cost_wd*Inputs!$E$6*(1-$B2487)-cost_fx*Inputs!$D$6))</f>
        <v>193223.851077904</v>
      </c>
      <c r="H2487" s="0" t="n">
        <f aca="false">12*Inputs!$B$7*(MIN(1,$H$51*$C2487)*(ic*Inputs!$C$7+pE+fee_fx*Inputs!$D$7-cost_acc-cost_wd*Inputs!$E$7*$E2487-cost_fx*Inputs!$D$7-$F2487)+(1-MIN(1,$H$51*$C2487))*(1-MIN(1,Inputs!$G$7*$D2487)*churn_nonbuyers)*(ic*Inputs!$C$7+fee_wd*Inputs!$E$7*(1-$B2487)+fee_fx*Inputs!$D$7-cost_acc-cost_wd*Inputs!$E$7*(1-$B2487)-cost_fx*Inputs!$D$7))</f>
        <v>394396.764055709</v>
      </c>
      <c r="I2487" s="0" t="n">
        <f aca="false">12*Inputs!$B$8*(MIN(1,$H$52*$C2487)*(ic*Inputs!$C$8+pT-cost_acc-cost_wd*Inputs!$E$8-cost_fx*Inputs!$D$8-cost_ins)+(1-MIN(1,$H$52*$C2487))*(1-MIN(1,Inputs!$G$8*$D2487)*churn_nonbuyers)*(ic*Inputs!$C$8+fee_wd*Inputs!$E$8*(1-$B2487)+fee_fx*Inputs!$D$8-cost_acc-cost_wd*Inputs!$E$8*(1-$B2487)-cost_fx*Inputs!$D$8))</f>
        <v>173113.558958194</v>
      </c>
      <c r="J2487" s="0" t="n">
        <f aca="false">G2487+H2487+I2487-fixed</f>
        <v>60734.1740918069</v>
      </c>
      <c r="K2487" s="0" t="n">
        <f aca="false">12*Inputs!$B$6*(1-MIN(1,Inputs!$G$6*$D2487)*churn_nonbuyers)*(ic*Inputs!$C$6+fee_wd*Inputs!$E$6*(1-$B2487)+fee_fx*Inputs!$D$6-cost_acc-cost_wd*Inputs!$E$6*(1-$B2487)-cost_fx*Inputs!$D$6)</f>
        <v>136917.725914872</v>
      </c>
      <c r="L2487" s="0" t="n">
        <f aca="false">12*Inputs!$B$7*(1-MIN(1,Inputs!$G$7*$D2487)*churn_nonbuyers)*(ic*Inputs!$C$7+fee_wd*Inputs!$E$7*(1-$B2487)+fee_fx*Inputs!$D$7-cost_acc-cost_wd*Inputs!$E$7*(1-$B2487)-cost_fx*Inputs!$D$7)</f>
        <v>335198.481788923</v>
      </c>
      <c r="M2487" s="0" t="n">
        <f aca="false">12*Inputs!$B$8*(1-MIN(1,Inputs!$G$8*$D2487)*churn_nonbuyers)*(ic*Inputs!$C$8+fee_wd*Inputs!$E$8*(1-$B2487)+fee_fx*Inputs!$D$8-cost_acc-cost_wd*Inputs!$E$8*(1-$B2487)-cost_fx*Inputs!$D$8)</f>
        <v>81206.950802736</v>
      </c>
      <c r="N2487" s="0" t="n">
        <f aca="false">K2487+L2487+I2487-fixed</f>
        <v>-54770.233338011</v>
      </c>
      <c r="O2487" s="0" t="n">
        <f aca="false">K2487+L2487+M2487-fixed</f>
        <v>-146676.841493469</v>
      </c>
      <c r="P2487" s="0" t="n">
        <f aca="false">12*Inputs!$B$6*(1-MIN(1,Inputs!$F$6*$D2487))*(ic*Inputs!$C$6+flat_fee-cost_acc-cost_wd*Inputs!$E$6*$E2487-cost_fx*Inputs!$D$6)+12*Inputs!$B$7*(1-MIN(1,Inputs!$F$7*$D2487))*(ic*Inputs!$C$7+flat_fee-cost_acc-cost_wd*Inputs!$E$7*$E2487-cost_fx*Inputs!$D$7)+12*Inputs!$B$8*(1-MIN(1,Inputs!$F$8*$D2487))*(ic*Inputs!$C$8+flat_fee-cost_acc-cost_wd*Inputs!$E$8*$E2487-cost_fx*Inputs!$D$8)-fixed</f>
        <v>2702.90849120007</v>
      </c>
    </row>
    <row r="2488" customFormat="false" ht="15" hidden="false" customHeight="false" outlineLevel="0" collapsed="false">
      <c r="A2488" s="0" t="n">
        <v>2423</v>
      </c>
      <c r="B2488" s="0" t="n">
        <v>0.336813</v>
      </c>
      <c r="C2488" s="0" t="n">
        <v>0.985876</v>
      </c>
      <c r="D2488" s="0" t="n">
        <v>0.731729</v>
      </c>
      <c r="E2488" s="0" t="n">
        <v>1.143465</v>
      </c>
      <c r="F2488" s="0" t="n">
        <v>0.264253</v>
      </c>
      <c r="G2488" s="0" t="n">
        <f aca="false">12*Inputs!$B$6*(MIN(1,$H$50*$C2488)*(ic*Inputs!$C$6+pS+fee_fx*Inputs!$D$6-cost_acc-cost_wd*Inputs!$E$6*$E2488-cost_fx*Inputs!$D$6-$F2488)+(1-MIN(1,$H$50*$C2488))*(1-MIN(1,Inputs!$G$6*$D2488)*churn_nonbuyers)*(ic*Inputs!$C$6+fee_wd*Inputs!$E$6*(1-$B2488)+fee_fx*Inputs!$D$6-cost_acc-cost_wd*Inputs!$E$6*(1-$B2488)-cost_fx*Inputs!$D$6))</f>
        <v>199062.811184861</v>
      </c>
      <c r="H2488" s="0" t="n">
        <f aca="false">12*Inputs!$B$7*(MIN(1,$H$51*$C2488)*(ic*Inputs!$C$7+pE+fee_fx*Inputs!$D$7-cost_acc-cost_wd*Inputs!$E$7*$E2488-cost_fx*Inputs!$D$7-$F2488)+(1-MIN(1,$H$51*$C2488))*(1-MIN(1,Inputs!$G$7*$D2488)*churn_nonbuyers)*(ic*Inputs!$C$7+fee_wd*Inputs!$E$7*(1-$B2488)+fee_fx*Inputs!$D$7-cost_acc-cost_wd*Inputs!$E$7*(1-$B2488)-cost_fx*Inputs!$D$7))</f>
        <v>394028.435746978</v>
      </c>
      <c r="I2488" s="0" t="n">
        <f aca="false">12*Inputs!$B$8*(MIN(1,$H$52*$C2488)*(ic*Inputs!$C$8+pT-cost_acc-cost_wd*Inputs!$E$8-cost_fx*Inputs!$D$8-cost_ins)+(1-MIN(1,$H$52*$C2488))*(1-MIN(1,Inputs!$G$8*$D2488)*churn_nonbuyers)*(ic*Inputs!$C$8+fee_wd*Inputs!$E$8*(1-$B2488)+fee_fx*Inputs!$D$8-cost_acc-cost_wd*Inputs!$E$8*(1-$B2488)-cost_fx*Inputs!$D$8))</f>
        <v>189002.799354302</v>
      </c>
      <c r="J2488" s="0" t="n">
        <f aca="false">G2488+H2488+I2488-fixed</f>
        <v>82094.0462861417</v>
      </c>
      <c r="K2488" s="0" t="n">
        <f aca="false">12*Inputs!$B$6*(1-MIN(1,Inputs!$G$6*$D2488)*churn_nonbuyers)*(ic*Inputs!$C$6+fee_wd*Inputs!$E$6*(1-$B2488)+fee_fx*Inputs!$D$6-cost_acc-cost_wd*Inputs!$E$6*(1-$B2488)-cost_fx*Inputs!$D$6)</f>
        <v>147497.581725674</v>
      </c>
      <c r="L2488" s="0" t="n">
        <f aca="false">12*Inputs!$B$7*(1-MIN(1,Inputs!$G$7*$D2488)*churn_nonbuyers)*(ic*Inputs!$C$7+fee_wd*Inputs!$E$7*(1-$B2488)+fee_fx*Inputs!$D$7-cost_acc-cost_wd*Inputs!$E$7*(1-$B2488)-cost_fx*Inputs!$D$7)</f>
        <v>346912.623243405</v>
      </c>
      <c r="M2488" s="0" t="n">
        <f aca="false">12*Inputs!$B$8*(1-MIN(1,Inputs!$G$8*$D2488)*churn_nonbuyers)*(ic*Inputs!$C$8+fee_wd*Inputs!$E$8*(1-$B2488)+fee_fx*Inputs!$D$8-cost_acc-cost_wd*Inputs!$E$8*(1-$B2488)-cost_fx*Inputs!$D$8)</f>
        <v>151328.450293147</v>
      </c>
      <c r="N2488" s="0" t="n">
        <f aca="false">K2488+L2488+I2488-fixed</f>
        <v>-16586.9956766185</v>
      </c>
      <c r="O2488" s="0" t="n">
        <f aca="false">K2488+L2488+M2488-fixed</f>
        <v>-54261.3447377738</v>
      </c>
      <c r="P2488" s="0" t="n">
        <f aca="false">12*Inputs!$B$6*(1-MIN(1,Inputs!$F$6*$D2488))*(ic*Inputs!$C$6+flat_fee-cost_acc-cost_wd*Inputs!$E$6*$E2488-cost_fx*Inputs!$D$6)+12*Inputs!$B$7*(1-MIN(1,Inputs!$F$7*$D2488))*(ic*Inputs!$C$7+flat_fee-cost_acc-cost_wd*Inputs!$E$7*$E2488-cost_fx*Inputs!$D$7)+12*Inputs!$B$8*(1-MIN(1,Inputs!$F$8*$D2488))*(ic*Inputs!$C$8+flat_fee-cost_acc-cost_wd*Inputs!$E$8*$E2488-cost_fx*Inputs!$D$8)-fixed</f>
        <v>150543.6487244</v>
      </c>
    </row>
    <row r="2489" customFormat="false" ht="15" hidden="false" customHeight="false" outlineLevel="0" collapsed="false">
      <c r="A2489" s="0" t="n">
        <v>2424</v>
      </c>
      <c r="B2489" s="0" t="n">
        <v>0.076611</v>
      </c>
      <c r="C2489" s="0" t="n">
        <v>1.003015</v>
      </c>
      <c r="D2489" s="0" t="n">
        <v>1.091925</v>
      </c>
      <c r="E2489" s="0" t="n">
        <v>1.309985</v>
      </c>
      <c r="F2489" s="0" t="n">
        <v>0.182992</v>
      </c>
      <c r="G2489" s="0" t="n">
        <f aca="false">12*Inputs!$B$6*(MIN(1,$H$50*$C2489)*(ic*Inputs!$C$6+pS+fee_fx*Inputs!$D$6-cost_acc-cost_wd*Inputs!$E$6*$E2489-cost_fx*Inputs!$D$6-$F2489)+(1-MIN(1,$H$50*$C2489))*(1-MIN(1,Inputs!$G$6*$D2489)*churn_nonbuyers)*(ic*Inputs!$C$6+fee_wd*Inputs!$E$6*(1-$B2489)+fee_fx*Inputs!$D$6-cost_acc-cost_wd*Inputs!$E$6*(1-$B2489)-cost_fx*Inputs!$D$6))</f>
        <v>228033.924352322</v>
      </c>
      <c r="H2489" s="0" t="n">
        <f aca="false">12*Inputs!$B$7*(MIN(1,$H$51*$C2489)*(ic*Inputs!$C$7+pE+fee_fx*Inputs!$D$7-cost_acc-cost_wd*Inputs!$E$7*$E2489-cost_fx*Inputs!$D$7-$F2489)+(1-MIN(1,$H$51*$C2489))*(1-MIN(1,Inputs!$G$7*$D2489)*churn_nonbuyers)*(ic*Inputs!$C$7+fee_wd*Inputs!$E$7*(1-$B2489)+fee_fx*Inputs!$D$7-cost_acc-cost_wd*Inputs!$E$7*(1-$B2489)-cost_fx*Inputs!$D$7))</f>
        <v>399707.552573704</v>
      </c>
      <c r="I2489" s="0" t="n">
        <f aca="false">12*Inputs!$B$8*(MIN(1,$H$52*$C2489)*(ic*Inputs!$C$8+pT-cost_acc-cost_wd*Inputs!$E$8-cost_fx*Inputs!$D$8-cost_ins)+(1-MIN(1,$H$52*$C2489))*(1-MIN(1,Inputs!$G$8*$D2489)*churn_nonbuyers)*(ic*Inputs!$C$8+fee_wd*Inputs!$E$8*(1-$B2489)+fee_fx*Inputs!$D$8-cost_acc-cost_wd*Inputs!$E$8*(1-$B2489)-cost_fx*Inputs!$D$8))</f>
        <v>167233.211120424</v>
      </c>
      <c r="J2489" s="0" t="n">
        <f aca="false">G2489+H2489+I2489-fixed</f>
        <v>94974.6880464499</v>
      </c>
      <c r="K2489" s="0" t="n">
        <f aca="false">12*Inputs!$B$6*(1-MIN(1,Inputs!$G$6*$D2489)*churn_nonbuyers)*(ic*Inputs!$C$6+fee_wd*Inputs!$E$6*(1-$B2489)+fee_fx*Inputs!$D$6-cost_acc-cost_wd*Inputs!$E$6*(1-$B2489)-cost_fx*Inputs!$D$6)</f>
        <v>180163.71695646</v>
      </c>
      <c r="L2489" s="0" t="n">
        <f aca="false">12*Inputs!$B$7*(1-MIN(1,Inputs!$G$7*$D2489)*churn_nonbuyers)*(ic*Inputs!$C$7+fee_wd*Inputs!$E$7*(1-$B2489)+fee_fx*Inputs!$D$7-cost_acc-cost_wd*Inputs!$E$7*(1-$B2489)-cost_fx*Inputs!$D$7)</f>
        <v>379321.474173876</v>
      </c>
      <c r="M2489" s="0" t="n">
        <f aca="false">12*Inputs!$B$8*(1-MIN(1,Inputs!$G$8*$D2489)*churn_nonbuyers)*(ic*Inputs!$C$8+fee_wd*Inputs!$E$8*(1-$B2489)+fee_fx*Inputs!$D$8-cost_acc-cost_wd*Inputs!$E$8*(1-$B2489)-cost_fx*Inputs!$D$8)</f>
        <v>76050.40446348</v>
      </c>
      <c r="N2489" s="0" t="n">
        <f aca="false">K2489+L2489+I2489-fixed</f>
        <v>26718.4022507598</v>
      </c>
      <c r="O2489" s="0" t="n">
        <f aca="false">K2489+L2489+M2489-fixed</f>
        <v>-64464.4044061841</v>
      </c>
      <c r="P2489" s="0" t="n">
        <f aca="false">12*Inputs!$B$6*(1-MIN(1,Inputs!$F$6*$D2489))*(ic*Inputs!$C$6+flat_fee-cost_acc-cost_wd*Inputs!$E$6*$E2489-cost_fx*Inputs!$D$6)+12*Inputs!$B$7*(1-MIN(1,Inputs!$F$7*$D2489))*(ic*Inputs!$C$7+flat_fee-cost_acc-cost_wd*Inputs!$E$7*$E2489-cost_fx*Inputs!$D$7)+12*Inputs!$B$8*(1-MIN(1,Inputs!$F$8*$D2489))*(ic*Inputs!$C$8+flat_fee-cost_acc-cost_wd*Inputs!$E$8*$E2489-cost_fx*Inputs!$D$8)-fixed</f>
        <v>-108441.71233</v>
      </c>
    </row>
    <row r="2490" customFormat="false" ht="15" hidden="false" customHeight="false" outlineLevel="0" collapsed="false">
      <c r="A2490" s="0" t="n">
        <v>2425</v>
      </c>
      <c r="B2490" s="0" t="n">
        <v>0.363073</v>
      </c>
      <c r="C2490" s="0" t="n">
        <v>1.001633</v>
      </c>
      <c r="D2490" s="0" t="n">
        <v>1.268633</v>
      </c>
      <c r="E2490" s="0" t="n">
        <v>1.127414</v>
      </c>
      <c r="F2490" s="0" t="n">
        <v>0.123092</v>
      </c>
      <c r="G2490" s="0" t="n">
        <f aca="false">12*Inputs!$B$6*(MIN(1,$H$50*$C2490)*(ic*Inputs!$C$6+pS+fee_fx*Inputs!$D$6-cost_acc-cost_wd*Inputs!$E$6*$E2490-cost_fx*Inputs!$D$6-$F2490)+(1-MIN(1,$H$50*$C2490))*(1-MIN(1,Inputs!$G$6*$D2490)*churn_nonbuyers)*(ic*Inputs!$C$6+fee_wd*Inputs!$E$6*(1-$B2490)+fee_fx*Inputs!$D$6-cost_acc-cost_wd*Inputs!$E$6*(1-$B2490)-cost_fx*Inputs!$D$6))</f>
        <v>196476.619430416</v>
      </c>
      <c r="H2490" s="0" t="n">
        <f aca="false">12*Inputs!$B$7*(MIN(1,$H$51*$C2490)*(ic*Inputs!$C$7+pE+fee_fx*Inputs!$D$7-cost_acc-cost_wd*Inputs!$E$7*$E2490-cost_fx*Inputs!$D$7-$F2490)+(1-MIN(1,$H$51*$C2490))*(1-MIN(1,Inputs!$G$7*$D2490)*churn_nonbuyers)*(ic*Inputs!$C$7+fee_wd*Inputs!$E$7*(1-$B2490)+fee_fx*Inputs!$D$7-cost_acc-cost_wd*Inputs!$E$7*(1-$B2490)-cost_fx*Inputs!$D$7))</f>
        <v>399173.409226499</v>
      </c>
      <c r="I2490" s="0" t="n">
        <f aca="false">12*Inputs!$B$8*(MIN(1,$H$52*$C2490)*(ic*Inputs!$C$8+pT-cost_acc-cost_wd*Inputs!$E$8-cost_fx*Inputs!$D$8-cost_ins)+(1-MIN(1,$H$52*$C2490))*(1-MIN(1,Inputs!$G$8*$D2490)*churn_nonbuyers)*(ic*Inputs!$C$8+fee_wd*Inputs!$E$8*(1-$B2490)+fee_fx*Inputs!$D$8-cost_acc-cost_wd*Inputs!$E$8*(1-$B2490)-cost_fx*Inputs!$D$8))</f>
        <v>154717.326342023</v>
      </c>
      <c r="J2490" s="0" t="n">
        <f aca="false">G2490+H2490+I2490-fixed</f>
        <v>50367.3549989383</v>
      </c>
      <c r="K2490" s="0" t="n">
        <f aca="false">12*Inputs!$B$6*(1-MIN(1,Inputs!$G$6*$D2490)*churn_nonbuyers)*(ic*Inputs!$C$6+fee_wd*Inputs!$E$6*(1-$B2490)+fee_fx*Inputs!$D$6-cost_acc-cost_wd*Inputs!$E$6*(1-$B2490)-cost_fx*Inputs!$D$6)</f>
        <v>139846.033362305</v>
      </c>
      <c r="L2490" s="0" t="n">
        <f aca="false">12*Inputs!$B$7*(1-MIN(1,Inputs!$G$7*$D2490)*churn_nonbuyers)*(ic*Inputs!$C$7+fee_wd*Inputs!$E$7*(1-$B2490)+fee_fx*Inputs!$D$7-cost_acc-cost_wd*Inputs!$E$7*(1-$B2490)-cost_fx*Inputs!$D$7)</f>
        <v>337561.922833383</v>
      </c>
      <c r="M2490" s="0" t="n">
        <f aca="false">12*Inputs!$B$8*(1-MIN(1,Inputs!$G$8*$D2490)*churn_nonbuyers)*(ic*Inputs!$C$8+fee_wd*Inputs!$E$8*(1-$B2490)+fee_fx*Inputs!$D$8-cost_acc-cost_wd*Inputs!$E$8*(1-$B2490)-cost_fx*Inputs!$D$8)</f>
        <v>34591.6028374224</v>
      </c>
      <c r="N2490" s="0" t="n">
        <f aca="false">K2490+L2490+I2490-fixed</f>
        <v>-67874.7174622892</v>
      </c>
      <c r="O2490" s="0" t="n">
        <f aca="false">K2490+L2490+M2490-fixed</f>
        <v>-188000.44096689</v>
      </c>
      <c r="P2490" s="0" t="n">
        <f aca="false">12*Inputs!$B$6*(1-MIN(1,Inputs!$F$6*$D2490))*(ic*Inputs!$C$6+flat_fee-cost_acc-cost_wd*Inputs!$E$6*$E2490-cost_fx*Inputs!$D$6)+12*Inputs!$B$7*(1-MIN(1,Inputs!$F$7*$D2490))*(ic*Inputs!$C$7+flat_fee-cost_acc-cost_wd*Inputs!$E$7*$E2490-cost_fx*Inputs!$D$7)+12*Inputs!$B$8*(1-MIN(1,Inputs!$F$8*$D2490))*(ic*Inputs!$C$8+flat_fee-cost_acc-cost_wd*Inputs!$E$8*$E2490-cost_fx*Inputs!$D$8)-fixed</f>
        <v>-127845.89320912</v>
      </c>
    </row>
    <row r="2491" customFormat="false" ht="15" hidden="false" customHeight="false" outlineLevel="0" collapsed="false">
      <c r="A2491" s="0" t="n">
        <v>2426</v>
      </c>
      <c r="B2491" s="0" t="n">
        <v>0.300506</v>
      </c>
      <c r="C2491" s="0" t="n">
        <v>1.168777</v>
      </c>
      <c r="D2491" s="0" t="n">
        <v>1.198527</v>
      </c>
      <c r="E2491" s="0" t="n">
        <v>1.076153</v>
      </c>
      <c r="F2491" s="0" t="n">
        <v>0.287645</v>
      </c>
      <c r="G2491" s="0" t="n">
        <f aca="false">12*Inputs!$B$6*(MIN(1,$H$50*$C2491)*(ic*Inputs!$C$6+pS+fee_fx*Inputs!$D$6-cost_acc-cost_wd*Inputs!$E$6*$E2491-cost_fx*Inputs!$D$6-$F2491)+(1-MIN(1,$H$50*$C2491))*(1-MIN(1,Inputs!$G$6*$D2491)*churn_nonbuyers)*(ic*Inputs!$C$6+fee_wd*Inputs!$E$6*(1-$B2491)+fee_fx*Inputs!$D$6-cost_acc-cost_wd*Inputs!$E$6*(1-$B2491)-cost_fx*Inputs!$D$6))</f>
        <v>211028.110453464</v>
      </c>
      <c r="H2491" s="0" t="n">
        <f aca="false">12*Inputs!$B$7*(MIN(1,$H$51*$C2491)*(ic*Inputs!$C$7+pE+fee_fx*Inputs!$D$7-cost_acc-cost_wd*Inputs!$E$7*$E2491-cost_fx*Inputs!$D$7-$F2491)+(1-MIN(1,$H$51*$C2491))*(1-MIN(1,Inputs!$G$7*$D2491)*churn_nonbuyers)*(ic*Inputs!$C$7+fee_wd*Inputs!$E$7*(1-$B2491)+fee_fx*Inputs!$D$7-cost_acc-cost_wd*Inputs!$E$7*(1-$B2491)-cost_fx*Inputs!$D$7))</f>
        <v>410296.627462335</v>
      </c>
      <c r="I2491" s="0" t="n">
        <f aca="false">12*Inputs!$B$8*(MIN(1,$H$52*$C2491)*(ic*Inputs!$C$8+pT-cost_acc-cost_wd*Inputs!$E$8-cost_fx*Inputs!$D$8-cost_ins)+(1-MIN(1,$H$52*$C2491))*(1-MIN(1,Inputs!$G$8*$D2491)*churn_nonbuyers)*(ic*Inputs!$C$8+fee_wd*Inputs!$E$8*(1-$B2491)+fee_fx*Inputs!$D$8-cost_acc-cost_wd*Inputs!$E$8*(1-$B2491)-cost_fx*Inputs!$D$8))</f>
        <v>177608.240827669</v>
      </c>
      <c r="J2491" s="0" t="n">
        <f aca="false">G2491+H2491+I2491-fixed</f>
        <v>98932.9787434682</v>
      </c>
      <c r="K2491" s="0" t="n">
        <f aca="false">12*Inputs!$B$6*(1-MIN(1,Inputs!$G$6*$D2491)*churn_nonbuyers)*(ic*Inputs!$C$6+fee_wd*Inputs!$E$6*(1-$B2491)+fee_fx*Inputs!$D$6-cost_acc-cost_wd*Inputs!$E$6*(1-$B2491)-cost_fx*Inputs!$D$6)</f>
        <v>148839.168633566</v>
      </c>
      <c r="L2491" s="0" t="n">
        <f aca="false">12*Inputs!$B$7*(1-MIN(1,Inputs!$G$7*$D2491)*churn_nonbuyers)*(ic*Inputs!$C$7+fee_wd*Inputs!$E$7*(1-$B2491)+fee_fx*Inputs!$D$7-cost_acc-cost_wd*Inputs!$E$7*(1-$B2491)-cost_fx*Inputs!$D$7)</f>
        <v>346985.66428414</v>
      </c>
      <c r="M2491" s="0" t="n">
        <f aca="false">12*Inputs!$B$8*(1-MIN(1,Inputs!$G$8*$D2491)*churn_nonbuyers)*(ic*Inputs!$C$8+fee_wd*Inputs!$E$8*(1-$B2491)+fee_fx*Inputs!$D$8-cost_acc-cost_wd*Inputs!$E$8*(1-$B2491)-cost_fx*Inputs!$D$8)</f>
        <v>50237.7920766432</v>
      </c>
      <c r="N2491" s="0" t="n">
        <f aca="false">K2491+L2491+I2491-fixed</f>
        <v>-26566.9262546244</v>
      </c>
      <c r="O2491" s="0" t="n">
        <f aca="false">K2491+L2491+M2491-fixed</f>
        <v>-153937.37500565</v>
      </c>
      <c r="P2491" s="0" t="n">
        <f aca="false">12*Inputs!$B$6*(1-MIN(1,Inputs!$F$6*$D2491))*(ic*Inputs!$C$6+flat_fee-cost_acc-cost_wd*Inputs!$E$6*$E2491-cost_fx*Inputs!$D$6)+12*Inputs!$B$7*(1-MIN(1,Inputs!$F$7*$D2491))*(ic*Inputs!$C$7+flat_fee-cost_acc-cost_wd*Inputs!$E$7*$E2491-cost_fx*Inputs!$D$7)+12*Inputs!$B$8*(1-MIN(1,Inputs!$F$8*$D2491))*(ic*Inputs!$C$8+flat_fee-cost_acc-cost_wd*Inputs!$E$8*$E2491-cost_fx*Inputs!$D$8)-fixed</f>
        <v>-70752.60766456</v>
      </c>
    </row>
    <row r="2492" customFormat="false" ht="15" hidden="false" customHeight="false" outlineLevel="0" collapsed="false">
      <c r="A2492" s="0" t="n">
        <v>2427</v>
      </c>
      <c r="B2492" s="0" t="n">
        <v>0.162078</v>
      </c>
      <c r="C2492" s="0" t="n">
        <v>1.174008</v>
      </c>
      <c r="D2492" s="0" t="n">
        <v>1.240877</v>
      </c>
      <c r="E2492" s="0" t="n">
        <v>1.045245</v>
      </c>
      <c r="F2492" s="0" t="n">
        <v>0.032463</v>
      </c>
      <c r="G2492" s="0" t="n">
        <f aca="false">12*Inputs!$B$6*(MIN(1,$H$50*$C2492)*(ic*Inputs!$C$6+pS+fee_fx*Inputs!$D$6-cost_acc-cost_wd*Inputs!$E$6*$E2492-cost_fx*Inputs!$D$6-$F2492)+(1-MIN(1,$H$50*$C2492))*(1-MIN(1,Inputs!$G$6*$D2492)*churn_nonbuyers)*(ic*Inputs!$C$6+fee_wd*Inputs!$E$6*(1-$B2492)+fee_fx*Inputs!$D$6-cost_acc-cost_wd*Inputs!$E$6*(1-$B2492)-cost_fx*Inputs!$D$6))</f>
        <v>235682.014514459</v>
      </c>
      <c r="H2492" s="0" t="n">
        <f aca="false">12*Inputs!$B$7*(MIN(1,$H$51*$C2492)*(ic*Inputs!$C$7+pE+fee_fx*Inputs!$D$7-cost_acc-cost_wd*Inputs!$E$7*$E2492-cost_fx*Inputs!$D$7-$F2492)+(1-MIN(1,$H$51*$C2492))*(1-MIN(1,Inputs!$G$7*$D2492)*churn_nonbuyers)*(ic*Inputs!$C$7+fee_wd*Inputs!$E$7*(1-$B2492)+fee_fx*Inputs!$D$7-cost_acc-cost_wd*Inputs!$E$7*(1-$B2492)-cost_fx*Inputs!$D$7))</f>
        <v>441952.901751129</v>
      </c>
      <c r="I2492" s="0" t="n">
        <f aca="false">12*Inputs!$B$8*(MIN(1,$H$52*$C2492)*(ic*Inputs!$C$8+pT-cost_acc-cost_wd*Inputs!$E$8-cost_fx*Inputs!$D$8-cost_ins)+(1-MIN(1,$H$52*$C2492))*(1-MIN(1,Inputs!$G$8*$D2492)*churn_nonbuyers)*(ic*Inputs!$C$8+fee_wd*Inputs!$E$8*(1-$B2492)+fee_fx*Inputs!$D$8-cost_acc-cost_wd*Inputs!$E$8*(1-$B2492)-cost_fx*Inputs!$D$8))</f>
        <v>176685.831739233</v>
      </c>
      <c r="J2492" s="0" t="n">
        <f aca="false">G2492+H2492+I2492-fixed</f>
        <v>154320.748004821</v>
      </c>
      <c r="K2492" s="0" t="n">
        <f aca="false">12*Inputs!$B$6*(1-MIN(1,Inputs!$G$6*$D2492)*churn_nonbuyers)*(ic*Inputs!$C$6+fee_wd*Inputs!$E$6*(1-$B2492)+fee_fx*Inputs!$D$6-cost_acc-cost_wd*Inputs!$E$6*(1-$B2492)-cost_fx*Inputs!$D$6)</f>
        <v>167200.783649323</v>
      </c>
      <c r="L2492" s="0" t="n">
        <f aca="false">12*Inputs!$B$7*(1-MIN(1,Inputs!$G$7*$D2492)*churn_nonbuyers)*(ic*Inputs!$C$7+fee_wd*Inputs!$E$7*(1-$B2492)+fee_fx*Inputs!$D$7-cost_acc-cost_wd*Inputs!$E$7*(1-$B2492)-cost_fx*Inputs!$D$7)</f>
        <v>365719.953293594</v>
      </c>
      <c r="M2492" s="0" t="n">
        <f aca="false">12*Inputs!$B$8*(1-MIN(1,Inputs!$G$8*$D2492)*churn_nonbuyers)*(ic*Inputs!$C$8+fee_wd*Inputs!$E$8*(1-$B2492)+fee_fx*Inputs!$D$8-cost_acc-cost_wd*Inputs!$E$8*(1-$B2492)-cost_fx*Inputs!$D$8)</f>
        <v>41862.2728168416</v>
      </c>
      <c r="N2492" s="0" t="n">
        <f aca="false">K2492+L2492+I2492-fixed</f>
        <v>9606.56868215057</v>
      </c>
      <c r="O2492" s="0" t="n">
        <f aca="false">K2492+L2492+M2492-fixed</f>
        <v>-125216.990240241</v>
      </c>
      <c r="P2492" s="0" t="n">
        <f aca="false">12*Inputs!$B$6*(1-MIN(1,Inputs!$F$6*$D2492))*(ic*Inputs!$C$6+flat_fee-cost_acc-cost_wd*Inputs!$E$6*$E2492-cost_fx*Inputs!$D$6)+12*Inputs!$B$7*(1-MIN(1,Inputs!$F$7*$D2492))*(ic*Inputs!$C$7+flat_fee-cost_acc-cost_wd*Inputs!$E$7*$E2492-cost_fx*Inputs!$D$7)+12*Inputs!$B$8*(1-MIN(1,Inputs!$F$8*$D2492))*(ic*Inputs!$C$8+flat_fee-cost_acc-cost_wd*Inputs!$E$8*$E2492-cost_fx*Inputs!$D$8)-fixed</f>
        <v>-82295.4896884001</v>
      </c>
    </row>
    <row r="2493" customFormat="false" ht="15" hidden="false" customHeight="false" outlineLevel="0" collapsed="false">
      <c r="A2493" s="0" t="n">
        <v>2428</v>
      </c>
      <c r="B2493" s="0" t="n">
        <v>0.333484</v>
      </c>
      <c r="C2493" s="0" t="n">
        <v>1.167463</v>
      </c>
      <c r="D2493" s="0" t="n">
        <v>1.058592</v>
      </c>
      <c r="E2493" s="0" t="n">
        <v>1.069977</v>
      </c>
      <c r="F2493" s="0" t="n">
        <v>0.236639</v>
      </c>
      <c r="G2493" s="0" t="n">
        <f aca="false">12*Inputs!$B$6*(MIN(1,$H$50*$C2493)*(ic*Inputs!$C$6+pS+fee_fx*Inputs!$D$6-cost_acc-cost_wd*Inputs!$E$6*$E2493-cost_fx*Inputs!$D$6-$F2493)+(1-MIN(1,$H$50*$C2493))*(1-MIN(1,Inputs!$G$6*$D2493)*churn_nonbuyers)*(ic*Inputs!$C$6+fee_wd*Inputs!$E$6*(1-$B2493)+fee_fx*Inputs!$D$6-cost_acc-cost_wd*Inputs!$E$6*(1-$B2493)-cost_fx*Inputs!$D$6))</f>
        <v>209423.181090852</v>
      </c>
      <c r="H2493" s="0" t="n">
        <f aca="false">12*Inputs!$B$7*(MIN(1,$H$51*$C2493)*(ic*Inputs!$C$7+pE+fee_fx*Inputs!$D$7-cost_acc-cost_wd*Inputs!$E$7*$E2493-cost_fx*Inputs!$D$7-$F2493)+(1-MIN(1,$H$51*$C2493))*(1-MIN(1,Inputs!$G$7*$D2493)*churn_nonbuyers)*(ic*Inputs!$C$7+fee_wd*Inputs!$E$7*(1-$B2493)+fee_fx*Inputs!$D$7-cost_acc-cost_wd*Inputs!$E$7*(1-$B2493)-cost_fx*Inputs!$D$7))</f>
        <v>412840.582324929</v>
      </c>
      <c r="I2493" s="0" t="n">
        <f aca="false">12*Inputs!$B$8*(MIN(1,$H$52*$C2493)*(ic*Inputs!$C$8+pT-cost_acc-cost_wd*Inputs!$E$8-cost_fx*Inputs!$D$8-cost_ins)+(1-MIN(1,$H$52*$C2493))*(1-MIN(1,Inputs!$G$8*$D2493)*churn_nonbuyers)*(ic*Inputs!$C$8+fee_wd*Inputs!$E$8*(1-$B2493)+fee_fx*Inputs!$D$8-cost_acc-cost_wd*Inputs!$E$8*(1-$B2493)-cost_fx*Inputs!$D$8))</f>
        <v>182975.639965523</v>
      </c>
      <c r="J2493" s="0" t="n">
        <f aca="false">G2493+H2493+I2493-fixed</f>
        <v>105239.403381303</v>
      </c>
      <c r="K2493" s="0" t="n">
        <f aca="false">12*Inputs!$B$6*(1-MIN(1,Inputs!$G$6*$D2493)*churn_nonbuyers)*(ic*Inputs!$C$6+fee_wd*Inputs!$E$6*(1-$B2493)+fee_fx*Inputs!$D$6-cost_acc-cost_wd*Inputs!$E$6*(1-$B2493)-cost_fx*Inputs!$D$6)</f>
        <v>145449.465800602</v>
      </c>
      <c r="L2493" s="0" t="n">
        <f aca="false">12*Inputs!$B$7*(1-MIN(1,Inputs!$G$7*$D2493)*churn_nonbuyers)*(ic*Inputs!$C$7+fee_wd*Inputs!$E$7*(1-$B2493)+fee_fx*Inputs!$D$7-cost_acc-cost_wd*Inputs!$E$7*(1-$B2493)-cost_fx*Inputs!$D$7)</f>
        <v>343898.636664361</v>
      </c>
      <c r="M2493" s="0" t="n">
        <f aca="false">12*Inputs!$B$8*(1-MIN(1,Inputs!$G$8*$D2493)*churn_nonbuyers)*(ic*Inputs!$C$8+fee_wd*Inputs!$E$8*(1-$B2493)+fee_fx*Inputs!$D$8-cost_acc-cost_wd*Inputs!$E$8*(1-$B2493)-cost_fx*Inputs!$D$8)</f>
        <v>80387.2572561408</v>
      </c>
      <c r="N2493" s="0" t="n">
        <f aca="false">K2493+L2493+I2493-fixed</f>
        <v>-27676.2575695148</v>
      </c>
      <c r="O2493" s="0" t="n">
        <f aca="false">K2493+L2493+M2493-fixed</f>
        <v>-130264.640278897</v>
      </c>
      <c r="P2493" s="0" t="n">
        <f aca="false">12*Inputs!$B$6*(1-MIN(1,Inputs!$F$6*$D2493))*(ic*Inputs!$C$6+flat_fee-cost_acc-cost_wd*Inputs!$E$6*$E2493-cost_fx*Inputs!$D$6)+12*Inputs!$B$7*(1-MIN(1,Inputs!$F$7*$D2493))*(ic*Inputs!$C$7+flat_fee-cost_acc-cost_wd*Inputs!$E$7*$E2493-cost_fx*Inputs!$D$7)+12*Inputs!$B$8*(1-MIN(1,Inputs!$F$8*$D2493))*(ic*Inputs!$C$8+flat_fee-cost_acc-cost_wd*Inputs!$E$8*$E2493-cost_fx*Inputs!$D$8)-fixed</f>
        <v>8184.28879616002</v>
      </c>
    </row>
    <row r="2494" customFormat="false" ht="15" hidden="false" customHeight="false" outlineLevel="0" collapsed="false">
      <c r="A2494" s="0" t="n">
        <v>2429</v>
      </c>
      <c r="B2494" s="0" t="n">
        <v>0.182353</v>
      </c>
      <c r="C2494" s="0" t="n">
        <v>1.113561</v>
      </c>
      <c r="D2494" s="0" t="n">
        <v>0.796798</v>
      </c>
      <c r="E2494" s="0" t="n">
        <v>1.234449</v>
      </c>
      <c r="F2494" s="0" t="n">
        <v>0.359848</v>
      </c>
      <c r="G2494" s="0" t="n">
        <f aca="false">12*Inputs!$B$6*(MIN(1,$H$50*$C2494)*(ic*Inputs!$C$6+pS+fee_fx*Inputs!$D$6-cost_acc-cost_wd*Inputs!$E$6*$E2494-cost_fx*Inputs!$D$6-$F2494)+(1-MIN(1,$H$50*$C2494))*(1-MIN(1,Inputs!$G$6*$D2494)*churn_nonbuyers)*(ic*Inputs!$C$6+fee_wd*Inputs!$E$6*(1-$B2494)+fee_fx*Inputs!$D$6-cost_acc-cost_wd*Inputs!$E$6*(1-$B2494)-cost_fx*Inputs!$D$6))</f>
        <v>219954.167963485</v>
      </c>
      <c r="H2494" s="0" t="n">
        <f aca="false">12*Inputs!$B$7*(MIN(1,$H$51*$C2494)*(ic*Inputs!$C$7+pE+fee_fx*Inputs!$D$7-cost_acc-cost_wd*Inputs!$E$7*$E2494-cost_fx*Inputs!$D$7-$F2494)+(1-MIN(1,$H$51*$C2494))*(1-MIN(1,Inputs!$G$7*$D2494)*churn_nonbuyers)*(ic*Inputs!$C$7+fee_wd*Inputs!$E$7*(1-$B2494)+fee_fx*Inputs!$D$7-cost_acc-cost_wd*Inputs!$E$7*(1-$B2494)-cost_fx*Inputs!$D$7))</f>
        <v>393983.567245442</v>
      </c>
      <c r="I2494" s="0" t="n">
        <f aca="false">12*Inputs!$B$8*(MIN(1,$H$52*$C2494)*(ic*Inputs!$C$8+pT-cost_acc-cost_wd*Inputs!$E$8-cost_fx*Inputs!$D$8-cost_ins)+(1-MIN(1,$H$52*$C2494))*(1-MIN(1,Inputs!$G$8*$D2494)*churn_nonbuyers)*(ic*Inputs!$C$8+fee_wd*Inputs!$E$8*(1-$B2494)+fee_fx*Inputs!$D$8-cost_acc-cost_wd*Inputs!$E$8*(1-$B2494)-cost_fx*Inputs!$D$8))</f>
        <v>191489.269928421</v>
      </c>
      <c r="J2494" s="0" t="n">
        <f aca="false">G2494+H2494+I2494-fixed</f>
        <v>105427.005137347</v>
      </c>
      <c r="K2494" s="0" t="n">
        <f aca="false">12*Inputs!$B$6*(1-MIN(1,Inputs!$G$6*$D2494)*churn_nonbuyers)*(ic*Inputs!$C$6+fee_wd*Inputs!$E$6*(1-$B2494)+fee_fx*Inputs!$D$6-cost_acc-cost_wd*Inputs!$E$6*(1-$B2494)-cost_fx*Inputs!$D$6)</f>
        <v>168355.593400997</v>
      </c>
      <c r="L2494" s="0" t="n">
        <f aca="false">12*Inputs!$B$7*(1-MIN(1,Inputs!$G$7*$D2494)*churn_nonbuyers)*(ic*Inputs!$C$7+fee_wd*Inputs!$E$7*(1-$B2494)+fee_fx*Inputs!$D$7-cost_acc-cost_wd*Inputs!$E$7*(1-$B2494)-cost_fx*Inputs!$D$7)</f>
        <v>367930.788936598</v>
      </c>
      <c r="M2494" s="0" t="n">
        <f aca="false">12*Inputs!$B$8*(1-MIN(1,Inputs!$G$8*$D2494)*churn_nonbuyers)*(ic*Inputs!$C$8+fee_wd*Inputs!$E$8*(1-$B2494)+fee_fx*Inputs!$D$8-cost_acc-cost_wd*Inputs!$E$8*(1-$B2494)-cost_fx*Inputs!$D$8)</f>
        <v>140476.678751318</v>
      </c>
      <c r="N2494" s="0" t="n">
        <f aca="false">K2494+L2494+I2494-fixed</f>
        <v>27775.6522660155</v>
      </c>
      <c r="O2494" s="0" t="n">
        <f aca="false">K2494+L2494+M2494-fixed</f>
        <v>-23236.9389110866</v>
      </c>
      <c r="P2494" s="0" t="n">
        <f aca="false">12*Inputs!$B$6*(1-MIN(1,Inputs!$F$6*$D2494))*(ic*Inputs!$C$6+flat_fee-cost_acc-cost_wd*Inputs!$E$6*$E2494-cost_fx*Inputs!$D$6)+12*Inputs!$B$7*(1-MIN(1,Inputs!$F$7*$D2494))*(ic*Inputs!$C$7+flat_fee-cost_acc-cost_wd*Inputs!$E$7*$E2494-cost_fx*Inputs!$D$7)+12*Inputs!$B$8*(1-MIN(1,Inputs!$F$8*$D2494))*(ic*Inputs!$C$8+flat_fee-cost_acc-cost_wd*Inputs!$E$8*$E2494-cost_fx*Inputs!$D$8)-fixed</f>
        <v>72347.6080884801</v>
      </c>
    </row>
    <row r="2495" customFormat="false" ht="15" hidden="false" customHeight="false" outlineLevel="0" collapsed="false">
      <c r="A2495" s="0" t="n">
        <v>2430</v>
      </c>
      <c r="B2495" s="0" t="n">
        <v>0.195715</v>
      </c>
      <c r="C2495" s="0" t="n">
        <v>0.905414</v>
      </c>
      <c r="D2495" s="0" t="n">
        <v>0.973031</v>
      </c>
      <c r="E2495" s="0" t="n">
        <v>1.248109</v>
      </c>
      <c r="F2495" s="0" t="n">
        <v>0.180773</v>
      </c>
      <c r="G2495" s="0" t="n">
        <f aca="false">12*Inputs!$B$6*(MIN(1,$H$50*$C2495)*(ic*Inputs!$C$6+pS+fee_fx*Inputs!$D$6-cost_acc-cost_wd*Inputs!$E$6*$E2495-cost_fx*Inputs!$D$6-$F2495)+(1-MIN(1,$H$50*$C2495))*(1-MIN(1,Inputs!$G$6*$D2495)*churn_nonbuyers)*(ic*Inputs!$C$6+fee_wd*Inputs!$E$6*(1-$B2495)+fee_fx*Inputs!$D$6-cost_acc-cost_wd*Inputs!$E$6*(1-$B2495)-cost_fx*Inputs!$D$6))</f>
        <v>210628.974468402</v>
      </c>
      <c r="H2495" s="0" t="n">
        <f aca="false">12*Inputs!$B$7*(MIN(1,$H$51*$C2495)*(ic*Inputs!$C$7+pE+fee_fx*Inputs!$D$7-cost_acc-cost_wd*Inputs!$E$7*$E2495-cost_fx*Inputs!$D$7-$F2495)+(1-MIN(1,$H$51*$C2495))*(1-MIN(1,Inputs!$G$7*$D2495)*churn_nonbuyers)*(ic*Inputs!$C$7+fee_wd*Inputs!$E$7*(1-$B2495)+fee_fx*Inputs!$D$7-cost_acc-cost_wd*Inputs!$E$7*(1-$B2495)-cost_fx*Inputs!$D$7))</f>
        <v>394565.501394839</v>
      </c>
      <c r="I2495" s="0" t="n">
        <f aca="false">12*Inputs!$B$8*(MIN(1,$H$52*$C2495)*(ic*Inputs!$C$8+pT-cost_acc-cost_wd*Inputs!$E$8-cost_fx*Inputs!$D$8-cost_ins)+(1-MIN(1,$H$52*$C2495))*(1-MIN(1,Inputs!$G$8*$D2495)*churn_nonbuyers)*(ic*Inputs!$C$8+fee_wd*Inputs!$E$8*(1-$B2495)+fee_fx*Inputs!$D$8-cost_acc-cost_wd*Inputs!$E$8*(1-$B2495)-cost_fx*Inputs!$D$8))</f>
        <v>167528.804974356</v>
      </c>
      <c r="J2495" s="0" t="n">
        <f aca="false">G2495+H2495+I2495-fixed</f>
        <v>72723.2808375969</v>
      </c>
      <c r="K2495" s="0" t="n">
        <f aca="false">12*Inputs!$B$6*(1-MIN(1,Inputs!$G$6*$D2495)*churn_nonbuyers)*(ic*Inputs!$C$6+fee_wd*Inputs!$E$6*(1-$B2495)+fee_fx*Inputs!$D$6-cost_acc-cost_wd*Inputs!$E$6*(1-$B2495)-cost_fx*Inputs!$D$6)</f>
        <v>164980.032207588</v>
      </c>
      <c r="L2495" s="0" t="n">
        <f aca="false">12*Inputs!$B$7*(1-MIN(1,Inputs!$G$7*$D2495)*churn_nonbuyers)*(ic*Inputs!$C$7+fee_wd*Inputs!$E$7*(1-$B2495)+fee_fx*Inputs!$D$7-cost_acc-cost_wd*Inputs!$E$7*(1-$B2495)-cost_fx*Inputs!$D$7)</f>
        <v>364069.943836553</v>
      </c>
      <c r="M2495" s="0" t="n">
        <f aca="false">12*Inputs!$B$8*(1-MIN(1,Inputs!$G$8*$D2495)*churn_nonbuyers)*(ic*Inputs!$C$8+fee_wd*Inputs!$E$8*(1-$B2495)+fee_fx*Inputs!$D$8-cost_acc-cost_wd*Inputs!$E$8*(1-$B2495)-cost_fx*Inputs!$D$8)</f>
        <v>101086.232328744</v>
      </c>
      <c r="N2495" s="0" t="n">
        <f aca="false">K2495+L2495+I2495-fixed</f>
        <v>-3421.21898150328</v>
      </c>
      <c r="O2495" s="0" t="n">
        <f aca="false">K2495+L2495+M2495-fixed</f>
        <v>-69863.791627115</v>
      </c>
      <c r="P2495" s="0" t="n">
        <f aca="false">12*Inputs!$B$6*(1-MIN(1,Inputs!$F$6*$D2495))*(ic*Inputs!$C$6+flat_fee-cost_acc-cost_wd*Inputs!$E$6*$E2495-cost_fx*Inputs!$D$6)+12*Inputs!$B$7*(1-MIN(1,Inputs!$F$7*$D2495))*(ic*Inputs!$C$7+flat_fee-cost_acc-cost_wd*Inputs!$E$7*$E2495-cost_fx*Inputs!$D$7)+12*Inputs!$B$8*(1-MIN(1,Inputs!$F$8*$D2495))*(ic*Inputs!$C$8+flat_fee-cost_acc-cost_wd*Inputs!$E$8*$E2495-cost_fx*Inputs!$D$8)-fixed</f>
        <v>-23108.41415704</v>
      </c>
    </row>
    <row r="2496" customFormat="false" ht="15" hidden="false" customHeight="false" outlineLevel="0" collapsed="false">
      <c r="A2496" s="0" t="n">
        <v>2431</v>
      </c>
      <c r="B2496" s="0" t="n">
        <v>0.186233</v>
      </c>
      <c r="C2496" s="0" t="n">
        <v>0.678824</v>
      </c>
      <c r="D2496" s="0" t="n">
        <v>0.937269</v>
      </c>
      <c r="E2496" s="0" t="n">
        <v>1.208668</v>
      </c>
      <c r="F2496" s="0" t="n">
        <v>0.234938</v>
      </c>
      <c r="G2496" s="0" t="n">
        <f aca="false">12*Inputs!$B$6*(MIN(1,$H$50*$C2496)*(ic*Inputs!$C$6+pS+fee_fx*Inputs!$D$6-cost_acc-cost_wd*Inputs!$E$6*$E2496-cost_fx*Inputs!$D$6-$F2496)+(1-MIN(1,$H$50*$C2496))*(1-MIN(1,Inputs!$G$6*$D2496)*churn_nonbuyers)*(ic*Inputs!$C$6+fee_wd*Inputs!$E$6*(1-$B2496)+fee_fx*Inputs!$D$6-cost_acc-cost_wd*Inputs!$E$6*(1-$B2496)-cost_fx*Inputs!$D$6))</f>
        <v>200498.523092716</v>
      </c>
      <c r="H2496" s="0" t="n">
        <f aca="false">12*Inputs!$B$7*(MIN(1,$H$51*$C2496)*(ic*Inputs!$C$7+pE+fee_fx*Inputs!$D$7-cost_acc-cost_wd*Inputs!$E$7*$E2496-cost_fx*Inputs!$D$7-$F2496)+(1-MIN(1,$H$51*$C2496))*(1-MIN(1,Inputs!$G$7*$D2496)*churn_nonbuyers)*(ic*Inputs!$C$7+fee_wd*Inputs!$E$7*(1-$B2496)+fee_fx*Inputs!$D$7-cost_acc-cost_wd*Inputs!$E$7*(1-$B2496)-cost_fx*Inputs!$D$7))</f>
        <v>389159.872315719</v>
      </c>
      <c r="I2496" s="0" t="n">
        <f aca="false">12*Inputs!$B$8*(MIN(1,$H$52*$C2496)*(ic*Inputs!$C$8+pT-cost_acc-cost_wd*Inputs!$E$8-cost_fx*Inputs!$D$8-cost_ins)+(1-MIN(1,$H$52*$C2496))*(1-MIN(1,Inputs!$G$8*$D2496)*churn_nonbuyers)*(ic*Inputs!$C$8+fee_wd*Inputs!$E$8*(1-$B2496)+fee_fx*Inputs!$D$8-cost_acc-cost_wd*Inputs!$E$8*(1-$B2496)-cost_fx*Inputs!$D$8))</f>
        <v>155147.810578982</v>
      </c>
      <c r="J2496" s="0" t="n">
        <f aca="false">G2496+H2496+I2496-fixed</f>
        <v>44806.2059874169</v>
      </c>
      <c r="K2496" s="0" t="n">
        <f aca="false">12*Inputs!$B$6*(1-MIN(1,Inputs!$G$6*$D2496)*churn_nonbuyers)*(ic*Inputs!$C$6+fee_wd*Inputs!$E$6*(1-$B2496)+fee_fx*Inputs!$D$6-cost_acc-cost_wd*Inputs!$E$6*(1-$B2496)-cost_fx*Inputs!$D$6)</f>
        <v>166591.539487274</v>
      </c>
      <c r="L2496" s="0" t="n">
        <f aca="false">12*Inputs!$B$7*(1-MIN(1,Inputs!$G$7*$D2496)*churn_nonbuyers)*(ic*Inputs!$C$7+fee_wd*Inputs!$E$7*(1-$B2496)+fee_fx*Inputs!$D$7-cost_acc-cost_wd*Inputs!$E$7*(1-$B2496)-cost_fx*Inputs!$D$7)</f>
        <v>365799.299980365</v>
      </c>
      <c r="M2496" s="0" t="n">
        <f aca="false">12*Inputs!$B$8*(1-MIN(1,Inputs!$G$8*$D2496)*churn_nonbuyers)*(ic*Inputs!$C$8+fee_wd*Inputs!$E$8*(1-$B2496)+fee_fx*Inputs!$D$8-cost_acc-cost_wd*Inputs!$E$8*(1-$B2496)-cost_fx*Inputs!$D$8)</f>
        <v>109178.488913947</v>
      </c>
      <c r="N2496" s="0" t="n">
        <f aca="false">K2496+L2496+I2496-fixed</f>
        <v>-12461.3499533786</v>
      </c>
      <c r="O2496" s="0" t="n">
        <f aca="false">K2496+L2496+M2496-fixed</f>
        <v>-58430.6716184136</v>
      </c>
      <c r="P2496" s="0" t="n">
        <f aca="false">12*Inputs!$B$6*(1-MIN(1,Inputs!$F$6*$D2496))*(ic*Inputs!$C$6+flat_fee-cost_acc-cost_wd*Inputs!$E$6*$E2496-cost_fx*Inputs!$D$6)+12*Inputs!$B$7*(1-MIN(1,Inputs!$F$7*$D2496))*(ic*Inputs!$C$7+flat_fee-cost_acc-cost_wd*Inputs!$E$7*$E2496-cost_fx*Inputs!$D$7)+12*Inputs!$B$8*(1-MIN(1,Inputs!$F$8*$D2496))*(ic*Inputs!$C$8+flat_fee-cost_acc-cost_wd*Inputs!$E$8*$E2496-cost_fx*Inputs!$D$8)-fixed</f>
        <v>12561.6028140801</v>
      </c>
    </row>
    <row r="2497" customFormat="false" ht="15" hidden="false" customHeight="false" outlineLevel="0" collapsed="false">
      <c r="A2497" s="0" t="n">
        <v>2432</v>
      </c>
      <c r="B2497" s="0" t="n">
        <v>0.062965</v>
      </c>
      <c r="C2497" s="0" t="n">
        <v>1.070375</v>
      </c>
      <c r="D2497" s="0" t="n">
        <v>0.792201</v>
      </c>
      <c r="E2497" s="0" t="n">
        <v>1.247125</v>
      </c>
      <c r="F2497" s="0" t="n">
        <v>0.089038</v>
      </c>
      <c r="G2497" s="0" t="n">
        <f aca="false">12*Inputs!$B$6*(MIN(1,$H$50*$C2497)*(ic*Inputs!$C$6+pS+fee_fx*Inputs!$D$6-cost_acc-cost_wd*Inputs!$E$6*$E2497-cost_fx*Inputs!$D$6-$F2497)+(1-MIN(1,$H$50*$C2497))*(1-MIN(1,Inputs!$G$6*$D2497)*churn_nonbuyers)*(ic*Inputs!$C$6+fee_wd*Inputs!$E$6*(1-$B2497)+fee_fx*Inputs!$D$6-cost_acc-cost_wd*Inputs!$E$6*(1-$B2497)-cost_fx*Inputs!$D$6))</f>
        <v>239452.957606322</v>
      </c>
      <c r="H2497" s="0" t="n">
        <f aca="false">12*Inputs!$B$7*(MIN(1,$H$51*$C2497)*(ic*Inputs!$C$7+pE+fee_fx*Inputs!$D$7-cost_acc-cost_wd*Inputs!$E$7*$E2497-cost_fx*Inputs!$D$7-$F2497)+(1-MIN(1,$H$51*$C2497))*(1-MIN(1,Inputs!$G$7*$D2497)*churn_nonbuyers)*(ic*Inputs!$C$7+fee_wd*Inputs!$E$7*(1-$B2497)+fee_fx*Inputs!$D$7-cost_acc-cost_wd*Inputs!$E$7*(1-$B2497)-cost_fx*Inputs!$D$7))</f>
        <v>417733.811716543</v>
      </c>
      <c r="I2497" s="0" t="n">
        <f aca="false">12*Inputs!$B$8*(MIN(1,$H$52*$C2497)*(ic*Inputs!$C$8+pT-cost_acc-cost_wd*Inputs!$E$8-cost_fx*Inputs!$D$8-cost_ins)+(1-MIN(1,$H$52*$C2497))*(1-MIN(1,Inputs!$G$8*$D2497)*churn_nonbuyers)*(ic*Inputs!$C$8+fee_wd*Inputs!$E$8*(1-$B2497)+fee_fx*Inputs!$D$8-cost_acc-cost_wd*Inputs!$E$8*(1-$B2497)-cost_fx*Inputs!$D$8))</f>
        <v>190407.270793395</v>
      </c>
      <c r="J2497" s="0" t="n">
        <f aca="false">G2497+H2497+I2497-fixed</f>
        <v>147594.04011626</v>
      </c>
      <c r="K2497" s="0" t="n">
        <f aca="false">12*Inputs!$B$6*(1-MIN(1,Inputs!$G$6*$D2497)*churn_nonbuyers)*(ic*Inputs!$C$6+fee_wd*Inputs!$E$6*(1-$B2497)+fee_fx*Inputs!$D$6-cost_acc-cost_wd*Inputs!$E$6*(1-$B2497)-cost_fx*Inputs!$D$6)</f>
        <v>184906.796658948</v>
      </c>
      <c r="L2497" s="0" t="n">
        <f aca="false">12*Inputs!$B$7*(1-MIN(1,Inputs!$G$7*$D2497)*churn_nonbuyers)*(ic*Inputs!$C$7+fee_wd*Inputs!$E$7*(1-$B2497)+fee_fx*Inputs!$D$7-cost_acc-cost_wd*Inputs!$E$7*(1-$B2497)-cost_fx*Inputs!$D$7)</f>
        <v>384766.062347369</v>
      </c>
      <c r="M2497" s="0" t="n">
        <f aca="false">12*Inputs!$B$8*(1-MIN(1,Inputs!$G$8*$D2497)*churn_nonbuyers)*(ic*Inputs!$C$8+fee_wd*Inputs!$E$8*(1-$B2497)+fee_fx*Inputs!$D$8-cost_acc-cost_wd*Inputs!$E$8*(1-$B2497)-cost_fx*Inputs!$D$8)</f>
        <v>144051.594968424</v>
      </c>
      <c r="N2497" s="0" t="n">
        <f aca="false">K2497+L2497+I2497-fixed</f>
        <v>60080.1297997121</v>
      </c>
      <c r="O2497" s="0" t="n">
        <f aca="false">K2497+L2497+M2497-fixed</f>
        <v>13724.4539747409</v>
      </c>
      <c r="P2497" s="0" t="n">
        <f aca="false">12*Inputs!$B$6*(1-MIN(1,Inputs!$F$6*$D2497))*(ic*Inputs!$C$6+flat_fee-cost_acc-cost_wd*Inputs!$E$6*$E2497-cost_fx*Inputs!$D$6)+12*Inputs!$B$7*(1-MIN(1,Inputs!$F$7*$D2497))*(ic*Inputs!$C$7+flat_fee-cost_acc-cost_wd*Inputs!$E$7*$E2497-cost_fx*Inputs!$D$7)+12*Inputs!$B$8*(1-MIN(1,Inputs!$F$8*$D2497))*(ic*Inputs!$C$8+flat_fee-cost_acc-cost_wd*Inputs!$E$8*$E2497-cost_fx*Inputs!$D$8)-fixed</f>
        <v>68573.1157820001</v>
      </c>
    </row>
    <row r="2498" customFormat="false" ht="15" hidden="false" customHeight="false" outlineLevel="0" collapsed="false">
      <c r="A2498" s="0" t="n">
        <v>2433</v>
      </c>
      <c r="B2498" s="0" t="n">
        <v>0.2879</v>
      </c>
      <c r="C2498" s="0" t="n">
        <v>0.864933</v>
      </c>
      <c r="D2498" s="0" t="n">
        <v>0.868964</v>
      </c>
      <c r="E2498" s="0" t="n">
        <v>1.392097</v>
      </c>
      <c r="F2498" s="0" t="n">
        <v>0.350592</v>
      </c>
      <c r="G2498" s="0" t="n">
        <f aca="false">12*Inputs!$B$6*(MIN(1,$H$50*$C2498)*(ic*Inputs!$C$6+pS+fee_fx*Inputs!$D$6-cost_acc-cost_wd*Inputs!$E$6*$E2498-cost_fx*Inputs!$D$6-$F2498)+(1-MIN(1,$H$50*$C2498))*(1-MIN(1,Inputs!$G$6*$D2498)*churn_nonbuyers)*(ic*Inputs!$C$6+fee_wd*Inputs!$E$6*(1-$B2498)+fee_fx*Inputs!$D$6-cost_acc-cost_wd*Inputs!$E$6*(1-$B2498)-cost_fx*Inputs!$D$6))</f>
        <v>191355.106018239</v>
      </c>
      <c r="H2498" s="0" t="n">
        <f aca="false">12*Inputs!$B$7*(MIN(1,$H$51*$C2498)*(ic*Inputs!$C$7+pE+fee_fx*Inputs!$D$7-cost_acc-cost_wd*Inputs!$E$7*$E2498-cost_fx*Inputs!$D$7-$F2498)+(1-MIN(1,$H$51*$C2498))*(1-MIN(1,Inputs!$G$7*$D2498)*churn_nonbuyers)*(ic*Inputs!$C$7+fee_wd*Inputs!$E$7*(1-$B2498)+fee_fx*Inputs!$D$7-cost_acc-cost_wd*Inputs!$E$7*(1-$B2498)-cost_fx*Inputs!$D$7))</f>
        <v>362704.734069408</v>
      </c>
      <c r="I2498" s="0" t="n">
        <f aca="false">12*Inputs!$B$8*(MIN(1,$H$52*$C2498)*(ic*Inputs!$C$8+pT-cost_acc-cost_wd*Inputs!$E$8-cost_fx*Inputs!$D$8-cost_ins)+(1-MIN(1,$H$52*$C2498))*(1-MIN(1,Inputs!$G$8*$D2498)*churn_nonbuyers)*(ic*Inputs!$C$8+fee_wd*Inputs!$E$8*(1-$B2498)+fee_fx*Inputs!$D$8-cost_acc-cost_wd*Inputs!$E$8*(1-$B2498)-cost_fx*Inputs!$D$8))</f>
        <v>172985.503847198</v>
      </c>
      <c r="J2498" s="0" t="n">
        <f aca="false">G2498+H2498+I2498-fixed</f>
        <v>27045.343934846</v>
      </c>
      <c r="K2498" s="0" t="n">
        <f aca="false">12*Inputs!$B$6*(1-MIN(1,Inputs!$G$6*$D2498)*churn_nonbuyers)*(ic*Inputs!$C$6+fee_wd*Inputs!$E$6*(1-$B2498)+fee_fx*Inputs!$D$6-cost_acc-cost_wd*Inputs!$E$6*(1-$B2498)-cost_fx*Inputs!$D$6)</f>
        <v>153184.50097632</v>
      </c>
      <c r="L2498" s="0" t="n">
        <f aca="false">12*Inputs!$B$7*(1-MIN(1,Inputs!$G$7*$D2498)*churn_nonbuyers)*(ic*Inputs!$C$7+fee_wd*Inputs!$E$7*(1-$B2498)+fee_fx*Inputs!$D$7-cost_acc-cost_wd*Inputs!$E$7*(1-$B2498)-cost_fx*Inputs!$D$7)</f>
        <v>352312.166313792</v>
      </c>
      <c r="M2498" s="0" t="n">
        <f aca="false">12*Inputs!$B$8*(1-MIN(1,Inputs!$G$8*$D2498)*churn_nonbuyers)*(ic*Inputs!$C$8+fee_wd*Inputs!$E$8*(1-$B2498)+fee_fx*Inputs!$D$8-cost_acc-cost_wd*Inputs!$E$8*(1-$B2498)-cost_fx*Inputs!$D$8)</f>
        <v>122445.77639616</v>
      </c>
      <c r="N2498" s="0" t="n">
        <f aca="false">K2498+L2498+I2498-fixed</f>
        <v>-21517.8288626898</v>
      </c>
      <c r="O2498" s="0" t="n">
        <f aca="false">K2498+L2498+M2498-fixed</f>
        <v>-72057.5563137279</v>
      </c>
      <c r="P2498" s="0" t="n">
        <f aca="false">12*Inputs!$B$6*(1-MIN(1,Inputs!$F$6*$D2498))*(ic*Inputs!$C$6+flat_fee-cost_acc-cost_wd*Inputs!$E$6*$E2498-cost_fx*Inputs!$D$6)+12*Inputs!$B$7*(1-MIN(1,Inputs!$F$7*$D2498))*(ic*Inputs!$C$7+flat_fee-cost_acc-cost_wd*Inputs!$E$7*$E2498-cost_fx*Inputs!$D$7)+12*Inputs!$B$8*(1-MIN(1,Inputs!$F$8*$D2498))*(ic*Inputs!$C$8+flat_fee-cost_acc-cost_wd*Inputs!$E$8*$E2498-cost_fx*Inputs!$D$8)-fixed</f>
        <v>-37349.95199008</v>
      </c>
    </row>
    <row r="2499" customFormat="false" ht="15" hidden="false" customHeight="false" outlineLevel="0" collapsed="false">
      <c r="A2499" s="0" t="n">
        <v>2434</v>
      </c>
      <c r="B2499" s="0" t="n">
        <v>0.322055</v>
      </c>
      <c r="C2499" s="0" t="n">
        <v>0.821772</v>
      </c>
      <c r="D2499" s="0" t="n">
        <v>1.114527</v>
      </c>
      <c r="E2499" s="0" t="n">
        <v>1.051935</v>
      </c>
      <c r="F2499" s="0" t="n">
        <v>0.094251</v>
      </c>
      <c r="G2499" s="0" t="n">
        <f aca="false">12*Inputs!$B$6*(MIN(1,$H$50*$C2499)*(ic*Inputs!$C$6+pS+fee_fx*Inputs!$D$6-cost_acc-cost_wd*Inputs!$E$6*$E2499-cost_fx*Inputs!$D$6-$F2499)+(1-MIN(1,$H$50*$C2499))*(1-MIN(1,Inputs!$G$6*$D2499)*churn_nonbuyers)*(ic*Inputs!$C$6+fee_wd*Inputs!$E$6*(1-$B2499)+fee_fx*Inputs!$D$6-cost_acc-cost_wd*Inputs!$E$6*(1-$B2499)-cost_fx*Inputs!$D$6))</f>
        <v>194568.413862684</v>
      </c>
      <c r="H2499" s="0" t="n">
        <f aca="false">12*Inputs!$B$7*(MIN(1,$H$51*$C2499)*(ic*Inputs!$C$7+pE+fee_fx*Inputs!$D$7-cost_acc-cost_wd*Inputs!$E$7*$E2499-cost_fx*Inputs!$D$7-$F2499)+(1-MIN(1,$H$51*$C2499))*(1-MIN(1,Inputs!$G$7*$D2499)*churn_nonbuyers)*(ic*Inputs!$C$7+fee_wd*Inputs!$E$7*(1-$B2499)+fee_fx*Inputs!$D$7-cost_acc-cost_wd*Inputs!$E$7*(1-$B2499)-cost_fx*Inputs!$D$7))</f>
        <v>401542.131454414</v>
      </c>
      <c r="I2499" s="0" t="n">
        <f aca="false">12*Inputs!$B$8*(MIN(1,$H$52*$C2499)*(ic*Inputs!$C$8+pT-cost_acc-cost_wd*Inputs!$E$8-cost_fx*Inputs!$D$8-cost_ins)+(1-MIN(1,$H$52*$C2499))*(1-MIN(1,Inputs!$G$8*$D2499)*churn_nonbuyers)*(ic*Inputs!$C$8+fee_wd*Inputs!$E$8*(1-$B2499)+fee_fx*Inputs!$D$8-cost_acc-cost_wd*Inputs!$E$8*(1-$B2499)-cost_fx*Inputs!$D$8))</f>
        <v>147487.767738504</v>
      </c>
      <c r="J2499" s="0" t="n">
        <f aca="false">G2499+H2499+I2499-fixed</f>
        <v>43598.3130556028</v>
      </c>
      <c r="K2499" s="0" t="n">
        <f aca="false">12*Inputs!$B$6*(1-MIN(1,Inputs!$G$6*$D2499)*churn_nonbuyers)*(ic*Inputs!$C$6+fee_wd*Inputs!$E$6*(1-$B2499)+fee_fx*Inputs!$D$6-cost_acc-cost_wd*Inputs!$E$6*(1-$B2499)-cost_fx*Inputs!$D$6)</f>
        <v>146574.008589492</v>
      </c>
      <c r="L2499" s="0" t="n">
        <f aca="false">12*Inputs!$B$7*(1-MIN(1,Inputs!$G$7*$D2499)*churn_nonbuyers)*(ic*Inputs!$C$7+fee_wd*Inputs!$E$7*(1-$B2499)+fee_fx*Inputs!$D$7-cost_acc-cost_wd*Inputs!$E$7*(1-$B2499)-cost_fx*Inputs!$D$7)</f>
        <v>344893.377857695</v>
      </c>
      <c r="M2499" s="0" t="n">
        <f aca="false">12*Inputs!$B$8*(1-MIN(1,Inputs!$G$8*$D2499)*churn_nonbuyers)*(ic*Inputs!$C$8+fee_wd*Inputs!$E$8*(1-$B2499)+fee_fx*Inputs!$D$8-cost_acc-cost_wd*Inputs!$E$8*(1-$B2499)-cost_fx*Inputs!$D$8)</f>
        <v>68354.581204296</v>
      </c>
      <c r="N2499" s="0" t="n">
        <f aca="false">K2499+L2499+I2499-fixed</f>
        <v>-61044.8458143086</v>
      </c>
      <c r="O2499" s="0" t="n">
        <f aca="false">K2499+L2499+M2499-fixed</f>
        <v>-140178.032348517</v>
      </c>
      <c r="P2499" s="0" t="n">
        <f aca="false">12*Inputs!$B$6*(1-MIN(1,Inputs!$F$6*$D2499))*(ic*Inputs!$C$6+flat_fee-cost_acc-cost_wd*Inputs!$E$6*$E2499-cost_fx*Inputs!$D$6)+12*Inputs!$B$7*(1-MIN(1,Inputs!$F$7*$D2499))*(ic*Inputs!$C$7+flat_fee-cost_acc-cost_wd*Inputs!$E$7*$E2499-cost_fx*Inputs!$D$7)+12*Inputs!$B$8*(1-MIN(1,Inputs!$F$8*$D2499))*(ic*Inputs!$C$8+flat_fee-cost_acc-cost_wd*Inputs!$E$8*$E2499-cost_fx*Inputs!$D$8)-fixed</f>
        <v>-15121.3917172001</v>
      </c>
    </row>
    <row r="2500" customFormat="false" ht="15" hidden="false" customHeight="false" outlineLevel="0" collapsed="false">
      <c r="A2500" s="0" t="n">
        <v>2435</v>
      </c>
      <c r="B2500" s="0" t="n">
        <v>0.205351</v>
      </c>
      <c r="C2500" s="0" t="n">
        <v>0.925845</v>
      </c>
      <c r="D2500" s="0" t="n">
        <v>1.258807</v>
      </c>
      <c r="E2500" s="0" t="n">
        <v>1.154585</v>
      </c>
      <c r="F2500" s="0" t="n">
        <v>0.094864</v>
      </c>
      <c r="G2500" s="0" t="n">
        <f aca="false">12*Inputs!$B$6*(MIN(1,$H$50*$C2500)*(ic*Inputs!$C$6+pS+fee_fx*Inputs!$D$6-cost_acc-cost_wd*Inputs!$E$6*$E2500-cost_fx*Inputs!$D$6-$F2500)+(1-MIN(1,$H$50*$C2500))*(1-MIN(1,Inputs!$G$6*$D2500)*churn_nonbuyers)*(ic*Inputs!$C$6+fee_wd*Inputs!$E$6*(1-$B2500)+fee_fx*Inputs!$D$6-cost_acc-cost_wd*Inputs!$E$6*(1-$B2500)-cost_fx*Inputs!$D$6))</f>
        <v>211988.29871915</v>
      </c>
      <c r="H2500" s="0" t="n">
        <f aca="false">12*Inputs!$B$7*(MIN(1,$H$51*$C2500)*(ic*Inputs!$C$7+pE+fee_fx*Inputs!$D$7-cost_acc-cost_wd*Inputs!$E$7*$E2500-cost_fx*Inputs!$D$7-$F2500)+(1-MIN(1,$H$51*$C2500))*(1-MIN(1,Inputs!$G$7*$D2500)*churn_nonbuyers)*(ic*Inputs!$C$7+fee_wd*Inputs!$E$7*(1-$B2500)+fee_fx*Inputs!$D$7-cost_acc-cost_wd*Inputs!$E$7*(1-$B2500)-cost_fx*Inputs!$D$7))</f>
        <v>406944.922480304</v>
      </c>
      <c r="I2500" s="0" t="n">
        <f aca="false">12*Inputs!$B$8*(MIN(1,$H$52*$C2500)*(ic*Inputs!$C$8+pT-cost_acc-cost_wd*Inputs!$E$8-cost_fx*Inputs!$D$8-cost_ins)+(1-MIN(1,$H$52*$C2500))*(1-MIN(1,Inputs!$G$8*$D2500)*churn_nonbuyers)*(ic*Inputs!$C$8+fee_wd*Inputs!$E$8*(1-$B2500)+fee_fx*Inputs!$D$8-cost_acc-cost_wd*Inputs!$E$8*(1-$B2500)-cost_fx*Inputs!$D$8))</f>
        <v>146692.54564303</v>
      </c>
      <c r="J2500" s="0" t="n">
        <f aca="false">G2500+H2500+I2500-fixed</f>
        <v>65625.7668424837</v>
      </c>
      <c r="K2500" s="0" t="n">
        <f aca="false">12*Inputs!$B$6*(1-MIN(1,Inputs!$G$6*$D2500)*churn_nonbuyers)*(ic*Inputs!$C$6+fee_wd*Inputs!$E$6*(1-$B2500)+fee_fx*Inputs!$D$6-cost_acc-cost_wd*Inputs!$E$6*(1-$B2500)-cost_fx*Inputs!$D$6)</f>
        <v>161201.86182905</v>
      </c>
      <c r="L2500" s="0" t="n">
        <f aca="false">12*Inputs!$B$7*(1-MIN(1,Inputs!$G$7*$D2500)*churn_nonbuyers)*(ic*Inputs!$C$7+fee_wd*Inputs!$E$7*(1-$B2500)+fee_fx*Inputs!$D$7-cost_acc-cost_wd*Inputs!$E$7*(1-$B2500)-cost_fx*Inputs!$D$7)</f>
        <v>359519.63476143</v>
      </c>
      <c r="M2500" s="0" t="n">
        <f aca="false">12*Inputs!$B$8*(1-MIN(1,Inputs!$G$8*$D2500)*churn_nonbuyers)*(ic*Inputs!$C$8+fee_wd*Inputs!$E$8*(1-$B2500)+fee_fx*Inputs!$D$8-cost_acc-cost_wd*Inputs!$E$8*(1-$B2500)-cost_fx*Inputs!$D$8)</f>
        <v>37616.4371222352</v>
      </c>
      <c r="N2500" s="0" t="n">
        <f aca="false">K2500+L2500+I2500-fixed</f>
        <v>-32585.9577664891</v>
      </c>
      <c r="O2500" s="0" t="n">
        <f aca="false">K2500+L2500+M2500-fixed</f>
        <v>-141662.066287284</v>
      </c>
      <c r="P2500" s="0" t="n">
        <f aca="false">12*Inputs!$B$6*(1-MIN(1,Inputs!$F$6*$D2500))*(ic*Inputs!$C$6+flat_fee-cost_acc-cost_wd*Inputs!$E$6*$E2500-cost_fx*Inputs!$D$6)+12*Inputs!$B$7*(1-MIN(1,Inputs!$F$7*$D2500))*(ic*Inputs!$C$7+flat_fee-cost_acc-cost_wd*Inputs!$E$7*$E2500-cost_fx*Inputs!$D$7)+12*Inputs!$B$8*(1-MIN(1,Inputs!$F$8*$D2500))*(ic*Inputs!$C$8+flat_fee-cost_acc-cost_wd*Inputs!$E$8*$E2500-cost_fx*Inputs!$D$8)-fixed</f>
        <v>-132655.3906732</v>
      </c>
    </row>
    <row r="2501" customFormat="false" ht="15" hidden="false" customHeight="false" outlineLevel="0" collapsed="false">
      <c r="A2501" s="0" t="n">
        <v>2436</v>
      </c>
      <c r="B2501" s="0" t="n">
        <v>0.383706</v>
      </c>
      <c r="C2501" s="0" t="n">
        <v>0.976372</v>
      </c>
      <c r="D2501" s="0" t="n">
        <v>0.788628</v>
      </c>
      <c r="E2501" s="0" t="n">
        <v>1.199516</v>
      </c>
      <c r="F2501" s="0" t="n">
        <v>0.141561</v>
      </c>
      <c r="G2501" s="0" t="n">
        <f aca="false">12*Inputs!$B$6*(MIN(1,$H$50*$C2501)*(ic*Inputs!$C$6+pS+fee_fx*Inputs!$D$6-cost_acc-cost_wd*Inputs!$E$6*$E2501-cost_fx*Inputs!$D$6-$F2501)+(1-MIN(1,$H$50*$C2501))*(1-MIN(1,Inputs!$G$6*$D2501)*churn_nonbuyers)*(ic*Inputs!$C$6+fee_wd*Inputs!$E$6*(1-$B2501)+fee_fx*Inputs!$D$6-cost_acc-cost_wd*Inputs!$E$6*(1-$B2501)-cost_fx*Inputs!$D$6))</f>
        <v>193683.624516681</v>
      </c>
      <c r="H2501" s="0" t="n">
        <f aca="false">12*Inputs!$B$7*(MIN(1,$H$51*$C2501)*(ic*Inputs!$C$7+pE+fee_fx*Inputs!$D$7-cost_acc-cost_wd*Inputs!$E$7*$E2501-cost_fx*Inputs!$D$7-$F2501)+(1-MIN(1,$H$51*$C2501))*(1-MIN(1,Inputs!$G$7*$D2501)*churn_nonbuyers)*(ic*Inputs!$C$7+fee_wd*Inputs!$E$7*(1-$B2501)+fee_fx*Inputs!$D$7-cost_acc-cost_wd*Inputs!$E$7*(1-$B2501)-cost_fx*Inputs!$D$7))</f>
        <v>389782.79431082</v>
      </c>
      <c r="I2501" s="0" t="n">
        <f aca="false">12*Inputs!$B$8*(MIN(1,$H$52*$C2501)*(ic*Inputs!$C$8+pT-cost_acc-cost_wd*Inputs!$E$8-cost_fx*Inputs!$D$8-cost_ins)+(1-MIN(1,$H$52*$C2501))*(1-MIN(1,Inputs!$G$8*$D2501)*churn_nonbuyers)*(ic*Inputs!$C$8+fee_wd*Inputs!$E$8*(1-$B2501)+fee_fx*Inputs!$D$8-cost_acc-cost_wd*Inputs!$E$8*(1-$B2501)-cost_fx*Inputs!$D$8))</f>
        <v>184409.168495789</v>
      </c>
      <c r="J2501" s="0" t="n">
        <f aca="false">G2501+H2501+I2501-fixed</f>
        <v>67875.5873232893</v>
      </c>
      <c r="K2501" s="0" t="n">
        <f aca="false">12*Inputs!$B$6*(1-MIN(1,Inputs!$G$6*$D2501)*churn_nonbuyers)*(ic*Inputs!$C$6+fee_wd*Inputs!$E$6*(1-$B2501)+fee_fx*Inputs!$D$6-cost_acc-cost_wd*Inputs!$E$6*(1-$B2501)-cost_fx*Inputs!$D$6)</f>
        <v>140575.69508665</v>
      </c>
      <c r="L2501" s="0" t="n">
        <f aca="false">12*Inputs!$B$7*(1-MIN(1,Inputs!$G$7*$D2501)*churn_nonbuyers)*(ic*Inputs!$C$7+fee_wd*Inputs!$E$7*(1-$B2501)+fee_fx*Inputs!$D$7-cost_acc-cost_wd*Inputs!$E$7*(1-$B2501)-cost_fx*Inputs!$D$7)</f>
        <v>339714.32930799</v>
      </c>
      <c r="M2501" s="0" t="n">
        <f aca="false">12*Inputs!$B$8*(1-MIN(1,Inputs!$G$8*$D2501)*churn_nonbuyers)*(ic*Inputs!$C$8+fee_wd*Inputs!$E$8*(1-$B2501)+fee_fx*Inputs!$D$8-cost_acc-cost_wd*Inputs!$E$8*(1-$B2501)-cost_fx*Inputs!$D$8)</f>
        <v>137963.790084365</v>
      </c>
      <c r="N2501" s="0" t="n">
        <f aca="false">K2501+L2501+I2501-fixed</f>
        <v>-35300.8071095718</v>
      </c>
      <c r="O2501" s="0" t="n">
        <f aca="false">K2501+L2501+M2501-fixed</f>
        <v>-81746.1855209958</v>
      </c>
      <c r="P2501" s="0" t="n">
        <f aca="false">12*Inputs!$B$6*(1-MIN(1,Inputs!$F$6*$D2501))*(ic*Inputs!$C$6+flat_fee-cost_acc-cost_wd*Inputs!$E$6*$E2501-cost_fx*Inputs!$D$6)+12*Inputs!$B$7*(1-MIN(1,Inputs!$F$7*$D2501))*(ic*Inputs!$C$7+flat_fee-cost_acc-cost_wd*Inputs!$E$7*$E2501-cost_fx*Inputs!$D$7)+12*Inputs!$B$8*(1-MIN(1,Inputs!$F$8*$D2501))*(ic*Inputs!$C$8+flat_fee-cost_acc-cost_wd*Inputs!$E$8*$E2501-cost_fx*Inputs!$D$8)-fixed</f>
        <v>93358.37418752</v>
      </c>
    </row>
    <row r="2502" customFormat="false" ht="15" hidden="false" customHeight="false" outlineLevel="0" collapsed="false">
      <c r="A2502" s="0" t="n">
        <v>2437</v>
      </c>
      <c r="B2502" s="0" t="n">
        <v>0.248916</v>
      </c>
      <c r="C2502" s="0" t="n">
        <v>1.028114</v>
      </c>
      <c r="D2502" s="0" t="n">
        <v>1.56886</v>
      </c>
      <c r="E2502" s="0" t="n">
        <v>1.353233</v>
      </c>
      <c r="F2502" s="0" t="n">
        <v>0.191237</v>
      </c>
      <c r="G2502" s="0" t="n">
        <f aca="false">12*Inputs!$B$6*(MIN(1,$H$50*$C2502)*(ic*Inputs!$C$6+pS+fee_fx*Inputs!$D$6-cost_acc-cost_wd*Inputs!$E$6*$E2502-cost_fx*Inputs!$D$6-$F2502)+(1-MIN(1,$H$50*$C2502))*(1-MIN(1,Inputs!$G$6*$D2502)*churn_nonbuyers)*(ic*Inputs!$C$6+fee_wd*Inputs!$E$6*(1-$B2502)+fee_fx*Inputs!$D$6-cost_acc-cost_wd*Inputs!$E$6*(1-$B2502)-cost_fx*Inputs!$D$6))</f>
        <v>202856.478092915</v>
      </c>
      <c r="H2502" s="0" t="n">
        <f aca="false">12*Inputs!$B$7*(MIN(1,$H$51*$C2502)*(ic*Inputs!$C$7+pE+fee_fx*Inputs!$D$7-cost_acc-cost_wd*Inputs!$E$7*$E2502-cost_fx*Inputs!$D$7-$F2502)+(1-MIN(1,$H$51*$C2502))*(1-MIN(1,Inputs!$G$7*$D2502)*churn_nonbuyers)*(ic*Inputs!$C$7+fee_wd*Inputs!$E$7*(1-$B2502)+fee_fx*Inputs!$D$7-cost_acc-cost_wd*Inputs!$E$7*(1-$B2502)-cost_fx*Inputs!$D$7))</f>
        <v>377383.003937086</v>
      </c>
      <c r="I2502" s="0" t="n">
        <f aca="false">12*Inputs!$B$8*(MIN(1,$H$52*$C2502)*(ic*Inputs!$C$8+pT-cost_acc-cost_wd*Inputs!$E$8-cost_fx*Inputs!$D$8-cost_ins)+(1-MIN(1,$H$52*$C2502))*(1-MIN(1,Inputs!$G$8*$D2502)*churn_nonbuyers)*(ic*Inputs!$C$8+fee_wd*Inputs!$E$8*(1-$B2502)+fee_fx*Inputs!$D$8-cost_acc-cost_wd*Inputs!$E$8*(1-$B2502)-cost_fx*Inputs!$D$8))</f>
        <v>148196.464416</v>
      </c>
      <c r="J2502" s="0" t="n">
        <f aca="false">G2502+H2502+I2502-fixed</f>
        <v>28435.9464460011</v>
      </c>
      <c r="K2502" s="0" t="n">
        <f aca="false">12*Inputs!$B$6*(1-MIN(1,Inputs!$G$6*$D2502)*churn_nonbuyers)*(ic*Inputs!$C$6+fee_wd*Inputs!$E$6*(1-$B2502)+fee_fx*Inputs!$D$6-cost_acc-cost_wd*Inputs!$E$6*(1-$B2502)-cost_fx*Inputs!$D$6)</f>
        <v>152753.690561472</v>
      </c>
      <c r="L2502" s="0" t="n">
        <f aca="false">12*Inputs!$B$7*(1-MIN(1,Inputs!$G$7*$D2502)*churn_nonbuyers)*(ic*Inputs!$C$7+fee_wd*Inputs!$E$7*(1-$B2502)+fee_fx*Inputs!$D$7-cost_acc-cost_wd*Inputs!$E$7*(1-$B2502)-cost_fx*Inputs!$D$7)</f>
        <v>350066.187456883</v>
      </c>
      <c r="M2502" s="0" t="n">
        <f aca="false">12*Inputs!$B$8*(1-MIN(1,Inputs!$G$8*$D2502)*churn_nonbuyers)*(ic*Inputs!$C$8+fee_wd*Inputs!$E$8*(1-$B2502)+fee_fx*Inputs!$D$8-cost_acc-cost_wd*Inputs!$E$8*(1-$B2502)-cost_fx*Inputs!$D$8)</f>
        <v>0</v>
      </c>
      <c r="N2502" s="0" t="n">
        <f aca="false">K2502+L2502+I2502-fixed</f>
        <v>-48983.6575656449</v>
      </c>
      <c r="O2502" s="0" t="n">
        <f aca="false">K2502+L2502+M2502-fixed</f>
        <v>-197180.121981645</v>
      </c>
      <c r="P2502" s="0" t="n">
        <f aca="false">12*Inputs!$B$6*(1-MIN(1,Inputs!$F$6*$D2502))*(ic*Inputs!$C$6+flat_fee-cost_acc-cost_wd*Inputs!$E$6*$E2502-cost_fx*Inputs!$D$6)+12*Inputs!$B$7*(1-MIN(1,Inputs!$F$7*$D2502))*(ic*Inputs!$C$7+flat_fee-cost_acc-cost_wd*Inputs!$E$7*$E2502-cost_fx*Inputs!$D$7)+12*Inputs!$B$8*(1-MIN(1,Inputs!$F$8*$D2502))*(ic*Inputs!$C$8+flat_fee-cost_acc-cost_wd*Inputs!$E$8*$E2502-cost_fx*Inputs!$D$8)-fixed</f>
        <v>-354695.1082288</v>
      </c>
    </row>
    <row r="2503" customFormat="false" ht="15" hidden="false" customHeight="false" outlineLevel="0" collapsed="false">
      <c r="A2503" s="0" t="n">
        <v>2438</v>
      </c>
      <c r="B2503" s="0" t="n">
        <v>0.431199</v>
      </c>
      <c r="C2503" s="0" t="n">
        <v>0.732743</v>
      </c>
      <c r="D2503" s="0" t="n">
        <v>1.035469</v>
      </c>
      <c r="E2503" s="0" t="n">
        <v>1.058069</v>
      </c>
      <c r="F2503" s="0" t="n">
        <v>0.472077</v>
      </c>
      <c r="G2503" s="0" t="n">
        <f aca="false">12*Inputs!$B$6*(MIN(1,$H$50*$C2503)*(ic*Inputs!$C$6+pS+fee_fx*Inputs!$D$6-cost_acc-cost_wd*Inputs!$E$6*$E2503-cost_fx*Inputs!$D$6-$F2503)+(1-MIN(1,$H$50*$C2503))*(1-MIN(1,Inputs!$G$6*$D2503)*churn_nonbuyers)*(ic*Inputs!$C$6+fee_wd*Inputs!$E$6*(1-$B2503)+fee_fx*Inputs!$D$6-cost_acc-cost_wd*Inputs!$E$6*(1-$B2503)-cost_fx*Inputs!$D$6))</f>
        <v>169434.835998232</v>
      </c>
      <c r="H2503" s="0" t="n">
        <f aca="false">12*Inputs!$B$7*(MIN(1,$H$51*$C2503)*(ic*Inputs!$C$7+pE+fee_fx*Inputs!$D$7-cost_acc-cost_wd*Inputs!$E$7*$E2503-cost_fx*Inputs!$D$7-$F2503)+(1-MIN(1,$H$51*$C2503))*(1-MIN(1,Inputs!$G$7*$D2503)*churn_nonbuyers)*(ic*Inputs!$C$7+fee_wd*Inputs!$E$7*(1-$B2503)+fee_fx*Inputs!$D$7-cost_acc-cost_wd*Inputs!$E$7*(1-$B2503)-cost_fx*Inputs!$D$7))</f>
        <v>368773.79302243</v>
      </c>
      <c r="I2503" s="0" t="n">
        <f aca="false">12*Inputs!$B$8*(MIN(1,$H$52*$C2503)*(ic*Inputs!$C$8+pT-cost_acc-cost_wd*Inputs!$E$8-cost_fx*Inputs!$D$8-cost_ins)+(1-MIN(1,$H$52*$C2503))*(1-MIN(1,Inputs!$G$8*$D2503)*churn_nonbuyers)*(ic*Inputs!$C$8+fee_wd*Inputs!$E$8*(1-$B2503)+fee_fx*Inputs!$D$8-cost_acc-cost_wd*Inputs!$E$8*(1-$B2503)-cost_fx*Inputs!$D$8))</f>
        <v>146593.990778045</v>
      </c>
      <c r="J2503" s="0" t="n">
        <f aca="false">G2503+H2503+I2503-fixed</f>
        <v>-15197.3802012929</v>
      </c>
      <c r="K2503" s="0" t="n">
        <f aca="false">12*Inputs!$B$6*(1-MIN(1,Inputs!$G$6*$D2503)*churn_nonbuyers)*(ic*Inputs!$C$6+fee_wd*Inputs!$E$6*(1-$B2503)+fee_fx*Inputs!$D$6-cost_acc-cost_wd*Inputs!$E$6*(1-$B2503)-cost_fx*Inputs!$D$6)</f>
        <v>132284.567500783</v>
      </c>
      <c r="L2503" s="0" t="n">
        <f aca="false">12*Inputs!$B$7*(1-MIN(1,Inputs!$G$7*$D2503)*churn_nonbuyers)*(ic*Inputs!$C$7+fee_wd*Inputs!$E$7*(1-$B2503)+fee_fx*Inputs!$D$7-cost_acc-cost_wd*Inputs!$E$7*(1-$B2503)-cost_fx*Inputs!$D$7)</f>
        <v>330511.16158847</v>
      </c>
      <c r="M2503" s="0" t="n">
        <f aca="false">12*Inputs!$B$8*(1-MIN(1,Inputs!$G$8*$D2503)*churn_nonbuyers)*(ic*Inputs!$C$8+fee_wd*Inputs!$E$8*(1-$B2503)+fee_fx*Inputs!$D$8-cost_acc-cost_wd*Inputs!$E$8*(1-$B2503)-cost_fx*Inputs!$D$8)</f>
        <v>84120.6623103216</v>
      </c>
      <c r="N2503" s="0" t="n">
        <f aca="false">K2503+L2503+I2503-fixed</f>
        <v>-90610.2801327016</v>
      </c>
      <c r="O2503" s="0" t="n">
        <f aca="false">K2503+L2503+M2503-fixed</f>
        <v>-153083.608600425</v>
      </c>
      <c r="P2503" s="0" t="n">
        <f aca="false">12*Inputs!$B$6*(1-MIN(1,Inputs!$F$6*$D2503))*(ic*Inputs!$C$6+flat_fee-cost_acc-cost_wd*Inputs!$E$6*$E2503-cost_fx*Inputs!$D$6)+12*Inputs!$B$7*(1-MIN(1,Inputs!$F$7*$D2503))*(ic*Inputs!$C$7+flat_fee-cost_acc-cost_wd*Inputs!$E$7*$E2503-cost_fx*Inputs!$D$7)+12*Inputs!$B$8*(1-MIN(1,Inputs!$F$8*$D2503))*(ic*Inputs!$C$8+flat_fee-cost_acc-cost_wd*Inputs!$E$8*$E2503-cost_fx*Inputs!$D$8)-fixed</f>
        <v>25878.54561464</v>
      </c>
    </row>
    <row r="2504" customFormat="false" ht="15" hidden="false" customHeight="false" outlineLevel="0" collapsed="false">
      <c r="A2504" s="0" t="n">
        <v>2439</v>
      </c>
      <c r="B2504" s="0" t="n">
        <v>0.066009</v>
      </c>
      <c r="C2504" s="0" t="n">
        <v>1.028651</v>
      </c>
      <c r="D2504" s="0" t="n">
        <v>0.863921</v>
      </c>
      <c r="E2504" s="0" t="n">
        <v>1.189384</v>
      </c>
      <c r="F2504" s="0" t="n">
        <v>0.179721</v>
      </c>
      <c r="G2504" s="0" t="n">
        <f aca="false">12*Inputs!$B$6*(MIN(1,$H$50*$C2504)*(ic*Inputs!$C$6+pS+fee_fx*Inputs!$D$6-cost_acc-cost_wd*Inputs!$E$6*$E2504-cost_fx*Inputs!$D$6-$F2504)+(1-MIN(1,$H$50*$C2504))*(1-MIN(1,Inputs!$G$6*$D2504)*churn_nonbuyers)*(ic*Inputs!$C$6+fee_wd*Inputs!$E$6*(1-$B2504)+fee_fx*Inputs!$D$6-cost_acc-cost_wd*Inputs!$E$6*(1-$B2504)-cost_fx*Inputs!$D$6))</f>
        <v>235527.483773143</v>
      </c>
      <c r="H2504" s="0" t="n">
        <f aca="false">12*Inputs!$B$7*(MIN(1,$H$51*$C2504)*(ic*Inputs!$C$7+pE+fee_fx*Inputs!$D$7-cost_acc-cost_wd*Inputs!$E$7*$E2504-cost_fx*Inputs!$D$7-$F2504)+(1-MIN(1,$H$51*$C2504))*(1-MIN(1,Inputs!$G$7*$D2504)*churn_nonbuyers)*(ic*Inputs!$C$7+fee_wd*Inputs!$E$7*(1-$B2504)+fee_fx*Inputs!$D$7-cost_acc-cost_wd*Inputs!$E$7*(1-$B2504)-cost_fx*Inputs!$D$7))</f>
        <v>417167.669582539</v>
      </c>
      <c r="I2504" s="0" t="n">
        <f aca="false">12*Inputs!$B$8*(MIN(1,$H$52*$C2504)*(ic*Inputs!$C$8+pT-cost_acc-cost_wd*Inputs!$E$8-cost_fx*Inputs!$D$8-cost_ins)+(1-MIN(1,$H$52*$C2504))*(1-MIN(1,Inputs!$G$8*$D2504)*churn_nonbuyers)*(ic*Inputs!$C$8+fee_wd*Inputs!$E$8*(1-$B2504)+fee_fx*Inputs!$D$8-cost_acc-cost_wd*Inputs!$E$8*(1-$B2504)-cost_fx*Inputs!$D$8))</f>
        <v>184039.270874443</v>
      </c>
      <c r="J2504" s="0" t="n">
        <f aca="false">G2504+H2504+I2504-fixed</f>
        <v>136734.424230125</v>
      </c>
      <c r="K2504" s="0" t="n">
        <f aca="false">12*Inputs!$B$6*(1-MIN(1,Inputs!$G$6*$D2504)*churn_nonbuyers)*(ic*Inputs!$C$6+fee_wd*Inputs!$E$6*(1-$B2504)+fee_fx*Inputs!$D$6-cost_acc-cost_wd*Inputs!$E$6*(1-$B2504)-cost_fx*Inputs!$D$6)</f>
        <v>183796.971561281</v>
      </c>
      <c r="L2504" s="0" t="n">
        <f aca="false">12*Inputs!$B$7*(1-MIN(1,Inputs!$G$7*$D2504)*churn_nonbuyers)*(ic*Inputs!$C$7+fee_wd*Inputs!$E$7*(1-$B2504)+fee_fx*Inputs!$D$7-cost_acc-cost_wd*Inputs!$E$7*(1-$B2504)-cost_fx*Inputs!$D$7)</f>
        <v>383491.070328769</v>
      </c>
      <c r="M2504" s="0" t="n">
        <f aca="false">12*Inputs!$B$8*(1-MIN(1,Inputs!$G$8*$D2504)*churn_nonbuyers)*(ic*Inputs!$C$8+fee_wd*Inputs!$E$8*(1-$B2504)+fee_fx*Inputs!$D$8-cost_acc-cost_wd*Inputs!$E$8*(1-$B2504)-cost_fx*Inputs!$D$8)</f>
        <v>127758.99037931</v>
      </c>
      <c r="N2504" s="0" t="n">
        <f aca="false">K2504+L2504+I2504-fixed</f>
        <v>51327.3127644921</v>
      </c>
      <c r="O2504" s="0" t="n">
        <f aca="false">K2504+L2504+M2504-fixed</f>
        <v>-4952.9677306402</v>
      </c>
      <c r="P2504" s="0" t="n">
        <f aca="false">12*Inputs!$B$6*(1-MIN(1,Inputs!$F$6*$D2504))*(ic*Inputs!$C$6+flat_fee-cost_acc-cost_wd*Inputs!$E$6*$E2504-cost_fx*Inputs!$D$6)+12*Inputs!$B$7*(1-MIN(1,Inputs!$F$7*$D2504))*(ic*Inputs!$C$7+flat_fee-cost_acc-cost_wd*Inputs!$E$7*$E2504-cost_fx*Inputs!$D$7)+12*Inputs!$B$8*(1-MIN(1,Inputs!$F$8*$D2504))*(ic*Inputs!$C$8+flat_fee-cost_acc-cost_wd*Inputs!$E$8*$E2504-cost_fx*Inputs!$D$8)-fixed</f>
        <v>59211.7858313599</v>
      </c>
    </row>
    <row r="2505" customFormat="false" ht="15" hidden="false" customHeight="false" outlineLevel="0" collapsed="false">
      <c r="A2505" s="0" t="n">
        <v>2440</v>
      </c>
      <c r="B2505" s="0" t="n">
        <v>0.241034</v>
      </c>
      <c r="C2505" s="0" t="n">
        <v>0.661776</v>
      </c>
      <c r="D2505" s="0" t="n">
        <v>1.527803</v>
      </c>
      <c r="E2505" s="0" t="n">
        <v>1.36165</v>
      </c>
      <c r="F2505" s="0" t="n">
        <v>0.105453</v>
      </c>
      <c r="G2505" s="0" t="n">
        <f aca="false">12*Inputs!$B$6*(MIN(1,$H$50*$C2505)*(ic*Inputs!$C$6+pS+fee_fx*Inputs!$D$6-cost_acc-cost_wd*Inputs!$E$6*$E2505-cost_fx*Inputs!$D$6-$F2505)+(1-MIN(1,$H$50*$C2505))*(1-MIN(1,Inputs!$G$6*$D2505)*churn_nonbuyers)*(ic*Inputs!$C$6+fee_wd*Inputs!$E$6*(1-$B2505)+fee_fx*Inputs!$D$6-cost_acc-cost_wd*Inputs!$E$6*(1-$B2505)-cost_fx*Inputs!$D$6))</f>
        <v>187498.534544785</v>
      </c>
      <c r="H2505" s="0" t="n">
        <f aca="false">12*Inputs!$B$7*(MIN(1,$H$51*$C2505)*(ic*Inputs!$C$7+pE+fee_fx*Inputs!$D$7-cost_acc-cost_wd*Inputs!$E$7*$E2505-cost_fx*Inputs!$D$7-$F2505)+(1-MIN(1,$H$51*$C2505))*(1-MIN(1,Inputs!$G$7*$D2505)*churn_nonbuyers)*(ic*Inputs!$C$7+fee_wd*Inputs!$E$7*(1-$B2505)+fee_fx*Inputs!$D$7-cost_acc-cost_wd*Inputs!$E$7*(1-$B2505)-cost_fx*Inputs!$D$7))</f>
        <v>371406.730688497</v>
      </c>
      <c r="I2505" s="0" t="n">
        <f aca="false">12*Inputs!$B$8*(MIN(1,$H$52*$C2505)*(ic*Inputs!$C$8+pT-cost_acc-cost_wd*Inputs!$E$8-cost_fx*Inputs!$D$8-cost_ins)+(1-MIN(1,$H$52*$C2505))*(1-MIN(1,Inputs!$G$8*$D2505)*churn_nonbuyers)*(ic*Inputs!$C$8+fee_wd*Inputs!$E$8*(1-$B2505)+fee_fx*Inputs!$D$8-cost_acc-cost_wd*Inputs!$E$8*(1-$B2505)-cost_fx*Inputs!$D$8))</f>
        <v>95391.039744</v>
      </c>
      <c r="J2505" s="0" t="n">
        <f aca="false">G2505+H2505+I2505-fixed</f>
        <v>-45703.6950227188</v>
      </c>
      <c r="K2505" s="0" t="n">
        <f aca="false">12*Inputs!$B$6*(1-MIN(1,Inputs!$G$6*$D2505)*churn_nonbuyers)*(ic*Inputs!$C$6+fee_wd*Inputs!$E$6*(1-$B2505)+fee_fx*Inputs!$D$6-cost_acc-cost_wd*Inputs!$E$6*(1-$B2505)-cost_fx*Inputs!$D$6)</f>
        <v>154142.267531774</v>
      </c>
      <c r="L2505" s="0" t="n">
        <f aca="false">12*Inputs!$B$7*(1-MIN(1,Inputs!$G$7*$D2505)*churn_nonbuyers)*(ic*Inputs!$C$7+fee_wd*Inputs!$E$7*(1-$B2505)+fee_fx*Inputs!$D$7-cost_acc-cost_wd*Inputs!$E$7*(1-$B2505)-cost_fx*Inputs!$D$7)</f>
        <v>351601.649575065</v>
      </c>
      <c r="M2505" s="0" t="n">
        <f aca="false">12*Inputs!$B$8*(1-MIN(1,Inputs!$G$8*$D2505)*churn_nonbuyers)*(ic*Inputs!$C$8+fee_wd*Inputs!$E$8*(1-$B2505)+fee_fx*Inputs!$D$8-cost_acc-cost_wd*Inputs!$E$8*(1-$B2505)-cost_fx*Inputs!$D$8)</f>
        <v>0</v>
      </c>
      <c r="N2505" s="0" t="n">
        <f aca="false">K2505+L2505+I2505-fixed</f>
        <v>-98865.043149161</v>
      </c>
      <c r="O2505" s="0" t="n">
        <f aca="false">K2505+L2505+M2505-fixed</f>
        <v>-194256.082893161</v>
      </c>
      <c r="P2505" s="0" t="n">
        <f aca="false">12*Inputs!$B$6*(1-MIN(1,Inputs!$F$6*$D2505))*(ic*Inputs!$C$6+flat_fee-cost_acc-cost_wd*Inputs!$E$6*$E2505-cost_fx*Inputs!$D$6)+12*Inputs!$B$7*(1-MIN(1,Inputs!$F$7*$D2505))*(ic*Inputs!$C$7+flat_fee-cost_acc-cost_wd*Inputs!$E$7*$E2505-cost_fx*Inputs!$D$7)+12*Inputs!$B$8*(1-MIN(1,Inputs!$F$8*$D2505))*(ic*Inputs!$C$8+flat_fee-cost_acc-cost_wd*Inputs!$E$8*$E2505-cost_fx*Inputs!$D$8)-fixed</f>
        <v>-337592.500996</v>
      </c>
    </row>
    <row r="2506" customFormat="false" ht="15" hidden="false" customHeight="false" outlineLevel="0" collapsed="false">
      <c r="A2506" s="0" t="n">
        <v>2441</v>
      </c>
      <c r="B2506" s="0" t="n">
        <v>0.290294</v>
      </c>
      <c r="C2506" s="0" t="n">
        <v>1.120654</v>
      </c>
      <c r="D2506" s="0" t="n">
        <v>1.672735</v>
      </c>
      <c r="E2506" s="0" t="n">
        <v>1.143162</v>
      </c>
      <c r="F2506" s="0" t="n">
        <v>0.289295</v>
      </c>
      <c r="G2506" s="0" t="n">
        <f aca="false">12*Inputs!$B$6*(MIN(1,$H$50*$C2506)*(ic*Inputs!$C$6+pS+fee_fx*Inputs!$D$6-cost_acc-cost_wd*Inputs!$E$6*$E2506-cost_fx*Inputs!$D$6-$F2506)+(1-MIN(1,$H$50*$C2506))*(1-MIN(1,Inputs!$G$6*$D2506)*churn_nonbuyers)*(ic*Inputs!$C$6+fee_wd*Inputs!$E$6*(1-$B2506)+fee_fx*Inputs!$D$6-cost_acc-cost_wd*Inputs!$E$6*(1-$B2506)-cost_fx*Inputs!$D$6))</f>
        <v>204504.071549163</v>
      </c>
      <c r="H2506" s="0" t="n">
        <f aca="false">12*Inputs!$B$7*(MIN(1,$H$51*$C2506)*(ic*Inputs!$C$7+pE+fee_fx*Inputs!$D$7-cost_acc-cost_wd*Inputs!$E$7*$E2506-cost_fx*Inputs!$D$7-$F2506)+(1-MIN(1,$H$51*$C2506))*(1-MIN(1,Inputs!$G$7*$D2506)*churn_nonbuyers)*(ic*Inputs!$C$7+fee_wd*Inputs!$E$7*(1-$B2506)+fee_fx*Inputs!$D$7-cost_acc-cost_wd*Inputs!$E$7*(1-$B2506)-cost_fx*Inputs!$D$7))</f>
        <v>396878.054325977</v>
      </c>
      <c r="I2506" s="0" t="n">
        <f aca="false">12*Inputs!$B$8*(MIN(1,$H$52*$C2506)*(ic*Inputs!$C$8+pT-cost_acc-cost_wd*Inputs!$E$8-cost_fx*Inputs!$D$8-cost_ins)+(1-MIN(1,$H$52*$C2506))*(1-MIN(1,Inputs!$G$8*$D2506)*churn_nonbuyers)*(ic*Inputs!$C$8+fee_wd*Inputs!$E$8*(1-$B2506)+fee_fx*Inputs!$D$8-cost_acc-cost_wd*Inputs!$E$8*(1-$B2506)-cost_fx*Inputs!$D$8))</f>
        <v>161535.550176</v>
      </c>
      <c r="J2506" s="0" t="n">
        <f aca="false">G2506+H2506+I2506-fixed</f>
        <v>62917.67605114</v>
      </c>
      <c r="K2506" s="0" t="n">
        <f aca="false">12*Inputs!$B$6*(1-MIN(1,Inputs!$G$6*$D2506)*churn_nonbuyers)*(ic*Inputs!$C$6+fee_wd*Inputs!$E$6*(1-$B2506)+fee_fx*Inputs!$D$6-cost_acc-cost_wd*Inputs!$E$6*(1-$B2506)-cost_fx*Inputs!$D$6)</f>
        <v>146432.706725448</v>
      </c>
      <c r="L2506" s="0" t="n">
        <f aca="false">12*Inputs!$B$7*(1-MIN(1,Inputs!$G$7*$D2506)*churn_nonbuyers)*(ic*Inputs!$C$7+fee_wd*Inputs!$E$7*(1-$B2506)+fee_fx*Inputs!$D$7-cost_acc-cost_wd*Inputs!$E$7*(1-$B2506)-cost_fx*Inputs!$D$7)</f>
        <v>343261.988355269</v>
      </c>
      <c r="M2506" s="0" t="n">
        <f aca="false">12*Inputs!$B$8*(1-MIN(1,Inputs!$G$8*$D2506)*churn_nonbuyers)*(ic*Inputs!$C$8+fee_wd*Inputs!$E$8*(1-$B2506)+fee_fx*Inputs!$D$8-cost_acc-cost_wd*Inputs!$E$8*(1-$B2506)-cost_fx*Inputs!$D$8)</f>
        <v>0</v>
      </c>
      <c r="N2506" s="0" t="n">
        <f aca="false">K2506+L2506+I2506-fixed</f>
        <v>-48769.7547432832</v>
      </c>
      <c r="O2506" s="0" t="n">
        <f aca="false">K2506+L2506+M2506-fixed</f>
        <v>-210305.304919283</v>
      </c>
      <c r="P2506" s="0" t="n">
        <f aca="false">12*Inputs!$B$6*(1-MIN(1,Inputs!$F$6*$D2506))*(ic*Inputs!$C$6+flat_fee-cost_acc-cost_wd*Inputs!$E$6*$E2506-cost_fx*Inputs!$D$6)+12*Inputs!$B$7*(1-MIN(1,Inputs!$F$7*$D2506))*(ic*Inputs!$C$7+flat_fee-cost_acc-cost_wd*Inputs!$E$7*$E2506-cost_fx*Inputs!$D$7)+12*Inputs!$B$8*(1-MIN(1,Inputs!$F$8*$D2506))*(ic*Inputs!$C$8+flat_fee-cost_acc-cost_wd*Inputs!$E$8*$E2506-cost_fx*Inputs!$D$8)-fixed</f>
        <v>-347633.6659432</v>
      </c>
    </row>
    <row r="2507" customFormat="false" ht="15" hidden="false" customHeight="false" outlineLevel="0" collapsed="false">
      <c r="A2507" s="0" t="n">
        <v>2442</v>
      </c>
      <c r="B2507" s="0" t="n">
        <v>0.396887</v>
      </c>
      <c r="C2507" s="0" t="n">
        <v>0.883912</v>
      </c>
      <c r="D2507" s="0" t="n">
        <v>0.953027</v>
      </c>
      <c r="E2507" s="0" t="n">
        <v>1.148557</v>
      </c>
      <c r="F2507" s="0" t="n">
        <v>0.066023</v>
      </c>
      <c r="G2507" s="0" t="n">
        <f aca="false">12*Inputs!$B$6*(MIN(1,$H$50*$C2507)*(ic*Inputs!$C$6+pS+fee_fx*Inputs!$D$6-cost_acc-cost_wd*Inputs!$E$6*$E2507-cost_fx*Inputs!$D$6-$F2507)+(1-MIN(1,$H$50*$C2507))*(1-MIN(1,Inputs!$G$6*$D2507)*churn_nonbuyers)*(ic*Inputs!$C$6+fee_wd*Inputs!$E$6*(1-$B2507)+fee_fx*Inputs!$D$6-cost_acc-cost_wd*Inputs!$E$6*(1-$B2507)-cost_fx*Inputs!$D$6))</f>
        <v>188432.897797594</v>
      </c>
      <c r="H2507" s="0" t="n">
        <f aca="false">12*Inputs!$B$7*(MIN(1,$H$51*$C2507)*(ic*Inputs!$C$7+pE+fee_fx*Inputs!$D$7-cost_acc-cost_wd*Inputs!$E$7*$E2507-cost_fx*Inputs!$D$7-$F2507)+(1-MIN(1,$H$51*$C2507))*(1-MIN(1,Inputs!$G$7*$D2507)*churn_nonbuyers)*(ic*Inputs!$C$7+fee_wd*Inputs!$E$7*(1-$B2507)+fee_fx*Inputs!$D$7-cost_acc-cost_wd*Inputs!$E$7*(1-$B2507)-cost_fx*Inputs!$D$7))</f>
        <v>391775.093978523</v>
      </c>
      <c r="I2507" s="0" t="n">
        <f aca="false">12*Inputs!$B$8*(MIN(1,$H$52*$C2507)*(ic*Inputs!$C$8+pT-cost_acc-cost_wd*Inputs!$E$8-cost_fx*Inputs!$D$8-cost_ins)+(1-MIN(1,$H$52*$C2507))*(1-MIN(1,Inputs!$G$8*$D2507)*churn_nonbuyers)*(ic*Inputs!$C$8+fee_wd*Inputs!$E$8*(1-$B2507)+fee_fx*Inputs!$D$8-cost_acc-cost_wd*Inputs!$E$8*(1-$B2507)-cost_fx*Inputs!$D$8))</f>
        <v>166417.796102663</v>
      </c>
      <c r="J2507" s="0" t="n">
        <f aca="false">G2507+H2507+I2507-fixed</f>
        <v>46625.7878787802</v>
      </c>
      <c r="K2507" s="0" t="n">
        <f aca="false">12*Inputs!$B$6*(1-MIN(1,Inputs!$G$6*$D2507)*churn_nonbuyers)*(ic*Inputs!$C$6+fee_wd*Inputs!$E$6*(1-$B2507)+fee_fx*Inputs!$D$6-cost_acc-cost_wd*Inputs!$E$6*(1-$B2507)-cost_fx*Inputs!$D$6)</f>
        <v>137565.116834033</v>
      </c>
      <c r="L2507" s="0" t="n">
        <f aca="false">12*Inputs!$B$7*(1-MIN(1,Inputs!$G$7*$D2507)*churn_nonbuyers)*(ic*Inputs!$C$7+fee_wd*Inputs!$E$7*(1-$B2507)+fee_fx*Inputs!$D$7-cost_acc-cost_wd*Inputs!$E$7*(1-$B2507)-cost_fx*Inputs!$D$7)</f>
        <v>336154.47160442</v>
      </c>
      <c r="M2507" s="0" t="n">
        <f aca="false">12*Inputs!$B$8*(1-MIN(1,Inputs!$G$8*$D2507)*churn_nonbuyers)*(ic*Inputs!$C$8+fee_wd*Inputs!$E$8*(1-$B2507)+fee_fx*Inputs!$D$8-cost_acc-cost_wd*Inputs!$E$8*(1-$B2507)-cost_fx*Inputs!$D$8)</f>
        <v>102310.814345486</v>
      </c>
      <c r="N2507" s="0" t="n">
        <f aca="false">K2507+L2507+I2507-fixed</f>
        <v>-59862.6154588843</v>
      </c>
      <c r="O2507" s="0" t="n">
        <f aca="false">K2507+L2507+M2507-fixed</f>
        <v>-123969.597216061</v>
      </c>
      <c r="P2507" s="0" t="n">
        <f aca="false">12*Inputs!$B$6*(1-MIN(1,Inputs!$F$6*$D2507))*(ic*Inputs!$C$6+flat_fee-cost_acc-cost_wd*Inputs!$E$6*$E2507-cost_fx*Inputs!$D$6)+12*Inputs!$B$7*(1-MIN(1,Inputs!$F$7*$D2507))*(ic*Inputs!$C$7+flat_fee-cost_acc-cost_wd*Inputs!$E$7*$E2507-cost_fx*Inputs!$D$7)+12*Inputs!$B$8*(1-MIN(1,Inputs!$F$8*$D2507))*(ic*Inputs!$C$8+flat_fee-cost_acc-cost_wd*Inputs!$E$8*$E2507-cost_fx*Inputs!$D$8)-fixed</f>
        <v>31110.00563336</v>
      </c>
    </row>
    <row r="2508" customFormat="false" ht="15" hidden="false" customHeight="false" outlineLevel="0" collapsed="false">
      <c r="A2508" s="0" t="n">
        <v>2443</v>
      </c>
      <c r="B2508" s="0" t="n">
        <v>0.261301</v>
      </c>
      <c r="C2508" s="0" t="n">
        <v>1.135977</v>
      </c>
      <c r="D2508" s="0" t="n">
        <v>1.230645</v>
      </c>
      <c r="E2508" s="0" t="n">
        <v>1.364243</v>
      </c>
      <c r="F2508" s="0" t="n">
        <v>0.048713</v>
      </c>
      <c r="G2508" s="0" t="n">
        <f aca="false">12*Inputs!$B$6*(MIN(1,$H$50*$C2508)*(ic*Inputs!$C$6+pS+fee_fx*Inputs!$D$6-cost_acc-cost_wd*Inputs!$E$6*$E2508-cost_fx*Inputs!$D$6-$F2508)+(1-MIN(1,$H$50*$C2508))*(1-MIN(1,Inputs!$G$6*$D2508)*churn_nonbuyers)*(ic*Inputs!$C$6+fee_wd*Inputs!$E$6*(1-$B2508)+fee_fx*Inputs!$D$6-cost_acc-cost_wd*Inputs!$E$6*(1-$B2508)-cost_fx*Inputs!$D$6))</f>
        <v>212581.764040859</v>
      </c>
      <c r="H2508" s="0" t="n">
        <f aca="false">12*Inputs!$B$7*(MIN(1,$H$51*$C2508)*(ic*Inputs!$C$7+pE+fee_fx*Inputs!$D$7-cost_acc-cost_wd*Inputs!$E$7*$E2508-cost_fx*Inputs!$D$7-$F2508)+(1-MIN(1,$H$51*$C2508))*(1-MIN(1,Inputs!$G$7*$D2508)*churn_nonbuyers)*(ic*Inputs!$C$7+fee_wd*Inputs!$E$7*(1-$B2508)+fee_fx*Inputs!$D$7-cost_acc-cost_wd*Inputs!$E$7*(1-$B2508)-cost_fx*Inputs!$D$7))</f>
        <v>389230.302207959</v>
      </c>
      <c r="I2508" s="0" t="n">
        <f aca="false">12*Inputs!$B$8*(MIN(1,$H$52*$C2508)*(ic*Inputs!$C$8+pT-cost_acc-cost_wd*Inputs!$E$8-cost_fx*Inputs!$D$8-cost_ins)+(1-MIN(1,$H$52*$C2508))*(1-MIN(1,Inputs!$G$8*$D2508)*churn_nonbuyers)*(ic*Inputs!$C$8+fee_wd*Inputs!$E$8*(1-$B2508)+fee_fx*Inputs!$D$8-cost_acc-cost_wd*Inputs!$E$8*(1-$B2508)-cost_fx*Inputs!$D$8))</f>
        <v>172650.5929636</v>
      </c>
      <c r="J2508" s="0" t="n">
        <f aca="false">G2508+H2508+I2508-fixed</f>
        <v>74462.6592124181</v>
      </c>
      <c r="K2508" s="0" t="n">
        <f aca="false">12*Inputs!$B$6*(1-MIN(1,Inputs!$G$6*$D2508)*churn_nonbuyers)*(ic*Inputs!$C$6+fee_wd*Inputs!$E$6*(1-$B2508)+fee_fx*Inputs!$D$6-cost_acc-cost_wd*Inputs!$E$6*(1-$B2508)-cost_fx*Inputs!$D$6)</f>
        <v>153883.049537844</v>
      </c>
      <c r="L2508" s="0" t="n">
        <f aca="false">12*Inputs!$B$7*(1-MIN(1,Inputs!$G$7*$D2508)*churn_nonbuyers)*(ic*Inputs!$C$7+fee_wd*Inputs!$E$7*(1-$B2508)+fee_fx*Inputs!$D$7-cost_acc-cost_wd*Inputs!$E$7*(1-$B2508)-cost_fx*Inputs!$D$7)</f>
        <v>352075.951162707</v>
      </c>
      <c r="M2508" s="0" t="n">
        <f aca="false">12*Inputs!$B$8*(1-MIN(1,Inputs!$G$8*$D2508)*churn_nonbuyers)*(ic*Inputs!$C$8+fee_wd*Inputs!$E$8*(1-$B2508)+fee_fx*Inputs!$D$8-cost_acc-cost_wd*Inputs!$E$8*(1-$B2508)-cost_fx*Inputs!$D$8)</f>
        <v>43484.493043272</v>
      </c>
      <c r="N2508" s="0" t="n">
        <f aca="false">K2508+L2508+I2508-fixed</f>
        <v>-21390.4063358493</v>
      </c>
      <c r="O2508" s="0" t="n">
        <f aca="false">K2508+L2508+M2508-fixed</f>
        <v>-150556.506256177</v>
      </c>
      <c r="P2508" s="0" t="n">
        <f aca="false">12*Inputs!$B$6*(1-MIN(1,Inputs!$F$6*$D2508))*(ic*Inputs!$C$6+flat_fee-cost_acc-cost_wd*Inputs!$E$6*$E2508-cost_fx*Inputs!$D$6)+12*Inputs!$B$7*(1-MIN(1,Inputs!$F$7*$D2508))*(ic*Inputs!$C$7+flat_fee-cost_acc-cost_wd*Inputs!$E$7*$E2508-cost_fx*Inputs!$D$7)+12*Inputs!$B$8*(1-MIN(1,Inputs!$F$8*$D2508))*(ic*Inputs!$C$8+flat_fee-cost_acc-cost_wd*Inputs!$E$8*$E2508-cost_fx*Inputs!$D$8)-fixed</f>
        <v>-196785.5511436</v>
      </c>
    </row>
    <row r="2509" customFormat="false" ht="15" hidden="false" customHeight="false" outlineLevel="0" collapsed="false">
      <c r="A2509" s="0" t="n">
        <v>2444</v>
      </c>
      <c r="B2509" s="0" t="n">
        <v>0.251884</v>
      </c>
      <c r="C2509" s="0" t="n">
        <v>0.795386</v>
      </c>
      <c r="D2509" s="0" t="n">
        <v>1.237649</v>
      </c>
      <c r="E2509" s="0" t="n">
        <v>1.398378</v>
      </c>
      <c r="F2509" s="0" t="n">
        <v>0.197434</v>
      </c>
      <c r="G2509" s="0" t="n">
        <f aca="false">12*Inputs!$B$6*(MIN(1,$H$50*$C2509)*(ic*Inputs!$C$6+pS+fee_fx*Inputs!$D$6-cost_acc-cost_wd*Inputs!$E$6*$E2509-cost_fx*Inputs!$D$6-$F2509)+(1-MIN(1,$H$50*$C2509))*(1-MIN(1,Inputs!$G$6*$D2509)*churn_nonbuyers)*(ic*Inputs!$C$6+fee_wd*Inputs!$E$6*(1-$B2509)+fee_fx*Inputs!$D$6-cost_acc-cost_wd*Inputs!$E$6*(1-$B2509)-cost_fx*Inputs!$D$6))</f>
        <v>192769.045880155</v>
      </c>
      <c r="H2509" s="0" t="n">
        <f aca="false">12*Inputs!$B$7*(MIN(1,$H$51*$C2509)*(ic*Inputs!$C$7+pE+fee_fx*Inputs!$D$7-cost_acc-cost_wd*Inputs!$E$7*$E2509-cost_fx*Inputs!$D$7-$F2509)+(1-MIN(1,$H$51*$C2509))*(1-MIN(1,Inputs!$G$7*$D2509)*churn_nonbuyers)*(ic*Inputs!$C$7+fee_wd*Inputs!$E$7*(1-$B2509)+fee_fx*Inputs!$D$7-cost_acc-cost_wd*Inputs!$E$7*(1-$B2509)-cost_fx*Inputs!$D$7))</f>
        <v>368987.240117002</v>
      </c>
      <c r="I2509" s="0" t="n">
        <f aca="false">12*Inputs!$B$8*(MIN(1,$H$52*$C2509)*(ic*Inputs!$C$8+pT-cost_acc-cost_wd*Inputs!$E$8-cost_fx*Inputs!$D$8-cost_ins)+(1-MIN(1,$H$52*$C2509))*(1-MIN(1,Inputs!$G$8*$D2509)*churn_nonbuyers)*(ic*Inputs!$C$8+fee_wd*Inputs!$E$8*(1-$B2509)+fee_fx*Inputs!$D$8-cost_acc-cost_wd*Inputs!$E$8*(1-$B2509)-cost_fx*Inputs!$D$8))</f>
        <v>133268.48473969</v>
      </c>
      <c r="J2509" s="0" t="n">
        <f aca="false">G2509+H2509+I2509-fixed</f>
        <v>-4975.22926315316</v>
      </c>
      <c r="K2509" s="0" t="n">
        <f aca="false">12*Inputs!$B$6*(1-MIN(1,Inputs!$G$6*$D2509)*churn_nonbuyers)*(ic*Inputs!$C$6+fee_wd*Inputs!$E$6*(1-$B2509)+fee_fx*Inputs!$D$6-cost_acc-cost_wd*Inputs!$E$6*(1-$B2509)-cost_fx*Inputs!$D$6)</f>
        <v>155097.758741155</v>
      </c>
      <c r="L2509" s="0" t="n">
        <f aca="false">12*Inputs!$B$7*(1-MIN(1,Inputs!$G$7*$D2509)*churn_nonbuyers)*(ic*Inputs!$C$7+fee_wd*Inputs!$E$7*(1-$B2509)+fee_fx*Inputs!$D$7-cost_acc-cost_wd*Inputs!$E$7*(1-$B2509)-cost_fx*Inputs!$D$7)</f>
        <v>353304.835692693</v>
      </c>
      <c r="M2509" s="0" t="n">
        <f aca="false">12*Inputs!$B$8*(1-MIN(1,Inputs!$G$8*$D2509)*churn_nonbuyers)*(ic*Inputs!$C$8+fee_wd*Inputs!$E$8*(1-$B2509)+fee_fx*Inputs!$D$8-cost_acc-cost_wd*Inputs!$E$8*(1-$B2509)-cost_fx*Inputs!$D$8)</f>
        <v>42006.1222320576</v>
      </c>
      <c r="N2509" s="0" t="n">
        <f aca="false">K2509+L2509+I2509-fixed</f>
        <v>-58328.9208264611</v>
      </c>
      <c r="O2509" s="0" t="n">
        <f aca="false">K2509+L2509+M2509-fixed</f>
        <v>-149591.283334094</v>
      </c>
      <c r="P2509" s="0" t="n">
        <f aca="false">12*Inputs!$B$6*(1-MIN(1,Inputs!$F$6*$D2509))*(ic*Inputs!$C$6+flat_fee-cost_acc-cost_wd*Inputs!$E$6*$E2509-cost_fx*Inputs!$D$6)+12*Inputs!$B$7*(1-MIN(1,Inputs!$F$7*$D2509))*(ic*Inputs!$C$7+flat_fee-cost_acc-cost_wd*Inputs!$E$7*$E2509-cost_fx*Inputs!$D$7)+12*Inputs!$B$8*(1-MIN(1,Inputs!$F$8*$D2509))*(ic*Inputs!$C$8+flat_fee-cost_acc-cost_wd*Inputs!$E$8*$E2509-cost_fx*Inputs!$D$8)-fixed</f>
        <v>-212922.42927472</v>
      </c>
    </row>
    <row r="2510" customFormat="false" ht="15" hidden="false" customHeight="false" outlineLevel="0" collapsed="false">
      <c r="A2510" s="0" t="n">
        <v>2445</v>
      </c>
      <c r="B2510" s="0" t="n">
        <v>0.185262</v>
      </c>
      <c r="C2510" s="0" t="n">
        <v>0.996372</v>
      </c>
      <c r="D2510" s="0" t="n">
        <v>0.887942</v>
      </c>
      <c r="E2510" s="0" t="n">
        <v>1.340937</v>
      </c>
      <c r="F2510" s="0" t="n">
        <v>0.326373</v>
      </c>
      <c r="G2510" s="0" t="n">
        <f aca="false">12*Inputs!$B$6*(MIN(1,$H$50*$C2510)*(ic*Inputs!$C$6+pS+fee_fx*Inputs!$D$6-cost_acc-cost_wd*Inputs!$E$6*$E2510-cost_fx*Inputs!$D$6-$F2510)+(1-MIN(1,$H$50*$C2510))*(1-MIN(1,Inputs!$G$6*$D2510)*churn_nonbuyers)*(ic*Inputs!$C$6+fee_wd*Inputs!$E$6*(1-$B2510)+fee_fx*Inputs!$D$6-cost_acc-cost_wd*Inputs!$E$6*(1-$B2510)-cost_fx*Inputs!$D$6))</f>
        <v>211744.155553144</v>
      </c>
      <c r="H2510" s="0" t="n">
        <f aca="false">12*Inputs!$B$7*(MIN(1,$H$51*$C2510)*(ic*Inputs!$C$7+pE+fee_fx*Inputs!$D$7-cost_acc-cost_wd*Inputs!$E$7*$E2510-cost_fx*Inputs!$D$7-$F2510)+(1-MIN(1,$H$51*$C2510))*(1-MIN(1,Inputs!$G$7*$D2510)*churn_nonbuyers)*(ic*Inputs!$C$7+fee_wd*Inputs!$E$7*(1-$B2510)+fee_fx*Inputs!$D$7-cost_acc-cost_wd*Inputs!$E$7*(1-$B2510)-cost_fx*Inputs!$D$7))</f>
        <v>380074.940113177</v>
      </c>
      <c r="I2510" s="0" t="n">
        <f aca="false">12*Inputs!$B$8*(MIN(1,$H$52*$C2510)*(ic*Inputs!$C$8+pT-cost_acc-cost_wd*Inputs!$E$8-cost_fx*Inputs!$D$8-cost_ins)+(1-MIN(1,$H$52*$C2510))*(1-MIN(1,Inputs!$G$8*$D2510)*churn_nonbuyers)*(ic*Inputs!$C$8+fee_wd*Inputs!$E$8*(1-$B2510)+fee_fx*Inputs!$D$8-cost_acc-cost_wd*Inputs!$E$8*(1-$B2510)-cost_fx*Inputs!$D$8))</f>
        <v>179973.508075934</v>
      </c>
      <c r="J2510" s="0" t="n">
        <f aca="false">G2510+H2510+I2510-fixed</f>
        <v>71792.6037422541</v>
      </c>
      <c r="K2510" s="0" t="n">
        <f aca="false">12*Inputs!$B$6*(1-MIN(1,Inputs!$G$6*$D2510)*churn_nonbuyers)*(ic*Inputs!$C$6+fee_wd*Inputs!$E$6*(1-$B2510)+fee_fx*Inputs!$D$6-cost_acc-cost_wd*Inputs!$E$6*(1-$B2510)-cost_fx*Inputs!$D$6)</f>
        <v>167156.230397789</v>
      </c>
      <c r="L2510" s="0" t="n">
        <f aca="false">12*Inputs!$B$7*(1-MIN(1,Inputs!$G$7*$D2510)*churn_nonbuyers)*(ic*Inputs!$C$7+fee_wd*Inputs!$E$7*(1-$B2510)+fee_fx*Inputs!$D$7-cost_acc-cost_wd*Inputs!$E$7*(1-$B2510)-cost_fx*Inputs!$D$7)</f>
        <v>366492.373822673</v>
      </c>
      <c r="M2510" s="0" t="n">
        <f aca="false">12*Inputs!$B$8*(1-MIN(1,Inputs!$G$8*$D2510)*churn_nonbuyers)*(ic*Inputs!$C$8+fee_wd*Inputs!$E$8*(1-$B2510)+fee_fx*Inputs!$D$8-cost_acc-cost_wd*Inputs!$E$8*(1-$B2510)-cost_fx*Inputs!$D$8)</f>
        <v>120157.700043014</v>
      </c>
      <c r="N2510" s="0" t="n">
        <f aca="false">K2510+L2510+I2510-fixed</f>
        <v>13622.1122963956</v>
      </c>
      <c r="O2510" s="0" t="n">
        <f aca="false">K2510+L2510+M2510-fixed</f>
        <v>-46193.6957365236</v>
      </c>
      <c r="P2510" s="0" t="n">
        <f aca="false">12*Inputs!$B$6*(1-MIN(1,Inputs!$F$6*$D2510))*(ic*Inputs!$C$6+flat_fee-cost_acc-cost_wd*Inputs!$E$6*$E2510-cost_fx*Inputs!$D$6)+12*Inputs!$B$7*(1-MIN(1,Inputs!$F$7*$D2510))*(ic*Inputs!$C$7+flat_fee-cost_acc-cost_wd*Inputs!$E$7*$E2510-cost_fx*Inputs!$D$7)+12*Inputs!$B$8*(1-MIN(1,Inputs!$F$8*$D2510))*(ic*Inputs!$C$8+flat_fee-cost_acc-cost_wd*Inputs!$E$8*$E2510-cost_fx*Inputs!$D$8)-fixed</f>
        <v>-22789.27257904</v>
      </c>
    </row>
    <row r="2511" customFormat="false" ht="15" hidden="false" customHeight="false" outlineLevel="0" collapsed="false">
      <c r="A2511" s="0" t="n">
        <v>2446</v>
      </c>
      <c r="B2511" s="0" t="n">
        <v>0.492836</v>
      </c>
      <c r="C2511" s="0" t="n">
        <v>0.828405</v>
      </c>
      <c r="D2511" s="0" t="n">
        <v>1.298075</v>
      </c>
      <c r="E2511" s="0" t="n">
        <v>1.326556</v>
      </c>
      <c r="F2511" s="0" t="n">
        <v>0.16276</v>
      </c>
      <c r="G2511" s="0" t="n">
        <f aca="false">12*Inputs!$B$6*(MIN(1,$H$50*$C2511)*(ic*Inputs!$C$6+pS+fee_fx*Inputs!$D$6-cost_acc-cost_wd*Inputs!$E$6*$E2511-cost_fx*Inputs!$D$6-$F2511)+(1-MIN(1,$H$50*$C2511))*(1-MIN(1,Inputs!$G$6*$D2511)*churn_nonbuyers)*(ic*Inputs!$C$6+fee_wd*Inputs!$E$6*(1-$B2511)+fee_fx*Inputs!$D$6-cost_acc-cost_wd*Inputs!$E$6*(1-$B2511)-cost_fx*Inputs!$D$6))</f>
        <v>165604.22625119</v>
      </c>
      <c r="H2511" s="0" t="n">
        <f aca="false">12*Inputs!$B$7*(MIN(1,$H$51*$C2511)*(ic*Inputs!$C$7+pE+fee_fx*Inputs!$D$7-cost_acc-cost_wd*Inputs!$E$7*$E2511-cost_fx*Inputs!$D$7-$F2511)+(1-MIN(1,$H$51*$C2511))*(1-MIN(1,Inputs!$G$7*$D2511)*churn_nonbuyers)*(ic*Inputs!$C$7+fee_wd*Inputs!$E$7*(1-$B2511)+fee_fx*Inputs!$D$7-cost_acc-cost_wd*Inputs!$E$7*(1-$B2511)-cost_fx*Inputs!$D$7))</f>
        <v>355405.819688249</v>
      </c>
      <c r="I2511" s="0" t="n">
        <f aca="false">12*Inputs!$B$8*(MIN(1,$H$52*$C2511)*(ic*Inputs!$C$8+pT-cost_acc-cost_wd*Inputs!$E$8-cost_fx*Inputs!$D$8-cost_ins)+(1-MIN(1,$H$52*$C2511))*(1-MIN(1,Inputs!$G$8*$D2511)*churn_nonbuyers)*(ic*Inputs!$C$8+fee_wd*Inputs!$E$8*(1-$B2511)+fee_fx*Inputs!$D$8-cost_acc-cost_wd*Inputs!$E$8*(1-$B2511)-cost_fx*Inputs!$D$8))</f>
        <v>131027.888371325</v>
      </c>
      <c r="J2511" s="0" t="n">
        <f aca="false">G2511+H2511+I2511-fixed</f>
        <v>-47962.0656892367</v>
      </c>
      <c r="K2511" s="0" t="n">
        <f aca="false">12*Inputs!$B$6*(1-MIN(1,Inputs!$G$6*$D2511)*churn_nonbuyers)*(ic*Inputs!$C$6+fee_wd*Inputs!$E$6*(1-$B2511)+fee_fx*Inputs!$D$6-cost_acc-cost_wd*Inputs!$E$6*(1-$B2511)-cost_fx*Inputs!$D$6)</f>
        <v>122153.13425304</v>
      </c>
      <c r="L2511" s="0" t="n">
        <f aca="false">12*Inputs!$B$7*(1-MIN(1,Inputs!$G$7*$D2511)*churn_nonbuyers)*(ic*Inputs!$C$7+fee_wd*Inputs!$E$7*(1-$B2511)+fee_fx*Inputs!$D$7-cost_acc-cost_wd*Inputs!$E$7*(1-$B2511)-cost_fx*Inputs!$D$7)</f>
        <v>319293.769351824</v>
      </c>
      <c r="M2511" s="0" t="n">
        <f aca="false">12*Inputs!$B$8*(1-MIN(1,Inputs!$G$8*$D2511)*churn_nonbuyers)*(ic*Inputs!$C$8+fee_wd*Inputs!$E$8*(1-$B2511)+fee_fx*Inputs!$D$8-cost_acc-cost_wd*Inputs!$E$8*(1-$B2511)-cost_fx*Inputs!$D$8)</f>
        <v>27654.89584752</v>
      </c>
      <c r="N2511" s="0" t="n">
        <f aca="false">K2511+L2511+I2511-fixed</f>
        <v>-127525.208023811</v>
      </c>
      <c r="O2511" s="0" t="n">
        <f aca="false">K2511+L2511+M2511-fixed</f>
        <v>-230898.200547616</v>
      </c>
      <c r="P2511" s="0" t="n">
        <f aca="false">12*Inputs!$B$6*(1-MIN(1,Inputs!$F$6*$D2511))*(ic*Inputs!$C$6+flat_fee-cost_acc-cost_wd*Inputs!$E$6*$E2511-cost_fx*Inputs!$D$6)+12*Inputs!$B$7*(1-MIN(1,Inputs!$F$7*$D2511))*(ic*Inputs!$C$7+flat_fee-cost_acc-cost_wd*Inputs!$E$7*$E2511-cost_fx*Inputs!$D$7)+12*Inputs!$B$8*(1-MIN(1,Inputs!$F$8*$D2511))*(ic*Inputs!$C$8+flat_fee-cost_acc-cost_wd*Inputs!$E$8*$E2511-cost_fx*Inputs!$D$8)-fixed</f>
        <v>-215331.867472</v>
      </c>
    </row>
    <row r="2512" customFormat="false" ht="15" hidden="false" customHeight="false" outlineLevel="0" collapsed="false">
      <c r="A2512" s="0" t="n">
        <v>2447</v>
      </c>
      <c r="B2512" s="0" t="n">
        <v>0.173257</v>
      </c>
      <c r="C2512" s="0" t="n">
        <v>0.953367</v>
      </c>
      <c r="D2512" s="0" t="n">
        <v>0.939771</v>
      </c>
      <c r="E2512" s="0" t="n">
        <v>1.226235</v>
      </c>
      <c r="F2512" s="0" t="n">
        <v>0.251222</v>
      </c>
      <c r="G2512" s="0" t="n">
        <f aca="false">12*Inputs!$B$6*(MIN(1,$H$50*$C2512)*(ic*Inputs!$C$6+pS+fee_fx*Inputs!$D$6-cost_acc-cost_wd*Inputs!$E$6*$E2512-cost_fx*Inputs!$D$6-$F2512)+(1-MIN(1,$H$50*$C2512))*(1-MIN(1,Inputs!$G$6*$D2512)*churn_nonbuyers)*(ic*Inputs!$C$6+fee_wd*Inputs!$E$6*(1-$B2512)+fee_fx*Inputs!$D$6-cost_acc-cost_wd*Inputs!$E$6*(1-$B2512)-cost_fx*Inputs!$D$6))</f>
        <v>215093.007942743</v>
      </c>
      <c r="H2512" s="0" t="n">
        <f aca="false">12*Inputs!$B$7*(MIN(1,$H$51*$C2512)*(ic*Inputs!$C$7+pE+fee_fx*Inputs!$D$7-cost_acc-cost_wd*Inputs!$E$7*$E2512-cost_fx*Inputs!$D$7-$F2512)+(1-MIN(1,$H$51*$C2512))*(1-MIN(1,Inputs!$G$7*$D2512)*churn_nonbuyers)*(ic*Inputs!$C$7+fee_wd*Inputs!$E$7*(1-$B2512)+fee_fx*Inputs!$D$7-cost_acc-cost_wd*Inputs!$E$7*(1-$B2512)-cost_fx*Inputs!$D$7))</f>
        <v>396890.149628718</v>
      </c>
      <c r="I2512" s="0" t="n">
        <f aca="false">12*Inputs!$B$8*(MIN(1,$H$52*$C2512)*(ic*Inputs!$C$8+pT-cost_acc-cost_wd*Inputs!$E$8-cost_fx*Inputs!$D$8-cost_ins)+(1-MIN(1,$H$52*$C2512))*(1-MIN(1,Inputs!$G$8*$D2512)*churn_nonbuyers)*(ic*Inputs!$C$8+fee_wd*Inputs!$E$8*(1-$B2512)+fee_fx*Inputs!$D$8-cost_acc-cost_wd*Inputs!$E$8*(1-$B2512)-cost_fx*Inputs!$D$8))</f>
        <v>173625.544854162</v>
      </c>
      <c r="J2512" s="0" t="n">
        <f aca="false">G2512+H2512+I2512-fixed</f>
        <v>85608.7024256229</v>
      </c>
      <c r="K2512" s="0" t="n">
        <f aca="false">12*Inputs!$B$6*(1-MIN(1,Inputs!$G$6*$D2512)*churn_nonbuyers)*(ic*Inputs!$C$6+fee_wd*Inputs!$E$6*(1-$B2512)+fee_fx*Inputs!$D$6-cost_acc-cost_wd*Inputs!$E$6*(1-$B2512)-cost_fx*Inputs!$D$6)</f>
        <v>168350.418029858</v>
      </c>
      <c r="L2512" s="0" t="n">
        <f aca="false">12*Inputs!$B$7*(1-MIN(1,Inputs!$G$7*$D2512)*churn_nonbuyers)*(ic*Inputs!$C$7+fee_wd*Inputs!$E$7*(1-$B2512)+fee_fx*Inputs!$D$7-cost_acc-cost_wd*Inputs!$E$7*(1-$B2512)-cost_fx*Inputs!$D$7)</f>
        <v>367586.912609915</v>
      </c>
      <c r="M2512" s="0" t="n">
        <f aca="false">12*Inputs!$B$8*(1-MIN(1,Inputs!$G$8*$D2512)*churn_nonbuyers)*(ic*Inputs!$C$8+fee_wd*Inputs!$E$8*(1-$B2512)+fee_fx*Inputs!$D$8-cost_acc-cost_wd*Inputs!$E$8*(1-$B2512)-cost_fx*Inputs!$D$8)</f>
        <v>108835.601899339</v>
      </c>
      <c r="N2512" s="0" t="n">
        <f aca="false">K2512+L2512+I2512-fixed</f>
        <v>9562.87549393554</v>
      </c>
      <c r="O2512" s="0" t="n">
        <f aca="false">K2512+L2512+M2512-fixed</f>
        <v>-55227.0674608873</v>
      </c>
      <c r="P2512" s="0" t="n">
        <f aca="false">12*Inputs!$B$6*(1-MIN(1,Inputs!$F$6*$D2512))*(ic*Inputs!$C$6+flat_fee-cost_acc-cost_wd*Inputs!$E$6*$E2512-cost_fx*Inputs!$D$6)+12*Inputs!$B$7*(1-MIN(1,Inputs!$F$7*$D2512))*(ic*Inputs!$C$7+flat_fee-cost_acc-cost_wd*Inputs!$E$7*$E2512-cost_fx*Inputs!$D$7)+12*Inputs!$B$8*(1-MIN(1,Inputs!$F$8*$D2512))*(ic*Inputs!$C$8+flat_fee-cost_acc-cost_wd*Inputs!$E$8*$E2512-cost_fx*Inputs!$D$8)-fixed</f>
        <v>3433.08163640008</v>
      </c>
    </row>
    <row r="2513" customFormat="false" ht="15" hidden="false" customHeight="false" outlineLevel="0" collapsed="false">
      <c r="A2513" s="0" t="n">
        <v>2448</v>
      </c>
      <c r="B2513" s="0" t="n">
        <v>0.449021</v>
      </c>
      <c r="C2513" s="0" t="n">
        <v>1.074117</v>
      </c>
      <c r="D2513" s="0" t="n">
        <v>1.768738</v>
      </c>
      <c r="E2513" s="0" t="n">
        <v>1.145091</v>
      </c>
      <c r="F2513" s="0" t="n">
        <v>0.33619</v>
      </c>
      <c r="G2513" s="0" t="n">
        <f aca="false">12*Inputs!$B$6*(MIN(1,$H$50*$C2513)*(ic*Inputs!$C$6+pS+fee_fx*Inputs!$D$6-cost_acc-cost_wd*Inputs!$E$6*$E2513-cost_fx*Inputs!$D$6-$F2513)+(1-MIN(1,$H$50*$C2513))*(1-MIN(1,Inputs!$G$6*$D2513)*churn_nonbuyers)*(ic*Inputs!$C$6+fee_wd*Inputs!$E$6*(1-$B2513)+fee_fx*Inputs!$D$6-cost_acc-cost_wd*Inputs!$E$6*(1-$B2513)-cost_fx*Inputs!$D$6))</f>
        <v>181138.194469155</v>
      </c>
      <c r="H2513" s="0" t="n">
        <f aca="false">12*Inputs!$B$7*(MIN(1,$H$51*$C2513)*(ic*Inputs!$C$7+pE+fee_fx*Inputs!$D$7-cost_acc-cost_wd*Inputs!$E$7*$E2513-cost_fx*Inputs!$D$7-$F2513)+(1-MIN(1,$H$51*$C2513))*(1-MIN(1,Inputs!$G$7*$D2513)*churn_nonbuyers)*(ic*Inputs!$C$7+fee_wd*Inputs!$E$7*(1-$B2513)+fee_fx*Inputs!$D$7-cost_acc-cost_wd*Inputs!$E$7*(1-$B2513)-cost_fx*Inputs!$D$7))</f>
        <v>378573.211381219</v>
      </c>
      <c r="I2513" s="0" t="n">
        <f aca="false">12*Inputs!$B$8*(MIN(1,$H$52*$C2513)*(ic*Inputs!$C$8+pT-cost_acc-cost_wd*Inputs!$E$8-cost_fx*Inputs!$D$8-cost_ins)+(1-MIN(1,$H$52*$C2513))*(1-MIN(1,Inputs!$G$8*$D2513)*churn_nonbuyers)*(ic*Inputs!$C$8+fee_wd*Inputs!$E$8*(1-$B2513)+fee_fx*Inputs!$D$8-cost_acc-cost_wd*Inputs!$E$8*(1-$B2513)-cost_fx*Inputs!$D$8))</f>
        <v>154827.520848</v>
      </c>
      <c r="J2513" s="0" t="n">
        <f aca="false">G2513+H2513+I2513-fixed</f>
        <v>14538.926698374</v>
      </c>
      <c r="K2513" s="0" t="n">
        <f aca="false">12*Inputs!$B$6*(1-MIN(1,Inputs!$G$6*$D2513)*churn_nonbuyers)*(ic*Inputs!$C$6+fee_wd*Inputs!$E$6*(1-$B2513)+fee_fx*Inputs!$D$6-cost_acc-cost_wd*Inputs!$E$6*(1-$B2513)-cost_fx*Inputs!$D$6)</f>
        <v>124830.340599586</v>
      </c>
      <c r="L2513" s="0" t="n">
        <f aca="false">12*Inputs!$B$7*(1-MIN(1,Inputs!$G$7*$D2513)*churn_nonbuyers)*(ic*Inputs!$C$7+fee_wd*Inputs!$E$7*(1-$B2513)+fee_fx*Inputs!$D$7-cost_acc-cost_wd*Inputs!$E$7*(1-$B2513)-cost_fx*Inputs!$D$7)</f>
        <v>320577.267335751</v>
      </c>
      <c r="M2513" s="0" t="n">
        <f aca="false">12*Inputs!$B$8*(1-MIN(1,Inputs!$G$8*$D2513)*churn_nonbuyers)*(ic*Inputs!$C$8+fee_wd*Inputs!$E$8*(1-$B2513)+fee_fx*Inputs!$D$8-cost_acc-cost_wd*Inputs!$E$8*(1-$B2513)-cost_fx*Inputs!$D$8)</f>
        <v>0</v>
      </c>
      <c r="N2513" s="0" t="n">
        <f aca="false">K2513+L2513+I2513-fixed</f>
        <v>-99764.871216663</v>
      </c>
      <c r="O2513" s="0" t="n">
        <f aca="false">K2513+L2513+M2513-fixed</f>
        <v>-254592.392064663</v>
      </c>
      <c r="P2513" s="0" t="n">
        <f aca="false">12*Inputs!$B$6*(1-MIN(1,Inputs!$F$6*$D2513))*(ic*Inputs!$C$6+flat_fee-cost_acc-cost_wd*Inputs!$E$6*$E2513-cost_fx*Inputs!$D$6)+12*Inputs!$B$7*(1-MIN(1,Inputs!$F$7*$D2513))*(ic*Inputs!$C$7+flat_fee-cost_acc-cost_wd*Inputs!$E$7*$E2513-cost_fx*Inputs!$D$7)+12*Inputs!$B$8*(1-MIN(1,Inputs!$F$8*$D2513))*(ic*Inputs!$C$8+flat_fee-cost_acc-cost_wd*Inputs!$E$8*$E2513-cost_fx*Inputs!$D$8)-fixed</f>
        <v>-398951.32322608</v>
      </c>
    </row>
    <row r="2514" customFormat="false" ht="15" hidden="false" customHeight="false" outlineLevel="0" collapsed="false">
      <c r="A2514" s="0" t="n">
        <v>2449</v>
      </c>
      <c r="B2514" s="0" t="n">
        <v>0.142774</v>
      </c>
      <c r="C2514" s="0" t="n">
        <v>0.996289</v>
      </c>
      <c r="D2514" s="0" t="n">
        <v>1.540481</v>
      </c>
      <c r="E2514" s="0" t="n">
        <v>1.144951</v>
      </c>
      <c r="F2514" s="0" t="n">
        <v>0.146275</v>
      </c>
      <c r="G2514" s="0" t="n">
        <f aca="false">12*Inputs!$B$6*(MIN(1,$H$50*$C2514)*(ic*Inputs!$C$6+pS+fee_fx*Inputs!$D$6-cost_acc-cost_wd*Inputs!$E$6*$E2514-cost_fx*Inputs!$D$6-$F2514)+(1-MIN(1,$H$50*$C2514))*(1-MIN(1,Inputs!$G$6*$D2514)*churn_nonbuyers)*(ic*Inputs!$C$6+fee_wd*Inputs!$E$6*(1-$B2514)+fee_fx*Inputs!$D$6-cost_acc-cost_wd*Inputs!$E$6*(1-$B2514)-cost_fx*Inputs!$D$6))</f>
        <v>220317.893729423</v>
      </c>
      <c r="H2514" s="0" t="n">
        <f aca="false">12*Inputs!$B$7*(MIN(1,$H$51*$C2514)*(ic*Inputs!$C$7+pE+fee_fx*Inputs!$D$7-cost_acc-cost_wd*Inputs!$E$7*$E2514-cost_fx*Inputs!$D$7-$F2514)+(1-MIN(1,$H$51*$C2514))*(1-MIN(1,Inputs!$G$7*$D2514)*churn_nonbuyers)*(ic*Inputs!$C$7+fee_wd*Inputs!$E$7*(1-$B2514)+fee_fx*Inputs!$D$7-cost_acc-cost_wd*Inputs!$E$7*(1-$B2514)-cost_fx*Inputs!$D$7))</f>
        <v>411979.272892865</v>
      </c>
      <c r="I2514" s="0" t="n">
        <f aca="false">12*Inputs!$B$8*(MIN(1,$H$52*$C2514)*(ic*Inputs!$C$8+pT-cost_acc-cost_wd*Inputs!$E$8-cost_fx*Inputs!$D$8-cost_ins)+(1-MIN(1,$H$52*$C2514))*(1-MIN(1,Inputs!$G$8*$D2514)*churn_nonbuyers)*(ic*Inputs!$C$8+fee_wd*Inputs!$E$8*(1-$B2514)+fee_fx*Inputs!$D$8-cost_acc-cost_wd*Inputs!$E$8*(1-$B2514)-cost_fx*Inputs!$D$8))</f>
        <v>143609.081616</v>
      </c>
      <c r="J2514" s="0" t="n">
        <f aca="false">G2514+H2514+I2514-fixed</f>
        <v>75906.2482382879</v>
      </c>
      <c r="K2514" s="0" t="n">
        <f aca="false">12*Inputs!$B$6*(1-MIN(1,Inputs!$G$6*$D2514)*churn_nonbuyers)*(ic*Inputs!$C$6+fee_wd*Inputs!$E$6*(1-$B2514)+fee_fx*Inputs!$D$6-cost_acc-cost_wd*Inputs!$E$6*(1-$B2514)-cost_fx*Inputs!$D$6)</f>
        <v>167096.068086917</v>
      </c>
      <c r="L2514" s="0" t="n">
        <f aca="false">12*Inputs!$B$7*(1-MIN(1,Inputs!$G$7*$D2514)*churn_nonbuyers)*(ic*Inputs!$C$7+fee_wd*Inputs!$E$7*(1-$B2514)+fee_fx*Inputs!$D$7-cost_acc-cost_wd*Inputs!$E$7*(1-$B2514)-cost_fx*Inputs!$D$7)</f>
        <v>364957.02936415</v>
      </c>
      <c r="M2514" s="0" t="n">
        <f aca="false">12*Inputs!$B$8*(1-MIN(1,Inputs!$G$8*$D2514)*churn_nonbuyers)*(ic*Inputs!$C$8+fee_wd*Inputs!$E$8*(1-$B2514)+fee_fx*Inputs!$D$8-cost_acc-cost_wd*Inputs!$E$8*(1-$B2514)-cost_fx*Inputs!$D$8)</f>
        <v>0</v>
      </c>
      <c r="N2514" s="0" t="n">
        <f aca="false">K2514+L2514+I2514-fixed</f>
        <v>-24337.8209329331</v>
      </c>
      <c r="O2514" s="0" t="n">
        <f aca="false">K2514+L2514+M2514-fixed</f>
        <v>-167946.902548933</v>
      </c>
      <c r="P2514" s="0" t="n">
        <f aca="false">12*Inputs!$B$6*(1-MIN(1,Inputs!$F$6*$D2514))*(ic*Inputs!$C$6+flat_fee-cost_acc-cost_wd*Inputs!$E$6*$E2514-cost_fx*Inputs!$D$6)+12*Inputs!$B$7*(1-MIN(1,Inputs!$F$7*$D2514))*(ic*Inputs!$C$7+flat_fee-cost_acc-cost_wd*Inputs!$E$7*$E2514-cost_fx*Inputs!$D$7)+12*Inputs!$B$8*(1-MIN(1,Inputs!$F$8*$D2514))*(ic*Inputs!$C$8+flat_fee-cost_acc-cost_wd*Inputs!$E$8*$E2514-cost_fx*Inputs!$D$8)-fixed</f>
        <v>-278136.81862456</v>
      </c>
    </row>
    <row r="2515" customFormat="false" ht="15" hidden="false" customHeight="false" outlineLevel="0" collapsed="false">
      <c r="A2515" s="0" t="n">
        <v>2450</v>
      </c>
      <c r="B2515" s="0" t="n">
        <v>0.200425</v>
      </c>
      <c r="C2515" s="0" t="n">
        <v>0.870183</v>
      </c>
      <c r="D2515" s="0" t="n">
        <v>1.011659</v>
      </c>
      <c r="E2515" s="0" t="n">
        <v>1.126812</v>
      </c>
      <c r="F2515" s="0" t="n">
        <v>0.295799</v>
      </c>
      <c r="G2515" s="0" t="n">
        <f aca="false">12*Inputs!$B$6*(MIN(1,$H$50*$C2515)*(ic*Inputs!$C$6+pS+fee_fx*Inputs!$D$6-cost_acc-cost_wd*Inputs!$E$6*$E2515-cost_fx*Inputs!$D$6-$F2515)+(1-MIN(1,$H$50*$C2515))*(1-MIN(1,Inputs!$G$6*$D2515)*churn_nonbuyers)*(ic*Inputs!$C$6+fee_wd*Inputs!$E$6*(1-$B2515)+fee_fx*Inputs!$D$6-cost_acc-cost_wd*Inputs!$E$6*(1-$B2515)-cost_fx*Inputs!$D$6))</f>
        <v>208067.707294927</v>
      </c>
      <c r="H2515" s="0" t="n">
        <f aca="false">12*Inputs!$B$7*(MIN(1,$H$51*$C2515)*(ic*Inputs!$C$7+pE+fee_fx*Inputs!$D$7-cost_acc-cost_wd*Inputs!$E$7*$E2515-cost_fx*Inputs!$D$7-$F2515)+(1-MIN(1,$H$51*$C2515))*(1-MIN(1,Inputs!$G$7*$D2515)*churn_nonbuyers)*(ic*Inputs!$C$7+fee_wd*Inputs!$E$7*(1-$B2515)+fee_fx*Inputs!$D$7-cost_acc-cost_wd*Inputs!$E$7*(1-$B2515)-cost_fx*Inputs!$D$7))</f>
        <v>399060.845623831</v>
      </c>
      <c r="I2515" s="0" t="n">
        <f aca="false">12*Inputs!$B$8*(MIN(1,$H$52*$C2515)*(ic*Inputs!$C$8+pT-cost_acc-cost_wd*Inputs!$E$8-cost_fx*Inputs!$D$8-cost_ins)+(1-MIN(1,$H$52*$C2515))*(1-MIN(1,Inputs!$G$8*$D2515)*churn_nonbuyers)*(ic*Inputs!$C$8+fee_wd*Inputs!$E$8*(1-$B2515)+fee_fx*Inputs!$D$8-cost_acc-cost_wd*Inputs!$E$8*(1-$B2515)-cost_fx*Inputs!$D$8))</f>
        <v>161567.197433527</v>
      </c>
      <c r="J2515" s="0" t="n">
        <f aca="false">G2515+H2515+I2515-fixed</f>
        <v>68695.7503522849</v>
      </c>
      <c r="K2515" s="0" t="n">
        <f aca="false">12*Inputs!$B$6*(1-MIN(1,Inputs!$G$6*$D2515)*churn_nonbuyers)*(ic*Inputs!$C$6+fee_wd*Inputs!$E$6*(1-$B2515)+fee_fx*Inputs!$D$6-cost_acc-cost_wd*Inputs!$E$6*(1-$B2515)-cost_fx*Inputs!$D$6)</f>
        <v>164001.16191654</v>
      </c>
      <c r="L2515" s="0" t="n">
        <f aca="false">12*Inputs!$B$7*(1-MIN(1,Inputs!$G$7*$D2515)*churn_nonbuyers)*(ic*Inputs!$C$7+fee_wd*Inputs!$E$7*(1-$B2515)+fee_fx*Inputs!$D$7-cost_acc-cost_wd*Inputs!$E$7*(1-$B2515)-cost_fx*Inputs!$D$7)</f>
        <v>362977.703517924</v>
      </c>
      <c r="M2515" s="0" t="n">
        <f aca="false">12*Inputs!$B$8*(1-MIN(1,Inputs!$G$8*$D2515)*churn_nonbuyers)*(ic*Inputs!$C$8+fee_wd*Inputs!$E$8*(1-$B2515)+fee_fx*Inputs!$D$8-cost_acc-cost_wd*Inputs!$E$8*(1-$B2515)-cost_fx*Inputs!$D$8)</f>
        <v>92448.54665052</v>
      </c>
      <c r="N2515" s="0" t="n">
        <f aca="false">K2515+L2515+I2515-fixed</f>
        <v>-11453.9371320084</v>
      </c>
      <c r="O2515" s="0" t="n">
        <f aca="false">K2515+L2515+M2515-fixed</f>
        <v>-80572.5879150158</v>
      </c>
      <c r="P2515" s="0" t="n">
        <f aca="false">12*Inputs!$B$6*(1-MIN(1,Inputs!$F$6*$D2515))*(ic*Inputs!$C$6+flat_fee-cost_acc-cost_wd*Inputs!$E$6*$E2515-cost_fx*Inputs!$D$6)+12*Inputs!$B$7*(1-MIN(1,Inputs!$F$7*$D2515))*(ic*Inputs!$C$7+flat_fee-cost_acc-cost_wd*Inputs!$E$7*$E2515-cost_fx*Inputs!$D$7)+12*Inputs!$B$8*(1-MIN(1,Inputs!$F$8*$D2515))*(ic*Inputs!$C$8+flat_fee-cost_acc-cost_wd*Inputs!$E$8*$E2515-cost_fx*Inputs!$D$8)-fixed</f>
        <v>9469.21971392003</v>
      </c>
    </row>
    <row r="2516" customFormat="false" ht="15" hidden="false" customHeight="false" outlineLevel="0" collapsed="false">
      <c r="A2516" s="0" t="n">
        <v>2451</v>
      </c>
      <c r="B2516" s="0" t="n">
        <v>0.420741</v>
      </c>
      <c r="C2516" s="0" t="n">
        <v>1.025371</v>
      </c>
      <c r="D2516" s="0" t="n">
        <v>0.88286</v>
      </c>
      <c r="E2516" s="0" t="n">
        <v>1.405138</v>
      </c>
      <c r="F2516" s="0" t="n">
        <v>0.13692</v>
      </c>
      <c r="G2516" s="0" t="n">
        <f aca="false">12*Inputs!$B$6*(MIN(1,$H$50*$C2516)*(ic*Inputs!$C$6+pS+fee_fx*Inputs!$D$6-cost_acc-cost_wd*Inputs!$E$6*$E2516-cost_fx*Inputs!$D$6-$F2516)+(1-MIN(1,$H$50*$C2516))*(1-MIN(1,Inputs!$G$6*$D2516)*churn_nonbuyers)*(ic*Inputs!$C$6+fee_wd*Inputs!$E$6*(1-$B2516)+fee_fx*Inputs!$D$6-cost_acc-cost_wd*Inputs!$E$6*(1-$B2516)-cost_fx*Inputs!$D$6))</f>
        <v>186288.317229047</v>
      </c>
      <c r="H2516" s="0" t="n">
        <f aca="false">12*Inputs!$B$7*(MIN(1,$H$51*$C2516)*(ic*Inputs!$C$7+pE+fee_fx*Inputs!$D$7-cost_acc-cost_wd*Inputs!$E$7*$E2516-cost_fx*Inputs!$D$7-$F2516)+(1-MIN(1,$H$51*$C2516))*(1-MIN(1,Inputs!$G$7*$D2516)*churn_nonbuyers)*(ic*Inputs!$C$7+fee_wd*Inputs!$E$7*(1-$B2516)+fee_fx*Inputs!$D$7-cost_acc-cost_wd*Inputs!$E$7*(1-$B2516)-cost_fx*Inputs!$D$7))</f>
        <v>364638.356741532</v>
      </c>
      <c r="I2516" s="0" t="n">
        <f aca="false">12*Inputs!$B$8*(MIN(1,$H$52*$C2516)*(ic*Inputs!$C$8+pT-cost_acc-cost_wd*Inputs!$E$8-cost_fx*Inputs!$D$8-cost_ins)+(1-MIN(1,$H$52*$C2516))*(1-MIN(1,Inputs!$G$8*$D2516)*churn_nonbuyers)*(ic*Inputs!$C$8+fee_wd*Inputs!$E$8*(1-$B2516)+fee_fx*Inputs!$D$8-cost_acc-cost_wd*Inputs!$E$8*(1-$B2516)-cost_fx*Inputs!$D$8))</f>
        <v>180814.57872366</v>
      </c>
      <c r="J2516" s="0" t="n">
        <f aca="false">G2516+H2516+I2516-fixed</f>
        <v>31741.2526942386</v>
      </c>
      <c r="K2516" s="0" t="n">
        <f aca="false">12*Inputs!$B$6*(1-MIN(1,Inputs!$G$6*$D2516)*churn_nonbuyers)*(ic*Inputs!$C$6+fee_wd*Inputs!$E$6*(1-$B2516)+fee_fx*Inputs!$D$6-cost_acc-cost_wd*Inputs!$E$6*(1-$B2516)-cost_fx*Inputs!$D$6)</f>
        <v>134788.546074672</v>
      </c>
      <c r="L2516" s="0" t="n">
        <f aca="false">12*Inputs!$B$7*(1-MIN(1,Inputs!$G$7*$D2516)*churn_nonbuyers)*(ic*Inputs!$C$7+fee_wd*Inputs!$E$7*(1-$B2516)+fee_fx*Inputs!$D$7-cost_acc-cost_wd*Inputs!$E$7*(1-$B2516)-cost_fx*Inputs!$D$7)</f>
        <v>333538.908764803</v>
      </c>
      <c r="M2516" s="0" t="n">
        <f aca="false">12*Inputs!$B$8*(1-MIN(1,Inputs!$G$8*$D2516)*churn_nonbuyers)*(ic*Inputs!$C$8+fee_wd*Inputs!$E$8*(1-$B2516)+fee_fx*Inputs!$D$8-cost_acc-cost_wd*Inputs!$E$8*(1-$B2516)-cost_fx*Inputs!$D$8)</f>
        <v>116969.480615136</v>
      </c>
      <c r="N2516" s="0" t="n">
        <f aca="false">K2516+L2516+I2516-fixed</f>
        <v>-50857.9664368646</v>
      </c>
      <c r="O2516" s="0" t="n">
        <f aca="false">K2516+L2516+M2516-fixed</f>
        <v>-114703.064545389</v>
      </c>
      <c r="P2516" s="0" t="n">
        <f aca="false">12*Inputs!$B$6*(1-MIN(1,Inputs!$F$6*$D2516))*(ic*Inputs!$C$6+flat_fee-cost_acc-cost_wd*Inputs!$E$6*$E2516-cost_fx*Inputs!$D$6)+12*Inputs!$B$7*(1-MIN(1,Inputs!$F$7*$D2516))*(ic*Inputs!$C$7+flat_fee-cost_acc-cost_wd*Inputs!$E$7*$E2516-cost_fx*Inputs!$D$7)+12*Inputs!$B$8*(1-MIN(1,Inputs!$F$8*$D2516))*(ic*Inputs!$C$8+flat_fee-cost_acc-cost_wd*Inputs!$E$8*$E2516-cost_fx*Inputs!$D$8)-fixed</f>
        <v>-49878.9777567999</v>
      </c>
    </row>
    <row r="2517" customFormat="false" ht="15" hidden="false" customHeight="false" outlineLevel="0" collapsed="false">
      <c r="A2517" s="0" t="n">
        <v>2452</v>
      </c>
      <c r="B2517" s="0" t="n">
        <v>0.26991</v>
      </c>
      <c r="C2517" s="0" t="n">
        <v>0.916811</v>
      </c>
      <c r="D2517" s="0" t="n">
        <v>1.883961</v>
      </c>
      <c r="E2517" s="0" t="n">
        <v>1.107632</v>
      </c>
      <c r="F2517" s="0" t="n">
        <v>0.211384</v>
      </c>
      <c r="G2517" s="0" t="n">
        <f aca="false">12*Inputs!$B$6*(MIN(1,$H$50*$C2517)*(ic*Inputs!$C$6+pS+fee_fx*Inputs!$D$6-cost_acc-cost_wd*Inputs!$E$6*$E2517-cost_fx*Inputs!$D$6-$F2517)+(1-MIN(1,$H$50*$C2517))*(1-MIN(1,Inputs!$G$6*$D2517)*churn_nonbuyers)*(ic*Inputs!$C$6+fee_wd*Inputs!$E$6*(1-$B2517)+fee_fx*Inputs!$D$6-cost_acc-cost_wd*Inputs!$E$6*(1-$B2517)-cost_fx*Inputs!$D$6))</f>
        <v>197237.245456252</v>
      </c>
      <c r="H2517" s="0" t="n">
        <f aca="false">12*Inputs!$B$7*(MIN(1,$H$51*$C2517)*(ic*Inputs!$C$7+pE+fee_fx*Inputs!$D$7-cost_acc-cost_wd*Inputs!$E$7*$E2517-cost_fx*Inputs!$D$7-$F2517)+(1-MIN(1,$H$51*$C2517))*(1-MIN(1,Inputs!$G$7*$D2517)*churn_nonbuyers)*(ic*Inputs!$C$7+fee_wd*Inputs!$E$7*(1-$B2517)+fee_fx*Inputs!$D$7-cost_acc-cost_wd*Inputs!$E$7*(1-$B2517)-cost_fx*Inputs!$D$7))</f>
        <v>395295.917167426</v>
      </c>
      <c r="I2517" s="0" t="n">
        <f aca="false">12*Inputs!$B$8*(MIN(1,$H$52*$C2517)*(ic*Inputs!$C$8+pT-cost_acc-cost_wd*Inputs!$E$8-cost_fx*Inputs!$D$8-cost_ins)+(1-MIN(1,$H$52*$C2517))*(1-MIN(1,Inputs!$G$8*$D2517)*churn_nonbuyers)*(ic*Inputs!$C$8+fee_wd*Inputs!$E$8*(1-$B2517)+fee_fx*Inputs!$D$8-cost_acc-cost_wd*Inputs!$E$8*(1-$B2517)-cost_fx*Inputs!$D$8))</f>
        <v>132152.804784</v>
      </c>
      <c r="J2517" s="0" t="n">
        <f aca="false">G2517+H2517+I2517-fixed</f>
        <v>24685.9674076787</v>
      </c>
      <c r="K2517" s="0" t="n">
        <f aca="false">12*Inputs!$B$6*(1-MIN(1,Inputs!$G$6*$D2517)*churn_nonbuyers)*(ic*Inputs!$C$6+fee_wd*Inputs!$E$6*(1-$B2517)+fee_fx*Inputs!$D$6-cost_acc-cost_wd*Inputs!$E$6*(1-$B2517)-cost_fx*Inputs!$D$6)</f>
        <v>147403.832497272</v>
      </c>
      <c r="L2517" s="0" t="n">
        <f aca="false">12*Inputs!$B$7*(1-MIN(1,Inputs!$G$7*$D2517)*churn_nonbuyers)*(ic*Inputs!$C$7+fee_wd*Inputs!$E$7*(1-$B2517)+fee_fx*Inputs!$D$7-cost_acc-cost_wd*Inputs!$E$7*(1-$B2517)-cost_fx*Inputs!$D$7)</f>
        <v>343741.287370363</v>
      </c>
      <c r="M2517" s="0" t="n">
        <f aca="false">12*Inputs!$B$8*(1-MIN(1,Inputs!$G$8*$D2517)*churn_nonbuyers)*(ic*Inputs!$C$8+fee_wd*Inputs!$E$8*(1-$B2517)+fee_fx*Inputs!$D$8-cost_acc-cost_wd*Inputs!$E$8*(1-$B2517)-cost_fx*Inputs!$D$8)</f>
        <v>0</v>
      </c>
      <c r="N2517" s="0" t="n">
        <f aca="false">K2517+L2517+I2517-fixed</f>
        <v>-76702.0753483649</v>
      </c>
      <c r="O2517" s="0" t="n">
        <f aca="false">K2517+L2517+M2517-fixed</f>
        <v>-208854.880132365</v>
      </c>
      <c r="P2517" s="0" t="n">
        <f aca="false">12*Inputs!$B$6*(1-MIN(1,Inputs!$F$6*$D2517))*(ic*Inputs!$C$6+flat_fee-cost_acc-cost_wd*Inputs!$E$6*$E2517-cost_fx*Inputs!$D$6)+12*Inputs!$B$7*(1-MIN(1,Inputs!$F$7*$D2517))*(ic*Inputs!$C$7+flat_fee-cost_acc-cost_wd*Inputs!$E$7*$E2517-cost_fx*Inputs!$D$7)+12*Inputs!$B$8*(1-MIN(1,Inputs!$F$8*$D2517))*(ic*Inputs!$C$8+flat_fee-cost_acc-cost_wd*Inputs!$E$8*$E2517-cost_fx*Inputs!$D$8)-fixed</f>
        <v>-423471.974339277</v>
      </c>
    </row>
    <row r="2518" customFormat="false" ht="15" hidden="false" customHeight="false" outlineLevel="0" collapsed="false">
      <c r="A2518" s="0" t="n">
        <v>2453</v>
      </c>
      <c r="B2518" s="0" t="n">
        <v>0.516727</v>
      </c>
      <c r="C2518" s="0" t="n">
        <v>0.952454</v>
      </c>
      <c r="D2518" s="0" t="n">
        <v>1.336213</v>
      </c>
      <c r="E2518" s="0" t="n">
        <v>1.445628</v>
      </c>
      <c r="F2518" s="0" t="n">
        <v>0.060361</v>
      </c>
      <c r="G2518" s="0" t="n">
        <f aca="false">12*Inputs!$B$6*(MIN(1,$H$50*$C2518)*(ic*Inputs!$C$6+pS+fee_fx*Inputs!$D$6-cost_acc-cost_wd*Inputs!$E$6*$E2518-cost_fx*Inputs!$D$6-$F2518)+(1-MIN(1,$H$50*$C2518))*(1-MIN(1,Inputs!$G$6*$D2518)*churn_nonbuyers)*(ic*Inputs!$C$6+fee_wd*Inputs!$E$6*(1-$B2518)+fee_fx*Inputs!$D$6-cost_acc-cost_wd*Inputs!$E$6*(1-$B2518)-cost_fx*Inputs!$D$6))</f>
        <v>168548.951116531</v>
      </c>
      <c r="H2518" s="0" t="n">
        <f aca="false">12*Inputs!$B$7*(MIN(1,$H$51*$C2518)*(ic*Inputs!$C$7+pE+fee_fx*Inputs!$D$7-cost_acc-cost_wd*Inputs!$E$7*$E2518-cost_fx*Inputs!$D$7-$F2518)+(1-MIN(1,$H$51*$C2518))*(1-MIN(1,Inputs!$G$7*$D2518)*churn_nonbuyers)*(ic*Inputs!$C$7+fee_wd*Inputs!$E$7*(1-$B2518)+fee_fx*Inputs!$D$7-cost_acc-cost_wd*Inputs!$E$7*(1-$B2518)-cost_fx*Inputs!$D$7))</f>
        <v>351086.698572166</v>
      </c>
      <c r="I2518" s="0" t="n">
        <f aca="false">12*Inputs!$B$8*(MIN(1,$H$52*$C2518)*(ic*Inputs!$C$8+pT-cost_acc-cost_wd*Inputs!$E$8-cost_fx*Inputs!$D$8-cost_ins)+(1-MIN(1,$H$52*$C2518))*(1-MIN(1,Inputs!$G$8*$D2518)*churn_nonbuyers)*(ic*Inputs!$C$8+fee_wd*Inputs!$E$8*(1-$B2518)+fee_fx*Inputs!$D$8-cost_acc-cost_wd*Inputs!$E$8*(1-$B2518)-cost_fx*Inputs!$D$8))</f>
        <v>143789.040421793</v>
      </c>
      <c r="J2518" s="0" t="n">
        <f aca="false">G2518+H2518+I2518-fixed</f>
        <v>-36575.3098895103</v>
      </c>
      <c r="K2518" s="0" t="n">
        <f aca="false">12*Inputs!$B$6*(1-MIN(1,Inputs!$G$6*$D2518)*churn_nonbuyers)*(ic*Inputs!$C$6+fee_wd*Inputs!$E$6*(1-$B2518)+fee_fx*Inputs!$D$6-cost_acc-cost_wd*Inputs!$E$6*(1-$B2518)-cost_fx*Inputs!$D$6)</f>
        <v>118693.577770927</v>
      </c>
      <c r="L2518" s="0" t="n">
        <f aca="false">12*Inputs!$B$7*(1-MIN(1,Inputs!$G$7*$D2518)*churn_nonbuyers)*(ic*Inputs!$C$7+fee_wd*Inputs!$E$7*(1-$B2518)+fee_fx*Inputs!$D$7-cost_acc-cost_wd*Inputs!$E$7*(1-$B2518)-cost_fx*Inputs!$D$7)</f>
        <v>315611.255238556</v>
      </c>
      <c r="M2518" s="0" t="n">
        <f aca="false">12*Inputs!$B$8*(1-MIN(1,Inputs!$G$8*$D2518)*churn_nonbuyers)*(ic*Inputs!$C$8+fee_wd*Inputs!$E$8*(1-$B2518)+fee_fx*Inputs!$D$8-cost_acc-cost_wd*Inputs!$E$8*(1-$B2518)-cost_fx*Inputs!$D$8)</f>
        <v>19498.5242109936</v>
      </c>
      <c r="N2518" s="0" t="n">
        <f aca="false">K2518+L2518+I2518-fixed</f>
        <v>-121906.126568723</v>
      </c>
      <c r="O2518" s="0" t="n">
        <f aca="false">K2518+L2518+M2518-fixed</f>
        <v>-246196.642779523</v>
      </c>
      <c r="P2518" s="0" t="n">
        <f aca="false">12*Inputs!$B$6*(1-MIN(1,Inputs!$F$6*$D2518))*(ic*Inputs!$C$6+flat_fee-cost_acc-cost_wd*Inputs!$E$6*$E2518-cost_fx*Inputs!$D$6)+12*Inputs!$B$7*(1-MIN(1,Inputs!$F$7*$D2518))*(ic*Inputs!$C$7+flat_fee-cost_acc-cost_wd*Inputs!$E$7*$E2518-cost_fx*Inputs!$D$7)+12*Inputs!$B$8*(1-MIN(1,Inputs!$F$8*$D2518))*(ic*Inputs!$C$8+flat_fee-cost_acc-cost_wd*Inputs!$E$8*$E2518-cost_fx*Inputs!$D$8)-fixed</f>
        <v>-275680.99824064</v>
      </c>
    </row>
    <row r="2519" customFormat="false" ht="15" hidden="false" customHeight="false" outlineLevel="0" collapsed="false">
      <c r="A2519" s="0" t="n">
        <v>2454</v>
      </c>
      <c r="B2519" s="0" t="n">
        <v>0.220762</v>
      </c>
      <c r="C2519" s="0" t="n">
        <v>1.007618</v>
      </c>
      <c r="D2519" s="0" t="n">
        <v>1.024516</v>
      </c>
      <c r="E2519" s="0" t="n">
        <v>1.198397</v>
      </c>
      <c r="F2519" s="0" t="n">
        <v>0.149203</v>
      </c>
      <c r="G2519" s="0" t="n">
        <f aca="false">12*Inputs!$B$6*(MIN(1,$H$50*$C2519)*(ic*Inputs!$C$6+pS+fee_fx*Inputs!$D$6-cost_acc-cost_wd*Inputs!$E$6*$E2519-cost_fx*Inputs!$D$6-$F2519)+(1-MIN(1,$H$50*$C2519))*(1-MIN(1,Inputs!$G$6*$D2519)*churn_nonbuyers)*(ic*Inputs!$C$6+fee_wd*Inputs!$E$6*(1-$B2519)+fee_fx*Inputs!$D$6-cost_acc-cost_wd*Inputs!$E$6*(1-$B2519)-cost_fx*Inputs!$D$6))</f>
        <v>214112.279124292</v>
      </c>
      <c r="H2519" s="0" t="n">
        <f aca="false">12*Inputs!$B$7*(MIN(1,$H$51*$C2519)*(ic*Inputs!$C$7+pE+fee_fx*Inputs!$D$7-cost_acc-cost_wd*Inputs!$E$7*$E2519-cost_fx*Inputs!$D$7-$F2519)+(1-MIN(1,$H$51*$C2519))*(1-MIN(1,Inputs!$G$7*$D2519)*churn_nonbuyers)*(ic*Inputs!$C$7+fee_wd*Inputs!$E$7*(1-$B2519)+fee_fx*Inputs!$D$7-cost_acc-cost_wd*Inputs!$E$7*(1-$B2519)-cost_fx*Inputs!$D$7))</f>
        <v>403177.934191927</v>
      </c>
      <c r="I2519" s="0" t="n">
        <f aca="false">12*Inputs!$B$8*(MIN(1,$H$52*$C2519)*(ic*Inputs!$C$8+pT-cost_acc-cost_wd*Inputs!$E$8-cost_fx*Inputs!$D$8-cost_ins)+(1-MIN(1,$H$52*$C2519))*(1-MIN(1,Inputs!$G$8*$D2519)*churn_nonbuyers)*(ic*Inputs!$C$8+fee_wd*Inputs!$E$8*(1-$B2519)+fee_fx*Inputs!$D$8-cost_acc-cost_wd*Inputs!$E$8*(1-$B2519)-cost_fx*Inputs!$D$8))</f>
        <v>171562.211810527</v>
      </c>
      <c r="J2519" s="0" t="n">
        <f aca="false">G2519+H2519+I2519-fixed</f>
        <v>88852.4251267457</v>
      </c>
      <c r="K2519" s="0" t="n">
        <f aca="false">12*Inputs!$B$6*(1-MIN(1,Inputs!$G$6*$D2519)*churn_nonbuyers)*(ic*Inputs!$C$6+fee_wd*Inputs!$E$6*(1-$B2519)+fee_fx*Inputs!$D$6-cost_acc-cost_wd*Inputs!$E$6*(1-$B2519)-cost_fx*Inputs!$D$6)</f>
        <v>161111.604968582</v>
      </c>
      <c r="L2519" s="0" t="n">
        <f aca="false">12*Inputs!$B$7*(1-MIN(1,Inputs!$G$7*$D2519)*churn_nonbuyers)*(ic*Inputs!$C$7+fee_wd*Inputs!$E$7*(1-$B2519)+fee_fx*Inputs!$D$7-cost_acc-cost_wd*Inputs!$E$7*(1-$B2519)-cost_fx*Inputs!$D$7)</f>
        <v>359994.79901315</v>
      </c>
      <c r="M2519" s="0" t="n">
        <f aca="false">12*Inputs!$B$8*(1-MIN(1,Inputs!$G$8*$D2519)*churn_nonbuyers)*(ic*Inputs!$C$8+fee_wd*Inputs!$E$8*(1-$B2519)+fee_fx*Inputs!$D$8-cost_acc-cost_wd*Inputs!$E$8*(1-$B2519)-cost_fx*Inputs!$D$8)</f>
        <v>89321.4614800512</v>
      </c>
      <c r="N2519" s="0" t="n">
        <f aca="false">K2519+L2519+I2519-fixed</f>
        <v>-7331.38420774124</v>
      </c>
      <c r="O2519" s="0" t="n">
        <f aca="false">K2519+L2519+M2519-fixed</f>
        <v>-89572.1345382169</v>
      </c>
      <c r="P2519" s="0" t="n">
        <f aca="false">12*Inputs!$B$6*(1-MIN(1,Inputs!$F$6*$D2519))*(ic*Inputs!$C$6+flat_fee-cost_acc-cost_wd*Inputs!$E$6*$E2519-cost_fx*Inputs!$D$6)+12*Inputs!$B$7*(1-MIN(1,Inputs!$F$7*$D2519))*(ic*Inputs!$C$7+flat_fee-cost_acc-cost_wd*Inputs!$E$7*$E2519-cost_fx*Inputs!$D$7)+12*Inputs!$B$8*(1-MIN(1,Inputs!$F$8*$D2519))*(ic*Inputs!$C$8+flat_fee-cost_acc-cost_wd*Inputs!$E$8*$E2519-cost_fx*Inputs!$D$8)-fixed</f>
        <v>-27893.42664352</v>
      </c>
    </row>
    <row r="2520" customFormat="false" ht="15" hidden="false" customHeight="false" outlineLevel="0" collapsed="false">
      <c r="A2520" s="0" t="n">
        <v>2455</v>
      </c>
      <c r="B2520" s="0" t="n">
        <v>0.169346</v>
      </c>
      <c r="C2520" s="0" t="n">
        <v>0.91427</v>
      </c>
      <c r="D2520" s="0" t="n">
        <v>1.354708</v>
      </c>
      <c r="E2520" s="0" t="n">
        <v>1.123902</v>
      </c>
      <c r="F2520" s="0" t="n">
        <v>0.157581</v>
      </c>
      <c r="G2520" s="0" t="n">
        <f aca="false">12*Inputs!$B$6*(MIN(1,$H$50*$C2520)*(ic*Inputs!$C$6+pS+fee_fx*Inputs!$D$6-cost_acc-cost_wd*Inputs!$E$6*$E2520-cost_fx*Inputs!$D$6-$F2520)+(1-MIN(1,$H$50*$C2520))*(1-MIN(1,Inputs!$G$6*$D2520)*churn_nonbuyers)*(ic*Inputs!$C$6+fee_wd*Inputs!$E$6*(1-$B2520)+fee_fx*Inputs!$D$6-cost_acc-cost_wd*Inputs!$E$6*(1-$B2520)-cost_fx*Inputs!$D$6))</f>
        <v>214394.015441915</v>
      </c>
      <c r="H2520" s="0" t="n">
        <f aca="false">12*Inputs!$B$7*(MIN(1,$H$51*$C2520)*(ic*Inputs!$C$7+pE+fee_fx*Inputs!$D$7-cost_acc-cost_wd*Inputs!$E$7*$E2520-cost_fx*Inputs!$D$7-$F2520)+(1-MIN(1,$H$51*$C2520))*(1-MIN(1,Inputs!$G$7*$D2520)*churn_nonbuyers)*(ic*Inputs!$C$7+fee_wd*Inputs!$E$7*(1-$B2520)+fee_fx*Inputs!$D$7-cost_acc-cost_wd*Inputs!$E$7*(1-$B2520)-cost_fx*Inputs!$D$7))</f>
        <v>408754.005560376</v>
      </c>
      <c r="I2520" s="0" t="n">
        <f aca="false">12*Inputs!$B$8*(MIN(1,$H$52*$C2520)*(ic*Inputs!$C$8+pT-cost_acc-cost_wd*Inputs!$E$8-cost_fx*Inputs!$D$8-cost_ins)+(1-MIN(1,$H$52*$C2520))*(1-MIN(1,Inputs!$G$8*$D2520)*churn_nonbuyers)*(ic*Inputs!$C$8+fee_wd*Inputs!$E$8*(1-$B2520)+fee_fx*Inputs!$D$8-cost_acc-cost_wd*Inputs!$E$8*(1-$B2520)-cost_fx*Inputs!$D$8))</f>
        <v>137710.887186134</v>
      </c>
      <c r="J2520" s="0" t="n">
        <f aca="false">G2520+H2520+I2520-fixed</f>
        <v>60858.9081884249</v>
      </c>
      <c r="K2520" s="0" t="n">
        <f aca="false">12*Inputs!$B$6*(1-MIN(1,Inputs!$G$6*$D2520)*churn_nonbuyers)*(ic*Inputs!$C$6+fee_wd*Inputs!$E$6*(1-$B2520)+fee_fx*Inputs!$D$6-cost_acc-cost_wd*Inputs!$E$6*(1-$B2520)-cost_fx*Inputs!$D$6)</f>
        <v>165210.50290297</v>
      </c>
      <c r="L2520" s="0" t="n">
        <f aca="false">12*Inputs!$B$7*(1-MIN(1,Inputs!$G$7*$D2520)*churn_nonbuyers)*(ic*Inputs!$C$7+fee_wd*Inputs!$E$7*(1-$B2520)+fee_fx*Inputs!$D$7-cost_acc-cost_wd*Inputs!$E$7*(1-$B2520)-cost_fx*Inputs!$D$7)</f>
        <v>363418.698157782</v>
      </c>
      <c r="M2520" s="0" t="n">
        <f aca="false">12*Inputs!$B$8*(1-MIN(1,Inputs!$G$8*$D2520)*churn_nonbuyers)*(ic*Inputs!$C$8+fee_wd*Inputs!$E$8*(1-$B2520)+fee_fx*Inputs!$D$8-cost_acc-cost_wd*Inputs!$E$8*(1-$B2520)-cost_fx*Inputs!$D$8)</f>
        <v>16456.0313605248</v>
      </c>
      <c r="N2520" s="0" t="n">
        <f aca="false">K2520+L2520+I2520-fixed</f>
        <v>-33659.9117531147</v>
      </c>
      <c r="O2520" s="0" t="n">
        <f aca="false">K2520+L2520+M2520-fixed</f>
        <v>-154914.767578724</v>
      </c>
      <c r="P2520" s="0" t="n">
        <f aca="false">12*Inputs!$B$6*(1-MIN(1,Inputs!$F$6*$D2520))*(ic*Inputs!$C$6+flat_fee-cost_acc-cost_wd*Inputs!$E$6*$E2520-cost_fx*Inputs!$D$6)+12*Inputs!$B$7*(1-MIN(1,Inputs!$F$7*$D2520))*(ic*Inputs!$C$7+flat_fee-cost_acc-cost_wd*Inputs!$E$7*$E2520-cost_fx*Inputs!$D$7)+12*Inputs!$B$8*(1-MIN(1,Inputs!$F$8*$D2520))*(ic*Inputs!$C$8+flat_fee-cost_acc-cost_wd*Inputs!$E$8*$E2520-cost_fx*Inputs!$D$8)-fixed</f>
        <v>-172535.66967616</v>
      </c>
    </row>
    <row r="2521" customFormat="false" ht="15" hidden="false" customHeight="false" outlineLevel="0" collapsed="false">
      <c r="A2521" s="0" t="n">
        <v>2456</v>
      </c>
      <c r="B2521" s="0" t="n">
        <v>0.331785</v>
      </c>
      <c r="C2521" s="0" t="n">
        <v>0.993477</v>
      </c>
      <c r="D2521" s="0" t="n">
        <v>0.952751</v>
      </c>
      <c r="E2521" s="0" t="n">
        <v>1.241613</v>
      </c>
      <c r="F2521" s="0" t="n">
        <v>0.329667</v>
      </c>
      <c r="G2521" s="0" t="n">
        <f aca="false">12*Inputs!$B$6*(MIN(1,$H$50*$C2521)*(ic*Inputs!$C$6+pS+fee_fx*Inputs!$D$6-cost_acc-cost_wd*Inputs!$E$6*$E2521-cost_fx*Inputs!$D$6-$F2521)+(1-MIN(1,$H$50*$C2521))*(1-MIN(1,Inputs!$G$6*$D2521)*churn_nonbuyers)*(ic*Inputs!$C$6+fee_wd*Inputs!$E$6*(1-$B2521)+fee_fx*Inputs!$D$6-cost_acc-cost_wd*Inputs!$E$6*(1-$B2521)-cost_fx*Inputs!$D$6))</f>
        <v>194793.782809337</v>
      </c>
      <c r="H2521" s="0" t="n">
        <f aca="false">12*Inputs!$B$7*(MIN(1,$H$51*$C2521)*(ic*Inputs!$C$7+pE+fee_fx*Inputs!$D$7-cost_acc-cost_wd*Inputs!$E$7*$E2521-cost_fx*Inputs!$D$7-$F2521)+(1-MIN(1,$H$51*$C2521))*(1-MIN(1,Inputs!$G$7*$D2521)*churn_nonbuyers)*(ic*Inputs!$C$7+fee_wd*Inputs!$E$7*(1-$B2521)+fee_fx*Inputs!$D$7-cost_acc-cost_wd*Inputs!$E$7*(1-$B2521)-cost_fx*Inputs!$D$7))</f>
        <v>378422.096835897</v>
      </c>
      <c r="I2521" s="0" t="n">
        <f aca="false">12*Inputs!$B$8*(MIN(1,$H$52*$C2521)*(ic*Inputs!$C$8+pT-cost_acc-cost_wd*Inputs!$E$8-cost_fx*Inputs!$D$8-cost_ins)+(1-MIN(1,$H$52*$C2521))*(1-MIN(1,Inputs!$G$8*$D2521)*churn_nonbuyers)*(ic*Inputs!$C$8+fee_wd*Inputs!$E$8*(1-$B2521)+fee_fx*Inputs!$D$8-cost_acc-cost_wd*Inputs!$E$8*(1-$B2521)-cost_fx*Inputs!$D$8))</f>
        <v>174699.238772412</v>
      </c>
      <c r="J2521" s="0" t="n">
        <f aca="false">G2521+H2521+I2521-fixed</f>
        <v>47915.118417646</v>
      </c>
      <c r="K2521" s="0" t="n">
        <f aca="false">12*Inputs!$B$6*(1-MIN(1,Inputs!$G$6*$D2521)*churn_nonbuyers)*(ic*Inputs!$C$6+fee_wd*Inputs!$E$6*(1-$B2521)+fee_fx*Inputs!$D$6-cost_acc-cost_wd*Inputs!$E$6*(1-$B2521)-cost_fx*Inputs!$D$6)</f>
        <v>146495.211051852</v>
      </c>
      <c r="L2521" s="0" t="n">
        <f aca="false">12*Inputs!$B$7*(1-MIN(1,Inputs!$G$7*$D2521)*churn_nonbuyers)*(ic*Inputs!$C$7+fee_wd*Inputs!$E$7*(1-$B2521)+fee_fx*Inputs!$D$7-cost_acc-cost_wd*Inputs!$E$7*(1-$B2521)-cost_fx*Inputs!$D$7)</f>
        <v>345264.072583111</v>
      </c>
      <c r="M2521" s="0" t="n">
        <f aca="false">12*Inputs!$B$8*(1-MIN(1,Inputs!$G$8*$D2521)*churn_nonbuyers)*(ic*Inputs!$C$8+fee_wd*Inputs!$E$8*(1-$B2521)+fee_fx*Inputs!$D$8-cost_acc-cost_wd*Inputs!$E$8*(1-$B2521)-cost_fx*Inputs!$D$8)</f>
        <v>103411.016801976</v>
      </c>
      <c r="N2521" s="0" t="n">
        <f aca="false">K2521+L2521+I2521-fixed</f>
        <v>-33541.4775926246</v>
      </c>
      <c r="O2521" s="0" t="n">
        <f aca="false">K2521+L2521+M2521-fixed</f>
        <v>-104829.699563061</v>
      </c>
      <c r="P2521" s="0" t="n">
        <f aca="false">12*Inputs!$B$6*(1-MIN(1,Inputs!$F$6*$D2521))*(ic*Inputs!$C$6+flat_fee-cost_acc-cost_wd*Inputs!$E$6*$E2521-cost_fx*Inputs!$D$6)+12*Inputs!$B$7*(1-MIN(1,Inputs!$F$7*$D2521))*(ic*Inputs!$C$7+flat_fee-cost_acc-cost_wd*Inputs!$E$7*$E2521-cost_fx*Inputs!$D$7)+12*Inputs!$B$8*(1-MIN(1,Inputs!$F$8*$D2521))*(ic*Inputs!$C$8+flat_fee-cost_acc-cost_wd*Inputs!$E$8*$E2521-cost_fx*Inputs!$D$8)-fixed</f>
        <v>-9999.61536088004</v>
      </c>
    </row>
    <row r="2522" customFormat="false" ht="15" hidden="false" customHeight="false" outlineLevel="0" collapsed="false">
      <c r="A2522" s="0" t="n">
        <v>2457</v>
      </c>
      <c r="B2522" s="0" t="n">
        <v>0.290051</v>
      </c>
      <c r="C2522" s="0" t="n">
        <v>0.911946</v>
      </c>
      <c r="D2522" s="0" t="n">
        <v>1.309344</v>
      </c>
      <c r="E2522" s="0" t="n">
        <v>1.188393</v>
      </c>
      <c r="F2522" s="0" t="n">
        <v>0.208659</v>
      </c>
      <c r="G2522" s="0" t="n">
        <f aca="false">12*Inputs!$B$6*(MIN(1,$H$50*$C2522)*(ic*Inputs!$C$6+pS+fee_fx*Inputs!$D$6-cost_acc-cost_wd*Inputs!$E$6*$E2522-cost_fx*Inputs!$D$6-$F2522)+(1-MIN(1,$H$50*$C2522))*(1-MIN(1,Inputs!$G$6*$D2522)*churn_nonbuyers)*(ic*Inputs!$C$6+fee_wd*Inputs!$E$6*(1-$B2522)+fee_fx*Inputs!$D$6-cost_acc-cost_wd*Inputs!$E$6*(1-$B2522)-cost_fx*Inputs!$D$6))</f>
        <v>197154.841941181</v>
      </c>
      <c r="H2522" s="0" t="n">
        <f aca="false">12*Inputs!$B$7*(MIN(1,$H$51*$C2522)*(ic*Inputs!$C$7+pE+fee_fx*Inputs!$D$7-cost_acc-cost_wd*Inputs!$E$7*$E2522-cost_fx*Inputs!$D$7-$F2522)+(1-MIN(1,$H$51*$C2522))*(1-MIN(1,Inputs!$G$7*$D2522)*churn_nonbuyers)*(ic*Inputs!$C$7+fee_wd*Inputs!$E$7*(1-$B2522)+fee_fx*Inputs!$D$7-cost_acc-cost_wd*Inputs!$E$7*(1-$B2522)-cost_fx*Inputs!$D$7))</f>
        <v>388900.620212116</v>
      </c>
      <c r="I2522" s="0" t="n">
        <f aca="false">12*Inputs!$B$8*(MIN(1,$H$52*$C2522)*(ic*Inputs!$C$8+pT-cost_acc-cost_wd*Inputs!$E$8-cost_fx*Inputs!$D$8-cost_ins)+(1-MIN(1,$H$52*$C2522))*(1-MIN(1,Inputs!$G$8*$D2522)*churn_nonbuyers)*(ic*Inputs!$C$8+fee_wd*Inputs!$E$8*(1-$B2522)+fee_fx*Inputs!$D$8-cost_acc-cost_wd*Inputs!$E$8*(1-$B2522)-cost_fx*Inputs!$D$8))</f>
        <v>140882.742160231</v>
      </c>
      <c r="J2522" s="0" t="n">
        <f aca="false">G2522+H2522+I2522-fixed</f>
        <v>26938.2043135271</v>
      </c>
      <c r="K2522" s="0" t="n">
        <f aca="false">12*Inputs!$B$6*(1-MIN(1,Inputs!$G$6*$D2522)*churn_nonbuyers)*(ic*Inputs!$C$6+fee_wd*Inputs!$E$6*(1-$B2522)+fee_fx*Inputs!$D$6-cost_acc-cost_wd*Inputs!$E$6*(1-$B2522)-cost_fx*Inputs!$D$6)</f>
        <v>149368.859543117</v>
      </c>
      <c r="L2522" s="0" t="n">
        <f aca="false">12*Inputs!$B$7*(1-MIN(1,Inputs!$G$7*$D2522)*churn_nonbuyers)*(ic*Inputs!$C$7+fee_wd*Inputs!$E$7*(1-$B2522)+fee_fx*Inputs!$D$7-cost_acc-cost_wd*Inputs!$E$7*(1-$B2522)-cost_fx*Inputs!$D$7)</f>
        <v>347235.46561387</v>
      </c>
      <c r="M2522" s="0" t="n">
        <f aca="false">12*Inputs!$B$8*(1-MIN(1,Inputs!$G$8*$D2522)*churn_nonbuyers)*(ic*Inputs!$C$8+fee_wd*Inputs!$E$8*(1-$B2522)+fee_fx*Inputs!$D$8-cost_acc-cost_wd*Inputs!$E$8*(1-$B2522)-cost_fx*Inputs!$D$8)</f>
        <v>26079.1265078784</v>
      </c>
      <c r="N2522" s="0" t="n">
        <f aca="false">K2522+L2522+I2522-fixed</f>
        <v>-62512.9326827823</v>
      </c>
      <c r="O2522" s="0" t="n">
        <f aca="false">K2522+L2522+M2522-fixed</f>
        <v>-177316.548335135</v>
      </c>
      <c r="P2522" s="0" t="n">
        <f aca="false">12*Inputs!$B$6*(1-MIN(1,Inputs!$F$6*$D2522))*(ic*Inputs!$C$6+flat_fee-cost_acc-cost_wd*Inputs!$E$6*$E2522-cost_fx*Inputs!$D$6)+12*Inputs!$B$7*(1-MIN(1,Inputs!$F$7*$D2522))*(ic*Inputs!$C$7+flat_fee-cost_acc-cost_wd*Inputs!$E$7*$E2522-cost_fx*Inputs!$D$7)+12*Inputs!$B$8*(1-MIN(1,Inputs!$F$8*$D2522))*(ic*Inputs!$C$8+flat_fee-cost_acc-cost_wd*Inputs!$E$8*$E2522-cost_fx*Inputs!$D$8)-fixed</f>
        <v>-171374.74062592</v>
      </c>
    </row>
    <row r="2523" customFormat="false" ht="15" hidden="false" customHeight="false" outlineLevel="0" collapsed="false">
      <c r="A2523" s="0" t="n">
        <v>2458</v>
      </c>
      <c r="B2523" s="0" t="n">
        <v>0.028885</v>
      </c>
      <c r="C2523" s="0" t="n">
        <v>0.88753</v>
      </c>
      <c r="D2523" s="0" t="n">
        <v>1.756115</v>
      </c>
      <c r="E2523" s="0" t="n">
        <v>1.399477</v>
      </c>
      <c r="F2523" s="0" t="n">
        <v>0.115698</v>
      </c>
      <c r="G2523" s="0" t="n">
        <f aca="false">12*Inputs!$B$6*(MIN(1,$H$50*$C2523)*(ic*Inputs!$C$6+pS+fee_fx*Inputs!$D$6-cost_acc-cost_wd*Inputs!$E$6*$E2523-cost_fx*Inputs!$D$6-$F2523)+(1-MIN(1,$H$50*$C2523))*(1-MIN(1,Inputs!$G$6*$D2523)*churn_nonbuyers)*(ic*Inputs!$C$6+fee_wd*Inputs!$E$6*(1-$B2523)+fee_fx*Inputs!$D$6-cost_acc-cost_wd*Inputs!$E$6*(1-$B2523)-cost_fx*Inputs!$D$6))</f>
        <v>222012.987545912</v>
      </c>
      <c r="H2523" s="0" t="n">
        <f aca="false">12*Inputs!$B$7*(MIN(1,$H$51*$C2523)*(ic*Inputs!$C$7+pE+fee_fx*Inputs!$D$7-cost_acc-cost_wd*Inputs!$E$7*$E2523-cost_fx*Inputs!$D$7-$F2523)+(1-MIN(1,$H$51*$C2523))*(1-MIN(1,Inputs!$G$7*$D2523)*churn_nonbuyers)*(ic*Inputs!$C$7+fee_wd*Inputs!$E$7*(1-$B2523)+fee_fx*Inputs!$D$7-cost_acc-cost_wd*Inputs!$E$7*(1-$B2523)-cost_fx*Inputs!$D$7))</f>
        <v>390809.655811603</v>
      </c>
      <c r="I2523" s="0" t="n">
        <f aca="false">12*Inputs!$B$8*(MIN(1,$H$52*$C2523)*(ic*Inputs!$C$8+pT-cost_acc-cost_wd*Inputs!$E$8-cost_fx*Inputs!$D$8-cost_ins)+(1-MIN(1,$H$52*$C2523))*(1-MIN(1,Inputs!$G$8*$D2523)*churn_nonbuyers)*(ic*Inputs!$C$8+fee_wd*Inputs!$E$8*(1-$B2523)+fee_fx*Inputs!$D$8-cost_acc-cost_wd*Inputs!$E$8*(1-$B2523)-cost_fx*Inputs!$D$8))</f>
        <v>127932.12432</v>
      </c>
      <c r="J2523" s="0" t="n">
        <f aca="false">G2523+H2523+I2523-fixed</f>
        <v>40754.7676775146</v>
      </c>
      <c r="K2523" s="0" t="n">
        <f aca="false">12*Inputs!$B$6*(1-MIN(1,Inputs!$G$6*$D2523)*churn_nonbuyers)*(ic*Inputs!$C$6+fee_wd*Inputs!$E$6*(1-$B2523)+fee_fx*Inputs!$D$6-cost_acc-cost_wd*Inputs!$E$6*(1-$B2523)-cost_fx*Inputs!$D$6)</f>
        <v>180104.14354878</v>
      </c>
      <c r="L2523" s="0" t="n">
        <f aca="false">12*Inputs!$B$7*(1-MIN(1,Inputs!$G$7*$D2523)*churn_nonbuyers)*(ic*Inputs!$C$7+fee_wd*Inputs!$E$7*(1-$B2523)+fee_fx*Inputs!$D$7-cost_acc-cost_wd*Inputs!$E$7*(1-$B2523)-cost_fx*Inputs!$D$7)</f>
        <v>378017.726609268</v>
      </c>
      <c r="M2523" s="0" t="n">
        <f aca="false">12*Inputs!$B$8*(1-MIN(1,Inputs!$G$8*$D2523)*churn_nonbuyers)*(ic*Inputs!$C$8+fee_wd*Inputs!$E$8*(1-$B2523)+fee_fx*Inputs!$D$8-cost_acc-cost_wd*Inputs!$E$8*(1-$B2523)-cost_fx*Inputs!$D$8)</f>
        <v>0</v>
      </c>
      <c r="N2523" s="0" t="n">
        <f aca="false">K2523+L2523+I2523-fixed</f>
        <v>-13946.0055219519</v>
      </c>
      <c r="O2523" s="0" t="n">
        <f aca="false">K2523+L2523+M2523-fixed</f>
        <v>-141878.129841952</v>
      </c>
      <c r="P2523" s="0" t="n">
        <f aca="false">12*Inputs!$B$6*(1-MIN(1,Inputs!$F$6*$D2523))*(ic*Inputs!$C$6+flat_fee-cost_acc-cost_wd*Inputs!$E$6*$E2523-cost_fx*Inputs!$D$6)+12*Inputs!$B$7*(1-MIN(1,Inputs!$F$7*$D2523))*(ic*Inputs!$C$7+flat_fee-cost_acc-cost_wd*Inputs!$E$7*$E2523-cost_fx*Inputs!$D$7)+12*Inputs!$B$8*(1-MIN(1,Inputs!$F$8*$D2523))*(ic*Inputs!$C$8+flat_fee-cost_acc-cost_wd*Inputs!$E$8*$E2523-cost_fx*Inputs!$D$8)-fixed</f>
        <v>-456004.3512748</v>
      </c>
    </row>
    <row r="2524" customFormat="false" ht="15" hidden="false" customHeight="false" outlineLevel="0" collapsed="false">
      <c r="A2524" s="0" t="n">
        <v>2459</v>
      </c>
      <c r="B2524" s="0" t="n">
        <v>0.392909</v>
      </c>
      <c r="C2524" s="0" t="n">
        <v>0.875976</v>
      </c>
      <c r="D2524" s="0" t="n">
        <v>1.258886</v>
      </c>
      <c r="E2524" s="0" t="n">
        <v>1.228167</v>
      </c>
      <c r="F2524" s="0" t="n">
        <v>0.044956</v>
      </c>
      <c r="G2524" s="0" t="n">
        <f aca="false">12*Inputs!$B$6*(MIN(1,$H$50*$C2524)*(ic*Inputs!$C$6+pS+fee_fx*Inputs!$D$6-cost_acc-cost_wd*Inputs!$E$6*$E2524-cost_fx*Inputs!$D$6-$F2524)+(1-MIN(1,$H$50*$C2524))*(1-MIN(1,Inputs!$G$6*$D2524)*churn_nonbuyers)*(ic*Inputs!$C$6+fee_wd*Inputs!$E$6*(1-$B2524)+fee_fx*Inputs!$D$6-cost_acc-cost_wd*Inputs!$E$6*(1-$B2524)-cost_fx*Inputs!$D$6))</f>
        <v>185239.574210729</v>
      </c>
      <c r="H2524" s="0" t="n">
        <f aca="false">12*Inputs!$B$7*(MIN(1,$H$51*$C2524)*(ic*Inputs!$C$7+pE+fee_fx*Inputs!$D$7-cost_acc-cost_wd*Inputs!$E$7*$E2524-cost_fx*Inputs!$D$7-$F2524)+(1-MIN(1,$H$51*$C2524))*(1-MIN(1,Inputs!$G$7*$D2524)*churn_nonbuyers)*(ic*Inputs!$C$7+fee_wd*Inputs!$E$7*(1-$B2524)+fee_fx*Inputs!$D$7-cost_acc-cost_wd*Inputs!$E$7*(1-$B2524)-cost_fx*Inputs!$D$7))</f>
        <v>382600.423836059</v>
      </c>
      <c r="I2524" s="0" t="n">
        <f aca="false">12*Inputs!$B$8*(MIN(1,$H$52*$C2524)*(ic*Inputs!$C$8+pT-cost_acc-cost_wd*Inputs!$E$8-cost_fx*Inputs!$D$8-cost_ins)+(1-MIN(1,$H$52*$C2524))*(1-MIN(1,Inputs!$G$8*$D2524)*churn_nonbuyers)*(ic*Inputs!$C$8+fee_wd*Inputs!$E$8*(1-$B2524)+fee_fx*Inputs!$D$8-cost_acc-cost_wd*Inputs!$E$8*(1-$B2524)-cost_fx*Inputs!$D$8))</f>
        <v>140396.941101269</v>
      </c>
      <c r="J2524" s="0" t="n">
        <f aca="false">G2524+H2524+I2524-fixed</f>
        <v>8236.93914805632</v>
      </c>
      <c r="K2524" s="0" t="n">
        <f aca="false">12*Inputs!$B$6*(1-MIN(1,Inputs!$G$6*$D2524)*churn_nonbuyers)*(ic*Inputs!$C$6+fee_wd*Inputs!$E$6*(1-$B2524)+fee_fx*Inputs!$D$6-cost_acc-cost_wd*Inputs!$E$6*(1-$B2524)-cost_fx*Inputs!$D$6)</f>
        <v>135892.852123493</v>
      </c>
      <c r="L2524" s="0" t="n">
        <f aca="false">12*Inputs!$B$7*(1-MIN(1,Inputs!$G$7*$D2524)*churn_nonbuyers)*(ic*Inputs!$C$7+fee_wd*Inputs!$E$7*(1-$B2524)+fee_fx*Inputs!$D$7-cost_acc-cost_wd*Inputs!$E$7*(1-$B2524)-cost_fx*Inputs!$D$7)</f>
        <v>333530.410346096</v>
      </c>
      <c r="M2524" s="0" t="n">
        <f aca="false">12*Inputs!$B$8*(1-MIN(1,Inputs!$G$8*$D2524)*churn_nonbuyers)*(ic*Inputs!$C$8+fee_wd*Inputs!$E$8*(1-$B2524)+fee_fx*Inputs!$D$8-cost_acc-cost_wd*Inputs!$E$8*(1-$B2524)-cost_fx*Inputs!$D$8)</f>
        <v>36529.5834029664</v>
      </c>
      <c r="N2524" s="0" t="n">
        <f aca="false">K2524+L2524+I2524-fixed</f>
        <v>-90179.7964291428</v>
      </c>
      <c r="O2524" s="0" t="n">
        <f aca="false">K2524+L2524+M2524-fixed</f>
        <v>-194047.154127445</v>
      </c>
      <c r="P2524" s="0" t="n">
        <f aca="false">12*Inputs!$B$6*(1-MIN(1,Inputs!$F$6*$D2524))*(ic*Inputs!$C$6+flat_fee-cost_acc-cost_wd*Inputs!$E$6*$E2524-cost_fx*Inputs!$D$6)+12*Inputs!$B$7*(1-MIN(1,Inputs!$F$7*$D2524))*(ic*Inputs!$C$7+flat_fee-cost_acc-cost_wd*Inputs!$E$7*$E2524-cost_fx*Inputs!$D$7)+12*Inputs!$B$8*(1-MIN(1,Inputs!$F$8*$D2524))*(ic*Inputs!$C$8+flat_fee-cost_acc-cost_wd*Inputs!$E$8*$E2524-cost_fx*Inputs!$D$8)-fixed</f>
        <v>-159912.59013712</v>
      </c>
    </row>
    <row r="2525" customFormat="false" ht="15" hidden="false" customHeight="false" outlineLevel="0" collapsed="false">
      <c r="A2525" s="0" t="n">
        <v>2460</v>
      </c>
      <c r="B2525" s="0" t="n">
        <v>0.130033</v>
      </c>
      <c r="C2525" s="0" t="n">
        <v>0.974878</v>
      </c>
      <c r="D2525" s="0" t="n">
        <v>1.790647</v>
      </c>
      <c r="E2525" s="0" t="n">
        <v>1.442118</v>
      </c>
      <c r="F2525" s="0" t="n">
        <v>0.054972</v>
      </c>
      <c r="G2525" s="0" t="n">
        <f aca="false">12*Inputs!$B$6*(MIN(1,$H$50*$C2525)*(ic*Inputs!$C$6+pS+fee_fx*Inputs!$D$6-cost_acc-cost_wd*Inputs!$E$6*$E2525-cost_fx*Inputs!$D$6-$F2525)+(1-MIN(1,$H$50*$C2525))*(1-MIN(1,Inputs!$G$6*$D2525)*churn_nonbuyers)*(ic*Inputs!$C$6+fee_wd*Inputs!$E$6*(1-$B2525)+fee_fx*Inputs!$D$6-cost_acc-cost_wd*Inputs!$E$6*(1-$B2525)-cost_fx*Inputs!$D$6))</f>
        <v>214002.427353761</v>
      </c>
      <c r="H2525" s="0" t="n">
        <f aca="false">12*Inputs!$B$7*(MIN(1,$H$51*$C2525)*(ic*Inputs!$C$7+pE+fee_fx*Inputs!$D$7-cost_acc-cost_wd*Inputs!$E$7*$E2525-cost_fx*Inputs!$D$7-$F2525)+(1-MIN(1,$H$51*$C2525))*(1-MIN(1,Inputs!$G$7*$D2525)*churn_nonbuyers)*(ic*Inputs!$C$7+fee_wd*Inputs!$E$7*(1-$B2525)+fee_fx*Inputs!$D$7-cost_acc-cost_wd*Inputs!$E$7*(1-$B2525)-cost_fx*Inputs!$D$7))</f>
        <v>382029.293477806</v>
      </c>
      <c r="I2525" s="0" t="n">
        <f aca="false">12*Inputs!$B$8*(MIN(1,$H$52*$C2525)*(ic*Inputs!$C$8+pT-cost_acc-cost_wd*Inputs!$E$8-cost_fx*Inputs!$D$8-cost_ins)+(1-MIN(1,$H$52*$C2525))*(1-MIN(1,Inputs!$G$8*$D2525)*churn_nonbuyers)*(ic*Inputs!$C$8+fee_wd*Inputs!$E$8*(1-$B2525)+fee_fx*Inputs!$D$8-cost_acc-cost_wd*Inputs!$E$8*(1-$B2525)-cost_fx*Inputs!$D$8))</f>
        <v>140522.814432</v>
      </c>
      <c r="J2525" s="0" t="n">
        <f aca="false">G2525+H2525+I2525-fixed</f>
        <v>36554.5352635675</v>
      </c>
      <c r="K2525" s="0" t="n">
        <f aca="false">12*Inputs!$B$6*(1-MIN(1,Inputs!$G$6*$D2525)*churn_nonbuyers)*(ic*Inputs!$C$6+fee_wd*Inputs!$E$6*(1-$B2525)+fee_fx*Inputs!$D$6-cost_acc-cost_wd*Inputs!$E$6*(1-$B2525)-cost_fx*Inputs!$D$6)</f>
        <v>166501.997289727</v>
      </c>
      <c r="L2525" s="0" t="n">
        <f aca="false">12*Inputs!$B$7*(1-MIN(1,Inputs!$G$7*$D2525)*churn_nonbuyers)*(ic*Inputs!$C$7+fee_wd*Inputs!$E$7*(1-$B2525)+fee_fx*Inputs!$D$7-cost_acc-cost_wd*Inputs!$E$7*(1-$B2525)-cost_fx*Inputs!$D$7)</f>
        <v>363821.464517836</v>
      </c>
      <c r="M2525" s="0" t="n">
        <f aca="false">12*Inputs!$B$8*(1-MIN(1,Inputs!$G$8*$D2525)*churn_nonbuyers)*(ic*Inputs!$C$8+fee_wd*Inputs!$E$8*(1-$B2525)+fee_fx*Inputs!$D$8-cost_acc-cost_wd*Inputs!$E$8*(1-$B2525)-cost_fx*Inputs!$D$8)</f>
        <v>0</v>
      </c>
      <c r="N2525" s="0" t="n">
        <f aca="false">K2525+L2525+I2525-fixed</f>
        <v>-29153.7237604365</v>
      </c>
      <c r="O2525" s="0" t="n">
        <f aca="false">K2525+L2525+M2525-fixed</f>
        <v>-169676.538192437</v>
      </c>
      <c r="P2525" s="0" t="n">
        <f aca="false">12*Inputs!$B$6*(1-MIN(1,Inputs!$F$6*$D2525))*(ic*Inputs!$C$6+flat_fee-cost_acc-cost_wd*Inputs!$E$6*$E2525-cost_fx*Inputs!$D$6)+12*Inputs!$B$7*(1-MIN(1,Inputs!$F$7*$D2525))*(ic*Inputs!$C$7+flat_fee-cost_acc-cost_wd*Inputs!$E$7*$E2525-cost_fx*Inputs!$D$7)+12*Inputs!$B$8*(1-MIN(1,Inputs!$F$8*$D2525))*(ic*Inputs!$C$8+flat_fee-cost_acc-cost_wd*Inputs!$E$8*$E2525-cost_fx*Inputs!$D$8)-fixed</f>
        <v>-482496.73253296</v>
      </c>
    </row>
    <row r="2526" customFormat="false" ht="15" hidden="false" customHeight="false" outlineLevel="0" collapsed="false">
      <c r="A2526" s="0" t="n">
        <v>2461</v>
      </c>
      <c r="B2526" s="0" t="n">
        <v>0.121958</v>
      </c>
      <c r="C2526" s="0" t="n">
        <v>0.821519</v>
      </c>
      <c r="D2526" s="0" t="n">
        <v>0.96506</v>
      </c>
      <c r="E2526" s="0" t="n">
        <v>1.148529</v>
      </c>
      <c r="F2526" s="0" t="n">
        <v>0.275991</v>
      </c>
      <c r="G2526" s="0" t="n">
        <f aca="false">12*Inputs!$B$6*(MIN(1,$H$50*$C2526)*(ic*Inputs!$C$6+pS+fee_fx*Inputs!$D$6-cost_acc-cost_wd*Inputs!$E$6*$E2526-cost_fx*Inputs!$D$6-$F2526)+(1-MIN(1,$H$50*$C2526))*(1-MIN(1,Inputs!$G$6*$D2526)*churn_nonbuyers)*(ic*Inputs!$C$6+fee_wd*Inputs!$E$6*(1-$B2526)+fee_fx*Inputs!$D$6-cost_acc-cost_wd*Inputs!$E$6*(1-$B2526)-cost_fx*Inputs!$D$6))</f>
        <v>215990.478559747</v>
      </c>
      <c r="H2526" s="0" t="n">
        <f aca="false">12*Inputs!$B$7*(MIN(1,$H$51*$C2526)*(ic*Inputs!$C$7+pE+fee_fx*Inputs!$D$7-cost_acc-cost_wd*Inputs!$E$7*$E2526-cost_fx*Inputs!$D$7-$F2526)+(1-MIN(1,$H$51*$C2526))*(1-MIN(1,Inputs!$G$7*$D2526)*churn_nonbuyers)*(ic*Inputs!$C$7+fee_wd*Inputs!$E$7*(1-$B2526)+fee_fx*Inputs!$D$7-cost_acc-cost_wd*Inputs!$E$7*(1-$B2526)-cost_fx*Inputs!$D$7))</f>
        <v>403642.909901557</v>
      </c>
      <c r="I2526" s="0" t="n">
        <f aca="false">12*Inputs!$B$8*(MIN(1,$H$52*$C2526)*(ic*Inputs!$C$8+pT-cost_acc-cost_wd*Inputs!$E$8-cost_fx*Inputs!$D$8-cost_ins)+(1-MIN(1,$H$52*$C2526))*(1-MIN(1,Inputs!$G$8*$D2526)*churn_nonbuyers)*(ic*Inputs!$C$8+fee_wd*Inputs!$E$8*(1-$B2526)+fee_fx*Inputs!$D$8-cost_acc-cost_wd*Inputs!$E$8*(1-$B2526)-cost_fx*Inputs!$D$8))</f>
        <v>162612.031985785</v>
      </c>
      <c r="J2526" s="0" t="n">
        <f aca="false">G2526+H2526+I2526-fixed</f>
        <v>82245.4204470892</v>
      </c>
      <c r="K2526" s="0" t="n">
        <f aca="false">12*Inputs!$B$6*(1-MIN(1,Inputs!$G$6*$D2526)*churn_nonbuyers)*(ic*Inputs!$C$6+fee_wd*Inputs!$E$6*(1-$B2526)+fee_fx*Inputs!$D$6-cost_acc-cost_wd*Inputs!$E$6*(1-$B2526)-cost_fx*Inputs!$D$6)</f>
        <v>175157.660069856</v>
      </c>
      <c r="L2526" s="0" t="n">
        <f aca="false">12*Inputs!$B$7*(1-MIN(1,Inputs!$G$7*$D2526)*churn_nonbuyers)*(ic*Inputs!$C$7+fee_wd*Inputs!$E$7*(1-$B2526)+fee_fx*Inputs!$D$7-cost_acc-cost_wd*Inputs!$E$7*(1-$B2526)-cost_fx*Inputs!$D$7)</f>
        <v>374473.132361914</v>
      </c>
      <c r="M2526" s="0" t="n">
        <f aca="false">12*Inputs!$B$8*(1-MIN(1,Inputs!$G$8*$D2526)*churn_nonbuyers)*(ic*Inputs!$C$8+fee_wd*Inputs!$E$8*(1-$B2526)+fee_fx*Inputs!$D$8-cost_acc-cost_wd*Inputs!$E$8*(1-$B2526)-cost_fx*Inputs!$D$8)</f>
        <v>104003.719259328</v>
      </c>
      <c r="N2526" s="0" t="n">
        <f aca="false">K2526+L2526+I2526-fixed</f>
        <v>12242.824417555</v>
      </c>
      <c r="O2526" s="0" t="n">
        <f aca="false">K2526+L2526+M2526-fixed</f>
        <v>-46365.4883089024</v>
      </c>
      <c r="P2526" s="0" t="n">
        <f aca="false">12*Inputs!$B$6*(1-MIN(1,Inputs!$F$6*$D2526))*(ic*Inputs!$C$6+flat_fee-cost_acc-cost_wd*Inputs!$E$6*$E2526-cost_fx*Inputs!$D$6)+12*Inputs!$B$7*(1-MIN(1,Inputs!$F$7*$D2526))*(ic*Inputs!$C$7+flat_fee-cost_acc-cost_wd*Inputs!$E$7*$E2526-cost_fx*Inputs!$D$7)+12*Inputs!$B$8*(1-MIN(1,Inputs!$F$8*$D2526))*(ic*Inputs!$C$8+flat_fee-cost_acc-cost_wd*Inputs!$E$8*$E2526-cost_fx*Inputs!$D$8)-fixed</f>
        <v>24765.6115376001</v>
      </c>
    </row>
    <row r="2527" customFormat="false" ht="15" hidden="false" customHeight="false" outlineLevel="0" collapsed="false">
      <c r="A2527" s="0" t="n">
        <v>2462</v>
      </c>
      <c r="B2527" s="0" t="n">
        <v>0.208434</v>
      </c>
      <c r="C2527" s="0" t="n">
        <v>0.796903</v>
      </c>
      <c r="D2527" s="0" t="n">
        <v>1.218817</v>
      </c>
      <c r="E2527" s="0" t="n">
        <v>1.127413</v>
      </c>
      <c r="F2527" s="0" t="n">
        <v>0.232389</v>
      </c>
      <c r="G2527" s="0" t="n">
        <f aca="false">12*Inputs!$B$6*(MIN(1,$H$50*$C2527)*(ic*Inputs!$C$6+pS+fee_fx*Inputs!$D$6-cost_acc-cost_wd*Inputs!$E$6*$E2527-cost_fx*Inputs!$D$6-$F2527)+(1-MIN(1,$H$50*$C2527))*(1-MIN(1,Inputs!$G$6*$D2527)*churn_nonbuyers)*(ic*Inputs!$C$6+fee_wd*Inputs!$E$6*(1-$B2527)+fee_fx*Inputs!$D$6-cost_acc-cost_wd*Inputs!$E$6*(1-$B2527)-cost_fx*Inputs!$D$6))</f>
        <v>202820.867938992</v>
      </c>
      <c r="H2527" s="0" t="n">
        <f aca="false">12*Inputs!$B$7*(MIN(1,$H$51*$C2527)*(ic*Inputs!$C$7+pE+fee_fx*Inputs!$D$7-cost_acc-cost_wd*Inputs!$E$7*$E2527-cost_fx*Inputs!$D$7-$F2527)+(1-MIN(1,$H$51*$C2527))*(1-MIN(1,Inputs!$G$7*$D2527)*churn_nonbuyers)*(ic*Inputs!$C$7+fee_wd*Inputs!$E$7*(1-$B2527)+fee_fx*Inputs!$D$7-cost_acc-cost_wd*Inputs!$E$7*(1-$B2527)-cost_fx*Inputs!$D$7))</f>
        <v>396535.864637355</v>
      </c>
      <c r="I2527" s="0" t="n">
        <f aca="false">12*Inputs!$B$8*(MIN(1,$H$52*$C2527)*(ic*Inputs!$C$8+pT-cost_acc-cost_wd*Inputs!$E$8-cost_fx*Inputs!$D$8-cost_ins)+(1-MIN(1,$H$52*$C2527))*(1-MIN(1,Inputs!$G$8*$D2527)*churn_nonbuyers)*(ic*Inputs!$C$8+fee_wd*Inputs!$E$8*(1-$B2527)+fee_fx*Inputs!$D$8-cost_acc-cost_wd*Inputs!$E$8*(1-$B2527)-cost_fx*Inputs!$D$8))</f>
        <v>135410.005948306</v>
      </c>
      <c r="J2527" s="0" t="n">
        <f aca="false">G2527+H2527+I2527-fixed</f>
        <v>34766.7385246533</v>
      </c>
      <c r="K2527" s="0" t="n">
        <f aca="false">12*Inputs!$B$6*(1-MIN(1,Inputs!$G$6*$D2527)*churn_nonbuyers)*(ic*Inputs!$C$6+fee_wd*Inputs!$E$6*(1-$B2527)+fee_fx*Inputs!$D$6-cost_acc-cost_wd*Inputs!$E$6*(1-$B2527)-cost_fx*Inputs!$D$6)</f>
        <v>161128.937538562</v>
      </c>
      <c r="L2527" s="0" t="n">
        <f aca="false">12*Inputs!$B$7*(1-MIN(1,Inputs!$G$7*$D2527)*churn_nonbuyers)*(ic*Inputs!$C$7+fee_wd*Inputs!$E$7*(1-$B2527)+fee_fx*Inputs!$D$7-cost_acc-cost_wd*Inputs!$E$7*(1-$B2527)-cost_fx*Inputs!$D$7)</f>
        <v>359540.158907137</v>
      </c>
      <c r="M2527" s="0" t="n">
        <f aca="false">12*Inputs!$B$8*(1-MIN(1,Inputs!$G$8*$D2527)*churn_nonbuyers)*(ic*Inputs!$C$8+fee_wd*Inputs!$E$8*(1-$B2527)+fee_fx*Inputs!$D$8-cost_acc-cost_wd*Inputs!$E$8*(1-$B2527)-cost_fx*Inputs!$D$8)</f>
        <v>46455.7013666208</v>
      </c>
      <c r="N2527" s="0" t="n">
        <f aca="false">K2527+L2527+I2527-fixed</f>
        <v>-43920.8976059954</v>
      </c>
      <c r="O2527" s="0" t="n">
        <f aca="false">K2527+L2527+M2527-fixed</f>
        <v>-132875.202187681</v>
      </c>
      <c r="P2527" s="0" t="n">
        <f aca="false">12*Inputs!$B$6*(1-MIN(1,Inputs!$F$6*$D2527))*(ic*Inputs!$C$6+flat_fee-cost_acc-cost_wd*Inputs!$E$6*$E2527-cost_fx*Inputs!$D$6)+12*Inputs!$B$7*(1-MIN(1,Inputs!$F$7*$D2527))*(ic*Inputs!$C$7+flat_fee-cost_acc-cost_wd*Inputs!$E$7*$E2527-cost_fx*Inputs!$D$7)+12*Inputs!$B$8*(1-MIN(1,Inputs!$F$8*$D2527))*(ic*Inputs!$C$8+flat_fee-cost_acc-cost_wd*Inputs!$E$8*$E2527-cost_fx*Inputs!$D$8)-fixed</f>
        <v>-101276.21787496</v>
      </c>
    </row>
    <row r="2528" customFormat="false" ht="15" hidden="false" customHeight="false" outlineLevel="0" collapsed="false">
      <c r="A2528" s="0" t="n">
        <v>2463</v>
      </c>
      <c r="B2528" s="0" t="n">
        <v>0.209958</v>
      </c>
      <c r="C2528" s="0" t="n">
        <v>0.95799</v>
      </c>
      <c r="D2528" s="0" t="n">
        <v>0.889586</v>
      </c>
      <c r="E2528" s="0" t="n">
        <v>1.175224</v>
      </c>
      <c r="F2528" s="0" t="n">
        <v>0.072583</v>
      </c>
      <c r="G2528" s="0" t="n">
        <f aca="false">12*Inputs!$B$6*(MIN(1,$H$50*$C2528)*(ic*Inputs!$C$6+pS+fee_fx*Inputs!$D$6-cost_acc-cost_wd*Inputs!$E$6*$E2528-cost_fx*Inputs!$D$6-$F2528)+(1-MIN(1,$H$50*$C2528))*(1-MIN(1,Inputs!$G$6*$D2528)*churn_nonbuyers)*(ic*Inputs!$C$6+fee_wd*Inputs!$E$6*(1-$B2528)+fee_fx*Inputs!$D$6-cost_acc-cost_wd*Inputs!$E$6*(1-$B2528)-cost_fx*Inputs!$D$6))</f>
        <v>216134.95935007</v>
      </c>
      <c r="H2528" s="0" t="n">
        <f aca="false">12*Inputs!$B$7*(MIN(1,$H$51*$C2528)*(ic*Inputs!$C$7+pE+fee_fx*Inputs!$D$7-cost_acc-cost_wd*Inputs!$E$7*$E2528-cost_fx*Inputs!$D$7-$F2528)+(1-MIN(1,$H$51*$C2528))*(1-MIN(1,Inputs!$G$7*$D2528)*churn_nonbuyers)*(ic*Inputs!$C$7+fee_wd*Inputs!$E$7*(1-$B2528)+fee_fx*Inputs!$D$7-cost_acc-cost_wd*Inputs!$E$7*(1-$B2528)-cost_fx*Inputs!$D$7))</f>
        <v>409697.657502546</v>
      </c>
      <c r="I2528" s="0" t="n">
        <f aca="false">12*Inputs!$B$8*(MIN(1,$H$52*$C2528)*(ic*Inputs!$C$8+pT-cost_acc-cost_wd*Inputs!$E$8-cost_fx*Inputs!$D$8-cost_ins)+(1-MIN(1,$H$52*$C2528))*(1-MIN(1,Inputs!$G$8*$D2528)*churn_nonbuyers)*(ic*Inputs!$C$8+fee_wd*Inputs!$E$8*(1-$B2528)+fee_fx*Inputs!$D$8-cost_acc-cost_wd*Inputs!$E$8*(1-$B2528)-cost_fx*Inputs!$D$8))</f>
        <v>177401.612083638</v>
      </c>
      <c r="J2528" s="0" t="n">
        <f aca="false">G2528+H2528+I2528-fixed</f>
        <v>103234.228936254</v>
      </c>
      <c r="K2528" s="0" t="n">
        <f aca="false">12*Inputs!$B$6*(1-MIN(1,Inputs!$G$6*$D2528)*churn_nonbuyers)*(ic*Inputs!$C$6+fee_wd*Inputs!$E$6*(1-$B2528)+fee_fx*Inputs!$D$6-cost_acc-cost_wd*Inputs!$E$6*(1-$B2528)-cost_fx*Inputs!$D$6)</f>
        <v>163743.806141194</v>
      </c>
      <c r="L2528" s="0" t="n">
        <f aca="false">12*Inputs!$B$7*(1-MIN(1,Inputs!$G$7*$D2528)*churn_nonbuyers)*(ic*Inputs!$C$7+fee_wd*Inputs!$E$7*(1-$B2528)+fee_fx*Inputs!$D$7-cost_acc-cost_wd*Inputs!$E$7*(1-$B2528)-cost_fx*Inputs!$D$7)</f>
        <v>363012.486756716</v>
      </c>
      <c r="M2528" s="0" t="n">
        <f aca="false">12*Inputs!$B$8*(1-MIN(1,Inputs!$G$8*$D2528)*churn_nonbuyers)*(ic*Inputs!$C$8+fee_wd*Inputs!$E$8*(1-$B2528)+fee_fx*Inputs!$D$8-cost_acc-cost_wd*Inputs!$E$8*(1-$B2528)-cost_fx*Inputs!$D$8)</f>
        <v>119345.070152237</v>
      </c>
      <c r="N2528" s="0" t="n">
        <f aca="false">K2528+L2528+I2528-fixed</f>
        <v>4157.90498154762</v>
      </c>
      <c r="O2528" s="0" t="n">
        <f aca="false">K2528+L2528+M2528-fixed</f>
        <v>-53898.6369498534</v>
      </c>
      <c r="P2528" s="0" t="n">
        <f aca="false">12*Inputs!$B$6*(1-MIN(1,Inputs!$F$6*$D2528))*(ic*Inputs!$C$6+flat_fee-cost_acc-cost_wd*Inputs!$E$6*$E2528-cost_fx*Inputs!$D$6)+12*Inputs!$B$7*(1-MIN(1,Inputs!$F$7*$D2528))*(ic*Inputs!$C$7+flat_fee-cost_acc-cost_wd*Inputs!$E$7*$E2528-cost_fx*Inputs!$D$7)+12*Inputs!$B$8*(1-MIN(1,Inputs!$F$8*$D2528))*(ic*Inputs!$C$8+flat_fee-cost_acc-cost_wd*Inputs!$E$8*$E2528-cost_fx*Inputs!$D$8)-fixed</f>
        <v>52397.45433536</v>
      </c>
    </row>
    <row r="2529" customFormat="false" ht="15" hidden="false" customHeight="false" outlineLevel="0" collapsed="false">
      <c r="A2529" s="0" t="n">
        <v>2464</v>
      </c>
      <c r="B2529" s="0" t="n">
        <v>0.12096</v>
      </c>
      <c r="C2529" s="0" t="n">
        <v>0.88748</v>
      </c>
      <c r="D2529" s="0" t="n">
        <v>0.979601</v>
      </c>
      <c r="E2529" s="0" t="n">
        <v>1.154718</v>
      </c>
      <c r="F2529" s="0" t="n">
        <v>0.133105</v>
      </c>
      <c r="G2529" s="0" t="n">
        <f aca="false">12*Inputs!$B$6*(MIN(1,$H$50*$C2529)*(ic*Inputs!$C$6+pS+fee_fx*Inputs!$D$6-cost_acc-cost_wd*Inputs!$E$6*$E2529-cost_fx*Inputs!$D$6-$F2529)+(1-MIN(1,$H$50*$C2529))*(1-MIN(1,Inputs!$G$6*$D2529)*churn_nonbuyers)*(ic*Inputs!$C$6+fee_wd*Inputs!$E$6*(1-$B2529)+fee_fx*Inputs!$D$6-cost_acc-cost_wd*Inputs!$E$6*(1-$B2529)-cost_fx*Inputs!$D$6))</f>
        <v>222066.788914582</v>
      </c>
      <c r="H2529" s="0" t="n">
        <f aca="false">12*Inputs!$B$7*(MIN(1,$H$51*$C2529)*(ic*Inputs!$C$7+pE+fee_fx*Inputs!$D$7-cost_acc-cost_wd*Inputs!$E$7*$E2529-cost_fx*Inputs!$D$7-$F2529)+(1-MIN(1,$H$51*$C2529))*(1-MIN(1,Inputs!$G$7*$D2529)*churn_nonbuyers)*(ic*Inputs!$C$7+fee_wd*Inputs!$E$7*(1-$B2529)+fee_fx*Inputs!$D$7-cost_acc-cost_wd*Inputs!$E$7*(1-$B2529)-cost_fx*Inputs!$D$7))</f>
        <v>412637.87753345</v>
      </c>
      <c r="I2529" s="0" t="n">
        <f aca="false">12*Inputs!$B$8*(MIN(1,$H$52*$C2529)*(ic*Inputs!$C$8+pT-cost_acc-cost_wd*Inputs!$E$8-cost_fx*Inputs!$D$8-cost_ins)+(1-MIN(1,$H$52*$C2529))*(1-MIN(1,Inputs!$G$8*$D2529)*churn_nonbuyers)*(ic*Inputs!$C$8+fee_wd*Inputs!$E$8*(1-$B2529)+fee_fx*Inputs!$D$8-cost_acc-cost_wd*Inputs!$E$8*(1-$B2529)-cost_fx*Inputs!$D$8))</f>
        <v>166087.675113012</v>
      </c>
      <c r="J2529" s="0" t="n">
        <f aca="false">G2529+H2529+I2529-fixed</f>
        <v>100792.341561043</v>
      </c>
      <c r="K2529" s="0" t="n">
        <f aca="false">12*Inputs!$B$6*(1-MIN(1,Inputs!$G$6*$D2529)*churn_nonbuyers)*(ic*Inputs!$C$6+fee_wd*Inputs!$E$6*(1-$B2529)+fee_fx*Inputs!$D$6-cost_acc-cost_wd*Inputs!$E$6*(1-$B2529)-cost_fx*Inputs!$D$6)</f>
        <v>175160.528186112</v>
      </c>
      <c r="L2529" s="0" t="n">
        <f aca="false">12*Inputs!$B$7*(1-MIN(1,Inputs!$G$7*$D2529)*churn_nonbuyers)*(ic*Inputs!$C$7+fee_wd*Inputs!$E$7*(1-$B2529)+fee_fx*Inputs!$D$7-cost_acc-cost_wd*Inputs!$E$7*(1-$B2529)-cost_fx*Inputs!$D$7)</f>
        <v>374444.394063667</v>
      </c>
      <c r="M2529" s="0" t="n">
        <f aca="false">12*Inputs!$B$8*(1-MIN(1,Inputs!$G$8*$D2529)*churn_nonbuyers)*(ic*Inputs!$C$8+fee_wd*Inputs!$E$8*(1-$B2529)+fee_fx*Inputs!$D$8-cost_acc-cost_wd*Inputs!$E$8*(1-$B2529)-cost_fx*Inputs!$D$8)</f>
        <v>100756.032761856</v>
      </c>
      <c r="N2529" s="0" t="n">
        <f aca="false">K2529+L2529+I2529-fixed</f>
        <v>15692.5973627908</v>
      </c>
      <c r="O2529" s="0" t="n">
        <f aca="false">K2529+L2529+M2529-fixed</f>
        <v>-49639.0449883648</v>
      </c>
      <c r="P2529" s="0" t="n">
        <f aca="false">12*Inputs!$B$6*(1-MIN(1,Inputs!$F$6*$D2529))*(ic*Inputs!$C$6+flat_fee-cost_acc-cost_wd*Inputs!$E$6*$E2529-cost_fx*Inputs!$D$6)+12*Inputs!$B$7*(1-MIN(1,Inputs!$F$7*$D2529))*(ic*Inputs!$C$7+flat_fee-cost_acc-cost_wd*Inputs!$E$7*$E2529-cost_fx*Inputs!$D$7)+12*Inputs!$B$8*(1-MIN(1,Inputs!$F$8*$D2529))*(ic*Inputs!$C$8+flat_fee-cost_acc-cost_wd*Inputs!$E$8*$E2529-cost_fx*Inputs!$D$8)-fixed</f>
        <v>14379.92907632</v>
      </c>
    </row>
    <row r="2530" customFormat="false" ht="15" hidden="false" customHeight="false" outlineLevel="0" collapsed="false">
      <c r="A2530" s="0" t="n">
        <v>2465</v>
      </c>
      <c r="B2530" s="0" t="n">
        <v>0.244865</v>
      </c>
      <c r="C2530" s="0" t="n">
        <v>0.792281</v>
      </c>
      <c r="D2530" s="0" t="n">
        <v>1.228868</v>
      </c>
      <c r="E2530" s="0" t="n">
        <v>1.270373</v>
      </c>
      <c r="F2530" s="0" t="n">
        <v>0.075328</v>
      </c>
      <c r="G2530" s="0" t="n">
        <f aca="false">12*Inputs!$B$6*(MIN(1,$H$50*$C2530)*(ic*Inputs!$C$6+pS+fee_fx*Inputs!$D$6-cost_acc-cost_wd*Inputs!$E$6*$E2530-cost_fx*Inputs!$D$6-$F2530)+(1-MIN(1,$H$50*$C2530))*(1-MIN(1,Inputs!$G$6*$D2530)*churn_nonbuyers)*(ic*Inputs!$C$6+fee_wd*Inputs!$E$6*(1-$B2530)+fee_fx*Inputs!$D$6-cost_acc-cost_wd*Inputs!$E$6*(1-$B2530)-cost_fx*Inputs!$D$6))</f>
        <v>198144.043822902</v>
      </c>
      <c r="H2530" s="0" t="n">
        <f aca="false">12*Inputs!$B$7*(MIN(1,$H$51*$C2530)*(ic*Inputs!$C$7+pE+fee_fx*Inputs!$D$7-cost_acc-cost_wd*Inputs!$E$7*$E2530-cost_fx*Inputs!$D$7-$F2530)+(1-MIN(1,$H$51*$C2530))*(1-MIN(1,Inputs!$G$7*$D2530)*churn_nonbuyers)*(ic*Inputs!$C$7+fee_wd*Inputs!$E$7*(1-$B2530)+fee_fx*Inputs!$D$7-cost_acc-cost_wd*Inputs!$E$7*(1-$B2530)-cost_fx*Inputs!$D$7))</f>
        <v>386912.48455631</v>
      </c>
      <c r="I2530" s="0" t="n">
        <f aca="false">12*Inputs!$B$8*(MIN(1,$H$52*$C2530)*(ic*Inputs!$C$8+pT-cost_acc-cost_wd*Inputs!$E$8-cost_fx*Inputs!$D$8-cost_ins)+(1-MIN(1,$H$52*$C2530))*(1-MIN(1,Inputs!$G$8*$D2530)*churn_nonbuyers)*(ic*Inputs!$C$8+fee_wd*Inputs!$E$8*(1-$B2530)+fee_fx*Inputs!$D$8-cost_acc-cost_wd*Inputs!$E$8*(1-$B2530)-cost_fx*Inputs!$D$8))</f>
        <v>133793.699722637</v>
      </c>
      <c r="J2530" s="0" t="n">
        <f aca="false">G2530+H2530+I2530-fixed</f>
        <v>18850.2281018487</v>
      </c>
      <c r="K2530" s="0" t="n">
        <f aca="false">12*Inputs!$B$6*(1-MIN(1,Inputs!$G$6*$D2530)*churn_nonbuyers)*(ic*Inputs!$C$6+fee_wd*Inputs!$E$6*(1-$B2530)+fee_fx*Inputs!$D$6-cost_acc-cost_wd*Inputs!$E$6*(1-$B2530)-cost_fx*Inputs!$D$6)</f>
        <v>156118.979252304</v>
      </c>
      <c r="L2530" s="0" t="n">
        <f aca="false">12*Inputs!$B$7*(1-MIN(1,Inputs!$G$7*$D2530)*churn_nonbuyers)*(ic*Inputs!$C$7+fee_wd*Inputs!$E$7*(1-$B2530)+fee_fx*Inputs!$D$7-cost_acc-cost_wd*Inputs!$E$7*(1-$B2530)-cost_fx*Inputs!$D$7)</f>
        <v>354374.969887382</v>
      </c>
      <c r="M2530" s="0" t="n">
        <f aca="false">12*Inputs!$B$8*(1-MIN(1,Inputs!$G$8*$D2530)*churn_nonbuyers)*(ic*Inputs!$C$8+fee_wd*Inputs!$E$8*(1-$B2530)+fee_fx*Inputs!$D$8-cost_acc-cost_wd*Inputs!$E$8*(1-$B2530)-cost_fx*Inputs!$D$8)</f>
        <v>43985.186590752</v>
      </c>
      <c r="N2530" s="0" t="n">
        <f aca="false">K2530+L2530+I2530-fixed</f>
        <v>-55712.351137677</v>
      </c>
      <c r="O2530" s="0" t="n">
        <f aca="false">K2530+L2530+M2530-fixed</f>
        <v>-145520.864269562</v>
      </c>
      <c r="P2530" s="0" t="n">
        <f aca="false">12*Inputs!$B$6*(1-MIN(1,Inputs!$F$6*$D2530))*(ic*Inputs!$C$6+flat_fee-cost_acc-cost_wd*Inputs!$E$6*$E2530-cost_fx*Inputs!$D$6)+12*Inputs!$B$7*(1-MIN(1,Inputs!$F$7*$D2530))*(ic*Inputs!$C$7+flat_fee-cost_acc-cost_wd*Inputs!$E$7*$E2530-cost_fx*Inputs!$D$7)+12*Inputs!$B$8*(1-MIN(1,Inputs!$F$8*$D2530))*(ic*Inputs!$C$8+flat_fee-cost_acc-cost_wd*Inputs!$E$8*$E2530-cost_fx*Inputs!$D$8)-fixed</f>
        <v>-160543.07484064</v>
      </c>
    </row>
    <row r="2531" customFormat="false" ht="15" hidden="false" customHeight="false" outlineLevel="0" collapsed="false">
      <c r="A2531" s="0" t="n">
        <v>2466</v>
      </c>
      <c r="B2531" s="0" t="n">
        <v>0.302038</v>
      </c>
      <c r="C2531" s="0" t="n">
        <v>0.866539</v>
      </c>
      <c r="D2531" s="0" t="n">
        <v>0.856879</v>
      </c>
      <c r="E2531" s="0" t="n">
        <v>1.290953</v>
      </c>
      <c r="F2531" s="0" t="n">
        <v>0.082078</v>
      </c>
      <c r="G2531" s="0" t="n">
        <f aca="false">12*Inputs!$B$6*(MIN(1,$H$50*$C2531)*(ic*Inputs!$C$6+pS+fee_fx*Inputs!$D$6-cost_acc-cost_wd*Inputs!$E$6*$E2531-cost_fx*Inputs!$D$6-$F2531)+(1-MIN(1,$H$50*$C2531))*(1-MIN(1,Inputs!$G$6*$D2531)*churn_nonbuyers)*(ic*Inputs!$C$6+fee_wd*Inputs!$E$6*(1-$B2531)+fee_fx*Inputs!$D$6-cost_acc-cost_wd*Inputs!$E$6*(1-$B2531)-cost_fx*Inputs!$D$6))</f>
        <v>197082.721502724</v>
      </c>
      <c r="H2531" s="0" t="n">
        <f aca="false">12*Inputs!$B$7*(MIN(1,$H$51*$C2531)*(ic*Inputs!$C$7+pE+fee_fx*Inputs!$D$7-cost_acc-cost_wd*Inputs!$E$7*$E2531-cost_fx*Inputs!$D$7-$F2531)+(1-MIN(1,$H$51*$C2531))*(1-MIN(1,Inputs!$G$7*$D2531)*churn_nonbuyers)*(ic*Inputs!$C$7+fee_wd*Inputs!$E$7*(1-$B2531)+fee_fx*Inputs!$D$7-cost_acc-cost_wd*Inputs!$E$7*(1-$B2531)-cost_fx*Inputs!$D$7))</f>
        <v>385012.683609332</v>
      </c>
      <c r="I2531" s="0" t="n">
        <f aca="false">12*Inputs!$B$8*(MIN(1,$H$52*$C2531)*(ic*Inputs!$C$8+pT-cost_acc-cost_wd*Inputs!$E$8-cost_fx*Inputs!$D$8-cost_ins)+(1-MIN(1,$H$52*$C2531))*(1-MIN(1,Inputs!$G$8*$D2531)*churn_nonbuyers)*(ic*Inputs!$C$8+fee_wd*Inputs!$E$8*(1-$B2531)+fee_fx*Inputs!$D$8-cost_acc-cost_wd*Inputs!$E$8*(1-$B2531)-cost_fx*Inputs!$D$8))</f>
        <v>174012.8205286</v>
      </c>
      <c r="J2531" s="0" t="n">
        <f aca="false">G2531+H2531+I2531-fixed</f>
        <v>56108.2256406553</v>
      </c>
      <c r="K2531" s="0" t="n">
        <f aca="false">12*Inputs!$B$6*(1-MIN(1,Inputs!$G$6*$D2531)*churn_nonbuyers)*(ic*Inputs!$C$6+fee_wd*Inputs!$E$6*(1-$B2531)+fee_fx*Inputs!$D$6-cost_acc-cost_wd*Inputs!$E$6*(1-$B2531)-cost_fx*Inputs!$D$6)</f>
        <v>151332.619819694</v>
      </c>
      <c r="L2531" s="0" t="n">
        <f aca="false">12*Inputs!$B$7*(1-MIN(1,Inputs!$G$7*$D2531)*churn_nonbuyers)*(ic*Inputs!$C$7+fee_wd*Inputs!$E$7*(1-$B2531)+fee_fx*Inputs!$D$7-cost_acc-cost_wd*Inputs!$E$7*(1-$B2531)-cost_fx*Inputs!$D$7)</f>
        <v>350459.778899817</v>
      </c>
      <c r="M2531" s="0" t="n">
        <f aca="false">12*Inputs!$B$8*(1-MIN(1,Inputs!$G$8*$D2531)*churn_nonbuyers)*(ic*Inputs!$C$8+fee_wd*Inputs!$E$8*(1-$B2531)+fee_fx*Inputs!$D$8-cost_acc-cost_wd*Inputs!$E$8*(1-$B2531)-cost_fx*Inputs!$D$8)</f>
        <v>124818.478731907</v>
      </c>
      <c r="N2531" s="0" t="n">
        <f aca="false">K2531+L2531+I2531-fixed</f>
        <v>-24194.7807518893</v>
      </c>
      <c r="O2531" s="0" t="n">
        <f aca="false">K2531+L2531+M2531-fixed</f>
        <v>-73389.1225485816</v>
      </c>
      <c r="P2531" s="0" t="n">
        <f aca="false">12*Inputs!$B$6*(1-MIN(1,Inputs!$F$6*$D2531))*(ic*Inputs!$C$6+flat_fee-cost_acc-cost_wd*Inputs!$E$6*$E2531-cost_fx*Inputs!$D$6)+12*Inputs!$B$7*(1-MIN(1,Inputs!$F$7*$D2531))*(ic*Inputs!$C$7+flat_fee-cost_acc-cost_wd*Inputs!$E$7*$E2531-cost_fx*Inputs!$D$7)+12*Inputs!$B$8*(1-MIN(1,Inputs!$F$8*$D2531))*(ic*Inputs!$C$8+flat_fee-cost_acc-cost_wd*Inputs!$E$8*$E2531-cost_fx*Inputs!$D$8)-fixed</f>
        <v>15496.28705288</v>
      </c>
    </row>
    <row r="2532" customFormat="false" ht="15" hidden="false" customHeight="false" outlineLevel="0" collapsed="false">
      <c r="A2532" s="0" t="n">
        <v>2467</v>
      </c>
      <c r="B2532" s="0" t="n">
        <v>0.226318</v>
      </c>
      <c r="C2532" s="0" t="n">
        <v>0.744589</v>
      </c>
      <c r="D2532" s="0" t="n">
        <v>1.3108</v>
      </c>
      <c r="E2532" s="0" t="n">
        <v>1.323714</v>
      </c>
      <c r="F2532" s="0" t="n">
        <v>0.164183</v>
      </c>
      <c r="G2532" s="0" t="n">
        <f aca="false">12*Inputs!$B$6*(MIN(1,$H$50*$C2532)*(ic*Inputs!$C$6+pS+fee_fx*Inputs!$D$6-cost_acc-cost_wd*Inputs!$E$6*$E2532-cost_fx*Inputs!$D$6-$F2532)+(1-MIN(1,$H$50*$C2532))*(1-MIN(1,Inputs!$G$6*$D2532)*churn_nonbuyers)*(ic*Inputs!$C$6+fee_wd*Inputs!$E$6*(1-$B2532)+fee_fx*Inputs!$D$6-cost_acc-cost_wd*Inputs!$E$6*(1-$B2532)-cost_fx*Inputs!$D$6))</f>
        <v>194881.118559586</v>
      </c>
      <c r="H2532" s="0" t="n">
        <f aca="false">12*Inputs!$B$7*(MIN(1,$H$51*$C2532)*(ic*Inputs!$C$7+pE+fee_fx*Inputs!$D$7-cost_acc-cost_wd*Inputs!$E$7*$E2532-cost_fx*Inputs!$D$7-$F2532)+(1-MIN(1,$H$51*$C2532))*(1-MIN(1,Inputs!$G$7*$D2532)*churn_nonbuyers)*(ic*Inputs!$C$7+fee_wd*Inputs!$E$7*(1-$B2532)+fee_fx*Inputs!$D$7-cost_acc-cost_wd*Inputs!$E$7*(1-$B2532)-cost_fx*Inputs!$D$7))</f>
        <v>377734.157141967</v>
      </c>
      <c r="I2532" s="0" t="n">
        <f aca="false">12*Inputs!$B$8*(MIN(1,$H$52*$C2532)*(ic*Inputs!$C$8+pT-cost_acc-cost_wd*Inputs!$E$8-cost_fx*Inputs!$D$8-cost_ins)+(1-MIN(1,$H$52*$C2532))*(1-MIN(1,Inputs!$G$8*$D2532)*churn_nonbuyers)*(ic*Inputs!$C$8+fee_wd*Inputs!$E$8*(1-$B2532)+fee_fx*Inputs!$D$8-cost_acc-cost_wd*Inputs!$E$8*(1-$B2532)-cost_fx*Inputs!$D$8))</f>
        <v>119782.668727347</v>
      </c>
      <c r="J2532" s="0" t="n">
        <f aca="false">G2532+H2532+I2532-fixed</f>
        <v>-7602.05557109928</v>
      </c>
      <c r="K2532" s="0" t="n">
        <f aca="false">12*Inputs!$B$6*(1-MIN(1,Inputs!$G$6*$D2532)*churn_nonbuyers)*(ic*Inputs!$C$6+fee_wd*Inputs!$E$6*(1-$B2532)+fee_fx*Inputs!$D$6-cost_acc-cost_wd*Inputs!$E$6*(1-$B2532)-cost_fx*Inputs!$D$6)</f>
        <v>157933.27896768</v>
      </c>
      <c r="L2532" s="0" t="n">
        <f aca="false">12*Inputs!$B$7*(1-MIN(1,Inputs!$G$7*$D2532)*churn_nonbuyers)*(ic*Inputs!$C$7+fee_wd*Inputs!$E$7*(1-$B2532)+fee_fx*Inputs!$D$7-cost_acc-cost_wd*Inputs!$E$7*(1-$B2532)-cost_fx*Inputs!$D$7)</f>
        <v>356036.332180608</v>
      </c>
      <c r="M2532" s="0" t="n">
        <f aca="false">12*Inputs!$B$8*(1-MIN(1,Inputs!$G$8*$D2532)*churn_nonbuyers)*(ic*Inputs!$C$8+fee_wd*Inputs!$E$8*(1-$B2532)+fee_fx*Inputs!$D$8-cost_acc-cost_wd*Inputs!$E$8*(1-$B2532)-cost_fx*Inputs!$D$8)</f>
        <v>26012.84851584</v>
      </c>
      <c r="N2532" s="0" t="n">
        <f aca="false">K2532+L2532+I2532-fixed</f>
        <v>-66247.7201243646</v>
      </c>
      <c r="O2532" s="0" t="n">
        <f aca="false">K2532+L2532+M2532-fixed</f>
        <v>-160017.540335872</v>
      </c>
      <c r="P2532" s="0" t="n">
        <f aca="false">12*Inputs!$B$6*(1-MIN(1,Inputs!$F$6*$D2532))*(ic*Inputs!$C$6+flat_fee-cost_acc-cost_wd*Inputs!$E$6*$E2532-cost_fx*Inputs!$D$6)+12*Inputs!$B$7*(1-MIN(1,Inputs!$F$7*$D2532))*(ic*Inputs!$C$7+flat_fee-cost_acc-cost_wd*Inputs!$E$7*$E2532-cost_fx*Inputs!$D$7)+12*Inputs!$B$8*(1-MIN(1,Inputs!$F$8*$D2532))*(ic*Inputs!$C$8+flat_fee-cost_acc-cost_wd*Inputs!$E$8*$E2532-cost_fx*Inputs!$D$8)-fixed</f>
        <v>-220494.795712</v>
      </c>
    </row>
    <row r="2533" customFormat="false" ht="15" hidden="false" customHeight="false" outlineLevel="0" collapsed="false">
      <c r="A2533" s="0" t="n">
        <v>2468</v>
      </c>
      <c r="B2533" s="0" t="n">
        <v>0.544642</v>
      </c>
      <c r="C2533" s="0" t="n">
        <v>0.897175</v>
      </c>
      <c r="D2533" s="0" t="n">
        <v>1.294426</v>
      </c>
      <c r="E2533" s="0" t="n">
        <v>1.179862</v>
      </c>
      <c r="F2533" s="0" t="n">
        <v>0.136488</v>
      </c>
      <c r="G2533" s="0" t="n">
        <f aca="false">12*Inputs!$B$6*(MIN(1,$H$50*$C2533)*(ic*Inputs!$C$6+pS+fee_fx*Inputs!$D$6-cost_acc-cost_wd*Inputs!$E$6*$E2533-cost_fx*Inputs!$D$6-$F2533)+(1-MIN(1,$H$50*$C2533))*(1-MIN(1,Inputs!$G$6*$D2533)*churn_nonbuyers)*(ic*Inputs!$C$6+fee_wd*Inputs!$E$6*(1-$B2533)+fee_fx*Inputs!$D$6-cost_acc-cost_wd*Inputs!$E$6*(1-$B2533)-cost_fx*Inputs!$D$6))</f>
        <v>166332.349948833</v>
      </c>
      <c r="H2533" s="0" t="n">
        <f aca="false">12*Inputs!$B$7*(MIN(1,$H$51*$C2533)*(ic*Inputs!$C$7+pE+fee_fx*Inputs!$D$7-cost_acc-cost_wd*Inputs!$E$7*$E2533-cost_fx*Inputs!$D$7-$F2533)+(1-MIN(1,$H$51*$C2533))*(1-MIN(1,Inputs!$G$7*$D2533)*churn_nonbuyers)*(ic*Inputs!$C$7+fee_wd*Inputs!$E$7*(1-$B2533)+fee_fx*Inputs!$D$7-cost_acc-cost_wd*Inputs!$E$7*(1-$B2533)-cost_fx*Inputs!$D$7))</f>
        <v>370348.997929873</v>
      </c>
      <c r="I2533" s="0" t="n">
        <f aca="false">12*Inputs!$B$8*(MIN(1,$H$52*$C2533)*(ic*Inputs!$C$8+pT-cost_acc-cost_wd*Inputs!$E$8-cost_fx*Inputs!$D$8-cost_ins)+(1-MIN(1,$H$52*$C2533))*(1-MIN(1,Inputs!$G$8*$D2533)*churn_nonbuyers)*(ic*Inputs!$C$8+fee_wd*Inputs!$E$8*(1-$B2533)+fee_fx*Inputs!$D$8-cost_acc-cost_wd*Inputs!$E$8*(1-$B2533)-cost_fx*Inputs!$D$8))</f>
        <v>139810.183514552</v>
      </c>
      <c r="J2533" s="0" t="n">
        <f aca="false">G2533+H2533+I2533-fixed</f>
        <v>-23508.4686067423</v>
      </c>
      <c r="K2533" s="0" t="n">
        <f aca="false">12*Inputs!$B$6*(1-MIN(1,Inputs!$G$6*$D2533)*churn_nonbuyers)*(ic*Inputs!$C$6+fee_wd*Inputs!$E$6*(1-$B2533)+fee_fx*Inputs!$D$6-cost_acc-cost_wd*Inputs!$E$6*(1-$B2533)-cost_fx*Inputs!$D$6)</f>
        <v>115199.729031542</v>
      </c>
      <c r="L2533" s="0" t="n">
        <f aca="false">12*Inputs!$B$7*(1-MIN(1,Inputs!$G$7*$D2533)*churn_nonbuyers)*(ic*Inputs!$C$7+fee_wd*Inputs!$E$7*(1-$B2533)+fee_fx*Inputs!$D$7-cost_acc-cost_wd*Inputs!$E$7*(1-$B2533)-cost_fx*Inputs!$D$7)</f>
        <v>312159.769770925</v>
      </c>
      <c r="M2533" s="0" t="n">
        <f aca="false">12*Inputs!$B$8*(1-MIN(1,Inputs!$G$8*$D2533)*churn_nonbuyers)*(ic*Inputs!$C$8+fee_wd*Inputs!$E$8*(1-$B2533)+fee_fx*Inputs!$D$8-cost_acc-cost_wd*Inputs!$E$8*(1-$B2533)-cost_fx*Inputs!$D$8)</f>
        <v>28194.6900405312</v>
      </c>
      <c r="N2533" s="0" t="n">
        <f aca="false">K2533+L2533+I2533-fixed</f>
        <v>-132830.31768298</v>
      </c>
      <c r="O2533" s="0" t="n">
        <f aca="false">K2533+L2533+M2533-fixed</f>
        <v>-244445.811157001</v>
      </c>
      <c r="P2533" s="0" t="n">
        <f aca="false">12*Inputs!$B$6*(1-MIN(1,Inputs!$F$6*$D2533))*(ic*Inputs!$C$6+flat_fee-cost_acc-cost_wd*Inputs!$E$6*$E2533-cost_fx*Inputs!$D$6)+12*Inputs!$B$7*(1-MIN(1,Inputs!$F$7*$D2533))*(ic*Inputs!$C$7+flat_fee-cost_acc-cost_wd*Inputs!$E$7*$E2533-cost_fx*Inputs!$D$7)+12*Inputs!$B$8*(1-MIN(1,Inputs!$F$8*$D2533))*(ic*Inputs!$C$8+flat_fee-cost_acc-cost_wd*Inputs!$E$8*$E2533-cost_fx*Inputs!$D$8)-fixed</f>
        <v>-160553.99751712</v>
      </c>
    </row>
    <row r="2534" customFormat="false" ht="15" hidden="false" customHeight="false" outlineLevel="0" collapsed="false">
      <c r="A2534" s="0" t="n">
        <v>2469</v>
      </c>
      <c r="B2534" s="0" t="n">
        <v>0.185707</v>
      </c>
      <c r="C2534" s="0" t="n">
        <v>0.86872</v>
      </c>
      <c r="D2534" s="0" t="n">
        <v>0.899549</v>
      </c>
      <c r="E2534" s="0" t="n">
        <v>1.084566</v>
      </c>
      <c r="F2534" s="0" t="n">
        <v>0.08071</v>
      </c>
      <c r="G2534" s="0" t="n">
        <f aca="false">12*Inputs!$B$6*(MIN(1,$H$50*$C2534)*(ic*Inputs!$C$6+pS+fee_fx*Inputs!$D$6-cost_acc-cost_wd*Inputs!$E$6*$E2534-cost_fx*Inputs!$D$6-$F2534)+(1-MIN(1,$H$50*$C2534))*(1-MIN(1,Inputs!$G$6*$D2534)*churn_nonbuyers)*(ic*Inputs!$C$6+fee_wd*Inputs!$E$6*(1-$B2534)+fee_fx*Inputs!$D$6-cost_acc-cost_wd*Inputs!$E$6*(1-$B2534)-cost_fx*Inputs!$D$6))</f>
        <v>215928.65270079</v>
      </c>
      <c r="H2534" s="0" t="n">
        <f aca="false">12*Inputs!$B$7*(MIN(1,$H$51*$C2534)*(ic*Inputs!$C$7+pE+fee_fx*Inputs!$D$7-cost_acc-cost_wd*Inputs!$E$7*$E2534-cost_fx*Inputs!$D$7-$F2534)+(1-MIN(1,$H$51*$C2534))*(1-MIN(1,Inputs!$G$7*$D2534)*churn_nonbuyers)*(ic*Inputs!$C$7+fee_wd*Inputs!$E$7*(1-$B2534)+fee_fx*Inputs!$D$7-cost_acc-cost_wd*Inputs!$E$7*(1-$B2534)-cost_fx*Inputs!$D$7))</f>
        <v>416157.826091656</v>
      </c>
      <c r="I2534" s="0" t="n">
        <f aca="false">12*Inputs!$B$8*(MIN(1,$H$52*$C2534)*(ic*Inputs!$C$8+pT-cost_acc-cost_wd*Inputs!$E$8-cost_fx*Inputs!$D$8-cost_ins)+(1-MIN(1,$H$52*$C2534))*(1-MIN(1,Inputs!$G$8*$D2534)*churn_nonbuyers)*(ic*Inputs!$C$8+fee_wd*Inputs!$E$8*(1-$B2534)+fee_fx*Inputs!$D$8-cost_acc-cost_wd*Inputs!$E$8*(1-$B2534)-cost_fx*Inputs!$D$8))</f>
        <v>171296.01741222</v>
      </c>
      <c r="J2534" s="0" t="n">
        <f aca="false">G2534+H2534+I2534-fixed</f>
        <v>103382.496204665</v>
      </c>
      <c r="K2534" s="0" t="n">
        <f aca="false">12*Inputs!$B$6*(1-MIN(1,Inputs!$G$6*$D2534)*churn_nonbuyers)*(ic*Inputs!$C$6+fee_wd*Inputs!$E$6*(1-$B2534)+fee_fx*Inputs!$D$6-cost_acc-cost_wd*Inputs!$E$6*(1-$B2534)-cost_fx*Inputs!$D$6)</f>
        <v>166993.51641223</v>
      </c>
      <c r="L2534" s="0" t="n">
        <f aca="false">12*Inputs!$B$7*(1-MIN(1,Inputs!$G$7*$D2534)*churn_nonbuyers)*(ic*Inputs!$C$7+fee_wd*Inputs!$E$7*(1-$B2534)+fee_fx*Inputs!$D$7-cost_acc-cost_wd*Inputs!$E$7*(1-$B2534)-cost_fx*Inputs!$D$7)</f>
        <v>366298.914295338</v>
      </c>
      <c r="M2534" s="0" t="n">
        <f aca="false">12*Inputs!$B$8*(1-MIN(1,Inputs!$G$8*$D2534)*churn_nonbuyers)*(ic*Inputs!$C$8+fee_wd*Inputs!$E$8*(1-$B2534)+fee_fx*Inputs!$D$8-cost_acc-cost_wd*Inputs!$E$8*(1-$B2534)-cost_fx*Inputs!$D$8)</f>
        <v>117570.074030405</v>
      </c>
      <c r="N2534" s="0" t="n">
        <f aca="false">K2534+L2534+I2534-fixed</f>
        <v>4588.44811978692</v>
      </c>
      <c r="O2534" s="0" t="n">
        <f aca="false">K2534+L2534+M2534-fixed</f>
        <v>-49137.4952620278</v>
      </c>
      <c r="P2534" s="0" t="n">
        <f aca="false">12*Inputs!$B$6*(1-MIN(1,Inputs!$F$6*$D2534))*(ic*Inputs!$C$6+flat_fee-cost_acc-cost_wd*Inputs!$E$6*$E2534-cost_fx*Inputs!$D$6)+12*Inputs!$B$7*(1-MIN(1,Inputs!$F$7*$D2534))*(ic*Inputs!$C$7+flat_fee-cost_acc-cost_wd*Inputs!$E$7*$E2534-cost_fx*Inputs!$D$7)+12*Inputs!$B$8*(1-MIN(1,Inputs!$F$8*$D2534))*(ic*Inputs!$C$8+flat_fee-cost_acc-cost_wd*Inputs!$E$8*$E2534-cost_fx*Inputs!$D$8)-fixed</f>
        <v>88547.88210416</v>
      </c>
    </row>
    <row r="2535" customFormat="false" ht="15" hidden="false" customHeight="false" outlineLevel="0" collapsed="false">
      <c r="A2535" s="0" t="n">
        <v>2470</v>
      </c>
      <c r="B2535" s="0" t="n">
        <v>0.127471</v>
      </c>
      <c r="C2535" s="0" t="n">
        <v>0.892775</v>
      </c>
      <c r="D2535" s="0" t="n">
        <v>1.030828</v>
      </c>
      <c r="E2535" s="0" t="n">
        <v>1.147711</v>
      </c>
      <c r="F2535" s="0" t="n">
        <v>0.154386</v>
      </c>
      <c r="G2535" s="0" t="n">
        <f aca="false">12*Inputs!$B$6*(MIN(1,$H$50*$C2535)*(ic*Inputs!$C$6+pS+fee_fx*Inputs!$D$6-cost_acc-cost_wd*Inputs!$E$6*$E2535-cost_fx*Inputs!$D$6-$F2535)+(1-MIN(1,$H$50*$C2535))*(1-MIN(1,Inputs!$G$6*$D2535)*churn_nonbuyers)*(ic*Inputs!$C$6+fee_wd*Inputs!$E$6*(1-$B2535)+fee_fx*Inputs!$D$6-cost_acc-cost_wd*Inputs!$E$6*(1-$B2535)-cost_fx*Inputs!$D$6))</f>
        <v>220789.230416424</v>
      </c>
      <c r="H2535" s="0" t="n">
        <f aca="false">12*Inputs!$B$7*(MIN(1,$H$51*$C2535)*(ic*Inputs!$C$7+pE+fee_fx*Inputs!$D$7-cost_acc-cost_wd*Inputs!$E$7*$E2535-cost_fx*Inputs!$D$7-$F2535)+(1-MIN(1,$H$51*$C2535))*(1-MIN(1,Inputs!$G$7*$D2535)*churn_nonbuyers)*(ic*Inputs!$C$7+fee_wd*Inputs!$E$7*(1-$B2535)+fee_fx*Inputs!$D$7-cost_acc-cost_wd*Inputs!$E$7*(1-$B2535)-cost_fx*Inputs!$D$7))</f>
        <v>411526.780165771</v>
      </c>
      <c r="I2535" s="0" t="n">
        <f aca="false">12*Inputs!$B$8*(MIN(1,$H$52*$C2535)*(ic*Inputs!$C$8+pT-cost_acc-cost_wd*Inputs!$E$8-cost_fx*Inputs!$D$8-cost_ins)+(1-MIN(1,$H$52*$C2535))*(1-MIN(1,Inputs!$G$8*$D2535)*churn_nonbuyers)*(ic*Inputs!$C$8+fee_wd*Inputs!$E$8*(1-$B2535)+fee_fx*Inputs!$D$8-cost_acc-cost_wd*Inputs!$E$8*(1-$B2535)-cost_fx*Inputs!$D$8))</f>
        <v>162133.114517662</v>
      </c>
      <c r="J2535" s="0" t="n">
        <f aca="false">G2535+H2535+I2535-fixed</f>
        <v>94449.1250998568</v>
      </c>
      <c r="K2535" s="0" t="n">
        <f aca="false">12*Inputs!$B$6*(1-MIN(1,Inputs!$G$6*$D2535)*churn_nonbuyers)*(ic*Inputs!$C$6+fee_wd*Inputs!$E$6*(1-$B2535)+fee_fx*Inputs!$D$6-cost_acc-cost_wd*Inputs!$E$6*(1-$B2535)-cost_fx*Inputs!$D$6)</f>
        <v>173799.514627114</v>
      </c>
      <c r="L2535" s="0" t="n">
        <f aca="false">12*Inputs!$B$7*(1-MIN(1,Inputs!$G$7*$D2535)*churn_nonbuyers)*(ic*Inputs!$C$7+fee_wd*Inputs!$E$7*(1-$B2535)+fee_fx*Inputs!$D$7-cost_acc-cost_wd*Inputs!$E$7*(1-$B2535)-cost_fx*Inputs!$D$7)</f>
        <v>372942.931432268</v>
      </c>
      <c r="M2535" s="0" t="n">
        <f aca="false">12*Inputs!$B$8*(1-MIN(1,Inputs!$G$8*$D2535)*churn_nonbuyers)*(ic*Inputs!$C$8+fee_wd*Inputs!$E$8*(1-$B2535)+fee_fx*Inputs!$D$8-cost_acc-cost_wd*Inputs!$E$8*(1-$B2535)-cost_fx*Inputs!$D$8)</f>
        <v>89172.8732731968</v>
      </c>
      <c r="N2535" s="0" t="n">
        <f aca="false">K2535+L2535+I2535-fixed</f>
        <v>8875.5605770438</v>
      </c>
      <c r="O2535" s="0" t="n">
        <f aca="false">K2535+L2535+M2535-fixed</f>
        <v>-64084.6806674213</v>
      </c>
      <c r="P2535" s="0" t="n">
        <f aca="false">12*Inputs!$B$6*(1-MIN(1,Inputs!$F$6*$D2535))*(ic*Inputs!$C$6+flat_fee-cost_acc-cost_wd*Inputs!$E$6*$E2535-cost_fx*Inputs!$D$6)+12*Inputs!$B$7*(1-MIN(1,Inputs!$F$7*$D2535))*(ic*Inputs!$C$7+flat_fee-cost_acc-cost_wd*Inputs!$E$7*$E2535-cost_fx*Inputs!$D$7)+12*Inputs!$B$8*(1-MIN(1,Inputs!$F$8*$D2535))*(ic*Inputs!$C$8+flat_fee-cost_acc-cost_wd*Inputs!$E$8*$E2535-cost_fx*Inputs!$D$8)-fixed</f>
        <v>-9631.05205408006</v>
      </c>
    </row>
    <row r="2536" customFormat="false" ht="15" hidden="false" customHeight="false" outlineLevel="0" collapsed="false">
      <c r="A2536" s="0" t="n">
        <v>2471</v>
      </c>
      <c r="B2536" s="0" t="n">
        <v>0.489109</v>
      </c>
      <c r="C2536" s="0" t="n">
        <v>0.979291</v>
      </c>
      <c r="D2536" s="0" t="n">
        <v>1.588802</v>
      </c>
      <c r="E2536" s="0" t="n">
        <v>1.219379</v>
      </c>
      <c r="F2536" s="0" t="n">
        <v>0.191132</v>
      </c>
      <c r="G2536" s="0" t="n">
        <f aca="false">12*Inputs!$B$6*(MIN(1,$H$50*$C2536)*(ic*Inputs!$C$6+pS+fee_fx*Inputs!$D$6-cost_acc-cost_wd*Inputs!$E$6*$E2536-cost_fx*Inputs!$D$6-$F2536)+(1-MIN(1,$H$50*$C2536))*(1-MIN(1,Inputs!$G$6*$D2536)*churn_nonbuyers)*(ic*Inputs!$C$6+fee_wd*Inputs!$E$6*(1-$B2536)+fee_fx*Inputs!$D$6-cost_acc-cost_wd*Inputs!$E$6*(1-$B2536)-cost_fx*Inputs!$D$6))</f>
        <v>174001.698515495</v>
      </c>
      <c r="H2536" s="0" t="n">
        <f aca="false">12*Inputs!$B$7*(MIN(1,$H$51*$C2536)*(ic*Inputs!$C$7+pE+fee_fx*Inputs!$D$7-cost_acc-cost_wd*Inputs!$E$7*$E2536-cost_fx*Inputs!$D$7-$F2536)+(1-MIN(1,$H$51*$C2536))*(1-MIN(1,Inputs!$G$7*$D2536)*churn_nonbuyers)*(ic*Inputs!$C$7+fee_wd*Inputs!$E$7*(1-$B2536)+fee_fx*Inputs!$D$7-cost_acc-cost_wd*Inputs!$E$7*(1-$B2536)-cost_fx*Inputs!$D$7))</f>
        <v>371022.297410082</v>
      </c>
      <c r="I2536" s="0" t="n">
        <f aca="false">12*Inputs!$B$8*(MIN(1,$H$52*$C2536)*(ic*Inputs!$C$8+pT-cost_acc-cost_wd*Inputs!$E$8-cost_fx*Inputs!$D$8-cost_ins)+(1-MIN(1,$H$52*$C2536))*(1-MIN(1,Inputs!$G$8*$D2536)*churn_nonbuyers)*(ic*Inputs!$C$8+fee_wd*Inputs!$E$8*(1-$B2536)+fee_fx*Inputs!$D$8-cost_acc-cost_wd*Inputs!$E$8*(1-$B2536)-cost_fx*Inputs!$D$8))</f>
        <v>141158.921904</v>
      </c>
      <c r="J2536" s="0" t="n">
        <f aca="false">G2536+H2536+I2536-fixed</f>
        <v>-13817.0821704232</v>
      </c>
      <c r="K2536" s="0" t="n">
        <f aca="false">12*Inputs!$B$6*(1-MIN(1,Inputs!$G$6*$D2536)*churn_nonbuyers)*(ic*Inputs!$C$6+fee_wd*Inputs!$E$6*(1-$B2536)+fee_fx*Inputs!$D$6-cost_acc-cost_wd*Inputs!$E$6*(1-$B2536)-cost_fx*Inputs!$D$6)</f>
        <v>120748.28081341</v>
      </c>
      <c r="L2536" s="0" t="n">
        <f aca="false">12*Inputs!$B$7*(1-MIN(1,Inputs!$G$7*$D2536)*churn_nonbuyers)*(ic*Inputs!$C$7+fee_wd*Inputs!$E$7*(1-$B2536)+fee_fx*Inputs!$D$7-cost_acc-cost_wd*Inputs!$E$7*(1-$B2536)-cost_fx*Inputs!$D$7)</f>
        <v>316907.215592046</v>
      </c>
      <c r="M2536" s="0" t="n">
        <f aca="false">12*Inputs!$B$8*(1-MIN(1,Inputs!$G$8*$D2536)*churn_nonbuyers)*(ic*Inputs!$C$8+fee_wd*Inputs!$E$8*(1-$B2536)+fee_fx*Inputs!$D$8-cost_acc-cost_wd*Inputs!$E$8*(1-$B2536)-cost_fx*Inputs!$D$8)</f>
        <v>0</v>
      </c>
      <c r="N2536" s="0" t="n">
        <f aca="false">K2536+L2536+I2536-fixed</f>
        <v>-121185.581690545</v>
      </c>
      <c r="O2536" s="0" t="n">
        <f aca="false">K2536+L2536+M2536-fixed</f>
        <v>-262344.503594545</v>
      </c>
      <c r="P2536" s="0" t="n">
        <f aca="false">12*Inputs!$B$6*(1-MIN(1,Inputs!$F$6*$D2536))*(ic*Inputs!$C$6+flat_fee-cost_acc-cost_wd*Inputs!$E$6*$E2536-cost_fx*Inputs!$D$6)+12*Inputs!$B$7*(1-MIN(1,Inputs!$F$7*$D2536))*(ic*Inputs!$C$7+flat_fee-cost_acc-cost_wd*Inputs!$E$7*$E2536-cost_fx*Inputs!$D$7)+12*Inputs!$B$8*(1-MIN(1,Inputs!$F$8*$D2536))*(ic*Inputs!$C$8+flat_fee-cost_acc-cost_wd*Inputs!$E$8*$E2536-cost_fx*Inputs!$D$8)-fixed</f>
        <v>-325340.67170608</v>
      </c>
    </row>
    <row r="2537" customFormat="false" ht="15" hidden="false" customHeight="false" outlineLevel="0" collapsed="false">
      <c r="A2537" s="0" t="n">
        <v>2472</v>
      </c>
      <c r="B2537" s="0" t="n">
        <v>0.238537</v>
      </c>
      <c r="C2537" s="0" t="n">
        <v>0.810794</v>
      </c>
      <c r="D2537" s="0" t="n">
        <v>1.624411</v>
      </c>
      <c r="E2537" s="0" t="n">
        <v>1.058458</v>
      </c>
      <c r="F2537" s="0" t="n">
        <v>0.212903</v>
      </c>
      <c r="G2537" s="0" t="n">
        <f aca="false">12*Inputs!$B$6*(MIN(1,$H$50*$C2537)*(ic*Inputs!$C$6+pS+fee_fx*Inputs!$D$6-cost_acc-cost_wd*Inputs!$E$6*$E2537-cost_fx*Inputs!$D$6-$F2537)+(1-MIN(1,$H$50*$C2537))*(1-MIN(1,Inputs!$G$6*$D2537)*churn_nonbuyers)*(ic*Inputs!$C$6+fee_wd*Inputs!$E$6*(1-$B2537)+fee_fx*Inputs!$D$6-cost_acc-cost_wd*Inputs!$E$6*(1-$B2537)-cost_fx*Inputs!$D$6))</f>
        <v>198221.332960434</v>
      </c>
      <c r="H2537" s="0" t="n">
        <f aca="false">12*Inputs!$B$7*(MIN(1,$H$51*$C2537)*(ic*Inputs!$C$7+pE+fee_fx*Inputs!$D$7-cost_acc-cost_wd*Inputs!$E$7*$E2537-cost_fx*Inputs!$D$7-$F2537)+(1-MIN(1,$H$51*$C2537))*(1-MIN(1,Inputs!$G$7*$D2537)*churn_nonbuyers)*(ic*Inputs!$C$7+fee_wd*Inputs!$E$7*(1-$B2537)+fee_fx*Inputs!$D$7-cost_acc-cost_wd*Inputs!$E$7*(1-$B2537)-cost_fx*Inputs!$D$7))</f>
        <v>398677.002177476</v>
      </c>
      <c r="I2537" s="0" t="n">
        <f aca="false">12*Inputs!$B$8*(MIN(1,$H$52*$C2537)*(ic*Inputs!$C$8+pT-cost_acc-cost_wd*Inputs!$E$8-cost_fx*Inputs!$D$8-cost_ins)+(1-MIN(1,$H$52*$C2537))*(1-MIN(1,Inputs!$G$8*$D2537)*churn_nonbuyers)*(ic*Inputs!$C$8+fee_wd*Inputs!$E$8*(1-$B2537)+fee_fx*Inputs!$D$8-cost_acc-cost_wd*Inputs!$E$8*(1-$B2537)-cost_fx*Inputs!$D$8))</f>
        <v>116871.090336</v>
      </c>
      <c r="J2537" s="0" t="n">
        <f aca="false">G2537+H2537+I2537-fixed</f>
        <v>13769.4254739092</v>
      </c>
      <c r="K2537" s="0" t="n">
        <f aca="false">12*Inputs!$B$6*(1-MIN(1,Inputs!$G$6*$D2537)*churn_nonbuyers)*(ic*Inputs!$C$6+fee_wd*Inputs!$E$6*(1-$B2537)+fee_fx*Inputs!$D$6-cost_acc-cost_wd*Inputs!$E$6*(1-$B2537)-cost_fx*Inputs!$D$6)</f>
        <v>153666.48043229</v>
      </c>
      <c r="L2537" s="0" t="n">
        <f aca="false">12*Inputs!$B$7*(1-MIN(1,Inputs!$G$7*$D2537)*churn_nonbuyers)*(ic*Inputs!$C$7+fee_wd*Inputs!$E$7*(1-$B2537)+fee_fx*Inputs!$D$7-cost_acc-cost_wd*Inputs!$E$7*(1-$B2537)-cost_fx*Inputs!$D$7)</f>
        <v>350875.719331374</v>
      </c>
      <c r="M2537" s="0" t="n">
        <f aca="false">12*Inputs!$B$8*(1-MIN(1,Inputs!$G$8*$D2537)*churn_nonbuyers)*(ic*Inputs!$C$8+fee_wd*Inputs!$E$8*(1-$B2537)+fee_fx*Inputs!$D$8-cost_acc-cost_wd*Inputs!$E$8*(1-$B2537)-cost_fx*Inputs!$D$8)</f>
        <v>0</v>
      </c>
      <c r="N2537" s="0" t="n">
        <f aca="false">K2537+L2537+I2537-fixed</f>
        <v>-78586.7099003353</v>
      </c>
      <c r="O2537" s="0" t="n">
        <f aca="false">K2537+L2537+M2537-fixed</f>
        <v>-195457.800236335</v>
      </c>
      <c r="P2537" s="0" t="n">
        <f aca="false">12*Inputs!$B$6*(1-MIN(1,Inputs!$F$6*$D2537))*(ic*Inputs!$C$6+flat_fee-cost_acc-cost_wd*Inputs!$E$6*$E2537-cost_fx*Inputs!$D$6)+12*Inputs!$B$7*(1-MIN(1,Inputs!$F$7*$D2537))*(ic*Inputs!$C$7+flat_fee-cost_acc-cost_wd*Inputs!$E$7*$E2537-cost_fx*Inputs!$D$7)+12*Inputs!$B$8*(1-MIN(1,Inputs!$F$8*$D2537))*(ic*Inputs!$C$8+flat_fee-cost_acc-cost_wd*Inputs!$E$8*$E2537-cost_fx*Inputs!$D$8)-fixed</f>
        <v>-298144.26603088</v>
      </c>
    </row>
    <row r="2538" customFormat="false" ht="15" hidden="false" customHeight="false" outlineLevel="0" collapsed="false">
      <c r="A2538" s="0" t="n">
        <v>2473</v>
      </c>
      <c r="B2538" s="0" t="n">
        <v>0.389387</v>
      </c>
      <c r="C2538" s="0" t="n">
        <v>0.972011</v>
      </c>
      <c r="D2538" s="0" t="n">
        <v>1.697865</v>
      </c>
      <c r="E2538" s="0" t="n">
        <v>1.021031</v>
      </c>
      <c r="F2538" s="0" t="n">
        <v>0.105411</v>
      </c>
      <c r="G2538" s="0" t="n">
        <f aca="false">12*Inputs!$B$6*(MIN(1,$H$50*$C2538)*(ic*Inputs!$C$6+pS+fee_fx*Inputs!$D$6-cost_acc-cost_wd*Inputs!$E$6*$E2538-cost_fx*Inputs!$D$6-$F2538)+(1-MIN(1,$H$50*$C2538))*(1-MIN(1,Inputs!$G$6*$D2538)*churn_nonbuyers)*(ic*Inputs!$C$6+fee_wd*Inputs!$E$6*(1-$B2538)+fee_fx*Inputs!$D$6-cost_acc-cost_wd*Inputs!$E$6*(1-$B2538)-cost_fx*Inputs!$D$6))</f>
        <v>191426.974264349</v>
      </c>
      <c r="H2538" s="0" t="n">
        <f aca="false">12*Inputs!$B$7*(MIN(1,$H$51*$C2538)*(ic*Inputs!$C$7+pE+fee_fx*Inputs!$D$7-cost_acc-cost_wd*Inputs!$E$7*$E2538-cost_fx*Inputs!$D$7-$F2538)+(1-MIN(1,$H$51*$C2538))*(1-MIN(1,Inputs!$G$7*$D2538)*churn_nonbuyers)*(ic*Inputs!$C$7+fee_wd*Inputs!$E$7*(1-$B2538)+fee_fx*Inputs!$D$7-cost_acc-cost_wd*Inputs!$E$7*(1-$B2538)-cost_fx*Inputs!$D$7))</f>
        <v>405293.730202531</v>
      </c>
      <c r="I2538" s="0" t="n">
        <f aca="false">12*Inputs!$B$8*(MIN(1,$H$52*$C2538)*(ic*Inputs!$C$8+pT-cost_acc-cost_wd*Inputs!$E$8-cost_fx*Inputs!$D$8-cost_ins)+(1-MIN(1,$H$52*$C2538))*(1-MIN(1,Inputs!$G$8*$D2538)*churn_nonbuyers)*(ic*Inputs!$C$8+fee_wd*Inputs!$E$8*(1-$B2538)+fee_fx*Inputs!$D$8-cost_acc-cost_wd*Inputs!$E$8*(1-$B2538)-cost_fx*Inputs!$D$8))</f>
        <v>140109.553584</v>
      </c>
      <c r="J2538" s="0" t="n">
        <f aca="false">G2538+H2538+I2538-fixed</f>
        <v>36830.2580508795</v>
      </c>
      <c r="K2538" s="0" t="n">
        <f aca="false">12*Inputs!$B$6*(1-MIN(1,Inputs!$G$6*$D2538)*churn_nonbuyers)*(ic*Inputs!$C$6+fee_wd*Inputs!$E$6*(1-$B2538)+fee_fx*Inputs!$D$6-cost_acc-cost_wd*Inputs!$E$6*(1-$B2538)-cost_fx*Inputs!$D$6)</f>
        <v>133173.904023036</v>
      </c>
      <c r="L2538" s="0" t="n">
        <f aca="false">12*Inputs!$B$7*(1-MIN(1,Inputs!$G$7*$D2538)*churn_nonbuyers)*(ic*Inputs!$C$7+fee_wd*Inputs!$E$7*(1-$B2538)+fee_fx*Inputs!$D$7-cost_acc-cost_wd*Inputs!$E$7*(1-$B2538)-cost_fx*Inputs!$D$7)</f>
        <v>329446.963693822</v>
      </c>
      <c r="M2538" s="0" t="n">
        <f aca="false">12*Inputs!$B$8*(1-MIN(1,Inputs!$G$8*$D2538)*churn_nonbuyers)*(ic*Inputs!$C$8+fee_wd*Inputs!$E$8*(1-$B2538)+fee_fx*Inputs!$D$8-cost_acc-cost_wd*Inputs!$E$8*(1-$B2538)-cost_fx*Inputs!$D$8)</f>
        <v>0</v>
      </c>
      <c r="N2538" s="0" t="n">
        <f aca="false">K2538+L2538+I2538-fixed</f>
        <v>-97269.5786991423</v>
      </c>
      <c r="O2538" s="0" t="n">
        <f aca="false">K2538+L2538+M2538-fixed</f>
        <v>-237379.132283142</v>
      </c>
      <c r="P2538" s="0" t="n">
        <f aca="false">12*Inputs!$B$6*(1-MIN(1,Inputs!$F$6*$D2538))*(ic*Inputs!$C$6+flat_fee-cost_acc-cost_wd*Inputs!$E$6*$E2538-cost_fx*Inputs!$D$6)+12*Inputs!$B$7*(1-MIN(1,Inputs!$F$7*$D2538))*(ic*Inputs!$C$7+flat_fee-cost_acc-cost_wd*Inputs!$E$7*$E2538-cost_fx*Inputs!$D$7)+12*Inputs!$B$8*(1-MIN(1,Inputs!$F$8*$D2538))*(ic*Inputs!$C$8+flat_fee-cost_acc-cost_wd*Inputs!$E$8*$E2538-cost_fx*Inputs!$D$8)-fixed</f>
        <v>-328636.5740044</v>
      </c>
    </row>
    <row r="2539" customFormat="false" ht="15" hidden="false" customHeight="false" outlineLevel="0" collapsed="false">
      <c r="A2539" s="0" t="n">
        <v>2474</v>
      </c>
      <c r="B2539" s="0" t="n">
        <v>0.212513</v>
      </c>
      <c r="C2539" s="0" t="n">
        <v>0.814899</v>
      </c>
      <c r="D2539" s="0" t="n">
        <v>1.011544</v>
      </c>
      <c r="E2539" s="0" t="n">
        <v>1.344639</v>
      </c>
      <c r="F2539" s="0" t="n">
        <v>0.195736</v>
      </c>
      <c r="G2539" s="0" t="n">
        <f aca="false">12*Inputs!$B$6*(MIN(1,$H$50*$C2539)*(ic*Inputs!$C$6+pS+fee_fx*Inputs!$D$6-cost_acc-cost_wd*Inputs!$E$6*$E2539-cost_fx*Inputs!$D$6-$F2539)+(1-MIN(1,$H$50*$C2539))*(1-MIN(1,Inputs!$G$6*$D2539)*churn_nonbuyers)*(ic*Inputs!$C$6+fee_wd*Inputs!$E$6*(1-$B2539)+fee_fx*Inputs!$D$6-cost_acc-cost_wd*Inputs!$E$6*(1-$B2539)-cost_fx*Inputs!$D$6))</f>
        <v>201513.077080762</v>
      </c>
      <c r="H2539" s="0" t="n">
        <f aca="false">12*Inputs!$B$7*(MIN(1,$H$51*$C2539)*(ic*Inputs!$C$7+pE+fee_fx*Inputs!$D$7-cost_acc-cost_wd*Inputs!$E$7*$E2539-cost_fx*Inputs!$D$7-$F2539)+(1-MIN(1,$H$51*$C2539))*(1-MIN(1,Inputs!$G$7*$D2539)*churn_nonbuyers)*(ic*Inputs!$C$7+fee_wd*Inputs!$E$7*(1-$B2539)+fee_fx*Inputs!$D$7-cost_acc-cost_wd*Inputs!$E$7*(1-$B2539)-cost_fx*Inputs!$D$7))</f>
        <v>379879.591287778</v>
      </c>
      <c r="I2539" s="0" t="n">
        <f aca="false">12*Inputs!$B$8*(MIN(1,$H$52*$C2539)*(ic*Inputs!$C$8+pT-cost_acc-cost_wd*Inputs!$E$8-cost_fx*Inputs!$D$8-cost_ins)+(1-MIN(1,$H$52*$C2539))*(1-MIN(1,Inputs!$G$8*$D2539)*churn_nonbuyers)*(ic*Inputs!$C$8+fee_wd*Inputs!$E$8*(1-$B2539)+fee_fx*Inputs!$D$8-cost_acc-cost_wd*Inputs!$E$8*(1-$B2539)-cost_fx*Inputs!$D$8))</f>
        <v>157114.182681089</v>
      </c>
      <c r="J2539" s="0" t="n">
        <f aca="false">G2539+H2539+I2539-fixed</f>
        <v>38506.8510496287</v>
      </c>
      <c r="K2539" s="0" t="n">
        <f aca="false">12*Inputs!$B$6*(1-MIN(1,Inputs!$G$6*$D2539)*churn_nonbuyers)*(ic*Inputs!$C$6+fee_wd*Inputs!$E$6*(1-$B2539)+fee_fx*Inputs!$D$6-cost_acc-cost_wd*Inputs!$E$6*(1-$B2539)-cost_fx*Inputs!$D$6)</f>
        <v>162349.521480518</v>
      </c>
      <c r="L2539" s="0" t="n">
        <f aca="false">12*Inputs!$B$7*(1-MIN(1,Inputs!$G$7*$D2539)*churn_nonbuyers)*(ic*Inputs!$C$7+fee_wd*Inputs!$E$7*(1-$B2539)+fee_fx*Inputs!$D$7-cost_acc-cost_wd*Inputs!$E$7*(1-$B2539)-cost_fx*Inputs!$D$7)</f>
        <v>361291.145976311</v>
      </c>
      <c r="M2539" s="0" t="n">
        <f aca="false">12*Inputs!$B$8*(1-MIN(1,Inputs!$G$8*$D2539)*churn_nonbuyers)*(ic*Inputs!$C$8+fee_wd*Inputs!$E$8*(1-$B2539)+fee_fx*Inputs!$D$8-cost_acc-cost_wd*Inputs!$E$8*(1-$B2539)-cost_fx*Inputs!$D$8)</f>
        <v>92304.6688824192</v>
      </c>
      <c r="N2539" s="0" t="n">
        <f aca="false">K2539+L2539+I2539-fixed</f>
        <v>-19245.1498620815</v>
      </c>
      <c r="O2539" s="0" t="n">
        <f aca="false">K2539+L2539+M2539-fixed</f>
        <v>-84054.6636607513</v>
      </c>
      <c r="P2539" s="0" t="n">
        <f aca="false">12*Inputs!$B$6*(1-MIN(1,Inputs!$F$6*$D2539))*(ic*Inputs!$C$6+flat_fee-cost_acc-cost_wd*Inputs!$E$6*$E2539-cost_fx*Inputs!$D$6)+12*Inputs!$B$7*(1-MIN(1,Inputs!$F$7*$D2539))*(ic*Inputs!$C$7+flat_fee-cost_acc-cost_wd*Inputs!$E$7*$E2539-cost_fx*Inputs!$D$7)+12*Inputs!$B$8*(1-MIN(1,Inputs!$F$8*$D2539))*(ic*Inputs!$C$8+flat_fee-cost_acc-cost_wd*Inputs!$E$8*$E2539-cost_fx*Inputs!$D$8)-fixed</f>
        <v>-83967.18980416</v>
      </c>
    </row>
    <row r="2540" customFormat="false" ht="15" hidden="false" customHeight="false" outlineLevel="0" collapsed="false">
      <c r="A2540" s="0" t="n">
        <v>2475</v>
      </c>
      <c r="B2540" s="0" t="n">
        <v>0.346965</v>
      </c>
      <c r="C2540" s="0" t="n">
        <v>1.094436</v>
      </c>
      <c r="D2540" s="0" t="n">
        <v>1.646357</v>
      </c>
      <c r="E2540" s="0" t="n">
        <v>1.093602</v>
      </c>
      <c r="F2540" s="0" t="n">
        <v>0.232654</v>
      </c>
      <c r="G2540" s="0" t="n">
        <f aca="false">12*Inputs!$B$6*(MIN(1,$H$50*$C2540)*(ic*Inputs!$C$6+pS+fee_fx*Inputs!$D$6-cost_acc-cost_wd*Inputs!$E$6*$E2540-cost_fx*Inputs!$D$6-$F2540)+(1-MIN(1,$H$50*$C2540))*(1-MIN(1,Inputs!$G$6*$D2540)*churn_nonbuyers)*(ic*Inputs!$C$6+fee_wd*Inputs!$E$6*(1-$B2540)+fee_fx*Inputs!$D$6-cost_acc-cost_wd*Inputs!$E$6*(1-$B2540)-cost_fx*Inputs!$D$6))</f>
        <v>199182.551688489</v>
      </c>
      <c r="H2540" s="0" t="n">
        <f aca="false">12*Inputs!$B$7*(MIN(1,$H$51*$C2540)*(ic*Inputs!$C$7+pE+fee_fx*Inputs!$D$7-cost_acc-cost_wd*Inputs!$E$7*$E2540-cost_fx*Inputs!$D$7-$F2540)+(1-MIN(1,$H$51*$C2540))*(1-MIN(1,Inputs!$G$7*$D2540)*churn_nonbuyers)*(ic*Inputs!$C$7+fee_wd*Inputs!$E$7*(1-$B2540)+fee_fx*Inputs!$D$7-cost_acc-cost_wd*Inputs!$E$7*(1-$B2540)-cost_fx*Inputs!$D$7))</f>
        <v>401242.078189241</v>
      </c>
      <c r="I2540" s="0" t="n">
        <f aca="false">12*Inputs!$B$8*(MIN(1,$H$52*$C2540)*(ic*Inputs!$C$8+pT-cost_acc-cost_wd*Inputs!$E$8-cost_fx*Inputs!$D$8-cost_ins)+(1-MIN(1,$H$52*$C2540))*(1-MIN(1,Inputs!$G$8*$D2540)*churn_nonbuyers)*(ic*Inputs!$C$8+fee_wd*Inputs!$E$8*(1-$B2540)+fee_fx*Inputs!$D$8-cost_acc-cost_wd*Inputs!$E$8*(1-$B2540)-cost_fx*Inputs!$D$8))</f>
        <v>157756.382784</v>
      </c>
      <c r="J2540" s="0" t="n">
        <f aca="false">G2540+H2540+I2540-fixed</f>
        <v>58181.0126617305</v>
      </c>
      <c r="K2540" s="0" t="n">
        <f aca="false">12*Inputs!$B$6*(1-MIN(1,Inputs!$G$6*$D2540)*churn_nonbuyers)*(ic*Inputs!$C$6+fee_wd*Inputs!$E$6*(1-$B2540)+fee_fx*Inputs!$D$6-cost_acc-cost_wd*Inputs!$E$6*(1-$B2540)-cost_fx*Inputs!$D$6)</f>
        <v>139154.604886836</v>
      </c>
      <c r="L2540" s="0" t="n">
        <f aca="false">12*Inputs!$B$7*(1-MIN(1,Inputs!$G$7*$D2540)*churn_nonbuyers)*(ic*Inputs!$C$7+fee_wd*Inputs!$E$7*(1-$B2540)+fee_fx*Inputs!$D$7-cost_acc-cost_wd*Inputs!$E$7*(1-$B2540)-cost_fx*Inputs!$D$7)</f>
        <v>335790.411796102</v>
      </c>
      <c r="M2540" s="0" t="n">
        <f aca="false">12*Inputs!$B$8*(1-MIN(1,Inputs!$G$8*$D2540)*churn_nonbuyers)*(ic*Inputs!$C$8+fee_wd*Inputs!$E$8*(1-$B2540)+fee_fx*Inputs!$D$8-cost_acc-cost_wd*Inputs!$E$8*(1-$B2540)-cost_fx*Inputs!$D$8)</f>
        <v>0</v>
      </c>
      <c r="N2540" s="0" t="n">
        <f aca="false">K2540+L2540+I2540-fixed</f>
        <v>-67298.6005330624</v>
      </c>
      <c r="O2540" s="0" t="n">
        <f aca="false">K2540+L2540+M2540-fixed</f>
        <v>-225054.983317062</v>
      </c>
      <c r="P2540" s="0" t="n">
        <f aca="false">12*Inputs!$B$6*(1-MIN(1,Inputs!$F$6*$D2540))*(ic*Inputs!$C$6+flat_fee-cost_acc-cost_wd*Inputs!$E$6*$E2540-cost_fx*Inputs!$D$6)+12*Inputs!$B$7*(1-MIN(1,Inputs!$F$7*$D2540))*(ic*Inputs!$C$7+flat_fee-cost_acc-cost_wd*Inputs!$E$7*$E2540-cost_fx*Inputs!$D$7)+12*Inputs!$B$8*(1-MIN(1,Inputs!$F$8*$D2540))*(ic*Inputs!$C$8+flat_fee-cost_acc-cost_wd*Inputs!$E$8*$E2540-cost_fx*Inputs!$D$8)-fixed</f>
        <v>-319942.80039664</v>
      </c>
    </row>
    <row r="2541" customFormat="false" ht="15" hidden="false" customHeight="false" outlineLevel="0" collapsed="false">
      <c r="A2541" s="0" t="n">
        <v>2476</v>
      </c>
      <c r="B2541" s="0" t="n">
        <v>0.316035</v>
      </c>
      <c r="C2541" s="0" t="n">
        <v>0.720331</v>
      </c>
      <c r="D2541" s="0" t="n">
        <v>1.421821</v>
      </c>
      <c r="E2541" s="0" t="n">
        <v>1.16343</v>
      </c>
      <c r="F2541" s="0" t="n">
        <v>0.338285</v>
      </c>
      <c r="G2541" s="0" t="n">
        <f aca="false">12*Inputs!$B$6*(MIN(1,$H$50*$C2541)*(ic*Inputs!$C$6+pS+fee_fx*Inputs!$D$6-cost_acc-cost_wd*Inputs!$E$6*$E2541-cost_fx*Inputs!$D$6-$F2541)+(1-MIN(1,$H$50*$C2541))*(1-MIN(1,Inputs!$G$6*$D2541)*churn_nonbuyers)*(ic*Inputs!$C$6+fee_wd*Inputs!$E$6*(1-$B2541)+fee_fx*Inputs!$D$6-cost_acc-cost_wd*Inputs!$E$6*(1-$B2541)-cost_fx*Inputs!$D$6))</f>
        <v>181254.702933832</v>
      </c>
      <c r="H2541" s="0" t="n">
        <f aca="false">12*Inputs!$B$7*(MIN(1,$H$51*$C2541)*(ic*Inputs!$C$7+pE+fee_fx*Inputs!$D$7-cost_acc-cost_wd*Inputs!$E$7*$E2541-cost_fx*Inputs!$D$7-$F2541)+(1-MIN(1,$H$51*$C2541))*(1-MIN(1,Inputs!$G$7*$D2541)*churn_nonbuyers)*(ic*Inputs!$C$7+fee_wd*Inputs!$E$7*(1-$B2541)+fee_fx*Inputs!$D$7-cost_acc-cost_wd*Inputs!$E$7*(1-$B2541)-cost_fx*Inputs!$D$7))</f>
        <v>373421.080088588</v>
      </c>
      <c r="I2541" s="0" t="n">
        <f aca="false">12*Inputs!$B$8*(MIN(1,$H$52*$C2541)*(ic*Inputs!$C$8+pT-cost_acc-cost_wd*Inputs!$E$8-cost_fx*Inputs!$D$8-cost_ins)+(1-MIN(1,$H$52*$C2541))*(1-MIN(1,Inputs!$G$8*$D2541)*churn_nonbuyers)*(ic*Inputs!$C$8+fee_wd*Inputs!$E$8*(1-$B2541)+fee_fx*Inputs!$D$8-cost_acc-cost_wd*Inputs!$E$8*(1-$B2541)-cost_fx*Inputs!$D$8))</f>
        <v>104560.496601882</v>
      </c>
      <c r="J2541" s="0" t="n">
        <f aca="false">G2541+H2541+I2541-fixed</f>
        <v>-40763.7203756981</v>
      </c>
      <c r="K2541" s="0" t="n">
        <f aca="false">12*Inputs!$B$6*(1-MIN(1,Inputs!$G$6*$D2541)*churn_nonbuyers)*(ic*Inputs!$C$6+fee_wd*Inputs!$E$6*(1-$B2541)+fee_fx*Inputs!$D$6-cost_acc-cost_wd*Inputs!$E$6*(1-$B2541)-cost_fx*Inputs!$D$6)</f>
        <v>144994.289758092</v>
      </c>
      <c r="L2541" s="0" t="n">
        <f aca="false">12*Inputs!$B$7*(1-MIN(1,Inputs!$G$7*$D2541)*churn_nonbuyers)*(ic*Inputs!$C$7+fee_wd*Inputs!$E$7*(1-$B2541)+fee_fx*Inputs!$D$7-cost_acc-cost_wd*Inputs!$E$7*(1-$B2541)-cost_fx*Inputs!$D$7)</f>
        <v>342433.784446855</v>
      </c>
      <c r="M2541" s="0" t="n">
        <f aca="false">12*Inputs!$B$8*(1-MIN(1,Inputs!$G$8*$D2541)*churn_nonbuyers)*(ic*Inputs!$C$8+fee_wd*Inputs!$E$8*(1-$B2541)+fee_fx*Inputs!$D$8-cost_acc-cost_wd*Inputs!$E$8*(1-$B2541)-cost_fx*Inputs!$D$8)</f>
        <v>1470.65663109601</v>
      </c>
      <c r="N2541" s="0" t="n">
        <f aca="false">K2541+L2541+I2541-fixed</f>
        <v>-108011.429193171</v>
      </c>
      <c r="O2541" s="0" t="n">
        <f aca="false">K2541+L2541+M2541-fixed</f>
        <v>-211101.269163957</v>
      </c>
      <c r="P2541" s="0" t="n">
        <f aca="false">12*Inputs!$B$6*(1-MIN(1,Inputs!$F$6*$D2541))*(ic*Inputs!$C$6+flat_fee-cost_acc-cost_wd*Inputs!$E$6*$E2541-cost_fx*Inputs!$D$6)+12*Inputs!$B$7*(1-MIN(1,Inputs!$F$7*$D2541))*(ic*Inputs!$C$7+flat_fee-cost_acc-cost_wd*Inputs!$E$7*$E2541-cost_fx*Inputs!$D$7)+12*Inputs!$B$8*(1-MIN(1,Inputs!$F$8*$D2541))*(ic*Inputs!$C$8+flat_fee-cost_acc-cost_wd*Inputs!$E$8*$E2541-cost_fx*Inputs!$D$8)-fixed</f>
        <v>-221461.2634408</v>
      </c>
    </row>
    <row r="2542" customFormat="false" ht="15" hidden="false" customHeight="false" outlineLevel="0" collapsed="false">
      <c r="A2542" s="0" t="n">
        <v>2477</v>
      </c>
      <c r="B2542" s="0" t="n">
        <v>0.193025</v>
      </c>
      <c r="C2542" s="0" t="n">
        <v>0.648034</v>
      </c>
      <c r="D2542" s="0" t="n">
        <v>0.919665</v>
      </c>
      <c r="E2542" s="0" t="n">
        <v>1.022681</v>
      </c>
      <c r="F2542" s="0" t="n">
        <v>0.135522</v>
      </c>
      <c r="G2542" s="0" t="n">
        <f aca="false">12*Inputs!$B$6*(MIN(1,$H$50*$C2542)*(ic*Inputs!$C$6+pS+fee_fx*Inputs!$D$6-cost_acc-cost_wd*Inputs!$E$6*$E2542-cost_fx*Inputs!$D$6-$F2542)+(1-MIN(1,$H$50*$C2542))*(1-MIN(1,Inputs!$G$6*$D2542)*churn_nonbuyers)*(ic*Inputs!$C$6+fee_wd*Inputs!$E$6*(1-$B2542)+fee_fx*Inputs!$D$6-cost_acc-cost_wd*Inputs!$E$6*(1-$B2542)-cost_fx*Inputs!$D$6))</f>
        <v>202483.009379537</v>
      </c>
      <c r="H2542" s="0" t="n">
        <f aca="false">12*Inputs!$B$7*(MIN(1,$H$51*$C2542)*(ic*Inputs!$C$7+pE+fee_fx*Inputs!$D$7-cost_acc-cost_wd*Inputs!$E$7*$E2542-cost_fx*Inputs!$D$7-$F2542)+(1-MIN(1,$H$51*$C2542))*(1-MIN(1,Inputs!$G$7*$D2542)*churn_nonbuyers)*(ic*Inputs!$C$7+fee_wd*Inputs!$E$7*(1-$B2542)+fee_fx*Inputs!$D$7-cost_acc-cost_wd*Inputs!$E$7*(1-$B2542)-cost_fx*Inputs!$D$7))</f>
        <v>405138.462356242</v>
      </c>
      <c r="I2542" s="0" t="n">
        <f aca="false">12*Inputs!$B$8*(MIN(1,$H$52*$C2542)*(ic*Inputs!$C$8+pT-cost_acc-cost_wd*Inputs!$E$8-cost_fx*Inputs!$D$8-cost_ins)+(1-MIN(1,$H$52*$C2542))*(1-MIN(1,Inputs!$G$8*$D2542)*churn_nonbuyers)*(ic*Inputs!$C$8+fee_wd*Inputs!$E$8*(1-$B2542)+fee_fx*Inputs!$D$8-cost_acc-cost_wd*Inputs!$E$8*(1-$B2542)-cost_fx*Inputs!$D$8))</f>
        <v>155136.712722257</v>
      </c>
      <c r="J2542" s="0" t="n">
        <f aca="false">G2542+H2542+I2542-fixed</f>
        <v>62758.1844580368</v>
      </c>
      <c r="K2542" s="0" t="n">
        <f aca="false">12*Inputs!$B$6*(1-MIN(1,Inputs!$G$6*$D2542)*churn_nonbuyers)*(ic*Inputs!$C$6+fee_wd*Inputs!$E$6*(1-$B2542)+fee_fx*Inputs!$D$6-cost_acc-cost_wd*Inputs!$E$6*(1-$B2542)-cost_fx*Inputs!$D$6)</f>
        <v>165812.3088237</v>
      </c>
      <c r="L2542" s="0" t="n">
        <f aca="false">12*Inputs!$B$7*(1-MIN(1,Inputs!$G$7*$D2542)*churn_nonbuyers)*(ic*Inputs!$C$7+fee_wd*Inputs!$E$7*(1-$B2542)+fee_fx*Inputs!$D$7-cost_acc-cost_wd*Inputs!$E$7*(1-$B2542)-cost_fx*Inputs!$D$7)</f>
        <v>365047.01137422</v>
      </c>
      <c r="M2542" s="0" t="n">
        <f aca="false">12*Inputs!$B$8*(1-MIN(1,Inputs!$G$8*$D2542)*churn_nonbuyers)*(ic*Inputs!$C$8+fee_wd*Inputs!$E$8*(1-$B2542)+fee_fx*Inputs!$D$8-cost_acc-cost_wd*Inputs!$E$8*(1-$B2542)-cost_fx*Inputs!$D$8)</f>
        <v>112974.3569106</v>
      </c>
      <c r="N2542" s="0" t="n">
        <f aca="false">K2542+L2542+I2542-fixed</f>
        <v>-14003.9670798226</v>
      </c>
      <c r="O2542" s="0" t="n">
        <f aca="false">K2542+L2542+M2542-fixed</f>
        <v>-56166.3228914798</v>
      </c>
      <c r="P2542" s="0" t="n">
        <f aca="false">12*Inputs!$B$6*(1-MIN(1,Inputs!$F$6*$D2542))*(ic*Inputs!$C$6+flat_fee-cost_acc-cost_wd*Inputs!$E$6*$E2542-cost_fx*Inputs!$D$6)+12*Inputs!$B$7*(1-MIN(1,Inputs!$F$7*$D2542))*(ic*Inputs!$C$7+flat_fee-cost_acc-cost_wd*Inputs!$E$7*$E2542-cost_fx*Inputs!$D$7)+12*Inputs!$B$8*(1-MIN(1,Inputs!$F$8*$D2542))*(ic*Inputs!$C$8+flat_fee-cost_acc-cost_wd*Inputs!$E$8*$E2542-cost_fx*Inputs!$D$8)-fixed</f>
        <v>105539.6651276</v>
      </c>
    </row>
    <row r="2543" customFormat="false" ht="15" hidden="false" customHeight="false" outlineLevel="0" collapsed="false">
      <c r="A2543" s="0" t="n">
        <v>2478</v>
      </c>
      <c r="B2543" s="0" t="n">
        <v>0.216571</v>
      </c>
      <c r="C2543" s="0" t="n">
        <v>0.952474</v>
      </c>
      <c r="D2543" s="0" t="n">
        <v>1.284766</v>
      </c>
      <c r="E2543" s="0" t="n">
        <v>1.213363</v>
      </c>
      <c r="F2543" s="0" t="n">
        <v>0.239959</v>
      </c>
      <c r="G2543" s="0" t="n">
        <f aca="false">12*Inputs!$B$6*(MIN(1,$H$50*$C2543)*(ic*Inputs!$C$6+pS+fee_fx*Inputs!$D$6-cost_acc-cost_wd*Inputs!$E$6*$E2543-cost_fx*Inputs!$D$6-$F2543)+(1-MIN(1,$H$50*$C2543))*(1-MIN(1,Inputs!$G$6*$D2543)*churn_nonbuyers)*(ic*Inputs!$C$6+fee_wd*Inputs!$E$6*(1-$B2543)+fee_fx*Inputs!$D$6-cost_acc-cost_wd*Inputs!$E$6*(1-$B2543)-cost_fx*Inputs!$D$6))</f>
        <v>207372.056384426</v>
      </c>
      <c r="H2543" s="0" t="n">
        <f aca="false">12*Inputs!$B$7*(MIN(1,$H$51*$C2543)*(ic*Inputs!$C$7+pE+fee_fx*Inputs!$D$7-cost_acc-cost_wd*Inputs!$E$7*$E2543-cost_fx*Inputs!$D$7-$F2543)+(1-MIN(1,$H$51*$C2543))*(1-MIN(1,Inputs!$G$7*$D2543)*churn_nonbuyers)*(ic*Inputs!$C$7+fee_wd*Inputs!$E$7*(1-$B2543)+fee_fx*Inputs!$D$7-cost_acc-cost_wd*Inputs!$E$7*(1-$B2543)-cost_fx*Inputs!$D$7))</f>
        <v>392757.580262234</v>
      </c>
      <c r="I2543" s="0" t="n">
        <f aca="false">12*Inputs!$B$8*(MIN(1,$H$52*$C2543)*(ic*Inputs!$C$8+pT-cost_acc-cost_wd*Inputs!$E$8-cost_fx*Inputs!$D$8-cost_ins)+(1-MIN(1,$H$52*$C2543))*(1-MIN(1,Inputs!$G$8*$D2543)*churn_nonbuyers)*(ic*Inputs!$C$8+fee_wd*Inputs!$E$8*(1-$B2543)+fee_fx*Inputs!$D$8-cost_acc-cost_wd*Inputs!$E$8*(1-$B2543)-cost_fx*Inputs!$D$8))</f>
        <v>147894.748032862</v>
      </c>
      <c r="J2543" s="0" t="n">
        <f aca="false">G2543+H2543+I2543-fixed</f>
        <v>48024.3846795221</v>
      </c>
      <c r="K2543" s="0" t="n">
        <f aca="false">12*Inputs!$B$6*(1-MIN(1,Inputs!$G$6*$D2543)*churn_nonbuyers)*(ic*Inputs!$C$6+fee_wd*Inputs!$E$6*(1-$B2543)+fee_fx*Inputs!$D$6-cost_acc-cost_wd*Inputs!$E$6*(1-$B2543)-cost_fx*Inputs!$D$6)</f>
        <v>159466.684733179</v>
      </c>
      <c r="L2543" s="0" t="n">
        <f aca="false">12*Inputs!$B$7*(1-MIN(1,Inputs!$G$7*$D2543)*churn_nonbuyers)*(ic*Inputs!$C$7+fee_wd*Inputs!$E$7*(1-$B2543)+fee_fx*Inputs!$D$7-cost_acc-cost_wd*Inputs!$E$7*(1-$B2543)-cost_fx*Inputs!$D$7)</f>
        <v>357675.256471908</v>
      </c>
      <c r="M2543" s="0" t="n">
        <f aca="false">12*Inputs!$B$8*(1-MIN(1,Inputs!$G$8*$D2543)*churn_nonbuyers)*(ic*Inputs!$C$8+fee_wd*Inputs!$E$8*(1-$B2543)+fee_fx*Inputs!$D$8-cost_acc-cost_wd*Inputs!$E$8*(1-$B2543)-cost_fx*Inputs!$D$8)</f>
        <v>31810.2230481696</v>
      </c>
      <c r="N2543" s="0" t="n">
        <f aca="false">K2543+L2543+I2543-fixed</f>
        <v>-34963.3107620513</v>
      </c>
      <c r="O2543" s="0" t="n">
        <f aca="false">K2543+L2543+M2543-fixed</f>
        <v>-151047.835746744</v>
      </c>
      <c r="P2543" s="0" t="n">
        <f aca="false">12*Inputs!$B$6*(1-MIN(1,Inputs!$F$6*$D2543))*(ic*Inputs!$C$6+flat_fee-cost_acc-cost_wd*Inputs!$E$6*$E2543-cost_fx*Inputs!$D$6)+12*Inputs!$B$7*(1-MIN(1,Inputs!$F$7*$D2543))*(ic*Inputs!$C$7+flat_fee-cost_acc-cost_wd*Inputs!$E$7*$E2543-cost_fx*Inputs!$D$7)+12*Inputs!$B$8*(1-MIN(1,Inputs!$F$8*$D2543))*(ic*Inputs!$C$8+flat_fee-cost_acc-cost_wd*Inputs!$E$8*$E2543-cost_fx*Inputs!$D$8)-fixed</f>
        <v>-167706.29011408</v>
      </c>
    </row>
    <row r="2544" customFormat="false" ht="15" hidden="false" customHeight="false" outlineLevel="0" collapsed="false">
      <c r="A2544" s="0" t="n">
        <v>2479</v>
      </c>
      <c r="B2544" s="0" t="n">
        <v>0.432732</v>
      </c>
      <c r="C2544" s="0" t="n">
        <v>0.995154</v>
      </c>
      <c r="D2544" s="0" t="n">
        <v>1.152404</v>
      </c>
      <c r="E2544" s="0" t="n">
        <v>1.456255</v>
      </c>
      <c r="F2544" s="0" t="n">
        <v>0.248643</v>
      </c>
      <c r="G2544" s="0" t="n">
        <f aca="false">12*Inputs!$B$6*(MIN(1,$H$50*$C2544)*(ic*Inputs!$C$6+pS+fee_fx*Inputs!$D$6-cost_acc-cost_wd*Inputs!$E$6*$E2544-cost_fx*Inputs!$D$6-$F2544)+(1-MIN(1,$H$50*$C2544))*(1-MIN(1,Inputs!$G$6*$D2544)*churn_nonbuyers)*(ic*Inputs!$C$6+fee_wd*Inputs!$E$6*(1-$B2544)+fee_fx*Inputs!$D$6-cost_acc-cost_wd*Inputs!$E$6*(1-$B2544)-cost_fx*Inputs!$D$6))</f>
        <v>177790.17213818</v>
      </c>
      <c r="H2544" s="0" t="n">
        <f aca="false">12*Inputs!$B$7*(MIN(1,$H$51*$C2544)*(ic*Inputs!$C$7+pE+fee_fx*Inputs!$D$7-cost_acc-cost_wd*Inputs!$E$7*$E2544-cost_fx*Inputs!$D$7-$F2544)+(1-MIN(1,$H$51*$C2544))*(1-MIN(1,Inputs!$G$7*$D2544)*churn_nonbuyers)*(ic*Inputs!$C$7+fee_wd*Inputs!$E$7*(1-$B2544)+fee_fx*Inputs!$D$7-cost_acc-cost_wd*Inputs!$E$7*(1-$B2544)-cost_fx*Inputs!$D$7))</f>
        <v>348786.580281628</v>
      </c>
      <c r="I2544" s="0" t="n">
        <f aca="false">12*Inputs!$B$8*(MIN(1,$H$52*$C2544)*(ic*Inputs!$C$8+pT-cost_acc-cost_wd*Inputs!$E$8-cost_fx*Inputs!$D$8-cost_ins)+(1-MIN(1,$H$52*$C2544))*(1-MIN(1,Inputs!$G$8*$D2544)*churn_nonbuyers)*(ic*Inputs!$C$8+fee_wd*Inputs!$E$8*(1-$B2544)+fee_fx*Inputs!$D$8-cost_acc-cost_wd*Inputs!$E$8*(1-$B2544)-cost_fx*Inputs!$D$8))</f>
        <v>161370.895469606</v>
      </c>
      <c r="J2544" s="0" t="n">
        <f aca="false">G2544+H2544+I2544-fixed</f>
        <v>-12052.3521105864</v>
      </c>
      <c r="K2544" s="0" t="n">
        <f aca="false">12*Inputs!$B$6*(1-MIN(1,Inputs!$G$6*$D2544)*churn_nonbuyers)*(ic*Inputs!$C$6+fee_wd*Inputs!$E$6*(1-$B2544)+fee_fx*Inputs!$D$6-cost_acc-cost_wd*Inputs!$E$6*(1-$B2544)-cost_fx*Inputs!$D$6)</f>
        <v>131260.870711642</v>
      </c>
      <c r="L2544" s="0" t="n">
        <f aca="false">12*Inputs!$B$7*(1-MIN(1,Inputs!$G$7*$D2544)*churn_nonbuyers)*(ic*Inputs!$C$7+fee_wd*Inputs!$E$7*(1-$B2544)+fee_fx*Inputs!$D$7-cost_acc-cost_wd*Inputs!$E$7*(1-$B2544)-cost_fx*Inputs!$D$7)</f>
        <v>329101.419834985</v>
      </c>
      <c r="M2544" s="0" t="n">
        <f aca="false">12*Inputs!$B$8*(1-MIN(1,Inputs!$G$8*$D2544)*churn_nonbuyers)*(ic*Inputs!$C$8+fee_wd*Inputs!$E$8*(1-$B2544)+fee_fx*Inputs!$D$8-cost_acc-cost_wd*Inputs!$E$8*(1-$B2544)-cost_fx*Inputs!$D$8)</f>
        <v>59083.3162276608</v>
      </c>
      <c r="N2544" s="0" t="n">
        <f aca="false">K2544+L2544+I2544-fixed</f>
        <v>-78266.8139837678</v>
      </c>
      <c r="O2544" s="0" t="n">
        <f aca="false">K2544+L2544+M2544-fixed</f>
        <v>-180554.393225713</v>
      </c>
      <c r="P2544" s="0" t="n">
        <f aca="false">12*Inputs!$B$6*(1-MIN(1,Inputs!$F$6*$D2544))*(ic*Inputs!$C$6+flat_fee-cost_acc-cost_wd*Inputs!$E$6*$E2544-cost_fx*Inputs!$D$6)+12*Inputs!$B$7*(1-MIN(1,Inputs!$F$7*$D2544))*(ic*Inputs!$C$7+flat_fee-cost_acc-cost_wd*Inputs!$E$7*$E2544-cost_fx*Inputs!$D$7)+12*Inputs!$B$8*(1-MIN(1,Inputs!$F$8*$D2544))*(ic*Inputs!$C$8+flat_fee-cost_acc-cost_wd*Inputs!$E$8*$E2544-cost_fx*Inputs!$D$8)-fixed</f>
        <v>-195886.6220272</v>
      </c>
    </row>
    <row r="2545" customFormat="false" ht="15" hidden="false" customHeight="false" outlineLevel="0" collapsed="false">
      <c r="A2545" s="0" t="n">
        <v>2480</v>
      </c>
      <c r="B2545" s="0" t="n">
        <v>0.471489</v>
      </c>
      <c r="C2545" s="0" t="n">
        <v>0.982209</v>
      </c>
      <c r="D2545" s="0" t="n">
        <v>1.243022</v>
      </c>
      <c r="E2545" s="0" t="n">
        <v>1.404441</v>
      </c>
      <c r="F2545" s="0" t="n">
        <v>0.102179</v>
      </c>
      <c r="G2545" s="0" t="n">
        <f aca="false">12*Inputs!$B$6*(MIN(1,$H$50*$C2545)*(ic*Inputs!$C$6+pS+fee_fx*Inputs!$D$6-cost_acc-cost_wd*Inputs!$E$6*$E2545-cost_fx*Inputs!$D$6-$F2545)+(1-MIN(1,$H$50*$C2545))*(1-MIN(1,Inputs!$G$6*$D2545)*churn_nonbuyers)*(ic*Inputs!$C$6+fee_wd*Inputs!$E$6*(1-$B2545)+fee_fx*Inputs!$D$6-cost_acc-cost_wd*Inputs!$E$6*(1-$B2545)-cost_fx*Inputs!$D$6))</f>
        <v>176267.602474323</v>
      </c>
      <c r="H2545" s="0" t="n">
        <f aca="false">12*Inputs!$B$7*(MIN(1,$H$51*$C2545)*(ic*Inputs!$C$7+pE+fee_fx*Inputs!$D$7-cost_acc-cost_wd*Inputs!$E$7*$E2545-cost_fx*Inputs!$D$7-$F2545)+(1-MIN(1,$H$51*$C2545))*(1-MIN(1,Inputs!$G$7*$D2545)*churn_nonbuyers)*(ic*Inputs!$C$7+fee_wd*Inputs!$E$7*(1-$B2545)+fee_fx*Inputs!$D$7-cost_acc-cost_wd*Inputs!$E$7*(1-$B2545)-cost_fx*Inputs!$D$7))</f>
        <v>358854.937600481</v>
      </c>
      <c r="I2545" s="0" t="n">
        <f aca="false">12*Inputs!$B$8*(MIN(1,$H$52*$C2545)*(ic*Inputs!$C$8+pT-cost_acc-cost_wd*Inputs!$E$8-cost_fx*Inputs!$D$8-cost_ins)+(1-MIN(1,$H$52*$C2545))*(1-MIN(1,Inputs!$G$8*$D2545)*churn_nonbuyers)*(ic*Inputs!$C$8+fee_wd*Inputs!$E$8*(1-$B2545)+fee_fx*Inputs!$D$8-cost_acc-cost_wd*Inputs!$E$8*(1-$B2545)-cost_fx*Inputs!$D$8))</f>
        <v>153907.34913373</v>
      </c>
      <c r="J2545" s="0" t="n">
        <f aca="false">G2545+H2545+I2545-fixed</f>
        <v>-10970.1107914659</v>
      </c>
      <c r="K2545" s="0" t="n">
        <f aca="false">12*Inputs!$B$6*(1-MIN(1,Inputs!$G$6*$D2545)*churn_nonbuyers)*(ic*Inputs!$C$6+fee_wd*Inputs!$E$6*(1-$B2545)+fee_fx*Inputs!$D$6-cost_acc-cost_wd*Inputs!$E$6*(1-$B2545)-cost_fx*Inputs!$D$6)</f>
        <v>125395.634878258</v>
      </c>
      <c r="L2545" s="0" t="n">
        <f aca="false">12*Inputs!$B$7*(1-MIN(1,Inputs!$G$7*$D2545)*churn_nonbuyers)*(ic*Inputs!$C$7+fee_wd*Inputs!$E$7*(1-$B2545)+fee_fx*Inputs!$D$7-cost_acc-cost_wd*Inputs!$E$7*(1-$B2545)-cost_fx*Inputs!$D$7)</f>
        <v>322801.817470955</v>
      </c>
      <c r="M2545" s="0" t="n">
        <f aca="false">12*Inputs!$B$8*(1-MIN(1,Inputs!$G$8*$D2545)*churn_nonbuyers)*(ic*Inputs!$C$8+fee_wd*Inputs!$E$8*(1-$B2545)+fee_fx*Inputs!$D$8-cost_acc-cost_wd*Inputs!$E$8*(1-$B2545)-cost_fx*Inputs!$D$8)</f>
        <v>39454.8537518688</v>
      </c>
      <c r="N2545" s="0" t="n">
        <f aca="false">K2545+L2545+I2545-fixed</f>
        <v>-97895.1985170576</v>
      </c>
      <c r="O2545" s="0" t="n">
        <f aca="false">K2545+L2545+M2545-fixed</f>
        <v>-212347.693898919</v>
      </c>
      <c r="P2545" s="0" t="n">
        <f aca="false">12*Inputs!$B$6*(1-MIN(1,Inputs!$F$6*$D2545))*(ic*Inputs!$C$6+flat_fee-cost_acc-cost_wd*Inputs!$E$6*$E2545-cost_fx*Inputs!$D$6)+12*Inputs!$B$7*(1-MIN(1,Inputs!$F$7*$D2545))*(ic*Inputs!$C$7+flat_fee-cost_acc-cost_wd*Inputs!$E$7*$E2545-cost_fx*Inputs!$D$7)+12*Inputs!$B$8*(1-MIN(1,Inputs!$F$8*$D2545))*(ic*Inputs!$C$8+flat_fee-cost_acc-cost_wd*Inputs!$E$8*$E2545-cost_fx*Inputs!$D$8)-fixed</f>
        <v>-217704.28784752</v>
      </c>
    </row>
    <row r="2546" customFormat="false" ht="15" hidden="false" customHeight="false" outlineLevel="0" collapsed="false">
      <c r="A2546" s="0" t="n">
        <v>2481</v>
      </c>
      <c r="B2546" s="0" t="n">
        <v>0.193925</v>
      </c>
      <c r="C2546" s="0" t="n">
        <v>0.902502</v>
      </c>
      <c r="D2546" s="0" t="n">
        <v>0.863041</v>
      </c>
      <c r="E2546" s="0" t="n">
        <v>1.14065</v>
      </c>
      <c r="F2546" s="0" t="n">
        <v>0.168638</v>
      </c>
      <c r="G2546" s="0" t="n">
        <f aca="false">12*Inputs!$B$6*(MIN(1,$H$50*$C2546)*(ic*Inputs!$C$6+pS+fee_fx*Inputs!$D$6-cost_acc-cost_wd*Inputs!$E$6*$E2546-cost_fx*Inputs!$D$6-$F2546)+(1-MIN(1,$H$50*$C2546))*(1-MIN(1,Inputs!$G$6*$D2546)*churn_nonbuyers)*(ic*Inputs!$C$6+fee_wd*Inputs!$E$6*(1-$B2546)+fee_fx*Inputs!$D$6-cost_acc-cost_wd*Inputs!$E$6*(1-$B2546)-cost_fx*Inputs!$D$6))</f>
        <v>214082.63237198</v>
      </c>
      <c r="H2546" s="0" t="n">
        <f aca="false">12*Inputs!$B$7*(MIN(1,$H$51*$C2546)*(ic*Inputs!$C$7+pE+fee_fx*Inputs!$D$7-cost_acc-cost_wd*Inputs!$E$7*$E2546-cost_fx*Inputs!$D$7-$F2546)+(1-MIN(1,$H$51*$C2546))*(1-MIN(1,Inputs!$G$7*$D2546)*churn_nonbuyers)*(ic*Inputs!$C$7+fee_wd*Inputs!$E$7*(1-$B2546)+fee_fx*Inputs!$D$7-cost_acc-cost_wd*Inputs!$E$7*(1-$B2546)-cost_fx*Inputs!$D$7))</f>
        <v>407221.740120121</v>
      </c>
      <c r="I2546" s="0" t="n">
        <f aca="false">12*Inputs!$B$8*(MIN(1,$H$52*$C2546)*(ic*Inputs!$C$8+pT-cost_acc-cost_wd*Inputs!$E$8-cost_fx*Inputs!$D$8-cost_ins)+(1-MIN(1,$H$52*$C2546))*(1-MIN(1,Inputs!$G$8*$D2546)*churn_nonbuyers)*(ic*Inputs!$C$8+fee_wd*Inputs!$E$8*(1-$B2546)+fee_fx*Inputs!$D$8-cost_acc-cost_wd*Inputs!$E$8*(1-$B2546)-cost_fx*Inputs!$D$8))</f>
        <v>176315.561134806</v>
      </c>
      <c r="J2546" s="0" t="n">
        <f aca="false">G2546+H2546+I2546-fixed</f>
        <v>97619.9336269065</v>
      </c>
      <c r="K2546" s="0" t="n">
        <f aca="false">12*Inputs!$B$6*(1-MIN(1,Inputs!$G$6*$D2546)*churn_nonbuyers)*(ic*Inputs!$C$6+fee_wd*Inputs!$E$6*(1-$B2546)+fee_fx*Inputs!$D$6-cost_acc-cost_wd*Inputs!$E$6*(1-$B2546)-cost_fx*Inputs!$D$6)</f>
        <v>166180.37634666</v>
      </c>
      <c r="L2546" s="0" t="n">
        <f aca="false">12*Inputs!$B$7*(1-MIN(1,Inputs!$G$7*$D2546)*churn_nonbuyers)*(ic*Inputs!$C$7+fee_wd*Inputs!$E$7*(1-$B2546)+fee_fx*Inputs!$D$7-cost_acc-cost_wd*Inputs!$E$7*(1-$B2546)-cost_fx*Inputs!$D$7)</f>
        <v>365558.473839996</v>
      </c>
      <c r="M2546" s="0" t="n">
        <f aca="false">12*Inputs!$B$8*(1-MIN(1,Inputs!$G$8*$D2546)*churn_nonbuyers)*(ic*Inputs!$C$8+fee_wd*Inputs!$E$8*(1-$B2546)+fee_fx*Inputs!$D$8-cost_acc-cost_wd*Inputs!$E$8*(1-$B2546)-cost_fx*Inputs!$D$8)</f>
        <v>125527.46391108</v>
      </c>
      <c r="N2546" s="0" t="n">
        <f aca="false">K2546+L2546+I2546-fixed</f>
        <v>8054.41132146167</v>
      </c>
      <c r="O2546" s="0" t="n">
        <f aca="false">K2546+L2546+M2546-fixed</f>
        <v>-42733.685902264</v>
      </c>
      <c r="P2546" s="0" t="n">
        <f aca="false">12*Inputs!$B$6*(1-MIN(1,Inputs!$F$6*$D2546))*(ic*Inputs!$C$6+flat_fee-cost_acc-cost_wd*Inputs!$E$6*$E2546-cost_fx*Inputs!$D$6)+12*Inputs!$B$7*(1-MIN(1,Inputs!$F$7*$D2546))*(ic*Inputs!$C$7+flat_fee-cost_acc-cost_wd*Inputs!$E$7*$E2546-cost_fx*Inputs!$D$7)+12*Inputs!$B$8*(1-MIN(1,Inputs!$F$8*$D2546))*(ic*Inputs!$C$8+flat_fee-cost_acc-cost_wd*Inputs!$E$8*$E2546-cost_fx*Inputs!$D$8)-fixed</f>
        <v>82323.0269480002</v>
      </c>
    </row>
    <row r="2547" customFormat="false" ht="15" hidden="false" customHeight="false" outlineLevel="0" collapsed="false">
      <c r="A2547" s="0" t="n">
        <v>2482</v>
      </c>
      <c r="B2547" s="0" t="n">
        <v>0.316364</v>
      </c>
      <c r="C2547" s="0" t="n">
        <v>0.90635</v>
      </c>
      <c r="D2547" s="0" t="n">
        <v>1.141847</v>
      </c>
      <c r="E2547" s="0" t="n">
        <v>1.056441</v>
      </c>
      <c r="F2547" s="0" t="n">
        <v>0.161852</v>
      </c>
      <c r="G2547" s="0" t="n">
        <f aca="false">12*Inputs!$B$6*(MIN(1,$H$50*$C2547)*(ic*Inputs!$C$6+pS+fee_fx*Inputs!$D$6-cost_acc-cost_wd*Inputs!$E$6*$E2547-cost_fx*Inputs!$D$6-$F2547)+(1-MIN(1,$H$50*$C2547))*(1-MIN(1,Inputs!$G$6*$D2547)*churn_nonbuyers)*(ic*Inputs!$C$6+fee_wd*Inputs!$E$6*(1-$B2547)+fee_fx*Inputs!$D$6-cost_acc-cost_wd*Inputs!$E$6*(1-$B2547)-cost_fx*Inputs!$D$6))</f>
        <v>198522.336023624</v>
      </c>
      <c r="H2547" s="0" t="n">
        <f aca="false">12*Inputs!$B$7*(MIN(1,$H$51*$C2547)*(ic*Inputs!$C$7+pE+fee_fx*Inputs!$D$7-cost_acc-cost_wd*Inputs!$E$7*$E2547-cost_fx*Inputs!$D$7-$F2547)+(1-MIN(1,$H$51*$C2547))*(1-MIN(1,Inputs!$G$7*$D2547)*churn_nonbuyers)*(ic*Inputs!$C$7+fee_wd*Inputs!$E$7*(1-$B2547)+fee_fx*Inputs!$D$7-cost_acc-cost_wd*Inputs!$E$7*(1-$B2547)-cost_fx*Inputs!$D$7))</f>
        <v>403690.944640489</v>
      </c>
      <c r="I2547" s="0" t="n">
        <f aca="false">12*Inputs!$B$8*(MIN(1,$H$52*$C2547)*(ic*Inputs!$C$8+pT-cost_acc-cost_wd*Inputs!$E$8-cost_fx*Inputs!$D$8-cost_ins)+(1-MIN(1,$H$52*$C2547))*(1-MIN(1,Inputs!$G$8*$D2547)*churn_nonbuyers)*(ic*Inputs!$C$8+fee_wd*Inputs!$E$8*(1-$B2547)+fee_fx*Inputs!$D$8-cost_acc-cost_wd*Inputs!$E$8*(1-$B2547)-cost_fx*Inputs!$D$8))</f>
        <v>153478.563714146</v>
      </c>
      <c r="J2547" s="0" t="n">
        <f aca="false">G2547+H2547+I2547-fixed</f>
        <v>55691.844378259</v>
      </c>
      <c r="K2547" s="0" t="n">
        <f aca="false">12*Inputs!$B$6*(1-MIN(1,Inputs!$G$6*$D2547)*churn_nonbuyers)*(ic*Inputs!$C$6+fee_wd*Inputs!$E$6*(1-$B2547)+fee_fx*Inputs!$D$6-cost_acc-cost_wd*Inputs!$E$6*(1-$B2547)-cost_fx*Inputs!$D$6)</f>
        <v>147134.689087018</v>
      </c>
      <c r="L2547" s="0" t="n">
        <f aca="false">12*Inputs!$B$7*(1-MIN(1,Inputs!$G$7*$D2547)*churn_nonbuyers)*(ic*Inputs!$C$7+fee_wd*Inputs!$E$7*(1-$B2547)+fee_fx*Inputs!$D$7-cost_acc-cost_wd*Inputs!$E$7*(1-$B2547)-cost_fx*Inputs!$D$7)</f>
        <v>345392.356396211</v>
      </c>
      <c r="M2547" s="0" t="n">
        <f aca="false">12*Inputs!$B$8*(1-MIN(1,Inputs!$G$8*$D2547)*churn_nonbuyers)*(ic*Inputs!$C$8+fee_wd*Inputs!$E$8*(1-$B2547)+fee_fx*Inputs!$D$8-cost_acc-cost_wd*Inputs!$E$8*(1-$B2547)-cost_fx*Inputs!$D$8)</f>
        <v>62462.9653927488</v>
      </c>
      <c r="N2547" s="0" t="n">
        <f aca="false">K2547+L2547+I2547-fixed</f>
        <v>-53994.3908026253</v>
      </c>
      <c r="O2547" s="0" t="n">
        <f aca="false">K2547+L2547+M2547-fixed</f>
        <v>-145009.989124023</v>
      </c>
      <c r="P2547" s="0" t="n">
        <f aca="false">12*Inputs!$B$6*(1-MIN(1,Inputs!$F$6*$D2547))*(ic*Inputs!$C$6+flat_fee-cost_acc-cost_wd*Inputs!$E$6*$E2547-cost_fx*Inputs!$D$6)+12*Inputs!$B$7*(1-MIN(1,Inputs!$F$7*$D2547))*(ic*Inputs!$C$7+flat_fee-cost_acc-cost_wd*Inputs!$E$7*$E2547-cost_fx*Inputs!$D$7)+12*Inputs!$B$8*(1-MIN(1,Inputs!$F$8*$D2547))*(ic*Inputs!$C$8+flat_fee-cost_acc-cost_wd*Inputs!$E$8*$E2547-cost_fx*Inputs!$D$8)-fixed</f>
        <v>-31980.57024952</v>
      </c>
    </row>
    <row r="2548" customFormat="false" ht="15" hidden="false" customHeight="false" outlineLevel="0" collapsed="false">
      <c r="A2548" s="0" t="n">
        <v>2483</v>
      </c>
      <c r="B2548" s="0" t="n">
        <v>0.12843</v>
      </c>
      <c r="C2548" s="0" t="n">
        <v>0.798897</v>
      </c>
      <c r="D2548" s="0" t="n">
        <v>1.421887</v>
      </c>
      <c r="E2548" s="0" t="n">
        <v>1.113756</v>
      </c>
      <c r="F2548" s="0" t="n">
        <v>0.255626</v>
      </c>
      <c r="G2548" s="0" t="n">
        <f aca="false">12*Inputs!$B$6*(MIN(1,$H$50*$C2548)*(ic*Inputs!$C$6+pS+fee_fx*Inputs!$D$6-cost_acc-cost_wd*Inputs!$E$6*$E2548-cost_fx*Inputs!$D$6-$F2548)+(1-MIN(1,$H$50*$C2548))*(1-MIN(1,Inputs!$G$6*$D2548)*churn_nonbuyers)*(ic*Inputs!$C$6+fee_wd*Inputs!$E$6*(1-$B2548)+fee_fx*Inputs!$D$6-cost_acc-cost_wd*Inputs!$E$6*(1-$B2548)-cost_fx*Inputs!$D$6))</f>
        <v>211135.581698062</v>
      </c>
      <c r="H2548" s="0" t="n">
        <f aca="false">12*Inputs!$B$7*(MIN(1,$H$51*$C2548)*(ic*Inputs!$C$7+pE+fee_fx*Inputs!$D$7-cost_acc-cost_wd*Inputs!$E$7*$E2548-cost_fx*Inputs!$D$7-$F2548)+(1-MIN(1,$H$51*$C2548))*(1-MIN(1,Inputs!$G$7*$D2548)*churn_nonbuyers)*(ic*Inputs!$C$7+fee_wd*Inputs!$E$7*(1-$B2548)+fee_fx*Inputs!$D$7-cost_acc-cost_wd*Inputs!$E$7*(1-$B2548)-cost_fx*Inputs!$D$7))</f>
        <v>402773.758365889</v>
      </c>
      <c r="I2548" s="0" t="n">
        <f aca="false">12*Inputs!$B$8*(MIN(1,$H$52*$C2548)*(ic*Inputs!$C$8+pT-cost_acc-cost_wd*Inputs!$E$8-cost_fx*Inputs!$D$8-cost_ins)+(1-MIN(1,$H$52*$C2548))*(1-MIN(1,Inputs!$G$8*$D2548)*churn_nonbuyers)*(ic*Inputs!$C$8+fee_wd*Inputs!$E$8*(1-$B2548)+fee_fx*Inputs!$D$8-cost_acc-cost_wd*Inputs!$E$8*(1-$B2548)-cost_fx*Inputs!$D$8))</f>
        <v>115816.667932998</v>
      </c>
      <c r="J2548" s="0" t="n">
        <f aca="false">G2548+H2548+I2548-fixed</f>
        <v>29726.007996948</v>
      </c>
      <c r="K2548" s="0" t="n">
        <f aca="false">12*Inputs!$B$6*(1-MIN(1,Inputs!$G$6*$D2548)*churn_nonbuyers)*(ic*Inputs!$C$6+fee_wd*Inputs!$E$6*(1-$B2548)+fee_fx*Inputs!$D$6-cost_acc-cost_wd*Inputs!$E$6*(1-$B2548)-cost_fx*Inputs!$D$6)</f>
        <v>170088.272261352</v>
      </c>
      <c r="L2548" s="0" t="n">
        <f aca="false">12*Inputs!$B$7*(1-MIN(1,Inputs!$G$7*$D2548)*churn_nonbuyers)*(ic*Inputs!$C$7+fee_wd*Inputs!$E$7*(1-$B2548)+fee_fx*Inputs!$D$7-cost_acc-cost_wd*Inputs!$E$7*(1-$B2548)-cost_fx*Inputs!$D$7)</f>
        <v>368295.822780811</v>
      </c>
      <c r="M2548" s="0" t="n">
        <f aca="false">12*Inputs!$B$8*(1-MIN(1,Inputs!$G$8*$D2548)*churn_nonbuyers)*(ic*Inputs!$C$8+fee_wd*Inputs!$E$8*(1-$B2548)+fee_fx*Inputs!$D$8-cost_acc-cost_wd*Inputs!$E$8*(1-$B2548)-cost_fx*Inputs!$D$8)</f>
        <v>1498.41327297605</v>
      </c>
      <c r="N2548" s="0" t="n">
        <f aca="false">K2548+L2548+I2548-fixed</f>
        <v>-45799.2370248393</v>
      </c>
      <c r="O2548" s="0" t="n">
        <f aca="false">K2548+L2548+M2548-fixed</f>
        <v>-160117.491684861</v>
      </c>
      <c r="P2548" s="0" t="n">
        <f aca="false">12*Inputs!$B$6*(1-MIN(1,Inputs!$F$6*$D2548))*(ic*Inputs!$C$6+flat_fee-cost_acc-cost_wd*Inputs!$E$6*$E2548-cost_fx*Inputs!$D$6)+12*Inputs!$B$7*(1-MIN(1,Inputs!$F$7*$D2548))*(ic*Inputs!$C$7+flat_fee-cost_acc-cost_wd*Inputs!$E$7*$E2548-cost_fx*Inputs!$D$7)+12*Inputs!$B$8*(1-MIN(1,Inputs!$F$8*$D2548))*(ic*Inputs!$C$8+flat_fee-cost_acc-cost_wd*Inputs!$E$8*$E2548-cost_fx*Inputs!$D$8)-fixed</f>
        <v>-205066.36151872</v>
      </c>
    </row>
    <row r="2549" customFormat="false" ht="15" hidden="false" customHeight="false" outlineLevel="0" collapsed="false">
      <c r="A2549" s="0" t="n">
        <v>2484</v>
      </c>
      <c r="B2549" s="0" t="n">
        <v>0.432331</v>
      </c>
      <c r="C2549" s="0" t="n">
        <v>0.892385</v>
      </c>
      <c r="D2549" s="0" t="n">
        <v>1.493089</v>
      </c>
      <c r="E2549" s="0" t="n">
        <v>1.320306</v>
      </c>
      <c r="F2549" s="0" t="n">
        <v>0.141109</v>
      </c>
      <c r="G2549" s="0" t="n">
        <f aca="false">12*Inputs!$B$6*(MIN(1,$H$50*$C2549)*(ic*Inputs!$C$6+pS+fee_fx*Inputs!$D$6-cost_acc-cost_wd*Inputs!$E$6*$E2549-cost_fx*Inputs!$D$6-$F2549)+(1-MIN(1,$H$50*$C2549))*(1-MIN(1,Inputs!$G$6*$D2549)*churn_nonbuyers)*(ic*Inputs!$C$6+fee_wd*Inputs!$E$6*(1-$B2549)+fee_fx*Inputs!$D$6-cost_acc-cost_wd*Inputs!$E$6*(1-$B2549)-cost_fx*Inputs!$D$6))</f>
        <v>175837.622299571</v>
      </c>
      <c r="H2549" s="0" t="n">
        <f aca="false">12*Inputs!$B$7*(MIN(1,$H$51*$C2549)*(ic*Inputs!$C$7+pE+fee_fx*Inputs!$D$7-cost_acc-cost_wd*Inputs!$E$7*$E2549-cost_fx*Inputs!$D$7-$F2549)+(1-MIN(1,$H$51*$C2549))*(1-MIN(1,Inputs!$G$7*$D2549)*churn_nonbuyers)*(ic*Inputs!$C$7+fee_wd*Inputs!$E$7*(1-$B2549)+fee_fx*Inputs!$D$7-cost_acc-cost_wd*Inputs!$E$7*(1-$B2549)-cost_fx*Inputs!$D$7))</f>
        <v>364052.096991117</v>
      </c>
      <c r="I2549" s="0" t="n">
        <f aca="false">12*Inputs!$B$8*(MIN(1,$H$52*$C2549)*(ic*Inputs!$C$8+pT-cost_acc-cost_wd*Inputs!$E$8-cost_fx*Inputs!$D$8-cost_ins)+(1-MIN(1,$H$52*$C2549))*(1-MIN(1,Inputs!$G$8*$D2549)*churn_nonbuyers)*(ic*Inputs!$C$8+fee_wd*Inputs!$E$8*(1-$B2549)+fee_fx*Inputs!$D$8-cost_acc-cost_wd*Inputs!$E$8*(1-$B2549)-cost_fx*Inputs!$D$8))</f>
        <v>128631.94344</v>
      </c>
      <c r="J2549" s="0" t="n">
        <f aca="false">G2549+H2549+I2549-fixed</f>
        <v>-31478.337269312</v>
      </c>
      <c r="K2549" s="0" t="n">
        <f aca="false">12*Inputs!$B$6*(1-MIN(1,Inputs!$G$6*$D2549)*churn_nonbuyers)*(ic*Inputs!$C$6+fee_wd*Inputs!$E$6*(1-$B2549)+fee_fx*Inputs!$D$6-cost_acc-cost_wd*Inputs!$E$6*(1-$B2549)-cost_fx*Inputs!$D$6)</f>
        <v>128941.661235305</v>
      </c>
      <c r="L2549" s="0" t="n">
        <f aca="false">12*Inputs!$B$7*(1-MIN(1,Inputs!$G$7*$D2549)*churn_nonbuyers)*(ic*Inputs!$C$7+fee_wd*Inputs!$E$7*(1-$B2549)+fee_fx*Inputs!$D$7-cost_acc-cost_wd*Inputs!$E$7*(1-$B2549)-cost_fx*Inputs!$D$7)</f>
        <v>325672.528869183</v>
      </c>
      <c r="M2549" s="0" t="n">
        <f aca="false">12*Inputs!$B$8*(1-MIN(1,Inputs!$G$8*$D2549)*churn_nonbuyers)*(ic*Inputs!$C$8+fee_wd*Inputs!$E$8*(1-$B2549)+fee_fx*Inputs!$D$8-cost_acc-cost_wd*Inputs!$E$8*(1-$B2549)-cost_fx*Inputs!$D$8)</f>
        <v>0</v>
      </c>
      <c r="N2549" s="0" t="n">
        <f aca="false">K2549+L2549+I2549-fixed</f>
        <v>-116753.866455512</v>
      </c>
      <c r="O2549" s="0" t="n">
        <f aca="false">K2549+L2549+M2549-fixed</f>
        <v>-245385.809895512</v>
      </c>
      <c r="P2549" s="0" t="n">
        <f aca="false">12*Inputs!$B$6*(1-MIN(1,Inputs!$F$6*$D2549))*(ic*Inputs!$C$6+flat_fee-cost_acc-cost_wd*Inputs!$E$6*$E2549-cost_fx*Inputs!$D$6)+12*Inputs!$B$7*(1-MIN(1,Inputs!$F$7*$D2549))*(ic*Inputs!$C$7+flat_fee-cost_acc-cost_wd*Inputs!$E$7*$E2549-cost_fx*Inputs!$D$7)+12*Inputs!$B$8*(1-MIN(1,Inputs!$F$8*$D2549))*(ic*Inputs!$C$8+flat_fee-cost_acc-cost_wd*Inputs!$E$8*$E2549-cost_fx*Inputs!$D$8)-fixed</f>
        <v>-308061.43793584</v>
      </c>
    </row>
    <row r="2550" customFormat="false" ht="15" hidden="false" customHeight="false" outlineLevel="0" collapsed="false">
      <c r="A2550" s="0" t="n">
        <v>2485</v>
      </c>
      <c r="B2550" s="0" t="n">
        <v>0.132743</v>
      </c>
      <c r="C2550" s="0" t="n">
        <v>1.029387</v>
      </c>
      <c r="D2550" s="0" t="n">
        <v>1.202469</v>
      </c>
      <c r="E2550" s="0" t="n">
        <v>1.134482</v>
      </c>
      <c r="F2550" s="0" t="n">
        <v>0.283736</v>
      </c>
      <c r="G2550" s="0" t="n">
        <f aca="false">12*Inputs!$B$6*(MIN(1,$H$50*$C2550)*(ic*Inputs!$C$6+pS+fee_fx*Inputs!$D$6-cost_acc-cost_wd*Inputs!$E$6*$E2550-cost_fx*Inputs!$D$6-$F2550)+(1-MIN(1,$H$50*$C2550))*(1-MIN(1,Inputs!$G$6*$D2550)*churn_nonbuyers)*(ic*Inputs!$C$6+fee_wd*Inputs!$E$6*(1-$B2550)+fee_fx*Inputs!$D$6-cost_acc-cost_wd*Inputs!$E$6*(1-$B2550)-cost_fx*Inputs!$D$6))</f>
        <v>223127.653950742</v>
      </c>
      <c r="H2550" s="0" t="n">
        <f aca="false">12*Inputs!$B$7*(MIN(1,$H$51*$C2550)*(ic*Inputs!$C$7+pE+fee_fx*Inputs!$D$7-cost_acc-cost_wd*Inputs!$E$7*$E2550-cost_fx*Inputs!$D$7-$F2550)+(1-MIN(1,$H$51*$C2550))*(1-MIN(1,Inputs!$G$7*$D2550)*churn_nonbuyers)*(ic*Inputs!$C$7+fee_wd*Inputs!$E$7*(1-$B2550)+fee_fx*Inputs!$D$7-cost_acc-cost_wd*Inputs!$E$7*(1-$B2550)-cost_fx*Inputs!$D$7))</f>
        <v>409733.95463365</v>
      </c>
      <c r="I2550" s="0" t="n">
        <f aca="false">12*Inputs!$B$8*(MIN(1,$H$52*$C2550)*(ic*Inputs!$C$8+pT-cost_acc-cost_wd*Inputs!$E$8-cost_fx*Inputs!$D$8-cost_ins)+(1-MIN(1,$H$52*$C2550))*(1-MIN(1,Inputs!$G$8*$D2550)*churn_nonbuyers)*(ic*Inputs!$C$8+fee_wd*Inputs!$E$8*(1-$B2550)+fee_fx*Inputs!$D$8-cost_acc-cost_wd*Inputs!$E$8*(1-$B2550)-cost_fx*Inputs!$D$8))</f>
        <v>162533.442887635</v>
      </c>
      <c r="J2550" s="0" t="n">
        <f aca="false">G2550+H2550+I2550-fixed</f>
        <v>95395.0514720265</v>
      </c>
      <c r="K2550" s="0" t="n">
        <f aca="false">12*Inputs!$B$6*(1-MIN(1,Inputs!$G$6*$D2550)*churn_nonbuyers)*(ic*Inputs!$C$6+fee_wd*Inputs!$E$6*(1-$B2550)+fee_fx*Inputs!$D$6-cost_acc-cost_wd*Inputs!$E$6*(1-$B2550)-cost_fx*Inputs!$D$6)</f>
        <v>171513.379745762</v>
      </c>
      <c r="L2550" s="0" t="n">
        <f aca="false">12*Inputs!$B$7*(1-MIN(1,Inputs!$G$7*$D2550)*churn_nonbuyers)*(ic*Inputs!$C$7+fee_wd*Inputs!$E$7*(1-$B2550)+fee_fx*Inputs!$D$7-cost_acc-cost_wd*Inputs!$E$7*(1-$B2550)-cost_fx*Inputs!$D$7)</f>
        <v>370229.498535458</v>
      </c>
      <c r="M2550" s="0" t="n">
        <f aca="false">12*Inputs!$B$8*(1-MIN(1,Inputs!$G$8*$D2550)*churn_nonbuyers)*(ic*Inputs!$C$8+fee_wd*Inputs!$E$8*(1-$B2550)+fee_fx*Inputs!$D$8-cost_acc-cost_wd*Inputs!$E$8*(1-$B2550)-cost_fx*Inputs!$D$8)</f>
        <v>50651.4287868912</v>
      </c>
      <c r="N2550" s="0" t="n">
        <f aca="false">K2550+L2550+I2550-fixed</f>
        <v>4276.32116885495</v>
      </c>
      <c r="O2550" s="0" t="n">
        <f aca="false">K2550+L2550+M2550-fixed</f>
        <v>-107605.692931889</v>
      </c>
      <c r="P2550" s="0" t="n">
        <f aca="false">12*Inputs!$B$6*(1-MIN(1,Inputs!$F$6*$D2550))*(ic*Inputs!$C$6+flat_fee-cost_acc-cost_wd*Inputs!$E$6*$E2550-cost_fx*Inputs!$D$6)+12*Inputs!$B$7*(1-MIN(1,Inputs!$F$7*$D2550))*(ic*Inputs!$C$7+flat_fee-cost_acc-cost_wd*Inputs!$E$7*$E2550-cost_fx*Inputs!$D$7)+12*Inputs!$B$8*(1-MIN(1,Inputs!$F$8*$D2550))*(ic*Inputs!$C$8+flat_fee-cost_acc-cost_wd*Inputs!$E$8*$E2550-cost_fx*Inputs!$D$8)-fixed</f>
        <v>-95267.3375780799</v>
      </c>
    </row>
    <row r="2551" customFormat="false" ht="15" hidden="false" customHeight="false" outlineLevel="0" collapsed="false">
      <c r="A2551" s="0" t="n">
        <v>2486</v>
      </c>
      <c r="B2551" s="0" t="n">
        <v>0.129286</v>
      </c>
      <c r="C2551" s="0" t="n">
        <v>1.087464</v>
      </c>
      <c r="D2551" s="0" t="n">
        <v>1.351231</v>
      </c>
      <c r="E2551" s="0" t="n">
        <v>1.093121</v>
      </c>
      <c r="F2551" s="0" t="n">
        <v>0.199797</v>
      </c>
      <c r="G2551" s="0" t="n">
        <f aca="false">12*Inputs!$B$6*(MIN(1,$H$50*$C2551)*(ic*Inputs!$C$6+pS+fee_fx*Inputs!$D$6-cost_acc-cost_wd*Inputs!$E$6*$E2551-cost_fx*Inputs!$D$6-$F2551)+(1-MIN(1,$H$50*$C2551))*(1-MIN(1,Inputs!$G$6*$D2551)*churn_nonbuyers)*(ic*Inputs!$C$6+fee_wd*Inputs!$E$6*(1-$B2551)+fee_fx*Inputs!$D$6-cost_acc-cost_wd*Inputs!$E$6*(1-$B2551)-cost_fx*Inputs!$D$6))</f>
        <v>228363.629790688</v>
      </c>
      <c r="H2551" s="0" t="n">
        <f aca="false">12*Inputs!$B$7*(MIN(1,$H$51*$C2551)*(ic*Inputs!$C$7+pE+fee_fx*Inputs!$D$7-cost_acc-cost_wd*Inputs!$E$7*$E2551-cost_fx*Inputs!$D$7-$F2551)+(1-MIN(1,$H$51*$C2551))*(1-MIN(1,Inputs!$G$7*$D2551)*churn_nonbuyers)*(ic*Inputs!$C$7+fee_wd*Inputs!$E$7*(1-$B2551)+fee_fx*Inputs!$D$7-cost_acc-cost_wd*Inputs!$E$7*(1-$B2551)-cost_fx*Inputs!$D$7))</f>
        <v>421703.422345166</v>
      </c>
      <c r="I2551" s="0" t="n">
        <f aca="false">12*Inputs!$B$8*(MIN(1,$H$52*$C2551)*(ic*Inputs!$C$8+pT-cost_acc-cost_wd*Inputs!$E$8-cost_fx*Inputs!$D$8-cost_ins)+(1-MIN(1,$H$52*$C2551))*(1-MIN(1,Inputs!$G$8*$D2551)*churn_nonbuyers)*(ic*Inputs!$C$8+fee_wd*Inputs!$E$8*(1-$B2551)+fee_fx*Inputs!$D$8-cost_acc-cost_wd*Inputs!$E$8*(1-$B2551)-cost_fx*Inputs!$D$8))</f>
        <v>160890.524838745</v>
      </c>
      <c r="J2551" s="0" t="n">
        <f aca="false">G2551+H2551+I2551-fixed</f>
        <v>110957.576974599</v>
      </c>
      <c r="K2551" s="0" t="n">
        <f aca="false">12*Inputs!$B$6*(1-MIN(1,Inputs!$G$6*$D2551)*churn_nonbuyers)*(ic*Inputs!$C$6+fee_wd*Inputs!$E$6*(1-$B2551)+fee_fx*Inputs!$D$6-cost_acc-cost_wd*Inputs!$E$6*(1-$B2551)-cost_fx*Inputs!$D$6)</f>
        <v>170620.213327675</v>
      </c>
      <c r="L2551" s="0" t="n">
        <f aca="false">12*Inputs!$B$7*(1-MIN(1,Inputs!$G$7*$D2551)*churn_nonbuyers)*(ic*Inputs!$C$7+fee_wd*Inputs!$E$7*(1-$B2551)+fee_fx*Inputs!$D$7-cost_acc-cost_wd*Inputs!$E$7*(1-$B2551)-cost_fx*Inputs!$D$7)</f>
        <v>368993.009308605</v>
      </c>
      <c r="M2551" s="0" t="n">
        <f aca="false">12*Inputs!$B$8*(1-MIN(1,Inputs!$G$8*$D2551)*churn_nonbuyers)*(ic*Inputs!$C$8+fee_wd*Inputs!$E$8*(1-$B2551)+fee_fx*Inputs!$D$8-cost_acc-cost_wd*Inputs!$E$8*(1-$B2551)-cost_fx*Inputs!$D$8)</f>
        <v>17334.7735558176</v>
      </c>
      <c r="N2551" s="0" t="n">
        <f aca="false">K2551+L2551+I2551-fixed</f>
        <v>503.747475025477</v>
      </c>
      <c r="O2551" s="0" t="n">
        <f aca="false">K2551+L2551+M2551-fixed</f>
        <v>-143052.003807902</v>
      </c>
      <c r="P2551" s="0" t="n">
        <f aca="false">12*Inputs!$B$6*(1-MIN(1,Inputs!$F$6*$D2551))*(ic*Inputs!$C$6+flat_fee-cost_acc-cost_wd*Inputs!$E$6*$E2551-cost_fx*Inputs!$D$6)+12*Inputs!$B$7*(1-MIN(1,Inputs!$F$7*$D2551))*(ic*Inputs!$C$7+flat_fee-cost_acc-cost_wd*Inputs!$E$7*$E2551-cost_fx*Inputs!$D$7)+12*Inputs!$B$8*(1-MIN(1,Inputs!$F$8*$D2551))*(ic*Inputs!$C$8+flat_fee-cost_acc-cost_wd*Inputs!$E$8*$E2551-cost_fx*Inputs!$D$8)-fixed</f>
        <v>-159975.59169976</v>
      </c>
    </row>
    <row r="2552" customFormat="false" ht="15" hidden="false" customHeight="false" outlineLevel="0" collapsed="false">
      <c r="A2552" s="0" t="n">
        <v>2487</v>
      </c>
      <c r="B2552" s="0" t="n">
        <v>0.061457</v>
      </c>
      <c r="C2552" s="0" t="n">
        <v>0.909489</v>
      </c>
      <c r="D2552" s="0" t="n">
        <v>1.373198</v>
      </c>
      <c r="E2552" s="0" t="n">
        <v>1.047179</v>
      </c>
      <c r="F2552" s="0" t="n">
        <v>0.053289</v>
      </c>
      <c r="G2552" s="0" t="n">
        <f aca="false">12*Inputs!$B$6*(MIN(1,$H$50*$C2552)*(ic*Inputs!$C$6+pS+fee_fx*Inputs!$D$6-cost_acc-cost_wd*Inputs!$E$6*$E2552-cost_fx*Inputs!$D$6-$F2552)+(1-MIN(1,$H$50*$C2552))*(1-MIN(1,Inputs!$G$6*$D2552)*churn_nonbuyers)*(ic*Inputs!$C$6+fee_wd*Inputs!$E$6*(1-$B2552)+fee_fx*Inputs!$D$6-cost_acc-cost_wd*Inputs!$E$6*(1-$B2552)-cost_fx*Inputs!$D$6))</f>
        <v>231194.547441739</v>
      </c>
      <c r="H2552" s="0" t="n">
        <f aca="false">12*Inputs!$B$7*(MIN(1,$H$51*$C2552)*(ic*Inputs!$C$7+pE+fee_fx*Inputs!$D$7-cost_acc-cost_wd*Inputs!$E$7*$E2552-cost_fx*Inputs!$D$7-$F2552)+(1-MIN(1,$H$51*$C2552))*(1-MIN(1,Inputs!$G$7*$D2552)*churn_nonbuyers)*(ic*Inputs!$C$7+fee_wd*Inputs!$E$7*(1-$B2552)+fee_fx*Inputs!$D$7-cost_acc-cost_wd*Inputs!$E$7*(1-$B2552)-cost_fx*Inputs!$D$7))</f>
        <v>431362.155296134</v>
      </c>
      <c r="I2552" s="0" t="n">
        <f aca="false">12*Inputs!$B$8*(MIN(1,$H$52*$C2552)*(ic*Inputs!$C$8+pT-cost_acc-cost_wd*Inputs!$E$8-cost_fx*Inputs!$D$8-cost_ins)+(1-MIN(1,$H$52*$C2552))*(1-MIN(1,Inputs!$G$8*$D2552)*churn_nonbuyers)*(ic*Inputs!$C$8+fee_wd*Inputs!$E$8*(1-$B2552)+fee_fx*Inputs!$D$8-cost_acc-cost_wd*Inputs!$E$8*(1-$B2552)-cost_fx*Inputs!$D$8))</f>
        <v>135652.934999659</v>
      </c>
      <c r="J2552" s="0" t="n">
        <f aca="false">G2552+H2552+I2552-fixed</f>
        <v>98209.637737531</v>
      </c>
      <c r="K2552" s="0" t="n">
        <f aca="false">12*Inputs!$B$6*(1-MIN(1,Inputs!$G$6*$D2552)*churn_nonbuyers)*(ic*Inputs!$C$6+fee_wd*Inputs!$E$6*(1-$B2552)+fee_fx*Inputs!$D$6-cost_acc-cost_wd*Inputs!$E$6*(1-$B2552)-cost_fx*Inputs!$D$6)</f>
        <v>179515.983092299</v>
      </c>
      <c r="L2552" s="0" t="n">
        <f aca="false">12*Inputs!$B$7*(1-MIN(1,Inputs!$G$7*$D2552)*churn_nonbuyers)*(ic*Inputs!$C$7+fee_wd*Inputs!$E$7*(1-$B2552)+fee_fx*Inputs!$D$7-cost_acc-cost_wd*Inputs!$E$7*(1-$B2552)-cost_fx*Inputs!$D$7)</f>
        <v>378104.56515138</v>
      </c>
      <c r="M2552" s="0" t="n">
        <f aca="false">12*Inputs!$B$8*(1-MIN(1,Inputs!$G$8*$D2552)*churn_nonbuyers)*(ic*Inputs!$C$8+fee_wd*Inputs!$E$8*(1-$B2552)+fee_fx*Inputs!$D$8-cost_acc-cost_wd*Inputs!$E$8*(1-$B2552)-cost_fx*Inputs!$D$8)</f>
        <v>12537.3773107297</v>
      </c>
      <c r="N2552" s="0" t="n">
        <f aca="false">K2552+L2552+I2552-fixed</f>
        <v>-6726.5167566624</v>
      </c>
      <c r="O2552" s="0" t="n">
        <f aca="false">K2552+L2552+M2552-fixed</f>
        <v>-129842.074445592</v>
      </c>
      <c r="P2552" s="0" t="n">
        <f aca="false">12*Inputs!$B$6*(1-MIN(1,Inputs!$F$6*$D2552))*(ic*Inputs!$C$6+flat_fee-cost_acc-cost_wd*Inputs!$E$6*$E2552-cost_fx*Inputs!$D$6)+12*Inputs!$B$7*(1-MIN(1,Inputs!$F$7*$D2552))*(ic*Inputs!$C$7+flat_fee-cost_acc-cost_wd*Inputs!$E$7*$E2552-cost_fx*Inputs!$D$7)+12*Inputs!$B$8*(1-MIN(1,Inputs!$F$8*$D2552))*(ic*Inputs!$C$8+flat_fee-cost_acc-cost_wd*Inputs!$E$8*$E2552-cost_fx*Inputs!$D$8)-fixed</f>
        <v>-156140.42371792</v>
      </c>
    </row>
    <row r="2553" customFormat="false" ht="15" hidden="false" customHeight="false" outlineLevel="0" collapsed="false">
      <c r="A2553" s="0" t="n">
        <v>2488</v>
      </c>
      <c r="B2553" s="0" t="n">
        <v>0.301548</v>
      </c>
      <c r="C2553" s="0" t="n">
        <v>1.124722</v>
      </c>
      <c r="D2553" s="0" t="n">
        <v>0.670518</v>
      </c>
      <c r="E2553" s="0" t="n">
        <v>1.249114</v>
      </c>
      <c r="F2553" s="0" t="n">
        <v>0.286908</v>
      </c>
      <c r="G2553" s="0" t="n">
        <f aca="false">12*Inputs!$B$6*(MIN(1,$H$50*$C2553)*(ic*Inputs!$C$6+pS+fee_fx*Inputs!$D$6-cost_acc-cost_wd*Inputs!$E$6*$E2553-cost_fx*Inputs!$D$6-$F2553)+(1-MIN(1,$H$50*$C2553))*(1-MIN(1,Inputs!$G$6*$D2553)*churn_nonbuyers)*(ic*Inputs!$C$6+fee_wd*Inputs!$E$6*(1-$B2553)+fee_fx*Inputs!$D$6-cost_acc-cost_wd*Inputs!$E$6*(1-$B2553)-cost_fx*Inputs!$D$6))</f>
        <v>207892.904108033</v>
      </c>
      <c r="H2553" s="0" t="n">
        <f aca="false">12*Inputs!$B$7*(MIN(1,$H$51*$C2553)*(ic*Inputs!$C$7+pE+fee_fx*Inputs!$D$7-cost_acc-cost_wd*Inputs!$E$7*$E2553-cost_fx*Inputs!$D$7-$F2553)+(1-MIN(1,$H$51*$C2553))*(1-MIN(1,Inputs!$G$7*$D2553)*churn_nonbuyers)*(ic*Inputs!$C$7+fee_wd*Inputs!$E$7*(1-$B2553)+fee_fx*Inputs!$D$7-cost_acc-cost_wd*Inputs!$E$7*(1-$B2553)-cost_fx*Inputs!$D$7))</f>
        <v>388603.261036638</v>
      </c>
      <c r="I2553" s="0" t="n">
        <f aca="false">12*Inputs!$B$8*(MIN(1,$H$52*$C2553)*(ic*Inputs!$C$8+pT-cost_acc-cost_wd*Inputs!$E$8-cost_fx*Inputs!$D$8-cost_ins)+(1-MIN(1,$H$52*$C2553))*(1-MIN(1,Inputs!$G$8*$D2553)*churn_nonbuyers)*(ic*Inputs!$C$8+fee_wd*Inputs!$E$8*(1-$B2553)+fee_fx*Inputs!$D$8-cost_acc-cost_wd*Inputs!$E$8*(1-$B2553)-cost_fx*Inputs!$D$8))</f>
        <v>197327.019118795</v>
      </c>
      <c r="J2553" s="0" t="n">
        <f aca="false">G2553+H2553+I2553-fixed</f>
        <v>93823.1842634659</v>
      </c>
      <c r="K2553" s="0" t="n">
        <f aca="false">12*Inputs!$B$6*(1-MIN(1,Inputs!$G$6*$D2553)*churn_nonbuyers)*(ic*Inputs!$C$6+fee_wd*Inputs!$E$6*(1-$B2553)+fee_fx*Inputs!$D$6-cost_acc-cost_wd*Inputs!$E$6*(1-$B2553)-cost_fx*Inputs!$D$6)</f>
        <v>152874.058765421</v>
      </c>
      <c r="L2553" s="0" t="n">
        <f aca="false">12*Inputs!$B$7*(1-MIN(1,Inputs!$G$7*$D2553)*churn_nonbuyers)*(ic*Inputs!$C$7+fee_wd*Inputs!$E$7*(1-$B2553)+fee_fx*Inputs!$D$7-cost_acc-cost_wd*Inputs!$E$7*(1-$B2553)-cost_fx*Inputs!$D$7)</f>
        <v>352539.977595253</v>
      </c>
      <c r="M2553" s="0" t="n">
        <f aca="false">12*Inputs!$B$8*(1-MIN(1,Inputs!$G$8*$D2553)*churn_nonbuyers)*(ic*Inputs!$C$8+fee_wd*Inputs!$E$8*(1-$B2553)+fee_fx*Inputs!$D$8-cost_acc-cost_wd*Inputs!$E$8*(1-$B2553)-cost_fx*Inputs!$D$8)</f>
        <v>165519.44031863</v>
      </c>
      <c r="N2553" s="0" t="n">
        <f aca="false">K2553+L2553+I2553-fixed</f>
        <v>2741.05547946843</v>
      </c>
      <c r="O2553" s="0" t="n">
        <f aca="false">K2553+L2553+M2553-fixed</f>
        <v>-29066.5233206961</v>
      </c>
      <c r="P2553" s="0" t="n">
        <f aca="false">12*Inputs!$B$6*(1-MIN(1,Inputs!$F$6*$D2553))*(ic*Inputs!$C$6+flat_fee-cost_acc-cost_wd*Inputs!$E$6*$E2553-cost_fx*Inputs!$D$6)+12*Inputs!$B$7*(1-MIN(1,Inputs!$F$7*$D2553))*(ic*Inputs!$C$7+flat_fee-cost_acc-cost_wd*Inputs!$E$7*$E2553-cost_fx*Inputs!$D$7)+12*Inputs!$B$8*(1-MIN(1,Inputs!$F$8*$D2553))*(ic*Inputs!$C$8+flat_fee-cost_acc-cost_wd*Inputs!$E$8*$E2553-cost_fx*Inputs!$D$8)-fixed</f>
        <v>128960.01834848</v>
      </c>
    </row>
    <row r="2554" customFormat="false" ht="15" hidden="false" customHeight="false" outlineLevel="0" collapsed="false">
      <c r="A2554" s="0" t="n">
        <v>2489</v>
      </c>
      <c r="B2554" s="0" t="n">
        <v>0.315978</v>
      </c>
      <c r="C2554" s="0" t="n">
        <v>0.882491</v>
      </c>
      <c r="D2554" s="0" t="n">
        <v>1.606458</v>
      </c>
      <c r="E2554" s="0" t="n">
        <v>1.196686</v>
      </c>
      <c r="F2554" s="0" t="n">
        <v>0.43293</v>
      </c>
      <c r="G2554" s="0" t="n">
        <f aca="false">12*Inputs!$B$6*(MIN(1,$H$50*$C2554)*(ic*Inputs!$C$6+pS+fee_fx*Inputs!$D$6-cost_acc-cost_wd*Inputs!$E$6*$E2554-cost_fx*Inputs!$D$6-$F2554)+(1-MIN(1,$H$50*$C2554))*(1-MIN(1,Inputs!$G$6*$D2554)*churn_nonbuyers)*(ic*Inputs!$C$6+fee_wd*Inputs!$E$6*(1-$B2554)+fee_fx*Inputs!$D$6-cost_acc-cost_wd*Inputs!$E$6*(1-$B2554)-cost_fx*Inputs!$D$6))</f>
        <v>185484.783768635</v>
      </c>
      <c r="H2554" s="0" t="n">
        <f aca="false">12*Inputs!$B$7*(MIN(1,$H$51*$C2554)*(ic*Inputs!$C$7+pE+fee_fx*Inputs!$D$7-cost_acc-cost_wd*Inputs!$E$7*$E2554-cost_fx*Inputs!$D$7-$F2554)+(1-MIN(1,$H$51*$C2554))*(1-MIN(1,Inputs!$G$7*$D2554)*churn_nonbuyers)*(ic*Inputs!$C$7+fee_wd*Inputs!$E$7*(1-$B2554)+fee_fx*Inputs!$D$7-cost_acc-cost_wd*Inputs!$E$7*(1-$B2554)-cost_fx*Inputs!$D$7))</f>
        <v>370928.20483464</v>
      </c>
      <c r="I2554" s="0" t="n">
        <f aca="false">12*Inputs!$B$8*(MIN(1,$H$52*$C2554)*(ic*Inputs!$C$8+pT-cost_acc-cost_wd*Inputs!$E$8-cost_fx*Inputs!$D$8-cost_ins)+(1-MIN(1,$H$52*$C2554))*(1-MIN(1,Inputs!$G$8*$D2554)*churn_nonbuyers)*(ic*Inputs!$C$8+fee_wd*Inputs!$E$8*(1-$B2554)+fee_fx*Inputs!$D$8-cost_acc-cost_wd*Inputs!$E$8*(1-$B2554)-cost_fx*Inputs!$D$8))</f>
        <v>127205.782704</v>
      </c>
      <c r="J2554" s="0" t="n">
        <f aca="false">G2554+H2554+I2554-fixed</f>
        <v>-16381.2286927245</v>
      </c>
      <c r="K2554" s="0" t="n">
        <f aca="false">12*Inputs!$B$6*(1-MIN(1,Inputs!$G$6*$D2554)*churn_nonbuyers)*(ic*Inputs!$C$6+fee_wd*Inputs!$E$6*(1-$B2554)+fee_fx*Inputs!$D$6-cost_acc-cost_wd*Inputs!$E$6*(1-$B2554)-cost_fx*Inputs!$D$6)</f>
        <v>143560.830138653</v>
      </c>
      <c r="L2554" s="0" t="n">
        <f aca="false">12*Inputs!$B$7*(1-MIN(1,Inputs!$G$7*$D2554)*churn_nonbuyers)*(ic*Inputs!$C$7+fee_wd*Inputs!$E$7*(1-$B2554)+fee_fx*Inputs!$D$7-cost_acc-cost_wd*Inputs!$E$7*(1-$B2554)-cost_fx*Inputs!$D$7)</f>
        <v>340460.307299192</v>
      </c>
      <c r="M2554" s="0" t="n">
        <f aca="false">12*Inputs!$B$8*(1-MIN(1,Inputs!$G$8*$D2554)*churn_nonbuyers)*(ic*Inputs!$C$8+fee_wd*Inputs!$E$8*(1-$B2554)+fee_fx*Inputs!$D$8-cost_acc-cost_wd*Inputs!$E$8*(1-$B2554)-cost_fx*Inputs!$D$8)</f>
        <v>0</v>
      </c>
      <c r="N2554" s="0" t="n">
        <f aca="false">K2554+L2554+I2554-fixed</f>
        <v>-88773.0798581556</v>
      </c>
      <c r="O2554" s="0" t="n">
        <f aca="false">K2554+L2554+M2554-fixed</f>
        <v>-215978.862562156</v>
      </c>
      <c r="P2554" s="0" t="n">
        <f aca="false">12*Inputs!$B$6*(1-MIN(1,Inputs!$F$6*$D2554))*(ic*Inputs!$C$6+flat_fee-cost_acc-cost_wd*Inputs!$E$6*$E2554-cost_fx*Inputs!$D$6)+12*Inputs!$B$7*(1-MIN(1,Inputs!$F$7*$D2554))*(ic*Inputs!$C$7+flat_fee-cost_acc-cost_wd*Inputs!$E$7*$E2554-cost_fx*Inputs!$D$7)+12*Inputs!$B$8*(1-MIN(1,Inputs!$F$8*$D2554))*(ic*Inputs!$C$8+flat_fee-cost_acc-cost_wd*Inputs!$E$8*$E2554-cost_fx*Inputs!$D$8)-fixed</f>
        <v>-327867.36745888</v>
      </c>
    </row>
    <row r="2555" customFormat="false" ht="15" hidden="false" customHeight="false" outlineLevel="0" collapsed="false">
      <c r="A2555" s="0" t="n">
        <v>2490</v>
      </c>
      <c r="B2555" s="0" t="n">
        <v>0.051829</v>
      </c>
      <c r="C2555" s="0" t="n">
        <v>0.786488</v>
      </c>
      <c r="D2555" s="0" t="n">
        <v>0.915416</v>
      </c>
      <c r="E2555" s="0" t="n">
        <v>1.361993</v>
      </c>
      <c r="F2555" s="0" t="n">
        <v>0.153136</v>
      </c>
      <c r="G2555" s="0" t="n">
        <f aca="false">12*Inputs!$B$6*(MIN(1,$H$50*$C2555)*(ic*Inputs!$C$6+pS+fee_fx*Inputs!$D$6-cost_acc-cost_wd*Inputs!$E$6*$E2555-cost_fx*Inputs!$D$6-$F2555)+(1-MIN(1,$H$50*$C2555))*(1-MIN(1,Inputs!$G$6*$D2555)*churn_nonbuyers)*(ic*Inputs!$C$6+fee_wd*Inputs!$E$6*(1-$B2555)+fee_fx*Inputs!$D$6-cost_acc-cost_wd*Inputs!$E$6*(1-$B2555)-cost_fx*Inputs!$D$6))</f>
        <v>222065.521534838</v>
      </c>
      <c r="H2555" s="0" t="n">
        <f aca="false">12*Inputs!$B$7*(MIN(1,$H$51*$C2555)*(ic*Inputs!$C$7+pE+fee_fx*Inputs!$D$7-cost_acc-cost_wd*Inputs!$E$7*$E2555-cost_fx*Inputs!$D$7-$F2555)+(1-MIN(1,$H$51*$C2555))*(1-MIN(1,Inputs!$G$7*$D2555)*churn_nonbuyers)*(ic*Inputs!$C$7+fee_wd*Inputs!$E$7*(1-$B2555)+fee_fx*Inputs!$D$7-cost_acc-cost_wd*Inputs!$E$7*(1-$B2555)-cost_fx*Inputs!$D$7))</f>
        <v>395749.21547323</v>
      </c>
      <c r="I2555" s="0" t="n">
        <f aca="false">12*Inputs!$B$8*(MIN(1,$H$52*$C2555)*(ic*Inputs!$C$8+pT-cost_acc-cost_wd*Inputs!$E$8-cost_fx*Inputs!$D$8-cost_ins)+(1-MIN(1,$H$52*$C2555))*(1-MIN(1,Inputs!$G$8*$D2555)*churn_nonbuyers)*(ic*Inputs!$C$8+fee_wd*Inputs!$E$8*(1-$B2555)+fee_fx*Inputs!$D$8-cost_acc-cost_wd*Inputs!$E$8*(1-$B2555)-cost_fx*Inputs!$D$8))</f>
        <v>165662.961959687</v>
      </c>
      <c r="J2555" s="0" t="n">
        <f aca="false">G2555+H2555+I2555-fixed</f>
        <v>83477.6989677543</v>
      </c>
      <c r="K2555" s="0" t="n">
        <f aca="false">12*Inputs!$B$6*(1-MIN(1,Inputs!$G$6*$D2555)*churn_nonbuyers)*(ic*Inputs!$C$6+fee_wd*Inputs!$E$6*(1-$B2555)+fee_fx*Inputs!$D$6-cost_acc-cost_wd*Inputs!$E$6*(1-$B2555)-cost_fx*Inputs!$D$6)</f>
        <v>185250.835410221</v>
      </c>
      <c r="L2555" s="0" t="n">
        <f aca="false">12*Inputs!$B$7*(1-MIN(1,Inputs!$G$7*$D2555)*churn_nonbuyers)*(ic*Inputs!$C$7+fee_wd*Inputs!$E$7*(1-$B2555)+fee_fx*Inputs!$D$7-cost_acc-cost_wd*Inputs!$E$7*(1-$B2555)-cost_fx*Inputs!$D$7)</f>
        <v>384868.714878133</v>
      </c>
      <c r="M2555" s="0" t="n">
        <f aca="false">12*Inputs!$B$8*(1-MIN(1,Inputs!$G$8*$D2555)*churn_nonbuyers)*(ic*Inputs!$C$8+fee_wd*Inputs!$E$8*(1-$B2555)+fee_fx*Inputs!$D$8-cost_acc-cost_wd*Inputs!$E$8*(1-$B2555)-cost_fx*Inputs!$D$8)</f>
        <v>116352.11554103</v>
      </c>
      <c r="N2555" s="0" t="n">
        <f aca="false">K2555+L2555+I2555-fixed</f>
        <v>35782.5122480401</v>
      </c>
      <c r="O2555" s="0" t="n">
        <f aca="false">K2555+L2555+M2555-fixed</f>
        <v>-13528.3341706162</v>
      </c>
      <c r="P2555" s="0" t="n">
        <f aca="false">12*Inputs!$B$6*(1-MIN(1,Inputs!$F$6*$D2555))*(ic*Inputs!$C$6+flat_fee-cost_acc-cost_wd*Inputs!$E$6*$E2555-cost_fx*Inputs!$D$6)+12*Inputs!$B$7*(1-MIN(1,Inputs!$F$7*$D2555))*(ic*Inputs!$C$7+flat_fee-cost_acc-cost_wd*Inputs!$E$7*$E2555-cost_fx*Inputs!$D$7)+12*Inputs!$B$8*(1-MIN(1,Inputs!$F$8*$D2555))*(ic*Inputs!$C$8+flat_fee-cost_acc-cost_wd*Inputs!$E$8*$E2555-cost_fx*Inputs!$D$8)-fixed</f>
        <v>-45558.2058668799</v>
      </c>
    </row>
    <row r="2556" customFormat="false" ht="15" hidden="false" customHeight="false" outlineLevel="0" collapsed="false">
      <c r="A2556" s="0" t="n">
        <v>2491</v>
      </c>
      <c r="B2556" s="0" t="n">
        <v>0.398993</v>
      </c>
      <c r="C2556" s="0" t="n">
        <v>0.852069</v>
      </c>
      <c r="D2556" s="0" t="n">
        <v>0.868877</v>
      </c>
      <c r="E2556" s="0" t="n">
        <v>1.160567</v>
      </c>
      <c r="F2556" s="0" t="n">
        <v>0.140851</v>
      </c>
      <c r="G2556" s="0" t="n">
        <f aca="false">12*Inputs!$B$6*(MIN(1,$H$50*$C2556)*(ic*Inputs!$C$6+pS+fee_fx*Inputs!$D$6-cost_acc-cost_wd*Inputs!$E$6*$E2556-cost_fx*Inputs!$D$6-$F2556)+(1-MIN(1,$H$50*$C2556))*(1-MIN(1,Inputs!$G$6*$D2556)*churn_nonbuyers)*(ic*Inputs!$C$6+fee_wd*Inputs!$E$6*(1-$B2556)+fee_fx*Inputs!$D$6-cost_acc-cost_wd*Inputs!$E$6*(1-$B2556)-cost_fx*Inputs!$D$6))</f>
        <v>185191.629448029</v>
      </c>
      <c r="H2556" s="0" t="n">
        <f aca="false">12*Inputs!$B$7*(MIN(1,$H$51*$C2556)*(ic*Inputs!$C$7+pE+fee_fx*Inputs!$D$7-cost_acc-cost_wd*Inputs!$E$7*$E2556-cost_fx*Inputs!$D$7-$F2556)+(1-MIN(1,$H$51*$C2556))*(1-MIN(1,Inputs!$G$7*$D2556)*churn_nonbuyers)*(ic*Inputs!$C$7+fee_wd*Inputs!$E$7*(1-$B2556)+fee_fx*Inputs!$D$7-cost_acc-cost_wd*Inputs!$E$7*(1-$B2556)-cost_fx*Inputs!$D$7))</f>
        <v>385301.138149571</v>
      </c>
      <c r="I2556" s="0" t="n">
        <f aca="false">12*Inputs!$B$8*(MIN(1,$H$52*$C2556)*(ic*Inputs!$C$8+pT-cost_acc-cost_wd*Inputs!$E$8-cost_fx*Inputs!$D$8-cost_ins)+(1-MIN(1,$H$52*$C2556))*(1-MIN(1,Inputs!$G$8*$D2556)*churn_nonbuyers)*(ic*Inputs!$C$8+fee_wd*Inputs!$E$8*(1-$B2556)+fee_fx*Inputs!$D$8-cost_acc-cost_wd*Inputs!$E$8*(1-$B2556)-cost_fx*Inputs!$D$8))</f>
        <v>171398.422968628</v>
      </c>
      <c r="J2556" s="0" t="n">
        <f aca="false">G2556+H2556+I2556-fixed</f>
        <v>41891.1905662274</v>
      </c>
      <c r="K2556" s="0" t="n">
        <f aca="false">12*Inputs!$B$6*(1-MIN(1,Inputs!$G$6*$D2556)*churn_nonbuyers)*(ic*Inputs!$C$6+fee_wd*Inputs!$E$6*(1-$B2556)+fee_fx*Inputs!$D$6-cost_acc-cost_wd*Inputs!$E$6*(1-$B2556)-cost_fx*Inputs!$D$6)</f>
        <v>137882.793894199</v>
      </c>
      <c r="L2556" s="0" t="n">
        <f aca="false">12*Inputs!$B$7*(1-MIN(1,Inputs!$G$7*$D2556)*churn_nonbuyers)*(ic*Inputs!$C$7+fee_wd*Inputs!$E$7*(1-$B2556)+fee_fx*Inputs!$D$7-cost_acc-cost_wd*Inputs!$E$7*(1-$B2556)-cost_fx*Inputs!$D$7)</f>
        <v>336732.71144052</v>
      </c>
      <c r="M2556" s="0" t="n">
        <f aca="false">12*Inputs!$B$8*(1-MIN(1,Inputs!$G$8*$D2556)*churn_nonbuyers)*(ic*Inputs!$C$8+fee_wd*Inputs!$E$8*(1-$B2556)+fee_fx*Inputs!$D$8-cost_acc-cost_wd*Inputs!$E$8*(1-$B2556)-cost_fx*Inputs!$D$8)</f>
        <v>120375.62729293</v>
      </c>
      <c r="N2556" s="0" t="n">
        <f aca="false">K2556+L2556+I2556-fixed</f>
        <v>-53986.0716966532</v>
      </c>
      <c r="O2556" s="0" t="n">
        <f aca="false">K2556+L2556+M2556-fixed</f>
        <v>-105008.867372352</v>
      </c>
      <c r="P2556" s="0" t="n">
        <f aca="false">12*Inputs!$B$6*(1-MIN(1,Inputs!$F$6*$D2556))*(ic*Inputs!$C$6+flat_fee-cost_acc-cost_wd*Inputs!$E$6*$E2556-cost_fx*Inputs!$D$6)+12*Inputs!$B$7*(1-MIN(1,Inputs!$F$7*$D2556))*(ic*Inputs!$C$7+flat_fee-cost_acc-cost_wd*Inputs!$E$7*$E2556-cost_fx*Inputs!$D$7)+12*Inputs!$B$8*(1-MIN(1,Inputs!$F$8*$D2556))*(ic*Inputs!$C$8+flat_fee-cost_acc-cost_wd*Inputs!$E$8*$E2556-cost_fx*Inputs!$D$8)-fixed</f>
        <v>69998.02072616</v>
      </c>
    </row>
    <row r="2557" customFormat="false" ht="15" hidden="false" customHeight="false" outlineLevel="0" collapsed="false">
      <c r="A2557" s="0" t="n">
        <v>2492</v>
      </c>
      <c r="B2557" s="0" t="n">
        <v>0.144506</v>
      </c>
      <c r="C2557" s="0" t="n">
        <v>0.900266</v>
      </c>
      <c r="D2557" s="0" t="n">
        <v>1.187688</v>
      </c>
      <c r="E2557" s="0" t="n">
        <v>1.071837</v>
      </c>
      <c r="F2557" s="0" t="n">
        <v>0.135247</v>
      </c>
      <c r="G2557" s="0" t="n">
        <f aca="false">12*Inputs!$B$6*(MIN(1,$H$50*$C2557)*(ic*Inputs!$C$6+pS+fee_fx*Inputs!$D$6-cost_acc-cost_wd*Inputs!$E$6*$E2557-cost_fx*Inputs!$D$6-$F2557)+(1-MIN(1,$H$50*$C2557))*(1-MIN(1,Inputs!$G$6*$D2557)*churn_nonbuyers)*(ic*Inputs!$C$6+fee_wd*Inputs!$E$6*(1-$B2557)+fee_fx*Inputs!$D$6-cost_acc-cost_wd*Inputs!$E$6*(1-$B2557)-cost_fx*Inputs!$D$6))</f>
        <v>219679.414161867</v>
      </c>
      <c r="H2557" s="0" t="n">
        <f aca="false">12*Inputs!$B$7*(MIN(1,$H$51*$C2557)*(ic*Inputs!$C$7+pE+fee_fx*Inputs!$D$7-cost_acc-cost_wd*Inputs!$E$7*$E2557-cost_fx*Inputs!$D$7-$F2557)+(1-MIN(1,$H$51*$C2557))*(1-MIN(1,Inputs!$G$7*$D2557)*churn_nonbuyers)*(ic*Inputs!$C$7+fee_wd*Inputs!$E$7*(1-$B2557)+fee_fx*Inputs!$D$7-cost_acc-cost_wd*Inputs!$E$7*(1-$B2557)-cost_fx*Inputs!$D$7))</f>
        <v>418039.322834364</v>
      </c>
      <c r="I2557" s="0" t="n">
        <f aca="false">12*Inputs!$B$8*(MIN(1,$H$52*$C2557)*(ic*Inputs!$C$8+pT-cost_acc-cost_wd*Inputs!$E$8-cost_fx*Inputs!$D$8-cost_ins)+(1-MIN(1,$H$52*$C2557))*(1-MIN(1,Inputs!$G$8*$D2557)*churn_nonbuyers)*(ic*Inputs!$C$8+fee_wd*Inputs!$E$8*(1-$B2557)+fee_fx*Inputs!$D$8-cost_acc-cost_wd*Inputs!$E$8*(1-$B2557)-cost_fx*Inputs!$D$8))</f>
        <v>149688.872373888</v>
      </c>
      <c r="J2557" s="0" t="n">
        <f aca="false">G2557+H2557+I2557-fixed</f>
        <v>87407.6093701186</v>
      </c>
      <c r="K2557" s="0" t="n">
        <f aca="false">12*Inputs!$B$6*(1-MIN(1,Inputs!$G$6*$D2557)*churn_nonbuyers)*(ic*Inputs!$C$6+fee_wd*Inputs!$E$6*(1-$B2557)+fee_fx*Inputs!$D$6-cost_acc-cost_wd*Inputs!$E$6*(1-$B2557)-cost_fx*Inputs!$D$6)</f>
        <v>170054.962863322</v>
      </c>
      <c r="L2557" s="0" t="n">
        <f aca="false">12*Inputs!$B$7*(1-MIN(1,Inputs!$G$7*$D2557)*churn_nonbuyers)*(ic*Inputs!$C$7+fee_wd*Inputs!$E$7*(1-$B2557)+fee_fx*Inputs!$D$7-cost_acc-cost_wd*Inputs!$E$7*(1-$B2557)-cost_fx*Inputs!$D$7)</f>
        <v>368766.295093993</v>
      </c>
      <c r="M2557" s="0" t="n">
        <f aca="false">12*Inputs!$B$8*(1-MIN(1,Inputs!$G$8*$D2557)*churn_nonbuyers)*(ic*Inputs!$C$8+fee_wd*Inputs!$E$8*(1-$B2557)+fee_fx*Inputs!$D$8-cost_acc-cost_wd*Inputs!$E$8*(1-$B2557)-cost_fx*Inputs!$D$8)</f>
        <v>53867.4599755008</v>
      </c>
      <c r="N2557" s="0" t="n">
        <f aca="false">K2557+L2557+I2557-fixed</f>
        <v>-11489.8696687977</v>
      </c>
      <c r="O2557" s="0" t="n">
        <f aca="false">K2557+L2557+M2557-fixed</f>
        <v>-107311.282067185</v>
      </c>
      <c r="P2557" s="0" t="n">
        <f aca="false">12*Inputs!$B$6*(1-MIN(1,Inputs!$F$6*$D2557))*(ic*Inputs!$C$6+flat_fee-cost_acc-cost_wd*Inputs!$E$6*$E2557-cost_fx*Inputs!$D$6)+12*Inputs!$B$7*(1-MIN(1,Inputs!$F$7*$D2557))*(ic*Inputs!$C$7+flat_fee-cost_acc-cost_wd*Inputs!$E$7*$E2557-cost_fx*Inputs!$D$7)+12*Inputs!$B$8*(1-MIN(1,Inputs!$F$8*$D2557))*(ic*Inputs!$C$8+flat_fee-cost_acc-cost_wd*Inputs!$E$8*$E2557-cost_fx*Inputs!$D$8)-fixed</f>
        <v>-63168.1961785599</v>
      </c>
    </row>
    <row r="2558" customFormat="false" ht="15" hidden="false" customHeight="false" outlineLevel="0" collapsed="false">
      <c r="A2558" s="0" t="n">
        <v>2493</v>
      </c>
      <c r="B2558" s="0" t="n">
        <v>0.168681</v>
      </c>
      <c r="C2558" s="0" t="n">
        <v>1.062743</v>
      </c>
      <c r="D2558" s="0" t="n">
        <v>1.273937</v>
      </c>
      <c r="E2558" s="0" t="n">
        <v>1.443503</v>
      </c>
      <c r="F2558" s="0" t="n">
        <v>0.213344</v>
      </c>
      <c r="G2558" s="0" t="n">
        <f aca="false">12*Inputs!$B$6*(MIN(1,$H$50*$C2558)*(ic*Inputs!$C$6+pS+fee_fx*Inputs!$D$6-cost_acc-cost_wd*Inputs!$E$6*$E2558-cost_fx*Inputs!$D$6-$F2558)+(1-MIN(1,$H$50*$C2558))*(1-MIN(1,Inputs!$G$6*$D2558)*churn_nonbuyers)*(ic*Inputs!$C$6+fee_wd*Inputs!$E$6*(1-$B2558)+fee_fx*Inputs!$D$6-cost_acc-cost_wd*Inputs!$E$6*(1-$B2558)-cost_fx*Inputs!$D$6))</f>
        <v>213927.044723044</v>
      </c>
      <c r="H2558" s="0" t="n">
        <f aca="false">12*Inputs!$B$7*(MIN(1,$H$51*$C2558)*(ic*Inputs!$C$7+pE+fee_fx*Inputs!$D$7-cost_acc-cost_wd*Inputs!$E$7*$E2558-cost_fx*Inputs!$D$7-$F2558)+(1-MIN(1,$H$51*$C2558))*(1-MIN(1,Inputs!$G$7*$D2558)*churn_nonbuyers)*(ic*Inputs!$C$7+fee_wd*Inputs!$E$7*(1-$B2558)+fee_fx*Inputs!$D$7-cost_acc-cost_wd*Inputs!$E$7*(1-$B2558)-cost_fx*Inputs!$D$7))</f>
        <v>374155.314793951</v>
      </c>
      <c r="I2558" s="0" t="n">
        <f aca="false">12*Inputs!$B$8*(MIN(1,$H$52*$C2558)*(ic*Inputs!$C$8+pT-cost_acc-cost_wd*Inputs!$E$8-cost_fx*Inputs!$D$8-cost_ins)+(1-MIN(1,$H$52*$C2558))*(1-MIN(1,Inputs!$G$8*$D2558)*churn_nonbuyers)*(ic*Inputs!$C$8+fee_wd*Inputs!$E$8*(1-$B2558)+fee_fx*Inputs!$D$8-cost_acc-cost_wd*Inputs!$E$8*(1-$B2558)-cost_fx*Inputs!$D$8))</f>
        <v>162011.120519819</v>
      </c>
      <c r="J2558" s="0" t="n">
        <f aca="false">G2558+H2558+I2558-fixed</f>
        <v>50093.4800368134</v>
      </c>
      <c r="K2558" s="0" t="n">
        <f aca="false">12*Inputs!$B$6*(1-MIN(1,Inputs!$G$6*$D2558)*churn_nonbuyers)*(ic*Inputs!$C$6+fee_wd*Inputs!$E$6*(1-$B2558)+fee_fx*Inputs!$D$6-cost_acc-cost_wd*Inputs!$E$6*(1-$B2558)-cost_fx*Inputs!$D$6)</f>
        <v>166015.851603098</v>
      </c>
      <c r="L2558" s="0" t="n">
        <f aca="false">12*Inputs!$B$7*(1-MIN(1,Inputs!$G$7*$D2558)*churn_nonbuyers)*(ic*Inputs!$C$7+fee_wd*Inputs!$E$7*(1-$B2558)+fee_fx*Inputs!$D$7-cost_acc-cost_wd*Inputs!$E$7*(1-$B2558)-cost_fx*Inputs!$D$7)</f>
        <v>364428.714385859</v>
      </c>
      <c r="M2558" s="0" t="n">
        <f aca="false">12*Inputs!$B$8*(1-MIN(1,Inputs!$G$8*$D2558)*churn_nonbuyers)*(ic*Inputs!$C$8+fee_wd*Inputs!$E$8*(1-$B2558)+fee_fx*Inputs!$D$8-cost_acc-cost_wd*Inputs!$E$8*(1-$B2558)-cost_fx*Inputs!$D$8)</f>
        <v>34454.4555344592</v>
      </c>
      <c r="N2558" s="0" t="n">
        <f aca="false">K2558+L2558+I2558-fixed</f>
        <v>-7544.31349122385</v>
      </c>
      <c r="O2558" s="0" t="n">
        <f aca="false">K2558+L2558+M2558-fixed</f>
        <v>-135100.978476583</v>
      </c>
      <c r="P2558" s="0" t="n">
        <f aca="false">12*Inputs!$B$6*(1-MIN(1,Inputs!$F$6*$D2558))*(ic*Inputs!$C$6+flat_fee-cost_acc-cost_wd*Inputs!$E$6*$E2558-cost_fx*Inputs!$D$6)+12*Inputs!$B$7*(1-MIN(1,Inputs!$F$7*$D2558))*(ic*Inputs!$C$7+flat_fee-cost_acc-cost_wd*Inputs!$E$7*$E2558-cost_fx*Inputs!$D$7)+12*Inputs!$B$8*(1-MIN(1,Inputs!$F$8*$D2558))*(ic*Inputs!$C$8+flat_fee-cost_acc-cost_wd*Inputs!$E$8*$E2558-cost_fx*Inputs!$D$8)-fixed</f>
        <v>-246443.98902136</v>
      </c>
    </row>
    <row r="2559" customFormat="false" ht="15" hidden="false" customHeight="false" outlineLevel="0" collapsed="false">
      <c r="A2559" s="0" t="n">
        <v>2494</v>
      </c>
      <c r="B2559" s="0" t="n">
        <v>0.323916</v>
      </c>
      <c r="C2559" s="0" t="n">
        <v>0.979438</v>
      </c>
      <c r="D2559" s="0" t="n">
        <v>1.163623</v>
      </c>
      <c r="E2559" s="0" t="n">
        <v>1.127058</v>
      </c>
      <c r="F2559" s="0" t="n">
        <v>0.218387</v>
      </c>
      <c r="G2559" s="0" t="n">
        <f aca="false">12*Inputs!$B$6*(MIN(1,$H$50*$C2559)*(ic*Inputs!$C$6+pS+fee_fx*Inputs!$D$6-cost_acc-cost_wd*Inputs!$E$6*$E2559-cost_fx*Inputs!$D$6-$F2559)+(1-MIN(1,$H$50*$C2559))*(1-MIN(1,Inputs!$G$6*$D2559)*churn_nonbuyers)*(ic*Inputs!$C$6+fee_wd*Inputs!$E$6*(1-$B2559)+fee_fx*Inputs!$D$6-cost_acc-cost_wd*Inputs!$E$6*(1-$B2559)-cost_fx*Inputs!$D$6))</f>
        <v>198696.336360406</v>
      </c>
      <c r="H2559" s="0" t="n">
        <f aca="false">12*Inputs!$B$7*(MIN(1,$H$51*$C2559)*(ic*Inputs!$C$7+pE+fee_fx*Inputs!$D$7-cost_acc-cost_wd*Inputs!$E$7*$E2559-cost_fx*Inputs!$D$7-$F2559)+(1-MIN(1,$H$51*$C2559))*(1-MIN(1,Inputs!$G$7*$D2559)*churn_nonbuyers)*(ic*Inputs!$C$7+fee_wd*Inputs!$E$7*(1-$B2559)+fee_fx*Inputs!$D$7-cost_acc-cost_wd*Inputs!$E$7*(1-$B2559)-cost_fx*Inputs!$D$7))</f>
        <v>396454.422427468</v>
      </c>
      <c r="I2559" s="0" t="n">
        <f aca="false">12*Inputs!$B$8*(MIN(1,$H$52*$C2559)*(ic*Inputs!$C$8+pT-cost_acc-cost_wd*Inputs!$E$8-cost_fx*Inputs!$D$8-cost_ins)+(1-MIN(1,$H$52*$C2559))*(1-MIN(1,Inputs!$G$8*$D2559)*churn_nonbuyers)*(ic*Inputs!$C$8+fee_wd*Inputs!$E$8*(1-$B2559)+fee_fx*Inputs!$D$8-cost_acc-cost_wd*Inputs!$E$8*(1-$B2559)-cost_fx*Inputs!$D$8))</f>
        <v>159305.465977772</v>
      </c>
      <c r="J2559" s="0" t="n">
        <f aca="false">G2559+H2559+I2559-fixed</f>
        <v>54456.2247656464</v>
      </c>
      <c r="K2559" s="0" t="n">
        <f aca="false">12*Inputs!$B$6*(1-MIN(1,Inputs!$G$6*$D2559)*churn_nonbuyers)*(ic*Inputs!$C$6+fee_wd*Inputs!$E$6*(1-$B2559)+fee_fx*Inputs!$D$6-cost_acc-cost_wd*Inputs!$E$6*(1-$B2559)-cost_fx*Inputs!$D$6)</f>
        <v>145940.57213521</v>
      </c>
      <c r="L2559" s="0" t="n">
        <f aca="false">12*Inputs!$B$7*(1-MIN(1,Inputs!$G$7*$D2559)*churn_nonbuyers)*(ic*Inputs!$C$7+fee_wd*Inputs!$E$7*(1-$B2559)+fee_fx*Inputs!$D$7-cost_acc-cost_wd*Inputs!$E$7*(1-$B2559)-cost_fx*Inputs!$D$7)</f>
        <v>344109.189777126</v>
      </c>
      <c r="M2559" s="0" t="n">
        <f aca="false">12*Inputs!$B$8*(1-MIN(1,Inputs!$G$8*$D2559)*churn_nonbuyers)*(ic*Inputs!$C$8+fee_wd*Inputs!$E$8*(1-$B2559)+fee_fx*Inputs!$D$8-cost_acc-cost_wd*Inputs!$E$8*(1-$B2559)-cost_fx*Inputs!$D$8)</f>
        <v>57651.8301776448</v>
      </c>
      <c r="N2559" s="0" t="n">
        <f aca="false">K2559+L2559+I2559-fixed</f>
        <v>-50644.7721098923</v>
      </c>
      <c r="O2559" s="0" t="n">
        <f aca="false">K2559+L2559+M2559-fixed</f>
        <v>-152298.40791002</v>
      </c>
      <c r="P2559" s="0" t="n">
        <f aca="false">12*Inputs!$B$6*(1-MIN(1,Inputs!$F$6*$D2559))*(ic*Inputs!$C$6+flat_fee-cost_acc-cost_wd*Inputs!$E$6*$E2559-cost_fx*Inputs!$D$6)+12*Inputs!$B$7*(1-MIN(1,Inputs!$F$7*$D2559))*(ic*Inputs!$C$7+flat_fee-cost_acc-cost_wd*Inputs!$E$7*$E2559-cost_fx*Inputs!$D$7)+12*Inputs!$B$8*(1-MIN(1,Inputs!$F$8*$D2559))*(ic*Inputs!$C$8+flat_fee-cost_acc-cost_wd*Inputs!$E$8*$E2559-cost_fx*Inputs!$D$8)-fixed</f>
        <v>-71699.14047184</v>
      </c>
    </row>
    <row r="2560" customFormat="false" ht="15" hidden="false" customHeight="false" outlineLevel="0" collapsed="false">
      <c r="A2560" s="0" t="n">
        <v>2495</v>
      </c>
      <c r="B2560" s="0" t="n">
        <v>0.395855</v>
      </c>
      <c r="C2560" s="0" t="n">
        <v>1.023088</v>
      </c>
      <c r="D2560" s="0" t="n">
        <v>1.317921</v>
      </c>
      <c r="E2560" s="0" t="n">
        <v>1.146068</v>
      </c>
      <c r="F2560" s="0" t="n">
        <v>0.0539</v>
      </c>
      <c r="G2560" s="0" t="n">
        <f aca="false">12*Inputs!$B$6*(MIN(1,$H$50*$C2560)*(ic*Inputs!$C$6+pS+fee_fx*Inputs!$D$6-cost_acc-cost_wd*Inputs!$E$6*$E2560-cost_fx*Inputs!$D$6-$F2560)+(1-MIN(1,$H$50*$C2560))*(1-MIN(1,Inputs!$G$6*$D2560)*churn_nonbuyers)*(ic*Inputs!$C$6+fee_wd*Inputs!$E$6*(1-$B2560)+fee_fx*Inputs!$D$6-cost_acc-cost_wd*Inputs!$E$6*(1-$B2560)-cost_fx*Inputs!$D$6))</f>
        <v>194494.435858336</v>
      </c>
      <c r="H2560" s="0" t="n">
        <f aca="false">12*Inputs!$B$7*(MIN(1,$H$51*$C2560)*(ic*Inputs!$C$7+pE+fee_fx*Inputs!$D$7-cost_acc-cost_wd*Inputs!$E$7*$E2560-cost_fx*Inputs!$D$7-$F2560)+(1-MIN(1,$H$51*$C2560))*(1-MIN(1,Inputs!$G$7*$D2560)*churn_nonbuyers)*(ic*Inputs!$C$7+fee_wd*Inputs!$E$7*(1-$B2560)+fee_fx*Inputs!$D$7-cost_acc-cost_wd*Inputs!$E$7*(1-$B2560)-cost_fx*Inputs!$D$7))</f>
        <v>399387.004365464</v>
      </c>
      <c r="I2560" s="0" t="n">
        <f aca="false">12*Inputs!$B$8*(MIN(1,$H$52*$C2560)*(ic*Inputs!$C$8+pT-cost_acc-cost_wd*Inputs!$E$8-cost_fx*Inputs!$D$8-cost_ins)+(1-MIN(1,$H$52*$C2560))*(1-MIN(1,Inputs!$G$8*$D2560)*churn_nonbuyers)*(ic*Inputs!$C$8+fee_wd*Inputs!$E$8*(1-$B2560)+fee_fx*Inputs!$D$8-cost_acc-cost_wd*Inputs!$E$8*(1-$B2560)-cost_fx*Inputs!$D$8))</f>
        <v>154230.09776921</v>
      </c>
      <c r="J2560" s="0" t="n">
        <f aca="false">G2560+H2560+I2560-fixed</f>
        <v>48111.5379930094</v>
      </c>
      <c r="K2560" s="0" t="n">
        <f aca="false">12*Inputs!$B$6*(1-MIN(1,Inputs!$G$6*$D2560)*churn_nonbuyers)*(ic*Inputs!$C$6+fee_wd*Inputs!$E$6*(1-$B2560)+fee_fx*Inputs!$D$6-cost_acc-cost_wd*Inputs!$E$6*(1-$B2560)-cost_fx*Inputs!$D$6)</f>
        <v>135068.516765676</v>
      </c>
      <c r="L2560" s="0" t="n">
        <f aca="false">12*Inputs!$B$7*(1-MIN(1,Inputs!$G$7*$D2560)*churn_nonbuyers)*(ic*Inputs!$C$7+fee_wd*Inputs!$E$7*(1-$B2560)+fee_fx*Inputs!$D$7-cost_acc-cost_wd*Inputs!$E$7*(1-$B2560)-cost_fx*Inputs!$D$7)</f>
        <v>332509.075851406</v>
      </c>
      <c r="M2560" s="0" t="n">
        <f aca="false">12*Inputs!$B$8*(1-MIN(1,Inputs!$G$8*$D2560)*churn_nonbuyers)*(ic*Inputs!$C$8+fee_wd*Inputs!$E$8*(1-$B2560)+fee_fx*Inputs!$D$8-cost_acc-cost_wd*Inputs!$E$8*(1-$B2560)-cost_fx*Inputs!$D$8)</f>
        <v>23809.678666488</v>
      </c>
      <c r="N2560" s="0" t="n">
        <f aca="false">K2560+L2560+I2560-fixed</f>
        <v>-78192.3096137083</v>
      </c>
      <c r="O2560" s="0" t="n">
        <f aca="false">K2560+L2560+M2560-fixed</f>
        <v>-208612.72871643</v>
      </c>
      <c r="P2560" s="0" t="n">
        <f aca="false">12*Inputs!$B$6*(1-MIN(1,Inputs!$F$6*$D2560))*(ic*Inputs!$C$6+flat_fee-cost_acc-cost_wd*Inputs!$E$6*$E2560-cost_fx*Inputs!$D$6)+12*Inputs!$B$7*(1-MIN(1,Inputs!$F$7*$D2560))*(ic*Inputs!$C$7+flat_fee-cost_acc-cost_wd*Inputs!$E$7*$E2560-cost_fx*Inputs!$D$7)+12*Inputs!$B$8*(1-MIN(1,Inputs!$F$8*$D2560))*(ic*Inputs!$C$8+flat_fee-cost_acc-cost_wd*Inputs!$E$8*$E2560-cost_fx*Inputs!$D$8)-fixed</f>
        <v>-160768.78937728</v>
      </c>
    </row>
    <row r="2561" customFormat="false" ht="15" hidden="false" customHeight="false" outlineLevel="0" collapsed="false">
      <c r="A2561" s="0" t="n">
        <v>2496</v>
      </c>
      <c r="B2561" s="0" t="n">
        <v>0.274203</v>
      </c>
      <c r="C2561" s="0" t="n">
        <v>0.856618</v>
      </c>
      <c r="D2561" s="0" t="n">
        <v>1.215615</v>
      </c>
      <c r="E2561" s="0" t="n">
        <v>1.135776</v>
      </c>
      <c r="F2561" s="0" t="n">
        <v>0.204576</v>
      </c>
      <c r="G2561" s="0" t="n">
        <f aca="false">12*Inputs!$B$6*(MIN(1,$H$50*$C2561)*(ic*Inputs!$C$6+pS+fee_fx*Inputs!$D$6-cost_acc-cost_wd*Inputs!$E$6*$E2561-cost_fx*Inputs!$D$6-$F2561)+(1-MIN(1,$H$50*$C2561))*(1-MIN(1,Inputs!$G$6*$D2561)*churn_nonbuyers)*(ic*Inputs!$C$6+fee_wd*Inputs!$E$6*(1-$B2561)+fee_fx*Inputs!$D$6-cost_acc-cost_wd*Inputs!$E$6*(1-$B2561)-cost_fx*Inputs!$D$6))</f>
        <v>198068.945562565</v>
      </c>
      <c r="H2561" s="0" t="n">
        <f aca="false">12*Inputs!$B$7*(MIN(1,$H$51*$C2561)*(ic*Inputs!$C$7+pE+fee_fx*Inputs!$D$7-cost_acc-cost_wd*Inputs!$E$7*$E2561-cost_fx*Inputs!$D$7-$F2561)+(1-MIN(1,$H$51*$C2561))*(1-MIN(1,Inputs!$G$7*$D2561)*churn_nonbuyers)*(ic*Inputs!$C$7+fee_wd*Inputs!$E$7*(1-$B2561)+fee_fx*Inputs!$D$7-cost_acc-cost_wd*Inputs!$E$7*(1-$B2561)-cost_fx*Inputs!$D$7))</f>
        <v>393880.129301788</v>
      </c>
      <c r="I2561" s="0" t="n">
        <f aca="false">12*Inputs!$B$8*(MIN(1,$H$52*$C2561)*(ic*Inputs!$C$8+pT-cost_acc-cost_wd*Inputs!$E$8-cost_fx*Inputs!$D$8-cost_ins)+(1-MIN(1,$H$52*$C2561))*(1-MIN(1,Inputs!$G$8*$D2561)*churn_nonbuyers)*(ic*Inputs!$C$8+fee_wd*Inputs!$E$8*(1-$B2561)+fee_fx*Inputs!$D$8-cost_acc-cost_wd*Inputs!$E$8*(1-$B2561)-cost_fx*Inputs!$D$8))</f>
        <v>142171.208547989</v>
      </c>
      <c r="J2561" s="0" t="n">
        <f aca="false">G2561+H2561+I2561-fixed</f>
        <v>34120.2834123417</v>
      </c>
      <c r="K2561" s="0" t="n">
        <f aca="false">12*Inputs!$B$6*(1-MIN(1,Inputs!$G$6*$D2561)*churn_nonbuyers)*(ic*Inputs!$C$6+fee_wd*Inputs!$E$6*(1-$B2561)+fee_fx*Inputs!$D$6-cost_acc-cost_wd*Inputs!$E$6*(1-$B2561)-cost_fx*Inputs!$D$6)</f>
        <v>152261.310814884</v>
      </c>
      <c r="L2561" s="0" t="n">
        <f aca="false">12*Inputs!$B$7*(1-MIN(1,Inputs!$G$7*$D2561)*churn_nonbuyers)*(ic*Inputs!$C$7+fee_wd*Inputs!$E$7*(1-$B2561)+fee_fx*Inputs!$D$7-cost_acc-cost_wd*Inputs!$E$7*(1-$B2561)-cost_fx*Inputs!$D$7)</f>
        <v>350450.654168931</v>
      </c>
      <c r="M2561" s="0" t="n">
        <f aca="false">12*Inputs!$B$8*(1-MIN(1,Inputs!$G$8*$D2561)*churn_nonbuyers)*(ic*Inputs!$C$8+fee_wd*Inputs!$E$8*(1-$B2561)+fee_fx*Inputs!$D$8-cost_acc-cost_wd*Inputs!$E$8*(1-$B2561)-cost_fx*Inputs!$D$8)</f>
        <v>46694.270202792</v>
      </c>
      <c r="N2561" s="0" t="n">
        <f aca="false">K2561+L2561+I2561-fixed</f>
        <v>-55116.8264681962</v>
      </c>
      <c r="O2561" s="0" t="n">
        <f aca="false">K2561+L2561+M2561-fixed</f>
        <v>-150593.764813393</v>
      </c>
      <c r="P2561" s="0" t="n">
        <f aca="false">12*Inputs!$B$6*(1-MIN(1,Inputs!$F$6*$D2561))*(ic*Inputs!$C$6+flat_fee-cost_acc-cost_wd*Inputs!$E$6*$E2561-cost_fx*Inputs!$D$6)+12*Inputs!$B$7*(1-MIN(1,Inputs!$F$7*$D2561))*(ic*Inputs!$C$7+flat_fee-cost_acc-cost_wd*Inputs!$E$7*$E2561-cost_fx*Inputs!$D$7)+12*Inputs!$B$8*(1-MIN(1,Inputs!$F$8*$D2561))*(ic*Inputs!$C$8+flat_fee-cost_acc-cost_wd*Inputs!$E$8*$E2561-cost_fx*Inputs!$D$8)-fixed</f>
        <v>-102748.4855824</v>
      </c>
    </row>
    <row r="2562" customFormat="false" ht="15" hidden="false" customHeight="false" outlineLevel="0" collapsed="false">
      <c r="A2562" s="0" t="n">
        <v>2497</v>
      </c>
      <c r="B2562" s="0" t="n">
        <v>0.138511</v>
      </c>
      <c r="C2562" s="0" t="n">
        <v>1.023104</v>
      </c>
      <c r="D2562" s="0" t="n">
        <v>1.207068</v>
      </c>
      <c r="E2562" s="0" t="n">
        <v>1.315826</v>
      </c>
      <c r="F2562" s="0" t="n">
        <v>0.160609</v>
      </c>
      <c r="G2562" s="0" t="n">
        <f aca="false">12*Inputs!$B$6*(MIN(1,$H$50*$C2562)*(ic*Inputs!$C$6+pS+fee_fx*Inputs!$D$6-cost_acc-cost_wd*Inputs!$E$6*$E2562-cost_fx*Inputs!$D$6-$F2562)+(1-MIN(1,$H$50*$C2562))*(1-MIN(1,Inputs!$G$6*$D2562)*churn_nonbuyers)*(ic*Inputs!$C$6+fee_wd*Inputs!$E$6*(1-$B2562)+fee_fx*Inputs!$D$6-cost_acc-cost_wd*Inputs!$E$6*(1-$B2562)-cost_fx*Inputs!$D$6))</f>
        <v>220685.198615765</v>
      </c>
      <c r="H2562" s="0" t="n">
        <f aca="false">12*Inputs!$B$7*(MIN(1,$H$51*$C2562)*(ic*Inputs!$C$7+pE+fee_fx*Inputs!$D$7-cost_acc-cost_wd*Inputs!$E$7*$E2562-cost_fx*Inputs!$D$7-$F2562)+(1-MIN(1,$H$51*$C2562))*(1-MIN(1,Inputs!$G$7*$D2562)*churn_nonbuyers)*(ic*Inputs!$C$7+fee_wd*Inputs!$E$7*(1-$B2562)+fee_fx*Inputs!$D$7-cost_acc-cost_wd*Inputs!$E$7*(1-$B2562)-cost_fx*Inputs!$D$7))</f>
        <v>394871.098572057</v>
      </c>
      <c r="I2562" s="0" t="n">
        <f aca="false">12*Inputs!$B$8*(MIN(1,$H$52*$C2562)*(ic*Inputs!$C$8+pT-cost_acc-cost_wd*Inputs!$E$8-cost_fx*Inputs!$D$8-cost_ins)+(1-MIN(1,$H$52*$C2562))*(1-MIN(1,Inputs!$G$8*$D2562)*churn_nonbuyers)*(ic*Inputs!$C$8+fee_wd*Inputs!$E$8*(1-$B2562)+fee_fx*Inputs!$D$8-cost_acc-cost_wd*Inputs!$E$8*(1-$B2562)-cost_fx*Inputs!$D$8))</f>
        <v>161545.95406826</v>
      </c>
      <c r="J2562" s="0" t="n">
        <f aca="false">G2562+H2562+I2562-fixed</f>
        <v>77102.251256082</v>
      </c>
      <c r="K2562" s="0" t="n">
        <f aca="false">12*Inputs!$B$6*(1-MIN(1,Inputs!$G$6*$D2562)*churn_nonbuyers)*(ic*Inputs!$C$6+fee_wd*Inputs!$E$6*(1-$B2562)+fee_fx*Inputs!$D$6-cost_acc-cost_wd*Inputs!$E$6*(1-$B2562)-cost_fx*Inputs!$D$6)</f>
        <v>170690.954369386</v>
      </c>
      <c r="L2562" s="0" t="n">
        <f aca="false">12*Inputs!$B$7*(1-MIN(1,Inputs!$G$7*$D2562)*churn_nonbuyers)*(ic*Inputs!$C$7+fee_wd*Inputs!$E$7*(1-$B2562)+fee_fx*Inputs!$D$7-cost_acc-cost_wd*Inputs!$E$7*(1-$B2562)-cost_fx*Inputs!$D$7)</f>
        <v>369375.991757631</v>
      </c>
      <c r="M2562" s="0" t="n">
        <f aca="false">12*Inputs!$B$8*(1-MIN(1,Inputs!$G$8*$D2562)*churn_nonbuyers)*(ic*Inputs!$C$8+fee_wd*Inputs!$E$8*(1-$B2562)+fee_fx*Inputs!$D$8-cost_acc-cost_wd*Inputs!$E$8*(1-$B2562)-cost_fx*Inputs!$D$8)</f>
        <v>49578.2331371328</v>
      </c>
      <c r="N2562" s="0" t="n">
        <f aca="false">K2562+L2562+I2562-fixed</f>
        <v>1612.9001952766</v>
      </c>
      <c r="O2562" s="0" t="n">
        <f aca="false">K2562+L2562+M2562-fixed</f>
        <v>-110354.82073585</v>
      </c>
      <c r="P2562" s="0" t="n">
        <f aca="false">12*Inputs!$B$6*(1-MIN(1,Inputs!$F$6*$D2562))*(ic*Inputs!$C$6+flat_fee-cost_acc-cost_wd*Inputs!$E$6*$E2562-cost_fx*Inputs!$D$6)+12*Inputs!$B$7*(1-MIN(1,Inputs!$F$7*$D2562))*(ic*Inputs!$C$7+flat_fee-cost_acc-cost_wd*Inputs!$E$7*$E2562-cost_fx*Inputs!$D$7)+12*Inputs!$B$8*(1-MIN(1,Inputs!$F$8*$D2562))*(ic*Inputs!$C$8+flat_fee-cost_acc-cost_wd*Inputs!$E$8*$E2562-cost_fx*Inputs!$D$8)-fixed</f>
        <v>-167040.88514368</v>
      </c>
    </row>
    <row r="2563" customFormat="false" ht="15" hidden="false" customHeight="false" outlineLevel="0" collapsed="false">
      <c r="A2563" s="0" t="n">
        <v>2498</v>
      </c>
      <c r="B2563" s="0" t="n">
        <v>0.171639</v>
      </c>
      <c r="C2563" s="0" t="n">
        <v>0.752415</v>
      </c>
      <c r="D2563" s="0" t="n">
        <v>1.174829</v>
      </c>
      <c r="E2563" s="0" t="n">
        <v>1.100348</v>
      </c>
      <c r="F2563" s="0" t="n">
        <v>0.295484</v>
      </c>
      <c r="G2563" s="0" t="n">
        <f aca="false">12*Inputs!$B$6*(MIN(1,$H$50*$C2563)*(ic*Inputs!$C$6+pS+fee_fx*Inputs!$D$6-cost_acc-cost_wd*Inputs!$E$6*$E2563-cost_fx*Inputs!$D$6-$F2563)+(1-MIN(1,$H$50*$C2563))*(1-MIN(1,Inputs!$G$6*$D2563)*churn_nonbuyers)*(ic*Inputs!$C$6+fee_wd*Inputs!$E$6*(1-$B2563)+fee_fx*Inputs!$D$6-cost_acc-cost_wd*Inputs!$E$6*(1-$B2563)-cost_fx*Inputs!$D$6))</f>
        <v>204910.477022132</v>
      </c>
      <c r="H2563" s="0" t="n">
        <f aca="false">12*Inputs!$B$7*(MIN(1,$H$51*$C2563)*(ic*Inputs!$C$7+pE+fee_fx*Inputs!$D$7-cost_acc-cost_wd*Inputs!$E$7*$E2563-cost_fx*Inputs!$D$7-$F2563)+(1-MIN(1,$H$51*$C2563))*(1-MIN(1,Inputs!$G$7*$D2563)*churn_nonbuyers)*(ic*Inputs!$C$7+fee_wd*Inputs!$E$7*(1-$B2563)+fee_fx*Inputs!$D$7-cost_acc-cost_wd*Inputs!$E$7*(1-$B2563)-cost_fx*Inputs!$D$7))</f>
        <v>397999.533711296</v>
      </c>
      <c r="I2563" s="0" t="n">
        <f aca="false">12*Inputs!$B$8*(MIN(1,$H$52*$C2563)*(ic*Inputs!$C$8+pT-cost_acc-cost_wd*Inputs!$E$8-cost_fx*Inputs!$D$8-cost_ins)+(1-MIN(1,$H$52*$C2563))*(1-MIN(1,Inputs!$G$8*$D2563)*churn_nonbuyers)*(ic*Inputs!$C$8+fee_wd*Inputs!$E$8*(1-$B2563)+fee_fx*Inputs!$D$8-cost_acc-cost_wd*Inputs!$E$8*(1-$B2563)-cost_fx*Inputs!$D$8))</f>
        <v>135203.641522671</v>
      </c>
      <c r="J2563" s="0" t="n">
        <f aca="false">G2563+H2563+I2563-fixed</f>
        <v>38113.6522560989</v>
      </c>
      <c r="K2563" s="0" t="n">
        <f aca="false">12*Inputs!$B$6*(1-MIN(1,Inputs!$G$6*$D2563)*churn_nonbuyers)*(ic*Inputs!$C$6+fee_wd*Inputs!$E$6*(1-$B2563)+fee_fx*Inputs!$D$6-cost_acc-cost_wd*Inputs!$E$6*(1-$B2563)-cost_fx*Inputs!$D$6)</f>
        <v>166493.562298063</v>
      </c>
      <c r="L2563" s="0" t="n">
        <f aca="false">12*Inputs!$B$7*(1-MIN(1,Inputs!$G$7*$D2563)*churn_nonbuyers)*(ic*Inputs!$C$7+fee_wd*Inputs!$E$7*(1-$B2563)+fee_fx*Inputs!$D$7-cost_acc-cost_wd*Inputs!$E$7*(1-$B2563)-cost_fx*Inputs!$D$7)</f>
        <v>365144.365186838</v>
      </c>
      <c r="M2563" s="0" t="n">
        <f aca="false">12*Inputs!$B$8*(1-MIN(1,Inputs!$G$8*$D2563)*churn_nonbuyers)*(ic*Inputs!$C$8+fee_wd*Inputs!$E$8*(1-$B2563)+fee_fx*Inputs!$D$8-cost_acc-cost_wd*Inputs!$E$8*(1-$B2563)-cost_fx*Inputs!$D$8)</f>
        <v>56511.7196309617</v>
      </c>
      <c r="N2563" s="0" t="n">
        <f aca="false">K2563+L2563+I2563-fixed</f>
        <v>-33158.4309924282</v>
      </c>
      <c r="O2563" s="0" t="n">
        <f aca="false">K2563+L2563+M2563-fixed</f>
        <v>-111850.352884137</v>
      </c>
      <c r="P2563" s="0" t="n">
        <f aca="false">12*Inputs!$B$6*(1-MIN(1,Inputs!$F$6*$D2563))*(ic*Inputs!$C$6+flat_fee-cost_acc-cost_wd*Inputs!$E$6*$E2563-cost_fx*Inputs!$D$6)+12*Inputs!$B$7*(1-MIN(1,Inputs!$F$7*$D2563))*(ic*Inputs!$C$7+flat_fee-cost_acc-cost_wd*Inputs!$E$7*$E2563-cost_fx*Inputs!$D$7)+12*Inputs!$B$8*(1-MIN(1,Inputs!$F$8*$D2563))*(ic*Inputs!$C$8+flat_fee-cost_acc-cost_wd*Inputs!$E$8*$E2563-cost_fx*Inputs!$D$8)-fixed</f>
        <v>-67258.8065939199</v>
      </c>
    </row>
    <row r="2564" customFormat="false" ht="15" hidden="false" customHeight="false" outlineLevel="0" collapsed="false">
      <c r="A2564" s="0" t="n">
        <v>2499</v>
      </c>
      <c r="B2564" s="0" t="n">
        <v>0.14895</v>
      </c>
      <c r="C2564" s="0" t="n">
        <v>1.089636</v>
      </c>
      <c r="D2564" s="0" t="n">
        <v>1.210609</v>
      </c>
      <c r="E2564" s="0" t="n">
        <v>1.111767</v>
      </c>
      <c r="F2564" s="0" t="n">
        <v>0.199625</v>
      </c>
      <c r="G2564" s="0" t="n">
        <f aca="false">12*Inputs!$B$6*(MIN(1,$H$50*$C2564)*(ic*Inputs!$C$6+pS+fee_fx*Inputs!$D$6-cost_acc-cost_wd*Inputs!$E$6*$E2564-cost_fx*Inputs!$D$6-$F2564)+(1-MIN(1,$H$50*$C2564))*(1-MIN(1,Inputs!$G$6*$D2564)*churn_nonbuyers)*(ic*Inputs!$C$6+fee_wd*Inputs!$E$6*(1-$B2564)+fee_fx*Inputs!$D$6-cost_acc-cost_wd*Inputs!$E$6*(1-$B2564)-cost_fx*Inputs!$D$6))</f>
        <v>226761.262881469</v>
      </c>
      <c r="H2564" s="0" t="n">
        <f aca="false">12*Inputs!$B$7*(MIN(1,$H$51*$C2564)*(ic*Inputs!$C$7+pE+fee_fx*Inputs!$D$7-cost_acc-cost_wd*Inputs!$E$7*$E2564-cost_fx*Inputs!$D$7-$F2564)+(1-MIN(1,$H$51*$C2564))*(1-MIN(1,Inputs!$G$7*$D2564)*churn_nonbuyers)*(ic*Inputs!$C$7+fee_wd*Inputs!$E$7*(1-$B2564)+fee_fx*Inputs!$D$7-cost_acc-cost_wd*Inputs!$E$7*(1-$B2564)-cost_fx*Inputs!$D$7))</f>
        <v>418854.793566999</v>
      </c>
      <c r="I2564" s="0" t="n">
        <f aca="false">12*Inputs!$B$8*(MIN(1,$H$52*$C2564)*(ic*Inputs!$C$8+pT-cost_acc-cost_wd*Inputs!$E$8-cost_fx*Inputs!$D$8-cost_ins)+(1-MIN(1,$H$52*$C2564))*(1-MIN(1,Inputs!$G$8*$D2564)*churn_nonbuyers)*(ic*Inputs!$C$8+fee_wd*Inputs!$E$8*(1-$B2564)+fee_fx*Inputs!$D$8-cost_acc-cost_wd*Inputs!$E$8*(1-$B2564)-cost_fx*Inputs!$D$8))</f>
        <v>168620.986588731</v>
      </c>
      <c r="J2564" s="0" t="n">
        <f aca="false">G2564+H2564+I2564-fixed</f>
        <v>114237.043037199</v>
      </c>
      <c r="K2564" s="0" t="n">
        <f aca="false">12*Inputs!$B$6*(1-MIN(1,Inputs!$G$6*$D2564)*churn_nonbuyers)*(ic*Inputs!$C$6+fee_wd*Inputs!$E$6*(1-$B2564)+fee_fx*Inputs!$D$6-cost_acc-cost_wd*Inputs!$E$6*(1-$B2564)-cost_fx*Inputs!$D$6)</f>
        <v>169246.56679596</v>
      </c>
      <c r="L2564" s="0" t="n">
        <f aca="false">12*Inputs!$B$7*(1-MIN(1,Inputs!$G$7*$D2564)*churn_nonbuyers)*(ic*Inputs!$C$7+fee_wd*Inputs!$E$7*(1-$B2564)+fee_fx*Inputs!$D$7-cost_acc-cost_wd*Inputs!$E$7*(1-$B2564)-cost_fx*Inputs!$D$7)</f>
        <v>367886.656845576</v>
      </c>
      <c r="M2564" s="0" t="n">
        <f aca="false">12*Inputs!$B$8*(1-MIN(1,Inputs!$G$8*$D2564)*churn_nonbuyers)*(ic*Inputs!$C$8+fee_wd*Inputs!$E$8*(1-$B2564)+fee_fx*Inputs!$D$8-cost_acc-cost_wd*Inputs!$E$8*(1-$B2564)-cost_fx*Inputs!$D$8)</f>
        <v>48709.21475448</v>
      </c>
      <c r="N2564" s="0" t="n">
        <f aca="false">K2564+L2564+I2564-fixed</f>
        <v>5754.21023026737</v>
      </c>
      <c r="O2564" s="0" t="n">
        <f aca="false">K2564+L2564+M2564-fixed</f>
        <v>-114157.561603984</v>
      </c>
      <c r="P2564" s="0" t="n">
        <f aca="false">12*Inputs!$B$6*(1-MIN(1,Inputs!$F$6*$D2564))*(ic*Inputs!$C$6+flat_fee-cost_acc-cost_wd*Inputs!$E$6*$E2564-cost_fx*Inputs!$D$6)+12*Inputs!$B$7*(1-MIN(1,Inputs!$F$7*$D2564))*(ic*Inputs!$C$7+flat_fee-cost_acc-cost_wd*Inputs!$E$7*$E2564-cost_fx*Inputs!$D$7)+12*Inputs!$B$8*(1-MIN(1,Inputs!$F$8*$D2564))*(ic*Inputs!$C$8+flat_fee-cost_acc-cost_wd*Inputs!$E$8*$E2564-cost_fx*Inputs!$D$8)-fixed</f>
        <v>-90930.2634872799</v>
      </c>
    </row>
    <row r="2565" customFormat="false" ht="15" hidden="false" customHeight="false" outlineLevel="0" collapsed="false">
      <c r="A2565" s="0" t="n">
        <v>2500</v>
      </c>
      <c r="B2565" s="0" t="n">
        <v>0.35856</v>
      </c>
      <c r="C2565" s="0" t="n">
        <v>1.023652</v>
      </c>
      <c r="D2565" s="0" t="n">
        <v>0.674745</v>
      </c>
      <c r="E2565" s="0" t="n">
        <v>1.052978</v>
      </c>
      <c r="F2565" s="0" t="n">
        <v>0.16228</v>
      </c>
      <c r="G2565" s="0" t="n">
        <f aca="false">12*Inputs!$B$6*(MIN(1,$H$50*$C2565)*(ic*Inputs!$C$6+pS+fee_fx*Inputs!$D$6-cost_acc-cost_wd*Inputs!$E$6*$E2565-cost_fx*Inputs!$D$6-$F2565)+(1-MIN(1,$H$50*$C2565))*(1-MIN(1,Inputs!$G$6*$D2565)*churn_nonbuyers)*(ic*Inputs!$C$6+fee_wd*Inputs!$E$6*(1-$B2565)+fee_fx*Inputs!$D$6-cost_acc-cost_wd*Inputs!$E$6*(1-$B2565)-cost_fx*Inputs!$D$6))</f>
        <v>203200.172679807</v>
      </c>
      <c r="H2565" s="0" t="n">
        <f aca="false">12*Inputs!$B$7*(MIN(1,$H$51*$C2565)*(ic*Inputs!$C$7+pE+fee_fx*Inputs!$D$7-cost_acc-cost_wd*Inputs!$E$7*$E2565-cost_fx*Inputs!$D$7-$F2565)+(1-MIN(1,$H$51*$C2565))*(1-MIN(1,Inputs!$G$7*$D2565)*churn_nonbuyers)*(ic*Inputs!$C$7+fee_wd*Inputs!$E$7*(1-$B2565)+fee_fx*Inputs!$D$7-cost_acc-cost_wd*Inputs!$E$7*(1-$B2565)-cost_fx*Inputs!$D$7))</f>
        <v>411063.205941247</v>
      </c>
      <c r="I2565" s="0" t="n">
        <f aca="false">12*Inputs!$B$8*(MIN(1,$H$52*$C2565)*(ic*Inputs!$C$8+pT-cost_acc-cost_wd*Inputs!$E$8-cost_fx*Inputs!$D$8-cost_ins)+(1-MIN(1,$H$52*$C2565))*(1-MIN(1,Inputs!$G$8*$D2565)*churn_nonbuyers)*(ic*Inputs!$C$8+fee_wd*Inputs!$E$8*(1-$B2565)+fee_fx*Inputs!$D$8-cost_acc-cost_wd*Inputs!$E$8*(1-$B2565)-cost_fx*Inputs!$D$8))</f>
        <v>193797.811964681</v>
      </c>
      <c r="J2565" s="0" t="n">
        <f aca="false">G2565+H2565+I2565-fixed</f>
        <v>108061.190585734</v>
      </c>
      <c r="K2565" s="0" t="n">
        <f aca="false">12*Inputs!$B$6*(1-MIN(1,Inputs!$G$6*$D2565)*churn_nonbuyers)*(ic*Inputs!$C$6+fee_wd*Inputs!$E$6*(1-$B2565)+fee_fx*Inputs!$D$6-cost_acc-cost_wd*Inputs!$E$6*(1-$B2565)-cost_fx*Inputs!$D$6)</f>
        <v>144907.87368384</v>
      </c>
      <c r="L2565" s="0" t="n">
        <f aca="false">12*Inputs!$B$7*(1-MIN(1,Inputs!$G$7*$D2565)*churn_nonbuyers)*(ic*Inputs!$C$7+fee_wd*Inputs!$E$7*(1-$B2565)+fee_fx*Inputs!$D$7-cost_acc-cost_wd*Inputs!$E$7*(1-$B2565)-cost_fx*Inputs!$D$7)</f>
        <v>344450.810450304</v>
      </c>
      <c r="M2565" s="0" t="n">
        <f aca="false">12*Inputs!$B$8*(1-MIN(1,Inputs!$G$8*$D2565)*churn_nonbuyers)*(ic*Inputs!$C$8+fee_wd*Inputs!$E$8*(1-$B2565)+fee_fx*Inputs!$D$8-cost_acc-cost_wd*Inputs!$E$8*(1-$B2565)-cost_fx*Inputs!$D$8)</f>
        <v>163152.45105792</v>
      </c>
      <c r="N2565" s="0" t="n">
        <f aca="false">K2565+L2565+I2565-fixed</f>
        <v>-16843.5039011753</v>
      </c>
      <c r="O2565" s="0" t="n">
        <f aca="false">K2565+L2565+M2565-fixed</f>
        <v>-47488.8648079361</v>
      </c>
      <c r="P2565" s="0" t="n">
        <f aca="false">12*Inputs!$B$6*(1-MIN(1,Inputs!$F$6*$D2565))*(ic*Inputs!$C$6+flat_fee-cost_acc-cost_wd*Inputs!$E$6*$E2565-cost_fx*Inputs!$D$6)+12*Inputs!$B$7*(1-MIN(1,Inputs!$F$7*$D2565))*(ic*Inputs!$C$7+flat_fee-cost_acc-cost_wd*Inputs!$E$7*$E2565-cost_fx*Inputs!$D$7)+12*Inputs!$B$8*(1-MIN(1,Inputs!$F$8*$D2565))*(ic*Inputs!$C$8+flat_fee-cost_acc-cost_wd*Inputs!$E$8*$E2565-cost_fx*Inputs!$D$8)-fixed</f>
        <v>226870.3793864</v>
      </c>
    </row>
    <row r="2566" customFormat="false" ht="15" hidden="false" customHeight="false" outlineLevel="0" collapsed="false">
      <c r="A2566" s="0" t="n">
        <v>2501</v>
      </c>
      <c r="B2566" s="0" t="n">
        <v>0.305707</v>
      </c>
      <c r="C2566" s="0" t="n">
        <v>0.870839</v>
      </c>
      <c r="D2566" s="0" t="n">
        <v>1.188182</v>
      </c>
      <c r="E2566" s="0" t="n">
        <v>1.121298</v>
      </c>
      <c r="F2566" s="0" t="n">
        <v>0.172133</v>
      </c>
      <c r="G2566" s="0" t="n">
        <f aca="false">12*Inputs!$B$6*(MIN(1,$H$50*$C2566)*(ic*Inputs!$C$6+pS+fee_fx*Inputs!$D$6-cost_acc-cost_wd*Inputs!$E$6*$E2566-cost_fx*Inputs!$D$6-$F2566)+(1-MIN(1,$H$50*$C2566))*(1-MIN(1,Inputs!$G$6*$D2566)*churn_nonbuyers)*(ic*Inputs!$C$6+fee_wd*Inputs!$E$6*(1-$B2566)+fee_fx*Inputs!$D$6-cost_acc-cost_wd*Inputs!$E$6*(1-$B2566)-cost_fx*Inputs!$D$6))</f>
        <v>196007.927431626</v>
      </c>
      <c r="H2566" s="0" t="n">
        <f aca="false">12*Inputs!$B$7*(MIN(1,$H$51*$C2566)*(ic*Inputs!$C$7+pE+fee_fx*Inputs!$D$7-cost_acc-cost_wd*Inputs!$E$7*$E2566-cost_fx*Inputs!$D$7-$F2566)+(1-MIN(1,$H$51*$C2566))*(1-MIN(1,Inputs!$G$7*$D2566)*churn_nonbuyers)*(ic*Inputs!$C$7+fee_wd*Inputs!$E$7*(1-$B2566)+fee_fx*Inputs!$D$7-cost_acc-cost_wd*Inputs!$E$7*(1-$B2566)-cost_fx*Inputs!$D$7))</f>
        <v>395025.029879114</v>
      </c>
      <c r="I2566" s="0" t="n">
        <f aca="false">12*Inputs!$B$8*(MIN(1,$H$52*$C2566)*(ic*Inputs!$C$8+pT-cost_acc-cost_wd*Inputs!$E$8-cost_fx*Inputs!$D$8-cost_ins)+(1-MIN(1,$H$52*$C2566))*(1-MIN(1,Inputs!$G$8*$D2566)*churn_nonbuyers)*(ic*Inputs!$C$8+fee_wd*Inputs!$E$8*(1-$B2566)+fee_fx*Inputs!$D$8-cost_acc-cost_wd*Inputs!$E$8*(1-$B2566)-cost_fx*Inputs!$D$8))</f>
        <v>146005.297534091</v>
      </c>
      <c r="J2566" s="0" t="n">
        <f aca="false">G2566+H2566+I2566-fixed</f>
        <v>37038.2548448304</v>
      </c>
      <c r="K2566" s="0" t="n">
        <f aca="false">12*Inputs!$B$6*(1-MIN(1,Inputs!$G$6*$D2566)*churn_nonbuyers)*(ic*Inputs!$C$6+fee_wd*Inputs!$E$6*(1-$B2566)+fee_fx*Inputs!$D$6-cost_acc-cost_wd*Inputs!$E$6*(1-$B2566)-cost_fx*Inputs!$D$6)</f>
        <v>148216.613433653</v>
      </c>
      <c r="L2566" s="0" t="n">
        <f aca="false">12*Inputs!$B$7*(1-MIN(1,Inputs!$G$7*$D2566)*churn_nonbuyers)*(ic*Inputs!$C$7+fee_wd*Inputs!$E$7*(1-$B2566)+fee_fx*Inputs!$D$7-cost_acc-cost_wd*Inputs!$E$7*(1-$B2566)-cost_fx*Inputs!$D$7)</f>
        <v>346375.120124192</v>
      </c>
      <c r="M2566" s="0" t="n">
        <f aca="false">12*Inputs!$B$8*(1-MIN(1,Inputs!$G$8*$D2566)*churn_nonbuyers)*(ic*Inputs!$C$8+fee_wd*Inputs!$E$8*(1-$B2566)+fee_fx*Inputs!$D$8-cost_acc-cost_wd*Inputs!$E$8*(1-$B2566)-cost_fx*Inputs!$D$8)</f>
        <v>52454.9552770464</v>
      </c>
      <c r="N2566" s="0" t="n">
        <f aca="false">K2566+L2566+I2566-fixed</f>
        <v>-59402.9689080645</v>
      </c>
      <c r="O2566" s="0" t="n">
        <f aca="false">K2566+L2566+M2566-fixed</f>
        <v>-152953.311165109</v>
      </c>
      <c r="P2566" s="0" t="n">
        <f aca="false">12*Inputs!$B$6*(1-MIN(1,Inputs!$F$6*$D2566))*(ic*Inputs!$C$6+flat_fee-cost_acc-cost_wd*Inputs!$E$6*$E2566-cost_fx*Inputs!$D$6)+12*Inputs!$B$7*(1-MIN(1,Inputs!$F$7*$D2566))*(ic*Inputs!$C$7+flat_fee-cost_acc-cost_wd*Inputs!$E$7*$E2566-cost_fx*Inputs!$D$7)+12*Inputs!$B$8*(1-MIN(1,Inputs!$F$8*$D2566))*(ic*Inputs!$C$8+flat_fee-cost_acc-cost_wd*Inputs!$E$8*$E2566-cost_fx*Inputs!$D$8)-fixed</f>
        <v>-82571.5708393601</v>
      </c>
    </row>
    <row r="2567" customFormat="false" ht="15" hidden="false" customHeight="false" outlineLevel="0" collapsed="false">
      <c r="A2567" s="0" t="n">
        <v>2502</v>
      </c>
      <c r="B2567" s="0" t="n">
        <v>0.059283</v>
      </c>
      <c r="C2567" s="0" t="n">
        <v>0.702187</v>
      </c>
      <c r="D2567" s="0" t="n">
        <v>1.010572</v>
      </c>
      <c r="E2567" s="0" t="n">
        <v>1.294417</v>
      </c>
      <c r="F2567" s="0" t="n">
        <v>0.208497</v>
      </c>
      <c r="G2567" s="0" t="n">
        <f aca="false">12*Inputs!$B$6*(MIN(1,$H$50*$C2567)*(ic*Inputs!$C$6+pS+fee_fx*Inputs!$D$6-cost_acc-cost_wd*Inputs!$E$6*$E2567-cost_fx*Inputs!$D$6-$F2567)+(1-MIN(1,$H$50*$C2567))*(1-MIN(1,Inputs!$G$6*$D2567)*churn_nonbuyers)*(ic*Inputs!$C$6+fee_wd*Inputs!$E$6*(1-$B2567)+fee_fx*Inputs!$D$6-cost_acc-cost_wd*Inputs!$E$6*(1-$B2567)-cost_fx*Inputs!$D$6))</f>
        <v>216483.432168375</v>
      </c>
      <c r="H2567" s="0" t="n">
        <f aca="false">12*Inputs!$B$7*(MIN(1,$H$51*$C2567)*(ic*Inputs!$C$7+pE+fee_fx*Inputs!$D$7-cost_acc-cost_wd*Inputs!$E$7*$E2567-cost_fx*Inputs!$D$7-$F2567)+(1-MIN(1,$H$51*$C2567))*(1-MIN(1,Inputs!$G$7*$D2567)*churn_nonbuyers)*(ic*Inputs!$C$7+fee_wd*Inputs!$E$7*(1-$B2567)+fee_fx*Inputs!$D$7-cost_acc-cost_wd*Inputs!$E$7*(1-$B2567)-cost_fx*Inputs!$D$7))</f>
        <v>396249.30881627</v>
      </c>
      <c r="I2567" s="0" t="n">
        <f aca="false">12*Inputs!$B$8*(MIN(1,$H$52*$C2567)*(ic*Inputs!$C$8+pT-cost_acc-cost_wd*Inputs!$E$8-cost_fx*Inputs!$D$8-cost_ins)+(1-MIN(1,$H$52*$C2567))*(1-MIN(1,Inputs!$G$8*$D2567)*churn_nonbuyers)*(ic*Inputs!$C$8+fee_wd*Inputs!$E$8*(1-$B2567)+fee_fx*Inputs!$D$8-cost_acc-cost_wd*Inputs!$E$8*(1-$B2567)-cost_fx*Inputs!$D$8))</f>
        <v>149353.775004381</v>
      </c>
      <c r="J2567" s="0" t="n">
        <f aca="false">G2567+H2567+I2567-fixed</f>
        <v>62086.5159890266</v>
      </c>
      <c r="K2567" s="0" t="n">
        <f aca="false">12*Inputs!$B$6*(1-MIN(1,Inputs!$G$6*$D2567)*churn_nonbuyers)*(ic*Inputs!$C$6+fee_wd*Inputs!$E$6*(1-$B2567)+fee_fx*Inputs!$D$6-cost_acc-cost_wd*Inputs!$E$6*(1-$B2567)-cost_fx*Inputs!$D$6)</f>
        <v>183308.032367107</v>
      </c>
      <c r="L2567" s="0" t="n">
        <f aca="false">12*Inputs!$B$7*(1-MIN(1,Inputs!$G$7*$D2567)*churn_nonbuyers)*(ic*Inputs!$C$7+fee_wd*Inputs!$E$7*(1-$B2567)+fee_fx*Inputs!$D$7-cost_acc-cost_wd*Inputs!$E$7*(1-$B2567)-cost_fx*Inputs!$D$7)</f>
        <v>382698.179164264</v>
      </c>
      <c r="M2567" s="0" t="n">
        <f aca="false">12*Inputs!$B$8*(1-MIN(1,Inputs!$G$8*$D2567)*churn_nonbuyers)*(ic*Inputs!$C$8+fee_wd*Inputs!$E$8*(1-$B2567)+fee_fx*Inputs!$D$8-cost_acc-cost_wd*Inputs!$E$8*(1-$B2567)-cost_fx*Inputs!$D$8)</f>
        <v>94671.8926998336</v>
      </c>
      <c r="N2567" s="0" t="n">
        <f aca="false">K2567+L2567+I2567-fixed</f>
        <v>15359.9865357524</v>
      </c>
      <c r="O2567" s="0" t="n">
        <f aca="false">K2567+L2567+M2567-fixed</f>
        <v>-39321.8957687949</v>
      </c>
      <c r="P2567" s="0" t="n">
        <f aca="false">12*Inputs!$B$6*(1-MIN(1,Inputs!$F$6*$D2567))*(ic*Inputs!$C$6+flat_fee-cost_acc-cost_wd*Inputs!$E$6*$E2567-cost_fx*Inputs!$D$6)+12*Inputs!$B$7*(1-MIN(1,Inputs!$F$7*$D2567))*(ic*Inputs!$C$7+flat_fee-cost_acc-cost_wd*Inputs!$E$7*$E2567-cost_fx*Inputs!$D$7)+12*Inputs!$B$8*(1-MIN(1,Inputs!$F$8*$D2567))*(ic*Inputs!$C$8+flat_fee-cost_acc-cost_wd*Inputs!$E$8*$E2567-cost_fx*Inputs!$D$8)-fixed</f>
        <v>-61930.9724502398</v>
      </c>
    </row>
    <row r="2568" customFormat="false" ht="15" hidden="false" customHeight="false" outlineLevel="0" collapsed="false">
      <c r="A2568" s="0" t="n">
        <v>2503</v>
      </c>
      <c r="B2568" s="0" t="n">
        <v>0.206621</v>
      </c>
      <c r="C2568" s="0" t="n">
        <v>1.111392</v>
      </c>
      <c r="D2568" s="0" t="n">
        <v>1.377243</v>
      </c>
      <c r="E2568" s="0" t="n">
        <v>1.117725</v>
      </c>
      <c r="F2568" s="0" t="n">
        <v>0.074199</v>
      </c>
      <c r="G2568" s="0" t="n">
        <f aca="false">12*Inputs!$B$6*(MIN(1,$H$50*$C2568)*(ic*Inputs!$C$6+pS+fee_fx*Inputs!$D$6-cost_acc-cost_wd*Inputs!$E$6*$E2568-cost_fx*Inputs!$D$6-$F2568)+(1-MIN(1,$H$50*$C2568))*(1-MIN(1,Inputs!$G$6*$D2568)*churn_nonbuyers)*(ic*Inputs!$C$6+fee_wd*Inputs!$E$6*(1-$B2568)+fee_fx*Inputs!$D$6-cost_acc-cost_wd*Inputs!$E$6*(1-$B2568)-cost_fx*Inputs!$D$6))</f>
        <v>222556.039267851</v>
      </c>
      <c r="H2568" s="0" t="n">
        <f aca="false">12*Inputs!$B$7*(MIN(1,$H$51*$C2568)*(ic*Inputs!$C$7+pE+fee_fx*Inputs!$D$7-cost_acc-cost_wd*Inputs!$E$7*$E2568-cost_fx*Inputs!$D$7-$F2568)+(1-MIN(1,$H$51*$C2568))*(1-MIN(1,Inputs!$G$7*$D2568)*churn_nonbuyers)*(ic*Inputs!$C$7+fee_wd*Inputs!$E$7*(1-$B2568)+fee_fx*Inputs!$D$7-cost_acc-cost_wd*Inputs!$E$7*(1-$B2568)-cost_fx*Inputs!$D$7))</f>
        <v>421656.756743355</v>
      </c>
      <c r="I2568" s="0" t="n">
        <f aca="false">12*Inputs!$B$8*(MIN(1,$H$52*$C2568)*(ic*Inputs!$C$8+pT-cost_acc-cost_wd*Inputs!$E$8-cost_fx*Inputs!$D$8-cost_ins)+(1-MIN(1,$H$52*$C2568))*(1-MIN(1,Inputs!$G$8*$D2568)*churn_nonbuyers)*(ic*Inputs!$C$8+fee_wd*Inputs!$E$8*(1-$B2568)+fee_fx*Inputs!$D$8-cost_acc-cost_wd*Inputs!$E$8*(1-$B2568)-cost_fx*Inputs!$D$8))</f>
        <v>162725.180069338</v>
      </c>
      <c r="J2568" s="0" t="n">
        <f aca="false">G2568+H2568+I2568-fixed</f>
        <v>106937.976080543</v>
      </c>
      <c r="K2568" s="0" t="n">
        <f aca="false">12*Inputs!$B$6*(1-MIN(1,Inputs!$G$6*$D2568)*churn_nonbuyers)*(ic*Inputs!$C$6+fee_wd*Inputs!$E$6*(1-$B2568)+fee_fx*Inputs!$D$6-cost_acc-cost_wd*Inputs!$E$6*(1-$B2568)-cost_fx*Inputs!$D$6)</f>
        <v>160012.851306502</v>
      </c>
      <c r="L2568" s="0" t="n">
        <f aca="false">12*Inputs!$B$7*(1-MIN(1,Inputs!$G$7*$D2568)*churn_nonbuyers)*(ic*Inputs!$C$7+fee_wd*Inputs!$E$7*(1-$B2568)+fee_fx*Inputs!$D$7-cost_acc-cost_wd*Inputs!$E$7*(1-$B2568)-cost_fx*Inputs!$D$7)</f>
        <v>358016.775519901</v>
      </c>
      <c r="M2568" s="0" t="n">
        <f aca="false">12*Inputs!$B$8*(1-MIN(1,Inputs!$G$8*$D2568)*churn_nonbuyers)*(ic*Inputs!$C$8+fee_wd*Inputs!$E$8*(1-$B2568)+fee_fx*Inputs!$D$8-cost_acc-cost_wd*Inputs!$E$8*(1-$B2568)-cost_fx*Inputs!$D$8)</f>
        <v>11371.1735103408</v>
      </c>
      <c r="N2568" s="0" t="n">
        <f aca="false">K2568+L2568+I2568-fixed</f>
        <v>-19245.1931042597</v>
      </c>
      <c r="O2568" s="0" t="n">
        <f aca="false">K2568+L2568+M2568-fixed</f>
        <v>-170599.199663256</v>
      </c>
      <c r="P2568" s="0" t="n">
        <f aca="false">12*Inputs!$B$6*(1-MIN(1,Inputs!$F$6*$D2568))*(ic*Inputs!$C$6+flat_fee-cost_acc-cost_wd*Inputs!$E$6*$E2568-cost_fx*Inputs!$D$6)+12*Inputs!$B$7*(1-MIN(1,Inputs!$F$7*$D2568))*(ic*Inputs!$C$7+flat_fee-cost_acc-cost_wd*Inputs!$E$7*$E2568-cost_fx*Inputs!$D$7)+12*Inputs!$B$8*(1-MIN(1,Inputs!$F$8*$D2568))*(ic*Inputs!$C$8+flat_fee-cost_acc-cost_wd*Inputs!$E$8*$E2568-cost_fx*Inputs!$D$8)-fixed</f>
        <v>-182464.466782</v>
      </c>
    </row>
    <row r="2569" customFormat="false" ht="15" hidden="false" customHeight="false" outlineLevel="0" collapsed="false">
      <c r="A2569" s="0" t="n">
        <v>2504</v>
      </c>
      <c r="B2569" s="0" t="n">
        <v>0.460487</v>
      </c>
      <c r="C2569" s="0" t="n">
        <v>1.069172</v>
      </c>
      <c r="D2569" s="0" t="n">
        <v>1.789226</v>
      </c>
      <c r="E2569" s="0" t="n">
        <v>1.335755</v>
      </c>
      <c r="F2569" s="0" t="n">
        <v>0.01323</v>
      </c>
      <c r="G2569" s="0" t="n">
        <f aca="false">12*Inputs!$B$6*(MIN(1,$H$50*$C2569)*(ic*Inputs!$C$6+pS+fee_fx*Inputs!$D$6-cost_acc-cost_wd*Inputs!$E$6*$E2569-cost_fx*Inputs!$D$6-$F2569)+(1-MIN(1,$H$50*$C2569))*(1-MIN(1,Inputs!$G$6*$D2569)*churn_nonbuyers)*(ic*Inputs!$C$6+fee_wd*Inputs!$E$6*(1-$B2569)+fee_fx*Inputs!$D$6-cost_acc-cost_wd*Inputs!$E$6*(1-$B2569)-cost_fx*Inputs!$D$6))</f>
        <v>182634.821813306</v>
      </c>
      <c r="H2569" s="0" t="n">
        <f aca="false">12*Inputs!$B$7*(MIN(1,$H$51*$C2569)*(ic*Inputs!$C$7+pE+fee_fx*Inputs!$D$7-cost_acc-cost_wd*Inputs!$E$7*$E2569-cost_fx*Inputs!$D$7-$F2569)+(1-MIN(1,$H$51*$C2569))*(1-MIN(1,Inputs!$G$7*$D2569)*churn_nonbuyers)*(ic*Inputs!$C$7+fee_wd*Inputs!$E$7*(1-$B2569)+fee_fx*Inputs!$D$7-cost_acc-cost_wd*Inputs!$E$7*(1-$B2569)-cost_fx*Inputs!$D$7))</f>
        <v>373698.31179479</v>
      </c>
      <c r="I2569" s="0" t="n">
        <f aca="false">12*Inputs!$B$8*(MIN(1,$H$52*$C2569)*(ic*Inputs!$C$8+pT-cost_acc-cost_wd*Inputs!$E$8-cost_fx*Inputs!$D$8-cost_ins)+(1-MIN(1,$H$52*$C2569))*(1-MIN(1,Inputs!$G$8*$D2569)*churn_nonbuyers)*(ic*Inputs!$C$8+fee_wd*Inputs!$E$8*(1-$B2569)+fee_fx*Inputs!$D$8-cost_acc-cost_wd*Inputs!$E$8*(1-$B2569)-cost_fx*Inputs!$D$8))</f>
        <v>154114.728768</v>
      </c>
      <c r="J2569" s="0" t="n">
        <f aca="false">G2569+H2569+I2569-fixed</f>
        <v>10447.8623760956</v>
      </c>
      <c r="K2569" s="0" t="n">
        <f aca="false">12*Inputs!$B$6*(1-MIN(1,Inputs!$G$6*$D2569)*churn_nonbuyers)*(ic*Inputs!$C$6+fee_wd*Inputs!$E$6*(1-$B2569)+fee_fx*Inputs!$D$6-cost_acc-cost_wd*Inputs!$E$6*(1-$B2569)-cost_fx*Inputs!$D$6)</f>
        <v>123186.664174046</v>
      </c>
      <c r="L2569" s="0" t="n">
        <f aca="false">12*Inputs!$B$7*(1-MIN(1,Inputs!$G$7*$D2569)*churn_nonbuyers)*(ic*Inputs!$C$7+fee_wd*Inputs!$E$7*(1-$B2569)+fee_fx*Inputs!$D$7-cost_acc-cost_wd*Inputs!$E$7*(1-$B2569)-cost_fx*Inputs!$D$7)</f>
        <v>318806.708456428</v>
      </c>
      <c r="M2569" s="0" t="n">
        <f aca="false">12*Inputs!$B$8*(1-MIN(1,Inputs!$G$8*$D2569)*churn_nonbuyers)*(ic*Inputs!$C$8+fee_wd*Inputs!$E$8*(1-$B2569)+fee_fx*Inputs!$D$8-cost_acc-cost_wd*Inputs!$E$8*(1-$B2569)-cost_fx*Inputs!$D$8)</f>
        <v>0</v>
      </c>
      <c r="N2569" s="0" t="n">
        <f aca="false">K2569+L2569+I2569-fixed</f>
        <v>-103891.898601526</v>
      </c>
      <c r="O2569" s="0" t="n">
        <f aca="false">K2569+L2569+M2569-fixed</f>
        <v>-258006.627369526</v>
      </c>
      <c r="P2569" s="0" t="n">
        <f aca="false">12*Inputs!$B$6*(1-MIN(1,Inputs!$F$6*$D2569))*(ic*Inputs!$C$6+flat_fee-cost_acc-cost_wd*Inputs!$E$6*$E2569-cost_fx*Inputs!$D$6)+12*Inputs!$B$7*(1-MIN(1,Inputs!$F$7*$D2569))*(ic*Inputs!$C$7+flat_fee-cost_acc-cost_wd*Inputs!$E$7*$E2569-cost_fx*Inputs!$D$7)+12*Inputs!$B$8*(1-MIN(1,Inputs!$F$8*$D2569))*(ic*Inputs!$C$8+flat_fee-cost_acc-cost_wd*Inputs!$E$8*$E2569-cost_fx*Inputs!$D$8)-fixed</f>
        <v>-456044.0215768</v>
      </c>
    </row>
    <row r="2570" customFormat="false" ht="15" hidden="false" customHeight="false" outlineLevel="0" collapsed="false">
      <c r="A2570" s="0" t="n">
        <v>2505</v>
      </c>
      <c r="B2570" s="0" t="n">
        <v>0.226461</v>
      </c>
      <c r="C2570" s="0" t="n">
        <v>0.688959</v>
      </c>
      <c r="D2570" s="0" t="n">
        <v>1.26502</v>
      </c>
      <c r="E2570" s="0" t="n">
        <v>1.118588</v>
      </c>
      <c r="F2570" s="0" t="n">
        <v>0.384809</v>
      </c>
      <c r="G2570" s="0" t="n">
        <f aca="false">12*Inputs!$B$6*(MIN(1,$H$50*$C2570)*(ic*Inputs!$C$6+pS+fee_fx*Inputs!$D$6-cost_acc-cost_wd*Inputs!$E$6*$E2570-cost_fx*Inputs!$D$6-$F2570)+(1-MIN(1,$H$50*$C2570))*(1-MIN(1,Inputs!$G$6*$D2570)*churn_nonbuyers)*(ic*Inputs!$C$6+fee_wd*Inputs!$E$6*(1-$B2570)+fee_fx*Inputs!$D$6-cost_acc-cost_wd*Inputs!$E$6*(1-$B2570)-cost_fx*Inputs!$D$6))</f>
        <v>192221.93261084</v>
      </c>
      <c r="H2570" s="0" t="n">
        <f aca="false">12*Inputs!$B$7*(MIN(1,$H$51*$C2570)*(ic*Inputs!$C$7+pE+fee_fx*Inputs!$D$7-cost_acc-cost_wd*Inputs!$E$7*$E2570-cost_fx*Inputs!$D$7-$F2570)+(1-MIN(1,$H$51*$C2570))*(1-MIN(1,Inputs!$G$7*$D2570)*churn_nonbuyers)*(ic*Inputs!$C$7+fee_wd*Inputs!$E$7*(1-$B2570)+fee_fx*Inputs!$D$7-cost_acc-cost_wd*Inputs!$E$7*(1-$B2570)-cost_fx*Inputs!$D$7))</f>
        <v>383992.560965932</v>
      </c>
      <c r="I2570" s="0" t="n">
        <f aca="false">12*Inputs!$B$8*(MIN(1,$H$52*$C2570)*(ic*Inputs!$C$8+pT-cost_acc-cost_wd*Inputs!$E$8-cost_fx*Inputs!$D$8-cost_ins)+(1-MIN(1,$H$52*$C2570))*(1-MIN(1,Inputs!$G$8*$D2570)*churn_nonbuyers)*(ic*Inputs!$C$8+fee_wd*Inputs!$E$8*(1-$B2570)+fee_fx*Inputs!$D$8-cost_acc-cost_wd*Inputs!$E$8*(1-$B2570)-cost_fx*Inputs!$D$8))</f>
        <v>118011.609737391</v>
      </c>
      <c r="J2570" s="0" t="n">
        <f aca="false">G2570+H2570+I2570-fixed</f>
        <v>-5773.8966858366</v>
      </c>
      <c r="K2570" s="0" t="n">
        <f aca="false">12*Inputs!$B$6*(1-MIN(1,Inputs!$G$6*$D2570)*churn_nonbuyers)*(ic*Inputs!$C$6+fee_wd*Inputs!$E$6*(1-$B2570)+fee_fx*Inputs!$D$6-cost_acc-cost_wd*Inputs!$E$6*(1-$B2570)-cost_fx*Inputs!$D$6)</f>
        <v>158300.853798384</v>
      </c>
      <c r="L2570" s="0" t="n">
        <f aca="false">12*Inputs!$B$7*(1-MIN(1,Inputs!$G$7*$D2570)*churn_nonbuyers)*(ic*Inputs!$C$7+fee_wd*Inputs!$E$7*(1-$B2570)+fee_fx*Inputs!$D$7-cost_acc-cost_wd*Inputs!$E$7*(1-$B2570)-cost_fx*Inputs!$D$7)</f>
        <v>356525.51771903</v>
      </c>
      <c r="M2570" s="0" t="n">
        <f aca="false">12*Inputs!$B$8*(1-MIN(1,Inputs!$G$8*$D2570)*churn_nonbuyers)*(ic*Inputs!$C$8+fee_wd*Inputs!$E$8*(1-$B2570)+fee_fx*Inputs!$D$8-cost_acc-cost_wd*Inputs!$E$8*(1-$B2570)-cost_fx*Inputs!$D$8)</f>
        <v>36123.752925792</v>
      </c>
      <c r="N2570" s="0" t="n">
        <f aca="false">K2570+L2570+I2570-fixed</f>
        <v>-67162.0187451941</v>
      </c>
      <c r="O2570" s="0" t="n">
        <f aca="false">K2570+L2570+M2570-fixed</f>
        <v>-149049.875556794</v>
      </c>
      <c r="P2570" s="0" t="n">
        <f aca="false">12*Inputs!$B$6*(1-MIN(1,Inputs!$F$6*$D2570))*(ic*Inputs!$C$6+flat_fee-cost_acc-cost_wd*Inputs!$E$6*$E2570-cost_fx*Inputs!$D$6)+12*Inputs!$B$7*(1-MIN(1,Inputs!$F$7*$D2570))*(ic*Inputs!$C$7+flat_fee-cost_acc-cost_wd*Inputs!$E$7*$E2570-cost_fx*Inputs!$D$7)+12*Inputs!$B$8*(1-MIN(1,Inputs!$F$8*$D2570))*(ic*Inputs!$C$8+flat_fee-cost_acc-cost_wd*Inputs!$E$8*$E2570-cost_fx*Inputs!$D$8)-fixed</f>
        <v>-122667.4485376</v>
      </c>
    </row>
    <row r="2571" customFormat="false" ht="15" hidden="false" customHeight="false" outlineLevel="0" collapsed="false">
      <c r="A2571" s="0" t="n">
        <v>2506</v>
      </c>
      <c r="B2571" s="0" t="n">
        <v>0.040034</v>
      </c>
      <c r="C2571" s="0" t="n">
        <v>0.690517</v>
      </c>
      <c r="D2571" s="0" t="n">
        <v>1.231283</v>
      </c>
      <c r="E2571" s="0" t="n">
        <v>1.228973</v>
      </c>
      <c r="F2571" s="0" t="n">
        <v>0.139681</v>
      </c>
      <c r="G2571" s="0" t="n">
        <f aca="false">12*Inputs!$B$6*(MIN(1,$H$50*$C2571)*(ic*Inputs!$C$6+pS+fee_fx*Inputs!$D$6-cost_acc-cost_wd*Inputs!$E$6*$E2571-cost_fx*Inputs!$D$6-$F2571)+(1-MIN(1,$H$50*$C2571))*(1-MIN(1,Inputs!$G$6*$D2571)*churn_nonbuyers)*(ic*Inputs!$C$6+fee_wd*Inputs!$E$6*(1-$B2571)+fee_fx*Inputs!$D$6-cost_acc-cost_wd*Inputs!$E$6*(1-$B2571)-cost_fx*Inputs!$D$6))</f>
        <v>218512.73507413</v>
      </c>
      <c r="H2571" s="0" t="n">
        <f aca="false">12*Inputs!$B$7*(MIN(1,$H$51*$C2571)*(ic*Inputs!$C$7+pE+fee_fx*Inputs!$D$7-cost_acc-cost_wd*Inputs!$E$7*$E2571-cost_fx*Inputs!$D$7-$F2571)+(1-MIN(1,$H$51*$C2571))*(1-MIN(1,Inputs!$G$7*$D2571)*churn_nonbuyers)*(ic*Inputs!$C$7+fee_wd*Inputs!$E$7*(1-$B2571)+fee_fx*Inputs!$D$7-cost_acc-cost_wd*Inputs!$E$7*(1-$B2571)-cost_fx*Inputs!$D$7))</f>
        <v>404007.808008414</v>
      </c>
      <c r="I2571" s="0" t="n">
        <f aca="false">12*Inputs!$B$8*(MIN(1,$H$52*$C2571)*(ic*Inputs!$C$8+pT-cost_acc-cost_wd*Inputs!$E$8-cost_fx*Inputs!$D$8-cost_ins)+(1-MIN(1,$H$52*$C2571))*(1-MIN(1,Inputs!$G$8*$D2571)*churn_nonbuyers)*(ic*Inputs!$C$8+fee_wd*Inputs!$E$8*(1-$B2571)+fee_fx*Inputs!$D$8-cost_acc-cost_wd*Inputs!$E$8*(1-$B2571)-cost_fx*Inputs!$D$8))</f>
        <v>122684.993228517</v>
      </c>
      <c r="J2571" s="0" t="n">
        <f aca="false">G2571+H2571+I2571-fixed</f>
        <v>45205.5363110611</v>
      </c>
      <c r="K2571" s="0" t="n">
        <f aca="false">12*Inputs!$B$6*(1-MIN(1,Inputs!$G$6*$D2571)*churn_nonbuyers)*(ic*Inputs!$C$6+fee_wd*Inputs!$E$6*(1-$B2571)+fee_fx*Inputs!$D$6-cost_acc-cost_wd*Inputs!$E$6*(1-$B2571)-cost_fx*Inputs!$D$6)</f>
        <v>183778.682282078</v>
      </c>
      <c r="L2571" s="0" t="n">
        <f aca="false">12*Inputs!$B$7*(1-MIN(1,Inputs!$G$7*$D2571)*churn_nonbuyers)*(ic*Inputs!$C$7+fee_wd*Inputs!$E$7*(1-$B2571)+fee_fx*Inputs!$D$7-cost_acc-cost_wd*Inputs!$E$7*(1-$B2571)-cost_fx*Inputs!$D$7)</f>
        <v>382754.451385247</v>
      </c>
      <c r="M2571" s="0" t="n">
        <f aca="false">12*Inputs!$B$8*(1-MIN(1,Inputs!$G$8*$D2571)*churn_nonbuyers)*(ic*Inputs!$C$8+fee_wd*Inputs!$E$8*(1-$B2571)+fee_fx*Inputs!$D$8-cost_acc-cost_wd*Inputs!$E$8*(1-$B2571)-cost_fx*Inputs!$D$8)</f>
        <v>44811.0791296992</v>
      </c>
      <c r="N2571" s="0" t="n">
        <f aca="false">K2571+L2571+I2571-fixed</f>
        <v>-10781.8731041572</v>
      </c>
      <c r="O2571" s="0" t="n">
        <f aca="false">K2571+L2571+M2571-fixed</f>
        <v>-88655.7872029754</v>
      </c>
      <c r="P2571" s="0" t="n">
        <f aca="false">12*Inputs!$B$6*(1-MIN(1,Inputs!$F$6*$D2571))*(ic*Inputs!$C$6+flat_fee-cost_acc-cost_wd*Inputs!$E$6*$E2571-cost_fx*Inputs!$D$6)+12*Inputs!$B$7*(1-MIN(1,Inputs!$F$7*$D2571))*(ic*Inputs!$C$7+flat_fee-cost_acc-cost_wd*Inputs!$E$7*$E2571-cost_fx*Inputs!$D$7)+12*Inputs!$B$8*(1-MIN(1,Inputs!$F$8*$D2571))*(ic*Inputs!$C$8+flat_fee-cost_acc-cost_wd*Inputs!$E$8*$E2571-cost_fx*Inputs!$D$8)-fixed</f>
        <v>-146161.48065784</v>
      </c>
    </row>
    <row r="2572" customFormat="false" ht="15" hidden="false" customHeight="false" outlineLevel="0" collapsed="false">
      <c r="A2572" s="0" t="n">
        <v>2507</v>
      </c>
      <c r="B2572" s="0" t="n">
        <v>0.191934</v>
      </c>
      <c r="C2572" s="0" t="n">
        <v>0.827461</v>
      </c>
      <c r="D2572" s="0" t="n">
        <v>1.075683</v>
      </c>
      <c r="E2572" s="0" t="n">
        <v>1.214717</v>
      </c>
      <c r="F2572" s="0" t="n">
        <v>0.080798</v>
      </c>
      <c r="G2572" s="0" t="n">
        <f aca="false">12*Inputs!$B$6*(MIN(1,$H$50*$C2572)*(ic*Inputs!$C$6+pS+fee_fx*Inputs!$D$6-cost_acc-cost_wd*Inputs!$E$6*$E2572-cost_fx*Inputs!$D$6-$F2572)+(1-MIN(1,$H$50*$C2572))*(1-MIN(1,Inputs!$G$6*$D2572)*churn_nonbuyers)*(ic*Inputs!$C$6+fee_wd*Inputs!$E$6*(1-$B2572)+fee_fx*Inputs!$D$6-cost_acc-cost_wd*Inputs!$E$6*(1-$B2572)-cost_fx*Inputs!$D$6))</f>
        <v>208891.278527009</v>
      </c>
      <c r="H2572" s="0" t="n">
        <f aca="false">12*Inputs!$B$7*(MIN(1,$H$51*$C2572)*(ic*Inputs!$C$7+pE+fee_fx*Inputs!$D$7-cost_acc-cost_wd*Inputs!$E$7*$E2572-cost_fx*Inputs!$D$7-$F2572)+(1-MIN(1,$H$51*$C2572))*(1-MIN(1,Inputs!$G$7*$D2572)*churn_nonbuyers)*(ic*Inputs!$C$7+fee_wd*Inputs!$E$7*(1-$B2572)+fee_fx*Inputs!$D$7-cost_acc-cost_wd*Inputs!$E$7*(1-$B2572)-cost_fx*Inputs!$D$7))</f>
        <v>399467.828686672</v>
      </c>
      <c r="I2572" s="0" t="n">
        <f aca="false">12*Inputs!$B$8*(MIN(1,$H$52*$C2572)*(ic*Inputs!$C$8+pT-cost_acc-cost_wd*Inputs!$E$8-cost_fx*Inputs!$D$8-cost_ins)+(1-MIN(1,$H$52*$C2572))*(1-MIN(1,Inputs!$G$8*$D2572)*churn_nonbuyers)*(ic*Inputs!$C$8+fee_wd*Inputs!$E$8*(1-$B2572)+fee_fx*Inputs!$D$8-cost_acc-cost_wd*Inputs!$E$8*(1-$B2572)-cost_fx*Inputs!$D$8))</f>
        <v>152242.355826992</v>
      </c>
      <c r="J2572" s="0" t="n">
        <f aca="false">G2572+H2572+I2572-fixed</f>
        <v>60601.4630406728</v>
      </c>
      <c r="K2572" s="0" t="n">
        <f aca="false">12*Inputs!$B$6*(1-MIN(1,Inputs!$G$6*$D2572)*churn_nonbuyers)*(ic*Inputs!$C$6+fee_wd*Inputs!$E$6*(1-$B2572)+fee_fx*Inputs!$D$6-cost_acc-cost_wd*Inputs!$E$6*(1-$B2572)-cost_fx*Inputs!$D$6)</f>
        <v>164605.132374638</v>
      </c>
      <c r="L2572" s="0" t="n">
        <f aca="false">12*Inputs!$B$7*(1-MIN(1,Inputs!$G$7*$D2572)*churn_nonbuyers)*(ic*Inputs!$C$7+fee_wd*Inputs!$E$7*(1-$B2572)+fee_fx*Inputs!$D$7-cost_acc-cost_wd*Inputs!$E$7*(1-$B2572)-cost_fx*Inputs!$D$7)</f>
        <v>363441.950240783</v>
      </c>
      <c r="M2572" s="0" t="n">
        <f aca="false">12*Inputs!$B$8*(1-MIN(1,Inputs!$G$8*$D2572)*churn_nonbuyers)*(ic*Inputs!$C$8+fee_wd*Inputs!$E$8*(1-$B2572)+fee_fx*Inputs!$D$8-cost_acc-cost_wd*Inputs!$E$8*(1-$B2572)-cost_fx*Inputs!$D$8)</f>
        <v>78352.1768949792</v>
      </c>
      <c r="N2572" s="0" t="n">
        <f aca="false">K2572+L2572+I2572-fixed</f>
        <v>-19710.5615575869</v>
      </c>
      <c r="O2572" s="0" t="n">
        <f aca="false">K2572+L2572+M2572-fixed</f>
        <v>-93600.7404895994</v>
      </c>
      <c r="P2572" s="0" t="n">
        <f aca="false">12*Inputs!$B$6*(1-MIN(1,Inputs!$F$6*$D2572))*(ic*Inputs!$C$6+flat_fee-cost_acc-cost_wd*Inputs!$E$6*$E2572-cost_fx*Inputs!$D$6)+12*Inputs!$B$7*(1-MIN(1,Inputs!$F$7*$D2572))*(ic*Inputs!$C$7+flat_fee-cost_acc-cost_wd*Inputs!$E$7*$E2572-cost_fx*Inputs!$D$7)+12*Inputs!$B$8*(1-MIN(1,Inputs!$F$8*$D2572))*(ic*Inputs!$C$8+flat_fee-cost_acc-cost_wd*Inputs!$E$8*$E2572-cost_fx*Inputs!$D$8)-fixed</f>
        <v>-61065.4044133599</v>
      </c>
    </row>
    <row r="2573" customFormat="false" ht="15" hidden="false" customHeight="false" outlineLevel="0" collapsed="false">
      <c r="A2573" s="0" t="n">
        <v>2508</v>
      </c>
      <c r="B2573" s="0" t="n">
        <v>0.269012</v>
      </c>
      <c r="C2573" s="0" t="n">
        <v>1.055205</v>
      </c>
      <c r="D2573" s="0" t="n">
        <v>0.719868</v>
      </c>
      <c r="E2573" s="0" t="n">
        <v>1.291147</v>
      </c>
      <c r="F2573" s="0" t="n">
        <v>0.200767</v>
      </c>
      <c r="G2573" s="0" t="n">
        <f aca="false">12*Inputs!$B$6*(MIN(1,$H$50*$C2573)*(ic*Inputs!$C$6+pS+fee_fx*Inputs!$D$6-cost_acc-cost_wd*Inputs!$E$6*$E2573-cost_fx*Inputs!$D$6-$F2573)+(1-MIN(1,$H$50*$C2573))*(1-MIN(1,Inputs!$G$6*$D2573)*churn_nonbuyers)*(ic*Inputs!$C$6+fee_wd*Inputs!$E$6*(1-$B2573)+fee_fx*Inputs!$D$6-cost_acc-cost_wd*Inputs!$E$6*(1-$B2573)-cost_fx*Inputs!$D$6))</f>
        <v>209342.564162632</v>
      </c>
      <c r="H2573" s="0" t="n">
        <f aca="false">12*Inputs!$B$7*(MIN(1,$H$51*$C2573)*(ic*Inputs!$C$7+pE+fee_fx*Inputs!$D$7-cost_acc-cost_wd*Inputs!$E$7*$E2573-cost_fx*Inputs!$D$7-$F2573)+(1-MIN(1,$H$51*$C2573))*(1-MIN(1,Inputs!$G$7*$D2573)*churn_nonbuyers)*(ic*Inputs!$C$7+fee_wd*Inputs!$E$7*(1-$B2573)+fee_fx*Inputs!$D$7-cost_acc-cost_wd*Inputs!$E$7*(1-$B2573)-cost_fx*Inputs!$D$7))</f>
        <v>388841.723451576</v>
      </c>
      <c r="I2573" s="0" t="n">
        <f aca="false">12*Inputs!$B$8*(MIN(1,$H$52*$C2573)*(ic*Inputs!$C$8+pT-cost_acc-cost_wd*Inputs!$E$8-cost_fx*Inputs!$D$8-cost_ins)+(1-MIN(1,$H$52*$C2573))*(1-MIN(1,Inputs!$G$8*$D2573)*churn_nonbuyers)*(ic*Inputs!$C$8+fee_wd*Inputs!$E$8*(1-$B2573)+fee_fx*Inputs!$D$8-cost_acc-cost_wd*Inputs!$E$8*(1-$B2573)-cost_fx*Inputs!$D$8))</f>
        <v>192747.300096181</v>
      </c>
      <c r="J2573" s="0" t="n">
        <f aca="false">G2573+H2573+I2573-fixed</f>
        <v>90931.5877103885</v>
      </c>
      <c r="K2573" s="0" t="n">
        <f aca="false">12*Inputs!$B$6*(1-MIN(1,Inputs!$G$6*$D2573)*churn_nonbuyers)*(ic*Inputs!$C$6+fee_wd*Inputs!$E$6*(1-$B2573)+fee_fx*Inputs!$D$6-cost_acc-cost_wd*Inputs!$E$6*(1-$B2573)-cost_fx*Inputs!$D$6)</f>
        <v>157000.305098995</v>
      </c>
      <c r="L2573" s="0" t="n">
        <f aca="false">12*Inputs!$B$7*(1-MIN(1,Inputs!$G$7*$D2573)*churn_nonbuyers)*(ic*Inputs!$C$7+fee_wd*Inputs!$E$7*(1-$B2573)+fee_fx*Inputs!$D$7-cost_acc-cost_wd*Inputs!$E$7*(1-$B2573)-cost_fx*Inputs!$D$7)</f>
        <v>356591.330195397</v>
      </c>
      <c r="M2573" s="0" t="n">
        <f aca="false">12*Inputs!$B$8*(1-MIN(1,Inputs!$G$8*$D2573)*churn_nonbuyers)*(ic*Inputs!$C$8+fee_wd*Inputs!$E$8*(1-$B2573)+fee_fx*Inputs!$D$8-cost_acc-cost_wd*Inputs!$E$8*(1-$B2573)-cost_fx*Inputs!$D$8)</f>
        <v>155518.728541978</v>
      </c>
      <c r="N2573" s="0" t="n">
        <f aca="false">K2573+L2573+I2573-fixed</f>
        <v>6338.93539057369</v>
      </c>
      <c r="O2573" s="0" t="n">
        <f aca="false">K2573+L2573+M2573-fixed</f>
        <v>-30889.6361636301</v>
      </c>
      <c r="P2573" s="0" t="n">
        <f aca="false">12*Inputs!$B$6*(1-MIN(1,Inputs!$F$6*$D2573))*(ic*Inputs!$C$6+flat_fee-cost_acc-cost_wd*Inputs!$E$6*$E2573-cost_fx*Inputs!$D$6)+12*Inputs!$B$7*(1-MIN(1,Inputs!$F$7*$D2573))*(ic*Inputs!$C$7+flat_fee-cost_acc-cost_wd*Inputs!$E$7*$E2573-cost_fx*Inputs!$D$7)+12*Inputs!$B$8*(1-MIN(1,Inputs!$F$8*$D2573))*(ic*Inputs!$C$8+flat_fee-cost_acc-cost_wd*Inputs!$E$8*$E2573-cost_fx*Inputs!$D$8)-fixed</f>
        <v>83096.4725590401</v>
      </c>
    </row>
    <row r="2574" customFormat="false" ht="15" hidden="false" customHeight="false" outlineLevel="0" collapsed="false">
      <c r="A2574" s="0" t="n">
        <v>2509</v>
      </c>
      <c r="B2574" s="0" t="n">
        <v>0.255348</v>
      </c>
      <c r="C2574" s="0" t="n">
        <v>0.955818</v>
      </c>
      <c r="D2574" s="0" t="n">
        <v>1.374618</v>
      </c>
      <c r="E2574" s="0" t="n">
        <v>1.279501</v>
      </c>
      <c r="F2574" s="0" t="n">
        <v>0.33054</v>
      </c>
      <c r="G2574" s="0" t="n">
        <f aca="false">12*Inputs!$B$6*(MIN(1,$H$50*$C2574)*(ic*Inputs!$C$6+pS+fee_fx*Inputs!$D$6-cost_acc-cost_wd*Inputs!$E$6*$E2574-cost_fx*Inputs!$D$6-$F2574)+(1-MIN(1,$H$50*$C2574))*(1-MIN(1,Inputs!$G$6*$D2574)*churn_nonbuyers)*(ic*Inputs!$C$6+fee_wd*Inputs!$E$6*(1-$B2574)+fee_fx*Inputs!$D$6-cost_acc-cost_wd*Inputs!$E$6*(1-$B2574)-cost_fx*Inputs!$D$6))</f>
        <v>198579.438997473</v>
      </c>
      <c r="H2574" s="0" t="n">
        <f aca="false">12*Inputs!$B$7*(MIN(1,$H$51*$C2574)*(ic*Inputs!$C$7+pE+fee_fx*Inputs!$D$7-cost_acc-cost_wd*Inputs!$E$7*$E2574-cost_fx*Inputs!$D$7-$F2574)+(1-MIN(1,$H$51*$C2574))*(1-MIN(1,Inputs!$G$7*$D2574)*churn_nonbuyers)*(ic*Inputs!$C$7+fee_wd*Inputs!$E$7*(1-$B2574)+fee_fx*Inputs!$D$7-cost_acc-cost_wd*Inputs!$E$7*(1-$B2574)-cost_fx*Inputs!$D$7))</f>
        <v>376685.15445756</v>
      </c>
      <c r="I2574" s="0" t="n">
        <f aca="false">12*Inputs!$B$8*(MIN(1,$H$52*$C2574)*(ic*Inputs!$C$8+pT-cost_acc-cost_wd*Inputs!$E$8-cost_fx*Inputs!$D$8-cost_ins)+(1-MIN(1,$H$52*$C2574))*(1-MIN(1,Inputs!$G$8*$D2574)*churn_nonbuyers)*(ic*Inputs!$C$8+fee_wd*Inputs!$E$8*(1-$B2574)+fee_fx*Inputs!$D$8-cost_acc-cost_wd*Inputs!$E$8*(1-$B2574)-cost_fx*Inputs!$D$8))</f>
        <v>141701.67673458</v>
      </c>
      <c r="J2574" s="0" t="n">
        <f aca="false">G2574+H2574+I2574-fixed</f>
        <v>16966.2701896136</v>
      </c>
      <c r="K2574" s="0" t="n">
        <f aca="false">12*Inputs!$B$6*(1-MIN(1,Inputs!$G$6*$D2574)*churn_nonbuyers)*(ic*Inputs!$C$6+fee_wd*Inputs!$E$6*(1-$B2574)+fee_fx*Inputs!$D$6-cost_acc-cost_wd*Inputs!$E$6*(1-$B2574)-cost_fx*Inputs!$D$6)</f>
        <v>153500.981450861</v>
      </c>
      <c r="L2574" s="0" t="n">
        <f aca="false">12*Inputs!$B$7*(1-MIN(1,Inputs!$G$7*$D2574)*churn_nonbuyers)*(ic*Inputs!$C$7+fee_wd*Inputs!$E$7*(1-$B2574)+fee_fx*Inputs!$D$7-cost_acc-cost_wd*Inputs!$E$7*(1-$B2574)-cost_fx*Inputs!$D$7)</f>
        <v>351318.854406517</v>
      </c>
      <c r="M2574" s="0" t="n">
        <f aca="false">12*Inputs!$B$8*(1-MIN(1,Inputs!$G$8*$D2574)*churn_nonbuyers)*(ic*Inputs!$C$8+fee_wd*Inputs!$E$8*(1-$B2574)+fee_fx*Inputs!$D$8-cost_acc-cost_wd*Inputs!$E$8*(1-$B2574)-cost_fx*Inputs!$D$8)</f>
        <v>11864.3755173504</v>
      </c>
      <c r="N2574" s="0" t="n">
        <f aca="false">K2574+L2574+I2574-fixed</f>
        <v>-53478.4874080423</v>
      </c>
      <c r="O2574" s="0" t="n">
        <f aca="false">K2574+L2574+M2574-fixed</f>
        <v>-183315.788625272</v>
      </c>
      <c r="P2574" s="0" t="n">
        <f aca="false">12*Inputs!$B$6*(1-MIN(1,Inputs!$F$6*$D2574))*(ic*Inputs!$C$6+flat_fee-cost_acc-cost_wd*Inputs!$E$6*$E2574-cost_fx*Inputs!$D$6)+12*Inputs!$B$7*(1-MIN(1,Inputs!$F$7*$D2574))*(ic*Inputs!$C$7+flat_fee-cost_acc-cost_wd*Inputs!$E$7*$E2574-cost_fx*Inputs!$D$7)+12*Inputs!$B$8*(1-MIN(1,Inputs!$F$8*$D2574))*(ic*Inputs!$C$8+flat_fee-cost_acc-cost_wd*Inputs!$E$8*$E2574-cost_fx*Inputs!$D$8)-fixed</f>
        <v>-236400.54615568</v>
      </c>
    </row>
    <row r="2575" customFormat="false" ht="15" hidden="false" customHeight="false" outlineLevel="0" collapsed="false">
      <c r="A2575" s="0" t="n">
        <v>2510</v>
      </c>
      <c r="B2575" s="0" t="n">
        <v>0.210492</v>
      </c>
      <c r="C2575" s="0" t="n">
        <v>0.684989</v>
      </c>
      <c r="D2575" s="0" t="n">
        <v>0.733133</v>
      </c>
      <c r="E2575" s="0" t="n">
        <v>1.051291</v>
      </c>
      <c r="F2575" s="0" t="n">
        <v>0.213344</v>
      </c>
      <c r="G2575" s="0" t="n">
        <f aca="false">12*Inputs!$B$6*(MIN(1,$H$50*$C2575)*(ic*Inputs!$C$6+pS+fee_fx*Inputs!$D$6-cost_acc-cost_wd*Inputs!$E$6*$E2575-cost_fx*Inputs!$D$6-$F2575)+(1-MIN(1,$H$50*$C2575))*(1-MIN(1,Inputs!$G$6*$D2575)*churn_nonbuyers)*(ic*Inputs!$C$6+fee_wd*Inputs!$E$6*(1-$B2575)+fee_fx*Inputs!$D$6-cost_acc-cost_wd*Inputs!$E$6*(1-$B2575)-cost_fx*Inputs!$D$6))</f>
        <v>202136.38733712</v>
      </c>
      <c r="H2575" s="0" t="n">
        <f aca="false">12*Inputs!$B$7*(MIN(1,$H$51*$C2575)*(ic*Inputs!$C$7+pE+fee_fx*Inputs!$D$7-cost_acc-cost_wd*Inputs!$E$7*$E2575-cost_fx*Inputs!$D$7-$F2575)+(1-MIN(1,$H$51*$C2575))*(1-MIN(1,Inputs!$G$7*$D2575)*churn_nonbuyers)*(ic*Inputs!$C$7+fee_wd*Inputs!$E$7*(1-$B2575)+fee_fx*Inputs!$D$7-cost_acc-cost_wd*Inputs!$E$7*(1-$B2575)-cost_fx*Inputs!$D$7))</f>
        <v>401835.833025751</v>
      </c>
      <c r="I2575" s="0" t="n">
        <f aca="false">12*Inputs!$B$8*(MIN(1,$H$52*$C2575)*(ic*Inputs!$C$8+pT-cost_acc-cost_wd*Inputs!$E$8-cost_fx*Inputs!$D$8-cost_ins)+(1-MIN(1,$H$52*$C2575))*(1-MIN(1,Inputs!$G$8*$D2575)*churn_nonbuyers)*(ic*Inputs!$C$8+fee_wd*Inputs!$E$8*(1-$B2575)+fee_fx*Inputs!$D$8-cost_acc-cost_wd*Inputs!$E$8*(1-$B2575)-cost_fx*Inputs!$D$8))</f>
        <v>178882.363988257</v>
      </c>
      <c r="J2575" s="0" t="n">
        <f aca="false">G2575+H2575+I2575-fixed</f>
        <v>82854.584351127</v>
      </c>
      <c r="K2575" s="0" t="n">
        <f aca="false">12*Inputs!$B$6*(1-MIN(1,Inputs!$G$6*$D2575)*churn_nonbuyers)*(ic*Inputs!$C$6+fee_wd*Inputs!$E$6*(1-$B2575)+fee_fx*Inputs!$D$6-cost_acc-cost_wd*Inputs!$E$6*(1-$B2575)-cost_fx*Inputs!$D$6)</f>
        <v>165010.265506339</v>
      </c>
      <c r="L2575" s="0" t="n">
        <f aca="false">12*Inputs!$B$7*(1-MIN(1,Inputs!$G$7*$D2575)*churn_nonbuyers)*(ic*Inputs!$C$7+fee_wd*Inputs!$E$7*(1-$B2575)+fee_fx*Inputs!$D$7-cost_acc-cost_wd*Inputs!$E$7*(1-$B2575)-cost_fx*Inputs!$D$7)</f>
        <v>364687.831719804</v>
      </c>
      <c r="M2575" s="0" t="n">
        <f aca="false">12*Inputs!$B$8*(1-MIN(1,Inputs!$G$8*$D2575)*churn_nonbuyers)*(ic*Inputs!$C$8+fee_wd*Inputs!$E$8*(1-$B2575)+fee_fx*Inputs!$D$8-cost_acc-cost_wd*Inputs!$E$8*(1-$B2575)-cost_fx*Inputs!$D$8)</f>
        <v>153975.26217625</v>
      </c>
      <c r="N2575" s="0" t="n">
        <f aca="false">K2575+L2575+I2575-fixed</f>
        <v>8580.46121439931</v>
      </c>
      <c r="O2575" s="0" t="n">
        <f aca="false">K2575+L2575+M2575-fixed</f>
        <v>-16326.6405976077</v>
      </c>
      <c r="P2575" s="0" t="n">
        <f aca="false">12*Inputs!$B$6*(1-MIN(1,Inputs!$F$6*$D2575))*(ic*Inputs!$C$6+flat_fee-cost_acc-cost_wd*Inputs!$E$6*$E2575-cost_fx*Inputs!$D$6)+12*Inputs!$B$7*(1-MIN(1,Inputs!$F$7*$D2575))*(ic*Inputs!$C$7+flat_fee-cost_acc-cost_wd*Inputs!$E$7*$E2575-cost_fx*Inputs!$D$7)+12*Inputs!$B$8*(1-MIN(1,Inputs!$F$8*$D2575))*(ic*Inputs!$C$8+flat_fee-cost_acc-cost_wd*Inputs!$E$8*$E2575-cost_fx*Inputs!$D$8)-fixed</f>
        <v>195522.97150472</v>
      </c>
    </row>
    <row r="2576" customFormat="false" ht="15" hidden="false" customHeight="false" outlineLevel="0" collapsed="false">
      <c r="A2576" s="0" t="n">
        <v>2511</v>
      </c>
      <c r="B2576" s="0" t="n">
        <v>0.376904</v>
      </c>
      <c r="C2576" s="0" t="n">
        <v>0.848496</v>
      </c>
      <c r="D2576" s="0" t="n">
        <v>0.632302</v>
      </c>
      <c r="E2576" s="0" t="n">
        <v>1.398869</v>
      </c>
      <c r="F2576" s="0" t="n">
        <v>0.438808</v>
      </c>
      <c r="G2576" s="0" t="n">
        <f aca="false">12*Inputs!$B$6*(MIN(1,$H$50*$C2576)*(ic*Inputs!$C$6+pS+fee_fx*Inputs!$D$6-cost_acc-cost_wd*Inputs!$E$6*$E2576-cost_fx*Inputs!$D$6-$F2576)+(1-MIN(1,$H$50*$C2576))*(1-MIN(1,Inputs!$G$6*$D2576)*churn_nonbuyers)*(ic*Inputs!$C$6+fee_wd*Inputs!$E$6*(1-$B2576)+fee_fx*Inputs!$D$6-cost_acc-cost_wd*Inputs!$E$6*(1-$B2576)-cost_fx*Inputs!$D$6))</f>
        <v>178970.218699651</v>
      </c>
      <c r="H2576" s="0" t="n">
        <f aca="false">12*Inputs!$B$7*(MIN(1,$H$51*$C2576)*(ic*Inputs!$C$7+pE+fee_fx*Inputs!$D$7-cost_acc-cost_wd*Inputs!$E$7*$E2576-cost_fx*Inputs!$D$7-$F2576)+(1-MIN(1,$H$51*$C2576))*(1-MIN(1,Inputs!$G$7*$D2576)*churn_nonbuyers)*(ic*Inputs!$C$7+fee_wd*Inputs!$E$7*(1-$B2576)+fee_fx*Inputs!$D$7-cost_acc-cost_wd*Inputs!$E$7*(1-$B2576)-cost_fx*Inputs!$D$7))</f>
        <v>350924.472219247</v>
      </c>
      <c r="I2576" s="0" t="n">
        <f aca="false">12*Inputs!$B$8*(MIN(1,$H$52*$C2576)*(ic*Inputs!$C$8+pT-cost_acc-cost_wd*Inputs!$E$8-cost_fx*Inputs!$D$8-cost_ins)+(1-MIN(1,$H$52*$C2576))*(1-MIN(1,Inputs!$G$8*$D2576)*churn_nonbuyers)*(ic*Inputs!$C$8+fee_wd*Inputs!$E$8*(1-$B2576)+fee_fx*Inputs!$D$8-cost_acc-cost_wd*Inputs!$E$8*(1-$B2576)-cost_fx*Inputs!$D$8))</f>
        <v>192084.848555452</v>
      </c>
      <c r="J2576" s="0" t="n">
        <f aca="false">G2576+H2576+I2576-fixed</f>
        <v>21979.5394743506</v>
      </c>
      <c r="K2576" s="0" t="n">
        <f aca="false">12*Inputs!$B$6*(1-MIN(1,Inputs!$G$6*$D2576)*churn_nonbuyers)*(ic*Inputs!$C$6+fee_wd*Inputs!$E$6*(1-$B2576)+fee_fx*Inputs!$D$6-cost_acc-cost_wd*Inputs!$E$6*(1-$B2576)-cost_fx*Inputs!$D$6)</f>
        <v>142668.103341658</v>
      </c>
      <c r="L2576" s="0" t="n">
        <f aca="false">12*Inputs!$B$7*(1-MIN(1,Inputs!$G$7*$D2576)*churn_nonbuyers)*(ic*Inputs!$C$7+fee_wd*Inputs!$E$7*(1-$B2576)+fee_fx*Inputs!$D$7-cost_acc-cost_wd*Inputs!$E$7*(1-$B2576)-cost_fx*Inputs!$D$7)</f>
        <v>342307.029108995</v>
      </c>
      <c r="M2576" s="0" t="n">
        <f aca="false">12*Inputs!$B$8*(1-MIN(1,Inputs!$G$8*$D2576)*churn_nonbuyers)*(ic*Inputs!$C$8+fee_wd*Inputs!$E$8*(1-$B2576)+fee_fx*Inputs!$D$8-cost_acc-cost_wd*Inputs!$E$8*(1-$B2576)-cost_fx*Inputs!$D$8)</f>
        <v>171847.703381069</v>
      </c>
      <c r="N2576" s="0" t="n">
        <f aca="false">K2576+L2576+I2576-fixed</f>
        <v>-22940.0189938955</v>
      </c>
      <c r="O2576" s="0" t="n">
        <f aca="false">K2576+L2576+M2576-fixed</f>
        <v>-43177.1641682792</v>
      </c>
      <c r="P2576" s="0" t="n">
        <f aca="false">12*Inputs!$B$6*(1-MIN(1,Inputs!$F$6*$D2576))*(ic*Inputs!$C$6+flat_fee-cost_acc-cost_wd*Inputs!$E$6*$E2576-cost_fx*Inputs!$D$6)+12*Inputs!$B$7*(1-MIN(1,Inputs!$F$7*$D2576))*(ic*Inputs!$C$7+flat_fee-cost_acc-cost_wd*Inputs!$E$7*$E2576-cost_fx*Inputs!$D$7)+12*Inputs!$B$8*(1-MIN(1,Inputs!$F$8*$D2576))*(ic*Inputs!$C$8+flat_fee-cost_acc-cost_wd*Inputs!$E$8*$E2576-cost_fx*Inputs!$D$8)-fixed</f>
        <v>70316.5896891201</v>
      </c>
    </row>
    <row r="2577" customFormat="false" ht="15" hidden="false" customHeight="false" outlineLevel="0" collapsed="false">
      <c r="A2577" s="0" t="n">
        <v>2512</v>
      </c>
      <c r="B2577" s="0" t="n">
        <v>0.455499</v>
      </c>
      <c r="C2577" s="0" t="n">
        <v>0.94218</v>
      </c>
      <c r="D2577" s="0" t="n">
        <v>0.937205</v>
      </c>
      <c r="E2577" s="0" t="n">
        <v>1.077659</v>
      </c>
      <c r="F2577" s="0" t="n">
        <v>0.221678</v>
      </c>
      <c r="G2577" s="0" t="n">
        <f aca="false">12*Inputs!$B$6*(MIN(1,$H$50*$C2577)*(ic*Inputs!$C$6+pS+fee_fx*Inputs!$D$6-cost_acc-cost_wd*Inputs!$E$6*$E2577-cost_fx*Inputs!$D$6-$F2577)+(1-MIN(1,$H$50*$C2577))*(1-MIN(1,Inputs!$G$6*$D2577)*churn_nonbuyers)*(ic*Inputs!$C$6+fee_wd*Inputs!$E$6*(1-$B2577)+fee_fx*Inputs!$D$6-cost_acc-cost_wd*Inputs!$E$6*(1-$B2577)-cost_fx*Inputs!$D$6))</f>
        <v>182613.638382521</v>
      </c>
      <c r="H2577" s="0" t="n">
        <f aca="false">12*Inputs!$B$7*(MIN(1,$H$51*$C2577)*(ic*Inputs!$C$7+pE+fee_fx*Inputs!$D$7-cost_acc-cost_wd*Inputs!$E$7*$E2577-cost_fx*Inputs!$D$7-$F2577)+(1-MIN(1,$H$51*$C2577))*(1-MIN(1,Inputs!$G$7*$D2577)*churn_nonbuyers)*(ic*Inputs!$C$7+fee_wd*Inputs!$E$7*(1-$B2577)+fee_fx*Inputs!$D$7-cost_acc-cost_wd*Inputs!$E$7*(1-$B2577)-cost_fx*Inputs!$D$7))</f>
        <v>389680.458931061</v>
      </c>
      <c r="I2577" s="0" t="n">
        <f aca="false">12*Inputs!$B$8*(MIN(1,$H$52*$C2577)*(ic*Inputs!$C$8+pT-cost_acc-cost_wd*Inputs!$E$8-cost_fx*Inputs!$D$8-cost_ins)+(1-MIN(1,$H$52*$C2577))*(1-MIN(1,Inputs!$G$8*$D2577)*churn_nonbuyers)*(ic*Inputs!$C$8+fee_wd*Inputs!$E$8*(1-$B2577)+fee_fx*Inputs!$D$8-cost_acc-cost_wd*Inputs!$E$8*(1-$B2577)-cost_fx*Inputs!$D$8))</f>
        <v>171473.276156544</v>
      </c>
      <c r="J2577" s="0" t="n">
        <f aca="false">G2577+H2577+I2577-fixed</f>
        <v>43767.373470125</v>
      </c>
      <c r="K2577" s="0" t="n">
        <f aca="false">12*Inputs!$B$6*(1-MIN(1,Inputs!$G$6*$D2577)*churn_nonbuyers)*(ic*Inputs!$C$6+fee_wd*Inputs!$E$6*(1-$B2577)+fee_fx*Inputs!$D$6-cost_acc-cost_wd*Inputs!$E$6*(1-$B2577)-cost_fx*Inputs!$D$6)</f>
        <v>129634.768370124</v>
      </c>
      <c r="L2577" s="0" t="n">
        <f aca="false">12*Inputs!$B$7*(1-MIN(1,Inputs!$G$7*$D2577)*churn_nonbuyers)*(ic*Inputs!$C$7+fee_wd*Inputs!$E$7*(1-$B2577)+fee_fx*Inputs!$D$7-cost_acc-cost_wd*Inputs!$E$7*(1-$B2577)-cost_fx*Inputs!$D$7)</f>
        <v>328115.902782074</v>
      </c>
      <c r="M2577" s="0" t="n">
        <f aca="false">12*Inputs!$B$8*(1-MIN(1,Inputs!$G$8*$D2577)*churn_nonbuyers)*(ic*Inputs!$C$8+fee_wd*Inputs!$E$8*(1-$B2577)+fee_fx*Inputs!$D$8-cost_acc-cost_wd*Inputs!$E$8*(1-$B2577)-cost_fx*Inputs!$D$8)</f>
        <v>104747.153193912</v>
      </c>
      <c r="N2577" s="0" t="n">
        <f aca="false">K2577+L2577+I2577-fixed</f>
        <v>-70776.0526912577</v>
      </c>
      <c r="O2577" s="0" t="n">
        <f aca="false">K2577+L2577+M2577-fixed</f>
        <v>-137502.17565389</v>
      </c>
      <c r="P2577" s="0" t="n">
        <f aca="false">12*Inputs!$B$6*(1-MIN(1,Inputs!$F$6*$D2577))*(ic*Inputs!$C$6+flat_fee-cost_acc-cost_wd*Inputs!$E$6*$E2577-cost_fx*Inputs!$D$6)+12*Inputs!$B$7*(1-MIN(1,Inputs!$F$7*$D2577))*(ic*Inputs!$C$7+flat_fee-cost_acc-cost_wd*Inputs!$E$7*$E2577-cost_fx*Inputs!$D$7)+12*Inputs!$B$8*(1-MIN(1,Inputs!$F$8*$D2577))*(ic*Inputs!$C$8+flat_fee-cost_acc-cost_wd*Inputs!$E$8*$E2577-cost_fx*Inputs!$D$8)-fixed</f>
        <v>71164.7875028001</v>
      </c>
    </row>
    <row r="2578" customFormat="false" ht="15" hidden="false" customHeight="false" outlineLevel="0" collapsed="false">
      <c r="A2578" s="0" t="n">
        <v>2513</v>
      </c>
      <c r="B2578" s="0" t="n">
        <v>0.570716</v>
      </c>
      <c r="C2578" s="0" t="n">
        <v>0.771436</v>
      </c>
      <c r="D2578" s="0" t="n">
        <v>1.195294</v>
      </c>
      <c r="E2578" s="0" t="n">
        <v>1.20982</v>
      </c>
      <c r="F2578" s="0" t="n">
        <v>0.163487</v>
      </c>
      <c r="G2578" s="0" t="n">
        <f aca="false">12*Inputs!$B$6*(MIN(1,$H$50*$C2578)*(ic*Inputs!$C$6+pS+fee_fx*Inputs!$D$6-cost_acc-cost_wd*Inputs!$E$6*$E2578-cost_fx*Inputs!$D$6-$F2578)+(1-MIN(1,$H$50*$C2578))*(1-MIN(1,Inputs!$G$6*$D2578)*churn_nonbuyers)*(ic*Inputs!$C$6+fee_wd*Inputs!$E$6*(1-$B2578)+fee_fx*Inputs!$D$6-cost_acc-cost_wd*Inputs!$E$6*(1-$B2578)-cost_fx*Inputs!$D$6))</f>
        <v>155414.214181263</v>
      </c>
      <c r="H2578" s="0" t="n">
        <f aca="false">12*Inputs!$B$7*(MIN(1,$H$51*$C2578)*(ic*Inputs!$C$7+pE+fee_fx*Inputs!$D$7-cost_acc-cost_wd*Inputs!$E$7*$E2578-cost_fx*Inputs!$D$7-$F2578)+(1-MIN(1,$H$51*$C2578))*(1-MIN(1,Inputs!$G$7*$D2578)*churn_nonbuyers)*(ic*Inputs!$C$7+fee_wd*Inputs!$E$7*(1-$B2578)+fee_fx*Inputs!$D$7-cost_acc-cost_wd*Inputs!$E$7*(1-$B2578)-cost_fx*Inputs!$D$7))</f>
        <v>356496.584650104</v>
      </c>
      <c r="I2578" s="0" t="n">
        <f aca="false">12*Inputs!$B$8*(MIN(1,$H$52*$C2578)*(ic*Inputs!$C$8+pT-cost_acc-cost_wd*Inputs!$E$8-cost_fx*Inputs!$D$8-cost_ins)+(1-MIN(1,$H$52*$C2578))*(1-MIN(1,Inputs!$G$8*$D2578)*churn_nonbuyers)*(ic*Inputs!$C$8+fee_wd*Inputs!$E$8*(1-$B2578)+fee_fx*Inputs!$D$8-cost_acc-cost_wd*Inputs!$E$8*(1-$B2578)-cost_fx*Inputs!$D$8))</f>
        <v>133657.524206945</v>
      </c>
      <c r="J2578" s="0" t="n">
        <f aca="false">G2578+H2578+I2578-fixed</f>
        <v>-54431.6769616876</v>
      </c>
      <c r="K2578" s="0" t="n">
        <f aca="false">12*Inputs!$B$6*(1-MIN(1,Inputs!$G$6*$D2578)*churn_nonbuyers)*(ic*Inputs!$C$6+fee_wd*Inputs!$E$6*(1-$B2578)+fee_fx*Inputs!$D$6-cost_acc-cost_wd*Inputs!$E$6*(1-$B2578)-cost_fx*Inputs!$D$6)</f>
        <v>112279.981035629</v>
      </c>
      <c r="L2578" s="0" t="n">
        <f aca="false">12*Inputs!$B$7*(1-MIN(1,Inputs!$G$7*$D2578)*churn_nonbuyers)*(ic*Inputs!$C$7+fee_wd*Inputs!$E$7*(1-$B2578)+fee_fx*Inputs!$D$7-cost_acc-cost_wd*Inputs!$E$7*(1-$B2578)-cost_fx*Inputs!$D$7)</f>
        <v>309505.608909377</v>
      </c>
      <c r="M2578" s="0" t="n">
        <f aca="false">12*Inputs!$B$8*(1-MIN(1,Inputs!$G$8*$D2578)*churn_nonbuyers)*(ic*Inputs!$C$8+fee_wd*Inputs!$E$8*(1-$B2578)+fee_fx*Inputs!$D$8-cost_acc-cost_wd*Inputs!$E$8*(1-$B2578)-cost_fx*Inputs!$D$8)</f>
        <v>48825.8854729344</v>
      </c>
      <c r="N2578" s="0" t="n">
        <f aca="false">K2578+L2578+I2578-fixed</f>
        <v>-144556.885848049</v>
      </c>
      <c r="O2578" s="0" t="n">
        <f aca="false">K2578+L2578+M2578-fixed</f>
        <v>-229388.524582059</v>
      </c>
      <c r="P2578" s="0" t="n">
        <f aca="false">12*Inputs!$B$6*(1-MIN(1,Inputs!$F$6*$D2578))*(ic*Inputs!$C$6+flat_fee-cost_acc-cost_wd*Inputs!$E$6*$E2578-cost_fx*Inputs!$D$6)+12*Inputs!$B$7*(1-MIN(1,Inputs!$F$7*$D2578))*(ic*Inputs!$C$7+flat_fee-cost_acc-cost_wd*Inputs!$E$7*$E2578-cost_fx*Inputs!$D$7)+12*Inputs!$B$8*(1-MIN(1,Inputs!$F$8*$D2578))*(ic*Inputs!$C$8+flat_fee-cost_acc-cost_wd*Inputs!$E$8*$E2578-cost_fx*Inputs!$D$8)-fixed</f>
        <v>-120467.6139328</v>
      </c>
    </row>
    <row r="2579" customFormat="false" ht="15" hidden="false" customHeight="false" outlineLevel="0" collapsed="false">
      <c r="A2579" s="0" t="n">
        <v>2514</v>
      </c>
      <c r="B2579" s="0" t="n">
        <v>0.218354</v>
      </c>
      <c r="C2579" s="0" t="n">
        <v>0.873703</v>
      </c>
      <c r="D2579" s="0" t="n">
        <v>1.070469</v>
      </c>
      <c r="E2579" s="0" t="n">
        <v>1.068128</v>
      </c>
      <c r="F2579" s="0" t="n">
        <v>0.134717</v>
      </c>
      <c r="G2579" s="0" t="n">
        <f aca="false">12*Inputs!$B$6*(MIN(1,$H$50*$C2579)*(ic*Inputs!$C$6+pS+fee_fx*Inputs!$D$6-cost_acc-cost_wd*Inputs!$E$6*$E2579-cost_fx*Inputs!$D$6-$F2579)+(1-MIN(1,$H$50*$C2579))*(1-MIN(1,Inputs!$G$6*$D2579)*churn_nonbuyers)*(ic*Inputs!$C$6+fee_wd*Inputs!$E$6*(1-$B2579)+fee_fx*Inputs!$D$6-cost_acc-cost_wd*Inputs!$E$6*(1-$B2579)-cost_fx*Inputs!$D$6))</f>
        <v>209924.649236939</v>
      </c>
      <c r="H2579" s="0" t="n">
        <f aca="false">12*Inputs!$B$7*(MIN(1,$H$51*$C2579)*(ic*Inputs!$C$7+pE+fee_fx*Inputs!$D$7-cost_acc-cost_wd*Inputs!$E$7*$E2579-cost_fx*Inputs!$D$7-$F2579)+(1-MIN(1,$H$51*$C2579))*(1-MIN(1,Inputs!$G$7*$D2579)*churn_nonbuyers)*(ic*Inputs!$C$7+fee_wd*Inputs!$E$7*(1-$B2579)+fee_fx*Inputs!$D$7-cost_acc-cost_wd*Inputs!$E$7*(1-$B2579)-cost_fx*Inputs!$D$7))</f>
        <v>411164.693318723</v>
      </c>
      <c r="I2579" s="0" t="n">
        <f aca="false">12*Inputs!$B$8*(MIN(1,$H$52*$C2579)*(ic*Inputs!$C$8+pT-cost_acc-cost_wd*Inputs!$E$8-cost_fx*Inputs!$D$8-cost_ins)+(1-MIN(1,$H$52*$C2579))*(1-MIN(1,Inputs!$G$8*$D2579)*churn_nonbuyers)*(ic*Inputs!$C$8+fee_wd*Inputs!$E$8*(1-$B2579)+fee_fx*Inputs!$D$8-cost_acc-cost_wd*Inputs!$E$8*(1-$B2579)-cost_fx*Inputs!$D$8))</f>
        <v>156697.826091859</v>
      </c>
      <c r="J2579" s="0" t="n">
        <f aca="false">G2579+H2579+I2579-fixed</f>
        <v>77787.168647522</v>
      </c>
      <c r="K2579" s="0" t="n">
        <f aca="false">12*Inputs!$B$6*(1-MIN(1,Inputs!$G$6*$D2579)*churn_nonbuyers)*(ic*Inputs!$C$6+fee_wd*Inputs!$E$6*(1-$B2579)+fee_fx*Inputs!$D$6-cost_acc-cost_wd*Inputs!$E$6*(1-$B2579)-cost_fx*Inputs!$D$6)</f>
        <v>161049.633033787</v>
      </c>
      <c r="L2579" s="0" t="n">
        <f aca="false">12*Inputs!$B$7*(1-MIN(1,Inputs!$G$7*$D2579)*churn_nonbuyers)*(ic*Inputs!$C$7+fee_wd*Inputs!$E$7*(1-$B2579)+fee_fx*Inputs!$D$7-cost_acc-cost_wd*Inputs!$E$7*(1-$B2579)-cost_fx*Inputs!$D$7)</f>
        <v>359818.392908272</v>
      </c>
      <c r="M2579" s="0" t="n">
        <f aca="false">12*Inputs!$B$8*(1-MIN(1,Inputs!$G$8*$D2579)*churn_nonbuyers)*(ic*Inputs!$C$8+fee_wd*Inputs!$E$8*(1-$B2579)+fee_fx*Inputs!$D$8-cost_acc-cost_wd*Inputs!$E$8*(1-$B2579)-cost_fx*Inputs!$D$8)</f>
        <v>79191.9547976737</v>
      </c>
      <c r="N2579" s="0" t="n">
        <f aca="false">K2579+L2579+I2579-fixed</f>
        <v>-22434.1479660812</v>
      </c>
      <c r="O2579" s="0" t="n">
        <f aca="false">K2579+L2579+M2579-fixed</f>
        <v>-99940.0192602669</v>
      </c>
      <c r="P2579" s="0" t="n">
        <f aca="false">12*Inputs!$B$6*(1-MIN(1,Inputs!$F$6*$D2579))*(ic*Inputs!$C$6+flat_fee-cost_acc-cost_wd*Inputs!$E$6*$E2579-cost_fx*Inputs!$D$6)+12*Inputs!$B$7*(1-MIN(1,Inputs!$F$7*$D2579))*(ic*Inputs!$C$7+flat_fee-cost_acc-cost_wd*Inputs!$E$7*$E2579-cost_fx*Inputs!$D$7)+12*Inputs!$B$8*(1-MIN(1,Inputs!$F$8*$D2579))*(ic*Inputs!$C$8+flat_fee-cost_acc-cost_wd*Inputs!$E$8*$E2579-cost_fx*Inputs!$D$8)-fixed</f>
        <v>2453.48065568006</v>
      </c>
    </row>
    <row r="2580" customFormat="false" ht="15" hidden="false" customHeight="false" outlineLevel="0" collapsed="false">
      <c r="A2580" s="0" t="n">
        <v>2515</v>
      </c>
      <c r="B2580" s="0" t="n">
        <v>0.229518</v>
      </c>
      <c r="C2580" s="0" t="n">
        <v>0.775014</v>
      </c>
      <c r="D2580" s="0" t="n">
        <v>1.505841</v>
      </c>
      <c r="E2580" s="0" t="n">
        <v>1.276832</v>
      </c>
      <c r="F2580" s="0" t="n">
        <v>0.1399</v>
      </c>
      <c r="G2580" s="0" t="n">
        <f aca="false">12*Inputs!$B$6*(MIN(1,$H$50*$C2580)*(ic*Inputs!$C$6+pS+fee_fx*Inputs!$D$6-cost_acc-cost_wd*Inputs!$E$6*$E2580-cost_fx*Inputs!$D$6-$F2580)+(1-MIN(1,$H$50*$C2580))*(1-MIN(1,Inputs!$G$6*$D2580)*churn_nonbuyers)*(ic*Inputs!$C$6+fee_wd*Inputs!$E$6*(1-$B2580)+fee_fx*Inputs!$D$6-cost_acc-cost_wd*Inputs!$E$6*(1-$B2580)-cost_fx*Inputs!$D$6))</f>
        <v>195715.91432885</v>
      </c>
      <c r="H2580" s="0" t="n">
        <f aca="false">12*Inputs!$B$7*(MIN(1,$H$51*$C2580)*(ic*Inputs!$C$7+pE+fee_fx*Inputs!$D$7-cost_acc-cost_wd*Inputs!$E$7*$E2580-cost_fx*Inputs!$D$7-$F2580)+(1-MIN(1,$H$51*$C2580))*(1-MIN(1,Inputs!$G$7*$D2580)*churn_nonbuyers)*(ic*Inputs!$C$7+fee_wd*Inputs!$E$7*(1-$B2580)+fee_fx*Inputs!$D$7-cost_acc-cost_wd*Inputs!$E$7*(1-$B2580)-cost_fx*Inputs!$D$7))</f>
        <v>382090.618928053</v>
      </c>
      <c r="I2580" s="0" t="n">
        <f aca="false">12*Inputs!$B$8*(MIN(1,$H$52*$C2580)*(ic*Inputs!$C$8+pT-cost_acc-cost_wd*Inputs!$E$8-cost_fx*Inputs!$D$8-cost_ins)+(1-MIN(1,$H$52*$C2580))*(1-MIN(1,Inputs!$G$8*$D2580)*churn_nonbuyers)*(ic*Inputs!$C$8+fee_wd*Inputs!$E$8*(1-$B2580)+fee_fx*Inputs!$D$8-cost_acc-cost_wd*Inputs!$E$8*(1-$B2580)-cost_fx*Inputs!$D$8))</f>
        <v>111713.618016</v>
      </c>
      <c r="J2580" s="0" t="n">
        <f aca="false">G2580+H2580+I2580-fixed</f>
        <v>-10479.8487270969</v>
      </c>
      <c r="K2580" s="0" t="n">
        <f aca="false">12*Inputs!$B$6*(1-MIN(1,Inputs!$G$6*$D2580)*churn_nonbuyers)*(ic*Inputs!$C$6+fee_wd*Inputs!$E$6*(1-$B2580)+fee_fx*Inputs!$D$6-cost_acc-cost_wd*Inputs!$E$6*(1-$B2580)-cost_fx*Inputs!$D$6)</f>
        <v>155858.977545394</v>
      </c>
      <c r="L2580" s="0" t="n">
        <f aca="false">12*Inputs!$B$7*(1-MIN(1,Inputs!$G$7*$D2580)*churn_nonbuyers)*(ic*Inputs!$C$7+fee_wd*Inputs!$E$7*(1-$B2580)+fee_fx*Inputs!$D$7-cost_acc-cost_wd*Inputs!$E$7*(1-$B2580)-cost_fx*Inputs!$D$7)</f>
        <v>353427.823359236</v>
      </c>
      <c r="M2580" s="0" t="n">
        <f aca="false">12*Inputs!$B$8*(1-MIN(1,Inputs!$G$8*$D2580)*churn_nonbuyers)*(ic*Inputs!$C$8+fee_wd*Inputs!$E$8*(1-$B2580)+fee_fx*Inputs!$D$8-cost_acc-cost_wd*Inputs!$E$8*(1-$B2580)-cost_fx*Inputs!$D$8)</f>
        <v>0</v>
      </c>
      <c r="N2580" s="0" t="n">
        <f aca="false">K2580+L2580+I2580-fixed</f>
        <v>-78999.5810793701</v>
      </c>
      <c r="O2580" s="0" t="n">
        <f aca="false">K2580+L2580+M2580-fixed</f>
        <v>-190713.19909537</v>
      </c>
      <c r="P2580" s="0" t="n">
        <f aca="false">12*Inputs!$B$6*(1-MIN(1,Inputs!$F$6*$D2580))*(ic*Inputs!$C$6+flat_fee-cost_acc-cost_wd*Inputs!$E$6*$E2580-cost_fx*Inputs!$D$6)+12*Inputs!$B$7*(1-MIN(1,Inputs!$F$7*$D2580))*(ic*Inputs!$C$7+flat_fee-cost_acc-cost_wd*Inputs!$E$7*$E2580-cost_fx*Inputs!$D$7)+12*Inputs!$B$8*(1-MIN(1,Inputs!$F$8*$D2580))*(ic*Inputs!$C$8+flat_fee-cost_acc-cost_wd*Inputs!$E$8*$E2580-cost_fx*Inputs!$D$8)-fixed</f>
        <v>-300769.41327712</v>
      </c>
    </row>
    <row r="2581" customFormat="false" ht="15" hidden="false" customHeight="false" outlineLevel="0" collapsed="false">
      <c r="A2581" s="0" t="n">
        <v>2516</v>
      </c>
      <c r="B2581" s="0" t="n">
        <v>0.47147</v>
      </c>
      <c r="C2581" s="0" t="n">
        <v>0.727512</v>
      </c>
      <c r="D2581" s="0" t="n">
        <v>1.347956</v>
      </c>
      <c r="E2581" s="0" t="n">
        <v>1.243416</v>
      </c>
      <c r="F2581" s="0" t="n">
        <v>0.073343</v>
      </c>
      <c r="G2581" s="0" t="n">
        <f aca="false">12*Inputs!$B$6*(MIN(1,$H$50*$C2581)*(ic*Inputs!$C$6+pS+fee_fx*Inputs!$D$6-cost_acc-cost_wd*Inputs!$E$6*$E2581-cost_fx*Inputs!$D$6-$F2581)+(1-MIN(1,$H$50*$C2581))*(1-MIN(1,Inputs!$G$6*$D2581)*churn_nonbuyers)*(ic*Inputs!$C$6+fee_wd*Inputs!$E$6*(1-$B2581)+fee_fx*Inputs!$D$6-cost_acc-cost_wd*Inputs!$E$6*(1-$B2581)-cost_fx*Inputs!$D$6))</f>
        <v>165600.118029454</v>
      </c>
      <c r="H2581" s="0" t="n">
        <f aca="false">12*Inputs!$B$7*(MIN(1,$H$51*$C2581)*(ic*Inputs!$C$7+pE+fee_fx*Inputs!$D$7-cost_acc-cost_wd*Inputs!$E$7*$E2581-cost_fx*Inputs!$D$7-$F2581)+(1-MIN(1,$H$51*$C2581))*(1-MIN(1,Inputs!$G$7*$D2581)*churn_nonbuyers)*(ic*Inputs!$C$7+fee_wd*Inputs!$E$7*(1-$B2581)+fee_fx*Inputs!$D$7-cost_acc-cost_wd*Inputs!$E$7*(1-$B2581)-cost_fx*Inputs!$D$7))</f>
        <v>363463.240809991</v>
      </c>
      <c r="I2581" s="0" t="n">
        <f aca="false">12*Inputs!$B$8*(MIN(1,$H$52*$C2581)*(ic*Inputs!$C$8+pT-cost_acc-cost_wd*Inputs!$E$8-cost_fx*Inputs!$D$8-cost_ins)+(1-MIN(1,$H$52*$C2581))*(1-MIN(1,Inputs!$G$8*$D2581)*churn_nonbuyers)*(ic*Inputs!$C$8+fee_wd*Inputs!$E$8*(1-$B2581)+fee_fx*Inputs!$D$8-cost_acc-cost_wd*Inputs!$E$8*(1-$B2581)-cost_fx*Inputs!$D$8))</f>
        <v>113278.758932213</v>
      </c>
      <c r="J2581" s="0" t="n">
        <f aca="false">G2581+H2581+I2581-fixed</f>
        <v>-57657.8822283417</v>
      </c>
      <c r="K2581" s="0" t="n">
        <f aca="false">12*Inputs!$B$6*(1-MIN(1,Inputs!$G$6*$D2581)*churn_nonbuyers)*(ic*Inputs!$C$6+fee_wd*Inputs!$E$6*(1-$B2581)+fee_fx*Inputs!$D$6-cost_acc-cost_wd*Inputs!$E$6*(1-$B2581)-cost_fx*Inputs!$D$6)</f>
        <v>124696.673390304</v>
      </c>
      <c r="L2581" s="0" t="n">
        <f aca="false">12*Inputs!$B$7*(1-MIN(1,Inputs!$G$7*$D2581)*churn_nonbuyers)*(ic*Inputs!$C$7+fee_wd*Inputs!$E$7*(1-$B2581)+fee_fx*Inputs!$D$7-cost_acc-cost_wd*Inputs!$E$7*(1-$B2581)-cost_fx*Inputs!$D$7)</f>
        <v>321748.894146182</v>
      </c>
      <c r="M2581" s="0" t="n">
        <f aca="false">12*Inputs!$B$8*(1-MIN(1,Inputs!$G$8*$D2581)*churn_nonbuyers)*(ic*Inputs!$C$8+fee_wd*Inputs!$E$8*(1-$B2581)+fee_fx*Inputs!$D$8-cost_acc-cost_wd*Inputs!$E$8*(1-$B2581)-cost_fx*Inputs!$D$8)</f>
        <v>17141.952514752</v>
      </c>
      <c r="N2581" s="0" t="n">
        <f aca="false">K2581+L2581+I2581-fixed</f>
        <v>-140275.6735313</v>
      </c>
      <c r="O2581" s="0" t="n">
        <f aca="false">K2581+L2581+M2581-fixed</f>
        <v>-236412.479948762</v>
      </c>
      <c r="P2581" s="0" t="n">
        <f aca="false">12*Inputs!$B$6*(1-MIN(1,Inputs!$F$6*$D2581))*(ic*Inputs!$C$6+flat_fee-cost_acc-cost_wd*Inputs!$E$6*$E2581-cost_fx*Inputs!$D$6)+12*Inputs!$B$7*(1-MIN(1,Inputs!$F$7*$D2581))*(ic*Inputs!$C$7+flat_fee-cost_acc-cost_wd*Inputs!$E$7*$E2581-cost_fx*Inputs!$D$7)+12*Inputs!$B$8*(1-MIN(1,Inputs!$F$8*$D2581))*(ic*Inputs!$C$8+flat_fee-cost_acc-cost_wd*Inputs!$E$8*$E2581-cost_fx*Inputs!$D$8)-fixed</f>
        <v>-210578.30932096</v>
      </c>
    </row>
    <row r="2582" customFormat="false" ht="15" hidden="false" customHeight="false" outlineLevel="0" collapsed="false">
      <c r="A2582" s="0" t="n">
        <v>2517</v>
      </c>
      <c r="B2582" s="0" t="n">
        <v>0.189756</v>
      </c>
      <c r="C2582" s="0" t="n">
        <v>0.905595</v>
      </c>
      <c r="D2582" s="0" t="n">
        <v>1.937765</v>
      </c>
      <c r="E2582" s="0" t="n">
        <v>1.299869</v>
      </c>
      <c r="F2582" s="0" t="n">
        <v>0.344491</v>
      </c>
      <c r="G2582" s="0" t="n">
        <f aca="false">12*Inputs!$B$6*(MIN(1,$H$50*$C2582)*(ic*Inputs!$C$6+pS+fee_fx*Inputs!$D$6-cost_acc-cost_wd*Inputs!$E$6*$E2582-cost_fx*Inputs!$D$6-$F2582)+(1-MIN(1,$H$50*$C2582))*(1-MIN(1,Inputs!$G$6*$D2582)*churn_nonbuyers)*(ic*Inputs!$C$6+fee_wd*Inputs!$E$6*(1-$B2582)+fee_fx*Inputs!$D$6-cost_acc-cost_wd*Inputs!$E$6*(1-$B2582)-cost_fx*Inputs!$D$6))</f>
        <v>199101.947302601</v>
      </c>
      <c r="H2582" s="0" t="n">
        <f aca="false">12*Inputs!$B$7*(MIN(1,$H$51*$C2582)*(ic*Inputs!$C$7+pE+fee_fx*Inputs!$D$7-cost_acc-cost_wd*Inputs!$E$7*$E2582-cost_fx*Inputs!$D$7-$F2582)+(1-MIN(1,$H$51*$C2582))*(1-MIN(1,Inputs!$G$7*$D2582)*churn_nonbuyers)*(ic*Inputs!$C$7+fee_wd*Inputs!$E$7*(1-$B2582)+fee_fx*Inputs!$D$7-cost_acc-cost_wd*Inputs!$E$7*(1-$B2582)-cost_fx*Inputs!$D$7))</f>
        <v>374225.193860283</v>
      </c>
      <c r="I2582" s="0" t="n">
        <f aca="false">12*Inputs!$B$8*(MIN(1,$H$52*$C2582)*(ic*Inputs!$C$8+pT-cost_acc-cost_wd*Inputs!$E$8-cost_fx*Inputs!$D$8-cost_ins)+(1-MIN(1,$H$52*$C2582))*(1-MIN(1,Inputs!$G$8*$D2582)*churn_nonbuyers)*(ic*Inputs!$C$8+fee_wd*Inputs!$E$8*(1-$B2582)+fee_fx*Inputs!$D$8-cost_acc-cost_wd*Inputs!$E$8*(1-$B2582)-cost_fx*Inputs!$D$8))</f>
        <v>130536.08568</v>
      </c>
      <c r="J2582" s="0" t="n">
        <f aca="false">G2582+H2582+I2582-fixed</f>
        <v>3863.22684288328</v>
      </c>
      <c r="K2582" s="0" t="n">
        <f aca="false">12*Inputs!$B$6*(1-MIN(1,Inputs!$G$6*$D2582)*churn_nonbuyers)*(ic*Inputs!$C$6+fee_wd*Inputs!$E$6*(1-$B2582)+fee_fx*Inputs!$D$6-cost_acc-cost_wd*Inputs!$E$6*(1-$B2582)-cost_fx*Inputs!$D$6)</f>
        <v>157389.923054448</v>
      </c>
      <c r="L2582" s="0" t="n">
        <f aca="false">12*Inputs!$B$7*(1-MIN(1,Inputs!$G$7*$D2582)*churn_nonbuyers)*(ic*Inputs!$C$7+fee_wd*Inputs!$E$7*(1-$B2582)+fee_fx*Inputs!$D$7-cost_acc-cost_wd*Inputs!$E$7*(1-$B2582)-cost_fx*Inputs!$D$7)</f>
        <v>354024.405512669</v>
      </c>
      <c r="M2582" s="0" t="n">
        <f aca="false">12*Inputs!$B$8*(1-MIN(1,Inputs!$G$8*$D2582)*churn_nonbuyers)*(ic*Inputs!$C$8+fee_wd*Inputs!$E$8*(1-$B2582)+fee_fx*Inputs!$D$8-cost_acc-cost_wd*Inputs!$E$8*(1-$B2582)-cost_fx*Inputs!$D$8)</f>
        <v>0</v>
      </c>
      <c r="N2582" s="0" t="n">
        <f aca="false">K2582+L2582+I2582-fixed</f>
        <v>-58049.5857528831</v>
      </c>
      <c r="O2582" s="0" t="n">
        <f aca="false">K2582+L2582+M2582-fixed</f>
        <v>-188585.671432883</v>
      </c>
      <c r="P2582" s="0" t="n">
        <f aca="false">12*Inputs!$B$6*(1-MIN(1,Inputs!$F$6*$D2582))*(ic*Inputs!$C$6+flat_fee-cost_acc-cost_wd*Inputs!$E$6*$E2582-cost_fx*Inputs!$D$6)+12*Inputs!$B$7*(1-MIN(1,Inputs!$F$7*$D2582))*(ic*Inputs!$C$7+flat_fee-cost_acc-cost_wd*Inputs!$E$7*$E2582-cost_fx*Inputs!$D$7)+12*Inputs!$B$8*(1-MIN(1,Inputs!$F$8*$D2582))*(ic*Inputs!$C$8+flat_fee-cost_acc-cost_wd*Inputs!$E$8*$E2582-cost_fx*Inputs!$D$8)-fixed</f>
        <v>-472772.201212744</v>
      </c>
    </row>
    <row r="2583" customFormat="false" ht="15" hidden="false" customHeight="false" outlineLevel="0" collapsed="false">
      <c r="A2583" s="0" t="n">
        <v>2518</v>
      </c>
      <c r="B2583" s="0" t="n">
        <v>0.15259</v>
      </c>
      <c r="C2583" s="0" t="n">
        <v>0.81029</v>
      </c>
      <c r="D2583" s="0" t="n">
        <v>1.41617</v>
      </c>
      <c r="E2583" s="0" t="n">
        <v>1.179477</v>
      </c>
      <c r="F2583" s="0" t="n">
        <v>0.205509</v>
      </c>
      <c r="G2583" s="0" t="n">
        <f aca="false">12*Inputs!$B$6*(MIN(1,$H$50*$C2583)*(ic*Inputs!$C$6+pS+fee_fx*Inputs!$D$6-cost_acc-cost_wd*Inputs!$E$6*$E2583-cost_fx*Inputs!$D$6-$F2583)+(1-MIN(1,$H$50*$C2583))*(1-MIN(1,Inputs!$G$6*$D2583)*churn_nonbuyers)*(ic*Inputs!$C$6+fee_wd*Inputs!$E$6*(1-$B2583)+fee_fx*Inputs!$D$6-cost_acc-cost_wd*Inputs!$E$6*(1-$B2583)-cost_fx*Inputs!$D$6))</f>
        <v>208455.448595355</v>
      </c>
      <c r="H2583" s="0" t="n">
        <f aca="false">12*Inputs!$B$7*(MIN(1,$H$51*$C2583)*(ic*Inputs!$C$7+pE+fee_fx*Inputs!$D$7-cost_acc-cost_wd*Inputs!$E$7*$E2583-cost_fx*Inputs!$D$7-$F2583)+(1-MIN(1,$H$51*$C2583))*(1-MIN(1,Inputs!$G$7*$D2583)*churn_nonbuyers)*(ic*Inputs!$C$7+fee_wd*Inputs!$E$7*(1-$B2583)+fee_fx*Inputs!$D$7-cost_acc-cost_wd*Inputs!$E$7*(1-$B2583)-cost_fx*Inputs!$D$7))</f>
        <v>397262.85614784</v>
      </c>
      <c r="I2583" s="0" t="n">
        <f aca="false">12*Inputs!$B$8*(MIN(1,$H$52*$C2583)*(ic*Inputs!$C$8+pT-cost_acc-cost_wd*Inputs!$E$8-cost_fx*Inputs!$D$8-cost_ins)+(1-MIN(1,$H$52*$C2583))*(1-MIN(1,Inputs!$G$8*$D2583)*churn_nonbuyers)*(ic*Inputs!$C$8+fee_wd*Inputs!$E$8*(1-$B2583)+fee_fx*Inputs!$D$8-cost_acc-cost_wd*Inputs!$E$8*(1-$B2583)-cost_fx*Inputs!$D$8))</f>
        <v>117997.244429625</v>
      </c>
      <c r="J2583" s="0" t="n">
        <f aca="false">G2583+H2583+I2583-fixed</f>
        <v>23715.5491728201</v>
      </c>
      <c r="K2583" s="0" t="n">
        <f aca="false">12*Inputs!$B$6*(1-MIN(1,Inputs!$G$6*$D2583)*churn_nonbuyers)*(ic*Inputs!$C$6+fee_wd*Inputs!$E$6*(1-$B2583)+fee_fx*Inputs!$D$6-cost_acc-cost_wd*Inputs!$E$6*(1-$B2583)-cost_fx*Inputs!$D$6)</f>
        <v>166907.91873816</v>
      </c>
      <c r="L2583" s="0" t="n">
        <f aca="false">12*Inputs!$B$7*(1-MIN(1,Inputs!$G$7*$D2583)*churn_nonbuyers)*(ic*Inputs!$C$7+fee_wd*Inputs!$E$7*(1-$B2583)+fee_fx*Inputs!$D$7-cost_acc-cost_wd*Inputs!$E$7*(1-$B2583)-cost_fx*Inputs!$D$7)</f>
        <v>365030.571082896</v>
      </c>
      <c r="M2583" s="0" t="n">
        <f aca="false">12*Inputs!$B$8*(1-MIN(1,Inputs!$G$8*$D2583)*churn_nonbuyers)*(ic*Inputs!$C$8+fee_wd*Inputs!$E$8*(1-$B2583)+fee_fx*Inputs!$D$8-cost_acc-cost_wd*Inputs!$E$8*(1-$B2583)-cost_fx*Inputs!$D$8)</f>
        <v>2769.89597808005</v>
      </c>
      <c r="N2583" s="0" t="n">
        <f aca="false">K2583+L2583+I2583-fixed</f>
        <v>-50064.2657493188</v>
      </c>
      <c r="O2583" s="0" t="n">
        <f aca="false">K2583+L2583+M2583-fixed</f>
        <v>-165291.614200864</v>
      </c>
      <c r="P2583" s="0" t="n">
        <f aca="false">12*Inputs!$B$6*(1-MIN(1,Inputs!$F$6*$D2583))*(ic*Inputs!$C$6+flat_fee-cost_acc-cost_wd*Inputs!$E$6*$E2583-cost_fx*Inputs!$D$6)+12*Inputs!$B$7*(1-MIN(1,Inputs!$F$7*$D2583))*(ic*Inputs!$C$7+flat_fee-cost_acc-cost_wd*Inputs!$E$7*$E2583-cost_fx*Inputs!$D$7)+12*Inputs!$B$8*(1-MIN(1,Inputs!$F$8*$D2583))*(ic*Inputs!$C$8+flat_fee-cost_acc-cost_wd*Inputs!$E$8*$E2583-cost_fx*Inputs!$D$8)-fixed</f>
        <v>-223825.6734184</v>
      </c>
    </row>
    <row r="2584" customFormat="false" ht="15" hidden="false" customHeight="false" outlineLevel="0" collapsed="false">
      <c r="A2584" s="0" t="n">
        <v>2519</v>
      </c>
      <c r="B2584" s="0" t="n">
        <v>0.252723</v>
      </c>
      <c r="C2584" s="0" t="n">
        <v>0.785535</v>
      </c>
      <c r="D2584" s="0" t="n">
        <v>0.860256</v>
      </c>
      <c r="E2584" s="0" t="n">
        <v>1.381475</v>
      </c>
      <c r="F2584" s="0" t="n">
        <v>0.040031</v>
      </c>
      <c r="G2584" s="0" t="n">
        <f aca="false">12*Inputs!$B$6*(MIN(1,$H$50*$C2584)*(ic*Inputs!$C$6+pS+fee_fx*Inputs!$D$6-cost_acc-cost_wd*Inputs!$E$6*$E2584-cost_fx*Inputs!$D$6-$F2584)+(1-MIN(1,$H$50*$C2584))*(1-MIN(1,Inputs!$G$6*$D2584)*churn_nonbuyers)*(ic*Inputs!$C$6+fee_wd*Inputs!$E$6*(1-$B2584)+fee_fx*Inputs!$D$6-cost_acc-cost_wd*Inputs!$E$6*(1-$B2584)-cost_fx*Inputs!$D$6))</f>
        <v>198272.487657637</v>
      </c>
      <c r="H2584" s="0" t="n">
        <f aca="false">12*Inputs!$B$7*(MIN(1,$H$51*$C2584)*(ic*Inputs!$C$7+pE+fee_fx*Inputs!$D$7-cost_acc-cost_wd*Inputs!$E$7*$E2584-cost_fx*Inputs!$D$7-$F2584)+(1-MIN(1,$H$51*$C2584))*(1-MIN(1,Inputs!$G$7*$D2584)*churn_nonbuyers)*(ic*Inputs!$C$7+fee_wd*Inputs!$E$7*(1-$B2584)+fee_fx*Inputs!$D$7-cost_acc-cost_wd*Inputs!$E$7*(1-$B2584)-cost_fx*Inputs!$D$7))</f>
        <v>380212.847215883</v>
      </c>
      <c r="I2584" s="0" t="n">
        <f aca="false">12*Inputs!$B$8*(MIN(1,$H$52*$C2584)*(ic*Inputs!$C$8+pT-cost_acc-cost_wd*Inputs!$E$8-cost_fx*Inputs!$D$8-cost_ins)+(1-MIN(1,$H$52*$C2584))*(1-MIN(1,Inputs!$G$8*$D2584)*churn_nonbuyers)*(ic*Inputs!$C$8+fee_wd*Inputs!$E$8*(1-$B2584)+fee_fx*Inputs!$D$8-cost_acc-cost_wd*Inputs!$E$8*(1-$B2584)-cost_fx*Inputs!$D$8))</f>
        <v>169506.135646846</v>
      </c>
      <c r="J2584" s="0" t="n">
        <f aca="false">G2584+H2584+I2584-fixed</f>
        <v>47991.4705203662</v>
      </c>
      <c r="K2584" s="0" t="n">
        <f aca="false">12*Inputs!$B$6*(1-MIN(1,Inputs!$G$6*$D2584)*churn_nonbuyers)*(ic*Inputs!$C$6+fee_wd*Inputs!$E$6*(1-$B2584)+fee_fx*Inputs!$D$6-cost_acc-cost_wd*Inputs!$E$6*(1-$B2584)-cost_fx*Inputs!$D$6)</f>
        <v>158101.834155034</v>
      </c>
      <c r="L2584" s="0" t="n">
        <f aca="false">12*Inputs!$B$7*(1-MIN(1,Inputs!$G$7*$D2584)*churn_nonbuyers)*(ic*Inputs!$C$7+fee_wd*Inputs!$E$7*(1-$B2584)+fee_fx*Inputs!$D$7-cost_acc-cost_wd*Inputs!$E$7*(1-$B2584)-cost_fx*Inputs!$D$7)</f>
        <v>357341.42740502</v>
      </c>
      <c r="M2584" s="0" t="n">
        <f aca="false">12*Inputs!$B$8*(1-MIN(1,Inputs!$G$8*$D2584)*churn_nonbuyers)*(ic*Inputs!$C$8+fee_wd*Inputs!$E$8*(1-$B2584)+fee_fx*Inputs!$D$8-cost_acc-cost_wd*Inputs!$E$8*(1-$B2584)-cost_fx*Inputs!$D$8)</f>
        <v>125022.862750157</v>
      </c>
      <c r="N2584" s="0" t="n">
        <f aca="false">K2584+L2584+I2584-fixed</f>
        <v>-15050.6027931005</v>
      </c>
      <c r="O2584" s="0" t="n">
        <f aca="false">K2584+L2584+M2584-fixed</f>
        <v>-59533.8756897894</v>
      </c>
      <c r="P2584" s="0" t="n">
        <f aca="false">12*Inputs!$B$6*(1-MIN(1,Inputs!$F$6*$D2584))*(ic*Inputs!$C$6+flat_fee-cost_acc-cost_wd*Inputs!$E$6*$E2584-cost_fx*Inputs!$D$6)+12*Inputs!$B$7*(1-MIN(1,Inputs!$F$7*$D2584))*(ic*Inputs!$C$7+flat_fee-cost_acc-cost_wd*Inputs!$E$7*$E2584-cost_fx*Inputs!$D$7)+12*Inputs!$B$8*(1-MIN(1,Inputs!$F$8*$D2584))*(ic*Inputs!$C$8+flat_fee-cost_acc-cost_wd*Inputs!$E$8*$E2584-cost_fx*Inputs!$D$8)-fixed</f>
        <v>-28313.767744</v>
      </c>
    </row>
    <row r="2585" customFormat="false" ht="15" hidden="false" customHeight="false" outlineLevel="0" collapsed="false">
      <c r="A2585" s="0" t="n">
        <v>2520</v>
      </c>
      <c r="B2585" s="0" t="n">
        <v>0.242904</v>
      </c>
      <c r="C2585" s="0" t="n">
        <v>0.828433</v>
      </c>
      <c r="D2585" s="0" t="n">
        <v>1.871742</v>
      </c>
      <c r="E2585" s="0" t="n">
        <v>1.153646</v>
      </c>
      <c r="F2585" s="0" t="n">
        <v>0.150915</v>
      </c>
      <c r="G2585" s="0" t="n">
        <f aca="false">12*Inputs!$B$6*(MIN(1,$H$50*$C2585)*(ic*Inputs!$C$6+pS+fee_fx*Inputs!$D$6-cost_acc-cost_wd*Inputs!$E$6*$E2585-cost_fx*Inputs!$D$6-$F2585)+(1-MIN(1,$H$50*$C2585))*(1-MIN(1,Inputs!$G$6*$D2585)*churn_nonbuyers)*(ic*Inputs!$C$6+fee_wd*Inputs!$E$6*(1-$B2585)+fee_fx*Inputs!$D$6-cost_acc-cost_wd*Inputs!$E$6*(1-$B2585)-cost_fx*Inputs!$D$6))</f>
        <v>196093.485170936</v>
      </c>
      <c r="H2585" s="0" t="n">
        <f aca="false">12*Inputs!$B$7*(MIN(1,$H$51*$C2585)*(ic*Inputs!$C$7+pE+fee_fx*Inputs!$D$7-cost_acc-cost_wd*Inputs!$E$7*$E2585-cost_fx*Inputs!$D$7-$F2585)+(1-MIN(1,$H$51*$C2585))*(1-MIN(1,Inputs!$G$7*$D2585)*churn_nonbuyers)*(ic*Inputs!$C$7+fee_wd*Inputs!$E$7*(1-$B2585)+fee_fx*Inputs!$D$7-cost_acc-cost_wd*Inputs!$E$7*(1-$B2585)-cost_fx*Inputs!$D$7))</f>
        <v>391363.760906031</v>
      </c>
      <c r="I2585" s="0" t="n">
        <f aca="false">12*Inputs!$B$8*(MIN(1,$H$52*$C2585)*(ic*Inputs!$C$8+pT-cost_acc-cost_wd*Inputs!$E$8-cost_fx*Inputs!$D$8-cost_ins)+(1-MIN(1,$H$52*$C2585))*(1-MIN(1,Inputs!$G$8*$D2585)*churn_nonbuyers)*(ic*Inputs!$C$8+fee_wd*Inputs!$E$8*(1-$B2585)+fee_fx*Inputs!$D$8-cost_acc-cost_wd*Inputs!$E$8*(1-$B2585)-cost_fx*Inputs!$D$8))</f>
        <v>119413.646352</v>
      </c>
      <c r="J2585" s="0" t="n">
        <f aca="false">G2585+H2585+I2585-fixed</f>
        <v>6870.89242896647</v>
      </c>
      <c r="K2585" s="0" t="n">
        <f aca="false">12*Inputs!$B$6*(1-MIN(1,Inputs!$G$6*$D2585)*churn_nonbuyers)*(ic*Inputs!$C$6+fee_wd*Inputs!$E$6*(1-$B2585)+fee_fx*Inputs!$D$6-cost_acc-cost_wd*Inputs!$E$6*(1-$B2585)-cost_fx*Inputs!$D$6)</f>
        <v>151028.17069513</v>
      </c>
      <c r="L2585" s="0" t="n">
        <f aca="false">12*Inputs!$B$7*(1-MIN(1,Inputs!$G$7*$D2585)*churn_nonbuyers)*(ic*Inputs!$C$7+fee_wd*Inputs!$E$7*(1-$B2585)+fee_fx*Inputs!$D$7-cost_acc-cost_wd*Inputs!$E$7*(1-$B2585)-cost_fx*Inputs!$D$7)</f>
        <v>347545.336401078</v>
      </c>
      <c r="M2585" s="0" t="n">
        <f aca="false">12*Inputs!$B$8*(1-MIN(1,Inputs!$G$8*$D2585)*churn_nonbuyers)*(ic*Inputs!$C$8+fee_wd*Inputs!$E$8*(1-$B2585)+fee_fx*Inputs!$D$8-cost_acc-cost_wd*Inputs!$E$8*(1-$B2585)-cost_fx*Inputs!$D$8)</f>
        <v>0</v>
      </c>
      <c r="N2585" s="0" t="n">
        <f aca="false">K2585+L2585+I2585-fixed</f>
        <v>-82012.8465517926</v>
      </c>
      <c r="O2585" s="0" t="n">
        <f aca="false">K2585+L2585+M2585-fixed</f>
        <v>-201426.492903793</v>
      </c>
      <c r="P2585" s="0" t="n">
        <f aca="false">12*Inputs!$B$6*(1-MIN(1,Inputs!$F$6*$D2585))*(ic*Inputs!$C$6+flat_fee-cost_acc-cost_wd*Inputs!$E$6*$E2585-cost_fx*Inputs!$D$6)+12*Inputs!$B$7*(1-MIN(1,Inputs!$F$7*$D2585))*(ic*Inputs!$C$7+flat_fee-cost_acc-cost_wd*Inputs!$E$7*$E2585-cost_fx*Inputs!$D$7)+12*Inputs!$B$8*(1-MIN(1,Inputs!$F$8*$D2585))*(ic*Inputs!$C$8+flat_fee-cost_acc-cost_wd*Inputs!$E$8*$E2585-cost_fx*Inputs!$D$8)-fixed</f>
        <v>-432778.524963309</v>
      </c>
    </row>
    <row r="2586" customFormat="false" ht="15" hidden="false" customHeight="false" outlineLevel="0" collapsed="false">
      <c r="A2586" s="0" t="n">
        <v>2521</v>
      </c>
      <c r="B2586" s="0" t="n">
        <v>0.087139</v>
      </c>
      <c r="C2586" s="0" t="n">
        <v>0.903859</v>
      </c>
      <c r="D2586" s="0" t="n">
        <v>0.739077</v>
      </c>
      <c r="E2586" s="0" t="n">
        <v>1.033457</v>
      </c>
      <c r="F2586" s="0" t="n">
        <v>0.213102</v>
      </c>
      <c r="G2586" s="0" t="n">
        <f aca="false">12*Inputs!$B$6*(MIN(1,$H$50*$C2586)*(ic*Inputs!$C$6+pS+fee_fx*Inputs!$D$6-cost_acc-cost_wd*Inputs!$E$6*$E2586-cost_fx*Inputs!$D$6-$F2586)+(1-MIN(1,$H$50*$C2586))*(1-MIN(1,Inputs!$G$6*$D2586)*churn_nonbuyers)*(ic*Inputs!$C$6+fee_wd*Inputs!$E$6*(1-$B2586)+fee_fx*Inputs!$D$6-cost_acc-cost_wd*Inputs!$E$6*(1-$B2586)-cost_fx*Inputs!$D$6))</f>
        <v>230197.739365644</v>
      </c>
      <c r="H2586" s="0" t="n">
        <f aca="false">12*Inputs!$B$7*(MIN(1,$H$51*$C2586)*(ic*Inputs!$C$7+pE+fee_fx*Inputs!$D$7-cost_acc-cost_wd*Inputs!$E$7*$E2586-cost_fx*Inputs!$D$7-$F2586)+(1-MIN(1,$H$51*$C2586))*(1-MIN(1,Inputs!$G$7*$D2586)*churn_nonbuyers)*(ic*Inputs!$C$7+fee_wd*Inputs!$E$7*(1-$B2586)+fee_fx*Inputs!$D$7-cost_acc-cost_wd*Inputs!$E$7*(1-$B2586)-cost_fx*Inputs!$D$7))</f>
        <v>426621.933268148</v>
      </c>
      <c r="I2586" s="0" t="n">
        <f aca="false">12*Inputs!$B$8*(MIN(1,$H$52*$C2586)*(ic*Inputs!$C$8+pT-cost_acc-cost_wd*Inputs!$E$8-cost_fx*Inputs!$D$8-cost_ins)+(1-MIN(1,$H$52*$C2586))*(1-MIN(1,Inputs!$G$8*$D2586)*churn_nonbuyers)*(ic*Inputs!$C$8+fee_wd*Inputs!$E$8*(1-$B2586)+fee_fx*Inputs!$D$8-cost_acc-cost_wd*Inputs!$E$8*(1-$B2586)-cost_fx*Inputs!$D$8))</f>
        <v>187407.020378161</v>
      </c>
      <c r="J2586" s="0" t="n">
        <f aca="false">G2586+H2586+I2586-fixed</f>
        <v>144226.693011954</v>
      </c>
      <c r="K2586" s="0" t="n">
        <f aca="false">12*Inputs!$B$6*(1-MIN(1,Inputs!$G$6*$D2586)*churn_nonbuyers)*(ic*Inputs!$C$6+fee_wd*Inputs!$E$6*(1-$B2586)+fee_fx*Inputs!$D$6-cost_acc-cost_wd*Inputs!$E$6*(1-$B2586)-cost_fx*Inputs!$D$6)</f>
        <v>182065.785341062</v>
      </c>
      <c r="L2586" s="0" t="n">
        <f aca="false">12*Inputs!$B$7*(1-MIN(1,Inputs!$G$7*$D2586)*churn_nonbuyers)*(ic*Inputs!$C$7+fee_wd*Inputs!$E$7*(1-$B2586)+fee_fx*Inputs!$D$7-cost_acc-cost_wd*Inputs!$E$7*(1-$B2586)-cost_fx*Inputs!$D$7)</f>
        <v>381990.327108637</v>
      </c>
      <c r="M2586" s="0" t="n">
        <f aca="false">12*Inputs!$B$8*(1-MIN(1,Inputs!$G$8*$D2586)*churn_nonbuyers)*(ic*Inputs!$C$8+fee_wd*Inputs!$E$8*(1-$B2586)+fee_fx*Inputs!$D$8-cost_acc-cost_wd*Inputs!$E$8*(1-$B2586)-cost_fx*Inputs!$D$8)</f>
        <v>155516.936711621</v>
      </c>
      <c r="N2586" s="0" t="n">
        <f aca="false">K2586+L2586+I2586-fixed</f>
        <v>51463.1328278594</v>
      </c>
      <c r="O2586" s="0" t="n">
        <f aca="false">K2586+L2586+M2586-fixed</f>
        <v>19573.0491613196</v>
      </c>
      <c r="P2586" s="0" t="n">
        <f aca="false">12*Inputs!$B$6*(1-MIN(1,Inputs!$F$6*$D2586))*(ic*Inputs!$C$6+flat_fee-cost_acc-cost_wd*Inputs!$E$6*$E2586-cost_fx*Inputs!$D$6)+12*Inputs!$B$7*(1-MIN(1,Inputs!$F$7*$D2586))*(ic*Inputs!$C$7+flat_fee-cost_acc-cost_wd*Inputs!$E$7*$E2586-cost_fx*Inputs!$D$7)+12*Inputs!$B$8*(1-MIN(1,Inputs!$F$8*$D2586))*(ic*Inputs!$C$8+flat_fee-cost_acc-cost_wd*Inputs!$E$8*$E2586-cost_fx*Inputs!$D$8)-fixed</f>
        <v>201065.23334936</v>
      </c>
    </row>
    <row r="2587" customFormat="false" ht="15" hidden="false" customHeight="false" outlineLevel="0" collapsed="false">
      <c r="A2587" s="0" t="n">
        <v>2522</v>
      </c>
      <c r="B2587" s="0" t="n">
        <v>0.443704</v>
      </c>
      <c r="C2587" s="0" t="n">
        <v>0.882522</v>
      </c>
      <c r="D2587" s="0" t="n">
        <v>1.035551</v>
      </c>
      <c r="E2587" s="0" t="n">
        <v>1.143347</v>
      </c>
      <c r="F2587" s="0" t="n">
        <v>0.141193</v>
      </c>
      <c r="G2587" s="0" t="n">
        <f aca="false">12*Inputs!$B$6*(MIN(1,$H$50*$C2587)*(ic*Inputs!$C$6+pS+fee_fx*Inputs!$D$6-cost_acc-cost_wd*Inputs!$E$6*$E2587-cost_fx*Inputs!$D$6-$F2587)+(1-MIN(1,$H$50*$C2587))*(1-MIN(1,Inputs!$G$6*$D2587)*churn_nonbuyers)*(ic*Inputs!$C$6+fee_wd*Inputs!$E$6*(1-$B2587)+fee_fx*Inputs!$D$6-cost_acc-cost_wd*Inputs!$E$6*(1-$B2587)-cost_fx*Inputs!$D$6))</f>
        <v>180435.190608642</v>
      </c>
      <c r="H2587" s="0" t="n">
        <f aca="false">12*Inputs!$B$7*(MIN(1,$H$51*$C2587)*(ic*Inputs!$C$7+pE+fee_fx*Inputs!$D$7-cost_acc-cost_wd*Inputs!$E$7*$E2587-cost_fx*Inputs!$D$7-$F2587)+(1-MIN(1,$H$51*$C2587))*(1-MIN(1,Inputs!$G$7*$D2587)*churn_nonbuyers)*(ic*Inputs!$C$7+fee_wd*Inputs!$E$7*(1-$B2587)+fee_fx*Inputs!$D$7-cost_acc-cost_wd*Inputs!$E$7*(1-$B2587)-cost_fx*Inputs!$D$7))</f>
        <v>383615.602696141</v>
      </c>
      <c r="I2587" s="0" t="n">
        <f aca="false">12*Inputs!$B$8*(MIN(1,$H$52*$C2587)*(ic*Inputs!$C$8+pT-cost_acc-cost_wd*Inputs!$E$8-cost_fx*Inputs!$D$8-cost_ins)+(1-MIN(1,$H$52*$C2587))*(1-MIN(1,Inputs!$G$8*$D2587)*churn_nonbuyers)*(ic*Inputs!$C$8+fee_wd*Inputs!$E$8*(1-$B2587)+fee_fx*Inputs!$D$8-cost_acc-cost_wd*Inputs!$E$8*(1-$B2587)-cost_fx*Inputs!$D$8))</f>
        <v>159294.251524265</v>
      </c>
      <c r="J2587" s="0" t="n">
        <f aca="false">G2587+H2587+I2587-fixed</f>
        <v>23345.0448290473</v>
      </c>
      <c r="K2587" s="0" t="n">
        <f aca="false">12*Inputs!$B$6*(1-MIN(1,Inputs!$G$6*$D2587)*churn_nonbuyers)*(ic*Inputs!$C$6+fee_wd*Inputs!$E$6*(1-$B2587)+fee_fx*Inputs!$D$6-cost_acc-cost_wd*Inputs!$E$6*(1-$B2587)-cost_fx*Inputs!$D$6)</f>
        <v>130576.512390509</v>
      </c>
      <c r="L2587" s="0" t="n">
        <f aca="false">12*Inputs!$B$7*(1-MIN(1,Inputs!$G$7*$D2587)*churn_nonbuyers)*(ic*Inputs!$C$7+fee_wd*Inputs!$E$7*(1-$B2587)+fee_fx*Inputs!$D$7-cost_acc-cost_wd*Inputs!$E$7*(1-$B2587)-cost_fx*Inputs!$D$7)</f>
        <v>328765.544586305</v>
      </c>
      <c r="M2587" s="0" t="n">
        <f aca="false">12*Inputs!$B$8*(1-MIN(1,Inputs!$G$8*$D2587)*churn_nonbuyers)*(ic*Inputs!$C$8+fee_wd*Inputs!$E$8*(1-$B2587)+fee_fx*Inputs!$D$8-cost_acc-cost_wd*Inputs!$E$8*(1-$B2587)-cost_fx*Inputs!$D$8)</f>
        <v>83937.9803823744</v>
      </c>
      <c r="N2587" s="0" t="n">
        <f aca="false">K2587+L2587+I2587-fixed</f>
        <v>-81363.6914989213</v>
      </c>
      <c r="O2587" s="0" t="n">
        <f aca="false">K2587+L2587+M2587-fixed</f>
        <v>-156719.962640812</v>
      </c>
      <c r="P2587" s="0" t="n">
        <f aca="false">12*Inputs!$B$6*(1-MIN(1,Inputs!$F$6*$D2587))*(ic*Inputs!$C$6+flat_fee-cost_acc-cost_wd*Inputs!$E$6*$E2587-cost_fx*Inputs!$D$6)+12*Inputs!$B$7*(1-MIN(1,Inputs!$F$7*$D2587))*(ic*Inputs!$C$7+flat_fee-cost_acc-cost_wd*Inputs!$E$7*$E2587-cost_fx*Inputs!$D$7)+12*Inputs!$B$8*(1-MIN(1,Inputs!$F$8*$D2587))*(ic*Inputs!$C$8+flat_fee-cost_acc-cost_wd*Inputs!$E$8*$E2587-cost_fx*Inputs!$D$8)-fixed</f>
        <v>-10279.03732072</v>
      </c>
    </row>
    <row r="2588" customFormat="false" ht="15" hidden="false" customHeight="false" outlineLevel="0" collapsed="false">
      <c r="A2588" s="0" t="n">
        <v>2523</v>
      </c>
      <c r="B2588" s="0" t="n">
        <v>0.346388</v>
      </c>
      <c r="C2588" s="0" t="n">
        <v>0.982798</v>
      </c>
      <c r="D2588" s="0" t="n">
        <v>1.036593</v>
      </c>
      <c r="E2588" s="0" t="n">
        <v>1.111208</v>
      </c>
      <c r="F2588" s="0" t="n">
        <v>0.462386</v>
      </c>
      <c r="G2588" s="0" t="n">
        <f aca="false">12*Inputs!$B$6*(MIN(1,$H$50*$C2588)*(ic*Inputs!$C$6+pS+fee_fx*Inputs!$D$6-cost_acc-cost_wd*Inputs!$E$6*$E2588-cost_fx*Inputs!$D$6-$F2588)+(1-MIN(1,$H$50*$C2588))*(1-MIN(1,Inputs!$G$6*$D2588)*churn_nonbuyers)*(ic*Inputs!$C$6+fee_wd*Inputs!$E$6*(1-$B2588)+fee_fx*Inputs!$D$6-cost_acc-cost_wd*Inputs!$E$6*(1-$B2588)-cost_fx*Inputs!$D$6))</f>
        <v>191790.997691478</v>
      </c>
      <c r="H2588" s="0" t="n">
        <f aca="false">12*Inputs!$B$7*(MIN(1,$H$51*$C2588)*(ic*Inputs!$C$7+pE+fee_fx*Inputs!$D$7-cost_acc-cost_wd*Inputs!$E$7*$E2588-cost_fx*Inputs!$D$7-$F2588)+(1-MIN(1,$H$51*$C2588))*(1-MIN(1,Inputs!$G$7*$D2588)*churn_nonbuyers)*(ic*Inputs!$C$7+fee_wd*Inputs!$E$7*(1-$B2588)+fee_fx*Inputs!$D$7-cost_acc-cost_wd*Inputs!$E$7*(1-$B2588)-cost_fx*Inputs!$D$7))</f>
        <v>383537.779550416</v>
      </c>
      <c r="I2588" s="0" t="n">
        <f aca="false">12*Inputs!$B$8*(MIN(1,$H$52*$C2588)*(ic*Inputs!$C$8+pT-cost_acc-cost_wd*Inputs!$E$8-cost_fx*Inputs!$D$8-cost_ins)+(1-MIN(1,$H$52*$C2588))*(1-MIN(1,Inputs!$G$8*$D2588)*churn_nonbuyers)*(ic*Inputs!$C$8+fee_wd*Inputs!$E$8*(1-$B2588)+fee_fx*Inputs!$D$8-cost_acc-cost_wd*Inputs!$E$8*(1-$B2588)-cost_fx*Inputs!$D$8))</f>
        <v>168187.060473947</v>
      </c>
      <c r="J2588" s="0" t="n">
        <f aca="false">G2588+H2588+I2588-fixed</f>
        <v>43515.8377158418</v>
      </c>
      <c r="K2588" s="0" t="n">
        <f aca="false">12*Inputs!$B$6*(1-MIN(1,Inputs!$G$6*$D2588)*churn_nonbuyers)*(ic*Inputs!$C$6+fee_wd*Inputs!$E$6*(1-$B2588)+fee_fx*Inputs!$D$6-cost_acc-cost_wd*Inputs!$E$6*(1-$B2588)-cost_fx*Inputs!$D$6)</f>
        <v>143856.526867805</v>
      </c>
      <c r="L2588" s="0" t="n">
        <f aca="false">12*Inputs!$B$7*(1-MIN(1,Inputs!$G$7*$D2588)*churn_nonbuyers)*(ic*Inputs!$C$7+fee_wd*Inputs!$E$7*(1-$B2588)+fee_fx*Inputs!$D$7-cost_acc-cost_wd*Inputs!$E$7*(1-$B2588)-cost_fx*Inputs!$D$7)</f>
        <v>342332.652856683</v>
      </c>
      <c r="M2588" s="0" t="n">
        <f aca="false">12*Inputs!$B$8*(1-MIN(1,Inputs!$G$8*$D2588)*churn_nonbuyers)*(ic*Inputs!$C$8+fee_wd*Inputs!$E$8*(1-$B2588)+fee_fx*Inputs!$D$8-cost_acc-cost_wd*Inputs!$E$8*(1-$B2588)-cost_fx*Inputs!$D$8)</f>
        <v>84997.1367964224</v>
      </c>
      <c r="N2588" s="0" t="n">
        <f aca="false">K2588+L2588+I2588-fixed</f>
        <v>-45623.7598015652</v>
      </c>
      <c r="O2588" s="0" t="n">
        <f aca="false">K2588+L2588+M2588-fixed</f>
        <v>-128813.68347909</v>
      </c>
      <c r="P2588" s="0" t="n">
        <f aca="false">12*Inputs!$B$6*(1-MIN(1,Inputs!$F$6*$D2588))*(ic*Inputs!$C$6+flat_fee-cost_acc-cost_wd*Inputs!$E$6*$E2588-cost_fx*Inputs!$D$6)+12*Inputs!$B$7*(1-MIN(1,Inputs!$F$7*$D2588))*(ic*Inputs!$C$7+flat_fee-cost_acc-cost_wd*Inputs!$E$7*$E2588-cost_fx*Inputs!$D$7)+12*Inputs!$B$8*(1-MIN(1,Inputs!$F$8*$D2588))*(ic*Inputs!$C$8+flat_fee-cost_acc-cost_wd*Inputs!$E$8*$E2588-cost_fx*Inputs!$D$8)-fixed</f>
        <v>2770.99093855999</v>
      </c>
    </row>
    <row r="2589" customFormat="false" ht="15" hidden="false" customHeight="false" outlineLevel="0" collapsed="false">
      <c r="A2589" s="0" t="n">
        <v>2524</v>
      </c>
      <c r="B2589" s="0" t="n">
        <v>0.262876</v>
      </c>
      <c r="C2589" s="0" t="n">
        <v>0.808601</v>
      </c>
      <c r="D2589" s="0" t="n">
        <v>0.876375</v>
      </c>
      <c r="E2589" s="0" t="n">
        <v>1.473865</v>
      </c>
      <c r="F2589" s="0" t="n">
        <v>0.217945</v>
      </c>
      <c r="G2589" s="0" t="n">
        <f aca="false">12*Inputs!$B$6*(MIN(1,$H$50*$C2589)*(ic*Inputs!$C$6+pS+fee_fx*Inputs!$D$6-cost_acc-cost_wd*Inputs!$E$6*$E2589-cost_fx*Inputs!$D$6-$F2589)+(1-MIN(1,$H$50*$C2589))*(1-MIN(1,Inputs!$G$6*$D2589)*churn_nonbuyers)*(ic*Inputs!$C$6+fee_wd*Inputs!$E$6*(1-$B2589)+fee_fx*Inputs!$D$6-cost_acc-cost_wd*Inputs!$E$6*(1-$B2589)-cost_fx*Inputs!$D$6))</f>
        <v>192984.155185483</v>
      </c>
      <c r="H2589" s="0" t="n">
        <f aca="false">12*Inputs!$B$7*(MIN(1,$H$51*$C2589)*(ic*Inputs!$C$7+pE+fee_fx*Inputs!$D$7-cost_acc-cost_wd*Inputs!$E$7*$E2589-cost_fx*Inputs!$D$7-$F2589)+(1-MIN(1,$H$51*$C2589))*(1-MIN(1,Inputs!$G$7*$D2589)*churn_nonbuyers)*(ic*Inputs!$C$7+fee_wd*Inputs!$E$7*(1-$B2589)+fee_fx*Inputs!$D$7-cost_acc-cost_wd*Inputs!$E$7*(1-$B2589)-cost_fx*Inputs!$D$7))</f>
        <v>362908.65392481</v>
      </c>
      <c r="I2589" s="0" t="n">
        <f aca="false">12*Inputs!$B$8*(MIN(1,$H$52*$C2589)*(ic*Inputs!$C$8+pT-cost_acc-cost_wd*Inputs!$E$8-cost_fx*Inputs!$D$8-cost_ins)+(1-MIN(1,$H$52*$C2589))*(1-MIN(1,Inputs!$G$8*$D2589)*churn_nonbuyers)*(ic*Inputs!$C$8+fee_wd*Inputs!$E$8*(1-$B2589)+fee_fx*Inputs!$D$8-cost_acc-cost_wd*Inputs!$E$8*(1-$B2589)-cost_fx*Inputs!$D$8))</f>
        <v>169191.677083931</v>
      </c>
      <c r="J2589" s="0" t="n">
        <f aca="false">G2589+H2589+I2589-fixed</f>
        <v>25084.486194225</v>
      </c>
      <c r="K2589" s="0" t="n">
        <f aca="false">12*Inputs!$B$6*(1-MIN(1,Inputs!$G$6*$D2589)*churn_nonbuyers)*(ic*Inputs!$C$6+fee_wd*Inputs!$E$6*(1-$B2589)+fee_fx*Inputs!$D$6-cost_acc-cost_wd*Inputs!$E$6*(1-$B2589)-cost_fx*Inputs!$D$6)</f>
        <v>156570.7172724</v>
      </c>
      <c r="L2589" s="0" t="n">
        <f aca="false">12*Inputs!$B$7*(1-MIN(1,Inputs!$G$7*$D2589)*churn_nonbuyers)*(ic*Inputs!$C$7+fee_wd*Inputs!$E$7*(1-$B2589)+fee_fx*Inputs!$D$7-cost_acc-cost_wd*Inputs!$E$7*(1-$B2589)-cost_fx*Inputs!$D$7)</f>
        <v>355740.45676344</v>
      </c>
      <c r="M2589" s="0" t="n">
        <f aca="false">12*Inputs!$B$8*(1-MIN(1,Inputs!$G$8*$D2589)*churn_nonbuyers)*(ic*Inputs!$C$8+fee_wd*Inputs!$E$8*(1-$B2589)+fee_fx*Inputs!$D$8-cost_acc-cost_wd*Inputs!$E$8*(1-$B2589)-cost_fx*Inputs!$D$8)</f>
        <v>121288.4912712</v>
      </c>
      <c r="N2589" s="0" t="n">
        <f aca="false">K2589+L2589+I2589-fixed</f>
        <v>-18497.1488802286</v>
      </c>
      <c r="O2589" s="0" t="n">
        <f aca="false">K2589+L2589+M2589-fixed</f>
        <v>-66400.33469296</v>
      </c>
      <c r="P2589" s="0" t="n">
        <f aca="false">12*Inputs!$B$6*(1-MIN(1,Inputs!$F$6*$D2589))*(ic*Inputs!$C$6+flat_fee-cost_acc-cost_wd*Inputs!$E$6*$E2589-cost_fx*Inputs!$D$6)+12*Inputs!$B$7*(1-MIN(1,Inputs!$F$7*$D2589))*(ic*Inputs!$C$7+flat_fee-cost_acc-cost_wd*Inputs!$E$7*$E2589-cost_fx*Inputs!$D$7)+12*Inputs!$B$8*(1-MIN(1,Inputs!$F$8*$D2589))*(ic*Inputs!$C$8+flat_fee-cost_acc-cost_wd*Inputs!$E$8*$E2589-cost_fx*Inputs!$D$8)-fixed</f>
        <v>-78581.6555499999</v>
      </c>
    </row>
    <row r="2590" customFormat="false" ht="15" hidden="false" customHeight="false" outlineLevel="0" collapsed="false">
      <c r="A2590" s="0" t="n">
        <v>2525</v>
      </c>
      <c r="B2590" s="0" t="n">
        <v>0.346883</v>
      </c>
      <c r="C2590" s="0" t="n">
        <v>1.035949</v>
      </c>
      <c r="D2590" s="0" t="n">
        <v>1.285988</v>
      </c>
      <c r="E2590" s="0" t="n">
        <v>1.190823</v>
      </c>
      <c r="F2590" s="0" t="n">
        <v>0.104132</v>
      </c>
      <c r="G2590" s="0" t="n">
        <f aca="false">12*Inputs!$B$6*(MIN(1,$H$50*$C2590)*(ic*Inputs!$C$6+pS+fee_fx*Inputs!$D$6-cost_acc-cost_wd*Inputs!$E$6*$E2590-cost_fx*Inputs!$D$6-$F2590)+(1-MIN(1,$H$50*$C2590))*(1-MIN(1,Inputs!$G$6*$D2590)*churn_nonbuyers)*(ic*Inputs!$C$6+fee_wd*Inputs!$E$6*(1-$B2590)+fee_fx*Inputs!$D$6-cost_acc-cost_wd*Inputs!$E$6*(1-$B2590)-cost_fx*Inputs!$D$6))</f>
        <v>199237.698688484</v>
      </c>
      <c r="H2590" s="0" t="n">
        <f aca="false">12*Inputs!$B$7*(MIN(1,$H$51*$C2590)*(ic*Inputs!$C$7+pE+fee_fx*Inputs!$D$7-cost_acc-cost_wd*Inputs!$E$7*$E2590-cost_fx*Inputs!$D$7-$F2590)+(1-MIN(1,$H$51*$C2590))*(1-MIN(1,Inputs!$G$7*$D2590)*churn_nonbuyers)*(ic*Inputs!$C$7+fee_wd*Inputs!$E$7*(1-$B2590)+fee_fx*Inputs!$D$7-cost_acc-cost_wd*Inputs!$E$7*(1-$B2590)-cost_fx*Inputs!$D$7))</f>
        <v>396053.887347408</v>
      </c>
      <c r="I2590" s="0" t="n">
        <f aca="false">12*Inputs!$B$8*(MIN(1,$H$52*$C2590)*(ic*Inputs!$C$8+pT-cost_acc-cost_wd*Inputs!$E$8-cost_fx*Inputs!$D$8-cost_ins)+(1-MIN(1,$H$52*$C2590))*(1-MIN(1,Inputs!$G$8*$D2590)*churn_nonbuyers)*(ic*Inputs!$C$8+fee_wd*Inputs!$E$8*(1-$B2590)+fee_fx*Inputs!$D$8-cost_acc-cost_wd*Inputs!$E$8*(1-$B2590)-cost_fx*Inputs!$D$8))</f>
        <v>157822.546953423</v>
      </c>
      <c r="J2590" s="0" t="n">
        <f aca="false">G2590+H2590+I2590-fixed</f>
        <v>53114.1329893149</v>
      </c>
      <c r="K2590" s="0" t="n">
        <f aca="false">12*Inputs!$B$6*(1-MIN(1,Inputs!$G$6*$D2590)*churn_nonbuyers)*(ic*Inputs!$C$6+fee_wd*Inputs!$E$6*(1-$B2590)+fee_fx*Inputs!$D$6-cost_acc-cost_wd*Inputs!$E$6*(1-$B2590)-cost_fx*Inputs!$D$6)</f>
        <v>141897.918062909</v>
      </c>
      <c r="L2590" s="0" t="n">
        <f aca="false">12*Inputs!$B$7*(1-MIN(1,Inputs!$G$7*$D2590)*churn_nonbuyers)*(ic*Inputs!$C$7+fee_wd*Inputs!$E$7*(1-$B2590)+fee_fx*Inputs!$D$7-cost_acc-cost_wd*Inputs!$E$7*(1-$B2590)-cost_fx*Inputs!$D$7)</f>
        <v>339620.634613745</v>
      </c>
      <c r="M2590" s="0" t="n">
        <f aca="false">12*Inputs!$B$8*(1-MIN(1,Inputs!$G$8*$D2590)*churn_nonbuyers)*(ic*Inputs!$C$8+fee_wd*Inputs!$E$8*(1-$B2590)+fee_fx*Inputs!$D$8-cost_acc-cost_wd*Inputs!$E$8*(1-$B2590)-cost_fx*Inputs!$D$8)</f>
        <v>30915.6135735744</v>
      </c>
      <c r="N2590" s="0" t="n">
        <f aca="false">K2590+L2590+I2590-fixed</f>
        <v>-60658.9003699231</v>
      </c>
      <c r="O2590" s="0" t="n">
        <f aca="false">K2590+L2590+M2590-fixed</f>
        <v>-187565.833749771</v>
      </c>
      <c r="P2590" s="0" t="n">
        <f aca="false">12*Inputs!$B$6*(1-MIN(1,Inputs!$F$6*$D2590))*(ic*Inputs!$C$6+flat_fee-cost_acc-cost_wd*Inputs!$E$6*$E2590-cost_fx*Inputs!$D$6)+12*Inputs!$B$7*(1-MIN(1,Inputs!$F$7*$D2590))*(ic*Inputs!$C$7+flat_fee-cost_acc-cost_wd*Inputs!$E$7*$E2590-cost_fx*Inputs!$D$7)+12*Inputs!$B$8*(1-MIN(1,Inputs!$F$8*$D2590))*(ic*Inputs!$C$8+flat_fee-cost_acc-cost_wd*Inputs!$E$8*$E2590-cost_fx*Inputs!$D$8)-fixed</f>
        <v>-160142.63571424</v>
      </c>
    </row>
    <row r="2591" customFormat="false" ht="15" hidden="false" customHeight="false" outlineLevel="0" collapsed="false">
      <c r="A2591" s="0" t="n">
        <v>2526</v>
      </c>
      <c r="B2591" s="0" t="n">
        <v>0.246347</v>
      </c>
      <c r="C2591" s="0" t="n">
        <v>0.788671</v>
      </c>
      <c r="D2591" s="0" t="n">
        <v>1.325145</v>
      </c>
      <c r="E2591" s="0" t="n">
        <v>1.426446</v>
      </c>
      <c r="F2591" s="0" t="n">
        <v>0.216479</v>
      </c>
      <c r="G2591" s="0" t="n">
        <f aca="false">12*Inputs!$B$6*(MIN(1,$H$50*$C2591)*(ic*Inputs!$C$6+pS+fee_fx*Inputs!$D$6-cost_acc-cost_wd*Inputs!$E$6*$E2591-cost_fx*Inputs!$D$6-$F2591)+(1-MIN(1,$H$50*$C2591))*(1-MIN(1,Inputs!$G$6*$D2591)*churn_nonbuyers)*(ic*Inputs!$C$6+fee_wd*Inputs!$E$6*(1-$B2591)+fee_fx*Inputs!$D$6-cost_acc-cost_wd*Inputs!$E$6*(1-$B2591)-cost_fx*Inputs!$D$6))</f>
        <v>191614.799284505</v>
      </c>
      <c r="H2591" s="0" t="n">
        <f aca="false">12*Inputs!$B$7*(MIN(1,$H$51*$C2591)*(ic*Inputs!$C$7+pE+fee_fx*Inputs!$D$7-cost_acc-cost_wd*Inputs!$E$7*$E2591-cost_fx*Inputs!$D$7-$F2591)+(1-MIN(1,$H$51*$C2591))*(1-MIN(1,Inputs!$G$7*$D2591)*churn_nonbuyers)*(ic*Inputs!$C$7+fee_wd*Inputs!$E$7*(1-$B2591)+fee_fx*Inputs!$D$7-cost_acc-cost_wd*Inputs!$E$7*(1-$B2591)-cost_fx*Inputs!$D$7))</f>
        <v>365304.35730242</v>
      </c>
      <c r="I2591" s="0" t="n">
        <f aca="false">12*Inputs!$B$8*(MIN(1,$H$52*$C2591)*(ic*Inputs!$C$8+pT-cost_acc-cost_wd*Inputs!$E$8-cost_fx*Inputs!$D$8-cost_ins)+(1-MIN(1,$H$52*$C2591))*(1-MIN(1,Inputs!$G$8*$D2591)*churn_nonbuyers)*(ic*Inputs!$C$8+fee_wd*Inputs!$E$8*(1-$B2591)+fee_fx*Inputs!$D$8-cost_acc-cost_wd*Inputs!$E$8*(1-$B2591)-cost_fx*Inputs!$D$8))</f>
        <v>123883.7080247</v>
      </c>
      <c r="J2591" s="0" t="n">
        <f aca="false">G2591+H2591+I2591-fixed</f>
        <v>-19197.1353883757</v>
      </c>
      <c r="K2591" s="0" t="n">
        <f aca="false">12*Inputs!$B$6*(1-MIN(1,Inputs!$G$6*$D2591)*churn_nonbuyers)*(ic*Inputs!$C$6+fee_wd*Inputs!$E$6*(1-$B2591)+fee_fx*Inputs!$D$6-cost_acc-cost_wd*Inputs!$E$6*(1-$B2591)-cost_fx*Inputs!$D$6)</f>
        <v>155118.977966268</v>
      </c>
      <c r="L2591" s="0" t="n">
        <f aca="false">12*Inputs!$B$7*(1-MIN(1,Inputs!$G$7*$D2591)*churn_nonbuyers)*(ic*Inputs!$C$7+fee_wd*Inputs!$E$7*(1-$B2591)+fee_fx*Inputs!$D$7-cost_acc-cost_wd*Inputs!$E$7*(1-$B2591)-cost_fx*Inputs!$D$7)</f>
        <v>353107.322619761</v>
      </c>
      <c r="M2591" s="0" t="n">
        <f aca="false">12*Inputs!$B$8*(1-MIN(1,Inputs!$G$8*$D2591)*churn_nonbuyers)*(ic*Inputs!$C$8+fee_wd*Inputs!$E$8*(1-$B2591)+fee_fx*Inputs!$D$8-cost_acc-cost_wd*Inputs!$E$8*(1-$B2591)-cost_fx*Inputs!$D$8)</f>
        <v>22774.783042584</v>
      </c>
      <c r="N2591" s="0" t="n">
        <f aca="false">K2591+L2591+I2591-fixed</f>
        <v>-67889.9913892716</v>
      </c>
      <c r="O2591" s="0" t="n">
        <f aca="false">K2591+L2591+M2591-fixed</f>
        <v>-168998.916371387</v>
      </c>
      <c r="P2591" s="0" t="n">
        <f aca="false">12*Inputs!$B$6*(1-MIN(1,Inputs!$F$6*$D2591))*(ic*Inputs!$C$6+flat_fee-cost_acc-cost_wd*Inputs!$E$6*$E2591-cost_fx*Inputs!$D$6)+12*Inputs!$B$7*(1-MIN(1,Inputs!$F$7*$D2591))*(ic*Inputs!$C$7+flat_fee-cost_acc-cost_wd*Inputs!$E$7*$E2591-cost_fx*Inputs!$D$7)+12*Inputs!$B$8*(1-MIN(1,Inputs!$F$8*$D2591))*(ic*Inputs!$C$8+flat_fee-cost_acc-cost_wd*Inputs!$E$8*$E2591-cost_fx*Inputs!$D$8)-fixed</f>
        <v>-263833.4132392</v>
      </c>
    </row>
    <row r="2592" customFormat="false" ht="15" hidden="false" customHeight="false" outlineLevel="0" collapsed="false">
      <c r="A2592" s="0" t="n">
        <v>2527</v>
      </c>
      <c r="B2592" s="0" t="n">
        <v>0.157608</v>
      </c>
      <c r="C2592" s="0" t="n">
        <v>1.107015</v>
      </c>
      <c r="D2592" s="0" t="n">
        <v>1.488261</v>
      </c>
      <c r="E2592" s="0" t="n">
        <v>1.277768</v>
      </c>
      <c r="F2592" s="0" t="n">
        <v>0.266729</v>
      </c>
      <c r="G2592" s="0" t="n">
        <f aca="false">12*Inputs!$B$6*(MIN(1,$H$50*$C2592)*(ic*Inputs!$C$6+pS+fee_fx*Inputs!$D$6-cost_acc-cost_wd*Inputs!$E$6*$E2592-cost_fx*Inputs!$D$6-$F2592)+(1-MIN(1,$H$50*$C2592))*(1-MIN(1,Inputs!$G$6*$D2592)*churn_nonbuyers)*(ic*Inputs!$C$6+fee_wd*Inputs!$E$6*(1-$B2592)+fee_fx*Inputs!$D$6-cost_acc-cost_wd*Inputs!$E$6*(1-$B2592)-cost_fx*Inputs!$D$6))</f>
        <v>218401.838620772</v>
      </c>
      <c r="H2592" s="0" t="n">
        <f aca="false">12*Inputs!$B$7*(MIN(1,$H$51*$C2592)*(ic*Inputs!$C$7+pE+fee_fx*Inputs!$D$7-cost_acc-cost_wd*Inputs!$E$7*$E2592-cost_fx*Inputs!$D$7-$F2592)+(1-MIN(1,$H$51*$C2592))*(1-MIN(1,Inputs!$G$7*$D2592)*churn_nonbuyers)*(ic*Inputs!$C$7+fee_wd*Inputs!$E$7*(1-$B2592)+fee_fx*Inputs!$D$7-cost_acc-cost_wd*Inputs!$E$7*(1-$B2592)-cost_fx*Inputs!$D$7))</f>
        <v>391783.639331497</v>
      </c>
      <c r="I2592" s="0" t="n">
        <f aca="false">12*Inputs!$B$8*(MIN(1,$H$52*$C2592)*(ic*Inputs!$C$8+pT-cost_acc-cost_wd*Inputs!$E$8-cost_fx*Inputs!$D$8-cost_ins)+(1-MIN(1,$H$52*$C2592))*(1-MIN(1,Inputs!$G$8*$D2592)*churn_nonbuyers)*(ic*Inputs!$C$8+fee_wd*Inputs!$E$8*(1-$B2592)+fee_fx*Inputs!$D$8-cost_acc-cost_wd*Inputs!$E$8*(1-$B2592)-cost_fx*Inputs!$D$8))</f>
        <v>159569.57016</v>
      </c>
      <c r="J2592" s="0" t="n">
        <f aca="false">G2592+H2592+I2592-fixed</f>
        <v>69755.048112269</v>
      </c>
      <c r="K2592" s="0" t="n">
        <f aca="false">12*Inputs!$B$6*(1-MIN(1,Inputs!$G$6*$D2592)*churn_nonbuyers)*(ic*Inputs!$C$6+fee_wd*Inputs!$E$6*(1-$B2592)+fee_fx*Inputs!$D$6-cost_acc-cost_wd*Inputs!$E$6*(1-$B2592)-cost_fx*Inputs!$D$6)</f>
        <v>165591.622365754</v>
      </c>
      <c r="L2592" s="0" t="n">
        <f aca="false">12*Inputs!$B$7*(1-MIN(1,Inputs!$G$7*$D2592)*churn_nonbuyers)*(ic*Inputs!$C$7+fee_wd*Inputs!$E$7*(1-$B2592)+fee_fx*Inputs!$D$7-cost_acc-cost_wd*Inputs!$E$7*(1-$B2592)-cost_fx*Inputs!$D$7)</f>
        <v>363515.750091452</v>
      </c>
      <c r="M2592" s="0" t="n">
        <f aca="false">12*Inputs!$B$8*(1-MIN(1,Inputs!$G$8*$D2592)*churn_nonbuyers)*(ic*Inputs!$C$8+fee_wd*Inputs!$E$8*(1-$B2592)+fee_fx*Inputs!$D$8-cost_acc-cost_wd*Inputs!$E$8*(1-$B2592)-cost_fx*Inputs!$D$8)</f>
        <v>0</v>
      </c>
      <c r="N2592" s="0" t="n">
        <f aca="false">K2592+L2592+I2592-fixed</f>
        <v>-11323.0573827942</v>
      </c>
      <c r="O2592" s="0" t="n">
        <f aca="false">K2592+L2592+M2592-fixed</f>
        <v>-170892.627542794</v>
      </c>
      <c r="P2592" s="0" t="n">
        <f aca="false">12*Inputs!$B$6*(1-MIN(1,Inputs!$F$6*$D2592))*(ic*Inputs!$C$6+flat_fee-cost_acc-cost_wd*Inputs!$E$6*$E2592-cost_fx*Inputs!$D$6)+12*Inputs!$B$7*(1-MIN(1,Inputs!$F$7*$D2592))*(ic*Inputs!$C$7+flat_fee-cost_acc-cost_wd*Inputs!$E$7*$E2592-cost_fx*Inputs!$D$7)+12*Inputs!$B$8*(1-MIN(1,Inputs!$F$8*$D2592))*(ic*Inputs!$C$8+flat_fee-cost_acc-cost_wd*Inputs!$E$8*$E2592-cost_fx*Inputs!$D$8)-fixed</f>
        <v>-292318.23766048</v>
      </c>
    </row>
    <row r="2593" customFormat="false" ht="15" hidden="false" customHeight="false" outlineLevel="0" collapsed="false">
      <c r="A2593" s="0" t="n">
        <v>2528</v>
      </c>
      <c r="B2593" s="0" t="n">
        <v>0.021178</v>
      </c>
      <c r="C2593" s="0" t="n">
        <v>0.711533</v>
      </c>
      <c r="D2593" s="0" t="n">
        <v>0.794338</v>
      </c>
      <c r="E2593" s="0" t="n">
        <v>1.290295</v>
      </c>
      <c r="F2593" s="0" t="n">
        <v>0.351471</v>
      </c>
      <c r="G2593" s="0" t="n">
        <f aca="false">12*Inputs!$B$6*(MIN(1,$H$50*$C2593)*(ic*Inputs!$C$6+pS+fee_fx*Inputs!$D$6-cost_acc-cost_wd*Inputs!$E$6*$E2593-cost_fx*Inputs!$D$6-$F2593)+(1-MIN(1,$H$50*$C2593))*(1-MIN(1,Inputs!$G$6*$D2593)*churn_nonbuyers)*(ic*Inputs!$C$6+fee_wd*Inputs!$E$6*(1-$B2593)+fee_fx*Inputs!$D$6-cost_acc-cost_wd*Inputs!$E$6*(1-$B2593)-cost_fx*Inputs!$D$6))</f>
        <v>221586.468120997</v>
      </c>
      <c r="H2593" s="0" t="n">
        <f aca="false">12*Inputs!$B$7*(MIN(1,$H$51*$C2593)*(ic*Inputs!$C$7+pE+fee_fx*Inputs!$D$7-cost_acc-cost_wd*Inputs!$E$7*$E2593-cost_fx*Inputs!$D$7-$F2593)+(1-MIN(1,$H$51*$C2593))*(1-MIN(1,Inputs!$G$7*$D2593)*churn_nonbuyers)*(ic*Inputs!$C$7+fee_wd*Inputs!$E$7*(1-$B2593)+fee_fx*Inputs!$D$7-cost_acc-cost_wd*Inputs!$E$7*(1-$B2593)-cost_fx*Inputs!$D$7))</f>
        <v>396571.252448415</v>
      </c>
      <c r="I2593" s="0" t="n">
        <f aca="false">12*Inputs!$B$8*(MIN(1,$H$52*$C2593)*(ic*Inputs!$C$8+pT-cost_acc-cost_wd*Inputs!$E$8-cost_fx*Inputs!$D$8-cost_ins)+(1-MIN(1,$H$52*$C2593))*(1-MIN(1,Inputs!$G$8*$D2593)*churn_nonbuyers)*(ic*Inputs!$C$8+fee_wd*Inputs!$E$8*(1-$B2593)+fee_fx*Inputs!$D$8-cost_acc-cost_wd*Inputs!$E$8*(1-$B2593)-cost_fx*Inputs!$D$8))</f>
        <v>175070.742252563</v>
      </c>
      <c r="J2593" s="0" t="n">
        <f aca="false">G2593+H2593+I2593-fixed</f>
        <v>93228.4628219755</v>
      </c>
      <c r="K2593" s="0" t="n">
        <f aca="false">12*Inputs!$B$6*(1-MIN(1,Inputs!$G$6*$D2593)*churn_nonbuyers)*(ic*Inputs!$C$6+fee_wd*Inputs!$E$6*(1-$B2593)+fee_fx*Inputs!$D$6-cost_acc-cost_wd*Inputs!$E$6*(1-$B2593)-cost_fx*Inputs!$D$6)</f>
        <v>190664.562889181</v>
      </c>
      <c r="L2593" s="0" t="n">
        <f aca="false">12*Inputs!$B$7*(1-MIN(1,Inputs!$G$7*$D2593)*churn_nonbuyers)*(ic*Inputs!$C$7+fee_wd*Inputs!$E$7*(1-$B2593)+fee_fx*Inputs!$D$7-cost_acc-cost_wd*Inputs!$E$7*(1-$B2593)-cost_fx*Inputs!$D$7)</f>
        <v>390614.728709509</v>
      </c>
      <c r="M2593" s="0" t="n">
        <f aca="false">12*Inputs!$B$8*(1-MIN(1,Inputs!$G$8*$D2593)*churn_nonbuyers)*(ic*Inputs!$C$8+fee_wd*Inputs!$E$8*(1-$B2593)+fee_fx*Inputs!$D$8-cost_acc-cost_wd*Inputs!$E$8*(1-$B2593)-cost_fx*Inputs!$D$8)</f>
        <v>144458.34542951</v>
      </c>
      <c r="N2593" s="0" t="n">
        <f aca="false">K2593+L2593+I2593-fixed</f>
        <v>56350.0338512526</v>
      </c>
      <c r="O2593" s="0" t="n">
        <f aca="false">K2593+L2593+M2593-fixed</f>
        <v>25737.6370281997</v>
      </c>
      <c r="P2593" s="0" t="n">
        <f aca="false">12*Inputs!$B$6*(1-MIN(1,Inputs!$F$6*$D2593))*(ic*Inputs!$C$6+flat_fee-cost_acc-cost_wd*Inputs!$E$6*$E2593-cost_fx*Inputs!$D$6)+12*Inputs!$B$7*(1-MIN(1,Inputs!$F$7*$D2593))*(ic*Inputs!$C$7+flat_fee-cost_acc-cost_wd*Inputs!$E$7*$E2593-cost_fx*Inputs!$D$7)+12*Inputs!$B$8*(1-MIN(1,Inputs!$F$8*$D2593))*(ic*Inputs!$C$8+flat_fee-cost_acc-cost_wd*Inputs!$E$8*$E2593-cost_fx*Inputs!$D$8)-fixed</f>
        <v>46714.4842664001</v>
      </c>
    </row>
    <row r="2594" customFormat="false" ht="15" hidden="false" customHeight="false" outlineLevel="0" collapsed="false">
      <c r="A2594" s="0" t="n">
        <v>2529</v>
      </c>
      <c r="B2594" s="0" t="n">
        <v>0.028201</v>
      </c>
      <c r="C2594" s="0" t="n">
        <v>0.756203</v>
      </c>
      <c r="D2594" s="0" t="n">
        <v>0.815625</v>
      </c>
      <c r="E2594" s="0" t="n">
        <v>1.181645</v>
      </c>
      <c r="F2594" s="0" t="n">
        <v>0.098997</v>
      </c>
      <c r="G2594" s="0" t="n">
        <f aca="false">12*Inputs!$B$6*(MIN(1,$H$50*$C2594)*(ic*Inputs!$C$6+pS+fee_fx*Inputs!$D$6-cost_acc-cost_wd*Inputs!$E$6*$E2594-cost_fx*Inputs!$D$6-$F2594)+(1-MIN(1,$H$50*$C2594))*(1-MIN(1,Inputs!$G$6*$D2594)*churn_nonbuyers)*(ic*Inputs!$C$6+fee_wd*Inputs!$E$6*(1-$B2594)+fee_fx*Inputs!$D$6-cost_acc-cost_wd*Inputs!$E$6*(1-$B2594)-cost_fx*Inputs!$D$6))</f>
        <v>228709.650570078</v>
      </c>
      <c r="H2594" s="0" t="n">
        <f aca="false">12*Inputs!$B$7*(MIN(1,$H$51*$C2594)*(ic*Inputs!$C$7+pE+fee_fx*Inputs!$D$7-cost_acc-cost_wd*Inputs!$E$7*$E2594-cost_fx*Inputs!$D$7-$F2594)+(1-MIN(1,$H$51*$C2594))*(1-MIN(1,Inputs!$G$7*$D2594)*churn_nonbuyers)*(ic*Inputs!$C$7+fee_wd*Inputs!$E$7*(1-$B2594)+fee_fx*Inputs!$D$7-cost_acc-cost_wd*Inputs!$E$7*(1-$B2594)-cost_fx*Inputs!$D$7))</f>
        <v>416540.893701556</v>
      </c>
      <c r="I2594" s="0" t="n">
        <f aca="false">12*Inputs!$B$8*(MIN(1,$H$52*$C2594)*(ic*Inputs!$C$8+pT-cost_acc-cost_wd*Inputs!$E$8-cost_fx*Inputs!$D$8-cost_ins)+(1-MIN(1,$H$52*$C2594))*(1-MIN(1,Inputs!$G$8*$D2594)*churn_nonbuyers)*(ic*Inputs!$C$8+fee_wd*Inputs!$E$8*(1-$B2594)+fee_fx*Inputs!$D$8-cost_acc-cost_wd*Inputs!$E$8*(1-$B2594)-cost_fx*Inputs!$D$8))</f>
        <v>174642.523577696</v>
      </c>
      <c r="J2594" s="0" t="n">
        <f aca="false">G2594+H2594+I2594-fixed</f>
        <v>119893.06784933</v>
      </c>
      <c r="K2594" s="0" t="n">
        <f aca="false">12*Inputs!$B$6*(1-MIN(1,Inputs!$G$6*$D2594)*churn_nonbuyers)*(ic*Inputs!$C$6+fee_wd*Inputs!$E$6*(1-$B2594)+fee_fx*Inputs!$D$6-cost_acc-cost_wd*Inputs!$E$6*(1-$B2594)-cost_fx*Inputs!$D$6)</f>
        <v>189483.1663725</v>
      </c>
      <c r="L2594" s="0" t="n">
        <f aca="false">12*Inputs!$B$7*(1-MIN(1,Inputs!$G$7*$D2594)*churn_nonbuyers)*(ic*Inputs!$C$7+fee_wd*Inputs!$E$7*(1-$B2594)+fee_fx*Inputs!$D$7-cost_acc-cost_wd*Inputs!$E$7*(1-$B2594)-cost_fx*Inputs!$D$7)</f>
        <v>389372.6222235</v>
      </c>
      <c r="M2594" s="0" t="n">
        <f aca="false">12*Inputs!$B$8*(1-MIN(1,Inputs!$G$8*$D2594)*churn_nonbuyers)*(ic*Inputs!$C$8+fee_wd*Inputs!$E$8*(1-$B2594)+fee_fx*Inputs!$D$8-cost_acc-cost_wd*Inputs!$E$8*(1-$B2594)-cost_fx*Inputs!$D$8)</f>
        <v>139465.200405</v>
      </c>
      <c r="N2594" s="0" t="n">
        <f aca="false">K2594+L2594+I2594-fixed</f>
        <v>53498.3121736967</v>
      </c>
      <c r="O2594" s="0" t="n">
        <f aca="false">K2594+L2594+M2594-fixed</f>
        <v>18320.9890010003</v>
      </c>
      <c r="P2594" s="0" t="n">
        <f aca="false">12*Inputs!$B$6*(1-MIN(1,Inputs!$F$6*$D2594))*(ic*Inputs!$C$6+flat_fee-cost_acc-cost_wd*Inputs!$E$6*$E2594-cost_fx*Inputs!$D$6)+12*Inputs!$B$7*(1-MIN(1,Inputs!$F$7*$D2594))*(ic*Inputs!$C$7+flat_fee-cost_acc-cost_wd*Inputs!$E$7*$E2594-cost_fx*Inputs!$D$7)+12*Inputs!$B$8*(1-MIN(1,Inputs!$F$8*$D2594))*(ic*Inputs!$C$8+flat_fee-cost_acc-cost_wd*Inputs!$E$8*$E2594-cost_fx*Inputs!$D$8)-fixed</f>
        <v>87937.79375</v>
      </c>
    </row>
    <row r="2595" customFormat="false" ht="15" hidden="false" customHeight="false" outlineLevel="0" collapsed="false">
      <c r="A2595" s="0" t="n">
        <v>2530</v>
      </c>
      <c r="B2595" s="0" t="n">
        <v>0.109424</v>
      </c>
      <c r="C2595" s="0" t="n">
        <v>0.893021</v>
      </c>
      <c r="D2595" s="0" t="n">
        <v>0.728907</v>
      </c>
      <c r="E2595" s="0" t="n">
        <v>1.185942</v>
      </c>
      <c r="F2595" s="0" t="n">
        <v>0.183618</v>
      </c>
      <c r="G2595" s="0" t="n">
        <f aca="false">12*Inputs!$B$6*(MIN(1,$H$50*$C2595)*(ic*Inputs!$C$6+pS+fee_fx*Inputs!$D$6-cost_acc-cost_wd*Inputs!$E$6*$E2595-cost_fx*Inputs!$D$6-$F2595)+(1-MIN(1,$H$50*$C2595))*(1-MIN(1,Inputs!$G$6*$D2595)*churn_nonbuyers)*(ic*Inputs!$C$6+fee_wd*Inputs!$E$6*(1-$B2595)+fee_fx*Inputs!$D$6-cost_acc-cost_wd*Inputs!$E$6*(1-$B2595)-cost_fx*Inputs!$D$6))</f>
        <v>224307.911082478</v>
      </c>
      <c r="H2595" s="0" t="n">
        <f aca="false">12*Inputs!$B$7*(MIN(1,$H$51*$C2595)*(ic*Inputs!$C$7+pE+fee_fx*Inputs!$D$7-cost_acc-cost_wd*Inputs!$E$7*$E2595-cost_fx*Inputs!$D$7-$F2595)+(1-MIN(1,$H$51*$C2595))*(1-MIN(1,Inputs!$G$7*$D2595)*churn_nonbuyers)*(ic*Inputs!$C$7+fee_wd*Inputs!$E$7*(1-$B2595)+fee_fx*Inputs!$D$7-cost_acc-cost_wd*Inputs!$E$7*(1-$B2595)-cost_fx*Inputs!$D$7))</f>
        <v>409975.288215067</v>
      </c>
      <c r="I2595" s="0" t="n">
        <f aca="false">12*Inputs!$B$8*(MIN(1,$H$52*$C2595)*(ic*Inputs!$C$8+pT-cost_acc-cost_wd*Inputs!$E$8-cost_fx*Inputs!$D$8-cost_ins)+(1-MIN(1,$H$52*$C2595))*(1-MIN(1,Inputs!$G$8*$D2595)*churn_nonbuyers)*(ic*Inputs!$C$8+fee_wd*Inputs!$E$8*(1-$B2595)+fee_fx*Inputs!$D$8-cost_acc-cost_wd*Inputs!$E$8*(1-$B2595)-cost_fx*Inputs!$D$8))</f>
        <v>187688.169441987</v>
      </c>
      <c r="J2595" s="0" t="n">
        <f aca="false">G2595+H2595+I2595-fixed</f>
        <v>121971.368739531</v>
      </c>
      <c r="K2595" s="0" t="n">
        <f aca="false">12*Inputs!$B$6*(1-MIN(1,Inputs!$G$6*$D2595)*churn_nonbuyers)*(ic*Inputs!$C$6+fee_wd*Inputs!$E$6*(1-$B2595)+fee_fx*Inputs!$D$6-cost_acc-cost_wd*Inputs!$E$6*(1-$B2595)-cost_fx*Inputs!$D$6)</f>
        <v>179069.83286089</v>
      </c>
      <c r="L2595" s="0" t="n">
        <f aca="false">12*Inputs!$B$7*(1-MIN(1,Inputs!$G$7*$D2595)*churn_nonbuyers)*(ic*Inputs!$C$7+fee_wd*Inputs!$E$7*(1-$B2595)+fee_fx*Inputs!$D$7-cost_acc-cost_wd*Inputs!$E$7*(1-$B2595)-cost_fx*Inputs!$D$7)</f>
        <v>378970.647780534</v>
      </c>
      <c r="M2595" s="0" t="n">
        <f aca="false">12*Inputs!$B$8*(1-MIN(1,Inputs!$G$8*$D2595)*churn_nonbuyers)*(ic*Inputs!$C$8+fee_wd*Inputs!$E$8*(1-$B2595)+fee_fx*Inputs!$D$8-cost_acc-cost_wd*Inputs!$E$8*(1-$B2595)-cost_fx*Inputs!$D$8)</f>
        <v>157286.909937485</v>
      </c>
      <c r="N2595" s="0" t="n">
        <f aca="false">K2595+L2595+I2595-fixed</f>
        <v>45728.6500834103</v>
      </c>
      <c r="O2595" s="0" t="n">
        <f aca="false">K2595+L2595+M2595-fixed</f>
        <v>15327.3905789081</v>
      </c>
      <c r="P2595" s="0" t="n">
        <f aca="false">12*Inputs!$B$6*(1-MIN(1,Inputs!$F$6*$D2595))*(ic*Inputs!$C$6+flat_fee-cost_acc-cost_wd*Inputs!$E$6*$E2595-cost_fx*Inputs!$D$6)+12*Inputs!$B$7*(1-MIN(1,Inputs!$F$7*$D2595))*(ic*Inputs!$C$7+flat_fee-cost_acc-cost_wd*Inputs!$E$7*$E2595-cost_fx*Inputs!$D$7)+12*Inputs!$B$8*(1-MIN(1,Inputs!$F$8*$D2595))*(ic*Inputs!$C$8+flat_fee-cost_acc-cost_wd*Inputs!$E$8*$E2595-cost_fx*Inputs!$D$8)-fixed</f>
        <v>130924.17139856</v>
      </c>
    </row>
    <row r="2596" customFormat="false" ht="15" hidden="false" customHeight="false" outlineLevel="0" collapsed="false">
      <c r="A2596" s="0" t="n">
        <v>2531</v>
      </c>
      <c r="B2596" s="0" t="n">
        <v>0.141457</v>
      </c>
      <c r="C2596" s="0" t="n">
        <v>0.744788</v>
      </c>
      <c r="D2596" s="0" t="n">
        <v>0.922526</v>
      </c>
      <c r="E2596" s="0" t="n">
        <v>1.265252</v>
      </c>
      <c r="F2596" s="0" t="n">
        <v>0.14698</v>
      </c>
      <c r="G2596" s="0" t="n">
        <f aca="false">12*Inputs!$B$6*(MIN(1,$H$50*$C2596)*(ic*Inputs!$C$6+pS+fee_fx*Inputs!$D$6-cost_acc-cost_wd*Inputs!$E$6*$E2596-cost_fx*Inputs!$D$6-$F2596)+(1-MIN(1,$H$50*$C2596))*(1-MIN(1,Inputs!$G$6*$D2596)*churn_nonbuyers)*(ic*Inputs!$C$6+fee_wd*Inputs!$E$6*(1-$B2596)+fee_fx*Inputs!$D$6-cost_acc-cost_wd*Inputs!$E$6*(1-$B2596)-cost_fx*Inputs!$D$6))</f>
        <v>210236.815354049</v>
      </c>
      <c r="H2596" s="0" t="n">
        <f aca="false">12*Inputs!$B$7*(MIN(1,$H$51*$C2596)*(ic*Inputs!$C$7+pE+fee_fx*Inputs!$D$7-cost_acc-cost_wd*Inputs!$E$7*$E2596-cost_fx*Inputs!$D$7-$F2596)+(1-MIN(1,$H$51*$C2596))*(1-MIN(1,Inputs!$G$7*$D2596)*churn_nonbuyers)*(ic*Inputs!$C$7+fee_wd*Inputs!$E$7*(1-$B2596)+fee_fx*Inputs!$D$7-cost_acc-cost_wd*Inputs!$E$7*(1-$B2596)-cost_fx*Inputs!$D$7))</f>
        <v>394866.862186226</v>
      </c>
      <c r="I2596" s="0" t="n">
        <f aca="false">12*Inputs!$B$8*(MIN(1,$H$52*$C2596)*(ic*Inputs!$C$8+pT-cost_acc-cost_wd*Inputs!$E$8-cost_fx*Inputs!$D$8-cost_ins)+(1-MIN(1,$H$52*$C2596))*(1-MIN(1,Inputs!$G$8*$D2596)*churn_nonbuyers)*(ic*Inputs!$C$8+fee_wd*Inputs!$E$8*(1-$B2596)+fee_fx*Inputs!$D$8-cost_acc-cost_wd*Inputs!$E$8*(1-$B2596)-cost_fx*Inputs!$D$8))</f>
        <v>161547.401830201</v>
      </c>
      <c r="J2596" s="0" t="n">
        <f aca="false">G2596+H2596+I2596-fixed</f>
        <v>66651.0793704749</v>
      </c>
      <c r="K2596" s="0" t="n">
        <f aca="false">12*Inputs!$B$6*(1-MIN(1,Inputs!$G$6*$D2596)*churn_nonbuyers)*(ic*Inputs!$C$6+fee_wd*Inputs!$E$6*(1-$B2596)+fee_fx*Inputs!$D$6-cost_acc-cost_wd*Inputs!$E$6*(1-$B2596)-cost_fx*Inputs!$D$6)</f>
        <v>172870.71379475</v>
      </c>
      <c r="L2596" s="0" t="n">
        <f aca="false">12*Inputs!$B$7*(1-MIN(1,Inputs!$G$7*$D2596)*churn_nonbuyers)*(ic*Inputs!$C$7+fee_wd*Inputs!$E$7*(1-$B2596)+fee_fx*Inputs!$D$7-cost_acc-cost_wd*Inputs!$E$7*(1-$B2596)-cost_fx*Inputs!$D$7)</f>
        <v>372235.06782885</v>
      </c>
      <c r="M2596" s="0" t="n">
        <f aca="false">12*Inputs!$B$8*(1-MIN(1,Inputs!$G$8*$D2596)*churn_nonbuyers)*(ic*Inputs!$C$8+fee_wd*Inputs!$E$8*(1-$B2596)+fee_fx*Inputs!$D$8-cost_acc-cost_wd*Inputs!$E$8*(1-$B2596)-cost_fx*Inputs!$D$8)</f>
        <v>113216.048268835</v>
      </c>
      <c r="N2596" s="0" t="n">
        <f aca="false">K2596+L2596+I2596-fixed</f>
        <v>6653.18345380155</v>
      </c>
      <c r="O2596" s="0" t="n">
        <f aca="false">K2596+L2596+M2596-fixed</f>
        <v>-41678.170107564</v>
      </c>
      <c r="P2596" s="0" t="n">
        <f aca="false">12*Inputs!$B$6*(1-MIN(1,Inputs!$F$6*$D2596))*(ic*Inputs!$C$6+flat_fee-cost_acc-cost_wd*Inputs!$E$6*$E2596-cost_fx*Inputs!$D$6)+12*Inputs!$B$7*(1-MIN(1,Inputs!$F$7*$D2596))*(ic*Inputs!$C$7+flat_fee-cost_acc-cost_wd*Inputs!$E$7*$E2596-cost_fx*Inputs!$D$7)+12*Inputs!$B$8*(1-MIN(1,Inputs!$F$8*$D2596))*(ic*Inputs!$C$8+flat_fee-cost_acc-cost_wd*Inputs!$E$8*$E2596-cost_fx*Inputs!$D$8)-fixed</f>
        <v>-5359.13815551996</v>
      </c>
    </row>
    <row r="2597" customFormat="false" ht="15" hidden="false" customHeight="false" outlineLevel="0" collapsed="false">
      <c r="A2597" s="0" t="n">
        <v>2532</v>
      </c>
      <c r="B2597" s="0" t="n">
        <v>0.12339</v>
      </c>
      <c r="C2597" s="0" t="n">
        <v>0.871237</v>
      </c>
      <c r="D2597" s="0" t="n">
        <v>0.926781</v>
      </c>
      <c r="E2597" s="0" t="n">
        <v>1.127855</v>
      </c>
      <c r="F2597" s="0" t="n">
        <v>0.116205</v>
      </c>
      <c r="G2597" s="0" t="n">
        <f aca="false">12*Inputs!$B$6*(MIN(1,$H$50*$C2597)*(ic*Inputs!$C$6+pS+fee_fx*Inputs!$D$6-cost_acc-cost_wd*Inputs!$E$6*$E2597-cost_fx*Inputs!$D$6-$F2597)+(1-MIN(1,$H$50*$C2597))*(1-MIN(1,Inputs!$G$6*$D2597)*churn_nonbuyers)*(ic*Inputs!$C$6+fee_wd*Inputs!$E$6*(1-$B2597)+fee_fx*Inputs!$D$6-cost_acc-cost_wd*Inputs!$E$6*(1-$B2597)-cost_fx*Inputs!$D$6))</f>
        <v>222228.834988403</v>
      </c>
      <c r="H2597" s="0" t="n">
        <f aca="false">12*Inputs!$B$7*(MIN(1,$H$51*$C2597)*(ic*Inputs!$C$7+pE+fee_fx*Inputs!$D$7-cost_acc-cost_wd*Inputs!$E$7*$E2597-cost_fx*Inputs!$D$7-$F2597)+(1-MIN(1,$H$51*$C2597))*(1-MIN(1,Inputs!$G$7*$D2597)*churn_nonbuyers)*(ic*Inputs!$C$7+fee_wd*Inputs!$E$7*(1-$B2597)+fee_fx*Inputs!$D$7-cost_acc-cost_wd*Inputs!$E$7*(1-$B2597)-cost_fx*Inputs!$D$7))</f>
        <v>415659.723298757</v>
      </c>
      <c r="I2597" s="0" t="n">
        <f aca="false">12*Inputs!$B$8*(MIN(1,$H$52*$C2597)*(ic*Inputs!$C$8+pT-cost_acc-cost_wd*Inputs!$E$8-cost_fx*Inputs!$D$8-cost_ins)+(1-MIN(1,$H$52*$C2597))*(1-MIN(1,Inputs!$G$8*$D2597)*churn_nonbuyers)*(ic*Inputs!$C$8+fee_wd*Inputs!$E$8*(1-$B2597)+fee_fx*Inputs!$D$8-cost_acc-cost_wd*Inputs!$E$8*(1-$B2597)-cost_fx*Inputs!$D$8))</f>
        <v>169500.475439221</v>
      </c>
      <c r="J2597" s="0" t="n">
        <f aca="false">G2597+H2597+I2597-fixed</f>
        <v>107389.033726381</v>
      </c>
      <c r="K2597" s="0" t="n">
        <f aca="false">12*Inputs!$B$6*(1-MIN(1,Inputs!$G$6*$D2597)*churn_nonbuyers)*(ic*Inputs!$C$6+fee_wd*Inputs!$E$6*(1-$B2597)+fee_fx*Inputs!$D$6-cost_acc-cost_wd*Inputs!$E$6*(1-$B2597)-cost_fx*Inputs!$D$6)</f>
        <v>175313.247174648</v>
      </c>
      <c r="L2597" s="0" t="n">
        <f aca="false">12*Inputs!$B$7*(1-MIN(1,Inputs!$G$7*$D2597)*churn_nonbuyers)*(ic*Inputs!$C$7+fee_wd*Inputs!$E$7*(1-$B2597)+fee_fx*Inputs!$D$7-cost_acc-cost_wd*Inputs!$E$7*(1-$B2597)-cost_fx*Inputs!$D$7)</f>
        <v>374715.512816789</v>
      </c>
      <c r="M2597" s="0" t="n">
        <f aca="false">12*Inputs!$B$8*(1-MIN(1,Inputs!$G$8*$D2597)*churn_nonbuyers)*(ic*Inputs!$C$8+fee_wd*Inputs!$E$8*(1-$B2597)+fee_fx*Inputs!$D$8-cost_acc-cost_wd*Inputs!$E$8*(1-$B2597)-cost_fx*Inputs!$D$8)</f>
        <v>112568.702175024</v>
      </c>
      <c r="N2597" s="0" t="n">
        <f aca="false">K2597+L2597+I2597-fixed</f>
        <v>19529.235430658</v>
      </c>
      <c r="O2597" s="0" t="n">
        <f aca="false">K2597+L2597+M2597-fixed</f>
        <v>-37402.5378335391</v>
      </c>
      <c r="P2597" s="0" t="n">
        <f aca="false">12*Inputs!$B$6*(1-MIN(1,Inputs!$F$6*$D2597))*(ic*Inputs!$C$6+flat_fee-cost_acc-cost_wd*Inputs!$E$6*$E2597-cost_fx*Inputs!$D$6)+12*Inputs!$B$7*(1-MIN(1,Inputs!$F$7*$D2597))*(ic*Inputs!$C$7+flat_fee-cost_acc-cost_wd*Inputs!$E$7*$E2597-cost_fx*Inputs!$D$7)+12*Inputs!$B$8*(1-MIN(1,Inputs!$F$8*$D2597))*(ic*Inputs!$C$8+flat_fee-cost_acc-cost_wd*Inputs!$E$8*$E2597-cost_fx*Inputs!$D$8)-fixed</f>
        <v>54282.1445732</v>
      </c>
    </row>
    <row r="2598" customFormat="false" ht="15" hidden="false" customHeight="false" outlineLevel="0" collapsed="false">
      <c r="A2598" s="0" t="n">
        <v>2533</v>
      </c>
      <c r="B2598" s="0" t="n">
        <v>0.340667</v>
      </c>
      <c r="C2598" s="0" t="n">
        <v>1.049166</v>
      </c>
      <c r="D2598" s="0" t="n">
        <v>1.134633</v>
      </c>
      <c r="E2598" s="0" t="n">
        <v>1.231526</v>
      </c>
      <c r="F2598" s="0" t="n">
        <v>0.137227</v>
      </c>
      <c r="G2598" s="0" t="n">
        <f aca="false">12*Inputs!$B$6*(MIN(1,$H$50*$C2598)*(ic*Inputs!$C$6+pS+fee_fx*Inputs!$D$6-cost_acc-cost_wd*Inputs!$E$6*$E2598-cost_fx*Inputs!$D$6-$F2598)+(1-MIN(1,$H$50*$C2598))*(1-MIN(1,Inputs!$G$6*$D2598)*churn_nonbuyers)*(ic*Inputs!$C$6+fee_wd*Inputs!$E$6*(1-$B2598)+fee_fx*Inputs!$D$6-cost_acc-cost_wd*Inputs!$E$6*(1-$B2598)-cost_fx*Inputs!$D$6))</f>
        <v>200010.128305622</v>
      </c>
      <c r="H2598" s="0" t="n">
        <f aca="false">12*Inputs!$B$7*(MIN(1,$H$51*$C2598)*(ic*Inputs!$C$7+pE+fee_fx*Inputs!$D$7-cost_acc-cost_wd*Inputs!$E$7*$E2598-cost_fx*Inputs!$D$7-$F2598)+(1-MIN(1,$H$51*$C2598))*(1-MIN(1,Inputs!$G$7*$D2598)*churn_nonbuyers)*(ic*Inputs!$C$7+fee_wd*Inputs!$E$7*(1-$B2598)+fee_fx*Inputs!$D$7-cost_acc-cost_wd*Inputs!$E$7*(1-$B2598)-cost_fx*Inputs!$D$7))</f>
        <v>391286.982704767</v>
      </c>
      <c r="I2598" s="0" t="n">
        <f aca="false">12*Inputs!$B$8*(MIN(1,$H$52*$C2598)*(ic*Inputs!$C$8+pT-cost_acc-cost_wd*Inputs!$E$8-cost_fx*Inputs!$D$8-cost_ins)+(1-MIN(1,$H$52*$C2598))*(1-MIN(1,Inputs!$G$8*$D2598)*churn_nonbuyers)*(ic*Inputs!$C$8+fee_wd*Inputs!$E$8*(1-$B2598)+fee_fx*Inputs!$D$8-cost_acc-cost_wd*Inputs!$E$8*(1-$B2598)-cost_fx*Inputs!$D$8))</f>
        <v>168173.772830487</v>
      </c>
      <c r="J2598" s="0" t="n">
        <f aca="false">G2598+H2598+I2598-fixed</f>
        <v>59470.8838408766</v>
      </c>
      <c r="K2598" s="0" t="n">
        <f aca="false">12*Inputs!$B$6*(1-MIN(1,Inputs!$G$6*$D2598)*churn_nonbuyers)*(ic*Inputs!$C$6+fee_wd*Inputs!$E$6*(1-$B2598)+fee_fx*Inputs!$D$6-cost_acc-cost_wd*Inputs!$E$6*(1-$B2598)-cost_fx*Inputs!$D$6)</f>
        <v>143889.881905519</v>
      </c>
      <c r="L2598" s="0" t="n">
        <f aca="false">12*Inputs!$B$7*(1-MIN(1,Inputs!$G$7*$D2598)*churn_nonbuyers)*(ic*Inputs!$C$7+fee_wd*Inputs!$E$7*(1-$B2598)+fee_fx*Inputs!$D$7-cost_acc-cost_wd*Inputs!$E$7*(1-$B2598)-cost_fx*Inputs!$D$7)</f>
        <v>342089.249559312</v>
      </c>
      <c r="M2598" s="0" t="n">
        <f aca="false">12*Inputs!$B$8*(1-MIN(1,Inputs!$G$8*$D2598)*churn_nonbuyers)*(ic*Inputs!$C$8+fee_wd*Inputs!$E$8*(1-$B2598)+fee_fx*Inputs!$D$8-cost_acc-cost_wd*Inputs!$E$8*(1-$B2598)-cost_fx*Inputs!$D$8)</f>
        <v>63794.5120390896</v>
      </c>
      <c r="N2598" s="0" t="n">
        <f aca="false">K2598+L2598+I2598-fixed</f>
        <v>-45847.0957046822</v>
      </c>
      <c r="O2598" s="0" t="n">
        <f aca="false">K2598+L2598+M2598-fixed</f>
        <v>-150226.35649608</v>
      </c>
      <c r="P2598" s="0" t="n">
        <f aca="false">12*Inputs!$B$6*(1-MIN(1,Inputs!$F$6*$D2598))*(ic*Inputs!$C$6+flat_fee-cost_acc-cost_wd*Inputs!$E$6*$E2598-cost_fx*Inputs!$D$6)+12*Inputs!$B$7*(1-MIN(1,Inputs!$F$7*$D2598))*(ic*Inputs!$C$7+flat_fee-cost_acc-cost_wd*Inputs!$E$7*$E2598-cost_fx*Inputs!$D$7)+12*Inputs!$B$8*(1-MIN(1,Inputs!$F$8*$D2598))*(ic*Inputs!$C$8+flat_fee-cost_acc-cost_wd*Inputs!$E$8*$E2598-cost_fx*Inputs!$D$8)-fixed</f>
        <v>-97989.50083408</v>
      </c>
    </row>
    <row r="2599" customFormat="false" ht="15" hidden="false" customHeight="false" outlineLevel="0" collapsed="false">
      <c r="A2599" s="0" t="n">
        <v>2534</v>
      </c>
      <c r="B2599" s="0" t="n">
        <v>0.124595</v>
      </c>
      <c r="C2599" s="0" t="n">
        <v>0.964075</v>
      </c>
      <c r="D2599" s="0" t="n">
        <v>0.943809</v>
      </c>
      <c r="E2599" s="0" t="n">
        <v>1.371352</v>
      </c>
      <c r="F2599" s="0" t="n">
        <v>0.230976</v>
      </c>
      <c r="G2599" s="0" t="n">
        <f aca="false">12*Inputs!$B$6*(MIN(1,$H$50*$C2599)*(ic*Inputs!$C$6+pS+fee_fx*Inputs!$D$6-cost_acc-cost_wd*Inputs!$E$6*$E2599-cost_fx*Inputs!$D$6-$F2599)+(1-MIN(1,$H$50*$C2599))*(1-MIN(1,Inputs!$G$6*$D2599)*churn_nonbuyers)*(ic*Inputs!$C$6+fee_wd*Inputs!$E$6*(1-$B2599)+fee_fx*Inputs!$D$6-cost_acc-cost_wd*Inputs!$E$6*(1-$B2599)-cost_fx*Inputs!$D$6))</f>
        <v>218973.130134999</v>
      </c>
      <c r="H2599" s="0" t="n">
        <f aca="false">12*Inputs!$B$7*(MIN(1,$H$51*$C2599)*(ic*Inputs!$C$7+pE+fee_fx*Inputs!$D$7-cost_acc-cost_wd*Inputs!$E$7*$E2599-cost_fx*Inputs!$D$7-$F2599)+(1-MIN(1,$H$51*$C2599))*(1-MIN(1,Inputs!$G$7*$D2599)*churn_nonbuyers)*(ic*Inputs!$C$7+fee_wd*Inputs!$E$7*(1-$B2599)+fee_fx*Inputs!$D$7-cost_acc-cost_wd*Inputs!$E$7*(1-$B2599)-cost_fx*Inputs!$D$7))</f>
        <v>386381.694166179</v>
      </c>
      <c r="I2599" s="0" t="n">
        <f aca="false">12*Inputs!$B$8*(MIN(1,$H$52*$C2599)*(ic*Inputs!$C$8+pT-cost_acc-cost_wd*Inputs!$E$8-cost_fx*Inputs!$D$8-cost_ins)+(1-MIN(1,$H$52*$C2599))*(1-MIN(1,Inputs!$G$8*$D2599)*churn_nonbuyers)*(ic*Inputs!$C$8+fee_wd*Inputs!$E$8*(1-$B2599)+fee_fx*Inputs!$D$8-cost_acc-cost_wd*Inputs!$E$8*(1-$B2599)-cost_fx*Inputs!$D$8))</f>
        <v>174318.62643565</v>
      </c>
      <c r="J2599" s="0" t="n">
        <f aca="false">G2599+H2599+I2599-fixed</f>
        <v>79673.4507368284</v>
      </c>
      <c r="K2599" s="0" t="n">
        <f aca="false">12*Inputs!$B$6*(1-MIN(1,Inputs!$G$6*$D2599)*churn_nonbuyers)*(ic*Inputs!$C$6+fee_wd*Inputs!$E$6*(1-$B2599)+fee_fx*Inputs!$D$6-cost_acc-cost_wd*Inputs!$E$6*(1-$B2599)-cost_fx*Inputs!$D$6)</f>
        <v>174991.401232956</v>
      </c>
      <c r="L2599" s="0" t="n">
        <f aca="false">12*Inputs!$B$7*(1-MIN(1,Inputs!$G$7*$D2599)*churn_nonbuyers)*(ic*Inputs!$C$7+fee_wd*Inputs!$E$7*(1-$B2599)+fee_fx*Inputs!$D$7-cost_acc-cost_wd*Inputs!$E$7*(1-$B2599)-cost_fx*Inputs!$D$7)</f>
        <v>374350.011907774</v>
      </c>
      <c r="M2599" s="0" t="n">
        <f aca="false">12*Inputs!$B$8*(1-MIN(1,Inputs!$G$8*$D2599)*churn_nonbuyers)*(ic*Inputs!$C$8+fee_wd*Inputs!$E$8*(1-$B2599)+fee_fx*Inputs!$D$8-cost_acc-cost_wd*Inputs!$E$8*(1-$B2599)-cost_fx*Inputs!$D$8)</f>
        <v>108729.114127128</v>
      </c>
      <c r="N2599" s="0" t="n">
        <f aca="false">K2599+L2599+I2599-fixed</f>
        <v>23660.03957638</v>
      </c>
      <c r="O2599" s="0" t="n">
        <f aca="false">K2599+L2599+M2599-fixed</f>
        <v>-41929.4727321423</v>
      </c>
      <c r="P2599" s="0" t="n">
        <f aca="false">12*Inputs!$B$6*(1-MIN(1,Inputs!$F$6*$D2599))*(ic*Inputs!$C$6+flat_fee-cost_acc-cost_wd*Inputs!$E$6*$E2599-cost_fx*Inputs!$D$6)+12*Inputs!$B$7*(1-MIN(1,Inputs!$F$7*$D2599))*(ic*Inputs!$C$7+flat_fee-cost_acc-cost_wd*Inputs!$E$7*$E2599-cost_fx*Inputs!$D$7)+12*Inputs!$B$8*(1-MIN(1,Inputs!$F$8*$D2599))*(ic*Inputs!$C$8+flat_fee-cost_acc-cost_wd*Inputs!$E$8*$E2599-cost_fx*Inputs!$D$8)-fixed</f>
        <v>-63272.37940768</v>
      </c>
    </row>
    <row r="2600" customFormat="false" ht="15" hidden="false" customHeight="false" outlineLevel="0" collapsed="false">
      <c r="A2600" s="0" t="n">
        <v>2535</v>
      </c>
      <c r="B2600" s="0" t="n">
        <v>0.203865</v>
      </c>
      <c r="C2600" s="0" t="n">
        <v>1.075014</v>
      </c>
      <c r="D2600" s="0" t="n">
        <v>0.995379</v>
      </c>
      <c r="E2600" s="0" t="n">
        <v>1.226288</v>
      </c>
      <c r="F2600" s="0" t="n">
        <v>0.083148</v>
      </c>
      <c r="G2600" s="0" t="n">
        <f aca="false">12*Inputs!$B$6*(MIN(1,$H$50*$C2600)*(ic*Inputs!$C$6+pS+fee_fx*Inputs!$D$6-cost_acc-cost_wd*Inputs!$E$6*$E2600-cost_fx*Inputs!$D$6-$F2600)+(1-MIN(1,$H$50*$C2600))*(1-MIN(1,Inputs!$G$6*$D2600)*churn_nonbuyers)*(ic*Inputs!$C$6+fee_wd*Inputs!$E$6*(1-$B2600)+fee_fx*Inputs!$D$6-cost_acc-cost_wd*Inputs!$E$6*(1-$B2600)-cost_fx*Inputs!$D$6))</f>
        <v>220941.908265117</v>
      </c>
      <c r="H2600" s="0" t="n">
        <f aca="false">12*Inputs!$B$7*(MIN(1,$H$51*$C2600)*(ic*Inputs!$C$7+pE+fee_fx*Inputs!$D$7-cost_acc-cost_wd*Inputs!$E$7*$E2600-cost_fx*Inputs!$D$7-$F2600)+(1-MIN(1,$H$51*$C2600))*(1-MIN(1,Inputs!$G$7*$D2600)*churn_nonbuyers)*(ic*Inputs!$C$7+fee_wd*Inputs!$E$7*(1-$B2600)+fee_fx*Inputs!$D$7-cost_acc-cost_wd*Inputs!$E$7*(1-$B2600)-cost_fx*Inputs!$D$7))</f>
        <v>408232.941908545</v>
      </c>
      <c r="I2600" s="0" t="n">
        <f aca="false">12*Inputs!$B$8*(MIN(1,$H$52*$C2600)*(ic*Inputs!$C$8+pT-cost_acc-cost_wd*Inputs!$E$8-cost_fx*Inputs!$D$8-cost_ins)+(1-MIN(1,$H$52*$C2600))*(1-MIN(1,Inputs!$G$8*$D2600)*churn_nonbuyers)*(ic*Inputs!$C$8+fee_wd*Inputs!$E$8*(1-$B2600)+fee_fx*Inputs!$D$8-cost_acc-cost_wd*Inputs!$E$8*(1-$B2600)-cost_fx*Inputs!$D$8))</f>
        <v>178717.980105199</v>
      </c>
      <c r="J2600" s="0" t="n">
        <f aca="false">G2600+H2600+I2600-fixed</f>
        <v>107892.830278861</v>
      </c>
      <c r="K2600" s="0" t="n">
        <f aca="false">12*Inputs!$B$6*(1-MIN(1,Inputs!$G$6*$D2600)*churn_nonbuyers)*(ic*Inputs!$C$6+fee_wd*Inputs!$E$6*(1-$B2600)+fee_fx*Inputs!$D$6-cost_acc-cost_wd*Inputs!$E$6*(1-$B2600)-cost_fx*Inputs!$D$6)</f>
        <v>163671.064846812</v>
      </c>
      <c r="L2600" s="0" t="n">
        <f aca="false">12*Inputs!$B$7*(1-MIN(1,Inputs!$G$7*$D2600)*churn_nonbuyers)*(ic*Inputs!$C$7+fee_wd*Inputs!$E$7*(1-$B2600)+fee_fx*Inputs!$D$7-cost_acc-cost_wd*Inputs!$E$7*(1-$B2600)-cost_fx*Inputs!$D$7)</f>
        <v>362679.962716087</v>
      </c>
      <c r="M2600" s="0" t="n">
        <f aca="false">12*Inputs!$B$8*(1-MIN(1,Inputs!$G$8*$D2600)*churn_nonbuyers)*(ic*Inputs!$C$8+fee_wd*Inputs!$E$8*(1-$B2600)+fee_fx*Inputs!$D$8-cost_acc-cost_wd*Inputs!$E$8*(1-$B2600)-cost_fx*Inputs!$D$8)</f>
        <v>96008.496858456</v>
      </c>
      <c r="N2600" s="0" t="n">
        <f aca="false">K2600+L2600+I2600-fixed</f>
        <v>5069.00766809797</v>
      </c>
      <c r="O2600" s="0" t="n">
        <f aca="false">K2600+L2600+M2600-fixed</f>
        <v>-77640.4755786446</v>
      </c>
      <c r="P2600" s="0" t="n">
        <f aca="false">12*Inputs!$B$6*(1-MIN(1,Inputs!$F$6*$D2600))*(ic*Inputs!$C$6+flat_fee-cost_acc-cost_wd*Inputs!$E$6*$E2600-cost_fx*Inputs!$D$6)+12*Inputs!$B$7*(1-MIN(1,Inputs!$F$7*$D2600))*(ic*Inputs!$C$7+flat_fee-cost_acc-cost_wd*Inputs!$E$7*$E2600-cost_fx*Inputs!$D$7)+12*Inputs!$B$8*(1-MIN(1,Inputs!$F$8*$D2600))*(ic*Inputs!$C$8+flat_fee-cost_acc-cost_wd*Inputs!$E$8*$E2600-cost_fx*Inputs!$D$8)-fixed</f>
        <v>-24929.46715552</v>
      </c>
    </row>
    <row r="2601" customFormat="false" ht="15" hidden="false" customHeight="false" outlineLevel="0" collapsed="false">
      <c r="A2601" s="0" t="n">
        <v>2536</v>
      </c>
      <c r="B2601" s="0" t="n">
        <v>0.240866</v>
      </c>
      <c r="C2601" s="0" t="n">
        <v>0.958354</v>
      </c>
      <c r="D2601" s="0" t="n">
        <v>0.928684</v>
      </c>
      <c r="E2601" s="0" t="n">
        <v>1.241611</v>
      </c>
      <c r="F2601" s="0" t="n">
        <v>0.109575</v>
      </c>
      <c r="G2601" s="0" t="n">
        <f aca="false">12*Inputs!$B$6*(MIN(1,$H$50*$C2601)*(ic*Inputs!$C$6+pS+fee_fx*Inputs!$D$6-cost_acc-cost_wd*Inputs!$E$6*$E2601-cost_fx*Inputs!$D$6-$F2601)+(1-MIN(1,$H$50*$C2601))*(1-MIN(1,Inputs!$G$6*$D2601)*churn_nonbuyers)*(ic*Inputs!$C$6+fee_wd*Inputs!$E$6*(1-$B2601)+fee_fx*Inputs!$D$6-cost_acc-cost_wd*Inputs!$E$6*(1-$B2601)-cost_fx*Inputs!$D$6))</f>
        <v>209644.191098028</v>
      </c>
      <c r="H2601" s="0" t="n">
        <f aca="false">12*Inputs!$B$7*(MIN(1,$H$51*$C2601)*(ic*Inputs!$C$7+pE+fee_fx*Inputs!$D$7-cost_acc-cost_wd*Inputs!$E$7*$E2601-cost_fx*Inputs!$D$7-$F2601)+(1-MIN(1,$H$51*$C2601))*(1-MIN(1,Inputs!$G$7*$D2601)*churn_nonbuyers)*(ic*Inputs!$C$7+fee_wd*Inputs!$E$7*(1-$B2601)+fee_fx*Inputs!$D$7-cost_acc-cost_wd*Inputs!$E$7*(1-$B2601)-cost_fx*Inputs!$D$7))</f>
        <v>397406.21543715</v>
      </c>
      <c r="I2601" s="0" t="n">
        <f aca="false">12*Inputs!$B$8*(MIN(1,$H$52*$C2601)*(ic*Inputs!$C$8+pT-cost_acc-cost_wd*Inputs!$E$8-cost_fx*Inputs!$D$8-cost_ins)+(1-MIN(1,$H$52*$C2601))*(1-MIN(1,Inputs!$G$8*$D2601)*churn_nonbuyers)*(ic*Inputs!$C$8+fee_wd*Inputs!$E$8*(1-$B2601)+fee_fx*Inputs!$D$8-cost_acc-cost_wd*Inputs!$E$8*(1-$B2601)-cost_fx*Inputs!$D$8))</f>
        <v>174403.229838785</v>
      </c>
      <c r="J2601" s="0" t="n">
        <f aca="false">G2601+H2601+I2601-fixed</f>
        <v>81453.6363739629</v>
      </c>
      <c r="K2601" s="0" t="n">
        <f aca="false">12*Inputs!$B$6*(1-MIN(1,Inputs!$G$6*$D2601)*churn_nonbuyers)*(ic*Inputs!$C$6+fee_wd*Inputs!$E$6*(1-$B2601)+fee_fx*Inputs!$D$6-cost_acc-cost_wd*Inputs!$E$6*(1-$B2601)-cost_fx*Inputs!$D$6)</f>
        <v>159164.717762477</v>
      </c>
      <c r="L2601" s="0" t="n">
        <f aca="false">12*Inputs!$B$7*(1-MIN(1,Inputs!$G$7*$D2601)*churn_nonbuyers)*(ic*Inputs!$C$7+fee_wd*Inputs!$E$7*(1-$B2601)+fee_fx*Inputs!$D$7-cost_acc-cost_wd*Inputs!$E$7*(1-$B2601)-cost_fx*Inputs!$D$7)</f>
        <v>358248.268225486</v>
      </c>
      <c r="M2601" s="0" t="n">
        <f aca="false">12*Inputs!$B$8*(1-MIN(1,Inputs!$G$8*$D2601)*churn_nonbuyers)*(ic*Inputs!$C$8+fee_wd*Inputs!$E$8*(1-$B2601)+fee_fx*Inputs!$D$8-cost_acc-cost_wd*Inputs!$E$8*(1-$B2601)-cost_fx*Inputs!$D$8)</f>
        <v>110168.641931558</v>
      </c>
      <c r="N2601" s="0" t="n">
        <f aca="false">K2601+L2601+I2601-fixed</f>
        <v>-8183.78417325229</v>
      </c>
      <c r="O2601" s="0" t="n">
        <f aca="false">K2601+L2601+M2601-fixed</f>
        <v>-72418.3720804786</v>
      </c>
      <c r="P2601" s="0" t="n">
        <f aca="false">12*Inputs!$B$6*(1-MIN(1,Inputs!$F$6*$D2601))*(ic*Inputs!$C$6+flat_fee-cost_acc-cost_wd*Inputs!$E$6*$E2601-cost_fx*Inputs!$D$6)+12*Inputs!$B$7*(1-MIN(1,Inputs!$F$7*$D2601))*(ic*Inputs!$C$7+flat_fee-cost_acc-cost_wd*Inputs!$E$7*$E2601-cost_fx*Inputs!$D$7)+12*Inputs!$B$8*(1-MIN(1,Inputs!$F$8*$D2601))*(ic*Inputs!$C$8+flat_fee-cost_acc-cost_wd*Inputs!$E$8*$E2601-cost_fx*Inputs!$D$8)-fixed</f>
        <v>2177.76202975994</v>
      </c>
    </row>
    <row r="2602" customFormat="false" ht="15" hidden="false" customHeight="false" outlineLevel="0" collapsed="false">
      <c r="A2602" s="0" t="n">
        <v>2537</v>
      </c>
      <c r="B2602" s="0" t="n">
        <v>0.007742</v>
      </c>
      <c r="C2602" s="0" t="n">
        <v>0.97712</v>
      </c>
      <c r="D2602" s="0" t="n">
        <v>1.639989</v>
      </c>
      <c r="E2602" s="0" t="n">
        <v>1.109518</v>
      </c>
      <c r="F2602" s="0" t="n">
        <v>0.38388</v>
      </c>
      <c r="G2602" s="0" t="n">
        <f aca="false">12*Inputs!$B$6*(MIN(1,$H$50*$C2602)*(ic*Inputs!$C$6+pS+fee_fx*Inputs!$D$6-cost_acc-cost_wd*Inputs!$E$6*$E2602-cost_fx*Inputs!$D$6-$F2602)+(1-MIN(1,$H$50*$C2602))*(1-MIN(1,Inputs!$G$6*$D2602)*churn_nonbuyers)*(ic*Inputs!$C$6+fee_wd*Inputs!$E$6*(1-$B2602)+fee_fx*Inputs!$D$6-cost_acc-cost_wd*Inputs!$E$6*(1-$B2602)-cost_fx*Inputs!$D$6))</f>
        <v>230366.900578208</v>
      </c>
      <c r="H2602" s="0" t="n">
        <f aca="false">12*Inputs!$B$7*(MIN(1,$H$51*$C2602)*(ic*Inputs!$C$7+pE+fee_fx*Inputs!$D$7-cost_acc-cost_wd*Inputs!$E$7*$E2602-cost_fx*Inputs!$D$7-$F2602)+(1-MIN(1,$H$51*$C2602))*(1-MIN(1,Inputs!$G$7*$D2602)*churn_nonbuyers)*(ic*Inputs!$C$7+fee_wd*Inputs!$E$7*(1-$B2602)+fee_fx*Inputs!$D$7-cost_acc-cost_wd*Inputs!$E$7*(1-$B2602)-cost_fx*Inputs!$D$7))</f>
        <v>412256.270033787</v>
      </c>
      <c r="I2602" s="0" t="n">
        <f aca="false">12*Inputs!$B$8*(MIN(1,$H$52*$C2602)*(ic*Inputs!$C$8+pT-cost_acc-cost_wd*Inputs!$E$8-cost_fx*Inputs!$D$8-cost_ins)+(1-MIN(1,$H$52*$C2602))*(1-MIN(1,Inputs!$G$8*$D2602)*churn_nonbuyers)*(ic*Inputs!$C$8+fee_wd*Inputs!$E$8*(1-$B2602)+fee_fx*Inputs!$D$8-cost_acc-cost_wd*Inputs!$E$8*(1-$B2602)-cost_fx*Inputs!$D$8))</f>
        <v>140845.98528</v>
      </c>
      <c r="J2602" s="0" t="n">
        <f aca="false">G2602+H2602+I2602-fixed</f>
        <v>83469.155891995</v>
      </c>
      <c r="K2602" s="0" t="n">
        <f aca="false">12*Inputs!$B$6*(1-MIN(1,Inputs!$G$6*$D2602)*churn_nonbuyers)*(ic*Inputs!$C$6+fee_wd*Inputs!$E$6*(1-$B2602)+fee_fx*Inputs!$D$6-cost_acc-cost_wd*Inputs!$E$6*(1-$B2602)-cost_fx*Inputs!$D$6)</f>
        <v>184045.479802834</v>
      </c>
      <c r="L2602" s="0" t="n">
        <f aca="false">12*Inputs!$B$7*(1-MIN(1,Inputs!$G$7*$D2602)*churn_nonbuyers)*(ic*Inputs!$C$7+fee_wd*Inputs!$E$7*(1-$B2602)+fee_fx*Inputs!$D$7-cost_acc-cost_wd*Inputs!$E$7*(1-$B2602)-cost_fx*Inputs!$D$7)</f>
        <v>382302.6952097</v>
      </c>
      <c r="M2602" s="0" t="n">
        <f aca="false">12*Inputs!$B$8*(1-MIN(1,Inputs!$G$8*$D2602)*churn_nonbuyers)*(ic*Inputs!$C$8+fee_wd*Inputs!$E$8*(1-$B2602)+fee_fx*Inputs!$D$8-cost_acc-cost_wd*Inputs!$E$8*(1-$B2602)-cost_fx*Inputs!$D$8)</f>
        <v>0</v>
      </c>
      <c r="N2602" s="0" t="n">
        <f aca="false">K2602+L2602+I2602-fixed</f>
        <v>7194.16029253381</v>
      </c>
      <c r="O2602" s="0" t="n">
        <f aca="false">K2602+L2602+M2602-fixed</f>
        <v>-133651.824987466</v>
      </c>
      <c r="P2602" s="0" t="n">
        <f aca="false">12*Inputs!$B$6*(1-MIN(1,Inputs!$F$6*$D2602))*(ic*Inputs!$C$6+flat_fee-cost_acc-cost_wd*Inputs!$E$6*$E2602-cost_fx*Inputs!$D$6)+12*Inputs!$B$7*(1-MIN(1,Inputs!$F$7*$D2602))*(ic*Inputs!$C$7+flat_fee-cost_acc-cost_wd*Inputs!$E$7*$E2602-cost_fx*Inputs!$D$7)+12*Inputs!$B$8*(1-MIN(1,Inputs!$F$8*$D2602))*(ic*Inputs!$C$8+flat_fee-cost_acc-cost_wd*Inputs!$E$8*$E2602-cost_fx*Inputs!$D$8)-fixed</f>
        <v>-320925.81711952</v>
      </c>
    </row>
    <row r="2603" customFormat="false" ht="15" hidden="false" customHeight="false" outlineLevel="0" collapsed="false">
      <c r="A2603" s="0" t="n">
        <v>2538</v>
      </c>
      <c r="B2603" s="0" t="n">
        <v>0.45625</v>
      </c>
      <c r="C2603" s="0" t="n">
        <v>0.855881</v>
      </c>
      <c r="D2603" s="0" t="n">
        <v>0.51941</v>
      </c>
      <c r="E2603" s="0" t="n">
        <v>1.24787</v>
      </c>
      <c r="F2603" s="0" t="n">
        <v>0.364247</v>
      </c>
      <c r="G2603" s="0" t="n">
        <f aca="false">12*Inputs!$B$6*(MIN(1,$H$50*$C2603)*(ic*Inputs!$C$6+pS+fee_fx*Inputs!$D$6-cost_acc-cost_wd*Inputs!$E$6*$E2603-cost_fx*Inputs!$D$6-$F2603)+(1-MIN(1,$H$50*$C2603))*(1-MIN(1,Inputs!$G$6*$D2603)*churn_nonbuyers)*(ic*Inputs!$C$6+fee_wd*Inputs!$E$6*(1-$B2603)+fee_fx*Inputs!$D$6-cost_acc-cost_wd*Inputs!$E$6*(1-$B2603)-cost_fx*Inputs!$D$6))</f>
        <v>174141.68919188</v>
      </c>
      <c r="H2603" s="0" t="n">
        <f aca="false">12*Inputs!$B$7*(MIN(1,$H$51*$C2603)*(ic*Inputs!$C$7+pE+fee_fx*Inputs!$D$7-cost_acc-cost_wd*Inputs!$E$7*$E2603-cost_fx*Inputs!$D$7-$F2603)+(1-MIN(1,$H$51*$C2603))*(1-MIN(1,Inputs!$G$7*$D2603)*churn_nonbuyers)*(ic*Inputs!$C$7+fee_wd*Inputs!$E$7*(1-$B2603)+fee_fx*Inputs!$D$7-cost_acc-cost_wd*Inputs!$E$7*(1-$B2603)-cost_fx*Inputs!$D$7))</f>
        <v>362943.444500043</v>
      </c>
      <c r="I2603" s="0" t="n">
        <f aca="false">12*Inputs!$B$8*(MIN(1,$H$52*$C2603)*(ic*Inputs!$C$8+pT-cost_acc-cost_wd*Inputs!$E$8-cost_fx*Inputs!$D$8-cost_ins)+(1-MIN(1,$H$52*$C2603))*(1-MIN(1,Inputs!$G$8*$D2603)*churn_nonbuyers)*(ic*Inputs!$C$8+fee_wd*Inputs!$E$8*(1-$B2603)+fee_fx*Inputs!$D$8-cost_acc-cost_wd*Inputs!$E$8*(1-$B2603)-cost_fx*Inputs!$D$8))</f>
        <v>201056.386991083</v>
      </c>
      <c r="J2603" s="0" t="n">
        <f aca="false">G2603+H2603+I2603-fixed</f>
        <v>38141.5206830065</v>
      </c>
      <c r="K2603" s="0" t="n">
        <f aca="false">12*Inputs!$B$6*(1-MIN(1,Inputs!$G$6*$D2603)*churn_nonbuyers)*(ic*Inputs!$C$6+fee_wd*Inputs!$E$6*(1-$B2603)+fee_fx*Inputs!$D$6-cost_acc-cost_wd*Inputs!$E$6*(1-$B2603)-cost_fx*Inputs!$D$6)</f>
        <v>132370.60905</v>
      </c>
      <c r="L2603" s="0" t="n">
        <f aca="false">12*Inputs!$B$7*(1-MIN(1,Inputs!$G$7*$D2603)*churn_nonbuyers)*(ic*Inputs!$C$7+fee_wd*Inputs!$E$7*(1-$B2603)+fee_fx*Inputs!$D$7-cost_acc-cost_wd*Inputs!$E$7*(1-$B2603)-cost_fx*Inputs!$D$7)</f>
        <v>332240.97375</v>
      </c>
      <c r="M2603" s="0" t="n">
        <f aca="false">12*Inputs!$B$8*(1-MIN(1,Inputs!$G$8*$D2603)*churn_nonbuyers)*(ic*Inputs!$C$8+fee_wd*Inputs!$E$8*(1-$B2603)+fee_fx*Inputs!$D$8-cost_acc-cost_wd*Inputs!$E$8*(1-$B2603)-cost_fx*Inputs!$D$8)</f>
        <v>193787.7585</v>
      </c>
      <c r="N2603" s="0" t="n">
        <f aca="false">K2603+L2603+I2603-fixed</f>
        <v>-34332.030208917</v>
      </c>
      <c r="O2603" s="0" t="n">
        <f aca="false">K2603+L2603+M2603-fixed</f>
        <v>-41600.6587</v>
      </c>
      <c r="P2603" s="0" t="n">
        <f aca="false">12*Inputs!$B$6*(1-MIN(1,Inputs!$F$6*$D2603))*(ic*Inputs!$C$6+flat_fee-cost_acc-cost_wd*Inputs!$E$6*$E2603-cost_fx*Inputs!$D$6)+12*Inputs!$B$7*(1-MIN(1,Inputs!$F$7*$D2603))*(ic*Inputs!$C$7+flat_fee-cost_acc-cost_wd*Inputs!$E$7*$E2603-cost_fx*Inputs!$D$7)+12*Inputs!$B$8*(1-MIN(1,Inputs!$F$8*$D2603))*(ic*Inputs!$C$8+flat_fee-cost_acc-cost_wd*Inputs!$E$8*$E2603-cost_fx*Inputs!$D$8)-fixed</f>
        <v>205820.595128</v>
      </c>
    </row>
    <row r="2604" customFormat="false" ht="15" hidden="false" customHeight="false" outlineLevel="0" collapsed="false">
      <c r="A2604" s="0" t="n">
        <v>2539</v>
      </c>
      <c r="B2604" s="0" t="n">
        <v>0.300384</v>
      </c>
      <c r="C2604" s="0" t="n">
        <v>1.079331</v>
      </c>
      <c r="D2604" s="0" t="n">
        <v>1.228276</v>
      </c>
      <c r="E2604" s="0" t="n">
        <v>1.055107</v>
      </c>
      <c r="F2604" s="0" t="n">
        <v>0.062298</v>
      </c>
      <c r="G2604" s="0" t="n">
        <f aca="false">12*Inputs!$B$6*(MIN(1,$H$50*$C2604)*(ic*Inputs!$C$6+pS+fee_fx*Inputs!$D$6-cost_acc-cost_wd*Inputs!$E$6*$E2604-cost_fx*Inputs!$D$6-$F2604)+(1-MIN(1,$H$50*$C2604))*(1-MIN(1,Inputs!$G$6*$D2604)*churn_nonbuyers)*(ic*Inputs!$C$6+fee_wd*Inputs!$E$6*(1-$B2604)+fee_fx*Inputs!$D$6-cost_acc-cost_wd*Inputs!$E$6*(1-$B2604)-cost_fx*Inputs!$D$6))</f>
        <v>212195.96252311</v>
      </c>
      <c r="H2604" s="0" t="n">
        <f aca="false">12*Inputs!$B$7*(MIN(1,$H$51*$C2604)*(ic*Inputs!$C$7+pE+fee_fx*Inputs!$D$7-cost_acc-cost_wd*Inputs!$E$7*$E2604-cost_fx*Inputs!$D$7-$F2604)+(1-MIN(1,$H$51*$C2604))*(1-MIN(1,Inputs!$G$7*$D2604)*churn_nonbuyers)*(ic*Inputs!$C$7+fee_wd*Inputs!$E$7*(1-$B2604)+fee_fx*Inputs!$D$7-cost_acc-cost_wd*Inputs!$E$7*(1-$B2604)-cost_fx*Inputs!$D$7))</f>
        <v>421905.080619648</v>
      </c>
      <c r="I2604" s="0" t="n">
        <f aca="false">12*Inputs!$B$8*(MIN(1,$H$52*$C2604)*(ic*Inputs!$C$8+pT-cost_acc-cost_wd*Inputs!$E$8-cost_fx*Inputs!$D$8-cost_ins)+(1-MIN(1,$H$52*$C2604))*(1-MIN(1,Inputs!$G$8*$D2604)*churn_nonbuyers)*(ic*Inputs!$C$8+fee_wd*Inputs!$E$8*(1-$B2604)+fee_fx*Inputs!$D$8-cost_acc-cost_wd*Inputs!$E$8*(1-$B2604)-cost_fx*Inputs!$D$8))</f>
        <v>166272.604716457</v>
      </c>
      <c r="J2604" s="0" t="n">
        <f aca="false">G2604+H2604+I2604-fixed</f>
        <v>100373.647859215</v>
      </c>
      <c r="K2604" s="0" t="n">
        <f aca="false">12*Inputs!$B$6*(1-MIN(1,Inputs!$G$6*$D2604)*churn_nonbuyers)*(ic*Inputs!$C$6+fee_wd*Inputs!$E$6*(1-$B2604)+fee_fx*Inputs!$D$6-cost_acc-cost_wd*Inputs!$E$6*(1-$B2604)-cost_fx*Inputs!$D$6)</f>
        <v>148620.154017485</v>
      </c>
      <c r="L2604" s="0" t="n">
        <f aca="false">12*Inputs!$B$7*(1-MIN(1,Inputs!$G$7*$D2604)*churn_nonbuyers)*(ic*Inputs!$C$7+fee_wd*Inputs!$E$7*(1-$B2604)+fee_fx*Inputs!$D$7-cost_acc-cost_wd*Inputs!$E$7*(1-$B2604)-cost_fx*Inputs!$D$7)</f>
        <v>346681.360762491</v>
      </c>
      <c r="M2604" s="0" t="n">
        <f aca="false">12*Inputs!$B$8*(1-MIN(1,Inputs!$G$8*$D2604)*churn_nonbuyers)*(ic*Inputs!$C$8+fee_wd*Inputs!$E$8*(1-$B2604)+fee_fx*Inputs!$D$8-cost_acc-cost_wd*Inputs!$E$8*(1-$B2604)-cost_fx*Inputs!$D$8)</f>
        <v>43741.9373082624</v>
      </c>
      <c r="N2604" s="0" t="n">
        <f aca="false">K2604+L2604+I2604-fixed</f>
        <v>-38425.8805035667</v>
      </c>
      <c r="O2604" s="0" t="n">
        <f aca="false">K2604+L2604+M2604-fixed</f>
        <v>-160956.547911762</v>
      </c>
      <c r="P2604" s="0" t="n">
        <f aca="false">12*Inputs!$B$6*(1-MIN(1,Inputs!$F$6*$D2604))*(ic*Inputs!$C$6+flat_fee-cost_acc-cost_wd*Inputs!$E$6*$E2604-cost_fx*Inputs!$D$6)+12*Inputs!$B$7*(1-MIN(1,Inputs!$F$7*$D2604))*(ic*Inputs!$C$7+flat_fee-cost_acc-cost_wd*Inputs!$E$7*$E2604-cost_fx*Inputs!$D$7)+12*Inputs!$B$8*(1-MIN(1,Inputs!$F$8*$D2604))*(ic*Inputs!$C$8+flat_fee-cost_acc-cost_wd*Inputs!$E$8*$E2604-cost_fx*Inputs!$D$8)-fixed</f>
        <v>-79046.34680032</v>
      </c>
    </row>
    <row r="2605" customFormat="false" ht="15" hidden="false" customHeight="false" outlineLevel="0" collapsed="false">
      <c r="A2605" s="0" t="n">
        <v>2540</v>
      </c>
      <c r="B2605" s="0" t="n">
        <v>0.204094</v>
      </c>
      <c r="C2605" s="0" t="n">
        <v>0.809554</v>
      </c>
      <c r="D2605" s="0" t="n">
        <v>1.084703</v>
      </c>
      <c r="E2605" s="0" t="n">
        <v>1.116292</v>
      </c>
      <c r="F2605" s="0" t="n">
        <v>0.204793</v>
      </c>
      <c r="G2605" s="0" t="n">
        <f aca="false">12*Inputs!$B$6*(MIN(1,$H$50*$C2605)*(ic*Inputs!$C$6+pS+fee_fx*Inputs!$D$6-cost_acc-cost_wd*Inputs!$E$6*$E2605-cost_fx*Inputs!$D$6-$F2605)+(1-MIN(1,$H$50*$C2605))*(1-MIN(1,Inputs!$G$6*$D2605)*churn_nonbuyers)*(ic*Inputs!$C$6+fee_wd*Inputs!$E$6*(1-$B2605)+fee_fx*Inputs!$D$6-cost_acc-cost_wd*Inputs!$E$6*(1-$B2605)-cost_fx*Inputs!$D$6))</f>
        <v>205833.758544275</v>
      </c>
      <c r="H2605" s="0" t="n">
        <f aca="false">12*Inputs!$B$7*(MIN(1,$H$51*$C2605)*(ic*Inputs!$C$7+pE+fee_fx*Inputs!$D$7-cost_acc-cost_wd*Inputs!$E$7*$E2605-cost_fx*Inputs!$D$7-$F2605)+(1-MIN(1,$H$51*$C2605))*(1-MIN(1,Inputs!$G$7*$D2605)*churn_nonbuyers)*(ic*Inputs!$C$7+fee_wd*Inputs!$E$7*(1-$B2605)+fee_fx*Inputs!$D$7-cost_acc-cost_wd*Inputs!$E$7*(1-$B2605)-cost_fx*Inputs!$D$7))</f>
        <v>400871.243334157</v>
      </c>
      <c r="I2605" s="0" t="n">
        <f aca="false">12*Inputs!$B$8*(MIN(1,$H$52*$C2605)*(ic*Inputs!$C$8+pT-cost_acc-cost_wd*Inputs!$E$8-cost_fx*Inputs!$D$8-cost_ins)+(1-MIN(1,$H$52*$C2605))*(1-MIN(1,Inputs!$G$8*$D2605)*churn_nonbuyers)*(ic*Inputs!$C$8+fee_wd*Inputs!$E$8*(1-$B2605)+fee_fx*Inputs!$D$8-cost_acc-cost_wd*Inputs!$E$8*(1-$B2605)-cost_fx*Inputs!$D$8))</f>
        <v>149714.624209264</v>
      </c>
      <c r="J2605" s="0" t="n">
        <f aca="false">G2605+H2605+I2605-fixed</f>
        <v>56419.6260876958</v>
      </c>
      <c r="K2605" s="0" t="n">
        <f aca="false">12*Inputs!$B$6*(1-MIN(1,Inputs!$G$6*$D2605)*churn_nonbuyers)*(ic*Inputs!$C$6+fee_wd*Inputs!$E$6*(1-$B2605)+fee_fx*Inputs!$D$6-cost_acc-cost_wd*Inputs!$E$6*(1-$B2605)-cost_fx*Inputs!$D$6)</f>
        <v>162870.60365339</v>
      </c>
      <c r="L2605" s="0" t="n">
        <f aca="false">12*Inputs!$B$7*(1-MIN(1,Inputs!$G$7*$D2605)*churn_nonbuyers)*(ic*Inputs!$C$7+fee_wd*Inputs!$E$7*(1-$B2605)+fee_fx*Inputs!$D$7-cost_acc-cost_wd*Inputs!$E$7*(1-$B2605)-cost_fx*Inputs!$D$7)</f>
        <v>361646.264048034</v>
      </c>
      <c r="M2605" s="0" t="n">
        <f aca="false">12*Inputs!$B$8*(1-MIN(1,Inputs!$G$8*$D2605)*churn_nonbuyers)*(ic*Inputs!$C$8+fee_wd*Inputs!$E$8*(1-$B2605)+fee_fx*Inputs!$D$8-cost_acc-cost_wd*Inputs!$E$8*(1-$B2605)-cost_fx*Inputs!$D$8)</f>
        <v>76208.9607291552</v>
      </c>
      <c r="N2605" s="0" t="n">
        <f aca="false">K2605+L2605+I2605-fixed</f>
        <v>-25768.5080893114</v>
      </c>
      <c r="O2605" s="0" t="n">
        <f aca="false">K2605+L2605+M2605-fixed</f>
        <v>-99274.1715694201</v>
      </c>
      <c r="P2605" s="0" t="n">
        <f aca="false">12*Inputs!$B$6*(1-MIN(1,Inputs!$F$6*$D2605))*(ic*Inputs!$C$6+flat_fee-cost_acc-cost_wd*Inputs!$E$6*$E2605-cost_fx*Inputs!$D$6)+12*Inputs!$B$7*(1-MIN(1,Inputs!$F$7*$D2605))*(ic*Inputs!$C$7+flat_fee-cost_acc-cost_wd*Inputs!$E$7*$E2605-cost_fx*Inputs!$D$7)+12*Inputs!$B$8*(1-MIN(1,Inputs!$F$8*$D2605))*(ic*Inputs!$C$8+flat_fee-cost_acc-cost_wd*Inputs!$E$8*$E2605-cost_fx*Inputs!$D$8)-fixed</f>
        <v>-25168.4698777599</v>
      </c>
    </row>
    <row r="2606" customFormat="false" ht="15" hidden="false" customHeight="false" outlineLevel="0" collapsed="false">
      <c r="A2606" s="0" t="n">
        <v>2541</v>
      </c>
      <c r="B2606" s="0" t="n">
        <v>0.209505</v>
      </c>
      <c r="C2606" s="0" t="n">
        <v>0.869757</v>
      </c>
      <c r="D2606" s="0" t="n">
        <v>0.942029</v>
      </c>
      <c r="E2606" s="0" t="n">
        <v>1.275896</v>
      </c>
      <c r="F2606" s="0" t="n">
        <v>0.199651</v>
      </c>
      <c r="G2606" s="0" t="n">
        <f aca="false">12*Inputs!$B$6*(MIN(1,$H$50*$C2606)*(ic*Inputs!$C$6+pS+fee_fx*Inputs!$D$6-cost_acc-cost_wd*Inputs!$E$6*$E2606-cost_fx*Inputs!$D$6-$F2606)+(1-MIN(1,$H$50*$C2606))*(1-MIN(1,Inputs!$G$6*$D2606)*churn_nonbuyers)*(ic*Inputs!$C$6+fee_wd*Inputs!$E$6*(1-$B2606)+fee_fx*Inputs!$D$6-cost_acc-cost_wd*Inputs!$E$6*(1-$B2606)-cost_fx*Inputs!$D$6))</f>
        <v>206385.64319909</v>
      </c>
      <c r="H2606" s="0" t="n">
        <f aca="false">12*Inputs!$B$7*(MIN(1,$H$51*$C2606)*(ic*Inputs!$C$7+pE+fee_fx*Inputs!$D$7-cost_acc-cost_wd*Inputs!$E$7*$E2606-cost_fx*Inputs!$D$7-$F2606)+(1-MIN(1,$H$51*$C2606))*(1-MIN(1,Inputs!$G$7*$D2606)*churn_nonbuyers)*(ic*Inputs!$C$7+fee_wd*Inputs!$E$7*(1-$B2606)+fee_fx*Inputs!$D$7-cost_acc-cost_wd*Inputs!$E$7*(1-$B2606)-cost_fx*Inputs!$D$7))</f>
        <v>388603.759900546</v>
      </c>
      <c r="I2606" s="0" t="n">
        <f aca="false">12*Inputs!$B$8*(MIN(1,$H$52*$C2606)*(ic*Inputs!$C$8+pT-cost_acc-cost_wd*Inputs!$E$8-cost_fx*Inputs!$D$8-cost_ins)+(1-MIN(1,$H$52*$C2606))*(1-MIN(1,Inputs!$G$8*$D2606)*churn_nonbuyers)*(ic*Inputs!$C$8+fee_wd*Inputs!$E$8*(1-$B2606)+fee_fx*Inputs!$D$8-cost_acc-cost_wd*Inputs!$E$8*(1-$B2606)-cost_fx*Inputs!$D$8))</f>
        <v>167515.022411885</v>
      </c>
      <c r="J2606" s="0" t="n">
        <f aca="false">G2606+H2606+I2606-fixed</f>
        <v>62504.4255115215</v>
      </c>
      <c r="K2606" s="0" t="n">
        <f aca="false">12*Inputs!$B$6*(1-MIN(1,Inputs!$G$6*$D2606)*churn_nonbuyers)*(ic*Inputs!$C$6+fee_wd*Inputs!$E$6*(1-$B2606)+fee_fx*Inputs!$D$6-cost_acc-cost_wd*Inputs!$E$6*(1-$B2606)-cost_fx*Inputs!$D$6)</f>
        <v>163356.618136644</v>
      </c>
      <c r="L2606" s="0" t="n">
        <f aca="false">12*Inputs!$B$7*(1-MIN(1,Inputs!$G$7*$D2606)*churn_nonbuyers)*(ic*Inputs!$C$7+fee_wd*Inputs!$E$7*(1-$B2606)+fee_fx*Inputs!$D$7-cost_acc-cost_wd*Inputs!$E$7*(1-$B2606)-cost_fx*Inputs!$D$7)</f>
        <v>362489.091489986</v>
      </c>
      <c r="M2606" s="0" t="n">
        <f aca="false">12*Inputs!$B$8*(1-MIN(1,Inputs!$G$8*$D2606)*churn_nonbuyers)*(ic*Inputs!$C$8+fee_wd*Inputs!$E$8*(1-$B2606)+fee_fx*Inputs!$D$8-cost_acc-cost_wd*Inputs!$E$8*(1-$B2606)-cost_fx*Inputs!$D$8)</f>
        <v>107740.262877672</v>
      </c>
      <c r="N2606" s="0" t="n">
        <f aca="false">K2606+L2606+I2606-fixed</f>
        <v>-6639.26796148438</v>
      </c>
      <c r="O2606" s="0" t="n">
        <f aca="false">K2606+L2606+M2606-fixed</f>
        <v>-66414.0274956976</v>
      </c>
      <c r="P2606" s="0" t="n">
        <f aca="false">12*Inputs!$B$6*(1-MIN(1,Inputs!$F$6*$D2606))*(ic*Inputs!$C$6+flat_fee-cost_acc-cost_wd*Inputs!$E$6*$E2606-cost_fx*Inputs!$D$6)+12*Inputs!$B$7*(1-MIN(1,Inputs!$F$7*$D2606))*(ic*Inputs!$C$7+flat_fee-cost_acc-cost_wd*Inputs!$E$7*$E2606-cost_fx*Inputs!$D$7)+12*Inputs!$B$8*(1-MIN(1,Inputs!$F$8*$D2606))*(ic*Inputs!$C$8+flat_fee-cost_acc-cost_wd*Inputs!$E$8*$E2606-cost_fx*Inputs!$D$8)-fixed</f>
        <v>-19862.1539958399</v>
      </c>
    </row>
    <row r="2607" customFormat="false" ht="15" hidden="false" customHeight="false" outlineLevel="0" collapsed="false">
      <c r="A2607" s="0" t="n">
        <v>2542</v>
      </c>
      <c r="B2607" s="0" t="n">
        <v>0.393462</v>
      </c>
      <c r="C2607" s="0" t="n">
        <v>1.084433</v>
      </c>
      <c r="D2607" s="0" t="n">
        <v>1.275154</v>
      </c>
      <c r="E2607" s="0" t="n">
        <v>1.150771</v>
      </c>
      <c r="F2607" s="0" t="n">
        <v>0.195574</v>
      </c>
      <c r="G2607" s="0" t="n">
        <f aca="false">12*Inputs!$B$6*(MIN(1,$H$50*$C2607)*(ic*Inputs!$C$6+pS+fee_fx*Inputs!$D$6-cost_acc-cost_wd*Inputs!$E$6*$E2607-cost_fx*Inputs!$D$6-$F2607)+(1-MIN(1,$H$50*$C2607))*(1-MIN(1,Inputs!$G$6*$D2607)*churn_nonbuyers)*(ic*Inputs!$C$6+fee_wd*Inputs!$E$6*(1-$B2607)+fee_fx*Inputs!$D$6-cost_acc-cost_wd*Inputs!$E$6*(1-$B2607)-cost_fx*Inputs!$D$6))</f>
        <v>194977.379769801</v>
      </c>
      <c r="H2607" s="0" t="n">
        <f aca="false">12*Inputs!$B$7*(MIN(1,$H$51*$C2607)*(ic*Inputs!$C$7+pE+fee_fx*Inputs!$D$7-cost_acc-cost_wd*Inputs!$E$7*$E2607-cost_fx*Inputs!$D$7-$F2607)+(1-MIN(1,$H$51*$C2607))*(1-MIN(1,Inputs!$G$7*$D2607)*churn_nonbuyers)*(ic*Inputs!$C$7+fee_wd*Inputs!$E$7*(1-$B2607)+fee_fx*Inputs!$D$7-cost_acc-cost_wd*Inputs!$E$7*(1-$B2607)-cost_fx*Inputs!$D$7))</f>
        <v>394399.241843391</v>
      </c>
      <c r="I2607" s="0" t="n">
        <f aca="false">12*Inputs!$B$8*(MIN(1,$H$52*$C2607)*(ic*Inputs!$C$8+pT-cost_acc-cost_wd*Inputs!$E$8-cost_fx*Inputs!$D$8-cost_ins)+(1-MIN(1,$H$52*$C2607))*(1-MIN(1,Inputs!$G$8*$D2607)*churn_nonbuyers)*(ic*Inputs!$C$8+fee_wd*Inputs!$E$8*(1-$B2607)+fee_fx*Inputs!$D$8-cost_acc-cost_wd*Inputs!$E$8*(1-$B2607)-cost_fx*Inputs!$D$8))</f>
        <v>164270.030764809</v>
      </c>
      <c r="J2607" s="0" t="n">
        <f aca="false">G2607+H2607+I2607-fixed</f>
        <v>53646.6523780015</v>
      </c>
      <c r="K2607" s="0" t="n">
        <f aca="false">12*Inputs!$B$6*(1-MIN(1,Inputs!$G$6*$D2607)*churn_nonbuyers)*(ic*Inputs!$C$6+fee_wd*Inputs!$E$6*(1-$B2607)+fee_fx*Inputs!$D$6-cost_acc-cost_wd*Inputs!$E$6*(1-$B2607)-cost_fx*Inputs!$D$6)</f>
        <v>135700.337110666</v>
      </c>
      <c r="L2607" s="0" t="n">
        <f aca="false">12*Inputs!$B$7*(1-MIN(1,Inputs!$G$7*$D2607)*churn_nonbuyers)*(ic*Inputs!$C$7+fee_wd*Inputs!$E$7*(1-$B2607)+fee_fx*Inputs!$D$7-cost_acc-cost_wd*Inputs!$E$7*(1-$B2607)-cost_fx*Inputs!$D$7)</f>
        <v>333284.659674399</v>
      </c>
      <c r="M2607" s="0" t="n">
        <f aca="false">12*Inputs!$B$8*(1-MIN(1,Inputs!$G$8*$D2607)*churn_nonbuyers)*(ic*Inputs!$C$8+fee_wd*Inputs!$E$8*(1-$B2607)+fee_fx*Inputs!$D$8-cost_acc-cost_wd*Inputs!$E$8*(1-$B2607)-cost_fx*Inputs!$D$8)</f>
        <v>33024.5860897728</v>
      </c>
      <c r="N2607" s="0" t="n">
        <f aca="false">K2607+L2607+I2607-fixed</f>
        <v>-66744.9724501256</v>
      </c>
      <c r="O2607" s="0" t="n">
        <f aca="false">K2607+L2607+M2607-fixed</f>
        <v>-197990.417125162</v>
      </c>
      <c r="P2607" s="0" t="n">
        <f aca="false">12*Inputs!$B$6*(1-MIN(1,Inputs!$F$6*$D2607))*(ic*Inputs!$C$6+flat_fee-cost_acc-cost_wd*Inputs!$E$6*$E2607-cost_fx*Inputs!$D$6)+12*Inputs!$B$7*(1-MIN(1,Inputs!$F$7*$D2607))*(ic*Inputs!$C$7+flat_fee-cost_acc-cost_wd*Inputs!$E$7*$E2607-cost_fx*Inputs!$D$7)+12*Inputs!$B$8*(1-MIN(1,Inputs!$F$8*$D2607))*(ic*Inputs!$C$8+flat_fee-cost_acc-cost_wd*Inputs!$E$8*$E2607-cost_fx*Inputs!$D$8)-fixed</f>
        <v>-139871.65841584</v>
      </c>
    </row>
    <row r="2608" customFormat="false" ht="15" hidden="false" customHeight="false" outlineLevel="0" collapsed="false">
      <c r="A2608" s="0" t="n">
        <v>2543</v>
      </c>
      <c r="B2608" s="0" t="n">
        <v>0.502379</v>
      </c>
      <c r="C2608" s="0" t="n">
        <v>1.078679</v>
      </c>
      <c r="D2608" s="0" t="n">
        <v>0.947395</v>
      </c>
      <c r="E2608" s="0" t="n">
        <v>1.380812</v>
      </c>
      <c r="F2608" s="0" t="n">
        <v>0.118034</v>
      </c>
      <c r="G2608" s="0" t="n">
        <f aca="false">12*Inputs!$B$6*(MIN(1,$H$50*$C2608)*(ic*Inputs!$C$6+pS+fee_fx*Inputs!$D$6-cost_acc-cost_wd*Inputs!$E$6*$E2608-cost_fx*Inputs!$D$6-$F2608)+(1-MIN(1,$H$50*$C2608))*(1-MIN(1,Inputs!$G$6*$D2608)*churn_nonbuyers)*(ic*Inputs!$C$6+fee_wd*Inputs!$E$6*(1-$B2608)+fee_fx*Inputs!$D$6-cost_acc-cost_wd*Inputs!$E$6*(1-$B2608)-cost_fx*Inputs!$D$6))</f>
        <v>179391.337100222</v>
      </c>
      <c r="H2608" s="0" t="n">
        <f aca="false">12*Inputs!$B$7*(MIN(1,$H$51*$C2608)*(ic*Inputs!$C$7+pE+fee_fx*Inputs!$D$7-cost_acc-cost_wd*Inputs!$E$7*$E2608-cost_fx*Inputs!$D$7-$F2608)+(1-MIN(1,$H$51*$C2608))*(1-MIN(1,Inputs!$G$7*$D2608)*churn_nonbuyers)*(ic*Inputs!$C$7+fee_wd*Inputs!$E$7*(1-$B2608)+fee_fx*Inputs!$D$7-cost_acc-cost_wd*Inputs!$E$7*(1-$B2608)-cost_fx*Inputs!$D$7))</f>
        <v>363580.74793714</v>
      </c>
      <c r="I2608" s="0" t="n">
        <f aca="false">12*Inputs!$B$8*(MIN(1,$H$52*$C2608)*(ic*Inputs!$C$8+pT-cost_acc-cost_wd*Inputs!$E$8-cost_fx*Inputs!$D$8-cost_ins)+(1-MIN(1,$H$52*$C2608))*(1-MIN(1,Inputs!$G$8*$D2608)*churn_nonbuyers)*(ic*Inputs!$C$8+fee_wd*Inputs!$E$8*(1-$B2608)+fee_fx*Inputs!$D$8-cost_acc-cost_wd*Inputs!$E$8*(1-$B2608)-cost_fx*Inputs!$D$8))</f>
        <v>180422.59510209</v>
      </c>
      <c r="J2608" s="0" t="n">
        <f aca="false">G2608+H2608+I2608-fixed</f>
        <v>23394.6801394515</v>
      </c>
      <c r="K2608" s="0" t="n">
        <f aca="false">12*Inputs!$B$6*(1-MIN(1,Inputs!$G$6*$D2608)*churn_nonbuyers)*(ic*Inputs!$C$6+fee_wd*Inputs!$E$6*(1-$B2608)+fee_fx*Inputs!$D$6-cost_acc-cost_wd*Inputs!$E$6*(1-$B2608)-cost_fx*Inputs!$D$6)</f>
        <v>123134.532139476</v>
      </c>
      <c r="L2608" s="0" t="n">
        <f aca="false">12*Inputs!$B$7*(1-MIN(1,Inputs!$G$7*$D2608)*churn_nonbuyers)*(ic*Inputs!$C$7+fee_wd*Inputs!$E$7*(1-$B2608)+fee_fx*Inputs!$D$7-cost_acc-cost_wd*Inputs!$E$7*(1-$B2608)-cost_fx*Inputs!$D$7)</f>
        <v>321453.843923686</v>
      </c>
      <c r="M2608" s="0" t="n">
        <f aca="false">12*Inputs!$B$8*(1-MIN(1,Inputs!$G$8*$D2608)*churn_nonbuyers)*(ic*Inputs!$C$8+fee_wd*Inputs!$E$8*(1-$B2608)+fee_fx*Inputs!$D$8-cost_acc-cost_wd*Inputs!$E$8*(1-$B2608)-cost_fx*Inputs!$D$8)</f>
        <v>101816.963850888</v>
      </c>
      <c r="N2608" s="0" t="n">
        <f aca="false">K2608+L2608+I2608-fixed</f>
        <v>-74989.0288347489</v>
      </c>
      <c r="O2608" s="0" t="n">
        <f aca="false">K2608+L2608+M2608-fixed</f>
        <v>-153594.660085951</v>
      </c>
      <c r="P2608" s="0" t="n">
        <f aca="false">12*Inputs!$B$6*(1-MIN(1,Inputs!$F$6*$D2608))*(ic*Inputs!$C$6+flat_fee-cost_acc-cost_wd*Inputs!$E$6*$E2608-cost_fx*Inputs!$D$6)+12*Inputs!$B$7*(1-MIN(1,Inputs!$F$7*$D2608))*(ic*Inputs!$C$7+flat_fee-cost_acc-cost_wd*Inputs!$E$7*$E2608-cost_fx*Inputs!$D$7)+12*Inputs!$B$8*(1-MIN(1,Inputs!$F$8*$D2608))*(ic*Inputs!$C$8+flat_fee-cost_acc-cost_wd*Inputs!$E$8*$E2608-cost_fx*Inputs!$D$8)-fixed</f>
        <v>-69181.1792223998</v>
      </c>
    </row>
    <row r="2609" customFormat="false" ht="15" hidden="false" customHeight="false" outlineLevel="0" collapsed="false">
      <c r="A2609" s="0" t="n">
        <v>2544</v>
      </c>
      <c r="B2609" s="0" t="n">
        <v>0.31521</v>
      </c>
      <c r="C2609" s="0" t="n">
        <v>0.963401</v>
      </c>
      <c r="D2609" s="0" t="n">
        <v>1.325642</v>
      </c>
      <c r="E2609" s="0" t="n">
        <v>1.357043</v>
      </c>
      <c r="F2609" s="0" t="n">
        <v>0.145365</v>
      </c>
      <c r="G2609" s="0" t="n">
        <f aca="false">12*Inputs!$B$6*(MIN(1,$H$50*$C2609)*(ic*Inputs!$C$6+pS+fee_fx*Inputs!$D$6-cost_acc-cost_wd*Inputs!$E$6*$E2609-cost_fx*Inputs!$D$6-$F2609)+(1-MIN(1,$H$50*$C2609))*(1-MIN(1,Inputs!$G$6*$D2609)*churn_nonbuyers)*(ic*Inputs!$C$6+fee_wd*Inputs!$E$6*(1-$B2609)+fee_fx*Inputs!$D$6-cost_acc-cost_wd*Inputs!$E$6*(1-$B2609)-cost_fx*Inputs!$D$6))</f>
        <v>194270.267420799</v>
      </c>
      <c r="H2609" s="0" t="n">
        <f aca="false">12*Inputs!$B$7*(MIN(1,$H$51*$C2609)*(ic*Inputs!$C$7+pE+fee_fx*Inputs!$D$7-cost_acc-cost_wd*Inputs!$E$7*$E2609-cost_fx*Inputs!$D$7-$F2609)+(1-MIN(1,$H$51*$C2609))*(1-MIN(1,Inputs!$G$7*$D2609)*churn_nonbuyers)*(ic*Inputs!$C$7+fee_wd*Inputs!$E$7*(1-$B2609)+fee_fx*Inputs!$D$7-cost_acc-cost_wd*Inputs!$E$7*(1-$B2609)-cost_fx*Inputs!$D$7))</f>
        <v>373799.556146559</v>
      </c>
      <c r="I2609" s="0" t="n">
        <f aca="false">12*Inputs!$B$8*(MIN(1,$H$52*$C2609)*(ic*Inputs!$C$8+pT-cost_acc-cost_wd*Inputs!$E$8-cost_fx*Inputs!$D$8-cost_ins)+(1-MIN(1,$H$52*$C2609))*(1-MIN(1,Inputs!$G$8*$D2609)*churn_nonbuyers)*(ic*Inputs!$C$8+fee_wd*Inputs!$E$8*(1-$B2609)+fee_fx*Inputs!$D$8-cost_acc-cost_wd*Inputs!$E$8*(1-$B2609)-cost_fx*Inputs!$D$8))</f>
        <v>146171.197861194</v>
      </c>
      <c r="J2609" s="0" t="n">
        <f aca="false">G2609+H2609+I2609-fixed</f>
        <v>14241.0214285521</v>
      </c>
      <c r="K2609" s="0" t="n">
        <f aca="false">12*Inputs!$B$6*(1-MIN(1,Inputs!$G$6*$D2609)*churn_nonbuyers)*(ic*Inputs!$C$6+fee_wd*Inputs!$E$6*(1-$B2609)+fee_fx*Inputs!$D$6-cost_acc-cost_wd*Inputs!$E$6*(1-$B2609)-cost_fx*Inputs!$D$6)</f>
        <v>145855.849066704</v>
      </c>
      <c r="L2609" s="0" t="n">
        <f aca="false">12*Inputs!$B$7*(1-MIN(1,Inputs!$G$7*$D2609)*churn_nonbuyers)*(ic*Inputs!$C$7+fee_wd*Inputs!$E$7*(1-$B2609)+fee_fx*Inputs!$D$7-cost_acc-cost_wd*Inputs!$E$7*(1-$B2609)-cost_fx*Inputs!$D$7)</f>
        <v>343579.930624023</v>
      </c>
      <c r="M2609" s="0" t="n">
        <f aca="false">12*Inputs!$B$8*(1-MIN(1,Inputs!$G$8*$D2609)*churn_nonbuyers)*(ic*Inputs!$C$8+fee_wd*Inputs!$E$8*(1-$B2609)+fee_fx*Inputs!$D$8-cost_acc-cost_wd*Inputs!$E$8*(1-$B2609)-cost_fx*Inputs!$D$8)</f>
        <v>22427.184497952</v>
      </c>
      <c r="N2609" s="0" t="n">
        <f aca="false">K2609+L2609+I2609-fixed</f>
        <v>-64393.0224480794</v>
      </c>
      <c r="O2609" s="0" t="n">
        <f aca="false">K2609+L2609+M2609-fixed</f>
        <v>-188137.035811321</v>
      </c>
      <c r="P2609" s="0" t="n">
        <f aca="false">12*Inputs!$B$6*(1-MIN(1,Inputs!$F$6*$D2609))*(ic*Inputs!$C$6+flat_fee-cost_acc-cost_wd*Inputs!$E$6*$E2609-cost_fx*Inputs!$D$6)+12*Inputs!$B$7*(1-MIN(1,Inputs!$F$7*$D2609))*(ic*Inputs!$C$7+flat_fee-cost_acc-cost_wd*Inputs!$E$7*$E2609-cost_fx*Inputs!$D$7)+12*Inputs!$B$8*(1-MIN(1,Inputs!$F$8*$D2609))*(ic*Inputs!$C$8+flat_fee-cost_acc-cost_wd*Inputs!$E$8*$E2609-cost_fx*Inputs!$D$8)-fixed</f>
        <v>-239504.85059056</v>
      </c>
    </row>
    <row r="2610" customFormat="false" ht="15" hidden="false" customHeight="false" outlineLevel="0" collapsed="false">
      <c r="A2610" s="0" t="n">
        <v>2545</v>
      </c>
      <c r="B2610" s="0" t="n">
        <v>0.06501</v>
      </c>
      <c r="C2610" s="0" t="n">
        <v>0.963615</v>
      </c>
      <c r="D2610" s="0" t="n">
        <v>1.013815</v>
      </c>
      <c r="E2610" s="0" t="n">
        <v>1.147855</v>
      </c>
      <c r="F2610" s="0" t="n">
        <v>0.185301</v>
      </c>
      <c r="G2610" s="0" t="n">
        <f aca="false">12*Inputs!$B$6*(MIN(1,$H$50*$C2610)*(ic*Inputs!$C$6+pS+fee_fx*Inputs!$D$6-cost_acc-cost_wd*Inputs!$E$6*$E2610-cost_fx*Inputs!$D$6-$F2610)+(1-MIN(1,$H$50*$C2610))*(1-MIN(1,Inputs!$G$6*$D2610)*churn_nonbuyers)*(ic*Inputs!$C$6+fee_wd*Inputs!$E$6*(1-$B2610)+fee_fx*Inputs!$D$6-cost_acc-cost_wd*Inputs!$E$6*(1-$B2610)-cost_fx*Inputs!$D$6))</f>
        <v>231852.302559957</v>
      </c>
      <c r="H2610" s="0" t="n">
        <f aca="false">12*Inputs!$B$7*(MIN(1,$H$51*$C2610)*(ic*Inputs!$C$7+pE+fee_fx*Inputs!$D$7-cost_acc-cost_wd*Inputs!$E$7*$E2610-cost_fx*Inputs!$D$7-$F2610)+(1-MIN(1,$H$51*$C2610))*(1-MIN(1,Inputs!$G$7*$D2610)*churn_nonbuyers)*(ic*Inputs!$C$7+fee_wd*Inputs!$E$7*(1-$B2610)+fee_fx*Inputs!$D$7-cost_acc-cost_wd*Inputs!$E$7*(1-$B2610)-cost_fx*Inputs!$D$7))</f>
        <v>418336.565768096</v>
      </c>
      <c r="I2610" s="0" t="n">
        <f aca="false">12*Inputs!$B$8*(MIN(1,$H$52*$C2610)*(ic*Inputs!$C$8+pT-cost_acc-cost_wd*Inputs!$E$8-cost_fx*Inputs!$D$8-cost_ins)+(1-MIN(1,$H$52*$C2610))*(1-MIN(1,Inputs!$G$8*$D2610)*churn_nonbuyers)*(ic*Inputs!$C$8+fee_wd*Inputs!$E$8*(1-$B2610)+fee_fx*Inputs!$D$8-cost_acc-cost_wd*Inputs!$E$8*(1-$B2610)-cost_fx*Inputs!$D$8))</f>
        <v>169447.100650066</v>
      </c>
      <c r="J2610" s="0" t="n">
        <f aca="false">G2610+H2610+I2610-fixed</f>
        <v>119635.96897812</v>
      </c>
      <c r="K2610" s="0" t="n">
        <f aca="false">12*Inputs!$B$6*(1-MIN(1,Inputs!$G$6*$D2610)*churn_nonbuyers)*(ic*Inputs!$C$6+fee_wd*Inputs!$E$6*(1-$B2610)+fee_fx*Inputs!$D$6-cost_acc-cost_wd*Inputs!$E$6*(1-$B2610)-cost_fx*Inputs!$D$6)</f>
        <v>182493.84321468</v>
      </c>
      <c r="L2610" s="0" t="n">
        <f aca="false">12*Inputs!$B$7*(1-MIN(1,Inputs!$G$7*$D2610)*churn_nonbuyers)*(ic*Inputs!$C$7+fee_wd*Inputs!$E$7*(1-$B2610)+fee_fx*Inputs!$D$7-cost_acc-cost_wd*Inputs!$E$7*(1-$B2610)-cost_fx*Inputs!$D$7)</f>
        <v>381860.176808808</v>
      </c>
      <c r="M2610" s="0" t="n">
        <f aca="false">12*Inputs!$B$8*(1-MIN(1,Inputs!$G$8*$D2610)*churn_nonbuyers)*(ic*Inputs!$C$8+fee_wd*Inputs!$E$8*(1-$B2610)+fee_fx*Inputs!$D$8-cost_acc-cost_wd*Inputs!$E$8*(1-$B2610)-cost_fx*Inputs!$D$8)</f>
        <v>93857.5814018401</v>
      </c>
      <c r="N2610" s="0" t="n">
        <f aca="false">K2610+L2610+I2610-fixed</f>
        <v>33801.1206735543</v>
      </c>
      <c r="O2610" s="0" t="n">
        <f aca="false">K2610+L2610+M2610-fixed</f>
        <v>-41788.3985746718</v>
      </c>
      <c r="P2610" s="0" t="n">
        <f aca="false">12*Inputs!$B$6*(1-MIN(1,Inputs!$F$6*$D2610))*(ic*Inputs!$C$6+flat_fee-cost_acc-cost_wd*Inputs!$E$6*$E2610-cost_fx*Inputs!$D$6)+12*Inputs!$B$7*(1-MIN(1,Inputs!$F$7*$D2610))*(ic*Inputs!$C$7+flat_fee-cost_acc-cost_wd*Inputs!$E$7*$E2610-cost_fx*Inputs!$D$7)+12*Inputs!$B$8*(1-MIN(1,Inputs!$F$8*$D2610))*(ic*Inputs!$C$8+flat_fee-cost_acc-cost_wd*Inputs!$E$8*$E2610-cost_fx*Inputs!$D$8)-fixed</f>
        <v>-701.797281999956</v>
      </c>
    </row>
    <row r="2611" customFormat="false" ht="15" hidden="false" customHeight="false" outlineLevel="0" collapsed="false">
      <c r="A2611" s="0" t="n">
        <v>2546</v>
      </c>
      <c r="B2611" s="0" t="n">
        <v>0.198785</v>
      </c>
      <c r="C2611" s="0" t="n">
        <v>0.870565</v>
      </c>
      <c r="D2611" s="0" t="n">
        <v>1.189839</v>
      </c>
      <c r="E2611" s="0" t="n">
        <v>1.273305</v>
      </c>
      <c r="F2611" s="0" t="n">
        <v>0.112602</v>
      </c>
      <c r="G2611" s="0" t="n">
        <f aca="false">12*Inputs!$B$6*(MIN(1,$H$50*$C2611)*(ic*Inputs!$C$6+pS+fee_fx*Inputs!$D$6-cost_acc-cost_wd*Inputs!$E$6*$E2611-cost_fx*Inputs!$D$6-$F2611)+(1-MIN(1,$H$50*$C2611))*(1-MIN(1,Inputs!$G$6*$D2611)*churn_nonbuyers)*(ic*Inputs!$C$6+fee_wd*Inputs!$E$6*(1-$B2611)+fee_fx*Inputs!$D$6-cost_acc-cost_wd*Inputs!$E$6*(1-$B2611)-cost_fx*Inputs!$D$6))</f>
        <v>207598.144697533</v>
      </c>
      <c r="H2611" s="0" t="n">
        <f aca="false">12*Inputs!$B$7*(MIN(1,$H$51*$C2611)*(ic*Inputs!$C$7+pE+fee_fx*Inputs!$D$7-cost_acc-cost_wd*Inputs!$E$7*$E2611-cost_fx*Inputs!$D$7-$F2611)+(1-MIN(1,$H$51*$C2611))*(1-MIN(1,Inputs!$G$7*$D2611)*churn_nonbuyers)*(ic*Inputs!$C$7+fee_wd*Inputs!$E$7*(1-$B2611)+fee_fx*Inputs!$D$7-cost_acc-cost_wd*Inputs!$E$7*(1-$B2611)-cost_fx*Inputs!$D$7))</f>
        <v>392415.601334063</v>
      </c>
      <c r="I2611" s="0" t="n">
        <f aca="false">12*Inputs!$B$8*(MIN(1,$H$52*$C2611)*(ic*Inputs!$C$8+pT-cost_acc-cost_wd*Inputs!$E$8-cost_fx*Inputs!$D$8-cost_ins)+(1-MIN(1,$H$52*$C2611))*(1-MIN(1,Inputs!$G$8*$D2611)*churn_nonbuyers)*(ic*Inputs!$C$8+fee_wd*Inputs!$E$8*(1-$B2611)+fee_fx*Inputs!$D$8-cost_acc-cost_wd*Inputs!$E$8*(1-$B2611)-cost_fx*Inputs!$D$8))</f>
        <v>146169.639524685</v>
      </c>
      <c r="J2611" s="0" t="n">
        <f aca="false">G2611+H2611+I2611-fixed</f>
        <v>46183.3855562806</v>
      </c>
      <c r="K2611" s="0" t="n">
        <f aca="false">12*Inputs!$B$6*(1-MIN(1,Inputs!$G$6*$D2611)*churn_nonbuyers)*(ic*Inputs!$C$6+fee_wd*Inputs!$E$6*(1-$B2611)+fee_fx*Inputs!$D$6-cost_acc-cost_wd*Inputs!$E$6*(1-$B2611)-cost_fx*Inputs!$D$6)</f>
        <v>162684.342328428</v>
      </c>
      <c r="L2611" s="0" t="n">
        <f aca="false">12*Inputs!$B$7*(1-MIN(1,Inputs!$G$7*$D2611)*churn_nonbuyers)*(ic*Inputs!$C$7+fee_wd*Inputs!$E$7*(1-$B2611)+fee_fx*Inputs!$D$7-cost_acc-cost_wd*Inputs!$E$7*(1-$B2611)-cost_fx*Inputs!$D$7)</f>
        <v>361204.443125057</v>
      </c>
      <c r="M2611" s="0" t="n">
        <f aca="false">12*Inputs!$B$8*(1-MIN(1,Inputs!$G$8*$D2611)*churn_nonbuyers)*(ic*Inputs!$C$8+fee_wd*Inputs!$E$8*(1-$B2611)+fee_fx*Inputs!$D$8-cost_acc-cost_wd*Inputs!$E$8*(1-$B2611)-cost_fx*Inputs!$D$8)</f>
        <v>52951.049372664</v>
      </c>
      <c r="N2611" s="0" t="n">
        <f aca="false">K2611+L2611+I2611-fixed</f>
        <v>-29941.5750218305</v>
      </c>
      <c r="O2611" s="0" t="n">
        <f aca="false">K2611+L2611+M2611-fixed</f>
        <v>-123160.165173851</v>
      </c>
      <c r="P2611" s="0" t="n">
        <f aca="false">12*Inputs!$B$6*(1-MIN(1,Inputs!$F$6*$D2611))*(ic*Inputs!$C$6+flat_fee-cost_acc-cost_wd*Inputs!$E$6*$E2611-cost_fx*Inputs!$D$6)+12*Inputs!$B$7*(1-MIN(1,Inputs!$F$7*$D2611))*(ic*Inputs!$C$7+flat_fee-cost_acc-cost_wd*Inputs!$E$7*$E2611-cost_fx*Inputs!$D$7)+12*Inputs!$B$8*(1-MIN(1,Inputs!$F$8*$D2611))*(ic*Inputs!$C$8+flat_fee-cost_acc-cost_wd*Inputs!$E$8*$E2611-cost_fx*Inputs!$D$8)-fixed</f>
        <v>-142199.1400972</v>
      </c>
    </row>
    <row r="2612" customFormat="false" ht="15" hidden="false" customHeight="false" outlineLevel="0" collapsed="false">
      <c r="A2612" s="0" t="n">
        <v>2547</v>
      </c>
      <c r="B2612" s="0" t="n">
        <v>0.183605</v>
      </c>
      <c r="C2612" s="0" t="n">
        <v>0.659173</v>
      </c>
      <c r="D2612" s="0" t="n">
        <v>0.96365</v>
      </c>
      <c r="E2612" s="0" t="n">
        <v>1.41023</v>
      </c>
      <c r="F2612" s="0" t="n">
        <v>0.055063</v>
      </c>
      <c r="G2612" s="0" t="n">
        <f aca="false">12*Inputs!$B$6*(MIN(1,$H$50*$C2612)*(ic*Inputs!$C$6+pS+fee_fx*Inputs!$D$6-cost_acc-cost_wd*Inputs!$E$6*$E2612-cost_fx*Inputs!$D$6-$F2612)+(1-MIN(1,$H$50*$C2612))*(1-MIN(1,Inputs!$G$6*$D2612)*churn_nonbuyers)*(ic*Inputs!$C$6+fee_wd*Inputs!$E$6*(1-$B2612)+fee_fx*Inputs!$D$6-cost_acc-cost_wd*Inputs!$E$6*(1-$B2612)-cost_fx*Inputs!$D$6))</f>
        <v>199310.410033547</v>
      </c>
      <c r="H2612" s="0" t="n">
        <f aca="false">12*Inputs!$B$7*(MIN(1,$H$51*$C2612)*(ic*Inputs!$C$7+pE+fee_fx*Inputs!$D$7-cost_acc-cost_wd*Inputs!$E$7*$E2612-cost_fx*Inputs!$D$7-$F2612)+(1-MIN(1,$H$51*$C2612))*(1-MIN(1,Inputs!$G$7*$D2612)*churn_nonbuyers)*(ic*Inputs!$C$7+fee_wd*Inputs!$E$7*(1-$B2612)+fee_fx*Inputs!$D$7-cost_acc-cost_wd*Inputs!$E$7*(1-$B2612)-cost_fx*Inputs!$D$7))</f>
        <v>380058.474119056</v>
      </c>
      <c r="I2612" s="0" t="n">
        <f aca="false">12*Inputs!$B$8*(MIN(1,$H$52*$C2612)*(ic*Inputs!$C$8+pT-cost_acc-cost_wd*Inputs!$E$8-cost_fx*Inputs!$D$8-cost_ins)+(1-MIN(1,$H$52*$C2612))*(1-MIN(1,Inputs!$G$8*$D2612)*churn_nonbuyers)*(ic*Inputs!$C$8+fee_wd*Inputs!$E$8*(1-$B2612)+fee_fx*Inputs!$D$8-cost_acc-cost_wd*Inputs!$E$8*(1-$B2612)-cost_fx*Inputs!$D$8))</f>
        <v>150681.779780451</v>
      </c>
      <c r="J2612" s="0" t="n">
        <f aca="false">G2612+H2612+I2612-fixed</f>
        <v>30050.6639330537</v>
      </c>
      <c r="K2612" s="0" t="n">
        <f aca="false">12*Inputs!$B$6*(1-MIN(1,Inputs!$G$6*$D2612)*churn_nonbuyers)*(ic*Inputs!$C$6+fee_wd*Inputs!$E$6*(1-$B2612)+fee_fx*Inputs!$D$6-cost_acc-cost_wd*Inputs!$E$6*(1-$B2612)-cost_fx*Inputs!$D$6)</f>
        <v>166721.1908994</v>
      </c>
      <c r="L2612" s="0" t="n">
        <f aca="false">12*Inputs!$B$7*(1-MIN(1,Inputs!$G$7*$D2612)*churn_nonbuyers)*(ic*Inputs!$C$7+fee_wd*Inputs!$E$7*(1-$B2612)+fee_fx*Inputs!$D$7-cost_acc-cost_wd*Inputs!$E$7*(1-$B2612)-cost_fx*Inputs!$D$7)</f>
        <v>365868.91133964</v>
      </c>
      <c r="M2612" s="0" t="n">
        <f aca="false">12*Inputs!$B$8*(1-MIN(1,Inputs!$G$8*$D2612)*churn_nonbuyers)*(ic*Inputs!$C$8+fee_wd*Inputs!$E$8*(1-$B2612)+fee_fx*Inputs!$D$8-cost_acc-cost_wd*Inputs!$E$8*(1-$B2612)-cost_fx*Inputs!$D$8)</f>
        <v>103357.0881972</v>
      </c>
      <c r="N2612" s="0" t="n">
        <f aca="false">K2612+L2612+I2612-fixed</f>
        <v>-16728.1179805091</v>
      </c>
      <c r="O2612" s="0" t="n">
        <f aca="false">K2612+L2612+M2612-fixed</f>
        <v>-64052.8095637601</v>
      </c>
      <c r="P2612" s="0" t="n">
        <f aca="false">12*Inputs!$B$6*(1-MIN(1,Inputs!$F$6*$D2612))*(ic*Inputs!$C$6+flat_fee-cost_acc-cost_wd*Inputs!$E$6*$E2612-cost_fx*Inputs!$D$6)+12*Inputs!$B$7*(1-MIN(1,Inputs!$F$7*$D2612))*(ic*Inputs!$C$7+flat_fee-cost_acc-cost_wd*Inputs!$E$7*$E2612-cost_fx*Inputs!$D$7)+12*Inputs!$B$8*(1-MIN(1,Inputs!$F$8*$D2612))*(ic*Inputs!$C$8+flat_fee-cost_acc-cost_wd*Inputs!$E$8*$E2612-cost_fx*Inputs!$D$8)-fixed</f>
        <v>-89827.4237200001</v>
      </c>
    </row>
    <row r="2613" customFormat="false" ht="15" hidden="false" customHeight="false" outlineLevel="0" collapsed="false">
      <c r="A2613" s="0" t="n">
        <v>2548</v>
      </c>
      <c r="B2613" s="0" t="n">
        <v>0.120424</v>
      </c>
      <c r="C2613" s="0" t="n">
        <v>1.010409</v>
      </c>
      <c r="D2613" s="0" t="n">
        <v>1.330715</v>
      </c>
      <c r="E2613" s="0" t="n">
        <v>1.243658</v>
      </c>
      <c r="F2613" s="0" t="n">
        <v>0.122634</v>
      </c>
      <c r="G2613" s="0" t="n">
        <f aca="false">12*Inputs!$B$6*(MIN(1,$H$50*$C2613)*(ic*Inputs!$C$6+pS+fee_fx*Inputs!$D$6-cost_acc-cost_wd*Inputs!$E$6*$E2613-cost_fx*Inputs!$D$6-$F2613)+(1-MIN(1,$H$50*$C2613))*(1-MIN(1,Inputs!$G$6*$D2613)*churn_nonbuyers)*(ic*Inputs!$C$6+fee_wd*Inputs!$E$6*(1-$B2613)+fee_fx*Inputs!$D$6-cost_acc-cost_wd*Inputs!$E$6*(1-$B2613)-cost_fx*Inputs!$D$6))</f>
        <v>223831.402348296</v>
      </c>
      <c r="H2613" s="0" t="n">
        <f aca="false">12*Inputs!$B$7*(MIN(1,$H$51*$C2613)*(ic*Inputs!$C$7+pE+fee_fx*Inputs!$D$7-cost_acc-cost_wd*Inputs!$E$7*$E2613-cost_fx*Inputs!$D$7-$F2613)+(1-MIN(1,$H$51*$C2613))*(1-MIN(1,Inputs!$G$7*$D2613)*churn_nonbuyers)*(ic*Inputs!$C$7+fee_wd*Inputs!$E$7*(1-$B2613)+fee_fx*Inputs!$D$7-cost_acc-cost_wd*Inputs!$E$7*(1-$B2613)-cost_fx*Inputs!$D$7))</f>
        <v>405808.016963213</v>
      </c>
      <c r="I2613" s="0" t="n">
        <f aca="false">12*Inputs!$B$8*(MIN(1,$H$52*$C2613)*(ic*Inputs!$C$8+pT-cost_acc-cost_wd*Inputs!$E$8-cost_fx*Inputs!$D$8-cost_ins)+(1-MIN(1,$H$52*$C2613))*(1-MIN(1,Inputs!$G$8*$D2613)*churn_nonbuyers)*(ic*Inputs!$C$8+fee_wd*Inputs!$E$8*(1-$B2613)+fee_fx*Inputs!$D$8-cost_acc-cost_wd*Inputs!$E$8*(1-$B2613)-cost_fx*Inputs!$D$8))</f>
        <v>152073.056768045</v>
      </c>
      <c r="J2613" s="0" t="n">
        <f aca="false">G2613+H2613+I2613-fixed</f>
        <v>81712.4760795536</v>
      </c>
      <c r="K2613" s="0" t="n">
        <f aca="false">12*Inputs!$B$6*(1-MIN(1,Inputs!$G$6*$D2613)*churn_nonbuyers)*(ic*Inputs!$C$6+fee_wd*Inputs!$E$6*(1-$B2613)+fee_fx*Inputs!$D$6-cost_acc-cost_wd*Inputs!$E$6*(1-$B2613)-cost_fx*Inputs!$D$6)</f>
        <v>171999.136966752</v>
      </c>
      <c r="L2613" s="0" t="n">
        <f aca="false">12*Inputs!$B$7*(1-MIN(1,Inputs!$G$7*$D2613)*churn_nonbuyers)*(ic*Inputs!$C$7+fee_wd*Inputs!$E$7*(1-$B2613)+fee_fx*Inputs!$D$7-cost_acc-cost_wd*Inputs!$E$7*(1-$B2613)-cost_fx*Inputs!$D$7)</f>
        <v>370454.895460051</v>
      </c>
      <c r="M2613" s="0" t="n">
        <f aca="false">12*Inputs!$B$8*(1-MIN(1,Inputs!$G$8*$D2613)*churn_nonbuyers)*(ic*Inputs!$C$8+fee_wd*Inputs!$E$8*(1-$B2613)+fee_fx*Inputs!$D$8-cost_acc-cost_wd*Inputs!$E$8*(1-$B2613)-cost_fx*Inputs!$D$8)</f>
        <v>21962.285578176</v>
      </c>
      <c r="N2613" s="0" t="n">
        <f aca="false">K2613+L2613+I2613-fixed</f>
        <v>-5472.91080515215</v>
      </c>
      <c r="O2613" s="0" t="n">
        <f aca="false">K2613+L2613+M2613-fixed</f>
        <v>-135583.681995021</v>
      </c>
      <c r="P2613" s="0" t="n">
        <f aca="false">12*Inputs!$B$6*(1-MIN(1,Inputs!$F$6*$D2613))*(ic*Inputs!$C$6+flat_fee-cost_acc-cost_wd*Inputs!$E$6*$E2613-cost_fx*Inputs!$D$6)+12*Inputs!$B$7*(1-MIN(1,Inputs!$F$7*$D2613))*(ic*Inputs!$C$7+flat_fee-cost_acc-cost_wd*Inputs!$E$7*$E2613-cost_fx*Inputs!$D$7)+12*Inputs!$B$8*(1-MIN(1,Inputs!$F$8*$D2613))*(ic*Inputs!$C$8+flat_fee-cost_acc-cost_wd*Inputs!$E$8*$E2613-cost_fx*Inputs!$D$8)-fixed</f>
        <v>-201948.1792072</v>
      </c>
    </row>
    <row r="2614" customFormat="false" ht="15" hidden="false" customHeight="false" outlineLevel="0" collapsed="false">
      <c r="A2614" s="0" t="n">
        <v>2549</v>
      </c>
      <c r="B2614" s="0" t="n">
        <v>0.311043</v>
      </c>
      <c r="C2614" s="0" t="n">
        <v>0.723429</v>
      </c>
      <c r="D2614" s="0" t="n">
        <v>0.781466</v>
      </c>
      <c r="E2614" s="0" t="n">
        <v>1.108169</v>
      </c>
      <c r="F2614" s="0" t="n">
        <v>0.072073</v>
      </c>
      <c r="G2614" s="0" t="n">
        <f aca="false">12*Inputs!$B$6*(MIN(1,$H$50*$C2614)*(ic*Inputs!$C$6+pS+fee_fx*Inputs!$D$6-cost_acc-cost_wd*Inputs!$E$6*$E2614-cost_fx*Inputs!$D$6-$F2614)+(1-MIN(1,$H$50*$C2614))*(1-MIN(1,Inputs!$G$6*$D2614)*churn_nonbuyers)*(ic*Inputs!$C$6+fee_wd*Inputs!$E$6*(1-$B2614)+fee_fx*Inputs!$D$6-cost_acc-cost_wd*Inputs!$E$6*(1-$B2614)-cost_fx*Inputs!$D$6))</f>
        <v>192128.127630654</v>
      </c>
      <c r="H2614" s="0" t="n">
        <f aca="false">12*Inputs!$B$7*(MIN(1,$H$51*$C2614)*(ic*Inputs!$C$7+pE+fee_fx*Inputs!$D$7-cost_acc-cost_wd*Inputs!$E$7*$E2614-cost_fx*Inputs!$D$7-$F2614)+(1-MIN(1,$H$51*$C2614))*(1-MIN(1,Inputs!$G$7*$D2614)*churn_nonbuyers)*(ic*Inputs!$C$7+fee_wd*Inputs!$E$7*(1-$B2614)+fee_fx*Inputs!$D$7-cost_acc-cost_wd*Inputs!$E$7*(1-$B2614)-cost_fx*Inputs!$D$7))</f>
        <v>394634.595308369</v>
      </c>
      <c r="I2614" s="0" t="n">
        <f aca="false">12*Inputs!$B$8*(MIN(1,$H$52*$C2614)*(ic*Inputs!$C$8+pT-cost_acc-cost_wd*Inputs!$E$8-cost_fx*Inputs!$D$8-cost_ins)+(1-MIN(1,$H$52*$C2614))*(1-MIN(1,Inputs!$G$8*$D2614)*churn_nonbuyers)*(ic*Inputs!$C$8+fee_wd*Inputs!$E$8*(1-$B2614)+fee_fx*Inputs!$D$8-cost_acc-cost_wd*Inputs!$E$8*(1-$B2614)-cost_fx*Inputs!$D$8))</f>
        <v>173918.80628635</v>
      </c>
      <c r="J2614" s="0" t="n">
        <f aca="false">G2614+H2614+I2614-fixed</f>
        <v>60681.5292253725</v>
      </c>
      <c r="K2614" s="0" t="n">
        <f aca="false">12*Inputs!$B$6*(1-MIN(1,Inputs!$G$6*$D2614)*churn_nonbuyers)*(ic*Inputs!$C$6+fee_wd*Inputs!$E$6*(1-$B2614)+fee_fx*Inputs!$D$6-cost_acc-cost_wd*Inputs!$E$6*(1-$B2614)-cost_fx*Inputs!$D$6)</f>
        <v>150682.731329074</v>
      </c>
      <c r="L2614" s="0" t="n">
        <f aca="false">12*Inputs!$B$7*(1-MIN(1,Inputs!$G$7*$D2614)*churn_nonbuyers)*(ic*Inputs!$C$7+fee_wd*Inputs!$E$7*(1-$B2614)+fee_fx*Inputs!$D$7-cost_acc-cost_wd*Inputs!$E$7*(1-$B2614)-cost_fx*Inputs!$D$7)</f>
        <v>350007.255629444</v>
      </c>
      <c r="M2614" s="0" t="n">
        <f aca="false">12*Inputs!$B$8*(1-MIN(1,Inputs!$G$8*$D2614)*churn_nonbuyers)*(ic*Inputs!$C$8+fee_wd*Inputs!$E$8*(1-$B2614)+fee_fx*Inputs!$D$8-cost_acc-cost_wd*Inputs!$E$8*(1-$B2614)-cost_fx*Inputs!$D$8)</f>
        <v>141087.720495677</v>
      </c>
      <c r="N2614" s="0" t="n">
        <f aca="false">K2614+L2614+I2614-fixed</f>
        <v>-25391.2067551324</v>
      </c>
      <c r="O2614" s="0" t="n">
        <f aca="false">K2614+L2614+M2614-fixed</f>
        <v>-58222.2925458055</v>
      </c>
      <c r="P2614" s="0" t="n">
        <f aca="false">12*Inputs!$B$6*(1-MIN(1,Inputs!$F$6*$D2614))*(ic*Inputs!$C$6+flat_fee-cost_acc-cost_wd*Inputs!$E$6*$E2614-cost_fx*Inputs!$D$6)+12*Inputs!$B$7*(1-MIN(1,Inputs!$F$7*$D2614))*(ic*Inputs!$C$7+flat_fee-cost_acc-cost_wd*Inputs!$E$7*$E2614-cost_fx*Inputs!$D$7)+12*Inputs!$B$8*(1-MIN(1,Inputs!$F$8*$D2614))*(ic*Inputs!$C$8+flat_fee-cost_acc-cost_wd*Inputs!$E$8*$E2614-cost_fx*Inputs!$D$8)-fixed</f>
        <v>141307.16853296</v>
      </c>
    </row>
    <row r="2615" customFormat="false" ht="15" hidden="false" customHeight="false" outlineLevel="0" collapsed="false">
      <c r="A2615" s="0" t="n">
        <v>2550</v>
      </c>
      <c r="B2615" s="0" t="n">
        <v>0.373225</v>
      </c>
      <c r="C2615" s="0" t="n">
        <v>0.779944</v>
      </c>
      <c r="D2615" s="0" t="n">
        <v>1.633112</v>
      </c>
      <c r="E2615" s="0" t="n">
        <v>1.305654</v>
      </c>
      <c r="F2615" s="0" t="n">
        <v>0.087783</v>
      </c>
      <c r="G2615" s="0" t="n">
        <f aca="false">12*Inputs!$B$6*(MIN(1,$H$50*$C2615)*(ic*Inputs!$C$6+pS+fee_fx*Inputs!$D$6-cost_acc-cost_wd*Inputs!$E$6*$E2615-cost_fx*Inputs!$D$6-$F2615)+(1-MIN(1,$H$50*$C2615))*(1-MIN(1,Inputs!$G$6*$D2615)*churn_nonbuyers)*(ic*Inputs!$C$6+fee_wd*Inputs!$E$6*(1-$B2615)+fee_fx*Inputs!$D$6-cost_acc-cost_wd*Inputs!$E$6*(1-$B2615)-cost_fx*Inputs!$D$6))</f>
        <v>177564.135916215</v>
      </c>
      <c r="H2615" s="0" t="n">
        <f aca="false">12*Inputs!$B$7*(MIN(1,$H$51*$C2615)*(ic*Inputs!$C$7+pE+fee_fx*Inputs!$D$7-cost_acc-cost_wd*Inputs!$E$7*$E2615-cost_fx*Inputs!$D$7-$F2615)+(1-MIN(1,$H$51*$C2615))*(1-MIN(1,Inputs!$G$7*$D2615)*churn_nonbuyers)*(ic*Inputs!$C$7+fee_wd*Inputs!$E$7*(1-$B2615)+fee_fx*Inputs!$D$7-cost_acc-cost_wd*Inputs!$E$7*(1-$B2615)-cost_fx*Inputs!$D$7))</f>
        <v>367512.035848686</v>
      </c>
      <c r="I2615" s="0" t="n">
        <f aca="false">12*Inputs!$B$8*(MIN(1,$H$52*$C2615)*(ic*Inputs!$C$8+pT-cost_acc-cost_wd*Inputs!$E$8-cost_fx*Inputs!$D$8-cost_ins)+(1-MIN(1,$H$52*$C2615))*(1-MIN(1,Inputs!$G$8*$D2615)*churn_nonbuyers)*(ic*Inputs!$C$8+fee_wd*Inputs!$E$8*(1-$B2615)+fee_fx*Inputs!$D$8-cost_acc-cost_wd*Inputs!$E$8*(1-$B2615)-cost_fx*Inputs!$D$8))</f>
        <v>112424.247936</v>
      </c>
      <c r="J2615" s="0" t="n">
        <f aca="false">G2615+H2615+I2615-fixed</f>
        <v>-42499.5802990991</v>
      </c>
      <c r="K2615" s="0" t="n">
        <f aca="false">12*Inputs!$B$6*(1-MIN(1,Inputs!$G$6*$D2615)*churn_nonbuyers)*(ic*Inputs!$C$6+fee_wd*Inputs!$E$6*(1-$B2615)+fee_fx*Inputs!$D$6-cost_acc-cost_wd*Inputs!$E$6*(1-$B2615)-cost_fx*Inputs!$D$6)</f>
        <v>135782.36226864</v>
      </c>
      <c r="L2615" s="0" t="n">
        <f aca="false">12*Inputs!$B$7*(1-MIN(1,Inputs!$G$7*$D2615)*churn_nonbuyers)*(ic*Inputs!$C$7+fee_wd*Inputs!$E$7*(1-$B2615)+fee_fx*Inputs!$D$7-cost_acc-cost_wd*Inputs!$E$7*(1-$B2615)-cost_fx*Inputs!$D$7)</f>
        <v>332334.595985184</v>
      </c>
      <c r="M2615" s="0" t="n">
        <f aca="false">12*Inputs!$B$8*(1-MIN(1,Inputs!$G$8*$D2615)*churn_nonbuyers)*(ic*Inputs!$C$8+fee_wd*Inputs!$E$8*(1-$B2615)+fee_fx*Inputs!$D$8-cost_acc-cost_wd*Inputs!$E$8*(1-$B2615)-cost_fx*Inputs!$D$8)</f>
        <v>0</v>
      </c>
      <c r="N2615" s="0" t="n">
        <f aca="false">K2615+L2615+I2615-fixed</f>
        <v>-119458.793810176</v>
      </c>
      <c r="O2615" s="0" t="n">
        <f aca="false">K2615+L2615+M2615-fixed</f>
        <v>-231883.041746176</v>
      </c>
      <c r="P2615" s="0" t="n">
        <f aca="false">12*Inputs!$B$6*(1-MIN(1,Inputs!$F$6*$D2615))*(ic*Inputs!$C$6+flat_fee-cost_acc-cost_wd*Inputs!$E$6*$E2615-cost_fx*Inputs!$D$6)+12*Inputs!$B$7*(1-MIN(1,Inputs!$F$7*$D2615))*(ic*Inputs!$C$7+flat_fee-cost_acc-cost_wd*Inputs!$E$7*$E2615-cost_fx*Inputs!$D$7)+12*Inputs!$B$8*(1-MIN(1,Inputs!$F$8*$D2615))*(ic*Inputs!$C$8+flat_fee-cost_acc-cost_wd*Inputs!$E$8*$E2615-cost_fx*Inputs!$D$8)-fixed</f>
        <v>-372156.94027648</v>
      </c>
    </row>
    <row r="2616" customFormat="false" ht="15" hidden="false" customHeight="false" outlineLevel="0" collapsed="false">
      <c r="A2616" s="0" t="n">
        <v>2551</v>
      </c>
      <c r="B2616" s="0" t="n">
        <v>0.20137</v>
      </c>
      <c r="C2616" s="0" t="n">
        <v>0.902072</v>
      </c>
      <c r="D2616" s="0" t="n">
        <v>0.997367</v>
      </c>
      <c r="E2616" s="0" t="n">
        <v>1.093912</v>
      </c>
      <c r="F2616" s="0" t="n">
        <v>0.302779</v>
      </c>
      <c r="G2616" s="0" t="n">
        <f aca="false">12*Inputs!$B$6*(MIN(1,$H$50*$C2616)*(ic*Inputs!$C$6+pS+fee_fx*Inputs!$D$6-cost_acc-cost_wd*Inputs!$E$6*$E2616-cost_fx*Inputs!$D$6-$F2616)+(1-MIN(1,$H$50*$C2616))*(1-MIN(1,Inputs!$G$6*$D2616)*churn_nonbuyers)*(ic*Inputs!$C$6+fee_wd*Inputs!$E$6*(1-$B2616)+fee_fx*Inputs!$D$6-cost_acc-cost_wd*Inputs!$E$6*(1-$B2616)-cost_fx*Inputs!$D$6))</f>
        <v>210215.866038467</v>
      </c>
      <c r="H2616" s="0" t="n">
        <f aca="false">12*Inputs!$B$7*(MIN(1,$H$51*$C2616)*(ic*Inputs!$C$7+pE+fee_fx*Inputs!$D$7-cost_acc-cost_wd*Inputs!$E$7*$E2616-cost_fx*Inputs!$D$7-$F2616)+(1-MIN(1,$H$51*$C2616))*(1-MIN(1,Inputs!$G$7*$D2616)*churn_nonbuyers)*(ic*Inputs!$C$7+fee_wd*Inputs!$E$7*(1-$B2616)+fee_fx*Inputs!$D$7-cost_acc-cost_wd*Inputs!$E$7*(1-$B2616)-cost_fx*Inputs!$D$7))</f>
        <v>403457.620608462</v>
      </c>
      <c r="I2616" s="0" t="n">
        <f aca="false">12*Inputs!$B$8*(MIN(1,$H$52*$C2616)*(ic*Inputs!$C$8+pT-cost_acc-cost_wd*Inputs!$E$8-cost_fx*Inputs!$D$8-cost_ins)+(1-MIN(1,$H$52*$C2616))*(1-MIN(1,Inputs!$G$8*$D2616)*churn_nonbuyers)*(ic*Inputs!$C$8+fee_wd*Inputs!$E$8*(1-$B2616)+fee_fx*Inputs!$D$8-cost_acc-cost_wd*Inputs!$E$8*(1-$B2616)-cost_fx*Inputs!$D$8))</f>
        <v>165263.098866075</v>
      </c>
      <c r="J2616" s="0" t="n">
        <f aca="false">G2616+H2616+I2616-fixed</f>
        <v>78936.5855130029</v>
      </c>
      <c r="K2616" s="0" t="n">
        <f aca="false">12*Inputs!$B$6*(1-MIN(1,Inputs!$G$6*$D2616)*churn_nonbuyers)*(ic*Inputs!$C$6+fee_wd*Inputs!$E$6*(1-$B2616)+fee_fx*Inputs!$D$6-cost_acc-cost_wd*Inputs!$E$6*(1-$B2616)-cost_fx*Inputs!$D$6)</f>
        <v>163995.307148088</v>
      </c>
      <c r="L2616" s="0" t="n">
        <f aca="false">12*Inputs!$B$7*(1-MIN(1,Inputs!$G$7*$D2616)*churn_nonbuyers)*(ic*Inputs!$C$7+fee_wd*Inputs!$E$7*(1-$B2616)+fee_fx*Inputs!$D$7-cost_acc-cost_wd*Inputs!$E$7*(1-$B2616)-cost_fx*Inputs!$D$7)</f>
        <v>363006.196672853</v>
      </c>
      <c r="M2616" s="0" t="n">
        <f aca="false">12*Inputs!$B$8*(1-MIN(1,Inputs!$G$8*$D2616)*churn_nonbuyers)*(ic*Inputs!$C$8+fee_wd*Inputs!$E$8*(1-$B2616)+fee_fx*Inputs!$D$8-cost_acc-cost_wd*Inputs!$E$8*(1-$B2616)-cost_fx*Inputs!$D$8)</f>
        <v>95604.044877744</v>
      </c>
      <c r="N2616" s="0" t="n">
        <f aca="false">K2616+L2616+I2616-fixed</f>
        <v>-7735.39731298469</v>
      </c>
      <c r="O2616" s="0" t="n">
        <f aca="false">K2616+L2616+M2616-fixed</f>
        <v>-77394.4513013152</v>
      </c>
      <c r="P2616" s="0" t="n">
        <f aca="false">12*Inputs!$B$6*(1-MIN(1,Inputs!$F$6*$D2616))*(ic*Inputs!$C$6+flat_fee-cost_acc-cost_wd*Inputs!$E$6*$E2616-cost_fx*Inputs!$D$6)+12*Inputs!$B$7*(1-MIN(1,Inputs!$F$7*$D2616))*(ic*Inputs!$C$7+flat_fee-cost_acc-cost_wd*Inputs!$E$7*$E2616-cost_fx*Inputs!$D$7)+12*Inputs!$B$8*(1-MIN(1,Inputs!$F$8*$D2616))*(ic*Inputs!$C$8+flat_fee-cost_acc-cost_wd*Inputs!$E$8*$E2616-cost_fx*Inputs!$D$8)-fixed</f>
        <v>31327.49355296</v>
      </c>
    </row>
    <row r="2617" customFormat="false" ht="15" hidden="false" customHeight="false" outlineLevel="0" collapsed="false">
      <c r="A2617" s="0" t="n">
        <v>2552</v>
      </c>
      <c r="B2617" s="0" t="n">
        <v>0.105391</v>
      </c>
      <c r="C2617" s="0" t="n">
        <v>0.762331</v>
      </c>
      <c r="D2617" s="0" t="n">
        <v>1.119134</v>
      </c>
      <c r="E2617" s="0" t="n">
        <v>1.12694</v>
      </c>
      <c r="F2617" s="0" t="n">
        <v>0.252118</v>
      </c>
      <c r="G2617" s="0" t="n">
        <f aca="false">12*Inputs!$B$6*(MIN(1,$H$50*$C2617)*(ic*Inputs!$C$6+pS+fee_fx*Inputs!$D$6-cost_acc-cost_wd*Inputs!$E$6*$E2617-cost_fx*Inputs!$D$6-$F2617)+(1-MIN(1,$H$50*$C2617))*(1-MIN(1,Inputs!$G$6*$D2617)*churn_nonbuyers)*(ic*Inputs!$C$6+fee_wd*Inputs!$E$6*(1-$B2617)+fee_fx*Inputs!$D$6-cost_acc-cost_wd*Inputs!$E$6*(1-$B2617)-cost_fx*Inputs!$D$6))</f>
        <v>214630.589993539</v>
      </c>
      <c r="H2617" s="0" t="n">
        <f aca="false">12*Inputs!$B$7*(MIN(1,$H$51*$C2617)*(ic*Inputs!$C$7+pE+fee_fx*Inputs!$D$7-cost_acc-cost_wd*Inputs!$E$7*$E2617-cost_fx*Inputs!$D$7-$F2617)+(1-MIN(1,$H$51*$C2617))*(1-MIN(1,Inputs!$G$7*$D2617)*churn_nonbuyers)*(ic*Inputs!$C$7+fee_wd*Inputs!$E$7*(1-$B2617)+fee_fx*Inputs!$D$7-cost_acc-cost_wd*Inputs!$E$7*(1-$B2617)-cost_fx*Inputs!$D$7))</f>
        <v>404849.09535841</v>
      </c>
      <c r="I2617" s="0" t="n">
        <f aca="false">12*Inputs!$B$8*(MIN(1,$H$52*$C2617)*(ic*Inputs!$C$8+pT-cost_acc-cost_wd*Inputs!$E$8-cost_fx*Inputs!$D$8-cost_ins)+(1-MIN(1,$H$52*$C2617))*(1-MIN(1,Inputs!$G$8*$D2617)*churn_nonbuyers)*(ic*Inputs!$C$8+fee_wd*Inputs!$E$8*(1-$B2617)+fee_fx*Inputs!$D$8-cost_acc-cost_wd*Inputs!$E$8*(1-$B2617)-cost_fx*Inputs!$D$8))</f>
        <v>142346.773478263</v>
      </c>
      <c r="J2617" s="0" t="n">
        <f aca="false">G2617+H2617+I2617-fixed</f>
        <v>61826.4588302121</v>
      </c>
      <c r="K2617" s="0" t="n">
        <f aca="false">12*Inputs!$B$6*(1-MIN(1,Inputs!$G$6*$D2617)*churn_nonbuyers)*(ic*Inputs!$C$6+fee_wd*Inputs!$E$6*(1-$B2617)+fee_fx*Inputs!$D$6-cost_acc-cost_wd*Inputs!$E$6*(1-$B2617)-cost_fx*Inputs!$D$6)</f>
        <v>175992.041170037</v>
      </c>
      <c r="L2617" s="0" t="n">
        <f aca="false">12*Inputs!$B$7*(1-MIN(1,Inputs!$G$7*$D2617)*churn_nonbuyers)*(ic*Inputs!$C$7+fee_wd*Inputs!$E$7*(1-$B2617)+fee_fx*Inputs!$D$7-cost_acc-cost_wd*Inputs!$E$7*(1-$B2617)-cost_fx*Inputs!$D$7)</f>
        <v>374996.180670022</v>
      </c>
      <c r="M2617" s="0" t="n">
        <f aca="false">12*Inputs!$B$8*(1-MIN(1,Inputs!$G$8*$D2617)*churn_nonbuyers)*(ic*Inputs!$C$8+fee_wd*Inputs!$E$8*(1-$B2617)+fee_fx*Inputs!$D$8-cost_acc-cost_wd*Inputs!$E$8*(1-$B2617)-cost_fx*Inputs!$D$8)</f>
        <v>69604.5031668384</v>
      </c>
      <c r="N2617" s="0" t="n">
        <f aca="false">K2617+L2617+I2617-fixed</f>
        <v>-6665.00468167802</v>
      </c>
      <c r="O2617" s="0" t="n">
        <f aca="false">K2617+L2617+M2617-fixed</f>
        <v>-79407.2749931027</v>
      </c>
      <c r="P2617" s="0" t="n">
        <f aca="false">12*Inputs!$B$6*(1-MIN(1,Inputs!$F$6*$D2617))*(ic*Inputs!$C$6+flat_fee-cost_acc-cost_wd*Inputs!$E$6*$E2617-cost_fx*Inputs!$D$6)+12*Inputs!$B$7*(1-MIN(1,Inputs!$F$7*$D2617))*(ic*Inputs!$C$7+flat_fee-cost_acc-cost_wd*Inputs!$E$7*$E2617-cost_fx*Inputs!$D$7)+12*Inputs!$B$8*(1-MIN(1,Inputs!$F$8*$D2617))*(ic*Inputs!$C$8+flat_fee-cost_acc-cost_wd*Inputs!$E$8*$E2617-cost_fx*Inputs!$D$8)-fixed</f>
        <v>-47919.5895616</v>
      </c>
    </row>
    <row r="2618" customFormat="false" ht="15" hidden="false" customHeight="false" outlineLevel="0" collapsed="false">
      <c r="A2618" s="0" t="n">
        <v>2553</v>
      </c>
      <c r="B2618" s="0" t="n">
        <v>0.533151</v>
      </c>
      <c r="C2618" s="0" t="n">
        <v>0.90046</v>
      </c>
      <c r="D2618" s="0" t="n">
        <v>1.330015</v>
      </c>
      <c r="E2618" s="0" t="n">
        <v>1.155804</v>
      </c>
      <c r="F2618" s="0" t="n">
        <v>0.29895</v>
      </c>
      <c r="G2618" s="0" t="n">
        <f aca="false">12*Inputs!$B$6*(MIN(1,$H$50*$C2618)*(ic*Inputs!$C$6+pS+fee_fx*Inputs!$D$6-cost_acc-cost_wd*Inputs!$E$6*$E2618-cost_fx*Inputs!$D$6-$F2618)+(1-MIN(1,$H$50*$C2618))*(1-MIN(1,Inputs!$G$6*$D2618)*churn_nonbuyers)*(ic*Inputs!$C$6+fee_wd*Inputs!$E$6*(1-$B2618)+fee_fx*Inputs!$D$6-cost_acc-cost_wd*Inputs!$E$6*(1-$B2618)-cost_fx*Inputs!$D$6))</f>
        <v>164878.162937898</v>
      </c>
      <c r="H2618" s="0" t="n">
        <f aca="false">12*Inputs!$B$7*(MIN(1,$H$51*$C2618)*(ic*Inputs!$C$7+pE+fee_fx*Inputs!$D$7-cost_acc-cost_wd*Inputs!$E$7*$E2618-cost_fx*Inputs!$D$7-$F2618)+(1-MIN(1,$H$51*$C2618))*(1-MIN(1,Inputs!$G$7*$D2618)*churn_nonbuyers)*(ic*Inputs!$C$7+fee_wd*Inputs!$E$7*(1-$B2618)+fee_fx*Inputs!$D$7-cost_acc-cost_wd*Inputs!$E$7*(1-$B2618)-cost_fx*Inputs!$D$7))</f>
        <v>365425.93881818</v>
      </c>
      <c r="I2618" s="0" t="n">
        <f aca="false">12*Inputs!$B$8*(MIN(1,$H$52*$C2618)*(ic*Inputs!$C$8+pT-cost_acc-cost_wd*Inputs!$E$8-cost_fx*Inputs!$D$8-cost_ins)+(1-MIN(1,$H$52*$C2618))*(1-MIN(1,Inputs!$G$8*$D2618)*churn_nonbuyers)*(ic*Inputs!$C$8+fee_wd*Inputs!$E$8*(1-$B2618)+fee_fx*Inputs!$D$8-cost_acc-cost_wd*Inputs!$E$8*(1-$B2618)-cost_fx*Inputs!$D$8))</f>
        <v>137467.702684741</v>
      </c>
      <c r="J2618" s="0" t="n">
        <f aca="false">G2618+H2618+I2618-fixed</f>
        <v>-32228.1955591813</v>
      </c>
      <c r="K2618" s="0" t="n">
        <f aca="false">12*Inputs!$B$6*(1-MIN(1,Inputs!$G$6*$D2618)*churn_nonbuyers)*(ic*Inputs!$C$6+fee_wd*Inputs!$E$6*(1-$B2618)+fee_fx*Inputs!$D$6-cost_acc-cost_wd*Inputs!$E$6*(1-$B2618)-cost_fx*Inputs!$D$6)</f>
        <v>116525.216356308</v>
      </c>
      <c r="L2618" s="0" t="n">
        <f aca="false">12*Inputs!$B$7*(1-MIN(1,Inputs!$G$7*$D2618)*churn_nonbuyers)*(ic*Inputs!$C$7+fee_wd*Inputs!$E$7*(1-$B2618)+fee_fx*Inputs!$D$7-cost_acc-cost_wd*Inputs!$E$7*(1-$B2618)-cost_fx*Inputs!$D$7)</f>
        <v>313401.701493785</v>
      </c>
      <c r="M2618" s="0" t="n">
        <f aca="false">12*Inputs!$B$8*(1-MIN(1,Inputs!$G$8*$D2618)*churn_nonbuyers)*(ic*Inputs!$C$8+fee_wd*Inputs!$E$8*(1-$B2618)+fee_fx*Inputs!$D$8-cost_acc-cost_wd*Inputs!$E$8*(1-$B2618)-cost_fx*Inputs!$D$8)</f>
        <v>20752.6453961041</v>
      </c>
      <c r="N2618" s="0" t="n">
        <f aca="false">K2618+L2618+I2618-fixed</f>
        <v>-132605.379465166</v>
      </c>
      <c r="O2618" s="0" t="n">
        <f aca="false">K2618+L2618+M2618-fixed</f>
        <v>-249320.436753803</v>
      </c>
      <c r="P2618" s="0" t="n">
        <f aca="false">12*Inputs!$B$6*(1-MIN(1,Inputs!$F$6*$D2618))*(ic*Inputs!$C$6+flat_fee-cost_acc-cost_wd*Inputs!$E$6*$E2618-cost_fx*Inputs!$D$6)+12*Inputs!$B$7*(1-MIN(1,Inputs!$F$7*$D2618))*(ic*Inputs!$C$7+flat_fee-cost_acc-cost_wd*Inputs!$E$7*$E2618-cost_fx*Inputs!$D$7)+12*Inputs!$B$8*(1-MIN(1,Inputs!$F$8*$D2618))*(ic*Inputs!$C$8+flat_fee-cost_acc-cost_wd*Inputs!$E$8*$E2618-cost_fx*Inputs!$D$8)-fixed</f>
        <v>-170599.7892256</v>
      </c>
    </row>
    <row r="2619" customFormat="false" ht="15" hidden="false" customHeight="false" outlineLevel="0" collapsed="false">
      <c r="A2619" s="0" t="n">
        <v>2554</v>
      </c>
      <c r="B2619" s="0" t="n">
        <v>0.287508</v>
      </c>
      <c r="C2619" s="0" t="n">
        <v>0.875142</v>
      </c>
      <c r="D2619" s="0" t="n">
        <v>0.588865</v>
      </c>
      <c r="E2619" s="0" t="n">
        <v>1.210031</v>
      </c>
      <c r="F2619" s="0" t="n">
        <v>0.016666</v>
      </c>
      <c r="G2619" s="0" t="n">
        <f aca="false">12*Inputs!$B$6*(MIN(1,$H$50*$C2619)*(ic*Inputs!$C$6+pS+fee_fx*Inputs!$D$6-cost_acc-cost_wd*Inputs!$E$6*$E2619-cost_fx*Inputs!$D$6-$F2619)+(1-MIN(1,$H$50*$C2619))*(1-MIN(1,Inputs!$G$6*$D2619)*churn_nonbuyers)*(ic*Inputs!$C$6+fee_wd*Inputs!$E$6*(1-$B2619)+fee_fx*Inputs!$D$6-cost_acc-cost_wd*Inputs!$E$6*(1-$B2619)-cost_fx*Inputs!$D$6))</f>
        <v>204346.445322627</v>
      </c>
      <c r="H2619" s="0" t="n">
        <f aca="false">12*Inputs!$B$7*(MIN(1,$H$51*$C2619)*(ic*Inputs!$C$7+pE+fee_fx*Inputs!$D$7-cost_acc-cost_wd*Inputs!$E$7*$E2619-cost_fx*Inputs!$D$7-$F2619)+(1-MIN(1,$H$51*$C2619))*(1-MIN(1,Inputs!$G$7*$D2619)*churn_nonbuyers)*(ic*Inputs!$C$7+fee_wd*Inputs!$E$7*(1-$B2619)+fee_fx*Inputs!$D$7-cost_acc-cost_wd*Inputs!$E$7*(1-$B2619)-cost_fx*Inputs!$D$7))</f>
        <v>400026.911712896</v>
      </c>
      <c r="I2619" s="0" t="n">
        <f aca="false">12*Inputs!$B$8*(MIN(1,$H$52*$C2619)*(ic*Inputs!$C$8+pT-cost_acc-cost_wd*Inputs!$E$8-cost_fx*Inputs!$D$8-cost_ins)+(1-MIN(1,$H$52*$C2619))*(1-MIN(1,Inputs!$G$8*$D2619)*churn_nonbuyers)*(ic*Inputs!$C$8+fee_wd*Inputs!$E$8*(1-$B2619)+fee_fx*Inputs!$D$8-cost_acc-cost_wd*Inputs!$E$8*(1-$B2619)-cost_fx*Inputs!$D$8))</f>
        <v>197329.134068531</v>
      </c>
      <c r="J2619" s="0" t="n">
        <f aca="false">G2619+H2619+I2619-fixed</f>
        <v>101702.491104054</v>
      </c>
      <c r="K2619" s="0" t="n">
        <f aca="false">12*Inputs!$B$6*(1-MIN(1,Inputs!$G$6*$D2619)*churn_nonbuyers)*(ic*Inputs!$C$6+fee_wd*Inputs!$E$6*(1-$B2619)+fee_fx*Inputs!$D$6-cost_acc-cost_wd*Inputs!$E$6*(1-$B2619)-cost_fx*Inputs!$D$6)</f>
        <v>155482.073268624</v>
      </c>
      <c r="L2619" s="0" t="n">
        <f aca="false">12*Inputs!$B$7*(1-MIN(1,Inputs!$G$7*$D2619)*churn_nonbuyers)*(ic*Inputs!$C$7+fee_wd*Inputs!$E$7*(1-$B2619)+fee_fx*Inputs!$D$7-cost_acc-cost_wd*Inputs!$E$7*(1-$B2619)-cost_fx*Inputs!$D$7)</f>
        <v>355407.327641174</v>
      </c>
      <c r="M2619" s="0" t="n">
        <f aca="false">12*Inputs!$B$8*(1-MIN(1,Inputs!$G$8*$D2619)*churn_nonbuyers)*(ic*Inputs!$C$8+fee_wd*Inputs!$E$8*(1-$B2619)+fee_fx*Inputs!$D$8-cost_acc-cost_wd*Inputs!$E$8*(1-$B2619)-cost_fx*Inputs!$D$8)</f>
        <v>183744.334986912</v>
      </c>
      <c r="N2619" s="0" t="n">
        <f aca="false">K2619+L2619+I2619-fixed</f>
        <v>8218.5349783292</v>
      </c>
      <c r="O2619" s="0" t="n">
        <f aca="false">K2619+L2619+M2619-fixed</f>
        <v>-5366.26410328946</v>
      </c>
      <c r="P2619" s="0" t="n">
        <f aca="false">12*Inputs!$B$6*(1-MIN(1,Inputs!$F$6*$D2619))*(ic*Inputs!$C$6+flat_fee-cost_acc-cost_wd*Inputs!$E$6*$E2619-cost_fx*Inputs!$D$6)+12*Inputs!$B$7*(1-MIN(1,Inputs!$F$7*$D2619))*(ic*Inputs!$C$7+flat_fee-cost_acc-cost_wd*Inputs!$E$7*$E2619-cost_fx*Inputs!$D$7)+12*Inputs!$B$8*(1-MIN(1,Inputs!$F$8*$D2619))*(ic*Inputs!$C$8+flat_fee-cost_acc-cost_wd*Inputs!$E$8*$E2619-cost_fx*Inputs!$D$8)-fixed</f>
        <v>190864.8834356</v>
      </c>
    </row>
    <row r="2620" customFormat="false" ht="15" hidden="false" customHeight="false" outlineLevel="0" collapsed="false">
      <c r="A2620" s="0" t="n">
        <v>2555</v>
      </c>
      <c r="B2620" s="0" t="n">
        <v>0.299166</v>
      </c>
      <c r="C2620" s="0" t="n">
        <v>0.772943</v>
      </c>
      <c r="D2620" s="0" t="n">
        <v>0.840753</v>
      </c>
      <c r="E2620" s="0" t="n">
        <v>1.12736</v>
      </c>
      <c r="F2620" s="0" t="n">
        <v>0.333681</v>
      </c>
      <c r="G2620" s="0" t="n">
        <f aca="false">12*Inputs!$B$6*(MIN(1,$H$50*$C2620)*(ic*Inputs!$C$6+pS+fee_fx*Inputs!$D$6-cost_acc-cost_wd*Inputs!$E$6*$E2620-cost_fx*Inputs!$D$6-$F2620)+(1-MIN(1,$H$50*$C2620))*(1-MIN(1,Inputs!$G$6*$D2620)*churn_nonbuyers)*(ic*Inputs!$C$6+fee_wd*Inputs!$E$6*(1-$B2620)+fee_fx*Inputs!$D$6-cost_acc-cost_wd*Inputs!$E$6*(1-$B2620)-cost_fx*Inputs!$D$6))</f>
        <v>191065.141153878</v>
      </c>
      <c r="H2620" s="0" t="n">
        <f aca="false">12*Inputs!$B$7*(MIN(1,$H$51*$C2620)*(ic*Inputs!$C$7+pE+fee_fx*Inputs!$D$7-cost_acc-cost_wd*Inputs!$E$7*$E2620-cost_fx*Inputs!$D$7-$F2620)+(1-MIN(1,$H$51*$C2620))*(1-MIN(1,Inputs!$G$7*$D2620)*churn_nonbuyers)*(ic*Inputs!$C$7+fee_wd*Inputs!$E$7*(1-$B2620)+fee_fx*Inputs!$D$7-cost_acc-cost_wd*Inputs!$E$7*(1-$B2620)-cost_fx*Inputs!$D$7))</f>
        <v>385044.361637847</v>
      </c>
      <c r="I2620" s="0" t="n">
        <f aca="false">12*Inputs!$B$8*(MIN(1,$H$52*$C2620)*(ic*Inputs!$C$8+pT-cost_acc-cost_wd*Inputs!$E$8-cost_fx*Inputs!$D$8-cost_ins)+(1-MIN(1,$H$52*$C2620))*(1-MIN(1,Inputs!$G$8*$D2620)*churn_nonbuyers)*(ic*Inputs!$C$8+fee_wd*Inputs!$E$8*(1-$B2620)+fee_fx*Inputs!$D$8-cost_acc-cost_wd*Inputs!$E$8*(1-$B2620)-cost_fx*Inputs!$D$8))</f>
        <v>170341.150940743</v>
      </c>
      <c r="J2620" s="0" t="n">
        <f aca="false">G2620+H2620+I2620-fixed</f>
        <v>46450.6537324679</v>
      </c>
      <c r="K2620" s="0" t="n">
        <f aca="false">12*Inputs!$B$6*(1-MIN(1,Inputs!$G$6*$D2620)*churn_nonbuyers)*(ic*Inputs!$C$6+fee_wd*Inputs!$E$6*(1-$B2620)+fee_fx*Inputs!$D$6-cost_acc-cost_wd*Inputs!$E$6*(1-$B2620)-cost_fx*Inputs!$D$6)</f>
        <v>151856.283686386</v>
      </c>
      <c r="L2620" s="0" t="n">
        <f aca="false">12*Inputs!$B$7*(1-MIN(1,Inputs!$G$7*$D2620)*churn_nonbuyers)*(ic*Inputs!$C$7+fee_wd*Inputs!$E$7*(1-$B2620)+fee_fx*Inputs!$D$7-cost_acc-cost_wd*Inputs!$E$7*(1-$B2620)-cost_fx*Inputs!$D$7)</f>
        <v>351036.934467831</v>
      </c>
      <c r="M2620" s="0" t="n">
        <f aca="false">12*Inputs!$B$8*(1-MIN(1,Inputs!$G$8*$D2620)*churn_nonbuyers)*(ic*Inputs!$C$8+fee_wd*Inputs!$E$8*(1-$B2620)+fee_fx*Inputs!$D$8-cost_acc-cost_wd*Inputs!$E$8*(1-$B2620)-cost_fx*Inputs!$D$8)</f>
        <v>128396.016883133</v>
      </c>
      <c r="N2620" s="0" t="n">
        <f aca="false">K2620+L2620+I2620-fixed</f>
        <v>-26765.6309050396</v>
      </c>
      <c r="O2620" s="0" t="n">
        <f aca="false">K2620+L2620+M2620-fixed</f>
        <v>-68710.7649626501</v>
      </c>
      <c r="P2620" s="0" t="n">
        <f aca="false">12*Inputs!$B$6*(1-MIN(1,Inputs!$F$6*$D2620))*(ic*Inputs!$C$6+flat_fee-cost_acc-cost_wd*Inputs!$E$6*$E2620-cost_fx*Inputs!$D$6)+12*Inputs!$B$7*(1-MIN(1,Inputs!$F$7*$D2620))*(ic*Inputs!$C$7+flat_fee-cost_acc-cost_wd*Inputs!$E$7*$E2620-cost_fx*Inputs!$D$7)+12*Inputs!$B$8*(1-MIN(1,Inputs!$F$8*$D2620))*(ic*Inputs!$C$8+flat_fee-cost_acc-cost_wd*Inputs!$E$8*$E2620-cost_fx*Inputs!$D$8)-fixed</f>
        <v>100388.7147152</v>
      </c>
    </row>
    <row r="2621" customFormat="false" ht="15" hidden="false" customHeight="false" outlineLevel="0" collapsed="false">
      <c r="A2621" s="0" t="n">
        <v>2556</v>
      </c>
      <c r="B2621" s="0" t="n">
        <v>0.269621</v>
      </c>
      <c r="C2621" s="0" t="n">
        <v>1.126905</v>
      </c>
      <c r="D2621" s="0" t="n">
        <v>1.231502</v>
      </c>
      <c r="E2621" s="0" t="n">
        <v>1.27409</v>
      </c>
      <c r="F2621" s="0" t="n">
        <v>0.334387</v>
      </c>
      <c r="G2621" s="0" t="n">
        <f aca="false">12*Inputs!$B$6*(MIN(1,$H$50*$C2621)*(ic*Inputs!$C$6+pS+fee_fx*Inputs!$D$6-cost_acc-cost_wd*Inputs!$E$6*$E2621-cost_fx*Inputs!$D$6-$F2621)+(1-MIN(1,$H$50*$C2621))*(1-MIN(1,Inputs!$G$6*$D2621)*churn_nonbuyers)*(ic*Inputs!$C$6+fee_wd*Inputs!$E$6*(1-$B2621)+fee_fx*Inputs!$D$6-cost_acc-cost_wd*Inputs!$E$6*(1-$B2621)-cost_fx*Inputs!$D$6))</f>
        <v>206007.163777762</v>
      </c>
      <c r="H2621" s="0" t="n">
        <f aca="false">12*Inputs!$B$7*(MIN(1,$H$51*$C2621)*(ic*Inputs!$C$7+pE+fee_fx*Inputs!$D$7-cost_acc-cost_wd*Inputs!$E$7*$E2621-cost_fx*Inputs!$D$7-$F2621)+(1-MIN(1,$H$51*$C2621))*(1-MIN(1,Inputs!$G$7*$D2621)*churn_nonbuyers)*(ic*Inputs!$C$7+fee_wd*Inputs!$E$7*(1-$B2621)+fee_fx*Inputs!$D$7-cost_acc-cost_wd*Inputs!$E$7*(1-$B2621)-cost_fx*Inputs!$D$7))</f>
        <v>381455.294188792</v>
      </c>
      <c r="I2621" s="0" t="n">
        <f aca="false">12*Inputs!$B$8*(MIN(1,$H$52*$C2621)*(ic*Inputs!$C$8+pT-cost_acc-cost_wd*Inputs!$E$8-cost_fx*Inputs!$D$8-cost_ins)+(1-MIN(1,$H$52*$C2621))*(1-MIN(1,Inputs!$G$8*$D2621)*churn_nonbuyers)*(ic*Inputs!$C$8+fee_wd*Inputs!$E$8*(1-$B2621)+fee_fx*Inputs!$D$8-cost_acc-cost_wd*Inputs!$E$8*(1-$B2621)-cost_fx*Inputs!$D$8))</f>
        <v>171567.670021452</v>
      </c>
      <c r="J2621" s="0" t="n">
        <f aca="false">G2621+H2621+I2621-fixed</f>
        <v>59030.1279880049</v>
      </c>
      <c r="K2621" s="0" t="n">
        <f aca="false">12*Inputs!$B$6*(1-MIN(1,Inputs!$G$6*$D2621)*churn_nonbuyers)*(ic*Inputs!$C$6+fee_wd*Inputs!$E$6*(1-$B2621)+fee_fx*Inputs!$D$6-cost_acc-cost_wd*Inputs!$E$6*(1-$B2621)-cost_fx*Inputs!$D$6)</f>
        <v>152751.715205342</v>
      </c>
      <c r="L2621" s="0" t="n">
        <f aca="false">12*Inputs!$B$7*(1-MIN(1,Inputs!$G$7*$D2621)*churn_nonbuyers)*(ic*Inputs!$C$7+fee_wd*Inputs!$E$7*(1-$B2621)+fee_fx*Inputs!$D$7-cost_acc-cost_wd*Inputs!$E$7*(1-$B2621)-cost_fx*Inputs!$D$7)</f>
        <v>350912.735427206</v>
      </c>
      <c r="M2621" s="0" t="n">
        <f aca="false">12*Inputs!$B$8*(1-MIN(1,Inputs!$G$8*$D2621)*churn_nonbuyers)*(ic*Inputs!$C$8+fee_wd*Inputs!$E$8*(1-$B2621)+fee_fx*Inputs!$D$8-cost_acc-cost_wd*Inputs!$E$8*(1-$B2621)-cost_fx*Inputs!$D$8)</f>
        <v>43241.1187449312</v>
      </c>
      <c r="N2621" s="0" t="n">
        <f aca="false">K2621+L2621+I2621-fixed</f>
        <v>-24767.8793460005</v>
      </c>
      <c r="O2621" s="0" t="n">
        <f aca="false">K2621+L2621+M2621-fixed</f>
        <v>-153094.430622521</v>
      </c>
      <c r="P2621" s="0" t="n">
        <f aca="false">12*Inputs!$B$6*(1-MIN(1,Inputs!$F$6*$D2621))*(ic*Inputs!$C$6+flat_fee-cost_acc-cost_wd*Inputs!$E$6*$E2621-cost_fx*Inputs!$D$6)+12*Inputs!$B$7*(1-MIN(1,Inputs!$F$7*$D2621))*(ic*Inputs!$C$7+flat_fee-cost_acc-cost_wd*Inputs!$E$7*$E2621-cost_fx*Inputs!$D$7)+12*Inputs!$B$8*(1-MIN(1,Inputs!$F$8*$D2621))*(ic*Inputs!$C$8+flat_fee-cost_acc-cost_wd*Inputs!$E$8*$E2621-cost_fx*Inputs!$D$8)-fixed</f>
        <v>-163256.7678928</v>
      </c>
    </row>
    <row r="2622" customFormat="false" ht="15" hidden="false" customHeight="false" outlineLevel="0" collapsed="false">
      <c r="A2622" s="0" t="n">
        <v>2557</v>
      </c>
      <c r="B2622" s="0" t="n">
        <v>0.385265</v>
      </c>
      <c r="C2622" s="0" t="n">
        <v>0.925434</v>
      </c>
      <c r="D2622" s="0" t="n">
        <v>0.82357</v>
      </c>
      <c r="E2622" s="0" t="n">
        <v>1.109205</v>
      </c>
      <c r="F2622" s="0" t="n">
        <v>0.118017</v>
      </c>
      <c r="G2622" s="0" t="n">
        <f aca="false">12*Inputs!$B$6*(MIN(1,$H$50*$C2622)*(ic*Inputs!$C$6+pS+fee_fx*Inputs!$D$6-cost_acc-cost_wd*Inputs!$E$6*$E2622-cost_fx*Inputs!$D$6-$F2622)+(1-MIN(1,$H$50*$C2622))*(1-MIN(1,Inputs!$G$6*$D2622)*churn_nonbuyers)*(ic*Inputs!$C$6+fee_wd*Inputs!$E$6*(1-$B2622)+fee_fx*Inputs!$D$6-cost_acc-cost_wd*Inputs!$E$6*(1-$B2622)-cost_fx*Inputs!$D$6))</f>
        <v>192904.495619997</v>
      </c>
      <c r="H2622" s="0" t="n">
        <f aca="false">12*Inputs!$B$7*(MIN(1,$H$51*$C2622)*(ic*Inputs!$C$7+pE+fee_fx*Inputs!$D$7-cost_acc-cost_wd*Inputs!$E$7*$E2622-cost_fx*Inputs!$D$7-$F2622)+(1-MIN(1,$H$51*$C2622))*(1-MIN(1,Inputs!$G$7*$D2622)*churn_nonbuyers)*(ic*Inputs!$C$7+fee_wd*Inputs!$E$7*(1-$B2622)+fee_fx*Inputs!$D$7-cost_acc-cost_wd*Inputs!$E$7*(1-$B2622)-cost_fx*Inputs!$D$7))</f>
        <v>397686.134447849</v>
      </c>
      <c r="I2622" s="0" t="n">
        <f aca="false">12*Inputs!$B$8*(MIN(1,$H$52*$C2622)*(ic*Inputs!$C$8+pT-cost_acc-cost_wd*Inputs!$E$8-cost_fx*Inputs!$D$8-cost_ins)+(1-MIN(1,$H$52*$C2622))*(1-MIN(1,Inputs!$G$8*$D2622)*churn_nonbuyers)*(ic*Inputs!$C$8+fee_wd*Inputs!$E$8*(1-$B2622)+fee_fx*Inputs!$D$8-cost_acc-cost_wd*Inputs!$E$8*(1-$B2622)-cost_fx*Inputs!$D$8))</f>
        <v>179321.805215364</v>
      </c>
      <c r="J2622" s="0" t="n">
        <f aca="false">G2622+H2622+I2622-fixed</f>
        <v>69912.4352832101</v>
      </c>
      <c r="K2622" s="0" t="n">
        <f aca="false">12*Inputs!$B$6*(1-MIN(1,Inputs!$G$6*$D2622)*churn_nonbuyers)*(ic*Inputs!$C$6+fee_wd*Inputs!$E$6*(1-$B2622)+fee_fx*Inputs!$D$6-cost_acc-cost_wd*Inputs!$E$6*(1-$B2622)-cost_fx*Inputs!$D$6)</f>
        <v>140104.76181156</v>
      </c>
      <c r="L2622" s="0" t="n">
        <f aca="false">12*Inputs!$B$7*(1-MIN(1,Inputs!$G$7*$D2622)*churn_nonbuyers)*(ic*Inputs!$C$7+fee_wd*Inputs!$E$7*(1-$B2622)+fee_fx*Inputs!$D$7-cost_acc-cost_wd*Inputs!$E$7*(1-$B2622)-cost_fx*Inputs!$D$7)</f>
        <v>339130.641726936</v>
      </c>
      <c r="M2622" s="0" t="n">
        <f aca="false">12*Inputs!$B$8*(1-MIN(1,Inputs!$G$8*$D2622)*churn_nonbuyers)*(ic*Inputs!$C$8+fee_wd*Inputs!$E$8*(1-$B2622)+fee_fx*Inputs!$D$8-cost_acc-cost_wd*Inputs!$E$8*(1-$B2622)-cost_fx*Inputs!$D$8)</f>
        <v>130399.04098728</v>
      </c>
      <c r="N2622" s="0" t="n">
        <f aca="false">K2622+L2622+I2622-fixed</f>
        <v>-41442.7912461397</v>
      </c>
      <c r="O2622" s="0" t="n">
        <f aca="false">K2622+L2622+M2622-fixed</f>
        <v>-90365.5554742238</v>
      </c>
      <c r="P2622" s="0" t="n">
        <f aca="false">12*Inputs!$B$6*(1-MIN(1,Inputs!$F$6*$D2622))*(ic*Inputs!$C$6+flat_fee-cost_acc-cost_wd*Inputs!$E$6*$E2622-cost_fx*Inputs!$D$6)+12*Inputs!$B$7*(1-MIN(1,Inputs!$F$7*$D2622))*(ic*Inputs!$C$7+flat_fee-cost_acc-cost_wd*Inputs!$E$7*$E2622-cost_fx*Inputs!$D$7)+12*Inputs!$B$8*(1-MIN(1,Inputs!$F$8*$D2622))*(ic*Inputs!$C$8+flat_fee-cost_acc-cost_wd*Inputs!$E$8*$E2622-cost_fx*Inputs!$D$8)-fixed</f>
        <v>118165.167884</v>
      </c>
    </row>
    <row r="2623" customFormat="false" ht="15" hidden="false" customHeight="false" outlineLevel="0" collapsed="false">
      <c r="A2623" s="0" t="n">
        <v>2558</v>
      </c>
      <c r="B2623" s="0" t="n">
        <v>0.184795</v>
      </c>
      <c r="C2623" s="0" t="n">
        <v>0.918583</v>
      </c>
      <c r="D2623" s="0" t="n">
        <v>0.85518</v>
      </c>
      <c r="E2623" s="0" t="n">
        <v>1.096893</v>
      </c>
      <c r="F2623" s="0" t="n">
        <v>0.252236</v>
      </c>
      <c r="G2623" s="0" t="n">
        <f aca="false">12*Inputs!$B$6*(MIN(1,$H$50*$C2623)*(ic*Inputs!$C$6+pS+fee_fx*Inputs!$D$6-cost_acc-cost_wd*Inputs!$E$6*$E2623-cost_fx*Inputs!$D$6-$F2623)+(1-MIN(1,$H$50*$C2623))*(1-MIN(1,Inputs!$G$6*$D2623)*churn_nonbuyers)*(ic*Inputs!$C$6+fee_wd*Inputs!$E$6*(1-$B2623)+fee_fx*Inputs!$D$6-cost_acc-cost_wd*Inputs!$E$6*(1-$B2623)-cost_fx*Inputs!$D$6))</f>
        <v>215322.23255632</v>
      </c>
      <c r="H2623" s="0" t="n">
        <f aca="false">12*Inputs!$B$7*(MIN(1,$H$51*$C2623)*(ic*Inputs!$C$7+pE+fee_fx*Inputs!$D$7-cost_acc-cost_wd*Inputs!$E$7*$E2623-cost_fx*Inputs!$D$7-$F2623)+(1-MIN(1,$H$51*$C2623))*(1-MIN(1,Inputs!$G$7*$D2623)*churn_nonbuyers)*(ic*Inputs!$C$7+fee_wd*Inputs!$E$7*(1-$B2623)+fee_fx*Inputs!$D$7-cost_acc-cost_wd*Inputs!$E$7*(1-$B2623)-cost_fx*Inputs!$D$7))</f>
        <v>409037.598161984</v>
      </c>
      <c r="I2623" s="0" t="n">
        <f aca="false">12*Inputs!$B$8*(MIN(1,$H$52*$C2623)*(ic*Inputs!$C$8+pT-cost_acc-cost_wd*Inputs!$E$8-cost_fx*Inputs!$D$8-cost_ins)+(1-MIN(1,$H$52*$C2623))*(1-MIN(1,Inputs!$G$8*$D2623)*churn_nonbuyers)*(ic*Inputs!$C$8+fee_wd*Inputs!$E$8*(1-$B2623)+fee_fx*Inputs!$D$8-cost_acc-cost_wd*Inputs!$E$8*(1-$B2623)-cost_fx*Inputs!$D$8))</f>
        <v>177906.210875459</v>
      </c>
      <c r="J2623" s="0" t="n">
        <f aca="false">G2623+H2623+I2623-fixed</f>
        <v>102266.041593763</v>
      </c>
      <c r="K2623" s="0" t="n">
        <f aca="false">12*Inputs!$B$6*(1-MIN(1,Inputs!$G$6*$D2623)*churn_nonbuyers)*(ic*Inputs!$C$6+fee_wd*Inputs!$E$6*(1-$B2623)+fee_fx*Inputs!$D$6-cost_acc-cost_wd*Inputs!$E$6*(1-$B2623)-cost_fx*Inputs!$D$6)</f>
        <v>167507.14311432</v>
      </c>
      <c r="L2623" s="0" t="n">
        <f aca="false">12*Inputs!$B$7*(1-MIN(1,Inputs!$G$7*$D2623)*churn_nonbuyers)*(ic*Inputs!$C$7+fee_wd*Inputs!$E$7*(1-$B2623)+fee_fx*Inputs!$D$7-cost_acc-cost_wd*Inputs!$E$7*(1-$B2623)-cost_fx*Inputs!$D$7)</f>
        <v>366927.965228592</v>
      </c>
      <c r="M2623" s="0" t="n">
        <f aca="false">12*Inputs!$B$8*(1-MIN(1,Inputs!$G$8*$D2623)*churn_nonbuyers)*(ic*Inputs!$C$8+fee_wd*Inputs!$E$8*(1-$B2623)+fee_fx*Inputs!$D$8-cost_acc-cost_wd*Inputs!$E$8*(1-$B2623)-cost_fx*Inputs!$D$8)</f>
        <v>127448.22200016</v>
      </c>
      <c r="N2623" s="0" t="n">
        <f aca="false">K2623+L2623+I2623-fixed</f>
        <v>12341.3192183709</v>
      </c>
      <c r="O2623" s="0" t="n">
        <f aca="false">K2623+L2623+M2623-fixed</f>
        <v>-38116.6696569279</v>
      </c>
      <c r="P2623" s="0" t="n">
        <f aca="false">12*Inputs!$B$6*(1-MIN(1,Inputs!$F$6*$D2623))*(ic*Inputs!$C$6+flat_fee-cost_acc-cost_wd*Inputs!$E$6*$E2623-cost_fx*Inputs!$D$6)+12*Inputs!$B$7*(1-MIN(1,Inputs!$F$7*$D2623))*(ic*Inputs!$C$7+flat_fee-cost_acc-cost_wd*Inputs!$E$7*$E2623-cost_fx*Inputs!$D$7)+12*Inputs!$B$8*(1-MIN(1,Inputs!$F$8*$D2623))*(ic*Inputs!$C$8+flat_fee-cost_acc-cost_wd*Inputs!$E$8*$E2623-cost_fx*Inputs!$D$8)-fixed</f>
        <v>106914.5863376</v>
      </c>
    </row>
    <row r="2624" customFormat="false" ht="15" hidden="false" customHeight="false" outlineLevel="0" collapsed="false">
      <c r="A2624" s="0" t="n">
        <v>2559</v>
      </c>
      <c r="B2624" s="0" t="n">
        <v>0.257726</v>
      </c>
      <c r="C2624" s="0" t="n">
        <v>0.638933</v>
      </c>
      <c r="D2624" s="0" t="n">
        <v>0.9078</v>
      </c>
      <c r="E2624" s="0" t="n">
        <v>1.18062</v>
      </c>
      <c r="F2624" s="0" t="n">
        <v>0.065367</v>
      </c>
      <c r="G2624" s="0" t="n">
        <f aca="false">12*Inputs!$B$6*(MIN(1,$H$50*$C2624)*(ic*Inputs!$C$6+pS+fee_fx*Inputs!$D$6-cost_acc-cost_wd*Inputs!$E$6*$E2624-cost_fx*Inputs!$D$6-$F2624)+(1-MIN(1,$H$50*$C2624))*(1-MIN(1,Inputs!$G$6*$D2624)*churn_nonbuyers)*(ic*Inputs!$C$6+fee_wd*Inputs!$E$6*(1-$B2624)+fee_fx*Inputs!$D$6-cost_acc-cost_wd*Inputs!$E$6*(1-$B2624)-cost_fx*Inputs!$D$6))</f>
        <v>192334.142972573</v>
      </c>
      <c r="H2624" s="0" t="n">
        <f aca="false">12*Inputs!$B$7*(MIN(1,$H$51*$C2624)*(ic*Inputs!$C$7+pE+fee_fx*Inputs!$D$7-cost_acc-cost_wd*Inputs!$E$7*$E2624-cost_fx*Inputs!$D$7-$F2624)+(1-MIN(1,$H$51*$C2624))*(1-MIN(1,Inputs!$G$7*$D2624)*churn_nonbuyers)*(ic*Inputs!$C$7+fee_wd*Inputs!$E$7*(1-$B2624)+fee_fx*Inputs!$D$7-cost_acc-cost_wd*Inputs!$E$7*(1-$B2624)-cost_fx*Inputs!$D$7))</f>
        <v>388884.767114286</v>
      </c>
      <c r="I2624" s="0" t="n">
        <f aca="false">12*Inputs!$B$8*(MIN(1,$H$52*$C2624)*(ic*Inputs!$C$8+pT-cost_acc-cost_wd*Inputs!$E$8-cost_fx*Inputs!$D$8-cost_ins)+(1-MIN(1,$H$52*$C2624))*(1-MIN(1,Inputs!$G$8*$D2624)*churn_nonbuyers)*(ic*Inputs!$C$8+fee_wd*Inputs!$E$8*(1-$B2624)+fee_fx*Inputs!$D$8-cost_acc-cost_wd*Inputs!$E$8*(1-$B2624)-cost_fx*Inputs!$D$8))</f>
        <v>155374.715878807</v>
      </c>
      <c r="J2624" s="0" t="n">
        <f aca="false">G2624+H2624+I2624-fixed</f>
        <v>36593.6259656653</v>
      </c>
      <c r="K2624" s="0" t="n">
        <f aca="false">12*Inputs!$B$6*(1-MIN(1,Inputs!$G$6*$D2624)*churn_nonbuyers)*(ic*Inputs!$C$6+fee_wd*Inputs!$E$6*(1-$B2624)+fee_fx*Inputs!$D$6-cost_acc-cost_wd*Inputs!$E$6*(1-$B2624)-cost_fx*Inputs!$D$6)</f>
        <v>157021.37037216</v>
      </c>
      <c r="L2624" s="0" t="n">
        <f aca="false">12*Inputs!$B$7*(1-MIN(1,Inputs!$G$7*$D2624)*churn_nonbuyers)*(ic*Inputs!$C$7+fee_wd*Inputs!$E$7*(1-$B2624)+fee_fx*Inputs!$D$7-cost_acc-cost_wd*Inputs!$E$7*(1-$B2624)-cost_fx*Inputs!$D$7)</f>
        <v>356117.430223296</v>
      </c>
      <c r="M2624" s="0" t="n">
        <f aca="false">12*Inputs!$B$8*(1-MIN(1,Inputs!$G$8*$D2624)*churn_nonbuyers)*(ic*Inputs!$C$8+fee_wd*Inputs!$E$8*(1-$B2624)+fee_fx*Inputs!$D$8-cost_acc-cost_wd*Inputs!$E$8*(1-$B2624)-cost_fx*Inputs!$D$8)</f>
        <v>114476.18707008</v>
      </c>
      <c r="N2624" s="0" t="n">
        <f aca="false">K2624+L2624+I2624-fixed</f>
        <v>-31486.4835257372</v>
      </c>
      <c r="O2624" s="0" t="n">
        <f aca="false">K2624+L2624+M2624-fixed</f>
        <v>-72385.012334464</v>
      </c>
      <c r="P2624" s="0" t="n">
        <f aca="false">12*Inputs!$B$6*(1-MIN(1,Inputs!$F$6*$D2624))*(ic*Inputs!$C$6+flat_fee-cost_acc-cost_wd*Inputs!$E$6*$E2624-cost_fx*Inputs!$D$6)+12*Inputs!$B$7*(1-MIN(1,Inputs!$F$7*$D2624))*(ic*Inputs!$C$7+flat_fee-cost_acc-cost_wd*Inputs!$E$7*$E2624-cost_fx*Inputs!$D$7)+12*Inputs!$B$8*(1-MIN(1,Inputs!$F$8*$D2624))*(ic*Inputs!$C$8+flat_fee-cost_acc-cost_wd*Inputs!$E$8*$E2624-cost_fx*Inputs!$D$8)-fixed</f>
        <v>40441.5622400001</v>
      </c>
    </row>
    <row r="2625" customFormat="false" ht="15" hidden="false" customHeight="false" outlineLevel="0" collapsed="false">
      <c r="A2625" s="0" t="n">
        <v>2560</v>
      </c>
      <c r="B2625" s="0" t="n">
        <v>0.109955</v>
      </c>
      <c r="C2625" s="0" t="n">
        <v>0.808383</v>
      </c>
      <c r="D2625" s="0" t="n">
        <v>1.346933</v>
      </c>
      <c r="E2625" s="0" t="n">
        <v>1.138883</v>
      </c>
      <c r="F2625" s="0" t="n">
        <v>0.371582</v>
      </c>
      <c r="G2625" s="0" t="n">
        <f aca="false">12*Inputs!$B$6*(MIN(1,$H$50*$C2625)*(ic*Inputs!$C$6+pS+fee_fx*Inputs!$D$6-cost_acc-cost_wd*Inputs!$E$6*$E2625-cost_fx*Inputs!$D$6-$F2625)+(1-MIN(1,$H$50*$C2625))*(1-MIN(1,Inputs!$G$6*$D2625)*churn_nonbuyers)*(ic*Inputs!$C$6+fee_wd*Inputs!$E$6*(1-$B2625)+fee_fx*Inputs!$D$6-cost_acc-cost_wd*Inputs!$E$6*(1-$B2625)-cost_fx*Inputs!$D$6))</f>
        <v>211957.897039565</v>
      </c>
      <c r="H2625" s="0" t="n">
        <f aca="false">12*Inputs!$B$7*(MIN(1,$H$51*$C2625)*(ic*Inputs!$C$7+pE+fee_fx*Inputs!$D$7-cost_acc-cost_wd*Inputs!$E$7*$E2625-cost_fx*Inputs!$D$7-$F2625)+(1-MIN(1,$H$51*$C2625))*(1-MIN(1,Inputs!$G$7*$D2625)*churn_nonbuyers)*(ic*Inputs!$C$7+fee_wd*Inputs!$E$7*(1-$B2625)+fee_fx*Inputs!$D$7-cost_acc-cost_wd*Inputs!$E$7*(1-$B2625)-cost_fx*Inputs!$D$7))</f>
        <v>397756.681074877</v>
      </c>
      <c r="I2625" s="0" t="n">
        <f aca="false">12*Inputs!$B$8*(MIN(1,$H$52*$C2625)*(ic*Inputs!$C$8+pT-cost_acc-cost_wd*Inputs!$E$8-cost_fx*Inputs!$D$8-cost_ins)+(1-MIN(1,$H$52*$C2625))*(1-MIN(1,Inputs!$G$8*$D2625)*churn_nonbuyers)*(ic*Inputs!$C$8+fee_wd*Inputs!$E$8*(1-$B2625)+fee_fx*Inputs!$D$8-cost_acc-cost_wd*Inputs!$E$8*(1-$B2625)-cost_fx*Inputs!$D$8))</f>
        <v>124490.372675776</v>
      </c>
      <c r="J2625" s="0" t="n">
        <f aca="false">G2625+H2625+I2625-fixed</f>
        <v>34204.9507902177</v>
      </c>
      <c r="K2625" s="0" t="n">
        <f aca="false">12*Inputs!$B$6*(1-MIN(1,Inputs!$G$6*$D2625)*churn_nonbuyers)*(ic*Inputs!$C$6+fee_wd*Inputs!$E$6*(1-$B2625)+fee_fx*Inputs!$D$6-cost_acc-cost_wd*Inputs!$E$6*(1-$B2625)-cost_fx*Inputs!$D$6)</f>
        <v>173255.729889708</v>
      </c>
      <c r="L2625" s="0" t="n">
        <f aca="false">12*Inputs!$B$7*(1-MIN(1,Inputs!$G$7*$D2625)*churn_nonbuyers)*(ic*Inputs!$C$7+fee_wd*Inputs!$E$7*(1-$B2625)+fee_fx*Inputs!$D$7-cost_acc-cost_wd*Inputs!$E$7*(1-$B2625)-cost_fx*Inputs!$D$7)</f>
        <v>371713.779149825</v>
      </c>
      <c r="M2625" s="0" t="n">
        <f aca="false">12*Inputs!$B$8*(1-MIN(1,Inputs!$G$8*$D2625)*churn_nonbuyers)*(ic*Inputs!$C$8+fee_wd*Inputs!$E$8*(1-$B2625)+fee_fx*Inputs!$D$8-cost_acc-cost_wd*Inputs!$E$8*(1-$B2625)-cost_fx*Inputs!$D$8)</f>
        <v>18351.135965304</v>
      </c>
      <c r="N2625" s="0" t="n">
        <f aca="false">K2625+L2625+I2625-fixed</f>
        <v>-30540.1182846912</v>
      </c>
      <c r="O2625" s="0" t="n">
        <f aca="false">K2625+L2625+M2625-fixed</f>
        <v>-136679.354995163</v>
      </c>
      <c r="P2625" s="0" t="n">
        <f aca="false">12*Inputs!$B$6*(1-MIN(1,Inputs!$F$6*$D2625))*(ic*Inputs!$C$6+flat_fee-cost_acc-cost_wd*Inputs!$E$6*$E2625-cost_fx*Inputs!$D$6)+12*Inputs!$B$7*(1-MIN(1,Inputs!$F$7*$D2625))*(ic*Inputs!$C$7+flat_fee-cost_acc-cost_wd*Inputs!$E$7*$E2625-cost_fx*Inputs!$D$7)+12*Inputs!$B$8*(1-MIN(1,Inputs!$F$8*$D2625))*(ic*Inputs!$C$8+flat_fee-cost_acc-cost_wd*Inputs!$E$8*$E2625-cost_fx*Inputs!$D$8)-fixed</f>
        <v>-173606.74582264</v>
      </c>
    </row>
    <row r="2626" customFormat="false" ht="15" hidden="false" customHeight="false" outlineLevel="0" collapsed="false">
      <c r="A2626" s="0" t="n">
        <v>2561</v>
      </c>
      <c r="B2626" s="0" t="n">
        <v>0.26967</v>
      </c>
      <c r="C2626" s="0" t="n">
        <v>0.840713</v>
      </c>
      <c r="D2626" s="0" t="n">
        <v>0.870742</v>
      </c>
      <c r="E2626" s="0" t="n">
        <v>1.291038</v>
      </c>
      <c r="F2626" s="0" t="n">
        <v>0.300148</v>
      </c>
      <c r="G2626" s="0" t="n">
        <f aca="false">12*Inputs!$B$6*(MIN(1,$H$50*$C2626)*(ic*Inputs!$C$6+pS+fee_fx*Inputs!$D$6-cost_acc-cost_wd*Inputs!$E$6*$E2626-cost_fx*Inputs!$D$6-$F2626)+(1-MIN(1,$H$50*$C2626))*(1-MIN(1,Inputs!$G$6*$D2626)*churn_nonbuyers)*(ic*Inputs!$C$6+fee_wd*Inputs!$E$6*(1-$B2626)+fee_fx*Inputs!$D$6-cost_acc-cost_wd*Inputs!$E$6*(1-$B2626)-cost_fx*Inputs!$D$6))</f>
        <v>195549.543324179</v>
      </c>
      <c r="H2626" s="0" t="n">
        <f aca="false">12*Inputs!$B$7*(MIN(1,$H$51*$C2626)*(ic*Inputs!$C$7+pE+fee_fx*Inputs!$D$7-cost_acc-cost_wd*Inputs!$E$7*$E2626-cost_fx*Inputs!$D$7-$F2626)+(1-MIN(1,$H$51*$C2626))*(1-MIN(1,Inputs!$G$7*$D2626)*churn_nonbuyers)*(ic*Inputs!$C$7+fee_wd*Inputs!$E$7*(1-$B2626)+fee_fx*Inputs!$D$7-cost_acc-cost_wd*Inputs!$E$7*(1-$B2626)-cost_fx*Inputs!$D$7))</f>
        <v>376328.062627538</v>
      </c>
      <c r="I2626" s="0" t="n">
        <f aca="false">12*Inputs!$B$8*(MIN(1,$H$52*$C2626)*(ic*Inputs!$C$8+pT-cost_acc-cost_wd*Inputs!$E$8-cost_fx*Inputs!$D$8-cost_ins)+(1-MIN(1,$H$52*$C2626))*(1-MIN(1,Inputs!$G$8*$D2626)*churn_nonbuyers)*(ic*Inputs!$C$8+fee_wd*Inputs!$E$8*(1-$B2626)+fee_fx*Inputs!$D$8-cost_acc-cost_wd*Inputs!$E$8*(1-$B2626)-cost_fx*Inputs!$D$8))</f>
        <v>171550.796502746</v>
      </c>
      <c r="J2626" s="0" t="n">
        <f aca="false">G2626+H2626+I2626-fixed</f>
        <v>43428.4024544633</v>
      </c>
      <c r="K2626" s="0" t="n">
        <f aca="false">12*Inputs!$B$6*(1-MIN(1,Inputs!$G$6*$D2626)*churn_nonbuyers)*(ic*Inputs!$C$6+fee_wd*Inputs!$E$6*(1-$B2626)+fee_fx*Inputs!$D$6-cost_acc-cost_wd*Inputs!$E$6*(1-$B2626)-cost_fx*Inputs!$D$6)</f>
        <v>155681.094205008</v>
      </c>
      <c r="L2626" s="0" t="n">
        <f aca="false">12*Inputs!$B$7*(1-MIN(1,Inputs!$G$7*$D2626)*churn_nonbuyers)*(ic*Inputs!$C$7+fee_wd*Inputs!$E$7*(1-$B2626)+fee_fx*Inputs!$D$7-cost_acc-cost_wd*Inputs!$E$7*(1-$B2626)-cost_fx*Inputs!$D$7)</f>
        <v>354849.416907005</v>
      </c>
      <c r="M2626" s="0" t="n">
        <f aca="false">12*Inputs!$B$8*(1-MIN(1,Inputs!$G$8*$D2626)*churn_nonbuyers)*(ic*Inputs!$C$8+fee_wd*Inputs!$E$8*(1-$B2626)+fee_fx*Inputs!$D$8-cost_acc-cost_wd*Inputs!$E$8*(1-$B2626)-cost_fx*Inputs!$D$8)</f>
        <v>122398.424476704</v>
      </c>
      <c r="N2626" s="0" t="n">
        <f aca="false">K2626+L2626+I2626-fixed</f>
        <v>-17918.6923852413</v>
      </c>
      <c r="O2626" s="0" t="n">
        <f aca="false">K2626+L2626+M2626-fixed</f>
        <v>-67071.0644112829</v>
      </c>
      <c r="P2626" s="0" t="n">
        <f aca="false">12*Inputs!$B$6*(1-MIN(1,Inputs!$F$6*$D2626))*(ic*Inputs!$C$6+flat_fee-cost_acc-cost_wd*Inputs!$E$6*$E2626-cost_fx*Inputs!$D$6)+12*Inputs!$B$7*(1-MIN(1,Inputs!$F$7*$D2626))*(ic*Inputs!$C$7+flat_fee-cost_acc-cost_wd*Inputs!$E$7*$E2626-cost_fx*Inputs!$D$7)+12*Inputs!$B$8*(1-MIN(1,Inputs!$F$8*$D2626))*(ic*Inputs!$C$8+flat_fee-cost_acc-cost_wd*Inputs!$E$8*$E2626-cost_fx*Inputs!$D$8)-fixed</f>
        <v>8607.23187104007</v>
      </c>
    </row>
    <row r="2627" customFormat="false" ht="15" hidden="false" customHeight="false" outlineLevel="0" collapsed="false">
      <c r="A2627" s="0" t="n">
        <v>2562</v>
      </c>
      <c r="B2627" s="0" t="n">
        <v>0.329094</v>
      </c>
      <c r="C2627" s="0" t="n">
        <v>0.655575</v>
      </c>
      <c r="D2627" s="0" t="n">
        <v>1.365851</v>
      </c>
      <c r="E2627" s="0" t="n">
        <v>1.051534</v>
      </c>
      <c r="F2627" s="0" t="n">
        <v>0.271426</v>
      </c>
      <c r="G2627" s="0" t="n">
        <f aca="false">12*Inputs!$B$6*(MIN(1,$H$50*$C2627)*(ic*Inputs!$C$6+pS+fee_fx*Inputs!$D$6-cost_acc-cost_wd*Inputs!$E$6*$E2627-cost_fx*Inputs!$D$6-$F2627)+(1-MIN(1,$H$50*$C2627))*(1-MIN(1,Inputs!$G$6*$D2627)*churn_nonbuyers)*(ic*Inputs!$C$6+fee_wd*Inputs!$E$6*(1-$B2627)+fee_fx*Inputs!$D$6-cost_acc-cost_wd*Inputs!$E$6*(1-$B2627)-cost_fx*Inputs!$D$6))</f>
        <v>179448.703934459</v>
      </c>
      <c r="H2627" s="0" t="n">
        <f aca="false">12*Inputs!$B$7*(MIN(1,$H$51*$C2627)*(ic*Inputs!$C$7+pE+fee_fx*Inputs!$D$7-cost_acc-cost_wd*Inputs!$E$7*$E2627-cost_fx*Inputs!$D$7-$F2627)+(1-MIN(1,$H$51*$C2627))*(1-MIN(1,Inputs!$G$7*$D2627)*churn_nonbuyers)*(ic*Inputs!$C$7+fee_wd*Inputs!$E$7*(1-$B2627)+fee_fx*Inputs!$D$7-cost_acc-cost_wd*Inputs!$E$7*(1-$B2627)-cost_fx*Inputs!$D$7))</f>
        <v>380723.283753783</v>
      </c>
      <c r="I2627" s="0" t="n">
        <f aca="false">12*Inputs!$B$8*(MIN(1,$H$52*$C2627)*(ic*Inputs!$C$8+pT-cost_acc-cost_wd*Inputs!$E$8-cost_fx*Inputs!$D$8-cost_ins)+(1-MIN(1,$H$52*$C2627))*(1-MIN(1,Inputs!$G$8*$D2627)*churn_nonbuyers)*(ic*Inputs!$C$8+fee_wd*Inputs!$E$8*(1-$B2627)+fee_fx*Inputs!$D$8-cost_acc-cost_wd*Inputs!$E$8*(1-$B2627)-cost_fx*Inputs!$D$8))</f>
        <v>101876.056727345</v>
      </c>
      <c r="J2627" s="0" t="n">
        <f aca="false">G2627+H2627+I2627-fixed</f>
        <v>-37951.9555844134</v>
      </c>
      <c r="K2627" s="0" t="n">
        <f aca="false">12*Inputs!$B$6*(1-MIN(1,Inputs!$G$6*$D2627)*churn_nonbuyers)*(ic*Inputs!$C$6+fee_wd*Inputs!$E$6*(1-$B2627)+fee_fx*Inputs!$D$6-cost_acc-cost_wd*Inputs!$E$6*(1-$B2627)-cost_fx*Inputs!$D$6)</f>
        <v>143679.038176757</v>
      </c>
      <c r="L2627" s="0" t="n">
        <f aca="false">12*Inputs!$B$7*(1-MIN(1,Inputs!$G$7*$D2627)*churn_nonbuyers)*(ic*Inputs!$C$7+fee_wd*Inputs!$E$7*(1-$B2627)+fee_fx*Inputs!$D$7-cost_acc-cost_wd*Inputs!$E$7*(1-$B2627)-cost_fx*Inputs!$D$7)</f>
        <v>341230.941658054</v>
      </c>
      <c r="M2627" s="0" t="n">
        <f aca="false">12*Inputs!$B$8*(1-MIN(1,Inputs!$G$8*$D2627)*churn_nonbuyers)*(ic*Inputs!$C$8+fee_wd*Inputs!$E$8*(1-$B2627)+fee_fx*Inputs!$D$8-cost_acc-cost_wd*Inputs!$E$8*(1-$B2627)-cost_fx*Inputs!$D$8)</f>
        <v>13636.8287181984</v>
      </c>
      <c r="N2627" s="0" t="n">
        <f aca="false">K2627+L2627+I2627-fixed</f>
        <v>-113213.963437844</v>
      </c>
      <c r="O2627" s="0" t="n">
        <f aca="false">K2627+L2627+M2627-fixed</f>
        <v>-201453.191446991</v>
      </c>
      <c r="P2627" s="0" t="n">
        <f aca="false">12*Inputs!$B$6*(1-MIN(1,Inputs!$F$6*$D2627))*(ic*Inputs!$C$6+flat_fee-cost_acc-cost_wd*Inputs!$E$6*$E2627-cost_fx*Inputs!$D$6)+12*Inputs!$B$7*(1-MIN(1,Inputs!$F$7*$D2627))*(ic*Inputs!$C$7+flat_fee-cost_acc-cost_wd*Inputs!$E$7*$E2627-cost_fx*Inputs!$D$7)+12*Inputs!$B$8*(1-MIN(1,Inputs!$F$8*$D2627))*(ic*Inputs!$C$8+flat_fee-cost_acc-cost_wd*Inputs!$E$8*$E2627-cost_fx*Inputs!$D$8)-fixed</f>
        <v>-153579.40702384</v>
      </c>
    </row>
    <row r="2628" customFormat="false" ht="15" hidden="false" customHeight="false" outlineLevel="0" collapsed="false">
      <c r="A2628" s="0" t="n">
        <v>2563</v>
      </c>
      <c r="B2628" s="0" t="n">
        <v>0.266214</v>
      </c>
      <c r="C2628" s="0" t="n">
        <v>0.766648</v>
      </c>
      <c r="D2628" s="0" t="n">
        <v>0.725212</v>
      </c>
      <c r="E2628" s="0" t="n">
        <v>1.110949</v>
      </c>
      <c r="F2628" s="0" t="n">
        <v>0.326662</v>
      </c>
      <c r="G2628" s="0" t="n">
        <f aca="false">12*Inputs!$B$6*(MIN(1,$H$50*$C2628)*(ic*Inputs!$C$6+pS+fee_fx*Inputs!$D$6-cost_acc-cost_wd*Inputs!$E$6*$E2628-cost_fx*Inputs!$D$6-$F2628)+(1-MIN(1,$H$50*$C2628))*(1-MIN(1,Inputs!$G$6*$D2628)*churn_nonbuyers)*(ic*Inputs!$C$6+fee_wd*Inputs!$E$6*(1-$B2628)+fee_fx*Inputs!$D$6-cost_acc-cost_wd*Inputs!$E$6*(1-$B2628)-cost_fx*Inputs!$D$6))</f>
        <v>196311.842104155</v>
      </c>
      <c r="H2628" s="0" t="n">
        <f aca="false">12*Inputs!$B$7*(MIN(1,$H$51*$C2628)*(ic*Inputs!$C$7+pE+fee_fx*Inputs!$D$7-cost_acc-cost_wd*Inputs!$E$7*$E2628-cost_fx*Inputs!$D$7-$F2628)+(1-MIN(1,$H$51*$C2628))*(1-MIN(1,Inputs!$G$7*$D2628)*churn_nonbuyers)*(ic*Inputs!$C$7+fee_wd*Inputs!$E$7*(1-$B2628)+fee_fx*Inputs!$D$7-cost_acc-cost_wd*Inputs!$E$7*(1-$B2628)-cost_fx*Inputs!$D$7))</f>
        <v>390610.588614751</v>
      </c>
      <c r="I2628" s="0" t="n">
        <f aca="false">12*Inputs!$B$8*(MIN(1,$H$52*$C2628)*(ic*Inputs!$C$8+pT-cost_acc-cost_wd*Inputs!$E$8-cost_fx*Inputs!$D$8-cost_ins)+(1-MIN(1,$H$52*$C2628))*(1-MIN(1,Inputs!$G$8*$D2628)*churn_nonbuyers)*(ic*Inputs!$C$8+fee_wd*Inputs!$E$8*(1-$B2628)+fee_fx*Inputs!$D$8-cost_acc-cost_wd*Inputs!$E$8*(1-$B2628)-cost_fx*Inputs!$D$8))</f>
        <v>182054.027567564</v>
      </c>
      <c r="J2628" s="0" t="n">
        <f aca="false">G2628+H2628+I2628-fixed</f>
        <v>68976.4582864699</v>
      </c>
      <c r="K2628" s="0" t="n">
        <f aca="false">12*Inputs!$B$6*(1-MIN(1,Inputs!$G$6*$D2628)*churn_nonbuyers)*(ic*Inputs!$C$6+fee_wd*Inputs!$E$6*(1-$B2628)+fee_fx*Inputs!$D$6-cost_acc-cost_wd*Inputs!$E$6*(1-$B2628)-cost_fx*Inputs!$D$6)</f>
        <v>157345.09046905</v>
      </c>
      <c r="L2628" s="0" t="n">
        <f aca="false">12*Inputs!$B$7*(1-MIN(1,Inputs!$G$7*$D2628)*churn_nonbuyers)*(ic*Inputs!$C$7+fee_wd*Inputs!$E$7*(1-$B2628)+fee_fx*Inputs!$D$7-cost_acc-cost_wd*Inputs!$E$7*(1-$B2628)-cost_fx*Inputs!$D$7)</f>
        <v>356927.04570543</v>
      </c>
      <c r="M2628" s="0" t="n">
        <f aca="false">12*Inputs!$B$8*(1-MIN(1,Inputs!$G$8*$D2628)*churn_nonbuyers)*(ic*Inputs!$C$8+fee_wd*Inputs!$E$8*(1-$B2628)+fee_fx*Inputs!$D$8-cost_acc-cost_wd*Inputs!$E$8*(1-$B2628)-cost_fx*Inputs!$D$8)</f>
        <v>154412.159575565</v>
      </c>
      <c r="N2628" s="0" t="n">
        <f aca="false">K2628+L2628+I2628-fixed</f>
        <v>-3673.83625795727</v>
      </c>
      <c r="O2628" s="0" t="n">
        <f aca="false">K2628+L2628+M2628-fixed</f>
        <v>-31315.7042499559</v>
      </c>
      <c r="P2628" s="0" t="n">
        <f aca="false">12*Inputs!$B$6*(1-MIN(1,Inputs!$F$6*$D2628))*(ic*Inputs!$C$6+flat_fee-cost_acc-cost_wd*Inputs!$E$6*$E2628-cost_fx*Inputs!$D$6)+12*Inputs!$B$7*(1-MIN(1,Inputs!$F$7*$D2628))*(ic*Inputs!$C$7+flat_fee-cost_acc-cost_wd*Inputs!$E$7*$E2628-cost_fx*Inputs!$D$7)+12*Inputs!$B$8*(1-MIN(1,Inputs!$F$8*$D2628))*(ic*Inputs!$C$8+flat_fee-cost_acc-cost_wd*Inputs!$E$8*$E2628-cost_fx*Inputs!$D$8)-fixed</f>
        <v>170185.69034912</v>
      </c>
    </row>
    <row r="2629" customFormat="false" ht="15" hidden="false" customHeight="false" outlineLevel="0" collapsed="false">
      <c r="A2629" s="0" t="n">
        <v>2564</v>
      </c>
      <c r="B2629" s="0" t="n">
        <v>0.561234</v>
      </c>
      <c r="C2629" s="0" t="n">
        <v>0.999143</v>
      </c>
      <c r="D2629" s="0" t="n">
        <v>1.386656</v>
      </c>
      <c r="E2629" s="0" t="n">
        <v>1.103504</v>
      </c>
      <c r="F2629" s="0" t="n">
        <v>0.359517</v>
      </c>
      <c r="G2629" s="0" t="n">
        <f aca="false">12*Inputs!$B$6*(MIN(1,$H$50*$C2629)*(ic*Inputs!$C$6+pS+fee_fx*Inputs!$D$6-cost_acc-cost_wd*Inputs!$E$6*$E2629-cost_fx*Inputs!$D$6-$F2629)+(1-MIN(1,$H$50*$C2629))*(1-MIN(1,Inputs!$G$6*$D2629)*churn_nonbuyers)*(ic*Inputs!$C$6+fee_wd*Inputs!$E$6*(1-$B2629)+fee_fx*Inputs!$D$6-cost_acc-cost_wd*Inputs!$E$6*(1-$B2629)-cost_fx*Inputs!$D$6))</f>
        <v>166198.936276763</v>
      </c>
      <c r="H2629" s="0" t="n">
        <f aca="false">12*Inputs!$B$7*(MIN(1,$H$51*$C2629)*(ic*Inputs!$C$7+pE+fee_fx*Inputs!$D$7-cost_acc-cost_wd*Inputs!$E$7*$E2629-cost_fx*Inputs!$D$7-$F2629)+(1-MIN(1,$H$51*$C2629))*(1-MIN(1,Inputs!$G$7*$D2629)*churn_nonbuyers)*(ic*Inputs!$C$7+fee_wd*Inputs!$E$7*(1-$B2629)+fee_fx*Inputs!$D$7-cost_acc-cost_wd*Inputs!$E$7*(1-$B2629)-cost_fx*Inputs!$D$7))</f>
        <v>371001.736311219</v>
      </c>
      <c r="I2629" s="0" t="n">
        <f aca="false">12*Inputs!$B$8*(MIN(1,$H$52*$C2629)*(ic*Inputs!$C$8+pT-cost_acc-cost_wd*Inputs!$E$8-cost_fx*Inputs!$D$8-cost_ins)+(1-MIN(1,$H$52*$C2629))*(1-MIN(1,Inputs!$G$8*$D2629)*churn_nonbuyers)*(ic*Inputs!$C$8+fee_wd*Inputs!$E$8*(1-$B2629)+fee_fx*Inputs!$D$8-cost_acc-cost_wd*Inputs!$E$8*(1-$B2629)-cost_fx*Inputs!$D$8))</f>
        <v>146661.66511498</v>
      </c>
      <c r="J2629" s="0" t="n">
        <f aca="false">G2629+H2629+I2629-fixed</f>
        <v>-16137.6622970381</v>
      </c>
      <c r="K2629" s="0" t="n">
        <f aca="false">12*Inputs!$B$6*(1-MIN(1,Inputs!$G$6*$D2629)*churn_nonbuyers)*(ic*Inputs!$C$6+fee_wd*Inputs!$E$6*(1-$B2629)+fee_fx*Inputs!$D$6-cost_acc-cost_wd*Inputs!$E$6*(1-$B2629)-cost_fx*Inputs!$D$6)</f>
        <v>112408.128673229</v>
      </c>
      <c r="L2629" s="0" t="n">
        <f aca="false">12*Inputs!$B$7*(1-MIN(1,Inputs!$G$7*$D2629)*churn_nonbuyers)*(ic*Inputs!$C$7+fee_wd*Inputs!$E$7*(1-$B2629)+fee_fx*Inputs!$D$7-cost_acc-cost_wd*Inputs!$E$7*(1-$B2629)-cost_fx*Inputs!$D$7)</f>
        <v>308971.303315937</v>
      </c>
      <c r="M2629" s="0" t="n">
        <f aca="false">12*Inputs!$B$8*(1-MIN(1,Inputs!$G$8*$D2629)*churn_nonbuyers)*(ic*Inputs!$C$8+fee_wd*Inputs!$E$8*(1-$B2629)+fee_fx*Inputs!$D$8-cost_acc-cost_wd*Inputs!$E$8*(1-$B2629)-cost_fx*Inputs!$D$8)</f>
        <v>8786.41850173438</v>
      </c>
      <c r="N2629" s="0" t="n">
        <f aca="false">K2629+L2629+I2629-fixed</f>
        <v>-131958.902895854</v>
      </c>
      <c r="O2629" s="0" t="n">
        <f aca="false">K2629+L2629+M2629-fixed</f>
        <v>-269834.1495091</v>
      </c>
      <c r="P2629" s="0" t="n">
        <f aca="false">12*Inputs!$B$6*(1-MIN(1,Inputs!$F$6*$D2629))*(ic*Inputs!$C$6+flat_fee-cost_acc-cost_wd*Inputs!$E$6*$E2629-cost_fx*Inputs!$D$6)+12*Inputs!$B$7*(1-MIN(1,Inputs!$F$7*$D2629))*(ic*Inputs!$C$7+flat_fee-cost_acc-cost_wd*Inputs!$E$7*$E2629-cost_fx*Inputs!$D$7)+12*Inputs!$B$8*(1-MIN(1,Inputs!$F$8*$D2629))*(ic*Inputs!$C$8+flat_fee-cost_acc-cost_wd*Inputs!$E$8*$E2629-cost_fx*Inputs!$D$8)-fixed</f>
        <v>-182682.96653824</v>
      </c>
    </row>
    <row r="2630" customFormat="false" ht="15" hidden="false" customHeight="false" outlineLevel="0" collapsed="false">
      <c r="A2630" s="0" t="n">
        <v>2565</v>
      </c>
      <c r="B2630" s="0" t="n">
        <v>0.520031</v>
      </c>
      <c r="C2630" s="0" t="n">
        <v>0.721043</v>
      </c>
      <c r="D2630" s="0" t="n">
        <v>1.245986</v>
      </c>
      <c r="E2630" s="0" t="n">
        <v>1.086312</v>
      </c>
      <c r="F2630" s="0" t="n">
        <v>0.193302</v>
      </c>
      <c r="G2630" s="0" t="n">
        <f aca="false">12*Inputs!$B$6*(MIN(1,$H$50*$C2630)*(ic*Inputs!$C$6+pS+fee_fx*Inputs!$D$6-cost_acc-cost_wd*Inputs!$E$6*$E2630-cost_fx*Inputs!$D$6-$F2630)+(1-MIN(1,$H$50*$C2630))*(1-MIN(1,Inputs!$G$6*$D2630)*churn_nonbuyers)*(ic*Inputs!$C$6+fee_wd*Inputs!$E$6*(1-$B2630)+fee_fx*Inputs!$D$6-cost_acc-cost_wd*Inputs!$E$6*(1-$B2630)-cost_fx*Inputs!$D$6))</f>
        <v>160316.978494954</v>
      </c>
      <c r="H2630" s="0" t="n">
        <f aca="false">12*Inputs!$B$7*(MIN(1,$H$51*$C2630)*(ic*Inputs!$C$7+pE+fee_fx*Inputs!$D$7-cost_acc-cost_wd*Inputs!$E$7*$E2630-cost_fx*Inputs!$D$7-$F2630)+(1-MIN(1,$H$51*$C2630))*(1-MIN(1,Inputs!$G$7*$D2630)*churn_nonbuyers)*(ic*Inputs!$C$7+fee_wd*Inputs!$E$7*(1-$B2630)+fee_fx*Inputs!$D$7-cost_acc-cost_wd*Inputs!$E$7*(1-$B2630)-cost_fx*Inputs!$D$7))</f>
        <v>367099.837377181</v>
      </c>
      <c r="I2630" s="0" t="n">
        <f aca="false">12*Inputs!$B$8*(MIN(1,$H$52*$C2630)*(ic*Inputs!$C$8+pT-cost_acc-cost_wd*Inputs!$E$8-cost_fx*Inputs!$D$8-cost_ins)+(1-MIN(1,$H$52*$C2630))*(1-MIN(1,Inputs!$G$8*$D2630)*churn_nonbuyers)*(ic*Inputs!$C$8+fee_wd*Inputs!$E$8*(1-$B2630)+fee_fx*Inputs!$D$8-cost_acc-cost_wd*Inputs!$E$8*(1-$B2630)-cost_fx*Inputs!$D$8))</f>
        <v>123015.184560075</v>
      </c>
      <c r="J2630" s="0" t="n">
        <f aca="false">G2630+H2630+I2630-fixed</f>
        <v>-49567.9995677895</v>
      </c>
      <c r="K2630" s="0" t="n">
        <f aca="false">12*Inputs!$B$6*(1-MIN(1,Inputs!$G$6*$D2630)*churn_nonbuyers)*(ic*Inputs!$C$6+fee_wd*Inputs!$E$6*(1-$B2630)+fee_fx*Inputs!$D$6-cost_acc-cost_wd*Inputs!$E$6*(1-$B2630)-cost_fx*Inputs!$D$6)</f>
        <v>118821.246808075</v>
      </c>
      <c r="L2630" s="0" t="n">
        <f aca="false">12*Inputs!$B$7*(1-MIN(1,Inputs!$G$7*$D2630)*churn_nonbuyers)*(ic*Inputs!$C$7+fee_wd*Inputs!$E$7*(1-$B2630)+fee_fx*Inputs!$D$7-cost_acc-cost_wd*Inputs!$E$7*(1-$B2630)-cost_fx*Inputs!$D$7)</f>
        <v>316043.239156845</v>
      </c>
      <c r="M2630" s="0" t="n">
        <f aca="false">12*Inputs!$B$8*(1-MIN(1,Inputs!$G$8*$D2630)*churn_nonbuyers)*(ic*Inputs!$C$8+fee_wd*Inputs!$E$8*(1-$B2630)+fee_fx*Inputs!$D$8-cost_acc-cost_wd*Inputs!$E$8*(1-$B2630)-cost_fx*Inputs!$D$8)</f>
        <v>38526.7959310176</v>
      </c>
      <c r="N2630" s="0" t="n">
        <f aca="false">K2630+L2630+I2630-fixed</f>
        <v>-142120.329475004</v>
      </c>
      <c r="O2630" s="0" t="n">
        <f aca="false">K2630+L2630+M2630-fixed</f>
        <v>-226608.718104062</v>
      </c>
      <c r="P2630" s="0" t="n">
        <f aca="false">12*Inputs!$B$6*(1-MIN(1,Inputs!$F$6*$D2630))*(ic*Inputs!$C$6+flat_fee-cost_acc-cost_wd*Inputs!$E$6*$E2630-cost_fx*Inputs!$D$6)+12*Inputs!$B$7*(1-MIN(1,Inputs!$F$7*$D2630))*(ic*Inputs!$C$7+flat_fee-cost_acc-cost_wd*Inputs!$E$7*$E2630-cost_fx*Inputs!$D$7)+12*Inputs!$B$8*(1-MIN(1,Inputs!$F$8*$D2630))*(ic*Inputs!$C$8+flat_fee-cost_acc-cost_wd*Inputs!$E$8*$E2630-cost_fx*Inputs!$D$8)-fixed</f>
        <v>-100437.60653632</v>
      </c>
    </row>
    <row r="2631" customFormat="false" ht="15" hidden="false" customHeight="false" outlineLevel="0" collapsed="false">
      <c r="A2631" s="0" t="n">
        <v>2566</v>
      </c>
      <c r="B2631" s="0" t="n">
        <v>0.224476</v>
      </c>
      <c r="C2631" s="0" t="n">
        <v>1.032136</v>
      </c>
      <c r="D2631" s="0" t="n">
        <v>1.371727</v>
      </c>
      <c r="E2631" s="0" t="n">
        <v>1.191233</v>
      </c>
      <c r="F2631" s="0" t="n">
        <v>0.191163</v>
      </c>
      <c r="G2631" s="0" t="n">
        <f aca="false">12*Inputs!$B$6*(MIN(1,$H$50*$C2631)*(ic*Inputs!$C$6+pS+fee_fx*Inputs!$D$6-cost_acc-cost_wd*Inputs!$E$6*$E2631-cost_fx*Inputs!$D$6-$F2631)+(1-MIN(1,$H$50*$C2631))*(1-MIN(1,Inputs!$G$6*$D2631)*churn_nonbuyers)*(ic*Inputs!$C$6+fee_wd*Inputs!$E$6*(1-$B2631)+fee_fx*Inputs!$D$6-cost_acc-cost_wd*Inputs!$E$6*(1-$B2631)-cost_fx*Inputs!$D$6))</f>
        <v>211412.877593544</v>
      </c>
      <c r="H2631" s="0" t="n">
        <f aca="false">12*Inputs!$B$7*(MIN(1,$H$51*$C2631)*(ic*Inputs!$C$7+pE+fee_fx*Inputs!$D$7-cost_acc-cost_wd*Inputs!$E$7*$E2631-cost_fx*Inputs!$D$7-$F2631)+(1-MIN(1,$H$51*$C2631))*(1-MIN(1,Inputs!$G$7*$D2631)*churn_nonbuyers)*(ic*Inputs!$C$7+fee_wd*Inputs!$E$7*(1-$B2631)+fee_fx*Inputs!$D$7-cost_acc-cost_wd*Inputs!$E$7*(1-$B2631)-cost_fx*Inputs!$D$7))</f>
        <v>400013.34112618</v>
      </c>
      <c r="I2631" s="0" t="n">
        <f aca="false">12*Inputs!$B$8*(MIN(1,$H$52*$C2631)*(ic*Inputs!$C$8+pT-cost_acc-cost_wd*Inputs!$E$8-cost_fx*Inputs!$D$8-cost_ins)+(1-MIN(1,$H$52*$C2631))*(1-MIN(1,Inputs!$G$8*$D2631)*churn_nonbuyers)*(ic*Inputs!$C$8+fee_wd*Inputs!$E$8*(1-$B2631)+fee_fx*Inputs!$D$8-cost_acc-cost_wd*Inputs!$E$8*(1-$B2631)-cost_fx*Inputs!$D$8))</f>
        <v>152261.41434359</v>
      </c>
      <c r="J2631" s="0" t="n">
        <f aca="false">G2631+H2631+I2631-fixed</f>
        <v>63687.6330633144</v>
      </c>
      <c r="K2631" s="0" t="n">
        <f aca="false">12*Inputs!$B$6*(1-MIN(1,Inputs!$G$6*$D2631)*churn_nonbuyers)*(ic*Inputs!$C$6+fee_wd*Inputs!$E$6*(1-$B2631)+fee_fx*Inputs!$D$6-cost_acc-cost_wd*Inputs!$E$6*(1-$B2631)-cost_fx*Inputs!$D$6)</f>
        <v>157665.470328374</v>
      </c>
      <c r="L2631" s="0" t="n">
        <f aca="false">12*Inputs!$B$7*(1-MIN(1,Inputs!$G$7*$D2631)*churn_nonbuyers)*(ic*Inputs!$C$7+fee_wd*Inputs!$E$7*(1-$B2631)+fee_fx*Inputs!$D$7-cost_acc-cost_wd*Inputs!$E$7*(1-$B2631)-cost_fx*Inputs!$D$7)</f>
        <v>355613.259701025</v>
      </c>
      <c r="M2631" s="0" t="n">
        <f aca="false">12*Inputs!$B$8*(1-MIN(1,Inputs!$G$8*$D2631)*churn_nonbuyers)*(ic*Inputs!$C$8+fee_wd*Inputs!$E$8*(1-$B2631)+fee_fx*Inputs!$D$8-cost_acc-cost_wd*Inputs!$E$8*(1-$B2631)-cost_fx*Inputs!$D$8)</f>
        <v>12559.0719857472</v>
      </c>
      <c r="N2631" s="0" t="n">
        <f aca="false">K2631+L2631+I2631-fixed</f>
        <v>-34459.8556270103</v>
      </c>
      <c r="O2631" s="0" t="n">
        <f aca="false">K2631+L2631+M2631-fixed</f>
        <v>-174162.197984854</v>
      </c>
      <c r="P2631" s="0" t="n">
        <f aca="false">12*Inputs!$B$6*(1-MIN(1,Inputs!$F$6*$D2631))*(ic*Inputs!$C$6+flat_fee-cost_acc-cost_wd*Inputs!$E$6*$E2631-cost_fx*Inputs!$D$6)+12*Inputs!$B$7*(1-MIN(1,Inputs!$F$7*$D2631))*(ic*Inputs!$C$7+flat_fee-cost_acc-cost_wd*Inputs!$E$7*$E2631-cost_fx*Inputs!$D$7)+12*Inputs!$B$8*(1-MIN(1,Inputs!$F$8*$D2631))*(ic*Inputs!$C$8+flat_fee-cost_acc-cost_wd*Inputs!$E$8*$E2631-cost_fx*Inputs!$D$8)-fixed</f>
        <v>-204707.16700216</v>
      </c>
    </row>
    <row r="2632" customFormat="false" ht="15" hidden="false" customHeight="false" outlineLevel="0" collapsed="false">
      <c r="A2632" s="0" t="n">
        <v>2567</v>
      </c>
      <c r="B2632" s="0" t="n">
        <v>0.24141</v>
      </c>
      <c r="C2632" s="0" t="n">
        <v>0.675442</v>
      </c>
      <c r="D2632" s="0" t="n">
        <v>0.942151</v>
      </c>
      <c r="E2632" s="0" t="n">
        <v>1.396829</v>
      </c>
      <c r="F2632" s="0" t="n">
        <v>0.289167</v>
      </c>
      <c r="G2632" s="0" t="n">
        <f aca="false">12*Inputs!$B$6*(MIN(1,$H$50*$C2632)*(ic*Inputs!$C$6+pS+fee_fx*Inputs!$D$6-cost_acc-cost_wd*Inputs!$E$6*$E2632-cost_fx*Inputs!$D$6-$F2632)+(1-MIN(1,$H$50*$C2632))*(1-MIN(1,Inputs!$G$6*$D2632)*churn_nonbuyers)*(ic*Inputs!$C$6+fee_wd*Inputs!$E$6*(1-$B2632)+fee_fx*Inputs!$D$6-cost_acc-cost_wd*Inputs!$E$6*(1-$B2632)-cost_fx*Inputs!$D$6))</f>
        <v>189355.03360115</v>
      </c>
      <c r="H2632" s="0" t="n">
        <f aca="false">12*Inputs!$B$7*(MIN(1,$H$51*$C2632)*(ic*Inputs!$C$7+pE+fee_fx*Inputs!$D$7-cost_acc-cost_wd*Inputs!$E$7*$E2632-cost_fx*Inputs!$D$7-$F2632)+(1-MIN(1,$H$51*$C2632))*(1-MIN(1,Inputs!$G$7*$D2632)*churn_nonbuyers)*(ic*Inputs!$C$7+fee_wd*Inputs!$E$7*(1-$B2632)+fee_fx*Inputs!$D$7-cost_acc-cost_wd*Inputs!$E$7*(1-$B2632)-cost_fx*Inputs!$D$7))</f>
        <v>366617.569615361</v>
      </c>
      <c r="I2632" s="0" t="n">
        <f aca="false">12*Inputs!$B$8*(MIN(1,$H$52*$C2632)*(ic*Inputs!$C$8+pT-cost_acc-cost_wd*Inputs!$E$8-cost_fx*Inputs!$D$8-cost_ins)+(1-MIN(1,$H$52*$C2632))*(1-MIN(1,Inputs!$G$8*$D2632)*churn_nonbuyers)*(ic*Inputs!$C$8+fee_wd*Inputs!$E$8*(1-$B2632)+fee_fx*Inputs!$D$8-cost_acc-cost_wd*Inputs!$E$8*(1-$B2632)-cost_fx*Inputs!$D$8))</f>
        <v>153871.421284373</v>
      </c>
      <c r="J2632" s="0" t="n">
        <f aca="false">G2632+H2632+I2632-fixed</f>
        <v>9844.02450088342</v>
      </c>
      <c r="K2632" s="0" t="n">
        <f aca="false">12*Inputs!$B$6*(1-MIN(1,Inputs!$G$6*$D2632)*churn_nonbuyers)*(ic*Inputs!$C$6+fee_wd*Inputs!$E$6*(1-$B2632)+fee_fx*Inputs!$D$6-cost_acc-cost_wd*Inputs!$E$6*(1-$B2632)-cost_fx*Inputs!$D$6)</f>
        <v>158977.679564952</v>
      </c>
      <c r="L2632" s="0" t="n">
        <f aca="false">12*Inputs!$B$7*(1-MIN(1,Inputs!$G$7*$D2632)*churn_nonbuyers)*(ic*Inputs!$C$7+fee_wd*Inputs!$E$7*(1-$B2632)+fee_fx*Inputs!$D$7-cost_acc-cost_wd*Inputs!$E$7*(1-$B2632)-cost_fx*Inputs!$D$7)</f>
        <v>358023.262490971</v>
      </c>
      <c r="M2632" s="0" t="n">
        <f aca="false">12*Inputs!$B$8*(1-MIN(1,Inputs!$G$8*$D2632)*churn_nonbuyers)*(ic*Inputs!$C$8+fee_wd*Inputs!$E$8*(1-$B2632)+fee_fx*Inputs!$D$8-cost_acc-cost_wd*Inputs!$E$8*(1-$B2632)-cost_fx*Inputs!$D$8)</f>
        <v>107191.800529776</v>
      </c>
      <c r="N2632" s="0" t="n">
        <f aca="false">K2632+L2632+I2632-fixed</f>
        <v>-29127.6366597038</v>
      </c>
      <c r="O2632" s="0" t="n">
        <f aca="false">K2632+L2632+M2632-fixed</f>
        <v>-75807.2574143007</v>
      </c>
      <c r="P2632" s="0" t="n">
        <f aca="false">12*Inputs!$B$6*(1-MIN(1,Inputs!$F$6*$D2632))*(ic*Inputs!$C$6+flat_fee-cost_acc-cost_wd*Inputs!$E$6*$E2632-cost_fx*Inputs!$D$6)+12*Inputs!$B$7*(1-MIN(1,Inputs!$F$7*$D2632))*(ic*Inputs!$C$7+flat_fee-cost_acc-cost_wd*Inputs!$E$7*$E2632-cost_fx*Inputs!$D$7)+12*Inputs!$B$8*(1-MIN(1,Inputs!$F$8*$D2632))*(ic*Inputs!$C$8+flat_fee-cost_acc-cost_wd*Inputs!$E$8*$E2632-cost_fx*Inputs!$D$8)-fixed</f>
        <v>-73844.9357250399</v>
      </c>
    </row>
    <row r="2633" customFormat="false" ht="15" hidden="false" customHeight="false" outlineLevel="0" collapsed="false">
      <c r="A2633" s="0" t="n">
        <v>2568</v>
      </c>
      <c r="B2633" s="0" t="n">
        <v>0.349687</v>
      </c>
      <c r="C2633" s="0" t="n">
        <v>1.025793</v>
      </c>
      <c r="D2633" s="0" t="n">
        <v>0.607683</v>
      </c>
      <c r="E2633" s="0" t="n">
        <v>1.096798</v>
      </c>
      <c r="F2633" s="0" t="n">
        <v>0.161362</v>
      </c>
      <c r="G2633" s="0" t="n">
        <f aca="false">12*Inputs!$B$6*(MIN(1,$H$50*$C2633)*(ic*Inputs!$C$6+pS+fee_fx*Inputs!$D$6-cost_acc-cost_wd*Inputs!$E$6*$E2633-cost_fx*Inputs!$D$6-$F2633)+(1-MIN(1,$H$50*$C2633))*(1-MIN(1,Inputs!$G$6*$D2633)*churn_nonbuyers)*(ic*Inputs!$C$6+fee_wd*Inputs!$E$6*(1-$B2633)+fee_fx*Inputs!$D$6-cost_acc-cost_wd*Inputs!$E$6*(1-$B2633)-cost_fx*Inputs!$D$6))</f>
        <v>203906.947099745</v>
      </c>
      <c r="H2633" s="0" t="n">
        <f aca="false">12*Inputs!$B$7*(MIN(1,$H$51*$C2633)*(ic*Inputs!$C$7+pE+fee_fx*Inputs!$D$7-cost_acc-cost_wd*Inputs!$E$7*$E2633-cost_fx*Inputs!$D$7-$F2633)+(1-MIN(1,$H$51*$C2633))*(1-MIN(1,Inputs!$G$7*$D2633)*churn_nonbuyers)*(ic*Inputs!$C$7+fee_wd*Inputs!$E$7*(1-$B2633)+fee_fx*Inputs!$D$7-cost_acc-cost_wd*Inputs!$E$7*(1-$B2633)-cost_fx*Inputs!$D$7))</f>
        <v>407235.294082397</v>
      </c>
      <c r="I2633" s="0" t="n">
        <f aca="false">12*Inputs!$B$8*(MIN(1,$H$52*$C2633)*(ic*Inputs!$C$8+pT-cost_acc-cost_wd*Inputs!$E$8-cost_fx*Inputs!$D$8-cost_ins)+(1-MIN(1,$H$52*$C2633))*(1-MIN(1,Inputs!$G$8*$D2633)*churn_nonbuyers)*(ic*Inputs!$C$8+fee_wd*Inputs!$E$8*(1-$B2633)+fee_fx*Inputs!$D$8-cost_acc-cost_wd*Inputs!$E$8*(1-$B2633)-cost_fx*Inputs!$D$8))</f>
        <v>198023.166951666</v>
      </c>
      <c r="J2633" s="0" t="n">
        <f aca="false">G2633+H2633+I2633-fixed</f>
        <v>109165.408133808</v>
      </c>
      <c r="K2633" s="0" t="n">
        <f aca="false">12*Inputs!$B$6*(1-MIN(1,Inputs!$G$6*$D2633)*churn_nonbuyers)*(ic*Inputs!$C$6+fee_wd*Inputs!$E$6*(1-$B2633)+fee_fx*Inputs!$D$6-cost_acc-cost_wd*Inputs!$E$6*(1-$B2633)-cost_fx*Inputs!$D$6)</f>
        <v>146649.619045591</v>
      </c>
      <c r="L2633" s="0" t="n">
        <f aca="false">12*Inputs!$B$7*(1-MIN(1,Inputs!$G$7*$D2633)*churn_nonbuyers)*(ic*Inputs!$C$7+fee_wd*Inputs!$E$7*(1-$B2633)+fee_fx*Inputs!$D$7-cost_acc-cost_wd*Inputs!$E$7*(1-$B2633)-cost_fx*Inputs!$D$7)</f>
        <v>346412.533443355</v>
      </c>
      <c r="M2633" s="0" t="n">
        <f aca="false">12*Inputs!$B$8*(1-MIN(1,Inputs!$G$8*$D2633)*churn_nonbuyers)*(ic*Inputs!$C$8+fee_wd*Inputs!$E$8*(1-$B2633)+fee_fx*Inputs!$D$8-cost_acc-cost_wd*Inputs!$E$8*(1-$B2633)-cost_fx*Inputs!$D$8)</f>
        <v>177911.573359426</v>
      </c>
      <c r="N2633" s="0" t="n">
        <f aca="false">K2633+L2633+I2633-fixed</f>
        <v>-8914.68055938813</v>
      </c>
      <c r="O2633" s="0" t="n">
        <f aca="false">K2633+L2633+M2633-fixed</f>
        <v>-29026.2741516284</v>
      </c>
      <c r="P2633" s="0" t="n">
        <f aca="false">12*Inputs!$B$6*(1-MIN(1,Inputs!$F$6*$D2633))*(ic*Inputs!$C$6+flat_fee-cost_acc-cost_wd*Inputs!$E$6*$E2633-cost_fx*Inputs!$D$6)+12*Inputs!$B$7*(1-MIN(1,Inputs!$F$7*$D2633))*(ic*Inputs!$C$7+flat_fee-cost_acc-cost_wd*Inputs!$E$7*$E2633-cost_fx*Inputs!$D$7)+12*Inputs!$B$8*(1-MIN(1,Inputs!$F$8*$D2633))*(ic*Inputs!$C$8+flat_fee-cost_acc-cost_wd*Inputs!$E$8*$E2633-cost_fx*Inputs!$D$8)-fixed</f>
        <v>240779.68494416</v>
      </c>
    </row>
    <row r="2634" customFormat="false" ht="15" hidden="false" customHeight="false" outlineLevel="0" collapsed="false">
      <c r="A2634" s="0" t="n">
        <v>2569</v>
      </c>
      <c r="B2634" s="0" t="n">
        <v>0.14511</v>
      </c>
      <c r="C2634" s="0" t="n">
        <v>0.931505</v>
      </c>
      <c r="D2634" s="0" t="n">
        <v>0.956552</v>
      </c>
      <c r="E2634" s="0" t="n">
        <v>1.162161</v>
      </c>
      <c r="F2634" s="0" t="n">
        <v>0.431229</v>
      </c>
      <c r="G2634" s="0" t="n">
        <f aca="false">12*Inputs!$B$6*(MIN(1,$H$50*$C2634)*(ic*Inputs!$C$6+pS+fee_fx*Inputs!$D$6-cost_acc-cost_wd*Inputs!$E$6*$E2634-cost_fx*Inputs!$D$6-$F2634)+(1-MIN(1,$H$50*$C2634))*(1-MIN(1,Inputs!$G$6*$D2634)*churn_nonbuyers)*(ic*Inputs!$C$6+fee_wd*Inputs!$E$6*(1-$B2634)+fee_fx*Inputs!$D$6-cost_acc-cost_wd*Inputs!$E$6*(1-$B2634)-cost_fx*Inputs!$D$6))</f>
        <v>214967.540653446</v>
      </c>
      <c r="H2634" s="0" t="n">
        <f aca="false">12*Inputs!$B$7*(MIN(1,$H$51*$C2634)*(ic*Inputs!$C$7+pE+fee_fx*Inputs!$D$7-cost_acc-cost_wd*Inputs!$E$7*$E2634-cost_fx*Inputs!$D$7-$F2634)+(1-MIN(1,$H$51*$C2634))*(1-MIN(1,Inputs!$G$7*$D2634)*churn_nonbuyers)*(ic*Inputs!$C$7+fee_wd*Inputs!$E$7*(1-$B2634)+fee_fx*Inputs!$D$7-cost_acc-cost_wd*Inputs!$E$7*(1-$B2634)-cost_fx*Inputs!$D$7))</f>
        <v>395786.212793927</v>
      </c>
      <c r="I2634" s="0" t="n">
        <f aca="false">12*Inputs!$B$8*(MIN(1,$H$52*$C2634)*(ic*Inputs!$C$8+pT-cost_acc-cost_wd*Inputs!$E$8-cost_fx*Inputs!$D$8-cost_ins)+(1-MIN(1,$H$52*$C2634))*(1-MIN(1,Inputs!$G$8*$D2634)*churn_nonbuyers)*(ic*Inputs!$C$8+fee_wd*Inputs!$E$8*(1-$B2634)+fee_fx*Inputs!$D$8-cost_acc-cost_wd*Inputs!$E$8*(1-$B2634)-cost_fx*Inputs!$D$8))</f>
        <v>170995.070410162</v>
      </c>
      <c r="J2634" s="0" t="n">
        <f aca="false">G2634+H2634+I2634-fixed</f>
        <v>81748.8238575342</v>
      </c>
      <c r="K2634" s="0" t="n">
        <f aca="false">12*Inputs!$B$6*(1-MIN(1,Inputs!$G$6*$D2634)*churn_nonbuyers)*(ic*Inputs!$C$6+fee_wd*Inputs!$E$6*(1-$B2634)+fee_fx*Inputs!$D$6-cost_acc-cost_wd*Inputs!$E$6*(1-$B2634)-cost_fx*Inputs!$D$6)</f>
        <v>172061.513717184</v>
      </c>
      <c r="L2634" s="0" t="n">
        <f aca="false">12*Inputs!$B$7*(1-MIN(1,Inputs!$G$7*$D2634)*churn_nonbuyers)*(ic*Inputs!$C$7+fee_wd*Inputs!$E$7*(1-$B2634)+fee_fx*Inputs!$D$7-cost_acc-cost_wd*Inputs!$E$7*(1-$B2634)-cost_fx*Inputs!$D$7)</f>
        <v>371333.345734311</v>
      </c>
      <c r="M2634" s="0" t="n">
        <f aca="false">12*Inputs!$B$8*(1-MIN(1,Inputs!$G$8*$D2634)*churn_nonbuyers)*(ic*Inputs!$C$8+fee_wd*Inputs!$E$8*(1-$B2634)+fee_fx*Inputs!$D$8-cost_acc-cost_wd*Inputs!$E$8*(1-$B2634)-cost_fx*Inputs!$D$8)</f>
        <v>105545.575800192</v>
      </c>
      <c r="N2634" s="0" t="n">
        <f aca="false">K2634+L2634+I2634-fixed</f>
        <v>14389.9298616559</v>
      </c>
      <c r="O2634" s="0" t="n">
        <f aca="false">K2634+L2634+M2634-fixed</f>
        <v>-51059.5647483135</v>
      </c>
      <c r="P2634" s="0" t="n">
        <f aca="false">12*Inputs!$B$6*(1-MIN(1,Inputs!$F$6*$D2634))*(ic*Inputs!$C$6+flat_fee-cost_acc-cost_wd*Inputs!$E$6*$E2634-cost_fx*Inputs!$D$6)+12*Inputs!$B$7*(1-MIN(1,Inputs!$F$7*$D2634))*(ic*Inputs!$C$7+flat_fee-cost_acc-cost_wd*Inputs!$E$7*$E2634-cost_fx*Inputs!$D$7)+12*Inputs!$B$8*(1-MIN(1,Inputs!$F$8*$D2634))*(ic*Inputs!$C$8+flat_fee-cost_acc-cost_wd*Inputs!$E$8*$E2634-cost_fx*Inputs!$D$8)-fixed</f>
        <v>23229.0546732801</v>
      </c>
    </row>
    <row r="2635" customFormat="false" ht="15" hidden="false" customHeight="false" outlineLevel="0" collapsed="false">
      <c r="A2635" s="0" t="n">
        <v>2570</v>
      </c>
      <c r="B2635" s="0" t="n">
        <v>0.397328</v>
      </c>
      <c r="C2635" s="0" t="n">
        <v>0.812881</v>
      </c>
      <c r="D2635" s="0" t="n">
        <v>1.079496</v>
      </c>
      <c r="E2635" s="0" t="n">
        <v>1.046312</v>
      </c>
      <c r="F2635" s="0" t="n">
        <v>0.061429</v>
      </c>
      <c r="G2635" s="0" t="n">
        <f aca="false">12*Inputs!$B$6*(MIN(1,$H$50*$C2635)*(ic*Inputs!$C$6+pS+fee_fx*Inputs!$D$6-cost_acc-cost_wd*Inputs!$E$6*$E2635-cost_fx*Inputs!$D$6-$F2635)+(1-MIN(1,$H$50*$C2635))*(1-MIN(1,Inputs!$G$6*$D2635)*churn_nonbuyers)*(ic*Inputs!$C$6+fee_wd*Inputs!$E$6*(1-$B2635)+fee_fx*Inputs!$D$6-cost_acc-cost_wd*Inputs!$E$6*(1-$B2635)-cost_fx*Inputs!$D$6))</f>
        <v>185435.955113975</v>
      </c>
      <c r="H2635" s="0" t="n">
        <f aca="false">12*Inputs!$B$7*(MIN(1,$H$51*$C2635)*(ic*Inputs!$C$7+pE+fee_fx*Inputs!$D$7-cost_acc-cost_wd*Inputs!$E$7*$E2635-cost_fx*Inputs!$D$7-$F2635)+(1-MIN(1,$H$51*$C2635))*(1-MIN(1,Inputs!$G$7*$D2635)*churn_nonbuyers)*(ic*Inputs!$C$7+fee_wd*Inputs!$E$7*(1-$B2635)+fee_fx*Inputs!$D$7-cost_acc-cost_wd*Inputs!$E$7*(1-$B2635)-cost_fx*Inputs!$D$7))</f>
        <v>396167.654796722</v>
      </c>
      <c r="I2635" s="0" t="n">
        <f aca="false">12*Inputs!$B$8*(MIN(1,$H$52*$C2635)*(ic*Inputs!$C$8+pT-cost_acc-cost_wd*Inputs!$E$8-cost_fx*Inputs!$D$8-cost_ins)+(1-MIN(1,$H$52*$C2635))*(1-MIN(1,Inputs!$G$8*$D2635)*churn_nonbuyers)*(ic*Inputs!$C$8+fee_wd*Inputs!$E$8*(1-$B2635)+fee_fx*Inputs!$D$8-cost_acc-cost_wd*Inputs!$E$8*(1-$B2635)-cost_fx*Inputs!$D$8))</f>
        <v>149537.264817259</v>
      </c>
      <c r="J2635" s="0" t="n">
        <f aca="false">G2635+H2635+I2635-fixed</f>
        <v>31140.874727956</v>
      </c>
      <c r="K2635" s="0" t="n">
        <f aca="false">12*Inputs!$B$6*(1-MIN(1,Inputs!$G$6*$D2635)*churn_nonbuyers)*(ic*Inputs!$C$6+fee_wd*Inputs!$E$6*(1-$B2635)+fee_fx*Inputs!$D$6-cost_acc-cost_wd*Inputs!$E$6*(1-$B2635)-cost_fx*Inputs!$D$6)</f>
        <v>136591.629024154</v>
      </c>
      <c r="L2635" s="0" t="n">
        <f aca="false">12*Inputs!$B$7*(1-MIN(1,Inputs!$G$7*$D2635)*churn_nonbuyers)*(ic*Inputs!$C$7+fee_wd*Inputs!$E$7*(1-$B2635)+fee_fx*Inputs!$D$7-cost_acc-cost_wd*Inputs!$E$7*(1-$B2635)-cost_fx*Inputs!$D$7)</f>
        <v>334780.092806492</v>
      </c>
      <c r="M2635" s="0" t="n">
        <f aca="false">12*Inputs!$B$8*(1-MIN(1,Inputs!$G$8*$D2635)*churn_nonbuyers)*(ic*Inputs!$C$8+fee_wd*Inputs!$E$8*(1-$B2635)+fee_fx*Inputs!$D$8-cost_acc-cost_wd*Inputs!$E$8*(1-$B2635)-cost_fx*Inputs!$D$8)</f>
        <v>75096.5198727168</v>
      </c>
      <c r="N2635" s="0" t="n">
        <f aca="false">K2635+L2635+I2635-fixed</f>
        <v>-79091.0133520952</v>
      </c>
      <c r="O2635" s="0" t="n">
        <f aca="false">K2635+L2635+M2635-fixed</f>
        <v>-153531.758296637</v>
      </c>
      <c r="P2635" s="0" t="n">
        <f aca="false">12*Inputs!$B$6*(1-MIN(1,Inputs!$F$6*$D2635))*(ic*Inputs!$C$6+flat_fee-cost_acc-cost_wd*Inputs!$E$6*$E2635-cost_fx*Inputs!$D$6)+12*Inputs!$B$7*(1-MIN(1,Inputs!$F$7*$D2635))*(ic*Inputs!$C$7+flat_fee-cost_acc-cost_wd*Inputs!$E$7*$E2635-cost_fx*Inputs!$D$7)+12*Inputs!$B$8*(1-MIN(1,Inputs!$F$8*$D2635))*(ic*Inputs!$C$8+flat_fee-cost_acc-cost_wd*Inputs!$E$8*$E2635-cost_fx*Inputs!$D$8)-fixed</f>
        <v>6518.78421248007</v>
      </c>
    </row>
    <row r="2636" customFormat="false" ht="15" hidden="false" customHeight="false" outlineLevel="0" collapsed="false">
      <c r="A2636" s="0" t="n">
        <v>2571</v>
      </c>
      <c r="B2636" s="0" t="n">
        <v>0.354893</v>
      </c>
      <c r="C2636" s="0" t="n">
        <v>0.988218</v>
      </c>
      <c r="D2636" s="0" t="n">
        <v>1.030335</v>
      </c>
      <c r="E2636" s="0" t="n">
        <v>1.211514</v>
      </c>
      <c r="F2636" s="0" t="n">
        <v>0.205734</v>
      </c>
      <c r="G2636" s="0" t="n">
        <f aca="false">12*Inputs!$B$6*(MIN(1,$H$50*$C2636)*(ic*Inputs!$C$6+pS+fee_fx*Inputs!$D$6-cost_acc-cost_wd*Inputs!$E$6*$E2636-cost_fx*Inputs!$D$6-$F2636)+(1-MIN(1,$H$50*$C2636))*(1-MIN(1,Inputs!$G$6*$D2636)*churn_nonbuyers)*(ic*Inputs!$C$6+fee_wd*Inputs!$E$6*(1-$B2636)+fee_fx*Inputs!$D$6-cost_acc-cost_wd*Inputs!$E$6*(1-$B2636)-cost_fx*Inputs!$D$6))</f>
        <v>194589.049410433</v>
      </c>
      <c r="H2636" s="0" t="n">
        <f aca="false">12*Inputs!$B$7*(MIN(1,$H$51*$C2636)*(ic*Inputs!$C$7+pE+fee_fx*Inputs!$D$7-cost_acc-cost_wd*Inputs!$E$7*$E2636-cost_fx*Inputs!$D$7-$F2636)+(1-MIN(1,$H$51*$C2636))*(1-MIN(1,Inputs!$G$7*$D2636)*churn_nonbuyers)*(ic*Inputs!$C$7+fee_wd*Inputs!$E$7*(1-$B2636)+fee_fx*Inputs!$D$7-cost_acc-cost_wd*Inputs!$E$7*(1-$B2636)-cost_fx*Inputs!$D$7))</f>
        <v>386277.293413511</v>
      </c>
      <c r="I2636" s="0" t="n">
        <f aca="false">12*Inputs!$B$8*(MIN(1,$H$52*$C2636)*(ic*Inputs!$C$8+pT-cost_acc-cost_wd*Inputs!$E$8-cost_fx*Inputs!$D$8-cost_ins)+(1-MIN(1,$H$52*$C2636))*(1-MIN(1,Inputs!$G$8*$D2636)*churn_nonbuyers)*(ic*Inputs!$C$8+fee_wd*Inputs!$E$8*(1-$B2636)+fee_fx*Inputs!$D$8-cost_acc-cost_wd*Inputs!$E$8*(1-$B2636)-cost_fx*Inputs!$D$8))</f>
        <v>169029.051909294</v>
      </c>
      <c r="J2636" s="0" t="n">
        <f aca="false">G2636+H2636+I2636-fixed</f>
        <v>49895.3947332386</v>
      </c>
      <c r="K2636" s="0" t="n">
        <f aca="false">12*Inputs!$B$6*(1-MIN(1,Inputs!$G$6*$D2636)*churn_nonbuyers)*(ic*Inputs!$C$6+fee_wd*Inputs!$E$6*(1-$B2636)+fee_fx*Inputs!$D$6-cost_acc-cost_wd*Inputs!$E$6*(1-$B2636)-cost_fx*Inputs!$D$6)</f>
        <v>142742.373689916</v>
      </c>
      <c r="L2636" s="0" t="n">
        <f aca="false">12*Inputs!$B$7*(1-MIN(1,Inputs!$G$7*$D2636)*churn_nonbuyers)*(ic*Inputs!$C$7+fee_wd*Inputs!$E$7*(1-$B2636)+fee_fx*Inputs!$D$7-cost_acc-cost_wd*Inputs!$E$7*(1-$B2636)-cost_fx*Inputs!$D$7)</f>
        <v>341212.12133395</v>
      </c>
      <c r="M2636" s="0" t="n">
        <f aca="false">12*Inputs!$B$8*(1-MIN(1,Inputs!$G$8*$D2636)*churn_nonbuyers)*(ic*Inputs!$C$8+fee_wd*Inputs!$E$8*(1-$B2636)+fee_fx*Inputs!$D$8-cost_acc-cost_wd*Inputs!$E$8*(1-$B2636)-cost_fx*Inputs!$D$8)</f>
        <v>86240.326819608</v>
      </c>
      <c r="N2636" s="0" t="n">
        <f aca="false">K2636+L2636+I2636-fixed</f>
        <v>-47016.4530668401</v>
      </c>
      <c r="O2636" s="0" t="n">
        <f aca="false">K2636+L2636+M2636-fixed</f>
        <v>-129805.178156526</v>
      </c>
      <c r="P2636" s="0" t="n">
        <f aca="false">12*Inputs!$B$6*(1-MIN(1,Inputs!$F$6*$D2636))*(ic*Inputs!$C$6+flat_fee-cost_acc-cost_wd*Inputs!$E$6*$E2636-cost_fx*Inputs!$D$6)+12*Inputs!$B$7*(1-MIN(1,Inputs!$F$7*$D2636))*(ic*Inputs!$C$7+flat_fee-cost_acc-cost_wd*Inputs!$E$7*$E2636-cost_fx*Inputs!$D$7)+12*Inputs!$B$8*(1-MIN(1,Inputs!$F$8*$D2636))*(ic*Inputs!$C$8+flat_fee-cost_acc-cost_wd*Inputs!$E$8*$E2636-cost_fx*Inputs!$D$8)-fixed</f>
        <v>-36468.8973543998</v>
      </c>
    </row>
    <row r="2637" customFormat="false" ht="15" hidden="false" customHeight="false" outlineLevel="0" collapsed="false">
      <c r="A2637" s="0" t="n">
        <v>2572</v>
      </c>
      <c r="B2637" s="0" t="n">
        <v>0.229505</v>
      </c>
      <c r="C2637" s="0" t="n">
        <v>0.964927</v>
      </c>
      <c r="D2637" s="0" t="n">
        <v>0.753382</v>
      </c>
      <c r="E2637" s="0" t="n">
        <v>1.402892</v>
      </c>
      <c r="F2637" s="0" t="n">
        <v>0.121064</v>
      </c>
      <c r="G2637" s="0" t="n">
        <f aca="false">12*Inputs!$B$6*(MIN(1,$H$50*$C2637)*(ic*Inputs!$C$6+pS+fee_fx*Inputs!$D$6-cost_acc-cost_wd*Inputs!$E$6*$E2637-cost_fx*Inputs!$D$6-$F2637)+(1-MIN(1,$H$50*$C2637))*(1-MIN(1,Inputs!$G$6*$D2637)*churn_nonbuyers)*(ic*Inputs!$C$6+fee_wd*Inputs!$E$6*(1-$B2637)+fee_fx*Inputs!$D$6-cost_acc-cost_wd*Inputs!$E$6*(1-$B2637)-cost_fx*Inputs!$D$6))</f>
        <v>208952.321540176</v>
      </c>
      <c r="H2637" s="0" t="n">
        <f aca="false">12*Inputs!$B$7*(MIN(1,$H$51*$C2637)*(ic*Inputs!$C$7+pE+fee_fx*Inputs!$D$7-cost_acc-cost_wd*Inputs!$E$7*$E2637-cost_fx*Inputs!$D$7-$F2637)+(1-MIN(1,$H$51*$C2637))*(1-MIN(1,Inputs!$G$7*$D2637)*churn_nonbuyers)*(ic*Inputs!$C$7+fee_wd*Inputs!$E$7*(1-$B2637)+fee_fx*Inputs!$D$7-cost_acc-cost_wd*Inputs!$E$7*(1-$B2637)-cost_fx*Inputs!$D$7))</f>
        <v>381280.152797628</v>
      </c>
      <c r="I2637" s="0" t="n">
        <f aca="false">12*Inputs!$B$8*(MIN(1,$H$52*$C2637)*(ic*Inputs!$C$8+pT-cost_acc-cost_wd*Inputs!$E$8-cost_fx*Inputs!$D$8-cost_ins)+(1-MIN(1,$H$52*$C2637))*(1-MIN(1,Inputs!$G$8*$D2637)*churn_nonbuyers)*(ic*Inputs!$C$8+fee_wd*Inputs!$E$8*(1-$B2637)+fee_fx*Inputs!$D$8-cost_acc-cost_wd*Inputs!$E$8*(1-$B2637)-cost_fx*Inputs!$D$8))</f>
        <v>187466.234271929</v>
      </c>
      <c r="J2637" s="0" t="n">
        <f aca="false">G2637+H2637+I2637-fixed</f>
        <v>77698.7086097339</v>
      </c>
      <c r="K2637" s="0" t="n">
        <f aca="false">12*Inputs!$B$6*(1-MIN(1,Inputs!$G$6*$D2637)*churn_nonbuyers)*(ic*Inputs!$C$6+fee_wd*Inputs!$E$6*(1-$B2637)+fee_fx*Inputs!$D$6-cost_acc-cost_wd*Inputs!$E$6*(1-$B2637)-cost_fx*Inputs!$D$6)</f>
        <v>162202.104978552</v>
      </c>
      <c r="L2637" s="0" t="n">
        <f aca="false">12*Inputs!$B$7*(1-MIN(1,Inputs!$G$7*$D2637)*churn_nonbuyers)*(ic*Inputs!$C$7+fee_wd*Inputs!$E$7*(1-$B2637)+fee_fx*Inputs!$D$7-cost_acc-cost_wd*Inputs!$E$7*(1-$B2637)-cost_fx*Inputs!$D$7)</f>
        <v>361785.320651131</v>
      </c>
      <c r="M2637" s="0" t="n">
        <f aca="false">12*Inputs!$B$8*(1-MIN(1,Inputs!$G$8*$D2637)*churn_nonbuyers)*(ic*Inputs!$C$8+fee_wd*Inputs!$E$8*(1-$B2637)+fee_fx*Inputs!$D$8-cost_acc-cost_wd*Inputs!$E$8*(1-$B2637)-cost_fx*Inputs!$D$8)</f>
        <v>149060.646486576</v>
      </c>
      <c r="N2637" s="0" t="n">
        <f aca="false">K2637+L2637+I2637-fixed</f>
        <v>11453.6599016127</v>
      </c>
      <c r="O2637" s="0" t="n">
        <f aca="false">K2637+L2637+M2637-fixed</f>
        <v>-26951.9278837406</v>
      </c>
      <c r="P2637" s="0" t="n">
        <f aca="false">12*Inputs!$B$6*(1-MIN(1,Inputs!$F$6*$D2637))*(ic*Inputs!$C$6+flat_fee-cost_acc-cost_wd*Inputs!$E$6*$E2637-cost_fx*Inputs!$D$6)+12*Inputs!$B$7*(1-MIN(1,Inputs!$F$7*$D2637))*(ic*Inputs!$C$7+flat_fee-cost_acc-cost_wd*Inputs!$E$7*$E2637-cost_fx*Inputs!$D$7)+12*Inputs!$B$8*(1-MIN(1,Inputs!$F$8*$D2637))*(ic*Inputs!$C$8+flat_fee-cost_acc-cost_wd*Inputs!$E$8*$E2637-cost_fx*Inputs!$D$8)-fixed</f>
        <v>11650.95088256</v>
      </c>
    </row>
    <row r="2638" customFormat="false" ht="15" hidden="false" customHeight="false" outlineLevel="0" collapsed="false">
      <c r="A2638" s="0" t="n">
        <v>2573</v>
      </c>
      <c r="B2638" s="0" t="n">
        <v>0.117408</v>
      </c>
      <c r="C2638" s="0" t="n">
        <v>1.00568</v>
      </c>
      <c r="D2638" s="0" t="n">
        <v>1.265657</v>
      </c>
      <c r="E2638" s="0" t="n">
        <v>1.31461</v>
      </c>
      <c r="F2638" s="0" t="n">
        <v>0.110444</v>
      </c>
      <c r="G2638" s="0" t="n">
        <f aca="false">12*Inputs!$B$6*(MIN(1,$H$50*$C2638)*(ic*Inputs!$C$6+pS+fee_fx*Inputs!$D$6-cost_acc-cost_wd*Inputs!$E$6*$E2638-cost_fx*Inputs!$D$6-$F2638)+(1-MIN(1,$H$50*$C2638))*(1-MIN(1,Inputs!$G$6*$D2638)*churn_nonbuyers)*(ic*Inputs!$C$6+fee_wd*Inputs!$E$6*(1-$B2638)+fee_fx*Inputs!$D$6-cost_acc-cost_wd*Inputs!$E$6*(1-$B2638)-cost_fx*Inputs!$D$6))</f>
        <v>223152.489217445</v>
      </c>
      <c r="H2638" s="0" t="n">
        <f aca="false">12*Inputs!$B$7*(MIN(1,$H$51*$C2638)*(ic*Inputs!$C$7+pE+fee_fx*Inputs!$D$7-cost_acc-cost_wd*Inputs!$E$7*$E2638-cost_fx*Inputs!$D$7-$F2638)+(1-MIN(1,$H$51*$C2638))*(1-MIN(1,Inputs!$G$7*$D2638)*churn_nonbuyers)*(ic*Inputs!$C$7+fee_wd*Inputs!$E$7*(1-$B2638)+fee_fx*Inputs!$D$7-cost_acc-cost_wd*Inputs!$E$7*(1-$B2638)-cost_fx*Inputs!$D$7))</f>
        <v>398828.475337672</v>
      </c>
      <c r="I2638" s="0" t="n">
        <f aca="false">12*Inputs!$B$8*(MIN(1,$H$52*$C2638)*(ic*Inputs!$C$8+pT-cost_acc-cost_wd*Inputs!$E$8-cost_fx*Inputs!$D$8-cost_ins)+(1-MIN(1,$H$52*$C2638))*(1-MIN(1,Inputs!$G$8*$D2638)*churn_nonbuyers)*(ic*Inputs!$C$8+fee_wd*Inputs!$E$8*(1-$B2638)+fee_fx*Inputs!$D$8-cost_acc-cost_wd*Inputs!$E$8*(1-$B2638)-cost_fx*Inputs!$D$8))</f>
        <v>155791.297638962</v>
      </c>
      <c r="J2638" s="0" t="n">
        <f aca="false">G2638+H2638+I2638-fixed</f>
        <v>77772.2621940784</v>
      </c>
      <c r="K2638" s="0" t="n">
        <f aca="false">12*Inputs!$B$6*(1-MIN(1,Inputs!$G$6*$D2638)*churn_nonbuyers)*(ic*Inputs!$C$6+fee_wd*Inputs!$E$6*(1-$B2638)+fee_fx*Inputs!$D$6-cost_acc-cost_wd*Inputs!$E$6*(1-$B2638)-cost_fx*Inputs!$D$6)</f>
        <v>173005.332890803</v>
      </c>
      <c r="L2638" s="0" t="n">
        <f aca="false">12*Inputs!$B$7*(1-MIN(1,Inputs!$G$7*$D2638)*churn_nonbuyers)*(ic*Inputs!$C$7+fee_wd*Inputs!$E$7*(1-$B2638)+fee_fx*Inputs!$D$7-cost_acc-cost_wd*Inputs!$E$7*(1-$B2638)-cost_fx*Inputs!$D$7)</f>
        <v>371625.805398482</v>
      </c>
      <c r="M2638" s="0" t="n">
        <f aca="false">12*Inputs!$B$8*(1-MIN(1,Inputs!$G$8*$D2638)*churn_nonbuyers)*(ic*Inputs!$C$8+fee_wd*Inputs!$E$8*(1-$B2638)+fee_fx*Inputs!$D$8-cost_acc-cost_wd*Inputs!$E$8*(1-$B2638)-cost_fx*Inputs!$D$8)</f>
        <v>36580.0060770816</v>
      </c>
      <c r="N2638" s="0" t="n">
        <f aca="false">K2638+L2638+I2638-fixed</f>
        <v>422.435928247171</v>
      </c>
      <c r="O2638" s="0" t="n">
        <f aca="false">K2638+L2638+M2638-fixed</f>
        <v>-118788.855633633</v>
      </c>
      <c r="P2638" s="0" t="n">
        <f aca="false">12*Inputs!$B$6*(1-MIN(1,Inputs!$F$6*$D2638))*(ic*Inputs!$C$6+flat_fee-cost_acc-cost_wd*Inputs!$E$6*$E2638-cost_fx*Inputs!$D$6)+12*Inputs!$B$7*(1-MIN(1,Inputs!$F$7*$D2638))*(ic*Inputs!$C$7+flat_fee-cost_acc-cost_wd*Inputs!$E$7*$E2638-cost_fx*Inputs!$D$7)+12*Inputs!$B$8*(1-MIN(1,Inputs!$F$8*$D2638))*(ic*Inputs!$C$8+flat_fee-cost_acc-cost_wd*Inputs!$E$8*$E2638-cost_fx*Inputs!$D$8)-fixed</f>
        <v>-195192.1369912</v>
      </c>
    </row>
    <row r="2639" customFormat="false" ht="15" hidden="false" customHeight="false" outlineLevel="0" collapsed="false">
      <c r="A2639" s="0" t="n">
        <v>2574</v>
      </c>
      <c r="B2639" s="0" t="n">
        <v>0.22757</v>
      </c>
      <c r="C2639" s="0" t="n">
        <v>0.739197</v>
      </c>
      <c r="D2639" s="0" t="n">
        <v>1.186333</v>
      </c>
      <c r="E2639" s="0" t="n">
        <v>1.355633</v>
      </c>
      <c r="F2639" s="0" t="n">
        <v>0.074227</v>
      </c>
      <c r="G2639" s="0" t="n">
        <f aca="false">12*Inputs!$B$6*(MIN(1,$H$50*$C2639)*(ic*Inputs!$C$6+pS+fee_fx*Inputs!$D$6-cost_acc-cost_wd*Inputs!$E$6*$E2639-cost_fx*Inputs!$D$6-$F2639)+(1-MIN(1,$H$50*$C2639))*(1-MIN(1,Inputs!$G$6*$D2639)*churn_nonbuyers)*(ic*Inputs!$C$6+fee_wd*Inputs!$E$6*(1-$B2639)+fee_fx*Inputs!$D$6-cost_acc-cost_wd*Inputs!$E$6*(1-$B2639)-cost_fx*Inputs!$D$6))</f>
        <v>196432.037008087</v>
      </c>
      <c r="H2639" s="0" t="n">
        <f aca="false">12*Inputs!$B$7*(MIN(1,$H$51*$C2639)*(ic*Inputs!$C$7+pE+fee_fx*Inputs!$D$7-cost_acc-cost_wd*Inputs!$E$7*$E2639-cost_fx*Inputs!$D$7-$F2639)+(1-MIN(1,$H$51*$C2639))*(1-MIN(1,Inputs!$G$7*$D2639)*churn_nonbuyers)*(ic*Inputs!$C$7+fee_wd*Inputs!$E$7*(1-$B2639)+fee_fx*Inputs!$D$7-cost_acc-cost_wd*Inputs!$E$7*(1-$B2639)-cost_fx*Inputs!$D$7))</f>
        <v>379541.298312986</v>
      </c>
      <c r="I2639" s="0" t="n">
        <f aca="false">12*Inputs!$B$8*(MIN(1,$H$52*$C2639)*(ic*Inputs!$C$8+pT-cost_acc-cost_wd*Inputs!$E$8-cost_fx*Inputs!$D$8-cost_ins)+(1-MIN(1,$H$52*$C2639))*(1-MIN(1,Inputs!$G$8*$D2639)*churn_nonbuyers)*(ic*Inputs!$C$8+fee_wd*Inputs!$E$8*(1-$B2639)+fee_fx*Inputs!$D$8-cost_acc-cost_wd*Inputs!$E$8*(1-$B2639)-cost_fx*Inputs!$D$8))</f>
        <v>132365.180375915</v>
      </c>
      <c r="J2639" s="0" t="n">
        <f aca="false">G2639+H2639+I2639-fixed</f>
        <v>8338.51569698798</v>
      </c>
      <c r="K2639" s="0" t="n">
        <f aca="false">12*Inputs!$B$6*(1-MIN(1,Inputs!$G$6*$D2639)*churn_nonbuyers)*(ic*Inputs!$C$6+fee_wd*Inputs!$E$6*(1-$B2639)+fee_fx*Inputs!$D$6-cost_acc-cost_wd*Inputs!$E$6*(1-$B2639)-cost_fx*Inputs!$D$6)</f>
        <v>158815.494725832</v>
      </c>
      <c r="L2639" s="0" t="n">
        <f aca="false">12*Inputs!$B$7*(1-MIN(1,Inputs!$G$7*$D2639)*churn_nonbuyers)*(ic*Inputs!$C$7+fee_wd*Inputs!$E$7*(1-$B2639)+fee_fx*Inputs!$D$7-cost_acc-cost_wd*Inputs!$E$7*(1-$B2639)-cost_fx*Inputs!$D$7)</f>
        <v>357246.322851499</v>
      </c>
      <c r="M2639" s="0" t="n">
        <f aca="false">12*Inputs!$B$8*(1-MIN(1,Inputs!$G$8*$D2639)*churn_nonbuyers)*(ic*Inputs!$C$8+fee_wd*Inputs!$E$8*(1-$B2639)+fee_fx*Inputs!$D$8-cost_acc-cost_wd*Inputs!$E$8*(1-$B2639)-cost_fx*Inputs!$D$8)</f>
        <v>53494.395867216</v>
      </c>
      <c r="N2639" s="0" t="n">
        <f aca="false">K2639+L2639+I2639-fixed</f>
        <v>-51573.0020467537</v>
      </c>
      <c r="O2639" s="0" t="n">
        <f aca="false">K2639+L2639+M2639-fixed</f>
        <v>-130443.786555453</v>
      </c>
      <c r="P2639" s="0" t="n">
        <f aca="false">12*Inputs!$B$6*(1-MIN(1,Inputs!$F$6*$D2639))*(ic*Inputs!$C$6+flat_fee-cost_acc-cost_wd*Inputs!$E$6*$E2639-cost_fx*Inputs!$D$6)+12*Inputs!$B$7*(1-MIN(1,Inputs!$F$7*$D2639))*(ic*Inputs!$C$7+flat_fee-cost_acc-cost_wd*Inputs!$E$7*$E2639-cost_fx*Inputs!$D$7)+12*Inputs!$B$8*(1-MIN(1,Inputs!$F$8*$D2639))*(ic*Inputs!$C$8+flat_fee-cost_acc-cost_wd*Inputs!$E$8*$E2639-cost_fx*Inputs!$D$8)-fixed</f>
        <v>-172335.97271464</v>
      </c>
    </row>
    <row r="2640" customFormat="false" ht="15" hidden="false" customHeight="false" outlineLevel="0" collapsed="false">
      <c r="A2640" s="0" t="n">
        <v>2575</v>
      </c>
      <c r="B2640" s="0" t="n">
        <v>0.329728</v>
      </c>
      <c r="C2640" s="0" t="n">
        <v>0.956915</v>
      </c>
      <c r="D2640" s="0" t="n">
        <v>0.803888</v>
      </c>
      <c r="E2640" s="0" t="n">
        <v>1.246654</v>
      </c>
      <c r="F2640" s="0" t="n">
        <v>0.220014</v>
      </c>
      <c r="G2640" s="0" t="n">
        <f aca="false">12*Inputs!$B$6*(MIN(1,$H$50*$C2640)*(ic*Inputs!$C$6+pS+fee_fx*Inputs!$D$6-cost_acc-cost_wd*Inputs!$E$6*$E2640-cost_fx*Inputs!$D$6-$F2640)+(1-MIN(1,$H$50*$C2640))*(1-MIN(1,Inputs!$G$6*$D2640)*churn_nonbuyers)*(ic*Inputs!$C$6+fee_wd*Inputs!$E$6*(1-$B2640)+fee_fx*Inputs!$D$6-cost_acc-cost_wd*Inputs!$E$6*(1-$B2640)-cost_fx*Inputs!$D$6))</f>
        <v>196642.527661776</v>
      </c>
      <c r="H2640" s="0" t="n">
        <f aca="false">12*Inputs!$B$7*(MIN(1,$H$51*$C2640)*(ic*Inputs!$C$7+pE+fee_fx*Inputs!$D$7-cost_acc-cost_wd*Inputs!$E$7*$E2640-cost_fx*Inputs!$D$7-$F2640)+(1-MIN(1,$H$51*$C2640))*(1-MIN(1,Inputs!$G$7*$D2640)*churn_nonbuyers)*(ic*Inputs!$C$7+fee_wd*Inputs!$E$7*(1-$B2640)+fee_fx*Inputs!$D$7-cost_acc-cost_wd*Inputs!$E$7*(1-$B2640)-cost_fx*Inputs!$D$7))</f>
        <v>383848.141389242</v>
      </c>
      <c r="I2640" s="0" t="n">
        <f aca="false">12*Inputs!$B$8*(MIN(1,$H$52*$C2640)*(ic*Inputs!$C$8+pT-cost_acc-cost_wd*Inputs!$E$8-cost_fx*Inputs!$D$8-cost_ins)+(1-MIN(1,$H$52*$C2640))*(1-MIN(1,Inputs!$G$8*$D2640)*churn_nonbuyers)*(ic*Inputs!$C$8+fee_wd*Inputs!$E$8*(1-$B2640)+fee_fx*Inputs!$D$8-cost_acc-cost_wd*Inputs!$E$8*(1-$B2640)-cost_fx*Inputs!$D$8))</f>
        <v>182771.490332358</v>
      </c>
      <c r="J2640" s="0" t="n">
        <f aca="false">G2640+H2640+I2640-fixed</f>
        <v>63262.1593833754</v>
      </c>
      <c r="K2640" s="0" t="n">
        <f aca="false">12*Inputs!$B$6*(1-MIN(1,Inputs!$G$6*$D2640)*churn_nonbuyers)*(ic*Inputs!$C$6+fee_wd*Inputs!$E$6*(1-$B2640)+fee_fx*Inputs!$D$6-cost_acc-cost_wd*Inputs!$E$6*(1-$B2640)-cost_fx*Inputs!$D$6)</f>
        <v>147924.440513741</v>
      </c>
      <c r="L2640" s="0" t="n">
        <f aca="false">12*Inputs!$B$7*(1-MIN(1,Inputs!$G$7*$D2640)*churn_nonbuyers)*(ic*Inputs!$C$7+fee_wd*Inputs!$E$7*(1-$B2640)+fee_fx*Inputs!$D$7-cost_acc-cost_wd*Inputs!$E$7*(1-$B2640)-cost_fx*Inputs!$D$7)</f>
        <v>347140.416884245</v>
      </c>
      <c r="M2640" s="0" t="n">
        <f aca="false">12*Inputs!$B$8*(1-MIN(1,Inputs!$G$8*$D2640)*churn_nonbuyers)*(ic*Inputs!$C$8+fee_wd*Inputs!$E$8*(1-$B2640)+fee_fx*Inputs!$D$8-cost_acc-cost_wd*Inputs!$E$8*(1-$B2640)-cost_fx*Inputs!$D$8)</f>
        <v>135806.88901079</v>
      </c>
      <c r="N2640" s="0" t="n">
        <f aca="false">K2640+L2640+I2640-fixed</f>
        <v>-22163.6522696567</v>
      </c>
      <c r="O2640" s="0" t="n">
        <f aca="false">K2640+L2640+M2640-fixed</f>
        <v>-69128.2535912243</v>
      </c>
      <c r="P2640" s="0" t="n">
        <f aca="false">12*Inputs!$B$6*(1-MIN(1,Inputs!$F$6*$D2640))*(ic*Inputs!$C$6+flat_fee-cost_acc-cost_wd*Inputs!$E$6*$E2640-cost_fx*Inputs!$D$6)+12*Inputs!$B$7*(1-MIN(1,Inputs!$F$7*$D2640))*(ic*Inputs!$C$7+flat_fee-cost_acc-cost_wd*Inputs!$E$7*$E2640-cost_fx*Inputs!$D$7)+12*Inputs!$B$8*(1-MIN(1,Inputs!$F$8*$D2640))*(ic*Inputs!$C$8+flat_fee-cost_acc-cost_wd*Inputs!$E$8*$E2640-cost_fx*Inputs!$D$8)-fixed</f>
        <v>62901.28571648</v>
      </c>
    </row>
    <row r="2641" customFormat="false" ht="15" hidden="false" customHeight="false" outlineLevel="0" collapsed="false">
      <c r="A2641" s="0" t="n">
        <v>2576</v>
      </c>
      <c r="B2641" s="0" t="n">
        <v>0.24332</v>
      </c>
      <c r="C2641" s="0" t="n">
        <v>1.00525</v>
      </c>
      <c r="D2641" s="0" t="n">
        <v>0.893712</v>
      </c>
      <c r="E2641" s="0" t="n">
        <v>1.09807</v>
      </c>
      <c r="F2641" s="0" t="n">
        <v>0.067555</v>
      </c>
      <c r="G2641" s="0" t="n">
        <f aca="false">12*Inputs!$B$6*(MIN(1,$H$50*$C2641)*(ic*Inputs!$C$6+pS+fee_fx*Inputs!$D$6-cost_acc-cost_wd*Inputs!$E$6*$E2641-cost_fx*Inputs!$D$6-$F2641)+(1-MIN(1,$H$50*$C2641))*(1-MIN(1,Inputs!$G$6*$D2641)*churn_nonbuyers)*(ic*Inputs!$C$6+fee_wd*Inputs!$E$6*(1-$B2641)+fee_fx*Inputs!$D$6-cost_acc-cost_wd*Inputs!$E$6*(1-$B2641)-cost_fx*Inputs!$D$6))</f>
        <v>216370.079033956</v>
      </c>
      <c r="H2641" s="0" t="n">
        <f aca="false">12*Inputs!$B$7*(MIN(1,$H$51*$C2641)*(ic*Inputs!$C$7+pE+fee_fx*Inputs!$D$7-cost_acc-cost_wd*Inputs!$E$7*$E2641-cost_fx*Inputs!$D$7-$F2641)+(1-MIN(1,$H$51*$C2641))*(1-MIN(1,Inputs!$G$7*$D2641)*churn_nonbuyers)*(ic*Inputs!$C$7+fee_wd*Inputs!$E$7*(1-$B2641)+fee_fx*Inputs!$D$7-cost_acc-cost_wd*Inputs!$E$7*(1-$B2641)-cost_fx*Inputs!$D$7))</f>
        <v>418403.710470482</v>
      </c>
      <c r="I2641" s="0" t="n">
        <f aca="false">12*Inputs!$B$8*(MIN(1,$H$52*$C2641)*(ic*Inputs!$C$8+pT-cost_acc-cost_wd*Inputs!$E$8-cost_fx*Inputs!$D$8-cost_ins)+(1-MIN(1,$H$52*$C2641))*(1-MIN(1,Inputs!$G$8*$D2641)*churn_nonbuyers)*(ic*Inputs!$C$8+fee_wd*Inputs!$E$8*(1-$B2641)+fee_fx*Inputs!$D$8-cost_acc-cost_wd*Inputs!$E$8*(1-$B2641)-cost_fx*Inputs!$D$8))</f>
        <v>179817.297077161</v>
      </c>
      <c r="J2641" s="0" t="n">
        <f aca="false">G2641+H2641+I2641-fixed</f>
        <v>114591.086581599</v>
      </c>
      <c r="K2641" s="0" t="n">
        <f aca="false">12*Inputs!$B$6*(1-MIN(1,Inputs!$G$6*$D2641)*churn_nonbuyers)*(ic*Inputs!$C$6+fee_wd*Inputs!$E$6*(1-$B2641)+fee_fx*Inputs!$D$6-cost_acc-cost_wd*Inputs!$E$6*(1-$B2641)-cost_fx*Inputs!$D$6)</f>
        <v>159119.000667648</v>
      </c>
      <c r="L2641" s="0" t="n">
        <f aca="false">12*Inputs!$B$7*(1-MIN(1,Inputs!$G$7*$D2641)*churn_nonbuyers)*(ic*Inputs!$C$7+fee_wd*Inputs!$E$7*(1-$B2641)+fee_fx*Inputs!$D$7-cost_acc-cost_wd*Inputs!$E$7*(1-$B2641)-cost_fx*Inputs!$D$7)</f>
        <v>358290.998224589</v>
      </c>
      <c r="M2641" s="0" t="n">
        <f aca="false">12*Inputs!$B$8*(1-MIN(1,Inputs!$G$8*$D2641)*churn_nonbuyers)*(ic*Inputs!$C$8+fee_wd*Inputs!$E$8*(1-$B2641)+fee_fx*Inputs!$D$8-cost_acc-cost_wd*Inputs!$E$8*(1-$B2641)-cost_fx*Inputs!$D$8)</f>
        <v>117831.911169024</v>
      </c>
      <c r="N2641" s="0" t="n">
        <f aca="false">K2641+L2641+I2641-fixed</f>
        <v>-2772.70403060212</v>
      </c>
      <c r="O2641" s="0" t="n">
        <f aca="false">K2641+L2641+M2641-fixed</f>
        <v>-64758.0899387391</v>
      </c>
      <c r="P2641" s="0" t="n">
        <f aca="false">12*Inputs!$B$6*(1-MIN(1,Inputs!$F$6*$D2641))*(ic*Inputs!$C$6+flat_fee-cost_acc-cost_wd*Inputs!$E$6*$E2641-cost_fx*Inputs!$D$6)+12*Inputs!$B$7*(1-MIN(1,Inputs!$F$7*$D2641))*(ic*Inputs!$C$7+flat_fee-cost_acc-cost_wd*Inputs!$E$7*$E2641-cost_fx*Inputs!$D$7)+12*Inputs!$B$8*(1-MIN(1,Inputs!$F$8*$D2641))*(ic*Inputs!$C$8+flat_fee-cost_acc-cost_wd*Inputs!$E$8*$E2641-cost_fx*Inputs!$D$8)-fixed</f>
        <v>85542.8598655999</v>
      </c>
    </row>
    <row r="2642" customFormat="false" ht="15" hidden="false" customHeight="false" outlineLevel="0" collapsed="false">
      <c r="A2642" s="0" t="n">
        <v>2577</v>
      </c>
      <c r="B2642" s="0" t="n">
        <v>0.344368</v>
      </c>
      <c r="C2642" s="0" t="n">
        <v>0.86405</v>
      </c>
      <c r="D2642" s="0" t="n">
        <v>1.143241</v>
      </c>
      <c r="E2642" s="0" t="n">
        <v>1.063839</v>
      </c>
      <c r="F2642" s="0" t="n">
        <v>0.309286</v>
      </c>
      <c r="G2642" s="0" t="n">
        <f aca="false">12*Inputs!$B$6*(MIN(1,$H$50*$C2642)*(ic*Inputs!$C$6+pS+fee_fx*Inputs!$D$6-cost_acc-cost_wd*Inputs!$E$6*$E2642-cost_fx*Inputs!$D$6-$F2642)+(1-MIN(1,$H$50*$C2642))*(1-MIN(1,Inputs!$G$6*$D2642)*churn_nonbuyers)*(ic*Inputs!$C$6+fee_wd*Inputs!$E$6*(1-$B2642)+fee_fx*Inputs!$D$6-cost_acc-cost_wd*Inputs!$E$6*(1-$B2642)-cost_fx*Inputs!$D$6))</f>
        <v>189492.310949455</v>
      </c>
      <c r="H2642" s="0" t="n">
        <f aca="false">12*Inputs!$B$7*(MIN(1,$H$51*$C2642)*(ic*Inputs!$C$7+pE+fee_fx*Inputs!$D$7-cost_acc-cost_wd*Inputs!$E$7*$E2642-cost_fx*Inputs!$D$7-$F2642)+(1-MIN(1,$H$51*$C2642))*(1-MIN(1,Inputs!$G$7*$D2642)*churn_nonbuyers)*(ic*Inputs!$C$7+fee_wd*Inputs!$E$7*(1-$B2642)+fee_fx*Inputs!$D$7-cost_acc-cost_wd*Inputs!$E$7*(1-$B2642)-cost_fx*Inputs!$D$7))</f>
        <v>390337.918096425</v>
      </c>
      <c r="I2642" s="0" t="n">
        <f aca="false">12*Inputs!$B$8*(MIN(1,$H$52*$C2642)*(ic*Inputs!$C$8+pT-cost_acc-cost_wd*Inputs!$E$8-cost_fx*Inputs!$D$8-cost_ins)+(1-MIN(1,$H$52*$C2642))*(1-MIN(1,Inputs!$G$8*$D2642)*churn_nonbuyers)*(ic*Inputs!$C$8+fee_wd*Inputs!$E$8*(1-$B2642)+fee_fx*Inputs!$D$8-cost_acc-cost_wd*Inputs!$E$8*(1-$B2642)-cost_fx*Inputs!$D$8))</f>
        <v>149004.703173915</v>
      </c>
      <c r="J2642" s="0" t="n">
        <f aca="false">G2642+H2642+I2642-fixed</f>
        <v>28834.932219795</v>
      </c>
      <c r="K2642" s="0" t="n">
        <f aca="false">12*Inputs!$B$6*(1-MIN(1,Inputs!$G$6*$D2642)*churn_nonbuyers)*(ic*Inputs!$C$6+fee_wd*Inputs!$E$6*(1-$B2642)+fee_fx*Inputs!$D$6-cost_acc-cost_wd*Inputs!$E$6*(1-$B2642)-cost_fx*Inputs!$D$6)</f>
        <v>143321.747160154</v>
      </c>
      <c r="L2642" s="0" t="n">
        <f aca="false">12*Inputs!$B$7*(1-MIN(1,Inputs!$G$7*$D2642)*churn_nonbuyers)*(ic*Inputs!$C$7+fee_wd*Inputs!$E$7*(1-$B2642)+fee_fx*Inputs!$D$7-cost_acc-cost_wd*Inputs!$E$7*(1-$B2642)-cost_fx*Inputs!$D$7)</f>
        <v>341483.129928092</v>
      </c>
      <c r="M2642" s="0" t="n">
        <f aca="false">12*Inputs!$B$8*(1-MIN(1,Inputs!$G$8*$D2642)*churn_nonbuyers)*(ic*Inputs!$C$8+fee_wd*Inputs!$E$8*(1-$B2642)+fee_fx*Inputs!$D$8-cost_acc-cost_wd*Inputs!$E$8*(1-$B2642)-cost_fx*Inputs!$D$8)</f>
        <v>61890.8050407168</v>
      </c>
      <c r="N2642" s="0" t="n">
        <f aca="false">K2642+L2642+I2642-fixed</f>
        <v>-66190.4197378394</v>
      </c>
      <c r="O2642" s="0" t="n">
        <f aca="false">K2642+L2642+M2642-fixed</f>
        <v>-153304.317871037</v>
      </c>
      <c r="P2642" s="0" t="n">
        <f aca="false">12*Inputs!$B$6*(1-MIN(1,Inputs!$F$6*$D2642))*(ic*Inputs!$C$6+flat_fee-cost_acc-cost_wd*Inputs!$E$6*$E2642-cost_fx*Inputs!$D$6)+12*Inputs!$B$7*(1-MIN(1,Inputs!$F$7*$D2642))*(ic*Inputs!$C$7+flat_fee-cost_acc-cost_wd*Inputs!$E$7*$E2642-cost_fx*Inputs!$D$7)+12*Inputs!$B$8*(1-MIN(1,Inputs!$F$8*$D2642))*(ic*Inputs!$C$8+flat_fee-cost_acc-cost_wd*Inputs!$E$8*$E2642-cost_fx*Inputs!$D$8)-fixed</f>
        <v>-35689.41172024</v>
      </c>
    </row>
    <row r="2643" customFormat="false" ht="15" hidden="false" customHeight="false" outlineLevel="0" collapsed="false">
      <c r="A2643" s="0" t="n">
        <v>2578</v>
      </c>
      <c r="B2643" s="0" t="n">
        <v>0.336517</v>
      </c>
      <c r="C2643" s="0" t="n">
        <v>1.179109</v>
      </c>
      <c r="D2643" s="0" t="n">
        <v>0.915392</v>
      </c>
      <c r="E2643" s="0" t="n">
        <v>1.165689</v>
      </c>
      <c r="F2643" s="0" t="n">
        <v>0.252602</v>
      </c>
      <c r="G2643" s="0" t="n">
        <f aca="false">12*Inputs!$B$6*(MIN(1,$H$50*$C2643)*(ic*Inputs!$C$6+pS+fee_fx*Inputs!$D$6-cost_acc-cost_wd*Inputs!$E$6*$E2643-cost_fx*Inputs!$D$6-$F2643)+(1-MIN(1,$H$50*$C2643))*(1-MIN(1,Inputs!$G$6*$D2643)*churn_nonbuyers)*(ic*Inputs!$C$6+fee_wd*Inputs!$E$6*(1-$B2643)+fee_fx*Inputs!$D$6-cost_acc-cost_wd*Inputs!$E$6*(1-$B2643)-cost_fx*Inputs!$D$6))</f>
        <v>207645.956816823</v>
      </c>
      <c r="H2643" s="0" t="n">
        <f aca="false">12*Inputs!$B$7*(MIN(1,$H$51*$C2643)*(ic*Inputs!$C$7+pE+fee_fx*Inputs!$D$7-cost_acc-cost_wd*Inputs!$E$7*$E2643-cost_fx*Inputs!$D$7-$F2643)+(1-MIN(1,$H$51*$C2643))*(1-MIN(1,Inputs!$G$7*$D2643)*churn_nonbuyers)*(ic*Inputs!$C$7+fee_wd*Inputs!$E$7*(1-$B2643)+fee_fx*Inputs!$D$7-cost_acc-cost_wd*Inputs!$E$7*(1-$B2643)-cost_fx*Inputs!$D$7))</f>
        <v>400025.041794137</v>
      </c>
      <c r="I2643" s="0" t="n">
        <f aca="false">12*Inputs!$B$8*(MIN(1,$H$52*$C2643)*(ic*Inputs!$C$8+pT-cost_acc-cost_wd*Inputs!$E$8-cost_fx*Inputs!$D$8-cost_ins)+(1-MIN(1,$H$52*$C2643))*(1-MIN(1,Inputs!$G$8*$D2643)*churn_nonbuyers)*(ic*Inputs!$C$8+fee_wd*Inputs!$E$8*(1-$B2643)+fee_fx*Inputs!$D$8-cost_acc-cost_wd*Inputs!$E$8*(1-$B2643)-cost_fx*Inputs!$D$8))</f>
        <v>189423.077432217</v>
      </c>
      <c r="J2643" s="0" t="n">
        <f aca="false">G2643+H2643+I2643-fixed</f>
        <v>97094.0760431765</v>
      </c>
      <c r="K2643" s="0" t="n">
        <f aca="false">12*Inputs!$B$6*(1-MIN(1,Inputs!$G$6*$D2643)*churn_nonbuyers)*(ic*Inputs!$C$6+fee_wd*Inputs!$E$6*(1-$B2643)+fee_fx*Inputs!$D$6-cost_acc-cost_wd*Inputs!$E$6*(1-$B2643)-cost_fx*Inputs!$D$6)</f>
        <v>146132.324421581</v>
      </c>
      <c r="L2643" s="0" t="n">
        <f aca="false">12*Inputs!$B$7*(1-MIN(1,Inputs!$G$7*$D2643)*churn_nonbuyers)*(ic*Inputs!$C$7+fee_wd*Inputs!$E$7*(1-$B2643)+fee_fx*Inputs!$D$7-cost_acc-cost_wd*Inputs!$E$7*(1-$B2643)-cost_fx*Inputs!$D$7)</f>
        <v>344999.724636949</v>
      </c>
      <c r="M2643" s="0" t="n">
        <f aca="false">12*Inputs!$B$8*(1-MIN(1,Inputs!$G$8*$D2643)*churn_nonbuyers)*(ic*Inputs!$C$8+fee_wd*Inputs!$E$8*(1-$B2643)+fee_fx*Inputs!$D$8-cost_acc-cost_wd*Inputs!$E$8*(1-$B2643)-cost_fx*Inputs!$D$8)</f>
        <v>111448.73082071</v>
      </c>
      <c r="N2643" s="0" t="n">
        <f aca="false">K2643+L2643+I2643-fixed</f>
        <v>-19444.8735092542</v>
      </c>
      <c r="O2643" s="0" t="n">
        <f aca="false">K2643+L2643+M2643-fixed</f>
        <v>-97419.2201207603</v>
      </c>
      <c r="P2643" s="0" t="n">
        <f aca="false">12*Inputs!$B$6*(1-MIN(1,Inputs!$F$6*$D2643))*(ic*Inputs!$C$6+flat_fee-cost_acc-cost_wd*Inputs!$E$6*$E2643-cost_fx*Inputs!$D$6)+12*Inputs!$B$7*(1-MIN(1,Inputs!$F$7*$D2643))*(ic*Inputs!$C$7+flat_fee-cost_acc-cost_wd*Inputs!$E$7*$E2643-cost_fx*Inputs!$D$7)+12*Inputs!$B$8*(1-MIN(1,Inputs!$F$8*$D2643))*(ic*Inputs!$C$8+flat_fee-cost_acc-cost_wd*Inputs!$E$8*$E2643-cost_fx*Inputs!$D$8)-fixed</f>
        <v>43242.7046451201</v>
      </c>
    </row>
    <row r="2644" customFormat="false" ht="15" hidden="false" customHeight="false" outlineLevel="0" collapsed="false">
      <c r="A2644" s="0" t="n">
        <v>2579</v>
      </c>
      <c r="B2644" s="0" t="n">
        <v>0.11356</v>
      </c>
      <c r="C2644" s="0" t="n">
        <v>0.877099</v>
      </c>
      <c r="D2644" s="0" t="n">
        <v>1.936814</v>
      </c>
      <c r="E2644" s="0" t="n">
        <v>1.288613</v>
      </c>
      <c r="F2644" s="0" t="n">
        <v>0.299055</v>
      </c>
      <c r="G2644" s="0" t="n">
        <f aca="false">12*Inputs!$B$6*(MIN(1,$H$50*$C2644)*(ic*Inputs!$C$6+pS+fee_fx*Inputs!$D$6-cost_acc-cost_wd*Inputs!$E$6*$E2644-cost_fx*Inputs!$D$6-$F2644)+(1-MIN(1,$H$50*$C2644))*(1-MIN(1,Inputs!$G$6*$D2644)*churn_nonbuyers)*(ic*Inputs!$C$6+fee_wd*Inputs!$E$6*(1-$B2644)+fee_fx*Inputs!$D$6-cost_acc-cost_wd*Inputs!$E$6*(1-$B2644)-cost_fx*Inputs!$D$6))</f>
        <v>208157.09472076</v>
      </c>
      <c r="H2644" s="0" t="n">
        <f aca="false">12*Inputs!$B$7*(MIN(1,$H$51*$C2644)*(ic*Inputs!$C$7+pE+fee_fx*Inputs!$D$7-cost_acc-cost_wd*Inputs!$E$7*$E2644-cost_fx*Inputs!$D$7-$F2644)+(1-MIN(1,$H$51*$C2644))*(1-MIN(1,Inputs!$G$7*$D2644)*churn_nonbuyers)*(ic*Inputs!$C$7+fee_wd*Inputs!$E$7*(1-$B2644)+fee_fx*Inputs!$D$7-cost_acc-cost_wd*Inputs!$E$7*(1-$B2644)-cost_fx*Inputs!$D$7))</f>
        <v>383738.170357532</v>
      </c>
      <c r="I2644" s="0" t="n">
        <f aca="false">12*Inputs!$B$8*(MIN(1,$H$52*$C2644)*(ic*Inputs!$C$8+pT-cost_acc-cost_wd*Inputs!$E$8-cost_fx*Inputs!$D$8-cost_ins)+(1-MIN(1,$H$52*$C2644))*(1-MIN(1,Inputs!$G$8*$D2644)*churn_nonbuyers)*(ic*Inputs!$C$8+fee_wd*Inputs!$E$8*(1-$B2644)+fee_fx*Inputs!$D$8-cost_acc-cost_wd*Inputs!$E$8*(1-$B2644)-cost_fx*Inputs!$D$8))</f>
        <v>126428.558256</v>
      </c>
      <c r="J2644" s="0" t="n">
        <f aca="false">G2644+H2644+I2644-fixed</f>
        <v>18323.823334292</v>
      </c>
      <c r="K2644" s="0" t="n">
        <f aca="false">12*Inputs!$B$6*(1-MIN(1,Inputs!$G$6*$D2644)*churn_nonbuyers)*(ic*Inputs!$C$6+fee_wd*Inputs!$E$6*(1-$B2644)+fee_fx*Inputs!$D$6-cost_acc-cost_wd*Inputs!$E$6*(1-$B2644)-cost_fx*Inputs!$D$6)</f>
        <v>167307.875984448</v>
      </c>
      <c r="L2644" s="0" t="n">
        <f aca="false">12*Inputs!$B$7*(1-MIN(1,Inputs!$G$7*$D2644)*churn_nonbuyers)*(ic*Inputs!$C$7+fee_wd*Inputs!$E$7*(1-$B2644)+fee_fx*Inputs!$D$7-cost_acc-cost_wd*Inputs!$E$7*(1-$B2644)-cost_fx*Inputs!$D$7)</f>
        <v>364369.818518669</v>
      </c>
      <c r="M2644" s="0" t="n">
        <f aca="false">12*Inputs!$B$8*(1-MIN(1,Inputs!$G$8*$D2644)*churn_nonbuyers)*(ic*Inputs!$C$8+fee_wd*Inputs!$E$8*(1-$B2644)+fee_fx*Inputs!$D$8-cost_acc-cost_wd*Inputs!$E$8*(1-$B2644)-cost_fx*Inputs!$D$8)</f>
        <v>0</v>
      </c>
      <c r="N2644" s="0" t="n">
        <f aca="false">K2644+L2644+I2644-fixed</f>
        <v>-41893.7472408831</v>
      </c>
      <c r="O2644" s="0" t="n">
        <f aca="false">K2644+L2644+M2644-fixed</f>
        <v>-168322.305496883</v>
      </c>
      <c r="P2644" s="0" t="n">
        <f aca="false">12*Inputs!$B$6*(1-MIN(1,Inputs!$F$6*$D2644))*(ic*Inputs!$C$6+flat_fee-cost_acc-cost_wd*Inputs!$E$6*$E2644-cost_fx*Inputs!$D$6)+12*Inputs!$B$7*(1-MIN(1,Inputs!$F$7*$D2644))*(ic*Inputs!$C$7+flat_fee-cost_acc-cost_wd*Inputs!$E$7*$E2644-cost_fx*Inputs!$D$7)+12*Inputs!$B$8*(1-MIN(1,Inputs!$F$8*$D2644))*(ic*Inputs!$C$8+flat_fee-cost_acc-cost_wd*Inputs!$E$8*$E2644-cost_fx*Inputs!$D$8)-fixed</f>
        <v>-470139.862611069</v>
      </c>
    </row>
    <row r="2645" customFormat="false" ht="15" hidden="false" customHeight="false" outlineLevel="0" collapsed="false">
      <c r="A2645" s="0" t="n">
        <v>2580</v>
      </c>
      <c r="B2645" s="0" t="n">
        <v>0.51351</v>
      </c>
      <c r="C2645" s="0" t="n">
        <v>1.161834</v>
      </c>
      <c r="D2645" s="0" t="n">
        <v>0.823476</v>
      </c>
      <c r="E2645" s="0" t="n">
        <v>1.029336</v>
      </c>
      <c r="F2645" s="0" t="n">
        <v>0.359158</v>
      </c>
      <c r="G2645" s="0" t="n">
        <f aca="false">12*Inputs!$B$6*(MIN(1,$H$50*$C2645)*(ic*Inputs!$C$6+pS+fee_fx*Inputs!$D$6-cost_acc-cost_wd*Inputs!$E$6*$E2645-cost_fx*Inputs!$D$6-$F2645)+(1-MIN(1,$H$50*$C2645))*(1-MIN(1,Inputs!$G$6*$D2645)*churn_nonbuyers)*(ic*Inputs!$C$6+fee_wd*Inputs!$E$6*(1-$B2645)+fee_fx*Inputs!$D$6-cost_acc-cost_wd*Inputs!$E$6*(1-$B2645)-cost_fx*Inputs!$D$6))</f>
        <v>186014.542763474</v>
      </c>
      <c r="H2645" s="0" t="n">
        <f aca="false">12*Inputs!$B$7*(MIN(1,$H$51*$C2645)*(ic*Inputs!$C$7+pE+fee_fx*Inputs!$D$7-cost_acc-cost_wd*Inputs!$E$7*$E2645-cost_fx*Inputs!$D$7-$F2645)+(1-MIN(1,$H$51*$C2645))*(1-MIN(1,Inputs!$G$7*$D2645)*churn_nonbuyers)*(ic*Inputs!$C$7+fee_wd*Inputs!$E$7*(1-$B2645)+fee_fx*Inputs!$D$7-cost_acc-cost_wd*Inputs!$E$7*(1-$B2645)-cost_fx*Inputs!$D$7))</f>
        <v>397556.189171142</v>
      </c>
      <c r="I2645" s="0" t="n">
        <f aca="false">12*Inputs!$B$8*(MIN(1,$H$52*$C2645)*(ic*Inputs!$C$8+pT-cost_acc-cost_wd*Inputs!$E$8-cost_fx*Inputs!$D$8-cost_ins)+(1-MIN(1,$H$52*$C2645))*(1-MIN(1,Inputs!$G$8*$D2645)*churn_nonbuyers)*(ic*Inputs!$C$8+fee_wd*Inputs!$E$8*(1-$B2645)+fee_fx*Inputs!$D$8-cost_acc-cost_wd*Inputs!$E$8*(1-$B2645)-cost_fx*Inputs!$D$8))</f>
        <v>191335.957181407</v>
      </c>
      <c r="J2645" s="0" t="n">
        <f aca="false">G2645+H2645+I2645-fixed</f>
        <v>74906.689116023</v>
      </c>
      <c r="K2645" s="0" t="n">
        <f aca="false">12*Inputs!$B$6*(1-MIN(1,Inputs!$G$6*$D2645)*churn_nonbuyers)*(ic*Inputs!$C$6+fee_wd*Inputs!$E$6*(1-$B2645)+fee_fx*Inputs!$D$6-cost_acc-cost_wd*Inputs!$E$6*(1-$B2645)-cost_fx*Inputs!$D$6)</f>
        <v>122398.536677472</v>
      </c>
      <c r="L2645" s="0" t="n">
        <f aca="false">12*Inputs!$B$7*(1-MIN(1,Inputs!$G$7*$D2645)*churn_nonbuyers)*(ic*Inputs!$C$7+fee_wd*Inputs!$E$7*(1-$B2645)+fee_fx*Inputs!$D$7-cost_acc-cost_wd*Inputs!$E$7*(1-$B2645)-cost_fx*Inputs!$D$7)</f>
        <v>321120.563158483</v>
      </c>
      <c r="M2645" s="0" t="n">
        <f aca="false">12*Inputs!$B$8*(1-MIN(1,Inputs!$G$8*$D2645)*churn_nonbuyers)*(ic*Inputs!$C$8+fee_wd*Inputs!$E$8*(1-$B2645)+fee_fx*Inputs!$D$8-cost_acc-cost_wd*Inputs!$E$8*(1-$B2645)-cost_fx*Inputs!$D$8)</f>
        <v>127811.925721536</v>
      </c>
      <c r="N2645" s="0" t="n">
        <f aca="false">K2645+L2645+I2645-fixed</f>
        <v>-65144.9429826372</v>
      </c>
      <c r="O2645" s="0" t="n">
        <f aca="false">K2645+L2645+M2645-fixed</f>
        <v>-128668.974442509</v>
      </c>
      <c r="P2645" s="0" t="n">
        <f aca="false">12*Inputs!$B$6*(1-MIN(1,Inputs!$F$6*$D2645))*(ic*Inputs!$C$6+flat_fee-cost_acc-cost_wd*Inputs!$E$6*$E2645-cost_fx*Inputs!$D$6)+12*Inputs!$B$7*(1-MIN(1,Inputs!$F$7*$D2645))*(ic*Inputs!$C$7+flat_fee-cost_acc-cost_wd*Inputs!$E$7*$E2645-cost_fx*Inputs!$D$7)+12*Inputs!$B$8*(1-MIN(1,Inputs!$F$8*$D2645))*(ic*Inputs!$C$8+flat_fee-cost_acc-cost_wd*Inputs!$E$8*$E2645-cost_fx*Inputs!$D$8)-fixed</f>
        <v>156102.83233664</v>
      </c>
    </row>
    <row r="2646" customFormat="false" ht="15" hidden="false" customHeight="false" outlineLevel="0" collapsed="false">
      <c r="A2646" s="0" t="n">
        <v>2581</v>
      </c>
      <c r="B2646" s="0" t="n">
        <v>0.290845</v>
      </c>
      <c r="C2646" s="0" t="n">
        <v>0.775163</v>
      </c>
      <c r="D2646" s="0" t="n">
        <v>1.61823</v>
      </c>
      <c r="E2646" s="0" t="n">
        <v>1.118687</v>
      </c>
      <c r="F2646" s="0" t="n">
        <v>0.092489</v>
      </c>
      <c r="G2646" s="0" t="n">
        <f aca="false">12*Inputs!$B$6*(MIN(1,$H$50*$C2646)*(ic*Inputs!$C$6+pS+fee_fx*Inputs!$D$6-cost_acc-cost_wd*Inputs!$E$6*$E2646-cost_fx*Inputs!$D$6-$F2646)+(1-MIN(1,$H$50*$C2646))*(1-MIN(1,Inputs!$G$6*$D2646)*churn_nonbuyers)*(ic*Inputs!$C$6+fee_wd*Inputs!$E$6*(1-$B2646)+fee_fx*Inputs!$D$6-cost_acc-cost_wd*Inputs!$E$6*(1-$B2646)-cost_fx*Inputs!$D$6))</f>
        <v>190893.118506711</v>
      </c>
      <c r="H2646" s="0" t="n">
        <f aca="false">12*Inputs!$B$7*(MIN(1,$H$51*$C2646)*(ic*Inputs!$C$7+pE+fee_fx*Inputs!$D$7-cost_acc-cost_wd*Inputs!$E$7*$E2646-cost_fx*Inputs!$D$7-$F2646)+(1-MIN(1,$H$51*$C2646))*(1-MIN(1,Inputs!$G$7*$D2646)*churn_nonbuyers)*(ic*Inputs!$C$7+fee_wd*Inputs!$E$7*(1-$B2646)+fee_fx*Inputs!$D$7-cost_acc-cost_wd*Inputs!$E$7*(1-$B2646)-cost_fx*Inputs!$D$7))</f>
        <v>391677.018524508</v>
      </c>
      <c r="I2646" s="0" t="n">
        <f aca="false">12*Inputs!$B$8*(MIN(1,$H$52*$C2646)*(ic*Inputs!$C$8+pT-cost_acc-cost_wd*Inputs!$E$8-cost_fx*Inputs!$D$8-cost_ins)+(1-MIN(1,$H$52*$C2646))*(1-MIN(1,Inputs!$G$8*$D2646)*churn_nonbuyers)*(ic*Inputs!$C$8+fee_wd*Inputs!$E$8*(1-$B2646)+fee_fx*Inputs!$D$8-cost_acc-cost_wd*Inputs!$E$8*(1-$B2646)-cost_fx*Inputs!$D$8))</f>
        <v>111735.095472</v>
      </c>
      <c r="J2646" s="0" t="n">
        <f aca="false">G2646+H2646+I2646-fixed</f>
        <v>-5694.76749678142</v>
      </c>
      <c r="K2646" s="0" t="n">
        <f aca="false">12*Inputs!$B$6*(1-MIN(1,Inputs!$G$6*$D2646)*churn_nonbuyers)*(ic*Inputs!$C$6+fee_wd*Inputs!$E$6*(1-$B2646)+fee_fx*Inputs!$D$6-cost_acc-cost_wd*Inputs!$E$6*(1-$B2646)-cost_fx*Inputs!$D$6)</f>
        <v>146795.27115132</v>
      </c>
      <c r="L2646" s="0" t="n">
        <f aca="false">12*Inputs!$B$7*(1-MIN(1,Inputs!$G$7*$D2646)*churn_nonbuyers)*(ic*Inputs!$C$7+fee_wd*Inputs!$E$7*(1-$B2646)+fee_fx*Inputs!$D$7-cost_acc-cost_wd*Inputs!$E$7*(1-$B2646)-cost_fx*Inputs!$D$7)</f>
        <v>343777.435650792</v>
      </c>
      <c r="M2646" s="0" t="n">
        <f aca="false">12*Inputs!$B$8*(1-MIN(1,Inputs!$G$8*$D2646)*churn_nonbuyers)*(ic*Inputs!$C$8+fee_wd*Inputs!$E$8*(1-$B2646)+fee_fx*Inputs!$D$8-cost_acc-cost_wd*Inputs!$E$8*(1-$B2646)-cost_fx*Inputs!$D$8)</f>
        <v>0</v>
      </c>
      <c r="N2646" s="0" t="n">
        <f aca="false">K2646+L2646+I2646-fixed</f>
        <v>-97692.197725888</v>
      </c>
      <c r="O2646" s="0" t="n">
        <f aca="false">K2646+L2646+M2646-fixed</f>
        <v>-209427.293197888</v>
      </c>
      <c r="P2646" s="0" t="n">
        <f aca="false">12*Inputs!$B$6*(1-MIN(1,Inputs!$F$6*$D2646))*(ic*Inputs!$C$6+flat_fee-cost_acc-cost_wd*Inputs!$E$6*$E2646-cost_fx*Inputs!$D$6)+12*Inputs!$B$7*(1-MIN(1,Inputs!$F$7*$D2646))*(ic*Inputs!$C$7+flat_fee-cost_acc-cost_wd*Inputs!$E$7*$E2646-cost_fx*Inputs!$D$7)+12*Inputs!$B$8*(1-MIN(1,Inputs!$F$8*$D2646))*(ic*Inputs!$C$8+flat_fee-cost_acc-cost_wd*Inputs!$E$8*$E2646-cost_fx*Inputs!$D$8)-fixed</f>
        <v>-311827.7840776</v>
      </c>
    </row>
    <row r="2647" customFormat="false" ht="15" hidden="false" customHeight="false" outlineLevel="0" collapsed="false">
      <c r="A2647" s="0" t="n">
        <v>2582</v>
      </c>
      <c r="B2647" s="0" t="n">
        <v>0.2287</v>
      </c>
      <c r="C2647" s="0" t="n">
        <v>0.753965</v>
      </c>
      <c r="D2647" s="0" t="n">
        <v>0.86501</v>
      </c>
      <c r="E2647" s="0" t="n">
        <v>1.25645</v>
      </c>
      <c r="F2647" s="0" t="n">
        <v>0.069772</v>
      </c>
      <c r="G2647" s="0" t="n">
        <f aca="false">12*Inputs!$B$6*(MIN(1,$H$50*$C2647)*(ic*Inputs!$C$6+pS+fee_fx*Inputs!$D$6-cost_acc-cost_wd*Inputs!$E$6*$E2647-cost_fx*Inputs!$D$6-$F2647)+(1-MIN(1,$H$50*$C2647))*(1-MIN(1,Inputs!$G$6*$D2647)*churn_nonbuyers)*(ic*Inputs!$C$6+fee_wd*Inputs!$E$6*(1-$B2647)+fee_fx*Inputs!$D$6-cost_acc-cost_wd*Inputs!$E$6*(1-$B2647)-cost_fx*Inputs!$D$6))</f>
        <v>201386.436699678</v>
      </c>
      <c r="H2647" s="0" t="n">
        <f aca="false">12*Inputs!$B$7*(MIN(1,$H$51*$C2647)*(ic*Inputs!$C$7+pE+fee_fx*Inputs!$D$7-cost_acc-cost_wd*Inputs!$E$7*$E2647-cost_fx*Inputs!$D$7-$F2647)+(1-MIN(1,$H$51*$C2647))*(1-MIN(1,Inputs!$G$7*$D2647)*churn_nonbuyers)*(ic*Inputs!$C$7+fee_wd*Inputs!$E$7*(1-$B2647)+fee_fx*Inputs!$D$7-cost_acc-cost_wd*Inputs!$E$7*(1-$B2647)-cost_fx*Inputs!$D$7))</f>
        <v>391178.125926884</v>
      </c>
      <c r="I2647" s="0" t="n">
        <f aca="false">12*Inputs!$B$8*(MIN(1,$H$52*$C2647)*(ic*Inputs!$C$8+pT-cost_acc-cost_wd*Inputs!$E$8-cost_fx*Inputs!$D$8-cost_ins)+(1-MIN(1,$H$52*$C2647))*(1-MIN(1,Inputs!$G$8*$D2647)*churn_nonbuyers)*(ic*Inputs!$C$8+fee_wd*Inputs!$E$8*(1-$B2647)+fee_fx*Inputs!$D$8-cost_acc-cost_wd*Inputs!$E$8*(1-$B2647)-cost_fx*Inputs!$D$8))</f>
        <v>167439.336342016</v>
      </c>
      <c r="J2647" s="0" t="n">
        <f aca="false">G2647+H2647+I2647-fixed</f>
        <v>60003.8989685767</v>
      </c>
      <c r="K2647" s="0" t="n">
        <f aca="false">12*Inputs!$B$6*(1-MIN(1,Inputs!$G$6*$D2647)*churn_nonbuyers)*(ic*Inputs!$C$6+fee_wd*Inputs!$E$6*(1-$B2647)+fee_fx*Inputs!$D$6-cost_acc-cost_wd*Inputs!$E$6*(1-$B2647)-cost_fx*Inputs!$D$6)</f>
        <v>161372.2592664</v>
      </c>
      <c r="L2647" s="0" t="n">
        <f aca="false">12*Inputs!$B$7*(1-MIN(1,Inputs!$G$7*$D2647)*churn_nonbuyers)*(ic*Inputs!$C$7+fee_wd*Inputs!$E$7*(1-$B2647)+fee_fx*Inputs!$D$7-cost_acc-cost_wd*Inputs!$E$7*(1-$B2647)-cost_fx*Inputs!$D$7)</f>
        <v>360658.65507984</v>
      </c>
      <c r="M2647" s="0" t="n">
        <f aca="false">12*Inputs!$B$8*(1-MIN(1,Inputs!$G$8*$D2647)*churn_nonbuyers)*(ic*Inputs!$C$8+fee_wd*Inputs!$E$8*(1-$B2647)+fee_fx*Inputs!$D$8-cost_acc-cost_wd*Inputs!$E$8*(1-$B2647)-cost_fx*Inputs!$D$8)</f>
        <v>124431.9288432</v>
      </c>
      <c r="N2647" s="0" t="n">
        <f aca="false">K2647+L2647+I2647-fixed</f>
        <v>-10529.7493117442</v>
      </c>
      <c r="O2647" s="0" t="n">
        <f aca="false">K2647+L2647+M2647-fixed</f>
        <v>-53537.1568105598</v>
      </c>
      <c r="P2647" s="0" t="n">
        <f aca="false">12*Inputs!$B$6*(1-MIN(1,Inputs!$F$6*$D2647))*(ic*Inputs!$C$6+flat_fee-cost_acc-cost_wd*Inputs!$E$6*$E2647-cost_fx*Inputs!$D$6)+12*Inputs!$B$7*(1-MIN(1,Inputs!$F$7*$D2647))*(ic*Inputs!$C$7+flat_fee-cost_acc-cost_wd*Inputs!$E$7*$E2647-cost_fx*Inputs!$D$7)+12*Inputs!$B$8*(1-MIN(1,Inputs!$F$8*$D2647))*(ic*Inputs!$C$8+flat_fee-cost_acc-cost_wd*Inputs!$E$8*$E2647-cost_fx*Inputs!$D$8)-fixed</f>
        <v>27501.8761999999</v>
      </c>
    </row>
    <row r="2648" customFormat="false" ht="15" hidden="false" customHeight="false" outlineLevel="0" collapsed="false">
      <c r="A2648" s="0" t="n">
        <v>2583</v>
      </c>
      <c r="B2648" s="0" t="n">
        <v>0.324663</v>
      </c>
      <c r="C2648" s="0" t="n">
        <v>0.747525</v>
      </c>
      <c r="D2648" s="0" t="n">
        <v>0.978256</v>
      </c>
      <c r="E2648" s="0" t="n">
        <v>1.405057</v>
      </c>
      <c r="F2648" s="0" t="n">
        <v>0.289288</v>
      </c>
      <c r="G2648" s="0" t="n">
        <f aca="false">12*Inputs!$B$6*(MIN(1,$H$50*$C2648)*(ic*Inputs!$C$6+pS+fee_fx*Inputs!$D$6-cost_acc-cost_wd*Inputs!$E$6*$E2648-cost_fx*Inputs!$D$6-$F2648)+(1-MIN(1,$H$50*$C2648))*(1-MIN(1,Inputs!$G$6*$D2648)*churn_nonbuyers)*(ic*Inputs!$C$6+fee_wd*Inputs!$E$6*(1-$B2648)+fee_fx*Inputs!$D$6-cost_acc-cost_wd*Inputs!$E$6*(1-$B2648)-cost_fx*Inputs!$D$6))</f>
        <v>181449.752255421</v>
      </c>
      <c r="H2648" s="0" t="n">
        <f aca="false">12*Inputs!$B$7*(MIN(1,$H$51*$C2648)*(ic*Inputs!$C$7+pE+fee_fx*Inputs!$D$7-cost_acc-cost_wd*Inputs!$E$7*$E2648-cost_fx*Inputs!$D$7-$F2648)+(1-MIN(1,$H$51*$C2648))*(1-MIN(1,Inputs!$G$7*$D2648)*churn_nonbuyers)*(ic*Inputs!$C$7+fee_wd*Inputs!$E$7*(1-$B2648)+fee_fx*Inputs!$D$7-cost_acc-cost_wd*Inputs!$E$7*(1-$B2648)-cost_fx*Inputs!$D$7))</f>
        <v>358384.103128527</v>
      </c>
      <c r="I2648" s="0" t="n">
        <f aca="false">12*Inputs!$B$8*(MIN(1,$H$52*$C2648)*(ic*Inputs!$C$8+pT-cost_acc-cost_wd*Inputs!$E$8-cost_fx*Inputs!$D$8-cost_ins)+(1-MIN(1,$H$52*$C2648))*(1-MIN(1,Inputs!$G$8*$D2648)*churn_nonbuyers)*(ic*Inputs!$C$8+fee_wd*Inputs!$E$8*(1-$B2648)+fee_fx*Inputs!$D$8-cost_acc-cost_wd*Inputs!$E$8*(1-$B2648)-cost_fx*Inputs!$D$8))</f>
        <v>154459.455275765</v>
      </c>
      <c r="J2648" s="0" t="n">
        <f aca="false">G2648+H2648+I2648-fixed</f>
        <v>-5706.68934028677</v>
      </c>
      <c r="K2648" s="0" t="n">
        <f aca="false">12*Inputs!$B$6*(1-MIN(1,Inputs!$G$6*$D2648)*churn_nonbuyers)*(ic*Inputs!$C$6+fee_wd*Inputs!$E$6*(1-$B2648)+fee_fx*Inputs!$D$6-cost_acc-cost_wd*Inputs!$E$6*(1-$B2648)-cost_fx*Inputs!$D$6)</f>
        <v>147274.452919642</v>
      </c>
      <c r="L2648" s="0" t="n">
        <f aca="false">12*Inputs!$B$7*(1-MIN(1,Inputs!$G$7*$D2648)*churn_nonbuyers)*(ic*Inputs!$C$7+fee_wd*Inputs!$E$7*(1-$B2648)+fee_fx*Inputs!$D$7-cost_acc-cost_wd*Inputs!$E$7*(1-$B2648)-cost_fx*Inputs!$D$7)</f>
        <v>345987.590663785</v>
      </c>
      <c r="M2648" s="0" t="n">
        <f aca="false">12*Inputs!$B$8*(1-MIN(1,Inputs!$G$8*$D2648)*churn_nonbuyers)*(ic*Inputs!$C$8+fee_wd*Inputs!$E$8*(1-$B2648)+fee_fx*Inputs!$D$8-cost_acc-cost_wd*Inputs!$E$8*(1-$B2648)-cost_fx*Inputs!$D$8)</f>
        <v>97975.7236516608</v>
      </c>
      <c r="N2648" s="0" t="n">
        <f aca="false">K2648+L2648+I2648-fixed</f>
        <v>-52278.501140808</v>
      </c>
      <c r="O2648" s="0" t="n">
        <f aca="false">K2648+L2648+M2648-fixed</f>
        <v>-108762.232764913</v>
      </c>
      <c r="P2648" s="0" t="n">
        <f aca="false">12*Inputs!$B$6*(1-MIN(1,Inputs!$F$6*$D2648))*(ic*Inputs!$C$6+flat_fee-cost_acc-cost_wd*Inputs!$E$6*$E2648-cost_fx*Inputs!$D$6)+12*Inputs!$B$7*(1-MIN(1,Inputs!$F$7*$D2648))*(ic*Inputs!$C$7+flat_fee-cost_acc-cost_wd*Inputs!$E$7*$E2648-cost_fx*Inputs!$D$7)+12*Inputs!$B$8*(1-MIN(1,Inputs!$F$8*$D2648))*(ic*Inputs!$C$8+flat_fee-cost_acc-cost_wd*Inputs!$E$8*$E2648-cost_fx*Inputs!$D$8)-fixed</f>
        <v>-94364.38782592</v>
      </c>
    </row>
    <row r="2649" customFormat="false" ht="15" hidden="false" customHeight="false" outlineLevel="0" collapsed="false">
      <c r="A2649" s="0" t="n">
        <v>2584</v>
      </c>
      <c r="B2649" s="0" t="n">
        <v>0.311162</v>
      </c>
      <c r="C2649" s="0" t="n">
        <v>0.953168</v>
      </c>
      <c r="D2649" s="0" t="n">
        <v>1.019768</v>
      </c>
      <c r="E2649" s="0" t="n">
        <v>1.405012</v>
      </c>
      <c r="F2649" s="0" t="n">
        <v>0.257393</v>
      </c>
      <c r="G2649" s="0" t="n">
        <f aca="false">12*Inputs!$B$6*(MIN(1,$H$50*$C2649)*(ic*Inputs!$C$6+pS+fee_fx*Inputs!$D$6-cost_acc-cost_wd*Inputs!$E$6*$E2649-cost_fx*Inputs!$D$6-$F2649)+(1-MIN(1,$H$50*$C2649))*(1-MIN(1,Inputs!$G$6*$D2649)*churn_nonbuyers)*(ic*Inputs!$C$6+fee_wd*Inputs!$E$6*(1-$B2649)+fee_fx*Inputs!$D$6-cost_acc-cost_wd*Inputs!$E$6*(1-$B2649)-cost_fx*Inputs!$D$6))</f>
        <v>192960.190576693</v>
      </c>
      <c r="H2649" s="0" t="n">
        <f aca="false">12*Inputs!$B$7*(MIN(1,$H$51*$C2649)*(ic*Inputs!$C$7+pE+fee_fx*Inputs!$D$7-cost_acc-cost_wd*Inputs!$E$7*$E2649-cost_fx*Inputs!$D$7-$F2649)+(1-MIN(1,$H$51*$C2649))*(1-MIN(1,Inputs!$G$7*$D2649)*churn_nonbuyers)*(ic*Inputs!$C$7+fee_wd*Inputs!$E$7*(1-$B2649)+fee_fx*Inputs!$D$7-cost_acc-cost_wd*Inputs!$E$7*(1-$B2649)-cost_fx*Inputs!$D$7))</f>
        <v>364441.866190505</v>
      </c>
      <c r="I2649" s="0" t="n">
        <f aca="false">12*Inputs!$B$8*(MIN(1,$H$52*$C2649)*(ic*Inputs!$C$8+pT-cost_acc-cost_wd*Inputs!$E$8-cost_fx*Inputs!$D$8-cost_ins)+(1-MIN(1,$H$52*$C2649))*(1-MIN(1,Inputs!$G$8*$D2649)*churn_nonbuyers)*(ic*Inputs!$C$8+fee_wd*Inputs!$E$8*(1-$B2649)+fee_fx*Inputs!$D$8-cost_acc-cost_wd*Inputs!$E$8*(1-$B2649)-cost_fx*Inputs!$D$8))</f>
        <v>167054.127146846</v>
      </c>
      <c r="J2649" s="0" t="n">
        <f aca="false">G2649+H2649+I2649-fixed</f>
        <v>24456.1839140449</v>
      </c>
      <c r="K2649" s="0" t="n">
        <f aca="false">12*Inputs!$B$6*(1-MIN(1,Inputs!$G$6*$D2649)*churn_nonbuyers)*(ic*Inputs!$C$6+fee_wd*Inputs!$E$6*(1-$B2649)+fee_fx*Inputs!$D$6-cost_acc-cost_wd*Inputs!$E$6*(1-$B2649)-cost_fx*Inputs!$D$6)</f>
        <v>148798.064522995</v>
      </c>
      <c r="L2649" s="0" t="n">
        <f aca="false">12*Inputs!$B$7*(1-MIN(1,Inputs!$G$7*$D2649)*churn_nonbuyers)*(ic*Inputs!$C$7+fee_wd*Inputs!$E$7*(1-$B2649)+fee_fx*Inputs!$D$7-cost_acc-cost_wd*Inputs!$E$7*(1-$B2649)-cost_fx*Inputs!$D$7)</f>
        <v>347428.350649797</v>
      </c>
      <c r="M2649" s="0" t="n">
        <f aca="false">12*Inputs!$B$8*(1-MIN(1,Inputs!$G$8*$D2649)*churn_nonbuyers)*(ic*Inputs!$C$8+fee_wd*Inputs!$E$8*(1-$B2649)+fee_fx*Inputs!$D$8-cost_acc-cost_wd*Inputs!$E$8*(1-$B2649)-cost_fx*Inputs!$D$8)</f>
        <v>89129.3498539776</v>
      </c>
      <c r="N2649" s="0" t="n">
        <f aca="false">K2649+L2649+I2649-fixed</f>
        <v>-36719.4576803612</v>
      </c>
      <c r="O2649" s="0" t="n">
        <f aca="false">K2649+L2649+M2649-fixed</f>
        <v>-114644.23497323</v>
      </c>
      <c r="P2649" s="0" t="n">
        <f aca="false">12*Inputs!$B$6*(1-MIN(1,Inputs!$F$6*$D2649))*(ic*Inputs!$C$6+flat_fee-cost_acc-cost_wd*Inputs!$E$6*$E2649-cost_fx*Inputs!$D$6)+12*Inputs!$B$7*(1-MIN(1,Inputs!$F$7*$D2649))*(ic*Inputs!$C$7+flat_fee-cost_acc-cost_wd*Inputs!$E$7*$E2649-cost_fx*Inputs!$D$7)+12*Inputs!$B$8*(1-MIN(1,Inputs!$F$8*$D2649))*(ic*Inputs!$C$8+flat_fee-cost_acc-cost_wd*Inputs!$E$8*$E2649-cost_fx*Inputs!$D$8)-fixed</f>
        <v>-113719.40617216</v>
      </c>
    </row>
    <row r="2650" customFormat="false" ht="15" hidden="false" customHeight="false" outlineLevel="0" collapsed="false">
      <c r="A2650" s="0" t="n">
        <v>2585</v>
      </c>
      <c r="B2650" s="0" t="n">
        <v>0.349837</v>
      </c>
      <c r="C2650" s="0" t="n">
        <v>1.051571</v>
      </c>
      <c r="D2650" s="0" t="n">
        <v>0.783427</v>
      </c>
      <c r="E2650" s="0" t="n">
        <v>1.277935</v>
      </c>
      <c r="F2650" s="0" t="n">
        <v>0.396806</v>
      </c>
      <c r="G2650" s="0" t="n">
        <f aca="false">12*Inputs!$B$6*(MIN(1,$H$50*$C2650)*(ic*Inputs!$C$6+pS+fee_fx*Inputs!$D$6-cost_acc-cost_wd*Inputs!$E$6*$E2650-cost_fx*Inputs!$D$6-$F2650)+(1-MIN(1,$H$50*$C2650))*(1-MIN(1,Inputs!$G$6*$D2650)*churn_nonbuyers)*(ic*Inputs!$C$6+fee_wd*Inputs!$E$6*(1-$B2650)+fee_fx*Inputs!$D$6-cost_acc-cost_wd*Inputs!$E$6*(1-$B2650)-cost_fx*Inputs!$D$6))</f>
        <v>194016.583872139</v>
      </c>
      <c r="H2650" s="0" t="n">
        <f aca="false">12*Inputs!$B$7*(MIN(1,$H$51*$C2650)*(ic*Inputs!$C$7+pE+fee_fx*Inputs!$D$7-cost_acc-cost_wd*Inputs!$E$7*$E2650-cost_fx*Inputs!$D$7-$F2650)+(1-MIN(1,$H$51*$C2650))*(1-MIN(1,Inputs!$G$7*$D2650)*churn_nonbuyers)*(ic*Inputs!$C$7+fee_wd*Inputs!$E$7*(1-$B2650)+fee_fx*Inputs!$D$7-cost_acc-cost_wd*Inputs!$E$7*(1-$B2650)-cost_fx*Inputs!$D$7))</f>
        <v>371469.655277329</v>
      </c>
      <c r="I2650" s="0" t="n">
        <f aca="false">12*Inputs!$B$8*(MIN(1,$H$52*$C2650)*(ic*Inputs!$C$8+pT-cost_acc-cost_wd*Inputs!$E$8-cost_fx*Inputs!$D$8-cost_ins)+(1-MIN(1,$H$52*$C2650))*(1-MIN(1,Inputs!$G$8*$D2650)*churn_nonbuyers)*(ic*Inputs!$C$8+fee_wd*Inputs!$E$8*(1-$B2650)+fee_fx*Inputs!$D$8-cost_acc-cost_wd*Inputs!$E$8*(1-$B2650)-cost_fx*Inputs!$D$8))</f>
        <v>188475.987992551</v>
      </c>
      <c r="J2650" s="0" t="n">
        <f aca="false">G2650+H2650+I2650-fixed</f>
        <v>53962.2271420185</v>
      </c>
      <c r="K2650" s="0" t="n">
        <f aca="false">12*Inputs!$B$6*(1-MIN(1,Inputs!$G$6*$D2650)*churn_nonbuyers)*(ic*Inputs!$C$6+fee_wd*Inputs!$E$6*(1-$B2650)+fee_fx*Inputs!$D$6-cost_acc-cost_wd*Inputs!$E$6*(1-$B2650)-cost_fx*Inputs!$D$6)</f>
        <v>145299.844450073</v>
      </c>
      <c r="L2650" s="0" t="n">
        <f aca="false">12*Inputs!$B$7*(1-MIN(1,Inputs!$G$7*$D2650)*churn_nonbuyers)*(ic*Inputs!$C$7+fee_wd*Inputs!$E$7*(1-$B2650)+fee_fx*Inputs!$D$7-cost_acc-cost_wd*Inputs!$E$7*(1-$B2650)-cost_fx*Inputs!$D$7)</f>
        <v>344531.128974044</v>
      </c>
      <c r="M2650" s="0" t="n">
        <f aca="false">12*Inputs!$B$8*(1-MIN(1,Inputs!$G$8*$D2650)*churn_nonbuyers)*(ic*Inputs!$C$8+fee_wd*Inputs!$E$8*(1-$B2650)+fee_fx*Inputs!$D$8-cost_acc-cost_wd*Inputs!$E$8*(1-$B2650)-cost_fx*Inputs!$D$8)</f>
        <v>139819.233887006</v>
      </c>
      <c r="N2650" s="0" t="n">
        <f aca="false">K2650+L2650+I2650-fixed</f>
        <v>-21693.0385833323</v>
      </c>
      <c r="O2650" s="0" t="n">
        <f aca="false">K2650+L2650+M2650-fixed</f>
        <v>-70349.7926888771</v>
      </c>
      <c r="P2650" s="0" t="n">
        <f aca="false">12*Inputs!$B$6*(1-MIN(1,Inputs!$F$6*$D2650))*(ic*Inputs!$C$6+flat_fee-cost_acc-cost_wd*Inputs!$E$6*$E2650-cost_fx*Inputs!$D$6)+12*Inputs!$B$7*(1-MIN(1,Inputs!$F$7*$D2650))*(ic*Inputs!$C$7+flat_fee-cost_acc-cost_wd*Inputs!$E$7*$E2650-cost_fx*Inputs!$D$7)+12*Inputs!$B$8*(1-MIN(1,Inputs!$F$8*$D2650))*(ic*Inputs!$C$8+flat_fee-cost_acc-cost_wd*Inputs!$E$8*$E2650-cost_fx*Inputs!$D$8)-fixed</f>
        <v>58089.2867228001</v>
      </c>
    </row>
    <row r="2651" customFormat="false" ht="15" hidden="false" customHeight="false" outlineLevel="0" collapsed="false">
      <c r="A2651" s="0" t="n">
        <v>2586</v>
      </c>
      <c r="B2651" s="0" t="n">
        <v>0.271949</v>
      </c>
      <c r="C2651" s="0" t="n">
        <v>0.799563</v>
      </c>
      <c r="D2651" s="0" t="n">
        <v>1.270182</v>
      </c>
      <c r="E2651" s="0" t="n">
        <v>1.095298</v>
      </c>
      <c r="F2651" s="0" t="n">
        <v>0.259589</v>
      </c>
      <c r="G2651" s="0" t="n">
        <f aca="false">12*Inputs!$B$6*(MIN(1,$H$50*$C2651)*(ic*Inputs!$C$6+pS+fee_fx*Inputs!$D$6-cost_acc-cost_wd*Inputs!$E$6*$E2651-cost_fx*Inputs!$D$6-$F2651)+(1-MIN(1,$H$50*$C2651))*(1-MIN(1,Inputs!$G$6*$D2651)*churn_nonbuyers)*(ic*Inputs!$C$6+fee_wd*Inputs!$E$6*(1-$B2651)+fee_fx*Inputs!$D$6-cost_acc-cost_wd*Inputs!$E$6*(1-$B2651)-cost_fx*Inputs!$D$6))</f>
        <v>194620.673297064</v>
      </c>
      <c r="H2651" s="0" t="n">
        <f aca="false">12*Inputs!$B$7*(MIN(1,$H$51*$C2651)*(ic*Inputs!$C$7+pE+fee_fx*Inputs!$D$7-cost_acc-cost_wd*Inputs!$E$7*$E2651-cost_fx*Inputs!$D$7-$F2651)+(1-MIN(1,$H$51*$C2651))*(1-MIN(1,Inputs!$G$7*$D2651)*churn_nonbuyers)*(ic*Inputs!$C$7+fee_wd*Inputs!$E$7*(1-$B2651)+fee_fx*Inputs!$D$7-cost_acc-cost_wd*Inputs!$E$7*(1-$B2651)-cost_fx*Inputs!$D$7))</f>
        <v>391989.688310586</v>
      </c>
      <c r="I2651" s="0" t="n">
        <f aca="false">12*Inputs!$B$8*(MIN(1,$H$52*$C2651)*(ic*Inputs!$C$8+pT-cost_acc-cost_wd*Inputs!$E$8-cost_fx*Inputs!$D$8-cost_ins)+(1-MIN(1,$H$52*$C2651))*(1-MIN(1,Inputs!$G$8*$D2651)*churn_nonbuyers)*(ic*Inputs!$C$8+fee_wd*Inputs!$E$8*(1-$B2651)+fee_fx*Inputs!$D$8-cost_acc-cost_wd*Inputs!$E$8*(1-$B2651)-cost_fx*Inputs!$D$8))</f>
        <v>130549.112079507</v>
      </c>
      <c r="J2651" s="0" t="n">
        <f aca="false">G2651+H2651+I2651-fixed</f>
        <v>17159.4736871569</v>
      </c>
      <c r="K2651" s="0" t="n">
        <f aca="false">12*Inputs!$B$6*(1-MIN(1,Inputs!$G$6*$D2651)*churn_nonbuyers)*(ic*Inputs!$C$6+fee_wd*Inputs!$E$6*(1-$B2651)+fee_fx*Inputs!$D$6-cost_acc-cost_wd*Inputs!$E$6*(1-$B2651)-cost_fx*Inputs!$D$6)</f>
        <v>152122.96745797</v>
      </c>
      <c r="L2651" s="0" t="n">
        <f aca="false">12*Inputs!$B$7*(1-MIN(1,Inputs!$G$7*$D2651)*churn_nonbuyers)*(ic*Inputs!$C$7+fee_wd*Inputs!$E$7*(1-$B2651)+fee_fx*Inputs!$D$7-cost_acc-cost_wd*Inputs!$E$7*(1-$B2651)-cost_fx*Inputs!$D$7)</f>
        <v>350167.457338782</v>
      </c>
      <c r="M2651" s="0" t="n">
        <f aca="false">12*Inputs!$B$8*(1-MIN(1,Inputs!$G$8*$D2651)*churn_nonbuyers)*(ic*Inputs!$C$8+fee_wd*Inputs!$E$8*(1-$B2651)+fee_fx*Inputs!$D$8-cost_acc-cost_wd*Inputs!$E$8*(1-$B2651)-cost_fx*Inputs!$D$8)</f>
        <v>34741.5353905248</v>
      </c>
      <c r="N2651" s="0" t="n">
        <f aca="false">K2651+L2651+I2651-fixed</f>
        <v>-67160.4631237417</v>
      </c>
      <c r="O2651" s="0" t="n">
        <f aca="false">K2651+L2651+M2651-fixed</f>
        <v>-162968.039812724</v>
      </c>
      <c r="P2651" s="0" t="n">
        <f aca="false">12*Inputs!$B$6*(1-MIN(1,Inputs!$F$6*$D2651))*(ic*Inputs!$C$6+flat_fee-cost_acc-cost_wd*Inputs!$E$6*$E2651-cost_fx*Inputs!$D$6)+12*Inputs!$B$7*(1-MIN(1,Inputs!$F$7*$D2651))*(ic*Inputs!$C$7+flat_fee-cost_acc-cost_wd*Inputs!$E$7*$E2651-cost_fx*Inputs!$D$7)+12*Inputs!$B$8*(1-MIN(1,Inputs!$F$8*$D2651))*(ic*Inputs!$C$8+flat_fee-cost_acc-cost_wd*Inputs!$E$8*$E2651-cost_fx*Inputs!$D$8)-fixed</f>
        <v>-116880.45787936</v>
      </c>
    </row>
    <row r="2652" customFormat="false" ht="15" hidden="false" customHeight="false" outlineLevel="0" collapsed="false">
      <c r="A2652" s="0" t="n">
        <v>2587</v>
      </c>
      <c r="B2652" s="0" t="n">
        <v>0.226556</v>
      </c>
      <c r="C2652" s="0" t="n">
        <v>1.020001</v>
      </c>
      <c r="D2652" s="0" t="n">
        <v>0.558695</v>
      </c>
      <c r="E2652" s="0" t="n">
        <v>1.397348</v>
      </c>
      <c r="F2652" s="0" t="n">
        <v>0.209113</v>
      </c>
      <c r="G2652" s="0" t="n">
        <f aca="false">12*Inputs!$B$6*(MIN(1,$H$50*$C2652)*(ic*Inputs!$C$6+pS+fee_fx*Inputs!$D$6-cost_acc-cost_wd*Inputs!$E$6*$E2652-cost_fx*Inputs!$D$6-$F2652)+(1-MIN(1,$H$50*$C2652))*(1-MIN(1,Inputs!$G$6*$D2652)*churn_nonbuyers)*(ic*Inputs!$C$6+fee_wd*Inputs!$E$6*(1-$B2652)+fee_fx*Inputs!$D$6-cost_acc-cost_wd*Inputs!$E$6*(1-$B2652)-cost_fx*Inputs!$D$6))</f>
        <v>211567.655332811</v>
      </c>
      <c r="H2652" s="0" t="n">
        <f aca="false">12*Inputs!$B$7*(MIN(1,$H$51*$C2652)*(ic*Inputs!$C$7+pE+fee_fx*Inputs!$D$7-cost_acc-cost_wd*Inputs!$E$7*$E2652-cost_fx*Inputs!$D$7-$F2652)+(1-MIN(1,$H$51*$C2652))*(1-MIN(1,Inputs!$G$7*$D2652)*churn_nonbuyers)*(ic*Inputs!$C$7+fee_wd*Inputs!$E$7*(1-$B2652)+fee_fx*Inputs!$D$7-cost_acc-cost_wd*Inputs!$E$7*(1-$B2652)-cost_fx*Inputs!$D$7))</f>
        <v>379398.251217966</v>
      </c>
      <c r="I2652" s="0" t="n">
        <f aca="false">12*Inputs!$B$8*(MIN(1,$H$52*$C2652)*(ic*Inputs!$C$8+pT-cost_acc-cost_wd*Inputs!$E$8-cost_fx*Inputs!$D$8-cost_ins)+(1-MIN(1,$H$52*$C2652))*(1-MIN(1,Inputs!$G$8*$D2652)*churn_nonbuyers)*(ic*Inputs!$C$8+fee_wd*Inputs!$E$8*(1-$B2652)+fee_fx*Inputs!$D$8-cost_acc-cost_wd*Inputs!$E$8*(1-$B2652)-cost_fx*Inputs!$D$8))</f>
        <v>201975.389566259</v>
      </c>
      <c r="J2652" s="0" t="n">
        <f aca="false">G2652+H2652+I2652-fixed</f>
        <v>92941.2961170361</v>
      </c>
      <c r="K2652" s="0" t="n">
        <f aca="false">12*Inputs!$B$6*(1-MIN(1,Inputs!$G$6*$D2652)*churn_nonbuyers)*(ic*Inputs!$C$6+fee_wd*Inputs!$E$6*(1-$B2652)+fee_fx*Inputs!$D$6-cost_acc-cost_wd*Inputs!$E$6*(1-$B2652)-cost_fx*Inputs!$D$6)</f>
        <v>164255.635471824</v>
      </c>
      <c r="L2652" s="0" t="n">
        <f aca="false">12*Inputs!$B$7*(1-MIN(1,Inputs!$G$7*$D2652)*churn_nonbuyers)*(ic*Inputs!$C$7+fee_wd*Inputs!$E$7*(1-$B2652)+fee_fx*Inputs!$D$7-cost_acc-cost_wd*Inputs!$E$7*(1-$B2652)-cost_fx*Inputs!$D$7)</f>
        <v>364364.768323095</v>
      </c>
      <c r="M2652" s="0" t="n">
        <f aca="false">12*Inputs!$B$8*(1-MIN(1,Inputs!$G$8*$D2652)*churn_nonbuyers)*(ic*Inputs!$C$8+fee_wd*Inputs!$E$8*(1-$B2652)+fee_fx*Inputs!$D$8-cost_acc-cost_wd*Inputs!$E$8*(1-$B2652)-cost_fx*Inputs!$D$8)</f>
        <v>192127.622068512</v>
      </c>
      <c r="N2652" s="0" t="n">
        <f aca="false">K2652+L2652+I2652-fixed</f>
        <v>30595.7933611776</v>
      </c>
      <c r="O2652" s="0" t="n">
        <f aca="false">K2652+L2652+M2652-fixed</f>
        <v>20748.0258634306</v>
      </c>
      <c r="P2652" s="0" t="n">
        <f aca="false">12*Inputs!$B$6*(1-MIN(1,Inputs!$F$6*$D2652))*(ic*Inputs!$C$6+flat_fee-cost_acc-cost_wd*Inputs!$E$6*$E2652-cost_fx*Inputs!$D$6)+12*Inputs!$B$7*(1-MIN(1,Inputs!$F$7*$D2652))*(ic*Inputs!$C$7+flat_fee-cost_acc-cost_wd*Inputs!$E$7*$E2652-cost_fx*Inputs!$D$7)+12*Inputs!$B$8*(1-MIN(1,Inputs!$F$8*$D2652))*(ic*Inputs!$C$8+flat_fee-cost_acc-cost_wd*Inputs!$E$8*$E2652-cost_fx*Inputs!$D$8)-fixed</f>
        <v>105597.5118464</v>
      </c>
    </row>
    <row r="2653" customFormat="false" ht="15" hidden="false" customHeight="false" outlineLevel="0" collapsed="false">
      <c r="A2653" s="0" t="n">
        <v>2588</v>
      </c>
      <c r="B2653" s="0" t="n">
        <v>0.44496</v>
      </c>
      <c r="C2653" s="0" t="n">
        <v>0.888762</v>
      </c>
      <c r="D2653" s="0" t="n">
        <v>1.442974</v>
      </c>
      <c r="E2653" s="0" t="n">
        <v>1.171319</v>
      </c>
      <c r="F2653" s="0" t="n">
        <v>0.094587</v>
      </c>
      <c r="G2653" s="0" t="n">
        <f aca="false">12*Inputs!$B$6*(MIN(1,$H$50*$C2653)*(ic*Inputs!$C$6+pS+fee_fx*Inputs!$D$6-cost_acc-cost_wd*Inputs!$E$6*$E2653-cost_fx*Inputs!$D$6-$F2653)+(1-MIN(1,$H$50*$C2653))*(1-MIN(1,Inputs!$G$6*$D2653)*churn_nonbuyers)*(ic*Inputs!$C$6+fee_wd*Inputs!$E$6*(1-$B2653)+fee_fx*Inputs!$D$6-cost_acc-cost_wd*Inputs!$E$6*(1-$B2653)-cost_fx*Inputs!$D$6))</f>
        <v>178407.623508197</v>
      </c>
      <c r="H2653" s="0" t="n">
        <f aca="false">12*Inputs!$B$7*(MIN(1,$H$51*$C2653)*(ic*Inputs!$C$7+pE+fee_fx*Inputs!$D$7-cost_acc-cost_wd*Inputs!$E$7*$E2653-cost_fx*Inputs!$D$7-$F2653)+(1-MIN(1,$H$51*$C2653))*(1-MIN(1,Inputs!$G$7*$D2653)*churn_nonbuyers)*(ic*Inputs!$C$7+fee_wd*Inputs!$E$7*(1-$B2653)+fee_fx*Inputs!$D$7-cost_acc-cost_wd*Inputs!$E$7*(1-$B2653)-cost_fx*Inputs!$D$7))</f>
        <v>380740.99465276</v>
      </c>
      <c r="I2653" s="0" t="n">
        <f aca="false">12*Inputs!$B$8*(MIN(1,$H$52*$C2653)*(ic*Inputs!$C$8+pT-cost_acc-cost_wd*Inputs!$E$8-cost_fx*Inputs!$D$8-cost_ins)+(1-MIN(1,$H$52*$C2653))*(1-MIN(1,Inputs!$G$8*$D2653)*churn_nonbuyers)*(ic*Inputs!$C$8+fee_wd*Inputs!$E$8*(1-$B2653)+fee_fx*Inputs!$D$8-cost_acc-cost_wd*Inputs!$E$8*(1-$B2653)-cost_fx*Inputs!$D$8))</f>
        <v>128109.709728</v>
      </c>
      <c r="J2653" s="0" t="n">
        <f aca="false">G2653+H2653+I2653-fixed</f>
        <v>-12741.6721110432</v>
      </c>
      <c r="K2653" s="0" t="n">
        <f aca="false">12*Inputs!$B$6*(1-MIN(1,Inputs!$G$6*$D2653)*churn_nonbuyers)*(ic*Inputs!$C$6+fee_wd*Inputs!$E$6*(1-$B2653)+fee_fx*Inputs!$D$6-cost_acc-cost_wd*Inputs!$E$6*(1-$B2653)-cost_fx*Inputs!$D$6)</f>
        <v>127603.455199488</v>
      </c>
      <c r="L2653" s="0" t="n">
        <f aca="false">12*Inputs!$B$7*(1-MIN(1,Inputs!$G$7*$D2653)*churn_nonbuyers)*(ic*Inputs!$C$7+fee_wd*Inputs!$E$7*(1-$B2653)+fee_fx*Inputs!$D$7-cost_acc-cost_wd*Inputs!$E$7*(1-$B2653)-cost_fx*Inputs!$D$7)</f>
        <v>324445.270367693</v>
      </c>
      <c r="M2653" s="0" t="n">
        <f aca="false">12*Inputs!$B$8*(1-MIN(1,Inputs!$G$8*$D2653)*churn_nonbuyers)*(ic*Inputs!$C$8+fee_wd*Inputs!$E$8*(1-$B2653)+fee_fx*Inputs!$D$8-cost_acc-cost_wd*Inputs!$E$8*(1-$B2653)-cost_fx*Inputs!$D$8)</f>
        <v>0</v>
      </c>
      <c r="N2653" s="0" t="n">
        <f aca="false">K2653+L2653+I2653-fixed</f>
        <v>-119841.564704819</v>
      </c>
      <c r="O2653" s="0" t="n">
        <f aca="false">K2653+L2653+M2653-fixed</f>
        <v>-247951.274432819</v>
      </c>
      <c r="P2653" s="0" t="n">
        <f aca="false">12*Inputs!$B$6*(1-MIN(1,Inputs!$F$6*$D2653))*(ic*Inputs!$C$6+flat_fee-cost_acc-cost_wd*Inputs!$E$6*$E2653-cost_fx*Inputs!$D$6)+12*Inputs!$B$7*(1-MIN(1,Inputs!$F$7*$D2653))*(ic*Inputs!$C$7+flat_fee-cost_acc-cost_wd*Inputs!$E$7*$E2653-cost_fx*Inputs!$D$7)+12*Inputs!$B$8*(1-MIN(1,Inputs!$F$8*$D2653))*(ic*Inputs!$C$8+flat_fee-cost_acc-cost_wd*Inputs!$E$8*$E2653-cost_fx*Inputs!$D$8)-fixed</f>
        <v>-235129.68282256</v>
      </c>
    </row>
    <row r="2654" customFormat="false" ht="15" hidden="false" customHeight="false" outlineLevel="0" collapsed="false">
      <c r="A2654" s="0" t="n">
        <v>2589</v>
      </c>
      <c r="B2654" s="0" t="n">
        <v>0.28036</v>
      </c>
      <c r="C2654" s="0" t="n">
        <v>0.927596</v>
      </c>
      <c r="D2654" s="0" t="n">
        <v>1.445102</v>
      </c>
      <c r="E2654" s="0" t="n">
        <v>1.123373</v>
      </c>
      <c r="F2654" s="0" t="n">
        <v>0.076892</v>
      </c>
      <c r="G2654" s="0" t="n">
        <f aca="false">12*Inputs!$B$6*(MIN(1,$H$50*$C2654)*(ic*Inputs!$C$6+pS+fee_fx*Inputs!$D$6-cost_acc-cost_wd*Inputs!$E$6*$E2654-cost_fx*Inputs!$D$6-$F2654)+(1-MIN(1,$H$50*$C2654))*(1-MIN(1,Inputs!$G$6*$D2654)*churn_nonbuyers)*(ic*Inputs!$C$6+fee_wd*Inputs!$E$6*(1-$B2654)+fee_fx*Inputs!$D$6-cost_acc-cost_wd*Inputs!$E$6*(1-$B2654)-cost_fx*Inputs!$D$6))</f>
        <v>202374.775928486</v>
      </c>
      <c r="H2654" s="0" t="n">
        <f aca="false">12*Inputs!$B$7*(MIN(1,$H$51*$C2654)*(ic*Inputs!$C$7+pE+fee_fx*Inputs!$D$7-cost_acc-cost_wd*Inputs!$E$7*$E2654-cost_fx*Inputs!$D$7-$F2654)+(1-MIN(1,$H$51*$C2654))*(1-MIN(1,Inputs!$G$7*$D2654)*churn_nonbuyers)*(ic*Inputs!$C$7+fee_wd*Inputs!$E$7*(1-$B2654)+fee_fx*Inputs!$D$7-cost_acc-cost_wd*Inputs!$E$7*(1-$B2654)-cost_fx*Inputs!$D$7))</f>
        <v>403517.686930057</v>
      </c>
      <c r="I2654" s="0" t="n">
        <f aca="false">12*Inputs!$B$8*(MIN(1,$H$52*$C2654)*(ic*Inputs!$C$8+pT-cost_acc-cost_wd*Inputs!$E$8-cost_fx*Inputs!$D$8-cost_ins)+(1-MIN(1,$H$52*$C2654))*(1-MIN(1,Inputs!$G$8*$D2654)*churn_nonbuyers)*(ic*Inputs!$C$8+fee_wd*Inputs!$E$8*(1-$B2654)+fee_fx*Inputs!$D$8-cost_acc-cost_wd*Inputs!$E$8*(1-$B2654)-cost_fx*Inputs!$D$8))</f>
        <v>133707.397824</v>
      </c>
      <c r="J2654" s="0" t="n">
        <f aca="false">G2654+H2654+I2654-fixed</f>
        <v>39599.8606825428</v>
      </c>
      <c r="K2654" s="0" t="n">
        <f aca="false">12*Inputs!$B$6*(1-MIN(1,Inputs!$G$6*$D2654)*churn_nonbuyers)*(ic*Inputs!$C$6+fee_wd*Inputs!$E$6*(1-$B2654)+fee_fx*Inputs!$D$6-cost_acc-cost_wd*Inputs!$E$6*(1-$B2654)-cost_fx*Inputs!$D$6)</f>
        <v>149578.603176384</v>
      </c>
      <c r="L2654" s="0" t="n">
        <f aca="false">12*Inputs!$B$7*(1-MIN(1,Inputs!$G$7*$D2654)*churn_nonbuyers)*(ic*Inputs!$C$7+fee_wd*Inputs!$E$7*(1-$B2654)+fee_fx*Inputs!$D$7-cost_acc-cost_wd*Inputs!$E$7*(1-$B2654)-cost_fx*Inputs!$D$7)</f>
        <v>347098.44900983</v>
      </c>
      <c r="M2654" s="0" t="n">
        <f aca="false">12*Inputs!$B$8*(1-MIN(1,Inputs!$G$8*$D2654)*churn_nonbuyers)*(ic*Inputs!$C$8+fee_wd*Inputs!$E$8*(1-$B2654)+fee_fx*Inputs!$D$8-cost_acc-cost_wd*Inputs!$E$8*(1-$B2654)-cost_fx*Inputs!$D$8)</f>
        <v>0</v>
      </c>
      <c r="N2654" s="0" t="n">
        <f aca="false">K2654+L2654+I2654-fixed</f>
        <v>-69615.5499897857</v>
      </c>
      <c r="O2654" s="0" t="n">
        <f aca="false">K2654+L2654+M2654-fixed</f>
        <v>-203322.947813786</v>
      </c>
      <c r="P2654" s="0" t="n">
        <f aca="false">12*Inputs!$B$6*(1-MIN(1,Inputs!$F$6*$D2654))*(ic*Inputs!$C$6+flat_fee-cost_acc-cost_wd*Inputs!$E$6*$E2654-cost_fx*Inputs!$D$6)+12*Inputs!$B$7*(1-MIN(1,Inputs!$F$7*$D2654))*(ic*Inputs!$C$7+flat_fee-cost_acc-cost_wd*Inputs!$E$7*$E2654-cost_fx*Inputs!$D$7)+12*Inputs!$B$8*(1-MIN(1,Inputs!$F$8*$D2654))*(ic*Inputs!$C$8+flat_fee-cost_acc-cost_wd*Inputs!$E$8*$E2654-cost_fx*Inputs!$D$8)-fixed</f>
        <v>-220651.36008496</v>
      </c>
    </row>
    <row r="2655" customFormat="false" ht="15" hidden="false" customHeight="false" outlineLevel="0" collapsed="false">
      <c r="A2655" s="0" t="n">
        <v>2590</v>
      </c>
      <c r="B2655" s="0" t="n">
        <v>0.149459</v>
      </c>
      <c r="C2655" s="0" t="n">
        <v>0.873544</v>
      </c>
      <c r="D2655" s="0" t="n">
        <v>1.34739</v>
      </c>
      <c r="E2655" s="0" t="n">
        <v>1.043817</v>
      </c>
      <c r="F2655" s="0" t="n">
        <v>0.063236</v>
      </c>
      <c r="G2655" s="0" t="n">
        <f aca="false">12*Inputs!$B$6*(MIN(1,$H$50*$C2655)*(ic*Inputs!$C$6+pS+fee_fx*Inputs!$D$6-cost_acc-cost_wd*Inputs!$E$6*$E2655-cost_fx*Inputs!$D$6-$F2655)+(1-MIN(1,$H$50*$C2655))*(1-MIN(1,Inputs!$G$6*$D2655)*churn_nonbuyers)*(ic*Inputs!$C$6+fee_wd*Inputs!$E$6*(1-$B2655)+fee_fx*Inputs!$D$6-cost_acc-cost_wd*Inputs!$E$6*(1-$B2655)-cost_fx*Inputs!$D$6))</f>
        <v>218258.268058295</v>
      </c>
      <c r="H2655" s="0" t="n">
        <f aca="false">12*Inputs!$B$7*(MIN(1,$H$51*$C2655)*(ic*Inputs!$C$7+pE+fee_fx*Inputs!$D$7-cost_acc-cost_wd*Inputs!$E$7*$E2655-cost_fx*Inputs!$D$7-$F2655)+(1-MIN(1,$H$51*$C2655))*(1-MIN(1,Inputs!$G$7*$D2655)*churn_nonbuyers)*(ic*Inputs!$C$7+fee_wd*Inputs!$E$7*(1-$B2655)+fee_fx*Inputs!$D$7-cost_acc-cost_wd*Inputs!$E$7*(1-$B2655)-cost_fx*Inputs!$D$7))</f>
        <v>421382.650356674</v>
      </c>
      <c r="I2655" s="0" t="n">
        <f aca="false">12*Inputs!$B$8*(MIN(1,$H$52*$C2655)*(ic*Inputs!$C$8+pT-cost_acc-cost_wd*Inputs!$E$8-cost_fx*Inputs!$D$8-cost_ins)+(1-MIN(1,$H$52*$C2655))*(1-MIN(1,Inputs!$G$8*$D2655)*churn_nonbuyers)*(ic*Inputs!$C$8+fee_wd*Inputs!$E$8*(1-$B2655)+fee_fx*Inputs!$D$8-cost_acc-cost_wd*Inputs!$E$8*(1-$B2655)-cost_fx*Inputs!$D$8))</f>
        <v>132964.118748012</v>
      </c>
      <c r="J2655" s="0" t="n">
        <f aca="false">G2655+H2655+I2655-fixed</f>
        <v>72605.0371629805</v>
      </c>
      <c r="K2655" s="0" t="n">
        <f aca="false">12*Inputs!$B$6*(1-MIN(1,Inputs!$G$6*$D2655)*churn_nonbuyers)*(ic*Inputs!$C$6+fee_wd*Inputs!$E$6*(1-$B2655)+fee_fx*Inputs!$D$6-cost_acc-cost_wd*Inputs!$E$6*(1-$B2655)-cost_fx*Inputs!$D$6)</f>
        <v>167946.145646472</v>
      </c>
      <c r="L2655" s="0" t="n">
        <f aca="false">12*Inputs!$B$7*(1-MIN(1,Inputs!$G$7*$D2655)*churn_nonbuyers)*(ic*Inputs!$C$7+fee_wd*Inputs!$E$7*(1-$B2655)+fee_fx*Inputs!$D$7-cost_acc-cost_wd*Inputs!$E$7*(1-$B2655)-cost_fx*Inputs!$D$7)</f>
        <v>366249.834267883</v>
      </c>
      <c r="M2655" s="0" t="n">
        <f aca="false">12*Inputs!$B$8*(1-MIN(1,Inputs!$G$8*$D2655)*churn_nonbuyers)*(ic*Inputs!$C$8+fee_wd*Inputs!$E$8*(1-$B2655)+fee_fx*Inputs!$D$8-cost_acc-cost_wd*Inputs!$E$8*(1-$B2655)-cost_fx*Inputs!$D$8)</f>
        <v>18140.654083536</v>
      </c>
      <c r="N2655" s="0" t="n">
        <f aca="false">K2655+L2655+I2655-fixed</f>
        <v>-32839.9013376326</v>
      </c>
      <c r="O2655" s="0" t="n">
        <f aca="false">K2655+L2655+M2655-fixed</f>
        <v>-147663.366002109</v>
      </c>
      <c r="P2655" s="0" t="n">
        <f aca="false">12*Inputs!$B$6*(1-MIN(1,Inputs!$F$6*$D2655))*(ic*Inputs!$C$6+flat_fee-cost_acc-cost_wd*Inputs!$E$6*$E2655-cost_fx*Inputs!$D$6)+12*Inputs!$B$7*(1-MIN(1,Inputs!$F$7*$D2655))*(ic*Inputs!$C$7+flat_fee-cost_acc-cost_wd*Inputs!$E$7*$E2655-cost_fx*Inputs!$D$7)+12*Inputs!$B$8*(1-MIN(1,Inputs!$F$8*$D2655))*(ic*Inputs!$C$8+flat_fee-cost_acc-cost_wd*Inputs!$E$8*$E2655-cost_fx*Inputs!$D$8)-fixed</f>
        <v>-140706.7108888</v>
      </c>
    </row>
    <row r="2656" customFormat="false" ht="15" hidden="false" customHeight="false" outlineLevel="0" collapsed="false">
      <c r="A2656" s="0" t="n">
        <v>2591</v>
      </c>
      <c r="B2656" s="0" t="n">
        <v>0.200155</v>
      </c>
      <c r="C2656" s="0" t="n">
        <v>0.849586</v>
      </c>
      <c r="D2656" s="0" t="n">
        <v>1.128571</v>
      </c>
      <c r="E2656" s="0" t="n">
        <v>1.29612</v>
      </c>
      <c r="F2656" s="0" t="n">
        <v>0.106156</v>
      </c>
      <c r="G2656" s="0" t="n">
        <f aca="false">12*Inputs!$B$6*(MIN(1,$H$50*$C2656)*(ic*Inputs!$C$6+pS+fee_fx*Inputs!$D$6-cost_acc-cost_wd*Inputs!$E$6*$E2656-cost_fx*Inputs!$D$6-$F2656)+(1-MIN(1,$H$50*$C2656))*(1-MIN(1,Inputs!$G$6*$D2656)*churn_nonbuyers)*(ic*Inputs!$C$6+fee_wd*Inputs!$E$6*(1-$B2656)+fee_fx*Inputs!$D$6-cost_acc-cost_wd*Inputs!$E$6*(1-$B2656)-cost_fx*Inputs!$D$6))</f>
        <v>206515.771627732</v>
      </c>
      <c r="H2656" s="0" t="n">
        <f aca="false">12*Inputs!$B$7*(MIN(1,$H$51*$C2656)*(ic*Inputs!$C$7+pE+fee_fx*Inputs!$D$7-cost_acc-cost_wd*Inputs!$E$7*$E2656-cost_fx*Inputs!$D$7-$F2656)+(1-MIN(1,$H$51*$C2656))*(1-MIN(1,Inputs!$G$7*$D2656)*churn_nonbuyers)*(ic*Inputs!$C$7+fee_wd*Inputs!$E$7*(1-$B2656)+fee_fx*Inputs!$D$7-cost_acc-cost_wd*Inputs!$E$7*(1-$B2656)-cost_fx*Inputs!$D$7))</f>
        <v>390074.64142423</v>
      </c>
      <c r="I2656" s="0" t="n">
        <f aca="false">12*Inputs!$B$8*(MIN(1,$H$52*$C2656)*(ic*Inputs!$C$8+pT-cost_acc-cost_wd*Inputs!$E$8-cost_fx*Inputs!$D$8-cost_ins)+(1-MIN(1,$H$52*$C2656))*(1-MIN(1,Inputs!$G$8*$D2656)*churn_nonbuyers)*(ic*Inputs!$C$8+fee_wd*Inputs!$E$8*(1-$B2656)+fee_fx*Inputs!$D$8-cost_acc-cost_wd*Inputs!$E$8*(1-$B2656)-cost_fx*Inputs!$D$8))</f>
        <v>149425.249491454</v>
      </c>
      <c r="J2656" s="0" t="n">
        <f aca="false">G2656+H2656+I2656-fixed</f>
        <v>46015.6625434166</v>
      </c>
      <c r="K2656" s="0" t="n">
        <f aca="false">12*Inputs!$B$6*(1-MIN(1,Inputs!$G$6*$D2656)*churn_nonbuyers)*(ic*Inputs!$C$6+fee_wd*Inputs!$E$6*(1-$B2656)+fee_fx*Inputs!$D$6-cost_acc-cost_wd*Inputs!$E$6*(1-$B2656)-cost_fx*Inputs!$D$6)</f>
        <v>163028.086045236</v>
      </c>
      <c r="L2656" s="0" t="n">
        <f aca="false">12*Inputs!$B$7*(1-MIN(1,Inputs!$G$7*$D2656)*churn_nonbuyers)*(ic*Inputs!$C$7+fee_wd*Inputs!$E$7*(1-$B2656)+fee_fx*Inputs!$D$7-cost_acc-cost_wd*Inputs!$E$7*(1-$B2656)-cost_fx*Inputs!$D$7)</f>
        <v>361702.326219142</v>
      </c>
      <c r="M2656" s="0" t="n">
        <f aca="false">12*Inputs!$B$8*(1-MIN(1,Inputs!$G$8*$D2656)*churn_nonbuyers)*(ic*Inputs!$C$8+fee_wd*Inputs!$E$8*(1-$B2656)+fee_fx*Inputs!$D$8-cost_acc-cost_wd*Inputs!$E$8*(1-$B2656)-cost_fx*Inputs!$D$8)</f>
        <v>66526.532637768</v>
      </c>
      <c r="N2656" s="0" t="n">
        <f aca="false">K2656+L2656+I2656-fixed</f>
        <v>-25844.3382441679</v>
      </c>
      <c r="O2656" s="0" t="n">
        <f aca="false">K2656+L2656+M2656-fixed</f>
        <v>-108743.055097854</v>
      </c>
      <c r="P2656" s="0" t="n">
        <f aca="false">12*Inputs!$B$6*(1-MIN(1,Inputs!$F$6*$D2656))*(ic*Inputs!$C$6+flat_fee-cost_acc-cost_wd*Inputs!$E$6*$E2656-cost_fx*Inputs!$D$6)+12*Inputs!$B$7*(1-MIN(1,Inputs!$F$7*$D2656))*(ic*Inputs!$C$7+flat_fee-cost_acc-cost_wd*Inputs!$E$7*$E2656-cost_fx*Inputs!$D$7)+12*Inputs!$B$8*(1-MIN(1,Inputs!$F$8*$D2656))*(ic*Inputs!$C$8+flat_fee-cost_acc-cost_wd*Inputs!$E$8*$E2656-cost_fx*Inputs!$D$8)-fixed</f>
        <v>-120819.2402032</v>
      </c>
    </row>
    <row r="2657" customFormat="false" ht="15" hidden="false" customHeight="false" outlineLevel="0" collapsed="false">
      <c r="A2657" s="0" t="n">
        <v>2592</v>
      </c>
      <c r="B2657" s="0" t="n">
        <v>0.165656</v>
      </c>
      <c r="C2657" s="0" t="n">
        <v>0.878666</v>
      </c>
      <c r="D2657" s="0" t="n">
        <v>1.013513</v>
      </c>
      <c r="E2657" s="0" t="n">
        <v>1.131473</v>
      </c>
      <c r="F2657" s="0" t="n">
        <v>0.205278</v>
      </c>
      <c r="G2657" s="0" t="n">
        <f aca="false">12*Inputs!$B$6*(MIN(1,$H$50*$C2657)*(ic*Inputs!$C$6+pS+fee_fx*Inputs!$D$6-cost_acc-cost_wd*Inputs!$E$6*$E2657-cost_fx*Inputs!$D$6-$F2657)+(1-MIN(1,$H$50*$C2657))*(1-MIN(1,Inputs!$G$6*$D2657)*churn_nonbuyers)*(ic*Inputs!$C$6+fee_wd*Inputs!$E$6*(1-$B2657)+fee_fx*Inputs!$D$6-cost_acc-cost_wd*Inputs!$E$6*(1-$B2657)-cost_fx*Inputs!$D$6))</f>
        <v>214639.504809058</v>
      </c>
      <c r="H2657" s="0" t="n">
        <f aca="false">12*Inputs!$B$7*(MIN(1,$H$51*$C2657)*(ic*Inputs!$C$7+pE+fee_fx*Inputs!$D$7-cost_acc-cost_wd*Inputs!$E$7*$E2657-cost_fx*Inputs!$D$7-$F2657)+(1-MIN(1,$H$51*$C2657))*(1-MIN(1,Inputs!$G$7*$D2657)*churn_nonbuyers)*(ic*Inputs!$C$7+fee_wd*Inputs!$E$7*(1-$B2657)+fee_fx*Inputs!$D$7-cost_acc-cost_wd*Inputs!$E$7*(1-$B2657)-cost_fx*Inputs!$D$7))</f>
        <v>406656.984888611</v>
      </c>
      <c r="I2657" s="0" t="n">
        <f aca="false">12*Inputs!$B$8*(MIN(1,$H$52*$C2657)*(ic*Inputs!$C$8+pT-cost_acc-cost_wd*Inputs!$E$8-cost_fx*Inputs!$D$8-cost_ins)+(1-MIN(1,$H$52*$C2657))*(1-MIN(1,Inputs!$G$8*$D2657)*churn_nonbuyers)*(ic*Inputs!$C$8+fee_wd*Inputs!$E$8*(1-$B2657)+fee_fx*Inputs!$D$8-cost_acc-cost_wd*Inputs!$E$8*(1-$B2657)-cost_fx*Inputs!$D$8))</f>
        <v>162269.39907945</v>
      </c>
      <c r="J2657" s="0" t="n">
        <f aca="false">G2657+H2657+I2657-fixed</f>
        <v>83565.8887771191</v>
      </c>
      <c r="K2657" s="0" t="n">
        <f aca="false">12*Inputs!$B$6*(1-MIN(1,Inputs!$G$6*$D2657)*churn_nonbuyers)*(ic*Inputs!$C$6+fee_wd*Inputs!$E$6*(1-$B2657)+fee_fx*Inputs!$D$6-cost_acc-cost_wd*Inputs!$E$6*(1-$B2657)-cost_fx*Inputs!$D$6)</f>
        <v>168738.165428602</v>
      </c>
      <c r="L2657" s="0" t="n">
        <f aca="false">12*Inputs!$B$7*(1-MIN(1,Inputs!$G$7*$D2657)*churn_nonbuyers)*(ic*Inputs!$C$7+fee_wd*Inputs!$E$7*(1-$B2657)+fee_fx*Inputs!$D$7-cost_acc-cost_wd*Inputs!$E$7*(1-$B2657)-cost_fx*Inputs!$D$7)</f>
        <v>367811.387033161</v>
      </c>
      <c r="M2657" s="0" t="n">
        <f aca="false">12*Inputs!$B$8*(1-MIN(1,Inputs!$G$8*$D2657)*churn_nonbuyers)*(ic*Inputs!$C$8+fee_wd*Inputs!$E$8*(1-$B2657)+fee_fx*Inputs!$D$8-cost_acc-cost_wd*Inputs!$E$8*(1-$B2657)-cost_fx*Inputs!$D$8)</f>
        <v>92522.3172801408</v>
      </c>
      <c r="N2657" s="0" t="n">
        <f aca="false">K2657+L2657+I2657-fixed</f>
        <v>-1181.04845878703</v>
      </c>
      <c r="O2657" s="0" t="n">
        <f aca="false">K2657+L2657+M2657-fixed</f>
        <v>-70928.1302580965</v>
      </c>
      <c r="P2657" s="0" t="n">
        <f aca="false">12*Inputs!$B$6*(1-MIN(1,Inputs!$F$6*$D2657))*(ic*Inputs!$C$6+flat_fee-cost_acc-cost_wd*Inputs!$E$6*$E2657-cost_fx*Inputs!$D$6)+12*Inputs!$B$7*(1-MIN(1,Inputs!$F$7*$D2657))*(ic*Inputs!$C$7+flat_fee-cost_acc-cost_wd*Inputs!$E$7*$E2657-cost_fx*Inputs!$D$7)+12*Inputs!$B$8*(1-MIN(1,Inputs!$F$8*$D2657))*(ic*Inputs!$C$8+flat_fee-cost_acc-cost_wd*Inputs!$E$8*$E2657-cost_fx*Inputs!$D$8)-fixed</f>
        <v>6481.68765175983</v>
      </c>
    </row>
    <row r="2658" customFormat="false" ht="15" hidden="false" customHeight="false" outlineLevel="0" collapsed="false">
      <c r="A2658" s="0" t="n">
        <v>2593</v>
      </c>
      <c r="B2658" s="0" t="n">
        <v>0.284575</v>
      </c>
      <c r="C2658" s="0" t="n">
        <v>0.663162</v>
      </c>
      <c r="D2658" s="0" t="n">
        <v>1.284505</v>
      </c>
      <c r="E2658" s="0" t="n">
        <v>1.200618</v>
      </c>
      <c r="F2658" s="0" t="n">
        <v>0.095544</v>
      </c>
      <c r="G2658" s="0" t="n">
        <f aca="false">12*Inputs!$B$6*(MIN(1,$H$50*$C2658)*(ic*Inputs!$C$6+pS+fee_fx*Inputs!$D$6-cost_acc-cost_wd*Inputs!$E$6*$E2658-cost_fx*Inputs!$D$6-$F2658)+(1-MIN(1,$H$50*$C2658))*(1-MIN(1,Inputs!$G$6*$D2658)*churn_nonbuyers)*(ic*Inputs!$C$6+fee_wd*Inputs!$E$6*(1-$B2658)+fee_fx*Inputs!$D$6-cost_acc-cost_wd*Inputs!$E$6*(1-$B2658)-cost_fx*Inputs!$D$6))</f>
        <v>186546.805592616</v>
      </c>
      <c r="H2658" s="0" t="n">
        <f aca="false">12*Inputs!$B$7*(MIN(1,$H$51*$C2658)*(ic*Inputs!$C$7+pE+fee_fx*Inputs!$D$7-cost_acc-cost_wd*Inputs!$E$7*$E2658-cost_fx*Inputs!$D$7-$F2658)+(1-MIN(1,$H$51*$C2658))*(1-MIN(1,Inputs!$G$7*$D2658)*churn_nonbuyers)*(ic*Inputs!$C$7+fee_wd*Inputs!$E$7*(1-$B2658)+fee_fx*Inputs!$D$7-cost_acc-cost_wd*Inputs!$E$7*(1-$B2658)-cost_fx*Inputs!$D$7))</f>
        <v>381675.89911859</v>
      </c>
      <c r="I2658" s="0" t="n">
        <f aca="false">12*Inputs!$B$8*(MIN(1,$H$52*$C2658)*(ic*Inputs!$C$8+pT-cost_acc-cost_wd*Inputs!$E$8-cost_fx*Inputs!$D$8-cost_ins)+(1-MIN(1,$H$52*$C2658))*(1-MIN(1,Inputs!$G$8*$D2658)*churn_nonbuyers)*(ic*Inputs!$C$8+fee_wd*Inputs!$E$8*(1-$B2658)+fee_fx*Inputs!$D$8-cost_acc-cost_wd*Inputs!$E$8*(1-$B2658)-cost_fx*Inputs!$D$8))</f>
        <v>112488.876218718</v>
      </c>
      <c r="J2658" s="0" t="n">
        <f aca="false">G2658+H2658+I2658-fixed</f>
        <v>-19288.4190700755</v>
      </c>
      <c r="K2658" s="0" t="n">
        <f aca="false">12*Inputs!$B$6*(1-MIN(1,Inputs!$G$6*$D2658)*churn_nonbuyers)*(ic*Inputs!$C$6+fee_wd*Inputs!$E$6*(1-$B2658)+fee_fx*Inputs!$D$6-cost_acc-cost_wd*Inputs!$E$6*(1-$B2658)-cost_fx*Inputs!$D$6)</f>
        <v>150305.2632747</v>
      </c>
      <c r="L2658" s="0" t="n">
        <f aca="false">12*Inputs!$B$7*(1-MIN(1,Inputs!$G$7*$D2658)*churn_nonbuyers)*(ic*Inputs!$C$7+fee_wd*Inputs!$E$7*(1-$B2658)+fee_fx*Inputs!$D$7-cost_acc-cost_wd*Inputs!$E$7*(1-$B2658)-cost_fx*Inputs!$D$7)</f>
        <v>348262.95172482</v>
      </c>
      <c r="M2658" s="0" t="n">
        <f aca="false">12*Inputs!$B$8*(1-MIN(1,Inputs!$G$8*$D2658)*churn_nonbuyers)*(ic*Inputs!$C$8+fee_wd*Inputs!$E$8*(1-$B2658)+fee_fx*Inputs!$D$8-cost_acc-cost_wd*Inputs!$E$8*(1-$B2658)-cost_fx*Inputs!$D$8)</f>
        <v>31538.7747486</v>
      </c>
      <c r="N2658" s="0" t="n">
        <f aca="false">K2658+L2658+I2658-fixed</f>
        <v>-88942.9087817617</v>
      </c>
      <c r="O2658" s="0" t="n">
        <f aca="false">K2658+L2658+M2658-fixed</f>
        <v>-169893.01025188</v>
      </c>
      <c r="P2658" s="0" t="n">
        <f aca="false">12*Inputs!$B$6*(1-MIN(1,Inputs!$F$6*$D2658))*(ic*Inputs!$C$6+flat_fee-cost_acc-cost_wd*Inputs!$E$6*$E2658-cost_fx*Inputs!$D$6)+12*Inputs!$B$7*(1-MIN(1,Inputs!$F$7*$D2658))*(ic*Inputs!$C$7+flat_fee-cost_acc-cost_wd*Inputs!$E$7*$E2658-cost_fx*Inputs!$D$7)+12*Inputs!$B$8*(1-MIN(1,Inputs!$F$8*$D2658))*(ic*Inputs!$C$8+flat_fee-cost_acc-cost_wd*Inputs!$E$8*$E2658-cost_fx*Inputs!$D$8)-fixed</f>
        <v>-162936.8738584</v>
      </c>
    </row>
    <row r="2659" customFormat="false" ht="15" hidden="false" customHeight="false" outlineLevel="0" collapsed="false">
      <c r="A2659" s="0" t="n">
        <v>2594</v>
      </c>
      <c r="B2659" s="0" t="n">
        <v>0.193151</v>
      </c>
      <c r="C2659" s="0" t="n">
        <v>0.906715</v>
      </c>
      <c r="D2659" s="0" t="n">
        <v>1.082617</v>
      </c>
      <c r="E2659" s="0" t="n">
        <v>1.228992</v>
      </c>
      <c r="F2659" s="0" t="n">
        <v>0.327522</v>
      </c>
      <c r="G2659" s="0" t="n">
        <f aca="false">12*Inputs!$B$6*(MIN(1,$H$50*$C2659)*(ic*Inputs!$C$6+pS+fee_fx*Inputs!$D$6-cost_acc-cost_wd*Inputs!$E$6*$E2659-cost_fx*Inputs!$D$6-$F2659)+(1-MIN(1,$H$50*$C2659))*(1-MIN(1,Inputs!$G$6*$D2659)*churn_nonbuyers)*(ic*Inputs!$C$6+fee_wd*Inputs!$E$6*(1-$B2659)+fee_fx*Inputs!$D$6-cost_acc-cost_wd*Inputs!$E$6*(1-$B2659)-cost_fx*Inputs!$D$6))</f>
        <v>207470.863416326</v>
      </c>
      <c r="H2659" s="0" t="n">
        <f aca="false">12*Inputs!$B$7*(MIN(1,$H$51*$C2659)*(ic*Inputs!$C$7+pE+fee_fx*Inputs!$D$7-cost_acc-cost_wd*Inputs!$E$7*$E2659-cost_fx*Inputs!$D$7-$F2659)+(1-MIN(1,$H$51*$C2659))*(1-MIN(1,Inputs!$G$7*$D2659)*churn_nonbuyers)*(ic*Inputs!$C$7+fee_wd*Inputs!$E$7*(1-$B2659)+fee_fx*Inputs!$D$7-cost_acc-cost_wd*Inputs!$E$7*(1-$B2659)-cost_fx*Inputs!$D$7))</f>
        <v>388383.85198641</v>
      </c>
      <c r="I2659" s="0" t="n">
        <f aca="false">12*Inputs!$B$8*(MIN(1,$H$52*$C2659)*(ic*Inputs!$C$8+pT-cost_acc-cost_wd*Inputs!$E$8-cost_fx*Inputs!$D$8-cost_ins)+(1-MIN(1,$H$52*$C2659))*(1-MIN(1,Inputs!$G$8*$D2659)*churn_nonbuyers)*(ic*Inputs!$C$8+fee_wd*Inputs!$E$8*(1-$B2659)+fee_fx*Inputs!$D$8-cost_acc-cost_wd*Inputs!$E$8*(1-$B2659)-cost_fx*Inputs!$D$8))</f>
        <v>158751.968675397</v>
      </c>
      <c r="J2659" s="0" t="n">
        <f aca="false">G2659+H2659+I2659-fixed</f>
        <v>54606.6840781327</v>
      </c>
      <c r="K2659" s="0" t="n">
        <f aca="false">12*Inputs!$B$6*(1-MIN(1,Inputs!$G$6*$D2659)*churn_nonbuyers)*(ic*Inputs!$C$6+fee_wd*Inputs!$E$6*(1-$B2659)+fee_fx*Inputs!$D$6-cost_acc-cost_wd*Inputs!$E$6*(1-$B2659)-cost_fx*Inputs!$D$6)</f>
        <v>164379.058244402</v>
      </c>
      <c r="L2659" s="0" t="n">
        <f aca="false">12*Inputs!$B$7*(1-MIN(1,Inputs!$G$7*$D2659)*churn_nonbuyers)*(ic*Inputs!$C$7+fee_wd*Inputs!$E$7*(1-$B2659)+fee_fx*Inputs!$D$7-cost_acc-cost_wd*Inputs!$E$7*(1-$B2659)-cost_fx*Inputs!$D$7)</f>
        <v>363194.269730641</v>
      </c>
      <c r="M2659" s="0" t="n">
        <f aca="false">12*Inputs!$B$8*(1-MIN(1,Inputs!$G$8*$D2659)*churn_nonbuyers)*(ic*Inputs!$C$8+fee_wd*Inputs!$E$8*(1-$B2659)+fee_fx*Inputs!$D$8-cost_acc-cost_wd*Inputs!$E$8*(1-$B2659)-cost_fx*Inputs!$D$8)</f>
        <v>76798.4673272112</v>
      </c>
      <c r="N2659" s="0" t="n">
        <f aca="false">K2659+L2659+I2659-fixed</f>
        <v>-13674.7033495596</v>
      </c>
      <c r="O2659" s="0" t="n">
        <f aca="false">K2659+L2659+M2659-fixed</f>
        <v>-95628.2046977449</v>
      </c>
      <c r="P2659" s="0" t="n">
        <f aca="false">12*Inputs!$B$6*(1-MIN(1,Inputs!$F$6*$D2659))*(ic*Inputs!$C$6+flat_fee-cost_acc-cost_wd*Inputs!$E$6*$E2659-cost_fx*Inputs!$D$6)+12*Inputs!$B$7*(1-MIN(1,Inputs!$F$7*$D2659))*(ic*Inputs!$C$7+flat_fee-cost_acc-cost_wd*Inputs!$E$7*$E2659-cost_fx*Inputs!$D$7)+12*Inputs!$B$8*(1-MIN(1,Inputs!$F$8*$D2659))*(ic*Inputs!$C$8+flat_fee-cost_acc-cost_wd*Inputs!$E$8*$E2659-cost_fx*Inputs!$D$8)-fixed</f>
        <v>-70502.11188064</v>
      </c>
    </row>
    <row r="2660" customFormat="false" ht="15" hidden="false" customHeight="false" outlineLevel="0" collapsed="false">
      <c r="A2660" s="0" t="n">
        <v>2595</v>
      </c>
      <c r="B2660" s="0" t="n">
        <v>0.245173</v>
      </c>
      <c r="C2660" s="0" t="n">
        <v>0.797027</v>
      </c>
      <c r="D2660" s="0" t="n">
        <v>1.759927</v>
      </c>
      <c r="E2660" s="0" t="n">
        <v>1.095442</v>
      </c>
      <c r="F2660" s="0" t="n">
        <v>0.118363</v>
      </c>
      <c r="G2660" s="0" t="n">
        <f aca="false">12*Inputs!$B$6*(MIN(1,$H$50*$C2660)*(ic*Inputs!$C$6+pS+fee_fx*Inputs!$D$6-cost_acc-cost_wd*Inputs!$E$6*$E2660-cost_fx*Inputs!$D$6-$F2660)+(1-MIN(1,$H$50*$C2660))*(1-MIN(1,Inputs!$G$6*$D2660)*churn_nonbuyers)*(ic*Inputs!$C$6+fee_wd*Inputs!$E$6*(1-$B2660)+fee_fx*Inputs!$D$6-cost_acc-cost_wd*Inputs!$E$6*(1-$B2660)-cost_fx*Inputs!$D$6))</f>
        <v>196644.810988345</v>
      </c>
      <c r="H2660" s="0" t="n">
        <f aca="false">12*Inputs!$B$7*(MIN(1,$H$51*$C2660)*(ic*Inputs!$C$7+pE+fee_fx*Inputs!$D$7-cost_acc-cost_wd*Inputs!$E$7*$E2660-cost_fx*Inputs!$D$7-$F2660)+(1-MIN(1,$H$51*$C2660))*(1-MIN(1,Inputs!$G$7*$D2660)*churn_nonbuyers)*(ic*Inputs!$C$7+fee_wd*Inputs!$E$7*(1-$B2660)+fee_fx*Inputs!$D$7-cost_acc-cost_wd*Inputs!$E$7*(1-$B2660)-cost_fx*Inputs!$D$7))</f>
        <v>397171.741610974</v>
      </c>
      <c r="I2660" s="0" t="n">
        <f aca="false">12*Inputs!$B$8*(MIN(1,$H$52*$C2660)*(ic*Inputs!$C$8+pT-cost_acc-cost_wd*Inputs!$E$8-cost_fx*Inputs!$D$8-cost_ins)+(1-MIN(1,$H$52*$C2660))*(1-MIN(1,Inputs!$G$8*$D2660)*churn_nonbuyers)*(ic*Inputs!$C$8+fee_wd*Inputs!$E$8*(1-$B2660)+fee_fx*Inputs!$D$8-cost_acc-cost_wd*Inputs!$E$8*(1-$B2660)-cost_fx*Inputs!$D$8))</f>
        <v>114886.659888</v>
      </c>
      <c r="J2660" s="0" t="n">
        <f aca="false">G2660+H2660+I2660-fixed</f>
        <v>8703.21248731972</v>
      </c>
      <c r="K2660" s="0" t="n">
        <f aca="false">12*Inputs!$B$6*(1-MIN(1,Inputs!$G$6*$D2660)*churn_nonbuyers)*(ic*Inputs!$C$6+fee_wd*Inputs!$E$6*(1-$B2660)+fee_fx*Inputs!$D$6-cost_acc-cost_wd*Inputs!$E$6*(1-$B2660)-cost_fx*Inputs!$D$6)</f>
        <v>151661.727233071</v>
      </c>
      <c r="L2660" s="0" t="n">
        <f aca="false">12*Inputs!$B$7*(1-MIN(1,Inputs!$G$7*$D2660)*churn_nonbuyers)*(ic*Inputs!$C$7+fee_wd*Inputs!$E$7*(1-$B2660)+fee_fx*Inputs!$D$7-cost_acc-cost_wd*Inputs!$E$7*(1-$B2660)-cost_fx*Inputs!$D$7)</f>
        <v>348471.033043843</v>
      </c>
      <c r="M2660" s="0" t="n">
        <f aca="false">12*Inputs!$B$8*(1-MIN(1,Inputs!$G$8*$D2660)*churn_nonbuyers)*(ic*Inputs!$C$8+fee_wd*Inputs!$E$8*(1-$B2660)+fee_fx*Inputs!$D$8-cost_acc-cost_wd*Inputs!$E$8*(1-$B2660)-cost_fx*Inputs!$D$8)</f>
        <v>0</v>
      </c>
      <c r="N2660" s="0" t="n">
        <f aca="false">K2660+L2660+I2660-fixed</f>
        <v>-84980.5798350861</v>
      </c>
      <c r="O2660" s="0" t="n">
        <f aca="false">K2660+L2660+M2660-fixed</f>
        <v>-199867.239723086</v>
      </c>
      <c r="P2660" s="0" t="n">
        <f aca="false">12*Inputs!$B$6*(1-MIN(1,Inputs!$F$6*$D2660))*(ic*Inputs!$C$6+flat_fee-cost_acc-cost_wd*Inputs!$E$6*$E2660-cost_fx*Inputs!$D$6)+12*Inputs!$B$7*(1-MIN(1,Inputs!$F$7*$D2660))*(ic*Inputs!$C$7+flat_fee-cost_acc-cost_wd*Inputs!$E$7*$E2660-cost_fx*Inputs!$D$7)+12*Inputs!$B$8*(1-MIN(1,Inputs!$F$8*$D2660))*(ic*Inputs!$C$8+flat_fee-cost_acc-cost_wd*Inputs!$E$8*$E2660-cost_fx*Inputs!$D$8)-fixed</f>
        <v>-381896.10859984</v>
      </c>
    </row>
    <row r="2661" customFormat="false" ht="15" hidden="false" customHeight="false" outlineLevel="0" collapsed="false">
      <c r="A2661" s="0" t="n">
        <v>2596</v>
      </c>
      <c r="B2661" s="0" t="n">
        <v>0.343291</v>
      </c>
      <c r="C2661" s="0" t="n">
        <v>0.998782</v>
      </c>
      <c r="D2661" s="0" t="n">
        <v>0.814603</v>
      </c>
      <c r="E2661" s="0" t="n">
        <v>1.125738</v>
      </c>
      <c r="F2661" s="0" t="n">
        <v>0.042608</v>
      </c>
      <c r="G2661" s="0" t="n">
        <f aca="false">12*Inputs!$B$6*(MIN(1,$H$50*$C2661)*(ic*Inputs!$C$6+pS+fee_fx*Inputs!$D$6-cost_acc-cost_wd*Inputs!$E$6*$E2661-cost_fx*Inputs!$D$6-$F2661)+(1-MIN(1,$H$50*$C2661))*(1-MIN(1,Inputs!$G$6*$D2661)*churn_nonbuyers)*(ic*Inputs!$C$6+fee_wd*Inputs!$E$6*(1-$B2661)+fee_fx*Inputs!$D$6-cost_acc-cost_wd*Inputs!$E$6*(1-$B2661)-cost_fx*Inputs!$D$6))</f>
        <v>203839.215723904</v>
      </c>
      <c r="H2661" s="0" t="n">
        <f aca="false">12*Inputs!$B$7*(MIN(1,$H$51*$C2661)*(ic*Inputs!$C$7+pE+fee_fx*Inputs!$D$7-cost_acc-cost_wd*Inputs!$E$7*$E2661-cost_fx*Inputs!$D$7-$F2661)+(1-MIN(1,$H$51*$C2661))*(1-MIN(1,Inputs!$G$7*$D2661)*churn_nonbuyers)*(ic*Inputs!$C$7+fee_wd*Inputs!$E$7*(1-$B2661)+fee_fx*Inputs!$D$7-cost_acc-cost_wd*Inputs!$E$7*(1-$B2661)-cost_fx*Inputs!$D$7))</f>
        <v>408360.079123404</v>
      </c>
      <c r="I2661" s="0" t="n">
        <f aca="false">12*Inputs!$B$8*(MIN(1,$H$52*$C2661)*(ic*Inputs!$C$8+pT-cost_acc-cost_wd*Inputs!$E$8-cost_fx*Inputs!$D$8-cost_ins)+(1-MIN(1,$H$52*$C2661))*(1-MIN(1,Inputs!$G$8*$D2661)*churn_nonbuyers)*(ic*Inputs!$C$8+fee_wd*Inputs!$E$8*(1-$B2661)+fee_fx*Inputs!$D$8-cost_acc-cost_wd*Inputs!$E$8*(1-$B2661)-cost_fx*Inputs!$D$8))</f>
        <v>184041.288938937</v>
      </c>
      <c r="J2661" s="0" t="n">
        <f aca="false">G2661+H2661+I2661-fixed</f>
        <v>96240.5837862453</v>
      </c>
      <c r="K2661" s="0" t="n">
        <f aca="false">12*Inputs!$B$6*(1-MIN(1,Inputs!$G$6*$D2661)*churn_nonbuyers)*(ic*Inputs!$C$6+fee_wd*Inputs!$E$6*(1-$B2661)+fee_fx*Inputs!$D$6-cost_acc-cost_wd*Inputs!$E$6*(1-$B2661)-cost_fx*Inputs!$D$6)</f>
        <v>145968.348085006</v>
      </c>
      <c r="L2661" s="0" t="n">
        <f aca="false">12*Inputs!$B$7*(1-MIN(1,Inputs!$G$7*$D2661)*churn_nonbuyers)*(ic*Inputs!$C$7+fee_wd*Inputs!$E$7*(1-$B2661)+fee_fx*Inputs!$D$7-cost_acc-cost_wd*Inputs!$E$7*(1-$B2661)-cost_fx*Inputs!$D$7)</f>
        <v>345120.728307003</v>
      </c>
      <c r="M2661" s="0" t="n">
        <f aca="false">12*Inputs!$B$8*(1-MIN(1,Inputs!$G$8*$D2661)*churn_nonbuyers)*(ic*Inputs!$C$8+fee_wd*Inputs!$E$8*(1-$B2661)+fee_fx*Inputs!$D$8-cost_acc-cost_wd*Inputs!$E$8*(1-$B2661)-cost_fx*Inputs!$D$8)</f>
        <v>133197.640076693</v>
      </c>
      <c r="N2661" s="0" t="n">
        <f aca="false">K2661+L2661+I2661-fixed</f>
        <v>-24869.6346690538</v>
      </c>
      <c r="O2661" s="0" t="n">
        <f aca="false">K2661+L2661+M2661-fixed</f>
        <v>-75713.2835312983</v>
      </c>
      <c r="P2661" s="0" t="n">
        <f aca="false">12*Inputs!$B$6*(1-MIN(1,Inputs!$F$6*$D2661))*(ic*Inputs!$C$6+flat_fee-cost_acc-cost_wd*Inputs!$E$6*$E2661-cost_fx*Inputs!$D$6)+12*Inputs!$B$7*(1-MIN(1,Inputs!$F$7*$D2661))*(ic*Inputs!$C$7+flat_fee-cost_acc-cost_wd*Inputs!$E$7*$E2661-cost_fx*Inputs!$D$7)+12*Inputs!$B$8*(1-MIN(1,Inputs!$F$8*$D2661))*(ic*Inputs!$C$8+flat_fee-cost_acc-cost_wd*Inputs!$E$8*$E2661-cost_fx*Inputs!$D$8)-fixed</f>
        <v>115108.99589936</v>
      </c>
    </row>
    <row r="2662" customFormat="false" ht="15" hidden="false" customHeight="false" outlineLevel="0" collapsed="false">
      <c r="A2662" s="0" t="n">
        <v>2597</v>
      </c>
      <c r="B2662" s="0" t="n">
        <v>0.313125</v>
      </c>
      <c r="C2662" s="0" t="n">
        <v>0.919632</v>
      </c>
      <c r="D2662" s="0" t="n">
        <v>0.918502</v>
      </c>
      <c r="E2662" s="0" t="n">
        <v>1.13916</v>
      </c>
      <c r="F2662" s="0" t="n">
        <v>0.150246</v>
      </c>
      <c r="G2662" s="0" t="n">
        <f aca="false">12*Inputs!$B$6*(MIN(1,$H$50*$C2662)*(ic*Inputs!$C$6+pS+fee_fx*Inputs!$D$6-cost_acc-cost_wd*Inputs!$E$6*$E2662-cost_fx*Inputs!$D$6-$F2662)+(1-MIN(1,$H$50*$C2662))*(1-MIN(1,Inputs!$G$6*$D2662)*churn_nonbuyers)*(ic*Inputs!$C$6+fee_wd*Inputs!$E$6*(1-$B2662)+fee_fx*Inputs!$D$6-cost_acc-cost_wd*Inputs!$E$6*(1-$B2662)-cost_fx*Inputs!$D$6))</f>
        <v>199795.257693965</v>
      </c>
      <c r="H2662" s="0" t="n">
        <f aca="false">12*Inputs!$B$7*(MIN(1,$H$51*$C2662)*(ic*Inputs!$C$7+pE+fee_fx*Inputs!$D$7-cost_acc-cost_wd*Inputs!$E$7*$E2662-cost_fx*Inputs!$D$7-$F2662)+(1-MIN(1,$H$51*$C2662))*(1-MIN(1,Inputs!$G$7*$D2662)*churn_nonbuyers)*(ic*Inputs!$C$7+fee_wd*Inputs!$E$7*(1-$B2662)+fee_fx*Inputs!$D$7-cost_acc-cost_wd*Inputs!$E$7*(1-$B2662)-cost_fx*Inputs!$D$7))</f>
        <v>398198.226860956</v>
      </c>
      <c r="I2662" s="0" t="n">
        <f aca="false">12*Inputs!$B$8*(MIN(1,$H$52*$C2662)*(ic*Inputs!$C$8+pT-cost_acc-cost_wd*Inputs!$E$8-cost_fx*Inputs!$D$8-cost_ins)+(1-MIN(1,$H$52*$C2662))*(1-MIN(1,Inputs!$G$8*$D2662)*churn_nonbuyers)*(ic*Inputs!$C$8+fee_wd*Inputs!$E$8*(1-$B2662)+fee_fx*Inputs!$D$8-cost_acc-cost_wd*Inputs!$E$8*(1-$B2662)-cost_fx*Inputs!$D$8))</f>
        <v>172166.096726929</v>
      </c>
      <c r="J2662" s="0" t="n">
        <f aca="false">G2662+H2662+I2662-fixed</f>
        <v>70159.5812818501</v>
      </c>
      <c r="K2662" s="0" t="n">
        <f aca="false">12*Inputs!$B$6*(1-MIN(1,Inputs!$G$6*$D2662)*churn_nonbuyers)*(ic*Inputs!$C$6+fee_wd*Inputs!$E$6*(1-$B2662)+fee_fx*Inputs!$D$6-cost_acc-cost_wd*Inputs!$E$6*(1-$B2662)-cost_fx*Inputs!$D$6)</f>
        <v>149322.262599</v>
      </c>
      <c r="L2662" s="0" t="n">
        <f aca="false">12*Inputs!$B$7*(1-MIN(1,Inputs!$G$7*$D2662)*churn_nonbuyers)*(ic*Inputs!$C$7+fee_wd*Inputs!$E$7*(1-$B2662)+fee_fx*Inputs!$D$7-cost_acc-cost_wd*Inputs!$E$7*(1-$B2662)-cost_fx*Inputs!$D$7)</f>
        <v>348242.2574634</v>
      </c>
      <c r="M2662" s="0" t="n">
        <f aca="false">12*Inputs!$B$8*(1-MIN(1,Inputs!$G$8*$D2662)*churn_nonbuyers)*(ic*Inputs!$C$8+fee_wd*Inputs!$E$8*(1-$B2662)+fee_fx*Inputs!$D$8-cost_acc-cost_wd*Inputs!$E$8*(1-$B2662)-cost_fx*Inputs!$D$8)</f>
        <v>111174.222582</v>
      </c>
      <c r="N2662" s="0" t="n">
        <f aca="false">K2662+L2662+I2662-fixed</f>
        <v>-30269.3832106709</v>
      </c>
      <c r="O2662" s="0" t="n">
        <f aca="false">K2662+L2662+M2662-fixed</f>
        <v>-91261.2573555999</v>
      </c>
      <c r="P2662" s="0" t="n">
        <f aca="false">12*Inputs!$B$6*(1-MIN(1,Inputs!$F$6*$D2662))*(ic*Inputs!$C$6+flat_fee-cost_acc-cost_wd*Inputs!$E$6*$E2662-cost_fx*Inputs!$D$6)+12*Inputs!$B$7*(1-MIN(1,Inputs!$F$7*$D2662))*(ic*Inputs!$C$7+flat_fee-cost_acc-cost_wd*Inputs!$E$7*$E2662-cost_fx*Inputs!$D$7)+12*Inputs!$B$8*(1-MIN(1,Inputs!$F$8*$D2662))*(ic*Inputs!$C$8+flat_fee-cost_acc-cost_wd*Inputs!$E$8*$E2662-cost_fx*Inputs!$D$8)-fixed</f>
        <v>53591.9813408001</v>
      </c>
    </row>
    <row r="2663" customFormat="false" ht="15" hidden="false" customHeight="false" outlineLevel="0" collapsed="false">
      <c r="A2663" s="0" t="n">
        <v>2598</v>
      </c>
      <c r="B2663" s="0" t="n">
        <v>0.270631</v>
      </c>
      <c r="C2663" s="0" t="n">
        <v>0.964746</v>
      </c>
      <c r="D2663" s="0" t="n">
        <v>0.801641</v>
      </c>
      <c r="E2663" s="0" t="n">
        <v>1.176391</v>
      </c>
      <c r="F2663" s="0" t="n">
        <v>0.131658</v>
      </c>
      <c r="G2663" s="0" t="n">
        <f aca="false">12*Inputs!$B$6*(MIN(1,$H$50*$C2663)*(ic*Inputs!$C$6+pS+fee_fx*Inputs!$D$6-cost_acc-cost_wd*Inputs!$E$6*$E2663-cost_fx*Inputs!$D$6-$F2663)+(1-MIN(1,$H$50*$C2663))*(1-MIN(1,Inputs!$G$6*$D2663)*churn_nonbuyers)*(ic*Inputs!$C$6+fee_wd*Inputs!$E$6*(1-$B2663)+fee_fx*Inputs!$D$6-cost_acc-cost_wd*Inputs!$E$6*(1-$B2663)-cost_fx*Inputs!$D$6))</f>
        <v>208121.338730563</v>
      </c>
      <c r="H2663" s="0" t="n">
        <f aca="false">12*Inputs!$B$7*(MIN(1,$H$51*$C2663)*(ic*Inputs!$C$7+pE+fee_fx*Inputs!$D$7-cost_acc-cost_wd*Inputs!$E$7*$E2663-cost_fx*Inputs!$D$7-$F2663)+(1-MIN(1,$H$51*$C2663))*(1-MIN(1,Inputs!$G$7*$D2663)*churn_nonbuyers)*(ic*Inputs!$C$7+fee_wd*Inputs!$E$7*(1-$B2663)+fee_fx*Inputs!$D$7-cost_acc-cost_wd*Inputs!$E$7*(1-$B2663)-cost_fx*Inputs!$D$7))</f>
        <v>401982.400418758</v>
      </c>
      <c r="I2663" s="0" t="n">
        <f aca="false">12*Inputs!$B$8*(MIN(1,$H$52*$C2663)*(ic*Inputs!$C$8+pT-cost_acc-cost_wd*Inputs!$E$8-cost_fx*Inputs!$D$8-cost_ins)+(1-MIN(1,$H$52*$C2663))*(1-MIN(1,Inputs!$G$8*$D2663)*churn_nonbuyers)*(ic*Inputs!$C$8+fee_wd*Inputs!$E$8*(1-$B2663)+fee_fx*Inputs!$D$8-cost_acc-cost_wd*Inputs!$E$8*(1-$B2663)-cost_fx*Inputs!$D$8))</f>
        <v>183718.616304118</v>
      </c>
      <c r="J2663" s="0" t="n">
        <f aca="false">G2663+H2663+I2663-fixed</f>
        <v>93822.3554534401</v>
      </c>
      <c r="K2663" s="0" t="n">
        <f aca="false">12*Inputs!$B$6*(1-MIN(1,Inputs!$G$6*$D2663)*churn_nonbuyers)*(ic*Inputs!$C$6+fee_wd*Inputs!$E$6*(1-$B2663)+fee_fx*Inputs!$D$6-cost_acc-cost_wd*Inputs!$E$6*(1-$B2663)-cost_fx*Inputs!$D$6)</f>
        <v>156110.626839391</v>
      </c>
      <c r="L2663" s="0" t="n">
        <f aca="false">12*Inputs!$B$7*(1-MIN(1,Inputs!$G$7*$D2663)*churn_nonbuyers)*(ic*Inputs!$C$7+fee_wd*Inputs!$E$7*(1-$B2663)+fee_fx*Inputs!$D$7-cost_acc-cost_wd*Inputs!$E$7*(1-$B2663)-cost_fx*Inputs!$D$7)</f>
        <v>355469.705735635</v>
      </c>
      <c r="M2663" s="0" t="n">
        <f aca="false">12*Inputs!$B$8*(1-MIN(1,Inputs!$G$8*$D2663)*churn_nonbuyers)*(ic*Inputs!$C$8+fee_wd*Inputs!$E$8*(1-$B2663)+fee_fx*Inputs!$D$8-cost_acc-cost_wd*Inputs!$E$8*(1-$B2663)-cost_fx*Inputs!$D$8)</f>
        <v>137540.259543826</v>
      </c>
      <c r="N2663" s="0" t="n">
        <f aca="false">K2663+L2663+I2663-fixed</f>
        <v>-4701.05112085585</v>
      </c>
      <c r="O2663" s="0" t="n">
        <f aca="false">K2663+L2663+M2663-fixed</f>
        <v>-50879.4078811485</v>
      </c>
      <c r="P2663" s="0" t="n">
        <f aca="false">12*Inputs!$B$6*(1-MIN(1,Inputs!$F$6*$D2663))*(ic*Inputs!$C$6+flat_fee-cost_acc-cost_wd*Inputs!$E$6*$E2663-cost_fx*Inputs!$D$6)+12*Inputs!$B$7*(1-MIN(1,Inputs!$F$7*$D2663))*(ic*Inputs!$C$7+flat_fee-cost_acc-cost_wd*Inputs!$E$7*$E2663-cost_fx*Inputs!$D$7)+12*Inputs!$B$8*(1-MIN(1,Inputs!$F$8*$D2663))*(ic*Inputs!$C$8+flat_fee-cost_acc-cost_wd*Inputs!$E$8*$E2663-cost_fx*Inputs!$D$8)-fixed</f>
        <v>97733.9839834401</v>
      </c>
    </row>
    <row r="2664" customFormat="false" ht="15" hidden="false" customHeight="false" outlineLevel="0" collapsed="false">
      <c r="A2664" s="0" t="n">
        <v>2599</v>
      </c>
      <c r="B2664" s="0" t="n">
        <v>0.422298</v>
      </c>
      <c r="C2664" s="0" t="n">
        <v>0.784811</v>
      </c>
      <c r="D2664" s="0" t="n">
        <v>1.472979</v>
      </c>
      <c r="E2664" s="0" t="n">
        <v>1.342715</v>
      </c>
      <c r="F2664" s="0" t="n">
        <v>0.399772</v>
      </c>
      <c r="G2664" s="0" t="n">
        <f aca="false">12*Inputs!$B$6*(MIN(1,$H$50*$C2664)*(ic*Inputs!$C$6+pS+fee_fx*Inputs!$D$6-cost_acc-cost_wd*Inputs!$E$6*$E2664-cost_fx*Inputs!$D$6-$F2664)+(1-MIN(1,$H$50*$C2664))*(1-MIN(1,Inputs!$G$6*$D2664)*churn_nonbuyers)*(ic*Inputs!$C$6+fee_wd*Inputs!$E$6*(1-$B2664)+fee_fx*Inputs!$D$6-cost_acc-cost_wd*Inputs!$E$6*(1-$B2664)-cost_fx*Inputs!$D$6))</f>
        <v>166487.749226107</v>
      </c>
      <c r="H2664" s="0" t="n">
        <f aca="false">12*Inputs!$B$7*(MIN(1,$H$51*$C2664)*(ic*Inputs!$C$7+pE+fee_fx*Inputs!$D$7-cost_acc-cost_wd*Inputs!$E$7*$E2664-cost_fx*Inputs!$D$7-$F2664)+(1-MIN(1,$H$51*$C2664))*(1-MIN(1,Inputs!$G$7*$D2664)*churn_nonbuyers)*(ic*Inputs!$C$7+fee_wd*Inputs!$E$7*(1-$B2664)+fee_fx*Inputs!$D$7-cost_acc-cost_wd*Inputs!$E$7*(1-$B2664)-cost_fx*Inputs!$D$7))</f>
        <v>346795.204761068</v>
      </c>
      <c r="I2664" s="0" t="n">
        <f aca="false">12*Inputs!$B$8*(MIN(1,$H$52*$C2664)*(ic*Inputs!$C$8+pT-cost_acc-cost_wd*Inputs!$E$8-cost_fx*Inputs!$D$8-cost_ins)+(1-MIN(1,$H$52*$C2664))*(1-MIN(1,Inputs!$G$8*$D2664)*churn_nonbuyers)*(ic*Inputs!$C$8+fee_wd*Inputs!$E$8*(1-$B2664)+fee_fx*Inputs!$D$8-cost_acc-cost_wd*Inputs!$E$8*(1-$B2664)-cost_fx*Inputs!$D$8))</f>
        <v>113125.796784</v>
      </c>
      <c r="J2664" s="0" t="n">
        <f aca="false">G2664+H2664+I2664-fixed</f>
        <v>-73591.2492288252</v>
      </c>
      <c r="K2664" s="0" t="n">
        <f aca="false">12*Inputs!$B$6*(1-MIN(1,Inputs!$G$6*$D2664)*churn_nonbuyers)*(ic*Inputs!$C$6+fee_wd*Inputs!$E$6*(1-$B2664)+fee_fx*Inputs!$D$6-cost_acc-cost_wd*Inputs!$E$6*(1-$B2664)-cost_fx*Inputs!$D$6)</f>
        <v>130420.119497342</v>
      </c>
      <c r="L2664" s="0" t="n">
        <f aca="false">12*Inputs!$B$7*(1-MIN(1,Inputs!$G$7*$D2664)*churn_nonbuyers)*(ic*Inputs!$C$7+fee_wd*Inputs!$E$7*(1-$B2664)+fee_fx*Inputs!$D$7-cost_acc-cost_wd*Inputs!$E$7*(1-$B2664)-cost_fx*Inputs!$D$7)</f>
        <v>327259.129906405</v>
      </c>
      <c r="M2664" s="0" t="n">
        <f aca="false">12*Inputs!$B$8*(1-MIN(1,Inputs!$G$8*$D2664)*churn_nonbuyers)*(ic*Inputs!$C$8+fee_wd*Inputs!$E$8*(1-$B2664)+fee_fx*Inputs!$D$8-cost_acc-cost_wd*Inputs!$E$8*(1-$B2664)-cost_fx*Inputs!$D$8)</f>
        <v>0</v>
      </c>
      <c r="N2664" s="0" t="n">
        <f aca="false">K2664+L2664+I2664-fixed</f>
        <v>-129194.953812252</v>
      </c>
      <c r="O2664" s="0" t="n">
        <f aca="false">K2664+L2664+M2664-fixed</f>
        <v>-242320.750596252</v>
      </c>
      <c r="P2664" s="0" t="n">
        <f aca="false">12*Inputs!$B$6*(1-MIN(1,Inputs!$F$6*$D2664))*(ic*Inputs!$C$6+flat_fee-cost_acc-cost_wd*Inputs!$E$6*$E2664-cost_fx*Inputs!$D$6)+12*Inputs!$B$7*(1-MIN(1,Inputs!$F$7*$D2664))*(ic*Inputs!$C$7+flat_fee-cost_acc-cost_wd*Inputs!$E$7*$E2664-cost_fx*Inputs!$D$7)+12*Inputs!$B$8*(1-MIN(1,Inputs!$F$8*$D2664))*(ic*Inputs!$C$8+flat_fee-cost_acc-cost_wd*Inputs!$E$8*$E2664-cost_fx*Inputs!$D$8)-fixed</f>
        <v>-305403.7019956</v>
      </c>
    </row>
    <row r="2665" customFormat="false" ht="15" hidden="false" customHeight="false" outlineLevel="0" collapsed="false">
      <c r="A2665" s="0" t="n">
        <v>2600</v>
      </c>
      <c r="B2665" s="0" t="n">
        <v>0.27292</v>
      </c>
      <c r="C2665" s="0" t="n">
        <v>1.012945</v>
      </c>
      <c r="D2665" s="0" t="n">
        <v>0.908362</v>
      </c>
      <c r="E2665" s="0" t="n">
        <v>1.03472</v>
      </c>
      <c r="F2665" s="0" t="n">
        <v>0.335114</v>
      </c>
      <c r="G2665" s="0" t="n">
        <f aca="false">12*Inputs!$B$6*(MIN(1,$H$50*$C2665)*(ic*Inputs!$C$6+pS+fee_fx*Inputs!$D$6-cost_acc-cost_wd*Inputs!$E$6*$E2665-cost_fx*Inputs!$D$6-$F2665)+(1-MIN(1,$H$50*$C2665))*(1-MIN(1,Inputs!$G$6*$D2665)*churn_nonbuyers)*(ic*Inputs!$C$6+fee_wd*Inputs!$E$6*(1-$B2665)+fee_fx*Inputs!$D$6-cost_acc-cost_wd*Inputs!$E$6*(1-$B2665)-cost_fx*Inputs!$D$6))</f>
        <v>208191.232855471</v>
      </c>
      <c r="H2665" s="0" t="n">
        <f aca="false">12*Inputs!$B$7*(MIN(1,$H$51*$C2665)*(ic*Inputs!$C$7+pE+fee_fx*Inputs!$D$7-cost_acc-cost_wd*Inputs!$E$7*$E2665-cost_fx*Inputs!$D$7-$F2665)+(1-MIN(1,$H$51*$C2665))*(1-MIN(1,Inputs!$G$7*$D2665)*churn_nonbuyers)*(ic*Inputs!$C$7+fee_wd*Inputs!$E$7*(1-$B2665)+fee_fx*Inputs!$D$7-cost_acc-cost_wd*Inputs!$E$7*(1-$B2665)-cost_fx*Inputs!$D$7))</f>
        <v>408082.829857855</v>
      </c>
      <c r="I2665" s="0" t="n">
        <f aca="false">12*Inputs!$B$8*(MIN(1,$H$52*$C2665)*(ic*Inputs!$C$8+pT-cost_acc-cost_wd*Inputs!$E$8-cost_fx*Inputs!$D$8-cost_ins)+(1-MIN(1,$H$52*$C2665))*(1-MIN(1,Inputs!$G$8*$D2665)*churn_nonbuyers)*(ic*Inputs!$C$8+fee_wd*Inputs!$E$8*(1-$B2665)+fee_fx*Inputs!$D$8-cost_acc-cost_wd*Inputs!$E$8*(1-$B2665)-cost_fx*Inputs!$D$8))</f>
        <v>179202.265536416</v>
      </c>
      <c r="J2665" s="0" t="n">
        <f aca="false">G2665+H2665+I2665-fixed</f>
        <v>95476.3282497418</v>
      </c>
      <c r="K2665" s="0" t="n">
        <f aca="false">12*Inputs!$B$6*(1-MIN(1,Inputs!$G$6*$D2665)*churn_nonbuyers)*(ic*Inputs!$C$6+fee_wd*Inputs!$E$6*(1-$B2665)+fee_fx*Inputs!$D$6-cost_acc-cost_wd*Inputs!$E$6*(1-$B2665)-cost_fx*Inputs!$D$6)</f>
        <v>154928.184170688</v>
      </c>
      <c r="L2665" s="0" t="n">
        <f aca="false">12*Inputs!$B$7*(1-MIN(1,Inputs!$G$7*$D2665)*churn_nonbuyers)*(ic*Inputs!$C$7+fee_wd*Inputs!$E$7*(1-$B2665)+fee_fx*Inputs!$D$7-cost_acc-cost_wd*Inputs!$E$7*(1-$B2665)-cost_fx*Inputs!$D$7)</f>
        <v>353982.945126413</v>
      </c>
      <c r="M2665" s="0" t="n">
        <f aca="false">12*Inputs!$B$8*(1-MIN(1,Inputs!$G$8*$D2665)*churn_nonbuyers)*(ic*Inputs!$C$8+fee_wd*Inputs!$E$8*(1-$B2665)+fee_fx*Inputs!$D$8-cost_acc-cost_wd*Inputs!$E$8*(1-$B2665)-cost_fx*Inputs!$D$8)</f>
        <v>114087.071516544</v>
      </c>
      <c r="N2665" s="0" t="n">
        <f aca="false">K2665+L2665+I2665-fixed</f>
        <v>-11886.6051664832</v>
      </c>
      <c r="O2665" s="0" t="n">
        <f aca="false">K2665+L2665+M2665-fixed</f>
        <v>-77001.7991863552</v>
      </c>
      <c r="P2665" s="0" t="n">
        <f aca="false">12*Inputs!$B$6*(1-MIN(1,Inputs!$F$6*$D2665))*(ic*Inputs!$C$6+flat_fee-cost_acc-cost_wd*Inputs!$E$6*$E2665-cost_fx*Inputs!$D$6)+12*Inputs!$B$7*(1-MIN(1,Inputs!$F$7*$D2665))*(ic*Inputs!$C$7+flat_fee-cost_acc-cost_wd*Inputs!$E$7*$E2665-cost_fx*Inputs!$D$7)+12*Inputs!$B$8*(1-MIN(1,Inputs!$F$8*$D2665))*(ic*Inputs!$C$8+flat_fee-cost_acc-cost_wd*Inputs!$E$8*$E2665-cost_fx*Inputs!$D$8)-fixed</f>
        <v>106386.5929376</v>
      </c>
    </row>
    <row r="2666" customFormat="false" ht="15" hidden="false" customHeight="false" outlineLevel="0" collapsed="false">
      <c r="A2666" s="0" t="n">
        <v>2601</v>
      </c>
      <c r="B2666" s="0" t="n">
        <v>0.444159</v>
      </c>
      <c r="C2666" s="0" t="n">
        <v>0.888738</v>
      </c>
      <c r="D2666" s="0" t="n">
        <v>1.174196</v>
      </c>
      <c r="E2666" s="0" t="n">
        <v>1.221089</v>
      </c>
      <c r="F2666" s="0" t="n">
        <v>0.157639</v>
      </c>
      <c r="G2666" s="0" t="n">
        <f aca="false">12*Inputs!$B$6*(MIN(1,$H$50*$C2666)*(ic*Inputs!$C$6+pS+fee_fx*Inputs!$D$6-cost_acc-cost_wd*Inputs!$E$6*$E2666-cost_fx*Inputs!$D$6-$F2666)+(1-MIN(1,$H$50*$C2666))*(1-MIN(1,Inputs!$G$6*$D2666)*churn_nonbuyers)*(ic*Inputs!$C$6+fee_wd*Inputs!$E$6*(1-$B2666)+fee_fx*Inputs!$D$6-cost_acc-cost_wd*Inputs!$E$6*(1-$B2666)-cost_fx*Inputs!$D$6))</f>
        <v>177913.692112901</v>
      </c>
      <c r="H2666" s="0" t="n">
        <f aca="false">12*Inputs!$B$7*(MIN(1,$H$51*$C2666)*(ic*Inputs!$C$7+pE+fee_fx*Inputs!$D$7-cost_acc-cost_wd*Inputs!$E$7*$E2666-cost_fx*Inputs!$D$7-$F2666)+(1-MIN(1,$H$51*$C2666))*(1-MIN(1,Inputs!$G$7*$D2666)*churn_nonbuyers)*(ic*Inputs!$C$7+fee_wd*Inputs!$E$7*(1-$B2666)+fee_fx*Inputs!$D$7-cost_acc-cost_wd*Inputs!$E$7*(1-$B2666)-cost_fx*Inputs!$D$7))</f>
        <v>374250.287798432</v>
      </c>
      <c r="I2666" s="0" t="n">
        <f aca="false">12*Inputs!$B$8*(MIN(1,$H$52*$C2666)*(ic*Inputs!$C$8+pT-cost_acc-cost_wd*Inputs!$E$8-cost_fx*Inputs!$D$8-cost_ins)+(1-MIN(1,$H$52*$C2666))*(1-MIN(1,Inputs!$G$8*$D2666)*churn_nonbuyers)*(ic*Inputs!$C$8+fee_wd*Inputs!$E$8*(1-$B2666)+fee_fx*Inputs!$D$8-cost_acc-cost_wd*Inputs!$E$8*(1-$B2666)-cost_fx*Inputs!$D$8))</f>
        <v>148634.185756353</v>
      </c>
      <c r="J2666" s="0" t="n">
        <f aca="false">G2666+H2666+I2666-fixed</f>
        <v>798.165667686844</v>
      </c>
      <c r="K2666" s="0" t="n">
        <f aca="false">12*Inputs!$B$6*(1-MIN(1,Inputs!$G$6*$D2666)*churn_nonbuyers)*(ic*Inputs!$C$6+fee_wd*Inputs!$E$6*(1-$B2666)+fee_fx*Inputs!$D$6-cost_acc-cost_wd*Inputs!$E$6*(1-$B2666)-cost_fx*Inputs!$D$6)</f>
        <v>129560.222312381</v>
      </c>
      <c r="L2666" s="0" t="n">
        <f aca="false">12*Inputs!$B$7*(1-MIN(1,Inputs!$G$7*$D2666)*churn_nonbuyers)*(ic*Inputs!$C$7+fee_wd*Inputs!$E$7*(1-$B2666)+fee_fx*Inputs!$D$7-cost_acc-cost_wd*Inputs!$E$7*(1-$B2666)-cost_fx*Inputs!$D$7)</f>
        <v>327291.037579428</v>
      </c>
      <c r="M2666" s="0" t="n">
        <f aca="false">12*Inputs!$B$8*(1-MIN(1,Inputs!$G$8*$D2666)*churn_nonbuyers)*(ic*Inputs!$C$8+fee_wd*Inputs!$E$8*(1-$B2666)+fee_fx*Inputs!$D$8-cost_acc-cost_wd*Inputs!$E$8*(1-$B2666)-cost_fx*Inputs!$D$8)</f>
        <v>54323.4645511104</v>
      </c>
      <c r="N2666" s="0" t="n">
        <f aca="false">K2666+L2666+I2666-fixed</f>
        <v>-94514.5543518376</v>
      </c>
      <c r="O2666" s="0" t="n">
        <f aca="false">K2666+L2666+M2666-fixed</f>
        <v>-188825.27555708</v>
      </c>
      <c r="P2666" s="0" t="n">
        <f aca="false">12*Inputs!$B$6*(1-MIN(1,Inputs!$F$6*$D2666))*(ic*Inputs!$C$6+flat_fee-cost_acc-cost_wd*Inputs!$E$6*$E2666-cost_fx*Inputs!$D$6)+12*Inputs!$B$7*(1-MIN(1,Inputs!$F$7*$D2666))*(ic*Inputs!$C$7+flat_fee-cost_acc-cost_wd*Inputs!$E$7*$E2666-cost_fx*Inputs!$D$7)+12*Inputs!$B$8*(1-MIN(1,Inputs!$F$8*$D2666))*(ic*Inputs!$C$8+flat_fee-cost_acc-cost_wd*Inputs!$E$8*$E2666-cost_fx*Inputs!$D$8)-fixed</f>
        <v>-114029.37322144</v>
      </c>
    </row>
    <row r="2667" customFormat="false" ht="15" hidden="false" customHeight="false" outlineLevel="0" collapsed="false">
      <c r="A2667" s="0" t="n">
        <v>2602</v>
      </c>
      <c r="B2667" s="0" t="n">
        <v>0.350718</v>
      </c>
      <c r="C2667" s="0" t="n">
        <v>0.965043</v>
      </c>
      <c r="D2667" s="0" t="n">
        <v>0.915197</v>
      </c>
      <c r="E2667" s="0" t="n">
        <v>1.131061</v>
      </c>
      <c r="F2667" s="0" t="n">
        <v>0.413805</v>
      </c>
      <c r="G2667" s="0" t="n">
        <f aca="false">12*Inputs!$B$6*(MIN(1,$H$50*$C2667)*(ic*Inputs!$C$6+pS+fee_fx*Inputs!$D$6-cost_acc-cost_wd*Inputs!$E$6*$E2667-cost_fx*Inputs!$D$6-$F2667)+(1-MIN(1,$H$50*$C2667))*(1-MIN(1,Inputs!$G$6*$D2667)*churn_nonbuyers)*(ic*Inputs!$C$6+fee_wd*Inputs!$E$6*(1-$B2667)+fee_fx*Inputs!$D$6-cost_acc-cost_wd*Inputs!$E$6*(1-$B2667)-cost_fx*Inputs!$D$6))</f>
        <v>191864.540653418</v>
      </c>
      <c r="H2667" s="0" t="n">
        <f aca="false">12*Inputs!$B$7*(MIN(1,$H$51*$C2667)*(ic*Inputs!$C$7+pE+fee_fx*Inputs!$D$7-cost_acc-cost_wd*Inputs!$E$7*$E2667-cost_fx*Inputs!$D$7-$F2667)+(1-MIN(1,$H$51*$C2667))*(1-MIN(1,Inputs!$G$7*$D2667)*churn_nonbuyers)*(ic*Inputs!$C$7+fee_wd*Inputs!$E$7*(1-$B2667)+fee_fx*Inputs!$D$7-cost_acc-cost_wd*Inputs!$E$7*(1-$B2667)-cost_fx*Inputs!$D$7))</f>
        <v>383704.429771874</v>
      </c>
      <c r="I2667" s="0" t="n">
        <f aca="false">12*Inputs!$B$8*(MIN(1,$H$52*$C2667)*(ic*Inputs!$C$8+pT-cost_acc-cost_wd*Inputs!$E$8-cost_fx*Inputs!$D$8-cost_ins)+(1-MIN(1,$H$52*$C2667))*(1-MIN(1,Inputs!$G$8*$D2667)*churn_nonbuyers)*(ic*Inputs!$C$8+fee_wd*Inputs!$E$8*(1-$B2667)+fee_fx*Inputs!$D$8-cost_acc-cost_wd*Inputs!$E$8*(1-$B2667)-cost_fx*Inputs!$D$8))</f>
        <v>175201.175982193</v>
      </c>
      <c r="J2667" s="0" t="n">
        <f aca="false">G2667+H2667+I2667-fixed</f>
        <v>50770.1464074847</v>
      </c>
      <c r="K2667" s="0" t="n">
        <f aca="false">12*Inputs!$B$6*(1-MIN(1,Inputs!$G$6*$D2667)*churn_nonbuyers)*(ic*Inputs!$C$6+fee_wd*Inputs!$E$6*(1-$B2667)+fee_fx*Inputs!$D$6-cost_acc-cost_wd*Inputs!$E$6*(1-$B2667)-cost_fx*Inputs!$D$6)</f>
        <v>144182.449882411</v>
      </c>
      <c r="L2667" s="0" t="n">
        <f aca="false">12*Inputs!$B$7*(1-MIN(1,Inputs!$G$7*$D2667)*churn_nonbuyers)*(ic*Inputs!$C$7+fee_wd*Inputs!$E$7*(1-$B2667)+fee_fx*Inputs!$D$7-cost_acc-cost_wd*Inputs!$E$7*(1-$B2667)-cost_fx*Inputs!$D$7)</f>
        <v>343013.001673447</v>
      </c>
      <c r="M2667" s="0" t="n">
        <f aca="false">12*Inputs!$B$8*(1-MIN(1,Inputs!$G$8*$D2667)*churn_nonbuyers)*(ic*Inputs!$C$8+fee_wd*Inputs!$E$8*(1-$B2667)+fee_fx*Inputs!$D$8-cost_acc-cost_wd*Inputs!$E$8*(1-$B2667)-cost_fx*Inputs!$D$8)</f>
        <v>111246.121104586</v>
      </c>
      <c r="N2667" s="0" t="n">
        <f aca="false">K2667+L2667+I2667-fixed</f>
        <v>-37603.3724619494</v>
      </c>
      <c r="O2667" s="0" t="n">
        <f aca="false">K2667+L2667+M2667-fixed</f>
        <v>-101558.427339557</v>
      </c>
      <c r="P2667" s="0" t="n">
        <f aca="false">12*Inputs!$B$6*(1-MIN(1,Inputs!$F$6*$D2667))*(ic*Inputs!$C$6+flat_fee-cost_acc-cost_wd*Inputs!$E$6*$E2667-cost_fx*Inputs!$D$6)+12*Inputs!$B$7*(1-MIN(1,Inputs!$F$7*$D2667))*(ic*Inputs!$C$7+flat_fee-cost_acc-cost_wd*Inputs!$E$7*$E2667-cost_fx*Inputs!$D$7)+12*Inputs!$B$8*(1-MIN(1,Inputs!$F$8*$D2667))*(ic*Inputs!$C$8+flat_fee-cost_acc-cost_wd*Inputs!$E$8*$E2667-cost_fx*Inputs!$D$8)-fixed</f>
        <v>59008.9863480799</v>
      </c>
    </row>
    <row r="2668" customFormat="false" ht="15" hidden="false" customHeight="false" outlineLevel="0" collapsed="false">
      <c r="A2668" s="0" t="n">
        <v>2603</v>
      </c>
      <c r="B2668" s="0" t="n">
        <v>0.495267</v>
      </c>
      <c r="C2668" s="0" t="n">
        <v>0.759142</v>
      </c>
      <c r="D2668" s="0" t="n">
        <v>1.859396</v>
      </c>
      <c r="E2668" s="0" t="n">
        <v>1.166966</v>
      </c>
      <c r="F2668" s="0" t="n">
        <v>0.187373</v>
      </c>
      <c r="G2668" s="0" t="n">
        <f aca="false">12*Inputs!$B$6*(MIN(1,$H$50*$C2668)*(ic*Inputs!$C$6+pS+fee_fx*Inputs!$D$6-cost_acc-cost_wd*Inputs!$E$6*$E2668-cost_fx*Inputs!$D$6-$F2668)+(1-MIN(1,$H$50*$C2668))*(1-MIN(1,Inputs!$G$6*$D2668)*churn_nonbuyers)*(ic*Inputs!$C$6+fee_wd*Inputs!$E$6*(1-$B2668)+fee_fx*Inputs!$D$6-cost_acc-cost_wd*Inputs!$E$6*(1-$B2668)-cost_fx*Inputs!$D$6))</f>
        <v>160590.221856366</v>
      </c>
      <c r="H2668" s="0" t="n">
        <f aca="false">12*Inputs!$B$7*(MIN(1,$H$51*$C2668)*(ic*Inputs!$C$7+pE+fee_fx*Inputs!$D$7-cost_acc-cost_wd*Inputs!$E$7*$E2668-cost_fx*Inputs!$D$7-$F2668)+(1-MIN(1,$H$51*$C2668))*(1-MIN(1,Inputs!$G$7*$D2668)*churn_nonbuyers)*(ic*Inputs!$C$7+fee_wd*Inputs!$E$7*(1-$B2668)+fee_fx*Inputs!$D$7-cost_acc-cost_wd*Inputs!$E$7*(1-$B2668)-cost_fx*Inputs!$D$7))</f>
        <v>361140.927157233</v>
      </c>
      <c r="I2668" s="0" t="n">
        <f aca="false">12*Inputs!$B$8*(MIN(1,$H$52*$C2668)*(ic*Inputs!$C$8+pT-cost_acc-cost_wd*Inputs!$E$8-cost_fx*Inputs!$D$8-cost_ins)+(1-MIN(1,$H$52*$C2668))*(1-MIN(1,Inputs!$G$8*$D2668)*churn_nonbuyers)*(ic*Inputs!$C$8+fee_wd*Inputs!$E$8*(1-$B2668)+fee_fx*Inputs!$D$8-cost_acc-cost_wd*Inputs!$E$8*(1-$B2668)-cost_fx*Inputs!$D$8))</f>
        <v>109425.764448</v>
      </c>
      <c r="J2668" s="0" t="n">
        <f aca="false">G2668+H2668+I2668-fixed</f>
        <v>-68843.0865384013</v>
      </c>
      <c r="K2668" s="0" t="n">
        <f aca="false">12*Inputs!$B$6*(1-MIN(1,Inputs!$G$6*$D2668)*churn_nonbuyers)*(ic*Inputs!$C$6+fee_wd*Inputs!$E$6*(1-$B2668)+fee_fx*Inputs!$D$6-cost_acc-cost_wd*Inputs!$E$6*(1-$B2668)-cost_fx*Inputs!$D$6)</f>
        <v>118169.30216687</v>
      </c>
      <c r="L2668" s="0" t="n">
        <f aca="false">12*Inputs!$B$7*(1-MIN(1,Inputs!$G$7*$D2668)*churn_nonbuyers)*(ic*Inputs!$C$7+fee_wd*Inputs!$E$7*(1-$B2668)+fee_fx*Inputs!$D$7-cost_acc-cost_wd*Inputs!$E$7*(1-$B2668)-cost_fx*Inputs!$D$7)</f>
        <v>313368.575092122</v>
      </c>
      <c r="M2668" s="0" t="n">
        <f aca="false">12*Inputs!$B$8*(1-MIN(1,Inputs!$G$8*$D2668)*churn_nonbuyers)*(ic*Inputs!$C$8+fee_wd*Inputs!$E$8*(1-$B2668)+fee_fx*Inputs!$D$8-cost_acc-cost_wd*Inputs!$E$8*(1-$B2668)-cost_fx*Inputs!$D$8)</f>
        <v>0</v>
      </c>
      <c r="N2668" s="0" t="n">
        <f aca="false">K2668+L2668+I2668-fixed</f>
        <v>-159036.358293007</v>
      </c>
      <c r="O2668" s="0" t="n">
        <f aca="false">K2668+L2668+M2668-fixed</f>
        <v>-268462.122741007</v>
      </c>
      <c r="P2668" s="0" t="n">
        <f aca="false">12*Inputs!$B$6*(1-MIN(1,Inputs!$F$6*$D2668))*(ic*Inputs!$C$6+flat_fee-cost_acc-cost_wd*Inputs!$E$6*$E2668-cost_fx*Inputs!$D$6)+12*Inputs!$B$7*(1-MIN(1,Inputs!$F$7*$D2668))*(ic*Inputs!$C$7+flat_fee-cost_acc-cost_wd*Inputs!$E$7*$E2668-cost_fx*Inputs!$D$7)+12*Inputs!$B$8*(1-MIN(1,Inputs!$F$8*$D2668))*(ic*Inputs!$C$8+flat_fee-cost_acc-cost_wd*Inputs!$E$8*$E2668-cost_fx*Inputs!$D$8)-fixed</f>
        <v>-434569.970209062</v>
      </c>
    </row>
    <row r="2669" customFormat="false" ht="15" hidden="false" customHeight="false" outlineLevel="0" collapsed="false">
      <c r="A2669" s="0" t="n">
        <v>2604</v>
      </c>
      <c r="B2669" s="0" t="n">
        <v>0.162756</v>
      </c>
      <c r="C2669" s="0" t="n">
        <v>0.943532</v>
      </c>
      <c r="D2669" s="0" t="n">
        <v>1.842655</v>
      </c>
      <c r="E2669" s="0" t="n">
        <v>1.350912</v>
      </c>
      <c r="F2669" s="0" t="n">
        <v>0.35735</v>
      </c>
      <c r="G2669" s="0" t="n">
        <f aca="false">12*Inputs!$B$6*(MIN(1,$H$50*$C2669)*(ic*Inputs!$C$6+pS+fee_fx*Inputs!$D$6-cost_acc-cost_wd*Inputs!$E$6*$E2669-cost_fx*Inputs!$D$6-$F2669)+(1-MIN(1,$H$50*$C2669))*(1-MIN(1,Inputs!$G$6*$D2669)*churn_nonbuyers)*(ic*Inputs!$C$6+fee_wd*Inputs!$E$6*(1-$B2669)+fee_fx*Inputs!$D$6-cost_acc-cost_wd*Inputs!$E$6*(1-$B2669)-cost_fx*Inputs!$D$6))</f>
        <v>203489.733258993</v>
      </c>
      <c r="H2669" s="0" t="n">
        <f aca="false">12*Inputs!$B$7*(MIN(1,$H$51*$C2669)*(ic*Inputs!$C$7+pE+fee_fx*Inputs!$D$7-cost_acc-cost_wd*Inputs!$E$7*$E2669-cost_fx*Inputs!$D$7-$F2669)+(1-MIN(1,$H$51*$C2669))*(1-MIN(1,Inputs!$G$7*$D2669)*churn_nonbuyers)*(ic*Inputs!$C$7+fee_wd*Inputs!$E$7*(1-$B2669)+fee_fx*Inputs!$D$7-cost_acc-cost_wd*Inputs!$E$7*(1-$B2669)-cost_fx*Inputs!$D$7))</f>
        <v>371778.997482324</v>
      </c>
      <c r="I2669" s="0" t="n">
        <f aca="false">12*Inputs!$B$8*(MIN(1,$H$52*$C2669)*(ic*Inputs!$C$8+pT-cost_acc-cost_wd*Inputs!$E$8-cost_fx*Inputs!$D$8-cost_ins)+(1-MIN(1,$H$52*$C2669))*(1-MIN(1,Inputs!$G$8*$D2669)*churn_nonbuyers)*(ic*Inputs!$C$8+fee_wd*Inputs!$E$8*(1-$B2669)+fee_fx*Inputs!$D$8-cost_acc-cost_wd*Inputs!$E$8*(1-$B2669)-cost_fx*Inputs!$D$8))</f>
        <v>136004.476608</v>
      </c>
      <c r="J2669" s="0" t="n">
        <f aca="false">G2669+H2669+I2669-fixed</f>
        <v>11273.2073493171</v>
      </c>
      <c r="K2669" s="0" t="n">
        <f aca="false">12*Inputs!$B$6*(1-MIN(1,Inputs!$G$6*$D2669)*churn_nonbuyers)*(ic*Inputs!$C$6+fee_wd*Inputs!$E$6*(1-$B2669)+fee_fx*Inputs!$D$6-cost_acc-cost_wd*Inputs!$E$6*(1-$B2669)-cost_fx*Inputs!$D$6)</f>
        <v>161748.476331696</v>
      </c>
      <c r="L2669" s="0" t="n">
        <f aca="false">12*Inputs!$B$7*(1-MIN(1,Inputs!$G$7*$D2669)*churn_nonbuyers)*(ic*Inputs!$C$7+fee_wd*Inputs!$E$7*(1-$B2669)+fee_fx*Inputs!$D$7-cost_acc-cost_wd*Inputs!$E$7*(1-$B2669)-cost_fx*Inputs!$D$7)</f>
        <v>358769.962759018</v>
      </c>
      <c r="M2669" s="0" t="n">
        <f aca="false">12*Inputs!$B$8*(1-MIN(1,Inputs!$G$8*$D2669)*churn_nonbuyers)*(ic*Inputs!$C$8+fee_wd*Inputs!$E$8*(1-$B2669)+fee_fx*Inputs!$D$8-cost_acc-cost_wd*Inputs!$E$8*(1-$B2669)-cost_fx*Inputs!$D$8)</f>
        <v>0</v>
      </c>
      <c r="N2669" s="0" t="n">
        <f aca="false">K2669+L2669+I2669-fixed</f>
        <v>-43477.0843012864</v>
      </c>
      <c r="O2669" s="0" t="n">
        <f aca="false">K2669+L2669+M2669-fixed</f>
        <v>-179481.560909286</v>
      </c>
      <c r="P2669" s="0" t="n">
        <f aca="false">12*Inputs!$B$6*(1-MIN(1,Inputs!$F$6*$D2669))*(ic*Inputs!$C$6+flat_fee-cost_acc-cost_wd*Inputs!$E$6*$E2669-cost_fx*Inputs!$D$6)+12*Inputs!$B$7*(1-MIN(1,Inputs!$F$7*$D2669))*(ic*Inputs!$C$7+flat_fee-cost_acc-cost_wd*Inputs!$E$7*$E2669-cost_fx*Inputs!$D$7)+12*Inputs!$B$8*(1-MIN(1,Inputs!$F$8*$D2669))*(ic*Inputs!$C$8+flat_fee-cost_acc-cost_wd*Inputs!$E$8*$E2669-cost_fx*Inputs!$D$8)-fixed</f>
        <v>-475799.107249024</v>
      </c>
    </row>
    <row r="2670" customFormat="false" ht="15" hidden="false" customHeight="false" outlineLevel="0" collapsed="false">
      <c r="A2670" s="0" t="n">
        <v>2605</v>
      </c>
      <c r="B2670" s="0" t="n">
        <v>0.198971</v>
      </c>
      <c r="C2670" s="0" t="n">
        <v>1.014201</v>
      </c>
      <c r="D2670" s="0" t="n">
        <v>0.840961</v>
      </c>
      <c r="E2670" s="0" t="n">
        <v>1.427838</v>
      </c>
      <c r="F2670" s="0" t="n">
        <v>0.293086</v>
      </c>
      <c r="G2670" s="0" t="n">
        <f aca="false">12*Inputs!$B$6*(MIN(1,$H$50*$C2670)*(ic*Inputs!$C$6+pS+fee_fx*Inputs!$D$6-cost_acc-cost_wd*Inputs!$E$6*$E2670-cost_fx*Inputs!$D$6-$F2670)+(1-MIN(1,$H$50*$C2670))*(1-MIN(1,Inputs!$G$6*$D2670)*churn_nonbuyers)*(ic*Inputs!$C$6+fee_wd*Inputs!$E$6*(1-$B2670)+fee_fx*Inputs!$D$6-cost_acc-cost_wd*Inputs!$E$6*(1-$B2670)-cost_fx*Inputs!$D$6))</f>
        <v>209929.108398266</v>
      </c>
      <c r="H2670" s="0" t="n">
        <f aca="false">12*Inputs!$B$7*(MIN(1,$H$51*$C2670)*(ic*Inputs!$C$7+pE+fee_fx*Inputs!$D$7-cost_acc-cost_wd*Inputs!$E$7*$E2670-cost_fx*Inputs!$D$7-$F2670)+(1-MIN(1,$H$51*$C2670))*(1-MIN(1,Inputs!$G$7*$D2670)*churn_nonbuyers)*(ic*Inputs!$C$7+fee_wd*Inputs!$E$7*(1-$B2670)+fee_fx*Inputs!$D$7-cost_acc-cost_wd*Inputs!$E$7*(1-$B2670)-cost_fx*Inputs!$D$7))</f>
        <v>371281.133547247</v>
      </c>
      <c r="I2670" s="0" t="n">
        <f aca="false">12*Inputs!$B$8*(MIN(1,$H$52*$C2670)*(ic*Inputs!$C$8+pT-cost_acc-cost_wd*Inputs!$E$8-cost_fx*Inputs!$D$8-cost_ins)+(1-MIN(1,$H$52*$C2670))*(1-MIN(1,Inputs!$G$8*$D2670)*churn_nonbuyers)*(ic*Inputs!$C$8+fee_wd*Inputs!$E$8*(1-$B2670)+fee_fx*Inputs!$D$8-cost_acc-cost_wd*Inputs!$E$8*(1-$B2670)-cost_fx*Inputs!$D$8))</f>
        <v>183994.070868352</v>
      </c>
      <c r="J2670" s="0" t="n">
        <f aca="false">G2670+H2670+I2670-fixed</f>
        <v>65204.3128138653</v>
      </c>
      <c r="K2670" s="0" t="n">
        <f aca="false">12*Inputs!$B$6*(1-MIN(1,Inputs!$G$6*$D2670)*churn_nonbuyers)*(ic*Inputs!$C$6+fee_wd*Inputs!$E$6*(1-$B2670)+fee_fx*Inputs!$D$6-cost_acc-cost_wd*Inputs!$E$6*(1-$B2670)-cost_fx*Inputs!$D$6)</f>
        <v>165676.042448143</v>
      </c>
      <c r="L2670" s="0" t="n">
        <f aca="false">12*Inputs!$B$7*(1-MIN(1,Inputs!$G$7*$D2670)*churn_nonbuyers)*(ic*Inputs!$C$7+fee_wd*Inputs!$E$7*(1-$B2670)+fee_fx*Inputs!$D$7-cost_acc-cost_wd*Inputs!$E$7*(1-$B2670)-cost_fx*Inputs!$D$7)</f>
        <v>365098.763740886</v>
      </c>
      <c r="M2670" s="0" t="n">
        <f aca="false">12*Inputs!$B$8*(1-MIN(1,Inputs!$G$8*$D2670)*churn_nonbuyers)*(ic*Inputs!$C$8+fee_wd*Inputs!$E$8*(1-$B2670)+fee_fx*Inputs!$D$8-cost_acc-cost_wd*Inputs!$E$8*(1-$B2670)-cost_fx*Inputs!$D$8)</f>
        <v>130328.804918002</v>
      </c>
      <c r="N2670" s="0" t="n">
        <f aca="false">K2670+L2670+I2670-fixed</f>
        <v>14768.8770573814</v>
      </c>
      <c r="O2670" s="0" t="n">
        <f aca="false">K2670+L2670+M2670-fixed</f>
        <v>-38896.3888929691</v>
      </c>
      <c r="P2670" s="0" t="n">
        <f aca="false">12*Inputs!$B$6*(1-MIN(1,Inputs!$F$6*$D2670))*(ic*Inputs!$C$6+flat_fee-cost_acc-cost_wd*Inputs!$E$6*$E2670-cost_fx*Inputs!$D$6)+12*Inputs!$B$7*(1-MIN(1,Inputs!$F$7*$D2670))*(ic*Inputs!$C$7+flat_fee-cost_acc-cost_wd*Inputs!$E$7*$E2670-cost_fx*Inputs!$D$7)+12*Inputs!$B$8*(1-MIN(1,Inputs!$F$8*$D2670))*(ic*Inputs!$C$8+flat_fee-cost_acc-cost_wd*Inputs!$E$8*$E2670-cost_fx*Inputs!$D$8)-fixed</f>
        <v>-40997.77345168</v>
      </c>
    </row>
    <row r="2671" customFormat="false" ht="15" hidden="false" customHeight="false" outlineLevel="0" collapsed="false">
      <c r="A2671" s="0" t="n">
        <v>2606</v>
      </c>
      <c r="B2671" s="0" t="n">
        <v>0.237038</v>
      </c>
      <c r="C2671" s="0" t="n">
        <v>0.985072</v>
      </c>
      <c r="D2671" s="0" t="n">
        <v>0.895784</v>
      </c>
      <c r="E2671" s="0" t="n">
        <v>1.240945</v>
      </c>
      <c r="F2671" s="0" t="n">
        <v>0.063749</v>
      </c>
      <c r="G2671" s="0" t="n">
        <f aca="false">12*Inputs!$B$6*(MIN(1,$H$50*$C2671)*(ic*Inputs!$C$6+pS+fee_fx*Inputs!$D$6-cost_acc-cost_wd*Inputs!$E$6*$E2671-cost_fx*Inputs!$D$6-$F2671)+(1-MIN(1,$H$50*$C2671))*(1-MIN(1,Inputs!$G$6*$D2671)*churn_nonbuyers)*(ic*Inputs!$C$6+fee_wd*Inputs!$E$6*(1-$B2671)+fee_fx*Inputs!$D$6-cost_acc-cost_wd*Inputs!$E$6*(1-$B2671)-cost_fx*Inputs!$D$6))</f>
        <v>212844.681752396</v>
      </c>
      <c r="H2671" s="0" t="n">
        <f aca="false">12*Inputs!$B$7*(MIN(1,$H$51*$C2671)*(ic*Inputs!$C$7+pE+fee_fx*Inputs!$D$7-cost_acc-cost_wd*Inputs!$E$7*$E2671-cost_fx*Inputs!$D$7-$F2671)+(1-MIN(1,$H$51*$C2671))*(1-MIN(1,Inputs!$G$7*$D2671)*churn_nonbuyers)*(ic*Inputs!$C$7+fee_wd*Inputs!$E$7*(1-$B2671)+fee_fx*Inputs!$D$7-cost_acc-cost_wd*Inputs!$E$7*(1-$B2671)-cost_fx*Inputs!$D$7))</f>
        <v>401719.114470442</v>
      </c>
      <c r="I2671" s="0" t="n">
        <f aca="false">12*Inputs!$B$8*(MIN(1,$H$52*$C2671)*(ic*Inputs!$C$8+pT-cost_acc-cost_wd*Inputs!$E$8-cost_fx*Inputs!$D$8-cost_ins)+(1-MIN(1,$H$52*$C2671))*(1-MIN(1,Inputs!$G$8*$D2671)*churn_nonbuyers)*(ic*Inputs!$C$8+fee_wd*Inputs!$E$8*(1-$B2671)+fee_fx*Inputs!$D$8-cost_acc-cost_wd*Inputs!$E$8*(1-$B2671)-cost_fx*Inputs!$D$8))</f>
        <v>178466.289482597</v>
      </c>
      <c r="J2671" s="0" t="n">
        <f aca="false">G2671+H2671+I2671-fixed</f>
        <v>93030.0857054348</v>
      </c>
      <c r="K2671" s="0" t="n">
        <f aca="false">12*Inputs!$B$6*(1-MIN(1,Inputs!$G$6*$D2671)*churn_nonbuyers)*(ic*Inputs!$C$6+fee_wd*Inputs!$E$6*(1-$B2671)+fee_fx*Inputs!$D$6-cost_acc-cost_wd*Inputs!$E$6*(1-$B2671)-cost_fx*Inputs!$D$6)</f>
        <v>159965.836184102</v>
      </c>
      <c r="L2671" s="0" t="n">
        <f aca="false">12*Inputs!$B$7*(1-MIN(1,Inputs!$G$7*$D2671)*churn_nonbuyers)*(ic*Inputs!$C$7+fee_wd*Inputs!$E$7*(1-$B2671)+fee_fx*Inputs!$D$7-cost_acc-cost_wd*Inputs!$E$7*(1-$B2671)-cost_fx*Inputs!$D$7)</f>
        <v>359148.411278462</v>
      </c>
      <c r="M2671" s="0" t="n">
        <f aca="false">12*Inputs!$B$8*(1-MIN(1,Inputs!$G$8*$D2671)*churn_nonbuyers)*(ic*Inputs!$C$8+fee_wd*Inputs!$E$8*(1-$B2671)+fee_fx*Inputs!$D$8-cost_acc-cost_wd*Inputs!$E$8*(1-$B2671)-cost_fx*Inputs!$D$8)</f>
        <v>117487.898565811</v>
      </c>
      <c r="N2671" s="0" t="n">
        <f aca="false">K2671+L2671+I2671-fixed</f>
        <v>-2419.46305483941</v>
      </c>
      <c r="O2671" s="0" t="n">
        <f aca="false">K2671+L2671+M2671-fixed</f>
        <v>-63397.8539716249</v>
      </c>
      <c r="P2671" s="0" t="n">
        <f aca="false">12*Inputs!$B$6*(1-MIN(1,Inputs!$F$6*$D2671))*(ic*Inputs!$C$6+flat_fee-cost_acc-cost_wd*Inputs!$E$6*$E2671-cost_fx*Inputs!$D$6)+12*Inputs!$B$7*(1-MIN(1,Inputs!$F$7*$D2671))*(ic*Inputs!$C$7+flat_fee-cost_acc-cost_wd*Inputs!$E$7*$E2671-cost_fx*Inputs!$D$7)+12*Inputs!$B$8*(1-MIN(1,Inputs!$F$8*$D2671))*(ic*Inputs!$C$8+flat_fee-cost_acc-cost_wd*Inputs!$E$8*$E2671-cost_fx*Inputs!$D$8)-fixed</f>
        <v>19127.6026592</v>
      </c>
    </row>
    <row r="2672" customFormat="false" ht="15" hidden="false" customHeight="false" outlineLevel="0" collapsed="false">
      <c r="A2672" s="0" t="n">
        <v>2607</v>
      </c>
      <c r="B2672" s="0" t="n">
        <v>0.279644</v>
      </c>
      <c r="C2672" s="0" t="n">
        <v>0.986917</v>
      </c>
      <c r="D2672" s="0" t="n">
        <v>0.999848</v>
      </c>
      <c r="E2672" s="0" t="n">
        <v>1.207672</v>
      </c>
      <c r="F2672" s="0" t="n">
        <v>0.319663</v>
      </c>
      <c r="G2672" s="0" t="n">
        <f aca="false">12*Inputs!$B$6*(MIN(1,$H$50*$C2672)*(ic*Inputs!$C$6+pS+fee_fx*Inputs!$D$6-cost_acc-cost_wd*Inputs!$E$6*$E2672-cost_fx*Inputs!$D$6-$F2672)+(1-MIN(1,$H$50*$C2672))*(1-MIN(1,Inputs!$G$6*$D2672)*churn_nonbuyers)*(ic*Inputs!$C$6+fee_wd*Inputs!$E$6*(1-$B2672)+fee_fx*Inputs!$D$6-cost_acc-cost_wd*Inputs!$E$6*(1-$B2672)-cost_fx*Inputs!$D$6))</f>
        <v>201710.255325614</v>
      </c>
      <c r="H2672" s="0" t="n">
        <f aca="false">12*Inputs!$B$7*(MIN(1,$H$51*$C2672)*(ic*Inputs!$C$7+pE+fee_fx*Inputs!$D$7-cost_acc-cost_wd*Inputs!$E$7*$E2672-cost_fx*Inputs!$D$7-$F2672)+(1-MIN(1,$H$51*$C2672))*(1-MIN(1,Inputs!$G$7*$D2672)*churn_nonbuyers)*(ic*Inputs!$C$7+fee_wd*Inputs!$E$7*(1-$B2672)+fee_fx*Inputs!$D$7-cost_acc-cost_wd*Inputs!$E$7*(1-$B2672)-cost_fx*Inputs!$D$7))</f>
        <v>386734.723153817</v>
      </c>
      <c r="I2672" s="0" t="n">
        <f aca="false">12*Inputs!$B$8*(MIN(1,$H$52*$C2672)*(ic*Inputs!$C$8+pT-cost_acc-cost_wd*Inputs!$E$8-cost_fx*Inputs!$D$8-cost_ins)+(1-MIN(1,$H$52*$C2672))*(1-MIN(1,Inputs!$G$8*$D2672)*churn_nonbuyers)*(ic*Inputs!$C$8+fee_wd*Inputs!$E$8*(1-$B2672)+fee_fx*Inputs!$D$8-cost_acc-cost_wd*Inputs!$E$8*(1-$B2672)-cost_fx*Inputs!$D$8))</f>
        <v>171296.279809243</v>
      </c>
      <c r="J2672" s="0" t="n">
        <f aca="false">G2672+H2672+I2672-fixed</f>
        <v>59741.2582886738</v>
      </c>
      <c r="K2672" s="0" t="n">
        <f aca="false">12*Inputs!$B$6*(1-MIN(1,Inputs!$G$6*$D2672)*churn_nonbuyers)*(ic*Inputs!$C$6+fee_wd*Inputs!$E$6*(1-$B2672)+fee_fx*Inputs!$D$6-cost_acc-cost_wd*Inputs!$E$6*(1-$B2672)-cost_fx*Inputs!$D$6)</f>
        <v>153265.926917606</v>
      </c>
      <c r="L2672" s="0" t="n">
        <f aca="false">12*Inputs!$B$7*(1-MIN(1,Inputs!$G$7*$D2672)*churn_nonbuyers)*(ic*Inputs!$C$7+fee_wd*Inputs!$E$7*(1-$B2672)+fee_fx*Inputs!$D$7-cost_acc-cost_wd*Inputs!$E$7*(1-$B2672)-cost_fx*Inputs!$D$7)</f>
        <v>352044.981046564</v>
      </c>
      <c r="M2672" s="0" t="n">
        <f aca="false">12*Inputs!$B$8*(1-MIN(1,Inputs!$G$8*$D2672)*churn_nonbuyers)*(ic*Inputs!$C$8+fee_wd*Inputs!$E$8*(1-$B2672)+fee_fx*Inputs!$D$8-cost_acc-cost_wd*Inputs!$E$8*(1-$B2672)-cost_fx*Inputs!$D$8)</f>
        <v>93926.4271621633</v>
      </c>
      <c r="N2672" s="0" t="n">
        <f aca="false">K2672+L2672+I2672-fixed</f>
        <v>-23392.8122265869</v>
      </c>
      <c r="O2672" s="0" t="n">
        <f aca="false">K2672+L2672+M2672-fixed</f>
        <v>-100762.664873666</v>
      </c>
      <c r="P2672" s="0" t="n">
        <f aca="false">12*Inputs!$B$6*(1-MIN(1,Inputs!$F$6*$D2672))*(ic*Inputs!$C$6+flat_fee-cost_acc-cost_wd*Inputs!$E$6*$E2672-cost_fx*Inputs!$D$6)+12*Inputs!$B$7*(1-MIN(1,Inputs!$F$7*$D2672))*(ic*Inputs!$C$7+flat_fee-cost_acc-cost_wd*Inputs!$E$7*$E2672-cost_fx*Inputs!$D$7)+12*Inputs!$B$8*(1-MIN(1,Inputs!$F$8*$D2672))*(ic*Inputs!$C$8+flat_fee-cost_acc-cost_wd*Inputs!$E$8*$E2672-cost_fx*Inputs!$D$8)-fixed</f>
        <v>-19164.1628185599</v>
      </c>
    </row>
    <row r="2673" customFormat="false" ht="15" hidden="false" customHeight="false" outlineLevel="0" collapsed="false">
      <c r="A2673" s="0" t="n">
        <v>2608</v>
      </c>
      <c r="B2673" s="0" t="n">
        <v>0.243832</v>
      </c>
      <c r="C2673" s="0" t="n">
        <v>0.730024</v>
      </c>
      <c r="D2673" s="0" t="n">
        <v>1.851711</v>
      </c>
      <c r="E2673" s="0" t="n">
        <v>1.109964</v>
      </c>
      <c r="F2673" s="0" t="n">
        <v>0.263128</v>
      </c>
      <c r="G2673" s="0" t="n">
        <f aca="false">12*Inputs!$B$6*(MIN(1,$H$50*$C2673)*(ic*Inputs!$C$6+pS+fee_fx*Inputs!$D$6-cost_acc-cost_wd*Inputs!$E$6*$E2673-cost_fx*Inputs!$D$6-$F2673)+(1-MIN(1,$H$50*$C2673))*(1-MIN(1,Inputs!$G$6*$D2673)*churn_nonbuyers)*(ic*Inputs!$C$6+fee_wd*Inputs!$E$6*(1-$B2673)+fee_fx*Inputs!$D$6-cost_acc-cost_wd*Inputs!$E$6*(1-$B2673)-cost_fx*Inputs!$D$6))</f>
        <v>189630.488379913</v>
      </c>
      <c r="H2673" s="0" t="n">
        <f aca="false">12*Inputs!$B$7*(MIN(1,$H$51*$C2673)*(ic*Inputs!$C$7+pE+fee_fx*Inputs!$D$7-cost_acc-cost_wd*Inputs!$E$7*$E2673-cost_fx*Inputs!$D$7-$F2673)+(1-MIN(1,$H$51*$C2673))*(1-MIN(1,Inputs!$G$7*$D2673)*churn_nonbuyers)*(ic*Inputs!$C$7+fee_wd*Inputs!$E$7*(1-$B2673)+fee_fx*Inputs!$D$7-cost_acc-cost_wd*Inputs!$E$7*(1-$B2673)-cost_fx*Inputs!$D$7))</f>
        <v>385181.021074503</v>
      </c>
      <c r="I2673" s="0" t="n">
        <f aca="false">12*Inputs!$B$8*(MIN(1,$H$52*$C2673)*(ic*Inputs!$C$8+pT-cost_acc-cost_wd*Inputs!$E$8-cost_fx*Inputs!$D$8-cost_ins)+(1-MIN(1,$H$52*$C2673))*(1-MIN(1,Inputs!$G$8*$D2673)*churn_nonbuyers)*(ic*Inputs!$C$8+fee_wd*Inputs!$E$8*(1-$B2673)+fee_fx*Inputs!$D$8-cost_acc-cost_wd*Inputs!$E$8*(1-$B2673)-cost_fx*Inputs!$D$8))</f>
        <v>105228.579456</v>
      </c>
      <c r="J2673" s="0" t="n">
        <f aca="false">G2673+H2673+I2673-fixed</f>
        <v>-19959.9110895839</v>
      </c>
      <c r="K2673" s="0" t="n">
        <f aca="false">12*Inputs!$B$6*(1-MIN(1,Inputs!$G$6*$D2673)*churn_nonbuyers)*(ic*Inputs!$C$6+fee_wd*Inputs!$E$6*(1-$B2673)+fee_fx*Inputs!$D$6-cost_acc-cost_wd*Inputs!$E$6*(1-$B2673)-cost_fx*Inputs!$D$6)</f>
        <v>151073.791175174</v>
      </c>
      <c r="L2673" s="0" t="n">
        <f aca="false">12*Inputs!$B$7*(1-MIN(1,Inputs!$G$7*$D2673)*churn_nonbuyers)*(ic*Inputs!$C$7+fee_wd*Inputs!$E$7*(1-$B2673)+fee_fx*Inputs!$D$7-cost_acc-cost_wd*Inputs!$E$7*(1-$B2673)-cost_fx*Inputs!$D$7)</f>
        <v>347640.403377105</v>
      </c>
      <c r="M2673" s="0" t="n">
        <f aca="false">12*Inputs!$B$8*(1-MIN(1,Inputs!$G$8*$D2673)*churn_nonbuyers)*(ic*Inputs!$C$8+fee_wd*Inputs!$E$8*(1-$B2673)+fee_fx*Inputs!$D$8-cost_acc-cost_wd*Inputs!$E$8*(1-$B2673)-cost_fx*Inputs!$D$8)</f>
        <v>0</v>
      </c>
      <c r="N2673" s="0" t="n">
        <f aca="false">K2673+L2673+I2673-fixed</f>
        <v>-96057.2259917209</v>
      </c>
      <c r="O2673" s="0" t="n">
        <f aca="false">K2673+L2673+M2673-fixed</f>
        <v>-201285.805447721</v>
      </c>
      <c r="P2673" s="0" t="n">
        <f aca="false">12*Inputs!$B$6*(1-MIN(1,Inputs!$F$6*$D2673))*(ic*Inputs!$C$6+flat_fee-cost_acc-cost_wd*Inputs!$E$6*$E2673-cost_fx*Inputs!$D$6)+12*Inputs!$B$7*(1-MIN(1,Inputs!$F$7*$D2673))*(ic*Inputs!$C$7+flat_fee-cost_acc-cost_wd*Inputs!$E$7*$E2673-cost_fx*Inputs!$D$7)+12*Inputs!$B$8*(1-MIN(1,Inputs!$F$8*$D2673))*(ic*Inputs!$C$8+flat_fee-cost_acc-cost_wd*Inputs!$E$8*$E2673-cost_fx*Inputs!$D$8)-fixed</f>
        <v>-420491.810402234</v>
      </c>
    </row>
    <row r="2674" customFormat="false" ht="15" hidden="false" customHeight="false" outlineLevel="0" collapsed="false">
      <c r="A2674" s="0" t="n">
        <v>2609</v>
      </c>
      <c r="B2674" s="0" t="n">
        <v>0.421914</v>
      </c>
      <c r="C2674" s="0" t="n">
        <v>0.712684</v>
      </c>
      <c r="D2674" s="0" t="n">
        <v>0.607544</v>
      </c>
      <c r="E2674" s="0" t="n">
        <v>1.174308</v>
      </c>
      <c r="F2674" s="0" t="n">
        <v>0.331511</v>
      </c>
      <c r="G2674" s="0" t="n">
        <f aca="false">12*Inputs!$B$6*(MIN(1,$H$50*$C2674)*(ic*Inputs!$C$6+pS+fee_fx*Inputs!$D$6-cost_acc-cost_wd*Inputs!$E$6*$E2674-cost_fx*Inputs!$D$6-$F2674)+(1-MIN(1,$H$50*$C2674))*(1-MIN(1,Inputs!$G$6*$D2674)*churn_nonbuyers)*(ic*Inputs!$C$6+fee_wd*Inputs!$E$6*(1-$B2674)+fee_fx*Inputs!$D$6-cost_acc-cost_wd*Inputs!$E$6*(1-$B2674)-cost_fx*Inputs!$D$6))</f>
        <v>172854.552452723</v>
      </c>
      <c r="H2674" s="0" t="n">
        <f aca="false">12*Inputs!$B$7*(MIN(1,$H$51*$C2674)*(ic*Inputs!$C$7+pE+fee_fx*Inputs!$D$7-cost_acc-cost_wd*Inputs!$E$7*$E2674-cost_fx*Inputs!$D$7-$F2674)+(1-MIN(1,$H$51*$C2674))*(1-MIN(1,Inputs!$G$7*$D2674)*churn_nonbuyers)*(ic*Inputs!$C$7+fee_wd*Inputs!$E$7*(1-$B2674)+fee_fx*Inputs!$D$7-cost_acc-cost_wd*Inputs!$E$7*(1-$B2674)-cost_fx*Inputs!$D$7))</f>
        <v>368022.464464443</v>
      </c>
      <c r="I2674" s="0" t="n">
        <f aca="false">12*Inputs!$B$8*(MIN(1,$H$52*$C2674)*(ic*Inputs!$C$8+pT-cost_acc-cost_wd*Inputs!$E$8-cost_fx*Inputs!$D$8-cost_ins)+(1-MIN(1,$H$52*$C2674))*(1-MIN(1,Inputs!$G$8*$D2674)*churn_nonbuyers)*(ic*Inputs!$C$8+fee_wd*Inputs!$E$8*(1-$B2674)+fee_fx*Inputs!$D$8-cost_acc-cost_wd*Inputs!$E$8*(1-$B2674)-cost_fx*Inputs!$D$8))</f>
        <v>190901.000349948</v>
      </c>
      <c r="J2674" s="0" t="n">
        <f aca="false">G2674+H2674+I2674-fixed</f>
        <v>31778.0172671139</v>
      </c>
      <c r="K2674" s="0" t="n">
        <f aca="false">12*Inputs!$B$6*(1-MIN(1,Inputs!$G$6*$D2674)*churn_nonbuyers)*(ic*Inputs!$C$6+fee_wd*Inputs!$E$6*(1-$B2674)+fee_fx*Inputs!$D$6-cost_acc-cost_wd*Inputs!$E$6*(1-$B2674)-cost_fx*Inputs!$D$6)</f>
        <v>136565.925978355</v>
      </c>
      <c r="L2674" s="0" t="n">
        <f aca="false">12*Inputs!$B$7*(1-MIN(1,Inputs!$G$7*$D2674)*churn_nonbuyers)*(ic*Inputs!$C$7+fee_wd*Inputs!$E$7*(1-$B2674)+fee_fx*Inputs!$D$7-cost_acc-cost_wd*Inputs!$E$7*(1-$B2674)-cost_fx*Inputs!$D$7)</f>
        <v>336202.883075013</v>
      </c>
      <c r="M2674" s="0" t="n">
        <f aca="false">12*Inputs!$B$8*(1-MIN(1,Inputs!$G$8*$D2674)*churn_nonbuyers)*(ic*Inputs!$C$8+fee_wd*Inputs!$E$8*(1-$B2674)+fee_fx*Inputs!$D$8-cost_acc-cost_wd*Inputs!$E$8*(1-$B2674)-cost_fx*Inputs!$D$8)</f>
        <v>175949.207205658</v>
      </c>
      <c r="N2674" s="0" t="n">
        <f aca="false">K2674+L2674+I2674-fixed</f>
        <v>-36330.1905966838</v>
      </c>
      <c r="O2674" s="0" t="n">
        <f aca="false">K2674+L2674+M2674-fixed</f>
        <v>-51281.983740974</v>
      </c>
      <c r="P2674" s="0" t="n">
        <f aca="false">12*Inputs!$B$6*(1-MIN(1,Inputs!$F$6*$D2674))*(ic*Inputs!$C$6+flat_fee-cost_acc-cost_wd*Inputs!$E$6*$E2674-cost_fx*Inputs!$D$6)+12*Inputs!$B$7*(1-MIN(1,Inputs!$F$7*$D2674))*(ic*Inputs!$C$7+flat_fee-cost_acc-cost_wd*Inputs!$E$7*$E2674-cost_fx*Inputs!$D$7)+12*Inputs!$B$8*(1-MIN(1,Inputs!$F$8*$D2674))*(ic*Inputs!$C$8+flat_fee-cost_acc-cost_wd*Inputs!$E$8*$E2674-cost_fx*Inputs!$D$8)-fixed</f>
        <v>200069.89826048</v>
      </c>
    </row>
    <row r="2675" customFormat="false" ht="15" hidden="false" customHeight="false" outlineLevel="0" collapsed="false">
      <c r="A2675" s="0" t="n">
        <v>2610</v>
      </c>
      <c r="B2675" s="0" t="n">
        <v>0.226372</v>
      </c>
      <c r="C2675" s="0" t="n">
        <v>0.784021</v>
      </c>
      <c r="D2675" s="0" t="n">
        <v>1.496337</v>
      </c>
      <c r="E2675" s="0" t="n">
        <v>1.130023</v>
      </c>
      <c r="F2675" s="0" t="n">
        <v>0.408825</v>
      </c>
      <c r="G2675" s="0" t="n">
        <f aca="false">12*Inputs!$B$6*(MIN(1,$H$50*$C2675)*(ic*Inputs!$C$6+pS+fee_fx*Inputs!$D$6-cost_acc-cost_wd*Inputs!$E$6*$E2675-cost_fx*Inputs!$D$6-$F2675)+(1-MIN(1,$H$50*$C2675))*(1-MIN(1,Inputs!$G$6*$D2675)*churn_nonbuyers)*(ic*Inputs!$C$6+fee_wd*Inputs!$E$6*(1-$B2675)+fee_fx*Inputs!$D$6-cost_acc-cost_wd*Inputs!$E$6*(1-$B2675)-cost_fx*Inputs!$D$6))</f>
        <v>194441.148983504</v>
      </c>
      <c r="H2675" s="0" t="n">
        <f aca="false">12*Inputs!$B$7*(MIN(1,$H$51*$C2675)*(ic*Inputs!$C$7+pE+fee_fx*Inputs!$D$7-cost_acc-cost_wd*Inputs!$E$7*$E2675-cost_fx*Inputs!$D$7-$F2675)+(1-MIN(1,$H$51*$C2675))*(1-MIN(1,Inputs!$G$7*$D2675)*churn_nonbuyers)*(ic*Inputs!$C$7+fee_wd*Inputs!$E$7*(1-$B2675)+fee_fx*Inputs!$D$7-cost_acc-cost_wd*Inputs!$E$7*(1-$B2675)-cost_fx*Inputs!$D$7))</f>
        <v>383908.289225679</v>
      </c>
      <c r="I2675" s="0" t="n">
        <f aca="false">12*Inputs!$B$8*(MIN(1,$H$52*$C2675)*(ic*Inputs!$C$8+pT-cost_acc-cost_wd*Inputs!$E$8-cost_fx*Inputs!$D$8-cost_ins)+(1-MIN(1,$H$52*$C2675))*(1-MIN(1,Inputs!$G$8*$D2675)*churn_nonbuyers)*(ic*Inputs!$C$8+fee_wd*Inputs!$E$8*(1-$B2675)+fee_fx*Inputs!$D$8-cost_acc-cost_wd*Inputs!$E$8*(1-$B2675)-cost_fx*Inputs!$D$8))</f>
        <v>113011.923024</v>
      </c>
      <c r="J2675" s="0" t="n">
        <f aca="false">G2675+H2675+I2675-fixed</f>
        <v>-8638.63876681787</v>
      </c>
      <c r="K2675" s="0" t="n">
        <f aca="false">12*Inputs!$B$6*(1-MIN(1,Inputs!$G$6*$D2675)*churn_nonbuyers)*(ic*Inputs!$C$6+fee_wd*Inputs!$E$6*(1-$B2675)+fee_fx*Inputs!$D$6-cost_acc-cost_wd*Inputs!$E$6*(1-$B2675)-cost_fx*Inputs!$D$6)</f>
        <v>156358.202395421</v>
      </c>
      <c r="L2675" s="0" t="n">
        <f aca="false">12*Inputs!$B$7*(1-MIN(1,Inputs!$G$7*$D2675)*churn_nonbuyers)*(ic*Inputs!$C$7+fee_wd*Inputs!$E$7*(1-$B2675)+fee_fx*Inputs!$D$7-cost_acc-cost_wd*Inputs!$E$7*(1-$B2675)-cost_fx*Inputs!$D$7)</f>
        <v>353966.048061253</v>
      </c>
      <c r="M2675" s="0" t="n">
        <f aca="false">12*Inputs!$B$8*(1-MIN(1,Inputs!$G$8*$D2675)*churn_nonbuyers)*(ic*Inputs!$C$8+fee_wd*Inputs!$E$8*(1-$B2675)+fee_fx*Inputs!$D$8-cost_acc-cost_wd*Inputs!$E$8*(1-$B2675)-cost_fx*Inputs!$D$8)</f>
        <v>0</v>
      </c>
      <c r="N2675" s="0" t="n">
        <f aca="false">K2675+L2675+I2675-fixed</f>
        <v>-76663.8265193267</v>
      </c>
      <c r="O2675" s="0" t="n">
        <f aca="false">K2675+L2675+M2675-fixed</f>
        <v>-189675.749543327</v>
      </c>
      <c r="P2675" s="0" t="n">
        <f aca="false">12*Inputs!$B$6*(1-MIN(1,Inputs!$F$6*$D2675))*(ic*Inputs!$C$6+flat_fee-cost_acc-cost_wd*Inputs!$E$6*$E2675-cost_fx*Inputs!$D$6)+12*Inputs!$B$7*(1-MIN(1,Inputs!$F$7*$D2675))*(ic*Inputs!$C$7+flat_fee-cost_acc-cost_wd*Inputs!$E$7*$E2675-cost_fx*Inputs!$D$7)+12*Inputs!$B$8*(1-MIN(1,Inputs!$F$8*$D2675))*(ic*Inputs!$C$8+flat_fee-cost_acc-cost_wd*Inputs!$E$8*$E2675-cost_fx*Inputs!$D$8)-fixed</f>
        <v>-250107.81355576</v>
      </c>
    </row>
    <row r="2676" customFormat="false" ht="15" hidden="false" customHeight="false" outlineLevel="0" collapsed="false">
      <c r="A2676" s="0" t="n">
        <v>2611</v>
      </c>
      <c r="B2676" s="0" t="n">
        <v>0.166725</v>
      </c>
      <c r="C2676" s="0" t="n">
        <v>1.038312</v>
      </c>
      <c r="D2676" s="0" t="n">
        <v>0.920097</v>
      </c>
      <c r="E2676" s="0" t="n">
        <v>1.342861</v>
      </c>
      <c r="F2676" s="0" t="n">
        <v>0.295468</v>
      </c>
      <c r="G2676" s="0" t="n">
        <f aca="false">12*Inputs!$B$6*(MIN(1,$H$50*$C2676)*(ic*Inputs!$C$6+pS+fee_fx*Inputs!$D$6-cost_acc-cost_wd*Inputs!$E$6*$E2676-cost_fx*Inputs!$D$6-$F2676)+(1-MIN(1,$H$50*$C2676))*(1-MIN(1,Inputs!$G$6*$D2676)*churn_nonbuyers)*(ic*Inputs!$C$6+fee_wd*Inputs!$E$6*(1-$B2676)+fee_fx*Inputs!$D$6-cost_acc-cost_wd*Inputs!$E$6*(1-$B2676)-cost_fx*Inputs!$D$6))</f>
        <v>216391.414346639</v>
      </c>
      <c r="H2676" s="0" t="n">
        <f aca="false">12*Inputs!$B$7*(MIN(1,$H$51*$C2676)*(ic*Inputs!$C$7+pE+fee_fx*Inputs!$D$7-cost_acc-cost_wd*Inputs!$E$7*$E2676-cost_fx*Inputs!$D$7-$F2676)+(1-MIN(1,$H$51*$C2676))*(1-MIN(1,Inputs!$G$7*$D2676)*churn_nonbuyers)*(ic*Inputs!$C$7+fee_wd*Inputs!$E$7*(1-$B2676)+fee_fx*Inputs!$D$7-cost_acc-cost_wd*Inputs!$E$7*(1-$B2676)-cost_fx*Inputs!$D$7))</f>
        <v>383570.108106086</v>
      </c>
      <c r="I2676" s="0" t="n">
        <f aca="false">12*Inputs!$B$8*(MIN(1,$H$52*$C2676)*(ic*Inputs!$C$8+pT-cost_acc-cost_wd*Inputs!$E$8-cost_fx*Inputs!$D$8-cost_ins)+(1-MIN(1,$H$52*$C2676))*(1-MIN(1,Inputs!$G$8*$D2676)*churn_nonbuyers)*(ic*Inputs!$C$8+fee_wd*Inputs!$E$8*(1-$B2676)+fee_fx*Inputs!$D$8-cost_acc-cost_wd*Inputs!$E$8*(1-$B2676)-cost_fx*Inputs!$D$8))</f>
        <v>180625.510293803</v>
      </c>
      <c r="J2676" s="0" t="n">
        <f aca="false">G2676+H2676+I2676-fixed</f>
        <v>80587.0327465278</v>
      </c>
      <c r="K2676" s="0" t="n">
        <f aca="false">12*Inputs!$B$6*(1-MIN(1,Inputs!$G$6*$D2676)*churn_nonbuyers)*(ic*Inputs!$C$6+fee_wd*Inputs!$E$6*(1-$B2676)+fee_fx*Inputs!$D$6-cost_acc-cost_wd*Inputs!$E$6*(1-$B2676)-cost_fx*Inputs!$D$6)</f>
        <v>169421.52508074</v>
      </c>
      <c r="L2676" s="0" t="n">
        <f aca="false">12*Inputs!$B$7*(1-MIN(1,Inputs!$G$7*$D2676)*churn_nonbuyers)*(ic*Inputs!$C$7+fee_wd*Inputs!$E$7*(1-$B2676)+fee_fx*Inputs!$D$7-cost_acc-cost_wd*Inputs!$E$7*(1-$B2676)-cost_fx*Inputs!$D$7)</f>
        <v>368724.808392444</v>
      </c>
      <c r="M2676" s="0" t="n">
        <f aca="false">12*Inputs!$B$8*(1-MIN(1,Inputs!$G$8*$D2676)*churn_nonbuyers)*(ic*Inputs!$C$8+fee_wd*Inputs!$E$8*(1-$B2676)+fee_fx*Inputs!$D$8-cost_acc-cost_wd*Inputs!$E$8*(1-$B2676)-cost_fx*Inputs!$D$8)</f>
        <v>113327.78403012</v>
      </c>
      <c r="N2676" s="0" t="n">
        <f aca="false">K2676+L2676+I2676-fixed</f>
        <v>18771.8437669866</v>
      </c>
      <c r="O2676" s="0" t="n">
        <f aca="false">K2676+L2676+M2676-fixed</f>
        <v>-48525.882496696</v>
      </c>
      <c r="P2676" s="0" t="n">
        <f aca="false">12*Inputs!$B$6*(1-MIN(1,Inputs!$F$6*$D2676))*(ic*Inputs!$C$6+flat_fee-cost_acc-cost_wd*Inputs!$E$6*$E2676-cost_fx*Inputs!$D$6)+12*Inputs!$B$7*(1-MIN(1,Inputs!$F$7*$D2676))*(ic*Inputs!$C$7+flat_fee-cost_acc-cost_wd*Inputs!$E$7*$E2676-cost_fx*Inputs!$D$7)+12*Inputs!$B$8*(1-MIN(1,Inputs!$F$8*$D2676))*(ic*Inputs!$C$8+flat_fee-cost_acc-cost_wd*Inputs!$E$8*$E2676-cost_fx*Inputs!$D$8)-fixed</f>
        <v>-39159.36241192</v>
      </c>
    </row>
    <row r="2677" customFormat="false" ht="15" hidden="false" customHeight="false" outlineLevel="0" collapsed="false">
      <c r="A2677" s="0" t="n">
        <v>2612</v>
      </c>
      <c r="B2677" s="0" t="n">
        <v>0.204709</v>
      </c>
      <c r="C2677" s="0" t="n">
        <v>0.810965</v>
      </c>
      <c r="D2677" s="0" t="n">
        <v>1.860597</v>
      </c>
      <c r="E2677" s="0" t="n">
        <v>1.382519</v>
      </c>
      <c r="F2677" s="0" t="n">
        <v>0.124606</v>
      </c>
      <c r="G2677" s="0" t="n">
        <f aca="false">12*Inputs!$B$6*(MIN(1,$H$50*$C2677)*(ic*Inputs!$C$6+pS+fee_fx*Inputs!$D$6-cost_acc-cost_wd*Inputs!$E$6*$E2677-cost_fx*Inputs!$D$6-$F2677)+(1-MIN(1,$H$50*$C2677))*(1-MIN(1,Inputs!$G$6*$D2677)*churn_nonbuyers)*(ic*Inputs!$C$6+fee_wd*Inputs!$E$6*(1-$B2677)+fee_fx*Inputs!$D$6-cost_acc-cost_wd*Inputs!$E$6*(1-$B2677)-cost_fx*Inputs!$D$6))</f>
        <v>196110.022805862</v>
      </c>
      <c r="H2677" s="0" t="n">
        <f aca="false">12*Inputs!$B$7*(MIN(1,$H$51*$C2677)*(ic*Inputs!$C$7+pE+fee_fx*Inputs!$D$7-cost_acc-cost_wd*Inputs!$E$7*$E2677-cost_fx*Inputs!$D$7-$F2677)+(1-MIN(1,$H$51*$C2677))*(1-MIN(1,Inputs!$G$7*$D2677)*churn_nonbuyers)*(ic*Inputs!$C$7+fee_wd*Inputs!$E$7*(1-$B2677)+fee_fx*Inputs!$D$7-cost_acc-cost_wd*Inputs!$E$7*(1-$B2677)-cost_fx*Inputs!$D$7))</f>
        <v>373878.411570652</v>
      </c>
      <c r="I2677" s="0" t="n">
        <f aca="false">12*Inputs!$B$8*(MIN(1,$H$52*$C2677)*(ic*Inputs!$C$8+pT-cost_acc-cost_wd*Inputs!$E$8-cost_fx*Inputs!$D$8-cost_ins)+(1-MIN(1,$H$52*$C2677))*(1-MIN(1,Inputs!$G$8*$D2677)*churn_nonbuyers)*(ic*Inputs!$C$8+fee_wd*Inputs!$E$8*(1-$B2677)+fee_fx*Inputs!$D$8-cost_acc-cost_wd*Inputs!$E$8*(1-$B2677)-cost_fx*Inputs!$D$8))</f>
        <v>116895.73896</v>
      </c>
      <c r="J2677" s="0" t="n">
        <f aca="false">G2677+H2677+I2677-fixed</f>
        <v>-13115.8266634857</v>
      </c>
      <c r="K2677" s="0" t="n">
        <f aca="false">12*Inputs!$B$6*(1-MIN(1,Inputs!$G$6*$D2677)*churn_nonbuyers)*(ic*Inputs!$C$6+fee_wd*Inputs!$E$6*(1-$B2677)+fee_fx*Inputs!$D$6-cost_acc-cost_wd*Inputs!$E$6*(1-$B2677)-cost_fx*Inputs!$D$6)</f>
        <v>156109.429089166</v>
      </c>
      <c r="L2677" s="0" t="n">
        <f aca="false">12*Inputs!$B$7*(1-MIN(1,Inputs!$G$7*$D2677)*churn_nonbuyers)*(ic*Inputs!$C$7+fee_wd*Inputs!$E$7*(1-$B2677)+fee_fx*Inputs!$D$7-cost_acc-cost_wd*Inputs!$E$7*(1-$B2677)-cost_fx*Inputs!$D$7)</f>
        <v>352861.528397499</v>
      </c>
      <c r="M2677" s="0" t="n">
        <f aca="false">12*Inputs!$B$8*(1-MIN(1,Inputs!$G$8*$D2677)*churn_nonbuyers)*(ic*Inputs!$C$8+fee_wd*Inputs!$E$8*(1-$B2677)+fee_fx*Inputs!$D$8-cost_acc-cost_wd*Inputs!$E$8*(1-$B2677)-cost_fx*Inputs!$D$8)</f>
        <v>0</v>
      </c>
      <c r="N2677" s="0" t="n">
        <f aca="false">K2677+L2677+I2677-fixed</f>
        <v>-74133.303553335</v>
      </c>
      <c r="O2677" s="0" t="n">
        <f aca="false">K2677+L2677+M2677-fixed</f>
        <v>-191029.042513335</v>
      </c>
      <c r="P2677" s="0" t="n">
        <f aca="false">12*Inputs!$B$6*(1-MIN(1,Inputs!$F$6*$D2677))*(ic*Inputs!$C$6+flat_fee-cost_acc-cost_wd*Inputs!$E$6*$E2677-cost_fx*Inputs!$D$6)+12*Inputs!$B$7*(1-MIN(1,Inputs!$F$7*$D2677))*(ic*Inputs!$C$7+flat_fee-cost_acc-cost_wd*Inputs!$E$7*$E2677-cost_fx*Inputs!$D$7)+12*Inputs!$B$8*(1-MIN(1,Inputs!$F$8*$D2677))*(ic*Inputs!$C$8+flat_fee-cost_acc-cost_wd*Inputs!$E$8*$E2677-cost_fx*Inputs!$D$8)-fixed</f>
        <v>-484741.442870411</v>
      </c>
    </row>
    <row r="2678" customFormat="false" ht="15" hidden="false" customHeight="false" outlineLevel="0" collapsed="false">
      <c r="A2678" s="0" t="n">
        <v>2613</v>
      </c>
      <c r="B2678" s="0" t="n">
        <v>0.361432</v>
      </c>
      <c r="C2678" s="0" t="n">
        <v>0.942464</v>
      </c>
      <c r="D2678" s="0" t="n">
        <v>0.768107</v>
      </c>
      <c r="E2678" s="0" t="n">
        <v>1.186741</v>
      </c>
      <c r="F2678" s="0" t="n">
        <v>0.161993</v>
      </c>
      <c r="G2678" s="0" t="n">
        <f aca="false">12*Inputs!$B$6*(MIN(1,$H$50*$C2678)*(ic*Inputs!$C$6+pS+fee_fx*Inputs!$D$6-cost_acc-cost_wd*Inputs!$E$6*$E2678-cost_fx*Inputs!$D$6-$F2678)+(1-MIN(1,$H$50*$C2678))*(1-MIN(1,Inputs!$G$6*$D2678)*churn_nonbuyers)*(ic*Inputs!$C$6+fee_wd*Inputs!$E$6*(1-$B2678)+fee_fx*Inputs!$D$6-cost_acc-cost_wd*Inputs!$E$6*(1-$B2678)-cost_fx*Inputs!$D$6))</f>
        <v>194663.559710015</v>
      </c>
      <c r="H2678" s="0" t="n">
        <f aca="false">12*Inputs!$B$7*(MIN(1,$H$51*$C2678)*(ic*Inputs!$C$7+pE+fee_fx*Inputs!$D$7-cost_acc-cost_wd*Inputs!$E$7*$E2678-cost_fx*Inputs!$D$7-$F2678)+(1-MIN(1,$H$51*$C2678))*(1-MIN(1,Inputs!$G$7*$D2678)*churn_nonbuyers)*(ic*Inputs!$C$7+fee_wd*Inputs!$E$7*(1-$B2678)+fee_fx*Inputs!$D$7-cost_acc-cost_wd*Inputs!$E$7*(1-$B2678)-cost_fx*Inputs!$D$7))</f>
        <v>390407.52144098</v>
      </c>
      <c r="I2678" s="0" t="n">
        <f aca="false">12*Inputs!$B$8*(MIN(1,$H$52*$C2678)*(ic*Inputs!$C$8+pT-cost_acc-cost_wd*Inputs!$E$8-cost_fx*Inputs!$D$8-cost_ins)+(1-MIN(1,$H$52*$C2678))*(1-MIN(1,Inputs!$G$8*$D2678)*churn_nonbuyers)*(ic*Inputs!$C$8+fee_wd*Inputs!$E$8*(1-$B2678)+fee_fx*Inputs!$D$8-cost_acc-cost_wd*Inputs!$E$8*(1-$B2678)-cost_fx*Inputs!$D$8))</f>
        <v>184469.785207013</v>
      </c>
      <c r="J2678" s="0" t="n">
        <f aca="false">G2678+H2678+I2678-fixed</f>
        <v>69540.866358008</v>
      </c>
      <c r="K2678" s="0" t="n">
        <f aca="false">12*Inputs!$B$6*(1-MIN(1,Inputs!$G$6*$D2678)*churn_nonbuyers)*(ic*Inputs!$C$6+fee_wd*Inputs!$E$6*(1-$B2678)+fee_fx*Inputs!$D$6-cost_acc-cost_wd*Inputs!$E$6*(1-$B2678)-cost_fx*Inputs!$D$6)</f>
        <v>143810.126274413</v>
      </c>
      <c r="L2678" s="0" t="n">
        <f aca="false">12*Inputs!$B$7*(1-MIN(1,Inputs!$G$7*$D2678)*churn_nonbuyers)*(ic*Inputs!$C$7+fee_wd*Inputs!$E$7*(1-$B2678)+fee_fx*Inputs!$D$7-cost_acc-cost_wd*Inputs!$E$7*(1-$B2678)-cost_fx*Inputs!$D$7)</f>
        <v>343062.081428648</v>
      </c>
      <c r="M2678" s="0" t="n">
        <f aca="false">12*Inputs!$B$8*(1-MIN(1,Inputs!$G$8*$D2678)*churn_nonbuyers)*(ic*Inputs!$C$8+fee_wd*Inputs!$E$8*(1-$B2678)+fee_fx*Inputs!$D$8-cost_acc-cost_wd*Inputs!$E$8*(1-$B2678)-cost_fx*Inputs!$D$8)</f>
        <v>142882.156533926</v>
      </c>
      <c r="N2678" s="0" t="n">
        <f aca="false">K2678+L2678+I2678-fixed</f>
        <v>-28658.0070899264</v>
      </c>
      <c r="O2678" s="0" t="n">
        <f aca="false">K2678+L2678+M2678-fixed</f>
        <v>-70245.6357630132</v>
      </c>
      <c r="P2678" s="0" t="n">
        <f aca="false">12*Inputs!$B$6*(1-MIN(1,Inputs!$F$6*$D2678))*(ic*Inputs!$C$6+flat_fee-cost_acc-cost_wd*Inputs!$E$6*$E2678-cost_fx*Inputs!$D$6)+12*Inputs!$B$7*(1-MIN(1,Inputs!$F$7*$D2678))*(ic*Inputs!$C$7+flat_fee-cost_acc-cost_wd*Inputs!$E$7*$E2678-cost_fx*Inputs!$D$7)+12*Inputs!$B$8*(1-MIN(1,Inputs!$F$8*$D2678))*(ic*Inputs!$C$8+flat_fee-cost_acc-cost_wd*Inputs!$E$8*$E2678-cost_fx*Inputs!$D$8)-fixed</f>
        <v>110177.90033288</v>
      </c>
    </row>
    <row r="2679" customFormat="false" ht="15" hidden="false" customHeight="false" outlineLevel="0" collapsed="false">
      <c r="A2679" s="0" t="n">
        <v>2614</v>
      </c>
      <c r="B2679" s="0" t="n">
        <v>0.341553</v>
      </c>
      <c r="C2679" s="0" t="n">
        <v>0.62733</v>
      </c>
      <c r="D2679" s="0" t="n">
        <v>0.886246</v>
      </c>
      <c r="E2679" s="0" t="n">
        <v>1.272174</v>
      </c>
      <c r="F2679" s="0" t="n">
        <v>0.083381</v>
      </c>
      <c r="G2679" s="0" t="n">
        <f aca="false">12*Inputs!$B$6*(MIN(1,$H$50*$C2679)*(ic*Inputs!$C$6+pS+fee_fx*Inputs!$D$6-cost_acc-cost_wd*Inputs!$E$6*$E2679-cost_fx*Inputs!$D$6-$F2679)+(1-MIN(1,$H$50*$C2679))*(1-MIN(1,Inputs!$G$6*$D2679)*churn_nonbuyers)*(ic*Inputs!$C$6+fee_wd*Inputs!$E$6*(1-$B2679)+fee_fx*Inputs!$D$6-cost_acc-cost_wd*Inputs!$E$6*(1-$B2679)-cost_fx*Inputs!$D$6))</f>
        <v>179320.344364944</v>
      </c>
      <c r="H2679" s="0" t="n">
        <f aca="false">12*Inputs!$B$7*(MIN(1,$H$51*$C2679)*(ic*Inputs!$C$7+pE+fee_fx*Inputs!$D$7-cost_acc-cost_wd*Inputs!$E$7*$E2679-cost_fx*Inputs!$D$7-$F2679)+(1-MIN(1,$H$51*$C2679))*(1-MIN(1,Inputs!$G$7*$D2679)*churn_nonbuyers)*(ic*Inputs!$C$7+fee_wd*Inputs!$E$7*(1-$B2679)+fee_fx*Inputs!$D$7-cost_acc-cost_wd*Inputs!$E$7*(1-$B2679)-cost_fx*Inputs!$D$7))</f>
        <v>372397.987361414</v>
      </c>
      <c r="I2679" s="0" t="n">
        <f aca="false">12*Inputs!$B$8*(MIN(1,$H$52*$C2679)*(ic*Inputs!$C$8+pT-cost_acc-cost_wd*Inputs!$E$8-cost_fx*Inputs!$D$8-cost_ins)+(1-MIN(1,$H$52*$C2679))*(1-MIN(1,Inputs!$G$8*$D2679)*churn_nonbuyers)*(ic*Inputs!$C$8+fee_wd*Inputs!$E$8*(1-$B2679)+fee_fx*Inputs!$D$8-cost_acc-cost_wd*Inputs!$E$8*(1-$B2679)-cost_fx*Inputs!$D$8))</f>
        <v>156432.671232553</v>
      </c>
      <c r="J2679" s="0" t="n">
        <f aca="false">G2679+H2679+I2679-fixed</f>
        <v>8151.00295891019</v>
      </c>
      <c r="K2679" s="0" t="n">
        <f aca="false">12*Inputs!$B$6*(1-MIN(1,Inputs!$G$6*$D2679)*churn_nonbuyers)*(ic*Inputs!$C$6+fee_wd*Inputs!$E$6*(1-$B2679)+fee_fx*Inputs!$D$6-cost_acc-cost_wd*Inputs!$E$6*(1-$B2679)-cost_fx*Inputs!$D$6)</f>
        <v>145662.448176274</v>
      </c>
      <c r="L2679" s="0" t="n">
        <f aca="false">12*Inputs!$B$7*(1-MIN(1,Inputs!$G$7*$D2679)*churn_nonbuyers)*(ic*Inputs!$C$7+fee_wd*Inputs!$E$7*(1-$B2679)+fee_fx*Inputs!$D$7-cost_acc-cost_wd*Inputs!$E$7*(1-$B2679)-cost_fx*Inputs!$D$7)</f>
        <v>344604.000297764</v>
      </c>
      <c r="M2679" s="0" t="n">
        <f aca="false">12*Inputs!$B$8*(1-MIN(1,Inputs!$G$8*$D2679)*churn_nonbuyers)*(ic*Inputs!$C$8+fee_wd*Inputs!$E$8*(1-$B2679)+fee_fx*Inputs!$D$8-cost_acc-cost_wd*Inputs!$E$8*(1-$B2679)-cost_fx*Inputs!$D$8)</f>
        <v>117686.689249277</v>
      </c>
      <c r="N2679" s="0" t="n">
        <f aca="false">K2679+L2679+I2679-fixed</f>
        <v>-53300.8802934096</v>
      </c>
      <c r="O2679" s="0" t="n">
        <f aca="false">K2679+L2679+M2679-fixed</f>
        <v>-92046.8622766854</v>
      </c>
      <c r="P2679" s="0" t="n">
        <f aca="false">12*Inputs!$B$6*(1-MIN(1,Inputs!$F$6*$D2679))*(ic*Inputs!$C$6+flat_fee-cost_acc-cost_wd*Inputs!$E$6*$E2679-cost_fx*Inputs!$D$6)+12*Inputs!$B$7*(1-MIN(1,Inputs!$F$7*$D2679))*(ic*Inputs!$C$7+flat_fee-cost_acc-cost_wd*Inputs!$E$7*$E2679-cost_fx*Inputs!$D$7)+12*Inputs!$B$8*(1-MIN(1,Inputs!$F$8*$D2679))*(ic*Inputs!$C$8+flat_fee-cost_acc-cost_wd*Inputs!$E$8*$E2679-cost_fx*Inputs!$D$8)-fixed</f>
        <v>9611.28622496012</v>
      </c>
    </row>
    <row r="2680" customFormat="false" ht="15" hidden="false" customHeight="false" outlineLevel="0" collapsed="false">
      <c r="A2680" s="0" t="n">
        <v>2615</v>
      </c>
      <c r="B2680" s="0" t="n">
        <v>0.414314</v>
      </c>
      <c r="C2680" s="0" t="n">
        <v>0.901293</v>
      </c>
      <c r="D2680" s="0" t="n">
        <v>1.114042</v>
      </c>
      <c r="E2680" s="0" t="n">
        <v>1.098797</v>
      </c>
      <c r="F2680" s="0" t="n">
        <v>0.215133</v>
      </c>
      <c r="G2680" s="0" t="n">
        <f aca="false">12*Inputs!$B$6*(MIN(1,$H$50*$C2680)*(ic*Inputs!$C$6+pS+fee_fx*Inputs!$D$6-cost_acc-cost_wd*Inputs!$E$6*$E2680-cost_fx*Inputs!$D$6-$F2680)+(1-MIN(1,$H$50*$C2680))*(1-MIN(1,Inputs!$G$6*$D2680)*churn_nonbuyers)*(ic*Inputs!$C$6+fee_wd*Inputs!$E$6*(1-$B2680)+fee_fx*Inputs!$D$6-cost_acc-cost_wd*Inputs!$E$6*(1-$B2680)-cost_fx*Inputs!$D$6))</f>
        <v>184092.159366971</v>
      </c>
      <c r="H2680" s="0" t="n">
        <f aca="false">12*Inputs!$B$7*(MIN(1,$H$51*$C2680)*(ic*Inputs!$C$7+pE+fee_fx*Inputs!$D$7-cost_acc-cost_wd*Inputs!$E$7*$E2680-cost_fx*Inputs!$D$7-$F2680)+(1-MIN(1,$H$51*$C2680))*(1-MIN(1,Inputs!$G$7*$D2680)*churn_nonbuyers)*(ic*Inputs!$C$7+fee_wd*Inputs!$E$7*(1-$B2680)+fee_fx*Inputs!$D$7-cost_acc-cost_wd*Inputs!$E$7*(1-$B2680)-cost_fx*Inputs!$D$7))</f>
        <v>387674.28316508</v>
      </c>
      <c r="I2680" s="0" t="n">
        <f aca="false">12*Inputs!$B$8*(MIN(1,$H$52*$C2680)*(ic*Inputs!$C$8+pT-cost_acc-cost_wd*Inputs!$E$8-cost_fx*Inputs!$D$8-cost_ins)+(1-MIN(1,$H$52*$C2680))*(1-MIN(1,Inputs!$G$8*$D2680)*churn_nonbuyers)*(ic*Inputs!$C$8+fee_wd*Inputs!$E$8*(1-$B2680)+fee_fx*Inputs!$D$8-cost_acc-cost_wd*Inputs!$E$8*(1-$B2680)-cost_fx*Inputs!$D$8))</f>
        <v>154824.397444312</v>
      </c>
      <c r="J2680" s="0" t="n">
        <f aca="false">G2680+H2680+I2680-fixed</f>
        <v>26590.8399763634</v>
      </c>
      <c r="K2680" s="0" t="n">
        <f aca="false">12*Inputs!$B$6*(1-MIN(1,Inputs!$G$6*$D2680)*churn_nonbuyers)*(ic*Inputs!$C$6+fee_wd*Inputs!$E$6*(1-$B2680)+fee_fx*Inputs!$D$6-cost_acc-cost_wd*Inputs!$E$6*(1-$B2680)-cost_fx*Inputs!$D$6)</f>
        <v>134032.495659754</v>
      </c>
      <c r="L2680" s="0" t="n">
        <f aca="false">12*Inputs!$B$7*(1-MIN(1,Inputs!$G$7*$D2680)*churn_nonbuyers)*(ic*Inputs!$C$7+fee_wd*Inputs!$E$7*(1-$B2680)+fee_fx*Inputs!$D$7-cost_acc-cost_wd*Inputs!$E$7*(1-$B2680)-cost_fx*Inputs!$D$7)</f>
        <v>332057.284979852</v>
      </c>
      <c r="M2680" s="0" t="n">
        <f aca="false">12*Inputs!$B$8*(1-MIN(1,Inputs!$G$8*$D2680)*churn_nonbuyers)*(ic*Inputs!$C$8+fee_wd*Inputs!$E$8*(1-$B2680)+fee_fx*Inputs!$D$8-cost_acc-cost_wd*Inputs!$E$8*(1-$B2680)-cost_fx*Inputs!$D$8)</f>
        <v>67485.1352655168</v>
      </c>
      <c r="N2680" s="0" t="n">
        <f aca="false">K2680+L2680+I2680-fixed</f>
        <v>-79085.8219160818</v>
      </c>
      <c r="O2680" s="0" t="n">
        <f aca="false">K2680+L2680+M2680-fixed</f>
        <v>-166425.084094877</v>
      </c>
      <c r="P2680" s="0" t="n">
        <f aca="false">12*Inputs!$B$6*(1-MIN(1,Inputs!$F$6*$D2680))*(ic*Inputs!$C$6+flat_fee-cost_acc-cost_wd*Inputs!$E$6*$E2680-cost_fx*Inputs!$D$6)+12*Inputs!$B$7*(1-MIN(1,Inputs!$F$7*$D2680))*(ic*Inputs!$C$7+flat_fee-cost_acc-cost_wd*Inputs!$E$7*$E2680-cost_fx*Inputs!$D$7)+12*Inputs!$B$8*(1-MIN(1,Inputs!$F$8*$D2680))*(ic*Inputs!$C$8+flat_fee-cost_acc-cost_wd*Inputs!$E$8*$E2680-cost_fx*Inputs!$D$8)-fixed</f>
        <v>-33815.6991822401</v>
      </c>
    </row>
    <row r="2681" customFormat="false" ht="15" hidden="false" customHeight="false" outlineLevel="0" collapsed="false">
      <c r="A2681" s="0" t="n">
        <v>2616</v>
      </c>
      <c r="B2681" s="0" t="n">
        <v>0.207933</v>
      </c>
      <c r="C2681" s="0" t="n">
        <v>0.683995</v>
      </c>
      <c r="D2681" s="0" t="n">
        <v>1.238553</v>
      </c>
      <c r="E2681" s="0" t="n">
        <v>1.218475</v>
      </c>
      <c r="F2681" s="0" t="n">
        <v>0.210943</v>
      </c>
      <c r="G2681" s="0" t="n">
        <f aca="false">12*Inputs!$B$6*(MIN(1,$H$50*$C2681)*(ic*Inputs!$C$6+pS+fee_fx*Inputs!$D$6-cost_acc-cost_wd*Inputs!$E$6*$E2681-cost_fx*Inputs!$D$6-$F2681)+(1-MIN(1,$H$50*$C2681))*(1-MIN(1,Inputs!$G$6*$D2681)*churn_nonbuyers)*(ic*Inputs!$C$6+fee_wd*Inputs!$E$6*(1-$B2681)+fee_fx*Inputs!$D$6-cost_acc-cost_wd*Inputs!$E$6*(1-$B2681)-cost_fx*Inputs!$D$6))</f>
        <v>195720.631707319</v>
      </c>
      <c r="H2681" s="0" t="n">
        <f aca="false">12*Inputs!$B$7*(MIN(1,$H$51*$C2681)*(ic*Inputs!$C$7+pE+fee_fx*Inputs!$D$7-cost_acc-cost_wd*Inputs!$E$7*$E2681-cost_fx*Inputs!$D$7-$F2681)+(1-MIN(1,$H$51*$C2681))*(1-MIN(1,Inputs!$G$7*$D2681)*churn_nonbuyers)*(ic*Inputs!$C$7+fee_wd*Inputs!$E$7*(1-$B2681)+fee_fx*Inputs!$D$7-cost_acc-cost_wd*Inputs!$E$7*(1-$B2681)-cost_fx*Inputs!$D$7))</f>
        <v>384853.729704022</v>
      </c>
      <c r="I2681" s="0" t="n">
        <f aca="false">12*Inputs!$B$8*(MIN(1,$H$52*$C2681)*(ic*Inputs!$C$8+pT-cost_acc-cost_wd*Inputs!$E$8-cost_fx*Inputs!$D$8-cost_ins)+(1-MIN(1,$H$52*$C2681))*(1-MIN(1,Inputs!$G$8*$D2681)*churn_nonbuyers)*(ic*Inputs!$C$8+fee_wd*Inputs!$E$8*(1-$B2681)+fee_fx*Inputs!$D$8-cost_acc-cost_wd*Inputs!$E$8*(1-$B2681)-cost_fx*Inputs!$D$8))</f>
        <v>120530.103511135</v>
      </c>
      <c r="J2681" s="0" t="n">
        <f aca="false">G2681+H2681+I2681-fixed</f>
        <v>1104.46492247656</v>
      </c>
      <c r="K2681" s="0" t="n">
        <f aca="false">12*Inputs!$B$6*(1-MIN(1,Inputs!$G$6*$D2681)*churn_nonbuyers)*(ic*Inputs!$C$6+fee_wd*Inputs!$E$6*(1-$B2681)+fee_fx*Inputs!$D$6-cost_acc-cost_wd*Inputs!$E$6*(1-$B2681)-cost_fx*Inputs!$D$6)</f>
        <v>161027.293254833</v>
      </c>
      <c r="L2681" s="0" t="n">
        <f aca="false">12*Inputs!$B$7*(1-MIN(1,Inputs!$G$7*$D2681)*churn_nonbuyers)*(ic*Inputs!$C$7+fee_wd*Inputs!$E$7*(1-$B2681)+fee_fx*Inputs!$D$7-cost_acc-cost_wd*Inputs!$E$7*(1-$B2681)-cost_fx*Inputs!$D$7)</f>
        <v>359388.6666089</v>
      </c>
      <c r="M2681" s="0" t="n">
        <f aca="false">12*Inputs!$B$8*(1-MIN(1,Inputs!$G$8*$D2681)*churn_nonbuyers)*(ic*Inputs!$C$8+fee_wd*Inputs!$E$8*(1-$B2681)+fee_fx*Inputs!$D$8-cost_acc-cost_wd*Inputs!$E$8*(1-$B2681)-cost_fx*Inputs!$D$8)</f>
        <v>42087.8375358864</v>
      </c>
      <c r="N2681" s="0" t="n">
        <f aca="false">K2681+L2681+I2681-fixed</f>
        <v>-59053.9366251321</v>
      </c>
      <c r="O2681" s="0" t="n">
        <f aca="false">K2681+L2681+M2681-fixed</f>
        <v>-137496.202600381</v>
      </c>
      <c r="P2681" s="0" t="n">
        <f aca="false">12*Inputs!$B$6*(1-MIN(1,Inputs!$F$6*$D2681))*(ic*Inputs!$C$6+flat_fee-cost_acc-cost_wd*Inputs!$E$6*$E2681-cost_fx*Inputs!$D$6)+12*Inputs!$B$7*(1-MIN(1,Inputs!$F$7*$D2681))*(ic*Inputs!$C$7+flat_fee-cost_acc-cost_wd*Inputs!$E$7*$E2681-cost_fx*Inputs!$D$7)+12*Inputs!$B$8*(1-MIN(1,Inputs!$F$8*$D2681))*(ic*Inputs!$C$8+flat_fee-cost_acc-cost_wd*Inputs!$E$8*$E2681-cost_fx*Inputs!$D$8)-fixed</f>
        <v>-145927.628182</v>
      </c>
    </row>
    <row r="2682" customFormat="false" ht="15" hidden="false" customHeight="false" outlineLevel="0" collapsed="false">
      <c r="A2682" s="0" t="n">
        <v>2617</v>
      </c>
      <c r="B2682" s="0" t="n">
        <v>0.243624</v>
      </c>
      <c r="C2682" s="0" t="n">
        <v>0.97034</v>
      </c>
      <c r="D2682" s="0" t="n">
        <v>1.488141</v>
      </c>
      <c r="E2682" s="0" t="n">
        <v>1.209052</v>
      </c>
      <c r="F2682" s="0" t="n">
        <v>0.421957</v>
      </c>
      <c r="G2682" s="0" t="n">
        <f aca="false">12*Inputs!$B$6*(MIN(1,$H$50*$C2682)*(ic*Inputs!$C$6+pS+fee_fx*Inputs!$D$6-cost_acc-cost_wd*Inputs!$E$6*$E2682-cost_fx*Inputs!$D$6-$F2682)+(1-MIN(1,$H$50*$C2682))*(1-MIN(1,Inputs!$G$6*$D2682)*churn_nonbuyers)*(ic*Inputs!$C$6+fee_wd*Inputs!$E$6*(1-$B2682)+fee_fx*Inputs!$D$6-cost_acc-cost_wd*Inputs!$E$6*(1-$B2682)-cost_fx*Inputs!$D$6))</f>
        <v>199373.917661676</v>
      </c>
      <c r="H2682" s="0" t="n">
        <f aca="false">12*Inputs!$B$7*(MIN(1,$H$51*$C2682)*(ic*Inputs!$C$7+pE+fee_fx*Inputs!$D$7-cost_acc-cost_wd*Inputs!$E$7*$E2682-cost_fx*Inputs!$D$7-$F2682)+(1-MIN(1,$H$51*$C2682))*(1-MIN(1,Inputs!$G$7*$D2682)*churn_nonbuyers)*(ic*Inputs!$C$7+fee_wd*Inputs!$E$7*(1-$B2682)+fee_fx*Inputs!$D$7-cost_acc-cost_wd*Inputs!$E$7*(1-$B2682)-cost_fx*Inputs!$D$7))</f>
        <v>380059.41567974</v>
      </c>
      <c r="I2682" s="0" t="n">
        <f aca="false">12*Inputs!$B$8*(MIN(1,$H$52*$C2682)*(ic*Inputs!$C$8+pT-cost_acc-cost_wd*Inputs!$E$8-cost_fx*Inputs!$D$8-cost_ins)+(1-MIN(1,$H$52*$C2682))*(1-MIN(1,Inputs!$G$8*$D2682)*churn_nonbuyers)*(ic*Inputs!$C$8+fee_wd*Inputs!$E$8*(1-$B2682)+fee_fx*Inputs!$D$8-cost_acc-cost_wd*Inputs!$E$8*(1-$B2682)-cost_fx*Inputs!$D$8))</f>
        <v>139868.68896</v>
      </c>
      <c r="J2682" s="0" t="n">
        <f aca="false">G2682+H2682+I2682-fixed</f>
        <v>19302.0223014161</v>
      </c>
      <c r="K2682" s="0" t="n">
        <f aca="false">12*Inputs!$B$6*(1-MIN(1,Inputs!$G$6*$D2682)*churn_nonbuyers)*(ic*Inputs!$C$6+fee_wd*Inputs!$E$6*(1-$B2682)+fee_fx*Inputs!$D$6-cost_acc-cost_wd*Inputs!$E$6*(1-$B2682)-cost_fx*Inputs!$D$6)</f>
        <v>154128.020133485</v>
      </c>
      <c r="L2682" s="0" t="n">
        <f aca="false">12*Inputs!$B$7*(1-MIN(1,Inputs!$G$7*$D2682)*churn_nonbuyers)*(ic*Inputs!$C$7+fee_wd*Inputs!$E$7*(1-$B2682)+fee_fx*Inputs!$D$7-cost_acc-cost_wd*Inputs!$E$7*(1-$B2682)-cost_fx*Inputs!$D$7)</f>
        <v>351683.792912091</v>
      </c>
      <c r="M2682" s="0" t="n">
        <f aca="false">12*Inputs!$B$8*(1-MIN(1,Inputs!$G$8*$D2682)*churn_nonbuyers)*(ic*Inputs!$C$8+fee_wd*Inputs!$E$8*(1-$B2682)+fee_fx*Inputs!$D$8-cost_acc-cost_wd*Inputs!$E$8*(1-$B2682)-cost_fx*Inputs!$D$8)</f>
        <v>0</v>
      </c>
      <c r="N2682" s="0" t="n">
        <f aca="false">K2682+L2682+I2682-fixed</f>
        <v>-54319.4979944241</v>
      </c>
      <c r="O2682" s="0" t="n">
        <f aca="false">K2682+L2682+M2682-fixed</f>
        <v>-194188.186954424</v>
      </c>
      <c r="P2682" s="0" t="n">
        <f aca="false">12*Inputs!$B$6*(1-MIN(1,Inputs!$F$6*$D2682))*(ic*Inputs!$C$6+flat_fee-cost_acc-cost_wd*Inputs!$E$6*$E2682-cost_fx*Inputs!$D$6)+12*Inputs!$B$7*(1-MIN(1,Inputs!$F$7*$D2682))*(ic*Inputs!$C$7+flat_fee-cost_acc-cost_wd*Inputs!$E$7*$E2682-cost_fx*Inputs!$D$7)+12*Inputs!$B$8*(1-MIN(1,Inputs!$F$8*$D2682))*(ic*Inputs!$C$8+flat_fee-cost_acc-cost_wd*Inputs!$E$8*$E2682-cost_fx*Inputs!$D$8)-fixed</f>
        <v>-270623.59728832</v>
      </c>
    </row>
    <row r="2683" customFormat="false" ht="15" hidden="false" customHeight="false" outlineLevel="0" collapsed="false">
      <c r="A2683" s="0" t="n">
        <v>2618</v>
      </c>
      <c r="B2683" s="0" t="n">
        <v>0.23768</v>
      </c>
      <c r="C2683" s="0" t="n">
        <v>0.906344</v>
      </c>
      <c r="D2683" s="0" t="n">
        <v>0.774821</v>
      </c>
      <c r="E2683" s="0" t="n">
        <v>1.335356</v>
      </c>
      <c r="F2683" s="0" t="n">
        <v>0.305707</v>
      </c>
      <c r="G2683" s="0" t="n">
        <f aca="false">12*Inputs!$B$6*(MIN(1,$H$50*$C2683)*(ic*Inputs!$C$6+pS+fee_fx*Inputs!$D$6-cost_acc-cost_wd*Inputs!$E$6*$E2683-cost_fx*Inputs!$D$6-$F2683)+(1-MIN(1,$H$50*$C2683))*(1-MIN(1,Inputs!$G$6*$D2683)*churn_nonbuyers)*(ic*Inputs!$C$6+fee_wd*Inputs!$E$6*(1-$B2683)+fee_fx*Inputs!$D$6-cost_acc-cost_wd*Inputs!$E$6*(1-$B2683)-cost_fx*Inputs!$D$6))</f>
        <v>202451.434603417</v>
      </c>
      <c r="H2683" s="0" t="n">
        <f aca="false">12*Inputs!$B$7*(MIN(1,$H$51*$C2683)*(ic*Inputs!$C$7+pE+fee_fx*Inputs!$D$7-cost_acc-cost_wd*Inputs!$E$7*$E2683-cost_fx*Inputs!$D$7-$F2683)+(1-MIN(1,$H$51*$C2683))*(1-MIN(1,Inputs!$G$7*$D2683)*churn_nonbuyers)*(ic*Inputs!$C$7+fee_wd*Inputs!$E$7*(1-$B2683)+fee_fx*Inputs!$D$7-cost_acc-cost_wd*Inputs!$E$7*(1-$B2683)-cost_fx*Inputs!$D$7))</f>
        <v>376623.96255484</v>
      </c>
      <c r="I2683" s="0" t="n">
        <f aca="false">12*Inputs!$B$8*(MIN(1,$H$52*$C2683)*(ic*Inputs!$C$8+pT-cost_acc-cost_wd*Inputs!$E$8-cost_fx*Inputs!$D$8-cost_ins)+(1-MIN(1,$H$52*$C2683))*(1-MIN(1,Inputs!$G$8*$D2683)*churn_nonbuyers)*(ic*Inputs!$C$8+fee_wd*Inputs!$E$8*(1-$B2683)+fee_fx*Inputs!$D$8-cost_acc-cost_wd*Inputs!$E$8*(1-$B2683)-cost_fx*Inputs!$D$8))</f>
        <v>183338.682806687</v>
      </c>
      <c r="J2683" s="0" t="n">
        <f aca="false">G2683+H2683+I2683-fixed</f>
        <v>62414.0799649446</v>
      </c>
      <c r="K2683" s="0" t="n">
        <f aca="false">12*Inputs!$B$6*(1-MIN(1,Inputs!$G$6*$D2683)*churn_nonbuyers)*(ic*Inputs!$C$6+fee_wd*Inputs!$E$6*(1-$B2683)+fee_fx*Inputs!$D$6-cost_acc-cost_wd*Inputs!$E$6*(1-$B2683)-cost_fx*Inputs!$D$6)</f>
        <v>160889.832398016</v>
      </c>
      <c r="L2683" s="0" t="n">
        <f aca="false">12*Inputs!$B$7*(1-MIN(1,Inputs!$G$7*$D2683)*churn_nonbuyers)*(ic*Inputs!$C$7+fee_wd*Inputs!$E$7*(1-$B2683)+fee_fx*Inputs!$D$7-cost_acc-cost_wd*Inputs!$E$7*(1-$B2683)-cost_fx*Inputs!$D$7)</f>
        <v>360397.41403081</v>
      </c>
      <c r="M2683" s="0" t="n">
        <f aca="false">12*Inputs!$B$8*(1-MIN(1,Inputs!$G$8*$D2683)*churn_nonbuyers)*(ic*Inputs!$C$8+fee_wd*Inputs!$E$8*(1-$B2683)+fee_fx*Inputs!$D$8-cost_acc-cost_wd*Inputs!$E$8*(1-$B2683)-cost_fx*Inputs!$D$8)</f>
        <v>144148.015617408</v>
      </c>
      <c r="N2683" s="0" t="n">
        <f aca="false">K2683+L2683+I2683-fixed</f>
        <v>4625.92923551297</v>
      </c>
      <c r="O2683" s="0" t="n">
        <f aca="false">K2683+L2683+M2683-fixed</f>
        <v>-34564.7379537663</v>
      </c>
      <c r="P2683" s="0" t="n">
        <f aca="false">12*Inputs!$B$6*(1-MIN(1,Inputs!$F$6*$D2683))*(ic*Inputs!$C$6+flat_fee-cost_acc-cost_wd*Inputs!$E$6*$E2683-cost_fx*Inputs!$D$6)+12*Inputs!$B$7*(1-MIN(1,Inputs!$F$7*$D2683))*(ic*Inputs!$C$7+flat_fee-cost_acc-cost_wd*Inputs!$E$7*$E2683-cost_fx*Inputs!$D$7)+12*Inputs!$B$8*(1-MIN(1,Inputs!$F$8*$D2683))*(ic*Inputs!$C$8+flat_fee-cost_acc-cost_wd*Inputs!$E$8*$E2683-cost_fx*Inputs!$D$8)-fixed</f>
        <v>34459.32021824</v>
      </c>
    </row>
    <row r="2684" customFormat="false" ht="15" hidden="false" customHeight="false" outlineLevel="0" collapsed="false">
      <c r="A2684" s="0" t="n">
        <v>2619</v>
      </c>
      <c r="B2684" s="0" t="n">
        <v>0.034372</v>
      </c>
      <c r="C2684" s="0" t="n">
        <v>1.107613</v>
      </c>
      <c r="D2684" s="0" t="n">
        <v>1.316334</v>
      </c>
      <c r="E2684" s="0" t="n">
        <v>1.102782</v>
      </c>
      <c r="F2684" s="0" t="n">
        <v>0.265031</v>
      </c>
      <c r="G2684" s="0" t="n">
        <f aca="false">12*Inputs!$B$6*(MIN(1,$H$50*$C2684)*(ic*Inputs!$C$6+pS+fee_fx*Inputs!$D$6-cost_acc-cost_wd*Inputs!$E$6*$E2684-cost_fx*Inputs!$D$6-$F2684)+(1-MIN(1,$H$50*$C2684))*(1-MIN(1,Inputs!$G$6*$D2684)*churn_nonbuyers)*(ic*Inputs!$C$6+fee_wd*Inputs!$E$6*(1-$B2684)+fee_fx*Inputs!$D$6-cost_acc-cost_wd*Inputs!$E$6*(1-$B2684)-cost_fx*Inputs!$D$6))</f>
        <v>239449.928771057</v>
      </c>
      <c r="H2684" s="0" t="n">
        <f aca="false">12*Inputs!$B$7*(MIN(1,$H$51*$C2684)*(ic*Inputs!$C$7+pE+fee_fx*Inputs!$D$7-cost_acc-cost_wd*Inputs!$E$7*$E2684-cost_fx*Inputs!$D$7-$F2684)+(1-MIN(1,$H$51*$C2684))*(1-MIN(1,Inputs!$G$7*$D2684)*churn_nonbuyers)*(ic*Inputs!$C$7+fee_wd*Inputs!$E$7*(1-$B2684)+fee_fx*Inputs!$D$7-cost_acc-cost_wd*Inputs!$E$7*(1-$B2684)-cost_fx*Inputs!$D$7))</f>
        <v>424821.396603158</v>
      </c>
      <c r="I2684" s="0" t="n">
        <f aca="false">12*Inputs!$B$8*(MIN(1,$H$52*$C2684)*(ic*Inputs!$C$8+pT-cost_acc-cost_wd*Inputs!$E$8-cost_fx*Inputs!$D$8-cost_ins)+(1-MIN(1,$H$52*$C2684))*(1-MIN(1,Inputs!$G$8*$D2684)*churn_nonbuyers)*(ic*Inputs!$C$8+fee_wd*Inputs!$E$8*(1-$B2684)+fee_fx*Inputs!$D$8-cost_acc-cost_wd*Inputs!$E$8*(1-$B2684)-cost_fx*Inputs!$D$8))</f>
        <v>165388.108059769</v>
      </c>
      <c r="J2684" s="0" t="n">
        <f aca="false">G2684+H2684+I2684-fixed</f>
        <v>129659.433433984</v>
      </c>
      <c r="K2684" s="0" t="n">
        <f aca="false">12*Inputs!$B$6*(1-MIN(1,Inputs!$G$6*$D2684)*churn_nonbuyers)*(ic*Inputs!$C$6+fee_wd*Inputs!$E$6*(1-$B2684)+fee_fx*Inputs!$D$6-cost_acc-cost_wd*Inputs!$E$6*(1-$B2684)-cost_fx*Inputs!$D$6)</f>
        <v>183707.549512186</v>
      </c>
      <c r="L2684" s="0" t="n">
        <f aca="false">12*Inputs!$B$7*(1-MIN(1,Inputs!$G$7*$D2684)*churn_nonbuyers)*(ic*Inputs!$C$7+fee_wd*Inputs!$E$7*(1-$B2684)+fee_fx*Inputs!$D$7-cost_acc-cost_wd*Inputs!$E$7*(1-$B2684)-cost_fx*Inputs!$D$7)</f>
        <v>382523.514475311</v>
      </c>
      <c r="M2684" s="0" t="n">
        <f aca="false">12*Inputs!$B$8*(1-MIN(1,Inputs!$G$8*$D2684)*churn_nonbuyers)*(ic*Inputs!$C$8+fee_wd*Inputs!$E$8*(1-$B2684)+fee_fx*Inputs!$D$8-cost_acc-cost_wd*Inputs!$E$8*(1-$B2684)-cost_fx*Inputs!$D$8)</f>
        <v>25514.3847635328</v>
      </c>
      <c r="N2684" s="0" t="n">
        <f aca="false">K2684+L2684+I2684-fixed</f>
        <v>31619.172047266</v>
      </c>
      <c r="O2684" s="0" t="n">
        <f aca="false">K2684+L2684+M2684-fixed</f>
        <v>-108254.55124897</v>
      </c>
      <c r="P2684" s="0" t="n">
        <f aca="false">12*Inputs!$B$6*(1-MIN(1,Inputs!$F$6*$D2684))*(ic*Inputs!$C$6+flat_fee-cost_acc-cost_wd*Inputs!$E$6*$E2684-cost_fx*Inputs!$D$6)+12*Inputs!$B$7*(1-MIN(1,Inputs!$F$7*$D2684))*(ic*Inputs!$C$7+flat_fee-cost_acc-cost_wd*Inputs!$E$7*$E2684-cost_fx*Inputs!$D$7)+12*Inputs!$B$8*(1-MIN(1,Inputs!$F$8*$D2684))*(ic*Inputs!$C$8+flat_fee-cost_acc-cost_wd*Inputs!$E$8*$E2684-cost_fx*Inputs!$D$8)-fixed</f>
        <v>-144516.19806688</v>
      </c>
    </row>
    <row r="2685" customFormat="false" ht="15" hidden="false" customHeight="false" outlineLevel="0" collapsed="false">
      <c r="A2685" s="0" t="n">
        <v>2620</v>
      </c>
      <c r="B2685" s="0" t="n">
        <v>0.203544</v>
      </c>
      <c r="C2685" s="0" t="n">
        <v>0.936934</v>
      </c>
      <c r="D2685" s="0" t="n">
        <v>0.787324</v>
      </c>
      <c r="E2685" s="0" t="n">
        <v>1.356499</v>
      </c>
      <c r="F2685" s="0" t="n">
        <v>0.051864</v>
      </c>
      <c r="G2685" s="0" t="n">
        <f aca="false">12*Inputs!$B$6*(MIN(1,$H$50*$C2685)*(ic*Inputs!$C$6+pS+fee_fx*Inputs!$D$6-cost_acc-cost_wd*Inputs!$E$6*$E2685-cost_fx*Inputs!$D$6-$F2685)+(1-MIN(1,$H$50*$C2685))*(1-MIN(1,Inputs!$G$6*$D2685)*churn_nonbuyers)*(ic*Inputs!$C$6+fee_wd*Inputs!$E$6*(1-$B2685)+fee_fx*Inputs!$D$6-cost_acc-cost_wd*Inputs!$E$6*(1-$B2685)-cost_fx*Inputs!$D$6))</f>
        <v>213148.808074532</v>
      </c>
      <c r="H2685" s="0" t="n">
        <f aca="false">12*Inputs!$B$7*(MIN(1,$H$51*$C2685)*(ic*Inputs!$C$7+pE+fee_fx*Inputs!$D$7-cost_acc-cost_wd*Inputs!$E$7*$E2685-cost_fx*Inputs!$D$7-$F2685)+(1-MIN(1,$H$51*$C2685))*(1-MIN(1,Inputs!$G$7*$D2685)*churn_nonbuyers)*(ic*Inputs!$C$7+fee_wd*Inputs!$E$7*(1-$B2685)+fee_fx*Inputs!$D$7-cost_acc-cost_wd*Inputs!$E$7*(1-$B2685)-cost_fx*Inputs!$D$7))</f>
        <v>391503.036170099</v>
      </c>
      <c r="I2685" s="0" t="n">
        <f aca="false">12*Inputs!$B$8*(MIN(1,$H$52*$C2685)*(ic*Inputs!$C$8+pT-cost_acc-cost_wd*Inputs!$E$8-cost_fx*Inputs!$D$8-cost_ins)+(1-MIN(1,$H$52*$C2685))*(1-MIN(1,Inputs!$G$8*$D2685)*churn_nonbuyers)*(ic*Inputs!$C$8+fee_wd*Inputs!$E$8*(1-$B2685)+fee_fx*Inputs!$D$8-cost_acc-cost_wd*Inputs!$E$8*(1-$B2685)-cost_fx*Inputs!$D$8))</f>
        <v>183965.768253824</v>
      </c>
      <c r="J2685" s="0" t="n">
        <f aca="false">G2685+H2685+I2685-fixed</f>
        <v>88617.6124984551</v>
      </c>
      <c r="K2685" s="0" t="n">
        <f aca="false">12*Inputs!$B$6*(1-MIN(1,Inputs!$G$6*$D2685)*churn_nonbuyers)*(ic*Inputs!$C$6+fee_wd*Inputs!$E$6*(1-$B2685)+fee_fx*Inputs!$D$6-cost_acc-cost_wd*Inputs!$E$6*(1-$B2685)-cost_fx*Inputs!$D$6)</f>
        <v>165507.274629043</v>
      </c>
      <c r="L2685" s="0" t="n">
        <f aca="false">12*Inputs!$B$7*(1-MIN(1,Inputs!$G$7*$D2685)*churn_nonbuyers)*(ic*Inputs!$C$7+fee_wd*Inputs!$E$7*(1-$B2685)+fee_fx*Inputs!$D$7-cost_acc-cost_wd*Inputs!$E$7*(1-$B2685)-cost_fx*Inputs!$D$7)</f>
        <v>365058.494825426</v>
      </c>
      <c r="M2685" s="0" t="n">
        <f aca="false">12*Inputs!$B$8*(1-MIN(1,Inputs!$G$8*$D2685)*churn_nonbuyers)*(ic*Inputs!$C$8+fee_wd*Inputs!$E$8*(1-$B2685)+fee_fx*Inputs!$D$8-cost_acc-cost_wd*Inputs!$E$8*(1-$B2685)-cost_fx*Inputs!$D$8)</f>
        <v>142126.671042202</v>
      </c>
      <c r="N2685" s="0" t="n">
        <f aca="false">K2685+L2685+I2685-fixed</f>
        <v>14531.5377082929</v>
      </c>
      <c r="O2685" s="0" t="n">
        <f aca="false">K2685+L2685+M2685-fixed</f>
        <v>-27307.5595033292</v>
      </c>
      <c r="P2685" s="0" t="n">
        <f aca="false">12*Inputs!$B$6*(1-MIN(1,Inputs!$F$6*$D2685))*(ic*Inputs!$C$6+flat_fee-cost_acc-cost_wd*Inputs!$E$6*$E2685-cost_fx*Inputs!$D$6)+12*Inputs!$B$7*(1-MIN(1,Inputs!$F$7*$D2685))*(ic*Inputs!$C$7+flat_fee-cost_acc-cost_wd*Inputs!$E$7*$E2685-cost_fx*Inputs!$D$7)+12*Inputs!$B$8*(1-MIN(1,Inputs!$F$8*$D2685))*(ic*Inputs!$C$8+flat_fee-cost_acc-cost_wd*Inputs!$E$8*$E2685-cost_fx*Inputs!$D$8)-fixed</f>
        <v>18201.8758102402</v>
      </c>
    </row>
    <row r="2686" customFormat="false" ht="15" hidden="false" customHeight="false" outlineLevel="0" collapsed="false">
      <c r="A2686" s="0" t="n">
        <v>2621</v>
      </c>
      <c r="B2686" s="0" t="n">
        <v>0.070542</v>
      </c>
      <c r="C2686" s="0" t="n">
        <v>0.924698</v>
      </c>
      <c r="D2686" s="0" t="n">
        <v>1.280234</v>
      </c>
      <c r="E2686" s="0" t="n">
        <v>1.414893</v>
      </c>
      <c r="F2686" s="0" t="n">
        <v>0.169804</v>
      </c>
      <c r="G2686" s="0" t="n">
        <f aca="false">12*Inputs!$B$6*(MIN(1,$H$50*$C2686)*(ic*Inputs!$C$6+pS+fee_fx*Inputs!$D$6-cost_acc-cost_wd*Inputs!$E$6*$E2686-cost_fx*Inputs!$D$6-$F2686)+(1-MIN(1,$H$50*$C2686))*(1-MIN(1,Inputs!$G$6*$D2686)*churn_nonbuyers)*(ic*Inputs!$C$6+fee_wd*Inputs!$E$6*(1-$B2686)+fee_fx*Inputs!$D$6-cost_acc-cost_wd*Inputs!$E$6*(1-$B2686)-cost_fx*Inputs!$D$6))</f>
        <v>221437.976385819</v>
      </c>
      <c r="H2686" s="0" t="n">
        <f aca="false">12*Inputs!$B$7*(MIN(1,$H$51*$C2686)*(ic*Inputs!$C$7+pE+fee_fx*Inputs!$D$7-cost_acc-cost_wd*Inputs!$E$7*$E2686-cost_fx*Inputs!$D$7-$F2686)+(1-MIN(1,$H$51*$C2686))*(1-MIN(1,Inputs!$G$7*$D2686)*churn_nonbuyers)*(ic*Inputs!$C$7+fee_wd*Inputs!$E$7*(1-$B2686)+fee_fx*Inputs!$D$7-cost_acc-cost_wd*Inputs!$E$7*(1-$B2686)-cost_fx*Inputs!$D$7))</f>
        <v>386776.381572779</v>
      </c>
      <c r="I2686" s="0" t="n">
        <f aca="false">12*Inputs!$B$8*(MIN(1,$H$52*$C2686)*(ic*Inputs!$C$8+pT-cost_acc-cost_wd*Inputs!$E$8-cost_fx*Inputs!$D$8-cost_ins)+(1-MIN(1,$H$52*$C2686))*(1-MIN(1,Inputs!$G$8*$D2686)*churn_nonbuyers)*(ic*Inputs!$C$8+fee_wd*Inputs!$E$8*(1-$B2686)+fee_fx*Inputs!$D$8-cost_acc-cost_wd*Inputs!$E$8*(1-$B2686)-cost_fx*Inputs!$D$8))</f>
        <v>145119.800970649</v>
      </c>
      <c r="J2686" s="0" t="n">
        <f aca="false">G2686+H2686+I2686-fixed</f>
        <v>53334.1589292468</v>
      </c>
      <c r="K2686" s="0" t="n">
        <f aca="false">12*Inputs!$B$6*(1-MIN(1,Inputs!$G$6*$D2686)*churn_nonbuyers)*(ic*Inputs!$C$6+fee_wd*Inputs!$E$6*(1-$B2686)+fee_fx*Inputs!$D$6-cost_acc-cost_wd*Inputs!$E$6*(1-$B2686)-cost_fx*Inputs!$D$6)</f>
        <v>179187.427201162</v>
      </c>
      <c r="L2686" s="0" t="n">
        <f aca="false">12*Inputs!$B$7*(1-MIN(1,Inputs!$G$7*$D2686)*churn_nonbuyers)*(ic*Inputs!$C$7+fee_wd*Inputs!$E$7*(1-$B2686)+fee_fx*Inputs!$D$7-cost_acc-cost_wd*Inputs!$E$7*(1-$B2686)-cost_fx*Inputs!$D$7)</f>
        <v>377946.381888697</v>
      </c>
      <c r="M2686" s="0" t="n">
        <f aca="false">12*Inputs!$B$8*(1-MIN(1,Inputs!$G$8*$D2686)*churn_nonbuyers)*(ic*Inputs!$C$8+fee_wd*Inputs!$E$8*(1-$B2686)+fee_fx*Inputs!$D$8-cost_acc-cost_wd*Inputs!$E$8*(1-$B2686)-cost_fx*Inputs!$D$8)</f>
        <v>33540.5446454208</v>
      </c>
      <c r="N2686" s="0" t="n">
        <f aca="false">K2686+L2686+I2686-fixed</f>
        <v>2253.61006050755</v>
      </c>
      <c r="O2686" s="0" t="n">
        <f aca="false">K2686+L2686+M2686-fixed</f>
        <v>-109325.64626472</v>
      </c>
      <c r="P2686" s="0" t="n">
        <f aca="false">12*Inputs!$B$6*(1-MIN(1,Inputs!$F$6*$D2686))*(ic*Inputs!$C$6+flat_fee-cost_acc-cost_wd*Inputs!$E$6*$E2686-cost_fx*Inputs!$D$6)+12*Inputs!$B$7*(1-MIN(1,Inputs!$F$7*$D2686))*(ic*Inputs!$C$7+flat_fee-cost_acc-cost_wd*Inputs!$E$7*$E2686-cost_fx*Inputs!$D$7)+12*Inputs!$B$8*(1-MIN(1,Inputs!$F$8*$D2686))*(ic*Inputs!$C$8+flat_fee-cost_acc-cost_wd*Inputs!$E$8*$E2686-cost_fx*Inputs!$D$8)-fixed</f>
        <v>-238889.46516112</v>
      </c>
    </row>
    <row r="2687" customFormat="false" ht="15" hidden="false" customHeight="false" outlineLevel="0" collapsed="false">
      <c r="A2687" s="0" t="n">
        <v>2622</v>
      </c>
      <c r="B2687" s="0" t="n">
        <v>0.248772</v>
      </c>
      <c r="C2687" s="0" t="n">
        <v>1.042836</v>
      </c>
      <c r="D2687" s="0" t="n">
        <v>0.990156</v>
      </c>
      <c r="E2687" s="0" t="n">
        <v>1.09192</v>
      </c>
      <c r="F2687" s="0" t="n">
        <v>0.079787</v>
      </c>
      <c r="G2687" s="0" t="n">
        <f aca="false">12*Inputs!$B$6*(MIN(1,$H$50*$C2687)*(ic*Inputs!$C$6+pS+fee_fx*Inputs!$D$6-cost_acc-cost_wd*Inputs!$E$6*$E2687-cost_fx*Inputs!$D$6-$F2687)+(1-MIN(1,$H$50*$C2687))*(1-MIN(1,Inputs!$G$6*$D2687)*churn_nonbuyers)*(ic*Inputs!$C$6+fee_wd*Inputs!$E$6*(1-$B2687)+fee_fx*Inputs!$D$6-cost_acc-cost_wd*Inputs!$E$6*(1-$B2687)-cost_fx*Inputs!$D$6))</f>
        <v>216944.395993898</v>
      </c>
      <c r="H2687" s="0" t="n">
        <f aca="false">12*Inputs!$B$7*(MIN(1,$H$51*$C2687)*(ic*Inputs!$C$7+pE+fee_fx*Inputs!$D$7-cost_acc-cost_wd*Inputs!$E$7*$E2687-cost_fx*Inputs!$D$7-$F2687)+(1-MIN(1,$H$51*$C2687))*(1-MIN(1,Inputs!$G$7*$D2687)*churn_nonbuyers)*(ic*Inputs!$C$7+fee_wd*Inputs!$E$7*(1-$B2687)+fee_fx*Inputs!$D$7-cost_acc-cost_wd*Inputs!$E$7*(1-$B2687)-cost_fx*Inputs!$D$7))</f>
        <v>419590.509258695</v>
      </c>
      <c r="I2687" s="0" t="n">
        <f aca="false">12*Inputs!$B$8*(MIN(1,$H$52*$C2687)*(ic*Inputs!$C$8+pT-cost_acc-cost_wd*Inputs!$E$8-cost_fx*Inputs!$D$8-cost_ins)+(1-MIN(1,$H$52*$C2687))*(1-MIN(1,Inputs!$G$8*$D2687)*churn_nonbuyers)*(ic*Inputs!$C$8+fee_wd*Inputs!$E$8*(1-$B2687)+fee_fx*Inputs!$D$8-cost_acc-cost_wd*Inputs!$E$8*(1-$B2687)-cost_fx*Inputs!$D$8))</f>
        <v>176376.211012097</v>
      </c>
      <c r="J2687" s="0" t="n">
        <f aca="false">G2687+H2687+I2687-fixed</f>
        <v>112911.11626469</v>
      </c>
      <c r="K2687" s="0" t="n">
        <f aca="false">12*Inputs!$B$6*(1-MIN(1,Inputs!$G$6*$D2687)*churn_nonbuyers)*(ic*Inputs!$C$6+fee_wd*Inputs!$E$6*(1-$B2687)+fee_fx*Inputs!$D$6-cost_acc-cost_wd*Inputs!$E$6*(1-$B2687)-cost_fx*Inputs!$D$6)</f>
        <v>157569.58575671</v>
      </c>
      <c r="L2687" s="0" t="n">
        <f aca="false">12*Inputs!$B$7*(1-MIN(1,Inputs!$G$7*$D2687)*churn_nonbuyers)*(ic*Inputs!$C$7+fee_wd*Inputs!$E$7*(1-$B2687)+fee_fx*Inputs!$D$7-cost_acc-cost_wd*Inputs!$E$7*(1-$B2687)-cost_fx*Inputs!$D$7)</f>
        <v>356464.020766026</v>
      </c>
      <c r="M2687" s="0" t="n">
        <f aca="false">12*Inputs!$B$8*(1-MIN(1,Inputs!$G$8*$D2687)*churn_nonbuyers)*(ic*Inputs!$C$8+fee_wd*Inputs!$E$8*(1-$B2687)+fee_fx*Inputs!$D$8-cost_acc-cost_wd*Inputs!$E$8*(1-$B2687)-cost_fx*Inputs!$D$8)</f>
        <v>96504.5568913152</v>
      </c>
      <c r="N2687" s="0" t="n">
        <f aca="false">K2687+L2687+I2687-fixed</f>
        <v>-9590.18246516632</v>
      </c>
      <c r="O2687" s="0" t="n">
        <f aca="false">K2687+L2687+M2687-fixed</f>
        <v>-89461.8365859482</v>
      </c>
      <c r="P2687" s="0" t="n">
        <f aca="false">12*Inputs!$B$6*(1-MIN(1,Inputs!$F$6*$D2687))*(ic*Inputs!$C$6+flat_fee-cost_acc-cost_wd*Inputs!$E$6*$E2687-cost_fx*Inputs!$D$6)+12*Inputs!$B$7*(1-MIN(1,Inputs!$F$7*$D2687))*(ic*Inputs!$C$7+flat_fee-cost_acc-cost_wd*Inputs!$E$7*$E2687-cost_fx*Inputs!$D$7)+12*Inputs!$B$8*(1-MIN(1,Inputs!$F$8*$D2687))*(ic*Inputs!$C$8+flat_fee-cost_acc-cost_wd*Inputs!$E$8*$E2687-cost_fx*Inputs!$D$8)-fixed</f>
        <v>36096.7007167999</v>
      </c>
    </row>
    <row r="2688" customFormat="false" ht="15" hidden="false" customHeight="false" outlineLevel="0" collapsed="false">
      <c r="A2688" s="0" t="n">
        <v>2623</v>
      </c>
      <c r="B2688" s="0" t="n">
        <v>0.064224</v>
      </c>
      <c r="C2688" s="0" t="n">
        <v>1.149043</v>
      </c>
      <c r="D2688" s="0" t="n">
        <v>1.448977</v>
      </c>
      <c r="E2688" s="0" t="n">
        <v>1.108195</v>
      </c>
      <c r="F2688" s="0" t="n">
        <v>0.182618</v>
      </c>
      <c r="G2688" s="0" t="n">
        <f aca="false">12*Inputs!$B$6*(MIN(1,$H$50*$C2688)*(ic*Inputs!$C$6+pS+fee_fx*Inputs!$D$6-cost_acc-cost_wd*Inputs!$E$6*$E2688-cost_fx*Inputs!$D$6-$F2688)+(1-MIN(1,$H$50*$C2688))*(1-MIN(1,Inputs!$G$6*$D2688)*churn_nonbuyers)*(ic*Inputs!$C$6+fee_wd*Inputs!$E$6*(1-$B2688)+fee_fx*Inputs!$D$6-cost_acc-cost_wd*Inputs!$E$6*(1-$B2688)-cost_fx*Inputs!$D$6))</f>
        <v>238768.395168602</v>
      </c>
      <c r="H2688" s="0" t="n">
        <f aca="false">12*Inputs!$B$7*(MIN(1,$H$51*$C2688)*(ic*Inputs!$C$7+pE+fee_fx*Inputs!$D$7-cost_acc-cost_wd*Inputs!$E$7*$E2688-cost_fx*Inputs!$D$7-$F2688)+(1-MIN(1,$H$51*$C2688))*(1-MIN(1,Inputs!$G$7*$D2688)*churn_nonbuyers)*(ic*Inputs!$C$7+fee_wd*Inputs!$E$7*(1-$B2688)+fee_fx*Inputs!$D$7-cost_acc-cost_wd*Inputs!$E$7*(1-$B2688)-cost_fx*Inputs!$D$7))</f>
        <v>428063.181198048</v>
      </c>
      <c r="I2688" s="0" t="n">
        <f aca="false">12*Inputs!$B$8*(MIN(1,$H$52*$C2688)*(ic*Inputs!$C$8+pT-cost_acc-cost_wd*Inputs!$E$8-cost_fx*Inputs!$D$8-cost_ins)+(1-MIN(1,$H$52*$C2688))*(1-MIN(1,Inputs!$G$8*$D2688)*churn_nonbuyers)*(ic*Inputs!$C$8+fee_wd*Inputs!$E$8*(1-$B2688)+fee_fx*Inputs!$D$8-cost_acc-cost_wd*Inputs!$E$8*(1-$B2688)-cost_fx*Inputs!$D$8))</f>
        <v>165627.654192</v>
      </c>
      <c r="J2688" s="0" t="n">
        <f aca="false">G2688+H2688+I2688-fixed</f>
        <v>132459.230558649</v>
      </c>
      <c r="K2688" s="0" t="n">
        <f aca="false">12*Inputs!$B$6*(1-MIN(1,Inputs!$G$6*$D2688)*churn_nonbuyers)*(ic*Inputs!$C$6+fee_wd*Inputs!$E$6*(1-$B2688)+fee_fx*Inputs!$D$6-cost_acc-cost_wd*Inputs!$E$6*(1-$B2688)-cost_fx*Inputs!$D$6)</f>
        <v>178416.081351706</v>
      </c>
      <c r="L2688" s="0" t="n">
        <f aca="false">12*Inputs!$B$7*(1-MIN(1,Inputs!$G$7*$D2688)*churn_nonbuyers)*(ic*Inputs!$C$7+fee_wd*Inputs!$E$7*(1-$B2688)+fee_fx*Inputs!$D$7-cost_acc-cost_wd*Inputs!$E$7*(1-$B2688)-cost_fx*Inputs!$D$7)</f>
        <v>376826.933515023</v>
      </c>
      <c r="M2688" s="0" t="n">
        <f aca="false">12*Inputs!$B$8*(1-MIN(1,Inputs!$G$8*$D2688)*churn_nonbuyers)*(ic*Inputs!$C$8+fee_wd*Inputs!$E$8*(1-$B2688)+fee_fx*Inputs!$D$8-cost_acc-cost_wd*Inputs!$E$8*(1-$B2688)-cost_fx*Inputs!$D$8)</f>
        <v>0</v>
      </c>
      <c r="N2688" s="0" t="n">
        <f aca="false">K2688+L2688+I2688-fixed</f>
        <v>20870.669058729</v>
      </c>
      <c r="O2688" s="0" t="n">
        <f aca="false">K2688+L2688+M2688-fixed</f>
        <v>-144756.985133271</v>
      </c>
      <c r="P2688" s="0" t="n">
        <f aca="false">12*Inputs!$B$6*(1-MIN(1,Inputs!$F$6*$D2688))*(ic*Inputs!$C$6+flat_fee-cost_acc-cost_wd*Inputs!$E$6*$E2688-cost_fx*Inputs!$D$6)+12*Inputs!$B$7*(1-MIN(1,Inputs!$F$7*$D2688))*(ic*Inputs!$C$7+flat_fee-cost_acc-cost_wd*Inputs!$E$7*$E2688-cost_fx*Inputs!$D$7)+12*Inputs!$B$8*(1-MIN(1,Inputs!$F$8*$D2688))*(ic*Inputs!$C$8+flat_fee-cost_acc-cost_wd*Inputs!$E$8*$E2688-cost_fx*Inputs!$D$8)-fixed</f>
        <v>-217800.4456924</v>
      </c>
    </row>
    <row r="2689" customFormat="false" ht="15" hidden="false" customHeight="false" outlineLevel="0" collapsed="false">
      <c r="A2689" s="0" t="n">
        <v>2624</v>
      </c>
      <c r="B2689" s="0" t="n">
        <v>0.081767</v>
      </c>
      <c r="C2689" s="0" t="n">
        <v>0.934279</v>
      </c>
      <c r="D2689" s="0" t="n">
        <v>1.309706</v>
      </c>
      <c r="E2689" s="0" t="n">
        <v>1.257612</v>
      </c>
      <c r="F2689" s="0" t="n">
        <v>0.154827</v>
      </c>
      <c r="G2689" s="0" t="n">
        <f aca="false">12*Inputs!$B$6*(MIN(1,$H$50*$C2689)*(ic*Inputs!$C$6+pS+fee_fx*Inputs!$D$6-cost_acc-cost_wd*Inputs!$E$6*$E2689-cost_fx*Inputs!$D$6-$F2689)+(1-MIN(1,$H$50*$C2689))*(1-MIN(1,Inputs!$G$6*$D2689)*churn_nonbuyers)*(ic*Inputs!$C$6+fee_wd*Inputs!$E$6*(1-$B2689)+fee_fx*Inputs!$D$6-cost_acc-cost_wd*Inputs!$E$6*(1-$B2689)-cost_fx*Inputs!$D$6))</f>
        <v>223925.06189264</v>
      </c>
      <c r="H2689" s="0" t="n">
        <f aca="false">12*Inputs!$B$7*(MIN(1,$H$51*$C2689)*(ic*Inputs!$C$7+pE+fee_fx*Inputs!$D$7-cost_acc-cost_wd*Inputs!$E$7*$E2689-cost_fx*Inputs!$D$7-$F2689)+(1-MIN(1,$H$51*$C2689))*(1-MIN(1,Inputs!$G$7*$D2689)*churn_nonbuyers)*(ic*Inputs!$C$7+fee_wd*Inputs!$E$7*(1-$B2689)+fee_fx*Inputs!$D$7-cost_acc-cost_wd*Inputs!$E$7*(1-$B2689)-cost_fx*Inputs!$D$7))</f>
        <v>403411.638363229</v>
      </c>
      <c r="I2689" s="0" t="n">
        <f aca="false">12*Inputs!$B$8*(MIN(1,$H$52*$C2689)*(ic*Inputs!$C$8+pT-cost_acc-cost_wd*Inputs!$E$8-cost_fx*Inputs!$D$8-cost_ins)+(1-MIN(1,$H$52*$C2689))*(1-MIN(1,Inputs!$G$8*$D2689)*churn_nonbuyers)*(ic*Inputs!$C$8+fee_wd*Inputs!$E$8*(1-$B2689)+fee_fx*Inputs!$D$8-cost_acc-cost_wd*Inputs!$E$8*(1-$B2689)-cost_fx*Inputs!$D$8))</f>
        <v>143954.643045531</v>
      </c>
      <c r="J2689" s="0" t="n">
        <f aca="false">G2689+H2689+I2689-fixed</f>
        <v>71291.3433013997</v>
      </c>
      <c r="K2689" s="0" t="n">
        <f aca="false">12*Inputs!$B$6*(1-MIN(1,Inputs!$G$6*$D2689)*churn_nonbuyers)*(ic*Inputs!$C$6+fee_wd*Inputs!$E$6*(1-$B2689)+fee_fx*Inputs!$D$6-cost_acc-cost_wd*Inputs!$E$6*(1-$B2689)-cost_fx*Inputs!$D$6)</f>
        <v>177394.768779614</v>
      </c>
      <c r="L2689" s="0" t="n">
        <f aca="false">12*Inputs!$B$7*(1-MIN(1,Inputs!$G$7*$D2689)*churn_nonbuyers)*(ic*Inputs!$C$7+fee_wd*Inputs!$E$7*(1-$B2689)+fee_fx*Inputs!$D$7-cost_acc-cost_wd*Inputs!$E$7*(1-$B2689)-cost_fx*Inputs!$D$7)</f>
        <v>376045.980179769</v>
      </c>
      <c r="M2689" s="0" t="n">
        <f aca="false">12*Inputs!$B$8*(1-MIN(1,Inputs!$G$8*$D2689)*churn_nonbuyers)*(ic*Inputs!$C$8+fee_wd*Inputs!$E$8*(1-$B2689)+fee_fx*Inputs!$D$8-cost_acc-cost_wd*Inputs!$E$8*(1-$B2689)-cost_fx*Inputs!$D$8)</f>
        <v>26831.8056648672</v>
      </c>
      <c r="N2689" s="0" t="n">
        <f aca="false">K2689+L2689+I2689-fixed</f>
        <v>-2604.60799508612</v>
      </c>
      <c r="O2689" s="0" t="n">
        <f aca="false">K2689+L2689+M2689-fixed</f>
        <v>-119727.44537575</v>
      </c>
      <c r="P2689" s="0" t="n">
        <f aca="false">12*Inputs!$B$6*(1-MIN(1,Inputs!$F$6*$D2689))*(ic*Inputs!$C$6+flat_fee-cost_acc-cost_wd*Inputs!$E$6*$E2689-cost_fx*Inputs!$D$6)+12*Inputs!$B$7*(1-MIN(1,Inputs!$F$7*$D2689))*(ic*Inputs!$C$7+flat_fee-cost_acc-cost_wd*Inputs!$E$7*$E2689-cost_fx*Inputs!$D$7)+12*Inputs!$B$8*(1-MIN(1,Inputs!$F$8*$D2689))*(ic*Inputs!$C$8+flat_fee-cost_acc-cost_wd*Inputs!$E$8*$E2689-cost_fx*Inputs!$D$8)-fixed</f>
        <v>-196320.11347072</v>
      </c>
    </row>
    <row r="2690" customFormat="false" ht="15" hidden="false" customHeight="false" outlineLevel="0" collapsed="false">
      <c r="A2690" s="0" t="n">
        <v>2625</v>
      </c>
      <c r="B2690" s="0" t="n">
        <v>0.258048</v>
      </c>
      <c r="C2690" s="0" t="n">
        <v>0.970457</v>
      </c>
      <c r="D2690" s="0" t="n">
        <v>1.699079</v>
      </c>
      <c r="E2690" s="0" t="n">
        <v>1.230275</v>
      </c>
      <c r="F2690" s="0" t="n">
        <v>0.339492</v>
      </c>
      <c r="G2690" s="0" t="n">
        <f aca="false">12*Inputs!$B$6*(MIN(1,$H$50*$C2690)*(ic*Inputs!$C$6+pS+fee_fx*Inputs!$D$6-cost_acc-cost_wd*Inputs!$E$6*$E2690-cost_fx*Inputs!$D$6-$F2690)+(1-MIN(1,$H$50*$C2690))*(1-MIN(1,Inputs!$G$6*$D2690)*churn_nonbuyers)*(ic*Inputs!$C$6+fee_wd*Inputs!$E$6*(1-$B2690)+fee_fx*Inputs!$D$6-cost_acc-cost_wd*Inputs!$E$6*(1-$B2690)-cost_fx*Inputs!$D$6))</f>
        <v>197375.75660423</v>
      </c>
      <c r="H2690" s="0" t="n">
        <f aca="false">12*Inputs!$B$7*(MIN(1,$H$51*$C2690)*(ic*Inputs!$C$7+pE+fee_fx*Inputs!$D$7-cost_acc-cost_wd*Inputs!$E$7*$E2690-cost_fx*Inputs!$D$7-$F2690)+(1-MIN(1,$H$51*$C2690))*(1-MIN(1,Inputs!$G$7*$D2690)*churn_nonbuyers)*(ic*Inputs!$C$7+fee_wd*Inputs!$E$7*(1-$B2690)+fee_fx*Inputs!$D$7-cost_acc-cost_wd*Inputs!$E$7*(1-$B2690)-cost_fx*Inputs!$D$7))</f>
        <v>379668.598017691</v>
      </c>
      <c r="I2690" s="0" t="n">
        <f aca="false">12*Inputs!$B$8*(MIN(1,$H$52*$C2690)*(ic*Inputs!$C$8+pT-cost_acc-cost_wd*Inputs!$E$8-cost_fx*Inputs!$D$8-cost_ins)+(1-MIN(1,$H$52*$C2690))*(1-MIN(1,Inputs!$G$8*$D2690)*churn_nonbuyers)*(ic*Inputs!$C$8+fee_wd*Inputs!$E$8*(1-$B2690)+fee_fx*Inputs!$D$8-cost_acc-cost_wd*Inputs!$E$8*(1-$B2690)-cost_fx*Inputs!$D$8))</f>
        <v>139885.553808</v>
      </c>
      <c r="J2690" s="0" t="n">
        <f aca="false">G2690+H2690+I2690-fixed</f>
        <v>16929.9084299216</v>
      </c>
      <c r="K2690" s="0" t="n">
        <f aca="false">12*Inputs!$B$6*(1-MIN(1,Inputs!$G$6*$D2690)*churn_nonbuyers)*(ic*Inputs!$C$6+fee_wd*Inputs!$E$6*(1-$B2690)+fee_fx*Inputs!$D$6-cost_acc-cost_wd*Inputs!$E$6*(1-$B2690)-cost_fx*Inputs!$D$6)</f>
        <v>150471.168032102</v>
      </c>
      <c r="L2690" s="0" t="n">
        <f aca="false">12*Inputs!$B$7*(1-MIN(1,Inputs!$G$7*$D2690)*churn_nonbuyers)*(ic*Inputs!$C$7+fee_wd*Inputs!$E$7*(1-$B2690)+fee_fx*Inputs!$D$7-cost_acc-cost_wd*Inputs!$E$7*(1-$B2690)-cost_fx*Inputs!$D$7)</f>
        <v>347383.106227262</v>
      </c>
      <c r="M2690" s="0" t="n">
        <f aca="false">12*Inputs!$B$8*(1-MIN(1,Inputs!$G$8*$D2690)*churn_nonbuyers)*(ic*Inputs!$C$8+fee_wd*Inputs!$E$8*(1-$B2690)+fee_fx*Inputs!$D$8-cost_acc-cost_wd*Inputs!$E$8*(1-$B2690)-cost_fx*Inputs!$D$8)</f>
        <v>0</v>
      </c>
      <c r="N2690" s="0" t="n">
        <f aca="false">K2690+L2690+I2690-fixed</f>
        <v>-62260.1719326361</v>
      </c>
      <c r="O2690" s="0" t="n">
        <f aca="false">K2690+L2690+M2690-fixed</f>
        <v>-202145.725740636</v>
      </c>
      <c r="P2690" s="0" t="n">
        <f aca="false">12*Inputs!$B$6*(1-MIN(1,Inputs!$F$6*$D2690))*(ic*Inputs!$C$6+flat_fee-cost_acc-cost_wd*Inputs!$E$6*$E2690-cost_fx*Inputs!$D$6)+12*Inputs!$B$7*(1-MIN(1,Inputs!$F$7*$D2690))*(ic*Inputs!$C$7+flat_fee-cost_acc-cost_wd*Inputs!$E$7*$E2690-cost_fx*Inputs!$D$7)+12*Inputs!$B$8*(1-MIN(1,Inputs!$F$8*$D2690))*(ic*Inputs!$C$8+flat_fee-cost_acc-cost_wd*Inputs!$E$8*$E2690-cost_fx*Inputs!$D$8)-fixed</f>
        <v>-384601.722298</v>
      </c>
    </row>
    <row r="2691" customFormat="false" ht="15" hidden="false" customHeight="false" outlineLevel="0" collapsed="false">
      <c r="A2691" s="0" t="n">
        <v>2626</v>
      </c>
      <c r="B2691" s="0" t="n">
        <v>0.060847</v>
      </c>
      <c r="C2691" s="0" t="n">
        <v>1.075698</v>
      </c>
      <c r="D2691" s="0" t="n">
        <v>1.246943</v>
      </c>
      <c r="E2691" s="0" t="n">
        <v>1.071605</v>
      </c>
      <c r="F2691" s="0" t="n">
        <v>0.294575</v>
      </c>
      <c r="G2691" s="0" t="n">
        <f aca="false">12*Inputs!$B$6*(MIN(1,$H$50*$C2691)*(ic*Inputs!$C$6+pS+fee_fx*Inputs!$D$6-cost_acc-cost_wd*Inputs!$E$6*$E2691-cost_fx*Inputs!$D$6-$F2691)+(1-MIN(1,$H$50*$C2691))*(1-MIN(1,Inputs!$G$6*$D2691)*churn_nonbuyers)*(ic*Inputs!$C$6+fee_wd*Inputs!$E$6*(1-$B2691)+fee_fx*Inputs!$D$6-cost_acc-cost_wd*Inputs!$E$6*(1-$B2691)-cost_fx*Inputs!$D$6))</f>
        <v>235240.718578436</v>
      </c>
      <c r="H2691" s="0" t="n">
        <f aca="false">12*Inputs!$B$7*(MIN(1,$H$51*$C2691)*(ic*Inputs!$C$7+pE+fee_fx*Inputs!$D$7-cost_acc-cost_wd*Inputs!$E$7*$E2691-cost_fx*Inputs!$D$7-$F2691)+(1-MIN(1,$H$51*$C2691))*(1-MIN(1,Inputs!$G$7*$D2691)*churn_nonbuyers)*(ic*Inputs!$C$7+fee_wd*Inputs!$E$7*(1-$B2691)+fee_fx*Inputs!$D$7-cost_acc-cost_wd*Inputs!$E$7*(1-$B2691)-cost_fx*Inputs!$D$7))</f>
        <v>424017.104937328</v>
      </c>
      <c r="I2691" s="0" t="n">
        <f aca="false">12*Inputs!$B$8*(MIN(1,$H$52*$C2691)*(ic*Inputs!$C$8+pT-cost_acc-cost_wd*Inputs!$E$8-cost_fx*Inputs!$D$8-cost_ins)+(1-MIN(1,$H$52*$C2691))*(1-MIN(1,Inputs!$G$8*$D2691)*churn_nonbuyers)*(ic*Inputs!$C$8+fee_wd*Inputs!$E$8*(1-$B2691)+fee_fx*Inputs!$D$8-cost_acc-cost_wd*Inputs!$E$8*(1-$B2691)-cost_fx*Inputs!$D$8))</f>
        <v>165214.28282901</v>
      </c>
      <c r="J2691" s="0" t="n">
        <f aca="false">G2691+H2691+I2691-fixed</f>
        <v>124472.106344774</v>
      </c>
      <c r="K2691" s="0" t="n">
        <f aca="false">12*Inputs!$B$6*(1-MIN(1,Inputs!$G$6*$D2691)*churn_nonbuyers)*(ic*Inputs!$C$6+fee_wd*Inputs!$E$6*(1-$B2691)+fee_fx*Inputs!$D$6-cost_acc-cost_wd*Inputs!$E$6*(1-$B2691)-cost_fx*Inputs!$D$6)</f>
        <v>180815.130293191</v>
      </c>
      <c r="L2691" s="0" t="n">
        <f aca="false">12*Inputs!$B$7*(1-MIN(1,Inputs!$G$7*$D2691)*churn_nonbuyers)*(ic*Inputs!$C$7+fee_wd*Inputs!$E$7*(1-$B2691)+fee_fx*Inputs!$D$7-cost_acc-cost_wd*Inputs!$E$7*(1-$B2691)-cost_fx*Inputs!$D$7)</f>
        <v>379682.779711915</v>
      </c>
      <c r="M2691" s="0" t="n">
        <f aca="false">12*Inputs!$B$8*(1-MIN(1,Inputs!$G$8*$D2691)*churn_nonbuyers)*(ic*Inputs!$C$8+fee_wd*Inputs!$E$8*(1-$B2691)+fee_fx*Inputs!$D$8-cost_acc-cost_wd*Inputs!$E$8*(1-$B2691)-cost_fx*Inputs!$D$8)</f>
        <v>41127.1314482256</v>
      </c>
      <c r="N2691" s="0" t="n">
        <f aca="false">K2691+L2691+I2691-fixed</f>
        <v>25712.1928341162</v>
      </c>
      <c r="O2691" s="0" t="n">
        <f aca="false">K2691+L2691+M2691-fixed</f>
        <v>-98374.9585466685</v>
      </c>
      <c r="P2691" s="0" t="n">
        <f aca="false">12*Inputs!$B$6*(1-MIN(1,Inputs!$F$6*$D2691))*(ic*Inputs!$C$6+flat_fee-cost_acc-cost_wd*Inputs!$E$6*$E2691-cost_fx*Inputs!$D$6)+12*Inputs!$B$7*(1-MIN(1,Inputs!$F$7*$D2691))*(ic*Inputs!$C$7+flat_fee-cost_acc-cost_wd*Inputs!$E$7*$E2691-cost_fx*Inputs!$D$7)+12*Inputs!$B$8*(1-MIN(1,Inputs!$F$8*$D2691))*(ic*Inputs!$C$8+flat_fee-cost_acc-cost_wd*Inputs!$E$8*$E2691-cost_fx*Inputs!$D$8)-fixed</f>
        <v>-95475.6672603999</v>
      </c>
    </row>
    <row r="2692" customFormat="false" ht="15" hidden="false" customHeight="false" outlineLevel="0" collapsed="false">
      <c r="A2692" s="0" t="n">
        <v>2627</v>
      </c>
      <c r="B2692" s="0" t="n">
        <v>0.300643</v>
      </c>
      <c r="C2692" s="0" t="n">
        <v>0.887499</v>
      </c>
      <c r="D2692" s="0" t="n">
        <v>1.867097</v>
      </c>
      <c r="E2692" s="0" t="n">
        <v>1.11049</v>
      </c>
      <c r="F2692" s="0" t="n">
        <v>0.279625</v>
      </c>
      <c r="G2692" s="0" t="n">
        <f aca="false">12*Inputs!$B$6*(MIN(1,$H$50*$C2692)*(ic*Inputs!$C$6+pS+fee_fx*Inputs!$D$6-cost_acc-cost_wd*Inputs!$E$6*$E2692-cost_fx*Inputs!$D$6-$F2692)+(1-MIN(1,$H$50*$C2692))*(1-MIN(1,Inputs!$G$6*$D2692)*churn_nonbuyers)*(ic*Inputs!$C$6+fee_wd*Inputs!$E$6*(1-$B2692)+fee_fx*Inputs!$D$6-cost_acc-cost_wd*Inputs!$E$6*(1-$B2692)-cost_fx*Inputs!$D$6))</f>
        <v>190590.105424481</v>
      </c>
      <c r="H2692" s="0" t="n">
        <f aca="false">12*Inputs!$B$7*(MIN(1,$H$51*$C2692)*(ic*Inputs!$C$7+pE+fee_fx*Inputs!$D$7-cost_acc-cost_wd*Inputs!$E$7*$E2692-cost_fx*Inputs!$D$7-$F2692)+(1-MIN(1,$H$51*$C2692))*(1-MIN(1,Inputs!$G$7*$D2692)*churn_nonbuyers)*(ic*Inputs!$C$7+fee_wd*Inputs!$E$7*(1-$B2692)+fee_fx*Inputs!$D$7-cost_acc-cost_wd*Inputs!$E$7*(1-$B2692)-cost_fx*Inputs!$D$7))</f>
        <v>387291.244482076</v>
      </c>
      <c r="I2692" s="0" t="n">
        <f aca="false">12*Inputs!$B$8*(MIN(1,$H$52*$C2692)*(ic*Inputs!$C$8+pT-cost_acc-cost_wd*Inputs!$E$8-cost_fx*Inputs!$D$8-cost_ins)+(1-MIN(1,$H$52*$C2692))*(1-MIN(1,Inputs!$G$8*$D2692)*churn_nonbuyers)*(ic*Inputs!$C$8+fee_wd*Inputs!$E$8*(1-$B2692)+fee_fx*Inputs!$D$8-cost_acc-cost_wd*Inputs!$E$8*(1-$B2692)-cost_fx*Inputs!$D$8))</f>
        <v>127927.655856</v>
      </c>
      <c r="J2692" s="0" t="n">
        <f aca="false">G2692+H2692+I2692-fixed</f>
        <v>5809.0057625568</v>
      </c>
      <c r="K2692" s="0" t="n">
        <f aca="false">12*Inputs!$B$6*(1-MIN(1,Inputs!$G$6*$D2692)*churn_nonbuyers)*(ic*Inputs!$C$6+fee_wd*Inputs!$E$6*(1-$B2692)+fee_fx*Inputs!$D$6-cost_acc-cost_wd*Inputs!$E$6*(1-$B2692)-cost_fx*Inputs!$D$6)</f>
        <v>143528.643672271</v>
      </c>
      <c r="L2692" s="0" t="n">
        <f aca="false">12*Inputs!$B$7*(1-MIN(1,Inputs!$G$7*$D2692)*churn_nonbuyers)*(ic*Inputs!$C$7+fee_wd*Inputs!$E$7*(1-$B2692)+fee_fx*Inputs!$D$7-cost_acc-cost_wd*Inputs!$E$7*(1-$B2692)-cost_fx*Inputs!$D$7)</f>
        <v>339747.946747363</v>
      </c>
      <c r="M2692" s="0" t="n">
        <f aca="false">12*Inputs!$B$8*(1-MIN(1,Inputs!$G$8*$D2692)*churn_nonbuyers)*(ic*Inputs!$C$8+fee_wd*Inputs!$E$8*(1-$B2692)+fee_fx*Inputs!$D$8-cost_acc-cost_wd*Inputs!$E$8*(1-$B2692)-cost_fx*Inputs!$D$8)</f>
        <v>0</v>
      </c>
      <c r="N2692" s="0" t="n">
        <f aca="false">K2692+L2692+I2692-fixed</f>
        <v>-88795.7537243661</v>
      </c>
      <c r="O2692" s="0" t="n">
        <f aca="false">K2692+L2692+M2692-fixed</f>
        <v>-216723.409580366</v>
      </c>
      <c r="P2692" s="0" t="n">
        <f aca="false">12*Inputs!$B$6*(1-MIN(1,Inputs!$F$6*$D2692))*(ic*Inputs!$C$6+flat_fee-cost_acc-cost_wd*Inputs!$E$6*$E2692-cost_fx*Inputs!$D$6)+12*Inputs!$B$7*(1-MIN(1,Inputs!$F$7*$D2692))*(ic*Inputs!$C$7+flat_fee-cost_acc-cost_wd*Inputs!$E$7*$E2692-cost_fx*Inputs!$D$7)+12*Inputs!$B$8*(1-MIN(1,Inputs!$F$8*$D2692))*(ic*Inputs!$C$8+flat_fee-cost_acc-cost_wd*Inputs!$E$8*$E2692-cost_fx*Inputs!$D$8)-fixed</f>
        <v>-422291.636425552</v>
      </c>
    </row>
    <row r="2693" customFormat="false" ht="15" hidden="false" customHeight="false" outlineLevel="0" collapsed="false">
      <c r="A2693" s="0" t="n">
        <v>2628</v>
      </c>
      <c r="B2693" s="0" t="n">
        <v>0.007667</v>
      </c>
      <c r="C2693" s="0" t="n">
        <v>1.016217</v>
      </c>
      <c r="D2693" s="0" t="n">
        <v>0.780029</v>
      </c>
      <c r="E2693" s="0" t="n">
        <v>1.144087</v>
      </c>
      <c r="F2693" s="0" t="n">
        <v>0.331328</v>
      </c>
      <c r="G2693" s="0" t="n">
        <f aca="false">12*Inputs!$B$6*(MIN(1,$H$50*$C2693)*(ic*Inputs!$C$6+pS+fee_fx*Inputs!$D$6-cost_acc-cost_wd*Inputs!$E$6*$E2693-cost_fx*Inputs!$D$6-$F2693)+(1-MIN(1,$H$50*$C2693))*(1-MIN(1,Inputs!$G$6*$D2693)*churn_nonbuyers)*(ic*Inputs!$C$6+fee_wd*Inputs!$E$6*(1-$B2693)+fee_fx*Inputs!$D$6-cost_acc-cost_wd*Inputs!$E$6*(1-$B2693)-cost_fx*Inputs!$D$6))</f>
        <v>240570.558141957</v>
      </c>
      <c r="H2693" s="0" t="n">
        <f aca="false">12*Inputs!$B$7*(MIN(1,$H$51*$C2693)*(ic*Inputs!$C$7+pE+fee_fx*Inputs!$D$7-cost_acc-cost_wd*Inputs!$E$7*$E2693-cost_fx*Inputs!$D$7-$F2693)+(1-MIN(1,$H$51*$C2693))*(1-MIN(1,Inputs!$G$7*$D2693)*churn_nonbuyers)*(ic*Inputs!$C$7+fee_wd*Inputs!$E$7*(1-$B2693)+fee_fx*Inputs!$D$7-cost_acc-cost_wd*Inputs!$E$7*(1-$B2693)-cost_fx*Inputs!$D$7))</f>
        <v>418646.899427938</v>
      </c>
      <c r="I2693" s="0" t="n">
        <f aca="false">12*Inputs!$B$8*(MIN(1,$H$52*$C2693)*(ic*Inputs!$C$8+pT-cost_acc-cost_wd*Inputs!$E$8-cost_fx*Inputs!$D$8-cost_ins)+(1-MIN(1,$H$52*$C2693))*(1-MIN(1,Inputs!$G$8*$D2693)*churn_nonbuyers)*(ic*Inputs!$C$8+fee_wd*Inputs!$E$8*(1-$B2693)+fee_fx*Inputs!$D$8-cost_acc-cost_wd*Inputs!$E$8*(1-$B2693)-cost_fx*Inputs!$D$8))</f>
        <v>189204.937620449</v>
      </c>
      <c r="J2693" s="0" t="n">
        <f aca="false">G2693+H2693+I2693-fixed</f>
        <v>148422.395190343</v>
      </c>
      <c r="K2693" s="0" t="n">
        <f aca="false">12*Inputs!$B$6*(1-MIN(1,Inputs!$G$6*$D2693)*churn_nonbuyers)*(ic*Inputs!$C$6+fee_wd*Inputs!$E$6*(1-$B2693)+fee_fx*Inputs!$D$6-cost_acc-cost_wd*Inputs!$E$6*(1-$B2693)-cost_fx*Inputs!$D$6)</f>
        <v>192676.31915287</v>
      </c>
      <c r="L2693" s="0" t="n">
        <f aca="false">12*Inputs!$B$7*(1-MIN(1,Inputs!$G$7*$D2693)*churn_nonbuyers)*(ic*Inputs!$C$7+fee_wd*Inputs!$E$7*(1-$B2693)+fee_fx*Inputs!$D$7-cost_acc-cost_wd*Inputs!$E$7*(1-$B2693)-cost_fx*Inputs!$D$7)</f>
        <v>392686.556899722</v>
      </c>
      <c r="M2693" s="0" t="n">
        <f aca="false">12*Inputs!$B$8*(1-MIN(1,Inputs!$G$8*$D2693)*churn_nonbuyers)*(ic*Inputs!$C$8+fee_wd*Inputs!$E$8*(1-$B2693)+fee_fx*Inputs!$D$8-cost_acc-cost_wd*Inputs!$E$8*(1-$B2693)-cost_fx*Inputs!$D$8)</f>
        <v>148011.902286725</v>
      </c>
      <c r="N2693" s="0" t="n">
        <f aca="false">K2693+L2693+I2693-fixed</f>
        <v>74567.8136730401</v>
      </c>
      <c r="O2693" s="0" t="n">
        <f aca="false">K2693+L2693+M2693-fixed</f>
        <v>33374.7783393163</v>
      </c>
      <c r="P2693" s="0" t="n">
        <f aca="false">12*Inputs!$B$6*(1-MIN(1,Inputs!$F$6*$D2693))*(ic*Inputs!$C$6+flat_fee-cost_acc-cost_wd*Inputs!$E$6*$E2693-cost_fx*Inputs!$D$6)+12*Inputs!$B$7*(1-MIN(1,Inputs!$F$7*$D2693))*(ic*Inputs!$C$7+flat_fee-cost_acc-cost_wd*Inputs!$E$7*$E2693-cost_fx*Inputs!$D$7)+12*Inputs!$B$8*(1-MIN(1,Inputs!$F$8*$D2693))*(ic*Inputs!$C$8+flat_fee-cost_acc-cost_wd*Inputs!$E$8*$E2693-cost_fx*Inputs!$D$8)-fixed</f>
        <v>124667.43133352</v>
      </c>
    </row>
    <row r="2694" customFormat="false" ht="15" hidden="false" customHeight="false" outlineLevel="0" collapsed="false">
      <c r="A2694" s="0" t="n">
        <v>2629</v>
      </c>
      <c r="B2694" s="0" t="n">
        <v>0.232378</v>
      </c>
      <c r="C2694" s="0" t="n">
        <v>0.697871</v>
      </c>
      <c r="D2694" s="0" t="n">
        <v>1.531204</v>
      </c>
      <c r="E2694" s="0" t="n">
        <v>1.151964</v>
      </c>
      <c r="F2694" s="0" t="n">
        <v>0.10513</v>
      </c>
      <c r="G2694" s="0" t="n">
        <f aca="false">12*Inputs!$B$6*(MIN(1,$H$50*$C2694)*(ic*Inputs!$C$6+pS+fee_fx*Inputs!$D$6-cost_acc-cost_wd*Inputs!$E$6*$E2694-cost_fx*Inputs!$D$6-$F2694)+(1-MIN(1,$H$50*$C2694))*(1-MIN(1,Inputs!$G$6*$D2694)*churn_nonbuyers)*(ic*Inputs!$C$6+fee_wd*Inputs!$E$6*(1-$B2694)+fee_fx*Inputs!$D$6-cost_acc-cost_wd*Inputs!$E$6*(1-$B2694)-cost_fx*Inputs!$D$6))</f>
        <v>193754.573840254</v>
      </c>
      <c r="H2694" s="0" t="n">
        <f aca="false">12*Inputs!$B$7*(MIN(1,$H$51*$C2694)*(ic*Inputs!$C$7+pE+fee_fx*Inputs!$D$7-cost_acc-cost_wd*Inputs!$E$7*$E2694-cost_fx*Inputs!$D$7-$F2694)+(1-MIN(1,$H$51*$C2694))*(1-MIN(1,Inputs!$G$7*$D2694)*churn_nonbuyers)*(ic*Inputs!$C$7+fee_wd*Inputs!$E$7*(1-$B2694)+fee_fx*Inputs!$D$7-cost_acc-cost_wd*Inputs!$E$7*(1-$B2694)-cost_fx*Inputs!$D$7))</f>
        <v>390187.726114926</v>
      </c>
      <c r="I2694" s="0" t="n">
        <f aca="false">12*Inputs!$B$8*(MIN(1,$H$52*$C2694)*(ic*Inputs!$C$8+pT-cost_acc-cost_wd*Inputs!$E$8-cost_fx*Inputs!$D$8-cost_ins)+(1-MIN(1,$H$52*$C2694))*(1-MIN(1,Inputs!$G$8*$D2694)*churn_nonbuyers)*(ic*Inputs!$C$8+fee_wd*Inputs!$E$8*(1-$B2694)+fee_fx*Inputs!$D$8-cost_acc-cost_wd*Inputs!$E$8*(1-$B2694)-cost_fx*Inputs!$D$8))</f>
        <v>100593.917424</v>
      </c>
      <c r="J2694" s="0" t="n">
        <f aca="false">G2694+H2694+I2694-fixed</f>
        <v>-15463.7826208196</v>
      </c>
      <c r="K2694" s="0" t="n">
        <f aca="false">12*Inputs!$B$6*(1-MIN(1,Inputs!$G$6*$D2694)*churn_nonbuyers)*(ic*Inputs!$C$6+fee_wd*Inputs!$E$6*(1-$B2694)+fee_fx*Inputs!$D$6-cost_acc-cost_wd*Inputs!$E$6*(1-$B2694)-cost_fx*Inputs!$D$6)</f>
        <v>155264.922166406</v>
      </c>
      <c r="L2694" s="0" t="n">
        <f aca="false">12*Inputs!$B$7*(1-MIN(1,Inputs!$G$7*$D2694)*churn_nonbuyers)*(ic*Inputs!$C$7+fee_wd*Inputs!$E$7*(1-$B2694)+fee_fx*Inputs!$D$7-cost_acc-cost_wd*Inputs!$E$7*(1-$B2694)-cost_fx*Inputs!$D$7)</f>
        <v>352753.258707844</v>
      </c>
      <c r="M2694" s="0" t="n">
        <f aca="false">12*Inputs!$B$8*(1-MIN(1,Inputs!$G$8*$D2694)*churn_nonbuyers)*(ic*Inputs!$C$8+fee_wd*Inputs!$E$8*(1-$B2694)+fee_fx*Inputs!$D$8-cost_acc-cost_wd*Inputs!$E$8*(1-$B2694)-cost_fx*Inputs!$D$8)</f>
        <v>0</v>
      </c>
      <c r="N2694" s="0" t="n">
        <f aca="false">K2694+L2694+I2694-fixed</f>
        <v>-91387.9017017498</v>
      </c>
      <c r="O2694" s="0" t="n">
        <f aca="false">K2694+L2694+M2694-fixed</f>
        <v>-191981.81912575</v>
      </c>
      <c r="P2694" s="0" t="n">
        <f aca="false">12*Inputs!$B$6*(1-MIN(1,Inputs!$F$6*$D2694))*(ic*Inputs!$C$6+flat_fee-cost_acc-cost_wd*Inputs!$E$6*$E2694-cost_fx*Inputs!$D$6)+12*Inputs!$B$7*(1-MIN(1,Inputs!$F$7*$D2694))*(ic*Inputs!$C$7+flat_fee-cost_acc-cost_wd*Inputs!$E$7*$E2694-cost_fx*Inputs!$D$7)+12*Inputs!$B$8*(1-MIN(1,Inputs!$F$8*$D2694))*(ic*Inputs!$C$8+flat_fee-cost_acc-cost_wd*Inputs!$E$8*$E2694-cost_fx*Inputs!$D$8)-fixed</f>
        <v>-275363.52499456</v>
      </c>
    </row>
    <row r="2695" customFormat="false" ht="15" hidden="false" customHeight="false" outlineLevel="0" collapsed="false">
      <c r="A2695" s="0" t="n">
        <v>2630</v>
      </c>
      <c r="B2695" s="0" t="n">
        <v>0.142081</v>
      </c>
      <c r="C2695" s="0" t="n">
        <v>1.064343</v>
      </c>
      <c r="D2695" s="0" t="n">
        <v>0.792308</v>
      </c>
      <c r="E2695" s="0" t="n">
        <v>1.214691</v>
      </c>
      <c r="F2695" s="0" t="n">
        <v>0.202445</v>
      </c>
      <c r="G2695" s="0" t="n">
        <f aca="false">12*Inputs!$B$6*(MIN(1,$H$50*$C2695)*(ic*Inputs!$C$6+pS+fee_fx*Inputs!$D$6-cost_acc-cost_wd*Inputs!$E$6*$E2695-cost_fx*Inputs!$D$6-$F2695)+(1-MIN(1,$H$50*$C2695))*(1-MIN(1,Inputs!$G$6*$D2695)*churn_nonbuyers)*(ic*Inputs!$C$6+fee_wd*Inputs!$E$6*(1-$B2695)+fee_fx*Inputs!$D$6-cost_acc-cost_wd*Inputs!$E$6*(1-$B2695)-cost_fx*Inputs!$D$6))</f>
        <v>227149.220814998</v>
      </c>
      <c r="H2695" s="0" t="n">
        <f aca="false">12*Inputs!$B$7*(MIN(1,$H$51*$C2695)*(ic*Inputs!$C$7+pE+fee_fx*Inputs!$D$7-cost_acc-cost_wd*Inputs!$E$7*$E2695-cost_fx*Inputs!$D$7-$F2695)+(1-MIN(1,$H$51*$C2695))*(1-MIN(1,Inputs!$G$7*$D2695)*churn_nonbuyers)*(ic*Inputs!$C$7+fee_wd*Inputs!$E$7*(1-$B2695)+fee_fx*Inputs!$D$7-cost_acc-cost_wd*Inputs!$E$7*(1-$B2695)-cost_fx*Inputs!$D$7))</f>
        <v>408184.660831848</v>
      </c>
      <c r="I2695" s="0" t="n">
        <f aca="false">12*Inputs!$B$8*(MIN(1,$H$52*$C2695)*(ic*Inputs!$C$8+pT-cost_acc-cost_wd*Inputs!$E$8-cost_fx*Inputs!$D$8-cost_ins)+(1-MIN(1,$H$52*$C2695))*(1-MIN(1,Inputs!$G$8*$D2695)*churn_nonbuyers)*(ic*Inputs!$C$8+fee_wd*Inputs!$E$8*(1-$B2695)+fee_fx*Inputs!$D$8-cost_acc-cost_wd*Inputs!$E$8*(1-$B2695)-cost_fx*Inputs!$D$8))</f>
        <v>189708.628809481</v>
      </c>
      <c r="J2695" s="0" t="n">
        <f aca="false">G2695+H2695+I2695-fixed</f>
        <v>125042.510456327</v>
      </c>
      <c r="K2695" s="0" t="n">
        <f aca="false">12*Inputs!$B$6*(1-MIN(1,Inputs!$G$6*$D2695)*churn_nonbuyers)*(ic*Inputs!$C$6+fee_wd*Inputs!$E$6*(1-$B2695)+fee_fx*Inputs!$D$6-cost_acc-cost_wd*Inputs!$E$6*(1-$B2695)-cost_fx*Inputs!$D$6)</f>
        <v>173964.389133226</v>
      </c>
      <c r="L2695" s="0" t="n">
        <f aca="false">12*Inputs!$B$7*(1-MIN(1,Inputs!$G$7*$D2695)*churn_nonbuyers)*(ic*Inputs!$C$7+fee_wd*Inputs!$E$7*(1-$B2695)+fee_fx*Inputs!$D$7-cost_acc-cost_wd*Inputs!$E$7*(1-$B2695)-cost_fx*Inputs!$D$7)</f>
        <v>373642.889095936</v>
      </c>
      <c r="M2695" s="0" t="n">
        <f aca="false">12*Inputs!$B$8*(1-MIN(1,Inputs!$G$8*$D2695)*churn_nonbuyers)*(ic*Inputs!$C$8+fee_wd*Inputs!$E$8*(1-$B2695)+fee_fx*Inputs!$D$8-cost_acc-cost_wd*Inputs!$E$8*(1-$B2695)-cost_fx*Inputs!$D$8)</f>
        <v>142335.996435053</v>
      </c>
      <c r="N2695" s="0" t="n">
        <f aca="false">K2695+L2695+I2695-fixed</f>
        <v>37315.9070386426</v>
      </c>
      <c r="O2695" s="0" t="n">
        <f aca="false">K2695+L2695+M2695-fixed</f>
        <v>-10056.725335786</v>
      </c>
      <c r="P2695" s="0" t="n">
        <f aca="false">12*Inputs!$B$6*(1-MIN(1,Inputs!$F$6*$D2695))*(ic*Inputs!$C$6+flat_fee-cost_acc-cost_wd*Inputs!$E$6*$E2695-cost_fx*Inputs!$D$6)+12*Inputs!$B$7*(1-MIN(1,Inputs!$F$7*$D2695))*(ic*Inputs!$C$7+flat_fee-cost_acc-cost_wd*Inputs!$E$7*$E2695-cost_fx*Inputs!$D$7)+12*Inputs!$B$8*(1-MIN(1,Inputs!$F$8*$D2695))*(ic*Inputs!$C$8+flat_fee-cost_acc-cost_wd*Inputs!$E$8*$E2695-cost_fx*Inputs!$D$8)-fixed</f>
        <v>84147.31741472</v>
      </c>
    </row>
    <row r="2696" customFormat="false" ht="15" hidden="false" customHeight="false" outlineLevel="0" collapsed="false">
      <c r="A2696" s="0" t="n">
        <v>2631</v>
      </c>
      <c r="B2696" s="0" t="n">
        <v>0.132878</v>
      </c>
      <c r="C2696" s="0" t="n">
        <v>1.115155</v>
      </c>
      <c r="D2696" s="0" t="n">
        <v>1.530119</v>
      </c>
      <c r="E2696" s="0" t="n">
        <v>1.239951</v>
      </c>
      <c r="F2696" s="0" t="n">
        <v>0.128507</v>
      </c>
      <c r="G2696" s="0" t="n">
        <f aca="false">12*Inputs!$B$6*(MIN(1,$H$50*$C2696)*(ic*Inputs!$C$6+pS+fee_fx*Inputs!$D$6-cost_acc-cost_wd*Inputs!$E$6*$E2696-cost_fx*Inputs!$D$6-$F2696)+(1-MIN(1,$H$50*$C2696))*(1-MIN(1,Inputs!$G$6*$D2696)*churn_nonbuyers)*(ic*Inputs!$C$6+fee_wd*Inputs!$E$6*(1-$B2696)+fee_fx*Inputs!$D$6-cost_acc-cost_wd*Inputs!$E$6*(1-$B2696)-cost_fx*Inputs!$D$6))</f>
        <v>225967.415278212</v>
      </c>
      <c r="H2696" s="0" t="n">
        <f aca="false">12*Inputs!$B$7*(MIN(1,$H$51*$C2696)*(ic*Inputs!$C$7+pE+fee_fx*Inputs!$D$7-cost_acc-cost_wd*Inputs!$E$7*$E2696-cost_fx*Inputs!$D$7-$F2696)+(1-MIN(1,$H$51*$C2696))*(1-MIN(1,Inputs!$G$7*$D2696)*churn_nonbuyers)*(ic*Inputs!$C$7+fee_wd*Inputs!$E$7*(1-$B2696)+fee_fx*Inputs!$D$7-cost_acc-cost_wd*Inputs!$E$7*(1-$B2696)-cost_fx*Inputs!$D$7))</f>
        <v>407345.501994391</v>
      </c>
      <c r="I2696" s="0" t="n">
        <f aca="false">12*Inputs!$B$8*(MIN(1,$H$52*$C2696)*(ic*Inputs!$C$8+pT-cost_acc-cost_wd*Inputs!$E$8-cost_fx*Inputs!$D$8-cost_ins)+(1-MIN(1,$H$52*$C2696))*(1-MIN(1,Inputs!$G$8*$D2696)*churn_nonbuyers)*(ic*Inputs!$C$8+fee_wd*Inputs!$E$8*(1-$B2696)+fee_fx*Inputs!$D$8-cost_acc-cost_wd*Inputs!$E$8*(1-$B2696)-cost_fx*Inputs!$D$8))</f>
        <v>160742.90232</v>
      </c>
      <c r="J2696" s="0" t="n">
        <f aca="false">G2696+H2696+I2696-fixed</f>
        <v>94055.8195926022</v>
      </c>
      <c r="K2696" s="0" t="n">
        <f aca="false">12*Inputs!$B$6*(1-MIN(1,Inputs!$G$6*$D2696)*churn_nonbuyers)*(ic*Inputs!$C$6+fee_wd*Inputs!$E$6*(1-$B2696)+fee_fx*Inputs!$D$6-cost_acc-cost_wd*Inputs!$E$6*(1-$B2696)-cost_fx*Inputs!$D$6)</f>
        <v>168505.86637787</v>
      </c>
      <c r="L2696" s="0" t="n">
        <f aca="false">12*Inputs!$B$7*(1-MIN(1,Inputs!$G$7*$D2696)*churn_nonbuyers)*(ic*Inputs!$C$7+fee_wd*Inputs!$E$7*(1-$B2696)+fee_fx*Inputs!$D$7-cost_acc-cost_wd*Inputs!$E$7*(1-$B2696)-cost_fx*Inputs!$D$7)</f>
        <v>366435.587314722</v>
      </c>
      <c r="M2696" s="0" t="n">
        <f aca="false">12*Inputs!$B$8*(1-MIN(1,Inputs!$G$8*$D2696)*churn_nonbuyers)*(ic*Inputs!$C$8+fee_wd*Inputs!$E$8*(1-$B2696)+fee_fx*Inputs!$D$8-cost_acc-cost_wd*Inputs!$E$8*(1-$B2696)-cost_fx*Inputs!$D$8)</f>
        <v>0</v>
      </c>
      <c r="N2696" s="0" t="n">
        <f aca="false">K2696+L2696+I2696-fixed</f>
        <v>-4315.64398740744</v>
      </c>
      <c r="O2696" s="0" t="n">
        <f aca="false">K2696+L2696+M2696-fixed</f>
        <v>-165058.546307407</v>
      </c>
      <c r="P2696" s="0" t="n">
        <f aca="false">12*Inputs!$B$6*(1-MIN(1,Inputs!$F$6*$D2696))*(ic*Inputs!$C$6+flat_fee-cost_acc-cost_wd*Inputs!$E$6*$E2696-cost_fx*Inputs!$D$6)+12*Inputs!$B$7*(1-MIN(1,Inputs!$F$7*$D2696))*(ic*Inputs!$C$7+flat_fee-cost_acc-cost_wd*Inputs!$E$7*$E2696-cost_fx*Inputs!$D$7)+12*Inputs!$B$8*(1-MIN(1,Inputs!$F$8*$D2696))*(ic*Inputs!$C$8+flat_fee-cost_acc-cost_wd*Inputs!$E$8*$E2696-cost_fx*Inputs!$D$8)-fixed</f>
        <v>-301607.15923144</v>
      </c>
    </row>
    <row r="2697" customFormat="false" ht="15" hidden="false" customHeight="false" outlineLevel="0" collapsed="false">
      <c r="A2697" s="0" t="n">
        <v>2632</v>
      </c>
      <c r="B2697" s="0" t="n">
        <v>0.388563</v>
      </c>
      <c r="C2697" s="0" t="n">
        <v>0.900794</v>
      </c>
      <c r="D2697" s="0" t="n">
        <v>0.773586</v>
      </c>
      <c r="E2697" s="0" t="n">
        <v>1.247357</v>
      </c>
      <c r="F2697" s="0" t="n">
        <v>0.364011</v>
      </c>
      <c r="G2697" s="0" t="n">
        <f aca="false">12*Inputs!$B$6*(MIN(1,$H$50*$C2697)*(ic*Inputs!$C$6+pS+fee_fx*Inputs!$D$6-cost_acc-cost_wd*Inputs!$E$6*$E2697-cost_fx*Inputs!$D$6-$F2697)+(1-MIN(1,$H$50*$C2697))*(1-MIN(1,Inputs!$G$6*$D2697)*churn_nonbuyers)*(ic*Inputs!$C$6+fee_wd*Inputs!$E$6*(1-$B2697)+fee_fx*Inputs!$D$6-cost_acc-cost_wd*Inputs!$E$6*(1-$B2697)-cost_fx*Inputs!$D$6))</f>
        <v>183441.233865145</v>
      </c>
      <c r="H2697" s="0" t="n">
        <f aca="false">12*Inputs!$B$7*(MIN(1,$H$51*$C2697)*(ic*Inputs!$C$7+pE+fee_fx*Inputs!$D$7-cost_acc-cost_wd*Inputs!$E$7*$E2697-cost_fx*Inputs!$D$7-$F2697)+(1-MIN(1,$H$51*$C2697))*(1-MIN(1,Inputs!$G$7*$D2697)*churn_nonbuyers)*(ic*Inputs!$C$7+fee_wd*Inputs!$E$7*(1-$B2697)+fee_fx*Inputs!$D$7-cost_acc-cost_wd*Inputs!$E$7*(1-$B2697)-cost_fx*Inputs!$D$7))</f>
        <v>369064.056910236</v>
      </c>
      <c r="I2697" s="0" t="n">
        <f aca="false">12*Inputs!$B$8*(MIN(1,$H$52*$C2697)*(ic*Inputs!$C$8+pT-cost_acc-cost_wd*Inputs!$E$8-cost_fx*Inputs!$D$8-cost_ins)+(1-MIN(1,$H$52*$C2697))*(1-MIN(1,Inputs!$G$8*$D2697)*churn_nonbuyers)*(ic*Inputs!$C$8+fee_wd*Inputs!$E$8*(1-$B2697)+fee_fx*Inputs!$D$8-cost_acc-cost_wd*Inputs!$E$8*(1-$B2697)-cost_fx*Inputs!$D$8))</f>
        <v>181972.540674688</v>
      </c>
      <c r="J2697" s="0" t="n">
        <f aca="false">G2697+H2697+I2697-fixed</f>
        <v>34477.8314500689</v>
      </c>
      <c r="K2697" s="0" t="n">
        <f aca="false">12*Inputs!$B$6*(1-MIN(1,Inputs!$G$6*$D2697)*churn_nonbuyers)*(ic*Inputs!$C$6+fee_wd*Inputs!$E$6*(1-$B2697)+fee_fx*Inputs!$D$6-cost_acc-cost_wd*Inputs!$E$6*(1-$B2697)-cost_fx*Inputs!$D$6)</f>
        <v>140013.40677781</v>
      </c>
      <c r="L2697" s="0" t="n">
        <f aca="false">12*Inputs!$B$7*(1-MIN(1,Inputs!$G$7*$D2697)*churn_nonbuyers)*(ic*Inputs!$C$7+fee_wd*Inputs!$E$7*(1-$B2697)+fee_fx*Inputs!$D$7-cost_acc-cost_wd*Inputs!$E$7*(1-$B2697)-cost_fx*Inputs!$D$7)</f>
        <v>339188.167138686</v>
      </c>
      <c r="M2697" s="0" t="n">
        <f aca="false">12*Inputs!$B$8*(1-MIN(1,Inputs!$G$8*$D2697)*churn_nonbuyers)*(ic*Inputs!$C$8+fee_wd*Inputs!$E$8*(1-$B2697)+fee_fx*Inputs!$D$8-cost_acc-cost_wd*Inputs!$E$8*(1-$B2697)-cost_fx*Inputs!$D$8)</f>
        <v>141099.766456445</v>
      </c>
      <c r="N2697" s="0" t="n">
        <f aca="false">K2697+L2697+I2697-fixed</f>
        <v>-38825.8854088165</v>
      </c>
      <c r="O2697" s="0" t="n">
        <f aca="false">K2697+L2697+M2697-fixed</f>
        <v>-79698.6596270597</v>
      </c>
      <c r="P2697" s="0" t="n">
        <f aca="false">12*Inputs!$B$6*(1-MIN(1,Inputs!$F$6*$D2697))*(ic*Inputs!$C$6+flat_fee-cost_acc-cost_wd*Inputs!$E$6*$E2697-cost_fx*Inputs!$D$6)+12*Inputs!$B$7*(1-MIN(1,Inputs!$F$7*$D2697))*(ic*Inputs!$C$7+flat_fee-cost_acc-cost_wd*Inputs!$E$7*$E2697-cost_fx*Inputs!$D$7)+12*Inputs!$B$8*(1-MIN(1,Inputs!$F$8*$D2697))*(ic*Inputs!$C$8+flat_fee-cost_acc-cost_wd*Inputs!$E$8*$E2697-cost_fx*Inputs!$D$8)-fixed</f>
        <v>77853.74912048</v>
      </c>
    </row>
    <row r="2698" customFormat="false" ht="15" hidden="false" customHeight="false" outlineLevel="0" collapsed="false">
      <c r="A2698" s="0" t="n">
        <v>2633</v>
      </c>
      <c r="B2698" s="0" t="n">
        <v>0.081678</v>
      </c>
      <c r="C2698" s="0" t="n">
        <v>0.766412</v>
      </c>
      <c r="D2698" s="0" t="n">
        <v>1.107759</v>
      </c>
      <c r="E2698" s="0" t="n">
        <v>1.279762</v>
      </c>
      <c r="F2698" s="0" t="n">
        <v>0.06223</v>
      </c>
      <c r="G2698" s="0" t="n">
        <f aca="false">12*Inputs!$B$6*(MIN(1,$H$50*$C2698)*(ic*Inputs!$C$6+pS+fee_fx*Inputs!$D$6-cost_acc-cost_wd*Inputs!$E$6*$E2698-cost_fx*Inputs!$D$6-$F2698)+(1-MIN(1,$H$50*$C2698))*(1-MIN(1,Inputs!$G$6*$D2698)*churn_nonbuyers)*(ic*Inputs!$C$6+fee_wd*Inputs!$E$6*(1-$B2698)+fee_fx*Inputs!$D$6-cost_acc-cost_wd*Inputs!$E$6*(1-$B2698)-cost_fx*Inputs!$D$6))</f>
        <v>218619.251208386</v>
      </c>
      <c r="H2698" s="0" t="n">
        <f aca="false">12*Inputs!$B$7*(MIN(1,$H$51*$C2698)*(ic*Inputs!$C$7+pE+fee_fx*Inputs!$D$7-cost_acc-cost_wd*Inputs!$E$7*$E2698-cost_fx*Inputs!$D$7-$F2698)+(1-MIN(1,$H$51*$C2698))*(1-MIN(1,Inputs!$G$7*$D2698)*churn_nonbuyers)*(ic*Inputs!$C$7+fee_wd*Inputs!$E$7*(1-$B2698)+fee_fx*Inputs!$D$7-cost_acc-cost_wd*Inputs!$E$7*(1-$B2698)-cost_fx*Inputs!$D$7))</f>
        <v>402279.803851994</v>
      </c>
      <c r="I2698" s="0" t="n">
        <f aca="false">12*Inputs!$B$8*(MIN(1,$H$52*$C2698)*(ic*Inputs!$C$8+pT-cost_acc-cost_wd*Inputs!$E$8-cost_fx*Inputs!$D$8-cost_ins)+(1-MIN(1,$H$52*$C2698))*(1-MIN(1,Inputs!$G$8*$D2698)*churn_nonbuyers)*(ic*Inputs!$C$8+fee_wd*Inputs!$E$8*(1-$B2698)+fee_fx*Inputs!$D$8-cost_acc-cost_wd*Inputs!$E$8*(1-$B2698)-cost_fx*Inputs!$D$8))</f>
        <v>144040.641575615</v>
      </c>
      <c r="J2698" s="0" t="n">
        <f aca="false">G2698+H2698+I2698-fixed</f>
        <v>64939.6966359961</v>
      </c>
      <c r="K2698" s="0" t="n">
        <f aca="false">12*Inputs!$B$6*(1-MIN(1,Inputs!$G$6*$D2698)*churn_nonbuyers)*(ic*Inputs!$C$6+fee_wd*Inputs!$E$6*(1-$B2698)+fee_fx*Inputs!$D$6-cost_acc-cost_wd*Inputs!$E$6*(1-$B2698)-cost_fx*Inputs!$D$6)</f>
        <v>179323.609965134</v>
      </c>
      <c r="L2698" s="0" t="n">
        <f aca="false">12*Inputs!$B$7*(1-MIN(1,Inputs!$G$7*$D2698)*churn_nonbuyers)*(ic*Inputs!$C$7+fee_wd*Inputs!$E$7*(1-$B2698)+fee_fx*Inputs!$D$7-cost_acc-cost_wd*Inputs!$E$7*(1-$B2698)-cost_fx*Inputs!$D$7)</f>
        <v>378429.786747081</v>
      </c>
      <c r="M2698" s="0" t="n">
        <f aca="false">12*Inputs!$B$8*(1-MIN(1,Inputs!$G$8*$D2698)*churn_nonbuyers)*(ic*Inputs!$C$8+fee_wd*Inputs!$E$8*(1-$B2698)+fee_fx*Inputs!$D$8-cost_acc-cost_wd*Inputs!$E$8*(1-$B2698)-cost_fx*Inputs!$D$8)</f>
        <v>72418.7922106273</v>
      </c>
      <c r="N2698" s="0" t="n">
        <f aca="false">K2698+L2698+I2698-fixed</f>
        <v>1794.03828783054</v>
      </c>
      <c r="O2698" s="0" t="n">
        <f aca="false">K2698+L2698+M2698-fixed</f>
        <v>-69827.8110771576</v>
      </c>
      <c r="P2698" s="0" t="n">
        <f aca="false">12*Inputs!$B$6*(1-MIN(1,Inputs!$F$6*$D2698))*(ic*Inputs!$C$6+flat_fee-cost_acc-cost_wd*Inputs!$E$6*$E2698-cost_fx*Inputs!$D$6)+12*Inputs!$B$7*(1-MIN(1,Inputs!$F$7*$D2698))*(ic*Inputs!$C$7+flat_fee-cost_acc-cost_wd*Inputs!$E$7*$E2698-cost_fx*Inputs!$D$7)+12*Inputs!$B$8*(1-MIN(1,Inputs!$F$8*$D2698))*(ic*Inputs!$C$8+flat_fee-cost_acc-cost_wd*Inputs!$E$8*$E2698-cost_fx*Inputs!$D$8)-fixed</f>
        <v>-103918.25174608</v>
      </c>
    </row>
    <row r="2699" customFormat="false" ht="15" hidden="false" customHeight="false" outlineLevel="0" collapsed="false">
      <c r="A2699" s="0" t="n">
        <v>2634</v>
      </c>
      <c r="B2699" s="0" t="n">
        <v>0.572465</v>
      </c>
      <c r="C2699" s="0" t="n">
        <v>0.962173</v>
      </c>
      <c r="D2699" s="0" t="n">
        <v>1.969652</v>
      </c>
      <c r="E2699" s="0" t="n">
        <v>1.198984</v>
      </c>
      <c r="F2699" s="0" t="n">
        <v>0.112019</v>
      </c>
      <c r="G2699" s="0" t="n">
        <f aca="false">12*Inputs!$B$6*(MIN(1,$H$50*$C2699)*(ic*Inputs!$C$6+pS+fee_fx*Inputs!$D$6-cost_acc-cost_wd*Inputs!$E$6*$E2699-cost_fx*Inputs!$D$6-$F2699)+(1-MIN(1,$H$50*$C2699))*(1-MIN(1,Inputs!$G$6*$D2699)*churn_nonbuyers)*(ic*Inputs!$C$6+fee_wd*Inputs!$E$6*(1-$B2699)+fee_fx*Inputs!$D$6-cost_acc-cost_wd*Inputs!$E$6*(1-$B2699)-cost_fx*Inputs!$D$6))</f>
        <v>162983.053770518</v>
      </c>
      <c r="H2699" s="0" t="n">
        <f aca="false">12*Inputs!$B$7*(MIN(1,$H$51*$C2699)*(ic*Inputs!$C$7+pE+fee_fx*Inputs!$D$7-cost_acc-cost_wd*Inputs!$E$7*$E2699-cost_fx*Inputs!$D$7-$F2699)+(1-MIN(1,$H$51*$C2699))*(1-MIN(1,Inputs!$G$7*$D2699)*churn_nonbuyers)*(ic*Inputs!$C$7+fee_wd*Inputs!$E$7*(1-$B2699)+fee_fx*Inputs!$D$7-cost_acc-cost_wd*Inputs!$E$7*(1-$B2699)-cost_fx*Inputs!$D$7))</f>
        <v>367435.490498478</v>
      </c>
      <c r="I2699" s="0" t="n">
        <f aca="false">12*Inputs!$B$8*(MIN(1,$H$52*$C2699)*(ic*Inputs!$C$8+pT-cost_acc-cost_wd*Inputs!$E$8-cost_fx*Inputs!$D$8-cost_ins)+(1-MIN(1,$H$52*$C2699))*(1-MIN(1,Inputs!$G$8*$D2699)*churn_nonbuyers)*(ic*Inputs!$C$8+fee_wd*Inputs!$E$8*(1-$B2699)+fee_fx*Inputs!$D$8-cost_acc-cost_wd*Inputs!$E$8*(1-$B2699)-cost_fx*Inputs!$D$8))</f>
        <v>138691.464912</v>
      </c>
      <c r="J2699" s="0" t="n">
        <f aca="false">G2699+H2699+I2699-fixed</f>
        <v>-30889.9908190042</v>
      </c>
      <c r="K2699" s="0" t="n">
        <f aca="false">12*Inputs!$B$6*(1-MIN(1,Inputs!$G$6*$D2699)*churn_nonbuyers)*(ic*Inputs!$C$6+fee_wd*Inputs!$E$6*(1-$B2699)+fee_fx*Inputs!$D$6-cost_acc-cost_wd*Inputs!$E$6*(1-$B2699)-cost_fx*Inputs!$D$6)</f>
        <v>107429.357031696</v>
      </c>
      <c r="L2699" s="0" t="n">
        <f aca="false">12*Inputs!$B$7*(1-MIN(1,Inputs!$G$7*$D2699)*churn_nonbuyers)*(ic*Inputs!$C$7+fee_wd*Inputs!$E$7*(1-$B2699)+fee_fx*Inputs!$D$7-cost_acc-cost_wd*Inputs!$E$7*(1-$B2699)-cost_fx*Inputs!$D$7)</f>
        <v>301811.174923018</v>
      </c>
      <c r="M2699" s="0" t="n">
        <f aca="false">12*Inputs!$B$8*(1-MIN(1,Inputs!$G$8*$D2699)*churn_nonbuyers)*(ic*Inputs!$C$8+fee_wd*Inputs!$E$8*(1-$B2699)+fee_fx*Inputs!$D$8-cost_acc-cost_wd*Inputs!$E$8*(1-$B2699)-cost_fx*Inputs!$D$8)</f>
        <v>0</v>
      </c>
      <c r="N2699" s="0" t="n">
        <f aca="false">K2699+L2699+I2699-fixed</f>
        <v>-152068.003133286</v>
      </c>
      <c r="O2699" s="0" t="n">
        <f aca="false">K2699+L2699+M2699-fixed</f>
        <v>-290759.468045286</v>
      </c>
      <c r="P2699" s="0" t="n">
        <f aca="false">12*Inputs!$B$6*(1-MIN(1,Inputs!$F$6*$D2699))*(ic*Inputs!$C$6+flat_fee-cost_acc-cost_wd*Inputs!$E$6*$E2699-cost_fx*Inputs!$D$6)+12*Inputs!$B$7*(1-MIN(1,Inputs!$F$7*$D2699))*(ic*Inputs!$C$7+flat_fee-cost_acc-cost_wd*Inputs!$E$7*$E2699-cost_fx*Inputs!$D$7)+12*Inputs!$B$8*(1-MIN(1,Inputs!$F$8*$D2699))*(ic*Inputs!$C$8+flat_fee-cost_acc-cost_wd*Inputs!$E$8*$E2699-cost_fx*Inputs!$D$8)-fixed</f>
        <v>-453230.395404851</v>
      </c>
    </row>
    <row r="2700" customFormat="false" ht="15" hidden="false" customHeight="false" outlineLevel="0" collapsed="false">
      <c r="A2700" s="0" t="n">
        <v>2635</v>
      </c>
      <c r="B2700" s="0" t="n">
        <v>0.360578</v>
      </c>
      <c r="C2700" s="0" t="n">
        <v>0.981415</v>
      </c>
      <c r="D2700" s="0" t="n">
        <v>1.217858</v>
      </c>
      <c r="E2700" s="0" t="n">
        <v>1.3346</v>
      </c>
      <c r="F2700" s="0" t="n">
        <v>0.104061</v>
      </c>
      <c r="G2700" s="0" t="n">
        <f aca="false">12*Inputs!$B$6*(MIN(1,$H$50*$C2700)*(ic*Inputs!$C$6+pS+fee_fx*Inputs!$D$6-cost_acc-cost_wd*Inputs!$E$6*$E2700-cost_fx*Inputs!$D$6-$F2700)+(1-MIN(1,$H$50*$C2700))*(1-MIN(1,Inputs!$G$6*$D2700)*churn_nonbuyers)*(ic*Inputs!$C$6+fee_wd*Inputs!$E$6*(1-$B2700)+fee_fx*Inputs!$D$6-cost_acc-cost_wd*Inputs!$E$6*(1-$B2700)-cost_fx*Inputs!$D$6))</f>
        <v>191739.234241583</v>
      </c>
      <c r="H2700" s="0" t="n">
        <f aca="false">12*Inputs!$B$7*(MIN(1,$H$51*$C2700)*(ic*Inputs!$C$7+pE+fee_fx*Inputs!$D$7-cost_acc-cost_wd*Inputs!$E$7*$E2700-cost_fx*Inputs!$D$7-$F2700)+(1-MIN(1,$H$51*$C2700))*(1-MIN(1,Inputs!$G$7*$D2700)*churn_nonbuyers)*(ic*Inputs!$C$7+fee_wd*Inputs!$E$7*(1-$B2700)+fee_fx*Inputs!$D$7-cost_acc-cost_wd*Inputs!$E$7*(1-$B2700)-cost_fx*Inputs!$D$7))</f>
        <v>376116.308541917</v>
      </c>
      <c r="I2700" s="0" t="n">
        <f aca="false">12*Inputs!$B$8*(MIN(1,$H$52*$C2700)*(ic*Inputs!$C$8+pT-cost_acc-cost_wd*Inputs!$E$8-cost_fx*Inputs!$D$8-cost_ins)+(1-MIN(1,$H$52*$C2700))*(1-MIN(1,Inputs!$G$8*$D2700)*churn_nonbuyers)*(ic*Inputs!$C$8+fee_wd*Inputs!$E$8*(1-$B2700)+fee_fx*Inputs!$D$8-cost_acc-cost_wd*Inputs!$E$8*(1-$B2700)-cost_fx*Inputs!$D$8))</f>
        <v>155735.475555116</v>
      </c>
      <c r="J2700" s="0" t="n">
        <f aca="false">G2700+H2700+I2700-fixed</f>
        <v>23591.018338616</v>
      </c>
      <c r="K2700" s="0" t="n">
        <f aca="false">12*Inputs!$B$6*(1-MIN(1,Inputs!$G$6*$D2700)*churn_nonbuyers)*(ic*Inputs!$C$6+fee_wd*Inputs!$E$6*(1-$B2700)+fee_fx*Inputs!$D$6-cost_acc-cost_wd*Inputs!$E$6*(1-$B2700)-cost_fx*Inputs!$D$6)</f>
        <v>140562.515533853</v>
      </c>
      <c r="L2700" s="0" t="n">
        <f aca="false">12*Inputs!$B$7*(1-MIN(1,Inputs!$G$7*$D2700)*churn_nonbuyers)*(ic*Inputs!$C$7+fee_wd*Inputs!$E$7*(1-$B2700)+fee_fx*Inputs!$D$7-cost_acc-cost_wd*Inputs!$E$7*(1-$B2700)-cost_fx*Inputs!$D$7)</f>
        <v>338442.611336312</v>
      </c>
      <c r="M2700" s="0" t="n">
        <f aca="false">12*Inputs!$B$8*(1-MIN(1,Inputs!$G$8*$D2700)*churn_nonbuyers)*(ic*Inputs!$C$8+fee_wd*Inputs!$E$8*(1-$B2700)+fee_fx*Inputs!$D$8-cost_acc-cost_wd*Inputs!$E$8*(1-$B2700)-cost_fx*Inputs!$D$8)</f>
        <v>45590.9223046464</v>
      </c>
      <c r="N2700" s="0" t="n">
        <f aca="false">K2700+L2700+I2700-fixed</f>
        <v>-65259.3975747193</v>
      </c>
      <c r="O2700" s="0" t="n">
        <f aca="false">K2700+L2700+M2700-fixed</f>
        <v>-175403.950825189</v>
      </c>
      <c r="P2700" s="0" t="n">
        <f aca="false">12*Inputs!$B$6*(1-MIN(1,Inputs!$F$6*$D2700))*(ic*Inputs!$C$6+flat_fee-cost_acc-cost_wd*Inputs!$E$6*$E2700-cost_fx*Inputs!$D$6)+12*Inputs!$B$7*(1-MIN(1,Inputs!$F$7*$D2700))*(ic*Inputs!$C$7+flat_fee-cost_acc-cost_wd*Inputs!$E$7*$E2700-cost_fx*Inputs!$D$7)+12*Inputs!$B$8*(1-MIN(1,Inputs!$F$8*$D2700))*(ic*Inputs!$C$8+flat_fee-cost_acc-cost_wd*Inputs!$E$8*$E2700-cost_fx*Inputs!$D$8)-fixed</f>
        <v>-179436.557392</v>
      </c>
    </row>
    <row r="2701" customFormat="false" ht="15" hidden="false" customHeight="false" outlineLevel="0" collapsed="false">
      <c r="A2701" s="0" t="n">
        <v>2636</v>
      </c>
      <c r="B2701" s="0" t="n">
        <v>0.425407</v>
      </c>
      <c r="C2701" s="0" t="n">
        <v>0.895061</v>
      </c>
      <c r="D2701" s="0" t="n">
        <v>1.319643</v>
      </c>
      <c r="E2701" s="0" t="n">
        <v>1.341959</v>
      </c>
      <c r="F2701" s="0" t="n">
        <v>0.045453</v>
      </c>
      <c r="G2701" s="0" t="n">
        <f aca="false">12*Inputs!$B$6*(MIN(1,$H$50*$C2701)*(ic*Inputs!$C$6+pS+fee_fx*Inputs!$D$6-cost_acc-cost_wd*Inputs!$E$6*$E2701-cost_fx*Inputs!$D$6-$F2701)+(1-MIN(1,$H$50*$C2701))*(1-MIN(1,Inputs!$G$6*$D2701)*churn_nonbuyers)*(ic*Inputs!$C$6+fee_wd*Inputs!$E$6*(1-$B2701)+fee_fx*Inputs!$D$6-cost_acc-cost_wd*Inputs!$E$6*(1-$B2701)-cost_fx*Inputs!$D$6))</f>
        <v>179490.845294579</v>
      </c>
      <c r="H2701" s="0" t="n">
        <f aca="false">12*Inputs!$B$7*(MIN(1,$H$51*$C2701)*(ic*Inputs!$C$7+pE+fee_fx*Inputs!$D$7-cost_acc-cost_wd*Inputs!$E$7*$E2701-cost_fx*Inputs!$D$7-$F2701)+(1-MIN(1,$H$51*$C2701))*(1-MIN(1,Inputs!$G$7*$D2701)*churn_nonbuyers)*(ic*Inputs!$C$7+fee_wd*Inputs!$E$7*(1-$B2701)+fee_fx*Inputs!$D$7-cost_acc-cost_wd*Inputs!$E$7*(1-$B2701)-cost_fx*Inputs!$D$7))</f>
        <v>368619.76736655</v>
      </c>
      <c r="I2701" s="0" t="n">
        <f aca="false">12*Inputs!$B$8*(MIN(1,$H$52*$C2701)*(ic*Inputs!$C$8+pT-cost_acc-cost_wd*Inputs!$E$8-cost_fx*Inputs!$D$8-cost_ins)+(1-MIN(1,$H$52*$C2701))*(1-MIN(1,Inputs!$G$8*$D2701)*churn_nonbuyers)*(ic*Inputs!$C$8+fee_wd*Inputs!$E$8*(1-$B2701)+fee_fx*Inputs!$D$8-cost_acc-cost_wd*Inputs!$E$8*(1-$B2701)-cost_fx*Inputs!$D$8))</f>
        <v>137730.797499723</v>
      </c>
      <c r="J2701" s="0" t="n">
        <f aca="false">G2701+H2701+I2701-fixed</f>
        <v>-14158.5898391472</v>
      </c>
      <c r="K2701" s="0" t="n">
        <f aca="false">12*Inputs!$B$6*(1-MIN(1,Inputs!$G$6*$D2701)*churn_nonbuyers)*(ic*Inputs!$C$6+fee_wd*Inputs!$E$6*(1-$B2701)+fee_fx*Inputs!$D$6-cost_acc-cost_wd*Inputs!$E$6*(1-$B2701)-cost_fx*Inputs!$D$6)</f>
        <v>131081.365221847</v>
      </c>
      <c r="L2701" s="0" t="n">
        <f aca="false">12*Inputs!$B$7*(1-MIN(1,Inputs!$G$7*$D2701)*churn_nonbuyers)*(ic*Inputs!$C$7+fee_wd*Inputs!$E$7*(1-$B2701)+fee_fx*Inputs!$D$7-cost_acc-cost_wd*Inputs!$E$7*(1-$B2701)-cost_fx*Inputs!$D$7)</f>
        <v>328404.175069108</v>
      </c>
      <c r="M2701" s="0" t="n">
        <f aca="false">12*Inputs!$B$8*(1-MIN(1,Inputs!$G$8*$D2701)*churn_nonbuyers)*(ic*Inputs!$C$8+fee_wd*Inputs!$E$8*(1-$B2701)+fee_fx*Inputs!$D$8-cost_acc-cost_wd*Inputs!$E$8*(1-$B2701)-cost_fx*Inputs!$D$8)</f>
        <v>23330.9797819536</v>
      </c>
      <c r="N2701" s="0" t="n">
        <f aca="false">K2701+L2701+I2701-fixed</f>
        <v>-102783.662209321</v>
      </c>
      <c r="O2701" s="0" t="n">
        <f aca="false">K2701+L2701+M2701-fixed</f>
        <v>-217183.479927091</v>
      </c>
      <c r="P2701" s="0" t="n">
        <f aca="false">12*Inputs!$B$6*(1-MIN(1,Inputs!$F$6*$D2701))*(ic*Inputs!$C$6+flat_fee-cost_acc-cost_wd*Inputs!$E$6*$E2701-cost_fx*Inputs!$D$6)+12*Inputs!$B$7*(1-MIN(1,Inputs!$F$7*$D2701))*(ic*Inputs!$C$7+flat_fee-cost_acc-cost_wd*Inputs!$E$7*$E2701-cost_fx*Inputs!$D$7)+12*Inputs!$B$8*(1-MIN(1,Inputs!$F$8*$D2701))*(ic*Inputs!$C$8+flat_fee-cost_acc-cost_wd*Inputs!$E$8*$E2701-cost_fx*Inputs!$D$8)-fixed</f>
        <v>-231276.77355112</v>
      </c>
    </row>
    <row r="2702" customFormat="false" ht="15" hidden="false" customHeight="false" outlineLevel="0" collapsed="false">
      <c r="A2702" s="0" t="n">
        <v>2637</v>
      </c>
      <c r="B2702" s="0" t="n">
        <v>0.249965</v>
      </c>
      <c r="C2702" s="0" t="n">
        <v>0.950992</v>
      </c>
      <c r="D2702" s="0" t="n">
        <v>1.031155</v>
      </c>
      <c r="E2702" s="0" t="n">
        <v>1.212993</v>
      </c>
      <c r="F2702" s="0" t="n">
        <v>0.254333</v>
      </c>
      <c r="G2702" s="0" t="n">
        <f aca="false">12*Inputs!$B$6*(MIN(1,$H$50*$C2702)*(ic*Inputs!$C$6+pS+fee_fx*Inputs!$D$6-cost_acc-cost_wd*Inputs!$E$6*$E2702-cost_fx*Inputs!$D$6-$F2702)+(1-MIN(1,$H$50*$C2702))*(1-MIN(1,Inputs!$G$6*$D2702)*churn_nonbuyers)*(ic*Inputs!$C$6+fee_wd*Inputs!$E$6*(1-$B2702)+fee_fx*Inputs!$D$6-cost_acc-cost_wd*Inputs!$E$6*(1-$B2702)-cost_fx*Inputs!$D$6))</f>
        <v>204773.390931132</v>
      </c>
      <c r="H2702" s="0" t="n">
        <f aca="false">12*Inputs!$B$7*(MIN(1,$H$51*$C2702)*(ic*Inputs!$C$7+pE+fee_fx*Inputs!$D$7-cost_acc-cost_wd*Inputs!$E$7*$E2702-cost_fx*Inputs!$D$7-$F2702)+(1-MIN(1,$H$51*$C2702))*(1-MIN(1,Inputs!$G$7*$D2702)*churn_nonbuyers)*(ic*Inputs!$C$7+fee_wd*Inputs!$E$7*(1-$B2702)+fee_fx*Inputs!$D$7-cost_acc-cost_wd*Inputs!$E$7*(1-$B2702)-cost_fx*Inputs!$D$7))</f>
        <v>390822.551416335</v>
      </c>
      <c r="I2702" s="0" t="n">
        <f aca="false">12*Inputs!$B$8*(MIN(1,$H$52*$C2702)*(ic*Inputs!$C$8+pT-cost_acc-cost_wd*Inputs!$E$8-cost_fx*Inputs!$D$8-cost_ins)+(1-MIN(1,$H$52*$C2702))*(1-MIN(1,Inputs!$G$8*$D2702)*churn_nonbuyers)*(ic*Inputs!$C$8+fee_wd*Inputs!$E$8*(1-$B2702)+fee_fx*Inputs!$D$8-cost_acc-cost_wd*Inputs!$E$8*(1-$B2702)-cost_fx*Inputs!$D$8))</f>
        <v>166319.454045403</v>
      </c>
      <c r="J2702" s="0" t="n">
        <f aca="false">G2702+H2702+I2702-fixed</f>
        <v>61915.3963928695</v>
      </c>
      <c r="K2702" s="0" t="n">
        <f aca="false">12*Inputs!$B$6*(1-MIN(1,Inputs!$G$6*$D2702)*churn_nonbuyers)*(ic*Inputs!$C$6+fee_wd*Inputs!$E$6*(1-$B2702)+fee_fx*Inputs!$D$6-cost_acc-cost_wd*Inputs!$E$6*(1-$B2702)-cost_fx*Inputs!$D$6)</f>
        <v>157066.81674894</v>
      </c>
      <c r="L2702" s="0" t="n">
        <f aca="false">12*Inputs!$B$7*(1-MIN(1,Inputs!$G$7*$D2702)*churn_nonbuyers)*(ic*Inputs!$C$7+fee_wd*Inputs!$E$7*(1-$B2702)+fee_fx*Inputs!$D$7-cost_acc-cost_wd*Inputs!$E$7*(1-$B2702)-cost_fx*Inputs!$D$7)</f>
        <v>355845.680609364</v>
      </c>
      <c r="M2702" s="0" t="n">
        <f aca="false">12*Inputs!$B$8*(1-MIN(1,Inputs!$G$8*$D2702)*churn_nonbuyers)*(ic*Inputs!$C$8+fee_wd*Inputs!$E$8*(1-$B2702)+fee_fx*Inputs!$D$8-cost_acc-cost_wd*Inputs!$E$8*(1-$B2702)-cost_fx*Inputs!$D$8)</f>
        <v>87463.87496172</v>
      </c>
      <c r="N2702" s="0" t="n">
        <f aca="false">K2702+L2702+I2702-fixed</f>
        <v>-20768.0485962932</v>
      </c>
      <c r="O2702" s="0" t="n">
        <f aca="false">K2702+L2702+M2702-fixed</f>
        <v>-99623.6276799761</v>
      </c>
      <c r="P2702" s="0" t="n">
        <f aca="false">12*Inputs!$B$6*(1-MIN(1,Inputs!$F$6*$D2702))*(ic*Inputs!$C$6+flat_fee-cost_acc-cost_wd*Inputs!$E$6*$E2702-cost_fx*Inputs!$D$6)+12*Inputs!$B$7*(1-MIN(1,Inputs!$F$7*$D2702))*(ic*Inputs!$C$7+flat_fee-cost_acc-cost_wd*Inputs!$E$7*$E2702-cost_fx*Inputs!$D$7)+12*Inputs!$B$8*(1-MIN(1,Inputs!$F$8*$D2702))*(ic*Inputs!$C$8+flat_fee-cost_acc-cost_wd*Inputs!$E$8*$E2702-cost_fx*Inputs!$D$8)-fixed</f>
        <v>-37517.5615804</v>
      </c>
    </row>
    <row r="2703" customFormat="false" ht="15" hidden="false" customHeight="false" outlineLevel="0" collapsed="false">
      <c r="A2703" s="0" t="n">
        <v>2638</v>
      </c>
      <c r="B2703" s="0" t="n">
        <v>0.26443</v>
      </c>
      <c r="C2703" s="0" t="n">
        <v>0.96772</v>
      </c>
      <c r="D2703" s="0" t="n">
        <v>1.685174</v>
      </c>
      <c r="E2703" s="0" t="n">
        <v>1.111349</v>
      </c>
      <c r="F2703" s="0" t="n">
        <v>0.076937</v>
      </c>
      <c r="G2703" s="0" t="n">
        <f aca="false">12*Inputs!$B$6*(MIN(1,$H$50*$C2703)*(ic*Inputs!$C$6+pS+fee_fx*Inputs!$D$6-cost_acc-cost_wd*Inputs!$E$6*$E2703-cost_fx*Inputs!$D$6-$F2703)+(1-MIN(1,$H$50*$C2703))*(1-MIN(1,Inputs!$G$6*$D2703)*churn_nonbuyers)*(ic*Inputs!$C$6+fee_wd*Inputs!$E$6*(1-$B2703)+fee_fx*Inputs!$D$6-cost_acc-cost_wd*Inputs!$E$6*(1-$B2703)-cost_fx*Inputs!$D$6))</f>
        <v>205078.129257672</v>
      </c>
      <c r="H2703" s="0" t="n">
        <f aca="false">12*Inputs!$B$7*(MIN(1,$H$51*$C2703)*(ic*Inputs!$C$7+pE+fee_fx*Inputs!$D$7-cost_acc-cost_wd*Inputs!$E$7*$E2703-cost_fx*Inputs!$D$7-$F2703)+(1-MIN(1,$H$51*$C2703))*(1-MIN(1,Inputs!$G$7*$D2703)*churn_nonbuyers)*(ic*Inputs!$C$7+fee_wd*Inputs!$E$7*(1-$B2703)+fee_fx*Inputs!$D$7-cost_acc-cost_wd*Inputs!$E$7*(1-$B2703)-cost_fx*Inputs!$D$7))</f>
        <v>407029.358298212</v>
      </c>
      <c r="I2703" s="0" t="n">
        <f aca="false">12*Inputs!$B$8*(MIN(1,$H$52*$C2703)*(ic*Inputs!$C$8+pT-cost_acc-cost_wd*Inputs!$E$8-cost_fx*Inputs!$D$8-cost_ins)+(1-MIN(1,$H$52*$C2703))*(1-MIN(1,Inputs!$G$8*$D2703)*churn_nonbuyers)*(ic*Inputs!$C$8+fee_wd*Inputs!$E$8*(1-$B2703)+fee_fx*Inputs!$D$8-cost_acc-cost_wd*Inputs!$E$8*(1-$B2703)-cost_fx*Inputs!$D$8))</f>
        <v>139491.03168</v>
      </c>
      <c r="J2703" s="0" t="n">
        <f aca="false">G2703+H2703+I2703-fixed</f>
        <v>51598.5192358844</v>
      </c>
      <c r="K2703" s="0" t="n">
        <f aca="false">12*Inputs!$B$6*(1-MIN(1,Inputs!$G$6*$D2703)*churn_nonbuyers)*(ic*Inputs!$C$6+fee_wd*Inputs!$E$6*(1-$B2703)+fee_fx*Inputs!$D$6-cost_acc-cost_wd*Inputs!$E$6*(1-$B2703)-cost_fx*Inputs!$D$6)</f>
        <v>149743.922117904</v>
      </c>
      <c r="L2703" s="0" t="n">
        <f aca="false">12*Inputs!$B$7*(1-MIN(1,Inputs!$G$7*$D2703)*churn_nonbuyers)*(ic*Inputs!$C$7+fee_wd*Inputs!$E$7*(1-$B2703)+fee_fx*Inputs!$D$7-cost_acc-cost_wd*Inputs!$E$7*(1-$B2703)-cost_fx*Inputs!$D$7)</f>
        <v>346663.252918742</v>
      </c>
      <c r="M2703" s="0" t="n">
        <f aca="false">12*Inputs!$B$8*(1-MIN(1,Inputs!$G$8*$D2703)*churn_nonbuyers)*(ic*Inputs!$C$8+fee_wd*Inputs!$E$8*(1-$B2703)+fee_fx*Inputs!$D$8-cost_acc-cost_wd*Inputs!$E$8*(1-$B2703)-cost_fx*Inputs!$D$8)</f>
        <v>0</v>
      </c>
      <c r="N2703" s="0" t="n">
        <f aca="false">K2703+L2703+I2703-fixed</f>
        <v>-64101.7932833536</v>
      </c>
      <c r="O2703" s="0" t="n">
        <f aca="false">K2703+L2703+M2703-fixed</f>
        <v>-203592.824963354</v>
      </c>
      <c r="P2703" s="0" t="n">
        <f aca="false">12*Inputs!$B$6*(1-MIN(1,Inputs!$F$6*$D2703))*(ic*Inputs!$C$6+flat_fee-cost_acc-cost_wd*Inputs!$E$6*$E2703-cost_fx*Inputs!$D$6)+12*Inputs!$B$7*(1-MIN(1,Inputs!$F$7*$D2703))*(ic*Inputs!$C$7+flat_fee-cost_acc-cost_wd*Inputs!$E$7*$E2703-cost_fx*Inputs!$D$7)+12*Inputs!$B$8*(1-MIN(1,Inputs!$F$8*$D2703))*(ic*Inputs!$C$8+flat_fee-cost_acc-cost_wd*Inputs!$E$8*$E2703-cost_fx*Inputs!$D$8)-fixed</f>
        <v>-345709.14593776</v>
      </c>
    </row>
    <row r="2704" customFormat="false" ht="15" hidden="false" customHeight="false" outlineLevel="0" collapsed="false">
      <c r="A2704" s="0" t="n">
        <v>2639</v>
      </c>
      <c r="B2704" s="0" t="n">
        <v>0.339742</v>
      </c>
      <c r="C2704" s="0" t="n">
        <v>1.055398</v>
      </c>
      <c r="D2704" s="0" t="n">
        <v>1.714148</v>
      </c>
      <c r="E2704" s="0" t="n">
        <v>1.311731</v>
      </c>
      <c r="F2704" s="0" t="n">
        <v>0.208716</v>
      </c>
      <c r="G2704" s="0" t="n">
        <f aca="false">12*Inputs!$B$6*(MIN(1,$H$50*$C2704)*(ic*Inputs!$C$6+pS+fee_fx*Inputs!$D$6-cost_acc-cost_wd*Inputs!$E$6*$E2704-cost_fx*Inputs!$D$6-$F2704)+(1-MIN(1,$H$50*$C2704))*(1-MIN(1,Inputs!$G$6*$D2704)*churn_nonbuyers)*(ic*Inputs!$C$6+fee_wd*Inputs!$E$6*(1-$B2704)+fee_fx*Inputs!$D$6-cost_acc-cost_wd*Inputs!$E$6*(1-$B2704)-cost_fx*Inputs!$D$6))</f>
        <v>192719.453717317</v>
      </c>
      <c r="H2704" s="0" t="n">
        <f aca="false">12*Inputs!$B$7*(MIN(1,$H$51*$C2704)*(ic*Inputs!$C$7+pE+fee_fx*Inputs!$D$7-cost_acc-cost_wd*Inputs!$E$7*$E2704-cost_fx*Inputs!$D$7-$F2704)+(1-MIN(1,$H$51*$C2704))*(1-MIN(1,Inputs!$G$7*$D2704)*churn_nonbuyers)*(ic*Inputs!$C$7+fee_wd*Inputs!$E$7*(1-$B2704)+fee_fx*Inputs!$D$7-cost_acc-cost_wd*Inputs!$E$7*(1-$B2704)-cost_fx*Inputs!$D$7))</f>
        <v>373997.132696431</v>
      </c>
      <c r="I2704" s="0" t="n">
        <f aca="false">12*Inputs!$B$8*(MIN(1,$H$52*$C2704)*(ic*Inputs!$C$8+pT-cost_acc-cost_wd*Inputs!$E$8-cost_fx*Inputs!$D$8-cost_ins)+(1-MIN(1,$H$52*$C2704))*(1-MIN(1,Inputs!$G$8*$D2704)*churn_nonbuyers)*(ic*Inputs!$C$8+fee_wd*Inputs!$E$8*(1-$B2704)+fee_fx*Inputs!$D$8-cost_acc-cost_wd*Inputs!$E$8*(1-$B2704)-cost_fx*Inputs!$D$8))</f>
        <v>152129.289312</v>
      </c>
      <c r="J2704" s="0" t="n">
        <f aca="false">G2704+H2704+I2704-fixed</f>
        <v>18845.8757257483</v>
      </c>
      <c r="K2704" s="0" t="n">
        <f aca="false">12*Inputs!$B$6*(1-MIN(1,Inputs!$G$6*$D2704)*churn_nonbuyers)*(ic*Inputs!$C$6+fee_wd*Inputs!$E$6*(1-$B2704)+fee_fx*Inputs!$D$6-cost_acc-cost_wd*Inputs!$E$6*(1-$B2704)-cost_fx*Inputs!$D$6)</f>
        <v>139591.590262675</v>
      </c>
      <c r="L2704" s="0" t="n">
        <f aca="false">12*Inputs!$B$7*(1-MIN(1,Inputs!$G$7*$D2704)*churn_nonbuyers)*(ic*Inputs!$C$7+fee_wd*Inputs!$E$7*(1-$B2704)+fee_fx*Inputs!$D$7-cost_acc-cost_wd*Inputs!$E$7*(1-$B2704)-cost_fx*Inputs!$D$7)</f>
        <v>336058.647853605</v>
      </c>
      <c r="M2704" s="0" t="n">
        <f aca="false">12*Inputs!$B$8*(1-MIN(1,Inputs!$G$8*$D2704)*churn_nonbuyers)*(ic*Inputs!$C$8+fee_wd*Inputs!$E$8*(1-$B2704)+fee_fx*Inputs!$D$8-cost_acc-cost_wd*Inputs!$E$8*(1-$B2704)-cost_fx*Inputs!$D$8)</f>
        <v>0</v>
      </c>
      <c r="N2704" s="0" t="n">
        <f aca="false">K2704+L2704+I2704-fixed</f>
        <v>-72220.4725717197</v>
      </c>
      <c r="O2704" s="0" t="n">
        <f aca="false">K2704+L2704+M2704-fixed</f>
        <v>-224349.76188372</v>
      </c>
      <c r="P2704" s="0" t="n">
        <f aca="false">12*Inputs!$B$6*(1-MIN(1,Inputs!$F$6*$D2704))*(ic*Inputs!$C$6+flat_fee-cost_acc-cost_wd*Inputs!$E$6*$E2704-cost_fx*Inputs!$D$6)+12*Inputs!$B$7*(1-MIN(1,Inputs!$F$7*$D2704))*(ic*Inputs!$C$7+flat_fee-cost_acc-cost_wd*Inputs!$E$7*$E2704-cost_fx*Inputs!$D$7)+12*Inputs!$B$8*(1-MIN(1,Inputs!$F$8*$D2704))*(ic*Inputs!$C$8+flat_fee-cost_acc-cost_wd*Inputs!$E$8*$E2704-cost_fx*Inputs!$D$8)-fixed</f>
        <v>-413494.54849888</v>
      </c>
    </row>
    <row r="2705" customFormat="false" ht="15" hidden="false" customHeight="false" outlineLevel="0" collapsed="false">
      <c r="A2705" s="0" t="n">
        <v>2640</v>
      </c>
      <c r="B2705" s="0" t="n">
        <v>0.0732</v>
      </c>
      <c r="C2705" s="0" t="n">
        <v>0.914517</v>
      </c>
      <c r="D2705" s="0" t="n">
        <v>1.369669</v>
      </c>
      <c r="E2705" s="0" t="n">
        <v>1.059942</v>
      </c>
      <c r="F2705" s="0" t="n">
        <v>0.160184</v>
      </c>
      <c r="G2705" s="0" t="n">
        <f aca="false">12*Inputs!$B$6*(MIN(1,$H$50*$C2705)*(ic*Inputs!$C$6+pS+fee_fx*Inputs!$D$6-cost_acc-cost_wd*Inputs!$E$6*$E2705-cost_fx*Inputs!$D$6-$F2705)+(1-MIN(1,$H$50*$C2705))*(1-MIN(1,Inputs!$G$6*$D2705)*churn_nonbuyers)*(ic*Inputs!$C$6+fee_wd*Inputs!$E$6*(1-$B2705)+fee_fx*Inputs!$D$6-cost_acc-cost_wd*Inputs!$E$6*(1-$B2705)-cost_fx*Inputs!$D$6))</f>
        <v>227530.573926526</v>
      </c>
      <c r="H2705" s="0" t="n">
        <f aca="false">12*Inputs!$B$7*(MIN(1,$H$51*$C2705)*(ic*Inputs!$C$7+pE+fee_fx*Inputs!$D$7-cost_acc-cost_wd*Inputs!$E$7*$E2705-cost_fx*Inputs!$D$7-$F2705)+(1-MIN(1,$H$51*$C2705))*(1-MIN(1,Inputs!$G$7*$D2705)*churn_nonbuyers)*(ic*Inputs!$C$7+fee_wd*Inputs!$E$7*(1-$B2705)+fee_fx*Inputs!$D$7-cost_acc-cost_wd*Inputs!$E$7*(1-$B2705)-cost_fx*Inputs!$D$7))</f>
        <v>423679.278599364</v>
      </c>
      <c r="I2705" s="0" t="n">
        <f aca="false">12*Inputs!$B$8*(MIN(1,$H$52*$C2705)*(ic*Inputs!$C$8+pT-cost_acc-cost_wd*Inputs!$E$8-cost_fx*Inputs!$D$8-cost_ins)+(1-MIN(1,$H$52*$C2705))*(1-MIN(1,Inputs!$G$8*$D2705)*churn_nonbuyers)*(ic*Inputs!$C$8+fee_wd*Inputs!$E$8*(1-$B2705)+fee_fx*Inputs!$D$8-cost_acc-cost_wd*Inputs!$E$8*(1-$B2705)-cost_fx*Inputs!$D$8))</f>
        <v>136612.718912573</v>
      </c>
      <c r="J2705" s="0" t="n">
        <f aca="false">G2705+H2705+I2705-fixed</f>
        <v>87822.5714384627</v>
      </c>
      <c r="K2705" s="0" t="n">
        <f aca="false">12*Inputs!$B$6*(1-MIN(1,Inputs!$G$6*$D2705)*churn_nonbuyers)*(ic*Inputs!$C$6+fee_wd*Inputs!$E$6*(1-$B2705)+fee_fx*Inputs!$D$6-cost_acc-cost_wd*Inputs!$E$6*(1-$B2705)-cost_fx*Inputs!$D$6)</f>
        <v>177974.80682976</v>
      </c>
      <c r="L2705" s="0" t="n">
        <f aca="false">12*Inputs!$B$7*(1-MIN(1,Inputs!$G$7*$D2705)*churn_nonbuyers)*(ic*Inputs!$C$7+fee_wd*Inputs!$E$7*(1-$B2705)+fee_fx*Inputs!$D$7-cost_acc-cost_wd*Inputs!$E$7*(1-$B2705)-cost_fx*Inputs!$D$7)</f>
        <v>376524.805985856</v>
      </c>
      <c r="M2705" s="0" t="n">
        <f aca="false">12*Inputs!$B$8*(1-MIN(1,Inputs!$G$8*$D2705)*churn_nonbuyers)*(ic*Inputs!$C$8+fee_wd*Inputs!$E$8*(1-$B2705)+fee_fx*Inputs!$D$8-cost_acc-cost_wd*Inputs!$E$8*(1-$B2705)-cost_fx*Inputs!$D$8)</f>
        <v>13313.15517888</v>
      </c>
      <c r="N2705" s="0" t="n">
        <f aca="false">K2705+L2705+I2705-fixed</f>
        <v>-8887.66827181052</v>
      </c>
      <c r="O2705" s="0" t="n">
        <f aca="false">K2705+L2705+M2705-fixed</f>
        <v>-132187.232005504</v>
      </c>
      <c r="P2705" s="0" t="n">
        <f aca="false">12*Inputs!$B$6*(1-MIN(1,Inputs!$F$6*$D2705))*(ic*Inputs!$C$6+flat_fee-cost_acc-cost_wd*Inputs!$E$6*$E2705-cost_fx*Inputs!$D$6)+12*Inputs!$B$7*(1-MIN(1,Inputs!$F$7*$D2705))*(ic*Inputs!$C$7+flat_fee-cost_acc-cost_wd*Inputs!$E$7*$E2705-cost_fx*Inputs!$D$7)+12*Inputs!$B$8*(1-MIN(1,Inputs!$F$8*$D2705))*(ic*Inputs!$C$8+flat_fee-cost_acc-cost_wd*Inputs!$E$8*$E2705-cost_fx*Inputs!$D$8)-fixed</f>
        <v>-158571.55602448</v>
      </c>
    </row>
    <row r="2706" customFormat="false" ht="15" hidden="false" customHeight="false" outlineLevel="0" collapsed="false">
      <c r="A2706" s="0" t="n">
        <v>2641</v>
      </c>
      <c r="B2706" s="0" t="n">
        <v>0.094083</v>
      </c>
      <c r="C2706" s="0" t="n">
        <v>0.840336</v>
      </c>
      <c r="D2706" s="0" t="n">
        <v>1.294681</v>
      </c>
      <c r="E2706" s="0" t="n">
        <v>1.132875</v>
      </c>
      <c r="F2706" s="0" t="n">
        <v>0.117604</v>
      </c>
      <c r="G2706" s="0" t="n">
        <f aca="false">12*Inputs!$B$6*(MIN(1,$H$50*$C2706)*(ic*Inputs!$C$6+pS+fee_fx*Inputs!$D$6-cost_acc-cost_wd*Inputs!$E$6*$E2706-cost_fx*Inputs!$D$6-$F2706)+(1-MIN(1,$H$50*$C2706))*(1-MIN(1,Inputs!$G$6*$D2706)*churn_nonbuyers)*(ic*Inputs!$C$6+fee_wd*Inputs!$E$6*(1-$B2706)+fee_fx*Inputs!$D$6-cost_acc-cost_wd*Inputs!$E$6*(1-$B2706)-cost_fx*Inputs!$D$6))</f>
        <v>220967.97233832</v>
      </c>
      <c r="H2706" s="0" t="n">
        <f aca="false">12*Inputs!$B$7*(MIN(1,$H$51*$C2706)*(ic*Inputs!$C$7+pE+fee_fx*Inputs!$D$7-cost_acc-cost_wd*Inputs!$E$7*$E2706-cost_fx*Inputs!$D$7-$F2706)+(1-MIN(1,$H$51*$C2706))*(1-MIN(1,Inputs!$G$7*$D2706)*churn_nonbuyers)*(ic*Inputs!$C$7+fee_wd*Inputs!$E$7*(1-$B2706)+fee_fx*Inputs!$D$7-cost_acc-cost_wd*Inputs!$E$7*(1-$B2706)-cost_fx*Inputs!$D$7))</f>
        <v>413522.571553509</v>
      </c>
      <c r="I2706" s="0" t="n">
        <f aca="false">12*Inputs!$B$8*(MIN(1,$H$52*$C2706)*(ic*Inputs!$C$8+pT-cost_acc-cost_wd*Inputs!$E$8-cost_fx*Inputs!$D$8-cost_ins)+(1-MIN(1,$H$52*$C2706))*(1-MIN(1,Inputs!$G$8*$D2706)*churn_nonbuyers)*(ic*Inputs!$C$8+fee_wd*Inputs!$E$8*(1-$B2706)+fee_fx*Inputs!$D$8-cost_acc-cost_wd*Inputs!$E$8*(1-$B2706)-cost_fx*Inputs!$D$8))</f>
        <v>133551.526127898</v>
      </c>
      <c r="J2706" s="0" t="n">
        <f aca="false">G2706+H2706+I2706-fixed</f>
        <v>68042.0700197266</v>
      </c>
      <c r="K2706" s="0" t="n">
        <f aca="false">12*Inputs!$B$6*(1-MIN(1,Inputs!$G$6*$D2706)*churn_nonbuyers)*(ic*Inputs!$C$6+fee_wd*Inputs!$E$6*(1-$B2706)+fee_fx*Inputs!$D$6-cost_acc-cost_wd*Inputs!$E$6*(1-$B2706)-cost_fx*Inputs!$D$6)</f>
        <v>175878.677322166</v>
      </c>
      <c r="L2706" s="0" t="n">
        <f aca="false">12*Inputs!$B$7*(1-MIN(1,Inputs!$G$7*$D2706)*churn_nonbuyers)*(ic*Inputs!$C$7+fee_wd*Inputs!$E$7*(1-$B2706)+fee_fx*Inputs!$D$7-cost_acc-cost_wd*Inputs!$E$7*(1-$B2706)-cost_fx*Inputs!$D$7)</f>
        <v>374517.794905299</v>
      </c>
      <c r="M2706" s="0" t="n">
        <f aca="false">12*Inputs!$B$8*(1-MIN(1,Inputs!$G$8*$D2706)*churn_nonbuyers)*(ic*Inputs!$C$8+fee_wd*Inputs!$E$8*(1-$B2706)+fee_fx*Inputs!$D$8-cost_acc-cost_wd*Inputs!$E$8*(1-$B2706)-cost_fx*Inputs!$D$8)</f>
        <v>30168.0321967728</v>
      </c>
      <c r="N2706" s="0" t="n">
        <f aca="false">K2706+L2706+I2706-fixed</f>
        <v>-16052.0016446374</v>
      </c>
      <c r="O2706" s="0" t="n">
        <f aca="false">K2706+L2706+M2706-fixed</f>
        <v>-119435.495575762</v>
      </c>
      <c r="P2706" s="0" t="n">
        <f aca="false">12*Inputs!$B$6*(1-MIN(1,Inputs!$F$6*$D2706))*(ic*Inputs!$C$6+flat_fee-cost_acc-cost_wd*Inputs!$E$6*$E2706-cost_fx*Inputs!$D$6)+12*Inputs!$B$7*(1-MIN(1,Inputs!$F$7*$D2706))*(ic*Inputs!$C$7+flat_fee-cost_acc-cost_wd*Inputs!$E$7*$E2706-cost_fx*Inputs!$D$7)+12*Inputs!$B$8*(1-MIN(1,Inputs!$F$8*$D2706))*(ic*Inputs!$C$8+flat_fee-cost_acc-cost_wd*Inputs!$E$8*$E2706-cost_fx*Inputs!$D$8)-fixed</f>
        <v>-143711.489878</v>
      </c>
    </row>
    <row r="2707" customFormat="false" ht="15" hidden="false" customHeight="false" outlineLevel="0" collapsed="false">
      <c r="A2707" s="0" t="n">
        <v>2642</v>
      </c>
      <c r="B2707" s="0" t="n">
        <v>0.206729</v>
      </c>
      <c r="C2707" s="0" t="n">
        <v>0.71717</v>
      </c>
      <c r="D2707" s="0" t="n">
        <v>1.119448</v>
      </c>
      <c r="E2707" s="0" t="n">
        <v>1.071459</v>
      </c>
      <c r="F2707" s="0" t="n">
        <v>0.273513</v>
      </c>
      <c r="G2707" s="0" t="n">
        <f aca="false">12*Inputs!$B$6*(MIN(1,$H$50*$C2707)*(ic*Inputs!$C$6+pS+fee_fx*Inputs!$D$6-cost_acc-cost_wd*Inputs!$E$6*$E2707-cost_fx*Inputs!$D$6-$F2707)+(1-MIN(1,$H$50*$C2707))*(1-MIN(1,Inputs!$G$6*$D2707)*churn_nonbuyers)*(ic*Inputs!$C$6+fee_wd*Inputs!$E$6*(1-$B2707)+fee_fx*Inputs!$D$6-cost_acc-cost_wd*Inputs!$E$6*(1-$B2707)-cost_fx*Inputs!$D$6))</f>
        <v>199916.567822588</v>
      </c>
      <c r="H2707" s="0" t="n">
        <f aca="false">12*Inputs!$B$7*(MIN(1,$H$51*$C2707)*(ic*Inputs!$C$7+pE+fee_fx*Inputs!$D$7-cost_acc-cost_wd*Inputs!$E$7*$E2707-cost_fx*Inputs!$D$7-$F2707)+(1-MIN(1,$H$51*$C2707))*(1-MIN(1,Inputs!$G$7*$D2707)*churn_nonbuyers)*(ic*Inputs!$C$7+fee_wd*Inputs!$E$7*(1-$B2707)+fee_fx*Inputs!$D$7-cost_acc-cost_wd*Inputs!$E$7*(1-$B2707)-cost_fx*Inputs!$D$7))</f>
        <v>396720.889263527</v>
      </c>
      <c r="I2707" s="0" t="n">
        <f aca="false">12*Inputs!$B$8*(MIN(1,$H$52*$C2707)*(ic*Inputs!$C$8+pT-cost_acc-cost_wd*Inputs!$E$8-cost_fx*Inputs!$D$8-cost_ins)+(1-MIN(1,$H$52*$C2707))*(1-MIN(1,Inputs!$G$8*$D2707)*churn_nonbuyers)*(ic*Inputs!$C$8+fee_wd*Inputs!$E$8*(1-$B2707)+fee_fx*Inputs!$D$8-cost_acc-cost_wd*Inputs!$E$8*(1-$B2707)-cost_fx*Inputs!$D$8))</f>
        <v>137478.148915969</v>
      </c>
      <c r="J2707" s="0" t="n">
        <f aca="false">G2707+H2707+I2707-fixed</f>
        <v>34115.6060020838</v>
      </c>
      <c r="K2707" s="0" t="n">
        <f aca="false">12*Inputs!$B$6*(1-MIN(1,Inputs!$G$6*$D2707)*churn_nonbuyers)*(ic*Inputs!$C$6+fee_wd*Inputs!$E$6*(1-$B2707)+fee_fx*Inputs!$D$6-cost_acc-cost_wd*Inputs!$E$6*(1-$B2707)-cost_fx*Inputs!$D$6)</f>
        <v>162213.229192262</v>
      </c>
      <c r="L2707" s="0" t="n">
        <f aca="false">12*Inputs!$B$7*(1-MIN(1,Inputs!$G$7*$D2707)*churn_nonbuyers)*(ic*Inputs!$C$7+fee_wd*Inputs!$E$7*(1-$B2707)+fee_fx*Inputs!$D$7-cost_acc-cost_wd*Inputs!$E$7*(1-$B2707)-cost_fx*Inputs!$D$7)</f>
        <v>360889.925611358</v>
      </c>
      <c r="M2707" s="0" t="n">
        <f aca="false">12*Inputs!$B$8*(1-MIN(1,Inputs!$G$8*$D2707)*churn_nonbuyers)*(ic*Inputs!$C$8+fee_wd*Inputs!$E$8*(1-$B2707)+fee_fx*Inputs!$D$8-cost_acc-cost_wd*Inputs!$E$8*(1-$B2707)-cost_fx*Inputs!$D$8)</f>
        <v>68481.3204438912</v>
      </c>
      <c r="N2707" s="0" t="n">
        <f aca="false">K2707+L2707+I2707-fixed</f>
        <v>-39418.6962804106</v>
      </c>
      <c r="O2707" s="0" t="n">
        <f aca="false">K2707+L2707+M2707-fixed</f>
        <v>-108415.524752489</v>
      </c>
      <c r="P2707" s="0" t="n">
        <f aca="false">12*Inputs!$B$6*(1-MIN(1,Inputs!$F$6*$D2707))*(ic*Inputs!$C$6+flat_fee-cost_acc-cost_wd*Inputs!$E$6*$E2707-cost_fx*Inputs!$D$6)+12*Inputs!$B$7*(1-MIN(1,Inputs!$F$7*$D2707))*(ic*Inputs!$C$7+flat_fee-cost_acc-cost_wd*Inputs!$E$7*$E2707-cost_fx*Inputs!$D$7)+12*Inputs!$B$8*(1-MIN(1,Inputs!$F$8*$D2707))*(ic*Inputs!$C$8+flat_fee-cost_acc-cost_wd*Inputs!$E$8*$E2707-cost_fx*Inputs!$D$8)-fixed</f>
        <v>-25709.80743232</v>
      </c>
    </row>
    <row r="2708" customFormat="false" ht="15" hidden="false" customHeight="false" outlineLevel="0" collapsed="false">
      <c r="A2708" s="0" t="n">
        <v>2643</v>
      </c>
      <c r="B2708" s="0" t="n">
        <v>0.248835</v>
      </c>
      <c r="C2708" s="0" t="n">
        <v>0.852168</v>
      </c>
      <c r="D2708" s="0" t="n">
        <v>1.042599</v>
      </c>
      <c r="E2708" s="0" t="n">
        <v>1.16568</v>
      </c>
      <c r="F2708" s="0" t="n">
        <v>0.194274</v>
      </c>
      <c r="G2708" s="0" t="n">
        <f aca="false">12*Inputs!$B$6*(MIN(1,$H$50*$C2708)*(ic*Inputs!$C$6+pS+fee_fx*Inputs!$D$6-cost_acc-cost_wd*Inputs!$E$6*$E2708-cost_fx*Inputs!$D$6-$F2708)+(1-MIN(1,$H$50*$C2708))*(1-MIN(1,Inputs!$G$6*$D2708)*churn_nonbuyers)*(ic*Inputs!$C$6+fee_wd*Inputs!$E$6*(1-$B2708)+fee_fx*Inputs!$D$6-cost_acc-cost_wd*Inputs!$E$6*(1-$B2708)-cost_fx*Inputs!$D$6))</f>
        <v>201979.438617071</v>
      </c>
      <c r="H2708" s="0" t="n">
        <f aca="false">12*Inputs!$B$7*(MIN(1,$H$51*$C2708)*(ic*Inputs!$C$7+pE+fee_fx*Inputs!$D$7-cost_acc-cost_wd*Inputs!$E$7*$E2708-cost_fx*Inputs!$D$7-$F2708)+(1-MIN(1,$H$51*$C2708))*(1-MIN(1,Inputs!$G$7*$D2708)*churn_nonbuyers)*(ic*Inputs!$C$7+fee_wd*Inputs!$E$7*(1-$B2708)+fee_fx*Inputs!$D$7-cost_acc-cost_wd*Inputs!$E$7*(1-$B2708)-cost_fx*Inputs!$D$7))</f>
        <v>394801.366063329</v>
      </c>
      <c r="I2708" s="0" t="n">
        <f aca="false">12*Inputs!$B$8*(MIN(1,$H$52*$C2708)*(ic*Inputs!$C$8+pT-cost_acc-cost_wd*Inputs!$E$8-cost_fx*Inputs!$D$8-cost_ins)+(1-MIN(1,$H$52*$C2708))*(1-MIN(1,Inputs!$G$8*$D2708)*churn_nonbuyers)*(ic*Inputs!$C$8+fee_wd*Inputs!$E$8*(1-$B2708)+fee_fx*Inputs!$D$8-cost_acc-cost_wd*Inputs!$E$8*(1-$B2708)-cost_fx*Inputs!$D$8))</f>
        <v>157114.736853342</v>
      </c>
      <c r="J2708" s="0" t="n">
        <f aca="false">G2708+H2708+I2708-fixed</f>
        <v>53895.5415337426</v>
      </c>
      <c r="K2708" s="0" t="n">
        <f aca="false">12*Inputs!$B$6*(1-MIN(1,Inputs!$G$6*$D2708)*churn_nonbuyers)*(ic*Inputs!$C$6+fee_wd*Inputs!$E$6*(1-$B2708)+fee_fx*Inputs!$D$6-cost_acc-cost_wd*Inputs!$E$6*(1-$B2708)-cost_fx*Inputs!$D$6)</f>
        <v>157126.294959588</v>
      </c>
      <c r="L2708" s="0" t="n">
        <f aca="false">12*Inputs!$B$7*(1-MIN(1,Inputs!$G$7*$D2708)*churn_nonbuyers)*(ic*Inputs!$C$7+fee_wd*Inputs!$E$7*(1-$B2708)+fee_fx*Inputs!$D$7-cost_acc-cost_wd*Inputs!$E$7*(1-$B2708)-cost_fx*Inputs!$D$7)</f>
        <v>355877.242223753</v>
      </c>
      <c r="M2708" s="0" t="n">
        <f aca="false">12*Inputs!$B$8*(1-MIN(1,Inputs!$G$8*$D2708)*churn_nonbuyers)*(ic*Inputs!$C$8+fee_wd*Inputs!$E$8*(1-$B2708)+fee_fx*Inputs!$D$8-cost_acc-cost_wd*Inputs!$E$8*(1-$B2708)-cost_fx*Inputs!$D$8)</f>
        <v>84959.920584744</v>
      </c>
      <c r="N2708" s="0" t="n">
        <f aca="false">K2708+L2708+I2708-fixed</f>
        <v>-29881.7259633172</v>
      </c>
      <c r="O2708" s="0" t="n">
        <f aca="false">K2708+L2708+M2708-fixed</f>
        <v>-102036.542231915</v>
      </c>
      <c r="P2708" s="0" t="n">
        <f aca="false">12*Inputs!$B$6*(1-MIN(1,Inputs!$F$6*$D2708))*(ic*Inputs!$C$6+flat_fee-cost_acc-cost_wd*Inputs!$E$6*$E2708-cost_fx*Inputs!$D$6)+12*Inputs!$B$7*(1-MIN(1,Inputs!$F$7*$D2708))*(ic*Inputs!$C$7+flat_fee-cost_acc-cost_wd*Inputs!$E$7*$E2708-cost_fx*Inputs!$D$7)+12*Inputs!$B$8*(1-MIN(1,Inputs!$F$8*$D2708))*(ic*Inputs!$C$8+flat_fee-cost_acc-cost_wd*Inputs!$E$8*$E2708-cost_fx*Inputs!$D$8)-fixed</f>
        <v>-23430.6563152</v>
      </c>
    </row>
    <row r="2709" customFormat="false" ht="15" hidden="false" customHeight="false" outlineLevel="0" collapsed="false">
      <c r="A2709" s="0" t="n">
        <v>2644</v>
      </c>
      <c r="B2709" s="0" t="n">
        <v>0.146882</v>
      </c>
      <c r="C2709" s="0" t="n">
        <v>0.914417</v>
      </c>
      <c r="D2709" s="0" t="n">
        <v>1.074232</v>
      </c>
      <c r="E2709" s="0" t="n">
        <v>1.383661</v>
      </c>
      <c r="F2709" s="0" t="n">
        <v>0.200522</v>
      </c>
      <c r="G2709" s="0" t="n">
        <f aca="false">12*Inputs!$B$6*(MIN(1,$H$50*$C2709)*(ic*Inputs!$C$6+pS+fee_fx*Inputs!$D$6-cost_acc-cost_wd*Inputs!$E$6*$E2709-cost_fx*Inputs!$D$6-$F2709)+(1-MIN(1,$H$50*$C2709))*(1-MIN(1,Inputs!$G$6*$D2709)*churn_nonbuyers)*(ic*Inputs!$C$6+fee_wd*Inputs!$E$6*(1-$B2709)+fee_fx*Inputs!$D$6-cost_acc-cost_wd*Inputs!$E$6*(1-$B2709)-cost_fx*Inputs!$D$6))</f>
        <v>213165.144641437</v>
      </c>
      <c r="H2709" s="0" t="n">
        <f aca="false">12*Inputs!$B$7*(MIN(1,$H$51*$C2709)*(ic*Inputs!$C$7+pE+fee_fx*Inputs!$D$7-cost_acc-cost_wd*Inputs!$E$7*$E2709-cost_fx*Inputs!$D$7-$F2709)+(1-MIN(1,$H$51*$C2709))*(1-MIN(1,Inputs!$G$7*$D2709)*churn_nonbuyers)*(ic*Inputs!$C$7+fee_wd*Inputs!$E$7*(1-$B2709)+fee_fx*Inputs!$D$7-cost_acc-cost_wd*Inputs!$E$7*(1-$B2709)-cost_fx*Inputs!$D$7))</f>
        <v>383143.439109833</v>
      </c>
      <c r="I2709" s="0" t="n">
        <f aca="false">12*Inputs!$B$8*(MIN(1,$H$52*$C2709)*(ic*Inputs!$C$8+pT-cost_acc-cost_wd*Inputs!$E$8-cost_fx*Inputs!$D$8-cost_ins)+(1-MIN(1,$H$52*$C2709))*(1-MIN(1,Inputs!$G$8*$D2709)*churn_nonbuyers)*(ic*Inputs!$C$8+fee_wd*Inputs!$E$8*(1-$B2709)+fee_fx*Inputs!$D$8-cost_acc-cost_wd*Inputs!$E$8*(1-$B2709)-cost_fx*Inputs!$D$8))</f>
        <v>160316.305301416</v>
      </c>
      <c r="J2709" s="0" t="n">
        <f aca="false">G2709+H2709+I2709-fixed</f>
        <v>56624.8890526865</v>
      </c>
      <c r="K2709" s="0" t="n">
        <f aca="false">12*Inputs!$B$6*(1-MIN(1,Inputs!$G$6*$D2709)*churn_nonbuyers)*(ic*Inputs!$C$6+fee_wd*Inputs!$E$6*(1-$B2709)+fee_fx*Inputs!$D$6-cost_acc-cost_wd*Inputs!$E$6*(1-$B2709)-cost_fx*Inputs!$D$6)</f>
        <v>170756.787921293</v>
      </c>
      <c r="L2709" s="0" t="n">
        <f aca="false">12*Inputs!$B$7*(1-MIN(1,Inputs!$G$7*$D2709)*churn_nonbuyers)*(ic*Inputs!$C$7+fee_wd*Inputs!$E$7*(1-$B2709)+fee_fx*Inputs!$D$7-cost_acc-cost_wd*Inputs!$E$7*(1-$B2709)-cost_fx*Inputs!$D$7)</f>
        <v>369736.714416776</v>
      </c>
      <c r="M2709" s="0" t="n">
        <f aca="false">12*Inputs!$B$8*(1-MIN(1,Inputs!$G$8*$D2709)*churn_nonbuyers)*(ic*Inputs!$C$8+fee_wd*Inputs!$E$8*(1-$B2709)+fee_fx*Inputs!$D$8-cost_acc-cost_wd*Inputs!$E$8*(1-$B2709)-cost_fx*Inputs!$D$8)</f>
        <v>79210.7242193664</v>
      </c>
      <c r="N2709" s="0" t="n">
        <f aca="false">K2709+L2709+I2709-fixed</f>
        <v>809.807639484527</v>
      </c>
      <c r="O2709" s="0" t="n">
        <f aca="false">K2709+L2709+M2709-fixed</f>
        <v>-80295.7734425652</v>
      </c>
      <c r="P2709" s="0" t="n">
        <f aca="false">12*Inputs!$B$6*(1-MIN(1,Inputs!$F$6*$D2709))*(ic*Inputs!$C$6+flat_fee-cost_acc-cost_wd*Inputs!$E$6*$E2709-cost_fx*Inputs!$D$6)+12*Inputs!$B$7*(1-MIN(1,Inputs!$F$7*$D2709))*(ic*Inputs!$C$7+flat_fee-cost_acc-cost_wd*Inputs!$E$7*$E2709-cost_fx*Inputs!$D$7)+12*Inputs!$B$8*(1-MIN(1,Inputs!$F$8*$D2709))*(ic*Inputs!$C$8+flat_fee-cost_acc-cost_wd*Inputs!$E$8*$E2709-cost_fx*Inputs!$D$8)-fixed</f>
        <v>-130295.87369152</v>
      </c>
    </row>
    <row r="2710" customFormat="false" ht="15" hidden="false" customHeight="false" outlineLevel="0" collapsed="false">
      <c r="A2710" s="0" t="n">
        <v>2645</v>
      </c>
      <c r="B2710" s="0" t="n">
        <v>0.216987</v>
      </c>
      <c r="C2710" s="0" t="n">
        <v>0.976638</v>
      </c>
      <c r="D2710" s="0" t="n">
        <v>1.117999</v>
      </c>
      <c r="E2710" s="0" t="n">
        <v>1.281462</v>
      </c>
      <c r="F2710" s="0" t="n">
        <v>0.403884</v>
      </c>
      <c r="G2710" s="0" t="n">
        <f aca="false">12*Inputs!$B$6*(MIN(1,$H$50*$C2710)*(ic*Inputs!$C$6+pS+fee_fx*Inputs!$D$6-cost_acc-cost_wd*Inputs!$E$6*$E2710-cost_fx*Inputs!$D$6-$F2710)+(1-MIN(1,$H$50*$C2710))*(1-MIN(1,Inputs!$G$6*$D2710)*churn_nonbuyers)*(ic*Inputs!$C$6+fee_wd*Inputs!$E$6*(1-$B2710)+fee_fx*Inputs!$D$6-cost_acc-cost_wd*Inputs!$E$6*(1-$B2710)-cost_fx*Inputs!$D$6))</f>
        <v>204624.269933711</v>
      </c>
      <c r="H2710" s="0" t="n">
        <f aca="false">12*Inputs!$B$7*(MIN(1,$H$51*$C2710)*(ic*Inputs!$C$7+pE+fee_fx*Inputs!$D$7-cost_acc-cost_wd*Inputs!$E$7*$E2710-cost_fx*Inputs!$D$7-$F2710)+(1-MIN(1,$H$51*$C2710))*(1-MIN(1,Inputs!$G$7*$D2710)*churn_nonbuyers)*(ic*Inputs!$C$7+fee_wd*Inputs!$E$7*(1-$B2710)+fee_fx*Inputs!$D$7-cost_acc-cost_wd*Inputs!$E$7*(1-$B2710)-cost_fx*Inputs!$D$7))</f>
        <v>377863.212829178</v>
      </c>
      <c r="I2710" s="0" t="n">
        <f aca="false">12*Inputs!$B$8*(MIN(1,$H$52*$C2710)*(ic*Inputs!$C$8+pT-cost_acc-cost_wd*Inputs!$E$8-cost_fx*Inputs!$D$8-cost_ins)+(1-MIN(1,$H$52*$C2710))*(1-MIN(1,Inputs!$G$8*$D2710)*churn_nonbuyers)*(ic*Inputs!$C$8+fee_wd*Inputs!$E$8*(1-$B2710)+fee_fx*Inputs!$D$8-cost_acc-cost_wd*Inputs!$E$8*(1-$B2710)-cost_fx*Inputs!$D$8))</f>
        <v>162508.492772604</v>
      </c>
      <c r="J2710" s="0" t="n">
        <f aca="false">G2710+H2710+I2710-fixed</f>
        <v>44995.9755354924</v>
      </c>
      <c r="K2710" s="0" t="n">
        <f aca="false">12*Inputs!$B$6*(1-MIN(1,Inputs!$G$6*$D2710)*churn_nonbuyers)*(ic*Inputs!$C$6+fee_wd*Inputs!$E$6*(1-$B2710)+fee_fx*Inputs!$D$6-cost_acc-cost_wd*Inputs!$E$6*(1-$B2710)-cost_fx*Inputs!$D$6)</f>
        <v>160831.099072894</v>
      </c>
      <c r="L2710" s="0" t="n">
        <f aca="false">12*Inputs!$B$7*(1-MIN(1,Inputs!$G$7*$D2710)*churn_nonbuyers)*(ic*Inputs!$C$7+fee_wd*Inputs!$E$7*(1-$B2710)+fee_fx*Inputs!$D$7-cost_acc-cost_wd*Inputs!$E$7*(1-$B2710)-cost_fx*Inputs!$D$7)</f>
        <v>359478.550291736</v>
      </c>
      <c r="M2710" s="0" t="n">
        <f aca="false">12*Inputs!$B$8*(1-MIN(1,Inputs!$G$8*$D2710)*churn_nonbuyers)*(ic*Inputs!$C$8+fee_wd*Inputs!$E$8*(1-$B2710)+fee_fx*Inputs!$D$8-cost_acc-cost_wd*Inputs!$E$8*(1-$B2710)-cost_fx*Inputs!$D$8)</f>
        <v>68695.2784468368</v>
      </c>
      <c r="N2710" s="0" t="n">
        <f aca="false">K2710+L2710+I2710-fixed</f>
        <v>-17181.8578627667</v>
      </c>
      <c r="O2710" s="0" t="n">
        <f aca="false">K2710+L2710+M2710-fixed</f>
        <v>-110995.072188533</v>
      </c>
      <c r="P2710" s="0" t="n">
        <f aca="false">12*Inputs!$B$6*(1-MIN(1,Inputs!$F$6*$D2710))*(ic*Inputs!$C$6+flat_fee-cost_acc-cost_wd*Inputs!$E$6*$E2710-cost_fx*Inputs!$D$6)+12*Inputs!$B$7*(1-MIN(1,Inputs!$F$7*$D2710))*(ic*Inputs!$C$7+flat_fee-cost_acc-cost_wd*Inputs!$E$7*$E2710-cost_fx*Inputs!$D$7)+12*Inputs!$B$8*(1-MIN(1,Inputs!$F$8*$D2710))*(ic*Inputs!$C$8+flat_fee-cost_acc-cost_wd*Inputs!$E$8*$E2710-cost_fx*Inputs!$D$8)-fixed</f>
        <v>-109691.58778288</v>
      </c>
    </row>
    <row r="2711" customFormat="false" ht="15" hidden="false" customHeight="false" outlineLevel="0" collapsed="false">
      <c r="A2711" s="0" t="n">
        <v>2646</v>
      </c>
      <c r="B2711" s="0" t="n">
        <v>0.41051</v>
      </c>
      <c r="C2711" s="0" t="n">
        <v>1.107146</v>
      </c>
      <c r="D2711" s="0" t="n">
        <v>1.201724</v>
      </c>
      <c r="E2711" s="0" t="n">
        <v>1.108527</v>
      </c>
      <c r="F2711" s="0" t="n">
        <v>0.473385</v>
      </c>
      <c r="G2711" s="0" t="n">
        <f aca="false">12*Inputs!$B$6*(MIN(1,$H$50*$C2711)*(ic*Inputs!$C$6+pS+fee_fx*Inputs!$D$6-cost_acc-cost_wd*Inputs!$E$6*$E2711-cost_fx*Inputs!$D$6-$F2711)+(1-MIN(1,$H$50*$C2711))*(1-MIN(1,Inputs!$G$6*$D2711)*churn_nonbuyers)*(ic*Inputs!$C$6+fee_wd*Inputs!$E$6*(1-$B2711)+fee_fx*Inputs!$D$6-cost_acc-cost_wd*Inputs!$E$6*(1-$B2711)-cost_fx*Inputs!$D$6))</f>
        <v>188591.902264701</v>
      </c>
      <c r="H2711" s="0" t="n">
        <f aca="false">12*Inputs!$B$7*(MIN(1,$H$51*$C2711)*(ic*Inputs!$C$7+pE+fee_fx*Inputs!$D$7-cost_acc-cost_wd*Inputs!$E$7*$E2711-cost_fx*Inputs!$D$7-$F2711)+(1-MIN(1,$H$51*$C2711))*(1-MIN(1,Inputs!$G$7*$D2711)*churn_nonbuyers)*(ic*Inputs!$C$7+fee_wd*Inputs!$E$7*(1-$B2711)+fee_fx*Inputs!$D$7-cost_acc-cost_wd*Inputs!$E$7*(1-$B2711)-cost_fx*Inputs!$D$7))</f>
        <v>382457.637904194</v>
      </c>
      <c r="I2711" s="0" t="n">
        <f aca="false">12*Inputs!$B$8*(MIN(1,$H$52*$C2711)*(ic*Inputs!$C$8+pT-cost_acc-cost_wd*Inputs!$E$8-cost_fx*Inputs!$D$8-cost_ins)+(1-MIN(1,$H$52*$C2711))*(1-MIN(1,Inputs!$G$8*$D2711)*churn_nonbuyers)*(ic*Inputs!$C$8+fee_wd*Inputs!$E$8*(1-$B2711)+fee_fx*Inputs!$D$8-cost_acc-cost_wd*Inputs!$E$8*(1-$B2711)-cost_fx*Inputs!$D$8))</f>
        <v>170546.107566896</v>
      </c>
      <c r="J2711" s="0" t="n">
        <f aca="false">G2711+H2711+I2711-fixed</f>
        <v>41595.6477357902</v>
      </c>
      <c r="K2711" s="0" t="n">
        <f aca="false">12*Inputs!$B$6*(1-MIN(1,Inputs!$G$6*$D2711)*churn_nonbuyers)*(ic*Inputs!$C$6+fee_wd*Inputs!$E$6*(1-$B2711)+fee_fx*Inputs!$D$6-cost_acc-cost_wd*Inputs!$E$6*(1-$B2711)-cost_fx*Inputs!$D$6)</f>
        <v>133925.084058528</v>
      </c>
      <c r="L2711" s="0" t="n">
        <f aca="false">12*Inputs!$B$7*(1-MIN(1,Inputs!$G$7*$D2711)*churn_nonbuyers)*(ic*Inputs!$C$7+fee_wd*Inputs!$E$7*(1-$B2711)+fee_fx*Inputs!$D$7-cost_acc-cost_wd*Inputs!$E$7*(1-$B2711)-cost_fx*Inputs!$D$7)</f>
        <v>331681.647683117</v>
      </c>
      <c r="M2711" s="0" t="n">
        <f aca="false">12*Inputs!$B$8*(1-MIN(1,Inputs!$G$8*$D2711)*churn_nonbuyers)*(ic*Inputs!$C$8+fee_wd*Inputs!$E$8*(1-$B2711)+fee_fx*Inputs!$D$8-cost_acc-cost_wd*Inputs!$E$8*(1-$B2711)-cost_fx*Inputs!$D$8)</f>
        <v>48701.163046464</v>
      </c>
      <c r="N2711" s="0" t="n">
        <f aca="false">K2711+L2711+I2711-fixed</f>
        <v>-63847.1606914594</v>
      </c>
      <c r="O2711" s="0" t="n">
        <f aca="false">K2711+L2711+M2711-fixed</f>
        <v>-185692.105211891</v>
      </c>
      <c r="P2711" s="0" t="n">
        <f aca="false">12*Inputs!$B$6*(1-MIN(1,Inputs!$F$6*$D2711))*(ic*Inputs!$C$6+flat_fee-cost_acc-cost_wd*Inputs!$E$6*$E2711-cost_fx*Inputs!$D$6)+12*Inputs!$B$7*(1-MIN(1,Inputs!$F$7*$D2711))*(ic*Inputs!$C$7+flat_fee-cost_acc-cost_wd*Inputs!$E$7*$E2711-cost_fx*Inputs!$D$7)+12*Inputs!$B$8*(1-MIN(1,Inputs!$F$8*$D2711))*(ic*Inputs!$C$8+flat_fee-cost_acc-cost_wd*Inputs!$E$8*$E2711-cost_fx*Inputs!$D$8)-fixed</f>
        <v>-84915.2757404799</v>
      </c>
    </row>
    <row r="2712" customFormat="false" ht="15" hidden="false" customHeight="false" outlineLevel="0" collapsed="false">
      <c r="A2712" s="0" t="n">
        <v>2647</v>
      </c>
      <c r="B2712" s="0" t="n">
        <v>0.426702</v>
      </c>
      <c r="C2712" s="0" t="n">
        <v>0.846965</v>
      </c>
      <c r="D2712" s="0" t="n">
        <v>0.845302</v>
      </c>
      <c r="E2712" s="0" t="n">
        <v>1.110556</v>
      </c>
      <c r="F2712" s="0" t="n">
        <v>0.077923</v>
      </c>
      <c r="G2712" s="0" t="n">
        <f aca="false">12*Inputs!$B$6*(MIN(1,$H$50*$C2712)*(ic*Inputs!$C$6+pS+fee_fx*Inputs!$D$6-cost_acc-cost_wd*Inputs!$E$6*$E2712-cost_fx*Inputs!$D$6-$F2712)+(1-MIN(1,$H$50*$C2712))*(1-MIN(1,Inputs!$G$6*$D2712)*churn_nonbuyers)*(ic*Inputs!$C$6+fee_wd*Inputs!$E$6*(1-$B2712)+fee_fx*Inputs!$D$6-cost_acc-cost_wd*Inputs!$E$6*(1-$B2712)-cost_fx*Inputs!$D$6))</f>
        <v>183708.018639667</v>
      </c>
      <c r="H2712" s="0" t="n">
        <f aca="false">12*Inputs!$B$7*(MIN(1,$H$51*$C2712)*(ic*Inputs!$C$7+pE+fee_fx*Inputs!$D$7-cost_acc-cost_wd*Inputs!$E$7*$E2712-cost_fx*Inputs!$D$7-$F2712)+(1-MIN(1,$H$51*$C2712))*(1-MIN(1,Inputs!$G$7*$D2712)*churn_nonbuyers)*(ic*Inputs!$C$7+fee_wd*Inputs!$E$7*(1-$B2712)+fee_fx*Inputs!$D$7-cost_acc-cost_wd*Inputs!$E$7*(1-$B2712)-cost_fx*Inputs!$D$7))</f>
        <v>390550.036023235</v>
      </c>
      <c r="I2712" s="0" t="n">
        <f aca="false">12*Inputs!$B$8*(MIN(1,$H$52*$C2712)*(ic*Inputs!$C$8+pT-cost_acc-cost_wd*Inputs!$E$8-cost_fx*Inputs!$D$8-cost_ins)+(1-MIN(1,$H$52*$C2712))*(1-MIN(1,Inputs!$G$8*$D2712)*churn_nonbuyers)*(ic*Inputs!$C$8+fee_wd*Inputs!$E$8*(1-$B2712)+fee_fx*Inputs!$D$8-cost_acc-cost_wd*Inputs!$E$8*(1-$B2712)-cost_fx*Inputs!$D$8))</f>
        <v>172935.976492224</v>
      </c>
      <c r="J2712" s="0" t="n">
        <f aca="false">G2712+H2712+I2712-fixed</f>
        <v>47194.0311551263</v>
      </c>
      <c r="K2712" s="0" t="n">
        <f aca="false">12*Inputs!$B$6*(1-MIN(1,Inputs!$G$6*$D2712)*churn_nonbuyers)*(ic*Inputs!$C$6+fee_wd*Inputs!$E$6*(1-$B2712)+fee_fx*Inputs!$D$6-cost_acc-cost_wd*Inputs!$E$6*(1-$B2712)-cost_fx*Inputs!$D$6)</f>
        <v>134231.250628829</v>
      </c>
      <c r="L2712" s="0" t="n">
        <f aca="false">12*Inputs!$B$7*(1-MIN(1,Inputs!$G$7*$D2712)*churn_nonbuyers)*(ic*Inputs!$C$7+fee_wd*Inputs!$E$7*(1-$B2712)+fee_fx*Inputs!$D$7-cost_acc-cost_wd*Inputs!$E$7*(1-$B2712)-cost_fx*Inputs!$D$7)</f>
        <v>333088.328681297</v>
      </c>
      <c r="M2712" s="0" t="n">
        <f aca="false">12*Inputs!$B$8*(1-MIN(1,Inputs!$G$8*$D2712)*churn_nonbuyers)*(ic*Inputs!$C$8+fee_wd*Inputs!$E$8*(1-$B2712)+fee_fx*Inputs!$D$8-cost_acc-cost_wd*Inputs!$E$8*(1-$B2712)-cost_fx*Inputs!$D$8)</f>
        <v>124902.956054534</v>
      </c>
      <c r="N2712" s="0" t="n">
        <f aca="false">K2712+L2712+I2712-fixed</f>
        <v>-59744.4441976497</v>
      </c>
      <c r="O2712" s="0" t="n">
        <f aca="false">K2712+L2712+M2712-fixed</f>
        <v>-107777.46463534</v>
      </c>
      <c r="P2712" s="0" t="n">
        <f aca="false">12*Inputs!$B$6*(1-MIN(1,Inputs!$F$6*$D2712))*(ic*Inputs!$C$6+flat_fee-cost_acc-cost_wd*Inputs!$E$6*$E2712-cost_fx*Inputs!$D$6)+12*Inputs!$B$7*(1-MIN(1,Inputs!$F$7*$D2712))*(ic*Inputs!$C$7+flat_fee-cost_acc-cost_wd*Inputs!$E$7*$E2712-cost_fx*Inputs!$D$7)+12*Inputs!$B$8*(1-MIN(1,Inputs!$F$8*$D2712))*(ic*Inputs!$C$8+flat_fee-cost_acc-cost_wd*Inputs!$E$8*$E2712-cost_fx*Inputs!$D$8)-fixed</f>
        <v>105845.67164288</v>
      </c>
    </row>
    <row r="2713" customFormat="false" ht="15" hidden="false" customHeight="false" outlineLevel="0" collapsed="false">
      <c r="A2713" s="0" t="n">
        <v>2648</v>
      </c>
      <c r="B2713" s="0" t="n">
        <v>0.133849</v>
      </c>
      <c r="C2713" s="0" t="n">
        <v>0.990487</v>
      </c>
      <c r="D2713" s="0" t="n">
        <v>1.101476</v>
      </c>
      <c r="E2713" s="0" t="n">
        <v>1.196768</v>
      </c>
      <c r="F2713" s="0" t="n">
        <v>0.124946</v>
      </c>
      <c r="G2713" s="0" t="n">
        <f aca="false">12*Inputs!$B$6*(MIN(1,$H$50*$C2713)*(ic*Inputs!$C$6+pS+fee_fx*Inputs!$D$6-cost_acc-cost_wd*Inputs!$E$6*$E2713-cost_fx*Inputs!$D$6-$F2713)+(1-MIN(1,$H$50*$C2713))*(1-MIN(1,Inputs!$G$6*$D2713)*churn_nonbuyers)*(ic*Inputs!$C$6+fee_wd*Inputs!$E$6*(1-$B2713)+fee_fx*Inputs!$D$6-cost_acc-cost_wd*Inputs!$E$6*(1-$B2713)-cost_fx*Inputs!$D$6))</f>
        <v>224089.377834984</v>
      </c>
      <c r="H2713" s="0" t="n">
        <f aca="false">12*Inputs!$B$7*(MIN(1,$H$51*$C2713)*(ic*Inputs!$C$7+pE+fee_fx*Inputs!$D$7-cost_acc-cost_wd*Inputs!$E$7*$E2713-cost_fx*Inputs!$D$7-$F2713)+(1-MIN(1,$H$51*$C2713))*(1-MIN(1,Inputs!$G$7*$D2713)*churn_nonbuyers)*(ic*Inputs!$C$7+fee_wd*Inputs!$E$7*(1-$B2713)+fee_fx*Inputs!$D$7-cost_acc-cost_wd*Inputs!$E$7*(1-$B2713)-cost_fx*Inputs!$D$7))</f>
        <v>410802.968349186</v>
      </c>
      <c r="I2713" s="0" t="n">
        <f aca="false">12*Inputs!$B$8*(MIN(1,$H$52*$C2713)*(ic*Inputs!$C$8+pT-cost_acc-cost_wd*Inputs!$E$8-cost_fx*Inputs!$D$8-cost_ins)+(1-MIN(1,$H$52*$C2713))*(1-MIN(1,Inputs!$G$8*$D2713)*churn_nonbuyers)*(ic*Inputs!$C$8+fee_wd*Inputs!$E$8*(1-$B2713)+fee_fx*Inputs!$D$8-cost_acc-cost_wd*Inputs!$E$8*(1-$B2713)-cost_fx*Inputs!$D$8))</f>
        <v>165239.74107416</v>
      </c>
      <c r="J2713" s="0" t="n">
        <f aca="false">G2713+H2713+I2713-fixed</f>
        <v>100132.08725833</v>
      </c>
      <c r="K2713" s="0" t="n">
        <f aca="false">12*Inputs!$B$6*(1-MIN(1,Inputs!$G$6*$D2713)*churn_nonbuyers)*(ic*Inputs!$C$6+fee_wd*Inputs!$E$6*(1-$B2713)+fee_fx*Inputs!$D$6-cost_acc-cost_wd*Inputs!$E$6*(1-$B2713)-cost_fx*Inputs!$D$6)</f>
        <v>172284.372440093</v>
      </c>
      <c r="L2713" s="0" t="n">
        <f aca="false">12*Inputs!$B$7*(1-MIN(1,Inputs!$G$7*$D2713)*churn_nonbuyers)*(ic*Inputs!$C$7+fee_wd*Inputs!$E$7*(1-$B2713)+fee_fx*Inputs!$D$7-cost_acc-cost_wd*Inputs!$E$7*(1-$B2713)-cost_fx*Inputs!$D$7)</f>
        <v>371239.194216056</v>
      </c>
      <c r="M2713" s="0" t="n">
        <f aca="false">12*Inputs!$B$8*(1-MIN(1,Inputs!$G$8*$D2713)*churn_nonbuyers)*(ic*Inputs!$C$8+fee_wd*Inputs!$E$8*(1-$B2713)+fee_fx*Inputs!$D$8-cost_acc-cost_wd*Inputs!$E$8*(1-$B2713)-cost_fx*Inputs!$D$8)</f>
        <v>73263.7086137665</v>
      </c>
      <c r="N2713" s="0" t="n">
        <f aca="false">K2713+L2713+I2713-fixed</f>
        <v>8763.30773030839</v>
      </c>
      <c r="O2713" s="0" t="n">
        <f aca="false">K2713+L2713+M2713-fixed</f>
        <v>-83212.724730085</v>
      </c>
      <c r="P2713" s="0" t="n">
        <f aca="false">12*Inputs!$B$6*(1-MIN(1,Inputs!$F$6*$D2713))*(ic*Inputs!$C$6+flat_fee-cost_acc-cost_wd*Inputs!$E$6*$E2713-cost_fx*Inputs!$D$6)+12*Inputs!$B$7*(1-MIN(1,Inputs!$F$7*$D2713))*(ic*Inputs!$C$7+flat_fee-cost_acc-cost_wd*Inputs!$E$7*$E2713-cost_fx*Inputs!$D$7)+12*Inputs!$B$8*(1-MIN(1,Inputs!$F$8*$D2713))*(ic*Inputs!$C$8+flat_fee-cost_acc-cost_wd*Inputs!$E$8*$E2713-cost_fx*Inputs!$D$8)-fixed</f>
        <v>-66964.79863168</v>
      </c>
    </row>
    <row r="2714" customFormat="false" ht="15" hidden="false" customHeight="false" outlineLevel="0" collapsed="false">
      <c r="A2714" s="0" t="n">
        <v>2649</v>
      </c>
      <c r="B2714" s="0" t="n">
        <v>0.25973</v>
      </c>
      <c r="C2714" s="0" t="n">
        <v>0.912265</v>
      </c>
      <c r="D2714" s="0" t="n">
        <v>1.217924</v>
      </c>
      <c r="E2714" s="0" t="n">
        <v>1.077284</v>
      </c>
      <c r="F2714" s="0" t="n">
        <v>0.294644</v>
      </c>
      <c r="G2714" s="0" t="n">
        <f aca="false">12*Inputs!$B$6*(MIN(1,$H$50*$C2714)*(ic*Inputs!$C$6+pS+fee_fx*Inputs!$D$6-cost_acc-cost_wd*Inputs!$E$6*$E2714-cost_fx*Inputs!$D$6-$F2714)+(1-MIN(1,$H$50*$C2714))*(1-MIN(1,Inputs!$G$6*$D2714)*churn_nonbuyers)*(ic*Inputs!$C$6+fee_wd*Inputs!$E$6*(1-$B2714)+fee_fx*Inputs!$D$6-cost_acc-cost_wd*Inputs!$E$6*(1-$B2714)-cost_fx*Inputs!$D$6))</f>
        <v>202177.993850847</v>
      </c>
      <c r="H2714" s="0" t="n">
        <f aca="false">12*Inputs!$B$7*(MIN(1,$H$51*$C2714)*(ic*Inputs!$C$7+pE+fee_fx*Inputs!$D$7-cost_acc-cost_wd*Inputs!$E$7*$E2714-cost_fx*Inputs!$D$7-$F2714)+(1-MIN(1,$H$51*$C2714))*(1-MIN(1,Inputs!$G$7*$D2714)*churn_nonbuyers)*(ic*Inputs!$C$7+fee_wd*Inputs!$E$7*(1-$B2714)+fee_fx*Inputs!$D$7-cost_acc-cost_wd*Inputs!$E$7*(1-$B2714)-cost_fx*Inputs!$D$7))</f>
        <v>399374.948686256</v>
      </c>
      <c r="I2714" s="0" t="n">
        <f aca="false">12*Inputs!$B$8*(MIN(1,$H$52*$C2714)*(ic*Inputs!$C$8+pT-cost_acc-cost_wd*Inputs!$E$8-cost_fx*Inputs!$D$8-cost_ins)+(1-MIN(1,$H$52*$C2714))*(1-MIN(1,Inputs!$G$8*$D2714)*churn_nonbuyers)*(ic*Inputs!$C$8+fee_wd*Inputs!$E$8*(1-$B2714)+fee_fx*Inputs!$D$8-cost_acc-cost_wd*Inputs!$E$8*(1-$B2714)-cost_fx*Inputs!$D$8))</f>
        <v>148227.554991926</v>
      </c>
      <c r="J2714" s="0" t="n">
        <f aca="false">G2714+H2714+I2714-fixed</f>
        <v>49780.4975290278</v>
      </c>
      <c r="K2714" s="0" t="n">
        <f aca="false">12*Inputs!$B$6*(1-MIN(1,Inputs!$G$6*$D2714)*churn_nonbuyers)*(ic*Inputs!$C$6+fee_wd*Inputs!$E$6*(1-$B2714)+fee_fx*Inputs!$D$6-cost_acc-cost_wd*Inputs!$E$6*(1-$B2714)-cost_fx*Inputs!$D$6)</f>
        <v>154199.792163744</v>
      </c>
      <c r="L2714" s="0" t="n">
        <f aca="false">12*Inputs!$B$7*(1-MIN(1,Inputs!$G$7*$D2714)*churn_nonbuyers)*(ic*Inputs!$C$7+fee_wd*Inputs!$E$7*(1-$B2714)+fee_fx*Inputs!$D$7-cost_acc-cost_wd*Inputs!$E$7*(1-$B2714)-cost_fx*Inputs!$D$7)</f>
        <v>352433.422946246</v>
      </c>
      <c r="M2714" s="0" t="n">
        <f aca="false">12*Inputs!$B$8*(1-MIN(1,Inputs!$G$8*$D2714)*churn_nonbuyers)*(ic*Inputs!$C$8+fee_wd*Inputs!$E$8*(1-$B2714)+fee_fx*Inputs!$D$8-cost_acc-cost_wd*Inputs!$E$8*(1-$B2714)-cost_fx*Inputs!$D$8)</f>
        <v>46290.419537472</v>
      </c>
      <c r="N2714" s="0" t="n">
        <f aca="false">K2714+L2714+I2714-fixed</f>
        <v>-45139.229898084</v>
      </c>
      <c r="O2714" s="0" t="n">
        <f aca="false">K2714+L2714+M2714-fixed</f>
        <v>-147076.365352537</v>
      </c>
      <c r="P2714" s="0" t="n">
        <f aca="false">12*Inputs!$B$6*(1-MIN(1,Inputs!$F$6*$D2714))*(ic*Inputs!$C$6+flat_fee-cost_acc-cost_wd*Inputs!$E$6*$E2714-cost_fx*Inputs!$D$6)+12*Inputs!$B$7*(1-MIN(1,Inputs!$F$7*$D2714))*(ic*Inputs!$C$7+flat_fee-cost_acc-cost_wd*Inputs!$E$7*$E2714-cost_fx*Inputs!$D$7)+12*Inputs!$B$8*(1-MIN(1,Inputs!$F$8*$D2714))*(ic*Inputs!$C$8+flat_fee-cost_acc-cost_wd*Inputs!$E$8*$E2714-cost_fx*Inputs!$D$8)-fixed</f>
        <v>-81766.04425216</v>
      </c>
    </row>
    <row r="2715" customFormat="false" ht="15" hidden="false" customHeight="false" outlineLevel="0" collapsed="false">
      <c r="A2715" s="0" t="n">
        <v>2650</v>
      </c>
      <c r="B2715" s="0" t="n">
        <v>0.270085</v>
      </c>
      <c r="C2715" s="0" t="n">
        <v>0.962683</v>
      </c>
      <c r="D2715" s="0" t="n">
        <v>1.060068</v>
      </c>
      <c r="E2715" s="0" t="n">
        <v>1.35015</v>
      </c>
      <c r="F2715" s="0" t="n">
        <v>0.16187</v>
      </c>
      <c r="G2715" s="0" t="n">
        <f aca="false">12*Inputs!$B$6*(MIN(1,$H$50*$C2715)*(ic*Inputs!$C$6+pS+fee_fx*Inputs!$D$6-cost_acc-cost_wd*Inputs!$E$6*$E2715-cost_fx*Inputs!$D$6-$F2715)+(1-MIN(1,$H$50*$C2715))*(1-MIN(1,Inputs!$G$6*$D2715)*churn_nonbuyers)*(ic*Inputs!$C$6+fee_wd*Inputs!$E$6*(1-$B2715)+fee_fx*Inputs!$D$6-cost_acc-cost_wd*Inputs!$E$6*(1-$B2715)-cost_fx*Inputs!$D$6))</f>
        <v>201615.170874399</v>
      </c>
      <c r="H2715" s="0" t="n">
        <f aca="false">12*Inputs!$B$7*(MIN(1,$H$51*$C2715)*(ic*Inputs!$C$7+pE+fee_fx*Inputs!$D$7-cost_acc-cost_wd*Inputs!$E$7*$E2715-cost_fx*Inputs!$D$7-$F2715)+(1-MIN(1,$H$51*$C2715))*(1-MIN(1,Inputs!$G$7*$D2715)*churn_nonbuyers)*(ic*Inputs!$C$7+fee_wd*Inputs!$E$7*(1-$B2715)+fee_fx*Inputs!$D$7-cost_acc-cost_wd*Inputs!$E$7*(1-$B2715)-cost_fx*Inputs!$D$7))</f>
        <v>379247.986095029</v>
      </c>
      <c r="I2715" s="0" t="n">
        <f aca="false">12*Inputs!$B$8*(MIN(1,$H$52*$C2715)*(ic*Inputs!$C$8+pT-cost_acc-cost_wd*Inputs!$E$8-cost_fx*Inputs!$D$8-cost_ins)+(1-MIN(1,$H$52*$C2715))*(1-MIN(1,Inputs!$G$8*$D2715)*churn_nonbuyers)*(ic*Inputs!$C$8+fee_wd*Inputs!$E$8*(1-$B2715)+fee_fx*Inputs!$D$8-cost_acc-cost_wd*Inputs!$E$8*(1-$B2715)-cost_fx*Inputs!$D$8))</f>
        <v>165132.438741806</v>
      </c>
      <c r="J2715" s="0" t="n">
        <f aca="false">G2715+H2715+I2715-fixed</f>
        <v>45995.5957112338</v>
      </c>
      <c r="K2715" s="0" t="n">
        <f aca="false">12*Inputs!$B$6*(1-MIN(1,Inputs!$G$6*$D2715)*churn_nonbuyers)*(ic*Inputs!$C$6+fee_wd*Inputs!$E$6*(1-$B2715)+fee_fx*Inputs!$D$6-cost_acc-cost_wd*Inputs!$E$6*(1-$B2715)-cost_fx*Inputs!$D$6)</f>
        <v>154083.695513616</v>
      </c>
      <c r="L2715" s="0" t="n">
        <f aca="false">12*Inputs!$B$7*(1-MIN(1,Inputs!$G$7*$D2715)*churn_nonbuyers)*(ic*Inputs!$C$7+fee_wd*Inputs!$E$7*(1-$B2715)+fee_fx*Inputs!$D$7-cost_acc-cost_wd*Inputs!$E$7*(1-$B2715)-cost_fx*Inputs!$D$7)</f>
        <v>352722.03004417</v>
      </c>
      <c r="M2715" s="0" t="n">
        <f aca="false">12*Inputs!$B$8*(1-MIN(1,Inputs!$G$8*$D2715)*churn_nonbuyers)*(ic*Inputs!$C$8+fee_wd*Inputs!$E$8*(1-$B2715)+fee_fx*Inputs!$D$8-cost_acc-cost_wd*Inputs!$E$8*(1-$B2715)-cost_fx*Inputs!$D$8)</f>
        <v>80851.547810208</v>
      </c>
      <c r="N2715" s="0" t="n">
        <f aca="false">K2715+L2715+I2715-fixed</f>
        <v>-28061.8357004084</v>
      </c>
      <c r="O2715" s="0" t="n">
        <f aca="false">K2715+L2715+M2715-fixed</f>
        <v>-112342.726632006</v>
      </c>
      <c r="P2715" s="0" t="n">
        <f aca="false">12*Inputs!$B$6*(1-MIN(1,Inputs!$F$6*$D2715))*(ic*Inputs!$C$6+flat_fee-cost_acc-cost_wd*Inputs!$E$6*$E2715-cost_fx*Inputs!$D$6)+12*Inputs!$B$7*(1-MIN(1,Inputs!$F$7*$D2715))*(ic*Inputs!$C$7+flat_fee-cost_acc-cost_wd*Inputs!$E$7*$E2715-cost_fx*Inputs!$D$7)+12*Inputs!$B$8*(1-MIN(1,Inputs!$F$8*$D2715))*(ic*Inputs!$C$8+flat_fee-cost_acc-cost_wd*Inputs!$E$8*$E2715-cost_fx*Inputs!$D$8)-fixed</f>
        <v>-109618.952656</v>
      </c>
    </row>
    <row r="2716" customFormat="false" ht="15" hidden="false" customHeight="false" outlineLevel="0" collapsed="false">
      <c r="A2716" s="0" t="n">
        <v>2651</v>
      </c>
      <c r="B2716" s="0" t="n">
        <v>0.310886</v>
      </c>
      <c r="C2716" s="0" t="n">
        <v>1.09654</v>
      </c>
      <c r="D2716" s="0" t="n">
        <v>1.5824</v>
      </c>
      <c r="E2716" s="0" t="n">
        <v>1.044146</v>
      </c>
      <c r="F2716" s="0" t="n">
        <v>0.16264</v>
      </c>
      <c r="G2716" s="0" t="n">
        <f aca="false">12*Inputs!$B$6*(MIN(1,$H$50*$C2716)*(ic*Inputs!$C$6+pS+fee_fx*Inputs!$D$6-cost_acc-cost_wd*Inputs!$E$6*$E2716-cost_fx*Inputs!$D$6-$F2716)+(1-MIN(1,$H$50*$C2716))*(1-MIN(1,Inputs!$G$6*$D2716)*churn_nonbuyers)*(ic*Inputs!$C$6+fee_wd*Inputs!$E$6*(1-$B2716)+fee_fx*Inputs!$D$6-cost_acc-cost_wd*Inputs!$E$6*(1-$B2716)-cost_fx*Inputs!$D$6))</f>
        <v>207123.272831083</v>
      </c>
      <c r="H2716" s="0" t="n">
        <f aca="false">12*Inputs!$B$7*(MIN(1,$H$51*$C2716)*(ic*Inputs!$C$7+pE+fee_fx*Inputs!$D$7-cost_acc-cost_wd*Inputs!$E$7*$E2716-cost_fx*Inputs!$D$7-$F2716)+(1-MIN(1,$H$51*$C2716))*(1-MIN(1,Inputs!$G$7*$D2716)*churn_nonbuyers)*(ic*Inputs!$C$7+fee_wd*Inputs!$E$7*(1-$B2716)+fee_fx*Inputs!$D$7-cost_acc-cost_wd*Inputs!$E$7*(1-$B2716)-cost_fx*Inputs!$D$7))</f>
        <v>415196.018305244</v>
      </c>
      <c r="I2716" s="0" t="n">
        <f aca="false">12*Inputs!$B$8*(MIN(1,$H$52*$C2716)*(ic*Inputs!$C$8+pT-cost_acc-cost_wd*Inputs!$E$8-cost_fx*Inputs!$D$8-cost_ins)+(1-MIN(1,$H$52*$C2716))*(1-MIN(1,Inputs!$G$8*$D2716)*churn_nonbuyers)*(ic*Inputs!$C$8+fee_wd*Inputs!$E$8*(1-$B2716)+fee_fx*Inputs!$D$8-cost_acc-cost_wd*Inputs!$E$8*(1-$B2716)-cost_fx*Inputs!$D$8))</f>
        <v>158059.66176</v>
      </c>
      <c r="J2716" s="0" t="n">
        <f aca="false">G2716+H2716+I2716-fixed</f>
        <v>80378.9528963275</v>
      </c>
      <c r="K2716" s="0" t="n">
        <f aca="false">12*Inputs!$B$6*(1-MIN(1,Inputs!$G$6*$D2716)*churn_nonbuyers)*(ic*Inputs!$C$6+fee_wd*Inputs!$E$6*(1-$B2716)+fee_fx*Inputs!$D$6-cost_acc-cost_wd*Inputs!$E$6*(1-$B2716)-cost_fx*Inputs!$D$6)</f>
        <v>144423.83524608</v>
      </c>
      <c r="L2716" s="0" t="n">
        <f aca="false">12*Inputs!$B$7*(1-MIN(1,Inputs!$G$7*$D2716)*churn_nonbuyers)*(ic*Inputs!$C$7+fee_wd*Inputs!$E$7*(1-$B2716)+fee_fx*Inputs!$D$7-cost_acc-cost_wd*Inputs!$E$7*(1-$B2716)-cost_fx*Inputs!$D$7)</f>
        <v>341416.912347648</v>
      </c>
      <c r="M2716" s="0" t="n">
        <f aca="false">12*Inputs!$B$8*(1-MIN(1,Inputs!$G$8*$D2716)*churn_nonbuyers)*(ic*Inputs!$C$8+fee_wd*Inputs!$E$8*(1-$B2716)+fee_fx*Inputs!$D$8-cost_acc-cost_wd*Inputs!$E$8*(1-$B2716)-cost_fx*Inputs!$D$8)</f>
        <v>0</v>
      </c>
      <c r="N2716" s="0" t="n">
        <f aca="false">K2716+L2716+I2716-fixed</f>
        <v>-56099.5906462719</v>
      </c>
      <c r="O2716" s="0" t="n">
        <f aca="false">K2716+L2716+M2716-fixed</f>
        <v>-214159.252406272</v>
      </c>
      <c r="P2716" s="0" t="n">
        <f aca="false">12*Inputs!$B$6*(1-MIN(1,Inputs!$F$6*$D2716))*(ic*Inputs!$C$6+flat_fee-cost_acc-cost_wd*Inputs!$E$6*$E2716-cost_fx*Inputs!$D$6)+12*Inputs!$B$7*(1-MIN(1,Inputs!$F$7*$D2716))*(ic*Inputs!$C$7+flat_fee-cost_acc-cost_wd*Inputs!$E$7*$E2716-cost_fx*Inputs!$D$7)+12*Inputs!$B$8*(1-MIN(1,Inputs!$F$8*$D2716))*(ic*Inputs!$C$8+flat_fee-cost_acc-cost_wd*Inputs!$E$8*$E2716-cost_fx*Inputs!$D$8)-fixed</f>
        <v>-270860.187904</v>
      </c>
    </row>
    <row r="2717" customFormat="false" ht="15" hidden="false" customHeight="false" outlineLevel="0" collapsed="false">
      <c r="A2717" s="0" t="n">
        <v>2652</v>
      </c>
      <c r="B2717" s="0" t="n">
        <v>0.401645</v>
      </c>
      <c r="C2717" s="0" t="n">
        <v>1.003586</v>
      </c>
      <c r="D2717" s="0" t="n">
        <v>1.115204</v>
      </c>
      <c r="E2717" s="0" t="n">
        <v>1.187782</v>
      </c>
      <c r="F2717" s="0" t="n">
        <v>0.211249</v>
      </c>
      <c r="G2717" s="0" t="n">
        <f aca="false">12*Inputs!$B$6*(MIN(1,$H$50*$C2717)*(ic*Inputs!$C$6+pS+fee_fx*Inputs!$D$6-cost_acc-cost_wd*Inputs!$E$6*$E2717-cost_fx*Inputs!$D$6-$F2717)+(1-MIN(1,$H$50*$C2717))*(1-MIN(1,Inputs!$G$6*$D2717)*churn_nonbuyers)*(ic*Inputs!$C$6+fee_wd*Inputs!$E$6*(1-$B2717)+fee_fx*Inputs!$D$6-cost_acc-cost_wd*Inputs!$E$6*(1-$B2717)-cost_fx*Inputs!$D$6))</f>
        <v>189382.687480753</v>
      </c>
      <c r="H2717" s="0" t="n">
        <f aca="false">12*Inputs!$B$7*(MIN(1,$H$51*$C2717)*(ic*Inputs!$C$7+pE+fee_fx*Inputs!$D$7-cost_acc-cost_wd*Inputs!$E$7*$E2717-cost_fx*Inputs!$D$7-$F2717)+(1-MIN(1,$H$51*$C2717))*(1-MIN(1,Inputs!$G$7*$D2717)*churn_nonbuyers)*(ic*Inputs!$C$7+fee_wd*Inputs!$E$7*(1-$B2717)+fee_fx*Inputs!$D$7-cost_acc-cost_wd*Inputs!$E$7*(1-$B2717)-cost_fx*Inputs!$D$7))</f>
        <v>384971.551944343</v>
      </c>
      <c r="I2717" s="0" t="n">
        <f aca="false">12*Inputs!$B$8*(MIN(1,$H$52*$C2717)*(ic*Inputs!$C$8+pT-cost_acc-cost_wd*Inputs!$E$8-cost_fx*Inputs!$D$8-cost_ins)+(1-MIN(1,$H$52*$C2717))*(1-MIN(1,Inputs!$G$8*$D2717)*churn_nonbuyers)*(ic*Inputs!$C$8+fee_wd*Inputs!$E$8*(1-$B2717)+fee_fx*Inputs!$D$8-cost_acc-cost_wd*Inputs!$E$8*(1-$B2717)-cost_fx*Inputs!$D$8))</f>
        <v>164702.553608201</v>
      </c>
      <c r="J2717" s="0" t="n">
        <f aca="false">G2717+H2717+I2717-fixed</f>
        <v>39056.7930332979</v>
      </c>
      <c r="K2717" s="0" t="n">
        <f aca="false">12*Inputs!$B$6*(1-MIN(1,Inputs!$G$6*$D2717)*churn_nonbuyers)*(ic*Inputs!$C$6+fee_wd*Inputs!$E$6*(1-$B2717)+fee_fx*Inputs!$D$6-cost_acc-cost_wd*Inputs!$E$6*(1-$B2717)-cost_fx*Inputs!$D$6)</f>
        <v>135746.859676176</v>
      </c>
      <c r="L2717" s="0" t="n">
        <f aca="false">12*Inputs!$B$7*(1-MIN(1,Inputs!$G$7*$D2717)*churn_nonbuyers)*(ic*Inputs!$C$7+fee_wd*Inputs!$E$7*(1-$B2717)+fee_fx*Inputs!$D$7-cost_acc-cost_wd*Inputs!$E$7*(1-$B2717)-cost_fx*Inputs!$D$7)</f>
        <v>333808.610013706</v>
      </c>
      <c r="M2717" s="0" t="n">
        <f aca="false">12*Inputs!$B$8*(1-MIN(1,Inputs!$G$8*$D2717)*churn_nonbuyers)*(ic*Inputs!$C$8+fee_wd*Inputs!$E$8*(1-$B2717)+fee_fx*Inputs!$D$8-cost_acc-cost_wd*Inputs!$E$8*(1-$B2717)-cost_fx*Inputs!$D$8)</f>
        <v>67369.211395488</v>
      </c>
      <c r="N2717" s="0" t="n">
        <f aca="false">K2717+L2717+I2717-fixed</f>
        <v>-65741.9767019169</v>
      </c>
      <c r="O2717" s="0" t="n">
        <f aca="false">K2717+L2717+M2717-fixed</f>
        <v>-163075.31891463</v>
      </c>
      <c r="P2717" s="0" t="n">
        <f aca="false">12*Inputs!$B$6*(1-MIN(1,Inputs!$F$6*$D2717))*(ic*Inputs!$C$6+flat_fee-cost_acc-cost_wd*Inputs!$E$6*$E2717-cost_fx*Inputs!$D$6)+12*Inputs!$B$7*(1-MIN(1,Inputs!$F$7*$D2717))*(ic*Inputs!$C$7+flat_fee-cost_acc-cost_wd*Inputs!$E$7*$E2717-cost_fx*Inputs!$D$7)+12*Inputs!$B$8*(1-MIN(1,Inputs!$F$8*$D2717))*(ic*Inputs!$C$8+flat_fee-cost_acc-cost_wd*Inputs!$E$8*$E2717-cost_fx*Inputs!$D$8)-fixed</f>
        <v>-70424.6083052801</v>
      </c>
    </row>
    <row r="2718" customFormat="false" ht="15" hidden="false" customHeight="false" outlineLevel="0" collapsed="false">
      <c r="A2718" s="0" t="n">
        <v>2653</v>
      </c>
      <c r="B2718" s="0" t="n">
        <v>0.210497</v>
      </c>
      <c r="C2718" s="0" t="n">
        <v>0.896273</v>
      </c>
      <c r="D2718" s="0" t="n">
        <v>1.101024</v>
      </c>
      <c r="E2718" s="0" t="n">
        <v>1.188485</v>
      </c>
      <c r="F2718" s="0" t="n">
        <v>0.063853</v>
      </c>
      <c r="G2718" s="0" t="n">
        <f aca="false">12*Inputs!$B$6*(MIN(1,$H$50*$C2718)*(ic*Inputs!$C$6+pS+fee_fx*Inputs!$D$6-cost_acc-cost_wd*Inputs!$E$6*$E2718-cost_fx*Inputs!$D$6-$F2718)+(1-MIN(1,$H$50*$C2718))*(1-MIN(1,Inputs!$G$6*$D2718)*churn_nonbuyers)*(ic*Inputs!$C$6+fee_wd*Inputs!$E$6*(1-$B2718)+fee_fx*Inputs!$D$6-cost_acc-cost_wd*Inputs!$E$6*(1-$B2718)-cost_fx*Inputs!$D$6))</f>
        <v>210916.326577017</v>
      </c>
      <c r="H2718" s="0" t="n">
        <f aca="false">12*Inputs!$B$7*(MIN(1,$H$51*$C2718)*(ic*Inputs!$C$7+pE+fee_fx*Inputs!$D$7-cost_acc-cost_wd*Inputs!$E$7*$E2718-cost_fx*Inputs!$D$7-$F2718)+(1-MIN(1,$H$51*$C2718))*(1-MIN(1,Inputs!$G$7*$D2718)*churn_nonbuyers)*(ic*Inputs!$C$7+fee_wd*Inputs!$E$7*(1-$B2718)+fee_fx*Inputs!$D$7-cost_acc-cost_wd*Inputs!$E$7*(1-$B2718)-cost_fx*Inputs!$D$7))</f>
        <v>404205.752177624</v>
      </c>
      <c r="I2718" s="0" t="n">
        <f aca="false">12*Inputs!$B$8*(MIN(1,$H$52*$C2718)*(ic*Inputs!$C$8+pT-cost_acc-cost_wd*Inputs!$E$8-cost_fx*Inputs!$D$8-cost_ins)+(1-MIN(1,$H$52*$C2718))*(1-MIN(1,Inputs!$G$8*$D2718)*churn_nonbuyers)*(ic*Inputs!$C$8+fee_wd*Inputs!$E$8*(1-$B2718)+fee_fx*Inputs!$D$8-cost_acc-cost_wd*Inputs!$E$8*(1-$B2718)-cost_fx*Inputs!$D$8))</f>
        <v>156214.491427976</v>
      </c>
      <c r="J2718" s="0" t="n">
        <f aca="false">G2718+H2718+I2718-fixed</f>
        <v>71336.5701826173</v>
      </c>
      <c r="K2718" s="0" t="n">
        <f aca="false">12*Inputs!$B$6*(1-MIN(1,Inputs!$G$6*$D2718)*churn_nonbuyers)*(ic*Inputs!$C$6+fee_wd*Inputs!$E$6*(1-$B2718)+fee_fx*Inputs!$D$6-cost_acc-cost_wd*Inputs!$E$6*(1-$B2718)-cost_fx*Inputs!$D$6)</f>
        <v>161858.798272282</v>
      </c>
      <c r="L2718" s="0" t="n">
        <f aca="false">12*Inputs!$B$7*(1-MIN(1,Inputs!$G$7*$D2718)*churn_nonbuyers)*(ic*Inputs!$C$7+fee_wd*Inputs!$E$7*(1-$B2718)+fee_fx*Inputs!$D$7-cost_acc-cost_wd*Inputs!$E$7*(1-$B2718)-cost_fx*Inputs!$D$7)</f>
        <v>360571.658611369</v>
      </c>
      <c r="M2718" s="0" t="n">
        <f aca="false">12*Inputs!$B$8*(1-MIN(1,Inputs!$G$8*$D2718)*churn_nonbuyers)*(ic*Inputs!$C$8+fee_wd*Inputs!$E$8*(1-$B2718)+fee_fx*Inputs!$D$8-cost_acc-cost_wd*Inputs!$E$8*(1-$B2718)-cost_fx*Inputs!$D$8)</f>
        <v>72521.3920439808</v>
      </c>
      <c r="N2718" s="0" t="n">
        <f aca="false">K2718+L2718+I2718-fixed</f>
        <v>-21355.0516883729</v>
      </c>
      <c r="O2718" s="0" t="n">
        <f aca="false">K2718+L2718+M2718-fixed</f>
        <v>-105048.151072368</v>
      </c>
      <c r="P2718" s="0" t="n">
        <f aca="false">12*Inputs!$B$6*(1-MIN(1,Inputs!$F$6*$D2718))*(ic*Inputs!$C$6+flat_fee-cost_acc-cost_wd*Inputs!$E$6*$E2718-cost_fx*Inputs!$D$6)+12*Inputs!$B$7*(1-MIN(1,Inputs!$F$7*$D2718))*(ic*Inputs!$C$7+flat_fee-cost_acc-cost_wd*Inputs!$E$7*$E2718-cost_fx*Inputs!$D$7)+12*Inputs!$B$8*(1-MIN(1,Inputs!$F$8*$D2718))*(ic*Inputs!$C$8+flat_fee-cost_acc-cost_wd*Inputs!$E$8*$E2718-cost_fx*Inputs!$D$8)-fixed</f>
        <v>-63353.8201984001</v>
      </c>
    </row>
    <row r="2719" customFormat="false" ht="15" hidden="false" customHeight="false" outlineLevel="0" collapsed="false">
      <c r="A2719" s="0" t="n">
        <v>2654</v>
      </c>
      <c r="B2719" s="0" t="n">
        <v>0.069115</v>
      </c>
      <c r="C2719" s="0" t="n">
        <v>0.80396</v>
      </c>
      <c r="D2719" s="0" t="n">
        <v>0.773705</v>
      </c>
      <c r="E2719" s="0" t="n">
        <v>1.139116</v>
      </c>
      <c r="F2719" s="0" t="n">
        <v>0.413095</v>
      </c>
      <c r="G2719" s="0" t="n">
        <f aca="false">12*Inputs!$B$6*(MIN(1,$H$50*$C2719)*(ic*Inputs!$C$6+pS+fee_fx*Inputs!$D$6-cost_acc-cost_wd*Inputs!$E$6*$E2719-cost_fx*Inputs!$D$6-$F2719)+(1-MIN(1,$H$50*$C2719))*(1-MIN(1,Inputs!$G$6*$D2719)*churn_nonbuyers)*(ic*Inputs!$C$6+fee_wd*Inputs!$E$6*(1-$B2719)+fee_fx*Inputs!$D$6-cost_acc-cost_wd*Inputs!$E$6*(1-$B2719)-cost_fx*Inputs!$D$6))</f>
        <v>221244.595495602</v>
      </c>
      <c r="H2719" s="0" t="n">
        <f aca="false">12*Inputs!$B$7*(MIN(1,$H$51*$C2719)*(ic*Inputs!$C$7+pE+fee_fx*Inputs!$D$7-cost_acc-cost_wd*Inputs!$E$7*$E2719-cost_fx*Inputs!$D$7-$F2719)+(1-MIN(1,$H$51*$C2719))*(1-MIN(1,Inputs!$G$7*$D2719)*churn_nonbuyers)*(ic*Inputs!$C$7+fee_wd*Inputs!$E$7*(1-$B2719)+fee_fx*Inputs!$D$7-cost_acc-cost_wd*Inputs!$E$7*(1-$B2719)-cost_fx*Inputs!$D$7))</f>
        <v>404086.60711302</v>
      </c>
      <c r="I2719" s="0" t="n">
        <f aca="false">12*Inputs!$B$8*(MIN(1,$H$52*$C2719)*(ic*Inputs!$C$8+pT-cost_acc-cost_wd*Inputs!$E$8-cost_fx*Inputs!$D$8-cost_ins)+(1-MIN(1,$H$52*$C2719))*(1-MIN(1,Inputs!$G$8*$D2719)*churn_nonbuyers)*(ic*Inputs!$C$8+fee_wd*Inputs!$E$8*(1-$B2719)+fee_fx*Inputs!$D$8-cost_acc-cost_wd*Inputs!$E$8*(1-$B2719)-cost_fx*Inputs!$D$8))</f>
        <v>180640.83632419</v>
      </c>
      <c r="J2719" s="0" t="n">
        <f aca="false">G2719+H2719+I2719-fixed</f>
        <v>105972.038932813</v>
      </c>
      <c r="K2719" s="0" t="n">
        <f aca="false">12*Inputs!$B$6*(1-MIN(1,Inputs!$G$6*$D2719)*churn_nonbuyers)*(ic*Inputs!$C$6+fee_wd*Inputs!$E$6*(1-$B2719)+fee_fx*Inputs!$D$6-cost_acc-cost_wd*Inputs!$E$6*(1-$B2719)-cost_fx*Inputs!$D$6)</f>
        <v>184233.51087174</v>
      </c>
      <c r="L2719" s="0" t="n">
        <f aca="false">12*Inputs!$B$7*(1-MIN(1,Inputs!$G$7*$D2719)*churn_nonbuyers)*(ic*Inputs!$C$7+fee_wd*Inputs!$E$7*(1-$B2719)+fee_fx*Inputs!$D$7-cost_acc-cost_wd*Inputs!$E$7*(1-$B2719)-cost_fx*Inputs!$D$7)</f>
        <v>384119.714683044</v>
      </c>
      <c r="M2719" s="0" t="n">
        <f aca="false">12*Inputs!$B$8*(1-MIN(1,Inputs!$G$8*$D2719)*churn_nonbuyers)*(ic*Inputs!$C$8+fee_wd*Inputs!$E$8*(1-$B2719)+fee_fx*Inputs!$D$8-cost_acc-cost_wd*Inputs!$E$8*(1-$B2719)-cost_fx*Inputs!$D$8)</f>
        <v>148103.10886812</v>
      </c>
      <c r="N2719" s="0" t="n">
        <f aca="false">K2719+L2719+I2719-fixed</f>
        <v>48994.0618789744</v>
      </c>
      <c r="O2719" s="0" t="n">
        <f aca="false">K2719+L2719+M2719-fixed</f>
        <v>16456.3344229041</v>
      </c>
      <c r="P2719" s="0" t="n">
        <f aca="false">12*Inputs!$B$6*(1-MIN(1,Inputs!$F$6*$D2719))*(ic*Inputs!$C$6+flat_fee-cost_acc-cost_wd*Inputs!$E$6*$E2719-cost_fx*Inputs!$D$6)+12*Inputs!$B$7*(1-MIN(1,Inputs!$F$7*$D2719))*(ic*Inputs!$C$7+flat_fee-cost_acc-cost_wd*Inputs!$E$7*$E2719-cost_fx*Inputs!$D$7)+12*Inputs!$B$8*(1-MIN(1,Inputs!$F$8*$D2719))*(ic*Inputs!$C$8+flat_fee-cost_acc-cost_wd*Inputs!$E$8*$E2719-cost_fx*Inputs!$D$8)-fixed</f>
        <v>130432.4735072</v>
      </c>
    </row>
    <row r="2720" customFormat="false" ht="15" hidden="false" customHeight="false" outlineLevel="0" collapsed="false">
      <c r="A2720" s="0" t="n">
        <v>2655</v>
      </c>
      <c r="B2720" s="0" t="n">
        <v>0.324989</v>
      </c>
      <c r="C2720" s="0" t="n">
        <v>0.663826</v>
      </c>
      <c r="D2720" s="0" t="n">
        <v>1.38135</v>
      </c>
      <c r="E2720" s="0" t="n">
        <v>1.058122</v>
      </c>
      <c r="F2720" s="0" t="n">
        <v>0.079317</v>
      </c>
      <c r="G2720" s="0" t="n">
        <f aca="false">12*Inputs!$B$6*(MIN(1,$H$50*$C2720)*(ic*Inputs!$C$6+pS+fee_fx*Inputs!$D$6-cost_acc-cost_wd*Inputs!$E$6*$E2720-cost_fx*Inputs!$D$6-$F2720)+(1-MIN(1,$H$50*$C2720))*(1-MIN(1,Inputs!$G$6*$D2720)*churn_nonbuyers)*(ic*Inputs!$C$6+fee_wd*Inputs!$E$6*(1-$B2720)+fee_fx*Inputs!$D$6-cost_acc-cost_wd*Inputs!$E$6*(1-$B2720)-cost_fx*Inputs!$D$6))</f>
        <v>183144.267687349</v>
      </c>
      <c r="H2720" s="0" t="n">
        <f aca="false">12*Inputs!$B$7*(MIN(1,$H$51*$C2720)*(ic*Inputs!$C$7+pE+fee_fx*Inputs!$D$7-cost_acc-cost_wd*Inputs!$E$7*$E2720-cost_fx*Inputs!$D$7-$F2720)+(1-MIN(1,$H$51*$C2720))*(1-MIN(1,Inputs!$G$7*$D2720)*churn_nonbuyers)*(ic*Inputs!$C$7+fee_wd*Inputs!$E$7*(1-$B2720)+fee_fx*Inputs!$D$7-cost_acc-cost_wd*Inputs!$E$7*(1-$B2720)-cost_fx*Inputs!$D$7))</f>
        <v>388356.736441825</v>
      </c>
      <c r="I2720" s="0" t="n">
        <f aca="false">12*Inputs!$B$8*(MIN(1,$H$52*$C2720)*(ic*Inputs!$C$8+pT-cost_acc-cost_wd*Inputs!$E$8-cost_fx*Inputs!$D$8-cost_ins)+(1-MIN(1,$H$52*$C2720))*(1-MIN(1,Inputs!$G$8*$D2720)*churn_nonbuyers)*(ic*Inputs!$C$8+fee_wd*Inputs!$E$8*(1-$B2720)+fee_fx*Inputs!$D$8-cost_acc-cost_wd*Inputs!$E$8*(1-$B2720)-cost_fx*Inputs!$D$8))</f>
        <v>101186.169587362</v>
      </c>
      <c r="J2720" s="0" t="n">
        <f aca="false">G2720+H2720+I2720-fixed</f>
        <v>-27312.8262834639</v>
      </c>
      <c r="K2720" s="0" t="n">
        <f aca="false">12*Inputs!$B$6*(1-MIN(1,Inputs!$G$6*$D2720)*churn_nonbuyers)*(ic*Inputs!$C$6+fee_wd*Inputs!$E$6*(1-$B2720)+fee_fx*Inputs!$D$6-cost_acc-cost_wd*Inputs!$E$6*(1-$B2720)-cost_fx*Inputs!$D$6)</f>
        <v>144109.82559708</v>
      </c>
      <c r="L2720" s="0" t="n">
        <f aca="false">12*Inputs!$B$7*(1-MIN(1,Inputs!$G$7*$D2720)*churn_nonbuyers)*(ic*Inputs!$C$7+fee_wd*Inputs!$E$7*(1-$B2720)+fee_fx*Inputs!$D$7-cost_acc-cost_wd*Inputs!$E$7*(1-$B2720)-cost_fx*Inputs!$D$7)</f>
        <v>341632.124158248</v>
      </c>
      <c r="M2720" s="0" t="n">
        <f aca="false">12*Inputs!$B$8*(1-MIN(1,Inputs!$G$8*$D2720)*churn_nonbuyers)*(ic*Inputs!$C$8+fee_wd*Inputs!$E$8*(1-$B2720)+fee_fx*Inputs!$D$8-cost_acc-cost_wd*Inputs!$E$8*(1-$B2720)-cost_fx*Inputs!$D$8)</f>
        <v>10273.51145304</v>
      </c>
      <c r="N2720" s="0" t="n">
        <f aca="false">K2720+L2720+I2720-fixed</f>
        <v>-113071.88065731</v>
      </c>
      <c r="O2720" s="0" t="n">
        <f aca="false">K2720+L2720+M2720-fixed</f>
        <v>-203984.538791632</v>
      </c>
      <c r="P2720" s="0" t="n">
        <f aca="false">12*Inputs!$B$6*(1-MIN(1,Inputs!$F$6*$D2720))*(ic*Inputs!$C$6+flat_fee-cost_acc-cost_wd*Inputs!$E$6*$E2720-cost_fx*Inputs!$D$6)+12*Inputs!$B$7*(1-MIN(1,Inputs!$F$7*$D2720))*(ic*Inputs!$C$7+flat_fee-cost_acc-cost_wd*Inputs!$E$7*$E2720-cost_fx*Inputs!$D$7)+12*Inputs!$B$8*(1-MIN(1,Inputs!$F$8*$D2720))*(ic*Inputs!$C$8+flat_fee-cost_acc-cost_wd*Inputs!$E$8*$E2720-cost_fx*Inputs!$D$8)-fixed</f>
        <v>-164371.088872</v>
      </c>
    </row>
    <row r="2721" customFormat="false" ht="15" hidden="false" customHeight="false" outlineLevel="0" collapsed="false">
      <c r="A2721" s="0" t="n">
        <v>2656</v>
      </c>
      <c r="B2721" s="0" t="n">
        <v>0.196314</v>
      </c>
      <c r="C2721" s="0" t="n">
        <v>0.966409</v>
      </c>
      <c r="D2721" s="0" t="n">
        <v>0.860849</v>
      </c>
      <c r="E2721" s="0" t="n">
        <v>1.145508</v>
      </c>
      <c r="F2721" s="0" t="n">
        <v>0.093836</v>
      </c>
      <c r="G2721" s="0" t="n">
        <f aca="false">12*Inputs!$B$6*(MIN(1,$H$50*$C2721)*(ic*Inputs!$C$6+pS+fee_fx*Inputs!$D$6-cost_acc-cost_wd*Inputs!$E$6*$E2721-cost_fx*Inputs!$D$6-$F2721)+(1-MIN(1,$H$50*$C2721))*(1-MIN(1,Inputs!$G$6*$D2721)*churn_nonbuyers)*(ic*Inputs!$C$6+fee_wd*Inputs!$E$6*(1-$B2721)+fee_fx*Inputs!$D$6-cost_acc-cost_wd*Inputs!$E$6*(1-$B2721)-cost_fx*Inputs!$D$6))</f>
        <v>218745.819331581</v>
      </c>
      <c r="H2721" s="0" t="n">
        <f aca="false">12*Inputs!$B$7*(MIN(1,$H$51*$C2721)*(ic*Inputs!$C$7+pE+fee_fx*Inputs!$D$7-cost_acc-cost_wd*Inputs!$E$7*$E2721-cost_fx*Inputs!$D$7-$F2721)+(1-MIN(1,$H$51*$C2721))*(1-MIN(1,Inputs!$G$7*$D2721)*churn_nonbuyers)*(ic*Inputs!$C$7+fee_wd*Inputs!$E$7*(1-$B2721)+fee_fx*Inputs!$D$7-cost_acc-cost_wd*Inputs!$E$7*(1-$B2721)-cost_fx*Inputs!$D$7))</f>
        <v>413604.533466649</v>
      </c>
      <c r="I2721" s="0" t="n">
        <f aca="false">12*Inputs!$B$8*(MIN(1,$H$52*$C2721)*(ic*Inputs!$C$8+pT-cost_acc-cost_wd*Inputs!$E$8-cost_fx*Inputs!$D$8-cost_ins)+(1-MIN(1,$H$52*$C2721))*(1-MIN(1,Inputs!$G$8*$D2721)*churn_nonbuyers)*(ic*Inputs!$C$8+fee_wd*Inputs!$E$8*(1-$B2721)+fee_fx*Inputs!$D$8-cost_acc-cost_wd*Inputs!$E$8*(1-$B2721)-cost_fx*Inputs!$D$8))</f>
        <v>180054.574342266</v>
      </c>
      <c r="J2721" s="0" t="n">
        <f aca="false">G2721+H2721+I2721-fixed</f>
        <v>112404.927140496</v>
      </c>
      <c r="K2721" s="0" t="n">
        <f aca="false">12*Inputs!$B$6*(1-MIN(1,Inputs!$G$6*$D2721)*churn_nonbuyers)*(ic*Inputs!$C$6+fee_wd*Inputs!$E$6*(1-$B2721)+fee_fx*Inputs!$D$6-cost_acc-cost_wd*Inputs!$E$6*(1-$B2721)-cost_fx*Inputs!$D$6)</f>
        <v>165870.202396219</v>
      </c>
      <c r="L2721" s="0" t="n">
        <f aca="false">12*Inputs!$B$7*(1-MIN(1,Inputs!$G$7*$D2721)*churn_nonbuyers)*(ic*Inputs!$C$7+fee_wd*Inputs!$E$7*(1-$B2721)+fee_fx*Inputs!$D$7-cost_acc-cost_wd*Inputs!$E$7*(1-$B2721)-cost_fx*Inputs!$D$7)</f>
        <v>365248.020285732</v>
      </c>
      <c r="M2721" s="0" t="n">
        <f aca="false">12*Inputs!$B$8*(1-MIN(1,Inputs!$G$8*$D2721)*churn_nonbuyers)*(ic*Inputs!$C$8+fee_wd*Inputs!$E$8*(1-$B2721)+fee_fx*Inputs!$D$8-cost_acc-cost_wd*Inputs!$E$8*(1-$B2721)-cost_fx*Inputs!$D$8)</f>
        <v>125968.43795569</v>
      </c>
      <c r="N2721" s="0" t="n">
        <f aca="false">K2721+L2721+I2721-fixed</f>
        <v>11172.7970242166</v>
      </c>
      <c r="O2721" s="0" t="n">
        <f aca="false">K2721+L2721+M2721-fixed</f>
        <v>-42913.3393623594</v>
      </c>
      <c r="P2721" s="0" t="n">
        <f aca="false">12*Inputs!$B$6*(1-MIN(1,Inputs!$F$6*$D2721))*(ic*Inputs!$C$6+flat_fee-cost_acc-cost_wd*Inputs!$E$6*$E2721-cost_fx*Inputs!$D$6)+12*Inputs!$B$7*(1-MIN(1,Inputs!$F$7*$D2721))*(ic*Inputs!$C$7+flat_fee-cost_acc-cost_wd*Inputs!$E$7*$E2721-cost_fx*Inputs!$D$7)+12*Inputs!$B$8*(1-MIN(1,Inputs!$F$8*$D2721))*(ic*Inputs!$C$8+flat_fee-cost_acc-cost_wd*Inputs!$E$8*$E2721-cost_fx*Inputs!$D$8)-fixed</f>
        <v>81224.2690380802</v>
      </c>
    </row>
    <row r="2722" customFormat="false" ht="15" hidden="false" customHeight="false" outlineLevel="0" collapsed="false">
      <c r="A2722" s="0" t="n">
        <v>2657</v>
      </c>
      <c r="B2722" s="0" t="n">
        <v>0.467944</v>
      </c>
      <c r="C2722" s="0" t="n">
        <v>1.000324</v>
      </c>
      <c r="D2722" s="0" t="n">
        <v>1.084701</v>
      </c>
      <c r="E2722" s="0" t="n">
        <v>1.109474</v>
      </c>
      <c r="F2722" s="0" t="n">
        <v>0.181314</v>
      </c>
      <c r="G2722" s="0" t="n">
        <f aca="false">12*Inputs!$B$6*(MIN(1,$H$50*$C2722)*(ic*Inputs!$C$6+pS+fee_fx*Inputs!$D$6-cost_acc-cost_wd*Inputs!$E$6*$E2722-cost_fx*Inputs!$D$6-$F2722)+(1-MIN(1,$H$50*$C2722))*(1-MIN(1,Inputs!$G$6*$D2722)*churn_nonbuyers)*(ic*Inputs!$C$6+fee_wd*Inputs!$E$6*(1-$B2722)+fee_fx*Inputs!$D$6-cost_acc-cost_wd*Inputs!$E$6*(1-$B2722)-cost_fx*Inputs!$D$6))</f>
        <v>183598.097911988</v>
      </c>
      <c r="H2722" s="0" t="n">
        <f aca="false">12*Inputs!$B$7*(MIN(1,$H$51*$C2722)*(ic*Inputs!$C$7+pE+fee_fx*Inputs!$D$7-cost_acc-cost_wd*Inputs!$E$7*$E2722-cost_fx*Inputs!$D$7-$F2722)+(1-MIN(1,$H$51*$C2722))*(1-MIN(1,Inputs!$G$7*$D2722)*churn_nonbuyers)*(ic*Inputs!$C$7+fee_wd*Inputs!$E$7*(1-$B2722)+fee_fx*Inputs!$D$7-cost_acc-cost_wd*Inputs!$E$7*(1-$B2722)-cost_fx*Inputs!$D$7))</f>
        <v>390203.021959653</v>
      </c>
      <c r="I2722" s="0" t="n">
        <f aca="false">12*Inputs!$B$8*(MIN(1,$H$52*$C2722)*(ic*Inputs!$C$8+pT-cost_acc-cost_wd*Inputs!$E$8-cost_fx*Inputs!$D$8-cost_ins)+(1-MIN(1,$H$52*$C2722))*(1-MIN(1,Inputs!$G$8*$D2722)*churn_nonbuyers)*(ic*Inputs!$C$8+fee_wd*Inputs!$E$8*(1-$B2722)+fee_fx*Inputs!$D$8-cost_acc-cost_wd*Inputs!$E$8*(1-$B2722)-cost_fx*Inputs!$D$8))</f>
        <v>166122.370420369</v>
      </c>
      <c r="J2722" s="0" t="n">
        <f aca="false">G2722+H2722+I2722-fixed</f>
        <v>39923.4902920094</v>
      </c>
      <c r="K2722" s="0" t="n">
        <f aca="false">12*Inputs!$B$6*(1-MIN(1,Inputs!$G$6*$D2722)*churn_nonbuyers)*(ic*Inputs!$C$6+fee_wd*Inputs!$E$6*(1-$B2722)+fee_fx*Inputs!$D$6-cost_acc-cost_wd*Inputs!$E$6*(1-$B2722)-cost_fx*Inputs!$D$6)</f>
        <v>126936.849058157</v>
      </c>
      <c r="L2722" s="0" t="n">
        <f aca="false">12*Inputs!$B$7*(1-MIN(1,Inputs!$G$7*$D2722)*churn_nonbuyers)*(ic*Inputs!$C$7+fee_wd*Inputs!$E$7*(1-$B2722)+fee_fx*Inputs!$D$7-cost_acc-cost_wd*Inputs!$E$7*(1-$B2722)-cost_fx*Inputs!$D$7)</f>
        <v>324888.263386894</v>
      </c>
      <c r="M2722" s="0" t="n">
        <f aca="false">12*Inputs!$B$8*(1-MIN(1,Inputs!$G$8*$D2722)*churn_nonbuyers)*(ic*Inputs!$C$8+fee_wd*Inputs!$E$8*(1-$B2722)+fee_fx*Inputs!$D$8-cost_acc-cost_wd*Inputs!$E$8*(1-$B2722)-cost_fx*Inputs!$D$8)</f>
        <v>73160.8688313985</v>
      </c>
      <c r="N2722" s="0" t="n">
        <f aca="false">K2722+L2722+I2722-fixed</f>
        <v>-82052.5171345805</v>
      </c>
      <c r="O2722" s="0" t="n">
        <f aca="false">K2722+L2722+M2722-fixed</f>
        <v>-175014.018723551</v>
      </c>
      <c r="P2722" s="0" t="n">
        <f aca="false">12*Inputs!$B$6*(1-MIN(1,Inputs!$F$6*$D2722))*(ic*Inputs!$C$6+flat_fee-cost_acc-cost_wd*Inputs!$E$6*$E2722-cost_fx*Inputs!$D$6)+12*Inputs!$B$7*(1-MIN(1,Inputs!$F$7*$D2722))*(ic*Inputs!$C$7+flat_fee-cost_acc-cost_wd*Inputs!$E$7*$E2722-cost_fx*Inputs!$D$7)+12*Inputs!$B$8*(1-MIN(1,Inputs!$F$8*$D2722))*(ic*Inputs!$C$8+flat_fee-cost_acc-cost_wd*Inputs!$E$8*$E2722-cost_fx*Inputs!$D$8)-fixed</f>
        <v>-22360.6197822399</v>
      </c>
    </row>
    <row r="2723" customFormat="false" ht="15" hidden="false" customHeight="false" outlineLevel="0" collapsed="false">
      <c r="A2723" s="0" t="n">
        <v>2658</v>
      </c>
      <c r="B2723" s="0" t="n">
        <v>0.093144</v>
      </c>
      <c r="C2723" s="0" t="n">
        <v>0.925648</v>
      </c>
      <c r="D2723" s="0" t="n">
        <v>1.525465</v>
      </c>
      <c r="E2723" s="0" t="n">
        <v>1.181312</v>
      </c>
      <c r="F2723" s="0" t="n">
        <v>0.109212</v>
      </c>
      <c r="G2723" s="0" t="n">
        <f aca="false">12*Inputs!$B$6*(MIN(1,$H$50*$C2723)*(ic*Inputs!$C$6+pS+fee_fx*Inputs!$D$6-cost_acc-cost_wd*Inputs!$E$6*$E2723-cost_fx*Inputs!$D$6-$F2723)+(1-MIN(1,$H$50*$C2723))*(1-MIN(1,Inputs!$G$6*$D2723)*churn_nonbuyers)*(ic*Inputs!$C$6+fee_wd*Inputs!$E$6*(1-$B2723)+fee_fx*Inputs!$D$6-cost_acc-cost_wd*Inputs!$E$6*(1-$B2723)-cost_fx*Inputs!$D$6))</f>
        <v>222797.832565811</v>
      </c>
      <c r="H2723" s="0" t="n">
        <f aca="false">12*Inputs!$B$7*(MIN(1,$H$51*$C2723)*(ic*Inputs!$C$7+pE+fee_fx*Inputs!$D$7-cost_acc-cost_wd*Inputs!$E$7*$E2723-cost_fx*Inputs!$D$7-$F2723)+(1-MIN(1,$H$51*$C2723))*(1-MIN(1,Inputs!$G$7*$D2723)*churn_nonbuyers)*(ic*Inputs!$C$7+fee_wd*Inputs!$E$7*(1-$B2723)+fee_fx*Inputs!$D$7-cost_acc-cost_wd*Inputs!$E$7*(1-$B2723)-cost_fx*Inputs!$D$7))</f>
        <v>411147.125789529</v>
      </c>
      <c r="I2723" s="0" t="n">
        <f aca="false">12*Inputs!$B$8*(MIN(1,$H$52*$C2723)*(ic*Inputs!$C$8+pT-cost_acc-cost_wd*Inputs!$E$8-cost_fx*Inputs!$D$8-cost_ins)+(1-MIN(1,$H$52*$C2723))*(1-MIN(1,Inputs!$G$8*$D2723)*churn_nonbuyers)*(ic*Inputs!$C$8+fee_wd*Inputs!$E$8*(1-$B2723)+fee_fx*Inputs!$D$8-cost_acc-cost_wd*Inputs!$E$8*(1-$B2723)-cost_fx*Inputs!$D$8))</f>
        <v>133426.605312</v>
      </c>
      <c r="J2723" s="0" t="n">
        <f aca="false">G2723+H2723+I2723-fixed</f>
        <v>67371.56366734</v>
      </c>
      <c r="K2723" s="0" t="n">
        <f aca="false">12*Inputs!$B$6*(1-MIN(1,Inputs!$G$6*$D2723)*churn_nonbuyers)*(ic*Inputs!$C$6+fee_wd*Inputs!$E$6*(1-$B2723)+fee_fx*Inputs!$D$6-cost_acc-cost_wd*Inputs!$E$6*(1-$B2723)-cost_fx*Inputs!$D$6)</f>
        <v>173833.609766112</v>
      </c>
      <c r="L2723" s="0" t="n">
        <f aca="false">12*Inputs!$B$7*(1-MIN(1,Inputs!$G$7*$D2723)*churn_nonbuyers)*(ic*Inputs!$C$7+fee_wd*Inputs!$E$7*(1-$B2723)+fee_fx*Inputs!$D$7-cost_acc-cost_wd*Inputs!$E$7*(1-$B2723)-cost_fx*Inputs!$D$7)</f>
        <v>371949.059139667</v>
      </c>
      <c r="M2723" s="0" t="n">
        <f aca="false">12*Inputs!$B$8*(1-MIN(1,Inputs!$G$8*$D2723)*churn_nonbuyers)*(ic*Inputs!$C$8+fee_wd*Inputs!$E$8*(1-$B2723)+fee_fx*Inputs!$D$8-cost_acc-cost_wd*Inputs!$E$8*(1-$B2723)-cost_fx*Inputs!$D$8)</f>
        <v>0</v>
      </c>
      <c r="N2723" s="0" t="n">
        <f aca="false">K2723+L2723+I2723-fixed</f>
        <v>-20790.7257822207</v>
      </c>
      <c r="O2723" s="0" t="n">
        <f aca="false">K2723+L2723+M2723-fixed</f>
        <v>-154217.331094221</v>
      </c>
      <c r="P2723" s="0" t="n">
        <f aca="false">12*Inputs!$B$6*(1-MIN(1,Inputs!$F$6*$D2723))*(ic*Inputs!$C$6+flat_fee-cost_acc-cost_wd*Inputs!$E$6*$E2723-cost_fx*Inputs!$D$6)+12*Inputs!$B$7*(1-MIN(1,Inputs!$F$7*$D2723))*(ic*Inputs!$C$7+flat_fee-cost_acc-cost_wd*Inputs!$E$7*$E2723-cost_fx*Inputs!$D$7)+12*Inputs!$B$8*(1-MIN(1,Inputs!$F$8*$D2723))*(ic*Inputs!$C$8+flat_fee-cost_acc-cost_wd*Inputs!$E$8*$E2723-cost_fx*Inputs!$D$8)-fixed</f>
        <v>-281313.6641008</v>
      </c>
    </row>
    <row r="2724" customFormat="false" ht="15" hidden="false" customHeight="false" outlineLevel="0" collapsed="false">
      <c r="A2724" s="0" t="n">
        <v>2659</v>
      </c>
      <c r="B2724" s="0" t="n">
        <v>0.101583</v>
      </c>
      <c r="C2724" s="0" t="n">
        <v>0.695319</v>
      </c>
      <c r="D2724" s="0" t="n">
        <v>1.233988</v>
      </c>
      <c r="E2724" s="0" t="n">
        <v>1.129486</v>
      </c>
      <c r="F2724" s="0" t="n">
        <v>0.097579</v>
      </c>
      <c r="G2724" s="0" t="n">
        <f aca="false">12*Inputs!$B$6*(MIN(1,$H$50*$C2724)*(ic*Inputs!$C$6+pS+fee_fx*Inputs!$D$6-cost_acc-cost_wd*Inputs!$E$6*$E2724-cost_fx*Inputs!$D$6-$F2724)+(1-MIN(1,$H$50*$C2724))*(1-MIN(1,Inputs!$G$6*$D2724)*churn_nonbuyers)*(ic*Inputs!$C$6+fee_wd*Inputs!$E$6*(1-$B2724)+fee_fx*Inputs!$D$6-cost_acc-cost_wd*Inputs!$E$6*(1-$B2724)-cost_fx*Inputs!$D$6))</f>
        <v>213143.929368359</v>
      </c>
      <c r="H2724" s="0" t="n">
        <f aca="false">12*Inputs!$B$7*(MIN(1,$H$51*$C2724)*(ic*Inputs!$C$7+pE+fee_fx*Inputs!$D$7-cost_acc-cost_wd*Inputs!$E$7*$E2724-cost_fx*Inputs!$D$7-$F2724)+(1-MIN(1,$H$51*$C2724))*(1-MIN(1,Inputs!$G$7*$D2724)*churn_nonbuyers)*(ic*Inputs!$C$7+fee_wd*Inputs!$E$7*(1-$B2724)+fee_fx*Inputs!$D$7-cost_acc-cost_wd*Inputs!$E$7*(1-$B2724)-cost_fx*Inputs!$D$7))</f>
        <v>407626.366623122</v>
      </c>
      <c r="I2724" s="0" t="n">
        <f aca="false">12*Inputs!$B$8*(MIN(1,$H$52*$C2724)*(ic*Inputs!$C$8+pT-cost_acc-cost_wd*Inputs!$E$8-cost_fx*Inputs!$D$8-cost_ins)+(1-MIN(1,$H$52*$C2724))*(1-MIN(1,Inputs!$G$8*$D2724)*churn_nonbuyers)*(ic*Inputs!$C$8+fee_wd*Inputs!$E$8*(1-$B2724)+fee_fx*Inputs!$D$8-cost_acc-cost_wd*Inputs!$E$8*(1-$B2724)-cost_fx*Inputs!$D$8))</f>
        <v>122704.641234621</v>
      </c>
      <c r="J2724" s="0" t="n">
        <f aca="false">G2724+H2724+I2724-fixed</f>
        <v>43474.9372261022</v>
      </c>
      <c r="K2724" s="0" t="n">
        <f aca="false">12*Inputs!$B$6*(1-MIN(1,Inputs!$G$6*$D2724)*churn_nonbuyers)*(ic*Inputs!$C$6+fee_wd*Inputs!$E$6*(1-$B2724)+fee_fx*Inputs!$D$6-cost_acc-cost_wd*Inputs!$E$6*(1-$B2724)-cost_fx*Inputs!$D$6)</f>
        <v>175435.984821629</v>
      </c>
      <c r="L2724" s="0" t="n">
        <f aca="false">12*Inputs!$B$7*(1-MIN(1,Inputs!$G$7*$D2724)*churn_nonbuyers)*(ic*Inputs!$C$7+fee_wd*Inputs!$E$7*(1-$B2724)+fee_fx*Inputs!$D$7-cost_acc-cost_wd*Inputs!$E$7*(1-$B2724)-cost_fx*Inputs!$D$7)</f>
        <v>374187.250668977</v>
      </c>
      <c r="M2724" s="0" t="n">
        <f aca="false">12*Inputs!$B$8*(1-MIN(1,Inputs!$G$8*$D2724)*churn_nonbuyers)*(ic*Inputs!$C$8+fee_wd*Inputs!$E$8*(1-$B2724)+fee_fx*Inputs!$D$8-cost_acc-cost_wd*Inputs!$E$8*(1-$B2724)-cost_fx*Inputs!$D$8)</f>
        <v>43794.2717809344</v>
      </c>
      <c r="N2724" s="0" t="n">
        <f aca="false">K2724+L2724+I2724-fixed</f>
        <v>-27672.1232747728</v>
      </c>
      <c r="O2724" s="0" t="n">
        <f aca="false">K2724+L2724+M2724-fixed</f>
        <v>-106582.49272846</v>
      </c>
      <c r="P2724" s="0" t="n">
        <f aca="false">12*Inputs!$B$6*(1-MIN(1,Inputs!$F$6*$D2724))*(ic*Inputs!$C$6+flat_fee-cost_acc-cost_wd*Inputs!$E$6*$E2724-cost_fx*Inputs!$D$6)+12*Inputs!$B$7*(1-MIN(1,Inputs!$F$7*$D2724))*(ic*Inputs!$C$7+flat_fee-cost_acc-cost_wd*Inputs!$E$7*$E2724-cost_fx*Inputs!$D$7)+12*Inputs!$B$8*(1-MIN(1,Inputs!$F$8*$D2724))*(ic*Inputs!$C$8+flat_fee-cost_acc-cost_wd*Inputs!$E$8*$E2724-cost_fx*Inputs!$D$8)-fixed</f>
        <v>-110146.77602368</v>
      </c>
    </row>
    <row r="2725" customFormat="false" ht="15" hidden="false" customHeight="false" outlineLevel="0" collapsed="false">
      <c r="A2725" s="0" t="n">
        <v>2660</v>
      </c>
      <c r="B2725" s="0" t="n">
        <v>0.096184</v>
      </c>
      <c r="C2725" s="0" t="n">
        <v>1.150375</v>
      </c>
      <c r="D2725" s="0" t="n">
        <v>1.077245</v>
      </c>
      <c r="E2725" s="0" t="n">
        <v>1.06312</v>
      </c>
      <c r="F2725" s="0" t="n">
        <v>0.250885</v>
      </c>
      <c r="G2725" s="0" t="n">
        <f aca="false">12*Inputs!$B$6*(MIN(1,$H$50*$C2725)*(ic*Inputs!$C$6+pS+fee_fx*Inputs!$D$6-cost_acc-cost_wd*Inputs!$E$6*$E2725-cost_fx*Inputs!$D$6-$F2725)+(1-MIN(1,$H$50*$C2725))*(1-MIN(1,Inputs!$G$6*$D2725)*churn_nonbuyers)*(ic*Inputs!$C$6+fee_wd*Inputs!$E$6*(1-$B2725)+fee_fx*Inputs!$D$6-cost_acc-cost_wd*Inputs!$E$6*(1-$B2725)-cost_fx*Inputs!$D$6))</f>
        <v>237516.182106585</v>
      </c>
      <c r="H2725" s="0" t="n">
        <f aca="false">12*Inputs!$B$7*(MIN(1,$H$51*$C2725)*(ic*Inputs!$C$7+pE+fee_fx*Inputs!$D$7-cost_acc-cost_wd*Inputs!$E$7*$E2725-cost_fx*Inputs!$D$7-$F2725)+(1-MIN(1,$H$51*$C2725))*(1-MIN(1,Inputs!$G$7*$D2725)*churn_nonbuyers)*(ic*Inputs!$C$7+fee_wd*Inputs!$E$7*(1-$B2725)+fee_fx*Inputs!$D$7-cost_acc-cost_wd*Inputs!$E$7*(1-$B2725)-cost_fx*Inputs!$D$7))</f>
        <v>429540.093381758</v>
      </c>
      <c r="I2725" s="0" t="n">
        <f aca="false">12*Inputs!$B$8*(MIN(1,$H$52*$C2725)*(ic*Inputs!$C$8+pT-cost_acc-cost_wd*Inputs!$E$8-cost_fx*Inputs!$D$8-cost_ins)+(1-MIN(1,$H$52*$C2725))*(1-MIN(1,Inputs!$G$8*$D2725)*churn_nonbuyers)*(ic*Inputs!$C$8+fee_wd*Inputs!$E$8*(1-$B2725)+fee_fx*Inputs!$D$8-cost_acc-cost_wd*Inputs!$E$8*(1-$B2725)-cost_fx*Inputs!$D$8))</f>
        <v>181230.332998534</v>
      </c>
      <c r="J2725" s="0" t="n">
        <f aca="false">G2725+H2725+I2725-fixed</f>
        <v>148286.608486878</v>
      </c>
      <c r="K2725" s="0" t="n">
        <f aca="false">12*Inputs!$B$6*(1-MIN(1,Inputs!$G$6*$D2725)*churn_nonbuyers)*(ic*Inputs!$C$6+fee_wd*Inputs!$E$6*(1-$B2725)+fee_fx*Inputs!$D$6-cost_acc-cost_wd*Inputs!$E$6*(1-$B2725)-cost_fx*Inputs!$D$6)</f>
        <v>177636.893278176</v>
      </c>
      <c r="L2725" s="0" t="n">
        <f aca="false">12*Inputs!$B$7*(1-MIN(1,Inputs!$G$7*$D2725)*churn_nonbuyers)*(ic*Inputs!$C$7+fee_wd*Inputs!$E$7*(1-$B2725)+fee_fx*Inputs!$D$7-cost_acc-cost_wd*Inputs!$E$7*(1-$B2725)-cost_fx*Inputs!$D$7)</f>
        <v>376766.759806906</v>
      </c>
      <c r="M2725" s="0" t="n">
        <f aca="false">12*Inputs!$B$8*(1-MIN(1,Inputs!$G$8*$D2725)*churn_nonbuyers)*(ic*Inputs!$C$8+fee_wd*Inputs!$E$8*(1-$B2725)+fee_fx*Inputs!$D$8-cost_acc-cost_wd*Inputs!$E$8*(1-$B2725)-cost_fx*Inputs!$D$8)</f>
        <v>79135.651831488</v>
      </c>
      <c r="N2725" s="0" t="n">
        <f aca="false">K2725+L2725+I2725-fixed</f>
        <v>35633.986083616</v>
      </c>
      <c r="O2725" s="0" t="n">
        <f aca="false">K2725+L2725+M2725-fixed</f>
        <v>-66460.6950834304</v>
      </c>
      <c r="P2725" s="0" t="n">
        <f aca="false">12*Inputs!$B$6*(1-MIN(1,Inputs!$F$6*$D2725))*(ic*Inputs!$C$6+flat_fee-cost_acc-cost_wd*Inputs!$E$6*$E2725-cost_fx*Inputs!$D$6)+12*Inputs!$B$7*(1-MIN(1,Inputs!$F$7*$D2725))*(ic*Inputs!$C$7+flat_fee-cost_acc-cost_wd*Inputs!$E$7*$E2725-cost_fx*Inputs!$D$7)+12*Inputs!$B$8*(1-MIN(1,Inputs!$F$8*$D2725))*(ic*Inputs!$C$8+flat_fee-cost_acc-cost_wd*Inputs!$E$8*$E2725-cost_fx*Inputs!$D$8)-fixed</f>
        <v>813.71069600014</v>
      </c>
    </row>
    <row r="2726" customFormat="false" ht="15" hidden="false" customHeight="false" outlineLevel="0" collapsed="false">
      <c r="A2726" s="0" t="n">
        <v>2661</v>
      </c>
      <c r="B2726" s="0" t="n">
        <v>0.215441</v>
      </c>
      <c r="C2726" s="0" t="n">
        <v>0.923638</v>
      </c>
      <c r="D2726" s="0" t="n">
        <v>1.86974</v>
      </c>
      <c r="E2726" s="0" t="n">
        <v>1.298673</v>
      </c>
      <c r="F2726" s="0" t="n">
        <v>0.062801</v>
      </c>
      <c r="G2726" s="0" t="n">
        <f aca="false">12*Inputs!$B$6*(MIN(1,$H$50*$C2726)*(ic*Inputs!$C$6+pS+fee_fx*Inputs!$D$6-cost_acc-cost_wd*Inputs!$E$6*$E2726-cost_fx*Inputs!$D$6-$F2726)+(1-MIN(1,$H$50*$C2726))*(1-MIN(1,Inputs!$G$6*$D2726)*churn_nonbuyers)*(ic*Inputs!$C$6+fee_wd*Inputs!$E$6*(1-$B2726)+fee_fx*Inputs!$D$6-cost_acc-cost_wd*Inputs!$E$6*(1-$B2726)-cost_fx*Inputs!$D$6))</f>
        <v>203396.83916833</v>
      </c>
      <c r="H2726" s="0" t="n">
        <f aca="false">12*Inputs!$B$7*(MIN(1,$H$51*$C2726)*(ic*Inputs!$C$7+pE+fee_fx*Inputs!$D$7-cost_acc-cost_wd*Inputs!$E$7*$E2726-cost_fx*Inputs!$D$7-$F2726)+(1-MIN(1,$H$51*$C2726))*(1-MIN(1,Inputs!$G$7*$D2726)*churn_nonbuyers)*(ic*Inputs!$C$7+fee_wd*Inputs!$E$7*(1-$B2726)+fee_fx*Inputs!$D$7-cost_acc-cost_wd*Inputs!$E$7*(1-$B2726)-cost_fx*Inputs!$D$7))</f>
        <v>388023.602975606</v>
      </c>
      <c r="I2726" s="0" t="n">
        <f aca="false">12*Inputs!$B$8*(MIN(1,$H$52*$C2726)*(ic*Inputs!$C$8+pT-cost_acc-cost_wd*Inputs!$E$8-cost_fx*Inputs!$D$8-cost_ins)+(1-MIN(1,$H$52*$C2726))*(1-MIN(1,Inputs!$G$8*$D2726)*churn_nonbuyers)*(ic*Inputs!$C$8+fee_wd*Inputs!$E$8*(1-$B2726)+fee_fx*Inputs!$D$8-cost_acc-cost_wd*Inputs!$E$8*(1-$B2726)-cost_fx*Inputs!$D$8))</f>
        <v>133136.875872</v>
      </c>
      <c r="J2726" s="0" t="n">
        <f aca="false">G2726+H2726+I2726-fixed</f>
        <v>24557.3180159355</v>
      </c>
      <c r="K2726" s="0" t="n">
        <f aca="false">12*Inputs!$B$6*(1-MIN(1,Inputs!$G$6*$D2726)*churn_nonbuyers)*(ic*Inputs!$C$6+fee_wd*Inputs!$E$6*(1-$B2726)+fee_fx*Inputs!$D$6-cost_acc-cost_wd*Inputs!$E$6*(1-$B2726)-cost_fx*Inputs!$D$6)</f>
        <v>154629.811118448</v>
      </c>
      <c r="L2726" s="0" t="n">
        <f aca="false">12*Inputs!$B$7*(1-MIN(1,Inputs!$G$7*$D2726)*churn_nonbuyers)*(ic*Inputs!$C$7+fee_wd*Inputs!$E$7*(1-$B2726)+fee_fx*Inputs!$D$7-cost_acc-cost_wd*Inputs!$E$7*(1-$B2726)-cost_fx*Inputs!$D$7)</f>
        <v>351300.297551069</v>
      </c>
      <c r="M2726" s="0" t="n">
        <f aca="false">12*Inputs!$B$8*(1-MIN(1,Inputs!$G$8*$D2726)*churn_nonbuyers)*(ic*Inputs!$C$8+fee_wd*Inputs!$E$8*(1-$B2726)+fee_fx*Inputs!$D$8-cost_acc-cost_wd*Inputs!$E$8*(1-$B2726)-cost_fx*Inputs!$D$8)</f>
        <v>0</v>
      </c>
      <c r="N2726" s="0" t="n">
        <f aca="false">K2726+L2726+I2726-fixed</f>
        <v>-60933.0154584831</v>
      </c>
      <c r="O2726" s="0" t="n">
        <f aca="false">K2726+L2726+M2726-fixed</f>
        <v>-194069.891330483</v>
      </c>
      <c r="P2726" s="0" t="n">
        <f aca="false">12*Inputs!$B$6*(1-MIN(1,Inputs!$F$6*$D2726))*(ic*Inputs!$C$6+flat_fee-cost_acc-cost_wd*Inputs!$E$6*$E2726-cost_fx*Inputs!$D$6)+12*Inputs!$B$7*(1-MIN(1,Inputs!$F$7*$D2726))*(ic*Inputs!$C$7+flat_fee-cost_acc-cost_wd*Inputs!$E$7*$E2726-cost_fx*Inputs!$D$7)+12*Inputs!$B$8*(1-MIN(1,Inputs!$F$8*$D2726))*(ic*Inputs!$C$8+flat_fee-cost_acc-cost_wd*Inputs!$E$8*$E2726-cost_fx*Inputs!$D$8)-fixed</f>
        <v>-466130.809910368</v>
      </c>
    </row>
    <row r="2727" customFormat="false" ht="15" hidden="false" customHeight="false" outlineLevel="0" collapsed="false">
      <c r="A2727" s="0" t="n">
        <v>2662</v>
      </c>
      <c r="B2727" s="0" t="n">
        <v>0.241006</v>
      </c>
      <c r="C2727" s="0" t="n">
        <v>0.7198</v>
      </c>
      <c r="D2727" s="0" t="n">
        <v>0.599531</v>
      </c>
      <c r="E2727" s="0" t="n">
        <v>1.103812</v>
      </c>
      <c r="F2727" s="0" t="n">
        <v>0.061338</v>
      </c>
      <c r="G2727" s="0" t="n">
        <f aca="false">12*Inputs!$B$6*(MIN(1,$H$50*$C2727)*(ic*Inputs!$C$6+pS+fee_fx*Inputs!$D$6-cost_acc-cost_wd*Inputs!$E$6*$E2727-cost_fx*Inputs!$D$6-$F2727)+(1-MIN(1,$H$50*$C2727))*(1-MIN(1,Inputs!$G$6*$D2727)*churn_nonbuyers)*(ic*Inputs!$C$6+fee_wd*Inputs!$E$6*(1-$B2727)+fee_fx*Inputs!$D$6-cost_acc-cost_wd*Inputs!$E$6*(1-$B2727)-cost_fx*Inputs!$D$6))</f>
        <v>202734.488590079</v>
      </c>
      <c r="H2727" s="0" t="n">
        <f aca="false">12*Inputs!$B$7*(MIN(1,$H$51*$C2727)*(ic*Inputs!$C$7+pE+fee_fx*Inputs!$D$7-cost_acc-cost_wd*Inputs!$E$7*$E2727-cost_fx*Inputs!$D$7-$F2727)+(1-MIN(1,$H$51*$C2727))*(1-MIN(1,Inputs!$G$7*$D2727)*churn_nonbuyers)*(ic*Inputs!$C$7+fee_wd*Inputs!$E$7*(1-$B2727)+fee_fx*Inputs!$D$7-cost_acc-cost_wd*Inputs!$E$7*(1-$B2727)-cost_fx*Inputs!$D$7))</f>
        <v>403662.46966524</v>
      </c>
      <c r="I2727" s="0" t="n">
        <f aca="false">12*Inputs!$B$8*(MIN(1,$H$52*$C2727)*(ic*Inputs!$C$8+pT-cost_acc-cost_wd*Inputs!$E$8-cost_fx*Inputs!$D$8-cost_ins)+(1-MIN(1,$H$52*$C2727))*(1-MIN(1,Inputs!$G$8*$D2727)*churn_nonbuyers)*(ic*Inputs!$C$8+fee_wd*Inputs!$E$8*(1-$B2727)+fee_fx*Inputs!$D$8-cost_acc-cost_wd*Inputs!$E$8*(1-$B2727)-cost_fx*Inputs!$D$8))</f>
        <v>194402.48310199</v>
      </c>
      <c r="J2727" s="0" t="n">
        <f aca="false">G2727+H2727+I2727-fixed</f>
        <v>100799.441357309</v>
      </c>
      <c r="K2727" s="0" t="n">
        <f aca="false">12*Inputs!$B$6*(1-MIN(1,Inputs!$G$6*$D2727)*churn_nonbuyers)*(ic*Inputs!$C$6+fee_wd*Inputs!$E$6*(1-$B2727)+fee_fx*Inputs!$D$6-cost_acc-cost_wd*Inputs!$E$6*(1-$B2727)-cost_fx*Inputs!$D$6)</f>
        <v>161892.195610939</v>
      </c>
      <c r="L2727" s="0" t="n">
        <f aca="false">12*Inputs!$B$7*(1-MIN(1,Inputs!$G$7*$D2727)*churn_nonbuyers)*(ic*Inputs!$C$7+fee_wd*Inputs!$E$7*(1-$B2727)+fee_fx*Inputs!$D$7-cost_acc-cost_wd*Inputs!$E$7*(1-$B2727)-cost_fx*Inputs!$D$7)</f>
        <v>361867.408278564</v>
      </c>
      <c r="M2727" s="0" t="n">
        <f aca="false">12*Inputs!$B$8*(1-MIN(1,Inputs!$G$8*$D2727)*churn_nonbuyers)*(ic*Inputs!$C$8+fee_wd*Inputs!$E$8*(1-$B2727)+fee_fx*Inputs!$D$8-cost_acc-cost_wd*Inputs!$E$8*(1-$B2727)-cost_fx*Inputs!$D$8)</f>
        <v>182705.75221105</v>
      </c>
      <c r="N2727" s="0" t="n">
        <f aca="false">K2727+L2727+I2727-fixed</f>
        <v>18162.086991493</v>
      </c>
      <c r="O2727" s="0" t="n">
        <f aca="false">K2727+L2727+M2727-fixed</f>
        <v>6465.35610055248</v>
      </c>
      <c r="P2727" s="0" t="n">
        <f aca="false">12*Inputs!$B$6*(1-MIN(1,Inputs!$F$6*$D2727))*(ic*Inputs!$C$6+flat_fee-cost_acc-cost_wd*Inputs!$E$6*$E2727-cost_fx*Inputs!$D$6)+12*Inputs!$B$7*(1-MIN(1,Inputs!$F$7*$D2727))*(ic*Inputs!$C$7+flat_fee-cost_acc-cost_wd*Inputs!$E$7*$E2727-cost_fx*Inputs!$D$7)+12*Inputs!$B$8*(1-MIN(1,Inputs!$F$8*$D2727))*(ic*Inputs!$C$8+flat_fee-cost_acc-cost_wd*Inputs!$E$8*$E2727-cost_fx*Inputs!$D$8)-fixed</f>
        <v>241483.26115328</v>
      </c>
    </row>
    <row r="2728" customFormat="false" ht="15" hidden="false" customHeight="false" outlineLevel="0" collapsed="false">
      <c r="A2728" s="0" t="n">
        <v>2663</v>
      </c>
      <c r="B2728" s="0" t="n">
        <v>0.176076</v>
      </c>
      <c r="C2728" s="0" t="n">
        <v>1.053135</v>
      </c>
      <c r="D2728" s="0" t="n">
        <v>0.554533</v>
      </c>
      <c r="E2728" s="0" t="n">
        <v>1.214827</v>
      </c>
      <c r="F2728" s="0" t="n">
        <v>0.280822</v>
      </c>
      <c r="G2728" s="0" t="n">
        <f aca="false">12*Inputs!$B$6*(MIN(1,$H$50*$C2728)*(ic*Inputs!$C$6+pS+fee_fx*Inputs!$D$6-cost_acc-cost_wd*Inputs!$E$6*$E2728-cost_fx*Inputs!$D$6-$F2728)+(1-MIN(1,$H$50*$C2728))*(1-MIN(1,Inputs!$G$6*$D2728)*churn_nonbuyers)*(ic*Inputs!$C$6+fee_wd*Inputs!$E$6*(1-$B2728)+fee_fx*Inputs!$D$6-cost_acc-cost_wd*Inputs!$E$6*(1-$B2728)-cost_fx*Inputs!$D$6))</f>
        <v>222297.64461556</v>
      </c>
      <c r="H2728" s="0" t="n">
        <f aca="false">12*Inputs!$B$7*(MIN(1,$H$51*$C2728)*(ic*Inputs!$C$7+pE+fee_fx*Inputs!$D$7-cost_acc-cost_wd*Inputs!$E$7*$E2728-cost_fx*Inputs!$D$7-$F2728)+(1-MIN(1,$H$51*$C2728))*(1-MIN(1,Inputs!$G$7*$D2728)*churn_nonbuyers)*(ic*Inputs!$C$7+fee_wd*Inputs!$E$7*(1-$B2728)+fee_fx*Inputs!$D$7-cost_acc-cost_wd*Inputs!$E$7*(1-$B2728)-cost_fx*Inputs!$D$7))</f>
        <v>401844.117439687</v>
      </c>
      <c r="I2728" s="0" t="n">
        <f aca="false">12*Inputs!$B$8*(MIN(1,$H$52*$C2728)*(ic*Inputs!$C$8+pT-cost_acc-cost_wd*Inputs!$E$8-cost_fx*Inputs!$D$8-cost_ins)+(1-MIN(1,$H$52*$C2728))*(1-MIN(1,Inputs!$G$8*$D2728)*churn_nonbuyers)*(ic*Inputs!$C$8+fee_wd*Inputs!$E$8*(1-$B2728)+fee_fx*Inputs!$D$8-cost_acc-cost_wd*Inputs!$E$8*(1-$B2728)-cost_fx*Inputs!$D$8))</f>
        <v>202926.47573094</v>
      </c>
      <c r="J2728" s="0" t="n">
        <f aca="false">G2728+H2728+I2728-fixed</f>
        <v>127068.237786187</v>
      </c>
      <c r="K2728" s="0" t="n">
        <f aca="false">12*Inputs!$B$6*(1-MIN(1,Inputs!$G$6*$D2728)*churn_nonbuyers)*(ic*Inputs!$C$6+fee_wd*Inputs!$E$6*(1-$B2728)+fee_fx*Inputs!$D$6-cost_acc-cost_wd*Inputs!$E$6*(1-$B2728)-cost_fx*Inputs!$D$6)</f>
        <v>171358.371018058</v>
      </c>
      <c r="L2728" s="0" t="n">
        <f aca="false">12*Inputs!$B$7*(1-MIN(1,Inputs!$G$7*$D2728)*churn_nonbuyers)*(ic*Inputs!$C$7+fee_wd*Inputs!$E$7*(1-$B2728)+fee_fx*Inputs!$D$7-cost_acc-cost_wd*Inputs!$E$7*(1-$B2728)-cost_fx*Inputs!$D$7)</f>
        <v>371559.229426835</v>
      </c>
      <c r="M2728" s="0" t="n">
        <f aca="false">12*Inputs!$B$8*(1-MIN(1,Inputs!$G$8*$D2728)*churn_nonbuyers)*(ic*Inputs!$C$8+fee_wd*Inputs!$E$8*(1-$B2728)+fee_fx*Inputs!$D$8-cost_acc-cost_wd*Inputs!$E$8*(1-$B2728)-cost_fx*Inputs!$D$8)</f>
        <v>194529.354564269</v>
      </c>
      <c r="N2728" s="0" t="n">
        <f aca="false">K2728+L2728+I2728-fixed</f>
        <v>45844.0761758322</v>
      </c>
      <c r="O2728" s="0" t="n">
        <f aca="false">K2728+L2728+M2728-fixed</f>
        <v>37446.955009161</v>
      </c>
      <c r="P2728" s="0" t="n">
        <f aca="false">12*Inputs!$B$6*(1-MIN(1,Inputs!$F$6*$D2728))*(ic*Inputs!$C$6+flat_fee-cost_acc-cost_wd*Inputs!$E$6*$E2728-cost_fx*Inputs!$D$6)+12*Inputs!$B$7*(1-MIN(1,Inputs!$F$7*$D2728))*(ic*Inputs!$C$7+flat_fee-cost_acc-cost_wd*Inputs!$E$7*$E2728-cost_fx*Inputs!$D$7)+12*Inputs!$B$8*(1-MIN(1,Inputs!$F$8*$D2728))*(ic*Inputs!$C$8+flat_fee-cost_acc-cost_wd*Inputs!$E$8*$E2728-cost_fx*Inputs!$D$8)-fixed</f>
        <v>205910.44896584</v>
      </c>
    </row>
    <row r="2729" customFormat="false" ht="15" hidden="false" customHeight="false" outlineLevel="0" collapsed="false">
      <c r="A2729" s="0" t="n">
        <v>2664</v>
      </c>
      <c r="B2729" s="0" t="n">
        <v>0.369028</v>
      </c>
      <c r="C2729" s="0" t="n">
        <v>0.756583</v>
      </c>
      <c r="D2729" s="0" t="n">
        <v>0.678458</v>
      </c>
      <c r="E2729" s="0" t="n">
        <v>1.032756</v>
      </c>
      <c r="F2729" s="0" t="n">
        <v>0.131888</v>
      </c>
      <c r="G2729" s="0" t="n">
        <f aca="false">12*Inputs!$B$6*(MIN(1,$H$50*$C2729)*(ic*Inputs!$C$6+pS+fee_fx*Inputs!$D$6-cost_acc-cost_wd*Inputs!$E$6*$E2729-cost_fx*Inputs!$D$6-$F2729)+(1-MIN(1,$H$50*$C2729))*(1-MIN(1,Inputs!$G$6*$D2729)*churn_nonbuyers)*(ic*Inputs!$C$6+fee_wd*Inputs!$E$6*(1-$B2729)+fee_fx*Inputs!$D$6-cost_acc-cost_wd*Inputs!$E$6*(1-$B2729)-cost_fx*Inputs!$D$6))</f>
        <v>187479.830576736</v>
      </c>
      <c r="H2729" s="0" t="n">
        <f aca="false">12*Inputs!$B$7*(MIN(1,$H$51*$C2729)*(ic*Inputs!$C$7+pE+fee_fx*Inputs!$D$7-cost_acc-cost_wd*Inputs!$E$7*$E2729-cost_fx*Inputs!$D$7-$F2729)+(1-MIN(1,$H$51*$C2729))*(1-MIN(1,Inputs!$G$7*$D2729)*churn_nonbuyers)*(ic*Inputs!$C$7+fee_wd*Inputs!$E$7*(1-$B2729)+fee_fx*Inputs!$D$7-cost_acc-cost_wd*Inputs!$E$7*(1-$B2729)-cost_fx*Inputs!$D$7))</f>
        <v>395714.005561058</v>
      </c>
      <c r="I2729" s="0" t="n">
        <f aca="false">12*Inputs!$B$8*(MIN(1,$H$52*$C2729)*(ic*Inputs!$C$8+pT-cost_acc-cost_wd*Inputs!$E$8-cost_fx*Inputs!$D$8-cost_ins)+(1-MIN(1,$H$52*$C2729))*(1-MIN(1,Inputs!$G$8*$D2729)*churn_nonbuyers)*(ic*Inputs!$C$8+fee_wd*Inputs!$E$8*(1-$B2729)+fee_fx*Inputs!$D$8-cost_acc-cost_wd*Inputs!$E$8*(1-$B2729)-cost_fx*Inputs!$D$8))</f>
        <v>185300.373001743</v>
      </c>
      <c r="J2729" s="0" t="n">
        <f aca="false">G2729+H2729+I2729-fixed</f>
        <v>68494.2091395372</v>
      </c>
      <c r="K2729" s="0" t="n">
        <f aca="false">12*Inputs!$B$6*(1-MIN(1,Inputs!$G$6*$D2729)*churn_nonbuyers)*(ic*Inputs!$C$6+fee_wd*Inputs!$E$6*(1-$B2729)+fee_fx*Inputs!$D$6-cost_acc-cost_wd*Inputs!$E$6*(1-$B2729)-cost_fx*Inputs!$D$6)</f>
        <v>143423.775351533</v>
      </c>
      <c r="L2729" s="0" t="n">
        <f aca="false">12*Inputs!$B$7*(1-MIN(1,Inputs!$G$7*$D2729)*churn_nonbuyers)*(ic*Inputs!$C$7+fee_wd*Inputs!$E$7*(1-$B2729)+fee_fx*Inputs!$D$7-cost_acc-cost_wd*Inputs!$E$7*(1-$B2729)-cost_fx*Inputs!$D$7)</f>
        <v>342934.93842692</v>
      </c>
      <c r="M2729" s="0" t="n">
        <f aca="false">12*Inputs!$B$8*(1-MIN(1,Inputs!$G$8*$D2729)*churn_nonbuyers)*(ic*Inputs!$C$8+fee_wd*Inputs!$E$8*(1-$B2729)+fee_fx*Inputs!$D$8-cost_acc-cost_wd*Inputs!$E$8*(1-$B2729)-cost_fx*Inputs!$D$8)</f>
        <v>162085.004120486</v>
      </c>
      <c r="N2729" s="0" t="n">
        <f aca="false">K2729+L2729+I2729-fixed</f>
        <v>-28340.9132198039</v>
      </c>
      <c r="O2729" s="0" t="n">
        <f aca="false">K2729+L2729+M2729-fixed</f>
        <v>-51556.282101061</v>
      </c>
      <c r="P2729" s="0" t="n">
        <f aca="false">12*Inputs!$B$6*(1-MIN(1,Inputs!$F$6*$D2729))*(ic*Inputs!$C$6+flat_fee-cost_acc-cost_wd*Inputs!$E$6*$E2729-cost_fx*Inputs!$D$6)+12*Inputs!$B$7*(1-MIN(1,Inputs!$F$7*$D2729))*(ic*Inputs!$C$7+flat_fee-cost_acc-cost_wd*Inputs!$E$7*$E2729-cost_fx*Inputs!$D$7)+12*Inputs!$B$8*(1-MIN(1,Inputs!$F$8*$D2729))*(ic*Inputs!$C$8+flat_fee-cost_acc-cost_wd*Inputs!$E$8*$E2729-cost_fx*Inputs!$D$8)-fixed</f>
        <v>235120.16183552</v>
      </c>
    </row>
    <row r="2730" customFormat="false" ht="15" hidden="false" customHeight="false" outlineLevel="0" collapsed="false">
      <c r="A2730" s="0" t="n">
        <v>2665</v>
      </c>
      <c r="B2730" s="0" t="n">
        <v>0.329309</v>
      </c>
      <c r="C2730" s="0" t="n">
        <v>1.070534</v>
      </c>
      <c r="D2730" s="0" t="n">
        <v>0.958886</v>
      </c>
      <c r="E2730" s="0" t="n">
        <v>1.388337</v>
      </c>
      <c r="F2730" s="0" t="n">
        <v>0.146826</v>
      </c>
      <c r="G2730" s="0" t="n">
        <f aca="false">12*Inputs!$B$6*(MIN(1,$H$50*$C2730)*(ic*Inputs!$C$6+pS+fee_fx*Inputs!$D$6-cost_acc-cost_wd*Inputs!$E$6*$E2730-cost_fx*Inputs!$D$6-$F2730)+(1-MIN(1,$H$50*$C2730))*(1-MIN(1,Inputs!$G$6*$D2730)*churn_nonbuyers)*(ic*Inputs!$C$6+fee_wd*Inputs!$E$6*(1-$B2730)+fee_fx*Inputs!$D$6-cost_acc-cost_wd*Inputs!$E$6*(1-$B2730)-cost_fx*Inputs!$D$6))</f>
        <v>199698.025942462</v>
      </c>
      <c r="H2730" s="0" t="n">
        <f aca="false">12*Inputs!$B$7*(MIN(1,$H$51*$C2730)*(ic*Inputs!$C$7+pE+fee_fx*Inputs!$D$7-cost_acc-cost_wd*Inputs!$E$7*$E2730-cost_fx*Inputs!$D$7-$F2730)+(1-MIN(1,$H$51*$C2730))*(1-MIN(1,Inputs!$G$7*$D2730)*churn_nonbuyers)*(ic*Inputs!$C$7+fee_wd*Inputs!$E$7*(1-$B2730)+fee_fx*Inputs!$D$7-cost_acc-cost_wd*Inputs!$E$7*(1-$B2730)-cost_fx*Inputs!$D$7))</f>
        <v>374334.19677076</v>
      </c>
      <c r="I2730" s="0" t="n">
        <f aca="false">12*Inputs!$B$8*(MIN(1,$H$52*$C2730)*(ic*Inputs!$C$8+pT-cost_acc-cost_wd*Inputs!$E$8-cost_fx*Inputs!$D$8-cost_ins)+(1-MIN(1,$H$52*$C2730))*(1-MIN(1,Inputs!$G$8*$D2730)*churn_nonbuyers)*(ic*Inputs!$C$8+fee_wd*Inputs!$E$8*(1-$B2730)+fee_fx*Inputs!$D$8-cost_acc-cost_wd*Inputs!$E$8*(1-$B2730)-cost_fx*Inputs!$D$8))</f>
        <v>179904.188324998</v>
      </c>
      <c r="J2730" s="0" t="n">
        <f aca="false">G2730+H2730+I2730-fixed</f>
        <v>53936.4110382199</v>
      </c>
      <c r="K2730" s="0" t="n">
        <f aca="false">12*Inputs!$B$6*(1-MIN(1,Inputs!$G$6*$D2730)*churn_nonbuyers)*(ic*Inputs!$C$6+fee_wd*Inputs!$E$6*(1-$B2730)+fee_fx*Inputs!$D$6-cost_acc-cost_wd*Inputs!$E$6*(1-$B2730)-cost_fx*Inputs!$D$6)</f>
        <v>146787.475606373</v>
      </c>
      <c r="L2730" s="0" t="n">
        <f aca="false">12*Inputs!$B$7*(1-MIN(1,Inputs!$G$7*$D2730)*churn_nonbuyers)*(ic*Inputs!$C$7+fee_wd*Inputs!$E$7*(1-$B2730)+fee_fx*Inputs!$D$7-cost_acc-cost_wd*Inputs!$E$7*(1-$B2730)-cost_fx*Inputs!$D$7)</f>
        <v>345544.944435824</v>
      </c>
      <c r="M2730" s="0" t="n">
        <f aca="false">12*Inputs!$B$8*(1-MIN(1,Inputs!$G$8*$D2730)*churn_nonbuyers)*(ic*Inputs!$C$8+fee_wd*Inputs!$E$8*(1-$B2730)+fee_fx*Inputs!$D$8-cost_acc-cost_wd*Inputs!$E$8*(1-$B2730)-cost_fx*Inputs!$D$8)</f>
        <v>102116.759656406</v>
      </c>
      <c r="N2730" s="0" t="n">
        <f aca="false">K2730+L2730+I2730-fixed</f>
        <v>-27763.391632805</v>
      </c>
      <c r="O2730" s="0" t="n">
        <f aca="false">K2730+L2730+M2730-fixed</f>
        <v>-105550.820301397</v>
      </c>
      <c r="P2730" s="0" t="n">
        <f aca="false">12*Inputs!$B$6*(1-MIN(1,Inputs!$F$6*$D2730))*(ic*Inputs!$C$6+flat_fee-cost_acc-cost_wd*Inputs!$E$6*$E2730-cost_fx*Inputs!$D$6)+12*Inputs!$B$7*(1-MIN(1,Inputs!$F$7*$D2730))*(ic*Inputs!$C$7+flat_fee-cost_acc-cost_wd*Inputs!$E$7*$E2730-cost_fx*Inputs!$D$7)+12*Inputs!$B$8*(1-MIN(1,Inputs!$F$8*$D2730))*(ic*Inputs!$C$8+flat_fee-cost_acc-cost_wd*Inputs!$E$8*$E2730-cost_fx*Inputs!$D$8)-fixed</f>
        <v>-77936.1091883199</v>
      </c>
    </row>
    <row r="2731" customFormat="false" ht="15" hidden="false" customHeight="false" outlineLevel="0" collapsed="false">
      <c r="A2731" s="0" t="n">
        <v>2666</v>
      </c>
      <c r="B2731" s="0" t="n">
        <v>0.353267</v>
      </c>
      <c r="C2731" s="0" t="n">
        <v>1.022915</v>
      </c>
      <c r="D2731" s="0" t="n">
        <v>1.670735</v>
      </c>
      <c r="E2731" s="0" t="n">
        <v>1.201453</v>
      </c>
      <c r="F2731" s="0" t="n">
        <v>0.079846</v>
      </c>
      <c r="G2731" s="0" t="n">
        <f aca="false">12*Inputs!$B$6*(MIN(1,$H$50*$C2731)*(ic*Inputs!$C$6+pS+fee_fx*Inputs!$D$6-cost_acc-cost_wd*Inputs!$E$6*$E2731-cost_fx*Inputs!$D$6-$F2731)+(1-MIN(1,$H$50*$C2731))*(1-MIN(1,Inputs!$G$6*$D2731)*churn_nonbuyers)*(ic*Inputs!$C$6+fee_wd*Inputs!$E$6*(1-$B2731)+fee_fx*Inputs!$D$6-cost_acc-cost_wd*Inputs!$E$6*(1-$B2731)-cost_fx*Inputs!$D$6))</f>
        <v>195385.966207157</v>
      </c>
      <c r="H2731" s="0" t="n">
        <f aca="false">12*Inputs!$B$7*(MIN(1,$H$51*$C2731)*(ic*Inputs!$C$7+pE+fee_fx*Inputs!$D$7-cost_acc-cost_wd*Inputs!$E$7*$E2731-cost_fx*Inputs!$D$7-$F2731)+(1-MIN(1,$H$51*$C2731))*(1-MIN(1,Inputs!$G$7*$D2731)*churn_nonbuyers)*(ic*Inputs!$C$7+fee_wd*Inputs!$E$7*(1-$B2731)+fee_fx*Inputs!$D$7-cost_acc-cost_wd*Inputs!$E$7*(1-$B2731)-cost_fx*Inputs!$D$7))</f>
        <v>392597.192325848</v>
      </c>
      <c r="I2731" s="0" t="n">
        <f aca="false">12*Inputs!$B$8*(MIN(1,$H$52*$C2731)*(ic*Inputs!$C$8+pT-cost_acc-cost_wd*Inputs!$E$8-cost_fx*Inputs!$D$8-cost_ins)+(1-MIN(1,$H$52*$C2731))*(1-MIN(1,Inputs!$G$8*$D2731)*churn_nonbuyers)*(ic*Inputs!$C$8+fee_wd*Inputs!$E$8*(1-$B2731)+fee_fx*Inputs!$D$8-cost_acc-cost_wd*Inputs!$E$8*(1-$B2731)-cost_fx*Inputs!$D$8))</f>
        <v>147447.05976</v>
      </c>
      <c r="J2731" s="0" t="n">
        <f aca="false">G2731+H2731+I2731-fixed</f>
        <v>35430.2182930043</v>
      </c>
      <c r="K2731" s="0" t="n">
        <f aca="false">12*Inputs!$B$6*(1-MIN(1,Inputs!$G$6*$D2731)*churn_nonbuyers)*(ic*Inputs!$C$6+fee_wd*Inputs!$E$6*(1-$B2731)+fee_fx*Inputs!$D$6-cost_acc-cost_wd*Inputs!$E$6*(1-$B2731)-cost_fx*Inputs!$D$6)</f>
        <v>138138.095096964</v>
      </c>
      <c r="L2731" s="0" t="n">
        <f aca="false">12*Inputs!$B$7*(1-MIN(1,Inputs!$G$7*$D2731)*churn_nonbuyers)*(ic*Inputs!$C$7+fee_wd*Inputs!$E$7*(1-$B2731)+fee_fx*Inputs!$D$7-cost_acc-cost_wd*Inputs!$E$7*(1-$B2731)-cost_fx*Inputs!$D$7)</f>
        <v>334670.072578179</v>
      </c>
      <c r="M2731" s="0" t="n">
        <f aca="false">12*Inputs!$B$8*(1-MIN(1,Inputs!$G$8*$D2731)*churn_nonbuyers)*(ic*Inputs!$C$8+fee_wd*Inputs!$E$8*(1-$B2731)+fee_fx*Inputs!$D$8-cost_acc-cost_wd*Inputs!$E$8*(1-$B2731)-cost_fx*Inputs!$D$8)</f>
        <v>0</v>
      </c>
      <c r="N2731" s="0" t="n">
        <f aca="false">K2731+L2731+I2731-fixed</f>
        <v>-79744.7725648576</v>
      </c>
      <c r="O2731" s="0" t="n">
        <f aca="false">K2731+L2731+M2731-fixed</f>
        <v>-227191.832324858</v>
      </c>
      <c r="P2731" s="0" t="n">
        <f aca="false">12*Inputs!$B$6*(1-MIN(1,Inputs!$F$6*$D2731))*(ic*Inputs!$C$6+flat_fee-cost_acc-cost_wd*Inputs!$E$6*$E2731-cost_fx*Inputs!$D$6)+12*Inputs!$B$7*(1-MIN(1,Inputs!$F$7*$D2731))*(ic*Inputs!$C$7+flat_fee-cost_acc-cost_wd*Inputs!$E$7*$E2731-cost_fx*Inputs!$D$7)+12*Inputs!$B$8*(1-MIN(1,Inputs!$F$8*$D2731))*(ic*Inputs!$C$8+flat_fee-cost_acc-cost_wd*Inputs!$E$8*$E2731-cost_fx*Inputs!$D$8)-fixed</f>
        <v>-362372.7643708</v>
      </c>
    </row>
    <row r="2732" customFormat="false" ht="15" hidden="false" customHeight="false" outlineLevel="0" collapsed="false">
      <c r="A2732" s="0" t="n">
        <v>2667</v>
      </c>
      <c r="B2732" s="0" t="n">
        <v>0.13635</v>
      </c>
      <c r="C2732" s="0" t="n">
        <v>0.753682</v>
      </c>
      <c r="D2732" s="0" t="n">
        <v>1.243206</v>
      </c>
      <c r="E2732" s="0" t="n">
        <v>1.178226</v>
      </c>
      <c r="F2732" s="0" t="n">
        <v>0.256853</v>
      </c>
      <c r="G2732" s="0" t="n">
        <f aca="false">12*Inputs!$B$6*(MIN(1,$H$50*$C2732)*(ic*Inputs!$C$6+pS+fee_fx*Inputs!$D$6-cost_acc-cost_wd*Inputs!$E$6*$E2732-cost_fx*Inputs!$D$6-$F2732)+(1-MIN(1,$H$50*$C2732))*(1-MIN(1,Inputs!$G$6*$D2732)*churn_nonbuyers)*(ic*Inputs!$C$6+fee_wd*Inputs!$E$6*(1-$B2732)+fee_fx*Inputs!$D$6-cost_acc-cost_wd*Inputs!$E$6*(1-$B2732)-cost_fx*Inputs!$D$6))</f>
        <v>208203.765747744</v>
      </c>
      <c r="H2732" s="0" t="n">
        <f aca="false">12*Inputs!$B$7*(MIN(1,$H$51*$C2732)*(ic*Inputs!$C$7+pE+fee_fx*Inputs!$D$7-cost_acc-cost_wd*Inputs!$E$7*$E2732-cost_fx*Inputs!$D$7-$F2732)+(1-MIN(1,$H$51*$C2732))*(1-MIN(1,Inputs!$G$7*$D2732)*churn_nonbuyers)*(ic*Inputs!$C$7+fee_wd*Inputs!$E$7*(1-$B2732)+fee_fx*Inputs!$D$7-cost_acc-cost_wd*Inputs!$E$7*(1-$B2732)-cost_fx*Inputs!$D$7))</f>
        <v>395845.149250786</v>
      </c>
      <c r="I2732" s="0" t="n">
        <f aca="false">12*Inputs!$B$8*(MIN(1,$H$52*$C2732)*(ic*Inputs!$C$8+pT-cost_acc-cost_wd*Inputs!$E$8-cost_fx*Inputs!$D$8-cost_ins)+(1-MIN(1,$H$52*$C2732))*(1-MIN(1,Inputs!$G$8*$D2732)*churn_nonbuyers)*(ic*Inputs!$C$8+fee_wd*Inputs!$E$8*(1-$B2732)+fee_fx*Inputs!$D$8-cost_acc-cost_wd*Inputs!$E$8*(1-$B2732)-cost_fx*Inputs!$D$8))</f>
        <v>128245.725198262</v>
      </c>
      <c r="J2732" s="0" t="n">
        <f aca="false">G2732+H2732+I2732-fixed</f>
        <v>32294.6401967924</v>
      </c>
      <c r="K2732" s="0" t="n">
        <f aca="false">12*Inputs!$B$6*(1-MIN(1,Inputs!$G$6*$D2732)*churn_nonbuyers)*(ic*Inputs!$C$6+fee_wd*Inputs!$E$6*(1-$B2732)+fee_fx*Inputs!$D$6-cost_acc-cost_wd*Inputs!$E$6*(1-$B2732)-cost_fx*Inputs!$D$6)</f>
        <v>170654.56371432</v>
      </c>
      <c r="L2732" s="0" t="n">
        <f aca="false">12*Inputs!$B$7*(1-MIN(1,Inputs!$G$7*$D2732)*churn_nonbuyers)*(ic*Inputs!$C$7+fee_wd*Inputs!$E$7*(1-$B2732)+fee_fx*Inputs!$D$7-cost_acc-cost_wd*Inputs!$E$7*(1-$B2732)-cost_fx*Inputs!$D$7)</f>
        <v>369260.068340592</v>
      </c>
      <c r="M2732" s="0" t="n">
        <f aca="false">12*Inputs!$B$8*(1-MIN(1,Inputs!$G$8*$D2732)*churn_nonbuyers)*(ic*Inputs!$C$8+fee_wd*Inputs!$E$8*(1-$B2732)+fee_fx*Inputs!$D$8-cost_acc-cost_wd*Inputs!$E$8*(1-$B2732)-cost_fx*Inputs!$D$8)</f>
        <v>41503.06736016</v>
      </c>
      <c r="N2732" s="0" t="n">
        <f aca="false">K2732+L2732+I2732-fixed</f>
        <v>-31839.6427468259</v>
      </c>
      <c r="O2732" s="0" t="n">
        <f aca="false">K2732+L2732+M2732-fixed</f>
        <v>-118582.300584928</v>
      </c>
      <c r="P2732" s="0" t="n">
        <f aca="false">12*Inputs!$B$6*(1-MIN(1,Inputs!$F$6*$D2732))*(ic*Inputs!$C$6+flat_fee-cost_acc-cost_wd*Inputs!$E$6*$E2732-cost_fx*Inputs!$D$6)+12*Inputs!$B$7*(1-MIN(1,Inputs!$F$7*$D2732))*(ic*Inputs!$C$7+flat_fee-cost_acc-cost_wd*Inputs!$E$7*$E2732-cost_fx*Inputs!$D$7)+12*Inputs!$B$8*(1-MIN(1,Inputs!$F$8*$D2732))*(ic*Inputs!$C$8+flat_fee-cost_acc-cost_wd*Inputs!$E$8*$E2732-cost_fx*Inputs!$D$8)-fixed</f>
        <v>-133269.35335456</v>
      </c>
    </row>
    <row r="2733" customFormat="false" ht="15" hidden="false" customHeight="false" outlineLevel="0" collapsed="false">
      <c r="A2733" s="0" t="n">
        <v>2668</v>
      </c>
      <c r="B2733" s="0" t="n">
        <v>0.09241</v>
      </c>
      <c r="C2733" s="0" t="n">
        <v>1.072362</v>
      </c>
      <c r="D2733" s="0" t="n">
        <v>1.19929</v>
      </c>
      <c r="E2733" s="0" t="n">
        <v>1.058842</v>
      </c>
      <c r="F2733" s="0" t="n">
        <v>0.153231</v>
      </c>
      <c r="G2733" s="0" t="n">
        <f aca="false">12*Inputs!$B$6*(MIN(1,$H$50*$C2733)*(ic*Inputs!$C$6+pS+fee_fx*Inputs!$D$6-cost_acc-cost_wd*Inputs!$E$6*$E2733-cost_fx*Inputs!$D$6-$F2733)+(1-MIN(1,$H$50*$C2733))*(1-MIN(1,Inputs!$G$6*$D2733)*churn_nonbuyers)*(ic*Inputs!$C$6+fee_wd*Inputs!$E$6*(1-$B2733)+fee_fx*Inputs!$D$6-cost_acc-cost_wd*Inputs!$E$6*(1-$B2733)-cost_fx*Inputs!$D$6))</f>
        <v>235393.542533796</v>
      </c>
      <c r="H2733" s="0" t="n">
        <f aca="false">12*Inputs!$B$7*(MIN(1,$H$51*$C2733)*(ic*Inputs!$C$7+pE+fee_fx*Inputs!$D$7-cost_acc-cost_wd*Inputs!$E$7*$E2733-cost_fx*Inputs!$D$7-$F2733)+(1-MIN(1,$H$51*$C2733))*(1-MIN(1,Inputs!$G$7*$D2733)*churn_nonbuyers)*(ic*Inputs!$C$7+fee_wd*Inputs!$E$7*(1-$B2733)+fee_fx*Inputs!$D$7-cost_acc-cost_wd*Inputs!$E$7*(1-$B2733)-cost_fx*Inputs!$D$7))</f>
        <v>432006.752681062</v>
      </c>
      <c r="I2733" s="0" t="n">
        <f aca="false">12*Inputs!$B$8*(MIN(1,$H$52*$C2733)*(ic*Inputs!$C$8+pT-cost_acc-cost_wd*Inputs!$E$8-cost_fx*Inputs!$D$8-cost_ins)+(1-MIN(1,$H$52*$C2733))*(1-MIN(1,Inputs!$G$8*$D2733)*churn_nonbuyers)*(ic*Inputs!$C$8+fee_wd*Inputs!$E$8*(1-$B2733)+fee_fx*Inputs!$D$8-cost_acc-cost_wd*Inputs!$E$8*(1-$B2733)-cost_fx*Inputs!$D$8))</f>
        <v>167459.361002261</v>
      </c>
      <c r="J2733" s="0" t="n">
        <f aca="false">G2733+H2733+I2733-fixed</f>
        <v>134859.656217119</v>
      </c>
      <c r="K2733" s="0" t="n">
        <f aca="false">12*Inputs!$B$6*(1-MIN(1,Inputs!$G$6*$D2733)*churn_nonbuyers)*(ic*Inputs!$C$6+fee_wd*Inputs!$E$6*(1-$B2733)+fee_fx*Inputs!$D$6-cost_acc-cost_wd*Inputs!$E$6*(1-$B2733)-cost_fx*Inputs!$D$6)</f>
        <v>177002.06680008</v>
      </c>
      <c r="L2733" s="0" t="n">
        <f aca="false">12*Inputs!$B$7*(1-MIN(1,Inputs!$G$7*$D2733)*churn_nonbuyers)*(ic*Inputs!$C$7+fee_wd*Inputs!$E$7*(1-$B2733)+fee_fx*Inputs!$D$7-cost_acc-cost_wd*Inputs!$E$7*(1-$B2733)-cost_fx*Inputs!$D$7)</f>
        <v>375865.118160048</v>
      </c>
      <c r="M2733" s="0" t="n">
        <f aca="false">12*Inputs!$B$8*(1-MIN(1,Inputs!$G$8*$D2733)*churn_nonbuyers)*(ic*Inputs!$C$8+fee_wd*Inputs!$E$8*(1-$B2733)+fee_fx*Inputs!$D$8-cost_acc-cost_wd*Inputs!$E$8*(1-$B2733)-cost_fx*Inputs!$D$8)</f>
        <v>51674.30746704</v>
      </c>
      <c r="N2733" s="0" t="n">
        <f aca="false">K2733+L2733+I2733-fixed</f>
        <v>20326.5459623892</v>
      </c>
      <c r="O2733" s="0" t="n">
        <f aca="false">K2733+L2733+M2733-fixed</f>
        <v>-95458.5075728318</v>
      </c>
      <c r="P2733" s="0" t="n">
        <f aca="false">12*Inputs!$B$6*(1-MIN(1,Inputs!$F$6*$D2733))*(ic*Inputs!$C$6+flat_fee-cost_acc-cost_wd*Inputs!$E$6*$E2733-cost_fx*Inputs!$D$6)+12*Inputs!$B$7*(1-MIN(1,Inputs!$F$7*$D2733))*(ic*Inputs!$C$7+flat_fee-cost_acc-cost_wd*Inputs!$E$7*$E2733-cost_fx*Inputs!$D$7)+12*Inputs!$B$8*(1-MIN(1,Inputs!$F$8*$D2733))*(ic*Inputs!$C$8+flat_fee-cost_acc-cost_wd*Inputs!$E$8*$E2733-cost_fx*Inputs!$D$8)-fixed</f>
        <v>-64518.5657968001</v>
      </c>
    </row>
    <row r="2734" customFormat="false" ht="15" hidden="false" customHeight="false" outlineLevel="0" collapsed="false">
      <c r="A2734" s="0" t="n">
        <v>2669</v>
      </c>
      <c r="B2734" s="0" t="n">
        <v>0.34496</v>
      </c>
      <c r="C2734" s="0" t="n">
        <v>0.891177</v>
      </c>
      <c r="D2734" s="0" t="n">
        <v>1.626231</v>
      </c>
      <c r="E2734" s="0" t="n">
        <v>1.339235</v>
      </c>
      <c r="F2734" s="0" t="n">
        <v>0.361228</v>
      </c>
      <c r="G2734" s="0" t="n">
        <f aca="false">12*Inputs!$B$6*(MIN(1,$H$50*$C2734)*(ic*Inputs!$C$6+pS+fee_fx*Inputs!$D$6-cost_acc-cost_wd*Inputs!$E$6*$E2734-cost_fx*Inputs!$D$6-$F2734)+(1-MIN(1,$H$50*$C2734))*(1-MIN(1,Inputs!$G$6*$D2734)*churn_nonbuyers)*(ic*Inputs!$C$6+fee_wd*Inputs!$E$6*(1-$B2734)+fee_fx*Inputs!$D$6-cost_acc-cost_wd*Inputs!$E$6*(1-$B2734)-cost_fx*Inputs!$D$6))</f>
        <v>180738.702402133</v>
      </c>
      <c r="H2734" s="0" t="n">
        <f aca="false">12*Inputs!$B$7*(MIN(1,$H$51*$C2734)*(ic*Inputs!$C$7+pE+fee_fx*Inputs!$D$7-cost_acc-cost_wd*Inputs!$E$7*$E2734-cost_fx*Inputs!$D$7-$F2734)+(1-MIN(1,$H$51*$C2734))*(1-MIN(1,Inputs!$G$7*$D2734)*churn_nonbuyers)*(ic*Inputs!$C$7+fee_wd*Inputs!$E$7*(1-$B2734)+fee_fx*Inputs!$D$7-cost_acc-cost_wd*Inputs!$E$7*(1-$B2734)-cost_fx*Inputs!$D$7))</f>
        <v>357582.859497382</v>
      </c>
      <c r="I2734" s="0" t="n">
        <f aca="false">12*Inputs!$B$8*(MIN(1,$H$52*$C2734)*(ic*Inputs!$C$8+pT-cost_acc-cost_wd*Inputs!$E$8-cost_fx*Inputs!$D$8-cost_ins)+(1-MIN(1,$H$52*$C2734))*(1-MIN(1,Inputs!$G$8*$D2734)*churn_nonbuyers)*(ic*Inputs!$C$8+fee_wd*Inputs!$E$8*(1-$B2734)+fee_fx*Inputs!$D$8-cost_acc-cost_wd*Inputs!$E$8*(1-$B2734)-cost_fx*Inputs!$D$8))</f>
        <v>128457.817488</v>
      </c>
      <c r="J2734" s="0" t="n">
        <f aca="false">G2734+H2734+I2734-fixed</f>
        <v>-33220.6206124855</v>
      </c>
      <c r="K2734" s="0" t="n">
        <f aca="false">12*Inputs!$B$6*(1-MIN(1,Inputs!$G$6*$D2734)*churn_nonbuyers)*(ic*Inputs!$C$6+fee_wd*Inputs!$E$6*(1-$B2734)+fee_fx*Inputs!$D$6-cost_acc-cost_wd*Inputs!$E$6*(1-$B2734)-cost_fx*Inputs!$D$6)</f>
        <v>139572.440969472</v>
      </c>
      <c r="L2734" s="0" t="n">
        <f aca="false">12*Inputs!$B$7*(1-MIN(1,Inputs!$G$7*$D2734)*churn_nonbuyers)*(ic*Inputs!$C$7+fee_wd*Inputs!$E$7*(1-$B2734)+fee_fx*Inputs!$D$7-cost_acc-cost_wd*Inputs!$E$7*(1-$B2734)-cost_fx*Inputs!$D$7)</f>
        <v>336278.323493683</v>
      </c>
      <c r="M2734" s="0" t="n">
        <f aca="false">12*Inputs!$B$8*(1-MIN(1,Inputs!$G$8*$D2734)*churn_nonbuyers)*(ic*Inputs!$C$8+fee_wd*Inputs!$E$8*(1-$B2734)+fee_fx*Inputs!$D$8-cost_acc-cost_wd*Inputs!$E$8*(1-$B2734)-cost_fx*Inputs!$D$8)</f>
        <v>0</v>
      </c>
      <c r="N2734" s="0" t="n">
        <f aca="false">K2734+L2734+I2734-fixed</f>
        <v>-95691.4180488447</v>
      </c>
      <c r="O2734" s="0" t="n">
        <f aca="false">K2734+L2734+M2734-fixed</f>
        <v>-224149.235536845</v>
      </c>
      <c r="P2734" s="0" t="n">
        <f aca="false">12*Inputs!$B$6*(1-MIN(1,Inputs!$F$6*$D2734))*(ic*Inputs!$C$6+flat_fee-cost_acc-cost_wd*Inputs!$E$6*$E2734-cost_fx*Inputs!$D$6)+12*Inputs!$B$7*(1-MIN(1,Inputs!$F$7*$D2734))*(ic*Inputs!$C$7+flat_fee-cost_acc-cost_wd*Inputs!$E$7*$E2734-cost_fx*Inputs!$D$7)+12*Inputs!$B$8*(1-MIN(1,Inputs!$F$8*$D2734))*(ic*Inputs!$C$8+flat_fee-cost_acc-cost_wd*Inputs!$E$8*$E2734-cost_fx*Inputs!$D$8)-fixed</f>
        <v>-378241.2417796</v>
      </c>
    </row>
    <row r="2735" customFormat="false" ht="15" hidden="false" customHeight="false" outlineLevel="0" collapsed="false">
      <c r="A2735" s="0" t="n">
        <v>2670</v>
      </c>
      <c r="B2735" s="0" t="n">
        <v>0.208124</v>
      </c>
      <c r="C2735" s="0" t="n">
        <v>0.827914</v>
      </c>
      <c r="D2735" s="0" t="n">
        <v>0.866065</v>
      </c>
      <c r="E2735" s="0" t="n">
        <v>1.056809</v>
      </c>
      <c r="F2735" s="0" t="n">
        <v>0.227589</v>
      </c>
      <c r="G2735" s="0" t="n">
        <f aca="false">12*Inputs!$B$6*(MIN(1,$H$50*$C2735)*(ic*Inputs!$C$6+pS+fee_fx*Inputs!$D$6-cost_acc-cost_wd*Inputs!$E$6*$E2735-cost_fx*Inputs!$D$6-$F2735)+(1-MIN(1,$H$50*$C2735))*(1-MIN(1,Inputs!$G$6*$D2735)*churn_nonbuyers)*(ic*Inputs!$C$6+fee_wd*Inputs!$E$6*(1-$B2735)+fee_fx*Inputs!$D$6-cost_acc-cost_wd*Inputs!$E$6*(1-$B2735)-cost_fx*Inputs!$D$6))</f>
        <v>208747.415815249</v>
      </c>
      <c r="H2735" s="0" t="n">
        <f aca="false">12*Inputs!$B$7*(MIN(1,$H$51*$C2735)*(ic*Inputs!$C$7+pE+fee_fx*Inputs!$D$7-cost_acc-cost_wd*Inputs!$E$7*$E2735-cost_fx*Inputs!$D$7-$F2735)+(1-MIN(1,$H$51*$C2735))*(1-MIN(1,Inputs!$G$7*$D2735)*churn_nonbuyers)*(ic*Inputs!$C$7+fee_wd*Inputs!$E$7*(1-$B2735)+fee_fx*Inputs!$D$7-cost_acc-cost_wd*Inputs!$E$7*(1-$B2735)-cost_fx*Inputs!$D$7))</f>
        <v>407608.817934848</v>
      </c>
      <c r="I2735" s="0" t="n">
        <f aca="false">12*Inputs!$B$8*(MIN(1,$H$52*$C2735)*(ic*Inputs!$C$8+pT-cost_acc-cost_wd*Inputs!$E$8-cost_fx*Inputs!$D$8-cost_ins)+(1-MIN(1,$H$52*$C2735))*(1-MIN(1,Inputs!$G$8*$D2735)*churn_nonbuyers)*(ic*Inputs!$C$8+fee_wd*Inputs!$E$8*(1-$B2735)+fee_fx*Inputs!$D$8-cost_acc-cost_wd*Inputs!$E$8*(1-$B2735)-cost_fx*Inputs!$D$8))</f>
        <v>171723.08066148</v>
      </c>
      <c r="J2735" s="0" t="n">
        <f aca="false">G2735+H2735+I2735-fixed</f>
        <v>88079.3144115768</v>
      </c>
      <c r="K2735" s="0" t="n">
        <f aca="false">12*Inputs!$B$6*(1-MIN(1,Inputs!$G$6*$D2735)*churn_nonbuyers)*(ic*Inputs!$C$6+fee_wd*Inputs!$E$6*(1-$B2735)+fee_fx*Inputs!$D$6-cost_acc-cost_wd*Inputs!$E$6*(1-$B2735)-cost_fx*Inputs!$D$6)</f>
        <v>164198.000966832</v>
      </c>
      <c r="L2735" s="0" t="n">
        <f aca="false">12*Inputs!$B$7*(1-MIN(1,Inputs!$G$7*$D2735)*churn_nonbuyers)*(ic*Inputs!$C$7+fee_wd*Inputs!$E$7*(1-$B2735)+fee_fx*Inputs!$D$7-cost_acc-cost_wd*Inputs!$E$7*(1-$B2735)-cost_fx*Inputs!$D$7)</f>
        <v>363532.897060099</v>
      </c>
      <c r="M2735" s="0" t="n">
        <f aca="false">12*Inputs!$B$8*(1-MIN(1,Inputs!$G$8*$D2735)*churn_nonbuyers)*(ic*Inputs!$C$8+fee_wd*Inputs!$E$8*(1-$B2735)+fee_fx*Inputs!$D$8-cost_acc-cost_wd*Inputs!$E$8*(1-$B2735)-cost_fx*Inputs!$D$8)</f>
        <v>124587.880245216</v>
      </c>
      <c r="N2735" s="0" t="n">
        <f aca="false">K2735+L2735+I2735-fixed</f>
        <v>-546.021311589284</v>
      </c>
      <c r="O2735" s="0" t="n">
        <f aca="false">K2735+L2735+M2735-fixed</f>
        <v>-47681.2217278529</v>
      </c>
      <c r="P2735" s="0" t="n">
        <f aca="false">12*Inputs!$B$6*(1-MIN(1,Inputs!$F$6*$D2735))*(ic*Inputs!$C$6+flat_fee-cost_acc-cost_wd*Inputs!$E$6*$E2735-cost_fx*Inputs!$D$6)+12*Inputs!$B$7*(1-MIN(1,Inputs!$F$7*$D2735))*(ic*Inputs!$C$7+flat_fee-cost_acc-cost_wd*Inputs!$E$7*$E2735-cost_fx*Inputs!$D$7)+12*Inputs!$B$8*(1-MIN(1,Inputs!$F$8*$D2735))*(ic*Inputs!$C$8+flat_fee-cost_acc-cost_wd*Inputs!$E$8*$E2735-cost_fx*Inputs!$D$8)-fixed</f>
        <v>119634.1174604</v>
      </c>
    </row>
    <row r="2736" customFormat="false" ht="15" hidden="false" customHeight="false" outlineLevel="0" collapsed="false">
      <c r="A2736" s="0" t="n">
        <v>2671</v>
      </c>
      <c r="B2736" s="0" t="n">
        <v>0.202442</v>
      </c>
      <c r="C2736" s="0" t="n">
        <v>0.739896</v>
      </c>
      <c r="D2736" s="0" t="n">
        <v>1.570257</v>
      </c>
      <c r="E2736" s="0" t="n">
        <v>1.114833</v>
      </c>
      <c r="F2736" s="0" t="n">
        <v>0.087723</v>
      </c>
      <c r="G2736" s="0" t="n">
        <f aca="false">12*Inputs!$B$6*(MIN(1,$H$50*$C2736)*(ic*Inputs!$C$6+pS+fee_fx*Inputs!$D$6-cost_acc-cost_wd*Inputs!$E$6*$E2736-cost_fx*Inputs!$D$6-$F2736)+(1-MIN(1,$H$50*$C2736))*(1-MIN(1,Inputs!$G$6*$D2736)*churn_nonbuyers)*(ic*Inputs!$C$6+fee_wd*Inputs!$E$6*(1-$B2736)+fee_fx*Inputs!$D$6-cost_acc-cost_wd*Inputs!$E$6*(1-$B2736)-cost_fx*Inputs!$D$6))</f>
        <v>200430.420085571</v>
      </c>
      <c r="H2736" s="0" t="n">
        <f aca="false">12*Inputs!$B$7*(MIN(1,$H$51*$C2736)*(ic*Inputs!$C$7+pE+fee_fx*Inputs!$D$7-cost_acc-cost_wd*Inputs!$E$7*$E2736-cost_fx*Inputs!$D$7-$F2736)+(1-MIN(1,$H$51*$C2736))*(1-MIN(1,Inputs!$G$7*$D2736)*churn_nonbuyers)*(ic*Inputs!$C$7+fee_wd*Inputs!$E$7*(1-$B2736)+fee_fx*Inputs!$D$7-cost_acc-cost_wd*Inputs!$E$7*(1-$B2736)-cost_fx*Inputs!$D$7))</f>
        <v>398935.760989595</v>
      </c>
      <c r="I2736" s="0" t="n">
        <f aca="false">12*Inputs!$B$8*(MIN(1,$H$52*$C2736)*(ic*Inputs!$C$8+pT-cost_acc-cost_wd*Inputs!$E$8-cost_fx*Inputs!$D$8-cost_ins)+(1-MIN(1,$H$52*$C2736))*(1-MIN(1,Inputs!$G$8*$D2736)*churn_nonbuyers)*(ic*Inputs!$C$8+fee_wd*Inputs!$E$8*(1-$B2736)+fee_fx*Inputs!$D$8-cost_acc-cost_wd*Inputs!$E$8*(1-$B2736)-cost_fx*Inputs!$D$8))</f>
        <v>106651.569024</v>
      </c>
      <c r="J2736" s="0" t="n">
        <f aca="false">G2736+H2736+I2736-fixed</f>
        <v>6017.75009916595</v>
      </c>
      <c r="K2736" s="0" t="n">
        <f aca="false">12*Inputs!$B$6*(1-MIN(1,Inputs!$G$6*$D2736)*churn_nonbuyers)*(ic*Inputs!$C$6+fee_wd*Inputs!$E$6*(1-$B2736)+fee_fx*Inputs!$D$6-cost_acc-cost_wd*Inputs!$E$6*(1-$B2736)-cost_fx*Inputs!$D$6)</f>
        <v>158908.940406677</v>
      </c>
      <c r="L2736" s="0" t="n">
        <f aca="false">12*Inputs!$B$7*(1-MIN(1,Inputs!$G$7*$D2736)*churn_nonbuyers)*(ic*Inputs!$C$7+fee_wd*Inputs!$E$7*(1-$B2736)+fee_fx*Inputs!$D$7-cost_acc-cost_wd*Inputs!$E$7*(1-$B2736)-cost_fx*Inputs!$D$7)</f>
        <v>356427.790708006</v>
      </c>
      <c r="M2736" s="0" t="n">
        <f aca="false">12*Inputs!$B$8*(1-MIN(1,Inputs!$G$8*$D2736)*churn_nonbuyers)*(ic*Inputs!$C$8+fee_wd*Inputs!$E$8*(1-$B2736)+fee_fx*Inputs!$D$8-cost_acc-cost_wd*Inputs!$E$8*(1-$B2736)-cost_fx*Inputs!$D$8)</f>
        <v>0</v>
      </c>
      <c r="N2736" s="0" t="n">
        <f aca="false">K2736+L2736+I2736-fixed</f>
        <v>-78011.6998613171</v>
      </c>
      <c r="O2736" s="0" t="n">
        <f aca="false">K2736+L2736+M2736-fixed</f>
        <v>-184663.268885317</v>
      </c>
      <c r="P2736" s="0" t="n">
        <f aca="false">12*Inputs!$B$6*(1-MIN(1,Inputs!$F$6*$D2736))*(ic*Inputs!$C$6+flat_fee-cost_acc-cost_wd*Inputs!$E$6*$E2736-cost_fx*Inputs!$D$6)+12*Inputs!$B$7*(1-MIN(1,Inputs!$F$7*$D2736))*(ic*Inputs!$C$7+flat_fee-cost_acc-cost_wd*Inputs!$E$7*$E2736-cost_fx*Inputs!$D$7)+12*Inputs!$B$8*(1-MIN(1,Inputs!$F$8*$D2736))*(ic*Inputs!$C$8+flat_fee-cost_acc-cost_wd*Inputs!$E$8*$E2736-cost_fx*Inputs!$D$8)-fixed</f>
        <v>-285003.50819656</v>
      </c>
    </row>
    <row r="2737" customFormat="false" ht="15" hidden="false" customHeight="false" outlineLevel="0" collapsed="false">
      <c r="A2737" s="0" t="n">
        <v>2672</v>
      </c>
      <c r="B2737" s="0" t="n">
        <v>0.1259</v>
      </c>
      <c r="C2737" s="0" t="n">
        <v>1.057204</v>
      </c>
      <c r="D2737" s="0" t="n">
        <v>1.161115</v>
      </c>
      <c r="E2737" s="0" t="n">
        <v>1.112257</v>
      </c>
      <c r="F2737" s="0" t="n">
        <v>0.224934</v>
      </c>
      <c r="G2737" s="0" t="n">
        <f aca="false">12*Inputs!$B$6*(MIN(1,$H$50*$C2737)*(ic*Inputs!$C$6+pS+fee_fx*Inputs!$D$6-cost_acc-cost_wd*Inputs!$E$6*$E2737-cost_fx*Inputs!$D$6-$F2737)+(1-MIN(1,$H$50*$C2737))*(1-MIN(1,Inputs!$G$6*$D2737)*churn_nonbuyers)*(ic*Inputs!$C$6+fee_wd*Inputs!$E$6*(1-$B2737)+fee_fx*Inputs!$D$6-cost_acc-cost_wd*Inputs!$E$6*(1-$B2737)-cost_fx*Inputs!$D$6))</f>
        <v>227691.167746433</v>
      </c>
      <c r="H2737" s="0" t="n">
        <f aca="false">12*Inputs!$B$7*(MIN(1,$H$51*$C2737)*(ic*Inputs!$C$7+pE+fee_fx*Inputs!$D$7-cost_acc-cost_wd*Inputs!$E$7*$E2737-cost_fx*Inputs!$D$7-$F2737)+(1-MIN(1,$H$51*$C2737))*(1-MIN(1,Inputs!$G$7*$D2737)*churn_nonbuyers)*(ic*Inputs!$C$7+fee_wd*Inputs!$E$7*(1-$B2737)+fee_fx*Inputs!$D$7-cost_acc-cost_wd*Inputs!$E$7*(1-$B2737)-cost_fx*Inputs!$D$7))</f>
        <v>417912.881632791</v>
      </c>
      <c r="I2737" s="0" t="n">
        <f aca="false">12*Inputs!$B$8*(MIN(1,$H$52*$C2737)*(ic*Inputs!$C$8+pT-cost_acc-cost_wd*Inputs!$E$8-cost_fx*Inputs!$D$8-cost_ins)+(1-MIN(1,$H$52*$C2737))*(1-MIN(1,Inputs!$G$8*$D2737)*churn_nonbuyers)*(ic*Inputs!$C$8+fee_wd*Inputs!$E$8*(1-$B2737)+fee_fx*Inputs!$D$8-cost_acc-cost_wd*Inputs!$E$8*(1-$B2737)-cost_fx*Inputs!$D$8))</f>
        <v>167981.076737268</v>
      </c>
      <c r="J2737" s="0" t="n">
        <f aca="false">G2737+H2737+I2737-fixed</f>
        <v>113585.126116492</v>
      </c>
      <c r="K2737" s="0" t="n">
        <f aca="false">12*Inputs!$B$6*(1-MIN(1,Inputs!$G$6*$D2737)*churn_nonbuyers)*(ic*Inputs!$C$6+fee_wd*Inputs!$E$6*(1-$B2737)+fee_fx*Inputs!$D$6-cost_acc-cost_wd*Inputs!$E$6*(1-$B2737)-cost_fx*Inputs!$D$6)</f>
        <v>172818.8883252</v>
      </c>
      <c r="L2737" s="0" t="n">
        <f aca="false">12*Inputs!$B$7*(1-MIN(1,Inputs!$G$7*$D2737)*churn_nonbuyers)*(ic*Inputs!$C$7+fee_wd*Inputs!$E$7*(1-$B2737)+fee_fx*Inputs!$D$7-cost_acc-cost_wd*Inputs!$E$7*(1-$B2737)-cost_fx*Inputs!$D$7)</f>
        <v>371657.06947512</v>
      </c>
      <c r="M2737" s="0" t="n">
        <f aca="false">12*Inputs!$B$8*(1-MIN(1,Inputs!$G$8*$D2737)*churn_nonbuyers)*(ic*Inputs!$C$8+fee_wd*Inputs!$E$8*(1-$B2737)+fee_fx*Inputs!$D$8-cost_acc-cost_wd*Inputs!$E$8*(1-$B2737)-cost_fx*Inputs!$D$8)</f>
        <v>59977.0399176</v>
      </c>
      <c r="N2737" s="0" t="n">
        <f aca="false">K2737+L2737+I2737-fixed</f>
        <v>12457.0345375877</v>
      </c>
      <c r="O2737" s="0" t="n">
        <f aca="false">K2737+L2737+M2737-fixed</f>
        <v>-95547.0022820799</v>
      </c>
      <c r="P2737" s="0" t="n">
        <f aca="false">12*Inputs!$B$6*(1-MIN(1,Inputs!$F$6*$D2737))*(ic*Inputs!$C$6+flat_fee-cost_acc-cost_wd*Inputs!$E$6*$E2737-cost_fx*Inputs!$D$6)+12*Inputs!$B$7*(1-MIN(1,Inputs!$F$7*$D2737))*(ic*Inputs!$C$7+flat_fee-cost_acc-cost_wd*Inputs!$E$7*$E2737-cost_fx*Inputs!$D$7)+12*Inputs!$B$8*(1-MIN(1,Inputs!$F$8*$D2737))*(ic*Inputs!$C$8+flat_fee-cost_acc-cost_wd*Inputs!$E$8*$E2737-cost_fx*Inputs!$D$8)-fixed</f>
        <v>-64539.5749467999</v>
      </c>
    </row>
    <row r="2738" customFormat="false" ht="15" hidden="false" customHeight="false" outlineLevel="0" collapsed="false">
      <c r="A2738" s="0" t="n">
        <v>2673</v>
      </c>
      <c r="B2738" s="0" t="n">
        <v>0.123221</v>
      </c>
      <c r="C2738" s="0" t="n">
        <v>0.877132</v>
      </c>
      <c r="D2738" s="0" t="n">
        <v>0.795796</v>
      </c>
      <c r="E2738" s="0" t="n">
        <v>1.16612</v>
      </c>
      <c r="F2738" s="0" t="n">
        <v>0.169272</v>
      </c>
      <c r="G2738" s="0" t="n">
        <f aca="false">12*Inputs!$B$6*(MIN(1,$H$50*$C2738)*(ic*Inputs!$C$6+pS+fee_fx*Inputs!$D$6-cost_acc-cost_wd*Inputs!$E$6*$E2738-cost_fx*Inputs!$D$6-$F2738)+(1-MIN(1,$H$50*$C2738))*(1-MIN(1,Inputs!$G$6*$D2738)*churn_nonbuyers)*(ic*Inputs!$C$6+fee_wd*Inputs!$E$6*(1-$B2738)+fee_fx*Inputs!$D$6-cost_acc-cost_wd*Inputs!$E$6*(1-$B2738)-cost_fx*Inputs!$D$6))</f>
        <v>221841.743759518</v>
      </c>
      <c r="H2738" s="0" t="n">
        <f aca="false">12*Inputs!$B$7*(MIN(1,$H$51*$C2738)*(ic*Inputs!$C$7+pE+fee_fx*Inputs!$D$7-cost_acc-cost_wd*Inputs!$E$7*$E2738-cost_fx*Inputs!$D$7-$F2738)+(1-MIN(1,$H$51*$C2738))*(1-MIN(1,Inputs!$G$7*$D2738)*churn_nonbuyers)*(ic*Inputs!$C$7+fee_wd*Inputs!$E$7*(1-$B2738)+fee_fx*Inputs!$D$7-cost_acc-cost_wd*Inputs!$E$7*(1-$B2738)-cost_fx*Inputs!$D$7))</f>
        <v>410387.759754319</v>
      </c>
      <c r="I2738" s="0" t="n">
        <f aca="false">12*Inputs!$B$8*(MIN(1,$H$52*$C2738)*(ic*Inputs!$C$8+pT-cost_acc-cost_wd*Inputs!$E$8-cost_fx*Inputs!$D$8-cost_ins)+(1-MIN(1,$H$52*$C2738))*(1-MIN(1,Inputs!$G$8*$D2738)*churn_nonbuyers)*(ic*Inputs!$C$8+fee_wd*Inputs!$E$8*(1-$B2738)+fee_fx*Inputs!$D$8-cost_acc-cost_wd*Inputs!$E$8*(1-$B2738)-cost_fx*Inputs!$D$8))</f>
        <v>181229.678879045</v>
      </c>
      <c r="J2738" s="0" t="n">
        <f aca="false">G2738+H2738+I2738-fixed</f>
        <v>113459.182392882</v>
      </c>
      <c r="K2738" s="0" t="n">
        <f aca="false">12*Inputs!$B$6*(1-MIN(1,Inputs!$G$6*$D2738)*churn_nonbuyers)*(ic*Inputs!$C$6+fee_wd*Inputs!$E$6*(1-$B2738)+fee_fx*Inputs!$D$6-cost_acc-cost_wd*Inputs!$E$6*(1-$B2738)-cost_fx*Inputs!$D$6)</f>
        <v>176540.575528195</v>
      </c>
      <c r="L2738" s="0" t="n">
        <f aca="false">12*Inputs!$B$7*(1-MIN(1,Inputs!$G$7*$D2738)*churn_nonbuyers)*(ic*Inputs!$C$7+fee_wd*Inputs!$E$7*(1-$B2738)+fee_fx*Inputs!$D$7-cost_acc-cost_wd*Inputs!$E$7*(1-$B2738)-cost_fx*Inputs!$D$7)</f>
        <v>376253.841508917</v>
      </c>
      <c r="M2738" s="0" t="n">
        <f aca="false">12*Inputs!$B$8*(1-MIN(1,Inputs!$G$8*$D2738)*churn_nonbuyers)*(ic*Inputs!$C$8+fee_wd*Inputs!$E$8*(1-$B2738)+fee_fx*Inputs!$D$8-cost_acc-cost_wd*Inputs!$E$8*(1-$B2738)-cost_fx*Inputs!$D$8)</f>
        <v>141956.696891578</v>
      </c>
      <c r="N2738" s="0" t="n">
        <f aca="false">K2738+L2738+I2738-fixed</f>
        <v>34024.0959161578</v>
      </c>
      <c r="O2738" s="0" t="n">
        <f aca="false">K2738+L2738+M2738-fixed</f>
        <v>-5248.88607130991</v>
      </c>
      <c r="P2738" s="0" t="n">
        <f aca="false">12*Inputs!$B$6*(1-MIN(1,Inputs!$F$6*$D2738))*(ic*Inputs!$C$6+flat_fee-cost_acc-cost_wd*Inputs!$E$6*$E2738-cost_fx*Inputs!$D$6)+12*Inputs!$B$7*(1-MIN(1,Inputs!$F$7*$D2738))*(ic*Inputs!$C$7+flat_fee-cost_acc-cost_wd*Inputs!$E$7*$E2738-cost_fx*Inputs!$D$7)+12*Inputs!$B$8*(1-MIN(1,Inputs!$F$8*$D2738))*(ic*Inputs!$C$8+flat_fee-cost_acc-cost_wd*Inputs!$E$8*$E2738-cost_fx*Inputs!$D$8)-fixed</f>
        <v>105723.1448768</v>
      </c>
    </row>
    <row r="2739" customFormat="false" ht="15" hidden="false" customHeight="false" outlineLevel="0" collapsed="false">
      <c r="A2739" s="0" t="n">
        <v>2674</v>
      </c>
      <c r="B2739" s="0" t="n">
        <v>0.102212</v>
      </c>
      <c r="C2739" s="0" t="n">
        <v>1.050147</v>
      </c>
      <c r="D2739" s="0" t="n">
        <v>1.627535</v>
      </c>
      <c r="E2739" s="0" t="n">
        <v>1.11983</v>
      </c>
      <c r="F2739" s="0" t="n">
        <v>0.130879</v>
      </c>
      <c r="G2739" s="0" t="n">
        <f aca="false">12*Inputs!$B$6*(MIN(1,$H$50*$C2739)*(ic*Inputs!$C$6+pS+fee_fx*Inputs!$D$6-cost_acc-cost_wd*Inputs!$E$6*$E2739-cost_fx*Inputs!$D$6-$F2739)+(1-MIN(1,$H$50*$C2739))*(1-MIN(1,Inputs!$G$6*$D2739)*churn_nonbuyers)*(ic*Inputs!$C$6+fee_wd*Inputs!$E$6*(1-$B2739)+fee_fx*Inputs!$D$6-cost_acc-cost_wd*Inputs!$E$6*(1-$B2739)-cost_fx*Inputs!$D$6))</f>
        <v>228368.341314456</v>
      </c>
      <c r="H2739" s="0" t="n">
        <f aca="false">12*Inputs!$B$7*(MIN(1,$H$51*$C2739)*(ic*Inputs!$C$7+pE+fee_fx*Inputs!$D$7-cost_acc-cost_wd*Inputs!$E$7*$E2739-cost_fx*Inputs!$D$7-$F2739)+(1-MIN(1,$H$51*$C2739))*(1-MIN(1,Inputs!$G$7*$D2739)*churn_nonbuyers)*(ic*Inputs!$C$7+fee_wd*Inputs!$E$7*(1-$B2739)+fee_fx*Inputs!$D$7-cost_acc-cost_wd*Inputs!$E$7*(1-$B2739)-cost_fx*Inputs!$D$7))</f>
        <v>421134.031758905</v>
      </c>
      <c r="I2739" s="0" t="n">
        <f aca="false">12*Inputs!$B$8*(MIN(1,$H$52*$C2739)*(ic*Inputs!$C$8+pT-cost_acc-cost_wd*Inputs!$E$8-cost_fx*Inputs!$D$8-cost_ins)+(1-MIN(1,$H$52*$C2739))*(1-MIN(1,Inputs!$G$8*$D2739)*churn_nonbuyers)*(ic*Inputs!$C$8+fee_wd*Inputs!$E$8*(1-$B2739)+fee_fx*Inputs!$D$8-cost_acc-cost_wd*Inputs!$E$8*(1-$B2739)-cost_fx*Inputs!$D$8))</f>
        <v>151372.389168</v>
      </c>
      <c r="J2739" s="0" t="n">
        <f aca="false">G2739+H2739+I2739-fixed</f>
        <v>100874.762241361</v>
      </c>
      <c r="K2739" s="0" t="n">
        <f aca="false">12*Inputs!$B$6*(1-MIN(1,Inputs!$G$6*$D2739)*churn_nonbuyers)*(ic*Inputs!$C$6+fee_wd*Inputs!$E$6*(1-$B2739)+fee_fx*Inputs!$D$6-cost_acc-cost_wd*Inputs!$E$6*(1-$B2739)-cost_fx*Inputs!$D$6)</f>
        <v>171673.665173424</v>
      </c>
      <c r="L2739" s="0" t="n">
        <f aca="false">12*Inputs!$B$7*(1-MIN(1,Inputs!$G$7*$D2739)*churn_nonbuyers)*(ic*Inputs!$C$7+fee_wd*Inputs!$E$7*(1-$B2739)+fee_fx*Inputs!$D$7-cost_acc-cost_wd*Inputs!$E$7*(1-$B2739)-cost_fx*Inputs!$D$7)</f>
        <v>369513.456224054</v>
      </c>
      <c r="M2739" s="0" t="n">
        <f aca="false">12*Inputs!$B$8*(1-MIN(1,Inputs!$G$8*$D2739)*churn_nonbuyers)*(ic*Inputs!$C$8+fee_wd*Inputs!$E$8*(1-$B2739)+fee_fx*Inputs!$D$8-cost_acc-cost_wd*Inputs!$E$8*(1-$B2739)-cost_fx*Inputs!$D$8)</f>
        <v>0</v>
      </c>
      <c r="N2739" s="0" t="n">
        <f aca="false">K2739+L2739+I2739-fixed</f>
        <v>-7440.48943452165</v>
      </c>
      <c r="O2739" s="0" t="n">
        <f aca="false">K2739+L2739+M2739-fixed</f>
        <v>-158812.878602522</v>
      </c>
      <c r="P2739" s="0" t="n">
        <f aca="false">12*Inputs!$B$6*(1-MIN(1,Inputs!$F$6*$D2739))*(ic*Inputs!$C$6+flat_fee-cost_acc-cost_wd*Inputs!$E$6*$E2739-cost_fx*Inputs!$D$6)+12*Inputs!$B$7*(1-MIN(1,Inputs!$F$7*$D2739))*(ic*Inputs!$C$7+flat_fee-cost_acc-cost_wd*Inputs!$E$7*$E2739-cost_fx*Inputs!$D$7)+12*Inputs!$B$8*(1-MIN(1,Inputs!$F$8*$D2739))*(ic*Inputs!$C$8+flat_fee-cost_acc-cost_wd*Inputs!$E$8*$E2739-cost_fx*Inputs!$D$8)-fixed</f>
        <v>-317131.712908</v>
      </c>
    </row>
    <row r="2740" customFormat="false" ht="15" hidden="false" customHeight="false" outlineLevel="0" collapsed="false">
      <c r="A2740" s="0" t="n">
        <v>2675</v>
      </c>
      <c r="B2740" s="0" t="n">
        <v>0.293231</v>
      </c>
      <c r="C2740" s="0" t="n">
        <v>0.851222</v>
      </c>
      <c r="D2740" s="0" t="n">
        <v>1.22715</v>
      </c>
      <c r="E2740" s="0" t="n">
        <v>1.188352</v>
      </c>
      <c r="F2740" s="0" t="n">
        <v>0.251989</v>
      </c>
      <c r="G2740" s="0" t="n">
        <f aca="false">12*Inputs!$B$6*(MIN(1,$H$50*$C2740)*(ic*Inputs!$C$6+pS+fee_fx*Inputs!$D$6-cost_acc-cost_wd*Inputs!$E$6*$E2740-cost_fx*Inputs!$D$6-$F2740)+(1-MIN(1,$H$50*$C2740))*(1-MIN(1,Inputs!$G$6*$D2740)*churn_nonbuyers)*(ic*Inputs!$C$6+fee_wd*Inputs!$E$6*(1-$B2740)+fee_fx*Inputs!$D$6-cost_acc-cost_wd*Inputs!$E$6*(1-$B2740)-cost_fx*Inputs!$D$6))</f>
        <v>193335.49307258</v>
      </c>
      <c r="H2740" s="0" t="n">
        <f aca="false">12*Inputs!$B$7*(MIN(1,$H$51*$C2740)*(ic*Inputs!$C$7+pE+fee_fx*Inputs!$D$7-cost_acc-cost_wd*Inputs!$E$7*$E2740-cost_fx*Inputs!$D$7-$F2740)+(1-MIN(1,$H$51*$C2740))*(1-MIN(1,Inputs!$G$7*$D2740)*churn_nonbuyers)*(ic*Inputs!$C$7+fee_wd*Inputs!$E$7*(1-$B2740)+fee_fx*Inputs!$D$7-cost_acc-cost_wd*Inputs!$E$7*(1-$B2740)-cost_fx*Inputs!$D$7))</f>
        <v>384302.674375162</v>
      </c>
      <c r="I2740" s="0" t="n">
        <f aca="false">12*Inputs!$B$8*(MIN(1,$H$52*$C2740)*(ic*Inputs!$C$8+pT-cost_acc-cost_wd*Inputs!$E$8-cost_fx*Inputs!$D$8-cost_ins)+(1-MIN(1,$H$52*$C2740))*(1-MIN(1,Inputs!$G$8*$D2740)*churn_nonbuyers)*(ic*Inputs!$C$8+fee_wd*Inputs!$E$8*(1-$B2740)+fee_fx*Inputs!$D$8-cost_acc-cost_wd*Inputs!$E$8*(1-$B2740)-cost_fx*Inputs!$D$8))</f>
        <v>140495.557000736</v>
      </c>
      <c r="J2740" s="0" t="n">
        <f aca="false">G2740+H2740+I2740-fixed</f>
        <v>18133.7244484775</v>
      </c>
      <c r="K2740" s="0" t="n">
        <f aca="false">12*Inputs!$B$6*(1-MIN(1,Inputs!$G$6*$D2740)*churn_nonbuyers)*(ic*Inputs!$C$6+fee_wd*Inputs!$E$6*(1-$B2740)+fee_fx*Inputs!$D$6-cost_acc-cost_wd*Inputs!$E$6*(1-$B2740)-cost_fx*Inputs!$D$6)</f>
        <v>149595.90063588</v>
      </c>
      <c r="L2740" s="0" t="n">
        <f aca="false">12*Inputs!$B$7*(1-MIN(1,Inputs!$G$7*$D2740)*churn_nonbuyers)*(ic*Inputs!$C$7+fee_wd*Inputs!$E$7*(1-$B2740)+fee_fx*Inputs!$D$7-cost_acc-cost_wd*Inputs!$E$7*(1-$B2740)-cost_fx*Inputs!$D$7)</f>
        <v>347685.631581528</v>
      </c>
      <c r="M2740" s="0" t="n">
        <f aca="false">12*Inputs!$B$8*(1-MIN(1,Inputs!$G$8*$D2740)*churn_nonbuyers)*(ic*Inputs!$C$8+fee_wd*Inputs!$E$8*(1-$B2740)+fee_fx*Inputs!$D$8-cost_acc-cost_wd*Inputs!$E$8*(1-$B2740)-cost_fx*Inputs!$D$8)</f>
        <v>44036.25096744</v>
      </c>
      <c r="N2740" s="0" t="n">
        <f aca="false">K2740+L2740+I2740-fixed</f>
        <v>-62222.9107818562</v>
      </c>
      <c r="O2740" s="0" t="n">
        <f aca="false">K2740+L2740+M2740-fixed</f>
        <v>-158682.216815152</v>
      </c>
      <c r="P2740" s="0" t="n">
        <f aca="false">12*Inputs!$B$6*(1-MIN(1,Inputs!$F$6*$D2740))*(ic*Inputs!$C$6+flat_fee-cost_acc-cost_wd*Inputs!$E$6*$E2740-cost_fx*Inputs!$D$6)+12*Inputs!$B$7*(1-MIN(1,Inputs!$F$7*$D2740))*(ic*Inputs!$C$7+flat_fee-cost_acc-cost_wd*Inputs!$E$7*$E2740-cost_fx*Inputs!$D$7)+12*Inputs!$B$8*(1-MIN(1,Inputs!$F$8*$D2740))*(ic*Inputs!$C$8+flat_fee-cost_acc-cost_wd*Inputs!$E$8*$E2740-cost_fx*Inputs!$D$8)-fixed</f>
        <v>-128724.111568</v>
      </c>
    </row>
    <row r="2741" customFormat="false" ht="15" hidden="false" customHeight="false" outlineLevel="0" collapsed="false">
      <c r="A2741" s="0" t="n">
        <v>2676</v>
      </c>
      <c r="B2741" s="0" t="n">
        <v>0.196658</v>
      </c>
      <c r="C2741" s="0" t="n">
        <v>0.718922</v>
      </c>
      <c r="D2741" s="0" t="n">
        <v>1.564096</v>
      </c>
      <c r="E2741" s="0" t="n">
        <v>1.080203</v>
      </c>
      <c r="F2741" s="0" t="n">
        <v>0.131073</v>
      </c>
      <c r="G2741" s="0" t="n">
        <f aca="false">12*Inputs!$B$6*(MIN(1,$H$50*$C2741)*(ic*Inputs!$C$6+pS+fee_fx*Inputs!$D$6-cost_acc-cost_wd*Inputs!$E$6*$E2741-cost_fx*Inputs!$D$6-$F2741)+(1-MIN(1,$H$50*$C2741))*(1-MIN(1,Inputs!$G$6*$D2741)*churn_nonbuyers)*(ic*Inputs!$C$6+fee_wd*Inputs!$E$6*(1-$B2741)+fee_fx*Inputs!$D$6-cost_acc-cost_wd*Inputs!$E$6*(1-$B2741)-cost_fx*Inputs!$D$6))</f>
        <v>199882.633737071</v>
      </c>
      <c r="H2741" s="0" t="n">
        <f aca="false">12*Inputs!$B$7*(MIN(1,$H$51*$C2741)*(ic*Inputs!$C$7+pE+fee_fx*Inputs!$D$7-cost_acc-cost_wd*Inputs!$E$7*$E2741-cost_fx*Inputs!$D$7-$F2741)+(1-MIN(1,$H$51*$C2741))*(1-MIN(1,Inputs!$G$7*$D2741)*churn_nonbuyers)*(ic*Inputs!$C$7+fee_wd*Inputs!$E$7*(1-$B2741)+fee_fx*Inputs!$D$7-cost_acc-cost_wd*Inputs!$E$7*(1-$B2741)-cost_fx*Inputs!$D$7))</f>
        <v>399418.500726742</v>
      </c>
      <c r="I2741" s="0" t="n">
        <f aca="false">12*Inputs!$B$8*(MIN(1,$H$52*$C2741)*(ic*Inputs!$C$8+pT-cost_acc-cost_wd*Inputs!$E$8-cost_fx*Inputs!$D$8-cost_ins)+(1-MIN(1,$H$52*$C2741))*(1-MIN(1,Inputs!$G$8*$D2741)*churn_nonbuyers)*(ic*Inputs!$C$8+fee_wd*Inputs!$E$8*(1-$B2741)+fee_fx*Inputs!$D$8-cost_acc-cost_wd*Inputs!$E$8*(1-$B2741)-cost_fx*Inputs!$D$8))</f>
        <v>103628.292768</v>
      </c>
      <c r="J2741" s="0" t="n">
        <f aca="false">G2741+H2741+I2741-fixed</f>
        <v>2929.42723181308</v>
      </c>
      <c r="K2741" s="0" t="n">
        <f aca="false">12*Inputs!$B$6*(1-MIN(1,Inputs!$G$6*$D2741)*churn_nonbuyers)*(ic*Inputs!$C$6+fee_wd*Inputs!$E$6*(1-$B2741)+fee_fx*Inputs!$D$6-cost_acc-cost_wd*Inputs!$E$6*(1-$B2741)-cost_fx*Inputs!$D$6)</f>
        <v>159729.82265641</v>
      </c>
      <c r="L2741" s="0" t="n">
        <f aca="false">12*Inputs!$B$7*(1-MIN(1,Inputs!$G$7*$D2741)*churn_nonbuyers)*(ic*Inputs!$C$7+fee_wd*Inputs!$E$7*(1-$B2741)+fee_fx*Inputs!$D$7-cost_acc-cost_wd*Inputs!$E$7*(1-$B2741)-cost_fx*Inputs!$D$7)</f>
        <v>357290.740185846</v>
      </c>
      <c r="M2741" s="0" t="n">
        <f aca="false">12*Inputs!$B$8*(1-MIN(1,Inputs!$G$8*$D2741)*churn_nonbuyers)*(ic*Inputs!$C$8+fee_wd*Inputs!$E$8*(1-$B2741)+fee_fx*Inputs!$D$8-cost_acc-cost_wd*Inputs!$E$8*(1-$B2741)-cost_fx*Inputs!$D$8)</f>
        <v>0</v>
      </c>
      <c r="N2741" s="0" t="n">
        <f aca="false">K2741+L2741+I2741-fixed</f>
        <v>-79351.1443897445</v>
      </c>
      <c r="O2741" s="0" t="n">
        <f aca="false">K2741+L2741+M2741-fixed</f>
        <v>-182979.437157745</v>
      </c>
      <c r="P2741" s="0" t="n">
        <f aca="false">12*Inputs!$B$6*(1-MIN(1,Inputs!$F$6*$D2741))*(ic*Inputs!$C$6+flat_fee-cost_acc-cost_wd*Inputs!$E$6*$E2741-cost_fx*Inputs!$D$6)+12*Inputs!$B$7*(1-MIN(1,Inputs!$F$7*$D2741))*(ic*Inputs!$C$7+flat_fee-cost_acc-cost_wd*Inputs!$E$7*$E2741-cost_fx*Inputs!$D$7)+12*Inputs!$B$8*(1-MIN(1,Inputs!$F$8*$D2741))*(ic*Inputs!$C$8+flat_fee-cost_acc-cost_wd*Inputs!$E$8*$E2741-cost_fx*Inputs!$D$8)-fixed</f>
        <v>-271427.09913088</v>
      </c>
    </row>
    <row r="2742" customFormat="false" ht="15" hidden="false" customHeight="false" outlineLevel="0" collapsed="false">
      <c r="A2742" s="0" t="n">
        <v>2677</v>
      </c>
      <c r="B2742" s="0" t="n">
        <v>0.315906</v>
      </c>
      <c r="C2742" s="0" t="n">
        <v>1.077445</v>
      </c>
      <c r="D2742" s="0" t="n">
        <v>1.800772</v>
      </c>
      <c r="E2742" s="0" t="n">
        <v>1.061483</v>
      </c>
      <c r="F2742" s="0" t="n">
        <v>0.385547</v>
      </c>
      <c r="G2742" s="0" t="n">
        <f aca="false">12*Inputs!$B$6*(MIN(1,$H$50*$C2742)*(ic*Inputs!$C$6+pS+fee_fx*Inputs!$D$6-cost_acc-cost_wd*Inputs!$E$6*$E2742-cost_fx*Inputs!$D$6-$F2742)+(1-MIN(1,$H$50*$C2742))*(1-MIN(1,Inputs!$G$6*$D2742)*churn_nonbuyers)*(ic*Inputs!$C$6+fee_wd*Inputs!$E$6*(1-$B2742)+fee_fx*Inputs!$D$6-cost_acc-cost_wd*Inputs!$E$6*(1-$B2742)-cost_fx*Inputs!$D$6))</f>
        <v>197901.652311864</v>
      </c>
      <c r="H2742" s="0" t="n">
        <f aca="false">12*Inputs!$B$7*(MIN(1,$H$51*$C2742)*(ic*Inputs!$C$7+pE+fee_fx*Inputs!$D$7-cost_acc-cost_wd*Inputs!$E$7*$E2742-cost_fx*Inputs!$D$7-$F2742)+(1-MIN(1,$H$51*$C2742))*(1-MIN(1,Inputs!$G$7*$D2742)*churn_nonbuyers)*(ic*Inputs!$C$7+fee_wd*Inputs!$E$7*(1-$B2742)+fee_fx*Inputs!$D$7-cost_acc-cost_wd*Inputs!$E$7*(1-$B2742)-cost_fx*Inputs!$D$7))</f>
        <v>396200.286756077</v>
      </c>
      <c r="I2742" s="0" t="n">
        <f aca="false">12*Inputs!$B$8*(MIN(1,$H$52*$C2742)*(ic*Inputs!$C$8+pT-cost_acc-cost_wd*Inputs!$E$8-cost_fx*Inputs!$D$8-cost_ins)+(1-MIN(1,$H$52*$C2742))*(1-MIN(1,Inputs!$G$8*$D2742)*churn_nonbuyers)*(ic*Inputs!$C$8+fee_wd*Inputs!$E$8*(1-$B2742)+fee_fx*Inputs!$D$8-cost_acc-cost_wd*Inputs!$E$8*(1-$B2742)-cost_fx*Inputs!$D$8))</f>
        <v>155307.23208</v>
      </c>
      <c r="J2742" s="0" t="n">
        <f aca="false">G2742+H2742+I2742-fixed</f>
        <v>49409.1711479416</v>
      </c>
      <c r="K2742" s="0" t="n">
        <f aca="false">12*Inputs!$B$6*(1-MIN(1,Inputs!$G$6*$D2742)*churn_nonbuyers)*(ic*Inputs!$C$6+fee_wd*Inputs!$E$6*(1-$B2742)+fee_fx*Inputs!$D$6-cost_acc-cost_wd*Inputs!$E$6*(1-$B2742)-cost_fx*Inputs!$D$6)</f>
        <v>142053.65193191</v>
      </c>
      <c r="L2742" s="0" t="n">
        <f aca="false">12*Inputs!$B$7*(1-MIN(1,Inputs!$G$7*$D2742)*churn_nonbuyers)*(ic*Inputs!$C$7+fee_wd*Inputs!$E$7*(1-$B2742)+fee_fx*Inputs!$D$7-cost_acc-cost_wd*Inputs!$E$7*(1-$B2742)-cost_fx*Inputs!$D$7)</f>
        <v>338384.936503146</v>
      </c>
      <c r="M2742" s="0" t="n">
        <f aca="false">12*Inputs!$B$8*(1-MIN(1,Inputs!$G$8*$D2742)*churn_nonbuyers)*(ic*Inputs!$C$8+fee_wd*Inputs!$E$8*(1-$B2742)+fee_fx*Inputs!$D$8-cost_acc-cost_wd*Inputs!$E$8*(1-$B2742)-cost_fx*Inputs!$D$8)</f>
        <v>0</v>
      </c>
      <c r="N2742" s="0" t="n">
        <f aca="false">K2742+L2742+I2742-fixed</f>
        <v>-64254.1794849434</v>
      </c>
      <c r="O2742" s="0" t="n">
        <f aca="false">K2742+L2742+M2742-fixed</f>
        <v>-219561.411564943</v>
      </c>
      <c r="P2742" s="0" t="n">
        <f aca="false">12*Inputs!$B$6*(1-MIN(1,Inputs!$F$6*$D2742))*(ic*Inputs!$C$6+flat_fee-cost_acc-cost_wd*Inputs!$E$6*$E2742-cost_fx*Inputs!$D$6)+12*Inputs!$B$7*(1-MIN(1,Inputs!$F$7*$D2742))*(ic*Inputs!$C$7+flat_fee-cost_acc-cost_wd*Inputs!$E$7*$E2742-cost_fx*Inputs!$D$7)+12*Inputs!$B$8*(1-MIN(1,Inputs!$F$8*$D2742))*(ic*Inputs!$C$8+flat_fee-cost_acc-cost_wd*Inputs!$E$8*$E2742-cost_fx*Inputs!$D$8)-fixed</f>
        <v>-395850.28084576</v>
      </c>
    </row>
    <row r="2743" customFormat="false" ht="15" hidden="false" customHeight="false" outlineLevel="0" collapsed="false">
      <c r="A2743" s="0" t="n">
        <v>2678</v>
      </c>
      <c r="B2743" s="0" t="n">
        <v>0.213686</v>
      </c>
      <c r="C2743" s="0" t="n">
        <v>0.97374</v>
      </c>
      <c r="D2743" s="0" t="n">
        <v>0.958242</v>
      </c>
      <c r="E2743" s="0" t="n">
        <v>1.3567</v>
      </c>
      <c r="F2743" s="0" t="n">
        <v>0.051871</v>
      </c>
      <c r="G2743" s="0" t="n">
        <f aca="false">12*Inputs!$B$6*(MIN(1,$H$50*$C2743)*(ic*Inputs!$C$6+pS+fee_fx*Inputs!$D$6-cost_acc-cost_wd*Inputs!$E$6*$E2743-cost_fx*Inputs!$D$6-$F2743)+(1-MIN(1,$H$50*$C2743))*(1-MIN(1,Inputs!$G$6*$D2743)*churn_nonbuyers)*(ic*Inputs!$C$6+fee_wd*Inputs!$E$6*(1-$B2743)+fee_fx*Inputs!$D$6-cost_acc-cost_wd*Inputs!$E$6*(1-$B2743)-cost_fx*Inputs!$D$6))</f>
        <v>212375.833635574</v>
      </c>
      <c r="H2743" s="0" t="n">
        <f aca="false">12*Inputs!$B$7*(MIN(1,$H$51*$C2743)*(ic*Inputs!$C$7+pE+fee_fx*Inputs!$D$7-cost_acc-cost_wd*Inputs!$E$7*$E2743-cost_fx*Inputs!$D$7-$F2743)+(1-MIN(1,$H$51*$C2743))*(1-MIN(1,Inputs!$G$7*$D2743)*churn_nonbuyers)*(ic*Inputs!$C$7+fee_wd*Inputs!$E$7*(1-$B2743)+fee_fx*Inputs!$D$7-cost_acc-cost_wd*Inputs!$E$7*(1-$B2743)-cost_fx*Inputs!$D$7))</f>
        <v>390482.533110522</v>
      </c>
      <c r="I2743" s="0" t="n">
        <f aca="false">12*Inputs!$B$8*(MIN(1,$H$52*$C2743)*(ic*Inputs!$C$8+pT-cost_acc-cost_wd*Inputs!$E$8-cost_fx*Inputs!$D$8-cost_ins)+(1-MIN(1,$H$52*$C2743))*(1-MIN(1,Inputs!$G$8*$D2743)*churn_nonbuyers)*(ic*Inputs!$C$8+fee_wd*Inputs!$E$8*(1-$B2743)+fee_fx*Inputs!$D$8-cost_acc-cost_wd*Inputs!$E$8*(1-$B2743)-cost_fx*Inputs!$D$8))</f>
        <v>173497.242140961</v>
      </c>
      <c r="J2743" s="0" t="n">
        <f aca="false">G2743+H2743+I2743-fixed</f>
        <v>76355.6088870567</v>
      </c>
      <c r="K2743" s="0" t="n">
        <f aca="false">12*Inputs!$B$6*(1-MIN(1,Inputs!$G$6*$D2743)*churn_nonbuyers)*(ic*Inputs!$C$6+fee_wd*Inputs!$E$6*(1-$B2743)+fee_fx*Inputs!$D$6-cost_acc-cost_wd*Inputs!$E$6*(1-$B2743)-cost_fx*Inputs!$D$6)</f>
        <v>162644.429520086</v>
      </c>
      <c r="L2743" s="0" t="n">
        <f aca="false">12*Inputs!$B$7*(1-MIN(1,Inputs!$G$7*$D2743)*churn_nonbuyers)*(ic*Inputs!$C$7+fee_wd*Inputs!$E$7*(1-$B2743)+fee_fx*Inputs!$D$7-cost_acc-cost_wd*Inputs!$E$7*(1-$B2743)-cost_fx*Inputs!$D$7)</f>
        <v>361722.896496052</v>
      </c>
      <c r="M2743" s="0" t="n">
        <f aca="false">12*Inputs!$B$8*(1-MIN(1,Inputs!$G$8*$D2743)*churn_nonbuyers)*(ic*Inputs!$C$8+fee_wd*Inputs!$E$8*(1-$B2743)+fee_fx*Inputs!$D$8-cost_acc-cost_wd*Inputs!$E$8*(1-$B2743)-cost_fx*Inputs!$D$8)</f>
        <v>104083.973280403</v>
      </c>
      <c r="N2743" s="0" t="n">
        <f aca="false">K2743+L2743+I2743-fixed</f>
        <v>-2135.43184290035</v>
      </c>
      <c r="O2743" s="0" t="n">
        <f aca="false">K2743+L2743+M2743-fixed</f>
        <v>-71548.7007034585</v>
      </c>
      <c r="P2743" s="0" t="n">
        <f aca="false">12*Inputs!$B$6*(1-MIN(1,Inputs!$F$6*$D2743))*(ic*Inputs!$C$6+flat_fee-cost_acc-cost_wd*Inputs!$E$6*$E2743-cost_fx*Inputs!$D$6)+12*Inputs!$B$7*(1-MIN(1,Inputs!$F$7*$D2743))*(ic*Inputs!$C$7+flat_fee-cost_acc-cost_wd*Inputs!$E$7*$E2743-cost_fx*Inputs!$D$7)+12*Inputs!$B$8*(1-MIN(1,Inputs!$F$8*$D2743))*(ic*Inputs!$C$8+flat_fee-cost_acc-cost_wd*Inputs!$E$8*$E2743-cost_fx*Inputs!$D$8)-fixed</f>
        <v>-63648.71344</v>
      </c>
    </row>
    <row r="2744" customFormat="false" ht="15" hidden="false" customHeight="false" outlineLevel="0" collapsed="false">
      <c r="A2744" s="0" t="n">
        <v>2679</v>
      </c>
      <c r="B2744" s="0" t="n">
        <v>0.256318</v>
      </c>
      <c r="C2744" s="0" t="n">
        <v>0.912202</v>
      </c>
      <c r="D2744" s="0" t="n">
        <v>0.995043</v>
      </c>
      <c r="E2744" s="0" t="n">
        <v>1.290749</v>
      </c>
      <c r="F2744" s="0" t="n">
        <v>0.097968</v>
      </c>
      <c r="G2744" s="0" t="n">
        <f aca="false">12*Inputs!$B$6*(MIN(1,$H$50*$C2744)*(ic*Inputs!$C$6+pS+fee_fx*Inputs!$D$6-cost_acc-cost_wd*Inputs!$E$6*$E2744-cost_fx*Inputs!$D$6-$F2744)+(1-MIN(1,$H$50*$C2744))*(1-MIN(1,Inputs!$G$6*$D2744)*churn_nonbuyers)*(ic*Inputs!$C$6+fee_wd*Inputs!$E$6*(1-$B2744)+fee_fx*Inputs!$D$6-cost_acc-cost_wd*Inputs!$E$6*(1-$B2744)-cost_fx*Inputs!$D$6))</f>
        <v>203950.941679053</v>
      </c>
      <c r="H2744" s="0" t="n">
        <f aca="false">12*Inputs!$B$7*(MIN(1,$H$51*$C2744)*(ic*Inputs!$C$7+pE+fee_fx*Inputs!$D$7-cost_acc-cost_wd*Inputs!$E$7*$E2744-cost_fx*Inputs!$D$7-$F2744)+(1-MIN(1,$H$51*$C2744))*(1-MIN(1,Inputs!$G$7*$D2744)*churn_nonbuyers)*(ic*Inputs!$C$7+fee_wd*Inputs!$E$7*(1-$B2744)+fee_fx*Inputs!$D$7-cost_acc-cost_wd*Inputs!$E$7*(1-$B2744)-cost_fx*Inputs!$D$7))</f>
        <v>389129.67649124</v>
      </c>
      <c r="I2744" s="0" t="n">
        <f aca="false">12*Inputs!$B$8*(MIN(1,$H$52*$C2744)*(ic*Inputs!$C$8+pT-cost_acc-cost_wd*Inputs!$E$8-cost_fx*Inputs!$D$8-cost_ins)+(1-MIN(1,$H$52*$C2744))*(1-MIN(1,Inputs!$G$8*$D2744)*churn_nonbuyers)*(ic*Inputs!$C$8+fee_wd*Inputs!$E$8*(1-$B2744)+fee_fx*Inputs!$D$8-cost_acc-cost_wd*Inputs!$E$8*(1-$B2744)-cost_fx*Inputs!$D$8))</f>
        <v>165942.283066055</v>
      </c>
      <c r="J2744" s="0" t="n">
        <f aca="false">G2744+H2744+I2744-fixed</f>
        <v>59022.9012363481</v>
      </c>
      <c r="K2744" s="0" t="n">
        <f aca="false">12*Inputs!$B$6*(1-MIN(1,Inputs!$G$6*$D2744)*churn_nonbuyers)*(ic*Inputs!$C$6+fee_wd*Inputs!$E$6*(1-$B2744)+fee_fx*Inputs!$D$6-cost_acc-cost_wd*Inputs!$E$6*(1-$B2744)-cost_fx*Inputs!$D$6)</f>
        <v>156496.516068053</v>
      </c>
      <c r="L2744" s="0" t="n">
        <f aca="false">12*Inputs!$B$7*(1-MIN(1,Inputs!$G$7*$D2744)*churn_nonbuyers)*(ic*Inputs!$C$7+fee_wd*Inputs!$E$7*(1-$B2744)+fee_fx*Inputs!$D$7-cost_acc-cost_wd*Inputs!$E$7*(1-$B2744)-cost_fx*Inputs!$D$7)</f>
        <v>355355.972776832</v>
      </c>
      <c r="M2744" s="0" t="n">
        <f aca="false">12*Inputs!$B$8*(1-MIN(1,Inputs!$G$8*$D2744)*churn_nonbuyers)*(ic*Inputs!$C$8+fee_wd*Inputs!$E$8*(1-$B2744)+fee_fx*Inputs!$D$8-cost_acc-cost_wd*Inputs!$E$8*(1-$B2744)-cost_fx*Inputs!$D$8)</f>
        <v>95318.9050642464</v>
      </c>
      <c r="N2744" s="0" t="n">
        <f aca="false">K2744+L2744+I2744-fixed</f>
        <v>-22205.2280890601</v>
      </c>
      <c r="O2744" s="0" t="n">
        <f aca="false">K2744+L2744+M2744-fixed</f>
        <v>-92828.6060908691</v>
      </c>
      <c r="P2744" s="0" t="n">
        <f aca="false">12*Inputs!$B$6*(1-MIN(1,Inputs!$F$6*$D2744))*(ic*Inputs!$C$6+flat_fee-cost_acc-cost_wd*Inputs!$E$6*$E2744-cost_fx*Inputs!$D$6)+12*Inputs!$B$7*(1-MIN(1,Inputs!$F$7*$D2744))*(ic*Inputs!$C$7+flat_fee-cost_acc-cost_wd*Inputs!$E$7*$E2744-cost_fx*Inputs!$D$7)+12*Inputs!$B$8*(1-MIN(1,Inputs!$F$8*$D2744))*(ic*Inputs!$C$8+flat_fee-cost_acc-cost_wd*Inputs!$E$8*$E2744-cost_fx*Inputs!$D$8)-fixed</f>
        <v>-52682.0751743198</v>
      </c>
    </row>
    <row r="2745" customFormat="false" ht="15" hidden="false" customHeight="false" outlineLevel="0" collapsed="false">
      <c r="A2745" s="0" t="n">
        <v>2680</v>
      </c>
      <c r="B2745" s="0" t="n">
        <v>0.459208</v>
      </c>
      <c r="C2745" s="0" t="n">
        <v>0.709228</v>
      </c>
      <c r="D2745" s="0" t="n">
        <v>1.074386</v>
      </c>
      <c r="E2745" s="0" t="n">
        <v>1.303106</v>
      </c>
      <c r="F2745" s="0" t="n">
        <v>0.252182</v>
      </c>
      <c r="G2745" s="0" t="n">
        <f aca="false">12*Inputs!$B$6*(MIN(1,$H$50*$C2745)*(ic*Inputs!$C$6+pS+fee_fx*Inputs!$D$6-cost_acc-cost_wd*Inputs!$E$6*$E2745-cost_fx*Inputs!$D$6-$F2745)+(1-MIN(1,$H$50*$C2745))*(1-MIN(1,Inputs!$G$6*$D2745)*churn_nonbuyers)*(ic*Inputs!$C$6+fee_wd*Inputs!$E$6*(1-$B2745)+fee_fx*Inputs!$D$6-cost_acc-cost_wd*Inputs!$E$6*(1-$B2745)-cost_fx*Inputs!$D$6))</f>
        <v>163975.643970231</v>
      </c>
      <c r="H2745" s="0" t="n">
        <f aca="false">12*Inputs!$B$7*(MIN(1,$H$51*$C2745)*(ic*Inputs!$C$7+pE+fee_fx*Inputs!$D$7-cost_acc-cost_wd*Inputs!$E$7*$E2745-cost_fx*Inputs!$D$7-$F2745)+(1-MIN(1,$H$51*$C2745))*(1-MIN(1,Inputs!$G$7*$D2745)*churn_nonbuyers)*(ic*Inputs!$C$7+fee_wd*Inputs!$E$7*(1-$B2745)+fee_fx*Inputs!$D$7-cost_acc-cost_wd*Inputs!$E$7*(1-$B2745)-cost_fx*Inputs!$D$7))</f>
        <v>353427.41929685</v>
      </c>
      <c r="I2745" s="0" t="n">
        <f aca="false">12*Inputs!$B$8*(MIN(1,$H$52*$C2745)*(ic*Inputs!$C$8+pT-cost_acc-cost_wd*Inputs!$E$8-cost_fx*Inputs!$D$8-cost_ins)+(1-MIN(1,$H$52*$C2745))*(1-MIN(1,Inputs!$G$8*$D2745)*churn_nonbuyers)*(ic*Inputs!$C$8+fee_wd*Inputs!$E$8*(1-$B2745)+fee_fx*Inputs!$D$8-cost_acc-cost_wd*Inputs!$E$8*(1-$B2745)-cost_fx*Inputs!$D$8))</f>
        <v>140227.828387412</v>
      </c>
      <c r="J2745" s="0" t="n">
        <f aca="false">G2745+H2745+I2745-fixed</f>
        <v>-42369.1083455071</v>
      </c>
      <c r="K2745" s="0" t="n">
        <f aca="false">12*Inputs!$B$6*(1-MIN(1,Inputs!$G$6*$D2745)*churn_nonbuyers)*(ic*Inputs!$C$6+fee_wd*Inputs!$E$6*(1-$B2745)+fee_fx*Inputs!$D$6-cost_acc-cost_wd*Inputs!$E$6*(1-$B2745)-cost_fx*Inputs!$D$6)</f>
        <v>128196.476973274</v>
      </c>
      <c r="L2745" s="0" t="n">
        <f aca="false">12*Inputs!$B$7*(1-MIN(1,Inputs!$G$7*$D2745)*churn_nonbuyers)*(ic*Inputs!$C$7+fee_wd*Inputs!$E$7*(1-$B2745)+fee_fx*Inputs!$D$7-cost_acc-cost_wd*Inputs!$E$7*(1-$B2745)-cost_fx*Inputs!$D$7)</f>
        <v>326209.618855964</v>
      </c>
      <c r="M2745" s="0" t="n">
        <f aca="false">12*Inputs!$B$8*(1-MIN(1,Inputs!$G$8*$D2745)*churn_nonbuyers)*(ic*Inputs!$C$8+fee_wd*Inputs!$E$8*(1-$B2745)+fee_fx*Inputs!$D$8-cost_acc-cost_wd*Inputs!$E$8*(1-$B2745)-cost_fx*Inputs!$D$8)</f>
        <v>75459.4220352768</v>
      </c>
      <c r="N2745" s="0" t="n">
        <f aca="false">K2745+L2745+I2745-fixed</f>
        <v>-105366.07578335</v>
      </c>
      <c r="O2745" s="0" t="n">
        <f aca="false">K2745+L2745+M2745-fixed</f>
        <v>-170134.482135486</v>
      </c>
      <c r="P2745" s="0" t="n">
        <f aca="false">12*Inputs!$B$6*(1-MIN(1,Inputs!$F$6*$D2745))*(ic*Inputs!$C$6+flat_fee-cost_acc-cost_wd*Inputs!$E$6*$E2745-cost_fx*Inputs!$D$6)+12*Inputs!$B$7*(1-MIN(1,Inputs!$F$7*$D2745))*(ic*Inputs!$C$7+flat_fee-cost_acc-cost_wd*Inputs!$E$7*$E2745-cost_fx*Inputs!$D$7)+12*Inputs!$B$8*(1-MIN(1,Inputs!$F$8*$D2745))*(ic*Inputs!$C$8+flat_fee-cost_acc-cost_wd*Inputs!$E$8*$E2745-cost_fx*Inputs!$D$8)-fixed</f>
        <v>-97006.89790816</v>
      </c>
    </row>
    <row r="2746" customFormat="false" ht="15" hidden="false" customHeight="false" outlineLevel="0" collapsed="false">
      <c r="A2746" s="0" t="n">
        <v>2681</v>
      </c>
      <c r="B2746" s="0" t="n">
        <v>0.447009</v>
      </c>
      <c r="C2746" s="0" t="n">
        <v>0.63929</v>
      </c>
      <c r="D2746" s="0" t="n">
        <v>1.342322</v>
      </c>
      <c r="E2746" s="0" t="n">
        <v>1.103154</v>
      </c>
      <c r="F2746" s="0" t="n">
        <v>0.11455</v>
      </c>
      <c r="G2746" s="0" t="n">
        <f aca="false">12*Inputs!$B$6*(MIN(1,$H$50*$C2746)*(ic*Inputs!$C$6+pS+fee_fx*Inputs!$D$6-cost_acc-cost_wd*Inputs!$E$6*$E2746-cost_fx*Inputs!$D$6-$F2746)+(1-MIN(1,$H$50*$C2746))*(1-MIN(1,Inputs!$G$6*$D2746)*churn_nonbuyers)*(ic*Inputs!$C$6+fee_wd*Inputs!$E$6*(1-$B2746)+fee_fx*Inputs!$D$6-cost_acc-cost_wd*Inputs!$E$6*(1-$B2746)-cost_fx*Inputs!$D$6))</f>
        <v>165252.611697254</v>
      </c>
      <c r="H2746" s="0" t="n">
        <f aca="false">12*Inputs!$B$7*(MIN(1,$H$51*$C2746)*(ic*Inputs!$C$7+pE+fee_fx*Inputs!$D$7-cost_acc-cost_wd*Inputs!$E$7*$E2746-cost_fx*Inputs!$D$7-$F2746)+(1-MIN(1,$H$51*$C2746))*(1-MIN(1,Inputs!$G$7*$D2746)*churn_nonbuyers)*(ic*Inputs!$C$7+fee_wd*Inputs!$E$7*(1-$B2746)+fee_fx*Inputs!$D$7-cost_acc-cost_wd*Inputs!$E$7*(1-$B2746)-cost_fx*Inputs!$D$7))</f>
        <v>369775.392934841</v>
      </c>
      <c r="I2746" s="0" t="n">
        <f aca="false">12*Inputs!$B$8*(MIN(1,$H$52*$C2746)*(ic*Inputs!$C$8+pT-cost_acc-cost_wd*Inputs!$E$8-cost_fx*Inputs!$D$8-cost_ins)+(1-MIN(1,$H$52*$C2746))*(1-MIN(1,Inputs!$G$8*$D2746)*churn_nonbuyers)*(ic*Inputs!$C$8+fee_wd*Inputs!$E$8*(1-$B2746)+fee_fx*Inputs!$D$8-cost_acc-cost_wd*Inputs!$E$8*(1-$B2746)-cost_fx*Inputs!$D$8))</f>
        <v>102321.754909629</v>
      </c>
      <c r="J2746" s="0" t="n">
        <f aca="false">G2746+H2746+I2746-fixed</f>
        <v>-62650.2404582761</v>
      </c>
      <c r="K2746" s="0" t="n">
        <f aca="false">12*Inputs!$B$6*(1-MIN(1,Inputs!$G$6*$D2746)*churn_nonbuyers)*(ic*Inputs!$C$6+fee_wd*Inputs!$E$6*(1-$B2746)+fee_fx*Inputs!$D$6-cost_acc-cost_wd*Inputs!$E$6*(1-$B2746)-cost_fx*Inputs!$D$6)</f>
        <v>128020.314347266</v>
      </c>
      <c r="L2746" s="0" t="n">
        <f aca="false">12*Inputs!$B$7*(1-MIN(1,Inputs!$G$7*$D2746)*churn_nonbuyers)*(ic*Inputs!$C$7+fee_wd*Inputs!$E$7*(1-$B2746)+fee_fx*Inputs!$D$7-cost_acc-cost_wd*Inputs!$E$7*(1-$B2746)-cost_fx*Inputs!$D$7)</f>
        <v>325186.106752359</v>
      </c>
      <c r="M2746" s="0" t="n">
        <f aca="false">12*Inputs!$B$8*(1-MIN(1,Inputs!$G$8*$D2746)*churn_nonbuyers)*(ic*Inputs!$C$8+fee_wd*Inputs!$E$8*(1-$B2746)+fee_fx*Inputs!$D$8-cost_acc-cost_wd*Inputs!$E$8*(1-$B2746)-cost_fx*Inputs!$D$8)</f>
        <v>18410.8459405728</v>
      </c>
      <c r="N2746" s="0" t="n">
        <f aca="false">K2746+L2746+I2746-fixed</f>
        <v>-144471.823990746</v>
      </c>
      <c r="O2746" s="0" t="n">
        <f aca="false">K2746+L2746+M2746-fixed</f>
        <v>-228382.732959802</v>
      </c>
      <c r="P2746" s="0" t="n">
        <f aca="false">12*Inputs!$B$6*(1-MIN(1,Inputs!$F$6*$D2746))*(ic*Inputs!$C$6+flat_fee-cost_acc-cost_wd*Inputs!$E$6*$E2746-cost_fx*Inputs!$D$6)+12*Inputs!$B$7*(1-MIN(1,Inputs!$F$7*$D2746))*(ic*Inputs!$C$7+flat_fee-cost_acc-cost_wd*Inputs!$E$7*$E2746-cost_fx*Inputs!$D$7)+12*Inputs!$B$8*(1-MIN(1,Inputs!$F$8*$D2746))*(ic*Inputs!$C$8+flat_fee-cost_acc-cost_wd*Inputs!$E$8*$E2746-cost_fx*Inputs!$D$8)-fixed</f>
        <v>-158660.63675488</v>
      </c>
    </row>
    <row r="2747" customFormat="false" ht="15" hidden="false" customHeight="false" outlineLevel="0" collapsed="false">
      <c r="A2747" s="0" t="n">
        <v>2682</v>
      </c>
      <c r="B2747" s="0" t="n">
        <v>0.249605</v>
      </c>
      <c r="C2747" s="0" t="n">
        <v>0.770208</v>
      </c>
      <c r="D2747" s="0" t="n">
        <v>0.731078</v>
      </c>
      <c r="E2747" s="0" t="n">
        <v>1.07326</v>
      </c>
      <c r="F2747" s="0" t="n">
        <v>0.047549</v>
      </c>
      <c r="G2747" s="0" t="n">
        <f aca="false">12*Inputs!$B$6*(MIN(1,$H$50*$C2747)*(ic*Inputs!$C$6+pS+fee_fx*Inputs!$D$6-cost_acc-cost_wd*Inputs!$E$6*$E2747-cost_fx*Inputs!$D$6-$F2747)+(1-MIN(1,$H$50*$C2747))*(1-MIN(1,Inputs!$G$6*$D2747)*churn_nonbuyers)*(ic*Inputs!$C$6+fee_wd*Inputs!$E$6*(1-$B2747)+fee_fx*Inputs!$D$6-cost_acc-cost_wd*Inputs!$E$6*(1-$B2747)-cost_fx*Inputs!$D$6))</f>
        <v>204231.980585429</v>
      </c>
      <c r="H2747" s="0" t="n">
        <f aca="false">12*Inputs!$B$7*(MIN(1,$H$51*$C2747)*(ic*Inputs!$C$7+pE+fee_fx*Inputs!$D$7-cost_acc-cost_wd*Inputs!$E$7*$E2747-cost_fx*Inputs!$D$7-$F2747)+(1-MIN(1,$H$51*$C2747))*(1-MIN(1,Inputs!$G$7*$D2747)*churn_nonbuyers)*(ic*Inputs!$C$7+fee_wd*Inputs!$E$7*(1-$B2747)+fee_fx*Inputs!$D$7-cost_acc-cost_wd*Inputs!$E$7*(1-$B2747)-cost_fx*Inputs!$D$7))</f>
        <v>408067.765679725</v>
      </c>
      <c r="I2747" s="0" t="n">
        <f aca="false">12*Inputs!$B$8*(MIN(1,$H$52*$C2747)*(ic*Inputs!$C$8+pT-cost_acc-cost_wd*Inputs!$E$8-cost_fx*Inputs!$D$8-cost_ins)+(1-MIN(1,$H$52*$C2747))*(1-MIN(1,Inputs!$G$8*$D2747)*churn_nonbuyers)*(ic*Inputs!$C$8+fee_wd*Inputs!$E$8*(1-$B2747)+fee_fx*Inputs!$D$8-cost_acc-cost_wd*Inputs!$E$8*(1-$B2747)-cost_fx*Inputs!$D$8))</f>
        <v>181768.284991827</v>
      </c>
      <c r="J2747" s="0" t="n">
        <f aca="false">G2747+H2747+I2747-fixed</f>
        <v>94068.0312569812</v>
      </c>
      <c r="K2747" s="0" t="n">
        <f aca="false">12*Inputs!$B$6*(1-MIN(1,Inputs!$G$6*$D2747)*churn_nonbuyers)*(ic*Inputs!$C$6+fee_wd*Inputs!$E$6*(1-$B2747)+fee_fx*Inputs!$D$6-cost_acc-cost_wd*Inputs!$E$6*(1-$B2747)-cost_fx*Inputs!$D$6)</f>
        <v>159601.474974168</v>
      </c>
      <c r="L2747" s="0" t="n">
        <f aca="false">12*Inputs!$B$7*(1-MIN(1,Inputs!$G$7*$D2747)*churn_nonbuyers)*(ic*Inputs!$C$7+fee_wd*Inputs!$E$7*(1-$B2747)+fee_fx*Inputs!$D$7-cost_acc-cost_wd*Inputs!$E$7*(1-$B2747)-cost_fx*Inputs!$D$7)</f>
        <v>359202.077240501</v>
      </c>
      <c r="M2747" s="0" t="n">
        <f aca="false">12*Inputs!$B$8*(1-MIN(1,Inputs!$G$8*$D2747)*churn_nonbuyers)*(ic*Inputs!$C$8+fee_wd*Inputs!$E$8*(1-$B2747)+fee_fx*Inputs!$D$8-cost_acc-cost_wd*Inputs!$E$8*(1-$B2747)-cost_fx*Inputs!$D$8)</f>
        <v>153513.610892784</v>
      </c>
      <c r="N2747" s="0" t="n">
        <f aca="false">K2747+L2747+I2747-fixed</f>
        <v>571.837206496159</v>
      </c>
      <c r="O2747" s="0" t="n">
        <f aca="false">K2747+L2747+M2747-fixed</f>
        <v>-27682.8368925473</v>
      </c>
      <c r="P2747" s="0" t="n">
        <f aca="false">12*Inputs!$B$6*(1-MIN(1,Inputs!$F$6*$D2747))*(ic*Inputs!$C$6+flat_fee-cost_acc-cost_wd*Inputs!$E$6*$E2747-cost_fx*Inputs!$D$6)+12*Inputs!$B$7*(1-MIN(1,Inputs!$F$7*$D2747))*(ic*Inputs!$C$7+flat_fee-cost_acc-cost_wd*Inputs!$E$7*$E2747-cost_fx*Inputs!$D$7)+12*Inputs!$B$8*(1-MIN(1,Inputs!$F$8*$D2747))*(ic*Inputs!$C$8+flat_fee-cost_acc-cost_wd*Inputs!$E$8*$E2747-cost_fx*Inputs!$D$8)-fixed</f>
        <v>185748.0314432</v>
      </c>
    </row>
    <row r="2748" customFormat="false" ht="15" hidden="false" customHeight="false" outlineLevel="0" collapsed="false">
      <c r="A2748" s="0" t="n">
        <v>2683</v>
      </c>
      <c r="B2748" s="0" t="n">
        <v>0.275323</v>
      </c>
      <c r="C2748" s="0" t="n">
        <v>1.011591</v>
      </c>
      <c r="D2748" s="0" t="n">
        <v>0.982005</v>
      </c>
      <c r="E2748" s="0" t="n">
        <v>1.093159</v>
      </c>
      <c r="F2748" s="0" t="n">
        <v>0.139839</v>
      </c>
      <c r="G2748" s="0" t="n">
        <f aca="false">12*Inputs!$B$6*(MIN(1,$H$50*$C2748)*(ic*Inputs!$C$6+pS+fee_fx*Inputs!$D$6-cost_acc-cost_wd*Inputs!$E$6*$E2748-cost_fx*Inputs!$D$6-$F2748)+(1-MIN(1,$H$50*$C2748))*(1-MIN(1,Inputs!$G$6*$D2748)*churn_nonbuyers)*(ic*Inputs!$C$6+fee_wd*Inputs!$E$6*(1-$B2748)+fee_fx*Inputs!$D$6-cost_acc-cost_wd*Inputs!$E$6*(1-$B2748)-cost_fx*Inputs!$D$6))</f>
        <v>210457.619309457</v>
      </c>
      <c r="H2748" s="0" t="n">
        <f aca="false">12*Inputs!$B$7*(MIN(1,$H$51*$C2748)*(ic*Inputs!$C$7+pE+fee_fx*Inputs!$D$7-cost_acc-cost_wd*Inputs!$E$7*$E2748-cost_fx*Inputs!$D$7-$F2748)+(1-MIN(1,$H$51*$C2748))*(1-MIN(1,Inputs!$G$7*$D2748)*churn_nonbuyers)*(ic*Inputs!$C$7+fee_wd*Inputs!$E$7*(1-$B2748)+fee_fx*Inputs!$D$7-cost_acc-cost_wd*Inputs!$E$7*(1-$B2748)-cost_fx*Inputs!$D$7))</f>
        <v>411899.929138922</v>
      </c>
      <c r="I2748" s="0" t="n">
        <f aca="false">12*Inputs!$B$8*(MIN(1,$H$52*$C2748)*(ic*Inputs!$C$8+pT-cost_acc-cost_wd*Inputs!$E$8-cost_fx*Inputs!$D$8-cost_ins)+(1-MIN(1,$H$52*$C2748))*(1-MIN(1,Inputs!$G$8*$D2748)*churn_nonbuyers)*(ic*Inputs!$C$8+fee_wd*Inputs!$E$8*(1-$B2748)+fee_fx*Inputs!$D$8-cost_acc-cost_wd*Inputs!$E$8*(1-$B2748)-cost_fx*Inputs!$D$8))</f>
        <v>174390.552003829</v>
      </c>
      <c r="J2748" s="0" t="n">
        <f aca="false">G2748+H2748+I2748-fixed</f>
        <v>96748.1004522075</v>
      </c>
      <c r="K2748" s="0" t="n">
        <f aca="false">12*Inputs!$B$6*(1-MIN(1,Inputs!$G$6*$D2748)*churn_nonbuyers)*(ic*Inputs!$C$6+fee_wd*Inputs!$E$6*(1-$B2748)+fee_fx*Inputs!$D$6-cost_acc-cost_wd*Inputs!$E$6*(1-$B2748)-cost_fx*Inputs!$D$6)</f>
        <v>154001.531250828</v>
      </c>
      <c r="L2748" s="0" t="n">
        <f aca="false">12*Inputs!$B$7*(1-MIN(1,Inputs!$G$7*$D2748)*churn_nonbuyers)*(ic*Inputs!$C$7+fee_wd*Inputs!$E$7*(1-$B2748)+fee_fx*Inputs!$D$7-cost_acc-cost_wd*Inputs!$E$7*(1-$B2748)-cost_fx*Inputs!$D$7)</f>
        <v>352843.147710497</v>
      </c>
      <c r="M2748" s="0" t="n">
        <f aca="false">12*Inputs!$B$8*(1-MIN(1,Inputs!$G$8*$D2748)*churn_nonbuyers)*(ic*Inputs!$C$8+fee_wd*Inputs!$E$8*(1-$B2748)+fee_fx*Inputs!$D$8-cost_acc-cost_wd*Inputs!$E$8*(1-$B2748)-cost_fx*Inputs!$D$8)</f>
        <v>97900.377303864</v>
      </c>
      <c r="N2748" s="0" t="n">
        <f aca="false">K2748+L2748+I2748-fixed</f>
        <v>-18764.7690348463</v>
      </c>
      <c r="O2748" s="0" t="n">
        <f aca="false">K2748+L2748+M2748-fixed</f>
        <v>-95254.9437348112</v>
      </c>
      <c r="P2748" s="0" t="n">
        <f aca="false">12*Inputs!$B$6*(1-MIN(1,Inputs!$F$6*$D2748))*(ic*Inputs!$C$6+flat_fee-cost_acc-cost_wd*Inputs!$E$6*$E2748-cost_fx*Inputs!$D$6)+12*Inputs!$B$7*(1-MIN(1,Inputs!$F$7*$D2748))*(ic*Inputs!$C$7+flat_fee-cost_acc-cost_wd*Inputs!$E$7*$E2748-cost_fx*Inputs!$D$7)+12*Inputs!$B$8*(1-MIN(1,Inputs!$F$8*$D2748))*(ic*Inputs!$C$8+flat_fee-cost_acc-cost_wd*Inputs!$E$8*$E2748-cost_fx*Inputs!$D$8)-fixed</f>
        <v>39972.8612707999</v>
      </c>
    </row>
    <row r="2749" customFormat="false" ht="15" hidden="false" customHeight="false" outlineLevel="0" collapsed="false">
      <c r="A2749" s="0" t="n">
        <v>2684</v>
      </c>
      <c r="B2749" s="0" t="n">
        <v>0.223561</v>
      </c>
      <c r="C2749" s="0" t="n">
        <v>1.044367</v>
      </c>
      <c r="D2749" s="0" t="n">
        <v>0.990209</v>
      </c>
      <c r="E2749" s="0" t="n">
        <v>1.351494</v>
      </c>
      <c r="F2749" s="0" t="n">
        <v>0.124003</v>
      </c>
      <c r="G2749" s="0" t="n">
        <f aca="false">12*Inputs!$B$6*(MIN(1,$H$50*$C2749)*(ic*Inputs!$C$6+pS+fee_fx*Inputs!$D$6-cost_acc-cost_wd*Inputs!$E$6*$E2749-cost_fx*Inputs!$D$6-$F2749)+(1-MIN(1,$H$50*$C2749))*(1-MIN(1,Inputs!$G$6*$D2749)*churn_nonbuyers)*(ic*Inputs!$C$6+fee_wd*Inputs!$E$6*(1-$B2749)+fee_fx*Inputs!$D$6-cost_acc-cost_wd*Inputs!$E$6*(1-$B2749)-cost_fx*Inputs!$D$6))</f>
        <v>212883.644875873</v>
      </c>
      <c r="H2749" s="0" t="n">
        <f aca="false">12*Inputs!$B$7*(MIN(1,$H$51*$C2749)*(ic*Inputs!$C$7+pE+fee_fx*Inputs!$D$7-cost_acc-cost_wd*Inputs!$E$7*$E2749-cost_fx*Inputs!$D$7-$F2749)+(1-MIN(1,$H$51*$C2749))*(1-MIN(1,Inputs!$G$7*$D2749)*churn_nonbuyers)*(ic*Inputs!$C$7+fee_wd*Inputs!$E$7*(1-$B2749)+fee_fx*Inputs!$D$7-cost_acc-cost_wd*Inputs!$E$7*(1-$B2749)-cost_fx*Inputs!$D$7))</f>
        <v>387844.390221723</v>
      </c>
      <c r="I2749" s="0" t="n">
        <f aca="false">12*Inputs!$B$8*(MIN(1,$H$52*$C2749)*(ic*Inputs!$C$8+pT-cost_acc-cost_wd*Inputs!$E$8-cost_fx*Inputs!$D$8-cost_ins)+(1-MIN(1,$H$52*$C2749))*(1-MIN(1,Inputs!$G$8*$D2749)*churn_nonbuyers)*(ic*Inputs!$C$8+fee_wd*Inputs!$E$8*(1-$B2749)+fee_fx*Inputs!$D$8-cost_acc-cost_wd*Inputs!$E$8*(1-$B2749)-cost_fx*Inputs!$D$8))</f>
        <v>176590.201185075</v>
      </c>
      <c r="J2749" s="0" t="n">
        <f aca="false">G2749+H2749+I2749-fixed</f>
        <v>77318.2362826715</v>
      </c>
      <c r="K2749" s="0" t="n">
        <f aca="false">12*Inputs!$B$6*(1-MIN(1,Inputs!$G$6*$D2749)*churn_nonbuyers)*(ic*Inputs!$C$6+fee_wd*Inputs!$E$6*(1-$B2749)+fee_fx*Inputs!$D$6-cost_acc-cost_wd*Inputs!$E$6*(1-$B2749)-cost_fx*Inputs!$D$6)</f>
        <v>161019.788502593</v>
      </c>
      <c r="L2749" s="0" t="n">
        <f aca="false">12*Inputs!$B$7*(1-MIN(1,Inputs!$G$7*$D2749)*churn_nonbuyers)*(ic*Inputs!$C$7+fee_wd*Inputs!$E$7*(1-$B2749)+fee_fx*Inputs!$D$7-cost_acc-cost_wd*Inputs!$E$7*(1-$B2749)-cost_fx*Inputs!$D$7)</f>
        <v>359985.975469556</v>
      </c>
      <c r="M2749" s="0" t="n">
        <f aca="false">12*Inputs!$B$8*(1-MIN(1,Inputs!$G$8*$D2749)*churn_nonbuyers)*(ic*Inputs!$C$8+fee_wd*Inputs!$E$8*(1-$B2749)+fee_fx*Inputs!$D$8-cost_acc-cost_wd*Inputs!$E$8*(1-$B2749)-cost_fx*Inputs!$D$8)</f>
        <v>96864.2227187664</v>
      </c>
      <c r="N2749" s="0" t="n">
        <f aca="false">K2749+L2749+I2749-fixed</f>
        <v>-2404.03484277602</v>
      </c>
      <c r="O2749" s="0" t="n">
        <f aca="false">K2749+L2749+M2749-fixed</f>
        <v>-82130.013309085</v>
      </c>
      <c r="P2749" s="0" t="n">
        <f aca="false">12*Inputs!$B$6*(1-MIN(1,Inputs!$F$6*$D2749))*(ic*Inputs!$C$6+flat_fee-cost_acc-cost_wd*Inputs!$E$6*$E2749-cost_fx*Inputs!$D$6)+12*Inputs!$B$7*(1-MIN(1,Inputs!$F$7*$D2749))*(ic*Inputs!$C$7+flat_fee-cost_acc-cost_wd*Inputs!$E$7*$E2749-cost_fx*Inputs!$D$7)+12*Inputs!$B$8*(1-MIN(1,Inputs!$F$8*$D2749))*(ic*Inputs!$C$8+flat_fee-cost_acc-cost_wd*Inputs!$E$8*$E2749-cost_fx*Inputs!$D$8)-fixed</f>
        <v>-76677.9436129599</v>
      </c>
    </row>
    <row r="2750" customFormat="false" ht="15" hidden="false" customHeight="false" outlineLevel="0" collapsed="false">
      <c r="A2750" s="0" t="n">
        <v>2685</v>
      </c>
      <c r="B2750" s="0" t="n">
        <v>0.318757</v>
      </c>
      <c r="C2750" s="0" t="n">
        <v>0.658407</v>
      </c>
      <c r="D2750" s="0" t="n">
        <v>0.780446</v>
      </c>
      <c r="E2750" s="0" t="n">
        <v>1.170842</v>
      </c>
      <c r="F2750" s="0" t="n">
        <v>0.29918</v>
      </c>
      <c r="G2750" s="0" t="n">
        <f aca="false">12*Inputs!$B$6*(MIN(1,$H$50*$C2750)*(ic*Inputs!$C$6+pS+fee_fx*Inputs!$D$6-cost_acc-cost_wd*Inputs!$E$6*$E2750-cost_fx*Inputs!$D$6-$F2750)+(1-MIN(1,$H$50*$C2750))*(1-MIN(1,Inputs!$G$6*$D2750)*churn_nonbuyers)*(ic*Inputs!$C$6+fee_wd*Inputs!$E$6*(1-$B2750)+fee_fx*Inputs!$D$6-cost_acc-cost_wd*Inputs!$E$6*(1-$B2750)-cost_fx*Inputs!$D$6))</f>
        <v>183003.461993841</v>
      </c>
      <c r="H2750" s="0" t="n">
        <f aca="false">12*Inputs!$B$7*(MIN(1,$H$51*$C2750)*(ic*Inputs!$C$7+pE+fee_fx*Inputs!$D$7-cost_acc-cost_wd*Inputs!$E$7*$E2750-cost_fx*Inputs!$D$7-$F2750)+(1-MIN(1,$H$51*$C2750))*(1-MIN(1,Inputs!$G$7*$D2750)*churn_nonbuyers)*(ic*Inputs!$C$7+fee_wd*Inputs!$E$7*(1-$B2750)+fee_fx*Inputs!$D$7-cost_acc-cost_wd*Inputs!$E$7*(1-$B2750)-cost_fx*Inputs!$D$7))</f>
        <v>376465.933291908</v>
      </c>
      <c r="I2750" s="0" t="n">
        <f aca="false">12*Inputs!$B$8*(MIN(1,$H$52*$C2750)*(ic*Inputs!$C$8+pT-cost_acc-cost_wd*Inputs!$E$8-cost_fx*Inputs!$D$8-cost_ins)+(1-MIN(1,$H$52*$C2750))*(1-MIN(1,Inputs!$G$8*$D2750)*churn_nonbuyers)*(ic*Inputs!$C$8+fee_wd*Inputs!$E$8*(1-$B2750)+fee_fx*Inputs!$D$8-cost_acc-cost_wd*Inputs!$E$8*(1-$B2750)-cost_fx*Inputs!$D$8))</f>
        <v>170997.267900203</v>
      </c>
      <c r="J2750" s="0" t="n">
        <f aca="false">G2750+H2750+I2750-fixed</f>
        <v>30466.6631859526</v>
      </c>
      <c r="K2750" s="0" t="n">
        <f aca="false">12*Inputs!$B$6*(1-MIN(1,Inputs!$G$6*$D2750)*churn_nonbuyers)*(ic*Inputs!$C$6+fee_wd*Inputs!$E$6*(1-$B2750)+fee_fx*Inputs!$D$6-cost_acc-cost_wd*Inputs!$E$6*(1-$B2750)-cost_fx*Inputs!$D$6)</f>
        <v>149623.259224478</v>
      </c>
      <c r="L2750" s="0" t="n">
        <f aca="false">12*Inputs!$B$7*(1-MIN(1,Inputs!$G$7*$D2750)*churn_nonbuyers)*(ic*Inputs!$C$7+fee_wd*Inputs!$E$7*(1-$B2750)+fee_fx*Inputs!$D$7-cost_acc-cost_wd*Inputs!$E$7*(1-$B2750)-cost_fx*Inputs!$D$7)</f>
        <v>348933.414926687</v>
      </c>
      <c r="M2750" s="0" t="n">
        <f aca="false">12*Inputs!$B$8*(1-MIN(1,Inputs!$G$8*$D2750)*churn_nonbuyers)*(ic*Inputs!$C$8+fee_wd*Inputs!$E$8*(1-$B2750)+fee_fx*Inputs!$D$8-cost_acc-cost_wd*Inputs!$E$8*(1-$B2750)-cost_fx*Inputs!$D$8)</f>
        <v>141142.122140899</v>
      </c>
      <c r="N2750" s="0" t="n">
        <f aca="false">K2750+L2750+I2750-fixed</f>
        <v>-30446.0579486315</v>
      </c>
      <c r="O2750" s="0" t="n">
        <f aca="false">K2750+L2750+M2750-fixed</f>
        <v>-60301.2037079354</v>
      </c>
      <c r="P2750" s="0" t="n">
        <f aca="false">12*Inputs!$B$6*(1-MIN(1,Inputs!$F$6*$D2750))*(ic*Inputs!$C$6+flat_fee-cost_acc-cost_wd*Inputs!$E$6*$E2750-cost_fx*Inputs!$D$6)+12*Inputs!$B$7*(1-MIN(1,Inputs!$F$7*$D2750))*(ic*Inputs!$C$7+flat_fee-cost_acc-cost_wd*Inputs!$E$7*$E2750-cost_fx*Inputs!$D$7)+12*Inputs!$B$8*(1-MIN(1,Inputs!$F$8*$D2750))*(ic*Inputs!$C$8+flat_fee-cost_acc-cost_wd*Inputs!$E$8*$E2750-cost_fx*Inputs!$D$8)-fixed</f>
        <v>111478.73343968</v>
      </c>
    </row>
    <row r="2751" customFormat="false" ht="15" hidden="false" customHeight="false" outlineLevel="0" collapsed="false">
      <c r="A2751" s="0" t="n">
        <v>2686</v>
      </c>
      <c r="B2751" s="0" t="n">
        <v>0.132738</v>
      </c>
      <c r="C2751" s="0" t="n">
        <v>0.769334</v>
      </c>
      <c r="D2751" s="0" t="n">
        <v>1.093669</v>
      </c>
      <c r="E2751" s="0" t="n">
        <v>1.321225</v>
      </c>
      <c r="F2751" s="0" t="n">
        <v>0.443682</v>
      </c>
      <c r="G2751" s="0" t="n">
        <f aca="false">12*Inputs!$B$6*(MIN(1,$H$50*$C2751)*(ic*Inputs!$C$6+pS+fee_fx*Inputs!$D$6-cost_acc-cost_wd*Inputs!$E$6*$E2751-cost_fx*Inputs!$D$6-$F2751)+(1-MIN(1,$H$50*$C2751))*(1-MIN(1,Inputs!$G$6*$D2751)*churn_nonbuyers)*(ic*Inputs!$C$6+fee_wd*Inputs!$E$6*(1-$B2751)+fee_fx*Inputs!$D$6-cost_acc-cost_wd*Inputs!$E$6*(1-$B2751)-cost_fx*Inputs!$D$6))</f>
        <v>204875.430118583</v>
      </c>
      <c r="H2751" s="0" t="n">
        <f aca="false">12*Inputs!$B$7*(MIN(1,$H$51*$C2751)*(ic*Inputs!$C$7+pE+fee_fx*Inputs!$D$7-cost_acc-cost_wd*Inputs!$E$7*$E2751-cost_fx*Inputs!$D$7-$F2751)+(1-MIN(1,$H$51*$C2751))*(1-MIN(1,Inputs!$G$7*$D2751)*churn_nonbuyers)*(ic*Inputs!$C$7+fee_wd*Inputs!$E$7*(1-$B2751)+fee_fx*Inputs!$D$7-cost_acc-cost_wd*Inputs!$E$7*(1-$B2751)-cost_fx*Inputs!$D$7))</f>
        <v>376984.015208336</v>
      </c>
      <c r="I2751" s="0" t="n">
        <f aca="false">12*Inputs!$B$8*(MIN(1,$H$52*$C2751)*(ic*Inputs!$C$8+pT-cost_acc-cost_wd*Inputs!$E$8-cost_fx*Inputs!$D$8-cost_ins)+(1-MIN(1,$H$52*$C2751))*(1-MIN(1,Inputs!$G$8*$D2751)*churn_nonbuyers)*(ic*Inputs!$C$8+fee_wd*Inputs!$E$8*(1-$B2751)+fee_fx*Inputs!$D$8-cost_acc-cost_wd*Inputs!$E$8*(1-$B2751)-cost_fx*Inputs!$D$8))</f>
        <v>145516.309356302</v>
      </c>
      <c r="J2751" s="0" t="n">
        <f aca="false">G2751+H2751+I2751-fixed</f>
        <v>27375.7546832209</v>
      </c>
      <c r="K2751" s="0" t="n">
        <f aca="false">12*Inputs!$B$6*(1-MIN(1,Inputs!$G$6*$D2751)*churn_nonbuyers)*(ic*Inputs!$C$6+fee_wd*Inputs!$E$6*(1-$B2751)+fee_fx*Inputs!$D$6-cost_acc-cost_wd*Inputs!$E$6*(1-$B2751)-cost_fx*Inputs!$D$6)</f>
        <v>172506.778817198</v>
      </c>
      <c r="L2751" s="0" t="n">
        <f aca="false">12*Inputs!$B$7*(1-MIN(1,Inputs!$G$7*$D2751)*churn_nonbuyers)*(ic*Inputs!$C$7+fee_wd*Inputs!$E$7*(1-$B2751)+fee_fx*Inputs!$D$7-cost_acc-cost_wd*Inputs!$E$7*(1-$B2751)-cost_fx*Inputs!$D$7)</f>
        <v>371483.848378319</v>
      </c>
      <c r="M2751" s="0" t="n">
        <f aca="false">12*Inputs!$B$8*(1-MIN(1,Inputs!$G$8*$D2751)*churn_nonbuyers)*(ic*Inputs!$C$8+fee_wd*Inputs!$E$8*(1-$B2751)+fee_fx*Inputs!$D$8-cost_acc-cost_wd*Inputs!$E$8*(1-$B2751)-cost_fx*Inputs!$D$8)</f>
        <v>75024.8431202592</v>
      </c>
      <c r="N2751" s="0" t="n">
        <f aca="false">K2751+L2751+I2751-fixed</f>
        <v>-10493.0634481804</v>
      </c>
      <c r="O2751" s="0" t="n">
        <f aca="false">K2751+L2751+M2751-fixed</f>
        <v>-80984.5296842234</v>
      </c>
      <c r="P2751" s="0" t="n">
        <f aca="false">12*Inputs!$B$6*(1-MIN(1,Inputs!$F$6*$D2751))*(ic*Inputs!$C$6+flat_fee-cost_acc-cost_wd*Inputs!$E$6*$E2751-cost_fx*Inputs!$D$6)+12*Inputs!$B$7*(1-MIN(1,Inputs!$F$7*$D2751))*(ic*Inputs!$C$7+flat_fee-cost_acc-cost_wd*Inputs!$E$7*$E2751-cost_fx*Inputs!$D$7)+12*Inputs!$B$8*(1-MIN(1,Inputs!$F$8*$D2751))*(ic*Inputs!$C$8+flat_fee-cost_acc-cost_wd*Inputs!$E$8*$E2751-cost_fx*Inputs!$D$8)-fixed</f>
        <v>-113898.453946</v>
      </c>
    </row>
    <row r="2752" customFormat="false" ht="15" hidden="false" customHeight="false" outlineLevel="0" collapsed="false">
      <c r="A2752" s="0" t="n">
        <v>2687</v>
      </c>
      <c r="B2752" s="0" t="n">
        <v>0.147761</v>
      </c>
      <c r="C2752" s="0" t="n">
        <v>0.938433</v>
      </c>
      <c r="D2752" s="0" t="n">
        <v>1.175513</v>
      </c>
      <c r="E2752" s="0" t="n">
        <v>1.098313</v>
      </c>
      <c r="F2752" s="0" t="n">
        <v>0.352687</v>
      </c>
      <c r="G2752" s="0" t="n">
        <f aca="false">12*Inputs!$B$6*(MIN(1,$H$50*$C2752)*(ic*Inputs!$C$6+pS+fee_fx*Inputs!$D$6-cost_acc-cost_wd*Inputs!$E$6*$E2752-cost_fx*Inputs!$D$6-$F2752)+(1-MIN(1,$H$50*$C2752))*(1-MIN(1,Inputs!$G$6*$D2752)*churn_nonbuyers)*(ic*Inputs!$C$6+fee_wd*Inputs!$E$6*(1-$B2752)+fee_fx*Inputs!$D$6-cost_acc-cost_wd*Inputs!$E$6*(1-$B2752)-cost_fx*Inputs!$D$6))</f>
        <v>216203.170363184</v>
      </c>
      <c r="H2752" s="0" t="n">
        <f aca="false">12*Inputs!$B$7*(MIN(1,$H$51*$C2752)*(ic*Inputs!$C$7+pE+fee_fx*Inputs!$D$7-cost_acc-cost_wd*Inputs!$E$7*$E2752-cost_fx*Inputs!$D$7-$F2752)+(1-MIN(1,$H$51*$C2752))*(1-MIN(1,Inputs!$G$7*$D2752)*churn_nonbuyers)*(ic*Inputs!$C$7+fee_wd*Inputs!$E$7*(1-$B2752)+fee_fx*Inputs!$D$7-cost_acc-cost_wd*Inputs!$E$7*(1-$B2752)-cost_fx*Inputs!$D$7))</f>
        <v>405317.356320088</v>
      </c>
      <c r="I2752" s="0" t="n">
        <f aca="false">12*Inputs!$B$8*(MIN(1,$H$52*$C2752)*(ic*Inputs!$C$8+pT-cost_acc-cost_wd*Inputs!$E$8-cost_fx*Inputs!$D$8-cost_ins)+(1-MIN(1,$H$52*$C2752))*(1-MIN(1,Inputs!$G$8*$D2752)*churn_nonbuyers)*(ic*Inputs!$C$8+fee_wd*Inputs!$E$8*(1-$B2752)+fee_fx*Inputs!$D$8-cost_acc-cost_wd*Inputs!$E$8*(1-$B2752)-cost_fx*Inputs!$D$8))</f>
        <v>154675.874897431</v>
      </c>
      <c r="J2752" s="0" t="n">
        <f aca="false">G2752+H2752+I2752-fixed</f>
        <v>76196.4015807026</v>
      </c>
      <c r="K2752" s="0" t="n">
        <f aca="false">12*Inputs!$B$6*(1-MIN(1,Inputs!$G$6*$D2752)*churn_nonbuyers)*(ic*Inputs!$C$6+fee_wd*Inputs!$E$6*(1-$B2752)+fee_fx*Inputs!$D$6-cost_acc-cost_wd*Inputs!$E$6*(1-$B2752)-cost_fx*Inputs!$D$6)</f>
        <v>169723.84879003</v>
      </c>
      <c r="L2752" s="0" t="n">
        <f aca="false">12*Inputs!$B$7*(1-MIN(1,Inputs!$G$7*$D2752)*churn_nonbuyers)*(ic*Inputs!$C$7+fee_wd*Inputs!$E$7*(1-$B2752)+fee_fx*Inputs!$D$7-cost_acc-cost_wd*Inputs!$E$7*(1-$B2752)-cost_fx*Inputs!$D$7)</f>
        <v>368453.773050018</v>
      </c>
      <c r="M2752" s="0" t="n">
        <f aca="false">12*Inputs!$B$8*(1-MIN(1,Inputs!$G$8*$D2752)*churn_nonbuyers)*(ic*Inputs!$C$8+fee_wd*Inputs!$E$8*(1-$B2752)+fee_fx*Inputs!$D$8-cost_acc-cost_wd*Inputs!$E$8*(1-$B2752)-cost_fx*Inputs!$D$8)</f>
        <v>56562.4129668048</v>
      </c>
      <c r="N2752" s="0" t="n">
        <f aca="false">K2752+L2752+I2752-fixed</f>
        <v>-7146.50326252205</v>
      </c>
      <c r="O2752" s="0" t="n">
        <f aca="false">K2752+L2752+M2752-fixed</f>
        <v>-105259.965193148</v>
      </c>
      <c r="P2752" s="0" t="n">
        <f aca="false">12*Inputs!$B$6*(1-MIN(1,Inputs!$F$6*$D2752))*(ic*Inputs!$C$6+flat_fee-cost_acc-cost_wd*Inputs!$E$6*$E2752-cost_fx*Inputs!$D$6)+12*Inputs!$B$7*(1-MIN(1,Inputs!$F$7*$D2752))*(ic*Inputs!$C$7+flat_fee-cost_acc-cost_wd*Inputs!$E$7*$E2752-cost_fx*Inputs!$D$7)+12*Inputs!$B$8*(1-MIN(1,Inputs!$F$8*$D2752))*(ic*Inputs!$C$8+flat_fee-cost_acc-cost_wd*Inputs!$E$8*$E2752-cost_fx*Inputs!$D$8)-fixed</f>
        <v>-66834.6607674401</v>
      </c>
    </row>
    <row r="2753" customFormat="false" ht="15" hidden="false" customHeight="false" outlineLevel="0" collapsed="false">
      <c r="A2753" s="0" t="n">
        <v>2688</v>
      </c>
      <c r="B2753" s="0" t="n">
        <v>0.425911</v>
      </c>
      <c r="C2753" s="0" t="n">
        <v>0.993094</v>
      </c>
      <c r="D2753" s="0" t="n">
        <v>1.145142</v>
      </c>
      <c r="E2753" s="0" t="n">
        <v>1.203797</v>
      </c>
      <c r="F2753" s="0" t="n">
        <v>0.399897</v>
      </c>
      <c r="G2753" s="0" t="n">
        <f aca="false">12*Inputs!$B$6*(MIN(1,$H$50*$C2753)*(ic*Inputs!$C$6+pS+fee_fx*Inputs!$D$6-cost_acc-cost_wd*Inputs!$E$6*$E2753-cost_fx*Inputs!$D$6-$F2753)+(1-MIN(1,$H$50*$C2753))*(1-MIN(1,Inputs!$G$6*$D2753)*churn_nonbuyers)*(ic*Inputs!$C$6+fee_wd*Inputs!$E$6*(1-$B2753)+fee_fx*Inputs!$D$6-cost_acc-cost_wd*Inputs!$E$6*(1-$B2753)-cost_fx*Inputs!$D$6))</f>
        <v>180908.46660731</v>
      </c>
      <c r="H2753" s="0" t="n">
        <f aca="false">12*Inputs!$B$7*(MIN(1,$H$51*$C2753)*(ic*Inputs!$C$7+pE+fee_fx*Inputs!$D$7-cost_acc-cost_wd*Inputs!$E$7*$E2753-cost_fx*Inputs!$D$7-$F2753)+(1-MIN(1,$H$51*$C2753))*(1-MIN(1,Inputs!$G$7*$D2753)*churn_nonbuyers)*(ic*Inputs!$C$7+fee_wd*Inputs!$E$7*(1-$B2753)+fee_fx*Inputs!$D$7-cost_acc-cost_wd*Inputs!$E$7*(1-$B2753)-cost_fx*Inputs!$D$7))</f>
        <v>369592.553749107</v>
      </c>
      <c r="I2753" s="0" t="n">
        <f aca="false">12*Inputs!$B$8*(MIN(1,$H$52*$C2753)*(ic*Inputs!$C$8+pT-cost_acc-cost_wd*Inputs!$E$8-cost_fx*Inputs!$D$8-cost_ins)+(1-MIN(1,$H$52*$C2753))*(1-MIN(1,Inputs!$G$8*$D2753)*churn_nonbuyers)*(ic*Inputs!$C$8+fee_wd*Inputs!$E$8*(1-$B2753)+fee_fx*Inputs!$D$8-cost_acc-cost_wd*Inputs!$E$8*(1-$B2753)-cost_fx*Inputs!$D$8))</f>
        <v>161652.559080926</v>
      </c>
      <c r="J2753" s="0" t="n">
        <f aca="false">G2753+H2753+I2753-fixed</f>
        <v>12153.5794373432</v>
      </c>
      <c r="K2753" s="0" t="n">
        <f aca="false">12*Inputs!$B$6*(1-MIN(1,Inputs!$G$6*$D2753)*churn_nonbuyers)*(ic*Inputs!$C$6+fee_wd*Inputs!$E$6*(1-$B2753)+fee_fx*Inputs!$D$6-cost_acc-cost_wd*Inputs!$E$6*(1-$B2753)-cost_fx*Inputs!$D$6)</f>
        <v>132237.430375406</v>
      </c>
      <c r="L2753" s="0" t="n">
        <f aca="false">12*Inputs!$B$7*(1-MIN(1,Inputs!$G$7*$D2753)*churn_nonbuyers)*(ic*Inputs!$C$7+fee_wd*Inputs!$E$7*(1-$B2753)+fee_fx*Inputs!$D$7-cost_acc-cost_wd*Inputs!$E$7*(1-$B2753)-cost_fx*Inputs!$D$7)</f>
        <v>330124.165809244</v>
      </c>
      <c r="M2753" s="0" t="n">
        <f aca="false">12*Inputs!$B$8*(1-MIN(1,Inputs!$G$8*$D2753)*churn_nonbuyers)*(ic*Inputs!$C$8+fee_wd*Inputs!$E$8*(1-$B2753)+fee_fx*Inputs!$D$8-cost_acc-cost_wd*Inputs!$E$8*(1-$B2753)-cost_fx*Inputs!$D$8)</f>
        <v>60701.9079385632</v>
      </c>
      <c r="N2753" s="0" t="n">
        <f aca="false">K2753+L2753+I2753-fixed</f>
        <v>-75985.8447344241</v>
      </c>
      <c r="O2753" s="0" t="n">
        <f aca="false">K2753+L2753+M2753-fixed</f>
        <v>-176936.495876786</v>
      </c>
      <c r="P2753" s="0" t="n">
        <f aca="false">12*Inputs!$B$6*(1-MIN(1,Inputs!$F$6*$D2753))*(ic*Inputs!$C$6+flat_fee-cost_acc-cost_wd*Inputs!$E$6*$E2753-cost_fx*Inputs!$D$6)+12*Inputs!$B$7*(1-MIN(1,Inputs!$F$7*$D2753))*(ic*Inputs!$C$7+flat_fee-cost_acc-cost_wd*Inputs!$E$7*$E2753-cost_fx*Inputs!$D$7)+12*Inputs!$B$8*(1-MIN(1,Inputs!$F$8*$D2753))*(ic*Inputs!$C$8+flat_fee-cost_acc-cost_wd*Inputs!$E$8*$E2753-cost_fx*Inputs!$D$8)-fixed</f>
        <v>-92318.8607742401</v>
      </c>
    </row>
    <row r="2754" customFormat="false" ht="15" hidden="false" customHeight="false" outlineLevel="0" collapsed="false">
      <c r="A2754" s="0" t="n">
        <v>2689</v>
      </c>
      <c r="B2754" s="0" t="n">
        <v>0.325151</v>
      </c>
      <c r="C2754" s="0" t="n">
        <v>0.833732</v>
      </c>
      <c r="D2754" s="0" t="n">
        <v>0.986869</v>
      </c>
      <c r="E2754" s="0" t="n">
        <v>1.134172</v>
      </c>
      <c r="F2754" s="0" t="n">
        <v>0.228836</v>
      </c>
      <c r="G2754" s="0" t="n">
        <f aca="false">12*Inputs!$B$6*(MIN(1,$H$50*$C2754)*(ic*Inputs!$C$6+pS+fee_fx*Inputs!$D$6-cost_acc-cost_wd*Inputs!$E$6*$E2754-cost_fx*Inputs!$D$6-$F2754)+(1-MIN(1,$H$50*$C2754))*(1-MIN(1,Inputs!$G$6*$D2754)*churn_nonbuyers)*(ic*Inputs!$C$6+fee_wd*Inputs!$E$6*(1-$B2754)+fee_fx*Inputs!$D$6-cost_acc-cost_wd*Inputs!$E$6*(1-$B2754)-cost_fx*Inputs!$D$6))</f>
        <v>191631.085637014</v>
      </c>
      <c r="H2754" s="0" t="n">
        <f aca="false">12*Inputs!$B$7*(MIN(1,$H$51*$C2754)*(ic*Inputs!$C$7+pE+fee_fx*Inputs!$D$7-cost_acc-cost_wd*Inputs!$E$7*$E2754-cost_fx*Inputs!$D$7-$F2754)+(1-MIN(1,$H$51*$C2754))*(1-MIN(1,Inputs!$G$7*$D2754)*churn_nonbuyers)*(ic*Inputs!$C$7+fee_wd*Inputs!$E$7*(1-$B2754)+fee_fx*Inputs!$D$7-cost_acc-cost_wd*Inputs!$E$7*(1-$B2754)-cost_fx*Inputs!$D$7))</f>
        <v>388627.356695614</v>
      </c>
      <c r="I2754" s="0" t="n">
        <f aca="false">12*Inputs!$B$8*(MIN(1,$H$52*$C2754)*(ic*Inputs!$C$8+pT-cost_acc-cost_wd*Inputs!$E$8-cost_fx*Inputs!$D$8-cost_ins)+(1-MIN(1,$H$52*$C2754))*(1-MIN(1,Inputs!$G$8*$D2754)*churn_nonbuyers)*(ic*Inputs!$C$8+fee_wd*Inputs!$E$8*(1-$B2754)+fee_fx*Inputs!$D$8-cost_acc-cost_wd*Inputs!$E$8*(1-$B2754)-cost_fx*Inputs!$D$8))</f>
        <v>160190.040016288</v>
      </c>
      <c r="J2754" s="0" t="n">
        <f aca="false">G2754+H2754+I2754-fixed</f>
        <v>40448.4823489162</v>
      </c>
      <c r="K2754" s="0" t="n">
        <f aca="false">12*Inputs!$B$6*(1-MIN(1,Inputs!$G$6*$D2754)*churn_nonbuyers)*(ic*Inputs!$C$6+fee_wd*Inputs!$E$6*(1-$B2754)+fee_fx*Inputs!$D$6-cost_acc-cost_wd*Inputs!$E$6*(1-$B2754)-cost_fx*Inputs!$D$6)</f>
        <v>147140.962863977</v>
      </c>
      <c r="L2754" s="0" t="n">
        <f aca="false">12*Inputs!$B$7*(1-MIN(1,Inputs!$G$7*$D2754)*churn_nonbuyers)*(ic*Inputs!$C$7+fee_wd*Inputs!$E$7*(1-$B2754)+fee_fx*Inputs!$D$7-cost_acc-cost_wd*Inputs!$E$7*(1-$B2754)-cost_fx*Inputs!$D$7)</f>
        <v>345827.296406386</v>
      </c>
      <c r="M2754" s="0" t="n">
        <f aca="false">12*Inputs!$B$8*(1-MIN(1,Inputs!$G$8*$D2754)*churn_nonbuyers)*(ic*Inputs!$C$8+fee_wd*Inputs!$E$8*(1-$B2754)+fee_fx*Inputs!$D$8-cost_acc-cost_wd*Inputs!$E$8*(1-$B2754)-cost_fx*Inputs!$D$8)</f>
        <v>96094.5393385584</v>
      </c>
      <c r="N2754" s="0" t="n">
        <f aca="false">K2754+L2754+I2754-fixed</f>
        <v>-46841.7007133492</v>
      </c>
      <c r="O2754" s="0" t="n">
        <f aca="false">K2754+L2754+M2754-fixed</f>
        <v>-110937.201391079</v>
      </c>
      <c r="P2754" s="0" t="n">
        <f aca="false">12*Inputs!$B$6*(1-MIN(1,Inputs!$F$6*$D2754))*(ic*Inputs!$C$6+flat_fee-cost_acc-cost_wd*Inputs!$E$6*$E2754-cost_fx*Inputs!$D$6)+12*Inputs!$B$7*(1-MIN(1,Inputs!$F$7*$D2754))*(ic*Inputs!$C$7+flat_fee-cost_acc-cost_wd*Inputs!$E$7*$E2754-cost_fx*Inputs!$D$7)+12*Inputs!$B$8*(1-MIN(1,Inputs!$F$8*$D2754))*(ic*Inputs!$C$8+flat_fee-cost_acc-cost_wd*Inputs!$E$8*$E2754-cost_fx*Inputs!$D$8)-fixed</f>
        <v>19491.79956032</v>
      </c>
    </row>
    <row r="2755" customFormat="false" ht="15" hidden="false" customHeight="false" outlineLevel="0" collapsed="false">
      <c r="A2755" s="0" t="n">
        <v>2690</v>
      </c>
      <c r="B2755" s="0" t="n">
        <v>0.219958</v>
      </c>
      <c r="C2755" s="0" t="n">
        <v>0.910342</v>
      </c>
      <c r="D2755" s="0" t="n">
        <v>1.211621</v>
      </c>
      <c r="E2755" s="0" t="n">
        <v>1.101436</v>
      </c>
      <c r="F2755" s="0" t="n">
        <v>0.052657</v>
      </c>
      <c r="G2755" s="0" t="n">
        <f aca="false">12*Inputs!$B$6*(MIN(1,$H$50*$C2755)*(ic*Inputs!$C$6+pS+fee_fx*Inputs!$D$6-cost_acc-cost_wd*Inputs!$E$6*$E2755-cost_fx*Inputs!$D$6-$F2755)+(1-MIN(1,$H$50*$C2755))*(1-MIN(1,Inputs!$G$6*$D2755)*churn_nonbuyers)*(ic*Inputs!$C$6+fee_wd*Inputs!$E$6*(1-$B2755)+fee_fx*Inputs!$D$6-cost_acc-cost_wd*Inputs!$E$6*(1-$B2755)-cost_fx*Inputs!$D$6))</f>
        <v>211682.153195472</v>
      </c>
      <c r="H2755" s="0" t="n">
        <f aca="false">12*Inputs!$B$7*(MIN(1,$H$51*$C2755)*(ic*Inputs!$C$7+pE+fee_fx*Inputs!$D$7-cost_acc-cost_wd*Inputs!$E$7*$E2755-cost_fx*Inputs!$D$7-$F2755)+(1-MIN(1,$H$51*$C2755))*(1-MIN(1,Inputs!$G$7*$D2755)*churn_nonbuyers)*(ic*Inputs!$C$7+fee_wd*Inputs!$E$7*(1-$B2755)+fee_fx*Inputs!$D$7-cost_acc-cost_wd*Inputs!$E$7*(1-$B2755)-cost_fx*Inputs!$D$7))</f>
        <v>412985.208987059</v>
      </c>
      <c r="I2755" s="0" t="n">
        <f aca="false">12*Inputs!$B$8*(MIN(1,$H$52*$C2755)*(ic*Inputs!$C$8+pT-cost_acc-cost_wd*Inputs!$E$8-cost_fx*Inputs!$D$8-cost_ins)+(1-MIN(1,$H$52*$C2755))*(1-MIN(1,Inputs!$G$8*$D2755)*churn_nonbuyers)*(ic*Inputs!$C$8+fee_wd*Inputs!$E$8*(1-$B2755)+fee_fx*Inputs!$D$8-cost_acc-cost_wd*Inputs!$E$8*(1-$B2755)-cost_fx*Inputs!$D$8))</f>
        <v>148620.30995308</v>
      </c>
      <c r="J2755" s="0" t="n">
        <f aca="false">G2755+H2755+I2755-fixed</f>
        <v>73287.6721356111</v>
      </c>
      <c r="K2755" s="0" t="n">
        <f aca="false">12*Inputs!$B$6*(1-MIN(1,Inputs!$G$6*$D2755)*churn_nonbuyers)*(ic*Inputs!$C$6+fee_wd*Inputs!$E$6*(1-$B2755)+fee_fx*Inputs!$D$6-cost_acc-cost_wd*Inputs!$E$6*(1-$B2755)-cost_fx*Inputs!$D$6)</f>
        <v>159631.74958981</v>
      </c>
      <c r="L2755" s="0" t="n">
        <f aca="false">12*Inputs!$B$7*(1-MIN(1,Inputs!$G$7*$D2755)*churn_nonbuyers)*(ic*Inputs!$C$7+fee_wd*Inputs!$E$7*(1-$B2755)+fee_fx*Inputs!$D$7-cost_acc-cost_wd*Inputs!$E$7*(1-$B2755)-cost_fx*Inputs!$D$7)</f>
        <v>358021.585145886</v>
      </c>
      <c r="M2755" s="0" t="n">
        <f aca="false">12*Inputs!$B$8*(1-MIN(1,Inputs!$G$8*$D2755)*churn_nonbuyers)*(ic*Inputs!$C$8+fee_wd*Inputs!$E$8*(1-$B2755)+fee_fx*Inputs!$D$8-cost_acc-cost_wd*Inputs!$E$8*(1-$B2755)-cost_fx*Inputs!$D$8)</f>
        <v>47965.4425124448</v>
      </c>
      <c r="N2755" s="0" t="n">
        <f aca="false">K2755+L2755+I2755-fixed</f>
        <v>-33726.3553112247</v>
      </c>
      <c r="O2755" s="0" t="n">
        <f aca="false">K2755+L2755+M2755-fixed</f>
        <v>-134381.22275186</v>
      </c>
      <c r="P2755" s="0" t="n">
        <f aca="false">12*Inputs!$B$6*(1-MIN(1,Inputs!$F$6*$D2755))*(ic*Inputs!$C$6+flat_fee-cost_acc-cost_wd*Inputs!$E$6*$E2755-cost_fx*Inputs!$D$6)+12*Inputs!$B$7*(1-MIN(1,Inputs!$F$7*$D2755))*(ic*Inputs!$C$7+flat_fee-cost_acc-cost_wd*Inputs!$E$7*$E2755-cost_fx*Inputs!$D$7)+12*Inputs!$B$8*(1-MIN(1,Inputs!$F$8*$D2755))*(ic*Inputs!$C$8+flat_fee-cost_acc-cost_wd*Inputs!$E$8*$E2755-cost_fx*Inputs!$D$8)-fixed</f>
        <v>-87535.5222265601</v>
      </c>
    </row>
    <row r="2756" customFormat="false" ht="15" hidden="false" customHeight="false" outlineLevel="0" collapsed="false">
      <c r="A2756" s="0" t="n">
        <v>2691</v>
      </c>
      <c r="B2756" s="0" t="n">
        <v>0.437437</v>
      </c>
      <c r="C2756" s="0" t="n">
        <v>1.072799</v>
      </c>
      <c r="D2756" s="0" t="n">
        <v>1.339559</v>
      </c>
      <c r="E2756" s="0" t="n">
        <v>1.236619</v>
      </c>
      <c r="F2756" s="0" t="n">
        <v>0.040488</v>
      </c>
      <c r="G2756" s="0" t="n">
        <f aca="false">12*Inputs!$B$6*(MIN(1,$H$50*$C2756)*(ic*Inputs!$C$6+pS+fee_fx*Inputs!$D$6-cost_acc-cost_wd*Inputs!$E$6*$E2756-cost_fx*Inputs!$D$6-$F2756)+(1-MIN(1,$H$50*$C2756))*(1-MIN(1,Inputs!$G$6*$D2756)*churn_nonbuyers)*(ic*Inputs!$C$6+fee_wd*Inputs!$E$6*(1-$B2756)+fee_fx*Inputs!$D$6-cost_acc-cost_wd*Inputs!$E$6*(1-$B2756)-cost_fx*Inputs!$D$6))</f>
        <v>190224.932535514</v>
      </c>
      <c r="H2756" s="0" t="n">
        <f aca="false">12*Inputs!$B$7*(MIN(1,$H$51*$C2756)*(ic*Inputs!$C$7+pE+fee_fx*Inputs!$D$7-cost_acc-cost_wd*Inputs!$E$7*$E2756-cost_fx*Inputs!$D$7-$F2756)+(1-MIN(1,$H$51*$C2756))*(1-MIN(1,Inputs!$G$7*$D2756)*churn_nonbuyers)*(ic*Inputs!$C$7+fee_wd*Inputs!$E$7*(1-$B2756)+fee_fx*Inputs!$D$7-cost_acc-cost_wd*Inputs!$E$7*(1-$B2756)-cost_fx*Inputs!$D$7))</f>
        <v>388865.197163109</v>
      </c>
      <c r="I2756" s="0" t="n">
        <f aca="false">12*Inputs!$B$8*(MIN(1,$H$52*$C2756)*(ic*Inputs!$C$8+pT-cost_acc-cost_wd*Inputs!$E$8-cost_fx*Inputs!$D$8-cost_ins)+(1-MIN(1,$H$52*$C2756))*(1-MIN(1,Inputs!$G$8*$D2756)*churn_nonbuyers)*(ic*Inputs!$C$8+fee_wd*Inputs!$E$8*(1-$B2756)+fee_fx*Inputs!$D$8-cost_acc-cost_wd*Inputs!$E$8*(1-$B2756)-cost_fx*Inputs!$D$8))</f>
        <v>159376.600632078</v>
      </c>
      <c r="J2756" s="0" t="n">
        <f aca="false">G2756+H2756+I2756-fixed</f>
        <v>38466.7303307008</v>
      </c>
      <c r="K2756" s="0" t="n">
        <f aca="false">12*Inputs!$B$6*(1-MIN(1,Inputs!$G$6*$D2756)*churn_nonbuyers)*(ic*Inputs!$C$6+fee_wd*Inputs!$E$6*(1-$B2756)+fee_fx*Inputs!$D$6-cost_acc-cost_wd*Inputs!$E$6*(1-$B2756)-cost_fx*Inputs!$D$6)</f>
        <v>129325.320506038</v>
      </c>
      <c r="L2756" s="0" t="n">
        <f aca="false">12*Inputs!$B$7*(1-MIN(1,Inputs!$G$7*$D2756)*churn_nonbuyers)*(ic*Inputs!$C$7+fee_wd*Inputs!$E$7*(1-$B2756)+fee_fx*Inputs!$D$7-cost_acc-cost_wd*Inputs!$E$7*(1-$B2756)-cost_fx*Inputs!$D$7)</f>
        <v>326537.168271623</v>
      </c>
      <c r="M2756" s="0" t="n">
        <f aca="false">12*Inputs!$B$8*(1-MIN(1,Inputs!$G$8*$D2756)*churn_nonbuyers)*(ic*Inputs!$C$8+fee_wd*Inputs!$E$8*(1-$B2756)+fee_fx*Inputs!$D$8-cost_acc-cost_wd*Inputs!$E$8*(1-$B2756)-cost_fx*Inputs!$D$8)</f>
        <v>19029.2654015088</v>
      </c>
      <c r="N2756" s="0" t="n">
        <f aca="false">K2756+L2756+I2756-fixed</f>
        <v>-84760.9105902624</v>
      </c>
      <c r="O2756" s="0" t="n">
        <f aca="false">K2756+L2756+M2756-fixed</f>
        <v>-225108.245820831</v>
      </c>
      <c r="P2756" s="0" t="n">
        <f aca="false">12*Inputs!$B$6*(1-MIN(1,Inputs!$F$6*$D2756))*(ic*Inputs!$C$6+flat_fee-cost_acc-cost_wd*Inputs!$E$6*$E2756-cost_fx*Inputs!$D$6)+12*Inputs!$B$7*(1-MIN(1,Inputs!$F$7*$D2756))*(ic*Inputs!$C$7+flat_fee-cost_acc-cost_wd*Inputs!$E$7*$E2756-cost_fx*Inputs!$D$7)+12*Inputs!$B$8*(1-MIN(1,Inputs!$F$8*$D2756))*(ic*Inputs!$C$8+flat_fee-cost_acc-cost_wd*Inputs!$E$8*$E2756-cost_fx*Inputs!$D$8)-fixed</f>
        <v>-203951.16910696</v>
      </c>
    </row>
    <row r="2757" customFormat="false" ht="15" hidden="false" customHeight="false" outlineLevel="0" collapsed="false">
      <c r="A2757" s="0" t="n">
        <v>2692</v>
      </c>
      <c r="B2757" s="0" t="n">
        <v>0.270534</v>
      </c>
      <c r="C2757" s="0" t="n">
        <v>1.121437</v>
      </c>
      <c r="D2757" s="0" t="n">
        <v>1.122479</v>
      </c>
      <c r="E2757" s="0" t="n">
        <v>1.169968</v>
      </c>
      <c r="F2757" s="0" t="n">
        <v>0.068398</v>
      </c>
      <c r="G2757" s="0" t="n">
        <f aca="false">12*Inputs!$B$6*(MIN(1,$H$50*$C2757)*(ic*Inputs!$C$6+pS+fee_fx*Inputs!$D$6-cost_acc-cost_wd*Inputs!$E$6*$E2757-cost_fx*Inputs!$D$6-$F2757)+(1-MIN(1,$H$50*$C2757))*(1-MIN(1,Inputs!$G$6*$D2757)*churn_nonbuyers)*(ic*Inputs!$C$6+fee_wd*Inputs!$E$6*(1-$B2757)+fee_fx*Inputs!$D$6-cost_acc-cost_wd*Inputs!$E$6*(1-$B2757)-cost_fx*Inputs!$D$6))</f>
        <v>216006.39386683</v>
      </c>
      <c r="H2757" s="0" t="n">
        <f aca="false">12*Inputs!$B$7*(MIN(1,$H$51*$C2757)*(ic*Inputs!$C$7+pE+fee_fx*Inputs!$D$7-cost_acc-cost_wd*Inputs!$E$7*$E2757-cost_fx*Inputs!$D$7-$F2757)+(1-MIN(1,$H$51*$C2757))*(1-MIN(1,Inputs!$G$7*$D2757)*churn_nonbuyers)*(ic*Inputs!$C$7+fee_wd*Inputs!$E$7*(1-$B2757)+fee_fx*Inputs!$D$7-cost_acc-cost_wd*Inputs!$E$7*(1-$B2757)-cost_fx*Inputs!$D$7))</f>
        <v>412527.175622482</v>
      </c>
      <c r="I2757" s="0" t="n">
        <f aca="false">12*Inputs!$B$8*(MIN(1,$H$52*$C2757)*(ic*Inputs!$C$8+pT-cost_acc-cost_wd*Inputs!$E$8-cost_fx*Inputs!$D$8-cost_ins)+(1-MIN(1,$H$52*$C2757))*(1-MIN(1,Inputs!$G$8*$D2757)*churn_nonbuyers)*(ic*Inputs!$C$8+fee_wd*Inputs!$E$8*(1-$B2757)+fee_fx*Inputs!$D$8-cost_acc-cost_wd*Inputs!$E$8*(1-$B2757)-cost_fx*Inputs!$D$8))</f>
        <v>176086.05036162</v>
      </c>
      <c r="J2757" s="0" t="n">
        <f aca="false">G2757+H2757+I2757-fixed</f>
        <v>104619.619850933</v>
      </c>
      <c r="K2757" s="0" t="n">
        <f aca="false">12*Inputs!$B$6*(1-MIN(1,Inputs!$G$6*$D2757)*churn_nonbuyers)*(ic*Inputs!$C$6+fee_wd*Inputs!$E$6*(1-$B2757)+fee_fx*Inputs!$D$6-cost_acc-cost_wd*Inputs!$E$6*(1-$B2757)-cost_fx*Inputs!$D$6)</f>
        <v>153514.930563259</v>
      </c>
      <c r="L2757" s="0" t="n">
        <f aca="false">12*Inputs!$B$7*(1-MIN(1,Inputs!$G$7*$D2757)*churn_nonbuyers)*(ic*Inputs!$C$7+fee_wd*Inputs!$E$7*(1-$B2757)+fee_fx*Inputs!$D$7-cost_acc-cost_wd*Inputs!$E$7*(1-$B2757)-cost_fx*Inputs!$D$7)</f>
        <v>351977.446945956</v>
      </c>
      <c r="M2757" s="0" t="n">
        <f aca="false">12*Inputs!$B$8*(1-MIN(1,Inputs!$G$8*$D2757)*churn_nonbuyers)*(ic*Inputs!$C$8+fee_wd*Inputs!$E$8*(1-$B2757)+fee_fx*Inputs!$D$8-cost_acc-cost_wd*Inputs!$E$8*(1-$B2757)-cost_fx*Inputs!$D$8)</f>
        <v>67153.6355352096</v>
      </c>
      <c r="N2757" s="0" t="n">
        <f aca="false">K2757+L2757+I2757-fixed</f>
        <v>-18421.5721291647</v>
      </c>
      <c r="O2757" s="0" t="n">
        <f aca="false">K2757+L2757+M2757-fixed</f>
        <v>-127353.986955576</v>
      </c>
      <c r="P2757" s="0" t="n">
        <f aca="false">12*Inputs!$B$6*(1-MIN(1,Inputs!$F$6*$D2757))*(ic*Inputs!$C$6+flat_fee-cost_acc-cost_wd*Inputs!$E$6*$E2757-cost_fx*Inputs!$D$6)+12*Inputs!$B$7*(1-MIN(1,Inputs!$F$7*$D2757))*(ic*Inputs!$C$7+flat_fee-cost_acc-cost_wd*Inputs!$E$7*$E2757-cost_fx*Inputs!$D$7)+12*Inputs!$B$8*(1-MIN(1,Inputs!$F$8*$D2757))*(ic*Inputs!$C$8+flat_fee-cost_acc-cost_wd*Inputs!$E$8*$E2757-cost_fx*Inputs!$D$8)-fixed</f>
        <v>-67027.31095072</v>
      </c>
    </row>
    <row r="2758" customFormat="false" ht="15" hidden="false" customHeight="false" outlineLevel="0" collapsed="false">
      <c r="A2758" s="0" t="n">
        <v>2693</v>
      </c>
      <c r="B2758" s="0" t="n">
        <v>0.224188</v>
      </c>
      <c r="C2758" s="0" t="n">
        <v>1.138592</v>
      </c>
      <c r="D2758" s="0" t="n">
        <v>0.777227</v>
      </c>
      <c r="E2758" s="0" t="n">
        <v>1.025632</v>
      </c>
      <c r="F2758" s="0" t="n">
        <v>0.241867</v>
      </c>
      <c r="G2758" s="0" t="n">
        <f aca="false">12*Inputs!$B$6*(MIN(1,$H$50*$C2758)*(ic*Inputs!$C$6+pS+fee_fx*Inputs!$D$6-cost_acc-cost_wd*Inputs!$E$6*$E2758-cost_fx*Inputs!$D$6-$F2758)+(1-MIN(1,$H$50*$C2758))*(1-MIN(1,Inputs!$G$6*$D2758)*churn_nonbuyers)*(ic*Inputs!$C$6+fee_wd*Inputs!$E$6*(1-$B2758)+fee_fx*Inputs!$D$6-cost_acc-cost_wd*Inputs!$E$6*(1-$B2758)-cost_fx*Inputs!$D$6))</f>
        <v>224580.191322292</v>
      </c>
      <c r="H2758" s="0" t="n">
        <f aca="false">12*Inputs!$B$7*(MIN(1,$H$51*$C2758)*(ic*Inputs!$C$7+pE+fee_fx*Inputs!$D$7-cost_acc-cost_wd*Inputs!$E$7*$E2758-cost_fx*Inputs!$D$7-$F2758)+(1-MIN(1,$H$51*$C2758))*(1-MIN(1,Inputs!$G$7*$D2758)*churn_nonbuyers)*(ic*Inputs!$C$7+fee_wd*Inputs!$E$7*(1-$B2758)+fee_fx*Inputs!$D$7-cost_acc-cost_wd*Inputs!$E$7*(1-$B2758)-cost_fx*Inputs!$D$7))</f>
        <v>426612.807349634</v>
      </c>
      <c r="I2758" s="0" t="n">
        <f aca="false">12*Inputs!$B$8*(MIN(1,$H$52*$C2758)*(ic*Inputs!$C$8+pT-cost_acc-cost_wd*Inputs!$E$8-cost_fx*Inputs!$D$8-cost_ins)+(1-MIN(1,$H$52*$C2758))*(1-MIN(1,Inputs!$G$8*$D2758)*churn_nonbuyers)*(ic*Inputs!$C$8+fee_wd*Inputs!$E$8*(1-$B2758)+fee_fx*Inputs!$D$8-cost_acc-cost_wd*Inputs!$E$8*(1-$B2758)-cost_fx*Inputs!$D$8))</f>
        <v>193333.427633764</v>
      </c>
      <c r="J2758" s="0" t="n">
        <f aca="false">G2758+H2758+I2758-fixed</f>
        <v>144526.42630569</v>
      </c>
      <c r="K2758" s="0" t="n">
        <f aca="false">12*Inputs!$B$6*(1-MIN(1,Inputs!$G$6*$D2758)*churn_nonbuyers)*(ic*Inputs!$C$6+fee_wd*Inputs!$E$6*(1-$B2758)+fee_fx*Inputs!$D$6-cost_acc-cost_wd*Inputs!$E$6*(1-$B2758)-cost_fx*Inputs!$D$6)</f>
        <v>162737.043600067</v>
      </c>
      <c r="L2758" s="0" t="n">
        <f aca="false">12*Inputs!$B$7*(1-MIN(1,Inputs!$G$7*$D2758)*churn_nonbuyers)*(ic*Inputs!$C$7+fee_wd*Inputs!$E$7*(1-$B2758)+fee_fx*Inputs!$D$7-cost_acc-cost_wd*Inputs!$E$7*(1-$B2758)-cost_fx*Inputs!$D$7)</f>
        <v>362268.32846404</v>
      </c>
      <c r="M2758" s="0" t="n">
        <f aca="false">12*Inputs!$B$8*(1-MIN(1,Inputs!$G$8*$D2758)*churn_nonbuyers)*(ic*Inputs!$C$8+fee_wd*Inputs!$E$8*(1-$B2758)+fee_fx*Inputs!$D$8-cost_acc-cost_wd*Inputs!$E$8*(1-$B2758)-cost_fx*Inputs!$D$8)</f>
        <v>143912.781920314</v>
      </c>
      <c r="N2758" s="0" t="n">
        <f aca="false">K2758+L2758+I2758-fixed</f>
        <v>18338.7996978714</v>
      </c>
      <c r="O2758" s="0" t="n">
        <f aca="false">K2758+L2758+M2758-fixed</f>
        <v>-31081.846015579</v>
      </c>
      <c r="P2758" s="0" t="n">
        <f aca="false">12*Inputs!$B$6*(1-MIN(1,Inputs!$F$6*$D2758))*(ic*Inputs!$C$6+flat_fee-cost_acc-cost_wd*Inputs!$E$6*$E2758-cost_fx*Inputs!$D$6)+12*Inputs!$B$7*(1-MIN(1,Inputs!$F$7*$D2758))*(ic*Inputs!$C$7+flat_fee-cost_acc-cost_wd*Inputs!$E$7*$E2758-cost_fx*Inputs!$D$7)+12*Inputs!$B$8*(1-MIN(1,Inputs!$F$8*$D2758))*(ic*Inputs!$C$8+flat_fee-cost_acc-cost_wd*Inputs!$E$8*$E2758-cost_fx*Inputs!$D$8)-fixed</f>
        <v>183656.48013536</v>
      </c>
    </row>
    <row r="2759" customFormat="false" ht="15" hidden="false" customHeight="false" outlineLevel="0" collapsed="false">
      <c r="A2759" s="0" t="n">
        <v>2694</v>
      </c>
      <c r="B2759" s="0" t="n">
        <v>0.45856</v>
      </c>
      <c r="C2759" s="0" t="n">
        <v>1.043333</v>
      </c>
      <c r="D2759" s="0" t="n">
        <v>0.865875</v>
      </c>
      <c r="E2759" s="0" t="n">
        <v>1.139375</v>
      </c>
      <c r="F2759" s="0" t="n">
        <v>0.082259</v>
      </c>
      <c r="G2759" s="0" t="n">
        <f aca="false">12*Inputs!$B$6*(MIN(1,$H$50*$C2759)*(ic*Inputs!$C$6+pS+fee_fx*Inputs!$D$6-cost_acc-cost_wd*Inputs!$E$6*$E2759-cost_fx*Inputs!$D$6-$F2759)+(1-MIN(1,$H$50*$C2759))*(1-MIN(1,Inputs!$G$6*$D2759)*churn_nonbuyers)*(ic*Inputs!$C$6+fee_wd*Inputs!$E$6*(1-$B2759)+fee_fx*Inputs!$D$6-cost_acc-cost_wd*Inputs!$E$6*(1-$B2759)-cost_fx*Inputs!$D$6))</f>
        <v>190227.419054552</v>
      </c>
      <c r="H2759" s="0" t="n">
        <f aca="false">12*Inputs!$B$7*(MIN(1,$H$51*$C2759)*(ic*Inputs!$C$7+pE+fee_fx*Inputs!$D$7-cost_acc-cost_wd*Inputs!$E$7*$E2759-cost_fx*Inputs!$D$7-$F2759)+(1-MIN(1,$H$51*$C2759))*(1-MIN(1,Inputs!$G$7*$D2759)*churn_nonbuyers)*(ic*Inputs!$C$7+fee_wd*Inputs!$E$7*(1-$B2759)+fee_fx*Inputs!$D$7-cost_acc-cost_wd*Inputs!$E$7*(1-$B2759)-cost_fx*Inputs!$D$7))</f>
        <v>397421.607955799</v>
      </c>
      <c r="I2759" s="0" t="n">
        <f aca="false">12*Inputs!$B$8*(MIN(1,$H$52*$C2759)*(ic*Inputs!$C$8+pT-cost_acc-cost_wd*Inputs!$E$8-cost_fx*Inputs!$D$8-cost_ins)+(1-MIN(1,$H$52*$C2759))*(1-MIN(1,Inputs!$G$8*$D2759)*churn_nonbuyers)*(ic*Inputs!$C$8+fee_wd*Inputs!$E$8*(1-$B2759)+fee_fx*Inputs!$D$8-cost_acc-cost_wd*Inputs!$E$8*(1-$B2759)-cost_fx*Inputs!$D$8))</f>
        <v>182721.923670428</v>
      </c>
      <c r="J2759" s="0" t="n">
        <f aca="false">G2759+H2759+I2759-fixed</f>
        <v>70370.9506807785</v>
      </c>
      <c r="K2759" s="0" t="n">
        <f aca="false">12*Inputs!$B$6*(1-MIN(1,Inputs!$G$6*$D2759)*churn_nonbuyers)*(ic*Inputs!$C$6+fee_wd*Inputs!$E$6*(1-$B2759)+fee_fx*Inputs!$D$6-cost_acc-cost_wd*Inputs!$E$6*(1-$B2759)-cost_fx*Inputs!$D$6)</f>
        <v>129698.140608</v>
      </c>
      <c r="L2759" s="0" t="n">
        <f aca="false">12*Inputs!$B$7*(1-MIN(1,Inputs!$G$7*$D2759)*churn_nonbuyers)*(ic*Inputs!$C$7+fee_wd*Inputs!$E$7*(1-$B2759)+fee_fx*Inputs!$D$7-cost_acc-cost_wd*Inputs!$E$7*(1-$B2759)-cost_fx*Inputs!$D$7)</f>
        <v>328409.0163648</v>
      </c>
      <c r="M2759" s="0" t="n">
        <f aca="false">12*Inputs!$B$8*(1-MIN(1,Inputs!$G$8*$D2759)*churn_nonbuyers)*(ic*Inputs!$C$8+fee_wd*Inputs!$E$8*(1-$B2759)+fee_fx*Inputs!$D$8-cost_acc-cost_wd*Inputs!$E$8*(1-$B2759)-cost_fx*Inputs!$D$8)</f>
        <v>119895.069504</v>
      </c>
      <c r="N2759" s="0" t="n">
        <f aca="false">K2759+L2759+I2759-fixed</f>
        <v>-59170.9193567719</v>
      </c>
      <c r="O2759" s="0" t="n">
        <f aca="false">K2759+L2759+M2759-fixed</f>
        <v>-121997.7735232</v>
      </c>
      <c r="P2759" s="0" t="n">
        <f aca="false">12*Inputs!$B$6*(1-MIN(1,Inputs!$F$6*$D2759))*(ic*Inputs!$C$6+flat_fee-cost_acc-cost_wd*Inputs!$E$6*$E2759-cost_fx*Inputs!$D$6)+12*Inputs!$B$7*(1-MIN(1,Inputs!$F$7*$D2759))*(ic*Inputs!$C$7+flat_fee-cost_acc-cost_wd*Inputs!$E$7*$E2759-cost_fx*Inputs!$D$7)+12*Inputs!$B$8*(1-MIN(1,Inputs!$F$8*$D2759))*(ic*Inputs!$C$8+flat_fee-cost_acc-cost_wd*Inputs!$E$8*$E2759-cost_fx*Inputs!$D$8)-fixed</f>
        <v>81412.36175</v>
      </c>
    </row>
    <row r="2760" customFormat="false" ht="15" hidden="false" customHeight="false" outlineLevel="0" collapsed="false">
      <c r="A2760" s="0" t="n">
        <v>2695</v>
      </c>
      <c r="B2760" s="0" t="n">
        <v>0.276475</v>
      </c>
      <c r="C2760" s="0" t="n">
        <v>1.07944</v>
      </c>
      <c r="D2760" s="0" t="n">
        <v>1.415653</v>
      </c>
      <c r="E2760" s="0" t="n">
        <v>1.210416</v>
      </c>
      <c r="F2760" s="0" t="n">
        <v>0.236066</v>
      </c>
      <c r="G2760" s="0" t="n">
        <f aca="false">12*Inputs!$B$6*(MIN(1,$H$50*$C2760)*(ic*Inputs!$C$6+pS+fee_fx*Inputs!$D$6-cost_acc-cost_wd*Inputs!$E$6*$E2760-cost_fx*Inputs!$D$6-$F2760)+(1-MIN(1,$H$50*$C2760))*(1-MIN(1,Inputs!$G$6*$D2760)*churn_nonbuyers)*(ic*Inputs!$C$6+fee_wd*Inputs!$E$6*(1-$B2760)+fee_fx*Inputs!$D$6-cost_acc-cost_wd*Inputs!$E$6*(1-$B2760)-cost_fx*Inputs!$D$6))</f>
        <v>205585.672109298</v>
      </c>
      <c r="H2760" s="0" t="n">
        <f aca="false">12*Inputs!$B$7*(MIN(1,$H$51*$C2760)*(ic*Inputs!$C$7+pE+fee_fx*Inputs!$D$7-cost_acc-cost_wd*Inputs!$E$7*$E2760-cost_fx*Inputs!$D$7-$F2760)+(1-MIN(1,$H$51*$C2760))*(1-MIN(1,Inputs!$G$7*$D2760)*churn_nonbuyers)*(ic*Inputs!$C$7+fee_wd*Inputs!$E$7*(1-$B2760)+fee_fx*Inputs!$D$7-cost_acc-cost_wd*Inputs!$E$7*(1-$B2760)-cost_fx*Inputs!$D$7))</f>
        <v>392519.146612083</v>
      </c>
      <c r="I2760" s="0" t="n">
        <f aca="false">12*Inputs!$B$8*(MIN(1,$H$52*$C2760)*(ic*Inputs!$C$8+pT-cost_acc-cost_wd*Inputs!$E$8-cost_fx*Inputs!$D$8-cost_ins)+(1-MIN(1,$H$52*$C2760))*(1-MIN(1,Inputs!$G$8*$D2760)*churn_nonbuyers)*(ic*Inputs!$C$8+fee_wd*Inputs!$E$8*(1-$B2760)+fee_fx*Inputs!$D$8-cost_acc-cost_wd*Inputs!$E$8*(1-$B2760)-cost_fx*Inputs!$D$8))</f>
        <v>156286.818780063</v>
      </c>
      <c r="J2760" s="0" t="n">
        <f aca="false">G2760+H2760+I2760-fixed</f>
        <v>54391.6375014433</v>
      </c>
      <c r="K2760" s="0" t="n">
        <f aca="false">12*Inputs!$B$6*(1-MIN(1,Inputs!$G$6*$D2760)*churn_nonbuyers)*(ic*Inputs!$C$6+fee_wd*Inputs!$E$6*(1-$B2760)+fee_fx*Inputs!$D$6-cost_acc-cost_wd*Inputs!$E$6*(1-$B2760)-cost_fx*Inputs!$D$6)</f>
        <v>150335.84493486</v>
      </c>
      <c r="L2760" s="0" t="n">
        <f aca="false">12*Inputs!$B$7*(1-MIN(1,Inputs!$G$7*$D2760)*churn_nonbuyers)*(ic*Inputs!$C$7+fee_wd*Inputs!$E$7*(1-$B2760)+fee_fx*Inputs!$D$7-cost_acc-cost_wd*Inputs!$E$7*(1-$B2760)-cost_fx*Inputs!$D$7)</f>
        <v>347954.677616916</v>
      </c>
      <c r="M2760" s="0" t="n">
        <f aca="false">12*Inputs!$B$8*(1-MIN(1,Inputs!$G$8*$D2760)*churn_nonbuyers)*(ic*Inputs!$C$8+fee_wd*Inputs!$E$8*(1-$B2760)+fee_fx*Inputs!$D$8-cost_acc-cost_wd*Inputs!$E$8*(1-$B2760)-cost_fx*Inputs!$D$8)</f>
        <v>2831.59604268002</v>
      </c>
      <c r="N2760" s="0" t="n">
        <f aca="false">K2760+L2760+I2760-fixed</f>
        <v>-45422.6586681613</v>
      </c>
      <c r="O2760" s="0" t="n">
        <f aca="false">K2760+L2760+M2760-fixed</f>
        <v>-198877.881405544</v>
      </c>
      <c r="P2760" s="0" t="n">
        <f aca="false">12*Inputs!$B$6*(1-MIN(1,Inputs!$F$6*$D2760))*(ic*Inputs!$C$6+flat_fee-cost_acc-cost_wd*Inputs!$E$6*$E2760-cost_fx*Inputs!$D$6)+12*Inputs!$B$7*(1-MIN(1,Inputs!$F$7*$D2760))*(ic*Inputs!$C$7+flat_fee-cost_acc-cost_wd*Inputs!$E$7*$E2760-cost_fx*Inputs!$D$7)+12*Inputs!$B$8*(1-MIN(1,Inputs!$F$8*$D2760))*(ic*Inputs!$C$8+flat_fee-cost_acc-cost_wd*Inputs!$E$8*$E2760-cost_fx*Inputs!$D$8)-fixed</f>
        <v>-233835.66698848</v>
      </c>
    </row>
    <row r="2761" customFormat="false" ht="15" hidden="false" customHeight="false" outlineLevel="0" collapsed="false">
      <c r="A2761" s="0" t="n">
        <v>2696</v>
      </c>
      <c r="B2761" s="0" t="n">
        <v>0.390756</v>
      </c>
      <c r="C2761" s="0" t="n">
        <v>0.714743</v>
      </c>
      <c r="D2761" s="0" t="n">
        <v>0.633925</v>
      </c>
      <c r="E2761" s="0" t="n">
        <v>1.212789</v>
      </c>
      <c r="F2761" s="0" t="n">
        <v>0.106215</v>
      </c>
      <c r="G2761" s="0" t="n">
        <f aca="false">12*Inputs!$B$6*(MIN(1,$H$50*$C2761)*(ic*Inputs!$C$6+pS+fee_fx*Inputs!$D$6-cost_acc-cost_wd*Inputs!$E$6*$E2761-cost_fx*Inputs!$D$6-$F2761)+(1-MIN(1,$H$50*$C2761))*(1-MIN(1,Inputs!$G$6*$D2761)*churn_nonbuyers)*(ic*Inputs!$C$6+fee_wd*Inputs!$E$6*(1-$B2761)+fee_fx*Inputs!$D$6-cost_acc-cost_wd*Inputs!$E$6*(1-$B2761)-cost_fx*Inputs!$D$6))</f>
        <v>179956.76509078</v>
      </c>
      <c r="H2761" s="0" t="n">
        <f aca="false">12*Inputs!$B$7*(MIN(1,$H$51*$C2761)*(ic*Inputs!$C$7+pE+fee_fx*Inputs!$D$7-cost_acc-cost_wd*Inputs!$E$7*$E2761-cost_fx*Inputs!$D$7-$F2761)+(1-MIN(1,$H$51*$C2761))*(1-MIN(1,Inputs!$G$7*$D2761)*churn_nonbuyers)*(ic*Inputs!$C$7+fee_wd*Inputs!$E$7*(1-$B2761)+fee_fx*Inputs!$D$7-cost_acc-cost_wd*Inputs!$E$7*(1-$B2761)-cost_fx*Inputs!$D$7))</f>
        <v>377170.71794125</v>
      </c>
      <c r="I2761" s="0" t="n">
        <f aca="false">12*Inputs!$B$8*(MIN(1,$H$52*$C2761)*(ic*Inputs!$C$8+pT-cost_acc-cost_wd*Inputs!$E$8-cost_fx*Inputs!$D$8-cost_ins)+(1-MIN(1,$H$52*$C2761))*(1-MIN(1,Inputs!$G$8*$D2761)*churn_nonbuyers)*(ic*Inputs!$C$8+fee_wd*Inputs!$E$8*(1-$B2761)+fee_fx*Inputs!$D$8-cost_acc-cost_wd*Inputs!$E$8*(1-$B2761)-cost_fx*Inputs!$D$8))</f>
        <v>188534.929007031</v>
      </c>
      <c r="J2761" s="0" t="n">
        <f aca="false">G2761+H2761+I2761-fixed</f>
        <v>45662.4120390607</v>
      </c>
      <c r="K2761" s="0" t="n">
        <f aca="false">12*Inputs!$B$6*(1-MIN(1,Inputs!$G$6*$D2761)*churn_nonbuyers)*(ic*Inputs!$C$6+fee_wd*Inputs!$E$6*(1-$B2761)+fee_fx*Inputs!$D$6-cost_acc-cost_wd*Inputs!$E$6*(1-$B2761)-cost_fx*Inputs!$D$6)</f>
        <v>140724.68398056</v>
      </c>
      <c r="L2761" s="0" t="n">
        <f aca="false">12*Inputs!$B$7*(1-MIN(1,Inputs!$G$7*$D2761)*churn_nonbuyers)*(ic*Inputs!$C$7+fee_wd*Inputs!$E$7*(1-$B2761)+fee_fx*Inputs!$D$7-cost_acc-cost_wd*Inputs!$E$7*(1-$B2761)-cost_fx*Inputs!$D$7)</f>
        <v>340333.286388336</v>
      </c>
      <c r="M2761" s="0" t="n">
        <f aca="false">12*Inputs!$B$8*(1-MIN(1,Inputs!$G$8*$D2761)*churn_nonbuyers)*(ic*Inputs!$C$8+fee_wd*Inputs!$E$8*(1-$B2761)+fee_fx*Inputs!$D$8-cost_acc-cost_wd*Inputs!$E$8*(1-$B2761)-cost_fx*Inputs!$D$8)</f>
        <v>171127.58390928</v>
      </c>
      <c r="N2761" s="0" t="n">
        <f aca="false">K2761+L2761+I2761-fixed</f>
        <v>-30407.1006240733</v>
      </c>
      <c r="O2761" s="0" t="n">
        <f aca="false">K2761+L2761+M2761-fixed</f>
        <v>-47814.445721824</v>
      </c>
      <c r="P2761" s="0" t="n">
        <f aca="false">12*Inputs!$B$6*(1-MIN(1,Inputs!$F$6*$D2761))*(ic*Inputs!$C$6+flat_fee-cost_acc-cost_wd*Inputs!$E$6*$E2761-cost_fx*Inputs!$D$6)+12*Inputs!$B$7*(1-MIN(1,Inputs!$F$7*$D2761))*(ic*Inputs!$C$7+flat_fee-cost_acc-cost_wd*Inputs!$E$7*$E2761-cost_fx*Inputs!$D$7)+12*Inputs!$B$8*(1-MIN(1,Inputs!$F$8*$D2761))*(ic*Inputs!$C$8+flat_fee-cost_acc-cost_wd*Inputs!$E$8*$E2761-cost_fx*Inputs!$D$8)-fixed</f>
        <v>166291.878638</v>
      </c>
    </row>
    <row r="2762" customFormat="false" ht="15" hidden="false" customHeight="false" outlineLevel="0" collapsed="false">
      <c r="A2762" s="0" t="n">
        <v>2697</v>
      </c>
      <c r="B2762" s="0" t="n">
        <v>0.050909</v>
      </c>
      <c r="C2762" s="0" t="n">
        <v>0.917103</v>
      </c>
      <c r="D2762" s="0" t="n">
        <v>0.918647</v>
      </c>
      <c r="E2762" s="0" t="n">
        <v>1.324033</v>
      </c>
      <c r="F2762" s="0" t="n">
        <v>0.160042</v>
      </c>
      <c r="G2762" s="0" t="n">
        <f aca="false">12*Inputs!$B$6*(MIN(1,$H$50*$C2762)*(ic*Inputs!$C$6+pS+fee_fx*Inputs!$D$6-cost_acc-cost_wd*Inputs!$E$6*$E2762-cost_fx*Inputs!$D$6-$F2762)+(1-MIN(1,$H$50*$C2762))*(1-MIN(1,Inputs!$G$6*$D2762)*churn_nonbuyers)*(ic*Inputs!$C$6+fee_wd*Inputs!$E$6*(1-$B2762)+fee_fx*Inputs!$D$6-cost_acc-cost_wd*Inputs!$E$6*(1-$B2762)-cost_fx*Inputs!$D$6))</f>
        <v>228923.706418341</v>
      </c>
      <c r="H2762" s="0" t="n">
        <f aca="false">12*Inputs!$B$7*(MIN(1,$H$51*$C2762)*(ic*Inputs!$C$7+pE+fee_fx*Inputs!$D$7-cost_acc-cost_wd*Inputs!$E$7*$E2762-cost_fx*Inputs!$D$7-$F2762)+(1-MIN(1,$H$51*$C2762))*(1-MIN(1,Inputs!$G$7*$D2762)*churn_nonbuyers)*(ic*Inputs!$C$7+fee_wd*Inputs!$E$7*(1-$B2762)+fee_fx*Inputs!$D$7-cost_acc-cost_wd*Inputs!$E$7*(1-$B2762)-cost_fx*Inputs!$D$7))</f>
        <v>401259.136554629</v>
      </c>
      <c r="I2762" s="0" t="n">
        <f aca="false">12*Inputs!$B$8*(MIN(1,$H$52*$C2762)*(ic*Inputs!$C$8+pT-cost_acc-cost_wd*Inputs!$E$8-cost_fx*Inputs!$D$8-cost_ins)+(1-MIN(1,$H$52*$C2762))*(1-MIN(1,Inputs!$G$8*$D2762)*churn_nonbuyers)*(ic*Inputs!$C$8+fee_wd*Inputs!$E$8*(1-$B2762)+fee_fx*Inputs!$D$8-cost_acc-cost_wd*Inputs!$E$8*(1-$B2762)-cost_fx*Inputs!$D$8))</f>
        <v>173595.553474601</v>
      </c>
      <c r="J2762" s="0" t="n">
        <f aca="false">G2762+H2762+I2762-fixed</f>
        <v>103778.396447571</v>
      </c>
      <c r="K2762" s="0" t="n">
        <f aca="false">12*Inputs!$B$6*(1-MIN(1,Inputs!$G$6*$D2762)*churn_nonbuyers)*(ic*Inputs!$C$6+fee_wd*Inputs!$E$6*(1-$B2762)+fee_fx*Inputs!$D$6-cost_acc-cost_wd*Inputs!$E$6*(1-$B2762)-cost_fx*Inputs!$D$6)</f>
        <v>185345.867520886</v>
      </c>
      <c r="L2762" s="0" t="n">
        <f aca="false">12*Inputs!$B$7*(1-MIN(1,Inputs!$G$7*$D2762)*churn_nonbuyers)*(ic*Inputs!$C$7+fee_wd*Inputs!$E$7*(1-$B2762)+fee_fx*Inputs!$D$7-cost_acc-cost_wd*Inputs!$E$7*(1-$B2762)-cost_fx*Inputs!$D$7)</f>
        <v>384959.185056531</v>
      </c>
      <c r="M2762" s="0" t="n">
        <f aca="false">12*Inputs!$B$8*(1-MIN(1,Inputs!$G$8*$D2762)*churn_nonbuyers)*(ic*Inputs!$C$8+fee_wd*Inputs!$E$8*(1-$B2762)+fee_fx*Inputs!$D$8-cost_acc-cost_wd*Inputs!$E$8*(1-$B2762)-cost_fx*Inputs!$D$8)</f>
        <v>115635.286084133</v>
      </c>
      <c r="N2762" s="0" t="n">
        <f aca="false">K2762+L2762+I2762-fixed</f>
        <v>43900.6060520181</v>
      </c>
      <c r="O2762" s="0" t="n">
        <f aca="false">K2762+L2762+M2762-fixed</f>
        <v>-14059.6613384503</v>
      </c>
      <c r="P2762" s="0" t="n">
        <f aca="false">12*Inputs!$B$6*(1-MIN(1,Inputs!$F$6*$D2762))*(ic*Inputs!$C$6+flat_fee-cost_acc-cost_wd*Inputs!$E$6*$E2762-cost_fx*Inputs!$D$6)+12*Inputs!$B$7*(1-MIN(1,Inputs!$F$7*$D2762))*(ic*Inputs!$C$7+flat_fee-cost_acc-cost_wd*Inputs!$E$7*$E2762-cost_fx*Inputs!$D$7)+12*Inputs!$B$8*(1-MIN(1,Inputs!$F$8*$D2762))*(ic*Inputs!$C$8+flat_fee-cost_acc-cost_wd*Inputs!$E$8*$E2762-cost_fx*Inputs!$D$8)-fixed</f>
        <v>-29959.6750117601</v>
      </c>
    </row>
    <row r="2763" customFormat="false" ht="15" hidden="false" customHeight="false" outlineLevel="0" collapsed="false">
      <c r="A2763" s="0" t="n">
        <v>2698</v>
      </c>
      <c r="B2763" s="0" t="n">
        <v>0.246661</v>
      </c>
      <c r="C2763" s="0" t="n">
        <v>1.024582</v>
      </c>
      <c r="D2763" s="0" t="n">
        <v>1.515164</v>
      </c>
      <c r="E2763" s="0" t="n">
        <v>1.017222</v>
      </c>
      <c r="F2763" s="0" t="n">
        <v>0.200123</v>
      </c>
      <c r="G2763" s="0" t="n">
        <f aca="false">12*Inputs!$B$6*(MIN(1,$H$50*$C2763)*(ic*Inputs!$C$6+pS+fee_fx*Inputs!$D$6-cost_acc-cost_wd*Inputs!$E$6*$E2763-cost_fx*Inputs!$D$6-$F2763)+(1-MIN(1,$H$50*$C2763))*(1-MIN(1,Inputs!$G$6*$D2763)*churn_nonbuyers)*(ic*Inputs!$C$6+fee_wd*Inputs!$E$6*(1-$B2763)+fee_fx*Inputs!$D$6-cost_acc-cost_wd*Inputs!$E$6*(1-$B2763)-cost_fx*Inputs!$D$6))</f>
        <v>211090.652747625</v>
      </c>
      <c r="H2763" s="0" t="n">
        <f aca="false">12*Inputs!$B$7*(MIN(1,$H$51*$C2763)*(ic*Inputs!$C$7+pE+fee_fx*Inputs!$D$7-cost_acc-cost_wd*Inputs!$E$7*$E2763-cost_fx*Inputs!$D$7-$F2763)+(1-MIN(1,$H$51*$C2763))*(1-MIN(1,Inputs!$G$7*$D2763)*churn_nonbuyers)*(ic*Inputs!$C$7+fee_wd*Inputs!$E$7*(1-$B2763)+fee_fx*Inputs!$D$7-cost_acc-cost_wd*Inputs!$E$7*(1-$B2763)-cost_fx*Inputs!$D$7))</f>
        <v>416956.911920633</v>
      </c>
      <c r="I2763" s="0" t="n">
        <f aca="false">12*Inputs!$B$8*(MIN(1,$H$52*$C2763)*(ic*Inputs!$C$8+pT-cost_acc-cost_wd*Inputs!$E$8-cost_fx*Inputs!$D$8-cost_ins)+(1-MIN(1,$H$52*$C2763))*(1-MIN(1,Inputs!$G$8*$D2763)*churn_nonbuyers)*(ic*Inputs!$C$8+fee_wd*Inputs!$E$8*(1-$B2763)+fee_fx*Inputs!$D$8-cost_acc-cost_wd*Inputs!$E$8*(1-$B2763)-cost_fx*Inputs!$D$8))</f>
        <v>147687.347808</v>
      </c>
      <c r="J2763" s="0" t="n">
        <f aca="false">G2763+H2763+I2763-fixed</f>
        <v>75734.9124762578</v>
      </c>
      <c r="K2763" s="0" t="n">
        <f aca="false">12*Inputs!$B$6*(1-MIN(1,Inputs!$G$6*$D2763)*churn_nonbuyers)*(ic*Inputs!$C$6+fee_wd*Inputs!$E$6*(1-$B2763)+fee_fx*Inputs!$D$6-cost_acc-cost_wd*Inputs!$E$6*(1-$B2763)-cost_fx*Inputs!$D$6)</f>
        <v>153498.832325309</v>
      </c>
      <c r="L2763" s="0" t="n">
        <f aca="false">12*Inputs!$B$7*(1-MIN(1,Inputs!$G$7*$D2763)*churn_nonbuyers)*(ic*Inputs!$C$7+fee_wd*Inputs!$E$7*(1-$B2763)+fee_fx*Inputs!$D$7-cost_acc-cost_wd*Inputs!$E$7*(1-$B2763)-cost_fx*Inputs!$D$7)</f>
        <v>350967.913923185</v>
      </c>
      <c r="M2763" s="0" t="n">
        <f aca="false">12*Inputs!$B$8*(1-MIN(1,Inputs!$G$8*$D2763)*churn_nonbuyers)*(ic*Inputs!$C$8+fee_wd*Inputs!$E$8*(1-$B2763)+fee_fx*Inputs!$D$8-cost_acc-cost_wd*Inputs!$E$8*(1-$B2763)-cost_fx*Inputs!$D$8)</f>
        <v>0</v>
      </c>
      <c r="N2763" s="0" t="n">
        <f aca="false">K2763+L2763+I2763-fixed</f>
        <v>-47845.9059435058</v>
      </c>
      <c r="O2763" s="0" t="n">
        <f aca="false">K2763+L2763+M2763-fixed</f>
        <v>-195533.253751506</v>
      </c>
      <c r="P2763" s="0" t="n">
        <f aca="false">12*Inputs!$B$6*(1-MIN(1,Inputs!$F$6*$D2763))*(ic*Inputs!$C$6+flat_fee-cost_acc-cost_wd*Inputs!$E$6*$E2763-cost_fx*Inputs!$D$6)+12*Inputs!$B$7*(1-MIN(1,Inputs!$F$7*$D2763))*(ic*Inputs!$C$7+flat_fee-cost_acc-cost_wd*Inputs!$E$7*$E2763-cost_fx*Inputs!$D$7)+12*Inputs!$B$8*(1-MIN(1,Inputs!$F$8*$D2763))*(ic*Inputs!$C$8+flat_fee-cost_acc-cost_wd*Inputs!$E$8*$E2763-cost_fx*Inputs!$D$8)-fixed</f>
        <v>-225353.99113408</v>
      </c>
    </row>
    <row r="2764" customFormat="false" ht="15" hidden="false" customHeight="false" outlineLevel="0" collapsed="false">
      <c r="A2764" s="0" t="n">
        <v>2699</v>
      </c>
      <c r="B2764" s="0" t="n">
        <v>0.28056</v>
      </c>
      <c r="C2764" s="0" t="n">
        <v>0.917095</v>
      </c>
      <c r="D2764" s="0" t="n">
        <v>0.857945</v>
      </c>
      <c r="E2764" s="0" t="n">
        <v>1.222985</v>
      </c>
      <c r="F2764" s="0" t="n">
        <v>0.296236</v>
      </c>
      <c r="G2764" s="0" t="n">
        <f aca="false">12*Inputs!$B$6*(MIN(1,$H$50*$C2764)*(ic*Inputs!$C$6+pS+fee_fx*Inputs!$D$6-cost_acc-cost_wd*Inputs!$E$6*$E2764-cost_fx*Inputs!$D$6-$F2764)+(1-MIN(1,$H$50*$C2764))*(1-MIN(1,Inputs!$G$6*$D2764)*churn_nonbuyers)*(ic*Inputs!$C$6+fee_wd*Inputs!$E$6*(1-$B2764)+fee_fx*Inputs!$D$6-cost_acc-cost_wd*Inputs!$E$6*(1-$B2764)-cost_fx*Inputs!$D$6))</f>
        <v>199398.088085638</v>
      </c>
      <c r="H2764" s="0" t="n">
        <f aca="false">12*Inputs!$B$7*(MIN(1,$H$51*$C2764)*(ic*Inputs!$C$7+pE+fee_fx*Inputs!$D$7-cost_acc-cost_wd*Inputs!$E$7*$E2764-cost_fx*Inputs!$D$7-$F2764)+(1-MIN(1,$H$51*$C2764))*(1-MIN(1,Inputs!$G$7*$D2764)*churn_nonbuyers)*(ic*Inputs!$C$7+fee_wd*Inputs!$E$7*(1-$B2764)+fee_fx*Inputs!$D$7-cost_acc-cost_wd*Inputs!$E$7*(1-$B2764)-cost_fx*Inputs!$D$7))</f>
        <v>384797.110594649</v>
      </c>
      <c r="I2764" s="0" t="n">
        <f aca="false">12*Inputs!$B$8*(MIN(1,$H$52*$C2764)*(ic*Inputs!$C$8+pT-cost_acc-cost_wd*Inputs!$E$8-cost_fx*Inputs!$D$8-cost_ins)+(1-MIN(1,$H$52*$C2764))*(1-MIN(1,Inputs!$G$8*$D2764)*churn_nonbuyers)*(ic*Inputs!$C$8+fee_wd*Inputs!$E$8*(1-$B2764)+fee_fx*Inputs!$D$8-cost_acc-cost_wd*Inputs!$E$8*(1-$B2764)-cost_fx*Inputs!$D$8))</f>
        <v>176947.047004475</v>
      </c>
      <c r="J2764" s="0" t="n">
        <f aca="false">G2764+H2764+I2764-fixed</f>
        <v>61142.2456847627</v>
      </c>
      <c r="K2764" s="0" t="n">
        <f aca="false">12*Inputs!$B$6*(1-MIN(1,Inputs!$G$6*$D2764)*churn_nonbuyers)*(ic*Inputs!$C$6+fee_wd*Inputs!$E$6*(1-$B2764)+fee_fx*Inputs!$D$6-cost_acc-cost_wd*Inputs!$E$6*(1-$B2764)-cost_fx*Inputs!$D$6)</f>
        <v>154284.35075424</v>
      </c>
      <c r="L2764" s="0" t="n">
        <f aca="false">12*Inputs!$B$7*(1-MIN(1,Inputs!$G$7*$D2764)*churn_nonbuyers)*(ic*Inputs!$C$7+fee_wd*Inputs!$E$7*(1-$B2764)+fee_fx*Inputs!$D$7-cost_acc-cost_wd*Inputs!$E$7*(1-$B2764)-cost_fx*Inputs!$D$7)</f>
        <v>353461.503092544</v>
      </c>
      <c r="M2764" s="0" t="n">
        <f aca="false">12*Inputs!$B$8*(1-MIN(1,Inputs!$G$8*$D2764)*churn_nonbuyers)*(ic*Inputs!$C$8+fee_wd*Inputs!$E$8*(1-$B2764)+fee_fx*Inputs!$D$8-cost_acc-cost_wd*Inputs!$E$8*(1-$B2764)-cost_fx*Inputs!$D$8)</f>
        <v>124997.53605312</v>
      </c>
      <c r="N2764" s="0" t="n">
        <f aca="false">K2764+L2764+I2764-fixed</f>
        <v>-15307.0991487411</v>
      </c>
      <c r="O2764" s="0" t="n">
        <f aca="false">K2764+L2764+M2764-fixed</f>
        <v>-67256.6101000959</v>
      </c>
      <c r="P2764" s="0" t="n">
        <f aca="false">12*Inputs!$B$6*(1-MIN(1,Inputs!$F$6*$D2764))*(ic*Inputs!$C$6+flat_fee-cost_acc-cost_wd*Inputs!$E$6*$E2764-cost_fx*Inputs!$D$6)+12*Inputs!$B$7*(1-MIN(1,Inputs!$F$7*$D2764))*(ic*Inputs!$C$7+flat_fee-cost_acc-cost_wd*Inputs!$E$7*$E2764-cost_fx*Inputs!$D$7)+12*Inputs!$B$8*(1-MIN(1,Inputs!$F$8*$D2764))*(ic*Inputs!$C$8+flat_fee-cost_acc-cost_wd*Inputs!$E$8*$E2764-cost_fx*Inputs!$D$8)-fixed</f>
        <v>46648.9998380001</v>
      </c>
    </row>
    <row r="2765" customFormat="false" ht="15" hidden="false" customHeight="false" outlineLevel="0" collapsed="false">
      <c r="A2765" s="0" t="n">
        <v>2700</v>
      </c>
      <c r="B2765" s="0" t="n">
        <v>0.210591</v>
      </c>
      <c r="C2765" s="0" t="n">
        <v>0.854646</v>
      </c>
      <c r="D2765" s="0" t="n">
        <v>1.210273</v>
      </c>
      <c r="E2765" s="0" t="n">
        <v>1.184603</v>
      </c>
      <c r="F2765" s="0" t="n">
        <v>0.17897</v>
      </c>
      <c r="G2765" s="0" t="n">
        <f aca="false">12*Inputs!$B$6*(MIN(1,$H$50*$C2765)*(ic*Inputs!$C$6+pS+fee_fx*Inputs!$D$6-cost_acc-cost_wd*Inputs!$E$6*$E2765-cost_fx*Inputs!$D$6-$F2765)+(1-MIN(1,$H$50*$C2765))*(1-MIN(1,Inputs!$G$6*$D2765)*churn_nonbuyers)*(ic*Inputs!$C$6+fee_wd*Inputs!$E$6*(1-$B2765)+fee_fx*Inputs!$D$6-cost_acc-cost_wd*Inputs!$E$6*(1-$B2765)-cost_fx*Inputs!$D$6))</f>
        <v>205564.008641265</v>
      </c>
      <c r="H2765" s="0" t="n">
        <f aca="false">12*Inputs!$B$7*(MIN(1,$H$51*$C2765)*(ic*Inputs!$C$7+pE+fee_fx*Inputs!$D$7-cost_acc-cost_wd*Inputs!$E$7*$E2765-cost_fx*Inputs!$D$7-$F2765)+(1-MIN(1,$H$51*$C2765))*(1-MIN(1,Inputs!$G$7*$D2765)*churn_nonbuyers)*(ic*Inputs!$C$7+fee_wd*Inputs!$E$7*(1-$B2765)+fee_fx*Inputs!$D$7-cost_acc-cost_wd*Inputs!$E$7*(1-$B2765)-cost_fx*Inputs!$D$7))</f>
        <v>396081.534406774</v>
      </c>
      <c r="I2765" s="0" t="n">
        <f aca="false">12*Inputs!$B$8*(MIN(1,$H$52*$C2765)*(ic*Inputs!$C$8+pT-cost_acc-cost_wd*Inputs!$E$8-cost_fx*Inputs!$D$8-cost_ins)+(1-MIN(1,$H$52*$C2765))*(1-MIN(1,Inputs!$G$8*$D2765)*churn_nonbuyers)*(ic*Inputs!$C$8+fee_wd*Inputs!$E$8*(1-$B2765)+fee_fx*Inputs!$D$8-cost_acc-cost_wd*Inputs!$E$8*(1-$B2765)-cost_fx*Inputs!$D$8))</f>
        <v>142609.438547901</v>
      </c>
      <c r="J2765" s="0" t="n">
        <f aca="false">G2765+H2765+I2765-fixed</f>
        <v>44254.98159594</v>
      </c>
      <c r="K2765" s="0" t="n">
        <f aca="false">12*Inputs!$B$6*(1-MIN(1,Inputs!$G$6*$D2765)*churn_nonbuyers)*(ic*Inputs!$C$6+fee_wd*Inputs!$E$6*(1-$B2765)+fee_fx*Inputs!$D$6-cost_acc-cost_wd*Inputs!$E$6*(1-$B2765)-cost_fx*Inputs!$D$6)</f>
        <v>160910.42688967</v>
      </c>
      <c r="L2765" s="0" t="n">
        <f aca="false">12*Inputs!$B$7*(1-MIN(1,Inputs!$G$7*$D2765)*churn_nonbuyers)*(ic*Inputs!$C$7+fee_wd*Inputs!$E$7*(1-$B2765)+fee_fx*Inputs!$D$7-cost_acc-cost_wd*Inputs!$E$7*(1-$B2765)-cost_fx*Inputs!$D$7)</f>
        <v>359336.483429802</v>
      </c>
      <c r="M2765" s="0" t="n">
        <f aca="false">12*Inputs!$B$8*(1-MIN(1,Inputs!$G$8*$D2765)*churn_nonbuyers)*(ic*Inputs!$C$8+fee_wd*Inputs!$E$8*(1-$B2765)+fee_fx*Inputs!$D$8-cost_acc-cost_wd*Inputs!$E$8*(1-$B2765)-cost_fx*Inputs!$D$8)</f>
        <v>48332.1763651249</v>
      </c>
      <c r="N2765" s="0" t="n">
        <f aca="false">K2765+L2765+I2765-fixed</f>
        <v>-37143.6511326277</v>
      </c>
      <c r="O2765" s="0" t="n">
        <f aca="false">K2765+L2765+M2765-fixed</f>
        <v>-131420.913315404</v>
      </c>
      <c r="P2765" s="0" t="n">
        <f aca="false">12*Inputs!$B$6*(1-MIN(1,Inputs!$F$6*$D2765))*(ic*Inputs!$C$6+flat_fee-cost_acc-cost_wd*Inputs!$E$6*$E2765-cost_fx*Inputs!$D$6)+12*Inputs!$B$7*(1-MIN(1,Inputs!$F$7*$D2765))*(ic*Inputs!$C$7+flat_fee-cost_acc-cost_wd*Inputs!$E$7*$E2765-cost_fx*Inputs!$D$7)+12*Inputs!$B$8*(1-MIN(1,Inputs!$F$8*$D2765))*(ic*Inputs!$C$8+flat_fee-cost_acc-cost_wd*Inputs!$E$8*$E2765-cost_fx*Inputs!$D$8)-fixed</f>
        <v>-118539.24195544</v>
      </c>
    </row>
    <row r="2766" customFormat="false" ht="15" hidden="false" customHeight="false" outlineLevel="0" collapsed="false">
      <c r="A2766" s="0" t="n">
        <v>2701</v>
      </c>
      <c r="B2766" s="0" t="n">
        <v>0.309858</v>
      </c>
      <c r="C2766" s="0" t="n">
        <v>0.931197</v>
      </c>
      <c r="D2766" s="0" t="n">
        <v>1.272567</v>
      </c>
      <c r="E2766" s="0" t="n">
        <v>1.276788</v>
      </c>
      <c r="F2766" s="0" t="n">
        <v>0.253188</v>
      </c>
      <c r="G2766" s="0" t="n">
        <f aca="false">12*Inputs!$B$6*(MIN(1,$H$50*$C2766)*(ic*Inputs!$C$6+pS+fee_fx*Inputs!$D$6-cost_acc-cost_wd*Inputs!$E$6*$E2766-cost_fx*Inputs!$D$6-$F2766)+(1-MIN(1,$H$50*$C2766))*(1-MIN(1,Inputs!$G$6*$D2766)*churn_nonbuyers)*(ic*Inputs!$C$6+fee_wd*Inputs!$E$6*(1-$B2766)+fee_fx*Inputs!$D$6-cost_acc-cost_wd*Inputs!$E$6*(1-$B2766)-cost_fx*Inputs!$D$6))</f>
        <v>193111.98403044</v>
      </c>
      <c r="H2766" s="0" t="n">
        <f aca="false">12*Inputs!$B$7*(MIN(1,$H$51*$C2766)*(ic*Inputs!$C$7+pE+fee_fx*Inputs!$D$7-cost_acc-cost_wd*Inputs!$E$7*$E2766-cost_fx*Inputs!$D$7-$F2766)+(1-MIN(1,$H$51*$C2766))*(1-MIN(1,Inputs!$G$7*$D2766)*churn_nonbuyers)*(ic*Inputs!$C$7+fee_wd*Inputs!$E$7*(1-$B2766)+fee_fx*Inputs!$D$7-cost_acc-cost_wd*Inputs!$E$7*(1-$B2766)-cost_fx*Inputs!$D$7))</f>
        <v>376438.034958054</v>
      </c>
      <c r="I2766" s="0" t="n">
        <f aca="false">12*Inputs!$B$8*(MIN(1,$H$52*$C2766)*(ic*Inputs!$C$8+pT-cost_acc-cost_wd*Inputs!$E$8-cost_fx*Inputs!$D$8-cost_ins)+(1-MIN(1,$H$52*$C2766))*(1-MIN(1,Inputs!$G$8*$D2766)*churn_nonbuyers)*(ic*Inputs!$C$8+fee_wd*Inputs!$E$8*(1-$B2766)+fee_fx*Inputs!$D$8-cost_acc-cost_wd*Inputs!$E$8*(1-$B2766)-cost_fx*Inputs!$D$8))</f>
        <v>146070.828486439</v>
      </c>
      <c r="J2766" s="0" t="n">
        <f aca="false">G2766+H2766+I2766-fixed</f>
        <v>15620.8474749327</v>
      </c>
      <c r="K2766" s="0" t="n">
        <f aca="false">12*Inputs!$B$6*(1-MIN(1,Inputs!$G$6*$D2766)*churn_nonbuyers)*(ic*Inputs!$C$6+fee_wd*Inputs!$E$6*(1-$B2766)+fee_fx*Inputs!$D$6-cost_acc-cost_wd*Inputs!$E$6*(1-$B2766)-cost_fx*Inputs!$D$6)</f>
        <v>146992.041111499</v>
      </c>
      <c r="L2766" s="0" t="n">
        <f aca="false">12*Inputs!$B$7*(1-MIN(1,Inputs!$G$7*$D2766)*churn_nonbuyers)*(ic*Inputs!$C$7+fee_wd*Inputs!$E$7*(1-$B2766)+fee_fx*Inputs!$D$7-cost_acc-cost_wd*Inputs!$E$7*(1-$B2766)-cost_fx*Inputs!$D$7)</f>
        <v>344890.9186509</v>
      </c>
      <c r="M2766" s="0" t="n">
        <f aca="false">12*Inputs!$B$8*(1-MIN(1,Inputs!$G$8*$D2766)*churn_nonbuyers)*(ic*Inputs!$C$8+fee_wd*Inputs!$E$8*(1-$B2766)+fee_fx*Inputs!$D$8-cost_acc-cost_wd*Inputs!$E$8*(1-$B2766)-cost_fx*Inputs!$D$8)</f>
        <v>34019.6940403296</v>
      </c>
      <c r="N2766" s="0" t="n">
        <f aca="false">K2766+L2766+I2766-fixed</f>
        <v>-62046.2117511625</v>
      </c>
      <c r="O2766" s="0" t="n">
        <f aca="false">K2766+L2766+M2766-fixed</f>
        <v>-174097.346197272</v>
      </c>
      <c r="P2766" s="0" t="n">
        <f aca="false">12*Inputs!$B$6*(1-MIN(1,Inputs!$F$6*$D2766))*(ic*Inputs!$C$6+flat_fee-cost_acc-cost_wd*Inputs!$E$6*$E2766-cost_fx*Inputs!$D$6)+12*Inputs!$B$7*(1-MIN(1,Inputs!$F$7*$D2766))*(ic*Inputs!$C$7+flat_fee-cost_acc-cost_wd*Inputs!$E$7*$E2766-cost_fx*Inputs!$D$7)+12*Inputs!$B$8*(1-MIN(1,Inputs!$F$8*$D2766))*(ic*Inputs!$C$8+flat_fee-cost_acc-cost_wd*Inputs!$E$8*$E2766-cost_fx*Inputs!$D$8)-fixed</f>
        <v>-184702.19322496</v>
      </c>
    </row>
    <row r="2767" customFormat="false" ht="15" hidden="false" customHeight="false" outlineLevel="0" collapsed="false">
      <c r="A2767" s="0" t="n">
        <v>2702</v>
      </c>
      <c r="B2767" s="0" t="n">
        <v>0.423132</v>
      </c>
      <c r="C2767" s="0" t="n">
        <v>0.625139</v>
      </c>
      <c r="D2767" s="0" t="n">
        <v>0.979215</v>
      </c>
      <c r="E2767" s="0" t="n">
        <v>1.129577</v>
      </c>
      <c r="F2767" s="0" t="n">
        <v>0.143573</v>
      </c>
      <c r="G2767" s="0" t="n">
        <f aca="false">12*Inputs!$B$6*(MIN(1,$H$50*$C2767)*(ic*Inputs!$C$6+pS+fee_fx*Inputs!$D$6-cost_acc-cost_wd*Inputs!$E$6*$E2767-cost_fx*Inputs!$D$6-$F2767)+(1-MIN(1,$H$50*$C2767))*(1-MIN(1,Inputs!$G$6*$D2767)*churn_nonbuyers)*(ic*Inputs!$C$6+fee_wd*Inputs!$E$6*(1-$B2767)+fee_fx*Inputs!$D$6-cost_acc-cost_wd*Inputs!$E$6*(1-$B2767)-cost_fx*Inputs!$D$6))</f>
        <v>169103.139751708</v>
      </c>
      <c r="H2767" s="0" t="n">
        <f aca="false">12*Inputs!$B$7*(MIN(1,$H$51*$C2767)*(ic*Inputs!$C$7+pE+fee_fx*Inputs!$D$7-cost_acc-cost_wd*Inputs!$E$7*$E2767-cost_fx*Inputs!$D$7-$F2767)+(1-MIN(1,$H$51*$C2767))*(1-MIN(1,Inputs!$G$7*$D2767)*churn_nonbuyers)*(ic*Inputs!$C$7+fee_wd*Inputs!$E$7*(1-$B2767)+fee_fx*Inputs!$D$7-cost_acc-cost_wd*Inputs!$E$7*(1-$B2767)-cost_fx*Inputs!$D$7))</f>
        <v>371111.234797488</v>
      </c>
      <c r="I2767" s="0" t="n">
        <f aca="false">12*Inputs!$B$8*(MIN(1,$H$52*$C2767)*(ic*Inputs!$C$8+pT-cost_acc-cost_wd*Inputs!$E$8-cost_fx*Inputs!$D$8-cost_ins)+(1-MIN(1,$H$52*$C2767))*(1-MIN(1,Inputs!$G$8*$D2767)*churn_nonbuyers)*(ic*Inputs!$C$8+fee_wd*Inputs!$E$8*(1-$B2767)+fee_fx*Inputs!$D$8-cost_acc-cost_wd*Inputs!$E$8*(1-$B2767)-cost_fx*Inputs!$D$8))</f>
        <v>144258.365243952</v>
      </c>
      <c r="J2767" s="0" t="n">
        <f aca="false">G2767+H2767+I2767-fixed</f>
        <v>-15527.2602068512</v>
      </c>
      <c r="K2767" s="0" t="n">
        <f aca="false">12*Inputs!$B$6*(1-MIN(1,Inputs!$G$6*$D2767)*churn_nonbuyers)*(ic*Inputs!$C$6+fee_wd*Inputs!$E$6*(1-$B2767)+fee_fx*Inputs!$D$6-cost_acc-cost_wd*Inputs!$E$6*(1-$B2767)-cost_fx*Inputs!$D$6)</f>
        <v>133781.732649936</v>
      </c>
      <c r="L2767" s="0" t="n">
        <f aca="false">12*Inputs!$B$7*(1-MIN(1,Inputs!$G$7*$D2767)*churn_nonbuyers)*(ic*Inputs!$C$7+fee_wd*Inputs!$E$7*(1-$B2767)+fee_fx*Inputs!$D$7-cost_acc-cost_wd*Inputs!$E$7*(1-$B2767)-cost_fx*Inputs!$D$7)</f>
        <v>332214.344069962</v>
      </c>
      <c r="M2767" s="0" t="n">
        <f aca="false">12*Inputs!$B$8*(1-MIN(1,Inputs!$G$8*$D2767)*churn_nonbuyers)*(ic*Inputs!$C$8+fee_wd*Inputs!$E$8*(1-$B2767)+fee_fx*Inputs!$D$8-cost_acc-cost_wd*Inputs!$E$8*(1-$B2767)-cost_fx*Inputs!$D$8)</f>
        <v>96280.350766368</v>
      </c>
      <c r="N2767" s="0" t="n">
        <f aca="false">K2767+L2767+I2767-fixed</f>
        <v>-89745.55803615</v>
      </c>
      <c r="O2767" s="0" t="n">
        <f aca="false">K2767+L2767+M2767-fixed</f>
        <v>-137723.572513734</v>
      </c>
      <c r="P2767" s="0" t="n">
        <f aca="false">12*Inputs!$B$6*(1-MIN(1,Inputs!$F$6*$D2767))*(ic*Inputs!$C$6+flat_fee-cost_acc-cost_wd*Inputs!$E$6*$E2767-cost_fx*Inputs!$D$6)+12*Inputs!$B$7*(1-MIN(1,Inputs!$F$7*$D2767))*(ic*Inputs!$C$7+flat_fee-cost_acc-cost_wd*Inputs!$E$7*$E2767-cost_fx*Inputs!$D$7)+12*Inputs!$B$8*(1-MIN(1,Inputs!$F$8*$D2767))*(ic*Inputs!$C$8+flat_fee-cost_acc-cost_wd*Inputs!$E$8*$E2767-cost_fx*Inputs!$D$8)-fixed</f>
        <v>25569.5975732001</v>
      </c>
    </row>
    <row r="2768" customFormat="false" ht="15" hidden="false" customHeight="false" outlineLevel="0" collapsed="false">
      <c r="A2768" s="0" t="n">
        <v>2703</v>
      </c>
      <c r="B2768" s="0" t="n">
        <v>0.260125</v>
      </c>
      <c r="C2768" s="0" t="n">
        <v>1.044227</v>
      </c>
      <c r="D2768" s="0" t="n">
        <v>1.463499</v>
      </c>
      <c r="E2768" s="0" t="n">
        <v>1.280801</v>
      </c>
      <c r="F2768" s="0" t="n">
        <v>0.439046</v>
      </c>
      <c r="G2768" s="0" t="n">
        <f aca="false">12*Inputs!$B$6*(MIN(1,$H$50*$C2768)*(ic*Inputs!$C$6+pS+fee_fx*Inputs!$D$6-cost_acc-cost_wd*Inputs!$E$6*$E2768-cost_fx*Inputs!$D$6-$F2768)+(1-MIN(1,$H$50*$C2768))*(1-MIN(1,Inputs!$G$6*$D2768)*churn_nonbuyers)*(ic*Inputs!$C$6+fee_wd*Inputs!$E$6*(1-$B2768)+fee_fx*Inputs!$D$6-cost_acc-cost_wd*Inputs!$E$6*(1-$B2768)-cost_fx*Inputs!$D$6))</f>
        <v>198851.566965058</v>
      </c>
      <c r="H2768" s="0" t="n">
        <f aca="false">12*Inputs!$B$7*(MIN(1,$H$51*$C2768)*(ic*Inputs!$C$7+pE+fee_fx*Inputs!$D$7-cost_acc-cost_wd*Inputs!$E$7*$E2768-cost_fx*Inputs!$D$7-$F2768)+(1-MIN(1,$H$51*$C2768))*(1-MIN(1,Inputs!$G$7*$D2768)*churn_nonbuyers)*(ic*Inputs!$C$7+fee_wd*Inputs!$E$7*(1-$B2768)+fee_fx*Inputs!$D$7-cost_acc-cost_wd*Inputs!$E$7*(1-$B2768)-cost_fx*Inputs!$D$7))</f>
        <v>371396.753695442</v>
      </c>
      <c r="I2768" s="0" t="n">
        <f aca="false">12*Inputs!$B$8*(MIN(1,$H$52*$C2768)*(ic*Inputs!$C$8+pT-cost_acc-cost_wd*Inputs!$E$8-cost_fx*Inputs!$D$8-cost_ins)+(1-MIN(1,$H$52*$C2768))*(1-MIN(1,Inputs!$G$8*$D2768)*churn_nonbuyers)*(ic*Inputs!$C$8+fee_wd*Inputs!$E$8*(1-$B2768)+fee_fx*Inputs!$D$8-cost_acc-cost_wd*Inputs!$E$8*(1-$B2768)-cost_fx*Inputs!$D$8))</f>
        <v>150519.056688</v>
      </c>
      <c r="J2768" s="0" t="n">
        <f aca="false">G2768+H2768+I2768-fixed</f>
        <v>20767.3773485004</v>
      </c>
      <c r="K2768" s="0" t="n">
        <f aca="false">12*Inputs!$B$6*(1-MIN(1,Inputs!$G$6*$D2768)*churn_nonbuyers)*(ic*Inputs!$C$6+fee_wd*Inputs!$E$6*(1-$B2768)+fee_fx*Inputs!$D$6-cost_acc-cost_wd*Inputs!$E$6*(1-$B2768)-cost_fx*Inputs!$D$6)</f>
        <v>152130.9173571</v>
      </c>
      <c r="L2768" s="0" t="n">
        <f aca="false">12*Inputs!$B$7*(1-MIN(1,Inputs!$G$7*$D2768)*churn_nonbuyers)*(ic*Inputs!$C$7+fee_wd*Inputs!$E$7*(1-$B2768)+fee_fx*Inputs!$D$7-cost_acc-cost_wd*Inputs!$E$7*(1-$B2768)-cost_fx*Inputs!$D$7)</f>
        <v>349684.10846226</v>
      </c>
      <c r="M2768" s="0" t="n">
        <f aca="false">12*Inputs!$B$8*(1-MIN(1,Inputs!$G$8*$D2768)*churn_nonbuyers)*(ic*Inputs!$C$8+fee_wd*Inputs!$E$8*(1-$B2768)+fee_fx*Inputs!$D$8-cost_acc-cost_wd*Inputs!$E$8*(1-$B2768)-cost_fx*Inputs!$D$8)</f>
        <v>0</v>
      </c>
      <c r="N2768" s="0" t="n">
        <f aca="false">K2768+L2768+I2768-fixed</f>
        <v>-47665.9174926399</v>
      </c>
      <c r="O2768" s="0" t="n">
        <f aca="false">K2768+L2768+M2768-fixed</f>
        <v>-198184.97418064</v>
      </c>
      <c r="P2768" s="0" t="n">
        <f aca="false">12*Inputs!$B$6*(1-MIN(1,Inputs!$F$6*$D2768))*(ic*Inputs!$C$6+flat_fee-cost_acc-cost_wd*Inputs!$E$6*$E2768-cost_fx*Inputs!$D$6)+12*Inputs!$B$7*(1-MIN(1,Inputs!$F$7*$D2768))*(ic*Inputs!$C$7+flat_fee-cost_acc-cost_wd*Inputs!$E$7*$E2768-cost_fx*Inputs!$D$7)+12*Inputs!$B$8*(1-MIN(1,Inputs!$F$8*$D2768))*(ic*Inputs!$C$8+flat_fee-cost_acc-cost_wd*Inputs!$E$8*$E2768-cost_fx*Inputs!$D$8)-fixed</f>
        <v>-280977.86022424</v>
      </c>
    </row>
    <row r="2769" customFormat="false" ht="15" hidden="false" customHeight="false" outlineLevel="0" collapsed="false">
      <c r="A2769" s="0" t="n">
        <v>2704</v>
      </c>
      <c r="B2769" s="0" t="n">
        <v>0.256178</v>
      </c>
      <c r="C2769" s="0" t="n">
        <v>0.79198</v>
      </c>
      <c r="D2769" s="0" t="n">
        <v>1.265419</v>
      </c>
      <c r="E2769" s="0" t="n">
        <v>1.124751</v>
      </c>
      <c r="F2769" s="0" t="n">
        <v>0.332077</v>
      </c>
      <c r="G2769" s="0" t="n">
        <f aca="false">12*Inputs!$B$6*(MIN(1,$H$50*$C2769)*(ic*Inputs!$C$6+pS+fee_fx*Inputs!$D$6-cost_acc-cost_wd*Inputs!$E$6*$E2769-cost_fx*Inputs!$D$6-$F2769)+(1-MIN(1,$H$50*$C2769))*(1-MIN(1,Inputs!$G$6*$D2769)*churn_nonbuyers)*(ic*Inputs!$C$6+fee_wd*Inputs!$E$6*(1-$B2769)+fee_fx*Inputs!$D$6-cost_acc-cost_wd*Inputs!$E$6*(1-$B2769)-cost_fx*Inputs!$D$6))</f>
        <v>194386.271812183</v>
      </c>
      <c r="H2769" s="0" t="n">
        <f aca="false">12*Inputs!$B$7*(MIN(1,$H$51*$C2769)*(ic*Inputs!$C$7+pE+fee_fx*Inputs!$D$7-cost_acc-cost_wd*Inputs!$E$7*$E2769-cost_fx*Inputs!$D$7-$F2769)+(1-MIN(1,$H$51*$C2769))*(1-MIN(1,Inputs!$G$7*$D2769)*churn_nonbuyers)*(ic*Inputs!$C$7+fee_wd*Inputs!$E$7*(1-$B2769)+fee_fx*Inputs!$D$7-cost_acc-cost_wd*Inputs!$E$7*(1-$B2769)-cost_fx*Inputs!$D$7))</f>
        <v>387127.329937421</v>
      </c>
      <c r="I2769" s="0" t="n">
        <f aca="false">12*Inputs!$B$8*(MIN(1,$H$52*$C2769)*(ic*Inputs!$C$8+pT-cost_acc-cost_wd*Inputs!$E$8-cost_fx*Inputs!$D$8-cost_ins)+(1-MIN(1,$H$52*$C2769))*(1-MIN(1,Inputs!$G$8*$D2769)*churn_nonbuyers)*(ic*Inputs!$C$8+fee_wd*Inputs!$E$8*(1-$B2769)+fee_fx*Inputs!$D$8-cost_acc-cost_wd*Inputs!$E$8*(1-$B2769)-cost_fx*Inputs!$D$8))</f>
        <v>130144.550999487</v>
      </c>
      <c r="J2769" s="0" t="n">
        <f aca="false">G2769+H2769+I2769-fixed</f>
        <v>11658.1527490914</v>
      </c>
      <c r="K2769" s="0" t="n">
        <f aca="false">12*Inputs!$B$6*(1-MIN(1,Inputs!$G$6*$D2769)*churn_nonbuyers)*(ic*Inputs!$C$6+fee_wd*Inputs!$E$6*(1-$B2769)+fee_fx*Inputs!$D$6-cost_acc-cost_wd*Inputs!$E$6*(1-$B2769)-cost_fx*Inputs!$D$6)</f>
        <v>154288.98654179</v>
      </c>
      <c r="L2769" s="0" t="n">
        <f aca="false">12*Inputs!$B$7*(1-MIN(1,Inputs!$G$7*$D2769)*churn_nonbuyers)*(ic*Inputs!$C$7+fee_wd*Inputs!$E$7*(1-$B2769)+fee_fx*Inputs!$D$7-cost_acc-cost_wd*Inputs!$E$7*(1-$B2769)-cost_fx*Inputs!$D$7)</f>
        <v>352404.285013074</v>
      </c>
      <c r="M2769" s="0" t="n">
        <f aca="false">12*Inputs!$B$8*(1-MIN(1,Inputs!$G$8*$D2769)*churn_nonbuyers)*(ic*Inputs!$C$8+fee_wd*Inputs!$E$8*(1-$B2769)+fee_fx*Inputs!$D$8-cost_acc-cost_wd*Inputs!$E$8*(1-$B2769)-cost_fx*Inputs!$D$8)</f>
        <v>35872.7191683552</v>
      </c>
      <c r="N2769" s="0" t="n">
        <f aca="false">K2769+L2769+I2769-fixed</f>
        <v>-63162.1774456479</v>
      </c>
      <c r="O2769" s="0" t="n">
        <f aca="false">K2769+L2769+M2769-fixed</f>
        <v>-157434.00927678</v>
      </c>
      <c r="P2769" s="0" t="n">
        <f aca="false">12*Inputs!$B$6*(1-MIN(1,Inputs!$F$6*$D2769))*(ic*Inputs!$C$6+flat_fee-cost_acc-cost_wd*Inputs!$E$6*$E2769-cost_fx*Inputs!$D$6)+12*Inputs!$B$7*(1-MIN(1,Inputs!$F$7*$D2769))*(ic*Inputs!$C$7+flat_fee-cost_acc-cost_wd*Inputs!$E$7*$E2769-cost_fx*Inputs!$D$7)+12*Inputs!$B$8*(1-MIN(1,Inputs!$F$8*$D2769))*(ic*Inputs!$C$8+flat_fee-cost_acc-cost_wd*Inputs!$E$8*$E2769-cost_fx*Inputs!$D$8)-fixed</f>
        <v>-125150.92927144</v>
      </c>
    </row>
    <row r="2770" customFormat="false" ht="15" hidden="false" customHeight="false" outlineLevel="0" collapsed="false">
      <c r="A2770" s="0" t="n">
        <v>2705</v>
      </c>
      <c r="B2770" s="0" t="n">
        <v>0.260753</v>
      </c>
      <c r="C2770" s="0" t="n">
        <v>0.960297</v>
      </c>
      <c r="D2770" s="0" t="n">
        <v>1.578341</v>
      </c>
      <c r="E2770" s="0" t="n">
        <v>1.331998</v>
      </c>
      <c r="F2770" s="0" t="n">
        <v>0.133094</v>
      </c>
      <c r="G2770" s="0" t="n">
        <f aca="false">12*Inputs!$B$6*(MIN(1,$H$50*$C2770)*(ic*Inputs!$C$6+pS+fee_fx*Inputs!$D$6-cost_acc-cost_wd*Inputs!$E$6*$E2770-cost_fx*Inputs!$D$6-$F2770)+(1-MIN(1,$H$50*$C2770))*(1-MIN(1,Inputs!$G$6*$D2770)*churn_nonbuyers)*(ic*Inputs!$C$6+fee_wd*Inputs!$E$6*(1-$B2770)+fee_fx*Inputs!$D$6-cost_acc-cost_wd*Inputs!$E$6*(1-$B2770)-cost_fx*Inputs!$D$6))</f>
        <v>199785.891424605</v>
      </c>
      <c r="H2770" s="0" t="n">
        <f aca="false">12*Inputs!$B$7*(MIN(1,$H$51*$C2770)*(ic*Inputs!$C$7+pE+fee_fx*Inputs!$D$7-cost_acc-cost_wd*Inputs!$E$7*$E2770-cost_fx*Inputs!$D$7-$F2770)+(1-MIN(1,$H$51*$C2770))*(1-MIN(1,Inputs!$G$7*$D2770)*churn_nonbuyers)*(ic*Inputs!$C$7+fee_wd*Inputs!$E$7*(1-$B2770)+fee_fx*Inputs!$D$7-cost_acc-cost_wd*Inputs!$E$7*(1-$B2770)-cost_fx*Inputs!$D$7))</f>
        <v>380081.904537241</v>
      </c>
      <c r="I2770" s="0" t="n">
        <f aca="false">12*Inputs!$B$8*(MIN(1,$H$52*$C2770)*(ic*Inputs!$C$8+pT-cost_acc-cost_wd*Inputs!$E$8-cost_fx*Inputs!$D$8-cost_ins)+(1-MIN(1,$H$52*$C2770))*(1-MIN(1,Inputs!$G$8*$D2770)*churn_nonbuyers)*(ic*Inputs!$C$8+fee_wd*Inputs!$E$8*(1-$B2770)+fee_fx*Inputs!$D$8-cost_acc-cost_wd*Inputs!$E$8*(1-$B2770)-cost_fx*Inputs!$D$8))</f>
        <v>138421.050768</v>
      </c>
      <c r="J2770" s="0" t="n">
        <f aca="false">G2770+H2770+I2770-fixed</f>
        <v>18288.8467298459</v>
      </c>
      <c r="K2770" s="0" t="n">
        <f aca="false">12*Inputs!$B$6*(1-MIN(1,Inputs!$G$6*$D2770)*churn_nonbuyers)*(ic*Inputs!$C$6+fee_wd*Inputs!$E$6*(1-$B2770)+fee_fx*Inputs!$D$6-cost_acc-cost_wd*Inputs!$E$6*(1-$B2770)-cost_fx*Inputs!$D$6)</f>
        <v>151105.102205566</v>
      </c>
      <c r="L2770" s="0" t="n">
        <f aca="false">12*Inputs!$B$7*(1-MIN(1,Inputs!$G$7*$D2770)*churn_nonbuyers)*(ic*Inputs!$C$7+fee_wd*Inputs!$E$7*(1-$B2770)+fee_fx*Inputs!$D$7-cost_acc-cost_wd*Inputs!$E$7*(1-$B2770)-cost_fx*Inputs!$D$7)</f>
        <v>348337.882155339</v>
      </c>
      <c r="M2770" s="0" t="n">
        <f aca="false">12*Inputs!$B$8*(1-MIN(1,Inputs!$G$8*$D2770)*churn_nonbuyers)*(ic*Inputs!$C$8+fee_wd*Inputs!$E$8*(1-$B2770)+fee_fx*Inputs!$D$8-cost_acc-cost_wd*Inputs!$E$8*(1-$B2770)-cost_fx*Inputs!$D$8)</f>
        <v>0</v>
      </c>
      <c r="N2770" s="0" t="n">
        <f aca="false">K2770+L2770+I2770-fixed</f>
        <v>-62135.964871095</v>
      </c>
      <c r="O2770" s="0" t="n">
        <f aca="false">K2770+L2770+M2770-fixed</f>
        <v>-200557.015639095</v>
      </c>
      <c r="P2770" s="0" t="n">
        <f aca="false">12*Inputs!$B$6*(1-MIN(1,Inputs!$F$6*$D2770))*(ic*Inputs!$C$6+flat_fee-cost_acc-cost_wd*Inputs!$E$6*$E2770-cost_fx*Inputs!$D$6)+12*Inputs!$B$7*(1-MIN(1,Inputs!$F$7*$D2770))*(ic*Inputs!$C$7+flat_fee-cost_acc-cost_wd*Inputs!$E$7*$E2770-cost_fx*Inputs!$D$7)+12*Inputs!$B$8*(1-MIN(1,Inputs!$F$8*$D2770))*(ic*Inputs!$C$8+flat_fee-cost_acc-cost_wd*Inputs!$E$8*$E2770-cost_fx*Inputs!$D$8)-fixed</f>
        <v>-353011.88617168</v>
      </c>
    </row>
    <row r="2771" customFormat="false" ht="15" hidden="false" customHeight="false" outlineLevel="0" collapsed="false">
      <c r="A2771" s="0" t="n">
        <v>2706</v>
      </c>
      <c r="B2771" s="0" t="n">
        <v>0.282865</v>
      </c>
      <c r="C2771" s="0" t="n">
        <v>0.827275</v>
      </c>
      <c r="D2771" s="0" t="n">
        <v>1.001548</v>
      </c>
      <c r="E2771" s="0" t="n">
        <v>1.203375</v>
      </c>
      <c r="F2771" s="0" t="n">
        <v>0.087021</v>
      </c>
      <c r="G2771" s="0" t="n">
        <f aca="false">12*Inputs!$B$6*(MIN(1,$H$50*$C2771)*(ic*Inputs!$C$6+pS+fee_fx*Inputs!$D$6-cost_acc-cost_wd*Inputs!$E$6*$E2771-cost_fx*Inputs!$D$6-$F2771)+(1-MIN(1,$H$50*$C2771))*(1-MIN(1,Inputs!$G$6*$D2771)*churn_nonbuyers)*(ic*Inputs!$C$6+fee_wd*Inputs!$E$6*(1-$B2771)+fee_fx*Inputs!$D$6-cost_acc-cost_wd*Inputs!$E$6*(1-$B2771)-cost_fx*Inputs!$D$6))</f>
        <v>197965.89690837</v>
      </c>
      <c r="H2771" s="0" t="n">
        <f aca="false">12*Inputs!$B$7*(MIN(1,$H$51*$C2771)*(ic*Inputs!$C$7+pE+fee_fx*Inputs!$D$7-cost_acc-cost_wd*Inputs!$E$7*$E2771-cost_fx*Inputs!$D$7-$F2771)+(1-MIN(1,$H$51*$C2771))*(1-MIN(1,Inputs!$G$7*$D2771)*churn_nonbuyers)*(ic*Inputs!$C$7+fee_wd*Inputs!$E$7*(1-$B2771)+fee_fx*Inputs!$D$7-cost_acc-cost_wd*Inputs!$E$7*(1-$B2771)-cost_fx*Inputs!$D$7))</f>
        <v>392305.116390989</v>
      </c>
      <c r="I2771" s="0" t="n">
        <f aca="false">12*Inputs!$B$8*(MIN(1,$H$52*$C2771)*(ic*Inputs!$C$8+pT-cost_acc-cost_wd*Inputs!$E$8-cost_fx*Inputs!$D$8-cost_ins)+(1-MIN(1,$H$52*$C2771))*(1-MIN(1,Inputs!$G$8*$D2771)*churn_nonbuyers)*(ic*Inputs!$C$8+fee_wd*Inputs!$E$8*(1-$B2771)+fee_fx*Inputs!$D$8-cost_acc-cost_wd*Inputs!$E$8*(1-$B2771)-cost_fx*Inputs!$D$8))</f>
        <v>158604.849116359</v>
      </c>
      <c r="J2771" s="0" t="n">
        <f aca="false">G2771+H2771+I2771-fixed</f>
        <v>48875.8624157175</v>
      </c>
      <c r="K2771" s="0" t="n">
        <f aca="false">12*Inputs!$B$6*(1-MIN(1,Inputs!$G$6*$D2771)*churn_nonbuyers)*(ic*Inputs!$C$6+fee_wd*Inputs!$E$6*(1-$B2771)+fee_fx*Inputs!$D$6-cost_acc-cost_wd*Inputs!$E$6*(1-$B2771)-cost_fx*Inputs!$D$6)</f>
        <v>152811.616860144</v>
      </c>
      <c r="L2771" s="0" t="n">
        <f aca="false">12*Inputs!$B$7*(1-MIN(1,Inputs!$G$7*$D2771)*churn_nonbuyers)*(ic*Inputs!$C$7+fee_wd*Inputs!$E$7*(1-$B2771)+fee_fx*Inputs!$D$7-cost_acc-cost_wd*Inputs!$E$7*(1-$B2771)-cost_fx*Inputs!$D$7)</f>
        <v>351576.583812086</v>
      </c>
      <c r="M2771" s="0" t="n">
        <f aca="false">12*Inputs!$B$8*(1-MIN(1,Inputs!$G$8*$D2771)*churn_nonbuyers)*(ic*Inputs!$C$8+fee_wd*Inputs!$E$8*(1-$B2771)+fee_fx*Inputs!$D$8-cost_acc-cost_wd*Inputs!$E$8*(1-$B2771)-cost_fx*Inputs!$D$8)</f>
        <v>93507.769560672</v>
      </c>
      <c r="N2771" s="0" t="n">
        <f aca="false">K2771+L2771+I2771-fixed</f>
        <v>-37006.950211411</v>
      </c>
      <c r="O2771" s="0" t="n">
        <f aca="false">K2771+L2771+M2771-fixed</f>
        <v>-102104.029767098</v>
      </c>
      <c r="P2771" s="0" t="n">
        <f aca="false">12*Inputs!$B$6*(1-MIN(1,Inputs!$F$6*$D2771))*(ic*Inputs!$C$6+flat_fee-cost_acc-cost_wd*Inputs!$E$6*$E2771-cost_fx*Inputs!$D$6)+12*Inputs!$B$7*(1-MIN(1,Inputs!$F$7*$D2771))*(ic*Inputs!$C$7+flat_fee-cost_acc-cost_wd*Inputs!$E$7*$E2771-cost_fx*Inputs!$D$7)+12*Inputs!$B$8*(1-MIN(1,Inputs!$F$8*$D2771))*(ic*Inputs!$C$8+flat_fee-cost_acc-cost_wd*Inputs!$E$8*$E2771-cost_fx*Inputs!$D$8)-fixed</f>
        <v>-18183.4026640001</v>
      </c>
    </row>
    <row r="2772" customFormat="false" ht="15" hidden="false" customHeight="false" outlineLevel="0" collapsed="false">
      <c r="A2772" s="0" t="n">
        <v>2707</v>
      </c>
      <c r="B2772" s="0" t="n">
        <v>0.104373</v>
      </c>
      <c r="C2772" s="0" t="n">
        <v>0.997854</v>
      </c>
      <c r="D2772" s="0" t="n">
        <v>0.664594</v>
      </c>
      <c r="E2772" s="0" t="n">
        <v>1.161622</v>
      </c>
      <c r="F2772" s="0" t="n">
        <v>0.159894</v>
      </c>
      <c r="G2772" s="0" t="n">
        <f aca="false">12*Inputs!$B$6*(MIN(1,$H$50*$C2772)*(ic*Inputs!$C$6+pS+fee_fx*Inputs!$D$6-cost_acc-cost_wd*Inputs!$E$6*$E2772-cost_fx*Inputs!$D$6-$F2772)+(1-MIN(1,$H$50*$C2772))*(1-MIN(1,Inputs!$G$6*$D2772)*churn_nonbuyers)*(ic*Inputs!$C$6+fee_wd*Inputs!$E$6*(1-$B2772)+fee_fx*Inputs!$D$6-cost_acc-cost_wd*Inputs!$E$6*(1-$B2772)-cost_fx*Inputs!$D$6))</f>
        <v>231919.972759732</v>
      </c>
      <c r="H2772" s="0" t="n">
        <f aca="false">12*Inputs!$B$7*(MIN(1,$H$51*$C2772)*(ic*Inputs!$C$7+pE+fee_fx*Inputs!$D$7-cost_acc-cost_wd*Inputs!$E$7*$E2772-cost_fx*Inputs!$D$7-$F2772)+(1-MIN(1,$H$51*$C2772))*(1-MIN(1,Inputs!$G$7*$D2772)*churn_nonbuyers)*(ic*Inputs!$C$7+fee_wd*Inputs!$E$7*(1-$B2772)+fee_fx*Inputs!$D$7-cost_acc-cost_wd*Inputs!$E$7*(1-$B2772)-cost_fx*Inputs!$D$7))</f>
        <v>418651.664498455</v>
      </c>
      <c r="I2772" s="0" t="n">
        <f aca="false">12*Inputs!$B$8*(MIN(1,$H$52*$C2772)*(ic*Inputs!$C$8+pT-cost_acc-cost_wd*Inputs!$E$8-cost_fx*Inputs!$D$8-cost_ins)+(1-MIN(1,$H$52*$C2772))*(1-MIN(1,Inputs!$G$8*$D2772)*churn_nonbuyers)*(ic*Inputs!$C$8+fee_wd*Inputs!$E$8*(1-$B2772)+fee_fx*Inputs!$D$8-cost_acc-cost_wd*Inputs!$E$8*(1-$B2772)-cost_fx*Inputs!$D$8))</f>
        <v>195655.160230811</v>
      </c>
      <c r="J2772" s="0" t="n">
        <f aca="false">G2772+H2772+I2772-fixed</f>
        <v>146226.797488997</v>
      </c>
      <c r="K2772" s="0" t="n">
        <f aca="false">12*Inputs!$B$6*(1-MIN(1,Inputs!$G$6*$D2772)*churn_nonbuyers)*(ic*Inputs!$C$6+fee_wd*Inputs!$E$6*(1-$B2772)+fee_fx*Inputs!$D$6-cost_acc-cost_wd*Inputs!$E$6*(1-$B2772)-cost_fx*Inputs!$D$6)</f>
        <v>180370.613300846</v>
      </c>
      <c r="L2772" s="0" t="n">
        <f aca="false">12*Inputs!$B$7*(1-MIN(1,Inputs!$G$7*$D2772)*churn_nonbuyers)*(ic*Inputs!$C$7+fee_wd*Inputs!$E$7*(1-$B2772)+fee_fx*Inputs!$D$7-cost_acc-cost_wd*Inputs!$E$7*(1-$B2772)-cost_fx*Inputs!$D$7)</f>
        <v>380431.018668508</v>
      </c>
      <c r="M2772" s="0" t="n">
        <f aca="false">12*Inputs!$B$8*(1-MIN(1,Inputs!$G$8*$D2772)*churn_nonbuyers)*(ic*Inputs!$C$8+fee_wd*Inputs!$E$8*(1-$B2772)+fee_fx*Inputs!$D$8-cost_acc-cost_wd*Inputs!$E$8*(1-$B2772)-cost_fx*Inputs!$D$8)</f>
        <v>171874.345377283</v>
      </c>
      <c r="N2772" s="0" t="n">
        <f aca="false">K2772+L2772+I2772-fixed</f>
        <v>56456.792200165</v>
      </c>
      <c r="O2772" s="0" t="n">
        <f aca="false">K2772+L2772+M2772-fixed</f>
        <v>32675.9773466374</v>
      </c>
      <c r="P2772" s="0" t="n">
        <f aca="false">12*Inputs!$B$6*(1-MIN(1,Inputs!$F$6*$D2772))*(ic*Inputs!$C$6+flat_fee-cost_acc-cost_wd*Inputs!$E$6*$E2772-cost_fx*Inputs!$D$6)+12*Inputs!$B$7*(1-MIN(1,Inputs!$F$7*$D2772))*(ic*Inputs!$C$7+flat_fee-cost_acc-cost_wd*Inputs!$E$7*$E2772-cost_fx*Inputs!$D$7)+12*Inputs!$B$8*(1-MIN(1,Inputs!$F$8*$D2772))*(ic*Inputs!$C$8+flat_fee-cost_acc-cost_wd*Inputs!$E$8*$E2772-cost_fx*Inputs!$D$8)-fixed</f>
        <v>176785.97352032</v>
      </c>
    </row>
    <row r="2773" customFormat="false" ht="15" hidden="false" customHeight="false" outlineLevel="0" collapsed="false">
      <c r="A2773" s="0" t="n">
        <v>2708</v>
      </c>
      <c r="B2773" s="0" t="n">
        <v>0.143259</v>
      </c>
      <c r="C2773" s="0" t="n">
        <v>1.139792</v>
      </c>
      <c r="D2773" s="0" t="n">
        <v>1.017846</v>
      </c>
      <c r="E2773" s="0" t="n">
        <v>1.30007</v>
      </c>
      <c r="F2773" s="0" t="n">
        <v>0.088299</v>
      </c>
      <c r="G2773" s="0" t="n">
        <f aca="false">12*Inputs!$B$6*(MIN(1,$H$50*$C2773)*(ic*Inputs!$C$6+pS+fee_fx*Inputs!$D$6-cost_acc-cost_wd*Inputs!$E$6*$E2773-cost_fx*Inputs!$D$6-$F2773)+(1-MIN(1,$H$50*$C2773))*(1-MIN(1,Inputs!$G$6*$D2773)*churn_nonbuyers)*(ic*Inputs!$C$6+fee_wd*Inputs!$E$6*(1-$B2773)+fee_fx*Inputs!$D$6-cost_acc-cost_wd*Inputs!$E$6*(1-$B2773)-cost_fx*Inputs!$D$6))</f>
        <v>229672.064815963</v>
      </c>
      <c r="H2773" s="0" t="n">
        <f aca="false">12*Inputs!$B$7*(MIN(1,$H$51*$C2773)*(ic*Inputs!$C$7+pE+fee_fx*Inputs!$D$7-cost_acc-cost_wd*Inputs!$E$7*$E2773-cost_fx*Inputs!$D$7-$F2773)+(1-MIN(1,$H$51*$C2773))*(1-MIN(1,Inputs!$G$7*$D2773)*churn_nonbuyers)*(ic*Inputs!$C$7+fee_wd*Inputs!$E$7*(1-$B2773)+fee_fx*Inputs!$D$7-cost_acc-cost_wd*Inputs!$E$7*(1-$B2773)-cost_fx*Inputs!$D$7))</f>
        <v>405418.086890996</v>
      </c>
      <c r="I2773" s="0" t="n">
        <f aca="false">12*Inputs!$B$8*(MIN(1,$H$52*$C2773)*(ic*Inputs!$C$8+pT-cost_acc-cost_wd*Inputs!$E$8-cost_fx*Inputs!$D$8-cost_ins)+(1-MIN(1,$H$52*$C2773))*(1-MIN(1,Inputs!$G$8*$D2773)*churn_nonbuyers)*(ic*Inputs!$C$8+fee_wd*Inputs!$E$8*(1-$B2773)+fee_fx*Inputs!$D$8-cost_acc-cost_wd*Inputs!$E$8*(1-$B2773)-cost_fx*Inputs!$D$8))</f>
        <v>182864.388320367</v>
      </c>
      <c r="J2773" s="0" t="n">
        <f aca="false">G2773+H2773+I2773-fixed</f>
        <v>117954.540027326</v>
      </c>
      <c r="K2773" s="0" t="n">
        <f aca="false">12*Inputs!$B$6*(1-MIN(1,Inputs!$G$6*$D2773)*churn_nonbuyers)*(ic*Inputs!$C$6+fee_wd*Inputs!$E$6*(1-$B2773)+fee_fx*Inputs!$D$6-cost_acc-cost_wd*Inputs!$E$6*(1-$B2773)-cost_fx*Inputs!$D$6)</f>
        <v>171760.688640821</v>
      </c>
      <c r="L2773" s="0" t="n">
        <f aca="false">12*Inputs!$B$7*(1-MIN(1,Inputs!$G$7*$D2773)*churn_nonbuyers)*(ic*Inputs!$C$7+fee_wd*Inputs!$E$7*(1-$B2773)+fee_fx*Inputs!$D$7-cost_acc-cost_wd*Inputs!$E$7*(1-$B2773)-cost_fx*Inputs!$D$7)</f>
        <v>370888.762176493</v>
      </c>
      <c r="M2773" s="0" t="n">
        <f aca="false">12*Inputs!$B$8*(1-MIN(1,Inputs!$G$8*$D2773)*churn_nonbuyers)*(ic*Inputs!$C$8+fee_wd*Inputs!$E$8*(1-$B2773)+fee_fx*Inputs!$D$8-cost_acc-cost_wd*Inputs!$E$8*(1-$B2773)-cost_fx*Inputs!$D$8)</f>
        <v>91865.5180838304</v>
      </c>
      <c r="N2773" s="0" t="n">
        <f aca="false">K2773+L2773+I2773-fixed</f>
        <v>25513.8391376802</v>
      </c>
      <c r="O2773" s="0" t="n">
        <f aca="false">K2773+L2773+M2773-fixed</f>
        <v>-65485.0310988561</v>
      </c>
      <c r="P2773" s="0" t="n">
        <f aca="false">12*Inputs!$B$6*(1-MIN(1,Inputs!$F$6*$D2773))*(ic*Inputs!$C$6+flat_fee-cost_acc-cost_wd*Inputs!$E$6*$E2773-cost_fx*Inputs!$D$6)+12*Inputs!$B$7*(1-MIN(1,Inputs!$F$7*$D2773))*(ic*Inputs!$C$7+flat_fee-cost_acc-cost_wd*Inputs!$E$7*$E2773-cost_fx*Inputs!$D$7)+12*Inputs!$B$8*(1-MIN(1,Inputs!$F$8*$D2773))*(ic*Inputs!$C$8+flat_fee-cost_acc-cost_wd*Inputs!$E$8*$E2773-cost_fx*Inputs!$D$8)-fixed</f>
        <v>-67936.8872752</v>
      </c>
    </row>
    <row r="2774" customFormat="false" ht="15" hidden="false" customHeight="false" outlineLevel="0" collapsed="false">
      <c r="A2774" s="0" t="n">
        <v>2709</v>
      </c>
      <c r="B2774" s="0" t="n">
        <v>0.338442</v>
      </c>
      <c r="C2774" s="0" t="n">
        <v>1.061715</v>
      </c>
      <c r="D2774" s="0" t="n">
        <v>1.206081</v>
      </c>
      <c r="E2774" s="0" t="n">
        <v>1.329379</v>
      </c>
      <c r="F2774" s="0" t="n">
        <v>0.10119</v>
      </c>
      <c r="G2774" s="0" t="n">
        <f aca="false">12*Inputs!$B$6*(MIN(1,$H$50*$C2774)*(ic*Inputs!$C$6+pS+fee_fx*Inputs!$D$6-cost_acc-cost_wd*Inputs!$E$6*$E2774-cost_fx*Inputs!$D$6-$F2774)+(1-MIN(1,$H$50*$C2774))*(1-MIN(1,Inputs!$G$6*$D2774)*churn_nonbuyers)*(ic*Inputs!$C$6+fee_wd*Inputs!$E$6*(1-$B2774)+fee_fx*Inputs!$D$6-cost_acc-cost_wd*Inputs!$E$6*(1-$B2774)-cost_fx*Inputs!$D$6))</f>
        <v>198946.085090249</v>
      </c>
      <c r="H2774" s="0" t="n">
        <f aca="false">12*Inputs!$B$7*(MIN(1,$H$51*$C2774)*(ic*Inputs!$C$7+pE+fee_fx*Inputs!$D$7-cost_acc-cost_wd*Inputs!$E$7*$E2774-cost_fx*Inputs!$D$7-$F2774)+(1-MIN(1,$H$51*$C2774))*(1-MIN(1,Inputs!$G$7*$D2774)*churn_nonbuyers)*(ic*Inputs!$C$7+fee_wd*Inputs!$E$7*(1-$B2774)+fee_fx*Inputs!$D$7-cost_acc-cost_wd*Inputs!$E$7*(1-$B2774)-cost_fx*Inputs!$D$7))</f>
        <v>381851.858183325</v>
      </c>
      <c r="I2774" s="0" t="n">
        <f aca="false">12*Inputs!$B$8*(MIN(1,$H$52*$C2774)*(ic*Inputs!$C$8+pT-cost_acc-cost_wd*Inputs!$E$8-cost_fx*Inputs!$D$8-cost_ins)+(1-MIN(1,$H$52*$C2774))*(1-MIN(1,Inputs!$G$8*$D2774)*churn_nonbuyers)*(ic*Inputs!$C$8+fee_wd*Inputs!$E$8*(1-$B2774)+fee_fx*Inputs!$D$8-cost_acc-cost_wd*Inputs!$E$8*(1-$B2774)-cost_fx*Inputs!$D$8))</f>
        <v>165444.426001554</v>
      </c>
      <c r="J2774" s="0" t="n">
        <f aca="false">G2774+H2774+I2774-fixed</f>
        <v>46242.3692751275</v>
      </c>
      <c r="K2774" s="0" t="n">
        <f aca="false">12*Inputs!$B$6*(1-MIN(1,Inputs!$G$6*$D2774)*churn_nonbuyers)*(ic*Inputs!$C$6+fee_wd*Inputs!$E$6*(1-$B2774)+fee_fx*Inputs!$D$6-cost_acc-cost_wd*Inputs!$E$6*(1-$B2774)-cost_fx*Inputs!$D$6)</f>
        <v>143646.012473774</v>
      </c>
      <c r="L2774" s="0" t="n">
        <f aca="false">12*Inputs!$B$7*(1-MIN(1,Inputs!$G$7*$D2774)*churn_nonbuyers)*(ic*Inputs!$C$7+fee_wd*Inputs!$E$7*(1-$B2774)+fee_fx*Inputs!$D$7-cost_acc-cost_wd*Inputs!$E$7*(1-$B2774)-cost_fx*Inputs!$D$7)</f>
        <v>341638.970396265</v>
      </c>
      <c r="M2774" s="0" t="n">
        <f aca="false">12*Inputs!$B$8*(1-MIN(1,Inputs!$G$8*$D2774)*churn_nonbuyers)*(ic*Inputs!$C$8+fee_wd*Inputs!$E$8*(1-$B2774)+fee_fx*Inputs!$D$8-cost_acc-cost_wd*Inputs!$E$8*(1-$B2774)-cost_fx*Inputs!$D$8)</f>
        <v>48304.5295709472</v>
      </c>
      <c r="N2774" s="0" t="n">
        <f aca="false">K2774+L2774+I2774-fixed</f>
        <v>-49270.5911284065</v>
      </c>
      <c r="O2774" s="0" t="n">
        <f aca="false">K2774+L2774+M2774-fixed</f>
        <v>-166410.487559014</v>
      </c>
      <c r="P2774" s="0" t="n">
        <f aca="false">12*Inputs!$B$6*(1-MIN(1,Inputs!$F$6*$D2774))*(ic*Inputs!$C$6+flat_fee-cost_acc-cost_wd*Inputs!$E$6*$E2774-cost_fx*Inputs!$D$6)+12*Inputs!$B$7*(1-MIN(1,Inputs!$F$7*$D2774))*(ic*Inputs!$C$7+flat_fee-cost_acc-cost_wd*Inputs!$E$7*$E2774-cost_fx*Inputs!$D$7)+12*Inputs!$B$8*(1-MIN(1,Inputs!$F$8*$D2774))*(ic*Inputs!$C$8+flat_fee-cost_acc-cost_wd*Inputs!$E$8*$E2774-cost_fx*Inputs!$D$8)-fixed</f>
        <v>-171743.67328024</v>
      </c>
    </row>
    <row r="2775" customFormat="false" ht="15" hidden="false" customHeight="false" outlineLevel="0" collapsed="false">
      <c r="A2775" s="0" t="n">
        <v>2710</v>
      </c>
      <c r="B2775" s="0" t="n">
        <v>0.231805</v>
      </c>
      <c r="C2775" s="0" t="n">
        <v>1.023409</v>
      </c>
      <c r="D2775" s="0" t="n">
        <v>0.82422</v>
      </c>
      <c r="E2775" s="0" t="n">
        <v>1.040916</v>
      </c>
      <c r="F2775" s="0" t="n">
        <v>0.298029</v>
      </c>
      <c r="G2775" s="0" t="n">
        <f aca="false">12*Inputs!$B$6*(MIN(1,$H$50*$C2775)*(ic*Inputs!$C$6+pS+fee_fx*Inputs!$D$6-cost_acc-cost_wd*Inputs!$E$6*$E2775-cost_fx*Inputs!$D$6-$F2775)+(1-MIN(1,$H$50*$C2775))*(1-MIN(1,Inputs!$G$6*$D2775)*churn_nonbuyers)*(ic*Inputs!$C$6+fee_wd*Inputs!$E$6*(1-$B2775)+fee_fx*Inputs!$D$6-cost_acc-cost_wd*Inputs!$E$6*(1-$B2775)-cost_fx*Inputs!$D$6))</f>
        <v>215308.515640076</v>
      </c>
      <c r="H2775" s="0" t="n">
        <f aca="false">12*Inputs!$B$7*(MIN(1,$H$51*$C2775)*(ic*Inputs!$C$7+pE+fee_fx*Inputs!$D$7-cost_acc-cost_wd*Inputs!$E$7*$E2775-cost_fx*Inputs!$D$7-$F2775)+(1-MIN(1,$H$51*$C2775))*(1-MIN(1,Inputs!$G$7*$D2775)*churn_nonbuyers)*(ic*Inputs!$C$7+fee_wd*Inputs!$E$7*(1-$B2775)+fee_fx*Inputs!$D$7-cost_acc-cost_wd*Inputs!$E$7*(1-$B2775)-cost_fx*Inputs!$D$7))</f>
        <v>414050.285190728</v>
      </c>
      <c r="I2775" s="0" t="n">
        <f aca="false">12*Inputs!$B$8*(MIN(1,$H$52*$C2775)*(ic*Inputs!$C$8+pT-cost_acc-cost_wd*Inputs!$E$8-cost_fx*Inputs!$D$8-cost_ins)+(1-MIN(1,$H$52*$C2775))*(1-MIN(1,Inputs!$G$8*$D2775)*churn_nonbuyers)*(ic*Inputs!$C$8+fee_wd*Inputs!$E$8*(1-$B2775)+fee_fx*Inputs!$D$8-cost_acc-cost_wd*Inputs!$E$8*(1-$B2775)-cost_fx*Inputs!$D$8))</f>
        <v>185345.282096487</v>
      </c>
      <c r="J2775" s="0" t="n">
        <f aca="false">G2775+H2775+I2775-fixed</f>
        <v>114704.082927291</v>
      </c>
      <c r="K2775" s="0" t="n">
        <f aca="false">12*Inputs!$B$6*(1-MIN(1,Inputs!$G$6*$D2775)*churn_nonbuyers)*(ic*Inputs!$C$6+fee_wd*Inputs!$E$6*(1-$B2775)+fee_fx*Inputs!$D$6-cost_acc-cost_wd*Inputs!$E$6*(1-$B2775)-cost_fx*Inputs!$D$6)</f>
        <v>161287.56228312</v>
      </c>
      <c r="L2775" s="0" t="n">
        <f aca="false">12*Inputs!$B$7*(1-MIN(1,Inputs!$G$7*$D2775)*churn_nonbuyers)*(ic*Inputs!$C$7+fee_wd*Inputs!$E$7*(1-$B2775)+fee_fx*Inputs!$D$7-cost_acc-cost_wd*Inputs!$E$7*(1-$B2775)-cost_fx*Inputs!$D$7)</f>
        <v>360675.686809872</v>
      </c>
      <c r="M2775" s="0" t="n">
        <f aca="false">12*Inputs!$B$8*(1-MIN(1,Inputs!$G$8*$D2775)*churn_nonbuyers)*(ic*Inputs!$C$8+fee_wd*Inputs!$E$8*(1-$B2775)+fee_fx*Inputs!$D$8-cost_acc-cost_wd*Inputs!$E$8*(1-$B2775)-cost_fx*Inputs!$D$8)</f>
        <v>133375.13385456</v>
      </c>
      <c r="N2775" s="0" t="n">
        <f aca="false">K2775+L2775+I2775-fixed</f>
        <v>7308.53118947905</v>
      </c>
      <c r="O2775" s="0" t="n">
        <f aca="false">K2775+L2775+M2775-fixed</f>
        <v>-44661.617052448</v>
      </c>
      <c r="P2775" s="0" t="n">
        <f aca="false">12*Inputs!$B$6*(1-MIN(1,Inputs!$F$6*$D2775))*(ic*Inputs!$C$6+flat_fee-cost_acc-cost_wd*Inputs!$E$6*$E2775-cost_fx*Inputs!$D$6)+12*Inputs!$B$7*(1-MIN(1,Inputs!$F$7*$D2775))*(ic*Inputs!$C$7+flat_fee-cost_acc-cost_wd*Inputs!$E$7*$E2775-cost_fx*Inputs!$D$7)+12*Inputs!$B$8*(1-MIN(1,Inputs!$F$8*$D2775))*(ic*Inputs!$C$8+flat_fee-cost_acc-cost_wd*Inputs!$E$8*$E2775-cost_fx*Inputs!$D$8)-fixed</f>
        <v>150197.4203648</v>
      </c>
    </row>
    <row r="2776" customFormat="false" ht="15" hidden="false" customHeight="false" outlineLevel="0" collapsed="false">
      <c r="A2776" s="0" t="n">
        <v>2711</v>
      </c>
      <c r="B2776" s="0" t="n">
        <v>0.291349</v>
      </c>
      <c r="C2776" s="0" t="n">
        <v>0.799825</v>
      </c>
      <c r="D2776" s="0" t="n">
        <v>1.187775</v>
      </c>
      <c r="E2776" s="0" t="n">
        <v>1.112621</v>
      </c>
      <c r="F2776" s="0" t="n">
        <v>0.081906</v>
      </c>
      <c r="G2776" s="0" t="n">
        <f aca="false">12*Inputs!$B$6*(MIN(1,$H$50*$C2776)*(ic*Inputs!$C$6+pS+fee_fx*Inputs!$D$6-cost_acc-cost_wd*Inputs!$E$6*$E2776-cost_fx*Inputs!$D$6-$F2776)+(1-MIN(1,$H$50*$C2776))*(1-MIN(1,Inputs!$G$6*$D2776)*churn_nonbuyers)*(ic*Inputs!$C$6+fee_wd*Inputs!$E$6*(1-$B2776)+fee_fx*Inputs!$D$6-cost_acc-cost_wd*Inputs!$E$6*(1-$B2776)-cost_fx*Inputs!$D$6))</f>
        <v>195756.632413498</v>
      </c>
      <c r="H2776" s="0" t="n">
        <f aca="false">12*Inputs!$B$7*(MIN(1,$H$51*$C2776)*(ic*Inputs!$C$7+pE+fee_fx*Inputs!$D$7-cost_acc-cost_wd*Inputs!$E$7*$E2776-cost_fx*Inputs!$D$7-$F2776)+(1-MIN(1,$H$51*$C2776))*(1-MIN(1,Inputs!$G$7*$D2776)*churn_nonbuyers)*(ic*Inputs!$C$7+fee_wd*Inputs!$E$7*(1-$B2776)+fee_fx*Inputs!$D$7-cost_acc-cost_wd*Inputs!$E$7*(1-$B2776)-cost_fx*Inputs!$D$7))</f>
        <v>397373.000331703</v>
      </c>
      <c r="I2776" s="0" t="n">
        <f aca="false">12*Inputs!$B$8*(MIN(1,$H$52*$C2776)*(ic*Inputs!$C$8+pT-cost_acc-cost_wd*Inputs!$E$8-cost_fx*Inputs!$D$8-cost_ins)+(1-MIN(1,$H$52*$C2776))*(1-MIN(1,Inputs!$G$8*$D2776)*churn_nonbuyers)*(ic*Inputs!$C$8+fee_wd*Inputs!$E$8*(1-$B2776)+fee_fx*Inputs!$D$8-cost_acc-cost_wd*Inputs!$E$8*(1-$B2776)-cost_fx*Inputs!$D$8))</f>
        <v>138466.796234307</v>
      </c>
      <c r="J2776" s="0" t="n">
        <f aca="false">G2776+H2776+I2776-fixed</f>
        <v>31596.4289795081</v>
      </c>
      <c r="K2776" s="0" t="n">
        <f aca="false">12*Inputs!$B$6*(1-MIN(1,Inputs!$G$6*$D2776)*churn_nonbuyers)*(ic*Inputs!$C$6+fee_wd*Inputs!$E$6*(1-$B2776)+fee_fx*Inputs!$D$6-cost_acc-cost_wd*Inputs!$E$6*(1-$B2776)-cost_fx*Inputs!$D$6)</f>
        <v>150164.58282102</v>
      </c>
      <c r="L2776" s="0" t="n">
        <f aca="false">12*Inputs!$B$7*(1-MIN(1,Inputs!$G$7*$D2776)*churn_nonbuyers)*(ic*Inputs!$C$7+fee_wd*Inputs!$E$7*(1-$B2776)+fee_fx*Inputs!$D$7-cost_acc-cost_wd*Inputs!$E$7*(1-$B2776)-cost_fx*Inputs!$D$7)</f>
        <v>348373.384092612</v>
      </c>
      <c r="M2776" s="0" t="n">
        <f aca="false">12*Inputs!$B$8*(1-MIN(1,Inputs!$G$8*$D2776)*churn_nonbuyers)*(ic*Inputs!$C$8+fee_wd*Inputs!$E$8*(1-$B2776)+fee_fx*Inputs!$D$8-cost_acc-cost_wd*Inputs!$E$8*(1-$B2776)-cost_fx*Inputs!$D$8)</f>
        <v>52659.93316476</v>
      </c>
      <c r="N2776" s="0" t="n">
        <f aca="false">K2776+L2776+I2776-fixed</f>
        <v>-62995.2368520609</v>
      </c>
      <c r="O2776" s="0" t="n">
        <f aca="false">K2776+L2776+M2776-fixed</f>
        <v>-148802.099921608</v>
      </c>
      <c r="P2776" s="0" t="n">
        <f aca="false">12*Inputs!$B$6*(1-MIN(1,Inputs!$F$6*$D2776))*(ic*Inputs!$C$6+flat_fee-cost_acc-cost_wd*Inputs!$E$6*$E2776-cost_fx*Inputs!$D$6)+12*Inputs!$B$7*(1-MIN(1,Inputs!$F$7*$D2776))*(ic*Inputs!$C$7+flat_fee-cost_acc-cost_wd*Inputs!$E$7*$E2776-cost_fx*Inputs!$D$7)+12*Inputs!$B$8*(1-MIN(1,Inputs!$F$8*$D2776))*(ic*Inputs!$C$8+flat_fee-cost_acc-cost_wd*Inputs!$E$8*$E2776-cost_fx*Inputs!$D$8)-fixed</f>
        <v>-78996.4742140002</v>
      </c>
    </row>
    <row r="2777" customFormat="false" ht="15" hidden="false" customHeight="false" outlineLevel="0" collapsed="false">
      <c r="A2777" s="0" t="n">
        <v>2712</v>
      </c>
      <c r="B2777" s="0" t="n">
        <v>0.197341</v>
      </c>
      <c r="C2777" s="0" t="n">
        <v>0.882693</v>
      </c>
      <c r="D2777" s="0" t="n">
        <v>1.078646</v>
      </c>
      <c r="E2777" s="0" t="n">
        <v>1.286586</v>
      </c>
      <c r="F2777" s="0" t="n">
        <v>0.258451</v>
      </c>
      <c r="G2777" s="0" t="n">
        <f aca="false">12*Inputs!$B$6*(MIN(1,$H$50*$C2777)*(ic*Inputs!$C$6+pS+fee_fx*Inputs!$D$6-cost_acc-cost_wd*Inputs!$E$6*$E2777-cost_fx*Inputs!$D$6-$F2777)+(1-MIN(1,$H$50*$C2777))*(1-MIN(1,Inputs!$G$6*$D2777)*churn_nonbuyers)*(ic*Inputs!$C$6+fee_wd*Inputs!$E$6*(1-$B2777)+fee_fx*Inputs!$D$6-cost_acc-cost_wd*Inputs!$E$6*(1-$B2777)-cost_fx*Inputs!$D$6))</f>
        <v>206064.181729039</v>
      </c>
      <c r="H2777" s="0" t="n">
        <f aca="false">12*Inputs!$B$7*(MIN(1,$H$51*$C2777)*(ic*Inputs!$C$7+pE+fee_fx*Inputs!$D$7-cost_acc-cost_wd*Inputs!$E$7*$E2777-cost_fx*Inputs!$D$7-$F2777)+(1-MIN(1,$H$51*$C2777))*(1-MIN(1,Inputs!$G$7*$D2777)*churn_nonbuyers)*(ic*Inputs!$C$7+fee_wd*Inputs!$E$7*(1-$B2777)+fee_fx*Inputs!$D$7-cost_acc-cost_wd*Inputs!$E$7*(1-$B2777)-cost_fx*Inputs!$D$7))</f>
        <v>385022.994913047</v>
      </c>
      <c r="I2777" s="0" t="n">
        <f aca="false">12*Inputs!$B$8*(MIN(1,$H$52*$C2777)*(ic*Inputs!$C$8+pT-cost_acc-cost_wd*Inputs!$E$8-cost_fx*Inputs!$D$8-cost_ins)+(1-MIN(1,$H$52*$C2777))*(1-MIN(1,Inputs!$G$8*$D2777)*churn_nonbuyers)*(ic*Inputs!$C$8+fee_wd*Inputs!$E$8*(1-$B2777)+fee_fx*Inputs!$D$8-cost_acc-cost_wd*Inputs!$E$8*(1-$B2777)-cost_fx*Inputs!$D$8))</f>
        <v>156898.756977569</v>
      </c>
      <c r="J2777" s="0" t="n">
        <f aca="false">G2777+H2777+I2777-fixed</f>
        <v>47985.9336196549</v>
      </c>
      <c r="K2777" s="0" t="n">
        <f aca="false">12*Inputs!$B$6*(1-MIN(1,Inputs!$G$6*$D2777)*churn_nonbuyers)*(ic*Inputs!$C$6+fee_wd*Inputs!$E$6*(1-$B2777)+fee_fx*Inputs!$D$6-cost_acc-cost_wd*Inputs!$E$6*(1-$B2777)-cost_fx*Inputs!$D$6)</f>
        <v>163842.744098059</v>
      </c>
      <c r="L2777" s="0" t="n">
        <f aca="false">12*Inputs!$B$7*(1-MIN(1,Inputs!$G$7*$D2777)*churn_nonbuyers)*(ic*Inputs!$C$7+fee_wd*Inputs!$E$7*(1-$B2777)+fee_fx*Inputs!$D$7-cost_acc-cost_wd*Inputs!$E$7*(1-$B2777)-cost_fx*Inputs!$D$7)</f>
        <v>362655.153850836</v>
      </c>
      <c r="M2777" s="0" t="n">
        <f aca="false">12*Inputs!$B$8*(1-MIN(1,Inputs!$G$8*$D2777)*churn_nonbuyers)*(ic*Inputs!$C$8+fee_wd*Inputs!$E$8*(1-$B2777)+fee_fx*Inputs!$D$8-cost_acc-cost_wd*Inputs!$E$8*(1-$B2777)-cost_fx*Inputs!$D$8)</f>
        <v>77630.7262176096</v>
      </c>
      <c r="N2777" s="0" t="n">
        <f aca="false">K2777+L2777+I2777-fixed</f>
        <v>-16603.345073536</v>
      </c>
      <c r="O2777" s="0" t="n">
        <f aca="false">K2777+L2777+M2777-fixed</f>
        <v>-95871.3758334958</v>
      </c>
      <c r="P2777" s="0" t="n">
        <f aca="false">12*Inputs!$B$6*(1-MIN(1,Inputs!$F$6*$D2777))*(ic*Inputs!$C$6+flat_fee-cost_acc-cost_wd*Inputs!$E$6*$E2777-cost_fx*Inputs!$D$6)+12*Inputs!$B$7*(1-MIN(1,Inputs!$F$7*$D2777))*(ic*Inputs!$C$7+flat_fee-cost_acc-cost_wd*Inputs!$E$7*$E2777-cost_fx*Inputs!$D$7)+12*Inputs!$B$8*(1-MIN(1,Inputs!$F$8*$D2777))*(ic*Inputs!$C$8+flat_fee-cost_acc-cost_wd*Inputs!$E$8*$E2777-cost_fx*Inputs!$D$8)-fixed</f>
        <v>-92274.51127456</v>
      </c>
    </row>
    <row r="2778" customFormat="false" ht="15" hidden="false" customHeight="false" outlineLevel="0" collapsed="false">
      <c r="A2778" s="0" t="n">
        <v>2713</v>
      </c>
      <c r="B2778" s="0" t="n">
        <v>0.190382</v>
      </c>
      <c r="C2778" s="0" t="n">
        <v>0.901197</v>
      </c>
      <c r="D2778" s="0" t="n">
        <v>1.123453</v>
      </c>
      <c r="E2778" s="0" t="n">
        <v>1.097091</v>
      </c>
      <c r="F2778" s="0" t="n">
        <v>0.238455</v>
      </c>
      <c r="G2778" s="0" t="n">
        <f aca="false">12*Inputs!$B$6*(MIN(1,$H$50*$C2778)*(ic*Inputs!$C$6+pS+fee_fx*Inputs!$D$6-cost_acc-cost_wd*Inputs!$E$6*$E2778-cost_fx*Inputs!$D$6-$F2778)+(1-MIN(1,$H$50*$C2778))*(1-MIN(1,Inputs!$G$6*$D2778)*churn_nonbuyers)*(ic*Inputs!$C$6+fee_wd*Inputs!$E$6*(1-$B2778)+fee_fx*Inputs!$D$6-cost_acc-cost_wd*Inputs!$E$6*(1-$B2778)-cost_fx*Inputs!$D$6))</f>
        <v>211816.656922436</v>
      </c>
      <c r="H2778" s="0" t="n">
        <f aca="false">12*Inputs!$B$7*(MIN(1,$H$51*$C2778)*(ic*Inputs!$C$7+pE+fee_fx*Inputs!$D$7-cost_acc-cost_wd*Inputs!$E$7*$E2778-cost_fx*Inputs!$D$7-$F2778)+(1-MIN(1,$H$51*$C2778))*(1-MIN(1,Inputs!$G$7*$D2778)*churn_nonbuyers)*(ic*Inputs!$C$7+fee_wd*Inputs!$E$7*(1-$B2778)+fee_fx*Inputs!$D$7-cost_acc-cost_wd*Inputs!$E$7*(1-$B2778)-cost_fx*Inputs!$D$7))</f>
        <v>406499.91776023</v>
      </c>
      <c r="I2778" s="0" t="n">
        <f aca="false">12*Inputs!$B$8*(MIN(1,$H$52*$C2778)*(ic*Inputs!$C$8+pT-cost_acc-cost_wd*Inputs!$E$8-cost_fx*Inputs!$D$8-cost_ins)+(1-MIN(1,$H$52*$C2778))*(1-MIN(1,Inputs!$G$8*$D2778)*churn_nonbuyers)*(ic*Inputs!$C$8+fee_wd*Inputs!$E$8*(1-$B2778)+fee_fx*Inputs!$D$8-cost_acc-cost_wd*Inputs!$E$8*(1-$B2778)-cost_fx*Inputs!$D$8))</f>
        <v>154917.179382544</v>
      </c>
      <c r="J2778" s="0" t="n">
        <f aca="false">G2778+H2778+I2778-fixed</f>
        <v>73233.75406521</v>
      </c>
      <c r="K2778" s="0" t="n">
        <f aca="false">12*Inputs!$B$6*(1-MIN(1,Inputs!$G$6*$D2778)*churn_nonbuyers)*(ic*Inputs!$C$6+fee_wd*Inputs!$E$6*(1-$B2778)+fee_fx*Inputs!$D$6-cost_acc-cost_wd*Inputs!$E$6*(1-$B2778)-cost_fx*Inputs!$D$6)</f>
        <v>164400.559409131</v>
      </c>
      <c r="L2778" s="0" t="n">
        <f aca="false">12*Inputs!$B$7*(1-MIN(1,Inputs!$G$7*$D2778)*churn_nonbuyers)*(ic*Inputs!$C$7+fee_wd*Inputs!$E$7*(1-$B2778)+fee_fx*Inputs!$D$7-cost_acc-cost_wd*Inputs!$E$7*(1-$B2778)-cost_fx*Inputs!$D$7)</f>
        <v>363119.688701479</v>
      </c>
      <c r="M2778" s="0" t="n">
        <f aca="false">12*Inputs!$B$8*(1-MIN(1,Inputs!$G$8*$D2778)*churn_nonbuyers)*(ic*Inputs!$C$8+fee_wd*Inputs!$E$8*(1-$B2778)+fee_fx*Inputs!$D$8-cost_acc-cost_wd*Inputs!$E$8*(1-$B2778)-cost_fx*Inputs!$D$8)</f>
        <v>67761.6662559456</v>
      </c>
      <c r="N2778" s="0" t="n">
        <f aca="false">K2778+L2778+I2778-fixed</f>
        <v>-17562.572506846</v>
      </c>
      <c r="O2778" s="0" t="n">
        <f aca="false">K2778+L2778+M2778-fixed</f>
        <v>-104718.085633444</v>
      </c>
      <c r="P2778" s="0" t="n">
        <f aca="false">12*Inputs!$B$6*(1-MIN(1,Inputs!$F$6*$D2778))*(ic*Inputs!$C$6+flat_fee-cost_acc-cost_wd*Inputs!$E$6*$E2778-cost_fx*Inputs!$D$6)+12*Inputs!$B$7*(1-MIN(1,Inputs!$F$7*$D2778))*(ic*Inputs!$C$7+flat_fee-cost_acc-cost_wd*Inputs!$E$7*$E2778-cost_fx*Inputs!$D$7)+12*Inputs!$B$8*(1-MIN(1,Inputs!$F$8*$D2778))*(ic*Inputs!$C$8+flat_fee-cost_acc-cost_wd*Inputs!$E$8*$E2778-cost_fx*Inputs!$D$8)-fixed</f>
        <v>-38213.2333304801</v>
      </c>
    </row>
    <row r="2779" customFormat="false" ht="15" hidden="false" customHeight="false" outlineLevel="0" collapsed="false">
      <c r="A2779" s="0" t="n">
        <v>2714</v>
      </c>
      <c r="B2779" s="0" t="n">
        <v>0.579045</v>
      </c>
      <c r="C2779" s="0" t="n">
        <v>0.69817</v>
      </c>
      <c r="D2779" s="0" t="n">
        <v>0.801791</v>
      </c>
      <c r="E2779" s="0" t="n">
        <v>1.110419</v>
      </c>
      <c r="F2779" s="0" t="n">
        <v>0.146965</v>
      </c>
      <c r="G2779" s="0" t="n">
        <f aca="false">12*Inputs!$B$6*(MIN(1,$H$50*$C2779)*(ic*Inputs!$C$6+pS+fee_fx*Inputs!$D$6-cost_acc-cost_wd*Inputs!$E$6*$E2779-cost_fx*Inputs!$D$6-$F2779)+(1-MIN(1,$H$50*$C2779))*(1-MIN(1,Inputs!$G$6*$D2779)*churn_nonbuyers)*(ic*Inputs!$C$6+fee_wd*Inputs!$E$6*(1-$B2779)+fee_fx*Inputs!$D$6-cost_acc-cost_wd*Inputs!$E$6*(1-$B2779)-cost_fx*Inputs!$D$6))</f>
        <v>154313.647369457</v>
      </c>
      <c r="H2779" s="0" t="n">
        <f aca="false">12*Inputs!$B$7*(MIN(1,$H$51*$C2779)*(ic*Inputs!$C$7+pE+fee_fx*Inputs!$D$7-cost_acc-cost_wd*Inputs!$E$7*$E2779-cost_fx*Inputs!$D$7-$F2779)+(1-MIN(1,$H$51*$C2779))*(1-MIN(1,Inputs!$G$7*$D2779)*churn_nonbuyers)*(ic*Inputs!$C$7+fee_wd*Inputs!$E$7*(1-$B2779)+fee_fx*Inputs!$D$7-cost_acc-cost_wd*Inputs!$E$7*(1-$B2779)-cost_fx*Inputs!$D$7))</f>
        <v>362580.526712283</v>
      </c>
      <c r="I2779" s="0" t="n">
        <f aca="false">12*Inputs!$B$8*(MIN(1,$H$52*$C2779)*(ic*Inputs!$C$8+pT-cost_acc-cost_wd*Inputs!$E$8-cost_fx*Inputs!$D$8-cost_ins)+(1-MIN(1,$H$52*$C2779))*(1-MIN(1,Inputs!$G$8*$D2779)*churn_nonbuyers)*(ic*Inputs!$C$8+fee_wd*Inputs!$E$8*(1-$B2779)+fee_fx*Inputs!$D$8-cost_acc-cost_wd*Inputs!$E$8*(1-$B2779)-cost_fx*Inputs!$D$8))</f>
        <v>167621.068921534</v>
      </c>
      <c r="J2779" s="0" t="n">
        <f aca="false">G2779+H2779+I2779-fixed</f>
        <v>-15484.756996726</v>
      </c>
      <c r="K2779" s="0" t="n">
        <f aca="false">12*Inputs!$B$6*(1-MIN(1,Inputs!$G$6*$D2779)*churn_nonbuyers)*(ic*Inputs!$C$6+fee_wd*Inputs!$E$6*(1-$B2779)+fee_fx*Inputs!$D$6-cost_acc-cost_wd*Inputs!$E$6*(1-$B2779)-cost_fx*Inputs!$D$6)</f>
        <v>113478.232821084</v>
      </c>
      <c r="L2779" s="0" t="n">
        <f aca="false">12*Inputs!$B$7*(1-MIN(1,Inputs!$G$7*$D2779)*churn_nonbuyers)*(ic*Inputs!$C$7+fee_wd*Inputs!$E$7*(1-$B2779)+fee_fx*Inputs!$D$7-cost_acc-cost_wd*Inputs!$E$7*(1-$B2779)-cost_fx*Inputs!$D$7)</f>
        <v>312124.71572465</v>
      </c>
      <c r="M2779" s="0" t="n">
        <f aca="false">12*Inputs!$B$8*(1-MIN(1,Inputs!$G$8*$D2779)*churn_nonbuyers)*(ic*Inputs!$C$8+fee_wd*Inputs!$E$8*(1-$B2779)+fee_fx*Inputs!$D$8-cost_acc-cost_wd*Inputs!$E$8*(1-$B2779)-cost_fx*Inputs!$D$8)</f>
        <v>131012.207458392</v>
      </c>
      <c r="N2779" s="0" t="n">
        <f aca="false">K2779+L2779+I2779-fixed</f>
        <v>-106775.982532731</v>
      </c>
      <c r="O2779" s="0" t="n">
        <f aca="false">K2779+L2779+M2779-fixed</f>
        <v>-143384.843995874</v>
      </c>
      <c r="P2779" s="0" t="n">
        <f aca="false">12*Inputs!$B$6*(1-MIN(1,Inputs!$F$6*$D2779))*(ic*Inputs!$C$6+flat_fee-cost_acc-cost_wd*Inputs!$E$6*$E2779-cost_fx*Inputs!$D$6)+12*Inputs!$B$7*(1-MIN(1,Inputs!$F$7*$D2779))*(ic*Inputs!$C$7+flat_fee-cost_acc-cost_wd*Inputs!$E$7*$E2779-cost_fx*Inputs!$D$7)+12*Inputs!$B$8*(1-MIN(1,Inputs!$F$8*$D2779))*(ic*Inputs!$C$8+flat_fee-cost_acc-cost_wd*Inputs!$E$8*$E2779-cost_fx*Inputs!$D$8)-fixed</f>
        <v>129293.94745496</v>
      </c>
    </row>
    <row r="2780" customFormat="false" ht="15" hidden="false" customHeight="false" outlineLevel="0" collapsed="false">
      <c r="A2780" s="0" t="n">
        <v>2715</v>
      </c>
      <c r="B2780" s="0" t="n">
        <v>0.562401</v>
      </c>
      <c r="C2780" s="0" t="n">
        <v>0.943038</v>
      </c>
      <c r="D2780" s="0" t="n">
        <v>0.933034</v>
      </c>
      <c r="E2780" s="0" t="n">
        <v>1.286289</v>
      </c>
      <c r="F2780" s="0" t="n">
        <v>0.372949</v>
      </c>
      <c r="G2780" s="0" t="n">
        <f aca="false">12*Inputs!$B$6*(MIN(1,$H$50*$C2780)*(ic*Inputs!$C$6+pS+fee_fx*Inputs!$D$6-cost_acc-cost_wd*Inputs!$E$6*$E2780-cost_fx*Inputs!$D$6-$F2780)+(1-MIN(1,$H$50*$C2780))*(1-MIN(1,Inputs!$G$6*$D2780)*churn_nonbuyers)*(ic*Inputs!$C$6+fee_wd*Inputs!$E$6*(1-$B2780)+fee_fx*Inputs!$D$6-cost_acc-cost_wd*Inputs!$E$6*(1-$B2780)-cost_fx*Inputs!$D$6))</f>
        <v>161299.770297363</v>
      </c>
      <c r="H2780" s="0" t="n">
        <f aca="false">12*Inputs!$B$7*(MIN(1,$H$51*$C2780)*(ic*Inputs!$C$7+pE+fee_fx*Inputs!$D$7-cost_acc-cost_wd*Inputs!$E$7*$E2780-cost_fx*Inputs!$D$7-$F2780)+(1-MIN(1,$H$51*$C2780))*(1-MIN(1,Inputs!$G$7*$D2780)*churn_nonbuyers)*(ic*Inputs!$C$7+fee_wd*Inputs!$E$7*(1-$B2780)+fee_fx*Inputs!$D$7-cost_acc-cost_wd*Inputs!$E$7*(1-$B2780)-cost_fx*Inputs!$D$7))</f>
        <v>349562.076079434</v>
      </c>
      <c r="I2780" s="0" t="n">
        <f aca="false">12*Inputs!$B$8*(MIN(1,$H$52*$C2780)*(ic*Inputs!$C$8+pT-cost_acc-cost_wd*Inputs!$E$8-cost_fx*Inputs!$D$8-cost_ins)+(1-MIN(1,$H$52*$C2780))*(1-MIN(1,Inputs!$G$8*$D2780)*churn_nonbuyers)*(ic*Inputs!$C$8+fee_wd*Inputs!$E$8*(1-$B2780)+fee_fx*Inputs!$D$8-cost_acc-cost_wd*Inputs!$E$8*(1-$B2780)-cost_fx*Inputs!$D$8))</f>
        <v>171231.291350097</v>
      </c>
      <c r="J2780" s="0" t="n">
        <f aca="false">G2780+H2780+I2780-fixed</f>
        <v>-17906.8622731054</v>
      </c>
      <c r="K2780" s="0" t="n">
        <f aca="false">12*Inputs!$B$6*(1-MIN(1,Inputs!$G$6*$D2780)*churn_nonbuyers)*(ic*Inputs!$C$6+fee_wd*Inputs!$E$6*(1-$B2780)+fee_fx*Inputs!$D$6-cost_acc-cost_wd*Inputs!$E$6*(1-$B2780)-cost_fx*Inputs!$D$6)</f>
        <v>114987.395913365</v>
      </c>
      <c r="L2780" s="0" t="n">
        <f aca="false">12*Inputs!$B$7*(1-MIN(1,Inputs!$G$7*$D2780)*churn_nonbuyers)*(ic*Inputs!$C$7+fee_wd*Inputs!$E$7*(1-$B2780)+fee_fx*Inputs!$D$7-cost_acc-cost_wd*Inputs!$E$7*(1-$B2780)-cost_fx*Inputs!$D$7)</f>
        <v>313195.150316019</v>
      </c>
      <c r="M2780" s="0" t="n">
        <f aca="false">12*Inputs!$B$8*(1-MIN(1,Inputs!$G$8*$D2780)*churn_nonbuyers)*(ic*Inputs!$C$8+fee_wd*Inputs!$E$8*(1-$B2780)+fee_fx*Inputs!$D$8-cost_acc-cost_wd*Inputs!$E$8*(1-$B2780)-cost_fx*Inputs!$D$8)</f>
        <v>103856.382635702</v>
      </c>
      <c r="N2780" s="0" t="n">
        <f aca="false">K2780+L2780+I2780-fixed</f>
        <v>-100586.162420519</v>
      </c>
      <c r="O2780" s="0" t="n">
        <f aca="false">K2780+L2780+M2780-fixed</f>
        <v>-167961.071134914</v>
      </c>
      <c r="P2780" s="0" t="n">
        <f aca="false">12*Inputs!$B$6*(1-MIN(1,Inputs!$F$6*$D2780))*(ic*Inputs!$C$6+flat_fee-cost_acc-cost_wd*Inputs!$E$6*$E2780-cost_fx*Inputs!$D$6)+12*Inputs!$B$7*(1-MIN(1,Inputs!$F$7*$D2780))*(ic*Inputs!$C$7+flat_fee-cost_acc-cost_wd*Inputs!$E$7*$E2780-cost_fx*Inputs!$D$7)+12*Inputs!$B$8*(1-MIN(1,Inputs!$F$8*$D2780))*(ic*Inputs!$C$8+flat_fee-cost_acc-cost_wd*Inputs!$E$8*$E2780-cost_fx*Inputs!$D$8)-fixed</f>
        <v>-20042.0365537599</v>
      </c>
    </row>
    <row r="2781" customFormat="false" ht="15" hidden="false" customHeight="false" outlineLevel="0" collapsed="false">
      <c r="A2781" s="0" t="n">
        <v>2716</v>
      </c>
      <c r="B2781" s="0" t="n">
        <v>0.235243</v>
      </c>
      <c r="C2781" s="0" t="n">
        <v>0.926392</v>
      </c>
      <c r="D2781" s="0" t="n">
        <v>0.910103</v>
      </c>
      <c r="E2781" s="0" t="n">
        <v>1.116862</v>
      </c>
      <c r="F2781" s="0" t="n">
        <v>0.039895</v>
      </c>
      <c r="G2781" s="0" t="n">
        <f aca="false">12*Inputs!$B$6*(MIN(1,$H$50*$C2781)*(ic*Inputs!$C$6+pS+fee_fx*Inputs!$D$6-cost_acc-cost_wd*Inputs!$E$6*$E2781-cost_fx*Inputs!$D$6-$F2781)+(1-MIN(1,$H$50*$C2781))*(1-MIN(1,Inputs!$G$6*$D2781)*churn_nonbuyers)*(ic*Inputs!$C$6+fee_wd*Inputs!$E$6*(1-$B2781)+fee_fx*Inputs!$D$6-cost_acc-cost_wd*Inputs!$E$6*(1-$B2781)-cost_fx*Inputs!$D$6))</f>
        <v>212969.727878792</v>
      </c>
      <c r="H2781" s="0" t="n">
        <f aca="false">12*Inputs!$B$7*(MIN(1,$H$51*$C2781)*(ic*Inputs!$C$7+pE+fee_fx*Inputs!$D$7-cost_acc-cost_wd*Inputs!$E$7*$E2781-cost_fx*Inputs!$D$7-$F2781)+(1-MIN(1,$H$51*$C2781))*(1-MIN(1,Inputs!$G$7*$D2781)*churn_nonbuyers)*(ic*Inputs!$C$7+fee_wd*Inputs!$E$7*(1-$B2781)+fee_fx*Inputs!$D$7-cost_acc-cost_wd*Inputs!$E$7*(1-$B2781)-cost_fx*Inputs!$D$7))</f>
        <v>413756.710005354</v>
      </c>
      <c r="I2781" s="0" t="n">
        <f aca="false">12*Inputs!$B$8*(MIN(1,$H$52*$C2781)*(ic*Inputs!$C$8+pT-cost_acc-cost_wd*Inputs!$E$8-cost_fx*Inputs!$D$8-cost_ins)+(1-MIN(1,$H$52*$C2781))*(1-MIN(1,Inputs!$G$8*$D2781)*churn_nonbuyers)*(ic*Inputs!$C$8+fee_wd*Inputs!$E$8*(1-$B2781)+fee_fx*Inputs!$D$8-cost_acc-cost_wd*Inputs!$E$8*(1-$B2781)-cost_fx*Inputs!$D$8))</f>
        <v>173734.880845057</v>
      </c>
      <c r="J2781" s="0" t="n">
        <f aca="false">G2781+H2781+I2781-fixed</f>
        <v>100461.318729203</v>
      </c>
      <c r="K2781" s="0" t="n">
        <f aca="false">12*Inputs!$B$6*(1-MIN(1,Inputs!$G$6*$D2781)*churn_nonbuyers)*(ic*Inputs!$C$6+fee_wd*Inputs!$E$6*(1-$B2781)+fee_fx*Inputs!$D$6-cost_acc-cost_wd*Inputs!$E$6*(1-$B2781)-cost_fx*Inputs!$D$6)</f>
        <v>160092.656352209</v>
      </c>
      <c r="L2781" s="0" t="n">
        <f aca="false">12*Inputs!$B$7*(1-MIN(1,Inputs!$G$7*$D2781)*churn_nonbuyers)*(ic*Inputs!$C$7+fee_wd*Inputs!$E$7*(1-$B2781)+fee_fx*Inputs!$D$7-cost_acc-cost_wd*Inputs!$E$7*(1-$B2781)-cost_fx*Inputs!$D$7)</f>
        <v>359241.294067325</v>
      </c>
      <c r="M2781" s="0" t="n">
        <f aca="false">12*Inputs!$B$8*(1-MIN(1,Inputs!$G$8*$D2781)*churn_nonbuyers)*(ic*Inputs!$C$8+fee_wd*Inputs!$E$8*(1-$B2781)+fee_fx*Inputs!$D$8-cost_acc-cost_wd*Inputs!$E$8*(1-$B2781)-cost_fx*Inputs!$D$8)</f>
        <v>114361.606656974</v>
      </c>
      <c r="N2781" s="0" t="n">
        <f aca="false">K2781+L2781+I2781-fixed</f>
        <v>-6931.16873540892</v>
      </c>
      <c r="O2781" s="0" t="n">
        <f aca="false">K2781+L2781+M2781-fixed</f>
        <v>-66304.4429234915</v>
      </c>
      <c r="P2781" s="0" t="n">
        <f aca="false">12*Inputs!$B$6*(1-MIN(1,Inputs!$F$6*$D2781))*(ic*Inputs!$C$6+flat_fee-cost_acc-cost_wd*Inputs!$E$6*$E2781-cost_fx*Inputs!$D$6)+12*Inputs!$B$7*(1-MIN(1,Inputs!$F$7*$D2781))*(ic*Inputs!$C$7+flat_fee-cost_acc-cost_wd*Inputs!$E$7*$E2781-cost_fx*Inputs!$D$7)+12*Inputs!$B$8*(1-MIN(1,Inputs!$F$8*$D2781))*(ic*Inputs!$C$8+flat_fee-cost_acc-cost_wd*Inputs!$E$8*$E2781-cost_fx*Inputs!$D$8)-fixed</f>
        <v>68161.7210446401</v>
      </c>
    </row>
    <row r="2782" customFormat="false" ht="15" hidden="false" customHeight="false" outlineLevel="0" collapsed="false">
      <c r="A2782" s="0" t="n">
        <v>2717</v>
      </c>
      <c r="B2782" s="0" t="n">
        <v>0.351077</v>
      </c>
      <c r="C2782" s="0" t="n">
        <v>0.995695</v>
      </c>
      <c r="D2782" s="0" t="n">
        <v>1.920782</v>
      </c>
      <c r="E2782" s="0" t="n">
        <v>1.151109</v>
      </c>
      <c r="F2782" s="0" t="n">
        <v>0.30229</v>
      </c>
      <c r="G2782" s="0" t="n">
        <f aca="false">12*Inputs!$B$6*(MIN(1,$H$50*$C2782)*(ic*Inputs!$C$6+pS+fee_fx*Inputs!$D$6-cost_acc-cost_wd*Inputs!$E$6*$E2782-cost_fx*Inputs!$D$6-$F2782)+(1-MIN(1,$H$50*$C2782))*(1-MIN(1,Inputs!$G$6*$D2782)*churn_nonbuyers)*(ic*Inputs!$C$6+fee_wd*Inputs!$E$6*(1-$B2782)+fee_fx*Inputs!$D$6-cost_acc-cost_wd*Inputs!$E$6*(1-$B2782)-cost_fx*Inputs!$D$6))</f>
        <v>188442.474200296</v>
      </c>
      <c r="H2782" s="0" t="n">
        <f aca="false">12*Inputs!$B$7*(MIN(1,$H$51*$C2782)*(ic*Inputs!$C$7+pE+fee_fx*Inputs!$D$7-cost_acc-cost_wd*Inputs!$E$7*$E2782-cost_fx*Inputs!$D$7-$F2782)+(1-MIN(1,$H$51*$C2782))*(1-MIN(1,Inputs!$G$7*$D2782)*churn_nonbuyers)*(ic*Inputs!$C$7+fee_wd*Inputs!$E$7*(1-$B2782)+fee_fx*Inputs!$D$7-cost_acc-cost_wd*Inputs!$E$7*(1-$B2782)-cost_fx*Inputs!$D$7))</f>
        <v>382661.2767621</v>
      </c>
      <c r="I2782" s="0" t="n">
        <f aca="false">12*Inputs!$B$8*(MIN(1,$H$52*$C2782)*(ic*Inputs!$C$8+pT-cost_acc-cost_wd*Inputs!$E$8-cost_fx*Inputs!$D$8-cost_ins)+(1-MIN(1,$H$52*$C2782))*(1-MIN(1,Inputs!$G$8*$D2782)*churn_nonbuyers)*(ic*Inputs!$C$8+fee_wd*Inputs!$E$8*(1-$B2782)+fee_fx*Inputs!$D$8-cost_acc-cost_wd*Inputs!$E$8*(1-$B2782)-cost_fx*Inputs!$D$8))</f>
        <v>143523.46008</v>
      </c>
      <c r="J2782" s="0" t="n">
        <f aca="false">G2782+H2782+I2782-fixed</f>
        <v>14627.2110423956</v>
      </c>
      <c r="K2782" s="0" t="n">
        <f aca="false">12*Inputs!$B$6*(1-MIN(1,Inputs!$G$6*$D2782)*churn_nonbuyers)*(ic*Inputs!$C$6+fee_wd*Inputs!$E$6*(1-$B2782)+fee_fx*Inputs!$D$6-cost_acc-cost_wd*Inputs!$E$6*(1-$B2782)-cost_fx*Inputs!$D$6)</f>
        <v>136538.694591941</v>
      </c>
      <c r="L2782" s="0" t="n">
        <f aca="false">12*Inputs!$B$7*(1-MIN(1,Inputs!$G$7*$D2782)*churn_nonbuyers)*(ic*Inputs!$C$7+fee_wd*Inputs!$E$7*(1-$B2782)+fee_fx*Inputs!$D$7-cost_acc-cost_wd*Inputs!$E$7*(1-$B2782)-cost_fx*Inputs!$D$7)</f>
        <v>332324.292019165</v>
      </c>
      <c r="M2782" s="0" t="n">
        <f aca="false">12*Inputs!$B$8*(1-MIN(1,Inputs!$G$8*$D2782)*churn_nonbuyers)*(ic*Inputs!$C$8+fee_wd*Inputs!$E$8*(1-$B2782)+fee_fx*Inputs!$D$8-cost_acc-cost_wd*Inputs!$E$8*(1-$B2782)-cost_fx*Inputs!$D$8)</f>
        <v>0</v>
      </c>
      <c r="N2782" s="0" t="n">
        <f aca="false">K2782+L2782+I2782-fixed</f>
        <v>-87613.5533088946</v>
      </c>
      <c r="O2782" s="0" t="n">
        <f aca="false">K2782+L2782+M2782-fixed</f>
        <v>-231137.013388895</v>
      </c>
      <c r="P2782" s="0" t="n">
        <f aca="false">12*Inputs!$B$6*(1-MIN(1,Inputs!$F$6*$D2782))*(ic*Inputs!$C$6+flat_fee-cost_acc-cost_wd*Inputs!$E$6*$E2782-cost_fx*Inputs!$D$6)+12*Inputs!$B$7*(1-MIN(1,Inputs!$F$7*$D2782))*(ic*Inputs!$C$7+flat_fee-cost_acc-cost_wd*Inputs!$E$7*$E2782-cost_fx*Inputs!$D$7)+12*Inputs!$B$8*(1-MIN(1,Inputs!$F$8*$D2782))*(ic*Inputs!$C$8+flat_fee-cost_acc-cost_wd*Inputs!$E$8*$E2782-cost_fx*Inputs!$D$8)-fixed</f>
        <v>-437375.405329379</v>
      </c>
    </row>
    <row r="2783" customFormat="false" ht="15" hidden="false" customHeight="false" outlineLevel="0" collapsed="false">
      <c r="A2783" s="0" t="n">
        <v>2718</v>
      </c>
      <c r="B2783" s="0" t="n">
        <v>0.179417</v>
      </c>
      <c r="C2783" s="0" t="n">
        <v>0.932584</v>
      </c>
      <c r="D2783" s="0" t="n">
        <v>1.132793</v>
      </c>
      <c r="E2783" s="0" t="n">
        <v>1.278425</v>
      </c>
      <c r="F2783" s="0" t="n">
        <v>0.130744</v>
      </c>
      <c r="G2783" s="0" t="n">
        <f aca="false">12*Inputs!$B$6*(MIN(1,$H$50*$C2783)*(ic*Inputs!$C$6+pS+fee_fx*Inputs!$D$6-cost_acc-cost_wd*Inputs!$E$6*$E2783-cost_fx*Inputs!$D$6-$F2783)+(1-MIN(1,$H$50*$C2783))*(1-MIN(1,Inputs!$G$6*$D2783)*churn_nonbuyers)*(ic*Inputs!$C$6+fee_wd*Inputs!$E$6*(1-$B2783)+fee_fx*Inputs!$D$6-cost_acc-cost_wd*Inputs!$E$6*(1-$B2783)-cost_fx*Inputs!$D$6))</f>
        <v>213189.276570835</v>
      </c>
      <c r="H2783" s="0" t="n">
        <f aca="false">12*Inputs!$B$7*(MIN(1,$H$51*$C2783)*(ic*Inputs!$C$7+pE+fee_fx*Inputs!$D$7-cost_acc-cost_wd*Inputs!$E$7*$E2783-cost_fx*Inputs!$D$7-$F2783)+(1-MIN(1,$H$51*$C2783))*(1-MIN(1,Inputs!$G$7*$D2783)*churn_nonbuyers)*(ic*Inputs!$C$7+fee_wd*Inputs!$E$7*(1-$B2783)+fee_fx*Inputs!$D$7-cost_acc-cost_wd*Inputs!$E$7*(1-$B2783)-cost_fx*Inputs!$D$7))</f>
        <v>395205.581797391</v>
      </c>
      <c r="I2783" s="0" t="n">
        <f aca="false">12*Inputs!$B$8*(MIN(1,$H$52*$C2783)*(ic*Inputs!$C$8+pT-cost_acc-cost_wd*Inputs!$E$8-cost_fx*Inputs!$D$8-cost_ins)+(1-MIN(1,$H$52*$C2783))*(1-MIN(1,Inputs!$G$8*$D2783)*churn_nonbuyers)*(ic*Inputs!$C$8+fee_wd*Inputs!$E$8*(1-$B2783)+fee_fx*Inputs!$D$8-cost_acc-cost_wd*Inputs!$E$8*(1-$B2783)-cost_fx*Inputs!$D$8))</f>
        <v>157270.312698981</v>
      </c>
      <c r="J2783" s="0" t="n">
        <f aca="false">G2783+H2783+I2783-fixed</f>
        <v>65665.1710672065</v>
      </c>
      <c r="K2783" s="0" t="n">
        <f aca="false">12*Inputs!$B$6*(1-MIN(1,Inputs!$G$6*$D2783)*churn_nonbuyers)*(ic*Inputs!$C$6+fee_wd*Inputs!$E$6*(1-$B2783)+fee_fx*Inputs!$D$6-cost_acc-cost_wd*Inputs!$E$6*(1-$B2783)-cost_fx*Inputs!$D$6)</f>
        <v>165808.743276103</v>
      </c>
      <c r="L2783" s="0" t="n">
        <f aca="false">12*Inputs!$B$7*(1-MIN(1,Inputs!$G$7*$D2783)*churn_nonbuyers)*(ic*Inputs!$C$7+fee_wd*Inputs!$E$7*(1-$B2783)+fee_fx*Inputs!$D$7-cost_acc-cost_wd*Inputs!$E$7*(1-$B2783)-cost_fx*Inputs!$D$7)</f>
        <v>364539.694701662</v>
      </c>
      <c r="M2783" s="0" t="n">
        <f aca="false">12*Inputs!$B$8*(1-MIN(1,Inputs!$G$8*$D2783)*churn_nonbuyers)*(ic*Inputs!$C$8+fee_wd*Inputs!$E$8*(1-$B2783)+fee_fx*Inputs!$D$8-cost_acc-cost_wd*Inputs!$E$8*(1-$B2783)-cost_fx*Inputs!$D$8)</f>
        <v>65796.3813684816</v>
      </c>
      <c r="N2783" s="0" t="n">
        <f aca="false">K2783+L2783+I2783-fixed</f>
        <v>-12381.2493232541</v>
      </c>
      <c r="O2783" s="0" t="n">
        <f aca="false">K2783+L2783+M2783-fixed</f>
        <v>-103855.180653753</v>
      </c>
      <c r="P2783" s="0" t="n">
        <f aca="false">12*Inputs!$B$6*(1-MIN(1,Inputs!$F$6*$D2783))*(ic*Inputs!$C$6+flat_fee-cost_acc-cost_wd*Inputs!$E$6*$E2783-cost_fx*Inputs!$D$6)+12*Inputs!$B$7*(1-MIN(1,Inputs!$F$7*$D2783))*(ic*Inputs!$C$7+flat_fee-cost_acc-cost_wd*Inputs!$E$7*$E2783-cost_fx*Inputs!$D$7)+12*Inputs!$B$8*(1-MIN(1,Inputs!$F$8*$D2783))*(ic*Inputs!$C$8+flat_fee-cost_acc-cost_wd*Inputs!$E$8*$E2783-cost_fx*Inputs!$D$8)-fixed</f>
        <v>-115819.797058</v>
      </c>
    </row>
    <row r="2784" customFormat="false" ht="15" hidden="false" customHeight="false" outlineLevel="0" collapsed="false">
      <c r="A2784" s="0" t="n">
        <v>2719</v>
      </c>
      <c r="B2784" s="0" t="n">
        <v>0.214661</v>
      </c>
      <c r="C2784" s="0" t="n">
        <v>0.938512</v>
      </c>
      <c r="D2784" s="0" t="n">
        <v>1.534381</v>
      </c>
      <c r="E2784" s="0" t="n">
        <v>1.084325</v>
      </c>
      <c r="F2784" s="0" t="n">
        <v>0.458421</v>
      </c>
      <c r="G2784" s="0" t="n">
        <f aca="false">12*Inputs!$B$6*(MIN(1,$H$50*$C2784)*(ic*Inputs!$C$6+pS+fee_fx*Inputs!$D$6-cost_acc-cost_wd*Inputs!$E$6*$E2784-cost_fx*Inputs!$D$6-$F2784)+(1-MIN(1,$H$50*$C2784))*(1-MIN(1,Inputs!$G$6*$D2784)*churn_nonbuyers)*(ic*Inputs!$C$6+fee_wd*Inputs!$E$6*(1-$B2784)+fee_fx*Inputs!$D$6-cost_acc-cost_wd*Inputs!$E$6*(1-$B2784)-cost_fx*Inputs!$D$6))</f>
        <v>203003.854532929</v>
      </c>
      <c r="H2784" s="0" t="n">
        <f aca="false">12*Inputs!$B$7*(MIN(1,$H$51*$C2784)*(ic*Inputs!$C$7+pE+fee_fx*Inputs!$D$7-cost_acc-cost_wd*Inputs!$E$7*$E2784-cost_fx*Inputs!$D$7-$F2784)+(1-MIN(1,$H$51*$C2784))*(1-MIN(1,Inputs!$G$7*$D2784)*churn_nonbuyers)*(ic*Inputs!$C$7+fee_wd*Inputs!$E$7*(1-$B2784)+fee_fx*Inputs!$D$7-cost_acc-cost_wd*Inputs!$E$7*(1-$B2784)-cost_fx*Inputs!$D$7))</f>
        <v>392808.664857944</v>
      </c>
      <c r="I2784" s="0" t="n">
        <f aca="false">12*Inputs!$B$8*(MIN(1,$H$52*$C2784)*(ic*Inputs!$C$8+pT-cost_acc-cost_wd*Inputs!$E$8-cost_fx*Inputs!$D$8-cost_ins)+(1-MIN(1,$H$52*$C2784))*(1-MIN(1,Inputs!$G$8*$D2784)*churn_nonbuyers)*(ic*Inputs!$C$8+fee_wd*Inputs!$E$8*(1-$B2784)+fee_fx*Inputs!$D$8-cost_acc-cost_wd*Inputs!$E$8*(1-$B2784)-cost_fx*Inputs!$D$8))</f>
        <v>135280.873728</v>
      </c>
      <c r="J2784" s="0" t="n">
        <f aca="false">G2784+H2784+I2784-fixed</f>
        <v>31093.3931188724</v>
      </c>
      <c r="K2784" s="0" t="n">
        <f aca="false">12*Inputs!$B$6*(1-MIN(1,Inputs!$G$6*$D2784)*churn_nonbuyers)*(ic*Inputs!$C$6+fee_wd*Inputs!$E$6*(1-$B2784)+fee_fx*Inputs!$D$6-cost_acc-cost_wd*Inputs!$E$6*(1-$B2784)-cost_fx*Inputs!$D$6)</f>
        <v>157593.732190855</v>
      </c>
      <c r="L2784" s="0" t="n">
        <f aca="false">12*Inputs!$B$7*(1-MIN(1,Inputs!$G$7*$D2784)*churn_nonbuyers)*(ic*Inputs!$C$7+fee_wd*Inputs!$E$7*(1-$B2784)+fee_fx*Inputs!$D$7-cost_acc-cost_wd*Inputs!$E$7*(1-$B2784)-cost_fx*Inputs!$D$7)</f>
        <v>355151.829426513</v>
      </c>
      <c r="M2784" s="0" t="n">
        <f aca="false">12*Inputs!$B$8*(1-MIN(1,Inputs!$G$8*$D2784)*churn_nonbuyers)*(ic*Inputs!$C$8+fee_wd*Inputs!$E$8*(1-$B2784)+fee_fx*Inputs!$D$8-cost_acc-cost_wd*Inputs!$E$8*(1-$B2784)-cost_fx*Inputs!$D$8)</f>
        <v>0</v>
      </c>
      <c r="N2784" s="0" t="n">
        <f aca="false">K2784+L2784+I2784-fixed</f>
        <v>-51973.5646546317</v>
      </c>
      <c r="O2784" s="0" t="n">
        <f aca="false">K2784+L2784+M2784-fixed</f>
        <v>-187254.438382632</v>
      </c>
      <c r="P2784" s="0" t="n">
        <f aca="false">12*Inputs!$B$6*(1-MIN(1,Inputs!$F$6*$D2784))*(ic*Inputs!$C$6+flat_fee-cost_acc-cost_wd*Inputs!$E$6*$E2784-cost_fx*Inputs!$D$6)+12*Inputs!$B$7*(1-MIN(1,Inputs!$F$7*$D2784))*(ic*Inputs!$C$7+flat_fee-cost_acc-cost_wd*Inputs!$E$7*$E2784-cost_fx*Inputs!$D$7)+12*Inputs!$B$8*(1-MIN(1,Inputs!$F$8*$D2784))*(ic*Inputs!$C$8+flat_fee-cost_acc-cost_wd*Inputs!$E$8*$E2784-cost_fx*Inputs!$D$8)-fixed</f>
        <v>-256494.00589</v>
      </c>
    </row>
    <row r="2785" customFormat="false" ht="15" hidden="false" customHeight="false" outlineLevel="0" collapsed="false">
      <c r="A2785" s="0" t="n">
        <v>2720</v>
      </c>
      <c r="B2785" s="0" t="n">
        <v>0.338762</v>
      </c>
      <c r="C2785" s="0" t="n">
        <v>0.840828</v>
      </c>
      <c r="D2785" s="0" t="n">
        <v>1.539827</v>
      </c>
      <c r="E2785" s="0" t="n">
        <v>1.274801</v>
      </c>
      <c r="F2785" s="0" t="n">
        <v>0.459203</v>
      </c>
      <c r="G2785" s="0" t="n">
        <f aca="false">12*Inputs!$B$6*(MIN(1,$H$50*$C2785)*(ic*Inputs!$C$6+pS+fee_fx*Inputs!$D$6-cost_acc-cost_wd*Inputs!$E$6*$E2785-cost_fx*Inputs!$D$6-$F2785)+(1-MIN(1,$H$50*$C2785))*(1-MIN(1,Inputs!$G$6*$D2785)*churn_nonbuyers)*(ic*Inputs!$C$6+fee_wd*Inputs!$E$6*(1-$B2785)+fee_fx*Inputs!$D$6-cost_acc-cost_wd*Inputs!$E$6*(1-$B2785)-cost_fx*Inputs!$D$6))</f>
        <v>179143.727284737</v>
      </c>
      <c r="H2785" s="0" t="n">
        <f aca="false">12*Inputs!$B$7*(MIN(1,$H$51*$C2785)*(ic*Inputs!$C$7+pE+fee_fx*Inputs!$D$7-cost_acc-cost_wd*Inputs!$E$7*$E2785-cost_fx*Inputs!$D$7-$F2785)+(1-MIN(1,$H$51*$C2785))*(1-MIN(1,Inputs!$G$7*$D2785)*churn_nonbuyers)*(ic*Inputs!$C$7+fee_wd*Inputs!$E$7*(1-$B2785)+fee_fx*Inputs!$D$7-cost_acc-cost_wd*Inputs!$E$7*(1-$B2785)-cost_fx*Inputs!$D$7))</f>
        <v>359048.556569497</v>
      </c>
      <c r="I2785" s="0" t="n">
        <f aca="false">12*Inputs!$B$8*(MIN(1,$H$52*$C2785)*(ic*Inputs!$C$8+pT-cost_acc-cost_wd*Inputs!$E$8-cost_fx*Inputs!$D$8-cost_ins)+(1-MIN(1,$H$52*$C2785))*(1-MIN(1,Inputs!$G$8*$D2785)*churn_nonbuyers)*(ic*Inputs!$C$8+fee_wd*Inputs!$E$8*(1-$B2785)+fee_fx*Inputs!$D$8-cost_acc-cost_wd*Inputs!$E$8*(1-$B2785)-cost_fx*Inputs!$D$8))</f>
        <v>121200.311232</v>
      </c>
      <c r="J2785" s="0" t="n">
        <f aca="false">G2785+H2785+I2785-fixed</f>
        <v>-40607.4049137658</v>
      </c>
      <c r="K2785" s="0" t="n">
        <f aca="false">12*Inputs!$B$6*(1-MIN(1,Inputs!$G$6*$D2785)*churn_nonbuyers)*(ic*Inputs!$C$6+fee_wd*Inputs!$E$6*(1-$B2785)+fee_fx*Inputs!$D$6-cost_acc-cost_wd*Inputs!$E$6*(1-$B2785)-cost_fx*Inputs!$D$6)</f>
        <v>141052.586934053</v>
      </c>
      <c r="L2785" s="0" t="n">
        <f aca="false">12*Inputs!$B$7*(1-MIN(1,Inputs!$G$7*$D2785)*churn_nonbuyers)*(ic*Inputs!$C$7+fee_wd*Inputs!$E$7*(1-$B2785)+fee_fx*Inputs!$D$7-cost_acc-cost_wd*Inputs!$E$7*(1-$B2785)-cost_fx*Inputs!$D$7)</f>
        <v>338045.987264432</v>
      </c>
      <c r="M2785" s="0" t="n">
        <f aca="false">12*Inputs!$B$8*(1-MIN(1,Inputs!$G$8*$D2785)*churn_nonbuyers)*(ic*Inputs!$C$8+fee_wd*Inputs!$E$8*(1-$B2785)+fee_fx*Inputs!$D$8-cost_acc-cost_wd*Inputs!$E$8*(1-$B2785)-cost_fx*Inputs!$D$8)</f>
        <v>0</v>
      </c>
      <c r="N2785" s="0" t="n">
        <f aca="false">K2785+L2785+I2785-fixed</f>
        <v>-99701.1145695156</v>
      </c>
      <c r="O2785" s="0" t="n">
        <f aca="false">K2785+L2785+M2785-fixed</f>
        <v>-220901.425801516</v>
      </c>
      <c r="P2785" s="0" t="n">
        <f aca="false">12*Inputs!$B$6*(1-MIN(1,Inputs!$F$6*$D2785))*(ic*Inputs!$C$6+flat_fee-cost_acc-cost_wd*Inputs!$E$6*$E2785-cost_fx*Inputs!$D$6)+12*Inputs!$B$7*(1-MIN(1,Inputs!$F$7*$D2785))*(ic*Inputs!$C$7+flat_fee-cost_acc-cost_wd*Inputs!$E$7*$E2785-cost_fx*Inputs!$D$7)+12*Inputs!$B$8*(1-MIN(1,Inputs!$F$8*$D2785))*(ic*Inputs!$C$8+flat_fee-cost_acc-cost_wd*Inputs!$E$8*$E2785-cost_fx*Inputs!$D$8)-fixed</f>
        <v>-317062.79259352</v>
      </c>
    </row>
    <row r="2786" customFormat="false" ht="15" hidden="false" customHeight="false" outlineLevel="0" collapsed="false">
      <c r="A2786" s="0" t="n">
        <v>2721</v>
      </c>
      <c r="B2786" s="0" t="n">
        <v>0.346184</v>
      </c>
      <c r="C2786" s="0" t="n">
        <v>0.967216</v>
      </c>
      <c r="D2786" s="0" t="n">
        <v>1.394375</v>
      </c>
      <c r="E2786" s="0" t="n">
        <v>1.205518</v>
      </c>
      <c r="F2786" s="0" t="n">
        <v>0.147211</v>
      </c>
      <c r="G2786" s="0" t="n">
        <f aca="false">12*Inputs!$B$6*(MIN(1,$H$50*$C2786)*(ic*Inputs!$C$6+pS+fee_fx*Inputs!$D$6-cost_acc-cost_wd*Inputs!$E$6*$E2786-cost_fx*Inputs!$D$6-$F2786)+(1-MIN(1,$H$50*$C2786))*(1-MIN(1,Inputs!$G$6*$D2786)*churn_nonbuyers)*(ic*Inputs!$C$6+fee_wd*Inputs!$E$6*(1-$B2786)+fee_fx*Inputs!$D$6-cost_acc-cost_wd*Inputs!$E$6*(1-$B2786)-cost_fx*Inputs!$D$6))</f>
        <v>193473.999479685</v>
      </c>
      <c r="H2786" s="0" t="n">
        <f aca="false">12*Inputs!$B$7*(MIN(1,$H$51*$C2786)*(ic*Inputs!$C$7+pE+fee_fx*Inputs!$D$7-cost_acc-cost_wd*Inputs!$E$7*$E2786-cost_fx*Inputs!$D$7-$F2786)+(1-MIN(1,$H$51*$C2786))*(1-MIN(1,Inputs!$G$7*$D2786)*churn_nonbuyers)*(ic*Inputs!$C$7+fee_wd*Inputs!$E$7*(1-$B2786)+fee_fx*Inputs!$D$7-cost_acc-cost_wd*Inputs!$E$7*(1-$B2786)-cost_fx*Inputs!$D$7))</f>
        <v>387627.187671706</v>
      </c>
      <c r="I2786" s="0" t="n">
        <f aca="false">12*Inputs!$B$8*(MIN(1,$H$52*$C2786)*(ic*Inputs!$C$8+pT-cost_acc-cost_wd*Inputs!$E$8-cost_fx*Inputs!$D$8-cost_ins)+(1-MIN(1,$H$52*$C2786))*(1-MIN(1,Inputs!$G$8*$D2786)*churn_nonbuyers)*(ic*Inputs!$C$8+fee_wd*Inputs!$E$8*(1-$B2786)+fee_fx*Inputs!$D$8-cost_acc-cost_wd*Inputs!$E$8*(1-$B2786)-cost_fx*Inputs!$D$8))</f>
        <v>141813.188804381</v>
      </c>
      <c r="J2786" s="0" t="n">
        <f aca="false">G2786+H2786+I2786-fixed</f>
        <v>22914.3759557727</v>
      </c>
      <c r="K2786" s="0" t="n">
        <f aca="false">12*Inputs!$B$6*(1-MIN(1,Inputs!$G$6*$D2786)*churn_nonbuyers)*(ic*Inputs!$C$6+fee_wd*Inputs!$E$6*(1-$B2786)+fee_fx*Inputs!$D$6-cost_acc-cost_wd*Inputs!$E$6*(1-$B2786)-cost_fx*Inputs!$D$6)</f>
        <v>141169.718268</v>
      </c>
      <c r="L2786" s="0" t="n">
        <f aca="false">12*Inputs!$B$7*(1-MIN(1,Inputs!$G$7*$D2786)*churn_nonbuyers)*(ic*Inputs!$C$7+fee_wd*Inputs!$E$7*(1-$B2786)+fee_fx*Inputs!$D$7-cost_acc-cost_wd*Inputs!$E$7*(1-$B2786)-cost_fx*Inputs!$D$7)</f>
        <v>338568.4525608</v>
      </c>
      <c r="M2786" s="0" t="n">
        <f aca="false">12*Inputs!$B$8*(1-MIN(1,Inputs!$G$8*$D2786)*churn_nonbuyers)*(ic*Inputs!$C$8+fee_wd*Inputs!$E$8*(1-$B2786)+fee_fx*Inputs!$D$8-cost_acc-cost_wd*Inputs!$E$8*(1-$B2786)-cost_fx*Inputs!$D$8)</f>
        <v>7415.43458400005</v>
      </c>
      <c r="N2786" s="0" t="n">
        <f aca="false">K2786+L2786+I2786-fixed</f>
        <v>-78448.6403668188</v>
      </c>
      <c r="O2786" s="0" t="n">
        <f aca="false">K2786+L2786+M2786-fixed</f>
        <v>-212846.3945872</v>
      </c>
      <c r="P2786" s="0" t="n">
        <f aca="false">12*Inputs!$B$6*(1-MIN(1,Inputs!$F$6*$D2786))*(ic*Inputs!$C$6+flat_fee-cost_acc-cost_wd*Inputs!$E$6*$E2786-cost_fx*Inputs!$D$6)+12*Inputs!$B$7*(1-MIN(1,Inputs!$F$7*$D2786))*(ic*Inputs!$C$7+flat_fee-cost_acc-cost_wd*Inputs!$E$7*$E2786-cost_fx*Inputs!$D$7)+12*Inputs!$B$8*(1-MIN(1,Inputs!$F$8*$D2786))*(ic*Inputs!$C$8+flat_fee-cost_acc-cost_wd*Inputs!$E$8*$E2786-cost_fx*Inputs!$D$8)-fixed</f>
        <v>-221258.6023</v>
      </c>
    </row>
    <row r="2787" customFormat="false" ht="15" hidden="false" customHeight="false" outlineLevel="0" collapsed="false">
      <c r="A2787" s="0" t="n">
        <v>2722</v>
      </c>
      <c r="B2787" s="0" t="n">
        <v>0.336784</v>
      </c>
      <c r="C2787" s="0" t="n">
        <v>0.871924</v>
      </c>
      <c r="D2787" s="0" t="n">
        <v>1.053177</v>
      </c>
      <c r="E2787" s="0" t="n">
        <v>1.196341</v>
      </c>
      <c r="F2787" s="0" t="n">
        <v>0.067452</v>
      </c>
      <c r="G2787" s="0" t="n">
        <f aca="false">12*Inputs!$B$6*(MIN(1,$H$50*$C2787)*(ic*Inputs!$C$6+pS+fee_fx*Inputs!$D$6-cost_acc-cost_wd*Inputs!$E$6*$E2787-cost_fx*Inputs!$D$6-$F2787)+(1-MIN(1,$H$50*$C2787))*(1-MIN(1,Inputs!$G$6*$D2787)*churn_nonbuyers)*(ic*Inputs!$C$6+fee_wd*Inputs!$E$6*(1-$B2787)+fee_fx*Inputs!$D$6-cost_acc-cost_wd*Inputs!$E$6*(1-$B2787)-cost_fx*Inputs!$D$6))</f>
        <v>193708.651113189</v>
      </c>
      <c r="H2787" s="0" t="n">
        <f aca="false">12*Inputs!$B$7*(MIN(1,$H$51*$C2787)*(ic*Inputs!$C$7+pE+fee_fx*Inputs!$D$7-cost_acc-cost_wd*Inputs!$E$7*$E2787-cost_fx*Inputs!$D$7-$F2787)+(1-MIN(1,$H$51*$C2787))*(1-MIN(1,Inputs!$G$7*$D2787)*churn_nonbuyers)*(ic*Inputs!$C$7+fee_wd*Inputs!$E$7*(1-$B2787)+fee_fx*Inputs!$D$7-cost_acc-cost_wd*Inputs!$E$7*(1-$B2787)-cost_fx*Inputs!$D$7))</f>
        <v>390930.40355236</v>
      </c>
      <c r="I2787" s="0" t="n">
        <f aca="false">12*Inputs!$B$8*(MIN(1,$H$52*$C2787)*(ic*Inputs!$C$8+pT-cost_acc-cost_wd*Inputs!$E$8-cost_fx*Inputs!$D$8-cost_ins)+(1-MIN(1,$H$52*$C2787))*(1-MIN(1,Inputs!$G$8*$D2787)*churn_nonbuyers)*(ic*Inputs!$C$8+fee_wd*Inputs!$E$8*(1-$B2787)+fee_fx*Inputs!$D$8-cost_acc-cost_wd*Inputs!$E$8*(1-$B2787)-cost_fx*Inputs!$D$8))</f>
        <v>157447.990315421</v>
      </c>
      <c r="J2787" s="0" t="n">
        <f aca="false">G2787+H2787+I2787-fixed</f>
        <v>42087.0449809708</v>
      </c>
      <c r="K2787" s="0" t="n">
        <f aca="false">12*Inputs!$B$6*(1-MIN(1,Inputs!$G$6*$D2787)*churn_nonbuyers)*(ic*Inputs!$C$6+fee_wd*Inputs!$E$6*(1-$B2787)+fee_fx*Inputs!$D$6-cost_acc-cost_wd*Inputs!$E$6*(1-$B2787)-cost_fx*Inputs!$D$6)</f>
        <v>145040.87061193</v>
      </c>
      <c r="L2787" s="0" t="n">
        <f aca="false">12*Inputs!$B$7*(1-MIN(1,Inputs!$G$7*$D2787)*churn_nonbuyers)*(ic*Inputs!$C$7+fee_wd*Inputs!$E$7*(1-$B2787)+fee_fx*Inputs!$D$7-cost_acc-cost_wd*Inputs!$E$7*(1-$B2787)-cost_fx*Inputs!$D$7)</f>
        <v>343496.149471158</v>
      </c>
      <c r="M2787" s="0" t="n">
        <f aca="false">12*Inputs!$B$8*(1-MIN(1,Inputs!$G$8*$D2787)*churn_nonbuyers)*(ic*Inputs!$C$8+fee_wd*Inputs!$E$8*(1-$B2787)+fee_fx*Inputs!$D$8-cost_acc-cost_wd*Inputs!$E$8*(1-$B2787)-cost_fx*Inputs!$D$8)</f>
        <v>81522.1773090048</v>
      </c>
      <c r="N2787" s="0" t="n">
        <f aca="false">K2787+L2787+I2787-fixed</f>
        <v>-54014.9896014916</v>
      </c>
      <c r="O2787" s="0" t="n">
        <f aca="false">K2787+L2787+M2787-fixed</f>
        <v>-129940.802607908</v>
      </c>
      <c r="P2787" s="0" t="n">
        <f aca="false">12*Inputs!$B$6*(1-MIN(1,Inputs!$F$6*$D2787))*(ic*Inputs!$C$6+flat_fee-cost_acc-cost_wd*Inputs!$E$6*$E2787-cost_fx*Inputs!$D$6)+12*Inputs!$B$7*(1-MIN(1,Inputs!$F$7*$D2787))*(ic*Inputs!$C$7+flat_fee-cost_acc-cost_wd*Inputs!$E$7*$E2787-cost_fx*Inputs!$D$7)+12*Inputs!$B$8*(1-MIN(1,Inputs!$F$8*$D2787))*(ic*Inputs!$C$8+flat_fee-cost_acc-cost_wd*Inputs!$E$8*$E2787-cost_fx*Inputs!$D$8)-fixed</f>
        <v>-41829.51317032</v>
      </c>
    </row>
    <row r="2788" customFormat="false" ht="15" hidden="false" customHeight="false" outlineLevel="0" collapsed="false">
      <c r="A2788" s="0" t="n">
        <v>2723</v>
      </c>
      <c r="B2788" s="0" t="n">
        <v>0.302867</v>
      </c>
      <c r="C2788" s="0" t="n">
        <v>0.825761</v>
      </c>
      <c r="D2788" s="0" t="n">
        <v>1.231093</v>
      </c>
      <c r="E2788" s="0" t="n">
        <v>1.069786</v>
      </c>
      <c r="F2788" s="0" t="n">
        <v>0.158589</v>
      </c>
      <c r="G2788" s="0" t="n">
        <f aca="false">12*Inputs!$B$6*(MIN(1,$H$50*$C2788)*(ic*Inputs!$C$6+pS+fee_fx*Inputs!$D$6-cost_acc-cost_wd*Inputs!$E$6*$E2788-cost_fx*Inputs!$D$6-$F2788)+(1-MIN(1,$H$50*$C2788))*(1-MIN(1,Inputs!$G$6*$D2788)*churn_nonbuyers)*(ic*Inputs!$C$6+fee_wd*Inputs!$E$6*(1-$B2788)+fee_fx*Inputs!$D$6-cost_acc-cost_wd*Inputs!$E$6*(1-$B2788)-cost_fx*Inputs!$D$6))</f>
        <v>194814.465080889</v>
      </c>
      <c r="H2788" s="0" t="n">
        <f aca="false">12*Inputs!$B$7*(MIN(1,$H$51*$C2788)*(ic*Inputs!$C$7+pE+fee_fx*Inputs!$D$7-cost_acc-cost_wd*Inputs!$E$7*$E2788-cost_fx*Inputs!$D$7-$F2788)+(1-MIN(1,$H$51*$C2788))*(1-MIN(1,Inputs!$G$7*$D2788)*churn_nonbuyers)*(ic*Inputs!$C$7+fee_wd*Inputs!$E$7*(1-$B2788)+fee_fx*Inputs!$D$7-cost_acc-cost_wd*Inputs!$E$7*(1-$B2788)-cost_fx*Inputs!$D$7))</f>
        <v>398005.252229489</v>
      </c>
      <c r="I2788" s="0" t="n">
        <f aca="false">12*Inputs!$B$8*(MIN(1,$H$52*$C2788)*(ic*Inputs!$C$8+pT-cost_acc-cost_wd*Inputs!$E$8-cost_fx*Inputs!$D$8-cost_ins)+(1-MIN(1,$H$52*$C2788))*(1-MIN(1,Inputs!$G$8*$D2788)*churn_nonbuyers)*(ic*Inputs!$C$8+fee_wd*Inputs!$E$8*(1-$B2788)+fee_fx*Inputs!$D$8-cost_acc-cost_wd*Inputs!$E$8*(1-$B2788)-cost_fx*Inputs!$D$8))</f>
        <v>137219.615904972</v>
      </c>
      <c r="J2788" s="0" t="n">
        <f aca="false">G2788+H2788+I2788-fixed</f>
        <v>30039.3332153498</v>
      </c>
      <c r="K2788" s="0" t="n">
        <f aca="false">12*Inputs!$B$6*(1-MIN(1,Inputs!$G$6*$D2788)*churn_nonbuyers)*(ic*Inputs!$C$6+fee_wd*Inputs!$E$6*(1-$B2788)+fee_fx*Inputs!$D$6-cost_acc-cost_wd*Inputs!$E$6*(1-$B2788)-cost_fx*Inputs!$D$6)</f>
        <v>148262.308154143</v>
      </c>
      <c r="L2788" s="0" t="n">
        <f aca="false">12*Inputs!$B$7*(1-MIN(1,Inputs!$G$7*$D2788)*churn_nonbuyers)*(ic*Inputs!$C$7+fee_wd*Inputs!$E$7*(1-$B2788)+fee_fx*Inputs!$D$7-cost_acc-cost_wd*Inputs!$E$7*(1-$B2788)-cost_fx*Inputs!$D$7)</f>
        <v>346306.595228486</v>
      </c>
      <c r="M2788" s="0" t="n">
        <f aca="false">12*Inputs!$B$8*(1-MIN(1,Inputs!$G$8*$D2788)*churn_nonbuyers)*(ic*Inputs!$C$8+fee_wd*Inputs!$E$8*(1-$B2788)+fee_fx*Inputs!$D$8-cost_acc-cost_wd*Inputs!$E$8*(1-$B2788)-cost_fx*Inputs!$D$8)</f>
        <v>43110.2654660016</v>
      </c>
      <c r="N2788" s="0" t="n">
        <f aca="false">K2788+L2788+I2788-fixed</f>
        <v>-68211.480712399</v>
      </c>
      <c r="O2788" s="0" t="n">
        <f aca="false">K2788+L2788+M2788-fixed</f>
        <v>-162320.831151369</v>
      </c>
      <c r="P2788" s="0" t="n">
        <f aca="false">12*Inputs!$B$6*(1-MIN(1,Inputs!$F$6*$D2788))*(ic*Inputs!$C$6+flat_fee-cost_acc-cost_wd*Inputs!$E$6*$E2788-cost_fx*Inputs!$D$6)+12*Inputs!$B$7*(1-MIN(1,Inputs!$F$7*$D2788))*(ic*Inputs!$C$7+flat_fee-cost_acc-cost_wd*Inputs!$E$7*$E2788-cost_fx*Inputs!$D$7)+12*Inputs!$B$8*(1-MIN(1,Inputs!$F$8*$D2788))*(ic*Inputs!$C$8+flat_fee-cost_acc-cost_wd*Inputs!$E$8*$E2788-cost_fx*Inputs!$D$8)-fixed</f>
        <v>-86124.8718404799</v>
      </c>
    </row>
    <row r="2789" customFormat="false" ht="15" hidden="false" customHeight="false" outlineLevel="0" collapsed="false">
      <c r="A2789" s="0" t="n">
        <v>2724</v>
      </c>
      <c r="B2789" s="0" t="n">
        <v>0.410946</v>
      </c>
      <c r="C2789" s="0" t="n">
        <v>1.006354</v>
      </c>
      <c r="D2789" s="0" t="n">
        <v>1.305818</v>
      </c>
      <c r="E2789" s="0" t="n">
        <v>1.047717</v>
      </c>
      <c r="F2789" s="0" t="n">
        <v>0.219338</v>
      </c>
      <c r="G2789" s="0" t="n">
        <f aca="false">12*Inputs!$B$6*(MIN(1,$H$50*$C2789)*(ic*Inputs!$C$6+pS+fee_fx*Inputs!$D$6-cost_acc-cost_wd*Inputs!$E$6*$E2789-cost_fx*Inputs!$D$6-$F2789)+(1-MIN(1,$H$50*$C2789))*(1-MIN(1,Inputs!$G$6*$D2789)*churn_nonbuyers)*(ic*Inputs!$C$6+fee_wd*Inputs!$E$6*(1-$B2789)+fee_fx*Inputs!$D$6-cost_acc-cost_wd*Inputs!$E$6*(1-$B2789)-cost_fx*Inputs!$D$6))</f>
        <v>190179.706250694</v>
      </c>
      <c r="H2789" s="0" t="n">
        <f aca="false">12*Inputs!$B$7*(MIN(1,$H$51*$C2789)*(ic*Inputs!$C$7+pE+fee_fx*Inputs!$D$7-cost_acc-cost_wd*Inputs!$E$7*$E2789-cost_fx*Inputs!$D$7-$F2789)+(1-MIN(1,$H$51*$C2789))*(1-MIN(1,Inputs!$G$7*$D2789)*churn_nonbuyers)*(ic*Inputs!$C$7+fee_wd*Inputs!$E$7*(1-$B2789)+fee_fx*Inputs!$D$7-cost_acc-cost_wd*Inputs!$E$7*(1-$B2789)-cost_fx*Inputs!$D$7))</f>
        <v>398932.996827431</v>
      </c>
      <c r="I2789" s="0" t="n">
        <f aca="false">12*Inputs!$B$8*(MIN(1,$H$52*$C2789)*(ic*Inputs!$C$8+pT-cost_acc-cost_wd*Inputs!$E$8-cost_fx*Inputs!$D$8-cost_ins)+(1-MIN(1,$H$52*$C2789))*(1-MIN(1,Inputs!$G$8*$D2789)*churn_nonbuyers)*(ic*Inputs!$C$8+fee_wd*Inputs!$E$8*(1-$B2789)+fee_fx*Inputs!$D$8-cost_acc-cost_wd*Inputs!$E$8*(1-$B2789)-cost_fx*Inputs!$D$8))</f>
        <v>152848.208761839</v>
      </c>
      <c r="J2789" s="0" t="n">
        <f aca="false">G2789+H2789+I2789-fixed</f>
        <v>41960.9118399639</v>
      </c>
      <c r="K2789" s="0" t="n">
        <f aca="false">12*Inputs!$B$6*(1-MIN(1,Inputs!$G$6*$D2789)*churn_nonbuyers)*(ic*Inputs!$C$6+fee_wd*Inputs!$E$6*(1-$B2789)+fee_fx*Inputs!$D$6-cost_acc-cost_wd*Inputs!$E$6*(1-$B2789)-cost_fx*Inputs!$D$6)</f>
        <v>133124.799483562</v>
      </c>
      <c r="L2789" s="0" t="n">
        <f aca="false">12*Inputs!$B$7*(1-MIN(1,Inputs!$G$7*$D2789)*churn_nonbuyers)*(ic*Inputs!$C$7+fee_wd*Inputs!$E$7*(1-$B2789)+fee_fx*Inputs!$D$7-cost_acc-cost_wd*Inputs!$E$7*(1-$B2789)-cost_fx*Inputs!$D$7)</f>
        <v>330546.802826137</v>
      </c>
      <c r="M2789" s="0" t="n">
        <f aca="false">12*Inputs!$B$8*(1-MIN(1,Inputs!$G$8*$D2789)*churn_nonbuyers)*(ic*Inputs!$C$8+fee_wd*Inputs!$E$8*(1-$B2789)+fee_fx*Inputs!$D$8-cost_acc-cost_wd*Inputs!$E$8*(1-$B2789)-cost_fx*Inputs!$D$8)</f>
        <v>26351.7503366208</v>
      </c>
      <c r="N2789" s="0" t="n">
        <f aca="false">K2789+L2789+I2789-fixed</f>
        <v>-83480.1889284626</v>
      </c>
      <c r="O2789" s="0" t="n">
        <f aca="false">K2789+L2789+M2789-fixed</f>
        <v>-209976.647353681</v>
      </c>
      <c r="P2789" s="0" t="n">
        <f aca="false">12*Inputs!$B$6*(1-MIN(1,Inputs!$F$6*$D2789))*(ic*Inputs!$C$6+flat_fee-cost_acc-cost_wd*Inputs!$E$6*$E2789-cost_fx*Inputs!$D$6)+12*Inputs!$B$7*(1-MIN(1,Inputs!$F$7*$D2789))*(ic*Inputs!$C$7+flat_fee-cost_acc-cost_wd*Inputs!$E$7*$E2789-cost_fx*Inputs!$D$7)+12*Inputs!$B$8*(1-MIN(1,Inputs!$F$8*$D2789))*(ic*Inputs!$C$8+flat_fee-cost_acc-cost_wd*Inputs!$E$8*$E2789-cost_fx*Inputs!$D$8)-fixed</f>
        <v>-119098.82490256</v>
      </c>
    </row>
    <row r="2790" customFormat="false" ht="15" hidden="false" customHeight="false" outlineLevel="0" collapsed="false">
      <c r="A2790" s="0" t="n">
        <v>2725</v>
      </c>
      <c r="B2790" s="0" t="n">
        <v>0.347923</v>
      </c>
      <c r="C2790" s="0" t="n">
        <v>1.081255</v>
      </c>
      <c r="D2790" s="0" t="n">
        <v>1.14005</v>
      </c>
      <c r="E2790" s="0" t="n">
        <v>1.125806</v>
      </c>
      <c r="F2790" s="0" t="n">
        <v>0.086403</v>
      </c>
      <c r="G2790" s="0" t="n">
        <f aca="false">12*Inputs!$B$6*(MIN(1,$H$50*$C2790)*(ic*Inputs!$C$6+pS+fee_fx*Inputs!$D$6-cost_acc-cost_wd*Inputs!$E$6*$E2790-cost_fx*Inputs!$D$6-$F2790)+(1-MIN(1,$H$50*$C2790))*(1-MIN(1,Inputs!$G$6*$D2790)*churn_nonbuyers)*(ic*Inputs!$C$6+fee_wd*Inputs!$E$6*(1-$B2790)+fee_fx*Inputs!$D$6-cost_acc-cost_wd*Inputs!$E$6*(1-$B2790)-cost_fx*Inputs!$D$6))</f>
        <v>204688.60442756</v>
      </c>
      <c r="H2790" s="0" t="n">
        <f aca="false">12*Inputs!$B$7*(MIN(1,$H$51*$C2790)*(ic*Inputs!$C$7+pE+fee_fx*Inputs!$D$7-cost_acc-cost_wd*Inputs!$E$7*$E2790-cost_fx*Inputs!$D$7-$F2790)+(1-MIN(1,$H$51*$C2790))*(1-MIN(1,Inputs!$G$7*$D2790)*churn_nonbuyers)*(ic*Inputs!$C$7+fee_wd*Inputs!$E$7*(1-$B2790)+fee_fx*Inputs!$D$7-cost_acc-cost_wd*Inputs!$E$7*(1-$B2790)-cost_fx*Inputs!$D$7))</f>
        <v>408520.246141494</v>
      </c>
      <c r="I2790" s="0" t="n">
        <f aca="false">12*Inputs!$B$8*(MIN(1,$H$52*$C2790)*(ic*Inputs!$C$8+pT-cost_acc-cost_wd*Inputs!$E$8-cost_fx*Inputs!$D$8-cost_ins)+(1-MIN(1,$H$52*$C2790))*(1-MIN(1,Inputs!$G$8*$D2790)*churn_nonbuyers)*(ic*Inputs!$C$8+fee_wd*Inputs!$E$8*(1-$B2790)+fee_fx*Inputs!$D$8-cost_acc-cost_wd*Inputs!$E$8*(1-$B2790)-cost_fx*Inputs!$D$8))</f>
        <v>171063.305644583</v>
      </c>
      <c r="J2790" s="0" t="n">
        <f aca="false">G2790+H2790+I2790-fixed</f>
        <v>84272.1562136372</v>
      </c>
      <c r="K2790" s="0" t="n">
        <f aca="false">12*Inputs!$B$6*(1-MIN(1,Inputs!$G$6*$D2790)*churn_nonbuyers)*(ic*Inputs!$C$6+fee_wd*Inputs!$E$6*(1-$B2790)+fee_fx*Inputs!$D$6-cost_acc-cost_wd*Inputs!$E$6*(1-$B2790)-cost_fx*Inputs!$D$6)</f>
        <v>142863.26123628</v>
      </c>
      <c r="L2790" s="0" t="n">
        <f aca="false">12*Inputs!$B$7*(1-MIN(1,Inputs!$G$7*$D2790)*churn_nonbuyers)*(ic*Inputs!$C$7+fee_wd*Inputs!$E$7*(1-$B2790)+fee_fx*Inputs!$D$7-cost_acc-cost_wd*Inputs!$E$7*(1-$B2790)-cost_fx*Inputs!$D$7)</f>
        <v>341022.569541768</v>
      </c>
      <c r="M2790" s="0" t="n">
        <f aca="false">12*Inputs!$B$8*(1-MIN(1,Inputs!$G$8*$D2790)*churn_nonbuyers)*(ic*Inputs!$C$8+fee_wd*Inputs!$E$8*(1-$B2790)+fee_fx*Inputs!$D$8-cost_acc-cost_wd*Inputs!$E$8*(1-$B2790)-cost_fx*Inputs!$D$8)</f>
        <v>62548.49910264</v>
      </c>
      <c r="N2790" s="0" t="n">
        <f aca="false">K2790+L2790+I2790-fixed</f>
        <v>-45050.8635773696</v>
      </c>
      <c r="O2790" s="0" t="n">
        <f aca="false">K2790+L2790+M2790-fixed</f>
        <v>-153565.670119312</v>
      </c>
      <c r="P2790" s="0" t="n">
        <f aca="false">12*Inputs!$B$6*(1-MIN(1,Inputs!$F$6*$D2790))*(ic*Inputs!$C$6+flat_fee-cost_acc-cost_wd*Inputs!$E$6*$E2790-cost_fx*Inputs!$D$6)+12*Inputs!$B$7*(1-MIN(1,Inputs!$F$7*$D2790))*(ic*Inputs!$C$7+flat_fee-cost_acc-cost_wd*Inputs!$E$7*$E2790-cost_fx*Inputs!$D$7)+12*Inputs!$B$8*(1-MIN(1,Inputs!$F$8*$D2790))*(ic*Inputs!$C$8+flat_fee-cost_acc-cost_wd*Inputs!$E$8*$E2790-cost_fx*Inputs!$D$8)-fixed</f>
        <v>-58625.7171280001</v>
      </c>
    </row>
    <row r="2791" customFormat="false" ht="15" hidden="false" customHeight="false" outlineLevel="0" collapsed="false">
      <c r="A2791" s="0" t="n">
        <v>2726</v>
      </c>
      <c r="B2791" s="0" t="n">
        <v>0.502996</v>
      </c>
      <c r="C2791" s="0" t="n">
        <v>0.774252</v>
      </c>
      <c r="D2791" s="0" t="n">
        <v>0.815927</v>
      </c>
      <c r="E2791" s="0" t="n">
        <v>1.169662</v>
      </c>
      <c r="F2791" s="0" t="n">
        <v>0.299898</v>
      </c>
      <c r="G2791" s="0" t="n">
        <f aca="false">12*Inputs!$B$6*(MIN(1,$H$50*$C2791)*(ic*Inputs!$C$6+pS+fee_fx*Inputs!$D$6-cost_acc-cost_wd*Inputs!$E$6*$E2791-cost_fx*Inputs!$D$6-$F2791)+(1-MIN(1,$H$50*$C2791))*(1-MIN(1,Inputs!$G$6*$D2791)*churn_nonbuyers)*(ic*Inputs!$C$6+fee_wd*Inputs!$E$6*(1-$B2791)+fee_fx*Inputs!$D$6-cost_acc-cost_wd*Inputs!$E$6*(1-$B2791)-cost_fx*Inputs!$D$6))</f>
        <v>164753.940360517</v>
      </c>
      <c r="H2791" s="0" t="n">
        <f aca="false">12*Inputs!$B$7*(MIN(1,$H$51*$C2791)*(ic*Inputs!$C$7+pE+fee_fx*Inputs!$D$7-cost_acc-cost_wd*Inputs!$E$7*$E2791-cost_fx*Inputs!$D$7-$F2791)+(1-MIN(1,$H$51*$C2791))*(1-MIN(1,Inputs!$G$7*$D2791)*churn_nonbuyers)*(ic*Inputs!$C$7+fee_wd*Inputs!$E$7*(1-$B2791)+fee_fx*Inputs!$D$7-cost_acc-cost_wd*Inputs!$E$7*(1-$B2791)-cost_fx*Inputs!$D$7))</f>
        <v>363255.261861514</v>
      </c>
      <c r="I2791" s="0" t="n">
        <f aca="false">12*Inputs!$B$8*(MIN(1,$H$52*$C2791)*(ic*Inputs!$C$8+pT-cost_acc-cost_wd*Inputs!$E$8-cost_fx*Inputs!$D$8-cost_ins)+(1-MIN(1,$H$52*$C2791))*(1-MIN(1,Inputs!$G$8*$D2791)*churn_nonbuyers)*(ic*Inputs!$C$8+fee_wd*Inputs!$E$8*(1-$B2791)+fee_fx*Inputs!$D$8-cost_acc-cost_wd*Inputs!$E$8*(1-$B2791)-cost_fx*Inputs!$D$8))</f>
        <v>170974.127781273</v>
      </c>
      <c r="J2791" s="0" t="n">
        <f aca="false">G2791+H2791+I2791-fixed</f>
        <v>-1016.66999669583</v>
      </c>
      <c r="K2791" s="0" t="n">
        <f aca="false">12*Inputs!$B$6*(1-MIN(1,Inputs!$G$6*$D2791)*churn_nonbuyers)*(ic*Inputs!$C$6+fee_wd*Inputs!$E$6*(1-$B2791)+fee_fx*Inputs!$D$6-cost_acc-cost_wd*Inputs!$E$6*(1-$B2791)-cost_fx*Inputs!$D$6)</f>
        <v>123898.969564502</v>
      </c>
      <c r="L2791" s="0" t="n">
        <f aca="false">12*Inputs!$B$7*(1-MIN(1,Inputs!$G$7*$D2791)*churn_nonbuyers)*(ic*Inputs!$C$7+fee_wd*Inputs!$E$7*(1-$B2791)+fee_fx*Inputs!$D$7-cost_acc-cost_wd*Inputs!$E$7*(1-$B2791)-cost_fx*Inputs!$D$7)</f>
        <v>322672.085642701</v>
      </c>
      <c r="M2791" s="0" t="n">
        <f aca="false">12*Inputs!$B$8*(1-MIN(1,Inputs!$G$8*$D2791)*churn_nonbuyers)*(ic*Inputs!$C$8+fee_wd*Inputs!$E$8*(1-$B2791)+fee_fx*Inputs!$D$8-cost_acc-cost_wd*Inputs!$E$8*(1-$B2791)-cost_fx*Inputs!$D$8)</f>
        <v>129622.900421011</v>
      </c>
      <c r="N2791" s="0" t="n">
        <f aca="false">K2791+L2791+I2791-fixed</f>
        <v>-82454.8170115231</v>
      </c>
      <c r="O2791" s="0" t="n">
        <f aca="false">K2791+L2791+M2791-fixed</f>
        <v>-123806.044371785</v>
      </c>
      <c r="P2791" s="0" t="n">
        <f aca="false">12*Inputs!$B$6*(1-MIN(1,Inputs!$F$6*$D2791))*(ic*Inputs!$C$6+flat_fee-cost_acc-cost_wd*Inputs!$E$6*$E2791-cost_fx*Inputs!$D$6)+12*Inputs!$B$7*(1-MIN(1,Inputs!$F$7*$D2791))*(ic*Inputs!$C$7+flat_fee-cost_acc-cost_wd*Inputs!$E$7*$E2791-cost_fx*Inputs!$D$7)+12*Inputs!$B$8*(1-MIN(1,Inputs!$F$8*$D2791))*(ic*Inputs!$C$8+flat_fee-cost_acc-cost_wd*Inputs!$E$8*$E2791-cost_fx*Inputs!$D$8)-fixed</f>
        <v>93486.68834576</v>
      </c>
    </row>
    <row r="2792" customFormat="false" ht="15" hidden="false" customHeight="false" outlineLevel="0" collapsed="false">
      <c r="A2792" s="0" t="n">
        <v>2727</v>
      </c>
      <c r="B2792" s="0" t="n">
        <v>0.320275</v>
      </c>
      <c r="C2792" s="0" t="n">
        <v>0.646919</v>
      </c>
      <c r="D2792" s="0" t="n">
        <v>1.230589</v>
      </c>
      <c r="E2792" s="0" t="n">
        <v>1.216826</v>
      </c>
      <c r="F2792" s="0" t="n">
        <v>0.13717</v>
      </c>
      <c r="G2792" s="0" t="n">
        <f aca="false">12*Inputs!$B$6*(MIN(1,$H$50*$C2792)*(ic*Inputs!$C$6+pS+fee_fx*Inputs!$D$6-cost_acc-cost_wd*Inputs!$E$6*$E2792-cost_fx*Inputs!$D$6-$F2792)+(1-MIN(1,$H$50*$C2792))*(1-MIN(1,Inputs!$G$6*$D2792)*churn_nonbuyers)*(ic*Inputs!$C$6+fee_wd*Inputs!$E$6*(1-$B2792)+fee_fx*Inputs!$D$6-cost_acc-cost_wd*Inputs!$E$6*(1-$B2792)-cost_fx*Inputs!$D$6))</f>
        <v>180632.903595152</v>
      </c>
      <c r="H2792" s="0" t="n">
        <f aca="false">12*Inputs!$B$7*(MIN(1,$H$51*$C2792)*(ic*Inputs!$C$7+pE+fee_fx*Inputs!$D$7-cost_acc-cost_wd*Inputs!$E$7*$E2792-cost_fx*Inputs!$D$7-$F2792)+(1-MIN(1,$H$51*$C2792))*(1-MIN(1,Inputs!$G$7*$D2792)*churn_nonbuyers)*(ic*Inputs!$C$7+fee_wd*Inputs!$E$7*(1-$B2792)+fee_fx*Inputs!$D$7-cost_acc-cost_wd*Inputs!$E$7*(1-$B2792)-cost_fx*Inputs!$D$7))</f>
        <v>374862.94012827</v>
      </c>
      <c r="I2792" s="0" t="n">
        <f aca="false">12*Inputs!$B$8*(MIN(1,$H$52*$C2792)*(ic*Inputs!$C$8+pT-cost_acc-cost_wd*Inputs!$E$8-cost_fx*Inputs!$D$8-cost_ins)+(1-MIN(1,$H$52*$C2792))*(1-MIN(1,Inputs!$G$8*$D2792)*churn_nonbuyers)*(ic*Inputs!$C$8+fee_wd*Inputs!$E$8*(1-$B2792)+fee_fx*Inputs!$D$8-cost_acc-cost_wd*Inputs!$E$8*(1-$B2792)-cost_fx*Inputs!$D$8))</f>
        <v>116834.40221055</v>
      </c>
      <c r="J2792" s="0" t="n">
        <f aca="false">G2792+H2792+I2792-fixed</f>
        <v>-27669.7540660285</v>
      </c>
      <c r="K2792" s="0" t="n">
        <f aca="false">12*Inputs!$B$6*(1-MIN(1,Inputs!$G$6*$D2792)*churn_nonbuyers)*(ic*Inputs!$C$6+fee_wd*Inputs!$E$6*(1-$B2792)+fee_fx*Inputs!$D$6-cost_acc-cost_wd*Inputs!$E$6*(1-$B2792)-cost_fx*Inputs!$D$6)</f>
        <v>145913.77650222</v>
      </c>
      <c r="L2792" s="0" t="n">
        <f aca="false">12*Inputs!$B$7*(1-MIN(1,Inputs!$G$7*$D2792)*churn_nonbuyers)*(ic*Inputs!$C$7+fee_wd*Inputs!$E$7*(1-$B2792)+fee_fx*Inputs!$D$7-cost_acc-cost_wd*Inputs!$E$7*(1-$B2792)-cost_fx*Inputs!$D$7)</f>
        <v>343897.823629332</v>
      </c>
      <c r="M2792" s="0" t="n">
        <f aca="false">12*Inputs!$B$8*(1-MIN(1,Inputs!$G$8*$D2792)*churn_nonbuyers)*(ic*Inputs!$C$8+fee_wd*Inputs!$E$8*(1-$B2792)+fee_fx*Inputs!$D$8-cost_acc-cost_wd*Inputs!$E$8*(1-$B2792)-cost_fx*Inputs!$D$8)</f>
        <v>43104.48885036</v>
      </c>
      <c r="N2792" s="0" t="n">
        <f aca="false">K2792+L2792+I2792-fixed</f>
        <v>-93353.9976578982</v>
      </c>
      <c r="O2792" s="0" t="n">
        <f aca="false">K2792+L2792+M2792-fixed</f>
        <v>-167083.911018088</v>
      </c>
      <c r="P2792" s="0" t="n">
        <f aca="false">12*Inputs!$B$6*(1-MIN(1,Inputs!$F$6*$D2792))*(ic*Inputs!$C$6+flat_fee-cost_acc-cost_wd*Inputs!$E$6*$E2792-cost_fx*Inputs!$D$6)+12*Inputs!$B$7*(1-MIN(1,Inputs!$F$7*$D2792))*(ic*Inputs!$C$7+flat_fee-cost_acc-cost_wd*Inputs!$E$7*$E2792-cost_fx*Inputs!$D$7)+12*Inputs!$B$8*(1-MIN(1,Inputs!$F$8*$D2792))*(ic*Inputs!$C$8+flat_fee-cost_acc-cost_wd*Inputs!$E$8*$E2792-cost_fx*Inputs!$D$8)-fixed</f>
        <v>-141232.97986864</v>
      </c>
    </row>
    <row r="2793" customFormat="false" ht="15" hidden="false" customHeight="false" outlineLevel="0" collapsed="false">
      <c r="A2793" s="0" t="n">
        <v>2728</v>
      </c>
      <c r="B2793" s="0" t="n">
        <v>0.459842</v>
      </c>
      <c r="C2793" s="0" t="n">
        <v>0.910672</v>
      </c>
      <c r="D2793" s="0" t="n">
        <v>1.340343</v>
      </c>
      <c r="E2793" s="0" t="n">
        <v>1.331431</v>
      </c>
      <c r="F2793" s="0" t="n">
        <v>0.369225</v>
      </c>
      <c r="G2793" s="0" t="n">
        <f aca="false">12*Inputs!$B$6*(MIN(1,$H$50*$C2793)*(ic*Inputs!$C$6+pS+fee_fx*Inputs!$D$6-cost_acc-cost_wd*Inputs!$E$6*$E2793-cost_fx*Inputs!$D$6-$F2793)+(1-MIN(1,$H$50*$C2793))*(1-MIN(1,Inputs!$G$6*$D2793)*churn_nonbuyers)*(ic*Inputs!$C$6+fee_wd*Inputs!$E$6*(1-$B2793)+fee_fx*Inputs!$D$6-cost_acc-cost_wd*Inputs!$E$6*(1-$B2793)-cost_fx*Inputs!$D$6))</f>
        <v>169338.767237378</v>
      </c>
      <c r="H2793" s="0" t="n">
        <f aca="false">12*Inputs!$B$7*(MIN(1,$H$51*$C2793)*(ic*Inputs!$C$7+pE+fee_fx*Inputs!$D$7-cost_acc-cost_wd*Inputs!$E$7*$E2793-cost_fx*Inputs!$D$7-$F2793)+(1-MIN(1,$H$51*$C2793))*(1-MIN(1,Inputs!$G$7*$D2793)*churn_nonbuyers)*(ic*Inputs!$C$7+fee_wd*Inputs!$E$7*(1-$B2793)+fee_fx*Inputs!$D$7-cost_acc-cost_wd*Inputs!$E$7*(1-$B2793)-cost_fx*Inputs!$D$7))</f>
        <v>350281.699712821</v>
      </c>
      <c r="I2793" s="0" t="n">
        <f aca="false">12*Inputs!$B$8*(MIN(1,$H$52*$C2793)*(ic*Inputs!$C$8+pT-cost_acc-cost_wd*Inputs!$E$8-cost_fx*Inputs!$D$8-cost_ins)+(1-MIN(1,$H$52*$C2793))*(1-MIN(1,Inputs!$G$8*$D2793)*churn_nonbuyers)*(ic*Inputs!$C$8+fee_wd*Inputs!$E$8*(1-$B2793)+fee_fx*Inputs!$D$8-cost_acc-cost_wd*Inputs!$E$8*(1-$B2793)-cost_fx*Inputs!$D$8))</f>
        <v>138081.736025855</v>
      </c>
      <c r="J2793" s="0" t="n">
        <f aca="false">G2793+H2793+I2793-fixed</f>
        <v>-42297.7970239462</v>
      </c>
      <c r="K2793" s="0" t="n">
        <f aca="false">12*Inputs!$B$6*(1-MIN(1,Inputs!$G$6*$D2793)*churn_nonbuyers)*(ic*Inputs!$C$6+fee_wd*Inputs!$E$6*(1-$B2793)+fee_fx*Inputs!$D$6-cost_acc-cost_wd*Inputs!$E$6*(1-$B2793)-cost_fx*Inputs!$D$6)</f>
        <v>126309.785801803</v>
      </c>
      <c r="L2793" s="0" t="n">
        <f aca="false">12*Inputs!$B$7*(1-MIN(1,Inputs!$G$7*$D2793)*churn_nonbuyers)*(ic*Inputs!$C$7+fee_wd*Inputs!$E$7*(1-$B2793)+fee_fx*Inputs!$D$7-cost_acc-cost_wd*Inputs!$E$7*(1-$B2793)-cost_fx*Inputs!$D$7)</f>
        <v>323432.577817082</v>
      </c>
      <c r="M2793" s="0" t="n">
        <f aca="false">12*Inputs!$B$8*(1-MIN(1,Inputs!$G$8*$D2793)*churn_nonbuyers)*(ic*Inputs!$C$8+fee_wd*Inputs!$E$8*(1-$B2793)+fee_fx*Inputs!$D$8-cost_acc-cost_wd*Inputs!$E$8*(1-$B2793)-cost_fx*Inputs!$D$8)</f>
        <v>18795.2411550816</v>
      </c>
      <c r="N2793" s="0" t="n">
        <f aca="false">K2793+L2793+I2793-fixed</f>
        <v>-112175.900355259</v>
      </c>
      <c r="O2793" s="0" t="n">
        <f aca="false">K2793+L2793+M2793-fixed</f>
        <v>-231462.395226033</v>
      </c>
      <c r="P2793" s="0" t="n">
        <f aca="false">12*Inputs!$B$6*(1-MIN(1,Inputs!$F$6*$D2793))*(ic*Inputs!$C$6+flat_fee-cost_acc-cost_wd*Inputs!$E$6*$E2793-cost_fx*Inputs!$D$6)+12*Inputs!$B$7*(1-MIN(1,Inputs!$F$7*$D2793))*(ic*Inputs!$C$7+flat_fee-cost_acc-cost_wd*Inputs!$E$7*$E2793-cost_fx*Inputs!$D$7)+12*Inputs!$B$8*(1-MIN(1,Inputs!$F$8*$D2793))*(ic*Inputs!$C$8+flat_fee-cost_acc-cost_wd*Inputs!$E$8*$E2793-cost_fx*Inputs!$D$8)-fixed</f>
        <v>-237563.08630408</v>
      </c>
    </row>
    <row r="2794" customFormat="false" ht="15" hidden="false" customHeight="false" outlineLevel="0" collapsed="false">
      <c r="A2794" s="0" t="n">
        <v>2729</v>
      </c>
      <c r="B2794" s="0" t="n">
        <v>0.331158</v>
      </c>
      <c r="C2794" s="0" t="n">
        <v>0.785788</v>
      </c>
      <c r="D2794" s="0" t="n">
        <v>0.987007</v>
      </c>
      <c r="E2794" s="0" t="n">
        <v>1.124467</v>
      </c>
      <c r="F2794" s="0" t="n">
        <v>0.30836</v>
      </c>
      <c r="G2794" s="0" t="n">
        <f aca="false">12*Inputs!$B$6*(MIN(1,$H$50*$C2794)*(ic*Inputs!$C$6+pS+fee_fx*Inputs!$D$6-cost_acc-cost_wd*Inputs!$E$6*$E2794-cost_fx*Inputs!$D$6-$F2794)+(1-MIN(1,$H$50*$C2794))*(1-MIN(1,Inputs!$G$6*$D2794)*churn_nonbuyers)*(ic*Inputs!$C$6+fee_wd*Inputs!$E$6*(1-$B2794)+fee_fx*Inputs!$D$6-cost_acc-cost_wd*Inputs!$E$6*(1-$B2794)-cost_fx*Inputs!$D$6))</f>
        <v>187036.999406909</v>
      </c>
      <c r="H2794" s="0" t="n">
        <f aca="false">12*Inputs!$B$7*(MIN(1,$H$51*$C2794)*(ic*Inputs!$C$7+pE+fee_fx*Inputs!$D$7-cost_acc-cost_wd*Inputs!$E$7*$E2794-cost_fx*Inputs!$D$7-$F2794)+(1-MIN(1,$H$51*$C2794))*(1-MIN(1,Inputs!$G$7*$D2794)*churn_nonbuyers)*(ic*Inputs!$C$7+fee_wd*Inputs!$E$7*(1-$B2794)+fee_fx*Inputs!$D$7-cost_acc-cost_wd*Inputs!$E$7*(1-$B2794)-cost_fx*Inputs!$D$7))</f>
        <v>382868.711703887</v>
      </c>
      <c r="I2794" s="0" t="n">
        <f aca="false">12*Inputs!$B$8*(MIN(1,$H$52*$C2794)*(ic*Inputs!$C$8+pT-cost_acc-cost_wd*Inputs!$E$8-cost_fx*Inputs!$D$8-cost_ins)+(1-MIN(1,$H$52*$C2794))*(1-MIN(1,Inputs!$G$8*$D2794)*churn_nonbuyers)*(ic*Inputs!$C$8+fee_wd*Inputs!$E$8*(1-$B2794)+fee_fx*Inputs!$D$8-cost_acc-cost_wd*Inputs!$E$8*(1-$B2794)-cost_fx*Inputs!$D$8))</f>
        <v>156450.600222977</v>
      </c>
      <c r="J2794" s="0" t="n">
        <f aca="false">G2794+H2794+I2794-fixed</f>
        <v>26356.3113337732</v>
      </c>
      <c r="K2794" s="0" t="n">
        <f aca="false">12*Inputs!$B$6*(1-MIN(1,Inputs!$G$6*$D2794)*churn_nonbuyers)*(ic*Inputs!$C$6+fee_wd*Inputs!$E$6*(1-$B2794)+fee_fx*Inputs!$D$6-cost_acc-cost_wd*Inputs!$E$6*(1-$B2794)-cost_fx*Inputs!$D$6)</f>
        <v>146317.575341563</v>
      </c>
      <c r="L2794" s="0" t="n">
        <f aca="false">12*Inputs!$B$7*(1-MIN(1,Inputs!$G$7*$D2794)*churn_nonbuyers)*(ic*Inputs!$C$7+fee_wd*Inputs!$E$7*(1-$B2794)+fee_fx*Inputs!$D$7-cost_acc-cost_wd*Inputs!$E$7*(1-$B2794)-cost_fx*Inputs!$D$7)</f>
        <v>344986.426068938</v>
      </c>
      <c r="M2794" s="0" t="n">
        <f aca="false">12*Inputs!$B$8*(1-MIN(1,Inputs!$G$8*$D2794)*churn_nonbuyers)*(ic*Inputs!$C$8+fee_wd*Inputs!$E$8*(1-$B2794)+fee_fx*Inputs!$D$8-cost_acc-cost_wd*Inputs!$E$8*(1-$B2794)-cost_fx*Inputs!$D$8)</f>
        <v>95975.3935139616</v>
      </c>
      <c r="N2794" s="0" t="n">
        <f aca="false">K2794+L2794+I2794-fixed</f>
        <v>-52245.3983665215</v>
      </c>
      <c r="O2794" s="0" t="n">
        <f aca="false">K2794+L2794+M2794-fixed</f>
        <v>-112720.605075537</v>
      </c>
      <c r="P2794" s="0" t="n">
        <f aca="false">12*Inputs!$B$6*(1-MIN(1,Inputs!$F$6*$D2794))*(ic*Inputs!$C$6+flat_fee-cost_acc-cost_wd*Inputs!$E$6*$E2794-cost_fx*Inputs!$D$6)+12*Inputs!$B$7*(1-MIN(1,Inputs!$F$7*$D2794))*(ic*Inputs!$C$7+flat_fee-cost_acc-cost_wd*Inputs!$E$7*$E2794-cost_fx*Inputs!$D$7)+12*Inputs!$B$8*(1-MIN(1,Inputs!$F$8*$D2794))*(ic*Inputs!$C$8+flat_fee-cost_acc-cost_wd*Inputs!$E$8*$E2794-cost_fx*Inputs!$D$8)-fixed</f>
        <v>23641.2445685599</v>
      </c>
    </row>
    <row r="2795" customFormat="false" ht="15" hidden="false" customHeight="false" outlineLevel="0" collapsed="false">
      <c r="A2795" s="0" t="n">
        <v>2730</v>
      </c>
      <c r="B2795" s="0" t="n">
        <v>0.435023</v>
      </c>
      <c r="C2795" s="0" t="n">
        <v>1.000937</v>
      </c>
      <c r="D2795" s="0" t="n">
        <v>1.423815</v>
      </c>
      <c r="E2795" s="0" t="n">
        <v>1.076452</v>
      </c>
      <c r="F2795" s="0" t="n">
        <v>0.095511</v>
      </c>
      <c r="G2795" s="0" t="n">
        <f aca="false">12*Inputs!$B$6*(MIN(1,$H$50*$C2795)*(ic*Inputs!$C$6+pS+fee_fx*Inputs!$D$6-cost_acc-cost_wd*Inputs!$E$6*$E2795-cost_fx*Inputs!$D$6-$F2795)+(1-MIN(1,$H$50*$C2795))*(1-MIN(1,Inputs!$G$6*$D2795)*churn_nonbuyers)*(ic*Inputs!$C$6+fee_wd*Inputs!$E$6*(1-$B2795)+fee_fx*Inputs!$D$6-cost_acc-cost_wd*Inputs!$E$6*(1-$B2795)-cost_fx*Inputs!$D$6))</f>
        <v>188330.16924536</v>
      </c>
      <c r="H2795" s="0" t="n">
        <f aca="false">12*Inputs!$B$7*(MIN(1,$H$51*$C2795)*(ic*Inputs!$C$7+pE+fee_fx*Inputs!$D$7-cost_acc-cost_wd*Inputs!$E$7*$E2795-cost_fx*Inputs!$D$7-$F2795)+(1-MIN(1,$H$51*$C2795))*(1-MIN(1,Inputs!$G$7*$D2795)*churn_nonbuyers)*(ic*Inputs!$C$7+fee_wd*Inputs!$E$7*(1-$B2795)+fee_fx*Inputs!$D$7-cost_acc-cost_wd*Inputs!$E$7*(1-$B2795)-cost_fx*Inputs!$D$7))</f>
        <v>399670.248872664</v>
      </c>
      <c r="I2795" s="0" t="n">
        <f aca="false">12*Inputs!$B$8*(MIN(1,$H$52*$C2795)*(ic*Inputs!$C$8+pT-cost_acc-cost_wd*Inputs!$E$8-cost_fx*Inputs!$D$8-cost_ins)+(1-MIN(1,$H$52*$C2795))*(1-MIN(1,Inputs!$G$8*$D2795)*churn_nonbuyers)*(ic*Inputs!$C$8+fee_wd*Inputs!$E$8*(1-$B2795)+fee_fx*Inputs!$D$8-cost_acc-cost_wd*Inputs!$E$8*(1-$B2795)-cost_fx*Inputs!$D$8))</f>
        <v>144583.563279284</v>
      </c>
      <c r="J2795" s="0" t="n">
        <f aca="false">G2795+H2795+I2795-fixed</f>
        <v>32583.9813973085</v>
      </c>
      <c r="K2795" s="0" t="n">
        <f aca="false">12*Inputs!$B$6*(1-MIN(1,Inputs!$G$6*$D2795)*churn_nonbuyers)*(ic*Inputs!$C$6+fee_wd*Inputs!$E$6*(1-$B2795)+fee_fx*Inputs!$D$6-cost_acc-cost_wd*Inputs!$E$6*(1-$B2795)-cost_fx*Inputs!$D$6)</f>
        <v>129064.257163764</v>
      </c>
      <c r="L2795" s="0" t="n">
        <f aca="false">12*Inputs!$B$7*(1-MIN(1,Inputs!$G$7*$D2795)*churn_nonbuyers)*(ic*Inputs!$C$7+fee_wd*Inputs!$E$7*(1-$B2795)+fee_fx*Inputs!$D$7-cost_acc-cost_wd*Inputs!$E$7*(1-$B2795)-cost_fx*Inputs!$D$7)</f>
        <v>326009.996378258</v>
      </c>
      <c r="M2795" s="0" t="n">
        <f aca="false">12*Inputs!$B$8*(1-MIN(1,Inputs!$G$8*$D2795)*churn_nonbuyers)*(ic*Inputs!$C$8+fee_wd*Inputs!$E$8*(1-$B2795)+fee_fx*Inputs!$D$8-cost_acc-cost_wd*Inputs!$E$8*(1-$B2795)-cost_fx*Inputs!$D$8)</f>
        <v>1017.225164232</v>
      </c>
      <c r="N2795" s="0" t="n">
        <f aca="false">K2795+L2795+I2795-fixed</f>
        <v>-100342.183178693</v>
      </c>
      <c r="O2795" s="0" t="n">
        <f aca="false">K2795+L2795+M2795-fixed</f>
        <v>-243908.521293746</v>
      </c>
      <c r="P2795" s="0" t="n">
        <f aca="false">12*Inputs!$B$6*(1-MIN(1,Inputs!$F$6*$D2795))*(ic*Inputs!$C$6+flat_fee-cost_acc-cost_wd*Inputs!$E$6*$E2795-cost_fx*Inputs!$D$6)+12*Inputs!$B$7*(1-MIN(1,Inputs!$F$7*$D2795))*(ic*Inputs!$C$7+flat_fee-cost_acc-cost_wd*Inputs!$E$7*$E2795-cost_fx*Inputs!$D$7)+12*Inputs!$B$8*(1-MIN(1,Inputs!$F$8*$D2795))*(ic*Inputs!$C$8+flat_fee-cost_acc-cost_wd*Inputs!$E$8*$E2795-cost_fx*Inputs!$D$8)-fixed</f>
        <v>-193780.0482688</v>
      </c>
    </row>
    <row r="2796" customFormat="false" ht="15" hidden="false" customHeight="false" outlineLevel="0" collapsed="false">
      <c r="A2796" s="0" t="n">
        <v>2731</v>
      </c>
      <c r="B2796" s="0" t="n">
        <v>0.080221</v>
      </c>
      <c r="C2796" s="0" t="n">
        <v>0.990529</v>
      </c>
      <c r="D2796" s="0" t="n">
        <v>1.094222</v>
      </c>
      <c r="E2796" s="0" t="n">
        <v>1.05269</v>
      </c>
      <c r="F2796" s="0" t="n">
        <v>0.218906</v>
      </c>
      <c r="G2796" s="0" t="n">
        <f aca="false">12*Inputs!$B$6*(MIN(1,$H$50*$C2796)*(ic*Inputs!$C$6+pS+fee_fx*Inputs!$D$6-cost_acc-cost_wd*Inputs!$E$6*$E2796-cost_fx*Inputs!$D$6-$F2796)+(1-MIN(1,$H$50*$C2796))*(1-MIN(1,Inputs!$G$6*$D2796)*churn_nonbuyers)*(ic*Inputs!$C$6+fee_wd*Inputs!$E$6*(1-$B2796)+fee_fx*Inputs!$D$6-cost_acc-cost_wd*Inputs!$E$6*(1-$B2796)-cost_fx*Inputs!$D$6))</f>
        <v>232017.71213104</v>
      </c>
      <c r="H2796" s="0" t="n">
        <f aca="false">12*Inputs!$B$7*(MIN(1,$H$51*$C2796)*(ic*Inputs!$C$7+pE+fee_fx*Inputs!$D$7-cost_acc-cost_wd*Inputs!$E$7*$E2796-cost_fx*Inputs!$D$7-$F2796)+(1-MIN(1,$H$51*$C2796))*(1-MIN(1,Inputs!$G$7*$D2796)*churn_nonbuyers)*(ic*Inputs!$C$7+fee_wd*Inputs!$E$7*(1-$B2796)+fee_fx*Inputs!$D$7-cost_acc-cost_wd*Inputs!$E$7*(1-$B2796)-cost_fx*Inputs!$D$7))</f>
        <v>426444.495899588</v>
      </c>
      <c r="I2796" s="0" t="n">
        <f aca="false">12*Inputs!$B$8*(MIN(1,$H$52*$C2796)*(ic*Inputs!$C$8+pT-cost_acc-cost_wd*Inputs!$E$8-cost_fx*Inputs!$D$8-cost_ins)+(1-MIN(1,$H$52*$C2796))*(1-MIN(1,Inputs!$G$8*$D2796)*churn_nonbuyers)*(ic*Inputs!$C$8+fee_wd*Inputs!$E$8*(1-$B2796)+fee_fx*Inputs!$D$8-cost_acc-cost_wd*Inputs!$E$8*(1-$B2796)-cost_fx*Inputs!$D$8))</f>
        <v>165926.577512929</v>
      </c>
      <c r="J2796" s="0" t="n">
        <f aca="false">G2796+H2796+I2796-fixed</f>
        <v>124388.785543557</v>
      </c>
      <c r="K2796" s="0" t="n">
        <f aca="false">12*Inputs!$B$6*(1-MIN(1,Inputs!$G$6*$D2796)*churn_nonbuyers)*(ic*Inputs!$C$6+fee_wd*Inputs!$E$6*(1-$B2796)+fee_fx*Inputs!$D$6-cost_acc-cost_wd*Inputs!$E$6*(1-$B2796)-cost_fx*Inputs!$D$6)</f>
        <v>179650.431238046</v>
      </c>
      <c r="L2796" s="0" t="n">
        <f aca="false">12*Inputs!$B$7*(1-MIN(1,Inputs!$G$7*$D2796)*churn_nonbuyers)*(ic*Inputs!$C$7+fee_wd*Inputs!$E$7*(1-$B2796)+fee_fx*Inputs!$D$7-cost_acc-cost_wd*Inputs!$E$7*(1-$B2796)-cost_fx*Inputs!$D$7)</f>
        <v>378791.674486828</v>
      </c>
      <c r="M2796" s="0" t="n">
        <f aca="false">12*Inputs!$B$8*(1-MIN(1,Inputs!$G$8*$D2796)*churn_nonbuyers)*(ic*Inputs!$C$8+fee_wd*Inputs!$E$8*(1-$B2796)+fee_fx*Inputs!$D$8-cost_acc-cost_wd*Inputs!$E$8*(1-$B2796)-cost_fx*Inputs!$D$8)</f>
        <v>75490.9434308832</v>
      </c>
      <c r="N2796" s="0" t="n">
        <f aca="false">K2796+L2796+I2796-fixed</f>
        <v>24368.6832378029</v>
      </c>
      <c r="O2796" s="0" t="n">
        <f aca="false">K2796+L2796+M2796-fixed</f>
        <v>-66066.9508442425</v>
      </c>
      <c r="P2796" s="0" t="n">
        <f aca="false">12*Inputs!$B$6*(1-MIN(1,Inputs!$F$6*$D2796))*(ic*Inputs!$C$6+flat_fee-cost_acc-cost_wd*Inputs!$E$6*$E2796-cost_fx*Inputs!$D$6)+12*Inputs!$B$7*(1-MIN(1,Inputs!$F$7*$D2796))*(ic*Inputs!$C$7+flat_fee-cost_acc-cost_wd*Inputs!$E$7*$E2796-cost_fx*Inputs!$D$7)+12*Inputs!$B$8*(1-MIN(1,Inputs!$F$8*$D2796))*(ic*Inputs!$C$8+flat_fee-cost_acc-cost_wd*Inputs!$E$8*$E2796-cost_fx*Inputs!$D$8)-fixed</f>
        <v>-4233.01029279991</v>
      </c>
    </row>
    <row r="2797" customFormat="false" ht="15" hidden="false" customHeight="false" outlineLevel="0" collapsed="false">
      <c r="A2797" s="0" t="n">
        <v>2732</v>
      </c>
      <c r="B2797" s="0" t="n">
        <v>0.28063</v>
      </c>
      <c r="C2797" s="0" t="n">
        <v>0.989916</v>
      </c>
      <c r="D2797" s="0" t="n">
        <v>0.847497</v>
      </c>
      <c r="E2797" s="0" t="n">
        <v>1.181414</v>
      </c>
      <c r="F2797" s="0" t="n">
        <v>0.063672</v>
      </c>
      <c r="G2797" s="0" t="n">
        <f aca="false">12*Inputs!$B$6*(MIN(1,$H$50*$C2797)*(ic*Inputs!$C$6+pS+fee_fx*Inputs!$D$6-cost_acc-cost_wd*Inputs!$E$6*$E2797-cost_fx*Inputs!$D$6-$F2797)+(1-MIN(1,$H$50*$C2797))*(1-MIN(1,Inputs!$G$6*$D2797)*churn_nonbuyers)*(ic*Inputs!$C$6+fee_wd*Inputs!$E$6*(1-$B2797)+fee_fx*Inputs!$D$6-cost_acc-cost_wd*Inputs!$E$6*(1-$B2797)-cost_fx*Inputs!$D$6))</f>
        <v>209301.331087577</v>
      </c>
      <c r="H2797" s="0" t="n">
        <f aca="false">12*Inputs!$B$7*(MIN(1,$H$51*$C2797)*(ic*Inputs!$C$7+pE+fee_fx*Inputs!$D$7-cost_acc-cost_wd*Inputs!$E$7*$E2797-cost_fx*Inputs!$D$7-$F2797)+(1-MIN(1,$H$51*$C2797))*(1-MIN(1,Inputs!$G$7*$D2797)*churn_nonbuyers)*(ic*Inputs!$C$7+fee_wd*Inputs!$E$7*(1-$B2797)+fee_fx*Inputs!$D$7-cost_acc-cost_wd*Inputs!$E$7*(1-$B2797)-cost_fx*Inputs!$D$7))</f>
        <v>405349.328543928</v>
      </c>
      <c r="I2797" s="0" t="n">
        <f aca="false">12*Inputs!$B$8*(MIN(1,$H$52*$C2797)*(ic*Inputs!$C$8+pT-cost_acc-cost_wd*Inputs!$E$8-cost_fx*Inputs!$D$8-cost_ins)+(1-MIN(1,$H$52*$C2797))*(1-MIN(1,Inputs!$G$8*$D2797)*churn_nonbuyers)*(ic*Inputs!$C$8+fee_wd*Inputs!$E$8*(1-$B2797)+fee_fx*Inputs!$D$8-cost_acc-cost_wd*Inputs!$E$8*(1-$B2797)-cost_fx*Inputs!$D$8))</f>
        <v>181774.381221394</v>
      </c>
      <c r="J2797" s="0" t="n">
        <f aca="false">G2797+H2797+I2797-fixed</f>
        <v>96425.0408528992</v>
      </c>
      <c r="K2797" s="0" t="n">
        <f aca="false">12*Inputs!$B$6*(1-MIN(1,Inputs!$G$6*$D2797)*churn_nonbuyers)*(ic*Inputs!$C$6+fee_wd*Inputs!$E$6*(1-$B2797)+fee_fx*Inputs!$D$6-cost_acc-cost_wd*Inputs!$E$6*(1-$B2797)-cost_fx*Inputs!$D$6)</f>
        <v>154358.908438392</v>
      </c>
      <c r="L2797" s="0" t="n">
        <f aca="false">12*Inputs!$B$7*(1-MIN(1,Inputs!$G$7*$D2797)*churn_nonbuyers)*(ic*Inputs!$C$7+fee_wd*Inputs!$E$7*(1-$B2797)+fee_fx*Inputs!$D$7-cost_acc-cost_wd*Inputs!$E$7*(1-$B2797)-cost_fx*Inputs!$D$7)</f>
        <v>353565.395207035</v>
      </c>
      <c r="M2797" s="0" t="n">
        <f aca="false">12*Inputs!$B$8*(1-MIN(1,Inputs!$G$8*$D2797)*churn_nonbuyers)*(ic*Inputs!$C$8+fee_wd*Inputs!$E$8*(1-$B2797)+fee_fx*Inputs!$D$8-cost_acc-cost_wd*Inputs!$E$8*(1-$B2797)-cost_fx*Inputs!$D$8)</f>
        <v>127284.837032496</v>
      </c>
      <c r="N2797" s="0" t="n">
        <f aca="false">K2797+L2797+I2797-fixed</f>
        <v>-10301.3151331788</v>
      </c>
      <c r="O2797" s="0" t="n">
        <f aca="false">K2797+L2797+M2797-fixed</f>
        <v>-64790.8593220766</v>
      </c>
      <c r="P2797" s="0" t="n">
        <f aca="false">12*Inputs!$B$6*(1-MIN(1,Inputs!$F$6*$D2797))*(ic*Inputs!$C$6+flat_fee-cost_acc-cost_wd*Inputs!$E$6*$E2797-cost_fx*Inputs!$D$6)+12*Inputs!$B$7*(1-MIN(1,Inputs!$F$7*$D2797))*(ic*Inputs!$C$7+flat_fee-cost_acc-cost_wd*Inputs!$E$7*$E2797-cost_fx*Inputs!$D$7)+12*Inputs!$B$8*(1-MIN(1,Inputs!$F$8*$D2797))*(ic*Inputs!$C$8+flat_fee-cost_acc-cost_wd*Inputs!$E$8*$E2797-cost_fx*Inputs!$D$8)-fixed</f>
        <v>71461.9807659201</v>
      </c>
    </row>
    <row r="2798" customFormat="false" ht="15" hidden="false" customHeight="false" outlineLevel="0" collapsed="false">
      <c r="A2798" s="0" t="n">
        <v>2733</v>
      </c>
      <c r="B2798" s="0" t="n">
        <v>0.144803</v>
      </c>
      <c r="C2798" s="0" t="n">
        <v>1.038879</v>
      </c>
      <c r="D2798" s="0" t="n">
        <v>0.692145</v>
      </c>
      <c r="E2798" s="0" t="n">
        <v>1.12516</v>
      </c>
      <c r="F2798" s="0" t="n">
        <v>0.357847</v>
      </c>
      <c r="G2798" s="0" t="n">
        <f aca="false">12*Inputs!$B$6*(MIN(1,$H$50*$C2798)*(ic*Inputs!$C$6+pS+fee_fx*Inputs!$D$6-cost_acc-cost_wd*Inputs!$E$6*$E2798-cost_fx*Inputs!$D$6-$F2798)+(1-MIN(1,$H$50*$C2798))*(1-MIN(1,Inputs!$G$6*$D2798)*churn_nonbuyers)*(ic*Inputs!$C$6+fee_wd*Inputs!$E$6*(1-$B2798)+fee_fx*Inputs!$D$6-cost_acc-cost_wd*Inputs!$E$6*(1-$B2798)-cost_fx*Inputs!$D$6))</f>
        <v>224784.949026943</v>
      </c>
      <c r="H2798" s="0" t="n">
        <f aca="false">12*Inputs!$B$7*(MIN(1,$H$51*$C2798)*(ic*Inputs!$C$7+pE+fee_fx*Inputs!$D$7-cost_acc-cost_wd*Inputs!$E$7*$E2798-cost_fx*Inputs!$D$7-$F2798)+(1-MIN(1,$H$51*$C2798))*(1-MIN(1,Inputs!$G$7*$D2798)*churn_nonbuyers)*(ic*Inputs!$C$7+fee_wd*Inputs!$E$7*(1-$B2798)+fee_fx*Inputs!$D$7-cost_acc-cost_wd*Inputs!$E$7*(1-$B2798)-cost_fx*Inputs!$D$7))</f>
        <v>409221.904568291</v>
      </c>
      <c r="I2798" s="0" t="n">
        <f aca="false">12*Inputs!$B$8*(MIN(1,$H$52*$C2798)*(ic*Inputs!$C$8+pT-cost_acc-cost_wd*Inputs!$E$8-cost_fx*Inputs!$D$8-cost_ins)+(1-MIN(1,$H$52*$C2798))*(1-MIN(1,Inputs!$G$8*$D2798)*churn_nonbuyers)*(ic*Inputs!$C$8+fee_wd*Inputs!$E$8*(1-$B2798)+fee_fx*Inputs!$D$8-cost_acc-cost_wd*Inputs!$E$8*(1-$B2798)-cost_fx*Inputs!$D$8))</f>
        <v>194669.190196987</v>
      </c>
      <c r="J2798" s="0" t="n">
        <f aca="false">G2798+H2798+I2798-fixed</f>
        <v>128676.043792221</v>
      </c>
      <c r="K2798" s="0" t="n">
        <f aca="false">12*Inputs!$B$6*(1-MIN(1,Inputs!$G$6*$D2798)*churn_nonbuyers)*(ic*Inputs!$C$6+fee_wd*Inputs!$E$6*(1-$B2798)+fee_fx*Inputs!$D$6-cost_acc-cost_wd*Inputs!$E$6*(1-$B2798)-cost_fx*Inputs!$D$6)</f>
        <v>174493.164041532</v>
      </c>
      <c r="L2798" s="0" t="n">
        <f aca="false">12*Inputs!$B$7*(1-MIN(1,Inputs!$G$7*$D2798)*churn_nonbuyers)*(ic*Inputs!$C$7+fee_wd*Inputs!$E$7*(1-$B2798)+fee_fx*Inputs!$D$7-cost_acc-cost_wd*Inputs!$E$7*(1-$B2798)-cost_fx*Inputs!$D$7)</f>
        <v>374409.152664919</v>
      </c>
      <c r="M2798" s="0" t="n">
        <f aca="false">12*Inputs!$B$8*(1-MIN(1,Inputs!$G$8*$D2798)*churn_nonbuyers)*(ic*Inputs!$C$8+fee_wd*Inputs!$E$8*(1-$B2798)+fee_fx*Inputs!$D$8-cost_acc-cost_wd*Inputs!$E$8*(1-$B2798)-cost_fx*Inputs!$D$8)</f>
        <v>164675.715393816</v>
      </c>
      <c r="N2798" s="0" t="n">
        <f aca="false">K2798+L2798+I2798-fixed</f>
        <v>43571.5069034387</v>
      </c>
      <c r="O2798" s="0" t="n">
        <f aca="false">K2798+L2798+M2798-fixed</f>
        <v>13578.0321002672</v>
      </c>
      <c r="P2798" s="0" t="n">
        <f aca="false">12*Inputs!$B$6*(1-MIN(1,Inputs!$F$6*$D2798))*(ic*Inputs!$C$6+flat_fee-cost_acc-cost_wd*Inputs!$E$6*$E2798-cost_fx*Inputs!$D$6)+12*Inputs!$B$7*(1-MIN(1,Inputs!$F$7*$D2798))*(ic*Inputs!$C$7+flat_fee-cost_acc-cost_wd*Inputs!$E$7*$E2798-cost_fx*Inputs!$D$7)+12*Inputs!$B$8*(1-MIN(1,Inputs!$F$8*$D2798))*(ic*Inputs!$C$8+flat_fee-cost_acc-cost_wd*Inputs!$E$8*$E2798-cost_fx*Inputs!$D$8)-fixed</f>
        <v>180763.462808</v>
      </c>
    </row>
    <row r="2799" customFormat="false" ht="15" hidden="false" customHeight="false" outlineLevel="0" collapsed="false">
      <c r="A2799" s="0" t="n">
        <v>2734</v>
      </c>
      <c r="B2799" s="0" t="n">
        <v>0.18976</v>
      </c>
      <c r="C2799" s="0" t="n">
        <v>1.000106</v>
      </c>
      <c r="D2799" s="0" t="n">
        <v>1.307057</v>
      </c>
      <c r="E2799" s="0" t="n">
        <v>1.348628</v>
      </c>
      <c r="F2799" s="0" t="n">
        <v>0.284593</v>
      </c>
      <c r="G2799" s="0" t="n">
        <f aca="false">12*Inputs!$B$6*(MIN(1,$H$50*$C2799)*(ic*Inputs!$C$6+pS+fee_fx*Inputs!$D$6-cost_acc-cost_wd*Inputs!$E$6*$E2799-cost_fx*Inputs!$D$6-$F2799)+(1-MIN(1,$H$50*$C2799))*(1-MIN(1,Inputs!$G$6*$D2799)*churn_nonbuyers)*(ic*Inputs!$C$6+fee_wd*Inputs!$E$6*(1-$B2799)+fee_fx*Inputs!$D$6-cost_acc-cost_wd*Inputs!$E$6*(1-$B2799)-cost_fx*Inputs!$D$6))</f>
        <v>208767.454317056</v>
      </c>
      <c r="H2799" s="0" t="n">
        <f aca="false">12*Inputs!$B$7*(MIN(1,$H$51*$C2799)*(ic*Inputs!$C$7+pE+fee_fx*Inputs!$D$7-cost_acc-cost_wd*Inputs!$E$7*$E2799-cost_fx*Inputs!$D$7-$F2799)+(1-MIN(1,$H$51*$C2799))*(1-MIN(1,Inputs!$G$7*$D2799)*churn_nonbuyers)*(ic*Inputs!$C$7+fee_wd*Inputs!$E$7*(1-$B2799)+fee_fx*Inputs!$D$7-cost_acc-cost_wd*Inputs!$E$7*(1-$B2799)-cost_fx*Inputs!$D$7))</f>
        <v>378432.856339755</v>
      </c>
      <c r="I2799" s="0" t="n">
        <f aca="false">12*Inputs!$B$8*(MIN(1,$H$52*$C2799)*(ic*Inputs!$C$8+pT-cost_acc-cost_wd*Inputs!$E$8-cost_fx*Inputs!$D$8-cost_ins)+(1-MIN(1,$H$52*$C2799))*(1-MIN(1,Inputs!$G$8*$D2799)*churn_nonbuyers)*(ic*Inputs!$C$8+fee_wd*Inputs!$E$8*(1-$B2799)+fee_fx*Inputs!$D$8-cost_acc-cost_wd*Inputs!$E$8*(1-$B2799)-cost_fx*Inputs!$D$8))</f>
        <v>152253.931217553</v>
      </c>
      <c r="J2799" s="0" t="n">
        <f aca="false">G2799+H2799+I2799-fixed</f>
        <v>39454.241874364</v>
      </c>
      <c r="K2799" s="0" t="n">
        <f aca="false">12*Inputs!$B$6*(1-MIN(1,Inputs!$G$6*$D2799)*churn_nonbuyers)*(ic*Inputs!$C$6+fee_wd*Inputs!$E$6*(1-$B2799)+fee_fx*Inputs!$D$6-cost_acc-cost_wd*Inputs!$E$6*(1-$B2799)-cost_fx*Inputs!$D$6)</f>
        <v>162885.220821504</v>
      </c>
      <c r="L2799" s="0" t="n">
        <f aca="false">12*Inputs!$B$7*(1-MIN(1,Inputs!$G$7*$D2799)*churn_nonbuyers)*(ic*Inputs!$C$7+fee_wd*Inputs!$E$7*(1-$B2799)+fee_fx*Inputs!$D$7-cost_acc-cost_wd*Inputs!$E$7*(1-$B2799)-cost_fx*Inputs!$D$7)</f>
        <v>361135.875756903</v>
      </c>
      <c r="M2799" s="0" t="n">
        <f aca="false">12*Inputs!$B$8*(1-MIN(1,Inputs!$G$8*$D2799)*churn_nonbuyers)*(ic*Inputs!$C$8+fee_wd*Inputs!$E$8*(1-$B2799)+fee_fx*Inputs!$D$8-cost_acc-cost_wd*Inputs!$E$8*(1-$B2799)-cost_fx*Inputs!$D$8)</f>
        <v>26988.848420352</v>
      </c>
      <c r="N2799" s="0" t="n">
        <f aca="false">K2799+L2799+I2799-fixed</f>
        <v>-23724.9722040407</v>
      </c>
      <c r="O2799" s="0" t="n">
        <f aca="false">K2799+L2799+M2799-fixed</f>
        <v>-148990.055001242</v>
      </c>
      <c r="P2799" s="0" t="n">
        <f aca="false">12*Inputs!$B$6*(1-MIN(1,Inputs!$F$6*$D2799))*(ic*Inputs!$C$6+flat_fee-cost_acc-cost_wd*Inputs!$E$6*$E2799-cost_fx*Inputs!$D$6)+12*Inputs!$B$7*(1-MIN(1,Inputs!$F$7*$D2799))*(ic*Inputs!$C$7+flat_fee-cost_acc-cost_wd*Inputs!$E$7*$E2799-cost_fx*Inputs!$D$7)+12*Inputs!$B$8*(1-MIN(1,Inputs!$F$8*$D2799))*(ic*Inputs!$C$8+flat_fee-cost_acc-cost_wd*Inputs!$E$8*$E2799-cost_fx*Inputs!$D$8)-fixed</f>
        <v>-227601.65562496</v>
      </c>
    </row>
    <row r="2800" customFormat="false" ht="15" hidden="false" customHeight="false" outlineLevel="0" collapsed="false">
      <c r="A2800" s="0" t="n">
        <v>2735</v>
      </c>
      <c r="B2800" s="0" t="n">
        <v>0.343392</v>
      </c>
      <c r="C2800" s="0" t="n">
        <v>0.779614</v>
      </c>
      <c r="D2800" s="0" t="n">
        <v>0.826106</v>
      </c>
      <c r="E2800" s="0" t="n">
        <v>1.039369</v>
      </c>
      <c r="F2800" s="0" t="n">
        <v>0.226115</v>
      </c>
      <c r="G2800" s="0" t="n">
        <f aca="false">12*Inputs!$B$6*(MIN(1,$H$50*$C2800)*(ic*Inputs!$C$6+pS+fee_fx*Inputs!$D$6-cost_acc-cost_wd*Inputs!$E$6*$E2800-cost_fx*Inputs!$D$6-$F2800)+(1-MIN(1,$H$50*$C2800))*(1-MIN(1,Inputs!$G$6*$D2800)*churn_nonbuyers)*(ic*Inputs!$C$6+fee_wd*Inputs!$E$6*(1-$B2800)+fee_fx*Inputs!$D$6-cost_acc-cost_wd*Inputs!$E$6*(1-$B2800)-cost_fx*Inputs!$D$6))</f>
        <v>189300.350082706</v>
      </c>
      <c r="H2800" s="0" t="n">
        <f aca="false">12*Inputs!$B$7*(MIN(1,$H$51*$C2800)*(ic*Inputs!$C$7+pE+fee_fx*Inputs!$D$7-cost_acc-cost_wd*Inputs!$E$7*$E2800-cost_fx*Inputs!$D$7-$F2800)+(1-MIN(1,$H$51*$C2800))*(1-MIN(1,Inputs!$G$7*$D2800)*churn_nonbuyers)*(ic*Inputs!$C$7+fee_wd*Inputs!$E$7*(1-$B2800)+fee_fx*Inputs!$D$7-cost_acc-cost_wd*Inputs!$E$7*(1-$B2800)-cost_fx*Inputs!$D$7))</f>
        <v>393905.773617558</v>
      </c>
      <c r="I2800" s="0" t="n">
        <f aca="false">12*Inputs!$B$8*(MIN(1,$H$52*$C2800)*(ic*Inputs!$C$8+pT-cost_acc-cost_wd*Inputs!$E$8-cost_fx*Inputs!$D$8-cost_ins)+(1-MIN(1,$H$52*$C2800))*(1-MIN(1,Inputs!$G$8*$D2800)*churn_nonbuyers)*(ic*Inputs!$C$8+fee_wd*Inputs!$E$8*(1-$B2800)+fee_fx*Inputs!$D$8-cost_acc-cost_wd*Inputs!$E$8*(1-$B2800)-cost_fx*Inputs!$D$8))</f>
        <v>171749.828425241</v>
      </c>
      <c r="J2800" s="0" t="n">
        <f aca="false">G2800+H2800+I2800-fixed</f>
        <v>54955.9521255051</v>
      </c>
      <c r="K2800" s="0" t="n">
        <f aca="false">12*Inputs!$B$6*(1-MIN(1,Inputs!$G$6*$D2800)*churn_nonbuyers)*(ic*Inputs!$C$6+fee_wd*Inputs!$E$6*(1-$B2800)+fee_fx*Inputs!$D$6-cost_acc-cost_wd*Inputs!$E$6*(1-$B2800)-cost_fx*Inputs!$D$6)</f>
        <v>145866.886499174</v>
      </c>
      <c r="L2800" s="0" t="n">
        <f aca="false">12*Inputs!$B$7*(1-MIN(1,Inputs!$G$7*$D2800)*churn_nonbuyers)*(ic*Inputs!$C$7+fee_wd*Inputs!$E$7*(1-$B2800)+fee_fx*Inputs!$D$7-cost_acc-cost_wd*Inputs!$E$7*(1-$B2800)-cost_fx*Inputs!$D$7)</f>
        <v>344984.463611505</v>
      </c>
      <c r="M2800" s="0" t="n">
        <f aca="false">12*Inputs!$B$8*(1-MIN(1,Inputs!$G$8*$D2800)*churn_nonbuyers)*(ic*Inputs!$C$8+fee_wd*Inputs!$E$8*(1-$B2800)+fee_fx*Inputs!$D$8-cost_acc-cost_wd*Inputs!$E$8*(1-$B2800)-cost_fx*Inputs!$D$8)</f>
        <v>130700.072356147</v>
      </c>
      <c r="N2800" s="0" t="n">
        <f aca="false">K2800+L2800+I2800-fixed</f>
        <v>-37398.8214640797</v>
      </c>
      <c r="O2800" s="0" t="n">
        <f aca="false">K2800+L2800+M2800-fixed</f>
        <v>-78448.5775331738</v>
      </c>
      <c r="P2800" s="0" t="n">
        <f aca="false">12*Inputs!$B$6*(1-MIN(1,Inputs!$F$6*$D2800))*(ic*Inputs!$C$6+flat_fee-cost_acc-cost_wd*Inputs!$E$6*$E2800-cost_fx*Inputs!$D$6)+12*Inputs!$B$7*(1-MIN(1,Inputs!$F$7*$D2800))*(ic*Inputs!$C$7+flat_fee-cost_acc-cost_wd*Inputs!$E$7*$E2800-cost_fx*Inputs!$D$7)+12*Inputs!$B$8*(1-MIN(1,Inputs!$F$8*$D2800))*(ic*Inputs!$C$8+flat_fee-cost_acc-cost_wd*Inputs!$E$8*$E2800-cost_fx*Inputs!$D$8)-fixed</f>
        <v>149885.23973936</v>
      </c>
    </row>
    <row r="2801" customFormat="false" ht="15" hidden="false" customHeight="false" outlineLevel="0" collapsed="false">
      <c r="A2801" s="0" t="n">
        <v>2736</v>
      </c>
      <c r="B2801" s="0" t="n">
        <v>0.186266</v>
      </c>
      <c r="C2801" s="0" t="n">
        <v>0.996564</v>
      </c>
      <c r="D2801" s="0" t="n">
        <v>1.031787</v>
      </c>
      <c r="E2801" s="0" t="n">
        <v>1.056772</v>
      </c>
      <c r="F2801" s="0" t="n">
        <v>0.379171</v>
      </c>
      <c r="G2801" s="0" t="n">
        <f aca="false">12*Inputs!$B$6*(MIN(1,$H$50*$C2801)*(ic*Inputs!$C$6+pS+fee_fx*Inputs!$D$6-cost_acc-cost_wd*Inputs!$E$6*$E2801-cost_fx*Inputs!$D$6-$F2801)+(1-MIN(1,$H$50*$C2801))*(1-MIN(1,Inputs!$G$6*$D2801)*churn_nonbuyers)*(ic*Inputs!$C$6+fee_wd*Inputs!$E$6*(1-$B2801)+fee_fx*Inputs!$D$6-cost_acc-cost_wd*Inputs!$E$6*(1-$B2801)-cost_fx*Inputs!$D$6))</f>
        <v>215781.157544614</v>
      </c>
      <c r="H2801" s="0" t="n">
        <f aca="false">12*Inputs!$B$7*(MIN(1,$H$51*$C2801)*(ic*Inputs!$C$7+pE+fee_fx*Inputs!$D$7-cost_acc-cost_wd*Inputs!$E$7*$E2801-cost_fx*Inputs!$D$7-$F2801)+(1-MIN(1,$H$51*$C2801))*(1-MIN(1,Inputs!$G$7*$D2801)*churn_nonbuyers)*(ic*Inputs!$C$7+fee_wd*Inputs!$E$7*(1-$B2801)+fee_fx*Inputs!$D$7-cost_acc-cost_wd*Inputs!$E$7*(1-$B2801)-cost_fx*Inputs!$D$7))</f>
        <v>408608.788410576</v>
      </c>
      <c r="I2801" s="0" t="n">
        <f aca="false">12*Inputs!$B$8*(MIN(1,$H$52*$C2801)*(ic*Inputs!$C$8+pT-cost_acc-cost_wd*Inputs!$E$8-cost_fx*Inputs!$D$8-cost_ins)+(1-MIN(1,$H$52*$C2801))*(1-MIN(1,Inputs!$G$8*$D2801)*churn_nonbuyers)*(ic*Inputs!$C$8+fee_wd*Inputs!$E$8*(1-$B2801)+fee_fx*Inputs!$D$8-cost_acc-cost_wd*Inputs!$E$8*(1-$B2801)-cost_fx*Inputs!$D$8))</f>
        <v>170313.00215163</v>
      </c>
      <c r="J2801" s="0" t="n">
        <f aca="false">G2801+H2801+I2801-fixed</f>
        <v>94702.9481068192</v>
      </c>
      <c r="K2801" s="0" t="n">
        <f aca="false">12*Inputs!$B$6*(1-MIN(1,Inputs!$G$6*$D2801)*churn_nonbuyers)*(ic*Inputs!$C$6+fee_wd*Inputs!$E$6*(1-$B2801)+fee_fx*Inputs!$D$6-cost_acc-cost_wd*Inputs!$E$6*(1-$B2801)-cost_fx*Inputs!$D$6)</f>
        <v>165761.028268862</v>
      </c>
      <c r="L2801" s="0" t="n">
        <f aca="false">12*Inputs!$B$7*(1-MIN(1,Inputs!$G$7*$D2801)*churn_nonbuyers)*(ic*Inputs!$C$7+fee_wd*Inputs!$E$7*(1-$B2801)+fee_fx*Inputs!$D$7-cost_acc-cost_wd*Inputs!$E$7*(1-$B2801)-cost_fx*Inputs!$D$7)</f>
        <v>364727.447585318</v>
      </c>
      <c r="M2801" s="0" t="n">
        <f aca="false">12*Inputs!$B$8*(1-MIN(1,Inputs!$G$8*$D2801)*churn_nonbuyers)*(ic*Inputs!$C$8+fee_wd*Inputs!$E$8*(1-$B2801)+fee_fx*Inputs!$D$8-cost_acc-cost_wd*Inputs!$E$8*(1-$B2801)-cost_fx*Inputs!$D$8)</f>
        <v>88174.0159746912</v>
      </c>
      <c r="N2801" s="0" t="n">
        <f aca="false">K2801+L2801+I2801-fixed</f>
        <v>801.478005809477</v>
      </c>
      <c r="O2801" s="0" t="n">
        <f aca="false">K2801+L2801+M2801-fixed</f>
        <v>-81337.5081711289</v>
      </c>
      <c r="P2801" s="0" t="n">
        <f aca="false">12*Inputs!$B$6*(1-MIN(1,Inputs!$F$6*$D2801))*(ic*Inputs!$C$6+flat_fee-cost_acc-cost_wd*Inputs!$E$6*$E2801-cost_fx*Inputs!$D$6)+12*Inputs!$B$7*(1-MIN(1,Inputs!$F$7*$D2801))*(ic*Inputs!$C$7+flat_fee-cost_acc-cost_wd*Inputs!$E$7*$E2801-cost_fx*Inputs!$D$7)+12*Inputs!$B$8*(1-MIN(1,Inputs!$F$8*$D2801))*(ic*Inputs!$C$8+flat_fee-cost_acc-cost_wd*Inputs!$E$8*$E2801-cost_fx*Inputs!$D$8)-fixed</f>
        <v>28454.02343936</v>
      </c>
    </row>
    <row r="2802" customFormat="false" ht="15" hidden="false" customHeight="false" outlineLevel="0" collapsed="false">
      <c r="A2802" s="0" t="n">
        <v>2737</v>
      </c>
      <c r="B2802" s="0" t="n">
        <v>0.357574</v>
      </c>
      <c r="C2802" s="0" t="n">
        <v>0.691028</v>
      </c>
      <c r="D2802" s="0" t="n">
        <v>0.613279</v>
      </c>
      <c r="E2802" s="0" t="n">
        <v>1.134459</v>
      </c>
      <c r="F2802" s="0" t="n">
        <v>0.20728</v>
      </c>
      <c r="G2802" s="0" t="n">
        <f aca="false">12*Inputs!$B$6*(MIN(1,$H$50*$C2802)*(ic*Inputs!$C$6+pS+fee_fx*Inputs!$D$6-cost_acc-cost_wd*Inputs!$E$6*$E2802-cost_fx*Inputs!$D$6-$F2802)+(1-MIN(1,$H$50*$C2802))*(1-MIN(1,Inputs!$G$6*$D2802)*churn_nonbuyers)*(ic*Inputs!$C$6+fee_wd*Inputs!$E$6*(1-$B2802)+fee_fx*Inputs!$D$6-cost_acc-cost_wd*Inputs!$E$6*(1-$B2802)-cost_fx*Inputs!$D$6))</f>
        <v>182810.454410334</v>
      </c>
      <c r="H2802" s="0" t="n">
        <f aca="false">12*Inputs!$B$7*(MIN(1,$H$51*$C2802)*(ic*Inputs!$C$7+pE+fee_fx*Inputs!$D$7-cost_acc-cost_wd*Inputs!$E$7*$E2802-cost_fx*Inputs!$D$7-$F2802)+(1-MIN(1,$H$51*$C2802))*(1-MIN(1,Inputs!$G$7*$D2802)*churn_nonbuyers)*(ic*Inputs!$C$7+fee_wd*Inputs!$E$7*(1-$B2802)+fee_fx*Inputs!$D$7-cost_acc-cost_wd*Inputs!$E$7*(1-$B2802)-cost_fx*Inputs!$D$7))</f>
        <v>381710.653044312</v>
      </c>
      <c r="I2802" s="0" t="n">
        <f aca="false">12*Inputs!$B$8*(MIN(1,$H$52*$C2802)*(ic*Inputs!$C$8+pT-cost_acc-cost_wd*Inputs!$E$8-cost_fx*Inputs!$D$8-cost_ins)+(1-MIN(1,$H$52*$C2802))*(1-MIN(1,Inputs!$G$8*$D2802)*churn_nonbuyers)*(ic*Inputs!$C$8+fee_wd*Inputs!$E$8*(1-$B2802)+fee_fx*Inputs!$D$8-cost_acc-cost_wd*Inputs!$E$8*(1-$B2802)-cost_fx*Inputs!$D$8))</f>
        <v>190722.096030489</v>
      </c>
      <c r="J2802" s="0" t="n">
        <f aca="false">G2802+H2802+I2802-fixed</f>
        <v>55243.2034851348</v>
      </c>
      <c r="K2802" s="0" t="n">
        <f aca="false">12*Inputs!$B$6*(1-MIN(1,Inputs!$G$6*$D2802)*churn_nonbuyers)*(ic*Inputs!$C$6+fee_wd*Inputs!$E$6*(1-$B2802)+fee_fx*Inputs!$D$6-cost_acc-cost_wd*Inputs!$E$6*(1-$B2802)-cost_fx*Inputs!$D$6)</f>
        <v>145506.398581051</v>
      </c>
      <c r="L2802" s="0" t="n">
        <f aca="false">12*Inputs!$B$7*(1-MIN(1,Inputs!$G$7*$D2802)*churn_nonbuyers)*(ic*Inputs!$C$7+fee_wd*Inputs!$E$7*(1-$B2802)+fee_fx*Inputs!$D$7-cost_acc-cost_wd*Inputs!$E$7*(1-$B2802)-cost_fx*Inputs!$D$7)</f>
        <v>345238.465356631</v>
      </c>
      <c r="M2802" s="0" t="n">
        <f aca="false">12*Inputs!$B$8*(1-MIN(1,Inputs!$G$8*$D2802)*churn_nonbuyers)*(ic*Inputs!$C$8+fee_wd*Inputs!$E$8*(1-$B2802)+fee_fx*Inputs!$D$8-cost_acc-cost_wd*Inputs!$E$8*(1-$B2802)-cost_fx*Inputs!$D$8)</f>
        <v>176482.694284906</v>
      </c>
      <c r="N2802" s="0" t="n">
        <f aca="false">K2802+L2802+I2802-fixed</f>
        <v>-18533.0400318292</v>
      </c>
      <c r="O2802" s="0" t="n">
        <f aca="false">K2802+L2802+M2802-fixed</f>
        <v>-32772.4417774124</v>
      </c>
      <c r="P2802" s="0" t="n">
        <f aca="false">12*Inputs!$B$6*(1-MIN(1,Inputs!$F$6*$D2802))*(ic*Inputs!$C$6+flat_fee-cost_acc-cost_wd*Inputs!$E$6*$E2802-cost_fx*Inputs!$D$6)+12*Inputs!$B$7*(1-MIN(1,Inputs!$F$7*$D2802))*(ic*Inputs!$C$7+flat_fee-cost_acc-cost_wd*Inputs!$E$7*$E2802-cost_fx*Inputs!$D$7)+12*Inputs!$B$8*(1-MIN(1,Inputs!$F$8*$D2802))*(ic*Inputs!$C$8+flat_fee-cost_acc-cost_wd*Inputs!$E$8*$E2802-cost_fx*Inputs!$D$8)-fixed</f>
        <v>217988.96354264</v>
      </c>
    </row>
    <row r="2803" customFormat="false" ht="15" hidden="false" customHeight="false" outlineLevel="0" collapsed="false">
      <c r="A2803" s="0" t="n">
        <v>2738</v>
      </c>
      <c r="B2803" s="0" t="n">
        <v>0.100828</v>
      </c>
      <c r="C2803" s="0" t="n">
        <v>1.086607</v>
      </c>
      <c r="D2803" s="0" t="n">
        <v>1.247248</v>
      </c>
      <c r="E2803" s="0" t="n">
        <v>1.176116</v>
      </c>
      <c r="F2803" s="0" t="n">
        <v>0.392328</v>
      </c>
      <c r="G2803" s="0" t="n">
        <f aca="false">12*Inputs!$B$6*(MIN(1,$H$50*$C2803)*(ic*Inputs!$C$6+pS+fee_fx*Inputs!$D$6-cost_acc-cost_wd*Inputs!$E$6*$E2803-cost_fx*Inputs!$D$6-$F2803)+(1-MIN(1,$H$50*$C2803))*(1-MIN(1,Inputs!$G$6*$D2803)*churn_nonbuyers)*(ic*Inputs!$C$6+fee_wd*Inputs!$E$6*(1-$B2803)+fee_fx*Inputs!$D$6-cost_acc-cost_wd*Inputs!$E$6*(1-$B2803)-cost_fx*Inputs!$D$6))</f>
        <v>225797.24852119</v>
      </c>
      <c r="H2803" s="0" t="n">
        <f aca="false">12*Inputs!$B$7*(MIN(1,$H$51*$C2803)*(ic*Inputs!$C$7+pE+fee_fx*Inputs!$D$7-cost_acc-cost_wd*Inputs!$E$7*$E2803-cost_fx*Inputs!$D$7-$F2803)+(1-MIN(1,$H$51*$C2803))*(1-MIN(1,Inputs!$G$7*$D2803)*churn_nonbuyers)*(ic*Inputs!$C$7+fee_wd*Inputs!$E$7*(1-$B2803)+fee_fx*Inputs!$D$7-cost_acc-cost_wd*Inputs!$E$7*(1-$B2803)-cost_fx*Inputs!$D$7))</f>
        <v>402130.946472191</v>
      </c>
      <c r="I2803" s="0" t="n">
        <f aca="false">12*Inputs!$B$8*(MIN(1,$H$52*$C2803)*(ic*Inputs!$C$8+pT-cost_acc-cost_wd*Inputs!$E$8-cost_fx*Inputs!$D$8-cost_ins)+(1-MIN(1,$H$52*$C2803))*(1-MIN(1,Inputs!$G$8*$D2803)*churn_nonbuyers)*(ic*Inputs!$C$8+fee_wd*Inputs!$E$8*(1-$B2803)+fee_fx*Inputs!$D$8-cost_acc-cost_wd*Inputs!$E$8*(1-$B2803)-cost_fx*Inputs!$D$8))</f>
        <v>166397.850998418</v>
      </c>
      <c r="J2803" s="0" t="n">
        <f aca="false">G2803+H2803+I2803-fixed</f>
        <v>94326.0459917992</v>
      </c>
      <c r="K2803" s="0" t="n">
        <f aca="false">12*Inputs!$B$6*(1-MIN(1,Inputs!$G$6*$D2803)*churn_nonbuyers)*(ic*Inputs!$C$6+fee_wd*Inputs!$E$6*(1-$B2803)+fee_fx*Inputs!$D$6-cost_acc-cost_wd*Inputs!$E$6*(1-$B2803)-cost_fx*Inputs!$D$6)</f>
        <v>175413.962313677</v>
      </c>
      <c r="L2803" s="0" t="n">
        <f aca="false">12*Inputs!$B$7*(1-MIN(1,Inputs!$G$7*$D2803)*churn_nonbuyers)*(ic*Inputs!$C$7+fee_wd*Inputs!$E$7*(1-$B2803)+fee_fx*Inputs!$D$7-cost_acc-cost_wd*Inputs!$E$7*(1-$B2803)-cost_fx*Inputs!$D$7)</f>
        <v>374137.328684206</v>
      </c>
      <c r="M2803" s="0" t="n">
        <f aca="false">12*Inputs!$B$8*(1-MIN(1,Inputs!$G$8*$D2803)*churn_nonbuyers)*(ic*Inputs!$C$8+fee_wd*Inputs!$E$8*(1-$B2803)+fee_fx*Inputs!$D$8-cost_acc-cost_wd*Inputs!$E$8*(1-$B2803)-cost_fx*Inputs!$D$8)</f>
        <v>40814.4856771584</v>
      </c>
      <c r="N2803" s="0" t="n">
        <f aca="false">K2803+L2803+I2803-fixed</f>
        <v>15949.1419963014</v>
      </c>
      <c r="O2803" s="0" t="n">
        <f aca="false">K2803+L2803+M2803-fixed</f>
        <v>-109634.223324959</v>
      </c>
      <c r="P2803" s="0" t="n">
        <f aca="false">12*Inputs!$B$6*(1-MIN(1,Inputs!$F$6*$D2803))*(ic*Inputs!$C$6+flat_fee-cost_acc-cost_wd*Inputs!$E$6*$E2803-cost_fx*Inputs!$D$6)+12*Inputs!$B$7*(1-MIN(1,Inputs!$F$7*$D2803))*(ic*Inputs!$C$7+flat_fee-cost_acc-cost_wd*Inputs!$E$7*$E2803-cost_fx*Inputs!$D$7)+12*Inputs!$B$8*(1-MIN(1,Inputs!$F$8*$D2803))*(ic*Inputs!$C$8+flat_fee-cost_acc-cost_wd*Inputs!$E$8*$E2803-cost_fx*Inputs!$D$8)-fixed</f>
        <v>-134589.54323968</v>
      </c>
    </row>
    <row r="2804" customFormat="false" ht="15" hidden="false" customHeight="false" outlineLevel="0" collapsed="false">
      <c r="A2804" s="0" t="n">
        <v>2739</v>
      </c>
      <c r="B2804" s="0" t="n">
        <v>0.06037</v>
      </c>
      <c r="C2804" s="0" t="n">
        <v>0.996237</v>
      </c>
      <c r="D2804" s="0" t="n">
        <v>1.70147</v>
      </c>
      <c r="E2804" s="0" t="n">
        <v>1.29991</v>
      </c>
      <c r="F2804" s="0" t="n">
        <v>0.314217</v>
      </c>
      <c r="G2804" s="0" t="n">
        <f aca="false">12*Inputs!$B$6*(MIN(1,$H$50*$C2804)*(ic*Inputs!$C$6+pS+fee_fx*Inputs!$D$6-cost_acc-cost_wd*Inputs!$E$6*$E2804-cost_fx*Inputs!$D$6-$F2804)+(1-MIN(1,$H$50*$C2804))*(1-MIN(1,Inputs!$G$6*$D2804)*churn_nonbuyers)*(ic*Inputs!$C$6+fee_wd*Inputs!$E$6*(1-$B2804)+fee_fx*Inputs!$D$6-cost_acc-cost_wd*Inputs!$E$6*(1-$B2804)-cost_fx*Inputs!$D$6))</f>
        <v>221553.751707248</v>
      </c>
      <c r="H2804" s="0" t="n">
        <f aca="false">12*Inputs!$B$7*(MIN(1,$H$51*$C2804)*(ic*Inputs!$C$7+pE+fee_fx*Inputs!$D$7-cost_acc-cost_wd*Inputs!$E$7*$E2804-cost_fx*Inputs!$D$7-$F2804)+(1-MIN(1,$H$51*$C2804))*(1-MIN(1,Inputs!$G$7*$D2804)*churn_nonbuyers)*(ic*Inputs!$C$7+fee_wd*Inputs!$E$7*(1-$B2804)+fee_fx*Inputs!$D$7-cost_acc-cost_wd*Inputs!$E$7*(1-$B2804)-cost_fx*Inputs!$D$7))</f>
        <v>390217.295931688</v>
      </c>
      <c r="I2804" s="0" t="n">
        <f aca="false">12*Inputs!$B$8*(MIN(1,$H$52*$C2804)*(ic*Inputs!$C$8+pT-cost_acc-cost_wd*Inputs!$E$8-cost_fx*Inputs!$D$8-cost_ins)+(1-MIN(1,$H$52*$C2804))*(1-MIN(1,Inputs!$G$8*$D2804)*churn_nonbuyers)*(ic*Inputs!$C$8+fee_wd*Inputs!$E$8*(1-$B2804)+fee_fx*Inputs!$D$8-cost_acc-cost_wd*Inputs!$E$8*(1-$B2804)-cost_fx*Inputs!$D$8))</f>
        <v>143601.586128</v>
      </c>
      <c r="J2804" s="0" t="n">
        <f aca="false">G2804+H2804+I2804-fixed</f>
        <v>55372.6337669368</v>
      </c>
      <c r="K2804" s="0" t="n">
        <f aca="false">12*Inputs!$B$6*(1-MIN(1,Inputs!$G$6*$D2804)*churn_nonbuyers)*(ic*Inputs!$C$6+fee_wd*Inputs!$E$6*(1-$B2804)+fee_fx*Inputs!$D$6-cost_acc-cost_wd*Inputs!$E$6*(1-$B2804)-cost_fx*Inputs!$D$6)</f>
        <v>176495.47015608</v>
      </c>
      <c r="L2804" s="0" t="n">
        <f aca="false">12*Inputs!$B$7*(1-MIN(1,Inputs!$G$7*$D2804)*churn_nonbuyers)*(ic*Inputs!$C$7+fee_wd*Inputs!$E$7*(1-$B2804)+fee_fx*Inputs!$D$7-cost_acc-cost_wd*Inputs!$E$7*(1-$B2804)-cost_fx*Inputs!$D$7)</f>
        <v>374369.479533648</v>
      </c>
      <c r="M2804" s="0" t="n">
        <f aca="false">12*Inputs!$B$8*(1-MIN(1,Inputs!$G$8*$D2804)*churn_nonbuyers)*(ic*Inputs!$C$8+fee_wd*Inputs!$E$8*(1-$B2804)+fee_fx*Inputs!$D$8-cost_acc-cost_wd*Inputs!$E$8*(1-$B2804)-cost_fx*Inputs!$D$8)</f>
        <v>0</v>
      </c>
      <c r="N2804" s="0" t="n">
        <f aca="false">K2804+L2804+I2804-fixed</f>
        <v>-5533.46418227209</v>
      </c>
      <c r="O2804" s="0" t="n">
        <f aca="false">K2804+L2804+M2804-fixed</f>
        <v>-149135.050310272</v>
      </c>
      <c r="P2804" s="0" t="n">
        <f aca="false">12*Inputs!$B$6*(1-MIN(1,Inputs!$F$6*$D2804))*(ic*Inputs!$C$6+flat_fee-cost_acc-cost_wd*Inputs!$E$6*$E2804-cost_fx*Inputs!$D$6)+12*Inputs!$B$7*(1-MIN(1,Inputs!$F$7*$D2804))*(ic*Inputs!$C$7+flat_fee-cost_acc-cost_wd*Inputs!$E$7*$E2804-cost_fx*Inputs!$D$7)+12*Inputs!$B$8*(1-MIN(1,Inputs!$F$8*$D2804))*(ic*Inputs!$C$8+flat_fee-cost_acc-cost_wd*Inputs!$E$8*$E2804-cost_fx*Inputs!$D$8)-fixed</f>
        <v>-404177.005912</v>
      </c>
    </row>
    <row r="2805" customFormat="false" ht="15" hidden="false" customHeight="false" outlineLevel="0" collapsed="false">
      <c r="A2805" s="0" t="n">
        <v>2740</v>
      </c>
      <c r="B2805" s="0" t="n">
        <v>0.043579</v>
      </c>
      <c r="C2805" s="0" t="n">
        <v>0.780121</v>
      </c>
      <c r="D2805" s="0" t="n">
        <v>0.804615</v>
      </c>
      <c r="E2805" s="0" t="n">
        <v>1.361585</v>
      </c>
      <c r="F2805" s="0" t="n">
        <v>0.151289</v>
      </c>
      <c r="G2805" s="0" t="n">
        <f aca="false">12*Inputs!$B$6*(MIN(1,$H$50*$C2805)*(ic*Inputs!$C$6+pS+fee_fx*Inputs!$D$6-cost_acc-cost_wd*Inputs!$E$6*$E2805-cost_fx*Inputs!$D$6-$F2805)+(1-MIN(1,$H$50*$C2805))*(1-MIN(1,Inputs!$G$6*$D2805)*churn_nonbuyers)*(ic*Inputs!$C$6+fee_wd*Inputs!$E$6*(1-$B2805)+fee_fx*Inputs!$D$6-cost_acc-cost_wd*Inputs!$E$6*(1-$B2805)-cost_fx*Inputs!$D$6))</f>
        <v>223885.469540883</v>
      </c>
      <c r="H2805" s="0" t="n">
        <f aca="false">12*Inputs!$B$7*(MIN(1,$H$51*$C2805)*(ic*Inputs!$C$7+pE+fee_fx*Inputs!$D$7-cost_acc-cost_wd*Inputs!$E$7*$E2805-cost_fx*Inputs!$D$7-$F2805)+(1-MIN(1,$H$51*$C2805))*(1-MIN(1,Inputs!$G$7*$D2805)*churn_nonbuyers)*(ic*Inputs!$C$7+fee_wd*Inputs!$E$7*(1-$B2805)+fee_fx*Inputs!$D$7-cost_acc-cost_wd*Inputs!$E$7*(1-$B2805)-cost_fx*Inputs!$D$7))</f>
        <v>397483.312199327</v>
      </c>
      <c r="I2805" s="0" t="n">
        <f aca="false">12*Inputs!$B$8*(MIN(1,$H$52*$C2805)*(ic*Inputs!$C$8+pT-cost_acc-cost_wd*Inputs!$E$8-cost_fx*Inputs!$D$8-cost_ins)+(1-MIN(1,$H$52*$C2805))*(1-MIN(1,Inputs!$G$8*$D2805)*churn_nonbuyers)*(ic*Inputs!$C$8+fee_wd*Inputs!$E$8*(1-$B2805)+fee_fx*Inputs!$D$8-cost_acc-cost_wd*Inputs!$E$8*(1-$B2805)-cost_fx*Inputs!$D$8))</f>
        <v>176745.925813744</v>
      </c>
      <c r="J2805" s="0" t="n">
        <f aca="false">G2805+H2805+I2805-fixed</f>
        <v>98114.7075539534</v>
      </c>
      <c r="K2805" s="0" t="n">
        <f aca="false">12*Inputs!$B$6*(1-MIN(1,Inputs!$G$6*$D2805)*churn_nonbuyers)*(ic*Inputs!$C$6+fee_wd*Inputs!$E$6*(1-$B2805)+fee_fx*Inputs!$D$6-cost_acc-cost_wd*Inputs!$E$6*(1-$B2805)-cost_fx*Inputs!$D$6)</f>
        <v>187466.567883012</v>
      </c>
      <c r="L2805" s="0" t="n">
        <f aca="false">12*Inputs!$B$7*(1-MIN(1,Inputs!$G$7*$D2805)*churn_nonbuyers)*(ic*Inputs!$C$7+fee_wd*Inputs!$E$7*(1-$B2805)+fee_fx*Inputs!$D$7-cost_acc-cost_wd*Inputs!$E$7*(1-$B2805)-cost_fx*Inputs!$D$7)</f>
        <v>387343.478809807</v>
      </c>
      <c r="M2805" s="0" t="n">
        <f aca="false">12*Inputs!$B$8*(1-MIN(1,Inputs!$G$8*$D2805)*churn_nonbuyers)*(ic*Inputs!$C$8+fee_wd*Inputs!$E$8*(1-$B2805)+fee_fx*Inputs!$D$8-cost_acc-cost_wd*Inputs!$E$8*(1-$B2805)-cost_fx*Inputs!$D$8)</f>
        <v>141647.933854056</v>
      </c>
      <c r="N2805" s="0" t="n">
        <f aca="false">K2805+L2805+I2805-fixed</f>
        <v>51555.9725065633</v>
      </c>
      <c r="O2805" s="0" t="n">
        <f aca="false">K2805+L2805+M2805-fixed</f>
        <v>16457.9805468754</v>
      </c>
      <c r="P2805" s="0" t="n">
        <f aca="false">12*Inputs!$B$6*(1-MIN(1,Inputs!$F$6*$D2805))*(ic*Inputs!$C$6+flat_fee-cost_acc-cost_wd*Inputs!$E$6*$E2805-cost_fx*Inputs!$D$6)+12*Inputs!$B$7*(1-MIN(1,Inputs!$F$7*$D2805))*(ic*Inputs!$C$7+flat_fee-cost_acc-cost_wd*Inputs!$E$7*$E2805-cost_fx*Inputs!$D$7)+12*Inputs!$B$8*(1-MIN(1,Inputs!$F$8*$D2805))*(ic*Inputs!$C$8+flat_fee-cost_acc-cost_wd*Inputs!$E$8*$E2805-cost_fx*Inputs!$D$8)-fixed</f>
        <v>7494.76382600004</v>
      </c>
    </row>
    <row r="2806" customFormat="false" ht="15" hidden="false" customHeight="false" outlineLevel="0" collapsed="false">
      <c r="A2806" s="0" t="n">
        <v>2741</v>
      </c>
      <c r="B2806" s="0" t="n">
        <v>0.207678</v>
      </c>
      <c r="C2806" s="0" t="n">
        <v>1.090104</v>
      </c>
      <c r="D2806" s="0" t="n">
        <v>1.100002</v>
      </c>
      <c r="E2806" s="0" t="n">
        <v>1.367011</v>
      </c>
      <c r="F2806" s="0" t="n">
        <v>0.0636</v>
      </c>
      <c r="G2806" s="0" t="n">
        <f aca="false">12*Inputs!$B$6*(MIN(1,$H$50*$C2806)*(ic*Inputs!$C$6+pS+fee_fx*Inputs!$D$6-cost_acc-cost_wd*Inputs!$E$6*$E2806-cost_fx*Inputs!$D$6-$F2806)+(1-MIN(1,$H$50*$C2806))*(1-MIN(1,Inputs!$G$6*$D2806)*churn_nonbuyers)*(ic*Inputs!$C$6+fee_wd*Inputs!$E$6*(1-$B2806)+fee_fx*Inputs!$D$6-cost_acc-cost_wd*Inputs!$E$6*(1-$B2806)-cost_fx*Inputs!$D$6))</f>
        <v>217406.312985356</v>
      </c>
      <c r="H2806" s="0" t="n">
        <f aca="false">12*Inputs!$B$7*(MIN(1,$H$51*$C2806)*(ic*Inputs!$C$7+pE+fee_fx*Inputs!$D$7-cost_acc-cost_wd*Inputs!$E$7*$E2806-cost_fx*Inputs!$D$7-$F2806)+(1-MIN(1,$H$51*$C2806))*(1-MIN(1,Inputs!$G$7*$D2806)*churn_nonbuyers)*(ic*Inputs!$C$7+fee_wd*Inputs!$E$7*(1-$B2806)+fee_fx*Inputs!$D$7-cost_acc-cost_wd*Inputs!$E$7*(1-$B2806)-cost_fx*Inputs!$D$7))</f>
        <v>391466.625449405</v>
      </c>
      <c r="I2806" s="0" t="n">
        <f aca="false">12*Inputs!$B$8*(MIN(1,$H$52*$C2806)*(ic*Inputs!$C$8+pT-cost_acc-cost_wd*Inputs!$E$8-cost_fx*Inputs!$D$8-cost_ins)+(1-MIN(1,$H$52*$C2806))*(1-MIN(1,Inputs!$G$8*$D2806)*churn_nonbuyers)*(ic*Inputs!$C$8+fee_wd*Inputs!$E$8*(1-$B2806)+fee_fx*Inputs!$D$8-cost_acc-cost_wd*Inputs!$E$8*(1-$B2806)-cost_fx*Inputs!$D$8))</f>
        <v>174375.226354554</v>
      </c>
      <c r="J2806" s="0" t="n">
        <f aca="false">G2806+H2806+I2806-fixed</f>
        <v>83248.1647893157</v>
      </c>
      <c r="K2806" s="0" t="n">
        <f aca="false">12*Inputs!$B$6*(1-MIN(1,Inputs!$G$6*$D2806)*churn_nonbuyers)*(ic*Inputs!$C$6+fee_wd*Inputs!$E$6*(1-$B2806)+fee_fx*Inputs!$D$6-cost_acc-cost_wd*Inputs!$E$6*(1-$B2806)-cost_fx*Inputs!$D$6)</f>
        <v>162251.160590563</v>
      </c>
      <c r="L2806" s="0" t="n">
        <f aca="false">12*Inputs!$B$7*(1-MIN(1,Inputs!$G$7*$D2806)*churn_nonbuyers)*(ic*Inputs!$C$7+fee_wd*Inputs!$E$7*(1-$B2806)+fee_fx*Inputs!$D$7-cost_acc-cost_wd*Inputs!$E$7*(1-$B2806)-cost_fx*Inputs!$D$7)</f>
        <v>360975.631458338</v>
      </c>
      <c r="M2806" s="0" t="n">
        <f aca="false">12*Inputs!$B$8*(1-MIN(1,Inputs!$G$8*$D2806)*churn_nonbuyers)*(ic*Inputs!$C$8+fee_wd*Inputs!$E$8*(1-$B2806)+fee_fx*Inputs!$D$8-cost_acc-cost_wd*Inputs!$E$8*(1-$B2806)-cost_fx*Inputs!$D$8)</f>
        <v>72778.7918759616</v>
      </c>
      <c r="N2806" s="0" t="n">
        <f aca="false">K2806+L2806+I2806-fixed</f>
        <v>-2397.9815965445</v>
      </c>
      <c r="O2806" s="0" t="n">
        <f aca="false">K2806+L2806+M2806-fixed</f>
        <v>-103994.416075137</v>
      </c>
      <c r="P2806" s="0" t="n">
        <f aca="false">12*Inputs!$B$6*(1-MIN(1,Inputs!$F$6*$D2806))*(ic*Inputs!$C$6+flat_fee-cost_acc-cost_wd*Inputs!$E$6*$E2806-cost_fx*Inputs!$D$6)+12*Inputs!$B$7*(1-MIN(1,Inputs!$F$7*$D2806))*(ic*Inputs!$C$7+flat_fee-cost_acc-cost_wd*Inputs!$E$7*$E2806-cost_fx*Inputs!$D$7)+12*Inputs!$B$8*(1-MIN(1,Inputs!$F$8*$D2806))*(ic*Inputs!$C$8+flat_fee-cost_acc-cost_wd*Inputs!$E$8*$E2806-cost_fx*Inputs!$D$8)-fixed</f>
        <v>-135662.23969072</v>
      </c>
    </row>
    <row r="2807" customFormat="false" ht="15" hidden="false" customHeight="false" outlineLevel="0" collapsed="false">
      <c r="A2807" s="0" t="n">
        <v>2742</v>
      </c>
      <c r="B2807" s="0" t="n">
        <v>0.288296</v>
      </c>
      <c r="C2807" s="0" t="n">
        <v>1.106285</v>
      </c>
      <c r="D2807" s="0" t="n">
        <v>0.847357</v>
      </c>
      <c r="E2807" s="0" t="n">
        <v>1.143403</v>
      </c>
      <c r="F2807" s="0" t="n">
        <v>0.123199</v>
      </c>
      <c r="G2807" s="0" t="n">
        <f aca="false">12*Inputs!$B$6*(MIN(1,$H$50*$C2807)*(ic*Inputs!$C$6+pS+fee_fx*Inputs!$D$6-cost_acc-cost_wd*Inputs!$E$6*$E2807-cost_fx*Inputs!$D$6-$F2807)+(1-MIN(1,$H$50*$C2807))*(1-MIN(1,Inputs!$G$6*$D2807)*churn_nonbuyers)*(ic*Inputs!$C$6+fee_wd*Inputs!$E$6*(1-$B2807)+fee_fx*Inputs!$D$6-cost_acc-cost_wd*Inputs!$E$6*(1-$B2807)-cost_fx*Inputs!$D$6))</f>
        <v>214249.092308442</v>
      </c>
      <c r="H2807" s="0" t="n">
        <f aca="false">12*Inputs!$B$7*(MIN(1,$H$51*$C2807)*(ic*Inputs!$C$7+pE+fee_fx*Inputs!$D$7-cost_acc-cost_wd*Inputs!$E$7*$E2807-cost_fx*Inputs!$D$7-$F2807)+(1-MIN(1,$H$51*$C2807))*(1-MIN(1,Inputs!$G$7*$D2807)*churn_nonbuyers)*(ic*Inputs!$C$7+fee_wd*Inputs!$E$7*(1-$B2807)+fee_fx*Inputs!$D$7-cost_acc-cost_wd*Inputs!$E$7*(1-$B2807)-cost_fx*Inputs!$D$7))</f>
        <v>411888.935991938</v>
      </c>
      <c r="I2807" s="0" t="n">
        <f aca="false">12*Inputs!$B$8*(MIN(1,$H$52*$C2807)*(ic*Inputs!$C$8+pT-cost_acc-cost_wd*Inputs!$E$8-cost_fx*Inputs!$D$8-cost_ins)+(1-MIN(1,$H$52*$C2807))*(1-MIN(1,Inputs!$G$8*$D2807)*churn_nonbuyers)*(ic*Inputs!$C$8+fee_wd*Inputs!$E$8*(1-$B2807)+fee_fx*Inputs!$D$8-cost_acc-cost_wd*Inputs!$E$8*(1-$B2807)-cost_fx*Inputs!$D$8))</f>
        <v>188153.012275257</v>
      </c>
      <c r="J2807" s="0" t="n">
        <f aca="false">G2807+H2807+I2807-fixed</f>
        <v>114291.040575638</v>
      </c>
      <c r="K2807" s="0" t="n">
        <f aca="false">12*Inputs!$B$6*(1-MIN(1,Inputs!$G$6*$D2807)*churn_nonbuyers)*(ic*Inputs!$C$6+fee_wd*Inputs!$E$6*(1-$B2807)+fee_fx*Inputs!$D$6-cost_acc-cost_wd*Inputs!$E$6*(1-$B2807)-cost_fx*Inputs!$D$6)</f>
        <v>153302.902802438</v>
      </c>
      <c r="L2807" s="0" t="n">
        <f aca="false">12*Inputs!$B$7*(1-MIN(1,Inputs!$G$7*$D2807)*churn_nonbuyers)*(ic*Inputs!$C$7+fee_wd*Inputs!$E$7*(1-$B2807)+fee_fx*Inputs!$D$7-cost_acc-cost_wd*Inputs!$E$7*(1-$B2807)-cost_fx*Inputs!$D$7)</f>
        <v>352491.076945463</v>
      </c>
      <c r="M2807" s="0" t="n">
        <f aca="false">12*Inputs!$B$8*(1-MIN(1,Inputs!$G$8*$D2807)*churn_nonbuyers)*(ic*Inputs!$C$8+fee_wd*Inputs!$E$8*(1-$B2807)+fee_fx*Inputs!$D$8-cost_acc-cost_wd*Inputs!$E$8*(1-$B2807)-cost_fx*Inputs!$D$8)</f>
        <v>127165.796331379</v>
      </c>
      <c r="N2807" s="0" t="n">
        <f aca="false">K2807+L2807+I2807-fixed</f>
        <v>-6053.00797684118</v>
      </c>
      <c r="O2807" s="0" t="n">
        <f aca="false">K2807+L2807+M2807-fixed</f>
        <v>-67040.2239207192</v>
      </c>
      <c r="P2807" s="0" t="n">
        <f aca="false">12*Inputs!$B$6*(1-MIN(1,Inputs!$F$6*$D2807))*(ic*Inputs!$C$6+flat_fee-cost_acc-cost_wd*Inputs!$E$6*$E2807-cost_fx*Inputs!$D$6)+12*Inputs!$B$7*(1-MIN(1,Inputs!$F$7*$D2807))*(ic*Inputs!$C$7+flat_fee-cost_acc-cost_wd*Inputs!$E$7*$E2807-cost_fx*Inputs!$D$7)+12*Inputs!$B$8*(1-MIN(1,Inputs!$F$8*$D2807))*(ic*Inputs!$C$8+flat_fee-cost_acc-cost_wd*Inputs!$E$8*$E2807-cost_fx*Inputs!$D$8)-fixed</f>
        <v>89348.0943130401</v>
      </c>
    </row>
    <row r="2808" customFormat="false" ht="15" hidden="false" customHeight="false" outlineLevel="0" collapsed="false">
      <c r="A2808" s="0" t="n">
        <v>2743</v>
      </c>
      <c r="B2808" s="0" t="n">
        <v>0.236114</v>
      </c>
      <c r="C2808" s="0" t="n">
        <v>0.816009</v>
      </c>
      <c r="D2808" s="0" t="n">
        <v>1.42944</v>
      </c>
      <c r="E2808" s="0" t="n">
        <v>1.196302</v>
      </c>
      <c r="F2808" s="0" t="n">
        <v>0.087496</v>
      </c>
      <c r="G2808" s="0" t="n">
        <f aca="false">12*Inputs!$B$6*(MIN(1,$H$50*$C2808)*(ic*Inputs!$C$6+pS+fee_fx*Inputs!$D$6-cost_acc-cost_wd*Inputs!$E$6*$E2808-cost_fx*Inputs!$D$6-$F2808)+(1-MIN(1,$H$50*$C2808))*(1-MIN(1,Inputs!$G$6*$D2808)*churn_nonbuyers)*(ic*Inputs!$C$6+fee_wd*Inputs!$E$6*(1-$B2808)+fee_fx*Inputs!$D$6-cost_acc-cost_wd*Inputs!$E$6*(1-$B2808)-cost_fx*Inputs!$D$6))</f>
        <v>200100.921906194</v>
      </c>
      <c r="H2808" s="0" t="n">
        <f aca="false">12*Inputs!$B$7*(MIN(1,$H$51*$C2808)*(ic*Inputs!$C$7+pE+fee_fx*Inputs!$D$7-cost_acc-cost_wd*Inputs!$E$7*$E2808-cost_fx*Inputs!$D$7-$F2808)+(1-MIN(1,$H$51*$C2808))*(1-MIN(1,Inputs!$G$7*$D2808)*churn_nonbuyers)*(ic*Inputs!$C$7+fee_wd*Inputs!$E$7*(1-$B2808)+fee_fx*Inputs!$D$7-cost_acc-cost_wd*Inputs!$E$7*(1-$B2808)-cost_fx*Inputs!$D$7))</f>
        <v>393599.134565956</v>
      </c>
      <c r="I2808" s="0" t="n">
        <f aca="false">12*Inputs!$B$8*(MIN(1,$H$52*$C2808)*(ic*Inputs!$C$8+pT-cost_acc-cost_wd*Inputs!$E$8-cost_fx*Inputs!$D$8-cost_ins)+(1-MIN(1,$H$52*$C2808))*(1-MIN(1,Inputs!$G$8*$D2808)*churn_nonbuyers)*(ic*Inputs!$C$8+fee_wd*Inputs!$E$8*(1-$B2808)+fee_fx*Inputs!$D$8-cost_acc-cost_wd*Inputs!$E$8*(1-$B2808)-cost_fx*Inputs!$D$8))</f>
        <v>117622.801296</v>
      </c>
      <c r="J2808" s="0" t="n">
        <f aca="false">G2808+H2808+I2808-fixed</f>
        <v>11322.8577681496</v>
      </c>
      <c r="K2808" s="0" t="n">
        <f aca="false">12*Inputs!$B$6*(1-MIN(1,Inputs!$G$6*$D2808)*churn_nonbuyers)*(ic*Inputs!$C$6+fee_wd*Inputs!$E$6*(1-$B2808)+fee_fx*Inputs!$D$6-cost_acc-cost_wd*Inputs!$E$6*(1-$B2808)-cost_fx*Inputs!$D$6)</f>
        <v>155620.906532352</v>
      </c>
      <c r="L2808" s="0" t="n">
        <f aca="false">12*Inputs!$B$7*(1-MIN(1,Inputs!$G$7*$D2808)*churn_nonbuyers)*(ic*Inputs!$C$7+fee_wd*Inputs!$E$7*(1-$B2808)+fee_fx*Inputs!$D$7-cost_acc-cost_wd*Inputs!$E$7*(1-$B2808)-cost_fx*Inputs!$D$7)</f>
        <v>353367.124399411</v>
      </c>
      <c r="M2808" s="0" t="n">
        <f aca="false">12*Inputs!$B$8*(1-MIN(1,Inputs!$G$8*$D2808)*churn_nonbuyers)*(ic*Inputs!$C$8+fee_wd*Inputs!$E$8*(1-$B2808)+fee_fx*Inputs!$D$8-cost_acc-cost_wd*Inputs!$E$8*(1-$B2808)-cost_fx*Inputs!$D$8)</f>
        <v>0</v>
      </c>
      <c r="N2808" s="0" t="n">
        <f aca="false">K2808+L2808+I2808-fixed</f>
        <v>-73389.1677722369</v>
      </c>
      <c r="O2808" s="0" t="n">
        <f aca="false">K2808+L2808+M2808-fixed</f>
        <v>-191011.969068237</v>
      </c>
      <c r="P2808" s="0" t="n">
        <f aca="false">12*Inputs!$B$6*(1-MIN(1,Inputs!$F$6*$D2808))*(ic*Inputs!$C$6+flat_fee-cost_acc-cost_wd*Inputs!$E$6*$E2808-cost_fx*Inputs!$D$6)+12*Inputs!$B$7*(1-MIN(1,Inputs!$F$7*$D2808))*(ic*Inputs!$C$7+flat_fee-cost_acc-cost_wd*Inputs!$E$7*$E2808-cost_fx*Inputs!$D$7)+12*Inputs!$B$8*(1-MIN(1,Inputs!$F$8*$D2808))*(ic*Inputs!$C$8+flat_fee-cost_acc-cost_wd*Inputs!$E$8*$E2808-cost_fx*Inputs!$D$8)-fixed</f>
        <v>-236271.7209088</v>
      </c>
    </row>
    <row r="2809" customFormat="false" ht="15" hidden="false" customHeight="false" outlineLevel="0" collapsed="false">
      <c r="A2809" s="0" t="n">
        <v>2744</v>
      </c>
      <c r="B2809" s="0" t="n">
        <v>0.197918</v>
      </c>
      <c r="C2809" s="0" t="n">
        <v>0.866433</v>
      </c>
      <c r="D2809" s="0" t="n">
        <v>0.857697</v>
      </c>
      <c r="E2809" s="0" t="n">
        <v>1.073172</v>
      </c>
      <c r="F2809" s="0" t="n">
        <v>0.200505</v>
      </c>
      <c r="G2809" s="0" t="n">
        <f aca="false">12*Inputs!$B$6*(MIN(1,$H$50*$C2809)*(ic*Inputs!$C$6+pS+fee_fx*Inputs!$D$6-cost_acc-cost_wd*Inputs!$E$6*$E2809-cost_fx*Inputs!$D$6-$F2809)+(1-MIN(1,$H$50*$C2809))*(1-MIN(1,Inputs!$G$6*$D2809)*churn_nonbuyers)*(ic*Inputs!$C$6+fee_wd*Inputs!$E$6*(1-$B2809)+fee_fx*Inputs!$D$6-cost_acc-cost_wd*Inputs!$E$6*(1-$B2809)-cost_fx*Inputs!$D$6))</f>
        <v>212410.08241504</v>
      </c>
      <c r="H2809" s="0" t="n">
        <f aca="false">12*Inputs!$B$7*(MIN(1,$H$51*$C2809)*(ic*Inputs!$C$7+pE+fee_fx*Inputs!$D$7-cost_acc-cost_wd*Inputs!$E$7*$E2809-cost_fx*Inputs!$D$7-$F2809)+(1-MIN(1,$H$51*$C2809))*(1-MIN(1,Inputs!$G$7*$D2809)*churn_nonbuyers)*(ic*Inputs!$C$7+fee_wd*Inputs!$E$7*(1-$B2809)+fee_fx*Inputs!$D$7-cost_acc-cost_wd*Inputs!$E$7*(1-$B2809)-cost_fx*Inputs!$D$7))</f>
        <v>410374.724753722</v>
      </c>
      <c r="I2809" s="0" t="n">
        <f aca="false">12*Inputs!$B$8*(MIN(1,$H$52*$C2809)*(ic*Inputs!$C$8+pT-cost_acc-cost_wd*Inputs!$E$8-cost_fx*Inputs!$D$8-cost_ins)+(1-MIN(1,$H$52*$C2809))*(1-MIN(1,Inputs!$G$8*$D2809)*churn_nonbuyers)*(ic*Inputs!$C$8+fee_wd*Inputs!$E$8*(1-$B2809)+fee_fx*Inputs!$D$8-cost_acc-cost_wd*Inputs!$E$8*(1-$B2809)-cost_fx*Inputs!$D$8))</f>
        <v>174722.404525132</v>
      </c>
      <c r="J2809" s="0" t="n">
        <f aca="false">G2809+H2809+I2809-fixed</f>
        <v>97507.2116938942</v>
      </c>
      <c r="K2809" s="0" t="n">
        <f aca="false">12*Inputs!$B$6*(1-MIN(1,Inputs!$G$6*$D2809)*churn_nonbuyers)*(ic*Inputs!$C$6+fee_wd*Inputs!$E$6*(1-$B2809)+fee_fx*Inputs!$D$6-cost_acc-cost_wd*Inputs!$E$6*(1-$B2809)-cost_fx*Inputs!$D$6)</f>
        <v>165676.448698891</v>
      </c>
      <c r="L2809" s="0" t="n">
        <f aca="false">12*Inputs!$B$7*(1-MIN(1,Inputs!$G$7*$D2809)*churn_nonbuyers)*(ic*Inputs!$C$7+fee_wd*Inputs!$E$7*(1-$B2809)+fee_fx*Inputs!$D$7-cost_acc-cost_wd*Inputs!$E$7*(1-$B2809)-cost_fx*Inputs!$D$7)</f>
        <v>365058.440963335</v>
      </c>
      <c r="M2809" s="0" t="n">
        <f aca="false">12*Inputs!$B$8*(1-MIN(1,Inputs!$G$8*$D2809)*churn_nonbuyers)*(ic*Inputs!$C$8+fee_wd*Inputs!$E$8*(1-$B2809)+fee_fx*Inputs!$D$8-cost_acc-cost_wd*Inputs!$E$8*(1-$B2809)-cost_fx*Inputs!$D$8)</f>
        <v>126637.048914826</v>
      </c>
      <c r="N2809" s="0" t="n">
        <f aca="false">K2809+L2809+I2809-fixed</f>
        <v>5457.29418735823</v>
      </c>
      <c r="O2809" s="0" t="n">
        <f aca="false">K2809+L2809+M2809-fixed</f>
        <v>-42628.0614229484</v>
      </c>
      <c r="P2809" s="0" t="n">
        <f aca="false">12*Inputs!$B$6*(1-MIN(1,Inputs!$F$6*$D2809))*(ic*Inputs!$C$6+flat_fee-cost_acc-cost_wd*Inputs!$E$6*$E2809-cost_fx*Inputs!$D$6)+12*Inputs!$B$7*(1-MIN(1,Inputs!$F$7*$D2809))*(ic*Inputs!$C$7+flat_fee-cost_acc-cost_wd*Inputs!$E$7*$E2809-cost_fx*Inputs!$D$7)+12*Inputs!$B$8*(1-MIN(1,Inputs!$F$8*$D2809))*(ic*Inputs!$C$8+flat_fee-cost_acc-cost_wd*Inputs!$E$8*$E2809-cost_fx*Inputs!$D$8)-fixed</f>
        <v>116611.31935616</v>
      </c>
    </row>
    <row r="2810" customFormat="false" ht="15" hidden="false" customHeight="false" outlineLevel="0" collapsed="false">
      <c r="A2810" s="0" t="n">
        <v>2745</v>
      </c>
      <c r="B2810" s="0" t="n">
        <v>0.223946</v>
      </c>
      <c r="C2810" s="0" t="n">
        <v>0.80051</v>
      </c>
      <c r="D2810" s="0" t="n">
        <v>1.259322</v>
      </c>
      <c r="E2810" s="0" t="n">
        <v>1.192134</v>
      </c>
      <c r="F2810" s="0" t="n">
        <v>0.307777</v>
      </c>
      <c r="G2810" s="0" t="n">
        <f aca="false">12*Inputs!$B$6*(MIN(1,$H$50*$C2810)*(ic*Inputs!$C$6+pS+fee_fx*Inputs!$D$6-cost_acc-cost_wd*Inputs!$E$6*$E2810-cost_fx*Inputs!$D$6-$F2810)+(1-MIN(1,$H$50*$C2810))*(1-MIN(1,Inputs!$G$6*$D2810)*churn_nonbuyers)*(ic*Inputs!$C$6+fee_wd*Inputs!$E$6*(1-$B2810)+fee_fx*Inputs!$D$6-cost_acc-cost_wd*Inputs!$E$6*(1-$B2810)-cost_fx*Inputs!$D$6))</f>
        <v>198141.155993321</v>
      </c>
      <c r="H2810" s="0" t="n">
        <f aca="false">12*Inputs!$B$7*(MIN(1,$H$51*$C2810)*(ic*Inputs!$C$7+pE+fee_fx*Inputs!$D$7-cost_acc-cost_wd*Inputs!$E$7*$E2810-cost_fx*Inputs!$D$7-$F2810)+(1-MIN(1,$H$51*$C2810))*(1-MIN(1,Inputs!$G$7*$D2810)*churn_nonbuyers)*(ic*Inputs!$C$7+fee_wd*Inputs!$E$7*(1-$B2810)+fee_fx*Inputs!$D$7-cost_acc-cost_wd*Inputs!$E$7*(1-$B2810)-cost_fx*Inputs!$D$7))</f>
        <v>385489.350645799</v>
      </c>
      <c r="I2810" s="0" t="n">
        <f aca="false">12*Inputs!$B$8*(MIN(1,$H$52*$C2810)*(ic*Inputs!$C$8+pT-cost_acc-cost_wd*Inputs!$E$8-cost_fx*Inputs!$D$8-cost_ins)+(1-MIN(1,$H$52*$C2810))*(1-MIN(1,Inputs!$G$8*$D2810)*churn_nonbuyers)*(ic*Inputs!$C$8+fee_wd*Inputs!$E$8*(1-$B2810)+fee_fx*Inputs!$D$8-cost_acc-cost_wd*Inputs!$E$8*(1-$B2810)-cost_fx*Inputs!$D$8))</f>
        <v>131829.857017651</v>
      </c>
      <c r="J2810" s="0" t="n">
        <f aca="false">G2810+H2810+I2810-fixed</f>
        <v>15460.363656771</v>
      </c>
      <c r="K2810" s="0" t="n">
        <f aca="false">12*Inputs!$B$6*(1-MIN(1,Inputs!$G$6*$D2810)*churn_nonbuyers)*(ic*Inputs!$C$6+fee_wd*Inputs!$E$6*(1-$B2810)+fee_fx*Inputs!$D$6-cost_acc-cost_wd*Inputs!$E$6*(1-$B2810)-cost_fx*Inputs!$D$6)</f>
        <v>158688.355137206</v>
      </c>
      <c r="L2810" s="0" t="n">
        <f aca="false">12*Inputs!$B$7*(1-MIN(1,Inputs!$G$7*$D2810)*churn_nonbuyers)*(ic*Inputs!$C$7+fee_wd*Inputs!$E$7*(1-$B2810)+fee_fx*Inputs!$D$7-cost_acc-cost_wd*Inputs!$E$7*(1-$B2810)-cost_fx*Inputs!$D$7)</f>
        <v>356937.344026324</v>
      </c>
      <c r="M2810" s="0" t="n">
        <f aca="false">12*Inputs!$B$8*(1-MIN(1,Inputs!$G$8*$D2810)*churn_nonbuyers)*(ic*Inputs!$C$8+fee_wd*Inputs!$E$8*(1-$B2810)+fee_fx*Inputs!$D$8-cost_acc-cost_wd*Inputs!$E$8*(1-$B2810)-cost_fx*Inputs!$D$8)</f>
        <v>37396.5776269632</v>
      </c>
      <c r="N2810" s="0" t="n">
        <f aca="false">K2810+L2810+I2810-fixed</f>
        <v>-52544.4438188188</v>
      </c>
      <c r="O2810" s="0" t="n">
        <f aca="false">K2810+L2810+M2810-fixed</f>
        <v>-146977.723209507</v>
      </c>
      <c r="P2810" s="0" t="n">
        <f aca="false">12*Inputs!$B$6*(1-MIN(1,Inputs!$F$6*$D2810))*(ic*Inputs!$C$6+flat_fee-cost_acc-cost_wd*Inputs!$E$6*$E2810-cost_fx*Inputs!$D$6)+12*Inputs!$B$7*(1-MIN(1,Inputs!$F$7*$D2810))*(ic*Inputs!$C$7+flat_fee-cost_acc-cost_wd*Inputs!$E$7*$E2810-cost_fx*Inputs!$D$7)+12*Inputs!$B$8*(1-MIN(1,Inputs!$F$8*$D2810))*(ic*Inputs!$C$8+flat_fee-cost_acc-cost_wd*Inputs!$E$8*$E2810-cost_fx*Inputs!$D$8)-fixed</f>
        <v>-146810.92726048</v>
      </c>
    </row>
    <row r="2811" customFormat="false" ht="15" hidden="false" customHeight="false" outlineLevel="0" collapsed="false">
      <c r="A2811" s="0" t="n">
        <v>2746</v>
      </c>
      <c r="B2811" s="0" t="n">
        <v>0.271914</v>
      </c>
      <c r="C2811" s="0" t="n">
        <v>0.84685</v>
      </c>
      <c r="D2811" s="0" t="n">
        <v>1.064448</v>
      </c>
      <c r="E2811" s="0" t="n">
        <v>1.095722</v>
      </c>
      <c r="F2811" s="0" t="n">
        <v>0.248101</v>
      </c>
      <c r="G2811" s="0" t="n">
        <f aca="false">12*Inputs!$B$6*(MIN(1,$H$50*$C2811)*(ic*Inputs!$C$6+pS+fee_fx*Inputs!$D$6-cost_acc-cost_wd*Inputs!$E$6*$E2811-cost_fx*Inputs!$D$6-$F2811)+(1-MIN(1,$H$50*$C2811))*(1-MIN(1,Inputs!$G$6*$D2811)*churn_nonbuyers)*(ic*Inputs!$C$6+fee_wd*Inputs!$E$6*(1-$B2811)+fee_fx*Inputs!$D$6-cost_acc-cost_wd*Inputs!$E$6*(1-$B2811)-cost_fx*Inputs!$D$6))</f>
        <v>198912.115643303</v>
      </c>
      <c r="H2811" s="0" t="n">
        <f aca="false">12*Inputs!$B$7*(MIN(1,$H$51*$C2811)*(ic*Inputs!$C$7+pE+fee_fx*Inputs!$D$7-cost_acc-cost_wd*Inputs!$E$7*$E2811-cost_fx*Inputs!$D$7-$F2811)+(1-MIN(1,$H$51*$C2811))*(1-MIN(1,Inputs!$G$7*$D2811)*churn_nonbuyers)*(ic*Inputs!$C$7+fee_wd*Inputs!$E$7*(1-$B2811)+fee_fx*Inputs!$D$7-cost_acc-cost_wd*Inputs!$E$7*(1-$B2811)-cost_fx*Inputs!$D$7))</f>
        <v>396471.086803969</v>
      </c>
      <c r="I2811" s="0" t="n">
        <f aca="false">12*Inputs!$B$8*(MIN(1,$H$52*$C2811)*(ic*Inputs!$C$8+pT-cost_acc-cost_wd*Inputs!$E$8-cost_fx*Inputs!$D$8-cost_ins)+(1-MIN(1,$H$52*$C2811))*(1-MIN(1,Inputs!$G$8*$D2811)*churn_nonbuyers)*(ic*Inputs!$C$8+fee_wd*Inputs!$E$8*(1-$B2811)+fee_fx*Inputs!$D$8-cost_acc-cost_wd*Inputs!$E$8*(1-$B2811)-cost_fx*Inputs!$D$8))</f>
        <v>154591.067127252</v>
      </c>
      <c r="J2811" s="0" t="n">
        <f aca="false">G2811+H2811+I2811-fixed</f>
        <v>49974.2695745244</v>
      </c>
      <c r="K2811" s="0" t="n">
        <f aca="false">12*Inputs!$B$6*(1-MIN(1,Inputs!$G$6*$D2811)*churn_nonbuyers)*(ic*Inputs!$C$6+fee_wd*Inputs!$E$6*(1-$B2811)+fee_fx*Inputs!$D$6-cost_acc-cost_wd*Inputs!$E$6*(1-$B2811)-cost_fx*Inputs!$D$6)</f>
        <v>153798.704016998</v>
      </c>
      <c r="L2811" s="0" t="n">
        <f aca="false">12*Inputs!$B$7*(1-MIN(1,Inputs!$G$7*$D2811)*churn_nonbuyers)*(ic*Inputs!$C$7+fee_wd*Inputs!$E$7*(1-$B2811)+fee_fx*Inputs!$D$7-cost_acc-cost_wd*Inputs!$E$7*(1-$B2811)-cost_fx*Inputs!$D$7)</f>
        <v>352419.194506199</v>
      </c>
      <c r="M2811" s="0" t="n">
        <f aca="false">12*Inputs!$B$8*(1-MIN(1,Inputs!$G$8*$D2811)*churn_nonbuyers)*(ic*Inputs!$C$8+fee_wd*Inputs!$E$8*(1-$B2811)+fee_fx*Inputs!$D$8-cost_acc-cost_wd*Inputs!$E$8*(1-$B2811)-cost_fx*Inputs!$D$8)</f>
        <v>79868.1762926592</v>
      </c>
      <c r="N2811" s="0" t="n">
        <f aca="false">K2811+L2811+I2811-fixed</f>
        <v>-39191.0343495503</v>
      </c>
      <c r="O2811" s="0" t="n">
        <f aca="false">K2811+L2811+M2811-fixed</f>
        <v>-113913.925184143</v>
      </c>
      <c r="P2811" s="0" t="n">
        <f aca="false">12*Inputs!$B$6*(1-MIN(1,Inputs!$F$6*$D2811))*(ic*Inputs!$C$6+flat_fee-cost_acc-cost_wd*Inputs!$E$6*$E2811-cost_fx*Inputs!$D$6)+12*Inputs!$B$7*(1-MIN(1,Inputs!$F$7*$D2811))*(ic*Inputs!$C$7+flat_fee-cost_acc-cost_wd*Inputs!$E$7*$E2811-cost_fx*Inputs!$D$7)+12*Inputs!$B$8*(1-MIN(1,Inputs!$F$8*$D2811))*(ic*Inputs!$C$8+flat_fee-cost_acc-cost_wd*Inputs!$E$8*$E2811-cost_fx*Inputs!$D$8)-fixed</f>
        <v>-5743.35379455995</v>
      </c>
    </row>
    <row r="2812" customFormat="false" ht="15" hidden="false" customHeight="false" outlineLevel="0" collapsed="false">
      <c r="A2812" s="0" t="n">
        <v>2747</v>
      </c>
      <c r="B2812" s="0" t="n">
        <v>0.225985</v>
      </c>
      <c r="C2812" s="0" t="n">
        <v>1.038189</v>
      </c>
      <c r="D2812" s="0" t="n">
        <v>0.708699</v>
      </c>
      <c r="E2812" s="0" t="n">
        <v>1.136968</v>
      </c>
      <c r="F2812" s="0" t="n">
        <v>0.209086</v>
      </c>
      <c r="G2812" s="0" t="n">
        <f aca="false">12*Inputs!$B$6*(MIN(1,$H$50*$C2812)*(ic*Inputs!$C$6+pS+fee_fx*Inputs!$D$6-cost_acc-cost_wd*Inputs!$E$6*$E2812-cost_fx*Inputs!$D$6-$F2812)+(1-MIN(1,$H$50*$C2812))*(1-MIN(1,Inputs!$G$6*$D2812)*churn_nonbuyers)*(ic*Inputs!$C$6+fee_wd*Inputs!$E$6*(1-$B2812)+fee_fx*Inputs!$D$6-cost_acc-cost_wd*Inputs!$E$6*(1-$B2812)-cost_fx*Inputs!$D$6))</f>
        <v>217550.825661096</v>
      </c>
      <c r="H2812" s="0" t="n">
        <f aca="false">12*Inputs!$B$7*(MIN(1,$H$51*$C2812)*(ic*Inputs!$C$7+pE+fee_fx*Inputs!$D$7-cost_acc-cost_wd*Inputs!$E$7*$E2812-cost_fx*Inputs!$D$7-$F2812)+(1-MIN(1,$H$51*$C2812))*(1-MIN(1,Inputs!$G$7*$D2812)*churn_nonbuyers)*(ic*Inputs!$C$7+fee_wd*Inputs!$E$7*(1-$B2812)+fee_fx*Inputs!$D$7-cost_acc-cost_wd*Inputs!$E$7*(1-$B2812)-cost_fx*Inputs!$D$7))</f>
        <v>409881.166491231</v>
      </c>
      <c r="I2812" s="0" t="n">
        <f aca="false">12*Inputs!$B$8*(MIN(1,$H$52*$C2812)*(ic*Inputs!$C$8+pT-cost_acc-cost_wd*Inputs!$E$8-cost_fx*Inputs!$D$8-cost_ins)+(1-MIN(1,$H$52*$C2812))*(1-MIN(1,Inputs!$G$8*$D2812)*churn_nonbuyers)*(ic*Inputs!$C$8+fee_wd*Inputs!$E$8*(1-$B2812)+fee_fx*Inputs!$D$8-cost_acc-cost_wd*Inputs!$E$8*(1-$B2812)-cost_fx*Inputs!$D$8))</f>
        <v>193101.119319979</v>
      </c>
      <c r="J2812" s="0" t="n">
        <f aca="false">G2812+H2812+I2812-fixed</f>
        <v>120533.111472306</v>
      </c>
      <c r="K2812" s="0" t="n">
        <f aca="false">12*Inputs!$B$6*(1-MIN(1,Inputs!$G$6*$D2812)*churn_nonbuyers)*(ic*Inputs!$C$6+fee_wd*Inputs!$E$6*(1-$B2812)+fee_fx*Inputs!$D$6-cost_acc-cost_wd*Inputs!$E$6*(1-$B2812)-cost_fx*Inputs!$D$6)</f>
        <v>163067.592553308</v>
      </c>
      <c r="L2812" s="0" t="n">
        <f aca="false">12*Inputs!$B$7*(1-MIN(1,Inputs!$G$7*$D2812)*churn_nonbuyers)*(ic*Inputs!$C$7+fee_wd*Inputs!$E$7*(1-$B2812)+fee_fx*Inputs!$D$7-cost_acc-cost_wd*Inputs!$E$7*(1-$B2812)-cost_fx*Inputs!$D$7)</f>
        <v>362777.607979985</v>
      </c>
      <c r="M2812" s="0" t="n">
        <f aca="false">12*Inputs!$B$8*(1-MIN(1,Inputs!$G$8*$D2812)*churn_nonbuyers)*(ic*Inputs!$C$8+fee_wd*Inputs!$E$8*(1-$B2812)+fee_fx*Inputs!$D$8-cost_acc-cost_wd*Inputs!$E$8*(1-$B2812)-cost_fx*Inputs!$D$8)</f>
        <v>159010.392022104</v>
      </c>
      <c r="N2812" s="0" t="n">
        <f aca="false">K2812+L2812+I2812-fixed</f>
        <v>18946.3198532717</v>
      </c>
      <c r="O2812" s="0" t="n">
        <f aca="false">K2812+L2812+M2812-fixed</f>
        <v>-15144.407444603</v>
      </c>
      <c r="P2812" s="0" t="n">
        <f aca="false">12*Inputs!$B$6*(1-MIN(1,Inputs!$F$6*$D2812))*(ic*Inputs!$C$6+flat_fee-cost_acc-cost_wd*Inputs!$E$6*$E2812-cost_fx*Inputs!$D$6)+12*Inputs!$B$7*(1-MIN(1,Inputs!$F$7*$D2812))*(ic*Inputs!$C$7+flat_fee-cost_acc-cost_wd*Inputs!$E$7*$E2812-cost_fx*Inputs!$D$7)+12*Inputs!$B$8*(1-MIN(1,Inputs!$F$8*$D2812))*(ic*Inputs!$C$8+flat_fee-cost_acc-cost_wd*Inputs!$E$8*$E2812-cost_fx*Inputs!$D$8)-fixed</f>
        <v>165998.87463968</v>
      </c>
    </row>
    <row r="2813" customFormat="false" ht="15" hidden="false" customHeight="false" outlineLevel="0" collapsed="false">
      <c r="A2813" s="0" t="n">
        <v>2748</v>
      </c>
      <c r="B2813" s="0" t="n">
        <v>0.156277</v>
      </c>
      <c r="C2813" s="0" t="n">
        <v>0.936027</v>
      </c>
      <c r="D2813" s="0" t="n">
        <v>1.053021</v>
      </c>
      <c r="E2813" s="0" t="n">
        <v>1.088311</v>
      </c>
      <c r="F2813" s="0" t="n">
        <v>0.415807</v>
      </c>
      <c r="G2813" s="0" t="n">
        <f aca="false">12*Inputs!$B$6*(MIN(1,$H$50*$C2813)*(ic*Inputs!$C$6+pS+fee_fx*Inputs!$D$6-cost_acc-cost_wd*Inputs!$E$6*$E2813-cost_fx*Inputs!$D$6-$F2813)+(1-MIN(1,$H$50*$C2813))*(1-MIN(1,Inputs!$G$6*$D2813)*churn_nonbuyers)*(ic*Inputs!$C$6+fee_wd*Inputs!$E$6*(1-$B2813)+fee_fx*Inputs!$D$6-cost_acc-cost_wd*Inputs!$E$6*(1-$B2813)-cost_fx*Inputs!$D$6))</f>
        <v>214885.416581885</v>
      </c>
      <c r="H2813" s="0" t="n">
        <f aca="false">12*Inputs!$B$7*(MIN(1,$H$51*$C2813)*(ic*Inputs!$C$7+pE+fee_fx*Inputs!$D$7-cost_acc-cost_wd*Inputs!$E$7*$E2813-cost_fx*Inputs!$D$7-$F2813)+(1-MIN(1,$H$51*$C2813))*(1-MIN(1,Inputs!$G$7*$D2813)*churn_nonbuyers)*(ic*Inputs!$C$7+fee_wd*Inputs!$E$7*(1-$B2813)+fee_fx*Inputs!$D$7-cost_acc-cost_wd*Inputs!$E$7*(1-$B2813)-cost_fx*Inputs!$D$7))</f>
        <v>403033.30814425</v>
      </c>
      <c r="I2813" s="0" t="n">
        <f aca="false">12*Inputs!$B$8*(MIN(1,$H$52*$C2813)*(ic*Inputs!$C$8+pT-cost_acc-cost_wd*Inputs!$E$8-cost_fx*Inputs!$D$8-cost_ins)+(1-MIN(1,$H$52*$C2813))*(1-MIN(1,Inputs!$G$8*$D2813)*churn_nonbuyers)*(ic*Inputs!$C$8+fee_wd*Inputs!$E$8*(1-$B2813)+fee_fx*Inputs!$D$8-cost_acc-cost_wd*Inputs!$E$8*(1-$B2813)-cost_fx*Inputs!$D$8))</f>
        <v>163826.979280611</v>
      </c>
      <c r="J2813" s="0" t="n">
        <f aca="false">G2813+H2813+I2813-fixed</f>
        <v>81745.704006745</v>
      </c>
      <c r="K2813" s="0" t="n">
        <f aca="false">12*Inputs!$B$6*(1-MIN(1,Inputs!$G$6*$D2813)*churn_nonbuyers)*(ic*Inputs!$C$6+fee_wd*Inputs!$E$6*(1-$B2813)+fee_fx*Inputs!$D$6-cost_acc-cost_wd*Inputs!$E$6*(1-$B2813)-cost_fx*Inputs!$D$6)</f>
        <v>169666.513652282</v>
      </c>
      <c r="L2813" s="0" t="n">
        <f aca="false">12*Inputs!$B$7*(1-MIN(1,Inputs!$G$7*$D2813)*churn_nonbuyers)*(ic*Inputs!$C$7+fee_wd*Inputs!$E$7*(1-$B2813)+fee_fx*Inputs!$D$7-cost_acc-cost_wd*Inputs!$E$7*(1-$B2813)-cost_fx*Inputs!$D$7)</f>
        <v>368669.68198337</v>
      </c>
      <c r="M2813" s="0" t="n">
        <f aca="false">12*Inputs!$B$8*(1-MIN(1,Inputs!$G$8*$D2813)*churn_nonbuyers)*(ic*Inputs!$C$8+fee_wd*Inputs!$E$8*(1-$B2813)+fee_fx*Inputs!$D$8-cost_acc-cost_wd*Inputs!$E$8*(1-$B2813)-cost_fx*Inputs!$D$8)</f>
        <v>83833.7814706512</v>
      </c>
      <c r="N2813" s="0" t="n">
        <f aca="false">K2813+L2813+I2813-fixed</f>
        <v>2163.17491626274</v>
      </c>
      <c r="O2813" s="0" t="n">
        <f aca="false">K2813+L2813+M2813-fixed</f>
        <v>-77830.0228936968</v>
      </c>
      <c r="P2813" s="0" t="n">
        <f aca="false">12*Inputs!$B$6*(1-MIN(1,Inputs!$F$6*$D2813))*(ic*Inputs!$C$6+flat_fee-cost_acc-cost_wd*Inputs!$E$6*$E2813-cost_fx*Inputs!$D$6)+12*Inputs!$B$7*(1-MIN(1,Inputs!$F$7*$D2813))*(ic*Inputs!$C$7+flat_fee-cost_acc-cost_wd*Inputs!$E$7*$E2813-cost_fx*Inputs!$D$7)+12*Inputs!$B$8*(1-MIN(1,Inputs!$F$8*$D2813))*(ic*Inputs!$C$8+flat_fee-cost_acc-cost_wd*Inputs!$E$8*$E2813-cost_fx*Inputs!$D$8)-fixed</f>
        <v>3545.38251944003</v>
      </c>
    </row>
    <row r="2814" customFormat="false" ht="15" hidden="false" customHeight="false" outlineLevel="0" collapsed="false">
      <c r="A2814" s="0" t="n">
        <v>2749</v>
      </c>
      <c r="B2814" s="0" t="n">
        <v>0.367642</v>
      </c>
      <c r="C2814" s="0" t="n">
        <v>1.071279</v>
      </c>
      <c r="D2814" s="0" t="n">
        <v>1.459465</v>
      </c>
      <c r="E2814" s="0" t="n">
        <v>1.230556</v>
      </c>
      <c r="F2814" s="0" t="n">
        <v>0.304321</v>
      </c>
      <c r="G2814" s="0" t="n">
        <f aca="false">12*Inputs!$B$6*(MIN(1,$H$50*$C2814)*(ic*Inputs!$C$6+pS+fee_fx*Inputs!$D$6-cost_acc-cost_wd*Inputs!$E$6*$E2814-cost_fx*Inputs!$D$6-$F2814)+(1-MIN(1,$H$50*$C2814))*(1-MIN(1,Inputs!$G$6*$D2814)*churn_nonbuyers)*(ic*Inputs!$C$6+fee_wd*Inputs!$E$6*(1-$B2814)+fee_fx*Inputs!$D$6-cost_acc-cost_wd*Inputs!$E$6*(1-$B2814)-cost_fx*Inputs!$D$6))</f>
        <v>191535.084126956</v>
      </c>
      <c r="H2814" s="0" t="n">
        <f aca="false">12*Inputs!$B$7*(MIN(1,$H$51*$C2814)*(ic*Inputs!$C$7+pE+fee_fx*Inputs!$D$7-cost_acc-cost_wd*Inputs!$E$7*$E2814-cost_fx*Inputs!$D$7-$F2814)+(1-MIN(1,$H$51*$C2814))*(1-MIN(1,Inputs!$G$7*$D2814)*churn_nonbuyers)*(ic*Inputs!$C$7+fee_wd*Inputs!$E$7*(1-$B2814)+fee_fx*Inputs!$D$7-cost_acc-cost_wd*Inputs!$E$7*(1-$B2814)-cost_fx*Inputs!$D$7))</f>
        <v>378038.004010787</v>
      </c>
      <c r="I2814" s="0" t="n">
        <f aca="false">12*Inputs!$B$8*(MIN(1,$H$52*$C2814)*(ic*Inputs!$C$8+pT-cost_acc-cost_wd*Inputs!$E$8-cost_fx*Inputs!$D$8-cost_ins)+(1-MIN(1,$H$52*$C2814))*(1-MIN(1,Inputs!$G$8*$D2814)*churn_nonbuyers)*(ic*Inputs!$C$8+fee_wd*Inputs!$E$8*(1-$B2814)+fee_fx*Inputs!$D$8-cost_acc-cost_wd*Inputs!$E$8*(1-$B2814)-cost_fx*Inputs!$D$8))</f>
        <v>154418.440176</v>
      </c>
      <c r="J2814" s="0" t="n">
        <f aca="false">G2814+H2814+I2814-fixed</f>
        <v>23991.528313743</v>
      </c>
      <c r="K2814" s="0" t="n">
        <f aca="false">12*Inputs!$B$6*(1-MIN(1,Inputs!$G$6*$D2814)*churn_nonbuyers)*(ic*Inputs!$C$6+fee_wd*Inputs!$E$6*(1-$B2814)+fee_fx*Inputs!$D$6-cost_acc-cost_wd*Inputs!$E$6*(1-$B2814)-cost_fx*Inputs!$D$6)</f>
        <v>137811.381347016</v>
      </c>
      <c r="L2814" s="0" t="n">
        <f aca="false">12*Inputs!$B$7*(1-MIN(1,Inputs!$G$7*$D2814)*churn_nonbuyers)*(ic*Inputs!$C$7+fee_wd*Inputs!$E$7*(1-$B2814)+fee_fx*Inputs!$D$7-cost_acc-cost_wd*Inputs!$E$7*(1-$B2814)-cost_fx*Inputs!$D$7)</f>
        <v>334923.80528821</v>
      </c>
      <c r="M2814" s="0" t="n">
        <f aca="false">12*Inputs!$B$8*(1-MIN(1,Inputs!$G$8*$D2814)*churn_nonbuyers)*(ic*Inputs!$C$8+fee_wd*Inputs!$E$8*(1-$B2814)+fee_fx*Inputs!$D$8-cost_acc-cost_wd*Inputs!$E$8*(1-$B2814)-cost_fx*Inputs!$D$8)</f>
        <v>0</v>
      </c>
      <c r="N2814" s="0" t="n">
        <f aca="false">K2814+L2814+I2814-fixed</f>
        <v>-72846.3731887745</v>
      </c>
      <c r="O2814" s="0" t="n">
        <f aca="false">K2814+L2814+M2814-fixed</f>
        <v>-227264.813364774</v>
      </c>
      <c r="P2814" s="0" t="n">
        <f aca="false">12*Inputs!$B$6*(1-MIN(1,Inputs!$F$6*$D2814))*(ic*Inputs!$C$6+flat_fee-cost_acc-cost_wd*Inputs!$E$6*$E2814-cost_fx*Inputs!$D$6)+12*Inputs!$B$7*(1-MIN(1,Inputs!$F$7*$D2814))*(ic*Inputs!$C$7+flat_fee-cost_acc-cost_wd*Inputs!$E$7*$E2814-cost_fx*Inputs!$D$7)+12*Inputs!$B$8*(1-MIN(1,Inputs!$F$8*$D2814))*(ic*Inputs!$C$8+flat_fee-cost_acc-cost_wd*Inputs!$E$8*$E2814-cost_fx*Inputs!$D$8)-fixed</f>
        <v>-262809.5915104</v>
      </c>
    </row>
    <row r="2815" customFormat="false" ht="15" hidden="false" customHeight="false" outlineLevel="0" collapsed="false">
      <c r="A2815" s="0" t="n">
        <v>2750</v>
      </c>
      <c r="B2815" s="0" t="n">
        <v>0.129789</v>
      </c>
      <c r="C2815" s="0" t="n">
        <v>0.664283</v>
      </c>
      <c r="D2815" s="0" t="n">
        <v>1.239871</v>
      </c>
      <c r="E2815" s="0" t="n">
        <v>1.230997</v>
      </c>
      <c r="F2815" s="0" t="n">
        <v>0.146251</v>
      </c>
      <c r="G2815" s="0" t="n">
        <f aca="false">12*Inputs!$B$6*(MIN(1,$H$50*$C2815)*(ic*Inputs!$C$6+pS+fee_fx*Inputs!$D$6-cost_acc-cost_wd*Inputs!$E$6*$E2815-cost_fx*Inputs!$D$6-$F2815)+(1-MIN(1,$H$50*$C2815))*(1-MIN(1,Inputs!$G$6*$D2815)*churn_nonbuyers)*(ic*Inputs!$C$6+fee_wd*Inputs!$E$6*(1-$B2815)+fee_fx*Inputs!$D$6-cost_acc-cost_wd*Inputs!$E$6*(1-$B2815)-cost_fx*Inputs!$D$6))</f>
        <v>205502.772981575</v>
      </c>
      <c r="H2815" s="0" t="n">
        <f aca="false">12*Inputs!$B$7*(MIN(1,$H$51*$C2815)*(ic*Inputs!$C$7+pE+fee_fx*Inputs!$D$7-cost_acc-cost_wd*Inputs!$E$7*$E2815-cost_fx*Inputs!$D$7-$F2815)+(1-MIN(1,$H$51*$C2815))*(1-MIN(1,Inputs!$G$7*$D2815)*churn_nonbuyers)*(ic*Inputs!$C$7+fee_wd*Inputs!$E$7*(1-$B2815)+fee_fx*Inputs!$D$7-cost_acc-cost_wd*Inputs!$E$7*(1-$B2815)-cost_fx*Inputs!$D$7))</f>
        <v>393581.450218366</v>
      </c>
      <c r="I2815" s="0" t="n">
        <f aca="false">12*Inputs!$B$8*(MIN(1,$H$52*$C2815)*(ic*Inputs!$C$8+pT-cost_acc-cost_wd*Inputs!$E$8-cost_fx*Inputs!$D$8-cost_ins)+(1-MIN(1,$H$52*$C2815))*(1-MIN(1,Inputs!$G$8*$D2815)*churn_nonbuyers)*(ic*Inputs!$C$8+fee_wd*Inputs!$E$8*(1-$B2815)+fee_fx*Inputs!$D$8-cost_acc-cost_wd*Inputs!$E$8*(1-$B2815)-cost_fx*Inputs!$D$8))</f>
        <v>118378.371123928</v>
      </c>
      <c r="J2815" s="0" t="n">
        <f aca="false">G2815+H2815+I2815-fixed</f>
        <v>17462.5943238699</v>
      </c>
      <c r="K2815" s="0" t="n">
        <f aca="false">12*Inputs!$B$6*(1-MIN(1,Inputs!$G$6*$D2815)*churn_nonbuyers)*(ic*Inputs!$C$6+fee_wd*Inputs!$E$6*(1-$B2815)+fee_fx*Inputs!$D$6-cost_acc-cost_wd*Inputs!$E$6*(1-$B2815)-cost_fx*Inputs!$D$6)</f>
        <v>171571.119963977</v>
      </c>
      <c r="L2815" s="0" t="n">
        <f aca="false">12*Inputs!$B$7*(1-MIN(1,Inputs!$G$7*$D2815)*churn_nonbuyers)*(ic*Inputs!$C$7+fee_wd*Inputs!$E$7*(1-$B2815)+fee_fx*Inputs!$D$7-cost_acc-cost_wd*Inputs!$E$7*(1-$B2815)-cost_fx*Inputs!$D$7)</f>
        <v>370208.085770386</v>
      </c>
      <c r="M2815" s="0" t="n">
        <f aca="false">12*Inputs!$B$8*(1-MIN(1,Inputs!$G$8*$D2815)*churn_nonbuyers)*(ic*Inputs!$C$8+fee_wd*Inputs!$E$8*(1-$B2815)+fee_fx*Inputs!$D$8-cost_acc-cost_wd*Inputs!$E$8*(1-$B2815)-cost_fx*Inputs!$D$8)</f>
        <v>42291.3682585584</v>
      </c>
      <c r="N2815" s="0" t="n">
        <f aca="false">K2815+L2815+I2815-fixed</f>
        <v>-39842.4231417087</v>
      </c>
      <c r="O2815" s="0" t="n">
        <f aca="false">K2815+L2815+M2815-fixed</f>
        <v>-115929.426007079</v>
      </c>
      <c r="P2815" s="0" t="n">
        <f aca="false">12*Inputs!$B$6*(1-MIN(1,Inputs!$F$6*$D2815))*(ic*Inputs!$C$6+flat_fee-cost_acc-cost_wd*Inputs!$E$6*$E2815-cost_fx*Inputs!$D$6)+12*Inputs!$B$7*(1-MIN(1,Inputs!$F$7*$D2815))*(ic*Inputs!$C$7+flat_fee-cost_acc-cost_wd*Inputs!$E$7*$E2815-cost_fx*Inputs!$D$7)+12*Inputs!$B$8*(1-MIN(1,Inputs!$F$8*$D2815))*(ic*Inputs!$C$8+flat_fee-cost_acc-cost_wd*Inputs!$E$8*$E2815-cost_fx*Inputs!$D$8)-fixed</f>
        <v>-151290.40175512</v>
      </c>
    </row>
    <row r="2816" customFormat="false" ht="15" hidden="false" customHeight="false" outlineLevel="0" collapsed="false">
      <c r="A2816" s="0" t="n">
        <v>2751</v>
      </c>
      <c r="B2816" s="0" t="n">
        <v>0.244018</v>
      </c>
      <c r="C2816" s="0" t="n">
        <v>0.91196</v>
      </c>
      <c r="D2816" s="0" t="n">
        <v>1.741465</v>
      </c>
      <c r="E2816" s="0" t="n">
        <v>1.123177</v>
      </c>
      <c r="F2816" s="0" t="n">
        <v>0.172177</v>
      </c>
      <c r="G2816" s="0" t="n">
        <f aca="false">12*Inputs!$B$6*(MIN(1,$H$50*$C2816)*(ic*Inputs!$C$6+pS+fee_fx*Inputs!$D$6-cost_acc-cost_wd*Inputs!$E$6*$E2816-cost_fx*Inputs!$D$6-$F2816)+(1-MIN(1,$H$50*$C2816))*(1-MIN(1,Inputs!$G$6*$D2816)*churn_nonbuyers)*(ic*Inputs!$C$6+fee_wd*Inputs!$E$6*(1-$B2816)+fee_fx*Inputs!$D$6-cost_acc-cost_wd*Inputs!$E$6*(1-$B2816)-cost_fx*Inputs!$D$6))</f>
        <v>201701.064388682</v>
      </c>
      <c r="H2816" s="0" t="n">
        <f aca="false">12*Inputs!$B$7*(MIN(1,$H$51*$C2816)*(ic*Inputs!$C$7+pE+fee_fx*Inputs!$D$7-cost_acc-cost_wd*Inputs!$E$7*$E2816-cost_fx*Inputs!$D$7-$F2816)+(1-MIN(1,$H$51*$C2816))*(1-MIN(1,Inputs!$G$7*$D2816)*churn_nonbuyers)*(ic*Inputs!$C$7+fee_wd*Inputs!$E$7*(1-$B2816)+fee_fx*Inputs!$D$7-cost_acc-cost_wd*Inputs!$E$7*(1-$B2816)-cost_fx*Inputs!$D$7))</f>
        <v>398683.482911518</v>
      </c>
      <c r="I2816" s="0" t="n">
        <f aca="false">12*Inputs!$B$8*(MIN(1,$H$52*$C2816)*(ic*Inputs!$C$8+pT-cost_acc-cost_wd*Inputs!$E$8-cost_fx*Inputs!$D$8-cost_ins)+(1-MIN(1,$H$52*$C2816))*(1-MIN(1,Inputs!$G$8*$D2816)*churn_nonbuyers)*(ic*Inputs!$C$8+fee_wd*Inputs!$E$8*(1-$B2816)+fee_fx*Inputs!$D$8-cost_acc-cost_wd*Inputs!$E$8*(1-$B2816)-cost_fx*Inputs!$D$8))</f>
        <v>131453.56224</v>
      </c>
      <c r="J2816" s="0" t="n">
        <f aca="false">G2816+H2816+I2816-fixed</f>
        <v>31838.1095401999</v>
      </c>
      <c r="K2816" s="0" t="n">
        <f aca="false">12*Inputs!$B$6*(1-MIN(1,Inputs!$G$6*$D2816)*churn_nonbuyers)*(ic*Inputs!$C$6+fee_wd*Inputs!$E$6*(1-$B2816)+fee_fx*Inputs!$D$6-cost_acc-cost_wd*Inputs!$E$6*(1-$B2816)-cost_fx*Inputs!$D$6)</f>
        <v>151967.072205864</v>
      </c>
      <c r="L2816" s="0" t="n">
        <f aca="false">12*Inputs!$B$7*(1-MIN(1,Inputs!$G$7*$D2816)*churn_nonbuyers)*(ic*Inputs!$C$7+fee_wd*Inputs!$E$7*(1-$B2816)+fee_fx*Inputs!$D$7-cost_acc-cost_wd*Inputs!$E$7*(1-$B2816)-cost_fx*Inputs!$D$7)</f>
        <v>348832.426203518</v>
      </c>
      <c r="M2816" s="0" t="n">
        <f aca="false">12*Inputs!$B$8*(1-MIN(1,Inputs!$G$8*$D2816)*churn_nonbuyers)*(ic*Inputs!$C$8+fee_wd*Inputs!$E$8*(1-$B2816)+fee_fx*Inputs!$D$8-cost_acc-cost_wd*Inputs!$E$8*(1-$B2816)-cost_fx*Inputs!$D$8)</f>
        <v>0</v>
      </c>
      <c r="N2816" s="0" t="n">
        <f aca="false">K2816+L2816+I2816-fixed</f>
        <v>-67746.9393506175</v>
      </c>
      <c r="O2816" s="0" t="n">
        <f aca="false">K2816+L2816+M2816-fixed</f>
        <v>-199200.501590617</v>
      </c>
      <c r="P2816" s="0" t="n">
        <f aca="false">12*Inputs!$B$6*(1-MIN(1,Inputs!$F$6*$D2816))*(ic*Inputs!$C$6+flat_fee-cost_acc-cost_wd*Inputs!$E$6*$E2816-cost_fx*Inputs!$D$6)+12*Inputs!$B$7*(1-MIN(1,Inputs!$F$7*$D2816))*(ic*Inputs!$C$7+flat_fee-cost_acc-cost_wd*Inputs!$E$7*$E2816-cost_fx*Inputs!$D$7)+12*Inputs!$B$8*(1-MIN(1,Inputs!$F$8*$D2816))*(ic*Inputs!$C$8+flat_fee-cost_acc-cost_wd*Inputs!$E$8*$E2816-cost_fx*Inputs!$D$8)-fixed</f>
        <v>-378953.7942868</v>
      </c>
    </row>
    <row r="2817" customFormat="false" ht="15" hidden="false" customHeight="false" outlineLevel="0" collapsed="false">
      <c r="A2817" s="0" t="n">
        <v>2752</v>
      </c>
      <c r="B2817" s="0" t="n">
        <v>0.217433</v>
      </c>
      <c r="C2817" s="0" t="n">
        <v>0.900354</v>
      </c>
      <c r="D2817" s="0" t="n">
        <v>1.547486</v>
      </c>
      <c r="E2817" s="0" t="n">
        <v>1.124184</v>
      </c>
      <c r="F2817" s="0" t="n">
        <v>0.160589</v>
      </c>
      <c r="G2817" s="0" t="n">
        <f aca="false">12*Inputs!$B$6*(MIN(1,$H$50*$C2817)*(ic*Inputs!$C$6+pS+fee_fx*Inputs!$D$6-cost_acc-cost_wd*Inputs!$E$6*$E2817-cost_fx*Inputs!$D$6-$F2817)+(1-MIN(1,$H$50*$C2817))*(1-MIN(1,Inputs!$G$6*$D2817)*churn_nonbuyers)*(ic*Inputs!$C$6+fee_wd*Inputs!$E$6*(1-$B2817)+fee_fx*Inputs!$D$6-cost_acc-cost_wd*Inputs!$E$6*(1-$B2817)-cost_fx*Inputs!$D$6))</f>
        <v>206063.459190099</v>
      </c>
      <c r="H2817" s="0" t="n">
        <f aca="false">12*Inputs!$B$7*(MIN(1,$H$51*$C2817)*(ic*Inputs!$C$7+pE+fee_fx*Inputs!$D$7-cost_acc-cost_wd*Inputs!$E$7*$E2817-cost_fx*Inputs!$D$7-$F2817)+(1-MIN(1,$H$51*$C2817))*(1-MIN(1,Inputs!$G$7*$D2817)*churn_nonbuyers)*(ic*Inputs!$C$7+fee_wd*Inputs!$E$7*(1-$B2817)+fee_fx*Inputs!$D$7-cost_acc-cost_wd*Inputs!$E$7*(1-$B2817)-cost_fx*Inputs!$D$7))</f>
        <v>402251.884526205</v>
      </c>
      <c r="I2817" s="0" t="n">
        <f aca="false">12*Inputs!$B$8*(MIN(1,$H$52*$C2817)*(ic*Inputs!$C$8+pT-cost_acc-cost_wd*Inputs!$E$8-cost_fx*Inputs!$D$8-cost_ins)+(1-MIN(1,$H$52*$C2817))*(1-MIN(1,Inputs!$G$8*$D2817)*churn_nonbuyers)*(ic*Inputs!$C$8+fee_wd*Inputs!$E$8*(1-$B2817)+fee_fx*Inputs!$D$8-cost_acc-cost_wd*Inputs!$E$8*(1-$B2817)-cost_fx*Inputs!$D$8))</f>
        <v>129780.626976</v>
      </c>
      <c r="J2817" s="0" t="n">
        <f aca="false">G2817+H2817+I2817-fixed</f>
        <v>38095.9706923036</v>
      </c>
      <c r="K2817" s="0" t="n">
        <f aca="false">12*Inputs!$B$6*(1-MIN(1,Inputs!$G$6*$D2817)*churn_nonbuyers)*(ic*Inputs!$C$6+fee_wd*Inputs!$E$6*(1-$B2817)+fee_fx*Inputs!$D$6-cost_acc-cost_wd*Inputs!$E$6*(1-$B2817)-cost_fx*Inputs!$D$6)</f>
        <v>157113.605688754</v>
      </c>
      <c r="L2817" s="0" t="n">
        <f aca="false">12*Inputs!$B$7*(1-MIN(1,Inputs!$G$7*$D2817)*churn_nonbuyers)*(ic*Inputs!$C$7+fee_wd*Inputs!$E$7*(1-$B2817)+fee_fx*Inputs!$D$7-cost_acc-cost_wd*Inputs!$E$7*(1-$B2817)-cost_fx*Inputs!$D$7)</f>
        <v>354624.827285252</v>
      </c>
      <c r="M2817" s="0" t="n">
        <f aca="false">12*Inputs!$B$8*(1-MIN(1,Inputs!$G$8*$D2817)*churn_nonbuyers)*(ic*Inputs!$C$8+fee_wd*Inputs!$E$8*(1-$B2817)+fee_fx*Inputs!$D$8-cost_acc-cost_wd*Inputs!$E$8*(1-$B2817)-cost_fx*Inputs!$D$8)</f>
        <v>0</v>
      </c>
      <c r="N2817" s="0" t="n">
        <f aca="false">K2817+L2817+I2817-fixed</f>
        <v>-58480.9400499943</v>
      </c>
      <c r="O2817" s="0" t="n">
        <f aca="false">K2817+L2817+M2817-fixed</f>
        <v>-188261.567025994</v>
      </c>
      <c r="P2817" s="0" t="n">
        <f aca="false">12*Inputs!$B$6*(1-MIN(1,Inputs!$F$6*$D2817))*(ic*Inputs!$C$6+flat_fee-cost_acc-cost_wd*Inputs!$E$6*$E2817-cost_fx*Inputs!$D$6)+12*Inputs!$B$7*(1-MIN(1,Inputs!$F$7*$D2817))*(ic*Inputs!$C$7+flat_fee-cost_acc-cost_wd*Inputs!$E$7*$E2817-cost_fx*Inputs!$D$7)+12*Inputs!$B$8*(1-MIN(1,Inputs!$F$8*$D2817))*(ic*Inputs!$C$8+flat_fee-cost_acc-cost_wd*Inputs!$E$8*$E2817-cost_fx*Inputs!$D$8)-fixed</f>
        <v>-275600.81266624</v>
      </c>
    </row>
    <row r="2818" customFormat="false" ht="15" hidden="false" customHeight="false" outlineLevel="0" collapsed="false">
      <c r="A2818" s="0" t="n">
        <v>2753</v>
      </c>
      <c r="B2818" s="0" t="n">
        <v>0.204312</v>
      </c>
      <c r="C2818" s="0" t="n">
        <v>0.887396</v>
      </c>
      <c r="D2818" s="0" t="n">
        <v>1.069644</v>
      </c>
      <c r="E2818" s="0" t="n">
        <v>1.030247</v>
      </c>
      <c r="F2818" s="0" t="n">
        <v>0.346392</v>
      </c>
      <c r="G2818" s="0" t="n">
        <f aca="false">12*Inputs!$B$6*(MIN(1,$H$50*$C2818)*(ic*Inputs!$C$6+pS+fee_fx*Inputs!$D$6-cost_acc-cost_wd*Inputs!$E$6*$E2818-cost_fx*Inputs!$D$6-$F2818)+(1-MIN(1,$H$50*$C2818))*(1-MIN(1,Inputs!$G$6*$D2818)*churn_nonbuyers)*(ic*Inputs!$C$6+fee_wd*Inputs!$E$6*(1-$B2818)+fee_fx*Inputs!$D$6-cost_acc-cost_wd*Inputs!$E$6*(1-$B2818)-cost_fx*Inputs!$D$6))</f>
        <v>208921.867308498</v>
      </c>
      <c r="H2818" s="0" t="n">
        <f aca="false">12*Inputs!$B$7*(MIN(1,$H$51*$C2818)*(ic*Inputs!$C$7+pE+fee_fx*Inputs!$D$7-cost_acc-cost_wd*Inputs!$E$7*$E2818-cost_fx*Inputs!$D$7-$F2818)+(1-MIN(1,$H$51*$C2818))*(1-MIN(1,Inputs!$G$7*$D2818)*churn_nonbuyers)*(ic*Inputs!$C$7+fee_wd*Inputs!$E$7*(1-$B2818)+fee_fx*Inputs!$D$7-cost_acc-cost_wd*Inputs!$E$7*(1-$B2818)-cost_fx*Inputs!$D$7))</f>
        <v>406290.739178025</v>
      </c>
      <c r="I2818" s="0" t="n">
        <f aca="false">12*Inputs!$B$8*(MIN(1,$H$52*$C2818)*(ic*Inputs!$C$8+pT-cost_acc-cost_wd*Inputs!$E$8-cost_fx*Inputs!$D$8-cost_ins)+(1-MIN(1,$H$52*$C2818))*(1-MIN(1,Inputs!$G$8*$D2818)*churn_nonbuyers)*(ic*Inputs!$C$8+fee_wd*Inputs!$E$8*(1-$B2818)+fee_fx*Inputs!$D$8-cost_acc-cost_wd*Inputs!$E$8*(1-$B2818)-cost_fx*Inputs!$D$8))</f>
        <v>158045.792850677</v>
      </c>
      <c r="J2818" s="0" t="n">
        <f aca="false">G2818+H2818+I2818-fixed</f>
        <v>73258.3993372005</v>
      </c>
      <c r="K2818" s="0" t="n">
        <f aca="false">12*Inputs!$B$6*(1-MIN(1,Inputs!$G$6*$D2818)*churn_nonbuyers)*(ic*Inputs!$C$6+fee_wd*Inputs!$E$6*(1-$B2818)+fee_fx*Inputs!$D$6-cost_acc-cost_wd*Inputs!$E$6*(1-$B2818)-cost_fx*Inputs!$D$6)</f>
        <v>162970.556435482</v>
      </c>
      <c r="L2818" s="0" t="n">
        <f aca="false">12*Inputs!$B$7*(1-MIN(1,Inputs!$G$7*$D2818)*churn_nonbuyers)*(ic*Inputs!$C$7+fee_wd*Inputs!$E$7*(1-$B2818)+fee_fx*Inputs!$D$7-cost_acc-cost_wd*Inputs!$E$7*(1-$B2818)-cost_fx*Inputs!$D$7)</f>
        <v>361784.755749289</v>
      </c>
      <c r="M2818" s="0" t="n">
        <f aca="false">12*Inputs!$B$8*(1-MIN(1,Inputs!$G$8*$D2818)*churn_nonbuyers)*(ic*Inputs!$C$8+fee_wd*Inputs!$E$8*(1-$B2818)+fee_fx*Inputs!$D$8-cost_acc-cost_wd*Inputs!$E$8*(1-$B2818)-cost_fx*Inputs!$D$8)</f>
        <v>79543.7440055808</v>
      </c>
      <c r="N2818" s="0" t="n">
        <f aca="false">K2818+L2818+I2818-fixed</f>
        <v>-17198.894964552</v>
      </c>
      <c r="O2818" s="0" t="n">
        <f aca="false">K2818+L2818+M2818-fixed</f>
        <v>-95700.9438096486</v>
      </c>
      <c r="P2818" s="0" t="n">
        <f aca="false">12*Inputs!$B$6*(1-MIN(1,Inputs!$F$6*$D2818))*(ic*Inputs!$C$6+flat_fee-cost_acc-cost_wd*Inputs!$E$6*$E2818-cost_fx*Inputs!$D$6)+12*Inputs!$B$7*(1-MIN(1,Inputs!$F$7*$D2818))*(ic*Inputs!$C$7+flat_fee-cost_acc-cost_wd*Inputs!$E$7*$E2818-cost_fx*Inputs!$D$7)+12*Inputs!$B$8*(1-MIN(1,Inputs!$F$8*$D2818))*(ic*Inputs!$C$8+flat_fee-cost_acc-cost_wd*Inputs!$E$8*$E2818-cost_fx*Inputs!$D$8)-fixed</f>
        <v>18636.6596643201</v>
      </c>
    </row>
    <row r="2819" customFormat="false" ht="15" hidden="false" customHeight="false" outlineLevel="0" collapsed="false">
      <c r="A2819" s="0" t="n">
        <v>2754</v>
      </c>
      <c r="B2819" s="0" t="n">
        <v>0.344176</v>
      </c>
      <c r="C2819" s="0" t="n">
        <v>0.877817</v>
      </c>
      <c r="D2819" s="0" t="n">
        <v>0.687979</v>
      </c>
      <c r="E2819" s="0" t="n">
        <v>1.138483</v>
      </c>
      <c r="F2819" s="0" t="n">
        <v>0.320821</v>
      </c>
      <c r="G2819" s="0" t="n">
        <f aca="false">12*Inputs!$B$6*(MIN(1,$H$50*$C2819)*(ic*Inputs!$C$6+pS+fee_fx*Inputs!$D$6-cost_acc-cost_wd*Inputs!$E$6*$E2819-cost_fx*Inputs!$D$6-$F2819)+(1-MIN(1,$H$50*$C2819))*(1-MIN(1,Inputs!$G$6*$D2819)*churn_nonbuyers)*(ic*Inputs!$C$6+fee_wd*Inputs!$E$6*(1-$B2819)+fee_fx*Inputs!$D$6-cost_acc-cost_wd*Inputs!$E$6*(1-$B2819)-cost_fx*Inputs!$D$6))</f>
        <v>191727.056636908</v>
      </c>
      <c r="H2819" s="0" t="n">
        <f aca="false">12*Inputs!$B$7*(MIN(1,$H$51*$C2819)*(ic*Inputs!$C$7+pE+fee_fx*Inputs!$D$7-cost_acc-cost_wd*Inputs!$E$7*$E2819-cost_fx*Inputs!$D$7-$F2819)+(1-MIN(1,$H$51*$C2819))*(1-MIN(1,Inputs!$G$7*$D2819)*churn_nonbuyers)*(ic*Inputs!$C$7+fee_wd*Inputs!$E$7*(1-$B2819)+fee_fx*Inputs!$D$7-cost_acc-cost_wd*Inputs!$E$7*(1-$B2819)-cost_fx*Inputs!$D$7))</f>
        <v>386136.100473096</v>
      </c>
      <c r="I2819" s="0" t="n">
        <f aca="false">12*Inputs!$B$8*(MIN(1,$H$52*$C2819)*(ic*Inputs!$C$8+pT-cost_acc-cost_wd*Inputs!$E$8-cost_fx*Inputs!$D$8-cost_ins)+(1-MIN(1,$H$52*$C2819))*(1-MIN(1,Inputs!$G$8*$D2819)*churn_nonbuyers)*(ic*Inputs!$C$8+fee_wd*Inputs!$E$8*(1-$B2819)+fee_fx*Inputs!$D$8-cost_acc-cost_wd*Inputs!$E$8*(1-$B2819)-cost_fx*Inputs!$D$8))</f>
        <v>188465.645131017</v>
      </c>
      <c r="J2819" s="0" t="n">
        <f aca="false">G2819+H2819+I2819-fixed</f>
        <v>66328.8022410208</v>
      </c>
      <c r="K2819" s="0" t="n">
        <f aca="false">12*Inputs!$B$6*(1-MIN(1,Inputs!$G$6*$D2819)*churn_nonbuyers)*(ic*Inputs!$C$6+fee_wd*Inputs!$E$6*(1-$B2819)+fee_fx*Inputs!$D$6-cost_acc-cost_wd*Inputs!$E$6*(1-$B2819)-cost_fx*Inputs!$D$6)</f>
        <v>146808.685874189</v>
      </c>
      <c r="L2819" s="0" t="n">
        <f aca="false">12*Inputs!$B$7*(1-MIN(1,Inputs!$G$7*$D2819)*churn_nonbuyers)*(ic*Inputs!$C$7+fee_wd*Inputs!$E$7*(1-$B2819)+fee_fx*Inputs!$D$7-cost_acc-cost_wd*Inputs!$E$7*(1-$B2819)-cost_fx*Inputs!$D$7)</f>
        <v>346339.776932513</v>
      </c>
      <c r="M2819" s="0" t="n">
        <f aca="false">12*Inputs!$B$8*(1-MIN(1,Inputs!$G$8*$D2819)*churn_nonbuyers)*(ic*Inputs!$C$8+fee_wd*Inputs!$E$8*(1-$B2819)+fee_fx*Inputs!$D$8-cost_acc-cost_wd*Inputs!$E$8*(1-$B2819)-cost_fx*Inputs!$D$8)</f>
        <v>160646.114986214</v>
      </c>
      <c r="N2819" s="0" t="n">
        <f aca="false">K2819+L2819+I2819-fixed</f>
        <v>-18385.8920622813</v>
      </c>
      <c r="O2819" s="0" t="n">
        <f aca="false">K2819+L2819+M2819-fixed</f>
        <v>-46205.4222070836</v>
      </c>
      <c r="P2819" s="0" t="n">
        <f aca="false">12*Inputs!$B$6*(1-MIN(1,Inputs!$F$6*$D2819))*(ic*Inputs!$C$6+flat_fee-cost_acc-cost_wd*Inputs!$E$6*$E2819-cost_fx*Inputs!$D$6)+12*Inputs!$B$7*(1-MIN(1,Inputs!$F$7*$D2819))*(ic*Inputs!$C$7+flat_fee-cost_acc-cost_wd*Inputs!$E$7*$E2819-cost_fx*Inputs!$D$7)+12*Inputs!$B$8*(1-MIN(1,Inputs!$F$8*$D2819))*(ic*Inputs!$C$8+flat_fee-cost_acc-cost_wd*Inputs!$E$8*$E2819-cost_fx*Inputs!$D$8)-fixed</f>
        <v>176234.41749368</v>
      </c>
    </row>
    <row r="2820" customFormat="false" ht="15" hidden="false" customHeight="false" outlineLevel="0" collapsed="false">
      <c r="A2820" s="0" t="n">
        <v>2755</v>
      </c>
      <c r="B2820" s="0" t="n">
        <v>0.316453</v>
      </c>
      <c r="C2820" s="0" t="n">
        <v>0.80782</v>
      </c>
      <c r="D2820" s="0" t="n">
        <v>1.173873</v>
      </c>
      <c r="E2820" s="0" t="n">
        <v>1.226948</v>
      </c>
      <c r="F2820" s="0" t="n">
        <v>0.263286</v>
      </c>
      <c r="G2820" s="0" t="n">
        <f aca="false">12*Inputs!$B$6*(MIN(1,$H$50*$C2820)*(ic*Inputs!$C$6+pS+fee_fx*Inputs!$D$6-cost_acc-cost_wd*Inputs!$E$6*$E2820-cost_fx*Inputs!$D$6-$F2820)+(1-MIN(1,$H$50*$C2820))*(1-MIN(1,Inputs!$G$6*$D2820)*churn_nonbuyers)*(ic*Inputs!$C$6+fee_wd*Inputs!$E$6*(1-$B2820)+fee_fx*Inputs!$D$6-cost_acc-cost_wd*Inputs!$E$6*(1-$B2820)-cost_fx*Inputs!$D$6))</f>
        <v>187629.524257562</v>
      </c>
      <c r="H2820" s="0" t="n">
        <f aca="false">12*Inputs!$B$7*(MIN(1,$H$51*$C2820)*(ic*Inputs!$C$7+pE+fee_fx*Inputs!$D$7-cost_acc-cost_wd*Inputs!$E$7*$E2820-cost_fx*Inputs!$D$7-$F2820)+(1-MIN(1,$H$51*$C2820))*(1-MIN(1,Inputs!$G$7*$D2820)*churn_nonbuyers)*(ic*Inputs!$C$7+fee_wd*Inputs!$E$7*(1-$B2820)+fee_fx*Inputs!$D$7-cost_acc-cost_wd*Inputs!$E$7*(1-$B2820)-cost_fx*Inputs!$D$7))</f>
        <v>376525.010165114</v>
      </c>
      <c r="I2820" s="0" t="n">
        <f aca="false">12*Inputs!$B$8*(MIN(1,$H$52*$C2820)*(ic*Inputs!$C$8+pT-cost_acc-cost_wd*Inputs!$E$8-cost_fx*Inputs!$D$8-cost_ins)+(1-MIN(1,$H$52*$C2820))*(1-MIN(1,Inputs!$G$8*$D2820)*churn_nonbuyers)*(ic*Inputs!$C$8+fee_wd*Inputs!$E$8*(1-$B2820)+fee_fx*Inputs!$D$8-cost_acc-cost_wd*Inputs!$E$8*(1-$B2820)-cost_fx*Inputs!$D$8))</f>
        <v>140552.226413351</v>
      </c>
      <c r="J2820" s="0" t="n">
        <f aca="false">G2820+H2820+I2820-fixed</f>
        <v>4706.76083602698</v>
      </c>
      <c r="K2820" s="0" t="n">
        <f aca="false">12*Inputs!$B$6*(1-MIN(1,Inputs!$G$6*$D2820)*churn_nonbuyers)*(ic*Inputs!$C$6+fee_wd*Inputs!$E$6*(1-$B2820)+fee_fx*Inputs!$D$6-cost_acc-cost_wd*Inputs!$E$6*(1-$B2820)-cost_fx*Inputs!$D$6)</f>
        <v>146872.752713777</v>
      </c>
      <c r="L2820" s="0" t="n">
        <f aca="false">12*Inputs!$B$7*(1-MIN(1,Inputs!$G$7*$D2820)*churn_nonbuyers)*(ic*Inputs!$C$7+fee_wd*Inputs!$E$7*(1-$B2820)+fee_fx*Inputs!$D$7-cost_acc-cost_wd*Inputs!$E$7*(1-$B2820)-cost_fx*Inputs!$D$7)</f>
        <v>345036.374924266</v>
      </c>
      <c r="M2820" s="0" t="n">
        <f aca="false">12*Inputs!$B$8*(1-MIN(1,Inputs!$G$8*$D2820)*churn_nonbuyers)*(ic*Inputs!$C$8+fee_wd*Inputs!$E$8*(1-$B2820)+fee_fx*Inputs!$D$8-cost_acc-cost_wd*Inputs!$E$8*(1-$B2820)-cost_fx*Inputs!$D$8)</f>
        <v>55485.3342109584</v>
      </c>
      <c r="N2820" s="0" t="n">
        <f aca="false">K2820+L2820+I2820-fixed</f>
        <v>-67538.645948606</v>
      </c>
      <c r="O2820" s="0" t="n">
        <f aca="false">K2820+L2820+M2820-fixed</f>
        <v>-152605.538150998</v>
      </c>
      <c r="P2820" s="0" t="n">
        <f aca="false">12*Inputs!$B$6*(1-MIN(1,Inputs!$F$6*$D2820))*(ic*Inputs!$C$6+flat_fee-cost_acc-cost_wd*Inputs!$E$6*$E2820-cost_fx*Inputs!$D$6)+12*Inputs!$B$7*(1-MIN(1,Inputs!$F$7*$D2820))*(ic*Inputs!$C$7+flat_fee-cost_acc-cost_wd*Inputs!$E$7*$E2820-cost_fx*Inputs!$D$7)+12*Inputs!$B$8*(1-MIN(1,Inputs!$F$8*$D2820))*(ic*Inputs!$C$8+flat_fee-cost_acc-cost_wd*Inputs!$E$8*$E2820-cost_fx*Inputs!$D$8)-fixed</f>
        <v>-116150.95803904</v>
      </c>
    </row>
    <row r="2821" customFormat="false" ht="15" hidden="false" customHeight="false" outlineLevel="0" collapsed="false">
      <c r="A2821" s="0" t="n">
        <v>2756</v>
      </c>
      <c r="B2821" s="0" t="n">
        <v>0.106543</v>
      </c>
      <c r="C2821" s="0" t="n">
        <v>0.751083</v>
      </c>
      <c r="D2821" s="0" t="n">
        <v>0.859767</v>
      </c>
      <c r="E2821" s="0" t="n">
        <v>1.176705</v>
      </c>
      <c r="F2821" s="0" t="n">
        <v>0.326236</v>
      </c>
      <c r="G2821" s="0" t="n">
        <f aca="false">12*Inputs!$B$6*(MIN(1,$H$50*$C2821)*(ic*Inputs!$C$6+pS+fee_fx*Inputs!$D$6-cost_acc-cost_wd*Inputs!$E$6*$E2821-cost_fx*Inputs!$D$6-$F2821)+(1-MIN(1,$H$50*$C2821))*(1-MIN(1,Inputs!$G$6*$D2821)*churn_nonbuyers)*(ic*Inputs!$C$6+fee_wd*Inputs!$E$6*(1-$B2821)+fee_fx*Inputs!$D$6-cost_acc-cost_wd*Inputs!$E$6*(1-$B2821)-cost_fx*Inputs!$D$6))</f>
        <v>214039.822848626</v>
      </c>
      <c r="H2821" s="0" t="n">
        <f aca="false">12*Inputs!$B$7*(MIN(1,$H$51*$C2821)*(ic*Inputs!$C$7+pE+fee_fx*Inputs!$D$7-cost_acc-cost_wd*Inputs!$E$7*$E2821-cost_fx*Inputs!$D$7-$F2821)+(1-MIN(1,$H$51*$C2821))*(1-MIN(1,Inputs!$G$7*$D2821)*churn_nonbuyers)*(ic*Inputs!$C$7+fee_wd*Inputs!$E$7*(1-$B2821)+fee_fx*Inputs!$D$7-cost_acc-cost_wd*Inputs!$E$7*(1-$B2821)-cost_fx*Inputs!$D$7))</f>
        <v>398895.284285755</v>
      </c>
      <c r="I2821" s="0" t="n">
        <f aca="false">12*Inputs!$B$8*(MIN(1,$H$52*$C2821)*(ic*Inputs!$C$8+pT-cost_acc-cost_wd*Inputs!$E$8-cost_fx*Inputs!$D$8-cost_ins)+(1-MIN(1,$H$52*$C2821))*(1-MIN(1,Inputs!$G$8*$D2821)*churn_nonbuyers)*(ic*Inputs!$C$8+fee_wd*Inputs!$E$8*(1-$B2821)+fee_fx*Inputs!$D$8-cost_acc-cost_wd*Inputs!$E$8*(1-$B2821)-cost_fx*Inputs!$D$8))</f>
        <v>168931.125638224</v>
      </c>
      <c r="J2821" s="0" t="n">
        <f aca="false">G2821+H2821+I2821-fixed</f>
        <v>81866.2327726048</v>
      </c>
      <c r="K2821" s="0" t="n">
        <f aca="false">12*Inputs!$B$6*(1-MIN(1,Inputs!$G$6*$D2821)*churn_nonbuyers)*(ic*Inputs!$C$6+fee_wd*Inputs!$E$6*(1-$B2821)+fee_fx*Inputs!$D$6-cost_acc-cost_wd*Inputs!$E$6*(1-$B2821)-cost_fx*Inputs!$D$6)</f>
        <v>178250.892159463</v>
      </c>
      <c r="L2821" s="0" t="n">
        <f aca="false">12*Inputs!$B$7*(1-MIN(1,Inputs!$G$7*$D2821)*churn_nonbuyers)*(ic*Inputs!$C$7+fee_wd*Inputs!$E$7*(1-$B2821)+fee_fx*Inputs!$D$7-cost_acc-cost_wd*Inputs!$E$7*(1-$B2821)-cost_fx*Inputs!$D$7)</f>
        <v>377853.787679678</v>
      </c>
      <c r="M2821" s="0" t="n">
        <f aca="false">12*Inputs!$B$8*(1-MIN(1,Inputs!$G$8*$D2821)*churn_nonbuyers)*(ic*Inputs!$C$8+fee_wd*Inputs!$E$8*(1-$B2821)+fee_fx*Inputs!$D$8-cost_acc-cost_wd*Inputs!$E$8*(1-$B2821)-cost_fx*Inputs!$D$8)</f>
        <v>127924.204264162</v>
      </c>
      <c r="N2821" s="0" t="n">
        <f aca="false">K2821+L2821+I2821-fixed</f>
        <v>25035.8054773654</v>
      </c>
      <c r="O2821" s="0" t="n">
        <f aca="false">K2821+L2821+M2821-fixed</f>
        <v>-15971.1158966972</v>
      </c>
      <c r="P2821" s="0" t="n">
        <f aca="false">12*Inputs!$B$6*(1-MIN(1,Inputs!$F$6*$D2821))*(ic*Inputs!$C$6+flat_fee-cost_acc-cost_wd*Inputs!$E$6*$E2821-cost_fx*Inputs!$D$6)+12*Inputs!$B$7*(1-MIN(1,Inputs!$F$7*$D2821))*(ic*Inputs!$C$7+flat_fee-cost_acc-cost_wd*Inputs!$E$7*$E2821-cost_fx*Inputs!$D$7)+12*Inputs!$B$8*(1-MIN(1,Inputs!$F$8*$D2821))*(ic*Inputs!$C$8+flat_fee-cost_acc-cost_wd*Inputs!$E$8*$E2821-cost_fx*Inputs!$D$8)-fixed</f>
        <v>67269.5858804003</v>
      </c>
    </row>
    <row r="2822" customFormat="false" ht="15" hidden="false" customHeight="false" outlineLevel="0" collapsed="false">
      <c r="A2822" s="0" t="n">
        <v>2757</v>
      </c>
      <c r="B2822" s="0" t="n">
        <v>0.308068</v>
      </c>
      <c r="C2822" s="0" t="n">
        <v>0.997278</v>
      </c>
      <c r="D2822" s="0" t="n">
        <v>0.821044</v>
      </c>
      <c r="E2822" s="0" t="n">
        <v>1.177707</v>
      </c>
      <c r="F2822" s="0" t="n">
        <v>0.367385</v>
      </c>
      <c r="G2822" s="0" t="n">
        <f aca="false">12*Inputs!$B$6*(MIN(1,$H$50*$C2822)*(ic*Inputs!$C$6+pS+fee_fx*Inputs!$D$6-cost_acc-cost_wd*Inputs!$E$6*$E2822-cost_fx*Inputs!$D$6-$F2822)+(1-MIN(1,$H$50*$C2822))*(1-MIN(1,Inputs!$G$6*$D2822)*churn_nonbuyers)*(ic*Inputs!$C$6+fee_wd*Inputs!$E$6*(1-$B2822)+fee_fx*Inputs!$D$6-cost_acc-cost_wd*Inputs!$E$6*(1-$B2822)-cost_fx*Inputs!$D$6))</f>
        <v>199526.214735665</v>
      </c>
      <c r="H2822" s="0" t="n">
        <f aca="false">12*Inputs!$B$7*(MIN(1,$H$51*$C2822)*(ic*Inputs!$C$7+pE+fee_fx*Inputs!$D$7-cost_acc-cost_wd*Inputs!$E$7*$E2822-cost_fx*Inputs!$D$7-$F2822)+(1-MIN(1,$H$51*$C2822))*(1-MIN(1,Inputs!$G$7*$D2822)*churn_nonbuyers)*(ic*Inputs!$C$7+fee_wd*Inputs!$E$7*(1-$B2822)+fee_fx*Inputs!$D$7-cost_acc-cost_wd*Inputs!$E$7*(1-$B2822)-cost_fx*Inputs!$D$7))</f>
        <v>386570.688814934</v>
      </c>
      <c r="I2822" s="0" t="n">
        <f aca="false">12*Inputs!$B$8*(MIN(1,$H$52*$C2822)*(ic*Inputs!$C$8+pT-cost_acc-cost_wd*Inputs!$E$8-cost_fx*Inputs!$D$8-cost_ins)+(1-MIN(1,$H$52*$C2822))*(1-MIN(1,Inputs!$G$8*$D2822)*churn_nonbuyers)*(ic*Inputs!$C$8+fee_wd*Inputs!$E$8*(1-$B2822)+fee_fx*Inputs!$D$8-cost_acc-cost_wd*Inputs!$E$8*(1-$B2822)-cost_fx*Inputs!$D$8))</f>
        <v>183759.931988776</v>
      </c>
      <c r="J2822" s="0" t="n">
        <f aca="false">G2822+H2822+I2822-fixed</f>
        <v>69856.8355393747</v>
      </c>
      <c r="K2822" s="0" t="n">
        <f aca="false">12*Inputs!$B$6*(1-MIN(1,Inputs!$G$6*$D2822)*churn_nonbuyers)*(ic*Inputs!$C$6+fee_wd*Inputs!$E$6*(1-$B2822)+fee_fx*Inputs!$D$6-cost_acc-cost_wd*Inputs!$E$6*(1-$B2822)-cost_fx*Inputs!$D$6)</f>
        <v>150783.233637542</v>
      </c>
      <c r="L2822" s="0" t="n">
        <f aca="false">12*Inputs!$B$7*(1-MIN(1,Inputs!$G$7*$D2822)*churn_nonbuyers)*(ic*Inputs!$C$7+fee_wd*Inputs!$E$7*(1-$B2822)+fee_fx*Inputs!$D$7-cost_acc-cost_wd*Inputs!$E$7*(1-$B2822)-cost_fx*Inputs!$D$7)</f>
        <v>349999.549270526</v>
      </c>
      <c r="M2822" s="0" t="n">
        <f aca="false">12*Inputs!$B$8*(1-MIN(1,Inputs!$G$8*$D2822)*churn_nonbuyers)*(ic*Inputs!$C$8+fee_wd*Inputs!$E$8*(1-$B2822)+fee_fx*Inputs!$D$8-cost_acc-cost_wd*Inputs!$E$8*(1-$B2822)-cost_fx*Inputs!$D$8)</f>
        <v>132519.298948531</v>
      </c>
      <c r="N2822" s="0" t="n">
        <f aca="false">K2822+L2822+I2822-fixed</f>
        <v>-15457.2851031561</v>
      </c>
      <c r="O2822" s="0" t="n">
        <f aca="false">K2822+L2822+M2822-fixed</f>
        <v>-66697.9181434008</v>
      </c>
      <c r="P2822" s="0" t="n">
        <f aca="false">12*Inputs!$B$6*(1-MIN(1,Inputs!$F$6*$D2822))*(ic*Inputs!$C$6+flat_fee-cost_acc-cost_wd*Inputs!$E$6*$E2822-cost_fx*Inputs!$D$6)+12*Inputs!$B$7*(1-MIN(1,Inputs!$F$7*$D2822))*(ic*Inputs!$C$7+flat_fee-cost_acc-cost_wd*Inputs!$E$7*$E2822-cost_fx*Inputs!$D$7)+12*Inputs!$B$8*(1-MIN(1,Inputs!$F$8*$D2822))*(ic*Inputs!$C$8+flat_fee-cost_acc-cost_wd*Inputs!$E$8*$E2822-cost_fx*Inputs!$D$8)-fixed</f>
        <v>86988.4590339201</v>
      </c>
    </row>
    <row r="2823" customFormat="false" ht="15" hidden="false" customHeight="false" outlineLevel="0" collapsed="false">
      <c r="A2823" s="0" t="n">
        <v>2758</v>
      </c>
      <c r="B2823" s="0" t="n">
        <v>0.124173</v>
      </c>
      <c r="C2823" s="0" t="n">
        <v>0.938939</v>
      </c>
      <c r="D2823" s="0" t="n">
        <v>1.169593</v>
      </c>
      <c r="E2823" s="0" t="n">
        <v>1.197079</v>
      </c>
      <c r="F2823" s="0" t="n">
        <v>0.414556</v>
      </c>
      <c r="G2823" s="0" t="n">
        <f aca="false">12*Inputs!$B$6*(MIN(1,$H$50*$C2823)*(ic*Inputs!$C$6+pS+fee_fx*Inputs!$D$6-cost_acc-cost_wd*Inputs!$E$6*$E2823-cost_fx*Inputs!$D$6-$F2823)+(1-MIN(1,$H$50*$C2823))*(1-MIN(1,Inputs!$G$6*$D2823)*churn_nonbuyers)*(ic*Inputs!$C$6+fee_wd*Inputs!$E$6*(1-$B2823)+fee_fx*Inputs!$D$6-cost_acc-cost_wd*Inputs!$E$6*(1-$B2823)-cost_fx*Inputs!$D$6))</f>
        <v>215760.371177942</v>
      </c>
      <c r="H2823" s="0" t="n">
        <f aca="false">12*Inputs!$B$7*(MIN(1,$H$51*$C2823)*(ic*Inputs!$C$7+pE+fee_fx*Inputs!$D$7-cost_acc-cost_wd*Inputs!$E$7*$E2823-cost_fx*Inputs!$D$7-$F2823)+(1-MIN(1,$H$51*$C2823))*(1-MIN(1,Inputs!$G$7*$D2823)*churn_nonbuyers)*(ic*Inputs!$C$7+fee_wd*Inputs!$E$7*(1-$B2823)+fee_fx*Inputs!$D$7-cost_acc-cost_wd*Inputs!$E$7*(1-$B2823)-cost_fx*Inputs!$D$7))</f>
        <v>393396.97747941</v>
      </c>
      <c r="I2823" s="0" t="n">
        <f aca="false">12*Inputs!$B$8*(MIN(1,$H$52*$C2823)*(ic*Inputs!$C$8+pT-cost_acc-cost_wd*Inputs!$E$8-cost_fx*Inputs!$D$8-cost_ins)+(1-MIN(1,$H$52*$C2823))*(1-MIN(1,Inputs!$G$8*$D2823)*churn_nonbuyers)*(ic*Inputs!$C$8+fee_wd*Inputs!$E$8*(1-$B2823)+fee_fx*Inputs!$D$8-cost_acc-cost_wd*Inputs!$E$8*(1-$B2823)-cost_fx*Inputs!$D$8))</f>
        <v>155252.647671196</v>
      </c>
      <c r="J2823" s="0" t="n">
        <f aca="false">G2823+H2823+I2823-fixed</f>
        <v>64409.9963285478</v>
      </c>
      <c r="K2823" s="0" t="n">
        <f aca="false">12*Inputs!$B$6*(1-MIN(1,Inputs!$G$6*$D2823)*churn_nonbuyers)*(ic*Inputs!$C$6+fee_wd*Inputs!$E$6*(1-$B2823)+fee_fx*Inputs!$D$6-cost_acc-cost_wd*Inputs!$E$6*(1-$B2823)-cost_fx*Inputs!$D$6)</f>
        <v>172975.260035441</v>
      </c>
      <c r="L2823" s="0" t="n">
        <f aca="false">12*Inputs!$B$7*(1-MIN(1,Inputs!$G$7*$D2823)*churn_nonbuyers)*(ic*Inputs!$C$7+fee_wd*Inputs!$E$7*(1-$B2823)+fee_fx*Inputs!$D$7-cost_acc-cost_wd*Inputs!$E$7*(1-$B2823)-cost_fx*Inputs!$D$7)</f>
        <v>371799.092757265</v>
      </c>
      <c r="M2823" s="0" t="n">
        <f aca="false">12*Inputs!$B$8*(1-MIN(1,Inputs!$G$8*$D2823)*churn_nonbuyers)*(ic*Inputs!$C$8+fee_wd*Inputs!$E$8*(1-$B2823)+fee_fx*Inputs!$D$8-cost_acc-cost_wd*Inputs!$E$8*(1-$B2823)-cost_fx*Inputs!$D$8)</f>
        <v>58090.8782453904</v>
      </c>
      <c r="N2823" s="0" t="n">
        <f aca="false">K2823+L2823+I2823-fixed</f>
        <v>27.0004639016697</v>
      </c>
      <c r="O2823" s="0" t="n">
        <f aca="false">K2823+L2823+M2823-fixed</f>
        <v>-97134.7689619043</v>
      </c>
      <c r="P2823" s="0" t="n">
        <f aca="false">12*Inputs!$B$6*(1-MIN(1,Inputs!$F$6*$D2823))*(ic*Inputs!$C$6+flat_fee-cost_acc-cost_wd*Inputs!$E$6*$E2823-cost_fx*Inputs!$D$6)+12*Inputs!$B$7*(1-MIN(1,Inputs!$F$7*$D2823))*(ic*Inputs!$C$7+flat_fee-cost_acc-cost_wd*Inputs!$E$7*$E2823-cost_fx*Inputs!$D$7)+12*Inputs!$B$8*(1-MIN(1,Inputs!$F$8*$D2823))*(ic*Inputs!$C$8+flat_fee-cost_acc-cost_wd*Inputs!$E$8*$E2823-cost_fx*Inputs!$D$8)-fixed</f>
        <v>-102282.79678072</v>
      </c>
    </row>
    <row r="2824" customFormat="false" ht="15" hidden="false" customHeight="false" outlineLevel="0" collapsed="false">
      <c r="A2824" s="0" t="n">
        <v>2759</v>
      </c>
      <c r="B2824" s="0" t="n">
        <v>0.18742</v>
      </c>
      <c r="C2824" s="0" t="n">
        <v>1.031105</v>
      </c>
      <c r="D2824" s="0" t="n">
        <v>1.918288</v>
      </c>
      <c r="E2824" s="0" t="n">
        <v>1.072811</v>
      </c>
      <c r="F2824" s="0" t="n">
        <v>0.158481</v>
      </c>
      <c r="G2824" s="0" t="n">
        <f aca="false">12*Inputs!$B$6*(MIN(1,$H$50*$C2824)*(ic*Inputs!$C$6+pS+fee_fx*Inputs!$D$6-cost_acc-cost_wd*Inputs!$E$6*$E2824-cost_fx*Inputs!$D$6-$F2824)+(1-MIN(1,$H$50*$C2824))*(1-MIN(1,Inputs!$G$6*$D2824)*churn_nonbuyers)*(ic*Inputs!$C$6+fee_wd*Inputs!$E$6*(1-$B2824)+fee_fx*Inputs!$D$6-cost_acc-cost_wd*Inputs!$E$6*(1-$B2824)-cost_fx*Inputs!$D$6))</f>
        <v>215130.849405897</v>
      </c>
      <c r="H2824" s="0" t="n">
        <f aca="false">12*Inputs!$B$7*(MIN(1,$H$51*$C2824)*(ic*Inputs!$C$7+pE+fee_fx*Inputs!$D$7-cost_acc-cost_wd*Inputs!$E$7*$E2824-cost_fx*Inputs!$D$7-$F2824)+(1-MIN(1,$H$51*$C2824))*(1-MIN(1,Inputs!$G$7*$D2824)*churn_nonbuyers)*(ic*Inputs!$C$7+fee_wd*Inputs!$E$7*(1-$B2824)+fee_fx*Inputs!$D$7-cost_acc-cost_wd*Inputs!$E$7*(1-$B2824)-cost_fx*Inputs!$D$7))</f>
        <v>415358.354099263</v>
      </c>
      <c r="I2824" s="0" t="n">
        <f aca="false">12*Inputs!$B$8*(MIN(1,$H$52*$C2824)*(ic*Inputs!$C$8+pT-cost_acc-cost_wd*Inputs!$E$8-cost_fx*Inputs!$D$8-cost_ins)+(1-MIN(1,$H$52*$C2824))*(1-MIN(1,Inputs!$G$8*$D2824)*churn_nonbuyers)*(ic*Inputs!$C$8+fee_wd*Inputs!$E$8*(1-$B2824)+fee_fx*Inputs!$D$8-cost_acc-cost_wd*Inputs!$E$8*(1-$B2824)-cost_fx*Inputs!$D$8))</f>
        <v>148627.59912</v>
      </c>
      <c r="J2824" s="0" t="n">
        <f aca="false">G2824+H2824+I2824-fixed</f>
        <v>79116.8026251603</v>
      </c>
      <c r="K2824" s="0" t="n">
        <f aca="false">12*Inputs!$B$6*(1-MIN(1,Inputs!$G$6*$D2824)*churn_nonbuyers)*(ic*Inputs!$C$6+fee_wd*Inputs!$E$6*(1-$B2824)+fee_fx*Inputs!$D$6-cost_acc-cost_wd*Inputs!$E$6*(1-$B2824)-cost_fx*Inputs!$D$6)</f>
        <v>157863.760826112</v>
      </c>
      <c r="L2824" s="0" t="n">
        <f aca="false">12*Inputs!$B$7*(1-MIN(1,Inputs!$G$7*$D2824)*churn_nonbuyers)*(ic*Inputs!$C$7+fee_wd*Inputs!$E$7*(1-$B2824)+fee_fx*Inputs!$D$7-cost_acc-cost_wd*Inputs!$E$7*(1-$B2824)-cost_fx*Inputs!$D$7)</f>
        <v>354561.058671667</v>
      </c>
      <c r="M2824" s="0" t="n">
        <f aca="false">12*Inputs!$B$8*(1-MIN(1,Inputs!$G$8*$D2824)*churn_nonbuyers)*(ic*Inputs!$C$8+fee_wd*Inputs!$E$8*(1-$B2824)+fee_fx*Inputs!$D$8-cost_acc-cost_wd*Inputs!$E$8*(1-$B2824)-cost_fx*Inputs!$D$8)</f>
        <v>0</v>
      </c>
      <c r="N2824" s="0" t="n">
        <f aca="false">K2824+L2824+I2824-fixed</f>
        <v>-38947.5813822208</v>
      </c>
      <c r="O2824" s="0" t="n">
        <f aca="false">K2824+L2824+M2824-fixed</f>
        <v>-187575.180502221</v>
      </c>
      <c r="P2824" s="0" t="n">
        <f aca="false">12*Inputs!$B$6*(1-MIN(1,Inputs!$F$6*$D2824))*(ic*Inputs!$C$6+flat_fee-cost_acc-cost_wd*Inputs!$E$6*$E2824-cost_fx*Inputs!$D$6)+12*Inputs!$B$7*(1-MIN(1,Inputs!$F$7*$D2824))*(ic*Inputs!$C$7+flat_fee-cost_acc-cost_wd*Inputs!$E$7*$E2824-cost_fx*Inputs!$D$7)+12*Inputs!$B$8*(1-MIN(1,Inputs!$F$8*$D2824))*(ic*Inputs!$C$8+flat_fee-cost_acc-cost_wd*Inputs!$E$8*$E2824-cost_fx*Inputs!$D$8)-fixed</f>
        <v>-419301.519862451</v>
      </c>
    </row>
    <row r="2825" customFormat="false" ht="15" hidden="false" customHeight="false" outlineLevel="0" collapsed="false">
      <c r="A2825" s="0" t="n">
        <v>2760</v>
      </c>
      <c r="B2825" s="0" t="n">
        <v>0.141739</v>
      </c>
      <c r="C2825" s="0" t="n">
        <v>0.878693</v>
      </c>
      <c r="D2825" s="0" t="n">
        <v>1.210041</v>
      </c>
      <c r="E2825" s="0" t="n">
        <v>1.024464</v>
      </c>
      <c r="F2825" s="0" t="n">
        <v>0.27479</v>
      </c>
      <c r="G2825" s="0" t="n">
        <f aca="false">12*Inputs!$B$6*(MIN(1,$H$50*$C2825)*(ic*Inputs!$C$6+pS+fee_fx*Inputs!$D$6-cost_acc-cost_wd*Inputs!$E$6*$E2825-cost_fx*Inputs!$D$6-$F2825)+(1-MIN(1,$H$50*$C2825))*(1-MIN(1,Inputs!$G$6*$D2825)*churn_nonbuyers)*(ic*Inputs!$C$6+fee_wd*Inputs!$E$6*(1-$B2825)+fee_fx*Inputs!$D$6-cost_acc-cost_wd*Inputs!$E$6*(1-$B2825)-cost_fx*Inputs!$D$6))</f>
        <v>216784.447257199</v>
      </c>
      <c r="H2825" s="0" t="n">
        <f aca="false">12*Inputs!$B$7*(MIN(1,$H$51*$C2825)*(ic*Inputs!$C$7+pE+fee_fx*Inputs!$D$7-cost_acc-cost_wd*Inputs!$E$7*$E2825-cost_fx*Inputs!$D$7-$F2825)+(1-MIN(1,$H$51*$C2825))*(1-MIN(1,Inputs!$G$7*$D2825)*churn_nonbuyers)*(ic*Inputs!$C$7+fee_wd*Inputs!$E$7*(1-$B2825)+fee_fx*Inputs!$D$7-cost_acc-cost_wd*Inputs!$E$7*(1-$B2825)-cost_fx*Inputs!$D$7))</f>
        <v>414674.02254309</v>
      </c>
      <c r="I2825" s="0" t="n">
        <f aca="false">12*Inputs!$B$8*(MIN(1,$H$52*$C2825)*(ic*Inputs!$C$8+pT-cost_acc-cost_wd*Inputs!$E$8-cost_fx*Inputs!$D$8-cost_ins)+(1-MIN(1,$H$52*$C2825))*(1-MIN(1,Inputs!$G$8*$D2825)*churn_nonbuyers)*(ic*Inputs!$C$8+fee_wd*Inputs!$E$8*(1-$B2825)+fee_fx*Inputs!$D$8-cost_acc-cost_wd*Inputs!$E$8*(1-$B2825)-cost_fx*Inputs!$D$8))</f>
        <v>145476.465429903</v>
      </c>
      <c r="J2825" s="0" t="n">
        <f aca="false">G2825+H2825+I2825-fixed</f>
        <v>76934.9352301925</v>
      </c>
      <c r="K2825" s="0" t="n">
        <f aca="false">12*Inputs!$B$6*(1-MIN(1,Inputs!$G$6*$D2825)*churn_nonbuyers)*(ic*Inputs!$C$6+fee_wd*Inputs!$E$6*(1-$B2825)+fee_fx*Inputs!$D$6-cost_acc-cost_wd*Inputs!$E$6*(1-$B2825)-cost_fx*Inputs!$D$6)</f>
        <v>170227.242729353</v>
      </c>
      <c r="L2825" s="0" t="n">
        <f aca="false">12*Inputs!$B$7*(1-MIN(1,Inputs!$G$7*$D2825)*churn_nonbuyers)*(ic*Inputs!$C$7+fee_wd*Inputs!$E$7*(1-$B2825)+fee_fx*Inputs!$D$7-cost_acc-cost_wd*Inputs!$E$7*(1-$B2825)-cost_fx*Inputs!$D$7)</f>
        <v>368893.851269612</v>
      </c>
      <c r="M2825" s="0" t="n">
        <f aca="false">12*Inputs!$B$8*(1-MIN(1,Inputs!$G$8*$D2825)*churn_nonbuyers)*(ic*Inputs!$C$8+fee_wd*Inputs!$E$8*(1-$B2825)+fee_fx*Inputs!$D$8-cost_acc-cost_wd*Inputs!$E$8*(1-$B2825)-cost_fx*Inputs!$D$8)</f>
        <v>48889.0963636464</v>
      </c>
      <c r="N2825" s="0" t="n">
        <f aca="false">K2825+L2825+I2825-fixed</f>
        <v>-15402.4405711321</v>
      </c>
      <c r="O2825" s="0" t="n">
        <f aca="false">K2825+L2825+M2825-fixed</f>
        <v>-111989.809637389</v>
      </c>
      <c r="P2825" s="0" t="n">
        <f aca="false">12*Inputs!$B$6*(1-MIN(1,Inputs!$F$6*$D2825))*(ic*Inputs!$C$6+flat_fee-cost_acc-cost_wd*Inputs!$E$6*$E2825-cost_fx*Inputs!$D$6)+12*Inputs!$B$7*(1-MIN(1,Inputs!$F$7*$D2825))*(ic*Inputs!$C$7+flat_fee-cost_acc-cost_wd*Inputs!$E$7*$E2825-cost_fx*Inputs!$D$7)+12*Inputs!$B$8*(1-MIN(1,Inputs!$F$8*$D2825))*(ic*Inputs!$C$8+flat_fee-cost_acc-cost_wd*Inputs!$E$8*$E2825-cost_fx*Inputs!$D$8)-fixed</f>
        <v>-57311.22272224</v>
      </c>
    </row>
    <row r="2826" customFormat="false" ht="15" hidden="false" customHeight="false" outlineLevel="0" collapsed="false">
      <c r="A2826" s="0" t="n">
        <v>2761</v>
      </c>
      <c r="B2826" s="0" t="n">
        <v>0.408292</v>
      </c>
      <c r="C2826" s="0" t="n">
        <v>0.945583</v>
      </c>
      <c r="D2826" s="0" t="n">
        <v>1.349648</v>
      </c>
      <c r="E2826" s="0" t="n">
        <v>1.219687</v>
      </c>
      <c r="F2826" s="0" t="n">
        <v>0.151247</v>
      </c>
      <c r="G2826" s="0" t="n">
        <f aca="false">12*Inputs!$B$6*(MIN(1,$H$50*$C2826)*(ic*Inputs!$C$6+pS+fee_fx*Inputs!$D$6-cost_acc-cost_wd*Inputs!$E$6*$E2826-cost_fx*Inputs!$D$6-$F2826)+(1-MIN(1,$H$50*$C2826))*(1-MIN(1,Inputs!$G$6*$D2826)*churn_nonbuyers)*(ic*Inputs!$C$6+fee_wd*Inputs!$E$6*(1-$B2826)+fee_fx*Inputs!$D$6-cost_acc-cost_wd*Inputs!$E$6*(1-$B2826)-cost_fx*Inputs!$D$6))</f>
        <v>184512.098211009</v>
      </c>
      <c r="H2826" s="0" t="n">
        <f aca="false">12*Inputs!$B$7*(MIN(1,$H$51*$C2826)*(ic*Inputs!$C$7+pE+fee_fx*Inputs!$D$7-cost_acc-cost_wd*Inputs!$E$7*$E2826-cost_fx*Inputs!$D$7-$F2826)+(1-MIN(1,$H$51*$C2826))*(1-MIN(1,Inputs!$G$7*$D2826)*churn_nonbuyers)*(ic*Inputs!$C$7+fee_wd*Inputs!$E$7*(1-$B2826)+fee_fx*Inputs!$D$7-cost_acc-cost_wd*Inputs!$E$7*(1-$B2826)-cost_fx*Inputs!$D$7))</f>
        <v>379725.80587031</v>
      </c>
      <c r="I2826" s="0" t="n">
        <f aca="false">12*Inputs!$B$8*(MIN(1,$H$52*$C2826)*(ic*Inputs!$C$8+pT-cost_acc-cost_wd*Inputs!$E$8-cost_fx*Inputs!$D$8-cost_ins)+(1-MIN(1,$H$52*$C2826))*(1-MIN(1,Inputs!$G$8*$D2826)*churn_nonbuyers)*(ic*Inputs!$C$8+fee_wd*Inputs!$E$8*(1-$B2826)+fee_fx*Inputs!$D$8-cost_acc-cost_wd*Inputs!$E$8*(1-$B2826)-cost_fx*Inputs!$D$8))</f>
        <v>142030.673963455</v>
      </c>
      <c r="J2826" s="0" t="n">
        <f aca="false">G2826+H2826+I2826-fixed</f>
        <v>6268.57804477494</v>
      </c>
      <c r="K2826" s="0" t="n">
        <f aca="false">12*Inputs!$B$6*(1-MIN(1,Inputs!$G$6*$D2826)*churn_nonbuyers)*(ic*Inputs!$C$6+fee_wd*Inputs!$E$6*(1-$B2826)+fee_fx*Inputs!$D$6-cost_acc-cost_wd*Inputs!$E$6*(1-$B2826)-cost_fx*Inputs!$D$6)</f>
        <v>133169.063624755</v>
      </c>
      <c r="L2826" s="0" t="n">
        <f aca="false">12*Inputs!$B$7*(1-MIN(1,Inputs!$G$7*$D2826)*churn_nonbuyers)*(ic*Inputs!$C$7+fee_wd*Inputs!$E$7*(1-$B2826)+fee_fx*Inputs!$D$7-cost_acc-cost_wd*Inputs!$E$7*(1-$B2826)-cost_fx*Inputs!$D$7)</f>
        <v>330461.147870853</v>
      </c>
      <c r="M2826" s="0" t="n">
        <f aca="false">12*Inputs!$B$8*(1-MIN(1,Inputs!$G$8*$D2826)*churn_nonbuyers)*(ic*Inputs!$C$8+fee_wd*Inputs!$E$8*(1-$B2826)+fee_fx*Inputs!$D$8-cost_acc-cost_wd*Inputs!$E$8*(1-$B2826)-cost_fx*Inputs!$D$8)</f>
        <v>16949.7051288576</v>
      </c>
      <c r="N2826" s="0" t="n">
        <f aca="false">K2826+L2826+I2826-fixed</f>
        <v>-94339.1145409364</v>
      </c>
      <c r="O2826" s="0" t="n">
        <f aca="false">K2826+L2826+M2826-fixed</f>
        <v>-219420.083375534</v>
      </c>
      <c r="P2826" s="0" t="n">
        <f aca="false">12*Inputs!$B$6*(1-MIN(1,Inputs!$F$6*$D2826))*(ic*Inputs!$C$6+flat_fee-cost_acc-cost_wd*Inputs!$E$6*$E2826-cost_fx*Inputs!$D$6)+12*Inputs!$B$7*(1-MIN(1,Inputs!$F$7*$D2826))*(ic*Inputs!$C$7+flat_fee-cost_acc-cost_wd*Inputs!$E$7*$E2826-cost_fx*Inputs!$D$7)+12*Inputs!$B$8*(1-MIN(1,Inputs!$F$8*$D2826))*(ic*Inputs!$C$8+flat_fee-cost_acc-cost_wd*Inputs!$E$8*$E2826-cost_fx*Inputs!$D$8)-fixed</f>
        <v>-203173.93250176</v>
      </c>
    </row>
    <row r="2827" customFormat="false" ht="15" hidden="false" customHeight="false" outlineLevel="0" collapsed="false">
      <c r="A2827" s="0" t="n">
        <v>2762</v>
      </c>
      <c r="B2827" s="0" t="n">
        <v>0.15553</v>
      </c>
      <c r="C2827" s="0" t="n">
        <v>0.83918</v>
      </c>
      <c r="D2827" s="0" t="n">
        <v>0.974474</v>
      </c>
      <c r="E2827" s="0" t="n">
        <v>1.262992</v>
      </c>
      <c r="F2827" s="0" t="n">
        <v>0.245024</v>
      </c>
      <c r="G2827" s="0" t="n">
        <f aca="false">12*Inputs!$B$6*(MIN(1,$H$50*$C2827)*(ic*Inputs!$C$6+pS+fee_fx*Inputs!$D$6-cost_acc-cost_wd*Inputs!$E$6*$E2827-cost_fx*Inputs!$D$6-$F2827)+(1-MIN(1,$H$50*$C2827))*(1-MIN(1,Inputs!$G$6*$D2827)*churn_nonbuyers)*(ic*Inputs!$C$6+fee_wd*Inputs!$E$6*(1-$B2827)+fee_fx*Inputs!$D$6-cost_acc-cost_wd*Inputs!$E$6*(1-$B2827)-cost_fx*Inputs!$D$6))</f>
        <v>210883.039231349</v>
      </c>
      <c r="H2827" s="0" t="n">
        <f aca="false">12*Inputs!$B$7*(MIN(1,$H$51*$C2827)*(ic*Inputs!$C$7+pE+fee_fx*Inputs!$D$7-cost_acc-cost_wd*Inputs!$E$7*$E2827-cost_fx*Inputs!$D$7-$F2827)+(1-MIN(1,$H$51*$C2827))*(1-MIN(1,Inputs!$G$7*$D2827)*churn_nonbuyers)*(ic*Inputs!$C$7+fee_wd*Inputs!$E$7*(1-$B2827)+fee_fx*Inputs!$D$7-cost_acc-cost_wd*Inputs!$E$7*(1-$B2827)-cost_fx*Inputs!$D$7))</f>
        <v>391511.232522904</v>
      </c>
      <c r="I2827" s="0" t="n">
        <f aca="false">12*Inputs!$B$8*(MIN(1,$H$52*$C2827)*(ic*Inputs!$C$8+pT-cost_acc-cost_wd*Inputs!$E$8-cost_fx*Inputs!$D$8-cost_ins)+(1-MIN(1,$H$52*$C2827))*(1-MIN(1,Inputs!$G$8*$D2827)*churn_nonbuyers)*(ic*Inputs!$C$8+fee_wd*Inputs!$E$8*(1-$B2827)+fee_fx*Inputs!$D$8-cost_acc-cost_wd*Inputs!$E$8*(1-$B2827)-cost_fx*Inputs!$D$8))</f>
        <v>162789.165210743</v>
      </c>
      <c r="J2827" s="0" t="n">
        <f aca="false">G2827+H2827+I2827-fixed</f>
        <v>65183.4369649952</v>
      </c>
      <c r="K2827" s="0" t="n">
        <f aca="false">12*Inputs!$B$6*(1-MIN(1,Inputs!$G$6*$D2827)*churn_nonbuyers)*(ic*Inputs!$C$6+fee_wd*Inputs!$E$6*(1-$B2827)+fee_fx*Inputs!$D$6-cost_acc-cost_wd*Inputs!$E$6*(1-$B2827)-cost_fx*Inputs!$D$6)</f>
        <v>170472.213656784</v>
      </c>
      <c r="L2827" s="0" t="n">
        <f aca="false">12*Inputs!$B$7*(1-MIN(1,Inputs!$G$7*$D2827)*churn_nonbuyers)*(ic*Inputs!$C$7+fee_wd*Inputs!$E$7*(1-$B2827)+fee_fx*Inputs!$D$7-cost_acc-cost_wd*Inputs!$E$7*(1-$B2827)-cost_fx*Inputs!$D$7)</f>
        <v>369671.18144207</v>
      </c>
      <c r="M2827" s="0" t="n">
        <f aca="false">12*Inputs!$B$8*(1-MIN(1,Inputs!$G$8*$D2827)*churn_nonbuyers)*(ic*Inputs!$C$8+fee_wd*Inputs!$E$8*(1-$B2827)+fee_fx*Inputs!$D$8-cost_acc-cost_wd*Inputs!$E$8*(1-$B2827)-cost_fx*Inputs!$D$8)</f>
        <v>101379.154504992</v>
      </c>
      <c r="N2827" s="0" t="n">
        <f aca="false">K2827+L2827+I2827-fixed</f>
        <v>2932.56030959683</v>
      </c>
      <c r="O2827" s="0" t="n">
        <f aca="false">K2827+L2827+M2827-fixed</f>
        <v>-58477.4503961537</v>
      </c>
      <c r="P2827" s="0" t="n">
        <f aca="false">12*Inputs!$B$6*(1-MIN(1,Inputs!$F$6*$D2827))*(ic*Inputs!$C$6+flat_fee-cost_acc-cost_wd*Inputs!$E$6*$E2827-cost_fx*Inputs!$D$6)+12*Inputs!$B$7*(1-MIN(1,Inputs!$F$7*$D2827))*(ic*Inputs!$C$7+flat_fee-cost_acc-cost_wd*Inputs!$E$7*$E2827-cost_fx*Inputs!$D$7)+12*Inputs!$B$8*(1-MIN(1,Inputs!$F$8*$D2827))*(ic*Inputs!$C$8+flat_fee-cost_acc-cost_wd*Inputs!$E$8*$E2827-cost_fx*Inputs!$D$8)-fixed</f>
        <v>-30356.86998208</v>
      </c>
    </row>
    <row r="2828" customFormat="false" ht="15" hidden="false" customHeight="false" outlineLevel="0" collapsed="false">
      <c r="A2828" s="0" t="n">
        <v>2763</v>
      </c>
      <c r="B2828" s="0" t="n">
        <v>0.116587</v>
      </c>
      <c r="C2828" s="0" t="n">
        <v>0.875267</v>
      </c>
      <c r="D2828" s="0" t="n">
        <v>0.951664</v>
      </c>
      <c r="E2828" s="0" t="n">
        <v>1.322181</v>
      </c>
      <c r="F2828" s="0" t="n">
        <v>0.173703</v>
      </c>
      <c r="G2828" s="0" t="n">
        <f aca="false">12*Inputs!$B$6*(MIN(1,$H$50*$C2828)*(ic*Inputs!$C$6+pS+fee_fx*Inputs!$D$6-cost_acc-cost_wd*Inputs!$E$6*$E2828-cost_fx*Inputs!$D$6-$F2828)+(1-MIN(1,$H$50*$C2828))*(1-MIN(1,Inputs!$G$6*$D2828)*churn_nonbuyers)*(ic*Inputs!$C$6+fee_wd*Inputs!$E$6*(1-$B2828)+fee_fx*Inputs!$D$6-cost_acc-cost_wd*Inputs!$E$6*(1-$B2828)-cost_fx*Inputs!$D$6))</f>
        <v>218022.514376573</v>
      </c>
      <c r="H2828" s="0" t="n">
        <f aca="false">12*Inputs!$B$7*(MIN(1,$H$51*$C2828)*(ic*Inputs!$C$7+pE+fee_fx*Inputs!$D$7-cost_acc-cost_wd*Inputs!$E$7*$E2828-cost_fx*Inputs!$D$7-$F2828)+(1-MIN(1,$H$51*$C2828))*(1-MIN(1,Inputs!$G$7*$D2828)*churn_nonbuyers)*(ic*Inputs!$C$7+fee_wd*Inputs!$E$7*(1-$B2828)+fee_fx*Inputs!$D$7-cost_acc-cost_wd*Inputs!$E$7*(1-$B2828)-cost_fx*Inputs!$D$7))</f>
        <v>393787.785458673</v>
      </c>
      <c r="I2828" s="0" t="n">
        <f aca="false">12*Inputs!$B$8*(MIN(1,$H$52*$C2828)*(ic*Inputs!$C$8+pT-cost_acc-cost_wd*Inputs!$E$8-cost_fx*Inputs!$D$8-cost_ins)+(1-MIN(1,$H$52*$C2828))*(1-MIN(1,Inputs!$G$8*$D2828)*churn_nonbuyers)*(ic*Inputs!$C$8+fee_wd*Inputs!$E$8*(1-$B2828)+fee_fx*Inputs!$D$8-cost_acc-cost_wd*Inputs!$E$8*(1-$B2828)-cost_fx*Inputs!$D$8))</f>
        <v>167644.018667725</v>
      </c>
      <c r="J2828" s="0" t="n">
        <f aca="false">G2828+H2828+I2828-fixed</f>
        <v>79454.3185029711</v>
      </c>
      <c r="K2828" s="0" t="n">
        <f aca="false">12*Inputs!$B$6*(1-MIN(1,Inputs!$G$6*$D2828)*churn_nonbuyers)*(ic*Inputs!$C$6+fee_wd*Inputs!$E$6*(1-$B2828)+fee_fx*Inputs!$D$6-cost_acc-cost_wd*Inputs!$E$6*(1-$B2828)-cost_fx*Inputs!$D$6)</f>
        <v>176017.55076553</v>
      </c>
      <c r="L2828" s="0" t="n">
        <f aca="false">12*Inputs!$B$7*(1-MIN(1,Inputs!$G$7*$D2828)*churn_nonbuyers)*(ic*Inputs!$C$7+fee_wd*Inputs!$E$7*(1-$B2828)+fee_fx*Inputs!$D$7-cost_acc-cost_wd*Inputs!$E$7*(1-$B2828)-cost_fx*Inputs!$D$7)</f>
        <v>375379.455387318</v>
      </c>
      <c r="M2828" s="0" t="n">
        <f aca="false">12*Inputs!$B$8*(1-MIN(1,Inputs!$G$8*$D2828)*churn_nonbuyers)*(ic*Inputs!$C$8+fee_wd*Inputs!$E$8*(1-$B2828)+fee_fx*Inputs!$D$8-cost_acc-cost_wd*Inputs!$E$8*(1-$B2828)-cost_fx*Inputs!$D$8)</f>
        <v>107095.608745805</v>
      </c>
      <c r="N2828" s="0" t="n">
        <f aca="false">K2828+L2828+I2828-fixed</f>
        <v>19041.0248205721</v>
      </c>
      <c r="O2828" s="0" t="n">
        <f aca="false">K2828+L2828+M2828-fixed</f>
        <v>-41507.3851013478</v>
      </c>
      <c r="P2828" s="0" t="n">
        <f aca="false">12*Inputs!$B$6*(1-MIN(1,Inputs!$F$6*$D2828))*(ic*Inputs!$C$6+flat_fee-cost_acc-cost_wd*Inputs!$E$6*$E2828-cost_fx*Inputs!$D$6)+12*Inputs!$B$7*(1-MIN(1,Inputs!$F$7*$D2828))*(ic*Inputs!$C$7+flat_fee-cost_acc-cost_wd*Inputs!$E$7*$E2828-cost_fx*Inputs!$D$7)+12*Inputs!$B$8*(1-MIN(1,Inputs!$F$8*$D2828))*(ic*Inputs!$C$8+flat_fee-cost_acc-cost_wd*Inputs!$E$8*$E2828-cost_fx*Inputs!$D$8)-fixed</f>
        <v>-45189.67398784</v>
      </c>
    </row>
    <row r="2829" customFormat="false" ht="15" hidden="false" customHeight="false" outlineLevel="0" collapsed="false">
      <c r="A2829" s="0" t="n">
        <v>2764</v>
      </c>
      <c r="B2829" s="0" t="n">
        <v>0.171705</v>
      </c>
      <c r="C2829" s="0" t="n">
        <v>0.987984</v>
      </c>
      <c r="D2829" s="0" t="n">
        <v>1.187705</v>
      </c>
      <c r="E2829" s="0" t="n">
        <v>1.276081</v>
      </c>
      <c r="F2829" s="0" t="n">
        <v>0.290554</v>
      </c>
      <c r="G2829" s="0" t="n">
        <f aca="false">12*Inputs!$B$6*(MIN(1,$H$50*$C2829)*(ic*Inputs!$C$6+pS+fee_fx*Inputs!$D$6-cost_acc-cost_wd*Inputs!$E$6*$E2829-cost_fx*Inputs!$D$6-$F2829)+(1-MIN(1,$H$50*$C2829))*(1-MIN(1,Inputs!$G$6*$D2829)*churn_nonbuyers)*(ic*Inputs!$C$6+fee_wd*Inputs!$E$6*(1-$B2829)+fee_fx*Inputs!$D$6-cost_acc-cost_wd*Inputs!$E$6*(1-$B2829)-cost_fx*Inputs!$D$6))</f>
        <v>212937.068640728</v>
      </c>
      <c r="H2829" s="0" t="n">
        <f aca="false">12*Inputs!$B$7*(MIN(1,$H$51*$C2829)*(ic*Inputs!$C$7+pE+fee_fx*Inputs!$D$7-cost_acc-cost_wd*Inputs!$E$7*$E2829-cost_fx*Inputs!$D$7-$F2829)+(1-MIN(1,$H$51*$C2829))*(1-MIN(1,Inputs!$G$7*$D2829)*churn_nonbuyers)*(ic*Inputs!$C$7+fee_wd*Inputs!$E$7*(1-$B2829)+fee_fx*Inputs!$D$7-cost_acc-cost_wd*Inputs!$E$7*(1-$B2829)-cost_fx*Inputs!$D$7))</f>
        <v>388471.362026382</v>
      </c>
      <c r="I2829" s="0" t="n">
        <f aca="false">12*Inputs!$B$8*(MIN(1,$H$52*$C2829)*(ic*Inputs!$C$8+pT-cost_acc-cost_wd*Inputs!$E$8-cost_fx*Inputs!$D$8-cost_ins)+(1-MIN(1,$H$52*$C2829))*(1-MIN(1,Inputs!$G$8*$D2829)*churn_nonbuyers)*(ic*Inputs!$C$8+fee_wd*Inputs!$E$8*(1-$B2829)+fee_fx*Inputs!$D$8-cost_acc-cost_wd*Inputs!$E$8*(1-$B2829)-cost_fx*Inputs!$D$8))</f>
        <v>158956.232328745</v>
      </c>
      <c r="J2829" s="0" t="n">
        <f aca="false">G2829+H2829+I2829-fixed</f>
        <v>60364.6629958546</v>
      </c>
      <c r="K2829" s="0" t="n">
        <f aca="false">12*Inputs!$B$6*(1-MIN(1,Inputs!$G$6*$D2829)*churn_nonbuyers)*(ic*Inputs!$C$6+fee_wd*Inputs!$E$6*(1-$B2829)+fee_fx*Inputs!$D$6-cost_acc-cost_wd*Inputs!$E$6*(1-$B2829)-cost_fx*Inputs!$D$6)</f>
        <v>166370.74478658</v>
      </c>
      <c r="L2829" s="0" t="n">
        <f aca="false">12*Inputs!$B$7*(1-MIN(1,Inputs!$G$7*$D2829)*churn_nonbuyers)*(ic*Inputs!$C$7+fee_wd*Inputs!$E$7*(1-$B2829)+fee_fx*Inputs!$D$7-cost_acc-cost_wd*Inputs!$E$7*(1-$B2829)-cost_fx*Inputs!$D$7)</f>
        <v>364988.999031948</v>
      </c>
      <c r="M2829" s="0" t="n">
        <f aca="false">12*Inputs!$B$8*(1-MIN(1,Inputs!$G$8*$D2829)*churn_nonbuyers)*(ic*Inputs!$C$8+fee_wd*Inputs!$E$8*(1-$B2829)+fee_fx*Inputs!$D$8-cost_acc-cost_wd*Inputs!$E$8*(1-$B2829)-cost_fx*Inputs!$D$8)</f>
        <v>53643.53380404</v>
      </c>
      <c r="N2829" s="0" t="n">
        <f aca="false">K2829+L2829+I2829-fixed</f>
        <v>-9684.02385272738</v>
      </c>
      <c r="O2829" s="0" t="n">
        <f aca="false">K2829+L2829+M2829-fixed</f>
        <v>-114996.722377432</v>
      </c>
      <c r="P2829" s="0" t="n">
        <f aca="false">12*Inputs!$B$6*(1-MIN(1,Inputs!$F$6*$D2829))*(ic*Inputs!$C$6+flat_fee-cost_acc-cost_wd*Inputs!$E$6*$E2829-cost_fx*Inputs!$D$6)+12*Inputs!$B$7*(1-MIN(1,Inputs!$F$7*$D2829))*(ic*Inputs!$C$7+flat_fee-cost_acc-cost_wd*Inputs!$E$7*$E2829-cost_fx*Inputs!$D$7)+12*Inputs!$B$8*(1-MIN(1,Inputs!$F$8*$D2829))*(ic*Inputs!$C$8+flat_fee-cost_acc-cost_wd*Inputs!$E$8*$E2829-cost_fx*Inputs!$D$8)-fixed</f>
        <v>-142209.8690548</v>
      </c>
    </row>
    <row r="2830" customFormat="false" ht="15" hidden="false" customHeight="false" outlineLevel="0" collapsed="false">
      <c r="A2830" s="0" t="n">
        <v>2765</v>
      </c>
      <c r="B2830" s="0" t="n">
        <v>0.100616</v>
      </c>
      <c r="C2830" s="0" t="n">
        <v>1.122191</v>
      </c>
      <c r="D2830" s="0" t="n">
        <v>1.284276</v>
      </c>
      <c r="E2830" s="0" t="n">
        <v>1.226367</v>
      </c>
      <c r="F2830" s="0" t="n">
        <v>0.268512</v>
      </c>
      <c r="G2830" s="0" t="n">
        <f aca="false">12*Inputs!$B$6*(MIN(1,$H$50*$C2830)*(ic*Inputs!$C$6+pS+fee_fx*Inputs!$D$6-cost_acc-cost_wd*Inputs!$E$6*$E2830-cost_fx*Inputs!$D$6-$F2830)+(1-MIN(1,$H$50*$C2830))*(1-MIN(1,Inputs!$G$6*$D2830)*churn_nonbuyers)*(ic*Inputs!$C$6+fee_wd*Inputs!$E$6*(1-$B2830)+fee_fx*Inputs!$D$6-cost_acc-cost_wd*Inputs!$E$6*(1-$B2830)-cost_fx*Inputs!$D$6))</f>
        <v>229059.970906212</v>
      </c>
      <c r="H2830" s="0" t="n">
        <f aca="false">12*Inputs!$B$7*(MIN(1,$H$51*$C2830)*(ic*Inputs!$C$7+pE+fee_fx*Inputs!$D$7-cost_acc-cost_wd*Inputs!$E$7*$E2830-cost_fx*Inputs!$D$7-$F2830)+(1-MIN(1,$H$51*$C2830))*(1-MIN(1,Inputs!$G$7*$D2830)*churn_nonbuyers)*(ic*Inputs!$C$7+fee_wd*Inputs!$E$7*(1-$B2830)+fee_fx*Inputs!$D$7-cost_acc-cost_wd*Inputs!$E$7*(1-$B2830)-cost_fx*Inputs!$D$7))</f>
        <v>404332.873358765</v>
      </c>
      <c r="I2830" s="0" t="n">
        <f aca="false">12*Inputs!$B$8*(MIN(1,$H$52*$C2830)*(ic*Inputs!$C$8+pT-cost_acc-cost_wd*Inputs!$E$8-cost_fx*Inputs!$D$8-cost_ins)+(1-MIN(1,$H$52*$C2830))*(1-MIN(1,Inputs!$G$8*$D2830)*churn_nonbuyers)*(ic*Inputs!$C$8+fee_wd*Inputs!$E$8*(1-$B2830)+fee_fx*Inputs!$D$8-cost_acc-cost_wd*Inputs!$E$8*(1-$B2830)-cost_fx*Inputs!$D$8))</f>
        <v>168723.136567726</v>
      </c>
      <c r="J2830" s="0" t="n">
        <f aca="false">G2830+H2830+I2830-fixed</f>
        <v>102115.980832702</v>
      </c>
      <c r="K2830" s="0" t="n">
        <f aca="false">12*Inputs!$B$6*(1-MIN(1,Inputs!$G$6*$D2830)*churn_nonbuyers)*(ic*Inputs!$C$6+fee_wd*Inputs!$E$6*(1-$B2830)+fee_fx*Inputs!$D$6-cost_acc-cost_wd*Inputs!$E$6*(1-$B2830)-cost_fx*Inputs!$D$6)</f>
        <v>175096.168660915</v>
      </c>
      <c r="L2830" s="0" t="n">
        <f aca="false">12*Inputs!$B$7*(1-MIN(1,Inputs!$G$7*$D2830)*churn_nonbuyers)*(ic*Inputs!$C$7+fee_wd*Inputs!$E$7*(1-$B2830)+fee_fx*Inputs!$D$7-cost_acc-cost_wd*Inputs!$E$7*(1-$B2830)-cost_fx*Inputs!$D$7)</f>
        <v>373734.918348549</v>
      </c>
      <c r="M2830" s="0" t="n">
        <f aca="false">12*Inputs!$B$8*(1-MIN(1,Inputs!$G$8*$D2830)*churn_nonbuyers)*(ic*Inputs!$C$8+fee_wd*Inputs!$E$8*(1-$B2830)+fee_fx*Inputs!$D$8-cost_acc-cost_wd*Inputs!$E$8*(1-$B2830)-cost_fx*Inputs!$D$8)</f>
        <v>32480.8003109376</v>
      </c>
      <c r="N2830" s="0" t="n">
        <f aca="false">K2830+L2830+I2830-fixed</f>
        <v>17554.22357719</v>
      </c>
      <c r="O2830" s="0" t="n">
        <f aca="false">K2830+L2830+M2830-fixed</f>
        <v>-118688.112679598</v>
      </c>
      <c r="P2830" s="0" t="n">
        <f aca="false">12*Inputs!$B$6*(1-MIN(1,Inputs!$F$6*$D2830))*(ic*Inputs!$C$6+flat_fee-cost_acc-cost_wd*Inputs!$E$6*$E2830-cost_fx*Inputs!$D$6)+12*Inputs!$B$7*(1-MIN(1,Inputs!$F$7*$D2830))*(ic*Inputs!$C$7+flat_fee-cost_acc-cost_wd*Inputs!$E$7*$E2830-cost_fx*Inputs!$D$7)+12*Inputs!$B$8*(1-MIN(1,Inputs!$F$8*$D2830))*(ic*Inputs!$C$8+flat_fee-cost_acc-cost_wd*Inputs!$E$8*$E2830-cost_fx*Inputs!$D$8)-fixed</f>
        <v>-172185.57085792</v>
      </c>
    </row>
    <row r="2831" customFormat="false" ht="15" hidden="false" customHeight="false" outlineLevel="0" collapsed="false">
      <c r="A2831" s="0" t="n">
        <v>2766</v>
      </c>
      <c r="B2831" s="0" t="n">
        <v>0.210897</v>
      </c>
      <c r="C2831" s="0" t="n">
        <v>0.772775</v>
      </c>
      <c r="D2831" s="0" t="n">
        <v>1.438284</v>
      </c>
      <c r="E2831" s="0" t="n">
        <v>1.106944</v>
      </c>
      <c r="F2831" s="0" t="n">
        <v>0.321704</v>
      </c>
      <c r="G2831" s="0" t="n">
        <f aca="false">12*Inputs!$B$6*(MIN(1,$H$50*$C2831)*(ic*Inputs!$C$6+pS+fee_fx*Inputs!$D$6-cost_acc-cost_wd*Inputs!$E$6*$E2831-cost_fx*Inputs!$D$6-$F2831)+(1-MIN(1,$H$50*$C2831))*(1-MIN(1,Inputs!$G$6*$D2831)*churn_nonbuyers)*(ic*Inputs!$C$6+fee_wd*Inputs!$E$6*(1-$B2831)+fee_fx*Inputs!$D$6-cost_acc-cost_wd*Inputs!$E$6*(1-$B2831)-cost_fx*Inputs!$D$6))</f>
        <v>198257.486243831</v>
      </c>
      <c r="H2831" s="0" t="n">
        <f aca="false">12*Inputs!$B$7*(MIN(1,$H$51*$C2831)*(ic*Inputs!$C$7+pE+fee_fx*Inputs!$D$7-cost_acc-cost_wd*Inputs!$E$7*$E2831-cost_fx*Inputs!$D$7-$F2831)+(1-MIN(1,$H$51*$C2831))*(1-MIN(1,Inputs!$G$7*$D2831)*churn_nonbuyers)*(ic*Inputs!$C$7+fee_wd*Inputs!$E$7*(1-$B2831)+fee_fx*Inputs!$D$7-cost_acc-cost_wd*Inputs!$E$7*(1-$B2831)-cost_fx*Inputs!$D$7))</f>
        <v>391330.36615173</v>
      </c>
      <c r="I2831" s="0" t="n">
        <f aca="false">12*Inputs!$B$8*(MIN(1,$H$52*$C2831)*(ic*Inputs!$C$8+pT-cost_acc-cost_wd*Inputs!$E$8-cost_fx*Inputs!$D$8-cost_ins)+(1-MIN(1,$H$52*$C2831))*(1-MIN(1,Inputs!$G$8*$D2831)*churn_nonbuyers)*(ic*Inputs!$C$8+fee_wd*Inputs!$E$8*(1-$B2831)+fee_fx*Inputs!$D$8-cost_acc-cost_wd*Inputs!$E$8*(1-$B2831)-cost_fx*Inputs!$D$8))</f>
        <v>111390.8796</v>
      </c>
      <c r="J2831" s="0" t="n">
        <f aca="false">G2831+H2831+I2831-fixed</f>
        <v>978.731995560345</v>
      </c>
      <c r="K2831" s="0" t="n">
        <f aca="false">12*Inputs!$B$6*(1-MIN(1,Inputs!$G$6*$D2831)*churn_nonbuyers)*(ic*Inputs!$C$6+fee_wd*Inputs!$E$6*(1-$B2831)+fee_fx*Inputs!$D$6-cost_acc-cost_wd*Inputs!$E$6*(1-$B2831)-cost_fx*Inputs!$D$6)</f>
        <v>158916.903701386</v>
      </c>
      <c r="L2831" s="0" t="n">
        <f aca="false">12*Inputs!$B$7*(1-MIN(1,Inputs!$G$7*$D2831)*churn_nonbuyers)*(ic*Inputs!$C$7+fee_wd*Inputs!$E$7*(1-$B2831)+fee_fx*Inputs!$D$7-cost_acc-cost_wd*Inputs!$E$7*(1-$B2831)-cost_fx*Inputs!$D$7)</f>
        <v>356743.733388832</v>
      </c>
      <c r="M2831" s="0" t="n">
        <f aca="false">12*Inputs!$B$8*(1-MIN(1,Inputs!$G$8*$D2831)*churn_nonbuyers)*(ic*Inputs!$C$8+fee_wd*Inputs!$E$8*(1-$B2831)+fee_fx*Inputs!$D$8-cost_acc-cost_wd*Inputs!$E$8*(1-$B2831)-cost_fx*Inputs!$D$8)</f>
        <v>0</v>
      </c>
      <c r="N2831" s="0" t="n">
        <f aca="false">K2831+L2831+I2831-fixed</f>
        <v>-72948.4833097828</v>
      </c>
      <c r="O2831" s="0" t="n">
        <f aca="false">K2831+L2831+M2831-fixed</f>
        <v>-184339.362909783</v>
      </c>
      <c r="P2831" s="0" t="n">
        <f aca="false">12*Inputs!$B$6*(1-MIN(1,Inputs!$F$6*$D2831))*(ic*Inputs!$C$6+flat_fee-cost_acc-cost_wd*Inputs!$E$6*$E2831-cost_fx*Inputs!$D$6)+12*Inputs!$B$7*(1-MIN(1,Inputs!$F$7*$D2831))*(ic*Inputs!$C$7+flat_fee-cost_acc-cost_wd*Inputs!$E$7*$E2831-cost_fx*Inputs!$D$7)+12*Inputs!$B$8*(1-MIN(1,Inputs!$F$8*$D2831))*(ic*Inputs!$C$8+flat_fee-cost_acc-cost_wd*Inputs!$E$8*$E2831-cost_fx*Inputs!$D$8)-fixed</f>
        <v>-211639.18496896</v>
      </c>
    </row>
    <row r="2832" customFormat="false" ht="15" hidden="false" customHeight="false" outlineLevel="0" collapsed="false">
      <c r="A2832" s="0" t="n">
        <v>2767</v>
      </c>
      <c r="B2832" s="0" t="n">
        <v>0.135953</v>
      </c>
      <c r="C2832" s="0" t="n">
        <v>1.152854</v>
      </c>
      <c r="D2832" s="0" t="n">
        <v>1.061303</v>
      </c>
      <c r="E2832" s="0" t="n">
        <v>1.081159</v>
      </c>
      <c r="F2832" s="0" t="n">
        <v>0.257619</v>
      </c>
      <c r="G2832" s="0" t="n">
        <f aca="false">12*Inputs!$B$6*(MIN(1,$H$50*$C2832)*(ic*Inputs!$C$6+pS+fee_fx*Inputs!$D$6-cost_acc-cost_wd*Inputs!$E$6*$E2832-cost_fx*Inputs!$D$6-$F2832)+(1-MIN(1,$H$50*$C2832))*(1-MIN(1,Inputs!$G$6*$D2832)*churn_nonbuyers)*(ic*Inputs!$C$6+fee_wd*Inputs!$E$6*(1-$B2832)+fee_fx*Inputs!$D$6-cost_acc-cost_wd*Inputs!$E$6*(1-$B2832)-cost_fx*Inputs!$D$6))</f>
        <v>232200.351322969</v>
      </c>
      <c r="H2832" s="0" t="n">
        <f aca="false">12*Inputs!$B$7*(MIN(1,$H$51*$C2832)*(ic*Inputs!$C$7+pE+fee_fx*Inputs!$D$7-cost_acc-cost_wd*Inputs!$E$7*$E2832-cost_fx*Inputs!$D$7-$F2832)+(1-MIN(1,$H$51*$C2832))*(1-MIN(1,Inputs!$G$7*$D2832)*churn_nonbuyers)*(ic*Inputs!$C$7+fee_wd*Inputs!$E$7*(1-$B2832)+fee_fx*Inputs!$D$7-cost_acc-cost_wd*Inputs!$E$7*(1-$B2832)-cost_fx*Inputs!$D$7))</f>
        <v>423923.605911523</v>
      </c>
      <c r="I2832" s="0" t="n">
        <f aca="false">12*Inputs!$B$8*(MIN(1,$H$52*$C2832)*(ic*Inputs!$C$8+pT-cost_acc-cost_wd*Inputs!$E$8-cost_fx*Inputs!$D$8-cost_ins)+(1-MIN(1,$H$52*$C2832))*(1-MIN(1,Inputs!$G$8*$D2832)*churn_nonbuyers)*(ic*Inputs!$C$8+fee_wd*Inputs!$E$8*(1-$B2832)+fee_fx*Inputs!$D$8-cost_acc-cost_wd*Inputs!$E$8*(1-$B2832)-cost_fx*Inputs!$D$8))</f>
        <v>182048.677437408</v>
      </c>
      <c r="J2832" s="0" t="n">
        <f aca="false">G2832+H2832+I2832-fixed</f>
        <v>138172.634671901</v>
      </c>
      <c r="K2832" s="0" t="n">
        <f aca="false">12*Inputs!$B$6*(1-MIN(1,Inputs!$G$6*$D2832)*churn_nonbuyers)*(ic*Inputs!$C$6+fee_wd*Inputs!$E$6*(1-$B2832)+fee_fx*Inputs!$D$6-cost_acc-cost_wd*Inputs!$E$6*(1-$B2832)-cost_fx*Inputs!$D$6)</f>
        <v>172363.702512665</v>
      </c>
      <c r="L2832" s="0" t="n">
        <f aca="false">12*Inputs!$B$7*(1-MIN(1,Inputs!$G$7*$D2832)*churn_nonbuyers)*(ic*Inputs!$C$7+fee_wd*Inputs!$E$7*(1-$B2832)+fee_fx*Inputs!$D$7-cost_acc-cost_wd*Inputs!$E$7*(1-$B2832)-cost_fx*Inputs!$D$7)</f>
        <v>371408.568163599</v>
      </c>
      <c r="M2832" s="0" t="n">
        <f aca="false">12*Inputs!$B$8*(1-MIN(1,Inputs!$G$8*$D2832)*churn_nonbuyers)*(ic*Inputs!$C$8+fee_wd*Inputs!$E$8*(1-$B2832)+fee_fx*Inputs!$D$8-cost_acc-cost_wd*Inputs!$E$8*(1-$B2832)-cost_fx*Inputs!$D$8)</f>
        <v>82235.8007391024</v>
      </c>
      <c r="N2832" s="0" t="n">
        <f aca="false">K2832+L2832+I2832-fixed</f>
        <v>25820.9481136721</v>
      </c>
      <c r="O2832" s="0" t="n">
        <f aca="false">K2832+L2832+M2832-fixed</f>
        <v>-73991.9285846339</v>
      </c>
      <c r="P2832" s="0" t="n">
        <f aca="false">12*Inputs!$B$6*(1-MIN(1,Inputs!$F$6*$D2832))*(ic*Inputs!$C$6+flat_fee-cost_acc-cost_wd*Inputs!$E$6*$E2832-cost_fx*Inputs!$D$6)+12*Inputs!$B$7*(1-MIN(1,Inputs!$F$7*$D2832))*(ic*Inputs!$C$7+flat_fee-cost_acc-cost_wd*Inputs!$E$7*$E2832-cost_fx*Inputs!$D$7)+12*Inputs!$B$8*(1-MIN(1,Inputs!$F$8*$D2832))*(ic*Inputs!$C$8+flat_fee-cost_acc-cost_wd*Inputs!$E$8*$E2832-cost_fx*Inputs!$D$8)-fixed</f>
        <v>2034.90345847991</v>
      </c>
    </row>
    <row r="2833" customFormat="false" ht="15" hidden="false" customHeight="false" outlineLevel="0" collapsed="false">
      <c r="A2833" s="0" t="n">
        <v>2768</v>
      </c>
      <c r="B2833" s="0" t="n">
        <v>0.489954</v>
      </c>
      <c r="C2833" s="0" t="n">
        <v>0.743119</v>
      </c>
      <c r="D2833" s="0" t="n">
        <v>1.223299</v>
      </c>
      <c r="E2833" s="0" t="n">
        <v>1.219545</v>
      </c>
      <c r="F2833" s="0" t="n">
        <v>0.270408</v>
      </c>
      <c r="G2833" s="0" t="n">
        <f aca="false">12*Inputs!$B$6*(MIN(1,$H$50*$C2833)*(ic*Inputs!$C$6+pS+fee_fx*Inputs!$D$6-cost_acc-cost_wd*Inputs!$E$6*$E2833-cost_fx*Inputs!$D$6-$F2833)+(1-MIN(1,$H$50*$C2833))*(1-MIN(1,Inputs!$G$6*$D2833)*churn_nonbuyers)*(ic*Inputs!$C$6+fee_wd*Inputs!$E$6*(1-$B2833)+fee_fx*Inputs!$D$6-cost_acc-cost_wd*Inputs!$E$6*(1-$B2833)-cost_fx*Inputs!$D$6))</f>
        <v>161945.771623398</v>
      </c>
      <c r="H2833" s="0" t="n">
        <f aca="false">12*Inputs!$B$7*(MIN(1,$H$51*$C2833)*(ic*Inputs!$C$7+pE+fee_fx*Inputs!$D$7-cost_acc-cost_wd*Inputs!$E$7*$E2833-cost_fx*Inputs!$D$7-$F2833)+(1-MIN(1,$H$51*$C2833))*(1-MIN(1,Inputs!$G$7*$D2833)*churn_nonbuyers)*(ic*Inputs!$C$7+fee_wd*Inputs!$E$7*(1-$B2833)+fee_fx*Inputs!$D$7-cost_acc-cost_wd*Inputs!$E$7*(1-$B2833)-cost_fx*Inputs!$D$7))</f>
        <v>357045.903705064</v>
      </c>
      <c r="I2833" s="0" t="n">
        <f aca="false">12*Inputs!$B$8*(MIN(1,$H$52*$C2833)*(ic*Inputs!$C$8+pT-cost_acc-cost_wd*Inputs!$E$8-cost_fx*Inputs!$D$8-cost_ins)+(1-MIN(1,$H$52*$C2833))*(1-MIN(1,Inputs!$G$8*$D2833)*churn_nonbuyers)*(ic*Inputs!$C$8+fee_wd*Inputs!$E$8*(1-$B2833)+fee_fx*Inputs!$D$8-cost_acc-cost_wd*Inputs!$E$8*(1-$B2833)-cost_fx*Inputs!$D$8))</f>
        <v>127998.418784188</v>
      </c>
      <c r="J2833" s="0" t="n">
        <f aca="false">G2833+H2833+I2833-fixed</f>
        <v>-53009.9058873502</v>
      </c>
      <c r="K2833" s="0" t="n">
        <f aca="false">12*Inputs!$B$6*(1-MIN(1,Inputs!$G$6*$D2833)*churn_nonbuyers)*(ic*Inputs!$C$6+fee_wd*Inputs!$E$6*(1-$B2833)+fee_fx*Inputs!$D$6-cost_acc-cost_wd*Inputs!$E$6*(1-$B2833)-cost_fx*Inputs!$D$6)</f>
        <v>123031.163795371</v>
      </c>
      <c r="L2833" s="0" t="n">
        <f aca="false">12*Inputs!$B$7*(1-MIN(1,Inputs!$G$7*$D2833)*churn_nonbuyers)*(ic*Inputs!$C$7+fee_wd*Inputs!$E$7*(1-$B2833)+fee_fx*Inputs!$D$7-cost_acc-cost_wd*Inputs!$E$7*(1-$B2833)-cost_fx*Inputs!$D$7)</f>
        <v>320438.835525223</v>
      </c>
      <c r="M2833" s="0" t="n">
        <f aca="false">12*Inputs!$B$8*(1-MIN(1,Inputs!$G$8*$D2833)*churn_nonbuyers)*(ic*Inputs!$C$8+fee_wd*Inputs!$E$8*(1-$B2833)+fee_fx*Inputs!$D$8-cost_acc-cost_wd*Inputs!$E$8*(1-$B2833)-cost_fx*Inputs!$D$8)</f>
        <v>43521.3564850656</v>
      </c>
      <c r="N2833" s="0" t="n">
        <f aca="false">K2833+L2833+I2833-fixed</f>
        <v>-128531.581895218</v>
      </c>
      <c r="O2833" s="0" t="n">
        <f aca="false">K2833+L2833+M2833-fixed</f>
        <v>-213008.644194341</v>
      </c>
      <c r="P2833" s="0" t="n">
        <f aca="false">12*Inputs!$B$6*(1-MIN(1,Inputs!$F$6*$D2833))*(ic*Inputs!$C$6+flat_fee-cost_acc-cost_wd*Inputs!$E$6*$E2833-cost_fx*Inputs!$D$6)+12*Inputs!$B$7*(1-MIN(1,Inputs!$F$7*$D2833))*(ic*Inputs!$C$7+flat_fee-cost_acc-cost_wd*Inputs!$E$7*$E2833-cost_fx*Inputs!$D$7)+12*Inputs!$B$8*(1-MIN(1,Inputs!$F$8*$D2833))*(ic*Inputs!$C$8+flat_fee-cost_acc-cost_wd*Inputs!$E$8*$E2833-cost_fx*Inputs!$D$8)-fixed</f>
        <v>-138530.1955228</v>
      </c>
    </row>
    <row r="2834" customFormat="false" ht="15" hidden="false" customHeight="false" outlineLevel="0" collapsed="false">
      <c r="A2834" s="0" t="n">
        <v>2769</v>
      </c>
      <c r="B2834" s="0" t="n">
        <v>0.111663</v>
      </c>
      <c r="C2834" s="0" t="n">
        <v>0.842964</v>
      </c>
      <c r="D2834" s="0" t="n">
        <v>1.587566</v>
      </c>
      <c r="E2834" s="0" t="n">
        <v>1.373977</v>
      </c>
      <c r="F2834" s="0" t="n">
        <v>0.205185</v>
      </c>
      <c r="G2834" s="0" t="n">
        <f aca="false">12*Inputs!$B$6*(MIN(1,$H$50*$C2834)*(ic*Inputs!$C$6+pS+fee_fx*Inputs!$D$6-cost_acc-cost_wd*Inputs!$E$6*$E2834-cost_fx*Inputs!$D$6-$F2834)+(1-MIN(1,$H$50*$C2834))*(1-MIN(1,Inputs!$G$6*$D2834)*churn_nonbuyers)*(ic*Inputs!$C$6+fee_wd*Inputs!$E$6*(1-$B2834)+fee_fx*Inputs!$D$6-cost_acc-cost_wd*Inputs!$E$6*(1-$B2834)-cost_fx*Inputs!$D$6))</f>
        <v>209983.763207567</v>
      </c>
      <c r="H2834" s="0" t="n">
        <f aca="false">12*Inputs!$B$7*(MIN(1,$H$51*$C2834)*(ic*Inputs!$C$7+pE+fee_fx*Inputs!$D$7-cost_acc-cost_wd*Inputs!$E$7*$E2834-cost_fx*Inputs!$D$7-$F2834)+(1-MIN(1,$H$51*$C2834))*(1-MIN(1,Inputs!$G$7*$D2834)*churn_nonbuyers)*(ic*Inputs!$C$7+fee_wd*Inputs!$E$7*(1-$B2834)+fee_fx*Inputs!$D$7-cost_acc-cost_wd*Inputs!$E$7*(1-$B2834)-cost_fx*Inputs!$D$7))</f>
        <v>382111.508131467</v>
      </c>
      <c r="I2834" s="0" t="n">
        <f aca="false">12*Inputs!$B$8*(MIN(1,$H$52*$C2834)*(ic*Inputs!$C$8+pT-cost_acc-cost_wd*Inputs!$E$8-cost_fx*Inputs!$D$8-cost_ins)+(1-MIN(1,$H$52*$C2834))*(1-MIN(1,Inputs!$G$8*$D2834)*churn_nonbuyers)*(ic*Inputs!$C$8+fee_wd*Inputs!$E$8*(1-$B2834)+fee_fx*Inputs!$D$8-cost_acc-cost_wd*Inputs!$E$8*(1-$B2834)-cost_fx*Inputs!$D$8))</f>
        <v>121508.202816</v>
      </c>
      <c r="J2834" s="0" t="n">
        <f aca="false">G2834+H2834+I2834-fixed</f>
        <v>13603.4741550336</v>
      </c>
      <c r="K2834" s="0" t="n">
        <f aca="false">12*Inputs!$B$6*(1-MIN(1,Inputs!$G$6*$D2834)*churn_nonbuyers)*(ic*Inputs!$C$6+fee_wd*Inputs!$E$6*(1-$B2834)+fee_fx*Inputs!$D$6-cost_acc-cost_wd*Inputs!$E$6*(1-$B2834)-cost_fx*Inputs!$D$6)</f>
        <v>170794.223872258</v>
      </c>
      <c r="L2834" s="0" t="n">
        <f aca="false">12*Inputs!$B$7*(1-MIN(1,Inputs!$G$7*$D2834)*churn_nonbuyers)*(ic*Inputs!$C$7+fee_wd*Inputs!$E$7*(1-$B2834)+fee_fx*Inputs!$D$7-cost_acc-cost_wd*Inputs!$E$7*(1-$B2834)-cost_fx*Inputs!$D$7)</f>
        <v>368683.146355355</v>
      </c>
      <c r="M2834" s="0" t="n">
        <f aca="false">12*Inputs!$B$8*(1-MIN(1,Inputs!$G$8*$D2834)*churn_nonbuyers)*(ic*Inputs!$C$8+fee_wd*Inputs!$E$8*(1-$B2834)+fee_fx*Inputs!$D$8-cost_acc-cost_wd*Inputs!$E$8*(1-$B2834)-cost_fx*Inputs!$D$8)</f>
        <v>0</v>
      </c>
      <c r="N2834" s="0" t="n">
        <f aca="false">K2834+L2834+I2834-fixed</f>
        <v>-39014.4269563877</v>
      </c>
      <c r="O2834" s="0" t="n">
        <f aca="false">K2834+L2834+M2834-fixed</f>
        <v>-160522.629772388</v>
      </c>
      <c r="P2834" s="0" t="n">
        <f aca="false">12*Inputs!$B$6*(1-MIN(1,Inputs!$F$6*$D2834))*(ic*Inputs!$C$6+flat_fee-cost_acc-cost_wd*Inputs!$E$6*$E2834-cost_fx*Inputs!$D$6)+12*Inputs!$B$7*(1-MIN(1,Inputs!$F$7*$D2834))*(ic*Inputs!$C$7+flat_fee-cost_acc-cost_wd*Inputs!$E$7*$E2834-cost_fx*Inputs!$D$7)+12*Inputs!$B$8*(1-MIN(1,Inputs!$F$8*$D2834))*(ic*Inputs!$C$8+flat_fee-cost_acc-cost_wd*Inputs!$E$8*$E2834-cost_fx*Inputs!$D$8)-fixed</f>
        <v>-369694.30245232</v>
      </c>
    </row>
    <row r="2835" customFormat="false" ht="15" hidden="false" customHeight="false" outlineLevel="0" collapsed="false">
      <c r="A2835" s="0" t="n">
        <v>2770</v>
      </c>
      <c r="B2835" s="0" t="n">
        <v>0.170813</v>
      </c>
      <c r="C2835" s="0" t="n">
        <v>0.94674</v>
      </c>
      <c r="D2835" s="0" t="n">
        <v>0.880804</v>
      </c>
      <c r="E2835" s="0" t="n">
        <v>1.071207</v>
      </c>
      <c r="F2835" s="0" t="n">
        <v>0.245626</v>
      </c>
      <c r="G2835" s="0" t="n">
        <f aca="false">12*Inputs!$B$6*(MIN(1,$H$50*$C2835)*(ic*Inputs!$C$6+pS+fee_fx*Inputs!$D$6-cost_acc-cost_wd*Inputs!$E$6*$E2835-cost_fx*Inputs!$D$6-$F2835)+(1-MIN(1,$H$50*$C2835))*(1-MIN(1,Inputs!$G$6*$D2835)*churn_nonbuyers)*(ic*Inputs!$C$6+fee_wd*Inputs!$E$6*(1-$B2835)+fee_fx*Inputs!$D$6-cost_acc-cost_wd*Inputs!$E$6*(1-$B2835)-cost_fx*Inputs!$D$6))</f>
        <v>219064.103630131</v>
      </c>
      <c r="H2835" s="0" t="n">
        <f aca="false">12*Inputs!$B$7*(MIN(1,$H$51*$C2835)*(ic*Inputs!$C$7+pE+fee_fx*Inputs!$D$7-cost_acc-cost_wd*Inputs!$E$7*$E2835-cost_fx*Inputs!$D$7-$F2835)+(1-MIN(1,$H$51*$C2835))*(1-MIN(1,Inputs!$G$7*$D2835)*churn_nonbuyers)*(ic*Inputs!$C$7+fee_wd*Inputs!$E$7*(1-$B2835)+fee_fx*Inputs!$D$7-cost_acc-cost_wd*Inputs!$E$7*(1-$B2835)-cost_fx*Inputs!$D$7))</f>
        <v>414528.278291062</v>
      </c>
      <c r="I2835" s="0" t="n">
        <f aca="false">12*Inputs!$B$8*(MIN(1,$H$52*$C2835)*(ic*Inputs!$C$8+pT-cost_acc-cost_wd*Inputs!$E$8-cost_fx*Inputs!$D$8-cost_ins)+(1-MIN(1,$H$52*$C2835))*(1-MIN(1,Inputs!$G$8*$D2835)*churn_nonbuyers)*(ic*Inputs!$C$8+fee_wd*Inputs!$E$8*(1-$B2835)+fee_fx*Inputs!$D$8-cost_acc-cost_wd*Inputs!$E$8*(1-$B2835)-cost_fx*Inputs!$D$8))</f>
        <v>177618.698165316</v>
      </c>
      <c r="J2835" s="0" t="n">
        <f aca="false">G2835+H2835+I2835-fixed</f>
        <v>111211.080086509</v>
      </c>
      <c r="K2835" s="0" t="n">
        <f aca="false">12*Inputs!$B$6*(1-MIN(1,Inputs!$G$6*$D2835)*churn_nonbuyers)*(ic*Inputs!$C$6+fee_wd*Inputs!$E$6*(1-$B2835)+fee_fx*Inputs!$D$6-cost_acc-cost_wd*Inputs!$E$6*(1-$B2835)-cost_fx*Inputs!$D$6)</f>
        <v>169207.683650294</v>
      </c>
      <c r="L2835" s="0" t="n">
        <f aca="false">12*Inputs!$B$7*(1-MIN(1,Inputs!$G$7*$D2835)*churn_nonbuyers)*(ic*Inputs!$C$7+fee_wd*Inputs!$E$7*(1-$B2835)+fee_fx*Inputs!$D$7-cost_acc-cost_wd*Inputs!$E$7*(1-$B2835)-cost_fx*Inputs!$D$7)</f>
        <v>368598.678798177</v>
      </c>
      <c r="M2835" s="0" t="n">
        <f aca="false">12*Inputs!$B$8*(1-MIN(1,Inputs!$G$8*$D2835)*churn_nonbuyers)*(ic*Inputs!$C$8+fee_wd*Inputs!$E$8*(1-$B2835)+fee_fx*Inputs!$D$8-cost_acc-cost_wd*Inputs!$E$8*(1-$B2835)-cost_fx*Inputs!$D$8)</f>
        <v>122010.091274707</v>
      </c>
      <c r="N2835" s="0" t="n">
        <f aca="false">K2835+L2835+I2835-fixed</f>
        <v>15425.0606137867</v>
      </c>
      <c r="O2835" s="0" t="n">
        <f aca="false">K2835+L2835+M2835-fixed</f>
        <v>-40183.5462768219</v>
      </c>
      <c r="P2835" s="0" t="n">
        <f aca="false">12*Inputs!$B$6*(1-MIN(1,Inputs!$F$6*$D2835))*(ic*Inputs!$C$6+flat_fee-cost_acc-cost_wd*Inputs!$E$6*$E2835-cost_fx*Inputs!$D$6)+12*Inputs!$B$7*(1-MIN(1,Inputs!$F$7*$D2835))*(ic*Inputs!$C$7+flat_fee-cost_acc-cost_wd*Inputs!$E$7*$E2835-cost_fx*Inputs!$D$7)+12*Inputs!$B$8*(1-MIN(1,Inputs!$F$8*$D2835))*(ic*Inputs!$C$8+flat_fee-cost_acc-cost_wd*Inputs!$E$8*$E2835-cost_fx*Inputs!$D$8)-fixed</f>
        <v>104891.51639072</v>
      </c>
    </row>
    <row r="2836" customFormat="false" ht="15" hidden="false" customHeight="false" outlineLevel="0" collapsed="false">
      <c r="A2836" s="0" t="n">
        <v>2771</v>
      </c>
      <c r="B2836" s="0" t="n">
        <v>0.221548</v>
      </c>
      <c r="C2836" s="0" t="n">
        <v>0.926805</v>
      </c>
      <c r="D2836" s="0" t="n">
        <v>1.004223</v>
      </c>
      <c r="E2836" s="0" t="n">
        <v>1.013214</v>
      </c>
      <c r="F2836" s="0" t="n">
        <v>0.156035</v>
      </c>
      <c r="G2836" s="0" t="n">
        <f aca="false">12*Inputs!$B$6*(MIN(1,$H$50*$C2836)*(ic*Inputs!$C$6+pS+fee_fx*Inputs!$D$6-cost_acc-cost_wd*Inputs!$E$6*$E2836-cost_fx*Inputs!$D$6-$F2836)+(1-MIN(1,$H$50*$C2836))*(1-MIN(1,Inputs!$G$6*$D2836)*churn_nonbuyers)*(ic*Inputs!$C$6+fee_wd*Inputs!$E$6*(1-$B2836)+fee_fx*Inputs!$D$6-cost_acc-cost_wd*Inputs!$E$6*(1-$B2836)-cost_fx*Inputs!$D$6))</f>
        <v>213729.944322968</v>
      </c>
      <c r="H2836" s="0" t="n">
        <f aca="false">12*Inputs!$B$7*(MIN(1,$H$51*$C2836)*(ic*Inputs!$C$7+pE+fee_fx*Inputs!$D$7-cost_acc-cost_wd*Inputs!$E$7*$E2836-cost_fx*Inputs!$D$7-$F2836)+(1-MIN(1,$H$51*$C2836))*(1-MIN(1,Inputs!$G$7*$D2836)*churn_nonbuyers)*(ic*Inputs!$C$7+fee_wd*Inputs!$E$7*(1-$B2836)+fee_fx*Inputs!$D$7-cost_acc-cost_wd*Inputs!$E$7*(1-$B2836)-cost_fx*Inputs!$D$7))</f>
        <v>419194.655037928</v>
      </c>
      <c r="I2836" s="0" t="n">
        <f aca="false">12*Inputs!$B$8*(MIN(1,$H$52*$C2836)*(ic*Inputs!$C$8+pT-cost_acc-cost_wd*Inputs!$E$8-cost_fx*Inputs!$D$8-cost_ins)+(1-MIN(1,$H$52*$C2836))*(1-MIN(1,Inputs!$G$8*$D2836)*churn_nonbuyers)*(ic*Inputs!$C$8+fee_wd*Inputs!$E$8*(1-$B2836)+fee_fx*Inputs!$D$8-cost_acc-cost_wd*Inputs!$E$8*(1-$B2836)-cost_fx*Inputs!$D$8))</f>
        <v>166538.054851705</v>
      </c>
      <c r="J2836" s="0" t="n">
        <f aca="false">G2836+H2836+I2836-fixed</f>
        <v>99462.6542126013</v>
      </c>
      <c r="K2836" s="0" t="n">
        <f aca="false">12*Inputs!$B$6*(1-MIN(1,Inputs!$G$6*$D2836)*churn_nonbuyers)*(ic*Inputs!$C$6+fee_wd*Inputs!$E$6*(1-$B2836)+fee_fx*Inputs!$D$6-cost_acc-cost_wd*Inputs!$E$6*(1-$B2836)-cost_fx*Inputs!$D$6)</f>
        <v>161176.402059869</v>
      </c>
      <c r="L2836" s="0" t="n">
        <f aca="false">12*Inputs!$B$7*(1-MIN(1,Inputs!$G$7*$D2836)*churn_nonbuyers)*(ic*Inputs!$C$7+fee_wd*Inputs!$E$7*(1-$B2836)+fee_fx*Inputs!$D$7-cost_acc-cost_wd*Inputs!$E$7*(1-$B2836)-cost_fx*Inputs!$D$7)</f>
        <v>360111.135731921</v>
      </c>
      <c r="M2836" s="0" t="n">
        <f aca="false">12*Inputs!$B$8*(1-MIN(1,Inputs!$G$8*$D2836)*churn_nonbuyers)*(ic*Inputs!$C$8+fee_wd*Inputs!$E$8*(1-$B2836)+fee_fx*Inputs!$D$8-cost_acc-cost_wd*Inputs!$E$8*(1-$B2836)-cost_fx*Inputs!$D$8)</f>
        <v>93796.2738260544</v>
      </c>
      <c r="N2836" s="0" t="n">
        <f aca="false">K2836+L2836+I2836-fixed</f>
        <v>-12174.4073565049</v>
      </c>
      <c r="O2836" s="0" t="n">
        <f aca="false">K2836+L2836+M2836-fixed</f>
        <v>-84916.1883821555</v>
      </c>
      <c r="P2836" s="0" t="n">
        <f aca="false">12*Inputs!$B$6*(1-MIN(1,Inputs!$F$6*$D2836))*(ic*Inputs!$C$6+flat_fee-cost_acc-cost_wd*Inputs!$E$6*$E2836-cost_fx*Inputs!$D$6)+12*Inputs!$B$7*(1-MIN(1,Inputs!$F$7*$D2836))*(ic*Inputs!$C$7+flat_fee-cost_acc-cost_wd*Inputs!$E$7*$E2836-cost_fx*Inputs!$D$7)+12*Inputs!$B$8*(1-MIN(1,Inputs!$F$8*$D2836))*(ic*Inputs!$C$8+flat_fee-cost_acc-cost_wd*Inputs!$E$8*$E2836-cost_fx*Inputs!$D$8)-fixed</f>
        <v>62395.4767092799</v>
      </c>
    </row>
    <row r="2837" customFormat="false" ht="15" hidden="false" customHeight="false" outlineLevel="0" collapsed="false">
      <c r="A2837" s="0" t="n">
        <v>2772</v>
      </c>
      <c r="B2837" s="0" t="n">
        <v>0.172118</v>
      </c>
      <c r="C2837" s="0" t="n">
        <v>1.011809</v>
      </c>
      <c r="D2837" s="0" t="n">
        <v>1.205869</v>
      </c>
      <c r="E2837" s="0" t="n">
        <v>1.434144</v>
      </c>
      <c r="F2837" s="0" t="n">
        <v>0.35605</v>
      </c>
      <c r="G2837" s="0" t="n">
        <f aca="false">12*Inputs!$B$6*(MIN(1,$H$50*$C2837)*(ic*Inputs!$C$6+pS+fee_fx*Inputs!$D$6-cost_acc-cost_wd*Inputs!$E$6*$E2837-cost_fx*Inputs!$D$6-$F2837)+(1-MIN(1,$H$50*$C2837))*(1-MIN(1,Inputs!$G$6*$D2837)*churn_nonbuyers)*(ic*Inputs!$C$6+fee_wd*Inputs!$E$6*(1-$B2837)+fee_fx*Inputs!$D$6-cost_acc-cost_wd*Inputs!$E$6*(1-$B2837)-cost_fx*Inputs!$D$6))</f>
        <v>208649.382168224</v>
      </c>
      <c r="H2837" s="0" t="n">
        <f aca="false">12*Inputs!$B$7*(MIN(1,$H$51*$C2837)*(ic*Inputs!$C$7+pE+fee_fx*Inputs!$D$7-cost_acc-cost_wd*Inputs!$E$7*$E2837-cost_fx*Inputs!$D$7-$F2837)+(1-MIN(1,$H$51*$C2837))*(1-MIN(1,Inputs!$G$7*$D2837)*churn_nonbuyers)*(ic*Inputs!$C$7+fee_wd*Inputs!$E$7*(1-$B2837)+fee_fx*Inputs!$D$7-cost_acc-cost_wd*Inputs!$E$7*(1-$B2837)-cost_fx*Inputs!$D$7))</f>
        <v>366639.737407024</v>
      </c>
      <c r="I2837" s="0" t="n">
        <f aca="false">12*Inputs!$B$8*(MIN(1,$H$52*$C2837)*(ic*Inputs!$C$8+pT-cost_acc-cost_wd*Inputs!$E$8-cost_fx*Inputs!$D$8-cost_ins)+(1-MIN(1,$H$52*$C2837))*(1-MIN(1,Inputs!$G$8*$D2837)*churn_nonbuyers)*(ic*Inputs!$C$8+fee_wd*Inputs!$E$8*(1-$B2837)+fee_fx*Inputs!$D$8-cost_acc-cost_wd*Inputs!$E$8*(1-$B2837)-cost_fx*Inputs!$D$8))</f>
        <v>160314.766115927</v>
      </c>
      <c r="J2837" s="0" t="n">
        <f aca="false">G2837+H2837+I2837-fixed</f>
        <v>35603.885691175</v>
      </c>
      <c r="K2837" s="0" t="n">
        <f aca="false">12*Inputs!$B$6*(1-MIN(1,Inputs!$G$6*$D2837)*churn_nonbuyers)*(ic*Inputs!$C$6+fee_wd*Inputs!$E$6*(1-$B2837)+fee_fx*Inputs!$D$6-cost_acc-cost_wd*Inputs!$E$6*(1-$B2837)-cost_fx*Inputs!$D$6)</f>
        <v>166154.221155902</v>
      </c>
      <c r="L2837" s="0" t="n">
        <f aca="false">12*Inputs!$B$7*(1-MIN(1,Inputs!$G$7*$D2837)*churn_nonbuyers)*(ic*Inputs!$C$7+fee_wd*Inputs!$E$7*(1-$B2837)+fee_fx*Inputs!$D$7-cost_acc-cost_wd*Inputs!$E$7*(1-$B2837)-cost_fx*Inputs!$D$7)</f>
        <v>364725.440181542</v>
      </c>
      <c r="M2837" s="0" t="n">
        <f aca="false">12*Inputs!$B$8*(1-MIN(1,Inputs!$G$8*$D2837)*churn_nonbuyers)*(ic*Inputs!$C$8+fee_wd*Inputs!$E$8*(1-$B2837)+fee_fx*Inputs!$D$8-cost_acc-cost_wd*Inputs!$E$8*(1-$B2837)-cost_fx*Inputs!$D$8)</f>
        <v>49595.1260342112</v>
      </c>
      <c r="N2837" s="0" t="n">
        <f aca="false">K2837+L2837+I2837-fixed</f>
        <v>-8805.57254662924</v>
      </c>
      <c r="O2837" s="0" t="n">
        <f aca="false">K2837+L2837+M2837-fixed</f>
        <v>-119525.212628345</v>
      </c>
      <c r="P2837" s="0" t="n">
        <f aca="false">12*Inputs!$B$6*(1-MIN(1,Inputs!$F$6*$D2837))*(ic*Inputs!$C$6+flat_fee-cost_acc-cost_wd*Inputs!$E$6*$E2837-cost_fx*Inputs!$D$6)+12*Inputs!$B$7*(1-MIN(1,Inputs!$F$7*$D2837))*(ic*Inputs!$C$7+flat_fee-cost_acc-cost_wd*Inputs!$E$7*$E2837-cost_fx*Inputs!$D$7)+12*Inputs!$B$8*(1-MIN(1,Inputs!$F$8*$D2837))*(ic*Inputs!$C$8+flat_fee-cost_acc-cost_wd*Inputs!$E$8*$E2837-cost_fx*Inputs!$D$8)-fixed</f>
        <v>-211723.07155936</v>
      </c>
    </row>
    <row r="2838" customFormat="false" ht="15" hidden="false" customHeight="false" outlineLevel="0" collapsed="false">
      <c r="A2838" s="0" t="n">
        <v>2773</v>
      </c>
      <c r="B2838" s="0" t="n">
        <v>0.111838</v>
      </c>
      <c r="C2838" s="0" t="n">
        <v>0.979974</v>
      </c>
      <c r="D2838" s="0" t="n">
        <v>0.981879</v>
      </c>
      <c r="E2838" s="0" t="n">
        <v>1.317506</v>
      </c>
      <c r="F2838" s="0" t="n">
        <v>0.055424</v>
      </c>
      <c r="G2838" s="0" t="n">
        <f aca="false">12*Inputs!$B$6*(MIN(1,$H$50*$C2838)*(ic*Inputs!$C$6+pS+fee_fx*Inputs!$D$6-cost_acc-cost_wd*Inputs!$E$6*$E2838-cost_fx*Inputs!$D$6-$F2838)+(1-MIN(1,$H$50*$C2838))*(1-MIN(1,Inputs!$G$6*$D2838)*churn_nonbuyers)*(ic*Inputs!$C$6+fee_wd*Inputs!$E$6*(1-$B2838)+fee_fx*Inputs!$D$6-cost_acc-cost_wd*Inputs!$E$6*(1-$B2838)-cost_fx*Inputs!$D$6))</f>
        <v>226165.627372744</v>
      </c>
      <c r="H2838" s="0" t="n">
        <f aca="false">12*Inputs!$B$7*(MIN(1,$H$51*$C2838)*(ic*Inputs!$C$7+pE+fee_fx*Inputs!$D$7-cost_acc-cost_wd*Inputs!$E$7*$E2838-cost_fx*Inputs!$D$7-$F2838)+(1-MIN(1,$H$51*$C2838))*(1-MIN(1,Inputs!$G$7*$D2838)*churn_nonbuyers)*(ic*Inputs!$C$7+fee_wd*Inputs!$E$7*(1-$B2838)+fee_fx*Inputs!$D$7-cost_acc-cost_wd*Inputs!$E$7*(1-$B2838)-cost_fx*Inputs!$D$7))</f>
        <v>403384.740085405</v>
      </c>
      <c r="I2838" s="0" t="n">
        <f aca="false">12*Inputs!$B$8*(MIN(1,$H$52*$C2838)*(ic*Inputs!$C$8+pT-cost_acc-cost_wd*Inputs!$E$8-cost_fx*Inputs!$D$8-cost_ins)+(1-MIN(1,$H$52*$C2838))*(1-MIN(1,Inputs!$G$8*$D2838)*churn_nonbuyers)*(ic*Inputs!$C$8+fee_wd*Inputs!$E$8*(1-$B2838)+fee_fx*Inputs!$D$8-cost_acc-cost_wd*Inputs!$E$8*(1-$B2838)-cost_fx*Inputs!$D$8))</f>
        <v>172779.060718062</v>
      </c>
      <c r="J2838" s="0" t="n">
        <f aca="false">G2838+H2838+I2838-fixed</f>
        <v>102329.428176211</v>
      </c>
      <c r="K2838" s="0" t="n">
        <f aca="false">12*Inputs!$B$6*(1-MIN(1,Inputs!$G$6*$D2838)*churn_nonbuyers)*(ic*Inputs!$C$6+fee_wd*Inputs!$E$6*(1-$B2838)+fee_fx*Inputs!$D$6-cost_acc-cost_wd*Inputs!$E$6*(1-$B2838)-cost_fx*Inputs!$D$6)</f>
        <v>176388.629641934</v>
      </c>
      <c r="L2838" s="0" t="n">
        <f aca="false">12*Inputs!$B$7*(1-MIN(1,Inputs!$G$7*$D2838)*churn_nonbuyers)*(ic*Inputs!$C$7+fee_wd*Inputs!$E$7*(1-$B2838)+fee_fx*Inputs!$D$7-cost_acc-cost_wd*Inputs!$E$7*(1-$B2838)-cost_fx*Inputs!$D$7)</f>
        <v>375692.904793161</v>
      </c>
      <c r="M2838" s="0" t="n">
        <f aca="false">12*Inputs!$B$8*(1-MIN(1,Inputs!$G$8*$D2838)*churn_nonbuyers)*(ic*Inputs!$C$8+fee_wd*Inputs!$E$8*(1-$B2838)+fee_fx*Inputs!$D$8-cost_acc-cost_wd*Inputs!$E$8*(1-$B2838)-cost_fx*Inputs!$D$8)</f>
        <v>100381.724569027</v>
      </c>
      <c r="N2838" s="0" t="n">
        <f aca="false">K2838+L2838+I2838-fixed</f>
        <v>24860.5951531568</v>
      </c>
      <c r="O2838" s="0" t="n">
        <f aca="false">K2838+L2838+M2838-fixed</f>
        <v>-47536.7409958778</v>
      </c>
      <c r="P2838" s="0" t="n">
        <f aca="false">12*Inputs!$B$6*(1-MIN(1,Inputs!$F$6*$D2838))*(ic*Inputs!$C$6+flat_fee-cost_acc-cost_wd*Inputs!$E$6*$E2838-cost_fx*Inputs!$D$6)+12*Inputs!$B$7*(1-MIN(1,Inputs!$F$7*$D2838))*(ic*Inputs!$C$7+flat_fee-cost_acc-cost_wd*Inputs!$E$7*$E2838-cost_fx*Inputs!$D$7)+12*Inputs!$B$8*(1-MIN(1,Inputs!$F$8*$D2838))*(ic*Inputs!$C$8+flat_fee-cost_acc-cost_wd*Inputs!$E$8*$E2838-cost_fx*Inputs!$D$8)-fixed</f>
        <v>-57852.4990062399</v>
      </c>
    </row>
    <row r="2839" customFormat="false" ht="15" hidden="false" customHeight="false" outlineLevel="0" collapsed="false">
      <c r="A2839" s="0" t="n">
        <v>2774</v>
      </c>
      <c r="B2839" s="0" t="n">
        <v>0.250059</v>
      </c>
      <c r="C2839" s="0" t="n">
        <v>0.831367</v>
      </c>
      <c r="D2839" s="0" t="n">
        <v>1.648831</v>
      </c>
      <c r="E2839" s="0" t="n">
        <v>1.070477</v>
      </c>
      <c r="F2839" s="0" t="n">
        <v>0.268043</v>
      </c>
      <c r="G2839" s="0" t="n">
        <f aca="false">12*Inputs!$B$6*(MIN(1,$H$50*$C2839)*(ic*Inputs!$C$6+pS+fee_fx*Inputs!$D$6-cost_acc-cost_wd*Inputs!$E$6*$E2839-cost_fx*Inputs!$D$6-$F2839)+(1-MIN(1,$H$50*$C2839))*(1-MIN(1,Inputs!$G$6*$D2839)*churn_nonbuyers)*(ic*Inputs!$C$6+fee_wd*Inputs!$E$6*(1-$B2839)+fee_fx*Inputs!$D$6-cost_acc-cost_wd*Inputs!$E$6*(1-$B2839)-cost_fx*Inputs!$D$6))</f>
        <v>196453.690954767</v>
      </c>
      <c r="H2839" s="0" t="n">
        <f aca="false">12*Inputs!$B$7*(MIN(1,$H$51*$C2839)*(ic*Inputs!$C$7+pE+fee_fx*Inputs!$D$7-cost_acc-cost_wd*Inputs!$E$7*$E2839-cost_fx*Inputs!$D$7-$F2839)+(1-MIN(1,$H$51*$C2839))*(1-MIN(1,Inputs!$G$7*$D2839)*churn_nonbuyers)*(ic*Inputs!$C$7+fee_wd*Inputs!$E$7*(1-$B2839)+fee_fx*Inputs!$D$7-cost_acc-cost_wd*Inputs!$E$7*(1-$B2839)-cost_fx*Inputs!$D$7))</f>
        <v>394865.332673201</v>
      </c>
      <c r="I2839" s="0" t="n">
        <f aca="false">12*Inputs!$B$8*(MIN(1,$H$52*$C2839)*(ic*Inputs!$C$8+pT-cost_acc-cost_wd*Inputs!$E$8-cost_fx*Inputs!$D$8-cost_ins)+(1-MIN(1,$H$52*$C2839))*(1-MIN(1,Inputs!$G$8*$D2839)*churn_nonbuyers)*(ic*Inputs!$C$8+fee_wd*Inputs!$E$8*(1-$B2839)+fee_fx*Inputs!$D$8-cost_acc-cost_wd*Inputs!$E$8*(1-$B2839)-cost_fx*Inputs!$D$8))</f>
        <v>119836.564848</v>
      </c>
      <c r="J2839" s="0" t="n">
        <f aca="false">G2839+H2839+I2839-fixed</f>
        <v>11155.588475968</v>
      </c>
      <c r="K2839" s="0" t="n">
        <f aca="false">12*Inputs!$B$6*(1-MIN(1,Inputs!$G$6*$D2839)*churn_nonbuyers)*(ic*Inputs!$C$6+fee_wd*Inputs!$E$6*(1-$B2839)+fee_fx*Inputs!$D$6-cost_acc-cost_wd*Inputs!$E$6*(1-$B2839)-cost_fx*Inputs!$D$6)</f>
        <v>151939.883743409</v>
      </c>
      <c r="L2839" s="0" t="n">
        <f aca="false">12*Inputs!$B$7*(1-MIN(1,Inputs!$G$7*$D2839)*churn_nonbuyers)*(ic*Inputs!$C$7+fee_wd*Inputs!$E$7*(1-$B2839)+fee_fx*Inputs!$D$7-cost_acc-cost_wd*Inputs!$E$7*(1-$B2839)-cost_fx*Inputs!$D$7)</f>
        <v>349028.401958045</v>
      </c>
      <c r="M2839" s="0" t="n">
        <f aca="false">12*Inputs!$B$8*(1-MIN(1,Inputs!$G$8*$D2839)*churn_nonbuyers)*(ic*Inputs!$C$8+fee_wd*Inputs!$E$8*(1-$B2839)+fee_fx*Inputs!$D$8-cost_acc-cost_wd*Inputs!$E$8*(1-$B2839)-cost_fx*Inputs!$D$8)</f>
        <v>0</v>
      </c>
      <c r="N2839" s="0" t="n">
        <f aca="false">K2839+L2839+I2839-fixed</f>
        <v>-79195.1494505458</v>
      </c>
      <c r="O2839" s="0" t="n">
        <f aca="false">K2839+L2839+M2839-fixed</f>
        <v>-199031.714298546</v>
      </c>
      <c r="P2839" s="0" t="n">
        <f aca="false">12*Inputs!$B$6*(1-MIN(1,Inputs!$F$6*$D2839))*(ic*Inputs!$C$6+flat_fee-cost_acc-cost_wd*Inputs!$E$6*$E2839-cost_fx*Inputs!$D$6)+12*Inputs!$B$7*(1-MIN(1,Inputs!$F$7*$D2839))*(ic*Inputs!$C$7+flat_fee-cost_acc-cost_wd*Inputs!$E$7*$E2839-cost_fx*Inputs!$D$7)+12*Inputs!$B$8*(1-MIN(1,Inputs!$F$8*$D2839))*(ic*Inputs!$C$8+flat_fee-cost_acc-cost_wd*Inputs!$E$8*$E2839-cost_fx*Inputs!$D$8)-fixed</f>
        <v>-314893.39319512</v>
      </c>
    </row>
    <row r="2840" customFormat="false" ht="15" hidden="false" customHeight="false" outlineLevel="0" collapsed="false">
      <c r="A2840" s="0" t="n">
        <v>2775</v>
      </c>
      <c r="B2840" s="0" t="n">
        <v>0.281236</v>
      </c>
      <c r="C2840" s="0" t="n">
        <v>0.930844</v>
      </c>
      <c r="D2840" s="0" t="n">
        <v>0.828374</v>
      </c>
      <c r="E2840" s="0" t="n">
        <v>1.269594</v>
      </c>
      <c r="F2840" s="0" t="n">
        <v>0.408062</v>
      </c>
      <c r="G2840" s="0" t="n">
        <f aca="false">12*Inputs!$B$6*(MIN(1,$H$50*$C2840)*(ic*Inputs!$C$6+pS+fee_fx*Inputs!$D$6-cost_acc-cost_wd*Inputs!$E$6*$E2840-cost_fx*Inputs!$D$6-$F2840)+(1-MIN(1,$H$50*$C2840))*(1-MIN(1,Inputs!$G$6*$D2840)*churn_nonbuyers)*(ic*Inputs!$C$6+fee_wd*Inputs!$E$6*(1-$B2840)+fee_fx*Inputs!$D$6-cost_acc-cost_wd*Inputs!$E$6*(1-$B2840)-cost_fx*Inputs!$D$6))</f>
        <v>196810.758786645</v>
      </c>
      <c r="H2840" s="0" t="n">
        <f aca="false">12*Inputs!$B$7*(MIN(1,$H$51*$C2840)*(ic*Inputs!$C$7+pE+fee_fx*Inputs!$D$7-cost_acc-cost_wd*Inputs!$E$7*$E2840-cost_fx*Inputs!$D$7-$F2840)+(1-MIN(1,$H$51*$C2840))*(1-MIN(1,Inputs!$G$7*$D2840)*churn_nonbuyers)*(ic*Inputs!$C$7+fee_wd*Inputs!$E$7*(1-$B2840)+fee_fx*Inputs!$D$7-cost_acc-cost_wd*Inputs!$E$7*(1-$B2840)-cost_fx*Inputs!$D$7))</f>
        <v>374415.558411101</v>
      </c>
      <c r="I2840" s="0" t="n">
        <f aca="false">12*Inputs!$B$8*(MIN(1,$H$52*$C2840)*(ic*Inputs!$C$8+pT-cost_acc-cost_wd*Inputs!$E$8-cost_fx*Inputs!$D$8-cost_ins)+(1-MIN(1,$H$52*$C2840))*(1-MIN(1,Inputs!$G$8*$D2840)*churn_nonbuyers)*(ic*Inputs!$C$8+fee_wd*Inputs!$E$8*(1-$B2840)+fee_fx*Inputs!$D$8-cost_acc-cost_wd*Inputs!$E$8*(1-$B2840)-cost_fx*Inputs!$D$8))</f>
        <v>179977.982331355</v>
      </c>
      <c r="J2840" s="0" t="n">
        <f aca="false">G2840+H2840+I2840-fixed</f>
        <v>51204.2995291007</v>
      </c>
      <c r="K2840" s="0" t="n">
        <f aca="false">12*Inputs!$B$6*(1-MIN(1,Inputs!$G$6*$D2840)*churn_nonbuyers)*(ic*Inputs!$C$6+fee_wd*Inputs!$E$6*(1-$B2840)+fee_fx*Inputs!$D$6-cost_acc-cost_wd*Inputs!$E$6*(1-$B2840)-cost_fx*Inputs!$D$6)</f>
        <v>154429.379929901</v>
      </c>
      <c r="L2840" s="0" t="n">
        <f aca="false">12*Inputs!$B$7*(1-MIN(1,Inputs!$G$7*$D2840)*churn_nonbuyers)*(ic*Inputs!$C$7+fee_wd*Inputs!$E$7*(1-$B2840)+fee_fx*Inputs!$D$7-cost_acc-cost_wd*Inputs!$E$7*(1-$B2840)-cost_fx*Inputs!$D$7)</f>
        <v>353688.428405941</v>
      </c>
      <c r="M2840" s="0" t="n">
        <f aca="false">12*Inputs!$B$8*(1-MIN(1,Inputs!$G$8*$D2840)*churn_nonbuyers)*(ic*Inputs!$C$8+fee_wd*Inputs!$E$8*(1-$B2840)+fee_fx*Inputs!$D$8-cost_acc-cost_wd*Inputs!$E$8*(1-$B2840)-cost_fx*Inputs!$D$8)</f>
        <v>131461.52511287</v>
      </c>
      <c r="N2840" s="0" t="n">
        <f aca="false">K2840+L2840+I2840-fixed</f>
        <v>-11904.2093328036</v>
      </c>
      <c r="O2840" s="0" t="n">
        <f aca="false">K2840+L2840+M2840-fixed</f>
        <v>-60420.6665512883</v>
      </c>
      <c r="P2840" s="0" t="n">
        <f aca="false">12*Inputs!$B$6*(1-MIN(1,Inputs!$F$6*$D2840))*(ic*Inputs!$C$6+flat_fee-cost_acc-cost_wd*Inputs!$E$6*$E2840-cost_fx*Inputs!$D$6)+12*Inputs!$B$7*(1-MIN(1,Inputs!$F$7*$D2840))*(ic*Inputs!$C$7+flat_fee-cost_acc-cost_wd*Inputs!$E$7*$E2840-cost_fx*Inputs!$D$7)+12*Inputs!$B$8*(1-MIN(1,Inputs!$F$8*$D2840))*(ic*Inputs!$C$8+flat_fee-cost_acc-cost_wd*Inputs!$E$8*$E2840-cost_fx*Inputs!$D$8)-fixed</f>
        <v>39687.4573654401</v>
      </c>
    </row>
    <row r="2841" customFormat="false" ht="15" hidden="false" customHeight="false" outlineLevel="0" collapsed="false">
      <c r="A2841" s="0" t="n">
        <v>2776</v>
      </c>
      <c r="B2841" s="0" t="n">
        <v>0.560952</v>
      </c>
      <c r="C2841" s="0" t="n">
        <v>1.017991</v>
      </c>
      <c r="D2841" s="0" t="n">
        <v>0.978201</v>
      </c>
      <c r="E2841" s="0" t="n">
        <v>1.069289</v>
      </c>
      <c r="F2841" s="0" t="n">
        <v>0.020595</v>
      </c>
      <c r="G2841" s="0" t="n">
        <f aca="false">12*Inputs!$B$6*(MIN(1,$H$50*$C2841)*(ic*Inputs!$C$6+pS+fee_fx*Inputs!$D$6-cost_acc-cost_wd*Inputs!$E$6*$E2841-cost_fx*Inputs!$D$6-$F2841)+(1-MIN(1,$H$50*$C2841))*(1-MIN(1,Inputs!$G$6*$D2841)*churn_nonbuyers)*(ic*Inputs!$C$6+fee_wd*Inputs!$E$6*(1-$B2841)+fee_fx*Inputs!$D$6-cost_acc-cost_wd*Inputs!$E$6*(1-$B2841)-cost_fx*Inputs!$D$6))</f>
        <v>178266.698012896</v>
      </c>
      <c r="H2841" s="0" t="n">
        <f aca="false">12*Inputs!$B$7*(MIN(1,$H$51*$C2841)*(ic*Inputs!$C$7+pE+fee_fx*Inputs!$D$7-cost_acc-cost_wd*Inputs!$E$7*$E2841-cost_fx*Inputs!$D$7-$F2841)+(1-MIN(1,$H$51*$C2841))*(1-MIN(1,Inputs!$G$7*$D2841)*churn_nonbuyers)*(ic*Inputs!$C$7+fee_wd*Inputs!$E$7*(1-$B2841)+fee_fx*Inputs!$D$7-cost_acc-cost_wd*Inputs!$E$7*(1-$B2841)-cost_fx*Inputs!$D$7))</f>
        <v>398422.649031053</v>
      </c>
      <c r="I2841" s="0" t="n">
        <f aca="false">12*Inputs!$B$8*(MIN(1,$H$52*$C2841)*(ic*Inputs!$C$8+pT-cost_acc-cost_wd*Inputs!$E$8-cost_fx*Inputs!$D$8-cost_ins)+(1-MIN(1,$H$52*$C2841))*(1-MIN(1,Inputs!$G$8*$D2841)*churn_nonbuyers)*(ic*Inputs!$C$8+fee_wd*Inputs!$E$8*(1-$B2841)+fee_fx*Inputs!$D$8-cost_acc-cost_wd*Inputs!$E$8*(1-$B2841)-cost_fx*Inputs!$D$8))</f>
        <v>173871.91538505</v>
      </c>
      <c r="J2841" s="0" t="n">
        <f aca="false">G2841+H2841+I2841-fixed</f>
        <v>50561.2624289992</v>
      </c>
      <c r="K2841" s="0" t="n">
        <f aca="false">12*Inputs!$B$6*(1-MIN(1,Inputs!$G$6*$D2841)*churn_nonbuyers)*(ic*Inputs!$C$6+fee_wd*Inputs!$E$6*(1-$B2841)+fee_fx*Inputs!$D$6-cost_acc-cost_wd*Inputs!$E$6*(1-$B2841)-cost_fx*Inputs!$D$6)</f>
        <v>114913.457332934</v>
      </c>
      <c r="L2841" s="0" t="n">
        <f aca="false">12*Inputs!$B$7*(1-MIN(1,Inputs!$G$7*$D2841)*churn_nonbuyers)*(ic*Inputs!$C$7+fee_wd*Inputs!$E$7*(1-$B2841)+fee_fx*Inputs!$D$7-cost_acc-cost_wd*Inputs!$E$7*(1-$B2841)-cost_fx*Inputs!$D$7)</f>
        <v>312961.079551761</v>
      </c>
      <c r="M2841" s="0" t="n">
        <f aca="false">12*Inputs!$B$8*(1-MIN(1,Inputs!$G$8*$D2841)*churn_nonbuyers)*(ic*Inputs!$C$8+fee_wd*Inputs!$E$8*(1-$B2841)+fee_fx*Inputs!$D$8-cost_acc-cost_wd*Inputs!$E$8*(1-$B2841)-cost_fx*Inputs!$D$8)</f>
        <v>94412.0594470272</v>
      </c>
      <c r="N2841" s="0" t="n">
        <f aca="false">K2841+L2841+I2841-fixed</f>
        <v>-98253.5477302549</v>
      </c>
      <c r="O2841" s="0" t="n">
        <f aca="false">K2841+L2841+M2841-fixed</f>
        <v>-177713.403668278</v>
      </c>
      <c r="P2841" s="0" t="n">
        <f aca="false">12*Inputs!$B$6*(1-MIN(1,Inputs!$F$6*$D2841))*(ic*Inputs!$C$6+flat_fee-cost_acc-cost_wd*Inputs!$E$6*$E2841-cost_fx*Inputs!$D$6)+12*Inputs!$B$7*(1-MIN(1,Inputs!$F$7*$D2841))*(ic*Inputs!$C$7+flat_fee-cost_acc-cost_wd*Inputs!$E$7*$E2841-cost_fx*Inputs!$D$7)+12*Inputs!$B$8*(1-MIN(1,Inputs!$F$8*$D2841))*(ic*Inputs!$C$8+flat_fee-cost_acc-cost_wd*Inputs!$E$8*$E2841-cost_fx*Inputs!$D$8)-fixed</f>
        <v>52469.71505336</v>
      </c>
    </row>
    <row r="2842" customFormat="false" ht="15" hidden="false" customHeight="false" outlineLevel="0" collapsed="false">
      <c r="A2842" s="0" t="n">
        <v>2777</v>
      </c>
      <c r="B2842" s="0" t="n">
        <v>0.192928</v>
      </c>
      <c r="C2842" s="0" t="n">
        <v>0.886624</v>
      </c>
      <c r="D2842" s="0" t="n">
        <v>1.056399</v>
      </c>
      <c r="E2842" s="0" t="n">
        <v>1.267996</v>
      </c>
      <c r="F2842" s="0" t="n">
        <v>0.32053</v>
      </c>
      <c r="G2842" s="0" t="n">
        <f aca="false">12*Inputs!$B$6*(MIN(1,$H$50*$C2842)*(ic*Inputs!$C$6+pS+fee_fx*Inputs!$D$6-cost_acc-cost_wd*Inputs!$E$6*$E2842-cost_fx*Inputs!$D$6-$F2842)+(1-MIN(1,$H$50*$C2842))*(1-MIN(1,Inputs!$G$6*$D2842)*churn_nonbuyers)*(ic*Inputs!$C$6+fee_wd*Inputs!$E$6*(1-$B2842)+fee_fx*Inputs!$D$6-cost_acc-cost_wd*Inputs!$E$6*(1-$B2842)-cost_fx*Inputs!$D$6))</f>
        <v>206102.015347661</v>
      </c>
      <c r="H2842" s="0" t="n">
        <f aca="false">12*Inputs!$B$7*(MIN(1,$H$51*$C2842)*(ic*Inputs!$C$7+pE+fee_fx*Inputs!$D$7-cost_acc-cost_wd*Inputs!$E$7*$E2842-cost_fx*Inputs!$D$7-$F2842)+(1-MIN(1,$H$51*$C2842))*(1-MIN(1,Inputs!$G$7*$D2842)*churn_nonbuyers)*(ic*Inputs!$C$7+fee_wd*Inputs!$E$7*(1-$B2842)+fee_fx*Inputs!$D$7-cost_acc-cost_wd*Inputs!$E$7*(1-$B2842)-cost_fx*Inputs!$D$7))</f>
        <v>384409.556847648</v>
      </c>
      <c r="I2842" s="0" t="n">
        <f aca="false">12*Inputs!$B$8*(MIN(1,$H$52*$C2842)*(ic*Inputs!$C$8+pT-cost_acc-cost_wd*Inputs!$E$8-cost_fx*Inputs!$D$8-cost_ins)+(1-MIN(1,$H$52*$C2842))*(1-MIN(1,Inputs!$G$8*$D2842)*churn_nonbuyers)*(ic*Inputs!$C$8+fee_wd*Inputs!$E$8*(1-$B2842)+fee_fx*Inputs!$D$8-cost_acc-cost_wd*Inputs!$E$8*(1-$B2842)-cost_fx*Inputs!$D$8))</f>
        <v>159145.045921291</v>
      </c>
      <c r="J2842" s="0" t="n">
        <f aca="false">G2842+H2842+I2842-fixed</f>
        <v>49656.6181165999</v>
      </c>
      <c r="K2842" s="0" t="n">
        <f aca="false">12*Inputs!$B$6*(1-MIN(1,Inputs!$G$6*$D2842)*churn_nonbuyers)*(ic*Inputs!$C$6+fee_wd*Inputs!$E$6*(1-$B2842)+fee_fx*Inputs!$D$6-cost_acc-cost_wd*Inputs!$E$6*(1-$B2842)-cost_fx*Inputs!$D$6)</f>
        <v>164637.290493158</v>
      </c>
      <c r="L2842" s="0" t="n">
        <f aca="false">12*Inputs!$B$7*(1-MIN(1,Inputs!$G$7*$D2842)*churn_nonbuyers)*(ic*Inputs!$C$7+fee_wd*Inputs!$E$7*(1-$B2842)+fee_fx*Inputs!$D$7-cost_acc-cost_wd*Inputs!$E$7*(1-$B2842)-cost_fx*Inputs!$D$7)</f>
        <v>363520.620343895</v>
      </c>
      <c r="M2842" s="0" t="n">
        <f aca="false">12*Inputs!$B$8*(1-MIN(1,Inputs!$G$8*$D2842)*churn_nonbuyers)*(ic*Inputs!$C$8+fee_wd*Inputs!$E$8*(1-$B2842)+fee_fx*Inputs!$D$8-cost_acc-cost_wd*Inputs!$E$8*(1-$B2842)-cost_fx*Inputs!$D$8)</f>
        <v>82621.3930747392</v>
      </c>
      <c r="N2842" s="0" t="n">
        <f aca="false">K2842+L2842+I2842-fixed</f>
        <v>-12697.0432416556</v>
      </c>
      <c r="O2842" s="0" t="n">
        <f aca="false">K2842+L2842+M2842-fixed</f>
        <v>-89220.6960882073</v>
      </c>
      <c r="P2842" s="0" t="n">
        <f aca="false">12*Inputs!$B$6*(1-MIN(1,Inputs!$F$6*$D2842))*(ic*Inputs!$C$6+flat_fee-cost_acc-cost_wd*Inputs!$E$6*$E2842-cost_fx*Inputs!$D$6)+12*Inputs!$B$7*(1-MIN(1,Inputs!$F$7*$D2842))*(ic*Inputs!$C$7+flat_fee-cost_acc-cost_wd*Inputs!$E$7*$E2842-cost_fx*Inputs!$D$7)+12*Inputs!$B$8*(1-MIN(1,Inputs!$F$8*$D2842))*(ic*Inputs!$C$8+flat_fee-cost_acc-cost_wd*Inputs!$E$8*$E2842-cost_fx*Inputs!$D$8)-fixed</f>
        <v>-73479.71773504</v>
      </c>
    </row>
    <row r="2843" customFormat="false" ht="15" hidden="false" customHeight="false" outlineLevel="0" collapsed="false">
      <c r="A2843" s="0" t="n">
        <v>2778</v>
      </c>
      <c r="B2843" s="0" t="n">
        <v>0.372984</v>
      </c>
      <c r="C2843" s="0" t="n">
        <v>0.931738</v>
      </c>
      <c r="D2843" s="0" t="n">
        <v>1.117184</v>
      </c>
      <c r="E2843" s="0" t="n">
        <v>1.463917</v>
      </c>
      <c r="F2843" s="0" t="n">
        <v>0.105875</v>
      </c>
      <c r="G2843" s="0" t="n">
        <f aca="false">12*Inputs!$B$6*(MIN(1,$H$50*$C2843)*(ic*Inputs!$C$6+pS+fee_fx*Inputs!$D$6-cost_acc-cost_wd*Inputs!$E$6*$E2843-cost_fx*Inputs!$D$6-$F2843)+(1-MIN(1,$H$50*$C2843))*(1-MIN(1,Inputs!$G$6*$D2843)*churn_nonbuyers)*(ic*Inputs!$C$6+fee_wd*Inputs!$E$6*(1-$B2843)+fee_fx*Inputs!$D$6-cost_acc-cost_wd*Inputs!$E$6*(1-$B2843)-cost_fx*Inputs!$D$6))</f>
        <v>185470.081403312</v>
      </c>
      <c r="H2843" s="0" t="n">
        <f aca="false">12*Inputs!$B$7*(MIN(1,$H$51*$C2843)*(ic*Inputs!$C$7+pE+fee_fx*Inputs!$D$7-cost_acc-cost_wd*Inputs!$E$7*$E2843-cost_fx*Inputs!$D$7-$F2843)+(1-MIN(1,$H$51*$C2843))*(1-MIN(1,Inputs!$G$7*$D2843)*churn_nonbuyers)*(ic*Inputs!$C$7+fee_wd*Inputs!$E$7*(1-$B2843)+fee_fx*Inputs!$D$7-cost_acc-cost_wd*Inputs!$E$7*(1-$B2843)-cost_fx*Inputs!$D$7))</f>
        <v>359814.030301766</v>
      </c>
      <c r="I2843" s="0" t="n">
        <f aca="false">12*Inputs!$B$8*(MIN(1,$H$52*$C2843)*(ic*Inputs!$C$8+pT-cost_acc-cost_wd*Inputs!$E$8-cost_fx*Inputs!$D$8-cost_ins)+(1-MIN(1,$H$52*$C2843))*(1-MIN(1,Inputs!$G$8*$D2843)*churn_nonbuyers)*(ic*Inputs!$C$8+fee_wd*Inputs!$E$8*(1-$B2843)+fee_fx*Inputs!$D$8-cost_acc-cost_wd*Inputs!$E$8*(1-$B2843)-cost_fx*Inputs!$D$8))</f>
        <v>157690.584278783</v>
      </c>
      <c r="J2843" s="0" t="n">
        <f aca="false">G2843+H2843+I2843-fixed</f>
        <v>2974.69598386111</v>
      </c>
      <c r="K2843" s="0" t="n">
        <f aca="false">12*Inputs!$B$6*(1-MIN(1,Inputs!$G$6*$D2843)*churn_nonbuyers)*(ic*Inputs!$C$6+fee_wd*Inputs!$E$6*(1-$B2843)+fee_fx*Inputs!$D$6-cost_acc-cost_wd*Inputs!$E$6*(1-$B2843)-cost_fx*Inputs!$D$6)</f>
        <v>139629.269930803</v>
      </c>
      <c r="L2843" s="0" t="n">
        <f aca="false">12*Inputs!$B$7*(1-MIN(1,Inputs!$G$7*$D2843)*churn_nonbuyers)*(ic*Inputs!$C$7+fee_wd*Inputs!$E$7*(1-$B2843)+fee_fx*Inputs!$D$7-cost_acc-cost_wd*Inputs!$E$7*(1-$B2843)-cost_fx*Inputs!$D$7)</f>
        <v>337776.954726482</v>
      </c>
      <c r="M2843" s="0" t="n">
        <f aca="false">12*Inputs!$B$8*(1-MIN(1,Inputs!$G$8*$D2843)*churn_nonbuyers)*(ic*Inputs!$C$8+fee_wd*Inputs!$E$8*(1-$B2843)+fee_fx*Inputs!$D$8-cost_acc-cost_wd*Inputs!$E$8*(1-$B2843)-cost_fx*Inputs!$D$8)</f>
        <v>67243.4107170816</v>
      </c>
      <c r="N2843" s="0" t="n">
        <f aca="false">K2843+L2843+I2843-fixed</f>
        <v>-64903.1910639318</v>
      </c>
      <c r="O2843" s="0" t="n">
        <f aca="false">K2843+L2843+M2843-fixed</f>
        <v>-155350.364625633</v>
      </c>
      <c r="P2843" s="0" t="n">
        <f aca="false">12*Inputs!$B$6*(1-MIN(1,Inputs!$F$6*$D2843))*(ic*Inputs!$C$6+flat_fee-cost_acc-cost_wd*Inputs!$E$6*$E2843-cost_fx*Inputs!$D$6)+12*Inputs!$B$7*(1-MIN(1,Inputs!$F$7*$D2843))*(ic*Inputs!$C$7+flat_fee-cost_acc-cost_wd*Inputs!$E$7*$E2843-cost_fx*Inputs!$D$7)+12*Inputs!$B$8*(1-MIN(1,Inputs!$F$8*$D2843))*(ic*Inputs!$C$8+flat_fee-cost_acc-cost_wd*Inputs!$E$8*$E2843-cost_fx*Inputs!$D$8)-fixed</f>
        <v>-182976.20681728</v>
      </c>
    </row>
    <row r="2844" customFormat="false" ht="15" hidden="false" customHeight="false" outlineLevel="0" collapsed="false">
      <c r="A2844" s="0" t="n">
        <v>2779</v>
      </c>
      <c r="B2844" s="0" t="n">
        <v>0.198573</v>
      </c>
      <c r="C2844" s="0" t="n">
        <v>0.978971</v>
      </c>
      <c r="D2844" s="0" t="n">
        <v>0.596721</v>
      </c>
      <c r="E2844" s="0" t="n">
        <v>1.085451</v>
      </c>
      <c r="F2844" s="0" t="n">
        <v>0.365711</v>
      </c>
      <c r="G2844" s="0" t="n">
        <f aca="false">12*Inputs!$B$6*(MIN(1,$H$50*$C2844)*(ic*Inputs!$C$6+pS+fee_fx*Inputs!$D$6-cost_acc-cost_wd*Inputs!$E$6*$E2844-cost_fx*Inputs!$D$6-$F2844)+(1-MIN(1,$H$50*$C2844))*(1-MIN(1,Inputs!$G$6*$D2844)*churn_nonbuyers)*(ic*Inputs!$C$6+fee_wd*Inputs!$E$6*(1-$B2844)+fee_fx*Inputs!$D$6-cost_acc-cost_wd*Inputs!$E$6*(1-$B2844)-cost_fx*Inputs!$D$6))</f>
        <v>216474.397553599</v>
      </c>
      <c r="H2844" s="0" t="n">
        <f aca="false">12*Inputs!$B$7*(MIN(1,$H$51*$C2844)*(ic*Inputs!$C$7+pE+fee_fx*Inputs!$D$7-cost_acc-cost_wd*Inputs!$E$7*$E2844-cost_fx*Inputs!$D$7-$F2844)+(1-MIN(1,$H$51*$C2844))*(1-MIN(1,Inputs!$G$7*$D2844)*churn_nonbuyers)*(ic*Inputs!$C$7+fee_wd*Inputs!$E$7*(1-$B2844)+fee_fx*Inputs!$D$7-cost_acc-cost_wd*Inputs!$E$7*(1-$B2844)-cost_fx*Inputs!$D$7))</f>
        <v>407288.646244288</v>
      </c>
      <c r="I2844" s="0" t="n">
        <f aca="false">12*Inputs!$B$8*(MIN(1,$H$52*$C2844)*(ic*Inputs!$C$8+pT-cost_acc-cost_wd*Inputs!$E$8-cost_fx*Inputs!$D$8-cost_ins)+(1-MIN(1,$H$52*$C2844))*(1-MIN(1,Inputs!$G$8*$D2844)*churn_nonbuyers)*(ic*Inputs!$C$8+fee_wd*Inputs!$E$8*(1-$B2844)+fee_fx*Inputs!$D$8-cost_acc-cost_wd*Inputs!$E$8*(1-$B2844)-cost_fx*Inputs!$D$8))</f>
        <v>199182.164407992</v>
      </c>
      <c r="J2844" s="0" t="n">
        <f aca="false">G2844+H2844+I2844-fixed</f>
        <v>122945.208205878</v>
      </c>
      <c r="K2844" s="0" t="n">
        <f aca="false">12*Inputs!$B$6*(1-MIN(1,Inputs!$G$6*$D2844)*churn_nonbuyers)*(ic*Inputs!$C$6+fee_wd*Inputs!$E$6*(1-$B2844)+fee_fx*Inputs!$D$6-cost_acc-cost_wd*Inputs!$E$6*(1-$B2844)-cost_fx*Inputs!$D$6)</f>
        <v>167843.687609758</v>
      </c>
      <c r="L2844" s="0" t="n">
        <f aca="false">12*Inputs!$B$7*(1-MIN(1,Inputs!$G$7*$D2844)*churn_nonbuyers)*(ic*Inputs!$C$7+fee_wd*Inputs!$E$7*(1-$B2844)+fee_fx*Inputs!$D$7-cost_acc-cost_wd*Inputs!$E$7*(1-$B2844)-cost_fx*Inputs!$D$7)</f>
        <v>367899.439157855</v>
      </c>
      <c r="M2844" s="0" t="n">
        <f aca="false">12*Inputs!$B$8*(1-MIN(1,Inputs!$G$8*$D2844)*churn_nonbuyers)*(ic*Inputs!$C$8+fee_wd*Inputs!$E$8*(1-$B2844)+fee_fx*Inputs!$D$8-cost_acc-cost_wd*Inputs!$E$8*(1-$B2844)-cost_fx*Inputs!$D$8)</f>
        <v>184511.035938869</v>
      </c>
      <c r="N2844" s="0" t="n">
        <f aca="false">K2844+L2844+I2844-fixed</f>
        <v>34925.2911756038</v>
      </c>
      <c r="O2844" s="0" t="n">
        <f aca="false">K2844+L2844+M2844-fixed</f>
        <v>20254.1627064811</v>
      </c>
      <c r="P2844" s="0" t="n">
        <f aca="false">12*Inputs!$B$6*(1-MIN(1,Inputs!$F$6*$D2844))*(ic*Inputs!$C$6+flat_fee-cost_acc-cost_wd*Inputs!$E$6*$E2844-cost_fx*Inputs!$D$6)+12*Inputs!$B$7*(1-MIN(1,Inputs!$F$7*$D2844))*(ic*Inputs!$C$7+flat_fee-cost_acc-cost_wd*Inputs!$E$7*$E2844-cost_fx*Inputs!$D$7)+12*Inputs!$B$8*(1-MIN(1,Inputs!$F$8*$D2844))*(ic*Inputs!$C$8+flat_fee-cost_acc-cost_wd*Inputs!$E$8*$E2844-cost_fx*Inputs!$D$8)-fixed</f>
        <v>252706.94539304</v>
      </c>
    </row>
    <row r="2845" customFormat="false" ht="15" hidden="false" customHeight="false" outlineLevel="0" collapsed="false">
      <c r="A2845" s="0" t="n">
        <v>2780</v>
      </c>
      <c r="B2845" s="0" t="n">
        <v>0.202356</v>
      </c>
      <c r="C2845" s="0" t="n">
        <v>1.066406</v>
      </c>
      <c r="D2845" s="0" t="n">
        <v>0.876045</v>
      </c>
      <c r="E2845" s="0" t="n">
        <v>1.149259</v>
      </c>
      <c r="F2845" s="0" t="n">
        <v>0.174174</v>
      </c>
      <c r="G2845" s="0" t="n">
        <f aca="false">12*Inputs!$B$6*(MIN(1,$H$50*$C2845)*(ic*Inputs!$C$6+pS+fee_fx*Inputs!$D$6-cost_acc-cost_wd*Inputs!$E$6*$E2845-cost_fx*Inputs!$D$6-$F2845)+(1-MIN(1,$H$50*$C2845))*(1-MIN(1,Inputs!$G$6*$D2845)*churn_nonbuyers)*(ic*Inputs!$C$6+fee_wd*Inputs!$E$6*(1-$B2845)+fee_fx*Inputs!$D$6-cost_acc-cost_wd*Inputs!$E$6*(1-$B2845)-cost_fx*Inputs!$D$6))</f>
        <v>221269.514144079</v>
      </c>
      <c r="H2845" s="0" t="n">
        <f aca="false">12*Inputs!$B$7*(MIN(1,$H$51*$C2845)*(ic*Inputs!$C$7+pE+fee_fx*Inputs!$D$7-cost_acc-cost_wd*Inputs!$E$7*$E2845-cost_fx*Inputs!$D$7-$F2845)+(1-MIN(1,$H$51*$C2845))*(1-MIN(1,Inputs!$G$7*$D2845)*churn_nonbuyers)*(ic*Inputs!$C$7+fee_wd*Inputs!$E$7*(1-$B2845)+fee_fx*Inputs!$D$7-cost_acc-cost_wd*Inputs!$E$7*(1-$B2845)-cost_fx*Inputs!$D$7))</f>
        <v>412628.72436542</v>
      </c>
      <c r="I2845" s="0" t="n">
        <f aca="false">12*Inputs!$B$8*(MIN(1,$H$52*$C2845)*(ic*Inputs!$C$8+pT-cost_acc-cost_wd*Inputs!$E$8-cost_fx*Inputs!$D$8-cost_ins)+(1-MIN(1,$H$52*$C2845))*(1-MIN(1,Inputs!$G$8*$D2845)*churn_nonbuyers)*(ic*Inputs!$C$8+fee_wd*Inputs!$E$8*(1-$B2845)+fee_fx*Inputs!$D$8-cost_acc-cost_wd*Inputs!$E$8*(1-$B2845)-cost_fx*Inputs!$D$8))</f>
        <v>184767.788027148</v>
      </c>
      <c r="J2845" s="0" t="n">
        <f aca="false">G2845+H2845+I2845-fixed</f>
        <v>118666.026536647</v>
      </c>
      <c r="K2845" s="0" t="n">
        <f aca="false">12*Inputs!$B$6*(1-MIN(1,Inputs!$G$6*$D2845)*churn_nonbuyers)*(ic*Inputs!$C$6+fee_wd*Inputs!$E$6*(1-$B2845)+fee_fx*Inputs!$D$6-cost_acc-cost_wd*Inputs!$E$6*(1-$B2845)-cost_fx*Inputs!$D$6)</f>
        <v>164906.567726544</v>
      </c>
      <c r="L2845" s="0" t="n">
        <f aca="false">12*Inputs!$B$7*(1-MIN(1,Inputs!$G$7*$D2845)*churn_nonbuyers)*(ic*Inputs!$C$7+fee_wd*Inputs!$E$7*(1-$B2845)+fee_fx*Inputs!$D$7-cost_acc-cost_wd*Inputs!$E$7*(1-$B2845)-cost_fx*Inputs!$D$7)</f>
        <v>364229.914875926</v>
      </c>
      <c r="M2845" s="0" t="n">
        <f aca="false">12*Inputs!$B$8*(1-MIN(1,Inputs!$G$8*$D2845)*churn_nonbuyers)*(ic*Inputs!$C$8+fee_wd*Inputs!$E$8*(1-$B2845)+fee_fx*Inputs!$D$8-cost_acc-cost_wd*Inputs!$E$8*(1-$B2845)-cost_fx*Inputs!$D$8)</f>
        <v>122484.521923872</v>
      </c>
      <c r="N2845" s="0" t="n">
        <f aca="false">K2845+L2845+I2845-fixed</f>
        <v>13904.2706296184</v>
      </c>
      <c r="O2845" s="0" t="n">
        <f aca="false">K2845+L2845+M2845-fixed</f>
        <v>-48378.9954736575</v>
      </c>
      <c r="P2845" s="0" t="n">
        <f aca="false">12*Inputs!$B$6*(1-MIN(1,Inputs!$F$6*$D2845))*(ic*Inputs!$C$6+flat_fee-cost_acc-cost_wd*Inputs!$E$6*$E2845-cost_fx*Inputs!$D$6)+12*Inputs!$B$7*(1-MIN(1,Inputs!$F$7*$D2845))*(ic*Inputs!$C$7+flat_fee-cost_acc-cost_wd*Inputs!$E$7*$E2845-cost_fx*Inputs!$D$7)+12*Inputs!$B$8*(1-MIN(1,Inputs!$F$8*$D2845))*(ic*Inputs!$C$8+flat_fee-cost_acc-cost_wd*Inputs!$E$8*$E2845-cost_fx*Inputs!$D$8)-fixed</f>
        <v>71453.4713972</v>
      </c>
    </row>
    <row r="2846" customFormat="false" ht="15" hidden="false" customHeight="false" outlineLevel="0" collapsed="false">
      <c r="A2846" s="0" t="n">
        <v>2781</v>
      </c>
      <c r="B2846" s="0" t="n">
        <v>0.234454</v>
      </c>
      <c r="C2846" s="0" t="n">
        <v>0.886263</v>
      </c>
      <c r="D2846" s="0" t="n">
        <v>1.15454</v>
      </c>
      <c r="E2846" s="0" t="n">
        <v>1.097594</v>
      </c>
      <c r="F2846" s="0" t="n">
        <v>0.438438</v>
      </c>
      <c r="G2846" s="0" t="n">
        <f aca="false">12*Inputs!$B$6*(MIN(1,$H$50*$C2846)*(ic*Inputs!$C$6+pS+fee_fx*Inputs!$D$6-cost_acc-cost_wd*Inputs!$E$6*$E2846-cost_fx*Inputs!$D$6-$F2846)+(1-MIN(1,$H$50*$C2846))*(1-MIN(1,Inputs!$G$6*$D2846)*churn_nonbuyers)*(ic*Inputs!$C$6+fee_wd*Inputs!$E$6*(1-$B2846)+fee_fx*Inputs!$D$6-cost_acc-cost_wd*Inputs!$E$6*(1-$B2846)-cost_fx*Inputs!$D$6))</f>
        <v>201129.51649261</v>
      </c>
      <c r="H2846" s="0" t="n">
        <f aca="false">12*Inputs!$B$7*(MIN(1,$H$51*$C2846)*(ic*Inputs!$C$7+pE+fee_fx*Inputs!$D$7-cost_acc-cost_wd*Inputs!$E$7*$E2846-cost_fx*Inputs!$D$7-$F2846)+(1-MIN(1,$H$51*$C2846))*(1-MIN(1,Inputs!$G$7*$D2846)*churn_nonbuyers)*(ic*Inputs!$C$7+fee_wd*Inputs!$E$7*(1-$B2846)+fee_fx*Inputs!$D$7-cost_acc-cost_wd*Inputs!$E$7*(1-$B2846)-cost_fx*Inputs!$D$7))</f>
        <v>391339.934925673</v>
      </c>
      <c r="I2846" s="0" t="n">
        <f aca="false">12*Inputs!$B$8*(MIN(1,$H$52*$C2846)*(ic*Inputs!$C$8+pT-cost_acc-cost_wd*Inputs!$E$8-cost_fx*Inputs!$D$8-cost_ins)+(1-MIN(1,$H$52*$C2846))*(1-MIN(1,Inputs!$G$8*$D2846)*churn_nonbuyers)*(ic*Inputs!$C$8+fee_wd*Inputs!$E$8*(1-$B2846)+fee_fx*Inputs!$D$8-cost_acc-cost_wd*Inputs!$E$8*(1-$B2846)-cost_fx*Inputs!$D$8))</f>
        <v>150698.025114223</v>
      </c>
      <c r="J2846" s="0" t="n">
        <f aca="false">G2846+H2846+I2846-fixed</f>
        <v>43167.4765325061</v>
      </c>
      <c r="K2846" s="0" t="n">
        <f aca="false">12*Inputs!$B$6*(1-MIN(1,Inputs!$G$6*$D2846)*churn_nonbuyers)*(ic*Inputs!$C$6+fee_wd*Inputs!$E$6*(1-$B2846)+fee_fx*Inputs!$D$6-cost_acc-cost_wd*Inputs!$E$6*(1-$B2846)-cost_fx*Inputs!$D$6)</f>
        <v>158149.803752352</v>
      </c>
      <c r="L2846" s="0" t="n">
        <f aca="false">12*Inputs!$B$7*(1-MIN(1,Inputs!$G$7*$D2846)*churn_nonbuyers)*(ic*Inputs!$C$7+fee_wd*Inputs!$E$7*(1-$B2846)+fee_fx*Inputs!$D$7-cost_acc-cost_wd*Inputs!$E$7*(1-$B2846)-cost_fx*Inputs!$D$7)</f>
        <v>356642.673931411</v>
      </c>
      <c r="M2846" s="0" t="n">
        <f aca="false">12*Inputs!$B$8*(1-MIN(1,Inputs!$G$8*$D2846)*churn_nonbuyers)*(ic*Inputs!$C$8+fee_wd*Inputs!$E$8*(1-$B2846)+fee_fx*Inputs!$D$8-cost_acc-cost_wd*Inputs!$E$8*(1-$B2846)-cost_fx*Inputs!$D$8)</f>
        <v>60451.975910976</v>
      </c>
      <c r="N2846" s="0" t="n">
        <f aca="false">K2846+L2846+I2846-fixed</f>
        <v>-34509.4972020133</v>
      </c>
      <c r="O2846" s="0" t="n">
        <f aca="false">K2846+L2846+M2846-fixed</f>
        <v>-124755.546405261</v>
      </c>
      <c r="P2846" s="0" t="n">
        <f aca="false">12*Inputs!$B$6*(1-MIN(1,Inputs!$F$6*$D2846))*(ic*Inputs!$C$6+flat_fee-cost_acc-cost_wd*Inputs!$E$6*$E2846-cost_fx*Inputs!$D$6)+12*Inputs!$B$7*(1-MIN(1,Inputs!$F$7*$D2846))*(ic*Inputs!$C$7+flat_fee-cost_acc-cost_wd*Inputs!$E$7*$E2846-cost_fx*Inputs!$D$7)+12*Inputs!$B$8*(1-MIN(1,Inputs!$F$8*$D2846))*(ic*Inputs!$C$8+flat_fee-cost_acc-cost_wd*Inputs!$E$8*$E2846-cost_fx*Inputs!$D$8)-fixed</f>
        <v>-55218.3186975999</v>
      </c>
    </row>
    <row r="2847" customFormat="false" ht="15" hidden="false" customHeight="false" outlineLevel="0" collapsed="false">
      <c r="A2847" s="0" t="n">
        <v>2782</v>
      </c>
      <c r="B2847" s="0" t="n">
        <v>0.496085</v>
      </c>
      <c r="C2847" s="0" t="n">
        <v>0.854131</v>
      </c>
      <c r="D2847" s="0" t="n">
        <v>1.499924</v>
      </c>
      <c r="E2847" s="0" t="n">
        <v>1.074108</v>
      </c>
      <c r="F2847" s="0" t="n">
        <v>0.305693</v>
      </c>
      <c r="G2847" s="0" t="n">
        <f aca="false">12*Inputs!$B$6*(MIN(1,$H$50*$C2847)*(ic*Inputs!$C$6+pS+fee_fx*Inputs!$D$6-cost_acc-cost_wd*Inputs!$E$6*$E2847-cost_fx*Inputs!$D$6-$F2847)+(1-MIN(1,$H$50*$C2847))*(1-MIN(1,Inputs!$G$6*$D2847)*churn_nonbuyers)*(ic*Inputs!$C$6+fee_wd*Inputs!$E$6*(1-$B2847)+fee_fx*Inputs!$D$6-cost_acc-cost_wd*Inputs!$E$6*(1-$B2847)-cost_fx*Inputs!$D$6))</f>
        <v>167477.25505093</v>
      </c>
      <c r="H2847" s="0" t="n">
        <f aca="false">12*Inputs!$B$7*(MIN(1,$H$51*$C2847)*(ic*Inputs!$C$7+pE+fee_fx*Inputs!$D$7-cost_acc-cost_wd*Inputs!$E$7*$E2847-cost_fx*Inputs!$D$7-$F2847)+(1-MIN(1,$H$51*$C2847))*(1-MIN(1,Inputs!$G$7*$D2847)*churn_nonbuyers)*(ic*Inputs!$C$7+fee_wd*Inputs!$E$7*(1-$B2847)+fee_fx*Inputs!$D$7-cost_acc-cost_wd*Inputs!$E$7*(1-$B2847)-cost_fx*Inputs!$D$7))</f>
        <v>372716.482303487</v>
      </c>
      <c r="I2847" s="0" t="n">
        <f aca="false">12*Inputs!$B$8*(MIN(1,$H$52*$C2847)*(ic*Inputs!$C$8+pT-cost_acc-cost_wd*Inputs!$E$8-cost_fx*Inputs!$D$8-cost_ins)+(1-MIN(1,$H$52*$C2847))*(1-MIN(1,Inputs!$G$8*$D2847)*churn_nonbuyers)*(ic*Inputs!$C$8+fee_wd*Inputs!$E$8*(1-$B2847)+fee_fx*Inputs!$D$8-cost_acc-cost_wd*Inputs!$E$8*(1-$B2847)-cost_fx*Inputs!$D$8))</f>
        <v>123117.858864</v>
      </c>
      <c r="J2847" s="0" t="n">
        <f aca="false">G2847+H2847+I2847-fixed</f>
        <v>-36688.403781583</v>
      </c>
      <c r="K2847" s="0" t="n">
        <f aca="false">12*Inputs!$B$6*(1-MIN(1,Inputs!$G$6*$D2847)*churn_nonbuyers)*(ic*Inputs!$C$6+fee_wd*Inputs!$E$6*(1-$B2847)+fee_fx*Inputs!$D$6-cost_acc-cost_wd*Inputs!$E$6*(1-$B2847)-cost_fx*Inputs!$D$6)</f>
        <v>120401.972622288</v>
      </c>
      <c r="L2847" s="0" t="n">
        <f aca="false">12*Inputs!$B$7*(1-MIN(1,Inputs!$G$7*$D2847)*churn_nonbuyers)*(ic*Inputs!$C$7+fee_wd*Inputs!$E$7*(1-$B2847)+fee_fx*Inputs!$D$7-cost_acc-cost_wd*Inputs!$E$7*(1-$B2847)-cost_fx*Inputs!$D$7)</f>
        <v>316835.147221373</v>
      </c>
      <c r="M2847" s="0" t="n">
        <f aca="false">12*Inputs!$B$8*(1-MIN(1,Inputs!$G$8*$D2847)*churn_nonbuyers)*(ic*Inputs!$C$8+fee_wd*Inputs!$E$8*(1-$B2847)+fee_fx*Inputs!$D$8-cost_acc-cost_wd*Inputs!$E$8*(1-$B2847)-cost_fx*Inputs!$D$8)</f>
        <v>0</v>
      </c>
      <c r="N2847" s="0" t="n">
        <f aca="false">K2847+L2847+I2847-fixed</f>
        <v>-139645.021292339</v>
      </c>
      <c r="O2847" s="0" t="n">
        <f aca="false">K2847+L2847+M2847-fixed</f>
        <v>-262762.880156339</v>
      </c>
      <c r="P2847" s="0" t="n">
        <f aca="false">12*Inputs!$B$6*(1-MIN(1,Inputs!$F$6*$D2847))*(ic*Inputs!$C$6+flat_fee-cost_acc-cost_wd*Inputs!$E$6*$E2847-cost_fx*Inputs!$D$6)+12*Inputs!$B$7*(1-MIN(1,Inputs!$F$7*$D2847))*(ic*Inputs!$C$7+flat_fee-cost_acc-cost_wd*Inputs!$E$7*$E2847-cost_fx*Inputs!$D$7)+12*Inputs!$B$8*(1-MIN(1,Inputs!$F$8*$D2847))*(ic*Inputs!$C$8+flat_fee-cost_acc-cost_wd*Inputs!$E$8*$E2847-cost_fx*Inputs!$D$8)-fixed</f>
        <v>-234572.18920192</v>
      </c>
    </row>
    <row r="2848" customFormat="false" ht="15" hidden="false" customHeight="false" outlineLevel="0" collapsed="false">
      <c r="A2848" s="0" t="n">
        <v>2783</v>
      </c>
      <c r="B2848" s="0" t="n">
        <v>0.260168</v>
      </c>
      <c r="C2848" s="0" t="n">
        <v>1.006681</v>
      </c>
      <c r="D2848" s="0" t="n">
        <v>1.554388</v>
      </c>
      <c r="E2848" s="0" t="n">
        <v>1.211022</v>
      </c>
      <c r="F2848" s="0" t="n">
        <v>0.241991</v>
      </c>
      <c r="G2848" s="0" t="n">
        <f aca="false">12*Inputs!$B$6*(MIN(1,$H$50*$C2848)*(ic*Inputs!$C$6+pS+fee_fx*Inputs!$D$6-cost_acc-cost_wd*Inputs!$E$6*$E2848-cost_fx*Inputs!$D$6-$F2848)+(1-MIN(1,$H$50*$C2848))*(1-MIN(1,Inputs!$G$6*$D2848)*churn_nonbuyers)*(ic*Inputs!$C$6+fee_wd*Inputs!$E$6*(1-$B2848)+fee_fx*Inputs!$D$6-cost_acc-cost_wd*Inputs!$E$6*(1-$B2848)-cost_fx*Inputs!$D$6))</f>
        <v>202669.506117791</v>
      </c>
      <c r="H2848" s="0" t="n">
        <f aca="false">12*Inputs!$B$7*(MIN(1,$H$51*$C2848)*(ic*Inputs!$C$7+pE+fee_fx*Inputs!$D$7-cost_acc-cost_wd*Inputs!$E$7*$E2848-cost_fx*Inputs!$D$7-$F2848)+(1-MIN(1,$H$51*$C2848))*(1-MIN(1,Inputs!$G$7*$D2848)*churn_nonbuyers)*(ic*Inputs!$C$7+fee_wd*Inputs!$E$7*(1-$B2848)+fee_fx*Inputs!$D$7-cost_acc-cost_wd*Inputs!$E$7*(1-$B2848)-cost_fx*Inputs!$D$7))</f>
        <v>389535.288872436</v>
      </c>
      <c r="I2848" s="0" t="n">
        <f aca="false">12*Inputs!$B$8*(MIN(1,$H$52*$C2848)*(ic*Inputs!$C$8+pT-cost_acc-cost_wd*Inputs!$E$8-cost_fx*Inputs!$D$8-cost_ins)+(1-MIN(1,$H$52*$C2848))*(1-MIN(1,Inputs!$G$8*$D2848)*churn_nonbuyers)*(ic*Inputs!$C$8+fee_wd*Inputs!$E$8*(1-$B2848)+fee_fx*Inputs!$D$8-cost_acc-cost_wd*Inputs!$E$8*(1-$B2848)-cost_fx*Inputs!$D$8))</f>
        <v>145107.026064</v>
      </c>
      <c r="J2848" s="0" t="n">
        <f aca="false">G2848+H2848+I2848-fixed</f>
        <v>37311.8210542273</v>
      </c>
      <c r="K2848" s="0" t="n">
        <f aca="false">12*Inputs!$B$6*(1-MIN(1,Inputs!$G$6*$D2848)*churn_nonbuyers)*(ic*Inputs!$C$6+fee_wd*Inputs!$E$6*(1-$B2848)+fee_fx*Inputs!$D$6-cost_acc-cost_wd*Inputs!$E$6*(1-$B2848)-cost_fx*Inputs!$D$6)</f>
        <v>151379.271483725</v>
      </c>
      <c r="L2848" s="0" t="n">
        <f aca="false">12*Inputs!$B$7*(1-MIN(1,Inputs!$G$7*$D2848)*churn_nonbuyers)*(ic*Inputs!$C$7+fee_wd*Inputs!$E$7*(1-$B2848)+fee_fx*Inputs!$D$7-cost_acc-cost_wd*Inputs!$E$7*(1-$B2848)-cost_fx*Inputs!$D$7)</f>
        <v>348680.947466235</v>
      </c>
      <c r="M2848" s="0" t="n">
        <f aca="false">12*Inputs!$B$8*(1-MIN(1,Inputs!$G$8*$D2848)*churn_nonbuyers)*(ic*Inputs!$C$8+fee_wd*Inputs!$E$8*(1-$B2848)+fee_fx*Inputs!$D$8-cost_acc-cost_wd*Inputs!$E$8*(1-$B2848)-cost_fx*Inputs!$D$8)</f>
        <v>0</v>
      </c>
      <c r="N2848" s="0" t="n">
        <f aca="false">K2848+L2848+I2848-fixed</f>
        <v>-54832.7549860403</v>
      </c>
      <c r="O2848" s="0" t="n">
        <f aca="false">K2848+L2848+M2848-fixed</f>
        <v>-199939.78105004</v>
      </c>
      <c r="P2848" s="0" t="n">
        <f aca="false">12*Inputs!$B$6*(1-MIN(1,Inputs!$F$6*$D2848))*(ic*Inputs!$C$6+flat_fee-cost_acc-cost_wd*Inputs!$E$6*$E2848-cost_fx*Inputs!$D$6)+12*Inputs!$B$7*(1-MIN(1,Inputs!$F$7*$D2848))*(ic*Inputs!$C$7+flat_fee-cost_acc-cost_wd*Inputs!$E$7*$E2848-cost_fx*Inputs!$D$7)+12*Inputs!$B$8*(1-MIN(1,Inputs!$F$8*$D2848))*(ic*Inputs!$C$8+flat_fee-cost_acc-cost_wd*Inputs!$E$8*$E2848-cost_fx*Inputs!$D$8)-fixed</f>
        <v>-305247.28457536</v>
      </c>
    </row>
    <row r="2849" customFormat="false" ht="15" hidden="false" customHeight="false" outlineLevel="0" collapsed="false">
      <c r="A2849" s="0" t="n">
        <v>2784</v>
      </c>
      <c r="B2849" s="0" t="n">
        <v>0.489844</v>
      </c>
      <c r="C2849" s="0" t="n">
        <v>0.95678</v>
      </c>
      <c r="D2849" s="0" t="n">
        <v>1.157799</v>
      </c>
      <c r="E2849" s="0" t="n">
        <v>1.304614</v>
      </c>
      <c r="F2849" s="0" t="n">
        <v>0.4148</v>
      </c>
      <c r="G2849" s="0" t="n">
        <f aca="false">12*Inputs!$B$6*(MIN(1,$H$50*$C2849)*(ic*Inputs!$C$6+pS+fee_fx*Inputs!$D$6-cost_acc-cost_wd*Inputs!$E$6*$E2849-cost_fx*Inputs!$D$6-$F2849)+(1-MIN(1,$H$50*$C2849))*(1-MIN(1,Inputs!$G$6*$D2849)*churn_nonbuyers)*(ic*Inputs!$C$6+fee_wd*Inputs!$E$6*(1-$B2849)+fee_fx*Inputs!$D$6-cost_acc-cost_wd*Inputs!$E$6*(1-$B2849)-cost_fx*Inputs!$D$6))</f>
        <v>168486.290997531</v>
      </c>
      <c r="H2849" s="0" t="n">
        <f aca="false">12*Inputs!$B$7*(MIN(1,$H$51*$C2849)*(ic*Inputs!$C$7+pE+fee_fx*Inputs!$D$7-cost_acc-cost_wd*Inputs!$E$7*$E2849-cost_fx*Inputs!$D$7-$F2849)+(1-MIN(1,$H$51*$C2849))*(1-MIN(1,Inputs!$G$7*$D2849)*churn_nonbuyers)*(ic*Inputs!$C$7+fee_wd*Inputs!$E$7*(1-$B2849)+fee_fx*Inputs!$D$7-cost_acc-cost_wd*Inputs!$E$7*(1-$B2849)-cost_fx*Inputs!$D$7))</f>
        <v>350650.15415711</v>
      </c>
      <c r="I2849" s="0" t="n">
        <f aca="false">12*Inputs!$B$8*(MIN(1,$H$52*$C2849)*(ic*Inputs!$C$8+pT-cost_acc-cost_wd*Inputs!$E$8-cost_fx*Inputs!$D$8-cost_ins)+(1-MIN(1,$H$52*$C2849))*(1-MIN(1,Inputs!$G$8*$D2849)*churn_nonbuyers)*(ic*Inputs!$C$8+fee_wd*Inputs!$E$8*(1-$B2849)+fee_fx*Inputs!$D$8-cost_acc-cost_wd*Inputs!$E$8*(1-$B2849)-cost_fx*Inputs!$D$8))</f>
        <v>156873.815478582</v>
      </c>
      <c r="J2849" s="0" t="n">
        <f aca="false">G2849+H2849+I2849-fixed</f>
        <v>-23989.7393667779</v>
      </c>
      <c r="K2849" s="0" t="n">
        <f aca="false">12*Inputs!$B$6*(1-MIN(1,Inputs!$G$6*$D2849)*churn_nonbuyers)*(ic*Inputs!$C$6+fee_wd*Inputs!$E$6*(1-$B2849)+fee_fx*Inputs!$D$6-cost_acc-cost_wd*Inputs!$E$6*(1-$B2849)-cost_fx*Inputs!$D$6)</f>
        <v>123475.264512163</v>
      </c>
      <c r="L2849" s="0" t="n">
        <f aca="false">12*Inputs!$B$7*(1-MIN(1,Inputs!$G$7*$D2849)*churn_nonbuyers)*(ic*Inputs!$C$7+fee_wd*Inputs!$E$7*(1-$B2849)+fee_fx*Inputs!$D$7-cost_acc-cost_wd*Inputs!$E$7*(1-$B2849)-cost_fx*Inputs!$D$7)</f>
        <v>321107.775955298</v>
      </c>
      <c r="M2849" s="0" t="n">
        <f aca="false">12*Inputs!$B$8*(1-MIN(1,Inputs!$G$8*$D2849)*churn_nonbuyers)*(ic*Inputs!$C$8+fee_wd*Inputs!$E$8*(1-$B2849)+fee_fx*Inputs!$D$8-cost_acc-cost_wd*Inputs!$E$8*(1-$B2849)-cost_fx*Inputs!$D$8)</f>
        <v>57409.5064967616</v>
      </c>
      <c r="N2849" s="0" t="n">
        <f aca="false">K2849+L2849+I2849-fixed</f>
        <v>-98543.1440539574</v>
      </c>
      <c r="O2849" s="0" t="n">
        <f aca="false">K2849+L2849+M2849-fixed</f>
        <v>-198007.453035777</v>
      </c>
      <c r="P2849" s="0" t="n">
        <f aca="false">12*Inputs!$B$6*(1-MIN(1,Inputs!$F$6*$D2849))*(ic*Inputs!$C$6+flat_fee-cost_acc-cost_wd*Inputs!$E$6*$E2849-cost_fx*Inputs!$D$6)+12*Inputs!$B$7*(1-MIN(1,Inputs!$F$7*$D2849))*(ic*Inputs!$C$7+flat_fee-cost_acc-cost_wd*Inputs!$E$7*$E2849-cost_fx*Inputs!$D$7)+12*Inputs!$B$8*(1-MIN(1,Inputs!$F$8*$D2849))*(ic*Inputs!$C$8+flat_fee-cost_acc-cost_wd*Inputs!$E$8*$E2849-cost_fx*Inputs!$D$8)-fixed</f>
        <v>-138572.25417136</v>
      </c>
    </row>
    <row r="2850" customFormat="false" ht="15" hidden="false" customHeight="false" outlineLevel="0" collapsed="false">
      <c r="A2850" s="0" t="n">
        <v>2785</v>
      </c>
      <c r="B2850" s="0" t="n">
        <v>0.400516</v>
      </c>
      <c r="C2850" s="0" t="n">
        <v>0.740544</v>
      </c>
      <c r="D2850" s="0" t="n">
        <v>0.905605</v>
      </c>
      <c r="E2850" s="0" t="n">
        <v>1.201981</v>
      </c>
      <c r="F2850" s="0" t="n">
        <v>0.028012</v>
      </c>
      <c r="G2850" s="0" t="n">
        <f aca="false">12*Inputs!$B$6*(MIN(1,$H$50*$C2850)*(ic*Inputs!$C$6+pS+fee_fx*Inputs!$D$6-cost_acc-cost_wd*Inputs!$E$6*$E2850-cost_fx*Inputs!$D$6-$F2850)+(1-MIN(1,$H$50*$C2850))*(1-MIN(1,Inputs!$G$6*$D2850)*churn_nonbuyers)*(ic*Inputs!$C$6+fee_wd*Inputs!$E$6*(1-$B2850)+fee_fx*Inputs!$D$6-cost_acc-cost_wd*Inputs!$E$6*(1-$B2850)-cost_fx*Inputs!$D$6))</f>
        <v>179772.164534794</v>
      </c>
      <c r="H2850" s="0" t="n">
        <f aca="false">12*Inputs!$B$7*(MIN(1,$H$51*$C2850)*(ic*Inputs!$C$7+pE+fee_fx*Inputs!$D$7-cost_acc-cost_wd*Inputs!$E$7*$E2850-cost_fx*Inputs!$D$7-$F2850)+(1-MIN(1,$H$51*$C2850))*(1-MIN(1,Inputs!$G$7*$D2850)*churn_nonbuyers)*(ic*Inputs!$C$7+fee_wd*Inputs!$E$7*(1-$B2850)+fee_fx*Inputs!$D$7-cost_acc-cost_wd*Inputs!$E$7*(1-$B2850)-cost_fx*Inputs!$D$7))</f>
        <v>379806.013289407</v>
      </c>
      <c r="I2850" s="0" t="n">
        <f aca="false">12*Inputs!$B$8*(MIN(1,$H$52*$C2850)*(ic*Inputs!$C$8+pT-cost_acc-cost_wd*Inputs!$E$8-cost_fx*Inputs!$D$8-cost_ins)+(1-MIN(1,$H$52*$C2850))*(1-MIN(1,Inputs!$G$8*$D2850)*churn_nonbuyers)*(ic*Inputs!$C$8+fee_wd*Inputs!$E$8*(1-$B2850)+fee_fx*Inputs!$D$8-cost_acc-cost_wd*Inputs!$E$8*(1-$B2850)-cost_fx*Inputs!$D$8))</f>
        <v>160902.877015356</v>
      </c>
      <c r="J2850" s="0" t="n">
        <f aca="false">G2850+H2850+I2850-fixed</f>
        <v>20481.0548395563</v>
      </c>
      <c r="K2850" s="0" t="n">
        <f aca="false">12*Inputs!$B$6*(1-MIN(1,Inputs!$G$6*$D2850)*churn_nonbuyers)*(ic*Inputs!$C$6+fee_wd*Inputs!$E$6*(1-$B2850)+fee_fx*Inputs!$D$6-cost_acc-cost_wd*Inputs!$E$6*(1-$B2850)-cost_fx*Inputs!$D$6)</f>
        <v>137408.704503696</v>
      </c>
      <c r="L2850" s="0" t="n">
        <f aca="false">12*Inputs!$B$7*(1-MIN(1,Inputs!$G$7*$D2850)*churn_nonbuyers)*(ic*Inputs!$C$7+fee_wd*Inputs!$E$7*(1-$B2850)+fee_fx*Inputs!$D$7-cost_acc-cost_wd*Inputs!$E$7*(1-$B2850)-cost_fx*Inputs!$D$7)</f>
        <v>336138.402062218</v>
      </c>
      <c r="M2850" s="0" t="n">
        <f aca="false">12*Inputs!$B$8*(1-MIN(1,Inputs!$G$8*$D2850)*churn_nonbuyers)*(ic*Inputs!$C$8+fee_wd*Inputs!$E$8*(1-$B2850)+fee_fx*Inputs!$D$8-cost_acc-cost_wd*Inputs!$E$8*(1-$B2850)-cost_fx*Inputs!$D$8)</f>
        <v>112449.633817248</v>
      </c>
      <c r="N2850" s="0" t="n">
        <f aca="false">K2850+L2850+I2850-fixed</f>
        <v>-65550.0164187305</v>
      </c>
      <c r="O2850" s="0" t="n">
        <f aca="false">K2850+L2850+M2850-fixed</f>
        <v>-114003.259616838</v>
      </c>
      <c r="P2850" s="0" t="n">
        <f aca="false">12*Inputs!$B$6*(1-MIN(1,Inputs!$F$6*$D2850))*(ic*Inputs!$C$6+flat_fee-cost_acc-cost_wd*Inputs!$E$6*$E2850-cost_fx*Inputs!$D$6)+12*Inputs!$B$7*(1-MIN(1,Inputs!$F$7*$D2850))*(ic*Inputs!$C$7+flat_fee-cost_acc-cost_wd*Inputs!$E$7*$E2850-cost_fx*Inputs!$D$7)+12*Inputs!$B$8*(1-MIN(1,Inputs!$F$8*$D2850))*(ic*Inputs!$C$8+flat_fee-cost_acc-cost_wd*Inputs!$E$8*$E2850-cost_fx*Inputs!$D$8)-fixed</f>
        <v>31872.3524012001</v>
      </c>
    </row>
    <row r="2851" customFormat="false" ht="15" hidden="false" customHeight="false" outlineLevel="0" collapsed="false">
      <c r="A2851" s="0" t="n">
        <v>2786</v>
      </c>
      <c r="B2851" s="0" t="n">
        <v>0.242639</v>
      </c>
      <c r="C2851" s="0" t="n">
        <v>1.000986</v>
      </c>
      <c r="D2851" s="0" t="n">
        <v>1.488755</v>
      </c>
      <c r="E2851" s="0" t="n">
        <v>1.264663</v>
      </c>
      <c r="F2851" s="0" t="n">
        <v>0.163521</v>
      </c>
      <c r="G2851" s="0" t="n">
        <f aca="false">12*Inputs!$B$6*(MIN(1,$H$50*$C2851)*(ic*Inputs!$C$6+pS+fee_fx*Inputs!$D$6-cost_acc-cost_wd*Inputs!$E$6*$E2851-cost_fx*Inputs!$D$6-$F2851)+(1-MIN(1,$H$50*$C2851))*(1-MIN(1,Inputs!$G$6*$D2851)*churn_nonbuyers)*(ic*Inputs!$C$6+fee_wd*Inputs!$E$6*(1-$B2851)+fee_fx*Inputs!$D$6-cost_acc-cost_wd*Inputs!$E$6*(1-$B2851)-cost_fx*Inputs!$D$6))</f>
        <v>205596.669052705</v>
      </c>
      <c r="H2851" s="0" t="n">
        <f aca="false">12*Inputs!$B$7*(MIN(1,$H$51*$C2851)*(ic*Inputs!$C$7+pE+fee_fx*Inputs!$D$7-cost_acc-cost_wd*Inputs!$E$7*$E2851-cost_fx*Inputs!$D$7-$F2851)+(1-MIN(1,$H$51*$C2851))*(1-MIN(1,Inputs!$G$7*$D2851)*churn_nonbuyers)*(ic*Inputs!$C$7+fee_wd*Inputs!$E$7*(1-$B2851)+fee_fx*Inputs!$D$7-cost_acc-cost_wd*Inputs!$E$7*(1-$B2851)-cost_fx*Inputs!$D$7))</f>
        <v>389520.666747189</v>
      </c>
      <c r="I2851" s="0" t="n">
        <f aca="false">12*Inputs!$B$8*(MIN(1,$H$52*$C2851)*(ic*Inputs!$C$8+pT-cost_acc-cost_wd*Inputs!$E$8-cost_fx*Inputs!$D$8-cost_ins)+(1-MIN(1,$H$52*$C2851))*(1-MIN(1,Inputs!$G$8*$D2851)*churn_nonbuyers)*(ic*Inputs!$C$8+fee_wd*Inputs!$E$8*(1-$B2851)+fee_fx*Inputs!$D$8-cost_acc-cost_wd*Inputs!$E$8*(1-$B2851)-cost_fx*Inputs!$D$8))</f>
        <v>144286.125984</v>
      </c>
      <c r="J2851" s="0" t="n">
        <f aca="false">G2851+H2851+I2851-fixed</f>
        <v>39403.4617838939</v>
      </c>
      <c r="K2851" s="0" t="n">
        <f aca="false">12*Inputs!$B$6*(1-MIN(1,Inputs!$G$6*$D2851)*churn_nonbuyers)*(ic*Inputs!$C$6+fee_wd*Inputs!$E$6*(1-$B2851)+fee_fx*Inputs!$D$6-cost_acc-cost_wd*Inputs!$E$6*(1-$B2851)-cost_fx*Inputs!$D$6)</f>
        <v>154254.189776004</v>
      </c>
      <c r="L2851" s="0" t="n">
        <f aca="false">12*Inputs!$B$7*(1-MIN(1,Inputs!$G$7*$D2851)*churn_nonbuyers)*(ic*Inputs!$C$7+fee_wd*Inputs!$E$7*(1-$B2851)+fee_fx*Inputs!$D$7-cost_acc-cost_wd*Inputs!$E$7*(1-$B2851)-cost_fx*Inputs!$D$7)</f>
        <v>351812.517225602</v>
      </c>
      <c r="M2851" s="0" t="n">
        <f aca="false">12*Inputs!$B$8*(1-MIN(1,Inputs!$G$8*$D2851)*churn_nonbuyers)*(ic*Inputs!$C$8+fee_wd*Inputs!$E$8*(1-$B2851)+fee_fx*Inputs!$D$8-cost_acc-cost_wd*Inputs!$E$8*(1-$B2851)-cost_fx*Inputs!$D$8)</f>
        <v>0</v>
      </c>
      <c r="N2851" s="0" t="n">
        <f aca="false">K2851+L2851+I2851-fixed</f>
        <v>-49647.1670143935</v>
      </c>
      <c r="O2851" s="0" t="n">
        <f aca="false">K2851+L2851+M2851-fixed</f>
        <v>-193933.292998393</v>
      </c>
      <c r="P2851" s="0" t="n">
        <f aca="false">12*Inputs!$B$6*(1-MIN(1,Inputs!$F$6*$D2851))*(ic*Inputs!$C$6+flat_fee-cost_acc-cost_wd*Inputs!$E$6*$E2851-cost_fx*Inputs!$D$6)+12*Inputs!$B$7*(1-MIN(1,Inputs!$F$7*$D2851))*(ic*Inputs!$C$7+flat_fee-cost_acc-cost_wd*Inputs!$E$7*$E2851-cost_fx*Inputs!$D$7)+12*Inputs!$B$8*(1-MIN(1,Inputs!$F$8*$D2851))*(ic*Inputs!$C$8+flat_fee-cost_acc-cost_wd*Inputs!$E$8*$E2851-cost_fx*Inputs!$D$8)-fixed</f>
        <v>-288439.7581444</v>
      </c>
    </row>
    <row r="2852" customFormat="false" ht="15" hidden="false" customHeight="false" outlineLevel="0" collapsed="false">
      <c r="A2852" s="0" t="n">
        <v>2787</v>
      </c>
      <c r="B2852" s="0" t="n">
        <v>0.008964</v>
      </c>
      <c r="C2852" s="0" t="n">
        <v>1.044985</v>
      </c>
      <c r="D2852" s="0" t="n">
        <v>1.396271</v>
      </c>
      <c r="E2852" s="0" t="n">
        <v>1.280998</v>
      </c>
      <c r="F2852" s="0" t="n">
        <v>0.12541</v>
      </c>
      <c r="G2852" s="0" t="n">
        <f aca="false">12*Inputs!$B$6*(MIN(1,$H$50*$C2852)*(ic*Inputs!$C$6+pS+fee_fx*Inputs!$D$6-cost_acc-cost_wd*Inputs!$E$6*$E2852-cost_fx*Inputs!$D$6-$F2852)+(1-MIN(1,$H$50*$C2852))*(1-MIN(1,Inputs!$G$6*$D2852)*churn_nonbuyers)*(ic*Inputs!$C$6+fee_wd*Inputs!$E$6*(1-$B2852)+fee_fx*Inputs!$D$6-cost_acc-cost_wd*Inputs!$E$6*(1-$B2852)-cost_fx*Inputs!$D$6))</f>
        <v>237767.377512477</v>
      </c>
      <c r="H2852" s="0" t="n">
        <f aca="false">12*Inputs!$B$7*(MIN(1,$H$51*$C2852)*(ic*Inputs!$C$7+pE+fee_fx*Inputs!$D$7-cost_acc-cost_wd*Inputs!$E$7*$E2852-cost_fx*Inputs!$D$7-$F2852)+(1-MIN(1,$H$51*$C2852))*(1-MIN(1,Inputs!$G$7*$D2852)*churn_nonbuyers)*(ic*Inputs!$C$7+fee_wd*Inputs!$E$7*(1-$B2852)+fee_fx*Inputs!$D$7-cost_acc-cost_wd*Inputs!$E$7*(1-$B2852)-cost_fx*Inputs!$D$7))</f>
        <v>410864.012484648</v>
      </c>
      <c r="I2852" s="0" t="n">
        <f aca="false">12*Inputs!$B$8*(MIN(1,$H$52*$C2852)*(ic*Inputs!$C$8+pT-cost_acc-cost_wd*Inputs!$E$8-cost_fx*Inputs!$D$8-cost_ins)+(1-MIN(1,$H$52*$C2852))*(1-MIN(1,Inputs!$G$8*$D2852)*churn_nonbuyers)*(ic*Inputs!$C$8+fee_wd*Inputs!$E$8*(1-$B2852)+fee_fx*Inputs!$D$8-cost_acc-cost_wd*Inputs!$E$8*(1-$B2852)-cost_fx*Inputs!$D$8))</f>
        <v>152607.313619928</v>
      </c>
      <c r="J2852" s="0" t="n">
        <f aca="false">G2852+H2852+I2852-fixed</f>
        <v>101238.703617053</v>
      </c>
      <c r="K2852" s="0" t="n">
        <f aca="false">12*Inputs!$B$6*(1-MIN(1,Inputs!$G$6*$D2852)*churn_nonbuyers)*(ic*Inputs!$C$6+fee_wd*Inputs!$E$6*(1-$B2852)+fee_fx*Inputs!$D$6-cost_acc-cost_wd*Inputs!$E$6*(1-$B2852)-cost_fx*Inputs!$D$6)</f>
        <v>186324.888767357</v>
      </c>
      <c r="L2852" s="0" t="n">
        <f aca="false">12*Inputs!$B$7*(1-MIN(1,Inputs!$G$7*$D2852)*churn_nonbuyers)*(ic*Inputs!$C$7+fee_wd*Inputs!$E$7*(1-$B2852)+fee_fx*Inputs!$D$7-cost_acc-cost_wd*Inputs!$E$7*(1-$B2852)-cost_fx*Inputs!$D$7)</f>
        <v>385073.959852414</v>
      </c>
      <c r="M2852" s="0" t="n">
        <f aca="false">12*Inputs!$B$8*(1-MIN(1,Inputs!$G$8*$D2852)*churn_nonbuyers)*(ic*Inputs!$C$8+fee_wd*Inputs!$E$8*(1-$B2852)+fee_fx*Inputs!$D$8-cost_acc-cost_wd*Inputs!$E$8*(1-$B2852)-cost_fx*Inputs!$D$8)</f>
        <v>7370.27334099843</v>
      </c>
      <c r="N2852" s="0" t="n">
        <f aca="false">K2852+L2852+I2852-fixed</f>
        <v>24006.1622396989</v>
      </c>
      <c r="O2852" s="0" t="n">
        <f aca="false">K2852+L2852+M2852-fixed</f>
        <v>-121230.878039231</v>
      </c>
      <c r="P2852" s="0" t="n">
        <f aca="false">12*Inputs!$B$6*(1-MIN(1,Inputs!$F$6*$D2852))*(ic*Inputs!$C$6+flat_fee-cost_acc-cost_wd*Inputs!$E$6*$E2852-cost_fx*Inputs!$D$6)+12*Inputs!$B$7*(1-MIN(1,Inputs!$F$7*$D2852))*(ic*Inputs!$C$7+flat_fee-cost_acc-cost_wd*Inputs!$E$7*$E2852-cost_fx*Inputs!$D$7)+12*Inputs!$B$8*(1-MIN(1,Inputs!$F$8*$D2852))*(ic*Inputs!$C$8+flat_fee-cost_acc-cost_wd*Inputs!$E$8*$E2852-cost_fx*Inputs!$D$8)-fixed</f>
        <v>-247663.12245808</v>
      </c>
    </row>
    <row r="2853" customFormat="false" ht="15" hidden="false" customHeight="false" outlineLevel="0" collapsed="false">
      <c r="A2853" s="0" t="n">
        <v>2788</v>
      </c>
      <c r="B2853" s="0" t="n">
        <v>0.476831</v>
      </c>
      <c r="C2853" s="0" t="n">
        <v>0.818049</v>
      </c>
      <c r="D2853" s="0" t="n">
        <v>1.024204</v>
      </c>
      <c r="E2853" s="0" t="n">
        <v>1.303551</v>
      </c>
      <c r="F2853" s="0" t="n">
        <v>0.096666</v>
      </c>
      <c r="G2853" s="0" t="n">
        <f aca="false">12*Inputs!$B$6*(MIN(1,$H$50*$C2853)*(ic*Inputs!$C$6+pS+fee_fx*Inputs!$D$6-cost_acc-cost_wd*Inputs!$E$6*$E2853-cost_fx*Inputs!$D$6-$F2853)+(1-MIN(1,$H$50*$C2853))*(1-MIN(1,Inputs!$G$6*$D2853)*churn_nonbuyers)*(ic*Inputs!$C$6+fee_wd*Inputs!$E$6*(1-$B2853)+fee_fx*Inputs!$D$6-cost_acc-cost_wd*Inputs!$E$6*(1-$B2853)-cost_fx*Inputs!$D$6))</f>
        <v>170455.695658636</v>
      </c>
      <c r="H2853" s="0" t="n">
        <f aca="false">12*Inputs!$B$7*(MIN(1,$H$51*$C2853)*(ic*Inputs!$C$7+pE+fee_fx*Inputs!$D$7-cost_acc-cost_wd*Inputs!$E$7*$E2853-cost_fx*Inputs!$D$7-$F2853)+(1-MIN(1,$H$51*$C2853))*(1-MIN(1,Inputs!$G$7*$D2853)*churn_nonbuyers)*(ic*Inputs!$C$7+fee_wd*Inputs!$E$7*(1-$B2853)+fee_fx*Inputs!$D$7-cost_acc-cost_wd*Inputs!$E$7*(1-$B2853)-cost_fx*Inputs!$D$7))</f>
        <v>363576.064270911</v>
      </c>
      <c r="I2853" s="0" t="n">
        <f aca="false">12*Inputs!$B$8*(MIN(1,$H$52*$C2853)*(ic*Inputs!$C$8+pT-cost_acc-cost_wd*Inputs!$E$8-cost_fx*Inputs!$D$8-cost_ins)+(1-MIN(1,$H$52*$C2853))*(1-MIN(1,Inputs!$G$8*$D2853)*churn_nonbuyers)*(ic*Inputs!$C$8+fee_wd*Inputs!$E$8*(1-$B2853)+fee_fx*Inputs!$D$8-cost_acc-cost_wd*Inputs!$E$8*(1-$B2853)-cost_fx*Inputs!$D$8))</f>
        <v>154632.393041657</v>
      </c>
      <c r="J2853" s="0" t="n">
        <f aca="false">G2853+H2853+I2853-fixed</f>
        <v>-11335.8470287959</v>
      </c>
      <c r="K2853" s="0" t="n">
        <f aca="false">12*Inputs!$B$6*(1-MIN(1,Inputs!$G$6*$D2853)*churn_nonbuyers)*(ic*Inputs!$C$6+fee_wd*Inputs!$E$6*(1-$B2853)+fee_fx*Inputs!$D$6-cost_acc-cost_wd*Inputs!$E$6*(1-$B2853)-cost_fx*Inputs!$D$6)</f>
        <v>126128.639646173</v>
      </c>
      <c r="L2853" s="0" t="n">
        <f aca="false">12*Inputs!$B$7*(1-MIN(1,Inputs!$G$7*$D2853)*churn_nonbuyers)*(ic*Inputs!$C$7+fee_wd*Inputs!$E$7*(1-$B2853)+fee_fx*Inputs!$D$7-cost_acc-cost_wd*Inputs!$E$7*(1-$B2853)-cost_fx*Inputs!$D$7)</f>
        <v>324257.332395704</v>
      </c>
      <c r="M2853" s="0" t="n">
        <f aca="false">12*Inputs!$B$8*(1-MIN(1,Inputs!$G$8*$D2853)*churn_nonbuyers)*(ic*Inputs!$C$8+fee_wd*Inputs!$E$8*(1-$B2853)+fee_fx*Inputs!$D$8-cost_acc-cost_wd*Inputs!$E$8*(1-$B2853)-cost_fx*Inputs!$D$8)</f>
        <v>85911.2885888064</v>
      </c>
      <c r="N2853" s="0" t="n">
        <f aca="false">K2853+L2853+I2853-fixed</f>
        <v>-94981.6349164662</v>
      </c>
      <c r="O2853" s="0" t="n">
        <f aca="false">K2853+L2853+M2853-fixed</f>
        <v>-163702.739369317</v>
      </c>
      <c r="P2853" s="0" t="n">
        <f aca="false">12*Inputs!$B$6*(1-MIN(1,Inputs!$F$6*$D2853))*(ic*Inputs!$C$6+flat_fee-cost_acc-cost_wd*Inputs!$E$6*$E2853-cost_fx*Inputs!$D$6)+12*Inputs!$B$7*(1-MIN(1,Inputs!$F$7*$D2853))*(ic*Inputs!$C$7+flat_fee-cost_acc-cost_wd*Inputs!$E$7*$E2853-cost_fx*Inputs!$D$7)+12*Inputs!$B$8*(1-MIN(1,Inputs!$F$8*$D2853))*(ic*Inputs!$C$8+flat_fee-cost_acc-cost_wd*Inputs!$E$8*$E2853-cost_fx*Inputs!$D$8)-fixed</f>
        <v>-72548.02969504</v>
      </c>
    </row>
    <row r="2854" customFormat="false" ht="15" hidden="false" customHeight="false" outlineLevel="0" collapsed="false">
      <c r="A2854" s="0" t="n">
        <v>2789</v>
      </c>
      <c r="B2854" s="0" t="n">
        <v>0.210823</v>
      </c>
      <c r="C2854" s="0" t="n">
        <v>1.058591</v>
      </c>
      <c r="D2854" s="0" t="n">
        <v>1.101007</v>
      </c>
      <c r="E2854" s="0" t="n">
        <v>1.220568</v>
      </c>
      <c r="F2854" s="0" t="n">
        <v>0.047206</v>
      </c>
      <c r="G2854" s="0" t="n">
        <f aca="false">12*Inputs!$B$6*(MIN(1,$H$50*$C2854)*(ic*Inputs!$C$6+pS+fee_fx*Inputs!$D$6-cost_acc-cost_wd*Inputs!$E$6*$E2854-cost_fx*Inputs!$D$6-$F2854)+(1-MIN(1,$H$50*$C2854))*(1-MIN(1,Inputs!$G$6*$D2854)*churn_nonbuyers)*(ic*Inputs!$C$6+fee_wd*Inputs!$E$6*(1-$B2854)+fee_fx*Inputs!$D$6-cost_acc-cost_wd*Inputs!$E$6*(1-$B2854)-cost_fx*Inputs!$D$6))</f>
        <v>219383.854142754</v>
      </c>
      <c r="H2854" s="0" t="n">
        <f aca="false">12*Inputs!$B$7*(MIN(1,$H$51*$C2854)*(ic*Inputs!$C$7+pE+fee_fx*Inputs!$D$7-cost_acc-cost_wd*Inputs!$E$7*$E2854-cost_fx*Inputs!$D$7-$F2854)+(1-MIN(1,$H$51*$C2854))*(1-MIN(1,Inputs!$G$7*$D2854)*churn_nonbuyers)*(ic*Inputs!$C$7+fee_wd*Inputs!$E$7*(1-$B2854)+fee_fx*Inputs!$D$7-cost_acc-cost_wd*Inputs!$E$7*(1-$B2854)-cost_fx*Inputs!$D$7))</f>
        <v>409184.504561888</v>
      </c>
      <c r="I2854" s="0" t="n">
        <f aca="false">12*Inputs!$B$8*(MIN(1,$H$52*$C2854)*(ic*Inputs!$C$8+pT-cost_acc-cost_wd*Inputs!$E$8-cost_fx*Inputs!$D$8-cost_ins)+(1-MIN(1,$H$52*$C2854))*(1-MIN(1,Inputs!$G$8*$D2854)*churn_nonbuyers)*(ic*Inputs!$C$8+fee_wd*Inputs!$E$8*(1-$B2854)+fee_fx*Inputs!$D$8-cost_acc-cost_wd*Inputs!$E$8*(1-$B2854)-cost_fx*Inputs!$D$8))</f>
        <v>171371.633659737</v>
      </c>
      <c r="J2854" s="0" t="n">
        <f aca="false">G2854+H2854+I2854-fixed</f>
        <v>99939.9923643782</v>
      </c>
      <c r="K2854" s="0" t="n">
        <f aca="false">12*Inputs!$B$6*(1-MIN(1,Inputs!$G$6*$D2854)*churn_nonbuyers)*(ic*Inputs!$C$6+fee_wd*Inputs!$E$6*(1-$B2854)+fee_fx*Inputs!$D$6-cost_acc-cost_wd*Inputs!$E$6*(1-$B2854)-cost_fx*Inputs!$D$6)</f>
        <v>161814.584151079</v>
      </c>
      <c r="L2854" s="0" t="n">
        <f aca="false">12*Inputs!$B$7*(1-MIN(1,Inputs!$G$7*$D2854)*churn_nonbuyers)*(ic*Inputs!$C$7+fee_wd*Inputs!$E$7*(1-$B2854)+fee_fx*Inputs!$D$7-cost_acc-cost_wd*Inputs!$E$7*(1-$B2854)-cost_fx*Inputs!$D$7)</f>
        <v>360526.455354648</v>
      </c>
      <c r="M2854" s="0" t="n">
        <f aca="false">12*Inputs!$B$8*(1-MIN(1,Inputs!$G$8*$D2854)*churn_nonbuyers)*(ic*Inputs!$C$8+fee_wd*Inputs!$E$8*(1-$B2854)+fee_fx*Inputs!$D$8-cost_acc-cost_wd*Inputs!$E$8*(1-$B2854)-cost_fx*Inputs!$D$8)</f>
        <v>72521.5679583696</v>
      </c>
      <c r="N2854" s="0" t="n">
        <f aca="false">K2854+L2854+I2854-fixed</f>
        <v>-6287.32683453651</v>
      </c>
      <c r="O2854" s="0" t="n">
        <f aca="false">K2854+L2854+M2854-fixed</f>
        <v>-105137.392535904</v>
      </c>
      <c r="P2854" s="0" t="n">
        <f aca="false">12*Inputs!$B$6*(1-MIN(1,Inputs!$F$6*$D2854))*(ic*Inputs!$C$6+flat_fee-cost_acc-cost_wd*Inputs!$E$6*$E2854-cost_fx*Inputs!$D$6)+12*Inputs!$B$7*(1-MIN(1,Inputs!$F$7*$D2854))*(ic*Inputs!$C$7+flat_fee-cost_acc-cost_wd*Inputs!$E$7*$E2854-cost_fx*Inputs!$D$7)+12*Inputs!$B$8*(1-MIN(1,Inputs!$F$8*$D2854))*(ic*Inputs!$C$8+flat_fee-cost_acc-cost_wd*Inputs!$E$8*$E2854-cost_fx*Inputs!$D$8)-fixed</f>
        <v>-76427.1126217601</v>
      </c>
    </row>
    <row r="2855" customFormat="false" ht="15" hidden="false" customHeight="false" outlineLevel="0" collapsed="false">
      <c r="A2855" s="0" t="n">
        <v>2790</v>
      </c>
      <c r="B2855" s="0" t="n">
        <v>0.164568</v>
      </c>
      <c r="C2855" s="0" t="n">
        <v>1.009169</v>
      </c>
      <c r="D2855" s="0" t="n">
        <v>1.957436</v>
      </c>
      <c r="E2855" s="0" t="n">
        <v>1.129749</v>
      </c>
      <c r="F2855" s="0" t="n">
        <v>0.197809</v>
      </c>
      <c r="G2855" s="0" t="n">
        <f aca="false">12*Inputs!$B$6*(MIN(1,$H$50*$C2855)*(ic*Inputs!$C$6+pS+fee_fx*Inputs!$D$6-cost_acc-cost_wd*Inputs!$E$6*$E2855-cost_fx*Inputs!$D$6-$F2855)+(1-MIN(1,$H$50*$C2855))*(1-MIN(1,Inputs!$G$6*$D2855)*churn_nonbuyers)*(ic*Inputs!$C$6+fee_wd*Inputs!$E$6*(1-$B2855)+fee_fx*Inputs!$D$6-cost_acc-cost_wd*Inputs!$E$6*(1-$B2855)-cost_fx*Inputs!$D$6))</f>
        <v>214088.993036079</v>
      </c>
      <c r="H2855" s="0" t="n">
        <f aca="false">12*Inputs!$B$7*(MIN(1,$H$51*$C2855)*(ic*Inputs!$C$7+pE+fee_fx*Inputs!$D$7-cost_acc-cost_wd*Inputs!$E$7*$E2855-cost_fx*Inputs!$D$7-$F2855)+(1-MIN(1,$H$51*$C2855))*(1-MIN(1,Inputs!$G$7*$D2855)*churn_nonbuyers)*(ic*Inputs!$C$7+fee_wd*Inputs!$E$7*(1-$B2855)+fee_fx*Inputs!$D$7-cost_acc-cost_wd*Inputs!$E$7*(1-$B2855)-cost_fx*Inputs!$D$7))</f>
        <v>406743.10044862</v>
      </c>
      <c r="I2855" s="0" t="n">
        <f aca="false">12*Inputs!$B$8*(MIN(1,$H$52*$C2855)*(ic*Inputs!$C$8+pT-cost_acc-cost_wd*Inputs!$E$8-cost_fx*Inputs!$D$8-cost_ins)+(1-MIN(1,$H$52*$C2855))*(1-MIN(1,Inputs!$G$8*$D2855)*churn_nonbuyers)*(ic*Inputs!$C$8+fee_wd*Inputs!$E$8*(1-$B2855)+fee_fx*Inputs!$D$8-cost_acc-cost_wd*Inputs!$E$8*(1-$B2855)-cost_fx*Inputs!$D$8))</f>
        <v>145465.656336</v>
      </c>
      <c r="J2855" s="0" t="n">
        <f aca="false">G2855+H2855+I2855-fixed</f>
        <v>66297.7498206992</v>
      </c>
      <c r="K2855" s="0" t="n">
        <f aca="false">12*Inputs!$B$6*(1-MIN(1,Inputs!$G$6*$D2855)*churn_nonbuyers)*(ic*Inputs!$C$6+fee_wd*Inputs!$E$6*(1-$B2855)+fee_fx*Inputs!$D$6-cost_acc-cost_wd*Inputs!$E$6*(1-$B2855)-cost_fx*Inputs!$D$6)</f>
        <v>160490.598679066</v>
      </c>
      <c r="L2855" s="0" t="n">
        <f aca="false">12*Inputs!$B$7*(1-MIN(1,Inputs!$G$7*$D2855)*churn_nonbuyers)*(ic*Inputs!$C$7+fee_wd*Inputs!$E$7*(1-$B2855)+fee_fx*Inputs!$D$7-cost_acc-cost_wd*Inputs!$E$7*(1-$B2855)-cost_fx*Inputs!$D$7)</f>
        <v>357216.669479439</v>
      </c>
      <c r="M2855" s="0" t="n">
        <f aca="false">12*Inputs!$B$8*(1-MIN(1,Inputs!$G$8*$D2855)*churn_nonbuyers)*(ic*Inputs!$C$8+fee_wd*Inputs!$E$8*(1-$B2855)+fee_fx*Inputs!$D$8-cost_acc-cost_wd*Inputs!$E$8*(1-$B2855)-cost_fx*Inputs!$D$8)</f>
        <v>0</v>
      </c>
      <c r="N2855" s="0" t="n">
        <f aca="false">K2855+L2855+I2855-fixed</f>
        <v>-36827.0755054951</v>
      </c>
      <c r="O2855" s="0" t="n">
        <f aca="false">K2855+L2855+M2855-fixed</f>
        <v>-182292.731841495</v>
      </c>
      <c r="P2855" s="0" t="n">
        <f aca="false">12*Inputs!$B$6*(1-MIN(1,Inputs!$F$6*$D2855))*(ic*Inputs!$C$6+flat_fee-cost_acc-cost_wd*Inputs!$E$6*$E2855-cost_fx*Inputs!$D$6)+12*Inputs!$B$7*(1-MIN(1,Inputs!$F$7*$D2855))*(ic*Inputs!$C$7+flat_fee-cost_acc-cost_wd*Inputs!$E$7*$E2855-cost_fx*Inputs!$D$7)+12*Inputs!$B$8*(1-MIN(1,Inputs!$F$8*$D2855))*(ic*Inputs!$C$8+flat_fee-cost_acc-cost_wd*Inputs!$E$8*$E2855-cost_fx*Inputs!$D$8)-fixed</f>
        <v>-436459.312285178</v>
      </c>
    </row>
    <row r="2856" customFormat="false" ht="15" hidden="false" customHeight="false" outlineLevel="0" collapsed="false">
      <c r="A2856" s="0" t="n">
        <v>2791</v>
      </c>
      <c r="B2856" s="0" t="n">
        <v>0.211849</v>
      </c>
      <c r="C2856" s="0" t="n">
        <v>0.758159</v>
      </c>
      <c r="D2856" s="0" t="n">
        <v>1.536733</v>
      </c>
      <c r="E2856" s="0" t="n">
        <v>1.438925</v>
      </c>
      <c r="F2856" s="0" t="n">
        <v>0.187227</v>
      </c>
      <c r="G2856" s="0" t="n">
        <f aca="false">12*Inputs!$B$6*(MIN(1,$H$50*$C2856)*(ic*Inputs!$C$6+pS+fee_fx*Inputs!$D$6-cost_acc-cost_wd*Inputs!$E$6*$E2856-cost_fx*Inputs!$D$6-$F2856)+(1-MIN(1,$H$50*$C2856))*(1-MIN(1,Inputs!$G$6*$D2856)*churn_nonbuyers)*(ic*Inputs!$C$6+fee_wd*Inputs!$E$6*(1-$B2856)+fee_fx*Inputs!$D$6-cost_acc-cost_wd*Inputs!$E$6*(1-$B2856)-cost_fx*Inputs!$D$6))</f>
        <v>193152.784168999</v>
      </c>
      <c r="H2856" s="0" t="n">
        <f aca="false">12*Inputs!$B$7*(MIN(1,$H$51*$C2856)*(ic*Inputs!$C$7+pE+fee_fx*Inputs!$D$7-cost_acc-cost_wd*Inputs!$E$7*$E2856-cost_fx*Inputs!$D$7-$F2856)+(1-MIN(1,$H$51*$C2856))*(1-MIN(1,Inputs!$G$7*$D2856)*churn_nonbuyers)*(ic*Inputs!$C$7+fee_wd*Inputs!$E$7*(1-$B2856)+fee_fx*Inputs!$D$7-cost_acc-cost_wd*Inputs!$E$7*(1-$B2856)-cost_fx*Inputs!$D$7))</f>
        <v>366695.300193767</v>
      </c>
      <c r="I2856" s="0" t="n">
        <f aca="false">12*Inputs!$B$8*(MIN(1,$H$52*$C2856)*(ic*Inputs!$C$8+pT-cost_acc-cost_wd*Inputs!$E$8-cost_fx*Inputs!$D$8-cost_ins)+(1-MIN(1,$H$52*$C2856))*(1-MIN(1,Inputs!$G$8*$D2856)*churn_nonbuyers)*(ic*Inputs!$C$8+fee_wd*Inputs!$E$8*(1-$B2856)+fee_fx*Inputs!$D$8-cost_acc-cost_wd*Inputs!$E$8*(1-$B2856)-cost_fx*Inputs!$D$8))</f>
        <v>109284.070896</v>
      </c>
      <c r="J2856" s="0" t="n">
        <f aca="false">G2856+H2856+I2856-fixed</f>
        <v>-30867.8447412337</v>
      </c>
      <c r="K2856" s="0" t="n">
        <f aca="false">12*Inputs!$B$6*(1-MIN(1,Inputs!$G$6*$D2856)*churn_nonbuyers)*(ic*Inputs!$C$6+fee_wd*Inputs!$E$6*(1-$B2856)+fee_fx*Inputs!$D$6-cost_acc-cost_wd*Inputs!$E$6*(1-$B2856)-cost_fx*Inputs!$D$6)</f>
        <v>157947.473875082</v>
      </c>
      <c r="L2856" s="0" t="n">
        <f aca="false">12*Inputs!$B$7*(1-MIN(1,Inputs!$G$7*$D2856)*churn_nonbuyers)*(ic*Inputs!$C$7+fee_wd*Inputs!$E$7*(1-$B2856)+fee_fx*Inputs!$D$7-cost_acc-cost_wd*Inputs!$E$7*(1-$B2856)-cost_fx*Inputs!$D$7)</f>
        <v>355511.82074105</v>
      </c>
      <c r="M2856" s="0" t="n">
        <f aca="false">12*Inputs!$B$8*(1-MIN(1,Inputs!$G$8*$D2856)*churn_nonbuyers)*(ic*Inputs!$C$8+fee_wd*Inputs!$E$8*(1-$B2856)+fee_fx*Inputs!$D$8-cost_acc-cost_wd*Inputs!$E$8*(1-$B2856)-cost_fx*Inputs!$D$8)</f>
        <v>0</v>
      </c>
      <c r="N2856" s="0" t="n">
        <f aca="false">K2856+L2856+I2856-fixed</f>
        <v>-77256.6344878681</v>
      </c>
      <c r="O2856" s="0" t="n">
        <f aca="false">K2856+L2856+M2856-fixed</f>
        <v>-186540.705383868</v>
      </c>
      <c r="P2856" s="0" t="n">
        <f aca="false">12*Inputs!$B$6*(1-MIN(1,Inputs!$F$6*$D2856))*(ic*Inputs!$C$6+flat_fee-cost_acc-cost_wd*Inputs!$E$6*$E2856-cost_fx*Inputs!$D$6)+12*Inputs!$B$7*(1-MIN(1,Inputs!$F$7*$D2856))*(ic*Inputs!$C$7+flat_fee-cost_acc-cost_wd*Inputs!$E$7*$E2856-cost_fx*Inputs!$D$7)+12*Inputs!$B$8*(1-MIN(1,Inputs!$F$8*$D2856))*(ic*Inputs!$C$8+flat_fee-cost_acc-cost_wd*Inputs!$E$8*$E2856-cost_fx*Inputs!$D$8)-fixed</f>
        <v>-365281.839538</v>
      </c>
    </row>
    <row r="2857" customFormat="false" ht="15" hidden="false" customHeight="false" outlineLevel="0" collapsed="false">
      <c r="A2857" s="0" t="n">
        <v>2792</v>
      </c>
      <c r="B2857" s="0" t="n">
        <v>0.341351</v>
      </c>
      <c r="C2857" s="0" t="n">
        <v>0.786246</v>
      </c>
      <c r="D2857" s="0" t="n">
        <v>0.826001</v>
      </c>
      <c r="E2857" s="0" t="n">
        <v>1.255658</v>
      </c>
      <c r="F2857" s="0" t="n">
        <v>0.0468</v>
      </c>
      <c r="G2857" s="0" t="n">
        <f aca="false">12*Inputs!$B$6*(MIN(1,$H$50*$C2857)*(ic*Inputs!$C$6+pS+fee_fx*Inputs!$D$6-cost_acc-cost_wd*Inputs!$E$6*$E2857-cost_fx*Inputs!$D$6-$F2857)+(1-MIN(1,$H$50*$C2857))*(1-MIN(1,Inputs!$G$6*$D2857)*churn_nonbuyers)*(ic*Inputs!$C$6+fee_wd*Inputs!$E$6*(1-$B2857)+fee_fx*Inputs!$D$6-cost_acc-cost_wd*Inputs!$E$6*(1-$B2857)-cost_fx*Inputs!$D$6))</f>
        <v>189264.832064555</v>
      </c>
      <c r="H2857" s="0" t="n">
        <f aca="false">12*Inputs!$B$7*(MIN(1,$H$51*$C2857)*(ic*Inputs!$C$7+pE+fee_fx*Inputs!$D$7-cost_acc-cost_wd*Inputs!$E$7*$E2857-cost_fx*Inputs!$D$7-$F2857)+(1-MIN(1,$H$51*$C2857))*(1-MIN(1,Inputs!$G$7*$D2857)*churn_nonbuyers)*(ic*Inputs!$C$7+fee_wd*Inputs!$E$7*(1-$B2857)+fee_fx*Inputs!$D$7-cost_acc-cost_wd*Inputs!$E$7*(1-$B2857)-cost_fx*Inputs!$D$7))</f>
        <v>383049.462801519</v>
      </c>
      <c r="I2857" s="0" t="n">
        <f aca="false">12*Inputs!$B$8*(MIN(1,$H$52*$C2857)*(ic*Inputs!$C$8+pT-cost_acc-cost_wd*Inputs!$E$8-cost_fx*Inputs!$D$8-cost_ins)+(1-MIN(1,$H$52*$C2857))*(1-MIN(1,Inputs!$G$8*$D2857)*churn_nonbuyers)*(ic*Inputs!$C$8+fee_wd*Inputs!$E$8*(1-$B2857)+fee_fx*Inputs!$D$8-cost_acc-cost_wd*Inputs!$E$8*(1-$B2857)-cost_fx*Inputs!$D$8))</f>
        <v>172127.851344746</v>
      </c>
      <c r="J2857" s="0" t="n">
        <f aca="false">G2857+H2857+I2857-fixed</f>
        <v>44442.1462108203</v>
      </c>
      <c r="K2857" s="0" t="n">
        <f aca="false">12*Inputs!$B$6*(1-MIN(1,Inputs!$G$6*$D2857)*churn_nonbuyers)*(ic*Inputs!$C$6+fee_wd*Inputs!$E$6*(1-$B2857)+fee_fx*Inputs!$D$6-cost_acc-cost_wd*Inputs!$E$6*(1-$B2857)-cost_fx*Inputs!$D$6)</f>
        <v>146149.451044927</v>
      </c>
      <c r="L2857" s="0" t="n">
        <f aca="false">12*Inputs!$B$7*(1-MIN(1,Inputs!$G$7*$D2857)*churn_nonbuyers)*(ic*Inputs!$C$7+fee_wd*Inputs!$E$7*(1-$B2857)+fee_fx*Inputs!$D$7-cost_acc-cost_wd*Inputs!$E$7*(1-$B2857)-cost_fx*Inputs!$D$7)</f>
        <v>345272.198978956</v>
      </c>
      <c r="M2857" s="0" t="n">
        <f aca="false">12*Inputs!$B$8*(1-MIN(1,Inputs!$G$8*$D2857)*churn_nonbuyers)*(ic*Inputs!$C$8+fee_wd*Inputs!$E$8*(1-$B2857)+fee_fx*Inputs!$D$8-cost_acc-cost_wd*Inputs!$E$8*(1-$B2857)-cost_fx*Inputs!$D$8)</f>
        <v>130764.174102994</v>
      </c>
      <c r="N2857" s="0" t="n">
        <f aca="false">K2857+L2857+I2857-fixed</f>
        <v>-36450.4986313704</v>
      </c>
      <c r="O2857" s="0" t="n">
        <f aca="false">K2857+L2857+M2857-fixed</f>
        <v>-77814.1758731226</v>
      </c>
      <c r="P2857" s="0" t="n">
        <f aca="false">12*Inputs!$B$6*(1-MIN(1,Inputs!$F$6*$D2857))*(ic*Inputs!$C$6+flat_fee-cost_acc-cost_wd*Inputs!$E$6*$E2857-cost_fx*Inputs!$D$6)+12*Inputs!$B$7*(1-MIN(1,Inputs!$F$7*$D2857))*(ic*Inputs!$C$7+flat_fee-cost_acc-cost_wd*Inputs!$E$7*$E2857-cost_fx*Inputs!$D$7)+12*Inputs!$B$8*(1-MIN(1,Inputs!$F$8*$D2857))*(ic*Inputs!$C$8+flat_fee-cost_acc-cost_wd*Inputs!$E$8*$E2857-cost_fx*Inputs!$D$8)-fixed</f>
        <v>47474.4353499201</v>
      </c>
    </row>
    <row r="2858" customFormat="false" ht="15" hidden="false" customHeight="false" outlineLevel="0" collapsed="false">
      <c r="A2858" s="0" t="n">
        <v>2793</v>
      </c>
      <c r="B2858" s="0" t="n">
        <v>0.227967</v>
      </c>
      <c r="C2858" s="0" t="n">
        <v>0.971752</v>
      </c>
      <c r="D2858" s="0" t="n">
        <v>1.331295</v>
      </c>
      <c r="E2858" s="0" t="n">
        <v>1.38183</v>
      </c>
      <c r="F2858" s="0" t="n">
        <v>0.209486</v>
      </c>
      <c r="G2858" s="0" t="n">
        <f aca="false">12*Inputs!$B$6*(MIN(1,$H$50*$C2858)*(ic*Inputs!$C$6+pS+fee_fx*Inputs!$D$6-cost_acc-cost_wd*Inputs!$E$6*$E2858-cost_fx*Inputs!$D$6-$F2858)+(1-MIN(1,$H$50*$C2858))*(1-MIN(1,Inputs!$G$6*$D2858)*churn_nonbuyers)*(ic*Inputs!$C$6+fee_wd*Inputs!$E$6*(1-$B2858)+fee_fx*Inputs!$D$6-cost_acc-cost_wd*Inputs!$E$6*(1-$B2858)-cost_fx*Inputs!$D$6))</f>
        <v>203473.740404354</v>
      </c>
      <c r="H2858" s="0" t="n">
        <f aca="false">12*Inputs!$B$7*(MIN(1,$H$51*$C2858)*(ic*Inputs!$C$7+pE+fee_fx*Inputs!$D$7-cost_acc-cost_wd*Inputs!$E$7*$E2858-cost_fx*Inputs!$D$7-$F2858)+(1-MIN(1,$H$51*$C2858))*(1-MIN(1,Inputs!$G$7*$D2858)*churn_nonbuyers)*(ic*Inputs!$C$7+fee_wd*Inputs!$E$7*(1-$B2858)+fee_fx*Inputs!$D$7-cost_acc-cost_wd*Inputs!$E$7*(1-$B2858)-cost_fx*Inputs!$D$7))</f>
        <v>375033.599276075</v>
      </c>
      <c r="I2858" s="0" t="n">
        <f aca="false">12*Inputs!$B$8*(MIN(1,$H$52*$C2858)*(ic*Inputs!$C$8+pT-cost_acc-cost_wd*Inputs!$E$8-cost_fx*Inputs!$D$8-cost_ins)+(1-MIN(1,$H$52*$C2858))*(1-MIN(1,Inputs!$G$8*$D2858)*churn_nonbuyers)*(ic*Inputs!$C$8+fee_wd*Inputs!$E$8*(1-$B2858)+fee_fx*Inputs!$D$8-cost_acc-cost_wd*Inputs!$E$8*(1-$B2858)-cost_fx*Inputs!$D$8))</f>
        <v>146941.152596424</v>
      </c>
      <c r="J2858" s="0" t="n">
        <f aca="false">G2858+H2858+I2858-fixed</f>
        <v>25448.4922768526</v>
      </c>
      <c r="K2858" s="0" t="n">
        <f aca="false">12*Inputs!$B$6*(1-MIN(1,Inputs!$G$6*$D2858)*churn_nonbuyers)*(ic*Inputs!$C$6+fee_wd*Inputs!$E$6*(1-$B2858)+fee_fx*Inputs!$D$6-cost_acc-cost_wd*Inputs!$E$6*(1-$B2858)-cost_fx*Inputs!$D$6)</f>
        <v>157538.435956308</v>
      </c>
      <c r="L2858" s="0" t="n">
        <f aca="false">12*Inputs!$B$7*(1-MIN(1,Inputs!$G$7*$D2858)*churn_nonbuyers)*(ic*Inputs!$C$7+fee_wd*Inputs!$E$7*(1-$B2858)+fee_fx*Inputs!$D$7-cost_acc-cost_wd*Inputs!$E$7*(1-$B2858)-cost_fx*Inputs!$D$7)</f>
        <v>355580.490213785</v>
      </c>
      <c r="M2858" s="0" t="n">
        <f aca="false">12*Inputs!$B$8*(1-MIN(1,Inputs!$G$8*$D2858)*churn_nonbuyers)*(ic*Inputs!$C$8+fee_wd*Inputs!$E$8*(1-$B2858)+fee_fx*Inputs!$D$8-cost_acc-cost_wd*Inputs!$E$8*(1-$B2858)-cost_fx*Inputs!$D$8)</f>
        <v>21480.610996104</v>
      </c>
      <c r="N2858" s="0" t="n">
        <f aca="false">K2858+L2858+I2858-fixed</f>
        <v>-39939.9212334835</v>
      </c>
      <c r="O2858" s="0" t="n">
        <f aca="false">K2858+L2858+M2858-fixed</f>
        <v>-165400.462833803</v>
      </c>
      <c r="P2858" s="0" t="n">
        <f aca="false">12*Inputs!$B$6*(1-MIN(1,Inputs!$F$6*$D2858))*(ic*Inputs!$C$6+flat_fee-cost_acc-cost_wd*Inputs!$E$6*$E2858-cost_fx*Inputs!$D$6)+12*Inputs!$B$7*(1-MIN(1,Inputs!$F$7*$D2858))*(ic*Inputs!$C$7+flat_fee-cost_acc-cost_wd*Inputs!$E$7*$E2858-cost_fx*Inputs!$D$7)+12*Inputs!$B$8*(1-MIN(1,Inputs!$F$8*$D2858))*(ic*Inputs!$C$8+flat_fee-cost_acc-cost_wd*Inputs!$E$8*$E2858-cost_fx*Inputs!$D$8)-fixed</f>
        <v>-250945.477996</v>
      </c>
    </row>
    <row r="2859" customFormat="false" ht="15" hidden="false" customHeight="false" outlineLevel="0" collapsed="false">
      <c r="A2859" s="0" t="n">
        <v>2794</v>
      </c>
      <c r="B2859" s="0" t="n">
        <v>0.271891</v>
      </c>
      <c r="C2859" s="0" t="n">
        <v>0.969519</v>
      </c>
      <c r="D2859" s="0" t="n">
        <v>1.734671</v>
      </c>
      <c r="E2859" s="0" t="n">
        <v>1.145668</v>
      </c>
      <c r="F2859" s="0" t="n">
        <v>0.378019</v>
      </c>
      <c r="G2859" s="0" t="n">
        <f aca="false">12*Inputs!$B$6*(MIN(1,$H$50*$C2859)*(ic*Inputs!$C$6+pS+fee_fx*Inputs!$D$6-cost_acc-cost_wd*Inputs!$E$6*$E2859-cost_fx*Inputs!$D$6-$F2859)+(1-MIN(1,$H$50*$C2859))*(1-MIN(1,Inputs!$G$6*$D2859)*churn_nonbuyers)*(ic*Inputs!$C$6+fee_wd*Inputs!$E$6*(1-$B2859)+fee_fx*Inputs!$D$6-cost_acc-cost_wd*Inputs!$E$6*(1-$B2859)-cost_fx*Inputs!$D$6))</f>
        <v>196410.503530037</v>
      </c>
      <c r="H2859" s="0" t="n">
        <f aca="false">12*Inputs!$B$7*(MIN(1,$H$51*$C2859)*(ic*Inputs!$C$7+pE+fee_fx*Inputs!$D$7-cost_acc-cost_wd*Inputs!$E$7*$E2859-cost_fx*Inputs!$D$7-$F2859)+(1-MIN(1,$H$51*$C2859))*(1-MIN(1,Inputs!$G$7*$D2859)*churn_nonbuyers)*(ic*Inputs!$C$7+fee_wd*Inputs!$E$7*(1-$B2859)+fee_fx*Inputs!$D$7-cost_acc-cost_wd*Inputs!$E$7*(1-$B2859)-cost_fx*Inputs!$D$7))</f>
        <v>385539.411062656</v>
      </c>
      <c r="I2859" s="0" t="n">
        <f aca="false">12*Inputs!$B$8*(MIN(1,$H$52*$C2859)*(ic*Inputs!$C$8+pT-cost_acc-cost_wd*Inputs!$E$8-cost_fx*Inputs!$D$8-cost_ins)+(1-MIN(1,$H$52*$C2859))*(1-MIN(1,Inputs!$G$8*$D2859)*churn_nonbuyers)*(ic*Inputs!$C$8+fee_wd*Inputs!$E$8*(1-$B2859)+fee_fx*Inputs!$D$8-cost_acc-cost_wd*Inputs!$E$8*(1-$B2859)-cost_fx*Inputs!$D$8))</f>
        <v>139750.346736</v>
      </c>
      <c r="J2859" s="0" t="n">
        <f aca="false">G2859+H2859+I2859-fixed</f>
        <v>21700.2613286931</v>
      </c>
      <c r="K2859" s="0" t="n">
        <f aca="false">12*Inputs!$B$6*(1-MIN(1,Inputs!$G$6*$D2859)*churn_nonbuyers)*(ic*Inputs!$C$6+fee_wd*Inputs!$E$6*(1-$B2859)+fee_fx*Inputs!$D$6-cost_acc-cost_wd*Inputs!$E$6*(1-$B2859)-cost_fx*Inputs!$D$6)</f>
        <v>148358.030636599</v>
      </c>
      <c r="L2859" s="0" t="n">
        <f aca="false">12*Inputs!$B$7*(1-MIN(1,Inputs!$G$7*$D2859)*churn_nonbuyers)*(ic*Inputs!$C$7+fee_wd*Inputs!$E$7*(1-$B2859)+fee_fx*Inputs!$D$7-cost_acc-cost_wd*Inputs!$E$7*(1-$B2859)-cost_fx*Inputs!$D$7)</f>
        <v>345102.60657396</v>
      </c>
      <c r="M2859" s="0" t="n">
        <f aca="false">12*Inputs!$B$8*(1-MIN(1,Inputs!$G$8*$D2859)*churn_nonbuyers)*(ic*Inputs!$C$8+fee_wd*Inputs!$E$8*(1-$B2859)+fee_fx*Inputs!$D$8-cost_acc-cost_wd*Inputs!$E$8*(1-$B2859)-cost_fx*Inputs!$D$8)</f>
        <v>0</v>
      </c>
      <c r="N2859" s="0" t="n">
        <f aca="false">K2859+L2859+I2859-fixed</f>
        <v>-66789.0160534411</v>
      </c>
      <c r="O2859" s="0" t="n">
        <f aca="false">K2859+L2859+M2859-fixed</f>
        <v>-206539.362789441</v>
      </c>
      <c r="P2859" s="0" t="n">
        <f aca="false">12*Inputs!$B$6*(1-MIN(1,Inputs!$F$6*$D2859))*(ic*Inputs!$C$6+flat_fee-cost_acc-cost_wd*Inputs!$E$6*$E2859-cost_fx*Inputs!$D$6)+12*Inputs!$B$7*(1-MIN(1,Inputs!$F$7*$D2859))*(ic*Inputs!$C$7+flat_fee-cost_acc-cost_wd*Inputs!$E$7*$E2859-cost_fx*Inputs!$D$7)+12*Inputs!$B$8*(1-MIN(1,Inputs!$F$8*$D2859))*(ic*Inputs!$C$8+flat_fee-cost_acc-cost_wd*Inputs!$E$8*$E2859-cost_fx*Inputs!$D$8)-fixed</f>
        <v>-381073.79043328</v>
      </c>
    </row>
    <row r="2860" customFormat="false" ht="15" hidden="false" customHeight="false" outlineLevel="0" collapsed="false">
      <c r="A2860" s="0" t="n">
        <v>2795</v>
      </c>
      <c r="B2860" s="0" t="n">
        <v>0.246817</v>
      </c>
      <c r="C2860" s="0" t="n">
        <v>0.830296</v>
      </c>
      <c r="D2860" s="0" t="n">
        <v>0.919704</v>
      </c>
      <c r="E2860" s="0" t="n">
        <v>1.292641</v>
      </c>
      <c r="F2860" s="0" t="n">
        <v>0.081149</v>
      </c>
      <c r="G2860" s="0" t="n">
        <f aca="false">12*Inputs!$B$6*(MIN(1,$H$50*$C2860)*(ic*Inputs!$C$6+pS+fee_fx*Inputs!$D$6-cost_acc-cost_wd*Inputs!$E$6*$E2860-cost_fx*Inputs!$D$6-$F2860)+(1-MIN(1,$H$50*$C2860))*(1-MIN(1,Inputs!$G$6*$D2860)*churn_nonbuyers)*(ic*Inputs!$C$6+fee_wd*Inputs!$E$6*(1-$B2860)+fee_fx*Inputs!$D$6-cost_acc-cost_wd*Inputs!$E$6*(1-$B2860)-cost_fx*Inputs!$D$6))</f>
        <v>201773.29807797</v>
      </c>
      <c r="H2860" s="0" t="n">
        <f aca="false">12*Inputs!$B$7*(MIN(1,$H$51*$C2860)*(ic*Inputs!$C$7+pE+fee_fx*Inputs!$D$7-cost_acc-cost_wd*Inputs!$E$7*$E2860-cost_fx*Inputs!$D$7-$F2860)+(1-MIN(1,$H$51*$C2860))*(1-MIN(1,Inputs!$G$7*$D2860)*churn_nonbuyers)*(ic*Inputs!$C$7+fee_wd*Inputs!$E$7*(1-$B2860)+fee_fx*Inputs!$D$7-cost_acc-cost_wd*Inputs!$E$7*(1-$B2860)-cost_fx*Inputs!$D$7))</f>
        <v>388162.029189627</v>
      </c>
      <c r="I2860" s="0" t="n">
        <f aca="false">12*Inputs!$B$8*(MIN(1,$H$52*$C2860)*(ic*Inputs!$C$8+pT-cost_acc-cost_wd*Inputs!$E$8-cost_fx*Inputs!$D$8-cost_ins)+(1-MIN(1,$H$52*$C2860))*(1-MIN(1,Inputs!$G$8*$D2860)*churn_nonbuyers)*(ic*Inputs!$C$8+fee_wd*Inputs!$E$8*(1-$B2860)+fee_fx*Inputs!$D$8-cost_acc-cost_wd*Inputs!$E$8*(1-$B2860)-cost_fx*Inputs!$D$8))</f>
        <v>166606.230638467</v>
      </c>
      <c r="J2860" s="0" t="n">
        <f aca="false">G2860+H2860+I2860-fixed</f>
        <v>56541.5579060642</v>
      </c>
      <c r="K2860" s="0" t="n">
        <f aca="false">12*Inputs!$B$6*(1-MIN(1,Inputs!$G$6*$D2860)*churn_nonbuyers)*(ic*Inputs!$C$6+fee_wd*Inputs!$E$6*(1-$B2860)+fee_fx*Inputs!$D$6-cost_acc-cost_wd*Inputs!$E$6*(1-$B2860)-cost_fx*Inputs!$D$6)</f>
        <v>158422.12547161</v>
      </c>
      <c r="L2860" s="0" t="n">
        <f aca="false">12*Inputs!$B$7*(1-MIN(1,Inputs!$G$7*$D2860)*churn_nonbuyers)*(ic*Inputs!$C$7+fee_wd*Inputs!$E$7*(1-$B2860)+fee_fx*Inputs!$D$7-cost_acc-cost_wd*Inputs!$E$7*(1-$B2860)-cost_fx*Inputs!$D$7)</f>
        <v>357514.246290966</v>
      </c>
      <c r="M2860" s="0" t="n">
        <f aca="false">12*Inputs!$B$8*(1-MIN(1,Inputs!$G$8*$D2860)*churn_nonbuyers)*(ic*Inputs!$C$8+fee_wd*Inputs!$E$8*(1-$B2860)+fee_fx*Inputs!$D$8-cost_acc-cost_wd*Inputs!$E$8*(1-$B2860)-cost_fx*Inputs!$D$8)</f>
        <v>112045.966440845</v>
      </c>
      <c r="N2860" s="0" t="n">
        <f aca="false">K2860+L2860+I2860-fixed</f>
        <v>-17457.3975989572</v>
      </c>
      <c r="O2860" s="0" t="n">
        <f aca="false">K2860+L2860+M2860-fixed</f>
        <v>-72017.6617965798</v>
      </c>
      <c r="P2860" s="0" t="n">
        <f aca="false">12*Inputs!$B$6*(1-MIN(1,Inputs!$F$6*$D2860))*(ic*Inputs!$C$6+flat_fee-cost_acc-cost_wd*Inputs!$E$6*$E2860-cost_fx*Inputs!$D$6)+12*Inputs!$B$7*(1-MIN(1,Inputs!$F$7*$D2860))*(ic*Inputs!$C$7+flat_fee-cost_acc-cost_wd*Inputs!$E$7*$E2860-cost_fx*Inputs!$D$7)+12*Inputs!$B$8*(1-MIN(1,Inputs!$F$8*$D2860))*(ic*Inputs!$C$8+flat_fee-cost_acc-cost_wd*Inputs!$E$8*$E2860-cost_fx*Inputs!$D$8)-fixed</f>
        <v>-16307.2457286399</v>
      </c>
    </row>
    <row r="2861" customFormat="false" ht="15" hidden="false" customHeight="false" outlineLevel="0" collapsed="false">
      <c r="A2861" s="0" t="n">
        <v>2796</v>
      </c>
      <c r="B2861" s="0" t="n">
        <v>0.393639</v>
      </c>
      <c r="C2861" s="0" t="n">
        <v>1.121683</v>
      </c>
      <c r="D2861" s="0" t="n">
        <v>1.240315</v>
      </c>
      <c r="E2861" s="0" t="n">
        <v>1.232</v>
      </c>
      <c r="F2861" s="0" t="n">
        <v>0.026137</v>
      </c>
      <c r="G2861" s="0" t="n">
        <f aca="false">12*Inputs!$B$6*(MIN(1,$H$50*$C2861)*(ic*Inputs!$C$6+pS+fee_fx*Inputs!$D$6-cost_acc-cost_wd*Inputs!$E$6*$E2861-cost_fx*Inputs!$D$6-$F2861)+(1-MIN(1,$H$50*$C2861))*(1-MIN(1,Inputs!$G$6*$D2861)*churn_nonbuyers)*(ic*Inputs!$C$6+fee_wd*Inputs!$E$6*(1-$B2861)+fee_fx*Inputs!$D$6-cost_acc-cost_wd*Inputs!$E$6*(1-$B2861)-cost_fx*Inputs!$D$6))</f>
        <v>199501.203910371</v>
      </c>
      <c r="H2861" s="0" t="n">
        <f aca="false">12*Inputs!$B$7*(MIN(1,$H$51*$C2861)*(ic*Inputs!$C$7+pE+fee_fx*Inputs!$D$7-cost_acc-cost_wd*Inputs!$E$7*$E2861-cost_fx*Inputs!$D$7-$F2861)+(1-MIN(1,$H$51*$C2861))*(1-MIN(1,Inputs!$G$7*$D2861)*churn_nonbuyers)*(ic*Inputs!$C$7+fee_wd*Inputs!$E$7*(1-$B2861)+fee_fx*Inputs!$D$7-cost_acc-cost_wd*Inputs!$E$7*(1-$B2861)-cost_fx*Inputs!$D$7))</f>
        <v>397135.576452946</v>
      </c>
      <c r="I2861" s="0" t="n">
        <f aca="false">12*Inputs!$B$8*(MIN(1,$H$52*$C2861)*(ic*Inputs!$C$8+pT-cost_acc-cost_wd*Inputs!$E$8-cost_fx*Inputs!$D$8-cost_ins)+(1-MIN(1,$H$52*$C2861))*(1-MIN(1,Inputs!$G$8*$D2861)*churn_nonbuyers)*(ic*Inputs!$C$8+fee_wd*Inputs!$E$8*(1-$B2861)+fee_fx*Inputs!$D$8-cost_acc-cost_wd*Inputs!$E$8*(1-$B2861)-cost_fx*Inputs!$D$8))</f>
        <v>170389.080373603</v>
      </c>
      <c r="J2861" s="0" t="n">
        <f aca="false">G2861+H2861+I2861-fixed</f>
        <v>67025.8607369197</v>
      </c>
      <c r="K2861" s="0" t="n">
        <f aca="false">12*Inputs!$B$6*(1-MIN(1,Inputs!$G$6*$D2861)*churn_nonbuyers)*(ic*Inputs!$C$6+fee_wd*Inputs!$E$6*(1-$B2861)+fee_fx*Inputs!$D$6-cost_acc-cost_wd*Inputs!$E$6*(1-$B2861)-cost_fx*Inputs!$D$6)</f>
        <v>135928.910565252</v>
      </c>
      <c r="L2861" s="0" t="n">
        <f aca="false">12*Inputs!$B$7*(1-MIN(1,Inputs!$G$7*$D2861)*churn_nonbuyers)*(ic*Inputs!$C$7+fee_wd*Inputs!$E$7*(1-$B2861)+fee_fx*Inputs!$D$7-cost_acc-cost_wd*Inputs!$E$7*(1-$B2861)-cost_fx*Inputs!$D$7)</f>
        <v>333622.314819151</v>
      </c>
      <c r="M2861" s="0" t="n">
        <f aca="false">12*Inputs!$B$8*(1-MIN(1,Inputs!$G$8*$D2861)*churn_nonbuyers)*(ic*Inputs!$C$8+fee_wd*Inputs!$E$8*(1-$B2861)+fee_fx*Inputs!$D$8-cost_acc-cost_wd*Inputs!$E$8*(1-$B2861)-cost_fx*Inputs!$D$8)</f>
        <v>40522.898371176</v>
      </c>
      <c r="N2861" s="0" t="n">
        <f aca="false">K2861+L2861+I2861-fixed</f>
        <v>-60059.6942419938</v>
      </c>
      <c r="O2861" s="0" t="n">
        <f aca="false">K2861+L2861+M2861-fixed</f>
        <v>-189925.876244421</v>
      </c>
      <c r="P2861" s="0" t="n">
        <f aca="false">12*Inputs!$B$6*(1-MIN(1,Inputs!$F$6*$D2861))*(ic*Inputs!$C$6+flat_fee-cost_acc-cost_wd*Inputs!$E$6*$E2861-cost_fx*Inputs!$D$6)+12*Inputs!$B$7*(1-MIN(1,Inputs!$F$7*$D2861))*(ic*Inputs!$C$7+flat_fee-cost_acc-cost_wd*Inputs!$E$7*$E2861-cost_fx*Inputs!$D$7)+12*Inputs!$B$8*(1-MIN(1,Inputs!$F$8*$D2861))*(ic*Inputs!$C$8+flat_fee-cost_acc-cost_wd*Inputs!$E$8*$E2861-cost_fx*Inputs!$D$8)-fixed</f>
        <v>-151891.61812</v>
      </c>
    </row>
    <row r="2862" customFormat="false" ht="15" hidden="false" customHeight="false" outlineLevel="0" collapsed="false">
      <c r="A2862" s="0" t="n">
        <v>2797</v>
      </c>
      <c r="B2862" s="0" t="n">
        <v>0.171812</v>
      </c>
      <c r="C2862" s="0" t="n">
        <v>0.882149</v>
      </c>
      <c r="D2862" s="0" t="n">
        <v>1.186698</v>
      </c>
      <c r="E2862" s="0" t="n">
        <v>1.142814</v>
      </c>
      <c r="F2862" s="0" t="n">
        <v>0.071632</v>
      </c>
      <c r="G2862" s="0" t="n">
        <f aca="false">12*Inputs!$B$6*(MIN(1,$H$50*$C2862)*(ic*Inputs!$C$6+pS+fee_fx*Inputs!$D$6-cost_acc-cost_wd*Inputs!$E$6*$E2862-cost_fx*Inputs!$D$6-$F2862)+(1-MIN(1,$H$50*$C2862))*(1-MIN(1,Inputs!$G$6*$D2862)*churn_nonbuyers)*(ic*Inputs!$C$6+fee_wd*Inputs!$E$6*(1-$B2862)+fee_fx*Inputs!$D$6-cost_acc-cost_wd*Inputs!$E$6*(1-$B2862)-cost_fx*Inputs!$D$6))</f>
        <v>215101.729069961</v>
      </c>
      <c r="H2862" s="0" t="n">
        <f aca="false">12*Inputs!$B$7*(MIN(1,$H$51*$C2862)*(ic*Inputs!$C$7+pE+fee_fx*Inputs!$D$7-cost_acc-cost_wd*Inputs!$E$7*$E2862-cost_fx*Inputs!$D$7-$F2862)+(1-MIN(1,$H$51*$C2862))*(1-MIN(1,Inputs!$G$7*$D2862)*churn_nonbuyers)*(ic*Inputs!$C$7+fee_wd*Inputs!$E$7*(1-$B2862)+fee_fx*Inputs!$D$7-cost_acc-cost_wd*Inputs!$E$7*(1-$B2862)-cost_fx*Inputs!$D$7))</f>
        <v>410620.547805837</v>
      </c>
      <c r="I2862" s="0" t="n">
        <f aca="false">12*Inputs!$B$8*(MIN(1,$H$52*$C2862)*(ic*Inputs!$C$8+pT-cost_acc-cost_wd*Inputs!$E$8-cost_fx*Inputs!$D$8-cost_ins)+(1-MIN(1,$H$52*$C2862))*(1-MIN(1,Inputs!$G$8*$D2862)*churn_nonbuyers)*(ic*Inputs!$C$8+fee_wd*Inputs!$E$8*(1-$B2862)+fee_fx*Inputs!$D$8-cost_acc-cost_wd*Inputs!$E$8*(1-$B2862)-cost_fx*Inputs!$D$8))</f>
        <v>147760.356047869</v>
      </c>
      <c r="J2862" s="0" t="n">
        <f aca="false">G2862+H2862+I2862-fixed</f>
        <v>73482.6329236673</v>
      </c>
      <c r="K2862" s="0" t="n">
        <f aca="false">12*Inputs!$B$6*(1-MIN(1,Inputs!$G$6*$D2862)*churn_nonbuyers)*(ic*Inputs!$C$6+fee_wd*Inputs!$E$6*(1-$B2862)+fee_fx*Inputs!$D$6-cost_acc-cost_wd*Inputs!$E$6*(1-$B2862)-cost_fx*Inputs!$D$6)</f>
        <v>166365.156648787</v>
      </c>
      <c r="L2862" s="0" t="n">
        <f aca="false">12*Inputs!$B$7*(1-MIN(1,Inputs!$G$7*$D2862)*churn_nonbuyers)*(ic*Inputs!$C$7+fee_wd*Inputs!$E$7*(1-$B2862)+fee_fx*Inputs!$D$7-cost_acc-cost_wd*Inputs!$E$7*(1-$B2862)-cost_fx*Inputs!$D$7)</f>
        <v>364985.573285272</v>
      </c>
      <c r="M2862" s="0" t="n">
        <f aca="false">12*Inputs!$B$8*(1-MIN(1,Inputs!$G$8*$D2862)*churn_nonbuyers)*(ic*Inputs!$C$8+fee_wd*Inputs!$E$8*(1-$B2862)+fee_fx*Inputs!$D$8-cost_acc-cost_wd*Inputs!$E$8*(1-$B2862)-cost_fx*Inputs!$D$8)</f>
        <v>53866.9339076736</v>
      </c>
      <c r="N2862" s="0" t="n">
        <f aca="false">K2862+L2862+I2862-fixed</f>
        <v>-20888.9140180709</v>
      </c>
      <c r="O2862" s="0" t="n">
        <f aca="false">K2862+L2862+M2862-fixed</f>
        <v>-114782.336158267</v>
      </c>
      <c r="P2862" s="0" t="n">
        <f aca="false">12*Inputs!$B$6*(1-MIN(1,Inputs!$F$6*$D2862))*(ic*Inputs!$C$6+flat_fee-cost_acc-cost_wd*Inputs!$E$6*$E2862-cost_fx*Inputs!$D$6)+12*Inputs!$B$7*(1-MIN(1,Inputs!$F$7*$D2862))*(ic*Inputs!$C$7+flat_fee-cost_acc-cost_wd*Inputs!$E$7*$E2862-cost_fx*Inputs!$D$7)+12*Inputs!$B$8*(1-MIN(1,Inputs!$F$8*$D2862))*(ic*Inputs!$C$8+flat_fee-cost_acc-cost_wd*Inputs!$E$8*$E2862-cost_fx*Inputs!$D$8)-fixed</f>
        <v>-90108.7365827201</v>
      </c>
    </row>
    <row r="2863" customFormat="false" ht="15" hidden="false" customHeight="false" outlineLevel="0" collapsed="false">
      <c r="A2863" s="0" t="n">
        <v>2798</v>
      </c>
      <c r="B2863" s="0" t="n">
        <v>0.314565</v>
      </c>
      <c r="C2863" s="0" t="n">
        <v>0.986797</v>
      </c>
      <c r="D2863" s="0" t="n">
        <v>0.568221</v>
      </c>
      <c r="E2863" s="0" t="n">
        <v>1.237904</v>
      </c>
      <c r="F2863" s="0" t="n">
        <v>0.120878</v>
      </c>
      <c r="G2863" s="0" t="n">
        <f aca="false">12*Inputs!$B$6*(MIN(1,$H$50*$C2863)*(ic*Inputs!$C$6+pS+fee_fx*Inputs!$D$6-cost_acc-cost_wd*Inputs!$E$6*$E2863-cost_fx*Inputs!$D$6-$F2863)+(1-MIN(1,$H$50*$C2863))*(1-MIN(1,Inputs!$G$6*$D2863)*churn_nonbuyers)*(ic*Inputs!$C$6+fee_wd*Inputs!$E$6*(1-$B2863)+fee_fx*Inputs!$D$6-cost_acc-cost_wd*Inputs!$E$6*(1-$B2863)-cost_fx*Inputs!$D$6))</f>
        <v>204243.381439891</v>
      </c>
      <c r="H2863" s="0" t="n">
        <f aca="false">12*Inputs!$B$7*(MIN(1,$H$51*$C2863)*(ic*Inputs!$C$7+pE+fee_fx*Inputs!$D$7-cost_acc-cost_wd*Inputs!$E$7*$E2863-cost_fx*Inputs!$D$7-$F2863)+(1-MIN(1,$H$51*$C2863))*(1-MIN(1,Inputs!$G$7*$D2863)*churn_nonbuyers)*(ic*Inputs!$C$7+fee_wd*Inputs!$E$7*(1-$B2863)+fee_fx*Inputs!$D$7-cost_acc-cost_wd*Inputs!$E$7*(1-$B2863)-cost_fx*Inputs!$D$7))</f>
        <v>394445.292409039</v>
      </c>
      <c r="I2863" s="0" t="n">
        <f aca="false">12*Inputs!$B$8*(MIN(1,$H$52*$C2863)*(ic*Inputs!$C$8+pT-cost_acc-cost_wd*Inputs!$E$8-cost_fx*Inputs!$D$8-cost_ins)+(1-MIN(1,$H$52*$C2863))*(1-MIN(1,Inputs!$G$8*$D2863)*churn_nonbuyers)*(ic*Inputs!$C$8+fee_wd*Inputs!$E$8*(1-$B2863)+fee_fx*Inputs!$D$8-cost_acc-cost_wd*Inputs!$E$8*(1-$B2863)-cost_fx*Inputs!$D$8))</f>
        <v>200217.418539533</v>
      </c>
      <c r="J2863" s="0" t="n">
        <f aca="false">G2863+H2863+I2863-fixed</f>
        <v>98906.092388463</v>
      </c>
      <c r="K2863" s="0" t="n">
        <f aca="false">12*Inputs!$B$6*(1-MIN(1,Inputs!$G$6*$D2863)*churn_nonbuyers)*(ic*Inputs!$C$6+fee_wd*Inputs!$E$6*(1-$B2863)+fee_fx*Inputs!$D$6-cost_acc-cost_wd*Inputs!$E$6*(1-$B2863)-cost_fx*Inputs!$D$6)</f>
        <v>151861.917879828</v>
      </c>
      <c r="L2863" s="0" t="n">
        <f aca="false">12*Inputs!$B$7*(1-MIN(1,Inputs!$G$7*$D2863)*churn_nonbuyers)*(ic*Inputs!$C$7+fee_wd*Inputs!$E$7*(1-$B2863)+fee_fx*Inputs!$D$7-cost_acc-cost_wd*Inputs!$E$7*(1-$B2863)-cost_fx*Inputs!$D$7)</f>
        <v>351801.606119897</v>
      </c>
      <c r="M2863" s="0" t="n">
        <f aca="false">12*Inputs!$B$8*(1-MIN(1,Inputs!$G$8*$D2863)*churn_nonbuyers)*(ic*Inputs!$C$8+fee_wd*Inputs!$E$8*(1-$B2863)+fee_fx*Inputs!$D$8-cost_acc-cost_wd*Inputs!$E$8*(1-$B2863)-cost_fx*Inputs!$D$8)</f>
        <v>187479.491865864</v>
      </c>
      <c r="N2863" s="0" t="n">
        <f aca="false">K2863+L2863+I2863-fixed</f>
        <v>3880.94253925758</v>
      </c>
      <c r="O2863" s="0" t="n">
        <f aca="false">K2863+L2863+M2863-fixed</f>
        <v>-8856.98413441109</v>
      </c>
      <c r="P2863" s="0" t="n">
        <f aca="false">12*Inputs!$B$6*(1-MIN(1,Inputs!$F$6*$D2863))*(ic*Inputs!$C$6+flat_fee-cost_acc-cost_wd*Inputs!$E$6*$E2863-cost_fx*Inputs!$D$6)+12*Inputs!$B$7*(1-MIN(1,Inputs!$F$7*$D2863))*(ic*Inputs!$C$7+flat_fee-cost_acc-cost_wd*Inputs!$E$7*$E2863-cost_fx*Inputs!$D$7)+12*Inputs!$B$8*(1-MIN(1,Inputs!$F$8*$D2863))*(ic*Inputs!$C$8+flat_fee-cost_acc-cost_wd*Inputs!$E$8*$E2863-cost_fx*Inputs!$D$8)-fixed</f>
        <v>186536.47162016</v>
      </c>
    </row>
    <row r="2864" customFormat="false" ht="15" hidden="false" customHeight="false" outlineLevel="0" collapsed="false">
      <c r="A2864" s="0" t="n">
        <v>2799</v>
      </c>
      <c r="B2864" s="0" t="n">
        <v>0.295745</v>
      </c>
      <c r="C2864" s="0" t="n">
        <v>0.851816</v>
      </c>
      <c r="D2864" s="0" t="n">
        <v>1.633621</v>
      </c>
      <c r="E2864" s="0" t="n">
        <v>1.081898</v>
      </c>
      <c r="F2864" s="0" t="n">
        <v>0.302205</v>
      </c>
      <c r="G2864" s="0" t="n">
        <f aca="false">12*Inputs!$B$6*(MIN(1,$H$50*$C2864)*(ic*Inputs!$C$6+pS+fee_fx*Inputs!$D$6-cost_acc-cost_wd*Inputs!$E$6*$E2864-cost_fx*Inputs!$D$6-$F2864)+(1-MIN(1,$H$50*$C2864))*(1-MIN(1,Inputs!$G$6*$D2864)*churn_nonbuyers)*(ic*Inputs!$C$6+fee_wd*Inputs!$E$6*(1-$B2864)+fee_fx*Inputs!$D$6-cost_acc-cost_wd*Inputs!$E$6*(1-$B2864)-cost_fx*Inputs!$D$6))</f>
        <v>191141.608220769</v>
      </c>
      <c r="H2864" s="0" t="n">
        <f aca="false">12*Inputs!$B$7*(MIN(1,$H$51*$C2864)*(ic*Inputs!$C$7+pE+fee_fx*Inputs!$D$7-cost_acc-cost_wd*Inputs!$E$7*$E2864-cost_fx*Inputs!$D$7-$F2864)+(1-MIN(1,$H$51*$C2864))*(1-MIN(1,Inputs!$G$7*$D2864)*churn_nonbuyers)*(ic*Inputs!$C$7+fee_wd*Inputs!$E$7*(1-$B2864)+fee_fx*Inputs!$D$7-cost_acc-cost_wd*Inputs!$E$7*(1-$B2864)-cost_fx*Inputs!$D$7))</f>
        <v>389181.701196791</v>
      </c>
      <c r="I2864" s="0" t="n">
        <f aca="false">12*Inputs!$B$8*(MIN(1,$H$52*$C2864)*(ic*Inputs!$C$8+pT-cost_acc-cost_wd*Inputs!$E$8-cost_fx*Inputs!$D$8-cost_ins)+(1-MIN(1,$H$52*$C2864))*(1-MIN(1,Inputs!$G$8*$D2864)*churn_nonbuyers)*(ic*Inputs!$C$8+fee_wd*Inputs!$E$8*(1-$B2864)+fee_fx*Inputs!$D$8-cost_acc-cost_wd*Inputs!$E$8*(1-$B2864)-cost_fx*Inputs!$D$8))</f>
        <v>122784.165504</v>
      </c>
      <c r="J2864" s="0" t="n">
        <f aca="false">G2864+H2864+I2864-fixed</f>
        <v>3107.47492156015</v>
      </c>
      <c r="K2864" s="0" t="n">
        <f aca="false">12*Inputs!$B$6*(1-MIN(1,Inputs!$G$6*$D2864)*churn_nonbuyers)*(ic*Inputs!$C$6+fee_wd*Inputs!$E$6*(1-$B2864)+fee_fx*Inputs!$D$6-cost_acc-cost_wd*Inputs!$E$6*(1-$B2864)-cost_fx*Inputs!$D$6)</f>
        <v>146024.394067044</v>
      </c>
      <c r="L2864" s="0" t="n">
        <f aca="false">12*Inputs!$B$7*(1-MIN(1,Inputs!$G$7*$D2864)*churn_nonbuyers)*(ic*Inputs!$C$7+fee_wd*Inputs!$E$7*(1-$B2864)+fee_fx*Inputs!$D$7-cost_acc-cost_wd*Inputs!$E$7*(1-$B2864)-cost_fx*Inputs!$D$7)</f>
        <v>342939.584632226</v>
      </c>
      <c r="M2864" s="0" t="n">
        <f aca="false">12*Inputs!$B$8*(1-MIN(1,Inputs!$G$8*$D2864)*churn_nonbuyers)*(ic*Inputs!$C$8+fee_wd*Inputs!$E$8*(1-$B2864)+fee_fx*Inputs!$D$8-cost_acc-cost_wd*Inputs!$E$8*(1-$B2864)-cost_fx*Inputs!$D$8)</f>
        <v>0</v>
      </c>
      <c r="N2864" s="0" t="n">
        <f aca="false">K2864+L2864+I2864-fixed</f>
        <v>-88251.8557967296</v>
      </c>
      <c r="O2864" s="0" t="n">
        <f aca="false">K2864+L2864+M2864-fixed</f>
        <v>-211036.02130073</v>
      </c>
      <c r="P2864" s="0" t="n">
        <f aca="false">12*Inputs!$B$6*(1-MIN(1,Inputs!$F$6*$D2864))*(ic*Inputs!$C$6+flat_fee-cost_acc-cost_wd*Inputs!$E$6*$E2864-cost_fx*Inputs!$D$6)+12*Inputs!$B$7*(1-MIN(1,Inputs!$F$7*$D2864))*(ic*Inputs!$C$7+flat_fee-cost_acc-cost_wd*Inputs!$E$7*$E2864-cost_fx*Inputs!$D$7)+12*Inputs!$B$8*(1-MIN(1,Inputs!$F$8*$D2864))*(ic*Inputs!$C$8+flat_fee-cost_acc-cost_wd*Inputs!$E$8*$E2864-cost_fx*Inputs!$D$8)-fixed</f>
        <v>-309770.40905008</v>
      </c>
    </row>
    <row r="2865" customFormat="false" ht="15" hidden="false" customHeight="false" outlineLevel="0" collapsed="false">
      <c r="A2865" s="0" t="n">
        <v>2800</v>
      </c>
      <c r="B2865" s="0" t="n">
        <v>0.218998</v>
      </c>
      <c r="C2865" s="0" t="n">
        <v>0.708012</v>
      </c>
      <c r="D2865" s="0" t="n">
        <v>1.27363</v>
      </c>
      <c r="E2865" s="0" t="n">
        <v>1.195871</v>
      </c>
      <c r="F2865" s="0" t="n">
        <v>0.130505</v>
      </c>
      <c r="G2865" s="0" t="n">
        <f aca="false">12*Inputs!$B$6*(MIN(1,$H$50*$C2865)*(ic*Inputs!$C$6+pS+fee_fx*Inputs!$D$6-cost_acc-cost_wd*Inputs!$E$6*$E2865-cost_fx*Inputs!$D$6-$F2865)+(1-MIN(1,$H$50*$C2865))*(1-MIN(1,Inputs!$G$6*$D2865)*churn_nonbuyers)*(ic*Inputs!$C$6+fee_wd*Inputs!$E$6*(1-$B2865)+fee_fx*Inputs!$D$6-cost_acc-cost_wd*Inputs!$E$6*(1-$B2865)-cost_fx*Inputs!$D$6))</f>
        <v>196928.295997769</v>
      </c>
      <c r="H2865" s="0" t="n">
        <f aca="false">12*Inputs!$B$7*(MIN(1,$H$51*$C2865)*(ic*Inputs!$C$7+pE+fee_fx*Inputs!$D$7-cost_acc-cost_wd*Inputs!$E$7*$E2865-cost_fx*Inputs!$D$7-$F2865)+(1-MIN(1,$H$51*$C2865))*(1-MIN(1,Inputs!$G$7*$D2865)*churn_nonbuyers)*(ic*Inputs!$C$7+fee_wd*Inputs!$E$7*(1-$B2865)+fee_fx*Inputs!$D$7-cost_acc-cost_wd*Inputs!$E$7*(1-$B2865)-cost_fx*Inputs!$D$7))</f>
        <v>389491.892652987</v>
      </c>
      <c r="I2865" s="0" t="n">
        <f aca="false">12*Inputs!$B$8*(MIN(1,$H$52*$C2865)*(ic*Inputs!$C$8+pT-cost_acc-cost_wd*Inputs!$E$8-cost_fx*Inputs!$D$8-cost_ins)+(1-MIN(1,$H$52*$C2865))*(1-MIN(1,Inputs!$G$8*$D2865)*churn_nonbuyers)*(ic*Inputs!$C$8+fee_wd*Inputs!$E$8*(1-$B2865)+fee_fx*Inputs!$D$8-cost_acc-cost_wd*Inputs!$E$8*(1-$B2865)-cost_fx*Inputs!$D$8))</f>
        <v>119336.595429231</v>
      </c>
      <c r="J2865" s="0" t="n">
        <f aca="false">G2865+H2865+I2865-fixed</f>
        <v>5756.78407998744</v>
      </c>
      <c r="K2865" s="0" t="n">
        <f aca="false">12*Inputs!$B$6*(1-MIN(1,Inputs!$G$6*$D2865)*churn_nonbuyers)*(ic*Inputs!$C$6+fee_wd*Inputs!$E$6*(1-$B2865)+fee_fx*Inputs!$D$6-cost_acc-cost_wd*Inputs!$E$6*(1-$B2865)-cost_fx*Inputs!$D$6)</f>
        <v>159234.339043728</v>
      </c>
      <c r="L2865" s="0" t="n">
        <f aca="false">12*Inputs!$B$7*(1-MIN(1,Inputs!$G$7*$D2865)*churn_nonbuyers)*(ic*Inputs!$C$7+fee_wd*Inputs!$E$7*(1-$B2865)+fee_fx*Inputs!$D$7-cost_acc-cost_wd*Inputs!$E$7*(1-$B2865)-cost_fx*Inputs!$D$7)</f>
        <v>357463.404386237</v>
      </c>
      <c r="M2865" s="0" t="n">
        <f aca="false">12*Inputs!$B$8*(1-MIN(1,Inputs!$G$8*$D2865)*churn_nonbuyers)*(ic*Inputs!$C$8+fee_wd*Inputs!$E$8*(1-$B2865)+fee_fx*Inputs!$D$8-cost_acc-cost_wd*Inputs!$E$8*(1-$B2865)-cost_fx*Inputs!$D$8)</f>
        <v>34260.907004064</v>
      </c>
      <c r="N2865" s="0" t="n">
        <f aca="false">K2865+L2865+I2865-fixed</f>
        <v>-63965.6611408042</v>
      </c>
      <c r="O2865" s="0" t="n">
        <f aca="false">K2865+L2865+M2865-fixed</f>
        <v>-149041.349565971</v>
      </c>
      <c r="P2865" s="0" t="n">
        <f aca="false">12*Inputs!$B$6*(1-MIN(1,Inputs!$F$6*$D2865))*(ic*Inputs!$C$6+flat_fee-cost_acc-cost_wd*Inputs!$E$6*$E2865-cost_fx*Inputs!$D$6)+12*Inputs!$B$7*(1-MIN(1,Inputs!$F$7*$D2865))*(ic*Inputs!$C$7+flat_fee-cost_acc-cost_wd*Inputs!$E$7*$E2865-cost_fx*Inputs!$D$7)+12*Inputs!$B$8*(1-MIN(1,Inputs!$F$8*$D2865))*(ic*Inputs!$C$8+flat_fee-cost_acc-cost_wd*Inputs!$E$8*$E2865-cost_fx*Inputs!$D$8)-fixed</f>
        <v>-155588.8070248</v>
      </c>
    </row>
    <row r="2866" customFormat="false" ht="15" hidden="false" customHeight="false" outlineLevel="0" collapsed="false">
      <c r="A2866" s="0" t="n">
        <v>2801</v>
      </c>
      <c r="B2866" s="0" t="n">
        <v>0.256575</v>
      </c>
      <c r="C2866" s="0" t="n">
        <v>1.111232</v>
      </c>
      <c r="D2866" s="0" t="n">
        <v>0.773904</v>
      </c>
      <c r="E2866" s="0" t="n">
        <v>1.106698</v>
      </c>
      <c r="F2866" s="0" t="n">
        <v>0.184935</v>
      </c>
      <c r="G2866" s="0" t="n">
        <f aca="false">12*Inputs!$B$6*(MIN(1,$H$50*$C2866)*(ic*Inputs!$C$6+pS+fee_fx*Inputs!$D$6-cost_acc-cost_wd*Inputs!$E$6*$E2866-cost_fx*Inputs!$D$6-$F2866)+(1-MIN(1,$H$50*$C2866))*(1-MIN(1,Inputs!$G$6*$D2866)*churn_nonbuyers)*(ic*Inputs!$C$6+fee_wd*Inputs!$E$6*(1-$B2866)+fee_fx*Inputs!$D$6-cost_acc-cost_wd*Inputs!$E$6*(1-$B2866)-cost_fx*Inputs!$D$6))</f>
        <v>218417.145453013</v>
      </c>
      <c r="H2866" s="0" t="n">
        <f aca="false">12*Inputs!$B$7*(MIN(1,$H$51*$C2866)*(ic*Inputs!$C$7+pE+fee_fx*Inputs!$D$7-cost_acc-cost_wd*Inputs!$E$7*$E2866-cost_fx*Inputs!$D$7-$F2866)+(1-MIN(1,$H$51*$C2866))*(1-MIN(1,Inputs!$G$7*$D2866)*churn_nonbuyers)*(ic*Inputs!$C$7+fee_wd*Inputs!$E$7*(1-$B2866)+fee_fx*Inputs!$D$7-cost_acc-cost_wd*Inputs!$E$7*(1-$B2866)-cost_fx*Inputs!$D$7))</f>
        <v>415823.053401688</v>
      </c>
      <c r="I2866" s="0" t="n">
        <f aca="false">12*Inputs!$B$8*(MIN(1,$H$52*$C2866)*(ic*Inputs!$C$8+pT-cost_acc-cost_wd*Inputs!$E$8-cost_fx*Inputs!$D$8-cost_ins)+(1-MIN(1,$H$52*$C2866))*(1-MIN(1,Inputs!$G$8*$D2866)*churn_nonbuyers)*(ic*Inputs!$C$8+fee_wd*Inputs!$E$8*(1-$B2866)+fee_fx*Inputs!$D$8-cost_acc-cost_wd*Inputs!$E$8*(1-$B2866)-cost_fx*Inputs!$D$8))</f>
        <v>192150.707244482</v>
      </c>
      <c r="J2866" s="0" t="n">
        <f aca="false">G2866+H2866+I2866-fixed</f>
        <v>126390.906099182</v>
      </c>
      <c r="K2866" s="0" t="n">
        <f aca="false">12*Inputs!$B$6*(1-MIN(1,Inputs!$G$6*$D2866)*churn_nonbuyers)*(ic*Inputs!$C$6+fee_wd*Inputs!$E$6*(1-$B2866)+fee_fx*Inputs!$D$6-cost_acc-cost_wd*Inputs!$E$6*(1-$B2866)-cost_fx*Inputs!$D$6)</f>
        <v>158281.91149536</v>
      </c>
      <c r="L2866" s="0" t="n">
        <f aca="false">12*Inputs!$B$7*(1-MIN(1,Inputs!$G$7*$D2866)*churn_nonbuyers)*(ic*Inputs!$C$7+fee_wd*Inputs!$E$7*(1-$B2866)+fee_fx*Inputs!$D$7-cost_acc-cost_wd*Inputs!$E$7*(1-$B2866)-cost_fx*Inputs!$D$7)</f>
        <v>357749.855505216</v>
      </c>
      <c r="M2866" s="0" t="n">
        <f aca="false">12*Inputs!$B$8*(1-MIN(1,Inputs!$G$8*$D2866)*churn_nonbuyers)*(ic*Inputs!$C$8+fee_wd*Inputs!$E$8*(1-$B2866)+fee_fx*Inputs!$D$8-cost_acc-cost_wd*Inputs!$E$8*(1-$B2866)-cost_fx*Inputs!$D$8)</f>
        <v>143934.57855168</v>
      </c>
      <c r="N2866" s="0" t="n">
        <f aca="false">K2866+L2866+I2866-fixed</f>
        <v>8182.47424505767</v>
      </c>
      <c r="O2866" s="0" t="n">
        <f aca="false">K2866+L2866+M2866-fixed</f>
        <v>-40033.654447744</v>
      </c>
      <c r="P2866" s="0" t="n">
        <f aca="false">12*Inputs!$B$6*(1-MIN(1,Inputs!$F$6*$D2866))*(ic*Inputs!$C$6+flat_fee-cost_acc-cost_wd*Inputs!$E$6*$E2866-cost_fx*Inputs!$D$6)+12*Inputs!$B$7*(1-MIN(1,Inputs!$F$7*$D2866))*(ic*Inputs!$C$7+flat_fee-cost_acc-cost_wd*Inputs!$E$7*$E2866-cost_fx*Inputs!$D$7)+12*Inputs!$B$8*(1-MIN(1,Inputs!$F$8*$D2866))*(ic*Inputs!$C$8+flat_fee-cost_acc-cost_wd*Inputs!$E$8*$E2866-cost_fx*Inputs!$D$8)-fixed</f>
        <v>146090.57124608</v>
      </c>
    </row>
    <row r="2867" customFormat="false" ht="15" hidden="false" customHeight="false" outlineLevel="0" collapsed="false">
      <c r="A2867" s="0" t="n">
        <v>2802</v>
      </c>
      <c r="B2867" s="0" t="n">
        <v>0.373714</v>
      </c>
      <c r="C2867" s="0" t="n">
        <v>1.065164</v>
      </c>
      <c r="D2867" s="0" t="n">
        <v>0.610736</v>
      </c>
      <c r="E2867" s="0" t="n">
        <v>1.322067</v>
      </c>
      <c r="F2867" s="0" t="n">
        <v>0.366628</v>
      </c>
      <c r="G2867" s="0" t="n">
        <f aca="false">12*Inputs!$B$6*(MIN(1,$H$50*$C2867)*(ic*Inputs!$C$6+pS+fee_fx*Inputs!$D$6-cost_acc-cost_wd*Inputs!$E$6*$E2867-cost_fx*Inputs!$D$6-$F2867)+(1-MIN(1,$H$50*$C2867))*(1-MIN(1,Inputs!$G$6*$D2867)*churn_nonbuyers)*(ic*Inputs!$C$6+fee_wd*Inputs!$E$6*(1-$B2867)+fee_fx*Inputs!$D$6-cost_acc-cost_wd*Inputs!$E$6*(1-$B2867)-cost_fx*Inputs!$D$6))</f>
        <v>192449.090821805</v>
      </c>
      <c r="H2867" s="0" t="n">
        <f aca="false">12*Inputs!$B$7*(MIN(1,$H$51*$C2867)*(ic*Inputs!$C$7+pE+fee_fx*Inputs!$D$7-cost_acc-cost_wd*Inputs!$E$7*$E2867-cost_fx*Inputs!$D$7-$F2867)+(1-MIN(1,$H$51*$C2867))*(1-MIN(1,Inputs!$G$7*$D2867)*churn_nonbuyers)*(ic*Inputs!$C$7+fee_wd*Inputs!$E$7*(1-$B2867)+fee_fx*Inputs!$D$7-cost_acc-cost_wd*Inputs!$E$7*(1-$B2867)-cost_fx*Inputs!$D$7))</f>
        <v>367365.985620121</v>
      </c>
      <c r="I2867" s="0" t="n">
        <f aca="false">12*Inputs!$B$8*(MIN(1,$H$52*$C2867)*(ic*Inputs!$C$8+pT-cost_acc-cost_wd*Inputs!$E$8-cost_fx*Inputs!$D$8-cost_ins)+(1-MIN(1,$H$52*$C2867))*(1-MIN(1,Inputs!$G$8*$D2867)*churn_nonbuyers)*(ic*Inputs!$C$8+fee_wd*Inputs!$E$8*(1-$B2867)+fee_fx*Inputs!$D$8-cost_acc-cost_wd*Inputs!$E$8*(1-$B2867)-cost_fx*Inputs!$D$8))</f>
        <v>198458.793217515</v>
      </c>
      <c r="J2867" s="0" t="n">
        <f aca="false">G2867+H2867+I2867-fixed</f>
        <v>58273.8696594409</v>
      </c>
      <c r="K2867" s="0" t="n">
        <f aca="false">12*Inputs!$B$6*(1-MIN(1,Inputs!$G$6*$D2867)*churn_nonbuyers)*(ic*Inputs!$C$6+fee_wd*Inputs!$E$6*(1-$B2867)+fee_fx*Inputs!$D$6-cost_acc-cost_wd*Inputs!$E$6*(1-$B2867)-cost_fx*Inputs!$D$6)</f>
        <v>143272.297393229</v>
      </c>
      <c r="L2867" s="0" t="n">
        <f aca="false">12*Inputs!$B$7*(1-MIN(1,Inputs!$G$7*$D2867)*churn_nonbuyers)*(ic*Inputs!$C$7+fee_wd*Inputs!$E$7*(1-$B2867)+fee_fx*Inputs!$D$7-cost_acc-cost_wd*Inputs!$E$7*(1-$B2867)-cost_fx*Inputs!$D$7)</f>
        <v>342983.720707937</v>
      </c>
      <c r="M2867" s="0" t="n">
        <f aca="false">12*Inputs!$B$8*(1-MIN(1,Inputs!$G$8*$D2867)*churn_nonbuyers)*(ic*Inputs!$C$8+fee_wd*Inputs!$E$8*(1-$B2867)+fee_fx*Inputs!$D$8-cost_acc-cost_wd*Inputs!$E$8*(1-$B2867)-cost_fx*Inputs!$D$8)</f>
        <v>176589.650661734</v>
      </c>
      <c r="N2867" s="0" t="n">
        <f aca="false">K2867+L2867+I2867-fixed</f>
        <v>-15285.1886813185</v>
      </c>
      <c r="O2867" s="0" t="n">
        <f aca="false">K2867+L2867+M2867-fixed</f>
        <v>-37154.3312370996</v>
      </c>
      <c r="P2867" s="0" t="n">
        <f aca="false">12*Inputs!$B$6*(1-MIN(1,Inputs!$F$6*$D2867))*(ic*Inputs!$C$6+flat_fee-cost_acc-cost_wd*Inputs!$E$6*$E2867-cost_fx*Inputs!$D$6)+12*Inputs!$B$7*(1-MIN(1,Inputs!$F$7*$D2867))*(ic*Inputs!$C$7+flat_fee-cost_acc-cost_wd*Inputs!$E$7*$E2867-cost_fx*Inputs!$D$7)+12*Inputs!$B$8*(1-MIN(1,Inputs!$F$8*$D2867))*(ic*Inputs!$C$8+flat_fee-cost_acc-cost_wd*Inputs!$E$8*$E2867-cost_fx*Inputs!$D$8)-fixed</f>
        <v>120767.34370688</v>
      </c>
    </row>
    <row r="2868" customFormat="false" ht="15" hidden="false" customHeight="false" outlineLevel="0" collapsed="false">
      <c r="A2868" s="0" t="n">
        <v>2803</v>
      </c>
      <c r="B2868" s="0" t="n">
        <v>0.283946</v>
      </c>
      <c r="C2868" s="0" t="n">
        <v>1.125732</v>
      </c>
      <c r="D2868" s="0" t="n">
        <v>0.945995</v>
      </c>
      <c r="E2868" s="0" t="n">
        <v>1.11429</v>
      </c>
      <c r="F2868" s="0" t="n">
        <v>0.165728</v>
      </c>
      <c r="G2868" s="0" t="n">
        <f aca="false">12*Inputs!$B$6*(MIN(1,$H$50*$C2868)*(ic*Inputs!$C$6+pS+fee_fx*Inputs!$D$6-cost_acc-cost_wd*Inputs!$E$6*$E2868-cost_fx*Inputs!$D$6-$F2868)+(1-MIN(1,$H$50*$C2868))*(1-MIN(1,Inputs!$G$6*$D2868)*churn_nonbuyers)*(ic*Inputs!$C$6+fee_wd*Inputs!$E$6*(1-$B2868)+fee_fx*Inputs!$D$6-cost_acc-cost_wd*Inputs!$E$6*(1-$B2868)-cost_fx*Inputs!$D$6))</f>
        <v>214797.08071845</v>
      </c>
      <c r="H2868" s="0" t="n">
        <f aca="false">12*Inputs!$B$7*(MIN(1,$H$51*$C2868)*(ic*Inputs!$C$7+pE+fee_fx*Inputs!$D$7-cost_acc-cost_wd*Inputs!$E$7*$E2868-cost_fx*Inputs!$D$7-$F2868)+(1-MIN(1,$H$51*$C2868))*(1-MIN(1,Inputs!$G$7*$D2868)*churn_nonbuyers)*(ic*Inputs!$C$7+fee_wd*Inputs!$E$7*(1-$B2868)+fee_fx*Inputs!$D$7-cost_acc-cost_wd*Inputs!$E$7*(1-$B2868)-cost_fx*Inputs!$D$7))</f>
        <v>413697.122805268</v>
      </c>
      <c r="I2868" s="0" t="n">
        <f aca="false">12*Inputs!$B$8*(MIN(1,$H$52*$C2868)*(ic*Inputs!$C$8+pT-cost_acc-cost_wd*Inputs!$E$8-cost_fx*Inputs!$D$8-cost_ins)+(1-MIN(1,$H$52*$C2868))*(1-MIN(1,Inputs!$G$8*$D2868)*churn_nonbuyers)*(ic*Inputs!$C$8+fee_wd*Inputs!$E$8*(1-$B2868)+fee_fx*Inputs!$D$8-cost_acc-cost_wd*Inputs!$E$8*(1-$B2868)-cost_fx*Inputs!$D$8))</f>
        <v>184665.063429022</v>
      </c>
      <c r="J2868" s="0" t="n">
        <f aca="false">G2868+H2868+I2868-fixed</f>
        <v>113159.266952741</v>
      </c>
      <c r="K2868" s="0" t="n">
        <f aca="false">12*Inputs!$B$6*(1-MIN(1,Inputs!$G$6*$D2868)*churn_nonbuyers)*(ic*Inputs!$C$6+fee_wd*Inputs!$E$6*(1-$B2868)+fee_fx*Inputs!$D$6-cost_acc-cost_wd*Inputs!$E$6*(1-$B2868)-cost_fx*Inputs!$D$6)</f>
        <v>153110.149173144</v>
      </c>
      <c r="L2868" s="0" t="n">
        <f aca="false">12*Inputs!$B$7*(1-MIN(1,Inputs!$G$7*$D2868)*churn_nonbuyers)*(ic*Inputs!$C$7+fee_wd*Inputs!$E$7*(1-$B2868)+fee_fx*Inputs!$D$7-cost_acc-cost_wd*Inputs!$E$7*(1-$B2868)-cost_fx*Inputs!$D$7)</f>
        <v>352029.422143887</v>
      </c>
      <c r="M2868" s="0" t="n">
        <f aca="false">12*Inputs!$B$8*(1-MIN(1,Inputs!$G$8*$D2868)*churn_nonbuyers)*(ic*Inputs!$C$8+fee_wd*Inputs!$E$8*(1-$B2868)+fee_fx*Inputs!$D$8-cost_acc-cost_wd*Inputs!$E$8*(1-$B2868)-cost_fx*Inputs!$D$8)</f>
        <v>105655.000674672</v>
      </c>
      <c r="N2868" s="0" t="n">
        <f aca="false">K2868+L2868+I2868-fixed</f>
        <v>-10195.3652539474</v>
      </c>
      <c r="O2868" s="0" t="n">
        <f aca="false">K2868+L2868+M2868-fixed</f>
        <v>-89205.4280082975</v>
      </c>
      <c r="P2868" s="0" t="n">
        <f aca="false">12*Inputs!$B$6*(1-MIN(1,Inputs!$F$6*$D2868))*(ic*Inputs!$C$6+flat_fee-cost_acc-cost_wd*Inputs!$E$6*$E2868-cost_fx*Inputs!$D$6)+12*Inputs!$B$7*(1-MIN(1,Inputs!$F$7*$D2868))*(ic*Inputs!$C$7+flat_fee-cost_acc-cost_wd*Inputs!$E$7*$E2868-cost_fx*Inputs!$D$7)+12*Inputs!$B$8*(1-MIN(1,Inputs!$F$8*$D2868))*(ic*Inputs!$C$8+flat_fee-cost_acc-cost_wd*Inputs!$E$8*$E2868-cost_fx*Inputs!$D$8)-fixed</f>
        <v>50072.3160920001</v>
      </c>
    </row>
    <row r="2869" customFormat="false" ht="15" hidden="false" customHeight="false" outlineLevel="0" collapsed="false">
      <c r="A2869" s="0" t="n">
        <v>2804</v>
      </c>
      <c r="B2869" s="0" t="n">
        <v>0.08678</v>
      </c>
      <c r="C2869" s="0" t="n">
        <v>1.001686</v>
      </c>
      <c r="D2869" s="0" t="n">
        <v>0.741428</v>
      </c>
      <c r="E2869" s="0" t="n">
        <v>1.02819</v>
      </c>
      <c r="F2869" s="0" t="n">
        <v>0.183832</v>
      </c>
      <c r="G2869" s="0" t="n">
        <f aca="false">12*Inputs!$B$6*(MIN(1,$H$50*$C2869)*(ic*Inputs!$C$6+pS+fee_fx*Inputs!$D$6-cost_acc-cost_wd*Inputs!$E$6*$E2869-cost_fx*Inputs!$D$6-$F2869)+(1-MIN(1,$H$50*$C2869))*(1-MIN(1,Inputs!$G$6*$D2869)*churn_nonbuyers)*(ic*Inputs!$C$6+fee_wd*Inputs!$E$6*(1-$B2869)+fee_fx*Inputs!$D$6-cost_acc-cost_wd*Inputs!$E$6*(1-$B2869)-cost_fx*Inputs!$D$6))</f>
        <v>236229.607726042</v>
      </c>
      <c r="H2869" s="0" t="n">
        <f aca="false">12*Inputs!$B$7*(MIN(1,$H$51*$C2869)*(ic*Inputs!$C$7+pE+fee_fx*Inputs!$D$7-cost_acc-cost_wd*Inputs!$E$7*$E2869-cost_fx*Inputs!$D$7-$F2869)+(1-MIN(1,$H$51*$C2869))*(1-MIN(1,Inputs!$G$7*$D2869)*churn_nonbuyers)*(ic*Inputs!$C$7+fee_wd*Inputs!$E$7*(1-$B2869)+fee_fx*Inputs!$D$7-cost_acc-cost_wd*Inputs!$E$7*(1-$B2869)-cost_fx*Inputs!$D$7))</f>
        <v>433762.884043542</v>
      </c>
      <c r="I2869" s="0" t="n">
        <f aca="false">12*Inputs!$B$8*(MIN(1,$H$52*$C2869)*(ic*Inputs!$C$8+pT-cost_acc-cost_wd*Inputs!$E$8-cost_fx*Inputs!$D$8-cost_ins)+(1-MIN(1,$H$52*$C2869))*(1-MIN(1,Inputs!$G$8*$D2869)*churn_nonbuyers)*(ic*Inputs!$C$8+fee_wd*Inputs!$E$8*(1-$B2869)+fee_fx*Inputs!$D$8-cost_acc-cost_wd*Inputs!$E$8*(1-$B2869)-cost_fx*Inputs!$D$8))</f>
        <v>190702.587417497</v>
      </c>
      <c r="J2869" s="0" t="n">
        <f aca="false">G2869+H2869+I2869-fixed</f>
        <v>160695.079187081</v>
      </c>
      <c r="K2869" s="0" t="n">
        <f aca="false">12*Inputs!$B$6*(1-MIN(1,Inputs!$G$6*$D2869)*churn_nonbuyers)*(ic*Inputs!$C$6+fee_wd*Inputs!$E$6*(1-$B2869)+fee_fx*Inputs!$D$6-cost_acc-cost_wd*Inputs!$E$6*(1-$B2869)-cost_fx*Inputs!$D$6)</f>
        <v>182093.341837248</v>
      </c>
      <c r="L2869" s="0" t="n">
        <f aca="false">12*Inputs!$B$7*(1-MIN(1,Inputs!$G$7*$D2869)*churn_nonbuyers)*(ic*Inputs!$C$7+fee_wd*Inputs!$E$7*(1-$B2869)+fee_fx*Inputs!$D$7-cost_acc-cost_wd*Inputs!$E$7*(1-$B2869)-cost_fx*Inputs!$D$7)</f>
        <v>382013.320558349</v>
      </c>
      <c r="M2869" s="0" t="n">
        <f aca="false">12*Inputs!$B$8*(1-MIN(1,Inputs!$G$8*$D2869)*churn_nonbuyers)*(ic*Inputs!$C$8+fee_wd*Inputs!$E$8*(1-$B2869)+fee_fx*Inputs!$D$8-cost_acc-cost_wd*Inputs!$E$8*(1-$B2869)-cost_fx*Inputs!$D$8)</f>
        <v>154994.952253824</v>
      </c>
      <c r="N2869" s="0" t="n">
        <f aca="false">K2869+L2869+I2869-fixed</f>
        <v>54809.2498130943</v>
      </c>
      <c r="O2869" s="0" t="n">
        <f aca="false">K2869+L2869+M2869-fixed</f>
        <v>19101.6146494211</v>
      </c>
      <c r="P2869" s="0" t="n">
        <f aca="false">12*Inputs!$B$6*(1-MIN(1,Inputs!$F$6*$D2869))*(ic*Inputs!$C$6+flat_fee-cost_acc-cost_wd*Inputs!$E$6*$E2869-cost_fx*Inputs!$D$6)+12*Inputs!$B$7*(1-MIN(1,Inputs!$F$7*$D2869))*(ic*Inputs!$C$7+flat_fee-cost_acc-cost_wd*Inputs!$E$7*$E2869-cost_fx*Inputs!$D$7)+12*Inputs!$B$8*(1-MIN(1,Inputs!$F$8*$D2869))*(ic*Inputs!$C$8+flat_fee-cost_acc-cost_wd*Inputs!$E$8*$E2869-cost_fx*Inputs!$D$8)-fixed</f>
        <v>202360.5160928</v>
      </c>
    </row>
    <row r="2870" customFormat="false" ht="15" hidden="false" customHeight="false" outlineLevel="0" collapsed="false">
      <c r="A2870" s="0" t="n">
        <v>2805</v>
      </c>
      <c r="B2870" s="0" t="n">
        <v>0.113483</v>
      </c>
      <c r="C2870" s="0" t="n">
        <v>0.841758</v>
      </c>
      <c r="D2870" s="0" t="n">
        <v>1.532339</v>
      </c>
      <c r="E2870" s="0" t="n">
        <v>1.073771</v>
      </c>
      <c r="F2870" s="0" t="n">
        <v>0.236468</v>
      </c>
      <c r="G2870" s="0" t="n">
        <f aca="false">12*Inputs!$B$6*(MIN(1,$H$50*$C2870)*(ic*Inputs!$C$6+pS+fee_fx*Inputs!$D$6-cost_acc-cost_wd*Inputs!$E$6*$E2870-cost_fx*Inputs!$D$6-$F2870)+(1-MIN(1,$H$50*$C2870))*(1-MIN(1,Inputs!$G$6*$D2870)*churn_nonbuyers)*(ic*Inputs!$C$6+fee_wd*Inputs!$E$6*(1-$B2870)+fee_fx*Inputs!$D$6-cost_acc-cost_wd*Inputs!$E$6*(1-$B2870)-cost_fx*Inputs!$D$6))</f>
        <v>215395.302367813</v>
      </c>
      <c r="H2870" s="0" t="n">
        <f aca="false">12*Inputs!$B$7*(MIN(1,$H$51*$C2870)*(ic*Inputs!$C$7+pE+fee_fx*Inputs!$D$7-cost_acc-cost_wd*Inputs!$E$7*$E2870-cost_fx*Inputs!$D$7-$F2870)+(1-MIN(1,$H$51*$C2870))*(1-MIN(1,Inputs!$G$7*$D2870)*churn_nonbuyers)*(ic*Inputs!$C$7+fee_wd*Inputs!$E$7*(1-$B2870)+fee_fx*Inputs!$D$7-cost_acc-cost_wd*Inputs!$E$7*(1-$B2870)-cost_fx*Inputs!$D$7))</f>
        <v>409946.247832219</v>
      </c>
      <c r="I2870" s="0" t="n">
        <f aca="false">12*Inputs!$B$8*(MIN(1,$H$52*$C2870)*(ic*Inputs!$C$8+pT-cost_acc-cost_wd*Inputs!$E$8-cost_fx*Inputs!$D$8-cost_ins)+(1-MIN(1,$H$52*$C2870))*(1-MIN(1,Inputs!$G$8*$D2870)*churn_nonbuyers)*(ic*Inputs!$C$8+fee_wd*Inputs!$E$8*(1-$B2870)+fee_fx*Inputs!$D$8-cost_acc-cost_wd*Inputs!$E$8*(1-$B2870)-cost_fx*Inputs!$D$8))</f>
        <v>121334.365152</v>
      </c>
      <c r="J2870" s="0" t="n">
        <f aca="false">G2870+H2870+I2870-fixed</f>
        <v>46675.9153520323</v>
      </c>
      <c r="K2870" s="0" t="n">
        <f aca="false">12*Inputs!$B$6*(1-MIN(1,Inputs!$G$6*$D2870)*churn_nonbuyers)*(ic*Inputs!$C$6+fee_wd*Inputs!$E$6*(1-$B2870)+fee_fx*Inputs!$D$6-cost_acc-cost_wd*Inputs!$E$6*(1-$B2870)-cost_fx*Inputs!$D$6)</f>
        <v>171064.510752506</v>
      </c>
      <c r="L2870" s="0" t="n">
        <f aca="false">12*Inputs!$B$7*(1-MIN(1,Inputs!$G$7*$D2870)*churn_nonbuyers)*(ic*Inputs!$C$7+fee_wd*Inputs!$E$7*(1-$B2870)+fee_fx*Inputs!$D$7-cost_acc-cost_wd*Inputs!$E$7*(1-$B2870)-cost_fx*Inputs!$D$7)</f>
        <v>369074.499379504</v>
      </c>
      <c r="M2870" s="0" t="n">
        <f aca="false">12*Inputs!$B$8*(1-MIN(1,Inputs!$G$8*$D2870)*churn_nonbuyers)*(ic*Inputs!$C$8+fee_wd*Inputs!$E$8*(1-$B2870)+fee_fx*Inputs!$D$8-cost_acc-cost_wd*Inputs!$E$8*(1-$B2870)-cost_fx*Inputs!$D$8)</f>
        <v>0</v>
      </c>
      <c r="N2870" s="0" t="n">
        <f aca="false">K2870+L2870+I2870-fixed</f>
        <v>-38526.6247159897</v>
      </c>
      <c r="O2870" s="0" t="n">
        <f aca="false">K2870+L2870+M2870-fixed</f>
        <v>-159860.98986799</v>
      </c>
      <c r="P2870" s="0" t="n">
        <f aca="false">12*Inputs!$B$6*(1-MIN(1,Inputs!$F$6*$D2870))*(ic*Inputs!$C$6+flat_fee-cost_acc-cost_wd*Inputs!$E$6*$E2870-cost_fx*Inputs!$D$6)+12*Inputs!$B$7*(1-MIN(1,Inputs!$F$7*$D2870))*(ic*Inputs!$C$7+flat_fee-cost_acc-cost_wd*Inputs!$E$7*$E2870-cost_fx*Inputs!$D$7)+12*Inputs!$B$8*(1-MIN(1,Inputs!$F$8*$D2870))*(ic*Inputs!$C$8+flat_fee-cost_acc-cost_wd*Inputs!$E$8*$E2870-cost_fx*Inputs!$D$8)-fixed</f>
        <v>-252172.85630344</v>
      </c>
    </row>
    <row r="2871" customFormat="false" ht="15" hidden="false" customHeight="false" outlineLevel="0" collapsed="false">
      <c r="A2871" s="0" t="n">
        <v>2806</v>
      </c>
      <c r="B2871" s="0" t="n">
        <v>0.303413</v>
      </c>
      <c r="C2871" s="0" t="n">
        <v>0.891769</v>
      </c>
      <c r="D2871" s="0" t="n">
        <v>1.306434</v>
      </c>
      <c r="E2871" s="0" t="n">
        <v>1.286983</v>
      </c>
      <c r="F2871" s="0" t="n">
        <v>0.156258</v>
      </c>
      <c r="G2871" s="0" t="n">
        <f aca="false">12*Inputs!$B$6*(MIN(1,$H$50*$C2871)*(ic*Inputs!$C$6+pS+fee_fx*Inputs!$D$6-cost_acc-cost_wd*Inputs!$E$6*$E2871-cost_fx*Inputs!$D$6-$F2871)+(1-MIN(1,$H$50*$C2871))*(1-MIN(1,Inputs!$G$6*$D2871)*churn_nonbuyers)*(ic*Inputs!$C$6+fee_wd*Inputs!$E$6*(1-$B2871)+fee_fx*Inputs!$D$6-cost_acc-cost_wd*Inputs!$E$6*(1-$B2871)-cost_fx*Inputs!$D$6))</f>
        <v>193500.01051936</v>
      </c>
      <c r="H2871" s="0" t="n">
        <f aca="false">12*Inputs!$B$7*(MIN(1,$H$51*$C2871)*(ic*Inputs!$C$7+pE+fee_fx*Inputs!$D$7-cost_acc-cost_wd*Inputs!$E$7*$E2871-cost_fx*Inputs!$D$7-$F2871)+(1-MIN(1,$H$51*$C2871))*(1-MIN(1,Inputs!$G$7*$D2871)*churn_nonbuyers)*(ic*Inputs!$C$7+fee_wd*Inputs!$E$7*(1-$B2871)+fee_fx*Inputs!$D$7-cost_acc-cost_wd*Inputs!$E$7*(1-$B2871)-cost_fx*Inputs!$D$7))</f>
        <v>379373.100090721</v>
      </c>
      <c r="I2871" s="0" t="n">
        <f aca="false">12*Inputs!$B$8*(MIN(1,$H$52*$C2871)*(ic*Inputs!$C$8+pT-cost_acc-cost_wd*Inputs!$E$8-cost_fx*Inputs!$D$8-cost_ins)+(1-MIN(1,$H$52*$C2871))*(1-MIN(1,Inputs!$G$8*$D2871)*churn_nonbuyers)*(ic*Inputs!$C$8+fee_wd*Inputs!$E$8*(1-$B2871)+fee_fx*Inputs!$D$8-cost_acc-cost_wd*Inputs!$E$8*(1-$B2871)-cost_fx*Inputs!$D$8))</f>
        <v>138561.261299957</v>
      </c>
      <c r="J2871" s="0" t="n">
        <f aca="false">G2871+H2871+I2871-fixed</f>
        <v>11434.3719100375</v>
      </c>
      <c r="K2871" s="0" t="n">
        <f aca="false">12*Inputs!$B$6*(1-MIN(1,Inputs!$G$6*$D2871)*churn_nonbuyers)*(ic*Inputs!$C$6+fee_wd*Inputs!$E$6*(1-$B2871)+fee_fx*Inputs!$D$6-cost_acc-cost_wd*Inputs!$E$6*(1-$B2871)-cost_fx*Inputs!$D$6)</f>
        <v>147593.674506542</v>
      </c>
      <c r="L2871" s="0" t="n">
        <f aca="false">12*Inputs!$B$7*(1-MIN(1,Inputs!$G$7*$D2871)*churn_nonbuyers)*(ic*Inputs!$C$7+fee_wd*Inputs!$E$7*(1-$B2871)+fee_fx*Inputs!$D$7-cost_acc-cost_wd*Inputs!$E$7*(1-$B2871)-cost_fx*Inputs!$D$7)</f>
        <v>345418.303071926</v>
      </c>
      <c r="M2871" s="0" t="n">
        <f aca="false">12*Inputs!$B$8*(1-MIN(1,Inputs!$G$8*$D2871)*churn_nonbuyers)*(ic*Inputs!$C$8+fee_wd*Inputs!$E$8*(1-$B2871)+fee_fx*Inputs!$D$8-cost_acc-cost_wd*Inputs!$E$8*(1-$B2871)-cost_fx*Inputs!$D$8)</f>
        <v>26660.8080705312</v>
      </c>
      <c r="N2871" s="0" t="n">
        <f aca="false">K2871+L2871+I2871-fixed</f>
        <v>-68426.7611215756</v>
      </c>
      <c r="O2871" s="0" t="n">
        <f aca="false">K2871+L2871+M2871-fixed</f>
        <v>-180327.214351001</v>
      </c>
      <c r="P2871" s="0" t="n">
        <f aca="false">12*Inputs!$B$6*(1-MIN(1,Inputs!$F$6*$D2871))*(ic*Inputs!$C$6+flat_fee-cost_acc-cost_wd*Inputs!$E$6*$E2871-cost_fx*Inputs!$D$6)+12*Inputs!$B$7*(1-MIN(1,Inputs!$F$7*$D2871))*(ic*Inputs!$C$7+flat_fee-cost_acc-cost_wd*Inputs!$E$7*$E2871-cost_fx*Inputs!$D$7)+12*Inputs!$B$8*(1-MIN(1,Inputs!$F$8*$D2871))*(ic*Inputs!$C$8+flat_fee-cost_acc-cost_wd*Inputs!$E$8*$E2871-cost_fx*Inputs!$D$8)-fixed</f>
        <v>-205205.44508272</v>
      </c>
    </row>
    <row r="2872" customFormat="false" ht="15" hidden="false" customHeight="false" outlineLevel="0" collapsed="false">
      <c r="A2872" s="0" t="n">
        <v>2807</v>
      </c>
      <c r="B2872" s="0" t="n">
        <v>0.106644</v>
      </c>
      <c r="C2872" s="0" t="n">
        <v>1.085632</v>
      </c>
      <c r="D2872" s="0" t="n">
        <v>1.551249</v>
      </c>
      <c r="E2872" s="0" t="n">
        <v>1.237711</v>
      </c>
      <c r="F2872" s="0" t="n">
        <v>0.460777</v>
      </c>
      <c r="G2872" s="0" t="n">
        <f aca="false">12*Inputs!$B$6*(MIN(1,$H$50*$C2872)*(ic*Inputs!$C$6+pS+fee_fx*Inputs!$D$6-cost_acc-cost_wd*Inputs!$E$6*$E2872-cost_fx*Inputs!$D$6-$F2872)+(1-MIN(1,$H$50*$C2872))*(1-MIN(1,Inputs!$G$6*$D2872)*churn_nonbuyers)*(ic*Inputs!$C$6+fee_wd*Inputs!$E$6*(1-$B2872)+fee_fx*Inputs!$D$6-cost_acc-cost_wd*Inputs!$E$6*(1-$B2872)-cost_fx*Inputs!$D$6))</f>
        <v>219197.139920194</v>
      </c>
      <c r="H2872" s="0" t="n">
        <f aca="false">12*Inputs!$B$7*(MIN(1,$H$51*$C2872)*(ic*Inputs!$C$7+pE+fee_fx*Inputs!$D$7-cost_acc-cost_wd*Inputs!$E$7*$E2872-cost_fx*Inputs!$D$7-$F2872)+(1-MIN(1,$H$51*$C2872))*(1-MIN(1,Inputs!$G$7*$D2872)*churn_nonbuyers)*(ic*Inputs!$C$7+fee_wd*Inputs!$E$7*(1-$B2872)+fee_fx*Inputs!$D$7-cost_acc-cost_wd*Inputs!$E$7*(1-$B2872)-cost_fx*Inputs!$D$7))</f>
        <v>387664.966027458</v>
      </c>
      <c r="I2872" s="0" t="n">
        <f aca="false">12*Inputs!$B$8*(MIN(1,$H$52*$C2872)*(ic*Inputs!$C$8+pT-cost_acc-cost_wd*Inputs!$E$8-cost_fx*Inputs!$D$8-cost_ins)+(1-MIN(1,$H$52*$C2872))*(1-MIN(1,Inputs!$G$8*$D2872)*churn_nonbuyers)*(ic*Inputs!$C$8+fee_wd*Inputs!$E$8*(1-$B2872)+fee_fx*Inputs!$D$8-cost_acc-cost_wd*Inputs!$E$8*(1-$B2872)-cost_fx*Inputs!$D$8))</f>
        <v>156487.339008</v>
      </c>
      <c r="J2872" s="0" t="n">
        <f aca="false">G2872+H2872+I2872-fixed</f>
        <v>63349.4449556517</v>
      </c>
      <c r="K2872" s="0" t="n">
        <f aca="false">12*Inputs!$B$6*(1-MIN(1,Inputs!$G$6*$D2872)*churn_nonbuyers)*(ic*Inputs!$C$6+fee_wd*Inputs!$E$6*(1-$B2872)+fee_fx*Inputs!$D$6-cost_acc-cost_wd*Inputs!$E$6*(1-$B2872)-cost_fx*Inputs!$D$6)</f>
        <v>171797.780148163</v>
      </c>
      <c r="L2872" s="0" t="n">
        <f aca="false">12*Inputs!$B$7*(1-MIN(1,Inputs!$G$7*$D2872)*churn_nonbuyers)*(ic*Inputs!$C$7+fee_wd*Inputs!$E$7*(1-$B2872)+fee_fx*Inputs!$D$7-cost_acc-cost_wd*Inputs!$E$7*(1-$B2872)-cost_fx*Inputs!$D$7)</f>
        <v>369794.019736898</v>
      </c>
      <c r="M2872" s="0" t="n">
        <f aca="false">12*Inputs!$B$8*(1-MIN(1,Inputs!$G$8*$D2872)*churn_nonbuyers)*(ic*Inputs!$C$8+fee_wd*Inputs!$E$8*(1-$B2872)+fee_fx*Inputs!$D$8-cost_acc-cost_wd*Inputs!$E$8*(1-$B2872)-cost_fx*Inputs!$D$8)</f>
        <v>0</v>
      </c>
      <c r="N2872" s="0" t="n">
        <f aca="false">K2872+L2872+I2872-fixed</f>
        <v>-1920.8611069388</v>
      </c>
      <c r="O2872" s="0" t="n">
        <f aca="false">K2872+L2872+M2872-fixed</f>
        <v>-158408.200114939</v>
      </c>
      <c r="P2872" s="0" t="n">
        <f aca="false">12*Inputs!$B$6*(1-MIN(1,Inputs!$F$6*$D2872))*(ic*Inputs!$C$6+flat_fee-cost_acc-cost_wd*Inputs!$E$6*$E2872-cost_fx*Inputs!$D$6)+12*Inputs!$B$7*(1-MIN(1,Inputs!$F$7*$D2872))*(ic*Inputs!$C$7+flat_fee-cost_acc-cost_wd*Inputs!$E$7*$E2872-cost_fx*Inputs!$D$7)+12*Inputs!$B$8*(1-MIN(1,Inputs!$F$8*$D2872))*(ic*Inputs!$C$8+flat_fee-cost_acc-cost_wd*Inputs!$E$8*$E2872-cost_fx*Inputs!$D$8)-fixed</f>
        <v>-311634.78982264</v>
      </c>
    </row>
    <row r="2873" customFormat="false" ht="15" hidden="false" customHeight="false" outlineLevel="0" collapsed="false">
      <c r="A2873" s="0" t="n">
        <v>2808</v>
      </c>
      <c r="B2873" s="0" t="n">
        <v>0.343355</v>
      </c>
      <c r="C2873" s="0" t="n">
        <v>1.109081</v>
      </c>
      <c r="D2873" s="0" t="n">
        <v>1.017853</v>
      </c>
      <c r="E2873" s="0" t="n">
        <v>1.107521</v>
      </c>
      <c r="F2873" s="0" t="n">
        <v>0.198128</v>
      </c>
      <c r="G2873" s="0" t="n">
        <f aca="false">12*Inputs!$B$6*(MIN(1,$H$50*$C2873)*(ic*Inputs!$C$6+pS+fee_fx*Inputs!$D$6-cost_acc-cost_wd*Inputs!$E$6*$E2873-cost_fx*Inputs!$D$6-$F2873)+(1-MIN(1,$H$50*$C2873))*(1-MIN(1,Inputs!$G$6*$D2873)*churn_nonbuyers)*(ic*Inputs!$C$6+fee_wd*Inputs!$E$6*(1-$B2873)+fee_fx*Inputs!$D$6-cost_acc-cost_wd*Inputs!$E$6*(1-$B2873)-cost_fx*Inputs!$D$6))</f>
        <v>205304.410750367</v>
      </c>
      <c r="H2873" s="0" t="n">
        <f aca="false">12*Inputs!$B$7*(MIN(1,$H$51*$C2873)*(ic*Inputs!$C$7+pE+fee_fx*Inputs!$D$7-cost_acc-cost_wd*Inputs!$E$7*$E2873-cost_fx*Inputs!$D$7-$F2873)+(1-MIN(1,$H$51*$C2873))*(1-MIN(1,Inputs!$G$7*$D2873)*churn_nonbuyers)*(ic*Inputs!$C$7+fee_wd*Inputs!$E$7*(1-$B2873)+fee_fx*Inputs!$D$7-cost_acc-cost_wd*Inputs!$E$7*(1-$B2873)-cost_fx*Inputs!$D$7))</f>
        <v>406531.138513257</v>
      </c>
      <c r="I2873" s="0" t="n">
        <f aca="false">12*Inputs!$B$8*(MIN(1,$H$52*$C2873)*(ic*Inputs!$C$8+pT-cost_acc-cost_wd*Inputs!$E$8-cost_fx*Inputs!$D$8-cost_ins)+(1-MIN(1,$H$52*$C2873))*(1-MIN(1,Inputs!$G$8*$D2873)*churn_nonbuyers)*(ic*Inputs!$C$8+fee_wd*Inputs!$E$8*(1-$B2873)+fee_fx*Inputs!$D$8-cost_acc-cost_wd*Inputs!$E$8*(1-$B2873)-cost_fx*Inputs!$D$8))</f>
        <v>179794.57111402</v>
      </c>
      <c r="J2873" s="0" t="n">
        <f aca="false">G2873+H2873+I2873-fixed</f>
        <v>91630.1203776441</v>
      </c>
      <c r="K2873" s="0" t="n">
        <f aca="false">12*Inputs!$B$6*(1-MIN(1,Inputs!$G$6*$D2873)*churn_nonbuyers)*(ic*Inputs!$C$6+fee_wd*Inputs!$E$6*(1-$B2873)+fee_fx*Inputs!$D$6-cost_acc-cost_wd*Inputs!$E$6*(1-$B2873)-cost_fx*Inputs!$D$6)</f>
        <v>144413.213161068</v>
      </c>
      <c r="L2873" s="0" t="n">
        <f aca="false">12*Inputs!$B$7*(1-MIN(1,Inputs!$G$7*$D2873)*churn_nonbuyers)*(ic*Inputs!$C$7+fee_wd*Inputs!$E$7*(1-$B2873)+fee_fx*Inputs!$D$7-cost_acc-cost_wd*Inputs!$E$7*(1-$B2873)-cost_fx*Inputs!$D$7)</f>
        <v>342954.704952641</v>
      </c>
      <c r="M2873" s="0" t="n">
        <f aca="false">12*Inputs!$B$8*(1-MIN(1,Inputs!$G$8*$D2873)*churn_nonbuyers)*(ic*Inputs!$C$8+fee_wd*Inputs!$E$8*(1-$B2873)+fee_fx*Inputs!$D$8-cost_acc-cost_wd*Inputs!$E$8*(1-$B2873)-cost_fx*Inputs!$D$8)</f>
        <v>89102.599764984</v>
      </c>
      <c r="N2873" s="0" t="n">
        <f aca="false">K2873+L2873+I2873-fixed</f>
        <v>-32837.510772271</v>
      </c>
      <c r="O2873" s="0" t="n">
        <f aca="false">K2873+L2873+M2873-fixed</f>
        <v>-123529.482121307</v>
      </c>
      <c r="P2873" s="0" t="n">
        <f aca="false">12*Inputs!$B$6*(1-MIN(1,Inputs!$F$6*$D2873))*(ic*Inputs!$C$6+flat_fee-cost_acc-cost_wd*Inputs!$E$6*$E2873-cost_fx*Inputs!$D$6)+12*Inputs!$B$7*(1-MIN(1,Inputs!$F$7*$D2873))*(ic*Inputs!$C$7+flat_fee-cost_acc-cost_wd*Inputs!$E$7*$E2873-cost_fx*Inputs!$D$7)+12*Inputs!$B$8*(1-MIN(1,Inputs!$F$8*$D2873))*(ic*Inputs!$C$8+flat_fee-cost_acc-cost_wd*Inputs!$E$8*$E2873-cost_fx*Inputs!$D$8)-fixed</f>
        <v>14415.8187951201</v>
      </c>
    </row>
    <row r="2874" customFormat="false" ht="15" hidden="false" customHeight="false" outlineLevel="0" collapsed="false">
      <c r="A2874" s="0" t="n">
        <v>2809</v>
      </c>
      <c r="B2874" s="0" t="n">
        <v>0.084801</v>
      </c>
      <c r="C2874" s="0" t="n">
        <v>1.048024</v>
      </c>
      <c r="D2874" s="0" t="n">
        <v>1.292391</v>
      </c>
      <c r="E2874" s="0" t="n">
        <v>1.204439</v>
      </c>
      <c r="F2874" s="0" t="n">
        <v>0.105616</v>
      </c>
      <c r="G2874" s="0" t="n">
        <f aca="false">12*Inputs!$B$6*(MIN(1,$H$50*$C2874)*(ic*Inputs!$C$6+pS+fee_fx*Inputs!$D$6-cost_acc-cost_wd*Inputs!$E$6*$E2874-cost_fx*Inputs!$D$6-$F2874)+(1-MIN(1,$H$50*$C2874))*(1-MIN(1,Inputs!$G$6*$D2874)*churn_nonbuyers)*(ic*Inputs!$C$6+fee_wd*Inputs!$E$6*(1-$B2874)+fee_fx*Inputs!$D$6-cost_acc-cost_wd*Inputs!$E$6*(1-$B2874)-cost_fx*Inputs!$D$6))</f>
        <v>231838.326798479</v>
      </c>
      <c r="H2874" s="0" t="n">
        <f aca="false">12*Inputs!$B$7*(MIN(1,$H$51*$C2874)*(ic*Inputs!$C$7+pE+fee_fx*Inputs!$D$7-cost_acc-cost_wd*Inputs!$E$7*$E2874-cost_fx*Inputs!$D$7-$F2874)+(1-MIN(1,$H$51*$C2874))*(1-MIN(1,Inputs!$G$7*$D2874)*churn_nonbuyers)*(ic*Inputs!$C$7+fee_wd*Inputs!$E$7*(1-$B2874)+fee_fx*Inputs!$D$7-cost_acc-cost_wd*Inputs!$E$7*(1-$B2874)-cost_fx*Inputs!$D$7))</f>
        <v>416007.870816031</v>
      </c>
      <c r="I2874" s="0" t="n">
        <f aca="false">12*Inputs!$B$8*(MIN(1,$H$52*$C2874)*(ic*Inputs!$C$8+pT-cost_acc-cost_wd*Inputs!$E$8-cost_fx*Inputs!$D$8-cost_ins)+(1-MIN(1,$H$52*$C2874))*(1-MIN(1,Inputs!$G$8*$D2874)*churn_nonbuyers)*(ic*Inputs!$C$8+fee_wd*Inputs!$E$8*(1-$B2874)+fee_fx*Inputs!$D$8-cost_acc-cost_wd*Inputs!$E$8*(1-$B2874)-cost_fx*Inputs!$D$8))</f>
        <v>159251.390474875</v>
      </c>
      <c r="J2874" s="0" t="n">
        <f aca="false">G2874+H2874+I2874-fixed</f>
        <v>107097.588089384</v>
      </c>
      <c r="K2874" s="0" t="n">
        <f aca="false">12*Inputs!$B$6*(1-MIN(1,Inputs!$G$6*$D2874)*churn_nonbuyers)*(ic*Inputs!$C$6+fee_wd*Inputs!$E$6*(1-$B2874)+fee_fx*Inputs!$D$6-cost_acc-cost_wd*Inputs!$E$6*(1-$B2874)-cost_fx*Inputs!$D$6)</f>
        <v>177150.446274175</v>
      </c>
      <c r="L2874" s="0" t="n">
        <f aca="false">12*Inputs!$B$7*(1-MIN(1,Inputs!$G$7*$D2874)*churn_nonbuyers)*(ic*Inputs!$C$7+fee_wd*Inputs!$E$7*(1-$B2874)+fee_fx*Inputs!$D$7-cost_acc-cost_wd*Inputs!$E$7*(1-$B2874)-cost_fx*Inputs!$D$7)</f>
        <v>375829.349396505</v>
      </c>
      <c r="M2874" s="0" t="n">
        <f aca="false">12*Inputs!$B$8*(1-MIN(1,Inputs!$G$8*$D2874)*churn_nonbuyers)*(ic*Inputs!$C$8+fee_wd*Inputs!$E$8*(1-$B2874)+fee_fx*Inputs!$D$8-cost_acc-cost_wd*Inputs!$E$8*(1-$B2874)-cost_fx*Inputs!$D$8)</f>
        <v>30726.4835728176</v>
      </c>
      <c r="N2874" s="0" t="n">
        <f aca="false">K2874+L2874+I2874-fixed</f>
        <v>12231.186145555</v>
      </c>
      <c r="O2874" s="0" t="n">
        <f aca="false">K2874+L2874+M2874-fixed</f>
        <v>-116293.720756502</v>
      </c>
      <c r="P2874" s="0" t="n">
        <f aca="false">12*Inputs!$B$6*(1-MIN(1,Inputs!$F$6*$D2874))*(ic*Inputs!$C$6+flat_fee-cost_acc-cost_wd*Inputs!$E$6*$E2874-cost_fx*Inputs!$D$6)+12*Inputs!$B$7*(1-MIN(1,Inputs!$F$7*$D2874))*(ic*Inputs!$C$7+flat_fee-cost_acc-cost_wd*Inputs!$E$7*$E2874-cost_fx*Inputs!$D$7)+12*Inputs!$B$8*(1-MIN(1,Inputs!$F$8*$D2874))*(ic*Inputs!$C$8+flat_fee-cost_acc-cost_wd*Inputs!$E$8*$E2874-cost_fx*Inputs!$D$8)-fixed</f>
        <v>-168386.85017224</v>
      </c>
    </row>
    <row r="2875" customFormat="false" ht="15" hidden="false" customHeight="false" outlineLevel="0" collapsed="false">
      <c r="A2875" s="0" t="n">
        <v>2810</v>
      </c>
      <c r="B2875" s="0" t="n">
        <v>0.167995</v>
      </c>
      <c r="C2875" s="0" t="n">
        <v>1.042339</v>
      </c>
      <c r="D2875" s="0" t="n">
        <v>0.629747</v>
      </c>
      <c r="E2875" s="0" t="n">
        <v>1.09464</v>
      </c>
      <c r="F2875" s="0" t="n">
        <v>0.133843</v>
      </c>
      <c r="G2875" s="0" t="n">
        <f aca="false">12*Inputs!$B$6*(MIN(1,$H$50*$C2875)*(ic*Inputs!$C$6+pS+fee_fx*Inputs!$D$6-cost_acc-cost_wd*Inputs!$E$6*$E2875-cost_fx*Inputs!$D$6-$F2875)+(1-MIN(1,$H$50*$C2875))*(1-MIN(1,Inputs!$G$6*$D2875)*churn_nonbuyers)*(ic*Inputs!$C$6+fee_wd*Inputs!$E$6*(1-$B2875)+fee_fx*Inputs!$D$6-cost_acc-cost_wd*Inputs!$E$6*(1-$B2875)-cost_fx*Inputs!$D$6))</f>
        <v>228617.082204379</v>
      </c>
      <c r="H2875" s="0" t="n">
        <f aca="false">12*Inputs!$B$7*(MIN(1,$H$51*$C2875)*(ic*Inputs!$C$7+pE+fee_fx*Inputs!$D$7-cost_acc-cost_wd*Inputs!$E$7*$E2875-cost_fx*Inputs!$D$7-$F2875)+(1-MIN(1,$H$51*$C2875))*(1-MIN(1,Inputs!$G$7*$D2875)*churn_nonbuyers)*(ic*Inputs!$C$7+fee_wd*Inputs!$E$7*(1-$B2875)+fee_fx*Inputs!$D$7-cost_acc-cost_wd*Inputs!$E$7*(1-$B2875)-cost_fx*Inputs!$D$7))</f>
        <v>424958.404177177</v>
      </c>
      <c r="I2875" s="0" t="n">
        <f aca="false">12*Inputs!$B$8*(MIN(1,$H$52*$C2875)*(ic*Inputs!$C$8+pT-cost_acc-cost_wd*Inputs!$E$8-cost_fx*Inputs!$D$8-cost_ins)+(1-MIN(1,$H$52*$C2875))*(1-MIN(1,Inputs!$G$8*$D2875)*churn_nonbuyers)*(ic*Inputs!$C$8+fee_wd*Inputs!$E$8*(1-$B2875)+fee_fx*Inputs!$D$8-cost_acc-cost_wd*Inputs!$E$8*(1-$B2875)-cost_fx*Inputs!$D$8))</f>
        <v>198373.186301077</v>
      </c>
      <c r="J2875" s="0" t="n">
        <f aca="false">G2875+H2875+I2875-fixed</f>
        <v>151948.672682633</v>
      </c>
      <c r="K2875" s="0" t="n">
        <f aca="false">12*Inputs!$B$6*(1-MIN(1,Inputs!$G$6*$D2875)*churn_nonbuyers)*(ic*Inputs!$C$6+fee_wd*Inputs!$E$6*(1-$B2875)+fee_fx*Inputs!$D$6-cost_acc-cost_wd*Inputs!$E$6*(1-$B2875)-cost_fx*Inputs!$D$6)</f>
        <v>171822.589540308</v>
      </c>
      <c r="L2875" s="0" t="n">
        <f aca="false">12*Inputs!$B$7*(1-MIN(1,Inputs!$G$7*$D2875)*churn_nonbuyers)*(ic*Inputs!$C$7+fee_wd*Inputs!$E$7*(1-$B2875)+fee_fx*Inputs!$D$7-cost_acc-cost_wd*Inputs!$E$7*(1-$B2875)-cost_fx*Inputs!$D$7)</f>
        <v>371848.331868185</v>
      </c>
      <c r="M2875" s="0" t="n">
        <f aca="false">12*Inputs!$B$8*(1-MIN(1,Inputs!$G$8*$D2875)*churn_nonbuyers)*(ic*Inputs!$C$8+fee_wd*Inputs!$E$8*(1-$B2875)+fee_fx*Inputs!$D$8-cost_acc-cost_wd*Inputs!$E$8*(1-$B2875)-cost_fx*Inputs!$D$8)</f>
        <v>178006.335508104</v>
      </c>
      <c r="N2875" s="0" t="n">
        <f aca="false">K2875+L2875+I2875-fixed</f>
        <v>42044.1077095696</v>
      </c>
      <c r="O2875" s="0" t="n">
        <f aca="false">K2875+L2875+M2875-fixed</f>
        <v>21677.2569165968</v>
      </c>
      <c r="P2875" s="0" t="n">
        <f aca="false">12*Inputs!$B$6*(1-MIN(1,Inputs!$F$6*$D2875))*(ic*Inputs!$C$6+flat_fee-cost_acc-cost_wd*Inputs!$E$6*$E2875-cost_fx*Inputs!$D$6)+12*Inputs!$B$7*(1-MIN(1,Inputs!$F$7*$D2875))*(ic*Inputs!$C$7+flat_fee-cost_acc-cost_wd*Inputs!$E$7*$E2875-cost_fx*Inputs!$D$7)+12*Inputs!$B$8*(1-MIN(1,Inputs!$F$8*$D2875))*(ic*Inputs!$C$8+flat_fee-cost_acc-cost_wd*Inputs!$E$8*$E2875-cost_fx*Inputs!$D$8)-fixed</f>
        <v>229973.7752432</v>
      </c>
    </row>
    <row r="2876" customFormat="false" ht="15" hidden="false" customHeight="false" outlineLevel="0" collapsed="false">
      <c r="A2876" s="0" t="n">
        <v>2811</v>
      </c>
      <c r="B2876" s="0" t="n">
        <v>0.172764</v>
      </c>
      <c r="C2876" s="0" t="n">
        <v>0.745493</v>
      </c>
      <c r="D2876" s="0" t="n">
        <v>1.076904</v>
      </c>
      <c r="E2876" s="0" t="n">
        <v>1.2652</v>
      </c>
      <c r="F2876" s="0" t="n">
        <v>0.074707</v>
      </c>
      <c r="G2876" s="0" t="n">
        <f aca="false">12*Inputs!$B$6*(MIN(1,$H$50*$C2876)*(ic*Inputs!$C$6+pS+fee_fx*Inputs!$D$6-cost_acc-cost_wd*Inputs!$E$6*$E2876-cost_fx*Inputs!$D$6-$F2876)+(1-MIN(1,$H$50*$C2876))*(1-MIN(1,Inputs!$G$6*$D2876)*churn_nonbuyers)*(ic*Inputs!$C$6+fee_wd*Inputs!$E$6*(1-$B2876)+fee_fx*Inputs!$D$6-cost_acc-cost_wd*Inputs!$E$6*(1-$B2876)-cost_fx*Inputs!$D$6))</f>
        <v>206187.909879048</v>
      </c>
      <c r="H2876" s="0" t="n">
        <f aca="false">12*Inputs!$B$7*(MIN(1,$H$51*$C2876)*(ic*Inputs!$C$7+pE+fee_fx*Inputs!$D$7-cost_acc-cost_wd*Inputs!$E$7*$E2876-cost_fx*Inputs!$D$7-$F2876)+(1-MIN(1,$H$51*$C2876))*(1-MIN(1,Inputs!$G$7*$D2876)*churn_nonbuyers)*(ic*Inputs!$C$7+fee_wd*Inputs!$E$7*(1-$B2876)+fee_fx*Inputs!$D$7-cost_acc-cost_wd*Inputs!$E$7*(1-$B2876)-cost_fx*Inputs!$D$7))</f>
        <v>393690.216531583</v>
      </c>
      <c r="I2876" s="0" t="n">
        <f aca="false">12*Inputs!$B$8*(MIN(1,$H$52*$C2876)*(ic*Inputs!$C$8+pT-cost_acc-cost_wd*Inputs!$E$8-cost_fx*Inputs!$D$8-cost_ins)+(1-MIN(1,$H$52*$C2876))*(1-MIN(1,Inputs!$G$8*$D2876)*churn_nonbuyers)*(ic*Inputs!$C$8+fee_wd*Inputs!$E$8*(1-$B2876)+fee_fx*Inputs!$D$8-cost_acc-cost_wd*Inputs!$E$8*(1-$B2876)-cost_fx*Inputs!$D$8))</f>
        <v>144901.500969217</v>
      </c>
      <c r="J2876" s="0" t="n">
        <f aca="false">G2876+H2876+I2876-fixed</f>
        <v>44779.6273798476</v>
      </c>
      <c r="K2876" s="0" t="n">
        <f aca="false">12*Inputs!$B$6*(1-MIN(1,Inputs!$G$6*$D2876)*churn_nonbuyers)*(ic*Inputs!$C$6+fee_wd*Inputs!$E$6*(1-$B2876)+fee_fx*Inputs!$D$6-cost_acc-cost_wd*Inputs!$E$6*(1-$B2876)-cost_fx*Inputs!$D$6)</f>
        <v>167206.353427123</v>
      </c>
      <c r="L2876" s="0" t="n">
        <f aca="false">12*Inputs!$B$7*(1-MIN(1,Inputs!$G$7*$D2876)*churn_nonbuyers)*(ic*Inputs!$C$7+fee_wd*Inputs!$E$7*(1-$B2876)+fee_fx*Inputs!$D$7-cost_acc-cost_wd*Inputs!$E$7*(1-$B2876)-cost_fx*Inputs!$D$7)</f>
        <v>366099.490264274</v>
      </c>
      <c r="M2876" s="0" t="n">
        <f aca="false">12*Inputs!$B$8*(1-MIN(1,Inputs!$G$8*$D2876)*churn_nonbuyers)*(ic*Inputs!$C$8+fee_wd*Inputs!$E$8*(1-$B2876)+fee_fx*Inputs!$D$8-cost_acc-cost_wd*Inputs!$E$8*(1-$B2876)-cost_fx*Inputs!$D$8)</f>
        <v>78307.5902332416</v>
      </c>
      <c r="N2876" s="0" t="n">
        <f aca="false">K2876+L2876+I2876-fixed</f>
        <v>-21792.6553393864</v>
      </c>
      <c r="O2876" s="0" t="n">
        <f aca="false">K2876+L2876+M2876-fixed</f>
        <v>-88386.5660753615</v>
      </c>
      <c r="P2876" s="0" t="n">
        <f aca="false">12*Inputs!$B$6*(1-MIN(1,Inputs!$F$6*$D2876))*(ic*Inputs!$C$6+flat_fee-cost_acc-cost_wd*Inputs!$E$6*$E2876-cost_fx*Inputs!$D$6)+12*Inputs!$B$7*(1-MIN(1,Inputs!$F$7*$D2876))*(ic*Inputs!$C$7+flat_fee-cost_acc-cost_wd*Inputs!$E$7*$E2876-cost_fx*Inputs!$D$7)+12*Inputs!$B$8*(1-MIN(1,Inputs!$F$8*$D2876))*(ic*Inputs!$C$8+flat_fee-cost_acc-cost_wd*Inputs!$E$8*$E2876-cost_fx*Inputs!$D$8)-fixed</f>
        <v>-82567.9331200001</v>
      </c>
    </row>
    <row r="2877" customFormat="false" ht="15" hidden="false" customHeight="false" outlineLevel="0" collapsed="false">
      <c r="A2877" s="0" t="n">
        <v>2812</v>
      </c>
      <c r="B2877" s="0" t="n">
        <v>0.175559</v>
      </c>
      <c r="C2877" s="0" t="n">
        <v>0.955378</v>
      </c>
      <c r="D2877" s="0" t="n">
        <v>1.039638</v>
      </c>
      <c r="E2877" s="0" t="n">
        <v>1.134596</v>
      </c>
      <c r="F2877" s="0" t="n">
        <v>0.277226</v>
      </c>
      <c r="G2877" s="0" t="n">
        <f aca="false">12*Inputs!$B$6*(MIN(1,$H$50*$C2877)*(ic*Inputs!$C$6+pS+fee_fx*Inputs!$D$6-cost_acc-cost_wd*Inputs!$E$6*$E2877-cost_fx*Inputs!$D$6-$F2877)+(1-MIN(1,$H$50*$C2877))*(1-MIN(1,Inputs!$G$6*$D2877)*churn_nonbuyers)*(ic*Inputs!$C$6+fee_wd*Inputs!$E$6*(1-$B2877)+fee_fx*Inputs!$D$6-cost_acc-cost_wd*Inputs!$E$6*(1-$B2877)-cost_fx*Inputs!$D$6))</f>
        <v>215531.456289019</v>
      </c>
      <c r="H2877" s="0" t="n">
        <f aca="false">12*Inputs!$B$7*(MIN(1,$H$51*$C2877)*(ic*Inputs!$C$7+pE+fee_fx*Inputs!$D$7-cost_acc-cost_wd*Inputs!$E$7*$E2877-cost_fx*Inputs!$D$7-$F2877)+(1-MIN(1,$H$51*$C2877))*(1-MIN(1,Inputs!$G$7*$D2877)*churn_nonbuyers)*(ic*Inputs!$C$7+fee_wd*Inputs!$E$7*(1-$B2877)+fee_fx*Inputs!$D$7-cost_acc-cost_wd*Inputs!$E$7*(1-$B2877)-cost_fx*Inputs!$D$7))</f>
        <v>404708.11844406</v>
      </c>
      <c r="I2877" s="0" t="n">
        <f aca="false">12*Inputs!$B$8*(MIN(1,$H$52*$C2877)*(ic*Inputs!$C$8+pT-cost_acc-cost_wd*Inputs!$E$8-cost_fx*Inputs!$D$8-cost_ins)+(1-MIN(1,$H$52*$C2877))*(1-MIN(1,Inputs!$G$8*$D2877)*churn_nonbuyers)*(ic*Inputs!$C$8+fee_wd*Inputs!$E$8*(1-$B2877)+fee_fx*Inputs!$D$8-cost_acc-cost_wd*Inputs!$E$8*(1-$B2877)-cost_fx*Inputs!$D$8))</f>
        <v>166386.815227624</v>
      </c>
      <c r="J2877" s="0" t="n">
        <f aca="false">G2877+H2877+I2877-fixed</f>
        <v>86626.3899607039</v>
      </c>
      <c r="K2877" s="0" t="n">
        <f aca="false">12*Inputs!$B$6*(1-MIN(1,Inputs!$G$6*$D2877)*churn_nonbuyers)*(ic*Inputs!$C$6+fee_wd*Inputs!$E$6*(1-$B2877)+fee_fx*Inputs!$D$6-cost_acc-cost_wd*Inputs!$E$6*(1-$B2877)-cost_fx*Inputs!$D$6)</f>
        <v>167154.081175022</v>
      </c>
      <c r="L2877" s="0" t="n">
        <f aca="false">12*Inputs!$B$7*(1-MIN(1,Inputs!$G$7*$D2877)*churn_nonbuyers)*(ic*Inputs!$C$7+fee_wd*Inputs!$E$7*(1-$B2877)+fee_fx*Inputs!$D$7-cost_acc-cost_wd*Inputs!$E$7*(1-$B2877)-cost_fx*Inputs!$D$7)</f>
        <v>366132.519681013</v>
      </c>
      <c r="M2877" s="0" t="n">
        <f aca="false">12*Inputs!$B$8*(1-MIN(1,Inputs!$G$8*$D2877)*churn_nonbuyers)*(ic*Inputs!$C$8+fee_wd*Inputs!$E$8*(1-$B2877)+fee_fx*Inputs!$D$8-cost_acc-cost_wd*Inputs!$E$8*(1-$B2877)-cost_fx*Inputs!$D$8)</f>
        <v>86569.2760967712</v>
      </c>
      <c r="N2877" s="0" t="n">
        <f aca="false">K2877+L2877+I2877-fixed</f>
        <v>-326.58391633979</v>
      </c>
      <c r="O2877" s="0" t="n">
        <f aca="false">K2877+L2877+M2877-fixed</f>
        <v>-80144.1230471931</v>
      </c>
      <c r="P2877" s="0" t="n">
        <f aca="false">12*Inputs!$B$6*(1-MIN(1,Inputs!$F$6*$D2877))*(ic*Inputs!$C$6+flat_fee-cost_acc-cost_wd*Inputs!$E$6*$E2877-cost_fx*Inputs!$D$6)+12*Inputs!$B$7*(1-MIN(1,Inputs!$F$7*$D2877))*(ic*Inputs!$C$7+flat_fee-cost_acc-cost_wd*Inputs!$E$7*$E2877-cost_fx*Inputs!$D$7)+12*Inputs!$B$8*(1-MIN(1,Inputs!$F$8*$D2877))*(ic*Inputs!$C$8+flat_fee-cost_acc-cost_wd*Inputs!$E$8*$E2877-cost_fx*Inputs!$D$8)-fixed</f>
        <v>-8746.02216447995</v>
      </c>
    </row>
    <row r="2878" customFormat="false" ht="15" hidden="false" customHeight="false" outlineLevel="0" collapsed="false">
      <c r="A2878" s="0" t="n">
        <v>2813</v>
      </c>
      <c r="B2878" s="0" t="n">
        <v>0.195</v>
      </c>
      <c r="C2878" s="0" t="n">
        <v>1.119393</v>
      </c>
      <c r="D2878" s="0" t="n">
        <v>1.078235</v>
      </c>
      <c r="E2878" s="0" t="n">
        <v>1.140126</v>
      </c>
      <c r="F2878" s="0" t="n">
        <v>0.344809</v>
      </c>
      <c r="G2878" s="0" t="n">
        <f aca="false">12*Inputs!$B$6*(MIN(1,$H$50*$C2878)*(ic*Inputs!$C$6+pS+fee_fx*Inputs!$D$6-cost_acc-cost_wd*Inputs!$E$6*$E2878-cost_fx*Inputs!$D$6-$F2878)+(1-MIN(1,$H$50*$C2878))*(1-MIN(1,Inputs!$G$6*$D2878)*churn_nonbuyers)*(ic*Inputs!$C$6+fee_wd*Inputs!$E$6*(1-$B2878)+fee_fx*Inputs!$D$6-cost_acc-cost_wd*Inputs!$E$6*(1-$B2878)-cost_fx*Inputs!$D$6))</f>
        <v>219229.830334934</v>
      </c>
      <c r="H2878" s="0" t="n">
        <f aca="false">12*Inputs!$B$7*(MIN(1,$H$51*$C2878)*(ic*Inputs!$C$7+pE+fee_fx*Inputs!$D$7-cost_acc-cost_wd*Inputs!$E$7*$E2878-cost_fx*Inputs!$D$7-$F2878)+(1-MIN(1,$H$51*$C2878))*(1-MIN(1,Inputs!$G$7*$D2878)*churn_nonbuyers)*(ic*Inputs!$C$7+fee_wd*Inputs!$E$7*(1-$B2878)+fee_fx*Inputs!$D$7-cost_acc-cost_wd*Inputs!$E$7*(1-$B2878)-cost_fx*Inputs!$D$7))</f>
        <v>404522.279348797</v>
      </c>
      <c r="I2878" s="0" t="n">
        <f aca="false">12*Inputs!$B$8*(MIN(1,$H$52*$C2878)*(ic*Inputs!$C$8+pT-cost_acc-cost_wd*Inputs!$E$8-cost_fx*Inputs!$D$8-cost_ins)+(1-MIN(1,$H$52*$C2878))*(1-MIN(1,Inputs!$G$8*$D2878)*churn_nonbuyers)*(ic*Inputs!$C$8+fee_wd*Inputs!$E$8*(1-$B2878)+fee_fx*Inputs!$D$8-cost_acc-cost_wd*Inputs!$E$8*(1-$B2878)-cost_fx*Inputs!$D$8))</f>
        <v>178180.704329515</v>
      </c>
      <c r="J2878" s="0" t="n">
        <f aca="false">G2878+H2878+I2878-fixed</f>
        <v>101932.814013246</v>
      </c>
      <c r="K2878" s="0" t="n">
        <f aca="false">12*Inputs!$B$6*(1-MIN(1,Inputs!$G$6*$D2878)*churn_nonbuyers)*(ic*Inputs!$C$6+fee_wd*Inputs!$E$6*(1-$B2878)+fee_fx*Inputs!$D$6-cost_acc-cost_wd*Inputs!$E$6*(1-$B2878)-cost_fx*Inputs!$D$6)</f>
        <v>164165.23314</v>
      </c>
      <c r="L2878" s="0" t="n">
        <f aca="false">12*Inputs!$B$7*(1-MIN(1,Inputs!$G$7*$D2878)*churn_nonbuyers)*(ic*Inputs!$C$7+fee_wd*Inputs!$E$7*(1-$B2878)+fee_fx*Inputs!$D$7-cost_acc-cost_wd*Inputs!$E$7*(1-$B2878)-cost_fx*Inputs!$D$7)</f>
        <v>362985.974604</v>
      </c>
      <c r="M2878" s="0" t="n">
        <f aca="false">12*Inputs!$B$8*(1-MIN(1,Inputs!$G$8*$D2878)*churn_nonbuyers)*(ic*Inputs!$C$8+fee_wd*Inputs!$E$8*(1-$B2878)+fee_fx*Inputs!$D$8-cost_acc-cost_wd*Inputs!$E$8*(1-$B2878)-cost_fx*Inputs!$D$8)</f>
        <v>77749.46292</v>
      </c>
      <c r="N2878" s="0" t="n">
        <f aca="false">K2878+L2878+I2878-fixed</f>
        <v>5331.91207351477</v>
      </c>
      <c r="O2878" s="0" t="n">
        <f aca="false">K2878+L2878+M2878-fixed</f>
        <v>-95099.3293359999</v>
      </c>
      <c r="P2878" s="0" t="n">
        <f aca="false">12*Inputs!$B$6*(1-MIN(1,Inputs!$F$6*$D2878))*(ic*Inputs!$C$6+flat_fee-cost_acc-cost_wd*Inputs!$E$6*$E2878-cost_fx*Inputs!$D$6)+12*Inputs!$B$7*(1-MIN(1,Inputs!$F$7*$D2878))*(ic*Inputs!$C$7+flat_fee-cost_acc-cost_wd*Inputs!$E$7*$E2878-cost_fx*Inputs!$D$7)+12*Inputs!$B$8*(1-MIN(1,Inputs!$F$8*$D2878))*(ic*Inputs!$C$8+flat_fee-cost_acc-cost_wd*Inputs!$E$8*$E2878-cost_fx*Inputs!$D$8)-fixed</f>
        <v>-31550.2772536</v>
      </c>
    </row>
    <row r="2879" customFormat="false" ht="15" hidden="false" customHeight="false" outlineLevel="0" collapsed="false">
      <c r="A2879" s="0" t="n">
        <v>2814</v>
      </c>
      <c r="B2879" s="0" t="n">
        <v>0.532356</v>
      </c>
      <c r="C2879" s="0" t="n">
        <v>1.120718</v>
      </c>
      <c r="D2879" s="0" t="n">
        <v>1.150533</v>
      </c>
      <c r="E2879" s="0" t="n">
        <v>1.390187</v>
      </c>
      <c r="F2879" s="0" t="n">
        <v>0.313866</v>
      </c>
      <c r="G2879" s="0" t="n">
        <f aca="false">12*Inputs!$B$6*(MIN(1,$H$50*$C2879)*(ic*Inputs!$C$6+pS+fee_fx*Inputs!$D$6-cost_acc-cost_wd*Inputs!$E$6*$E2879-cost_fx*Inputs!$D$6-$F2879)+(1-MIN(1,$H$50*$C2879))*(1-MIN(1,Inputs!$G$6*$D2879)*churn_nonbuyers)*(ic*Inputs!$C$6+fee_wd*Inputs!$E$6*(1-$B2879)+fee_fx*Inputs!$D$6-cost_acc-cost_wd*Inputs!$E$6*(1-$B2879)-cost_fx*Inputs!$D$6))</f>
        <v>171386.342794544</v>
      </c>
      <c r="H2879" s="0" t="n">
        <f aca="false">12*Inputs!$B$7*(MIN(1,$H$51*$C2879)*(ic*Inputs!$C$7+pE+fee_fx*Inputs!$D$7-cost_acc-cost_wd*Inputs!$E$7*$E2879-cost_fx*Inputs!$D$7-$F2879)+(1-MIN(1,$H$51*$C2879))*(1-MIN(1,Inputs!$G$7*$D2879)*churn_nonbuyers)*(ic*Inputs!$C$7+fee_wd*Inputs!$E$7*(1-$B2879)+fee_fx*Inputs!$D$7-cost_acc-cost_wd*Inputs!$E$7*(1-$B2879)-cost_fx*Inputs!$D$7))</f>
        <v>347958.77391394</v>
      </c>
      <c r="I2879" s="0" t="n">
        <f aca="false">12*Inputs!$B$8*(MIN(1,$H$52*$C2879)*(ic*Inputs!$C$8+pT-cost_acc-cost_wd*Inputs!$E$8-cost_fx*Inputs!$D$8-cost_ins)+(1-MIN(1,$H$52*$C2879))*(1-MIN(1,Inputs!$G$8*$D2879)*churn_nonbuyers)*(ic*Inputs!$C$8+fee_wd*Inputs!$E$8*(1-$B2879)+fee_fx*Inputs!$D$8-cost_acc-cost_wd*Inputs!$E$8*(1-$B2879)-cost_fx*Inputs!$D$8))</f>
        <v>174162.773504667</v>
      </c>
      <c r="J2879" s="0" t="n">
        <f aca="false">G2879+H2879+I2879-fixed</f>
        <v>-6492.10978684877</v>
      </c>
      <c r="K2879" s="0" t="n">
        <f aca="false">12*Inputs!$B$6*(1-MIN(1,Inputs!$G$6*$D2879)*churn_nonbuyers)*(ic*Inputs!$C$6+fee_wd*Inputs!$E$6*(1-$B2879)+fee_fx*Inputs!$D$6-cost_acc-cost_wd*Inputs!$E$6*(1-$B2879)-cost_fx*Inputs!$D$6)</f>
        <v>117753.314009386</v>
      </c>
      <c r="L2879" s="0" t="n">
        <f aca="false">12*Inputs!$B$7*(1-MIN(1,Inputs!$G$7*$D2879)*churn_nonbuyers)*(ic*Inputs!$C$7+fee_wd*Inputs!$E$7*(1-$B2879)+fee_fx*Inputs!$D$7-cost_acc-cost_wd*Inputs!$E$7*(1-$B2879)-cost_fx*Inputs!$D$7)</f>
        <v>315269.859221631</v>
      </c>
      <c r="M2879" s="0" t="n">
        <f aca="false">12*Inputs!$B$8*(1-MIN(1,Inputs!$G$8*$D2879)*churn_nonbuyers)*(ic*Inputs!$C$8+fee_wd*Inputs!$E$8*(1-$B2879)+fee_fx*Inputs!$D$8-cost_acc-cost_wd*Inputs!$E$8*(1-$B2879)-cost_fx*Inputs!$D$8)</f>
        <v>58552.9018571328</v>
      </c>
      <c r="N2879" s="0" t="n">
        <f aca="false">K2879+L2879+I2879-fixed</f>
        <v>-92814.0532643158</v>
      </c>
      <c r="O2879" s="0" t="n">
        <f aca="false">K2879+L2879+M2879-fixed</f>
        <v>-208423.92491185</v>
      </c>
      <c r="P2879" s="0" t="n">
        <f aca="false">12*Inputs!$B$6*(1-MIN(1,Inputs!$F$6*$D2879))*(ic*Inputs!$C$6+flat_fee-cost_acc-cost_wd*Inputs!$E$6*$E2879-cost_fx*Inputs!$D$6)+12*Inputs!$B$7*(1-MIN(1,Inputs!$F$7*$D2879))*(ic*Inputs!$C$7+flat_fee-cost_acc-cost_wd*Inputs!$E$7*$E2879-cost_fx*Inputs!$D$7)+12*Inputs!$B$8*(1-MIN(1,Inputs!$F$8*$D2879))*(ic*Inputs!$C$8+flat_fee-cost_acc-cost_wd*Inputs!$E$8*$E2879-cost_fx*Inputs!$D$8)-fixed</f>
        <v>-168881.91290296</v>
      </c>
    </row>
    <row r="2880" customFormat="false" ht="15" hidden="false" customHeight="false" outlineLevel="0" collapsed="false">
      <c r="A2880" s="0" t="n">
        <v>2815</v>
      </c>
      <c r="B2880" s="0" t="n">
        <v>0.2493</v>
      </c>
      <c r="C2880" s="0" t="n">
        <v>0.774597</v>
      </c>
      <c r="D2880" s="0" t="n">
        <v>1.147374</v>
      </c>
      <c r="E2880" s="0" t="n">
        <v>1.26614</v>
      </c>
      <c r="F2880" s="0" t="n">
        <v>0.234234</v>
      </c>
      <c r="G2880" s="0" t="n">
        <f aca="false">12*Inputs!$B$6*(MIN(1,$H$50*$C2880)*(ic*Inputs!$C$6+pS+fee_fx*Inputs!$D$6-cost_acc-cost_wd*Inputs!$E$6*$E2880-cost_fx*Inputs!$D$6-$F2880)+(1-MIN(1,$H$50*$C2880))*(1-MIN(1,Inputs!$G$6*$D2880)*churn_nonbuyers)*(ic*Inputs!$C$6+fee_wd*Inputs!$E$6*(1-$B2880)+fee_fx*Inputs!$D$6-cost_acc-cost_wd*Inputs!$E$6*(1-$B2880)-cost_fx*Inputs!$D$6))</f>
        <v>194516.709438021</v>
      </c>
      <c r="H2880" s="0" t="n">
        <f aca="false">12*Inputs!$B$7*(MIN(1,$H$51*$C2880)*(ic*Inputs!$C$7+pE+fee_fx*Inputs!$D$7-cost_acc-cost_wd*Inputs!$E$7*$E2880-cost_fx*Inputs!$D$7-$F2880)+(1-MIN(1,$H$51*$C2880))*(1-MIN(1,Inputs!$G$7*$D2880)*churn_nonbuyers)*(ic*Inputs!$C$7+fee_wd*Inputs!$E$7*(1-$B2880)+fee_fx*Inputs!$D$7-cost_acc-cost_wd*Inputs!$E$7*(1-$B2880)-cost_fx*Inputs!$D$7))</f>
        <v>379669.324577293</v>
      </c>
      <c r="I2880" s="0" t="n">
        <f aca="false">12*Inputs!$B$8*(MIN(1,$H$52*$C2880)*(ic*Inputs!$C$8+pT-cost_acc-cost_wd*Inputs!$E$8-cost_fx*Inputs!$D$8-cost_ins)+(1-MIN(1,$H$52*$C2880))*(1-MIN(1,Inputs!$G$8*$D2880)*churn_nonbuyers)*(ic*Inputs!$C$8+fee_wd*Inputs!$E$8*(1-$B2880)+fee_fx*Inputs!$D$8-cost_acc-cost_wd*Inputs!$E$8*(1-$B2880)-cost_fx*Inputs!$D$8))</f>
        <v>139986.808663029</v>
      </c>
      <c r="J2880" s="0" t="n">
        <f aca="false">G2880+H2880+I2880-fixed</f>
        <v>14172.8426783431</v>
      </c>
      <c r="K2880" s="0" t="n">
        <f aca="false">12*Inputs!$B$6*(1-MIN(1,Inputs!$G$6*$D2880)*churn_nonbuyers)*(ic*Inputs!$C$6+fee_wd*Inputs!$E$6*(1-$B2880)+fee_fx*Inputs!$D$6-cost_acc-cost_wd*Inputs!$E$6*(1-$B2880)-cost_fx*Inputs!$D$6)</f>
        <v>156194.76051504</v>
      </c>
      <c r="L2880" s="0" t="n">
        <f aca="false">12*Inputs!$B$7*(1-MIN(1,Inputs!$G$7*$D2880)*churn_nonbuyers)*(ic*Inputs!$C$7+fee_wd*Inputs!$E$7*(1-$B2880)+fee_fx*Inputs!$D$7-cost_acc-cost_wd*Inputs!$E$7*(1-$B2880)-cost_fx*Inputs!$D$7)</f>
        <v>354657.858357024</v>
      </c>
      <c r="M2880" s="0" t="n">
        <f aca="false">12*Inputs!$B$8*(1-MIN(1,Inputs!$G$8*$D2880)*churn_nonbuyers)*(ic*Inputs!$C$8+fee_wd*Inputs!$E$8*(1-$B2880)+fee_fx*Inputs!$D$8-cost_acc-cost_wd*Inputs!$E$8*(1-$B2880)-cost_fx*Inputs!$D$8)</f>
        <v>61892.54384352</v>
      </c>
      <c r="N2880" s="0" t="n">
        <f aca="false">K2880+L2880+I2880-fixed</f>
        <v>-49160.5724649073</v>
      </c>
      <c r="O2880" s="0" t="n">
        <f aca="false">K2880+L2880+M2880-fixed</f>
        <v>-127254.837284416</v>
      </c>
      <c r="P2880" s="0" t="n">
        <f aca="false">12*Inputs!$B$6*(1-MIN(1,Inputs!$F$6*$D2880))*(ic*Inputs!$C$6+flat_fee-cost_acc-cost_wd*Inputs!$E$6*$E2880-cost_fx*Inputs!$D$6)+12*Inputs!$B$7*(1-MIN(1,Inputs!$F$7*$D2880))*(ic*Inputs!$C$7+flat_fee-cost_acc-cost_wd*Inputs!$E$7*$E2880-cost_fx*Inputs!$D$7)+12*Inputs!$B$8*(1-MIN(1,Inputs!$F$8*$D2880))*(ic*Inputs!$C$8+flat_fee-cost_acc-cost_wd*Inputs!$E$8*$E2880-cost_fx*Inputs!$D$8)-fixed</f>
        <v>-118195.4971456</v>
      </c>
    </row>
    <row r="2881" customFormat="false" ht="15" hidden="false" customHeight="false" outlineLevel="0" collapsed="false">
      <c r="A2881" s="0" t="n">
        <v>2816</v>
      </c>
      <c r="B2881" s="0" t="n">
        <v>0.021493</v>
      </c>
      <c r="C2881" s="0" t="n">
        <v>1.088044</v>
      </c>
      <c r="D2881" s="0" t="n">
        <v>1.17573</v>
      </c>
      <c r="E2881" s="0" t="n">
        <v>1.157045</v>
      </c>
      <c r="F2881" s="0" t="n">
        <v>0.084977</v>
      </c>
      <c r="G2881" s="0" t="n">
        <f aca="false">12*Inputs!$B$6*(MIN(1,$H$50*$C2881)*(ic*Inputs!$C$6+pS+fee_fx*Inputs!$D$6-cost_acc-cost_wd*Inputs!$E$6*$E2881-cost_fx*Inputs!$D$6-$F2881)+(1-MIN(1,$H$50*$C2881))*(1-MIN(1,Inputs!$G$6*$D2881)*churn_nonbuyers)*(ic*Inputs!$C$6+fee_wd*Inputs!$E$6*(1-$B2881)+fee_fx*Inputs!$D$6-cost_acc-cost_wd*Inputs!$E$6*(1-$B2881)-cost_fx*Inputs!$D$6))</f>
        <v>244474.251657716</v>
      </c>
      <c r="H2881" s="0" t="n">
        <f aca="false">12*Inputs!$B$7*(MIN(1,$H$51*$C2881)*(ic*Inputs!$C$7+pE+fee_fx*Inputs!$D$7-cost_acc-cost_wd*Inputs!$E$7*$E2881-cost_fx*Inputs!$D$7-$F2881)+(1-MIN(1,$H$51*$C2881))*(1-MIN(1,Inputs!$G$7*$D2881)*churn_nonbuyers)*(ic*Inputs!$C$7+fee_wd*Inputs!$E$7*(1-$B2881)+fee_fx*Inputs!$D$7-cost_acc-cost_wd*Inputs!$E$7*(1-$B2881)-cost_fx*Inputs!$D$7))</f>
        <v>430516.091448488</v>
      </c>
      <c r="I2881" s="0" t="n">
        <f aca="false">12*Inputs!$B$8*(MIN(1,$H$52*$C2881)*(ic*Inputs!$C$8+pT-cost_acc-cost_wd*Inputs!$E$8-cost_fx*Inputs!$D$8-cost_ins)+(1-MIN(1,$H$52*$C2881))*(1-MIN(1,Inputs!$G$8*$D2881)*churn_nonbuyers)*(ic*Inputs!$C$8+fee_wd*Inputs!$E$8*(1-$B2881)+fee_fx*Inputs!$D$8-cost_acc-cost_wd*Inputs!$E$8*(1-$B2881)-cost_fx*Inputs!$D$8))</f>
        <v>170561.890022815</v>
      </c>
      <c r="J2881" s="0" t="n">
        <f aca="false">G2881+H2881+I2881-fixed</f>
        <v>145552.233129018</v>
      </c>
      <c r="K2881" s="0" t="n">
        <f aca="false">12*Inputs!$B$6*(1-MIN(1,Inputs!$G$6*$D2881)*churn_nonbuyers)*(ic*Inputs!$C$6+fee_wd*Inputs!$E$6*(1-$B2881)+fee_fx*Inputs!$D$6-cost_acc-cost_wd*Inputs!$E$6*(1-$B2881)-cost_fx*Inputs!$D$6)</f>
        <v>186835.593347208</v>
      </c>
      <c r="L2881" s="0" t="n">
        <f aca="false">12*Inputs!$B$7*(1-MIN(1,Inputs!$G$7*$D2881)*churn_nonbuyers)*(ic*Inputs!$C$7+fee_wd*Inputs!$E$7*(1-$B2881)+fee_fx*Inputs!$D$7-cost_acc-cost_wd*Inputs!$E$7*(1-$B2881)-cost_fx*Inputs!$D$7)</f>
        <v>385992.544168325</v>
      </c>
      <c r="M2881" s="0" t="n">
        <f aca="false">12*Inputs!$B$8*(1-MIN(1,Inputs!$G$8*$D2881)*churn_nonbuyers)*(ic*Inputs!$C$8+fee_wd*Inputs!$E$8*(1-$B2881)+fee_fx*Inputs!$D$8-cost_acc-cost_wd*Inputs!$E$8*(1-$B2881)-cost_fx*Inputs!$D$8)</f>
        <v>57586.616420304</v>
      </c>
      <c r="N2881" s="0" t="n">
        <f aca="false">K2881+L2881+I2881-fixed</f>
        <v>43390.0275383475</v>
      </c>
      <c r="O2881" s="0" t="n">
        <f aca="false">K2881+L2881+M2881-fixed</f>
        <v>-69585.2460641632</v>
      </c>
      <c r="P2881" s="0" t="n">
        <f aca="false">12*Inputs!$B$6*(1-MIN(1,Inputs!$F$6*$D2881))*(ic*Inputs!$C$6+flat_fee-cost_acc-cost_wd*Inputs!$E$6*$E2881-cost_fx*Inputs!$D$6)+12*Inputs!$B$7*(1-MIN(1,Inputs!$F$7*$D2881))*(ic*Inputs!$C$7+flat_fee-cost_acc-cost_wd*Inputs!$E$7*$E2881-cost_fx*Inputs!$D$7)+12*Inputs!$B$8*(1-MIN(1,Inputs!$F$8*$D2881))*(ic*Inputs!$C$8+flat_fee-cost_acc-cost_wd*Inputs!$E$8*$E2881-cost_fx*Inputs!$D$8)-fixed</f>
        <v>-89847.1031559999</v>
      </c>
    </row>
    <row r="2882" customFormat="false" ht="15" hidden="false" customHeight="false" outlineLevel="0" collapsed="false">
      <c r="A2882" s="0" t="n">
        <v>2817</v>
      </c>
      <c r="B2882" s="0" t="n">
        <v>0.173673</v>
      </c>
      <c r="C2882" s="0" t="n">
        <v>0.849985</v>
      </c>
      <c r="D2882" s="0" t="n">
        <v>1.168862</v>
      </c>
      <c r="E2882" s="0" t="n">
        <v>1.381243</v>
      </c>
      <c r="F2882" s="0" t="n">
        <v>0.319695</v>
      </c>
      <c r="G2882" s="0" t="n">
        <f aca="false">12*Inputs!$B$6*(MIN(1,$H$50*$C2882)*(ic*Inputs!$C$6+pS+fee_fx*Inputs!$D$6-cost_acc-cost_wd*Inputs!$E$6*$E2882-cost_fx*Inputs!$D$6-$F2882)+(1-MIN(1,$H$50*$C2882))*(1-MIN(1,Inputs!$G$6*$D2882)*churn_nonbuyers)*(ic*Inputs!$C$6+fee_wd*Inputs!$E$6*(1-$B2882)+fee_fx*Inputs!$D$6-cost_acc-cost_wd*Inputs!$E$6*(1-$B2882)-cost_fx*Inputs!$D$6))</f>
        <v>203709.288995575</v>
      </c>
      <c r="H2882" s="0" t="n">
        <f aca="false">12*Inputs!$B$7*(MIN(1,$H$51*$C2882)*(ic*Inputs!$C$7+pE+fee_fx*Inputs!$D$7-cost_acc-cost_wd*Inputs!$E$7*$E2882-cost_fx*Inputs!$D$7-$F2882)+(1-MIN(1,$H$51*$C2882))*(1-MIN(1,Inputs!$G$7*$D2882)*churn_nonbuyers)*(ic*Inputs!$C$7+fee_wd*Inputs!$E$7*(1-$B2882)+fee_fx*Inputs!$D$7-cost_acc-cost_wd*Inputs!$E$7*(1-$B2882)-cost_fx*Inputs!$D$7))</f>
        <v>373428.133149601</v>
      </c>
      <c r="I2882" s="0" t="n">
        <f aca="false">12*Inputs!$B$8*(MIN(1,$H$52*$C2882)*(ic*Inputs!$C$8+pT-cost_acc-cost_wd*Inputs!$E$8-cost_fx*Inputs!$D$8-cost_ins)+(1-MIN(1,$H$52*$C2882))*(1-MIN(1,Inputs!$G$8*$D2882)*churn_nonbuyers)*(ic*Inputs!$C$8+fee_wd*Inputs!$E$8*(1-$B2882)+fee_fx*Inputs!$D$8-cost_acc-cost_wd*Inputs!$E$8*(1-$B2882)-cost_fx*Inputs!$D$8))</f>
        <v>145939.118879509</v>
      </c>
      <c r="J2882" s="0" t="n">
        <f aca="false">G2882+H2882+I2882-fixed</f>
        <v>23076.541024685</v>
      </c>
      <c r="K2882" s="0" t="n">
        <f aca="false">12*Inputs!$B$6*(1-MIN(1,Inputs!$G$6*$D2882)*churn_nonbuyers)*(ic*Inputs!$C$6+fee_wd*Inputs!$E$6*(1-$B2882)+fee_fx*Inputs!$D$6-cost_acc-cost_wd*Inputs!$E$6*(1-$B2882)-cost_fx*Inputs!$D$6)</f>
        <v>166270.557384907</v>
      </c>
      <c r="L2882" s="0" t="n">
        <f aca="false">12*Inputs!$B$7*(1-MIN(1,Inputs!$G$7*$D2882)*churn_nonbuyers)*(ic*Inputs!$C$7+fee_wd*Inputs!$E$7*(1-$B2882)+fee_fx*Inputs!$D$7-cost_acc-cost_wd*Inputs!$E$7*(1-$B2882)-cost_fx*Inputs!$D$7)</f>
        <v>364929.492254944</v>
      </c>
      <c r="M2882" s="0" t="n">
        <f aca="false">12*Inputs!$B$8*(1-MIN(1,Inputs!$G$8*$D2882)*churn_nonbuyers)*(ic*Inputs!$C$8+fee_wd*Inputs!$E$8*(1-$B2882)+fee_fx*Inputs!$D$8-cost_acc-cost_wd*Inputs!$E$8*(1-$B2882)-cost_fx*Inputs!$D$8)</f>
        <v>57822.8985162336</v>
      </c>
      <c r="N2882" s="0" t="n">
        <f aca="false">K2882+L2882+I2882-fixed</f>
        <v>-22860.8314806394</v>
      </c>
      <c r="O2882" s="0" t="n">
        <f aca="false">K2882+L2882+M2882-fixed</f>
        <v>-110977.051843915</v>
      </c>
      <c r="P2882" s="0" t="n">
        <f aca="false">12*Inputs!$B$6*(1-MIN(1,Inputs!$F$6*$D2882))*(ic*Inputs!$C$6+flat_fee-cost_acc-cost_wd*Inputs!$E$6*$E2882-cost_fx*Inputs!$D$6)+12*Inputs!$B$7*(1-MIN(1,Inputs!$F$7*$D2882))*(ic*Inputs!$C$7+flat_fee-cost_acc-cost_wd*Inputs!$E$7*$E2882-cost_fx*Inputs!$D$7)+12*Inputs!$B$8*(1-MIN(1,Inputs!$F$8*$D2882))*(ic*Inputs!$C$8+flat_fee-cost_acc-cost_wd*Inputs!$E$8*$E2882-cost_fx*Inputs!$D$8)-fixed</f>
        <v>-174000.39662416</v>
      </c>
    </row>
    <row r="2883" customFormat="false" ht="15" hidden="false" customHeight="false" outlineLevel="0" collapsed="false">
      <c r="A2883" s="0" t="n">
        <v>2818</v>
      </c>
      <c r="B2883" s="0" t="n">
        <v>0.30099</v>
      </c>
      <c r="C2883" s="0" t="n">
        <v>0.91197</v>
      </c>
      <c r="D2883" s="0" t="n">
        <v>0.898277</v>
      </c>
      <c r="E2883" s="0" t="n">
        <v>1.14603</v>
      </c>
      <c r="F2883" s="0" t="n">
        <v>0.058446</v>
      </c>
      <c r="G2883" s="0" t="n">
        <f aca="false">12*Inputs!$B$6*(MIN(1,$H$50*$C2883)*(ic*Inputs!$C$6+pS+fee_fx*Inputs!$D$6-cost_acc-cost_wd*Inputs!$E$6*$E2883-cost_fx*Inputs!$D$6-$F2883)+(1-MIN(1,$H$50*$C2883))*(1-MIN(1,Inputs!$G$6*$D2883)*churn_nonbuyers)*(ic*Inputs!$C$6+fee_wd*Inputs!$E$6*(1-$B2883)+fee_fx*Inputs!$D$6-cost_acc-cost_wd*Inputs!$E$6*(1-$B2883)-cost_fx*Inputs!$D$6))</f>
        <v>202853.184859397</v>
      </c>
      <c r="H2883" s="0" t="n">
        <f aca="false">12*Inputs!$B$7*(MIN(1,$H$51*$C2883)*(ic*Inputs!$C$7+pE+fee_fx*Inputs!$D$7-cost_acc-cost_wd*Inputs!$E$7*$E2883-cost_fx*Inputs!$D$7-$F2883)+(1-MIN(1,$H$51*$C2883))*(1-MIN(1,Inputs!$G$7*$D2883)*churn_nonbuyers)*(ic*Inputs!$C$7+fee_wd*Inputs!$E$7*(1-$B2883)+fee_fx*Inputs!$D$7-cost_acc-cost_wd*Inputs!$E$7*(1-$B2883)-cost_fx*Inputs!$D$7))</f>
        <v>403100.567909812</v>
      </c>
      <c r="I2883" s="0" t="n">
        <f aca="false">12*Inputs!$B$8*(MIN(1,$H$52*$C2883)*(ic*Inputs!$C$8+pT-cost_acc-cost_wd*Inputs!$E$8-cost_fx*Inputs!$D$8-cost_ins)+(1-MIN(1,$H$52*$C2883))*(1-MIN(1,Inputs!$G$8*$D2883)*churn_nonbuyers)*(ic*Inputs!$C$8+fee_wd*Inputs!$E$8*(1-$B2883)+fee_fx*Inputs!$D$8-cost_acc-cost_wd*Inputs!$E$8*(1-$B2883)-cost_fx*Inputs!$D$8))</f>
        <v>173330.232168517</v>
      </c>
      <c r="J2883" s="0" t="n">
        <f aca="false">G2883+H2883+I2883-fixed</f>
        <v>79283.9849377258</v>
      </c>
      <c r="K2883" s="0" t="n">
        <f aca="false">12*Inputs!$B$6*(1-MIN(1,Inputs!$G$6*$D2883)*churn_nonbuyers)*(ic*Inputs!$C$6+fee_wd*Inputs!$E$6*(1-$B2883)+fee_fx*Inputs!$D$6-cost_acc-cost_wd*Inputs!$E$6*(1-$B2883)-cost_fx*Inputs!$D$6)</f>
        <v>151149.489078456</v>
      </c>
      <c r="L2883" s="0" t="n">
        <f aca="false">12*Inputs!$B$7*(1-MIN(1,Inputs!$G$7*$D2883)*churn_nonbuyers)*(ic*Inputs!$C$7+fee_wd*Inputs!$E$7*(1-$B2883)+fee_fx*Inputs!$D$7-cost_acc-cost_wd*Inputs!$E$7*(1-$B2883)-cost_fx*Inputs!$D$7)</f>
        <v>350159.890151074</v>
      </c>
      <c r="M2883" s="0" t="n">
        <f aca="false">12*Inputs!$B$8*(1-MIN(1,Inputs!$G$8*$D2883)*churn_nonbuyers)*(ic*Inputs!$C$8+fee_wd*Inputs!$E$8*(1-$B2883)+fee_fx*Inputs!$D$8-cost_acc-cost_wd*Inputs!$E$8*(1-$B2883)-cost_fx*Inputs!$D$8)</f>
        <v>115798.663486128</v>
      </c>
      <c r="N2883" s="0" t="n">
        <f aca="false">K2883+L2883+I2883-fixed</f>
        <v>-25360.3886019532</v>
      </c>
      <c r="O2883" s="0" t="n">
        <f aca="false">K2883+L2883+M2883-fixed</f>
        <v>-82891.9572843423</v>
      </c>
      <c r="P2883" s="0" t="n">
        <f aca="false">12*Inputs!$B$6*(1-MIN(1,Inputs!$F$6*$D2883))*(ic*Inputs!$C$6+flat_fee-cost_acc-cost_wd*Inputs!$E$6*$E2883-cost_fx*Inputs!$D$6)+12*Inputs!$B$7*(1-MIN(1,Inputs!$F$7*$D2883))*(ic*Inputs!$C$7+flat_fee-cost_acc-cost_wd*Inputs!$E$7*$E2883-cost_fx*Inputs!$D$7)+12*Inputs!$B$8*(1-MIN(1,Inputs!$F$8*$D2883))*(ic*Inputs!$C$8+flat_fee-cost_acc-cost_wd*Inputs!$E$8*$E2883-cost_fx*Inputs!$D$8)-fixed</f>
        <v>61186.3816184</v>
      </c>
    </row>
    <row r="2884" customFormat="false" ht="15" hidden="false" customHeight="false" outlineLevel="0" collapsed="false">
      <c r="A2884" s="0" t="n">
        <v>2819</v>
      </c>
      <c r="B2884" s="0" t="n">
        <v>0.183113</v>
      </c>
      <c r="C2884" s="0" t="n">
        <v>0.892083</v>
      </c>
      <c r="D2884" s="0" t="n">
        <v>1.090687</v>
      </c>
      <c r="E2884" s="0" t="n">
        <v>1.345334</v>
      </c>
      <c r="F2884" s="0" t="n">
        <v>0.164843</v>
      </c>
      <c r="G2884" s="0" t="n">
        <f aca="false">12*Inputs!$B$6*(MIN(1,$H$50*$C2884)*(ic*Inputs!$C$6+pS+fee_fx*Inputs!$D$6-cost_acc-cost_wd*Inputs!$E$6*$E2884-cost_fx*Inputs!$D$6-$F2884)+(1-MIN(1,$H$50*$C2884))*(1-MIN(1,Inputs!$G$6*$D2884)*churn_nonbuyers)*(ic*Inputs!$C$6+fee_wd*Inputs!$E$6*(1-$B2884)+fee_fx*Inputs!$D$6-cost_acc-cost_wd*Inputs!$E$6*(1-$B2884)-cost_fx*Inputs!$D$6))</f>
        <v>208931.859598789</v>
      </c>
      <c r="H2884" s="0" t="n">
        <f aca="false">12*Inputs!$B$7*(MIN(1,$H$51*$C2884)*(ic*Inputs!$C$7+pE+fee_fx*Inputs!$D$7-cost_acc-cost_wd*Inputs!$E$7*$E2884-cost_fx*Inputs!$D$7-$F2884)+(1-MIN(1,$H$51*$C2884))*(1-MIN(1,Inputs!$G$7*$D2884)*churn_nonbuyers)*(ic*Inputs!$C$7+fee_wd*Inputs!$E$7*(1-$B2884)+fee_fx*Inputs!$D$7-cost_acc-cost_wd*Inputs!$E$7*(1-$B2884)-cost_fx*Inputs!$D$7))</f>
        <v>385221.030941854</v>
      </c>
      <c r="I2884" s="0" t="n">
        <f aca="false">12*Inputs!$B$8*(MIN(1,$H$52*$C2884)*(ic*Inputs!$C$8+pT-cost_acc-cost_wd*Inputs!$E$8-cost_fx*Inputs!$D$8-cost_ins)+(1-MIN(1,$H$52*$C2884))*(1-MIN(1,Inputs!$G$8*$D2884)*churn_nonbuyers)*(ic*Inputs!$C$8+fee_wd*Inputs!$E$8*(1-$B2884)+fee_fx*Inputs!$D$8-cost_acc-cost_wd*Inputs!$E$8*(1-$B2884)-cost_fx*Inputs!$D$8))</f>
        <v>156799.482849085</v>
      </c>
      <c r="J2884" s="0" t="n">
        <f aca="false">G2884+H2884+I2884-fixed</f>
        <v>50952.3733897278</v>
      </c>
      <c r="K2884" s="0" t="n">
        <f aca="false">12*Inputs!$B$6*(1-MIN(1,Inputs!$G$6*$D2884)*churn_nonbuyers)*(ic*Inputs!$C$6+fee_wd*Inputs!$E$6*(1-$B2884)+fee_fx*Inputs!$D$6-cost_acc-cost_wd*Inputs!$E$6*(1-$B2884)-cost_fx*Inputs!$D$6)</f>
        <v>165675.579614143</v>
      </c>
      <c r="L2884" s="0" t="n">
        <f aca="false">12*Inputs!$B$7*(1-MIN(1,Inputs!$G$7*$D2884)*churn_nonbuyers)*(ic*Inputs!$C$7+fee_wd*Inputs!$E$7*(1-$B2884)+fee_fx*Inputs!$D$7-cost_acc-cost_wd*Inputs!$E$7*(1-$B2884)-cost_fx*Inputs!$D$7)</f>
        <v>364501.563992486</v>
      </c>
      <c r="M2884" s="0" t="n">
        <f aca="false">12*Inputs!$B$8*(1-MIN(1,Inputs!$G$8*$D2884)*churn_nonbuyers)*(ic*Inputs!$C$8+fee_wd*Inputs!$E$8*(1-$B2884)+fee_fx*Inputs!$D$8-cost_acc-cost_wd*Inputs!$E$8*(1-$B2884)-cost_fx*Inputs!$D$8)</f>
        <v>75120.9675860016</v>
      </c>
      <c r="N2884" s="0" t="n">
        <f aca="false">K2884+L2884+I2884-fixed</f>
        <v>-13023.3735442853</v>
      </c>
      <c r="O2884" s="0" t="n">
        <f aca="false">K2884+L2884+M2884-fixed</f>
        <v>-94701.8888073692</v>
      </c>
      <c r="P2884" s="0" t="n">
        <f aca="false">12*Inputs!$B$6*(1-MIN(1,Inputs!$F$6*$D2884))*(ic*Inputs!$C$6+flat_fee-cost_acc-cost_wd*Inputs!$E$6*$E2884-cost_fx*Inputs!$D$6)+12*Inputs!$B$7*(1-MIN(1,Inputs!$F$7*$D2884))*(ic*Inputs!$C$7+flat_fee-cost_acc-cost_wd*Inputs!$E$7*$E2884-cost_fx*Inputs!$D$7)+12*Inputs!$B$8*(1-MIN(1,Inputs!$F$8*$D2884))*(ic*Inputs!$C$8+flat_fee-cost_acc-cost_wd*Inputs!$E$8*$E2884-cost_fx*Inputs!$D$8)-fixed</f>
        <v>-122337.07346608</v>
      </c>
    </row>
    <row r="2885" customFormat="false" ht="15" hidden="false" customHeight="false" outlineLevel="0" collapsed="false">
      <c r="A2885" s="0" t="n">
        <v>2820</v>
      </c>
      <c r="B2885" s="0" t="n">
        <v>0.091438</v>
      </c>
      <c r="C2885" s="0" t="n">
        <v>0.998635</v>
      </c>
      <c r="D2885" s="0" t="n">
        <v>0.96085</v>
      </c>
      <c r="E2885" s="0" t="n">
        <v>1.248991</v>
      </c>
      <c r="F2885" s="0" t="n">
        <v>0.130924</v>
      </c>
      <c r="G2885" s="0" t="n">
        <f aca="false">12*Inputs!$B$6*(MIN(1,$H$50*$C2885)*(ic*Inputs!$C$6+pS+fee_fx*Inputs!$D$6-cost_acc-cost_wd*Inputs!$E$6*$E2885-cost_fx*Inputs!$D$6-$F2885)+(1-MIN(1,$H$50*$C2885))*(1-MIN(1,Inputs!$G$6*$D2885)*churn_nonbuyers)*(ic*Inputs!$C$6+fee_wd*Inputs!$E$6*(1-$B2885)+fee_fx*Inputs!$D$6-cost_acc-cost_wd*Inputs!$E$6*(1-$B2885)-cost_fx*Inputs!$D$6))</f>
        <v>229705.298594004</v>
      </c>
      <c r="H2885" s="0" t="n">
        <f aca="false">12*Inputs!$B$7*(MIN(1,$H$51*$C2885)*(ic*Inputs!$C$7+pE+fee_fx*Inputs!$D$7-cost_acc-cost_wd*Inputs!$E$7*$E2885-cost_fx*Inputs!$D$7-$F2885)+(1-MIN(1,$H$51*$C2885))*(1-MIN(1,Inputs!$G$7*$D2885)*churn_nonbuyers)*(ic*Inputs!$C$7+fee_wd*Inputs!$E$7*(1-$B2885)+fee_fx*Inputs!$D$7-cost_acc-cost_wd*Inputs!$E$7*(1-$B2885)-cost_fx*Inputs!$D$7))</f>
        <v>409311.316204179</v>
      </c>
      <c r="I2885" s="0" t="n">
        <f aca="false">12*Inputs!$B$8*(MIN(1,$H$52*$C2885)*(ic*Inputs!$C$8+pT-cost_acc-cost_wd*Inputs!$E$8-cost_fx*Inputs!$D$8-cost_ins)+(1-MIN(1,$H$52*$C2885))*(1-MIN(1,Inputs!$G$8*$D2885)*churn_nonbuyers)*(ic*Inputs!$C$8+fee_wd*Inputs!$E$8*(1-$B2885)+fee_fx*Inputs!$D$8-cost_acc-cost_wd*Inputs!$E$8*(1-$B2885)-cost_fx*Inputs!$D$8))</f>
        <v>175676.380976621</v>
      </c>
      <c r="J2885" s="0" t="n">
        <f aca="false">G2885+H2885+I2885-fixed</f>
        <v>114692.995774804</v>
      </c>
      <c r="K2885" s="0" t="n">
        <f aca="false">12*Inputs!$B$6*(1-MIN(1,Inputs!$G$6*$D2885)*churn_nonbuyers)*(ic*Inputs!$C$6+fee_wd*Inputs!$E$6*(1-$B2885)+fee_fx*Inputs!$D$6-cost_acc-cost_wd*Inputs!$E$6*(1-$B2885)-cost_fx*Inputs!$D$6)</f>
        <v>179380.13905656</v>
      </c>
      <c r="L2885" s="0" t="n">
        <f aca="false">12*Inputs!$B$7*(1-MIN(1,Inputs!$G$7*$D2885)*churn_nonbuyers)*(ic*Inputs!$C$7+fee_wd*Inputs!$E$7*(1-$B2885)+fee_fx*Inputs!$D$7-cost_acc-cost_wd*Inputs!$E$7*(1-$B2885)-cost_fx*Inputs!$D$7)</f>
        <v>378790.033833936</v>
      </c>
      <c r="M2885" s="0" t="n">
        <f aca="false">12*Inputs!$B$8*(1-MIN(1,Inputs!$G$8*$D2885)*churn_nonbuyers)*(ic*Inputs!$C$8+fee_wd*Inputs!$E$8*(1-$B2885)+fee_fx*Inputs!$D$8-cost_acc-cost_wd*Inputs!$E$8*(1-$B2885)-cost_fx*Inputs!$D$8)</f>
        <v>105428.00359728</v>
      </c>
      <c r="N2885" s="0" t="n">
        <f aca="false">K2885+L2885+I2885-fixed</f>
        <v>33846.5538671173</v>
      </c>
      <c r="O2885" s="0" t="n">
        <f aca="false">K2885+L2885+M2885-fixed</f>
        <v>-36401.8235122239</v>
      </c>
      <c r="P2885" s="0" t="n">
        <f aca="false">12*Inputs!$B$6*(1-MIN(1,Inputs!$F$6*$D2885))*(ic*Inputs!$C$6+flat_fee-cost_acc-cost_wd*Inputs!$E$6*$E2885-cost_fx*Inputs!$D$6)+12*Inputs!$B$7*(1-MIN(1,Inputs!$F$7*$D2885))*(ic*Inputs!$C$7+flat_fee-cost_acc-cost_wd*Inputs!$E$7*$E2885-cost_fx*Inputs!$D$7)+12*Inputs!$B$8*(1-MIN(1,Inputs!$F$8*$D2885))*(ic*Inputs!$C$8+flat_fee-cost_acc-cost_wd*Inputs!$E$8*$E2885-cost_fx*Inputs!$D$8)-fixed</f>
        <v>-17353.8502359998</v>
      </c>
    </row>
    <row r="2886" customFormat="false" ht="15" hidden="false" customHeight="false" outlineLevel="0" collapsed="false">
      <c r="A2886" s="0" t="n">
        <v>2821</v>
      </c>
      <c r="B2886" s="0" t="n">
        <v>0.344317</v>
      </c>
      <c r="C2886" s="0" t="n">
        <v>0.948979</v>
      </c>
      <c r="D2886" s="0" t="n">
        <v>1.059961</v>
      </c>
      <c r="E2886" s="0" t="n">
        <v>1.178341</v>
      </c>
      <c r="F2886" s="0" t="n">
        <v>0.088296</v>
      </c>
      <c r="G2886" s="0" t="n">
        <f aca="false">12*Inputs!$B$6*(MIN(1,$H$50*$C2886)*(ic*Inputs!$C$6+pS+fee_fx*Inputs!$D$6-cost_acc-cost_wd*Inputs!$E$6*$E2886-cost_fx*Inputs!$D$6-$F2886)+(1-MIN(1,$H$50*$C2886))*(1-MIN(1,Inputs!$G$6*$D2886)*churn_nonbuyers)*(ic*Inputs!$C$6+fee_wd*Inputs!$E$6*(1-$B2886)+fee_fx*Inputs!$D$6-cost_acc-cost_wd*Inputs!$E$6*(1-$B2886)-cost_fx*Inputs!$D$6))</f>
        <v>196950.147830726</v>
      </c>
      <c r="H2886" s="0" t="n">
        <f aca="false">12*Inputs!$B$7*(MIN(1,$H$51*$C2886)*(ic*Inputs!$C$7+pE+fee_fx*Inputs!$D$7-cost_acc-cost_wd*Inputs!$E$7*$E2886-cost_fx*Inputs!$D$7-$F2886)+(1-MIN(1,$H$51*$C2886))*(1-MIN(1,Inputs!$G$7*$D2886)*churn_nonbuyers)*(ic*Inputs!$C$7+fee_wd*Inputs!$E$7*(1-$B2886)+fee_fx*Inputs!$D$7-cost_acc-cost_wd*Inputs!$E$7*(1-$B2886)-cost_fx*Inputs!$D$7))</f>
        <v>395254.405180863</v>
      </c>
      <c r="I2886" s="0" t="n">
        <f aca="false">12*Inputs!$B$8*(MIN(1,$H$52*$C2886)*(ic*Inputs!$C$8+pT-cost_acc-cost_wd*Inputs!$E$8-cost_fx*Inputs!$D$8-cost_ins)+(1-MIN(1,$H$52*$C2886))*(1-MIN(1,Inputs!$G$8*$D2886)*churn_nonbuyers)*(ic*Inputs!$C$8+fee_wd*Inputs!$E$8*(1-$B2886)+fee_fx*Inputs!$D$8-cost_acc-cost_wd*Inputs!$E$8*(1-$B2886)-cost_fx*Inputs!$D$8))</f>
        <v>163631.911933001</v>
      </c>
      <c r="J2886" s="0" t="n">
        <f aca="false">G2886+H2886+I2886-fixed</f>
        <v>55836.4649445907</v>
      </c>
      <c r="K2886" s="0" t="n">
        <f aca="false">12*Inputs!$B$6*(1-MIN(1,Inputs!$G$6*$D2886)*churn_nonbuyers)*(ic*Inputs!$C$6+fee_wd*Inputs!$E$6*(1-$B2886)+fee_fx*Inputs!$D$6-cost_acc-cost_wd*Inputs!$E$6*(1-$B2886)-cost_fx*Inputs!$D$6)</f>
        <v>143961.675779786</v>
      </c>
      <c r="L2886" s="0" t="n">
        <f aca="false">12*Inputs!$B$7*(1-MIN(1,Inputs!$G$7*$D2886)*churn_nonbuyers)*(ic*Inputs!$C$7+fee_wd*Inputs!$E$7*(1-$B2886)+fee_fx*Inputs!$D$7-cost_acc-cost_wd*Inputs!$E$7*(1-$B2886)-cost_fx*Inputs!$D$7)</f>
        <v>342373.702139872</v>
      </c>
      <c r="M2886" s="0" t="n">
        <f aca="false">12*Inputs!$B$8*(1-MIN(1,Inputs!$G$8*$D2886)*churn_nonbuyers)*(ic*Inputs!$C$8+fee_wd*Inputs!$E$8*(1-$B2886)+fee_fx*Inputs!$D$8-cost_acc-cost_wd*Inputs!$E$8*(1-$B2886)-cost_fx*Inputs!$D$8)</f>
        <v>79955.6377990033</v>
      </c>
      <c r="N2886" s="0" t="n">
        <f aca="false">K2886+L2886+I2886-fixed</f>
        <v>-50032.7101473408</v>
      </c>
      <c r="O2886" s="0" t="n">
        <f aca="false">K2886+L2886+M2886-fixed</f>
        <v>-133708.984281339</v>
      </c>
      <c r="P2886" s="0" t="n">
        <f aca="false">12*Inputs!$B$6*(1-MIN(1,Inputs!$F$6*$D2886))*(ic*Inputs!$C$6+flat_fee-cost_acc-cost_wd*Inputs!$E$6*$E2886-cost_fx*Inputs!$D$6)+12*Inputs!$B$7*(1-MIN(1,Inputs!$F$7*$D2886))*(ic*Inputs!$C$7+flat_fee-cost_acc-cost_wd*Inputs!$E$7*$E2886-cost_fx*Inputs!$D$7)+12*Inputs!$B$8*(1-MIN(1,Inputs!$F$8*$D2886))*(ic*Inputs!$C$8+flat_fee-cost_acc-cost_wd*Inputs!$E$8*$E2886-cost_fx*Inputs!$D$8)-fixed</f>
        <v>-37818.5576797599</v>
      </c>
    </row>
    <row r="2887" customFormat="false" ht="15" hidden="false" customHeight="false" outlineLevel="0" collapsed="false">
      <c r="A2887" s="0" t="n">
        <v>2822</v>
      </c>
      <c r="B2887" s="0" t="n">
        <v>0.261456</v>
      </c>
      <c r="C2887" s="0" t="n">
        <v>1.081181</v>
      </c>
      <c r="D2887" s="0" t="n">
        <v>0.80411</v>
      </c>
      <c r="E2887" s="0" t="n">
        <v>1.12345</v>
      </c>
      <c r="F2887" s="0" t="n">
        <v>0.084934</v>
      </c>
      <c r="G2887" s="0" t="n">
        <f aca="false">12*Inputs!$B$6*(MIN(1,$H$50*$C2887)*(ic*Inputs!$C$6+pS+fee_fx*Inputs!$D$6-cost_acc-cost_wd*Inputs!$E$6*$E2887-cost_fx*Inputs!$D$6-$F2887)+(1-MIN(1,$H$50*$C2887))*(1-MIN(1,Inputs!$G$6*$D2887)*churn_nonbuyers)*(ic*Inputs!$C$6+fee_wd*Inputs!$E$6*(1-$B2887)+fee_fx*Inputs!$D$6-cost_acc-cost_wd*Inputs!$E$6*(1-$B2887)-cost_fx*Inputs!$D$6))</f>
        <v>218021.255562487</v>
      </c>
      <c r="H2887" s="0" t="n">
        <f aca="false">12*Inputs!$B$7*(MIN(1,$H$51*$C2887)*(ic*Inputs!$C$7+pE+fee_fx*Inputs!$D$7-cost_acc-cost_wd*Inputs!$E$7*$E2887-cost_fx*Inputs!$D$7-$F2887)+(1-MIN(1,$H$51*$C2887))*(1-MIN(1,Inputs!$G$7*$D2887)*churn_nonbuyers)*(ic*Inputs!$C$7+fee_wd*Inputs!$E$7*(1-$B2887)+fee_fx*Inputs!$D$7-cost_acc-cost_wd*Inputs!$E$7*(1-$B2887)-cost_fx*Inputs!$D$7))</f>
        <v>417816.12169119</v>
      </c>
      <c r="I2887" s="0" t="n">
        <f aca="false">12*Inputs!$B$8*(MIN(1,$H$52*$C2887)*(ic*Inputs!$C$8+pT-cost_acc-cost_wd*Inputs!$E$8-cost_fx*Inputs!$D$8-cost_ins)+(1-MIN(1,$H$52*$C2887))*(1-MIN(1,Inputs!$G$8*$D2887)*churn_nonbuyers)*(ic*Inputs!$C$8+fee_wd*Inputs!$E$8*(1-$B2887)+fee_fx*Inputs!$D$8-cost_acc-cost_wd*Inputs!$E$8*(1-$B2887)-cost_fx*Inputs!$D$8))</f>
        <v>189206.967191454</v>
      </c>
      <c r="J2887" s="0" t="n">
        <f aca="false">G2887+H2887+I2887-fixed</f>
        <v>125044.344445131</v>
      </c>
      <c r="K2887" s="0" t="n">
        <f aca="false">12*Inputs!$B$6*(1-MIN(1,Inputs!$G$6*$D2887)*churn_nonbuyers)*(ic*Inputs!$C$6+fee_wd*Inputs!$E$6*(1-$B2887)+fee_fx*Inputs!$D$6-cost_acc-cost_wd*Inputs!$E$6*(1-$B2887)-cost_fx*Inputs!$D$6)</f>
        <v>157358.630765952</v>
      </c>
      <c r="L2887" s="0" t="n">
        <f aca="false">12*Inputs!$B$7*(1-MIN(1,Inputs!$G$7*$D2887)*churn_nonbuyers)*(ic*Inputs!$C$7+fee_wd*Inputs!$E$7*(1-$B2887)+fee_fx*Inputs!$D$7-cost_acc-cost_wd*Inputs!$E$7*(1-$B2887)-cost_fx*Inputs!$D$7)</f>
        <v>356732.055579571</v>
      </c>
      <c r="M2887" s="0" t="n">
        <f aca="false">12*Inputs!$B$8*(1-MIN(1,Inputs!$G$8*$D2887)*churn_nonbuyers)*(ic*Inputs!$C$8+fee_wd*Inputs!$E$8*(1-$B2887)+fee_fx*Inputs!$D$8-cost_acc-cost_wd*Inputs!$E$8*(1-$B2887)-cost_fx*Inputs!$D$8)</f>
        <v>137191.102507776</v>
      </c>
      <c r="N2887" s="0" t="n">
        <f aca="false">K2887+L2887+I2887-fixed</f>
        <v>3297.65353697748</v>
      </c>
      <c r="O2887" s="0" t="n">
        <f aca="false">K2887+L2887+M2887-fixed</f>
        <v>-48718.2111467007</v>
      </c>
      <c r="P2887" s="0" t="n">
        <f aca="false">12*Inputs!$B$6*(1-MIN(1,Inputs!$F$6*$D2887))*(ic*Inputs!$C$6+flat_fee-cost_acc-cost_wd*Inputs!$E$6*$E2887-cost_fx*Inputs!$D$6)+12*Inputs!$B$7*(1-MIN(1,Inputs!$F$7*$D2887))*(ic*Inputs!$C$7+flat_fee-cost_acc-cost_wd*Inputs!$E$7*$E2887-cost_fx*Inputs!$D$7)+12*Inputs!$B$8*(1-MIN(1,Inputs!$F$8*$D2887))*(ic*Inputs!$C$8+flat_fee-cost_acc-cost_wd*Inputs!$E$8*$E2887-cost_fx*Inputs!$D$8)-fixed</f>
        <v>121805.627</v>
      </c>
    </row>
    <row r="2888" customFormat="false" ht="15" hidden="false" customHeight="false" outlineLevel="0" collapsed="false">
      <c r="A2888" s="0" t="n">
        <v>2823</v>
      </c>
      <c r="B2888" s="0" t="n">
        <v>0.223268</v>
      </c>
      <c r="C2888" s="0" t="n">
        <v>1.020936</v>
      </c>
      <c r="D2888" s="0" t="n">
        <v>1.329126</v>
      </c>
      <c r="E2888" s="0" t="n">
        <v>1.269201</v>
      </c>
      <c r="F2888" s="0" t="n">
        <v>0.239481</v>
      </c>
      <c r="G2888" s="0" t="n">
        <f aca="false">12*Inputs!$B$6*(MIN(1,$H$50*$C2888)*(ic*Inputs!$C$6+pS+fee_fx*Inputs!$D$6-cost_acc-cost_wd*Inputs!$E$6*$E2888-cost_fx*Inputs!$D$6-$F2888)+(1-MIN(1,$H$50*$C2888))*(1-MIN(1,Inputs!$G$6*$D2888)*churn_nonbuyers)*(ic*Inputs!$C$6+fee_wd*Inputs!$E$6*(1-$B2888)+fee_fx*Inputs!$D$6-cost_acc-cost_wd*Inputs!$E$6*(1-$B2888)-cost_fx*Inputs!$D$6))</f>
        <v>208339.348346281</v>
      </c>
      <c r="H2888" s="0" t="n">
        <f aca="false">12*Inputs!$B$7*(MIN(1,$H$51*$C2888)*(ic*Inputs!$C$7+pE+fee_fx*Inputs!$D$7-cost_acc-cost_wd*Inputs!$E$7*$E2888-cost_fx*Inputs!$D$7-$F2888)+(1-MIN(1,$H$51*$C2888))*(1-MIN(1,Inputs!$G$7*$D2888)*churn_nonbuyers)*(ic*Inputs!$C$7+fee_wd*Inputs!$E$7*(1-$B2888)+fee_fx*Inputs!$D$7-cost_acc-cost_wd*Inputs!$E$7*(1-$B2888)-cost_fx*Inputs!$D$7))</f>
        <v>387899.435655551</v>
      </c>
      <c r="I2888" s="0" t="n">
        <f aca="false">12*Inputs!$B$8*(MIN(1,$H$52*$C2888)*(ic*Inputs!$C$8+pT-cost_acc-cost_wd*Inputs!$E$8-cost_fx*Inputs!$D$8-cost_ins)+(1-MIN(1,$H$52*$C2888))*(1-MIN(1,Inputs!$G$8*$D2888)*churn_nonbuyers)*(ic*Inputs!$C$8+fee_wd*Inputs!$E$8*(1-$B2888)+fee_fx*Inputs!$D$8-cost_acc-cost_wd*Inputs!$E$8*(1-$B2888)-cost_fx*Inputs!$D$8))</f>
        <v>153432.328185636</v>
      </c>
      <c r="J2888" s="0" t="n">
        <f aca="false">G2888+H2888+I2888-fixed</f>
        <v>49671.1121874678</v>
      </c>
      <c r="K2888" s="0" t="n">
        <f aca="false">12*Inputs!$B$6*(1-MIN(1,Inputs!$G$6*$D2888)*churn_nonbuyers)*(ic*Inputs!$C$6+fee_wd*Inputs!$E$6*(1-$B2888)+fee_fx*Inputs!$D$6-cost_acc-cost_wd*Inputs!$E$6*(1-$B2888)-cost_fx*Inputs!$D$6)</f>
        <v>158188.42730713</v>
      </c>
      <c r="L2888" s="0" t="n">
        <f aca="false">12*Inputs!$B$7*(1-MIN(1,Inputs!$G$7*$D2888)*churn_nonbuyers)*(ic*Inputs!$C$7+fee_wd*Inputs!$E$7*(1-$B2888)+fee_fx*Inputs!$D$7-cost_acc-cost_wd*Inputs!$E$7*(1-$B2888)-cost_fx*Inputs!$D$7)</f>
        <v>356254.265536278</v>
      </c>
      <c r="M2888" s="0" t="n">
        <f aca="false">12*Inputs!$B$8*(1-MIN(1,Inputs!$G$8*$D2888)*churn_nonbuyers)*(ic*Inputs!$C$8+fee_wd*Inputs!$E$8*(1-$B2888)+fee_fx*Inputs!$D$8-cost_acc-cost_wd*Inputs!$E$8*(1-$B2888)-cost_fx*Inputs!$D$8)</f>
        <v>21975.2713266048</v>
      </c>
      <c r="N2888" s="0" t="n">
        <f aca="false">K2888+L2888+I2888-fixed</f>
        <v>-32124.9789709568</v>
      </c>
      <c r="O2888" s="0" t="n">
        <f aca="false">K2888+L2888+M2888-fixed</f>
        <v>-163582.035829988</v>
      </c>
      <c r="P2888" s="0" t="n">
        <f aca="false">12*Inputs!$B$6*(1-MIN(1,Inputs!$F$6*$D2888))*(ic*Inputs!$C$6+flat_fee-cost_acc-cost_wd*Inputs!$E$6*$E2888-cost_fx*Inputs!$D$6)+12*Inputs!$B$7*(1-MIN(1,Inputs!$F$7*$D2888))*(ic*Inputs!$C$7+flat_fee-cost_acc-cost_wd*Inputs!$E$7*$E2888-cost_fx*Inputs!$D$7)+12*Inputs!$B$8*(1-MIN(1,Inputs!$F$8*$D2888))*(ic*Inputs!$C$8+flat_fee-cost_acc-cost_wd*Inputs!$E$8*$E2888-cost_fx*Inputs!$D$8)-fixed</f>
        <v>-210161.94732976</v>
      </c>
    </row>
    <row r="2889" customFormat="false" ht="15" hidden="false" customHeight="false" outlineLevel="0" collapsed="false">
      <c r="A2889" s="0" t="n">
        <v>2824</v>
      </c>
      <c r="B2889" s="0" t="n">
        <v>0.165289</v>
      </c>
      <c r="C2889" s="0" t="n">
        <v>1.08361</v>
      </c>
      <c r="D2889" s="0" t="n">
        <v>1.330351</v>
      </c>
      <c r="E2889" s="0" t="n">
        <v>1.035982</v>
      </c>
      <c r="F2889" s="0" t="n">
        <v>0.318546</v>
      </c>
      <c r="G2889" s="0" t="n">
        <f aca="false">12*Inputs!$B$6*(MIN(1,$H$50*$C2889)*(ic*Inputs!$C$6+pS+fee_fx*Inputs!$D$6-cost_acc-cost_wd*Inputs!$E$6*$E2889-cost_fx*Inputs!$D$6-$F2889)+(1-MIN(1,$H$50*$C2889))*(1-MIN(1,Inputs!$G$6*$D2889)*churn_nonbuyers)*(ic*Inputs!$C$6+fee_wd*Inputs!$E$6*(1-$B2889)+fee_fx*Inputs!$D$6-cost_acc-cost_wd*Inputs!$E$6*(1-$B2889)-cost_fx*Inputs!$D$6))</f>
        <v>222375.241653219</v>
      </c>
      <c r="H2889" s="0" t="n">
        <f aca="false">12*Inputs!$B$7*(MIN(1,$H$51*$C2889)*(ic*Inputs!$C$7+pE+fee_fx*Inputs!$D$7-cost_acc-cost_wd*Inputs!$E$7*$E2889-cost_fx*Inputs!$D$7-$F2889)+(1-MIN(1,$H$51*$C2889))*(1-MIN(1,Inputs!$G$7*$D2889)*churn_nonbuyers)*(ic*Inputs!$C$7+fee_wd*Inputs!$E$7*(1-$B2889)+fee_fx*Inputs!$D$7-cost_acc-cost_wd*Inputs!$E$7*(1-$B2889)-cost_fx*Inputs!$D$7))</f>
        <v>418553.995499372</v>
      </c>
      <c r="I2889" s="0" t="n">
        <f aca="false">12*Inputs!$B$8*(MIN(1,$H$52*$C2889)*(ic*Inputs!$C$8+pT-cost_acc-cost_wd*Inputs!$E$8-cost_fx*Inputs!$D$8-cost_ins)+(1-MIN(1,$H$52*$C2889))*(1-MIN(1,Inputs!$G$8*$D2889)*churn_nonbuyers)*(ic*Inputs!$C$8+fee_wd*Inputs!$E$8*(1-$B2889)+fee_fx*Inputs!$D$8-cost_acc-cost_wd*Inputs!$E$8*(1-$B2889)-cost_fx*Inputs!$D$8))</f>
        <v>161483.152292877</v>
      </c>
      <c r="J2889" s="0" t="n">
        <f aca="false">G2889+H2889+I2889-fixed</f>
        <v>102412.389445468</v>
      </c>
      <c r="K2889" s="0" t="n">
        <f aca="false">12*Inputs!$B$6*(1-MIN(1,Inputs!$G$6*$D2889)*churn_nonbuyers)*(ic*Inputs!$C$6+fee_wd*Inputs!$E$6*(1-$B2889)+fee_fx*Inputs!$D$6-cost_acc-cost_wd*Inputs!$E$6*(1-$B2889)-cost_fx*Inputs!$D$6)</f>
        <v>165971.671102361</v>
      </c>
      <c r="L2889" s="0" t="n">
        <f aca="false">12*Inputs!$B$7*(1-MIN(1,Inputs!$G$7*$D2889)*churn_nonbuyers)*(ic*Inputs!$C$7+fee_wd*Inputs!$E$7*(1-$B2889)+fee_fx*Inputs!$D$7-cost_acc-cost_wd*Inputs!$E$7*(1-$B2889)-cost_fx*Inputs!$D$7)</f>
        <v>364256.393413417</v>
      </c>
      <c r="M2889" s="0" t="n">
        <f aca="false">12*Inputs!$B$8*(1-MIN(1,Inputs!$G$8*$D2889)*churn_nonbuyers)*(ic*Inputs!$C$8+fee_wd*Inputs!$E$8*(1-$B2889)+fee_fx*Inputs!$D$8-cost_acc-cost_wd*Inputs!$E$8*(1-$B2889)-cost_fx*Inputs!$D$8)</f>
        <v>21895.9157043504</v>
      </c>
      <c r="N2889" s="0" t="n">
        <f aca="false">K2889+L2889+I2889-fixed</f>
        <v>-8288.7831913461</v>
      </c>
      <c r="O2889" s="0" t="n">
        <f aca="false">K2889+L2889+M2889-fixed</f>
        <v>-147876.019779872</v>
      </c>
      <c r="P2889" s="0" t="n">
        <f aca="false">12*Inputs!$B$6*(1-MIN(1,Inputs!$F$6*$D2889))*(ic*Inputs!$C$6+flat_fee-cost_acc-cost_wd*Inputs!$E$6*$E2889-cost_fx*Inputs!$D$6)+12*Inputs!$B$7*(1-MIN(1,Inputs!$F$7*$D2889))*(ic*Inputs!$C$7+flat_fee-cost_acc-cost_wd*Inputs!$E$7*$E2889-cost_fx*Inputs!$D$7)+12*Inputs!$B$8*(1-MIN(1,Inputs!$F$8*$D2889))*(ic*Inputs!$C$8+flat_fee-cost_acc-cost_wd*Inputs!$E$8*$E2889-cost_fx*Inputs!$D$8)-fixed</f>
        <v>-128513.59720432</v>
      </c>
    </row>
    <row r="2890" customFormat="false" ht="15" hidden="false" customHeight="false" outlineLevel="0" collapsed="false">
      <c r="A2890" s="0" t="n">
        <v>2825</v>
      </c>
      <c r="B2890" s="0" t="n">
        <v>0.439087</v>
      </c>
      <c r="C2890" s="0" t="n">
        <v>0.894111</v>
      </c>
      <c r="D2890" s="0" t="n">
        <v>0.876542</v>
      </c>
      <c r="E2890" s="0" t="n">
        <v>1.118223</v>
      </c>
      <c r="F2890" s="0" t="n">
        <v>0.291842</v>
      </c>
      <c r="G2890" s="0" t="n">
        <f aca="false">12*Inputs!$B$6*(MIN(1,$H$50*$C2890)*(ic*Inputs!$C$6+pS+fee_fx*Inputs!$D$6-cost_acc-cost_wd*Inputs!$E$6*$E2890-cost_fx*Inputs!$D$6-$F2890)+(1-MIN(1,$H$50*$C2890))*(1-MIN(1,Inputs!$G$6*$D2890)*churn_nonbuyers)*(ic*Inputs!$C$6+fee_wd*Inputs!$E$6*(1-$B2890)+fee_fx*Inputs!$D$6-cost_acc-cost_wd*Inputs!$E$6*(1-$B2890)-cost_fx*Inputs!$D$6))</f>
        <v>180110.819900768</v>
      </c>
      <c r="H2890" s="0" t="n">
        <f aca="false">12*Inputs!$B$7*(MIN(1,$H$51*$C2890)*(ic*Inputs!$C$7+pE+fee_fx*Inputs!$D$7-cost_acc-cost_wd*Inputs!$E$7*$E2890-cost_fx*Inputs!$D$7-$F2890)+(1-MIN(1,$H$51*$C2890))*(1-MIN(1,Inputs!$G$7*$D2890)*churn_nonbuyers)*(ic*Inputs!$C$7+fee_wd*Inputs!$E$7*(1-$B2890)+fee_fx*Inputs!$D$7-cost_acc-cost_wd*Inputs!$E$7*(1-$B2890)-cost_fx*Inputs!$D$7))</f>
        <v>380620.690300402</v>
      </c>
      <c r="I2890" s="0" t="n">
        <f aca="false">12*Inputs!$B$8*(MIN(1,$H$52*$C2890)*(ic*Inputs!$C$8+pT-cost_acc-cost_wd*Inputs!$E$8-cost_fx*Inputs!$D$8-cost_ins)+(1-MIN(1,$H$52*$C2890))*(1-MIN(1,Inputs!$G$8*$D2890)*churn_nonbuyers)*(ic*Inputs!$C$8+fee_wd*Inputs!$E$8*(1-$B2890)+fee_fx*Inputs!$D$8-cost_acc-cost_wd*Inputs!$E$8*(1-$B2890)-cost_fx*Inputs!$D$8))</f>
        <v>173020.962664563</v>
      </c>
      <c r="J2890" s="0" t="n">
        <f aca="false">G2890+H2890+I2890-fixed</f>
        <v>33752.4728657334</v>
      </c>
      <c r="K2890" s="0" t="n">
        <f aca="false">12*Inputs!$B$6*(1-MIN(1,Inputs!$G$6*$D2890)*churn_nonbuyers)*(ic*Inputs!$C$6+fee_wd*Inputs!$E$6*(1-$B2890)+fee_fx*Inputs!$D$6-cost_acc-cost_wd*Inputs!$E$6*(1-$B2890)-cost_fx*Inputs!$D$6)</f>
        <v>132307.051659509</v>
      </c>
      <c r="L2890" s="0" t="n">
        <f aca="false">12*Inputs!$B$7*(1-MIN(1,Inputs!$G$7*$D2890)*churn_nonbuyers)*(ic*Inputs!$C$7+fee_wd*Inputs!$E$7*(1-$B2890)+fee_fx*Inputs!$D$7-cost_acc-cost_wd*Inputs!$E$7*(1-$B2890)-cost_fx*Inputs!$D$7)</f>
        <v>331031.493779705</v>
      </c>
      <c r="M2890" s="0" t="n">
        <f aca="false">12*Inputs!$B$8*(1-MIN(1,Inputs!$G$8*$D2890)*churn_nonbuyers)*(ic*Inputs!$C$8+fee_wd*Inputs!$E$8*(1-$B2890)+fee_fx*Inputs!$D$8-cost_acc-cost_wd*Inputs!$E$8*(1-$B2890)-cost_fx*Inputs!$D$8)</f>
        <v>117983.415264374</v>
      </c>
      <c r="N2890" s="0" t="n">
        <f aca="false">K2890+L2890+I2890-fixed</f>
        <v>-63640.491896223</v>
      </c>
      <c r="O2890" s="0" t="n">
        <f aca="false">K2890+L2890+M2890-fixed</f>
        <v>-118678.039296412</v>
      </c>
      <c r="P2890" s="0" t="n">
        <f aca="false">12*Inputs!$B$6*(1-MIN(1,Inputs!$F$6*$D2890))*(ic*Inputs!$C$6+flat_fee-cost_acc-cost_wd*Inputs!$E$6*$E2890-cost_fx*Inputs!$D$6)+12*Inputs!$B$7*(1-MIN(1,Inputs!$F$7*$D2890))*(ic*Inputs!$C$7+flat_fee-cost_acc-cost_wd*Inputs!$E$7*$E2890-cost_fx*Inputs!$D$7)+12*Inputs!$B$8*(1-MIN(1,Inputs!$F$8*$D2890))*(ic*Inputs!$C$8+flat_fee-cost_acc-cost_wd*Inputs!$E$8*$E2890-cost_fx*Inputs!$D$8)-fixed</f>
        <v>85518.1489918401</v>
      </c>
    </row>
    <row r="2891" customFormat="false" ht="15" hidden="false" customHeight="false" outlineLevel="0" collapsed="false">
      <c r="A2891" s="0" t="n">
        <v>2826</v>
      </c>
      <c r="B2891" s="0" t="n">
        <v>0.076287</v>
      </c>
      <c r="C2891" s="0" t="n">
        <v>0.756475</v>
      </c>
      <c r="D2891" s="0" t="n">
        <v>0.733026</v>
      </c>
      <c r="E2891" s="0" t="n">
        <v>1.156816</v>
      </c>
      <c r="F2891" s="0" t="n">
        <v>0.291972</v>
      </c>
      <c r="G2891" s="0" t="n">
        <f aca="false">12*Inputs!$B$6*(MIN(1,$H$50*$C2891)*(ic*Inputs!$C$6+pS+fee_fx*Inputs!$D$6-cost_acc-cost_wd*Inputs!$E$6*$E2891-cost_fx*Inputs!$D$6-$F2891)+(1-MIN(1,$H$50*$C2891))*(1-MIN(1,Inputs!$G$6*$D2891)*churn_nonbuyers)*(ic*Inputs!$C$6+fee_wd*Inputs!$E$6*(1-$B2891)+fee_fx*Inputs!$D$6-cost_acc-cost_wd*Inputs!$E$6*(1-$B2891)-cost_fx*Inputs!$D$6))</f>
        <v>220292.661505434</v>
      </c>
      <c r="H2891" s="0" t="n">
        <f aca="false">12*Inputs!$B$7*(MIN(1,$H$51*$C2891)*(ic*Inputs!$C$7+pE+fee_fx*Inputs!$D$7-cost_acc-cost_wd*Inputs!$E$7*$E2891-cost_fx*Inputs!$D$7-$F2891)+(1-MIN(1,$H$51*$C2891))*(1-MIN(1,Inputs!$G$7*$D2891)*churn_nonbuyers)*(ic*Inputs!$C$7+fee_wd*Inputs!$E$7*(1-$B2891)+fee_fx*Inputs!$D$7-cost_acc-cost_wd*Inputs!$E$7*(1-$B2891)-cost_fx*Inputs!$D$7))</f>
        <v>406272.758362376</v>
      </c>
      <c r="I2891" s="0" t="n">
        <f aca="false">12*Inputs!$B$8*(MIN(1,$H$52*$C2891)*(ic*Inputs!$C$8+pT-cost_acc-cost_wd*Inputs!$E$8-cost_fx*Inputs!$D$8-cost_ins)+(1-MIN(1,$H$52*$C2891))*(1-MIN(1,Inputs!$G$8*$D2891)*churn_nonbuyers)*(ic*Inputs!$C$8+fee_wd*Inputs!$E$8*(1-$B2891)+fee_fx*Inputs!$D$8-cost_acc-cost_wd*Inputs!$E$8*(1-$B2891)-cost_fx*Inputs!$D$8))</f>
        <v>182968.415876337</v>
      </c>
      <c r="J2891" s="0" t="n">
        <f aca="false">G2891+H2891+I2891-fixed</f>
        <v>109533.835744147</v>
      </c>
      <c r="K2891" s="0" t="n">
        <f aca="false">12*Inputs!$B$6*(1-MIN(1,Inputs!$G$6*$D2891)*churn_nonbuyers)*(ic*Inputs!$C$6+fee_wd*Inputs!$E$6*(1-$B2891)+fee_fx*Inputs!$D$6-cost_acc-cost_wd*Inputs!$E$6*(1-$B2891)-cost_fx*Inputs!$D$6)</f>
        <v>183628.396472126</v>
      </c>
      <c r="L2891" s="0" t="n">
        <f aca="false">12*Inputs!$B$7*(1-MIN(1,Inputs!$G$7*$D2891)*churn_nonbuyers)*(ic*Inputs!$C$7+fee_wd*Inputs!$E$7*(1-$B2891)+fee_fx*Inputs!$D$7-cost_acc-cost_wd*Inputs!$E$7*(1-$B2891)-cost_fx*Inputs!$D$7)</f>
        <v>383589.565435276</v>
      </c>
      <c r="M2891" s="0" t="n">
        <f aca="false">12*Inputs!$B$8*(1-MIN(1,Inputs!$G$8*$D2891)*churn_nonbuyers)*(ic*Inputs!$C$8+fee_wd*Inputs!$E$8*(1-$B2891)+fee_fx*Inputs!$D$8-cost_acc-cost_wd*Inputs!$E$8*(1-$B2891)-cost_fx*Inputs!$D$8)</f>
        <v>157135.367429923</v>
      </c>
      <c r="N2891" s="0" t="n">
        <f aca="false">K2891+L2891+I2891-fixed</f>
        <v>50186.3777837395</v>
      </c>
      <c r="O2891" s="0" t="n">
        <f aca="false">K2891+L2891+M2891-fixed</f>
        <v>24353.3293373253</v>
      </c>
      <c r="P2891" s="0" t="n">
        <f aca="false">12*Inputs!$B$6*(1-MIN(1,Inputs!$F$6*$D2891))*(ic*Inputs!$C$6+flat_fee-cost_acc-cost_wd*Inputs!$E$6*$E2891-cost_fx*Inputs!$D$6)+12*Inputs!$B$7*(1-MIN(1,Inputs!$F$7*$D2891))*(ic*Inputs!$C$7+flat_fee-cost_acc-cost_wd*Inputs!$E$7*$E2891-cost_fx*Inputs!$D$7)+12*Inputs!$B$8*(1-MIN(1,Inputs!$F$8*$D2891))*(ic*Inputs!$C$8+flat_fee-cost_acc-cost_wd*Inputs!$E$8*$E2891-cost_fx*Inputs!$D$8)-fixed</f>
        <v>143233.81112384</v>
      </c>
    </row>
    <row r="2892" customFormat="false" ht="15" hidden="false" customHeight="false" outlineLevel="0" collapsed="false">
      <c r="A2892" s="0" t="n">
        <v>2827</v>
      </c>
      <c r="B2892" s="0" t="n">
        <v>0.433841</v>
      </c>
      <c r="C2892" s="0" t="n">
        <v>1.050332</v>
      </c>
      <c r="D2892" s="0" t="n">
        <v>1.143616</v>
      </c>
      <c r="E2892" s="0" t="n">
        <v>1.110809</v>
      </c>
      <c r="F2892" s="0" t="n">
        <v>0.18364</v>
      </c>
      <c r="G2892" s="0" t="n">
        <f aca="false">12*Inputs!$B$6*(MIN(1,$H$50*$C2892)*(ic*Inputs!$C$6+pS+fee_fx*Inputs!$D$6-cost_acc-cost_wd*Inputs!$E$6*$E2892-cost_fx*Inputs!$D$6-$F2892)+(1-MIN(1,$H$50*$C2892))*(1-MIN(1,Inputs!$G$6*$D2892)*churn_nonbuyers)*(ic*Inputs!$C$6+fee_wd*Inputs!$E$6*(1-$B2892)+fee_fx*Inputs!$D$6-cost_acc-cost_wd*Inputs!$E$6*(1-$B2892)-cost_fx*Inputs!$D$6))</f>
        <v>190220.936804326</v>
      </c>
      <c r="H2892" s="0" t="n">
        <f aca="false">12*Inputs!$B$7*(MIN(1,$H$51*$C2892)*(ic*Inputs!$C$7+pE+fee_fx*Inputs!$D$7-cost_acc-cost_wd*Inputs!$E$7*$E2892-cost_fx*Inputs!$D$7-$F2892)+(1-MIN(1,$H$51*$C2892))*(1-MIN(1,Inputs!$G$7*$D2892)*churn_nonbuyers)*(ic*Inputs!$C$7+fee_wd*Inputs!$E$7*(1-$B2892)+fee_fx*Inputs!$D$7-cost_acc-cost_wd*Inputs!$E$7*(1-$B2892)-cost_fx*Inputs!$D$7))</f>
        <v>395571.730114584</v>
      </c>
      <c r="I2892" s="0" t="n">
        <f aca="false">12*Inputs!$B$8*(MIN(1,$H$52*$C2892)*(ic*Inputs!$C$8+pT-cost_acc-cost_wd*Inputs!$E$8-cost_fx*Inputs!$D$8-cost_ins)+(1-MIN(1,$H$52*$C2892))*(1-MIN(1,Inputs!$G$8*$D2892)*churn_nonbuyers)*(ic*Inputs!$C$8+fee_wd*Inputs!$E$8*(1-$B2892)+fee_fx*Inputs!$D$8-cost_acc-cost_wd*Inputs!$E$8*(1-$B2892)-cost_fx*Inputs!$D$8))</f>
        <v>167537.38360164</v>
      </c>
      <c r="J2892" s="0" t="n">
        <f aca="false">G2892+H2892+I2892-fixed</f>
        <v>53330.0505205503</v>
      </c>
      <c r="K2892" s="0" t="n">
        <f aca="false">12*Inputs!$B$6*(1-MIN(1,Inputs!$G$6*$D2892)*churn_nonbuyers)*(ic*Inputs!$C$6+fee_wd*Inputs!$E$6*(1-$B2892)+fee_fx*Inputs!$D$6-cost_acc-cost_wd*Inputs!$E$6*(1-$B2892)-cost_fx*Inputs!$D$6)</f>
        <v>131171.508785203</v>
      </c>
      <c r="L2892" s="0" t="n">
        <f aca="false">12*Inputs!$B$7*(1-MIN(1,Inputs!$G$7*$D2892)*churn_nonbuyers)*(ic*Inputs!$C$7+fee_wd*Inputs!$E$7*(1-$B2892)+fee_fx*Inputs!$D$7-cost_acc-cost_wd*Inputs!$E$7*(1-$B2892)-cost_fx*Inputs!$D$7)</f>
        <v>329037.074103122</v>
      </c>
      <c r="M2892" s="0" t="n">
        <f aca="false">12*Inputs!$B$8*(1-MIN(1,Inputs!$G$8*$D2892)*churn_nonbuyers)*(ic*Inputs!$C$8+fee_wd*Inputs!$E$8*(1-$B2892)+fee_fx*Inputs!$D$8-cost_acc-cost_wd*Inputs!$E$8*(1-$B2892)-cost_fx*Inputs!$D$8)</f>
        <v>60952.8046242816</v>
      </c>
      <c r="N2892" s="0" t="n">
        <f aca="false">K2892+L2892+I2892-fixed</f>
        <v>-72254.0335100348</v>
      </c>
      <c r="O2892" s="0" t="n">
        <f aca="false">K2892+L2892+M2892-fixed</f>
        <v>-178838.612487393</v>
      </c>
      <c r="P2892" s="0" t="n">
        <f aca="false">12*Inputs!$B$6*(1-MIN(1,Inputs!$F$6*$D2892))*(ic*Inputs!$C$6+flat_fee-cost_acc-cost_wd*Inputs!$E$6*$E2892-cost_fx*Inputs!$D$6)+12*Inputs!$B$7*(1-MIN(1,Inputs!$F$7*$D2892))*(ic*Inputs!$C$7+flat_fee-cost_acc-cost_wd*Inputs!$E$7*$E2892-cost_fx*Inputs!$D$7)+12*Inputs!$B$8*(1-MIN(1,Inputs!$F$8*$D2892))*(ic*Inputs!$C$8+flat_fee-cost_acc-cost_wd*Inputs!$E$8*$E2892-cost_fx*Inputs!$D$8)-fixed</f>
        <v>-54567.2247654399</v>
      </c>
    </row>
    <row r="2893" customFormat="false" ht="15" hidden="false" customHeight="false" outlineLevel="0" collapsed="false">
      <c r="A2893" s="0" t="n">
        <v>2828</v>
      </c>
      <c r="B2893" s="0" t="n">
        <v>0.173788</v>
      </c>
      <c r="C2893" s="0" t="n">
        <v>1.048285</v>
      </c>
      <c r="D2893" s="0" t="n">
        <v>1.221055</v>
      </c>
      <c r="E2893" s="0" t="n">
        <v>1.270304</v>
      </c>
      <c r="F2893" s="0" t="n">
        <v>0.359528</v>
      </c>
      <c r="G2893" s="0" t="n">
        <f aca="false">12*Inputs!$B$6*(MIN(1,$H$50*$C2893)*(ic*Inputs!$C$6+pS+fee_fx*Inputs!$D$6-cost_acc-cost_wd*Inputs!$E$6*$E2893-cost_fx*Inputs!$D$6-$F2893)+(1-MIN(1,$H$50*$C2893))*(1-MIN(1,Inputs!$G$6*$D2893)*churn_nonbuyers)*(ic*Inputs!$C$6+fee_wd*Inputs!$E$6*(1-$B2893)+fee_fx*Inputs!$D$6-cost_acc-cost_wd*Inputs!$E$6*(1-$B2893)-cost_fx*Inputs!$D$6))</f>
        <v>213724.627178348</v>
      </c>
      <c r="H2893" s="0" t="n">
        <f aca="false">12*Inputs!$B$7*(MIN(1,$H$51*$C2893)*(ic*Inputs!$C$7+pE+fee_fx*Inputs!$D$7-cost_acc-cost_wd*Inputs!$E$7*$E2893-cost_fx*Inputs!$D$7-$F2893)+(1-MIN(1,$H$51*$C2893))*(1-MIN(1,Inputs!$G$7*$D2893)*churn_nonbuyers)*(ic*Inputs!$C$7+fee_wd*Inputs!$E$7*(1-$B2893)+fee_fx*Inputs!$D$7-cost_acc-cost_wd*Inputs!$E$7*(1-$B2893)-cost_fx*Inputs!$D$7))</f>
        <v>386049.822064971</v>
      </c>
      <c r="I2893" s="0" t="n">
        <f aca="false">12*Inputs!$B$8*(MIN(1,$H$52*$C2893)*(ic*Inputs!$C$8+pT-cost_acc-cost_wd*Inputs!$E$8-cost_fx*Inputs!$D$8-cost_ins)+(1-MIN(1,$H$52*$C2893))*(1-MIN(1,Inputs!$G$8*$D2893)*churn_nonbuyers)*(ic*Inputs!$C$8+fee_wd*Inputs!$E$8*(1-$B2893)+fee_fx*Inputs!$D$8-cost_acc-cost_wd*Inputs!$E$8*(1-$B2893)-cost_fx*Inputs!$D$8))</f>
        <v>163402.884119335</v>
      </c>
      <c r="J2893" s="0" t="n">
        <f aca="false">G2893+H2893+I2893-fixed</f>
        <v>63177.3333626534</v>
      </c>
      <c r="K2893" s="0" t="n">
        <f aca="false">12*Inputs!$B$6*(1-MIN(1,Inputs!$G$6*$D2893)*churn_nonbuyers)*(ic*Inputs!$C$6+fee_wd*Inputs!$E$6*(1-$B2893)+fee_fx*Inputs!$D$6-cost_acc-cost_wd*Inputs!$E$6*(1-$B2893)-cost_fx*Inputs!$D$6)</f>
        <v>165794.167485648</v>
      </c>
      <c r="L2893" s="0" t="n">
        <f aca="false">12*Inputs!$B$7*(1-MIN(1,Inputs!$G$7*$D2893)*churn_nonbuyers)*(ic*Inputs!$C$7+fee_wd*Inputs!$E$7*(1-$B2893)+fee_fx*Inputs!$D$7-cost_acc-cost_wd*Inputs!$E$7*(1-$B2893)-cost_fx*Inputs!$D$7)</f>
        <v>364321.371051389</v>
      </c>
      <c r="M2893" s="0" t="n">
        <f aca="false">12*Inputs!$B$8*(1-MIN(1,Inputs!$G$8*$D2893)*churn_nonbuyers)*(ic*Inputs!$C$8+fee_wd*Inputs!$E$8*(1-$B2893)+fee_fx*Inputs!$D$8-cost_acc-cost_wd*Inputs!$E$8*(1-$B2893)-cost_fx*Inputs!$D$8)</f>
        <v>46201.607733024</v>
      </c>
      <c r="N2893" s="0" t="n">
        <f aca="false">K2893+L2893+I2893-fixed</f>
        <v>-6481.57734362828</v>
      </c>
      <c r="O2893" s="0" t="n">
        <f aca="false">K2893+L2893+M2893-fixed</f>
        <v>-123682.853729939</v>
      </c>
      <c r="P2893" s="0" t="n">
        <f aca="false">12*Inputs!$B$6*(1-MIN(1,Inputs!$F$6*$D2893))*(ic*Inputs!$C$6+flat_fee-cost_acc-cost_wd*Inputs!$E$6*$E2893-cost_fx*Inputs!$D$6)+12*Inputs!$B$7*(1-MIN(1,Inputs!$F$7*$D2893))*(ic*Inputs!$C$7+flat_fee-cost_acc-cost_wd*Inputs!$E$7*$E2893-cost_fx*Inputs!$D$7)+12*Inputs!$B$8*(1-MIN(1,Inputs!$F$8*$D2893))*(ic*Inputs!$C$8+flat_fee-cost_acc-cost_wd*Inputs!$E$8*$E2893-cost_fx*Inputs!$D$8)-fixed</f>
        <v>-156617.9398672</v>
      </c>
    </row>
    <row r="2894" customFormat="false" ht="15" hidden="false" customHeight="false" outlineLevel="0" collapsed="false">
      <c r="A2894" s="0" t="n">
        <v>2829</v>
      </c>
      <c r="B2894" s="0" t="n">
        <v>0.444679</v>
      </c>
      <c r="C2894" s="0" t="n">
        <v>0.997516</v>
      </c>
      <c r="D2894" s="0" t="n">
        <v>0.597812</v>
      </c>
      <c r="E2894" s="0" t="n">
        <v>1.158506</v>
      </c>
      <c r="F2894" s="0" t="n">
        <v>0.123111</v>
      </c>
      <c r="G2894" s="0" t="n">
        <f aca="false">12*Inputs!$B$6*(MIN(1,$H$50*$C2894)*(ic*Inputs!$C$6+pS+fee_fx*Inputs!$D$6-cost_acc-cost_wd*Inputs!$E$6*$E2894-cost_fx*Inputs!$D$6-$F2894)+(1-MIN(1,$H$50*$C2894))*(1-MIN(1,Inputs!$G$6*$D2894)*churn_nonbuyers)*(ic*Inputs!$C$6+fee_wd*Inputs!$E$6*(1-$B2894)+fee_fx*Inputs!$D$6-cost_acc-cost_wd*Inputs!$E$6*(1-$B2894)-cost_fx*Inputs!$D$6))</f>
        <v>189647.15770434</v>
      </c>
      <c r="H2894" s="0" t="n">
        <f aca="false">12*Inputs!$B$7*(MIN(1,$H$51*$C2894)*(ic*Inputs!$C$7+pE+fee_fx*Inputs!$D$7-cost_acc-cost_wd*Inputs!$E$7*$E2894-cost_fx*Inputs!$D$7-$F2894)+(1-MIN(1,$H$51*$C2894))*(1-MIN(1,Inputs!$G$7*$D2894)*churn_nonbuyers)*(ic*Inputs!$C$7+fee_wd*Inputs!$E$7*(1-$B2894)+fee_fx*Inputs!$D$7-cost_acc-cost_wd*Inputs!$E$7*(1-$B2894)-cost_fx*Inputs!$D$7))</f>
        <v>392654.668822481</v>
      </c>
      <c r="I2894" s="0" t="n">
        <f aca="false">12*Inputs!$B$8*(MIN(1,$H$52*$C2894)*(ic*Inputs!$C$8+pT-cost_acc-cost_wd*Inputs!$E$8-cost_fx*Inputs!$D$8-cost_ins)+(1-MIN(1,$H$52*$C2894))*(1-MIN(1,Inputs!$G$8*$D2894)*churn_nonbuyers)*(ic*Inputs!$C$8+fee_wd*Inputs!$E$8*(1-$B2894)+fee_fx*Inputs!$D$8-cost_acc-cost_wd*Inputs!$E$8*(1-$B2894)-cost_fx*Inputs!$D$8))</f>
        <v>197314.216161171</v>
      </c>
      <c r="J2894" s="0" t="n">
        <f aca="false">G2894+H2894+I2894-fixed</f>
        <v>79616.0426879925</v>
      </c>
      <c r="K2894" s="0" t="n">
        <f aca="false">12*Inputs!$B$6*(1-MIN(1,Inputs!$G$6*$D2894)*churn_nonbuyers)*(ic*Inputs!$C$6+fee_wd*Inputs!$E$6*(1-$B2894)+fee_fx*Inputs!$D$6-cost_acc-cost_wd*Inputs!$E$6*(1-$B2894)-cost_fx*Inputs!$D$6)</f>
        <v>133454.287024906</v>
      </c>
      <c r="L2894" s="0" t="n">
        <f aca="false">12*Inputs!$B$7*(1-MIN(1,Inputs!$G$7*$D2894)*churn_nonbuyers)*(ic*Inputs!$C$7+fee_wd*Inputs!$E$7*(1-$B2894)+fee_fx*Inputs!$D$7-cost_acc-cost_wd*Inputs!$E$7*(1-$B2894)-cost_fx*Inputs!$D$7)</f>
        <v>333083.494838943</v>
      </c>
      <c r="M2894" s="0" t="n">
        <f aca="false">12*Inputs!$B$8*(1-MIN(1,Inputs!$G$8*$D2894)*churn_nonbuyers)*(ic*Inputs!$C$8+fee_wd*Inputs!$E$8*(1-$B2894)+fee_fx*Inputs!$D$8-cost_acc-cost_wd*Inputs!$E$8*(1-$B2894)-cost_fx*Inputs!$D$8)</f>
        <v>177399.359502893</v>
      </c>
      <c r="N2894" s="0" t="n">
        <f aca="false">K2894+L2894+I2894-fixed</f>
        <v>-36148.0019749797</v>
      </c>
      <c r="O2894" s="0" t="n">
        <f aca="false">K2894+L2894+M2894-fixed</f>
        <v>-56062.8586332583</v>
      </c>
      <c r="P2894" s="0" t="n">
        <f aca="false">12*Inputs!$B$6*(1-MIN(1,Inputs!$F$6*$D2894))*(ic*Inputs!$C$6+flat_fee-cost_acc-cost_wd*Inputs!$E$6*$E2894-cost_fx*Inputs!$D$6)+12*Inputs!$B$7*(1-MIN(1,Inputs!$F$7*$D2894))*(ic*Inputs!$C$7+flat_fee-cost_acc-cost_wd*Inputs!$E$7*$E2894-cost_fx*Inputs!$D$7)+12*Inputs!$B$8*(1-MIN(1,Inputs!$F$8*$D2894))*(ic*Inputs!$C$8+flat_fee-cost_acc-cost_wd*Inputs!$E$8*$E2894-cost_fx*Inputs!$D$8)-fixed</f>
        <v>213502.67179328</v>
      </c>
    </row>
    <row r="2895" customFormat="false" ht="15" hidden="false" customHeight="false" outlineLevel="0" collapsed="false">
      <c r="A2895" s="0" t="n">
        <v>2830</v>
      </c>
      <c r="B2895" s="0" t="n">
        <v>0.329215</v>
      </c>
      <c r="C2895" s="0" t="n">
        <v>1.012185</v>
      </c>
      <c r="D2895" s="0" t="n">
        <v>1.460646</v>
      </c>
      <c r="E2895" s="0" t="n">
        <v>1.141983</v>
      </c>
      <c r="F2895" s="0" t="n">
        <v>0.255977</v>
      </c>
      <c r="G2895" s="0" t="n">
        <f aca="false">12*Inputs!$B$6*(MIN(1,$H$50*$C2895)*(ic*Inputs!$C$6+pS+fee_fx*Inputs!$D$6-cost_acc-cost_wd*Inputs!$E$6*$E2895-cost_fx*Inputs!$D$6-$F2895)+(1-MIN(1,$H$50*$C2895))*(1-MIN(1,Inputs!$G$6*$D2895)*churn_nonbuyers)*(ic*Inputs!$C$6+fee_wd*Inputs!$E$6*(1-$B2895)+fee_fx*Inputs!$D$6-cost_acc-cost_wd*Inputs!$E$6*(1-$B2895)-cost_fx*Inputs!$D$6))</f>
        <v>196470.525761659</v>
      </c>
      <c r="H2895" s="0" t="n">
        <f aca="false">12*Inputs!$B$7*(MIN(1,$H$51*$C2895)*(ic*Inputs!$C$7+pE+fee_fx*Inputs!$D$7-cost_acc-cost_wd*Inputs!$E$7*$E2895-cost_fx*Inputs!$D$7-$F2895)+(1-MIN(1,$H$51*$C2895))*(1-MIN(1,Inputs!$G$7*$D2895)*churn_nonbuyers)*(ic*Inputs!$C$7+fee_wd*Inputs!$E$7*(1-$B2895)+fee_fx*Inputs!$D$7-cost_acc-cost_wd*Inputs!$E$7*(1-$B2895)-cost_fx*Inputs!$D$7))</f>
        <v>391947.654408835</v>
      </c>
      <c r="I2895" s="0" t="n">
        <f aca="false">12*Inputs!$B$8*(MIN(1,$H$52*$C2895)*(ic*Inputs!$C$8+pT-cost_acc-cost_wd*Inputs!$E$8-cost_fx*Inputs!$D$8-cost_ins)+(1-MIN(1,$H$52*$C2895))*(1-MIN(1,Inputs!$G$8*$D2895)*churn_nonbuyers)*(ic*Inputs!$C$8+fee_wd*Inputs!$E$8*(1-$B2895)+fee_fx*Inputs!$D$8-cost_acc-cost_wd*Inputs!$E$8*(1-$B2895)-cost_fx*Inputs!$D$8))</f>
        <v>145900.39464</v>
      </c>
      <c r="J2895" s="0" t="n">
        <f aca="false">G2895+H2895+I2895-fixed</f>
        <v>34318.5748104947</v>
      </c>
      <c r="K2895" s="0" t="n">
        <f aca="false">12*Inputs!$B$6*(1-MIN(1,Inputs!$G$6*$D2895)*churn_nonbuyers)*(ic*Inputs!$C$6+fee_wd*Inputs!$E$6*(1-$B2895)+fee_fx*Inputs!$D$6-cost_acc-cost_wd*Inputs!$E$6*(1-$B2895)-cost_fx*Inputs!$D$6)</f>
        <v>142931.967644808</v>
      </c>
      <c r="L2895" s="0" t="n">
        <f aca="false">12*Inputs!$B$7*(1-MIN(1,Inputs!$G$7*$D2895)*churn_nonbuyers)*(ic*Inputs!$C$7+fee_wd*Inputs!$E$7*(1-$B2895)+fee_fx*Inputs!$D$7-cost_acc-cost_wd*Inputs!$E$7*(1-$B2895)-cost_fx*Inputs!$D$7)</f>
        <v>340202.409578885</v>
      </c>
      <c r="M2895" s="0" t="n">
        <f aca="false">12*Inputs!$B$8*(1-MIN(1,Inputs!$G$8*$D2895)*churn_nonbuyers)*(ic*Inputs!$C$8+fee_wd*Inputs!$E$8*(1-$B2895)+fee_fx*Inputs!$D$8-cost_acc-cost_wd*Inputs!$E$8*(1-$B2895)-cost_fx*Inputs!$D$8)</f>
        <v>0</v>
      </c>
      <c r="N2895" s="0" t="n">
        <f aca="false">K2895+L2895+I2895-fixed</f>
        <v>-70965.2281363071</v>
      </c>
      <c r="O2895" s="0" t="n">
        <f aca="false">K2895+L2895+M2895-fixed</f>
        <v>-216865.622776307</v>
      </c>
      <c r="P2895" s="0" t="n">
        <f aca="false">12*Inputs!$B$6*(1-MIN(1,Inputs!$F$6*$D2895))*(ic*Inputs!$C$6+flat_fee-cost_acc-cost_wd*Inputs!$E$6*$E2895-cost_fx*Inputs!$D$6)+12*Inputs!$B$7*(1-MIN(1,Inputs!$F$7*$D2895))*(ic*Inputs!$C$7+flat_fee-cost_acc-cost_wd*Inputs!$E$7*$E2895-cost_fx*Inputs!$D$7)+12*Inputs!$B$8*(1-MIN(1,Inputs!$F$8*$D2895))*(ic*Inputs!$C$8+flat_fee-cost_acc-cost_wd*Inputs!$E$8*$E2895-cost_fx*Inputs!$D$8)-fixed</f>
        <v>-234938.89724368</v>
      </c>
    </row>
    <row r="2896" customFormat="false" ht="15" hidden="false" customHeight="false" outlineLevel="0" collapsed="false">
      <c r="A2896" s="0" t="n">
        <v>2831</v>
      </c>
      <c r="B2896" s="0" t="n">
        <v>0.515259</v>
      </c>
      <c r="C2896" s="0" t="n">
        <v>1.195553</v>
      </c>
      <c r="D2896" s="0" t="n">
        <v>1.79955</v>
      </c>
      <c r="E2896" s="0" t="n">
        <v>1.146351</v>
      </c>
      <c r="F2896" s="0" t="n">
        <v>0.31749</v>
      </c>
      <c r="G2896" s="0" t="n">
        <f aca="false">12*Inputs!$B$6*(MIN(1,$H$50*$C2896)*(ic*Inputs!$C$6+pS+fee_fx*Inputs!$D$6-cost_acc-cost_wd*Inputs!$E$6*$E2896-cost_fx*Inputs!$D$6-$F2896)+(1-MIN(1,$H$50*$C2896))*(1-MIN(1,Inputs!$G$6*$D2896)*churn_nonbuyers)*(ic*Inputs!$C$6+fee_wd*Inputs!$E$6*(1-$B2896)+fee_fx*Inputs!$D$6-cost_acc-cost_wd*Inputs!$E$6*(1-$B2896)-cost_fx*Inputs!$D$6))</f>
        <v>179943.923198762</v>
      </c>
      <c r="H2896" s="0" t="n">
        <f aca="false">12*Inputs!$B$7*(MIN(1,$H$51*$C2896)*(ic*Inputs!$C$7+pE+fee_fx*Inputs!$D$7-cost_acc-cost_wd*Inputs!$E$7*$E2896-cost_fx*Inputs!$D$7-$F2896)+(1-MIN(1,$H$51*$C2896))*(1-MIN(1,Inputs!$G$7*$D2896)*churn_nonbuyers)*(ic*Inputs!$C$7+fee_wd*Inputs!$E$7*(1-$B2896)+fee_fx*Inputs!$D$7-cost_acc-cost_wd*Inputs!$E$7*(1-$B2896)-cost_fx*Inputs!$D$7))</f>
        <v>381372.785284872</v>
      </c>
      <c r="I2896" s="0" t="n">
        <f aca="false">12*Inputs!$B$8*(MIN(1,$H$52*$C2896)*(ic*Inputs!$C$8+pT-cost_acc-cost_wd*Inputs!$E$8-cost_fx*Inputs!$D$8-cost_ins)+(1-MIN(1,$H$52*$C2896))*(1-MIN(1,Inputs!$G$8*$D2896)*churn_nonbuyers)*(ic*Inputs!$C$8+fee_wd*Inputs!$E$8*(1-$B2896)+fee_fx*Inputs!$D$8-cost_acc-cost_wd*Inputs!$E$8*(1-$B2896)-cost_fx*Inputs!$D$8))</f>
        <v>172331.791632</v>
      </c>
      <c r="J2896" s="0" t="n">
        <f aca="false">G2896+H2896+I2896-fixed</f>
        <v>33648.5001156339</v>
      </c>
      <c r="K2896" s="0" t="n">
        <f aca="false">12*Inputs!$B$6*(1-MIN(1,Inputs!$G$6*$D2896)*churn_nonbuyers)*(ic*Inputs!$C$6+fee_wd*Inputs!$E$6*(1-$B2896)+fee_fx*Inputs!$D$6-cost_acc-cost_wd*Inputs!$E$6*(1-$B2896)-cost_fx*Inputs!$D$6)</f>
        <v>115939.32720084</v>
      </c>
      <c r="L2896" s="0" t="n">
        <f aca="false">12*Inputs!$B$7*(1-MIN(1,Inputs!$G$7*$D2896)*churn_nonbuyers)*(ic*Inputs!$C$7+fee_wd*Inputs!$E$7*(1-$B2896)+fee_fx*Inputs!$D$7-cost_acc-cost_wd*Inputs!$E$7*(1-$B2896)-cost_fx*Inputs!$D$7)</f>
        <v>311240.999520504</v>
      </c>
      <c r="M2896" s="0" t="n">
        <f aca="false">12*Inputs!$B$8*(1-MIN(1,Inputs!$G$8*$D2896)*churn_nonbuyers)*(ic*Inputs!$C$8+fee_wd*Inputs!$E$8*(1-$B2896)+fee_fx*Inputs!$D$8-cost_acc-cost_wd*Inputs!$E$8*(1-$B2896)-cost_fx*Inputs!$D$8)</f>
        <v>0</v>
      </c>
      <c r="N2896" s="0" t="n">
        <f aca="false">K2896+L2896+I2896-fixed</f>
        <v>-100487.881646656</v>
      </c>
      <c r="O2896" s="0" t="n">
        <f aca="false">K2896+L2896+M2896-fixed</f>
        <v>-272819.673278656</v>
      </c>
      <c r="P2896" s="0" t="n">
        <f aca="false">12*Inputs!$B$6*(1-MIN(1,Inputs!$F$6*$D2896))*(ic*Inputs!$C$6+flat_fee-cost_acc-cost_wd*Inputs!$E$6*$E2896-cost_fx*Inputs!$D$6)+12*Inputs!$B$7*(1-MIN(1,Inputs!$F$7*$D2896))*(ic*Inputs!$C$7+flat_fee-cost_acc-cost_wd*Inputs!$E$7*$E2896-cost_fx*Inputs!$D$7)+12*Inputs!$B$8*(1-MIN(1,Inputs!$F$8*$D2896))*(ic*Inputs!$C$8+flat_fee-cost_acc-cost_wd*Inputs!$E$8*$E2896-cost_fx*Inputs!$D$8)-fixed</f>
        <v>-415556.678308</v>
      </c>
    </row>
    <row r="2897" customFormat="false" ht="15" hidden="false" customHeight="false" outlineLevel="0" collapsed="false">
      <c r="A2897" s="0" t="n">
        <v>2832</v>
      </c>
      <c r="B2897" s="0" t="n">
        <v>0.367572</v>
      </c>
      <c r="C2897" s="0" t="n">
        <v>0.671681</v>
      </c>
      <c r="D2897" s="0" t="n">
        <v>0.911393</v>
      </c>
      <c r="E2897" s="0" t="n">
        <v>1.056717</v>
      </c>
      <c r="F2897" s="0" t="n">
        <v>0.275109</v>
      </c>
      <c r="G2897" s="0" t="n">
        <f aca="false">12*Inputs!$B$6*(MIN(1,$H$50*$C2897)*(ic*Inputs!$C$6+pS+fee_fx*Inputs!$D$6-cost_acc-cost_wd*Inputs!$E$6*$E2897-cost_fx*Inputs!$D$6-$F2897)+(1-MIN(1,$H$50*$C2897))*(1-MIN(1,Inputs!$G$6*$D2897)*churn_nonbuyers)*(ic*Inputs!$C$6+fee_wd*Inputs!$E$6*(1-$B2897)+fee_fx*Inputs!$D$6-cost_acc-cost_wd*Inputs!$E$6*(1-$B2897)-cost_fx*Inputs!$D$6))</f>
        <v>178501.92330115</v>
      </c>
      <c r="H2897" s="0" t="n">
        <f aca="false">12*Inputs!$B$7*(MIN(1,$H$51*$C2897)*(ic*Inputs!$C$7+pE+fee_fx*Inputs!$D$7-cost_acc-cost_wd*Inputs!$E$7*$E2897-cost_fx*Inputs!$D$7-$F2897)+(1-MIN(1,$H$51*$C2897))*(1-MIN(1,Inputs!$G$7*$D2897)*churn_nonbuyers)*(ic*Inputs!$C$7+fee_wd*Inputs!$E$7*(1-$B2897)+fee_fx*Inputs!$D$7-cost_acc-cost_wd*Inputs!$E$7*(1-$B2897)-cost_fx*Inputs!$D$7))</f>
        <v>380756.302492129</v>
      </c>
      <c r="I2897" s="0" t="n">
        <f aca="false">12*Inputs!$B$8*(MIN(1,$H$52*$C2897)*(ic*Inputs!$C$8+pT-cost_acc-cost_wd*Inputs!$E$8-cost_fx*Inputs!$D$8-cost_ins)+(1-MIN(1,$H$52*$C2897))*(1-MIN(1,Inputs!$G$8*$D2897)*churn_nonbuyers)*(ic*Inputs!$C$8+fee_wd*Inputs!$E$8*(1-$B2897)+fee_fx*Inputs!$D$8-cost_acc-cost_wd*Inputs!$E$8*(1-$B2897)-cost_fx*Inputs!$D$8))</f>
        <v>156041.140161635</v>
      </c>
      <c r="J2897" s="0" t="n">
        <f aca="false">G2897+H2897+I2897-fixed</f>
        <v>15299.3659549145</v>
      </c>
      <c r="K2897" s="0" t="n">
        <f aca="false">12*Inputs!$B$6*(1-MIN(1,Inputs!$G$6*$D2897)*churn_nonbuyers)*(ic*Inputs!$C$6+fee_wd*Inputs!$E$6*(1-$B2897)+fee_fx*Inputs!$D$6-cost_acc-cost_wd*Inputs!$E$6*(1-$B2897)-cost_fx*Inputs!$D$6)</f>
        <v>141894.808904131</v>
      </c>
      <c r="L2897" s="0" t="n">
        <f aca="false">12*Inputs!$B$7*(1-MIN(1,Inputs!$G$7*$D2897)*churn_nonbuyers)*(ic*Inputs!$C$7+fee_wd*Inputs!$E$7*(1-$B2897)+fee_fx*Inputs!$D$7-cost_acc-cost_wd*Inputs!$E$7*(1-$B2897)-cost_fx*Inputs!$D$7)</f>
        <v>340692.633278479</v>
      </c>
      <c r="M2897" s="0" t="n">
        <f aca="false">12*Inputs!$B$8*(1-MIN(1,Inputs!$G$8*$D2897)*churn_nonbuyers)*(ic*Inputs!$C$8+fee_wd*Inputs!$E$8*(1-$B2897)+fee_fx*Inputs!$D$8-cost_acc-cost_wd*Inputs!$E$8*(1-$B2897)-cost_fx*Inputs!$D$8)</f>
        <v>111777.556965946</v>
      </c>
      <c r="N2897" s="0" t="n">
        <f aca="false">K2897+L2897+I2897-fixed</f>
        <v>-61371.4176557548</v>
      </c>
      <c r="O2897" s="0" t="n">
        <f aca="false">K2897+L2897+M2897-fixed</f>
        <v>-105635.000851445</v>
      </c>
      <c r="P2897" s="0" t="n">
        <f aca="false">12*Inputs!$B$6*(1-MIN(1,Inputs!$F$6*$D2897))*(ic*Inputs!$C$6+flat_fee-cost_acc-cost_wd*Inputs!$E$6*$E2897-cost_fx*Inputs!$D$6)+12*Inputs!$B$7*(1-MIN(1,Inputs!$F$7*$D2897))*(ic*Inputs!$C$7+flat_fee-cost_acc-cost_wd*Inputs!$E$7*$E2897-cost_fx*Inputs!$D$7)+12*Inputs!$B$8*(1-MIN(1,Inputs!$F$8*$D2897))*(ic*Inputs!$C$8+flat_fee-cost_acc-cost_wd*Inputs!$E$8*$E2897-cost_fx*Inputs!$D$8)-fixed</f>
        <v>94732.0987234401</v>
      </c>
    </row>
    <row r="2898" customFormat="false" ht="15" hidden="false" customHeight="false" outlineLevel="0" collapsed="false">
      <c r="A2898" s="0" t="n">
        <v>2833</v>
      </c>
      <c r="B2898" s="0" t="n">
        <v>0.448379</v>
      </c>
      <c r="C2898" s="0" t="n">
        <v>0.922493</v>
      </c>
      <c r="D2898" s="0" t="n">
        <v>0.879743</v>
      </c>
      <c r="E2898" s="0" t="n">
        <v>1.224144</v>
      </c>
      <c r="F2898" s="0" t="n">
        <v>0.298401</v>
      </c>
      <c r="G2898" s="0" t="n">
        <f aca="false">12*Inputs!$B$6*(MIN(1,$H$50*$C2898)*(ic*Inputs!$C$6+pS+fee_fx*Inputs!$D$6-cost_acc-cost_wd*Inputs!$E$6*$E2898-cost_fx*Inputs!$D$6-$F2898)+(1-MIN(1,$H$50*$C2898))*(1-MIN(1,Inputs!$G$6*$D2898)*churn_nonbuyers)*(ic*Inputs!$C$6+fee_wd*Inputs!$E$6*(1-$B2898)+fee_fx*Inputs!$D$6-cost_acc-cost_wd*Inputs!$E$6*(1-$B2898)-cost_fx*Inputs!$D$6))</f>
        <v>178032.291221862</v>
      </c>
      <c r="H2898" s="0" t="n">
        <f aca="false">12*Inputs!$B$7*(MIN(1,$H$51*$C2898)*(ic*Inputs!$C$7+pE+fee_fx*Inputs!$D$7-cost_acc-cost_wd*Inputs!$E$7*$E2898-cost_fx*Inputs!$D$7-$F2898)+(1-MIN(1,$H$51*$C2898))*(1-MIN(1,Inputs!$G$7*$D2898)*churn_nonbuyers)*(ic*Inputs!$C$7+fee_wd*Inputs!$E$7*(1-$B2898)+fee_fx*Inputs!$D$7-cost_acc-cost_wd*Inputs!$E$7*(1-$B2898)-cost_fx*Inputs!$D$7))</f>
        <v>369747.316350752</v>
      </c>
      <c r="I2898" s="0" t="n">
        <f aca="false">12*Inputs!$B$8*(MIN(1,$H$52*$C2898)*(ic*Inputs!$C$8+pT-cost_acc-cost_wd*Inputs!$E$8-cost_fx*Inputs!$D$8-cost_ins)+(1-MIN(1,$H$52*$C2898))*(1-MIN(1,Inputs!$G$8*$D2898)*churn_nonbuyers)*(ic*Inputs!$C$8+fee_wd*Inputs!$E$8*(1-$B2898)+fee_fx*Inputs!$D$8-cost_acc-cost_wd*Inputs!$E$8*(1-$B2898)-cost_fx*Inputs!$D$8))</f>
        <v>174464.972629823</v>
      </c>
      <c r="J2898" s="0" t="n">
        <f aca="false">G2898+H2898+I2898-fixed</f>
        <v>22244.5802024371</v>
      </c>
      <c r="K2898" s="0" t="n">
        <f aca="false">12*Inputs!$B$6*(1-MIN(1,Inputs!$G$6*$D2898)*churn_nonbuyers)*(ic*Inputs!$C$6+fee_wd*Inputs!$E$6*(1-$B2898)+fee_fx*Inputs!$D$6-cost_acc-cost_wd*Inputs!$E$6*(1-$B2898)-cost_fx*Inputs!$D$6)</f>
        <v>131005.714223498</v>
      </c>
      <c r="L2898" s="0" t="n">
        <f aca="false">12*Inputs!$B$7*(1-MIN(1,Inputs!$G$7*$D2898)*churn_nonbuyers)*(ic*Inputs!$C$7+fee_wd*Inputs!$E$7*(1-$B2898)+fee_fx*Inputs!$D$7-cost_acc-cost_wd*Inputs!$E$7*(1-$B2898)-cost_fx*Inputs!$D$7)</f>
        <v>329696.112470099</v>
      </c>
      <c r="M2898" s="0" t="n">
        <f aca="false">12*Inputs!$B$8*(1-MIN(1,Inputs!$G$8*$D2898)*churn_nonbuyers)*(ic*Inputs!$C$8+fee_wd*Inputs!$E$8*(1-$B2898)+fee_fx*Inputs!$D$8-cost_acc-cost_wd*Inputs!$E$8*(1-$B2898)-cost_fx*Inputs!$D$8)</f>
        <v>117127.925789659</v>
      </c>
      <c r="N2898" s="0" t="n">
        <f aca="false">K2898+L2898+I2898-fixed</f>
        <v>-64833.2006765795</v>
      </c>
      <c r="O2898" s="0" t="n">
        <f aca="false">K2898+L2898+M2898-fixed</f>
        <v>-122170.247516743</v>
      </c>
      <c r="P2898" s="0" t="n">
        <f aca="false">12*Inputs!$B$6*(1-MIN(1,Inputs!$F$6*$D2898))*(ic*Inputs!$C$6+flat_fee-cost_acc-cost_wd*Inputs!$E$6*$E2898-cost_fx*Inputs!$D$6)+12*Inputs!$B$7*(1-MIN(1,Inputs!$F$7*$D2898))*(ic*Inputs!$C$7+flat_fee-cost_acc-cost_wd*Inputs!$E$7*$E2898-cost_fx*Inputs!$D$7)+12*Inputs!$B$8*(1-MIN(1,Inputs!$F$8*$D2898))*(ic*Inputs!$C$8+flat_fee-cost_acc-cost_wd*Inputs!$E$8*$E2898-cost_fx*Inputs!$D$8)-fixed</f>
        <v>34988.9090940801</v>
      </c>
    </row>
    <row r="2899" customFormat="false" ht="15" hidden="false" customHeight="false" outlineLevel="0" collapsed="false">
      <c r="A2899" s="0" t="n">
        <v>2834</v>
      </c>
      <c r="B2899" s="0" t="n">
        <v>0.249978</v>
      </c>
      <c r="C2899" s="0" t="n">
        <v>1.008402</v>
      </c>
      <c r="D2899" s="0" t="n">
        <v>1.553742</v>
      </c>
      <c r="E2899" s="0" t="n">
        <v>1.042714</v>
      </c>
      <c r="F2899" s="0" t="n">
        <v>0.137333</v>
      </c>
      <c r="G2899" s="0" t="n">
        <f aca="false">12*Inputs!$B$6*(MIN(1,$H$50*$C2899)*(ic*Inputs!$C$6+pS+fee_fx*Inputs!$D$6-cost_acc-cost_wd*Inputs!$E$6*$E2899-cost_fx*Inputs!$D$6-$F2899)+(1-MIN(1,$H$50*$C2899))*(1-MIN(1,Inputs!$G$6*$D2899)*churn_nonbuyers)*(ic*Inputs!$C$6+fee_wd*Inputs!$E$6*(1-$B2899)+fee_fx*Inputs!$D$6-cost_acc-cost_wd*Inputs!$E$6*(1-$B2899)-cost_fx*Inputs!$D$6))</f>
        <v>210348.228827036</v>
      </c>
      <c r="H2899" s="0" t="n">
        <f aca="false">12*Inputs!$B$7*(MIN(1,$H$51*$C2899)*(ic*Inputs!$C$7+pE+fee_fx*Inputs!$D$7-cost_acc-cost_wd*Inputs!$E$7*$E2899-cost_fx*Inputs!$D$7-$F2899)+(1-MIN(1,$H$51*$C2899))*(1-MIN(1,Inputs!$G$7*$D2899)*churn_nonbuyers)*(ic*Inputs!$C$7+fee_wd*Inputs!$E$7*(1-$B2899)+fee_fx*Inputs!$D$7-cost_acc-cost_wd*Inputs!$E$7*(1-$B2899)-cost_fx*Inputs!$D$7))</f>
        <v>416074.976955484</v>
      </c>
      <c r="I2899" s="0" t="n">
        <f aca="false">12*Inputs!$B$8*(MIN(1,$H$52*$C2899)*(ic*Inputs!$C$8+pT-cost_acc-cost_wd*Inputs!$E$8-cost_fx*Inputs!$D$8-cost_ins)+(1-MIN(1,$H$52*$C2899))*(1-MIN(1,Inputs!$G$8*$D2899)*churn_nonbuyers)*(ic*Inputs!$C$8+fee_wd*Inputs!$E$8*(1-$B2899)+fee_fx*Inputs!$D$8-cost_acc-cost_wd*Inputs!$E$8*(1-$B2899)-cost_fx*Inputs!$D$8))</f>
        <v>145355.097888</v>
      </c>
      <c r="J2899" s="0" t="n">
        <f aca="false">G2899+H2899+I2899-fixed</f>
        <v>71778.30367052</v>
      </c>
      <c r="K2899" s="0" t="n">
        <f aca="false">12*Inputs!$B$6*(1-MIN(1,Inputs!$G$6*$D2899)*churn_nonbuyers)*(ic*Inputs!$C$6+fee_wd*Inputs!$E$6*(1-$B2899)+fee_fx*Inputs!$D$6-cost_acc-cost_wd*Inputs!$E$6*(1-$B2899)-cost_fx*Inputs!$D$6)</f>
        <v>152737.938127267</v>
      </c>
      <c r="L2899" s="0" t="n">
        <f aca="false">12*Inputs!$B$7*(1-MIN(1,Inputs!$G$7*$D2899)*churn_nonbuyers)*(ic*Inputs!$C$7+fee_wd*Inputs!$E$7*(1-$B2899)+fee_fx*Inputs!$D$7-cost_acc-cost_wd*Inputs!$E$7*(1-$B2899)-cost_fx*Inputs!$D$7)</f>
        <v>350086.99846036</v>
      </c>
      <c r="M2899" s="0" t="n">
        <f aca="false">12*Inputs!$B$8*(1-MIN(1,Inputs!$G$8*$D2899)*churn_nonbuyers)*(ic*Inputs!$C$8+fee_wd*Inputs!$E$8*(1-$B2899)+fee_fx*Inputs!$D$8-cost_acc-cost_wd*Inputs!$E$8*(1-$B2899)-cost_fx*Inputs!$D$8)</f>
        <v>0</v>
      </c>
      <c r="N2899" s="0" t="n">
        <f aca="false">K2899+L2899+I2899-fixed</f>
        <v>-51819.9655243723</v>
      </c>
      <c r="O2899" s="0" t="n">
        <f aca="false">K2899+L2899+M2899-fixed</f>
        <v>-197175.063412372</v>
      </c>
      <c r="P2899" s="0" t="n">
        <f aca="false">12*Inputs!$B$6*(1-MIN(1,Inputs!$F$6*$D2899))*(ic*Inputs!$C$6+flat_fee-cost_acc-cost_wd*Inputs!$E$6*$E2899-cost_fx*Inputs!$D$6)+12*Inputs!$B$7*(1-MIN(1,Inputs!$F$7*$D2899))*(ic*Inputs!$C$7+flat_fee-cost_acc-cost_wd*Inputs!$E$7*$E2899-cost_fx*Inputs!$D$7)+12*Inputs!$B$8*(1-MIN(1,Inputs!$F$8*$D2899))*(ic*Inputs!$C$8+flat_fee-cost_acc-cost_wd*Inputs!$E$8*$E2899-cost_fx*Inputs!$D$8)-fixed</f>
        <v>-254574.45798688</v>
      </c>
    </row>
    <row r="2900" customFormat="false" ht="15" hidden="false" customHeight="false" outlineLevel="0" collapsed="false">
      <c r="A2900" s="0" t="n">
        <v>2835</v>
      </c>
      <c r="B2900" s="0" t="n">
        <v>0.528908</v>
      </c>
      <c r="C2900" s="0" t="n">
        <v>0.986267</v>
      </c>
      <c r="D2900" s="0" t="n">
        <v>0.646923</v>
      </c>
      <c r="E2900" s="0" t="n">
        <v>1.255573</v>
      </c>
      <c r="F2900" s="0" t="n">
        <v>0.127763</v>
      </c>
      <c r="G2900" s="0" t="n">
        <f aca="false">12*Inputs!$B$6*(MIN(1,$H$50*$C2900)*(ic*Inputs!$C$6+pS+fee_fx*Inputs!$D$6-cost_acc-cost_wd*Inputs!$E$6*$E2900-cost_fx*Inputs!$D$6-$F2900)+(1-MIN(1,$H$50*$C2900))*(1-MIN(1,Inputs!$G$6*$D2900)*churn_nonbuyers)*(ic*Inputs!$C$6+fee_wd*Inputs!$E$6*(1-$B2900)+fee_fx*Inputs!$D$6-cost_acc-cost_wd*Inputs!$E$6*(1-$B2900)-cost_fx*Inputs!$D$6))</f>
        <v>175580.288545692</v>
      </c>
      <c r="H2900" s="0" t="n">
        <f aca="false">12*Inputs!$B$7*(MIN(1,$H$51*$C2900)*(ic*Inputs!$C$7+pE+fee_fx*Inputs!$D$7-cost_acc-cost_wd*Inputs!$E$7*$E2900-cost_fx*Inputs!$D$7-$F2900)+(1-MIN(1,$H$51*$C2900))*(1-MIN(1,Inputs!$G$7*$D2900)*churn_nonbuyers)*(ic*Inputs!$C$7+fee_wd*Inputs!$E$7*(1-$B2900)+fee_fx*Inputs!$D$7-cost_acc-cost_wd*Inputs!$E$7*(1-$B2900)-cost_fx*Inputs!$D$7))</f>
        <v>373186.004823892</v>
      </c>
      <c r="I2900" s="0" t="n">
        <f aca="false">12*Inputs!$B$8*(MIN(1,$H$52*$C2900)*(ic*Inputs!$C$8+pT-cost_acc-cost_wd*Inputs!$E$8-cost_fx*Inputs!$D$8-cost_ins)+(1-MIN(1,$H$52*$C2900))*(1-MIN(1,Inputs!$G$8*$D2900)*churn_nonbuyers)*(ic*Inputs!$C$8+fee_wd*Inputs!$E$8*(1-$B2900)+fee_fx*Inputs!$D$8-cost_acc-cost_wd*Inputs!$E$8*(1-$B2900)-cost_fx*Inputs!$D$8))</f>
        <v>193157.784355067</v>
      </c>
      <c r="J2900" s="0" t="n">
        <f aca="false">G2900+H2900+I2900-fixed</f>
        <v>41924.0777246505</v>
      </c>
      <c r="K2900" s="0" t="n">
        <f aca="false">12*Inputs!$B$6*(1-MIN(1,Inputs!$G$6*$D2900)*churn_nonbuyers)*(ic*Inputs!$C$6+fee_wd*Inputs!$E$6*(1-$B2900)+fee_fx*Inputs!$D$6-cost_acc-cost_wd*Inputs!$E$6*(1-$B2900)-cost_fx*Inputs!$D$6)</f>
        <v>121379.835960605</v>
      </c>
      <c r="L2900" s="0" t="n">
        <f aca="false">12*Inputs!$B$7*(1-MIN(1,Inputs!$G$7*$D2900)*churn_nonbuyers)*(ic*Inputs!$C$7+fee_wd*Inputs!$E$7*(1-$B2900)+fee_fx*Inputs!$D$7-cost_acc-cost_wd*Inputs!$E$7*(1-$B2900)-cost_fx*Inputs!$D$7)</f>
        <v>320690.210472363</v>
      </c>
      <c r="M2900" s="0" t="n">
        <f aca="false">12*Inputs!$B$8*(1-MIN(1,Inputs!$G$8*$D2900)*churn_nonbuyers)*(ic*Inputs!$C$8+fee_wd*Inputs!$E$8*(1-$B2900)+fee_fx*Inputs!$D$8-cost_acc-cost_wd*Inputs!$E$8*(1-$B2900)-cost_fx*Inputs!$D$8)</f>
        <v>164700.117362822</v>
      </c>
      <c r="N2900" s="0" t="n">
        <f aca="false">K2900+L2900+I2900-fixed</f>
        <v>-64772.1692119651</v>
      </c>
      <c r="O2900" s="0" t="n">
        <f aca="false">K2900+L2900+M2900-fixed</f>
        <v>-93229.83620421</v>
      </c>
      <c r="P2900" s="0" t="n">
        <f aca="false">12*Inputs!$B$6*(1-MIN(1,Inputs!$F$6*$D2900))*(ic*Inputs!$C$6+flat_fee-cost_acc-cost_wd*Inputs!$E$6*$E2900-cost_fx*Inputs!$D$6)+12*Inputs!$B$7*(1-MIN(1,Inputs!$F$7*$D2900))*(ic*Inputs!$C$7+flat_fee-cost_acc-cost_wd*Inputs!$E$7*$E2900-cost_fx*Inputs!$D$7)+12*Inputs!$B$8*(1-MIN(1,Inputs!$F$8*$D2900))*(ic*Inputs!$C$8+flat_fee-cost_acc-cost_wd*Inputs!$E$8*$E2900-cost_fx*Inputs!$D$8)-fixed</f>
        <v>137517.60290696</v>
      </c>
    </row>
    <row r="2901" customFormat="false" ht="15" hidden="false" customHeight="false" outlineLevel="0" collapsed="false">
      <c r="A2901" s="0" t="n">
        <v>2836</v>
      </c>
      <c r="B2901" s="0" t="n">
        <v>0.180364</v>
      </c>
      <c r="C2901" s="0" t="n">
        <v>1.165327</v>
      </c>
      <c r="D2901" s="0" t="n">
        <v>1.381382</v>
      </c>
      <c r="E2901" s="0" t="n">
        <v>1.371702</v>
      </c>
      <c r="F2901" s="0" t="n">
        <v>0.295995</v>
      </c>
      <c r="G2901" s="0" t="n">
        <f aca="false">12*Inputs!$B$6*(MIN(1,$H$50*$C2901)*(ic*Inputs!$C$6+pS+fee_fx*Inputs!$D$6-cost_acc-cost_wd*Inputs!$E$6*$E2901-cost_fx*Inputs!$D$6-$F2901)+(1-MIN(1,$H$50*$C2901))*(1-MIN(1,Inputs!$G$6*$D2901)*churn_nonbuyers)*(ic*Inputs!$C$6+fee_wd*Inputs!$E$6*(1-$B2901)+fee_fx*Inputs!$D$6-cost_acc-cost_wd*Inputs!$E$6*(1-$B2901)-cost_fx*Inputs!$D$6))</f>
        <v>215976.585291126</v>
      </c>
      <c r="H2901" s="0" t="n">
        <f aca="false">12*Inputs!$B$7*(MIN(1,$H$51*$C2901)*(ic*Inputs!$C$7+pE+fee_fx*Inputs!$D$7-cost_acc-cost_wd*Inputs!$E$7*$E2901-cost_fx*Inputs!$D$7-$F2901)+(1-MIN(1,$H$51*$C2901))*(1-MIN(1,Inputs!$G$7*$D2901)*churn_nonbuyers)*(ic*Inputs!$C$7+fee_wd*Inputs!$E$7*(1-$B2901)+fee_fx*Inputs!$D$7-cost_acc-cost_wd*Inputs!$E$7*(1-$B2901)-cost_fx*Inputs!$D$7))</f>
        <v>377672.42267135</v>
      </c>
      <c r="I2901" s="0" t="n">
        <f aca="false">12*Inputs!$B$8*(MIN(1,$H$52*$C2901)*(ic*Inputs!$C$8+pT-cost_acc-cost_wd*Inputs!$E$8-cost_fx*Inputs!$D$8-cost_ins)+(1-MIN(1,$H$52*$C2901))*(1-MIN(1,Inputs!$G$8*$D2901)*churn_nonbuyers)*(ic*Inputs!$C$8+fee_wd*Inputs!$E$8*(1-$B2901)+fee_fx*Inputs!$D$8-cost_acc-cost_wd*Inputs!$E$8*(1-$B2901)-cost_fx*Inputs!$D$8))</f>
        <v>169908.979092938</v>
      </c>
      <c r="J2901" s="0" t="n">
        <f aca="false">G2901+H2901+I2901-fixed</f>
        <v>63557.9870554141</v>
      </c>
      <c r="K2901" s="0" t="n">
        <f aca="false">12*Inputs!$B$6*(1-MIN(1,Inputs!$G$6*$D2901)*churn_nonbuyers)*(ic*Inputs!$C$6+fee_wd*Inputs!$E$6*(1-$B2901)+fee_fx*Inputs!$D$6-cost_acc-cost_wd*Inputs!$E$6*(1-$B2901)-cost_fx*Inputs!$D$6)</f>
        <v>163497.144837946</v>
      </c>
      <c r="L2901" s="0" t="n">
        <f aca="false">12*Inputs!$B$7*(1-MIN(1,Inputs!$G$7*$D2901)*churn_nonbuyers)*(ic*Inputs!$C$7+fee_wd*Inputs!$E$7*(1-$B2901)+fee_fx*Inputs!$D$7-cost_acc-cost_wd*Inputs!$E$7*(1-$B2901)-cost_fx*Inputs!$D$7)</f>
        <v>361594.722166767</v>
      </c>
      <c r="M2901" s="0" t="n">
        <f aca="false">12*Inputs!$B$8*(1-MIN(1,Inputs!$G$8*$D2901)*churn_nonbuyers)*(ic*Inputs!$C$8+fee_wd*Inputs!$E$8*(1-$B2901)+fee_fx*Inputs!$D$8-cost_acc-cost_wd*Inputs!$E$8*(1-$B2901)-cost_fx*Inputs!$D$8)</f>
        <v>10495.8618304128</v>
      </c>
      <c r="N2901" s="0" t="n">
        <f aca="false">K2901+L2901+I2901-fixed</f>
        <v>-4999.15390234883</v>
      </c>
      <c r="O2901" s="0" t="n">
        <f aca="false">K2901+L2901+M2901-fixed</f>
        <v>-164412.271164874</v>
      </c>
      <c r="P2901" s="0" t="n">
        <f aca="false">12*Inputs!$B$6*(1-MIN(1,Inputs!$F$6*$D2901))*(ic*Inputs!$C$6+flat_fee-cost_acc-cost_wd*Inputs!$E$6*$E2901-cost_fx*Inputs!$D$6)+12*Inputs!$B$7*(1-MIN(1,Inputs!$F$7*$D2901))*(ic*Inputs!$C$7+flat_fee-cost_acc-cost_wd*Inputs!$E$7*$E2901-cost_fx*Inputs!$D$7)+12*Inputs!$B$8*(1-MIN(1,Inputs!$F$8*$D2901))*(ic*Inputs!$C$8+flat_fee-cost_acc-cost_wd*Inputs!$E$8*$E2901-cost_fx*Inputs!$D$8)-fixed</f>
        <v>-271152.74397664</v>
      </c>
    </row>
    <row r="2902" customFormat="false" ht="15" hidden="false" customHeight="false" outlineLevel="0" collapsed="false">
      <c r="A2902" s="0" t="n">
        <v>2837</v>
      </c>
      <c r="B2902" s="0" t="n">
        <v>0.303507</v>
      </c>
      <c r="C2902" s="0" t="n">
        <v>1.064471</v>
      </c>
      <c r="D2902" s="0" t="n">
        <v>1.359433</v>
      </c>
      <c r="E2902" s="0" t="n">
        <v>1.096675</v>
      </c>
      <c r="F2902" s="0" t="n">
        <v>0.061466</v>
      </c>
      <c r="G2902" s="0" t="n">
        <f aca="false">12*Inputs!$B$6*(MIN(1,$H$50*$C2902)*(ic*Inputs!$C$6+pS+fee_fx*Inputs!$D$6-cost_acc-cost_wd*Inputs!$E$6*$E2902-cost_fx*Inputs!$D$6-$F2902)+(1-MIN(1,$H$50*$C2902))*(1-MIN(1,Inputs!$G$6*$D2902)*churn_nonbuyers)*(ic*Inputs!$C$6+fee_wd*Inputs!$E$6*(1-$B2902)+fee_fx*Inputs!$D$6-cost_acc-cost_wd*Inputs!$E$6*(1-$B2902)-cost_fx*Inputs!$D$6))</f>
        <v>208988.173128971</v>
      </c>
      <c r="H2902" s="0" t="n">
        <f aca="false">12*Inputs!$B$7*(MIN(1,$H$51*$C2902)*(ic*Inputs!$C$7+pE+fee_fx*Inputs!$D$7-cost_acc-cost_wd*Inputs!$E$7*$E2902-cost_fx*Inputs!$D$7-$F2902)+(1-MIN(1,$H$51*$C2902))*(1-MIN(1,Inputs!$G$7*$D2902)*churn_nonbuyers)*(ic*Inputs!$C$7+fee_wd*Inputs!$E$7*(1-$B2902)+fee_fx*Inputs!$D$7-cost_acc-cost_wd*Inputs!$E$7*(1-$B2902)-cost_fx*Inputs!$D$7))</f>
        <v>414762.125945752</v>
      </c>
      <c r="I2902" s="0" t="n">
        <f aca="false">12*Inputs!$B$8*(MIN(1,$H$52*$C2902)*(ic*Inputs!$C$8+pT-cost_acc-cost_wd*Inputs!$E$8-cost_fx*Inputs!$D$8-cost_ins)+(1-MIN(1,$H$52*$C2902))*(1-MIN(1,Inputs!$G$8*$D2902)*churn_nonbuyers)*(ic*Inputs!$C$8+fee_wd*Inputs!$E$8*(1-$B2902)+fee_fx*Inputs!$D$8-cost_acc-cost_wd*Inputs!$E$8*(1-$B2902)-cost_fx*Inputs!$D$8))</f>
        <v>157283.530326502</v>
      </c>
      <c r="J2902" s="0" t="n">
        <f aca="false">G2902+H2902+I2902-fixed</f>
        <v>81033.8294012242</v>
      </c>
      <c r="K2902" s="0" t="n">
        <f aca="false">12*Inputs!$B$6*(1-MIN(1,Inputs!$G$6*$D2902)*churn_nonbuyers)*(ic*Inputs!$C$6+fee_wd*Inputs!$E$6*(1-$B2902)+fee_fx*Inputs!$D$6-cost_acc-cost_wd*Inputs!$E$6*(1-$B2902)-cost_fx*Inputs!$D$6)</f>
        <v>147162.608867023</v>
      </c>
      <c r="L2902" s="0" t="n">
        <f aca="false">12*Inputs!$B$7*(1-MIN(1,Inputs!$G$7*$D2902)*churn_nonbuyers)*(ic*Inputs!$C$7+fee_wd*Inputs!$E$7*(1-$B2902)+fee_fx*Inputs!$D$7-cost_acc-cost_wd*Inputs!$E$7*(1-$B2902)-cost_fx*Inputs!$D$7)</f>
        <v>344833.711336214</v>
      </c>
      <c r="M2902" s="0" t="n">
        <f aca="false">12*Inputs!$B$8*(1-MIN(1,Inputs!$G$8*$D2902)*churn_nonbuyers)*(ic*Inputs!$C$8+fee_wd*Inputs!$E$8*(1-$B2902)+fee_fx*Inputs!$D$8-cost_acc-cost_wd*Inputs!$E$8*(1-$B2902)-cost_fx*Inputs!$D$8)</f>
        <v>15091.6858594417</v>
      </c>
      <c r="N2902" s="0" t="n">
        <f aca="false">K2902+L2902+I2902-fixed</f>
        <v>-50720.1494702613</v>
      </c>
      <c r="O2902" s="0" t="n">
        <f aca="false">K2902+L2902+M2902-fixed</f>
        <v>-192911.993937321</v>
      </c>
      <c r="P2902" s="0" t="n">
        <f aca="false">12*Inputs!$B$6*(1-MIN(1,Inputs!$F$6*$D2902))*(ic*Inputs!$C$6+flat_fee-cost_acc-cost_wd*Inputs!$E$6*$E2902-cost_fx*Inputs!$D$6)+12*Inputs!$B$7*(1-MIN(1,Inputs!$F$7*$D2902))*(ic*Inputs!$C$7+flat_fee-cost_acc-cost_wd*Inputs!$E$7*$E2902-cost_fx*Inputs!$D$7)+12*Inputs!$B$8*(1-MIN(1,Inputs!$F$8*$D2902))*(ic*Inputs!$C$8+flat_fee-cost_acc-cost_wd*Inputs!$E$8*$E2902-cost_fx*Inputs!$D$8)-fixed</f>
        <v>-165646.368358</v>
      </c>
    </row>
    <row r="2903" customFormat="false" ht="15" hidden="false" customHeight="false" outlineLevel="0" collapsed="false">
      <c r="A2903" s="0" t="n">
        <v>2838</v>
      </c>
      <c r="B2903" s="0" t="n">
        <v>0.403132</v>
      </c>
      <c r="C2903" s="0" t="n">
        <v>1.081396</v>
      </c>
      <c r="D2903" s="0" t="n">
        <v>0.937457</v>
      </c>
      <c r="E2903" s="0" t="n">
        <v>1.211482</v>
      </c>
      <c r="F2903" s="0" t="n">
        <v>0.265009</v>
      </c>
      <c r="G2903" s="0" t="n">
        <f aca="false">12*Inputs!$B$6*(MIN(1,$H$50*$C2903)*(ic*Inputs!$C$6+pS+fee_fx*Inputs!$D$6-cost_acc-cost_wd*Inputs!$E$6*$E2903-cost_fx*Inputs!$D$6-$F2903)+(1-MIN(1,$H$50*$C2903))*(1-MIN(1,Inputs!$G$6*$D2903)*churn_nonbuyers)*(ic*Inputs!$C$6+fee_wd*Inputs!$E$6*(1-$B2903)+fee_fx*Inputs!$D$6-cost_acc-cost_wd*Inputs!$E$6*(1-$B2903)-cost_fx*Inputs!$D$6))</f>
        <v>192591.939384665</v>
      </c>
      <c r="H2903" s="0" t="n">
        <f aca="false">12*Inputs!$B$7*(MIN(1,$H$51*$C2903)*(ic*Inputs!$C$7+pE+fee_fx*Inputs!$D$7-cost_acc-cost_wd*Inputs!$E$7*$E2903-cost_fx*Inputs!$D$7-$F2903)+(1-MIN(1,$H$51*$C2903))*(1-MIN(1,Inputs!$G$7*$D2903)*churn_nonbuyers)*(ic*Inputs!$C$7+fee_wd*Inputs!$E$7*(1-$B2903)+fee_fx*Inputs!$D$7-cost_acc-cost_wd*Inputs!$E$7*(1-$B2903)-cost_fx*Inputs!$D$7))</f>
        <v>383564.142691792</v>
      </c>
      <c r="I2903" s="0" t="n">
        <f aca="false">12*Inputs!$B$8*(MIN(1,$H$52*$C2903)*(ic*Inputs!$C$8+pT-cost_acc-cost_wd*Inputs!$E$8-cost_fx*Inputs!$D$8-cost_ins)+(1-MIN(1,$H$52*$C2903))*(1-MIN(1,Inputs!$G$8*$D2903)*churn_nonbuyers)*(ic*Inputs!$C$8+fee_wd*Inputs!$E$8*(1-$B2903)+fee_fx*Inputs!$D$8-cost_acc-cost_wd*Inputs!$E$8*(1-$B2903)-cost_fx*Inputs!$D$8))</f>
        <v>181529.639835821</v>
      </c>
      <c r="J2903" s="0" t="n">
        <f aca="false">G2903+H2903+I2903-fixed</f>
        <v>57685.7219122783</v>
      </c>
      <c r="K2903" s="0" t="n">
        <f aca="false">12*Inputs!$B$6*(1-MIN(1,Inputs!$G$6*$D2903)*churn_nonbuyers)*(ic*Inputs!$C$6+fee_wd*Inputs!$E$6*(1-$B2903)+fee_fx*Inputs!$D$6-cost_acc-cost_wd*Inputs!$E$6*(1-$B2903)-cost_fx*Inputs!$D$6)</f>
        <v>136820.441630333</v>
      </c>
      <c r="L2903" s="0" t="n">
        <f aca="false">12*Inputs!$B$7*(1-MIN(1,Inputs!$G$7*$D2903)*churn_nonbuyers)*(ic*Inputs!$C$7+fee_wd*Inputs!$E$7*(1-$B2903)+fee_fx*Inputs!$D$7-cost_acc-cost_wd*Inputs!$E$7*(1-$B2903)-cost_fx*Inputs!$D$7)</f>
        <v>335442.1218422</v>
      </c>
      <c r="M2903" s="0" t="n">
        <f aca="false">12*Inputs!$B$8*(1-MIN(1,Inputs!$G$8*$D2903)*churn_nonbuyers)*(ic*Inputs!$C$8+fee_wd*Inputs!$E$8*(1-$B2903)+fee_fx*Inputs!$D$8-cost_acc-cost_wd*Inputs!$E$8*(1-$B2903)-cost_fx*Inputs!$D$8)</f>
        <v>105557.564194886</v>
      </c>
      <c r="N2903" s="0" t="n">
        <f aca="false">K2903+L2903+I2903-fixed</f>
        <v>-46207.7966916466</v>
      </c>
      <c r="O2903" s="0" t="n">
        <f aca="false">K2903+L2903+M2903-fixed</f>
        <v>-122179.872332581</v>
      </c>
      <c r="P2903" s="0" t="n">
        <f aca="false">12*Inputs!$B$6*(1-MIN(1,Inputs!$F$6*$D2903))*(ic*Inputs!$C$6+flat_fee-cost_acc-cost_wd*Inputs!$E$6*$E2903-cost_fx*Inputs!$D$6)+12*Inputs!$B$7*(1-MIN(1,Inputs!$F$7*$D2903))*(ic*Inputs!$C$7+flat_fee-cost_acc-cost_wd*Inputs!$E$7*$E2903-cost_fx*Inputs!$D$7)+12*Inputs!$B$8*(1-MIN(1,Inputs!$F$8*$D2903))*(ic*Inputs!$C$8+flat_fee-cost_acc-cost_wd*Inputs!$E$8*$E2903-cost_fx*Inputs!$D$8)-fixed</f>
        <v>11207.11240976</v>
      </c>
    </row>
    <row r="2904" customFormat="false" ht="15" hidden="false" customHeight="false" outlineLevel="0" collapsed="false">
      <c r="A2904" s="0" t="n">
        <v>2839</v>
      </c>
      <c r="B2904" s="0" t="n">
        <v>0.227687</v>
      </c>
      <c r="C2904" s="0" t="n">
        <v>0.911337</v>
      </c>
      <c r="D2904" s="0" t="n">
        <v>0.991779</v>
      </c>
      <c r="E2904" s="0" t="n">
        <v>1.319826</v>
      </c>
      <c r="F2904" s="0" t="n">
        <v>0.281939</v>
      </c>
      <c r="G2904" s="0" t="n">
        <f aca="false">12*Inputs!$B$6*(MIN(1,$H$50*$C2904)*(ic*Inputs!$C$6+pS+fee_fx*Inputs!$D$6-cost_acc-cost_wd*Inputs!$E$6*$E2904-cost_fx*Inputs!$D$6-$F2904)+(1-MIN(1,$H$50*$C2904))*(1-MIN(1,Inputs!$G$6*$D2904)*churn_nonbuyers)*(ic*Inputs!$C$6+fee_wd*Inputs!$E$6*(1-$B2904)+fee_fx*Inputs!$D$6-cost_acc-cost_wd*Inputs!$E$6*(1-$B2904)-cost_fx*Inputs!$D$6))</f>
        <v>203090.183998482</v>
      </c>
      <c r="H2904" s="0" t="n">
        <f aca="false">12*Inputs!$B$7*(MIN(1,$H$51*$C2904)*(ic*Inputs!$C$7+pE+fee_fx*Inputs!$D$7-cost_acc-cost_wd*Inputs!$E$7*$E2904-cost_fx*Inputs!$D$7-$F2904)+(1-MIN(1,$H$51*$C2904))*(1-MIN(1,Inputs!$G$7*$D2904)*churn_nonbuyers)*(ic*Inputs!$C$7+fee_wd*Inputs!$E$7*(1-$B2904)+fee_fx*Inputs!$D$7-cost_acc-cost_wd*Inputs!$E$7*(1-$B2904)-cost_fx*Inputs!$D$7))</f>
        <v>378952.557045904</v>
      </c>
      <c r="I2904" s="0" t="n">
        <f aca="false">12*Inputs!$B$8*(MIN(1,$H$52*$C2904)*(ic*Inputs!$C$8+pT-cost_acc-cost_wd*Inputs!$E$8-cost_fx*Inputs!$D$8-cost_ins)+(1-MIN(1,$H$52*$C2904))*(1-MIN(1,Inputs!$G$8*$D2904)*churn_nonbuyers)*(ic*Inputs!$C$8+fee_wd*Inputs!$E$8*(1-$B2904)+fee_fx*Inputs!$D$8-cost_acc-cost_wd*Inputs!$E$8*(1-$B2904)-cost_fx*Inputs!$D$8))</f>
        <v>166287.286290822</v>
      </c>
      <c r="J2904" s="0" t="n">
        <f aca="false">G2904+H2904+I2904-fixed</f>
        <v>48330.0273352084</v>
      </c>
      <c r="K2904" s="0" t="n">
        <f aca="false">12*Inputs!$B$6*(1-MIN(1,Inputs!$G$6*$D2904)*churn_nonbuyers)*(ic*Inputs!$C$6+fee_wd*Inputs!$E$6*(1-$B2904)+fee_fx*Inputs!$D$6-cost_acc-cost_wd*Inputs!$E$6*(1-$B2904)-cost_fx*Inputs!$D$6)</f>
        <v>160441.809013246</v>
      </c>
      <c r="L2904" s="0" t="n">
        <f aca="false">12*Inputs!$B$7*(1-MIN(1,Inputs!$G$7*$D2904)*churn_nonbuyers)*(ic*Inputs!$C$7+fee_wd*Inputs!$E$7*(1-$B2904)+fee_fx*Inputs!$D$7-cost_acc-cost_wd*Inputs!$E$7*(1-$B2904)-cost_fx*Inputs!$D$7)</f>
        <v>359392.034815947</v>
      </c>
      <c r="M2904" s="0" t="n">
        <f aca="false">12*Inputs!$B$8*(1-MIN(1,Inputs!$G$8*$D2904)*churn_nonbuyers)*(ic*Inputs!$C$8+fee_wd*Inputs!$E$8*(1-$B2904)+fee_fx*Inputs!$D$8-cost_acc-cost_wd*Inputs!$E$8*(1-$B2904)-cost_fx*Inputs!$D$8)</f>
        <v>96456.7483018128</v>
      </c>
      <c r="N2904" s="0" t="n">
        <f aca="false">K2904+L2904+I2904-fixed</f>
        <v>-13878.8698799845</v>
      </c>
      <c r="O2904" s="0" t="n">
        <f aca="false">K2904+L2904+M2904-fixed</f>
        <v>-83709.4078689942</v>
      </c>
      <c r="P2904" s="0" t="n">
        <f aca="false">12*Inputs!$B$6*(1-MIN(1,Inputs!$F$6*$D2904))*(ic*Inputs!$C$6+flat_fee-cost_acc-cost_wd*Inputs!$E$6*$E2904-cost_fx*Inputs!$D$6)+12*Inputs!$B$7*(1-MIN(1,Inputs!$F$7*$D2904))*(ic*Inputs!$C$7+flat_fee-cost_acc-cost_wd*Inputs!$E$7*$E2904-cost_fx*Inputs!$D$7)+12*Inputs!$B$8*(1-MIN(1,Inputs!$F$8*$D2904))*(ic*Inputs!$C$8+flat_fee-cost_acc-cost_wd*Inputs!$E$8*$E2904-cost_fx*Inputs!$D$8)-fixed</f>
        <v>-63687.80940304</v>
      </c>
    </row>
    <row r="2905" customFormat="false" ht="15" hidden="false" customHeight="false" outlineLevel="0" collapsed="false">
      <c r="A2905" s="0" t="n">
        <v>2840</v>
      </c>
      <c r="B2905" s="0" t="n">
        <v>0.315093</v>
      </c>
      <c r="C2905" s="0" t="n">
        <v>0.870179</v>
      </c>
      <c r="D2905" s="0" t="n">
        <v>0.770729</v>
      </c>
      <c r="E2905" s="0" t="n">
        <v>1.290361</v>
      </c>
      <c r="F2905" s="0" t="n">
        <v>0.22467</v>
      </c>
      <c r="G2905" s="0" t="n">
        <f aca="false">12*Inputs!$B$6*(MIN(1,$H$50*$C2905)*(ic*Inputs!$C$6+pS+fee_fx*Inputs!$D$6-cost_acc-cost_wd*Inputs!$E$6*$E2905-cost_fx*Inputs!$D$6-$F2905)+(1-MIN(1,$H$50*$C2905))*(1-MIN(1,Inputs!$G$6*$D2905)*churn_nonbuyers)*(ic*Inputs!$C$6+fee_wd*Inputs!$E$6*(1-$B2905)+fee_fx*Inputs!$D$6-cost_acc-cost_wd*Inputs!$E$6*(1-$B2905)-cost_fx*Inputs!$D$6))</f>
        <v>193379.938027264</v>
      </c>
      <c r="H2905" s="0" t="n">
        <f aca="false">12*Inputs!$B$7*(MIN(1,$H$51*$C2905)*(ic*Inputs!$C$7+pE+fee_fx*Inputs!$D$7-cost_acc-cost_wd*Inputs!$E$7*$E2905-cost_fx*Inputs!$D$7-$F2905)+(1-MIN(1,$H$51*$C2905))*(1-MIN(1,Inputs!$G$7*$D2905)*churn_nonbuyers)*(ic*Inputs!$C$7+fee_wd*Inputs!$E$7*(1-$B2905)+fee_fx*Inputs!$D$7-cost_acc-cost_wd*Inputs!$E$7*(1-$B2905)-cost_fx*Inputs!$D$7))</f>
        <v>377478.968576513</v>
      </c>
      <c r="I2905" s="0" t="n">
        <f aca="false">12*Inputs!$B$8*(MIN(1,$H$52*$C2905)*(ic*Inputs!$C$8+pT-cost_acc-cost_wd*Inputs!$E$8-cost_fx*Inputs!$D$8-cost_ins)+(1-MIN(1,$H$52*$C2905))*(1-MIN(1,Inputs!$G$8*$D2905)*churn_nonbuyers)*(ic*Inputs!$C$8+fee_wd*Inputs!$E$8*(1-$B2905)+fee_fx*Inputs!$D$8-cost_acc-cost_wd*Inputs!$E$8*(1-$B2905)-cost_fx*Inputs!$D$8))</f>
        <v>181458.740049255</v>
      </c>
      <c r="J2905" s="0" t="n">
        <f aca="false">G2905+H2905+I2905-fixed</f>
        <v>52317.6466530322</v>
      </c>
      <c r="K2905" s="0" t="n">
        <f aca="false">12*Inputs!$B$6*(1-MIN(1,Inputs!$G$6*$D2905)*churn_nonbuyers)*(ic*Inputs!$C$6+fee_wd*Inputs!$E$6*(1-$B2905)+fee_fx*Inputs!$D$6-cost_acc-cost_wd*Inputs!$E$6*(1-$B2905)-cost_fx*Inputs!$D$6)</f>
        <v>150206.189132138</v>
      </c>
      <c r="L2905" s="0" t="n">
        <f aca="false">12*Inputs!$B$7*(1-MIN(1,Inputs!$G$7*$D2905)*churn_nonbuyers)*(ic*Inputs!$C$7+fee_wd*Inputs!$E$7*(1-$B2905)+fee_fx*Inputs!$D$7-cost_acc-cost_wd*Inputs!$E$7*(1-$B2905)-cost_fx*Inputs!$D$7)</f>
        <v>349552.987687283</v>
      </c>
      <c r="M2905" s="0" t="n">
        <f aca="false">12*Inputs!$B$8*(1-MIN(1,Inputs!$G$8*$D2905)*churn_nonbuyers)*(ic*Inputs!$C$8+fee_wd*Inputs!$E$8*(1-$B2905)+fee_fx*Inputs!$D$8-cost_acc-cost_wd*Inputs!$E$8*(1-$B2905)-cost_fx*Inputs!$D$8)</f>
        <v>143339.178189979</v>
      </c>
      <c r="N2905" s="0" t="n">
        <f aca="false">K2905+L2905+I2905-fixed</f>
        <v>-18782.0831313239</v>
      </c>
      <c r="O2905" s="0" t="n">
        <f aca="false">K2905+L2905+M2905-fixed</f>
        <v>-56901.6449905993</v>
      </c>
      <c r="P2905" s="0" t="n">
        <f aca="false">12*Inputs!$B$6*(1-MIN(1,Inputs!$F$6*$D2905))*(ic*Inputs!$C$6+flat_fee-cost_acc-cost_wd*Inputs!$E$6*$E2905-cost_fx*Inputs!$D$6)+12*Inputs!$B$7*(1-MIN(1,Inputs!$F$7*$D2905))*(ic*Inputs!$C$7+flat_fee-cost_acc-cost_wd*Inputs!$E$7*$E2905-cost_fx*Inputs!$D$7)+12*Inputs!$B$8*(1-MIN(1,Inputs!$F$8*$D2905))*(ic*Inputs!$C$8+flat_fee-cost_acc-cost_wd*Inputs!$E$8*$E2905-cost_fx*Inputs!$D$8)-fixed</f>
        <v>58351.2588485599</v>
      </c>
    </row>
    <row r="2906" customFormat="false" ht="15" hidden="false" customHeight="false" outlineLevel="0" collapsed="false">
      <c r="A2906" s="0" t="n">
        <v>2841</v>
      </c>
      <c r="B2906" s="0" t="n">
        <v>0.102015</v>
      </c>
      <c r="C2906" s="0" t="n">
        <v>0.849383</v>
      </c>
      <c r="D2906" s="0" t="n">
        <v>1.108627</v>
      </c>
      <c r="E2906" s="0" t="n">
        <v>1.183625</v>
      </c>
      <c r="F2906" s="0" t="n">
        <v>0.07905</v>
      </c>
      <c r="G2906" s="0" t="n">
        <f aca="false">12*Inputs!$B$6*(MIN(1,$H$50*$C2906)*(ic*Inputs!$C$6+pS+fee_fx*Inputs!$D$6-cost_acc-cost_wd*Inputs!$E$6*$E2906-cost_fx*Inputs!$D$6-$F2906)+(1-MIN(1,$H$50*$C2906))*(1-MIN(1,Inputs!$G$6*$D2906)*churn_nonbuyers)*(ic*Inputs!$C$6+fee_wd*Inputs!$E$6*(1-$B2906)+fee_fx*Inputs!$D$6-cost_acc-cost_wd*Inputs!$E$6*(1-$B2906)-cost_fx*Inputs!$D$6))</f>
        <v>221839.664675995</v>
      </c>
      <c r="H2906" s="0" t="n">
        <f aca="false">12*Inputs!$B$7*(MIN(1,$H$51*$C2906)*(ic*Inputs!$C$7+pE+fee_fx*Inputs!$D$7-cost_acc-cost_wd*Inputs!$E$7*$E2906-cost_fx*Inputs!$D$7-$F2906)+(1-MIN(1,$H$51*$C2906))*(1-MIN(1,Inputs!$G$7*$D2906)*churn_nonbuyers)*(ic*Inputs!$C$7+fee_wd*Inputs!$E$7*(1-$B2906)+fee_fx*Inputs!$D$7-cost_acc-cost_wd*Inputs!$E$7*(1-$B2906)-cost_fx*Inputs!$D$7))</f>
        <v>411569.801742018</v>
      </c>
      <c r="I2906" s="0" t="n">
        <f aca="false">12*Inputs!$B$8*(MIN(1,$H$52*$C2906)*(ic*Inputs!$C$8+pT-cost_acc-cost_wd*Inputs!$E$8-cost_fx*Inputs!$D$8-cost_ins)+(1-MIN(1,$H$52*$C2906))*(1-MIN(1,Inputs!$G$8*$D2906)*churn_nonbuyers)*(ic*Inputs!$C$8+fee_wd*Inputs!$E$8*(1-$B2906)+fee_fx*Inputs!$D$8-cost_acc-cost_wd*Inputs!$E$8*(1-$B2906)-cost_fx*Inputs!$D$8))</f>
        <v>151626.274216353</v>
      </c>
      <c r="J2906" s="0" t="n">
        <f aca="false">G2906+H2906+I2906-fixed</f>
        <v>85035.7406343662</v>
      </c>
      <c r="K2906" s="0" t="n">
        <f aca="false">12*Inputs!$B$6*(1-MIN(1,Inputs!$G$6*$D2906)*churn_nonbuyers)*(ic*Inputs!$C$6+fee_wd*Inputs!$E$6*(1-$B2906)+fee_fx*Inputs!$D$6-cost_acc-cost_wd*Inputs!$E$6*(1-$B2906)-cost_fx*Inputs!$D$6)</f>
        <v>176549.175240516</v>
      </c>
      <c r="L2906" s="0" t="n">
        <f aca="false">12*Inputs!$B$7*(1-MIN(1,Inputs!$G$7*$D2906)*churn_nonbuyers)*(ic*Inputs!$C$7+fee_wd*Inputs!$E$7*(1-$B2906)+fee_fx*Inputs!$D$7-cost_acc-cost_wd*Inputs!$E$7*(1-$B2906)-cost_fx*Inputs!$D$7)</f>
        <v>375588.46504831</v>
      </c>
      <c r="M2906" s="0" t="n">
        <f aca="false">12*Inputs!$B$8*(1-MIN(1,Inputs!$G$8*$D2906)*churn_nonbuyers)*(ic*Inputs!$C$8+fee_wd*Inputs!$E$8*(1-$B2906)+fee_fx*Inputs!$D$8-cost_acc-cost_wd*Inputs!$E$8*(1-$B2906)-cost_fx*Inputs!$D$8)</f>
        <v>72004.228242408</v>
      </c>
      <c r="N2906" s="0" t="n">
        <f aca="false">K2906+L2906+I2906-fixed</f>
        <v>3763.91450517881</v>
      </c>
      <c r="O2906" s="0" t="n">
        <f aca="false">K2906+L2906+M2906-fixed</f>
        <v>-75858.1314687664</v>
      </c>
      <c r="P2906" s="0" t="n">
        <f aca="false">12*Inputs!$B$6*(1-MIN(1,Inputs!$F$6*$D2906))*(ic*Inputs!$C$6+flat_fee-cost_acc-cost_wd*Inputs!$E$6*$E2906-cost_fx*Inputs!$D$6)+12*Inputs!$B$7*(1-MIN(1,Inputs!$F$7*$D2906))*(ic*Inputs!$C$7+flat_fee-cost_acc-cost_wd*Inputs!$E$7*$E2906-cost_fx*Inputs!$D$7)+12*Inputs!$B$8*(1-MIN(1,Inputs!$F$8*$D2906))*(ic*Inputs!$C$8+flat_fee-cost_acc-cost_wd*Inputs!$E$8*$E2906-cost_fx*Inputs!$D$8)-fixed</f>
        <v>-65324.614966</v>
      </c>
    </row>
    <row r="2907" customFormat="false" ht="15" hidden="false" customHeight="false" outlineLevel="0" collapsed="false">
      <c r="A2907" s="0" t="n">
        <v>2842</v>
      </c>
      <c r="B2907" s="0" t="n">
        <v>0.235783</v>
      </c>
      <c r="C2907" s="0" t="n">
        <v>0.756385</v>
      </c>
      <c r="D2907" s="0" t="n">
        <v>0.825006</v>
      </c>
      <c r="E2907" s="0" t="n">
        <v>1.336575</v>
      </c>
      <c r="F2907" s="0" t="n">
        <v>0.345313</v>
      </c>
      <c r="G2907" s="0" t="n">
        <f aca="false">12*Inputs!$B$6*(MIN(1,$H$50*$C2907)*(ic*Inputs!$C$6+pS+fee_fx*Inputs!$D$6-cost_acc-cost_wd*Inputs!$E$6*$E2907-cost_fx*Inputs!$D$6-$F2907)+(1-MIN(1,$H$50*$C2907))*(1-MIN(1,Inputs!$G$6*$D2907)*churn_nonbuyers)*(ic*Inputs!$C$6+fee_wd*Inputs!$E$6*(1-$B2907)+fee_fx*Inputs!$D$6-cost_acc-cost_wd*Inputs!$E$6*(1-$B2907)-cost_fx*Inputs!$D$6))</f>
        <v>194714.886744592</v>
      </c>
      <c r="H2907" s="0" t="n">
        <f aca="false">12*Inputs!$B$7*(MIN(1,$H$51*$C2907)*(ic*Inputs!$C$7+pE+fee_fx*Inputs!$D$7-cost_acc-cost_wd*Inputs!$E$7*$E2907-cost_fx*Inputs!$D$7-$F2907)+(1-MIN(1,$H$51*$C2907))*(1-MIN(1,Inputs!$G$7*$D2907)*churn_nonbuyers)*(ic*Inputs!$C$7+fee_wd*Inputs!$E$7*(1-$B2907)+fee_fx*Inputs!$D$7-cost_acc-cost_wd*Inputs!$E$7*(1-$B2907)-cost_fx*Inputs!$D$7))</f>
        <v>371905.805065734</v>
      </c>
      <c r="I2907" s="0" t="n">
        <f aca="false">12*Inputs!$B$8*(MIN(1,$H$52*$C2907)*(ic*Inputs!$C$8+pT-cost_acc-cost_wd*Inputs!$E$8-cost_fx*Inputs!$D$8-cost_ins)+(1-MIN(1,$H$52*$C2907))*(1-MIN(1,Inputs!$G$8*$D2907)*churn_nonbuyers)*(ic*Inputs!$C$8+fee_wd*Inputs!$E$8*(1-$B2907)+fee_fx*Inputs!$D$8-cost_acc-cost_wd*Inputs!$E$8*(1-$B2907)-cost_fx*Inputs!$D$8))</f>
        <v>171665.848913639</v>
      </c>
      <c r="J2907" s="0" t="n">
        <f aca="false">G2907+H2907+I2907-fixed</f>
        <v>38286.5407239647</v>
      </c>
      <c r="K2907" s="0" t="n">
        <f aca="false">12*Inputs!$B$6*(1-MIN(1,Inputs!$G$6*$D2907)*churn_nonbuyers)*(ic*Inputs!$C$6+fee_wd*Inputs!$E$6*(1-$B2907)+fee_fx*Inputs!$D$6-cost_acc-cost_wd*Inputs!$E$6*(1-$B2907)-cost_fx*Inputs!$D$6)</f>
        <v>160731.748725826</v>
      </c>
      <c r="L2907" s="0" t="n">
        <f aca="false">12*Inputs!$B$7*(1-MIN(1,Inputs!$G$7*$D2907)*churn_nonbuyers)*(ic*Inputs!$C$7+fee_wd*Inputs!$E$7*(1-$B2907)+fee_fx*Inputs!$D$7-cost_acc-cost_wd*Inputs!$E$7*(1-$B2907)-cost_fx*Inputs!$D$7)</f>
        <v>360108.312147496</v>
      </c>
      <c r="M2907" s="0" t="n">
        <f aca="false">12*Inputs!$B$8*(1-MIN(1,Inputs!$G$8*$D2907)*churn_nonbuyers)*(ic*Inputs!$C$8+fee_wd*Inputs!$E$8*(1-$B2907)+fee_fx*Inputs!$D$8-cost_acc-cost_wd*Inputs!$E$8*(1-$B2907)-cost_fx*Inputs!$D$8)</f>
        <v>133120.997413853</v>
      </c>
      <c r="N2907" s="0" t="n">
        <f aca="false">K2907+L2907+I2907-fixed</f>
        <v>-7494.09021304001</v>
      </c>
      <c r="O2907" s="0" t="n">
        <f aca="false">K2907+L2907+M2907-fixed</f>
        <v>-46038.941712826</v>
      </c>
      <c r="P2907" s="0" t="n">
        <f aca="false">12*Inputs!$B$6*(1-MIN(1,Inputs!$F$6*$D2907))*(ic*Inputs!$C$6+flat_fee-cost_acc-cost_wd*Inputs!$E$6*$E2907-cost_fx*Inputs!$D$6)+12*Inputs!$B$7*(1-MIN(1,Inputs!$F$7*$D2907))*(ic*Inputs!$C$7+flat_fee-cost_acc-cost_wd*Inputs!$E$7*$E2907-cost_fx*Inputs!$D$7)+12*Inputs!$B$8*(1-MIN(1,Inputs!$F$8*$D2907))*(ic*Inputs!$C$8+flat_fee-cost_acc-cost_wd*Inputs!$E$8*$E2907-cost_fx*Inputs!$D$8)-fixed</f>
        <v>9619.95109999995</v>
      </c>
    </row>
    <row r="2908" customFormat="false" ht="15" hidden="false" customHeight="false" outlineLevel="0" collapsed="false">
      <c r="A2908" s="0" t="n">
        <v>2843</v>
      </c>
      <c r="B2908" s="0" t="n">
        <v>0.051667</v>
      </c>
      <c r="C2908" s="0" t="n">
        <v>1.117106</v>
      </c>
      <c r="D2908" s="0" t="n">
        <v>0.71283</v>
      </c>
      <c r="E2908" s="0" t="n">
        <v>1.159589</v>
      </c>
      <c r="F2908" s="0" t="n">
        <v>0.278401</v>
      </c>
      <c r="G2908" s="0" t="n">
        <f aca="false">12*Inputs!$B$6*(MIN(1,$H$50*$C2908)*(ic*Inputs!$C$6+pS+fee_fx*Inputs!$D$6-cost_acc-cost_wd*Inputs!$E$6*$E2908-cost_fx*Inputs!$D$6-$F2908)+(1-MIN(1,$H$50*$C2908))*(1-MIN(1,Inputs!$G$6*$D2908)*churn_nonbuyers)*(ic*Inputs!$C$6+fee_wd*Inputs!$E$6*(1-$B2908)+fee_fx*Inputs!$D$6-cost_acc-cost_wd*Inputs!$E$6*(1-$B2908)-cost_fx*Inputs!$D$6))</f>
        <v>241338.033528664</v>
      </c>
      <c r="H2908" s="0" t="n">
        <f aca="false">12*Inputs!$B$7*(MIN(1,$H$51*$C2908)*(ic*Inputs!$C$7+pE+fee_fx*Inputs!$D$7-cost_acc-cost_wd*Inputs!$E$7*$E2908-cost_fx*Inputs!$D$7-$F2908)+(1-MIN(1,$H$51*$C2908))*(1-MIN(1,Inputs!$G$7*$D2908)*churn_nonbuyers)*(ic*Inputs!$C$7+fee_wd*Inputs!$E$7*(1-$B2908)+fee_fx*Inputs!$D$7-cost_acc-cost_wd*Inputs!$E$7*(1-$B2908)-cost_fx*Inputs!$D$7))</f>
        <v>419653.398549631</v>
      </c>
      <c r="I2908" s="0" t="n">
        <f aca="false">12*Inputs!$B$8*(MIN(1,$H$52*$C2908)*(ic*Inputs!$C$8+pT-cost_acc-cost_wd*Inputs!$E$8-cost_fx*Inputs!$D$8-cost_ins)+(1-MIN(1,$H$52*$C2908))*(1-MIN(1,Inputs!$G$8*$D2908)*churn_nonbuyers)*(ic*Inputs!$C$8+fee_wd*Inputs!$E$8*(1-$B2908)+fee_fx*Inputs!$D$8-cost_acc-cost_wd*Inputs!$E$8*(1-$B2908)-cost_fx*Inputs!$D$8))</f>
        <v>196407.548836801</v>
      </c>
      <c r="J2908" s="0" t="n">
        <f aca="false">G2908+H2908+I2908-fixed</f>
        <v>157398.980915095</v>
      </c>
      <c r="K2908" s="0" t="n">
        <f aca="false">12*Inputs!$B$6*(1-MIN(1,Inputs!$G$6*$D2908)*churn_nonbuyers)*(ic*Inputs!$C$6+fee_wd*Inputs!$E$6*(1-$B2908)+fee_fx*Inputs!$D$6-cost_acc-cost_wd*Inputs!$E$6*(1-$B2908)-cost_fx*Inputs!$D$6)</f>
        <v>187239.800070792</v>
      </c>
      <c r="L2908" s="0" t="n">
        <f aca="false">12*Inputs!$B$7*(1-MIN(1,Inputs!$G$7*$D2908)*churn_nonbuyers)*(ic*Inputs!$C$7+fee_wd*Inputs!$E$7*(1-$B2908)+fee_fx*Inputs!$D$7-cost_acc-cost_wd*Inputs!$E$7*(1-$B2908)-cost_fx*Inputs!$D$7)</f>
        <v>387296.665002475</v>
      </c>
      <c r="M2908" s="0" t="n">
        <f aca="false">12*Inputs!$B$8*(1-MIN(1,Inputs!$G$8*$D2908)*churn_nonbuyers)*(ic*Inputs!$C$8+fee_wd*Inputs!$E$8*(1-$B2908)+fee_fx*Inputs!$D$8-cost_acc-cost_wd*Inputs!$E$8*(1-$B2908)-cost_fx*Inputs!$D$8)</f>
        <v>162290.066463696</v>
      </c>
      <c r="N2908" s="0" t="n">
        <f aca="false">K2908+L2908+I2908-fixed</f>
        <v>70944.0139100677</v>
      </c>
      <c r="O2908" s="0" t="n">
        <f aca="false">K2908+L2908+M2908-fixed</f>
        <v>36826.5315369633</v>
      </c>
      <c r="P2908" s="0" t="n">
        <f aca="false">12*Inputs!$B$6*(1-MIN(1,Inputs!$F$6*$D2908))*(ic*Inputs!$C$6+flat_fee-cost_acc-cost_wd*Inputs!$E$6*$E2908-cost_fx*Inputs!$D$6)+12*Inputs!$B$7*(1-MIN(1,Inputs!$F$7*$D2908))*(ic*Inputs!$C$7+flat_fee-cost_acc-cost_wd*Inputs!$E$7*$E2908-cost_fx*Inputs!$D$7)+12*Inputs!$B$8*(1-MIN(1,Inputs!$F$8*$D2908))*(ic*Inputs!$C$8+flat_fee-cost_acc-cost_wd*Inputs!$E$8*$E2908-cost_fx*Inputs!$D$8)-fixed</f>
        <v>152473.7542088</v>
      </c>
    </row>
    <row r="2909" customFormat="false" ht="15" hidden="false" customHeight="false" outlineLevel="0" collapsed="false">
      <c r="A2909" s="0" t="n">
        <v>2844</v>
      </c>
      <c r="B2909" s="0" t="n">
        <v>0.378035</v>
      </c>
      <c r="C2909" s="0" t="n">
        <v>0.965452</v>
      </c>
      <c r="D2909" s="0" t="n">
        <v>1.577286</v>
      </c>
      <c r="E2909" s="0" t="n">
        <v>1.262817</v>
      </c>
      <c r="F2909" s="0" t="n">
        <v>0.109826</v>
      </c>
      <c r="G2909" s="0" t="n">
        <f aca="false">12*Inputs!$B$6*(MIN(1,$H$50*$C2909)*(ic*Inputs!$C$6+pS+fee_fx*Inputs!$D$6-cost_acc-cost_wd*Inputs!$E$6*$E2909-cost_fx*Inputs!$D$6-$F2909)+(1-MIN(1,$H$50*$C2909))*(1-MIN(1,Inputs!$G$6*$D2909)*churn_nonbuyers)*(ic*Inputs!$C$6+fee_wd*Inputs!$E$6*(1-$B2909)+fee_fx*Inputs!$D$6-cost_acc-cost_wd*Inputs!$E$6*(1-$B2909)-cost_fx*Inputs!$D$6))</f>
        <v>187756.4784703</v>
      </c>
      <c r="H2909" s="0" t="n">
        <f aca="false">12*Inputs!$B$7*(MIN(1,$H$51*$C2909)*(ic*Inputs!$C$7+pE+fee_fx*Inputs!$D$7-cost_acc-cost_wd*Inputs!$E$7*$E2909-cost_fx*Inputs!$D$7-$F2909)+(1-MIN(1,$H$51*$C2909))*(1-MIN(1,Inputs!$G$7*$D2909)*churn_nonbuyers)*(ic*Inputs!$C$7+fee_wd*Inputs!$E$7*(1-$B2909)+fee_fx*Inputs!$D$7-cost_acc-cost_wd*Inputs!$E$7*(1-$B2909)-cost_fx*Inputs!$D$7))</f>
        <v>379371.642906647</v>
      </c>
      <c r="I2909" s="0" t="n">
        <f aca="false">12*Inputs!$B$8*(MIN(1,$H$52*$C2909)*(ic*Inputs!$C$8+pT-cost_acc-cost_wd*Inputs!$E$8-cost_fx*Inputs!$D$8-cost_ins)+(1-MIN(1,$H$52*$C2909))*(1-MIN(1,Inputs!$G$8*$D2909)*churn_nonbuyers)*(ic*Inputs!$C$8+fee_wd*Inputs!$E$8*(1-$B2909)+fee_fx*Inputs!$D$8-cost_acc-cost_wd*Inputs!$E$8*(1-$B2909)-cost_fx*Inputs!$D$8))</f>
        <v>139164.113088</v>
      </c>
      <c r="J2909" s="0" t="n">
        <f aca="false">G2909+H2909+I2909-fixed</f>
        <v>6292.23446494725</v>
      </c>
      <c r="K2909" s="0" t="n">
        <f aca="false">12*Inputs!$B$6*(1-MIN(1,Inputs!$G$6*$D2909)*churn_nonbuyers)*(ic*Inputs!$C$6+fee_wd*Inputs!$E$6*(1-$B2909)+fee_fx*Inputs!$D$6-cost_acc-cost_wd*Inputs!$E$6*(1-$B2909)-cost_fx*Inputs!$D$6)</f>
        <v>135557.056173672</v>
      </c>
      <c r="L2909" s="0" t="n">
        <f aca="false">12*Inputs!$B$7*(1-MIN(1,Inputs!$G$7*$D2909)*churn_nonbuyers)*(ic*Inputs!$C$7+fee_wd*Inputs!$E$7*(1-$B2909)+fee_fx*Inputs!$D$7-cost_acc-cost_wd*Inputs!$E$7*(1-$B2909)-cost_fx*Inputs!$D$7)</f>
        <v>332259.991976203</v>
      </c>
      <c r="M2909" s="0" t="n">
        <f aca="false">12*Inputs!$B$8*(1-MIN(1,Inputs!$G$8*$D2909)*churn_nonbuyers)*(ic*Inputs!$C$8+fee_wd*Inputs!$E$8*(1-$B2909)+fee_fx*Inputs!$D$8-cost_acc-cost_wd*Inputs!$E$8*(1-$B2909)-cost_fx*Inputs!$D$8)</f>
        <v>0</v>
      </c>
      <c r="N2909" s="0" t="n">
        <f aca="false">K2909+L2909+I2909-fixed</f>
        <v>-93018.8387621249</v>
      </c>
      <c r="O2909" s="0" t="n">
        <f aca="false">K2909+L2909+M2909-fixed</f>
        <v>-232182.951850125</v>
      </c>
      <c r="P2909" s="0" t="n">
        <f aca="false">12*Inputs!$B$6*(1-MIN(1,Inputs!$F$6*$D2909))*(ic*Inputs!$C$6+flat_fee-cost_acc-cost_wd*Inputs!$E$6*$E2909-cost_fx*Inputs!$D$6)+12*Inputs!$B$7*(1-MIN(1,Inputs!$F$7*$D2909))*(ic*Inputs!$C$7+flat_fee-cost_acc-cost_wd*Inputs!$E$7*$E2909-cost_fx*Inputs!$D$7)+12*Inputs!$B$8*(1-MIN(1,Inputs!$F$8*$D2909))*(ic*Inputs!$C$8+flat_fee-cost_acc-cost_wd*Inputs!$E$8*$E2909-cost_fx*Inputs!$D$8)-fixed</f>
        <v>-332199.74548912</v>
      </c>
    </row>
    <row r="2910" customFormat="false" ht="15" hidden="false" customHeight="false" outlineLevel="0" collapsed="false">
      <c r="A2910" s="0" t="n">
        <v>2845</v>
      </c>
      <c r="B2910" s="0" t="n">
        <v>0.459322</v>
      </c>
      <c r="C2910" s="0" t="n">
        <v>0.826835</v>
      </c>
      <c r="D2910" s="0" t="n">
        <v>0.878743</v>
      </c>
      <c r="E2910" s="0" t="n">
        <v>1.193444</v>
      </c>
      <c r="F2910" s="0" t="n">
        <v>0.25156</v>
      </c>
      <c r="G2910" s="0" t="n">
        <f aca="false">12*Inputs!$B$6*(MIN(1,$H$50*$C2910)*(ic*Inputs!$C$6+pS+fee_fx*Inputs!$D$6-cost_acc-cost_wd*Inputs!$E$6*$E2910-cost_fx*Inputs!$D$6-$F2910)+(1-MIN(1,$H$50*$C2910))*(1-MIN(1,Inputs!$G$6*$D2910)*churn_nonbuyers)*(ic*Inputs!$C$6+fee_wd*Inputs!$E$6*(1-$B2910)+fee_fx*Inputs!$D$6-cost_acc-cost_wd*Inputs!$E$6*(1-$B2910)-cost_fx*Inputs!$D$6))</f>
        <v>173232.539588358</v>
      </c>
      <c r="H2910" s="0" t="n">
        <f aca="false">12*Inputs!$B$7*(MIN(1,$H$51*$C2910)*(ic*Inputs!$C$7+pE+fee_fx*Inputs!$D$7-cost_acc-cost_wd*Inputs!$E$7*$E2910-cost_fx*Inputs!$D$7-$F2910)+(1-MIN(1,$H$51*$C2910))*(1-MIN(1,Inputs!$G$7*$D2910)*churn_nonbuyers)*(ic*Inputs!$C$7+fee_wd*Inputs!$E$7*(1-$B2910)+fee_fx*Inputs!$D$7-cost_acc-cost_wd*Inputs!$E$7*(1-$B2910)-cost_fx*Inputs!$D$7))</f>
        <v>369729.233259005</v>
      </c>
      <c r="I2910" s="0" t="n">
        <f aca="false">12*Inputs!$B$8*(MIN(1,$H$52*$C2910)*(ic*Inputs!$C$8+pT-cost_acc-cost_wd*Inputs!$E$8-cost_fx*Inputs!$D$8-cost_ins)+(1-MIN(1,$H$52*$C2910))*(1-MIN(1,Inputs!$G$8*$D2910)*churn_nonbuyers)*(ic*Inputs!$C$8+fee_wd*Inputs!$E$8*(1-$B2910)+fee_fx*Inputs!$D$8-cost_acc-cost_wd*Inputs!$E$8*(1-$B2910)-cost_fx*Inputs!$D$8))</f>
        <v>168524.141123054</v>
      </c>
      <c r="J2910" s="0" t="n">
        <f aca="false">G2910+H2910+I2910-fixed</f>
        <v>11485.9139704168</v>
      </c>
      <c r="K2910" s="0" t="n">
        <f aca="false">12*Inputs!$B$6*(1-MIN(1,Inputs!$G$6*$D2910)*churn_nonbuyers)*(ic*Inputs!$C$6+fee_wd*Inputs!$E$6*(1-$B2910)+fee_fx*Inputs!$D$6-cost_acc-cost_wd*Inputs!$E$6*(1-$B2910)-cost_fx*Inputs!$D$6)</f>
        <v>129506.009704171</v>
      </c>
      <c r="L2910" s="0" t="n">
        <f aca="false">12*Inputs!$B$7*(1-MIN(1,Inputs!$G$7*$D2910)*churn_nonbuyers)*(ic*Inputs!$C$7+fee_wd*Inputs!$E$7*(1-$B2910)+fee_fx*Inputs!$D$7-cost_acc-cost_wd*Inputs!$E$7*(1-$B2910)-cost_fx*Inputs!$D$7)</f>
        <v>328172.020958503</v>
      </c>
      <c r="M2910" s="0" t="n">
        <f aca="false">12*Inputs!$B$8*(1-MIN(1,Inputs!$G$8*$D2910)*churn_nonbuyers)*(ic*Inputs!$C$8+fee_wd*Inputs!$E$8*(1-$B2910)+fee_fx*Inputs!$D$8-cost_acc-cost_wd*Inputs!$E$8*(1-$B2910)-cost_fx*Inputs!$D$8)</f>
        <v>117139.176699466</v>
      </c>
      <c r="N2910" s="0" t="n">
        <f aca="false">K2910+L2910+I2910-fixed</f>
        <v>-73797.8282142723</v>
      </c>
      <c r="O2910" s="0" t="n">
        <f aca="false">K2910+L2910+M2910-fixed</f>
        <v>-125182.79263786</v>
      </c>
      <c r="P2910" s="0" t="n">
        <f aca="false">12*Inputs!$B$6*(1-MIN(1,Inputs!$F$6*$D2910))*(ic*Inputs!$C$6+flat_fee-cost_acc-cost_wd*Inputs!$E$6*$E2910-cost_fx*Inputs!$D$6)+12*Inputs!$B$7*(1-MIN(1,Inputs!$F$7*$D2910))*(ic*Inputs!$C$7+flat_fee-cost_acc-cost_wd*Inputs!$E$7*$E2910-cost_fx*Inputs!$D$7)+12*Inputs!$B$8*(1-MIN(1,Inputs!$F$8*$D2910))*(ic*Inputs!$C$8+flat_fee-cost_acc-cost_wd*Inputs!$E$8*$E2910-cost_fx*Inputs!$D$8)-fixed</f>
        <v>49654.8641100799</v>
      </c>
    </row>
    <row r="2911" customFormat="false" ht="15" hidden="false" customHeight="false" outlineLevel="0" collapsed="false">
      <c r="A2911" s="0" t="n">
        <v>2846</v>
      </c>
      <c r="B2911" s="0" t="n">
        <v>0.022211</v>
      </c>
      <c r="C2911" s="0" t="n">
        <v>1.010325</v>
      </c>
      <c r="D2911" s="0" t="n">
        <v>1.509192</v>
      </c>
      <c r="E2911" s="0" t="n">
        <v>1.219812</v>
      </c>
      <c r="F2911" s="0" t="n">
        <v>0.466867</v>
      </c>
      <c r="G2911" s="0" t="n">
        <f aca="false">12*Inputs!$B$6*(MIN(1,$H$50*$C2911)*(ic*Inputs!$C$6+pS+fee_fx*Inputs!$D$6-cost_acc-cost_wd*Inputs!$E$6*$E2911-cost_fx*Inputs!$D$6-$F2911)+(1-MIN(1,$H$50*$C2911))*(1-MIN(1,Inputs!$G$6*$D2911)*churn_nonbuyers)*(ic*Inputs!$C$6+fee_wd*Inputs!$E$6*(1-$B2911)+fee_fx*Inputs!$D$6-cost_acc-cost_wd*Inputs!$E$6*(1-$B2911)-cost_fx*Inputs!$D$6))</f>
        <v>226876.397094373</v>
      </c>
      <c r="H2911" s="0" t="n">
        <f aca="false">12*Inputs!$B$7*(MIN(1,$H$51*$C2911)*(ic*Inputs!$C$7+pE+fee_fx*Inputs!$D$7-cost_acc-cost_wd*Inputs!$E$7*$E2911-cost_fx*Inputs!$D$7-$F2911)+(1-MIN(1,$H$51*$C2911))*(1-MIN(1,Inputs!$G$7*$D2911)*churn_nonbuyers)*(ic*Inputs!$C$7+fee_wd*Inputs!$E$7*(1-$B2911)+fee_fx*Inputs!$D$7-cost_acc-cost_wd*Inputs!$E$7*(1-$B2911)-cost_fx*Inputs!$D$7))</f>
        <v>395362.531356717</v>
      </c>
      <c r="I2911" s="0" t="n">
        <f aca="false">12*Inputs!$B$8*(MIN(1,$H$52*$C2911)*(ic*Inputs!$C$8+pT-cost_acc-cost_wd*Inputs!$E$8-cost_fx*Inputs!$D$8-cost_ins)+(1-MIN(1,$H$52*$C2911))*(1-MIN(1,Inputs!$G$8*$D2911)*churn_nonbuyers)*(ic*Inputs!$C$8+fee_wd*Inputs!$E$8*(1-$B2911)+fee_fx*Inputs!$D$8-cost_acc-cost_wd*Inputs!$E$8*(1-$B2911)-cost_fx*Inputs!$D$8))</f>
        <v>145632.2868</v>
      </c>
      <c r="J2911" s="0" t="n">
        <f aca="false">G2911+H2911+I2911-fixed</f>
        <v>67871.2152510901</v>
      </c>
      <c r="K2911" s="0" t="n">
        <f aca="false">12*Inputs!$B$6*(1-MIN(1,Inputs!$G$6*$D2911)*churn_nonbuyers)*(ic*Inputs!$C$6+fee_wd*Inputs!$E$6*(1-$B2911)+fee_fx*Inputs!$D$6-cost_acc-cost_wd*Inputs!$E$6*(1-$B2911)-cost_fx*Inputs!$D$6)</f>
        <v>183430.309417286</v>
      </c>
      <c r="L2911" s="0" t="n">
        <f aca="false">12*Inputs!$B$7*(1-MIN(1,Inputs!$G$7*$D2911)*churn_nonbuyers)*(ic*Inputs!$C$7+fee_wd*Inputs!$E$7*(1-$B2911)+fee_fx*Inputs!$D$7-cost_acc-cost_wd*Inputs!$E$7*(1-$B2911)-cost_fx*Inputs!$D$7)</f>
        <v>381891.238834372</v>
      </c>
      <c r="M2911" s="0" t="n">
        <f aca="false">12*Inputs!$B$8*(1-MIN(1,Inputs!$G$8*$D2911)*churn_nonbuyers)*(ic*Inputs!$C$8+fee_wd*Inputs!$E$8*(1-$B2911)+fee_fx*Inputs!$D$8-cost_acc-cost_wd*Inputs!$E$8*(1-$B2911)-cost_fx*Inputs!$D$8)</f>
        <v>0</v>
      </c>
      <c r="N2911" s="0" t="n">
        <f aca="false">K2911+L2911+I2911-fixed</f>
        <v>10953.8350516583</v>
      </c>
      <c r="O2911" s="0" t="n">
        <f aca="false">K2911+L2911+M2911-fixed</f>
        <v>-134678.451748342</v>
      </c>
      <c r="P2911" s="0" t="n">
        <f aca="false">12*Inputs!$B$6*(1-MIN(1,Inputs!$F$6*$D2911))*(ic*Inputs!$C$6+flat_fee-cost_acc-cost_wd*Inputs!$E$6*$E2911-cost_fx*Inputs!$D$6)+12*Inputs!$B$7*(1-MIN(1,Inputs!$F$7*$D2911))*(ic*Inputs!$C$7+flat_fee-cost_acc-cost_wd*Inputs!$E$7*$E2911-cost_fx*Inputs!$D$7)+12*Inputs!$B$8*(1-MIN(1,Inputs!$F$8*$D2911))*(ic*Inputs!$C$8+flat_fee-cost_acc-cost_wd*Inputs!$E$8*$E2911-cost_fx*Inputs!$D$8)-fixed</f>
        <v>-284772.04731904</v>
      </c>
    </row>
    <row r="2912" customFormat="false" ht="15" hidden="false" customHeight="false" outlineLevel="0" collapsed="false">
      <c r="A2912" s="0" t="n">
        <v>2847</v>
      </c>
      <c r="B2912" s="0" t="n">
        <v>0.428845</v>
      </c>
      <c r="C2912" s="0" t="n">
        <v>0.797882</v>
      </c>
      <c r="D2912" s="0" t="n">
        <v>0.911046</v>
      </c>
      <c r="E2912" s="0" t="n">
        <v>1.400558</v>
      </c>
      <c r="F2912" s="0" t="n">
        <v>0.162286</v>
      </c>
      <c r="G2912" s="0" t="n">
        <f aca="false">12*Inputs!$B$6*(MIN(1,$H$50*$C2912)*(ic*Inputs!$C$6+pS+fee_fx*Inputs!$D$6-cost_acc-cost_wd*Inputs!$E$6*$E2912-cost_fx*Inputs!$D$6-$F2912)+(1-MIN(1,$H$50*$C2912))*(1-MIN(1,Inputs!$G$6*$D2912)*churn_nonbuyers)*(ic*Inputs!$C$6+fee_wd*Inputs!$E$6*(1-$B2912)+fee_fx*Inputs!$D$6-cost_acc-cost_wd*Inputs!$E$6*(1-$B2912)-cost_fx*Inputs!$D$6))</f>
        <v>173251.688290048</v>
      </c>
      <c r="H2912" s="0" t="n">
        <f aca="false">12*Inputs!$B$7*(MIN(1,$H$51*$C2912)*(ic*Inputs!$C$7+pE+fee_fx*Inputs!$D$7-cost_acc-cost_wd*Inputs!$E$7*$E2912-cost_fx*Inputs!$D$7-$F2912)+(1-MIN(1,$H$51*$C2912))*(1-MIN(1,Inputs!$G$7*$D2912)*churn_nonbuyers)*(ic*Inputs!$C$7+fee_wd*Inputs!$E$7*(1-$B2912)+fee_fx*Inputs!$D$7-cost_acc-cost_wd*Inputs!$E$7*(1-$B2912)-cost_fx*Inputs!$D$7))</f>
        <v>356023.769209687</v>
      </c>
      <c r="I2912" s="0" t="n">
        <f aca="false">12*Inputs!$B$8*(MIN(1,$H$52*$C2912)*(ic*Inputs!$C$8+pT-cost_acc-cost_wd*Inputs!$E$8-cost_fx*Inputs!$D$8-cost_ins)+(1-MIN(1,$H$52*$C2912))*(1-MIN(1,Inputs!$G$8*$D2912)*churn_nonbuyers)*(ic*Inputs!$C$8+fee_wd*Inputs!$E$8*(1-$B2912)+fee_fx*Inputs!$D$8-cost_acc-cost_wd*Inputs!$E$8*(1-$B2912)-cost_fx*Inputs!$D$8))</f>
        <v>163920.474070801</v>
      </c>
      <c r="J2912" s="0" t="n">
        <f aca="false">G2912+H2912+I2912-fixed</f>
        <v>-6804.06842946424</v>
      </c>
      <c r="K2912" s="0" t="n">
        <f aca="false">12*Inputs!$B$6*(1-MIN(1,Inputs!$G$6*$D2912)*churn_nonbuyers)*(ic*Inputs!$C$6+fee_wd*Inputs!$E$6*(1-$B2912)+fee_fx*Inputs!$D$6-cost_acc-cost_wd*Inputs!$E$6*(1-$B2912)-cost_fx*Inputs!$D$6)</f>
        <v>133475.998477464</v>
      </c>
      <c r="L2912" s="0" t="n">
        <f aca="false">12*Inputs!$B$7*(1-MIN(1,Inputs!$G$7*$D2912)*churn_nonbuyers)*(ic*Inputs!$C$7+fee_wd*Inputs!$E$7*(1-$B2912)+fee_fx*Inputs!$D$7-cost_acc-cost_wd*Inputs!$E$7*(1-$B2912)-cost_fx*Inputs!$D$7)</f>
        <v>332114.120878478</v>
      </c>
      <c r="M2912" s="0" t="n">
        <f aca="false">12*Inputs!$B$8*(1-MIN(1,Inputs!$G$8*$D2912)*churn_nonbuyers)*(ic*Inputs!$C$8+fee_wd*Inputs!$E$8*(1-$B2912)+fee_fx*Inputs!$D$8-cost_acc-cost_wd*Inputs!$E$8*(1-$B2912)-cost_fx*Inputs!$D$8)</f>
        <v>110787.086654832</v>
      </c>
      <c r="N2912" s="0" t="n">
        <f aca="false">K2912+L2912+I2912-fixed</f>
        <v>-70489.4065732572</v>
      </c>
      <c r="O2912" s="0" t="n">
        <f aca="false">K2912+L2912+M2912-fixed</f>
        <v>-123622.793989226</v>
      </c>
      <c r="P2912" s="0" t="n">
        <f aca="false">12*Inputs!$B$6*(1-MIN(1,Inputs!$F$6*$D2912))*(ic*Inputs!$C$6+flat_fee-cost_acc-cost_wd*Inputs!$E$6*$E2912-cost_fx*Inputs!$D$6)+12*Inputs!$B$7*(1-MIN(1,Inputs!$F$7*$D2912))*(ic*Inputs!$C$7+flat_fee-cost_acc-cost_wd*Inputs!$E$7*$E2912-cost_fx*Inputs!$D$7)+12*Inputs!$B$8*(1-MIN(1,Inputs!$F$8*$D2912))*(ic*Inputs!$C$8+flat_fee-cost_acc-cost_wd*Inputs!$E$8*$E2912-cost_fx*Inputs!$D$8)-fixed</f>
        <v>-60956.9014076799</v>
      </c>
    </row>
    <row r="2913" customFormat="false" ht="15" hidden="false" customHeight="false" outlineLevel="0" collapsed="false">
      <c r="A2913" s="0" t="n">
        <v>2848</v>
      </c>
      <c r="B2913" s="0" t="n">
        <v>0.520773</v>
      </c>
      <c r="C2913" s="0" t="n">
        <v>0.931417</v>
      </c>
      <c r="D2913" s="0" t="n">
        <v>1.566815</v>
      </c>
      <c r="E2913" s="0" t="n">
        <v>1.231487</v>
      </c>
      <c r="F2913" s="0" t="n">
        <v>0.162458</v>
      </c>
      <c r="G2913" s="0" t="n">
        <f aca="false">12*Inputs!$B$6*(MIN(1,$H$50*$C2913)*(ic*Inputs!$C$6+pS+fee_fx*Inputs!$D$6-cost_acc-cost_wd*Inputs!$E$6*$E2913-cost_fx*Inputs!$D$6-$F2913)+(1-MIN(1,$H$50*$C2913))*(1-MIN(1,Inputs!$G$6*$D2913)*churn_nonbuyers)*(ic*Inputs!$C$6+fee_wd*Inputs!$E$6*(1-$B2913)+fee_fx*Inputs!$D$6-cost_acc-cost_wd*Inputs!$E$6*(1-$B2913)-cost_fx*Inputs!$D$6))</f>
        <v>167998.013753448</v>
      </c>
      <c r="H2913" s="0" t="n">
        <f aca="false">12*Inputs!$B$7*(MIN(1,$H$51*$C2913)*(ic*Inputs!$C$7+pE+fee_fx*Inputs!$D$7-cost_acc-cost_wd*Inputs!$E$7*$E2913-cost_fx*Inputs!$D$7-$F2913)+(1-MIN(1,$H$51*$C2913))*(1-MIN(1,Inputs!$G$7*$D2913)*churn_nonbuyers)*(ic*Inputs!$C$7+fee_wd*Inputs!$E$7*(1-$B2913)+fee_fx*Inputs!$D$7-cost_acc-cost_wd*Inputs!$E$7*(1-$B2913)-cost_fx*Inputs!$D$7))</f>
        <v>366027.314841132</v>
      </c>
      <c r="I2913" s="0" t="n">
        <f aca="false">12*Inputs!$B$8*(MIN(1,$H$52*$C2913)*(ic*Inputs!$C$8+pT-cost_acc-cost_wd*Inputs!$E$8-cost_fx*Inputs!$D$8-cost_ins)+(1-MIN(1,$H$52*$C2913))*(1-MIN(1,Inputs!$G$8*$D2913)*churn_nonbuyers)*(ic*Inputs!$C$8+fee_wd*Inputs!$E$8*(1-$B2913)+fee_fx*Inputs!$D$8-cost_acc-cost_wd*Inputs!$E$8*(1-$B2913)-cost_fx*Inputs!$D$8))</f>
        <v>134258.172048</v>
      </c>
      <c r="J2913" s="0" t="n">
        <f aca="false">G2913+H2913+I2913-fixed</f>
        <v>-31716.49935742</v>
      </c>
      <c r="K2913" s="0" t="n">
        <f aca="false">12*Inputs!$B$6*(1-MIN(1,Inputs!$G$6*$D2913)*churn_nonbuyers)*(ic*Inputs!$C$6+fee_wd*Inputs!$E$6*(1-$B2913)+fee_fx*Inputs!$D$6-cost_acc-cost_wd*Inputs!$E$6*(1-$B2913)-cost_fx*Inputs!$D$6)</f>
        <v>116690.068425564</v>
      </c>
      <c r="L2913" s="0" t="n">
        <f aca="false">12*Inputs!$B$7*(1-MIN(1,Inputs!$G$7*$D2913)*churn_nonbuyers)*(ic*Inputs!$C$7+fee_wd*Inputs!$E$7*(1-$B2913)+fee_fx*Inputs!$D$7-cost_acc-cost_wd*Inputs!$E$7*(1-$B2913)-cost_fx*Inputs!$D$7)</f>
        <v>312781.419135338</v>
      </c>
      <c r="M2913" s="0" t="n">
        <f aca="false">12*Inputs!$B$8*(1-MIN(1,Inputs!$G$8*$D2913)*churn_nonbuyers)*(ic*Inputs!$C$8+fee_wd*Inputs!$E$8*(1-$B2913)+fee_fx*Inputs!$D$8-cost_acc-cost_wd*Inputs!$E$8*(1-$B2913)-cost_fx*Inputs!$D$8)</f>
        <v>0</v>
      </c>
      <c r="N2913" s="0" t="n">
        <f aca="false">K2913+L2913+I2913-fixed</f>
        <v>-136270.340391098</v>
      </c>
      <c r="O2913" s="0" t="n">
        <f aca="false">K2913+L2913+M2913-fixed</f>
        <v>-270528.512439098</v>
      </c>
      <c r="P2913" s="0" t="n">
        <f aca="false">12*Inputs!$B$6*(1-MIN(1,Inputs!$F$6*$D2913))*(ic*Inputs!$C$6+flat_fee-cost_acc-cost_wd*Inputs!$E$6*$E2913-cost_fx*Inputs!$D$6)+12*Inputs!$B$7*(1-MIN(1,Inputs!$F$7*$D2913))*(ic*Inputs!$C$7+flat_fee-cost_acc-cost_wd*Inputs!$E$7*$E2913-cost_fx*Inputs!$D$7)+12*Inputs!$B$8*(1-MIN(1,Inputs!$F$8*$D2913))*(ic*Inputs!$C$8+flat_fee-cost_acc-cost_wd*Inputs!$E$8*$E2913-cost_fx*Inputs!$D$8)-fixed</f>
        <v>-317682.7603828</v>
      </c>
    </row>
    <row r="2914" customFormat="false" ht="15" hidden="false" customHeight="false" outlineLevel="0" collapsed="false">
      <c r="A2914" s="0" t="n">
        <v>2849</v>
      </c>
      <c r="B2914" s="0" t="n">
        <v>0.362369</v>
      </c>
      <c r="C2914" s="0" t="n">
        <v>0.960403</v>
      </c>
      <c r="D2914" s="0" t="n">
        <v>0.988562</v>
      </c>
      <c r="E2914" s="0" t="n">
        <v>1.173433</v>
      </c>
      <c r="F2914" s="0" t="n">
        <v>0.287047</v>
      </c>
      <c r="G2914" s="0" t="n">
        <f aca="false">12*Inputs!$B$6*(MIN(1,$H$50*$C2914)*(ic*Inputs!$C$6+pS+fee_fx*Inputs!$D$6-cost_acc-cost_wd*Inputs!$E$6*$E2914-cost_fx*Inputs!$D$6-$F2914)+(1-MIN(1,$H$50*$C2914))*(1-MIN(1,Inputs!$G$6*$D2914)*churn_nonbuyers)*(ic*Inputs!$C$6+fee_wd*Inputs!$E$6*(1-$B2914)+fee_fx*Inputs!$D$6-cost_acc-cost_wd*Inputs!$E$6*(1-$B2914)-cost_fx*Inputs!$D$6))</f>
        <v>191518.590300273</v>
      </c>
      <c r="H2914" s="0" t="n">
        <f aca="false">12*Inputs!$B$7*(MIN(1,$H$51*$C2914)*(ic*Inputs!$C$7+pE+fee_fx*Inputs!$D$7-cost_acc-cost_wd*Inputs!$E$7*$E2914-cost_fx*Inputs!$D$7-$F2914)+(1-MIN(1,$H$51*$C2914))*(1-MIN(1,Inputs!$G$7*$D2914)*churn_nonbuyers)*(ic*Inputs!$C$7+fee_wd*Inputs!$E$7*(1-$B2914)+fee_fx*Inputs!$D$7-cost_acc-cost_wd*Inputs!$E$7*(1-$B2914)-cost_fx*Inputs!$D$7))</f>
        <v>384352.33020123</v>
      </c>
      <c r="I2914" s="0" t="n">
        <f aca="false">12*Inputs!$B$8*(MIN(1,$H$52*$C2914)*(ic*Inputs!$C$8+pT-cost_acc-cost_wd*Inputs!$E$8-cost_fx*Inputs!$D$8-cost_ins)+(1-MIN(1,$H$52*$C2914))*(1-MIN(1,Inputs!$G$8*$D2914)*churn_nonbuyers)*(ic*Inputs!$C$8+fee_wd*Inputs!$E$8*(1-$B2914)+fee_fx*Inputs!$D$8-cost_acc-cost_wd*Inputs!$E$8*(1-$B2914)-cost_fx*Inputs!$D$8))</f>
        <v>169627.201064854</v>
      </c>
      <c r="J2914" s="0" t="n">
        <f aca="false">G2914+H2914+I2914-fixed</f>
        <v>45498.1215663569</v>
      </c>
      <c r="K2914" s="0" t="n">
        <f aca="false">12*Inputs!$B$6*(1-MIN(1,Inputs!$G$6*$D2914)*churn_nonbuyers)*(ic*Inputs!$C$6+fee_wd*Inputs!$E$6*(1-$B2914)+fee_fx*Inputs!$D$6-cost_acc-cost_wd*Inputs!$E$6*(1-$B2914)-cost_fx*Inputs!$D$6)</f>
        <v>142033.373448322</v>
      </c>
      <c r="L2914" s="0" t="n">
        <f aca="false">12*Inputs!$B$7*(1-MIN(1,Inputs!$G$7*$D2914)*churn_nonbuyers)*(ic*Inputs!$C$7+fee_wd*Inputs!$E$7*(1-$B2914)+fee_fx*Inputs!$D$7-cost_acc-cost_wd*Inputs!$E$7*(1-$B2914)-cost_fx*Inputs!$D$7)</f>
        <v>340608.746692993</v>
      </c>
      <c r="M2914" s="0" t="n">
        <f aca="false">12*Inputs!$B$8*(1-MIN(1,Inputs!$G$8*$D2914)*churn_nonbuyers)*(ic*Inputs!$C$8+fee_wd*Inputs!$E$8*(1-$B2914)+fee_fx*Inputs!$D$8-cost_acc-cost_wd*Inputs!$E$8*(1-$B2914)-cost_fx*Inputs!$D$8)</f>
        <v>95175.9761455008</v>
      </c>
      <c r="N2914" s="0" t="n">
        <f aca="false">K2914+L2914+I2914-fixed</f>
        <v>-47730.6787938318</v>
      </c>
      <c r="O2914" s="0" t="n">
        <f aca="false">K2914+L2914+M2914-fixed</f>
        <v>-122181.903713185</v>
      </c>
      <c r="P2914" s="0" t="n">
        <f aca="false">12*Inputs!$B$6*(1-MIN(1,Inputs!$F$6*$D2914))*(ic*Inputs!$C$6+flat_fee-cost_acc-cost_wd*Inputs!$E$6*$E2914-cost_fx*Inputs!$D$6)+12*Inputs!$B$7*(1-MIN(1,Inputs!$F$7*$D2914))*(ic*Inputs!$C$7+flat_fee-cost_acc-cost_wd*Inputs!$E$7*$E2914-cost_fx*Inputs!$D$7)+12*Inputs!$B$8*(1-MIN(1,Inputs!$F$8*$D2914))*(ic*Inputs!$C$8+flat_fee-cost_acc-cost_wd*Inputs!$E$8*$E2914-cost_fx*Inputs!$D$8)-fixed</f>
        <v>1523.05806704017</v>
      </c>
    </row>
    <row r="2915" customFormat="false" ht="15" hidden="false" customHeight="false" outlineLevel="0" collapsed="false">
      <c r="A2915" s="0" t="n">
        <v>2850</v>
      </c>
      <c r="B2915" s="0" t="n">
        <v>0.247242</v>
      </c>
      <c r="C2915" s="0" t="n">
        <v>0.835116</v>
      </c>
      <c r="D2915" s="0" t="n">
        <v>1.376587</v>
      </c>
      <c r="E2915" s="0" t="n">
        <v>1.086253</v>
      </c>
      <c r="F2915" s="0" t="n">
        <v>0.345728</v>
      </c>
      <c r="G2915" s="0" t="n">
        <f aca="false">12*Inputs!$B$6*(MIN(1,$H$50*$C2915)*(ic*Inputs!$C$6+pS+fee_fx*Inputs!$D$6-cost_acc-cost_wd*Inputs!$E$6*$E2915-cost_fx*Inputs!$D$6-$F2915)+(1-MIN(1,$H$50*$C2915))*(1-MIN(1,Inputs!$G$6*$D2915)*churn_nonbuyers)*(ic*Inputs!$C$6+fee_wd*Inputs!$E$6*(1-$B2915)+fee_fx*Inputs!$D$6-cost_acc-cost_wd*Inputs!$E$6*(1-$B2915)-cost_fx*Inputs!$D$6))</f>
        <v>197312.09747048</v>
      </c>
      <c r="H2915" s="0" t="n">
        <f aca="false">12*Inputs!$B$7*(MIN(1,$H$51*$C2915)*(ic*Inputs!$C$7+pE+fee_fx*Inputs!$D$7-cost_acc-cost_wd*Inputs!$E$7*$E2915-cost_fx*Inputs!$D$7-$F2915)+(1-MIN(1,$H$51*$C2915))*(1-MIN(1,Inputs!$G$7*$D2915)*churn_nonbuyers)*(ic*Inputs!$C$7+fee_wd*Inputs!$E$7*(1-$B2915)+fee_fx*Inputs!$D$7-cost_acc-cost_wd*Inputs!$E$7*(1-$B2915)-cost_fx*Inputs!$D$7))</f>
        <v>392073.600660471</v>
      </c>
      <c r="I2915" s="0" t="n">
        <f aca="false">12*Inputs!$B$8*(MIN(1,$H$52*$C2915)*(ic*Inputs!$C$8+pT-cost_acc-cost_wd*Inputs!$E$8-cost_fx*Inputs!$D$8-cost_ins)+(1-MIN(1,$H$52*$C2915))*(1-MIN(1,Inputs!$G$8*$D2915)*churn_nonbuyers)*(ic*Inputs!$C$8+fee_wd*Inputs!$E$8*(1-$B2915)+fee_fx*Inputs!$D$8-cost_acc-cost_wd*Inputs!$E$8*(1-$B2915)-cost_fx*Inputs!$D$8))</f>
        <v>125131.657505962</v>
      </c>
      <c r="J2915" s="0" t="n">
        <f aca="false">G2915+H2915+I2915-fixed</f>
        <v>14517.3556369133</v>
      </c>
      <c r="K2915" s="0" t="n">
        <f aca="false">12*Inputs!$B$6*(1-MIN(1,Inputs!$G$6*$D2915)*churn_nonbuyers)*(ic*Inputs!$C$6+fee_wd*Inputs!$E$6*(1-$B2915)+fee_fx*Inputs!$D$6-cost_acc-cost_wd*Inputs!$E$6*(1-$B2915)-cost_fx*Inputs!$D$6)</f>
        <v>154571.675925989</v>
      </c>
      <c r="L2915" s="0" t="n">
        <f aca="false">12*Inputs!$B$7*(1-MIN(1,Inputs!$G$7*$D2915)*churn_nonbuyers)*(ic*Inputs!$C$7+fee_wd*Inputs!$E$7*(1-$B2915)+fee_fx*Inputs!$D$7-cost_acc-cost_wd*Inputs!$E$7*(1-$B2915)-cost_fx*Inputs!$D$7)</f>
        <v>352416.268179593</v>
      </c>
      <c r="M2915" s="0" t="n">
        <f aca="false">12*Inputs!$B$8*(1-MIN(1,Inputs!$G$8*$D2915)*churn_nonbuyers)*(ic*Inputs!$C$8+fee_wd*Inputs!$E$8*(1-$B2915)+fee_fx*Inputs!$D$8-cost_acc-cost_wd*Inputs!$E$8*(1-$B2915)-cost_fx*Inputs!$D$8)</f>
        <v>11445.5503746144</v>
      </c>
      <c r="N2915" s="0" t="n">
        <f aca="false">K2915+L2915+I2915-fixed</f>
        <v>-67880.3983884561</v>
      </c>
      <c r="O2915" s="0" t="n">
        <f aca="false">K2915+L2915+M2915-fixed</f>
        <v>-181566.505519804</v>
      </c>
      <c r="P2915" s="0" t="n">
        <f aca="false">12*Inputs!$B$6*(1-MIN(1,Inputs!$F$6*$D2915))*(ic*Inputs!$C$6+flat_fee-cost_acc-cost_wd*Inputs!$E$6*$E2915-cost_fx*Inputs!$D$6)+12*Inputs!$B$7*(1-MIN(1,Inputs!$F$7*$D2915))*(ic*Inputs!$C$7+flat_fee-cost_acc-cost_wd*Inputs!$E$7*$E2915-cost_fx*Inputs!$D$7)+12*Inputs!$B$8*(1-MIN(1,Inputs!$F$8*$D2915))*(ic*Inputs!$C$8+flat_fee-cost_acc-cost_wd*Inputs!$E$8*$E2915-cost_fx*Inputs!$D$8)-fixed</f>
        <v>-171361.62769336</v>
      </c>
    </row>
    <row r="2916" customFormat="false" ht="15" hidden="false" customHeight="false" outlineLevel="0" collapsed="false">
      <c r="A2916" s="0" t="n">
        <v>2851</v>
      </c>
      <c r="B2916" s="0" t="n">
        <v>0.255453</v>
      </c>
      <c r="C2916" s="0" t="n">
        <v>0.856491</v>
      </c>
      <c r="D2916" s="0" t="n">
        <v>0.59613</v>
      </c>
      <c r="E2916" s="0" t="n">
        <v>1.212413</v>
      </c>
      <c r="F2916" s="0" t="n">
        <v>0.241963</v>
      </c>
      <c r="G2916" s="0" t="n">
        <f aca="false">12*Inputs!$B$6*(MIN(1,$H$50*$C2916)*(ic*Inputs!$C$6+pS+fee_fx*Inputs!$D$6-cost_acc-cost_wd*Inputs!$E$6*$E2916-cost_fx*Inputs!$D$6-$F2916)+(1-MIN(1,$H$50*$C2916))*(1-MIN(1,Inputs!$G$6*$D2916)*churn_nonbuyers)*(ic*Inputs!$C$6+fee_wd*Inputs!$E$6*(1-$B2916)+fee_fx*Inputs!$D$6-cost_acc-cost_wd*Inputs!$E$6*(1-$B2916)-cost_fx*Inputs!$D$6))</f>
        <v>202929.412071813</v>
      </c>
      <c r="H2916" s="0" t="n">
        <f aca="false">12*Inputs!$B$7*(MIN(1,$H$51*$C2916)*(ic*Inputs!$C$7+pE+fee_fx*Inputs!$D$7-cost_acc-cost_wd*Inputs!$E$7*$E2916-cost_fx*Inputs!$D$7-$F2916)+(1-MIN(1,$H$51*$C2916))*(1-MIN(1,Inputs!$G$7*$D2916)*churn_nonbuyers)*(ic*Inputs!$C$7+fee_wd*Inputs!$E$7*(1-$B2916)+fee_fx*Inputs!$D$7-cost_acc-cost_wd*Inputs!$E$7*(1-$B2916)-cost_fx*Inputs!$D$7))</f>
        <v>390654.592731006</v>
      </c>
      <c r="I2916" s="0" t="n">
        <f aca="false">12*Inputs!$B$8*(MIN(1,$H$52*$C2916)*(ic*Inputs!$C$8+pT-cost_acc-cost_wd*Inputs!$E$8-cost_fx*Inputs!$D$8-cost_ins)+(1-MIN(1,$H$52*$C2916))*(1-MIN(1,Inputs!$G$8*$D2916)*churn_nonbuyers)*(ic*Inputs!$C$8+fee_wd*Inputs!$E$8*(1-$B2916)+fee_fx*Inputs!$D$8-cost_acc-cost_wd*Inputs!$E$8*(1-$B2916)-cost_fx*Inputs!$D$8))</f>
        <v>196762.040567749</v>
      </c>
      <c r="J2916" s="0" t="n">
        <f aca="false">G2916+H2916+I2916-fixed</f>
        <v>90346.0453705678</v>
      </c>
      <c r="K2916" s="0" t="n">
        <f aca="false">12*Inputs!$B$6*(1-MIN(1,Inputs!$G$6*$D2916)*churn_nonbuyers)*(ic*Inputs!$C$6+fee_wd*Inputs!$E$6*(1-$B2916)+fee_fx*Inputs!$D$6-cost_acc-cost_wd*Inputs!$E$6*(1-$B2916)-cost_fx*Inputs!$D$6)</f>
        <v>159902.216617608</v>
      </c>
      <c r="L2916" s="0" t="n">
        <f aca="false">12*Inputs!$B$7*(1-MIN(1,Inputs!$G$7*$D2916)*churn_nonbuyers)*(ic*Inputs!$C$7+fee_wd*Inputs!$E$7*(1-$B2916)+fee_fx*Inputs!$D$7-cost_acc-cost_wd*Inputs!$E$7*(1-$B2916)-cost_fx*Inputs!$D$7)</f>
        <v>359861.842930565</v>
      </c>
      <c r="M2916" s="0" t="n">
        <f aca="false">12*Inputs!$B$8*(1-MIN(1,Inputs!$G$8*$D2916)*churn_nonbuyers)*(ic*Inputs!$C$8+fee_wd*Inputs!$E$8*(1-$B2916)+fee_fx*Inputs!$D$8-cost_acc-cost_wd*Inputs!$E$8*(1-$B2916)-cost_fx*Inputs!$D$8)</f>
        <v>183051.189015504</v>
      </c>
      <c r="N2916" s="0" t="n">
        <f aca="false">K2916+L2916+I2916-fixed</f>
        <v>16526.1001159223</v>
      </c>
      <c r="O2916" s="0" t="n">
        <f aca="false">K2916+L2916+M2916-fixed</f>
        <v>2815.24856367684</v>
      </c>
      <c r="P2916" s="0" t="n">
        <f aca="false">12*Inputs!$B$6*(1-MIN(1,Inputs!$F$6*$D2916))*(ic*Inputs!$C$6+flat_fee-cost_acc-cost_wd*Inputs!$E$6*$E2916-cost_fx*Inputs!$D$6)+12*Inputs!$B$7*(1-MIN(1,Inputs!$F$7*$D2916))*(ic*Inputs!$C$7+flat_fee-cost_acc-cost_wd*Inputs!$E$7*$E2916-cost_fx*Inputs!$D$7)+12*Inputs!$B$8*(1-MIN(1,Inputs!$F$8*$D2916))*(ic*Inputs!$C$8+flat_fee-cost_acc-cost_wd*Inputs!$E$8*$E2916-cost_fx*Inputs!$D$8)-fixed</f>
        <v>185874.2481656</v>
      </c>
    </row>
    <row r="2917" customFormat="false" ht="15" hidden="false" customHeight="false" outlineLevel="0" collapsed="false">
      <c r="A2917" s="0" t="n">
        <v>2852</v>
      </c>
      <c r="B2917" s="0" t="n">
        <v>0.13414</v>
      </c>
      <c r="C2917" s="0" t="n">
        <v>1.074078</v>
      </c>
      <c r="D2917" s="0" t="n">
        <v>0.882202</v>
      </c>
      <c r="E2917" s="0" t="n">
        <v>1.054034</v>
      </c>
      <c r="F2917" s="0" t="n">
        <v>0.096881</v>
      </c>
      <c r="G2917" s="0" t="n">
        <f aca="false">12*Inputs!$B$6*(MIN(1,$H$50*$C2917)*(ic*Inputs!$C$6+pS+fee_fx*Inputs!$D$6-cost_acc-cost_wd*Inputs!$E$6*$E2917-cost_fx*Inputs!$D$6-$F2917)+(1-MIN(1,$H$50*$C2917))*(1-MIN(1,Inputs!$G$6*$D2917)*churn_nonbuyers)*(ic*Inputs!$C$6+fee_wd*Inputs!$E$6*(1-$B2917)+fee_fx*Inputs!$D$6-cost_acc-cost_wd*Inputs!$E$6*(1-$B2917)-cost_fx*Inputs!$D$6))</f>
        <v>234478.709919029</v>
      </c>
      <c r="H2917" s="0" t="n">
        <f aca="false">12*Inputs!$B$7*(MIN(1,$H$51*$C2917)*(ic*Inputs!$C$7+pE+fee_fx*Inputs!$D$7-cost_acc-cost_wd*Inputs!$E$7*$E2917-cost_fx*Inputs!$D$7-$F2917)+(1-MIN(1,$H$51*$C2917))*(1-MIN(1,Inputs!$G$7*$D2917)*churn_nonbuyers)*(ic*Inputs!$C$7+fee_wd*Inputs!$E$7*(1-$B2917)+fee_fx*Inputs!$D$7-cost_acc-cost_wd*Inputs!$E$7*(1-$B2917)-cost_fx*Inputs!$D$7))</f>
        <v>434956.445228073</v>
      </c>
      <c r="I2917" s="0" t="n">
        <f aca="false">12*Inputs!$B$8*(MIN(1,$H$52*$C2917)*(ic*Inputs!$C$8+pT-cost_acc-cost_wd*Inputs!$E$8-cost_fx*Inputs!$D$8-cost_ins)+(1-MIN(1,$H$52*$C2917))*(1-MIN(1,Inputs!$G$8*$D2917)*churn_nonbuyers)*(ic*Inputs!$C$8+fee_wd*Inputs!$E$8*(1-$B2917)+fee_fx*Inputs!$D$8-cost_acc-cost_wd*Inputs!$E$8*(1-$B2917)-cost_fx*Inputs!$D$8))</f>
        <v>185187.934026888</v>
      </c>
      <c r="J2917" s="0" t="n">
        <f aca="false">G2917+H2917+I2917-fixed</f>
        <v>154623.08917399</v>
      </c>
      <c r="K2917" s="0" t="n">
        <f aca="false">12*Inputs!$B$6*(1-MIN(1,Inputs!$G$6*$D2917)*churn_nonbuyers)*(ic*Inputs!$C$6+fee_wd*Inputs!$E$6*(1-$B2917)+fee_fx*Inputs!$D$6-cost_acc-cost_wd*Inputs!$E$6*(1-$B2917)-cost_fx*Inputs!$D$6)</f>
        <v>174243.281589216</v>
      </c>
      <c r="L2917" s="0" t="n">
        <f aca="false">12*Inputs!$B$7*(1-MIN(1,Inputs!$G$7*$D2917)*churn_nonbuyers)*(ic*Inputs!$C$7+fee_wd*Inputs!$E$7*(1-$B2917)+fee_fx*Inputs!$D$7-cost_acc-cost_wd*Inputs!$E$7*(1-$B2917)-cost_fx*Inputs!$D$7)</f>
        <v>373723.94725753</v>
      </c>
      <c r="M2917" s="0" t="n">
        <f aca="false">12*Inputs!$B$8*(1-MIN(1,Inputs!$G$8*$D2917)*churn_nonbuyers)*(ic*Inputs!$C$8+fee_wd*Inputs!$E$8*(1-$B2917)+fee_fx*Inputs!$D$8-cost_acc-cost_wd*Inputs!$E$8*(1-$B2917)-cost_fx*Inputs!$D$8)</f>
        <v>122371.943203008</v>
      </c>
      <c r="N2917" s="0" t="n">
        <f aca="false">K2917+L2917+I2917-fixed</f>
        <v>33155.1628736332</v>
      </c>
      <c r="O2917" s="0" t="n">
        <f aca="false">K2917+L2917+M2917-fixed</f>
        <v>-29660.8279502464</v>
      </c>
      <c r="P2917" s="0" t="n">
        <f aca="false">12*Inputs!$B$6*(1-MIN(1,Inputs!$F$6*$D2917))*(ic*Inputs!$C$6+flat_fee-cost_acc-cost_wd*Inputs!$E$6*$E2917-cost_fx*Inputs!$D$6)+12*Inputs!$B$7*(1-MIN(1,Inputs!$F$7*$D2917))*(ic*Inputs!$C$7+flat_fee-cost_acc-cost_wd*Inputs!$E$7*$E2917-cost_fx*Inputs!$D$7)+12*Inputs!$B$8*(1-MIN(1,Inputs!$F$8*$D2917))*(ic*Inputs!$C$8+flat_fee-cost_acc-cost_wd*Inputs!$E$8*$E2917-cost_fx*Inputs!$D$8)-fixed</f>
        <v>112031.27923232</v>
      </c>
    </row>
    <row r="2918" customFormat="false" ht="15" hidden="false" customHeight="false" outlineLevel="0" collapsed="false">
      <c r="A2918" s="0" t="n">
        <v>2853</v>
      </c>
      <c r="B2918" s="0" t="n">
        <v>0.131128</v>
      </c>
      <c r="C2918" s="0" t="n">
        <v>0.98626</v>
      </c>
      <c r="D2918" s="0" t="n">
        <v>0.924046</v>
      </c>
      <c r="E2918" s="0" t="n">
        <v>1.153666</v>
      </c>
      <c r="F2918" s="0" t="n">
        <v>0.117252</v>
      </c>
      <c r="G2918" s="0" t="n">
        <f aca="false">12*Inputs!$B$6*(MIN(1,$H$50*$C2918)*(ic*Inputs!$C$6+pS+fee_fx*Inputs!$D$6-cost_acc-cost_wd*Inputs!$E$6*$E2918-cost_fx*Inputs!$D$6-$F2918)+(1-MIN(1,$H$50*$C2918))*(1-MIN(1,Inputs!$G$6*$D2918)*churn_nonbuyers)*(ic*Inputs!$C$6+fee_wd*Inputs!$E$6*(1-$B2918)+fee_fx*Inputs!$D$6-cost_acc-cost_wd*Inputs!$E$6*(1-$B2918)-cost_fx*Inputs!$D$6))</f>
        <v>226856.668813489</v>
      </c>
      <c r="H2918" s="0" t="n">
        <f aca="false">12*Inputs!$B$7*(MIN(1,$H$51*$C2918)*(ic*Inputs!$C$7+pE+fee_fx*Inputs!$D$7-cost_acc-cost_wd*Inputs!$E$7*$E2918-cost_fx*Inputs!$D$7-$F2918)+(1-MIN(1,$H$51*$C2918))*(1-MIN(1,Inputs!$G$7*$D2918)*churn_nonbuyers)*(ic*Inputs!$C$7+fee_wd*Inputs!$E$7*(1-$B2918)+fee_fx*Inputs!$D$7-cost_acc-cost_wd*Inputs!$E$7*(1-$B2918)-cost_fx*Inputs!$D$7))</f>
        <v>417436.399397287</v>
      </c>
      <c r="I2918" s="0" t="n">
        <f aca="false">12*Inputs!$B$8*(MIN(1,$H$52*$C2918)*(ic*Inputs!$C$8+pT-cost_acc-cost_wd*Inputs!$E$8-cost_fx*Inputs!$D$8-cost_ins)+(1-MIN(1,$H$52*$C2918))*(1-MIN(1,Inputs!$G$8*$D2918)*churn_nonbuyers)*(ic*Inputs!$C$8+fee_wd*Inputs!$E$8*(1-$B2918)+fee_fx*Inputs!$D$8-cost_acc-cost_wd*Inputs!$E$8*(1-$B2918)-cost_fx*Inputs!$D$8))</f>
        <v>177166.111015582</v>
      </c>
      <c r="J2918" s="0" t="n">
        <f aca="false">G2918+H2918+I2918-fixed</f>
        <v>121459.179226358</v>
      </c>
      <c r="K2918" s="0" t="n">
        <f aca="false">12*Inputs!$B$6*(1-MIN(1,Inputs!$G$6*$D2918)*churn_nonbuyers)*(ic*Inputs!$C$6+fee_wd*Inputs!$E$6*(1-$B2918)+fee_fx*Inputs!$D$6-cost_acc-cost_wd*Inputs!$E$6*(1-$B2918)-cost_fx*Inputs!$D$6)</f>
        <v>174275.596107994</v>
      </c>
      <c r="L2918" s="0" t="n">
        <f aca="false">12*Inputs!$B$7*(1-MIN(1,Inputs!$G$7*$D2918)*churn_nonbuyers)*(ic*Inputs!$C$7+fee_wd*Inputs!$E$7*(1-$B2918)+fee_fx*Inputs!$D$7-cost_acc-cost_wd*Inputs!$E$7*(1-$B2918)-cost_fx*Inputs!$D$7)</f>
        <v>373663.754656796</v>
      </c>
      <c r="M2918" s="0" t="n">
        <f aca="false">12*Inputs!$B$8*(1-MIN(1,Inputs!$G$8*$D2918)*churn_nonbuyers)*(ic*Inputs!$C$8+fee_wd*Inputs!$E$8*(1-$B2918)+fee_fx*Inputs!$D$8-cost_acc-cost_wd*Inputs!$E$8*(1-$B2918)-cost_fx*Inputs!$D$8)</f>
        <v>113051.080930637</v>
      </c>
      <c r="N2918" s="0" t="n">
        <f aca="false">K2918+L2918+I2918-fixed</f>
        <v>25105.4617803715</v>
      </c>
      <c r="O2918" s="0" t="n">
        <f aca="false">K2918+L2918+M2918-fixed</f>
        <v>-39009.5683045735</v>
      </c>
      <c r="P2918" s="0" t="n">
        <f aca="false">12*Inputs!$B$6*(1-MIN(1,Inputs!$F$6*$D2918))*(ic*Inputs!$C$6+flat_fee-cost_acc-cost_wd*Inputs!$E$6*$E2918-cost_fx*Inputs!$D$6)+12*Inputs!$B$7*(1-MIN(1,Inputs!$F$7*$D2918))*(ic*Inputs!$C$7+flat_fee-cost_acc-cost_wd*Inputs!$E$7*$E2918-cost_fx*Inputs!$D$7)+12*Inputs!$B$8*(1-MIN(1,Inputs!$F$8*$D2918))*(ic*Inputs!$C$8+flat_fee-cost_acc-cost_wd*Inputs!$E$8*$E2918-cost_fx*Inputs!$D$8)-fixed</f>
        <v>44119.70394464</v>
      </c>
    </row>
    <row r="2919" customFormat="false" ht="15" hidden="false" customHeight="false" outlineLevel="0" collapsed="false">
      <c r="A2919" s="0" t="n">
        <v>2854</v>
      </c>
      <c r="B2919" s="0" t="n">
        <v>0.025791</v>
      </c>
      <c r="C2919" s="0" t="n">
        <v>1.09018</v>
      </c>
      <c r="D2919" s="0" t="n">
        <v>1.162738</v>
      </c>
      <c r="E2919" s="0" t="n">
        <v>1.475808</v>
      </c>
      <c r="F2919" s="0" t="n">
        <v>0.395436</v>
      </c>
      <c r="G2919" s="0" t="n">
        <f aca="false">12*Inputs!$B$6*(MIN(1,$H$50*$C2919)*(ic*Inputs!$C$6+pS+fee_fx*Inputs!$D$6-cost_acc-cost_wd*Inputs!$E$6*$E2919-cost_fx*Inputs!$D$6-$F2919)+(1-MIN(1,$H$50*$C2919))*(1-MIN(1,Inputs!$G$6*$D2919)*churn_nonbuyers)*(ic*Inputs!$C$6+fee_wd*Inputs!$E$6*(1-$B2919)+fee_fx*Inputs!$D$6-cost_acc-cost_wd*Inputs!$E$6*(1-$B2919)-cost_fx*Inputs!$D$6))</f>
        <v>228368.378405551</v>
      </c>
      <c r="H2919" s="0" t="n">
        <f aca="false">12*Inputs!$B$7*(MIN(1,$H$51*$C2919)*(ic*Inputs!$C$7+pE+fee_fx*Inputs!$D$7-cost_acc-cost_wd*Inputs!$E$7*$E2919-cost_fx*Inputs!$D$7-$F2919)+(1-MIN(1,$H$51*$C2919))*(1-MIN(1,Inputs!$G$7*$D2919)*churn_nonbuyers)*(ic*Inputs!$C$7+fee_wd*Inputs!$E$7*(1-$B2919)+fee_fx*Inputs!$D$7-cost_acc-cost_wd*Inputs!$E$7*(1-$B2919)-cost_fx*Inputs!$D$7))</f>
        <v>370826.473697106</v>
      </c>
      <c r="I2919" s="0" t="n">
        <f aca="false">12*Inputs!$B$8*(MIN(1,$H$52*$C2919)*(ic*Inputs!$C$8+pT-cost_acc-cost_wd*Inputs!$E$8-cost_fx*Inputs!$D$8-cost_ins)+(1-MIN(1,$H$52*$C2919))*(1-MIN(1,Inputs!$G$8*$D2919)*churn_nonbuyers)*(ic*Inputs!$C$8+fee_wd*Inputs!$E$8*(1-$B2919)+fee_fx*Inputs!$D$8-cost_acc-cost_wd*Inputs!$E$8*(1-$B2919)-cost_fx*Inputs!$D$8))</f>
        <v>171475.501788001</v>
      </c>
      <c r="J2919" s="0" t="n">
        <f aca="false">G2919+H2919+I2919-fixed</f>
        <v>70670.3538906579</v>
      </c>
      <c r="K2919" s="0" t="n">
        <f aca="false">12*Inputs!$B$6*(1-MIN(1,Inputs!$G$6*$D2919)*churn_nonbuyers)*(ic*Inputs!$C$6+fee_wd*Inputs!$E$6*(1-$B2919)+fee_fx*Inputs!$D$6-cost_acc-cost_wd*Inputs!$E$6*(1-$B2919)-cost_fx*Inputs!$D$6)</f>
        <v>186381.611825458</v>
      </c>
      <c r="L2919" s="0" t="n">
        <f aca="false">12*Inputs!$B$7*(1-MIN(1,Inputs!$G$7*$D2919)*churn_nonbuyers)*(ic*Inputs!$C$7+fee_wd*Inputs!$E$7*(1-$B2919)+fee_fx*Inputs!$D$7-cost_acc-cost_wd*Inputs!$E$7*(1-$B2919)-cost_fx*Inputs!$D$7)</f>
        <v>385551.166071275</v>
      </c>
      <c r="M2919" s="0" t="n">
        <f aca="false">12*Inputs!$B$8*(1-MIN(1,Inputs!$G$8*$D2919)*churn_nonbuyers)*(ic*Inputs!$C$8+fee_wd*Inputs!$E$8*(1-$B2919)+fee_fx*Inputs!$D$8-cost_acc-cost_wd*Inputs!$E$8*(1-$B2919)-cost_fx*Inputs!$D$8)</f>
        <v>60507.2564654688</v>
      </c>
      <c r="N2919" s="0" t="n">
        <f aca="false">K2919+L2919+I2919-fixed</f>
        <v>43408.2796847338</v>
      </c>
      <c r="O2919" s="0" t="n">
        <f aca="false">K2919+L2919+M2919-fixed</f>
        <v>-67559.9656377989</v>
      </c>
      <c r="P2919" s="0" t="n">
        <f aca="false">12*Inputs!$B$6*(1-MIN(1,Inputs!$F$6*$D2919))*(ic*Inputs!$C$6+flat_fee-cost_acc-cost_wd*Inputs!$E$6*$E2919-cost_fx*Inputs!$D$6)+12*Inputs!$B$7*(1-MIN(1,Inputs!$F$7*$D2919))*(ic*Inputs!$C$7+flat_fee-cost_acc-cost_wd*Inputs!$E$7*$E2919-cost_fx*Inputs!$D$7)+12*Inputs!$B$8*(1-MIN(1,Inputs!$F$8*$D2919))*(ic*Inputs!$C$8+flat_fee-cost_acc-cost_wd*Inputs!$E$8*$E2919-cost_fx*Inputs!$D$8)-fixed</f>
        <v>-208265.88071104</v>
      </c>
    </row>
    <row r="2920" customFormat="false" ht="15" hidden="false" customHeight="false" outlineLevel="0" collapsed="false">
      <c r="A2920" s="0" t="n">
        <v>2855</v>
      </c>
      <c r="B2920" s="0" t="n">
        <v>0.197903</v>
      </c>
      <c r="C2920" s="0" t="n">
        <v>1.10139</v>
      </c>
      <c r="D2920" s="0" t="n">
        <v>1.355738</v>
      </c>
      <c r="E2920" s="0" t="n">
        <v>1.076675</v>
      </c>
      <c r="F2920" s="0" t="n">
        <v>0.117958</v>
      </c>
      <c r="G2920" s="0" t="n">
        <f aca="false">12*Inputs!$B$6*(MIN(1,$H$50*$C2920)*(ic*Inputs!$C$6+pS+fee_fx*Inputs!$D$6-cost_acc-cost_wd*Inputs!$E$6*$E2920-cost_fx*Inputs!$D$6-$F2920)+(1-MIN(1,$H$50*$C2920))*(1-MIN(1,Inputs!$G$6*$D2920)*churn_nonbuyers)*(ic*Inputs!$C$6+fee_wd*Inputs!$E$6*(1-$B2920)+fee_fx*Inputs!$D$6-cost_acc-cost_wd*Inputs!$E$6*(1-$B2920)-cost_fx*Inputs!$D$6))</f>
        <v>223160.110611753</v>
      </c>
      <c r="H2920" s="0" t="n">
        <f aca="false">12*Inputs!$B$7*(MIN(1,$H$51*$C2920)*(ic*Inputs!$C$7+pE+fee_fx*Inputs!$D$7-cost_acc-cost_wd*Inputs!$E$7*$E2920-cost_fx*Inputs!$D$7-$F2920)+(1-MIN(1,$H$51*$C2920))*(1-MIN(1,Inputs!$G$7*$D2920)*churn_nonbuyers)*(ic*Inputs!$C$7+fee_wd*Inputs!$E$7*(1-$B2920)+fee_fx*Inputs!$D$7-cost_acc-cost_wd*Inputs!$E$7*(1-$B2920)-cost_fx*Inputs!$D$7))</f>
        <v>424324.925559229</v>
      </c>
      <c r="I2920" s="0" t="n">
        <f aca="false">12*Inputs!$B$8*(MIN(1,$H$52*$C2920)*(ic*Inputs!$C$8+pT-cost_acc-cost_wd*Inputs!$E$8-cost_fx*Inputs!$D$8-cost_ins)+(1-MIN(1,$H$52*$C2920))*(1-MIN(1,Inputs!$G$8*$D2920)*churn_nonbuyers)*(ic*Inputs!$C$8+fee_wd*Inputs!$E$8*(1-$B2920)+fee_fx*Inputs!$D$8-cost_acc-cost_wd*Inputs!$E$8*(1-$B2920)-cost_fx*Inputs!$D$8))</f>
        <v>162459.074485439</v>
      </c>
      <c r="J2920" s="0" t="n">
        <f aca="false">G2920+H2920+I2920-fixed</f>
        <v>109944.110656421</v>
      </c>
      <c r="K2920" s="0" t="n">
        <f aca="false">12*Inputs!$B$6*(1-MIN(1,Inputs!$G$6*$D2920)*churn_nonbuyers)*(ic*Inputs!$C$6+fee_wd*Inputs!$E$6*(1-$B2920)+fee_fx*Inputs!$D$6-cost_acc-cost_wd*Inputs!$E$6*(1-$B2920)-cost_fx*Inputs!$D$6)</f>
        <v>161367.922205381</v>
      </c>
      <c r="L2920" s="0" t="n">
        <f aca="false">12*Inputs!$B$7*(1-MIN(1,Inputs!$G$7*$D2920)*churn_nonbuyers)*(ic*Inputs!$C$7+fee_wd*Inputs!$E$7*(1-$B2920)+fee_fx*Inputs!$D$7-cost_acc-cost_wd*Inputs!$E$7*(1-$B2920)-cost_fx*Inputs!$D$7)</f>
        <v>359462.037099229</v>
      </c>
      <c r="M2920" s="0" t="n">
        <f aca="false">12*Inputs!$B$8*(1-MIN(1,Inputs!$G$8*$D2920)*churn_nonbuyers)*(ic*Inputs!$C$8+fee_wd*Inputs!$E$8*(1-$B2920)+fee_fx*Inputs!$D$8-cost_acc-cost_wd*Inputs!$E$8*(1-$B2920)-cost_fx*Inputs!$D$8)</f>
        <v>16156.6729051104</v>
      </c>
      <c r="N2920" s="0" t="n">
        <f aca="false">K2920+L2920+I2920-fixed</f>
        <v>-16710.9662099518</v>
      </c>
      <c r="O2920" s="0" t="n">
        <f aca="false">K2920+L2920+M2920-fixed</f>
        <v>-163013.36779028</v>
      </c>
      <c r="P2920" s="0" t="n">
        <f aca="false">12*Inputs!$B$6*(1-MIN(1,Inputs!$F$6*$D2920))*(ic*Inputs!$C$6+flat_fee-cost_acc-cost_wd*Inputs!$E$6*$E2920-cost_fx*Inputs!$D$6)+12*Inputs!$B$7*(1-MIN(1,Inputs!$F$7*$D2920))*(ic*Inputs!$C$7+flat_fee-cost_acc-cost_wd*Inputs!$E$7*$E2920-cost_fx*Inputs!$D$7)+12*Inputs!$B$8*(1-MIN(1,Inputs!$F$8*$D2920))*(ic*Inputs!$C$8+flat_fee-cost_acc-cost_wd*Inputs!$E$8*$E2920-cost_fx*Inputs!$D$8)-fixed</f>
        <v>-156715.928188</v>
      </c>
    </row>
    <row r="2921" customFormat="false" ht="15" hidden="false" customHeight="false" outlineLevel="0" collapsed="false">
      <c r="A2921" s="0" t="n">
        <v>2856</v>
      </c>
      <c r="B2921" s="0" t="n">
        <v>0.393722</v>
      </c>
      <c r="C2921" s="0" t="n">
        <v>0.880442</v>
      </c>
      <c r="D2921" s="0" t="n">
        <v>0.899965</v>
      </c>
      <c r="E2921" s="0" t="n">
        <v>1.097318</v>
      </c>
      <c r="F2921" s="0" t="n">
        <v>0.158877</v>
      </c>
      <c r="G2921" s="0" t="n">
        <f aca="false">12*Inputs!$B$6*(MIN(1,$H$50*$C2921)*(ic*Inputs!$C$6+pS+fee_fx*Inputs!$D$6-cost_acc-cost_wd*Inputs!$E$6*$E2921-cost_fx*Inputs!$D$6-$F2921)+(1-MIN(1,$H$50*$C2921))*(1-MIN(1,Inputs!$G$6*$D2921)*churn_nonbuyers)*(ic*Inputs!$C$6+fee_wd*Inputs!$E$6*(1-$B2921)+fee_fx*Inputs!$D$6-cost_acc-cost_wd*Inputs!$E$6*(1-$B2921)-cost_fx*Inputs!$D$6))</f>
        <v>188149.865233515</v>
      </c>
      <c r="H2921" s="0" t="n">
        <f aca="false">12*Inputs!$B$7*(MIN(1,$H$51*$C2921)*(ic*Inputs!$C$7+pE+fee_fx*Inputs!$D$7-cost_acc-cost_wd*Inputs!$E$7*$E2921-cost_fx*Inputs!$D$7-$F2921)+(1-MIN(1,$H$51*$C2921))*(1-MIN(1,Inputs!$G$7*$D2921)*churn_nonbuyers)*(ic*Inputs!$C$7+fee_wd*Inputs!$E$7*(1-$B2921)+fee_fx*Inputs!$D$7-cost_acc-cost_wd*Inputs!$E$7*(1-$B2921)-cost_fx*Inputs!$D$7))</f>
        <v>392688.949313766</v>
      </c>
      <c r="I2921" s="0" t="n">
        <f aca="false">12*Inputs!$B$8*(MIN(1,$H$52*$C2921)*(ic*Inputs!$C$8+pT-cost_acc-cost_wd*Inputs!$E$8-cost_fx*Inputs!$D$8-cost_ins)+(1-MIN(1,$H$52*$C2921))*(1-MIN(1,Inputs!$G$8*$D2921)*churn_nonbuyers)*(ic*Inputs!$C$8+fee_wd*Inputs!$E$8*(1-$B2921)+fee_fx*Inputs!$D$8-cost_acc-cost_wd*Inputs!$E$8*(1-$B2921)-cost_fx*Inputs!$D$8))</f>
        <v>170567.911106353</v>
      </c>
      <c r="J2921" s="0" t="n">
        <f aca="false">G2921+H2921+I2921-fixed</f>
        <v>51406.725653635</v>
      </c>
      <c r="K2921" s="0" t="n">
        <f aca="false">12*Inputs!$B$6*(1-MIN(1,Inputs!$G$6*$D2921)*churn_nonbuyers)*(ic*Inputs!$C$6+fee_wd*Inputs!$E$6*(1-$B2921)+fee_fx*Inputs!$D$6-cost_acc-cost_wd*Inputs!$E$6*(1-$B2921)-cost_fx*Inputs!$D$6)</f>
        <v>138383.604142056</v>
      </c>
      <c r="L2921" s="0" t="n">
        <f aca="false">12*Inputs!$B$7*(1-MIN(1,Inputs!$G$7*$D2921)*churn_nonbuyers)*(ic*Inputs!$C$7+fee_wd*Inputs!$E$7*(1-$B2921)+fee_fx*Inputs!$D$7-cost_acc-cost_wd*Inputs!$E$7*(1-$B2921)-cost_fx*Inputs!$D$7)</f>
        <v>337148.786965234</v>
      </c>
      <c r="M2921" s="0" t="n">
        <f aca="false">12*Inputs!$B$8*(1-MIN(1,Inputs!$G$8*$D2921)*churn_nonbuyers)*(ic*Inputs!$C$8+fee_wd*Inputs!$E$8*(1-$B2921)+fee_fx*Inputs!$D$8-cost_acc-cost_wd*Inputs!$E$8*(1-$B2921)-cost_fx*Inputs!$D$8)</f>
        <v>113783.031062928</v>
      </c>
      <c r="N2921" s="0" t="n">
        <f aca="false">K2921+L2921+I2921-fixed</f>
        <v>-53899.6977863569</v>
      </c>
      <c r="O2921" s="0" t="n">
        <f aca="false">K2921+L2921+M2921-fixed</f>
        <v>-110684.577829782</v>
      </c>
      <c r="P2921" s="0" t="n">
        <f aca="false">12*Inputs!$B$6*(1-MIN(1,Inputs!$F$6*$D2921))*(ic*Inputs!$C$6+flat_fee-cost_acc-cost_wd*Inputs!$E$6*$E2921-cost_fx*Inputs!$D$6)+12*Inputs!$B$7*(1-MIN(1,Inputs!$F$7*$D2921))*(ic*Inputs!$C$7+flat_fee-cost_acc-cost_wd*Inputs!$E$7*$E2921-cost_fx*Inputs!$D$7)+12*Inputs!$B$8*(1-MIN(1,Inputs!$F$8*$D2921))*(ic*Inputs!$C$8+flat_fee-cost_acc-cost_wd*Inputs!$E$8*$E2921-cost_fx*Inputs!$D$8)-fixed</f>
        <v>82506.7120087999</v>
      </c>
    </row>
    <row r="2922" customFormat="false" ht="15" hidden="false" customHeight="false" outlineLevel="0" collapsed="false">
      <c r="A2922" s="0" t="n">
        <v>2857</v>
      </c>
      <c r="B2922" s="0" t="n">
        <v>0.216527</v>
      </c>
      <c r="C2922" s="0" t="n">
        <v>1.110192</v>
      </c>
      <c r="D2922" s="0" t="n">
        <v>0.948826</v>
      </c>
      <c r="E2922" s="0" t="n">
        <v>1.061518</v>
      </c>
      <c r="F2922" s="0" t="n">
        <v>0.322832</v>
      </c>
      <c r="G2922" s="0" t="n">
        <f aca="false">12*Inputs!$B$6*(MIN(1,$H$50*$C2922)*(ic*Inputs!$C$6+pS+fee_fx*Inputs!$D$6-cost_acc-cost_wd*Inputs!$E$6*$E2922-cost_fx*Inputs!$D$6-$F2922)+(1-MIN(1,$H$50*$C2922))*(1-MIN(1,Inputs!$G$6*$D2922)*churn_nonbuyers)*(ic*Inputs!$C$6+fee_wd*Inputs!$E$6*(1-$B2922)+fee_fx*Inputs!$D$6-cost_acc-cost_wd*Inputs!$E$6*(1-$B2922)-cost_fx*Inputs!$D$6))</f>
        <v>219682.531292061</v>
      </c>
      <c r="H2922" s="0" t="n">
        <f aca="false">12*Inputs!$B$7*(MIN(1,$H$51*$C2922)*(ic*Inputs!$C$7+pE+fee_fx*Inputs!$D$7-cost_acc-cost_wd*Inputs!$E$7*$E2922-cost_fx*Inputs!$D$7-$F2922)+(1-MIN(1,$H$51*$C2922))*(1-MIN(1,Inputs!$G$7*$D2922)*churn_nonbuyers)*(ic*Inputs!$C$7+fee_wd*Inputs!$E$7*(1-$B2922)+fee_fx*Inputs!$D$7-cost_acc-cost_wd*Inputs!$E$7*(1-$B2922)-cost_fx*Inputs!$D$7))</f>
        <v>414775.085697486</v>
      </c>
      <c r="I2922" s="0" t="n">
        <f aca="false">12*Inputs!$B$8*(MIN(1,$H$52*$C2922)*(ic*Inputs!$C$8+pT-cost_acc-cost_wd*Inputs!$E$8-cost_fx*Inputs!$D$8-cost_ins)+(1-MIN(1,$H$52*$C2922))*(1-MIN(1,Inputs!$G$8*$D2922)*churn_nonbuyers)*(ic*Inputs!$C$8+fee_wd*Inputs!$E$8*(1-$B2922)+fee_fx*Inputs!$D$8-cost_acc-cost_wd*Inputs!$E$8*(1-$B2922)-cost_fx*Inputs!$D$8))</f>
        <v>183678.445512548</v>
      </c>
      <c r="J2922" s="0" t="n">
        <f aca="false">G2922+H2922+I2922-fixed</f>
        <v>118136.062502095</v>
      </c>
      <c r="K2922" s="0" t="n">
        <f aca="false">12*Inputs!$B$6*(1-MIN(1,Inputs!$G$6*$D2922)*churn_nonbuyers)*(ic*Inputs!$C$6+fee_wd*Inputs!$E$6*(1-$B2922)+fee_fx*Inputs!$D$6-cost_acc-cost_wd*Inputs!$E$6*(1-$B2922)-cost_fx*Inputs!$D$6)</f>
        <v>162335.160340574</v>
      </c>
      <c r="L2922" s="0" t="n">
        <f aca="false">12*Inputs!$B$7*(1-MIN(1,Inputs!$G$7*$D2922)*churn_nonbuyers)*(ic*Inputs!$C$7+fee_wd*Inputs!$E$7*(1-$B2922)+fee_fx*Inputs!$D$7-cost_acc-cost_wd*Inputs!$E$7*(1-$B2922)-cost_fx*Inputs!$D$7)</f>
        <v>361430.641356345</v>
      </c>
      <c r="M2922" s="0" t="n">
        <f aca="false">12*Inputs!$B$8*(1-MIN(1,Inputs!$G$8*$D2922)*churn_nonbuyers)*(ic*Inputs!$C$8+fee_wd*Inputs!$E$8*(1-$B2922)+fee_fx*Inputs!$D$8-cost_acc-cost_wd*Inputs!$E$8*(1-$B2922)-cost_fx*Inputs!$D$8)</f>
        <v>106121.940149347</v>
      </c>
      <c r="N2922" s="0" t="n">
        <f aca="false">K2922+L2922+I2922-fixed</f>
        <v>7444.24720946758</v>
      </c>
      <c r="O2922" s="0" t="n">
        <f aca="false">K2922+L2922+M2922-fixed</f>
        <v>-70112.2581537336</v>
      </c>
      <c r="P2922" s="0" t="n">
        <f aca="false">12*Inputs!$B$6*(1-MIN(1,Inputs!$F$6*$D2922))*(ic*Inputs!$C$6+flat_fee-cost_acc-cost_wd*Inputs!$E$6*$E2922-cost_fx*Inputs!$D$6)+12*Inputs!$B$7*(1-MIN(1,Inputs!$F$7*$D2922))*(ic*Inputs!$C$7+flat_fee-cost_acc-cost_wd*Inputs!$E$7*$E2922-cost_fx*Inputs!$D$7)+12*Inputs!$B$8*(1-MIN(1,Inputs!$F$8*$D2922))*(ic*Inputs!$C$8+flat_fee-cost_acc-cost_wd*Inputs!$E$8*$E2922-cost_fx*Inputs!$D$8)-fixed</f>
        <v>71999.12616032</v>
      </c>
    </row>
    <row r="2923" customFormat="false" ht="15" hidden="false" customHeight="false" outlineLevel="0" collapsed="false">
      <c r="A2923" s="0" t="n">
        <v>2858</v>
      </c>
      <c r="B2923" s="0" t="n">
        <v>0.300124</v>
      </c>
      <c r="C2923" s="0" t="n">
        <v>0.903075</v>
      </c>
      <c r="D2923" s="0" t="n">
        <v>0.985703</v>
      </c>
      <c r="E2923" s="0" t="n">
        <v>1.386729</v>
      </c>
      <c r="F2923" s="0" t="n">
        <v>0.085701</v>
      </c>
      <c r="G2923" s="0" t="n">
        <f aca="false">12*Inputs!$B$6*(MIN(1,$H$50*$C2923)*(ic*Inputs!$C$6+pS+fee_fx*Inputs!$D$6-cost_acc-cost_wd*Inputs!$E$6*$E2923-cost_fx*Inputs!$D$6-$F2923)+(1-MIN(1,$H$50*$C2923))*(1-MIN(1,Inputs!$G$6*$D2923)*churn_nonbuyers)*(ic*Inputs!$C$6+fee_wd*Inputs!$E$6*(1-$B2923)+fee_fx*Inputs!$D$6-cost_acc-cost_wd*Inputs!$E$6*(1-$B2923)-cost_fx*Inputs!$D$6))</f>
        <v>196241.789984109</v>
      </c>
      <c r="H2923" s="0" t="n">
        <f aca="false">12*Inputs!$B$7*(MIN(1,$H$51*$C2923)*(ic*Inputs!$C$7+pE+fee_fx*Inputs!$D$7-cost_acc-cost_wd*Inputs!$E$7*$E2923-cost_fx*Inputs!$D$7-$F2923)+(1-MIN(1,$H$51*$C2923))*(1-MIN(1,Inputs!$G$7*$D2923)*churn_nonbuyers)*(ic*Inputs!$C$7+fee_wd*Inputs!$E$7*(1-$B2923)+fee_fx*Inputs!$D$7-cost_acc-cost_wd*Inputs!$E$7*(1-$B2923)-cost_fx*Inputs!$D$7))</f>
        <v>375599.954347671</v>
      </c>
      <c r="I2923" s="0" t="n">
        <f aca="false">12*Inputs!$B$8*(MIN(1,$H$52*$C2923)*(ic*Inputs!$C$8+pT-cost_acc-cost_wd*Inputs!$E$8-cost_fx*Inputs!$D$8-cost_ins)+(1-MIN(1,$H$52*$C2923))*(1-MIN(1,Inputs!$G$8*$D2923)*churn_nonbuyers)*(ic*Inputs!$C$8+fee_wd*Inputs!$E$8*(1-$B2923)+fee_fx*Inputs!$D$8-cost_acc-cost_wd*Inputs!$E$8*(1-$B2923)-cost_fx*Inputs!$D$8))</f>
        <v>165751.280930442</v>
      </c>
      <c r="J2923" s="0" t="n">
        <f aca="false">G2923+H2923+I2923-fixed</f>
        <v>37593.0252622219</v>
      </c>
      <c r="K2923" s="0" t="n">
        <f aca="false">12*Inputs!$B$6*(1-MIN(1,Inputs!$G$6*$D2923)*churn_nonbuyers)*(ic*Inputs!$C$6+fee_wd*Inputs!$E$6*(1-$B2923)+fee_fx*Inputs!$D$6-cost_acc-cost_wd*Inputs!$E$6*(1-$B2923)-cost_fx*Inputs!$D$6)</f>
        <v>150576.256275638</v>
      </c>
      <c r="L2923" s="0" t="n">
        <f aca="false">12*Inputs!$B$7*(1-MIN(1,Inputs!$G$7*$D2923)*churn_nonbuyers)*(ic*Inputs!$C$7+fee_wd*Inputs!$E$7*(1-$B2923)+fee_fx*Inputs!$D$7-cost_acc-cost_wd*Inputs!$E$7*(1-$B2923)-cost_fx*Inputs!$D$7)</f>
        <v>349337.079621383</v>
      </c>
      <c r="M2923" s="0" t="n">
        <f aca="false">12*Inputs!$B$8*(1-MIN(1,Inputs!$G$8*$D2923)*churn_nonbuyers)*(ic*Inputs!$C$8+fee_wd*Inputs!$E$8*(1-$B2923)+fee_fx*Inputs!$D$8-cost_acc-cost_wd*Inputs!$E$8*(1-$B2923)-cost_fx*Inputs!$D$8)</f>
        <v>96720.6196329792</v>
      </c>
      <c r="N2923" s="0" t="n">
        <f aca="false">K2923+L2923+I2923-fixed</f>
        <v>-34335.3831725362</v>
      </c>
      <c r="O2923" s="0" t="n">
        <f aca="false">K2923+L2923+M2923-fixed</f>
        <v>-103366.044469999</v>
      </c>
      <c r="P2923" s="0" t="n">
        <f aca="false">12*Inputs!$B$6*(1-MIN(1,Inputs!$F$6*$D2923))*(ic*Inputs!$C$6+flat_fee-cost_acc-cost_wd*Inputs!$E$6*$E2923-cost_fx*Inputs!$D$6)+12*Inputs!$B$7*(1-MIN(1,Inputs!$F$7*$D2923))*(ic*Inputs!$C$7+flat_fee-cost_acc-cost_wd*Inputs!$E$7*$E2923-cost_fx*Inputs!$D$7)+12*Inputs!$B$8*(1-MIN(1,Inputs!$F$8*$D2923))*(ic*Inputs!$C$8+flat_fee-cost_acc-cost_wd*Inputs!$E$8*$E2923-cost_fx*Inputs!$D$8)-fixed</f>
        <v>-89859.42486712</v>
      </c>
    </row>
    <row r="2924" customFormat="false" ht="15" hidden="false" customHeight="false" outlineLevel="0" collapsed="false">
      <c r="A2924" s="0" t="n">
        <v>2859</v>
      </c>
      <c r="B2924" s="0" t="n">
        <v>0.255047</v>
      </c>
      <c r="C2924" s="0" t="n">
        <v>0.917719</v>
      </c>
      <c r="D2924" s="0" t="n">
        <v>1.051665</v>
      </c>
      <c r="E2924" s="0" t="n">
        <v>1.047026</v>
      </c>
      <c r="F2924" s="0" t="n">
        <v>0.12861</v>
      </c>
      <c r="G2924" s="0" t="n">
        <f aca="false">12*Inputs!$B$6*(MIN(1,$H$50*$C2924)*(ic*Inputs!$C$6+pS+fee_fx*Inputs!$D$6-cost_acc-cost_wd*Inputs!$E$6*$E2924-cost_fx*Inputs!$D$6-$F2924)+(1-MIN(1,$H$50*$C2924))*(1-MIN(1,Inputs!$G$6*$D2924)*churn_nonbuyers)*(ic*Inputs!$C$6+fee_wd*Inputs!$E$6*(1-$B2924)+fee_fx*Inputs!$D$6-cost_acc-cost_wd*Inputs!$E$6*(1-$B2924)-cost_fx*Inputs!$D$6))</f>
        <v>208472.029398221</v>
      </c>
      <c r="H2924" s="0" t="n">
        <f aca="false">12*Inputs!$B$7*(MIN(1,$H$51*$C2924)*(ic*Inputs!$C$7+pE+fee_fx*Inputs!$D$7-cost_acc-cost_wd*Inputs!$E$7*$E2924-cost_fx*Inputs!$D$7-$F2924)+(1-MIN(1,$H$51*$C2924))*(1-MIN(1,Inputs!$G$7*$D2924)*churn_nonbuyers)*(ic*Inputs!$C$7+fee_wd*Inputs!$E$7*(1-$B2924)+fee_fx*Inputs!$D$7-cost_acc-cost_wd*Inputs!$E$7*(1-$B2924)-cost_fx*Inputs!$D$7))</f>
        <v>413199.263814749</v>
      </c>
      <c r="I2924" s="0" t="n">
        <f aca="false">12*Inputs!$B$8*(MIN(1,$H$52*$C2924)*(ic*Inputs!$C$8+pT-cost_acc-cost_wd*Inputs!$E$8-cost_fx*Inputs!$D$8-cost_ins)+(1-MIN(1,$H$52*$C2924))*(1-MIN(1,Inputs!$G$8*$D2924)*churn_nonbuyers)*(ic*Inputs!$C$8+fee_wd*Inputs!$E$8*(1-$B2924)+fee_fx*Inputs!$D$8-cost_acc-cost_wd*Inputs!$E$8*(1-$B2924)-cost_fx*Inputs!$D$8))</f>
        <v>161923.322921581</v>
      </c>
      <c r="J2924" s="0" t="n">
        <f aca="false">G2924+H2924+I2924-fixed</f>
        <v>83594.6161345504</v>
      </c>
      <c r="K2924" s="0" t="n">
        <f aca="false">12*Inputs!$B$6*(1-MIN(1,Inputs!$G$6*$D2924)*churn_nonbuyers)*(ic*Inputs!$C$6+fee_wd*Inputs!$E$6*(1-$B2924)+fee_fx*Inputs!$D$6-cost_acc-cost_wd*Inputs!$E$6*(1-$B2924)-cost_fx*Inputs!$D$6)</f>
        <v>156203.661623436</v>
      </c>
      <c r="L2924" s="0" t="n">
        <f aca="false">12*Inputs!$B$7*(1-MIN(1,Inputs!$G$7*$D2924)*churn_nonbuyers)*(ic*Inputs!$C$7+fee_wd*Inputs!$E$7*(1-$B2924)+fee_fx*Inputs!$D$7-cost_acc-cost_wd*Inputs!$E$7*(1-$B2924)-cost_fx*Inputs!$D$7)</f>
        <v>354911.019854062</v>
      </c>
      <c r="M2924" s="0" t="n">
        <f aca="false">12*Inputs!$B$8*(1-MIN(1,Inputs!$G$8*$D2924)*churn_nonbuyers)*(ic*Inputs!$C$8+fee_wd*Inputs!$E$8*(1-$B2924)+fee_fx*Inputs!$D$8-cost_acc-cost_wd*Inputs!$E$8*(1-$B2924)-cost_fx*Inputs!$D$8)</f>
        <v>82885.651309368</v>
      </c>
      <c r="N2924" s="0" t="n">
        <f aca="false">K2924+L2924+I2924-fixed</f>
        <v>-26961.9956009217</v>
      </c>
      <c r="O2924" s="0" t="n">
        <f aca="false">K2924+L2924+M2924-fixed</f>
        <v>-105999.667213134</v>
      </c>
      <c r="P2924" s="0" t="n">
        <f aca="false">12*Inputs!$B$6*(1-MIN(1,Inputs!$F$6*$D2924))*(ic*Inputs!$C$6+flat_fee-cost_acc-cost_wd*Inputs!$E$6*$E2924-cost_fx*Inputs!$D$6)+12*Inputs!$B$7*(1-MIN(1,Inputs!$F$7*$D2924))*(ic*Inputs!$C$7+flat_fee-cost_acc-cost_wd*Inputs!$E$7*$E2924-cost_fx*Inputs!$D$7)+12*Inputs!$B$8*(1-MIN(1,Inputs!$F$8*$D2924))*(ic*Inputs!$C$8+flat_fee-cost_acc-cost_wd*Inputs!$E$8*$E2924-cost_fx*Inputs!$D$8)-fixed</f>
        <v>21604.5314695999</v>
      </c>
    </row>
    <row r="2925" customFormat="false" ht="15" hidden="false" customHeight="false" outlineLevel="0" collapsed="false">
      <c r="A2925" s="0" t="n">
        <v>2860</v>
      </c>
      <c r="B2925" s="0" t="n">
        <v>0.403395</v>
      </c>
      <c r="C2925" s="0" t="n">
        <v>0.929094</v>
      </c>
      <c r="D2925" s="0" t="n">
        <v>1.154772</v>
      </c>
      <c r="E2925" s="0" t="n">
        <v>1.069801</v>
      </c>
      <c r="F2925" s="0" t="n">
        <v>0.122954</v>
      </c>
      <c r="G2925" s="0" t="n">
        <f aca="false">12*Inputs!$B$6*(MIN(1,$H$50*$C2925)*(ic*Inputs!$C$6+pS+fee_fx*Inputs!$D$6-cost_acc-cost_wd*Inputs!$E$6*$E2925-cost_fx*Inputs!$D$6-$F2925)+(1-MIN(1,$H$50*$C2925))*(1-MIN(1,Inputs!$G$6*$D2925)*churn_nonbuyers)*(ic*Inputs!$C$6+fee_wd*Inputs!$E$6*(1-$B2925)+fee_fx*Inputs!$D$6-cost_acc-cost_wd*Inputs!$E$6*(1-$B2925)-cost_fx*Inputs!$D$6))</f>
        <v>189334.053636291</v>
      </c>
      <c r="H2925" s="0" t="n">
        <f aca="false">12*Inputs!$B$7*(MIN(1,$H$51*$C2925)*(ic*Inputs!$C$7+pE+fee_fx*Inputs!$D$7-cost_acc-cost_wd*Inputs!$E$7*$E2925-cost_fx*Inputs!$D$7-$F2925)+(1-MIN(1,$H$51*$C2925))*(1-MIN(1,Inputs!$G$7*$D2925)*churn_nonbuyers)*(ic*Inputs!$C$7+fee_wd*Inputs!$E$7*(1-$B2925)+fee_fx*Inputs!$D$7-cost_acc-cost_wd*Inputs!$E$7*(1-$B2925)-cost_fx*Inputs!$D$7))</f>
        <v>398116.352718491</v>
      </c>
      <c r="I2925" s="0" t="n">
        <f aca="false">12*Inputs!$B$8*(MIN(1,$H$52*$C2925)*(ic*Inputs!$C$8+pT-cost_acc-cost_wd*Inputs!$E$8-cost_fx*Inputs!$D$8-cost_ins)+(1-MIN(1,$H$52*$C2925))*(1-MIN(1,Inputs!$G$8*$D2925)*churn_nonbuyers)*(ic*Inputs!$C$8+fee_wd*Inputs!$E$8*(1-$B2925)+fee_fx*Inputs!$D$8-cost_acc-cost_wd*Inputs!$E$8*(1-$B2925)-cost_fx*Inputs!$D$8))</f>
        <v>154498.108146138</v>
      </c>
      <c r="J2925" s="0" t="n">
        <f aca="false">G2925+H2925+I2925-fixed</f>
        <v>41948.5145009207</v>
      </c>
      <c r="K2925" s="0" t="n">
        <f aca="false">12*Inputs!$B$6*(1-MIN(1,Inputs!$G$6*$D2925)*churn_nonbuyers)*(ic*Inputs!$C$6+fee_wd*Inputs!$E$6*(1-$B2925)+fee_fx*Inputs!$D$6-cost_acc-cost_wd*Inputs!$E$6*(1-$B2925)-cost_fx*Inputs!$D$6)</f>
        <v>135224.988846768</v>
      </c>
      <c r="L2925" s="0" t="n">
        <f aca="false">12*Inputs!$B$7*(1-MIN(1,Inputs!$G$7*$D2925)*churn_nonbuyers)*(ic*Inputs!$C$7+fee_wd*Inputs!$E$7*(1-$B2925)+fee_fx*Inputs!$D$7-cost_acc-cost_wd*Inputs!$E$7*(1-$B2925)-cost_fx*Inputs!$D$7)</f>
        <v>333155.380252061</v>
      </c>
      <c r="M2925" s="0" t="n">
        <f aca="false">12*Inputs!$B$8*(1-MIN(1,Inputs!$G$8*$D2925)*churn_nonbuyers)*(ic*Inputs!$C$8+fee_wd*Inputs!$E$8*(1-$B2925)+fee_fx*Inputs!$D$8-cost_acc-cost_wd*Inputs!$E$8*(1-$B2925)-cost_fx*Inputs!$D$8)</f>
        <v>58846.596271584</v>
      </c>
      <c r="N2925" s="0" t="n">
        <f aca="false">K2925+L2925+I2925-fixed</f>
        <v>-77121.5227550331</v>
      </c>
      <c r="O2925" s="0" t="n">
        <f aca="false">K2925+L2925+M2925-fixed</f>
        <v>-172773.034629587</v>
      </c>
      <c r="P2925" s="0" t="n">
        <f aca="false">12*Inputs!$B$6*(1-MIN(1,Inputs!$F$6*$D2925))*(ic*Inputs!$C$6+flat_fee-cost_acc-cost_wd*Inputs!$E$6*$E2925-cost_fx*Inputs!$D$6)+12*Inputs!$B$7*(1-MIN(1,Inputs!$F$7*$D2925))*(ic*Inputs!$C$7+flat_fee-cost_acc-cost_wd*Inputs!$E$7*$E2925-cost_fx*Inputs!$D$7)+12*Inputs!$B$8*(1-MIN(1,Inputs!$F$8*$D2925))*(ic*Inputs!$C$8+flat_fee-cost_acc-cost_wd*Inputs!$E$8*$E2925-cost_fx*Inputs!$D$8)-fixed</f>
        <v>-44369.5187267199</v>
      </c>
    </row>
    <row r="2926" customFormat="false" ht="15" hidden="false" customHeight="false" outlineLevel="0" collapsed="false">
      <c r="A2926" s="0" t="n">
        <v>2861</v>
      </c>
      <c r="B2926" s="0" t="n">
        <v>0.443761</v>
      </c>
      <c r="C2926" s="0" t="n">
        <v>0.64665</v>
      </c>
      <c r="D2926" s="0" t="n">
        <v>0.800583</v>
      </c>
      <c r="E2926" s="0" t="n">
        <v>1.178826</v>
      </c>
      <c r="F2926" s="0" t="n">
        <v>0.03826</v>
      </c>
      <c r="G2926" s="0" t="n">
        <f aca="false">12*Inputs!$B$6*(MIN(1,$H$50*$C2926)*(ic*Inputs!$C$6+pS+fee_fx*Inputs!$D$6-cost_acc-cost_wd*Inputs!$E$6*$E2926-cost_fx*Inputs!$D$6-$F2926)+(1-MIN(1,$H$50*$C2926))*(1-MIN(1,Inputs!$G$6*$D2926)*churn_nonbuyers)*(ic*Inputs!$C$6+fee_wd*Inputs!$E$6*(1-$B2926)+fee_fx*Inputs!$D$6-cost_acc-cost_wd*Inputs!$E$6*(1-$B2926)-cost_fx*Inputs!$D$6))</f>
        <v>169641.093890278</v>
      </c>
      <c r="H2926" s="0" t="n">
        <f aca="false">12*Inputs!$B$7*(MIN(1,$H$51*$C2926)*(ic*Inputs!$C$7+pE+fee_fx*Inputs!$D$7-cost_acc-cost_wd*Inputs!$E$7*$E2926-cost_fx*Inputs!$D$7-$F2926)+(1-MIN(1,$H$51*$C2926))*(1-MIN(1,Inputs!$G$7*$D2926)*churn_nonbuyers)*(ic*Inputs!$C$7+fee_wd*Inputs!$E$7*(1-$B2926)+fee_fx*Inputs!$D$7-cost_acc-cost_wd*Inputs!$E$7*(1-$B2926)-cost_fx*Inputs!$D$7))</f>
        <v>371913.968156061</v>
      </c>
      <c r="I2926" s="0" t="n">
        <f aca="false">12*Inputs!$B$8*(MIN(1,$H$52*$C2926)*(ic*Inputs!$C$8+pT-cost_acc-cost_wd*Inputs!$E$8-cost_fx*Inputs!$D$8-cost_ins)+(1-MIN(1,$H$52*$C2926))*(1-MIN(1,Inputs!$G$8*$D2926)*churn_nonbuyers)*(ic*Inputs!$C$8+fee_wd*Inputs!$E$8*(1-$B2926)+fee_fx*Inputs!$D$8-cost_acc-cost_wd*Inputs!$E$8*(1-$B2926)-cost_fx*Inputs!$D$8))</f>
        <v>166620.222095778</v>
      </c>
      <c r="J2926" s="0" t="n">
        <f aca="false">G2926+H2926+I2926-fixed</f>
        <v>8175.28414211655</v>
      </c>
      <c r="K2926" s="0" t="n">
        <f aca="false">12*Inputs!$B$6*(1-MIN(1,Inputs!$G$6*$D2926)*churn_nonbuyers)*(ic*Inputs!$C$6+fee_wd*Inputs!$E$6*(1-$B2926)+fee_fx*Inputs!$D$6-cost_acc-cost_wd*Inputs!$E$6*(1-$B2926)-cost_fx*Inputs!$D$6)</f>
        <v>132186.465451174</v>
      </c>
      <c r="L2926" s="0" t="n">
        <f aca="false">12*Inputs!$B$7*(1-MIN(1,Inputs!$G$7*$D2926)*churn_nonbuyers)*(ic*Inputs!$C$7+fee_wd*Inputs!$E$7*(1-$B2926)+fee_fx*Inputs!$D$7-cost_acc-cost_wd*Inputs!$E$7*(1-$B2926)-cost_fx*Inputs!$D$7)</f>
        <v>331149.319686704</v>
      </c>
      <c r="M2926" s="0" t="n">
        <f aca="false">12*Inputs!$B$8*(1-MIN(1,Inputs!$G$8*$D2926)*churn_nonbuyers)*(ic*Inputs!$C$8+fee_wd*Inputs!$E$8*(1-$B2926)+fee_fx*Inputs!$D$8-cost_acc-cost_wd*Inputs!$E$8*(1-$B2926)-cost_fx*Inputs!$D$8)</f>
        <v>134119.256585477</v>
      </c>
      <c r="N2926" s="0" t="n">
        <f aca="false">K2926+L2926+I2926-fixed</f>
        <v>-70043.9927663445</v>
      </c>
      <c r="O2926" s="0" t="n">
        <f aca="false">K2926+L2926+M2926-fixed</f>
        <v>-102544.958276646</v>
      </c>
      <c r="P2926" s="0" t="n">
        <f aca="false">12*Inputs!$B$6*(1-MIN(1,Inputs!$F$6*$D2926))*(ic*Inputs!$C$6+flat_fee-cost_acc-cost_wd*Inputs!$E$6*$E2926-cost_fx*Inputs!$D$6)+12*Inputs!$B$7*(1-MIN(1,Inputs!$F$7*$D2926))*(ic*Inputs!$C$7+flat_fee-cost_acc-cost_wd*Inputs!$E$7*$E2926-cost_fx*Inputs!$D$7)+12*Inputs!$B$8*(1-MIN(1,Inputs!$F$8*$D2926))*(ic*Inputs!$C$8+flat_fee-cost_acc-cost_wd*Inputs!$E$8*$E2926-cost_fx*Inputs!$D$8)-fixed</f>
        <v>97117.3713099201</v>
      </c>
    </row>
    <row r="2927" customFormat="false" ht="15" hidden="false" customHeight="false" outlineLevel="0" collapsed="false">
      <c r="A2927" s="0" t="n">
        <v>2862</v>
      </c>
      <c r="B2927" s="0" t="n">
        <v>0.35313</v>
      </c>
      <c r="C2927" s="0" t="n">
        <v>0.698117</v>
      </c>
      <c r="D2927" s="0" t="n">
        <v>1.508164</v>
      </c>
      <c r="E2927" s="0" t="n">
        <v>1.210619</v>
      </c>
      <c r="F2927" s="0" t="n">
        <v>0.344853</v>
      </c>
      <c r="G2927" s="0" t="n">
        <f aca="false">12*Inputs!$B$6*(MIN(1,$H$50*$C2927)*(ic*Inputs!$C$6+pS+fee_fx*Inputs!$D$6-cost_acc-cost_wd*Inputs!$E$6*$E2927-cost_fx*Inputs!$D$6-$F2927)+(1-MIN(1,$H$50*$C2927))*(1-MIN(1,Inputs!$G$6*$D2927)*churn_nonbuyers)*(ic*Inputs!$C$6+fee_wd*Inputs!$E$6*(1-$B2927)+fee_fx*Inputs!$D$6-cost_acc-cost_wd*Inputs!$E$6*(1-$B2927)-cost_fx*Inputs!$D$6))</f>
        <v>173972.548262457</v>
      </c>
      <c r="H2927" s="0" t="n">
        <f aca="false">12*Inputs!$B$7*(MIN(1,$H$51*$C2927)*(ic*Inputs!$C$7+pE+fee_fx*Inputs!$D$7-cost_acc-cost_wd*Inputs!$E$7*$E2927-cost_fx*Inputs!$D$7-$F2927)+(1-MIN(1,$H$51*$C2927))*(1-MIN(1,Inputs!$G$7*$D2927)*churn_nonbuyers)*(ic*Inputs!$C$7+fee_wd*Inputs!$E$7*(1-$B2927)+fee_fx*Inputs!$D$7-cost_acc-cost_wd*Inputs!$E$7*(1-$B2927)-cost_fx*Inputs!$D$7))</f>
        <v>364062.648053068</v>
      </c>
      <c r="I2927" s="0" t="n">
        <f aca="false">12*Inputs!$B$8*(MIN(1,$H$52*$C2927)*(ic*Inputs!$C$8+pT-cost_acc-cost_wd*Inputs!$E$8-cost_fx*Inputs!$D$8-cost_ins)+(1-MIN(1,$H$52*$C2927))*(1-MIN(1,Inputs!$G$8*$D2927)*churn_nonbuyers)*(ic*Inputs!$C$8+fee_wd*Inputs!$E$8*(1-$B2927)+fee_fx*Inputs!$D$8-cost_acc-cost_wd*Inputs!$E$8*(1-$B2927)-cost_fx*Inputs!$D$8))</f>
        <v>100629.376848</v>
      </c>
      <c r="J2927" s="0" t="n">
        <f aca="false">G2927+H2927+I2927-fixed</f>
        <v>-61335.426836475</v>
      </c>
      <c r="K2927" s="0" t="n">
        <f aca="false">12*Inputs!$B$6*(1-MIN(1,Inputs!$G$6*$D2927)*churn_nonbuyers)*(ic*Inputs!$C$6+fee_wd*Inputs!$E$6*(1-$B2927)+fee_fx*Inputs!$D$6-cost_acc-cost_wd*Inputs!$E$6*(1-$B2927)-cost_fx*Inputs!$D$6)</f>
        <v>139381.548143904</v>
      </c>
      <c r="L2927" s="0" t="n">
        <f aca="false">12*Inputs!$B$7*(1-MIN(1,Inputs!$G$7*$D2927)*churn_nonbuyers)*(ic*Inputs!$C$7+fee_wd*Inputs!$E$7*(1-$B2927)+fee_fx*Inputs!$D$7-cost_acc-cost_wd*Inputs!$E$7*(1-$B2927)-cost_fx*Inputs!$D$7)</f>
        <v>336407.265014342</v>
      </c>
      <c r="M2927" s="0" t="n">
        <f aca="false">12*Inputs!$B$8*(1-MIN(1,Inputs!$G$8*$D2927)*churn_nonbuyers)*(ic*Inputs!$C$8+fee_wd*Inputs!$E$8*(1-$B2927)+fee_fx*Inputs!$D$8-cost_acc-cost_wd*Inputs!$E$8*(1-$B2927)-cost_fx*Inputs!$D$8)</f>
        <v>0</v>
      </c>
      <c r="N2927" s="0" t="n">
        <f aca="false">K2927+L2927+I2927-fixed</f>
        <v>-123581.809993754</v>
      </c>
      <c r="O2927" s="0" t="n">
        <f aca="false">K2927+L2927+M2927-fixed</f>
        <v>-224211.186841754</v>
      </c>
      <c r="P2927" s="0" t="n">
        <f aca="false">12*Inputs!$B$6*(1-MIN(1,Inputs!$F$6*$D2927))*(ic*Inputs!$C$6+flat_fee-cost_acc-cost_wd*Inputs!$E$6*$E2927-cost_fx*Inputs!$D$6)+12*Inputs!$B$7*(1-MIN(1,Inputs!$F$7*$D2927))*(ic*Inputs!$C$7+flat_fee-cost_acc-cost_wd*Inputs!$E$7*$E2927-cost_fx*Inputs!$D$7)+12*Inputs!$B$8*(1-MIN(1,Inputs!$F$8*$D2927))*(ic*Inputs!$C$8+flat_fee-cost_acc-cost_wd*Inputs!$E$8*$E2927-cost_fx*Inputs!$D$8)-fixed</f>
        <v>-281396.35774816</v>
      </c>
    </row>
    <row r="2928" customFormat="false" ht="15" hidden="false" customHeight="false" outlineLevel="0" collapsed="false">
      <c r="A2928" s="0" t="n">
        <v>2863</v>
      </c>
      <c r="B2928" s="0" t="n">
        <v>0.394412</v>
      </c>
      <c r="C2928" s="0" t="n">
        <v>1.015255</v>
      </c>
      <c r="D2928" s="0" t="n">
        <v>1.910617</v>
      </c>
      <c r="E2928" s="0" t="n">
        <v>1.306183</v>
      </c>
      <c r="F2928" s="0" t="n">
        <v>0.138136</v>
      </c>
      <c r="G2928" s="0" t="n">
        <f aca="false">12*Inputs!$B$6*(MIN(1,$H$50*$C2928)*(ic*Inputs!$C$6+pS+fee_fx*Inputs!$D$6-cost_acc-cost_wd*Inputs!$E$6*$E2928-cost_fx*Inputs!$D$6-$F2928)+(1-MIN(1,$H$50*$C2928))*(1-MIN(1,Inputs!$G$6*$D2928)*churn_nonbuyers)*(ic*Inputs!$C$6+fee_wd*Inputs!$E$6*(1-$B2928)+fee_fx*Inputs!$D$6-cost_acc-cost_wd*Inputs!$E$6*(1-$B2928)-cost_fx*Inputs!$D$6))</f>
        <v>184559.341484455</v>
      </c>
      <c r="H2928" s="0" t="n">
        <f aca="false">12*Inputs!$B$7*(MIN(1,$H$51*$C2928)*(ic*Inputs!$C$7+pE+fee_fx*Inputs!$D$7-cost_acc-cost_wd*Inputs!$E$7*$E2928-cost_fx*Inputs!$D$7-$F2928)+(1-MIN(1,$H$51*$C2928))*(1-MIN(1,Inputs!$G$7*$D2928)*churn_nonbuyers)*(ic*Inputs!$C$7+fee_wd*Inputs!$E$7*(1-$B2928)+fee_fx*Inputs!$D$7-cost_acc-cost_wd*Inputs!$E$7*(1-$B2928)-cost_fx*Inputs!$D$7))</f>
        <v>371682.814965134</v>
      </c>
      <c r="I2928" s="0" t="n">
        <f aca="false">12*Inputs!$B$8*(MIN(1,$H$52*$C2928)*(ic*Inputs!$C$8+pT-cost_acc-cost_wd*Inputs!$E$8-cost_fx*Inputs!$D$8-cost_ins)+(1-MIN(1,$H$52*$C2928))*(1-MIN(1,Inputs!$G$8*$D2928)*churn_nonbuyers)*(ic*Inputs!$C$8+fee_wd*Inputs!$E$8*(1-$B2928)+fee_fx*Inputs!$D$8-cost_acc-cost_wd*Inputs!$E$8*(1-$B2928)-cost_fx*Inputs!$D$8))</f>
        <v>146342.91672</v>
      </c>
      <c r="J2928" s="0" t="n">
        <f aca="false">G2928+H2928+I2928-fixed</f>
        <v>2585.07316958939</v>
      </c>
      <c r="K2928" s="0" t="n">
        <f aca="false">12*Inputs!$B$6*(1-MIN(1,Inputs!$G$6*$D2928)*churn_nonbuyers)*(ic*Inputs!$C$6+fee_wd*Inputs!$E$6*(1-$B2928)+fee_fx*Inputs!$D$6-cost_acc-cost_wd*Inputs!$E$6*(1-$B2928)-cost_fx*Inputs!$D$6)</f>
        <v>130971.358599869</v>
      </c>
      <c r="L2928" s="0" t="n">
        <f aca="false">12*Inputs!$B$7*(1-MIN(1,Inputs!$G$7*$D2928)*churn_nonbuyers)*(ic*Inputs!$C$7+fee_wd*Inputs!$E$7*(1-$B2928)+fee_fx*Inputs!$D$7-cost_acc-cost_wd*Inputs!$E$7*(1-$B2928)-cost_fx*Inputs!$D$7)</f>
        <v>326549.272343921</v>
      </c>
      <c r="M2928" s="0" t="n">
        <f aca="false">12*Inputs!$B$8*(1-MIN(1,Inputs!$G$8*$D2928)*churn_nonbuyers)*(ic*Inputs!$C$8+fee_wd*Inputs!$E$8*(1-$B2928)+fee_fx*Inputs!$D$8-cost_acc-cost_wd*Inputs!$E$8*(1-$B2928)-cost_fx*Inputs!$D$8)</f>
        <v>0</v>
      </c>
      <c r="N2928" s="0" t="n">
        <f aca="false">K2928+L2928+I2928-fixed</f>
        <v>-96136.4523362099</v>
      </c>
      <c r="O2928" s="0" t="n">
        <f aca="false">K2928+L2928+M2928-fixed</f>
        <v>-242479.36905621</v>
      </c>
      <c r="P2928" s="0" t="n">
        <f aca="false">12*Inputs!$B$6*(1-MIN(1,Inputs!$F$6*$D2928))*(ic*Inputs!$C$6+flat_fee-cost_acc-cost_wd*Inputs!$E$6*$E2928-cost_fx*Inputs!$D$6)+12*Inputs!$B$7*(1-MIN(1,Inputs!$F$7*$D2928))*(ic*Inputs!$C$7+flat_fee-cost_acc-cost_wd*Inputs!$E$7*$E2928-cost_fx*Inputs!$D$7)+12*Inputs!$B$8*(1-MIN(1,Inputs!$F$8*$D2928))*(ic*Inputs!$C$8+flat_fee-cost_acc-cost_wd*Inputs!$E$8*$E2928-cost_fx*Inputs!$D$8)-fixed</f>
        <v>-471672.344639262</v>
      </c>
    </row>
    <row r="2929" customFormat="false" ht="15" hidden="false" customHeight="false" outlineLevel="0" collapsed="false">
      <c r="A2929" s="0" t="n">
        <v>2864</v>
      </c>
      <c r="B2929" s="0" t="n">
        <v>0.224749</v>
      </c>
      <c r="C2929" s="0" t="n">
        <v>0.948889</v>
      </c>
      <c r="D2929" s="0" t="n">
        <v>1.18801</v>
      </c>
      <c r="E2929" s="0" t="n">
        <v>1.07793</v>
      </c>
      <c r="F2929" s="0" t="n">
        <v>0.058612</v>
      </c>
      <c r="G2929" s="0" t="n">
        <f aca="false">12*Inputs!$B$6*(MIN(1,$H$50*$C2929)*(ic*Inputs!$C$6+pS+fee_fx*Inputs!$D$6-cost_acc-cost_wd*Inputs!$E$6*$E2929-cost_fx*Inputs!$D$6-$F2929)+(1-MIN(1,$H$50*$C2929))*(1-MIN(1,Inputs!$G$6*$D2929)*churn_nonbuyers)*(ic*Inputs!$C$6+fee_wd*Inputs!$E$6*(1-$B2929)+fee_fx*Inputs!$D$6-cost_acc-cost_wd*Inputs!$E$6*(1-$B2929)-cost_fx*Inputs!$D$6))</f>
        <v>213855.567783302</v>
      </c>
      <c r="H2929" s="0" t="n">
        <f aca="false">12*Inputs!$B$7*(MIN(1,$H$51*$C2929)*(ic*Inputs!$C$7+pE+fee_fx*Inputs!$D$7-cost_acc-cost_wd*Inputs!$E$7*$E2929-cost_fx*Inputs!$D$7-$F2929)+(1-MIN(1,$H$51*$C2929))*(1-MIN(1,Inputs!$G$7*$D2929)*churn_nonbuyers)*(ic*Inputs!$C$7+fee_wd*Inputs!$E$7*(1-$B2929)+fee_fx*Inputs!$D$7-cost_acc-cost_wd*Inputs!$E$7*(1-$B2929)-cost_fx*Inputs!$D$7))</f>
        <v>417307.055524955</v>
      </c>
      <c r="I2929" s="0" t="n">
        <f aca="false">12*Inputs!$B$8*(MIN(1,$H$52*$C2929)*(ic*Inputs!$C$8+pT-cost_acc-cost_wd*Inputs!$E$8-cost_fx*Inputs!$D$8-cost_ins)+(1-MIN(1,$H$52*$C2929))*(1-MIN(1,Inputs!$G$8*$D2929)*churn_nonbuyers)*(ic*Inputs!$C$8+fee_wd*Inputs!$E$8*(1-$B2929)+fee_fx*Inputs!$D$8-cost_acc-cost_wd*Inputs!$E$8*(1-$B2929)-cost_fx*Inputs!$D$8))</f>
        <v>154622.186294329</v>
      </c>
      <c r="J2929" s="0" t="n">
        <f aca="false">G2929+H2929+I2929-fixed</f>
        <v>85784.8096025859</v>
      </c>
      <c r="K2929" s="0" t="n">
        <f aca="false">12*Inputs!$B$6*(1-MIN(1,Inputs!$G$6*$D2929)*churn_nonbuyers)*(ic*Inputs!$C$6+fee_wd*Inputs!$E$6*(1-$B2929)+fee_fx*Inputs!$D$6-cost_acc-cost_wd*Inputs!$E$6*(1-$B2929)-cost_fx*Inputs!$D$6)</f>
        <v>159183.432428328</v>
      </c>
      <c r="L2929" s="0" t="n">
        <f aca="false">12*Inputs!$B$7*(1-MIN(1,Inputs!$G$7*$D2929)*churn_nonbuyers)*(ic*Inputs!$C$7+fee_wd*Inputs!$E$7*(1-$B2929)+fee_fx*Inputs!$D$7-cost_acc-cost_wd*Inputs!$E$7*(1-$B2929)-cost_fx*Inputs!$D$7)</f>
        <v>357619.432576997</v>
      </c>
      <c r="M2929" s="0" t="n">
        <f aca="false">12*Inputs!$B$8*(1-MIN(1,Inputs!$G$8*$D2929)*churn_nonbuyers)*(ic*Inputs!$C$8+fee_wd*Inputs!$E$8*(1-$B2929)+fee_fx*Inputs!$D$8-cost_acc-cost_wd*Inputs!$E$8*(1-$B2929)-cost_fx*Inputs!$D$8)</f>
        <v>53146.859598864</v>
      </c>
      <c r="N2929" s="0" t="n">
        <f aca="false">K2929+L2929+I2929-fixed</f>
        <v>-28574.9487003455</v>
      </c>
      <c r="O2929" s="0" t="n">
        <f aca="false">K2929+L2929+M2929-fixed</f>
        <v>-130050.275395811</v>
      </c>
      <c r="P2929" s="0" t="n">
        <f aca="false">12*Inputs!$B$6*(1-MIN(1,Inputs!$F$6*$D2929))*(ic*Inputs!$C$6+flat_fee-cost_acc-cost_wd*Inputs!$E$6*$E2929-cost_fx*Inputs!$D$6)+12*Inputs!$B$7*(1-MIN(1,Inputs!$F$7*$D2929))*(ic*Inputs!$C$7+flat_fee-cost_acc-cost_wd*Inputs!$E$7*$E2929-cost_fx*Inputs!$D$7)+12*Inputs!$B$8*(1-MIN(1,Inputs!$F$8*$D2929))*(ic*Inputs!$C$8+flat_fee-cost_acc-cost_wd*Inputs!$E$8*$E2929-cost_fx*Inputs!$D$8)-fixed</f>
        <v>-65701.4746480001</v>
      </c>
    </row>
    <row r="2930" customFormat="false" ht="15" hidden="false" customHeight="false" outlineLevel="0" collapsed="false">
      <c r="A2930" s="0" t="n">
        <v>2865</v>
      </c>
      <c r="B2930" s="0" t="n">
        <v>0.282607</v>
      </c>
      <c r="C2930" s="0" t="n">
        <v>0.734828</v>
      </c>
      <c r="D2930" s="0" t="n">
        <v>1.314174</v>
      </c>
      <c r="E2930" s="0" t="n">
        <v>1.20481</v>
      </c>
      <c r="F2930" s="0" t="n">
        <v>0.205173</v>
      </c>
      <c r="G2930" s="0" t="n">
        <f aca="false">12*Inputs!$B$6*(MIN(1,$H$50*$C2930)*(ic*Inputs!$C$6+pS+fee_fx*Inputs!$D$6-cost_acc-cost_wd*Inputs!$E$6*$E2930-cost_fx*Inputs!$D$6-$F2930)+(1-MIN(1,$H$50*$C2930))*(1-MIN(1,Inputs!$G$6*$D2930)*churn_nonbuyers)*(ic*Inputs!$C$6+fee_wd*Inputs!$E$6*(1-$B2930)+fee_fx*Inputs!$D$6-cost_acc-cost_wd*Inputs!$E$6*(1-$B2930)-cost_fx*Inputs!$D$6))</f>
        <v>188561.224498088</v>
      </c>
      <c r="H2930" s="0" t="n">
        <f aca="false">12*Inputs!$B$7*(MIN(1,$H$51*$C2930)*(ic*Inputs!$C$7+pE+fee_fx*Inputs!$D$7-cost_acc-cost_wd*Inputs!$E$7*$E2930-cost_fx*Inputs!$D$7-$F2930)+(1-MIN(1,$H$51*$C2930))*(1-MIN(1,Inputs!$G$7*$D2930)*churn_nonbuyers)*(ic*Inputs!$C$7+fee_wd*Inputs!$E$7*(1-$B2930)+fee_fx*Inputs!$D$7-cost_acc-cost_wd*Inputs!$E$7*(1-$B2930)-cost_fx*Inputs!$D$7))</f>
        <v>380256.277888526</v>
      </c>
      <c r="I2930" s="0" t="n">
        <f aca="false">12*Inputs!$B$8*(MIN(1,$H$52*$C2930)*(ic*Inputs!$C$8+pT-cost_acc-cost_wd*Inputs!$E$8-cost_fx*Inputs!$D$8-cost_ins)+(1-MIN(1,$H$52*$C2930))*(1-MIN(1,Inputs!$G$8*$D2930)*churn_nonbuyers)*(ic*Inputs!$C$8+fee_wd*Inputs!$E$8*(1-$B2930)+fee_fx*Inputs!$D$8-cost_acc-cost_wd*Inputs!$E$8*(1-$B2930)-cost_fx*Inputs!$D$8))</f>
        <v>118086.446640328</v>
      </c>
      <c r="J2930" s="0" t="n">
        <f aca="false">G2930+H2930+I2930-fixed</f>
        <v>-13096.0509730577</v>
      </c>
      <c r="K2930" s="0" t="n">
        <f aca="false">12*Inputs!$B$6*(1-MIN(1,Inputs!$G$6*$D2930)*churn_nonbuyers)*(ic*Inputs!$C$6+fee_wd*Inputs!$E$6*(1-$B2930)+fee_fx*Inputs!$D$6-cost_acc-cost_wd*Inputs!$E$6*(1-$B2930)-cost_fx*Inputs!$D$6)</f>
        <v>150331.76043565</v>
      </c>
      <c r="L2930" s="0" t="n">
        <f aca="false">12*Inputs!$B$7*(1-MIN(1,Inputs!$G$7*$D2930)*churn_nonbuyers)*(ic*Inputs!$C$7+fee_wd*Inputs!$E$7*(1-$B2930)+fee_fx*Inputs!$D$7-cost_acc-cost_wd*Inputs!$E$7*(1-$B2930)-cost_fx*Inputs!$D$7)</f>
        <v>348212.76870939</v>
      </c>
      <c r="M2930" s="0" t="n">
        <f aca="false">12*Inputs!$B$8*(1-MIN(1,Inputs!$G$8*$D2930)*churn_nonbuyers)*(ic*Inputs!$C$8+fee_wd*Inputs!$E$8*(1-$B2930)+fee_fx*Inputs!$D$8-cost_acc-cost_wd*Inputs!$E$8*(1-$B2930)-cost_fx*Inputs!$D$8)</f>
        <v>25051.2528063648</v>
      </c>
      <c r="N2930" s="0" t="n">
        <f aca="false">K2930+L2930+I2930-fixed</f>
        <v>-83369.0242146325</v>
      </c>
      <c r="O2930" s="0" t="n">
        <f aca="false">K2930+L2930+M2930-fixed</f>
        <v>-176404.218048596</v>
      </c>
      <c r="P2930" s="0" t="n">
        <f aca="false">12*Inputs!$B$6*(1-MIN(1,Inputs!$F$6*$D2930))*(ic*Inputs!$C$6+flat_fee-cost_acc-cost_wd*Inputs!$E$6*$E2930-cost_fx*Inputs!$D$6)+12*Inputs!$B$7*(1-MIN(1,Inputs!$F$7*$D2930))*(ic*Inputs!$C$7+flat_fee-cost_acc-cost_wd*Inputs!$E$7*$E2930-cost_fx*Inputs!$D$7)+12*Inputs!$B$8*(1-MIN(1,Inputs!$F$8*$D2930))*(ic*Inputs!$C$8+flat_fee-cost_acc-cost_wd*Inputs!$E$8*$E2930-cost_fx*Inputs!$D$8)-fixed</f>
        <v>-179734.4010064</v>
      </c>
    </row>
    <row r="2931" customFormat="false" ht="15" hidden="false" customHeight="false" outlineLevel="0" collapsed="false">
      <c r="A2931" s="0" t="n">
        <v>2866</v>
      </c>
      <c r="B2931" s="0" t="n">
        <v>0.375044</v>
      </c>
      <c r="C2931" s="0" t="n">
        <v>1.085634</v>
      </c>
      <c r="D2931" s="0" t="n">
        <v>1.193487</v>
      </c>
      <c r="E2931" s="0" t="n">
        <v>1.343896</v>
      </c>
      <c r="F2931" s="0" t="n">
        <v>0.180475</v>
      </c>
      <c r="G2931" s="0" t="n">
        <f aca="false">12*Inputs!$B$6*(MIN(1,$H$50*$C2931)*(ic*Inputs!$C$6+pS+fee_fx*Inputs!$D$6-cost_acc-cost_wd*Inputs!$E$6*$E2931-cost_fx*Inputs!$D$6-$F2931)+(1-MIN(1,$H$50*$C2931))*(1-MIN(1,Inputs!$G$6*$D2931)*churn_nonbuyers)*(ic*Inputs!$C$6+fee_wd*Inputs!$E$6*(1-$B2931)+fee_fx*Inputs!$D$6-cost_acc-cost_wd*Inputs!$E$6*(1-$B2931)-cost_fx*Inputs!$D$6))</f>
        <v>193407.832423727</v>
      </c>
      <c r="H2931" s="0" t="n">
        <f aca="false">12*Inputs!$B$7*(MIN(1,$H$51*$C2931)*(ic*Inputs!$C$7+pE+fee_fx*Inputs!$D$7-cost_acc-cost_wd*Inputs!$E$7*$E2931-cost_fx*Inputs!$D$7-$F2931)+(1-MIN(1,$H$51*$C2931))*(1-MIN(1,Inputs!$G$7*$D2931)*churn_nonbuyers)*(ic*Inputs!$C$7+fee_wd*Inputs!$E$7*(1-$B2931)+fee_fx*Inputs!$D$7-cost_acc-cost_wd*Inputs!$E$7*(1-$B2931)-cost_fx*Inputs!$D$7))</f>
        <v>373184.999076851</v>
      </c>
      <c r="I2931" s="0" t="n">
        <f aca="false">12*Inputs!$B$8*(MIN(1,$H$52*$C2931)*(ic*Inputs!$C$8+pT-cost_acc-cost_wd*Inputs!$E$8-cost_fx*Inputs!$D$8-cost_ins)+(1-MIN(1,$H$52*$C2931))*(1-MIN(1,Inputs!$G$8*$D2931)*churn_nonbuyers)*(ic*Inputs!$C$8+fee_wd*Inputs!$E$8*(1-$B2931)+fee_fx*Inputs!$D$8-cost_acc-cost_wd*Inputs!$E$8*(1-$B2931)-cost_fx*Inputs!$D$8))</f>
        <v>168670.402361837</v>
      </c>
      <c r="J2931" s="0" t="n">
        <f aca="false">G2931+H2931+I2931-fixed</f>
        <v>35263.2338624155</v>
      </c>
      <c r="K2931" s="0" t="n">
        <f aca="false">12*Inputs!$B$6*(1-MIN(1,Inputs!$G$6*$D2931)*churn_nonbuyers)*(ic*Inputs!$C$6+fee_wd*Inputs!$E$6*(1-$B2931)+fee_fx*Inputs!$D$6-cost_acc-cost_wd*Inputs!$E$6*(1-$B2931)-cost_fx*Inputs!$D$6)</f>
        <v>138786.108036682</v>
      </c>
      <c r="L2931" s="0" t="n">
        <f aca="false">12*Inputs!$B$7*(1-MIN(1,Inputs!$G$7*$D2931)*churn_nonbuyers)*(ic*Inputs!$C$7+fee_wd*Inputs!$E$7*(1-$B2931)+fee_fx*Inputs!$D$7-cost_acc-cost_wd*Inputs!$E$7*(1-$B2931)-cost_fx*Inputs!$D$7)</f>
        <v>336690.921046009</v>
      </c>
      <c r="M2931" s="0" t="n">
        <f aca="false">12*Inputs!$B$8*(1-MIN(1,Inputs!$G$8*$D2931)*churn_nonbuyers)*(ic*Inputs!$C$8+fee_wd*Inputs!$E$8*(1-$B2931)+fee_fx*Inputs!$D$8-cost_acc-cost_wd*Inputs!$E$8*(1-$B2931)-cost_fx*Inputs!$D$8)</f>
        <v>50749.6788911808</v>
      </c>
      <c r="N2931" s="0" t="n">
        <f aca="false">K2931+L2931+I2931-fixed</f>
        <v>-55852.5685554724</v>
      </c>
      <c r="O2931" s="0" t="n">
        <f aca="false">K2931+L2931+M2931-fixed</f>
        <v>-173773.292026129</v>
      </c>
      <c r="P2931" s="0" t="n">
        <f aca="false">12*Inputs!$B$6*(1-MIN(1,Inputs!$F$6*$D2931))*(ic*Inputs!$C$6+flat_fee-cost_acc-cost_wd*Inputs!$E$6*$E2931-cost_fx*Inputs!$D$6)+12*Inputs!$B$7*(1-MIN(1,Inputs!$F$7*$D2931))*(ic*Inputs!$C$7+flat_fee-cost_acc-cost_wd*Inputs!$E$7*$E2931-cost_fx*Inputs!$D$7)+12*Inputs!$B$8*(1-MIN(1,Inputs!$F$8*$D2931))*(ic*Inputs!$C$8+flat_fee-cost_acc-cost_wd*Inputs!$E$8*$E2931-cost_fx*Inputs!$D$8)-fixed</f>
        <v>-171234.35165152</v>
      </c>
    </row>
    <row r="2932" customFormat="false" ht="15" hidden="false" customHeight="false" outlineLevel="0" collapsed="false">
      <c r="A2932" s="0" t="n">
        <v>2867</v>
      </c>
      <c r="B2932" s="0" t="n">
        <v>0.2971</v>
      </c>
      <c r="C2932" s="0" t="n">
        <v>0.994501</v>
      </c>
      <c r="D2932" s="0" t="n">
        <v>0.994587</v>
      </c>
      <c r="E2932" s="0" t="n">
        <v>1.355666</v>
      </c>
      <c r="F2932" s="0" t="n">
        <v>0.209797</v>
      </c>
      <c r="G2932" s="0" t="n">
        <f aca="false">12*Inputs!$B$6*(MIN(1,$H$50*$C2932)*(ic*Inputs!$C$6+pS+fee_fx*Inputs!$D$6-cost_acc-cost_wd*Inputs!$E$6*$E2932-cost_fx*Inputs!$D$6-$F2932)+(1-MIN(1,$H$50*$C2932))*(1-MIN(1,Inputs!$G$6*$D2932)*churn_nonbuyers)*(ic*Inputs!$C$6+fee_wd*Inputs!$E$6*(1-$B2932)+fee_fx*Inputs!$D$6-cost_acc-cost_wd*Inputs!$E$6*(1-$B2932)-cost_fx*Inputs!$D$6))</f>
        <v>199049.331881634</v>
      </c>
      <c r="H2932" s="0" t="n">
        <f aca="false">12*Inputs!$B$7*(MIN(1,$H$51*$C2932)*(ic*Inputs!$C$7+pE+fee_fx*Inputs!$D$7-cost_acc-cost_wd*Inputs!$E$7*$E2932-cost_fx*Inputs!$D$7-$F2932)+(1-MIN(1,$H$51*$C2932))*(1-MIN(1,Inputs!$G$7*$D2932)*churn_nonbuyers)*(ic*Inputs!$C$7+fee_wd*Inputs!$E$7*(1-$B2932)+fee_fx*Inputs!$D$7-cost_acc-cost_wd*Inputs!$E$7*(1-$B2932)-cost_fx*Inputs!$D$7))</f>
        <v>374905.556697639</v>
      </c>
      <c r="I2932" s="0" t="n">
        <f aca="false">12*Inputs!$B$8*(MIN(1,$H$52*$C2932)*(ic*Inputs!$C$8+pT-cost_acc-cost_wd*Inputs!$E$8-cost_fx*Inputs!$D$8-cost_ins)+(1-MIN(1,$H$52*$C2932))*(1-MIN(1,Inputs!$G$8*$D2932)*churn_nonbuyers)*(ic*Inputs!$C$8+fee_wd*Inputs!$E$8*(1-$B2932)+fee_fx*Inputs!$D$8-cost_acc-cost_wd*Inputs!$E$8*(1-$B2932)-cost_fx*Inputs!$D$8))</f>
        <v>172163.70603325</v>
      </c>
      <c r="J2932" s="0" t="n">
        <f aca="false">G2932+H2932+I2932-fixed</f>
        <v>46118.5946125225</v>
      </c>
      <c r="K2932" s="0" t="n">
        <f aca="false">12*Inputs!$B$6*(1-MIN(1,Inputs!$G$6*$D2932)*churn_nonbuyers)*(ic*Inputs!$C$6+fee_wd*Inputs!$E$6*(1-$B2932)+fee_fx*Inputs!$D$6-cost_acc-cost_wd*Inputs!$E$6*(1-$B2932)-cost_fx*Inputs!$D$6)</f>
        <v>150919.70398344</v>
      </c>
      <c r="L2932" s="0" t="n">
        <f aca="false">12*Inputs!$B$7*(1-MIN(1,Inputs!$G$7*$D2932)*churn_nonbuyers)*(ic*Inputs!$C$7+fee_wd*Inputs!$E$7*(1-$B2932)+fee_fx*Inputs!$D$7-cost_acc-cost_wd*Inputs!$E$7*(1-$B2932)-cost_fx*Inputs!$D$7)</f>
        <v>349663.600214064</v>
      </c>
      <c r="M2932" s="0" t="n">
        <f aca="false">12*Inputs!$B$8*(1-MIN(1,Inputs!$G$8*$D2932)*churn_nonbuyers)*(ic*Inputs!$C$8+fee_wd*Inputs!$E$8*(1-$B2932)+fee_fx*Inputs!$D$8-cost_acc-cost_wd*Inputs!$E$8*(1-$B2932)-cost_fx*Inputs!$D$8)</f>
        <v>94824.48664272</v>
      </c>
      <c r="N2932" s="0" t="n">
        <f aca="false">K2932+L2932+I2932-fixed</f>
        <v>-27252.989769246</v>
      </c>
      <c r="O2932" s="0" t="n">
        <f aca="false">K2932+L2932+M2932-fixed</f>
        <v>-104592.209159776</v>
      </c>
      <c r="P2932" s="0" t="n">
        <f aca="false">12*Inputs!$B$6*(1-MIN(1,Inputs!$F$6*$D2932))*(ic*Inputs!$C$6+flat_fee-cost_acc-cost_wd*Inputs!$E$6*$E2932-cost_fx*Inputs!$D$6)+12*Inputs!$B$7*(1-MIN(1,Inputs!$F$7*$D2932))*(ic*Inputs!$C$7+flat_fee-cost_acc-cost_wd*Inputs!$E$7*$E2932-cost_fx*Inputs!$D$7)+12*Inputs!$B$8*(1-MIN(1,Inputs!$F$8*$D2932))*(ic*Inputs!$C$8+flat_fee-cost_acc-cost_wd*Inputs!$E$8*$E2932-cost_fx*Inputs!$D$8)-fixed</f>
        <v>-80585.2225499199</v>
      </c>
    </row>
    <row r="2933" customFormat="false" ht="15" hidden="false" customHeight="false" outlineLevel="0" collapsed="false">
      <c r="A2933" s="0" t="n">
        <v>2868</v>
      </c>
      <c r="B2933" s="0" t="n">
        <v>0.28084</v>
      </c>
      <c r="C2933" s="0" t="n">
        <v>0.931738</v>
      </c>
      <c r="D2933" s="0" t="n">
        <v>1.548034</v>
      </c>
      <c r="E2933" s="0" t="n">
        <v>1.099565</v>
      </c>
      <c r="F2933" s="0" t="n">
        <v>0.09815</v>
      </c>
      <c r="G2933" s="0" t="n">
        <f aca="false">12*Inputs!$B$6*(MIN(1,$H$50*$C2933)*(ic*Inputs!$C$6+pS+fee_fx*Inputs!$D$6-cost_acc-cost_wd*Inputs!$E$6*$E2933-cost_fx*Inputs!$D$6-$F2933)+(1-MIN(1,$H$50*$C2933))*(1-MIN(1,Inputs!$G$6*$D2933)*churn_nonbuyers)*(ic*Inputs!$C$6+fee_wd*Inputs!$E$6*(1-$B2933)+fee_fx*Inputs!$D$6-cost_acc-cost_wd*Inputs!$E$6*(1-$B2933)-cost_fx*Inputs!$D$6))</f>
        <v>201838.32574842</v>
      </c>
      <c r="H2933" s="0" t="n">
        <f aca="false">12*Inputs!$B$7*(MIN(1,$H$51*$C2933)*(ic*Inputs!$C$7+pE+fee_fx*Inputs!$D$7-cost_acc-cost_wd*Inputs!$E$7*$E2933-cost_fx*Inputs!$D$7-$F2933)+(1-MIN(1,$H$51*$C2933))*(1-MIN(1,Inputs!$G$7*$D2933)*churn_nonbuyers)*(ic*Inputs!$C$7+fee_wd*Inputs!$E$7*(1-$B2933)+fee_fx*Inputs!$D$7-cost_acc-cost_wd*Inputs!$E$7*(1-$B2933)-cost_fx*Inputs!$D$7))</f>
        <v>404440.022873708</v>
      </c>
      <c r="I2933" s="0" t="n">
        <f aca="false">12*Inputs!$B$8*(MIN(1,$H$52*$C2933)*(ic*Inputs!$C$8+pT-cost_acc-cost_wd*Inputs!$E$8-cost_fx*Inputs!$D$8-cost_ins)+(1-MIN(1,$H$52*$C2933))*(1-MIN(1,Inputs!$G$8*$D2933)*churn_nonbuyers)*(ic*Inputs!$C$8+fee_wd*Inputs!$E$8*(1-$B2933)+fee_fx*Inputs!$D$8-cost_acc-cost_wd*Inputs!$E$8*(1-$B2933)-cost_fx*Inputs!$D$8))</f>
        <v>134304.442272</v>
      </c>
      <c r="J2933" s="0" t="n">
        <f aca="false">G2933+H2933+I2933-fixed</f>
        <v>40582.7908941282</v>
      </c>
      <c r="K2933" s="0" t="n">
        <f aca="false">12*Inputs!$B$6*(1-MIN(1,Inputs!$G$6*$D2933)*churn_nonbuyers)*(ic*Inputs!$C$6+fee_wd*Inputs!$E$6*(1-$B2933)+fee_fx*Inputs!$D$6-cost_acc-cost_wd*Inputs!$E$6*(1-$B2933)-cost_fx*Inputs!$D$6)</f>
        <v>148685.056333632</v>
      </c>
      <c r="L2933" s="0" t="n">
        <f aca="false">12*Inputs!$B$7*(1-MIN(1,Inputs!$G$7*$D2933)*churn_nonbuyers)*(ic*Inputs!$C$7+fee_wd*Inputs!$E$7*(1-$B2933)+fee_fx*Inputs!$D$7-cost_acc-cost_wd*Inputs!$E$7*(1-$B2933)-cost_fx*Inputs!$D$7)</f>
        <v>345912.140168179</v>
      </c>
      <c r="M2933" s="0" t="n">
        <f aca="false">12*Inputs!$B$8*(1-MIN(1,Inputs!$G$8*$D2933)*churn_nonbuyers)*(ic*Inputs!$C$8+fee_wd*Inputs!$E$8*(1-$B2933)+fee_fx*Inputs!$D$8-cost_acc-cost_wd*Inputs!$E$8*(1-$B2933)-cost_fx*Inputs!$D$8)</f>
        <v>0</v>
      </c>
      <c r="N2933" s="0" t="n">
        <f aca="false">K2933+L2933+I2933-fixed</f>
        <v>-71098.3612261886</v>
      </c>
      <c r="O2933" s="0" t="n">
        <f aca="false">K2933+L2933+M2933-fixed</f>
        <v>-205402.803498189</v>
      </c>
      <c r="P2933" s="0" t="n">
        <f aca="false">12*Inputs!$B$6*(1-MIN(1,Inputs!$F$6*$D2933))*(ic*Inputs!$C$6+flat_fee-cost_acc-cost_wd*Inputs!$E$6*$E2933-cost_fx*Inputs!$D$6)+12*Inputs!$B$7*(1-MIN(1,Inputs!$F$7*$D2933))*(ic*Inputs!$C$7+flat_fee-cost_acc-cost_wd*Inputs!$E$7*$E2933-cost_fx*Inputs!$D$7)+12*Inputs!$B$8*(1-MIN(1,Inputs!$F$8*$D2933))*(ic*Inputs!$C$8+flat_fee-cost_acc-cost_wd*Inputs!$E$8*$E2933-cost_fx*Inputs!$D$8)-fixed</f>
        <v>-268496.1963016</v>
      </c>
    </row>
    <row r="2934" customFormat="false" ht="15" hidden="false" customHeight="false" outlineLevel="0" collapsed="false">
      <c r="A2934" s="0" t="n">
        <v>2869</v>
      </c>
      <c r="B2934" s="0" t="n">
        <v>0.486456</v>
      </c>
      <c r="C2934" s="0" t="n">
        <v>0.651635</v>
      </c>
      <c r="D2934" s="0" t="n">
        <v>0.768721</v>
      </c>
      <c r="E2934" s="0" t="n">
        <v>1.178681</v>
      </c>
      <c r="F2934" s="0" t="n">
        <v>0.094135</v>
      </c>
      <c r="G2934" s="0" t="n">
        <f aca="false">12*Inputs!$B$6*(MIN(1,$H$50*$C2934)*(ic*Inputs!$C$6+pS+fee_fx*Inputs!$D$6-cost_acc-cost_wd*Inputs!$E$6*$E2934-cost_fx*Inputs!$D$6-$F2934)+(1-MIN(1,$H$50*$C2934))*(1-MIN(1,Inputs!$G$6*$D2934)*churn_nonbuyers)*(ic*Inputs!$C$6+fee_wd*Inputs!$E$6*(1-$B2934)+fee_fx*Inputs!$D$6-cost_acc-cost_wd*Inputs!$E$6*(1-$B2934)-cost_fx*Inputs!$D$6))</f>
        <v>163697.463200185</v>
      </c>
      <c r="H2934" s="0" t="n">
        <f aca="false">12*Inputs!$B$7*(MIN(1,$H$51*$C2934)*(ic*Inputs!$C$7+pE+fee_fx*Inputs!$D$7-cost_acc-cost_wd*Inputs!$E$7*$E2934-cost_fx*Inputs!$D$7-$F2934)+(1-MIN(1,$H$51*$C2934))*(1-MIN(1,Inputs!$G$7*$D2934)*churn_nonbuyers)*(ic*Inputs!$C$7+fee_wd*Inputs!$E$7*(1-$B2934)+fee_fx*Inputs!$D$7-cost_acc-cost_wd*Inputs!$E$7*(1-$B2934)-cost_fx*Inputs!$D$7))</f>
        <v>365940.939734529</v>
      </c>
      <c r="I2934" s="0" t="n">
        <f aca="false">12*Inputs!$B$8*(MIN(1,$H$52*$C2934)*(ic*Inputs!$C$8+pT-cost_acc-cost_wd*Inputs!$E$8-cost_fx*Inputs!$D$8-cost_ins)+(1-MIN(1,$H$52*$C2934))*(1-MIN(1,Inputs!$G$8*$D2934)*churn_nonbuyers)*(ic*Inputs!$C$8+fee_wd*Inputs!$E$8*(1-$B2934)+fee_fx*Inputs!$D$8-cost_acc-cost_wd*Inputs!$E$8*(1-$B2934)-cost_fx*Inputs!$D$8))</f>
        <v>170056.76648658</v>
      </c>
      <c r="J2934" s="0" t="n">
        <f aca="false">G2934+H2934+I2934-fixed</f>
        <v>-304.830578705994</v>
      </c>
      <c r="K2934" s="0" t="n">
        <f aca="false">12*Inputs!$B$6*(1-MIN(1,Inputs!$G$6*$D2934)*churn_nonbuyers)*(ic*Inputs!$C$6+fee_wd*Inputs!$E$6*(1-$B2934)+fee_fx*Inputs!$D$6-cost_acc-cost_wd*Inputs!$E$6*(1-$B2934)-cost_fx*Inputs!$D$6)</f>
        <v>126494.060707987</v>
      </c>
      <c r="L2934" s="0" t="n">
        <f aca="false">12*Inputs!$B$7*(1-MIN(1,Inputs!$G$7*$D2934)*churn_nonbuyers)*(ic*Inputs!$C$7+fee_wd*Inputs!$E$7*(1-$B2934)+fee_fx*Inputs!$D$7-cost_acc-cost_wd*Inputs!$E$7*(1-$B2934)-cost_fx*Inputs!$D$7)</f>
        <v>325467.346216792</v>
      </c>
      <c r="M2934" s="0" t="n">
        <f aca="false">12*Inputs!$B$8*(1-MIN(1,Inputs!$G$8*$D2934)*churn_nonbuyers)*(ic*Inputs!$C$8+fee_wd*Inputs!$E$8*(1-$B2934)+fee_fx*Inputs!$D$8-cost_acc-cost_wd*Inputs!$E$8*(1-$B2934)-cost_fx*Inputs!$D$8)</f>
        <v>139977.422397274</v>
      </c>
      <c r="N2934" s="0" t="n">
        <f aca="false">K2934+L2934+I2934-fixed</f>
        <v>-77981.82658864</v>
      </c>
      <c r="O2934" s="0" t="n">
        <f aca="false">K2934+L2934+M2934-fixed</f>
        <v>-108061.170677947</v>
      </c>
      <c r="P2934" s="0" t="n">
        <f aca="false">12*Inputs!$B$6*(1-MIN(1,Inputs!$F$6*$D2934))*(ic*Inputs!$C$6+flat_fee-cost_acc-cost_wd*Inputs!$E$6*$E2934-cost_fx*Inputs!$D$6)+12*Inputs!$B$7*(1-MIN(1,Inputs!$F$7*$D2934))*(ic*Inputs!$C$7+flat_fee-cost_acc-cost_wd*Inputs!$E$7*$E2934-cost_fx*Inputs!$D$7)+12*Inputs!$B$8*(1-MIN(1,Inputs!$F$8*$D2934))*(ic*Inputs!$C$8+flat_fee-cost_acc-cost_wd*Inputs!$E$8*$E2934-cost_fx*Inputs!$D$8)-fixed</f>
        <v>113788.47279224</v>
      </c>
    </row>
    <row r="2935" customFormat="false" ht="15" hidden="false" customHeight="false" outlineLevel="0" collapsed="false">
      <c r="A2935" s="0" t="n">
        <v>2870</v>
      </c>
      <c r="B2935" s="0" t="n">
        <v>0.173836</v>
      </c>
      <c r="C2935" s="0" t="n">
        <v>0.846758</v>
      </c>
      <c r="D2935" s="0" t="n">
        <v>1.415875</v>
      </c>
      <c r="E2935" s="0" t="n">
        <v>1.191537</v>
      </c>
      <c r="F2935" s="0" t="n">
        <v>0.189446</v>
      </c>
      <c r="G2935" s="0" t="n">
        <f aca="false">12*Inputs!$B$6*(MIN(1,$H$50*$C2935)*(ic*Inputs!$C$6+pS+fee_fx*Inputs!$D$6-cost_acc-cost_wd*Inputs!$E$6*$E2935-cost_fx*Inputs!$D$6-$F2935)+(1-MIN(1,$H$50*$C2935))*(1-MIN(1,Inputs!$G$6*$D2935)*churn_nonbuyers)*(ic*Inputs!$C$6+fee_wd*Inputs!$E$6*(1-$B2935)+fee_fx*Inputs!$D$6-cost_acc-cost_wd*Inputs!$E$6*(1-$B2935)-cost_fx*Inputs!$D$6))</f>
        <v>207755.646636145</v>
      </c>
      <c r="H2935" s="0" t="n">
        <f aca="false">12*Inputs!$B$7*(MIN(1,$H$51*$C2935)*(ic*Inputs!$C$7+pE+fee_fx*Inputs!$D$7-cost_acc-cost_wd*Inputs!$E$7*$E2935-cost_fx*Inputs!$D$7-$F2935)+(1-MIN(1,$H$51*$C2935))*(1-MIN(1,Inputs!$G$7*$D2935)*churn_nonbuyers)*(ic*Inputs!$C$7+fee_wd*Inputs!$E$7*(1-$B2935)+fee_fx*Inputs!$D$7-cost_acc-cost_wd*Inputs!$E$7*(1-$B2935)-cost_fx*Inputs!$D$7))</f>
        <v>396385.52094899</v>
      </c>
      <c r="I2935" s="0" t="n">
        <f aca="false">12*Inputs!$B$8*(MIN(1,$H$52*$C2935)*(ic*Inputs!$C$8+pT-cost_acc-cost_wd*Inputs!$E$8-cost_fx*Inputs!$D$8-cost_ins)+(1-MIN(1,$H$52*$C2935))*(1-MIN(1,Inputs!$G$8*$D2935)*churn_nonbuyers)*(ic*Inputs!$C$8+fee_wd*Inputs!$E$8*(1-$B2935)+fee_fx*Inputs!$D$8-cost_acc-cost_wd*Inputs!$E$8*(1-$B2935)-cost_fx*Inputs!$D$8))</f>
        <v>123206.322346686</v>
      </c>
      <c r="J2935" s="0" t="n">
        <f aca="false">G2935+H2935+I2935-fixed</f>
        <v>27347.4899318209</v>
      </c>
      <c r="K2935" s="0" t="n">
        <f aca="false">12*Inputs!$B$6*(1-MIN(1,Inputs!$G$6*$D2935)*churn_nonbuyers)*(ic*Inputs!$C$6+fee_wd*Inputs!$E$6*(1-$B2935)+fee_fx*Inputs!$D$6-cost_acc-cost_wd*Inputs!$E$6*(1-$B2935)-cost_fx*Inputs!$D$6)</f>
        <v>164067.7323348</v>
      </c>
      <c r="L2935" s="0" t="n">
        <f aca="false">12*Inputs!$B$7*(1-MIN(1,Inputs!$G$7*$D2935)*churn_nonbuyers)*(ic*Inputs!$C$7+fee_wd*Inputs!$E$7*(1-$B2935)+fee_fx*Inputs!$D$7-cost_acc-cost_wd*Inputs!$E$7*(1-$B2935)-cost_fx*Inputs!$D$7)</f>
        <v>362104.47380088</v>
      </c>
      <c r="M2935" s="0" t="n">
        <f aca="false">12*Inputs!$B$8*(1-MIN(1,Inputs!$G$8*$D2935)*churn_nonbuyers)*(ic*Inputs!$C$8+fee_wd*Inputs!$E$8*(1-$B2935)+fee_fx*Inputs!$D$8-cost_acc-cost_wd*Inputs!$E$8*(1-$B2935)-cost_fx*Inputs!$D$8)</f>
        <v>2826.72156240002</v>
      </c>
      <c r="N2935" s="0" t="n">
        <f aca="false">K2935+L2935+I2935-fixed</f>
        <v>-50621.4715176341</v>
      </c>
      <c r="O2935" s="0" t="n">
        <f aca="false">K2935+L2935+M2935-fixed</f>
        <v>-171001.07230192</v>
      </c>
      <c r="P2935" s="0" t="n">
        <f aca="false">12*Inputs!$B$6*(1-MIN(1,Inputs!$F$6*$D2935))*(ic*Inputs!$C$6+flat_fee-cost_acc-cost_wd*Inputs!$E$6*$E2935-cost_fx*Inputs!$D$6)+12*Inputs!$B$7*(1-MIN(1,Inputs!$F$7*$D2935))*(ic*Inputs!$C$7+flat_fee-cost_acc-cost_wd*Inputs!$E$7*$E2935-cost_fx*Inputs!$D$7)+12*Inputs!$B$8*(1-MIN(1,Inputs!$F$8*$D2935))*(ic*Inputs!$C$8+flat_fee-cost_acc-cost_wd*Inputs!$E$8*$E2935-cost_fx*Inputs!$D$8)-fixed</f>
        <v>-227678.23303</v>
      </c>
    </row>
    <row r="2936" customFormat="false" ht="15" hidden="false" customHeight="false" outlineLevel="0" collapsed="false">
      <c r="A2936" s="0" t="n">
        <v>2871</v>
      </c>
      <c r="B2936" s="0" t="n">
        <v>0.061847</v>
      </c>
      <c r="C2936" s="0" t="n">
        <v>1.060403</v>
      </c>
      <c r="D2936" s="0" t="n">
        <v>1.286989</v>
      </c>
      <c r="E2936" s="0" t="n">
        <v>1.149724</v>
      </c>
      <c r="F2936" s="0" t="n">
        <v>0.134155</v>
      </c>
      <c r="G2936" s="0" t="n">
        <f aca="false">12*Inputs!$B$6*(MIN(1,$H$50*$C2936)*(ic*Inputs!$C$6+pS+fee_fx*Inputs!$D$6-cost_acc-cost_wd*Inputs!$E$6*$E2936-cost_fx*Inputs!$D$6-$F2936)+(1-MIN(1,$H$50*$C2936))*(1-MIN(1,Inputs!$G$6*$D2936)*churn_nonbuyers)*(ic*Inputs!$C$6+fee_wd*Inputs!$E$6*(1-$B2936)+fee_fx*Inputs!$D$6-cost_acc-cost_wd*Inputs!$E$6*(1-$B2936)-cost_fx*Inputs!$D$6))</f>
        <v>236000.942836136</v>
      </c>
      <c r="H2936" s="0" t="n">
        <f aca="false">12*Inputs!$B$7*(MIN(1,$H$51*$C2936)*(ic*Inputs!$C$7+pE+fee_fx*Inputs!$D$7-cost_acc-cost_wd*Inputs!$E$7*$E2936-cost_fx*Inputs!$D$7-$F2936)+(1-MIN(1,$H$51*$C2936))*(1-MIN(1,Inputs!$G$7*$D2936)*churn_nonbuyers)*(ic*Inputs!$C$7+fee_wd*Inputs!$E$7*(1-$B2936)+fee_fx*Inputs!$D$7-cost_acc-cost_wd*Inputs!$E$7*(1-$B2936)-cost_fx*Inputs!$D$7))</f>
        <v>423289.570900502</v>
      </c>
      <c r="I2936" s="0" t="n">
        <f aca="false">12*Inputs!$B$8*(MIN(1,$H$52*$C2936)*(ic*Inputs!$C$8+pT-cost_acc-cost_wd*Inputs!$E$8-cost_fx*Inputs!$D$8-cost_ins)+(1-MIN(1,$H$52*$C2936))*(1-MIN(1,Inputs!$G$8*$D2936)*churn_nonbuyers)*(ic*Inputs!$C$8+fee_wd*Inputs!$E$8*(1-$B2936)+fee_fx*Inputs!$D$8-cost_acc-cost_wd*Inputs!$E$8*(1-$B2936)-cost_fx*Inputs!$D$8))</f>
        <v>161111.757893053</v>
      </c>
      <c r="J2936" s="0" t="n">
        <f aca="false">G2936+H2936+I2936-fixed</f>
        <v>120402.271629691</v>
      </c>
      <c r="K2936" s="0" t="n">
        <f aca="false">12*Inputs!$B$6*(1-MIN(1,Inputs!$G$6*$D2936)*churn_nonbuyers)*(ic*Inputs!$C$6+fee_wd*Inputs!$E$6*(1-$B2936)+fee_fx*Inputs!$D$6-cost_acc-cost_wd*Inputs!$E$6*(1-$B2936)-cost_fx*Inputs!$D$6)</f>
        <v>180294.277022518</v>
      </c>
      <c r="L2936" s="0" t="n">
        <f aca="false">12*Inputs!$B$7*(1-MIN(1,Inputs!$G$7*$D2936)*churn_nonbuyers)*(ic*Inputs!$C$7+fee_wd*Inputs!$E$7*(1-$B2936)+fee_fx*Inputs!$D$7-cost_acc-cost_wd*Inputs!$E$7*(1-$B2936)-cost_fx*Inputs!$D$7)</f>
        <v>379070.469541511</v>
      </c>
      <c r="M2936" s="0" t="n">
        <f aca="false">12*Inputs!$B$8*(1-MIN(1,Inputs!$G$8*$D2936)*churn_nonbuyers)*(ic*Inputs!$C$8+fee_wd*Inputs!$E$8*(1-$B2936)+fee_fx*Inputs!$D$8-cost_acc-cost_wd*Inputs!$E$8*(1-$B2936)-cost_fx*Inputs!$D$8)</f>
        <v>32054.5366117489</v>
      </c>
      <c r="N2936" s="0" t="n">
        <f aca="false">K2936+L2936+I2936-fixed</f>
        <v>20476.5044570812</v>
      </c>
      <c r="O2936" s="0" t="n">
        <f aca="false">K2936+L2936+M2936-fixed</f>
        <v>-108580.716824223</v>
      </c>
      <c r="P2936" s="0" t="n">
        <f aca="false">12*Inputs!$B$6*(1-MIN(1,Inputs!$F$6*$D2936))*(ic*Inputs!$C$6+flat_fee-cost_acc-cost_wd*Inputs!$E$6*$E2936-cost_fx*Inputs!$D$6)+12*Inputs!$B$7*(1-MIN(1,Inputs!$F$7*$D2936))*(ic*Inputs!$C$7+flat_fee-cost_acc-cost_wd*Inputs!$E$7*$E2936-cost_fx*Inputs!$D$7)+12*Inputs!$B$8*(1-MIN(1,Inputs!$F$8*$D2936))*(ic*Inputs!$C$8+flat_fee-cost_acc-cost_wd*Inputs!$E$8*$E2936-cost_fx*Inputs!$D$8)-fixed</f>
        <v>-145737.30694336</v>
      </c>
    </row>
    <row r="2937" customFormat="false" ht="15" hidden="false" customHeight="false" outlineLevel="0" collapsed="false">
      <c r="A2937" s="0" t="n">
        <v>2872</v>
      </c>
      <c r="B2937" s="0" t="n">
        <v>0.405161</v>
      </c>
      <c r="C2937" s="0" t="n">
        <v>0.714358</v>
      </c>
      <c r="D2937" s="0" t="n">
        <v>1.52413</v>
      </c>
      <c r="E2937" s="0" t="n">
        <v>1.240566</v>
      </c>
      <c r="F2937" s="0" t="n">
        <v>0.210054</v>
      </c>
      <c r="G2937" s="0" t="n">
        <f aca="false">12*Inputs!$B$6*(MIN(1,$H$50*$C2937)*(ic*Inputs!$C$6+pS+fee_fx*Inputs!$D$6-cost_acc-cost_wd*Inputs!$E$6*$E2937-cost_fx*Inputs!$D$6-$F2937)+(1-MIN(1,$H$50*$C2937))*(1-MIN(1,Inputs!$G$6*$D2937)*churn_nonbuyers)*(ic*Inputs!$C$6+fee_wd*Inputs!$E$6*(1-$B2937)+fee_fx*Inputs!$D$6-cost_acc-cost_wd*Inputs!$E$6*(1-$B2937)-cost_fx*Inputs!$D$6))</f>
        <v>169863.611031098</v>
      </c>
      <c r="H2937" s="0" t="n">
        <f aca="false">12*Inputs!$B$7*(MIN(1,$H$51*$C2937)*(ic*Inputs!$C$7+pE+fee_fx*Inputs!$D$7-cost_acc-cost_wd*Inputs!$E$7*$E2937-cost_fx*Inputs!$D$7-$F2937)+(1-MIN(1,$H$51*$C2937))*(1-MIN(1,Inputs!$G$7*$D2937)*churn_nonbuyers)*(ic*Inputs!$C$7+fee_wd*Inputs!$E$7*(1-$B2937)+fee_fx*Inputs!$D$7-cost_acc-cost_wd*Inputs!$E$7*(1-$B2937)-cost_fx*Inputs!$D$7))</f>
        <v>362560.746915948</v>
      </c>
      <c r="I2937" s="0" t="n">
        <f aca="false">12*Inputs!$B$8*(MIN(1,$H$52*$C2937)*(ic*Inputs!$C$8+pT-cost_acc-cost_wd*Inputs!$E$8-cost_fx*Inputs!$D$8-cost_ins)+(1-MIN(1,$H$52*$C2937))*(1-MIN(1,Inputs!$G$8*$D2937)*churn_nonbuyers)*(ic*Inputs!$C$8+fee_wd*Inputs!$E$8*(1-$B2937)+fee_fx*Inputs!$D$8-cost_acc-cost_wd*Inputs!$E$8*(1-$B2937)-cost_fx*Inputs!$D$8))</f>
        <v>102970.419552</v>
      </c>
      <c r="J2937" s="0" t="n">
        <f aca="false">G2937+H2937+I2937-fixed</f>
        <v>-64605.2225009541</v>
      </c>
      <c r="K2937" s="0" t="n">
        <f aca="false">12*Inputs!$B$6*(1-MIN(1,Inputs!$G$6*$D2937)*churn_nonbuyers)*(ic*Inputs!$C$6+fee_wd*Inputs!$E$6*(1-$B2937)+fee_fx*Inputs!$D$6-cost_acc-cost_wd*Inputs!$E$6*(1-$B2937)-cost_fx*Inputs!$D$6)</f>
        <v>132339.715451496</v>
      </c>
      <c r="L2937" s="0" t="n">
        <f aca="false">12*Inputs!$B$7*(1-MIN(1,Inputs!$G$7*$D2937)*churn_nonbuyers)*(ic*Inputs!$C$7+fee_wd*Inputs!$E$7*(1-$B2937)+fee_fx*Inputs!$D$7-cost_acc-cost_wd*Inputs!$E$7*(1-$B2937)-cost_fx*Inputs!$D$7)</f>
        <v>329088.617430898</v>
      </c>
      <c r="M2937" s="0" t="n">
        <f aca="false">12*Inputs!$B$8*(1-MIN(1,Inputs!$G$8*$D2937)*churn_nonbuyers)*(ic*Inputs!$C$8+fee_wd*Inputs!$E$8*(1-$B2937)+fee_fx*Inputs!$D$8-cost_acc-cost_wd*Inputs!$E$8*(1-$B2937)-cost_fx*Inputs!$D$8)</f>
        <v>0</v>
      </c>
      <c r="N2937" s="0" t="n">
        <f aca="false">K2937+L2937+I2937-fixed</f>
        <v>-135601.247565607</v>
      </c>
      <c r="O2937" s="0" t="n">
        <f aca="false">K2937+L2937+M2937-fixed</f>
        <v>-238571.667117607</v>
      </c>
      <c r="P2937" s="0" t="n">
        <f aca="false">12*Inputs!$B$6*(1-MIN(1,Inputs!$F$6*$D2937))*(ic*Inputs!$C$6+flat_fee-cost_acc-cost_wd*Inputs!$E$6*$E2937-cost_fx*Inputs!$D$6)+12*Inputs!$B$7*(1-MIN(1,Inputs!$F$7*$D2937))*(ic*Inputs!$C$7+flat_fee-cost_acc-cost_wd*Inputs!$E$7*$E2937-cost_fx*Inputs!$D$7)+12*Inputs!$B$8*(1-MIN(1,Inputs!$F$8*$D2937))*(ic*Inputs!$C$8+flat_fee-cost_acc-cost_wd*Inputs!$E$8*$E2937-cost_fx*Inputs!$D$8)-fixed</f>
        <v>-298763.0088208</v>
      </c>
    </row>
    <row r="2938" customFormat="false" ht="15" hidden="false" customHeight="false" outlineLevel="0" collapsed="false">
      <c r="A2938" s="0" t="n">
        <v>2873</v>
      </c>
      <c r="B2938" s="0" t="n">
        <v>0.428756</v>
      </c>
      <c r="C2938" s="0" t="n">
        <v>1.067359</v>
      </c>
      <c r="D2938" s="0" t="n">
        <v>1.096628</v>
      </c>
      <c r="E2938" s="0" t="n">
        <v>1.289378</v>
      </c>
      <c r="F2938" s="0" t="n">
        <v>0.038301</v>
      </c>
      <c r="G2938" s="0" t="n">
        <f aca="false">12*Inputs!$B$6*(MIN(1,$H$50*$C2938)*(ic*Inputs!$C$6+pS+fee_fx*Inputs!$D$6-cost_acc-cost_wd*Inputs!$E$6*$E2938-cost_fx*Inputs!$D$6-$F2938)+(1-MIN(1,$H$50*$C2938))*(1-MIN(1,Inputs!$G$6*$D2938)*churn_nonbuyers)*(ic*Inputs!$C$6+fee_wd*Inputs!$E$6*(1-$B2938)+fee_fx*Inputs!$D$6-cost_acc-cost_wd*Inputs!$E$6*(1-$B2938)-cost_fx*Inputs!$D$6))</f>
        <v>191292.948081481</v>
      </c>
      <c r="H2938" s="0" t="n">
        <f aca="false">12*Inputs!$B$7*(MIN(1,$H$51*$C2938)*(ic*Inputs!$C$7+pE+fee_fx*Inputs!$D$7-cost_acc-cost_wd*Inputs!$E$7*$E2938-cost_fx*Inputs!$D$7-$F2938)+(1-MIN(1,$H$51*$C2938))*(1-MIN(1,Inputs!$G$7*$D2938)*churn_nonbuyers)*(ic*Inputs!$C$7+fee_wd*Inputs!$E$7*(1-$B2938)+fee_fx*Inputs!$D$7-cost_acc-cost_wd*Inputs!$E$7*(1-$B2938)-cost_fx*Inputs!$D$7))</f>
        <v>384310.001224754</v>
      </c>
      <c r="I2938" s="0" t="n">
        <f aca="false">12*Inputs!$B$8*(MIN(1,$H$52*$C2938)*(ic*Inputs!$C$8+pT-cost_acc-cost_wd*Inputs!$E$8-cost_fx*Inputs!$D$8-cost_ins)+(1-MIN(1,$H$52*$C2938))*(1-MIN(1,Inputs!$G$8*$D2938)*churn_nonbuyers)*(ic*Inputs!$C$8+fee_wd*Inputs!$E$8*(1-$B2938)+fee_fx*Inputs!$D$8-cost_acc-cost_wd*Inputs!$E$8*(1-$B2938)-cost_fx*Inputs!$D$8))</f>
        <v>171820.923082777</v>
      </c>
      <c r="J2938" s="0" t="n">
        <f aca="false">G2938+H2938+I2938-fixed</f>
        <v>47423.8723890125</v>
      </c>
      <c r="K2938" s="0" t="n">
        <f aca="false">12*Inputs!$B$6*(1-MIN(1,Inputs!$G$6*$D2938)*churn_nonbuyers)*(ic*Inputs!$C$6+fee_wd*Inputs!$E$6*(1-$B2938)+fee_fx*Inputs!$D$6-cost_acc-cost_wd*Inputs!$E$6*(1-$B2938)-cost_fx*Inputs!$D$6)</f>
        <v>132190.46377033</v>
      </c>
      <c r="L2938" s="0" t="n">
        <f aca="false">12*Inputs!$B$7*(1-MIN(1,Inputs!$G$7*$D2938)*churn_nonbuyers)*(ic*Inputs!$C$7+fee_wd*Inputs!$E$7*(1-$B2938)+fee_fx*Inputs!$D$7-cost_acc-cost_wd*Inputs!$E$7*(1-$B2938)-cost_fx*Inputs!$D$7)</f>
        <v>330225.526518198</v>
      </c>
      <c r="M2938" s="0" t="n">
        <f aca="false">12*Inputs!$B$8*(1-MIN(1,Inputs!$G$8*$D2938)*churn_nonbuyers)*(ic*Inputs!$C$8+fee_wd*Inputs!$E$8*(1-$B2938)+fee_fx*Inputs!$D$8-cost_acc-cost_wd*Inputs!$E$8*(1-$B2938)-cost_fx*Inputs!$D$8)</f>
        <v>71060.3906082049</v>
      </c>
      <c r="N2938" s="0" t="n">
        <f aca="false">K2938+L2938+I2938-fixed</f>
        <v>-65763.0866286957</v>
      </c>
      <c r="O2938" s="0" t="n">
        <f aca="false">K2938+L2938+M2938-fixed</f>
        <v>-166523.619103268</v>
      </c>
      <c r="P2938" s="0" t="n">
        <f aca="false">12*Inputs!$B$6*(1-MIN(1,Inputs!$F$6*$D2938))*(ic*Inputs!$C$6+flat_fee-cost_acc-cost_wd*Inputs!$E$6*$E2938-cost_fx*Inputs!$D$6)+12*Inputs!$B$7*(1-MIN(1,Inputs!$F$7*$D2938))*(ic*Inputs!$C$7+flat_fee-cost_acc-cost_wd*Inputs!$E$7*$E2938-cost_fx*Inputs!$D$7)+12*Inputs!$B$8*(1-MIN(1,Inputs!$F$8*$D2938))*(ic*Inputs!$C$8+flat_fee-cost_acc-cost_wd*Inputs!$E$8*$E2938-cost_fx*Inputs!$D$8)-fixed</f>
        <v>-102319.64661184</v>
      </c>
    </row>
    <row r="2939" customFormat="false" ht="15" hidden="false" customHeight="false" outlineLevel="0" collapsed="false">
      <c r="A2939" s="0" t="n">
        <v>2874</v>
      </c>
      <c r="B2939" s="0" t="n">
        <v>0.274106</v>
      </c>
      <c r="C2939" s="0" t="n">
        <v>0.997156</v>
      </c>
      <c r="D2939" s="0" t="n">
        <v>1.221565</v>
      </c>
      <c r="E2939" s="0" t="n">
        <v>1.191807</v>
      </c>
      <c r="F2939" s="0" t="n">
        <v>0.169007</v>
      </c>
      <c r="G2939" s="0" t="n">
        <f aca="false">12*Inputs!$B$6*(MIN(1,$H$50*$C2939)*(ic*Inputs!$C$6+pS+fee_fx*Inputs!$D$6-cost_acc-cost_wd*Inputs!$E$6*$E2939-cost_fx*Inputs!$D$6-$F2939)+(1-MIN(1,$H$50*$C2939))*(1-MIN(1,Inputs!$G$6*$D2939)*churn_nonbuyers)*(ic*Inputs!$C$6+fee_wd*Inputs!$E$6*(1-$B2939)+fee_fx*Inputs!$D$6-cost_acc-cost_wd*Inputs!$E$6*(1-$B2939)-cost_fx*Inputs!$D$6))</f>
        <v>205081.796189379</v>
      </c>
      <c r="H2939" s="0" t="n">
        <f aca="false">12*Inputs!$B$7*(MIN(1,$H$51*$C2939)*(ic*Inputs!$C$7+pE+fee_fx*Inputs!$D$7-cost_acc-cost_wd*Inputs!$E$7*$E2939-cost_fx*Inputs!$D$7-$F2939)+(1-MIN(1,$H$51*$C2939))*(1-MIN(1,Inputs!$G$7*$D2939)*churn_nonbuyers)*(ic*Inputs!$C$7+fee_wd*Inputs!$E$7*(1-$B2939)+fee_fx*Inputs!$D$7-cost_acc-cost_wd*Inputs!$E$7*(1-$B2939)-cost_fx*Inputs!$D$7))</f>
        <v>396580.827535846</v>
      </c>
      <c r="I2939" s="0" t="n">
        <f aca="false">12*Inputs!$B$8*(MIN(1,$H$52*$C2939)*(ic*Inputs!$C$8+pT-cost_acc-cost_wd*Inputs!$E$8-cost_fx*Inputs!$D$8-cost_ins)+(1-MIN(1,$H$52*$C2939))*(1-MIN(1,Inputs!$G$8*$D2939)*churn_nonbuyers)*(ic*Inputs!$C$8+fee_wd*Inputs!$E$8*(1-$B2939)+fee_fx*Inputs!$D$8-cost_acc-cost_wd*Inputs!$E$8*(1-$B2939)-cost_fx*Inputs!$D$8))</f>
        <v>157441.509750826</v>
      </c>
      <c r="J2939" s="0" t="n">
        <f aca="false">G2939+H2939+I2939-fixed</f>
        <v>59104.1334760502</v>
      </c>
      <c r="K2939" s="0" t="n">
        <f aca="false">12*Inputs!$B$6*(1-MIN(1,Inputs!$G$6*$D2939)*churn_nonbuyers)*(ic*Inputs!$C$6+fee_wd*Inputs!$E$6*(1-$B2939)+fee_fx*Inputs!$D$6-cost_acc-cost_wd*Inputs!$E$6*(1-$B2939)-cost_fx*Inputs!$D$6)</f>
        <v>152226.196530408</v>
      </c>
      <c r="L2939" s="0" t="n">
        <f aca="false">12*Inputs!$B$7*(1-MIN(1,Inputs!$G$7*$D2939)*churn_nonbuyers)*(ic*Inputs!$C$7+fee_wd*Inputs!$E$7*(1-$B2939)+fee_fx*Inputs!$D$7-cost_acc-cost_wd*Inputs!$E$7*(1-$B2939)-cost_fx*Inputs!$D$7)</f>
        <v>350399.187198245</v>
      </c>
      <c r="M2939" s="0" t="n">
        <f aca="false">12*Inputs!$B$8*(1-MIN(1,Inputs!$G$8*$D2939)*churn_nonbuyers)*(ic*Inputs!$C$8+fee_wd*Inputs!$E$8*(1-$B2939)+fee_fx*Inputs!$D$8-cost_acc-cost_wd*Inputs!$E$8*(1-$B2939)-cost_fx*Inputs!$D$8)</f>
        <v>45390.307541904</v>
      </c>
      <c r="N2939" s="0" t="n">
        <f aca="false">K2939+L2939+I2939-fixed</f>
        <v>-39933.1065205216</v>
      </c>
      <c r="O2939" s="0" t="n">
        <f aca="false">K2939+L2939+M2939-fixed</f>
        <v>-151984.308729443</v>
      </c>
      <c r="P2939" s="0" t="n">
        <f aca="false">12*Inputs!$B$6*(1-MIN(1,Inputs!$F$6*$D2939))*(ic*Inputs!$C$6+flat_fee-cost_acc-cost_wd*Inputs!$E$6*$E2939-cost_fx*Inputs!$D$6)+12*Inputs!$B$7*(1-MIN(1,Inputs!$F$7*$D2939))*(ic*Inputs!$C$7+flat_fee-cost_acc-cost_wd*Inputs!$E$7*$E2939-cost_fx*Inputs!$D$7)+12*Inputs!$B$8*(1-MIN(1,Inputs!$F$8*$D2939))*(ic*Inputs!$C$8+flat_fee-cost_acc-cost_wd*Inputs!$E$8*$E2939-cost_fx*Inputs!$D$8)-fixed</f>
        <v>-127135.8790108</v>
      </c>
    </row>
    <row r="2940" customFormat="false" ht="15" hidden="false" customHeight="false" outlineLevel="0" collapsed="false">
      <c r="A2940" s="0" t="n">
        <v>2875</v>
      </c>
      <c r="B2940" s="0" t="n">
        <v>0.477408</v>
      </c>
      <c r="C2940" s="0" t="n">
        <v>0.910834</v>
      </c>
      <c r="D2940" s="0" t="n">
        <v>0.567332</v>
      </c>
      <c r="E2940" s="0" t="n">
        <v>1.272483</v>
      </c>
      <c r="F2940" s="0" t="n">
        <v>0.159591</v>
      </c>
      <c r="G2940" s="0" t="n">
        <f aca="false">12*Inputs!$B$6*(MIN(1,$H$50*$C2940)*(ic*Inputs!$C$6+pS+fee_fx*Inputs!$D$6-cost_acc-cost_wd*Inputs!$E$6*$E2940-cost_fx*Inputs!$D$6-$F2940)+(1-MIN(1,$H$50*$C2940))*(1-MIN(1,Inputs!$G$6*$D2940)*churn_nonbuyers)*(ic*Inputs!$C$6+fee_wd*Inputs!$E$6*(1-$B2940)+fee_fx*Inputs!$D$6-cost_acc-cost_wd*Inputs!$E$6*(1-$B2940)-cost_fx*Inputs!$D$6))</f>
        <v>177555.45201215</v>
      </c>
      <c r="H2940" s="0" t="n">
        <f aca="false">12*Inputs!$B$7*(MIN(1,$H$51*$C2940)*(ic*Inputs!$C$7+pE+fee_fx*Inputs!$D$7-cost_acc-cost_wd*Inputs!$E$7*$E2940-cost_fx*Inputs!$D$7-$F2940)+(1-MIN(1,$H$51*$C2940))*(1-MIN(1,Inputs!$G$7*$D2940)*churn_nonbuyers)*(ic*Inputs!$C$7+fee_wd*Inputs!$E$7*(1-$B2940)+fee_fx*Inputs!$D$7-cost_acc-cost_wd*Inputs!$E$7*(1-$B2940)-cost_fx*Inputs!$D$7))</f>
        <v>370857.036881548</v>
      </c>
      <c r="I2940" s="0" t="n">
        <f aca="false">12*Inputs!$B$8*(MIN(1,$H$52*$C2940)*(ic*Inputs!$C$8+pT-cost_acc-cost_wd*Inputs!$E$8-cost_fx*Inputs!$D$8-cost_ins)+(1-MIN(1,$H$52*$C2940))*(1-MIN(1,Inputs!$G$8*$D2940)*churn_nonbuyers)*(ic*Inputs!$C$8+fee_wd*Inputs!$E$8*(1-$B2940)+fee_fx*Inputs!$D$8-cost_acc-cost_wd*Inputs!$E$8*(1-$B2940)-cost_fx*Inputs!$D$8))</f>
        <v>197599.258018631</v>
      </c>
      <c r="J2940" s="0" t="n">
        <f aca="false">G2940+H2940+I2940-fixed</f>
        <v>46011.7469123292</v>
      </c>
      <c r="K2940" s="0" t="n">
        <f aca="false">12*Inputs!$B$6*(1-MIN(1,Inputs!$G$6*$D2940)*churn_nonbuyers)*(ic*Inputs!$C$6+fee_wd*Inputs!$E$6*(1-$B2940)+fee_fx*Inputs!$D$6-cost_acc-cost_wd*Inputs!$E$6*(1-$B2940)-cost_fx*Inputs!$D$6)</f>
        <v>129084.653055283</v>
      </c>
      <c r="L2940" s="0" t="n">
        <f aca="false">12*Inputs!$B$7*(1-MIN(1,Inputs!$G$7*$D2940)*churn_nonbuyers)*(ic*Inputs!$C$7+fee_wd*Inputs!$E$7*(1-$B2940)+fee_fx*Inputs!$D$7-cost_acc-cost_wd*Inputs!$E$7*(1-$B2940)-cost_fx*Inputs!$D$7)</f>
        <v>328760.86709717</v>
      </c>
      <c r="M2940" s="0" t="n">
        <f aca="false">12*Inputs!$B$8*(1-MIN(1,Inputs!$G$8*$D2940)*churn_nonbuyers)*(ic*Inputs!$C$8+fee_wd*Inputs!$E$8*(1-$B2940)+fee_fx*Inputs!$D$8-cost_acc-cost_wd*Inputs!$E$8*(1-$B2940)-cost_fx*Inputs!$D$8)</f>
        <v>182960.921511322</v>
      </c>
      <c r="N2940" s="0" t="n">
        <f aca="false">K2940+L2940+I2940-fixed</f>
        <v>-44555.2218289154</v>
      </c>
      <c r="O2940" s="0" t="n">
        <f aca="false">K2940+L2940+M2940-fixed</f>
        <v>-59193.5583362252</v>
      </c>
      <c r="P2940" s="0" t="n">
        <f aca="false">12*Inputs!$B$6*(1-MIN(1,Inputs!$F$6*$D2940))*(ic*Inputs!$C$6+flat_fee-cost_acc-cost_wd*Inputs!$E$6*$E2940-cost_fx*Inputs!$D$6)+12*Inputs!$B$7*(1-MIN(1,Inputs!$F$7*$D2940))*(ic*Inputs!$C$7+flat_fee-cost_acc-cost_wd*Inputs!$E$7*$E2940-cost_fx*Inputs!$D$7)+12*Inputs!$B$8*(1-MIN(1,Inputs!$F$8*$D2940))*(ic*Inputs!$C$8+flat_fee-cost_acc-cost_wd*Inputs!$E$8*$E2940-cost_fx*Inputs!$D$8)-fixed</f>
        <v>168458.22198944</v>
      </c>
    </row>
    <row r="2941" customFormat="false" ht="15" hidden="false" customHeight="false" outlineLevel="0" collapsed="false">
      <c r="A2941" s="0" t="n">
        <v>2876</v>
      </c>
      <c r="B2941" s="0" t="n">
        <v>0.349584</v>
      </c>
      <c r="C2941" s="0" t="n">
        <v>0.870613</v>
      </c>
      <c r="D2941" s="0" t="n">
        <v>1.121455</v>
      </c>
      <c r="E2941" s="0" t="n">
        <v>1.339148</v>
      </c>
      <c r="F2941" s="0" t="n">
        <v>0.158612</v>
      </c>
      <c r="G2941" s="0" t="n">
        <f aca="false">12*Inputs!$B$6*(MIN(1,$H$50*$C2941)*(ic*Inputs!$C$6+pS+fee_fx*Inputs!$D$6-cost_acc-cost_wd*Inputs!$E$6*$E2941-cost_fx*Inputs!$D$6-$F2941)+(1-MIN(1,$H$50*$C2941))*(1-MIN(1,Inputs!$G$6*$D2941)*churn_nonbuyers)*(ic*Inputs!$C$6+fee_wd*Inputs!$E$6*(1-$B2941)+fee_fx*Inputs!$D$6-cost_acc-cost_wd*Inputs!$E$6*(1-$B2941)-cost_fx*Inputs!$D$6))</f>
        <v>186837.406798248</v>
      </c>
      <c r="H2941" s="0" t="n">
        <f aca="false">12*Inputs!$B$7*(MIN(1,$H$51*$C2941)*(ic*Inputs!$C$7+pE+fee_fx*Inputs!$D$7-cost_acc-cost_wd*Inputs!$E$7*$E2941-cost_fx*Inputs!$D$7-$F2941)+(1-MIN(1,$H$51*$C2941))*(1-MIN(1,Inputs!$G$7*$D2941)*churn_nonbuyers)*(ic*Inputs!$C$7+fee_wd*Inputs!$E$7*(1-$B2941)+fee_fx*Inputs!$D$7-cost_acc-cost_wd*Inputs!$E$7*(1-$B2941)-cost_fx*Inputs!$D$7))</f>
        <v>370330.448677745</v>
      </c>
      <c r="I2941" s="0" t="n">
        <f aca="false">12*Inputs!$B$8*(MIN(1,$H$52*$C2941)*(ic*Inputs!$C$8+pT-cost_acc-cost_wd*Inputs!$E$8-cost_fx*Inputs!$D$8-cost_ins)+(1-MIN(1,$H$52*$C2941))*(1-MIN(1,Inputs!$G$8*$D2941)*churn_nonbuyers)*(ic*Inputs!$C$8+fee_wd*Inputs!$E$8*(1-$B2941)+fee_fx*Inputs!$D$8-cost_acc-cost_wd*Inputs!$E$8*(1-$B2941)-cost_fx*Inputs!$D$8))</f>
        <v>151491.041249175</v>
      </c>
      <c r="J2941" s="0" t="n">
        <f aca="false">G2941+H2941+I2941-fixed</f>
        <v>8658.89672516799</v>
      </c>
      <c r="K2941" s="0" t="n">
        <f aca="false">12*Inputs!$B$6*(1-MIN(1,Inputs!$G$6*$D2941)*churn_nonbuyers)*(ic*Inputs!$C$6+fee_wd*Inputs!$E$6*(1-$B2941)+fee_fx*Inputs!$D$6-cost_acc-cost_wd*Inputs!$E$6*(1-$B2941)-cost_fx*Inputs!$D$6)</f>
        <v>142778.345217984</v>
      </c>
      <c r="L2941" s="0" t="n">
        <f aca="false">12*Inputs!$B$7*(1-MIN(1,Inputs!$G$7*$D2941)*churn_nonbuyers)*(ic*Inputs!$C$7+fee_wd*Inputs!$E$7*(1-$B2941)+fee_fx*Inputs!$D$7-cost_acc-cost_wd*Inputs!$E$7*(1-$B2941)-cost_fx*Inputs!$D$7)</f>
        <v>340988.40889079</v>
      </c>
      <c r="M2941" s="0" t="n">
        <f aca="false">12*Inputs!$B$8*(1-MIN(1,Inputs!$G$8*$D2941)*churn_nonbuyers)*(ic*Inputs!$C$8+fee_wd*Inputs!$E$8*(1-$B2941)+fee_fx*Inputs!$D$8-cost_acc-cost_wd*Inputs!$E$8*(1-$B2941)-cost_fx*Inputs!$D$8)</f>
        <v>66562.565150592</v>
      </c>
      <c r="N2941" s="0" t="n">
        <f aca="false">K2941+L2941+I2941-fixed</f>
        <v>-64742.2046420502</v>
      </c>
      <c r="O2941" s="0" t="n">
        <f aca="false">K2941+L2941+M2941-fixed</f>
        <v>-149670.680740634</v>
      </c>
      <c r="P2941" s="0" t="n">
        <f aca="false">12*Inputs!$B$6*(1-MIN(1,Inputs!$F$6*$D2941))*(ic*Inputs!$C$6+flat_fee-cost_acc-cost_wd*Inputs!$E$6*$E2941-cost_fx*Inputs!$D$6)+12*Inputs!$B$7*(1-MIN(1,Inputs!$F$7*$D2941))*(ic*Inputs!$C$7+flat_fee-cost_acc-cost_wd*Inputs!$E$7*$E2941-cost_fx*Inputs!$D$7)+12*Inputs!$B$8*(1-MIN(1,Inputs!$F$8*$D2941))*(ic*Inputs!$C$8+flat_fee-cost_acc-cost_wd*Inputs!$E$8*$E2941-cost_fx*Inputs!$D$8)-fixed</f>
        <v>-134645.9183584</v>
      </c>
    </row>
    <row r="2942" customFormat="false" ht="15" hidden="false" customHeight="false" outlineLevel="0" collapsed="false">
      <c r="A2942" s="0" t="n">
        <v>2877</v>
      </c>
      <c r="B2942" s="0" t="n">
        <v>0.198268</v>
      </c>
      <c r="C2942" s="0" t="n">
        <v>1.065675</v>
      </c>
      <c r="D2942" s="0" t="n">
        <v>0.85765</v>
      </c>
      <c r="E2942" s="0" t="n">
        <v>1.10221</v>
      </c>
      <c r="F2942" s="0" t="n">
        <v>0.057164</v>
      </c>
      <c r="G2942" s="0" t="n">
        <f aca="false">12*Inputs!$B$6*(MIN(1,$H$50*$C2942)*(ic*Inputs!$C$6+pS+fee_fx*Inputs!$D$6-cost_acc-cost_wd*Inputs!$E$6*$E2942-cost_fx*Inputs!$D$6-$F2942)+(1-MIN(1,$H$50*$C2942))*(1-MIN(1,Inputs!$G$6*$D2942)*churn_nonbuyers)*(ic*Inputs!$C$6+fee_wd*Inputs!$E$6*(1-$B2942)+fee_fx*Inputs!$D$6-cost_acc-cost_wd*Inputs!$E$6*(1-$B2942)-cost_fx*Inputs!$D$6))</f>
        <v>225919.535501212</v>
      </c>
      <c r="H2942" s="0" t="n">
        <f aca="false">12*Inputs!$B$7*(MIN(1,$H$51*$C2942)*(ic*Inputs!$C$7+pE+fee_fx*Inputs!$D$7-cost_acc-cost_wd*Inputs!$E$7*$E2942-cost_fx*Inputs!$D$7-$F2942)+(1-MIN(1,$H$51*$C2942))*(1-MIN(1,Inputs!$G$7*$D2942)*churn_nonbuyers)*(ic*Inputs!$C$7+fee_wd*Inputs!$E$7*(1-$B2942)+fee_fx*Inputs!$D$7-cost_acc-cost_wd*Inputs!$E$7*(1-$B2942)-cost_fx*Inputs!$D$7))</f>
        <v>426001.446370885</v>
      </c>
      <c r="I2942" s="0" t="n">
        <f aca="false">12*Inputs!$B$8*(MIN(1,$H$52*$C2942)*(ic*Inputs!$C$8+pT-cost_acc-cost_wd*Inputs!$E$8-cost_fx*Inputs!$D$8-cost_ins)+(1-MIN(1,$H$52*$C2942))*(1-MIN(1,Inputs!$G$8*$D2942)*churn_nonbuyers)*(ic*Inputs!$C$8+fee_wd*Inputs!$E$8*(1-$B2942)+fee_fx*Inputs!$D$8-cost_acc-cost_wd*Inputs!$E$8*(1-$B2942)-cost_fx*Inputs!$D$8))</f>
        <v>185780.893086151</v>
      </c>
      <c r="J2942" s="0" t="n">
        <f aca="false">G2942+H2942+I2942-fixed</f>
        <v>137701.874958248</v>
      </c>
      <c r="K2942" s="0" t="n">
        <f aca="false">12*Inputs!$B$6*(1-MIN(1,Inputs!$G$6*$D2942)*churn_nonbuyers)*(ic*Inputs!$C$6+fee_wd*Inputs!$E$6*(1-$B2942)+fee_fx*Inputs!$D$6-cost_acc-cost_wd*Inputs!$E$6*(1-$B2942)-cost_fx*Inputs!$D$6)</f>
        <v>165628.61676144</v>
      </c>
      <c r="L2942" s="0" t="n">
        <f aca="false">12*Inputs!$B$7*(1-MIN(1,Inputs!$G$7*$D2942)*churn_nonbuyers)*(ic*Inputs!$C$7+fee_wd*Inputs!$E$7*(1-$B2942)+fee_fx*Inputs!$D$7-cost_acc-cost_wd*Inputs!$E$7*(1-$B2942)-cost_fx*Inputs!$D$7)</f>
        <v>365009.866056864</v>
      </c>
      <c r="M2942" s="0" t="n">
        <f aca="false">12*Inputs!$B$8*(1-MIN(1,Inputs!$G$8*$D2942)*churn_nonbuyers)*(ic*Inputs!$C$8+fee_wd*Inputs!$E$8*(1-$B2942)+fee_fx*Inputs!$D$8-cost_acc-cost_wd*Inputs!$E$8*(1-$B2942)-cost_fx*Inputs!$D$8)</f>
        <v>126640.76088672</v>
      </c>
      <c r="N2942" s="0" t="n">
        <f aca="false">K2942+L2942+I2942-fixed</f>
        <v>16419.3759044553</v>
      </c>
      <c r="O2942" s="0" t="n">
        <f aca="false">K2942+L2942+M2942-fixed</f>
        <v>-42720.7562949759</v>
      </c>
      <c r="P2942" s="0" t="n">
        <f aca="false">12*Inputs!$B$6*(1-MIN(1,Inputs!$F$6*$D2942))*(ic*Inputs!$C$6+flat_fee-cost_acc-cost_wd*Inputs!$E$6*$E2942-cost_fx*Inputs!$D$6)+12*Inputs!$B$7*(1-MIN(1,Inputs!$F$7*$D2942))*(ic*Inputs!$C$7+flat_fee-cost_acc-cost_wd*Inputs!$E$7*$E2942-cost_fx*Inputs!$D$7)+12*Inputs!$B$8*(1-MIN(1,Inputs!$F$8*$D2942))*(ic*Inputs!$C$8+flat_fee-cost_acc-cost_wd*Inputs!$E$8*$E2942-cost_fx*Inputs!$D$8)-fixed</f>
        <v>103100.52836</v>
      </c>
    </row>
    <row r="2943" customFormat="false" ht="15" hidden="false" customHeight="false" outlineLevel="0" collapsed="false">
      <c r="A2943" s="0" t="n">
        <v>2878</v>
      </c>
      <c r="B2943" s="0" t="n">
        <v>0.138551</v>
      </c>
      <c r="C2943" s="0" t="n">
        <v>0.729265</v>
      </c>
      <c r="D2943" s="0" t="n">
        <v>0.900081</v>
      </c>
      <c r="E2943" s="0" t="n">
        <v>1.205728</v>
      </c>
      <c r="F2943" s="0" t="n">
        <v>0.119533</v>
      </c>
      <c r="G2943" s="0" t="n">
        <f aca="false">12*Inputs!$B$6*(MIN(1,$H$50*$C2943)*(ic*Inputs!$C$6+pS+fee_fx*Inputs!$D$6-cost_acc-cost_wd*Inputs!$E$6*$E2943-cost_fx*Inputs!$D$6-$F2943)+(1-MIN(1,$H$50*$C2943))*(1-MIN(1,Inputs!$G$6*$D2943)*churn_nonbuyers)*(ic*Inputs!$C$6+fee_wd*Inputs!$E$6*(1-$B2943)+fee_fx*Inputs!$D$6-cost_acc-cost_wd*Inputs!$E$6*(1-$B2943)-cost_fx*Inputs!$D$6))</f>
        <v>211487.170732101</v>
      </c>
      <c r="H2943" s="0" t="n">
        <f aca="false">12*Inputs!$B$7*(MIN(1,$H$51*$C2943)*(ic*Inputs!$C$7+pE+fee_fx*Inputs!$D$7-cost_acc-cost_wd*Inputs!$E$7*$E2943-cost_fx*Inputs!$D$7-$F2943)+(1-MIN(1,$H$51*$C2943))*(1-MIN(1,Inputs!$G$7*$D2943)*churn_nonbuyers)*(ic*Inputs!$C$7+fee_wd*Inputs!$E$7*(1-$B2943)+fee_fx*Inputs!$D$7-cost_acc-cost_wd*Inputs!$E$7*(1-$B2943)-cost_fx*Inputs!$D$7))</f>
        <v>401019.761425123</v>
      </c>
      <c r="I2943" s="0" t="n">
        <f aca="false">12*Inputs!$B$8*(MIN(1,$H$52*$C2943)*(ic*Inputs!$C$8+pT-cost_acc-cost_wd*Inputs!$E$8-cost_fx*Inputs!$D$8-cost_ins)+(1-MIN(1,$H$52*$C2943))*(1-MIN(1,Inputs!$G$8*$D2943)*churn_nonbuyers)*(ic*Inputs!$C$8+fee_wd*Inputs!$E$8*(1-$B2943)+fee_fx*Inputs!$D$8-cost_acc-cost_wd*Inputs!$E$8*(1-$B2943)-cost_fx*Inputs!$D$8))</f>
        <v>163023.454927041</v>
      </c>
      <c r="J2943" s="0" t="n">
        <f aca="false">G2943+H2943+I2943-fixed</f>
        <v>75530.3870842645</v>
      </c>
      <c r="K2943" s="0" t="n">
        <f aca="false">12*Inputs!$B$6*(1-MIN(1,Inputs!$G$6*$D2943)*churn_nonbuyers)*(ic*Inputs!$C$6+fee_wd*Inputs!$E$6*(1-$B2943)+fee_fx*Inputs!$D$6-cost_acc-cost_wd*Inputs!$E$6*(1-$B2943)-cost_fx*Inputs!$D$6)</f>
        <v>173473.730802943</v>
      </c>
      <c r="L2943" s="0" t="n">
        <f aca="false">12*Inputs!$B$7*(1-MIN(1,Inputs!$G$7*$D2943)*churn_nonbuyers)*(ic*Inputs!$C$7+fee_wd*Inputs!$E$7*(1-$B2943)+fee_fx*Inputs!$D$7-cost_acc-cost_wd*Inputs!$E$7*(1-$B2943)-cost_fx*Inputs!$D$7)</f>
        <v>372900.010993766</v>
      </c>
      <c r="M2943" s="0" t="n">
        <f aca="false">12*Inputs!$B$8*(1-MIN(1,Inputs!$G$8*$D2943)*churn_nonbuyers)*(ic*Inputs!$C$8+fee_wd*Inputs!$E$8*(1-$B2943)+fee_fx*Inputs!$D$8-cost_acc-cost_wd*Inputs!$E$8*(1-$B2943)-cost_fx*Inputs!$D$8)</f>
        <v>118289.204440402</v>
      </c>
      <c r="N2943" s="0" t="n">
        <f aca="false">K2943+L2943+I2943-fixed</f>
        <v>9397.19672375009</v>
      </c>
      <c r="O2943" s="0" t="n">
        <f aca="false">K2943+L2943+M2943-fixed</f>
        <v>-35337.0537628892</v>
      </c>
      <c r="P2943" s="0" t="n">
        <f aca="false">12*Inputs!$B$6*(1-MIN(1,Inputs!$F$6*$D2943))*(ic*Inputs!$C$6+flat_fee-cost_acc-cost_wd*Inputs!$E$6*$E2943-cost_fx*Inputs!$D$6)+12*Inputs!$B$7*(1-MIN(1,Inputs!$F$7*$D2943))*(ic*Inputs!$C$7+flat_fee-cost_acc-cost_wd*Inputs!$E$7*$E2943-cost_fx*Inputs!$D$7)+12*Inputs!$B$8*(1-MIN(1,Inputs!$F$8*$D2943))*(ic*Inputs!$C$8+flat_fee-cost_acc-cost_wd*Inputs!$E$8*$E2943-cost_fx*Inputs!$D$8)-fixed</f>
        <v>33011.1531843201</v>
      </c>
    </row>
    <row r="2944" customFormat="false" ht="15" hidden="false" customHeight="false" outlineLevel="0" collapsed="false">
      <c r="A2944" s="0" t="n">
        <v>2879</v>
      </c>
      <c r="B2944" s="0" t="n">
        <v>0.352892</v>
      </c>
      <c r="C2944" s="0" t="n">
        <v>0.830037</v>
      </c>
      <c r="D2944" s="0" t="n">
        <v>1.036398</v>
      </c>
      <c r="E2944" s="0" t="n">
        <v>1.134977</v>
      </c>
      <c r="F2944" s="0" t="n">
        <v>0.106543</v>
      </c>
      <c r="G2944" s="0" t="n">
        <f aca="false">12*Inputs!$B$6*(MIN(1,$H$50*$C2944)*(ic*Inputs!$C$6+pS+fee_fx*Inputs!$D$6-cost_acc-cost_wd*Inputs!$E$6*$E2944-cost_fx*Inputs!$D$6-$F2944)+(1-MIN(1,$H$50*$C2944))*(1-MIN(1,Inputs!$G$6*$D2944)*churn_nonbuyers)*(ic*Inputs!$C$6+fee_wd*Inputs!$E$6*(1-$B2944)+fee_fx*Inputs!$D$6-cost_acc-cost_wd*Inputs!$E$6*(1-$B2944)-cost_fx*Inputs!$D$6))</f>
        <v>189863.220908183</v>
      </c>
      <c r="H2944" s="0" t="n">
        <f aca="false">12*Inputs!$B$7*(MIN(1,$H$51*$C2944)*(ic*Inputs!$C$7+pE+fee_fx*Inputs!$D$7-cost_acc-cost_wd*Inputs!$E$7*$E2944-cost_fx*Inputs!$D$7-$F2944)+(1-MIN(1,$H$51*$C2944))*(1-MIN(1,Inputs!$G$7*$D2944)*churn_nonbuyers)*(ic*Inputs!$C$7+fee_wd*Inputs!$E$7*(1-$B2944)+fee_fx*Inputs!$D$7-cost_acc-cost_wd*Inputs!$E$7*(1-$B2944)-cost_fx*Inputs!$D$7))</f>
        <v>391268.385339235</v>
      </c>
      <c r="I2944" s="0" t="n">
        <f aca="false">12*Inputs!$B$8*(MIN(1,$H$52*$C2944)*(ic*Inputs!$C$8+pT-cost_acc-cost_wd*Inputs!$E$8-cost_fx*Inputs!$D$8-cost_ins)+(1-MIN(1,$H$52*$C2944))*(1-MIN(1,Inputs!$G$8*$D2944)*churn_nonbuyers)*(ic*Inputs!$C$8+fee_wd*Inputs!$E$8*(1-$B2944)+fee_fx*Inputs!$D$8-cost_acc-cost_wd*Inputs!$E$8*(1-$B2944)-cost_fx*Inputs!$D$8))</f>
        <v>155238.260649722</v>
      </c>
      <c r="J2944" s="0" t="n">
        <f aca="false">G2944+H2944+I2944-fixed</f>
        <v>36369.8668971404</v>
      </c>
      <c r="K2944" s="0" t="n">
        <f aca="false">12*Inputs!$B$6*(1-MIN(1,Inputs!$G$6*$D2944)*churn_nonbuyers)*(ic*Inputs!$C$6+fee_wd*Inputs!$E$6*(1-$B2944)+fee_fx*Inputs!$D$6-cost_acc-cost_wd*Inputs!$E$6*(1-$B2944)-cost_fx*Inputs!$D$6)</f>
        <v>142969.963413715</v>
      </c>
      <c r="L2944" s="0" t="n">
        <f aca="false">12*Inputs!$B$7*(1-MIN(1,Inputs!$G$7*$D2944)*churn_nonbuyers)*(ic*Inputs!$C$7+fee_wd*Inputs!$E$7*(1-$B2944)+fee_fx*Inputs!$D$7-cost_acc-cost_wd*Inputs!$E$7*(1-$B2944)-cost_fx*Inputs!$D$7)</f>
        <v>341427.263744229</v>
      </c>
      <c r="M2944" s="0" t="n">
        <f aca="false">12*Inputs!$B$8*(1-MIN(1,Inputs!$G$8*$D2944)*churn_nonbuyers)*(ic*Inputs!$C$8+fee_wd*Inputs!$E$8*(1-$B2944)+fee_fx*Inputs!$D$8-cost_acc-cost_wd*Inputs!$E$8*(1-$B2944)-cost_fx*Inputs!$D$8)</f>
        <v>84953.7174773376</v>
      </c>
      <c r="N2944" s="0" t="n">
        <f aca="false">K2944+L2944+I2944-fixed</f>
        <v>-60364.5121923338</v>
      </c>
      <c r="O2944" s="0" t="n">
        <f aca="false">K2944+L2944+M2944-fixed</f>
        <v>-130649.055364718</v>
      </c>
      <c r="P2944" s="0" t="n">
        <f aca="false">12*Inputs!$B$6*(1-MIN(1,Inputs!$F$6*$D2944))*(ic*Inputs!$C$6+flat_fee-cost_acc-cost_wd*Inputs!$E$6*$E2944-cost_fx*Inputs!$D$6)+12*Inputs!$B$7*(1-MIN(1,Inputs!$F$7*$D2944))*(ic*Inputs!$C$7+flat_fee-cost_acc-cost_wd*Inputs!$E$7*$E2944-cost_fx*Inputs!$D$7)+12*Inputs!$B$8*(1-MIN(1,Inputs!$F$8*$D2944))*(ic*Inputs!$C$8+flat_fee-cost_acc-cost_wd*Inputs!$E$8*$E2944-cost_fx*Inputs!$D$8)-fixed</f>
        <v>-7184.82106095995</v>
      </c>
    </row>
    <row r="2945" customFormat="false" ht="15" hidden="false" customHeight="false" outlineLevel="0" collapsed="false">
      <c r="A2945" s="0" t="n">
        <v>2880</v>
      </c>
      <c r="B2945" s="0" t="n">
        <v>0.543478</v>
      </c>
      <c r="C2945" s="0" t="n">
        <v>0.642659</v>
      </c>
      <c r="D2945" s="0" t="n">
        <v>1.225063</v>
      </c>
      <c r="E2945" s="0" t="n">
        <v>1.239164</v>
      </c>
      <c r="F2945" s="0" t="n">
        <v>0.16256</v>
      </c>
      <c r="G2945" s="0" t="n">
        <f aca="false">12*Inputs!$B$6*(MIN(1,$H$50*$C2945)*(ic*Inputs!$C$6+pS+fee_fx*Inputs!$D$6-cost_acc-cost_wd*Inputs!$E$6*$E2945-cost_fx*Inputs!$D$6-$F2945)+(1-MIN(1,$H$50*$C2945))*(1-MIN(1,Inputs!$G$6*$D2945)*churn_nonbuyers)*(ic*Inputs!$C$6+fee_wd*Inputs!$E$6*(1-$B2945)+fee_fx*Inputs!$D$6-cost_acc-cost_wd*Inputs!$E$6*(1-$B2945)-cost_fx*Inputs!$D$6))</f>
        <v>151117.09367816</v>
      </c>
      <c r="H2945" s="0" t="n">
        <f aca="false">12*Inputs!$B$7*(MIN(1,$H$51*$C2945)*(ic*Inputs!$C$7+pE+fee_fx*Inputs!$D$7-cost_acc-cost_wd*Inputs!$E$7*$E2945-cost_fx*Inputs!$D$7-$F2945)+(1-MIN(1,$H$51*$C2945))*(1-MIN(1,Inputs!$G$7*$D2945)*churn_nonbuyers)*(ic*Inputs!$C$7+fee_wd*Inputs!$E$7*(1-$B2945)+fee_fx*Inputs!$D$7-cost_acc-cost_wd*Inputs!$E$7*(1-$B2945)-cost_fx*Inputs!$D$7))</f>
        <v>349108.071416275</v>
      </c>
      <c r="I2945" s="0" t="n">
        <f aca="false">12*Inputs!$B$8*(MIN(1,$H$52*$C2945)*(ic*Inputs!$C$8+pT-cost_acc-cost_wd*Inputs!$E$8-cost_fx*Inputs!$D$8-cost_ins)+(1-MIN(1,$H$52*$C2945))*(1-MIN(1,Inputs!$G$8*$D2945)*churn_nonbuyers)*(ic*Inputs!$C$8+fee_wd*Inputs!$E$8*(1-$B2945)+fee_fx*Inputs!$D$8-cost_acc-cost_wd*Inputs!$E$8*(1-$B2945)-cost_fx*Inputs!$D$8))</f>
        <v>116171.124342384</v>
      </c>
      <c r="J2945" s="0" t="n">
        <f aca="false">G2945+H2945+I2945-fixed</f>
        <v>-83603.7105631811</v>
      </c>
      <c r="K2945" s="0" t="n">
        <f aca="false">12*Inputs!$B$6*(1-MIN(1,Inputs!$G$6*$D2945)*churn_nonbuyers)*(ic*Inputs!$C$6+fee_wd*Inputs!$E$6*(1-$B2945)+fee_fx*Inputs!$D$6-cost_acc-cost_wd*Inputs!$E$6*(1-$B2945)-cost_fx*Inputs!$D$6)</f>
        <v>115784.255441621</v>
      </c>
      <c r="L2945" s="0" t="n">
        <f aca="false">12*Inputs!$B$7*(1-MIN(1,Inputs!$G$7*$D2945)*churn_nonbuyers)*(ic*Inputs!$C$7+fee_wd*Inputs!$E$7*(1-$B2945)+fee_fx*Inputs!$D$7-cost_acc-cost_wd*Inputs!$E$7*(1-$B2945)-cost_fx*Inputs!$D$7)</f>
        <v>312997.039440973</v>
      </c>
      <c r="M2945" s="0" t="n">
        <f aca="false">12*Inputs!$B$8*(1-MIN(1,Inputs!$G$8*$D2945)*churn_nonbuyers)*(ic*Inputs!$C$8+fee_wd*Inputs!$E$8*(1-$B2945)+fee_fx*Inputs!$D$8-cost_acc-cost_wd*Inputs!$E$8*(1-$B2945)-cost_fx*Inputs!$D$8)</f>
        <v>42781.3666742304</v>
      </c>
      <c r="N2945" s="0" t="n">
        <f aca="false">K2945+L2945+I2945-fixed</f>
        <v>-155047.580775022</v>
      </c>
      <c r="O2945" s="0" t="n">
        <f aca="false">K2945+L2945+M2945-fixed</f>
        <v>-228437.338443176</v>
      </c>
      <c r="P2945" s="0" t="n">
        <f aca="false">12*Inputs!$B$6*(1-MIN(1,Inputs!$F$6*$D2945))*(ic*Inputs!$C$6+flat_fee-cost_acc-cost_wd*Inputs!$E$6*$E2945-cost_fx*Inputs!$D$6)+12*Inputs!$B$7*(1-MIN(1,Inputs!$F$7*$D2945))*(ic*Inputs!$C$7+flat_fee-cost_acc-cost_wd*Inputs!$E$7*$E2945-cost_fx*Inputs!$D$7)+12*Inputs!$B$8*(1-MIN(1,Inputs!$F$8*$D2945))*(ic*Inputs!$C$8+flat_fee-cost_acc-cost_wd*Inputs!$E$8*$E2945-cost_fx*Inputs!$D$8)-fixed</f>
        <v>-146847.70330432</v>
      </c>
    </row>
    <row r="2946" customFormat="false" ht="15" hidden="false" customHeight="false" outlineLevel="0" collapsed="false">
      <c r="A2946" s="0" t="n">
        <v>2881</v>
      </c>
      <c r="B2946" s="0" t="n">
        <v>0.496114</v>
      </c>
      <c r="C2946" s="0" t="n">
        <v>0.827344</v>
      </c>
      <c r="D2946" s="0" t="n">
        <v>0.779711</v>
      </c>
      <c r="E2946" s="0" t="n">
        <v>1.157791</v>
      </c>
      <c r="F2946" s="0" t="n">
        <v>0.35196</v>
      </c>
      <c r="G2946" s="0" t="n">
        <f aca="false">12*Inputs!$B$6*(MIN(1,$H$50*$C2946)*(ic*Inputs!$C$6+pS+fee_fx*Inputs!$D$6-cost_acc-cost_wd*Inputs!$E$6*$E2946-cost_fx*Inputs!$D$6-$F2946)+(1-MIN(1,$H$50*$C2946))*(1-MIN(1,Inputs!$G$6*$D2946)*churn_nonbuyers)*(ic*Inputs!$C$6+fee_wd*Inputs!$E$6*(1-$B2946)+fee_fx*Inputs!$D$6-cost_acc-cost_wd*Inputs!$E$6*(1-$B2946)-cost_fx*Inputs!$D$6))</f>
        <v>167897.081013846</v>
      </c>
      <c r="H2946" s="0" t="n">
        <f aca="false">12*Inputs!$B$7*(MIN(1,$H$51*$C2946)*(ic*Inputs!$C$7+pE+fee_fx*Inputs!$D$7-cost_acc-cost_wd*Inputs!$E$7*$E2946-cost_fx*Inputs!$D$7-$F2946)+(1-MIN(1,$H$51*$C2946))*(1-MIN(1,Inputs!$G$7*$D2946)*churn_nonbuyers)*(ic*Inputs!$C$7+fee_wd*Inputs!$E$7*(1-$B2946)+fee_fx*Inputs!$D$7-cost_acc-cost_wd*Inputs!$E$7*(1-$B2946)-cost_fx*Inputs!$D$7))</f>
        <v>365576.520903053</v>
      </c>
      <c r="I2946" s="0" t="n">
        <f aca="false">12*Inputs!$B$8*(MIN(1,$H$52*$C2946)*(ic*Inputs!$C$8+pT-cost_acc-cost_wd*Inputs!$E$8-cost_fx*Inputs!$D$8-cost_ins)+(1-MIN(1,$H$52*$C2946))*(1-MIN(1,Inputs!$G$8*$D2946)*churn_nonbuyers)*(ic*Inputs!$C$8+fee_wd*Inputs!$E$8*(1-$B2946)+fee_fx*Inputs!$D$8-cost_acc-cost_wd*Inputs!$E$8*(1-$B2946)-cost_fx*Inputs!$D$8))</f>
        <v>177097.666840972</v>
      </c>
      <c r="J2946" s="0" t="n">
        <f aca="false">G2946+H2946+I2946-fixed</f>
        <v>10571.2687578704</v>
      </c>
      <c r="K2946" s="0" t="n">
        <f aca="false">12*Inputs!$B$6*(1-MIN(1,Inputs!$G$6*$D2946)*churn_nonbuyers)*(ic*Inputs!$C$6+fee_wd*Inputs!$E$6*(1-$B2946)+fee_fx*Inputs!$D$6-cost_acc-cost_wd*Inputs!$E$6*(1-$B2946)-cost_fx*Inputs!$D$6)</f>
        <v>125085.241029989</v>
      </c>
      <c r="L2946" s="0" t="n">
        <f aca="false">12*Inputs!$B$7*(1-MIN(1,Inputs!$G$7*$D2946)*churn_nonbuyers)*(ic*Inputs!$C$7+fee_wd*Inputs!$E$7*(1-$B2946)+fee_fx*Inputs!$D$7-cost_acc-cost_wd*Inputs!$E$7*(1-$B2946)-cost_fx*Inputs!$D$7)</f>
        <v>323999.286089993</v>
      </c>
      <c r="M2946" s="0" t="n">
        <f aca="false">12*Inputs!$B$8*(1-MIN(1,Inputs!$G$8*$D2946)*churn_nonbuyers)*(ic*Inputs!$C$8+fee_wd*Inputs!$E$8*(1-$B2946)+fee_fx*Inputs!$D$8-cost_acc-cost_wd*Inputs!$E$8*(1-$B2946)-cost_fx*Inputs!$D$8)</f>
        <v>137435.496966614</v>
      </c>
      <c r="N2946" s="0" t="n">
        <f aca="false">K2946+L2946+I2946-fixed</f>
        <v>-73817.806039046</v>
      </c>
      <c r="O2946" s="0" t="n">
        <f aca="false">K2946+L2946+M2946-fixed</f>
        <v>-113479.975913403</v>
      </c>
      <c r="P2946" s="0" t="n">
        <f aca="false">12*Inputs!$B$6*(1-MIN(1,Inputs!$F$6*$D2946))*(ic*Inputs!$C$6+flat_fee-cost_acc-cost_wd*Inputs!$E$6*$E2946-cost_fx*Inputs!$D$6)+12*Inputs!$B$7*(1-MIN(1,Inputs!$F$7*$D2946))*(ic*Inputs!$C$7+flat_fee-cost_acc-cost_wd*Inputs!$E$7*$E2946-cost_fx*Inputs!$D$7)+12*Inputs!$B$8*(1-MIN(1,Inputs!$F$8*$D2946))*(ic*Inputs!$C$8+flat_fee-cost_acc-cost_wd*Inputs!$E$8*$E2946-cost_fx*Inputs!$D$8)-fixed</f>
        <v>118191.11400824</v>
      </c>
    </row>
    <row r="2947" customFormat="false" ht="15" hidden="false" customHeight="false" outlineLevel="0" collapsed="false">
      <c r="A2947" s="0" t="n">
        <v>2882</v>
      </c>
      <c r="B2947" s="0" t="n">
        <v>0.325659</v>
      </c>
      <c r="C2947" s="0" t="n">
        <v>1.002461</v>
      </c>
      <c r="D2947" s="0" t="n">
        <v>1.73075</v>
      </c>
      <c r="E2947" s="0" t="n">
        <v>1.163622</v>
      </c>
      <c r="F2947" s="0" t="n">
        <v>0.098573</v>
      </c>
      <c r="G2947" s="0" t="n">
        <f aca="false">12*Inputs!$B$6*(MIN(1,$H$50*$C2947)*(ic*Inputs!$C$6+pS+fee_fx*Inputs!$D$6-cost_acc-cost_wd*Inputs!$E$6*$E2947-cost_fx*Inputs!$D$6-$F2947)+(1-MIN(1,$H$50*$C2947))*(1-MIN(1,Inputs!$G$6*$D2947)*churn_nonbuyers)*(ic*Inputs!$C$6+fee_wd*Inputs!$E$6*(1-$B2947)+fee_fx*Inputs!$D$6-cost_acc-cost_wd*Inputs!$E$6*(1-$B2947)-cost_fx*Inputs!$D$6))</f>
        <v>197606.741584929</v>
      </c>
      <c r="H2947" s="0" t="n">
        <f aca="false">12*Inputs!$B$7*(MIN(1,$H$51*$C2947)*(ic*Inputs!$C$7+pE+fee_fx*Inputs!$D$7-cost_acc-cost_wd*Inputs!$E$7*$E2947-cost_fx*Inputs!$D$7-$F2947)+(1-MIN(1,$H$51*$C2947))*(1-MIN(1,Inputs!$G$7*$D2947)*churn_nonbuyers)*(ic*Inputs!$C$7+fee_wd*Inputs!$E$7*(1-$B2947)+fee_fx*Inputs!$D$7-cost_acc-cost_wd*Inputs!$E$7*(1-$B2947)-cost_fx*Inputs!$D$7))</f>
        <v>396604.202097302</v>
      </c>
      <c r="I2947" s="0" t="n">
        <f aca="false">12*Inputs!$B$8*(MIN(1,$H$52*$C2947)*(ic*Inputs!$C$8+pT-cost_acc-cost_wd*Inputs!$E$8-cost_fx*Inputs!$D$8-cost_ins)+(1-MIN(1,$H$52*$C2947))*(1-MIN(1,Inputs!$G$8*$D2947)*churn_nonbuyers)*(ic*Inputs!$C$8+fee_wd*Inputs!$E$8*(1-$B2947)+fee_fx*Inputs!$D$8-cost_acc-cost_wd*Inputs!$E$8*(1-$B2947)-cost_fx*Inputs!$D$8))</f>
        <v>144498.738384</v>
      </c>
      <c r="J2947" s="0" t="n">
        <f aca="false">G2947+H2947+I2947-fixed</f>
        <v>38709.6820662313</v>
      </c>
      <c r="K2947" s="0" t="n">
        <f aca="false">12*Inputs!$B$6*(1-MIN(1,Inputs!$G$6*$D2947)*churn_nonbuyers)*(ic*Inputs!$C$6+fee_wd*Inputs!$E$6*(1-$B2947)+fee_fx*Inputs!$D$6-cost_acc-cost_wd*Inputs!$E$6*(1-$B2947)-cost_fx*Inputs!$D$6)</f>
        <v>141317.3110626</v>
      </c>
      <c r="L2947" s="0" t="n">
        <f aca="false">12*Inputs!$B$7*(1-MIN(1,Inputs!$G$7*$D2947)*churn_nonbuyers)*(ic*Inputs!$C$7+fee_wd*Inputs!$E$7*(1-$B2947)+fee_fx*Inputs!$D$7-cost_acc-cost_wd*Inputs!$E$7*(1-$B2947)-cost_fx*Inputs!$D$7)</f>
        <v>337804.85223756</v>
      </c>
      <c r="M2947" s="0" t="n">
        <f aca="false">12*Inputs!$B$8*(1-MIN(1,Inputs!$G$8*$D2947)*churn_nonbuyers)*(ic*Inputs!$C$8+fee_wd*Inputs!$E$8*(1-$B2947)+fee_fx*Inputs!$D$8-cost_acc-cost_wd*Inputs!$E$8*(1-$B2947)-cost_fx*Inputs!$D$8)</f>
        <v>0</v>
      </c>
      <c r="N2947" s="0" t="n">
        <f aca="false">K2947+L2947+I2947-fixed</f>
        <v>-76379.09831584</v>
      </c>
      <c r="O2947" s="0" t="n">
        <f aca="false">K2947+L2947+M2947-fixed</f>
        <v>-220877.83669984</v>
      </c>
      <c r="P2947" s="0" t="n">
        <f aca="false">12*Inputs!$B$6*(1-MIN(1,Inputs!$F$6*$D2947))*(ic*Inputs!$C$6+flat_fee-cost_acc-cost_wd*Inputs!$E$6*$E2947-cost_fx*Inputs!$D$6)+12*Inputs!$B$7*(1-MIN(1,Inputs!$F$7*$D2947))*(ic*Inputs!$C$7+flat_fee-cost_acc-cost_wd*Inputs!$E$7*$E2947-cost_fx*Inputs!$D$7)+12*Inputs!$B$8*(1-MIN(1,Inputs!$F$8*$D2947))*(ic*Inputs!$C$8+flat_fee-cost_acc-cost_wd*Inputs!$E$8*$E2947-cost_fx*Inputs!$D$8)-fixed</f>
        <v>-383607.06364</v>
      </c>
    </row>
    <row r="2948" customFormat="false" ht="15" hidden="false" customHeight="false" outlineLevel="0" collapsed="false">
      <c r="A2948" s="0" t="n">
        <v>2883</v>
      </c>
      <c r="B2948" s="0" t="n">
        <v>0.23251</v>
      </c>
      <c r="C2948" s="0" t="n">
        <v>0.867401</v>
      </c>
      <c r="D2948" s="0" t="n">
        <v>1.500692</v>
      </c>
      <c r="E2948" s="0" t="n">
        <v>1.203433</v>
      </c>
      <c r="F2948" s="0" t="n">
        <v>0.149296</v>
      </c>
      <c r="G2948" s="0" t="n">
        <f aca="false">12*Inputs!$B$6*(MIN(1,$H$50*$C2948)*(ic*Inputs!$C$6+pS+fee_fx*Inputs!$D$6-cost_acc-cost_wd*Inputs!$E$6*$E2948-cost_fx*Inputs!$D$6-$F2948)+(1-MIN(1,$H$50*$C2948))*(1-MIN(1,Inputs!$G$6*$D2948)*churn_nonbuyers)*(ic*Inputs!$C$6+fee_wd*Inputs!$E$6*(1-$B2948)+fee_fx*Inputs!$D$6-cost_acc-cost_wd*Inputs!$E$6*(1-$B2948)-cost_fx*Inputs!$D$6))</f>
        <v>201415.746651675</v>
      </c>
      <c r="H2948" s="0" t="n">
        <f aca="false">12*Inputs!$B$7*(MIN(1,$H$51*$C2948)*(ic*Inputs!$C$7+pE+fee_fx*Inputs!$D$7-cost_acc-cost_wd*Inputs!$E$7*$E2948-cost_fx*Inputs!$D$7-$F2948)+(1-MIN(1,$H$51*$C2948))*(1-MIN(1,Inputs!$G$7*$D2948)*churn_nonbuyers)*(ic*Inputs!$C$7+fee_wd*Inputs!$E$7*(1-$B2948)+fee_fx*Inputs!$D$7-cost_acc-cost_wd*Inputs!$E$7*(1-$B2948)-cost_fx*Inputs!$D$7))</f>
        <v>392140.986044826</v>
      </c>
      <c r="I2948" s="0" t="n">
        <f aca="false">12*Inputs!$B$8*(MIN(1,$H$52*$C2948)*(ic*Inputs!$C$8+pT-cost_acc-cost_wd*Inputs!$E$8-cost_fx*Inputs!$D$8-cost_ins)+(1-MIN(1,$H$52*$C2948))*(1-MIN(1,Inputs!$G$8*$D2948)*churn_nonbuyers)*(ic*Inputs!$C$8+fee_wd*Inputs!$E$8*(1-$B2948)+fee_fx*Inputs!$D$8-cost_acc-cost_wd*Inputs!$E$8*(1-$B2948)-cost_fx*Inputs!$D$8))</f>
        <v>125030.649744</v>
      </c>
      <c r="J2948" s="0" t="n">
        <f aca="false">G2948+H2948+I2948-fixed</f>
        <v>18587.3824405016</v>
      </c>
      <c r="K2948" s="0" t="n">
        <f aca="false">12*Inputs!$B$6*(1-MIN(1,Inputs!$G$6*$D2948)*churn_nonbuyers)*(ic*Inputs!$C$6+fee_wd*Inputs!$E$6*(1-$B2948)+fee_fx*Inputs!$D$6-cost_acc-cost_wd*Inputs!$E$6*(1-$B2948)-cost_fx*Inputs!$D$6)</f>
        <v>155503.851097824</v>
      </c>
      <c r="L2948" s="0" t="n">
        <f aca="false">12*Inputs!$B$7*(1-MIN(1,Inputs!$G$7*$D2948)*churn_nonbuyers)*(ic*Inputs!$C$7+fee_wd*Inputs!$E$7*(1-$B2948)+fee_fx*Inputs!$D$7-cost_acc-cost_wd*Inputs!$E$7*(1-$B2948)-cost_fx*Inputs!$D$7)</f>
        <v>353073.549442694</v>
      </c>
      <c r="M2948" s="0" t="n">
        <f aca="false">12*Inputs!$B$8*(1-MIN(1,Inputs!$G$8*$D2948)*churn_nonbuyers)*(ic*Inputs!$C$8+fee_wd*Inputs!$E$8*(1-$B2948)+fee_fx*Inputs!$D$8-cost_acc-cost_wd*Inputs!$E$8*(1-$B2948)-cost_fx*Inputs!$D$8)</f>
        <v>0</v>
      </c>
      <c r="N2948" s="0" t="n">
        <f aca="false">K2948+L2948+I2948-fixed</f>
        <v>-66391.9497154816</v>
      </c>
      <c r="O2948" s="0" t="n">
        <f aca="false">K2948+L2948+M2948-fixed</f>
        <v>-191422.599459482</v>
      </c>
      <c r="P2948" s="0" t="n">
        <f aca="false">12*Inputs!$B$6*(1-MIN(1,Inputs!$F$6*$D2948))*(ic*Inputs!$C$6+flat_fee-cost_acc-cost_wd*Inputs!$E$6*$E2948-cost_fx*Inputs!$D$6)+12*Inputs!$B$7*(1-MIN(1,Inputs!$F$7*$D2948))*(ic*Inputs!$C$7+flat_fee-cost_acc-cost_wd*Inputs!$E$7*$E2948-cost_fx*Inputs!$D$7)+12*Inputs!$B$8*(1-MIN(1,Inputs!$F$8*$D2948))*(ic*Inputs!$C$8+flat_fee-cost_acc-cost_wd*Inputs!$E$8*$E2948-cost_fx*Inputs!$D$8)-fixed</f>
        <v>-275319.54802336</v>
      </c>
    </row>
    <row r="2949" customFormat="false" ht="15" hidden="false" customHeight="false" outlineLevel="0" collapsed="false">
      <c r="A2949" s="0" t="n">
        <v>2884</v>
      </c>
      <c r="B2949" s="0" t="n">
        <v>0.270857</v>
      </c>
      <c r="C2949" s="0" t="n">
        <v>1.087858</v>
      </c>
      <c r="D2949" s="0" t="n">
        <v>0.869989</v>
      </c>
      <c r="E2949" s="0" t="n">
        <v>1.019599</v>
      </c>
      <c r="F2949" s="0" t="n">
        <v>0.210898</v>
      </c>
      <c r="G2949" s="0" t="n">
        <f aca="false">12*Inputs!$B$6*(MIN(1,$H$50*$C2949)*(ic*Inputs!$C$6+pS+fee_fx*Inputs!$D$6-cost_acc-cost_wd*Inputs!$E$6*$E2949-cost_fx*Inputs!$D$6-$F2949)+(1-MIN(1,$H$50*$C2949))*(1-MIN(1,Inputs!$G$6*$D2949)*churn_nonbuyers)*(ic*Inputs!$C$6+fee_wd*Inputs!$E$6*(1-$B2949)+fee_fx*Inputs!$D$6-cost_acc-cost_wd*Inputs!$E$6*(1-$B2949)-cost_fx*Inputs!$D$6))</f>
        <v>216166.42909047</v>
      </c>
      <c r="H2949" s="0" t="n">
        <f aca="false">12*Inputs!$B$7*(MIN(1,$H$51*$C2949)*(ic*Inputs!$C$7+pE+fee_fx*Inputs!$D$7-cost_acc-cost_wd*Inputs!$E$7*$E2949-cost_fx*Inputs!$D$7-$F2949)+(1-MIN(1,$H$51*$C2949))*(1-MIN(1,Inputs!$G$7*$D2949)*churn_nonbuyers)*(ic*Inputs!$C$7+fee_wd*Inputs!$E$7*(1-$B2949)+fee_fx*Inputs!$D$7-cost_acc-cost_wd*Inputs!$E$7*(1-$B2949)-cost_fx*Inputs!$D$7))</f>
        <v>422162.307775792</v>
      </c>
      <c r="I2949" s="0" t="n">
        <f aca="false">12*Inputs!$B$8*(MIN(1,$H$52*$C2949)*(ic*Inputs!$C$8+pT-cost_acc-cost_wd*Inputs!$E$8-cost_fx*Inputs!$D$8-cost_ins)+(1-MIN(1,$H$52*$C2949))*(1-MIN(1,Inputs!$G$8*$D2949)*churn_nonbuyers)*(ic*Inputs!$C$8+fee_wd*Inputs!$E$8*(1-$B2949)+fee_fx*Inputs!$D$8-cost_acc-cost_wd*Inputs!$E$8*(1-$B2949)-cost_fx*Inputs!$D$8))</f>
        <v>186034.246532546</v>
      </c>
      <c r="J2949" s="0" t="n">
        <f aca="false">G2949+H2949+I2949-fixed</f>
        <v>124362.983398808</v>
      </c>
      <c r="K2949" s="0" t="n">
        <f aca="false">12*Inputs!$B$6*(1-MIN(1,Inputs!$G$6*$D2949)*churn_nonbuyers)*(ic*Inputs!$C$6+fee_wd*Inputs!$E$6*(1-$B2949)+fee_fx*Inputs!$D$6-cost_acc-cost_wd*Inputs!$E$6*(1-$B2949)-cost_fx*Inputs!$D$6)</f>
        <v>155523.729676126</v>
      </c>
      <c r="L2949" s="0" t="n">
        <f aca="false">12*Inputs!$B$7*(1-MIN(1,Inputs!$G$7*$D2949)*churn_nonbuyers)*(ic*Inputs!$C$7+fee_wd*Inputs!$E$7*(1-$B2949)+fee_fx*Inputs!$D$7-cost_acc-cost_wd*Inputs!$E$7*(1-$B2949)-cost_fx*Inputs!$D$7)</f>
        <v>354691.181133675</v>
      </c>
      <c r="M2949" s="0" t="n">
        <f aca="false">12*Inputs!$B$8*(1-MIN(1,Inputs!$G$8*$D2949)*churn_nonbuyers)*(ic*Inputs!$C$8+fee_wd*Inputs!$E$8*(1-$B2949)+fee_fx*Inputs!$D$8-cost_acc-cost_wd*Inputs!$E$8*(1-$B2949)-cost_fx*Inputs!$D$8)</f>
        <v>122541.368995253</v>
      </c>
      <c r="N2949" s="0" t="n">
        <f aca="false">K2949+L2949+I2949-fixed</f>
        <v>-3750.84265765268</v>
      </c>
      <c r="O2949" s="0" t="n">
        <f aca="false">K2949+L2949+M2949-fixed</f>
        <v>-67243.7201949463</v>
      </c>
      <c r="P2949" s="0" t="n">
        <f aca="false">12*Inputs!$B$6*(1-MIN(1,Inputs!$F$6*$D2949))*(ic*Inputs!$C$6+flat_fee-cost_acc-cost_wd*Inputs!$E$6*$E2949-cost_fx*Inputs!$D$6)+12*Inputs!$B$7*(1-MIN(1,Inputs!$F$7*$D2949))*(ic*Inputs!$C$7+flat_fee-cost_acc-cost_wd*Inputs!$E$7*$E2949-cost_fx*Inputs!$D$7)+12*Inputs!$B$8*(1-MIN(1,Inputs!$F$8*$D2949))*(ic*Inputs!$C$8+flat_fee-cost_acc-cost_wd*Inputs!$E$8*$E2949-cost_fx*Inputs!$D$8)-fixed</f>
        <v>134710.53466664</v>
      </c>
    </row>
    <row r="2950" customFormat="false" ht="15" hidden="false" customHeight="false" outlineLevel="0" collapsed="false">
      <c r="A2950" s="0" t="n">
        <v>2885</v>
      </c>
      <c r="B2950" s="0" t="n">
        <v>0.292671</v>
      </c>
      <c r="C2950" s="0" t="n">
        <v>0.688455</v>
      </c>
      <c r="D2950" s="0" t="n">
        <v>1.525475</v>
      </c>
      <c r="E2950" s="0" t="n">
        <v>1.248827</v>
      </c>
      <c r="F2950" s="0" t="n">
        <v>0.014218</v>
      </c>
      <c r="G2950" s="0" t="n">
        <f aca="false">12*Inputs!$B$6*(MIN(1,$H$50*$C2950)*(ic*Inputs!$C$6+pS+fee_fx*Inputs!$D$6-cost_acc-cost_wd*Inputs!$E$6*$E2950-cost_fx*Inputs!$D$6-$F2950)+(1-MIN(1,$H$50*$C2950))*(1-MIN(1,Inputs!$G$6*$D2950)*churn_nonbuyers)*(ic*Inputs!$C$6+fee_wd*Inputs!$E$6*(1-$B2950)+fee_fx*Inputs!$D$6-cost_acc-cost_wd*Inputs!$E$6*(1-$B2950)-cost_fx*Inputs!$D$6))</f>
        <v>185608.111488659</v>
      </c>
      <c r="H2950" s="0" t="n">
        <f aca="false">12*Inputs!$B$7*(MIN(1,$H$51*$C2950)*(ic*Inputs!$C$7+pE+fee_fx*Inputs!$D$7-cost_acc-cost_wd*Inputs!$E$7*$E2950-cost_fx*Inputs!$D$7-$F2950)+(1-MIN(1,$H$51*$C2950))*(1-MIN(1,Inputs!$G$7*$D2950)*churn_nonbuyers)*(ic*Inputs!$C$7+fee_wd*Inputs!$E$7*(1-$B2950)+fee_fx*Inputs!$D$7-cost_acc-cost_wd*Inputs!$E$7*(1-$B2950)-cost_fx*Inputs!$D$7))</f>
        <v>379648.242805022</v>
      </c>
      <c r="I2950" s="0" t="n">
        <f aca="false">12*Inputs!$B$8*(MIN(1,$H$52*$C2950)*(ic*Inputs!$C$8+pT-cost_acc-cost_wd*Inputs!$E$8-cost_fx*Inputs!$D$8-cost_ins)+(1-MIN(1,$H$52*$C2950))*(1-MIN(1,Inputs!$G$8*$D2950)*churn_nonbuyers)*(ic*Inputs!$C$8+fee_wd*Inputs!$E$8*(1-$B2950)+fee_fx*Inputs!$D$8-cost_acc-cost_wd*Inputs!$E$8*(1-$B2950)-cost_fx*Inputs!$D$8))</f>
        <v>99236.65752</v>
      </c>
      <c r="J2950" s="0" t="n">
        <f aca="false">G2950+H2950+I2950-fixed</f>
        <v>-35506.9881863185</v>
      </c>
      <c r="K2950" s="0" t="n">
        <f aca="false">12*Inputs!$B$6*(1-MIN(1,Inputs!$G$6*$D2950)*churn_nonbuyers)*(ic*Inputs!$C$6+fee_wd*Inputs!$E$6*(1-$B2950)+fee_fx*Inputs!$D$6-cost_acc-cost_wd*Inputs!$E$6*(1-$B2950)-cost_fx*Inputs!$D$6)</f>
        <v>147293.11651482</v>
      </c>
      <c r="L2950" s="0" t="n">
        <f aca="false">12*Inputs!$B$7*(1-MIN(1,Inputs!$G$7*$D2950)*churn_nonbuyers)*(ic*Inputs!$C$7+fee_wd*Inputs!$E$7*(1-$B2950)+fee_fx*Inputs!$D$7-cost_acc-cost_wd*Inputs!$E$7*(1-$B2950)-cost_fx*Inputs!$D$7)</f>
        <v>344531.947508892</v>
      </c>
      <c r="M2950" s="0" t="n">
        <f aca="false">12*Inputs!$B$8*(1-MIN(1,Inputs!$G$8*$D2950)*churn_nonbuyers)*(ic*Inputs!$C$8+fee_wd*Inputs!$E$8*(1-$B2950)+fee_fx*Inputs!$D$8-cost_acc-cost_wd*Inputs!$E$8*(1-$B2950)-cost_fx*Inputs!$D$8)</f>
        <v>0</v>
      </c>
      <c r="N2950" s="0" t="n">
        <f aca="false">K2950+L2950+I2950-fixed</f>
        <v>-108938.278456288</v>
      </c>
      <c r="O2950" s="0" t="n">
        <f aca="false">K2950+L2950+M2950-fixed</f>
        <v>-208174.935976288</v>
      </c>
      <c r="P2950" s="0" t="n">
        <f aca="false">12*Inputs!$B$6*(1-MIN(1,Inputs!$F$6*$D2950))*(ic*Inputs!$C$6+flat_fee-cost_acc-cost_wd*Inputs!$E$6*$E2950-cost_fx*Inputs!$D$6)+12*Inputs!$B$7*(1-MIN(1,Inputs!$F$7*$D2950))*(ic*Inputs!$C$7+flat_fee-cost_acc-cost_wd*Inputs!$E$7*$E2950-cost_fx*Inputs!$D$7)+12*Inputs!$B$8*(1-MIN(1,Inputs!$F$8*$D2950))*(ic*Inputs!$C$8+flat_fee-cost_acc-cost_wd*Inputs!$E$8*$E2950-cost_fx*Inputs!$D$8)-fixed</f>
        <v>-301970.761522</v>
      </c>
    </row>
    <row r="2951" customFormat="false" ht="15" hidden="false" customHeight="false" outlineLevel="0" collapsed="false">
      <c r="A2951" s="0" t="n">
        <v>2886</v>
      </c>
      <c r="B2951" s="0" t="n">
        <v>0.454706</v>
      </c>
      <c r="C2951" s="0" t="n">
        <v>1.112676</v>
      </c>
      <c r="D2951" s="0" t="n">
        <v>1.103822</v>
      </c>
      <c r="E2951" s="0" t="n">
        <v>1.186429</v>
      </c>
      <c r="F2951" s="0" t="n">
        <v>0.090255</v>
      </c>
      <c r="G2951" s="0" t="n">
        <f aca="false">12*Inputs!$B$6*(MIN(1,$H$50*$C2951)*(ic*Inputs!$C$6+pS+fee_fx*Inputs!$D$6-cost_acc-cost_wd*Inputs!$E$6*$E2951-cost_fx*Inputs!$D$6-$F2951)+(1-MIN(1,$H$50*$C2951))*(1-MIN(1,Inputs!$G$6*$D2951)*churn_nonbuyers)*(ic*Inputs!$C$6+fee_wd*Inputs!$E$6*(1-$B2951)+fee_fx*Inputs!$D$6-cost_acc-cost_wd*Inputs!$E$6*(1-$B2951)-cost_fx*Inputs!$D$6))</f>
        <v>191847.45912921</v>
      </c>
      <c r="H2951" s="0" t="n">
        <f aca="false">12*Inputs!$B$7*(MIN(1,$H$51*$C2951)*(ic*Inputs!$C$7+pE+fee_fx*Inputs!$D$7-cost_acc-cost_wd*Inputs!$E$7*$E2951-cost_fx*Inputs!$D$7-$F2951)+(1-MIN(1,$H$51*$C2951))*(1-MIN(1,Inputs!$G$7*$D2951)*churn_nonbuyers)*(ic*Inputs!$C$7+fee_wd*Inputs!$E$7*(1-$B2951)+fee_fx*Inputs!$D$7-cost_acc-cost_wd*Inputs!$E$7*(1-$B2951)-cost_fx*Inputs!$D$7))</f>
        <v>394426.677776114</v>
      </c>
      <c r="I2951" s="0" t="n">
        <f aca="false">12*Inputs!$B$8*(MIN(1,$H$52*$C2951)*(ic*Inputs!$C$8+pT-cost_acc-cost_wd*Inputs!$E$8-cost_fx*Inputs!$D$8-cost_ins)+(1-MIN(1,$H$52*$C2951))*(1-MIN(1,Inputs!$G$8*$D2951)*churn_nonbuyers)*(ic*Inputs!$C$8+fee_wd*Inputs!$E$8*(1-$B2951)+fee_fx*Inputs!$D$8-cost_acc-cost_wd*Inputs!$E$8*(1-$B2951)-cost_fx*Inputs!$D$8))</f>
        <v>175695.767207408</v>
      </c>
      <c r="J2951" s="0" t="n">
        <f aca="false">G2951+H2951+I2951-fixed</f>
        <v>61969.9041127323</v>
      </c>
      <c r="K2951" s="0" t="n">
        <f aca="false">12*Inputs!$B$6*(1-MIN(1,Inputs!$G$6*$D2951)*churn_nonbuyers)*(ic*Inputs!$C$6+fee_wd*Inputs!$E$6*(1-$B2951)+fee_fx*Inputs!$D$6-cost_acc-cost_wd*Inputs!$E$6*(1-$B2951)-cost_fx*Inputs!$D$6)</f>
        <v>128609.59454159</v>
      </c>
      <c r="L2951" s="0" t="n">
        <f aca="false">12*Inputs!$B$7*(1-MIN(1,Inputs!$G$7*$D2951)*churn_nonbuyers)*(ic*Inputs!$C$7+fee_wd*Inputs!$E$7*(1-$B2951)+fee_fx*Inputs!$D$7-cost_acc-cost_wd*Inputs!$E$7*(1-$B2951)-cost_fx*Inputs!$D$7)</f>
        <v>326538.775668954</v>
      </c>
      <c r="M2951" s="0" t="n">
        <f aca="false">12*Inputs!$B$8*(1-MIN(1,Inputs!$G$8*$D2951)*churn_nonbuyers)*(ic*Inputs!$C$8+fee_wd*Inputs!$E$8*(1-$B2951)+fee_fx*Inputs!$D$8-cost_acc-cost_wd*Inputs!$E$8*(1-$B2951)-cost_fx*Inputs!$D$8)</f>
        <v>69237.1881807552</v>
      </c>
      <c r="N2951" s="0" t="n">
        <f aca="false">K2951+L2951+I2951-fixed</f>
        <v>-69155.8625820472</v>
      </c>
      <c r="O2951" s="0" t="n">
        <f aca="false">K2951+L2951+M2951-fixed</f>
        <v>-175614.4416087</v>
      </c>
      <c r="P2951" s="0" t="n">
        <f aca="false">12*Inputs!$B$6*(1-MIN(1,Inputs!$F$6*$D2951))*(ic*Inputs!$C$6+flat_fee-cost_acc-cost_wd*Inputs!$E$6*$E2951-cost_fx*Inputs!$D$6)+12*Inputs!$B$7*(1-MIN(1,Inputs!$F$7*$D2951))*(ic*Inputs!$C$7+flat_fee-cost_acc-cost_wd*Inputs!$E$7*$E2951-cost_fx*Inputs!$D$7)+12*Inputs!$B$8*(1-MIN(1,Inputs!$F$8*$D2951))*(ic*Inputs!$C$8+flat_fee-cost_acc-cost_wd*Inputs!$E$8*$E2951-cost_fx*Inputs!$D$8)-fixed</f>
        <v>-63968.1572228801</v>
      </c>
    </row>
    <row r="2952" customFormat="false" ht="15" hidden="false" customHeight="false" outlineLevel="0" collapsed="false">
      <c r="A2952" s="0" t="n">
        <v>2887</v>
      </c>
      <c r="B2952" s="0" t="n">
        <v>0.486361</v>
      </c>
      <c r="C2952" s="0" t="n">
        <v>0.976689</v>
      </c>
      <c r="D2952" s="0" t="n">
        <v>0.883051</v>
      </c>
      <c r="E2952" s="0" t="n">
        <v>1.226569</v>
      </c>
      <c r="F2952" s="0" t="n">
        <v>0.116565</v>
      </c>
      <c r="G2952" s="0" t="n">
        <f aca="false">12*Inputs!$B$6*(MIN(1,$H$50*$C2952)*(ic*Inputs!$C$6+pS+fee_fx*Inputs!$D$6-cost_acc-cost_wd*Inputs!$E$6*$E2952-cost_fx*Inputs!$D$6-$F2952)+(1-MIN(1,$H$50*$C2952))*(1-MIN(1,Inputs!$G$6*$D2952)*churn_nonbuyers)*(ic*Inputs!$C$6+fee_wd*Inputs!$E$6*(1-$B2952)+fee_fx*Inputs!$D$6-cost_acc-cost_wd*Inputs!$E$6*(1-$B2952)-cost_fx*Inputs!$D$6))</f>
        <v>179992.019456052</v>
      </c>
      <c r="H2952" s="0" t="n">
        <f aca="false">12*Inputs!$B$7*(MIN(1,$H$51*$C2952)*(ic*Inputs!$C$7+pE+fee_fx*Inputs!$D$7-cost_acc-cost_wd*Inputs!$E$7*$E2952-cost_fx*Inputs!$D$7-$F2952)+(1-MIN(1,$H$51*$C2952))*(1-MIN(1,Inputs!$G$7*$D2952)*churn_nonbuyers)*(ic*Inputs!$C$7+fee_wd*Inputs!$E$7*(1-$B2952)+fee_fx*Inputs!$D$7-cost_acc-cost_wd*Inputs!$E$7*(1-$B2952)-cost_fx*Inputs!$D$7))</f>
        <v>378792.222674902</v>
      </c>
      <c r="I2952" s="0" t="n">
        <f aca="false">12*Inputs!$B$8*(MIN(1,$H$52*$C2952)*(ic*Inputs!$C$8+pT-cost_acc-cost_wd*Inputs!$E$8-cost_fx*Inputs!$D$8-cost_ins)+(1-MIN(1,$H$52*$C2952))*(1-MIN(1,Inputs!$G$8*$D2952)*churn_nonbuyers)*(ic*Inputs!$C$8+fee_wd*Inputs!$E$8*(1-$B2952)+fee_fx*Inputs!$D$8-cost_acc-cost_wd*Inputs!$E$8*(1-$B2952)-cost_fx*Inputs!$D$8))</f>
        <v>177389.965508474</v>
      </c>
      <c r="J2952" s="0" t="n">
        <f aca="false">G2952+H2952+I2952-fixed</f>
        <v>36174.2076394275</v>
      </c>
      <c r="K2952" s="0" t="n">
        <f aca="false">12*Inputs!$B$6*(1-MIN(1,Inputs!$G$6*$D2952)*churn_nonbuyers)*(ic*Inputs!$C$6+fee_wd*Inputs!$E$6*(1-$B2952)+fee_fx*Inputs!$D$6-cost_acc-cost_wd*Inputs!$E$6*(1-$B2952)-cost_fx*Inputs!$D$6)</f>
        <v>125755.129205359</v>
      </c>
      <c r="L2952" s="0" t="n">
        <f aca="false">12*Inputs!$B$7*(1-MIN(1,Inputs!$G$7*$D2952)*churn_nonbuyers)*(ic*Inputs!$C$7+fee_wd*Inputs!$E$7*(1-$B2952)+fee_fx*Inputs!$D$7-cost_acc-cost_wd*Inputs!$E$7*(1-$B2952)-cost_fx*Inputs!$D$7)</f>
        <v>324337.991475216</v>
      </c>
      <c r="M2952" s="0" t="n">
        <f aca="false">12*Inputs!$B$8*(1-MIN(1,Inputs!$G$8*$D2952)*churn_nonbuyers)*(ic*Inputs!$C$8+fee_wd*Inputs!$E$8*(1-$B2952)+fee_fx*Inputs!$D$8-cost_acc-cost_wd*Inputs!$E$8*(1-$B2952)-cost_fx*Inputs!$D$8)</f>
        <v>115725.76018501</v>
      </c>
      <c r="N2952" s="0" t="n">
        <f aca="false">K2952+L2952+I2952-fixed</f>
        <v>-72516.9138109514</v>
      </c>
      <c r="O2952" s="0" t="n">
        <f aca="false">K2952+L2952+M2952-fixed</f>
        <v>-134181.119134416</v>
      </c>
      <c r="P2952" s="0" t="n">
        <f aca="false">12*Inputs!$B$6*(1-MIN(1,Inputs!$F$6*$D2952))*(ic*Inputs!$C$6+flat_fee-cost_acc-cost_wd*Inputs!$E$6*$E2952-cost_fx*Inputs!$D$6)+12*Inputs!$B$7*(1-MIN(1,Inputs!$F$7*$D2952))*(ic*Inputs!$C$7+flat_fee-cost_acc-cost_wd*Inputs!$E$7*$E2952-cost_fx*Inputs!$D$7)+12*Inputs!$B$8*(1-MIN(1,Inputs!$F$8*$D2952))*(ic*Inputs!$C$8+flat_fee-cost_acc-cost_wd*Inputs!$E$8*$E2952-cost_fx*Inputs!$D$8)-fixed</f>
        <v>32185.72335656</v>
      </c>
    </row>
    <row r="2953" customFormat="false" ht="15" hidden="false" customHeight="false" outlineLevel="0" collapsed="false">
      <c r="A2953" s="0" t="n">
        <v>2888</v>
      </c>
      <c r="B2953" s="0" t="n">
        <v>0.158042</v>
      </c>
      <c r="C2953" s="0" t="n">
        <v>0.78425</v>
      </c>
      <c r="D2953" s="0" t="n">
        <v>0.948039</v>
      </c>
      <c r="E2953" s="0" t="n">
        <v>1.16666</v>
      </c>
      <c r="F2953" s="0" t="n">
        <v>0.184666</v>
      </c>
      <c r="G2953" s="0" t="n">
        <f aca="false">12*Inputs!$B$6*(MIN(1,$H$50*$C2953)*(ic*Inputs!$C$6+pS+fee_fx*Inputs!$D$6-cost_acc-cost_wd*Inputs!$E$6*$E2953-cost_fx*Inputs!$D$6-$F2953)+(1-MIN(1,$H$50*$C2953))*(1-MIN(1,Inputs!$G$6*$D2953)*churn_nonbuyers)*(ic*Inputs!$C$6+fee_wd*Inputs!$E$6*(1-$B2953)+fee_fx*Inputs!$D$6-cost_acc-cost_wd*Inputs!$E$6*(1-$B2953)-cost_fx*Inputs!$D$6))</f>
        <v>210968.1674807</v>
      </c>
      <c r="H2953" s="0" t="n">
        <f aca="false">12*Inputs!$B$7*(MIN(1,$H$51*$C2953)*(ic*Inputs!$C$7+pE+fee_fx*Inputs!$D$7-cost_acc-cost_wd*Inputs!$E$7*$E2953-cost_fx*Inputs!$D$7-$F2953)+(1-MIN(1,$H$51*$C2953))*(1-MIN(1,Inputs!$G$7*$D2953)*churn_nonbuyers)*(ic*Inputs!$C$7+fee_wd*Inputs!$E$7*(1-$B2953)+fee_fx*Inputs!$D$7-cost_acc-cost_wd*Inputs!$E$7*(1-$B2953)-cost_fx*Inputs!$D$7))</f>
        <v>401477.432649403</v>
      </c>
      <c r="I2953" s="0" t="n">
        <f aca="false">12*Inputs!$B$8*(MIN(1,$H$52*$C2953)*(ic*Inputs!$C$8+pT-cost_acc-cost_wd*Inputs!$E$8-cost_fx*Inputs!$D$8-cost_ins)+(1-MIN(1,$H$52*$C2953))*(1-MIN(1,Inputs!$G$8*$D2953)*churn_nonbuyers)*(ic*Inputs!$C$8+fee_wd*Inputs!$E$8*(1-$B2953)+fee_fx*Inputs!$D$8-cost_acc-cost_wd*Inputs!$E$8*(1-$B2953)-cost_fx*Inputs!$D$8))</f>
        <v>161412.997596737</v>
      </c>
      <c r="J2953" s="0" t="n">
        <f aca="false">G2953+H2953+I2953-fixed</f>
        <v>73858.597726841</v>
      </c>
      <c r="K2953" s="0" t="n">
        <f aca="false">12*Inputs!$B$6*(1-MIN(1,Inputs!$G$6*$D2953)*churn_nonbuyers)*(ic*Inputs!$C$6+fee_wd*Inputs!$E$6*(1-$B2953)+fee_fx*Inputs!$D$6-cost_acc-cost_wd*Inputs!$E$6*(1-$B2953)-cost_fx*Inputs!$D$6)</f>
        <v>170364.494733394</v>
      </c>
      <c r="L2953" s="0" t="n">
        <f aca="false">12*Inputs!$B$7*(1-MIN(1,Inputs!$G$7*$D2953)*churn_nonbuyers)*(ic*Inputs!$C$7+fee_wd*Inputs!$E$7*(1-$B2953)+fee_fx*Inputs!$D$7-cost_acc-cost_wd*Inputs!$E$7*(1-$B2953)-cost_fx*Inputs!$D$7)</f>
        <v>369621.737768036</v>
      </c>
      <c r="M2953" s="0" t="n">
        <f aca="false">12*Inputs!$B$8*(1-MIN(1,Inputs!$G$8*$D2953)*churn_nonbuyers)*(ic*Inputs!$C$8+fee_wd*Inputs!$E$8*(1-$B2953)+fee_fx*Inputs!$D$8-cost_acc-cost_wd*Inputs!$E$8*(1-$B2953)-cost_fx*Inputs!$D$8)</f>
        <v>107240.320595837</v>
      </c>
      <c r="N2953" s="0" t="n">
        <f aca="false">K2953+L2953+I2953-fixed</f>
        <v>1399.23009816697</v>
      </c>
      <c r="O2953" s="0" t="n">
        <f aca="false">K2953+L2953+M2953-fixed</f>
        <v>-52773.4469027334</v>
      </c>
      <c r="P2953" s="0" t="n">
        <f aca="false">12*Inputs!$B$6*(1-MIN(1,Inputs!$F$6*$D2953))*(ic*Inputs!$C$6+flat_fee-cost_acc-cost_wd*Inputs!$E$6*$E2953-cost_fx*Inputs!$D$6)+12*Inputs!$B$7*(1-MIN(1,Inputs!$F$7*$D2953))*(ic*Inputs!$C$7+flat_fee-cost_acc-cost_wd*Inputs!$E$7*$E2953-cost_fx*Inputs!$D$7)+12*Inputs!$B$8*(1-MIN(1,Inputs!$F$8*$D2953))*(ic*Inputs!$C$8+flat_fee-cost_acc-cost_wd*Inputs!$E$8*$E2953-cost_fx*Inputs!$D$8)-fixed</f>
        <v>25698.7859456</v>
      </c>
    </row>
    <row r="2954" customFormat="false" ht="15" hidden="false" customHeight="false" outlineLevel="0" collapsed="false">
      <c r="A2954" s="0" t="n">
        <v>2889</v>
      </c>
      <c r="B2954" s="0" t="n">
        <v>0.255236</v>
      </c>
      <c r="C2954" s="0" t="n">
        <v>1.012751</v>
      </c>
      <c r="D2954" s="0" t="n">
        <v>0.976696</v>
      </c>
      <c r="E2954" s="0" t="n">
        <v>1.342513</v>
      </c>
      <c r="F2954" s="0" t="n">
        <v>0.412042</v>
      </c>
      <c r="G2954" s="0" t="n">
        <f aca="false">12*Inputs!$B$6*(MIN(1,$H$50*$C2954)*(ic*Inputs!$C$6+pS+fee_fx*Inputs!$D$6-cost_acc-cost_wd*Inputs!$E$6*$E2954-cost_fx*Inputs!$D$6-$F2954)+(1-MIN(1,$H$50*$C2954))*(1-MIN(1,Inputs!$G$6*$D2954)*churn_nonbuyers)*(ic*Inputs!$C$6+fee_wd*Inputs!$E$6*(1-$B2954)+fee_fx*Inputs!$D$6-cost_acc-cost_wd*Inputs!$E$6*(1-$B2954)-cost_fx*Inputs!$D$6))</f>
        <v>200920.331258152</v>
      </c>
      <c r="H2954" s="0" t="n">
        <f aca="false">12*Inputs!$B$7*(MIN(1,$H$51*$C2954)*(ic*Inputs!$C$7+pE+fee_fx*Inputs!$D$7-cost_acc-cost_wd*Inputs!$E$7*$E2954-cost_fx*Inputs!$D$7-$F2954)+(1-MIN(1,$H$51*$C2954))*(1-MIN(1,Inputs!$G$7*$D2954)*churn_nonbuyers)*(ic*Inputs!$C$7+fee_wd*Inputs!$E$7*(1-$B2954)+fee_fx*Inputs!$D$7-cost_acc-cost_wd*Inputs!$E$7*(1-$B2954)-cost_fx*Inputs!$D$7))</f>
        <v>368701.765436557</v>
      </c>
      <c r="I2954" s="0" t="n">
        <f aca="false">12*Inputs!$B$8*(MIN(1,$H$52*$C2954)*(ic*Inputs!$C$8+pT-cost_acc-cost_wd*Inputs!$E$8-cost_fx*Inputs!$D$8-cost_ins)+(1-MIN(1,$H$52*$C2954))*(1-MIN(1,Inputs!$G$8*$D2954)*churn_nonbuyers)*(ic*Inputs!$C$8+fee_wd*Inputs!$E$8*(1-$B2954)+fee_fx*Inputs!$D$8-cost_acc-cost_wd*Inputs!$E$8*(1-$B2954)-cost_fx*Inputs!$D$8))</f>
        <v>174905.813881453</v>
      </c>
      <c r="J2954" s="0" t="n">
        <f aca="false">G2954+H2954+I2954-fixed</f>
        <v>44527.9105761619</v>
      </c>
      <c r="K2954" s="0" t="n">
        <f aca="false">12*Inputs!$B$6*(1-MIN(1,Inputs!$G$6*$D2954)*churn_nonbuyers)*(ic*Inputs!$C$6+fee_wd*Inputs!$E$6*(1-$B2954)+fee_fx*Inputs!$D$6-cost_acc-cost_wd*Inputs!$E$6*(1-$B2954)-cost_fx*Inputs!$D$6)</f>
        <v>156795.793777843</v>
      </c>
      <c r="L2954" s="0" t="n">
        <f aca="false">12*Inputs!$B$7*(1-MIN(1,Inputs!$G$7*$D2954)*churn_nonbuyers)*(ic*Inputs!$C$7+fee_wd*Inputs!$E$7*(1-$B2954)+fee_fx*Inputs!$D$7-cost_acc-cost_wd*Inputs!$E$7*(1-$B2954)-cost_fx*Inputs!$D$7)</f>
        <v>355708.825258706</v>
      </c>
      <c r="M2954" s="0" t="n">
        <f aca="false">12*Inputs!$B$8*(1-MIN(1,Inputs!$G$8*$D2954)*churn_nonbuyers)*(ic*Inputs!$C$8+fee_wd*Inputs!$E$8*(1-$B2954)+fee_fx*Inputs!$D$8-cost_acc-cost_wd*Inputs!$E$8*(1-$B2954)-cost_fx*Inputs!$D$8)</f>
        <v>99369.2460566016</v>
      </c>
      <c r="N2954" s="0" t="n">
        <f aca="false">K2954+L2954+I2954-fixed</f>
        <v>-12589.5670819976</v>
      </c>
      <c r="O2954" s="0" t="n">
        <f aca="false">K2954+L2954+M2954-fixed</f>
        <v>-88126.1349068491</v>
      </c>
      <c r="P2954" s="0" t="n">
        <f aca="false">12*Inputs!$B$6*(1-MIN(1,Inputs!$F$6*$D2954))*(ic*Inputs!$C$6+flat_fee-cost_acc-cost_wd*Inputs!$E$6*$E2954-cost_fx*Inputs!$D$6)+12*Inputs!$B$7*(1-MIN(1,Inputs!$F$7*$D2954))*(ic*Inputs!$C$7+flat_fee-cost_acc-cost_wd*Inputs!$E$7*$E2954-cost_fx*Inputs!$D$7)+12*Inputs!$B$8*(1-MIN(1,Inputs!$F$8*$D2954))*(ic*Inputs!$C$8+flat_fee-cost_acc-cost_wd*Inputs!$E$8*$E2954-cost_fx*Inputs!$D$8)-fixed</f>
        <v>-66267.49939648</v>
      </c>
    </row>
    <row r="2955" customFormat="false" ht="15" hidden="false" customHeight="false" outlineLevel="0" collapsed="false">
      <c r="A2955" s="0" t="n">
        <v>2890</v>
      </c>
      <c r="B2955" s="0" t="n">
        <v>0.323726</v>
      </c>
      <c r="C2955" s="0" t="n">
        <v>0.984972</v>
      </c>
      <c r="D2955" s="0" t="n">
        <v>0.874369</v>
      </c>
      <c r="E2955" s="0" t="n">
        <v>1.098707</v>
      </c>
      <c r="F2955" s="0" t="n">
        <v>0.225479</v>
      </c>
      <c r="G2955" s="0" t="n">
        <f aca="false">12*Inputs!$B$6*(MIN(1,$H$50*$C2955)*(ic*Inputs!$C$6+pS+fee_fx*Inputs!$D$6-cost_acc-cost_wd*Inputs!$E$6*$E2955-cost_fx*Inputs!$D$6-$F2955)+(1-MIN(1,$H$50*$C2955))*(1-MIN(1,Inputs!$G$6*$D2955)*churn_nonbuyers)*(ic*Inputs!$C$6+fee_wd*Inputs!$E$6*(1-$B2955)+fee_fx*Inputs!$D$6-cost_acc-cost_wd*Inputs!$E$6*(1-$B2955)-cost_fx*Inputs!$D$6))</f>
        <v>201565.455782416</v>
      </c>
      <c r="H2955" s="0" t="n">
        <f aca="false">12*Inputs!$B$7*(MIN(1,$H$51*$C2955)*(ic*Inputs!$C$7+pE+fee_fx*Inputs!$D$7-cost_acc-cost_wd*Inputs!$E$7*$E2955-cost_fx*Inputs!$D$7-$F2955)+(1-MIN(1,$H$51*$C2955))*(1-MIN(1,Inputs!$G$7*$D2955)*churn_nonbuyers)*(ic*Inputs!$C$7+fee_wd*Inputs!$E$7*(1-$B2955)+fee_fx*Inputs!$D$7-cost_acc-cost_wd*Inputs!$E$7*(1-$B2955)-cost_fx*Inputs!$D$7))</f>
        <v>401455.954841925</v>
      </c>
      <c r="I2955" s="0" t="n">
        <f aca="false">12*Inputs!$B$8*(MIN(1,$H$52*$C2955)*(ic*Inputs!$C$8+pT-cost_acc-cost_wd*Inputs!$E$8-cost_fx*Inputs!$D$8-cost_ins)+(1-MIN(1,$H$52*$C2955))*(1-MIN(1,Inputs!$G$8*$D2955)*churn_nonbuyers)*(ic*Inputs!$C$8+fee_wd*Inputs!$E$8*(1-$B2955)+fee_fx*Inputs!$D$8-cost_acc-cost_wd*Inputs!$E$8*(1-$B2955)-cost_fx*Inputs!$D$8))</f>
        <v>179425.226820519</v>
      </c>
      <c r="J2955" s="0" t="n">
        <f aca="false">G2955+H2955+I2955-fixed</f>
        <v>82446.6374448598</v>
      </c>
      <c r="K2955" s="0" t="n">
        <f aca="false">12*Inputs!$B$6*(1-MIN(1,Inputs!$G$6*$D2955)*churn_nonbuyers)*(ic*Inputs!$C$6+fee_wd*Inputs!$E$6*(1-$B2955)+fee_fx*Inputs!$D$6-cost_acc-cost_wd*Inputs!$E$6*(1-$B2955)-cost_fx*Inputs!$D$6)</f>
        <v>148207.819528037</v>
      </c>
      <c r="L2955" s="0" t="n">
        <f aca="false">12*Inputs!$B$7*(1-MIN(1,Inputs!$G$7*$D2955)*churn_nonbuyers)*(ic*Inputs!$C$7+fee_wd*Inputs!$E$7*(1-$B2955)+fee_fx*Inputs!$D$7-cost_acc-cost_wd*Inputs!$E$7*(1-$B2955)-cost_fx*Inputs!$D$7)</f>
        <v>347229.890404822</v>
      </c>
      <c r="M2955" s="0" t="n">
        <f aca="false">12*Inputs!$B$8*(1-MIN(1,Inputs!$G$8*$D2955)*churn_nonbuyers)*(ic*Inputs!$C$8+fee_wd*Inputs!$E$8*(1-$B2955)+fee_fx*Inputs!$D$8-cost_acc-cost_wd*Inputs!$E$8*(1-$B2955)-cost_fx*Inputs!$D$8)</f>
        <v>120596.003770838</v>
      </c>
      <c r="N2955" s="0" t="n">
        <f aca="false">K2955+L2955+I2955-fixed</f>
        <v>-25137.063246622</v>
      </c>
      <c r="O2955" s="0" t="n">
        <f aca="false">K2955+L2955+M2955-fixed</f>
        <v>-83966.2862963028</v>
      </c>
      <c r="P2955" s="0" t="n">
        <f aca="false">12*Inputs!$B$6*(1-MIN(1,Inputs!$F$6*$D2955))*(ic*Inputs!$C$6+flat_fee-cost_acc-cost_wd*Inputs!$E$6*$E2955-cost_fx*Inputs!$D$6)+12*Inputs!$B$7*(1-MIN(1,Inputs!$F$7*$D2955))*(ic*Inputs!$C$7+flat_fee-cost_acc-cost_wd*Inputs!$E$7*$E2955-cost_fx*Inputs!$D$7)+12*Inputs!$B$8*(1-MIN(1,Inputs!$F$8*$D2955))*(ic*Inputs!$C$8+flat_fee-cost_acc-cost_wd*Inputs!$E$8*$E2955-cost_fx*Inputs!$D$8)-fixed</f>
        <v>95701.2563799201</v>
      </c>
    </row>
    <row r="2956" customFormat="false" ht="15" hidden="false" customHeight="false" outlineLevel="0" collapsed="false">
      <c r="A2956" s="0" t="n">
        <v>2891</v>
      </c>
      <c r="B2956" s="0" t="n">
        <v>0.272617</v>
      </c>
      <c r="C2956" s="0" t="n">
        <v>0.877898</v>
      </c>
      <c r="D2956" s="0" t="n">
        <v>1.869818</v>
      </c>
      <c r="E2956" s="0" t="n">
        <v>1.059165</v>
      </c>
      <c r="F2956" s="0" t="n">
        <v>0.171775</v>
      </c>
      <c r="G2956" s="0" t="n">
        <f aca="false">12*Inputs!$B$6*(MIN(1,$H$50*$C2956)*(ic*Inputs!$C$6+pS+fee_fx*Inputs!$D$6-cost_acc-cost_wd*Inputs!$E$6*$E2956-cost_fx*Inputs!$D$6-$F2956)+(1-MIN(1,$H$50*$C2956))*(1-MIN(1,Inputs!$G$6*$D2956)*churn_nonbuyers)*(ic*Inputs!$C$6+fee_wd*Inputs!$E$6*(1-$B2956)+fee_fx*Inputs!$D$6-cost_acc-cost_wd*Inputs!$E$6*(1-$B2956)-cost_fx*Inputs!$D$6))</f>
        <v>196682.063427548</v>
      </c>
      <c r="H2956" s="0" t="n">
        <f aca="false">12*Inputs!$B$7*(MIN(1,$H$51*$C2956)*(ic*Inputs!$C$7+pE+fee_fx*Inputs!$D$7-cost_acc-cost_wd*Inputs!$E$7*$E2956-cost_fx*Inputs!$D$7-$F2956)+(1-MIN(1,$H$51*$C2956))*(1-MIN(1,Inputs!$G$7*$D2956)*churn_nonbuyers)*(ic*Inputs!$C$7+fee_wd*Inputs!$E$7*(1-$B2956)+fee_fx*Inputs!$D$7-cost_acc-cost_wd*Inputs!$E$7*(1-$B2956)-cost_fx*Inputs!$D$7))</f>
        <v>399873.863094974</v>
      </c>
      <c r="I2956" s="0" t="n">
        <f aca="false">12*Inputs!$B$8*(MIN(1,$H$52*$C2956)*(ic*Inputs!$C$8+pT-cost_acc-cost_wd*Inputs!$E$8-cost_fx*Inputs!$D$8-cost_ins)+(1-MIN(1,$H$52*$C2956))*(1-MIN(1,Inputs!$G$8*$D2956)*churn_nonbuyers)*(ic*Inputs!$C$8+fee_wd*Inputs!$E$8*(1-$B2956)+fee_fx*Inputs!$D$8-cost_acc-cost_wd*Inputs!$E$8*(1-$B2956)-cost_fx*Inputs!$D$8))</f>
        <v>126543.729312</v>
      </c>
      <c r="J2956" s="0" t="n">
        <f aca="false">G2956+H2956+I2956-fixed</f>
        <v>23099.6558345223</v>
      </c>
      <c r="K2956" s="0" t="n">
        <f aca="false">12*Inputs!$B$6*(1-MIN(1,Inputs!$G$6*$D2956)*churn_nonbuyers)*(ic*Inputs!$C$6+fee_wd*Inputs!$E$6*(1-$B2956)+fee_fx*Inputs!$D$6-cost_acc-cost_wd*Inputs!$E$6*(1-$B2956)-cost_fx*Inputs!$D$6)</f>
        <v>147165.544610683</v>
      </c>
      <c r="L2956" s="0" t="n">
        <f aca="false">12*Inputs!$B$7*(1-MIN(1,Inputs!$G$7*$D2956)*churn_nonbuyers)*(ic*Inputs!$C$7+fee_wd*Inputs!$E$7*(1-$B2956)+fee_fx*Inputs!$D$7-cost_acc-cost_wd*Inputs!$E$7*(1-$B2956)-cost_fx*Inputs!$D$7)</f>
        <v>343527.92830241</v>
      </c>
      <c r="M2956" s="0" t="n">
        <f aca="false">12*Inputs!$B$8*(1-MIN(1,Inputs!$G$8*$D2956)*churn_nonbuyers)*(ic*Inputs!$C$8+fee_wd*Inputs!$E$8*(1-$B2956)+fee_fx*Inputs!$D$8-cost_acc-cost_wd*Inputs!$E$8*(1-$B2956)-cost_fx*Inputs!$D$8)</f>
        <v>0</v>
      </c>
      <c r="N2956" s="0" t="n">
        <f aca="false">K2956+L2956+I2956-fixed</f>
        <v>-82762.797774907</v>
      </c>
      <c r="O2956" s="0" t="n">
        <f aca="false">K2956+L2956+M2956-fixed</f>
        <v>-209306.527086907</v>
      </c>
      <c r="P2956" s="0" t="n">
        <f aca="false">12*Inputs!$B$6*(1-MIN(1,Inputs!$F$6*$D2956))*(ic*Inputs!$C$6+flat_fee-cost_acc-cost_wd*Inputs!$E$6*$E2956-cost_fx*Inputs!$D$6)+12*Inputs!$B$7*(1-MIN(1,Inputs!$F$7*$D2956))*(ic*Inputs!$C$7+flat_fee-cost_acc-cost_wd*Inputs!$E$7*$E2956-cost_fx*Inputs!$D$7)+12*Inputs!$B$8*(1-MIN(1,Inputs!$F$8*$D2956))*(ic*Inputs!$C$8+flat_fee-cost_acc-cost_wd*Inputs!$E$8*$E2956-cost_fx*Inputs!$D$8)-fixed</f>
        <v>-410710.491167248</v>
      </c>
    </row>
    <row r="2957" customFormat="false" ht="15" hidden="false" customHeight="false" outlineLevel="0" collapsed="false">
      <c r="A2957" s="0" t="n">
        <v>2892</v>
      </c>
      <c r="B2957" s="0" t="n">
        <v>0.297593</v>
      </c>
      <c r="C2957" s="0" t="n">
        <v>1.092833</v>
      </c>
      <c r="D2957" s="0" t="n">
        <v>1.016787</v>
      </c>
      <c r="E2957" s="0" t="n">
        <v>1.291722</v>
      </c>
      <c r="F2957" s="0" t="n">
        <v>0.278784</v>
      </c>
      <c r="G2957" s="0" t="n">
        <f aca="false">12*Inputs!$B$6*(MIN(1,$H$50*$C2957)*(ic*Inputs!$C$6+pS+fee_fx*Inputs!$D$6-cost_acc-cost_wd*Inputs!$E$6*$E2957-cost_fx*Inputs!$D$6-$F2957)+(1-MIN(1,$H$50*$C2957))*(1-MIN(1,Inputs!$G$6*$D2957)*churn_nonbuyers)*(ic*Inputs!$C$6+fee_wd*Inputs!$E$6*(1-$B2957)+fee_fx*Inputs!$D$6-cost_acc-cost_wd*Inputs!$E$6*(1-$B2957)-cost_fx*Inputs!$D$6))</f>
        <v>203458.839254383</v>
      </c>
      <c r="H2957" s="0" t="n">
        <f aca="false">12*Inputs!$B$7*(MIN(1,$H$51*$C2957)*(ic*Inputs!$C$7+pE+fee_fx*Inputs!$D$7-cost_acc-cost_wd*Inputs!$E$7*$E2957-cost_fx*Inputs!$D$7-$F2957)+(1-MIN(1,$H$51*$C2957))*(1-MIN(1,Inputs!$G$7*$D2957)*churn_nonbuyers)*(ic*Inputs!$C$7+fee_wd*Inputs!$E$7*(1-$B2957)+fee_fx*Inputs!$D$7-cost_acc-cost_wd*Inputs!$E$7*(1-$B2957)-cost_fx*Inputs!$D$7))</f>
        <v>380935.175519867</v>
      </c>
      <c r="I2957" s="0" t="n">
        <f aca="false">12*Inputs!$B$8*(MIN(1,$H$52*$C2957)*(ic*Inputs!$C$8+pT-cost_acc-cost_wd*Inputs!$E$8-cost_fx*Inputs!$D$8-cost_ins)+(1-MIN(1,$H$52*$C2957))*(1-MIN(1,Inputs!$G$8*$D2957)*churn_nonbuyers)*(ic*Inputs!$C$8+fee_wd*Inputs!$E$8*(1-$B2957)+fee_fx*Inputs!$D$8-cost_acc-cost_wd*Inputs!$E$8*(1-$B2957)-cost_fx*Inputs!$D$8))</f>
        <v>178669.090646462</v>
      </c>
      <c r="J2957" s="0" t="n">
        <f aca="false">G2957+H2957+I2957-fixed</f>
        <v>63063.1054207118</v>
      </c>
      <c r="K2957" s="0" t="n">
        <f aca="false">12*Inputs!$B$6*(1-MIN(1,Inputs!$G$6*$D2957)*churn_nonbuyers)*(ic*Inputs!$C$6+fee_wd*Inputs!$E$6*(1-$B2957)+fee_fx*Inputs!$D$6-cost_acc-cost_wd*Inputs!$E$6*(1-$B2957)-cost_fx*Inputs!$D$6)</f>
        <v>150676.033634575</v>
      </c>
      <c r="L2957" s="0" t="n">
        <f aca="false">12*Inputs!$B$7*(1-MIN(1,Inputs!$G$7*$D2957)*churn_nonbuyers)*(ic*Inputs!$C$7+fee_wd*Inputs!$E$7*(1-$B2957)+fee_fx*Inputs!$D$7-cost_acc-cost_wd*Inputs!$E$7*(1-$B2957)-cost_fx*Inputs!$D$7)</f>
        <v>349354.735604745</v>
      </c>
      <c r="M2957" s="0" t="n">
        <f aca="false">12*Inputs!$B$8*(1-MIN(1,Inputs!$G$8*$D2957)*churn_nonbuyers)*(ic*Inputs!$C$8+fee_wd*Inputs!$E$8*(1-$B2957)+fee_fx*Inputs!$D$8-cost_acc-cost_wd*Inputs!$E$8*(1-$B2957)-cost_fx*Inputs!$D$8)</f>
        <v>89967.0223480176</v>
      </c>
      <c r="N2957" s="0" t="n">
        <f aca="false">K2957+L2957+I2957-fixed</f>
        <v>-21300.1401142179</v>
      </c>
      <c r="O2957" s="0" t="n">
        <f aca="false">K2957+L2957+M2957-fixed</f>
        <v>-110002.208412662</v>
      </c>
      <c r="P2957" s="0" t="n">
        <f aca="false">12*Inputs!$B$6*(1-MIN(1,Inputs!$F$6*$D2957))*(ic*Inputs!$C$6+flat_fee-cost_acc-cost_wd*Inputs!$E$6*$E2957-cost_fx*Inputs!$D$6)+12*Inputs!$B$7*(1-MIN(1,Inputs!$F$7*$D2957))*(ic*Inputs!$C$7+flat_fee-cost_acc-cost_wd*Inputs!$E$7*$E2957-cost_fx*Inputs!$D$7)+12*Inputs!$B$8*(1-MIN(1,Inputs!$F$8*$D2957))*(ic*Inputs!$C$8+flat_fee-cost_acc-cost_wd*Inputs!$E$8*$E2957-cost_fx*Inputs!$D$8)-fixed</f>
        <v>-63843.2504046401</v>
      </c>
    </row>
    <row r="2958" customFormat="false" ht="15" hidden="false" customHeight="false" outlineLevel="0" collapsed="false">
      <c r="A2958" s="0" t="n">
        <v>2893</v>
      </c>
      <c r="B2958" s="0" t="n">
        <v>0.268284</v>
      </c>
      <c r="C2958" s="0" t="n">
        <v>0.957137</v>
      </c>
      <c r="D2958" s="0" t="n">
        <v>1.070201</v>
      </c>
      <c r="E2958" s="0" t="n">
        <v>1.160329</v>
      </c>
      <c r="F2958" s="0" t="n">
        <v>0.112105</v>
      </c>
      <c r="G2958" s="0" t="n">
        <f aca="false">12*Inputs!$B$6*(MIN(1,$H$50*$C2958)*(ic*Inputs!$C$6+pS+fee_fx*Inputs!$D$6-cost_acc-cost_wd*Inputs!$E$6*$E2958-cost_fx*Inputs!$D$6-$F2958)+(1-MIN(1,$H$50*$C2958))*(1-MIN(1,Inputs!$G$6*$D2958)*churn_nonbuyers)*(ic*Inputs!$C$6+fee_wd*Inputs!$E$6*(1-$B2958)+fee_fx*Inputs!$D$6-cost_acc-cost_wd*Inputs!$E$6*(1-$B2958)-cost_fx*Inputs!$D$6))</f>
        <v>206775.345112207</v>
      </c>
      <c r="H2958" s="0" t="n">
        <f aca="false">12*Inputs!$B$7*(MIN(1,$H$51*$C2958)*(ic*Inputs!$C$7+pE+fee_fx*Inputs!$D$7-cost_acc-cost_wd*Inputs!$E$7*$E2958-cost_fx*Inputs!$D$7-$F2958)+(1-MIN(1,$H$51*$C2958))*(1-MIN(1,Inputs!$G$7*$D2958)*churn_nonbuyers)*(ic*Inputs!$C$7+fee_wd*Inputs!$E$7*(1-$B2958)+fee_fx*Inputs!$D$7-cost_acc-cost_wd*Inputs!$E$7*(1-$B2958)-cost_fx*Inputs!$D$7))</f>
        <v>402855.414933961</v>
      </c>
      <c r="I2958" s="0" t="n">
        <f aca="false">12*Inputs!$B$8*(MIN(1,$H$52*$C2958)*(ic*Inputs!$C$8+pT-cost_acc-cost_wd*Inputs!$E$8-cost_fx*Inputs!$D$8-cost_ins)+(1-MIN(1,$H$52*$C2958))*(1-MIN(1,Inputs!$G$8*$D2958)*churn_nonbuyers)*(ic*Inputs!$C$8+fee_wd*Inputs!$E$8*(1-$B2958)+fee_fx*Inputs!$D$8-cost_acc-cost_wd*Inputs!$E$8*(1-$B2958)-cost_fx*Inputs!$D$8))</f>
        <v>163920.378777379</v>
      </c>
      <c r="J2958" s="0" t="n">
        <f aca="false">G2958+H2958+I2958-fixed</f>
        <v>73551.1388235467</v>
      </c>
      <c r="K2958" s="0" t="n">
        <f aca="false">12*Inputs!$B$6*(1-MIN(1,Inputs!$G$6*$D2958)*churn_nonbuyers)*(ic*Inputs!$C$6+fee_wd*Inputs!$E$6*(1-$B2958)+fee_fx*Inputs!$D$6-cost_acc-cost_wd*Inputs!$E$6*(1-$B2958)-cost_fx*Inputs!$D$6)</f>
        <v>154246.726116605</v>
      </c>
      <c r="L2958" s="0" t="n">
        <f aca="false">12*Inputs!$B$7*(1-MIN(1,Inputs!$G$7*$D2958)*churn_nonbuyers)*(ic*Inputs!$C$7+fee_wd*Inputs!$E$7*(1-$B2958)+fee_fx*Inputs!$D$7-cost_acc-cost_wd*Inputs!$E$7*(1-$B2958)-cost_fx*Inputs!$D$7)</f>
        <v>352862.301621963</v>
      </c>
      <c r="M2958" s="0" t="n">
        <f aca="false">12*Inputs!$B$8*(1-MIN(1,Inputs!$G$8*$D2958)*churn_nonbuyers)*(ic*Inputs!$C$8+fee_wd*Inputs!$E$8*(1-$B2958)+fee_fx*Inputs!$D$8-cost_acc-cost_wd*Inputs!$E$8*(1-$B2958)-cost_fx*Inputs!$D$8)</f>
        <v>78650.0017708225</v>
      </c>
      <c r="N2958" s="0" t="n">
        <f aca="false">K2958+L2958+I2958-fixed</f>
        <v>-28970.5934840535</v>
      </c>
      <c r="O2958" s="0" t="n">
        <f aca="false">K2958+L2958+M2958-fixed</f>
        <v>-114240.97049061</v>
      </c>
      <c r="P2958" s="0" t="n">
        <f aca="false">12*Inputs!$B$6*(1-MIN(1,Inputs!$F$6*$D2958))*(ic*Inputs!$C$6+flat_fee-cost_acc-cost_wd*Inputs!$E$6*$E2958-cost_fx*Inputs!$D$6)+12*Inputs!$B$7*(1-MIN(1,Inputs!$F$7*$D2958))*(ic*Inputs!$C$7+flat_fee-cost_acc-cost_wd*Inputs!$E$7*$E2958-cost_fx*Inputs!$D$7)+12*Inputs!$B$8*(1-MIN(1,Inputs!$F$8*$D2958))*(ic*Inputs!$C$8+flat_fee-cost_acc-cost_wd*Inputs!$E$8*$E2958-cost_fx*Inputs!$D$8)-fixed</f>
        <v>-35677.17605704</v>
      </c>
    </row>
    <row r="2959" customFormat="false" ht="15" hidden="false" customHeight="false" outlineLevel="0" collapsed="false">
      <c r="A2959" s="0" t="n">
        <v>2894</v>
      </c>
      <c r="B2959" s="0" t="n">
        <v>0.14414</v>
      </c>
      <c r="C2959" s="0" t="n">
        <v>0.773568</v>
      </c>
      <c r="D2959" s="0" t="n">
        <v>0.767682</v>
      </c>
      <c r="E2959" s="0" t="n">
        <v>1.163801</v>
      </c>
      <c r="F2959" s="0" t="n">
        <v>0.472806</v>
      </c>
      <c r="G2959" s="0" t="n">
        <f aca="false">12*Inputs!$B$6*(MIN(1,$H$50*$C2959)*(ic*Inputs!$C$6+pS+fee_fx*Inputs!$D$6-cost_acc-cost_wd*Inputs!$E$6*$E2959-cost_fx*Inputs!$D$6-$F2959)+(1-MIN(1,$H$50*$C2959))*(1-MIN(1,Inputs!$G$6*$D2959)*churn_nonbuyers)*(ic*Inputs!$C$6+fee_wd*Inputs!$E$6*(1-$B2959)+fee_fx*Inputs!$D$6-cost_acc-cost_wd*Inputs!$E$6*(1-$B2959)-cost_fx*Inputs!$D$6))</f>
        <v>208649.43146613</v>
      </c>
      <c r="H2959" s="0" t="n">
        <f aca="false">12*Inputs!$B$7*(MIN(1,$H$51*$C2959)*(ic*Inputs!$C$7+pE+fee_fx*Inputs!$D$7-cost_acc-cost_wd*Inputs!$E$7*$E2959-cost_fx*Inputs!$D$7-$F2959)+(1-MIN(1,$H$51*$C2959))*(1-MIN(1,Inputs!$G$7*$D2959)*churn_nonbuyers)*(ic*Inputs!$C$7+fee_wd*Inputs!$E$7*(1-$B2959)+fee_fx*Inputs!$D$7-cost_acc-cost_wd*Inputs!$E$7*(1-$B2959)-cost_fx*Inputs!$D$7))</f>
        <v>391231.642339925</v>
      </c>
      <c r="I2959" s="0" t="n">
        <f aca="false">12*Inputs!$B$8*(MIN(1,$H$52*$C2959)*(ic*Inputs!$C$8+pT-cost_acc-cost_wd*Inputs!$E$8-cost_fx*Inputs!$D$8-cost_ins)+(1-MIN(1,$H$52*$C2959))*(1-MIN(1,Inputs!$G$8*$D2959)*churn_nonbuyers)*(ic*Inputs!$C$8+fee_wd*Inputs!$E$8*(1-$B2959)+fee_fx*Inputs!$D$8-cost_acc-cost_wd*Inputs!$E$8*(1-$B2959)-cost_fx*Inputs!$D$8))</f>
        <v>179271.501405885</v>
      </c>
      <c r="J2959" s="0" t="n">
        <f aca="false">G2959+H2959+I2959-fixed</f>
        <v>79152.5752119392</v>
      </c>
      <c r="K2959" s="0" t="n">
        <f aca="false">12*Inputs!$B$6*(1-MIN(1,Inputs!$G$6*$D2959)*churn_nonbuyers)*(ic*Inputs!$C$6+fee_wd*Inputs!$E$6*(1-$B2959)+fee_fx*Inputs!$D$6-cost_acc-cost_wd*Inputs!$E$6*(1-$B2959)-cost_fx*Inputs!$D$6)</f>
        <v>173902.311961056</v>
      </c>
      <c r="L2959" s="0" t="n">
        <f aca="false">12*Inputs!$B$7*(1-MIN(1,Inputs!$G$7*$D2959)*churn_nonbuyers)*(ic*Inputs!$C$7+fee_wd*Inputs!$E$7*(1-$B2959)+fee_fx*Inputs!$D$7-cost_acc-cost_wd*Inputs!$E$7*(1-$B2959)-cost_fx*Inputs!$D$7)</f>
        <v>373635.982440634</v>
      </c>
      <c r="M2959" s="0" t="n">
        <f aca="false">12*Inputs!$B$8*(1-MIN(1,Inputs!$G$8*$D2959)*churn_nonbuyers)*(ic*Inputs!$C$8+fee_wd*Inputs!$E$8*(1-$B2959)+fee_fx*Inputs!$D$8-cost_acc-cost_wd*Inputs!$E$8*(1-$B2959)-cost_fx*Inputs!$D$8)</f>
        <v>147799.260404928</v>
      </c>
      <c r="N2959" s="0" t="n">
        <f aca="false">K2959+L2959+I2959-fixed</f>
        <v>26809.7958075742</v>
      </c>
      <c r="O2959" s="0" t="n">
        <f aca="false">K2959+L2959+M2959-fixed</f>
        <v>-4662.44519338221</v>
      </c>
      <c r="P2959" s="0" t="n">
        <f aca="false">12*Inputs!$B$6*(1-MIN(1,Inputs!$F$6*$D2959))*(ic*Inputs!$C$6+flat_fee-cost_acc-cost_wd*Inputs!$E$6*$E2959-cost_fx*Inputs!$D$6)+12*Inputs!$B$7*(1-MIN(1,Inputs!$F$7*$D2959))*(ic*Inputs!$C$7+flat_fee-cost_acc-cost_wd*Inputs!$E$7*$E2959-cost_fx*Inputs!$D$7)+12*Inputs!$B$8*(1-MIN(1,Inputs!$F$8*$D2959))*(ic*Inputs!$C$8+flat_fee-cost_acc-cost_wd*Inputs!$E$8*$E2959-cost_fx*Inputs!$D$8)-fixed</f>
        <v>121587.65213168</v>
      </c>
    </row>
    <row r="2960" customFormat="false" ht="15" hidden="false" customHeight="false" outlineLevel="0" collapsed="false">
      <c r="A2960" s="0" t="n">
        <v>2895</v>
      </c>
      <c r="B2960" s="0" t="n">
        <v>0.556397</v>
      </c>
      <c r="C2960" s="0" t="n">
        <v>1.166156</v>
      </c>
      <c r="D2960" s="0" t="n">
        <v>0.884199</v>
      </c>
      <c r="E2960" s="0" t="n">
        <v>1.134333</v>
      </c>
      <c r="F2960" s="0" t="n">
        <v>0.246844</v>
      </c>
      <c r="G2960" s="0" t="n">
        <f aca="false">12*Inputs!$B$6*(MIN(1,$H$50*$C2960)*(ic*Inputs!$C$6+pS+fee_fx*Inputs!$D$6-cost_acc-cost_wd*Inputs!$E$6*$E2960-cost_fx*Inputs!$D$6-$F2960)+(1-MIN(1,$H$50*$C2960))*(1-MIN(1,Inputs!$G$6*$D2960)*churn_nonbuyers)*(ic*Inputs!$C$6+fee_wd*Inputs!$E$6*(1-$B2960)+fee_fx*Inputs!$D$6-cost_acc-cost_wd*Inputs!$E$6*(1-$B2960)-cost_fx*Inputs!$D$6))</f>
        <v>180744.345791611</v>
      </c>
      <c r="H2960" s="0" t="n">
        <f aca="false">12*Inputs!$B$7*(MIN(1,$H$51*$C2960)*(ic*Inputs!$C$7+pE+fee_fx*Inputs!$D$7-cost_acc-cost_wd*Inputs!$E$7*$E2960-cost_fx*Inputs!$D$7-$F2960)+(1-MIN(1,$H$51*$C2960))*(1-MIN(1,Inputs!$G$7*$D2960)*churn_nonbuyers)*(ic*Inputs!$C$7+fee_wd*Inputs!$E$7*(1-$B2960)+fee_fx*Inputs!$D$7-cost_acc-cost_wd*Inputs!$E$7*(1-$B2960)-cost_fx*Inputs!$D$7))</f>
        <v>387751.709233492</v>
      </c>
      <c r="I2960" s="0" t="n">
        <f aca="false">12*Inputs!$B$8*(MIN(1,$H$52*$C2960)*(ic*Inputs!$C$8+pT-cost_acc-cost_wd*Inputs!$E$8-cost_fx*Inputs!$D$8-cost_ins)+(1-MIN(1,$H$52*$C2960))*(1-MIN(1,Inputs!$G$8*$D2960)*churn_nonbuyers)*(ic*Inputs!$C$8+fee_wd*Inputs!$E$8*(1-$B2960)+fee_fx*Inputs!$D$8-cost_acc-cost_wd*Inputs!$E$8*(1-$B2960)-cost_fx*Inputs!$D$8))</f>
        <v>189072.100808753</v>
      </c>
      <c r="J2960" s="0" t="n">
        <f aca="false">G2960+H2960+I2960-fixed</f>
        <v>57568.1558338562</v>
      </c>
      <c r="K2960" s="0" t="n">
        <f aca="false">12*Inputs!$B$6*(1-MIN(1,Inputs!$G$6*$D2960)*churn_nonbuyers)*(ic*Inputs!$C$6+fee_wd*Inputs!$E$6*(1-$B2960)+fee_fx*Inputs!$D$6-cost_acc-cost_wd*Inputs!$E$6*(1-$B2960)-cost_fx*Inputs!$D$6)</f>
        <v>116108.258911222</v>
      </c>
      <c r="L2960" s="0" t="n">
        <f aca="false">12*Inputs!$B$7*(1-MIN(1,Inputs!$G$7*$D2960)*churn_nonbuyers)*(ic*Inputs!$C$7+fee_wd*Inputs!$E$7*(1-$B2960)+fee_fx*Inputs!$D$7-cost_acc-cost_wd*Inputs!$E$7*(1-$B2960)-cost_fx*Inputs!$D$7)</f>
        <v>314508.852594733</v>
      </c>
      <c r="M2960" s="0" t="n">
        <f aca="false">12*Inputs!$B$8*(1-MIN(1,Inputs!$G$8*$D2960)*churn_nonbuyers)*(ic*Inputs!$C$8+fee_wd*Inputs!$E$8*(1-$B2960)+fee_fx*Inputs!$D$8-cost_acc-cost_wd*Inputs!$E$8*(1-$B2960)-cost_fx*Inputs!$D$8)</f>
        <v>114201.203025701</v>
      </c>
      <c r="N2960" s="0" t="n">
        <f aca="false">K2960+L2960+I2960-fixed</f>
        <v>-80310.7876852921</v>
      </c>
      <c r="O2960" s="0" t="n">
        <f aca="false">K2960+L2960+M2960-fixed</f>
        <v>-155181.685468345</v>
      </c>
      <c r="P2960" s="0" t="n">
        <f aca="false">12*Inputs!$B$6*(1-MIN(1,Inputs!$F$6*$D2960))*(ic*Inputs!$C$6+flat_fee-cost_acc-cost_wd*Inputs!$E$6*$E2960-cost_fx*Inputs!$D$6)+12*Inputs!$B$7*(1-MIN(1,Inputs!$F$7*$D2960))*(ic*Inputs!$C$7+flat_fee-cost_acc-cost_wd*Inputs!$E$7*$E2960-cost_fx*Inputs!$D$7)+12*Inputs!$B$8*(1-MIN(1,Inputs!$F$8*$D2960))*(ic*Inputs!$C$8+flat_fee-cost_acc-cost_wd*Inputs!$E$8*$E2960-cost_fx*Inputs!$D$8)-fixed</f>
        <v>74010.15535208</v>
      </c>
    </row>
    <row r="2961" customFormat="false" ht="15" hidden="false" customHeight="false" outlineLevel="0" collapsed="false">
      <c r="A2961" s="0" t="n">
        <v>2896</v>
      </c>
      <c r="B2961" s="0" t="n">
        <v>0.113811</v>
      </c>
      <c r="C2961" s="0" t="n">
        <v>1.08917</v>
      </c>
      <c r="D2961" s="0" t="n">
        <v>1.074174</v>
      </c>
      <c r="E2961" s="0" t="n">
        <v>1.245597</v>
      </c>
      <c r="F2961" s="0" t="n">
        <v>0.168035</v>
      </c>
      <c r="G2961" s="0" t="n">
        <f aca="false">12*Inputs!$B$6*(MIN(1,$H$50*$C2961)*(ic*Inputs!$C$6+pS+fee_fx*Inputs!$D$6-cost_acc-cost_wd*Inputs!$E$6*$E2961-cost_fx*Inputs!$D$6-$F2961)+(1-MIN(1,$H$50*$C2961))*(1-MIN(1,Inputs!$G$6*$D2961)*churn_nonbuyers)*(ic*Inputs!$C$6+fee_wd*Inputs!$E$6*(1-$B2961)+fee_fx*Inputs!$D$6-cost_acc-cost_wd*Inputs!$E$6*(1-$B2961)-cost_fx*Inputs!$D$6))</f>
        <v>229663.902163231</v>
      </c>
      <c r="H2961" s="0" t="n">
        <f aca="false">12*Inputs!$B$7*(MIN(1,$H$51*$C2961)*(ic*Inputs!$C$7+pE+fee_fx*Inputs!$D$7-cost_acc-cost_wd*Inputs!$E$7*$E2961-cost_fx*Inputs!$D$7-$F2961)+(1-MIN(1,$H$51*$C2961))*(1-MIN(1,Inputs!$G$7*$D2961)*churn_nonbuyers)*(ic*Inputs!$C$7+fee_wd*Inputs!$E$7*(1-$B2961)+fee_fx*Inputs!$D$7-cost_acc-cost_wd*Inputs!$E$7*(1-$B2961)-cost_fx*Inputs!$D$7))</f>
        <v>407668.156141121</v>
      </c>
      <c r="I2961" s="0" t="n">
        <f aca="false">12*Inputs!$B$8*(MIN(1,$H$52*$C2961)*(ic*Inputs!$C$8+pT-cost_acc-cost_wd*Inputs!$E$8-cost_fx*Inputs!$D$8-cost_ins)+(1-MIN(1,$H$52*$C2961))*(1-MIN(1,Inputs!$G$8*$D2961)*churn_nonbuyers)*(ic*Inputs!$C$8+fee_wd*Inputs!$E$8*(1-$B2961)+fee_fx*Inputs!$D$8-cost_acc-cost_wd*Inputs!$E$8*(1-$B2961)-cost_fx*Inputs!$D$8))</f>
        <v>175912.923641352</v>
      </c>
      <c r="J2961" s="0" t="n">
        <f aca="false">G2961+H2961+I2961-fixed</f>
        <v>113244.981945704</v>
      </c>
      <c r="K2961" s="0" t="n">
        <f aca="false">12*Inputs!$B$6*(1-MIN(1,Inputs!$G$6*$D2961)*churn_nonbuyers)*(ic*Inputs!$C$6+fee_wd*Inputs!$E$6*(1-$B2961)+fee_fx*Inputs!$D$6-cost_acc-cost_wd*Inputs!$E$6*(1-$B2961)-cost_fx*Inputs!$D$6)</f>
        <v>175263.762363221</v>
      </c>
      <c r="L2961" s="0" t="n">
        <f aca="false">12*Inputs!$B$7*(1-MIN(1,Inputs!$G$7*$D2961)*churn_nonbuyers)*(ic*Inputs!$C$7+fee_wd*Inputs!$E$7*(1-$B2961)+fee_fx*Inputs!$D$7-cost_acc-cost_wd*Inputs!$E$7*(1-$B2961)-cost_fx*Inputs!$D$7)</f>
        <v>374346.139465933</v>
      </c>
      <c r="M2961" s="0" t="n">
        <f aca="false">12*Inputs!$B$8*(1-MIN(1,Inputs!$G$8*$D2961)*churn_nonbuyers)*(ic*Inputs!$C$8+fee_wd*Inputs!$E$8*(1-$B2961)+fee_fx*Inputs!$D$8-cost_acc-cost_wd*Inputs!$E$8*(1-$B2961)-cost_fx*Inputs!$D$8)</f>
        <v>79617.4911350304</v>
      </c>
      <c r="N2961" s="0" t="n">
        <f aca="false">K2961+L2961+I2961-fixed</f>
        <v>25522.8254705051</v>
      </c>
      <c r="O2961" s="0" t="n">
        <f aca="false">K2961+L2961+M2961-fixed</f>
        <v>-70772.6070358162</v>
      </c>
      <c r="P2961" s="0" t="n">
        <f aca="false">12*Inputs!$B$6*(1-MIN(1,Inputs!$F$6*$D2961))*(ic*Inputs!$C$6+flat_fee-cost_acc-cost_wd*Inputs!$E$6*$E2961-cost_fx*Inputs!$D$6)+12*Inputs!$B$7*(1-MIN(1,Inputs!$F$7*$D2961))*(ic*Inputs!$C$7+flat_fee-cost_acc-cost_wd*Inputs!$E$7*$E2961-cost_fx*Inputs!$D$7)+12*Inputs!$B$8*(1-MIN(1,Inputs!$F$8*$D2961))*(ic*Inputs!$C$8+flat_fee-cost_acc-cost_wd*Inputs!$E$8*$E2961-cost_fx*Inputs!$D$8)-fixed</f>
        <v>-73082.64062128</v>
      </c>
    </row>
    <row r="2962" customFormat="false" ht="15" hidden="false" customHeight="false" outlineLevel="0" collapsed="false">
      <c r="A2962" s="0" t="n">
        <v>2897</v>
      </c>
      <c r="B2962" s="0" t="n">
        <v>0.489299</v>
      </c>
      <c r="C2962" s="0" t="n">
        <v>1.164896</v>
      </c>
      <c r="D2962" s="0" t="n">
        <v>1.255685</v>
      </c>
      <c r="E2962" s="0" t="n">
        <v>1.279678</v>
      </c>
      <c r="F2962" s="0" t="n">
        <v>0.456015</v>
      </c>
      <c r="G2962" s="0" t="n">
        <f aca="false">12*Inputs!$B$6*(MIN(1,$H$50*$C2962)*(ic*Inputs!$C$6+pS+fee_fx*Inputs!$D$6-cost_acc-cost_wd*Inputs!$E$6*$E2962-cost_fx*Inputs!$D$6-$F2962)+(1-MIN(1,$H$50*$C2962))*(1-MIN(1,Inputs!$G$6*$D2962)*churn_nonbuyers)*(ic*Inputs!$C$6+fee_wd*Inputs!$E$6*(1-$B2962)+fee_fx*Inputs!$D$6-cost_acc-cost_wd*Inputs!$E$6*(1-$B2962)-cost_fx*Inputs!$D$6))</f>
        <v>177325.06085183</v>
      </c>
      <c r="H2962" s="0" t="n">
        <f aca="false">12*Inputs!$B$7*(MIN(1,$H$51*$C2962)*(ic*Inputs!$C$7+pE+fee_fx*Inputs!$D$7-cost_acc-cost_wd*Inputs!$E$7*$E2962-cost_fx*Inputs!$D$7-$F2962)+(1-MIN(1,$H$51*$C2962))*(1-MIN(1,Inputs!$G$7*$D2962)*churn_nonbuyers)*(ic*Inputs!$C$7+fee_wd*Inputs!$E$7*(1-$B2962)+fee_fx*Inputs!$D$7-cost_acc-cost_wd*Inputs!$E$7*(1-$B2962)-cost_fx*Inputs!$D$7))</f>
        <v>357175.626608568</v>
      </c>
      <c r="I2962" s="0" t="n">
        <f aca="false">12*Inputs!$B$8*(MIN(1,$H$52*$C2962)*(ic*Inputs!$C$8+pT-cost_acc-cost_wd*Inputs!$E$8-cost_fx*Inputs!$D$8-cost_ins)+(1-MIN(1,$H$52*$C2962))*(1-MIN(1,Inputs!$G$8*$D2962)*churn_nonbuyers)*(ic*Inputs!$C$8+fee_wd*Inputs!$E$8*(1-$B2962)+fee_fx*Inputs!$D$8-cost_acc-cost_wd*Inputs!$E$8*(1-$B2962)-cost_fx*Inputs!$D$8))</f>
        <v>174678.979211732</v>
      </c>
      <c r="J2962" s="0" t="n">
        <f aca="false">G2962+H2962+I2962-fixed</f>
        <v>9179.66667212907</v>
      </c>
      <c r="K2962" s="0" t="n">
        <f aca="false">12*Inputs!$B$6*(1-MIN(1,Inputs!$G$6*$D2962)*churn_nonbuyers)*(ic*Inputs!$C$6+fee_wd*Inputs!$E$6*(1-$B2962)+fee_fx*Inputs!$D$6-cost_acc-cost_wd*Inputs!$E$6*(1-$B2962)-cost_fx*Inputs!$D$6)</f>
        <v>122907.358186668</v>
      </c>
      <c r="L2962" s="0" t="n">
        <f aca="false">12*Inputs!$B$7*(1-MIN(1,Inputs!$G$7*$D2962)*churn_nonbuyers)*(ic*Inputs!$C$7+fee_wd*Inputs!$E$7*(1-$B2962)+fee_fx*Inputs!$D$7-cost_acc-cost_wd*Inputs!$E$7*(1-$B2962)-cost_fx*Inputs!$D$7)</f>
        <v>320206.409632001</v>
      </c>
      <c r="M2962" s="0" t="n">
        <f aca="false">12*Inputs!$B$8*(1-MIN(1,Inputs!$G$8*$D2962)*churn_nonbuyers)*(ic*Inputs!$C$8+fee_wd*Inputs!$E$8*(1-$B2962)+fee_fx*Inputs!$D$8-cost_acc-cost_wd*Inputs!$E$8*(1-$B2962)-cost_fx*Inputs!$D$8)</f>
        <v>36658.761137784</v>
      </c>
      <c r="N2962" s="0" t="n">
        <f aca="false">K2962+L2962+I2962-fixed</f>
        <v>-82207.2529695992</v>
      </c>
      <c r="O2962" s="0" t="n">
        <f aca="false">K2962+L2962+M2962-fixed</f>
        <v>-220227.471043547</v>
      </c>
      <c r="P2962" s="0" t="n">
        <f aca="false">12*Inputs!$B$6*(1-MIN(1,Inputs!$F$6*$D2962))*(ic*Inputs!$C$6+flat_fee-cost_acc-cost_wd*Inputs!$E$6*$E2962-cost_fx*Inputs!$D$6)+12*Inputs!$B$7*(1-MIN(1,Inputs!$F$7*$D2962))*(ic*Inputs!$C$7+flat_fee-cost_acc-cost_wd*Inputs!$E$7*$E2962-cost_fx*Inputs!$D$7)+12*Inputs!$B$8*(1-MIN(1,Inputs!$F$8*$D2962))*(ic*Inputs!$C$8+flat_fee-cost_acc-cost_wd*Inputs!$E$8*$E2962-cost_fx*Inputs!$D$8)-fixed</f>
        <v>-177374.5540168</v>
      </c>
    </row>
    <row r="2963" customFormat="false" ht="15" hidden="false" customHeight="false" outlineLevel="0" collapsed="false">
      <c r="A2963" s="0" t="n">
        <v>2898</v>
      </c>
      <c r="B2963" s="0" t="n">
        <v>0.293542</v>
      </c>
      <c r="C2963" s="0" t="n">
        <v>1.053779</v>
      </c>
      <c r="D2963" s="0" t="n">
        <v>1.375618</v>
      </c>
      <c r="E2963" s="0" t="n">
        <v>1.209212</v>
      </c>
      <c r="F2963" s="0" t="n">
        <v>0.096558</v>
      </c>
      <c r="G2963" s="0" t="n">
        <f aca="false">12*Inputs!$B$6*(MIN(1,$H$50*$C2963)*(ic*Inputs!$C$6+pS+fee_fx*Inputs!$D$6-cost_acc-cost_wd*Inputs!$E$6*$E2963-cost_fx*Inputs!$D$6-$F2963)+(1-MIN(1,$H$50*$C2963))*(1-MIN(1,Inputs!$G$6*$D2963)*churn_nonbuyers)*(ic*Inputs!$C$6+fee_wd*Inputs!$E$6*(1-$B2963)+fee_fx*Inputs!$D$6-cost_acc-cost_wd*Inputs!$E$6*(1-$B2963)-cost_fx*Inputs!$D$6))</f>
        <v>205889.483775933</v>
      </c>
      <c r="H2963" s="0" t="n">
        <f aca="false">12*Inputs!$B$7*(MIN(1,$H$51*$C2963)*(ic*Inputs!$C$7+pE+fee_fx*Inputs!$D$7-cost_acc-cost_wd*Inputs!$E$7*$E2963-cost_fx*Inputs!$D$7-$F2963)+(1-MIN(1,$H$51*$C2963))*(1-MIN(1,Inputs!$G$7*$D2963)*churn_nonbuyers)*(ic*Inputs!$C$7+fee_wd*Inputs!$E$7*(1-$B2963)+fee_fx*Inputs!$D$7-cost_acc-cost_wd*Inputs!$E$7*(1-$B2963)-cost_fx*Inputs!$D$7))</f>
        <v>398963.138669911</v>
      </c>
      <c r="I2963" s="0" t="n">
        <f aca="false">12*Inputs!$B$8*(MIN(1,$H$52*$C2963)*(ic*Inputs!$C$8+pT-cost_acc-cost_wd*Inputs!$E$8-cost_fx*Inputs!$D$8-cost_ins)+(1-MIN(1,$H$52*$C2963))*(1-MIN(1,Inputs!$G$8*$D2963)*churn_nonbuyers)*(ic*Inputs!$C$8+fee_wd*Inputs!$E$8*(1-$B2963)+fee_fx*Inputs!$D$8-cost_acc-cost_wd*Inputs!$E$8*(1-$B2963)-cost_fx*Inputs!$D$8))</f>
        <v>154933.074371767</v>
      </c>
      <c r="J2963" s="0" t="n">
        <f aca="false">G2963+H2963+I2963-fixed</f>
        <v>59785.6968176106</v>
      </c>
      <c r="K2963" s="0" t="n">
        <f aca="false">12*Inputs!$B$6*(1-MIN(1,Inputs!$G$6*$D2963)*churn_nonbuyers)*(ic*Inputs!$C$6+fee_wd*Inputs!$E$6*(1-$B2963)+fee_fx*Inputs!$D$6-cost_acc-cost_wd*Inputs!$E$6*(1-$B2963)-cost_fx*Inputs!$D$6)</f>
        <v>148371.094504483</v>
      </c>
      <c r="L2963" s="0" t="n">
        <f aca="false">12*Inputs!$B$7*(1-MIN(1,Inputs!$G$7*$D2963)*churn_nonbuyers)*(ic*Inputs!$C$7+fee_wd*Inputs!$E$7*(1-$B2963)+fee_fx*Inputs!$D$7-cost_acc-cost_wd*Inputs!$E$7*(1-$B2963)-cost_fx*Inputs!$D$7)</f>
        <v>346034.89983869</v>
      </c>
      <c r="M2963" s="0" t="n">
        <f aca="false">12*Inputs!$B$8*(1-MIN(1,Inputs!$G$8*$D2963)*churn_nonbuyers)*(ic*Inputs!$C$8+fee_wd*Inputs!$E$8*(1-$B2963)+fee_fx*Inputs!$D$8-cost_acc-cost_wd*Inputs!$E$8*(1-$B2963)-cost_fx*Inputs!$D$8)</f>
        <v>11576.5191009216</v>
      </c>
      <c r="N2963" s="0" t="n">
        <f aca="false">K2963+L2963+I2963-fixed</f>
        <v>-50660.9312850601</v>
      </c>
      <c r="O2963" s="0" t="n">
        <f aca="false">K2963+L2963+M2963-fixed</f>
        <v>-194017.486555905</v>
      </c>
      <c r="P2963" s="0" t="n">
        <f aca="false">12*Inputs!$B$6*(1-MIN(1,Inputs!$F$6*$D2963))*(ic*Inputs!$C$6+flat_fee-cost_acc-cost_wd*Inputs!$E$6*$E2963-cost_fx*Inputs!$D$6)+12*Inputs!$B$7*(1-MIN(1,Inputs!$F$7*$D2963))*(ic*Inputs!$C$7+flat_fee-cost_acc-cost_wd*Inputs!$E$7*$E2963-cost_fx*Inputs!$D$7)+12*Inputs!$B$8*(1-MIN(1,Inputs!$F$8*$D2963))*(ic*Inputs!$C$8+flat_fee-cost_acc-cost_wd*Inputs!$E$8*$E2963-cost_fx*Inputs!$D$8)-fixed</f>
        <v>-212868.98118016</v>
      </c>
    </row>
    <row r="2964" customFormat="false" ht="15" hidden="false" customHeight="false" outlineLevel="0" collapsed="false">
      <c r="A2964" s="0" t="n">
        <v>2899</v>
      </c>
      <c r="B2964" s="0" t="n">
        <v>0.321008</v>
      </c>
      <c r="C2964" s="0" t="n">
        <v>1.075914</v>
      </c>
      <c r="D2964" s="0" t="n">
        <v>1.009365</v>
      </c>
      <c r="E2964" s="0" t="n">
        <v>1.195409</v>
      </c>
      <c r="F2964" s="0" t="n">
        <v>0.34593</v>
      </c>
      <c r="G2964" s="0" t="n">
        <f aca="false">12*Inputs!$B$6*(MIN(1,$H$50*$C2964)*(ic*Inputs!$C$6+pS+fee_fx*Inputs!$D$6-cost_acc-cost_wd*Inputs!$E$6*$E2964-cost_fx*Inputs!$D$6-$F2964)+(1-MIN(1,$H$50*$C2964))*(1-MIN(1,Inputs!$G$6*$D2964)*churn_nonbuyers)*(ic*Inputs!$C$6+fee_wd*Inputs!$E$6*(1-$B2964)+fee_fx*Inputs!$D$6-cost_acc-cost_wd*Inputs!$E$6*(1-$B2964)-cost_fx*Inputs!$D$6))</f>
        <v>200492.508109205</v>
      </c>
      <c r="H2964" s="0" t="n">
        <f aca="false">12*Inputs!$B$7*(MIN(1,$H$51*$C2964)*(ic*Inputs!$C$7+pE+fee_fx*Inputs!$D$7-cost_acc-cost_wd*Inputs!$E$7*$E2964-cost_fx*Inputs!$D$7-$F2964)+(1-MIN(1,$H$51*$C2964))*(1-MIN(1,Inputs!$G$7*$D2964)*churn_nonbuyers)*(ic*Inputs!$C$7+fee_wd*Inputs!$E$7*(1-$B2964)+fee_fx*Inputs!$D$7-cost_acc-cost_wd*Inputs!$E$7*(1-$B2964)-cost_fx*Inputs!$D$7))</f>
        <v>386405.775500162</v>
      </c>
      <c r="I2964" s="0" t="n">
        <f aca="false">12*Inputs!$B$8*(MIN(1,$H$52*$C2964)*(ic*Inputs!$C$8+pT-cost_acc-cost_wd*Inputs!$E$8-cost_fx*Inputs!$D$8-cost_ins)+(1-MIN(1,$H$52*$C2964))*(1-MIN(1,Inputs!$G$8*$D2964)*churn_nonbuyers)*(ic*Inputs!$C$8+fee_wd*Inputs!$E$8*(1-$B2964)+fee_fx*Inputs!$D$8-cost_acc-cost_wd*Inputs!$E$8*(1-$B2964)-cost_fx*Inputs!$D$8))</f>
        <v>177614.708116203</v>
      </c>
      <c r="J2964" s="0" t="n">
        <f aca="false">G2964+H2964+I2964-fixed</f>
        <v>64512.9917255696</v>
      </c>
      <c r="K2964" s="0" t="n">
        <f aca="false">12*Inputs!$B$6*(1-MIN(1,Inputs!$G$6*$D2964)*churn_nonbuyers)*(ic*Inputs!$C$6+fee_wd*Inputs!$E$6*(1-$B2964)+fee_fx*Inputs!$D$6-cost_acc-cost_wd*Inputs!$E$6*(1-$B2964)-cost_fx*Inputs!$D$6)</f>
        <v>147533.351327424</v>
      </c>
      <c r="L2964" s="0" t="n">
        <f aca="false">12*Inputs!$B$7*(1-MIN(1,Inputs!$G$7*$D2964)*churn_nonbuyers)*(ic*Inputs!$C$7+fee_wd*Inputs!$E$7*(1-$B2964)+fee_fx*Inputs!$D$7-cost_acc-cost_wd*Inputs!$E$7*(1-$B2964)-cost_fx*Inputs!$D$7)</f>
        <v>346165.310476454</v>
      </c>
      <c r="M2964" s="0" t="n">
        <f aca="false">12*Inputs!$B$8*(1-MIN(1,Inputs!$G$8*$D2964)*churn_nonbuyers)*(ic*Inputs!$C$8+fee_wd*Inputs!$E$8*(1-$B2964)+fee_fx*Inputs!$D$8-cost_acc-cost_wd*Inputs!$E$8*(1-$B2964)-cost_fx*Inputs!$D$8)</f>
        <v>91258.779261312</v>
      </c>
      <c r="N2964" s="0" t="n">
        <f aca="false">K2964+L2964+I2964-fixed</f>
        <v>-28686.6300799182</v>
      </c>
      <c r="O2964" s="0" t="n">
        <f aca="false">K2964+L2964+M2964-fixed</f>
        <v>-115042.55893481</v>
      </c>
      <c r="P2964" s="0" t="n">
        <f aca="false">12*Inputs!$B$6*(1-MIN(1,Inputs!$F$6*$D2964))*(ic*Inputs!$C$6+flat_fee-cost_acc-cost_wd*Inputs!$E$6*$E2964-cost_fx*Inputs!$D$6)+12*Inputs!$B$7*(1-MIN(1,Inputs!$F$7*$D2964))*(ic*Inputs!$C$7+flat_fee-cost_acc-cost_wd*Inputs!$E$7*$E2964-cost_fx*Inputs!$D$7)+12*Inputs!$B$8*(1-MIN(1,Inputs!$F$8*$D2964))*(ic*Inputs!$C$8+flat_fee-cost_acc-cost_wd*Inputs!$E$8*$E2964-cost_fx*Inputs!$D$8)-fixed</f>
        <v>-18786.6724516</v>
      </c>
    </row>
    <row r="2965" customFormat="false" ht="15" hidden="false" customHeight="false" outlineLevel="0" collapsed="false">
      <c r="A2965" s="0" t="n">
        <v>2900</v>
      </c>
      <c r="B2965" s="0" t="n">
        <v>0.219767</v>
      </c>
      <c r="C2965" s="0" t="n">
        <v>1.010262</v>
      </c>
      <c r="D2965" s="0" t="n">
        <v>1.56298</v>
      </c>
      <c r="E2965" s="0" t="n">
        <v>1.2116</v>
      </c>
      <c r="F2965" s="0" t="n">
        <v>0.055195</v>
      </c>
      <c r="G2965" s="0" t="n">
        <f aca="false">12*Inputs!$B$6*(MIN(1,$H$50*$C2965)*(ic*Inputs!$C$6+pS+fee_fx*Inputs!$D$6-cost_acc-cost_wd*Inputs!$E$6*$E2965-cost_fx*Inputs!$D$6-$F2965)+(1-MIN(1,$H$50*$C2965))*(1-MIN(1,Inputs!$G$6*$D2965)*churn_nonbuyers)*(ic*Inputs!$C$6+fee_wd*Inputs!$E$6*(1-$B2965)+fee_fx*Inputs!$D$6-cost_acc-cost_wd*Inputs!$E$6*(1-$B2965)-cost_fx*Inputs!$D$6))</f>
        <v>212051.277892583</v>
      </c>
      <c r="H2965" s="0" t="n">
        <f aca="false">12*Inputs!$B$7*(MIN(1,$H$51*$C2965)*(ic*Inputs!$C$7+pE+fee_fx*Inputs!$D$7-cost_acc-cost_wd*Inputs!$E$7*$E2965-cost_fx*Inputs!$D$7-$F2965)+(1-MIN(1,$H$51*$C2965))*(1-MIN(1,Inputs!$G$7*$D2965)*churn_nonbuyers)*(ic*Inputs!$C$7+fee_wd*Inputs!$E$7*(1-$B2965)+fee_fx*Inputs!$D$7-cost_acc-cost_wd*Inputs!$E$7*(1-$B2965)-cost_fx*Inputs!$D$7))</f>
        <v>403731.246390465</v>
      </c>
      <c r="I2965" s="0" t="n">
        <f aca="false">12*Inputs!$B$8*(MIN(1,$H$52*$C2965)*(ic*Inputs!$C$8+pT-cost_acc-cost_wd*Inputs!$E$8-cost_fx*Inputs!$D$8-cost_ins)+(1-MIN(1,$H$52*$C2965))*(1-MIN(1,Inputs!$G$8*$D2965)*churn_nonbuyers)*(ic*Inputs!$C$8+fee_wd*Inputs!$E$8*(1-$B2965)+fee_fx*Inputs!$D$8-cost_acc-cost_wd*Inputs!$E$8*(1-$B2965)-cost_fx*Inputs!$D$8))</f>
        <v>145623.205728</v>
      </c>
      <c r="J2965" s="0" t="n">
        <f aca="false">G2965+H2965+I2965-fixed</f>
        <v>61405.7300110483</v>
      </c>
      <c r="K2965" s="0" t="n">
        <f aca="false">12*Inputs!$B$6*(1-MIN(1,Inputs!$G$6*$D2965)*churn_nonbuyers)*(ic*Inputs!$C$6+fee_wd*Inputs!$E$6*(1-$B2965)+fee_fx*Inputs!$D$6-cost_acc-cost_wd*Inputs!$E$6*(1-$B2965)-cost_fx*Inputs!$D$6)</f>
        <v>156671.851864752</v>
      </c>
      <c r="L2965" s="0" t="n">
        <f aca="false">12*Inputs!$B$7*(1-MIN(1,Inputs!$G$7*$D2965)*churn_nonbuyers)*(ic*Inputs!$C$7+fee_wd*Inputs!$E$7*(1-$B2965)+fee_fx*Inputs!$D$7-cost_acc-cost_wd*Inputs!$E$7*(1-$B2965)-cost_fx*Inputs!$D$7)</f>
        <v>354131.628878851</v>
      </c>
      <c r="M2965" s="0" t="n">
        <f aca="false">12*Inputs!$B$8*(1-MIN(1,Inputs!$G$8*$D2965)*churn_nonbuyers)*(ic*Inputs!$C$8+fee_wd*Inputs!$E$8*(1-$B2965)+fee_fx*Inputs!$D$8-cost_acc-cost_wd*Inputs!$E$8*(1-$B2965)-cost_fx*Inputs!$D$8)</f>
        <v>0</v>
      </c>
      <c r="N2965" s="0" t="n">
        <f aca="false">K2965+L2965+I2965-fixed</f>
        <v>-43573.3135283969</v>
      </c>
      <c r="O2965" s="0" t="n">
        <f aca="false">K2965+L2965+M2965-fixed</f>
        <v>-189196.519256397</v>
      </c>
      <c r="P2965" s="0" t="n">
        <f aca="false">12*Inputs!$B$6*(1-MIN(1,Inputs!$F$6*$D2965))*(ic*Inputs!$C$6+flat_fee-cost_acc-cost_wd*Inputs!$E$6*$E2965-cost_fx*Inputs!$D$6)+12*Inputs!$B$7*(1-MIN(1,Inputs!$F$7*$D2965))*(ic*Inputs!$C$7+flat_fee-cost_acc-cost_wd*Inputs!$E$7*$E2965-cost_fx*Inputs!$D$7)+12*Inputs!$B$8*(1-MIN(1,Inputs!$F$8*$D2965))*(ic*Inputs!$C$8+flat_fee-cost_acc-cost_wd*Inputs!$E$8*$E2965-cost_fx*Inputs!$D$8)-fixed</f>
        <v>-309829.00912</v>
      </c>
    </row>
    <row r="2966" customFormat="false" ht="15" hidden="false" customHeight="false" outlineLevel="0" collapsed="false">
      <c r="A2966" s="0" t="n">
        <v>2901</v>
      </c>
      <c r="B2966" s="0" t="n">
        <v>0.12792</v>
      </c>
      <c r="C2966" s="0" t="n">
        <v>0.938855</v>
      </c>
      <c r="D2966" s="0" t="n">
        <v>1.051826</v>
      </c>
      <c r="E2966" s="0" t="n">
        <v>1.022803</v>
      </c>
      <c r="F2966" s="0" t="n">
        <v>0.191552</v>
      </c>
      <c r="G2966" s="0" t="n">
        <f aca="false">12*Inputs!$B$6*(MIN(1,$H$50*$C2966)*(ic*Inputs!$C$6+pS+fee_fx*Inputs!$D$6-cost_acc-cost_wd*Inputs!$E$6*$E2966-cost_fx*Inputs!$D$6-$F2966)+(1-MIN(1,$H$50*$C2966))*(1-MIN(1,Inputs!$G$6*$D2966)*churn_nonbuyers)*(ic*Inputs!$C$6+fee_wd*Inputs!$E$6*(1-$B2966)+fee_fx*Inputs!$D$6-cost_acc-cost_wd*Inputs!$E$6*(1-$B2966)-cost_fx*Inputs!$D$6))</f>
        <v>224877.947475565</v>
      </c>
      <c r="H2966" s="0" t="n">
        <f aca="false">12*Inputs!$B$7*(MIN(1,$H$51*$C2966)*(ic*Inputs!$C$7+pE+fee_fx*Inputs!$D$7-cost_acc-cost_wd*Inputs!$E$7*$E2966-cost_fx*Inputs!$D$7-$F2966)+(1-MIN(1,$H$51*$C2966))*(1-MIN(1,Inputs!$G$7*$D2966)*churn_nonbuyers)*(ic*Inputs!$C$7+fee_wd*Inputs!$E$7*(1-$B2966)+fee_fx*Inputs!$D$7-cost_acc-cost_wd*Inputs!$E$7*(1-$B2966)-cost_fx*Inputs!$D$7))</f>
        <v>424827.469788901</v>
      </c>
      <c r="I2966" s="0" t="n">
        <f aca="false">12*Inputs!$B$8*(MIN(1,$H$52*$C2966)*(ic*Inputs!$C$8+pT-cost_acc-cost_wd*Inputs!$E$8-cost_fx*Inputs!$D$8-cost_ins)+(1-MIN(1,$H$52*$C2966))*(1-MIN(1,Inputs!$G$8*$D2966)*churn_nonbuyers)*(ic*Inputs!$C$8+fee_wd*Inputs!$E$8*(1-$B2966)+fee_fx*Inputs!$D$8-cost_acc-cost_wd*Inputs!$E$8*(1-$B2966)-cost_fx*Inputs!$D$8))</f>
        <v>164283.158914029</v>
      </c>
      <c r="J2966" s="0" t="n">
        <f aca="false">G2966+H2966+I2966-fixed</f>
        <v>113988.576178495</v>
      </c>
      <c r="K2966" s="0" t="n">
        <f aca="false">12*Inputs!$B$6*(1-MIN(1,Inputs!$G$6*$D2966)*churn_nonbuyers)*(ic*Inputs!$C$6+fee_wd*Inputs!$E$6*(1-$B2966)+fee_fx*Inputs!$D$6-cost_acc-cost_wd*Inputs!$E$6*(1-$B2966)-cost_fx*Inputs!$D$6)</f>
        <v>173545.870909824</v>
      </c>
      <c r="L2966" s="0" t="n">
        <f aca="false">12*Inputs!$B$7*(1-MIN(1,Inputs!$G$7*$D2966)*churn_nonbuyers)*(ic*Inputs!$C$7+fee_wd*Inputs!$E$7*(1-$B2966)+fee_fx*Inputs!$D$7-cost_acc-cost_wd*Inputs!$E$7*(1-$B2966)-cost_fx*Inputs!$D$7)</f>
        <v>372637.886897895</v>
      </c>
      <c r="M2966" s="0" t="n">
        <f aca="false">12*Inputs!$B$8*(1-MIN(1,Inputs!$G$8*$D2966)*churn_nonbuyers)*(ic*Inputs!$C$8+fee_wd*Inputs!$E$8*(1-$B2966)+fee_fx*Inputs!$D$8-cost_acc-cost_wd*Inputs!$E$8*(1-$B2966)-cost_fx*Inputs!$D$8)</f>
        <v>84459.501472512</v>
      </c>
      <c r="N2966" s="0" t="n">
        <f aca="false">K2966+L2966+I2966-fixed</f>
        <v>10466.9167217477</v>
      </c>
      <c r="O2966" s="0" t="n">
        <f aca="false">K2966+L2966+M2966-fixed</f>
        <v>-69356.7407197696</v>
      </c>
      <c r="P2966" s="0" t="n">
        <f aca="false">12*Inputs!$B$6*(1-MIN(1,Inputs!$F$6*$D2966))*(ic*Inputs!$C$6+flat_fee-cost_acc-cost_wd*Inputs!$E$6*$E2966-cost_fx*Inputs!$D$6)+12*Inputs!$B$7*(1-MIN(1,Inputs!$F$7*$D2966))*(ic*Inputs!$C$7+flat_fee-cost_acc-cost_wd*Inputs!$E$7*$E2966-cost_fx*Inputs!$D$7)+12*Inputs!$B$8*(1-MIN(1,Inputs!$F$8*$D2966))*(ic*Inputs!$C$8+flat_fee-cost_acc-cost_wd*Inputs!$E$8*$E2966-cost_fx*Inputs!$D$8)-fixed</f>
        <v>31678.6006587201</v>
      </c>
    </row>
    <row r="2967" customFormat="false" ht="15" hidden="false" customHeight="false" outlineLevel="0" collapsed="false">
      <c r="A2967" s="0" t="n">
        <v>2902</v>
      </c>
      <c r="B2967" s="0" t="n">
        <v>0.321441</v>
      </c>
      <c r="C2967" s="0" t="n">
        <v>0.845681</v>
      </c>
      <c r="D2967" s="0" t="n">
        <v>0.929939</v>
      </c>
      <c r="E2967" s="0" t="n">
        <v>1.30886</v>
      </c>
      <c r="F2967" s="0" t="n">
        <v>0.159545</v>
      </c>
      <c r="G2967" s="0" t="n">
        <f aca="false">12*Inputs!$B$6*(MIN(1,$H$50*$C2967)*(ic*Inputs!$C$6+pS+fee_fx*Inputs!$D$6-cost_acc-cost_wd*Inputs!$E$6*$E2967-cost_fx*Inputs!$D$6-$F2967)+(1-MIN(1,$H$50*$C2967))*(1-MIN(1,Inputs!$G$6*$D2967)*churn_nonbuyers)*(ic*Inputs!$C$6+fee_wd*Inputs!$E$6*(1-$B2967)+fee_fx*Inputs!$D$6-cost_acc-cost_wd*Inputs!$E$6*(1-$B2967)-cost_fx*Inputs!$D$6))</f>
        <v>191100.814407505</v>
      </c>
      <c r="H2967" s="0" t="n">
        <f aca="false">12*Inputs!$B$7*(MIN(1,$H$51*$C2967)*(ic*Inputs!$C$7+pE+fee_fx*Inputs!$D$7-cost_acc-cost_wd*Inputs!$E$7*$E2967-cost_fx*Inputs!$D$7-$F2967)+(1-MIN(1,$H$51*$C2967))*(1-MIN(1,Inputs!$G$7*$D2967)*churn_nonbuyers)*(ic*Inputs!$C$7+fee_wd*Inputs!$E$7*(1-$B2967)+fee_fx*Inputs!$D$7-cost_acc-cost_wd*Inputs!$E$7*(1-$B2967)-cost_fx*Inputs!$D$7))</f>
        <v>376343.905955472</v>
      </c>
      <c r="I2967" s="0" t="n">
        <f aca="false">12*Inputs!$B$8*(MIN(1,$H$52*$C2967)*(ic*Inputs!$C$8+pT-cost_acc-cost_wd*Inputs!$E$8-cost_fx*Inputs!$D$8-cost_ins)+(1-MIN(1,$H$52*$C2967))*(1-MIN(1,Inputs!$G$8*$D2967)*churn_nonbuyers)*(ic*Inputs!$C$8+fee_wd*Inputs!$E$8*(1-$B2967)+fee_fx*Inputs!$D$8-cost_acc-cost_wd*Inputs!$E$8*(1-$B2967)-cost_fx*Inputs!$D$8))</f>
        <v>166187.547414493</v>
      </c>
      <c r="J2967" s="0" t="n">
        <f aca="false">G2967+H2967+I2967-fixed</f>
        <v>33632.2677774702</v>
      </c>
      <c r="K2967" s="0" t="n">
        <f aca="false">12*Inputs!$B$6*(1-MIN(1,Inputs!$G$6*$D2967)*churn_nonbuyers)*(ic*Inputs!$C$6+fee_wd*Inputs!$E$6*(1-$B2967)+fee_fx*Inputs!$D$6-cost_acc-cost_wd*Inputs!$E$6*(1-$B2967)-cost_fx*Inputs!$D$6)</f>
        <v>148090.938639113</v>
      </c>
      <c r="L2967" s="0" t="n">
        <f aca="false">12*Inputs!$B$7*(1-MIN(1,Inputs!$G$7*$D2967)*churn_nonbuyers)*(ic*Inputs!$C$7+fee_wd*Inputs!$E$7*(1-$B2967)+fee_fx*Inputs!$D$7-cost_acc-cost_wd*Inputs!$E$7*(1-$B2967)-cost_fx*Inputs!$D$7)</f>
        <v>346955.290511468</v>
      </c>
      <c r="M2967" s="0" t="n">
        <f aca="false">12*Inputs!$B$8*(1-MIN(1,Inputs!$G$8*$D2967)*churn_nonbuyers)*(ic*Inputs!$C$8+fee_wd*Inputs!$E$8*(1-$B2967)+fee_fx*Inputs!$D$8-cost_acc-cost_wd*Inputs!$E$8*(1-$B2967)-cost_fx*Inputs!$D$8)</f>
        <v>108542.098822526</v>
      </c>
      <c r="N2967" s="0" t="n">
        <f aca="false">K2967+L2967+I2967-fixed</f>
        <v>-38766.223434926</v>
      </c>
      <c r="O2967" s="0" t="n">
        <f aca="false">K2967+L2967+M2967-fixed</f>
        <v>-96411.672026893</v>
      </c>
      <c r="P2967" s="0" t="n">
        <f aca="false">12*Inputs!$B$6*(1-MIN(1,Inputs!$F$6*$D2967))*(ic*Inputs!$C$6+flat_fee-cost_acc-cost_wd*Inputs!$E$6*$E2967-cost_fx*Inputs!$D$6)+12*Inputs!$B$7*(1-MIN(1,Inputs!$F$7*$D2967))*(ic*Inputs!$C$7+flat_fee-cost_acc-cost_wd*Inputs!$E$7*$E2967-cost_fx*Inputs!$D$7)+12*Inputs!$B$8*(1-MIN(1,Inputs!$F$8*$D2967))*(ic*Inputs!$C$8+flat_fee-cost_acc-cost_wd*Inputs!$E$8*$E2967-cost_fx*Inputs!$D$8)-fixed</f>
        <v>-28639.5301023998</v>
      </c>
    </row>
    <row r="2968" customFormat="false" ht="15" hidden="false" customHeight="false" outlineLevel="0" collapsed="false">
      <c r="A2968" s="0" t="n">
        <v>2903</v>
      </c>
      <c r="B2968" s="0" t="n">
        <v>0.067339</v>
      </c>
      <c r="C2968" s="0" t="n">
        <v>0.747282</v>
      </c>
      <c r="D2968" s="0" t="n">
        <v>0.853749</v>
      </c>
      <c r="E2968" s="0" t="n">
        <v>1.220674</v>
      </c>
      <c r="F2968" s="0" t="n">
        <v>0.115637</v>
      </c>
      <c r="G2968" s="0" t="n">
        <f aca="false">12*Inputs!$B$6*(MIN(1,$H$50*$C2968)*(ic*Inputs!$C$6+pS+fee_fx*Inputs!$D$6-cost_acc-cost_wd*Inputs!$E$6*$E2968-cost_fx*Inputs!$D$6-$F2968)+(1-MIN(1,$H$50*$C2968))*(1-MIN(1,Inputs!$G$6*$D2968)*churn_nonbuyers)*(ic*Inputs!$C$6+fee_wd*Inputs!$E$6*(1-$B2968)+fee_fx*Inputs!$D$6-cost_acc-cost_wd*Inputs!$E$6*(1-$B2968)-cost_fx*Inputs!$D$6))</f>
        <v>221861.633186074</v>
      </c>
      <c r="H2968" s="0" t="n">
        <f aca="false">12*Inputs!$B$7*(MIN(1,$H$51*$C2968)*(ic*Inputs!$C$7+pE+fee_fx*Inputs!$D$7-cost_acc-cost_wd*Inputs!$E$7*$E2968-cost_fx*Inputs!$D$7-$F2968)+(1-MIN(1,$H$51*$C2968))*(1-MIN(1,Inputs!$G$7*$D2968)*churn_nonbuyers)*(ic*Inputs!$C$7+fee_wd*Inputs!$E$7*(1-$B2968)+fee_fx*Inputs!$D$7-cost_acc-cost_wd*Inputs!$E$7*(1-$B2968)-cost_fx*Inputs!$D$7))</f>
        <v>407974.173590908</v>
      </c>
      <c r="I2968" s="0" t="n">
        <f aca="false">12*Inputs!$B$8*(MIN(1,$H$52*$C2968)*(ic*Inputs!$C$8+pT-cost_acc-cost_wd*Inputs!$E$8-cost_fx*Inputs!$D$8-cost_ins)+(1-MIN(1,$H$52*$C2968))*(1-MIN(1,Inputs!$G$8*$D2968)*churn_nonbuyers)*(ic*Inputs!$C$8+fee_wd*Inputs!$E$8*(1-$B2968)+fee_fx*Inputs!$D$8-cost_acc-cost_wd*Inputs!$E$8*(1-$B2968)-cost_fx*Inputs!$D$8))</f>
        <v>169730.170262471</v>
      </c>
      <c r="J2968" s="0" t="n">
        <f aca="false">G2968+H2968+I2968-fixed</f>
        <v>99565.9770394533</v>
      </c>
      <c r="K2968" s="0" t="n">
        <f aca="false">12*Inputs!$B$6*(1-MIN(1,Inputs!$G$6*$D2968)*churn_nonbuyers)*(ic*Inputs!$C$6+fee_wd*Inputs!$E$6*(1-$B2968)+fee_fx*Inputs!$D$6-cost_acc-cost_wd*Inputs!$E$6*(1-$B2968)-cost_fx*Inputs!$D$6)</f>
        <v>183711.326428159</v>
      </c>
      <c r="L2968" s="0" t="n">
        <f aca="false">12*Inputs!$B$7*(1-MIN(1,Inputs!$G$7*$D2968)*churn_nonbuyers)*(ic*Inputs!$C$7+fee_wd*Inputs!$E$7*(1-$B2968)+fee_fx*Inputs!$D$7-cost_acc-cost_wd*Inputs!$E$7*(1-$B2968)-cost_fx*Inputs!$D$7)</f>
        <v>383424.595504896</v>
      </c>
      <c r="M2968" s="0" t="n">
        <f aca="false">12*Inputs!$B$8*(1-MIN(1,Inputs!$G$8*$D2968)*churn_nonbuyers)*(ic*Inputs!$C$8+fee_wd*Inputs!$E$8*(1-$B2968)+fee_fx*Inputs!$D$8-cost_acc-cost_wd*Inputs!$E$8*(1-$B2968)-cost_fx*Inputs!$D$8)</f>
        <v>130034.84077141</v>
      </c>
      <c r="N2968" s="0" t="n">
        <f aca="false">K2968+L2968+I2968-fixed</f>
        <v>36866.092195526</v>
      </c>
      <c r="O2968" s="0" t="n">
        <f aca="false">K2968+L2968+M2968-fixed</f>
        <v>-2829.23729553563</v>
      </c>
      <c r="P2968" s="0" t="n">
        <f aca="false">12*Inputs!$B$6*(1-MIN(1,Inputs!$F$6*$D2968))*(ic*Inputs!$C$6+flat_fee-cost_acc-cost_wd*Inputs!$E$6*$E2968-cost_fx*Inputs!$D$6)+12*Inputs!$B$7*(1-MIN(1,Inputs!$F$7*$D2968))*(ic*Inputs!$C$7+flat_fee-cost_acc-cost_wd*Inputs!$E$7*$E2968-cost_fx*Inputs!$D$7)+12*Inputs!$B$8*(1-MIN(1,Inputs!$F$8*$D2968))*(ic*Inputs!$C$8+flat_fee-cost_acc-cost_wd*Inputs!$E$8*$E2968-cost_fx*Inputs!$D$8)-fixed</f>
        <v>49870.15556624</v>
      </c>
    </row>
    <row r="2969" customFormat="false" ht="15" hidden="false" customHeight="false" outlineLevel="0" collapsed="false">
      <c r="A2969" s="0" t="n">
        <v>2904</v>
      </c>
      <c r="B2969" s="0" t="n">
        <v>0.472324</v>
      </c>
      <c r="C2969" s="0" t="n">
        <v>0.888958</v>
      </c>
      <c r="D2969" s="0" t="n">
        <v>1.515351</v>
      </c>
      <c r="E2969" s="0" t="n">
        <v>1.218301</v>
      </c>
      <c r="F2969" s="0" t="n">
        <v>0.107781</v>
      </c>
      <c r="G2969" s="0" t="n">
        <f aca="false">12*Inputs!$B$6*(MIN(1,$H$50*$C2969)*(ic*Inputs!$C$6+pS+fee_fx*Inputs!$D$6-cost_acc-cost_wd*Inputs!$E$6*$E2969-cost_fx*Inputs!$D$6-$F2969)+(1-MIN(1,$H$50*$C2969))*(1-MIN(1,Inputs!$G$6*$D2969)*churn_nonbuyers)*(ic*Inputs!$C$6+fee_wd*Inputs!$E$6*(1-$B2969)+fee_fx*Inputs!$D$6-cost_acc-cost_wd*Inputs!$E$6*(1-$B2969)-cost_fx*Inputs!$D$6))</f>
        <v>173341.172259073</v>
      </c>
      <c r="H2969" s="0" t="n">
        <f aca="false">12*Inputs!$B$7*(MIN(1,$H$51*$C2969)*(ic*Inputs!$C$7+pE+fee_fx*Inputs!$D$7-cost_acc-cost_wd*Inputs!$E$7*$E2969-cost_fx*Inputs!$D$7-$F2969)+(1-MIN(1,$H$51*$C2969))*(1-MIN(1,Inputs!$G$7*$D2969)*churn_nonbuyers)*(ic*Inputs!$C$7+fee_wd*Inputs!$E$7*(1-$B2969)+fee_fx*Inputs!$D$7-cost_acc-cost_wd*Inputs!$E$7*(1-$B2969)-cost_fx*Inputs!$D$7))</f>
        <v>372368.145283873</v>
      </c>
      <c r="I2969" s="0" t="n">
        <f aca="false">12*Inputs!$B$8*(MIN(1,$H$52*$C2969)*(ic*Inputs!$C$8+pT-cost_acc-cost_wd*Inputs!$E$8-cost_fx*Inputs!$D$8-cost_ins)+(1-MIN(1,$H$52*$C2969))*(1-MIN(1,Inputs!$G$8*$D2969)*churn_nonbuyers)*(ic*Inputs!$C$8+fee_wd*Inputs!$E$8*(1-$B2969)+fee_fx*Inputs!$D$8-cost_acc-cost_wd*Inputs!$E$8*(1-$B2969)-cost_fx*Inputs!$D$8))</f>
        <v>128137.961952</v>
      </c>
      <c r="J2969" s="0" t="n">
        <f aca="false">G2969+H2969+I2969-fixed</f>
        <v>-26152.7205050538</v>
      </c>
      <c r="K2969" s="0" t="n">
        <f aca="false">12*Inputs!$B$6*(1-MIN(1,Inputs!$G$6*$D2969)*churn_nonbuyers)*(ic*Inputs!$C$6+fee_wd*Inputs!$E$6*(1-$B2969)+fee_fx*Inputs!$D$6-cost_acc-cost_wd*Inputs!$E$6*(1-$B2969)-cost_fx*Inputs!$D$6)</f>
        <v>123463.909769213</v>
      </c>
      <c r="L2969" s="0" t="n">
        <f aca="false">12*Inputs!$B$7*(1-MIN(1,Inputs!$G$7*$D2969)*churn_nonbuyers)*(ic*Inputs!$C$7+fee_wd*Inputs!$E$7*(1-$B2969)+fee_fx*Inputs!$D$7-cost_acc-cost_wd*Inputs!$E$7*(1-$B2969)-cost_fx*Inputs!$D$7)</f>
        <v>319947.640613528</v>
      </c>
      <c r="M2969" s="0" t="n">
        <f aca="false">12*Inputs!$B$8*(1-MIN(1,Inputs!$G$8*$D2969)*churn_nonbuyers)*(ic*Inputs!$C$8+fee_wd*Inputs!$E$8*(1-$B2969)+fee_fx*Inputs!$D$8-cost_acc-cost_wd*Inputs!$E$8*(1-$B2969)-cost_fx*Inputs!$D$8)</f>
        <v>0</v>
      </c>
      <c r="N2969" s="0" t="n">
        <f aca="false">K2969+L2969+I2969-fixed</f>
        <v>-128450.487665259</v>
      </c>
      <c r="O2969" s="0" t="n">
        <f aca="false">K2969+L2969+M2969-fixed</f>
        <v>-256588.449617259</v>
      </c>
      <c r="P2969" s="0" t="n">
        <f aca="false">12*Inputs!$B$6*(1-MIN(1,Inputs!$F$6*$D2969))*(ic*Inputs!$C$6+flat_fee-cost_acc-cost_wd*Inputs!$E$6*$E2969-cost_fx*Inputs!$D$6)+12*Inputs!$B$7*(1-MIN(1,Inputs!$F$7*$D2969))*(ic*Inputs!$C$7+flat_fee-cost_acc-cost_wd*Inputs!$E$7*$E2969-cost_fx*Inputs!$D$7)+12*Inputs!$B$8*(1-MIN(1,Inputs!$F$8*$D2969))*(ic*Inputs!$C$8+flat_fee-cost_acc-cost_wd*Inputs!$E$8*$E2969-cost_fx*Inputs!$D$8)-fixed</f>
        <v>-287454.49745176</v>
      </c>
    </row>
    <row r="2970" customFormat="false" ht="15" hidden="false" customHeight="false" outlineLevel="0" collapsed="false">
      <c r="A2970" s="0" t="n">
        <v>2905</v>
      </c>
      <c r="B2970" s="0" t="n">
        <v>0.309521</v>
      </c>
      <c r="C2970" s="0" t="n">
        <v>0.926696</v>
      </c>
      <c r="D2970" s="0" t="n">
        <v>1.588542</v>
      </c>
      <c r="E2970" s="0" t="n">
        <v>1.317918</v>
      </c>
      <c r="F2970" s="0" t="n">
        <v>0.194952</v>
      </c>
      <c r="G2970" s="0" t="n">
        <f aca="false">12*Inputs!$B$6*(MIN(1,$H$50*$C2970)*(ic*Inputs!$C$6+pS+fee_fx*Inputs!$D$6-cost_acc-cost_wd*Inputs!$E$6*$E2970-cost_fx*Inputs!$D$6-$F2970)+(1-MIN(1,$H$50*$C2970))*(1-MIN(1,Inputs!$G$6*$D2970)*churn_nonbuyers)*(ic*Inputs!$C$6+fee_wd*Inputs!$E$6*(1-$B2970)+fee_fx*Inputs!$D$6-cost_acc-cost_wd*Inputs!$E$6*(1-$B2970)-cost_fx*Inputs!$D$6))</f>
        <v>190999.422175007</v>
      </c>
      <c r="H2970" s="0" t="n">
        <f aca="false">12*Inputs!$B$7*(MIN(1,$H$51*$C2970)*(ic*Inputs!$C$7+pE+fee_fx*Inputs!$D$7-cost_acc-cost_wd*Inputs!$E$7*$E2970-cost_fx*Inputs!$D$7-$F2970)+(1-MIN(1,$H$51*$C2970))*(1-MIN(1,Inputs!$G$7*$D2970)*churn_nonbuyers)*(ic*Inputs!$C$7+fee_wd*Inputs!$E$7*(1-$B2970)+fee_fx*Inputs!$D$7-cost_acc-cost_wd*Inputs!$E$7*(1-$B2970)-cost_fx*Inputs!$D$7))</f>
        <v>372893.178150516</v>
      </c>
      <c r="I2970" s="0" t="n">
        <f aca="false">12*Inputs!$B$8*(MIN(1,$H$52*$C2970)*(ic*Inputs!$C$8+pT-cost_acc-cost_wd*Inputs!$E$8-cost_fx*Inputs!$D$8-cost_ins)+(1-MIN(1,$H$52*$C2970))*(1-MIN(1,Inputs!$G$8*$D2970)*churn_nonbuyers)*(ic*Inputs!$C$8+fee_wd*Inputs!$E$8*(1-$B2970)+fee_fx*Inputs!$D$8-cost_acc-cost_wd*Inputs!$E$8*(1-$B2970)-cost_fx*Inputs!$D$8))</f>
        <v>133577.668224</v>
      </c>
      <c r="J2970" s="0" t="n">
        <f aca="false">G2970+H2970+I2970-fixed</f>
        <v>-2529.73145047703</v>
      </c>
      <c r="K2970" s="0" t="n">
        <f aca="false">12*Inputs!$B$6*(1-MIN(1,Inputs!$G$6*$D2970)*churn_nonbuyers)*(ic*Inputs!$C$6+fee_wd*Inputs!$E$6*(1-$B2970)+fee_fx*Inputs!$D$6-cost_acc-cost_wd*Inputs!$E$6*(1-$B2970)-cost_fx*Inputs!$D$6)</f>
        <v>144556.61982035</v>
      </c>
      <c r="L2970" s="0" t="n">
        <f aca="false">12*Inputs!$B$7*(1-MIN(1,Inputs!$G$7*$D2970)*churn_nonbuyers)*(ic*Inputs!$C$7+fee_wd*Inputs!$E$7*(1-$B2970)+fee_fx*Inputs!$D$7-cost_acc-cost_wd*Inputs!$E$7*(1-$B2970)-cost_fx*Inputs!$D$7)</f>
        <v>341538.06027621</v>
      </c>
      <c r="M2970" s="0" t="n">
        <f aca="false">12*Inputs!$B$8*(1-MIN(1,Inputs!$G$8*$D2970)*churn_nonbuyers)*(ic*Inputs!$C$8+fee_wd*Inputs!$E$8*(1-$B2970)+fee_fx*Inputs!$D$8-cost_acc-cost_wd*Inputs!$E$8*(1-$B2970)-cost_fx*Inputs!$D$8)</f>
        <v>0</v>
      </c>
      <c r="N2970" s="0" t="n">
        <f aca="false">K2970+L2970+I2970-fixed</f>
        <v>-80327.6516794392</v>
      </c>
      <c r="O2970" s="0" t="n">
        <f aca="false">K2970+L2970+M2970-fixed</f>
        <v>-213905.319903439</v>
      </c>
      <c r="P2970" s="0" t="n">
        <f aca="false">12*Inputs!$B$6*(1-MIN(1,Inputs!$F$6*$D2970))*(ic*Inputs!$C$6+flat_fee-cost_acc-cost_wd*Inputs!$E$6*$E2970-cost_fx*Inputs!$D$6)+12*Inputs!$B$7*(1-MIN(1,Inputs!$F$7*$D2970))*(ic*Inputs!$C$7+flat_fee-cost_acc-cost_wd*Inputs!$E$7*$E2970-cost_fx*Inputs!$D$7)+12*Inputs!$B$8*(1-MIN(1,Inputs!$F$8*$D2970))*(ic*Inputs!$C$8+flat_fee-cost_acc-cost_wd*Inputs!$E$8*$E2970-cost_fx*Inputs!$D$8)-fixed</f>
        <v>-353857.94604256</v>
      </c>
    </row>
    <row r="2971" customFormat="false" ht="15" hidden="false" customHeight="false" outlineLevel="0" collapsed="false">
      <c r="A2971" s="0" t="n">
        <v>2906</v>
      </c>
      <c r="B2971" s="0" t="n">
        <v>0.496233</v>
      </c>
      <c r="C2971" s="0" t="n">
        <v>0.713332</v>
      </c>
      <c r="D2971" s="0" t="n">
        <v>1.452579</v>
      </c>
      <c r="E2971" s="0" t="n">
        <v>1.248039</v>
      </c>
      <c r="F2971" s="0" t="n">
        <v>0.169294</v>
      </c>
      <c r="G2971" s="0" t="n">
        <f aca="false">12*Inputs!$B$6*(MIN(1,$H$50*$C2971)*(ic*Inputs!$C$6+pS+fee_fx*Inputs!$D$6-cost_acc-cost_wd*Inputs!$E$6*$E2971-cost_fx*Inputs!$D$6-$F2971)+(1-MIN(1,$H$50*$C2971))*(1-MIN(1,Inputs!$G$6*$D2971)*churn_nonbuyers)*(ic*Inputs!$C$6+fee_wd*Inputs!$E$6*(1-$B2971)+fee_fx*Inputs!$D$6-cost_acc-cost_wd*Inputs!$E$6*(1-$B2971)-cost_fx*Inputs!$D$6))</f>
        <v>159372.207701334</v>
      </c>
      <c r="H2971" s="0" t="n">
        <f aca="false">12*Inputs!$B$7*(MIN(1,$H$51*$C2971)*(ic*Inputs!$C$7+pE+fee_fx*Inputs!$D$7-cost_acc-cost_wd*Inputs!$E$7*$E2971-cost_fx*Inputs!$D$7-$F2971)+(1-MIN(1,$H$51*$C2971))*(1-MIN(1,Inputs!$G$7*$D2971)*churn_nonbuyers)*(ic*Inputs!$C$7+fee_wd*Inputs!$E$7*(1-$B2971)+fee_fx*Inputs!$D$7-cost_acc-cost_wd*Inputs!$E$7*(1-$B2971)-cost_fx*Inputs!$D$7))</f>
        <v>355138.361505036</v>
      </c>
      <c r="I2971" s="0" t="n">
        <f aca="false">12*Inputs!$B$8*(MIN(1,$H$52*$C2971)*(ic*Inputs!$C$8+pT-cost_acc-cost_wd*Inputs!$E$8-cost_fx*Inputs!$D$8-cost_ins)+(1-MIN(1,$H$52*$C2971))*(1-MIN(1,Inputs!$G$8*$D2971)*churn_nonbuyers)*(ic*Inputs!$C$8+fee_wd*Inputs!$E$8*(1-$B2971)+fee_fx*Inputs!$D$8-cost_acc-cost_wd*Inputs!$E$8*(1-$B2971)-cost_fx*Inputs!$D$8))</f>
        <v>102822.527808</v>
      </c>
      <c r="J2971" s="0" t="n">
        <f aca="false">G2971+H2971+I2971-fixed</f>
        <v>-82666.9029856304</v>
      </c>
      <c r="K2971" s="0" t="n">
        <f aca="false">12*Inputs!$B$6*(1-MIN(1,Inputs!$G$6*$D2971)*churn_nonbuyers)*(ic*Inputs!$C$6+fee_wd*Inputs!$E$6*(1-$B2971)+fee_fx*Inputs!$D$6-cost_acc-cost_wd*Inputs!$E$6*(1-$B2971)-cost_fx*Inputs!$D$6)</f>
        <v>120690.33865133</v>
      </c>
      <c r="L2971" s="0" t="n">
        <f aca="false">12*Inputs!$B$7*(1-MIN(1,Inputs!$G$7*$D2971)*churn_nonbuyers)*(ic*Inputs!$C$7+fee_wd*Inputs!$E$7*(1-$B2971)+fee_fx*Inputs!$D$7-cost_acc-cost_wd*Inputs!$E$7*(1-$B2971)-cost_fx*Inputs!$D$7)</f>
        <v>317285.984598798</v>
      </c>
      <c r="M2971" s="0" t="n">
        <f aca="false">12*Inputs!$B$8*(1-MIN(1,Inputs!$G$8*$D2971)*churn_nonbuyers)*(ic*Inputs!$C$8+fee_wd*Inputs!$E$8*(1-$B2971)+fee_fx*Inputs!$D$8-cost_acc-cost_wd*Inputs!$E$8*(1-$B2971)-cost_fx*Inputs!$D$8)</f>
        <v>0</v>
      </c>
      <c r="N2971" s="0" t="n">
        <f aca="false">K2971+L2971+I2971-fixed</f>
        <v>-159201.148941871</v>
      </c>
      <c r="O2971" s="0" t="n">
        <f aca="false">K2971+L2971+M2971-fixed</f>
        <v>-262023.676749871</v>
      </c>
      <c r="P2971" s="0" t="n">
        <f aca="false">12*Inputs!$B$6*(1-MIN(1,Inputs!$F$6*$D2971))*(ic*Inputs!$C$6+flat_fee-cost_acc-cost_wd*Inputs!$E$6*$E2971-cost_fx*Inputs!$D$6)+12*Inputs!$B$7*(1-MIN(1,Inputs!$F$7*$D2971))*(ic*Inputs!$C$7+flat_fee-cost_acc-cost_wd*Inputs!$E$7*$E2971-cost_fx*Inputs!$D$7)+12*Inputs!$B$8*(1-MIN(1,Inputs!$F$8*$D2971))*(ic*Inputs!$C$8+flat_fee-cost_acc-cost_wd*Inputs!$E$8*$E2971-cost_fx*Inputs!$D$8)-fixed</f>
        <v>-264961.08009256</v>
      </c>
    </row>
    <row r="2972" customFormat="false" ht="15" hidden="false" customHeight="false" outlineLevel="0" collapsed="false">
      <c r="A2972" s="0" t="n">
        <v>2907</v>
      </c>
      <c r="B2972" s="0" t="n">
        <v>0.377334</v>
      </c>
      <c r="C2972" s="0" t="n">
        <v>0.964552</v>
      </c>
      <c r="D2972" s="0" t="n">
        <v>1.15382</v>
      </c>
      <c r="E2972" s="0" t="n">
        <v>1.340785</v>
      </c>
      <c r="F2972" s="0" t="n">
        <v>0.355255</v>
      </c>
      <c r="G2972" s="0" t="n">
        <f aca="false">12*Inputs!$B$6*(MIN(1,$H$50*$C2972)*(ic*Inputs!$C$6+pS+fee_fx*Inputs!$D$6-cost_acc-cost_wd*Inputs!$E$6*$E2972-cost_fx*Inputs!$D$6-$F2972)+(1-MIN(1,$H$50*$C2972))*(1-MIN(1,Inputs!$G$6*$D2972)*churn_nonbuyers)*(ic*Inputs!$C$6+fee_wd*Inputs!$E$6*(1-$B2972)+fee_fx*Inputs!$D$6-cost_acc-cost_wd*Inputs!$E$6*(1-$B2972)-cost_fx*Inputs!$D$6))</f>
        <v>183484.144680286</v>
      </c>
      <c r="H2972" s="0" t="n">
        <f aca="false">12*Inputs!$B$7*(MIN(1,$H$51*$C2972)*(ic*Inputs!$C$7+pE+fee_fx*Inputs!$D$7-cost_acc-cost_wd*Inputs!$E$7*$E2972-cost_fx*Inputs!$D$7-$F2972)+(1-MIN(1,$H$51*$C2972))*(1-MIN(1,Inputs!$G$7*$D2972)*churn_nonbuyers)*(ic*Inputs!$C$7+fee_wd*Inputs!$E$7*(1-$B2972)+fee_fx*Inputs!$D$7-cost_acc-cost_wd*Inputs!$E$7*(1-$B2972)-cost_fx*Inputs!$D$7))</f>
        <v>359809.691879057</v>
      </c>
      <c r="I2972" s="0" t="n">
        <f aca="false">12*Inputs!$B$8*(MIN(1,$H$52*$C2972)*(ic*Inputs!$C$8+pT-cost_acc-cost_wd*Inputs!$E$8-cost_fx*Inputs!$D$8-cost_ins)+(1-MIN(1,$H$52*$C2972))*(1-MIN(1,Inputs!$G$8*$D2972)*churn_nonbuyers)*(ic*Inputs!$C$8+fee_wd*Inputs!$E$8*(1-$B2972)+fee_fx*Inputs!$D$8-cost_acc-cost_wd*Inputs!$E$8*(1-$B2972)-cost_fx*Inputs!$D$8))</f>
        <v>158293.16381143</v>
      </c>
      <c r="J2972" s="0" t="n">
        <f aca="false">G2972+H2972+I2972-fixed</f>
        <v>1587.0003707736</v>
      </c>
      <c r="K2972" s="0" t="n">
        <f aca="false">12*Inputs!$B$6*(1-MIN(1,Inputs!$G$6*$D2972)*churn_nonbuyers)*(ic*Inputs!$C$6+fee_wd*Inputs!$E$6*(1-$B2972)+fee_fx*Inputs!$D$6-cost_acc-cost_wd*Inputs!$E$6*(1-$B2972)-cost_fx*Inputs!$D$6)</f>
        <v>138768.102114336</v>
      </c>
      <c r="L2972" s="0" t="n">
        <f aca="false">12*Inputs!$B$7*(1-MIN(1,Inputs!$G$7*$D2972)*churn_nonbuyers)*(ic*Inputs!$C$7+fee_wd*Inputs!$E$7*(1-$B2972)+fee_fx*Inputs!$D$7-cost_acc-cost_wd*Inputs!$E$7*(1-$B2972)-cost_fx*Inputs!$D$7)</f>
        <v>336788.119508602</v>
      </c>
      <c r="M2972" s="0" t="n">
        <f aca="false">12*Inputs!$B$8*(1-MIN(1,Inputs!$G$8*$D2972)*churn_nonbuyers)*(ic*Inputs!$C$8+fee_wd*Inputs!$E$8*(1-$B2972)+fee_fx*Inputs!$D$8-cost_acc-cost_wd*Inputs!$E$8*(1-$B2972)-cost_fx*Inputs!$D$8)</f>
        <v>59291.791733568</v>
      </c>
      <c r="N2972" s="0" t="n">
        <f aca="false">K2972+L2972+I2972-fixed</f>
        <v>-66150.614565632</v>
      </c>
      <c r="O2972" s="0" t="n">
        <f aca="false">K2972+L2972+M2972-fixed</f>
        <v>-165151.986643494</v>
      </c>
      <c r="P2972" s="0" t="n">
        <f aca="false">12*Inputs!$B$6*(1-MIN(1,Inputs!$F$6*$D2972))*(ic*Inputs!$C$6+flat_fee-cost_acc-cost_wd*Inputs!$E$6*$E2972-cost_fx*Inputs!$D$6)+12*Inputs!$B$7*(1-MIN(1,Inputs!$F$7*$D2972))*(ic*Inputs!$C$7+flat_fee-cost_acc-cost_wd*Inputs!$E$7*$E2972-cost_fx*Inputs!$D$7)+12*Inputs!$B$8*(1-MIN(1,Inputs!$F$8*$D2972))*(ic*Inputs!$C$8+flat_fee-cost_acc-cost_wd*Inputs!$E$8*$E2972-cost_fx*Inputs!$D$8)-fixed</f>
        <v>-150909.833272</v>
      </c>
    </row>
    <row r="2973" customFormat="false" ht="15" hidden="false" customHeight="false" outlineLevel="0" collapsed="false">
      <c r="A2973" s="0" t="n">
        <v>2908</v>
      </c>
      <c r="B2973" s="0" t="n">
        <v>0.191293</v>
      </c>
      <c r="C2973" s="0" t="n">
        <v>0.998498</v>
      </c>
      <c r="D2973" s="0" t="n">
        <v>0.893102</v>
      </c>
      <c r="E2973" s="0" t="n">
        <v>1.182516</v>
      </c>
      <c r="F2973" s="0" t="n">
        <v>0.159854</v>
      </c>
      <c r="G2973" s="0" t="n">
        <f aca="false">12*Inputs!$B$6*(MIN(1,$H$50*$C2973)*(ic*Inputs!$C$6+pS+fee_fx*Inputs!$D$6-cost_acc-cost_wd*Inputs!$E$6*$E2973-cost_fx*Inputs!$D$6-$F2973)+(1-MIN(1,$H$50*$C2973))*(1-MIN(1,Inputs!$G$6*$D2973)*churn_nonbuyers)*(ic*Inputs!$C$6+fee_wd*Inputs!$E$6*(1-$B2973)+fee_fx*Inputs!$D$6-cost_acc-cost_wd*Inputs!$E$6*(1-$B2973)-cost_fx*Inputs!$D$6))</f>
        <v>218509.734638081</v>
      </c>
      <c r="H2973" s="0" t="n">
        <f aca="false">12*Inputs!$B$7*(MIN(1,$H$51*$C2973)*(ic*Inputs!$C$7+pE+fee_fx*Inputs!$D$7-cost_acc-cost_wd*Inputs!$E$7*$E2973-cost_fx*Inputs!$D$7-$F2973)+(1-MIN(1,$H$51*$C2973))*(1-MIN(1,Inputs!$G$7*$D2973)*churn_nonbuyers)*(ic*Inputs!$C$7+fee_wd*Inputs!$E$7*(1-$B2973)+fee_fx*Inputs!$D$7-cost_acc-cost_wd*Inputs!$E$7*(1-$B2973)-cost_fx*Inputs!$D$7))</f>
        <v>407361.066005988</v>
      </c>
      <c r="I2973" s="0" t="n">
        <f aca="false">12*Inputs!$B$8*(MIN(1,$H$52*$C2973)*(ic*Inputs!$C$8+pT-cost_acc-cost_wd*Inputs!$E$8-cost_fx*Inputs!$D$8-cost_ins)+(1-MIN(1,$H$52*$C2973))*(1-MIN(1,Inputs!$G$8*$D2973)*churn_nonbuyers)*(ic*Inputs!$C$8+fee_wd*Inputs!$E$8*(1-$B2973)+fee_fx*Inputs!$D$8-cost_acc-cost_wd*Inputs!$E$8*(1-$B2973)-cost_fx*Inputs!$D$8))</f>
        <v>179723.216101616</v>
      </c>
      <c r="J2973" s="0" t="n">
        <f aca="false">G2973+H2973+I2973-fixed</f>
        <v>105594.016745685</v>
      </c>
      <c r="K2973" s="0" t="n">
        <f aca="false">12*Inputs!$B$6*(1-MIN(1,Inputs!$G$6*$D2973)*churn_nonbuyers)*(ic*Inputs!$C$6+fee_wd*Inputs!$E$6*(1-$B2973)+fee_fx*Inputs!$D$6-cost_acc-cost_wd*Inputs!$E$6*(1-$B2973)-cost_fx*Inputs!$D$6)</f>
        <v>166281.417798379</v>
      </c>
      <c r="L2973" s="0" t="n">
        <f aca="false">12*Inputs!$B$7*(1-MIN(1,Inputs!$G$7*$D2973)*churn_nonbuyers)*(ic*Inputs!$C$7+fee_wd*Inputs!$E$7*(1-$B2973)+fee_fx*Inputs!$D$7-cost_acc-cost_wd*Inputs!$E$7*(1-$B2973)-cost_fx*Inputs!$D$7)</f>
        <v>365588.892983028</v>
      </c>
      <c r="M2973" s="0" t="n">
        <f aca="false">12*Inputs!$B$8*(1-MIN(1,Inputs!$G$8*$D2973)*churn_nonbuyers)*(ic*Inputs!$C$8+fee_wd*Inputs!$E$8*(1-$B2973)+fee_fx*Inputs!$D$8-cost_acc-cost_wd*Inputs!$E$8*(1-$B2973)-cost_fx*Inputs!$D$8)</f>
        <v>118902.35484577</v>
      </c>
      <c r="N2973" s="0" t="n">
        <f aca="false">K2973+L2973+I2973-fixed</f>
        <v>11593.5268830224</v>
      </c>
      <c r="O2973" s="0" t="n">
        <f aca="false">K2973+L2973+M2973-fixed</f>
        <v>-49227.3343728237</v>
      </c>
      <c r="P2973" s="0" t="n">
        <f aca="false">12*Inputs!$B$6*(1-MIN(1,Inputs!$F$6*$D2973))*(ic*Inputs!$C$6+flat_fee-cost_acc-cost_wd*Inputs!$E$6*$E2973-cost_fx*Inputs!$D$6)+12*Inputs!$B$7*(1-MIN(1,Inputs!$F$7*$D2973))*(ic*Inputs!$C$7+flat_fee-cost_acc-cost_wd*Inputs!$E$7*$E2973-cost_fx*Inputs!$D$7)+12*Inputs!$B$8*(1-MIN(1,Inputs!$F$8*$D2973))*(ic*Inputs!$C$8+flat_fee-cost_acc-cost_wd*Inputs!$E$8*$E2973-cost_fx*Inputs!$D$8)-fixed</f>
        <v>47225.3204556799</v>
      </c>
    </row>
    <row r="2974" customFormat="false" ht="15" hidden="false" customHeight="false" outlineLevel="0" collapsed="false">
      <c r="A2974" s="0" t="n">
        <v>2909</v>
      </c>
      <c r="B2974" s="0" t="n">
        <v>0.351091</v>
      </c>
      <c r="C2974" s="0" t="n">
        <v>1.098247</v>
      </c>
      <c r="D2974" s="0" t="n">
        <v>1.290515</v>
      </c>
      <c r="E2974" s="0" t="n">
        <v>1.341732</v>
      </c>
      <c r="F2974" s="0" t="n">
        <v>0.126254</v>
      </c>
      <c r="G2974" s="0" t="n">
        <f aca="false">12*Inputs!$B$6*(MIN(1,$H$50*$C2974)*(ic*Inputs!$C$6+pS+fee_fx*Inputs!$D$6-cost_acc-cost_wd*Inputs!$E$6*$E2974-cost_fx*Inputs!$D$6-$F2974)+(1-MIN(1,$H$50*$C2974))*(1-MIN(1,Inputs!$G$6*$D2974)*churn_nonbuyers)*(ic*Inputs!$C$6+fee_wd*Inputs!$E$6*(1-$B2974)+fee_fx*Inputs!$D$6-cost_acc-cost_wd*Inputs!$E$6*(1-$B2974)-cost_fx*Inputs!$D$6))</f>
        <v>197759.225267036</v>
      </c>
      <c r="H2974" s="0" t="n">
        <f aca="false">12*Inputs!$B$7*(MIN(1,$H$51*$C2974)*(ic*Inputs!$C$7+pE+fee_fx*Inputs!$D$7-cost_acc-cost_wd*Inputs!$E$7*$E2974-cost_fx*Inputs!$D$7-$F2974)+(1-MIN(1,$H$51*$C2974))*(1-MIN(1,Inputs!$G$7*$D2974)*churn_nonbuyers)*(ic*Inputs!$C$7+fee_wd*Inputs!$E$7*(1-$B2974)+fee_fx*Inputs!$D$7-cost_acc-cost_wd*Inputs!$E$7*(1-$B2974)-cost_fx*Inputs!$D$7))</f>
        <v>378601.933858738</v>
      </c>
      <c r="I2974" s="0" t="n">
        <f aca="false">12*Inputs!$B$8*(MIN(1,$H$52*$C2974)*(ic*Inputs!$C$8+pT-cost_acc-cost_wd*Inputs!$E$8-cost_fx*Inputs!$D$8-cost_ins)+(1-MIN(1,$H$52*$C2974))*(1-MIN(1,Inputs!$G$8*$D2974)*churn_nonbuyers)*(ic*Inputs!$C$8+fee_wd*Inputs!$E$8*(1-$B2974)+fee_fx*Inputs!$D$8-cost_acc-cost_wd*Inputs!$E$8*(1-$B2974)-cost_fx*Inputs!$D$8))</f>
        <v>165222.765213791</v>
      </c>
      <c r="J2974" s="0" t="n">
        <f aca="false">G2974+H2974+I2974-fixed</f>
        <v>41583.9243395645</v>
      </c>
      <c r="K2974" s="0" t="n">
        <f aca="false">12*Inputs!$B$6*(1-MIN(1,Inputs!$G$6*$D2974)*churn_nonbuyers)*(ic*Inputs!$C$6+fee_wd*Inputs!$E$6*(1-$B2974)+fee_fx*Inputs!$D$6-cost_acc-cost_wd*Inputs!$E$6*(1-$B2974)-cost_fx*Inputs!$D$6)</f>
        <v>141296.739853428</v>
      </c>
      <c r="L2974" s="0" t="n">
        <f aca="false">12*Inputs!$B$7*(1-MIN(1,Inputs!$G$7*$D2974)*churn_nonbuyers)*(ic*Inputs!$C$7+fee_wd*Inputs!$E$7*(1-$B2974)+fee_fx*Inputs!$D$7-cost_acc-cost_wd*Inputs!$E$7*(1-$B2974)-cost_fx*Inputs!$D$7)</f>
        <v>338990.167592057</v>
      </c>
      <c r="M2974" s="0" t="n">
        <f aca="false">12*Inputs!$B$8*(1-MIN(1,Inputs!$G$8*$D2974)*churn_nonbuyers)*(ic*Inputs!$C$8+fee_wd*Inputs!$E$8*(1-$B2974)+fee_fx*Inputs!$D$8-cost_acc-cost_wd*Inputs!$E$8*(1-$B2974)-cost_fx*Inputs!$D$8)</f>
        <v>29914.528382664</v>
      </c>
      <c r="N2974" s="0" t="n">
        <f aca="false">K2974+L2974+I2974-fixed</f>
        <v>-54490.327340724</v>
      </c>
      <c r="O2974" s="0" t="n">
        <f aca="false">K2974+L2974+M2974-fixed</f>
        <v>-189798.564171851</v>
      </c>
      <c r="P2974" s="0" t="n">
        <f aca="false">12*Inputs!$B$6*(1-MIN(1,Inputs!$F$6*$D2974))*(ic*Inputs!$C$6+flat_fee-cost_acc-cost_wd*Inputs!$E$6*$E2974-cost_fx*Inputs!$D$6)+12*Inputs!$B$7*(1-MIN(1,Inputs!$F$7*$D2974))*(ic*Inputs!$C$7+flat_fee-cost_acc-cost_wd*Inputs!$E$7*$E2974-cost_fx*Inputs!$D$7)+12*Inputs!$B$8*(1-MIN(1,Inputs!$F$8*$D2974))*(ic*Inputs!$C$8+flat_fee-cost_acc-cost_wd*Inputs!$E$8*$E2974-cost_fx*Inputs!$D$8)-fixed</f>
        <v>-217158.9816448</v>
      </c>
    </row>
    <row r="2975" customFormat="false" ht="15" hidden="false" customHeight="false" outlineLevel="0" collapsed="false">
      <c r="A2975" s="0" t="n">
        <v>2910</v>
      </c>
      <c r="B2975" s="0" t="n">
        <v>0.265494</v>
      </c>
      <c r="C2975" s="0" t="n">
        <v>0.723278</v>
      </c>
      <c r="D2975" s="0" t="n">
        <v>0.635776</v>
      </c>
      <c r="E2975" s="0" t="n">
        <v>1.208171</v>
      </c>
      <c r="F2975" s="0" t="n">
        <v>0.165568</v>
      </c>
      <c r="G2975" s="0" t="n">
        <f aca="false">12*Inputs!$B$6*(MIN(1,$H$50*$C2975)*(ic*Inputs!$C$6+pS+fee_fx*Inputs!$D$6-cost_acc-cost_wd*Inputs!$E$6*$E2975-cost_fx*Inputs!$D$6-$F2975)+(1-MIN(1,$H$50*$C2975))*(1-MIN(1,Inputs!$G$6*$D2975)*churn_nonbuyers)*(ic*Inputs!$C$6+fee_wd*Inputs!$E$6*(1-$B2975)+fee_fx*Inputs!$D$6-cost_acc-cost_wd*Inputs!$E$6*(1-$B2975)-cost_fx*Inputs!$D$6))</f>
        <v>195954.260344878</v>
      </c>
      <c r="H2975" s="0" t="n">
        <f aca="false">12*Inputs!$B$7*(MIN(1,$H$51*$C2975)*(ic*Inputs!$C$7+pE+fee_fx*Inputs!$D$7-cost_acc-cost_wd*Inputs!$E$7*$E2975-cost_fx*Inputs!$D$7-$F2975)+(1-MIN(1,$H$51*$C2975))*(1-MIN(1,Inputs!$G$7*$D2975)*churn_nonbuyers)*(ic*Inputs!$C$7+fee_wd*Inputs!$E$7*(1-$B2975)+fee_fx*Inputs!$D$7-cost_acc-cost_wd*Inputs!$E$7*(1-$B2975)-cost_fx*Inputs!$D$7))</f>
        <v>388083.707219267</v>
      </c>
      <c r="I2975" s="0" t="n">
        <f aca="false">12*Inputs!$B$8*(MIN(1,$H$52*$C2975)*(ic*Inputs!$C$8+pT-cost_acc-cost_wd*Inputs!$E$8-cost_fx*Inputs!$D$8-cost_ins)+(1-MIN(1,$H$52*$C2975))*(1-MIN(1,Inputs!$G$8*$D2975)*churn_nonbuyers)*(ic*Inputs!$C$8+fee_wd*Inputs!$E$8*(1-$B2975)+fee_fx*Inputs!$D$8-cost_acc-cost_wd*Inputs!$E$8*(1-$B2975)-cost_fx*Inputs!$D$8))</f>
        <v>190193.355084608</v>
      </c>
      <c r="J2975" s="0" t="n">
        <f aca="false">G2975+H2975+I2975-fixed</f>
        <v>74231.3226487526</v>
      </c>
      <c r="K2975" s="0" t="n">
        <f aca="false">12*Inputs!$B$6*(1-MIN(1,Inputs!$G$6*$D2975)*churn_nonbuyers)*(ic*Inputs!$C$6+fee_wd*Inputs!$E$6*(1-$B2975)+fee_fx*Inputs!$D$6-cost_acc-cost_wd*Inputs!$E$6*(1-$B2975)-cost_fx*Inputs!$D$6)</f>
        <v>158175.563856077</v>
      </c>
      <c r="L2975" s="0" t="n">
        <f aca="false">12*Inputs!$B$7*(1-MIN(1,Inputs!$G$7*$D2975)*churn_nonbuyers)*(ic*Inputs!$C$7+fee_wd*Inputs!$E$7*(1-$B2975)+fee_fx*Inputs!$D$7-cost_acc-cost_wd*Inputs!$E$7*(1-$B2975)-cost_fx*Inputs!$D$7)</f>
        <v>358007.710665646</v>
      </c>
      <c r="M2975" s="0" t="n">
        <f aca="false">12*Inputs!$B$8*(1-MIN(1,Inputs!$G$8*$D2975)*churn_nonbuyers)*(ic*Inputs!$C$8+fee_wd*Inputs!$E$8*(1-$B2975)+fee_fx*Inputs!$D$8-cost_acc-cost_wd*Inputs!$E$8*(1-$B2975)-cost_fx*Inputs!$D$8)</f>
        <v>174065.689888358</v>
      </c>
      <c r="N2975" s="0" t="n">
        <f aca="false">K2975+L2975+I2975-fixed</f>
        <v>6376.62960633088</v>
      </c>
      <c r="O2975" s="0" t="n">
        <f aca="false">K2975+L2975+M2975-fixed</f>
        <v>-9751.03558991873</v>
      </c>
      <c r="P2975" s="0" t="n">
        <f aca="false">12*Inputs!$B$6*(1-MIN(1,Inputs!$F$6*$D2975))*(ic*Inputs!$C$6+flat_fee-cost_acc-cost_wd*Inputs!$E$6*$E2975-cost_fx*Inputs!$D$6)+12*Inputs!$B$7*(1-MIN(1,Inputs!$F$7*$D2975))*(ic*Inputs!$C$7+flat_fee-cost_acc-cost_wd*Inputs!$E$7*$E2975-cost_fx*Inputs!$D$7)+12*Inputs!$B$8*(1-MIN(1,Inputs!$F$8*$D2975))*(ic*Inputs!$C$8+flat_fee-cost_acc-cost_wd*Inputs!$E$8*$E2975-cost_fx*Inputs!$D$8)-fixed</f>
        <v>167741.23003904</v>
      </c>
    </row>
    <row r="2976" customFormat="false" ht="15" hidden="false" customHeight="false" outlineLevel="0" collapsed="false">
      <c r="A2976" s="0" t="n">
        <v>2911</v>
      </c>
      <c r="B2976" s="0" t="n">
        <v>0.207629</v>
      </c>
      <c r="C2976" s="0" t="n">
        <v>1.052799</v>
      </c>
      <c r="D2976" s="0" t="n">
        <v>1.619248</v>
      </c>
      <c r="E2976" s="0" t="n">
        <v>1.285073</v>
      </c>
      <c r="F2976" s="0" t="n">
        <v>0.061512</v>
      </c>
      <c r="G2976" s="0" t="n">
        <f aca="false">12*Inputs!$B$6*(MIN(1,$H$50*$C2976)*(ic*Inputs!$C$6+pS+fee_fx*Inputs!$D$6-cost_acc-cost_wd*Inputs!$E$6*$E2976-cost_fx*Inputs!$D$6-$F2976)+(1-MIN(1,$H$50*$C2976))*(1-MIN(1,Inputs!$G$6*$D2976)*churn_nonbuyers)*(ic*Inputs!$C$6+fee_wd*Inputs!$E$6*(1-$B2976)+fee_fx*Inputs!$D$6-cost_acc-cost_wd*Inputs!$E$6*(1-$B2976)-cost_fx*Inputs!$D$6))</f>
        <v>213480.789166387</v>
      </c>
      <c r="H2976" s="0" t="n">
        <f aca="false">12*Inputs!$B$7*(MIN(1,$H$51*$C2976)*(ic*Inputs!$C$7+pE+fee_fx*Inputs!$D$7-cost_acc-cost_wd*Inputs!$E$7*$E2976-cost_fx*Inputs!$D$7-$F2976)+(1-MIN(1,$H$51*$C2976))*(1-MIN(1,Inputs!$G$7*$D2976)*churn_nonbuyers)*(ic*Inputs!$C$7+fee_wd*Inputs!$E$7*(1-$B2976)+fee_fx*Inputs!$D$7-cost_acc-cost_wd*Inputs!$E$7*(1-$B2976)-cost_fx*Inputs!$D$7))</f>
        <v>397125.16417493</v>
      </c>
      <c r="I2976" s="0" t="n">
        <f aca="false">12*Inputs!$B$8*(MIN(1,$H$52*$C2976)*(ic*Inputs!$C$8+pT-cost_acc-cost_wd*Inputs!$E$8-cost_fx*Inputs!$D$8-cost_ins)+(1-MIN(1,$H$52*$C2976))*(1-MIN(1,Inputs!$G$8*$D2976)*churn_nonbuyers)*(ic*Inputs!$C$8+fee_wd*Inputs!$E$8*(1-$B2976)+fee_fx*Inputs!$D$8-cost_acc-cost_wd*Inputs!$E$8*(1-$B2976)-cost_fx*Inputs!$D$8))</f>
        <v>151754.659056</v>
      </c>
      <c r="J2976" s="0" t="n">
        <f aca="false">G2976+H2976+I2976-fixed</f>
        <v>62360.6123973171</v>
      </c>
      <c r="K2976" s="0" t="n">
        <f aca="false">12*Inputs!$B$6*(1-MIN(1,Inputs!$G$6*$D2976)*churn_nonbuyers)*(ic*Inputs!$C$6+fee_wd*Inputs!$E$6*(1-$B2976)+fee_fx*Inputs!$D$6-cost_acc-cost_wd*Inputs!$E$6*(1-$B2976)-cost_fx*Inputs!$D$6)</f>
        <v>157800.064629542</v>
      </c>
      <c r="L2976" s="0" t="n">
        <f aca="false">12*Inputs!$B$7*(1-MIN(1,Inputs!$G$7*$D2976)*churn_nonbuyers)*(ic*Inputs!$C$7+fee_wd*Inputs!$E$7*(1-$B2976)+fee_fx*Inputs!$D$7-cost_acc-cost_wd*Inputs!$E$7*(1-$B2976)-cost_fx*Inputs!$D$7)</f>
        <v>355167.396473725</v>
      </c>
      <c r="M2976" s="0" t="n">
        <f aca="false">12*Inputs!$B$8*(1-MIN(1,Inputs!$G$8*$D2976)*churn_nonbuyers)*(ic*Inputs!$C$8+fee_wd*Inputs!$E$8*(1-$B2976)+fee_fx*Inputs!$D$8-cost_acc-cost_wd*Inputs!$E$8*(1-$B2976)-cost_fx*Inputs!$D$8)</f>
        <v>0</v>
      </c>
      <c r="N2976" s="0" t="n">
        <f aca="false">K2976+L2976+I2976-fixed</f>
        <v>-35277.8798407322</v>
      </c>
      <c r="O2976" s="0" t="n">
        <f aca="false">K2976+L2976+M2976-fixed</f>
        <v>-187032.538896732</v>
      </c>
      <c r="P2976" s="0" t="n">
        <f aca="false">12*Inputs!$B$6*(1-MIN(1,Inputs!$F$6*$D2976))*(ic*Inputs!$C$6+flat_fee-cost_acc-cost_wd*Inputs!$E$6*$E2976-cost_fx*Inputs!$D$6)+12*Inputs!$B$7*(1-MIN(1,Inputs!$F$7*$D2976))*(ic*Inputs!$C$7+flat_fee-cost_acc-cost_wd*Inputs!$E$7*$E2976-cost_fx*Inputs!$D$7)+12*Inputs!$B$8*(1-MIN(1,Inputs!$F$8*$D2976))*(ic*Inputs!$C$8+flat_fee-cost_acc-cost_wd*Inputs!$E$8*$E2976-cost_fx*Inputs!$D$8)-fixed</f>
        <v>-359523.40971904</v>
      </c>
    </row>
    <row r="2977" customFormat="false" ht="15" hidden="false" customHeight="false" outlineLevel="0" collapsed="false">
      <c r="A2977" s="0" t="n">
        <v>2912</v>
      </c>
      <c r="B2977" s="0" t="n">
        <v>0.013953</v>
      </c>
      <c r="C2977" s="0" t="n">
        <v>1.131236</v>
      </c>
      <c r="D2977" s="0" t="n">
        <v>0.920218</v>
      </c>
      <c r="E2977" s="0" t="n">
        <v>1.422841</v>
      </c>
      <c r="F2977" s="0" t="n">
        <v>0.089873</v>
      </c>
      <c r="G2977" s="0" t="n">
        <f aca="false">12*Inputs!$B$6*(MIN(1,$H$50*$C2977)*(ic*Inputs!$C$6+pS+fee_fx*Inputs!$D$6-cost_acc-cost_wd*Inputs!$E$6*$E2977-cost_fx*Inputs!$D$6-$F2977)+(1-MIN(1,$H$50*$C2977))*(1-MIN(1,Inputs!$G$6*$D2977)*churn_nonbuyers)*(ic*Inputs!$C$6+fee_wd*Inputs!$E$6*(1-$B2977)+fee_fx*Inputs!$D$6-cost_acc-cost_wd*Inputs!$E$6*(1-$B2977)-cost_fx*Inputs!$D$6))</f>
        <v>242955.677857061</v>
      </c>
      <c r="H2977" s="0" t="n">
        <f aca="false">12*Inputs!$B$7*(MIN(1,$H$51*$C2977)*(ic*Inputs!$C$7+pE+fee_fx*Inputs!$D$7-cost_acc-cost_wd*Inputs!$E$7*$E2977-cost_fx*Inputs!$D$7-$F2977)+(1-MIN(1,$H$51*$C2977))*(1-MIN(1,Inputs!$G$7*$D2977)*churn_nonbuyers)*(ic*Inputs!$C$7+fee_wd*Inputs!$E$7*(1-$B2977)+fee_fx*Inputs!$D$7-cost_acc-cost_wd*Inputs!$E$7*(1-$B2977)-cost_fx*Inputs!$D$7))</f>
        <v>399583.634282143</v>
      </c>
      <c r="I2977" s="0" t="n">
        <f aca="false">12*Inputs!$B$8*(MIN(1,$H$52*$C2977)*(ic*Inputs!$C$8+pT-cost_acc-cost_wd*Inputs!$E$8-cost_fx*Inputs!$D$8-cost_ins)+(1-MIN(1,$H$52*$C2977))*(1-MIN(1,Inputs!$G$8*$D2977)*churn_nonbuyers)*(ic*Inputs!$C$8+fee_wd*Inputs!$E$8*(1-$B2977)+fee_fx*Inputs!$D$8-cost_acc-cost_wd*Inputs!$E$8*(1-$B2977)-cost_fx*Inputs!$D$8))</f>
        <v>187185.84174506</v>
      </c>
      <c r="J2977" s="0" t="n">
        <f aca="false">G2977+H2977+I2977-fixed</f>
        <v>129725.153884264</v>
      </c>
      <c r="K2977" s="0" t="n">
        <f aca="false">12*Inputs!$B$6*(1-MIN(1,Inputs!$G$6*$D2977)*churn_nonbuyers)*(ic*Inputs!$C$6+fee_wd*Inputs!$E$6*(1-$B2977)+fee_fx*Inputs!$D$6-cost_acc-cost_wd*Inputs!$E$6*(1-$B2977)-cost_fx*Inputs!$D$6)</f>
        <v>190407.417132629</v>
      </c>
      <c r="L2977" s="0" t="n">
        <f aca="false">12*Inputs!$B$7*(1-MIN(1,Inputs!$G$7*$D2977)*churn_nonbuyers)*(ic*Inputs!$C$7+fee_wd*Inputs!$E$7*(1-$B2977)+fee_fx*Inputs!$D$7-cost_acc-cost_wd*Inputs!$E$7*(1-$B2977)-cost_fx*Inputs!$D$7)</f>
        <v>390115.279015577</v>
      </c>
      <c r="M2977" s="0" t="n">
        <f aca="false">12*Inputs!$B$8*(1-MIN(1,Inputs!$G$8*$D2977)*churn_nonbuyers)*(ic*Inputs!$C$8+fee_wd*Inputs!$E$8*(1-$B2977)+fee_fx*Inputs!$D$8-cost_acc-cost_wd*Inputs!$E$8*(1-$B2977)-cost_fx*Inputs!$D$8)</f>
        <v>115910.264698934</v>
      </c>
      <c r="N2977" s="0" t="n">
        <f aca="false">K2977+L2977+I2977-fixed</f>
        <v>67708.537893266</v>
      </c>
      <c r="O2977" s="0" t="n">
        <f aca="false">K2977+L2977+M2977-fixed</f>
        <v>-3567.03915285948</v>
      </c>
      <c r="P2977" s="0" t="n">
        <f aca="false">12*Inputs!$B$6*(1-MIN(1,Inputs!$F$6*$D2977))*(ic*Inputs!$C$6+flat_fee-cost_acc-cost_wd*Inputs!$E$6*$E2977-cost_fx*Inputs!$D$6)+12*Inputs!$B$7*(1-MIN(1,Inputs!$F$7*$D2977))*(ic*Inputs!$C$7+flat_fee-cost_acc-cost_wd*Inputs!$E$7*$E2977-cost_fx*Inputs!$D$7)+12*Inputs!$B$8*(1-MIN(1,Inputs!$F$8*$D2977))*(ic*Inputs!$C$8+flat_fee-cost_acc-cost_wd*Inputs!$E$8*$E2977-cost_fx*Inputs!$D$8)-fixed</f>
        <v>-75300.43246288</v>
      </c>
    </row>
    <row r="2978" customFormat="false" ht="15" hidden="false" customHeight="false" outlineLevel="0" collapsed="false">
      <c r="A2978" s="0" t="n">
        <v>2913</v>
      </c>
      <c r="B2978" s="0" t="n">
        <v>0.2825</v>
      </c>
      <c r="C2978" s="0" t="n">
        <v>1.082826</v>
      </c>
      <c r="D2978" s="0" t="n">
        <v>1.241713</v>
      </c>
      <c r="E2978" s="0" t="n">
        <v>1.410684</v>
      </c>
      <c r="F2978" s="0" t="n">
        <v>0.360562</v>
      </c>
      <c r="G2978" s="0" t="n">
        <f aca="false">12*Inputs!$B$6*(MIN(1,$H$50*$C2978)*(ic*Inputs!$C$6+pS+fee_fx*Inputs!$D$6-cost_acc-cost_wd*Inputs!$E$6*$E2978-cost_fx*Inputs!$D$6-$F2978)+(1-MIN(1,$H$50*$C2978))*(1-MIN(1,Inputs!$G$6*$D2978)*churn_nonbuyers)*(ic*Inputs!$C$6+fee_wd*Inputs!$E$6*(1-$B2978)+fee_fx*Inputs!$D$6-cost_acc-cost_wd*Inputs!$E$6*(1-$B2978)-cost_fx*Inputs!$D$6))</f>
        <v>198198.60134461</v>
      </c>
      <c r="H2978" s="0" t="n">
        <f aca="false">12*Inputs!$B$7*(MIN(1,$H$51*$C2978)*(ic*Inputs!$C$7+pE+fee_fx*Inputs!$D$7-cost_acc-cost_wd*Inputs!$E$7*$E2978-cost_fx*Inputs!$D$7-$F2978)+(1-MIN(1,$H$51*$C2978))*(1-MIN(1,Inputs!$G$7*$D2978)*churn_nonbuyers)*(ic*Inputs!$C$7+fee_wd*Inputs!$E$7*(1-$B2978)+fee_fx*Inputs!$D$7-cost_acc-cost_wd*Inputs!$E$7*(1-$B2978)-cost_fx*Inputs!$D$7))</f>
        <v>360513.702294701</v>
      </c>
      <c r="I2978" s="0" t="n">
        <f aca="false">12*Inputs!$B$8*(MIN(1,$H$52*$C2978)*(ic*Inputs!$C$8+pT-cost_acc-cost_wd*Inputs!$E$8-cost_fx*Inputs!$D$8-cost_ins)+(1-MIN(1,$H$52*$C2978))*(1-MIN(1,Inputs!$G$8*$D2978)*churn_nonbuyers)*(ic*Inputs!$C$8+fee_wd*Inputs!$E$8*(1-$B2978)+fee_fx*Inputs!$D$8-cost_acc-cost_wd*Inputs!$E$8*(1-$B2978)-cost_fx*Inputs!$D$8))</f>
        <v>165986.34335518</v>
      </c>
      <c r="J2978" s="0" t="n">
        <f aca="false">G2978+H2978+I2978-fixed</f>
        <v>24698.6469944904</v>
      </c>
      <c r="K2978" s="0" t="n">
        <f aca="false">12*Inputs!$B$6*(1-MIN(1,Inputs!$G$6*$D2978)*churn_nonbuyers)*(ic*Inputs!$C$6+fee_wd*Inputs!$E$6*(1-$B2978)+fee_fx*Inputs!$D$6-cost_acc-cost_wd*Inputs!$E$6*(1-$B2978)-cost_fx*Inputs!$D$6)</f>
        <v>150929.177202</v>
      </c>
      <c r="L2978" s="0" t="n">
        <f aca="false">12*Inputs!$B$7*(1-MIN(1,Inputs!$G$7*$D2978)*churn_nonbuyers)*(ic*Inputs!$C$7+fee_wd*Inputs!$E$7*(1-$B2978)+fee_fx*Inputs!$D$7-cost_acc-cost_wd*Inputs!$E$7*(1-$B2978)-cost_fx*Inputs!$D$7)</f>
        <v>349015.6260972</v>
      </c>
      <c r="M2978" s="0" t="n">
        <f aca="false">12*Inputs!$B$8*(1-MIN(1,Inputs!$G$8*$D2978)*churn_nonbuyers)*(ic*Inputs!$C$8+fee_wd*Inputs!$E$8*(1-$B2978)+fee_fx*Inputs!$D$8-cost_acc-cost_wd*Inputs!$E$8*(1-$B2978)-cost_fx*Inputs!$D$8)</f>
        <v>40919.753556</v>
      </c>
      <c r="N2978" s="0" t="n">
        <f aca="false">K2978+L2978+I2978-fixed</f>
        <v>-34068.8533456206</v>
      </c>
      <c r="O2978" s="0" t="n">
        <f aca="false">K2978+L2978+M2978-fixed</f>
        <v>-159135.4431448</v>
      </c>
      <c r="P2978" s="0" t="n">
        <f aca="false">12*Inputs!$B$6*(1-MIN(1,Inputs!$F$6*$D2978))*(ic*Inputs!$C$6+flat_fee-cost_acc-cost_wd*Inputs!$E$6*$E2978-cost_fx*Inputs!$D$6)+12*Inputs!$B$7*(1-MIN(1,Inputs!$F$7*$D2978))*(ic*Inputs!$C$7+flat_fee-cost_acc-cost_wd*Inputs!$E$7*$E2978-cost_fx*Inputs!$D$7)+12*Inputs!$B$8*(1-MIN(1,Inputs!$F$8*$D2978))*(ic*Inputs!$C$8+flat_fee-cost_acc-cost_wd*Inputs!$E$8*$E2978-cost_fx*Inputs!$D$8)-fixed</f>
        <v>-219427.97785792</v>
      </c>
    </row>
    <row r="2979" customFormat="false" ht="15" hidden="false" customHeight="false" outlineLevel="0" collapsed="false">
      <c r="A2979" s="0" t="n">
        <v>2914</v>
      </c>
      <c r="B2979" s="0" t="n">
        <v>0.452028</v>
      </c>
      <c r="C2979" s="0" t="n">
        <v>0.931366</v>
      </c>
      <c r="D2979" s="0" t="n">
        <v>1.343022</v>
      </c>
      <c r="E2979" s="0" t="n">
        <v>1.24745</v>
      </c>
      <c r="F2979" s="0" t="n">
        <v>0.430073</v>
      </c>
      <c r="G2979" s="0" t="n">
        <f aca="false">12*Inputs!$B$6*(MIN(1,$H$50*$C2979)*(ic*Inputs!$C$6+pS+fee_fx*Inputs!$D$6-cost_acc-cost_wd*Inputs!$E$6*$E2979-cost_fx*Inputs!$D$6-$F2979)+(1-MIN(1,$H$50*$C2979))*(1-MIN(1,Inputs!$G$6*$D2979)*churn_nonbuyers)*(ic*Inputs!$C$6+fee_wd*Inputs!$E$6*(1-$B2979)+fee_fx*Inputs!$D$6-cost_acc-cost_wd*Inputs!$E$6*(1-$B2979)-cost_fx*Inputs!$D$6))</f>
        <v>171767.620090871</v>
      </c>
      <c r="H2979" s="0" t="n">
        <f aca="false">12*Inputs!$B$7*(MIN(1,$H$51*$C2979)*(ic*Inputs!$C$7+pE+fee_fx*Inputs!$D$7-cost_acc-cost_wd*Inputs!$E$7*$E2979-cost_fx*Inputs!$D$7-$F2979)+(1-MIN(1,$H$51*$C2979))*(1-MIN(1,Inputs!$G$7*$D2979)*churn_nonbuyers)*(ic*Inputs!$C$7+fee_wd*Inputs!$E$7*(1-$B2979)+fee_fx*Inputs!$D$7-cost_acc-cost_wd*Inputs!$E$7*(1-$B2979)-cost_fx*Inputs!$D$7))</f>
        <v>357298.70782132</v>
      </c>
      <c r="I2979" s="0" t="n">
        <f aca="false">12*Inputs!$B$8*(MIN(1,$H$52*$C2979)*(ic*Inputs!$C$8+pT-cost_acc-cost_wd*Inputs!$E$8-cost_fx*Inputs!$D$8-cost_ins)+(1-MIN(1,$H$52*$C2979))*(1-MIN(1,Inputs!$G$8*$D2979)*churn_nonbuyers)*(ic*Inputs!$C$8+fee_wd*Inputs!$E$8*(1-$B2979)+fee_fx*Inputs!$D$8-cost_acc-cost_wd*Inputs!$E$8*(1-$B2979)-cost_fx*Inputs!$D$8))</f>
        <v>140601.574764831</v>
      </c>
      <c r="J2979" s="0" t="n">
        <f aca="false">G2979+H2979+I2979-fixed</f>
        <v>-30332.0973229781</v>
      </c>
      <c r="K2979" s="0" t="n">
        <f aca="false">12*Inputs!$B$6*(1-MIN(1,Inputs!$G$6*$D2979)*churn_nonbuyers)*(ic*Inputs!$C$6+fee_wd*Inputs!$E$6*(1-$B2979)+fee_fx*Inputs!$D$6-cost_acc-cost_wd*Inputs!$E$6*(1-$B2979)-cost_fx*Inputs!$D$6)</f>
        <v>127341.307790035</v>
      </c>
      <c r="L2979" s="0" t="n">
        <f aca="false">12*Inputs!$B$7*(1-MIN(1,Inputs!$G$7*$D2979)*churn_nonbuyers)*(ic*Inputs!$C$7+fee_wd*Inputs!$E$7*(1-$B2979)+fee_fx*Inputs!$D$7-cost_acc-cost_wd*Inputs!$E$7*(1-$B2979)-cost_fx*Inputs!$D$7)</f>
        <v>324485.374818021</v>
      </c>
      <c r="M2979" s="0" t="n">
        <f aca="false">12*Inputs!$B$8*(1-MIN(1,Inputs!$G$8*$D2979)*churn_nonbuyers)*(ic*Inputs!$C$8+fee_wd*Inputs!$E$8*(1-$B2979)+fee_fx*Inputs!$D$8-cost_acc-cost_wd*Inputs!$E$8*(1-$B2979)-cost_fx*Inputs!$D$8)</f>
        <v>18246.9966734976</v>
      </c>
      <c r="N2979" s="0" t="n">
        <f aca="false">K2979+L2979+I2979-fixed</f>
        <v>-107571.742627112</v>
      </c>
      <c r="O2979" s="0" t="n">
        <f aca="false">K2979+L2979+M2979-fixed</f>
        <v>-229926.320718446</v>
      </c>
      <c r="P2979" s="0" t="n">
        <f aca="false">12*Inputs!$B$6*(1-MIN(1,Inputs!$F$6*$D2979))*(ic*Inputs!$C$6+flat_fee-cost_acc-cost_wd*Inputs!$E$6*$E2979-cost_fx*Inputs!$D$6)+12*Inputs!$B$7*(1-MIN(1,Inputs!$F$7*$D2979))*(ic*Inputs!$C$7+flat_fee-cost_acc-cost_wd*Inputs!$E$7*$E2979-cost_fx*Inputs!$D$7)+12*Inputs!$B$8*(1-MIN(1,Inputs!$F$8*$D2979))*(ic*Inputs!$C$8+flat_fee-cost_acc-cost_wd*Inputs!$E$8*$E2979-cost_fx*Inputs!$D$8)-fixed</f>
        <v>-209494.71988</v>
      </c>
    </row>
    <row r="2980" customFormat="false" ht="15" hidden="false" customHeight="false" outlineLevel="0" collapsed="false">
      <c r="A2980" s="0" t="n">
        <v>2915</v>
      </c>
      <c r="B2980" s="0" t="n">
        <v>0.219963</v>
      </c>
      <c r="C2980" s="0" t="n">
        <v>0.835674</v>
      </c>
      <c r="D2980" s="0" t="n">
        <v>1.574408</v>
      </c>
      <c r="E2980" s="0" t="n">
        <v>1.19346</v>
      </c>
      <c r="F2980" s="0" t="n">
        <v>0.221681</v>
      </c>
      <c r="G2980" s="0" t="n">
        <f aca="false">12*Inputs!$B$6*(MIN(1,$H$50*$C2980)*(ic*Inputs!$C$6+pS+fee_fx*Inputs!$D$6-cost_acc-cost_wd*Inputs!$E$6*$E2980-cost_fx*Inputs!$D$6-$F2980)+(1-MIN(1,$H$50*$C2980))*(1-MIN(1,Inputs!$G$6*$D2980)*churn_nonbuyers)*(ic*Inputs!$C$6+fee_wd*Inputs!$E$6*(1-$B2980)+fee_fx*Inputs!$D$6-cost_acc-cost_wd*Inputs!$E$6*(1-$B2980)-cost_fx*Inputs!$D$6))</f>
        <v>199509.779449353</v>
      </c>
      <c r="H2980" s="0" t="n">
        <f aca="false">12*Inputs!$B$7*(MIN(1,$H$51*$C2980)*(ic*Inputs!$C$7+pE+fee_fx*Inputs!$D$7-cost_acc-cost_wd*Inputs!$E$7*$E2980-cost_fx*Inputs!$D$7-$F2980)+(1-MIN(1,$H$51*$C2980))*(1-MIN(1,Inputs!$G$7*$D2980)*churn_nonbuyers)*(ic*Inputs!$C$7+fee_wd*Inputs!$E$7*(1-$B2980)+fee_fx*Inputs!$D$7-cost_acc-cost_wd*Inputs!$E$7*(1-$B2980)-cost_fx*Inputs!$D$7))</f>
        <v>388789.561678609</v>
      </c>
      <c r="I2980" s="0" t="n">
        <f aca="false">12*Inputs!$B$8*(MIN(1,$H$52*$C2980)*(ic*Inputs!$C$8+pT-cost_acc-cost_wd*Inputs!$E$8-cost_fx*Inputs!$D$8-cost_ins)+(1-MIN(1,$H$52*$C2980))*(1-MIN(1,Inputs!$G$8*$D2980)*churn_nonbuyers)*(ic*Inputs!$C$8+fee_wd*Inputs!$E$8*(1-$B2980)+fee_fx*Inputs!$D$8-cost_acc-cost_wd*Inputs!$E$8*(1-$B2980)-cost_fx*Inputs!$D$8))</f>
        <v>120457.393056</v>
      </c>
      <c r="J2980" s="0" t="n">
        <f aca="false">G2980+H2980+I2980-fixed</f>
        <v>8756.73418396153</v>
      </c>
      <c r="K2980" s="0" t="n">
        <f aca="false">12*Inputs!$B$6*(1-MIN(1,Inputs!$G$6*$D2980)*churn_nonbuyers)*(ic*Inputs!$C$6+fee_wd*Inputs!$E$6*(1-$B2980)+fee_fx*Inputs!$D$6-cost_acc-cost_wd*Inputs!$E$6*(1-$B2980)-cost_fx*Inputs!$D$6)</f>
        <v>156548.738209709</v>
      </c>
      <c r="L2980" s="0" t="n">
        <f aca="false">12*Inputs!$B$7*(1-MIN(1,Inputs!$G$7*$D2980)*churn_nonbuyers)*(ic*Inputs!$C$7+fee_wd*Inputs!$E$7*(1-$B2980)+fee_fx*Inputs!$D$7-cost_acc-cost_wd*Inputs!$E$7*(1-$B2980)-cost_fx*Inputs!$D$7)</f>
        <v>353977.354541825</v>
      </c>
      <c r="M2980" s="0" t="n">
        <f aca="false">12*Inputs!$B$8*(1-MIN(1,Inputs!$G$8*$D2980)*churn_nonbuyers)*(ic*Inputs!$C$8+fee_wd*Inputs!$E$8*(1-$B2980)+fee_fx*Inputs!$D$8-cost_acc-cost_wd*Inputs!$E$8*(1-$B2980)-cost_fx*Inputs!$D$8)</f>
        <v>0</v>
      </c>
      <c r="N2980" s="0" t="n">
        <f aca="false">K2980+L2980+I2980-fixed</f>
        <v>-69016.5141924658</v>
      </c>
      <c r="O2980" s="0" t="n">
        <f aca="false">K2980+L2980+M2980-fixed</f>
        <v>-189473.907248466</v>
      </c>
      <c r="P2980" s="0" t="n">
        <f aca="false">12*Inputs!$B$6*(1-MIN(1,Inputs!$F$6*$D2980))*(ic*Inputs!$C$6+flat_fee-cost_acc-cost_wd*Inputs!$E$6*$E2980-cost_fx*Inputs!$D$6)+12*Inputs!$B$7*(1-MIN(1,Inputs!$F$7*$D2980))*(ic*Inputs!$C$7+flat_fee-cost_acc-cost_wd*Inputs!$E$7*$E2980-cost_fx*Inputs!$D$7)+12*Inputs!$B$8*(1-MIN(1,Inputs!$F$8*$D2980))*(ic*Inputs!$C$8+flat_fee-cost_acc-cost_wd*Inputs!$E$8*$E2980-cost_fx*Inputs!$D$8)-fixed</f>
        <v>-310357.4814208</v>
      </c>
    </row>
    <row r="2981" customFormat="false" ht="15" hidden="false" customHeight="false" outlineLevel="0" collapsed="false">
      <c r="A2981" s="0" t="n">
        <v>2916</v>
      </c>
      <c r="B2981" s="0" t="n">
        <v>0.110525</v>
      </c>
      <c r="C2981" s="0" t="n">
        <v>0.848214</v>
      </c>
      <c r="D2981" s="0" t="n">
        <v>1.41634</v>
      </c>
      <c r="E2981" s="0" t="n">
        <v>1.100851</v>
      </c>
      <c r="F2981" s="0" t="n">
        <v>0.343366</v>
      </c>
      <c r="G2981" s="0" t="n">
        <f aca="false">12*Inputs!$B$6*(MIN(1,$H$50*$C2981)*(ic*Inputs!$C$6+pS+fee_fx*Inputs!$D$6-cost_acc-cost_wd*Inputs!$E$6*$E2981-cost_fx*Inputs!$D$6-$F2981)+(1-MIN(1,$H$50*$C2981))*(1-MIN(1,Inputs!$G$6*$D2981)*churn_nonbuyers)*(ic*Inputs!$C$6+fee_wd*Inputs!$E$6*(1-$B2981)+fee_fx*Inputs!$D$6-cost_acc-cost_wd*Inputs!$E$6*(1-$B2981)-cost_fx*Inputs!$D$6))</f>
        <v>214487.500881402</v>
      </c>
      <c r="H2981" s="0" t="n">
        <f aca="false">12*Inputs!$B$7*(MIN(1,$H$51*$C2981)*(ic*Inputs!$C$7+pE+fee_fx*Inputs!$D$7-cost_acc-cost_wd*Inputs!$E$7*$E2981-cost_fx*Inputs!$D$7-$F2981)+(1-MIN(1,$H$51*$C2981))*(1-MIN(1,Inputs!$G$7*$D2981)*churn_nonbuyers)*(ic*Inputs!$C$7+fee_wd*Inputs!$E$7*(1-$B2981)+fee_fx*Inputs!$D$7-cost_acc-cost_wd*Inputs!$E$7*(1-$B2981)-cost_fx*Inputs!$D$7))</f>
        <v>403549.854376736</v>
      </c>
      <c r="I2981" s="0" t="n">
        <f aca="false">12*Inputs!$B$8*(MIN(1,$H$52*$C2981)*(ic*Inputs!$C$8+pT-cost_acc-cost_wd*Inputs!$E$8-cost_fx*Inputs!$D$8-cost_ins)+(1-MIN(1,$H$52*$C2981))*(1-MIN(1,Inputs!$G$8*$D2981)*churn_nonbuyers)*(ic*Inputs!$C$8+fee_wd*Inputs!$E$8*(1-$B2981)+fee_fx*Inputs!$D$8-cost_acc-cost_wd*Inputs!$E$8*(1-$B2981)-cost_fx*Inputs!$D$8))</f>
        <v>123381.827422368</v>
      </c>
      <c r="J2981" s="0" t="n">
        <f aca="false">G2981+H2981+I2981-fixed</f>
        <v>41419.1826805057</v>
      </c>
      <c r="K2981" s="0" t="n">
        <f aca="false">12*Inputs!$B$6*(1-MIN(1,Inputs!$G$6*$D2981)*churn_nonbuyers)*(ic*Inputs!$C$6+fee_wd*Inputs!$E$6*(1-$B2981)+fee_fx*Inputs!$D$6-cost_acc-cost_wd*Inputs!$E$6*(1-$B2981)-cost_fx*Inputs!$D$6)</f>
        <v>172534.7878452</v>
      </c>
      <c r="L2981" s="0" t="n">
        <f aca="false">12*Inputs!$B$7*(1-MIN(1,Inputs!$G$7*$D2981)*churn_nonbuyers)*(ic*Inputs!$C$7+fee_wd*Inputs!$E$7*(1-$B2981)+fee_fx*Inputs!$D$7-cost_acc-cost_wd*Inputs!$E$7*(1-$B2981)-cost_fx*Inputs!$D$7)</f>
        <v>370828.60838712</v>
      </c>
      <c r="M2981" s="0" t="n">
        <f aca="false">12*Inputs!$B$8*(1-MIN(1,Inputs!$G$8*$D2981)*churn_nonbuyers)*(ic*Inputs!$C$8+fee_wd*Inputs!$E$8*(1-$B2981)+fee_fx*Inputs!$D$8-cost_acc-cost_wd*Inputs!$E$8*(1-$B2981)-cost_fx*Inputs!$D$8)</f>
        <v>2749.21367760002</v>
      </c>
      <c r="N2981" s="0" t="n">
        <f aca="false">K2981+L2981+I2981-fixed</f>
        <v>-33254.7763453122</v>
      </c>
      <c r="O2981" s="0" t="n">
        <f aca="false">K2981+L2981+M2981-fixed</f>
        <v>-153887.39009008</v>
      </c>
      <c r="P2981" s="0" t="n">
        <f aca="false">12*Inputs!$B$6*(1-MIN(1,Inputs!$F$6*$D2981))*(ic*Inputs!$C$6+flat_fee-cost_acc-cost_wd*Inputs!$E$6*$E2981-cost_fx*Inputs!$D$6)+12*Inputs!$B$7*(1-MIN(1,Inputs!$F$7*$D2981))*(ic*Inputs!$C$7+flat_fee-cost_acc-cost_wd*Inputs!$E$7*$E2981-cost_fx*Inputs!$D$7)+12*Inputs!$B$8*(1-MIN(1,Inputs!$F$8*$D2981))*(ic*Inputs!$C$8+flat_fee-cost_acc-cost_wd*Inputs!$E$8*$E2981-cost_fx*Inputs!$D$8)-fixed</f>
        <v>-197804.2222384</v>
      </c>
    </row>
    <row r="2982" customFormat="false" ht="15" hidden="false" customHeight="false" outlineLevel="0" collapsed="false">
      <c r="A2982" s="0" t="n">
        <v>2917</v>
      </c>
      <c r="B2982" s="0" t="n">
        <v>0.539353</v>
      </c>
      <c r="C2982" s="0" t="n">
        <v>0.833724</v>
      </c>
      <c r="D2982" s="0" t="n">
        <v>1.552517</v>
      </c>
      <c r="E2982" s="0" t="n">
        <v>1.232799</v>
      </c>
      <c r="F2982" s="0" t="n">
        <v>0.232169</v>
      </c>
      <c r="G2982" s="0" t="n">
        <f aca="false">12*Inputs!$B$6*(MIN(1,$H$50*$C2982)*(ic*Inputs!$C$6+pS+fee_fx*Inputs!$D$6-cost_acc-cost_wd*Inputs!$E$6*$E2982-cost_fx*Inputs!$D$6-$F2982)+(1-MIN(1,$H$50*$C2982))*(1-MIN(1,Inputs!$G$6*$D2982)*churn_nonbuyers)*(ic*Inputs!$C$6+fee_wd*Inputs!$E$6*(1-$B2982)+fee_fx*Inputs!$D$6-cost_acc-cost_wd*Inputs!$E$6*(1-$B2982)-cost_fx*Inputs!$D$6))</f>
        <v>159033.470107622</v>
      </c>
      <c r="H2982" s="0" t="n">
        <f aca="false">12*Inputs!$B$7*(MIN(1,$H$51*$C2982)*(ic*Inputs!$C$7+pE+fee_fx*Inputs!$D$7-cost_acc-cost_wd*Inputs!$E$7*$E2982-cost_fx*Inputs!$D$7-$F2982)+(1-MIN(1,$H$51*$C2982))*(1-MIN(1,Inputs!$G$7*$D2982)*churn_nonbuyers)*(ic*Inputs!$C$7+fee_wd*Inputs!$E$7*(1-$B2982)+fee_fx*Inputs!$D$7-cost_acc-cost_wd*Inputs!$E$7*(1-$B2982)-cost_fx*Inputs!$D$7))</f>
        <v>355362.462428534</v>
      </c>
      <c r="I2982" s="0" t="n">
        <f aca="false">12*Inputs!$B$8*(MIN(1,$H$52*$C2982)*(ic*Inputs!$C$8+pT-cost_acc-cost_wd*Inputs!$E$8-cost_fx*Inputs!$D$8-cost_ins)+(1-MIN(1,$H$52*$C2982))*(1-MIN(1,Inputs!$G$8*$D2982)*churn_nonbuyers)*(ic*Inputs!$C$8+fee_wd*Inputs!$E$8*(1-$B2982)+fee_fx*Inputs!$D$8-cost_acc-cost_wd*Inputs!$E$8*(1-$B2982)-cost_fx*Inputs!$D$8))</f>
        <v>120176.312256</v>
      </c>
      <c r="J2982" s="0" t="n">
        <f aca="false">G2982+H2982+I2982-fixed</f>
        <v>-65427.7552078441</v>
      </c>
      <c r="K2982" s="0" t="n">
        <f aca="false">12*Inputs!$B$6*(1-MIN(1,Inputs!$G$6*$D2982)*churn_nonbuyers)*(ic*Inputs!$C$6+fee_wd*Inputs!$E$6*(1-$B2982)+fee_fx*Inputs!$D$6-cost_acc-cost_wd*Inputs!$E$6*(1-$B2982)-cost_fx*Inputs!$D$6)</f>
        <v>114312.750490807</v>
      </c>
      <c r="L2982" s="0" t="n">
        <f aca="false">12*Inputs!$B$7*(1-MIN(1,Inputs!$G$7*$D2982)*churn_nonbuyers)*(ic*Inputs!$C$7+fee_wd*Inputs!$E$7*(1-$B2982)+fee_fx*Inputs!$D$7-cost_acc-cost_wd*Inputs!$E$7*(1-$B2982)-cost_fx*Inputs!$D$7)</f>
        <v>310371.294678484</v>
      </c>
      <c r="M2982" s="0" t="n">
        <f aca="false">12*Inputs!$B$8*(1-MIN(1,Inputs!$G$8*$D2982)*churn_nonbuyers)*(ic*Inputs!$C$8+fee_wd*Inputs!$E$8*(1-$B2982)+fee_fx*Inputs!$D$8-cost_acc-cost_wd*Inputs!$E$8*(1-$B2982)-cost_fx*Inputs!$D$8)</f>
        <v>0</v>
      </c>
      <c r="N2982" s="0" t="n">
        <f aca="false">K2982+L2982+I2982-fixed</f>
        <v>-155139.642574708</v>
      </c>
      <c r="O2982" s="0" t="n">
        <f aca="false">K2982+L2982+M2982-fixed</f>
        <v>-275315.954830708</v>
      </c>
      <c r="P2982" s="0" t="n">
        <f aca="false">12*Inputs!$B$6*(1-MIN(1,Inputs!$F$6*$D2982))*(ic*Inputs!$C$6+flat_fee-cost_acc-cost_wd*Inputs!$E$6*$E2982-cost_fx*Inputs!$D$6)+12*Inputs!$B$7*(1-MIN(1,Inputs!$F$7*$D2982))*(ic*Inputs!$C$7+flat_fee-cost_acc-cost_wd*Inputs!$E$7*$E2982-cost_fx*Inputs!$D$7)+12*Inputs!$B$8*(1-MIN(1,Inputs!$F$8*$D2982))*(ic*Inputs!$C$8+flat_fee-cost_acc-cost_wd*Inputs!$E$8*$E2982-cost_fx*Inputs!$D$8)-fixed</f>
        <v>-310806.87755608</v>
      </c>
    </row>
    <row r="2983" customFormat="false" ht="15" hidden="false" customHeight="false" outlineLevel="0" collapsed="false">
      <c r="A2983" s="0" t="n">
        <v>2918</v>
      </c>
      <c r="B2983" s="0" t="n">
        <v>0.249914</v>
      </c>
      <c r="C2983" s="0" t="n">
        <v>0.82256</v>
      </c>
      <c r="D2983" s="0" t="n">
        <v>1.202923</v>
      </c>
      <c r="E2983" s="0" t="n">
        <v>1.115873</v>
      </c>
      <c r="F2983" s="0" t="n">
        <v>0.231319</v>
      </c>
      <c r="G2983" s="0" t="n">
        <f aca="false">12*Inputs!$B$6*(MIN(1,$H$50*$C2983)*(ic*Inputs!$C$6+pS+fee_fx*Inputs!$D$6-cost_acc-cost_wd*Inputs!$E$6*$E2983-cost_fx*Inputs!$D$6-$F2983)+(1-MIN(1,$H$50*$C2983))*(1-MIN(1,Inputs!$G$6*$D2983)*churn_nonbuyers)*(ic*Inputs!$C$6+fee_wd*Inputs!$E$6*(1-$B2983)+fee_fx*Inputs!$D$6-cost_acc-cost_wd*Inputs!$E$6*(1-$B2983)-cost_fx*Inputs!$D$6))</f>
        <v>199285.103668638</v>
      </c>
      <c r="H2983" s="0" t="n">
        <f aca="false">12*Inputs!$B$7*(MIN(1,$H$51*$C2983)*(ic*Inputs!$C$7+pE+fee_fx*Inputs!$D$7-cost_acc-cost_wd*Inputs!$E$7*$E2983-cost_fx*Inputs!$D$7-$F2983)+(1-MIN(1,$H$51*$C2983))*(1-MIN(1,Inputs!$G$7*$D2983)*churn_nonbuyers)*(ic*Inputs!$C$7+fee_wd*Inputs!$E$7*(1-$B2983)+fee_fx*Inputs!$D$7-cost_acc-cost_wd*Inputs!$E$7*(1-$B2983)-cost_fx*Inputs!$D$7))</f>
        <v>395127.395937558</v>
      </c>
      <c r="I2983" s="0" t="n">
        <f aca="false">12*Inputs!$B$8*(MIN(1,$H$52*$C2983)*(ic*Inputs!$C$8+pT-cost_acc-cost_wd*Inputs!$E$8-cost_fx*Inputs!$D$8-cost_ins)+(1-MIN(1,$H$52*$C2983))*(1-MIN(1,Inputs!$G$8*$D2983)*churn_nonbuyers)*(ic*Inputs!$C$8+fee_wd*Inputs!$E$8*(1-$B2983)+fee_fx*Inputs!$D$8-cost_acc-cost_wd*Inputs!$E$8*(1-$B2983)-cost_fx*Inputs!$D$8))</f>
        <v>139633.834076633</v>
      </c>
      <c r="J2983" s="0" t="n">
        <f aca="false">G2983+H2983+I2983-fixed</f>
        <v>34046.3336828289</v>
      </c>
      <c r="K2983" s="0" t="n">
        <f aca="false">12*Inputs!$B$6*(1-MIN(1,Inputs!$G$6*$D2983)*churn_nonbuyers)*(ic*Inputs!$C$6+fee_wd*Inputs!$E$6*(1-$B2983)+fee_fx*Inputs!$D$6-cost_acc-cost_wd*Inputs!$E$6*(1-$B2983)-cost_fx*Inputs!$D$6)</f>
        <v>155651.436710078</v>
      </c>
      <c r="L2983" s="0" t="n">
        <f aca="false">12*Inputs!$B$7*(1-MIN(1,Inputs!$G$7*$D2983)*churn_nonbuyers)*(ic*Inputs!$C$7+fee_wd*Inputs!$E$7*(1-$B2983)+fee_fx*Inputs!$D$7-cost_acc-cost_wd*Inputs!$E$7*(1-$B2983)-cost_fx*Inputs!$D$7)</f>
        <v>353960.537322047</v>
      </c>
      <c r="M2983" s="0" t="n">
        <f aca="false">12*Inputs!$B$8*(1-MIN(1,Inputs!$G$8*$D2983)*churn_nonbuyers)*(ic*Inputs!$C$8+fee_wd*Inputs!$E$8*(1-$B2983)+fee_fx*Inputs!$D$8-cost_acc-cost_wd*Inputs!$E$8*(1-$B2983)-cost_fx*Inputs!$D$8)</f>
        <v>49661.3581936992</v>
      </c>
      <c r="N2983" s="0" t="n">
        <f aca="false">K2983+L2983+I2983-fixed</f>
        <v>-50754.1918912417</v>
      </c>
      <c r="O2983" s="0" t="n">
        <f aca="false">K2983+L2983+M2983-fixed</f>
        <v>-140726.667774175</v>
      </c>
      <c r="P2983" s="0" t="n">
        <f aca="false">12*Inputs!$B$6*(1-MIN(1,Inputs!$F$6*$D2983))*(ic*Inputs!$C$6+flat_fee-cost_acc-cost_wd*Inputs!$E$6*$E2983-cost_fx*Inputs!$D$6)+12*Inputs!$B$7*(1-MIN(1,Inputs!$F$7*$D2983))*(ic*Inputs!$C$7+flat_fee-cost_acc-cost_wd*Inputs!$E$7*$E2983-cost_fx*Inputs!$D$7)+12*Inputs!$B$8*(1-MIN(1,Inputs!$F$8*$D2983))*(ic*Inputs!$C$8+flat_fee-cost_acc-cost_wd*Inputs!$E$8*$E2983-cost_fx*Inputs!$D$8)-fixed</f>
        <v>-88375.9063170399</v>
      </c>
    </row>
    <row r="2984" customFormat="false" ht="15" hidden="false" customHeight="false" outlineLevel="0" collapsed="false">
      <c r="A2984" s="0" t="n">
        <v>2919</v>
      </c>
      <c r="B2984" s="0" t="n">
        <v>0.394329</v>
      </c>
      <c r="C2984" s="0" t="n">
        <v>1.073974</v>
      </c>
      <c r="D2984" s="0" t="n">
        <v>1.319959</v>
      </c>
      <c r="E2984" s="0" t="n">
        <v>1.402655</v>
      </c>
      <c r="F2984" s="0" t="n">
        <v>0.216338</v>
      </c>
      <c r="G2984" s="0" t="n">
        <f aca="false">12*Inputs!$B$6*(MIN(1,$H$50*$C2984)*(ic*Inputs!$C$6+pS+fee_fx*Inputs!$D$6-cost_acc-cost_wd*Inputs!$E$6*$E2984-cost_fx*Inputs!$D$6-$F2984)+(1-MIN(1,$H$50*$C2984))*(1-MIN(1,Inputs!$G$6*$D2984)*churn_nonbuyers)*(ic*Inputs!$C$6+fee_wd*Inputs!$E$6*(1-$B2984)+fee_fx*Inputs!$D$6-cost_acc-cost_wd*Inputs!$E$6*(1-$B2984)-cost_fx*Inputs!$D$6))</f>
        <v>187255.774952084</v>
      </c>
      <c r="H2984" s="0" t="n">
        <f aca="false">12*Inputs!$B$7*(MIN(1,$H$51*$C2984)*(ic*Inputs!$C$7+pE+fee_fx*Inputs!$D$7-cost_acc-cost_wd*Inputs!$E$7*$E2984-cost_fx*Inputs!$D$7-$F2984)+(1-MIN(1,$H$51*$C2984))*(1-MIN(1,Inputs!$G$7*$D2984)*churn_nonbuyers)*(ic*Inputs!$C$7+fee_wd*Inputs!$E$7*(1-$B2984)+fee_fx*Inputs!$D$7-cost_acc-cost_wd*Inputs!$E$7*(1-$B2984)-cost_fx*Inputs!$D$7))</f>
        <v>361027.695046423</v>
      </c>
      <c r="I2984" s="0" t="n">
        <f aca="false">12*Inputs!$B$8*(MIN(1,$H$52*$C2984)*(ic*Inputs!$C$8+pT-cost_acc-cost_wd*Inputs!$E$8-cost_fx*Inputs!$D$8-cost_ins)+(1-MIN(1,$H$52*$C2984))*(1-MIN(1,Inputs!$G$8*$D2984)*churn_nonbuyers)*(ic*Inputs!$C$8+fee_wd*Inputs!$E$8*(1-$B2984)+fee_fx*Inputs!$D$8-cost_acc-cost_wd*Inputs!$E$8*(1-$B2984)-cost_fx*Inputs!$D$8))</f>
        <v>160609.433695187</v>
      </c>
      <c r="J2984" s="0" t="n">
        <f aca="false">G2984+H2984+I2984-fixed</f>
        <v>8892.90369369369</v>
      </c>
      <c r="K2984" s="0" t="n">
        <f aca="false">12*Inputs!$B$6*(1-MIN(1,Inputs!$G$6*$D2984)*churn_nonbuyers)*(ic*Inputs!$C$6+fee_wd*Inputs!$E$6*(1-$B2984)+fee_fx*Inputs!$D$6-cost_acc-cost_wd*Inputs!$E$6*(1-$B2984)-cost_fx*Inputs!$D$6)</f>
        <v>135259.023690079</v>
      </c>
      <c r="L2984" s="0" t="n">
        <f aca="false">12*Inputs!$B$7*(1-MIN(1,Inputs!$G$7*$D2984)*churn_nonbuyers)*(ic*Inputs!$C$7+fee_wd*Inputs!$E$7*(1-$B2984)+fee_fx*Inputs!$D$7-cost_acc-cost_wd*Inputs!$E$7*(1-$B2984)-cost_fx*Inputs!$D$7)</f>
        <v>332698.951782048</v>
      </c>
      <c r="M2984" s="0" t="n">
        <f aca="false">12*Inputs!$B$8*(1-MIN(1,Inputs!$G$8*$D2984)*churn_nonbuyers)*(ic*Inputs!$C$8+fee_wd*Inputs!$E$8*(1-$B2984)+fee_fx*Inputs!$D$8-cost_acc-cost_wd*Inputs!$E$8*(1-$B2984)-cost_fx*Inputs!$D$8)</f>
        <v>23376.7122603696</v>
      </c>
      <c r="N2984" s="0" t="n">
        <f aca="false">K2984+L2984+I2984-fixed</f>
        <v>-71432.5908326864</v>
      </c>
      <c r="O2984" s="0" t="n">
        <f aca="false">K2984+L2984+M2984-fixed</f>
        <v>-208665.312267504</v>
      </c>
      <c r="P2984" s="0" t="n">
        <f aca="false">12*Inputs!$B$6*(1-MIN(1,Inputs!$F$6*$D2984))*(ic*Inputs!$C$6+flat_fee-cost_acc-cost_wd*Inputs!$E$6*$E2984-cost_fx*Inputs!$D$6)+12*Inputs!$B$7*(1-MIN(1,Inputs!$F$7*$D2984))*(ic*Inputs!$C$7+flat_fee-cost_acc-cost_wd*Inputs!$E$7*$E2984-cost_fx*Inputs!$D$7)+12*Inputs!$B$8*(1-MIN(1,Inputs!$F$8*$D2984))*(ic*Inputs!$C$8+flat_fee-cost_acc-cost_wd*Inputs!$E$8*$E2984-cost_fx*Inputs!$D$8)-fixed</f>
        <v>-252988.8570772</v>
      </c>
    </row>
    <row r="2985" customFormat="false" ht="15" hidden="false" customHeight="false" outlineLevel="0" collapsed="false">
      <c r="A2985" s="0" t="n">
        <v>2920</v>
      </c>
      <c r="B2985" s="0" t="n">
        <v>0.064559</v>
      </c>
      <c r="C2985" s="0" t="n">
        <v>0.855952</v>
      </c>
      <c r="D2985" s="0" t="n">
        <v>1.557366</v>
      </c>
      <c r="E2985" s="0" t="n">
        <v>1.15847</v>
      </c>
      <c r="F2985" s="0" t="n">
        <v>0.160719</v>
      </c>
      <c r="G2985" s="0" t="n">
        <f aca="false">12*Inputs!$B$6*(MIN(1,$H$50*$C2985)*(ic*Inputs!$C$6+pS+fee_fx*Inputs!$D$6-cost_acc-cost_wd*Inputs!$E$6*$E2985-cost_fx*Inputs!$D$6-$F2985)+(1-MIN(1,$H$50*$C2985))*(1-MIN(1,Inputs!$G$6*$D2985)*churn_nonbuyers)*(ic*Inputs!$C$6+fee_wd*Inputs!$E$6*(1-$B2985)+fee_fx*Inputs!$D$6-cost_acc-cost_wd*Inputs!$E$6*(1-$B2985)-cost_fx*Inputs!$D$6))</f>
        <v>221801.985977346</v>
      </c>
      <c r="H2985" s="0" t="n">
        <f aca="false">12*Inputs!$B$7*(MIN(1,$H$51*$C2985)*(ic*Inputs!$C$7+pE+fee_fx*Inputs!$D$7-cost_acc-cost_wd*Inputs!$E$7*$E2985-cost_fx*Inputs!$D$7-$F2985)+(1-MIN(1,$H$51*$C2985))*(1-MIN(1,Inputs!$G$7*$D2985)*churn_nonbuyers)*(ic*Inputs!$C$7+fee_wd*Inputs!$E$7*(1-$B2985)+fee_fx*Inputs!$D$7-cost_acc-cost_wd*Inputs!$E$7*(1-$B2985)-cost_fx*Inputs!$D$7))</f>
        <v>410243.776713802</v>
      </c>
      <c r="I2985" s="0" t="n">
        <f aca="false">12*Inputs!$B$8*(MIN(1,$H$52*$C2985)*(ic*Inputs!$C$8+pT-cost_acc-cost_wd*Inputs!$E$8-cost_fx*Inputs!$D$8-cost_ins)+(1-MIN(1,$H$52*$C2985))*(1-MIN(1,Inputs!$G$8*$D2985)*churn_nonbuyers)*(ic*Inputs!$C$8+fee_wd*Inputs!$E$8*(1-$B2985)+fee_fx*Inputs!$D$8-cost_acc-cost_wd*Inputs!$E$8*(1-$B2985)-cost_fx*Inputs!$D$8))</f>
        <v>123380.345088</v>
      </c>
      <c r="J2985" s="0" t="n">
        <f aca="false">G2985+H2985+I2985-fixed</f>
        <v>55426.1077791478</v>
      </c>
      <c r="K2985" s="0" t="n">
        <f aca="false">12*Inputs!$B$6*(1-MIN(1,Inputs!$G$6*$D2985)*churn_nonbuyers)*(ic*Inputs!$C$6+fee_wd*Inputs!$E$6*(1-$B2985)+fee_fx*Inputs!$D$6-cost_acc-cost_wd*Inputs!$E$6*(1-$B2985)-cost_fx*Inputs!$D$6)</f>
        <v>177329.157059477</v>
      </c>
      <c r="L2985" s="0" t="n">
        <f aca="false">12*Inputs!$B$7*(1-MIN(1,Inputs!$G$7*$D2985)*churn_nonbuyers)*(ic*Inputs!$C$7+fee_wd*Inputs!$E$7*(1-$B2985)+fee_fx*Inputs!$D$7-cost_acc-cost_wd*Inputs!$E$7*(1-$B2985)-cost_fx*Inputs!$D$7)</f>
        <v>375499.946267686</v>
      </c>
      <c r="M2985" s="0" t="n">
        <f aca="false">12*Inputs!$B$8*(1-MIN(1,Inputs!$G$8*$D2985)*churn_nonbuyers)*(ic*Inputs!$C$8+fee_wd*Inputs!$E$8*(1-$B2985)+fee_fx*Inputs!$D$8-cost_acc-cost_wd*Inputs!$E$8*(1-$B2985)-cost_fx*Inputs!$D$8)</f>
        <v>0</v>
      </c>
      <c r="N2985" s="0" t="n">
        <f aca="false">K2985+L2985+I2985-fixed</f>
        <v>-23790.5515848373</v>
      </c>
      <c r="O2985" s="0" t="n">
        <f aca="false">K2985+L2985+M2985-fixed</f>
        <v>-147170.896672837</v>
      </c>
      <c r="P2985" s="0" t="n">
        <f aca="false">12*Inputs!$B$6*(1-MIN(1,Inputs!$F$6*$D2985))*(ic*Inputs!$C$6+flat_fee-cost_acc-cost_wd*Inputs!$E$6*$E2985-cost_fx*Inputs!$D$6)+12*Inputs!$B$7*(1-MIN(1,Inputs!$F$7*$D2985))*(ic*Inputs!$C$7+flat_fee-cost_acc-cost_wd*Inputs!$E$7*$E2985-cost_fx*Inputs!$D$7)+12*Inputs!$B$8*(1-MIN(1,Inputs!$F$8*$D2985))*(ic*Inputs!$C$8+flat_fee-cost_acc-cost_wd*Inputs!$E$8*$E2985-cost_fx*Inputs!$D$8)-fixed</f>
        <v>-291103.1440432</v>
      </c>
    </row>
    <row r="2986" customFormat="false" ht="15" hidden="false" customHeight="false" outlineLevel="0" collapsed="false">
      <c r="A2986" s="0" t="n">
        <v>2921</v>
      </c>
      <c r="B2986" s="0" t="n">
        <v>0.324784</v>
      </c>
      <c r="C2986" s="0" t="n">
        <v>0.787824</v>
      </c>
      <c r="D2986" s="0" t="n">
        <v>1.739023</v>
      </c>
      <c r="E2986" s="0" t="n">
        <v>1.244791</v>
      </c>
      <c r="F2986" s="0" t="n">
        <v>0.352296</v>
      </c>
      <c r="G2986" s="0" t="n">
        <f aca="false">12*Inputs!$B$6*(MIN(1,$H$50*$C2986)*(ic*Inputs!$C$6+pS+fee_fx*Inputs!$D$6-cost_acc-cost_wd*Inputs!$E$6*$E2986-cost_fx*Inputs!$D$6-$F2986)+(1-MIN(1,$H$50*$C2986))*(1-MIN(1,Inputs!$G$6*$D2986)*churn_nonbuyers)*(ic*Inputs!$C$6+fee_wd*Inputs!$E$6*(1-$B2986)+fee_fx*Inputs!$D$6-cost_acc-cost_wd*Inputs!$E$6*(1-$B2986)-cost_fx*Inputs!$D$6))</f>
        <v>179523.65987589</v>
      </c>
      <c r="H2986" s="0" t="n">
        <f aca="false">12*Inputs!$B$7*(MIN(1,$H$51*$C2986)*(ic*Inputs!$C$7+pE+fee_fx*Inputs!$D$7-cost_acc-cost_wd*Inputs!$E$7*$E2986-cost_fx*Inputs!$D$7-$F2986)+(1-MIN(1,$H$51*$C2986))*(1-MIN(1,Inputs!$G$7*$D2986)*churn_nonbuyers)*(ic*Inputs!$C$7+fee_wd*Inputs!$E$7*(1-$B2986)+fee_fx*Inputs!$D$7-cost_acc-cost_wd*Inputs!$E$7*(1-$B2986)-cost_fx*Inputs!$D$7))</f>
        <v>365155.604872492</v>
      </c>
      <c r="I2986" s="0" t="n">
        <f aca="false">12*Inputs!$B$8*(MIN(1,$H$52*$C2986)*(ic*Inputs!$C$8+pT-cost_acc-cost_wd*Inputs!$E$8-cost_fx*Inputs!$D$8-cost_ins)+(1-MIN(1,$H$52*$C2986))*(1-MIN(1,Inputs!$G$8*$D2986)*churn_nonbuyers)*(ic*Inputs!$C$8+fee_wd*Inputs!$E$8*(1-$B2986)+fee_fx*Inputs!$D$8-cost_acc-cost_wd*Inputs!$E$8*(1-$B2986)-cost_fx*Inputs!$D$8))</f>
        <v>113560.102656</v>
      </c>
      <c r="J2986" s="0" t="n">
        <f aca="false">G2986+H2986+I2986-fixed</f>
        <v>-41760.632595618</v>
      </c>
      <c r="K2986" s="0" t="n">
        <f aca="false">12*Inputs!$B$6*(1-MIN(1,Inputs!$G$6*$D2986)*churn_nonbuyers)*(ic*Inputs!$C$6+fee_wd*Inputs!$E$6*(1-$B2986)+fee_fx*Inputs!$D$6-cost_acc-cost_wd*Inputs!$E$6*(1-$B2986)-cost_fx*Inputs!$D$6)</f>
        <v>141368.36145143</v>
      </c>
      <c r="L2986" s="0" t="n">
        <f aca="false">12*Inputs!$B$7*(1-MIN(1,Inputs!$G$7*$D2986)*churn_nonbuyers)*(ic*Inputs!$C$7+fee_wd*Inputs!$E$7*(1-$B2986)+fee_fx*Inputs!$D$7-cost_acc-cost_wd*Inputs!$E$7*(1-$B2986)-cost_fx*Inputs!$D$7)</f>
        <v>337835.847366858</v>
      </c>
      <c r="M2986" s="0" t="n">
        <f aca="false">12*Inputs!$B$8*(1-MIN(1,Inputs!$G$8*$D2986)*churn_nonbuyers)*(ic*Inputs!$C$8+fee_wd*Inputs!$E$8*(1-$B2986)+fee_fx*Inputs!$D$8-cost_acc-cost_wd*Inputs!$E$8*(1-$B2986)-cost_fx*Inputs!$D$8)</f>
        <v>0</v>
      </c>
      <c r="N2986" s="0" t="n">
        <f aca="false">K2986+L2986+I2986-fixed</f>
        <v>-107235.688525711</v>
      </c>
      <c r="O2986" s="0" t="n">
        <f aca="false">K2986+L2986+M2986-fixed</f>
        <v>-220795.791181711</v>
      </c>
      <c r="P2986" s="0" t="n">
        <f aca="false">12*Inputs!$B$6*(1-MIN(1,Inputs!$F$6*$D2986))*(ic*Inputs!$C$6+flat_fee-cost_acc-cost_wd*Inputs!$E$6*$E2986-cost_fx*Inputs!$D$6)+12*Inputs!$B$7*(1-MIN(1,Inputs!$F$7*$D2986))*(ic*Inputs!$C$7+flat_fee-cost_acc-cost_wd*Inputs!$E$7*$E2986-cost_fx*Inputs!$D$7)+12*Inputs!$B$8*(1-MIN(1,Inputs!$F$8*$D2986))*(ic*Inputs!$C$8+flat_fee-cost_acc-cost_wd*Inputs!$E$8*$E2986-cost_fx*Inputs!$D$8)-fixed</f>
        <v>-408615.99133768</v>
      </c>
    </row>
    <row r="2987" customFormat="false" ht="15" hidden="false" customHeight="false" outlineLevel="0" collapsed="false">
      <c r="A2987" s="0" t="n">
        <v>2922</v>
      </c>
      <c r="B2987" s="0" t="n">
        <v>0.200574</v>
      </c>
      <c r="C2987" s="0" t="n">
        <v>0.686033</v>
      </c>
      <c r="D2987" s="0" t="n">
        <v>0.844716</v>
      </c>
      <c r="E2987" s="0" t="n">
        <v>1.075523</v>
      </c>
      <c r="F2987" s="0" t="n">
        <v>0.27828</v>
      </c>
      <c r="G2987" s="0" t="n">
        <f aca="false">12*Inputs!$B$6*(MIN(1,$H$50*$C2987)*(ic*Inputs!$C$6+pS+fee_fx*Inputs!$D$6-cost_acc-cost_wd*Inputs!$E$6*$E2987-cost_fx*Inputs!$D$6-$F2987)+(1-MIN(1,$H$50*$C2987))*(1-MIN(1,Inputs!$G$6*$D2987)*churn_nonbuyers)*(ic*Inputs!$C$6+fee_wd*Inputs!$E$6*(1-$B2987)+fee_fx*Inputs!$D$6-cost_acc-cost_wd*Inputs!$E$6*(1-$B2987)-cost_fx*Inputs!$D$6))</f>
        <v>201173.163830428</v>
      </c>
      <c r="H2987" s="0" t="n">
        <f aca="false">12*Inputs!$B$7*(MIN(1,$H$51*$C2987)*(ic*Inputs!$C$7+pE+fee_fx*Inputs!$D$7-cost_acc-cost_wd*Inputs!$E$7*$E2987-cost_fx*Inputs!$D$7-$F2987)+(1-MIN(1,$H$51*$C2987))*(1-MIN(1,Inputs!$G$7*$D2987)*churn_nonbuyers)*(ic*Inputs!$C$7+fee_wd*Inputs!$E$7*(1-$B2987)+fee_fx*Inputs!$D$7-cost_acc-cost_wd*Inputs!$E$7*(1-$B2987)-cost_fx*Inputs!$D$7))</f>
        <v>397515.700983873</v>
      </c>
      <c r="I2987" s="0" t="n">
        <f aca="false">12*Inputs!$B$8*(MIN(1,$H$52*$C2987)*(ic*Inputs!$C$8+pT-cost_acc-cost_wd*Inputs!$E$8-cost_fx*Inputs!$D$8-cost_ins)+(1-MIN(1,$H$52*$C2987))*(1-MIN(1,Inputs!$G$8*$D2987)*churn_nonbuyers)*(ic*Inputs!$C$8+fee_wd*Inputs!$E$8*(1-$B2987)+fee_fx*Inputs!$D$8-cost_acc-cost_wd*Inputs!$E$8*(1-$B2987)-cost_fx*Inputs!$D$8))</f>
        <v>166180.207290473</v>
      </c>
      <c r="J2987" s="0" t="n">
        <f aca="false">G2987+H2987+I2987-fixed</f>
        <v>64869.0721047737</v>
      </c>
      <c r="K2987" s="0" t="n">
        <f aca="false">12*Inputs!$B$6*(1-MIN(1,Inputs!$G$6*$D2987)*churn_nonbuyers)*(ic*Inputs!$C$6+fee_wd*Inputs!$E$6*(1-$B2987)+fee_fx*Inputs!$D$6-cost_acc-cost_wd*Inputs!$E$6*(1-$B2987)-cost_fx*Inputs!$D$6)</f>
        <v>165422.488802285</v>
      </c>
      <c r="L2987" s="0" t="n">
        <f aca="false">12*Inputs!$B$7*(1-MIN(1,Inputs!$G$7*$D2987)*churn_nonbuyers)*(ic*Inputs!$C$7+fee_wd*Inputs!$E$7*(1-$B2987)+fee_fx*Inputs!$D$7-cost_acc-cost_wd*Inputs!$E$7*(1-$B2987)-cost_fx*Inputs!$D$7)</f>
        <v>364831.588513371</v>
      </c>
      <c r="M2987" s="0" t="n">
        <f aca="false">12*Inputs!$B$8*(1-MIN(1,Inputs!$G$8*$D2987)*churn_nonbuyers)*(ic*Inputs!$C$8+fee_wd*Inputs!$E$8*(1-$B2987)+fee_fx*Inputs!$D$8-cost_acc-cost_wd*Inputs!$E$8*(1-$B2987)-cost_fx*Inputs!$D$8)</f>
        <v>129464.519370662</v>
      </c>
      <c r="N2987" s="0" t="n">
        <f aca="false">K2987+L2987+I2987-fixed</f>
        <v>-3565.7153938713</v>
      </c>
      <c r="O2987" s="0" t="n">
        <f aca="false">K2987+L2987+M2987-fixed</f>
        <v>-40281.4033136818</v>
      </c>
      <c r="P2987" s="0" t="n">
        <f aca="false">12*Inputs!$B$6*(1-MIN(1,Inputs!$F$6*$D2987))*(ic*Inputs!$C$6+flat_fee-cost_acc-cost_wd*Inputs!$E$6*$E2987-cost_fx*Inputs!$D$6)+12*Inputs!$B$7*(1-MIN(1,Inputs!$F$7*$D2987))*(ic*Inputs!$C$7+flat_fee-cost_acc-cost_wd*Inputs!$E$7*$E2987-cost_fx*Inputs!$D$7)+12*Inputs!$B$8*(1-MIN(1,Inputs!$F$8*$D2987))*(ic*Inputs!$C$8+flat_fee-cost_acc-cost_wd*Inputs!$E$8*$E2987-cost_fx*Inputs!$D$8)-fixed</f>
        <v>122600.45630432</v>
      </c>
    </row>
    <row r="2988" customFormat="false" ht="15" hidden="false" customHeight="false" outlineLevel="0" collapsed="false">
      <c r="A2988" s="0" t="n">
        <v>2923</v>
      </c>
      <c r="B2988" s="0" t="n">
        <v>0.276109</v>
      </c>
      <c r="C2988" s="0" t="n">
        <v>1.090172</v>
      </c>
      <c r="D2988" s="0" t="n">
        <v>0.844349</v>
      </c>
      <c r="E2988" s="0" t="n">
        <v>1.070269</v>
      </c>
      <c r="F2988" s="0" t="n">
        <v>0.367006</v>
      </c>
      <c r="G2988" s="0" t="n">
        <f aca="false">12*Inputs!$B$6*(MIN(1,$H$50*$C2988)*(ic*Inputs!$C$6+pS+fee_fx*Inputs!$D$6-cost_acc-cost_wd*Inputs!$E$6*$E2988-cost_fx*Inputs!$D$6-$F2988)+(1-MIN(1,$H$50*$C2988))*(1-MIN(1,Inputs!$G$6*$D2988)*churn_nonbuyers)*(ic*Inputs!$C$6+fee_wd*Inputs!$E$6*(1-$B2988)+fee_fx*Inputs!$D$6-cost_acc-cost_wd*Inputs!$E$6*(1-$B2988)-cost_fx*Inputs!$D$6))</f>
        <v>210630.747607305</v>
      </c>
      <c r="H2988" s="0" t="n">
        <f aca="false">12*Inputs!$B$7*(MIN(1,$H$51*$C2988)*(ic*Inputs!$C$7+pE+fee_fx*Inputs!$D$7-cost_acc-cost_wd*Inputs!$E$7*$E2988-cost_fx*Inputs!$D$7-$F2988)+(1-MIN(1,$H$51*$C2988))*(1-MIN(1,Inputs!$G$7*$D2988)*churn_nonbuyers)*(ic*Inputs!$C$7+fee_wd*Inputs!$E$7*(1-$B2988)+fee_fx*Inputs!$D$7-cost_acc-cost_wd*Inputs!$E$7*(1-$B2988)-cost_fx*Inputs!$D$7))</f>
        <v>405881.949459256</v>
      </c>
      <c r="I2988" s="0" t="n">
        <f aca="false">12*Inputs!$B$8*(MIN(1,$H$52*$C2988)*(ic*Inputs!$C$8+pT-cost_acc-cost_wd*Inputs!$E$8-cost_fx*Inputs!$D$8-cost_ins)+(1-MIN(1,$H$52*$C2988))*(1-MIN(1,Inputs!$G$8*$D2988)*churn_nonbuyers)*(ic*Inputs!$C$8+fee_wd*Inputs!$E$8*(1-$B2988)+fee_fx*Inputs!$D$8-cost_acc-cost_wd*Inputs!$E$8*(1-$B2988)-cost_fx*Inputs!$D$8))</f>
        <v>187477.301867365</v>
      </c>
      <c r="J2988" s="0" t="n">
        <f aca="false">G2988+H2988+I2988-fixed</f>
        <v>103989.998933925</v>
      </c>
      <c r="K2988" s="0" t="n">
        <f aca="false">12*Inputs!$B$6*(1-MIN(1,Inputs!$G$6*$D2988)*churn_nonbuyers)*(ic*Inputs!$C$6+fee_wd*Inputs!$E$6*(1-$B2988)+fee_fx*Inputs!$D$6-cost_acc-cost_wd*Inputs!$E$6*(1-$B2988)-cost_fx*Inputs!$D$6)</f>
        <v>155007.819057895</v>
      </c>
      <c r="L2988" s="0" t="n">
        <f aca="false">12*Inputs!$B$7*(1-MIN(1,Inputs!$G$7*$D2988)*churn_nonbuyers)*(ic*Inputs!$C$7+fee_wd*Inputs!$E$7*(1-$B2988)+fee_fx*Inputs!$D$7-cost_acc-cost_wd*Inputs!$E$7*(1-$B2988)-cost_fx*Inputs!$D$7)</f>
        <v>354234.190282737</v>
      </c>
      <c r="M2988" s="0" t="n">
        <f aca="false">12*Inputs!$B$8*(1-MIN(1,Inputs!$G$8*$D2988)*churn_nonbuyers)*(ic*Inputs!$C$8+fee_wd*Inputs!$E$8*(1-$B2988)+fee_fx*Inputs!$D$8-cost_acc-cost_wd*Inputs!$E$8*(1-$B2988)-cost_fx*Inputs!$D$8)</f>
        <v>128063.155710178</v>
      </c>
      <c r="N2988" s="0" t="n">
        <f aca="false">K2988+L2988+I2988-fixed</f>
        <v>-3280.68879200309</v>
      </c>
      <c r="O2988" s="0" t="n">
        <f aca="false">K2988+L2988+M2988-fixed</f>
        <v>-62694.83494919</v>
      </c>
      <c r="P2988" s="0" t="n">
        <f aca="false">12*Inputs!$B$6*(1-MIN(1,Inputs!$F$6*$D2988))*(ic*Inputs!$C$6+flat_fee-cost_acc-cost_wd*Inputs!$E$6*$E2988-cost_fx*Inputs!$D$6)+12*Inputs!$B$7*(1-MIN(1,Inputs!$F$7*$D2988))*(ic*Inputs!$C$7+flat_fee-cost_acc-cost_wd*Inputs!$E$7*$E2988-cost_fx*Inputs!$D$7)+12*Inputs!$B$8*(1-MIN(1,Inputs!$F$8*$D2988))*(ic*Inputs!$C$8+flat_fee-cost_acc-cost_wd*Inputs!$E$8*$E2988-cost_fx*Inputs!$D$8)-fixed</f>
        <v>125266.76349944</v>
      </c>
    </row>
    <row r="2989" customFormat="false" ht="15" hidden="false" customHeight="false" outlineLevel="0" collapsed="false">
      <c r="A2989" s="0" t="n">
        <v>2924</v>
      </c>
      <c r="B2989" s="0" t="n">
        <v>0.28839</v>
      </c>
      <c r="C2989" s="0" t="n">
        <v>0.929637</v>
      </c>
      <c r="D2989" s="0" t="n">
        <v>1.486538</v>
      </c>
      <c r="E2989" s="0" t="n">
        <v>1.347148</v>
      </c>
      <c r="F2989" s="0" t="n">
        <v>0.148983</v>
      </c>
      <c r="G2989" s="0" t="n">
        <f aca="false">12*Inputs!$B$6*(MIN(1,$H$50*$C2989)*(ic*Inputs!$C$6+pS+fee_fx*Inputs!$D$6-cost_acc-cost_wd*Inputs!$E$6*$E2989-cost_fx*Inputs!$D$6-$F2989)+(1-MIN(1,$H$50*$C2989))*(1-MIN(1,Inputs!$G$6*$D2989)*churn_nonbuyers)*(ic*Inputs!$C$6+fee_wd*Inputs!$E$6*(1-$B2989)+fee_fx*Inputs!$D$6-cost_acc-cost_wd*Inputs!$E$6*(1-$B2989)-cost_fx*Inputs!$D$6))</f>
        <v>194853.878734858</v>
      </c>
      <c r="H2989" s="0" t="n">
        <f aca="false">12*Inputs!$B$7*(MIN(1,$H$51*$C2989)*(ic*Inputs!$C$7+pE+fee_fx*Inputs!$D$7-cost_acc-cost_wd*Inputs!$E$7*$E2989-cost_fx*Inputs!$D$7-$F2989)+(1-MIN(1,$H$51*$C2989))*(1-MIN(1,Inputs!$G$7*$D2989)*churn_nonbuyers)*(ic*Inputs!$C$7+fee_wd*Inputs!$E$7*(1-$B2989)+fee_fx*Inputs!$D$7-cost_acc-cost_wd*Inputs!$E$7*(1-$B2989)-cost_fx*Inputs!$D$7))</f>
        <v>374839.30893321</v>
      </c>
      <c r="I2989" s="0" t="n">
        <f aca="false">12*Inputs!$B$8*(MIN(1,$H$52*$C2989)*(ic*Inputs!$C$8+pT-cost_acc-cost_wd*Inputs!$E$8-cost_fx*Inputs!$D$8-cost_ins)+(1-MIN(1,$H$52*$C2989))*(1-MIN(1,Inputs!$G$8*$D2989)*churn_nonbuyers)*(ic*Inputs!$C$8+fee_wd*Inputs!$E$8*(1-$B2989)+fee_fx*Inputs!$D$8-cost_acc-cost_wd*Inputs!$E$8*(1-$B2989)-cost_fx*Inputs!$D$8))</f>
        <v>134001.595728</v>
      </c>
      <c r="J2989" s="0" t="n">
        <f aca="false">G2989+H2989+I2989-fixed</f>
        <v>3694.7833960678</v>
      </c>
      <c r="K2989" s="0" t="n">
        <f aca="false">12*Inputs!$B$6*(1-MIN(1,Inputs!$G$6*$D2989)*churn_nonbuyers)*(ic*Inputs!$C$6+fee_wd*Inputs!$E$6*(1-$B2989)+fee_fx*Inputs!$D$6-cost_acc-cost_wd*Inputs!$E$6*(1-$B2989)-cost_fx*Inputs!$D$6)</f>
        <v>148174.196355504</v>
      </c>
      <c r="L2989" s="0" t="n">
        <f aca="false">12*Inputs!$B$7*(1-MIN(1,Inputs!$G$7*$D2989)*churn_nonbuyers)*(ic*Inputs!$C$7+fee_wd*Inputs!$E$7*(1-$B2989)+fee_fx*Inputs!$D$7-cost_acc-cost_wd*Inputs!$E$7*(1-$B2989)-cost_fx*Inputs!$D$7)</f>
        <v>345542.671989302</v>
      </c>
      <c r="M2989" s="0" t="n">
        <f aca="false">12*Inputs!$B$8*(1-MIN(1,Inputs!$G$8*$D2989)*churn_nonbuyers)*(ic*Inputs!$C$8+fee_wd*Inputs!$E$8*(1-$B2989)+fee_fx*Inputs!$D$8-cost_acc-cost_wd*Inputs!$E$8*(1-$B2989)-cost_fx*Inputs!$D$8)</f>
        <v>0</v>
      </c>
      <c r="N2989" s="0" t="n">
        <f aca="false">K2989+L2989+I2989-fixed</f>
        <v>-72281.5359271937</v>
      </c>
      <c r="O2989" s="0" t="n">
        <f aca="false">K2989+L2989+M2989-fixed</f>
        <v>-206283.131655194</v>
      </c>
      <c r="P2989" s="0" t="n">
        <f aca="false">12*Inputs!$B$6*(1-MIN(1,Inputs!$F$6*$D2989))*(ic*Inputs!$C$6+flat_fee-cost_acc-cost_wd*Inputs!$E$6*$E2989-cost_fx*Inputs!$D$6)+12*Inputs!$B$7*(1-MIN(1,Inputs!$F$7*$D2989))*(ic*Inputs!$C$7+flat_fee-cost_acc-cost_wd*Inputs!$E$7*$E2989-cost_fx*Inputs!$D$7)+12*Inputs!$B$8*(1-MIN(1,Inputs!$F$8*$D2989))*(ic*Inputs!$C$8+flat_fee-cost_acc-cost_wd*Inputs!$E$8*$E2989-cost_fx*Inputs!$D$8)-fixed</f>
        <v>-313332.17079424</v>
      </c>
    </row>
    <row r="2990" customFormat="false" ht="15" hidden="false" customHeight="false" outlineLevel="0" collapsed="false">
      <c r="A2990" s="0" t="n">
        <v>2925</v>
      </c>
      <c r="B2990" s="0" t="n">
        <v>0.584241</v>
      </c>
      <c r="C2990" s="0" t="n">
        <v>0.946337</v>
      </c>
      <c r="D2990" s="0" t="n">
        <v>1.283351</v>
      </c>
      <c r="E2990" s="0" t="n">
        <v>1.077722</v>
      </c>
      <c r="F2990" s="0" t="n">
        <v>0.161499</v>
      </c>
      <c r="G2990" s="0" t="n">
        <f aca="false">12*Inputs!$B$6*(MIN(1,$H$50*$C2990)*(ic*Inputs!$C$6+pS+fee_fx*Inputs!$D$6-cost_acc-cost_wd*Inputs!$E$6*$E2990-cost_fx*Inputs!$D$6-$F2990)+(1-MIN(1,$H$50*$C2990))*(1-MIN(1,Inputs!$G$6*$D2990)*churn_nonbuyers)*(ic*Inputs!$C$6+fee_wd*Inputs!$E$6*(1-$B2990)+fee_fx*Inputs!$D$6-cost_acc-cost_wd*Inputs!$E$6*(1-$B2990)-cost_fx*Inputs!$D$6))</f>
        <v>165946.611639543</v>
      </c>
      <c r="H2990" s="0" t="n">
        <f aca="false">12*Inputs!$B$7*(MIN(1,$H$51*$C2990)*(ic*Inputs!$C$7+pE+fee_fx*Inputs!$D$7-cost_acc-cost_wd*Inputs!$E$7*$E2990-cost_fx*Inputs!$D$7-$F2990)+(1-MIN(1,$H$51*$C2990))*(1-MIN(1,Inputs!$G$7*$D2990)*churn_nonbuyers)*(ic*Inputs!$C$7+fee_wd*Inputs!$E$7*(1-$B2990)+fee_fx*Inputs!$D$7-cost_acc-cost_wd*Inputs!$E$7*(1-$B2990)-cost_fx*Inputs!$D$7))</f>
        <v>379969.078811471</v>
      </c>
      <c r="I2990" s="0" t="n">
        <f aca="false">12*Inputs!$B$8*(MIN(1,$H$52*$C2990)*(ic*Inputs!$C$8+pT-cost_acc-cost_wd*Inputs!$E$8-cost_fx*Inputs!$D$8-cost_ins)+(1-MIN(1,$H$52*$C2990))*(1-MIN(1,Inputs!$G$8*$D2990)*churn_nonbuyers)*(ic*Inputs!$C$8+fee_wd*Inputs!$E$8*(1-$B2990)+fee_fx*Inputs!$D$8-cost_acc-cost_wd*Inputs!$E$8*(1-$B2990)-cost_fx*Inputs!$D$8))</f>
        <v>146646.854438475</v>
      </c>
      <c r="J2990" s="0" t="n">
        <f aca="false">G2990+H2990+I2990-fixed</f>
        <v>-7437.45511051151</v>
      </c>
      <c r="K2990" s="0" t="n">
        <f aca="false">12*Inputs!$B$6*(1-MIN(1,Inputs!$G$6*$D2990)*churn_nonbuyers)*(ic*Inputs!$C$6+fee_wd*Inputs!$E$6*(1-$B2990)+fee_fx*Inputs!$D$6-cost_acc-cost_wd*Inputs!$E$6*(1-$B2990)-cost_fx*Inputs!$D$6)</f>
        <v>109931.579075455</v>
      </c>
      <c r="L2990" s="0" t="n">
        <f aca="false">12*Inputs!$B$7*(1-MIN(1,Inputs!$G$7*$D2990)*churn_nonbuyers)*(ic*Inputs!$C$7+fee_wd*Inputs!$E$7*(1-$B2990)+fee_fx*Inputs!$D$7-cost_acc-cost_wd*Inputs!$E$7*(1-$B2990)-cost_fx*Inputs!$D$7)</f>
        <v>306784.958997273</v>
      </c>
      <c r="M2990" s="0" t="n">
        <f aca="false">12*Inputs!$B$8*(1-MIN(1,Inputs!$G$8*$D2990)*churn_nonbuyers)*(ic*Inputs!$C$8+fee_wd*Inputs!$E$8*(1-$B2990)+fee_fx*Inputs!$D$8-cost_acc-cost_wd*Inputs!$E$8*(1-$B2990)-cost_fx*Inputs!$D$8)</f>
        <v>30329.2142454576</v>
      </c>
      <c r="N2990" s="0" t="n">
        <f aca="false">K2990+L2990+I2990-fixed</f>
        <v>-136636.607488797</v>
      </c>
      <c r="O2990" s="0" t="n">
        <f aca="false">K2990+L2990+M2990-fixed</f>
        <v>-252954.247681814</v>
      </c>
      <c r="P2990" s="0" t="n">
        <f aca="false">12*Inputs!$B$6*(1-MIN(1,Inputs!$F$6*$D2990))*(ic*Inputs!$C$6+flat_fee-cost_acc-cost_wd*Inputs!$E$6*$E2990-cost_fx*Inputs!$D$6)+12*Inputs!$B$7*(1-MIN(1,Inputs!$F$7*$D2990))*(ic*Inputs!$C$7+flat_fee-cost_acc-cost_wd*Inputs!$E$7*$E2990-cost_fx*Inputs!$D$7)+12*Inputs!$B$8*(1-MIN(1,Inputs!$F$8*$D2990))*(ic*Inputs!$C$8+flat_fee-cost_acc-cost_wd*Inputs!$E$8*$E2990-cost_fx*Inputs!$D$8)-fixed</f>
        <v>-117608.04118672</v>
      </c>
    </row>
    <row r="2991" customFormat="false" ht="15" hidden="false" customHeight="false" outlineLevel="0" collapsed="false">
      <c r="A2991" s="0" t="n">
        <v>2926</v>
      </c>
      <c r="B2991" s="0" t="n">
        <v>0.537999</v>
      </c>
      <c r="C2991" s="0" t="n">
        <v>1.134736</v>
      </c>
      <c r="D2991" s="0" t="n">
        <v>1.513558</v>
      </c>
      <c r="E2991" s="0" t="n">
        <v>1.174186</v>
      </c>
      <c r="F2991" s="0" t="n">
        <v>0.071525</v>
      </c>
      <c r="G2991" s="0" t="n">
        <f aca="false">12*Inputs!$B$6*(MIN(1,$H$50*$C2991)*(ic*Inputs!$C$6+pS+fee_fx*Inputs!$D$6-cost_acc-cost_wd*Inputs!$E$6*$E2991-cost_fx*Inputs!$D$6-$F2991)+(1-MIN(1,$H$50*$C2991))*(1-MIN(1,Inputs!$G$6*$D2991)*churn_nonbuyers)*(ic*Inputs!$C$6+fee_wd*Inputs!$E$6*(1-$B2991)+fee_fx*Inputs!$D$6-cost_acc-cost_wd*Inputs!$E$6*(1-$B2991)-cost_fx*Inputs!$D$6))</f>
        <v>181295.353857339</v>
      </c>
      <c r="H2991" s="0" t="n">
        <f aca="false">12*Inputs!$B$7*(MIN(1,$H$51*$C2991)*(ic*Inputs!$C$7+pE+fee_fx*Inputs!$D$7-cost_acc-cost_wd*Inputs!$E$7*$E2991-cost_fx*Inputs!$D$7-$F2991)+(1-MIN(1,$H$51*$C2991))*(1-MIN(1,Inputs!$G$7*$D2991)*churn_nonbuyers)*(ic*Inputs!$C$7+fee_wd*Inputs!$E$7*(1-$B2991)+fee_fx*Inputs!$D$7-cost_acc-cost_wd*Inputs!$E$7*(1-$B2991)-cost_fx*Inputs!$D$7))</f>
        <v>390077.530041687</v>
      </c>
      <c r="I2991" s="0" t="n">
        <f aca="false">12*Inputs!$B$8*(MIN(1,$H$52*$C2991)*(ic*Inputs!$C$8+pT-cost_acc-cost_wd*Inputs!$E$8-cost_fx*Inputs!$D$8-cost_ins)+(1-MIN(1,$H$52*$C2991))*(1-MIN(1,Inputs!$G$8*$D2991)*churn_nonbuyers)*(ic*Inputs!$C$8+fee_wd*Inputs!$E$8*(1-$B2991)+fee_fx*Inputs!$D$8-cost_acc-cost_wd*Inputs!$E$8*(1-$B2991)-cost_fx*Inputs!$D$8))</f>
        <v>163565.385984</v>
      </c>
      <c r="J2991" s="0" t="n">
        <f aca="false">G2991+H2991+I2991-fixed</f>
        <v>34938.2698830254</v>
      </c>
      <c r="K2991" s="0" t="n">
        <f aca="false">12*Inputs!$B$6*(1-MIN(1,Inputs!$G$6*$D2991)*churn_nonbuyers)*(ic*Inputs!$C$6+fee_wd*Inputs!$E$6*(1-$B2991)+fee_fx*Inputs!$D$6-cost_acc-cost_wd*Inputs!$E$6*(1-$B2991)-cost_fx*Inputs!$D$6)</f>
        <v>114734.386731182</v>
      </c>
      <c r="L2991" s="0" t="n">
        <f aca="false">12*Inputs!$B$7*(1-MIN(1,Inputs!$G$7*$D2991)*churn_nonbuyers)*(ic*Inputs!$C$7+fee_wd*Inputs!$E$7*(1-$B2991)+fee_fx*Inputs!$D$7-cost_acc-cost_wd*Inputs!$E$7*(1-$B2991)-cost_fx*Inputs!$D$7)</f>
        <v>310937.89085471</v>
      </c>
      <c r="M2991" s="0" t="n">
        <f aca="false">12*Inputs!$B$8*(1-MIN(1,Inputs!$G$8*$D2991)*churn_nonbuyers)*(ic*Inputs!$C$8+fee_wd*Inputs!$E$8*(1-$B2991)+fee_fx*Inputs!$D$8-cost_acc-cost_wd*Inputs!$E$8*(1-$B2991)-cost_fx*Inputs!$D$8)</f>
        <v>0</v>
      </c>
      <c r="N2991" s="0" t="n">
        <f aca="false">K2991+L2991+I2991-fixed</f>
        <v>-110762.336430108</v>
      </c>
      <c r="O2991" s="0" t="n">
        <f aca="false">K2991+L2991+M2991-fixed</f>
        <v>-274327.722414108</v>
      </c>
      <c r="P2991" s="0" t="n">
        <f aca="false">12*Inputs!$B$6*(1-MIN(1,Inputs!$F$6*$D2991))*(ic*Inputs!$C$6+flat_fee-cost_acc-cost_wd*Inputs!$E$6*$E2991-cost_fx*Inputs!$D$6)+12*Inputs!$B$7*(1-MIN(1,Inputs!$F$7*$D2991))*(ic*Inputs!$C$7+flat_fee-cost_acc-cost_wd*Inputs!$E$7*$E2991-cost_fx*Inputs!$D$7)+12*Inputs!$B$8*(1-MIN(1,Inputs!$F$8*$D2991))*(ic*Inputs!$C$8+flat_fee-cost_acc-cost_wd*Inputs!$E$8*$E2991-cost_fx*Inputs!$D$8)-fixed</f>
        <v>-272916.98051488</v>
      </c>
    </row>
    <row r="2992" customFormat="false" ht="15" hidden="false" customHeight="false" outlineLevel="0" collapsed="false">
      <c r="A2992" s="0" t="n">
        <v>2927</v>
      </c>
      <c r="B2992" s="0" t="n">
        <v>0.19876</v>
      </c>
      <c r="C2992" s="0" t="n">
        <v>1.045472</v>
      </c>
      <c r="D2992" s="0" t="n">
        <v>1.446948</v>
      </c>
      <c r="E2992" s="0" t="n">
        <v>1.299502</v>
      </c>
      <c r="F2992" s="0" t="n">
        <v>0.111595</v>
      </c>
      <c r="G2992" s="0" t="n">
        <f aca="false">12*Inputs!$B$6*(MIN(1,$H$50*$C2992)*(ic*Inputs!$C$6+pS+fee_fx*Inputs!$D$6-cost_acc-cost_wd*Inputs!$E$6*$E2992-cost_fx*Inputs!$D$6-$F2992)+(1-MIN(1,$H$50*$C2992))*(1-MIN(1,Inputs!$G$6*$D2992)*churn_nonbuyers)*(ic*Inputs!$C$6+fee_wd*Inputs!$E$6*(1-$B2992)+fee_fx*Inputs!$D$6-cost_acc-cost_wd*Inputs!$E$6*(1-$B2992)-cost_fx*Inputs!$D$6))</f>
        <v>213980.472480658</v>
      </c>
      <c r="H2992" s="0" t="n">
        <f aca="false">12*Inputs!$B$7*(MIN(1,$H$51*$C2992)*(ic*Inputs!$C$7+pE+fee_fx*Inputs!$D$7-cost_acc-cost_wd*Inputs!$E$7*$E2992-cost_fx*Inputs!$D$7-$F2992)+(1-MIN(1,$H$51*$C2992))*(1-MIN(1,Inputs!$G$7*$D2992)*churn_nonbuyers)*(ic*Inputs!$C$7+fee_wd*Inputs!$E$7*(1-$B2992)+fee_fx*Inputs!$D$7-cost_acc-cost_wd*Inputs!$E$7*(1-$B2992)-cost_fx*Inputs!$D$7))</f>
        <v>393912.851743193</v>
      </c>
      <c r="I2992" s="0" t="n">
        <f aca="false">12*Inputs!$B$8*(MIN(1,$H$52*$C2992)*(ic*Inputs!$C$8+pT-cost_acc-cost_wd*Inputs!$E$8-cost_fx*Inputs!$D$8-cost_ins)+(1-MIN(1,$H$52*$C2992))*(1-MIN(1,Inputs!$G$8*$D2992)*churn_nonbuyers)*(ic*Inputs!$C$8+fee_wd*Inputs!$E$8*(1-$B2992)+fee_fx*Inputs!$D$8-cost_acc-cost_wd*Inputs!$E$8*(1-$B2992)-cost_fx*Inputs!$D$8))</f>
        <v>150698.515968</v>
      </c>
      <c r="J2992" s="0" t="n">
        <f aca="false">G2992+H2992+I2992-fixed</f>
        <v>58591.8401918508</v>
      </c>
      <c r="K2992" s="0" t="n">
        <f aca="false">12*Inputs!$B$6*(1-MIN(1,Inputs!$G$6*$D2992)*churn_nonbuyers)*(ic*Inputs!$C$6+fee_wd*Inputs!$E$6*(1-$B2992)+fee_fx*Inputs!$D$6-cost_acc-cost_wd*Inputs!$E$6*(1-$B2992)-cost_fx*Inputs!$D$6)</f>
        <v>160464.010928256</v>
      </c>
      <c r="L2992" s="0" t="n">
        <f aca="false">12*Inputs!$B$7*(1-MIN(1,Inputs!$G$7*$D2992)*churn_nonbuyers)*(ic*Inputs!$C$7+fee_wd*Inputs!$E$7*(1-$B2992)+fee_fx*Inputs!$D$7-cost_acc-cost_wd*Inputs!$E$7*(1-$B2992)-cost_fx*Inputs!$D$7)</f>
        <v>358318.689052954</v>
      </c>
      <c r="M2992" s="0" t="n">
        <f aca="false">12*Inputs!$B$8*(1-MIN(1,Inputs!$G$8*$D2992)*churn_nonbuyers)*(ic*Inputs!$C$8+fee_wd*Inputs!$E$8*(1-$B2992)+fee_fx*Inputs!$D$8-cost_acc-cost_wd*Inputs!$E$8*(1-$B2992)-cost_fx*Inputs!$D$8)</f>
        <v>0</v>
      </c>
      <c r="N2992" s="0" t="n">
        <f aca="false">K2992+L2992+I2992-fixed</f>
        <v>-30518.7840507905</v>
      </c>
      <c r="O2992" s="0" t="n">
        <f aca="false">K2992+L2992+M2992-fixed</f>
        <v>-181217.30001879</v>
      </c>
      <c r="P2992" s="0" t="n">
        <f aca="false">12*Inputs!$B$6*(1-MIN(1,Inputs!$F$6*$D2992))*(ic*Inputs!$C$6+flat_fee-cost_acc-cost_wd*Inputs!$E$6*$E2992-cost_fx*Inputs!$D$6)+12*Inputs!$B$7*(1-MIN(1,Inputs!$F$7*$D2992))*(ic*Inputs!$C$7+flat_fee-cost_acc-cost_wd*Inputs!$E$7*$E2992-cost_fx*Inputs!$D$7)+12*Inputs!$B$8*(1-MIN(1,Inputs!$F$8*$D2992))*(ic*Inputs!$C$8+flat_fee-cost_acc-cost_wd*Inputs!$E$8*$E2992-cost_fx*Inputs!$D$8)-fixed</f>
        <v>-278832.51896896</v>
      </c>
    </row>
    <row r="2993" customFormat="false" ht="15" hidden="false" customHeight="false" outlineLevel="0" collapsed="false">
      <c r="A2993" s="0" t="n">
        <v>2928</v>
      </c>
      <c r="B2993" s="0" t="n">
        <v>0.520711</v>
      </c>
      <c r="C2993" s="0" t="n">
        <v>0.974026</v>
      </c>
      <c r="D2993" s="0" t="n">
        <v>1.296484</v>
      </c>
      <c r="E2993" s="0" t="n">
        <v>1.132195</v>
      </c>
      <c r="F2993" s="0" t="n">
        <v>0.362884</v>
      </c>
      <c r="G2993" s="0" t="n">
        <f aca="false">12*Inputs!$B$6*(MIN(1,$H$50*$C2993)*(ic*Inputs!$C$6+pS+fee_fx*Inputs!$D$6-cost_acc-cost_wd*Inputs!$E$6*$E2993-cost_fx*Inputs!$D$6-$F2993)+(1-MIN(1,$H$50*$C2993))*(1-MIN(1,Inputs!$G$6*$D2993)*churn_nonbuyers)*(ic*Inputs!$C$6+fee_wd*Inputs!$E$6*(1-$B2993)+fee_fx*Inputs!$D$6-cost_acc-cost_wd*Inputs!$E$6*(1-$B2993)-cost_fx*Inputs!$D$6))</f>
        <v>169661.226586439</v>
      </c>
      <c r="H2993" s="0" t="n">
        <f aca="false">12*Inputs!$B$7*(MIN(1,$H$51*$C2993)*(ic*Inputs!$C$7+pE+fee_fx*Inputs!$D$7-cost_acc-cost_wd*Inputs!$E$7*$E2993-cost_fx*Inputs!$D$7-$F2993)+(1-MIN(1,$H$51*$C2993))*(1-MIN(1,Inputs!$G$7*$D2993)*churn_nonbuyers)*(ic*Inputs!$C$7+fee_wd*Inputs!$E$7*(1-$B2993)+fee_fx*Inputs!$D$7-cost_acc-cost_wd*Inputs!$E$7*(1-$B2993)-cost_fx*Inputs!$D$7))</f>
        <v>369989.722758195</v>
      </c>
      <c r="I2993" s="0" t="n">
        <f aca="false">12*Inputs!$B$8*(MIN(1,$H$52*$C2993)*(ic*Inputs!$C$8+pT-cost_acc-cost_wd*Inputs!$E$8-cost_fx*Inputs!$D$8-cost_ins)+(1-MIN(1,$H$52*$C2993))*(1-MIN(1,Inputs!$G$8*$D2993)*churn_nonbuyers)*(ic*Inputs!$C$8+fee_wd*Inputs!$E$8*(1-$B2993)+fee_fx*Inputs!$D$8-cost_acc-cost_wd*Inputs!$E$8*(1-$B2993)-cost_fx*Inputs!$D$8))</f>
        <v>149267.205068447</v>
      </c>
      <c r="J2993" s="0" t="n">
        <f aca="false">G2993+H2993+I2993-fixed</f>
        <v>-11081.8455869196</v>
      </c>
      <c r="K2993" s="0" t="n">
        <f aca="false">12*Inputs!$B$6*(1-MIN(1,Inputs!$G$6*$D2993)*churn_nonbuyers)*(ic*Inputs!$C$6+fee_wd*Inputs!$E$6*(1-$B2993)+fee_fx*Inputs!$D$6-cost_acc-cost_wd*Inputs!$E$6*(1-$B2993)-cost_fx*Inputs!$D$6)</f>
        <v>118409.730336893</v>
      </c>
      <c r="L2993" s="0" t="n">
        <f aca="false">12*Inputs!$B$7*(1-MIN(1,Inputs!$G$7*$D2993)*churn_nonbuyers)*(ic*Inputs!$C$7+fee_wd*Inputs!$E$7*(1-$B2993)+fee_fx*Inputs!$D$7-cost_acc-cost_wd*Inputs!$E$7*(1-$B2993)-cost_fx*Inputs!$D$7)</f>
        <v>315451.749370136</v>
      </c>
      <c r="M2993" s="0" t="n">
        <f aca="false">12*Inputs!$B$8*(1-MIN(1,Inputs!$G$8*$D2993)*churn_nonbuyers)*(ic*Inputs!$C$8+fee_wd*Inputs!$E$8*(1-$B2993)+fee_fx*Inputs!$D$8-cost_acc-cost_wd*Inputs!$E$8*(1-$B2993)-cost_fx*Inputs!$D$8)</f>
        <v>27868.3486121664</v>
      </c>
      <c r="N2993" s="0" t="n">
        <f aca="false">K2993+L2993+I2993-fixed</f>
        <v>-116871.315224525</v>
      </c>
      <c r="O2993" s="0" t="n">
        <f aca="false">K2993+L2993+M2993-fixed</f>
        <v>-238270.171680805</v>
      </c>
      <c r="P2993" s="0" t="n">
        <f aca="false">12*Inputs!$B$6*(1-MIN(1,Inputs!$F$6*$D2993))*(ic*Inputs!$C$6+flat_fee-cost_acc-cost_wd*Inputs!$E$6*$E2993-cost_fx*Inputs!$D$6)+12*Inputs!$B$7*(1-MIN(1,Inputs!$F$7*$D2993))*(ic*Inputs!$C$7+flat_fee-cost_acc-cost_wd*Inputs!$E$7*$E2993-cost_fx*Inputs!$D$7)+12*Inputs!$B$8*(1-MIN(1,Inputs!$F$8*$D2993))*(ic*Inputs!$C$8+flat_fee-cost_acc-cost_wd*Inputs!$E$8*$E2993-cost_fx*Inputs!$D$8)-fixed</f>
        <v>-144425.3805808</v>
      </c>
    </row>
    <row r="2994" customFormat="false" ht="15" hidden="false" customHeight="false" outlineLevel="0" collapsed="false">
      <c r="A2994" s="0" t="n">
        <v>2929</v>
      </c>
      <c r="B2994" s="0" t="n">
        <v>0.29692</v>
      </c>
      <c r="C2994" s="0" t="n">
        <v>0.90166</v>
      </c>
      <c r="D2994" s="0" t="n">
        <v>0.960442</v>
      </c>
      <c r="E2994" s="0" t="n">
        <v>1.244584</v>
      </c>
      <c r="F2994" s="0" t="n">
        <v>0.044286</v>
      </c>
      <c r="G2994" s="0" t="n">
        <f aca="false">12*Inputs!$B$6*(MIN(1,$H$50*$C2994)*(ic*Inputs!$C$6+pS+fee_fx*Inputs!$D$6-cost_acc-cost_wd*Inputs!$E$6*$E2994-cost_fx*Inputs!$D$6-$F2994)+(1-MIN(1,$H$50*$C2994))*(1-MIN(1,Inputs!$G$6*$D2994)*churn_nonbuyers)*(ic*Inputs!$C$6+fee_wd*Inputs!$E$6*(1-$B2994)+fee_fx*Inputs!$D$6-cost_acc-cost_wd*Inputs!$E$6*(1-$B2994)-cost_fx*Inputs!$D$6))</f>
        <v>200576.711152434</v>
      </c>
      <c r="H2994" s="0" t="n">
        <f aca="false">12*Inputs!$B$7*(MIN(1,$H$51*$C2994)*(ic*Inputs!$C$7+pE+fee_fx*Inputs!$D$7-cost_acc-cost_wd*Inputs!$E$7*$E2994-cost_fx*Inputs!$D$7-$F2994)+(1-MIN(1,$H$51*$C2994))*(1-MIN(1,Inputs!$G$7*$D2994)*churn_nonbuyers)*(ic*Inputs!$C$7+fee_wd*Inputs!$E$7*(1-$B2994)+fee_fx*Inputs!$D$7-cost_acc-cost_wd*Inputs!$E$7*(1-$B2994)-cost_fx*Inputs!$D$7))</f>
        <v>392935.383023625</v>
      </c>
      <c r="I2994" s="0" t="n">
        <f aca="false">12*Inputs!$B$8*(MIN(1,$H$52*$C2994)*(ic*Inputs!$C$8+pT-cost_acc-cost_wd*Inputs!$E$8-cost_fx*Inputs!$D$8-cost_ins)+(1-MIN(1,$H$52*$C2994))*(1-MIN(1,Inputs!$G$8*$D2994)*churn_nonbuyers)*(ic*Inputs!$C$8+fee_wd*Inputs!$E$8*(1-$B2994)+fee_fx*Inputs!$D$8-cost_acc-cost_wd*Inputs!$E$8*(1-$B2994)-cost_fx*Inputs!$D$8))</f>
        <v>167696.548287092</v>
      </c>
      <c r="J2994" s="0" t="n">
        <f aca="false">G2994+H2994+I2994-fixed</f>
        <v>61208.6424631502</v>
      </c>
      <c r="K2994" s="0" t="n">
        <f aca="false">12*Inputs!$B$6*(1-MIN(1,Inputs!$G$6*$D2994)*churn_nonbuyers)*(ic*Inputs!$C$6+fee_wd*Inputs!$E$6*(1-$B2994)+fee_fx*Inputs!$D$6-cost_acc-cost_wd*Inputs!$E$6*(1-$B2994)-cost_fx*Inputs!$D$6)</f>
        <v>151215.520598208</v>
      </c>
      <c r="L2994" s="0" t="n">
        <f aca="false">12*Inputs!$B$7*(1-MIN(1,Inputs!$G$7*$D2994)*churn_nonbuyers)*(ic*Inputs!$C$7+fee_wd*Inputs!$E$7*(1-$B2994)+fee_fx*Inputs!$D$7-cost_acc-cost_wd*Inputs!$E$7*(1-$B2994)-cost_fx*Inputs!$D$7)</f>
        <v>350057.967142925</v>
      </c>
      <c r="M2994" s="0" t="n">
        <f aca="false">12*Inputs!$B$8*(1-MIN(1,Inputs!$G$8*$D2994)*churn_nonbuyers)*(ic*Inputs!$C$8+fee_wd*Inputs!$E$8*(1-$B2994)+fee_fx*Inputs!$D$8-cost_acc-cost_wd*Inputs!$E$8*(1-$B2994)-cost_fx*Inputs!$D$8)</f>
        <v>102287.912978304</v>
      </c>
      <c r="N2994" s="0" t="n">
        <f aca="false">K2994+L2994+I2994-fixed</f>
        <v>-31029.9639717755</v>
      </c>
      <c r="O2994" s="0" t="n">
        <f aca="false">K2994+L2994+M2994-fixed</f>
        <v>-96438.5992805632</v>
      </c>
      <c r="P2994" s="0" t="n">
        <f aca="false">12*Inputs!$B$6*(1-MIN(1,Inputs!$F$6*$D2994))*(ic*Inputs!$C$6+flat_fee-cost_acc-cost_wd*Inputs!$E$6*$E2994-cost_fx*Inputs!$D$6)+12*Inputs!$B$7*(1-MIN(1,Inputs!$F$7*$D2994))*(ic*Inputs!$C$7+flat_fee-cost_acc-cost_wd*Inputs!$E$7*$E2994-cost_fx*Inputs!$D$7)+12*Inputs!$B$8*(1-MIN(1,Inputs!$F$8*$D2994))*(ic*Inputs!$C$8+flat_fee-cost_acc-cost_wd*Inputs!$E$8*$E2994-cost_fx*Inputs!$D$8)-fixed</f>
        <v>-15202.48510528</v>
      </c>
    </row>
    <row r="2995" customFormat="false" ht="15" hidden="false" customHeight="false" outlineLevel="0" collapsed="false">
      <c r="A2995" s="0" t="n">
        <v>2930</v>
      </c>
      <c r="B2995" s="0" t="n">
        <v>0.280117</v>
      </c>
      <c r="C2995" s="0" t="n">
        <v>1.086755</v>
      </c>
      <c r="D2995" s="0" t="n">
        <v>1.055602</v>
      </c>
      <c r="E2995" s="0" t="n">
        <v>1.221567</v>
      </c>
      <c r="F2995" s="0" t="n">
        <v>0.074723</v>
      </c>
      <c r="G2995" s="0" t="n">
        <f aca="false">12*Inputs!$B$6*(MIN(1,$H$50*$C2995)*(ic*Inputs!$C$6+pS+fee_fx*Inputs!$D$6-cost_acc-cost_wd*Inputs!$E$6*$E2995-cost_fx*Inputs!$D$6-$F2995)+(1-MIN(1,$H$50*$C2995))*(1-MIN(1,Inputs!$G$6*$D2995)*churn_nonbuyers)*(ic*Inputs!$C$6+fee_wd*Inputs!$E$6*(1-$B2995)+fee_fx*Inputs!$D$6-cost_acc-cost_wd*Inputs!$E$6*(1-$B2995)-cost_fx*Inputs!$D$6))</f>
        <v>211926.503513185</v>
      </c>
      <c r="H2995" s="0" t="n">
        <f aca="false">12*Inputs!$B$7*(MIN(1,$H$51*$C2995)*(ic*Inputs!$C$7+pE+fee_fx*Inputs!$D$7-cost_acc-cost_wd*Inputs!$E$7*$E2995-cost_fx*Inputs!$D$7-$F2995)+(1-MIN(1,$H$51*$C2995))*(1-MIN(1,Inputs!$G$7*$D2995)*churn_nonbuyers)*(ic*Inputs!$C$7+fee_wd*Inputs!$E$7*(1-$B2995)+fee_fx*Inputs!$D$7-cost_acc-cost_wd*Inputs!$E$7*(1-$B2995)-cost_fx*Inputs!$D$7))</f>
        <v>403456.500830435</v>
      </c>
      <c r="I2995" s="0" t="n">
        <f aca="false">12*Inputs!$B$8*(MIN(1,$H$52*$C2995)*(ic*Inputs!$C$8+pT-cost_acc-cost_wd*Inputs!$E$8-cost_fx*Inputs!$D$8-cost_ins)+(1-MIN(1,$H$52*$C2995))*(1-MIN(1,Inputs!$G$8*$D2995)*churn_nonbuyers)*(ic*Inputs!$C$8+fee_wd*Inputs!$E$8*(1-$B2995)+fee_fx*Inputs!$D$8-cost_acc-cost_wd*Inputs!$E$8*(1-$B2995)-cost_fx*Inputs!$D$8))</f>
        <v>176199.056308318</v>
      </c>
      <c r="J2995" s="0" t="n">
        <f aca="false">G2995+H2995+I2995-fixed</f>
        <v>91582.0606519379</v>
      </c>
      <c r="K2995" s="0" t="n">
        <f aca="false">12*Inputs!$B$6*(1-MIN(1,Inputs!$G$6*$D2995)*churn_nonbuyers)*(ic*Inputs!$C$6+fee_wd*Inputs!$E$6*(1-$B2995)+fee_fx*Inputs!$D$6-cost_acc-cost_wd*Inputs!$E$6*(1-$B2995)-cost_fx*Inputs!$D$6)</f>
        <v>152751.666711125</v>
      </c>
      <c r="L2995" s="0" t="n">
        <f aca="false">12*Inputs!$B$7*(1-MIN(1,Inputs!$G$7*$D2995)*churn_nonbuyers)*(ic*Inputs!$C$7+fee_wd*Inputs!$E$7*(1-$B2995)+fee_fx*Inputs!$D$7-cost_acc-cost_wd*Inputs!$E$7*(1-$B2995)-cost_fx*Inputs!$D$7)</f>
        <v>351371.979930675</v>
      </c>
      <c r="M2995" s="0" t="n">
        <f aca="false">12*Inputs!$B$8*(1-MIN(1,Inputs!$G$8*$D2995)*churn_nonbuyers)*(ic*Inputs!$C$8+fee_wd*Inputs!$E$8*(1-$B2995)+fee_fx*Inputs!$D$8-cost_acc-cost_wd*Inputs!$E$8*(1-$B2995)-cost_fx*Inputs!$D$8)</f>
        <v>81705.6924385824</v>
      </c>
      <c r="N2995" s="0" t="n">
        <f aca="false">K2995+L2995+I2995-fixed</f>
        <v>-19677.2970498821</v>
      </c>
      <c r="O2995" s="0" t="n">
        <f aca="false">K2995+L2995+M2995-fixed</f>
        <v>-114170.660919618</v>
      </c>
      <c r="P2995" s="0" t="n">
        <f aca="false">12*Inputs!$B$6*(1-MIN(1,Inputs!$F$6*$D2995))*(ic*Inputs!$C$6+flat_fee-cost_acc-cost_wd*Inputs!$E$6*$E2995-cost_fx*Inputs!$D$6)+12*Inputs!$B$7*(1-MIN(1,Inputs!$F$7*$D2995))*(ic*Inputs!$C$7+flat_fee-cost_acc-cost_wd*Inputs!$E$7*$E2995-cost_fx*Inputs!$D$7)+12*Inputs!$B$8*(1-MIN(1,Inputs!$F$8*$D2995))*(ic*Inputs!$C$8+flat_fee-cost_acc-cost_wd*Inputs!$E$8*$E2995-cost_fx*Inputs!$D$8)-fixed</f>
        <v>-53643.7722558398</v>
      </c>
    </row>
    <row r="2996" customFormat="false" ht="15" hidden="false" customHeight="false" outlineLevel="0" collapsed="false">
      <c r="A2996" s="0" t="n">
        <v>2931</v>
      </c>
      <c r="B2996" s="0" t="n">
        <v>0.151308</v>
      </c>
      <c r="C2996" s="0" t="n">
        <v>0.737833</v>
      </c>
      <c r="D2996" s="0" t="n">
        <v>1.76214</v>
      </c>
      <c r="E2996" s="0" t="n">
        <v>1.295292</v>
      </c>
      <c r="F2996" s="0" t="n">
        <v>0.331717</v>
      </c>
      <c r="G2996" s="0" t="n">
        <f aca="false">12*Inputs!$B$6*(MIN(1,$H$50*$C2996)*(ic*Inputs!$C$6+pS+fee_fx*Inputs!$D$6-cost_acc-cost_wd*Inputs!$E$6*$E2996-cost_fx*Inputs!$D$6-$F2996)+(1-MIN(1,$H$50*$C2996))*(1-MIN(1,Inputs!$G$6*$D2996)*churn_nonbuyers)*(ic*Inputs!$C$6+fee_wd*Inputs!$E$6*(1-$B2996)+fee_fx*Inputs!$D$6-cost_acc-cost_wd*Inputs!$E$6*(1-$B2996)-cost_fx*Inputs!$D$6))</f>
        <v>197860.452150412</v>
      </c>
      <c r="H2996" s="0" t="n">
        <f aca="false">12*Inputs!$B$7*(MIN(1,$H$51*$C2996)*(ic*Inputs!$C$7+pE+fee_fx*Inputs!$D$7-cost_acc-cost_wd*Inputs!$E$7*$E2996-cost_fx*Inputs!$D$7-$F2996)+(1-MIN(1,$H$51*$C2996))*(1-MIN(1,Inputs!$G$7*$D2996)*churn_nonbuyers)*(ic*Inputs!$C$7+fee_wd*Inputs!$E$7*(1-$B2996)+fee_fx*Inputs!$D$7-cost_acc-cost_wd*Inputs!$E$7*(1-$B2996)-cost_fx*Inputs!$D$7))</f>
        <v>376507.021546196</v>
      </c>
      <c r="I2996" s="0" t="n">
        <f aca="false">12*Inputs!$B$8*(MIN(1,$H$52*$C2996)*(ic*Inputs!$C$8+pT-cost_acc-cost_wd*Inputs!$E$8-cost_fx*Inputs!$D$8-cost_ins)+(1-MIN(1,$H$52*$C2996))*(1-MIN(1,Inputs!$G$8*$D2996)*churn_nonbuyers)*(ic*Inputs!$C$8+fee_wd*Inputs!$E$8*(1-$B2996)+fee_fx*Inputs!$D$8-cost_acc-cost_wd*Inputs!$E$8*(1-$B2996)-cost_fx*Inputs!$D$8))</f>
        <v>106354.199952</v>
      </c>
      <c r="J2996" s="0" t="n">
        <f aca="false">G2996+H2996+I2996-fixed</f>
        <v>-19278.3263513914</v>
      </c>
      <c r="K2996" s="0" t="n">
        <f aca="false">12*Inputs!$B$6*(1-MIN(1,Inputs!$G$6*$D2996)*churn_nonbuyers)*(ic*Inputs!$C$6+fee_wd*Inputs!$E$6*(1-$B2996)+fee_fx*Inputs!$D$6-cost_acc-cost_wd*Inputs!$E$6*(1-$B2996)-cost_fx*Inputs!$D$6)</f>
        <v>163968.983129664</v>
      </c>
      <c r="L2996" s="0" t="n">
        <f aca="false">12*Inputs!$B$7*(1-MIN(1,Inputs!$G$7*$D2996)*churn_nonbuyers)*(ic*Inputs!$C$7+fee_wd*Inputs!$E$7*(1-$B2996)+fee_fx*Inputs!$D$7-cost_acc-cost_wd*Inputs!$E$7*(1-$B2996)-cost_fx*Inputs!$D$7)</f>
        <v>361248.626357798</v>
      </c>
      <c r="M2996" s="0" t="n">
        <f aca="false">12*Inputs!$B$8*(1-MIN(1,Inputs!$G$8*$D2996)*churn_nonbuyers)*(ic*Inputs!$C$8+fee_wd*Inputs!$E$8*(1-$B2996)+fee_fx*Inputs!$D$8-cost_acc-cost_wd*Inputs!$E$8*(1-$B2996)-cost_fx*Inputs!$D$8)</f>
        <v>0</v>
      </c>
      <c r="N2996" s="0" t="n">
        <f aca="false">K2996+L2996+I2996-fixed</f>
        <v>-68428.1905605374</v>
      </c>
      <c r="O2996" s="0" t="n">
        <f aca="false">K2996+L2996+M2996-fixed</f>
        <v>-174782.390512537</v>
      </c>
      <c r="P2996" s="0" t="n">
        <f aca="false">12*Inputs!$B$6*(1-MIN(1,Inputs!$F$6*$D2996))*(ic*Inputs!$C$6+flat_fee-cost_acc-cost_wd*Inputs!$E$6*$E2996-cost_fx*Inputs!$D$6)+12*Inputs!$B$7*(1-MIN(1,Inputs!$F$7*$D2996))*(ic*Inputs!$C$7+flat_fee-cost_acc-cost_wd*Inputs!$E$7*$E2996-cost_fx*Inputs!$D$7)+12*Inputs!$B$8*(1-MIN(1,Inputs!$F$8*$D2996))*(ic*Inputs!$C$8+flat_fee-cost_acc-cost_wd*Inputs!$E$8*$E2996-cost_fx*Inputs!$D$8)-fixed</f>
        <v>-432873.3071488</v>
      </c>
    </row>
    <row r="2997" customFormat="false" ht="15" hidden="false" customHeight="false" outlineLevel="0" collapsed="false">
      <c r="A2997" s="0" t="n">
        <v>2932</v>
      </c>
      <c r="B2997" s="0" t="n">
        <v>0.452638</v>
      </c>
      <c r="C2997" s="0" t="n">
        <v>0.870706</v>
      </c>
      <c r="D2997" s="0" t="n">
        <v>1.606352</v>
      </c>
      <c r="E2997" s="0" t="n">
        <v>1.111914</v>
      </c>
      <c r="F2997" s="0" t="n">
        <v>0.410719</v>
      </c>
      <c r="G2997" s="0" t="n">
        <f aca="false">12*Inputs!$B$6*(MIN(1,$H$50*$C2997)*(ic*Inputs!$C$6+pS+fee_fx*Inputs!$D$6-cost_acc-cost_wd*Inputs!$E$6*$E2997-cost_fx*Inputs!$D$6-$F2997)+(1-MIN(1,$H$50*$C2997))*(1-MIN(1,Inputs!$G$6*$D2997)*churn_nonbuyers)*(ic*Inputs!$C$6+fee_wd*Inputs!$E$6*(1-$B2997)+fee_fx*Inputs!$D$6-cost_acc-cost_wd*Inputs!$E$6*(1-$B2997)-cost_fx*Inputs!$D$6))</f>
        <v>170234.092565102</v>
      </c>
      <c r="H2997" s="0" t="n">
        <f aca="false">12*Inputs!$B$7*(MIN(1,$H$51*$C2997)*(ic*Inputs!$C$7+pE+fee_fx*Inputs!$D$7-cost_acc-cost_wd*Inputs!$E$7*$E2997-cost_fx*Inputs!$D$7-$F2997)+(1-MIN(1,$H$51*$C2997))*(1-MIN(1,Inputs!$G$7*$D2997)*churn_nonbuyers)*(ic*Inputs!$C$7+fee_wd*Inputs!$E$7*(1-$B2997)+fee_fx*Inputs!$D$7-cost_acc-cost_wd*Inputs!$E$7*(1-$B2997)-cost_fx*Inputs!$D$7))</f>
        <v>367931.970540819</v>
      </c>
      <c r="I2997" s="0" t="n">
        <f aca="false">12*Inputs!$B$8*(MIN(1,$H$52*$C2997)*(ic*Inputs!$C$8+pT-cost_acc-cost_wd*Inputs!$E$8-cost_fx*Inputs!$D$8-cost_ins)+(1-MIN(1,$H$52*$C2997))*(1-MIN(1,Inputs!$G$8*$D2997)*churn_nonbuyers)*(ic*Inputs!$C$8+fee_wd*Inputs!$E$8*(1-$B2997)+fee_fx*Inputs!$D$8-cost_acc-cost_wd*Inputs!$E$8*(1-$B2997)-cost_fx*Inputs!$D$8))</f>
        <v>125507.045664</v>
      </c>
      <c r="J2997" s="0" t="n">
        <f aca="false">G2997+H2997+I2997-fixed</f>
        <v>-36326.8912300797</v>
      </c>
      <c r="K2997" s="0" t="n">
        <f aca="false">12*Inputs!$B$6*(1-MIN(1,Inputs!$G$6*$D2997)*churn_nonbuyers)*(ic*Inputs!$C$6+fee_wd*Inputs!$E$6*(1-$B2997)+fee_fx*Inputs!$D$6-cost_acc-cost_wd*Inputs!$E$6*(1-$B2997)-cost_fx*Inputs!$D$6)</f>
        <v>125463.190727347</v>
      </c>
      <c r="L2997" s="0" t="n">
        <f aca="false">12*Inputs!$B$7*(1-MIN(1,Inputs!$G$7*$D2997)*churn_nonbuyers)*(ic*Inputs!$C$7+fee_wd*Inputs!$E$7*(1-$B2997)+fee_fx*Inputs!$D$7-cost_acc-cost_wd*Inputs!$E$7*(1-$B2997)-cost_fx*Inputs!$D$7)</f>
        <v>321730.748740408</v>
      </c>
      <c r="M2997" s="0" t="n">
        <f aca="false">12*Inputs!$B$8*(1-MIN(1,Inputs!$G$8*$D2997)*churn_nonbuyers)*(ic*Inputs!$C$8+fee_wd*Inputs!$E$8*(1-$B2997)+fee_fx*Inputs!$D$8-cost_acc-cost_wd*Inputs!$E$8*(1-$B2997)-cost_fx*Inputs!$D$8)</f>
        <v>0</v>
      </c>
      <c r="N2997" s="0" t="n">
        <f aca="false">K2997+L2997+I2997-fixed</f>
        <v>-127299.014868245</v>
      </c>
      <c r="O2997" s="0" t="n">
        <f aca="false">K2997+L2997+M2997-fixed</f>
        <v>-252806.060532245</v>
      </c>
      <c r="P2997" s="0" t="n">
        <f aca="false">12*Inputs!$B$6*(1-MIN(1,Inputs!$F$6*$D2997))*(ic*Inputs!$C$6+flat_fee-cost_acc-cost_wd*Inputs!$E$6*$E2997-cost_fx*Inputs!$D$6)+12*Inputs!$B$7*(1-MIN(1,Inputs!$F$7*$D2997))*(ic*Inputs!$C$7+flat_fee-cost_acc-cost_wd*Inputs!$E$7*$E2997-cost_fx*Inputs!$D$7)+12*Inputs!$B$8*(1-MIN(1,Inputs!$F$8*$D2997))*(ic*Inputs!$C$8+flat_fee-cost_acc-cost_wd*Inputs!$E$8*$E2997-cost_fx*Inputs!$D$8)-fixed</f>
        <v>-303527.49200128</v>
      </c>
    </row>
    <row r="2998" customFormat="false" ht="15" hidden="false" customHeight="false" outlineLevel="0" collapsed="false">
      <c r="A2998" s="0" t="n">
        <v>2933</v>
      </c>
      <c r="B2998" s="0" t="n">
        <v>0.289416</v>
      </c>
      <c r="C2998" s="0" t="n">
        <v>1.024613</v>
      </c>
      <c r="D2998" s="0" t="n">
        <v>1.18208</v>
      </c>
      <c r="E2998" s="0" t="n">
        <v>1.301204</v>
      </c>
      <c r="F2998" s="0" t="n">
        <v>0.379642</v>
      </c>
      <c r="G2998" s="0" t="n">
        <f aca="false">12*Inputs!$B$6*(MIN(1,$H$50*$C2998)*(ic*Inputs!$C$6+pS+fee_fx*Inputs!$D$6-cost_acc-cost_wd*Inputs!$E$6*$E2998-cost_fx*Inputs!$D$6-$F2998)+(1-MIN(1,$H$50*$C2998))*(1-MIN(1,Inputs!$G$6*$D2998)*churn_nonbuyers)*(ic*Inputs!$C$6+fee_wd*Inputs!$E$6*(1-$B2998)+fee_fx*Inputs!$D$6-cost_acc-cost_wd*Inputs!$E$6*(1-$B2998)-cost_fx*Inputs!$D$6))</f>
        <v>197371.709621028</v>
      </c>
      <c r="H2998" s="0" t="n">
        <f aca="false">12*Inputs!$B$7*(MIN(1,$H$51*$C2998)*(ic*Inputs!$C$7+pE+fee_fx*Inputs!$D$7-cost_acc-cost_wd*Inputs!$E$7*$E2998-cost_fx*Inputs!$D$7-$F2998)+(1-MIN(1,$H$51*$C2998))*(1-MIN(1,Inputs!$G$7*$D2998)*churn_nonbuyers)*(ic*Inputs!$C$7+fee_wd*Inputs!$E$7*(1-$B2998)+fee_fx*Inputs!$D$7-cost_acc-cost_wd*Inputs!$E$7*(1-$B2998)-cost_fx*Inputs!$D$7))</f>
        <v>371507.869239573</v>
      </c>
      <c r="I2998" s="0" t="n">
        <f aca="false">12*Inputs!$B$8*(MIN(1,$H$52*$C2998)*(ic*Inputs!$C$8+pT-cost_acc-cost_wd*Inputs!$E$8-cost_fx*Inputs!$D$8-cost_ins)+(1-MIN(1,$H$52*$C2998))*(1-MIN(1,Inputs!$G$8*$D2998)*churn_nonbuyers)*(ic*Inputs!$C$8+fee_wd*Inputs!$E$8*(1-$B2998)+fee_fx*Inputs!$D$8-cost_acc-cost_wd*Inputs!$E$8*(1-$B2998)-cost_fx*Inputs!$D$8))</f>
        <v>162939.215084671</v>
      </c>
      <c r="J2998" s="0" t="n">
        <f aca="false">G2998+H2998+I2998-fixed</f>
        <v>31818.7939452725</v>
      </c>
      <c r="K2998" s="0" t="n">
        <f aca="false">12*Inputs!$B$6*(1-MIN(1,Inputs!$G$6*$D2998)*churn_nonbuyers)*(ic*Inputs!$C$6+fee_wd*Inputs!$E$6*(1-$B2998)+fee_fx*Inputs!$D$6-cost_acc-cost_wd*Inputs!$E$6*(1-$B2998)-cost_fx*Inputs!$D$6)</f>
        <v>150471.942230016</v>
      </c>
      <c r="L2998" s="0" t="n">
        <f aca="false">12*Inputs!$B$7*(1-MIN(1,Inputs!$G$7*$D2998)*churn_nonbuyers)*(ic*Inputs!$C$7+fee_wd*Inputs!$E$7*(1-$B2998)+fee_fx*Inputs!$D$7-cost_acc-cost_wd*Inputs!$E$7*(1-$B2998)-cost_fx*Inputs!$D$7)</f>
        <v>348703.58389801</v>
      </c>
      <c r="M2998" s="0" t="n">
        <f aca="false">12*Inputs!$B$8*(1-MIN(1,Inputs!$G$8*$D2998)*churn_nonbuyers)*(ic*Inputs!$C$8+fee_wd*Inputs!$E$8*(1-$B2998)+fee_fx*Inputs!$D$8-cost_acc-cost_wd*Inputs!$E$8*(1-$B2998)-cost_fx*Inputs!$D$8)</f>
        <v>53921.385873408</v>
      </c>
      <c r="N2998" s="0" t="n">
        <f aca="false">K2998+L2998+I2998-fixed</f>
        <v>-37885.2587873032</v>
      </c>
      <c r="O2998" s="0" t="n">
        <f aca="false">K2998+L2998+M2998-fixed</f>
        <v>-146903.087998566</v>
      </c>
      <c r="P2998" s="0" t="n">
        <f aca="false">12*Inputs!$B$6*(1-MIN(1,Inputs!$F$6*$D2998))*(ic*Inputs!$C$6+flat_fee-cost_acc-cost_wd*Inputs!$E$6*$E2998-cost_fx*Inputs!$D$6)+12*Inputs!$B$7*(1-MIN(1,Inputs!$F$7*$D2998))*(ic*Inputs!$C$7+flat_fee-cost_acc-cost_wd*Inputs!$E$7*$E2998-cost_fx*Inputs!$D$7)+12*Inputs!$B$8*(1-MIN(1,Inputs!$F$8*$D2998))*(ic*Inputs!$C$8+flat_fee-cost_acc-cost_wd*Inputs!$E$8*$E2998-cost_fx*Inputs!$D$8)-fixed</f>
        <v>-149165.7644032</v>
      </c>
    </row>
    <row r="2999" customFormat="false" ht="15" hidden="false" customHeight="false" outlineLevel="0" collapsed="false">
      <c r="A2999" s="0" t="n">
        <v>2934</v>
      </c>
      <c r="B2999" s="0" t="n">
        <v>0.282275</v>
      </c>
      <c r="C2999" s="0" t="n">
        <v>0.963771</v>
      </c>
      <c r="D2999" s="0" t="n">
        <v>0.846879</v>
      </c>
      <c r="E2999" s="0" t="n">
        <v>1.310796</v>
      </c>
      <c r="F2999" s="0" t="n">
        <v>0.239262</v>
      </c>
      <c r="G2999" s="0" t="n">
        <f aca="false">12*Inputs!$B$6*(MIN(1,$H$50*$C2999)*(ic*Inputs!$C$6+pS+fee_fx*Inputs!$D$6-cost_acc-cost_wd*Inputs!$E$6*$E2999-cost_fx*Inputs!$D$6-$F2999)+(1-MIN(1,$H$50*$C2999))*(1-MIN(1,Inputs!$G$6*$D2999)*churn_nonbuyers)*(ic*Inputs!$C$6+fee_wd*Inputs!$E$6*(1-$B2999)+fee_fx*Inputs!$D$6-cost_acc-cost_wd*Inputs!$E$6*(1-$B2999)-cost_fx*Inputs!$D$6))</f>
        <v>200873.476348073</v>
      </c>
      <c r="H2999" s="0" t="n">
        <f aca="false">12*Inputs!$B$7*(MIN(1,$H$51*$C2999)*(ic*Inputs!$C$7+pE+fee_fx*Inputs!$D$7-cost_acc-cost_wd*Inputs!$E$7*$E2999-cost_fx*Inputs!$D$7-$F2999)+(1-MIN(1,$H$51*$C2999))*(1-MIN(1,Inputs!$G$7*$D2999)*churn_nonbuyers)*(ic*Inputs!$C$7+fee_wd*Inputs!$E$7*(1-$B2999)+fee_fx*Inputs!$D$7-cost_acc-cost_wd*Inputs!$E$7*(1-$B2999)-cost_fx*Inputs!$D$7))</f>
        <v>379731.531793076</v>
      </c>
      <c r="I2999" s="0" t="n">
        <f aca="false">12*Inputs!$B$8*(MIN(1,$H$52*$C2999)*(ic*Inputs!$C$8+pT-cost_acc-cost_wd*Inputs!$E$8-cost_fx*Inputs!$D$8-cost_ins)+(1-MIN(1,$H$52*$C2999))*(1-MIN(1,Inputs!$G$8*$D2999)*churn_nonbuyers)*(ic*Inputs!$C$8+fee_wd*Inputs!$E$8*(1-$B2999)+fee_fx*Inputs!$D$8-cost_acc-cost_wd*Inputs!$E$8*(1-$B2999)-cost_fx*Inputs!$D$8))</f>
        <v>180368.824163106</v>
      </c>
      <c r="J2999" s="0" t="n">
        <f aca="false">G2999+H2999+I2999-fixed</f>
        <v>60973.8323042551</v>
      </c>
      <c r="K2999" s="0" t="n">
        <f aca="false">12*Inputs!$B$6*(1-MIN(1,Inputs!$G$6*$D2999)*churn_nonbuyers)*(ic*Inputs!$C$6+fee_wd*Inputs!$E$6*(1-$B2999)+fee_fx*Inputs!$D$6-cost_acc-cost_wd*Inputs!$E$6*(1-$B2999)-cost_fx*Inputs!$D$6)</f>
        <v>154137.03962202</v>
      </c>
      <c r="L2999" s="0" t="n">
        <f aca="false">12*Inputs!$B$7*(1-MIN(1,Inputs!$G$7*$D2999)*churn_nonbuyers)*(ic*Inputs!$C$7+fee_wd*Inputs!$E$7*(1-$B2999)+fee_fx*Inputs!$D$7-cost_acc-cost_wd*Inputs!$E$7*(1-$B2999)-cost_fx*Inputs!$D$7)</f>
        <v>353341.259581212</v>
      </c>
      <c r="M2999" s="0" t="n">
        <f aca="false">12*Inputs!$B$8*(1-MIN(1,Inputs!$G$8*$D2999)*churn_nonbuyers)*(ic*Inputs!$C$8+fee_wd*Inputs!$E$8*(1-$B2999)+fee_fx*Inputs!$D$8-cost_acc-cost_wd*Inputs!$E$8*(1-$B2999)-cost_fx*Inputs!$D$8)</f>
        <v>127388.05914276</v>
      </c>
      <c r="N2999" s="0" t="n">
        <f aca="false">K2999+L2999+I2999-fixed</f>
        <v>-12152.8766336618</v>
      </c>
      <c r="O2999" s="0" t="n">
        <f aca="false">K2999+L2999+M2999-fixed</f>
        <v>-65133.641654008</v>
      </c>
      <c r="P2999" s="0" t="n">
        <f aca="false">12*Inputs!$B$6*(1-MIN(1,Inputs!$F$6*$D2999))*(ic*Inputs!$C$6+flat_fee-cost_acc-cost_wd*Inputs!$E$6*$E2999-cost_fx*Inputs!$D$6)+12*Inputs!$B$7*(1-MIN(1,Inputs!$F$7*$D2999))*(ic*Inputs!$C$7+flat_fee-cost_acc-cost_wd*Inputs!$E$7*$E2999-cost_fx*Inputs!$D$7)+12*Inputs!$B$8*(1-MIN(1,Inputs!$F$8*$D2999))*(ic*Inputs!$C$8+flat_fee-cost_acc-cost_wd*Inputs!$E$8*$E2999-cost_fx*Inputs!$D$8)-fixed</f>
        <v>11135.89265216</v>
      </c>
    </row>
    <row r="3000" customFormat="false" ht="15" hidden="false" customHeight="false" outlineLevel="0" collapsed="false">
      <c r="A3000" s="0" t="n">
        <v>2935</v>
      </c>
      <c r="B3000" s="0" t="n">
        <v>0.208468</v>
      </c>
      <c r="C3000" s="0" t="n">
        <v>1.0289</v>
      </c>
      <c r="D3000" s="0" t="n">
        <v>1.355419</v>
      </c>
      <c r="E3000" s="0" t="n">
        <v>1.384814</v>
      </c>
      <c r="F3000" s="0" t="n">
        <v>0.250597</v>
      </c>
      <c r="G3000" s="0" t="n">
        <f aca="false">12*Inputs!$B$6*(MIN(1,$H$50*$C3000)*(ic*Inputs!$C$6+pS+fee_fx*Inputs!$D$6-cost_acc-cost_wd*Inputs!$E$6*$E3000-cost_fx*Inputs!$D$6-$F3000)+(1-MIN(1,$H$50*$C3000))*(1-MIN(1,Inputs!$G$6*$D3000)*churn_nonbuyers)*(ic*Inputs!$C$6+fee_wd*Inputs!$E$6*(1-$B3000)+fee_fx*Inputs!$D$6-cost_acc-cost_wd*Inputs!$E$6*(1-$B3000)-cost_fx*Inputs!$D$6))</f>
        <v>207345.141980232</v>
      </c>
      <c r="H3000" s="0" t="n">
        <f aca="false">12*Inputs!$B$7*(MIN(1,$H$51*$C3000)*(ic*Inputs!$C$7+pE+fee_fx*Inputs!$D$7-cost_acc-cost_wd*Inputs!$E$7*$E3000-cost_fx*Inputs!$D$7-$F3000)+(1-MIN(1,$H$51*$C3000))*(1-MIN(1,Inputs!$G$7*$D3000)*churn_nonbuyers)*(ic*Inputs!$C$7+fee_wd*Inputs!$E$7*(1-$B3000)+fee_fx*Inputs!$D$7-cost_acc-cost_wd*Inputs!$E$7*(1-$B3000)-cost_fx*Inputs!$D$7))</f>
        <v>374814.842689058</v>
      </c>
      <c r="I3000" s="0" t="n">
        <f aca="false">12*Inputs!$B$8*(MIN(1,$H$52*$C3000)*(ic*Inputs!$C$8+pT-cost_acc-cost_wd*Inputs!$E$8-cost_fx*Inputs!$D$8-cost_ins)+(1-MIN(1,$H$52*$C3000))*(1-MIN(1,Inputs!$G$8*$D3000)*churn_nonbuyers)*(ic*Inputs!$C$8+fee_wd*Inputs!$E$8*(1-$B3000)+fee_fx*Inputs!$D$8-cost_acc-cost_wd*Inputs!$E$8*(1-$B3000)-cost_fx*Inputs!$D$8))</f>
        <v>152842.446548527</v>
      </c>
      <c r="J3000" s="0" t="n">
        <f aca="false">G3000+H3000+I3000-fixed</f>
        <v>35002.4312178174</v>
      </c>
      <c r="K3000" s="0" t="n">
        <f aca="false">12*Inputs!$B$6*(1-MIN(1,Inputs!$G$6*$D3000)*churn_nonbuyers)*(ic*Inputs!$C$6+fee_wd*Inputs!$E$6*(1-$B3000)+fee_fx*Inputs!$D$6-cost_acc-cost_wd*Inputs!$E$6*(1-$B3000)-cost_fx*Inputs!$D$6)</f>
        <v>159952.427194262</v>
      </c>
      <c r="L3000" s="0" t="n">
        <f aca="false">12*Inputs!$B$7*(1-MIN(1,Inputs!$G$7*$D3000)*churn_nonbuyers)*(ic*Inputs!$C$7+fee_wd*Inputs!$E$7*(1-$B3000)+fee_fx*Inputs!$D$7-cost_acc-cost_wd*Inputs!$E$7*(1-$B3000)-cost_fx*Inputs!$D$7)</f>
        <v>358006.125404558</v>
      </c>
      <c r="M3000" s="0" t="n">
        <f aca="false">12*Inputs!$B$8*(1-MIN(1,Inputs!$G$8*$D3000)*churn_nonbuyers)*(ic*Inputs!$C$8+fee_wd*Inputs!$E$8*(1-$B3000)+fee_fx*Inputs!$D$8-cost_acc-cost_wd*Inputs!$E$8*(1-$B3000)-cost_fx*Inputs!$D$8)</f>
        <v>16201.4688798913</v>
      </c>
      <c r="N3000" s="0" t="n">
        <f aca="false">K3000+L3000+I3000-fixed</f>
        <v>-29199.0008526528</v>
      </c>
      <c r="O3000" s="0" t="n">
        <f aca="false">K3000+L3000+M3000-fixed</f>
        <v>-165839.978521289</v>
      </c>
      <c r="P3000" s="0" t="n">
        <f aca="false">12*Inputs!$B$6*(1-MIN(1,Inputs!$F$6*$D3000))*(ic*Inputs!$C$6+flat_fee-cost_acc-cost_wd*Inputs!$E$6*$E3000-cost_fx*Inputs!$D$6)+12*Inputs!$B$7*(1-MIN(1,Inputs!$F$7*$D3000))*(ic*Inputs!$C$7+flat_fee-cost_acc-cost_wd*Inputs!$E$7*$E3000-cost_fx*Inputs!$D$7)+12*Inputs!$B$8*(1-MIN(1,Inputs!$F$8*$D3000))*(ic*Inputs!$C$8+flat_fee-cost_acc-cost_wd*Inputs!$E$8*$E3000-cost_fx*Inputs!$D$8)-fixed</f>
        <v>-263373.52413616</v>
      </c>
    </row>
    <row r="3001" customFormat="false" ht="15" hidden="false" customHeight="false" outlineLevel="0" collapsed="false">
      <c r="A3001" s="0" t="n">
        <v>2936</v>
      </c>
      <c r="B3001" s="0" t="n">
        <v>0.017091</v>
      </c>
      <c r="C3001" s="0" t="n">
        <v>0.877108</v>
      </c>
      <c r="D3001" s="0" t="n">
        <v>0.868736</v>
      </c>
      <c r="E3001" s="0" t="n">
        <v>1.114729</v>
      </c>
      <c r="F3001" s="0" t="n">
        <v>0.378024</v>
      </c>
      <c r="G3001" s="0" t="n">
        <f aca="false">12*Inputs!$B$6*(MIN(1,$H$50*$C3001)*(ic*Inputs!$C$6+pS+fee_fx*Inputs!$D$6-cost_acc-cost_wd*Inputs!$E$6*$E3001-cost_fx*Inputs!$D$6-$F3001)+(1-MIN(1,$H$50*$C3001))*(1-MIN(1,Inputs!$G$6*$D3001)*churn_nonbuyers)*(ic*Inputs!$C$6+fee_wd*Inputs!$E$6*(1-$B3001)+fee_fx*Inputs!$D$6-cost_acc-cost_wd*Inputs!$E$6*(1-$B3001)-cost_fx*Inputs!$D$6))</f>
        <v>231630.090050712</v>
      </c>
      <c r="H3001" s="0" t="n">
        <f aca="false">12*Inputs!$B$7*(MIN(1,$H$51*$C3001)*(ic*Inputs!$C$7+pE+fee_fx*Inputs!$D$7-cost_acc-cost_wd*Inputs!$E$7*$E3001-cost_fx*Inputs!$D$7-$F3001)+(1-MIN(1,$H$51*$C3001))*(1-MIN(1,Inputs!$G$7*$D3001)*churn_nonbuyers)*(ic*Inputs!$C$7+fee_wd*Inputs!$E$7*(1-$B3001)+fee_fx*Inputs!$D$7-cost_acc-cost_wd*Inputs!$E$7*(1-$B3001)-cost_fx*Inputs!$D$7))</f>
        <v>414147.858942121</v>
      </c>
      <c r="I3001" s="0" t="n">
        <f aca="false">12*Inputs!$B$8*(MIN(1,$H$52*$C3001)*(ic*Inputs!$C$8+pT-cost_acc-cost_wd*Inputs!$E$8-cost_fx*Inputs!$D$8-cost_ins)+(1-MIN(1,$H$52*$C3001))*(1-MIN(1,Inputs!$G$8*$D3001)*churn_nonbuyers)*(ic*Inputs!$C$8+fee_wd*Inputs!$E$8*(1-$B3001)+fee_fx*Inputs!$D$8-cost_acc-cost_wd*Inputs!$E$8*(1-$B3001)-cost_fx*Inputs!$D$8))</f>
        <v>175682.596403471</v>
      </c>
      <c r="J3001" s="0" t="n">
        <f aca="false">G3001+H3001+I3001-fixed</f>
        <v>121460.545396304</v>
      </c>
      <c r="K3001" s="0" t="n">
        <f aca="false">12*Inputs!$B$6*(1-MIN(1,Inputs!$G$6*$D3001)*churn_nonbuyers)*(ic*Inputs!$C$6+fee_wd*Inputs!$E$6*(1-$B3001)+fee_fx*Inputs!$D$6-cost_acc-cost_wd*Inputs!$E$6*(1-$B3001)-cost_fx*Inputs!$D$6)</f>
        <v>190488.939602227</v>
      </c>
      <c r="L3001" s="0" t="n">
        <f aca="false">12*Inputs!$B$7*(1-MIN(1,Inputs!$G$7*$D3001)*churn_nonbuyers)*(ic*Inputs!$C$7+fee_wd*Inputs!$E$7*(1-$B3001)+fee_fx*Inputs!$D$7-cost_acc-cost_wd*Inputs!$E$7*(1-$B3001)-cost_fx*Inputs!$D$7)</f>
        <v>390294.806833336</v>
      </c>
      <c r="M3001" s="0" t="n">
        <f aca="false">12*Inputs!$B$8*(1-MIN(1,Inputs!$G$8*$D3001)*churn_nonbuyers)*(ic*Inputs!$C$8+fee_wd*Inputs!$E$8*(1-$B3001)+fee_fx*Inputs!$D$8-cost_acc-cost_wd*Inputs!$E$8*(1-$B3001)-cost_fx*Inputs!$D$8)</f>
        <v>127589.708970394</v>
      </c>
      <c r="N3001" s="0" t="n">
        <f aca="false">K3001+L3001+I3001-fixed</f>
        <v>56466.3428390344</v>
      </c>
      <c r="O3001" s="0" t="n">
        <f aca="false">K3001+L3001+M3001-fixed</f>
        <v>8373.45540595718</v>
      </c>
      <c r="P3001" s="0" t="n">
        <f aca="false">12*Inputs!$B$6*(1-MIN(1,Inputs!$F$6*$D3001))*(ic*Inputs!$C$6+flat_fee-cost_acc-cost_wd*Inputs!$E$6*$E3001-cost_fx*Inputs!$D$6)+12*Inputs!$B$7*(1-MIN(1,Inputs!$F$7*$D3001))*(ic*Inputs!$C$7+flat_fee-cost_acc-cost_wd*Inputs!$E$7*$E3001-cost_fx*Inputs!$D$7)+12*Inputs!$B$8*(1-MIN(1,Inputs!$F$8*$D3001))*(ic*Inputs!$C$8+flat_fee-cost_acc-cost_wd*Inputs!$E$8*$E3001-cost_fx*Inputs!$D$8)-fixed</f>
        <v>91318.16800256</v>
      </c>
    </row>
    <row r="3002" customFormat="false" ht="15" hidden="false" customHeight="false" outlineLevel="0" collapsed="false">
      <c r="A3002" s="0" t="n">
        <v>2937</v>
      </c>
      <c r="B3002" s="0" t="n">
        <v>0.166017</v>
      </c>
      <c r="C3002" s="0" t="n">
        <v>1.141258</v>
      </c>
      <c r="D3002" s="0" t="n">
        <v>1.713884</v>
      </c>
      <c r="E3002" s="0" t="n">
        <v>1.245245</v>
      </c>
      <c r="F3002" s="0" t="n">
        <v>0.102877</v>
      </c>
      <c r="G3002" s="0" t="n">
        <f aca="false">12*Inputs!$B$6*(MIN(1,$H$50*$C3002)*(ic*Inputs!$C$6+pS+fee_fx*Inputs!$D$6-cost_acc-cost_wd*Inputs!$E$6*$E3002-cost_fx*Inputs!$D$6-$F3002)+(1-MIN(1,$H$50*$C3002))*(1-MIN(1,Inputs!$G$6*$D3002)*churn_nonbuyers)*(ic*Inputs!$C$6+fee_wd*Inputs!$E$6*(1-$B3002)+fee_fx*Inputs!$D$6-cost_acc-cost_wd*Inputs!$E$6*(1-$B3002)-cost_fx*Inputs!$D$6))</f>
        <v>222358.973747718</v>
      </c>
      <c r="H3002" s="0" t="n">
        <f aca="false">12*Inputs!$B$7*(MIN(1,$H$51*$C3002)*(ic*Inputs!$C$7+pE+fee_fx*Inputs!$D$7-cost_acc-cost_wd*Inputs!$E$7*$E3002-cost_fx*Inputs!$D$7-$F3002)+(1-MIN(1,$H$51*$C3002))*(1-MIN(1,Inputs!$G$7*$D3002)*churn_nonbuyers)*(ic*Inputs!$C$7+fee_wd*Inputs!$E$7*(1-$B3002)+fee_fx*Inputs!$D$7-cost_acc-cost_wd*Inputs!$E$7*(1-$B3002)-cost_fx*Inputs!$D$7))</f>
        <v>405680.921803386</v>
      </c>
      <c r="I3002" s="0" t="n">
        <f aca="false">12*Inputs!$B$8*(MIN(1,$H$52*$C3002)*(ic*Inputs!$C$8+pT-cost_acc-cost_wd*Inputs!$E$8-cost_fx*Inputs!$D$8-cost_ins)+(1-MIN(1,$H$52*$C3002))*(1-MIN(1,Inputs!$G$8*$D3002)*churn_nonbuyers)*(ic*Inputs!$C$8+fee_wd*Inputs!$E$8*(1-$B3002)+fee_fx*Inputs!$D$8-cost_acc-cost_wd*Inputs!$E$8*(1-$B3002)-cost_fx*Inputs!$D$8))</f>
        <v>164505.493152</v>
      </c>
      <c r="J3002" s="0" t="n">
        <f aca="false">G3002+H3002+I3002-fixed</f>
        <v>92545.3887031043</v>
      </c>
      <c r="K3002" s="0" t="n">
        <f aca="false">12*Inputs!$B$6*(1-MIN(1,Inputs!$G$6*$D3002)*churn_nonbuyers)*(ic*Inputs!$C$6+fee_wd*Inputs!$E$6*(1-$B3002)+fee_fx*Inputs!$D$6-cost_acc-cost_wd*Inputs!$E$6*(1-$B3002)-cost_fx*Inputs!$D$6)</f>
        <v>162466.245216202</v>
      </c>
      <c r="L3002" s="0" t="n">
        <f aca="false">12*Inputs!$B$7*(1-MIN(1,Inputs!$G$7*$D3002)*churn_nonbuyers)*(ic*Inputs!$C$7+fee_wd*Inputs!$E$7*(1-$B3002)+fee_fx*Inputs!$D$7-cost_acc-cost_wd*Inputs!$E$7*(1-$B3002)-cost_fx*Inputs!$D$7)</f>
        <v>359791.597497721</v>
      </c>
      <c r="M3002" s="0" t="n">
        <f aca="false">12*Inputs!$B$8*(1-MIN(1,Inputs!$G$8*$D3002)*churn_nonbuyers)*(ic*Inputs!$C$8+fee_wd*Inputs!$E$8*(1-$B3002)+fee_fx*Inputs!$D$8-cost_acc-cost_wd*Inputs!$E$8*(1-$B3002)-cost_fx*Inputs!$D$8)</f>
        <v>0</v>
      </c>
      <c r="N3002" s="0" t="n">
        <f aca="false">K3002+L3002+I3002-fixed</f>
        <v>-13236.6641340773</v>
      </c>
      <c r="O3002" s="0" t="n">
        <f aca="false">K3002+L3002+M3002-fixed</f>
        <v>-177742.157286077</v>
      </c>
      <c r="P3002" s="0" t="n">
        <f aca="false">12*Inputs!$B$6*(1-MIN(1,Inputs!$F$6*$D3002))*(ic*Inputs!$C$6+flat_fee-cost_acc-cost_wd*Inputs!$E$6*$E3002-cost_fx*Inputs!$D$6)+12*Inputs!$B$7*(1-MIN(1,Inputs!$F$7*$D3002))*(ic*Inputs!$C$7+flat_fee-cost_acc-cost_wd*Inputs!$E$7*$E3002-cost_fx*Inputs!$D$7)+12*Inputs!$B$8*(1-MIN(1,Inputs!$F$8*$D3002))*(ic*Inputs!$C$8+flat_fee-cost_acc-cost_wd*Inputs!$E$8*$E3002-cost_fx*Inputs!$D$8)-fixed</f>
        <v>-396034.6607728</v>
      </c>
    </row>
    <row r="3003" customFormat="false" ht="15" hidden="false" customHeight="false" outlineLevel="0" collapsed="false">
      <c r="A3003" s="0" t="n">
        <v>2938</v>
      </c>
      <c r="B3003" s="0" t="n">
        <v>0.305224</v>
      </c>
      <c r="C3003" s="0" t="n">
        <v>1.07199</v>
      </c>
      <c r="D3003" s="0" t="n">
        <v>1.139677</v>
      </c>
      <c r="E3003" s="0" t="n">
        <v>1.411073</v>
      </c>
      <c r="F3003" s="0" t="n">
        <v>0.113703</v>
      </c>
      <c r="G3003" s="0" t="n">
        <f aca="false">12*Inputs!$B$6*(MIN(1,$H$50*$C3003)*(ic*Inputs!$C$6+pS+fee_fx*Inputs!$D$6-cost_acc-cost_wd*Inputs!$E$6*$E3003-cost_fx*Inputs!$D$6-$F3003)+(1-MIN(1,$H$50*$C3003))*(1-MIN(1,Inputs!$G$6*$D3003)*churn_nonbuyers)*(ic*Inputs!$C$6+fee_wd*Inputs!$E$6*(1-$B3003)+fee_fx*Inputs!$D$6-cost_acc-cost_wd*Inputs!$E$6*(1-$B3003)-cost_fx*Inputs!$D$6))</f>
        <v>201742.464964672</v>
      </c>
      <c r="H3003" s="0" t="n">
        <f aca="false">12*Inputs!$B$7*(MIN(1,$H$51*$C3003)*(ic*Inputs!$C$7+pE+fee_fx*Inputs!$D$7-cost_acc-cost_wd*Inputs!$E$7*$E3003-cost_fx*Inputs!$D$7-$F3003)+(1-MIN(1,$H$51*$C3003))*(1-MIN(1,Inputs!$G$7*$D3003)*churn_nonbuyers)*(ic*Inputs!$C$7+fee_wd*Inputs!$E$7*(1-$B3003)+fee_fx*Inputs!$D$7-cost_acc-cost_wd*Inputs!$E$7*(1-$B3003)-cost_fx*Inputs!$D$7))</f>
        <v>374421.957230281</v>
      </c>
      <c r="I3003" s="0" t="n">
        <f aca="false">12*Inputs!$B$8*(MIN(1,$H$52*$C3003)*(ic*Inputs!$C$8+pT-cost_acc-cost_wd*Inputs!$E$8-cost_fx*Inputs!$D$8-cost_ins)+(1-MIN(1,$H$52*$C3003))*(1-MIN(1,Inputs!$G$8*$D3003)*churn_nonbuyers)*(ic*Inputs!$C$8+fee_wd*Inputs!$E$8*(1-$B3003)+fee_fx*Inputs!$D$8-cost_acc-cost_wd*Inputs!$E$8*(1-$B3003)-cost_fx*Inputs!$D$8))</f>
        <v>170257.108983245</v>
      </c>
      <c r="J3003" s="0" t="n">
        <f aca="false">G3003+H3003+I3003-fixed</f>
        <v>46421.5311781976</v>
      </c>
      <c r="K3003" s="0" t="n">
        <f aca="false">12*Inputs!$B$6*(1-MIN(1,Inputs!$G$6*$D3003)*churn_nonbuyers)*(ic*Inputs!$C$6+fee_wd*Inputs!$E$6*(1-$B3003)+fee_fx*Inputs!$D$6-cost_acc-cost_wd*Inputs!$E$6*(1-$B3003)-cost_fx*Inputs!$D$6)</f>
        <v>148664.368603066</v>
      </c>
      <c r="L3003" s="0" t="n">
        <f aca="false">12*Inputs!$B$7*(1-MIN(1,Inputs!$G$7*$D3003)*churn_nonbuyers)*(ic*Inputs!$C$7+fee_wd*Inputs!$E$7*(1-$B3003)+fee_fx*Inputs!$D$7-cost_acc-cost_wd*Inputs!$E$7*(1-$B3003)-cost_fx*Inputs!$D$7)</f>
        <v>346964.952265839</v>
      </c>
      <c r="M3003" s="0" t="n">
        <f aca="false">12*Inputs!$B$8*(1-MIN(1,Inputs!$G$8*$D3003)*churn_nonbuyers)*(ic*Inputs!$C$8+fee_wd*Inputs!$E$8*(1-$B3003)+fee_fx*Inputs!$D$8-cost_acc-cost_wd*Inputs!$E$8*(1-$B3003)-cost_fx*Inputs!$D$8)</f>
        <v>63043.8346009728</v>
      </c>
      <c r="N3003" s="0" t="n">
        <f aca="false">K3003+L3003+I3003-fixed</f>
        <v>-34113.5701478501</v>
      </c>
      <c r="O3003" s="0" t="n">
        <f aca="false">K3003+L3003+M3003-fixed</f>
        <v>-141326.844530122</v>
      </c>
      <c r="P3003" s="0" t="n">
        <f aca="false">12*Inputs!$B$6*(1-MIN(1,Inputs!$F$6*$D3003))*(ic*Inputs!$C$6+flat_fee-cost_acc-cost_wd*Inputs!$E$6*$E3003-cost_fx*Inputs!$D$6)+12*Inputs!$B$7*(1-MIN(1,Inputs!$F$7*$D3003))*(ic*Inputs!$C$7+flat_fee-cost_acc-cost_wd*Inputs!$E$7*$E3003-cost_fx*Inputs!$D$7)+12*Inputs!$B$8*(1-MIN(1,Inputs!$F$8*$D3003))*(ic*Inputs!$C$8+flat_fee-cost_acc-cost_wd*Inputs!$E$8*$E3003-cost_fx*Inputs!$D$8)-fixed</f>
        <v>-172099.12083496</v>
      </c>
    </row>
    <row r="3004" customFormat="false" ht="15" hidden="false" customHeight="false" outlineLevel="0" collapsed="false">
      <c r="A3004" s="0" t="n">
        <v>2939</v>
      </c>
      <c r="B3004" s="0" t="n">
        <v>0.534719</v>
      </c>
      <c r="C3004" s="0" t="n">
        <v>0.812165</v>
      </c>
      <c r="D3004" s="0" t="n">
        <v>0.990234</v>
      </c>
      <c r="E3004" s="0" t="n">
        <v>1.144296</v>
      </c>
      <c r="F3004" s="0" t="n">
        <v>0.157021</v>
      </c>
      <c r="G3004" s="0" t="n">
        <f aca="false">12*Inputs!$B$6*(MIN(1,$H$50*$C3004)*(ic*Inputs!$C$6+pS+fee_fx*Inputs!$D$6-cost_acc-cost_wd*Inputs!$E$6*$E3004-cost_fx*Inputs!$D$6-$F3004)+(1-MIN(1,$H$50*$C3004))*(1-MIN(1,Inputs!$G$6*$D3004)*churn_nonbuyers)*(ic*Inputs!$C$6+fee_wd*Inputs!$E$6*(1-$B3004)+fee_fx*Inputs!$D$6-cost_acc-cost_wd*Inputs!$E$6*(1-$B3004)-cost_fx*Inputs!$D$6))</f>
        <v>164790.273505667</v>
      </c>
      <c r="H3004" s="0" t="n">
        <f aca="false">12*Inputs!$B$7*(MIN(1,$H$51*$C3004)*(ic*Inputs!$C$7+pE+fee_fx*Inputs!$D$7-cost_acc-cost_wd*Inputs!$E$7*$E3004-cost_fx*Inputs!$D$7-$F3004)+(1-MIN(1,$H$51*$C3004))*(1-MIN(1,Inputs!$G$7*$D3004)*churn_nonbuyers)*(ic*Inputs!$C$7+fee_wd*Inputs!$E$7*(1-$B3004)+fee_fx*Inputs!$D$7-cost_acc-cost_wd*Inputs!$E$7*(1-$B3004)-cost_fx*Inputs!$D$7))</f>
        <v>370139.454348229</v>
      </c>
      <c r="I3004" s="0" t="n">
        <f aca="false">12*Inputs!$B$8*(MIN(1,$H$52*$C3004)*(ic*Inputs!$C$8+pT-cost_acc-cost_wd*Inputs!$E$8-cost_fx*Inputs!$D$8-cost_ins)+(1-MIN(1,$H$52*$C3004))*(1-MIN(1,Inputs!$G$8*$D3004)*churn_nonbuyers)*(ic*Inputs!$C$8+fee_wd*Inputs!$E$8*(1-$B3004)+fee_fx*Inputs!$D$8-cost_acc-cost_wd*Inputs!$E$8*(1-$B3004)-cost_fx*Inputs!$D$8))</f>
        <v>156884.341252622</v>
      </c>
      <c r="J3004" s="0" t="n">
        <f aca="false">G3004+H3004+I3004-fixed</f>
        <v>-8185.93089348276</v>
      </c>
      <c r="K3004" s="0" t="n">
        <f aca="false">12*Inputs!$B$6*(1-MIN(1,Inputs!$G$6*$D3004)*churn_nonbuyers)*(ic*Inputs!$C$6+fee_wd*Inputs!$E$6*(1-$B3004)+fee_fx*Inputs!$D$6-cost_acc-cost_wd*Inputs!$E$6*(1-$B3004)-cost_fx*Inputs!$D$6)</f>
        <v>118431.283206571</v>
      </c>
      <c r="L3004" s="0" t="n">
        <f aca="false">12*Inputs!$B$7*(1-MIN(1,Inputs!$G$7*$D3004)*churn_nonbuyers)*(ic*Inputs!$C$7+fee_wd*Inputs!$E$7*(1-$B3004)+fee_fx*Inputs!$D$7-cost_acc-cost_wd*Inputs!$E$7*(1-$B3004)-cost_fx*Inputs!$D$7)</f>
        <v>316510.020291943</v>
      </c>
      <c r="M3004" s="0" t="n">
        <f aca="false">12*Inputs!$B$8*(1-MIN(1,Inputs!$G$8*$D3004)*churn_nonbuyers)*(ic*Inputs!$C$8+fee_wd*Inputs!$E$8*(1-$B3004)+fee_fx*Inputs!$D$8-cost_acc-cost_wd*Inputs!$E$8*(1-$B3004)-cost_fx*Inputs!$D$8)</f>
        <v>92275.9206706656</v>
      </c>
      <c r="N3004" s="0" t="n">
        <f aca="false">K3004+L3004+I3004-fixed</f>
        <v>-108174.355248864</v>
      </c>
      <c r="O3004" s="0" t="n">
        <f aca="false">K3004+L3004+M3004-fixed</f>
        <v>-172782.77583082</v>
      </c>
      <c r="P3004" s="0" t="n">
        <f aca="false">12*Inputs!$B$6*(1-MIN(1,Inputs!$F$6*$D3004))*(ic*Inputs!$C$6+flat_fee-cost_acc-cost_wd*Inputs!$E$6*$E3004-cost_fx*Inputs!$D$6)+12*Inputs!$B$7*(1-MIN(1,Inputs!$F$7*$D3004))*(ic*Inputs!$C$7+flat_fee-cost_acc-cost_wd*Inputs!$E$7*$E3004-cost_fx*Inputs!$D$7)+12*Inputs!$B$8*(1-MIN(1,Inputs!$F$8*$D3004))*(ic*Inputs!$C$8+flat_fee-cost_acc-cost_wd*Inputs!$E$8*$E3004-cost_fx*Inputs!$D$8)-fixed</f>
        <v>13305.24211136</v>
      </c>
    </row>
    <row r="3005" customFormat="false" ht="15" hidden="false" customHeight="false" outlineLevel="0" collapsed="false">
      <c r="A3005" s="0" t="n">
        <v>2940</v>
      </c>
      <c r="B3005" s="0" t="n">
        <v>0.326224</v>
      </c>
      <c r="C3005" s="0" t="n">
        <v>1.050049</v>
      </c>
      <c r="D3005" s="0" t="n">
        <v>1.554863</v>
      </c>
      <c r="E3005" s="0" t="n">
        <v>1.020952</v>
      </c>
      <c r="F3005" s="0" t="n">
        <v>0.118484</v>
      </c>
      <c r="G3005" s="0" t="n">
        <f aca="false">12*Inputs!$B$6*(MIN(1,$H$50*$C3005)*(ic*Inputs!$C$6+pS+fee_fx*Inputs!$D$6-cost_acc-cost_wd*Inputs!$E$6*$E3005-cost_fx*Inputs!$D$6-$F3005)+(1-MIN(1,$H$50*$C3005))*(1-MIN(1,Inputs!$G$6*$D3005)*churn_nonbuyers)*(ic*Inputs!$C$6+fee_wd*Inputs!$E$6*(1-$B3005)+fee_fx*Inputs!$D$6-cost_acc-cost_wd*Inputs!$E$6*(1-$B3005)-cost_fx*Inputs!$D$6))</f>
        <v>204426.300531938</v>
      </c>
      <c r="H3005" s="0" t="n">
        <f aca="false">12*Inputs!$B$7*(MIN(1,$H$51*$C3005)*(ic*Inputs!$C$7+pE+fee_fx*Inputs!$D$7-cost_acc-cost_wd*Inputs!$E$7*$E3005-cost_fx*Inputs!$D$7-$F3005)+(1-MIN(1,$H$51*$C3005))*(1-MIN(1,Inputs!$G$7*$D3005)*churn_nonbuyers)*(ic*Inputs!$C$7+fee_wd*Inputs!$E$7*(1-$B3005)+fee_fx*Inputs!$D$7-cost_acc-cost_wd*Inputs!$E$7*(1-$B3005)-cost_fx*Inputs!$D$7))</f>
        <v>416494.796517202</v>
      </c>
      <c r="I3005" s="0" t="n">
        <f aca="false">12*Inputs!$B$8*(MIN(1,$H$52*$C3005)*(ic*Inputs!$C$8+pT-cost_acc-cost_wd*Inputs!$E$8-cost_fx*Inputs!$D$8-cost_ins)+(1-MIN(1,$H$52*$C3005))*(1-MIN(1,Inputs!$G$8*$D3005)*churn_nonbuyers)*(ic*Inputs!$C$8+fee_wd*Inputs!$E$8*(1-$B3005)+fee_fx*Inputs!$D$8-cost_acc-cost_wd*Inputs!$E$8*(1-$B3005)-cost_fx*Inputs!$D$8))</f>
        <v>151358.263056</v>
      </c>
      <c r="J3005" s="0" t="n">
        <f aca="false">G3005+H3005+I3005-fixed</f>
        <v>72279.3601051393</v>
      </c>
      <c r="K3005" s="0" t="n">
        <f aca="false">12*Inputs!$B$6*(1-MIN(1,Inputs!$G$6*$D3005)*churn_nonbuyers)*(ic*Inputs!$C$6+fee_wd*Inputs!$E$6*(1-$B3005)+fee_fx*Inputs!$D$6-cost_acc-cost_wd*Inputs!$E$6*(1-$B3005)-cost_fx*Inputs!$D$6)</f>
        <v>142602.807076646</v>
      </c>
      <c r="L3005" s="0" t="n">
        <f aca="false">12*Inputs!$B$7*(1-MIN(1,Inputs!$G$7*$D3005)*churn_nonbuyers)*(ic*Inputs!$C$7+fee_wd*Inputs!$E$7*(1-$B3005)+fee_fx*Inputs!$D$7-cost_acc-cost_wd*Inputs!$E$7*(1-$B3005)-cost_fx*Inputs!$D$7)</f>
        <v>339607.370421988</v>
      </c>
      <c r="M3005" s="0" t="n">
        <f aca="false">12*Inputs!$B$8*(1-MIN(1,Inputs!$G$8*$D3005)*churn_nonbuyers)*(ic*Inputs!$C$8+fee_wd*Inputs!$E$8*(1-$B3005)+fee_fx*Inputs!$D$8-cost_acc-cost_wd*Inputs!$E$8*(1-$B3005)-cost_fx*Inputs!$D$8)</f>
        <v>0</v>
      </c>
      <c r="N3005" s="0" t="n">
        <f aca="false">K3005+L3005+I3005-fixed</f>
        <v>-66431.5594453659</v>
      </c>
      <c r="O3005" s="0" t="n">
        <f aca="false">K3005+L3005+M3005-fixed</f>
        <v>-217789.822501366</v>
      </c>
      <c r="P3005" s="0" t="n">
        <f aca="false">12*Inputs!$B$6*(1-MIN(1,Inputs!$F$6*$D3005))*(ic*Inputs!$C$6+flat_fee-cost_acc-cost_wd*Inputs!$E$6*$E3005-cost_fx*Inputs!$D$6)+12*Inputs!$B$7*(1-MIN(1,Inputs!$F$7*$D3005))*(ic*Inputs!$C$7+flat_fee-cost_acc-cost_wd*Inputs!$E$7*$E3005-cost_fx*Inputs!$D$7)+12*Inputs!$B$8*(1-MIN(1,Inputs!$F$8*$D3005))*(ic*Inputs!$C$8+flat_fee-cost_acc-cost_wd*Inputs!$E$8*$E3005-cost_fx*Inputs!$D$8)-fixed</f>
        <v>-248691.92836576</v>
      </c>
    </row>
    <row r="3006" customFormat="false" ht="15" hidden="false" customHeight="false" outlineLevel="0" collapsed="false">
      <c r="A3006" s="0" t="n">
        <v>2941</v>
      </c>
      <c r="B3006" s="0" t="n">
        <v>0.403928</v>
      </c>
      <c r="C3006" s="0" t="n">
        <v>0.909577</v>
      </c>
      <c r="D3006" s="0" t="n">
        <v>1.610974</v>
      </c>
      <c r="E3006" s="0" t="n">
        <v>1.203009</v>
      </c>
      <c r="F3006" s="0" t="n">
        <v>0.206217</v>
      </c>
      <c r="G3006" s="0" t="n">
        <f aca="false">12*Inputs!$B$6*(MIN(1,$H$50*$C3006)*(ic*Inputs!$C$6+pS+fee_fx*Inputs!$D$6-cost_acc-cost_wd*Inputs!$E$6*$E3006-cost_fx*Inputs!$D$6-$F3006)+(1-MIN(1,$H$50*$C3006))*(1-MIN(1,Inputs!$G$6*$D3006)*churn_nonbuyers)*(ic*Inputs!$C$6+fee_wd*Inputs!$E$6*(1-$B3006)+fee_fx*Inputs!$D$6-cost_acc-cost_wd*Inputs!$E$6*(1-$B3006)-cost_fx*Inputs!$D$6))</f>
        <v>180560.167071436</v>
      </c>
      <c r="H3006" s="0" t="n">
        <f aca="false">12*Inputs!$B$7*(MIN(1,$H$51*$C3006)*(ic*Inputs!$C$7+pE+fee_fx*Inputs!$D$7-cost_acc-cost_wd*Inputs!$E$7*$E3006-cost_fx*Inputs!$D$7-$F3006)+(1-MIN(1,$H$51*$C3006))*(1-MIN(1,Inputs!$G$7*$D3006)*churn_nonbuyers)*(ic*Inputs!$C$7+fee_wd*Inputs!$E$7*(1-$B3006)+fee_fx*Inputs!$D$7-cost_acc-cost_wd*Inputs!$E$7*(1-$B3006)-cost_fx*Inputs!$D$7))</f>
        <v>375380.267208657</v>
      </c>
      <c r="I3006" s="0" t="n">
        <f aca="false">12*Inputs!$B$8*(MIN(1,$H$52*$C3006)*(ic*Inputs!$C$8+pT-cost_acc-cost_wd*Inputs!$E$8-cost_fx*Inputs!$D$8-cost_ins)+(1-MIN(1,$H$52*$C3006))*(1-MIN(1,Inputs!$G$8*$D3006)*churn_nonbuyers)*(ic*Inputs!$C$8+fee_wd*Inputs!$E$8*(1-$B3006)+fee_fx*Inputs!$D$8-cost_acc-cost_wd*Inputs!$E$8*(1-$B3006)-cost_fx*Inputs!$D$8))</f>
        <v>131110.067088</v>
      </c>
      <c r="J3006" s="0" t="n">
        <f aca="false">G3006+H3006+I3006-fixed</f>
        <v>-12949.4986319067</v>
      </c>
      <c r="K3006" s="0" t="n">
        <f aca="false">12*Inputs!$B$6*(1-MIN(1,Inputs!$G$6*$D3006)*churn_nonbuyers)*(ic*Inputs!$C$6+fee_wd*Inputs!$E$6*(1-$B3006)+fee_fx*Inputs!$D$6-cost_acc-cost_wd*Inputs!$E$6*(1-$B3006)-cost_fx*Inputs!$D$6)</f>
        <v>131880.916122278</v>
      </c>
      <c r="L3006" s="0" t="n">
        <f aca="false">12*Inputs!$B$7*(1-MIN(1,Inputs!$G$7*$D3006)*churn_nonbuyers)*(ic*Inputs!$C$7+fee_wd*Inputs!$E$7*(1-$B3006)+fee_fx*Inputs!$D$7-cost_acc-cost_wd*Inputs!$E$7*(1-$B3006)-cost_fx*Inputs!$D$7)</f>
        <v>328359.126121367</v>
      </c>
      <c r="M3006" s="0" t="n">
        <f aca="false">12*Inputs!$B$8*(1-MIN(1,Inputs!$G$8*$D3006)*churn_nonbuyers)*(ic*Inputs!$C$8+fee_wd*Inputs!$E$8*(1-$B3006)+fee_fx*Inputs!$D$8-cost_acc-cost_wd*Inputs!$E$8*(1-$B3006)-cost_fx*Inputs!$D$8)</f>
        <v>0</v>
      </c>
      <c r="N3006" s="0" t="n">
        <f aca="false">K3006+L3006+I3006-fixed</f>
        <v>-108649.890668354</v>
      </c>
      <c r="O3006" s="0" t="n">
        <f aca="false">K3006+L3006+M3006-fixed</f>
        <v>-239759.957756355</v>
      </c>
      <c r="P3006" s="0" t="n">
        <f aca="false">12*Inputs!$B$6*(1-MIN(1,Inputs!$F$6*$D3006))*(ic*Inputs!$C$6+flat_fee-cost_acc-cost_wd*Inputs!$E$6*$E3006-cost_fx*Inputs!$D$6)+12*Inputs!$B$7*(1-MIN(1,Inputs!$F$7*$D3006))*(ic*Inputs!$C$7+flat_fee-cost_acc-cost_wd*Inputs!$E$7*$E3006-cost_fx*Inputs!$D$7)+12*Inputs!$B$8*(1-MIN(1,Inputs!$F$8*$D3006))*(ic*Inputs!$C$8+flat_fee-cost_acc-cost_wd*Inputs!$E$8*$E3006-cost_fx*Inputs!$D$8)-fixed</f>
        <v>-332005.26088816</v>
      </c>
    </row>
    <row r="3007" customFormat="false" ht="15" hidden="false" customHeight="false" outlineLevel="0" collapsed="false">
      <c r="A3007" s="0" t="n">
        <v>2942</v>
      </c>
      <c r="B3007" s="0" t="n">
        <v>0.179649</v>
      </c>
      <c r="C3007" s="0" t="n">
        <v>1.014555</v>
      </c>
      <c r="D3007" s="0" t="n">
        <v>0.769184</v>
      </c>
      <c r="E3007" s="0" t="n">
        <v>1.44695</v>
      </c>
      <c r="F3007" s="0" t="n">
        <v>0.09356</v>
      </c>
      <c r="G3007" s="0" t="n">
        <f aca="false">12*Inputs!$B$6*(MIN(1,$H$50*$C3007)*(ic*Inputs!$C$6+pS+fee_fx*Inputs!$D$6-cost_acc-cost_wd*Inputs!$E$6*$E3007-cost_fx*Inputs!$D$6-$F3007)+(1-MIN(1,$H$50*$C3007))*(1-MIN(1,Inputs!$G$6*$D3007)*churn_nonbuyers)*(ic*Inputs!$C$6+fee_wd*Inputs!$E$6*(1-$B3007)+fee_fx*Inputs!$D$6-cost_acc-cost_wd*Inputs!$E$6*(1-$B3007)-cost_fx*Inputs!$D$6))</f>
        <v>217190.318387041</v>
      </c>
      <c r="H3007" s="0" t="n">
        <f aca="false">12*Inputs!$B$7*(MIN(1,$H$51*$C3007)*(ic*Inputs!$C$7+pE+fee_fx*Inputs!$D$7-cost_acc-cost_wd*Inputs!$E$7*$E3007-cost_fx*Inputs!$D$7-$F3007)+(1-MIN(1,$H$51*$C3007))*(1-MIN(1,Inputs!$G$7*$D3007)*churn_nonbuyers)*(ic*Inputs!$C$7+fee_wd*Inputs!$E$7*(1-$B3007)+fee_fx*Inputs!$D$7-cost_acc-cost_wd*Inputs!$E$7*(1-$B3007)-cost_fx*Inputs!$D$7))</f>
        <v>382803.805446295</v>
      </c>
      <c r="I3007" s="0" t="n">
        <f aca="false">12*Inputs!$B$8*(MIN(1,$H$52*$C3007)*(ic*Inputs!$C$8+pT-cost_acc-cost_wd*Inputs!$E$8-cost_fx*Inputs!$D$8-cost_ins)+(1-MIN(1,$H$52*$C3007))*(1-MIN(1,Inputs!$G$8*$D3007)*churn_nonbuyers)*(ic*Inputs!$C$8+fee_wd*Inputs!$E$8*(1-$B3007)+fee_fx*Inputs!$D$8-cost_acc-cost_wd*Inputs!$E$8*(1-$B3007)-cost_fx*Inputs!$D$8))</f>
        <v>188750.593281597</v>
      </c>
      <c r="J3007" s="0" t="n">
        <f aca="false">G3007+H3007+I3007-fixed</f>
        <v>88744.7171149326</v>
      </c>
      <c r="K3007" s="0" t="n">
        <f aca="false">12*Inputs!$B$6*(1-MIN(1,Inputs!$G$6*$D3007)*churn_nonbuyers)*(ic*Inputs!$C$6+fee_wd*Inputs!$E$6*(1-$B3007)+fee_fx*Inputs!$D$6-cost_acc-cost_wd*Inputs!$E$6*(1-$B3007)-cost_fx*Inputs!$D$6)</f>
        <v>168972.087862195</v>
      </c>
      <c r="L3007" s="0" t="n">
        <f aca="false">12*Inputs!$B$7*(1-MIN(1,Inputs!$G$7*$D3007)*churn_nonbuyers)*(ic*Inputs!$C$7+fee_wd*Inputs!$E$7*(1-$B3007)+fee_fx*Inputs!$D$7-cost_acc-cost_wd*Inputs!$E$7*(1-$B3007)-cost_fx*Inputs!$D$7)</f>
        <v>368623.445485317</v>
      </c>
      <c r="M3007" s="0" t="n">
        <f aca="false">12*Inputs!$B$8*(1-MIN(1,Inputs!$G$8*$D3007)*churn_nonbuyers)*(ic*Inputs!$C$8+fee_wd*Inputs!$E$8*(1-$B3007)+fee_fx*Inputs!$D$8-cost_acc-cost_wd*Inputs!$E$8*(1-$B3007)-cost_fx*Inputs!$D$8)</f>
        <v>146676.641063578</v>
      </c>
      <c r="N3007" s="0" t="n">
        <f aca="false">K3007+L3007+I3007-fixed</f>
        <v>26346.1266291094</v>
      </c>
      <c r="O3007" s="0" t="n">
        <f aca="false">K3007+L3007+M3007-fixed</f>
        <v>-15727.82558891</v>
      </c>
      <c r="P3007" s="0" t="n">
        <f aca="false">12*Inputs!$B$6*(1-MIN(1,Inputs!$F$6*$D3007))*(ic*Inputs!$C$6+flat_fee-cost_acc-cost_wd*Inputs!$E$6*$E3007-cost_fx*Inputs!$D$6)+12*Inputs!$B$7*(1-MIN(1,Inputs!$F$7*$D3007))*(ic*Inputs!$C$7+flat_fee-cost_acc-cost_wd*Inputs!$E$7*$E3007-cost_fx*Inputs!$D$7)+12*Inputs!$B$8*(1-MIN(1,Inputs!$F$8*$D3007))*(ic*Inputs!$C$8+flat_fee-cost_acc-cost_wd*Inputs!$E$8*$E3007-cost_fx*Inputs!$D$8)-fixed</f>
        <v>-17205.9654399999</v>
      </c>
    </row>
    <row r="3008" customFormat="false" ht="15" hidden="false" customHeight="false" outlineLevel="0" collapsed="false">
      <c r="A3008" s="0" t="n">
        <v>2943</v>
      </c>
      <c r="B3008" s="0" t="n">
        <v>0.551267</v>
      </c>
      <c r="C3008" s="0" t="n">
        <v>0.943732</v>
      </c>
      <c r="D3008" s="0" t="n">
        <v>0.783089</v>
      </c>
      <c r="E3008" s="0" t="n">
        <v>1.083148</v>
      </c>
      <c r="F3008" s="0" t="n">
        <v>0.185655</v>
      </c>
      <c r="G3008" s="0" t="n">
        <f aca="false">12*Inputs!$B$6*(MIN(1,$H$50*$C3008)*(ic*Inputs!$C$6+pS+fee_fx*Inputs!$D$6-cost_acc-cost_wd*Inputs!$E$6*$E3008-cost_fx*Inputs!$D$6-$F3008)+(1-MIN(1,$H$50*$C3008))*(1-MIN(1,Inputs!$G$6*$D3008)*churn_nonbuyers)*(ic*Inputs!$C$6+fee_wd*Inputs!$E$6*(1-$B3008)+fee_fx*Inputs!$D$6-cost_acc-cost_wd*Inputs!$E$6*(1-$B3008)-cost_fx*Inputs!$D$6))</f>
        <v>172083.525744311</v>
      </c>
      <c r="H3008" s="0" t="n">
        <f aca="false">12*Inputs!$B$7*(MIN(1,$H$51*$C3008)*(ic*Inputs!$C$7+pE+fee_fx*Inputs!$D$7-cost_acc-cost_wd*Inputs!$E$7*$E3008-cost_fx*Inputs!$D$7-$F3008)+(1-MIN(1,$H$51*$C3008))*(1-MIN(1,Inputs!$G$7*$D3008)*churn_nonbuyers)*(ic*Inputs!$C$7+fee_wd*Inputs!$E$7*(1-$B3008)+fee_fx*Inputs!$D$7-cost_acc-cost_wd*Inputs!$E$7*(1-$B3008)-cost_fx*Inputs!$D$7))</f>
        <v>383731.913445715</v>
      </c>
      <c r="I3008" s="0" t="n">
        <f aca="false">12*Inputs!$B$8*(MIN(1,$H$52*$C3008)*(ic*Inputs!$C$8+pT-cost_acc-cost_wd*Inputs!$E$8-cost_fx*Inputs!$D$8-cost_ins)+(1-MIN(1,$H$52*$C3008))*(1-MIN(1,Inputs!$G$8*$D3008)*churn_nonbuyers)*(ic*Inputs!$C$8+fee_wd*Inputs!$E$8*(1-$B3008)+fee_fx*Inputs!$D$8-cost_acc-cost_wd*Inputs!$E$8*(1-$B3008)-cost_fx*Inputs!$D$8))</f>
        <v>182028.413166941</v>
      </c>
      <c r="J3008" s="0" t="n">
        <f aca="false">G3008+H3008+I3008-fixed</f>
        <v>37843.8523569665</v>
      </c>
      <c r="K3008" s="0" t="n">
        <f aca="false">12*Inputs!$B$6*(1-MIN(1,Inputs!$G$6*$D3008)*churn_nonbuyers)*(ic*Inputs!$C$6+fee_wd*Inputs!$E$6*(1-$B3008)+fee_fx*Inputs!$D$6-cost_acc-cost_wd*Inputs!$E$6*(1-$B3008)-cost_fx*Inputs!$D$6)</f>
        <v>117432.190971094</v>
      </c>
      <c r="L3008" s="0" t="n">
        <f aca="false">12*Inputs!$B$7*(1-MIN(1,Inputs!$G$7*$D3008)*churn_nonbuyers)*(ic*Inputs!$C$7+fee_wd*Inputs!$E$7*(1-$B3008)+fee_fx*Inputs!$D$7-cost_acc-cost_wd*Inputs!$E$7*(1-$B3008)-cost_fx*Inputs!$D$7)</f>
        <v>316210.213110656</v>
      </c>
      <c r="M3008" s="0" t="n">
        <f aca="false">12*Inputs!$B$8*(1-MIN(1,Inputs!$G$8*$D3008)*churn_nonbuyers)*(ic*Inputs!$C$8+fee_wd*Inputs!$E$8*(1-$B3008)+fee_fx*Inputs!$D$8-cost_acc-cost_wd*Inputs!$E$8*(1-$B3008)-cost_fx*Inputs!$D$8)</f>
        <v>135523.831038437</v>
      </c>
      <c r="N3008" s="0" t="n">
        <f aca="false">K3008+L3008+I3008-fixed</f>
        <v>-84329.1827513096</v>
      </c>
      <c r="O3008" s="0" t="n">
        <f aca="false">K3008+L3008+M3008-fixed</f>
        <v>-130833.764879813</v>
      </c>
      <c r="P3008" s="0" t="n">
        <f aca="false">12*Inputs!$B$6*(1-MIN(1,Inputs!$F$6*$D3008))*(ic*Inputs!$C$6+flat_fee-cost_acc-cost_wd*Inputs!$E$6*$E3008-cost_fx*Inputs!$D$6)+12*Inputs!$B$7*(1-MIN(1,Inputs!$F$7*$D3008))*(ic*Inputs!$C$7+flat_fee-cost_acc-cost_wd*Inputs!$E$7*$E3008-cost_fx*Inputs!$D$7)+12*Inputs!$B$8*(1-MIN(1,Inputs!$F$8*$D3008))*(ic*Inputs!$C$8+flat_fee-cost_acc-cost_wd*Inputs!$E$8*$E3008-cost_fx*Inputs!$D$8)-fixed</f>
        <v>152545.67860928</v>
      </c>
    </row>
    <row r="3009" customFormat="false" ht="15" hidden="false" customHeight="false" outlineLevel="0" collapsed="false">
      <c r="A3009" s="0" t="n">
        <v>2944</v>
      </c>
      <c r="B3009" s="0" t="n">
        <v>0.143036</v>
      </c>
      <c r="C3009" s="0" t="n">
        <v>1.053955</v>
      </c>
      <c r="D3009" s="0" t="n">
        <v>1.617974</v>
      </c>
      <c r="E3009" s="0" t="n">
        <v>1.243639</v>
      </c>
      <c r="F3009" s="0" t="n">
        <v>0.241669</v>
      </c>
      <c r="G3009" s="0" t="n">
        <f aca="false">12*Inputs!$B$6*(MIN(1,$H$50*$C3009)*(ic*Inputs!$C$6+pS+fee_fx*Inputs!$D$6-cost_acc-cost_wd*Inputs!$E$6*$E3009-cost_fx*Inputs!$D$6-$F3009)+(1-MIN(1,$H$50*$C3009))*(1-MIN(1,Inputs!$G$6*$D3009)*churn_nonbuyers)*(ic*Inputs!$C$6+fee_wd*Inputs!$E$6*(1-$B3009)+fee_fx*Inputs!$D$6-cost_acc-cost_wd*Inputs!$E$6*(1-$B3009)-cost_fx*Inputs!$D$6))</f>
        <v>218011.422690425</v>
      </c>
      <c r="H3009" s="0" t="n">
        <f aca="false">12*Inputs!$B$7*(MIN(1,$H$51*$C3009)*(ic*Inputs!$C$7+pE+fee_fx*Inputs!$D$7-cost_acc-cost_wd*Inputs!$E$7*$E3009-cost_fx*Inputs!$D$7-$F3009)+(1-MIN(1,$H$51*$C3009))*(1-MIN(1,Inputs!$G$7*$D3009)*churn_nonbuyers)*(ic*Inputs!$C$7+fee_wd*Inputs!$E$7*(1-$B3009)+fee_fx*Inputs!$D$7-cost_acc-cost_wd*Inputs!$E$7*(1-$B3009)-cost_fx*Inputs!$D$7))</f>
        <v>396392.232622268</v>
      </c>
      <c r="I3009" s="0" t="n">
        <f aca="false">12*Inputs!$B$8*(MIN(1,$H$52*$C3009)*(ic*Inputs!$C$8+pT-cost_acc-cost_wd*Inputs!$E$8-cost_fx*Inputs!$D$8-cost_ins)+(1-MIN(1,$H$52*$C3009))*(1-MIN(1,Inputs!$G$8*$D3009)*churn_nonbuyers)*(ic*Inputs!$C$8+fee_wd*Inputs!$E$8*(1-$B3009)+fee_fx*Inputs!$D$8-cost_acc-cost_wd*Inputs!$E$8*(1-$B3009)-cost_fx*Inputs!$D$8))</f>
        <v>151921.28952</v>
      </c>
      <c r="J3009" s="0" t="n">
        <f aca="false">G3009+H3009+I3009-fixed</f>
        <v>66324.944832693</v>
      </c>
      <c r="K3009" s="0" t="n">
        <f aca="false">12*Inputs!$B$6*(1-MIN(1,Inputs!$G$6*$D3009)*churn_nonbuyers)*(ic*Inputs!$C$6+fee_wd*Inputs!$E$6*(1-$B3009)+fee_fx*Inputs!$D$6-cost_acc-cost_wd*Inputs!$E$6*(1-$B3009)-cost_fx*Inputs!$D$6)</f>
        <v>166359.923489261</v>
      </c>
      <c r="L3009" s="0" t="n">
        <f aca="false">12*Inputs!$B$7*(1-MIN(1,Inputs!$G$7*$D3009)*churn_nonbuyers)*(ic*Inputs!$C$7+fee_wd*Inputs!$E$7*(1-$B3009)+fee_fx*Inputs!$D$7-cost_acc-cost_wd*Inputs!$E$7*(1-$B3009)-cost_fx*Inputs!$D$7)</f>
        <v>364031.573741557</v>
      </c>
      <c r="M3009" s="0" t="n">
        <f aca="false">12*Inputs!$B$8*(1-MIN(1,Inputs!$G$8*$D3009)*churn_nonbuyers)*(ic*Inputs!$C$8+fee_wd*Inputs!$E$8*(1-$B3009)+fee_fx*Inputs!$D$8-cost_acc-cost_wd*Inputs!$E$8*(1-$B3009)-cost_fx*Inputs!$D$8)</f>
        <v>0</v>
      </c>
      <c r="N3009" s="0" t="n">
        <f aca="false">K3009+L3009+I3009-fixed</f>
        <v>-17687.2132491826</v>
      </c>
      <c r="O3009" s="0" t="n">
        <f aca="false">K3009+L3009+M3009-fixed</f>
        <v>-169608.502769183</v>
      </c>
      <c r="P3009" s="0" t="n">
        <f aca="false">12*Inputs!$B$6*(1-MIN(1,Inputs!$F$6*$D3009))*(ic*Inputs!$C$6+flat_fee-cost_acc-cost_wd*Inputs!$E$6*$E3009-cost_fx*Inputs!$D$6)+12*Inputs!$B$7*(1-MIN(1,Inputs!$F$7*$D3009))*(ic*Inputs!$C$7+flat_fee-cost_acc-cost_wd*Inputs!$E$7*$E3009-cost_fx*Inputs!$D$7)+12*Inputs!$B$8*(1-MIN(1,Inputs!$F$8*$D3009))*(ic*Inputs!$C$8+flat_fee-cost_acc-cost_wd*Inputs!$E$8*$E3009-cost_fx*Inputs!$D$8)-fixed</f>
        <v>-347137.87369936</v>
      </c>
    </row>
    <row r="3010" customFormat="false" ht="15" hidden="false" customHeight="false" outlineLevel="0" collapsed="false">
      <c r="A3010" s="0" t="n">
        <v>2945</v>
      </c>
      <c r="B3010" s="0" t="n">
        <v>0.444785</v>
      </c>
      <c r="C3010" s="0" t="n">
        <v>1.115111</v>
      </c>
      <c r="D3010" s="0" t="n">
        <v>1.208828</v>
      </c>
      <c r="E3010" s="0" t="n">
        <v>1.258954</v>
      </c>
      <c r="F3010" s="0" t="n">
        <v>0.123091</v>
      </c>
      <c r="G3010" s="0" t="n">
        <f aca="false">12*Inputs!$B$6*(MIN(1,$H$50*$C3010)*(ic*Inputs!$C$6+pS+fee_fx*Inputs!$D$6-cost_acc-cost_wd*Inputs!$E$6*$E3010-cost_fx*Inputs!$D$6-$F3010)+(1-MIN(1,$H$50*$C3010))*(1-MIN(1,Inputs!$G$6*$D3010)*churn_nonbuyers)*(ic*Inputs!$C$6+fee_wd*Inputs!$E$6*(1-$B3010)+fee_fx*Inputs!$D$6-cost_acc-cost_wd*Inputs!$E$6*(1-$B3010)-cost_fx*Inputs!$D$6))</f>
        <v>189850.504607829</v>
      </c>
      <c r="H3010" s="0" t="n">
        <f aca="false">12*Inputs!$B$7*(MIN(1,$H$51*$C3010)*(ic*Inputs!$C$7+pE+fee_fx*Inputs!$D$7-cost_acc-cost_wd*Inputs!$E$7*$E3010-cost_fx*Inputs!$D$7-$F3010)+(1-MIN(1,$H$51*$C3010))*(1-MIN(1,Inputs!$G$7*$D3010)*churn_nonbuyers)*(ic*Inputs!$C$7+fee_wd*Inputs!$E$7*(1-$B3010)+fee_fx*Inputs!$D$7-cost_acc-cost_wd*Inputs!$E$7*(1-$B3010)-cost_fx*Inputs!$D$7))</f>
        <v>383322.905864769</v>
      </c>
      <c r="I3010" s="0" t="n">
        <f aca="false">12*Inputs!$B$8*(MIN(1,$H$52*$C3010)*(ic*Inputs!$C$8+pT-cost_acc-cost_wd*Inputs!$E$8-cost_fx*Inputs!$D$8-cost_ins)+(1-MIN(1,$H$52*$C3010))*(1-MIN(1,Inputs!$G$8*$D3010)*churn_nonbuyers)*(ic*Inputs!$C$8+fee_wd*Inputs!$E$8*(1-$B3010)+fee_fx*Inputs!$D$8-cost_acc-cost_wd*Inputs!$E$8*(1-$B3010)-cost_fx*Inputs!$D$8))</f>
        <v>171032.504282069</v>
      </c>
      <c r="J3010" s="0" t="n">
        <f aca="false">G3010+H3010+I3010-fixed</f>
        <v>44205.9147546662</v>
      </c>
      <c r="K3010" s="0" t="n">
        <f aca="false">12*Inputs!$B$6*(1-MIN(1,Inputs!$G$6*$D3010)*churn_nonbuyers)*(ic*Inputs!$C$6+fee_wd*Inputs!$E$6*(1-$B3010)+fee_fx*Inputs!$D$6-cost_acc-cost_wd*Inputs!$E$6*(1-$B3010)-cost_fx*Inputs!$D$6)</f>
        <v>129237.187406256</v>
      </c>
      <c r="L3010" s="0" t="n">
        <f aca="false">12*Inputs!$B$7*(1-MIN(1,Inputs!$G$7*$D3010)*churn_nonbuyers)*(ic*Inputs!$C$7+fee_wd*Inputs!$E$7*(1-$B3010)+fee_fx*Inputs!$D$7-cost_acc-cost_wd*Inputs!$E$7*(1-$B3010)-cost_fx*Inputs!$D$7)</f>
        <v>326851.704699754</v>
      </c>
      <c r="M3010" s="0" t="n">
        <f aca="false">12*Inputs!$B$8*(1-MIN(1,Inputs!$G$8*$D3010)*churn_nonbuyers)*(ic*Inputs!$C$8+fee_wd*Inputs!$E$8*(1-$B3010)+fee_fx*Inputs!$D$8-cost_acc-cost_wd*Inputs!$E$8*(1-$B3010)-cost_fx*Inputs!$D$8)</f>
        <v>46922.962242528</v>
      </c>
      <c r="N3010" s="0" t="n">
        <f aca="false">K3010+L3010+I3010-fixed</f>
        <v>-72878.6036119217</v>
      </c>
      <c r="O3010" s="0" t="n">
        <f aca="false">K3010+L3010+M3010-fixed</f>
        <v>-196988.145651462</v>
      </c>
      <c r="P3010" s="0" t="n">
        <f aca="false">12*Inputs!$B$6*(1-MIN(1,Inputs!$F$6*$D3010))*(ic*Inputs!$C$6+flat_fee-cost_acc-cost_wd*Inputs!$E$6*$E3010-cost_fx*Inputs!$D$6)+12*Inputs!$B$7*(1-MIN(1,Inputs!$F$7*$D3010))*(ic*Inputs!$C$7+flat_fee-cost_acc-cost_wd*Inputs!$E$7*$E3010-cost_fx*Inputs!$D$7)+12*Inputs!$B$8*(1-MIN(1,Inputs!$F$8*$D3010))*(ic*Inputs!$C$8+flat_fee-cost_acc-cost_wd*Inputs!$E$8*$E3010-cost_fx*Inputs!$D$8)-fixed</f>
        <v>-146181.64136512</v>
      </c>
    </row>
    <row r="3011" customFormat="false" ht="15" hidden="false" customHeight="false" outlineLevel="0" collapsed="false">
      <c r="A3011" s="0" t="n">
        <v>2946</v>
      </c>
      <c r="B3011" s="0" t="n">
        <v>0.327829</v>
      </c>
      <c r="C3011" s="0" t="n">
        <v>0.690148</v>
      </c>
      <c r="D3011" s="0" t="n">
        <v>0.608102</v>
      </c>
      <c r="E3011" s="0" t="n">
        <v>1.16772</v>
      </c>
      <c r="F3011" s="0" t="n">
        <v>0.126514</v>
      </c>
      <c r="G3011" s="0" t="n">
        <f aca="false">12*Inputs!$B$6*(MIN(1,$H$50*$C3011)*(ic*Inputs!$C$6+pS+fee_fx*Inputs!$D$6-cost_acc-cost_wd*Inputs!$E$6*$E3011-cost_fx*Inputs!$D$6-$F3011)+(1-MIN(1,$H$50*$C3011))*(1-MIN(1,Inputs!$G$6*$D3011)*churn_nonbuyers)*(ic*Inputs!$C$6+fee_wd*Inputs!$E$6*(1-$B3011)+fee_fx*Inputs!$D$6-cost_acc-cost_wd*Inputs!$E$6*(1-$B3011)-cost_fx*Inputs!$D$6))</f>
        <v>187478.786086428</v>
      </c>
      <c r="H3011" s="0" t="n">
        <f aca="false">12*Inputs!$B$7*(MIN(1,$H$51*$C3011)*(ic*Inputs!$C$7+pE+fee_fx*Inputs!$D$7-cost_acc-cost_wd*Inputs!$E$7*$E3011-cost_fx*Inputs!$D$7-$F3011)+(1-MIN(1,$H$51*$C3011))*(1-MIN(1,Inputs!$G$7*$D3011)*churn_nonbuyers)*(ic*Inputs!$C$7+fee_wd*Inputs!$E$7*(1-$B3011)+fee_fx*Inputs!$D$7-cost_acc-cost_wd*Inputs!$E$7*(1-$B3011)-cost_fx*Inputs!$D$7))</f>
        <v>385314.258796759</v>
      </c>
      <c r="I3011" s="0" t="n">
        <f aca="false">12*Inputs!$B$8*(MIN(1,$H$52*$C3011)*(ic*Inputs!$C$8+pT-cost_acc-cost_wd*Inputs!$E$8-cost_fx*Inputs!$D$8-cost_ins)+(1-MIN(1,$H$52*$C3011))*(1-MIN(1,Inputs!$G$8*$D3011)*churn_nonbuyers)*(ic*Inputs!$C$8+fee_wd*Inputs!$E$8*(1-$B3011)+fee_fx*Inputs!$D$8-cost_acc-cost_wd*Inputs!$E$8*(1-$B3011)-cost_fx*Inputs!$D$8))</f>
        <v>191707.075253449</v>
      </c>
      <c r="J3011" s="0" t="n">
        <f aca="false">G3011+H3011+I3011-fixed</f>
        <v>64500.1201366363</v>
      </c>
      <c r="K3011" s="0" t="n">
        <f aca="false">12*Inputs!$B$6*(1-MIN(1,Inputs!$G$6*$D3011)*churn_nonbuyers)*(ic*Inputs!$C$6+fee_wd*Inputs!$E$6*(1-$B3011)+fee_fx*Inputs!$D$6-cost_acc-cost_wd*Inputs!$E$6*(1-$B3011)-cost_fx*Inputs!$D$6)</f>
        <v>149698.300828018</v>
      </c>
      <c r="L3011" s="0" t="n">
        <f aca="false">12*Inputs!$B$7*(1-MIN(1,Inputs!$G$7*$D3011)*churn_nonbuyers)*(ic*Inputs!$C$7+fee_wd*Inputs!$E$7*(1-$B3011)+fee_fx*Inputs!$D$7-cost_acc-cost_wd*Inputs!$E$7*(1-$B3011)-cost_fx*Inputs!$D$7)</f>
        <v>349498.229200811</v>
      </c>
      <c r="M3011" s="0" t="n">
        <f aca="false">12*Inputs!$B$8*(1-MIN(1,Inputs!$G$8*$D3011)*churn_nonbuyers)*(ic*Inputs!$C$8+fee_wd*Inputs!$E$8*(1-$B3011)+fee_fx*Inputs!$D$8-cost_acc-cost_wd*Inputs!$E$8*(1-$B3011)-cost_fx*Inputs!$D$8)</f>
        <v>178423.339650749</v>
      </c>
      <c r="N3011" s="0" t="n">
        <f aca="false">K3011+L3011+I3011-fixed</f>
        <v>-9096.39471772243</v>
      </c>
      <c r="O3011" s="0" t="n">
        <f aca="false">K3011+L3011+M3011-fixed</f>
        <v>-22380.1303204228</v>
      </c>
      <c r="P3011" s="0" t="n">
        <f aca="false">12*Inputs!$B$6*(1-MIN(1,Inputs!$F$6*$D3011))*(ic*Inputs!$C$6+flat_fee-cost_acc-cost_wd*Inputs!$E$6*$E3011-cost_fx*Inputs!$D$6)+12*Inputs!$B$7*(1-MIN(1,Inputs!$F$7*$D3011))*(ic*Inputs!$C$7+flat_fee-cost_acc-cost_wd*Inputs!$E$7*$E3011-cost_fx*Inputs!$D$7)+12*Inputs!$B$8*(1-MIN(1,Inputs!$F$8*$D3011))*(ic*Inputs!$C$8+flat_fee-cost_acc-cost_wd*Inputs!$E$8*$E3011-cost_fx*Inputs!$D$8)-fixed</f>
        <v>203244.2235296</v>
      </c>
    </row>
    <row r="3012" customFormat="false" ht="15" hidden="false" customHeight="false" outlineLevel="0" collapsed="false">
      <c r="A3012" s="0" t="n">
        <v>2947</v>
      </c>
      <c r="B3012" s="0" t="n">
        <v>0.47226</v>
      </c>
      <c r="C3012" s="0" t="n">
        <v>0.705778</v>
      </c>
      <c r="D3012" s="0" t="n">
        <v>0.93455</v>
      </c>
      <c r="E3012" s="0" t="n">
        <v>1.098926</v>
      </c>
      <c r="F3012" s="0" t="n">
        <v>0.188895</v>
      </c>
      <c r="G3012" s="0" t="n">
        <f aca="false">12*Inputs!$B$6*(MIN(1,$H$50*$C3012)*(ic*Inputs!$C$6+pS+fee_fx*Inputs!$D$6-cost_acc-cost_wd*Inputs!$E$6*$E3012-cost_fx*Inputs!$D$6-$F3012)+(1-MIN(1,$H$50*$C3012))*(1-MIN(1,Inputs!$G$6*$D3012)*churn_nonbuyers)*(ic*Inputs!$C$6+fee_wd*Inputs!$E$6*(1-$B3012)+fee_fx*Inputs!$D$6-cost_acc-cost_wd*Inputs!$E$6*(1-$B3012)-cost_fx*Inputs!$D$6))</f>
        <v>167354.135708355</v>
      </c>
      <c r="H3012" s="0" t="n">
        <f aca="false">12*Inputs!$B$7*(MIN(1,$H$51*$C3012)*(ic*Inputs!$C$7+pE+fee_fx*Inputs!$D$7-cost_acc-cost_wd*Inputs!$E$7*$E3012-cost_fx*Inputs!$D$7-$F3012)+(1-MIN(1,$H$51*$C3012))*(1-MIN(1,Inputs!$G$7*$D3012)*churn_nonbuyers)*(ic*Inputs!$C$7+fee_wd*Inputs!$E$7*(1-$B3012)+fee_fx*Inputs!$D$7-cost_acc-cost_wd*Inputs!$E$7*(1-$B3012)-cost_fx*Inputs!$D$7))</f>
        <v>372172.577333619</v>
      </c>
      <c r="I3012" s="0" t="n">
        <f aca="false">12*Inputs!$B$8*(MIN(1,$H$52*$C3012)*(ic*Inputs!$C$8+pT-cost_acc-cost_wd*Inputs!$E$8-cost_fx*Inputs!$D$8-cost_ins)+(1-MIN(1,$H$52*$C3012))*(1-MIN(1,Inputs!$G$8*$D3012)*churn_nonbuyers)*(ic*Inputs!$C$8+fee_wd*Inputs!$E$8*(1-$B3012)+fee_fx*Inputs!$D$8-cost_acc-cost_wd*Inputs!$E$8*(1-$B3012)-cost_fx*Inputs!$D$8))</f>
        <v>154876.646762698</v>
      </c>
      <c r="J3012" s="0" t="n">
        <f aca="false">G3012+H3012+I3012-fixed</f>
        <v>-5596.64019532932</v>
      </c>
      <c r="K3012" s="0" t="n">
        <f aca="false">12*Inputs!$B$6*(1-MIN(1,Inputs!$G$6*$D3012)*churn_nonbuyers)*(ic*Inputs!$C$6+fee_wd*Inputs!$E$6*(1-$B3012)+fee_fx*Inputs!$D$6-cost_acc-cost_wd*Inputs!$E$6*(1-$B3012)-cost_fx*Inputs!$D$6)</f>
        <v>127352.0201976</v>
      </c>
      <c r="L3012" s="0" t="n">
        <f aca="false">12*Inputs!$B$7*(1-MIN(1,Inputs!$G$7*$D3012)*churn_nonbuyers)*(ic*Inputs!$C$7+fee_wd*Inputs!$E$7*(1-$B3012)+fee_fx*Inputs!$D$7-cost_acc-cost_wd*Inputs!$E$7*(1-$B3012)-cost_fx*Inputs!$D$7)</f>
        <v>325796.87771856</v>
      </c>
      <c r="M3012" s="0" t="n">
        <f aca="false">12*Inputs!$B$8*(1-MIN(1,Inputs!$G$8*$D3012)*churn_nonbuyers)*(ic*Inputs!$C$8+fee_wd*Inputs!$E$8*(1-$B3012)+fee_fx*Inputs!$D$8-cost_acc-cost_wd*Inputs!$E$8*(1-$B3012)-cost_fx*Inputs!$D$8)</f>
        <v>105034.9155888</v>
      </c>
      <c r="N3012" s="0" t="n">
        <f aca="false">K3012+L3012+I3012-fixed</f>
        <v>-91974.4553211426</v>
      </c>
      <c r="O3012" s="0" t="n">
        <f aca="false">K3012+L3012+M3012-fixed</f>
        <v>-141816.18649504</v>
      </c>
      <c r="P3012" s="0" t="n">
        <f aca="false">12*Inputs!$B$6*(1-MIN(1,Inputs!$F$6*$D3012))*(ic*Inputs!$C$6+flat_fee-cost_acc-cost_wd*Inputs!$E$6*$E3012-cost_fx*Inputs!$D$6)+12*Inputs!$B$7*(1-MIN(1,Inputs!$F$7*$D3012))*(ic*Inputs!$C$7+flat_fee-cost_acc-cost_wd*Inputs!$E$7*$E3012-cost_fx*Inputs!$D$7)+12*Inputs!$B$8*(1-MIN(1,Inputs!$F$8*$D3012))*(ic*Inputs!$C$8+flat_fee-cost_acc-cost_wd*Inputs!$E$8*$E3012-cost_fx*Inputs!$D$8)-fixed</f>
        <v>63091.125992</v>
      </c>
    </row>
    <row r="3013" customFormat="false" ht="15" hidden="false" customHeight="false" outlineLevel="0" collapsed="false">
      <c r="A3013" s="0" t="n">
        <v>2948</v>
      </c>
      <c r="B3013" s="0" t="n">
        <v>0.226665</v>
      </c>
      <c r="C3013" s="0" t="n">
        <v>0.985321</v>
      </c>
      <c r="D3013" s="0" t="n">
        <v>0.916617</v>
      </c>
      <c r="E3013" s="0" t="n">
        <v>1.05861</v>
      </c>
      <c r="F3013" s="0" t="n">
        <v>0.121285</v>
      </c>
      <c r="G3013" s="0" t="n">
        <f aca="false">12*Inputs!$B$6*(MIN(1,$H$50*$C3013)*(ic*Inputs!$C$6+pS+fee_fx*Inputs!$D$6-cost_acc-cost_wd*Inputs!$E$6*$E3013-cost_fx*Inputs!$D$6-$F3013)+(1-MIN(1,$H$50*$C3013))*(1-MIN(1,Inputs!$G$6*$D3013)*churn_nonbuyers)*(ic*Inputs!$C$6+fee_wd*Inputs!$E$6*(1-$B3013)+fee_fx*Inputs!$D$6-cost_acc-cost_wd*Inputs!$E$6*(1-$B3013)-cost_fx*Inputs!$D$6))</f>
        <v>216843.425799557</v>
      </c>
      <c r="H3013" s="0" t="n">
        <f aca="false">12*Inputs!$B$7*(MIN(1,$H$51*$C3013)*(ic*Inputs!$C$7+pE+fee_fx*Inputs!$D$7-cost_acc-cost_wd*Inputs!$E$7*$E3013-cost_fx*Inputs!$D$7-$F3013)+(1-MIN(1,$H$51*$C3013))*(1-MIN(1,Inputs!$G$7*$D3013)*churn_nonbuyers)*(ic*Inputs!$C$7+fee_wd*Inputs!$E$7*(1-$B3013)+fee_fx*Inputs!$D$7-cost_acc-cost_wd*Inputs!$E$7*(1-$B3013)-cost_fx*Inputs!$D$7))</f>
        <v>419901.468118513</v>
      </c>
      <c r="I3013" s="0" t="n">
        <f aca="false">12*Inputs!$B$8*(MIN(1,$H$52*$C3013)*(ic*Inputs!$C$8+pT-cost_acc-cost_wd*Inputs!$E$8-cost_fx*Inputs!$D$8-cost_ins)+(1-MIN(1,$H$52*$C3013))*(1-MIN(1,Inputs!$G$8*$D3013)*churn_nonbuyers)*(ic*Inputs!$C$8+fee_wd*Inputs!$E$8*(1-$B3013)+fee_fx*Inputs!$D$8-cost_acc-cost_wd*Inputs!$E$8*(1-$B3013)-cost_fx*Inputs!$D$8))</f>
        <v>177111.661827133</v>
      </c>
      <c r="J3013" s="0" t="n">
        <f aca="false">G3013+H3013+I3013-fixed</f>
        <v>113856.555745203</v>
      </c>
      <c r="K3013" s="0" t="n">
        <f aca="false">12*Inputs!$B$6*(1-MIN(1,Inputs!$G$6*$D3013)*churn_nonbuyers)*(ic*Inputs!$C$6+fee_wd*Inputs!$E$6*(1-$B3013)+fee_fx*Inputs!$D$6-cost_acc-cost_wd*Inputs!$E$6*(1-$B3013)-cost_fx*Inputs!$D$6)</f>
        <v>161216.648584596</v>
      </c>
      <c r="L3013" s="0" t="n">
        <f aca="false">12*Inputs!$B$7*(1-MIN(1,Inputs!$G$7*$D3013)*churn_nonbuyers)*(ic*Inputs!$C$7+fee_wd*Inputs!$E$7*(1-$B3013)+fee_fx*Inputs!$D$7-cost_acc-cost_wd*Inputs!$E$7*(1-$B3013)-cost_fx*Inputs!$D$7)</f>
        <v>360370.385534758</v>
      </c>
      <c r="M3013" s="0" t="n">
        <f aca="false">12*Inputs!$B$8*(1-MIN(1,Inputs!$G$8*$D3013)*churn_nonbuyers)*(ic*Inputs!$C$8+fee_wd*Inputs!$E$8*(1-$B3013)+fee_fx*Inputs!$D$8-cost_acc-cost_wd*Inputs!$E$8*(1-$B3013)-cost_fx*Inputs!$D$8)</f>
        <v>113072.331581448</v>
      </c>
      <c r="N3013" s="0" t="n">
        <f aca="false">K3013+L3013+I3013-fixed</f>
        <v>-1301.30405351298</v>
      </c>
      <c r="O3013" s="0" t="n">
        <f aca="false">K3013+L3013+M3013-fixed</f>
        <v>-65340.6342991982</v>
      </c>
      <c r="P3013" s="0" t="n">
        <f aca="false">12*Inputs!$B$6*(1-MIN(1,Inputs!$F$6*$D3013))*(ic*Inputs!$C$6+flat_fee-cost_acc-cost_wd*Inputs!$E$6*$E3013-cost_fx*Inputs!$D$6)+12*Inputs!$B$7*(1-MIN(1,Inputs!$F$7*$D3013))*(ic*Inputs!$C$7+flat_fee-cost_acc-cost_wd*Inputs!$E$7*$E3013-cost_fx*Inputs!$D$7)+12*Inputs!$B$8*(1-MIN(1,Inputs!$F$8*$D3013))*(ic*Inputs!$C$8+flat_fee-cost_acc-cost_wd*Inputs!$E$8*$E3013-cost_fx*Inputs!$D$8)-fixed</f>
        <v>91001.5897928</v>
      </c>
    </row>
    <row r="3014" customFormat="false" ht="15" hidden="false" customHeight="false" outlineLevel="0" collapsed="false">
      <c r="A3014" s="0" t="n">
        <v>2949</v>
      </c>
      <c r="B3014" s="0" t="n">
        <v>0.152567</v>
      </c>
      <c r="C3014" s="0" t="n">
        <v>0.983117</v>
      </c>
      <c r="D3014" s="0" t="n">
        <v>1.521048</v>
      </c>
      <c r="E3014" s="0" t="n">
        <v>1.182287</v>
      </c>
      <c r="F3014" s="0" t="n">
        <v>0.488449</v>
      </c>
      <c r="G3014" s="0" t="n">
        <f aca="false">12*Inputs!$B$6*(MIN(1,$H$50*$C3014)*(ic*Inputs!$C$6+pS+fee_fx*Inputs!$D$6-cost_acc-cost_wd*Inputs!$E$6*$E3014-cost_fx*Inputs!$D$6-$F3014)+(1-MIN(1,$H$50*$C3014))*(1-MIN(1,Inputs!$G$6*$D3014)*churn_nonbuyers)*(ic*Inputs!$C$6+fee_wd*Inputs!$E$6*(1-$B3014)+fee_fx*Inputs!$D$6-cost_acc-cost_wd*Inputs!$E$6*(1-$B3014)-cost_fx*Inputs!$D$6))</f>
        <v>209979.562788425</v>
      </c>
      <c r="H3014" s="0" t="n">
        <f aca="false">12*Inputs!$B$7*(MIN(1,$H$51*$C3014)*(ic*Inputs!$C$7+pE+fee_fx*Inputs!$D$7-cost_acc-cost_wd*Inputs!$E$7*$E3014-cost_fx*Inputs!$D$7-$F3014)+(1-MIN(1,$H$51*$C3014))*(1-MIN(1,Inputs!$G$7*$D3014)*churn_nonbuyers)*(ic*Inputs!$C$7+fee_wd*Inputs!$E$7*(1-$B3014)+fee_fx*Inputs!$D$7-cost_acc-cost_wd*Inputs!$E$7*(1-$B3014)-cost_fx*Inputs!$D$7))</f>
        <v>387071.382975506</v>
      </c>
      <c r="I3014" s="0" t="n">
        <f aca="false">12*Inputs!$B$8*(MIN(1,$H$52*$C3014)*(ic*Inputs!$C$8+pT-cost_acc-cost_wd*Inputs!$E$8-cost_fx*Inputs!$D$8-cost_ins)+(1-MIN(1,$H$52*$C3014))*(1-MIN(1,Inputs!$G$8*$D3014)*churn_nonbuyers)*(ic*Inputs!$C$8+fee_wd*Inputs!$E$8*(1-$B3014)+fee_fx*Inputs!$D$8-cost_acc-cost_wd*Inputs!$E$8*(1-$B3014)-cost_fx*Inputs!$D$8))</f>
        <v>141710.416848</v>
      </c>
      <c r="J3014" s="0" t="n">
        <f aca="false">G3014+H3014+I3014-fixed</f>
        <v>38761.3626119309</v>
      </c>
      <c r="K3014" s="0" t="n">
        <f aca="false">12*Inputs!$B$6*(1-MIN(1,Inputs!$G$6*$D3014)*churn_nonbuyers)*(ic*Inputs!$C$6+fee_wd*Inputs!$E$6*(1-$B3014)+fee_fx*Inputs!$D$6-cost_acc-cost_wd*Inputs!$E$6*(1-$B3014)-cost_fx*Inputs!$D$6)</f>
        <v>165969.032617555</v>
      </c>
      <c r="L3014" s="0" t="n">
        <f aca="false">12*Inputs!$B$7*(1-MIN(1,Inputs!$G$7*$D3014)*churn_nonbuyers)*(ic*Inputs!$C$7+fee_wd*Inputs!$E$7*(1-$B3014)+fee_fx*Inputs!$D$7-cost_acc-cost_wd*Inputs!$E$7*(1-$B3014)-cost_fx*Inputs!$D$7)</f>
        <v>363834.262066533</v>
      </c>
      <c r="M3014" s="0" t="n">
        <f aca="false">12*Inputs!$B$8*(1-MIN(1,Inputs!$G$8*$D3014)*churn_nonbuyers)*(ic*Inputs!$C$8+fee_wd*Inputs!$E$8*(1-$B3014)+fee_fx*Inputs!$D$8-cost_acc-cost_wd*Inputs!$E$8*(1-$B3014)-cost_fx*Inputs!$D$8)</f>
        <v>0</v>
      </c>
      <c r="N3014" s="0" t="n">
        <f aca="false">K3014+L3014+I3014-fixed</f>
        <v>-28486.2884679118</v>
      </c>
      <c r="O3014" s="0" t="n">
        <f aca="false">K3014+L3014+M3014-fixed</f>
        <v>-170196.705315912</v>
      </c>
      <c r="P3014" s="0" t="n">
        <f aca="false">12*Inputs!$B$6*(1-MIN(1,Inputs!$F$6*$D3014))*(ic*Inputs!$C$6+flat_fee-cost_acc-cost_wd*Inputs!$E$6*$E3014-cost_fx*Inputs!$D$6)+12*Inputs!$B$7*(1-MIN(1,Inputs!$F$7*$D3014))*(ic*Inputs!$C$7+flat_fee-cost_acc-cost_wd*Inputs!$E$7*$E3014-cost_fx*Inputs!$D$7)+12*Inputs!$B$8*(1-MIN(1,Inputs!$F$8*$D3014))*(ic*Inputs!$C$8+flat_fee-cost_acc-cost_wd*Inputs!$E$8*$E3014-cost_fx*Inputs!$D$8)-fixed</f>
        <v>-279314.27411776</v>
      </c>
    </row>
    <row r="3015" customFormat="false" ht="15" hidden="false" customHeight="false" outlineLevel="0" collapsed="false">
      <c r="A3015" s="0" t="n">
        <v>2950</v>
      </c>
      <c r="B3015" s="0" t="n">
        <v>0.350963</v>
      </c>
      <c r="C3015" s="0" t="n">
        <v>0.806451</v>
      </c>
      <c r="D3015" s="0" t="n">
        <v>0.809039</v>
      </c>
      <c r="E3015" s="0" t="n">
        <v>1.189944</v>
      </c>
      <c r="F3015" s="0" t="n">
        <v>0.341092</v>
      </c>
      <c r="G3015" s="0" t="n">
        <f aca="false">12*Inputs!$B$6*(MIN(1,$H$50*$C3015)*(ic*Inputs!$C$6+pS+fee_fx*Inputs!$D$6-cost_acc-cost_wd*Inputs!$E$6*$E3015-cost_fx*Inputs!$D$6-$F3015)+(1-MIN(1,$H$50*$C3015))*(1-MIN(1,Inputs!$G$6*$D3015)*churn_nonbuyers)*(ic*Inputs!$C$6+fee_wd*Inputs!$E$6*(1-$B3015)+fee_fx*Inputs!$D$6-cost_acc-cost_wd*Inputs!$E$6*(1-$B3015)-cost_fx*Inputs!$D$6))</f>
        <v>185004.187064785</v>
      </c>
      <c r="H3015" s="0" t="n">
        <f aca="false">12*Inputs!$B$7*(MIN(1,$H$51*$C3015)*(ic*Inputs!$C$7+pE+fee_fx*Inputs!$D$7-cost_acc-cost_wd*Inputs!$E$7*$E3015-cost_fx*Inputs!$D$7-$F3015)+(1-MIN(1,$H$51*$C3015))*(1-MIN(1,Inputs!$G$7*$D3015)*churn_nonbuyers)*(ic*Inputs!$C$7+fee_wd*Inputs!$E$7*(1-$B3015)+fee_fx*Inputs!$D$7-cost_acc-cost_wd*Inputs!$E$7*(1-$B3015)-cost_fx*Inputs!$D$7))</f>
        <v>375662.141306703</v>
      </c>
      <c r="I3015" s="0" t="n">
        <f aca="false">12*Inputs!$B$8*(MIN(1,$H$52*$C3015)*(ic*Inputs!$C$8+pT-cost_acc-cost_wd*Inputs!$E$8-cost_fx*Inputs!$D$8-cost_ins)+(1-MIN(1,$H$52*$C3015))*(1-MIN(1,Inputs!$G$8*$D3015)*churn_nonbuyers)*(ic*Inputs!$C$8+fee_wd*Inputs!$E$8*(1-$B3015)+fee_fx*Inputs!$D$8-cost_acc-cost_wd*Inputs!$E$8*(1-$B3015)-cost_fx*Inputs!$D$8))</f>
        <v>174706.672305479</v>
      </c>
      <c r="J3015" s="0" t="n">
        <f aca="false">G3015+H3015+I3015-fixed</f>
        <v>35373.0006769671</v>
      </c>
      <c r="K3015" s="0" t="n">
        <f aca="false">12*Inputs!$B$6*(1-MIN(1,Inputs!$G$6*$D3015)*churn_nonbuyers)*(ic*Inputs!$C$6+fee_wd*Inputs!$E$6*(1-$B3015)+fee_fx*Inputs!$D$6-cost_acc-cost_wd*Inputs!$E$6*(1-$B3015)-cost_fx*Inputs!$D$6)</f>
        <v>144950.60271281</v>
      </c>
      <c r="L3015" s="0" t="n">
        <f aca="false">12*Inputs!$B$7*(1-MIN(1,Inputs!$G$7*$D3015)*churn_nonbuyers)*(ic*Inputs!$C$7+fee_wd*Inputs!$E$7*(1-$B3015)+fee_fx*Inputs!$D$7-cost_acc-cost_wd*Inputs!$E$7*(1-$B3015)-cost_fx*Inputs!$D$7)</f>
        <v>344101.824955686</v>
      </c>
      <c r="M3015" s="0" t="n">
        <f aca="false">12*Inputs!$B$8*(1-MIN(1,Inputs!$G$8*$D3015)*churn_nonbuyers)*(ic*Inputs!$C$8+fee_wd*Inputs!$E$8*(1-$B3015)+fee_fx*Inputs!$D$8-cost_acc-cost_wd*Inputs!$E$8*(1-$B3015)-cost_fx*Inputs!$D$8)</f>
        <v>134245.021833115</v>
      </c>
      <c r="N3015" s="0" t="n">
        <f aca="false">K3015+L3015+I3015-fixed</f>
        <v>-36240.9000260243</v>
      </c>
      <c r="O3015" s="0" t="n">
        <f aca="false">K3015+L3015+M3015-fixed</f>
        <v>-76702.550498388</v>
      </c>
      <c r="P3015" s="0" t="n">
        <f aca="false">12*Inputs!$B$6*(1-MIN(1,Inputs!$F$6*$D3015))*(ic*Inputs!$C$6+flat_fee-cost_acc-cost_wd*Inputs!$E$6*$E3015-cost_fx*Inputs!$D$6)+12*Inputs!$B$7*(1-MIN(1,Inputs!$F$7*$D3015))*(ic*Inputs!$C$7+flat_fee-cost_acc-cost_wd*Inputs!$E$7*$E3015-cost_fx*Inputs!$D$7)+12*Inputs!$B$8*(1-MIN(1,Inputs!$F$8*$D3015))*(ic*Inputs!$C$8+flat_fee-cost_acc-cost_wd*Inputs!$E$8*$E3015-cost_fx*Inputs!$D$8)-fixed</f>
        <v>87399.1917238402</v>
      </c>
    </row>
    <row r="3016" customFormat="false" ht="15" hidden="false" customHeight="false" outlineLevel="0" collapsed="false">
      <c r="A3016" s="0" t="n">
        <v>2951</v>
      </c>
      <c r="B3016" s="0" t="n">
        <v>0.224271</v>
      </c>
      <c r="C3016" s="0" t="n">
        <v>0.696045</v>
      </c>
      <c r="D3016" s="0" t="n">
        <v>1.295062</v>
      </c>
      <c r="E3016" s="0" t="n">
        <v>1.186237</v>
      </c>
      <c r="F3016" s="0" t="n">
        <v>0.116429</v>
      </c>
      <c r="G3016" s="0" t="n">
        <f aca="false">12*Inputs!$B$6*(MIN(1,$H$50*$C3016)*(ic*Inputs!$C$6+pS+fee_fx*Inputs!$D$6-cost_acc-cost_wd*Inputs!$E$6*$E3016-cost_fx*Inputs!$D$6-$F3016)+(1-MIN(1,$H$50*$C3016))*(1-MIN(1,Inputs!$G$6*$D3016)*churn_nonbuyers)*(ic*Inputs!$C$6+fee_wd*Inputs!$E$6*(1-$B3016)+fee_fx*Inputs!$D$6-cost_acc-cost_wd*Inputs!$E$6*(1-$B3016)-cost_fx*Inputs!$D$6))</f>
        <v>195828.723569578</v>
      </c>
      <c r="H3016" s="0" t="n">
        <f aca="false">12*Inputs!$B$7*(MIN(1,$H$51*$C3016)*(ic*Inputs!$C$7+pE+fee_fx*Inputs!$D$7-cost_acc-cost_wd*Inputs!$E$7*$E3016-cost_fx*Inputs!$D$7-$F3016)+(1-MIN(1,$H$51*$C3016))*(1-MIN(1,Inputs!$G$7*$D3016)*churn_nonbuyers)*(ic*Inputs!$C$7+fee_wd*Inputs!$E$7*(1-$B3016)+fee_fx*Inputs!$D$7-cost_acc-cost_wd*Inputs!$E$7*(1-$B3016)-cost_fx*Inputs!$D$7))</f>
        <v>389588.321251186</v>
      </c>
      <c r="I3016" s="0" t="n">
        <f aca="false">12*Inputs!$B$8*(MIN(1,$H$52*$C3016)*(ic*Inputs!$C$8+pT-cost_acc-cost_wd*Inputs!$E$8-cost_fx*Inputs!$D$8-cost_ins)+(1-MIN(1,$H$52*$C3016))*(1-MIN(1,Inputs!$G$8*$D3016)*churn_nonbuyers)*(ic*Inputs!$C$8+fee_wd*Inputs!$E$8*(1-$B3016)+fee_fx*Inputs!$D$8-cost_acc-cost_wd*Inputs!$E$8*(1-$B3016)-cost_fx*Inputs!$D$8))</f>
        <v>115456.444501093</v>
      </c>
      <c r="J3016" s="0" t="n">
        <f aca="false">G3016+H3016+I3016-fixed</f>
        <v>873.489321857225</v>
      </c>
      <c r="K3016" s="0" t="n">
        <f aca="false">12*Inputs!$B$6*(1-MIN(1,Inputs!$G$6*$D3016)*churn_nonbuyers)*(ic*Inputs!$C$6+fee_wd*Inputs!$E$6*(1-$B3016)+fee_fx*Inputs!$D$6-cost_acc-cost_wd*Inputs!$E$6*(1-$B3016)-cost_fx*Inputs!$D$6)</f>
        <v>158341.953958574</v>
      </c>
      <c r="L3016" s="0" t="n">
        <f aca="false">12*Inputs!$B$7*(1-MIN(1,Inputs!$G$7*$D3016)*churn_nonbuyers)*(ic*Inputs!$C$7+fee_wd*Inputs!$E$7*(1-$B3016)+fee_fx*Inputs!$D$7-cost_acc-cost_wd*Inputs!$E$7*(1-$B3016)-cost_fx*Inputs!$D$7)</f>
        <v>356494.627799145</v>
      </c>
      <c r="M3016" s="0" t="n">
        <f aca="false">12*Inputs!$B$8*(1-MIN(1,Inputs!$G$8*$D3016)*churn_nonbuyers)*(ic*Inputs!$C$8+fee_wd*Inputs!$E$8*(1-$B3016)+fee_fx*Inputs!$D$8-cost_acc-cost_wd*Inputs!$E$8*(1-$B3016)-cost_fx*Inputs!$D$8)</f>
        <v>29498.1731933472</v>
      </c>
      <c r="N3016" s="0" t="n">
        <f aca="false">K3016+L3016+I3016-fixed</f>
        <v>-69706.973741188</v>
      </c>
      <c r="O3016" s="0" t="n">
        <f aca="false">K3016+L3016+M3016-fixed</f>
        <v>-155665.245048934</v>
      </c>
      <c r="P3016" s="0" t="n">
        <f aca="false">12*Inputs!$B$6*(1-MIN(1,Inputs!$F$6*$D3016))*(ic*Inputs!$C$6+flat_fee-cost_acc-cost_wd*Inputs!$E$6*$E3016-cost_fx*Inputs!$D$6)+12*Inputs!$B$7*(1-MIN(1,Inputs!$F$7*$D3016))*(ic*Inputs!$C$7+flat_fee-cost_acc-cost_wd*Inputs!$E$7*$E3016-cost_fx*Inputs!$D$7)+12*Inputs!$B$8*(1-MIN(1,Inputs!$F$8*$D3016))*(ic*Inputs!$C$8+flat_fee-cost_acc-cost_wd*Inputs!$E$8*$E3016-cost_fx*Inputs!$D$8)-fixed</f>
        <v>-163187.75672944</v>
      </c>
    </row>
    <row r="3017" customFormat="false" ht="15" hidden="false" customHeight="false" outlineLevel="0" collapsed="false">
      <c r="A3017" s="0" t="n">
        <v>2952</v>
      </c>
      <c r="B3017" s="0" t="n">
        <v>0.427928</v>
      </c>
      <c r="C3017" s="0" t="n">
        <v>0.874472</v>
      </c>
      <c r="D3017" s="0" t="n">
        <v>1.388805</v>
      </c>
      <c r="E3017" s="0" t="n">
        <v>1.392192</v>
      </c>
      <c r="F3017" s="0" t="n">
        <v>0.20907</v>
      </c>
      <c r="G3017" s="0" t="n">
        <f aca="false">12*Inputs!$B$6*(MIN(1,$H$50*$C3017)*(ic*Inputs!$C$6+pS+fee_fx*Inputs!$D$6-cost_acc-cost_wd*Inputs!$E$6*$E3017-cost_fx*Inputs!$D$6-$F3017)+(1-MIN(1,$H$50*$C3017))*(1-MIN(1,Inputs!$G$6*$D3017)*churn_nonbuyers)*(ic*Inputs!$C$6+fee_wd*Inputs!$E$6*(1-$B3017)+fee_fx*Inputs!$D$6-cost_acc-cost_wd*Inputs!$E$6*(1-$B3017)-cost_fx*Inputs!$D$6))</f>
        <v>173303.126551717</v>
      </c>
      <c r="H3017" s="0" t="n">
        <f aca="false">12*Inputs!$B$7*(MIN(1,$H$51*$C3017)*(ic*Inputs!$C$7+pE+fee_fx*Inputs!$D$7-cost_acc-cost_wd*Inputs!$E$7*$E3017-cost_fx*Inputs!$D$7-$F3017)+(1-MIN(1,$H$51*$C3017))*(1-MIN(1,Inputs!$G$7*$D3017)*churn_nonbuyers)*(ic*Inputs!$C$7+fee_wd*Inputs!$E$7*(1-$B3017)+fee_fx*Inputs!$D$7-cost_acc-cost_wd*Inputs!$E$7*(1-$B3017)-cost_fx*Inputs!$D$7))</f>
        <v>353705.420414331</v>
      </c>
      <c r="I3017" s="0" t="n">
        <f aca="false">12*Inputs!$B$8*(MIN(1,$H$52*$C3017)*(ic*Inputs!$C$8+pT-cost_acc-cost_wd*Inputs!$E$8-cost_fx*Inputs!$D$8-cost_ins)+(1-MIN(1,$H$52*$C3017))*(1-MIN(1,Inputs!$G$8*$D3017)*churn_nonbuyers)*(ic*Inputs!$C$8+fee_wd*Inputs!$E$8*(1-$B3017)+fee_fx*Inputs!$D$8-cost_acc-cost_wd*Inputs!$E$8*(1-$B3017)-cost_fx*Inputs!$D$8))</f>
        <v>129352.235752814</v>
      </c>
      <c r="J3017" s="0" t="n">
        <f aca="false">G3017+H3017+I3017-fixed</f>
        <v>-43639.2172811378</v>
      </c>
      <c r="K3017" s="0" t="n">
        <f aca="false">12*Inputs!$B$6*(1-MIN(1,Inputs!$G$6*$D3017)*churn_nonbuyers)*(ic*Inputs!$C$6+fee_wd*Inputs!$E$6*(1-$B3017)+fee_fx*Inputs!$D$6-cost_acc-cost_wd*Inputs!$E$6*(1-$B3017)-cost_fx*Inputs!$D$6)</f>
        <v>130258.235131488</v>
      </c>
      <c r="L3017" s="0" t="n">
        <f aca="false">12*Inputs!$B$7*(1-MIN(1,Inputs!$G$7*$D3017)*churn_nonbuyers)*(ic*Inputs!$C$7+fee_wd*Inputs!$E$7*(1-$B3017)+fee_fx*Inputs!$D$7-cost_acc-cost_wd*Inputs!$E$7*(1-$B3017)-cost_fx*Inputs!$D$7)</f>
        <v>327346.795638893</v>
      </c>
      <c r="M3017" s="0" t="n">
        <f aca="false">12*Inputs!$B$8*(1-MIN(1,Inputs!$G$8*$D3017)*churn_nonbuyers)*(ic*Inputs!$C$8+fee_wd*Inputs!$E$8*(1-$B3017)+fee_fx*Inputs!$D$8-cost_acc-cost_wd*Inputs!$E$8*(1-$B3017)-cost_fx*Inputs!$D$8)</f>
        <v>8514.05674694401</v>
      </c>
      <c r="N3017" s="0" t="n">
        <f aca="false">K3017+L3017+I3017-fixed</f>
        <v>-113042.733476805</v>
      </c>
      <c r="O3017" s="0" t="n">
        <f aca="false">K3017+L3017+M3017-fixed</f>
        <v>-233880.912482675</v>
      </c>
      <c r="P3017" s="0" t="n">
        <f aca="false">12*Inputs!$B$6*(1-MIN(1,Inputs!$F$6*$D3017))*(ic*Inputs!$C$6+flat_fee-cost_acc-cost_wd*Inputs!$E$6*$E3017-cost_fx*Inputs!$D$6)+12*Inputs!$B$7*(1-MIN(1,Inputs!$F$7*$D3017))*(ic*Inputs!$C$7+flat_fee-cost_acc-cost_wd*Inputs!$E$7*$E3017-cost_fx*Inputs!$D$7)+12*Inputs!$B$8*(1-MIN(1,Inputs!$F$8*$D3017))*(ic*Inputs!$C$8+flat_fee-cost_acc-cost_wd*Inputs!$E$8*$E3017-cost_fx*Inputs!$D$8)-fixed</f>
        <v>-281616.2795056</v>
      </c>
    </row>
    <row r="3018" customFormat="false" ht="15" hidden="false" customHeight="false" outlineLevel="0" collapsed="false">
      <c r="A3018" s="0" t="n">
        <v>2953</v>
      </c>
      <c r="B3018" s="0" t="n">
        <v>0.405976</v>
      </c>
      <c r="C3018" s="0" t="n">
        <v>1.079863</v>
      </c>
      <c r="D3018" s="0" t="n">
        <v>0.974276</v>
      </c>
      <c r="E3018" s="0" t="n">
        <v>1.151362</v>
      </c>
      <c r="F3018" s="0" t="n">
        <v>0.03134</v>
      </c>
      <c r="G3018" s="0" t="n">
        <f aca="false">12*Inputs!$B$6*(MIN(1,$H$50*$C3018)*(ic*Inputs!$C$6+pS+fee_fx*Inputs!$D$6-cost_acc-cost_wd*Inputs!$E$6*$E3018-cost_fx*Inputs!$D$6-$F3018)+(1-MIN(1,$H$50*$C3018))*(1-MIN(1,Inputs!$G$6*$D3018)*churn_nonbuyers)*(ic*Inputs!$C$6+fee_wd*Inputs!$E$6*(1-$B3018)+fee_fx*Inputs!$D$6-cost_acc-cost_wd*Inputs!$E$6*(1-$B3018)-cost_fx*Inputs!$D$6))</f>
        <v>199224.993367592</v>
      </c>
      <c r="H3018" s="0" t="n">
        <f aca="false">12*Inputs!$B$7*(MIN(1,$H$51*$C3018)*(ic*Inputs!$C$7+pE+fee_fx*Inputs!$D$7-cost_acc-cost_wd*Inputs!$E$7*$E3018-cost_fx*Inputs!$D$7-$F3018)+(1-MIN(1,$H$51*$C3018))*(1-MIN(1,Inputs!$G$7*$D3018)*churn_nonbuyers)*(ic*Inputs!$C$7+fee_wd*Inputs!$E$7*(1-$B3018)+fee_fx*Inputs!$D$7-cost_acc-cost_wd*Inputs!$E$7*(1-$B3018)-cost_fx*Inputs!$D$7))</f>
        <v>405066.697478375</v>
      </c>
      <c r="I3018" s="0" t="n">
        <f aca="false">12*Inputs!$B$8*(MIN(1,$H$52*$C3018)*(ic*Inputs!$C$8+pT-cost_acc-cost_wd*Inputs!$E$8-cost_fx*Inputs!$D$8-cost_ins)+(1-MIN(1,$H$52*$C3018))*(1-MIN(1,Inputs!$G$8*$D3018)*churn_nonbuyers)*(ic*Inputs!$C$8+fee_wd*Inputs!$E$8*(1-$B3018)+fee_fx*Inputs!$D$8-cost_acc-cost_wd*Inputs!$E$8*(1-$B3018)-cost_fx*Inputs!$D$8))</f>
        <v>179479.646677296</v>
      </c>
      <c r="J3018" s="0" t="n">
        <f aca="false">G3018+H3018+I3018-fixed</f>
        <v>83771.3375232627</v>
      </c>
      <c r="K3018" s="0" t="n">
        <f aca="false">12*Inputs!$B$6*(1-MIN(1,Inputs!$G$6*$D3018)*churn_nonbuyers)*(ic*Inputs!$C$6+fee_wd*Inputs!$E$6*(1-$B3018)+fee_fx*Inputs!$D$6-cost_acc-cost_wd*Inputs!$E$6*(1-$B3018)-cost_fx*Inputs!$D$6)</f>
        <v>136166.589168307</v>
      </c>
      <c r="L3018" s="0" t="n">
        <f aca="false">12*Inputs!$B$7*(1-MIN(1,Inputs!$G$7*$D3018)*churn_nonbuyers)*(ic*Inputs!$C$7+fee_wd*Inputs!$E$7*(1-$B3018)+fee_fx*Inputs!$D$7-cost_acc-cost_wd*Inputs!$E$7*(1-$B3018)-cost_fx*Inputs!$D$7)</f>
        <v>334663.314652984</v>
      </c>
      <c r="M3018" s="0" t="n">
        <f aca="false">12*Inputs!$B$8*(1-MIN(1,Inputs!$G$8*$D3018)*churn_nonbuyers)*(ic*Inputs!$C$8+fee_wd*Inputs!$E$8*(1-$B3018)+fee_fx*Inputs!$D$8-cost_acc-cost_wd*Inputs!$E$8*(1-$B3018)-cost_fx*Inputs!$D$8)</f>
        <v>97600.4693454336</v>
      </c>
      <c r="N3018" s="0" t="n">
        <f aca="false">K3018+L3018+I3018-fixed</f>
        <v>-49690.4495014123</v>
      </c>
      <c r="O3018" s="0" t="n">
        <f aca="false">K3018+L3018+M3018-fixed</f>
        <v>-131569.626833275</v>
      </c>
      <c r="P3018" s="0" t="n">
        <f aca="false">12*Inputs!$B$6*(1-MIN(1,Inputs!$F$6*$D3018))*(ic*Inputs!$C$6+flat_fee-cost_acc-cost_wd*Inputs!$E$6*$E3018-cost_fx*Inputs!$D$6)+12*Inputs!$B$7*(1-MIN(1,Inputs!$F$7*$D3018))*(ic*Inputs!$C$7+flat_fee-cost_acc-cost_wd*Inputs!$E$7*$E3018-cost_fx*Inputs!$D$7)+12*Inputs!$B$8*(1-MIN(1,Inputs!$F$8*$D3018))*(ic*Inputs!$C$8+flat_fee-cost_acc-cost_wd*Inputs!$E$8*$E3018-cost_fx*Inputs!$D$8)-fixed</f>
        <v>18655.62721088</v>
      </c>
    </row>
    <row r="3019" customFormat="false" ht="15" hidden="false" customHeight="false" outlineLevel="0" collapsed="false">
      <c r="A3019" s="0" t="n">
        <v>2954</v>
      </c>
      <c r="B3019" s="0" t="n">
        <v>0.334241</v>
      </c>
      <c r="C3019" s="0" t="n">
        <v>0.946224</v>
      </c>
      <c r="D3019" s="0" t="n">
        <v>1.29649</v>
      </c>
      <c r="E3019" s="0" t="n">
        <v>1.274557</v>
      </c>
      <c r="F3019" s="0" t="n">
        <v>0.300653</v>
      </c>
      <c r="G3019" s="0" t="n">
        <f aca="false">12*Inputs!$B$6*(MIN(1,$H$50*$C3019)*(ic*Inputs!$C$6+pS+fee_fx*Inputs!$D$6-cost_acc-cost_wd*Inputs!$E$6*$E3019-cost_fx*Inputs!$D$6-$F3019)+(1-MIN(1,$H$50*$C3019))*(1-MIN(1,Inputs!$G$6*$D3019)*churn_nonbuyers)*(ic*Inputs!$C$6+fee_wd*Inputs!$E$6*(1-$B3019)+fee_fx*Inputs!$D$6-cost_acc-cost_wd*Inputs!$E$6*(1-$B3019)-cost_fx*Inputs!$D$6))</f>
        <v>189661.544515212</v>
      </c>
      <c r="H3019" s="0" t="n">
        <f aca="false">12*Inputs!$B$7*(MIN(1,$H$51*$C3019)*(ic*Inputs!$C$7+pE+fee_fx*Inputs!$D$7-cost_acc-cost_wd*Inputs!$E$7*$E3019-cost_fx*Inputs!$D$7-$F3019)+(1-MIN(1,$H$51*$C3019))*(1-MIN(1,Inputs!$G$7*$D3019)*churn_nonbuyers)*(ic*Inputs!$C$7+fee_wd*Inputs!$E$7*(1-$B3019)+fee_fx*Inputs!$D$7-cost_acc-cost_wd*Inputs!$E$7*(1-$B3019)-cost_fx*Inputs!$D$7))</f>
        <v>372346.062702633</v>
      </c>
      <c r="I3019" s="0" t="n">
        <f aca="false">12*Inputs!$B$8*(MIN(1,$H$52*$C3019)*(ic*Inputs!$C$8+pT-cost_acc-cost_wd*Inputs!$E$8-cost_fx*Inputs!$D$8-cost_ins)+(1-MIN(1,$H$52*$C3019))*(1-MIN(1,Inputs!$G$8*$D3019)*churn_nonbuyers)*(ic*Inputs!$C$8+fee_wd*Inputs!$E$8*(1-$B3019)+fee_fx*Inputs!$D$8-cost_acc-cost_wd*Inputs!$E$8*(1-$B3019)-cost_fx*Inputs!$D$8))</f>
        <v>146081.057140028</v>
      </c>
      <c r="J3019" s="0" t="n">
        <f aca="false">G3019+H3019+I3019-fixed</f>
        <v>8088.66435787291</v>
      </c>
      <c r="K3019" s="0" t="n">
        <f aca="false">12*Inputs!$B$6*(1-MIN(1,Inputs!$G$6*$D3019)*churn_nonbuyers)*(ic*Inputs!$C$6+fee_wd*Inputs!$E$6*(1-$B3019)+fee_fx*Inputs!$D$6-cost_acc-cost_wd*Inputs!$E$6*(1-$B3019)-cost_fx*Inputs!$D$6)</f>
        <v>143520.725621448</v>
      </c>
      <c r="L3019" s="0" t="n">
        <f aca="false">12*Inputs!$B$7*(1-MIN(1,Inputs!$G$7*$D3019)*churn_nonbuyers)*(ic*Inputs!$C$7+fee_wd*Inputs!$E$7*(1-$B3019)+fee_fx*Inputs!$D$7-cost_acc-cost_wd*Inputs!$E$7*(1-$B3019)-cost_fx*Inputs!$D$7)</f>
        <v>341258.982252869</v>
      </c>
      <c r="M3019" s="0" t="n">
        <f aca="false">12*Inputs!$B$8*(1-MIN(1,Inputs!$G$8*$D3019)*churn_nonbuyers)*(ic*Inputs!$C$8+fee_wd*Inputs!$E$8*(1-$B3019)+fee_fx*Inputs!$D$8-cost_acc-cost_wd*Inputs!$E$8*(1-$B3019)-cost_fx*Inputs!$D$8)</f>
        <v>28694.624633424</v>
      </c>
      <c r="N3019" s="0" t="n">
        <f aca="false">K3019+L3019+I3019-fixed</f>
        <v>-69139.2349856549</v>
      </c>
      <c r="O3019" s="0" t="n">
        <f aca="false">K3019+L3019+M3019-fixed</f>
        <v>-186525.667492259</v>
      </c>
      <c r="P3019" s="0" t="n">
        <f aca="false">12*Inputs!$B$6*(1-MIN(1,Inputs!$F$6*$D3019))*(ic*Inputs!$C$6+flat_fee-cost_acc-cost_wd*Inputs!$E$6*$E3019-cost_fx*Inputs!$D$6)+12*Inputs!$B$7*(1-MIN(1,Inputs!$F$7*$D3019))*(ic*Inputs!$C$7+flat_fee-cost_acc-cost_wd*Inputs!$E$7*$E3019-cost_fx*Inputs!$D$7)+12*Inputs!$B$8*(1-MIN(1,Inputs!$F$8*$D3019))*(ic*Inputs!$C$8+flat_fee-cost_acc-cost_wd*Inputs!$E$8*$E3019-cost_fx*Inputs!$D$8)-fixed</f>
        <v>-195798.8195368</v>
      </c>
    </row>
    <row r="3020" customFormat="false" ht="15" hidden="false" customHeight="false" outlineLevel="0" collapsed="false">
      <c r="A3020" s="0" t="n">
        <v>2955</v>
      </c>
      <c r="B3020" s="0" t="n">
        <v>0.544043</v>
      </c>
      <c r="C3020" s="0" t="n">
        <v>0.927325</v>
      </c>
      <c r="D3020" s="0" t="n">
        <v>0.812735</v>
      </c>
      <c r="E3020" s="0" t="n">
        <v>1.272692</v>
      </c>
      <c r="F3020" s="0" t="n">
        <v>0.098913</v>
      </c>
      <c r="G3020" s="0" t="n">
        <f aca="false">12*Inputs!$B$6*(MIN(1,$H$50*$C3020)*(ic*Inputs!$C$6+pS+fee_fx*Inputs!$D$6-cost_acc-cost_wd*Inputs!$E$6*$E3020-cost_fx*Inputs!$D$6-$F3020)+(1-MIN(1,$H$50*$C3020))*(1-MIN(1,Inputs!$G$6*$D3020)*churn_nonbuyers)*(ic*Inputs!$C$6+fee_wd*Inputs!$E$6*(1-$B3020)+fee_fx*Inputs!$D$6-cost_acc-cost_wd*Inputs!$E$6*(1-$B3020)-cost_fx*Inputs!$D$6))</f>
        <v>169693.200143984</v>
      </c>
      <c r="H3020" s="0" t="n">
        <f aca="false">12*Inputs!$B$7*(MIN(1,$H$51*$C3020)*(ic*Inputs!$C$7+pE+fee_fx*Inputs!$D$7-cost_acc-cost_wd*Inputs!$E$7*$E3020-cost_fx*Inputs!$D$7-$F3020)+(1-MIN(1,$H$51*$C3020))*(1-MIN(1,Inputs!$G$7*$D3020)*churn_nonbuyers)*(ic*Inputs!$C$7+fee_wd*Inputs!$E$7*(1-$B3020)+fee_fx*Inputs!$D$7-cost_acc-cost_wd*Inputs!$E$7*(1-$B3020)-cost_fx*Inputs!$D$7))</f>
        <v>367399.955344631</v>
      </c>
      <c r="I3020" s="0" t="n">
        <f aca="false">12*Inputs!$B$8*(MIN(1,$H$52*$C3020)*(ic*Inputs!$C$8+pT-cost_acc-cost_wd*Inputs!$E$8-cost_fx*Inputs!$D$8-cost_ins)+(1-MIN(1,$H$52*$C3020))*(1-MIN(1,Inputs!$G$8*$D3020)*churn_nonbuyers)*(ic*Inputs!$C$8+fee_wd*Inputs!$E$8*(1-$B3020)+fee_fx*Inputs!$D$8-cost_acc-cost_wd*Inputs!$E$8*(1-$B3020)-cost_fx*Inputs!$D$8))</f>
        <v>179088.398478708</v>
      </c>
      <c r="J3020" s="0" t="n">
        <f aca="false">G3020+H3020+I3020-fixed</f>
        <v>16181.553967323</v>
      </c>
      <c r="K3020" s="0" t="n">
        <f aca="false">12*Inputs!$B$6*(1-MIN(1,Inputs!$G$6*$D3020)*churn_nonbuyers)*(ic*Inputs!$C$6+fee_wd*Inputs!$E$6*(1-$B3020)+fee_fx*Inputs!$D$6-cost_acc-cost_wd*Inputs!$E$6*(1-$B3020)-cost_fx*Inputs!$D$6)</f>
        <v>118249.011270756</v>
      </c>
      <c r="L3020" s="0" t="n">
        <f aca="false">12*Inputs!$B$7*(1-MIN(1,Inputs!$G$7*$D3020)*churn_nonbuyers)*(ic*Inputs!$C$7+fee_wd*Inputs!$E$7*(1-$B3020)+fee_fx*Inputs!$D$7-cost_acc-cost_wd*Inputs!$E$7*(1-$B3020)-cost_fx*Inputs!$D$7)</f>
        <v>316937.108682454</v>
      </c>
      <c r="M3020" s="0" t="n">
        <f aca="false">12*Inputs!$B$8*(1-MIN(1,Inputs!$G$8*$D3020)*churn_nonbuyers)*(ic*Inputs!$C$8+fee_wd*Inputs!$E$8*(1-$B3020)+fee_fx*Inputs!$D$8-cost_acc-cost_wd*Inputs!$E$8*(1-$B3020)-cost_fx*Inputs!$D$8)</f>
        <v>129448.912863528</v>
      </c>
      <c r="N3020" s="0" t="n">
        <f aca="false">K3020+L3020+I3020-fixed</f>
        <v>-85725.4815680821</v>
      </c>
      <c r="O3020" s="0" t="n">
        <f aca="false">K3020+L3020+M3020-fixed</f>
        <v>-135364.967183262</v>
      </c>
      <c r="P3020" s="0" t="n">
        <f aca="false">12*Inputs!$B$6*(1-MIN(1,Inputs!$F$6*$D3020))*(ic*Inputs!$C$6+flat_fee-cost_acc-cost_wd*Inputs!$E$6*$E3020-cost_fx*Inputs!$D$6)+12*Inputs!$B$7*(1-MIN(1,Inputs!$F$7*$D3020))*(ic*Inputs!$C$7+flat_fee-cost_acc-cost_wd*Inputs!$E$7*$E3020-cost_fx*Inputs!$D$7)+12*Inputs!$B$8*(1-MIN(1,Inputs!$F$8*$D3020))*(ic*Inputs!$C$8+flat_fee-cost_acc-cost_wd*Inputs!$E$8*$E3020-cost_fx*Inputs!$D$8)-fixed</f>
        <v>46017.2727488001</v>
      </c>
    </row>
    <row r="3021" customFormat="false" ht="15" hidden="false" customHeight="false" outlineLevel="0" collapsed="false">
      <c r="A3021" s="0" t="n">
        <v>2956</v>
      </c>
      <c r="B3021" s="0" t="n">
        <v>0.214391</v>
      </c>
      <c r="C3021" s="0" t="n">
        <v>0.981971</v>
      </c>
      <c r="D3021" s="0" t="n">
        <v>1.366096</v>
      </c>
      <c r="E3021" s="0" t="n">
        <v>1.144905</v>
      </c>
      <c r="F3021" s="0" t="n">
        <v>0.017974</v>
      </c>
      <c r="G3021" s="0" t="n">
        <f aca="false">12*Inputs!$B$6*(MIN(1,$H$50*$C3021)*(ic*Inputs!$C$6+pS+fee_fx*Inputs!$D$6-cost_acc-cost_wd*Inputs!$E$6*$E3021-cost_fx*Inputs!$D$6-$F3021)+(1-MIN(1,$H$50*$C3021))*(1-MIN(1,Inputs!$G$6*$D3021)*churn_nonbuyers)*(ic*Inputs!$C$6+fee_wd*Inputs!$E$6*(1-$B3021)+fee_fx*Inputs!$D$6-cost_acc-cost_wd*Inputs!$E$6*(1-$B3021)-cost_fx*Inputs!$D$6))</f>
        <v>215057.74282369</v>
      </c>
      <c r="H3021" s="0" t="n">
        <f aca="false">12*Inputs!$B$7*(MIN(1,$H$51*$C3021)*(ic*Inputs!$C$7+pE+fee_fx*Inputs!$D$7-cost_acc-cost_wd*Inputs!$E$7*$E3021-cost_fx*Inputs!$D$7-$F3021)+(1-MIN(1,$H$51*$C3021))*(1-MIN(1,Inputs!$G$7*$D3021)*churn_nonbuyers)*(ic*Inputs!$C$7+fee_wd*Inputs!$E$7*(1-$B3021)+fee_fx*Inputs!$D$7-cost_acc-cost_wd*Inputs!$E$7*(1-$B3021)-cost_fx*Inputs!$D$7))</f>
        <v>413775.680352192</v>
      </c>
      <c r="I3021" s="0" t="n">
        <f aca="false">12*Inputs!$B$8*(MIN(1,$H$52*$C3021)*(ic*Inputs!$C$8+pT-cost_acc-cost_wd*Inputs!$E$8-cost_fx*Inputs!$D$8-cost_ins)+(1-MIN(1,$H$52*$C3021))*(1-MIN(1,Inputs!$G$8*$D3021)*churn_nonbuyers)*(ic*Inputs!$C$8+fee_wd*Inputs!$E$8*(1-$B3021)+fee_fx*Inputs!$D$8-cost_acc-cost_wd*Inputs!$E$8*(1-$B3021)-cost_fx*Inputs!$D$8))</f>
        <v>145866.997711449</v>
      </c>
      <c r="J3021" s="0" t="n">
        <f aca="false">G3021+H3021+I3021-fixed</f>
        <v>74700.4208873308</v>
      </c>
      <c r="K3021" s="0" t="n">
        <f aca="false">12*Inputs!$B$6*(1-MIN(1,Inputs!$G$6*$D3021)*churn_nonbuyers)*(ic*Inputs!$C$6+fee_wd*Inputs!$E$6*(1-$B3021)+fee_fx*Inputs!$D$6-cost_acc-cost_wd*Inputs!$E$6*(1-$B3021)-cost_fx*Inputs!$D$6)</f>
        <v>159066.174870259</v>
      </c>
      <c r="L3021" s="0" t="n">
        <f aca="false">12*Inputs!$B$7*(1-MIN(1,Inputs!$G$7*$D3021)*churn_nonbuyers)*(ic*Inputs!$C$7+fee_wd*Inputs!$E$7*(1-$B3021)+fee_fx*Inputs!$D$7-cost_acc-cost_wd*Inputs!$E$7*(1-$B3021)-cost_fx*Inputs!$D$7)</f>
        <v>357068.634714156</v>
      </c>
      <c r="M3021" s="0" t="n">
        <f aca="false">12*Inputs!$B$8*(1-MIN(1,Inputs!$G$8*$D3021)*churn_nonbuyers)*(ic*Inputs!$C$8+fee_wd*Inputs!$E$8*(1-$B3021)+fee_fx*Inputs!$D$8-cost_acc-cost_wd*Inputs!$E$8*(1-$B3021)-cost_fx*Inputs!$D$8)</f>
        <v>13824.3418212096</v>
      </c>
      <c r="N3021" s="0" t="n">
        <f aca="false">K3021+L3021+I3021-fixed</f>
        <v>-37998.192704136</v>
      </c>
      <c r="O3021" s="0" t="n">
        <f aca="false">K3021+L3021+M3021-fixed</f>
        <v>-170040.848594376</v>
      </c>
      <c r="P3021" s="0" t="n">
        <f aca="false">12*Inputs!$B$6*(1-MIN(1,Inputs!$F$6*$D3021))*(ic*Inputs!$C$6+flat_fee-cost_acc-cost_wd*Inputs!$E$6*$E3021-cost_fx*Inputs!$D$6)+12*Inputs!$B$7*(1-MIN(1,Inputs!$F$7*$D3021))*(ic*Inputs!$C$7+flat_fee-cost_acc-cost_wd*Inputs!$E$7*$E3021-cost_fx*Inputs!$D$7)+12*Inputs!$B$8*(1-MIN(1,Inputs!$F$8*$D3021))*(ic*Inputs!$C$8+flat_fee-cost_acc-cost_wd*Inputs!$E$8*$E3021-cost_fx*Inputs!$D$8)-fixed</f>
        <v>-185846.9512768</v>
      </c>
    </row>
    <row r="3022" customFormat="false" ht="15" hidden="false" customHeight="false" outlineLevel="0" collapsed="false">
      <c r="A3022" s="0" t="n">
        <v>2957</v>
      </c>
      <c r="B3022" s="0" t="n">
        <v>0.1615</v>
      </c>
      <c r="C3022" s="0" t="n">
        <v>0.986612</v>
      </c>
      <c r="D3022" s="0" t="n">
        <v>0.98597</v>
      </c>
      <c r="E3022" s="0" t="n">
        <v>1.320696</v>
      </c>
      <c r="F3022" s="0" t="n">
        <v>0.047542</v>
      </c>
      <c r="G3022" s="0" t="n">
        <f aca="false">12*Inputs!$B$6*(MIN(1,$H$50*$C3022)*(ic*Inputs!$C$6+pS+fee_fx*Inputs!$D$6-cost_acc-cost_wd*Inputs!$E$6*$E3022-cost_fx*Inputs!$D$6-$F3022)+(1-MIN(1,$H$50*$C3022))*(1-MIN(1,Inputs!$G$6*$D3022)*churn_nonbuyers)*(ic*Inputs!$C$6+fee_wd*Inputs!$E$6*(1-$B3022)+fee_fx*Inputs!$D$6-cost_acc-cost_wd*Inputs!$E$6*(1-$B3022)-cost_fx*Inputs!$D$6))</f>
        <v>220312.349654529</v>
      </c>
      <c r="H3022" s="0" t="n">
        <f aca="false">12*Inputs!$B$7*(MIN(1,$H$51*$C3022)*(ic*Inputs!$C$7+pE+fee_fx*Inputs!$D$7-cost_acc-cost_wd*Inputs!$E$7*$E3022-cost_fx*Inputs!$D$7-$F3022)+(1-MIN(1,$H$51*$C3022))*(1-MIN(1,Inputs!$G$7*$D3022)*churn_nonbuyers)*(ic*Inputs!$C$7+fee_wd*Inputs!$E$7*(1-$B3022)+fee_fx*Inputs!$D$7-cost_acc-cost_wd*Inputs!$E$7*(1-$B3022)-cost_fx*Inputs!$D$7))</f>
        <v>399427.86955385</v>
      </c>
      <c r="I3022" s="0" t="n">
        <f aca="false">12*Inputs!$B$8*(MIN(1,$H$52*$C3022)*(ic*Inputs!$C$8+pT-cost_acc-cost_wd*Inputs!$E$8-cost_fx*Inputs!$D$8-cost_ins)+(1-MIN(1,$H$52*$C3022))*(1-MIN(1,Inputs!$G$8*$D3022)*churn_nonbuyers)*(ic*Inputs!$C$8+fee_wd*Inputs!$E$8*(1-$B3022)+fee_fx*Inputs!$D$8-cost_acc-cost_wd*Inputs!$E$8*(1-$B3022)-cost_fx*Inputs!$D$8))</f>
        <v>172756.553088162</v>
      </c>
      <c r="J3022" s="0" t="n">
        <f aca="false">G3022+H3022+I3022-fixed</f>
        <v>92496.7722965403</v>
      </c>
      <c r="K3022" s="0" t="n">
        <f aca="false">12*Inputs!$B$6*(1-MIN(1,Inputs!$G$6*$D3022)*churn_nonbuyers)*(ic*Inputs!$C$6+fee_wd*Inputs!$E$6*(1-$B3022)+fee_fx*Inputs!$D$6-cost_acc-cost_wd*Inputs!$E$6*(1-$B3022)-cost_fx*Inputs!$D$6)</f>
        <v>169551.908316</v>
      </c>
      <c r="L3022" s="0" t="n">
        <f aca="false">12*Inputs!$B$7*(1-MIN(1,Inputs!$G$7*$D3022)*churn_nonbuyers)*(ic*Inputs!$C$7+fee_wd*Inputs!$E$7*(1-$B3022)+fee_fx*Inputs!$D$7-cost_acc-cost_wd*Inputs!$E$7*(1-$B3022)-cost_fx*Inputs!$D$7)</f>
        <v>368705.5984296</v>
      </c>
      <c r="M3022" s="0" t="n">
        <f aca="false">12*Inputs!$B$8*(1-MIN(1,Inputs!$G$8*$D3022)*churn_nonbuyers)*(ic*Inputs!$C$8+fee_wd*Inputs!$E$8*(1-$B3022)+fee_fx*Inputs!$D$8-cost_acc-cost_wd*Inputs!$E$8*(1-$B3022)-cost_fx*Inputs!$D$8)</f>
        <v>98723.842008</v>
      </c>
      <c r="N3022" s="0" t="n">
        <f aca="false">K3022+L3022+I3022-fixed</f>
        <v>11014.0598337624</v>
      </c>
      <c r="O3022" s="0" t="n">
        <f aca="false">K3022+L3022+M3022-fixed</f>
        <v>-63018.6512463999</v>
      </c>
      <c r="P3022" s="0" t="n">
        <f aca="false">12*Inputs!$B$6*(1-MIN(1,Inputs!$F$6*$D3022))*(ic*Inputs!$C$6+flat_fee-cost_acc-cost_wd*Inputs!$E$6*$E3022-cost_fx*Inputs!$D$6)+12*Inputs!$B$7*(1-MIN(1,Inputs!$F$7*$D3022))*(ic*Inputs!$C$7+flat_fee-cost_acc-cost_wd*Inputs!$E$7*$E3022-cost_fx*Inputs!$D$7)+12*Inputs!$B$8*(1-MIN(1,Inputs!$F$8*$D3022))*(ic*Inputs!$C$8+flat_fee-cost_acc-cost_wd*Inputs!$E$8*$E3022-cost_fx*Inputs!$D$8)-fixed</f>
        <v>-61236.6097312</v>
      </c>
    </row>
    <row r="3023" customFormat="false" ht="15" hidden="false" customHeight="false" outlineLevel="0" collapsed="false">
      <c r="A3023" s="0" t="n">
        <v>2958</v>
      </c>
      <c r="B3023" s="0" t="n">
        <v>0.353144</v>
      </c>
      <c r="C3023" s="0" t="n">
        <v>0.80699</v>
      </c>
      <c r="D3023" s="0" t="n">
        <v>1.367289</v>
      </c>
      <c r="E3023" s="0" t="n">
        <v>1.137816</v>
      </c>
      <c r="F3023" s="0" t="n">
        <v>0.156157</v>
      </c>
      <c r="G3023" s="0" t="n">
        <f aca="false">12*Inputs!$B$6*(MIN(1,$H$50*$C3023)*(ic*Inputs!$C$6+pS+fee_fx*Inputs!$D$6-cost_acc-cost_wd*Inputs!$E$6*$E3023-cost_fx*Inputs!$D$6-$F3023)+(1-MIN(1,$H$50*$C3023))*(1-MIN(1,Inputs!$G$6*$D3023)*churn_nonbuyers)*(ic*Inputs!$C$6+fee_wd*Inputs!$E$6*(1-$B3023)+fee_fx*Inputs!$D$6-cost_acc-cost_wd*Inputs!$E$6*(1-$B3023)-cost_fx*Inputs!$D$6))</f>
        <v>185220.692315778</v>
      </c>
      <c r="H3023" s="0" t="n">
        <f aca="false">12*Inputs!$B$7*(MIN(1,$H$51*$C3023)*(ic*Inputs!$C$7+pE+fee_fx*Inputs!$D$7-cost_acc-cost_wd*Inputs!$E$7*$E3023-cost_fx*Inputs!$D$7-$F3023)+(1-MIN(1,$H$51*$C3023))*(1-MIN(1,Inputs!$G$7*$D3023)*churn_nonbuyers)*(ic*Inputs!$C$7+fee_wd*Inputs!$E$7*(1-$B3023)+fee_fx*Inputs!$D$7-cost_acc-cost_wd*Inputs!$E$7*(1-$B3023)-cost_fx*Inputs!$D$7))</f>
        <v>384921.930889223</v>
      </c>
      <c r="I3023" s="0" t="n">
        <f aca="false">12*Inputs!$B$8*(MIN(1,$H$52*$C3023)*(ic*Inputs!$C$8+pT-cost_acc-cost_wd*Inputs!$E$8-cost_fx*Inputs!$D$8-cost_ins)+(1-MIN(1,$H$52*$C3023))*(1-MIN(1,Inputs!$G$8*$D3023)*churn_nonbuyers)*(ic*Inputs!$C$8+fee_wd*Inputs!$E$8*(1-$B3023)+fee_fx*Inputs!$D$8-cost_acc-cost_wd*Inputs!$E$8*(1-$B3023)-cost_fx*Inputs!$D$8))</f>
        <v>122098.661499893</v>
      </c>
      <c r="J3023" s="0" t="n">
        <f aca="false">G3023+H3023+I3023-fixed</f>
        <v>-7758.71529510629</v>
      </c>
      <c r="K3023" s="0" t="n">
        <f aca="false">12*Inputs!$B$6*(1-MIN(1,Inputs!$G$6*$D3023)*churn_nonbuyers)*(ic*Inputs!$C$6+fee_wd*Inputs!$E$6*(1-$B3023)+fee_fx*Inputs!$D$6-cost_acc-cost_wd*Inputs!$E$6*(1-$B3023)-cost_fx*Inputs!$D$6)</f>
        <v>140441.510207635</v>
      </c>
      <c r="L3023" s="0" t="n">
        <f aca="false">12*Inputs!$B$7*(1-MIN(1,Inputs!$G$7*$D3023)*churn_nonbuyers)*(ic*Inputs!$C$7+fee_wd*Inputs!$E$7*(1-$B3023)+fee_fx*Inputs!$D$7-cost_acc-cost_wd*Inputs!$E$7*(1-$B3023)-cost_fx*Inputs!$D$7)</f>
        <v>337894.447852581</v>
      </c>
      <c r="M3023" s="0" t="n">
        <f aca="false">12*Inputs!$B$8*(1-MIN(1,Inputs!$G$8*$D3023)*churn_nonbuyers)*(ic*Inputs!$C$8+fee_wd*Inputs!$E$8*(1-$B3023)+fee_fx*Inputs!$D$8-cost_acc-cost_wd*Inputs!$E$8*(1-$B3023)-cost_fx*Inputs!$D$8)</f>
        <v>13274.6541422976</v>
      </c>
      <c r="N3023" s="0" t="n">
        <f aca="false">K3023+L3023+I3023-fixed</f>
        <v>-99565.380439891</v>
      </c>
      <c r="O3023" s="0" t="n">
        <f aca="false">K3023+L3023+M3023-fixed</f>
        <v>-208389.387797486</v>
      </c>
      <c r="P3023" s="0" t="n">
        <f aca="false">12*Inputs!$B$6*(1-MIN(1,Inputs!$F$6*$D3023))*(ic*Inputs!$C$6+flat_fee-cost_acc-cost_wd*Inputs!$E$6*$E3023-cost_fx*Inputs!$D$6)+12*Inputs!$B$7*(1-MIN(1,Inputs!$F$7*$D3023))*(ic*Inputs!$C$7+flat_fee-cost_acc-cost_wd*Inputs!$E$7*$E3023-cost_fx*Inputs!$D$7)+12*Inputs!$B$8*(1-MIN(1,Inputs!$F$8*$D3023))*(ic*Inputs!$C$8+flat_fee-cost_acc-cost_wd*Inputs!$E$8*$E3023-cost_fx*Inputs!$D$8)-fixed</f>
        <v>-184040.67099424</v>
      </c>
    </row>
    <row r="3024" customFormat="false" ht="15" hidden="false" customHeight="false" outlineLevel="0" collapsed="false">
      <c r="A3024" s="0" t="n">
        <v>2959</v>
      </c>
      <c r="B3024" s="0" t="n">
        <v>0.327047</v>
      </c>
      <c r="C3024" s="0" t="n">
        <v>0.749505</v>
      </c>
      <c r="D3024" s="0" t="n">
        <v>1.640286</v>
      </c>
      <c r="E3024" s="0" t="n">
        <v>1.244917</v>
      </c>
      <c r="F3024" s="0" t="n">
        <v>0.139251</v>
      </c>
      <c r="G3024" s="0" t="n">
        <f aca="false">12*Inputs!$B$6*(MIN(1,$H$50*$C3024)*(ic*Inputs!$C$6+pS+fee_fx*Inputs!$D$6-cost_acc-cost_wd*Inputs!$E$6*$E3024-cost_fx*Inputs!$D$6-$F3024)+(1-MIN(1,$H$50*$C3024))*(1-MIN(1,Inputs!$G$6*$D3024)*churn_nonbuyers)*(ic*Inputs!$C$6+fee_wd*Inputs!$E$6*(1-$B3024)+fee_fx*Inputs!$D$6-cost_acc-cost_wd*Inputs!$E$6*(1-$B3024)-cost_fx*Inputs!$D$6))</f>
        <v>181781.971555622</v>
      </c>
      <c r="H3024" s="0" t="n">
        <f aca="false">12*Inputs!$B$7*(MIN(1,$H$51*$C3024)*(ic*Inputs!$C$7+pE+fee_fx*Inputs!$D$7-cost_acc-cost_wd*Inputs!$E$7*$E3024-cost_fx*Inputs!$D$7-$F3024)+(1-MIN(1,$H$51*$C3024))*(1-MIN(1,Inputs!$G$7*$D3024)*churn_nonbuyers)*(ic*Inputs!$C$7+fee_wd*Inputs!$E$7*(1-$B3024)+fee_fx*Inputs!$D$7-cost_acc-cost_wd*Inputs!$E$7*(1-$B3024)-cost_fx*Inputs!$D$7))</f>
        <v>373535.702629659</v>
      </c>
      <c r="I3024" s="0" t="n">
        <f aca="false">12*Inputs!$B$8*(MIN(1,$H$52*$C3024)*(ic*Inputs!$C$8+pT-cost_acc-cost_wd*Inputs!$E$8-cost_fx*Inputs!$D$8-cost_ins)+(1-MIN(1,$H$52*$C3024))*(1-MIN(1,Inputs!$G$8*$D3024)*churn_nonbuyers)*(ic*Inputs!$C$8+fee_wd*Inputs!$E$8*(1-$B3024)+fee_fx*Inputs!$D$8-cost_acc-cost_wd*Inputs!$E$8*(1-$B3024)-cost_fx*Inputs!$D$8))</f>
        <v>108036.64872</v>
      </c>
      <c r="J3024" s="0" t="n">
        <f aca="false">G3024+H3024+I3024-fixed</f>
        <v>-36645.6770947189</v>
      </c>
      <c r="K3024" s="0" t="n">
        <f aca="false">12*Inputs!$B$6*(1-MIN(1,Inputs!$G$6*$D3024)*churn_nonbuyers)*(ic*Inputs!$C$6+fee_wd*Inputs!$E$6*(1-$B3024)+fee_fx*Inputs!$D$6-cost_acc-cost_wd*Inputs!$E$6*(1-$B3024)-cost_fx*Inputs!$D$6)</f>
        <v>141833.593551182</v>
      </c>
      <c r="L3024" s="0" t="n">
        <f aca="false">12*Inputs!$B$7*(1-MIN(1,Inputs!$G$7*$D3024)*churn_nonbuyers)*(ic*Inputs!$C$7+fee_wd*Inputs!$E$7*(1-$B3024)+fee_fx*Inputs!$D$7-cost_acc-cost_wd*Inputs!$E$7*(1-$B3024)-cost_fx*Inputs!$D$7)</f>
        <v>338581.799202709</v>
      </c>
      <c r="M3024" s="0" t="n">
        <f aca="false">12*Inputs!$B$8*(1-MIN(1,Inputs!$G$8*$D3024)*churn_nonbuyers)*(ic*Inputs!$C$8+fee_wd*Inputs!$E$8*(1-$B3024)+fee_fx*Inputs!$D$8-cost_acc-cost_wd*Inputs!$E$8*(1-$B3024)-cost_fx*Inputs!$D$8)</f>
        <v>0</v>
      </c>
      <c r="N3024" s="0" t="n">
        <f aca="false">K3024+L3024+I3024-fixed</f>
        <v>-111547.958526108</v>
      </c>
      <c r="O3024" s="0" t="n">
        <f aca="false">K3024+L3024+M3024-fixed</f>
        <v>-219584.607246108</v>
      </c>
      <c r="P3024" s="0" t="n">
        <f aca="false">12*Inputs!$B$6*(1-MIN(1,Inputs!$F$6*$D3024))*(ic*Inputs!$C$6+flat_fee-cost_acc-cost_wd*Inputs!$E$6*$E3024-cost_fx*Inputs!$D$6)+12*Inputs!$B$7*(1-MIN(1,Inputs!$F$7*$D3024))*(ic*Inputs!$C$7+flat_fee-cost_acc-cost_wd*Inputs!$E$7*$E3024-cost_fx*Inputs!$D$7)+12*Inputs!$B$8*(1-MIN(1,Inputs!$F$8*$D3024))*(ic*Inputs!$C$8+flat_fee-cost_acc-cost_wd*Inputs!$E$8*$E3024-cost_fx*Inputs!$D$8)-fixed</f>
        <v>-358771.28510512</v>
      </c>
    </row>
    <row r="3025" customFormat="false" ht="15" hidden="false" customHeight="false" outlineLevel="0" collapsed="false">
      <c r="A3025" s="0" t="n">
        <v>2960</v>
      </c>
      <c r="B3025" s="0" t="n">
        <v>0.328801</v>
      </c>
      <c r="C3025" s="0" t="n">
        <v>1.067698</v>
      </c>
      <c r="D3025" s="0" t="n">
        <v>1.259137</v>
      </c>
      <c r="E3025" s="0" t="n">
        <v>1.266917</v>
      </c>
      <c r="F3025" s="0" t="n">
        <v>0.11028</v>
      </c>
      <c r="G3025" s="0" t="n">
        <f aca="false">12*Inputs!$B$6*(MIN(1,$H$50*$C3025)*(ic*Inputs!$C$6+pS+fee_fx*Inputs!$D$6-cost_acc-cost_wd*Inputs!$E$6*$E3025-cost_fx*Inputs!$D$6-$F3025)+(1-MIN(1,$H$50*$C3025))*(1-MIN(1,Inputs!$G$6*$D3025)*churn_nonbuyers)*(ic*Inputs!$C$6+fee_wd*Inputs!$E$6*(1-$B3025)+fee_fx*Inputs!$D$6-cost_acc-cost_wd*Inputs!$E$6*(1-$B3025)-cost_fx*Inputs!$D$6))</f>
        <v>201389.554161108</v>
      </c>
      <c r="H3025" s="0" t="n">
        <f aca="false">12*Inputs!$B$7*(MIN(1,$H$51*$C3025)*(ic*Inputs!$C$7+pE+fee_fx*Inputs!$D$7-cost_acc-cost_wd*Inputs!$E$7*$E3025-cost_fx*Inputs!$D$7-$F3025)+(1-MIN(1,$H$51*$C3025))*(1-MIN(1,Inputs!$G$7*$D3025)*churn_nonbuyers)*(ic*Inputs!$C$7+fee_wd*Inputs!$E$7*(1-$B3025)+fee_fx*Inputs!$D$7-cost_acc-cost_wd*Inputs!$E$7*(1-$B3025)-cost_fx*Inputs!$D$7))</f>
        <v>389644.293580183</v>
      </c>
      <c r="I3025" s="0" t="n">
        <f aca="false">12*Inputs!$B$8*(MIN(1,$H$52*$C3025)*(ic*Inputs!$C$8+pT-cost_acc-cost_wd*Inputs!$E$8-cost_fx*Inputs!$D$8-cost_ins)+(1-MIN(1,$H$52*$C3025))*(1-MIN(1,Inputs!$G$8*$D3025)*churn_nonbuyers)*(ic*Inputs!$C$8+fee_wd*Inputs!$E$8*(1-$B3025)+fee_fx*Inputs!$D$8-cost_acc-cost_wd*Inputs!$E$8*(1-$B3025)-cost_fx*Inputs!$D$8))</f>
        <v>163208.594633182</v>
      </c>
      <c r="J3025" s="0" t="n">
        <f aca="false">G3025+H3025+I3025-fixed</f>
        <v>54242.4423744729</v>
      </c>
      <c r="K3025" s="0" t="n">
        <f aca="false">12*Inputs!$B$6*(1-MIN(1,Inputs!$G$6*$D3025)*churn_nonbuyers)*(ic*Inputs!$C$6+fee_wd*Inputs!$E$6*(1-$B3025)+fee_fx*Inputs!$D$6-cost_acc-cost_wd*Inputs!$E$6*(1-$B3025)-cost_fx*Inputs!$D$6)</f>
        <v>144541.394674106</v>
      </c>
      <c r="L3025" s="0" t="n">
        <f aca="false">12*Inputs!$B$7*(1-MIN(1,Inputs!$G$7*$D3025)*churn_nonbuyers)*(ic*Inputs!$C$7+fee_wd*Inputs!$E$7*(1-$B3025)+fee_fx*Inputs!$D$7-cost_acc-cost_wd*Inputs!$E$7*(1-$B3025)-cost_fx*Inputs!$D$7)</f>
        <v>342410.638628464</v>
      </c>
      <c r="M3025" s="0" t="n">
        <f aca="false">12*Inputs!$B$8*(1-MIN(1,Inputs!$G$8*$D3025)*churn_nonbuyers)*(ic*Inputs!$C$8+fee_wd*Inputs!$E$8*(1-$B3025)+fee_fx*Inputs!$D$8-cost_acc-cost_wd*Inputs!$E$8*(1-$B3025)-cost_fx*Inputs!$D$8)</f>
        <v>36840.5151991632</v>
      </c>
      <c r="N3025" s="0" t="n">
        <f aca="false">K3025+L3025+I3025-fixed</f>
        <v>-49839.3720642478</v>
      </c>
      <c r="O3025" s="0" t="n">
        <f aca="false">K3025+L3025+M3025-fixed</f>
        <v>-176207.451498267</v>
      </c>
      <c r="P3025" s="0" t="n">
        <f aca="false">12*Inputs!$B$6*(1-MIN(1,Inputs!$F$6*$D3025))*(ic*Inputs!$C$6+flat_fee-cost_acc-cost_wd*Inputs!$E$6*$E3025-cost_fx*Inputs!$D$6)+12*Inputs!$B$7*(1-MIN(1,Inputs!$F$7*$D3025))*(ic*Inputs!$C$7+flat_fee-cost_acc-cost_wd*Inputs!$E$7*$E3025-cost_fx*Inputs!$D$7)+12*Inputs!$B$8*(1-MIN(1,Inputs!$F$8*$D3025))*(ic*Inputs!$C$8+flat_fee-cost_acc-cost_wd*Inputs!$E$8*$E3025-cost_fx*Inputs!$D$8)-fixed</f>
        <v>-174370.41718504</v>
      </c>
    </row>
    <row r="3026" customFormat="false" ht="15" hidden="false" customHeight="false" outlineLevel="0" collapsed="false">
      <c r="A3026" s="0" t="n">
        <v>2961</v>
      </c>
      <c r="B3026" s="0" t="n">
        <v>0.257382</v>
      </c>
      <c r="C3026" s="0" t="n">
        <v>0.735991</v>
      </c>
      <c r="D3026" s="0" t="n">
        <v>0.696496</v>
      </c>
      <c r="E3026" s="0" t="n">
        <v>1.341482</v>
      </c>
      <c r="F3026" s="0" t="n">
        <v>0.098069</v>
      </c>
      <c r="G3026" s="0" t="n">
        <f aca="false">12*Inputs!$B$6*(MIN(1,$H$50*$C3026)*(ic*Inputs!$C$6+pS+fee_fx*Inputs!$D$6-cost_acc-cost_wd*Inputs!$E$6*$E3026-cost_fx*Inputs!$D$6-$F3026)+(1-MIN(1,$H$50*$C3026))*(1-MIN(1,Inputs!$G$6*$D3026)*churn_nonbuyers)*(ic*Inputs!$C$6+fee_wd*Inputs!$E$6*(1-$B3026)+fee_fx*Inputs!$D$6-cost_acc-cost_wd*Inputs!$E$6*(1-$B3026)-cost_fx*Inputs!$D$6))</f>
        <v>196096.584476912</v>
      </c>
      <c r="H3026" s="0" t="n">
        <f aca="false">12*Inputs!$B$7*(MIN(1,$H$51*$C3026)*(ic*Inputs!$C$7+pE+fee_fx*Inputs!$D$7-cost_acc-cost_wd*Inputs!$E$7*$E3026-cost_fx*Inputs!$D$7-$F3026)+(1-MIN(1,$H$51*$C3026))*(1-MIN(1,Inputs!$G$7*$D3026)*churn_nonbuyers)*(ic*Inputs!$C$7+fee_wd*Inputs!$E$7*(1-$B3026)+fee_fx*Inputs!$D$7-cost_acc-cost_wd*Inputs!$E$7*(1-$B3026)-cost_fx*Inputs!$D$7))</f>
        <v>380508.821536035</v>
      </c>
      <c r="I3026" s="0" t="n">
        <f aca="false">12*Inputs!$B$8*(MIN(1,$H$52*$C3026)*(ic*Inputs!$C$8+pT-cost_acc-cost_wd*Inputs!$E$8-cost_fx*Inputs!$D$8-cost_ins)+(1-MIN(1,$H$52*$C3026))*(1-MIN(1,Inputs!$G$8*$D3026)*churn_nonbuyers)*(ic*Inputs!$C$8+fee_wd*Inputs!$E$8*(1-$B3026)+fee_fx*Inputs!$D$8-cost_acc-cost_wd*Inputs!$E$8*(1-$B3026)-cost_fx*Inputs!$D$8))</f>
        <v>184110.300094244</v>
      </c>
      <c r="J3026" s="0" t="n">
        <f aca="false">G3026+H3026+I3026-fixed</f>
        <v>60715.7061071907</v>
      </c>
      <c r="K3026" s="0" t="n">
        <f aca="false">12*Inputs!$B$6*(1-MIN(1,Inputs!$G$6*$D3026)*churn_nonbuyers)*(ic*Inputs!$C$6+fee_wd*Inputs!$E$6*(1-$B3026)+fee_fx*Inputs!$D$6-cost_acc-cost_wd*Inputs!$E$6*(1-$B3026)-cost_fx*Inputs!$D$6)</f>
        <v>158807.024160998</v>
      </c>
      <c r="L3026" s="0" t="n">
        <f aca="false">12*Inputs!$B$7*(1-MIN(1,Inputs!$G$7*$D3026)*churn_nonbuyers)*(ic*Inputs!$C$7+fee_wd*Inputs!$E$7*(1-$B3026)+fee_fx*Inputs!$D$7-cost_acc-cost_wd*Inputs!$E$7*(1-$B3026)-cost_fx*Inputs!$D$7)</f>
        <v>358486.603488599</v>
      </c>
      <c r="M3026" s="0" t="n">
        <f aca="false">12*Inputs!$B$8*(1-MIN(1,Inputs!$G$8*$D3026)*churn_nonbuyers)*(ic*Inputs!$C$8+fee_wd*Inputs!$E$8*(1-$B3026)+fee_fx*Inputs!$D$8-cost_acc-cost_wd*Inputs!$E$8*(1-$B3026)-cost_fx*Inputs!$D$8)</f>
        <v>160933.579844659</v>
      </c>
      <c r="N3026" s="0" t="n">
        <f aca="false">K3026+L3026+I3026-fixed</f>
        <v>1403.9277438412</v>
      </c>
      <c r="O3026" s="0" t="n">
        <f aca="false">K3026+L3026+M3026-fixed</f>
        <v>-21772.7925057434</v>
      </c>
      <c r="P3026" s="0" t="n">
        <f aca="false">12*Inputs!$B$6*(1-MIN(1,Inputs!$F$6*$D3026))*(ic*Inputs!$C$6+flat_fee-cost_acc-cost_wd*Inputs!$E$6*$E3026-cost_fx*Inputs!$D$6)+12*Inputs!$B$7*(1-MIN(1,Inputs!$F$7*$D3026))*(ic*Inputs!$C$7+flat_fee-cost_acc-cost_wd*Inputs!$E$7*$E3026-cost_fx*Inputs!$D$7)+12*Inputs!$B$8*(1-MIN(1,Inputs!$F$8*$D3026))*(ic*Inputs!$C$8+flat_fee-cost_acc-cost_wd*Inputs!$E$8*$E3026-cost_fx*Inputs!$D$8)-fixed</f>
        <v>69232.3030092801</v>
      </c>
    </row>
    <row r="3027" customFormat="false" ht="15" hidden="false" customHeight="false" outlineLevel="0" collapsed="false">
      <c r="A3027" s="0" t="n">
        <v>2962</v>
      </c>
      <c r="B3027" s="0" t="n">
        <v>0.518742</v>
      </c>
      <c r="C3027" s="0" t="n">
        <v>0.991252</v>
      </c>
      <c r="D3027" s="0" t="n">
        <v>0.803648</v>
      </c>
      <c r="E3027" s="0" t="n">
        <v>1.361976</v>
      </c>
      <c r="F3027" s="0" t="n">
        <v>0.082516</v>
      </c>
      <c r="G3027" s="0" t="n">
        <f aca="false">12*Inputs!$B$6*(MIN(1,$H$50*$C3027)*(ic*Inputs!$C$6+pS+fee_fx*Inputs!$D$6-cost_acc-cost_wd*Inputs!$E$6*$E3027-cost_fx*Inputs!$D$6-$F3027)+(1-MIN(1,$H$50*$C3027))*(1-MIN(1,Inputs!$G$6*$D3027)*churn_nonbuyers)*(ic*Inputs!$C$6+fee_wd*Inputs!$E$6*(1-$B3027)+fee_fx*Inputs!$D$6-cost_acc-cost_wd*Inputs!$E$6*(1-$B3027)-cost_fx*Inputs!$D$6))</f>
        <v>174846.180721185</v>
      </c>
      <c r="H3027" s="0" t="n">
        <f aca="false">12*Inputs!$B$7*(MIN(1,$H$51*$C3027)*(ic*Inputs!$C$7+pE+fee_fx*Inputs!$D$7-cost_acc-cost_wd*Inputs!$E$7*$E3027-cost_fx*Inputs!$D$7-$F3027)+(1-MIN(1,$H$51*$C3027))*(1-MIN(1,Inputs!$G$7*$D3027)*churn_nonbuyers)*(ic*Inputs!$C$7+fee_wd*Inputs!$E$7*(1-$B3027)+fee_fx*Inputs!$D$7-cost_acc-cost_wd*Inputs!$E$7*(1-$B3027)-cost_fx*Inputs!$D$7))</f>
        <v>363818.568327654</v>
      </c>
      <c r="I3027" s="0" t="n">
        <f aca="false">12*Inputs!$B$8*(MIN(1,$H$52*$C3027)*(ic*Inputs!$C$8+pT-cost_acc-cost_wd*Inputs!$E$8-cost_fx*Inputs!$D$8-cost_ins)+(1-MIN(1,$H$52*$C3027))*(1-MIN(1,Inputs!$G$8*$D3027)*churn_nonbuyers)*(ic*Inputs!$C$8+fee_wd*Inputs!$E$8*(1-$B3027)+fee_fx*Inputs!$D$8-cost_acc-cost_wd*Inputs!$E$8*(1-$B3027)-cost_fx*Inputs!$D$8))</f>
        <v>183257.748743139</v>
      </c>
      <c r="J3027" s="0" t="n">
        <f aca="false">G3027+H3027+I3027-fixed</f>
        <v>21922.4977919774</v>
      </c>
      <c r="K3027" s="0" t="n">
        <f aca="false">12*Inputs!$B$6*(1-MIN(1,Inputs!$G$6*$D3027)*churn_nonbuyers)*(ic*Inputs!$C$6+fee_wd*Inputs!$E$6*(1-$B3027)+fee_fx*Inputs!$D$6-cost_acc-cost_wd*Inputs!$E$6*(1-$B3027)-cost_fx*Inputs!$D$6)</f>
        <v>121801.959149875</v>
      </c>
      <c r="L3027" s="0" t="n">
        <f aca="false">12*Inputs!$B$7*(1-MIN(1,Inputs!$G$7*$D3027)*churn_nonbuyers)*(ic*Inputs!$C$7+fee_wd*Inputs!$E$7*(1-$B3027)+fee_fx*Inputs!$D$7-cost_acc-cost_wd*Inputs!$E$7*(1-$B3027)-cost_fx*Inputs!$D$7)</f>
        <v>320581.173185925</v>
      </c>
      <c r="M3027" s="0" t="n">
        <f aca="false">12*Inputs!$B$8*(1-MIN(1,Inputs!$G$8*$D3027)*churn_nonbuyers)*(ic*Inputs!$C$8+fee_wd*Inputs!$E$8*(1-$B3027)+fee_fx*Inputs!$D$8-cost_acc-cost_wd*Inputs!$E$8*(1-$B3027)-cost_fx*Inputs!$D$8)</f>
        <v>131890.257579418</v>
      </c>
      <c r="N3027" s="0" t="n">
        <f aca="false">K3027+L3027+I3027-fixed</f>
        <v>-74359.1189210611</v>
      </c>
      <c r="O3027" s="0" t="n">
        <f aca="false">K3027+L3027+M3027-fixed</f>
        <v>-125726.610084782</v>
      </c>
      <c r="P3027" s="0" t="n">
        <f aca="false">12*Inputs!$B$6*(1-MIN(1,Inputs!$F$6*$D3027))*(ic*Inputs!$C$6+flat_fee-cost_acc-cost_wd*Inputs!$E$6*$E3027-cost_fx*Inputs!$D$6)+12*Inputs!$B$7*(1-MIN(1,Inputs!$F$7*$D3027))*(ic*Inputs!$C$7+flat_fee-cost_acc-cost_wd*Inputs!$E$7*$E3027-cost_fx*Inputs!$D$7)+12*Inputs!$B$8*(1-MIN(1,Inputs!$F$8*$D3027))*(ic*Inputs!$C$8+flat_fee-cost_acc-cost_wd*Inputs!$E$8*$E3027-cost_fx*Inputs!$D$8)-fixed</f>
        <v>7768.82788351993</v>
      </c>
    </row>
    <row r="3028" customFormat="false" ht="15" hidden="false" customHeight="false" outlineLevel="0" collapsed="false">
      <c r="A3028" s="0" t="n">
        <v>2963</v>
      </c>
      <c r="B3028" s="0" t="n">
        <v>0.144043</v>
      </c>
      <c r="C3028" s="0" t="n">
        <v>0.750673</v>
      </c>
      <c r="D3028" s="0" t="n">
        <v>1.802643</v>
      </c>
      <c r="E3028" s="0" t="n">
        <v>1.205226</v>
      </c>
      <c r="F3028" s="0" t="n">
        <v>0.038345</v>
      </c>
      <c r="G3028" s="0" t="n">
        <f aca="false">12*Inputs!$B$6*(MIN(1,$H$50*$C3028)*(ic*Inputs!$C$6+pS+fee_fx*Inputs!$D$6-cost_acc-cost_wd*Inputs!$E$6*$E3028-cost_fx*Inputs!$D$6-$F3028)+(1-MIN(1,$H$50*$C3028))*(1-MIN(1,Inputs!$G$6*$D3028)*churn_nonbuyers)*(ic*Inputs!$C$6+fee_wd*Inputs!$E$6*(1-$B3028)+fee_fx*Inputs!$D$6-cost_acc-cost_wd*Inputs!$E$6*(1-$B3028)-cost_fx*Inputs!$D$6))</f>
        <v>205634.423104799</v>
      </c>
      <c r="H3028" s="0" t="n">
        <f aca="false">12*Inputs!$B$7*(MIN(1,$H$51*$C3028)*(ic*Inputs!$C$7+pE+fee_fx*Inputs!$D$7-cost_acc-cost_wd*Inputs!$E$7*$E3028-cost_fx*Inputs!$D$7-$F3028)+(1-MIN(1,$H$51*$C3028))*(1-MIN(1,Inputs!$G$7*$D3028)*churn_nonbuyers)*(ic*Inputs!$C$7+fee_wd*Inputs!$E$7*(1-$B3028)+fee_fx*Inputs!$D$7-cost_acc-cost_wd*Inputs!$E$7*(1-$B3028)-cost_fx*Inputs!$D$7))</f>
        <v>397614.433802198</v>
      </c>
      <c r="I3028" s="0" t="n">
        <f aca="false">12*Inputs!$B$8*(MIN(1,$H$52*$C3028)*(ic*Inputs!$C$8+pT-cost_acc-cost_wd*Inputs!$E$8-cost_fx*Inputs!$D$8-cost_ins)+(1-MIN(1,$H$52*$C3028))*(1-MIN(1,Inputs!$G$8*$D3028)*churn_nonbuyers)*(ic*Inputs!$C$8+fee_wd*Inputs!$E$8*(1-$B3028)+fee_fx*Inputs!$D$8-cost_acc-cost_wd*Inputs!$E$8*(1-$B3028)-cost_fx*Inputs!$D$8))</f>
        <v>108205.008912</v>
      </c>
      <c r="J3028" s="0" t="n">
        <f aca="false">G3028+H3028+I3028-fixed</f>
        <v>11453.8658189975</v>
      </c>
      <c r="K3028" s="0" t="n">
        <f aca="false">12*Inputs!$B$6*(1-MIN(1,Inputs!$G$6*$D3028)*churn_nonbuyers)*(ic*Inputs!$C$6+fee_wd*Inputs!$E$6*(1-$B3028)+fee_fx*Inputs!$D$6-cost_acc-cost_wd*Inputs!$E$6*(1-$B3028)-cost_fx*Inputs!$D$6)</f>
        <v>164556.704920673</v>
      </c>
      <c r="L3028" s="0" t="n">
        <f aca="false">12*Inputs!$B$7*(1-MIN(1,Inputs!$G$7*$D3028)*churn_nonbuyers)*(ic*Inputs!$C$7+fee_wd*Inputs!$E$7*(1-$B3028)+fee_fx*Inputs!$D$7-cost_acc-cost_wd*Inputs!$E$7*(1-$B3028)-cost_fx*Inputs!$D$7)</f>
        <v>361774.761288404</v>
      </c>
      <c r="M3028" s="0" t="n">
        <f aca="false">12*Inputs!$B$8*(1-MIN(1,Inputs!$G$8*$D3028)*churn_nonbuyers)*(ic*Inputs!$C$8+fee_wd*Inputs!$E$8*(1-$B3028)+fee_fx*Inputs!$D$8-cost_acc-cost_wd*Inputs!$E$8*(1-$B3028)-cost_fx*Inputs!$D$8)</f>
        <v>0</v>
      </c>
      <c r="N3028" s="0" t="n">
        <f aca="false">K3028+L3028+I3028-fixed</f>
        <v>-65463.5248789234</v>
      </c>
      <c r="O3028" s="0" t="n">
        <f aca="false">K3028+L3028+M3028-fixed</f>
        <v>-173668.533790923</v>
      </c>
      <c r="P3028" s="0" t="n">
        <f aca="false">12*Inputs!$B$6*(1-MIN(1,Inputs!$F$6*$D3028))*(ic*Inputs!$C$6+flat_fee-cost_acc-cost_wd*Inputs!$E$6*$E3028-cost_fx*Inputs!$D$6)+12*Inputs!$B$7*(1-MIN(1,Inputs!$F$7*$D3028))*(ic*Inputs!$C$7+flat_fee-cost_acc-cost_wd*Inputs!$E$7*$E3028-cost_fx*Inputs!$D$7)+12*Inputs!$B$8*(1-MIN(1,Inputs!$F$8*$D3028))*(ic*Inputs!$C$8+flat_fee-cost_acc-cost_wd*Inputs!$E$8*$E3028-cost_fx*Inputs!$D$8)-fixed</f>
        <v>-431284.92274768</v>
      </c>
    </row>
    <row r="3029" customFormat="false" ht="15" hidden="false" customHeight="false" outlineLevel="0" collapsed="false">
      <c r="A3029" s="0" t="n">
        <v>2964</v>
      </c>
      <c r="B3029" s="0" t="n">
        <v>0.508923</v>
      </c>
      <c r="C3029" s="0" t="n">
        <v>0.949238</v>
      </c>
      <c r="D3029" s="0" t="n">
        <v>1.560034</v>
      </c>
      <c r="E3029" s="0" t="n">
        <v>1.176046</v>
      </c>
      <c r="F3029" s="0" t="n">
        <v>0.378177</v>
      </c>
      <c r="G3029" s="0" t="n">
        <f aca="false">12*Inputs!$B$6*(MIN(1,$H$50*$C3029)*(ic*Inputs!$C$6+pS+fee_fx*Inputs!$D$6-cost_acc-cost_wd*Inputs!$E$6*$E3029-cost_fx*Inputs!$D$6-$F3029)+(1-MIN(1,$H$50*$C3029))*(1-MIN(1,Inputs!$G$6*$D3029)*churn_nonbuyers)*(ic*Inputs!$C$6+fee_wd*Inputs!$E$6*(1-$B3029)+fee_fx*Inputs!$D$6-cost_acc-cost_wd*Inputs!$E$6*(1-$B3029)-cost_fx*Inputs!$D$6))</f>
        <v>166967.83869376</v>
      </c>
      <c r="H3029" s="0" t="n">
        <f aca="false">12*Inputs!$B$7*(MIN(1,$H$51*$C3029)*(ic*Inputs!$C$7+pE+fee_fx*Inputs!$D$7-cost_acc-cost_wd*Inputs!$E$7*$E3029-cost_fx*Inputs!$D$7-$F3029)+(1-MIN(1,$H$51*$C3029))*(1-MIN(1,Inputs!$G$7*$D3029)*churn_nonbuyers)*(ic*Inputs!$C$7+fee_wd*Inputs!$E$7*(1-$B3029)+fee_fx*Inputs!$D$7-cost_acc-cost_wd*Inputs!$E$7*(1-$B3029)-cost_fx*Inputs!$D$7))</f>
        <v>362364.366679315</v>
      </c>
      <c r="I3029" s="0" t="n">
        <f aca="false">12*Inputs!$B$8*(MIN(1,$H$52*$C3029)*(ic*Inputs!$C$8+pT-cost_acc-cost_wd*Inputs!$E$8-cost_fx*Inputs!$D$8-cost_ins)+(1-MIN(1,$H$52*$C3029))*(1-MIN(1,Inputs!$G$8*$D3029)*churn_nonbuyers)*(ic*Inputs!$C$8+fee_wd*Inputs!$E$8*(1-$B3029)+fee_fx*Inputs!$D$8-cost_acc-cost_wd*Inputs!$E$8*(1-$B3029)-cost_fx*Inputs!$D$8))</f>
        <v>136826.962272</v>
      </c>
      <c r="J3029" s="0" t="n">
        <f aca="false">G3029+H3029+I3029-fixed</f>
        <v>-33840.8323549244</v>
      </c>
      <c r="K3029" s="0" t="n">
        <f aca="false">12*Inputs!$B$6*(1-MIN(1,Inputs!$G$6*$D3029)*churn_nonbuyers)*(ic*Inputs!$C$6+fee_wd*Inputs!$E$6*(1-$B3029)+fee_fx*Inputs!$D$6-cost_acc-cost_wd*Inputs!$E$6*(1-$B3029)-cost_fx*Inputs!$D$6)</f>
        <v>118306.29300035</v>
      </c>
      <c r="L3029" s="0" t="n">
        <f aca="false">12*Inputs!$B$7*(1-MIN(1,Inputs!$G$7*$D3029)*churn_nonbuyers)*(ic*Inputs!$C$7+fee_wd*Inputs!$E$7*(1-$B3029)+fee_fx*Inputs!$D$7-cost_acc-cost_wd*Inputs!$E$7*(1-$B3029)-cost_fx*Inputs!$D$7)</f>
        <v>314474.72536821</v>
      </c>
      <c r="M3029" s="0" t="n">
        <f aca="false">12*Inputs!$B$8*(1-MIN(1,Inputs!$G$8*$D3029)*churn_nonbuyers)*(ic*Inputs!$C$8+fee_wd*Inputs!$E$8*(1-$B3029)+fee_fx*Inputs!$D$8-cost_acc-cost_wd*Inputs!$E$8*(1-$B3029)-cost_fx*Inputs!$D$8)</f>
        <v>0</v>
      </c>
      <c r="N3029" s="0" t="n">
        <f aca="false">K3029+L3029+I3029-fixed</f>
        <v>-130392.019359439</v>
      </c>
      <c r="O3029" s="0" t="n">
        <f aca="false">K3029+L3029+M3029-fixed</f>
        <v>-267218.981631439</v>
      </c>
      <c r="P3029" s="0" t="n">
        <f aca="false">12*Inputs!$B$6*(1-MIN(1,Inputs!$F$6*$D3029))*(ic*Inputs!$C$6+flat_fee-cost_acc-cost_wd*Inputs!$E$6*$E3029-cost_fx*Inputs!$D$6)+12*Inputs!$B$7*(1-MIN(1,Inputs!$F$7*$D3029))*(ic*Inputs!$C$7+flat_fee-cost_acc-cost_wd*Inputs!$E$7*$E3029-cost_fx*Inputs!$D$7)+12*Inputs!$B$8*(1-MIN(1,Inputs!$F$8*$D3029))*(ic*Inputs!$C$8+flat_fee-cost_acc-cost_wd*Inputs!$E$8*$E3029-cost_fx*Inputs!$D$8)-fixed</f>
        <v>-297736.70661664</v>
      </c>
    </row>
    <row r="3030" customFormat="false" ht="15" hidden="false" customHeight="false" outlineLevel="0" collapsed="false">
      <c r="A3030" s="0" t="n">
        <v>2965</v>
      </c>
      <c r="B3030" s="0" t="n">
        <v>0.130565</v>
      </c>
      <c r="C3030" s="0" t="n">
        <v>1.14401</v>
      </c>
      <c r="D3030" s="0" t="n">
        <v>0.788547</v>
      </c>
      <c r="E3030" s="0" t="n">
        <v>1.378024</v>
      </c>
      <c r="F3030" s="0" t="n">
        <v>0.088555</v>
      </c>
      <c r="G3030" s="0" t="n">
        <f aca="false">12*Inputs!$B$6*(MIN(1,$H$50*$C3030)*(ic*Inputs!$C$6+pS+fee_fx*Inputs!$D$6-cost_acc-cost_wd*Inputs!$E$6*$E3030-cost_fx*Inputs!$D$6-$F3030)+(1-MIN(1,$H$50*$C3030))*(1-MIN(1,Inputs!$G$6*$D3030)*churn_nonbuyers)*(ic*Inputs!$C$6+fee_wd*Inputs!$E$6*(1-$B3030)+fee_fx*Inputs!$D$6-cost_acc-cost_wd*Inputs!$E$6*(1-$B3030)-cost_fx*Inputs!$D$6))</f>
        <v>231305.015589005</v>
      </c>
      <c r="H3030" s="0" t="n">
        <f aca="false">12*Inputs!$B$7*(MIN(1,$H$51*$C3030)*(ic*Inputs!$C$7+pE+fee_fx*Inputs!$D$7-cost_acc-cost_wd*Inputs!$E$7*$E3030-cost_fx*Inputs!$D$7-$F3030)+(1-MIN(1,$H$51*$C3030))*(1-MIN(1,Inputs!$G$7*$D3030)*churn_nonbuyers)*(ic*Inputs!$C$7+fee_wd*Inputs!$E$7*(1-$B3030)+fee_fx*Inputs!$D$7-cost_acc-cost_wd*Inputs!$E$7*(1-$B3030)-cost_fx*Inputs!$D$7))</f>
        <v>397650.875771592</v>
      </c>
      <c r="I3030" s="0" t="n">
        <f aca="false">12*Inputs!$B$8*(MIN(1,$H$52*$C3030)*(ic*Inputs!$C$8+pT-cost_acc-cost_wd*Inputs!$E$8-cost_fx*Inputs!$D$8-cost_ins)+(1-MIN(1,$H$52*$C3030))*(1-MIN(1,Inputs!$G$8*$D3030)*churn_nonbuyers)*(ic*Inputs!$C$8+fee_wd*Inputs!$E$8*(1-$B3030)+fee_fx*Inputs!$D$8-cost_acc-cost_wd*Inputs!$E$8*(1-$B3030)-cost_fx*Inputs!$D$8))</f>
        <v>193471.434363808</v>
      </c>
      <c r="J3030" s="0" t="n">
        <f aca="false">G3030+H3030+I3030-fixed</f>
        <v>122427.325724405</v>
      </c>
      <c r="K3030" s="0" t="n">
        <f aca="false">12*Inputs!$B$6*(1-MIN(1,Inputs!$G$6*$D3030)*churn_nonbuyers)*(ic*Inputs!$C$6+fee_wd*Inputs!$E$6*(1-$B3030)+fee_fx*Inputs!$D$6-cost_acc-cost_wd*Inputs!$E$6*(1-$B3030)-cost_fx*Inputs!$D$6)</f>
        <v>175591.374041196</v>
      </c>
      <c r="L3030" s="0" t="n">
        <f aca="false">12*Inputs!$B$7*(1-MIN(1,Inputs!$G$7*$D3030)*churn_nonbuyers)*(ic*Inputs!$C$7+fee_wd*Inputs!$E$7*(1-$B3030)+fee_fx*Inputs!$D$7-cost_acc-cost_wd*Inputs!$E$7*(1-$B3030)-cost_fx*Inputs!$D$7)</f>
        <v>375305.148168718</v>
      </c>
      <c r="M3030" s="0" t="n">
        <f aca="false">12*Inputs!$B$8*(1-MIN(1,Inputs!$G$8*$D3030)*churn_nonbuyers)*(ic*Inputs!$C$8+fee_wd*Inputs!$E$8*(1-$B3030)+fee_fx*Inputs!$D$8-cost_acc-cost_wd*Inputs!$E$8*(1-$B3030)-cost_fx*Inputs!$D$8)</f>
        <v>143425.004512248</v>
      </c>
      <c r="N3030" s="0" t="n">
        <f aca="false">K3030+L3030+I3030-fixed</f>
        <v>44367.9565737218</v>
      </c>
      <c r="O3030" s="0" t="n">
        <f aca="false">K3030+L3030+M3030-fixed</f>
        <v>-5678.47327783844</v>
      </c>
      <c r="P3030" s="0" t="n">
        <f aca="false">12*Inputs!$B$6*(1-MIN(1,Inputs!$F$6*$D3030))*(ic*Inputs!$C$6+flat_fee-cost_acc-cost_wd*Inputs!$E$6*$E3030-cost_fx*Inputs!$D$6)+12*Inputs!$B$7*(1-MIN(1,Inputs!$F$7*$D3030))*(ic*Inputs!$C$7+flat_fee-cost_acc-cost_wd*Inputs!$E$7*$E3030-cost_fx*Inputs!$D$7)+12*Inputs!$B$8*(1-MIN(1,Inputs!$F$8*$D3030))*(ic*Inputs!$C$8+flat_fee-cost_acc-cost_wd*Inputs!$E$8*$E3030-cost_fx*Inputs!$D$8)-fixed</f>
        <v>7225.66525472014</v>
      </c>
    </row>
    <row r="3031" customFormat="false" ht="15" hidden="false" customHeight="false" outlineLevel="0" collapsed="false">
      <c r="A3031" s="0" t="n">
        <v>2966</v>
      </c>
      <c r="B3031" s="0" t="n">
        <v>0.371426</v>
      </c>
      <c r="C3031" s="0" t="n">
        <v>0.970496</v>
      </c>
      <c r="D3031" s="0" t="n">
        <v>1.693839</v>
      </c>
      <c r="E3031" s="0" t="n">
        <v>1.384453</v>
      </c>
      <c r="F3031" s="0" t="n">
        <v>0.155176</v>
      </c>
      <c r="G3031" s="0" t="n">
        <f aca="false">12*Inputs!$B$6*(MIN(1,$H$50*$C3031)*(ic*Inputs!$C$6+pS+fee_fx*Inputs!$D$6-cost_acc-cost_wd*Inputs!$E$6*$E3031-cost_fx*Inputs!$D$6-$F3031)+(1-MIN(1,$H$50*$C3031))*(1-MIN(1,Inputs!$G$6*$D3031)*churn_nonbuyers)*(ic*Inputs!$C$6+fee_wd*Inputs!$E$6*(1-$B3031)+fee_fx*Inputs!$D$6-cost_acc-cost_wd*Inputs!$E$6*(1-$B3031)-cost_fx*Inputs!$D$6))</f>
        <v>184307.783273324</v>
      </c>
      <c r="H3031" s="0" t="n">
        <f aca="false">12*Inputs!$B$7*(MIN(1,$H$51*$C3031)*(ic*Inputs!$C$7+pE+fee_fx*Inputs!$D$7-cost_acc-cost_wd*Inputs!$E$7*$E3031-cost_fx*Inputs!$D$7-$F3031)+(1-MIN(1,$H$51*$C3031))*(1-MIN(1,Inputs!$G$7*$D3031)*churn_nonbuyers)*(ic*Inputs!$C$7+fee_wd*Inputs!$E$7*(1-$B3031)+fee_fx*Inputs!$D$7-cost_acc-cost_wd*Inputs!$E$7*(1-$B3031)-cost_fx*Inputs!$D$7))</f>
        <v>363290.224905754</v>
      </c>
      <c r="I3031" s="0" t="n">
        <f aca="false">12*Inputs!$B$8*(MIN(1,$H$52*$C3031)*(ic*Inputs!$C$8+pT-cost_acc-cost_wd*Inputs!$E$8-cost_fx*Inputs!$D$8-cost_ins)+(1-MIN(1,$H$52*$C3031))*(1-MIN(1,Inputs!$G$8*$D3031)*churn_nonbuyers)*(ic*Inputs!$C$8+fee_wd*Inputs!$E$8*(1-$B3031)+fee_fx*Inputs!$D$8-cost_acc-cost_wd*Inputs!$E$8*(1-$B3031)-cost_fx*Inputs!$D$8))</f>
        <v>139891.175424</v>
      </c>
      <c r="J3031" s="0" t="n">
        <f aca="false">G3031+H3031+I3031-fixed</f>
        <v>-12510.8163969223</v>
      </c>
      <c r="K3031" s="0" t="n">
        <f aca="false">12*Inputs!$B$6*(1-MIN(1,Inputs!$G$6*$D3031)*churn_nonbuyers)*(ic*Inputs!$C$6+fee_wd*Inputs!$E$6*(1-$B3031)+fee_fx*Inputs!$D$6-cost_acc-cost_wd*Inputs!$E$6*(1-$B3031)-cost_fx*Inputs!$D$6)</f>
        <v>135570.536959781</v>
      </c>
      <c r="L3031" s="0" t="n">
        <f aca="false">12*Inputs!$B$7*(1-MIN(1,Inputs!$G$7*$D3031)*churn_nonbuyers)*(ic*Inputs!$C$7+fee_wd*Inputs!$E$7*(1-$B3031)+fee_fx*Inputs!$D$7-cost_acc-cost_wd*Inputs!$E$7*(1-$B3031)-cost_fx*Inputs!$D$7)</f>
        <v>331943.846303869</v>
      </c>
      <c r="M3031" s="0" t="n">
        <f aca="false">12*Inputs!$B$8*(1-MIN(1,Inputs!$G$8*$D3031)*churn_nonbuyers)*(ic*Inputs!$C$8+fee_wd*Inputs!$E$8*(1-$B3031)+fee_fx*Inputs!$D$8-cost_acc-cost_wd*Inputs!$E$8*(1-$B3031)-cost_fx*Inputs!$D$8)</f>
        <v>0</v>
      </c>
      <c r="N3031" s="0" t="n">
        <f aca="false">K3031+L3031+I3031-fixed</f>
        <v>-92594.4413123507</v>
      </c>
      <c r="O3031" s="0" t="n">
        <f aca="false">K3031+L3031+M3031-fixed</f>
        <v>-232485.616736351</v>
      </c>
      <c r="P3031" s="0" t="n">
        <f aca="false">12*Inputs!$B$6*(1-MIN(1,Inputs!$F$6*$D3031))*(ic*Inputs!$C$6+flat_fee-cost_acc-cost_wd*Inputs!$E$6*$E3031-cost_fx*Inputs!$D$6)+12*Inputs!$B$7*(1-MIN(1,Inputs!$F$7*$D3031))*(ic*Inputs!$C$7+flat_fee-cost_acc-cost_wd*Inputs!$E$7*$E3031-cost_fx*Inputs!$D$7)+12*Inputs!$B$8*(1-MIN(1,Inputs!$F$8*$D3031))*(ic*Inputs!$C$8+flat_fee-cost_acc-cost_wd*Inputs!$E$8*$E3031-cost_fx*Inputs!$D$8)-fixed</f>
        <v>-422867.29917592</v>
      </c>
    </row>
    <row r="3032" customFormat="false" ht="15" hidden="false" customHeight="false" outlineLevel="0" collapsed="false">
      <c r="A3032" s="0" t="n">
        <v>2967</v>
      </c>
      <c r="B3032" s="0" t="n">
        <v>0.461621</v>
      </c>
      <c r="C3032" s="0" t="n">
        <v>1.02185</v>
      </c>
      <c r="D3032" s="0" t="n">
        <v>1.052959</v>
      </c>
      <c r="E3032" s="0" t="n">
        <v>1.371796</v>
      </c>
      <c r="F3032" s="0" t="n">
        <v>0.111886</v>
      </c>
      <c r="G3032" s="0" t="n">
        <f aca="false">12*Inputs!$B$6*(MIN(1,$H$50*$C3032)*(ic*Inputs!$C$6+pS+fee_fx*Inputs!$D$6-cost_acc-cost_wd*Inputs!$E$6*$E3032-cost_fx*Inputs!$D$6-$F3032)+(1-MIN(1,$H$50*$C3032))*(1-MIN(1,Inputs!$G$6*$D3032)*churn_nonbuyers)*(ic*Inputs!$C$6+fee_wd*Inputs!$E$6*(1-$B3032)+fee_fx*Inputs!$D$6-cost_acc-cost_wd*Inputs!$E$6*(1-$B3032)-cost_fx*Inputs!$D$6))</f>
        <v>181263.670090274</v>
      </c>
      <c r="H3032" s="0" t="n">
        <f aca="false">12*Inputs!$B$7*(MIN(1,$H$51*$C3032)*(ic*Inputs!$C$7+pE+fee_fx*Inputs!$D$7-cost_acc-cost_wd*Inputs!$E$7*$E3032-cost_fx*Inputs!$D$7-$F3032)+(1-MIN(1,$H$51*$C3032))*(1-MIN(1,Inputs!$G$7*$D3032)*churn_nonbuyers)*(ic*Inputs!$C$7+fee_wd*Inputs!$E$7*(1-$B3032)+fee_fx*Inputs!$D$7-cost_acc-cost_wd*Inputs!$E$7*(1-$B3032)-cost_fx*Inputs!$D$7))</f>
        <v>365525.592959674</v>
      </c>
      <c r="I3032" s="0" t="n">
        <f aca="false">12*Inputs!$B$8*(MIN(1,$H$52*$C3032)*(ic*Inputs!$C$8+pT-cost_acc-cost_wd*Inputs!$E$8-cost_fx*Inputs!$D$8-cost_ins)+(1-MIN(1,$H$52*$C3032))*(1-MIN(1,Inputs!$G$8*$D3032)*churn_nonbuyers)*(ic*Inputs!$C$8+fee_wd*Inputs!$E$8*(1-$B3032)+fee_fx*Inputs!$D$8-cost_acc-cost_wd*Inputs!$E$8*(1-$B3032)-cost_fx*Inputs!$D$8))</f>
        <v>170068.239316709</v>
      </c>
      <c r="J3032" s="0" t="n">
        <f aca="false">G3032+H3032+I3032-fixed</f>
        <v>16857.5023666571</v>
      </c>
      <c r="K3032" s="0" t="n">
        <f aca="false">12*Inputs!$B$6*(1-MIN(1,Inputs!$G$6*$D3032)*churn_nonbuyers)*(ic*Inputs!$C$6+fee_wd*Inputs!$E$6*(1-$B3032)+fee_fx*Inputs!$D$6-cost_acc-cost_wd*Inputs!$E$6*(1-$B3032)-cost_fx*Inputs!$D$6)</f>
        <v>128012.438783081</v>
      </c>
      <c r="L3032" s="0" t="n">
        <f aca="false">12*Inputs!$B$7*(1-MIN(1,Inputs!$G$7*$D3032)*churn_nonbuyers)*(ic*Inputs!$C$7+fee_wd*Inputs!$E$7*(1-$B3032)+fee_fx*Inputs!$D$7-cost_acc-cost_wd*Inputs!$E$7*(1-$B3032)-cost_fx*Inputs!$D$7)</f>
        <v>326089.797637848</v>
      </c>
      <c r="M3032" s="0" t="n">
        <f aca="false">12*Inputs!$B$8*(1-MIN(1,Inputs!$G$8*$D3032)*churn_nonbuyers)*(ic*Inputs!$C$8+fee_wd*Inputs!$E$8*(1-$B3032)+fee_fx*Inputs!$D$8-cost_acc-cost_wd*Inputs!$E$8*(1-$B3032)-cost_fx*Inputs!$D$8)</f>
        <v>79994.0040277104</v>
      </c>
      <c r="N3032" s="0" t="n">
        <f aca="false">K3032+L3032+I3032-fixed</f>
        <v>-75829.5242623615</v>
      </c>
      <c r="O3032" s="0" t="n">
        <f aca="false">K3032+L3032+M3032-fixed</f>
        <v>-165903.75955136</v>
      </c>
      <c r="P3032" s="0" t="n">
        <f aca="false">12*Inputs!$B$6*(1-MIN(1,Inputs!$F$6*$D3032))*(ic*Inputs!$C$6+flat_fee-cost_acc-cost_wd*Inputs!$E$6*$E3032-cost_fx*Inputs!$D$6)+12*Inputs!$B$7*(1-MIN(1,Inputs!$F$7*$D3032))*(ic*Inputs!$C$7+flat_fee-cost_acc-cost_wd*Inputs!$E$7*$E3032-cost_fx*Inputs!$D$7)+12*Inputs!$B$8*(1-MIN(1,Inputs!$F$8*$D3032))*(ic*Inputs!$C$8+flat_fee-cost_acc-cost_wd*Inputs!$E$8*$E3032-cost_fx*Inputs!$D$8)-fixed</f>
        <v>-115283.34830464</v>
      </c>
    </row>
    <row r="3033" customFormat="false" ht="15" hidden="false" customHeight="false" outlineLevel="0" collapsed="false">
      <c r="A3033" s="0" t="n">
        <v>2968</v>
      </c>
      <c r="B3033" s="0" t="n">
        <v>0.248216</v>
      </c>
      <c r="C3033" s="0" t="n">
        <v>0.965008</v>
      </c>
      <c r="D3033" s="0" t="n">
        <v>1.07329</v>
      </c>
      <c r="E3033" s="0" t="n">
        <v>1.05502</v>
      </c>
      <c r="F3033" s="0" t="n">
        <v>0.236349</v>
      </c>
      <c r="G3033" s="0" t="n">
        <f aca="false">12*Inputs!$B$6*(MIN(1,$H$50*$C3033)*(ic*Inputs!$C$6+pS+fee_fx*Inputs!$D$6-cost_acc-cost_wd*Inputs!$E$6*$E3033-cost_fx*Inputs!$D$6-$F3033)+(1-MIN(1,$H$50*$C3033))*(1-MIN(1,Inputs!$G$6*$D3033)*churn_nonbuyers)*(ic*Inputs!$C$6+fee_wd*Inputs!$E$6*(1-$B3033)+fee_fx*Inputs!$D$6-cost_acc-cost_wd*Inputs!$E$6*(1-$B3033)-cost_fx*Inputs!$D$6))</f>
        <v>209286.680693586</v>
      </c>
      <c r="H3033" s="0" t="n">
        <f aca="false">12*Inputs!$B$7*(MIN(1,$H$51*$C3033)*(ic*Inputs!$C$7+pE+fee_fx*Inputs!$D$7-cost_acc-cost_wd*Inputs!$E$7*$E3033-cost_fx*Inputs!$D$7-$F3033)+(1-MIN(1,$H$51*$C3033))*(1-MIN(1,Inputs!$G$7*$D3033)*churn_nonbuyers)*(ic*Inputs!$C$7+fee_wd*Inputs!$E$7*(1-$B3033)+fee_fx*Inputs!$D$7-cost_acc-cost_wd*Inputs!$E$7*(1-$B3033)-cost_fx*Inputs!$D$7))</f>
        <v>409764.033287769</v>
      </c>
      <c r="I3033" s="0" t="n">
        <f aca="false">12*Inputs!$B$8*(MIN(1,$H$52*$C3033)*(ic*Inputs!$C$8+pT-cost_acc-cost_wd*Inputs!$E$8-cost_fx*Inputs!$D$8-cost_ins)+(1-MIN(1,$H$52*$C3033))*(1-MIN(1,Inputs!$G$8*$D3033)*churn_nonbuyers)*(ic*Inputs!$C$8+fee_wd*Inputs!$E$8*(1-$B3033)+fee_fx*Inputs!$D$8-cost_acc-cost_wd*Inputs!$E$8*(1-$B3033)-cost_fx*Inputs!$D$8))</f>
        <v>164479.350147232</v>
      </c>
      <c r="J3033" s="0" t="n">
        <f aca="false">G3033+H3033+I3033-fixed</f>
        <v>83530.0641285874</v>
      </c>
      <c r="K3033" s="0" t="n">
        <f aca="false">12*Inputs!$B$6*(1-MIN(1,Inputs!$G$6*$D3033)*churn_nonbuyers)*(ic*Inputs!$C$6+fee_wd*Inputs!$E$6*(1-$B3033)+fee_fx*Inputs!$D$6-cost_acc-cost_wd*Inputs!$E$6*(1-$B3033)-cost_fx*Inputs!$D$6)</f>
        <v>156956.268604608</v>
      </c>
      <c r="L3033" s="0" t="n">
        <f aca="false">12*Inputs!$B$7*(1-MIN(1,Inputs!$G$7*$D3033)*churn_nonbuyers)*(ic*Inputs!$C$7+fee_wd*Inputs!$E$7*(1-$B3033)+fee_fx*Inputs!$D$7-cost_acc-cost_wd*Inputs!$E$7*(1-$B3033)-cost_fx*Inputs!$D$7)</f>
        <v>355625.261642765</v>
      </c>
      <c r="M3033" s="0" t="n">
        <f aca="false">12*Inputs!$B$8*(1-MIN(1,Inputs!$G$8*$D3033)*churn_nonbuyers)*(ic*Inputs!$C$8+fee_wd*Inputs!$E$8*(1-$B3033)+fee_fx*Inputs!$D$8-cost_acc-cost_wd*Inputs!$E$8*(1-$B3033)-cost_fx*Inputs!$D$8)</f>
        <v>78211.633221504</v>
      </c>
      <c r="N3033" s="0" t="n">
        <f aca="false">K3033+L3033+I3033-fixed</f>
        <v>-22939.1196053951</v>
      </c>
      <c r="O3033" s="0" t="n">
        <f aca="false">K3033+L3033+M3033-fixed</f>
        <v>-109206.836531123</v>
      </c>
      <c r="P3033" s="0" t="n">
        <f aca="false">12*Inputs!$B$6*(1-MIN(1,Inputs!$F$6*$D3033))*(ic*Inputs!$C$6+flat_fee-cost_acc-cost_wd*Inputs!$E$6*$E3033-cost_fx*Inputs!$D$6)+12*Inputs!$B$7*(1-MIN(1,Inputs!$F$7*$D3033))*(ic*Inputs!$C$7+flat_fee-cost_acc-cost_wd*Inputs!$E$7*$E3033-cost_fx*Inputs!$D$7)+12*Inputs!$B$8*(1-MIN(1,Inputs!$F$8*$D3033))*(ic*Inputs!$C$8+flat_fee-cost_acc-cost_wd*Inputs!$E$8*$E3033-cost_fx*Inputs!$D$8)-fixed</f>
        <v>6340.85667199991</v>
      </c>
    </row>
    <row r="3034" customFormat="false" ht="15" hidden="false" customHeight="false" outlineLevel="0" collapsed="false">
      <c r="A3034" s="0" t="n">
        <v>2969</v>
      </c>
      <c r="B3034" s="0" t="n">
        <v>0.356106</v>
      </c>
      <c r="C3034" s="0" t="n">
        <v>1.072416</v>
      </c>
      <c r="D3034" s="0" t="n">
        <v>1.724596</v>
      </c>
      <c r="E3034" s="0" t="n">
        <v>1.274507</v>
      </c>
      <c r="F3034" s="0" t="n">
        <v>0.258127</v>
      </c>
      <c r="G3034" s="0" t="n">
        <f aca="false">12*Inputs!$B$6*(MIN(1,$H$50*$C3034)*(ic*Inputs!$C$6+pS+fee_fx*Inputs!$D$6-cost_acc-cost_wd*Inputs!$E$6*$E3034-cost_fx*Inputs!$D$6-$F3034)+(1-MIN(1,$H$50*$C3034))*(1-MIN(1,Inputs!$G$6*$D3034)*churn_nonbuyers)*(ic*Inputs!$C$6+fee_wd*Inputs!$E$6*(1-$B3034)+fee_fx*Inputs!$D$6-cost_acc-cost_wd*Inputs!$E$6*(1-$B3034)-cost_fx*Inputs!$D$6))</f>
        <v>191233.597243155</v>
      </c>
      <c r="H3034" s="0" t="n">
        <f aca="false">12*Inputs!$B$7*(MIN(1,$H$51*$C3034)*(ic*Inputs!$C$7+pE+fee_fx*Inputs!$D$7-cost_acc-cost_wd*Inputs!$E$7*$E3034-cost_fx*Inputs!$D$7-$F3034)+(1-MIN(1,$H$51*$C3034))*(1-MIN(1,Inputs!$G$7*$D3034)*churn_nonbuyers)*(ic*Inputs!$C$7+fee_wd*Inputs!$E$7*(1-$B3034)+fee_fx*Inputs!$D$7-cost_acc-cost_wd*Inputs!$E$7*(1-$B3034)-cost_fx*Inputs!$D$7))</f>
        <v>374816.060001526</v>
      </c>
      <c r="I3034" s="0" t="n">
        <f aca="false">12*Inputs!$B$8*(MIN(1,$H$52*$C3034)*(ic*Inputs!$C$8+pT-cost_acc-cost_wd*Inputs!$E$8-cost_fx*Inputs!$D$8-cost_ins)+(1-MIN(1,$H$52*$C3034))*(1-MIN(1,Inputs!$G$8*$D3034)*churn_nonbuyers)*(ic*Inputs!$C$8+fee_wd*Inputs!$E$8*(1-$B3034)+fee_fx*Inputs!$D$8-cost_acc-cost_wd*Inputs!$E$8*(1-$B3034)-cost_fx*Inputs!$D$8))</f>
        <v>154582.331904</v>
      </c>
      <c r="J3034" s="0" t="n">
        <f aca="false">G3034+H3034+I3034-fixed</f>
        <v>20631.9891486808</v>
      </c>
      <c r="K3034" s="0" t="n">
        <f aca="false">12*Inputs!$B$6*(1-MIN(1,Inputs!$G$6*$D3034)*churn_nonbuyers)*(ic*Inputs!$C$6+fee_wd*Inputs!$E$6*(1-$B3034)+fee_fx*Inputs!$D$6-cost_acc-cost_wd*Inputs!$E$6*(1-$B3034)-cost_fx*Inputs!$D$6)</f>
        <v>137358.608998867</v>
      </c>
      <c r="L3034" s="0" t="n">
        <f aca="false">12*Inputs!$B$7*(1-MIN(1,Inputs!$G$7*$D3034)*churn_nonbuyers)*(ic*Inputs!$C$7+fee_wd*Inputs!$E$7*(1-$B3034)+fee_fx*Inputs!$D$7-cost_acc-cost_wd*Inputs!$E$7*(1-$B3034)-cost_fx*Inputs!$D$7)</f>
        <v>333713.10319132</v>
      </c>
      <c r="M3034" s="0" t="n">
        <f aca="false">12*Inputs!$B$8*(1-MIN(1,Inputs!$G$8*$D3034)*churn_nonbuyers)*(ic*Inputs!$C$8+fee_wd*Inputs!$E$8*(1-$B3034)+fee_fx*Inputs!$D$8-cost_acc-cost_wd*Inputs!$E$8*(1-$B3034)-cost_fx*Inputs!$D$8)</f>
        <v>0</v>
      </c>
      <c r="N3034" s="0" t="n">
        <f aca="false">K3034+L3034+I3034-fixed</f>
        <v>-74345.9559058123</v>
      </c>
      <c r="O3034" s="0" t="n">
        <f aca="false">K3034+L3034+M3034-fixed</f>
        <v>-228928.287809812</v>
      </c>
      <c r="P3034" s="0" t="n">
        <f aca="false">12*Inputs!$B$6*(1-MIN(1,Inputs!$F$6*$D3034))*(ic*Inputs!$C$6+flat_fee-cost_acc-cost_wd*Inputs!$E$6*$E3034-cost_fx*Inputs!$D$6)+12*Inputs!$B$7*(1-MIN(1,Inputs!$F$7*$D3034))*(ic*Inputs!$C$7+flat_fee-cost_acc-cost_wd*Inputs!$E$7*$E3034-cost_fx*Inputs!$D$7)+12*Inputs!$B$8*(1-MIN(1,Inputs!$F$8*$D3034))*(ic*Inputs!$C$8+flat_fee-cost_acc-cost_wd*Inputs!$E$8*$E3034-cost_fx*Inputs!$D$8)-fixed</f>
        <v>-408997.39528672</v>
      </c>
    </row>
    <row r="3035" customFormat="false" ht="15" hidden="false" customHeight="false" outlineLevel="0" collapsed="false">
      <c r="A3035" s="0" t="n">
        <v>2970</v>
      </c>
      <c r="B3035" s="0" t="n">
        <v>0.242518</v>
      </c>
      <c r="C3035" s="0" t="n">
        <v>1.022055</v>
      </c>
      <c r="D3035" s="0" t="n">
        <v>0.91544</v>
      </c>
      <c r="E3035" s="0" t="n">
        <v>1.142961</v>
      </c>
      <c r="F3035" s="0" t="n">
        <v>0.22875</v>
      </c>
      <c r="G3035" s="0" t="n">
        <f aca="false">12*Inputs!$B$6*(MIN(1,$H$50*$C3035)*(ic*Inputs!$C$6+pS+fee_fx*Inputs!$D$6-cost_acc-cost_wd*Inputs!$E$6*$E3035-cost_fx*Inputs!$D$6-$F3035)+(1-MIN(1,$H$50*$C3035))*(1-MIN(1,Inputs!$G$6*$D3035)*churn_nonbuyers)*(ic*Inputs!$C$6+fee_wd*Inputs!$E$6*(1-$B3035)+fee_fx*Inputs!$D$6-cost_acc-cost_wd*Inputs!$E$6*(1-$B3035)-cost_fx*Inputs!$D$6))</f>
        <v>212409.249198946</v>
      </c>
      <c r="H3035" s="0" t="n">
        <f aca="false">12*Inputs!$B$7*(MIN(1,$H$51*$C3035)*(ic*Inputs!$C$7+pE+fee_fx*Inputs!$D$7-cost_acc-cost_wd*Inputs!$E$7*$E3035-cost_fx*Inputs!$D$7-$F3035)+(1-MIN(1,$H$51*$C3035))*(1-MIN(1,Inputs!$G$7*$D3035)*churn_nonbuyers)*(ic*Inputs!$C$7+fee_wd*Inputs!$E$7*(1-$B3035)+fee_fx*Inputs!$D$7-cost_acc-cost_wd*Inputs!$E$7*(1-$B3035)-cost_fx*Inputs!$D$7))</f>
        <v>404558.046899951</v>
      </c>
      <c r="I3035" s="0" t="n">
        <f aca="false">12*Inputs!$B$8*(MIN(1,$H$52*$C3035)*(ic*Inputs!$C$8+pT-cost_acc-cost_wd*Inputs!$E$8-cost_fx*Inputs!$D$8-cost_ins)+(1-MIN(1,$H$52*$C3035))*(1-MIN(1,Inputs!$G$8*$D3035)*churn_nonbuyers)*(ic*Inputs!$C$8+fee_wd*Inputs!$E$8*(1-$B3035)+fee_fx*Inputs!$D$8-cost_acc-cost_wd*Inputs!$E$8*(1-$B3035)-cost_fx*Inputs!$D$8))</f>
        <v>179495.324184233</v>
      </c>
      <c r="J3035" s="0" t="n">
        <f aca="false">G3035+H3035+I3035-fixed</f>
        <v>96462.62028313</v>
      </c>
      <c r="K3035" s="0" t="n">
        <f aca="false">12*Inputs!$B$6*(1-MIN(1,Inputs!$G$6*$D3035)*churn_nonbuyers)*(ic*Inputs!$C$6+fee_wd*Inputs!$E$6*(1-$B3035)+fee_fx*Inputs!$D$6-cost_acc-cost_wd*Inputs!$E$6*(1-$B3035)-cost_fx*Inputs!$D$6)</f>
        <v>159048.249681024</v>
      </c>
      <c r="L3035" s="0" t="n">
        <f aca="false">12*Inputs!$B$7*(1-MIN(1,Inputs!$G$7*$D3035)*churn_nonbuyers)*(ic*Inputs!$C$7+fee_wd*Inputs!$E$7*(1-$B3035)+fee_fx*Inputs!$D$7-cost_acc-cost_wd*Inputs!$E$7*(1-$B3035)-cost_fx*Inputs!$D$7)</f>
        <v>358163.331888615</v>
      </c>
      <c r="M3035" s="0" t="n">
        <f aca="false">12*Inputs!$B$8*(1-MIN(1,Inputs!$G$8*$D3035)*churn_nonbuyers)*(ic*Inputs!$C$8+fee_wd*Inputs!$E$8*(1-$B3035)+fee_fx*Inputs!$D$8-cost_acc-cost_wd*Inputs!$E$8*(1-$B3035)-cost_fx*Inputs!$D$8)</f>
        <v>113058.963578112</v>
      </c>
      <c r="N3035" s="0" t="n">
        <f aca="false">K3035+L3035+I3035-fixed</f>
        <v>-3293.09424612857</v>
      </c>
      <c r="O3035" s="0" t="n">
        <f aca="false">K3035+L3035+M3035-fixed</f>
        <v>-69729.4548522494</v>
      </c>
      <c r="P3035" s="0" t="n">
        <f aca="false">12*Inputs!$B$6*(1-MIN(1,Inputs!$F$6*$D3035))*(ic*Inputs!$C$6+flat_fee-cost_acc-cost_wd*Inputs!$E$6*$E3035-cost_fx*Inputs!$D$6)+12*Inputs!$B$7*(1-MIN(1,Inputs!$F$7*$D3035))*(ic*Inputs!$C$7+flat_fee-cost_acc-cost_wd*Inputs!$E$7*$E3035-cost_fx*Inputs!$D$7)+12*Inputs!$B$8*(1-MIN(1,Inputs!$F$8*$D3035))*(ic*Inputs!$C$8+flat_fee-cost_acc-cost_wd*Inputs!$E$8*$E3035-cost_fx*Inputs!$D$8)-fixed</f>
        <v>53497.2919616</v>
      </c>
    </row>
    <row r="3036" customFormat="false" ht="15" hidden="false" customHeight="false" outlineLevel="0" collapsed="false">
      <c r="A3036" s="0" t="n">
        <v>2971</v>
      </c>
      <c r="B3036" s="0" t="n">
        <v>0.264039</v>
      </c>
      <c r="C3036" s="0" t="n">
        <v>1.049995</v>
      </c>
      <c r="D3036" s="0" t="n">
        <v>1.270884</v>
      </c>
      <c r="E3036" s="0" t="n">
        <v>1.207642</v>
      </c>
      <c r="F3036" s="0" t="n">
        <v>0.197927</v>
      </c>
      <c r="G3036" s="0" t="n">
        <f aca="false">12*Inputs!$B$6*(MIN(1,$H$50*$C3036)*(ic*Inputs!$C$6+pS+fee_fx*Inputs!$D$6-cost_acc-cost_wd*Inputs!$E$6*$E3036-cost_fx*Inputs!$D$6-$F3036)+(1-MIN(1,$H$50*$C3036))*(1-MIN(1,Inputs!$G$6*$D3036)*churn_nonbuyers)*(ic*Inputs!$C$6+fee_wd*Inputs!$E$6*(1-$B3036)+fee_fx*Inputs!$D$6-cost_acc-cost_wd*Inputs!$E$6*(1-$B3036)-cost_fx*Inputs!$D$6))</f>
        <v>207677.171888627</v>
      </c>
      <c r="H3036" s="0" t="n">
        <f aca="false">12*Inputs!$B$7*(MIN(1,$H$51*$C3036)*(ic*Inputs!$C$7+pE+fee_fx*Inputs!$D$7-cost_acc-cost_wd*Inputs!$E$7*$E3036-cost_fx*Inputs!$D$7-$F3036)+(1-MIN(1,$H$51*$C3036))*(1-MIN(1,Inputs!$G$7*$D3036)*churn_nonbuyers)*(ic*Inputs!$C$7+fee_wd*Inputs!$E$7*(1-$B3036)+fee_fx*Inputs!$D$7-cost_acc-cost_wd*Inputs!$E$7*(1-$B3036)-cost_fx*Inputs!$D$7))</f>
        <v>395860.120078111</v>
      </c>
      <c r="I3036" s="0" t="n">
        <f aca="false">12*Inputs!$B$8*(MIN(1,$H$52*$C3036)*(ic*Inputs!$C$8+pT-cost_acc-cost_wd*Inputs!$E$8-cost_fx*Inputs!$D$8-cost_ins)+(1-MIN(1,$H$52*$C3036))*(1-MIN(1,Inputs!$G$8*$D3036)*churn_nonbuyers)*(ic*Inputs!$C$8+fee_wd*Inputs!$E$8*(1-$B3036)+fee_fx*Inputs!$D$8-cost_acc-cost_wd*Inputs!$E$8*(1-$B3036)-cost_fx*Inputs!$D$8))</f>
        <v>160527.409100331</v>
      </c>
      <c r="J3036" s="0" t="n">
        <f aca="false">G3036+H3036+I3036-fixed</f>
        <v>64064.7010670685</v>
      </c>
      <c r="K3036" s="0" t="n">
        <f aca="false">12*Inputs!$B$6*(1-MIN(1,Inputs!$G$6*$D3036)*churn_nonbuyers)*(ic*Inputs!$C$6+fee_wd*Inputs!$E$6*(1-$B3036)+fee_fx*Inputs!$D$6-cost_acc-cost_wd*Inputs!$E$6*(1-$B3036)-cost_fx*Inputs!$D$6)</f>
        <v>153183.926451427</v>
      </c>
      <c r="L3036" s="0" t="n">
        <f aca="false">12*Inputs!$B$7*(1-MIN(1,Inputs!$G$7*$D3036)*churn_nonbuyers)*(ic*Inputs!$C$7+fee_wd*Inputs!$E$7*(1-$B3036)+fee_fx*Inputs!$D$7-cost_acc-cost_wd*Inputs!$E$7*(1-$B3036)-cost_fx*Inputs!$D$7)</f>
        <v>351255.403038856</v>
      </c>
      <c r="M3036" s="0" t="n">
        <f aca="false">12*Inputs!$B$8*(1-MIN(1,Inputs!$G$8*$D3036)*churn_nonbuyers)*(ic*Inputs!$C$8+fee_wd*Inputs!$E$8*(1-$B3036)+fee_fx*Inputs!$D$8-cost_acc-cost_wd*Inputs!$E$8*(1-$B3036)-cost_fx*Inputs!$D$8)</f>
        <v>34629.4664799937</v>
      </c>
      <c r="N3036" s="0" t="n">
        <f aca="false">K3036+L3036+I3036-fixed</f>
        <v>-35033.2614093855</v>
      </c>
      <c r="O3036" s="0" t="n">
        <f aca="false">K3036+L3036+M3036-fixed</f>
        <v>-160931.204029723</v>
      </c>
      <c r="P3036" s="0" t="n">
        <f aca="false">12*Inputs!$B$6*(1-MIN(1,Inputs!$F$6*$D3036))*(ic*Inputs!$C$6+flat_fee-cost_acc-cost_wd*Inputs!$E$6*$E3036-cost_fx*Inputs!$D$6)+12*Inputs!$B$7*(1-MIN(1,Inputs!$F$7*$D3036))*(ic*Inputs!$C$7+flat_fee-cost_acc-cost_wd*Inputs!$E$7*$E3036-cost_fx*Inputs!$D$7)+12*Inputs!$B$8*(1-MIN(1,Inputs!$F$8*$D3036))*(ic*Inputs!$C$8+flat_fee-cost_acc-cost_wd*Inputs!$E$8*$E3036-cost_fx*Inputs!$D$8)-fixed</f>
        <v>-158489.16142528</v>
      </c>
    </row>
    <row r="3037" customFormat="false" ht="15" hidden="false" customHeight="false" outlineLevel="0" collapsed="false">
      <c r="A3037" s="0" t="n">
        <v>2972</v>
      </c>
      <c r="B3037" s="0" t="n">
        <v>0.220003</v>
      </c>
      <c r="C3037" s="0" t="n">
        <v>1.052339</v>
      </c>
      <c r="D3037" s="0" t="n">
        <v>1.707106</v>
      </c>
      <c r="E3037" s="0" t="n">
        <v>1.152764</v>
      </c>
      <c r="F3037" s="0" t="n">
        <v>0.393109</v>
      </c>
      <c r="G3037" s="0" t="n">
        <f aca="false">12*Inputs!$B$6*(MIN(1,$H$50*$C3037)*(ic*Inputs!$C$6+pS+fee_fx*Inputs!$D$6-cost_acc-cost_wd*Inputs!$E$6*$E3037-cost_fx*Inputs!$D$6-$F3037)+(1-MIN(1,$H$50*$C3037))*(1-MIN(1,Inputs!$G$6*$D3037)*churn_nonbuyers)*(ic*Inputs!$C$6+fee_wd*Inputs!$E$6*(1-$B3037)+fee_fx*Inputs!$D$6-cost_acc-cost_wd*Inputs!$E$6*(1-$B3037)-cost_fx*Inputs!$D$6))</f>
        <v>206441.218005278</v>
      </c>
      <c r="H3037" s="0" t="n">
        <f aca="false">12*Inputs!$B$7*(MIN(1,$H$51*$C3037)*(ic*Inputs!$C$7+pE+fee_fx*Inputs!$D$7-cost_acc-cost_wd*Inputs!$E$7*$E3037-cost_fx*Inputs!$D$7-$F3037)+(1-MIN(1,$H$51*$C3037))*(1-MIN(1,Inputs!$G$7*$D3037)*churn_nonbuyers)*(ic*Inputs!$C$7+fee_wd*Inputs!$E$7*(1-$B3037)+fee_fx*Inputs!$D$7-cost_acc-cost_wd*Inputs!$E$7*(1-$B3037)-cost_fx*Inputs!$D$7))</f>
        <v>391498.194423874</v>
      </c>
      <c r="I3037" s="0" t="n">
        <f aca="false">12*Inputs!$B$8*(MIN(1,$H$52*$C3037)*(ic*Inputs!$C$8+pT-cost_acc-cost_wd*Inputs!$E$8-cost_fx*Inputs!$D$8-cost_ins)+(1-MIN(1,$H$52*$C3037))*(1-MIN(1,Inputs!$G$8*$D3037)*churn_nonbuyers)*(ic*Inputs!$C$8+fee_wd*Inputs!$E$8*(1-$B3037)+fee_fx*Inputs!$D$8-cost_acc-cost_wd*Inputs!$E$8*(1-$B3037)-cost_fx*Inputs!$D$8))</f>
        <v>151688.352816</v>
      </c>
      <c r="J3037" s="0" t="n">
        <f aca="false">G3037+H3037+I3037-fixed</f>
        <v>49627.7652451525</v>
      </c>
      <c r="K3037" s="0" t="n">
        <f aca="false">12*Inputs!$B$6*(1-MIN(1,Inputs!$G$6*$D3037)*churn_nonbuyers)*(ic*Inputs!$C$6+fee_wd*Inputs!$E$6*(1-$B3037)+fee_fx*Inputs!$D$6-cost_acc-cost_wd*Inputs!$E$6*(1-$B3037)-cost_fx*Inputs!$D$6)</f>
        <v>155416.03229749</v>
      </c>
      <c r="L3037" s="0" t="n">
        <f aca="false">12*Inputs!$B$7*(1-MIN(1,Inputs!$G$7*$D3037)*churn_nonbuyers)*(ic*Inputs!$C$7+fee_wd*Inputs!$E$7*(1-$B3037)+fee_fx*Inputs!$D$7-cost_acc-cost_wd*Inputs!$E$7*(1-$B3037)-cost_fx*Inputs!$D$7)</f>
        <v>352492.869490494</v>
      </c>
      <c r="M3037" s="0" t="n">
        <f aca="false">12*Inputs!$B$8*(1-MIN(1,Inputs!$G$8*$D3037)*churn_nonbuyers)*(ic*Inputs!$C$8+fee_wd*Inputs!$E$8*(1-$B3037)+fee_fx*Inputs!$D$8-cost_acc-cost_wd*Inputs!$E$8*(1-$B3037)-cost_fx*Inputs!$D$8)</f>
        <v>0</v>
      </c>
      <c r="N3037" s="0" t="n">
        <f aca="false">K3037+L3037+I3037-fixed</f>
        <v>-40402.7453960165</v>
      </c>
      <c r="O3037" s="0" t="n">
        <f aca="false">K3037+L3037+M3037-fixed</f>
        <v>-192091.098212017</v>
      </c>
      <c r="P3037" s="0" t="n">
        <f aca="false">12*Inputs!$B$6*(1-MIN(1,Inputs!$F$6*$D3037))*(ic*Inputs!$C$6+flat_fee-cost_acc-cost_wd*Inputs!$E$6*$E3037-cost_fx*Inputs!$D$6)+12*Inputs!$B$7*(1-MIN(1,Inputs!$F$7*$D3037))*(ic*Inputs!$C$7+flat_fee-cost_acc-cost_wd*Inputs!$E$7*$E3037-cost_fx*Inputs!$D$7)+12*Inputs!$B$8*(1-MIN(1,Inputs!$F$8*$D3037))*(ic*Inputs!$C$8+flat_fee-cost_acc-cost_wd*Inputs!$E$8*$E3037-cost_fx*Inputs!$D$8)-fixed</f>
        <v>-368354.03853184</v>
      </c>
    </row>
    <row r="3038" customFormat="false" ht="15" hidden="false" customHeight="false" outlineLevel="0" collapsed="false">
      <c r="A3038" s="0" t="n">
        <v>2973</v>
      </c>
      <c r="B3038" s="0" t="n">
        <v>0.332389</v>
      </c>
      <c r="C3038" s="0" t="n">
        <v>0.798285</v>
      </c>
      <c r="D3038" s="0" t="n">
        <v>1.403406</v>
      </c>
      <c r="E3038" s="0" t="n">
        <v>1.323346</v>
      </c>
      <c r="F3038" s="0" t="n">
        <v>0.229882</v>
      </c>
      <c r="G3038" s="0" t="n">
        <f aca="false">12*Inputs!$B$6*(MIN(1,$H$50*$C3038)*(ic*Inputs!$C$6+pS+fee_fx*Inputs!$D$6-cost_acc-cost_wd*Inputs!$E$6*$E3038-cost_fx*Inputs!$D$6-$F3038)+(1-MIN(1,$H$50*$C3038))*(1-MIN(1,Inputs!$G$6*$D3038)*churn_nonbuyers)*(ic*Inputs!$C$6+fee_wd*Inputs!$E$6*(1-$B3038)+fee_fx*Inputs!$D$6-cost_acc-cost_wd*Inputs!$E$6*(1-$B3038)-cost_fx*Inputs!$D$6))</f>
        <v>182315.999367931</v>
      </c>
      <c r="H3038" s="0" t="n">
        <f aca="false">12*Inputs!$B$7*(MIN(1,$H$51*$C3038)*(ic*Inputs!$C$7+pE+fee_fx*Inputs!$D$7-cost_acc-cost_wd*Inputs!$E$7*$E3038-cost_fx*Inputs!$D$7-$F3038)+(1-MIN(1,$H$51*$C3038))*(1-MIN(1,Inputs!$G$7*$D3038)*churn_nonbuyers)*(ic*Inputs!$C$7+fee_wd*Inputs!$E$7*(1-$B3038)+fee_fx*Inputs!$D$7-cost_acc-cost_wd*Inputs!$E$7*(1-$B3038)-cost_fx*Inputs!$D$7))</f>
        <v>365651.751663208</v>
      </c>
      <c r="I3038" s="0" t="n">
        <f aca="false">12*Inputs!$B$8*(MIN(1,$H$52*$C3038)*(ic*Inputs!$C$8+pT-cost_acc-cost_wd*Inputs!$E$8-cost_fx*Inputs!$D$8-cost_ins)+(1-MIN(1,$H$52*$C3038))*(1-MIN(1,Inputs!$G$8*$D3038)*churn_nonbuyers)*(ic*Inputs!$C$8+fee_wd*Inputs!$E$8*(1-$B3038)+fee_fx*Inputs!$D$8-cost_acc-cost_wd*Inputs!$E$8*(1-$B3038)-cost_fx*Inputs!$D$8))</f>
        <v>117480.805101694</v>
      </c>
      <c r="J3038" s="0" t="n">
        <f aca="false">G3038+H3038+I3038-fixed</f>
        <v>-34551.4438671666</v>
      </c>
      <c r="K3038" s="0" t="n">
        <f aca="false">12*Inputs!$B$6*(1-MIN(1,Inputs!$G$6*$D3038)*churn_nonbuyers)*(ic*Inputs!$C$6+fee_wd*Inputs!$E$6*(1-$B3038)+fee_fx*Inputs!$D$6-cost_acc-cost_wd*Inputs!$E$6*(1-$B3038)-cost_fx*Inputs!$D$6)</f>
        <v>142948.283881925</v>
      </c>
      <c r="L3038" s="0" t="n">
        <f aca="false">12*Inputs!$B$7*(1-MIN(1,Inputs!$G$7*$D3038)*churn_nonbuyers)*(ic*Inputs!$C$7+fee_wd*Inputs!$E$7*(1-$B3038)+fee_fx*Inputs!$D$7-cost_acc-cost_wd*Inputs!$E$7*(1-$B3038)-cost_fx*Inputs!$D$7)</f>
        <v>340375.564441155</v>
      </c>
      <c r="M3038" s="0" t="n">
        <f aca="false">12*Inputs!$B$8*(1-MIN(1,Inputs!$G$8*$D3038)*churn_nonbuyers)*(ic*Inputs!$C$8+fee_wd*Inputs!$E$8*(1-$B3038)+fee_fx*Inputs!$D$8-cost_acc-cost_wd*Inputs!$E$8*(1-$B3038)-cost_fx*Inputs!$D$8)</f>
        <v>5468.74280898242</v>
      </c>
      <c r="N3038" s="0" t="n">
        <f aca="false">K3038+L3038+I3038-fixed</f>
        <v>-99195.3465752259</v>
      </c>
      <c r="O3038" s="0" t="n">
        <f aca="false">K3038+L3038+M3038-fixed</f>
        <v>-211207.408867938</v>
      </c>
      <c r="P3038" s="0" t="n">
        <f aca="false">12*Inputs!$B$6*(1-MIN(1,Inputs!$F$6*$D3038))*(ic*Inputs!$C$6+flat_fee-cost_acc-cost_wd*Inputs!$E$6*$E3038-cost_fx*Inputs!$D$6)+12*Inputs!$B$7*(1-MIN(1,Inputs!$F$7*$D3038))*(ic*Inputs!$C$7+flat_fee-cost_acc-cost_wd*Inputs!$E$7*$E3038-cost_fx*Inputs!$D$7)+12*Inputs!$B$8*(1-MIN(1,Inputs!$F$8*$D3038))*(ic*Inputs!$C$8+flat_fee-cost_acc-cost_wd*Inputs!$E$8*$E3038-cost_fx*Inputs!$D$8)-fixed</f>
        <v>-265399.87881376</v>
      </c>
    </row>
    <row r="3039" customFormat="false" ht="15" hidden="false" customHeight="false" outlineLevel="0" collapsed="false">
      <c r="A3039" s="0" t="n">
        <v>2974</v>
      </c>
      <c r="B3039" s="0" t="n">
        <v>0.289474</v>
      </c>
      <c r="C3039" s="0" t="n">
        <v>1.103198</v>
      </c>
      <c r="D3039" s="0" t="n">
        <v>0.958806</v>
      </c>
      <c r="E3039" s="0" t="n">
        <v>1.446622</v>
      </c>
      <c r="F3039" s="0" t="n">
        <v>0.068492</v>
      </c>
      <c r="G3039" s="0" t="n">
        <f aca="false">12*Inputs!$B$6*(MIN(1,$H$50*$C3039)*(ic*Inputs!$C$6+pS+fee_fx*Inputs!$D$6-cost_acc-cost_wd*Inputs!$E$6*$E3039-cost_fx*Inputs!$D$6-$F3039)+(1-MIN(1,$H$50*$C3039))*(1-MIN(1,Inputs!$G$6*$D3039)*churn_nonbuyers)*(ic*Inputs!$C$6+fee_wd*Inputs!$E$6*(1-$B3039)+fee_fx*Inputs!$D$6-cost_acc-cost_wd*Inputs!$E$6*(1-$B3039)-cost_fx*Inputs!$D$6))</f>
        <v>206801.843805549</v>
      </c>
      <c r="H3039" s="0" t="n">
        <f aca="false">12*Inputs!$B$7*(MIN(1,$H$51*$C3039)*(ic*Inputs!$C$7+pE+fee_fx*Inputs!$D$7-cost_acc-cost_wd*Inputs!$E$7*$E3039-cost_fx*Inputs!$D$7-$F3039)+(1-MIN(1,$H$51*$C3039))*(1-MIN(1,Inputs!$G$7*$D3039)*churn_nonbuyers)*(ic*Inputs!$C$7+fee_wd*Inputs!$E$7*(1-$B3039)+fee_fx*Inputs!$D$7-cost_acc-cost_wd*Inputs!$E$7*(1-$B3039)-cost_fx*Inputs!$D$7))</f>
        <v>375896.180364194</v>
      </c>
      <c r="I3039" s="0" t="n">
        <f aca="false">12*Inputs!$B$8*(MIN(1,$H$52*$C3039)*(ic*Inputs!$C$8+pT-cost_acc-cost_wd*Inputs!$E$8-cost_fx*Inputs!$D$8-cost_ins)+(1-MIN(1,$H$52*$C3039))*(1-MIN(1,Inputs!$G$8*$D3039)*churn_nonbuyers)*(ic*Inputs!$C$8+fee_wd*Inputs!$E$8*(1-$B3039)+fee_fx*Inputs!$D$8-cost_acc-cost_wd*Inputs!$E$8*(1-$B3039)-cost_fx*Inputs!$D$8))</f>
        <v>182424.797497407</v>
      </c>
      <c r="J3039" s="0" t="n">
        <f aca="false">G3039+H3039+I3039-fixed</f>
        <v>65122.8216671494</v>
      </c>
      <c r="K3039" s="0" t="n">
        <f aca="false">12*Inputs!$B$6*(1-MIN(1,Inputs!$G$6*$D3039)*churn_nonbuyers)*(ic*Inputs!$C$6+fee_wd*Inputs!$E$6*(1-$B3039)+fee_fx*Inputs!$D$6-cost_acc-cost_wd*Inputs!$E$6*(1-$B3039)-cost_fx*Inputs!$D$6)</f>
        <v>152249.335257917</v>
      </c>
      <c r="L3039" s="0" t="n">
        <f aca="false">12*Inputs!$B$7*(1-MIN(1,Inputs!$G$7*$D3039)*churn_nonbuyers)*(ic*Inputs!$C$7+fee_wd*Inputs!$E$7*(1-$B3039)+fee_fx*Inputs!$D$7-cost_acc-cost_wd*Inputs!$E$7*(1-$B3039)-cost_fx*Inputs!$D$7)</f>
        <v>351117.04006675</v>
      </c>
      <c r="M3039" s="0" t="n">
        <f aca="false">12*Inputs!$B$8*(1-MIN(1,Inputs!$G$8*$D3039)*churn_nonbuyers)*(ic*Inputs!$C$8+fee_wd*Inputs!$E$8*(1-$B3039)+fee_fx*Inputs!$D$8-cost_acc-cost_wd*Inputs!$E$8*(1-$B3039)-cost_fx*Inputs!$D$8)</f>
        <v>102762.913230278</v>
      </c>
      <c r="N3039" s="0" t="n">
        <f aca="false">K3039+L3039+I3039-fixed</f>
        <v>-14208.8271779264</v>
      </c>
      <c r="O3039" s="0" t="n">
        <f aca="false">K3039+L3039+M3039-fixed</f>
        <v>-93870.7114450546</v>
      </c>
      <c r="P3039" s="0" t="n">
        <f aca="false">12*Inputs!$B$6*(1-MIN(1,Inputs!$F$6*$D3039))*(ic*Inputs!$C$6+flat_fee-cost_acc-cost_wd*Inputs!$E$6*$E3039-cost_fx*Inputs!$D$6)+12*Inputs!$B$7*(1-MIN(1,Inputs!$F$7*$D3039))*(ic*Inputs!$C$7+flat_fee-cost_acc-cost_wd*Inputs!$E$7*$E3039-cost_fx*Inputs!$D$7)+12*Inputs!$B$8*(1-MIN(1,Inputs!$F$8*$D3039))*(ic*Inputs!$C$8+flat_fee-cost_acc-cost_wd*Inputs!$E$8*$E3039-cost_fx*Inputs!$D$8)-fixed</f>
        <v>-103653.80916832</v>
      </c>
    </row>
    <row r="3040" customFormat="false" ht="15" hidden="false" customHeight="false" outlineLevel="0" collapsed="false">
      <c r="A3040" s="0" t="n">
        <v>2975</v>
      </c>
      <c r="B3040" s="0" t="n">
        <v>0.512029</v>
      </c>
      <c r="C3040" s="0" t="n">
        <v>0.861953</v>
      </c>
      <c r="D3040" s="0" t="n">
        <v>0.572327</v>
      </c>
      <c r="E3040" s="0" t="n">
        <v>1.255218</v>
      </c>
      <c r="F3040" s="0" t="n">
        <v>0.286962</v>
      </c>
      <c r="G3040" s="0" t="n">
        <f aca="false">12*Inputs!$B$6*(MIN(1,$H$50*$C3040)*(ic*Inputs!$C$6+pS+fee_fx*Inputs!$D$6-cost_acc-cost_wd*Inputs!$E$6*$E3040-cost_fx*Inputs!$D$6-$F3040)+(1-MIN(1,$H$50*$C3040))*(1-MIN(1,Inputs!$G$6*$D3040)*churn_nonbuyers)*(ic*Inputs!$C$6+fee_wd*Inputs!$E$6*(1-$B3040)+fee_fx*Inputs!$D$6-cost_acc-cost_wd*Inputs!$E$6*(1-$B3040)-cost_fx*Inputs!$D$6))</f>
        <v>168227.85661223</v>
      </c>
      <c r="H3040" s="0" t="n">
        <f aca="false">12*Inputs!$B$7*(MIN(1,$H$51*$C3040)*(ic*Inputs!$C$7+pE+fee_fx*Inputs!$D$7-cost_acc-cost_wd*Inputs!$E$7*$E3040-cost_fx*Inputs!$D$7-$F3040)+(1-MIN(1,$H$51*$C3040))*(1-MIN(1,Inputs!$G$7*$D3040)*churn_nonbuyers)*(ic*Inputs!$C$7+fee_wd*Inputs!$E$7*(1-$B3040)+fee_fx*Inputs!$D$7-cost_acc-cost_wd*Inputs!$E$7*(1-$B3040)-cost_fx*Inputs!$D$7))</f>
        <v>360745.183940278</v>
      </c>
      <c r="I3040" s="0" t="n">
        <f aca="false">12*Inputs!$B$8*(MIN(1,$H$52*$C3040)*(ic*Inputs!$C$8+pT-cost_acc-cost_wd*Inputs!$E$8-cost_fx*Inputs!$D$8-cost_ins)+(1-MIN(1,$H$52*$C3040))*(1-MIN(1,Inputs!$G$8*$D3040)*churn_nonbuyers)*(ic*Inputs!$C$8+fee_wd*Inputs!$E$8*(1-$B3040)+fee_fx*Inputs!$D$8-cost_acc-cost_wd*Inputs!$E$8*(1-$B3040)-cost_fx*Inputs!$D$8))</f>
        <v>195997.731644949</v>
      </c>
      <c r="J3040" s="0" t="n">
        <f aca="false">G3040+H3040+I3040-fixed</f>
        <v>24970.7721974576</v>
      </c>
      <c r="K3040" s="0" t="n">
        <f aca="false">12*Inputs!$B$6*(1-MIN(1,Inputs!$G$6*$D3040)*churn_nonbuyers)*(ic*Inputs!$C$6+fee_wd*Inputs!$E$6*(1-$B3040)+fee_fx*Inputs!$D$6-cost_acc-cost_wd*Inputs!$E$6*(1-$B3040)-cost_fx*Inputs!$D$6)</f>
        <v>124208.713594678</v>
      </c>
      <c r="L3040" s="0" t="n">
        <f aca="false">12*Inputs!$B$7*(1-MIN(1,Inputs!$G$7*$D3040)*churn_nonbuyers)*(ic*Inputs!$C$7+fee_wd*Inputs!$E$7*(1-$B3040)+fee_fx*Inputs!$D$7-cost_acc-cost_wd*Inputs!$E$7*(1-$B3040)-cost_fx*Inputs!$D$7)</f>
        <v>323810.924060807</v>
      </c>
      <c r="M3040" s="0" t="n">
        <f aca="false">12*Inputs!$B$8*(1-MIN(1,Inputs!$G$8*$D3040)*churn_nonbuyers)*(ic*Inputs!$C$8+fee_wd*Inputs!$E$8*(1-$B3040)+fee_fx*Inputs!$D$8-cost_acc-cost_wd*Inputs!$E$8*(1-$B3040)-cost_fx*Inputs!$D$8)</f>
        <v>180903.748561829</v>
      </c>
      <c r="N3040" s="0" t="n">
        <f aca="false">K3040+L3040+I3040-fixed</f>
        <v>-55982.6306995668</v>
      </c>
      <c r="O3040" s="0" t="n">
        <f aca="false">K3040+L3040+M3040-fixed</f>
        <v>-71076.613782687</v>
      </c>
      <c r="P3040" s="0" t="n">
        <f aca="false">12*Inputs!$B$6*(1-MIN(1,Inputs!$F$6*$D3040))*(ic*Inputs!$C$6+flat_fee-cost_acc-cost_wd*Inputs!$E$6*$E3040-cost_fx*Inputs!$D$6)+12*Inputs!$B$7*(1-MIN(1,Inputs!$F$7*$D3040))*(ic*Inputs!$C$7+flat_fee-cost_acc-cost_wd*Inputs!$E$7*$E3040-cost_fx*Inputs!$D$7)+12*Inputs!$B$8*(1-MIN(1,Inputs!$F$8*$D3040))*(ic*Inputs!$C$8+flat_fee-cost_acc-cost_wd*Inputs!$E$8*$E3040-cost_fx*Inputs!$D$8)-fixed</f>
        <v>175198.64009264</v>
      </c>
    </row>
    <row r="3041" customFormat="false" ht="15" hidden="false" customHeight="false" outlineLevel="0" collapsed="false">
      <c r="A3041" s="0" t="n">
        <v>2976</v>
      </c>
      <c r="B3041" s="0" t="n">
        <v>0.39453</v>
      </c>
      <c r="C3041" s="0" t="n">
        <v>1.009409</v>
      </c>
      <c r="D3041" s="0" t="n">
        <v>1.118457</v>
      </c>
      <c r="E3041" s="0" t="n">
        <v>1.035938</v>
      </c>
      <c r="F3041" s="0" t="n">
        <v>0.141514</v>
      </c>
      <c r="G3041" s="0" t="n">
        <f aca="false">12*Inputs!$B$6*(MIN(1,$H$50*$C3041)*(ic*Inputs!$C$6+pS+fee_fx*Inputs!$D$6-cost_acc-cost_wd*Inputs!$E$6*$E3041-cost_fx*Inputs!$D$6-$F3041)+(1-MIN(1,$H$50*$C3041))*(1-MIN(1,Inputs!$G$6*$D3041)*churn_nonbuyers)*(ic*Inputs!$C$6+fee_wd*Inputs!$E$6*(1-$B3041)+fee_fx*Inputs!$D$6-cost_acc-cost_wd*Inputs!$E$6*(1-$B3041)-cost_fx*Inputs!$D$6))</f>
        <v>195714.767409922</v>
      </c>
      <c r="H3041" s="0" t="n">
        <f aca="false">12*Inputs!$B$7*(MIN(1,$H$51*$C3041)*(ic*Inputs!$C$7+pE+fee_fx*Inputs!$D$7-cost_acc-cost_wd*Inputs!$E$7*$E3041-cost_fx*Inputs!$D$7-$F3041)+(1-MIN(1,$H$51*$C3041))*(1-MIN(1,Inputs!$G$7*$D3041)*churn_nonbuyers)*(ic*Inputs!$C$7+fee_wd*Inputs!$E$7*(1-$B3041)+fee_fx*Inputs!$D$7-cost_acc-cost_wd*Inputs!$E$7*(1-$B3041)-cost_fx*Inputs!$D$7))</f>
        <v>407550.240889557</v>
      </c>
      <c r="I3041" s="0" t="n">
        <f aca="false">12*Inputs!$B$8*(MIN(1,$H$52*$C3041)*(ic*Inputs!$C$8+pT-cost_acc-cost_wd*Inputs!$E$8-cost_fx*Inputs!$D$8-cost_ins)+(1-MIN(1,$H$52*$C3041))*(1-MIN(1,Inputs!$G$8*$D3041)*churn_nonbuyers)*(ic*Inputs!$C$8+fee_wd*Inputs!$E$8*(1-$B3041)+fee_fx*Inputs!$D$8-cost_acc-cost_wd*Inputs!$E$8*(1-$B3041)-cost_fx*Inputs!$D$8))</f>
        <v>165083.855848573</v>
      </c>
      <c r="J3041" s="0" t="n">
        <f aca="false">G3041+H3041+I3041-fixed</f>
        <v>68348.8641480514</v>
      </c>
      <c r="K3041" s="0" t="n">
        <f aca="false">12*Inputs!$B$6*(1-MIN(1,Inputs!$G$6*$D3041)*churn_nonbuyers)*(ic*Inputs!$C$6+fee_wd*Inputs!$E$6*(1-$B3041)+fee_fx*Inputs!$D$6-cost_acc-cost_wd*Inputs!$E$6*(1-$B3041)-cost_fx*Inputs!$D$6)</f>
        <v>136690.740289512</v>
      </c>
      <c r="L3041" s="0" t="n">
        <f aca="false">12*Inputs!$B$7*(1-MIN(1,Inputs!$G$7*$D3041)*churn_nonbuyers)*(ic*Inputs!$C$7+fee_wd*Inputs!$E$7*(1-$B3041)+fee_fx*Inputs!$D$7-cost_acc-cost_wd*Inputs!$E$7*(1-$B3041)-cost_fx*Inputs!$D$7)</f>
        <v>334765.088237707</v>
      </c>
      <c r="M3041" s="0" t="n">
        <f aca="false">12*Inputs!$B$8*(1-MIN(1,Inputs!$G$8*$D3041)*churn_nonbuyers)*(ic*Inputs!$C$8+fee_wd*Inputs!$E$8*(1-$B3041)+fee_fx*Inputs!$D$8-cost_acc-cost_wd*Inputs!$E$8*(1-$B3041)-cost_fx*Inputs!$D$8)</f>
        <v>66744.003271056</v>
      </c>
      <c r="N3041" s="0" t="n">
        <f aca="false">K3041+L3041+I3041-fixed</f>
        <v>-63460.3156242081</v>
      </c>
      <c r="O3041" s="0" t="n">
        <f aca="false">K3041+L3041+M3041-fixed</f>
        <v>-161800.168201725</v>
      </c>
      <c r="P3041" s="0" t="n">
        <f aca="false">12*Inputs!$B$6*(1-MIN(1,Inputs!$F$6*$D3041))*(ic*Inputs!$C$6+flat_fee-cost_acc-cost_wd*Inputs!$E$6*$E3041-cost_fx*Inputs!$D$6)+12*Inputs!$B$7*(1-MIN(1,Inputs!$F$7*$D3041))*(ic*Inputs!$C$7+flat_fee-cost_acc-cost_wd*Inputs!$E$7*$E3041-cost_fx*Inputs!$D$7)+12*Inputs!$B$8*(1-MIN(1,Inputs!$F$8*$D3041))*(ic*Inputs!$C$8+flat_fee-cost_acc-cost_wd*Inputs!$E$8*$E3041-cost_fx*Inputs!$D$8)-fixed</f>
        <v>-10832.7292561601</v>
      </c>
    </row>
    <row r="3042" customFormat="false" ht="15" hidden="false" customHeight="false" outlineLevel="0" collapsed="false">
      <c r="A3042" s="0" t="n">
        <v>2977</v>
      </c>
      <c r="B3042" s="0" t="n">
        <v>0.25073</v>
      </c>
      <c r="C3042" s="0" t="n">
        <v>1.072919</v>
      </c>
      <c r="D3042" s="0" t="n">
        <v>1.085665</v>
      </c>
      <c r="E3042" s="0" t="n">
        <v>1.181758</v>
      </c>
      <c r="F3042" s="0" t="n">
        <v>0.194384</v>
      </c>
      <c r="G3042" s="0" t="n">
        <f aca="false">12*Inputs!$B$6*(MIN(1,$H$50*$C3042)*(ic*Inputs!$C$6+pS+fee_fx*Inputs!$D$6-cost_acc-cost_wd*Inputs!$E$6*$E3042-cost_fx*Inputs!$D$6-$F3042)+(1-MIN(1,$H$50*$C3042))*(1-MIN(1,Inputs!$G$6*$D3042)*churn_nonbuyers)*(ic*Inputs!$C$6+fee_wd*Inputs!$E$6*(1-$B3042)+fee_fx*Inputs!$D$6-cost_acc-cost_wd*Inputs!$E$6*(1-$B3042)-cost_fx*Inputs!$D$6))</f>
        <v>212636.087001399</v>
      </c>
      <c r="H3042" s="0" t="n">
        <f aca="false">12*Inputs!$B$7*(MIN(1,$H$51*$C3042)*(ic*Inputs!$C$7+pE+fee_fx*Inputs!$D$7-cost_acc-cost_wd*Inputs!$E$7*$E3042-cost_fx*Inputs!$D$7-$F3042)+(1-MIN(1,$H$51*$C3042))*(1-MIN(1,Inputs!$G$7*$D3042)*churn_nonbuyers)*(ic*Inputs!$C$7+fee_wd*Inputs!$E$7*(1-$B3042)+fee_fx*Inputs!$D$7-cost_acc-cost_wd*Inputs!$E$7*(1-$B3042)-cost_fx*Inputs!$D$7))</f>
        <v>402468.84410445</v>
      </c>
      <c r="I3042" s="0" t="n">
        <f aca="false">12*Inputs!$B$8*(MIN(1,$H$52*$C3042)*(ic*Inputs!$C$8+pT-cost_acc-cost_wd*Inputs!$E$8-cost_fx*Inputs!$D$8-cost_ins)+(1-MIN(1,$H$52*$C3042))*(1-MIN(1,Inputs!$G$8*$D3042)*churn_nonbuyers)*(ic*Inputs!$C$8+fee_wd*Inputs!$E$8*(1-$B3042)+fee_fx*Inputs!$D$8-cost_acc-cost_wd*Inputs!$E$8*(1-$B3042)-cost_fx*Inputs!$D$8))</f>
        <v>173440.71954751</v>
      </c>
      <c r="J3042" s="0" t="n">
        <f aca="false">G3042+H3042+I3042-fixed</f>
        <v>88545.6506533591</v>
      </c>
      <c r="K3042" s="0" t="n">
        <f aca="false">12*Inputs!$B$6*(1-MIN(1,Inputs!$G$6*$D3042)*churn_nonbuyers)*(ic*Inputs!$C$6+fee_wd*Inputs!$E$6*(1-$B3042)+fee_fx*Inputs!$D$6-cost_acc-cost_wd*Inputs!$E$6*(1-$B3042)-cost_fx*Inputs!$D$6)</f>
        <v>156511.28005524</v>
      </c>
      <c r="L3042" s="0" t="n">
        <f aca="false">12*Inputs!$B$7*(1-MIN(1,Inputs!$G$7*$D3042)*churn_nonbuyers)*(ic*Inputs!$C$7+fee_wd*Inputs!$E$7*(1-$B3042)+fee_fx*Inputs!$D$7-cost_acc-cost_wd*Inputs!$E$7*(1-$B3042)-cost_fx*Inputs!$D$7)</f>
        <v>355138.618113144</v>
      </c>
      <c r="M3042" s="0" t="n">
        <f aca="false">12*Inputs!$B$8*(1-MIN(1,Inputs!$G$8*$D3042)*churn_nonbuyers)*(ic*Inputs!$C$8+fee_wd*Inputs!$E$8*(1-$B3042)+fee_fx*Inputs!$D$8-cost_acc-cost_wd*Inputs!$E$8*(1-$B3042)-cost_fx*Inputs!$D$8)</f>
        <v>75458.43599112</v>
      </c>
      <c r="N3042" s="0" t="n">
        <f aca="false">K3042+L3042+I3042-fixed</f>
        <v>-14909.3822841054</v>
      </c>
      <c r="O3042" s="0" t="n">
        <f aca="false">K3042+L3042+M3042-fixed</f>
        <v>-112891.665840496</v>
      </c>
      <c r="P3042" s="0" t="n">
        <f aca="false">12*Inputs!$B$6*(1-MIN(1,Inputs!$F$6*$D3042))*(ic*Inputs!$C$6+flat_fee-cost_acc-cost_wd*Inputs!$E$6*$E3042-cost_fx*Inputs!$D$6)+12*Inputs!$B$7*(1-MIN(1,Inputs!$F$7*$D3042))*(ic*Inputs!$C$7+flat_fee-cost_acc-cost_wd*Inputs!$E$7*$E3042-cost_fx*Inputs!$D$7)+12*Inputs!$B$8*(1-MIN(1,Inputs!$F$8*$D3042))*(ic*Inputs!$C$8+flat_fee-cost_acc-cost_wd*Inputs!$E$8*$E3042-cost_fx*Inputs!$D$8)-fixed</f>
        <v>-52619.4763432</v>
      </c>
    </row>
    <row r="3043" customFormat="false" ht="15" hidden="false" customHeight="false" outlineLevel="0" collapsed="false">
      <c r="A3043" s="0" t="n">
        <v>2978</v>
      </c>
      <c r="B3043" s="0" t="n">
        <v>0.193914</v>
      </c>
      <c r="C3043" s="0" t="n">
        <v>0.839501</v>
      </c>
      <c r="D3043" s="0" t="n">
        <v>0.86205</v>
      </c>
      <c r="E3043" s="0" t="n">
        <v>1.167018</v>
      </c>
      <c r="F3043" s="0" t="n">
        <v>0.090225</v>
      </c>
      <c r="G3043" s="0" t="n">
        <f aca="false">12*Inputs!$B$6*(MIN(1,$H$50*$C3043)*(ic*Inputs!$C$6+pS+fee_fx*Inputs!$D$6-cost_acc-cost_wd*Inputs!$E$6*$E3043-cost_fx*Inputs!$D$6-$F3043)+(1-MIN(1,$H$50*$C3043))*(1-MIN(1,Inputs!$G$6*$D3043)*churn_nonbuyers)*(ic*Inputs!$C$6+fee_wd*Inputs!$E$6*(1-$B3043)+fee_fx*Inputs!$D$6-cost_acc-cost_wd*Inputs!$E$6*(1-$B3043)-cost_fx*Inputs!$D$6))</f>
        <v>211754.818625927</v>
      </c>
      <c r="H3043" s="0" t="n">
        <f aca="false">12*Inputs!$B$7*(MIN(1,$H$51*$C3043)*(ic*Inputs!$C$7+pE+fee_fx*Inputs!$D$7-cost_acc-cost_wd*Inputs!$E$7*$E3043-cost_fx*Inputs!$D$7-$F3043)+(1-MIN(1,$H$51*$C3043))*(1-MIN(1,Inputs!$G$7*$D3043)*churn_nonbuyers)*(ic*Inputs!$C$7+fee_wd*Inputs!$E$7*(1-$B3043)+fee_fx*Inputs!$D$7-cost_acc-cost_wd*Inputs!$E$7*(1-$B3043)-cost_fx*Inputs!$D$7))</f>
        <v>405563.403765658</v>
      </c>
      <c r="I3043" s="0" t="n">
        <f aca="false">12*Inputs!$B$8*(MIN(1,$H$52*$C3043)*(ic*Inputs!$C$8+pT-cost_acc-cost_wd*Inputs!$E$8-cost_fx*Inputs!$D$8-cost_ins)+(1-MIN(1,$H$52*$C3043))*(1-MIN(1,Inputs!$G$8*$D3043)*churn_nonbuyers)*(ic*Inputs!$C$8+fee_wd*Inputs!$E$8*(1-$B3043)+fee_fx*Inputs!$D$8-cost_acc-cost_wd*Inputs!$E$8*(1-$B3043)-cost_fx*Inputs!$D$8))</f>
        <v>172860.983367573</v>
      </c>
      <c r="J3043" s="0" t="n">
        <f aca="false">G3043+H3043+I3043-fixed</f>
        <v>90179.2057591585</v>
      </c>
      <c r="K3043" s="0" t="n">
        <f aca="false">12*Inputs!$B$6*(1-MIN(1,Inputs!$G$6*$D3043)*churn_nonbuyers)*(ic*Inputs!$C$6+fee_wd*Inputs!$E$6*(1-$B3043)+fee_fx*Inputs!$D$6-cost_acc-cost_wd*Inputs!$E$6*(1-$B3043)-cost_fx*Inputs!$D$6)</f>
        <v>166190.49765864</v>
      </c>
      <c r="L3043" s="0" t="n">
        <f aca="false">12*Inputs!$B$7*(1-MIN(1,Inputs!$G$7*$D3043)*churn_nonbuyers)*(ic*Inputs!$C$7+fee_wd*Inputs!$E$7*(1-$B3043)+fee_fx*Inputs!$D$7-cost_acc-cost_wd*Inputs!$E$7*(1-$B3043)-cost_fx*Inputs!$D$7)</f>
        <v>365571.173795184</v>
      </c>
      <c r="M3043" s="0" t="n">
        <f aca="false">12*Inputs!$B$8*(1-MIN(1,Inputs!$G$8*$D3043)*churn_nonbuyers)*(ic*Inputs!$C$8+fee_wd*Inputs!$E$8*(1-$B3043)+fee_fx*Inputs!$D$8-cost_acc-cost_wd*Inputs!$E$8*(1-$B3043)-cost_fx*Inputs!$D$8)</f>
        <v>125747.63974032</v>
      </c>
      <c r="N3043" s="0" t="n">
        <f aca="false">K3043+L3043+I3043-fixed</f>
        <v>4622.65482139704</v>
      </c>
      <c r="O3043" s="0" t="n">
        <f aca="false">K3043+L3043+M3043-fixed</f>
        <v>-42490.688805856</v>
      </c>
      <c r="P3043" s="0" t="n">
        <f aca="false">12*Inputs!$B$6*(1-MIN(1,Inputs!$F$6*$D3043))*(ic*Inputs!$C$6+flat_fee-cost_acc-cost_wd*Inputs!$E$6*$E3043-cost_fx*Inputs!$D$6)+12*Inputs!$B$7*(1-MIN(1,Inputs!$F$7*$D3043))*(ic*Inputs!$C$7+flat_fee-cost_acc-cost_wd*Inputs!$E$7*$E3043-cost_fx*Inputs!$D$7)+12*Inputs!$B$8*(1-MIN(1,Inputs!$F$8*$D3043))*(ic*Inputs!$C$8+flat_fee-cost_acc-cost_wd*Inputs!$E$8*$E3043-cost_fx*Inputs!$D$8)-fixed</f>
        <v>70584.459656</v>
      </c>
    </row>
    <row r="3044" customFormat="false" ht="15" hidden="false" customHeight="false" outlineLevel="0" collapsed="false">
      <c r="A3044" s="0" t="n">
        <v>2979</v>
      </c>
      <c r="B3044" s="0" t="n">
        <v>0.271903</v>
      </c>
      <c r="C3044" s="0" t="n">
        <v>0.849145</v>
      </c>
      <c r="D3044" s="0" t="n">
        <v>0.989518</v>
      </c>
      <c r="E3044" s="0" t="n">
        <v>1.135924</v>
      </c>
      <c r="F3044" s="0" t="n">
        <v>0.133107</v>
      </c>
      <c r="G3044" s="0" t="n">
        <f aca="false">12*Inputs!$B$6*(MIN(1,$H$50*$C3044)*(ic*Inputs!$C$6+pS+fee_fx*Inputs!$D$6-cost_acc-cost_wd*Inputs!$E$6*$E3044-cost_fx*Inputs!$D$6-$F3044)+(1-MIN(1,$H$50*$C3044))*(1-MIN(1,Inputs!$G$6*$D3044)*churn_nonbuyers)*(ic*Inputs!$C$6+fee_wd*Inputs!$E$6*(1-$B3044)+fee_fx*Inputs!$D$6-cost_acc-cost_wd*Inputs!$E$6*(1-$B3044)-cost_fx*Inputs!$D$6))</f>
        <v>201066.286325575</v>
      </c>
      <c r="H3044" s="0" t="n">
        <f aca="false">12*Inputs!$B$7*(MIN(1,$H$51*$C3044)*(ic*Inputs!$C$7+pE+fee_fx*Inputs!$D$7-cost_acc-cost_wd*Inputs!$E$7*$E3044-cost_fx*Inputs!$D$7-$F3044)+(1-MIN(1,$H$51*$C3044))*(1-MIN(1,Inputs!$G$7*$D3044)*churn_nonbuyers)*(ic*Inputs!$C$7+fee_wd*Inputs!$E$7*(1-$B3044)+fee_fx*Inputs!$D$7-cost_acc-cost_wd*Inputs!$E$7*(1-$B3044)-cost_fx*Inputs!$D$7))</f>
        <v>398823.688389069</v>
      </c>
      <c r="I3044" s="0" t="n">
        <f aca="false">12*Inputs!$B$8*(MIN(1,$H$52*$C3044)*(ic*Inputs!$C$8+pT-cost_acc-cost_wd*Inputs!$E$8-cost_fx*Inputs!$D$8-cost_ins)+(1-MIN(1,$H$52*$C3044))*(1-MIN(1,Inputs!$G$8*$D3044)*churn_nonbuyers)*(ic*Inputs!$C$8+fee_wd*Inputs!$E$8*(1-$B3044)+fee_fx*Inputs!$D$8-cost_acc-cost_wd*Inputs!$E$8*(1-$B3044)-cost_fx*Inputs!$D$8))</f>
        <v>161459.817978652</v>
      </c>
      <c r="J3044" s="0" t="n">
        <f aca="false">G3044+H3044+I3044-fixed</f>
        <v>61349.7926932953</v>
      </c>
      <c r="K3044" s="0" t="n">
        <f aca="false">12*Inputs!$B$6*(1-MIN(1,Inputs!$G$6*$D3044)*churn_nonbuyers)*(ic*Inputs!$C$6+fee_wd*Inputs!$E$6*(1-$B3044)+fee_fx*Inputs!$D$6-cost_acc-cost_wd*Inputs!$E$6*(1-$B3044)-cost_fx*Inputs!$D$6)</f>
        <v>154408.807531829</v>
      </c>
      <c r="L3044" s="0" t="n">
        <f aca="false">12*Inputs!$B$7*(1-MIN(1,Inputs!$G$7*$D3044)*churn_nonbuyers)*(ic*Inputs!$C$7+fee_wd*Inputs!$E$7*(1-$B3044)+fee_fx*Inputs!$D$7-cost_acc-cost_wd*Inputs!$E$7*(1-$B3044)-cost_fx*Inputs!$D$7)</f>
        <v>353239.066855097</v>
      </c>
      <c r="M3044" s="0" t="n">
        <f aca="false">12*Inputs!$B$8*(1-MIN(1,Inputs!$G$8*$D3044)*churn_nonbuyers)*(ic*Inputs!$C$8+fee_wd*Inputs!$E$8*(1-$B3044)+fee_fx*Inputs!$D$8-cost_acc-cost_wd*Inputs!$E$8*(1-$B3044)-cost_fx*Inputs!$D$8)</f>
        <v>96303.7612285344</v>
      </c>
      <c r="N3044" s="0" t="n">
        <f aca="false">K3044+L3044+I3044-fixed</f>
        <v>-30892.3076344222</v>
      </c>
      <c r="O3044" s="0" t="n">
        <f aca="false">K3044+L3044+M3044-fixed</f>
        <v>-96048.3643845395</v>
      </c>
      <c r="P3044" s="0" t="n">
        <f aca="false">12*Inputs!$B$6*(1-MIN(1,Inputs!$F$6*$D3044))*(ic*Inputs!$C$6+flat_fee-cost_acc-cost_wd*Inputs!$E$6*$E3044-cost_fx*Inputs!$D$6)+12*Inputs!$B$7*(1-MIN(1,Inputs!$F$7*$D3044))*(ic*Inputs!$C$7+flat_fee-cost_acc-cost_wd*Inputs!$E$7*$E3044-cost_fx*Inputs!$D$7)+12*Inputs!$B$8*(1-MIN(1,Inputs!$F$8*$D3044))*(ic*Inputs!$C$8+flat_fee-cost_acc-cost_wd*Inputs!$E$8*$E3044-cost_fx*Inputs!$D$8)-fixed</f>
        <v>17321.98400768</v>
      </c>
    </row>
    <row r="3045" customFormat="false" ht="15" hidden="false" customHeight="false" outlineLevel="0" collapsed="false">
      <c r="A3045" s="0" t="n">
        <v>2980</v>
      </c>
      <c r="B3045" s="0" t="n">
        <v>0.117897</v>
      </c>
      <c r="C3045" s="0" t="n">
        <v>0.971442</v>
      </c>
      <c r="D3045" s="0" t="n">
        <v>0.931288</v>
      </c>
      <c r="E3045" s="0" t="n">
        <v>1.381384</v>
      </c>
      <c r="F3045" s="0" t="n">
        <v>0.170316</v>
      </c>
      <c r="G3045" s="0" t="n">
        <f aca="false">12*Inputs!$B$6*(MIN(1,$H$50*$C3045)*(ic*Inputs!$C$6+pS+fee_fx*Inputs!$D$6-cost_acc-cost_wd*Inputs!$E$6*$E3045-cost_fx*Inputs!$D$6-$F3045)+(1-MIN(1,$H$50*$C3045))*(1-MIN(1,Inputs!$G$6*$D3045)*churn_nonbuyers)*(ic*Inputs!$C$6+fee_wd*Inputs!$E$6*(1-$B3045)+fee_fx*Inputs!$D$6-cost_acc-cost_wd*Inputs!$E$6*(1-$B3045)-cost_fx*Inputs!$D$6))</f>
        <v>221396.551224755</v>
      </c>
      <c r="H3045" s="0" t="n">
        <f aca="false">12*Inputs!$B$7*(MIN(1,$H$51*$C3045)*(ic*Inputs!$C$7+pE+fee_fx*Inputs!$D$7-cost_acc-cost_wd*Inputs!$E$7*$E3045-cost_fx*Inputs!$D$7-$F3045)+(1-MIN(1,$H$51*$C3045))*(1-MIN(1,Inputs!$G$7*$D3045)*churn_nonbuyers)*(ic*Inputs!$C$7+fee_wd*Inputs!$E$7*(1-$B3045)+fee_fx*Inputs!$D$7-cost_acc-cost_wd*Inputs!$E$7*(1-$B3045)-cost_fx*Inputs!$D$7))</f>
        <v>389406.916862011</v>
      </c>
      <c r="I3045" s="0" t="n">
        <f aca="false">12*Inputs!$B$8*(MIN(1,$H$52*$C3045)*(ic*Inputs!$C$8+pT-cost_acc-cost_wd*Inputs!$E$8-cost_fx*Inputs!$D$8-cost_ins)+(1-MIN(1,$H$52*$C3045))*(1-MIN(1,Inputs!$G$8*$D3045)*churn_nonbuyers)*(ic*Inputs!$C$8+fee_wd*Inputs!$E$8*(1-$B3045)+fee_fx*Inputs!$D$8-cost_acc-cost_wd*Inputs!$E$8*(1-$B3045)-cost_fx*Inputs!$D$8))</f>
        <v>175754.297158236</v>
      </c>
      <c r="J3045" s="0" t="n">
        <f aca="false">G3045+H3045+I3045-fixed</f>
        <v>86557.7652450024</v>
      </c>
      <c r="K3045" s="0" t="n">
        <f aca="false">12*Inputs!$B$6*(1-MIN(1,Inputs!$G$6*$D3045)*churn_nonbuyers)*(ic*Inputs!$C$6+fee_wd*Inputs!$E$6*(1-$B3045)+fee_fx*Inputs!$D$6-cost_acc-cost_wd*Inputs!$E$6*(1-$B3045)-cost_fx*Inputs!$D$6)</f>
        <v>176025.980601619</v>
      </c>
      <c r="L3045" s="0" t="n">
        <f aca="false">12*Inputs!$B$7*(1-MIN(1,Inputs!$G$7*$D3045)*churn_nonbuyers)*(ic*Inputs!$C$7+fee_wd*Inputs!$E$7*(1-$B3045)+fee_fx*Inputs!$D$7-cost_acc-cost_wd*Inputs!$E$7*(1-$B3045)-cost_fx*Inputs!$D$7)</f>
        <v>375432.291336972</v>
      </c>
      <c r="M3045" s="0" t="n">
        <f aca="false">12*Inputs!$B$8*(1-MIN(1,Inputs!$G$8*$D3045)*churn_nonbuyers)*(ic*Inputs!$C$8+fee_wd*Inputs!$E$8*(1-$B3045)+fee_fx*Inputs!$D$8-cost_acc-cost_wd*Inputs!$E$8*(1-$B3045)-cost_fx*Inputs!$D$8)</f>
        <v>111649.40942089</v>
      </c>
      <c r="N3045" s="0" t="n">
        <f aca="false">K3045+L3045+I3045-fixed</f>
        <v>27212.569096827</v>
      </c>
      <c r="O3045" s="0" t="n">
        <f aca="false">K3045+L3045+M3045-fixed</f>
        <v>-36892.3186405196</v>
      </c>
      <c r="P3045" s="0" t="n">
        <f aca="false">12*Inputs!$B$6*(1-MIN(1,Inputs!$F$6*$D3045))*(ic*Inputs!$C$6+flat_fee-cost_acc-cost_wd*Inputs!$E$6*$E3045-cost_fx*Inputs!$D$6)+12*Inputs!$B$7*(1-MIN(1,Inputs!$F$7*$D3045))*(ic*Inputs!$C$7+flat_fee-cost_acc-cost_wd*Inputs!$E$7*$E3045-cost_fx*Inputs!$D$7)+12*Inputs!$B$8*(1-MIN(1,Inputs!$F$8*$D3045))*(ic*Inputs!$C$8+flat_fee-cost_acc-cost_wd*Inputs!$E$8*$E3045-cost_fx*Inputs!$D$8)-fixed</f>
        <v>-61826.6250419199</v>
      </c>
    </row>
    <row r="3046" customFormat="false" ht="15" hidden="false" customHeight="false" outlineLevel="0" collapsed="false">
      <c r="A3046" s="0" t="n">
        <v>2981</v>
      </c>
      <c r="B3046" s="0" t="n">
        <v>0.536845</v>
      </c>
      <c r="C3046" s="0" t="n">
        <v>0.923883</v>
      </c>
      <c r="D3046" s="0" t="n">
        <v>0.998383</v>
      </c>
      <c r="E3046" s="0" t="n">
        <v>1.150457</v>
      </c>
      <c r="F3046" s="0" t="n">
        <v>0.177018</v>
      </c>
      <c r="G3046" s="0" t="n">
        <f aca="false">12*Inputs!$B$6*(MIN(1,$H$50*$C3046)*(ic*Inputs!$C$6+pS+fee_fx*Inputs!$D$6-cost_acc-cost_wd*Inputs!$E$6*$E3046-cost_fx*Inputs!$D$6-$F3046)+(1-MIN(1,$H$50*$C3046))*(1-MIN(1,Inputs!$G$6*$D3046)*churn_nonbuyers)*(ic*Inputs!$C$6+fee_wd*Inputs!$E$6*(1-$B3046)+fee_fx*Inputs!$D$6-cost_acc-cost_wd*Inputs!$E$6*(1-$B3046)-cost_fx*Inputs!$D$6))</f>
        <v>170294.035123302</v>
      </c>
      <c r="H3046" s="0" t="n">
        <f aca="false">12*Inputs!$B$7*(MIN(1,$H$51*$C3046)*(ic*Inputs!$C$7+pE+fee_fx*Inputs!$D$7-cost_acc-cost_wd*Inputs!$E$7*$E3046-cost_fx*Inputs!$D$7-$F3046)+(1-MIN(1,$H$51*$C3046))*(1-MIN(1,Inputs!$G$7*$D3046)*churn_nonbuyers)*(ic*Inputs!$C$7+fee_wd*Inputs!$E$7*(1-$B3046)+fee_fx*Inputs!$D$7-cost_acc-cost_wd*Inputs!$E$7*(1-$B3046)-cost_fx*Inputs!$D$7))</f>
        <v>375559.114298848</v>
      </c>
      <c r="I3046" s="0" t="n">
        <f aca="false">12*Inputs!$B$8*(MIN(1,$H$52*$C3046)*(ic*Inputs!$C$8+pT-cost_acc-cost_wd*Inputs!$E$8-cost_fx*Inputs!$D$8-cost_ins)+(1-MIN(1,$H$52*$C3046))*(1-MIN(1,Inputs!$G$8*$D3046)*churn_nonbuyers)*(ic*Inputs!$C$8+fee_wd*Inputs!$E$8*(1-$B3046)+fee_fx*Inputs!$D$8-cost_acc-cost_wd*Inputs!$E$8*(1-$B3046)-cost_fx*Inputs!$D$8))</f>
        <v>165154.701483754</v>
      </c>
      <c r="J3046" s="0" t="n">
        <f aca="false">G3046+H3046+I3046-fixed</f>
        <v>11007.850905904</v>
      </c>
      <c r="K3046" s="0" t="n">
        <f aca="false">12*Inputs!$B$6*(1-MIN(1,Inputs!$G$6*$D3046)*churn_nonbuyers)*(ic*Inputs!$C$6+fee_wd*Inputs!$E$6*(1-$B3046)+fee_fx*Inputs!$D$6-cost_acc-cost_wd*Inputs!$E$6*(1-$B3046)-cost_fx*Inputs!$D$6)</f>
        <v>118089.653195772</v>
      </c>
      <c r="L3046" s="0" t="n">
        <f aca="false">12*Inputs!$B$7*(1-MIN(1,Inputs!$G$7*$D3046)*churn_nonbuyers)*(ic*Inputs!$C$7+fee_wd*Inputs!$E$7*(1-$B3046)+fee_fx*Inputs!$D$7-cost_acc-cost_wd*Inputs!$E$7*(1-$B3046)-cost_fx*Inputs!$D$7)</f>
        <v>316133.299533463</v>
      </c>
      <c r="M3046" s="0" t="n">
        <f aca="false">12*Inputs!$B$8*(1-MIN(1,Inputs!$G$8*$D3046)*churn_nonbuyers)*(ic*Inputs!$C$8+fee_wd*Inputs!$E$8*(1-$B3046)+fee_fx*Inputs!$D$8-cost_acc-cost_wd*Inputs!$E$8*(1-$B3046)-cost_fx*Inputs!$D$8)</f>
        <v>90529.716726936</v>
      </c>
      <c r="N3046" s="0" t="n">
        <f aca="false">K3046+L3046+I3046-fixed</f>
        <v>-100622.345787011</v>
      </c>
      <c r="O3046" s="0" t="n">
        <f aca="false">K3046+L3046+M3046-fixed</f>
        <v>-175247.330543829</v>
      </c>
      <c r="P3046" s="0" t="n">
        <f aca="false">12*Inputs!$B$6*(1-MIN(1,Inputs!$F$6*$D3046))*(ic*Inputs!$C$6+flat_fee-cost_acc-cost_wd*Inputs!$E$6*$E3046-cost_fx*Inputs!$D$6)+12*Inputs!$B$7*(1-MIN(1,Inputs!$F$7*$D3046))*(ic*Inputs!$C$7+flat_fee-cost_acc-cost_wd*Inputs!$E$7*$E3046-cost_fx*Inputs!$D$7)+12*Inputs!$B$8*(1-MIN(1,Inputs!$F$8*$D3046))*(ic*Inputs!$C$8+flat_fee-cost_acc-cost_wd*Inputs!$E$8*$E3046-cost_fx*Inputs!$D$8)-fixed</f>
        <v>6328.05822343996</v>
      </c>
    </row>
    <row r="3047" customFormat="false" ht="15" hidden="false" customHeight="false" outlineLevel="0" collapsed="false">
      <c r="A3047" s="0" t="n">
        <v>2982</v>
      </c>
      <c r="B3047" s="0" t="n">
        <v>0.141554</v>
      </c>
      <c r="C3047" s="0" t="n">
        <v>1.030098</v>
      </c>
      <c r="D3047" s="0" t="n">
        <v>1.278172</v>
      </c>
      <c r="E3047" s="0" t="n">
        <v>1.057866</v>
      </c>
      <c r="F3047" s="0" t="n">
        <v>0.369379</v>
      </c>
      <c r="G3047" s="0" t="n">
        <f aca="false">12*Inputs!$B$6*(MIN(1,$H$50*$C3047)*(ic*Inputs!$C$6+pS+fee_fx*Inputs!$D$6-cost_acc-cost_wd*Inputs!$E$6*$E3047-cost_fx*Inputs!$D$6-$F3047)+(1-MIN(1,$H$50*$C3047))*(1-MIN(1,Inputs!$G$6*$D3047)*churn_nonbuyers)*(ic*Inputs!$C$6+fee_wd*Inputs!$E$6*(1-$B3047)+fee_fx*Inputs!$D$6-cost_acc-cost_wd*Inputs!$E$6*(1-$B3047)-cost_fx*Inputs!$D$6))</f>
        <v>221225.42864131</v>
      </c>
      <c r="H3047" s="0" t="n">
        <f aca="false">12*Inputs!$B$7*(MIN(1,$H$51*$C3047)*(ic*Inputs!$C$7+pE+fee_fx*Inputs!$D$7-cost_acc-cost_wd*Inputs!$E$7*$E3047-cost_fx*Inputs!$D$7-$F3047)+(1-MIN(1,$H$51*$C3047))*(1-MIN(1,Inputs!$G$7*$D3047)*churn_nonbuyers)*(ic*Inputs!$C$7+fee_wd*Inputs!$E$7*(1-$B3047)+fee_fx*Inputs!$D$7-cost_acc-cost_wd*Inputs!$E$7*(1-$B3047)-cost_fx*Inputs!$D$7))</f>
        <v>412541.278944494</v>
      </c>
      <c r="I3047" s="0" t="n">
        <f aca="false">12*Inputs!$B$8*(MIN(1,$H$52*$C3047)*(ic*Inputs!$C$8+pT-cost_acc-cost_wd*Inputs!$E$8-cost_fx*Inputs!$D$8-cost_ins)+(1-MIN(1,$H$52*$C3047))*(1-MIN(1,Inputs!$G$8*$D3047)*churn_nonbuyers)*(ic*Inputs!$C$8+fee_wd*Inputs!$E$8*(1-$B3047)+fee_fx*Inputs!$D$8-cost_acc-cost_wd*Inputs!$E$8*(1-$B3047)-cost_fx*Inputs!$D$8))</f>
        <v>157867.910197905</v>
      </c>
      <c r="J3047" s="0" t="n">
        <f aca="false">G3047+H3047+I3047-fixed</f>
        <v>91634.6177837093</v>
      </c>
      <c r="K3047" s="0" t="n">
        <f aca="false">12*Inputs!$B$6*(1-MIN(1,Inputs!$G$6*$D3047)*churn_nonbuyers)*(ic*Inputs!$C$6+fee_wd*Inputs!$E$6*(1-$B3047)+fee_fx*Inputs!$D$6-cost_acc-cost_wd*Inputs!$E$6*(1-$B3047)-cost_fx*Inputs!$D$6)</f>
        <v>169634.948826874</v>
      </c>
      <c r="L3047" s="0" t="n">
        <f aca="false">12*Inputs!$B$7*(1-MIN(1,Inputs!$G$7*$D3047)*churn_nonbuyers)*(ic*Inputs!$C$7+fee_wd*Inputs!$E$7*(1-$B3047)+fee_fx*Inputs!$D$7-cost_acc-cost_wd*Inputs!$E$7*(1-$B3047)-cost_fx*Inputs!$D$7)</f>
        <v>368137.074640124</v>
      </c>
      <c r="M3047" s="0" t="n">
        <f aca="false">12*Inputs!$B$8*(1-MIN(1,Inputs!$G$8*$D3047)*churn_nonbuyers)*(ic*Inputs!$C$8+fee_wd*Inputs!$E$8*(1-$B3047)+fee_fx*Inputs!$D$8-cost_acc-cost_wd*Inputs!$E$8*(1-$B3047)-cost_fx*Inputs!$D$8)</f>
        <v>33647.9295120768</v>
      </c>
      <c r="N3047" s="0" t="n">
        <f aca="false">K3047+L3047+I3047-fixed</f>
        <v>-4360.06633509719</v>
      </c>
      <c r="O3047" s="0" t="n">
        <f aca="false">K3047+L3047+M3047-fixed</f>
        <v>-128580.047020925</v>
      </c>
      <c r="P3047" s="0" t="n">
        <f aca="false">12*Inputs!$B$6*(1-MIN(1,Inputs!$F$6*$D3047))*(ic*Inputs!$C$6+flat_fee-cost_acc-cost_wd*Inputs!$E$6*$E3047-cost_fx*Inputs!$D$6)+12*Inputs!$B$7*(1-MIN(1,Inputs!$F$7*$D3047))*(ic*Inputs!$C$7+flat_fee-cost_acc-cost_wd*Inputs!$E$7*$E3047-cost_fx*Inputs!$D$7)+12*Inputs!$B$8*(1-MIN(1,Inputs!$F$8*$D3047))*(ic*Inputs!$C$8+flat_fee-cost_acc-cost_wd*Inputs!$E$8*$E3047-cost_fx*Inputs!$D$8)-fixed</f>
        <v>-107531.88338752</v>
      </c>
    </row>
    <row r="3048" customFormat="false" ht="15" hidden="false" customHeight="false" outlineLevel="0" collapsed="false">
      <c r="A3048" s="0" t="n">
        <v>2983</v>
      </c>
      <c r="B3048" s="0" t="n">
        <v>0.421814</v>
      </c>
      <c r="C3048" s="0" t="n">
        <v>0.84967</v>
      </c>
      <c r="D3048" s="0" t="n">
        <v>1.41539</v>
      </c>
      <c r="E3048" s="0" t="n">
        <v>1.282565</v>
      </c>
      <c r="F3048" s="0" t="n">
        <v>0.222773</v>
      </c>
      <c r="G3048" s="0" t="n">
        <f aca="false">12*Inputs!$B$6*(MIN(1,$H$50*$C3048)*(ic*Inputs!$C$6+pS+fee_fx*Inputs!$D$6-cost_acc-cost_wd*Inputs!$E$6*$E3048-cost_fx*Inputs!$D$6-$F3048)+(1-MIN(1,$H$50*$C3048))*(1-MIN(1,Inputs!$G$6*$D3048)*churn_nonbuyers)*(ic*Inputs!$C$6+fee_wd*Inputs!$E$6*(1-$B3048)+fee_fx*Inputs!$D$6-cost_acc-cost_wd*Inputs!$E$6*(1-$B3048)-cost_fx*Inputs!$D$6))</f>
        <v>174549.203451512</v>
      </c>
      <c r="H3048" s="0" t="n">
        <f aca="false">12*Inputs!$B$7*(MIN(1,$H$51*$C3048)*(ic*Inputs!$C$7+pE+fee_fx*Inputs!$D$7-cost_acc-cost_wd*Inputs!$E$7*$E3048-cost_fx*Inputs!$D$7-$F3048)+(1-MIN(1,$H$51*$C3048))*(1-MIN(1,Inputs!$G$7*$D3048)*churn_nonbuyers)*(ic*Inputs!$C$7+fee_wd*Inputs!$E$7*(1-$B3048)+fee_fx*Inputs!$D$7-cost_acc-cost_wd*Inputs!$E$7*(1-$B3048)-cost_fx*Inputs!$D$7))</f>
        <v>363394.37557921</v>
      </c>
      <c r="I3048" s="0" t="n">
        <f aca="false">12*Inputs!$B$8*(MIN(1,$H$52*$C3048)*(ic*Inputs!$C$8+pT-cost_acc-cost_wd*Inputs!$E$8-cost_fx*Inputs!$D$8-cost_ins)+(1-MIN(1,$H$52*$C3048))*(1-MIN(1,Inputs!$G$8*$D3048)*churn_nonbuyers)*(ic*Inputs!$C$8+fee_wd*Inputs!$E$8*(1-$B3048)+fee_fx*Inputs!$D$8-cost_acc-cost_wd*Inputs!$E$8*(1-$B3048)-cost_fx*Inputs!$D$8))</f>
        <v>123619.558617674</v>
      </c>
      <c r="J3048" s="0" t="n">
        <f aca="false">G3048+H3048+I3048-fixed</f>
        <v>-38436.8623516036</v>
      </c>
      <c r="K3048" s="0" t="n">
        <f aca="false">12*Inputs!$B$6*(1-MIN(1,Inputs!$G$6*$D3048)*churn_nonbuyers)*(ic*Inputs!$C$6+fee_wd*Inputs!$E$6*(1-$B3048)+fee_fx*Inputs!$D$6-cost_acc-cost_wd*Inputs!$E$6*(1-$B3048)-cost_fx*Inputs!$D$6)</f>
        <v>130890.278285712</v>
      </c>
      <c r="L3048" s="0" t="n">
        <f aca="false">12*Inputs!$B$7*(1-MIN(1,Inputs!$G$7*$D3048)*churn_nonbuyers)*(ic*Inputs!$C$7+fee_wd*Inputs!$E$7*(1-$B3048)+fee_fx*Inputs!$D$7-cost_acc-cost_wd*Inputs!$E$7*(1-$B3048)-cost_fx*Inputs!$D$7)</f>
        <v>327917.401851427</v>
      </c>
      <c r="M3048" s="0" t="n">
        <f aca="false">12*Inputs!$B$8*(1-MIN(1,Inputs!$G$8*$D3048)*churn_nonbuyers)*(ic*Inputs!$C$8+fee_wd*Inputs!$E$8*(1-$B3048)+fee_fx*Inputs!$D$8-cost_acc-cost_wd*Inputs!$E$8*(1-$B3048)-cost_fx*Inputs!$D$8)</f>
        <v>2824.87306665603</v>
      </c>
      <c r="N3048" s="0" t="n">
        <f aca="false">K3048+L3048+I3048-fixed</f>
        <v>-117572.761245187</v>
      </c>
      <c r="O3048" s="0" t="n">
        <f aca="false">K3048+L3048+M3048-fixed</f>
        <v>-238367.446796205</v>
      </c>
      <c r="P3048" s="0" t="n">
        <f aca="false">12*Inputs!$B$6*(1-MIN(1,Inputs!$F$6*$D3048))*(ic*Inputs!$C$6+flat_fee-cost_acc-cost_wd*Inputs!$E$6*$E3048-cost_fx*Inputs!$D$6)+12*Inputs!$B$7*(1-MIN(1,Inputs!$F$7*$D3048))*(ic*Inputs!$C$7+flat_fee-cost_acc-cost_wd*Inputs!$E$7*$E3048-cost_fx*Inputs!$D$7)+12*Inputs!$B$8*(1-MIN(1,Inputs!$F$8*$D3048))*(ic*Inputs!$C$8+flat_fee-cost_acc-cost_wd*Inputs!$E$8*$E3048-cost_fx*Inputs!$D$8)-fixed</f>
        <v>-257676.209836</v>
      </c>
    </row>
    <row r="3049" customFormat="false" ht="15" hidden="false" customHeight="false" outlineLevel="0" collapsed="false">
      <c r="A3049" s="0" t="n">
        <v>2984</v>
      </c>
      <c r="B3049" s="0" t="n">
        <v>0.522178</v>
      </c>
      <c r="C3049" s="0" t="n">
        <v>1.10533</v>
      </c>
      <c r="D3049" s="0" t="n">
        <v>0.965529</v>
      </c>
      <c r="E3049" s="0" t="n">
        <v>1.101887</v>
      </c>
      <c r="F3049" s="0" t="n">
        <v>0.283228</v>
      </c>
      <c r="G3049" s="0" t="n">
        <f aca="false">12*Inputs!$B$6*(MIN(1,$H$50*$C3049)*(ic*Inputs!$C$6+pS+fee_fx*Inputs!$D$6-cost_acc-cost_wd*Inputs!$E$6*$E3049-cost_fx*Inputs!$D$6-$F3049)+(1-MIN(1,$H$50*$C3049))*(1-MIN(1,Inputs!$G$6*$D3049)*churn_nonbuyers)*(ic*Inputs!$C$6+fee_wd*Inputs!$E$6*(1-$B3049)+fee_fx*Inputs!$D$6-cost_acc-cost_wd*Inputs!$E$6*(1-$B3049)-cost_fx*Inputs!$D$6))</f>
        <v>181097.329276854</v>
      </c>
      <c r="H3049" s="0" t="n">
        <f aca="false">12*Inputs!$B$7*(MIN(1,$H$51*$C3049)*(ic*Inputs!$C$7+pE+fee_fx*Inputs!$D$7-cost_acc-cost_wd*Inputs!$E$7*$E3049-cost_fx*Inputs!$D$7-$F3049)+(1-MIN(1,$H$51*$C3049))*(1-MIN(1,Inputs!$G$7*$D3049)*churn_nonbuyers)*(ic*Inputs!$C$7+fee_wd*Inputs!$E$7*(1-$B3049)+fee_fx*Inputs!$D$7-cost_acc-cost_wd*Inputs!$E$7*(1-$B3049)-cost_fx*Inputs!$D$7))</f>
        <v>387975.958407483</v>
      </c>
      <c r="I3049" s="0" t="n">
        <f aca="false">12*Inputs!$B$8*(MIN(1,$H$52*$C3049)*(ic*Inputs!$C$8+pT-cost_acc-cost_wd*Inputs!$E$8-cost_fx*Inputs!$D$8-cost_ins)+(1-MIN(1,$H$52*$C3049))*(1-MIN(1,Inputs!$G$8*$D3049)*churn_nonbuyers)*(ic*Inputs!$C$8+fee_wd*Inputs!$E$8*(1-$B3049)+fee_fx*Inputs!$D$8-cost_acc-cost_wd*Inputs!$E$8*(1-$B3049)-cost_fx*Inputs!$D$8))</f>
        <v>181426.781461684</v>
      </c>
      <c r="J3049" s="0" t="n">
        <f aca="false">G3049+H3049+I3049-fixed</f>
        <v>50500.0691460206</v>
      </c>
      <c r="K3049" s="0" t="n">
        <f aca="false">12*Inputs!$B$6*(1-MIN(1,Inputs!$G$6*$D3049)*churn_nonbuyers)*(ic*Inputs!$C$6+fee_wd*Inputs!$E$6*(1-$B3049)+fee_fx*Inputs!$D$6-cost_acc-cost_wd*Inputs!$E$6*(1-$B3049)-cost_fx*Inputs!$D$6)</f>
        <v>120303.917295566</v>
      </c>
      <c r="L3049" s="0" t="n">
        <f aca="false">12*Inputs!$B$7*(1-MIN(1,Inputs!$G$7*$D3049)*churn_nonbuyers)*(ic*Inputs!$C$7+fee_wd*Inputs!$E$7*(1-$B3049)+fee_fx*Inputs!$D$7-cost_acc-cost_wd*Inputs!$E$7*(1-$B3049)-cost_fx*Inputs!$D$7)</f>
        <v>318505.37818534</v>
      </c>
      <c r="M3049" s="0" t="n">
        <f aca="false">12*Inputs!$B$8*(1-MIN(1,Inputs!$G$8*$D3049)*churn_nonbuyers)*(ic*Inputs!$C$8+fee_wd*Inputs!$E$8*(1-$B3049)+fee_fx*Inputs!$D$8-cost_acc-cost_wd*Inputs!$E$8*(1-$B3049)-cost_fx*Inputs!$D$8)</f>
        <v>97671.7709526432</v>
      </c>
      <c r="N3049" s="0" t="n">
        <f aca="false">K3049+L3049+I3049-fixed</f>
        <v>-79763.9230574102</v>
      </c>
      <c r="O3049" s="0" t="n">
        <f aca="false">K3049+L3049+M3049-fixed</f>
        <v>-163518.933566451</v>
      </c>
      <c r="P3049" s="0" t="n">
        <f aca="false">12*Inputs!$B$6*(1-MIN(1,Inputs!$F$6*$D3049))*(ic*Inputs!$C$6+flat_fee-cost_acc-cost_wd*Inputs!$E$6*$E3049-cost_fx*Inputs!$D$6)+12*Inputs!$B$7*(1-MIN(1,Inputs!$F$7*$D3049))*(ic*Inputs!$C$7+flat_fee-cost_acc-cost_wd*Inputs!$E$7*$E3049-cost_fx*Inputs!$D$7)+12*Inputs!$B$8*(1-MIN(1,Inputs!$F$8*$D3049))*(ic*Inputs!$C$8+flat_fee-cost_acc-cost_wd*Inputs!$E$8*$E3049-cost_fx*Inputs!$D$8)-fixed</f>
        <v>45053.06286152</v>
      </c>
    </row>
    <row r="3050" customFormat="false" ht="15" hidden="false" customHeight="false" outlineLevel="0" collapsed="false">
      <c r="A3050" s="0" t="n">
        <v>2985</v>
      </c>
      <c r="B3050" s="0" t="n">
        <v>0.224087</v>
      </c>
      <c r="C3050" s="0" t="n">
        <v>0.691969</v>
      </c>
      <c r="D3050" s="0" t="n">
        <v>1.097656</v>
      </c>
      <c r="E3050" s="0" t="n">
        <v>1.2286</v>
      </c>
      <c r="F3050" s="0" t="n">
        <v>0.21353</v>
      </c>
      <c r="G3050" s="0" t="n">
        <f aca="false">12*Inputs!$B$6*(MIN(1,$H$50*$C3050)*(ic*Inputs!$C$6+pS+fee_fx*Inputs!$D$6-cost_acc-cost_wd*Inputs!$E$6*$E3050-cost_fx*Inputs!$D$6-$F3050)+(1-MIN(1,$H$50*$C3050))*(1-MIN(1,Inputs!$G$6*$D3050)*churn_nonbuyers)*(ic*Inputs!$C$6+fee_wd*Inputs!$E$6*(1-$B3050)+fee_fx*Inputs!$D$6-cost_acc-cost_wd*Inputs!$E$6*(1-$B3050)-cost_fx*Inputs!$D$6))</f>
        <v>194987.972426828</v>
      </c>
      <c r="H3050" s="0" t="n">
        <f aca="false">12*Inputs!$B$7*(MIN(1,$H$51*$C3050)*(ic*Inputs!$C$7+pE+fee_fx*Inputs!$D$7-cost_acc-cost_wd*Inputs!$E$7*$E3050-cost_fx*Inputs!$D$7-$F3050)+(1-MIN(1,$H$51*$C3050))*(1-MIN(1,Inputs!$G$7*$D3050)*churn_nonbuyers)*(ic*Inputs!$C$7+fee_wd*Inputs!$E$7*(1-$B3050)+fee_fx*Inputs!$D$7-cost_acc-cost_wd*Inputs!$E$7*(1-$B3050)-cost_fx*Inputs!$D$7))</f>
        <v>383754.487393543</v>
      </c>
      <c r="I3050" s="0" t="n">
        <f aca="false">12*Inputs!$B$8*(MIN(1,$H$52*$C3050)*(ic*Inputs!$C$8+pT-cost_acc-cost_wd*Inputs!$E$8-cost_fx*Inputs!$D$8-cost_ins)+(1-MIN(1,$H$52*$C3050))*(1-MIN(1,Inputs!$G$8*$D3050)*churn_nonbuyers)*(ic*Inputs!$C$8+fee_wd*Inputs!$E$8*(1-$B3050)+fee_fx*Inputs!$D$8-cost_acc-cost_wd*Inputs!$E$8*(1-$B3050)-cost_fx*Inputs!$D$8))</f>
        <v>137443.369517487</v>
      </c>
      <c r="J3050" s="0" t="n">
        <f aca="false">G3050+H3050+I3050-fixed</f>
        <v>16185.8293378586</v>
      </c>
      <c r="K3050" s="0" t="n">
        <f aca="false">12*Inputs!$B$6*(1-MIN(1,Inputs!$G$6*$D3050)*churn_nonbuyers)*(ic*Inputs!$C$6+fee_wd*Inputs!$E$6*(1-$B3050)+fee_fx*Inputs!$D$6-cost_acc-cost_wd*Inputs!$E$6*(1-$B3050)-cost_fx*Inputs!$D$6)</f>
        <v>160038.086688518</v>
      </c>
      <c r="L3050" s="0" t="n">
        <f aca="false">12*Inputs!$B$7*(1-MIN(1,Inputs!$G$7*$D3050)*churn_nonbuyers)*(ic*Inputs!$C$7+fee_wd*Inputs!$E$7*(1-$B3050)+fee_fx*Inputs!$D$7-cost_acc-cost_wd*Inputs!$E$7*(1-$B3050)-cost_fx*Inputs!$D$7)</f>
        <v>358716.817325111</v>
      </c>
      <c r="M3050" s="0" t="n">
        <f aca="false">12*Inputs!$B$8*(1-MIN(1,Inputs!$G$8*$D3050)*churn_nonbuyers)*(ic*Inputs!$C$8+fee_wd*Inputs!$E$8*(1-$B3050)+fee_fx*Inputs!$D$8-cost_acc-cost_wd*Inputs!$E$8*(1-$B3050)-cost_fx*Inputs!$D$8)</f>
        <v>73115.9879064192</v>
      </c>
      <c r="N3050" s="0" t="n">
        <f aca="false">K3050+L3050+I3050-fixed</f>
        <v>-43801.7264688832</v>
      </c>
      <c r="O3050" s="0" t="n">
        <f aca="false">K3050+L3050+M3050-fixed</f>
        <v>-108129.108079951</v>
      </c>
      <c r="P3050" s="0" t="n">
        <f aca="false">12*Inputs!$B$6*(1-MIN(1,Inputs!$F$6*$D3050))*(ic*Inputs!$C$6+flat_fee-cost_acc-cost_wd*Inputs!$E$6*$E3050-cost_fx*Inputs!$D$6)+12*Inputs!$B$7*(1-MIN(1,Inputs!$F$7*$D3050))*(ic*Inputs!$C$7+flat_fee-cost_acc-cost_wd*Inputs!$E$7*$E3050-cost_fx*Inputs!$D$7)+12*Inputs!$B$8*(1-MIN(1,Inputs!$F$8*$D3050))*(ic*Inputs!$C$8+flat_fee-cost_acc-cost_wd*Inputs!$E$8*$E3050-cost_fx*Inputs!$D$8)-fixed</f>
        <v>-77996.3539839999</v>
      </c>
    </row>
    <row r="3051" customFormat="false" ht="15" hidden="false" customHeight="false" outlineLevel="0" collapsed="false">
      <c r="A3051" s="0" t="n">
        <v>2986</v>
      </c>
      <c r="B3051" s="0" t="n">
        <v>0.080379</v>
      </c>
      <c r="C3051" s="0" t="n">
        <v>0.881975</v>
      </c>
      <c r="D3051" s="0" t="n">
        <v>0.982301</v>
      </c>
      <c r="E3051" s="0" t="n">
        <v>1.127679</v>
      </c>
      <c r="F3051" s="0" t="n">
        <v>0.255612</v>
      </c>
      <c r="G3051" s="0" t="n">
        <f aca="false">12*Inputs!$B$6*(MIN(1,$H$50*$C3051)*(ic*Inputs!$C$6+pS+fee_fx*Inputs!$D$6-cost_acc-cost_wd*Inputs!$E$6*$E3051-cost_fx*Inputs!$D$6-$F3051)+(1-MIN(1,$H$50*$C3051))*(1-MIN(1,Inputs!$G$6*$D3051)*churn_nonbuyers)*(ic*Inputs!$C$6+fee_wd*Inputs!$E$6*(1-$B3051)+fee_fx*Inputs!$D$6-cost_acc-cost_wd*Inputs!$E$6*(1-$B3051)-cost_fx*Inputs!$D$6))</f>
        <v>224977.330183961</v>
      </c>
      <c r="H3051" s="0" t="n">
        <f aca="false">12*Inputs!$B$7*(MIN(1,$H$51*$C3051)*(ic*Inputs!$C$7+pE+fee_fx*Inputs!$D$7-cost_acc-cost_wd*Inputs!$E$7*$E3051-cost_fx*Inputs!$D$7-$F3051)+(1-MIN(1,$H$51*$C3051))*(1-MIN(1,Inputs!$G$7*$D3051)*churn_nonbuyers)*(ic*Inputs!$C$7+fee_wd*Inputs!$E$7*(1-$B3051)+fee_fx*Inputs!$D$7-cost_acc-cost_wd*Inputs!$E$7*(1-$B3051)-cost_fx*Inputs!$D$7))</f>
        <v>412575.050761856</v>
      </c>
      <c r="I3051" s="0" t="n">
        <f aca="false">12*Inputs!$B$8*(MIN(1,$H$52*$C3051)*(ic*Inputs!$C$8+pT-cost_acc-cost_wd*Inputs!$E$8-cost_fx*Inputs!$D$8-cost_ins)+(1-MIN(1,$H$52*$C3051))*(1-MIN(1,Inputs!$G$8*$D3051)*churn_nonbuyers)*(ic*Inputs!$C$8+fee_wd*Inputs!$E$8*(1-$B3051)+fee_fx*Inputs!$D$8-cost_acc-cost_wd*Inputs!$E$8*(1-$B3051)-cost_fx*Inputs!$D$8))</f>
        <v>165683.41171699</v>
      </c>
      <c r="J3051" s="0" t="n">
        <f aca="false">G3051+H3051+I3051-fixed</f>
        <v>103235.792662807</v>
      </c>
      <c r="K3051" s="0" t="n">
        <f aca="false">12*Inputs!$B$6*(1-MIN(1,Inputs!$G$6*$D3051)*churn_nonbuyers)*(ic*Inputs!$C$6+fee_wd*Inputs!$E$6*(1-$B3051)+fee_fx*Inputs!$D$6-cost_acc-cost_wd*Inputs!$E$6*(1-$B3051)-cost_fx*Inputs!$D$6)</f>
        <v>180692.315798969</v>
      </c>
      <c r="L3051" s="0" t="n">
        <f aca="false">12*Inputs!$B$7*(1-MIN(1,Inputs!$G$7*$D3051)*churn_nonbuyers)*(ic*Inputs!$C$7+fee_wd*Inputs!$E$7*(1-$B3051)+fee_fx*Inputs!$D$7-cost_acc-cost_wd*Inputs!$E$7*(1-$B3051)-cost_fx*Inputs!$D$7)</f>
        <v>380084.602631381</v>
      </c>
      <c r="M3051" s="0" t="n">
        <f aca="false">12*Inputs!$B$8*(1-MIN(1,Inputs!$G$8*$D3051)*churn_nonbuyers)*(ic*Inputs!$C$8+fee_wd*Inputs!$E$8*(1-$B3051)+fee_fx*Inputs!$D$8-cost_acc-cost_wd*Inputs!$E$8*(1-$B3051)-cost_fx*Inputs!$D$8)</f>
        <v>100758.609621854</v>
      </c>
      <c r="N3051" s="0" t="n">
        <f aca="false">K3051+L3051+I3051-fixed</f>
        <v>26460.33014734</v>
      </c>
      <c r="O3051" s="0" t="n">
        <f aca="false">K3051+L3051+M3051-fixed</f>
        <v>-38464.4719477956</v>
      </c>
      <c r="P3051" s="0" t="n">
        <f aca="false">12*Inputs!$B$6*(1-MIN(1,Inputs!$F$6*$D3051))*(ic*Inputs!$C$6+flat_fee-cost_acc-cost_wd*Inputs!$E$6*$E3051-cost_fx*Inputs!$D$6)+12*Inputs!$B$7*(1-MIN(1,Inputs!$F$7*$D3051))*(ic*Inputs!$C$7+flat_fee-cost_acc-cost_wd*Inputs!$E$7*$E3051-cost_fx*Inputs!$D$7)+12*Inputs!$B$8*(1-MIN(1,Inputs!$F$8*$D3051))*(ic*Inputs!$C$8+flat_fee-cost_acc-cost_wd*Inputs!$E$8*$E3051-cost_fx*Inputs!$D$8)-fixed</f>
        <v>24753.2839229601</v>
      </c>
    </row>
    <row r="3052" customFormat="false" ht="15" hidden="false" customHeight="false" outlineLevel="0" collapsed="false">
      <c r="A3052" s="0" t="n">
        <v>2987</v>
      </c>
      <c r="B3052" s="0" t="n">
        <v>0.272473</v>
      </c>
      <c r="C3052" s="0" t="n">
        <v>1.079776</v>
      </c>
      <c r="D3052" s="0" t="n">
        <v>1.890852</v>
      </c>
      <c r="E3052" s="0" t="n">
        <v>1.328825</v>
      </c>
      <c r="F3052" s="0" t="n">
        <v>0.362678</v>
      </c>
      <c r="G3052" s="0" t="n">
        <f aca="false">12*Inputs!$B$6*(MIN(1,$H$50*$C3052)*(ic*Inputs!$C$6+pS+fee_fx*Inputs!$D$6-cost_acc-cost_wd*Inputs!$E$6*$E3052-cost_fx*Inputs!$D$6-$F3052)+(1-MIN(1,$H$50*$C3052))*(1-MIN(1,Inputs!$G$6*$D3052)*churn_nonbuyers)*(ic*Inputs!$C$6+fee_wd*Inputs!$E$6*(1-$B3052)+fee_fx*Inputs!$D$6-cost_acc-cost_wd*Inputs!$E$6*(1-$B3052)-cost_fx*Inputs!$D$6))</f>
        <v>196471.95062568</v>
      </c>
      <c r="H3052" s="0" t="n">
        <f aca="false">12*Inputs!$B$7*(MIN(1,$H$51*$C3052)*(ic*Inputs!$C$7+pE+fee_fx*Inputs!$D$7-cost_acc-cost_wd*Inputs!$E$7*$E3052-cost_fx*Inputs!$D$7-$F3052)+(1-MIN(1,$H$51*$C3052))*(1-MIN(1,Inputs!$G$7*$D3052)*churn_nonbuyers)*(ic*Inputs!$C$7+fee_wd*Inputs!$E$7*(1-$B3052)+fee_fx*Inputs!$D$7-cost_acc-cost_wd*Inputs!$E$7*(1-$B3052)-cost_fx*Inputs!$D$7))</f>
        <v>367295.310573575</v>
      </c>
      <c r="I3052" s="0" t="n">
        <f aca="false">12*Inputs!$B$8*(MIN(1,$H$52*$C3052)*(ic*Inputs!$C$8+pT-cost_acc-cost_wd*Inputs!$E$8-cost_fx*Inputs!$D$8-cost_ins)+(1-MIN(1,$H$52*$C3052))*(1-MIN(1,Inputs!$G$8*$D3052)*churn_nonbuyers)*(ic*Inputs!$C$8+fee_wd*Inputs!$E$8*(1-$B3052)+fee_fx*Inputs!$D$8-cost_acc-cost_wd*Inputs!$E$8*(1-$B3052)-cost_fx*Inputs!$D$8))</f>
        <v>155643.231744</v>
      </c>
      <c r="J3052" s="0" t="n">
        <f aca="false">G3052+H3052+I3052-fixed</f>
        <v>19410.4929432557</v>
      </c>
      <c r="K3052" s="0" t="n">
        <f aca="false">12*Inputs!$B$6*(1-MIN(1,Inputs!$G$6*$D3052)*churn_nonbuyers)*(ic*Inputs!$C$6+fee_wd*Inputs!$E$6*(1-$B3052)+fee_fx*Inputs!$D$6-cost_acc-cost_wd*Inputs!$E$6*(1-$B3052)-cost_fx*Inputs!$D$6)</f>
        <v>147013.583882371</v>
      </c>
      <c r="L3052" s="0" t="n">
        <f aca="false">12*Inputs!$B$7*(1-MIN(1,Inputs!$G$7*$D3052)*churn_nonbuyers)*(ic*Inputs!$C$7+fee_wd*Inputs!$E$7*(1-$B3052)+fee_fx*Inputs!$D$7-cost_acc-cost_wd*Inputs!$E$7*(1-$B3052)-cost_fx*Inputs!$D$7)</f>
        <v>343317.832633423</v>
      </c>
      <c r="M3052" s="0" t="n">
        <f aca="false">12*Inputs!$B$8*(1-MIN(1,Inputs!$G$8*$D3052)*churn_nonbuyers)*(ic*Inputs!$C$8+fee_wd*Inputs!$E$8*(1-$B3052)+fee_fx*Inputs!$D$8-cost_acc-cost_wd*Inputs!$E$8*(1-$B3052)-cost_fx*Inputs!$D$8)</f>
        <v>0</v>
      </c>
      <c r="N3052" s="0" t="n">
        <f aca="false">K3052+L3052+I3052-fixed</f>
        <v>-54025.3517402061</v>
      </c>
      <c r="O3052" s="0" t="n">
        <f aca="false">K3052+L3052+M3052-fixed</f>
        <v>-209668.583484206</v>
      </c>
      <c r="P3052" s="0" t="n">
        <f aca="false">12*Inputs!$B$6*(1-MIN(1,Inputs!$F$6*$D3052))*(ic*Inputs!$C$6+flat_fee-cost_acc-cost_wd*Inputs!$E$6*$E3052-cost_fx*Inputs!$D$6)+12*Inputs!$B$7*(1-MIN(1,Inputs!$F$7*$D3052))*(ic*Inputs!$C$7+flat_fee-cost_acc-cost_wd*Inputs!$E$7*$E3052-cost_fx*Inputs!$D$7)+12*Inputs!$B$8*(1-MIN(1,Inputs!$F$8*$D3052))*(ic*Inputs!$C$8+flat_fee-cost_acc-cost_wd*Inputs!$E$8*$E3052-cost_fx*Inputs!$D$8)-fixed</f>
        <v>-475034.27549776</v>
      </c>
    </row>
    <row r="3053" customFormat="false" ht="15" hidden="false" customHeight="false" outlineLevel="0" collapsed="false">
      <c r="A3053" s="0" t="n">
        <v>2988</v>
      </c>
      <c r="B3053" s="0" t="n">
        <v>0.060286</v>
      </c>
      <c r="C3053" s="0" t="n">
        <v>1.032672</v>
      </c>
      <c r="D3053" s="0" t="n">
        <v>1.122994</v>
      </c>
      <c r="E3053" s="0" t="n">
        <v>1.154045</v>
      </c>
      <c r="F3053" s="0" t="n">
        <v>0.085793</v>
      </c>
      <c r="G3053" s="0" t="n">
        <f aca="false">12*Inputs!$B$6*(MIN(1,$H$50*$C3053)*(ic*Inputs!$C$6+pS+fee_fx*Inputs!$D$6-cost_acc-cost_wd*Inputs!$E$6*$E3053-cost_fx*Inputs!$D$6-$F3053)+(1-MIN(1,$H$50*$C3053))*(1-MIN(1,Inputs!$G$6*$D3053)*churn_nonbuyers)*(ic*Inputs!$C$6+fee_wd*Inputs!$E$6*(1-$B3053)+fee_fx*Inputs!$D$6-cost_acc-cost_wd*Inputs!$E$6*(1-$B3053)-cost_fx*Inputs!$D$6))</f>
        <v>237236.138328126</v>
      </c>
      <c r="H3053" s="0" t="n">
        <f aca="false">12*Inputs!$B$7*(MIN(1,$H$51*$C3053)*(ic*Inputs!$C$7+pE+fee_fx*Inputs!$D$7-cost_acc-cost_wd*Inputs!$E$7*$E3053-cost_fx*Inputs!$D$7-$F3053)+(1-MIN(1,$H$51*$C3053))*(1-MIN(1,Inputs!$G$7*$D3053)*churn_nonbuyers)*(ic*Inputs!$C$7+fee_wd*Inputs!$E$7*(1-$B3053)+fee_fx*Inputs!$D$7-cost_acc-cost_wd*Inputs!$E$7*(1-$B3053)-cost_fx*Inputs!$D$7))</f>
        <v>425761.858515111</v>
      </c>
      <c r="I3053" s="0" t="n">
        <f aca="false">12*Inputs!$B$8*(MIN(1,$H$52*$C3053)*(ic*Inputs!$C$8+pT-cost_acc-cost_wd*Inputs!$E$8-cost_fx*Inputs!$D$8-cost_ins)+(1-MIN(1,$H$52*$C3053))*(1-MIN(1,Inputs!$G$8*$D3053)*churn_nonbuyers)*(ic*Inputs!$C$8+fee_wd*Inputs!$E$8*(1-$B3053)+fee_fx*Inputs!$D$8-cost_acc-cost_wd*Inputs!$E$8*(1-$B3053)-cost_fx*Inputs!$D$8))</f>
        <v>168030.661038878</v>
      </c>
      <c r="J3053" s="0" t="n">
        <f aca="false">G3053+H3053+I3053-fixed</f>
        <v>131028.657882115</v>
      </c>
      <c r="K3053" s="0" t="n">
        <f aca="false">12*Inputs!$B$6*(1-MIN(1,Inputs!$G$6*$D3053)*churn_nonbuyers)*(ic*Inputs!$C$6+fee_wd*Inputs!$E$6*(1-$B3053)+fee_fx*Inputs!$D$6-cost_acc-cost_wd*Inputs!$E$6*(1-$B3053)-cost_fx*Inputs!$D$6)</f>
        <v>182086.482357245</v>
      </c>
      <c r="L3053" s="0" t="n">
        <f aca="false">12*Inputs!$B$7*(1-MIN(1,Inputs!$G$7*$D3053)*churn_nonbuyers)*(ic*Inputs!$C$7+fee_wd*Inputs!$E$7*(1-$B3053)+fee_fx*Inputs!$D$7-cost_acc-cost_wd*Inputs!$E$7*(1-$B3053)-cost_fx*Inputs!$D$7)</f>
        <v>381227.548102347</v>
      </c>
      <c r="M3053" s="0" t="n">
        <f aca="false">12*Inputs!$B$8*(1-MIN(1,Inputs!$G$8*$D3053)*churn_nonbuyers)*(ic*Inputs!$C$8+fee_wd*Inputs!$E$8*(1-$B3053)+fee_fx*Inputs!$D$8-cost_acc-cost_wd*Inputs!$E$8*(1-$B3053)-cost_fx*Inputs!$D$8)</f>
        <v>69199.3503071424</v>
      </c>
      <c r="N3053" s="0" t="n">
        <f aca="false">K3053+L3053+I3053-fixed</f>
        <v>31344.69149847</v>
      </c>
      <c r="O3053" s="0" t="n">
        <f aca="false">K3053+L3053+M3053-fixed</f>
        <v>-67486.6192332659</v>
      </c>
      <c r="P3053" s="0" t="n">
        <f aca="false">12*Inputs!$B$6*(1-MIN(1,Inputs!$F$6*$D3053))*(ic*Inputs!$C$6+flat_fee-cost_acc-cost_wd*Inputs!$E$6*$E3053-cost_fx*Inputs!$D$6)+12*Inputs!$B$7*(1-MIN(1,Inputs!$F$7*$D3053))*(ic*Inputs!$C$7+flat_fee-cost_acc-cost_wd*Inputs!$E$7*$E3053-cost_fx*Inputs!$D$7)+12*Inputs!$B$8*(1-MIN(1,Inputs!$F$8*$D3053))*(ic*Inputs!$C$8+flat_fee-cost_acc-cost_wd*Inputs!$E$8*$E3053-cost_fx*Inputs!$D$8)-fixed</f>
        <v>-60888.0138568</v>
      </c>
    </row>
    <row r="3054" customFormat="false" ht="15" hidden="false" customHeight="false" outlineLevel="0" collapsed="false">
      <c r="A3054" s="0" t="n">
        <v>2989</v>
      </c>
      <c r="B3054" s="0" t="n">
        <v>0.440208</v>
      </c>
      <c r="C3054" s="0" t="n">
        <v>1.062885</v>
      </c>
      <c r="D3054" s="0" t="n">
        <v>1.406186</v>
      </c>
      <c r="E3054" s="0" t="n">
        <v>1.354625</v>
      </c>
      <c r="F3054" s="0" t="n">
        <v>0.340165</v>
      </c>
      <c r="G3054" s="0" t="n">
        <f aca="false">12*Inputs!$B$6*(MIN(1,$H$50*$C3054)*(ic*Inputs!$C$6+pS+fee_fx*Inputs!$D$6-cost_acc-cost_wd*Inputs!$E$6*$E3054-cost_fx*Inputs!$D$6-$F3054)+(1-MIN(1,$H$50*$C3054))*(1-MIN(1,Inputs!$G$6*$D3054)*churn_nonbuyers)*(ic*Inputs!$C$6+fee_wd*Inputs!$E$6*(1-$B3054)+fee_fx*Inputs!$D$6-cost_acc-cost_wd*Inputs!$E$6*(1-$B3054)-cost_fx*Inputs!$D$6))</f>
        <v>178671.642327839</v>
      </c>
      <c r="H3054" s="0" t="n">
        <f aca="false">12*Inputs!$B$7*(MIN(1,$H$51*$C3054)*(ic*Inputs!$C$7+pE+fee_fx*Inputs!$D$7-cost_acc-cost_wd*Inputs!$E$7*$E3054-cost_fx*Inputs!$D$7-$F3054)+(1-MIN(1,$H$51*$C3054))*(1-MIN(1,Inputs!$G$7*$D3054)*churn_nonbuyers)*(ic*Inputs!$C$7+fee_wd*Inputs!$E$7*(1-$B3054)+fee_fx*Inputs!$D$7-cost_acc-cost_wd*Inputs!$E$7*(1-$B3054)-cost_fx*Inputs!$D$7))</f>
        <v>354882.558388792</v>
      </c>
      <c r="I3054" s="0" t="n">
        <f aca="false">12*Inputs!$B$8*(MIN(1,$H$52*$C3054)*(ic*Inputs!$C$8+pT-cost_acc-cost_wd*Inputs!$E$8-cost_fx*Inputs!$D$8-cost_ins)+(1-MIN(1,$H$52*$C3054))*(1-MIN(1,Inputs!$G$8*$D3054)*churn_nonbuyers)*(ic*Inputs!$C$8+fee_wd*Inputs!$E$8*(1-$B3054)+fee_fx*Inputs!$D$8-cost_acc-cost_wd*Inputs!$E$8*(1-$B3054)-cost_fx*Inputs!$D$8))</f>
        <v>154432.983306118</v>
      </c>
      <c r="J3054" s="0" t="n">
        <f aca="false">G3054+H3054+I3054-fixed</f>
        <v>-12012.8159772514</v>
      </c>
      <c r="K3054" s="0" t="n">
        <f aca="false">12*Inputs!$B$6*(1-MIN(1,Inputs!$G$6*$D3054)*churn_nonbuyers)*(ic*Inputs!$C$6+fee_wd*Inputs!$E$6*(1-$B3054)+fee_fx*Inputs!$D$6-cost_acc-cost_wd*Inputs!$E$6*(1-$B3054)-cost_fx*Inputs!$D$6)</f>
        <v>128492.596272154</v>
      </c>
      <c r="L3054" s="0" t="n">
        <f aca="false">12*Inputs!$B$7*(1-MIN(1,Inputs!$G$7*$D3054)*churn_nonbuyers)*(ic*Inputs!$C$7+fee_wd*Inputs!$E$7*(1-$B3054)+fee_fx*Inputs!$D$7-cost_acc-cost_wd*Inputs!$E$7*(1-$B3054)-cost_fx*Inputs!$D$7)</f>
        <v>325474.964035292</v>
      </c>
      <c r="M3054" s="0" t="n">
        <f aca="false">12*Inputs!$B$8*(1-MIN(1,Inputs!$G$8*$D3054)*churn_nonbuyers)*(ic*Inputs!$C$8+fee_wd*Inputs!$E$8*(1-$B3054)+fee_fx*Inputs!$D$8-cost_acc-cost_wd*Inputs!$E$8*(1-$B3054)-cost_fx*Inputs!$D$8)</f>
        <v>4783.52009671682</v>
      </c>
      <c r="N3054" s="0" t="n">
        <f aca="false">K3054+L3054+I3054-fixed</f>
        <v>-91599.4563864366</v>
      </c>
      <c r="O3054" s="0" t="n">
        <f aca="false">K3054+L3054+M3054-fixed</f>
        <v>-241248.919595837</v>
      </c>
      <c r="P3054" s="0" t="n">
        <f aca="false">12*Inputs!$B$6*(1-MIN(1,Inputs!$F$6*$D3054))*(ic*Inputs!$C$6+flat_fee-cost_acc-cost_wd*Inputs!$E$6*$E3054-cost_fx*Inputs!$D$6)+12*Inputs!$B$7*(1-MIN(1,Inputs!$F$7*$D3054))*(ic*Inputs!$C$7+flat_fee-cost_acc-cost_wd*Inputs!$E$7*$E3054-cost_fx*Inputs!$D$7)+12*Inputs!$B$8*(1-MIN(1,Inputs!$F$8*$D3054))*(ic*Inputs!$C$8+flat_fee-cost_acc-cost_wd*Inputs!$E$8*$E3054-cost_fx*Inputs!$D$8)-fixed</f>
        <v>-277215.168148</v>
      </c>
    </row>
    <row r="3055" customFormat="false" ht="15" hidden="false" customHeight="false" outlineLevel="0" collapsed="false">
      <c r="A3055" s="0" t="n">
        <v>2990</v>
      </c>
      <c r="B3055" s="0" t="n">
        <v>0.411476</v>
      </c>
      <c r="C3055" s="0" t="n">
        <v>1.074594</v>
      </c>
      <c r="D3055" s="0" t="n">
        <v>0.974856</v>
      </c>
      <c r="E3055" s="0" t="n">
        <v>1.166414</v>
      </c>
      <c r="F3055" s="0" t="n">
        <v>0.396773</v>
      </c>
      <c r="G3055" s="0" t="n">
        <f aca="false">12*Inputs!$B$6*(MIN(1,$H$50*$C3055)*(ic*Inputs!$C$6+pS+fee_fx*Inputs!$D$6-cost_acc-cost_wd*Inputs!$E$6*$E3055-cost_fx*Inputs!$D$6-$F3055)+(1-MIN(1,$H$50*$C3055))*(1-MIN(1,Inputs!$G$6*$D3055)*churn_nonbuyers)*(ic*Inputs!$C$6+fee_wd*Inputs!$E$6*(1-$B3055)+fee_fx*Inputs!$D$6-cost_acc-cost_wd*Inputs!$E$6*(1-$B3055)-cost_fx*Inputs!$D$6))</f>
        <v>188804.595403879</v>
      </c>
      <c r="H3055" s="0" t="n">
        <f aca="false">12*Inputs!$B$7*(MIN(1,$H$51*$C3055)*(ic*Inputs!$C$7+pE+fee_fx*Inputs!$D$7-cost_acc-cost_wd*Inputs!$E$7*$E3055-cost_fx*Inputs!$D$7-$F3055)+(1-MIN(1,$H$51*$C3055))*(1-MIN(1,Inputs!$G$7*$D3055)*churn_nonbuyers)*(ic*Inputs!$C$7+fee_wd*Inputs!$E$7*(1-$B3055)+fee_fx*Inputs!$D$7-cost_acc-cost_wd*Inputs!$E$7*(1-$B3055)-cost_fx*Inputs!$D$7))</f>
        <v>379798.993198153</v>
      </c>
      <c r="I3055" s="0" t="n">
        <f aca="false">12*Inputs!$B$8*(MIN(1,$H$52*$C3055)*(ic*Inputs!$C$8+pT-cost_acc-cost_wd*Inputs!$E$8-cost_fx*Inputs!$D$8-cost_ins)+(1-MIN(1,$H$52*$C3055))*(1-MIN(1,Inputs!$G$8*$D3055)*churn_nonbuyers)*(ic*Inputs!$C$8+fee_wd*Inputs!$E$8*(1-$B3055)+fee_fx*Inputs!$D$8-cost_acc-cost_wd*Inputs!$E$8*(1-$B3055)-cost_fx*Inputs!$D$8))</f>
        <v>179028.48030559</v>
      </c>
      <c r="J3055" s="0" t="n">
        <f aca="false">G3055+H3055+I3055-fixed</f>
        <v>47632.0689076218</v>
      </c>
      <c r="K3055" s="0" t="n">
        <f aca="false">12*Inputs!$B$6*(1-MIN(1,Inputs!$G$6*$D3055)*churn_nonbuyers)*(ic*Inputs!$C$6+fee_wd*Inputs!$E$6*(1-$B3055)+fee_fx*Inputs!$D$6-cost_acc-cost_wd*Inputs!$E$6*(1-$B3055)-cost_fx*Inputs!$D$6)</f>
        <v>135409.042421683</v>
      </c>
      <c r="L3055" s="0" t="n">
        <f aca="false">12*Inputs!$B$7*(1-MIN(1,Inputs!$G$7*$D3055)*churn_nonbuyers)*(ic*Inputs!$C$7+fee_wd*Inputs!$E$7*(1-$B3055)+fee_fx*Inputs!$D$7-cost_acc-cost_wd*Inputs!$E$7*(1-$B3055)-cost_fx*Inputs!$D$7)</f>
        <v>333888.47876501</v>
      </c>
      <c r="M3055" s="0" t="n">
        <f aca="false">12*Inputs!$B$8*(1-MIN(1,Inputs!$G$8*$D3055)*churn_nonbuyers)*(ic*Inputs!$C$8+fee_wd*Inputs!$E$8*(1-$B3055)+fee_fx*Inputs!$D$8-cost_acc-cost_wd*Inputs!$E$8*(1-$B3055)-cost_fx*Inputs!$D$8)</f>
        <v>97392.0159945216</v>
      </c>
      <c r="N3055" s="0" t="n">
        <f aca="false">K3055+L3055+I3055-fixed</f>
        <v>-51673.998507717</v>
      </c>
      <c r="O3055" s="0" t="n">
        <f aca="false">K3055+L3055+M3055-fixed</f>
        <v>-133310.462818785</v>
      </c>
      <c r="P3055" s="0" t="n">
        <f aca="false">12*Inputs!$B$6*(1-MIN(1,Inputs!$F$6*$D3055))*(ic*Inputs!$C$6+flat_fee-cost_acc-cost_wd*Inputs!$E$6*$E3055-cost_fx*Inputs!$D$6)+12*Inputs!$B$7*(1-MIN(1,Inputs!$F$7*$D3055))*(ic*Inputs!$C$7+flat_fee-cost_acc-cost_wd*Inputs!$E$7*$E3055-cost_fx*Inputs!$D$7)+12*Inputs!$B$8*(1-MIN(1,Inputs!$F$8*$D3055))*(ic*Inputs!$C$8+flat_fee-cost_acc-cost_wd*Inputs!$E$8*$E3055-cost_fx*Inputs!$D$8)-fixed</f>
        <v>11756.32236416</v>
      </c>
    </row>
    <row r="3056" customFormat="false" ht="15" hidden="false" customHeight="false" outlineLevel="0" collapsed="false">
      <c r="A3056" s="0" t="n">
        <v>2991</v>
      </c>
      <c r="B3056" s="0" t="n">
        <v>0.259073</v>
      </c>
      <c r="C3056" s="0" t="n">
        <v>1.037622</v>
      </c>
      <c r="D3056" s="0" t="n">
        <v>1.263502</v>
      </c>
      <c r="E3056" s="0" t="n">
        <v>1.114194</v>
      </c>
      <c r="F3056" s="0" t="n">
        <v>0.343138</v>
      </c>
      <c r="G3056" s="0" t="n">
        <f aca="false">12*Inputs!$B$6*(MIN(1,$H$50*$C3056)*(ic*Inputs!$C$6+pS+fee_fx*Inputs!$D$6-cost_acc-cost_wd*Inputs!$E$6*$E3056-cost_fx*Inputs!$D$6-$F3056)+(1-MIN(1,$H$50*$C3056))*(1-MIN(1,Inputs!$G$6*$D3056)*churn_nonbuyers)*(ic*Inputs!$C$6+fee_wd*Inputs!$E$6*(1-$B3056)+fee_fx*Inputs!$D$6-cost_acc-cost_wd*Inputs!$E$6*(1-$B3056)-cost_fx*Inputs!$D$6))</f>
        <v>206467.224208491</v>
      </c>
      <c r="H3056" s="0" t="n">
        <f aca="false">12*Inputs!$B$7*(MIN(1,$H$51*$C3056)*(ic*Inputs!$C$7+pE+fee_fx*Inputs!$D$7-cost_acc-cost_wd*Inputs!$E$7*$E3056-cost_fx*Inputs!$D$7-$F3056)+(1-MIN(1,$H$51*$C3056))*(1-MIN(1,Inputs!$G$7*$D3056)*churn_nonbuyers)*(ic*Inputs!$C$7+fee_wd*Inputs!$E$7*(1-$B3056)+fee_fx*Inputs!$D$7-cost_acc-cost_wd*Inputs!$E$7*(1-$B3056)-cost_fx*Inputs!$D$7))</f>
        <v>398275.644245446</v>
      </c>
      <c r="I3056" s="0" t="n">
        <f aca="false">12*Inputs!$B$8*(MIN(1,$H$52*$C3056)*(ic*Inputs!$C$8+pT-cost_acc-cost_wd*Inputs!$E$8-cost_fx*Inputs!$D$8-cost_ins)+(1-MIN(1,$H$52*$C3056))*(1-MIN(1,Inputs!$G$8*$D3056)*churn_nonbuyers)*(ic*Inputs!$C$8+fee_wd*Inputs!$E$8*(1-$B3056)+fee_fx*Inputs!$D$8-cost_acc-cost_wd*Inputs!$E$8*(1-$B3056)-cost_fx*Inputs!$D$8))</f>
        <v>159495.033155546</v>
      </c>
      <c r="J3056" s="0" t="n">
        <f aca="false">G3056+H3056+I3056-fixed</f>
        <v>64237.9016094827</v>
      </c>
      <c r="K3056" s="0" t="n">
        <f aca="false">12*Inputs!$B$6*(1-MIN(1,Inputs!$G$6*$D3056)*churn_nonbuyers)*(ic*Inputs!$C$6+fee_wd*Inputs!$E$6*(1-$B3056)+fee_fx*Inputs!$D$6-cost_acc-cost_wd*Inputs!$E$6*(1-$B3056)-cost_fx*Inputs!$D$6)</f>
        <v>153914.230466251</v>
      </c>
      <c r="L3056" s="0" t="n">
        <f aca="false">12*Inputs!$B$7*(1-MIN(1,Inputs!$G$7*$D3056)*churn_nonbuyers)*(ic*Inputs!$C$7+fee_wd*Inputs!$E$7*(1-$B3056)+fee_fx*Inputs!$D$7-cost_acc-cost_wd*Inputs!$E$7*(1-$B3056)-cost_fx*Inputs!$D$7)</f>
        <v>352024.273383751</v>
      </c>
      <c r="M3056" s="0" t="n">
        <f aca="false">12*Inputs!$B$8*(1-MIN(1,Inputs!$G$8*$D3056)*churn_nonbuyers)*(ic*Inputs!$C$8+fee_wd*Inputs!$E$8*(1-$B3056)+fee_fx*Inputs!$D$8-cost_acc-cost_wd*Inputs!$E$8*(1-$B3056)-cost_fx*Inputs!$D$8)</f>
        <v>36278.1579625056</v>
      </c>
      <c r="N3056" s="0" t="n">
        <f aca="false">K3056+L3056+I3056-fixed</f>
        <v>-34566.462994452</v>
      </c>
      <c r="O3056" s="0" t="n">
        <f aca="false">K3056+L3056+M3056-fixed</f>
        <v>-157783.338187492</v>
      </c>
      <c r="P3056" s="0" t="n">
        <f aca="false">12*Inputs!$B$6*(1-MIN(1,Inputs!$F$6*$D3056))*(ic*Inputs!$C$6+flat_fee-cost_acc-cost_wd*Inputs!$E$6*$E3056-cost_fx*Inputs!$D$6)+12*Inputs!$B$7*(1-MIN(1,Inputs!$F$7*$D3056))*(ic*Inputs!$C$7+flat_fee-cost_acc-cost_wd*Inputs!$E$7*$E3056-cost_fx*Inputs!$D$7)+12*Inputs!$B$8*(1-MIN(1,Inputs!$F$8*$D3056))*(ic*Inputs!$C$8+flat_fee-cost_acc-cost_wd*Inputs!$E$8*$E3056-cost_fx*Inputs!$D$8)-fixed</f>
        <v>-120234.28048288</v>
      </c>
    </row>
    <row r="3057" customFormat="false" ht="15" hidden="false" customHeight="false" outlineLevel="0" collapsed="false">
      <c r="A3057" s="0" t="n">
        <v>2992</v>
      </c>
      <c r="B3057" s="0" t="n">
        <v>0.143933</v>
      </c>
      <c r="C3057" s="0" t="n">
        <v>0.949423</v>
      </c>
      <c r="D3057" s="0" t="n">
        <v>0.644512</v>
      </c>
      <c r="E3057" s="0" t="n">
        <v>1.189798</v>
      </c>
      <c r="F3057" s="0" t="n">
        <v>0.374043</v>
      </c>
      <c r="G3057" s="0" t="n">
        <f aca="false">12*Inputs!$B$6*(MIN(1,$H$50*$C3057)*(ic*Inputs!$C$6+pS+fee_fx*Inputs!$D$6-cost_acc-cost_wd*Inputs!$E$6*$E3057-cost_fx*Inputs!$D$6-$F3057)+(1-MIN(1,$H$50*$C3057))*(1-MIN(1,Inputs!$G$6*$D3057)*churn_nonbuyers)*(ic*Inputs!$C$6+fee_wd*Inputs!$E$6*(1-$B3057)+fee_fx*Inputs!$D$6-cost_acc-cost_wd*Inputs!$E$6*(1-$B3057)-cost_fx*Inputs!$D$6))</f>
        <v>219196.010716273</v>
      </c>
      <c r="H3057" s="0" t="n">
        <f aca="false">12*Inputs!$B$7*(MIN(1,$H$51*$C3057)*(ic*Inputs!$C$7+pE+fee_fx*Inputs!$D$7-cost_acc-cost_wd*Inputs!$E$7*$E3057-cost_fx*Inputs!$D$7-$F3057)+(1-MIN(1,$H$51*$C3057))*(1-MIN(1,Inputs!$G$7*$D3057)*churn_nonbuyers)*(ic*Inputs!$C$7+fee_wd*Inputs!$E$7*(1-$B3057)+fee_fx*Inputs!$D$7-cost_acc-cost_wd*Inputs!$E$7*(1-$B3057)-cost_fx*Inputs!$D$7))</f>
        <v>398683.924987286</v>
      </c>
      <c r="I3057" s="0" t="n">
        <f aca="false">12*Inputs!$B$8*(MIN(1,$H$52*$C3057)*(ic*Inputs!$C$8+pT-cost_acc-cost_wd*Inputs!$E$8-cost_fx*Inputs!$D$8-cost_ins)+(1-MIN(1,$H$52*$C3057))*(1-MIN(1,Inputs!$G$8*$D3057)*churn_nonbuyers)*(ic*Inputs!$C$8+fee_wd*Inputs!$E$8*(1-$B3057)+fee_fx*Inputs!$D$8-cost_acc-cost_wd*Inputs!$E$8*(1-$B3057)-cost_fx*Inputs!$D$8))</f>
        <v>195666.726314098</v>
      </c>
      <c r="J3057" s="0" t="n">
        <f aca="false">G3057+H3057+I3057-fixed</f>
        <v>113546.662017657</v>
      </c>
      <c r="K3057" s="0" t="n">
        <f aca="false">12*Inputs!$B$6*(1-MIN(1,Inputs!$G$6*$D3057)*churn_nonbuyers)*(ic*Inputs!$C$6+fee_wd*Inputs!$E$6*(1-$B3057)+fee_fx*Inputs!$D$6-cost_acc-cost_wd*Inputs!$E$6*(1-$B3057)-cost_fx*Inputs!$D$6)</f>
        <v>175044.886169011</v>
      </c>
      <c r="L3057" s="0" t="n">
        <f aca="false">12*Inputs!$B$7*(1-MIN(1,Inputs!$G$7*$D3057)*churn_nonbuyers)*(ic*Inputs!$C$7+fee_wd*Inputs!$E$7*(1-$B3057)+fee_fx*Inputs!$D$7-cost_acc-cost_wd*Inputs!$E$7*(1-$B3057)-cost_fx*Inputs!$D$7)</f>
        <v>375078.382325407</v>
      </c>
      <c r="M3057" s="0" t="n">
        <f aca="false">12*Inputs!$B$8*(1-MIN(1,Inputs!$G$8*$D3057)*churn_nonbuyers)*(ic*Inputs!$C$8+fee_wd*Inputs!$E$8*(1-$B3057)+fee_fx*Inputs!$D$8-cost_acc-cost_wd*Inputs!$E$8*(1-$B3057)-cost_fx*Inputs!$D$8)</f>
        <v>175350.070175386</v>
      </c>
      <c r="N3057" s="0" t="n">
        <f aca="false">K3057+L3057+I3057-fixed</f>
        <v>45789.994808516</v>
      </c>
      <c r="O3057" s="0" t="n">
        <f aca="false">K3057+L3057+M3057-fixed</f>
        <v>25473.3386698037</v>
      </c>
      <c r="P3057" s="0" t="n">
        <f aca="false">12*Inputs!$B$6*(1-MIN(1,Inputs!$F$6*$D3057))*(ic*Inputs!$C$6+flat_fee-cost_acc-cost_wd*Inputs!$E$6*$E3057-cost_fx*Inputs!$D$6)+12*Inputs!$B$7*(1-MIN(1,Inputs!$F$7*$D3057))*(ic*Inputs!$C$7+flat_fee-cost_acc-cost_wd*Inputs!$E$7*$E3057-cost_fx*Inputs!$D$7)+12*Inputs!$B$8*(1-MIN(1,Inputs!$F$8*$D3057))*(ic*Inputs!$C$8+flat_fee-cost_acc-cost_wd*Inputs!$E$8*$E3057-cost_fx*Inputs!$D$8)-fixed</f>
        <v>172755.88212224</v>
      </c>
    </row>
    <row r="3058" customFormat="false" ht="15" hidden="false" customHeight="false" outlineLevel="0" collapsed="false">
      <c r="A3058" s="0" t="n">
        <v>2993</v>
      </c>
      <c r="B3058" s="0" t="n">
        <v>0.499372</v>
      </c>
      <c r="C3058" s="0" t="n">
        <v>0.719398</v>
      </c>
      <c r="D3058" s="0" t="n">
        <v>1.829694</v>
      </c>
      <c r="E3058" s="0" t="n">
        <v>1.262002</v>
      </c>
      <c r="F3058" s="0" t="n">
        <v>0.106324</v>
      </c>
      <c r="G3058" s="0" t="n">
        <f aca="false">12*Inputs!$B$6*(MIN(1,$H$50*$C3058)*(ic*Inputs!$C$6+pS+fee_fx*Inputs!$D$6-cost_acc-cost_wd*Inputs!$E$6*$E3058-cost_fx*Inputs!$D$6-$F3058)+(1-MIN(1,$H$50*$C3058))*(1-MIN(1,Inputs!$G$6*$D3058)*churn_nonbuyers)*(ic*Inputs!$C$6+fee_wd*Inputs!$E$6*(1-$B3058)+fee_fx*Inputs!$D$6-cost_acc-cost_wd*Inputs!$E$6*(1-$B3058)-cost_fx*Inputs!$D$6))</f>
        <v>157813.702306447</v>
      </c>
      <c r="H3058" s="0" t="n">
        <f aca="false">12*Inputs!$B$7*(MIN(1,$H$51*$C3058)*(ic*Inputs!$C$7+pE+fee_fx*Inputs!$D$7-cost_acc-cost_wd*Inputs!$E$7*$E3058-cost_fx*Inputs!$D$7-$F3058)+(1-MIN(1,$H$51*$C3058))*(1-MIN(1,Inputs!$G$7*$D3058)*churn_nonbuyers)*(ic*Inputs!$C$7+fee_wd*Inputs!$E$7*(1-$B3058)+fee_fx*Inputs!$D$7-cost_acc-cost_wd*Inputs!$E$7*(1-$B3058)-cost_fx*Inputs!$D$7))</f>
        <v>353934.958273724</v>
      </c>
      <c r="I3058" s="0" t="n">
        <f aca="false">12*Inputs!$B$8*(MIN(1,$H$52*$C3058)*(ic*Inputs!$C$8+pT-cost_acc-cost_wd*Inputs!$E$8-cost_fx*Inputs!$D$8-cost_ins)+(1-MIN(1,$H$52*$C3058))*(1-MIN(1,Inputs!$G$8*$D3058)*churn_nonbuyers)*(ic*Inputs!$C$8+fee_wd*Inputs!$E$8*(1-$B3058)+fee_fx*Inputs!$D$8-cost_acc-cost_wd*Inputs!$E$8*(1-$B3058)-cost_fx*Inputs!$D$8))</f>
        <v>103696.905312</v>
      </c>
      <c r="J3058" s="0" t="n">
        <f aca="false">G3058+H3058+I3058-fixed</f>
        <v>-84554.4341078295</v>
      </c>
      <c r="K3058" s="0" t="n">
        <f aca="false">12*Inputs!$B$6*(1-MIN(1,Inputs!$G$6*$D3058)*churn_nonbuyers)*(ic*Inputs!$C$6+fee_wd*Inputs!$E$6*(1-$B3058)+fee_fx*Inputs!$D$6-cost_acc-cost_wd*Inputs!$E$6*(1-$B3058)-cost_fx*Inputs!$D$6)</f>
        <v>117825.74173561</v>
      </c>
      <c r="L3058" s="0" t="n">
        <f aca="false">12*Inputs!$B$7*(1-MIN(1,Inputs!$G$7*$D3058)*churn_nonbuyers)*(ic*Inputs!$C$7+fee_wd*Inputs!$E$7*(1-$B3058)+fee_fx*Inputs!$D$7-cost_acc-cost_wd*Inputs!$E$7*(1-$B3058)-cost_fx*Inputs!$D$7)</f>
        <v>313105.628529366</v>
      </c>
      <c r="M3058" s="0" t="n">
        <f aca="false">12*Inputs!$B$8*(1-MIN(1,Inputs!$G$8*$D3058)*churn_nonbuyers)*(ic*Inputs!$C$8+fee_wd*Inputs!$E$8*(1-$B3058)+fee_fx*Inputs!$D$8-cost_acc-cost_wd*Inputs!$E$8*(1-$B3058)-cost_fx*Inputs!$D$8)</f>
        <v>0</v>
      </c>
      <c r="N3058" s="0" t="n">
        <f aca="false">K3058+L3058+I3058-fixed</f>
        <v>-165371.724423025</v>
      </c>
      <c r="O3058" s="0" t="n">
        <f aca="false">K3058+L3058+M3058-fixed</f>
        <v>-269068.629735025</v>
      </c>
      <c r="P3058" s="0" t="n">
        <f aca="false">12*Inputs!$B$6*(1-MIN(1,Inputs!$F$6*$D3058))*(ic*Inputs!$C$6+flat_fee-cost_acc-cost_wd*Inputs!$E$6*$E3058-cost_fx*Inputs!$D$6)+12*Inputs!$B$7*(1-MIN(1,Inputs!$F$7*$D3058))*(ic*Inputs!$C$7+flat_fee-cost_acc-cost_wd*Inputs!$E$7*$E3058-cost_fx*Inputs!$D$7)+12*Inputs!$B$8*(1-MIN(1,Inputs!$F$8*$D3058))*(ic*Inputs!$C$8+flat_fee-cost_acc-cost_wd*Inputs!$E$8*$E3058-cost_fx*Inputs!$D$8)-fixed</f>
        <v>-453773.517637139</v>
      </c>
    </row>
    <row r="3059" customFormat="false" ht="15" hidden="false" customHeight="false" outlineLevel="0" collapsed="false">
      <c r="A3059" s="0" t="n">
        <v>2994</v>
      </c>
      <c r="B3059" s="0" t="n">
        <v>0.423128</v>
      </c>
      <c r="C3059" s="0" t="n">
        <v>0.998266</v>
      </c>
      <c r="D3059" s="0" t="n">
        <v>0.55598</v>
      </c>
      <c r="E3059" s="0" t="n">
        <v>1.203953</v>
      </c>
      <c r="F3059" s="0" t="n">
        <v>0.039786</v>
      </c>
      <c r="G3059" s="0" t="n">
        <f aca="false">12*Inputs!$B$6*(MIN(1,$H$50*$C3059)*(ic*Inputs!$C$6+pS+fee_fx*Inputs!$D$6-cost_acc-cost_wd*Inputs!$E$6*$E3059-cost_fx*Inputs!$D$6-$F3059)+(1-MIN(1,$H$50*$C3059))*(1-MIN(1,Inputs!$G$6*$D3059)*churn_nonbuyers)*(ic*Inputs!$C$6+fee_wd*Inputs!$E$6*(1-$B3059)+fee_fx*Inputs!$D$6-cost_acc-cost_wd*Inputs!$E$6*(1-$B3059)-cost_fx*Inputs!$D$6))</f>
        <v>193601.484632584</v>
      </c>
      <c r="H3059" s="0" t="n">
        <f aca="false">12*Inputs!$B$7*(MIN(1,$H$51*$C3059)*(ic*Inputs!$C$7+pE+fee_fx*Inputs!$D$7-cost_acc-cost_wd*Inputs!$E$7*$E3059-cost_fx*Inputs!$D$7-$F3059)+(1-MIN(1,$H$51*$C3059))*(1-MIN(1,Inputs!$G$7*$D3059)*churn_nonbuyers)*(ic*Inputs!$C$7+fee_wd*Inputs!$E$7*(1-$B3059)+fee_fx*Inputs!$D$7-cost_acc-cost_wd*Inputs!$E$7*(1-$B3059)-cost_fx*Inputs!$D$7))</f>
        <v>394352.985118442</v>
      </c>
      <c r="I3059" s="0" t="n">
        <f aca="false">12*Inputs!$B$8*(MIN(1,$H$52*$C3059)*(ic*Inputs!$C$8+pT-cost_acc-cost_wd*Inputs!$E$8-cost_fx*Inputs!$D$8-cost_ins)+(1-MIN(1,$H$52*$C3059))*(1-MIN(1,Inputs!$G$8*$D3059)*churn_nonbuyers)*(ic*Inputs!$C$8+fee_wd*Inputs!$E$8*(1-$B3059)+fee_fx*Inputs!$D$8-cost_acc-cost_wd*Inputs!$E$8*(1-$B3059)-cost_fx*Inputs!$D$8))</f>
        <v>200210.181960775</v>
      </c>
      <c r="J3059" s="0" t="n">
        <f aca="false">G3059+H3059+I3059-fixed</f>
        <v>88164.6517118004</v>
      </c>
      <c r="K3059" s="0" t="n">
        <f aca="false">12*Inputs!$B$6*(1-MIN(1,Inputs!$G$6*$D3059)*churn_nonbuyers)*(ic*Inputs!$C$6+fee_wd*Inputs!$E$6*(1-$B3059)+fee_fx*Inputs!$D$6-cost_acc-cost_wd*Inputs!$E$6*(1-$B3059)-cost_fx*Inputs!$D$6)</f>
        <v>136759.094679168</v>
      </c>
      <c r="L3059" s="0" t="n">
        <f aca="false">12*Inputs!$B$7*(1-MIN(1,Inputs!$G$7*$D3059)*churn_nonbuyers)*(ic*Inputs!$C$7+fee_wd*Inputs!$E$7*(1-$B3059)+fee_fx*Inputs!$D$7-cost_acc-cost_wd*Inputs!$E$7*(1-$B3059)-cost_fx*Inputs!$D$7)</f>
        <v>336560.716967501</v>
      </c>
      <c r="M3059" s="0" t="n">
        <f aca="false">12*Inputs!$B$8*(1-MIN(1,Inputs!$G$8*$D3059)*churn_nonbuyers)*(ic*Inputs!$C$8+fee_wd*Inputs!$E$8*(1-$B3059)+fee_fx*Inputs!$D$8-cost_acc-cost_wd*Inputs!$E$8*(1-$B3059)-cost_fx*Inputs!$D$8)</f>
        <v>186963.969302784</v>
      </c>
      <c r="N3059" s="0" t="n">
        <f aca="false">K3059+L3059+I3059-fixed</f>
        <v>-26470.0063925562</v>
      </c>
      <c r="O3059" s="0" t="n">
        <f aca="false">K3059+L3059+M3059-fixed</f>
        <v>-39716.2190505472</v>
      </c>
      <c r="P3059" s="0" t="n">
        <f aca="false">12*Inputs!$B$6*(1-MIN(1,Inputs!$F$6*$D3059))*(ic*Inputs!$C$6+flat_fee-cost_acc-cost_wd*Inputs!$E$6*$E3059-cost_fx*Inputs!$D$6)+12*Inputs!$B$7*(1-MIN(1,Inputs!$F$7*$D3059))*(ic*Inputs!$C$7+flat_fee-cost_acc-cost_wd*Inputs!$E$7*$E3059-cost_fx*Inputs!$D$7)+12*Inputs!$B$8*(1-MIN(1,Inputs!$F$8*$D3059))*(ic*Inputs!$C$8+flat_fee-cost_acc-cost_wd*Inputs!$E$8*$E3059-cost_fx*Inputs!$D$8)-fixed</f>
        <v>211025.4039056</v>
      </c>
    </row>
    <row r="3060" customFormat="false" ht="15" hidden="false" customHeight="false" outlineLevel="0" collapsed="false">
      <c r="A3060" s="0" t="n">
        <v>2995</v>
      </c>
      <c r="B3060" s="0" t="n">
        <v>0.494344</v>
      </c>
      <c r="C3060" s="0" t="n">
        <v>1.150779</v>
      </c>
      <c r="D3060" s="0" t="n">
        <v>1.105733</v>
      </c>
      <c r="E3060" s="0" t="n">
        <v>1.326752</v>
      </c>
      <c r="F3060" s="0" t="n">
        <v>0.122679</v>
      </c>
      <c r="G3060" s="0" t="n">
        <f aca="false">12*Inputs!$B$6*(MIN(1,$H$50*$C3060)*(ic*Inputs!$C$6+pS+fee_fx*Inputs!$D$6-cost_acc-cost_wd*Inputs!$E$6*$E3060-cost_fx*Inputs!$D$6-$F3060)+(1-MIN(1,$H$50*$C3060))*(1-MIN(1,Inputs!$G$6*$D3060)*churn_nonbuyers)*(ic*Inputs!$C$6+fee_wd*Inputs!$E$6*(1-$B3060)+fee_fx*Inputs!$D$6-cost_acc-cost_wd*Inputs!$E$6*(1-$B3060)-cost_fx*Inputs!$D$6))</f>
        <v>184525.117241747</v>
      </c>
      <c r="H3060" s="0" t="n">
        <f aca="false">12*Inputs!$B$7*(MIN(1,$H$51*$C3060)*(ic*Inputs!$C$7+pE+fee_fx*Inputs!$D$7-cost_acc-cost_wd*Inputs!$E$7*$E3060-cost_fx*Inputs!$D$7-$F3060)+(1-MIN(1,$H$51*$C3060))*(1-MIN(1,Inputs!$G$7*$D3060)*churn_nonbuyers)*(ic*Inputs!$C$7+fee_wd*Inputs!$E$7*(1-$B3060)+fee_fx*Inputs!$D$7-cost_acc-cost_wd*Inputs!$E$7*(1-$B3060)-cost_fx*Inputs!$D$7))</f>
        <v>373010.922479994</v>
      </c>
      <c r="I3060" s="0" t="n">
        <f aca="false">12*Inputs!$B$8*(MIN(1,$H$52*$C3060)*(ic*Inputs!$C$8+pT-cost_acc-cost_wd*Inputs!$E$8-cost_fx*Inputs!$D$8-cost_ins)+(1-MIN(1,$H$52*$C3060))*(1-MIN(1,Inputs!$G$8*$D3060)*churn_nonbuyers)*(ic*Inputs!$C$8+fee_wd*Inputs!$E$8*(1-$B3060)+fee_fx*Inputs!$D$8-cost_acc-cost_wd*Inputs!$E$8*(1-$B3060)-cost_fx*Inputs!$D$8))</f>
        <v>179178.549071653</v>
      </c>
      <c r="J3060" s="0" t="n">
        <f aca="false">G3060+H3060+I3060-fixed</f>
        <v>36714.5887933935</v>
      </c>
      <c r="K3060" s="0" t="n">
        <f aca="false">12*Inputs!$B$6*(1-MIN(1,Inputs!$G$6*$D3060)*churn_nonbuyers)*(ic*Inputs!$C$6+fee_wd*Inputs!$E$6*(1-$B3060)+fee_fx*Inputs!$D$6-cost_acc-cost_wd*Inputs!$E$6*(1-$B3060)-cost_fx*Inputs!$D$6)</f>
        <v>123204.285173894</v>
      </c>
      <c r="L3060" s="0" t="n">
        <f aca="false">12*Inputs!$B$7*(1-MIN(1,Inputs!$G$7*$D3060)*churn_nonbuyers)*(ic*Inputs!$C$7+fee_wd*Inputs!$E$7*(1-$B3060)+fee_fx*Inputs!$D$7-cost_acc-cost_wd*Inputs!$E$7*(1-$B3060)-cost_fx*Inputs!$D$7)</f>
        <v>321000.883520337</v>
      </c>
      <c r="M3060" s="0" t="n">
        <f aca="false">12*Inputs!$B$8*(1-MIN(1,Inputs!$G$8*$D3060)*churn_nonbuyers)*(ic*Inputs!$C$8+fee_wd*Inputs!$E$8*(1-$B3060)+fee_fx*Inputs!$D$8-cost_acc-cost_wd*Inputs!$E$8*(1-$B3060)-cost_fx*Inputs!$D$8)</f>
        <v>68399.7912915072</v>
      </c>
      <c r="N3060" s="0" t="n">
        <f aca="false">K3060+L3060+I3060-fixed</f>
        <v>-76616.2822341162</v>
      </c>
      <c r="O3060" s="0" t="n">
        <f aca="false">K3060+L3060+M3060-fixed</f>
        <v>-187395.040014262</v>
      </c>
      <c r="P3060" s="0" t="n">
        <f aca="false">12*Inputs!$B$6*(1-MIN(1,Inputs!$F$6*$D3060))*(ic*Inputs!$C$6+flat_fee-cost_acc-cost_wd*Inputs!$E$6*$E3060-cost_fx*Inputs!$D$6)+12*Inputs!$B$7*(1-MIN(1,Inputs!$F$7*$D3060))*(ic*Inputs!$C$7+flat_fee-cost_acc-cost_wd*Inputs!$E$7*$E3060-cost_fx*Inputs!$D$7)+12*Inputs!$B$8*(1-MIN(1,Inputs!$F$8*$D3060))*(ic*Inputs!$C$8+flat_fee-cost_acc-cost_wd*Inputs!$E$8*$E3060-cost_fx*Inputs!$D$8)-fixed</f>
        <v>-122019.03061216</v>
      </c>
    </row>
    <row r="3061" customFormat="false" ht="15" hidden="false" customHeight="false" outlineLevel="0" collapsed="false">
      <c r="A3061" s="0" t="n">
        <v>2996</v>
      </c>
      <c r="B3061" s="0" t="n">
        <v>0.236757</v>
      </c>
      <c r="C3061" s="0" t="n">
        <v>1.090169</v>
      </c>
      <c r="D3061" s="0" t="n">
        <v>1.274235</v>
      </c>
      <c r="E3061" s="0" t="n">
        <v>1.269643</v>
      </c>
      <c r="F3061" s="0" t="n">
        <v>0.109297</v>
      </c>
      <c r="G3061" s="0" t="n">
        <f aca="false">12*Inputs!$B$6*(MIN(1,$H$50*$C3061)*(ic*Inputs!$C$6+pS+fee_fx*Inputs!$D$6-cost_acc-cost_wd*Inputs!$E$6*$E3061-cost_fx*Inputs!$D$6-$F3061)+(1-MIN(1,$H$50*$C3061))*(1-MIN(1,Inputs!$G$6*$D3061)*churn_nonbuyers)*(ic*Inputs!$C$6+fee_wd*Inputs!$E$6*(1-$B3061)+fee_fx*Inputs!$D$6-cost_acc-cost_wd*Inputs!$E$6*(1-$B3061)-cost_fx*Inputs!$D$6))</f>
        <v>213763.492967856</v>
      </c>
      <c r="H3061" s="0" t="n">
        <f aca="false">12*Inputs!$B$7*(MIN(1,$H$51*$C3061)*(ic*Inputs!$C$7+pE+fee_fx*Inputs!$D$7-cost_acc-cost_wd*Inputs!$E$7*$E3061-cost_fx*Inputs!$D$7-$F3061)+(1-MIN(1,$H$51*$C3061))*(1-MIN(1,Inputs!$G$7*$D3061)*churn_nonbuyers)*(ic*Inputs!$C$7+fee_wd*Inputs!$E$7*(1-$B3061)+fee_fx*Inputs!$D$7-cost_acc-cost_wd*Inputs!$E$7*(1-$B3061)-cost_fx*Inputs!$D$7))</f>
        <v>397455.682928962</v>
      </c>
      <c r="I3061" s="0" t="n">
        <f aca="false">12*Inputs!$B$8*(MIN(1,$H$52*$C3061)*(ic*Inputs!$C$8+pT-cost_acc-cost_wd*Inputs!$E$8-cost_fx*Inputs!$D$8-cost_ins)+(1-MIN(1,$H$52*$C3061))*(1-MIN(1,Inputs!$G$8*$D3061)*churn_nonbuyers)*(ic*Inputs!$C$8+fee_wd*Inputs!$E$8*(1-$B3061)+fee_fx*Inputs!$D$8-cost_acc-cost_wd*Inputs!$E$8*(1-$B3061)-cost_fx*Inputs!$D$8))</f>
        <v>165203.597399606</v>
      </c>
      <c r="J3061" s="0" t="n">
        <f aca="false">G3061+H3061+I3061-fixed</f>
        <v>76422.7732964244</v>
      </c>
      <c r="K3061" s="0" t="n">
        <f aca="false">12*Inputs!$B$6*(1-MIN(1,Inputs!$G$6*$D3061)*churn_nonbuyers)*(ic*Inputs!$C$6+fee_wd*Inputs!$E$6*(1-$B3061)+fee_fx*Inputs!$D$6-cost_acc-cost_wd*Inputs!$E$6*(1-$B3061)-cost_fx*Inputs!$D$6)</f>
        <v>156834.828402444</v>
      </c>
      <c r="L3061" s="0" t="n">
        <f aca="false">12*Inputs!$B$7*(1-MIN(1,Inputs!$G$7*$D3061)*churn_nonbuyers)*(ic*Inputs!$C$7+fee_wd*Inputs!$E$7*(1-$B3061)+fee_fx*Inputs!$D$7-cost_acc-cost_wd*Inputs!$E$7*(1-$B3061)-cost_fx*Inputs!$D$7)</f>
        <v>354997.120561466</v>
      </c>
      <c r="M3061" s="0" t="n">
        <f aca="false">12*Inputs!$B$8*(1-MIN(1,Inputs!$G$8*$D3061)*churn_nonbuyers)*(ic*Inputs!$C$8+fee_wd*Inputs!$E$8*(1-$B3061)+fee_fx*Inputs!$D$8-cost_acc-cost_wd*Inputs!$E$8*(1-$B3061)-cost_fx*Inputs!$D$8)</f>
        <v>34035.035478072</v>
      </c>
      <c r="N3061" s="0" t="n">
        <f aca="false">K3061+L3061+I3061-fixed</f>
        <v>-22964.4536364836</v>
      </c>
      <c r="O3061" s="0" t="n">
        <f aca="false">K3061+L3061+M3061-fixed</f>
        <v>-154133.015558018</v>
      </c>
      <c r="P3061" s="0" t="n">
        <f aca="false">12*Inputs!$B$6*(1-MIN(1,Inputs!$F$6*$D3061))*(ic*Inputs!$C$6+flat_fee-cost_acc-cost_wd*Inputs!$E$6*$E3061-cost_fx*Inputs!$D$6)+12*Inputs!$B$7*(1-MIN(1,Inputs!$F$7*$D3061))*(ic*Inputs!$C$7+flat_fee-cost_acc-cost_wd*Inputs!$E$7*$E3061-cost_fx*Inputs!$D$7)+12*Inputs!$B$8*(1-MIN(1,Inputs!$F$8*$D3061))*(ic*Inputs!$C$8+flat_fee-cost_acc-cost_wd*Inputs!$E$8*$E3061-cost_fx*Inputs!$D$8)-fixed</f>
        <v>-182915.6395348</v>
      </c>
    </row>
    <row r="3062" customFormat="false" ht="15" hidden="false" customHeight="false" outlineLevel="0" collapsed="false">
      <c r="A3062" s="0" t="n">
        <v>2997</v>
      </c>
      <c r="B3062" s="0" t="n">
        <v>0.28506</v>
      </c>
      <c r="C3062" s="0" t="n">
        <v>1.024631</v>
      </c>
      <c r="D3062" s="0" t="n">
        <v>1.030833</v>
      </c>
      <c r="E3062" s="0" t="n">
        <v>1.088295</v>
      </c>
      <c r="F3062" s="0" t="n">
        <v>0.269983</v>
      </c>
      <c r="G3062" s="0" t="n">
        <f aca="false">12*Inputs!$B$6*(MIN(1,$H$50*$C3062)*(ic*Inputs!$C$6+pS+fee_fx*Inputs!$D$6-cost_acc-cost_wd*Inputs!$E$6*$E3062-cost_fx*Inputs!$D$6-$F3062)+(1-MIN(1,$H$50*$C3062))*(1-MIN(1,Inputs!$G$6*$D3062)*churn_nonbuyers)*(ic*Inputs!$C$6+fee_wd*Inputs!$E$6*(1-$B3062)+fee_fx*Inputs!$D$6-cost_acc-cost_wd*Inputs!$E$6*(1-$B3062)-cost_fx*Inputs!$D$6))</f>
        <v>206643.990527092</v>
      </c>
      <c r="H3062" s="0" t="n">
        <f aca="false">12*Inputs!$B$7*(MIN(1,$H$51*$C3062)*(ic*Inputs!$C$7+pE+fee_fx*Inputs!$D$7-cost_acc-cost_wd*Inputs!$E$7*$E3062-cost_fx*Inputs!$D$7-$F3062)+(1-MIN(1,$H$51*$C3062))*(1-MIN(1,Inputs!$G$7*$D3062)*churn_nonbuyers)*(ic*Inputs!$C$7+fee_wd*Inputs!$E$7*(1-$B3062)+fee_fx*Inputs!$D$7-cost_acc-cost_wd*Inputs!$E$7*(1-$B3062)-cost_fx*Inputs!$D$7))</f>
        <v>404438.249395668</v>
      </c>
      <c r="I3062" s="0" t="n">
        <f aca="false">12*Inputs!$B$8*(MIN(1,$H$52*$C3062)*(ic*Inputs!$C$8+pT-cost_acc-cost_wd*Inputs!$E$8-cost_fx*Inputs!$D$8-cost_ins)+(1-MIN(1,$H$52*$C3062))*(1-MIN(1,Inputs!$G$8*$D3062)*churn_nonbuyers)*(ic*Inputs!$C$8+fee_wd*Inputs!$E$8*(1-$B3062)+fee_fx*Inputs!$D$8-cost_acc-cost_wd*Inputs!$E$8*(1-$B3062)-cost_fx*Inputs!$D$8))</f>
        <v>172312.96898582</v>
      </c>
      <c r="J3062" s="0" t="n">
        <f aca="false">G3062+H3062+I3062-fixed</f>
        <v>83395.2089085794</v>
      </c>
      <c r="K3062" s="0" t="n">
        <f aca="false">12*Inputs!$B$6*(1-MIN(1,Inputs!$G$6*$D3062)*churn_nonbuyers)*(ic*Inputs!$C$6+fee_wd*Inputs!$E$6*(1-$B3062)+fee_fx*Inputs!$D$6-cost_acc-cost_wd*Inputs!$E$6*(1-$B3062)-cost_fx*Inputs!$D$6)</f>
        <v>152276.277995856</v>
      </c>
      <c r="L3062" s="0" t="n">
        <f aca="false">12*Inputs!$B$7*(1-MIN(1,Inputs!$G$7*$D3062)*churn_nonbuyers)*(ic*Inputs!$C$7+fee_wd*Inputs!$E$7*(1-$B3062)+fee_fx*Inputs!$D$7-cost_acc-cost_wd*Inputs!$E$7*(1-$B3062)-cost_fx*Inputs!$D$7)</f>
        <v>350951.832813514</v>
      </c>
      <c r="M3062" s="0" t="n">
        <f aca="false">12*Inputs!$B$8*(1-MIN(1,Inputs!$G$8*$D3062)*churn_nonbuyers)*(ic*Inputs!$C$8+fee_wd*Inputs!$E$8*(1-$B3062)+fee_fx*Inputs!$D$8-cost_acc-cost_wd*Inputs!$E$8*(1-$B3062)-cost_fx*Inputs!$D$8)</f>
        <v>87065.731127328</v>
      </c>
      <c r="N3062" s="0" t="n">
        <f aca="false">K3062+L3062+I3062-fixed</f>
        <v>-24458.92020481</v>
      </c>
      <c r="O3062" s="0" t="n">
        <f aca="false">K3062+L3062+M3062-fixed</f>
        <v>-109706.158063302</v>
      </c>
      <c r="P3062" s="0" t="n">
        <f aca="false">12*Inputs!$B$6*(1-MIN(1,Inputs!$F$6*$D3062))*(ic*Inputs!$C$6+flat_fee-cost_acc-cost_wd*Inputs!$E$6*$E3062-cost_fx*Inputs!$D$6)+12*Inputs!$B$7*(1-MIN(1,Inputs!$F$7*$D3062))*(ic*Inputs!$C$7+flat_fee-cost_acc-cost_wd*Inputs!$E$7*$E3062-cost_fx*Inputs!$D$7)+12*Inputs!$B$8*(1-MIN(1,Inputs!$F$8*$D3062))*(ic*Inputs!$C$8+flat_fee-cost_acc-cost_wd*Inputs!$E$8*$E3062-cost_fx*Inputs!$D$8)-fixed</f>
        <v>15594.3439123998</v>
      </c>
    </row>
    <row r="3063" customFormat="false" ht="15" hidden="false" customHeight="false" outlineLevel="0" collapsed="false">
      <c r="A3063" s="0" t="n">
        <v>2998</v>
      </c>
      <c r="B3063" s="0" t="n">
        <v>0.479655</v>
      </c>
      <c r="C3063" s="0" t="n">
        <v>1.108975</v>
      </c>
      <c r="D3063" s="0" t="n">
        <v>1.599269</v>
      </c>
      <c r="E3063" s="0" t="n">
        <v>1.322261</v>
      </c>
      <c r="F3063" s="0" t="n">
        <v>0.065996</v>
      </c>
      <c r="G3063" s="0" t="n">
        <f aca="false">12*Inputs!$B$6*(MIN(1,$H$50*$C3063)*(ic*Inputs!$C$6+pS+fee_fx*Inputs!$D$6-cost_acc-cost_wd*Inputs!$E$6*$E3063-cost_fx*Inputs!$D$6-$F3063)+(1-MIN(1,$H$50*$C3063))*(1-MIN(1,Inputs!$G$6*$D3063)*churn_nonbuyers)*(ic*Inputs!$C$6+fee_wd*Inputs!$E$6*(1-$B3063)+fee_fx*Inputs!$D$6-cost_acc-cost_wd*Inputs!$E$6*(1-$B3063)-cost_fx*Inputs!$D$6))</f>
        <v>182701.303331669</v>
      </c>
      <c r="H3063" s="0" t="n">
        <f aca="false">12*Inputs!$B$7*(MIN(1,$H$51*$C3063)*(ic*Inputs!$C$7+pE+fee_fx*Inputs!$D$7-cost_acc-cost_wd*Inputs!$E$7*$E3063-cost_fx*Inputs!$D$7-$F3063)+(1-MIN(1,$H$51*$C3063))*(1-MIN(1,Inputs!$G$7*$D3063)*churn_nonbuyers)*(ic*Inputs!$C$7+fee_wd*Inputs!$E$7*(1-$B3063)+fee_fx*Inputs!$D$7-cost_acc-cost_wd*Inputs!$E$7*(1-$B3063)-cost_fx*Inputs!$D$7))</f>
        <v>373701.292285756</v>
      </c>
      <c r="I3063" s="0" t="n">
        <f aca="false">12*Inputs!$B$8*(MIN(1,$H$52*$C3063)*(ic*Inputs!$C$8+pT-cost_acc-cost_wd*Inputs!$E$8-cost_fx*Inputs!$D$8-cost_ins)+(1-MIN(1,$H$52*$C3063))*(1-MIN(1,Inputs!$G$8*$D3063)*churn_nonbuyers)*(ic*Inputs!$C$8+fee_wd*Inputs!$E$8*(1-$B3063)+fee_fx*Inputs!$D$8-cost_acc-cost_wd*Inputs!$E$8*(1-$B3063)-cost_fx*Inputs!$D$8))</f>
        <v>159852.0924</v>
      </c>
      <c r="J3063" s="0" t="n">
        <f aca="false">G3063+H3063+I3063-fixed</f>
        <v>16254.6880174257</v>
      </c>
      <c r="K3063" s="0" t="n">
        <f aca="false">12*Inputs!$B$6*(1-MIN(1,Inputs!$G$6*$D3063)*churn_nonbuyers)*(ic*Inputs!$C$6+fee_wd*Inputs!$E$6*(1-$B3063)+fee_fx*Inputs!$D$6-cost_acc-cost_wd*Inputs!$E$6*(1-$B3063)-cost_fx*Inputs!$D$6)</f>
        <v>121932.149559804</v>
      </c>
      <c r="L3063" s="0" t="n">
        <f aca="false">12*Inputs!$B$7*(1-MIN(1,Inputs!$G$7*$D3063)*churn_nonbuyers)*(ic*Inputs!$C$7+fee_wd*Inputs!$E$7*(1-$B3063)+fee_fx*Inputs!$D$7-cost_acc-cost_wd*Inputs!$E$7*(1-$B3063)-cost_fx*Inputs!$D$7)</f>
        <v>318098.782823882</v>
      </c>
      <c r="M3063" s="0" t="n">
        <f aca="false">12*Inputs!$B$8*(1-MIN(1,Inputs!$G$8*$D3063)*churn_nonbuyers)*(ic*Inputs!$C$8+fee_wd*Inputs!$E$8*(1-$B3063)+fee_fx*Inputs!$D$8-cost_acc-cost_wd*Inputs!$E$8*(1-$B3063)-cost_fx*Inputs!$D$8)</f>
        <v>0</v>
      </c>
      <c r="N3063" s="0" t="n">
        <f aca="false">K3063+L3063+I3063-fixed</f>
        <v>-100116.975216314</v>
      </c>
      <c r="O3063" s="0" t="n">
        <f aca="false">K3063+L3063+M3063-fixed</f>
        <v>-259969.067616314</v>
      </c>
      <c r="P3063" s="0" t="n">
        <f aca="false">12*Inputs!$B$6*(1-MIN(1,Inputs!$F$6*$D3063))*(ic*Inputs!$C$6+flat_fee-cost_acc-cost_wd*Inputs!$E$6*$E3063-cost_fx*Inputs!$D$6)+12*Inputs!$B$7*(1-MIN(1,Inputs!$F$7*$D3063))*(ic*Inputs!$C$7+flat_fee-cost_acc-cost_wd*Inputs!$E$7*$E3063-cost_fx*Inputs!$D$7)+12*Inputs!$B$8*(1-MIN(1,Inputs!$F$8*$D3063))*(ic*Inputs!$C$8+flat_fee-cost_acc-cost_wd*Inputs!$E$8*$E3063-cost_fx*Inputs!$D$8)-fixed</f>
        <v>-360340.27410184</v>
      </c>
    </row>
    <row r="3064" customFormat="false" ht="15" hidden="false" customHeight="false" outlineLevel="0" collapsed="false">
      <c r="A3064" s="0" t="n">
        <v>2999</v>
      </c>
      <c r="B3064" s="0" t="n">
        <v>0.313154</v>
      </c>
      <c r="C3064" s="0" t="n">
        <v>0.666809</v>
      </c>
      <c r="D3064" s="0" t="n">
        <v>1.087248</v>
      </c>
      <c r="E3064" s="0" t="n">
        <v>1.096581</v>
      </c>
      <c r="F3064" s="0" t="n">
        <v>0.303015</v>
      </c>
      <c r="G3064" s="0" t="n">
        <f aca="false">12*Inputs!$B$6*(MIN(1,$H$50*$C3064)*(ic*Inputs!$C$6+pS+fee_fx*Inputs!$D$6-cost_acc-cost_wd*Inputs!$E$6*$E3064-cost_fx*Inputs!$D$6-$F3064)+(1-MIN(1,$H$50*$C3064))*(1-MIN(1,Inputs!$G$6*$D3064)*churn_nonbuyers)*(ic*Inputs!$C$6+fee_wd*Inputs!$E$6*(1-$B3064)+fee_fx*Inputs!$D$6-cost_acc-cost_wd*Inputs!$E$6*(1-$B3064)-cost_fx*Inputs!$D$6))</f>
        <v>182972.647208808</v>
      </c>
      <c r="H3064" s="0" t="n">
        <f aca="false">12*Inputs!$B$7*(MIN(1,$H$51*$C3064)*(ic*Inputs!$C$7+pE+fee_fx*Inputs!$D$7-cost_acc-cost_wd*Inputs!$E$7*$E3064-cost_fx*Inputs!$D$7-$F3064)+(1-MIN(1,$H$51*$C3064))*(1-MIN(1,Inputs!$G$7*$D3064)*churn_nonbuyers)*(ic*Inputs!$C$7+fee_wd*Inputs!$E$7*(1-$B3064)+fee_fx*Inputs!$D$7-cost_acc-cost_wd*Inputs!$E$7*(1-$B3064)-cost_fx*Inputs!$D$7))</f>
        <v>380535.325229253</v>
      </c>
      <c r="I3064" s="0" t="n">
        <f aca="false">12*Inputs!$B$8*(MIN(1,$H$52*$C3064)*(ic*Inputs!$C$8+pT-cost_acc-cost_wd*Inputs!$E$8-cost_fx*Inputs!$D$8-cost_ins)+(1-MIN(1,$H$52*$C3064))*(1-MIN(1,Inputs!$G$8*$D3064)*churn_nonbuyers)*(ic*Inputs!$C$8+fee_wd*Inputs!$E$8*(1-$B3064)+fee_fx*Inputs!$D$8-cost_acc-cost_wd*Inputs!$E$8*(1-$B3064)-cost_fx*Inputs!$D$8))</f>
        <v>135786.000666449</v>
      </c>
      <c r="J3064" s="0" t="n">
        <f aca="false">G3064+H3064+I3064-fixed</f>
        <v>-706.026895490475</v>
      </c>
      <c r="K3064" s="0" t="n">
        <f aca="false">12*Inputs!$B$6*(1-MIN(1,Inputs!$G$6*$D3064)*churn_nonbuyers)*(ic*Inputs!$C$6+fee_wd*Inputs!$E$6*(1-$B3064)+fee_fx*Inputs!$D$6-cost_acc-cost_wd*Inputs!$E$6*(1-$B3064)-cost_fx*Inputs!$D$6)</f>
        <v>147997.791793382</v>
      </c>
      <c r="L3064" s="0" t="n">
        <f aca="false">12*Inputs!$B$7*(1-MIN(1,Inputs!$G$7*$D3064)*churn_nonbuyers)*(ic*Inputs!$C$7+fee_wd*Inputs!$E$7*(1-$B3064)+fee_fx*Inputs!$D$7-cost_acc-cost_wd*Inputs!$E$7*(1-$B3064)-cost_fx*Inputs!$D$7)</f>
        <v>346425.32877203</v>
      </c>
      <c r="M3064" s="0" t="n">
        <f aca="false">12*Inputs!$B$8*(1-MIN(1,Inputs!$G$8*$D3064)*churn_nonbuyers)*(ic*Inputs!$C$8+fee_wd*Inputs!$E$8*(1-$B3064)+fee_fx*Inputs!$D$8-cost_acc-cost_wd*Inputs!$E$8*(1-$B3064)-cost_fx*Inputs!$D$8)</f>
        <v>74394.1805824512</v>
      </c>
      <c r="N3064" s="0" t="n">
        <f aca="false">K3064+L3064+I3064-fixed</f>
        <v>-69790.8787681395</v>
      </c>
      <c r="O3064" s="0" t="n">
        <f aca="false">K3064+L3064+M3064-fixed</f>
        <v>-131182.698852137</v>
      </c>
      <c r="P3064" s="0" t="n">
        <f aca="false">12*Inputs!$B$6*(1-MIN(1,Inputs!$F$6*$D3064))*(ic*Inputs!$C$6+flat_fee-cost_acc-cost_wd*Inputs!$E$6*$E3064-cost_fx*Inputs!$D$6)+12*Inputs!$B$7*(1-MIN(1,Inputs!$F$7*$D3064))*(ic*Inputs!$C$7+flat_fee-cost_acc-cost_wd*Inputs!$E$7*$E3064-cost_fx*Inputs!$D$7)+12*Inputs!$B$8*(1-MIN(1,Inputs!$F$8*$D3064))*(ic*Inputs!$C$8+flat_fee-cost_acc-cost_wd*Inputs!$E$8*$E3064-cost_fx*Inputs!$D$8)-fixed</f>
        <v>-18430.2223628799</v>
      </c>
    </row>
    <row r="3065" customFormat="false" ht="15" hidden="false" customHeight="false" outlineLevel="0" collapsed="false">
      <c r="A3065" s="0" t="n">
        <v>3000</v>
      </c>
      <c r="B3065" s="0" t="n">
        <v>0.236284</v>
      </c>
      <c r="C3065" s="0" t="n">
        <v>0.842457</v>
      </c>
      <c r="D3065" s="0" t="n">
        <v>1.23739</v>
      </c>
      <c r="E3065" s="0" t="n">
        <v>1.291113</v>
      </c>
      <c r="F3065" s="0" t="n">
        <v>0.090509</v>
      </c>
      <c r="G3065" s="0" t="n">
        <f aca="false">12*Inputs!$B$6*(MIN(1,$H$50*$C3065)*(ic*Inputs!$C$6+pS+fee_fx*Inputs!$D$6-cost_acc-cost_wd*Inputs!$E$6*$E3065-cost_fx*Inputs!$D$6-$F3065)+(1-MIN(1,$H$50*$C3065))*(1-MIN(1,Inputs!$G$6*$D3065)*churn_nonbuyers)*(ic*Inputs!$C$6+fee_wd*Inputs!$E$6*(1-$B3065)+fee_fx*Inputs!$D$6-cost_acc-cost_wd*Inputs!$E$6*(1-$B3065)-cost_fx*Inputs!$D$6))</f>
        <v>201123.28850824</v>
      </c>
      <c r="H3065" s="0" t="n">
        <f aca="false">12*Inputs!$B$7*(MIN(1,$H$51*$C3065)*(ic*Inputs!$C$7+pE+fee_fx*Inputs!$D$7-cost_acc-cost_wd*Inputs!$E$7*$E3065-cost_fx*Inputs!$D$7-$F3065)+(1-MIN(1,$H$51*$C3065))*(1-MIN(1,Inputs!$G$7*$D3065)*churn_nonbuyers)*(ic*Inputs!$C$7+fee_wd*Inputs!$E$7*(1-$B3065)+fee_fx*Inputs!$D$7-cost_acc-cost_wd*Inputs!$E$7*(1-$B3065)-cost_fx*Inputs!$D$7))</f>
        <v>386950.100981271</v>
      </c>
      <c r="I3065" s="0" t="n">
        <f aca="false">12*Inputs!$B$8*(MIN(1,$H$52*$C3065)*(ic*Inputs!$C$8+pT-cost_acc-cost_wd*Inputs!$E$8-cost_fx*Inputs!$D$8-cost_ins)+(1-MIN(1,$H$52*$C3065))*(1-MIN(1,Inputs!$G$8*$D3065)*churn_nonbuyers)*(ic*Inputs!$C$8+fee_wd*Inputs!$E$8*(1-$B3065)+fee_fx*Inputs!$D$8-cost_acc-cost_wd*Inputs!$E$8*(1-$B3065)-cost_fx*Inputs!$D$8))</f>
        <v>138733.891400749</v>
      </c>
      <c r="J3065" s="0" t="n">
        <f aca="false">G3065+H3065+I3065-fixed</f>
        <v>26807.2808902601</v>
      </c>
      <c r="K3065" s="0" t="n">
        <f aca="false">12*Inputs!$B$6*(1-MIN(1,Inputs!$G$6*$D3065)*churn_nonbuyers)*(ic*Inputs!$C$6+fee_wd*Inputs!$E$6*(1-$B3065)+fee_fx*Inputs!$D$6-cost_acc-cost_wd*Inputs!$E$6*(1-$B3065)-cost_fx*Inputs!$D$6)</f>
        <v>157207.316103072</v>
      </c>
      <c r="L3065" s="0" t="n">
        <f aca="false">12*Inputs!$B$7*(1-MIN(1,Inputs!$G$7*$D3065)*churn_nonbuyers)*(ic*Inputs!$C$7+fee_wd*Inputs!$E$7*(1-$B3065)+fee_fx*Inputs!$D$7-cost_acc-cost_wd*Inputs!$E$7*(1-$B3065)-cost_fx*Inputs!$D$7)</f>
        <v>355470.696541843</v>
      </c>
      <c r="M3065" s="0" t="n">
        <f aca="false">12*Inputs!$B$8*(1-MIN(1,Inputs!$G$8*$D3065)*churn_nonbuyers)*(ic*Inputs!$C$8+fee_wd*Inputs!$E$8*(1-$B3065)+fee_fx*Inputs!$D$8-cost_acc-cost_wd*Inputs!$E$8*(1-$B3065)-cost_fx*Inputs!$D$8)</f>
        <v>42163.316214336</v>
      </c>
      <c r="N3065" s="0" t="n">
        <f aca="false">K3065+L3065+I3065-fixed</f>
        <v>-48588.0959543353</v>
      </c>
      <c r="O3065" s="0" t="n">
        <f aca="false">K3065+L3065+M3065-fixed</f>
        <v>-145158.671140749</v>
      </c>
      <c r="P3065" s="0" t="n">
        <f aca="false">12*Inputs!$B$6*(1-MIN(1,Inputs!$F$6*$D3065))*(ic*Inputs!$C$6+flat_fee-cost_acc-cost_wd*Inputs!$E$6*$E3065-cost_fx*Inputs!$D$6)+12*Inputs!$B$7*(1-MIN(1,Inputs!$F$7*$D3065))*(ic*Inputs!$C$7+flat_fee-cost_acc-cost_wd*Inputs!$E$7*$E3065-cost_fx*Inputs!$D$7)+12*Inputs!$B$8*(1-MIN(1,Inputs!$F$8*$D3065))*(ic*Inputs!$C$8+flat_fee-cost_acc-cost_wd*Inputs!$E$8*$E3065-cost_fx*Inputs!$D$8)-fixed</f>
        <v>-172573.9283032</v>
      </c>
    </row>
    <row r="3066" customFormat="false" ht="15" hidden="false" customHeight="false" outlineLevel="0" collapsed="false">
      <c r="A3066" s="0" t="n">
        <v>3001</v>
      </c>
      <c r="B3066" s="0" t="n">
        <v>0.406268</v>
      </c>
      <c r="C3066" s="0" t="n">
        <v>1.099035</v>
      </c>
      <c r="D3066" s="0" t="n">
        <v>1.928856</v>
      </c>
      <c r="E3066" s="0" t="n">
        <v>1.152006</v>
      </c>
      <c r="F3066" s="0" t="n">
        <v>0.351969</v>
      </c>
      <c r="G3066" s="0" t="n">
        <f aca="false">12*Inputs!$B$6*(MIN(1,$H$50*$C3066)*(ic*Inputs!$C$6+pS+fee_fx*Inputs!$D$6-cost_acc-cost_wd*Inputs!$E$6*$E3066-cost_fx*Inputs!$D$6-$F3066)+(1-MIN(1,$H$50*$C3066))*(1-MIN(1,Inputs!$G$6*$D3066)*churn_nonbuyers)*(ic*Inputs!$C$6+fee_wd*Inputs!$E$6*(1-$B3066)+fee_fx*Inputs!$D$6-cost_acc-cost_wd*Inputs!$E$6*(1-$B3066)-cost_fx*Inputs!$D$6))</f>
        <v>185943.463588643</v>
      </c>
      <c r="H3066" s="0" t="n">
        <f aca="false">12*Inputs!$B$7*(MIN(1,$H$51*$C3066)*(ic*Inputs!$C$7+pE+fee_fx*Inputs!$D$7-cost_acc-cost_wd*Inputs!$E$7*$E3066-cost_fx*Inputs!$D$7-$F3066)+(1-MIN(1,$H$51*$C3066))*(1-MIN(1,Inputs!$G$7*$D3066)*churn_nonbuyers)*(ic*Inputs!$C$7+fee_wd*Inputs!$E$7*(1-$B3066)+fee_fx*Inputs!$D$7-cost_acc-cost_wd*Inputs!$E$7*(1-$B3066)-cost_fx*Inputs!$D$7))</f>
        <v>380383.301044959</v>
      </c>
      <c r="I3066" s="0" t="n">
        <f aca="false">12*Inputs!$B$8*(MIN(1,$H$52*$C3066)*(ic*Inputs!$C$8+pT-cost_acc-cost_wd*Inputs!$E$8-cost_fx*Inputs!$D$8-cost_ins)+(1-MIN(1,$H$52*$C3066))*(1-MIN(1,Inputs!$G$8*$D3066)*churn_nonbuyers)*(ic*Inputs!$C$8+fee_wd*Inputs!$E$8*(1-$B3066)+fee_fx*Inputs!$D$8-cost_acc-cost_wd*Inputs!$E$8*(1-$B3066)-cost_fx*Inputs!$D$8))</f>
        <v>158419.30104</v>
      </c>
      <c r="J3066" s="0" t="n">
        <f aca="false">G3066+H3066+I3066-fixed</f>
        <v>24746.0656736027</v>
      </c>
      <c r="K3066" s="0" t="n">
        <f aca="false">12*Inputs!$B$6*(1-MIN(1,Inputs!$G$6*$D3066)*churn_nonbuyers)*(ic*Inputs!$C$6+fee_wd*Inputs!$E$6*(1-$B3066)+fee_fx*Inputs!$D$6-cost_acc-cost_wd*Inputs!$E$6*(1-$B3066)-cost_fx*Inputs!$D$6)</f>
        <v>129296.693299738</v>
      </c>
      <c r="L3066" s="0" t="n">
        <f aca="false">12*Inputs!$B$7*(1-MIN(1,Inputs!$G$7*$D3066)*churn_nonbuyers)*(ic*Inputs!$C$7+fee_wd*Inputs!$E$7*(1-$B3066)+fee_fx*Inputs!$D$7-cost_acc-cost_wd*Inputs!$E$7*(1-$B3066)-cost_fx*Inputs!$D$7)</f>
        <v>324751.258091843</v>
      </c>
      <c r="M3066" s="0" t="n">
        <f aca="false">12*Inputs!$B$8*(1-MIN(1,Inputs!$G$8*$D3066)*churn_nonbuyers)*(ic*Inputs!$C$8+fee_wd*Inputs!$E$8*(1-$B3066)+fee_fx*Inputs!$D$8-cost_acc-cost_wd*Inputs!$E$8*(1-$B3066)-cost_fx*Inputs!$D$8)</f>
        <v>0</v>
      </c>
      <c r="N3066" s="0" t="n">
        <f aca="false">K3066+L3066+I3066-fixed</f>
        <v>-87532.7475684199</v>
      </c>
      <c r="O3066" s="0" t="n">
        <f aca="false">K3066+L3066+M3066-fixed</f>
        <v>-245952.04860842</v>
      </c>
      <c r="P3066" s="0" t="n">
        <f aca="false">12*Inputs!$B$6*(1-MIN(1,Inputs!$F$6*$D3066))*(ic*Inputs!$C$6+flat_fee-cost_acc-cost_wd*Inputs!$E$6*$E3066-cost_fx*Inputs!$D$6)+12*Inputs!$B$7*(1-MIN(1,Inputs!$F$7*$D3066))*(ic*Inputs!$C$7+flat_fee-cost_acc-cost_wd*Inputs!$E$7*$E3066-cost_fx*Inputs!$D$7)+12*Inputs!$B$8*(1-MIN(1,Inputs!$F$8*$D3066))*(ic*Inputs!$C$8+flat_fee-cost_acc-cost_wd*Inputs!$E$8*$E3066-cost_fx*Inputs!$D$8)-fixed</f>
        <v>-438432.104284902</v>
      </c>
    </row>
    <row r="3067" customFormat="false" ht="15" hidden="false" customHeight="false" outlineLevel="0" collapsed="false">
      <c r="A3067" s="0" t="n">
        <v>3002</v>
      </c>
      <c r="B3067" s="0" t="n">
        <v>0.355274</v>
      </c>
      <c r="C3067" s="0" t="n">
        <v>0.938105</v>
      </c>
      <c r="D3067" s="0" t="n">
        <v>0.729836</v>
      </c>
      <c r="E3067" s="0" t="n">
        <v>1.198596</v>
      </c>
      <c r="F3067" s="0" t="n">
        <v>0.125279</v>
      </c>
      <c r="G3067" s="0" t="n">
        <f aca="false">12*Inputs!$B$6*(MIN(1,$H$50*$C3067)*(ic*Inputs!$C$6+pS+fee_fx*Inputs!$D$6-cost_acc-cost_wd*Inputs!$E$6*$E3067-cost_fx*Inputs!$D$6-$F3067)+(1-MIN(1,$H$50*$C3067))*(1-MIN(1,Inputs!$G$6*$D3067)*churn_nonbuyers)*(ic*Inputs!$C$6+fee_wd*Inputs!$E$6*(1-$B3067)+fee_fx*Inputs!$D$6-cost_acc-cost_wd*Inputs!$E$6*(1-$B3067)-cost_fx*Inputs!$D$6))</f>
        <v>196020.631300555</v>
      </c>
      <c r="H3067" s="0" t="n">
        <f aca="false">12*Inputs!$B$7*(MIN(1,$H$51*$C3067)*(ic*Inputs!$C$7+pE+fee_fx*Inputs!$D$7-cost_acc-cost_wd*Inputs!$E$7*$E3067-cost_fx*Inputs!$D$7-$F3067)+(1-MIN(1,$H$51*$C3067))*(1-MIN(1,Inputs!$G$7*$D3067)*churn_nonbuyers)*(ic*Inputs!$C$7+fee_wd*Inputs!$E$7*(1-$B3067)+fee_fx*Inputs!$D$7-cost_acc-cost_wd*Inputs!$E$7*(1-$B3067)-cost_fx*Inputs!$D$7))</f>
        <v>391684.971942938</v>
      </c>
      <c r="I3067" s="0" t="n">
        <f aca="false">12*Inputs!$B$8*(MIN(1,$H$52*$C3067)*(ic*Inputs!$C$8+pT-cost_acc-cost_wd*Inputs!$E$8-cost_fx*Inputs!$D$8-cost_ins)+(1-MIN(1,$H$52*$C3067))*(1-MIN(1,Inputs!$G$8*$D3067)*churn_nonbuyers)*(ic*Inputs!$C$8+fee_wd*Inputs!$E$8*(1-$B3067)+fee_fx*Inputs!$D$8-cost_acc-cost_wd*Inputs!$E$8*(1-$B3067)-cost_fx*Inputs!$D$8))</f>
        <v>187169.608308453</v>
      </c>
      <c r="J3067" s="0" t="n">
        <f aca="false">G3067+H3067+I3067-fixed</f>
        <v>74875.2115519467</v>
      </c>
      <c r="K3067" s="0" t="n">
        <f aca="false">12*Inputs!$B$6*(1-MIN(1,Inputs!$G$6*$D3067)*churn_nonbuyers)*(ic*Inputs!$C$6+fee_wd*Inputs!$E$6*(1-$B3067)+fee_fx*Inputs!$D$6-cost_acc-cost_wd*Inputs!$E$6*(1-$B3067)-cost_fx*Inputs!$D$6)</f>
        <v>144950.697756461</v>
      </c>
      <c r="L3067" s="0" t="n">
        <f aca="false">12*Inputs!$B$7*(1-MIN(1,Inputs!$G$7*$D3067)*churn_nonbuyers)*(ic*Inputs!$C$7+fee_wd*Inputs!$E$7*(1-$B3067)+fee_fx*Inputs!$D$7-cost_acc-cost_wd*Inputs!$E$7*(1-$B3067)-cost_fx*Inputs!$D$7)</f>
        <v>344332.588125876</v>
      </c>
      <c r="M3067" s="0" t="n">
        <f aca="false">12*Inputs!$B$8*(1-MIN(1,Inputs!$G$8*$D3067)*churn_nonbuyers)*(ic*Inputs!$C$8+fee_wd*Inputs!$E$8*(1-$B3067)+fee_fx*Inputs!$D$8-cost_acc-cost_wd*Inputs!$E$8*(1-$B3067)-cost_fx*Inputs!$D$8)</f>
        <v>151306.12169015</v>
      </c>
      <c r="N3067" s="0" t="n">
        <f aca="false">K3067+L3067+I3067-fixed</f>
        <v>-23547.1058092093</v>
      </c>
      <c r="O3067" s="0" t="n">
        <f aca="false">K3067+L3067+M3067-fixed</f>
        <v>-59410.5924275124</v>
      </c>
      <c r="P3067" s="0" t="n">
        <f aca="false">12*Inputs!$B$6*(1-MIN(1,Inputs!$F$6*$D3067))*(ic*Inputs!$C$6+flat_fee-cost_acc-cost_wd*Inputs!$E$6*$E3067-cost_fx*Inputs!$D$6)+12*Inputs!$B$7*(1-MIN(1,Inputs!$F$7*$D3067))*(ic*Inputs!$C$7+flat_fee-cost_acc-cost_wd*Inputs!$E$7*$E3067-cost_fx*Inputs!$D$7)+12*Inputs!$B$8*(1-MIN(1,Inputs!$F$8*$D3067))*(ic*Inputs!$C$8+flat_fee-cost_acc-cost_wd*Inputs!$E$8*$E3067-cost_fx*Inputs!$D$8)-fixed</f>
        <v>124154.73465344</v>
      </c>
    </row>
    <row r="3068" customFormat="false" ht="15" hidden="false" customHeight="false" outlineLevel="0" collapsed="false">
      <c r="A3068" s="0" t="n">
        <v>3003</v>
      </c>
      <c r="B3068" s="0" t="n">
        <v>0.574835</v>
      </c>
      <c r="C3068" s="0" t="n">
        <v>1.129135</v>
      </c>
      <c r="D3068" s="0" t="n">
        <v>1.761102</v>
      </c>
      <c r="E3068" s="0" t="n">
        <v>1.240888</v>
      </c>
      <c r="F3068" s="0" t="n">
        <v>0.171874</v>
      </c>
      <c r="G3068" s="0" t="n">
        <f aca="false">12*Inputs!$B$6*(MIN(1,$H$50*$C3068)*(ic*Inputs!$C$6+pS+fee_fx*Inputs!$D$6-cost_acc-cost_wd*Inputs!$E$6*$E3068-cost_fx*Inputs!$D$6-$F3068)+(1-MIN(1,$H$50*$C3068))*(1-MIN(1,Inputs!$G$6*$D3068)*churn_nonbuyers)*(ic*Inputs!$C$6+fee_wd*Inputs!$E$6*(1-$B3068)+fee_fx*Inputs!$D$6-cost_acc-cost_wd*Inputs!$E$6*(1-$B3068)-cost_fx*Inputs!$D$6))</f>
        <v>170823.00876539</v>
      </c>
      <c r="H3068" s="0" t="n">
        <f aca="false">12*Inputs!$B$7*(MIN(1,$H$51*$C3068)*(ic*Inputs!$C$7+pE+fee_fx*Inputs!$D$7-cost_acc-cost_wd*Inputs!$E$7*$E3068-cost_fx*Inputs!$D$7-$F3068)+(1-MIN(1,$H$51*$C3068))*(1-MIN(1,Inputs!$G$7*$D3068)*churn_nonbuyers)*(ic*Inputs!$C$7+fee_wd*Inputs!$E$7*(1-$B3068)+fee_fx*Inputs!$D$7-cost_acc-cost_wd*Inputs!$E$7*(1-$B3068)-cost_fx*Inputs!$D$7))</f>
        <v>370402.63865557</v>
      </c>
      <c r="I3068" s="0" t="n">
        <f aca="false">12*Inputs!$B$8*(MIN(1,$H$52*$C3068)*(ic*Inputs!$C$8+pT-cost_acc-cost_wd*Inputs!$E$8-cost_fx*Inputs!$D$8-cost_ins)+(1-MIN(1,$H$52*$C3068))*(1-MIN(1,Inputs!$G$8*$D3068)*churn_nonbuyers)*(ic*Inputs!$C$8+fee_wd*Inputs!$E$8*(1-$B3068)+fee_fx*Inputs!$D$8-cost_acc-cost_wd*Inputs!$E$8*(1-$B3068)-cost_fx*Inputs!$D$8))</f>
        <v>162758.03544</v>
      </c>
      <c r="J3068" s="0" t="n">
        <f aca="false">G3068+H3068+I3068-fixed</f>
        <v>3983.68286096025</v>
      </c>
      <c r="K3068" s="0" t="n">
        <f aca="false">12*Inputs!$B$6*(1-MIN(1,Inputs!$G$6*$D3068)*churn_nonbuyers)*(ic*Inputs!$C$6+fee_wd*Inputs!$E$6*(1-$B3068)+fee_fx*Inputs!$D$6-cost_acc-cost_wd*Inputs!$E$6*(1-$B3068)-cost_fx*Inputs!$D$6)</f>
        <v>108360.721930824</v>
      </c>
      <c r="L3068" s="0" t="n">
        <f aca="false">12*Inputs!$B$7*(1-MIN(1,Inputs!$G$7*$D3068)*churn_nonbuyers)*(ic*Inputs!$C$7+fee_wd*Inputs!$E$7*(1-$B3068)+fee_fx*Inputs!$D$7-cost_acc-cost_wd*Inputs!$E$7*(1-$B3068)-cost_fx*Inputs!$D$7)</f>
        <v>303494.792262494</v>
      </c>
      <c r="M3068" s="0" t="n">
        <f aca="false">12*Inputs!$B$8*(1-MIN(1,Inputs!$G$8*$D3068)*churn_nonbuyers)*(ic*Inputs!$C$8+fee_wd*Inputs!$E$8*(1-$B3068)+fee_fx*Inputs!$D$8-cost_acc-cost_wd*Inputs!$E$8*(1-$B3068)-cost_fx*Inputs!$D$8)</f>
        <v>0</v>
      </c>
      <c r="N3068" s="0" t="n">
        <f aca="false">K3068+L3068+I3068-fixed</f>
        <v>-125386.450366682</v>
      </c>
      <c r="O3068" s="0" t="n">
        <f aca="false">K3068+L3068+M3068-fixed</f>
        <v>-288144.485806682</v>
      </c>
      <c r="P3068" s="0" t="n">
        <f aca="false">12*Inputs!$B$6*(1-MIN(1,Inputs!$F$6*$D3068))*(ic*Inputs!$C$6+flat_fee-cost_acc-cost_wd*Inputs!$E$6*$E3068-cost_fx*Inputs!$D$6)+12*Inputs!$B$7*(1-MIN(1,Inputs!$F$7*$D3068))*(ic*Inputs!$C$7+flat_fee-cost_acc-cost_wd*Inputs!$E$7*$E3068-cost_fx*Inputs!$D$7)+12*Inputs!$B$8*(1-MIN(1,Inputs!$F$8*$D3068))*(ic*Inputs!$C$8+flat_fee-cost_acc-cost_wd*Inputs!$E$8*$E3068-cost_fx*Inputs!$D$8)-fixed</f>
        <v>-418796.66339776</v>
      </c>
    </row>
    <row r="3069" customFormat="false" ht="15" hidden="false" customHeight="false" outlineLevel="0" collapsed="false">
      <c r="A3069" s="0" t="n">
        <v>3004</v>
      </c>
      <c r="B3069" s="0" t="n">
        <v>0.259336</v>
      </c>
      <c r="C3069" s="0" t="n">
        <v>0.942206</v>
      </c>
      <c r="D3069" s="0" t="n">
        <v>0.648014</v>
      </c>
      <c r="E3069" s="0" t="n">
        <v>1.117022</v>
      </c>
      <c r="F3069" s="0" t="n">
        <v>0.40992</v>
      </c>
      <c r="G3069" s="0" t="n">
        <f aca="false">12*Inputs!$B$6*(MIN(1,$H$50*$C3069)*(ic*Inputs!$C$6+pS+fee_fx*Inputs!$D$6-cost_acc-cost_wd*Inputs!$E$6*$E3069-cost_fx*Inputs!$D$6-$F3069)+(1-MIN(1,$H$50*$C3069))*(1-MIN(1,Inputs!$G$6*$D3069)*churn_nonbuyers)*(ic*Inputs!$C$6+fee_wd*Inputs!$E$6*(1-$B3069)+fee_fx*Inputs!$D$6-cost_acc-cost_wd*Inputs!$E$6*(1-$B3069)-cost_fx*Inputs!$D$6))</f>
        <v>204764.560469906</v>
      </c>
      <c r="H3069" s="0" t="n">
        <f aca="false">12*Inputs!$B$7*(MIN(1,$H$51*$C3069)*(ic*Inputs!$C$7+pE+fee_fx*Inputs!$D$7-cost_acc-cost_wd*Inputs!$E$7*$E3069-cost_fx*Inputs!$D$7-$F3069)+(1-MIN(1,$H$51*$C3069))*(1-MIN(1,Inputs!$G$7*$D3069)*churn_nonbuyers)*(ic*Inputs!$C$7+fee_wd*Inputs!$E$7*(1-$B3069)+fee_fx*Inputs!$D$7-cost_acc-cost_wd*Inputs!$E$7*(1-$B3069)-cost_fx*Inputs!$D$7))</f>
        <v>394277.946109881</v>
      </c>
      <c r="I3069" s="0" t="n">
        <f aca="false">12*Inputs!$B$8*(MIN(1,$H$52*$C3069)*(ic*Inputs!$C$8+pT-cost_acc-cost_wd*Inputs!$E$8-cost_fx*Inputs!$D$8-cost_ins)+(1-MIN(1,$H$52*$C3069))*(1-MIN(1,Inputs!$G$8*$D3069)*churn_nonbuyers)*(ic*Inputs!$C$8+fee_wd*Inputs!$E$8*(1-$B3069)+fee_fx*Inputs!$D$8-cost_acc-cost_wd*Inputs!$E$8*(1-$B3069)-cost_fx*Inputs!$D$8))</f>
        <v>194215.206584106</v>
      </c>
      <c r="J3069" s="0" t="n">
        <f aca="false">G3069+H3069+I3069-fixed</f>
        <v>93257.7131638927</v>
      </c>
      <c r="K3069" s="0" t="n">
        <f aca="false">12*Inputs!$B$6*(1-MIN(1,Inputs!$G$6*$D3069)*churn_nonbuyers)*(ic*Inputs!$C$6+fee_wd*Inputs!$E$6*(1-$B3069)+fee_fx*Inputs!$D$6-cost_acc-cost_wd*Inputs!$E$6*(1-$B3069)-cost_fx*Inputs!$D$6)</f>
        <v>158933.619062669</v>
      </c>
      <c r="L3069" s="0" t="n">
        <f aca="false">12*Inputs!$B$7*(1-MIN(1,Inputs!$G$7*$D3069)*churn_nonbuyers)*(ic*Inputs!$C$7+fee_wd*Inputs!$E$7*(1-$B3069)+fee_fx*Inputs!$D$7-cost_acc-cost_wd*Inputs!$E$7*(1-$B3069)-cost_fx*Inputs!$D$7)</f>
        <v>358743.229165601</v>
      </c>
      <c r="M3069" s="0" t="n">
        <f aca="false">12*Inputs!$B$8*(1-MIN(1,Inputs!$G$8*$D3069)*churn_nonbuyers)*(ic*Inputs!$C$8+fee_wd*Inputs!$E$8*(1-$B3069)+fee_fx*Inputs!$D$8-cost_acc-cost_wd*Inputs!$E$8*(1-$B3069)-cost_fx*Inputs!$D$8)</f>
        <v>171540.226132454</v>
      </c>
      <c r="N3069" s="0" t="n">
        <f aca="false">K3069+L3069+I3069-fixed</f>
        <v>11892.0548123759</v>
      </c>
      <c r="O3069" s="0" t="n">
        <f aca="false">K3069+L3069+M3069-fixed</f>
        <v>-10782.9256392753</v>
      </c>
      <c r="P3069" s="0" t="n">
        <f aca="false">12*Inputs!$B$6*(1-MIN(1,Inputs!$F$6*$D3069))*(ic*Inputs!$C$6+flat_fee-cost_acc-cost_wd*Inputs!$E$6*$E3069-cost_fx*Inputs!$D$6)+12*Inputs!$B$7*(1-MIN(1,Inputs!$F$7*$D3069))*(ic*Inputs!$C$7+flat_fee-cost_acc-cost_wd*Inputs!$E$7*$E3069-cost_fx*Inputs!$D$7)+12*Inputs!$B$8*(1-MIN(1,Inputs!$F$8*$D3069))*(ic*Inputs!$C$8+flat_fee-cost_acc-cost_wd*Inputs!$E$8*$E3069-cost_fx*Inputs!$D$8)-fixed</f>
        <v>208527.63164192</v>
      </c>
    </row>
    <row r="3070" customFormat="false" ht="15" hidden="false" customHeight="false" outlineLevel="0" collapsed="false">
      <c r="A3070" s="0" t="n">
        <v>3005</v>
      </c>
      <c r="B3070" s="0" t="n">
        <v>0.283702</v>
      </c>
      <c r="C3070" s="0" t="n">
        <v>0.958055</v>
      </c>
      <c r="D3070" s="0" t="n">
        <v>1.17558</v>
      </c>
      <c r="E3070" s="0" t="n">
        <v>1.083907</v>
      </c>
      <c r="F3070" s="0" t="n">
        <v>0.114383</v>
      </c>
      <c r="G3070" s="0" t="n">
        <f aca="false">12*Inputs!$B$6*(MIN(1,$H$50*$C3070)*(ic*Inputs!$C$6+pS+fee_fx*Inputs!$D$6-cost_acc-cost_wd*Inputs!$E$6*$E3070-cost_fx*Inputs!$D$6-$F3070)+(1-MIN(1,$H$50*$C3070))*(1-MIN(1,Inputs!$G$6*$D3070)*churn_nonbuyers)*(ic*Inputs!$C$6+fee_wd*Inputs!$E$6*(1-$B3070)+fee_fx*Inputs!$D$6-cost_acc-cost_wd*Inputs!$E$6*(1-$B3070)-cost_fx*Inputs!$D$6))</f>
        <v>205739.968088787</v>
      </c>
      <c r="H3070" s="0" t="n">
        <f aca="false">12*Inputs!$B$7*(MIN(1,$H$51*$C3070)*(ic*Inputs!$C$7+pE+fee_fx*Inputs!$D$7-cost_acc-cost_wd*Inputs!$E$7*$E3070-cost_fx*Inputs!$D$7-$F3070)+(1-MIN(1,$H$51*$C3070))*(1-MIN(1,Inputs!$G$7*$D3070)*churn_nonbuyers)*(ic*Inputs!$C$7+fee_wd*Inputs!$E$7*(1-$B3070)+fee_fx*Inputs!$D$7-cost_acc-cost_wd*Inputs!$E$7*(1-$B3070)-cost_fx*Inputs!$D$7))</f>
        <v>409180.26547748</v>
      </c>
      <c r="I3070" s="0" t="n">
        <f aca="false">12*Inputs!$B$8*(MIN(1,$H$52*$C3070)*(ic*Inputs!$C$8+pT-cost_acc-cost_wd*Inputs!$E$8-cost_fx*Inputs!$D$8-cost_ins)+(1-MIN(1,$H$52*$C3070))*(1-MIN(1,Inputs!$G$8*$D3070)*churn_nonbuyers)*(ic*Inputs!$C$8+fee_wd*Inputs!$E$8*(1-$B3070)+fee_fx*Inputs!$D$8-cost_acc-cost_wd*Inputs!$E$8*(1-$B3070)-cost_fx*Inputs!$D$8))</f>
        <v>156341.829095134</v>
      </c>
      <c r="J3070" s="0" t="n">
        <f aca="false">G3070+H3070+I3070-fixed</f>
        <v>71262.0626614005</v>
      </c>
      <c r="K3070" s="0" t="n">
        <f aca="false">12*Inputs!$B$6*(1-MIN(1,Inputs!$G$6*$D3070)*churn_nonbuyers)*(ic*Inputs!$C$6+fee_wd*Inputs!$E$6*(1-$B3070)+fee_fx*Inputs!$D$6-cost_acc-cost_wd*Inputs!$E$6*(1-$B3070)-cost_fx*Inputs!$D$6)</f>
        <v>151298.369259552</v>
      </c>
      <c r="L3070" s="0" t="n">
        <f aca="false">12*Inputs!$B$7*(1-MIN(1,Inputs!$G$7*$D3070)*churn_nonbuyers)*(ic*Inputs!$C$7+fee_wd*Inputs!$E$7*(1-$B3070)+fee_fx*Inputs!$D$7-cost_acc-cost_wd*Inputs!$E$7*(1-$B3070)-cost_fx*Inputs!$D$7)</f>
        <v>349567.878515731</v>
      </c>
      <c r="M3070" s="0" t="n">
        <f aca="false">12*Inputs!$B$8*(1-MIN(1,Inputs!$G$8*$D3070)*churn_nonbuyers)*(ic*Inputs!$C$8+fee_wd*Inputs!$E$8*(1-$B3070)+fee_fx*Inputs!$D$8-cost_acc-cost_wd*Inputs!$E$8*(1-$B3070)-cost_fx*Inputs!$D$8)</f>
        <v>55391.869344576</v>
      </c>
      <c r="N3070" s="0" t="n">
        <f aca="false">K3070+L3070+I3070-fixed</f>
        <v>-42791.9231295831</v>
      </c>
      <c r="O3070" s="0" t="n">
        <f aca="false">K3070+L3070+M3070-fixed</f>
        <v>-143741.882880141</v>
      </c>
      <c r="P3070" s="0" t="n">
        <f aca="false">12*Inputs!$B$6*(1-MIN(1,Inputs!$F$6*$D3070))*(ic*Inputs!$C$6+flat_fee-cost_acc-cost_wd*Inputs!$E$6*$E3070-cost_fx*Inputs!$D$6)+12*Inputs!$B$7*(1-MIN(1,Inputs!$F$7*$D3070))*(ic*Inputs!$C$7+flat_fee-cost_acc-cost_wd*Inputs!$E$7*$E3070-cost_fx*Inputs!$D$7)+12*Inputs!$B$8*(1-MIN(1,Inputs!$F$8*$D3070))*(ic*Inputs!$C$8+flat_fee-cost_acc-cost_wd*Inputs!$E$8*$E3070-cost_fx*Inputs!$D$8)-fixed</f>
        <v>-61254.5283856</v>
      </c>
    </row>
    <row r="3071" customFormat="false" ht="15" hidden="false" customHeight="false" outlineLevel="0" collapsed="false">
      <c r="A3071" s="0" t="n">
        <v>3006</v>
      </c>
      <c r="B3071" s="0" t="n">
        <v>0.278407</v>
      </c>
      <c r="C3071" s="0" t="n">
        <v>1.02052</v>
      </c>
      <c r="D3071" s="0" t="n">
        <v>1.512793</v>
      </c>
      <c r="E3071" s="0" t="n">
        <v>1.315445</v>
      </c>
      <c r="F3071" s="0" t="n">
        <v>0.350802</v>
      </c>
      <c r="G3071" s="0" t="n">
        <f aca="false">12*Inputs!$B$6*(MIN(1,$H$50*$C3071)*(ic*Inputs!$C$6+pS+fee_fx*Inputs!$D$6-cost_acc-cost_wd*Inputs!$E$6*$E3071-cost_fx*Inputs!$D$6-$F3071)+(1-MIN(1,$H$50*$C3071))*(1-MIN(1,Inputs!$G$6*$D3071)*churn_nonbuyers)*(ic*Inputs!$C$6+fee_wd*Inputs!$E$6*(1-$B3071)+fee_fx*Inputs!$D$6-cost_acc-cost_wd*Inputs!$E$6*(1-$B3071)-cost_fx*Inputs!$D$6))</f>
        <v>196444.81976164</v>
      </c>
      <c r="H3071" s="0" t="n">
        <f aca="false">12*Inputs!$B$7*(MIN(1,$H$51*$C3071)*(ic*Inputs!$C$7+pE+fee_fx*Inputs!$D$7-cost_acc-cost_wd*Inputs!$E$7*$E3071-cost_fx*Inputs!$D$7-$F3071)+(1-MIN(1,$H$51*$C3071))*(1-MIN(1,Inputs!$G$7*$D3071)*churn_nonbuyers)*(ic*Inputs!$C$7+fee_wd*Inputs!$E$7*(1-$B3071)+fee_fx*Inputs!$D$7-cost_acc-cost_wd*Inputs!$E$7*(1-$B3071)-cost_fx*Inputs!$D$7))</f>
        <v>370210.753065017</v>
      </c>
      <c r="I3071" s="0" t="n">
        <f aca="false">12*Inputs!$B$8*(MIN(1,$H$52*$C3071)*(ic*Inputs!$C$8+pT-cost_acc-cost_wd*Inputs!$E$8-cost_fx*Inputs!$D$8-cost_ins)+(1-MIN(1,$H$52*$C3071))*(1-MIN(1,Inputs!$G$8*$D3071)*churn_nonbuyers)*(ic*Inputs!$C$8+fee_wd*Inputs!$E$8*(1-$B3071)+fee_fx*Inputs!$D$8-cost_acc-cost_wd*Inputs!$E$8*(1-$B3071)-cost_fx*Inputs!$D$8))</f>
        <v>147101.83488</v>
      </c>
      <c r="J3071" s="0" t="n">
        <f aca="false">G3071+H3071+I3071-fixed</f>
        <v>13757.4077066565</v>
      </c>
      <c r="K3071" s="0" t="n">
        <f aca="false">12*Inputs!$B$6*(1-MIN(1,Inputs!$G$6*$D3071)*churn_nonbuyers)*(ic*Inputs!$C$6+fee_wd*Inputs!$E$6*(1-$B3071)+fee_fx*Inputs!$D$6-cost_acc-cost_wd*Inputs!$E$6*(1-$B3071)-cost_fx*Inputs!$D$6)</f>
        <v>149292.878117407</v>
      </c>
      <c r="L3071" s="0" t="n">
        <f aca="false">12*Inputs!$B$7*(1-MIN(1,Inputs!$G$7*$D3071)*churn_nonbuyers)*(ic*Inputs!$C$7+fee_wd*Inputs!$E$7*(1-$B3071)+fee_fx*Inputs!$D$7-cost_acc-cost_wd*Inputs!$E$7*(1-$B3071)-cost_fx*Inputs!$D$7)</f>
        <v>346630.111606444</v>
      </c>
      <c r="M3071" s="0" t="n">
        <f aca="false">12*Inputs!$B$8*(1-MIN(1,Inputs!$G$8*$D3071)*churn_nonbuyers)*(ic*Inputs!$C$8+fee_wd*Inputs!$E$8*(1-$B3071)+fee_fx*Inputs!$D$8-cost_acc-cost_wd*Inputs!$E$8*(1-$B3071)-cost_fx*Inputs!$D$8)</f>
        <v>0</v>
      </c>
      <c r="N3071" s="0" t="n">
        <f aca="false">K3071+L3071+I3071-fixed</f>
        <v>-56975.1753961484</v>
      </c>
      <c r="O3071" s="0" t="n">
        <f aca="false">K3071+L3071+M3071-fixed</f>
        <v>-204077.010276148</v>
      </c>
      <c r="P3071" s="0" t="n">
        <f aca="false">12*Inputs!$B$6*(1-MIN(1,Inputs!$F$6*$D3071))*(ic*Inputs!$C$6+flat_fee-cost_acc-cost_wd*Inputs!$E$6*$E3071-cost_fx*Inputs!$D$6)+12*Inputs!$B$7*(1-MIN(1,Inputs!$F$7*$D3071))*(ic*Inputs!$C$7+flat_fee-cost_acc-cost_wd*Inputs!$E$7*$E3071-cost_fx*Inputs!$D$7)+12*Inputs!$B$8*(1-MIN(1,Inputs!$F$8*$D3071))*(ic*Inputs!$C$8+flat_fee-cost_acc-cost_wd*Inputs!$E$8*$E3071-cost_fx*Inputs!$D$8)-fixed</f>
        <v>-316156.6538116</v>
      </c>
    </row>
    <row r="3072" customFormat="false" ht="15" hidden="false" customHeight="false" outlineLevel="0" collapsed="false">
      <c r="A3072" s="0" t="n">
        <v>3007</v>
      </c>
      <c r="B3072" s="0" t="n">
        <v>0.31948</v>
      </c>
      <c r="C3072" s="0" t="n">
        <v>0.969359</v>
      </c>
      <c r="D3072" s="0" t="n">
        <v>1.137687</v>
      </c>
      <c r="E3072" s="0" t="n">
        <v>1.21551</v>
      </c>
      <c r="F3072" s="0" t="n">
        <v>0.153623</v>
      </c>
      <c r="G3072" s="0" t="n">
        <f aca="false">12*Inputs!$B$6*(MIN(1,$H$50*$C3072)*(ic*Inputs!$C$6+pS+fee_fx*Inputs!$D$6-cost_acc-cost_wd*Inputs!$E$6*$E3072-cost_fx*Inputs!$D$6-$F3072)+(1-MIN(1,$H$50*$C3072))*(1-MIN(1,Inputs!$G$6*$D3072)*churn_nonbuyers)*(ic*Inputs!$C$6+fee_wd*Inputs!$E$6*(1-$B3072)+fee_fx*Inputs!$D$6-cost_acc-cost_wd*Inputs!$E$6*(1-$B3072)-cost_fx*Inputs!$D$6))</f>
        <v>198365.491667159</v>
      </c>
      <c r="H3072" s="0" t="n">
        <f aca="false">12*Inputs!$B$7*(MIN(1,$H$51*$C3072)*(ic*Inputs!$C$7+pE+fee_fx*Inputs!$D$7-cost_acc-cost_wd*Inputs!$E$7*$E3072-cost_fx*Inputs!$D$7-$F3072)+(1-MIN(1,$H$51*$C3072))*(1-MIN(1,Inputs!$G$7*$D3072)*churn_nonbuyers)*(ic*Inputs!$C$7+fee_wd*Inputs!$E$7*(1-$B3072)+fee_fx*Inputs!$D$7-cost_acc-cost_wd*Inputs!$E$7*(1-$B3072)-cost_fx*Inputs!$D$7))</f>
        <v>390202.022042563</v>
      </c>
      <c r="I3072" s="0" t="n">
        <f aca="false">12*Inputs!$B$8*(MIN(1,$H$52*$C3072)*(ic*Inputs!$C$8+pT-cost_acc-cost_wd*Inputs!$E$8-cost_fx*Inputs!$D$8-cost_ins)+(1-MIN(1,$H$52*$C3072))*(1-MIN(1,Inputs!$G$8*$D3072)*churn_nonbuyers)*(ic*Inputs!$C$8+fee_wd*Inputs!$E$8*(1-$B3072)+fee_fx*Inputs!$D$8-cost_acc-cost_wd*Inputs!$E$8*(1-$B3072)-cost_fx*Inputs!$D$8))</f>
        <v>160087.448070993</v>
      </c>
      <c r="J3072" s="0" t="n">
        <f aca="false">G3072+H3072+I3072-fixed</f>
        <v>48654.9617807152</v>
      </c>
      <c r="K3072" s="0" t="n">
        <f aca="false">12*Inputs!$B$6*(1-MIN(1,Inputs!$G$6*$D3072)*churn_nonbuyers)*(ic*Inputs!$C$6+fee_wd*Inputs!$E$6*(1-$B3072)+fee_fx*Inputs!$D$6-cost_acc-cost_wd*Inputs!$E$6*(1-$B3072)-cost_fx*Inputs!$D$6)</f>
        <v>146743.966387872</v>
      </c>
      <c r="L3072" s="0" t="n">
        <f aca="false">12*Inputs!$B$7*(1-MIN(1,Inputs!$G$7*$D3072)*churn_nonbuyers)*(ic*Inputs!$C$7+fee_wd*Inputs!$E$7*(1-$B3072)+fee_fx*Inputs!$D$7-cost_acc-cost_wd*Inputs!$E$7*(1-$B3072)-cost_fx*Inputs!$D$7)</f>
        <v>345003.600856723</v>
      </c>
      <c r="M3072" s="0" t="n">
        <f aca="false">12*Inputs!$B$8*(1-MIN(1,Inputs!$G$8*$D3072)*churn_nonbuyers)*(ic*Inputs!$C$8+fee_wd*Inputs!$E$8*(1-$B3072)+fee_fx*Inputs!$D$8-cost_acc-cost_wd*Inputs!$E$8*(1-$B3072)-cost_fx*Inputs!$D$8)</f>
        <v>63338.7671967361</v>
      </c>
      <c r="N3072" s="0" t="n">
        <f aca="false">K3072+L3072+I3072-fixed</f>
        <v>-48164.9846844113</v>
      </c>
      <c r="O3072" s="0" t="n">
        <f aca="false">K3072+L3072+M3072-fixed</f>
        <v>-144913.665558669</v>
      </c>
      <c r="P3072" s="0" t="n">
        <f aca="false">12*Inputs!$B$6*(1-MIN(1,Inputs!$F$6*$D3072))*(ic*Inputs!$C$6+flat_fee-cost_acc-cost_wd*Inputs!$E$6*$E3072-cost_fx*Inputs!$D$6)+12*Inputs!$B$7*(1-MIN(1,Inputs!$F$7*$D3072))*(ic*Inputs!$C$7+flat_fee-cost_acc-cost_wd*Inputs!$E$7*$E3072-cost_fx*Inputs!$D$7)+12*Inputs!$B$8*(1-MIN(1,Inputs!$F$8*$D3072))*(ic*Inputs!$C$8+flat_fee-cost_acc-cost_wd*Inputs!$E$8*$E3072-cost_fx*Inputs!$D$8)-fixed</f>
        <v>-93152.3724471999</v>
      </c>
    </row>
    <row r="3073" customFormat="false" ht="15" hidden="false" customHeight="false" outlineLevel="0" collapsed="false">
      <c r="A3073" s="0" t="n">
        <v>3008</v>
      </c>
      <c r="B3073" s="0" t="n">
        <v>0.25198</v>
      </c>
      <c r="C3073" s="0" t="n">
        <v>0.998642</v>
      </c>
      <c r="D3073" s="0" t="n">
        <v>1.120084</v>
      </c>
      <c r="E3073" s="0" t="n">
        <v>1.211123</v>
      </c>
      <c r="F3073" s="0" t="n">
        <v>0.349741</v>
      </c>
      <c r="G3073" s="0" t="n">
        <f aca="false">12*Inputs!$B$6*(MIN(1,$H$50*$C3073)*(ic*Inputs!$C$6+pS+fee_fx*Inputs!$D$6-cost_acc-cost_wd*Inputs!$E$6*$E3073-cost_fx*Inputs!$D$6-$F3073)+(1-MIN(1,$H$50*$C3073))*(1-MIN(1,Inputs!$G$6*$D3073)*churn_nonbuyers)*(ic*Inputs!$C$6+fee_wd*Inputs!$E$6*(1-$B3073)+fee_fx*Inputs!$D$6-cost_acc-cost_wd*Inputs!$E$6*(1-$B3073)-cost_fx*Inputs!$D$6))</f>
        <v>204082.014381065</v>
      </c>
      <c r="H3073" s="0" t="n">
        <f aca="false">12*Inputs!$B$7*(MIN(1,$H$51*$C3073)*(ic*Inputs!$C$7+pE+fee_fx*Inputs!$D$7-cost_acc-cost_wd*Inputs!$E$7*$E3073-cost_fx*Inputs!$D$7-$F3073)+(1-MIN(1,$H$51*$C3073))*(1-MIN(1,Inputs!$G$7*$D3073)*churn_nonbuyers)*(ic*Inputs!$C$7+fee_wd*Inputs!$E$7*(1-$B3073)+fee_fx*Inputs!$D$7-cost_acc-cost_wd*Inputs!$E$7*(1-$B3073)-cost_fx*Inputs!$D$7))</f>
        <v>386545.45755892</v>
      </c>
      <c r="I3073" s="0" t="n">
        <f aca="false">12*Inputs!$B$8*(MIN(1,$H$52*$C3073)*(ic*Inputs!$C$8+pT-cost_acc-cost_wd*Inputs!$E$8-cost_fx*Inputs!$D$8-cost_ins)+(1-MIN(1,$H$52*$C3073))*(1-MIN(1,Inputs!$G$8*$D3073)*churn_nonbuyers)*(ic*Inputs!$C$8+fee_wd*Inputs!$E$8*(1-$B3073)+fee_fx*Inputs!$D$8-cost_acc-cost_wd*Inputs!$E$8*(1-$B3073)-cost_fx*Inputs!$D$8))</f>
        <v>164374.188060057</v>
      </c>
      <c r="J3073" s="0" t="n">
        <f aca="false">G3073+H3073+I3073-fixed</f>
        <v>55001.6600000412</v>
      </c>
      <c r="K3073" s="0" t="n">
        <f aca="false">12*Inputs!$B$6*(1-MIN(1,Inputs!$G$6*$D3073)*churn_nonbuyers)*(ic*Inputs!$C$6+fee_wd*Inputs!$E$6*(1-$B3073)+fee_fx*Inputs!$D$6-cost_acc-cost_wd*Inputs!$E$6*(1-$B3073)-cost_fx*Inputs!$D$6)</f>
        <v>156056.552397504</v>
      </c>
      <c r="L3073" s="0" t="n">
        <f aca="false">12*Inputs!$B$7*(1-MIN(1,Inputs!$G$7*$D3073)*churn_nonbuyers)*(ic*Inputs!$C$7+fee_wd*Inputs!$E$7*(1-$B3073)+fee_fx*Inputs!$D$7-cost_acc-cost_wd*Inputs!$E$7*(1-$B3073)-cost_fx*Inputs!$D$7)</f>
        <v>354585.615406503</v>
      </c>
      <c r="M3073" s="0" t="n">
        <f aca="false">12*Inputs!$B$8*(1-MIN(1,Inputs!$G$8*$D3073)*churn_nonbuyers)*(ic*Inputs!$C$8+fee_wd*Inputs!$E$8*(1-$B3073)+fee_fx*Inputs!$D$8-cost_acc-cost_wd*Inputs!$E$8*(1-$B3073)-cost_fx*Inputs!$D$8)</f>
        <v>67871.390228352</v>
      </c>
      <c r="N3073" s="0" t="n">
        <f aca="false">K3073+L3073+I3073-fixed</f>
        <v>-24983.6441359369</v>
      </c>
      <c r="O3073" s="0" t="n">
        <f aca="false">K3073+L3073+M3073-fixed</f>
        <v>-121486.441967641</v>
      </c>
      <c r="P3073" s="0" t="n">
        <f aca="false">12*Inputs!$B$6*(1-MIN(1,Inputs!$F$6*$D3073))*(ic*Inputs!$C$6+flat_fee-cost_acc-cost_wd*Inputs!$E$6*$E3073-cost_fx*Inputs!$D$6)+12*Inputs!$B$7*(1-MIN(1,Inputs!$F$7*$D3073))*(ic*Inputs!$C$7+flat_fee-cost_acc-cost_wd*Inputs!$E$7*$E3073-cost_fx*Inputs!$D$7)+12*Inputs!$B$8*(1-MIN(1,Inputs!$F$8*$D3073))*(ic*Inputs!$C$8+flat_fee-cost_acc-cost_wd*Inputs!$E$8*$E3073-cost_fx*Inputs!$D$8)-fixed</f>
        <v>-82367.2673123201</v>
      </c>
    </row>
    <row r="3074" customFormat="false" ht="15" hidden="false" customHeight="false" outlineLevel="0" collapsed="false">
      <c r="A3074" s="0" t="n">
        <v>3009</v>
      </c>
      <c r="B3074" s="0" t="n">
        <v>0.333449</v>
      </c>
      <c r="C3074" s="0" t="n">
        <v>0.859693</v>
      </c>
      <c r="D3074" s="0" t="n">
        <v>1.33292</v>
      </c>
      <c r="E3074" s="0" t="n">
        <v>1.20812</v>
      </c>
      <c r="F3074" s="0" t="n">
        <v>0.392223</v>
      </c>
      <c r="G3074" s="0" t="n">
        <f aca="false">12*Inputs!$B$6*(MIN(1,$H$50*$C3074)*(ic*Inputs!$C$6+pS+fee_fx*Inputs!$D$6-cost_acc-cost_wd*Inputs!$E$6*$E3074-cost_fx*Inputs!$D$6-$F3074)+(1-MIN(1,$H$50*$C3074))*(1-MIN(1,Inputs!$G$6*$D3074)*churn_nonbuyers)*(ic*Inputs!$C$6+fee_wd*Inputs!$E$6*(1-$B3074)+fee_fx*Inputs!$D$6-cost_acc-cost_wd*Inputs!$E$6*(1-$B3074)-cost_fx*Inputs!$D$6))</f>
        <v>184783.014527509</v>
      </c>
      <c r="H3074" s="0" t="n">
        <f aca="false">12*Inputs!$B$7*(MIN(1,$H$51*$C3074)*(ic*Inputs!$C$7+pE+fee_fx*Inputs!$D$7-cost_acc-cost_wd*Inputs!$E$7*$E3074-cost_fx*Inputs!$D$7-$F3074)+(1-MIN(1,$H$51*$C3074))*(1-MIN(1,Inputs!$G$7*$D3074)*churn_nonbuyers)*(ic*Inputs!$C$7+fee_wd*Inputs!$E$7*(1-$B3074)+fee_fx*Inputs!$D$7-cost_acc-cost_wd*Inputs!$E$7*(1-$B3074)-cost_fx*Inputs!$D$7))</f>
        <v>371365.718032657</v>
      </c>
      <c r="I3074" s="0" t="n">
        <f aca="false">12*Inputs!$B$8*(MIN(1,$H$52*$C3074)*(ic*Inputs!$C$8+pT-cost_acc-cost_wd*Inputs!$E$8-cost_fx*Inputs!$D$8-cost_ins)+(1-MIN(1,$H$52*$C3074))*(1-MIN(1,Inputs!$G$8*$D3074)*churn_nonbuyers)*(ic*Inputs!$C$8+fee_wd*Inputs!$E$8*(1-$B3074)+fee_fx*Inputs!$D$8-cost_acc-cost_wd*Inputs!$E$8*(1-$B3074)-cost_fx*Inputs!$D$8))</f>
        <v>132195.59673221</v>
      </c>
      <c r="J3074" s="0" t="n">
        <f aca="false">G3074+H3074+I3074-fixed</f>
        <v>-11655.6707076246</v>
      </c>
      <c r="K3074" s="0" t="n">
        <f aca="false">12*Inputs!$B$6*(1-MIN(1,Inputs!$G$6*$D3074)*churn_nonbuyers)*(ic*Inputs!$C$6+fee_wd*Inputs!$E$6*(1-$B3074)+fee_fx*Inputs!$D$6-cost_acc-cost_wd*Inputs!$E$6*(1-$B3074)-cost_fx*Inputs!$D$6)</f>
        <v>143347.628455776</v>
      </c>
      <c r="L3074" s="0" t="n">
        <f aca="false">12*Inputs!$B$7*(1-MIN(1,Inputs!$G$7*$D3074)*churn_nonbuyers)*(ic*Inputs!$C$7+fee_wd*Inputs!$E$7*(1-$B3074)+fee_fx*Inputs!$D$7-cost_acc-cost_wd*Inputs!$E$7*(1-$B3074)-cost_fx*Inputs!$D$7)</f>
        <v>340980.414513466</v>
      </c>
      <c r="M3074" s="0" t="n">
        <f aca="false">12*Inputs!$B$8*(1-MIN(1,Inputs!$G$8*$D3074)*churn_nonbuyers)*(ic*Inputs!$C$8+fee_wd*Inputs!$E$8*(1-$B3074)+fee_fx*Inputs!$D$8-cost_acc-cost_wd*Inputs!$E$8*(1-$B3074)-cost_fx*Inputs!$D$8)</f>
        <v>20782.770660288</v>
      </c>
      <c r="N3074" s="0" t="n">
        <f aca="false">K3074+L3074+I3074-fixed</f>
        <v>-83476.3602985488</v>
      </c>
      <c r="O3074" s="0" t="n">
        <f aca="false">K3074+L3074+M3074-fixed</f>
        <v>-194889.18637047</v>
      </c>
      <c r="P3074" s="0" t="n">
        <f aca="false">12*Inputs!$B$6*(1-MIN(1,Inputs!$F$6*$D3074))*(ic*Inputs!$C$6+flat_fee-cost_acc-cost_wd*Inputs!$E$6*$E3074-cost_fx*Inputs!$D$6)+12*Inputs!$B$7*(1-MIN(1,Inputs!$F$7*$D3074))*(ic*Inputs!$C$7+flat_fee-cost_acc-cost_wd*Inputs!$E$7*$E3074-cost_fx*Inputs!$D$7)+12*Inputs!$B$8*(1-MIN(1,Inputs!$F$8*$D3074))*(ic*Inputs!$C$8+flat_fee-cost_acc-cost_wd*Inputs!$E$8*$E3074-cost_fx*Inputs!$D$8)-fixed</f>
        <v>-190549.795264</v>
      </c>
    </row>
    <row r="3075" customFormat="false" ht="15" hidden="false" customHeight="false" outlineLevel="0" collapsed="false">
      <c r="A3075" s="0" t="n">
        <v>3010</v>
      </c>
      <c r="B3075" s="0" t="n">
        <v>0.212945</v>
      </c>
      <c r="C3075" s="0" t="n">
        <v>0.749393</v>
      </c>
      <c r="D3075" s="0" t="n">
        <v>1.024291</v>
      </c>
      <c r="E3075" s="0" t="n">
        <v>1.196141</v>
      </c>
      <c r="F3075" s="0" t="n">
        <v>0.256139</v>
      </c>
      <c r="G3075" s="0" t="n">
        <f aca="false">12*Inputs!$B$6*(MIN(1,$H$50*$C3075)*(ic*Inputs!$C$6+pS+fee_fx*Inputs!$D$6-cost_acc-cost_wd*Inputs!$E$6*$E3075-cost_fx*Inputs!$D$6-$F3075)+(1-MIN(1,$H$50*$C3075))*(1-MIN(1,Inputs!$G$6*$D3075)*churn_nonbuyers)*(ic*Inputs!$C$6+fee_wd*Inputs!$E$6*(1-$B3075)+fee_fx*Inputs!$D$6-cost_acc-cost_wd*Inputs!$E$6*(1-$B3075)-cost_fx*Inputs!$D$6))</f>
        <v>199728.01230521</v>
      </c>
      <c r="H3075" s="0" t="n">
        <f aca="false">12*Inputs!$B$7*(MIN(1,$H$51*$C3075)*(ic*Inputs!$C$7+pE+fee_fx*Inputs!$D$7-cost_acc-cost_wd*Inputs!$E$7*$E3075-cost_fx*Inputs!$D$7-$F3075)+(1-MIN(1,$H$51*$C3075))*(1-MIN(1,Inputs!$G$7*$D3075)*churn_nonbuyers)*(ic*Inputs!$C$7+fee_wd*Inputs!$E$7*(1-$B3075)+fee_fx*Inputs!$D$7-cost_acc-cost_wd*Inputs!$E$7*(1-$B3075)-cost_fx*Inputs!$D$7))</f>
        <v>388455.900409272</v>
      </c>
      <c r="I3075" s="0" t="n">
        <f aca="false">12*Inputs!$B$8*(MIN(1,$H$52*$C3075)*(ic*Inputs!$C$8+pT-cost_acc-cost_wd*Inputs!$E$8-cost_fx*Inputs!$D$8-cost_ins)+(1-MIN(1,$H$52*$C3075))*(1-MIN(1,Inputs!$G$8*$D3075)*churn_nonbuyers)*(ic*Inputs!$C$8+fee_wd*Inputs!$E$8*(1-$B3075)+fee_fx*Inputs!$D$8-cost_acc-cost_wd*Inputs!$E$8*(1-$B3075)-cost_fx*Inputs!$D$8))</f>
        <v>150560.281531037</v>
      </c>
      <c r="J3075" s="0" t="n">
        <f aca="false">G3075+H3075+I3075-fixed</f>
        <v>38744.1942455183</v>
      </c>
      <c r="K3075" s="0" t="n">
        <f aca="false">12*Inputs!$B$6*(1-MIN(1,Inputs!$G$6*$D3075)*churn_nonbuyers)*(ic*Inputs!$C$6+fee_wd*Inputs!$E$6*(1-$B3075)+fee_fx*Inputs!$D$6-cost_acc-cost_wd*Inputs!$E$6*(1-$B3075)-cost_fx*Inputs!$D$6)</f>
        <v>162181.513778364</v>
      </c>
      <c r="L3075" s="0" t="n">
        <f aca="false">12*Inputs!$B$7*(1-MIN(1,Inputs!$G$7*$D3075)*churn_nonbuyers)*(ic*Inputs!$C$7+fee_wd*Inputs!$E$7*(1-$B3075)+fee_fx*Inputs!$D$7-cost_acc-cost_wd*Inputs!$E$7*(1-$B3075)-cost_fx*Inputs!$D$7)</f>
        <v>361088.364299019</v>
      </c>
      <c r="M3075" s="0" t="n">
        <f aca="false">12*Inputs!$B$8*(1-MIN(1,Inputs!$G$8*$D3075)*churn_nonbuyers)*(ic*Inputs!$C$8+fee_wd*Inputs!$E$8*(1-$B3075)+fee_fx*Inputs!$D$8-cost_acc-cost_wd*Inputs!$E$8*(1-$B3075)-cost_fx*Inputs!$D$8)</f>
        <v>89477.385259032</v>
      </c>
      <c r="N3075" s="0" t="n">
        <f aca="false">K3075+L3075+I3075-fixed</f>
        <v>-26169.8403915808</v>
      </c>
      <c r="O3075" s="0" t="n">
        <f aca="false">K3075+L3075+M3075-fixed</f>
        <v>-87252.7366635855</v>
      </c>
      <c r="P3075" s="0" t="n">
        <f aca="false">12*Inputs!$B$6*(1-MIN(1,Inputs!$F$6*$D3075))*(ic*Inputs!$C$6+flat_fee-cost_acc-cost_wd*Inputs!$E$6*$E3075-cost_fx*Inputs!$D$6)+12*Inputs!$B$7*(1-MIN(1,Inputs!$F$7*$D3075))*(ic*Inputs!$C$7+flat_fee-cost_acc-cost_wd*Inputs!$E$7*$E3075-cost_fx*Inputs!$D$7)+12*Inputs!$B$8*(1-MIN(1,Inputs!$F$8*$D3075))*(ic*Inputs!$C$8+flat_fee-cost_acc-cost_wd*Inputs!$E$8*$E3075-cost_fx*Inputs!$D$8)-fixed</f>
        <v>-26815.8164005599</v>
      </c>
    </row>
    <row r="3076" customFormat="false" ht="15" hidden="false" customHeight="false" outlineLevel="0" collapsed="false">
      <c r="A3076" s="0" t="n">
        <v>3011</v>
      </c>
      <c r="B3076" s="0" t="n">
        <v>0.170142</v>
      </c>
      <c r="C3076" s="0" t="n">
        <v>0.656118</v>
      </c>
      <c r="D3076" s="0" t="n">
        <v>0.923421</v>
      </c>
      <c r="E3076" s="0" t="n">
        <v>1.219987</v>
      </c>
      <c r="F3076" s="0" t="n">
        <v>0.274148</v>
      </c>
      <c r="G3076" s="0" t="n">
        <f aca="false">12*Inputs!$B$6*(MIN(1,$H$50*$C3076)*(ic*Inputs!$C$6+pS+fee_fx*Inputs!$D$6-cost_acc-cost_wd*Inputs!$E$6*$E3076-cost_fx*Inputs!$D$6-$F3076)+(1-MIN(1,$H$50*$C3076))*(1-MIN(1,Inputs!$G$6*$D3076)*churn_nonbuyers)*(ic*Inputs!$C$6+fee_wd*Inputs!$E$6*(1-$B3076)+fee_fx*Inputs!$D$6-cost_acc-cost_wd*Inputs!$E$6*(1-$B3076)-cost_fx*Inputs!$D$6))</f>
        <v>200809.302787016</v>
      </c>
      <c r="H3076" s="0" t="n">
        <f aca="false">12*Inputs!$B$7*(MIN(1,$H$51*$C3076)*(ic*Inputs!$C$7+pE+fee_fx*Inputs!$D$7-cost_acc-cost_wd*Inputs!$E$7*$E3076-cost_fx*Inputs!$D$7-$F3076)+(1-MIN(1,$H$51*$C3076))*(1-MIN(1,Inputs!$G$7*$D3076)*churn_nonbuyers)*(ic*Inputs!$C$7+fee_wd*Inputs!$E$7*(1-$B3076)+fee_fx*Inputs!$D$7-cost_acc-cost_wd*Inputs!$E$7*(1-$B3076)-cost_fx*Inputs!$D$7))</f>
        <v>387818.069889293</v>
      </c>
      <c r="I3076" s="0" t="n">
        <f aca="false">12*Inputs!$B$8*(MIN(1,$H$52*$C3076)*(ic*Inputs!$C$8+pT-cost_acc-cost_wd*Inputs!$E$8-cost_fx*Inputs!$D$8-cost_ins)+(1-MIN(1,$H$52*$C3076))*(1-MIN(1,Inputs!$G$8*$D3076)*churn_nonbuyers)*(ic*Inputs!$C$8+fee_wd*Inputs!$E$8*(1-$B3076)+fee_fx*Inputs!$D$8-cost_acc-cost_wd*Inputs!$E$8*(1-$B3076)-cost_fx*Inputs!$D$8))</f>
        <v>155421.829122982</v>
      </c>
      <c r="J3076" s="0" t="n">
        <f aca="false">G3076+H3076+I3076-fixed</f>
        <v>44049.2017992907</v>
      </c>
      <c r="K3076" s="0" t="n">
        <f aca="false">12*Inputs!$B$6*(1-MIN(1,Inputs!$G$6*$D3076)*churn_nonbuyers)*(ic*Inputs!$C$6+fee_wd*Inputs!$E$6*(1-$B3076)+fee_fx*Inputs!$D$6-cost_acc-cost_wd*Inputs!$E$6*(1-$B3076)-cost_fx*Inputs!$D$6)</f>
        <v>168922.67972963</v>
      </c>
      <c r="L3076" s="0" t="n">
        <f aca="false">12*Inputs!$B$7*(1-MIN(1,Inputs!$G$7*$D3076)*churn_nonbuyers)*(ic*Inputs!$C$7+fee_wd*Inputs!$E$7*(1-$B3076)+fee_fx*Inputs!$D$7-cost_acc-cost_wd*Inputs!$E$7*(1-$B3076)-cost_fx*Inputs!$D$7)</f>
        <v>368208.578429778</v>
      </c>
      <c r="M3076" s="0" t="n">
        <f aca="false">12*Inputs!$B$8*(1-MIN(1,Inputs!$G$8*$D3076)*churn_nonbuyers)*(ic*Inputs!$C$8+fee_wd*Inputs!$E$8*(1-$B3076)+fee_fx*Inputs!$D$8-cost_acc-cost_wd*Inputs!$E$8*(1-$B3076)-cost_fx*Inputs!$D$8)</f>
        <v>112528.940498275</v>
      </c>
      <c r="N3076" s="0" t="n">
        <f aca="false">K3076+L3076+I3076-fixed</f>
        <v>-7446.91271760908</v>
      </c>
      <c r="O3076" s="0" t="n">
        <f aca="false">K3076+L3076+M3076-fixed</f>
        <v>-50339.801342316</v>
      </c>
      <c r="P3076" s="0" t="n">
        <f aca="false">12*Inputs!$B$6*(1-MIN(1,Inputs!$F$6*$D3076))*(ic*Inputs!$C$6+flat_fee-cost_acc-cost_wd*Inputs!$E$6*$E3076-cost_fx*Inputs!$D$6)+12*Inputs!$B$7*(1-MIN(1,Inputs!$F$7*$D3076))*(ic*Inputs!$C$7+flat_fee-cost_acc-cost_wd*Inputs!$E$7*$E3076-cost_fx*Inputs!$D$7)+12*Inputs!$B$8*(1-MIN(1,Inputs!$F$8*$D3076))*(ic*Inputs!$C$8+flat_fee-cost_acc-cost_wd*Inputs!$E$8*$E3076-cost_fx*Inputs!$D$8)-fixed</f>
        <v>14579.52603848</v>
      </c>
    </row>
    <row r="3077" customFormat="false" ht="15" hidden="false" customHeight="false" outlineLevel="0" collapsed="false">
      <c r="A3077" s="0" t="n">
        <v>3012</v>
      </c>
      <c r="B3077" s="0" t="n">
        <v>0.312453</v>
      </c>
      <c r="C3077" s="0" t="n">
        <v>1.153652</v>
      </c>
      <c r="D3077" s="0" t="n">
        <v>0.973364</v>
      </c>
      <c r="E3077" s="0" t="n">
        <v>1.280002</v>
      </c>
      <c r="F3077" s="0" t="n">
        <v>0.042587</v>
      </c>
      <c r="G3077" s="0" t="n">
        <f aca="false">12*Inputs!$B$6*(MIN(1,$H$50*$C3077)*(ic*Inputs!$C$6+pS+fee_fx*Inputs!$D$6-cost_acc-cost_wd*Inputs!$E$6*$E3077-cost_fx*Inputs!$D$6-$F3077)+(1-MIN(1,$H$50*$C3077))*(1-MIN(1,Inputs!$G$6*$D3077)*churn_nonbuyers)*(ic*Inputs!$C$6+fee_wd*Inputs!$E$6*(1-$B3077)+fee_fx*Inputs!$D$6-cost_acc-cost_wd*Inputs!$E$6*(1-$B3077)-cost_fx*Inputs!$D$6))</f>
        <v>211451.042956804</v>
      </c>
      <c r="H3077" s="0" t="n">
        <f aca="false">12*Inputs!$B$7*(MIN(1,$H$51*$C3077)*(ic*Inputs!$C$7+pE+fee_fx*Inputs!$D$7-cost_acc-cost_wd*Inputs!$E$7*$E3077-cost_fx*Inputs!$D$7-$F3077)+(1-MIN(1,$H$51*$C3077))*(1-MIN(1,Inputs!$G$7*$D3077)*churn_nonbuyers)*(ic*Inputs!$C$7+fee_wd*Inputs!$E$7*(1-$B3077)+fee_fx*Inputs!$D$7-cost_acc-cost_wd*Inputs!$E$7*(1-$B3077)-cost_fx*Inputs!$D$7))</f>
        <v>399079.744136087</v>
      </c>
      <c r="I3077" s="0" t="n">
        <f aca="false">12*Inputs!$B$8*(MIN(1,$H$52*$C3077)*(ic*Inputs!$C$8+pT-cost_acc-cost_wd*Inputs!$E$8-cost_fx*Inputs!$D$8-cost_ins)+(1-MIN(1,$H$52*$C3077))*(1-MIN(1,Inputs!$G$8*$D3077)*churn_nonbuyers)*(ic*Inputs!$C$8+fee_wd*Inputs!$E$8*(1-$B3077)+fee_fx*Inputs!$D$8-cost_acc-cost_wd*Inputs!$E$8*(1-$B3077)-cost_fx*Inputs!$D$8))</f>
        <v>185387.583067192</v>
      </c>
      <c r="J3077" s="0" t="n">
        <f aca="false">G3077+H3077+I3077-fixed</f>
        <v>95918.3701600826</v>
      </c>
      <c r="K3077" s="0" t="n">
        <f aca="false">12*Inputs!$B$6*(1-MIN(1,Inputs!$G$6*$D3077)*churn_nonbuyers)*(ic*Inputs!$C$6+fee_wd*Inputs!$E$6*(1-$B3077)+fee_fx*Inputs!$D$6-cost_acc-cost_wd*Inputs!$E$6*(1-$B3077)-cost_fx*Inputs!$D$6)</f>
        <v>148984.998493622</v>
      </c>
      <c r="L3077" s="0" t="n">
        <f aca="false">12*Inputs!$B$7*(1-MIN(1,Inputs!$G$7*$D3077)*churn_nonbuyers)*(ic*Inputs!$C$7+fee_wd*Inputs!$E$7*(1-$B3077)+fee_fx*Inputs!$D$7-cost_acc-cost_wd*Inputs!$E$7*(1-$B3077)-cost_fx*Inputs!$D$7)</f>
        <v>347746.800824174</v>
      </c>
      <c r="M3077" s="0" t="n">
        <f aca="false">12*Inputs!$B$8*(1-MIN(1,Inputs!$G$8*$D3077)*churn_nonbuyers)*(ic*Inputs!$C$8+fee_wd*Inputs!$E$8*(1-$B3077)+fee_fx*Inputs!$D$8-cost_acc-cost_wd*Inputs!$E$8*(1-$B3077)-cost_fx*Inputs!$D$8)</f>
        <v>99226.8341435712</v>
      </c>
      <c r="N3077" s="0" t="n">
        <f aca="false">K3077+L3077+I3077-fixed</f>
        <v>-17880.6176150122</v>
      </c>
      <c r="O3077" s="0" t="n">
        <f aca="false">K3077+L3077+M3077-fixed</f>
        <v>-104041.366538633</v>
      </c>
      <c r="P3077" s="0" t="n">
        <f aca="false">12*Inputs!$B$6*(1-MIN(1,Inputs!$F$6*$D3077))*(ic*Inputs!$C$6+flat_fee-cost_acc-cost_wd*Inputs!$E$6*$E3077-cost_fx*Inputs!$D$6)+12*Inputs!$B$7*(1-MIN(1,Inputs!$F$7*$D3077))*(ic*Inputs!$C$7+flat_fee-cost_acc-cost_wd*Inputs!$E$7*$E3077-cost_fx*Inputs!$D$7)+12*Inputs!$B$8*(1-MIN(1,Inputs!$F$8*$D3077))*(ic*Inputs!$C$8+flat_fee-cost_acc-cost_wd*Inputs!$E$8*$E3077-cost_fx*Inputs!$D$8)-fixed</f>
        <v>-37258.0297772799</v>
      </c>
    </row>
    <row r="3078" customFormat="false" ht="15" hidden="false" customHeight="false" outlineLevel="0" collapsed="false">
      <c r="A3078" s="0" t="n">
        <v>3013</v>
      </c>
      <c r="B3078" s="0" t="n">
        <v>0.230162</v>
      </c>
      <c r="C3078" s="0" t="n">
        <v>0.937859</v>
      </c>
      <c r="D3078" s="0" t="n">
        <v>1.959176</v>
      </c>
      <c r="E3078" s="0" t="n">
        <v>1.090138</v>
      </c>
      <c r="F3078" s="0" t="n">
        <v>0.129768</v>
      </c>
      <c r="G3078" s="0" t="n">
        <f aca="false">12*Inputs!$B$6*(MIN(1,$H$50*$C3078)*(ic*Inputs!$C$6+pS+fee_fx*Inputs!$D$6-cost_acc-cost_wd*Inputs!$E$6*$E3078-cost_fx*Inputs!$D$6-$F3078)+(1-MIN(1,$H$50*$C3078))*(1-MIN(1,Inputs!$G$6*$D3078)*churn_nonbuyers)*(ic*Inputs!$C$6+fee_wd*Inputs!$E$6*(1-$B3078)+fee_fx*Inputs!$D$6-cost_acc-cost_wd*Inputs!$E$6*(1-$B3078)-cost_fx*Inputs!$D$6))</f>
        <v>204732.47714014</v>
      </c>
      <c r="H3078" s="0" t="n">
        <f aca="false">12*Inputs!$B$7*(MIN(1,$H$51*$C3078)*(ic*Inputs!$C$7+pE+fee_fx*Inputs!$D$7-cost_acc-cost_wd*Inputs!$E$7*$E3078-cost_fx*Inputs!$D$7-$F3078)+(1-MIN(1,$H$51*$C3078))*(1-MIN(1,Inputs!$G$7*$D3078)*churn_nonbuyers)*(ic*Inputs!$C$7+fee_wd*Inputs!$E$7*(1-$B3078)+fee_fx*Inputs!$D$7-cost_acc-cost_wd*Inputs!$E$7*(1-$B3078)-cost_fx*Inputs!$D$7))</f>
        <v>405631.12179013</v>
      </c>
      <c r="I3078" s="0" t="n">
        <f aca="false">12*Inputs!$B$8*(MIN(1,$H$52*$C3078)*(ic*Inputs!$C$8+pT-cost_acc-cost_wd*Inputs!$E$8-cost_fx*Inputs!$D$8-cost_ins)+(1-MIN(1,$H$52*$C3078))*(1-MIN(1,Inputs!$G$8*$D3078)*churn_nonbuyers)*(ic*Inputs!$C$8+fee_wd*Inputs!$E$8*(1-$B3078)+fee_fx*Inputs!$D$8-cost_acc-cost_wd*Inputs!$E$8*(1-$B3078)-cost_fx*Inputs!$D$8))</f>
        <v>135186.747696</v>
      </c>
      <c r="J3078" s="0" t="n">
        <f aca="false">G3078+H3078+I3078-fixed</f>
        <v>45550.3466262696</v>
      </c>
      <c r="K3078" s="0" t="n">
        <f aca="false">12*Inputs!$B$6*(1-MIN(1,Inputs!$G$6*$D3078)*churn_nonbuyers)*(ic*Inputs!$C$6+fee_wd*Inputs!$E$6*(1-$B3078)+fee_fx*Inputs!$D$6-cost_acc-cost_wd*Inputs!$E$6*(1-$B3078)-cost_fx*Inputs!$D$6)</f>
        <v>151954.858558886</v>
      </c>
      <c r="L3078" s="0" t="n">
        <f aca="false">12*Inputs!$B$7*(1-MIN(1,Inputs!$G$7*$D3078)*churn_nonbuyers)*(ic*Inputs!$C$7+fee_wd*Inputs!$E$7*(1-$B3078)+fee_fx*Inputs!$D$7-cost_acc-cost_wd*Inputs!$E$7*(1-$B3078)-cost_fx*Inputs!$D$7)</f>
        <v>348306.487487332</v>
      </c>
      <c r="M3078" s="0" t="n">
        <f aca="false">12*Inputs!$B$8*(1-MIN(1,Inputs!$G$8*$D3078)*churn_nonbuyers)*(ic*Inputs!$C$8+fee_wd*Inputs!$E$8*(1-$B3078)+fee_fx*Inputs!$D$8-cost_acc-cost_wd*Inputs!$E$8*(1-$B3078)-cost_fx*Inputs!$D$8)</f>
        <v>0</v>
      </c>
      <c r="N3078" s="0" t="n">
        <f aca="false">K3078+L3078+I3078-fixed</f>
        <v>-64551.9062577818</v>
      </c>
      <c r="O3078" s="0" t="n">
        <f aca="false">K3078+L3078+M3078-fixed</f>
        <v>-199738.653953782</v>
      </c>
      <c r="P3078" s="0" t="n">
        <f aca="false">12*Inputs!$B$6*(1-MIN(1,Inputs!$F$6*$D3078))*(ic*Inputs!$C$6+flat_fee-cost_acc-cost_wd*Inputs!$E$6*$E3078-cost_fx*Inputs!$D$6)+12*Inputs!$B$7*(1-MIN(1,Inputs!$F$7*$D3078))*(ic*Inputs!$C$7+flat_fee-cost_acc-cost_wd*Inputs!$E$7*$E3078-cost_fx*Inputs!$D$7)+12*Inputs!$B$8*(1-MIN(1,Inputs!$F$8*$D3078))*(ic*Inputs!$C$8+flat_fee-cost_acc-cost_wd*Inputs!$E$8*$E3078-cost_fx*Inputs!$D$8)-fixed</f>
        <v>-427768.203198899</v>
      </c>
    </row>
    <row r="3079" customFormat="false" ht="15" hidden="false" customHeight="false" outlineLevel="0" collapsed="false">
      <c r="A3079" s="0" t="n">
        <v>3014</v>
      </c>
      <c r="B3079" s="0" t="n">
        <v>0.221456</v>
      </c>
      <c r="C3079" s="0" t="n">
        <v>0.918973</v>
      </c>
      <c r="D3079" s="0" t="n">
        <v>0.910606</v>
      </c>
      <c r="E3079" s="0" t="n">
        <v>1.166197</v>
      </c>
      <c r="F3079" s="0" t="n">
        <v>0.15457</v>
      </c>
      <c r="G3079" s="0" t="n">
        <f aca="false">12*Inputs!$B$6*(MIN(1,$H$50*$C3079)*(ic*Inputs!$C$6+pS+fee_fx*Inputs!$D$6-cost_acc-cost_wd*Inputs!$E$6*$E3079-cost_fx*Inputs!$D$6-$F3079)+(1-MIN(1,$H$50*$C3079))*(1-MIN(1,Inputs!$G$6*$D3079)*churn_nonbuyers)*(ic*Inputs!$C$6+fee_wd*Inputs!$E$6*(1-$B3079)+fee_fx*Inputs!$D$6-cost_acc-cost_wd*Inputs!$E$6*(1-$B3079)-cost_fx*Inputs!$D$6))</f>
        <v>210825.371787623</v>
      </c>
      <c r="H3079" s="0" t="n">
        <f aca="false">12*Inputs!$B$7*(MIN(1,$H$51*$C3079)*(ic*Inputs!$C$7+pE+fee_fx*Inputs!$D$7-cost_acc-cost_wd*Inputs!$E$7*$E3079-cost_fx*Inputs!$D$7-$F3079)+(1-MIN(1,$H$51*$C3079))*(1-MIN(1,Inputs!$G$7*$D3079)*churn_nonbuyers)*(ic*Inputs!$C$7+fee_wd*Inputs!$E$7*(1-$B3079)+fee_fx*Inputs!$D$7-cost_acc-cost_wd*Inputs!$E$7*(1-$B3079)-cost_fx*Inputs!$D$7))</f>
        <v>403244.885355904</v>
      </c>
      <c r="I3079" s="0" t="n">
        <f aca="false">12*Inputs!$B$8*(MIN(1,$H$52*$C3079)*(ic*Inputs!$C$8+pT-cost_acc-cost_wd*Inputs!$E$8-cost_fx*Inputs!$D$8-cost_ins)+(1-MIN(1,$H$52*$C3079))*(1-MIN(1,Inputs!$G$8*$D3079)*churn_nonbuyers)*(ic*Inputs!$C$8+fee_wd*Inputs!$E$8*(1-$B3079)+fee_fx*Inputs!$D$8-cost_acc-cost_wd*Inputs!$E$8*(1-$B3079)-cost_fx*Inputs!$D$8))</f>
        <v>173305.405351959</v>
      </c>
      <c r="J3079" s="0" t="n">
        <f aca="false">G3079+H3079+I3079-fixed</f>
        <v>87375.6624954862</v>
      </c>
      <c r="K3079" s="0" t="n">
        <f aca="false">12*Inputs!$B$6*(1-MIN(1,Inputs!$G$6*$D3079)*churn_nonbuyers)*(ic*Inputs!$C$6+fee_wd*Inputs!$E$6*(1-$B3079)+fee_fx*Inputs!$D$6-cost_acc-cost_wd*Inputs!$E$6*(1-$B3079)-cost_fx*Inputs!$D$6)</f>
        <v>161983.373488819</v>
      </c>
      <c r="L3079" s="0" t="n">
        <f aca="false">12*Inputs!$B$7*(1-MIN(1,Inputs!$G$7*$D3079)*churn_nonbuyers)*(ic*Inputs!$C$7+fee_wd*Inputs!$E$7*(1-$B3079)+fee_fx*Inputs!$D$7-cost_acc-cost_wd*Inputs!$E$7*(1-$B3079)-cost_fx*Inputs!$D$7)</f>
        <v>361166.813405292</v>
      </c>
      <c r="M3079" s="0" t="n">
        <f aca="false">12*Inputs!$B$8*(1-MIN(1,Inputs!$G$8*$D3079)*churn_nonbuyers)*(ic*Inputs!$C$8+fee_wd*Inputs!$E$8*(1-$B3079)+fee_fx*Inputs!$D$8-cost_acc-cost_wd*Inputs!$E$8*(1-$B3079)-cost_fx*Inputs!$D$8)</f>
        <v>114490.60097449</v>
      </c>
      <c r="N3079" s="0" t="n">
        <f aca="false">K3079+L3079+I3079-fixed</f>
        <v>-3544.40775393031</v>
      </c>
      <c r="O3079" s="0" t="n">
        <f aca="false">K3079+L3079+M3079-fixed</f>
        <v>-62359.2121313995</v>
      </c>
      <c r="P3079" s="0" t="n">
        <f aca="false">12*Inputs!$B$6*(1-MIN(1,Inputs!$F$6*$D3079))*(ic*Inputs!$C$6+flat_fee-cost_acc-cost_wd*Inputs!$E$6*$E3079-cost_fx*Inputs!$D$6)+12*Inputs!$B$7*(1-MIN(1,Inputs!$F$7*$D3079))*(ic*Inputs!$C$7+flat_fee-cost_acc-cost_wd*Inputs!$E$7*$E3079-cost_fx*Inputs!$D$7)+12*Inputs!$B$8*(1-MIN(1,Inputs!$F$8*$D3079))*(ic*Inputs!$C$8+flat_fee-cost_acc-cost_wd*Inputs!$E$8*$E3079-cost_fx*Inputs!$D$8)-fixed</f>
        <v>45520.9921236801</v>
      </c>
    </row>
    <row r="3080" customFormat="false" ht="15" hidden="false" customHeight="false" outlineLevel="0" collapsed="false">
      <c r="A3080" s="0" t="n">
        <v>3015</v>
      </c>
      <c r="B3080" s="0" t="n">
        <v>0.106247</v>
      </c>
      <c r="C3080" s="0" t="n">
        <v>1.181197</v>
      </c>
      <c r="D3080" s="0" t="n">
        <v>1.639783</v>
      </c>
      <c r="E3080" s="0" t="n">
        <v>1.078857</v>
      </c>
      <c r="F3080" s="0" t="n">
        <v>0.038568</v>
      </c>
      <c r="G3080" s="0" t="n">
        <f aca="false">12*Inputs!$B$6*(MIN(1,$H$50*$C3080)*(ic*Inputs!$C$6+pS+fee_fx*Inputs!$D$6-cost_acc-cost_wd*Inputs!$E$6*$E3080-cost_fx*Inputs!$D$6-$F3080)+(1-MIN(1,$H$50*$C3080))*(1-MIN(1,Inputs!$G$6*$D3080)*churn_nonbuyers)*(ic*Inputs!$C$6+fee_wd*Inputs!$E$6*(1-$B3080)+fee_fx*Inputs!$D$6-cost_acc-cost_wd*Inputs!$E$6*(1-$B3080)-cost_fx*Inputs!$D$6))</f>
        <v>238484.052507449</v>
      </c>
      <c r="H3080" s="0" t="n">
        <f aca="false">12*Inputs!$B$7*(MIN(1,$H$51*$C3080)*(ic*Inputs!$C$7+pE+fee_fx*Inputs!$D$7-cost_acc-cost_wd*Inputs!$E$7*$E3080-cost_fx*Inputs!$D$7-$F3080)+(1-MIN(1,$H$51*$C3080))*(1-MIN(1,Inputs!$G$7*$D3080)*churn_nonbuyers)*(ic*Inputs!$C$7+fee_wd*Inputs!$E$7*(1-$B3080)+fee_fx*Inputs!$D$7-cost_acc-cost_wd*Inputs!$E$7*(1-$B3080)-cost_fx*Inputs!$D$7))</f>
        <v>439065.050792801</v>
      </c>
      <c r="I3080" s="0" t="n">
        <f aca="false">12*Inputs!$B$8*(MIN(1,$H$52*$C3080)*(ic*Inputs!$C$8+pT-cost_acc-cost_wd*Inputs!$E$8-cost_fx*Inputs!$D$8-cost_ins)+(1-MIN(1,$H$52*$C3080))*(1-MIN(1,Inputs!$G$8*$D3080)*churn_nonbuyers)*(ic*Inputs!$C$8+fee_wd*Inputs!$E$8*(1-$B3080)+fee_fx*Inputs!$D$8-cost_acc-cost_wd*Inputs!$E$8*(1-$B3080)-cost_fx*Inputs!$D$8))</f>
        <v>170262.460368</v>
      </c>
      <c r="J3080" s="0" t="n">
        <f aca="false">G3080+H3080+I3080-fixed</f>
        <v>147811.56366825</v>
      </c>
      <c r="K3080" s="0" t="n">
        <f aca="false">12*Inputs!$B$6*(1-MIN(1,Inputs!$G$6*$D3080)*churn_nonbuyers)*(ic*Inputs!$C$6+fee_wd*Inputs!$E$6*(1-$B3080)+fee_fx*Inputs!$D$6-cost_acc-cost_wd*Inputs!$E$6*(1-$B3080)-cost_fx*Inputs!$D$6)</f>
        <v>171025.817935687</v>
      </c>
      <c r="L3080" s="0" t="n">
        <f aca="false">12*Inputs!$B$7*(1-MIN(1,Inputs!$G$7*$D3080)*churn_nonbuyers)*(ic*Inputs!$C$7+fee_wd*Inputs!$E$7*(1-$B3080)+fee_fx*Inputs!$D$7-cost_acc-cost_wd*Inputs!$E$7*(1-$B3080)-cost_fx*Inputs!$D$7)</f>
        <v>368818.255977412</v>
      </c>
      <c r="M3080" s="0" t="n">
        <f aca="false">12*Inputs!$B$8*(1-MIN(1,Inputs!$G$8*$D3080)*churn_nonbuyers)*(ic*Inputs!$C$8+fee_wd*Inputs!$E$8*(1-$B3080)+fee_fx*Inputs!$D$8-cost_acc-cost_wd*Inputs!$E$8*(1-$B3080)-cost_fx*Inputs!$D$8)</f>
        <v>0</v>
      </c>
      <c r="N3080" s="0" t="n">
        <f aca="false">K3080+L3080+I3080-fixed</f>
        <v>10106.5342810996</v>
      </c>
      <c r="O3080" s="0" t="n">
        <f aca="false">K3080+L3080+M3080-fixed</f>
        <v>-160155.9260869</v>
      </c>
      <c r="P3080" s="0" t="n">
        <f aca="false">12*Inputs!$B$6*(1-MIN(1,Inputs!$F$6*$D3080))*(ic*Inputs!$C$6+flat_fee-cost_acc-cost_wd*Inputs!$E$6*$E3080-cost_fx*Inputs!$D$6)+12*Inputs!$B$7*(1-MIN(1,Inputs!$F$7*$D3080))*(ic*Inputs!$C$7+flat_fee-cost_acc-cost_wd*Inputs!$E$7*$E3080-cost_fx*Inputs!$D$7)+12*Inputs!$B$8*(1-MIN(1,Inputs!$F$8*$D3080))*(ic*Inputs!$C$8+flat_fee-cost_acc-cost_wd*Inputs!$E$8*$E3080-cost_fx*Inputs!$D$8)-fixed</f>
        <v>-312277.44329656</v>
      </c>
    </row>
    <row r="3081" customFormat="false" ht="15" hidden="false" customHeight="false" outlineLevel="0" collapsed="false">
      <c r="A3081" s="0" t="n">
        <v>3016</v>
      </c>
      <c r="B3081" s="0" t="n">
        <v>0.24396</v>
      </c>
      <c r="C3081" s="0" t="n">
        <v>1.00998</v>
      </c>
      <c r="D3081" s="0" t="n">
        <v>0.637179</v>
      </c>
      <c r="E3081" s="0" t="n">
        <v>1.166971</v>
      </c>
      <c r="F3081" s="0" t="n">
        <v>0.304601</v>
      </c>
      <c r="G3081" s="0" t="n">
        <f aca="false">12*Inputs!$B$6*(MIN(1,$H$50*$C3081)*(ic*Inputs!$C$6+pS+fee_fx*Inputs!$D$6-cost_acc-cost_wd*Inputs!$E$6*$E3081-cost_fx*Inputs!$D$6-$F3081)+(1-MIN(1,$H$50*$C3081))*(1-MIN(1,Inputs!$G$6*$D3081)*churn_nonbuyers)*(ic*Inputs!$C$6+fee_wd*Inputs!$E$6*(1-$B3081)+fee_fx*Inputs!$D$6-cost_acc-cost_wd*Inputs!$E$6*(1-$B3081)-cost_fx*Inputs!$D$6))</f>
        <v>211401.890759395</v>
      </c>
      <c r="H3081" s="0" t="n">
        <f aca="false">12*Inputs!$B$7*(MIN(1,$H$51*$C3081)*(ic*Inputs!$C$7+pE+fee_fx*Inputs!$D$7-cost_acc-cost_wd*Inputs!$E$7*$E3081-cost_fx*Inputs!$D$7-$F3081)+(1-MIN(1,$H$51*$C3081))*(1-MIN(1,Inputs!$G$7*$D3081)*churn_nonbuyers)*(ic*Inputs!$C$7+fee_wd*Inputs!$E$7*(1-$B3081)+fee_fx*Inputs!$D$7-cost_acc-cost_wd*Inputs!$E$7*(1-$B3081)-cost_fx*Inputs!$D$7))</f>
        <v>398514.666554965</v>
      </c>
      <c r="I3081" s="0" t="n">
        <f aca="false">12*Inputs!$B$8*(MIN(1,$H$52*$C3081)*(ic*Inputs!$C$8+pT-cost_acc-cost_wd*Inputs!$E$8-cost_fx*Inputs!$D$8-cost_ins)+(1-MIN(1,$H$52*$C3081))*(1-MIN(1,Inputs!$G$8*$D3081)*churn_nonbuyers)*(ic*Inputs!$C$8+fee_wd*Inputs!$E$8*(1-$B3081)+fee_fx*Inputs!$D$8-cost_acc-cost_wd*Inputs!$E$8*(1-$B3081)-cost_fx*Inputs!$D$8))</f>
        <v>196663.762172888</v>
      </c>
      <c r="J3081" s="0" t="n">
        <f aca="false">G3081+H3081+I3081-fixed</f>
        <v>106580.319487249</v>
      </c>
      <c r="K3081" s="0" t="n">
        <f aca="false">12*Inputs!$B$6*(1-MIN(1,Inputs!$G$6*$D3081)*churn_nonbuyers)*(ic*Inputs!$C$6+fee_wd*Inputs!$E$6*(1-$B3081)+fee_fx*Inputs!$D$6-cost_acc-cost_wd*Inputs!$E$6*(1-$B3081)-cost_fx*Inputs!$D$6)</f>
        <v>161166.208239648</v>
      </c>
      <c r="L3081" s="0" t="n">
        <f aca="false">12*Inputs!$B$7*(1-MIN(1,Inputs!$G$7*$D3081)*churn_nonbuyers)*(ic*Inputs!$C$7+fee_wd*Inputs!$E$7*(1-$B3081)+fee_fx*Inputs!$D$7-cost_acc-cost_wd*Inputs!$E$7*(1-$B3081)-cost_fx*Inputs!$D$7)</f>
        <v>361033.970351789</v>
      </c>
      <c r="M3081" s="0" t="n">
        <f aca="false">12*Inputs!$B$8*(1-MIN(1,Inputs!$G$8*$D3081)*churn_nonbuyers)*(ic*Inputs!$C$8+fee_wd*Inputs!$E$8*(1-$B3081)+fee_fx*Inputs!$D$8-cost_acc-cost_wd*Inputs!$E$8*(1-$B3081)-cost_fx*Inputs!$D$8)</f>
        <v>174330.254025024</v>
      </c>
      <c r="N3081" s="0" t="n">
        <f aca="false">K3081+L3081+I3081-fixed</f>
        <v>18863.9407643252</v>
      </c>
      <c r="O3081" s="0" t="n">
        <f aca="false">K3081+L3081+M3081-fixed</f>
        <v>-3469.56738353916</v>
      </c>
      <c r="P3081" s="0" t="n">
        <f aca="false">12*Inputs!$B$6*(1-MIN(1,Inputs!$F$6*$D3081))*(ic*Inputs!$C$6+flat_fee-cost_acc-cost_wd*Inputs!$E$6*$E3081-cost_fx*Inputs!$D$6)+12*Inputs!$B$7*(1-MIN(1,Inputs!$F$7*$D3081))*(ic*Inputs!$C$7+flat_fee-cost_acc-cost_wd*Inputs!$E$7*$E3081-cost_fx*Inputs!$D$7)+12*Inputs!$B$8*(1-MIN(1,Inputs!$F$8*$D3081))*(ic*Inputs!$C$8+flat_fee-cost_acc-cost_wd*Inputs!$E$8*$E3081-cost_fx*Inputs!$D$8)-fixed</f>
        <v>188406.10844216</v>
      </c>
    </row>
    <row r="3082" customFormat="false" ht="15" hidden="false" customHeight="false" outlineLevel="0" collapsed="false">
      <c r="A3082" s="0" t="n">
        <v>3017</v>
      </c>
      <c r="B3082" s="0" t="n">
        <v>0.138509</v>
      </c>
      <c r="C3082" s="0" t="n">
        <v>0.866182</v>
      </c>
      <c r="D3082" s="0" t="n">
        <v>1.163352</v>
      </c>
      <c r="E3082" s="0" t="n">
        <v>1.130469</v>
      </c>
      <c r="F3082" s="0" t="n">
        <v>0.064143</v>
      </c>
      <c r="G3082" s="0" t="n">
        <f aca="false">12*Inputs!$B$6*(MIN(1,$H$50*$C3082)*(ic*Inputs!$C$6+pS+fee_fx*Inputs!$D$6-cost_acc-cost_wd*Inputs!$E$6*$E3082-cost_fx*Inputs!$D$6-$F3082)+(1-MIN(1,$H$50*$C3082))*(1-MIN(1,Inputs!$G$6*$D3082)*churn_nonbuyers)*(ic*Inputs!$C$6+fee_wd*Inputs!$E$6*(1-$B3082)+fee_fx*Inputs!$D$6-cost_acc-cost_wd*Inputs!$E$6*(1-$B3082)-cost_fx*Inputs!$D$6))</f>
        <v>219011.257276112</v>
      </c>
      <c r="H3082" s="0" t="n">
        <f aca="false">12*Inputs!$B$7*(MIN(1,$H$51*$C3082)*(ic*Inputs!$C$7+pE+fee_fx*Inputs!$D$7-cost_acc-cost_wd*Inputs!$E$7*$E3082-cost_fx*Inputs!$D$7-$F3082)+(1-MIN(1,$H$51*$C3082))*(1-MIN(1,Inputs!$G$7*$D3082)*churn_nonbuyers)*(ic*Inputs!$C$7+fee_wd*Inputs!$E$7*(1-$B3082)+fee_fx*Inputs!$D$7-cost_acc-cost_wd*Inputs!$E$7*(1-$B3082)-cost_fx*Inputs!$D$7))</f>
        <v>414597.949021121</v>
      </c>
      <c r="I3082" s="0" t="n">
        <f aca="false">12*Inputs!$B$8*(MIN(1,$H$52*$C3082)*(ic*Inputs!$C$8+pT-cost_acc-cost_wd*Inputs!$E$8-cost_fx*Inputs!$D$8-cost_ins)+(1-MIN(1,$H$52*$C3082))*(1-MIN(1,Inputs!$G$8*$D3082)*churn_nonbuyers)*(ic*Inputs!$C$8+fee_wd*Inputs!$E$8*(1-$B3082)+fee_fx*Inputs!$D$8-cost_acc-cost_wd*Inputs!$E$8*(1-$B3082)-cost_fx*Inputs!$D$8))</f>
        <v>148224.536455784</v>
      </c>
      <c r="J3082" s="0" t="n">
        <f aca="false">G3082+H3082+I3082-fixed</f>
        <v>81833.7427530172</v>
      </c>
      <c r="K3082" s="0" t="n">
        <f aca="false">12*Inputs!$B$6*(1-MIN(1,Inputs!$G$6*$D3082)*churn_nonbuyers)*(ic*Inputs!$C$6+fee_wd*Inputs!$E$6*(1-$B3082)+fee_fx*Inputs!$D$6-cost_acc-cost_wd*Inputs!$E$6*(1-$B3082)-cost_fx*Inputs!$D$6)</f>
        <v>171088.28583961</v>
      </c>
      <c r="L3082" s="0" t="n">
        <f aca="false">12*Inputs!$B$7*(1-MIN(1,Inputs!$G$7*$D3082)*churn_nonbuyers)*(ic*Inputs!$C$7+fee_wd*Inputs!$E$7*(1-$B3082)+fee_fx*Inputs!$D$7-cost_acc-cost_wd*Inputs!$E$7*(1-$B3082)-cost_fx*Inputs!$D$7)</f>
        <v>369878.900207766</v>
      </c>
      <c r="M3082" s="0" t="n">
        <f aca="false">12*Inputs!$B$8*(1-MIN(1,Inputs!$G$8*$D3082)*churn_nonbuyers)*(ic*Inputs!$C$8+fee_wd*Inputs!$E$8*(1-$B3082)+fee_fx*Inputs!$D$8-cost_acc-cost_wd*Inputs!$E$8*(1-$B3082)-cost_fx*Inputs!$D$8)</f>
        <v>59363.0297048448</v>
      </c>
      <c r="N3082" s="0" t="n">
        <f aca="false">K3082+L3082+I3082-fixed</f>
        <v>-10808.277496841</v>
      </c>
      <c r="O3082" s="0" t="n">
        <f aca="false">K3082+L3082+M3082-fixed</f>
        <v>-99669.7842477798</v>
      </c>
      <c r="P3082" s="0" t="n">
        <f aca="false">12*Inputs!$B$6*(1-MIN(1,Inputs!$F$6*$D3082))*(ic*Inputs!$C$6+flat_fee-cost_acc-cost_wd*Inputs!$E$6*$E3082-cost_fx*Inputs!$D$6)+12*Inputs!$B$7*(1-MIN(1,Inputs!$F$7*$D3082))*(ic*Inputs!$C$7+flat_fee-cost_acc-cost_wd*Inputs!$E$7*$E3082-cost_fx*Inputs!$D$7)+12*Inputs!$B$8*(1-MIN(1,Inputs!$F$8*$D3082))*(ic*Inputs!$C$8+flat_fee-cost_acc-cost_wd*Inputs!$E$8*$E3082-cost_fx*Inputs!$D$8)-fixed</f>
        <v>-72894.4053548799</v>
      </c>
    </row>
    <row r="3083" customFormat="false" ht="15" hidden="false" customHeight="false" outlineLevel="0" collapsed="false">
      <c r="A3083" s="0" t="n">
        <v>3018</v>
      </c>
      <c r="B3083" s="0" t="n">
        <v>0.313677</v>
      </c>
      <c r="C3083" s="0" t="n">
        <v>0.868475</v>
      </c>
      <c r="D3083" s="0" t="n">
        <v>0.903335</v>
      </c>
      <c r="E3083" s="0" t="n">
        <v>1.05901</v>
      </c>
      <c r="F3083" s="0" t="n">
        <v>0.260739</v>
      </c>
      <c r="G3083" s="0" t="n">
        <f aca="false">12*Inputs!$B$6*(MIN(1,$H$50*$C3083)*(ic*Inputs!$C$6+pS+fee_fx*Inputs!$D$6-cost_acc-cost_wd*Inputs!$E$6*$E3083-cost_fx*Inputs!$D$6-$F3083)+(1-MIN(1,$H$50*$C3083))*(1-MIN(1,Inputs!$G$6*$D3083)*churn_nonbuyers)*(ic*Inputs!$C$6+fee_wd*Inputs!$E$6*(1-$B3083)+fee_fx*Inputs!$D$6-cost_acc-cost_wd*Inputs!$E$6*(1-$B3083)-cost_fx*Inputs!$D$6))</f>
        <v>196420.227044017</v>
      </c>
      <c r="H3083" s="0" t="n">
        <f aca="false">12*Inputs!$B$7*(MIN(1,$H$51*$C3083)*(ic*Inputs!$C$7+pE+fee_fx*Inputs!$D$7-cost_acc-cost_wd*Inputs!$E$7*$E3083-cost_fx*Inputs!$D$7-$F3083)+(1-MIN(1,$H$51*$C3083))*(1-MIN(1,Inputs!$G$7*$D3083)*churn_nonbuyers)*(ic*Inputs!$C$7+fee_wd*Inputs!$E$7*(1-$B3083)+fee_fx*Inputs!$D$7-cost_acc-cost_wd*Inputs!$E$7*(1-$B3083)-cost_fx*Inputs!$D$7))</f>
        <v>397966.715011141</v>
      </c>
      <c r="I3083" s="0" t="n">
        <f aca="false">12*Inputs!$B$8*(MIN(1,$H$52*$C3083)*(ic*Inputs!$C$8+pT-cost_acc-cost_wd*Inputs!$E$8-cost_fx*Inputs!$D$8-cost_ins)+(1-MIN(1,$H$52*$C3083))*(1-MIN(1,Inputs!$G$8*$D3083)*churn_nonbuyers)*(ic*Inputs!$C$8+fee_wd*Inputs!$E$8*(1-$B3083)+fee_fx*Inputs!$D$8-cost_acc-cost_wd*Inputs!$E$8*(1-$B3083)-cost_fx*Inputs!$D$8))</f>
        <v>170065.531050298</v>
      </c>
      <c r="J3083" s="0" t="n">
        <f aca="false">G3083+H3083+I3083-fixed</f>
        <v>64452.4731054561</v>
      </c>
      <c r="K3083" s="0" t="n">
        <f aca="false">12*Inputs!$B$6*(1-MIN(1,Inputs!$G$6*$D3083)*churn_nonbuyers)*(ic*Inputs!$C$6+fee_wd*Inputs!$E$6*(1-$B3083)+fee_fx*Inputs!$D$6-cost_acc-cost_wd*Inputs!$E$6*(1-$B3083)-cost_fx*Inputs!$D$6)</f>
        <v>149365.054172124</v>
      </c>
      <c r="L3083" s="0" t="n">
        <f aca="false">12*Inputs!$B$7*(1-MIN(1,Inputs!$G$7*$D3083)*churn_nonbuyers)*(ic*Inputs!$C$7+fee_wd*Inputs!$E$7*(1-$B3083)+fee_fx*Inputs!$D$7-cost_acc-cost_wd*Inputs!$E$7*(1-$B3083)-cost_fx*Inputs!$D$7)</f>
        <v>348327.867223274</v>
      </c>
      <c r="M3083" s="0" t="n">
        <f aca="false">12*Inputs!$B$8*(1-MIN(1,Inputs!$G$8*$D3083)*churn_nonbuyers)*(ic*Inputs!$C$8+fee_wd*Inputs!$E$8*(1-$B3083)+fee_fx*Inputs!$D$8-cost_acc-cost_wd*Inputs!$E$8*(1-$B3083)-cost_fx*Inputs!$D$8)</f>
        <v>114470.265069912</v>
      </c>
      <c r="N3083" s="0" t="n">
        <f aca="false">K3083+L3083+I3083-fixed</f>
        <v>-32241.5475543038</v>
      </c>
      <c r="O3083" s="0" t="n">
        <f aca="false">K3083+L3083+M3083-fixed</f>
        <v>-87836.8135346895</v>
      </c>
      <c r="P3083" s="0" t="n">
        <f aca="false">12*Inputs!$B$6*(1-MIN(1,Inputs!$F$6*$D3083))*(ic*Inputs!$C$6+flat_fee-cost_acc-cost_wd*Inputs!$E$6*$E3083-cost_fx*Inputs!$D$6)+12*Inputs!$B$7*(1-MIN(1,Inputs!$F$7*$D3083))*(ic*Inputs!$C$7+flat_fee-cost_acc-cost_wd*Inputs!$E$7*$E3083-cost_fx*Inputs!$D$7)+12*Inputs!$B$8*(1-MIN(1,Inputs!$F$8*$D3083))*(ic*Inputs!$C$8+flat_fee-cost_acc-cost_wd*Inputs!$E$8*$E3083-cost_fx*Inputs!$D$8)-fixed</f>
        <v>98122.771724</v>
      </c>
    </row>
    <row r="3084" customFormat="false" ht="15" hidden="false" customHeight="false" outlineLevel="0" collapsed="false">
      <c r="A3084" s="0" t="n">
        <v>3019</v>
      </c>
      <c r="B3084" s="0" t="n">
        <v>0.235939</v>
      </c>
      <c r="C3084" s="0" t="n">
        <v>0.728702</v>
      </c>
      <c r="D3084" s="0" t="n">
        <v>1.389459</v>
      </c>
      <c r="E3084" s="0" t="n">
        <v>1.344395</v>
      </c>
      <c r="F3084" s="0" t="n">
        <v>0.018664</v>
      </c>
      <c r="G3084" s="0" t="n">
        <f aca="false">12*Inputs!$B$6*(MIN(1,$H$50*$C3084)*(ic*Inputs!$C$6+pS+fee_fx*Inputs!$D$6-cost_acc-cost_wd*Inputs!$E$6*$E3084-cost_fx*Inputs!$D$6-$F3084)+(1-MIN(1,$H$50*$C3084))*(1-MIN(1,Inputs!$G$6*$D3084)*churn_nonbuyers)*(ic*Inputs!$C$6+fee_wd*Inputs!$E$6*(1-$B3084)+fee_fx*Inputs!$D$6-cost_acc-cost_wd*Inputs!$E$6*(1-$B3084)-cost_fx*Inputs!$D$6))</f>
        <v>194348.739746148</v>
      </c>
      <c r="H3084" s="0" t="n">
        <f aca="false">12*Inputs!$B$7*(MIN(1,$H$51*$C3084)*(ic*Inputs!$C$7+pE+fee_fx*Inputs!$D$7-cost_acc-cost_wd*Inputs!$E$7*$E3084-cost_fx*Inputs!$D$7-$F3084)+(1-MIN(1,$H$51*$C3084))*(1-MIN(1,Inputs!$G$7*$D3084)*churn_nonbuyers)*(ic*Inputs!$C$7+fee_wd*Inputs!$E$7*(1-$B3084)+fee_fx*Inputs!$D$7-cost_acc-cost_wd*Inputs!$E$7*(1-$B3084)-cost_fx*Inputs!$D$7))</f>
        <v>380082.683881125</v>
      </c>
      <c r="I3084" s="0" t="n">
        <f aca="false">12*Inputs!$B$8*(MIN(1,$H$52*$C3084)*(ic*Inputs!$C$8+pT-cost_acc-cost_wd*Inputs!$E$8-cost_fx*Inputs!$D$8-cost_ins)+(1-MIN(1,$H$52*$C3084))*(1-MIN(1,Inputs!$G$8*$D3084)*churn_nonbuyers)*(ic*Inputs!$C$8+fee_wd*Inputs!$E$8*(1-$B3084)+fee_fx*Inputs!$D$8-cost_acc-cost_wd*Inputs!$E$8*(1-$B3084)-cost_fx*Inputs!$D$8))</f>
        <v>109264.140186652</v>
      </c>
      <c r="J3084" s="0" t="n">
        <f aca="false">G3084+H3084+I3084-fixed</f>
        <v>-16304.4361860756</v>
      </c>
      <c r="K3084" s="0" t="n">
        <f aca="false">12*Inputs!$B$6*(1-MIN(1,Inputs!$G$6*$D3084)*churn_nonbuyers)*(ic*Inputs!$C$6+fee_wd*Inputs!$E$6*(1-$B3084)+fee_fx*Inputs!$D$6-cost_acc-cost_wd*Inputs!$E$6*(1-$B3084)-cost_fx*Inputs!$D$6)</f>
        <v>155979.395762407</v>
      </c>
      <c r="L3084" s="0" t="n">
        <f aca="false">12*Inputs!$B$7*(1-MIN(1,Inputs!$G$7*$D3084)*churn_nonbuyers)*(ic*Inputs!$C$7+fee_wd*Inputs!$E$7*(1-$B3084)+fee_fx*Inputs!$D$7-cost_acc-cost_wd*Inputs!$E$7*(1-$B3084)-cost_fx*Inputs!$D$7)</f>
        <v>353834.103025444</v>
      </c>
      <c r="M3084" s="0" t="n">
        <f aca="false">12*Inputs!$B$8*(1-MIN(1,Inputs!$G$8*$D3084)*churn_nonbuyers)*(ic*Inputs!$C$8+fee_wd*Inputs!$E$8*(1-$B3084)+fee_fx*Inputs!$D$8-cost_acc-cost_wd*Inputs!$E$8*(1-$B3084)-cost_fx*Inputs!$D$8)</f>
        <v>8626.34193123363</v>
      </c>
      <c r="N3084" s="0" t="n">
        <f aca="false">K3084+L3084+I3084-fixed</f>
        <v>-80922.3610254965</v>
      </c>
      <c r="O3084" s="0" t="n">
        <f aca="false">K3084+L3084+M3084-fixed</f>
        <v>-181560.159280915</v>
      </c>
      <c r="P3084" s="0" t="n">
        <f aca="false">12*Inputs!$B$6*(1-MIN(1,Inputs!$F$6*$D3084))*(ic*Inputs!$C$6+flat_fee-cost_acc-cost_wd*Inputs!$E$6*$E3084-cost_fx*Inputs!$D$6)+12*Inputs!$B$7*(1-MIN(1,Inputs!$F$7*$D3084))*(ic*Inputs!$C$7+flat_fee-cost_acc-cost_wd*Inputs!$E$7*$E3084-cost_fx*Inputs!$D$7)+12*Inputs!$B$8*(1-MIN(1,Inputs!$F$8*$D3084))*(ic*Inputs!$C$8+flat_fee-cost_acc-cost_wd*Inputs!$E$8*$E3084-cost_fx*Inputs!$D$8)-fixed</f>
        <v>-265742.8191988</v>
      </c>
    </row>
    <row r="3085" customFormat="false" ht="15" hidden="false" customHeight="false" outlineLevel="0" collapsed="false">
      <c r="A3085" s="0" t="n">
        <v>3020</v>
      </c>
      <c r="B3085" s="0" t="n">
        <v>0.220285</v>
      </c>
      <c r="C3085" s="0" t="n">
        <v>0.900307</v>
      </c>
      <c r="D3085" s="0" t="n">
        <v>1.313125</v>
      </c>
      <c r="E3085" s="0" t="n">
        <v>1.147747</v>
      </c>
      <c r="F3085" s="0" t="n">
        <v>0.183385</v>
      </c>
      <c r="G3085" s="0" t="n">
        <f aca="false">12*Inputs!$B$6*(MIN(1,$H$50*$C3085)*(ic*Inputs!$C$6+pS+fee_fx*Inputs!$D$6-cost_acc-cost_wd*Inputs!$E$6*$E3085-cost_fx*Inputs!$D$6-$F3085)+(1-MIN(1,$H$50*$C3085))*(1-MIN(1,Inputs!$G$6*$D3085)*churn_nonbuyers)*(ic*Inputs!$C$6+fee_wd*Inputs!$E$6*(1-$B3085)+fee_fx*Inputs!$D$6-cost_acc-cost_wd*Inputs!$E$6*(1-$B3085)-cost_fx*Inputs!$D$6))</f>
        <v>206594.929853545</v>
      </c>
      <c r="H3085" s="0" t="n">
        <f aca="false">12*Inputs!$B$7*(MIN(1,$H$51*$C3085)*(ic*Inputs!$C$7+pE+fee_fx*Inputs!$D$7-cost_acc-cost_wd*Inputs!$E$7*$E3085-cost_fx*Inputs!$D$7-$F3085)+(1-MIN(1,$H$51*$C3085))*(1-MIN(1,Inputs!$G$7*$D3085)*churn_nonbuyers)*(ic*Inputs!$C$7+fee_wd*Inputs!$E$7*(1-$B3085)+fee_fx*Inputs!$D$7-cost_acc-cost_wd*Inputs!$E$7*(1-$B3085)-cost_fx*Inputs!$D$7))</f>
        <v>400044.050148031</v>
      </c>
      <c r="I3085" s="0" t="n">
        <f aca="false">12*Inputs!$B$8*(MIN(1,$H$52*$C3085)*(ic*Inputs!$C$8+pT-cost_acc-cost_wd*Inputs!$E$8-cost_fx*Inputs!$D$8-cost_ins)+(1-MIN(1,$H$52*$C3085))*(1-MIN(1,Inputs!$G$8*$D3085)*churn_nonbuyers)*(ic*Inputs!$C$8+fee_wd*Inputs!$E$8*(1-$B3085)+fee_fx*Inputs!$D$8-cost_acc-cost_wd*Inputs!$E$8*(1-$B3085)-cost_fx*Inputs!$D$8))</f>
        <v>139211.771736107</v>
      </c>
      <c r="J3085" s="0" t="n">
        <f aca="false">G3085+H3085+I3085-fixed</f>
        <v>45850.7517376834</v>
      </c>
      <c r="K3085" s="0" t="n">
        <f aca="false">12*Inputs!$B$6*(1-MIN(1,Inputs!$G$6*$D3085)*churn_nonbuyers)*(ic*Inputs!$C$6+fee_wd*Inputs!$E$6*(1-$B3085)+fee_fx*Inputs!$D$6-cost_acc-cost_wd*Inputs!$E$6*(1-$B3085)-cost_fx*Inputs!$D$6)</f>
        <v>158725.3445325</v>
      </c>
      <c r="L3085" s="0" t="n">
        <f aca="false">12*Inputs!$B$7*(1-MIN(1,Inputs!$G$7*$D3085)*churn_nonbuyers)*(ic*Inputs!$C$7+fee_wd*Inputs!$E$7*(1-$B3085)+fee_fx*Inputs!$D$7-cost_acc-cost_wd*Inputs!$E$7*(1-$B3085)-cost_fx*Inputs!$D$7)</f>
        <v>356845.0107195</v>
      </c>
      <c r="M3085" s="0" t="n">
        <f aca="false">12*Inputs!$B$8*(1-MIN(1,Inputs!$G$8*$D3085)*churn_nonbuyers)*(ic*Inputs!$C$8+fee_wd*Inputs!$E$8*(1-$B3085)+fee_fx*Inputs!$D$8-cost_acc-cost_wd*Inputs!$E$8*(1-$B3085)-cost_fx*Inputs!$D$8)</f>
        <v>25522.714485</v>
      </c>
      <c r="N3085" s="0" t="n">
        <f aca="false">K3085+L3085+I3085-fixed</f>
        <v>-45217.8730118927</v>
      </c>
      <c r="O3085" s="0" t="n">
        <f aca="false">K3085+L3085+M3085-fixed</f>
        <v>-158906.930263</v>
      </c>
      <c r="P3085" s="0" t="n">
        <f aca="false">12*Inputs!$B$6*(1-MIN(1,Inputs!$F$6*$D3085))*(ic*Inputs!$C$6+flat_fee-cost_acc-cost_wd*Inputs!$E$6*$E3085-cost_fx*Inputs!$D$6)+12*Inputs!$B$7*(1-MIN(1,Inputs!$F$7*$D3085))*(ic*Inputs!$C$7+flat_fee-cost_acc-cost_wd*Inputs!$E$7*$E3085-cost_fx*Inputs!$D$7)+12*Inputs!$B$8*(1-MIN(1,Inputs!$F$8*$D3085))*(ic*Inputs!$C$8+flat_fee-cost_acc-cost_wd*Inputs!$E$8*$E3085-cost_fx*Inputs!$D$8)-fixed</f>
        <v>-158831.47195</v>
      </c>
    </row>
    <row r="3086" customFormat="false" ht="15" hidden="false" customHeight="false" outlineLevel="0" collapsed="false">
      <c r="A3086" s="0" t="n">
        <v>3021</v>
      </c>
      <c r="B3086" s="0" t="n">
        <v>0.191129</v>
      </c>
      <c r="C3086" s="0" t="n">
        <v>1.077152</v>
      </c>
      <c r="D3086" s="0" t="n">
        <v>1.398516</v>
      </c>
      <c r="E3086" s="0" t="n">
        <v>1.158723</v>
      </c>
      <c r="F3086" s="0" t="n">
        <v>0.211468</v>
      </c>
      <c r="G3086" s="0" t="n">
        <f aca="false">12*Inputs!$B$6*(MIN(1,$H$50*$C3086)*(ic*Inputs!$C$6+pS+fee_fx*Inputs!$D$6-cost_acc-cost_wd*Inputs!$E$6*$E3086-cost_fx*Inputs!$D$6-$F3086)+(1-MIN(1,$H$50*$C3086))*(1-MIN(1,Inputs!$G$6*$D3086)*churn_nonbuyers)*(ic*Inputs!$C$6+fee_wd*Inputs!$E$6*(1-$B3086)+fee_fx*Inputs!$D$6-cost_acc-cost_wd*Inputs!$E$6*(1-$B3086)-cost_fx*Inputs!$D$6))</f>
        <v>217934.065426729</v>
      </c>
      <c r="H3086" s="0" t="n">
        <f aca="false">12*Inputs!$B$7*(MIN(1,$H$51*$C3086)*(ic*Inputs!$C$7+pE+fee_fx*Inputs!$D$7-cost_acc-cost_wd*Inputs!$E$7*$E3086-cost_fx*Inputs!$D$7-$F3086)+(1-MIN(1,$H$51*$C3086))*(1-MIN(1,Inputs!$G$7*$D3086)*churn_nonbuyers)*(ic*Inputs!$C$7+fee_wd*Inputs!$E$7*(1-$B3086)+fee_fx*Inputs!$D$7-cost_acc-cost_wd*Inputs!$E$7*(1-$B3086)-cost_fx*Inputs!$D$7))</f>
        <v>407172.80574509</v>
      </c>
      <c r="I3086" s="0" t="n">
        <f aca="false">12*Inputs!$B$8*(MIN(1,$H$52*$C3086)*(ic*Inputs!$C$8+pT-cost_acc-cost_wd*Inputs!$E$8-cost_fx*Inputs!$D$8-cost_ins)+(1-MIN(1,$H$52*$C3086))*(1-MIN(1,Inputs!$G$8*$D3086)*churn_nonbuyers)*(ic*Inputs!$C$8+fee_wd*Inputs!$E$8*(1-$B3086)+fee_fx*Inputs!$D$8-cost_acc-cost_wd*Inputs!$E$8*(1-$B3086)-cost_fx*Inputs!$D$8))</f>
        <v>156906.771555098</v>
      </c>
      <c r="J3086" s="0" t="n">
        <f aca="false">G3086+H3086+I3086-fixed</f>
        <v>82013.6427269175</v>
      </c>
      <c r="K3086" s="0" t="n">
        <f aca="false">12*Inputs!$B$6*(1-MIN(1,Inputs!$G$6*$D3086)*churn_nonbuyers)*(ic*Inputs!$C$6+fee_wd*Inputs!$E$6*(1-$B3086)+fee_fx*Inputs!$D$6-cost_acc-cost_wd*Inputs!$E$6*(1-$B3086)-cost_fx*Inputs!$D$6)</f>
        <v>161904.920864861</v>
      </c>
      <c r="L3086" s="0" t="n">
        <f aca="false">12*Inputs!$B$7*(1-MIN(1,Inputs!$G$7*$D3086)*churn_nonbuyers)*(ic*Inputs!$C$7+fee_wd*Inputs!$E$7*(1-$B3086)+fee_fx*Inputs!$D$7-cost_acc-cost_wd*Inputs!$E$7*(1-$B3086)-cost_fx*Inputs!$D$7)</f>
        <v>359915.697350917</v>
      </c>
      <c r="M3086" s="0" t="n">
        <f aca="false">12*Inputs!$B$8*(1-MIN(1,Inputs!$G$8*$D3086)*churn_nonbuyers)*(ic*Inputs!$C$8+fee_wd*Inputs!$E$8*(1-$B3086)+fee_fx*Inputs!$D$8-cost_acc-cost_wd*Inputs!$E$8*(1-$B3086)-cost_fx*Inputs!$D$8)</f>
        <v>6674.05032935041</v>
      </c>
      <c r="N3086" s="0" t="n">
        <f aca="false">K3086+L3086+I3086-fixed</f>
        <v>-21272.6102291245</v>
      </c>
      <c r="O3086" s="0" t="n">
        <f aca="false">K3086+L3086+M3086-fixed</f>
        <v>-171505.331454872</v>
      </c>
      <c r="P3086" s="0" t="n">
        <f aca="false">12*Inputs!$B$6*(1-MIN(1,Inputs!$F$6*$D3086))*(ic*Inputs!$C$6+flat_fee-cost_acc-cost_wd*Inputs!$E$6*$E3086-cost_fx*Inputs!$D$6)+12*Inputs!$B$7*(1-MIN(1,Inputs!$F$7*$D3086))*(ic*Inputs!$C$7+flat_fee-cost_acc-cost_wd*Inputs!$E$7*$E3086-cost_fx*Inputs!$D$7)+12*Inputs!$B$8*(1-MIN(1,Inputs!$F$8*$D3086))*(ic*Inputs!$C$8+flat_fee-cost_acc-cost_wd*Inputs!$E$8*$E3086-cost_fx*Inputs!$D$8)-fixed</f>
        <v>-207649.78963168</v>
      </c>
    </row>
    <row r="3087" customFormat="false" ht="15" hidden="false" customHeight="false" outlineLevel="0" collapsed="false">
      <c r="A3087" s="0" t="n">
        <v>3022</v>
      </c>
      <c r="B3087" s="0" t="n">
        <v>0.400689</v>
      </c>
      <c r="C3087" s="0" t="n">
        <v>0.89175</v>
      </c>
      <c r="D3087" s="0" t="n">
        <v>1.011805</v>
      </c>
      <c r="E3087" s="0" t="n">
        <v>1.205957</v>
      </c>
      <c r="F3087" s="0" t="n">
        <v>0.075487</v>
      </c>
      <c r="G3087" s="0" t="n">
        <f aca="false">12*Inputs!$B$6*(MIN(1,$H$50*$C3087)*(ic*Inputs!$C$6+pS+fee_fx*Inputs!$D$6-cost_acc-cost_wd*Inputs!$E$6*$E3087-cost_fx*Inputs!$D$6-$F3087)+(1-MIN(1,$H$50*$C3087))*(1-MIN(1,Inputs!$G$6*$D3087)*churn_nonbuyers)*(ic*Inputs!$C$6+fee_wd*Inputs!$E$6*(1-$B3087)+fee_fx*Inputs!$D$6-cost_acc-cost_wd*Inputs!$E$6*(1-$B3087)-cost_fx*Inputs!$D$6))</f>
        <v>186633.237856541</v>
      </c>
      <c r="H3087" s="0" t="n">
        <f aca="false">12*Inputs!$B$7*(MIN(1,$H$51*$C3087)*(ic*Inputs!$C$7+pE+fee_fx*Inputs!$D$7-cost_acc-cost_wd*Inputs!$E$7*$E3087-cost_fx*Inputs!$D$7-$F3087)+(1-MIN(1,$H$51*$C3087))*(1-MIN(1,Inputs!$G$7*$D3087)*churn_nonbuyers)*(ic*Inputs!$C$7+fee_wd*Inputs!$E$7*(1-$B3087)+fee_fx*Inputs!$D$7-cost_acc-cost_wd*Inputs!$E$7*(1-$B3087)-cost_fx*Inputs!$D$7))</f>
        <v>385151.458221247</v>
      </c>
      <c r="I3087" s="0" t="n">
        <f aca="false">12*Inputs!$B$8*(MIN(1,$H$52*$C3087)*(ic*Inputs!$C$8+pT-cost_acc-cost_wd*Inputs!$E$8-cost_fx*Inputs!$D$8-cost_ins)+(1-MIN(1,$H$52*$C3087))*(1-MIN(1,Inputs!$G$8*$D3087)*churn_nonbuyers)*(ic*Inputs!$C$8+fee_wd*Inputs!$E$8*(1-$B3087)+fee_fx*Inputs!$D$8-cost_acc-cost_wd*Inputs!$E$8*(1-$B3087)-cost_fx*Inputs!$D$8))</f>
        <v>162214.287832407</v>
      </c>
      <c r="J3087" s="0" t="n">
        <f aca="false">G3087+H3087+I3087-fixed</f>
        <v>33998.9839101956</v>
      </c>
      <c r="K3087" s="0" t="n">
        <f aca="false">12*Inputs!$B$6*(1-MIN(1,Inputs!$G$6*$D3087)*churn_nonbuyers)*(ic*Inputs!$C$6+fee_wd*Inputs!$E$6*(1-$B3087)+fee_fx*Inputs!$D$6-cost_acc-cost_wd*Inputs!$E$6*(1-$B3087)-cost_fx*Inputs!$D$6)</f>
        <v>136620.807362244</v>
      </c>
      <c r="L3087" s="0" t="n">
        <f aca="false">12*Inputs!$B$7*(1-MIN(1,Inputs!$G$7*$D3087)*churn_nonbuyers)*(ic*Inputs!$C$7+fee_wd*Inputs!$E$7*(1-$B3087)+fee_fx*Inputs!$D$7-cost_acc-cost_wd*Inputs!$E$7*(1-$B3087)-cost_fx*Inputs!$D$7)</f>
        <v>335013.401377346</v>
      </c>
      <c r="M3087" s="0" t="n">
        <f aca="false">12*Inputs!$B$8*(1-MIN(1,Inputs!$G$8*$D3087)*churn_nonbuyers)*(ic*Inputs!$C$8+fee_wd*Inputs!$E$8*(1-$B3087)+fee_fx*Inputs!$D$8-cost_acc-cost_wd*Inputs!$E$8*(1-$B3087)-cost_fx*Inputs!$D$8)</f>
        <v>89611.804490472</v>
      </c>
      <c r="N3087" s="0" t="n">
        <f aca="false">K3087+L3087+I3087-fixed</f>
        <v>-66151.5034280026</v>
      </c>
      <c r="O3087" s="0" t="n">
        <f aca="false">K3087+L3087+M3087-fixed</f>
        <v>-138753.986769938</v>
      </c>
      <c r="P3087" s="0" t="n">
        <f aca="false">12*Inputs!$B$6*(1-MIN(1,Inputs!$F$6*$D3087))*(ic*Inputs!$C$6+flat_fee-cost_acc-cost_wd*Inputs!$E$6*$E3087-cost_fx*Inputs!$D$6)+12*Inputs!$B$7*(1-MIN(1,Inputs!$F$7*$D3087))*(ic*Inputs!$C$7+flat_fee-cost_acc-cost_wd*Inputs!$E$7*$E3087-cost_fx*Inputs!$D$7)+12*Inputs!$B$8*(1-MIN(1,Inputs!$F$8*$D3087))*(ic*Inputs!$C$8+flat_fee-cost_acc-cost_wd*Inputs!$E$8*$E3087-cost_fx*Inputs!$D$8)-fixed</f>
        <v>-24575.0766676</v>
      </c>
    </row>
    <row r="3088" customFormat="false" ht="15" hidden="false" customHeight="false" outlineLevel="0" collapsed="false">
      <c r="A3088" s="0" t="n">
        <v>3023</v>
      </c>
      <c r="B3088" s="0" t="n">
        <v>0.184195</v>
      </c>
      <c r="C3088" s="0" t="n">
        <v>0.927111</v>
      </c>
      <c r="D3088" s="0" t="n">
        <v>1.006765</v>
      </c>
      <c r="E3088" s="0" t="n">
        <v>1.28509</v>
      </c>
      <c r="F3088" s="0" t="n">
        <v>0.109157</v>
      </c>
      <c r="G3088" s="0" t="n">
        <f aca="false">12*Inputs!$B$6*(MIN(1,$H$50*$C3088)*(ic*Inputs!$C$6+pS+fee_fx*Inputs!$D$6-cost_acc-cost_wd*Inputs!$E$6*$E3088-cost_fx*Inputs!$D$6-$F3088)+(1-MIN(1,$H$50*$C3088))*(1-MIN(1,Inputs!$G$6*$D3088)*churn_nonbuyers)*(ic*Inputs!$C$6+fee_wd*Inputs!$E$6*(1-$B3088)+fee_fx*Inputs!$D$6-cost_acc-cost_wd*Inputs!$E$6*(1-$B3088)-cost_fx*Inputs!$D$6))</f>
        <v>213650.437357344</v>
      </c>
      <c r="H3088" s="0" t="n">
        <f aca="false">12*Inputs!$B$7*(MIN(1,$H$51*$C3088)*(ic*Inputs!$C$7+pE+fee_fx*Inputs!$D$7-cost_acc-cost_wd*Inputs!$E$7*$E3088-cost_fx*Inputs!$D$7-$F3088)+(1-MIN(1,$H$51*$C3088))*(1-MIN(1,Inputs!$G$7*$D3088)*churn_nonbuyers)*(ic*Inputs!$C$7+fee_wd*Inputs!$E$7*(1-$B3088)+fee_fx*Inputs!$D$7-cost_acc-cost_wd*Inputs!$E$7*(1-$B3088)-cost_fx*Inputs!$D$7))</f>
        <v>395944.396205319</v>
      </c>
      <c r="I3088" s="0" t="n">
        <f aca="false">12*Inputs!$B$8*(MIN(1,$H$52*$C3088)*(ic*Inputs!$C$8+pT-cost_acc-cost_wd*Inputs!$E$8-cost_fx*Inputs!$D$8-cost_ins)+(1-MIN(1,$H$52*$C3088))*(1-MIN(1,Inputs!$G$8*$D3088)*churn_nonbuyers)*(ic*Inputs!$C$8+fee_wd*Inputs!$E$8*(1-$B3088)+fee_fx*Inputs!$D$8-cost_acc-cost_wd*Inputs!$E$8*(1-$B3088)-cost_fx*Inputs!$D$8))</f>
        <v>166550.670280744</v>
      </c>
      <c r="J3088" s="0" t="n">
        <f aca="false">G3088+H3088+I3088-fixed</f>
        <v>76145.5038434061</v>
      </c>
      <c r="K3088" s="0" t="n">
        <f aca="false">12*Inputs!$B$6*(1-MIN(1,Inputs!$G$6*$D3088)*churn_nonbuyers)*(ic*Inputs!$C$6+fee_wd*Inputs!$E$6*(1-$B3088)+fee_fx*Inputs!$D$6-cost_acc-cost_wd*Inputs!$E$6*(1-$B3088)-cost_fx*Inputs!$D$6)</f>
        <v>166262.90457006</v>
      </c>
      <c r="L3088" s="0" t="n">
        <f aca="false">12*Inputs!$B$7*(1-MIN(1,Inputs!$G$7*$D3088)*churn_nonbuyers)*(ic*Inputs!$C$7+fee_wd*Inputs!$E$7*(1-$B3088)+fee_fx*Inputs!$D$7-cost_acc-cost_wd*Inputs!$E$7*(1-$B3088)-cost_fx*Inputs!$D$7)</f>
        <v>365299.196022036</v>
      </c>
      <c r="M3088" s="0" t="n">
        <f aca="false">12*Inputs!$B$8*(1-MIN(1,Inputs!$G$8*$D3088)*churn_nonbuyers)*(ic*Inputs!$C$8+fee_wd*Inputs!$E$8*(1-$B3088)+fee_fx*Inputs!$D$8-cost_acc-cost_wd*Inputs!$E$8*(1-$B3088)-cost_fx*Inputs!$D$8)</f>
        <v>93763.7930602801</v>
      </c>
      <c r="N3088" s="0" t="n">
        <f aca="false">K3088+L3088+I3088-fixed</f>
        <v>-1887.22912716051</v>
      </c>
      <c r="O3088" s="0" t="n">
        <f aca="false">K3088+L3088+M3088-fixed</f>
        <v>-74674.106347624</v>
      </c>
      <c r="P3088" s="0" t="n">
        <f aca="false">12*Inputs!$B$6*(1-MIN(1,Inputs!$F$6*$D3088))*(ic*Inputs!$C$6+flat_fee-cost_acc-cost_wd*Inputs!$E$6*$E3088-cost_fx*Inputs!$D$6)+12*Inputs!$B$7*(1-MIN(1,Inputs!$F$7*$D3088))*(ic*Inputs!$C$7+flat_fee-cost_acc-cost_wd*Inputs!$E$7*$E3088-cost_fx*Inputs!$D$7)+12*Inputs!$B$8*(1-MIN(1,Inputs!$F$8*$D3088))*(ic*Inputs!$C$8+flat_fee-cost_acc-cost_wd*Inputs!$E$8*$E3088-cost_fx*Inputs!$D$8)-fixed</f>
        <v>-56038.9807959999</v>
      </c>
    </row>
    <row r="3089" customFormat="false" ht="15" hidden="false" customHeight="false" outlineLevel="0" collapsed="false">
      <c r="A3089" s="0" t="n">
        <v>3024</v>
      </c>
      <c r="B3089" s="0" t="n">
        <v>0.358614</v>
      </c>
      <c r="C3089" s="0" t="n">
        <v>0.926186</v>
      </c>
      <c r="D3089" s="0" t="n">
        <v>1.451687</v>
      </c>
      <c r="E3089" s="0" t="n">
        <v>1.221815</v>
      </c>
      <c r="F3089" s="0" t="n">
        <v>0.117735</v>
      </c>
      <c r="G3089" s="0" t="n">
        <f aca="false">12*Inputs!$B$6*(MIN(1,$H$50*$C3089)*(ic*Inputs!$C$6+pS+fee_fx*Inputs!$D$6-cost_acc-cost_wd*Inputs!$E$6*$E3089-cost_fx*Inputs!$D$6-$F3089)+(1-MIN(1,$H$50*$C3089))*(1-MIN(1,Inputs!$G$6*$D3089)*churn_nonbuyers)*(ic*Inputs!$C$6+fee_wd*Inputs!$E$6*(1-$B3089)+fee_fx*Inputs!$D$6-cost_acc-cost_wd*Inputs!$E$6*(1-$B3089)-cost_fx*Inputs!$D$6))</f>
        <v>189596.809831227</v>
      </c>
      <c r="H3089" s="0" t="n">
        <f aca="false">12*Inputs!$B$7*(MIN(1,$H$51*$C3089)*(ic*Inputs!$C$7+pE+fee_fx*Inputs!$D$7-cost_acc-cost_wd*Inputs!$E$7*$E3089-cost_fx*Inputs!$D$7-$F3089)+(1-MIN(1,$H$51*$C3089))*(1-MIN(1,Inputs!$G$7*$D3089)*churn_nonbuyers)*(ic*Inputs!$C$7+fee_wd*Inputs!$E$7*(1-$B3089)+fee_fx*Inputs!$D$7-cost_acc-cost_wd*Inputs!$E$7*(1-$B3089)-cost_fx*Inputs!$D$7))</f>
        <v>383919.554267451</v>
      </c>
      <c r="I3089" s="0" t="n">
        <f aca="false">12*Inputs!$B$8*(MIN(1,$H$52*$C3089)*(ic*Inputs!$C$8+pT-cost_acc-cost_wd*Inputs!$E$8-cost_fx*Inputs!$D$8-cost_ins)+(1-MIN(1,$H$52*$C3089))*(1-MIN(1,Inputs!$G$8*$D3089)*churn_nonbuyers)*(ic*Inputs!$C$8+fee_wd*Inputs!$E$8*(1-$B3089)+fee_fx*Inputs!$D$8-cost_acc-cost_wd*Inputs!$E$8*(1-$B3089)-cost_fx*Inputs!$D$8))</f>
        <v>133504.154784</v>
      </c>
      <c r="J3089" s="0" t="n">
        <f aca="false">G3089+H3089+I3089-fixed</f>
        <v>7020.51888267777</v>
      </c>
      <c r="K3089" s="0" t="n">
        <f aca="false">12*Inputs!$B$6*(1-MIN(1,Inputs!$G$6*$D3089)*churn_nonbuyers)*(ic*Inputs!$C$6+fee_wd*Inputs!$E$6*(1-$B3089)+fee_fx*Inputs!$D$6-cost_acc-cost_wd*Inputs!$E$6*(1-$B3089)-cost_fx*Inputs!$D$6)</f>
        <v>139074.86506909</v>
      </c>
      <c r="L3089" s="0" t="n">
        <f aca="false">12*Inputs!$B$7*(1-MIN(1,Inputs!$G$7*$D3089)*churn_nonbuyers)*(ic*Inputs!$C$7+fee_wd*Inputs!$E$7*(1-$B3089)+fee_fx*Inputs!$D$7-cost_acc-cost_wd*Inputs!$E$7*(1-$B3089)-cost_fx*Inputs!$D$7)</f>
        <v>336248.949665454</v>
      </c>
      <c r="M3089" s="0" t="n">
        <f aca="false">12*Inputs!$B$8*(1-MIN(1,Inputs!$G$8*$D3089)*churn_nonbuyers)*(ic*Inputs!$C$8+fee_wd*Inputs!$E$8*(1-$B3089)+fee_fx*Inputs!$D$8-cost_acc-cost_wd*Inputs!$E$8*(1-$B3089)-cost_fx*Inputs!$D$8)</f>
        <v>0</v>
      </c>
      <c r="N3089" s="0" t="n">
        <f aca="false">K3089+L3089+I3089-fixed</f>
        <v>-91172.0304814566</v>
      </c>
      <c r="O3089" s="0" t="n">
        <f aca="false">K3089+L3089+M3089-fixed</f>
        <v>-224676.185265457</v>
      </c>
      <c r="P3089" s="0" t="n">
        <f aca="false">12*Inputs!$B$6*(1-MIN(1,Inputs!$F$6*$D3089))*(ic*Inputs!$C$6+flat_fee-cost_acc-cost_wd*Inputs!$E$6*$E3089-cost_fx*Inputs!$D$6)+12*Inputs!$B$7*(1-MIN(1,Inputs!$F$7*$D3089))*(ic*Inputs!$C$7+flat_fee-cost_acc-cost_wd*Inputs!$E$7*$E3089-cost_fx*Inputs!$D$7)+12*Inputs!$B$8*(1-MIN(1,Inputs!$F$8*$D3089))*(ic*Inputs!$C$8+flat_fee-cost_acc-cost_wd*Inputs!$E$8*$E3089-cost_fx*Inputs!$D$8)-fixed</f>
        <v>-256025.1980788</v>
      </c>
    </row>
    <row r="3090" customFormat="false" ht="15" hidden="false" customHeight="false" outlineLevel="0" collapsed="false">
      <c r="A3090" s="0" t="n">
        <v>3025</v>
      </c>
      <c r="B3090" s="0" t="n">
        <v>0.18109</v>
      </c>
      <c r="C3090" s="0" t="n">
        <v>0.985216</v>
      </c>
      <c r="D3090" s="0" t="n">
        <v>1.593767</v>
      </c>
      <c r="E3090" s="0" t="n">
        <v>1.231489</v>
      </c>
      <c r="F3090" s="0" t="n">
        <v>0.334749</v>
      </c>
      <c r="G3090" s="0" t="n">
        <f aca="false">12*Inputs!$B$6*(MIN(1,$H$50*$C3090)*(ic*Inputs!$C$6+pS+fee_fx*Inputs!$D$6-cost_acc-cost_wd*Inputs!$E$6*$E3090-cost_fx*Inputs!$D$6-$F3090)+(1-MIN(1,$H$50*$C3090))*(1-MIN(1,Inputs!$G$6*$D3090)*churn_nonbuyers)*(ic*Inputs!$C$6+fee_wd*Inputs!$E$6*(1-$B3090)+fee_fx*Inputs!$D$6-cost_acc-cost_wd*Inputs!$E$6*(1-$B3090)-cost_fx*Inputs!$D$6))</f>
        <v>208361.840260642</v>
      </c>
      <c r="H3090" s="0" t="n">
        <f aca="false">12*Inputs!$B$7*(MIN(1,$H$51*$C3090)*(ic*Inputs!$C$7+pE+fee_fx*Inputs!$D$7-cost_acc-cost_wd*Inputs!$E$7*$E3090-cost_fx*Inputs!$D$7-$F3090)+(1-MIN(1,$H$51*$C3090))*(1-MIN(1,Inputs!$G$7*$D3090)*churn_nonbuyers)*(ic*Inputs!$C$7+fee_wd*Inputs!$E$7*(1-$B3090)+fee_fx*Inputs!$D$7-cost_acc-cost_wd*Inputs!$E$7*(1-$B3090)-cost_fx*Inputs!$D$7))</f>
        <v>387385.34537725</v>
      </c>
      <c r="I3090" s="0" t="n">
        <f aca="false">12*Inputs!$B$8*(MIN(1,$H$52*$C3090)*(ic*Inputs!$C$8+pT-cost_acc-cost_wd*Inputs!$E$8-cost_fx*Inputs!$D$8-cost_ins)+(1-MIN(1,$H$52*$C3090))*(1-MIN(1,Inputs!$G$8*$D3090)*churn_nonbuyers)*(ic*Inputs!$C$8+fee_wd*Inputs!$E$8*(1-$B3090)+fee_fx*Inputs!$D$8-cost_acc-cost_wd*Inputs!$E$8*(1-$B3090)-cost_fx*Inputs!$D$8))</f>
        <v>142012.975104</v>
      </c>
      <c r="J3090" s="0" t="n">
        <f aca="false">G3090+H3090+I3090-fixed</f>
        <v>37760.1607418918</v>
      </c>
      <c r="K3090" s="0" t="n">
        <f aca="false">12*Inputs!$B$6*(1-MIN(1,Inputs!$G$6*$D3090)*churn_nonbuyers)*(ic*Inputs!$C$6+fee_wd*Inputs!$E$6*(1-$B3090)+fee_fx*Inputs!$D$6-cost_acc-cost_wd*Inputs!$E$6*(1-$B3090)-cost_fx*Inputs!$D$6)</f>
        <v>161535.898555416</v>
      </c>
      <c r="L3090" s="0" t="n">
        <f aca="false">12*Inputs!$B$7*(1-MIN(1,Inputs!$G$7*$D3090)*churn_nonbuyers)*(ic*Inputs!$C$7+fee_wd*Inputs!$E$7*(1-$B3090)+fee_fx*Inputs!$D$7-cost_acc-cost_wd*Inputs!$E$7*(1-$B3090)-cost_fx*Inputs!$D$7)</f>
        <v>359091.65231725</v>
      </c>
      <c r="M3090" s="0" t="n">
        <f aca="false">12*Inputs!$B$8*(1-MIN(1,Inputs!$G$8*$D3090)*churn_nonbuyers)*(ic*Inputs!$C$8+fee_wd*Inputs!$E$8*(1-$B3090)+fee_fx*Inputs!$D$8-cost_acc-cost_wd*Inputs!$E$8*(1-$B3090)-cost_fx*Inputs!$D$8)</f>
        <v>0</v>
      </c>
      <c r="N3090" s="0" t="n">
        <f aca="false">K3090+L3090+I3090-fixed</f>
        <v>-37359.4740233343</v>
      </c>
      <c r="O3090" s="0" t="n">
        <f aca="false">K3090+L3090+M3090-fixed</f>
        <v>-179372.449127334</v>
      </c>
      <c r="P3090" s="0" t="n">
        <f aca="false">12*Inputs!$B$6*(1-MIN(1,Inputs!$F$6*$D3090))*(ic*Inputs!$C$6+flat_fee-cost_acc-cost_wd*Inputs!$E$6*$E3090-cost_fx*Inputs!$D$6)+12*Inputs!$B$7*(1-MIN(1,Inputs!$F$7*$D3090))*(ic*Inputs!$C$7+flat_fee-cost_acc-cost_wd*Inputs!$E$7*$E3090-cost_fx*Inputs!$D$7)+12*Inputs!$B$8*(1-MIN(1,Inputs!$F$8*$D3090))*(ic*Inputs!$C$8+flat_fee-cost_acc-cost_wd*Inputs!$E$8*$E3090-cost_fx*Inputs!$D$8)-fixed</f>
        <v>-331384.95780088</v>
      </c>
    </row>
    <row r="3091" customFormat="false" ht="15" hidden="false" customHeight="false" outlineLevel="0" collapsed="false">
      <c r="A3091" s="0" t="n">
        <v>3026</v>
      </c>
      <c r="B3091" s="0" t="n">
        <v>0.219345</v>
      </c>
      <c r="C3091" s="0" t="n">
        <v>0.983767</v>
      </c>
      <c r="D3091" s="0" t="n">
        <v>1.570584</v>
      </c>
      <c r="E3091" s="0" t="n">
        <v>1.115122</v>
      </c>
      <c r="F3091" s="0" t="n">
        <v>0.265886</v>
      </c>
      <c r="G3091" s="0" t="n">
        <f aca="false">12*Inputs!$B$6*(MIN(1,$H$50*$C3091)*(ic*Inputs!$C$6+pS+fee_fx*Inputs!$D$6-cost_acc-cost_wd*Inputs!$E$6*$E3091-cost_fx*Inputs!$D$6-$F3091)+(1-MIN(1,$H$50*$C3091))*(1-MIN(1,Inputs!$G$6*$D3091)*churn_nonbuyers)*(ic*Inputs!$C$6+fee_wd*Inputs!$E$6*(1-$B3091)+fee_fx*Inputs!$D$6-cost_acc-cost_wd*Inputs!$E$6*(1-$B3091)-cost_fx*Inputs!$D$6))</f>
        <v>208002.211385</v>
      </c>
      <c r="H3091" s="0" t="n">
        <f aca="false">12*Inputs!$B$7*(MIN(1,$H$51*$C3091)*(ic*Inputs!$C$7+pE+fee_fx*Inputs!$D$7-cost_acc-cost_wd*Inputs!$E$7*$E3091-cost_fx*Inputs!$D$7-$F3091)+(1-MIN(1,$H$51*$C3091))*(1-MIN(1,Inputs!$G$7*$D3091)*churn_nonbuyers)*(ic*Inputs!$C$7+fee_wd*Inputs!$E$7*(1-$B3091)+fee_fx*Inputs!$D$7-cost_acc-cost_wd*Inputs!$E$7*(1-$B3091)-cost_fx*Inputs!$D$7))</f>
        <v>401409.213068597</v>
      </c>
      <c r="I3091" s="0" t="n">
        <f aca="false">12*Inputs!$B$8*(MIN(1,$H$52*$C3091)*(ic*Inputs!$C$8+pT-cost_acc-cost_wd*Inputs!$E$8-cost_fx*Inputs!$D$8-cost_ins)+(1-MIN(1,$H$52*$C3091))*(1-MIN(1,Inputs!$G$8*$D3091)*churn_nonbuyers)*(ic*Inputs!$C$8+fee_wd*Inputs!$E$8*(1-$B3091)+fee_fx*Inputs!$D$8-cost_acc-cost_wd*Inputs!$E$8*(1-$B3091)-cost_fx*Inputs!$D$8))</f>
        <v>141804.110448</v>
      </c>
      <c r="J3091" s="0" t="n">
        <f aca="false">G3091+H3091+I3091-fixed</f>
        <v>51215.5349015961</v>
      </c>
      <c r="K3091" s="0" t="n">
        <f aca="false">12*Inputs!$B$6*(1-MIN(1,Inputs!$G$6*$D3091)*churn_nonbuyers)*(ic*Inputs!$C$6+fee_wd*Inputs!$E$6*(1-$B3091)+fee_fx*Inputs!$D$6-cost_acc-cost_wd*Inputs!$E$6*(1-$B3091)-cost_fx*Inputs!$D$6)</f>
        <v>156663.231461856</v>
      </c>
      <c r="L3091" s="0" t="n">
        <f aca="false">12*Inputs!$B$7*(1-MIN(1,Inputs!$G$7*$D3091)*churn_nonbuyers)*(ic*Inputs!$C$7+fee_wd*Inputs!$E$7*(1-$B3091)+fee_fx*Inputs!$D$7-cost_acc-cost_wd*Inputs!$E$7*(1-$B3091)-cost_fx*Inputs!$D$7)</f>
        <v>354104.774845114</v>
      </c>
      <c r="M3091" s="0" t="n">
        <f aca="false">12*Inputs!$B$8*(1-MIN(1,Inputs!$G$8*$D3091)*churn_nonbuyers)*(ic*Inputs!$C$8+fee_wd*Inputs!$E$8*(1-$B3091)+fee_fx*Inputs!$D$8-cost_acc-cost_wd*Inputs!$E$8*(1-$B3091)-cost_fx*Inputs!$D$8)</f>
        <v>0</v>
      </c>
      <c r="N3091" s="0" t="n">
        <f aca="false">K3091+L3091+I3091-fixed</f>
        <v>-47427.8832450304</v>
      </c>
      <c r="O3091" s="0" t="n">
        <f aca="false">K3091+L3091+M3091-fixed</f>
        <v>-189231.99369303</v>
      </c>
      <c r="P3091" s="0" t="n">
        <f aca="false">12*Inputs!$B$6*(1-MIN(1,Inputs!$F$6*$D3091))*(ic*Inputs!$C$6+flat_fee-cost_acc-cost_wd*Inputs!$E$6*$E3091-cost_fx*Inputs!$D$6)+12*Inputs!$B$7*(1-MIN(1,Inputs!$F$7*$D3091))*(ic*Inputs!$C$7+flat_fee-cost_acc-cost_wd*Inputs!$E$7*$E3091-cost_fx*Inputs!$D$7)+12*Inputs!$B$8*(1-MIN(1,Inputs!$F$8*$D3091))*(ic*Inputs!$C$8+flat_fee-cost_acc-cost_wd*Inputs!$E$8*$E3091-cost_fx*Inputs!$D$8)-fixed</f>
        <v>-285264.17285248</v>
      </c>
    </row>
    <row r="3092" customFormat="false" ht="15" hidden="false" customHeight="false" outlineLevel="0" collapsed="false">
      <c r="A3092" s="0" t="n">
        <v>3027</v>
      </c>
      <c r="B3092" s="0" t="n">
        <v>0.153947</v>
      </c>
      <c r="C3092" s="0" t="n">
        <v>0.693067</v>
      </c>
      <c r="D3092" s="0" t="n">
        <v>1.563917</v>
      </c>
      <c r="E3092" s="0" t="n">
        <v>1.249993</v>
      </c>
      <c r="F3092" s="0" t="n">
        <v>0.108858</v>
      </c>
      <c r="G3092" s="0" t="n">
        <f aca="false">12*Inputs!$B$6*(MIN(1,$H$50*$C3092)*(ic*Inputs!$C$6+pS+fee_fx*Inputs!$D$6-cost_acc-cost_wd*Inputs!$E$6*$E3092-cost_fx*Inputs!$D$6-$F3092)+(1-MIN(1,$H$50*$C3092))*(1-MIN(1,Inputs!$G$6*$D3092)*churn_nonbuyers)*(ic*Inputs!$C$6+fee_wd*Inputs!$E$6*(1-$B3092)+fee_fx*Inputs!$D$6-cost_acc-cost_wd*Inputs!$E$6*(1-$B3092)-cost_fx*Inputs!$D$6))</f>
        <v>201438.648591663</v>
      </c>
      <c r="H3092" s="0" t="n">
        <f aca="false">12*Inputs!$B$7*(MIN(1,$H$51*$C3092)*(ic*Inputs!$C$7+pE+fee_fx*Inputs!$D$7-cost_acc-cost_wd*Inputs!$E$7*$E3092-cost_fx*Inputs!$D$7-$F3092)+(1-MIN(1,$H$51*$C3092))*(1-MIN(1,Inputs!$G$7*$D3092)*churn_nonbuyers)*(ic*Inputs!$C$7+fee_wd*Inputs!$E$7*(1-$B3092)+fee_fx*Inputs!$D$7-cost_acc-cost_wd*Inputs!$E$7*(1-$B3092)-cost_fx*Inputs!$D$7))</f>
        <v>389472.239958483</v>
      </c>
      <c r="I3092" s="0" t="n">
        <f aca="false">12*Inputs!$B$8*(MIN(1,$H$52*$C3092)*(ic*Inputs!$C$8+pT-cost_acc-cost_wd*Inputs!$E$8-cost_fx*Inputs!$D$8-cost_ins)+(1-MIN(1,$H$52*$C3092))*(1-MIN(1,Inputs!$G$8*$D3092)*churn_nonbuyers)*(ic*Inputs!$C$8+fee_wd*Inputs!$E$8*(1-$B3092)+fee_fx*Inputs!$D$8-cost_acc-cost_wd*Inputs!$E$8*(1-$B3092)-cost_fx*Inputs!$D$8))</f>
        <v>99901.449648</v>
      </c>
      <c r="J3092" s="0" t="n">
        <f aca="false">G3092+H3092+I3092-fixed</f>
        <v>-9187.66180185403</v>
      </c>
      <c r="K3092" s="0" t="n">
        <f aca="false">12*Inputs!$B$6*(1-MIN(1,Inputs!$G$6*$D3092)*churn_nonbuyers)*(ic*Inputs!$C$6+fee_wd*Inputs!$E$6*(1-$B3092)+fee_fx*Inputs!$D$6-cost_acc-cost_wd*Inputs!$E$6*(1-$B3092)-cost_fx*Inputs!$D$6)</f>
        <v>165400.823018873</v>
      </c>
      <c r="L3092" s="0" t="n">
        <f aca="false">12*Inputs!$B$7*(1-MIN(1,Inputs!$G$7*$D3092)*churn_nonbuyers)*(ic*Inputs!$C$7+fee_wd*Inputs!$E$7*(1-$B3092)+fee_fx*Inputs!$D$7-cost_acc-cost_wd*Inputs!$E$7*(1-$B3092)-cost_fx*Inputs!$D$7)</f>
        <v>363154.576595324</v>
      </c>
      <c r="M3092" s="0" t="n">
        <f aca="false">12*Inputs!$B$8*(1-MIN(1,Inputs!$G$8*$D3092)*churn_nonbuyers)*(ic*Inputs!$C$8+fee_wd*Inputs!$E$8*(1-$B3092)+fee_fx*Inputs!$D$8-cost_acc-cost_wd*Inputs!$E$8*(1-$B3092)-cost_fx*Inputs!$D$8)</f>
        <v>0</v>
      </c>
      <c r="N3092" s="0" t="n">
        <f aca="false">K3092+L3092+I3092-fixed</f>
        <v>-71543.1507378033</v>
      </c>
      <c r="O3092" s="0" t="n">
        <f aca="false">K3092+L3092+M3092-fixed</f>
        <v>-171444.600385803</v>
      </c>
      <c r="P3092" s="0" t="n">
        <f aca="false">12*Inputs!$B$6*(1-MIN(1,Inputs!$F$6*$D3092))*(ic*Inputs!$C$6+flat_fee-cost_acc-cost_wd*Inputs!$E$6*$E3092-cost_fx*Inputs!$D$6)+12*Inputs!$B$7*(1-MIN(1,Inputs!$F$7*$D3092))*(ic*Inputs!$C$7+flat_fee-cost_acc-cost_wd*Inputs!$E$7*$E3092-cost_fx*Inputs!$D$7)+12*Inputs!$B$8*(1-MIN(1,Inputs!$F$8*$D3092))*(ic*Inputs!$C$8+flat_fee-cost_acc-cost_wd*Inputs!$E$8*$E3092-cost_fx*Inputs!$D$8)-fixed</f>
        <v>-321699.48935656</v>
      </c>
    </row>
    <row r="3093" customFormat="false" ht="15" hidden="false" customHeight="false" outlineLevel="0" collapsed="false">
      <c r="A3093" s="0" t="n">
        <v>3028</v>
      </c>
      <c r="B3093" s="0" t="n">
        <v>0.428703</v>
      </c>
      <c r="C3093" s="0" t="n">
        <v>1.052137</v>
      </c>
      <c r="D3093" s="0" t="n">
        <v>1.245324</v>
      </c>
      <c r="E3093" s="0" t="n">
        <v>1.063168</v>
      </c>
      <c r="F3093" s="0" t="n">
        <v>0.146266</v>
      </c>
      <c r="G3093" s="0" t="n">
        <f aca="false">12*Inputs!$B$6*(MIN(1,$H$50*$C3093)*(ic*Inputs!$C$6+pS+fee_fx*Inputs!$D$6-cost_acc-cost_wd*Inputs!$E$6*$E3093-cost_fx*Inputs!$D$6-$F3093)+(1-MIN(1,$H$50*$C3093))*(1-MIN(1,Inputs!$G$6*$D3093)*churn_nonbuyers)*(ic*Inputs!$C$6+fee_wd*Inputs!$E$6*(1-$B3093)+fee_fx*Inputs!$D$6-cost_acc-cost_wd*Inputs!$E$6*(1-$B3093)-cost_fx*Inputs!$D$6))</f>
        <v>192370.723512397</v>
      </c>
      <c r="H3093" s="0" t="n">
        <f aca="false">12*Inputs!$B$7*(MIN(1,$H$51*$C3093)*(ic*Inputs!$C$7+pE+fee_fx*Inputs!$D$7-cost_acc-cost_wd*Inputs!$E$7*$E3093-cost_fx*Inputs!$D$7-$F3093)+(1-MIN(1,$H$51*$C3093))*(1-MIN(1,Inputs!$G$7*$D3093)*churn_nonbuyers)*(ic*Inputs!$C$7+fee_wd*Inputs!$E$7*(1-$B3093)+fee_fx*Inputs!$D$7-cost_acc-cost_wd*Inputs!$E$7*(1-$B3093)-cost_fx*Inputs!$D$7))</f>
        <v>403535.816550685</v>
      </c>
      <c r="I3093" s="0" t="n">
        <f aca="false">12*Inputs!$B$8*(MIN(1,$H$52*$C3093)*(ic*Inputs!$C$8+pT-cost_acc-cost_wd*Inputs!$E$8-cost_fx*Inputs!$D$8-cost_ins)+(1-MIN(1,$H$52*$C3093))*(1-MIN(1,Inputs!$G$8*$D3093)*churn_nonbuyers)*(ic*Inputs!$C$8+fee_wd*Inputs!$E$8*(1-$B3093)+fee_fx*Inputs!$D$8-cost_acc-cost_wd*Inputs!$E$8*(1-$B3093)-cost_fx*Inputs!$D$8))</f>
        <v>161996.185210175</v>
      </c>
      <c r="J3093" s="0" t="n">
        <f aca="false">G3093+H3093+I3093-fixed</f>
        <v>57902.7252732576</v>
      </c>
      <c r="K3093" s="0" t="n">
        <f aca="false">12*Inputs!$B$6*(1-MIN(1,Inputs!$G$6*$D3093)*churn_nonbuyers)*(ic*Inputs!$C$6+fee_wd*Inputs!$E$6*(1-$B3093)+fee_fx*Inputs!$D$6-cost_acc-cost_wd*Inputs!$E$6*(1-$B3093)-cost_fx*Inputs!$D$6)</f>
        <v>131157.795850358</v>
      </c>
      <c r="L3093" s="0" t="n">
        <f aca="false">12*Inputs!$B$7*(1-MIN(1,Inputs!$G$7*$D3093)*churn_nonbuyers)*(ic*Inputs!$C$7+fee_wd*Inputs!$E$7*(1-$B3093)+fee_fx*Inputs!$D$7-cost_acc-cost_wd*Inputs!$E$7*(1-$B3093)-cost_fx*Inputs!$D$7)</f>
        <v>328709.665158215</v>
      </c>
      <c r="M3093" s="0" t="n">
        <f aca="false">12*Inputs!$B$8*(1-MIN(1,Inputs!$G$8*$D3093)*churn_nonbuyers)*(ic*Inputs!$C$8+fee_wd*Inputs!$E$8*(1-$B3093)+fee_fx*Inputs!$D$8-cost_acc-cost_wd*Inputs!$E$8*(1-$B3093)-cost_fx*Inputs!$D$8)</f>
        <v>39228.7994083392</v>
      </c>
      <c r="N3093" s="0" t="n">
        <f aca="false">K3093+L3093+I3093-fixed</f>
        <v>-78136.3537812515</v>
      </c>
      <c r="O3093" s="0" t="n">
        <f aca="false">K3093+L3093+M3093-fixed</f>
        <v>-200903.739583087</v>
      </c>
      <c r="P3093" s="0" t="n">
        <f aca="false">12*Inputs!$B$6*(1-MIN(1,Inputs!$F$6*$D3093))*(ic*Inputs!$C$6+flat_fee-cost_acc-cost_wd*Inputs!$E$6*$E3093-cost_fx*Inputs!$D$6)+12*Inputs!$B$7*(1-MIN(1,Inputs!$F$7*$D3093))*(ic*Inputs!$C$7+flat_fee-cost_acc-cost_wd*Inputs!$E$7*$E3093-cost_fx*Inputs!$D$7)+12*Inputs!$B$8*(1-MIN(1,Inputs!$F$8*$D3093))*(ic*Inputs!$C$8+flat_fee-cost_acc-cost_wd*Inputs!$E$8*$E3093-cost_fx*Inputs!$D$8)-fixed</f>
        <v>-91442.45832832</v>
      </c>
    </row>
    <row r="3094" customFormat="false" ht="15" hidden="false" customHeight="false" outlineLevel="0" collapsed="false">
      <c r="A3094" s="0" t="n">
        <v>3029</v>
      </c>
      <c r="B3094" s="0" t="n">
        <v>0.116449</v>
      </c>
      <c r="C3094" s="0" t="n">
        <v>1.078916</v>
      </c>
      <c r="D3094" s="0" t="n">
        <v>0.95504</v>
      </c>
      <c r="E3094" s="0" t="n">
        <v>1.376117</v>
      </c>
      <c r="F3094" s="0" t="n">
        <v>0.085268</v>
      </c>
      <c r="G3094" s="0" t="n">
        <f aca="false">12*Inputs!$B$6*(MIN(1,$H$50*$C3094)*(ic*Inputs!$C$6+pS+fee_fx*Inputs!$D$6-cost_acc-cost_wd*Inputs!$E$6*$E3094-cost_fx*Inputs!$D$6-$F3094)+(1-MIN(1,$H$50*$C3094))*(1-MIN(1,Inputs!$G$6*$D3094)*churn_nonbuyers)*(ic*Inputs!$C$6+fee_wd*Inputs!$E$6*(1-$B3094)+fee_fx*Inputs!$D$6-cost_acc-cost_wd*Inputs!$E$6*(1-$B3094)-cost_fx*Inputs!$D$6))</f>
        <v>228642.209475127</v>
      </c>
      <c r="H3094" s="0" t="n">
        <f aca="false">12*Inputs!$B$7*(MIN(1,$H$51*$C3094)*(ic*Inputs!$C$7+pE+fee_fx*Inputs!$D$7-cost_acc-cost_wd*Inputs!$E$7*$E3094-cost_fx*Inputs!$D$7-$F3094)+(1-MIN(1,$H$51*$C3094))*(1-MIN(1,Inputs!$G$7*$D3094)*churn_nonbuyers)*(ic*Inputs!$C$7+fee_wd*Inputs!$E$7*(1-$B3094)+fee_fx*Inputs!$D$7-cost_acc-cost_wd*Inputs!$E$7*(1-$B3094)-cost_fx*Inputs!$D$7))</f>
        <v>396851.667718311</v>
      </c>
      <c r="I3094" s="0" t="n">
        <f aca="false">12*Inputs!$B$8*(MIN(1,$H$52*$C3094)*(ic*Inputs!$C$8+pT-cost_acc-cost_wd*Inputs!$E$8-cost_fx*Inputs!$D$8-cost_ins)+(1-MIN(1,$H$52*$C3094))*(1-MIN(1,Inputs!$G$8*$D3094)*churn_nonbuyers)*(ic*Inputs!$C$8+fee_wd*Inputs!$E$8*(1-$B3094)+fee_fx*Inputs!$D$8-cost_acc-cost_wd*Inputs!$E$8*(1-$B3094)-cost_fx*Inputs!$D$8))</f>
        <v>181546.840573753</v>
      </c>
      <c r="J3094" s="0" t="n">
        <f aca="false">G3094+H3094+I3094-fixed</f>
        <v>107040.717767191</v>
      </c>
      <c r="K3094" s="0" t="n">
        <f aca="false">12*Inputs!$B$6*(1-MIN(1,Inputs!$G$6*$D3094)*churn_nonbuyers)*(ic*Inputs!$C$6+fee_wd*Inputs!$E$6*(1-$B3094)+fee_fx*Inputs!$D$6-cost_acc-cost_wd*Inputs!$E$6*(1-$B3094)-cost_fx*Inputs!$D$6)</f>
        <v>176005.277661312</v>
      </c>
      <c r="L3094" s="0" t="n">
        <f aca="false">12*Inputs!$B$7*(1-MIN(1,Inputs!$G$7*$D3094)*churn_nonbuyers)*(ic*Inputs!$C$7+fee_wd*Inputs!$E$7*(1-$B3094)+fee_fx*Inputs!$D$7-cost_acc-cost_wd*Inputs!$E$7*(1-$B3094)-cost_fx*Inputs!$D$7)</f>
        <v>375359.622276787</v>
      </c>
      <c r="M3094" s="0" t="n">
        <f aca="false">12*Inputs!$B$8*(1-MIN(1,Inputs!$G$8*$D3094)*churn_nonbuyers)*(ic*Inputs!$C$8+fee_wd*Inputs!$E$8*(1-$B3094)+fee_fx*Inputs!$D$8-cost_acc-cost_wd*Inputs!$E$8*(1-$B3094)-cost_fx*Inputs!$D$8)</f>
        <v>106339.680819456</v>
      </c>
      <c r="N3094" s="0" t="n">
        <f aca="false">K3094+L3094+I3094-fixed</f>
        <v>32911.7405118523</v>
      </c>
      <c r="O3094" s="0" t="n">
        <f aca="false">K3094+L3094+M3094-fixed</f>
        <v>-42295.4192424447</v>
      </c>
      <c r="P3094" s="0" t="n">
        <f aca="false">12*Inputs!$B$6*(1-MIN(1,Inputs!$F$6*$D3094))*(ic*Inputs!$C$6+flat_fee-cost_acc-cost_wd*Inputs!$E$6*$E3094-cost_fx*Inputs!$D$6)+12*Inputs!$B$7*(1-MIN(1,Inputs!$F$7*$D3094))*(ic*Inputs!$C$7+flat_fee-cost_acc-cost_wd*Inputs!$E$7*$E3094-cost_fx*Inputs!$D$7)+12*Inputs!$B$8*(1-MIN(1,Inputs!$F$8*$D3094))*(ic*Inputs!$C$8+flat_fee-cost_acc-cost_wd*Inputs!$E$8*$E3094-cost_fx*Inputs!$D$8)-fixed</f>
        <v>-70714.7939968001</v>
      </c>
    </row>
    <row r="3095" customFormat="false" ht="15" hidden="false" customHeight="false" outlineLevel="0" collapsed="false">
      <c r="A3095" s="0" t="n">
        <v>3030</v>
      </c>
      <c r="B3095" s="0" t="n">
        <v>0.019941</v>
      </c>
      <c r="C3095" s="0" t="n">
        <v>1.038358</v>
      </c>
      <c r="D3095" s="0" t="n">
        <v>1.63823</v>
      </c>
      <c r="E3095" s="0" t="n">
        <v>1.454285</v>
      </c>
      <c r="F3095" s="0" t="n">
        <v>0.016735</v>
      </c>
      <c r="G3095" s="0" t="n">
        <f aca="false">12*Inputs!$B$6*(MIN(1,$H$50*$C3095)*(ic*Inputs!$C$6+pS+fee_fx*Inputs!$D$6-cost_acc-cost_wd*Inputs!$E$6*$E3095-cost_fx*Inputs!$D$6-$F3095)+(1-MIN(1,$H$50*$C3095))*(1-MIN(1,Inputs!$G$6*$D3095)*churn_nonbuyers)*(ic*Inputs!$C$6+fee_wd*Inputs!$E$6*(1-$B3095)+fee_fx*Inputs!$D$6-cost_acc-cost_wd*Inputs!$E$6*(1-$B3095)-cost_fx*Inputs!$D$6))</f>
        <v>232342.692210414</v>
      </c>
      <c r="H3095" s="0" t="n">
        <f aca="false">12*Inputs!$B$7*(MIN(1,$H$51*$C3095)*(ic*Inputs!$C$7+pE+fee_fx*Inputs!$D$7-cost_acc-cost_wd*Inputs!$E$7*$E3095-cost_fx*Inputs!$D$7-$F3095)+(1-MIN(1,$H$51*$C3095))*(1-MIN(1,Inputs!$G$7*$D3095)*churn_nonbuyers)*(ic*Inputs!$C$7+fee_wd*Inputs!$E$7*(1-$B3095)+fee_fx*Inputs!$D$7-cost_acc-cost_wd*Inputs!$E$7*(1-$B3095)-cost_fx*Inputs!$D$7))</f>
        <v>393887.459398437</v>
      </c>
      <c r="I3095" s="0" t="n">
        <f aca="false">12*Inputs!$B$8*(MIN(1,$H$52*$C3095)*(ic*Inputs!$C$8+pT-cost_acc-cost_wd*Inputs!$E$8-cost_fx*Inputs!$D$8-cost_ins)+(1-MIN(1,$H$52*$C3095))*(1-MIN(1,Inputs!$G$8*$D3095)*churn_nonbuyers)*(ic*Inputs!$C$8+fee_wd*Inputs!$E$8*(1-$B3095)+fee_fx*Inputs!$D$8-cost_acc-cost_wd*Inputs!$E$8*(1-$B3095)-cost_fx*Inputs!$D$8))</f>
        <v>149673.075552</v>
      </c>
      <c r="J3095" s="0" t="n">
        <f aca="false">G3095+H3095+I3095-fixed</f>
        <v>75903.2271608512</v>
      </c>
      <c r="K3095" s="0" t="n">
        <f aca="false">12*Inputs!$B$6*(1-MIN(1,Inputs!$G$6*$D3095)*churn_nonbuyers)*(ic*Inputs!$C$6+fee_wd*Inputs!$E$6*(1-$B3095)+fee_fx*Inputs!$D$6-cost_acc-cost_wd*Inputs!$E$6*(1-$B3095)-cost_fx*Inputs!$D$6)</f>
        <v>182450.346799896</v>
      </c>
      <c r="L3095" s="0" t="n">
        <f aca="false">12*Inputs!$B$7*(1-MIN(1,Inputs!$G$7*$D3095)*churn_nonbuyers)*(ic*Inputs!$C$7+fee_wd*Inputs!$E$7*(1-$B3095)+fee_fx*Inputs!$D$7-cost_acc-cost_wd*Inputs!$E$7*(1-$B3095)-cost_fx*Inputs!$D$7)</f>
        <v>380653.591439938</v>
      </c>
      <c r="M3095" s="0" t="n">
        <f aca="false">12*Inputs!$B$8*(1-MIN(1,Inputs!$G$8*$D3095)*churn_nonbuyers)*(ic*Inputs!$C$8+fee_wd*Inputs!$E$8*(1-$B3095)+fee_fx*Inputs!$D$8-cost_acc-cost_wd*Inputs!$E$8*(1-$B3095)-cost_fx*Inputs!$D$8)</f>
        <v>0</v>
      </c>
      <c r="N3095" s="0" t="n">
        <f aca="false">K3095+L3095+I3095-fixed</f>
        <v>12777.0137918338</v>
      </c>
      <c r="O3095" s="0" t="n">
        <f aca="false">K3095+L3095+M3095-fixed</f>
        <v>-136896.061760166</v>
      </c>
      <c r="P3095" s="0" t="n">
        <f aca="false">12*Inputs!$B$6*(1-MIN(1,Inputs!$F$6*$D3095))*(ic*Inputs!$C$6+flat_fee-cost_acc-cost_wd*Inputs!$E$6*$E3095-cost_fx*Inputs!$D$6)+12*Inputs!$B$7*(1-MIN(1,Inputs!$F$7*$D3095))*(ic*Inputs!$C$7+flat_fee-cost_acc-cost_wd*Inputs!$E$7*$E3095-cost_fx*Inputs!$D$7)+12*Inputs!$B$8*(1-MIN(1,Inputs!$F$8*$D3095))*(ic*Inputs!$C$8+flat_fee-cost_acc-cost_wd*Inputs!$E$8*$E3095-cost_fx*Inputs!$D$8)-fixed</f>
        <v>-416109.691708</v>
      </c>
    </row>
    <row r="3096" customFormat="false" ht="15" hidden="false" customHeight="false" outlineLevel="0" collapsed="false">
      <c r="A3096" s="0" t="n">
        <v>3031</v>
      </c>
      <c r="B3096" s="0" t="n">
        <v>0.29005</v>
      </c>
      <c r="C3096" s="0" t="n">
        <v>0.982963</v>
      </c>
      <c r="D3096" s="0" t="n">
        <v>1.517831</v>
      </c>
      <c r="E3096" s="0" t="n">
        <v>1.27591</v>
      </c>
      <c r="F3096" s="0" t="n">
        <v>0.208845</v>
      </c>
      <c r="G3096" s="0" t="n">
        <f aca="false">12*Inputs!$B$6*(MIN(1,$H$50*$C3096)*(ic*Inputs!$C$6+pS+fee_fx*Inputs!$D$6-cost_acc-cost_wd*Inputs!$E$6*$E3096-cost_fx*Inputs!$D$6-$F3096)+(1-MIN(1,$H$50*$C3096))*(1-MIN(1,Inputs!$G$6*$D3096)*churn_nonbuyers)*(ic*Inputs!$C$6+fee_wd*Inputs!$E$6*(1-$B3096)+fee_fx*Inputs!$D$6-cost_acc-cost_wd*Inputs!$E$6*(1-$B3096)-cost_fx*Inputs!$D$6))</f>
        <v>197354.87511719</v>
      </c>
      <c r="H3096" s="0" t="n">
        <f aca="false">12*Inputs!$B$7*(MIN(1,$H$51*$C3096)*(ic*Inputs!$C$7+pE+fee_fx*Inputs!$D$7-cost_acc-cost_wd*Inputs!$E$7*$E3096-cost_fx*Inputs!$D$7-$F3096)+(1-MIN(1,$H$51*$C3096))*(1-MIN(1,Inputs!$G$7*$D3096)*churn_nonbuyers)*(ic*Inputs!$C$7+fee_wd*Inputs!$E$7*(1-$B3096)+fee_fx*Inputs!$D$7-cost_acc-cost_wd*Inputs!$E$7*(1-$B3096)-cost_fx*Inputs!$D$7))</f>
        <v>380852.840213086</v>
      </c>
      <c r="I3096" s="0" t="n">
        <f aca="false">12*Inputs!$B$8*(MIN(1,$H$52*$C3096)*(ic*Inputs!$C$8+pT-cost_acc-cost_wd*Inputs!$E$8-cost_fx*Inputs!$D$8-cost_ins)+(1-MIN(1,$H$52*$C3096))*(1-MIN(1,Inputs!$G$8*$D3096)*churn_nonbuyers)*(ic*Inputs!$C$8+fee_wd*Inputs!$E$8*(1-$B3096)+fee_fx*Inputs!$D$8-cost_acc-cost_wd*Inputs!$E$8*(1-$B3096)-cost_fx*Inputs!$D$8))</f>
        <v>141688.218672</v>
      </c>
      <c r="J3096" s="0" t="n">
        <f aca="false">G3096+H3096+I3096-fixed</f>
        <v>19895.9340022764</v>
      </c>
      <c r="K3096" s="0" t="n">
        <f aca="false">12*Inputs!$B$6*(1-MIN(1,Inputs!$G$6*$D3096)*churn_nonbuyers)*(ic*Inputs!$C$6+fee_wd*Inputs!$E$6*(1-$B3096)+fee_fx*Inputs!$D$6-cost_acc-cost_wd*Inputs!$E$6*(1-$B3096)-cost_fx*Inputs!$D$6)</f>
        <v>147702.84106716</v>
      </c>
      <c r="L3096" s="0" t="n">
        <f aca="false">12*Inputs!$B$7*(1-MIN(1,Inputs!$G$7*$D3096)*churn_nonbuyers)*(ic*Inputs!$C$7+fee_wd*Inputs!$E$7*(1-$B3096)+fee_fx*Inputs!$D$7-cost_acc-cost_wd*Inputs!$E$7*(1-$B3096)-cost_fx*Inputs!$D$7)</f>
        <v>344974.982752296</v>
      </c>
      <c r="M3096" s="0" t="n">
        <f aca="false">12*Inputs!$B$8*(1-MIN(1,Inputs!$G$8*$D3096)*churn_nonbuyers)*(ic*Inputs!$C$8+fee_wd*Inputs!$E$8*(1-$B3096)+fee_fx*Inputs!$D$8-cost_acc-cost_wd*Inputs!$E$8*(1-$B3096)-cost_fx*Inputs!$D$8)</f>
        <v>0</v>
      </c>
      <c r="N3096" s="0" t="n">
        <f aca="false">K3096+L3096+I3096-fixed</f>
        <v>-65633.957508544</v>
      </c>
      <c r="O3096" s="0" t="n">
        <f aca="false">K3096+L3096+M3096-fixed</f>
        <v>-207322.176180544</v>
      </c>
      <c r="P3096" s="0" t="n">
        <f aca="false">12*Inputs!$B$6*(1-MIN(1,Inputs!$F$6*$D3096))*(ic*Inputs!$C$6+flat_fee-cost_acc-cost_wd*Inputs!$E$6*$E3096-cost_fx*Inputs!$D$6)+12*Inputs!$B$7*(1-MIN(1,Inputs!$F$7*$D3096))*(ic*Inputs!$C$7+flat_fee-cost_acc-cost_wd*Inputs!$E$7*$E3096-cost_fx*Inputs!$D$7)+12*Inputs!$B$8*(1-MIN(1,Inputs!$F$8*$D3096))*(ic*Inputs!$C$8+flat_fee-cost_acc-cost_wd*Inputs!$E$8*$E3096-cost_fx*Inputs!$D$8)-fixed</f>
        <v>-306450.5798776</v>
      </c>
    </row>
    <row r="3097" customFormat="false" ht="15" hidden="false" customHeight="false" outlineLevel="0" collapsed="false">
      <c r="A3097" s="0" t="n">
        <v>3032</v>
      </c>
      <c r="B3097" s="0" t="n">
        <v>0.433424</v>
      </c>
      <c r="C3097" s="0" t="n">
        <v>0.828426</v>
      </c>
      <c r="D3097" s="0" t="n">
        <v>0.721234</v>
      </c>
      <c r="E3097" s="0" t="n">
        <v>1.388148</v>
      </c>
      <c r="F3097" s="0" t="n">
        <v>0.158558</v>
      </c>
      <c r="G3097" s="0" t="n">
        <f aca="false">12*Inputs!$B$6*(MIN(1,$H$50*$C3097)*(ic*Inputs!$C$6+pS+fee_fx*Inputs!$D$6-cost_acc-cost_wd*Inputs!$E$6*$E3097-cost_fx*Inputs!$D$6-$F3097)+(1-MIN(1,$H$50*$C3097))*(1-MIN(1,Inputs!$G$6*$D3097)*churn_nonbuyers)*(ic*Inputs!$C$6+fee_wd*Inputs!$E$6*(1-$B3097)+fee_fx*Inputs!$D$6-cost_acc-cost_wd*Inputs!$E$6*(1-$B3097)-cost_fx*Inputs!$D$6))</f>
        <v>175728.171060211</v>
      </c>
      <c r="H3097" s="0" t="n">
        <f aca="false">12*Inputs!$B$7*(MIN(1,$H$51*$C3097)*(ic*Inputs!$C$7+pE+fee_fx*Inputs!$D$7-cost_acc-cost_wd*Inputs!$E$7*$E3097-cost_fx*Inputs!$D$7-$F3097)+(1-MIN(1,$H$51*$C3097))*(1-MIN(1,Inputs!$G$7*$D3097)*churn_nonbuyers)*(ic*Inputs!$C$7+fee_wd*Inputs!$E$7*(1-$B3097)+fee_fx*Inputs!$D$7-cost_acc-cost_wd*Inputs!$E$7*(1-$B3097)-cost_fx*Inputs!$D$7))</f>
        <v>359169.987103297</v>
      </c>
      <c r="I3097" s="0" t="n">
        <f aca="false">12*Inputs!$B$8*(MIN(1,$H$52*$C3097)*(ic*Inputs!$C$8+pT-cost_acc-cost_wd*Inputs!$E$8-cost_fx*Inputs!$D$8-cost_ins)+(1-MIN(1,$H$52*$C3097))*(1-MIN(1,Inputs!$G$8*$D3097)*churn_nonbuyers)*(ic*Inputs!$C$8+fee_wd*Inputs!$E$8*(1-$B3097)+fee_fx*Inputs!$D$8-cost_acc-cost_wd*Inputs!$E$8*(1-$B3097)-cost_fx*Inputs!$D$8))</f>
        <v>182978.857364079</v>
      </c>
      <c r="J3097" s="0" t="n">
        <f aca="false">G3097+H3097+I3097-fixed</f>
        <v>17877.015527587</v>
      </c>
      <c r="K3097" s="0" t="n">
        <f aca="false">12*Inputs!$B$6*(1-MIN(1,Inputs!$G$6*$D3097)*churn_nonbuyers)*(ic*Inputs!$C$6+fee_wd*Inputs!$E$6*(1-$B3097)+fee_fx*Inputs!$D$6-cost_acc-cost_wd*Inputs!$E$6*(1-$B3097)-cost_fx*Inputs!$D$6)</f>
        <v>134167.626181555</v>
      </c>
      <c r="L3097" s="0" t="n">
        <f aca="false">12*Inputs!$B$7*(1-MIN(1,Inputs!$G$7*$D3097)*churn_nonbuyers)*(ic*Inputs!$C$7+fee_wd*Inputs!$E$7*(1-$B3097)+fee_fx*Inputs!$D$7-cost_acc-cost_wd*Inputs!$E$7*(1-$B3097)-cost_fx*Inputs!$D$7)</f>
        <v>333413.330076933</v>
      </c>
      <c r="M3097" s="0" t="n">
        <f aca="false">12*Inputs!$B$8*(1-MIN(1,Inputs!$G$8*$D3097)*churn_nonbuyers)*(ic*Inputs!$C$8+fee_wd*Inputs!$E$8*(1-$B3097)+fee_fx*Inputs!$D$8-cost_acc-cost_wd*Inputs!$E$8*(1-$B3097)-cost_fx*Inputs!$D$8)</f>
        <v>151311.467887258</v>
      </c>
      <c r="N3097" s="0" t="n">
        <f aca="false">K3097+L3097+I3097-fixed</f>
        <v>-49440.1863774324</v>
      </c>
      <c r="O3097" s="0" t="n">
        <f aca="false">K3097+L3097+M3097-fixed</f>
        <v>-81107.575854254</v>
      </c>
      <c r="P3097" s="0" t="n">
        <f aca="false">12*Inputs!$B$6*(1-MIN(1,Inputs!$F$6*$D3097))*(ic*Inputs!$C$6+flat_fee-cost_acc-cost_wd*Inputs!$E$6*$E3097-cost_fx*Inputs!$D$6)+12*Inputs!$B$7*(1-MIN(1,Inputs!$F$7*$D3097))*(ic*Inputs!$C$7+flat_fee-cost_acc-cost_wd*Inputs!$E$7*$E3097-cost_fx*Inputs!$D$7)+12*Inputs!$B$8*(1-MIN(1,Inputs!$F$8*$D3097))*(ic*Inputs!$C$8+flat_fee-cost_acc-cost_wd*Inputs!$E$8*$E3097-cost_fx*Inputs!$D$8)-fixed</f>
        <v>34027.4251596801</v>
      </c>
    </row>
    <row r="3098" customFormat="false" ht="15" hidden="false" customHeight="false" outlineLevel="0" collapsed="false">
      <c r="A3098" s="0" t="n">
        <v>3033</v>
      </c>
      <c r="B3098" s="0" t="n">
        <v>0.152651</v>
      </c>
      <c r="C3098" s="0" t="n">
        <v>1.102518</v>
      </c>
      <c r="D3098" s="0" t="n">
        <v>0.961305</v>
      </c>
      <c r="E3098" s="0" t="n">
        <v>1.206798</v>
      </c>
      <c r="F3098" s="0" t="n">
        <v>0.307299</v>
      </c>
      <c r="G3098" s="0" t="n">
        <f aca="false">12*Inputs!$B$6*(MIN(1,$H$50*$C3098)*(ic*Inputs!$C$6+pS+fee_fx*Inputs!$D$6-cost_acc-cost_wd*Inputs!$E$6*$E3098-cost_fx*Inputs!$D$6-$F3098)+(1-MIN(1,$H$50*$C3098))*(1-MIN(1,Inputs!$G$6*$D3098)*churn_nonbuyers)*(ic*Inputs!$C$6+fee_wd*Inputs!$E$6*(1-$B3098)+fee_fx*Inputs!$D$6-cost_acc-cost_wd*Inputs!$E$6*(1-$B3098)-cost_fx*Inputs!$D$6))</f>
        <v>223877.076179336</v>
      </c>
      <c r="H3098" s="0" t="n">
        <f aca="false">12*Inputs!$B$7*(MIN(1,$H$51*$C3098)*(ic*Inputs!$C$7+pE+fee_fx*Inputs!$D$7-cost_acc-cost_wd*Inputs!$E$7*$E3098-cost_fx*Inputs!$D$7-$F3098)+(1-MIN(1,$H$51*$C3098))*(1-MIN(1,Inputs!$G$7*$D3098)*churn_nonbuyers)*(ic*Inputs!$C$7+fee_wd*Inputs!$E$7*(1-$B3098)+fee_fx*Inputs!$D$7-cost_acc-cost_wd*Inputs!$E$7*(1-$B3098)-cost_fx*Inputs!$D$7))</f>
        <v>401856.313606151</v>
      </c>
      <c r="I3098" s="0" t="n">
        <f aca="false">12*Inputs!$B$8*(MIN(1,$H$52*$C3098)*(ic*Inputs!$C$8+pT-cost_acc-cost_wd*Inputs!$E$8-cost_fx*Inputs!$D$8-cost_ins)+(1-MIN(1,$H$52*$C3098))*(1-MIN(1,Inputs!$G$8*$D3098)*churn_nonbuyers)*(ic*Inputs!$C$8+fee_wd*Inputs!$E$8*(1-$B3098)+fee_fx*Inputs!$D$8-cost_acc-cost_wd*Inputs!$E$8*(1-$B3098)-cost_fx*Inputs!$D$8))</f>
        <v>182741.211549041</v>
      </c>
      <c r="J3098" s="0" t="n">
        <f aca="false">G3098+H3098+I3098-fixed</f>
        <v>108474.601334528</v>
      </c>
      <c r="K3098" s="0" t="n">
        <f aca="false">12*Inputs!$B$6*(1-MIN(1,Inputs!$G$6*$D3098)*churn_nonbuyers)*(ic*Inputs!$C$6+fee_wd*Inputs!$E$6*(1-$B3098)+fee_fx*Inputs!$D$6-cost_acc-cost_wd*Inputs!$E$6*(1-$B3098)-cost_fx*Inputs!$D$6)</f>
        <v>170984.859620796</v>
      </c>
      <c r="L3098" s="0" t="n">
        <f aca="false">12*Inputs!$B$7*(1-MIN(1,Inputs!$G$7*$D3098)*churn_nonbuyers)*(ic*Inputs!$C$7+fee_wd*Inputs!$E$7*(1-$B3098)+fee_fx*Inputs!$D$7-cost_acc-cost_wd*Inputs!$E$7*(1-$B3098)-cost_fx*Inputs!$D$7)</f>
        <v>370224.245532478</v>
      </c>
      <c r="M3098" s="0" t="n">
        <f aca="false">12*Inputs!$B$8*(1-MIN(1,Inputs!$G$8*$D3098)*churn_nonbuyers)*(ic*Inputs!$C$8+fee_wd*Inputs!$E$8*(1-$B3098)+fee_fx*Inputs!$D$8-cost_acc-cost_wd*Inputs!$E$8*(1-$B3098)-cost_fx*Inputs!$D$8)</f>
        <v>104364.389697048</v>
      </c>
      <c r="N3098" s="0" t="n">
        <f aca="false">K3098+L3098+I3098-fixed</f>
        <v>23950.3167023147</v>
      </c>
      <c r="O3098" s="0" t="n">
        <f aca="false">K3098+L3098+M3098-fixed</f>
        <v>-54426.5051496783</v>
      </c>
      <c r="P3098" s="0" t="n">
        <f aca="false">12*Inputs!$B$6*(1-MIN(1,Inputs!$F$6*$D3098))*(ic*Inputs!$C$6+flat_fee-cost_acc-cost_wd*Inputs!$E$6*$E3098-cost_fx*Inputs!$D$6)+12*Inputs!$B$7*(1-MIN(1,Inputs!$F$7*$D3098))*(ic*Inputs!$C$7+flat_fee-cost_acc-cost_wd*Inputs!$E$7*$E3098-cost_fx*Inputs!$D$7)+12*Inputs!$B$8*(1-MIN(1,Inputs!$F$8*$D3098))*(ic*Inputs!$C$8+flat_fee-cost_acc-cost_wd*Inputs!$E$8*$E3098-cost_fx*Inputs!$D$8)-fixed</f>
        <v>1035.96629360004</v>
      </c>
    </row>
    <row r="3099" customFormat="false" ht="15" hidden="false" customHeight="false" outlineLevel="0" collapsed="false">
      <c r="A3099" s="0" t="n">
        <v>3034</v>
      </c>
      <c r="B3099" s="0" t="n">
        <v>0.056126</v>
      </c>
      <c r="C3099" s="0" t="n">
        <v>0.91703</v>
      </c>
      <c r="D3099" s="0" t="n">
        <v>1.560805</v>
      </c>
      <c r="E3099" s="0" t="n">
        <v>1.029782</v>
      </c>
      <c r="F3099" s="0" t="n">
        <v>0.09693</v>
      </c>
      <c r="G3099" s="0" t="n">
        <f aca="false">12*Inputs!$B$6*(MIN(1,$H$50*$C3099)*(ic*Inputs!$C$6+pS+fee_fx*Inputs!$D$6-cost_acc-cost_wd*Inputs!$E$6*$E3099-cost_fx*Inputs!$D$6-$F3099)+(1-MIN(1,$H$50*$C3099))*(1-MIN(1,Inputs!$G$6*$D3099)*churn_nonbuyers)*(ic*Inputs!$C$6+fee_wd*Inputs!$E$6*(1-$B3099)+fee_fx*Inputs!$D$6-cost_acc-cost_wd*Inputs!$E$6*(1-$B3099)-cost_fx*Inputs!$D$6))</f>
        <v>230048.958042398</v>
      </c>
      <c r="H3099" s="0" t="n">
        <f aca="false">12*Inputs!$B$7*(MIN(1,$H$51*$C3099)*(ic*Inputs!$C$7+pE+fee_fx*Inputs!$D$7-cost_acc-cost_wd*Inputs!$E$7*$E3099-cost_fx*Inputs!$D$7-$F3099)+(1-MIN(1,$H$51*$C3099))*(1-MIN(1,Inputs!$G$7*$D3099)*churn_nonbuyers)*(ic*Inputs!$C$7+fee_wd*Inputs!$E$7*(1-$B3099)+fee_fx*Inputs!$D$7-cost_acc-cost_wd*Inputs!$E$7*(1-$B3099)-cost_fx*Inputs!$D$7))</f>
        <v>430394.396059443</v>
      </c>
      <c r="I3099" s="0" t="n">
        <f aca="false">12*Inputs!$B$8*(MIN(1,$H$52*$C3099)*(ic*Inputs!$C$8+pT-cost_acc-cost_wd*Inputs!$E$8-cost_fx*Inputs!$D$8-cost_ins)+(1-MIN(1,$H$52*$C3099))*(1-MIN(1,Inputs!$G$8*$D3099)*churn_nonbuyers)*(ic*Inputs!$C$8+fee_wd*Inputs!$E$8*(1-$B3099)+fee_fx*Inputs!$D$8-cost_acc-cost_wd*Inputs!$E$8*(1-$B3099)-cost_fx*Inputs!$D$8))</f>
        <v>132184.37232</v>
      </c>
      <c r="J3099" s="0" t="n">
        <f aca="false">G3099+H3099+I3099-fixed</f>
        <v>92627.7264218407</v>
      </c>
      <c r="K3099" s="0" t="n">
        <f aca="false">12*Inputs!$B$6*(1-MIN(1,Inputs!$G$6*$D3099)*churn_nonbuyers)*(ic*Inputs!$C$6+fee_wd*Inputs!$E$6*(1-$B3099)+fee_fx*Inputs!$D$6-cost_acc-cost_wd*Inputs!$E$6*(1-$B3099)-cost_fx*Inputs!$D$6)</f>
        <v>178415.674138296</v>
      </c>
      <c r="L3099" s="0" t="n">
        <f aca="false">12*Inputs!$B$7*(1-MIN(1,Inputs!$G$7*$D3099)*churn_nonbuyers)*(ic*Inputs!$C$7+fee_wd*Inputs!$E$7*(1-$B3099)+fee_fx*Inputs!$D$7-cost_acc-cost_wd*Inputs!$E$7*(1-$B3099)-cost_fx*Inputs!$D$7)</f>
        <v>376616.798242978</v>
      </c>
      <c r="M3099" s="0" t="n">
        <f aca="false">12*Inputs!$B$8*(1-MIN(1,Inputs!$G$8*$D3099)*churn_nonbuyers)*(ic*Inputs!$C$8+fee_wd*Inputs!$E$8*(1-$B3099)+fee_fx*Inputs!$D$8-cost_acc-cost_wd*Inputs!$E$8*(1-$B3099)-cost_fx*Inputs!$D$8)</f>
        <v>0</v>
      </c>
      <c r="N3099" s="0" t="n">
        <f aca="false">K3099+L3099+I3099-fixed</f>
        <v>-12783.1552987265</v>
      </c>
      <c r="O3099" s="0" t="n">
        <f aca="false">K3099+L3099+M3099-fixed</f>
        <v>-144967.527618726</v>
      </c>
      <c r="P3099" s="0" t="n">
        <f aca="false">12*Inputs!$B$6*(1-MIN(1,Inputs!$F$6*$D3099))*(ic*Inputs!$C$6+flat_fee-cost_acc-cost_wd*Inputs!$E$6*$E3099-cost_fx*Inputs!$D$6)+12*Inputs!$B$7*(1-MIN(1,Inputs!$F$7*$D3099))*(ic*Inputs!$C$7+flat_fee-cost_acc-cost_wd*Inputs!$E$7*$E3099-cost_fx*Inputs!$D$7)+12*Inputs!$B$8*(1-MIN(1,Inputs!$F$8*$D3099))*(ic*Inputs!$C$8+flat_fee-cost_acc-cost_wd*Inputs!$E$8*$E3099-cost_fx*Inputs!$D$8)-fixed</f>
        <v>-254639.0113576</v>
      </c>
    </row>
    <row r="3100" customFormat="false" ht="15" hidden="false" customHeight="false" outlineLevel="0" collapsed="false">
      <c r="A3100" s="0" t="n">
        <v>3035</v>
      </c>
      <c r="B3100" s="0" t="n">
        <v>0.249233</v>
      </c>
      <c r="C3100" s="0" t="n">
        <v>0.862107</v>
      </c>
      <c r="D3100" s="0" t="n">
        <v>0.530705</v>
      </c>
      <c r="E3100" s="0" t="n">
        <v>1.307234</v>
      </c>
      <c r="F3100" s="0" t="n">
        <v>0.132953</v>
      </c>
      <c r="G3100" s="0" t="n">
        <f aca="false">12*Inputs!$B$6*(MIN(1,$H$50*$C3100)*(ic*Inputs!$C$6+pS+fee_fx*Inputs!$D$6-cost_acc-cost_wd*Inputs!$E$6*$E3100-cost_fx*Inputs!$D$6-$F3100)+(1-MIN(1,$H$50*$C3100))*(1-MIN(1,Inputs!$G$6*$D3100)*churn_nonbuyers)*(ic*Inputs!$C$6+fee_wd*Inputs!$E$6*(1-$B3100)+fee_fx*Inputs!$D$6-cost_acc-cost_wd*Inputs!$E$6*(1-$B3100)-cost_fx*Inputs!$D$6))</f>
        <v>204807.120364864</v>
      </c>
      <c r="H3100" s="0" t="n">
        <f aca="false">12*Inputs!$B$7*(MIN(1,$H$51*$C3100)*(ic*Inputs!$C$7+pE+fee_fx*Inputs!$D$7-cost_acc-cost_wd*Inputs!$E$7*$E3100-cost_fx*Inputs!$D$7-$F3100)+(1-MIN(1,$H$51*$C3100))*(1-MIN(1,Inputs!$G$7*$D3100)*churn_nonbuyers)*(ic*Inputs!$C$7+fee_wd*Inputs!$E$7*(1-$B3100)+fee_fx*Inputs!$D$7-cost_acc-cost_wd*Inputs!$E$7*(1-$B3100)-cost_fx*Inputs!$D$7))</f>
        <v>387901.172699614</v>
      </c>
      <c r="I3100" s="0" t="n">
        <f aca="false">12*Inputs!$B$8*(MIN(1,$H$52*$C3100)*(ic*Inputs!$C$8+pT-cost_acc-cost_wd*Inputs!$E$8-cost_fx*Inputs!$D$8-cost_ins)+(1-MIN(1,$H$52*$C3100))*(1-MIN(1,Inputs!$G$8*$D3100)*churn_nonbuyers)*(ic*Inputs!$C$8+fee_wd*Inputs!$E$8*(1-$B3100)+fee_fx*Inputs!$D$8-cost_acc-cost_wd*Inputs!$E$8*(1-$B3100)-cost_fx*Inputs!$D$8))</f>
        <v>202631.055348814</v>
      </c>
      <c r="J3100" s="0" t="n">
        <f aca="false">G3100+H3100+I3100-fixed</f>
        <v>95339.3484132912</v>
      </c>
      <c r="K3100" s="0" t="n">
        <f aca="false">12*Inputs!$B$6*(1-MIN(1,Inputs!$G$6*$D3100)*churn_nonbuyers)*(ic*Inputs!$C$6+fee_wd*Inputs!$E$6*(1-$B3100)+fee_fx*Inputs!$D$6-cost_acc-cost_wd*Inputs!$E$6*(1-$B3100)-cost_fx*Inputs!$D$6)</f>
        <v>161313.279834708</v>
      </c>
      <c r="L3100" s="0" t="n">
        <f aca="false">12*Inputs!$B$7*(1-MIN(1,Inputs!$G$7*$D3100)*churn_nonbuyers)*(ic*Inputs!$C$7+fee_wd*Inputs!$E$7*(1-$B3100)+fee_fx*Inputs!$D$7-cost_acc-cost_wd*Inputs!$E$7*(1-$B3100)-cost_fx*Inputs!$D$7)</f>
        <v>361462.443260825</v>
      </c>
      <c r="M3100" s="0" t="n">
        <f aca="false">12*Inputs!$B$8*(1-MIN(1,Inputs!$G$8*$D3100)*churn_nonbuyers)*(ic*Inputs!$C$8+fee_wd*Inputs!$E$8*(1-$B3100)+fee_fx*Inputs!$D$8-cost_acc-cost_wd*Inputs!$E$8*(1-$B3100)-cost_fx*Inputs!$D$8)</f>
        <v>197625.582695304</v>
      </c>
      <c r="N3100" s="0" t="n">
        <f aca="false">K3100+L3100+I3100-fixed</f>
        <v>25406.7784443465</v>
      </c>
      <c r="O3100" s="0" t="n">
        <f aca="false">K3100+L3100+M3100-fixed</f>
        <v>20401.3057908369</v>
      </c>
      <c r="P3100" s="0" t="n">
        <f aca="false">12*Inputs!$B$6*(1-MIN(1,Inputs!$F$6*$D3100))*(ic*Inputs!$C$6+flat_fee-cost_acc-cost_wd*Inputs!$E$6*$E3100-cost_fx*Inputs!$D$6)+12*Inputs!$B$7*(1-MIN(1,Inputs!$F$7*$D3100))*(ic*Inputs!$C$7+flat_fee-cost_acc-cost_wd*Inputs!$E$7*$E3100-cost_fx*Inputs!$D$7)+12*Inputs!$B$8*(1-MIN(1,Inputs!$F$8*$D3100))*(ic*Inputs!$C$8+flat_fee-cost_acc-cost_wd*Inputs!$E$8*$E3100-cost_fx*Inputs!$D$8)-fixed</f>
        <v>167791.4915528</v>
      </c>
    </row>
    <row r="3101" customFormat="false" ht="15" hidden="false" customHeight="false" outlineLevel="0" collapsed="false">
      <c r="A3101" s="0" t="n">
        <v>3036</v>
      </c>
      <c r="B3101" s="0" t="n">
        <v>0.300707</v>
      </c>
      <c r="C3101" s="0" t="n">
        <v>0.953533</v>
      </c>
      <c r="D3101" s="0" t="n">
        <v>1.278604</v>
      </c>
      <c r="E3101" s="0" t="n">
        <v>1.227439</v>
      </c>
      <c r="F3101" s="0" t="n">
        <v>0.188373</v>
      </c>
      <c r="G3101" s="0" t="n">
        <f aca="false">12*Inputs!$B$6*(MIN(1,$H$50*$C3101)*(ic*Inputs!$C$6+pS+fee_fx*Inputs!$D$6-cost_acc-cost_wd*Inputs!$E$6*$E3101-cost_fx*Inputs!$D$6-$F3101)+(1-MIN(1,$H$50*$C3101))*(1-MIN(1,Inputs!$G$6*$D3101)*churn_nonbuyers)*(ic*Inputs!$C$6+fee_wd*Inputs!$E$6*(1-$B3101)+fee_fx*Inputs!$D$6-cost_acc-cost_wd*Inputs!$E$6*(1-$B3101)-cost_fx*Inputs!$D$6))</f>
        <v>197821.982660107</v>
      </c>
      <c r="H3101" s="0" t="n">
        <f aca="false">12*Inputs!$B$7*(MIN(1,$H$51*$C3101)*(ic*Inputs!$C$7+pE+fee_fx*Inputs!$D$7-cost_acc-cost_wd*Inputs!$E$7*$E3101-cost_fx*Inputs!$D$7-$F3101)+(1-MIN(1,$H$51*$C3101))*(1-MIN(1,Inputs!$G$7*$D3101)*churn_nonbuyers)*(ic*Inputs!$C$7+fee_wd*Inputs!$E$7*(1-$B3101)+fee_fx*Inputs!$D$7-cost_acc-cost_wd*Inputs!$E$7*(1-$B3101)-cost_fx*Inputs!$D$7))</f>
        <v>386919.140202812</v>
      </c>
      <c r="I3101" s="0" t="n">
        <f aca="false">12*Inputs!$B$8*(MIN(1,$H$52*$C3101)*(ic*Inputs!$C$8+pT-cost_acc-cost_wd*Inputs!$E$8-cost_fx*Inputs!$D$8-cost_ins)+(1-MIN(1,$H$52*$C3101))*(1-MIN(1,Inputs!$G$8*$D3101)*churn_nonbuyers)*(ic*Inputs!$C$8+fee_wd*Inputs!$E$8*(1-$B3101)+fee_fx*Inputs!$D$8-cost_acc-cost_wd*Inputs!$E$8*(1-$B3101)-cost_fx*Inputs!$D$8))</f>
        <v>148336.091903482</v>
      </c>
      <c r="J3101" s="0" t="n">
        <f aca="false">G3101+H3101+I3101-fixed</f>
        <v>33077.214766401</v>
      </c>
      <c r="K3101" s="0" t="n">
        <f aca="false">12*Inputs!$B$6*(1-MIN(1,Inputs!$G$6*$D3101)*churn_nonbuyers)*(ic*Inputs!$C$6+fee_wd*Inputs!$E$6*(1-$B3101)+fee_fx*Inputs!$D$6-cost_acc-cost_wd*Inputs!$E$6*(1-$B3101)-cost_fx*Inputs!$D$6)</f>
        <v>148178.156925802</v>
      </c>
      <c r="L3101" s="0" t="n">
        <f aca="false">12*Inputs!$B$7*(1-MIN(1,Inputs!$G$7*$D3101)*churn_nonbuyers)*(ic*Inputs!$C$7+fee_wd*Inputs!$E$7*(1-$B3101)+fee_fx*Inputs!$D$7-cost_acc-cost_wd*Inputs!$E$7*(1-$B3101)-cost_fx*Inputs!$D$7)</f>
        <v>346093.173963481</v>
      </c>
      <c r="M3101" s="0" t="n">
        <f aca="false">12*Inputs!$B$8*(1-MIN(1,Inputs!$G$8*$D3101)*churn_nonbuyers)*(ic*Inputs!$C$8+fee_wd*Inputs!$E$8*(1-$B3101)+fee_fx*Inputs!$D$8-cost_acc-cost_wd*Inputs!$E$8*(1-$B3101)-cost_fx*Inputs!$D$8)</f>
        <v>32749.3238937408</v>
      </c>
      <c r="N3101" s="0" t="n">
        <f aca="false">K3101+L3101+I3101-fixed</f>
        <v>-57392.577207236</v>
      </c>
      <c r="O3101" s="0" t="n">
        <f aca="false">K3101+L3101+M3101-fixed</f>
        <v>-172979.345216977</v>
      </c>
      <c r="P3101" s="0" t="n">
        <f aca="false">12*Inputs!$B$6*(1-MIN(1,Inputs!$F$6*$D3101))*(ic*Inputs!$C$6+flat_fee-cost_acc-cost_wd*Inputs!$E$6*$E3101-cost_fx*Inputs!$D$6)+12*Inputs!$B$7*(1-MIN(1,Inputs!$F$7*$D3101))*(ic*Inputs!$C$7+flat_fee-cost_acc-cost_wd*Inputs!$E$7*$E3101-cost_fx*Inputs!$D$7)+12*Inputs!$B$8*(1-MIN(1,Inputs!$F$8*$D3101))*(ic*Inputs!$C$8+flat_fee-cost_acc-cost_wd*Inputs!$E$8*$E3101-cost_fx*Inputs!$D$8)-fixed</f>
        <v>-169686.54487456</v>
      </c>
    </row>
    <row r="3102" customFormat="false" ht="15" hidden="false" customHeight="false" outlineLevel="0" collapsed="false">
      <c r="A3102" s="0" t="n">
        <v>3037</v>
      </c>
      <c r="B3102" s="0" t="n">
        <v>0.252724</v>
      </c>
      <c r="C3102" s="0" t="n">
        <v>1.090881</v>
      </c>
      <c r="D3102" s="0" t="n">
        <v>0.637694</v>
      </c>
      <c r="E3102" s="0" t="n">
        <v>1.07687</v>
      </c>
      <c r="F3102" s="0" t="n">
        <v>0.072343</v>
      </c>
      <c r="G3102" s="0" t="n">
        <f aca="false">12*Inputs!$B$6*(MIN(1,$H$50*$C3102)*(ic*Inputs!$C$6+pS+fee_fx*Inputs!$D$6-cost_acc-cost_wd*Inputs!$E$6*$E3102-cost_fx*Inputs!$D$6-$F3102)+(1-MIN(1,$H$50*$C3102))*(1-MIN(1,Inputs!$G$6*$D3102)*churn_nonbuyers)*(ic*Inputs!$C$6+fee_wd*Inputs!$E$6*(1-$B3102)+fee_fx*Inputs!$D$6-cost_acc-cost_wd*Inputs!$E$6*(1-$B3102)-cost_fx*Inputs!$D$6))</f>
        <v>222408.92247797</v>
      </c>
      <c r="H3102" s="0" t="n">
        <f aca="false">12*Inputs!$B$7*(MIN(1,$H$51*$C3102)*(ic*Inputs!$C$7+pE+fee_fx*Inputs!$D$7-cost_acc-cost_wd*Inputs!$E$7*$E3102-cost_fx*Inputs!$D$7-$F3102)+(1-MIN(1,$H$51*$C3102))*(1-MIN(1,Inputs!$G$7*$D3102)*churn_nonbuyers)*(ic*Inputs!$C$7+fee_wd*Inputs!$E$7*(1-$B3102)+fee_fx*Inputs!$D$7-cost_acc-cost_wd*Inputs!$E$7*(1-$B3102)-cost_fx*Inputs!$D$7))</f>
        <v>426732.819739913</v>
      </c>
      <c r="I3102" s="0" t="n">
        <f aca="false">12*Inputs!$B$8*(MIN(1,$H$52*$C3102)*(ic*Inputs!$C$8+pT-cost_acc-cost_wd*Inputs!$E$8-cost_fx*Inputs!$D$8-cost_ins)+(1-MIN(1,$H$52*$C3102))*(1-MIN(1,Inputs!$G$8*$D3102)*churn_nonbuyers)*(ic*Inputs!$C$8+fee_wd*Inputs!$E$8*(1-$B3102)+fee_fx*Inputs!$D$8-cost_acc-cost_wd*Inputs!$E$8*(1-$B3102)-cost_fx*Inputs!$D$8))</f>
        <v>198370.843622495</v>
      </c>
      <c r="J3102" s="0" t="n">
        <f aca="false">G3102+H3102+I3102-fixed</f>
        <v>147512.585840378</v>
      </c>
      <c r="K3102" s="0" t="n">
        <f aca="false">12*Inputs!$B$6*(1-MIN(1,Inputs!$G$6*$D3102)*churn_nonbuyers)*(ic*Inputs!$C$6+fee_wd*Inputs!$E$6*(1-$B3102)+fee_fx*Inputs!$D$6-cost_acc-cost_wd*Inputs!$E$6*(1-$B3102)-cost_fx*Inputs!$D$6)</f>
        <v>159940.144644883</v>
      </c>
      <c r="L3102" s="0" t="n">
        <f aca="false">12*Inputs!$B$7*(1-MIN(1,Inputs!$G$7*$D3102)*churn_nonbuyers)*(ic*Inputs!$C$7+fee_wd*Inputs!$E$7*(1-$B3102)+fee_fx*Inputs!$D$7-cost_acc-cost_wd*Inputs!$E$7*(1-$B3102)-cost_fx*Inputs!$D$7)</f>
        <v>359790.41107493</v>
      </c>
      <c r="M3102" s="0" t="n">
        <f aca="false">12*Inputs!$B$8*(1-MIN(1,Inputs!$G$8*$D3102)*churn_nonbuyers)*(ic*Inputs!$C$8+fee_wd*Inputs!$E$8*(1-$B3102)+fee_fx*Inputs!$D$8-cost_acc-cost_wd*Inputs!$E$8*(1-$B3102)-cost_fx*Inputs!$D$8)</f>
        <v>173983.918316122</v>
      </c>
      <c r="N3102" s="0" t="n">
        <f aca="false">K3102+L3102+I3102-fixed</f>
        <v>18101.3993423084</v>
      </c>
      <c r="O3102" s="0" t="n">
        <f aca="false">K3102+L3102+M3102-fixed</f>
        <v>-6285.52596406522</v>
      </c>
      <c r="P3102" s="0" t="n">
        <f aca="false">12*Inputs!$B$6*(1-MIN(1,Inputs!$F$6*$D3102))*(ic*Inputs!$C$6+flat_fee-cost_acc-cost_wd*Inputs!$E$6*$E3102-cost_fx*Inputs!$D$6)+12*Inputs!$B$7*(1-MIN(1,Inputs!$F$7*$D3102))*(ic*Inputs!$C$7+flat_fee-cost_acc-cost_wd*Inputs!$E$7*$E3102-cost_fx*Inputs!$D$7)+12*Inputs!$B$8*(1-MIN(1,Inputs!$F$8*$D3102))*(ic*Inputs!$C$8+flat_fee-cost_acc-cost_wd*Inputs!$E$8*$E3102-cost_fx*Inputs!$D$8)-fixed</f>
        <v>234894.5470352</v>
      </c>
    </row>
    <row r="3103" customFormat="false" ht="15" hidden="false" customHeight="false" outlineLevel="0" collapsed="false">
      <c r="A3103" s="0" t="n">
        <v>3038</v>
      </c>
      <c r="B3103" s="0" t="n">
        <v>0.300896</v>
      </c>
      <c r="C3103" s="0" t="n">
        <v>0.997194</v>
      </c>
      <c r="D3103" s="0" t="n">
        <v>0.890982</v>
      </c>
      <c r="E3103" s="0" t="n">
        <v>1.085277</v>
      </c>
      <c r="F3103" s="0" t="n">
        <v>0.247774</v>
      </c>
      <c r="G3103" s="0" t="n">
        <f aca="false">12*Inputs!$B$6*(MIN(1,$H$50*$C3103)*(ic*Inputs!$C$6+pS+fee_fx*Inputs!$D$6-cost_acc-cost_wd*Inputs!$E$6*$E3103-cost_fx*Inputs!$D$6-$F3103)+(1-MIN(1,$H$50*$C3103))*(1-MIN(1,Inputs!$G$6*$D3103)*churn_nonbuyers)*(ic*Inputs!$C$6+fee_wd*Inputs!$E$6*(1-$B3103)+fee_fx*Inputs!$D$6-cost_acc-cost_wd*Inputs!$E$6*(1-$B3103)-cost_fx*Inputs!$D$6))</f>
        <v>204795.883165992</v>
      </c>
      <c r="H3103" s="0" t="n">
        <f aca="false">12*Inputs!$B$7*(MIN(1,$H$51*$C3103)*(ic*Inputs!$C$7+pE+fee_fx*Inputs!$D$7-cost_acc-cost_wd*Inputs!$E$7*$E3103-cost_fx*Inputs!$D$7-$F3103)+(1-MIN(1,$H$51*$C3103))*(1-MIN(1,Inputs!$G$7*$D3103)*churn_nonbuyers)*(ic*Inputs!$C$7+fee_wd*Inputs!$E$7*(1-$B3103)+fee_fx*Inputs!$D$7-cost_acc-cost_wd*Inputs!$E$7*(1-$B3103)-cost_fx*Inputs!$D$7))</f>
        <v>404207.57281691</v>
      </c>
      <c r="I3103" s="0" t="n">
        <f aca="false">12*Inputs!$B$8*(MIN(1,$H$52*$C3103)*(ic*Inputs!$C$8+pT-cost_acc-cost_wd*Inputs!$E$8-cost_fx*Inputs!$D$8-cost_ins)+(1-MIN(1,$H$52*$C3103))*(1-MIN(1,Inputs!$G$8*$D3103)*churn_nonbuyers)*(ic*Inputs!$C$8+fee_wd*Inputs!$E$8*(1-$B3103)+fee_fx*Inputs!$D$8-cost_acc-cost_wd*Inputs!$E$8*(1-$B3103)-cost_fx*Inputs!$D$8))</f>
        <v>179188.119971992</v>
      </c>
      <c r="J3103" s="0" t="n">
        <f aca="false">G3103+H3103+I3103-fixed</f>
        <v>88191.5759548938</v>
      </c>
      <c r="K3103" s="0" t="n">
        <f aca="false">12*Inputs!$B$6*(1-MIN(1,Inputs!$G$6*$D3103)*churn_nonbuyers)*(ic*Inputs!$C$6+fee_wd*Inputs!$E$6*(1-$B3103)+fee_fx*Inputs!$D$6-cost_acc-cost_wd*Inputs!$E$6*(1-$B3103)-cost_fx*Inputs!$D$6)</f>
        <v>151220.146463078</v>
      </c>
      <c r="L3103" s="0" t="n">
        <f aca="false">12*Inputs!$B$7*(1-MIN(1,Inputs!$G$7*$D3103)*churn_nonbuyers)*(ic*Inputs!$C$7+fee_wd*Inputs!$E$7*(1-$B3103)+fee_fx*Inputs!$D$7-cost_acc-cost_wd*Inputs!$E$7*(1-$B3103)-cost_fx*Inputs!$D$7)</f>
        <v>350251.819141847</v>
      </c>
      <c r="M3103" s="0" t="n">
        <f aca="false">12*Inputs!$B$8*(1-MIN(1,Inputs!$G$8*$D3103)*churn_nonbuyers)*(ic*Inputs!$C$8+fee_wd*Inputs!$E$8*(1-$B3103)+fee_fx*Inputs!$D$8-cost_acc-cost_wd*Inputs!$E$8*(1-$B3103)-cost_fx*Inputs!$D$8)</f>
        <v>117393.346747699</v>
      </c>
      <c r="N3103" s="0" t="n">
        <f aca="false">K3103+L3103+I3103-fixed</f>
        <v>-19339.914423083</v>
      </c>
      <c r="O3103" s="0" t="n">
        <f aca="false">K3103+L3103+M3103-fixed</f>
        <v>-81134.6876473754</v>
      </c>
      <c r="P3103" s="0" t="n">
        <f aca="false">12*Inputs!$B$6*(1-MIN(1,Inputs!$F$6*$D3103))*(ic*Inputs!$C$6+flat_fee-cost_acc-cost_wd*Inputs!$E$6*$E3103-cost_fx*Inputs!$D$6)+12*Inputs!$B$7*(1-MIN(1,Inputs!$F$7*$D3103))*(ic*Inputs!$C$7+flat_fee-cost_acc-cost_wd*Inputs!$E$7*$E3103-cost_fx*Inputs!$D$7)+12*Inputs!$B$8*(1-MIN(1,Inputs!$F$8*$D3103))*(ic*Inputs!$C$8+flat_fee-cost_acc-cost_wd*Inputs!$E$8*$E3103-cost_fx*Inputs!$D$8)-fixed</f>
        <v>92879.42398736</v>
      </c>
    </row>
    <row r="3104" customFormat="false" ht="15" hidden="false" customHeight="false" outlineLevel="0" collapsed="false">
      <c r="A3104" s="0" t="n">
        <v>3039</v>
      </c>
      <c r="B3104" s="0" t="n">
        <v>0.482095</v>
      </c>
      <c r="C3104" s="0" t="n">
        <v>0.997909</v>
      </c>
      <c r="D3104" s="0" t="n">
        <v>1.262057</v>
      </c>
      <c r="E3104" s="0" t="n">
        <v>1.329452</v>
      </c>
      <c r="F3104" s="0" t="n">
        <v>0.010054</v>
      </c>
      <c r="G3104" s="0" t="n">
        <f aca="false">12*Inputs!$B$6*(MIN(1,$H$50*$C3104)*(ic*Inputs!$C$6+pS+fee_fx*Inputs!$D$6-cost_acc-cost_wd*Inputs!$E$6*$E3104-cost_fx*Inputs!$D$6-$F3104)+(1-MIN(1,$H$50*$C3104))*(1-MIN(1,Inputs!$G$6*$D3104)*churn_nonbuyers)*(ic*Inputs!$C$6+fee_wd*Inputs!$E$6*(1-$B3104)+fee_fx*Inputs!$D$6-cost_acc-cost_wd*Inputs!$E$6*(1-$B3104)-cost_fx*Inputs!$D$6))</f>
        <v>179489.262068089</v>
      </c>
      <c r="H3104" s="0" t="n">
        <f aca="false">12*Inputs!$B$7*(MIN(1,$H$51*$C3104)*(ic*Inputs!$C$7+pE+fee_fx*Inputs!$D$7-cost_acc-cost_wd*Inputs!$E$7*$E3104-cost_fx*Inputs!$D$7-$F3104)+(1-MIN(1,$H$51*$C3104))*(1-MIN(1,Inputs!$G$7*$D3104)*churn_nonbuyers)*(ic*Inputs!$C$7+fee_wd*Inputs!$E$7*(1-$B3104)+fee_fx*Inputs!$D$7-cost_acc-cost_wd*Inputs!$E$7*(1-$B3104)-cost_fx*Inputs!$D$7))</f>
        <v>372349.259384646</v>
      </c>
      <c r="I3104" s="0" t="n">
        <f aca="false">12*Inputs!$B$8*(MIN(1,$H$52*$C3104)*(ic*Inputs!$C$8+pT-cost_acc-cost_wd*Inputs!$E$8-cost_fx*Inputs!$D$8-cost_ins)+(1-MIN(1,$H$52*$C3104))*(1-MIN(1,Inputs!$G$8*$D3104)*churn_nonbuyers)*(ic*Inputs!$C$8+fee_wd*Inputs!$E$8*(1-$B3104)+fee_fx*Inputs!$D$8-cost_acc-cost_wd*Inputs!$E$8*(1-$B3104)-cost_fx*Inputs!$D$8))</f>
        <v>154498.718887073</v>
      </c>
      <c r="J3104" s="0" t="n">
        <f aca="false">G3104+H3104+I3104-fixed</f>
        <v>6337.2403398084</v>
      </c>
      <c r="K3104" s="0" t="n">
        <f aca="false">12*Inputs!$B$6*(1-MIN(1,Inputs!$G$6*$D3104)*churn_nonbuyers)*(ic*Inputs!$C$6+fee_wd*Inputs!$E$6*(1-$B3104)+fee_fx*Inputs!$D$6-cost_acc-cost_wd*Inputs!$E$6*(1-$B3104)-cost_fx*Inputs!$D$6)</f>
        <v>123837.491299788</v>
      </c>
      <c r="L3104" s="0" t="n">
        <f aca="false">12*Inputs!$B$7*(1-MIN(1,Inputs!$G$7*$D3104)*churn_nonbuyers)*(ic*Inputs!$C$7+fee_wd*Inputs!$E$7*(1-$B3104)+fee_fx*Inputs!$D$7-cost_acc-cost_wd*Inputs!$E$7*(1-$B3104)-cost_fx*Inputs!$D$7)</f>
        <v>321140.902043873</v>
      </c>
      <c r="M3104" s="0" t="n">
        <f aca="false">12*Inputs!$B$8*(1-MIN(1,Inputs!$G$8*$D3104)*churn_nonbuyers)*(ic*Inputs!$C$8+fee_wd*Inputs!$E$8*(1-$B3104)+fee_fx*Inputs!$D$8-cost_acc-cost_wd*Inputs!$E$8*(1-$B3104)-cost_fx*Inputs!$D$8)</f>
        <v>35347.950652344</v>
      </c>
      <c r="N3104" s="0" t="n">
        <f aca="false">K3104+L3104+I3104-fixed</f>
        <v>-100522.887769266</v>
      </c>
      <c r="O3104" s="0" t="n">
        <f aca="false">K3104+L3104+M3104-fixed</f>
        <v>-219673.656003995</v>
      </c>
      <c r="P3104" s="0" t="n">
        <f aca="false">12*Inputs!$B$6*(1-MIN(1,Inputs!$F$6*$D3104))*(ic*Inputs!$C$6+flat_fee-cost_acc-cost_wd*Inputs!$E$6*$E3104-cost_fx*Inputs!$D$6)+12*Inputs!$B$7*(1-MIN(1,Inputs!$F$7*$D3104))*(ic*Inputs!$C$7+flat_fee-cost_acc-cost_wd*Inputs!$E$7*$E3104-cost_fx*Inputs!$D$7)+12*Inputs!$B$8*(1-MIN(1,Inputs!$F$8*$D3104))*(ic*Inputs!$C$8+flat_fee-cost_acc-cost_wd*Inputs!$E$8*$E3104-cost_fx*Inputs!$D$8)-fixed</f>
        <v>-198912.09523264</v>
      </c>
    </row>
    <row r="3105" customFormat="false" ht="15" hidden="false" customHeight="false" outlineLevel="0" collapsed="false">
      <c r="A3105" s="0" t="n">
        <v>3040</v>
      </c>
      <c r="B3105" s="0" t="n">
        <v>0.295807</v>
      </c>
      <c r="C3105" s="0" t="n">
        <v>1.150117</v>
      </c>
      <c r="D3105" s="0" t="n">
        <v>1.143213</v>
      </c>
      <c r="E3105" s="0" t="n">
        <v>1.371906</v>
      </c>
      <c r="F3105" s="0" t="n">
        <v>0.124831</v>
      </c>
      <c r="G3105" s="0" t="n">
        <f aca="false">12*Inputs!$B$6*(MIN(1,$H$50*$C3105)*(ic*Inputs!$C$6+pS+fee_fx*Inputs!$D$6-cost_acc-cost_wd*Inputs!$E$6*$E3105-cost_fx*Inputs!$D$6-$F3105)+(1-MIN(1,$H$50*$C3105))*(1-MIN(1,Inputs!$G$6*$D3105)*churn_nonbuyers)*(ic*Inputs!$C$6+fee_wd*Inputs!$E$6*(1-$B3105)+fee_fx*Inputs!$D$6-cost_acc-cost_wd*Inputs!$E$6*(1-$B3105)-cost_fx*Inputs!$D$6))</f>
        <v>207489.402380814</v>
      </c>
      <c r="H3105" s="0" t="n">
        <f aca="false">12*Inputs!$B$7*(MIN(1,$H$51*$C3105)*(ic*Inputs!$C$7+pE+fee_fx*Inputs!$D$7-cost_acc-cost_wd*Inputs!$E$7*$E3105-cost_fx*Inputs!$D$7-$F3105)+(1-MIN(1,$H$51*$C3105))*(1-MIN(1,Inputs!$G$7*$D3105)*churn_nonbuyers)*(ic*Inputs!$C$7+fee_wd*Inputs!$E$7*(1-$B3105)+fee_fx*Inputs!$D$7-cost_acc-cost_wd*Inputs!$E$7*(1-$B3105)-cost_fx*Inputs!$D$7))</f>
        <v>381561.725031945</v>
      </c>
      <c r="I3105" s="0" t="n">
        <f aca="false">12*Inputs!$B$8*(MIN(1,$H$52*$C3105)*(ic*Inputs!$C$8+pT-cost_acc-cost_wd*Inputs!$E$8-cost_fx*Inputs!$D$8-cost_ins)+(1-MIN(1,$H$52*$C3105))*(1-MIN(1,Inputs!$G$8*$D3105)*churn_nonbuyers)*(ic*Inputs!$C$8+fee_wd*Inputs!$E$8*(1-$B3105)+fee_fx*Inputs!$D$8-cost_acc-cost_wd*Inputs!$E$8*(1-$B3105)-cost_fx*Inputs!$D$8))</f>
        <v>177938.041636306</v>
      </c>
      <c r="J3105" s="0" t="n">
        <f aca="false">G3105+H3105+I3105-fixed</f>
        <v>66989.1690490644</v>
      </c>
      <c r="K3105" s="0" t="n">
        <f aca="false">12*Inputs!$B$6*(1-MIN(1,Inputs!$G$6*$D3105)*churn_nonbuyers)*(ic*Inputs!$C$6+fee_wd*Inputs!$E$6*(1-$B3105)+fee_fx*Inputs!$D$6-cost_acc-cost_wd*Inputs!$E$6*(1-$B3105)-cost_fx*Inputs!$D$6)</f>
        <v>149915.031896815</v>
      </c>
      <c r="L3105" s="0" t="n">
        <f aca="false">12*Inputs!$B$7*(1-MIN(1,Inputs!$G$7*$D3105)*churn_nonbuyers)*(ic*Inputs!$C$7+fee_wd*Inputs!$E$7*(1-$B3105)+fee_fx*Inputs!$D$7-cost_acc-cost_wd*Inputs!$E$7*(1-$B3105)-cost_fx*Inputs!$D$7)</f>
        <v>348236.383714089</v>
      </c>
      <c r="M3105" s="0" t="n">
        <f aca="false">12*Inputs!$B$8*(1-MIN(1,Inputs!$G$8*$D3105)*churn_nonbuyers)*(ic*Inputs!$C$8+fee_wd*Inputs!$E$8*(1-$B3105)+fee_fx*Inputs!$D$8-cost_acc-cost_wd*Inputs!$E$8*(1-$B3105)-cost_fx*Inputs!$D$8)</f>
        <v>62362.4834651376</v>
      </c>
      <c r="N3105" s="0" t="n">
        <f aca="false">K3105+L3105+I3105-fixed</f>
        <v>-23910.5427527896</v>
      </c>
      <c r="O3105" s="0" t="n">
        <f aca="false">K3105+L3105+M3105-fixed</f>
        <v>-139486.100923958</v>
      </c>
      <c r="P3105" s="0" t="n">
        <f aca="false">12*Inputs!$B$6*(1-MIN(1,Inputs!$F$6*$D3105))*(ic*Inputs!$C$6+flat_fee-cost_acc-cost_wd*Inputs!$E$6*$E3105-cost_fx*Inputs!$D$6)+12*Inputs!$B$7*(1-MIN(1,Inputs!$F$7*$D3105))*(ic*Inputs!$C$7+flat_fee-cost_acc-cost_wd*Inputs!$E$7*$E3105-cost_fx*Inputs!$D$7)+12*Inputs!$B$8*(1-MIN(1,Inputs!$F$8*$D3105))*(ic*Inputs!$C$8+flat_fee-cost_acc-cost_wd*Inputs!$E$8*$E3105-cost_fx*Inputs!$D$8)-fixed</f>
        <v>-158170.38690928</v>
      </c>
    </row>
    <row r="3106" customFormat="false" ht="15" hidden="false" customHeight="false" outlineLevel="0" collapsed="false">
      <c r="A3106" s="0" t="n">
        <v>3041</v>
      </c>
      <c r="B3106" s="0" t="n">
        <v>0.095413</v>
      </c>
      <c r="C3106" s="0" t="n">
        <v>1.007022</v>
      </c>
      <c r="D3106" s="0" t="n">
        <v>0.911529</v>
      </c>
      <c r="E3106" s="0" t="n">
        <v>1.101233</v>
      </c>
      <c r="F3106" s="0" t="n">
        <v>0.158943</v>
      </c>
      <c r="G3106" s="0" t="n">
        <f aca="false">12*Inputs!$B$6*(MIN(1,$H$50*$C3106)*(ic*Inputs!$C$6+pS+fee_fx*Inputs!$D$6-cost_acc-cost_wd*Inputs!$E$6*$E3106-cost_fx*Inputs!$D$6-$F3106)+(1-MIN(1,$H$50*$C3106))*(1-MIN(1,Inputs!$G$6*$D3106)*churn_nonbuyers)*(ic*Inputs!$C$6+fee_wd*Inputs!$E$6*(1-$B3106)+fee_fx*Inputs!$D$6-cost_acc-cost_wd*Inputs!$E$6*(1-$B3106)-cost_fx*Inputs!$D$6))</f>
        <v>232831.06038733</v>
      </c>
      <c r="H3106" s="0" t="n">
        <f aca="false">12*Inputs!$B$7*(MIN(1,$H$51*$C3106)*(ic*Inputs!$C$7+pE+fee_fx*Inputs!$D$7-cost_acc-cost_wd*Inputs!$E$7*$E3106-cost_fx*Inputs!$D$7-$F3106)+(1-MIN(1,$H$51*$C3106))*(1-MIN(1,Inputs!$G$7*$D3106)*churn_nonbuyers)*(ic*Inputs!$C$7+fee_wd*Inputs!$E$7*(1-$B3106)+fee_fx*Inputs!$D$7-cost_acc-cost_wd*Inputs!$E$7*(1-$B3106)-cost_fx*Inputs!$D$7))</f>
        <v>425095.826194095</v>
      </c>
      <c r="I3106" s="0" t="n">
        <f aca="false">12*Inputs!$B$8*(MIN(1,$H$52*$C3106)*(ic*Inputs!$C$8+pT-cost_acc-cost_wd*Inputs!$E$8-cost_fx*Inputs!$D$8-cost_ins)+(1-MIN(1,$H$52*$C3106))*(1-MIN(1,Inputs!$G$8*$D3106)*churn_nonbuyers)*(ic*Inputs!$C$8+fee_wd*Inputs!$E$8*(1-$B3106)+fee_fx*Inputs!$D$8-cost_acc-cost_wd*Inputs!$E$8*(1-$B3106)-cost_fx*Inputs!$D$8))</f>
        <v>179526.535588587</v>
      </c>
      <c r="J3106" s="0" t="n">
        <f aca="false">G3106+H3106+I3106-fixed</f>
        <v>137453.422170012</v>
      </c>
      <c r="K3106" s="0" t="n">
        <f aca="false">12*Inputs!$B$6*(1-MIN(1,Inputs!$G$6*$D3106)*churn_nonbuyers)*(ic*Inputs!$C$6+fee_wd*Inputs!$E$6*(1-$B3106)+fee_fx*Inputs!$D$6-cost_acc-cost_wd*Inputs!$E$6*(1-$B3106)-cost_fx*Inputs!$D$6)</f>
        <v>179298.512038634</v>
      </c>
      <c r="L3106" s="0" t="n">
        <f aca="false">12*Inputs!$B$7*(1-MIN(1,Inputs!$G$7*$D3106)*churn_nonbuyers)*(ic*Inputs!$C$7+fee_wd*Inputs!$E$7*(1-$B3106)+fee_fx*Inputs!$D$7-cost_acc-cost_wd*Inputs!$E$7*(1-$B3106)-cost_fx*Inputs!$D$7)</f>
        <v>378810.391031181</v>
      </c>
      <c r="M3106" s="0" t="n">
        <f aca="false">12*Inputs!$B$8*(1-MIN(1,Inputs!$G$8*$D3106)*churn_nonbuyers)*(ic*Inputs!$C$8+fee_wd*Inputs!$E$8*(1-$B3106)+fee_fx*Inputs!$D$8-cost_acc-cost_wd*Inputs!$E$8*(1-$B3106)-cost_fx*Inputs!$D$8)</f>
        <v>116476.279753627</v>
      </c>
      <c r="N3106" s="0" t="n">
        <f aca="false">K3106+L3106+I3106-fixed</f>
        <v>37635.4386584021</v>
      </c>
      <c r="O3106" s="0" t="n">
        <f aca="false">K3106+L3106+M3106-fixed</f>
        <v>-25414.817176558</v>
      </c>
      <c r="P3106" s="0" t="n">
        <f aca="false">12*Inputs!$B$6*(1-MIN(1,Inputs!$F$6*$D3106))*(ic*Inputs!$C$6+flat_fee-cost_acc-cost_wd*Inputs!$E$6*$E3106-cost_fx*Inputs!$D$6)+12*Inputs!$B$7*(1-MIN(1,Inputs!$F$7*$D3106))*(ic*Inputs!$C$7+flat_fee-cost_acc-cost_wd*Inputs!$E$7*$E3106-cost_fx*Inputs!$D$7)+12*Inputs!$B$8*(1-MIN(1,Inputs!$F$8*$D3106))*(ic*Inputs!$C$8+flat_fee-cost_acc-cost_wd*Inputs!$E$8*$E3106-cost_fx*Inputs!$D$8)-fixed</f>
        <v>74481.1337496801</v>
      </c>
    </row>
    <row r="3107" customFormat="false" ht="15" hidden="false" customHeight="false" outlineLevel="0" collapsed="false">
      <c r="A3107" s="0" t="n">
        <v>3042</v>
      </c>
      <c r="B3107" s="0" t="n">
        <v>0.403159</v>
      </c>
      <c r="C3107" s="0" t="n">
        <v>0.992341</v>
      </c>
      <c r="D3107" s="0" t="n">
        <v>0.612053</v>
      </c>
      <c r="E3107" s="0" t="n">
        <v>1.299303</v>
      </c>
      <c r="F3107" s="0" t="n">
        <v>0.211975</v>
      </c>
      <c r="G3107" s="0" t="n">
        <f aca="false">12*Inputs!$B$6*(MIN(1,$H$50*$C3107)*(ic*Inputs!$C$6+pS+fee_fx*Inputs!$D$6-cost_acc-cost_wd*Inputs!$E$6*$E3107-cost_fx*Inputs!$D$6-$F3107)+(1-MIN(1,$H$50*$C3107))*(1-MIN(1,Inputs!$G$6*$D3107)*churn_nonbuyers)*(ic*Inputs!$C$6+fee_wd*Inputs!$E$6*(1-$B3107)+fee_fx*Inputs!$D$6-cost_acc-cost_wd*Inputs!$E$6*(1-$B3107)-cost_fx*Inputs!$D$6))</f>
        <v>189350.383907193</v>
      </c>
      <c r="H3107" s="0" t="n">
        <f aca="false">12*Inputs!$B$7*(MIN(1,$H$51*$C3107)*(ic*Inputs!$C$7+pE+fee_fx*Inputs!$D$7-cost_acc-cost_wd*Inputs!$E$7*$E3107-cost_fx*Inputs!$D$7-$F3107)+(1-MIN(1,$H$51*$C3107))*(1-MIN(1,Inputs!$G$7*$D3107)*churn_nonbuyers)*(ic*Inputs!$C$7+fee_wd*Inputs!$E$7*(1-$B3107)+fee_fx*Inputs!$D$7-cost_acc-cost_wd*Inputs!$E$7*(1-$B3107)-cost_fx*Inputs!$D$7))</f>
        <v>374622.724589421</v>
      </c>
      <c r="I3107" s="0" t="n">
        <f aca="false">12*Inputs!$B$8*(MIN(1,$H$52*$C3107)*(ic*Inputs!$C$8+pT-cost_acc-cost_wd*Inputs!$E$8-cost_fx*Inputs!$D$8-cost_ins)+(1-MIN(1,$H$52*$C3107))*(1-MIN(1,Inputs!$G$8*$D3107)*churn_nonbuyers)*(ic*Inputs!$C$8+fee_wd*Inputs!$E$8*(1-$B3107)+fee_fx*Inputs!$D$8-cost_acc-cost_wd*Inputs!$E$8*(1-$B3107)-cost_fx*Inputs!$D$8))</f>
        <v>196630.132309304</v>
      </c>
      <c r="J3107" s="0" t="n">
        <f aca="false">G3107+H3107+I3107-fixed</f>
        <v>60603.2408059179</v>
      </c>
      <c r="K3107" s="0" t="n">
        <f aca="false">12*Inputs!$B$6*(1-MIN(1,Inputs!$G$6*$D3107)*churn_nonbuyers)*(ic*Inputs!$C$6+fee_wd*Inputs!$E$6*(1-$B3107)+fee_fx*Inputs!$D$6-cost_acc-cost_wd*Inputs!$E$6*(1-$B3107)-cost_fx*Inputs!$D$6)</f>
        <v>139152.243423074</v>
      </c>
      <c r="L3107" s="0" t="n">
        <f aca="false">12*Inputs!$B$7*(1-MIN(1,Inputs!$G$7*$D3107)*churn_nonbuyers)*(ic*Inputs!$C$7+fee_wd*Inputs!$E$7*(1-$B3107)+fee_fx*Inputs!$D$7-cost_acc-cost_wd*Inputs!$E$7*(1-$B3107)-cost_fx*Inputs!$D$7)</f>
        <v>338807.691109845</v>
      </c>
      <c r="M3107" s="0" t="n">
        <f aca="false">12*Inputs!$B$8*(1-MIN(1,Inputs!$G$8*$D3107)*churn_nonbuyers)*(ic*Inputs!$C$8+fee_wd*Inputs!$E$8*(1-$B3107)+fee_fx*Inputs!$D$8-cost_acc-cost_wd*Inputs!$E$8*(1-$B3107)-cost_fx*Inputs!$D$8)</f>
        <v>175497.455654347</v>
      </c>
      <c r="N3107" s="0" t="n">
        <f aca="false">K3107+L3107+I3107-fixed</f>
        <v>-25409.9331577771</v>
      </c>
      <c r="O3107" s="0" t="n">
        <f aca="false">K3107+L3107+M3107-fixed</f>
        <v>-46542.6098127337</v>
      </c>
      <c r="P3107" s="0" t="n">
        <f aca="false">12*Inputs!$B$6*(1-MIN(1,Inputs!$F$6*$D3107))*(ic*Inputs!$C$6+flat_fee-cost_acc-cost_wd*Inputs!$E$6*$E3107-cost_fx*Inputs!$D$6)+12*Inputs!$B$7*(1-MIN(1,Inputs!$F$7*$D3107))*(ic*Inputs!$C$7+flat_fee-cost_acc-cost_wd*Inputs!$E$7*$E3107-cost_fx*Inputs!$D$7)+12*Inputs!$B$8*(1-MIN(1,Inputs!$F$8*$D3107))*(ic*Inputs!$C$8+flat_fee-cost_acc-cost_wd*Inputs!$E$8*$E3107-cost_fx*Inputs!$D$8)-fixed</f>
        <v>132079.99159016</v>
      </c>
    </row>
    <row r="3108" customFormat="false" ht="15" hidden="false" customHeight="false" outlineLevel="0" collapsed="false">
      <c r="A3108" s="0" t="n">
        <v>3043</v>
      </c>
      <c r="B3108" s="0" t="n">
        <v>0.21057</v>
      </c>
      <c r="C3108" s="0" t="n">
        <v>0.908614</v>
      </c>
      <c r="D3108" s="0" t="n">
        <v>1.306557</v>
      </c>
      <c r="E3108" s="0" t="n">
        <v>1.405893</v>
      </c>
      <c r="F3108" s="0" t="n">
        <v>0.059868</v>
      </c>
      <c r="G3108" s="0" t="n">
        <f aca="false">12*Inputs!$B$6*(MIN(1,$H$50*$C3108)*(ic*Inputs!$C$6+pS+fee_fx*Inputs!$D$6-cost_acc-cost_wd*Inputs!$E$6*$E3108-cost_fx*Inputs!$D$6-$F3108)+(1-MIN(1,$H$50*$C3108))*(1-MIN(1,Inputs!$G$6*$D3108)*churn_nonbuyers)*(ic*Inputs!$C$6+fee_wd*Inputs!$E$6*(1-$B3108)+fee_fx*Inputs!$D$6-cost_acc-cost_wd*Inputs!$E$6*(1-$B3108)-cost_fx*Inputs!$D$6))</f>
        <v>205482.485129894</v>
      </c>
      <c r="H3108" s="0" t="n">
        <f aca="false">12*Inputs!$B$7*(MIN(1,$H$51*$C3108)*(ic*Inputs!$C$7+pE+fee_fx*Inputs!$D$7-cost_acc-cost_wd*Inputs!$E$7*$E3108-cost_fx*Inputs!$D$7-$F3108)+(1-MIN(1,$H$51*$C3108))*(1-MIN(1,Inputs!$G$7*$D3108)*churn_nonbuyers)*(ic*Inputs!$C$7+fee_wd*Inputs!$E$7*(1-$B3108)+fee_fx*Inputs!$D$7-cost_acc-cost_wd*Inputs!$E$7*(1-$B3108)-cost_fx*Inputs!$D$7))</f>
        <v>380788.505851375</v>
      </c>
      <c r="I3108" s="0" t="n">
        <f aca="false">12*Inputs!$B$8*(MIN(1,$H$52*$C3108)*(ic*Inputs!$C$8+pT-cost_acc-cost_wd*Inputs!$E$8-cost_fx*Inputs!$D$8-cost_ins)+(1-MIN(1,$H$52*$C3108))*(1-MIN(1,Inputs!$G$8*$D3108)*churn_nonbuyers)*(ic*Inputs!$C$8+fee_wd*Inputs!$E$8*(1-$B3108)+fee_fx*Inputs!$D$8-cost_acc-cost_wd*Inputs!$E$8*(1-$B3108)-cost_fx*Inputs!$D$8))</f>
        <v>140803.760689583</v>
      </c>
      <c r="J3108" s="0" t="n">
        <f aca="false">G3108+H3108+I3108-fixed</f>
        <v>27074.7516708516</v>
      </c>
      <c r="K3108" s="0" t="n">
        <f aca="false">12*Inputs!$B$6*(1-MIN(1,Inputs!$G$6*$D3108)*churn_nonbuyers)*(ic*Inputs!$C$6+fee_wd*Inputs!$E$6*(1-$B3108)+fee_fx*Inputs!$D$6-cost_acc-cost_wd*Inputs!$E$6*(1-$B3108)-cost_fx*Inputs!$D$6)</f>
        <v>160088.701733928</v>
      </c>
      <c r="L3108" s="0" t="n">
        <f aca="false">12*Inputs!$B$7*(1-MIN(1,Inputs!$G$7*$D3108)*churn_nonbuyers)*(ic*Inputs!$C$7+fee_wd*Inputs!$E$7*(1-$B3108)+fee_fx*Inputs!$D$7-cost_acc-cost_wd*Inputs!$E$7*(1-$B3108)-cost_fx*Inputs!$D$7)</f>
        <v>358262.332304357</v>
      </c>
      <c r="M3108" s="0" t="n">
        <f aca="false">12*Inputs!$B$8*(1-MIN(1,Inputs!$G$8*$D3108)*churn_nonbuyers)*(ic*Inputs!$C$8+fee_wd*Inputs!$E$8*(1-$B3108)+fee_fx*Inputs!$D$8-cost_acc-cost_wd*Inputs!$E$8*(1-$B3108)-cost_fx*Inputs!$D$8)</f>
        <v>27014.586011664</v>
      </c>
      <c r="N3108" s="0" t="n">
        <f aca="false">K3108+L3108+I3108-fixed</f>
        <v>-40845.2052721325</v>
      </c>
      <c r="O3108" s="0" t="n">
        <f aca="false">K3108+L3108+M3108-fixed</f>
        <v>-154634.379950051</v>
      </c>
      <c r="P3108" s="0" t="n">
        <f aca="false">12*Inputs!$B$6*(1-MIN(1,Inputs!$F$6*$D3108))*(ic*Inputs!$C$6+flat_fee-cost_acc-cost_wd*Inputs!$E$6*$E3108-cost_fx*Inputs!$D$6)+12*Inputs!$B$7*(1-MIN(1,Inputs!$F$7*$D3108))*(ic*Inputs!$C$7+flat_fee-cost_acc-cost_wd*Inputs!$E$7*$E3108-cost_fx*Inputs!$D$7)+12*Inputs!$B$8*(1-MIN(1,Inputs!$F$8*$D3108))*(ic*Inputs!$C$8+flat_fee-cost_acc-cost_wd*Inputs!$E$8*$E3108-cost_fx*Inputs!$D$8)-fixed</f>
        <v>-247886.81019976</v>
      </c>
    </row>
    <row r="3109" customFormat="false" ht="15" hidden="false" customHeight="false" outlineLevel="0" collapsed="false">
      <c r="A3109" s="0" t="n">
        <v>3044</v>
      </c>
      <c r="B3109" s="0" t="n">
        <v>0.374462</v>
      </c>
      <c r="C3109" s="0" t="n">
        <v>0.962339</v>
      </c>
      <c r="D3109" s="0" t="n">
        <v>0.92606</v>
      </c>
      <c r="E3109" s="0" t="n">
        <v>1.172702</v>
      </c>
      <c r="F3109" s="0" t="n">
        <v>0.359851</v>
      </c>
      <c r="G3109" s="0" t="n">
        <f aca="false">12*Inputs!$B$6*(MIN(1,$H$50*$C3109)*(ic*Inputs!$C$6+pS+fee_fx*Inputs!$D$6-cost_acc-cost_wd*Inputs!$E$6*$E3109-cost_fx*Inputs!$D$6-$F3109)+(1-MIN(1,$H$50*$C3109))*(1-MIN(1,Inputs!$G$6*$D3109)*churn_nonbuyers)*(ic*Inputs!$C$6+fee_wd*Inputs!$E$6*(1-$B3109)+fee_fx*Inputs!$D$6-cost_acc-cost_wd*Inputs!$E$6*(1-$B3109)-cost_fx*Inputs!$D$6))</f>
        <v>188918.416784266</v>
      </c>
      <c r="H3109" s="0" t="n">
        <f aca="false">12*Inputs!$B$7*(MIN(1,$H$51*$C3109)*(ic*Inputs!$C$7+pE+fee_fx*Inputs!$D$7-cost_acc-cost_wd*Inputs!$E$7*$E3109-cost_fx*Inputs!$D$7-$F3109)+(1-MIN(1,$H$51*$C3109))*(1-MIN(1,Inputs!$G$7*$D3109)*churn_nonbuyers)*(ic*Inputs!$C$7+fee_wd*Inputs!$E$7*(1-$B3109)+fee_fx*Inputs!$D$7-cost_acc-cost_wd*Inputs!$E$7*(1-$B3109)-cost_fx*Inputs!$D$7))</f>
        <v>379849.482472862</v>
      </c>
      <c r="I3109" s="0" t="n">
        <f aca="false">12*Inputs!$B$8*(MIN(1,$H$52*$C3109)*(ic*Inputs!$C$8+pT-cost_acc-cost_wd*Inputs!$E$8-cost_fx*Inputs!$D$8-cost_ins)+(1-MIN(1,$H$52*$C3109))*(1-MIN(1,Inputs!$G$8*$D3109)*churn_nonbuyers)*(ic*Inputs!$C$8+fee_wd*Inputs!$E$8*(1-$B3109)+fee_fx*Inputs!$D$8-cost_acc-cost_wd*Inputs!$E$8*(1-$B3109)-cost_fx*Inputs!$D$8))</f>
        <v>174122.890418278</v>
      </c>
      <c r="J3109" s="0" t="n">
        <f aca="false">G3109+H3109+I3109-fixed</f>
        <v>42890.7896754068</v>
      </c>
      <c r="K3109" s="0" t="n">
        <f aca="false">12*Inputs!$B$6*(1-MIN(1,Inputs!$G$6*$D3109)*churn_nonbuyers)*(ic*Inputs!$C$6+fee_wd*Inputs!$E$6*(1-$B3109)+fee_fx*Inputs!$D$6-cost_acc-cost_wd*Inputs!$E$6*(1-$B3109)-cost_fx*Inputs!$D$6)</f>
        <v>140839.562013984</v>
      </c>
      <c r="L3109" s="0" t="n">
        <f aca="false">12*Inputs!$B$7*(1-MIN(1,Inputs!$G$7*$D3109)*churn_nonbuyers)*(ic*Inputs!$C$7+fee_wd*Inputs!$E$7*(1-$B3109)+fee_fx*Inputs!$D$7-cost_acc-cost_wd*Inputs!$E$7*(1-$B3109)-cost_fx*Inputs!$D$7)</f>
        <v>339573.91512839</v>
      </c>
      <c r="M3109" s="0" t="n">
        <f aca="false">12*Inputs!$B$8*(1-MIN(1,Inputs!$G$8*$D3109)*churn_nonbuyers)*(ic*Inputs!$C$8+fee_wd*Inputs!$E$8*(1-$B3109)+fee_fx*Inputs!$D$8-cost_acc-cost_wd*Inputs!$E$8*(1-$B3109)-cost_fx*Inputs!$D$8)</f>
        <v>108491.250998592</v>
      </c>
      <c r="N3109" s="0" t="n">
        <f aca="false">K3109+L3109+I3109-fixed</f>
        <v>-45463.6324393475</v>
      </c>
      <c r="O3109" s="0" t="n">
        <f aca="false">K3109+L3109+M3109-fixed</f>
        <v>-111095.271859034</v>
      </c>
      <c r="P3109" s="0" t="n">
        <f aca="false">12*Inputs!$B$6*(1-MIN(1,Inputs!$F$6*$D3109))*(ic*Inputs!$C$6+flat_fee-cost_acc-cost_wd*Inputs!$E$6*$E3109-cost_fx*Inputs!$D$6)+12*Inputs!$B$7*(1-MIN(1,Inputs!$F$7*$D3109))*(ic*Inputs!$C$7+flat_fee-cost_acc-cost_wd*Inputs!$E$7*$E3109-cost_fx*Inputs!$D$7)+12*Inputs!$B$8*(1-MIN(1,Inputs!$F$8*$D3109))*(ic*Inputs!$C$8+flat_fee-cost_acc-cost_wd*Inputs!$E$8*$E3109-cost_fx*Inputs!$D$8)-fixed</f>
        <v>34496.8717088001</v>
      </c>
    </row>
    <row r="3110" customFormat="false" ht="15" hidden="false" customHeight="false" outlineLevel="0" collapsed="false">
      <c r="A3110" s="0" t="n">
        <v>3045</v>
      </c>
      <c r="B3110" s="0" t="n">
        <v>0.227874</v>
      </c>
      <c r="C3110" s="0" t="n">
        <v>0.688166</v>
      </c>
      <c r="D3110" s="0" t="n">
        <v>0.794832</v>
      </c>
      <c r="E3110" s="0" t="n">
        <v>1.07782</v>
      </c>
      <c r="F3110" s="0" t="n">
        <v>0.228055</v>
      </c>
      <c r="G3110" s="0" t="n">
        <f aca="false">12*Inputs!$B$6*(MIN(1,$H$50*$C3110)*(ic*Inputs!$C$6+pS+fee_fx*Inputs!$D$6-cost_acc-cost_wd*Inputs!$E$6*$E3110-cost_fx*Inputs!$D$6-$F3110)+(1-MIN(1,$H$50*$C3110))*(1-MIN(1,Inputs!$G$6*$D3110)*churn_nonbuyers)*(ic*Inputs!$C$6+fee_wd*Inputs!$E$6*(1-$B3110)+fee_fx*Inputs!$D$6-cost_acc-cost_wd*Inputs!$E$6*(1-$B3110)-cost_fx*Inputs!$D$6))</f>
        <v>198884.165715077</v>
      </c>
      <c r="H3110" s="0" t="n">
        <f aca="false">12*Inputs!$B$7*(MIN(1,$H$51*$C3110)*(ic*Inputs!$C$7+pE+fee_fx*Inputs!$D$7-cost_acc-cost_wd*Inputs!$E$7*$E3110-cost_fx*Inputs!$D$7-$F3110)+(1-MIN(1,$H$51*$C3110))*(1-MIN(1,Inputs!$G$7*$D3110)*churn_nonbuyers)*(ic*Inputs!$C$7+fee_wd*Inputs!$E$7*(1-$B3110)+fee_fx*Inputs!$D$7-cost_acc-cost_wd*Inputs!$E$7*(1-$B3110)-cost_fx*Inputs!$D$7))</f>
        <v>397050.899622575</v>
      </c>
      <c r="I3110" s="0" t="n">
        <f aca="false">12*Inputs!$B$8*(MIN(1,$H$52*$C3110)*(ic*Inputs!$C$8+pT-cost_acc-cost_wd*Inputs!$E$8-cost_fx*Inputs!$D$8-cost_ins)+(1-MIN(1,$H$52*$C3110))*(1-MIN(1,Inputs!$G$8*$D3110)*churn_nonbuyers)*(ic*Inputs!$C$8+fee_wd*Inputs!$E$8*(1-$B3110)+fee_fx*Inputs!$D$8-cost_acc-cost_wd*Inputs!$E$8*(1-$B3110)-cost_fx*Inputs!$D$8))</f>
        <v>171725.975769488</v>
      </c>
      <c r="J3110" s="0" t="n">
        <f aca="false">G3110+H3110+I3110-fixed</f>
        <v>67661.0411071401</v>
      </c>
      <c r="K3110" s="0" t="n">
        <f aca="false">12*Inputs!$B$6*(1-MIN(1,Inputs!$G$6*$D3110)*churn_nonbuyers)*(ic*Inputs!$C$6+fee_wd*Inputs!$E$6*(1-$B3110)+fee_fx*Inputs!$D$6-cost_acc-cost_wd*Inputs!$E$6*(1-$B3110)-cost_fx*Inputs!$D$6)</f>
        <v>162078.31257961</v>
      </c>
      <c r="L3110" s="0" t="n">
        <f aca="false">12*Inputs!$B$7*(1-MIN(1,Inputs!$G$7*$D3110)*churn_nonbuyers)*(ic*Inputs!$C$7+fee_wd*Inputs!$E$7*(1-$B3110)+fee_fx*Inputs!$D$7-cost_acc-cost_wd*Inputs!$E$7*(1-$B3110)-cost_fx*Inputs!$D$7)</f>
        <v>361554.301211766</v>
      </c>
      <c r="M3110" s="0" t="n">
        <f aca="false">12*Inputs!$B$8*(1-MIN(1,Inputs!$G$8*$D3110)*churn_nonbuyers)*(ic*Inputs!$C$8+fee_wd*Inputs!$E$8*(1-$B3110)+fee_fx*Inputs!$D$8-cost_acc-cost_wd*Inputs!$E$8*(1-$B3110)-cost_fx*Inputs!$D$8)</f>
        <v>139944.516624845</v>
      </c>
      <c r="N3110" s="0" t="n">
        <f aca="false">K3110+L3110+I3110-fixed</f>
        <v>-4641.41043913679</v>
      </c>
      <c r="O3110" s="0" t="n">
        <f aca="false">K3110+L3110+M3110-fixed</f>
        <v>-36422.8695837797</v>
      </c>
      <c r="P3110" s="0" t="n">
        <f aca="false">12*Inputs!$B$6*(1-MIN(1,Inputs!$F$6*$D3110))*(ic*Inputs!$C$6+flat_fee-cost_acc-cost_wd*Inputs!$E$6*$E3110-cost_fx*Inputs!$D$6)+12*Inputs!$B$7*(1-MIN(1,Inputs!$F$7*$D3110))*(ic*Inputs!$C$7+flat_fee-cost_acc-cost_wd*Inputs!$E$7*$E3110-cost_fx*Inputs!$D$7)+12*Inputs!$B$8*(1-MIN(1,Inputs!$F$8*$D3110))*(ic*Inputs!$C$8+flat_fee-cost_acc-cost_wd*Inputs!$E$8*$E3110-cost_fx*Inputs!$D$8)-fixed</f>
        <v>148721.8582016</v>
      </c>
    </row>
    <row r="3111" customFormat="false" ht="15" hidden="false" customHeight="false" outlineLevel="0" collapsed="false">
      <c r="A3111" s="0" t="n">
        <v>3046</v>
      </c>
      <c r="B3111" s="0" t="n">
        <v>0.254652</v>
      </c>
      <c r="C3111" s="0" t="n">
        <v>0.901521</v>
      </c>
      <c r="D3111" s="0" t="n">
        <v>1.142072</v>
      </c>
      <c r="E3111" s="0" t="n">
        <v>1.279393</v>
      </c>
      <c r="F3111" s="0" t="n">
        <v>0.238553</v>
      </c>
      <c r="G3111" s="0" t="n">
        <f aca="false">12*Inputs!$B$6*(MIN(1,$H$50*$C3111)*(ic*Inputs!$C$6+pS+fee_fx*Inputs!$D$6-cost_acc-cost_wd*Inputs!$E$6*$E3111-cost_fx*Inputs!$D$6-$F3111)+(1-MIN(1,$H$50*$C3111))*(1-MIN(1,Inputs!$G$6*$D3111)*churn_nonbuyers)*(ic*Inputs!$C$6+fee_wd*Inputs!$E$6*(1-$B3111)+fee_fx*Inputs!$D$6-cost_acc-cost_wd*Inputs!$E$6*(1-$B3111)-cost_fx*Inputs!$D$6))</f>
        <v>199797.572294346</v>
      </c>
      <c r="H3111" s="0" t="n">
        <f aca="false">12*Inputs!$B$7*(MIN(1,$H$51*$C3111)*(ic*Inputs!$C$7+pE+fee_fx*Inputs!$D$7-cost_acc-cost_wd*Inputs!$E$7*$E3111-cost_fx*Inputs!$D$7-$F3111)+(1-MIN(1,$H$51*$C3111))*(1-MIN(1,Inputs!$G$7*$D3111)*churn_nonbuyers)*(ic*Inputs!$C$7+fee_wd*Inputs!$E$7*(1-$B3111)+fee_fx*Inputs!$D$7-cost_acc-cost_wd*Inputs!$E$7*(1-$B3111)-cost_fx*Inputs!$D$7))</f>
        <v>381728.454650179</v>
      </c>
      <c r="I3111" s="0" t="n">
        <f aca="false">12*Inputs!$B$8*(MIN(1,$H$52*$C3111)*(ic*Inputs!$C$8+pT-cost_acc-cost_wd*Inputs!$E$8-cost_fx*Inputs!$D$8-cost_ins)+(1-MIN(1,$H$52*$C3111))*(1-MIN(1,Inputs!$G$8*$D3111)*churn_nonbuyers)*(ic*Inputs!$C$8+fee_wd*Inputs!$E$8*(1-$B3111)+fee_fx*Inputs!$D$8-cost_acc-cost_wd*Inputs!$E$8*(1-$B3111)-cost_fx*Inputs!$D$8))</f>
        <v>153194.722950398</v>
      </c>
      <c r="J3111" s="0" t="n">
        <f aca="false">G3111+H3111+I3111-fixed</f>
        <v>34720.7498949231</v>
      </c>
      <c r="K3111" s="0" t="n">
        <f aca="false">12*Inputs!$B$6*(1-MIN(1,Inputs!$G$6*$D3111)*churn_nonbuyers)*(ic*Inputs!$C$6+fee_wd*Inputs!$E$6*(1-$B3111)+fee_fx*Inputs!$D$6-cost_acc-cost_wd*Inputs!$E$6*(1-$B3111)-cost_fx*Inputs!$D$6)</f>
        <v>155512.008856397</v>
      </c>
      <c r="L3111" s="0" t="n">
        <f aca="false">12*Inputs!$B$7*(1-MIN(1,Inputs!$G$7*$D3111)*churn_nonbuyers)*(ic*Inputs!$C$7+fee_wd*Inputs!$E$7*(1-$B3111)+fee_fx*Inputs!$D$7-cost_acc-cost_wd*Inputs!$E$7*(1-$B3111)-cost_fx*Inputs!$D$7)</f>
        <v>353971.998657838</v>
      </c>
      <c r="M3111" s="0" t="n">
        <f aca="false">12*Inputs!$B$8*(1-MIN(1,Inputs!$G$8*$D3111)*churn_nonbuyers)*(ic*Inputs!$C$8+fee_wd*Inputs!$E$8*(1-$B3111)+fee_fx*Inputs!$D$8-cost_acc-cost_wd*Inputs!$E$8*(1-$B3111)-cost_fx*Inputs!$D$8)</f>
        <v>63008.0123165184</v>
      </c>
      <c r="N3111" s="0" t="n">
        <f aca="false">K3111+L3111+I3111-fixed</f>
        <v>-37321.2695353664</v>
      </c>
      <c r="O3111" s="0" t="n">
        <f aca="false">K3111+L3111+M3111-fixed</f>
        <v>-127507.980169246</v>
      </c>
      <c r="P3111" s="0" t="n">
        <f aca="false">12*Inputs!$B$6*(1-MIN(1,Inputs!$F$6*$D3111))*(ic*Inputs!$C$6+flat_fee-cost_acc-cost_wd*Inputs!$E$6*$E3111-cost_fx*Inputs!$D$6)+12*Inputs!$B$7*(1-MIN(1,Inputs!$F$7*$D3111))*(ic*Inputs!$C$7+flat_fee-cost_acc-cost_wd*Inputs!$E$7*$E3111-cost_fx*Inputs!$D$7)+12*Inputs!$B$8*(1-MIN(1,Inputs!$F$8*$D3111))*(ic*Inputs!$C$8+flat_fee-cost_acc-cost_wd*Inputs!$E$8*$E3111-cost_fx*Inputs!$D$8)-fixed</f>
        <v>-120817.61346496</v>
      </c>
    </row>
    <row r="3112" customFormat="false" ht="15" hidden="false" customHeight="false" outlineLevel="0" collapsed="false">
      <c r="A3112" s="0" t="n">
        <v>3047</v>
      </c>
      <c r="B3112" s="0" t="n">
        <v>0.351195</v>
      </c>
      <c r="C3112" s="0" t="n">
        <v>1.009979</v>
      </c>
      <c r="D3112" s="0" t="n">
        <v>1.444954</v>
      </c>
      <c r="E3112" s="0" t="n">
        <v>1.076287</v>
      </c>
      <c r="F3112" s="0" t="n">
        <v>0.133516</v>
      </c>
      <c r="G3112" s="0" t="n">
        <f aca="false">12*Inputs!$B$6*(MIN(1,$H$50*$C3112)*(ic*Inputs!$C$6+pS+fee_fx*Inputs!$D$6-cost_acc-cost_wd*Inputs!$E$6*$E3112-cost_fx*Inputs!$D$6-$F3112)+(1-MIN(1,$H$50*$C3112))*(1-MIN(1,Inputs!$G$6*$D3112)*churn_nonbuyers)*(ic*Inputs!$C$6+fee_wd*Inputs!$E$6*(1-$B3112)+fee_fx*Inputs!$D$6-cost_acc-cost_wd*Inputs!$E$6*(1-$B3112)-cost_fx*Inputs!$D$6))</f>
        <v>198144.256658567</v>
      </c>
      <c r="H3112" s="0" t="n">
        <f aca="false">12*Inputs!$B$7*(MIN(1,$H$51*$C3112)*(ic*Inputs!$C$7+pE+fee_fx*Inputs!$D$7-cost_acc-cost_wd*Inputs!$E$7*$E3112-cost_fx*Inputs!$D$7-$F3112)+(1-MIN(1,$H$51*$C3112))*(1-MIN(1,Inputs!$G$7*$D3112)*churn_nonbuyers)*(ic*Inputs!$C$7+fee_wd*Inputs!$E$7*(1-$B3112)+fee_fx*Inputs!$D$7-cost_acc-cost_wd*Inputs!$E$7*(1-$B3112)-cost_fx*Inputs!$D$7))</f>
        <v>404897.887334689</v>
      </c>
      <c r="I3112" s="0" t="n">
        <f aca="false">12*Inputs!$B$8*(MIN(1,$H$52*$C3112)*(ic*Inputs!$C$8+pT-cost_acc-cost_wd*Inputs!$E$8-cost_fx*Inputs!$D$8-cost_ins)+(1-MIN(1,$H$52*$C3112))*(1-MIN(1,Inputs!$G$8*$D3112)*churn_nonbuyers)*(ic*Inputs!$C$8+fee_wd*Inputs!$E$8*(1-$B3112)+fee_fx*Inputs!$D$8-cost_acc-cost_wd*Inputs!$E$8*(1-$B3112)-cost_fx*Inputs!$D$8))</f>
        <v>145582.412976</v>
      </c>
      <c r="J3112" s="0" t="n">
        <f aca="false">G3112+H3112+I3112-fixed</f>
        <v>48624.5569692557</v>
      </c>
      <c r="K3112" s="0" t="n">
        <f aca="false">12*Inputs!$B$6*(1-MIN(1,Inputs!$G$6*$D3112)*churn_nonbuyers)*(ic*Inputs!$C$6+fee_wd*Inputs!$E$6*(1-$B3112)+fee_fx*Inputs!$D$6-cost_acc-cost_wd*Inputs!$E$6*(1-$B3112)-cost_fx*Inputs!$D$6)</f>
        <v>140116.500144216</v>
      </c>
      <c r="L3112" s="0" t="n">
        <f aca="false">12*Inputs!$B$7*(1-MIN(1,Inputs!$G$7*$D3112)*churn_nonbuyers)*(ic*Inputs!$C$7+fee_wd*Inputs!$E$7*(1-$B3112)+fee_fx*Inputs!$D$7-cost_acc-cost_wd*Inputs!$E$7*(1-$B3112)-cost_fx*Inputs!$D$7)</f>
        <v>337341.98629453</v>
      </c>
      <c r="M3112" s="0" t="n">
        <f aca="false">12*Inputs!$B$8*(1-MIN(1,Inputs!$G$8*$D3112)*churn_nonbuyers)*(ic*Inputs!$C$8+fee_wd*Inputs!$E$8*(1-$B3112)+fee_fx*Inputs!$D$8-cost_acc-cost_wd*Inputs!$E$8*(1-$B3112)-cost_fx*Inputs!$D$8)</f>
        <v>0</v>
      </c>
      <c r="N3112" s="0" t="n">
        <f aca="false">K3112+L3112+I3112-fixed</f>
        <v>-76959.1005852544</v>
      </c>
      <c r="O3112" s="0" t="n">
        <f aca="false">K3112+L3112+M3112-fixed</f>
        <v>-222541.513561254</v>
      </c>
      <c r="P3112" s="0" t="n">
        <f aca="false">12*Inputs!$B$6*(1-MIN(1,Inputs!$F$6*$D3112))*(ic*Inputs!$C$6+flat_fee-cost_acc-cost_wd*Inputs!$E$6*$E3112-cost_fx*Inputs!$D$6)+12*Inputs!$B$7*(1-MIN(1,Inputs!$F$7*$D3112))*(ic*Inputs!$C$7+flat_fee-cost_acc-cost_wd*Inputs!$E$7*$E3112-cost_fx*Inputs!$D$7)+12*Inputs!$B$8*(1-MIN(1,Inputs!$F$8*$D3112))*(ic*Inputs!$C$8+flat_fee-cost_acc-cost_wd*Inputs!$E$8*$E3112-cost_fx*Inputs!$D$8)-fixed</f>
        <v>-205259.39392048</v>
      </c>
    </row>
    <row r="3113" customFormat="false" ht="15" hidden="false" customHeight="false" outlineLevel="0" collapsed="false">
      <c r="A3113" s="0" t="n">
        <v>3048</v>
      </c>
      <c r="B3113" s="0" t="n">
        <v>0.194678</v>
      </c>
      <c r="C3113" s="0" t="n">
        <v>1.0097</v>
      </c>
      <c r="D3113" s="0" t="n">
        <v>1.126134</v>
      </c>
      <c r="E3113" s="0" t="n">
        <v>1.334621</v>
      </c>
      <c r="F3113" s="0" t="n">
        <v>0.066255</v>
      </c>
      <c r="G3113" s="0" t="n">
        <f aca="false">12*Inputs!$B$6*(MIN(1,$H$50*$C3113)*(ic*Inputs!$C$6+pS+fee_fx*Inputs!$D$6-cost_acc-cost_wd*Inputs!$E$6*$E3113-cost_fx*Inputs!$D$6-$F3113)+(1-MIN(1,$H$50*$C3113))*(1-MIN(1,Inputs!$G$6*$D3113)*churn_nonbuyers)*(ic*Inputs!$C$6+fee_wd*Inputs!$E$6*(1-$B3113)+fee_fx*Inputs!$D$6-cost_acc-cost_wd*Inputs!$E$6*(1-$B3113)-cost_fx*Inputs!$D$6))</f>
        <v>215447.594111668</v>
      </c>
      <c r="H3113" s="0" t="n">
        <f aca="false">12*Inputs!$B$7*(MIN(1,$H$51*$C3113)*(ic*Inputs!$C$7+pE+fee_fx*Inputs!$D$7-cost_acc-cost_wd*Inputs!$E$7*$E3113-cost_fx*Inputs!$D$7-$F3113)+(1-MIN(1,$H$51*$C3113))*(1-MIN(1,Inputs!$G$7*$D3113)*churn_nonbuyers)*(ic*Inputs!$C$7+fee_wd*Inputs!$E$7*(1-$B3113)+fee_fx*Inputs!$D$7-cost_acc-cost_wd*Inputs!$E$7*(1-$B3113)-cost_fx*Inputs!$D$7))</f>
        <v>393734.560717366</v>
      </c>
      <c r="I3113" s="0" t="n">
        <f aca="false">12*Inputs!$B$8*(MIN(1,$H$52*$C3113)*(ic*Inputs!$C$8+pT-cost_acc-cost_wd*Inputs!$E$8-cost_fx*Inputs!$D$8-cost_ins)+(1-MIN(1,$H$52*$C3113))*(1-MIN(1,Inputs!$G$8*$D3113)*churn_nonbuyers)*(ic*Inputs!$C$8+fee_wd*Inputs!$E$8*(1-$B3113)+fee_fx*Inputs!$D$8-cost_acc-cost_wd*Inputs!$E$8*(1-$B3113)-cost_fx*Inputs!$D$8))</f>
        <v>165223.216040469</v>
      </c>
      <c r="J3113" s="0" t="n">
        <f aca="false">G3113+H3113+I3113-fixed</f>
        <v>74405.3708695029</v>
      </c>
      <c r="K3113" s="0" t="n">
        <f aca="false">12*Inputs!$B$6*(1-MIN(1,Inputs!$G$6*$D3113)*churn_nonbuyers)*(ic*Inputs!$C$6+fee_wd*Inputs!$E$6*(1-$B3113)+fee_fx*Inputs!$D$6-cost_acc-cost_wd*Inputs!$E$6*(1-$B3113)-cost_fx*Inputs!$D$6)</f>
        <v>163793.418586934</v>
      </c>
      <c r="L3113" s="0" t="n">
        <f aca="false">12*Inputs!$B$7*(1-MIN(1,Inputs!$G$7*$D3113)*churn_nonbuyers)*(ic*Inputs!$C$7+fee_wd*Inputs!$E$7*(1-$B3113)+fee_fx*Inputs!$D$7-cost_acc-cost_wd*Inputs!$E$7*(1-$B3113)-cost_fx*Inputs!$D$7)</f>
        <v>362491.739920161</v>
      </c>
      <c r="M3113" s="0" t="n">
        <f aca="false">12*Inputs!$B$8*(1-MIN(1,Inputs!$G$8*$D3113)*churn_nonbuyers)*(ic*Inputs!$C$8+fee_wd*Inputs!$E$8*(1-$B3113)+fee_fx*Inputs!$D$8-cost_acc-cost_wd*Inputs!$E$8*(1-$B3113)-cost_fx*Inputs!$D$8)</f>
        <v>67122.6057790272</v>
      </c>
      <c r="N3113" s="0" t="n">
        <f aca="false">K3113+L3113+I3113-fixed</f>
        <v>-8491.62545243627</v>
      </c>
      <c r="O3113" s="0" t="n">
        <f aca="false">K3113+L3113+M3113-fixed</f>
        <v>-106592.235713878</v>
      </c>
      <c r="P3113" s="0" t="n">
        <f aca="false">12*Inputs!$B$6*(1-MIN(1,Inputs!$F$6*$D3113))*(ic*Inputs!$C$6+flat_fee-cost_acc-cost_wd*Inputs!$E$6*$E3113-cost_fx*Inputs!$D$6)+12*Inputs!$B$7*(1-MIN(1,Inputs!$F$7*$D3113))*(ic*Inputs!$C$7+flat_fee-cost_acc-cost_wd*Inputs!$E$7*$E3113-cost_fx*Inputs!$D$7)+12*Inputs!$B$8*(1-MIN(1,Inputs!$F$8*$D3113))*(ic*Inputs!$C$8+flat_fee-cost_acc-cost_wd*Inputs!$E$8*$E3113-cost_fx*Inputs!$D$8)-fixed</f>
        <v>-135085.06590064</v>
      </c>
    </row>
    <row r="3114" customFormat="false" ht="15" hidden="false" customHeight="false" outlineLevel="0" collapsed="false">
      <c r="A3114" s="0" t="n">
        <v>3049</v>
      </c>
      <c r="B3114" s="0" t="n">
        <v>0.434655</v>
      </c>
      <c r="C3114" s="0" t="n">
        <v>1.109778</v>
      </c>
      <c r="D3114" s="0" t="n">
        <v>1.311579</v>
      </c>
      <c r="E3114" s="0" t="n">
        <v>1.313928</v>
      </c>
      <c r="F3114" s="0" t="n">
        <v>0.102891</v>
      </c>
      <c r="G3114" s="0" t="n">
        <f aca="false">12*Inputs!$B$6*(MIN(1,$H$50*$C3114)*(ic*Inputs!$C$6+pS+fee_fx*Inputs!$D$6-cost_acc-cost_wd*Inputs!$E$6*$E3114-cost_fx*Inputs!$D$6-$F3114)+(1-MIN(1,$H$50*$C3114))*(1-MIN(1,Inputs!$G$6*$D3114)*churn_nonbuyers)*(ic*Inputs!$C$6+fee_wd*Inputs!$E$6*(1-$B3114)+fee_fx*Inputs!$D$6-cost_acc-cost_wd*Inputs!$E$6*(1-$B3114)-cost_fx*Inputs!$D$6))</f>
        <v>189269.58461621</v>
      </c>
      <c r="H3114" s="0" t="n">
        <f aca="false">12*Inputs!$B$7*(MIN(1,$H$51*$C3114)*(ic*Inputs!$C$7+pE+fee_fx*Inputs!$D$7-cost_acc-cost_wd*Inputs!$E$7*$E3114-cost_fx*Inputs!$D$7-$F3114)+(1-MIN(1,$H$51*$C3114))*(1-MIN(1,Inputs!$G$7*$D3114)*churn_nonbuyers)*(ic*Inputs!$C$7+fee_wd*Inputs!$E$7*(1-$B3114)+fee_fx*Inputs!$D$7-cost_acc-cost_wd*Inputs!$E$7*(1-$B3114)-cost_fx*Inputs!$D$7))</f>
        <v>377513.753763452</v>
      </c>
      <c r="I3114" s="0" t="n">
        <f aca="false">12*Inputs!$B$8*(MIN(1,$H$52*$C3114)*(ic*Inputs!$C$8+pT-cost_acc-cost_wd*Inputs!$E$8-cost_fx*Inputs!$D$8-cost_ins)+(1-MIN(1,$H$52*$C3114))*(1-MIN(1,Inputs!$G$8*$D3114)*churn_nonbuyers)*(ic*Inputs!$C$8+fee_wd*Inputs!$E$8*(1-$B3114)+fee_fx*Inputs!$D$8-cost_acc-cost_wd*Inputs!$E$8*(1-$B3114)-cost_fx*Inputs!$D$8))</f>
        <v>165551.595380804</v>
      </c>
      <c r="J3114" s="0" t="n">
        <f aca="false">G3114+H3114+I3114-fixed</f>
        <v>32334.9337604668</v>
      </c>
      <c r="K3114" s="0" t="n">
        <f aca="false">12*Inputs!$B$6*(1-MIN(1,Inputs!$G$6*$D3114)*churn_nonbuyers)*(ic*Inputs!$C$6+fee_wd*Inputs!$E$6*(1-$B3114)+fee_fx*Inputs!$D$6-cost_acc-cost_wd*Inputs!$E$6*(1-$B3114)-cost_fx*Inputs!$D$6)</f>
        <v>129893.571145764</v>
      </c>
      <c r="L3114" s="0" t="n">
        <f aca="false">12*Inputs!$B$7*(1-MIN(1,Inputs!$G$7*$D3114)*churn_nonbuyers)*(ic*Inputs!$C$7+fee_wd*Inputs!$E$7*(1-$B3114)+fee_fx*Inputs!$D$7-cost_acc-cost_wd*Inputs!$E$7*(1-$B3114)-cost_fx*Inputs!$D$7)</f>
        <v>327207.584895458</v>
      </c>
      <c r="M3114" s="0" t="n">
        <f aca="false">12*Inputs!$B$8*(1-MIN(1,Inputs!$G$8*$D3114)*churn_nonbuyers)*(ic*Inputs!$C$8+fee_wd*Inputs!$E$8*(1-$B3114)+fee_fx*Inputs!$D$8-cost_acc-cost_wd*Inputs!$E$8*(1-$B3114)-cost_fx*Inputs!$D$8)</f>
        <v>25021.824920232</v>
      </c>
      <c r="N3114" s="0" t="n">
        <f aca="false">K3114+L3114+I3114-fixed</f>
        <v>-77347.2485779733</v>
      </c>
      <c r="O3114" s="0" t="n">
        <f aca="false">K3114+L3114+M3114-fixed</f>
        <v>-217877.019038546</v>
      </c>
      <c r="P3114" s="0" t="n">
        <f aca="false">12*Inputs!$B$6*(1-MIN(1,Inputs!$F$6*$D3114))*(ic*Inputs!$C$6+flat_fee-cost_acc-cost_wd*Inputs!$E$6*$E3114-cost_fx*Inputs!$D$6)+12*Inputs!$B$7*(1-MIN(1,Inputs!$F$7*$D3114))*(ic*Inputs!$C$7+flat_fee-cost_acc-cost_wd*Inputs!$E$7*$E3114-cost_fx*Inputs!$D$7)+12*Inputs!$B$8*(1-MIN(1,Inputs!$F$8*$D3114))*(ic*Inputs!$C$8+flat_fee-cost_acc-cost_wd*Inputs!$E$8*$E3114-cost_fx*Inputs!$D$8)-fixed</f>
        <v>-217377.80895712</v>
      </c>
    </row>
    <row r="3115" customFormat="false" ht="15" hidden="false" customHeight="false" outlineLevel="0" collapsed="false">
      <c r="A3115" s="0" t="n">
        <v>3050</v>
      </c>
      <c r="B3115" s="0" t="n">
        <v>0.562553</v>
      </c>
      <c r="C3115" s="0" t="n">
        <v>0.905381</v>
      </c>
      <c r="D3115" s="0" t="n">
        <v>0.725355</v>
      </c>
      <c r="E3115" s="0" t="n">
        <v>1.129424</v>
      </c>
      <c r="F3115" s="0" t="n">
        <v>0.34054</v>
      </c>
      <c r="G3115" s="0" t="n">
        <f aca="false">12*Inputs!$B$6*(MIN(1,$H$50*$C3115)*(ic*Inputs!$C$6+pS+fee_fx*Inputs!$D$6-cost_acc-cost_wd*Inputs!$E$6*$E3115-cost_fx*Inputs!$D$6-$F3115)+(1-MIN(1,$H$50*$C3115))*(1-MIN(1,Inputs!$G$6*$D3115)*churn_nonbuyers)*(ic*Inputs!$C$6+fee_wd*Inputs!$E$6*(1-$B3115)+fee_fx*Inputs!$D$6-cost_acc-cost_wd*Inputs!$E$6*(1-$B3115)-cost_fx*Inputs!$D$6))</f>
        <v>164540.865769726</v>
      </c>
      <c r="H3115" s="0" t="n">
        <f aca="false">12*Inputs!$B$7*(MIN(1,$H$51*$C3115)*(ic*Inputs!$C$7+pE+fee_fx*Inputs!$D$7-cost_acc-cost_wd*Inputs!$E$7*$E3115-cost_fx*Inputs!$D$7-$F3115)+(1-MIN(1,$H$51*$C3115))*(1-MIN(1,Inputs!$G$7*$D3115)*churn_nonbuyers)*(ic*Inputs!$C$7+fee_wd*Inputs!$E$7*(1-$B3115)+fee_fx*Inputs!$D$7-cost_acc-cost_wd*Inputs!$E$7*(1-$B3115)-cost_fx*Inputs!$D$7))</f>
        <v>367427.847796769</v>
      </c>
      <c r="I3115" s="0" t="n">
        <f aca="false">12*Inputs!$B$8*(MIN(1,$H$52*$C3115)*(ic*Inputs!$C$8+pT-cost_acc-cost_wd*Inputs!$E$8-cost_fx*Inputs!$D$8-cost_ins)+(1-MIN(1,$H$52*$C3115))*(1-MIN(1,Inputs!$G$8*$D3115)*churn_nonbuyers)*(ic*Inputs!$C$8+fee_wd*Inputs!$E$8*(1-$B3115)+fee_fx*Inputs!$D$8-cost_acc-cost_wd*Inputs!$E$8*(1-$B3115)-cost_fx*Inputs!$D$8))</f>
        <v>184480.280282221</v>
      </c>
      <c r="J3115" s="0" t="n">
        <f aca="false">G3115+H3115+I3115-fixed</f>
        <v>16448.9938487161</v>
      </c>
      <c r="K3115" s="0" t="n">
        <f aca="false">12*Inputs!$B$6*(1-MIN(1,Inputs!$G$6*$D3115)*churn_nonbuyers)*(ic*Inputs!$C$6+fee_wd*Inputs!$E$6*(1-$B3115)+fee_fx*Inputs!$D$6-cost_acc-cost_wd*Inputs!$E$6*(1-$B3115)-cost_fx*Inputs!$D$6)</f>
        <v>116218.754145468</v>
      </c>
      <c r="L3115" s="0" t="n">
        <f aca="false">12*Inputs!$B$7*(1-MIN(1,Inputs!$G$7*$D3115)*churn_nonbuyers)*(ic*Inputs!$C$7+fee_wd*Inputs!$E$7*(1-$B3115)+fee_fx*Inputs!$D$7-cost_acc-cost_wd*Inputs!$E$7*(1-$B3115)-cost_fx*Inputs!$D$7)</f>
        <v>315181.252647281</v>
      </c>
      <c r="M3115" s="0" t="n">
        <f aca="false">12*Inputs!$B$8*(1-MIN(1,Inputs!$G$8*$D3115)*churn_nonbuyers)*(ic*Inputs!$C$8+fee_wd*Inputs!$E$8*(1-$B3115)+fee_fx*Inputs!$D$8-cost_acc-cost_wd*Inputs!$E$8*(1-$B3115)-cost_fx*Inputs!$D$8)</f>
        <v>147378.846812184</v>
      </c>
      <c r="N3115" s="0" t="n">
        <f aca="false">K3115+L3115+I3115-fixed</f>
        <v>-84119.7129250306</v>
      </c>
      <c r="O3115" s="0" t="n">
        <f aca="false">K3115+L3115+M3115-fixed</f>
        <v>-121221.146395067</v>
      </c>
      <c r="P3115" s="0" t="n">
        <f aca="false">12*Inputs!$B$6*(1-MIN(1,Inputs!$F$6*$D3115))*(ic*Inputs!$C$6+flat_fee-cost_acc-cost_wd*Inputs!$E$6*$E3115-cost_fx*Inputs!$D$6)+12*Inputs!$B$7*(1-MIN(1,Inputs!$F$7*$D3115))*(ic*Inputs!$C$7+flat_fee-cost_acc-cost_wd*Inputs!$E$7*$E3115-cost_fx*Inputs!$D$7)+12*Inputs!$B$8*(1-MIN(1,Inputs!$F$8*$D3115))*(ic*Inputs!$C$8+flat_fee-cost_acc-cost_wd*Inputs!$E$8*$E3115-cost_fx*Inputs!$D$8)-fixed</f>
        <v>160909.8804848</v>
      </c>
    </row>
    <row r="3116" customFormat="false" ht="15" hidden="false" customHeight="false" outlineLevel="0" collapsed="false">
      <c r="A3116" s="0" t="n">
        <v>3051</v>
      </c>
      <c r="B3116" s="0" t="n">
        <v>0.392418</v>
      </c>
      <c r="C3116" s="0" t="n">
        <v>1.014686</v>
      </c>
      <c r="D3116" s="0" t="n">
        <v>0.596305</v>
      </c>
      <c r="E3116" s="0" t="n">
        <v>1.070446</v>
      </c>
      <c r="F3116" s="0" t="n">
        <v>0.094575</v>
      </c>
      <c r="G3116" s="0" t="n">
        <f aca="false">12*Inputs!$B$6*(MIN(1,$H$50*$C3116)*(ic*Inputs!$C$6+pS+fee_fx*Inputs!$D$6-cost_acc-cost_wd*Inputs!$E$6*$E3116-cost_fx*Inputs!$D$6-$F3116)+(1-MIN(1,$H$50*$C3116))*(1-MIN(1,Inputs!$G$6*$D3116)*churn_nonbuyers)*(ic*Inputs!$C$6+fee_wd*Inputs!$E$6*(1-$B3116)+fee_fx*Inputs!$D$6-cost_acc-cost_wd*Inputs!$E$6*(1-$B3116)-cost_fx*Inputs!$D$6))</f>
        <v>200058.272231156</v>
      </c>
      <c r="H3116" s="0" t="n">
        <f aca="false">12*Inputs!$B$7*(MIN(1,$H$51*$C3116)*(ic*Inputs!$C$7+pE+fee_fx*Inputs!$D$7-cost_acc-cost_wd*Inputs!$E$7*$E3116-cost_fx*Inputs!$D$7-$F3116)+(1-MIN(1,$H$51*$C3116))*(1-MIN(1,Inputs!$G$7*$D3116)*churn_nonbuyers)*(ic*Inputs!$C$7+fee_wd*Inputs!$E$7*(1-$B3116)+fee_fx*Inputs!$D$7-cost_acc-cost_wd*Inputs!$E$7*(1-$B3116)-cost_fx*Inputs!$D$7))</f>
        <v>410041.627151794</v>
      </c>
      <c r="I3116" s="0" t="n">
        <f aca="false">12*Inputs!$B$8*(MIN(1,$H$52*$C3116)*(ic*Inputs!$C$8+pT-cost_acc-cost_wd*Inputs!$E$8-cost_fx*Inputs!$D$8-cost_ins)+(1-MIN(1,$H$52*$C3116))*(1-MIN(1,Inputs!$G$8*$D3116)*churn_nonbuyers)*(ic*Inputs!$C$8+fee_wd*Inputs!$E$8*(1-$B3116)+fee_fx*Inputs!$D$8-cost_acc-cost_wd*Inputs!$E$8*(1-$B3116)-cost_fx*Inputs!$D$8))</f>
        <v>198173.644950455</v>
      </c>
      <c r="J3116" s="0" t="n">
        <f aca="false">G3116+H3116+I3116-fixed</f>
        <v>108273.544333404</v>
      </c>
      <c r="K3116" s="0" t="n">
        <f aca="false">12*Inputs!$B$6*(1-MIN(1,Inputs!$G$6*$D3116)*churn_nonbuyers)*(ic*Inputs!$C$6+fee_wd*Inputs!$E$6*(1-$B3116)+fee_fx*Inputs!$D$6-cost_acc-cost_wd*Inputs!$E$6*(1-$B3116)-cost_fx*Inputs!$D$6)</f>
        <v>140765.859471528</v>
      </c>
      <c r="L3116" s="0" t="n">
        <f aca="false">12*Inputs!$B$7*(1-MIN(1,Inputs!$G$7*$D3116)*churn_nonbuyers)*(ic*Inputs!$C$7+fee_wd*Inputs!$E$7*(1-$B3116)+fee_fx*Inputs!$D$7-cost_acc-cost_wd*Inputs!$E$7*(1-$B3116)-cost_fx*Inputs!$D$7)</f>
        <v>340489.786242917</v>
      </c>
      <c r="M3116" s="0" t="n">
        <f aca="false">12*Inputs!$B$8*(1-MIN(1,Inputs!$G$8*$D3116)*churn_nonbuyers)*(ic*Inputs!$C$8+fee_wd*Inputs!$E$8*(1-$B3116)+fee_fx*Inputs!$D$8-cost_acc-cost_wd*Inputs!$E$8*(1-$B3116)-cost_fx*Inputs!$D$8)</f>
        <v>179182.597000464</v>
      </c>
      <c r="N3116" s="0" t="n">
        <f aca="false">K3116+L3116+I3116-fixed</f>
        <v>-20570.7093351001</v>
      </c>
      <c r="O3116" s="0" t="n">
        <f aca="false">K3116+L3116+M3116-fixed</f>
        <v>-39561.7572850911</v>
      </c>
      <c r="P3116" s="0" t="n">
        <f aca="false">12*Inputs!$B$6*(1-MIN(1,Inputs!$F$6*$D3116))*(ic*Inputs!$C$6+flat_fee-cost_acc-cost_wd*Inputs!$E$6*$E3116-cost_fx*Inputs!$D$6)+12*Inputs!$B$7*(1-MIN(1,Inputs!$F$7*$D3116))*(ic*Inputs!$C$7+flat_fee-cost_acc-cost_wd*Inputs!$E$7*$E3116-cost_fx*Inputs!$D$7)+12*Inputs!$B$8*(1-MIN(1,Inputs!$F$8*$D3116))*(ic*Inputs!$C$8+flat_fee-cost_acc-cost_wd*Inputs!$E$8*$E3116-cost_fx*Inputs!$D$8)-fixed</f>
        <v>260868.9544472</v>
      </c>
    </row>
    <row r="3117" customFormat="false" ht="15" hidden="false" customHeight="false" outlineLevel="0" collapsed="false">
      <c r="A3117" s="0" t="n">
        <v>3052</v>
      </c>
      <c r="B3117" s="0" t="n">
        <v>0.337958</v>
      </c>
      <c r="C3117" s="0" t="n">
        <v>1.051792</v>
      </c>
      <c r="D3117" s="0" t="n">
        <v>0.687422</v>
      </c>
      <c r="E3117" s="0" t="n">
        <v>1.154659</v>
      </c>
      <c r="F3117" s="0" t="n">
        <v>0.448155</v>
      </c>
      <c r="G3117" s="0" t="n">
        <f aca="false">12*Inputs!$B$6*(MIN(1,$H$50*$C3117)*(ic*Inputs!$C$6+pS+fee_fx*Inputs!$D$6-cost_acc-cost_wd*Inputs!$E$6*$E3117-cost_fx*Inputs!$D$6-$F3117)+(1-MIN(1,$H$50*$C3117))*(1-MIN(1,Inputs!$G$6*$D3117)*churn_nonbuyers)*(ic*Inputs!$C$6+fee_wd*Inputs!$E$6*(1-$B3117)+fee_fx*Inputs!$D$6-cost_acc-cost_wd*Inputs!$E$6*(1-$B3117)-cost_fx*Inputs!$D$6))</f>
        <v>197947.475041223</v>
      </c>
      <c r="H3117" s="0" t="n">
        <f aca="false">12*Inputs!$B$7*(MIN(1,$H$51*$C3117)*(ic*Inputs!$C$7+pE+fee_fx*Inputs!$D$7-cost_acc-cost_wd*Inputs!$E$7*$E3117-cost_fx*Inputs!$D$7-$F3117)+(1-MIN(1,$H$51*$C3117))*(1-MIN(1,Inputs!$G$7*$D3117)*churn_nonbuyers)*(ic*Inputs!$C$7+fee_wd*Inputs!$E$7*(1-$B3117)+fee_fx*Inputs!$D$7-cost_acc-cost_wd*Inputs!$E$7*(1-$B3117)-cost_fx*Inputs!$D$7))</f>
        <v>384860.474266423</v>
      </c>
      <c r="I3117" s="0" t="n">
        <f aca="false">12*Inputs!$B$8*(MIN(1,$H$52*$C3117)*(ic*Inputs!$C$8+pT-cost_acc-cost_wd*Inputs!$E$8-cost_fx*Inputs!$D$8-cost_ins)+(1-MIN(1,$H$52*$C3117))*(1-MIN(1,Inputs!$G$8*$D3117)*churn_nonbuyers)*(ic*Inputs!$C$8+fee_wd*Inputs!$E$8*(1-$B3117)+fee_fx*Inputs!$D$8-cost_acc-cost_wd*Inputs!$E$8*(1-$B3117)-cost_fx*Inputs!$D$8))</f>
        <v>194051.917867975</v>
      </c>
      <c r="J3117" s="0" t="n">
        <f aca="false">G3117+H3117+I3117-fixed</f>
        <v>76859.8671756215</v>
      </c>
      <c r="K3117" s="0" t="n">
        <f aca="false">12*Inputs!$B$6*(1-MIN(1,Inputs!$G$6*$D3117)*churn_nonbuyers)*(ic*Inputs!$C$6+fee_wd*Inputs!$E$6*(1-$B3117)+fee_fx*Inputs!$D$6-cost_acc-cost_wd*Inputs!$E$6*(1-$B3117)-cost_fx*Inputs!$D$6)</f>
        <v>147677.536542787</v>
      </c>
      <c r="L3117" s="0" t="n">
        <f aca="false">12*Inputs!$B$7*(1-MIN(1,Inputs!$G$7*$D3117)*churn_nonbuyers)*(ic*Inputs!$C$7+fee_wd*Inputs!$E$7*(1-$B3117)+fee_fx*Inputs!$D$7-cost_acc-cost_wd*Inputs!$E$7*(1-$B3117)-cost_fx*Inputs!$D$7)</f>
        <v>347222.612869672</v>
      </c>
      <c r="M3117" s="0" t="n">
        <f aca="false">12*Inputs!$B$8*(1-MIN(1,Inputs!$G$8*$D3117)*churn_nonbuyers)*(ic*Inputs!$C$8+fee_wd*Inputs!$E$8*(1-$B3117)+fee_fx*Inputs!$D$8-cost_acc-cost_wd*Inputs!$E$8*(1-$B3117)-cost_fx*Inputs!$D$8)</f>
        <v>160921.781519674</v>
      </c>
      <c r="N3117" s="0" t="n">
        <f aca="false">K3117+L3117+I3117-fixed</f>
        <v>-11047.9327195652</v>
      </c>
      <c r="O3117" s="0" t="n">
        <f aca="false">K3117+L3117+M3117-fixed</f>
        <v>-44178.0690678668</v>
      </c>
      <c r="P3117" s="0" t="n">
        <f aca="false">12*Inputs!$B$6*(1-MIN(1,Inputs!$F$6*$D3117))*(ic*Inputs!$C$6+flat_fee-cost_acc-cost_wd*Inputs!$E$6*$E3117-cost_fx*Inputs!$D$6)+12*Inputs!$B$7*(1-MIN(1,Inputs!$F$7*$D3117))*(ic*Inputs!$C$7+flat_fee-cost_acc-cost_wd*Inputs!$E$7*$E3117-cost_fx*Inputs!$D$7)+12*Inputs!$B$8*(1-MIN(1,Inputs!$F$8*$D3117))*(ic*Inputs!$C$8+flat_fee-cost_acc-cost_wd*Inputs!$E$8*$E3117-cost_fx*Inputs!$D$8)-fixed</f>
        <v>168328.47816752</v>
      </c>
    </row>
    <row r="3118" customFormat="false" ht="15" hidden="false" customHeight="false" outlineLevel="0" collapsed="false">
      <c r="A3118" s="0" t="n">
        <v>3053</v>
      </c>
      <c r="B3118" s="0" t="n">
        <v>0.248338</v>
      </c>
      <c r="C3118" s="0" t="n">
        <v>0.977233</v>
      </c>
      <c r="D3118" s="0" t="n">
        <v>0.815296</v>
      </c>
      <c r="E3118" s="0" t="n">
        <v>1.139915</v>
      </c>
      <c r="F3118" s="0" t="n">
        <v>0.247476</v>
      </c>
      <c r="G3118" s="0" t="n">
        <f aca="false">12*Inputs!$B$6*(MIN(1,$H$50*$C3118)*(ic*Inputs!$C$6+pS+fee_fx*Inputs!$D$6-cost_acc-cost_wd*Inputs!$E$6*$E3118-cost_fx*Inputs!$D$6-$F3118)+(1-MIN(1,$H$50*$C3118))*(1-MIN(1,Inputs!$G$6*$D3118)*churn_nonbuyers)*(ic*Inputs!$C$6+fee_wd*Inputs!$E$6*(1-$B3118)+fee_fx*Inputs!$D$6-cost_acc-cost_wd*Inputs!$E$6*(1-$B3118)-cost_fx*Inputs!$D$6))</f>
        <v>209744.34536914</v>
      </c>
      <c r="H3118" s="0" t="n">
        <f aca="false">12*Inputs!$B$7*(MIN(1,$H$51*$C3118)*(ic*Inputs!$C$7+pE+fee_fx*Inputs!$D$7-cost_acc-cost_wd*Inputs!$E$7*$E3118-cost_fx*Inputs!$D$7-$F3118)+(1-MIN(1,$H$51*$C3118))*(1-MIN(1,Inputs!$G$7*$D3118)*churn_nonbuyers)*(ic*Inputs!$C$7+fee_wd*Inputs!$E$7*(1-$B3118)+fee_fx*Inputs!$D$7-cost_acc-cost_wd*Inputs!$E$7*(1-$B3118)-cost_fx*Inputs!$D$7))</f>
        <v>401988.201748195</v>
      </c>
      <c r="I3118" s="0" t="n">
        <f aca="false">12*Inputs!$B$8*(MIN(1,$H$52*$C3118)*(ic*Inputs!$C$8+pT-cost_acc-cost_wd*Inputs!$E$8-cost_fx*Inputs!$D$8-cost_ins)+(1-MIN(1,$H$52*$C3118))*(1-MIN(1,Inputs!$G$8*$D3118)*churn_nonbuyers)*(ic*Inputs!$C$8+fee_wd*Inputs!$E$8*(1-$B3118)+fee_fx*Inputs!$D$8-cost_acc-cost_wd*Inputs!$E$8*(1-$B3118)-cost_fx*Inputs!$D$8))</f>
        <v>183514.988337726</v>
      </c>
      <c r="J3118" s="0" t="n">
        <f aca="false">G3118+H3118+I3118-fixed</f>
        <v>95247.5354550618</v>
      </c>
      <c r="K3118" s="0" t="n">
        <f aca="false">12*Inputs!$B$6*(1-MIN(1,Inputs!$G$6*$D3118)*churn_nonbuyers)*(ic*Inputs!$C$6+fee_wd*Inputs!$E$6*(1-$B3118)+fee_fx*Inputs!$D$6-cost_acc-cost_wd*Inputs!$E$6*(1-$B3118)-cost_fx*Inputs!$D$6)</f>
        <v>159078.920961946</v>
      </c>
      <c r="L3118" s="0" t="n">
        <f aca="false">12*Inputs!$B$7*(1-MIN(1,Inputs!$G$7*$D3118)*churn_nonbuyers)*(ic*Inputs!$C$7+fee_wd*Inputs!$E$7*(1-$B3118)+fee_fx*Inputs!$D$7-cost_acc-cost_wd*Inputs!$E$7*(1-$B3118)-cost_fx*Inputs!$D$7)</f>
        <v>358452.173569168</v>
      </c>
      <c r="M3118" s="0" t="n">
        <f aca="false">12*Inputs!$B$8*(1-MIN(1,Inputs!$G$8*$D3118)*churn_nonbuyers)*(ic*Inputs!$C$8+fee_wd*Inputs!$E$8*(1-$B3118)+fee_fx*Inputs!$D$8-cost_acc-cost_wd*Inputs!$E$8*(1-$B3118)-cost_fx*Inputs!$D$8)</f>
        <v>135003.903582413</v>
      </c>
      <c r="N3118" s="0" t="n">
        <f aca="false">K3118+L3118+I3118-fixed</f>
        <v>1046.08286883961</v>
      </c>
      <c r="O3118" s="0" t="n">
        <f aca="false">K3118+L3118+M3118-fixed</f>
        <v>-47465.001886474</v>
      </c>
      <c r="P3118" s="0" t="n">
        <f aca="false">12*Inputs!$B$6*(1-MIN(1,Inputs!$F$6*$D3118))*(ic*Inputs!$C$6+flat_fee-cost_acc-cost_wd*Inputs!$E$6*$E3118-cost_fx*Inputs!$D$6)+12*Inputs!$B$7*(1-MIN(1,Inputs!$F$7*$D3118))*(ic*Inputs!$C$7+flat_fee-cost_acc-cost_wd*Inputs!$E$7*$E3118-cost_fx*Inputs!$D$7)+12*Inputs!$B$8*(1-MIN(1,Inputs!$F$8*$D3118))*(ic*Inputs!$C$8+flat_fee-cost_acc-cost_wd*Inputs!$E$8*$E3118-cost_fx*Inputs!$D$8)-fixed</f>
        <v>107986.1908736</v>
      </c>
    </row>
    <row r="3119" customFormat="false" ht="15" hidden="false" customHeight="false" outlineLevel="0" collapsed="false">
      <c r="A3119" s="0" t="n">
        <v>3054</v>
      </c>
      <c r="B3119" s="0" t="n">
        <v>0.305523</v>
      </c>
      <c r="C3119" s="0" t="n">
        <v>0.896573</v>
      </c>
      <c r="D3119" s="0" t="n">
        <v>1.237483</v>
      </c>
      <c r="E3119" s="0" t="n">
        <v>1.261873</v>
      </c>
      <c r="F3119" s="0" t="n">
        <v>0.107847</v>
      </c>
      <c r="G3119" s="0" t="n">
        <f aca="false">12*Inputs!$B$6*(MIN(1,$H$50*$C3119)*(ic*Inputs!$C$6+pS+fee_fx*Inputs!$D$6-cost_acc-cost_wd*Inputs!$E$6*$E3119-cost_fx*Inputs!$D$6-$F3119)+(1-MIN(1,$H$50*$C3119))*(1-MIN(1,Inputs!$G$6*$D3119)*churn_nonbuyers)*(ic*Inputs!$C$6+fee_wd*Inputs!$E$6*(1-$B3119)+fee_fx*Inputs!$D$6-cost_acc-cost_wd*Inputs!$E$6*(1-$B3119)-cost_fx*Inputs!$D$6))</f>
        <v>195506.79117098</v>
      </c>
      <c r="H3119" s="0" t="n">
        <f aca="false">12*Inputs!$B$7*(MIN(1,$H$51*$C3119)*(ic*Inputs!$C$7+pE+fee_fx*Inputs!$D$7-cost_acc-cost_wd*Inputs!$E$7*$E3119-cost_fx*Inputs!$D$7-$F3119)+(1-MIN(1,$H$51*$C3119))*(1-MIN(1,Inputs!$G$7*$D3119)*churn_nonbuyers)*(ic*Inputs!$C$7+fee_wd*Inputs!$E$7*(1-$B3119)+fee_fx*Inputs!$D$7-cost_acc-cost_wd*Inputs!$E$7*(1-$B3119)-cost_fx*Inputs!$D$7))</f>
        <v>384938.8964457</v>
      </c>
      <c r="I3119" s="0" t="n">
        <f aca="false">12*Inputs!$B$8*(MIN(1,$H$52*$C3119)*(ic*Inputs!$C$8+pT-cost_acc-cost_wd*Inputs!$E$8-cost_fx*Inputs!$D$8-cost_ins)+(1-MIN(1,$H$52*$C3119))*(1-MIN(1,Inputs!$G$8*$D3119)*churn_nonbuyers)*(ic*Inputs!$C$8+fee_wd*Inputs!$E$8*(1-$B3119)+fee_fx*Inputs!$D$8-cost_acc-cost_wd*Inputs!$E$8*(1-$B3119)-cost_fx*Inputs!$D$8))</f>
        <v>144764.001683235</v>
      </c>
      <c r="J3119" s="0" t="n">
        <f aca="false">G3119+H3119+I3119-fixed</f>
        <v>25209.6892999143</v>
      </c>
      <c r="K3119" s="0" t="n">
        <f aca="false">12*Inputs!$B$6*(1-MIN(1,Inputs!$G$6*$D3119)*churn_nonbuyers)*(ic*Inputs!$C$6+fee_wd*Inputs!$E$6*(1-$B3119)+fee_fx*Inputs!$D$6-cost_acc-cost_wd*Inputs!$E$6*(1-$B3119)-cost_fx*Inputs!$D$6)</f>
        <v>147853.031893985</v>
      </c>
      <c r="L3119" s="0" t="n">
        <f aca="false">12*Inputs!$B$7*(1-MIN(1,Inputs!$G$7*$D3119)*churn_nonbuyers)*(ic*Inputs!$C$7+fee_wd*Inputs!$E$7*(1-$B3119)+fee_fx*Inputs!$D$7-cost_acc-cost_wd*Inputs!$E$7*(1-$B3119)-cost_fx*Inputs!$D$7)</f>
        <v>345869.397152391</v>
      </c>
      <c r="M3119" s="0" t="n">
        <f aca="false">12*Inputs!$B$8*(1-MIN(1,Inputs!$G$8*$D3119)*churn_nonbuyers)*(ic*Inputs!$C$8+fee_wd*Inputs!$E$8*(1-$B3119)+fee_fx*Inputs!$D$8-cost_acc-cost_wd*Inputs!$E$8*(1-$B3119)-cost_fx*Inputs!$D$8)</f>
        <v>41698.2519852624</v>
      </c>
      <c r="N3119" s="0" t="n">
        <f aca="false">K3119+L3119+I3119-fixed</f>
        <v>-61513.5692703899</v>
      </c>
      <c r="O3119" s="0" t="n">
        <f aca="false">K3119+L3119+M3119-fixed</f>
        <v>-164579.318968362</v>
      </c>
      <c r="P3119" s="0" t="n">
        <f aca="false">12*Inputs!$B$6*(1-MIN(1,Inputs!$F$6*$D3119))*(ic*Inputs!$C$6+flat_fee-cost_acc-cost_wd*Inputs!$E$6*$E3119-cost_fx*Inputs!$D$6)+12*Inputs!$B$7*(1-MIN(1,Inputs!$F$7*$D3119))*(ic*Inputs!$C$7+flat_fee-cost_acc-cost_wd*Inputs!$E$7*$E3119-cost_fx*Inputs!$D$7)+12*Inputs!$B$8*(1-MIN(1,Inputs!$F$8*$D3119))*(ic*Inputs!$C$8+flat_fee-cost_acc-cost_wd*Inputs!$E$8*$E3119-cost_fx*Inputs!$D$8)-fixed</f>
        <v>-161654.75666584</v>
      </c>
    </row>
    <row r="3120" customFormat="false" ht="15" hidden="false" customHeight="false" outlineLevel="0" collapsed="false">
      <c r="A3120" s="0" t="n">
        <v>3055</v>
      </c>
      <c r="B3120" s="0" t="n">
        <v>0.054287</v>
      </c>
      <c r="C3120" s="0" t="n">
        <v>0.89465</v>
      </c>
      <c r="D3120" s="0" t="n">
        <v>0.73588</v>
      </c>
      <c r="E3120" s="0" t="n">
        <v>1.258526</v>
      </c>
      <c r="F3120" s="0" t="n">
        <v>0.158563</v>
      </c>
      <c r="G3120" s="0" t="n">
        <f aca="false">12*Inputs!$B$6*(MIN(1,$H$50*$C3120)*(ic*Inputs!$C$6+pS+fee_fx*Inputs!$D$6-cost_acc-cost_wd*Inputs!$E$6*$E3120-cost_fx*Inputs!$D$6-$F3120)+(1-MIN(1,$H$50*$C3120))*(1-MIN(1,Inputs!$G$6*$D3120)*churn_nonbuyers)*(ic*Inputs!$C$6+fee_wd*Inputs!$E$6*(1-$B3120)+fee_fx*Inputs!$D$6-cost_acc-cost_wd*Inputs!$E$6*(1-$B3120)-cost_fx*Inputs!$D$6))</f>
        <v>230450.812557198</v>
      </c>
      <c r="H3120" s="0" t="n">
        <f aca="false">12*Inputs!$B$7*(MIN(1,$H$51*$C3120)*(ic*Inputs!$C$7+pE+fee_fx*Inputs!$D$7-cost_acc-cost_wd*Inputs!$E$7*$E3120-cost_fx*Inputs!$D$7-$F3120)+(1-MIN(1,$H$51*$C3120))*(1-MIN(1,Inputs!$G$7*$D3120)*churn_nonbuyers)*(ic*Inputs!$C$7+fee_wd*Inputs!$E$7*(1-$B3120)+fee_fx*Inputs!$D$7-cost_acc-cost_wd*Inputs!$E$7*(1-$B3120)-cost_fx*Inputs!$D$7))</f>
        <v>408776.018603907</v>
      </c>
      <c r="I3120" s="0" t="n">
        <f aca="false">12*Inputs!$B$8*(MIN(1,$H$52*$C3120)*(ic*Inputs!$C$8+pT-cost_acc-cost_wd*Inputs!$E$8-cost_fx*Inputs!$D$8-cost_ins)+(1-MIN(1,$H$52*$C3120))*(1-MIN(1,Inputs!$G$8*$D3120)*churn_nonbuyers)*(ic*Inputs!$C$8+fee_wd*Inputs!$E$8*(1-$B3120)+fee_fx*Inputs!$D$8-cost_acc-cost_wd*Inputs!$E$8*(1-$B3120)-cost_fx*Inputs!$D$8))</f>
        <v>187637.380729926</v>
      </c>
      <c r="J3120" s="0" t="n">
        <f aca="false">G3120+H3120+I3120-fixed</f>
        <v>126864.211891031</v>
      </c>
      <c r="K3120" s="0" t="n">
        <f aca="false">12*Inputs!$B$6*(1-MIN(1,Inputs!$G$6*$D3120)*churn_nonbuyers)*(ic*Inputs!$C$6+fee_wd*Inputs!$E$6*(1-$B3120)+fee_fx*Inputs!$D$6-cost_acc-cost_wd*Inputs!$E$6*(1-$B3120)-cost_fx*Inputs!$D$6)</f>
        <v>186652.632366432</v>
      </c>
      <c r="L3120" s="0" t="n">
        <f aca="false">12*Inputs!$B$7*(1-MIN(1,Inputs!$G$7*$D3120)*churn_nonbuyers)*(ic*Inputs!$C$7+fee_wd*Inputs!$E$7*(1-$B3120)+fee_fx*Inputs!$D$7-cost_acc-cost_wd*Inputs!$E$7*(1-$B3120)-cost_fx*Inputs!$D$7)</f>
        <v>386654.045979859</v>
      </c>
      <c r="M3120" s="0" t="n">
        <f aca="false">12*Inputs!$B$8*(1-MIN(1,Inputs!$G$8*$D3120)*churn_nonbuyers)*(ic*Inputs!$C$8+fee_wd*Inputs!$E$8*(1-$B3120)+fee_fx*Inputs!$D$8-cost_acc-cost_wd*Inputs!$E$8*(1-$B3120)-cost_fx*Inputs!$D$8)</f>
        <v>157002.638510016</v>
      </c>
      <c r="N3120" s="0" t="n">
        <f aca="false">K3120+L3120+I3120-fixed</f>
        <v>60944.0590762174</v>
      </c>
      <c r="O3120" s="0" t="n">
        <f aca="false">K3120+L3120+M3120-fixed</f>
        <v>30309.3168563074</v>
      </c>
      <c r="P3120" s="0" t="n">
        <f aca="false">12*Inputs!$B$6*(1-MIN(1,Inputs!$F$6*$D3120))*(ic*Inputs!$C$6+flat_fee-cost_acc-cost_wd*Inputs!$E$6*$E3120-cost_fx*Inputs!$D$6)+12*Inputs!$B$7*(1-MIN(1,Inputs!$F$7*$D3120))*(ic*Inputs!$C$7+flat_fee-cost_acc-cost_wd*Inputs!$E$7*$E3120-cost_fx*Inputs!$D$7)+12*Inputs!$B$8*(1-MIN(1,Inputs!$F$8*$D3120))*(ic*Inputs!$C$8+flat_fee-cost_acc-cost_wd*Inputs!$E$8*$E3120-cost_fx*Inputs!$D$8)-fixed</f>
        <v>91345.7784511999</v>
      </c>
    </row>
    <row r="3121" customFormat="false" ht="15" hidden="false" customHeight="false" outlineLevel="0" collapsed="false">
      <c r="A3121" s="0" t="n">
        <v>3056</v>
      </c>
      <c r="B3121" s="0" t="n">
        <v>0.400306</v>
      </c>
      <c r="C3121" s="0" t="n">
        <v>0.660493</v>
      </c>
      <c r="D3121" s="0" t="n">
        <v>1.121557</v>
      </c>
      <c r="E3121" s="0" t="n">
        <v>1.021174</v>
      </c>
      <c r="F3121" s="0" t="n">
        <v>0.390133</v>
      </c>
      <c r="G3121" s="0" t="n">
        <f aca="false">12*Inputs!$B$6*(MIN(1,$H$50*$C3121)*(ic*Inputs!$C$6+pS+fee_fx*Inputs!$D$6-cost_acc-cost_wd*Inputs!$E$6*$E3121-cost_fx*Inputs!$D$6-$F3121)+(1-MIN(1,$H$50*$C3121))*(1-MIN(1,Inputs!$G$6*$D3121)*churn_nonbuyers)*(ic*Inputs!$C$6+fee_wd*Inputs!$E$6*(1-$B3121)+fee_fx*Inputs!$D$6-cost_acc-cost_wd*Inputs!$E$6*(1-$B3121)-cost_fx*Inputs!$D$6))</f>
        <v>170988.684230822</v>
      </c>
      <c r="H3121" s="0" t="n">
        <f aca="false">12*Inputs!$B$7*(MIN(1,$H$51*$C3121)*(ic*Inputs!$C$7+pE+fee_fx*Inputs!$D$7-cost_acc-cost_wd*Inputs!$E$7*$E3121-cost_fx*Inputs!$D$7-$F3121)+(1-MIN(1,$H$51*$C3121))*(1-MIN(1,Inputs!$G$7*$D3121)*churn_nonbuyers)*(ic*Inputs!$C$7+fee_wd*Inputs!$E$7*(1-$B3121)+fee_fx*Inputs!$D$7-cost_acc-cost_wd*Inputs!$E$7*(1-$B3121)-cost_fx*Inputs!$D$7))</f>
        <v>373440.763383552</v>
      </c>
      <c r="I3121" s="0" t="n">
        <f aca="false">12*Inputs!$B$8*(MIN(1,$H$52*$C3121)*(ic*Inputs!$C$8+pT-cost_acc-cost_wd*Inputs!$E$8-cost_fx*Inputs!$D$8-cost_ins)+(1-MIN(1,$H$52*$C3121))*(1-MIN(1,Inputs!$G$8*$D3121)*churn_nonbuyers)*(ic*Inputs!$C$8+fee_wd*Inputs!$E$8*(1-$B3121)+fee_fx*Inputs!$D$8-cost_acc-cost_wd*Inputs!$E$8*(1-$B3121)-cost_fx*Inputs!$D$8))</f>
        <v>130700.588100069</v>
      </c>
      <c r="J3121" s="0" t="n">
        <f aca="false">G3121+H3121+I3121-fixed</f>
        <v>-24869.9642855581</v>
      </c>
      <c r="K3121" s="0" t="n">
        <f aca="false">12*Inputs!$B$6*(1-MIN(1,Inputs!$G$6*$D3121)*churn_nonbuyers)*(ic*Inputs!$C$6+fee_wd*Inputs!$E$6*(1-$B3121)+fee_fx*Inputs!$D$6-cost_acc-cost_wd*Inputs!$E$6*(1-$B3121)-cost_fx*Inputs!$D$6)</f>
        <v>135883.196614382</v>
      </c>
      <c r="L3121" s="0" t="n">
        <f aca="false">12*Inputs!$B$7*(1-MIN(1,Inputs!$G$7*$D3121)*churn_nonbuyers)*(ic*Inputs!$C$7+fee_wd*Inputs!$E$7*(1-$B3121)+fee_fx*Inputs!$D$7-cost_acc-cost_wd*Inputs!$E$7*(1-$B3121)-cost_fx*Inputs!$D$7)</f>
        <v>333929.11563263</v>
      </c>
      <c r="M3121" s="0" t="n">
        <f aca="false">12*Inputs!$B$8*(1-MIN(1,Inputs!$G$8*$D3121)*churn_nonbuyers)*(ic*Inputs!$C$8+fee_wd*Inputs!$E$8*(1-$B3121)+fee_fx*Inputs!$D$8-cost_acc-cost_wd*Inputs!$E$8*(1-$B3121)-cost_fx*Inputs!$D$8)</f>
        <v>66017.2261204512</v>
      </c>
      <c r="N3121" s="0" t="n">
        <f aca="false">K3121+L3121+I3121-fixed</f>
        <v>-99487.0996529195</v>
      </c>
      <c r="O3121" s="0" t="n">
        <f aca="false">K3121+L3121+M3121-fixed</f>
        <v>-164170.461632537</v>
      </c>
      <c r="P3121" s="0" t="n">
        <f aca="false">12*Inputs!$B$6*(1-MIN(1,Inputs!$F$6*$D3121))*(ic*Inputs!$C$6+flat_fee-cost_acc-cost_wd*Inputs!$E$6*$E3121-cost_fx*Inputs!$D$6)+12*Inputs!$B$7*(1-MIN(1,Inputs!$F$7*$D3121))*(ic*Inputs!$C$7+flat_fee-cost_acc-cost_wd*Inputs!$E$7*$E3121-cost_fx*Inputs!$D$7)+12*Inputs!$B$8*(1-MIN(1,Inputs!$F$8*$D3121))*(ic*Inputs!$C$8+flat_fee-cost_acc-cost_wd*Inputs!$E$8*$E3121-cost_fx*Inputs!$D$8)-fixed</f>
        <v>-6606.84039568005</v>
      </c>
    </row>
    <row r="3122" customFormat="false" ht="15" hidden="false" customHeight="false" outlineLevel="0" collapsed="false">
      <c r="A3122" s="0" t="n">
        <v>3057</v>
      </c>
      <c r="B3122" s="0" t="n">
        <v>0.093218</v>
      </c>
      <c r="C3122" s="0" t="n">
        <v>1.046577</v>
      </c>
      <c r="D3122" s="0" t="n">
        <v>0.869336</v>
      </c>
      <c r="E3122" s="0" t="n">
        <v>1.258123</v>
      </c>
      <c r="F3122" s="0" t="n">
        <v>0.275759</v>
      </c>
      <c r="G3122" s="0" t="n">
        <f aca="false">12*Inputs!$B$6*(MIN(1,$H$50*$C3122)*(ic*Inputs!$C$6+pS+fee_fx*Inputs!$D$6-cost_acc-cost_wd*Inputs!$E$6*$E3122-cost_fx*Inputs!$D$6-$F3122)+(1-MIN(1,$H$50*$C3122))*(1-MIN(1,Inputs!$G$6*$D3122)*churn_nonbuyers)*(ic*Inputs!$C$6+fee_wd*Inputs!$E$6*(1-$B3122)+fee_fx*Inputs!$D$6-cost_acc-cost_wd*Inputs!$E$6*(1-$B3122)-cost_fx*Inputs!$D$6))</f>
        <v>228974.030374253</v>
      </c>
      <c r="H3122" s="0" t="n">
        <f aca="false">12*Inputs!$B$7*(MIN(1,$H$51*$C3122)*(ic*Inputs!$C$7+pE+fee_fx*Inputs!$D$7-cost_acc-cost_wd*Inputs!$E$7*$E3122-cost_fx*Inputs!$D$7-$F3122)+(1-MIN(1,$H$51*$C3122))*(1-MIN(1,Inputs!$G$7*$D3122)*churn_nonbuyers)*(ic*Inputs!$C$7+fee_wd*Inputs!$E$7*(1-$B3122)+fee_fx*Inputs!$D$7-cost_acc-cost_wd*Inputs!$E$7*(1-$B3122)-cost_fx*Inputs!$D$7))</f>
        <v>401421.899845523</v>
      </c>
      <c r="I3122" s="0" t="n">
        <f aca="false">12*Inputs!$B$8*(MIN(1,$H$52*$C3122)*(ic*Inputs!$C$8+pT-cost_acc-cost_wd*Inputs!$E$8-cost_fx*Inputs!$D$8-cost_ins)+(1-MIN(1,$H$52*$C3122))*(1-MIN(1,Inputs!$G$8*$D3122)*churn_nonbuyers)*(ic*Inputs!$C$8+fee_wd*Inputs!$E$8*(1-$B3122)+fee_fx*Inputs!$D$8-cost_acc-cost_wd*Inputs!$E$8*(1-$B3122)-cost_fx*Inputs!$D$8))</f>
        <v>184555.724262306</v>
      </c>
      <c r="J3122" s="0" t="n">
        <f aca="false">G3122+H3122+I3122-fixed</f>
        <v>114951.654482082</v>
      </c>
      <c r="K3122" s="0" t="n">
        <f aca="false">12*Inputs!$B$6*(1-MIN(1,Inputs!$G$6*$D3122)*churn_nonbuyers)*(ic*Inputs!$C$6+fee_wd*Inputs!$E$6*(1-$B3122)+fee_fx*Inputs!$D$6-cost_acc-cost_wd*Inputs!$E$6*(1-$B3122)-cost_fx*Inputs!$D$6)</f>
        <v>179997.173015386</v>
      </c>
      <c r="L3122" s="0" t="n">
        <f aca="false">12*Inputs!$B$7*(1-MIN(1,Inputs!$G$7*$D3122)*churn_nonbuyers)*(ic*Inputs!$C$7+fee_wd*Inputs!$E$7*(1-$B3122)+fee_fx*Inputs!$D$7-cost_acc-cost_wd*Inputs!$E$7*(1-$B3122)-cost_fx*Inputs!$D$7)</f>
        <v>379611.202881231</v>
      </c>
      <c r="M3122" s="0" t="n">
        <f aca="false">12*Inputs!$B$8*(1-MIN(1,Inputs!$G$8*$D3122)*churn_nonbuyers)*(ic*Inputs!$C$8+fee_wd*Inputs!$E$8*(1-$B3122)+fee_fx*Inputs!$D$8-cost_acc-cost_wd*Inputs!$E$8*(1-$B3122)-cost_fx*Inputs!$D$8)</f>
        <v>126022.515565133</v>
      </c>
      <c r="N3122" s="0" t="n">
        <f aca="false">K3122+L3122+I3122-fixed</f>
        <v>44164.1001589228</v>
      </c>
      <c r="O3122" s="0" t="n">
        <f aca="false">K3122+L3122+M3122-fixed</f>
        <v>-14369.1085382501</v>
      </c>
      <c r="P3122" s="0" t="n">
        <f aca="false">12*Inputs!$B$6*(1-MIN(1,Inputs!$F$6*$D3122))*(ic*Inputs!$C$6+flat_fee-cost_acc-cost_wd*Inputs!$E$6*$E3122-cost_fx*Inputs!$D$6)+12*Inputs!$B$7*(1-MIN(1,Inputs!$F$7*$D3122))*(ic*Inputs!$C$7+flat_fee-cost_acc-cost_wd*Inputs!$E$7*$E3122-cost_fx*Inputs!$D$7)+12*Inputs!$B$8*(1-MIN(1,Inputs!$F$8*$D3122))*(ic*Inputs!$C$8+flat_fee-cost_acc-cost_wd*Inputs!$E$8*$E3122-cost_fx*Inputs!$D$8)-fixed</f>
        <v>24553.3801107199</v>
      </c>
    </row>
    <row r="3123" customFormat="false" ht="15" hidden="false" customHeight="false" outlineLevel="0" collapsed="false">
      <c r="A3123" s="0" t="n">
        <v>3058</v>
      </c>
      <c r="B3123" s="0" t="n">
        <v>0.353767</v>
      </c>
      <c r="C3123" s="0" t="n">
        <v>0.747946</v>
      </c>
      <c r="D3123" s="0" t="n">
        <v>1.35172</v>
      </c>
      <c r="E3123" s="0" t="n">
        <v>1.27148</v>
      </c>
      <c r="F3123" s="0" t="n">
        <v>0.280014</v>
      </c>
      <c r="G3123" s="0" t="n">
        <f aca="false">12*Inputs!$B$6*(MIN(1,$H$50*$C3123)*(ic*Inputs!$C$6+pS+fee_fx*Inputs!$D$6-cost_acc-cost_wd*Inputs!$E$6*$E3123-cost_fx*Inputs!$D$6-$F3123)+(1-MIN(1,$H$50*$C3123))*(1-MIN(1,Inputs!$G$6*$D3123)*churn_nonbuyers)*(ic*Inputs!$C$6+fee_wd*Inputs!$E$6*(1-$B3123)+fee_fx*Inputs!$D$6-cost_acc-cost_wd*Inputs!$E$6*(1-$B3123)-cost_fx*Inputs!$D$6))</f>
        <v>177538.299535612</v>
      </c>
      <c r="H3123" s="0" t="n">
        <f aca="false">12*Inputs!$B$7*(MIN(1,$H$51*$C3123)*(ic*Inputs!$C$7+pE+fee_fx*Inputs!$D$7-cost_acc-cost_wd*Inputs!$E$7*$E3123-cost_fx*Inputs!$D$7-$F3123)+(1-MIN(1,$H$51*$C3123))*(1-MIN(1,Inputs!$G$7*$D3123)*churn_nonbuyers)*(ic*Inputs!$C$7+fee_wd*Inputs!$E$7*(1-$B3123)+fee_fx*Inputs!$D$7-cost_acc-cost_wd*Inputs!$E$7*(1-$B3123)-cost_fx*Inputs!$D$7))</f>
        <v>364683.232996479</v>
      </c>
      <c r="I3123" s="0" t="n">
        <f aca="false">12*Inputs!$B$8*(MIN(1,$H$52*$C3123)*(ic*Inputs!$C$8+pT-cost_acc-cost_wd*Inputs!$E$8-cost_fx*Inputs!$D$8-cost_ins)+(1-MIN(1,$H$52*$C3123))*(1-MIN(1,Inputs!$G$8*$D3123)*churn_nonbuyers)*(ic*Inputs!$C$8+fee_wd*Inputs!$E$8*(1-$B3123)+fee_fx*Inputs!$D$8-cost_acc-cost_wd*Inputs!$E$8*(1-$B3123)-cost_fx*Inputs!$D$8))</f>
        <v>115742.480495307</v>
      </c>
      <c r="J3123" s="0" t="n">
        <f aca="false">G3123+H3123+I3123-fixed</f>
        <v>-42035.9869726015</v>
      </c>
      <c r="K3123" s="0" t="n">
        <f aca="false">12*Inputs!$B$6*(1-MIN(1,Inputs!$G$6*$D3123)*churn_nonbuyers)*(ic*Inputs!$C$6+fee_wd*Inputs!$E$6*(1-$B3123)+fee_fx*Inputs!$D$6-cost_acc-cost_wd*Inputs!$E$6*(1-$B3123)-cost_fx*Inputs!$D$6)</f>
        <v>140475.210690528</v>
      </c>
      <c r="L3123" s="0" t="n">
        <f aca="false">12*Inputs!$B$7*(1-MIN(1,Inputs!$G$7*$D3123)*churn_nonbuyers)*(ic*Inputs!$C$7+fee_wd*Inputs!$E$7*(1-$B3123)+fee_fx*Inputs!$D$7-cost_acc-cost_wd*Inputs!$E$7*(1-$B3123)-cost_fx*Inputs!$D$7)</f>
        <v>337972.944654317</v>
      </c>
      <c r="M3123" s="0" t="n">
        <f aca="false">12*Inputs!$B$8*(1-MIN(1,Inputs!$G$8*$D3123)*churn_nonbuyers)*(ic*Inputs!$C$8+fee_wd*Inputs!$E$8*(1-$B3123)+fee_fx*Inputs!$D$8-cost_acc-cost_wd*Inputs!$E$8*(1-$B3123)-cost_fx*Inputs!$D$8)</f>
        <v>16645.514422464</v>
      </c>
      <c r="N3123" s="0" t="n">
        <f aca="false">K3123+L3123+I3123-fixed</f>
        <v>-105809.364159848</v>
      </c>
      <c r="O3123" s="0" t="n">
        <f aca="false">K3123+L3123+M3123-fixed</f>
        <v>-204906.330232691</v>
      </c>
      <c r="P3123" s="0" t="n">
        <f aca="false">12*Inputs!$B$6*(1-MIN(1,Inputs!$F$6*$D3123))*(ic*Inputs!$C$6+flat_fee-cost_acc-cost_wd*Inputs!$E$6*$E3123-cost_fx*Inputs!$D$6)+12*Inputs!$B$7*(1-MIN(1,Inputs!$F$7*$D3123))*(ic*Inputs!$C$7+flat_fee-cost_acc-cost_wd*Inputs!$E$7*$E3123-cost_fx*Inputs!$D$7)+12*Inputs!$B$8*(1-MIN(1,Inputs!$F$8*$D3123))*(ic*Inputs!$C$8+flat_fee-cost_acc-cost_wd*Inputs!$E$8*$E3123-cost_fx*Inputs!$D$8)-fixed</f>
        <v>-222235.729216</v>
      </c>
    </row>
    <row r="3124" customFormat="false" ht="15" hidden="false" customHeight="false" outlineLevel="0" collapsed="false">
      <c r="A3124" s="0" t="n">
        <v>3059</v>
      </c>
      <c r="B3124" s="0" t="n">
        <v>0.452416</v>
      </c>
      <c r="C3124" s="0" t="n">
        <v>1.049382</v>
      </c>
      <c r="D3124" s="0" t="n">
        <v>0.580464</v>
      </c>
      <c r="E3124" s="0" t="n">
        <v>1.359409</v>
      </c>
      <c r="F3124" s="0" t="n">
        <v>0.114666</v>
      </c>
      <c r="G3124" s="0" t="n">
        <f aca="false">12*Inputs!$B$6*(MIN(1,$H$50*$C3124)*(ic*Inputs!$C$6+pS+fee_fx*Inputs!$D$6-cost_acc-cost_wd*Inputs!$E$6*$E3124-cost_fx*Inputs!$D$6-$F3124)+(1-MIN(1,$H$50*$C3124))*(1-MIN(1,Inputs!$G$6*$D3124)*churn_nonbuyers)*(ic*Inputs!$C$6+fee_wd*Inputs!$E$6*(1-$B3124)+fee_fx*Inputs!$D$6-cost_acc-cost_wd*Inputs!$E$6*(1-$B3124)-cost_fx*Inputs!$D$6))</f>
        <v>187034.043387015</v>
      </c>
      <c r="H3124" s="0" t="n">
        <f aca="false">12*Inputs!$B$7*(MIN(1,$H$51*$C3124)*(ic*Inputs!$C$7+pE+fee_fx*Inputs!$D$7-cost_acc-cost_wd*Inputs!$E$7*$E3124-cost_fx*Inputs!$D$7-$F3124)+(1-MIN(1,$H$51*$C3124))*(1-MIN(1,Inputs!$G$7*$D3124)*churn_nonbuyers)*(ic*Inputs!$C$7+fee_wd*Inputs!$E$7*(1-$B3124)+fee_fx*Inputs!$D$7-cost_acc-cost_wd*Inputs!$E$7*(1-$B3124)-cost_fx*Inputs!$D$7))</f>
        <v>371442.821059183</v>
      </c>
      <c r="I3124" s="0" t="n">
        <f aca="false">12*Inputs!$B$8*(MIN(1,$H$52*$C3124)*(ic*Inputs!$C$8+pT-cost_acc-cost_wd*Inputs!$E$8-cost_fx*Inputs!$D$8-cost_ins)+(1-MIN(1,$H$52*$C3124))*(1-MIN(1,Inputs!$G$8*$D3124)*churn_nonbuyers)*(ic*Inputs!$C$8+fee_wd*Inputs!$E$8*(1-$B3124)+fee_fx*Inputs!$D$8-cost_acc-cost_wd*Inputs!$E$8*(1-$B3124)-cost_fx*Inputs!$D$8))</f>
        <v>199274.4578599</v>
      </c>
      <c r="J3124" s="0" t="n">
        <f aca="false">G3124+H3124+I3124-fixed</f>
        <v>57751.3223060983</v>
      </c>
      <c r="K3124" s="0" t="n">
        <f aca="false">12*Inputs!$B$6*(1-MIN(1,Inputs!$G$6*$D3124)*churn_nonbuyers)*(ic*Inputs!$C$6+fee_wd*Inputs!$E$6*(1-$B3124)+fee_fx*Inputs!$D$6-cost_acc-cost_wd*Inputs!$E$6*(1-$B3124)-cost_fx*Inputs!$D$6)</f>
        <v>132491.819527373</v>
      </c>
      <c r="L3124" s="0" t="n">
        <f aca="false">12*Inputs!$B$7*(1-MIN(1,Inputs!$G$7*$D3124)*churn_nonbuyers)*(ic*Inputs!$C$7+fee_wd*Inputs!$E$7*(1-$B3124)+fee_fx*Inputs!$D$7-cost_acc-cost_wd*Inputs!$E$7*(1-$B3124)-cost_fx*Inputs!$D$7)</f>
        <v>332165.283844424</v>
      </c>
      <c r="M3124" s="0" t="n">
        <f aca="false">12*Inputs!$B$8*(1-MIN(1,Inputs!$G$8*$D3124)*churn_nonbuyers)*(ic*Inputs!$C$8+fee_wd*Inputs!$E$8*(1-$B3124)+fee_fx*Inputs!$D$8-cost_acc-cost_wd*Inputs!$E$8*(1-$B3124)-cost_fx*Inputs!$D$8)</f>
        <v>180883.353634406</v>
      </c>
      <c r="N3124" s="0" t="n">
        <f aca="false">K3124+L3124+I3124-fixed</f>
        <v>-36068.4387683035</v>
      </c>
      <c r="O3124" s="0" t="n">
        <f aca="false">K3124+L3124+M3124-fixed</f>
        <v>-54459.542993797</v>
      </c>
      <c r="P3124" s="0" t="n">
        <f aca="false">12*Inputs!$B$6*(1-MIN(1,Inputs!$F$6*$D3124))*(ic*Inputs!$C$6+flat_fee-cost_acc-cost_wd*Inputs!$E$6*$E3124-cost_fx*Inputs!$D$6)+12*Inputs!$B$7*(1-MIN(1,Inputs!$F$7*$D3124))*(ic*Inputs!$C$7+flat_fee-cost_acc-cost_wd*Inputs!$E$7*$E3124-cost_fx*Inputs!$D$7)+12*Inputs!$B$8*(1-MIN(1,Inputs!$F$8*$D3124))*(ic*Inputs!$C$8+flat_fee-cost_acc-cost_wd*Inputs!$E$8*$E3124-cost_fx*Inputs!$D$8)-fixed</f>
        <v>115607.00599424</v>
      </c>
    </row>
    <row r="3125" customFormat="false" ht="15" hidden="false" customHeight="false" outlineLevel="0" collapsed="false">
      <c r="A3125" s="0" t="n">
        <v>3060</v>
      </c>
      <c r="B3125" s="0" t="n">
        <v>0.441504</v>
      </c>
      <c r="C3125" s="0" t="n">
        <v>1.071255</v>
      </c>
      <c r="D3125" s="0" t="n">
        <v>1.326983</v>
      </c>
      <c r="E3125" s="0" t="n">
        <v>1.182776</v>
      </c>
      <c r="F3125" s="0" t="n">
        <v>0.064321</v>
      </c>
      <c r="G3125" s="0" t="n">
        <f aca="false">12*Inputs!$B$6*(MIN(1,$H$50*$C3125)*(ic*Inputs!$C$6+pS+fee_fx*Inputs!$D$6-cost_acc-cost_wd*Inputs!$E$6*$E3125-cost_fx*Inputs!$D$6-$F3125)+(1-MIN(1,$H$50*$C3125))*(1-MIN(1,Inputs!$G$6*$D3125)*churn_nonbuyers)*(ic*Inputs!$C$6+fee_wd*Inputs!$E$6*(1-$B3125)+fee_fx*Inputs!$D$6-cost_acc-cost_wd*Inputs!$E$6*(1-$B3125)-cost_fx*Inputs!$D$6))</f>
        <v>190457.739910777</v>
      </c>
      <c r="H3125" s="0" t="n">
        <f aca="false">12*Inputs!$B$7*(MIN(1,$H$51*$C3125)*(ic*Inputs!$C$7+pE+fee_fx*Inputs!$D$7-cost_acc-cost_wd*Inputs!$E$7*$E3125-cost_fx*Inputs!$D$7-$F3125)+(1-MIN(1,$H$51*$C3125))*(1-MIN(1,Inputs!$G$7*$D3125)*churn_nonbuyers)*(ic*Inputs!$C$7+fee_wd*Inputs!$E$7*(1-$B3125)+fee_fx*Inputs!$D$7-cost_acc-cost_wd*Inputs!$E$7*(1-$B3125)-cost_fx*Inputs!$D$7))</f>
        <v>393701.564259395</v>
      </c>
      <c r="I3125" s="0" t="n">
        <f aca="false">12*Inputs!$B$8*(MIN(1,$H$52*$C3125)*(ic*Inputs!$C$8+pT-cost_acc-cost_wd*Inputs!$E$8-cost_fx*Inputs!$D$8-cost_ins)+(1-MIN(1,$H$52*$C3125))*(1-MIN(1,Inputs!$G$8*$D3125)*churn_nonbuyers)*(ic*Inputs!$C$8+fee_wd*Inputs!$E$8*(1-$B3125)+fee_fx*Inputs!$D$8-cost_acc-cost_wd*Inputs!$E$8*(1-$B3125)-cost_fx*Inputs!$D$8))</f>
        <v>159843.594525144</v>
      </c>
      <c r="J3125" s="0" t="n">
        <f aca="false">G3125+H3125+I3125-fixed</f>
        <v>44002.8986953156</v>
      </c>
      <c r="K3125" s="0" t="n">
        <f aca="false">12*Inputs!$B$6*(1-MIN(1,Inputs!$G$6*$D3125)*churn_nonbuyers)*(ic*Inputs!$C$6+fee_wd*Inputs!$E$6*(1-$B3125)+fee_fx*Inputs!$D$6-cost_acc-cost_wd*Inputs!$E$6*(1-$B3125)-cost_fx*Inputs!$D$6)</f>
        <v>128865.68713751</v>
      </c>
      <c r="L3125" s="0" t="n">
        <f aca="false">12*Inputs!$B$7*(1-MIN(1,Inputs!$G$7*$D3125)*churn_nonbuyers)*(ic*Inputs!$C$7+fee_wd*Inputs!$E$7*(1-$B3125)+fee_fx*Inputs!$D$7-cost_acc-cost_wd*Inputs!$E$7*(1-$B3125)-cost_fx*Inputs!$D$7)</f>
        <v>326103.188698506</v>
      </c>
      <c r="M3125" s="0" t="n">
        <f aca="false">12*Inputs!$B$8*(1-MIN(1,Inputs!$G$8*$D3125)*churn_nonbuyers)*(ic*Inputs!$C$8+fee_wd*Inputs!$E$8*(1-$B3125)+fee_fx*Inputs!$D$8-cost_acc-cost_wd*Inputs!$E$8*(1-$B3125)-cost_fx*Inputs!$D$8)</f>
        <v>21703.9071217152</v>
      </c>
      <c r="N3125" s="0" t="n">
        <f aca="false">K3125+L3125+I3125-fixed</f>
        <v>-85187.5296388392</v>
      </c>
      <c r="O3125" s="0" t="n">
        <f aca="false">K3125+L3125+M3125-fixed</f>
        <v>-223327.217042268</v>
      </c>
      <c r="P3125" s="0" t="n">
        <f aca="false">12*Inputs!$B$6*(1-MIN(1,Inputs!$F$6*$D3125))*(ic*Inputs!$C$6+flat_fee-cost_acc-cost_wd*Inputs!$E$6*$E3125-cost_fx*Inputs!$D$6)+12*Inputs!$B$7*(1-MIN(1,Inputs!$F$7*$D3125))*(ic*Inputs!$C$7+flat_fee-cost_acc-cost_wd*Inputs!$E$7*$E3125-cost_fx*Inputs!$D$7)+12*Inputs!$B$8*(1-MIN(1,Inputs!$F$8*$D3125))*(ic*Inputs!$C$8+flat_fee-cost_acc-cost_wd*Inputs!$E$8*$E3125-cost_fx*Inputs!$D$8)-fixed</f>
        <v>-178538.58647008</v>
      </c>
    </row>
    <row r="3126" customFormat="false" ht="15" hidden="false" customHeight="false" outlineLevel="0" collapsed="false">
      <c r="A3126" s="0" t="n">
        <v>3061</v>
      </c>
      <c r="B3126" s="0" t="n">
        <v>0.262818</v>
      </c>
      <c r="C3126" s="0" t="n">
        <v>0.736054</v>
      </c>
      <c r="D3126" s="0" t="n">
        <v>1.796831</v>
      </c>
      <c r="E3126" s="0" t="n">
        <v>1.239391</v>
      </c>
      <c r="F3126" s="0" t="n">
        <v>0.120678</v>
      </c>
      <c r="G3126" s="0" t="n">
        <f aca="false">12*Inputs!$B$6*(MIN(1,$H$50*$C3126)*(ic*Inputs!$C$6+pS+fee_fx*Inputs!$D$6-cost_acc-cost_wd*Inputs!$E$6*$E3126-cost_fx*Inputs!$D$6-$F3126)+(1-MIN(1,$H$50*$C3126))*(1-MIN(1,Inputs!$G$6*$D3126)*churn_nonbuyers)*(ic*Inputs!$C$6+fee_wd*Inputs!$E$6*(1-$B3126)+fee_fx*Inputs!$D$6-cost_acc-cost_wd*Inputs!$E$6*(1-$B3126)-cost_fx*Inputs!$D$6))</f>
        <v>188257.929076433</v>
      </c>
      <c r="H3126" s="0" t="n">
        <f aca="false">12*Inputs!$B$7*(MIN(1,$H$51*$C3126)*(ic*Inputs!$C$7+pE+fee_fx*Inputs!$D$7-cost_acc-cost_wd*Inputs!$E$7*$E3126-cost_fx*Inputs!$D$7-$F3126)+(1-MIN(1,$H$51*$C3126))*(1-MIN(1,Inputs!$G$7*$D3126)*churn_nonbuyers)*(ic*Inputs!$C$7+fee_wd*Inputs!$E$7*(1-$B3126)+fee_fx*Inputs!$D$7-cost_acc-cost_wd*Inputs!$E$7*(1-$B3126)-cost_fx*Inputs!$D$7))</f>
        <v>379158.499606359</v>
      </c>
      <c r="I3126" s="0" t="n">
        <f aca="false">12*Inputs!$B$8*(MIN(1,$H$52*$C3126)*(ic*Inputs!$C$8+pT-cost_acc-cost_wd*Inputs!$E$8-cost_fx*Inputs!$D$8-cost_ins)+(1-MIN(1,$H$52*$C3126))*(1-MIN(1,Inputs!$G$8*$D3126)*churn_nonbuyers)*(ic*Inputs!$C$8+fee_wd*Inputs!$E$8*(1-$B3126)+fee_fx*Inputs!$D$8-cost_acc-cost_wd*Inputs!$E$8*(1-$B3126)-cost_fx*Inputs!$D$8))</f>
        <v>106097.767776</v>
      </c>
      <c r="J3126" s="0" t="n">
        <f aca="false">G3126+H3126+I3126-fixed</f>
        <v>-26485.8035412087</v>
      </c>
      <c r="K3126" s="0" t="n">
        <f aca="false">12*Inputs!$B$6*(1-MIN(1,Inputs!$G$6*$D3126)*churn_nonbuyers)*(ic*Inputs!$C$6+fee_wd*Inputs!$E$6*(1-$B3126)+fee_fx*Inputs!$D$6-cost_acc-cost_wd*Inputs!$E$6*(1-$B3126)-cost_fx*Inputs!$D$6)</f>
        <v>149042.276134258</v>
      </c>
      <c r="L3126" s="0" t="n">
        <f aca="false">12*Inputs!$B$7*(1-MIN(1,Inputs!$G$7*$D3126)*churn_nonbuyers)*(ic*Inputs!$C$7+fee_wd*Inputs!$E$7*(1-$B3126)+fee_fx*Inputs!$D$7-cost_acc-cost_wd*Inputs!$E$7*(1-$B3126)-cost_fx*Inputs!$D$7)</f>
        <v>345659.814992555</v>
      </c>
      <c r="M3126" s="0" t="n">
        <f aca="false">12*Inputs!$B$8*(1-MIN(1,Inputs!$G$8*$D3126)*churn_nonbuyers)*(ic*Inputs!$C$8+fee_wd*Inputs!$E$8*(1-$B3126)+fee_fx*Inputs!$D$8-cost_acc-cost_wd*Inputs!$E$8*(1-$B3126)-cost_fx*Inputs!$D$8)</f>
        <v>0</v>
      </c>
      <c r="N3126" s="0" t="n">
        <f aca="false">K3126+L3126+I3126-fixed</f>
        <v>-99200.1410971878</v>
      </c>
      <c r="O3126" s="0" t="n">
        <f aca="false">K3126+L3126+M3126-fixed</f>
        <v>-205297.908873188</v>
      </c>
      <c r="P3126" s="0" t="n">
        <f aca="false">12*Inputs!$B$6*(1-MIN(1,Inputs!$F$6*$D3126))*(ic*Inputs!$C$6+flat_fee-cost_acc-cost_wd*Inputs!$E$6*$E3126-cost_fx*Inputs!$D$6)+12*Inputs!$B$7*(1-MIN(1,Inputs!$F$7*$D3126))*(ic*Inputs!$C$7+flat_fee-cost_acc-cost_wd*Inputs!$E$7*$E3126-cost_fx*Inputs!$D$7)+12*Inputs!$B$8*(1-MIN(1,Inputs!$F$8*$D3126))*(ic*Inputs!$C$8+flat_fee-cost_acc-cost_wd*Inputs!$E$8*$E3126-cost_fx*Inputs!$D$8)-fixed</f>
        <v>-436519.22338696</v>
      </c>
    </row>
    <row r="3127" customFormat="false" ht="15" hidden="false" customHeight="false" outlineLevel="0" collapsed="false">
      <c r="A3127" s="0" t="n">
        <v>3062</v>
      </c>
      <c r="B3127" s="0" t="n">
        <v>0.254413</v>
      </c>
      <c r="C3127" s="0" t="n">
        <v>0.96591</v>
      </c>
      <c r="D3127" s="0" t="n">
        <v>1.270867</v>
      </c>
      <c r="E3127" s="0" t="n">
        <v>1.446863</v>
      </c>
      <c r="F3127" s="0" t="n">
        <v>0.141924</v>
      </c>
      <c r="G3127" s="0" t="n">
        <f aca="false">12*Inputs!$B$6*(MIN(1,$H$50*$C3127)*(ic*Inputs!$C$6+pS+fee_fx*Inputs!$D$6-cost_acc-cost_wd*Inputs!$E$6*$E3127-cost_fx*Inputs!$D$6-$F3127)+(1-MIN(1,$H$50*$C3127))*(1-MIN(1,Inputs!$G$6*$D3127)*churn_nonbuyers)*(ic*Inputs!$C$6+fee_wd*Inputs!$E$6*(1-$B3127)+fee_fx*Inputs!$D$6-cost_acc-cost_wd*Inputs!$E$6*(1-$B3127)-cost_fx*Inputs!$D$6))</f>
        <v>200433.730010895</v>
      </c>
      <c r="H3127" s="0" t="n">
        <f aca="false">12*Inputs!$B$7*(MIN(1,$H$51*$C3127)*(ic*Inputs!$C$7+pE+fee_fx*Inputs!$D$7-cost_acc-cost_wd*Inputs!$E$7*$E3127-cost_fx*Inputs!$D$7-$F3127)+(1-MIN(1,$H$51*$C3127))*(1-MIN(1,Inputs!$G$7*$D3127)*churn_nonbuyers)*(ic*Inputs!$C$7+fee_wd*Inputs!$E$7*(1-$B3127)+fee_fx*Inputs!$D$7-cost_acc-cost_wd*Inputs!$E$7*(1-$B3127)-cost_fx*Inputs!$D$7))</f>
        <v>369603.395531263</v>
      </c>
      <c r="I3127" s="0" t="n">
        <f aca="false">12*Inputs!$B$8*(MIN(1,$H$52*$C3127)*(ic*Inputs!$C$8+pT-cost_acc-cost_wd*Inputs!$E$8-cost_fx*Inputs!$D$8-cost_ins)+(1-MIN(1,$H$52*$C3127))*(1-MIN(1,Inputs!$G$8*$D3127)*churn_nonbuyers)*(ic*Inputs!$C$8+fee_wd*Inputs!$E$8*(1-$B3127)+fee_fx*Inputs!$D$8-cost_acc-cost_wd*Inputs!$E$8*(1-$B3127)-cost_fx*Inputs!$D$8))</f>
        <v>150463.062284841</v>
      </c>
      <c r="J3127" s="0" t="n">
        <f aca="false">G3127+H3127+I3127-fixed</f>
        <v>20500.1878269985</v>
      </c>
      <c r="K3127" s="0" t="n">
        <f aca="false">12*Inputs!$B$6*(1-MIN(1,Inputs!$G$6*$D3127)*churn_nonbuyers)*(ic*Inputs!$C$6+fee_wd*Inputs!$E$6*(1-$B3127)+fee_fx*Inputs!$D$6-cost_acc-cost_wd*Inputs!$E$6*(1-$B3127)-cost_fx*Inputs!$D$6)</f>
        <v>154482.129259711</v>
      </c>
      <c r="L3127" s="0" t="n">
        <f aca="false">12*Inputs!$B$7*(1-MIN(1,Inputs!$G$7*$D3127)*churn_nonbuyers)*(ic*Inputs!$C$7+fee_wd*Inputs!$E$7*(1-$B3127)+fee_fx*Inputs!$D$7-cost_acc-cost_wd*Inputs!$E$7*(1-$B3127)-cost_fx*Inputs!$D$7)</f>
        <v>352588.885139827</v>
      </c>
      <c r="M3127" s="0" t="n">
        <f aca="false">12*Inputs!$B$8*(1-MIN(1,Inputs!$G$8*$D3127)*churn_nonbuyers)*(ic*Inputs!$C$8+fee_wd*Inputs!$E$8*(1-$B3127)+fee_fx*Inputs!$D$8-cost_acc-cost_wd*Inputs!$E$8*(1-$B3127)-cost_fx*Inputs!$D$8)</f>
        <v>34684.2067319856</v>
      </c>
      <c r="N3127" s="0" t="n">
        <f aca="false">K3127+L3127+I3127-fixed</f>
        <v>-42465.9233156208</v>
      </c>
      <c r="O3127" s="0" t="n">
        <f aca="false">K3127+L3127+M3127-fixed</f>
        <v>-158244.778868476</v>
      </c>
      <c r="P3127" s="0" t="n">
        <f aca="false">12*Inputs!$B$6*(1-MIN(1,Inputs!$F$6*$D3127))*(ic*Inputs!$C$6+flat_fee-cost_acc-cost_wd*Inputs!$E$6*$E3127-cost_fx*Inputs!$D$6)+12*Inputs!$B$7*(1-MIN(1,Inputs!$F$7*$D3127))*(ic*Inputs!$C$7+flat_fee-cost_acc-cost_wd*Inputs!$E$7*$E3127-cost_fx*Inputs!$D$7)+12*Inputs!$B$8*(1-MIN(1,Inputs!$F$8*$D3127))*(ic*Inputs!$C$8+flat_fee-cost_acc-cost_wd*Inputs!$E$8*$E3127-cost_fx*Inputs!$D$8)-fixed</f>
        <v>-246272.59592296</v>
      </c>
    </row>
    <row r="3128" customFormat="false" ht="15" hidden="false" customHeight="false" outlineLevel="0" collapsed="false">
      <c r="A3128" s="0" t="n">
        <v>3063</v>
      </c>
      <c r="B3128" s="0" t="n">
        <v>0.382272</v>
      </c>
      <c r="C3128" s="0" t="n">
        <v>0.994715</v>
      </c>
      <c r="D3128" s="0" t="n">
        <v>1.180535</v>
      </c>
      <c r="E3128" s="0" t="n">
        <v>1.207082</v>
      </c>
      <c r="F3128" s="0" t="n">
        <v>0.165607</v>
      </c>
      <c r="G3128" s="0" t="n">
        <f aca="false">12*Inputs!$B$6*(MIN(1,$H$50*$C3128)*(ic*Inputs!$C$6+pS+fee_fx*Inputs!$D$6-cost_acc-cost_wd*Inputs!$E$6*$E3128-cost_fx*Inputs!$D$6-$F3128)+(1-MIN(1,$H$50*$C3128))*(1-MIN(1,Inputs!$G$6*$D3128)*churn_nonbuyers)*(ic*Inputs!$C$6+fee_wd*Inputs!$E$6*(1-$B3128)+fee_fx*Inputs!$D$6-cost_acc-cost_wd*Inputs!$E$6*(1-$B3128)-cost_fx*Inputs!$D$6))</f>
        <v>191496.207765861</v>
      </c>
      <c r="H3128" s="0" t="n">
        <f aca="false">12*Inputs!$B$7*(MIN(1,$H$51*$C3128)*(ic*Inputs!$C$7+pE+fee_fx*Inputs!$D$7-cost_acc-cost_wd*Inputs!$E$7*$E3128-cost_fx*Inputs!$D$7-$F3128)+(1-MIN(1,$H$51*$C3128))*(1-MIN(1,Inputs!$G$7*$D3128)*churn_nonbuyers)*(ic*Inputs!$C$7+fee_wd*Inputs!$E$7*(1-$B3128)+fee_fx*Inputs!$D$7-cost_acc-cost_wd*Inputs!$E$7*(1-$B3128)-cost_fx*Inputs!$D$7))</f>
        <v>386135.454713336</v>
      </c>
      <c r="I3128" s="0" t="n">
        <f aca="false">12*Inputs!$B$8*(MIN(1,$H$52*$C3128)*(ic*Inputs!$C$8+pT-cost_acc-cost_wd*Inputs!$E$8-cost_fx*Inputs!$D$8-cost_ins)+(1-MIN(1,$H$52*$C3128))*(1-MIN(1,Inputs!$G$8*$D3128)*churn_nonbuyers)*(ic*Inputs!$C$8+fee_wd*Inputs!$E$8*(1-$B3128)+fee_fx*Inputs!$D$8-cost_acc-cost_wd*Inputs!$E$8*(1-$B3128)-cost_fx*Inputs!$D$8))</f>
        <v>159625.718317449</v>
      </c>
      <c r="J3128" s="0" t="n">
        <f aca="false">G3128+H3128+I3128-fixed</f>
        <v>37257.380796646</v>
      </c>
      <c r="K3128" s="0" t="n">
        <f aca="false">12*Inputs!$B$6*(1-MIN(1,Inputs!$G$6*$D3128)*churn_nonbuyers)*(ic*Inputs!$C$6+fee_wd*Inputs!$E$6*(1-$B3128)+fee_fx*Inputs!$D$6-cost_acc-cost_wd*Inputs!$E$6*(1-$B3128)-cost_fx*Inputs!$D$6)</f>
        <v>137902.294623744</v>
      </c>
      <c r="L3128" s="0" t="n">
        <f aca="false">12*Inputs!$B$7*(1-MIN(1,Inputs!$G$7*$D3128)*churn_nonbuyers)*(ic*Inputs!$C$7+fee_wd*Inputs!$E$7*(1-$B3128)+fee_fx*Inputs!$D$7-cost_acc-cost_wd*Inputs!$E$7*(1-$B3128)-cost_fx*Inputs!$D$7)</f>
        <v>335822.633894246</v>
      </c>
      <c r="M3128" s="0" t="n">
        <f aca="false">12*Inputs!$B$8*(1-MIN(1,Inputs!$G$8*$D3128)*churn_nonbuyers)*(ic*Inputs!$C$8+fee_wd*Inputs!$E$8*(1-$B3128)+fee_fx*Inputs!$D$8-cost_acc-cost_wd*Inputs!$E$8*(1-$B3128)-cost_fx*Inputs!$D$8)</f>
        <v>53485.499177472</v>
      </c>
      <c r="N3128" s="0" t="n">
        <f aca="false">K3128+L3128+I3128-fixed</f>
        <v>-66649.3531645609</v>
      </c>
      <c r="O3128" s="0" t="n">
        <f aca="false">K3128+L3128+M3128-fixed</f>
        <v>-172789.572304538</v>
      </c>
      <c r="P3128" s="0" t="n">
        <f aca="false">12*Inputs!$B$6*(1-MIN(1,Inputs!$F$6*$D3128))*(ic*Inputs!$C$6+flat_fee-cost_acc-cost_wd*Inputs!$E$6*$E3128-cost_fx*Inputs!$D$6)+12*Inputs!$B$7*(1-MIN(1,Inputs!$F$7*$D3128))*(ic*Inputs!$C$7+flat_fee-cost_acc-cost_wd*Inputs!$E$7*$E3128-cost_fx*Inputs!$D$7)+12*Inputs!$B$8*(1-MIN(1,Inputs!$F$8*$D3128))*(ic*Inputs!$C$8+flat_fee-cost_acc-cost_wd*Inputs!$E$8*$E3128-cost_fx*Inputs!$D$8)-fixed</f>
        <v>-111823.6337512</v>
      </c>
    </row>
    <row r="3129" customFormat="false" ht="15" hidden="false" customHeight="false" outlineLevel="0" collapsed="false">
      <c r="A3129" s="0" t="n">
        <v>3064</v>
      </c>
      <c r="B3129" s="0" t="n">
        <v>0.190164</v>
      </c>
      <c r="C3129" s="0" t="n">
        <v>0.874213</v>
      </c>
      <c r="D3129" s="0" t="n">
        <v>1.339391</v>
      </c>
      <c r="E3129" s="0" t="n">
        <v>1.072623</v>
      </c>
      <c r="F3129" s="0" t="n">
        <v>0.341994</v>
      </c>
      <c r="G3129" s="0" t="n">
        <f aca="false">12*Inputs!$B$6*(MIN(1,$H$50*$C3129)*(ic*Inputs!$C$6+pS+fee_fx*Inputs!$D$6-cost_acc-cost_wd*Inputs!$E$6*$E3129-cost_fx*Inputs!$D$6-$F3129)+(1-MIN(1,$H$50*$C3129))*(1-MIN(1,Inputs!$G$6*$D3129)*churn_nonbuyers)*(ic*Inputs!$C$6+fee_wd*Inputs!$E$6*(1-$B3129)+fee_fx*Inputs!$D$6-cost_acc-cost_wd*Inputs!$E$6*(1-$B3129)-cost_fx*Inputs!$D$6))</f>
        <v>207082.378579966</v>
      </c>
      <c r="H3129" s="0" t="n">
        <f aca="false">12*Inputs!$B$7*(MIN(1,$H$51*$C3129)*(ic*Inputs!$C$7+pE+fee_fx*Inputs!$D$7-cost_acc-cost_wd*Inputs!$E$7*$E3129-cost_fx*Inputs!$D$7-$F3129)+(1-MIN(1,$H$51*$C3129))*(1-MIN(1,Inputs!$G$7*$D3129)*churn_nonbuyers)*(ic*Inputs!$C$7+fee_wd*Inputs!$E$7*(1-$B3129)+fee_fx*Inputs!$D$7-cost_acc-cost_wd*Inputs!$E$7*(1-$B3129)-cost_fx*Inputs!$D$7))</f>
        <v>400887.969637281</v>
      </c>
      <c r="I3129" s="0" t="n">
        <f aca="false">12*Inputs!$B$8*(MIN(1,$H$52*$C3129)*(ic*Inputs!$C$8+pT-cost_acc-cost_wd*Inputs!$E$8-cost_fx*Inputs!$D$8-cost_ins)+(1-MIN(1,$H$52*$C3129))*(1-MIN(1,Inputs!$G$8*$D3129)*churn_nonbuyers)*(ic*Inputs!$C$8+fee_wd*Inputs!$E$8*(1-$B3129)+fee_fx*Inputs!$D$8-cost_acc-cost_wd*Inputs!$E$8*(1-$B3129)-cost_fx*Inputs!$D$8))</f>
        <v>133698.343320901</v>
      </c>
      <c r="J3129" s="0" t="n">
        <f aca="false">G3129+H3129+I3129-fixed</f>
        <v>41668.6915381486</v>
      </c>
      <c r="K3129" s="0" t="n">
        <f aca="false">12*Inputs!$B$6*(1-MIN(1,Inputs!$G$6*$D3129)*churn_nonbuyers)*(ic*Inputs!$C$6+fee_wd*Inputs!$E$6*(1-$B3129)+fee_fx*Inputs!$D$6-cost_acc-cost_wd*Inputs!$E$6*(1-$B3129)-cost_fx*Inputs!$D$6)</f>
        <v>162549.191160893</v>
      </c>
      <c r="L3129" s="0" t="n">
        <f aca="false">12*Inputs!$B$7*(1-MIN(1,Inputs!$G$7*$D3129)*churn_nonbuyers)*(ic*Inputs!$C$7+fee_wd*Inputs!$E$7*(1-$B3129)+fee_fx*Inputs!$D$7-cost_acc-cost_wd*Inputs!$E$7*(1-$B3129)-cost_fx*Inputs!$D$7)</f>
        <v>360715.431528536</v>
      </c>
      <c r="M3129" s="0" t="n">
        <f aca="false">12*Inputs!$B$8*(1-MIN(1,Inputs!$G$8*$D3129)*churn_nonbuyers)*(ic*Inputs!$C$8+fee_wd*Inputs!$E$8*(1-$B3129)+fee_fx*Inputs!$D$8-cost_acc-cost_wd*Inputs!$E$8*(1-$B3129)-cost_fx*Inputs!$D$8)</f>
        <v>19806.1250441664</v>
      </c>
      <c r="N3129" s="0" t="n">
        <f aca="false">K3129+L3129+I3129-fixed</f>
        <v>-43037.0339896702</v>
      </c>
      <c r="O3129" s="0" t="n">
        <f aca="false">K3129+L3129+M3129-fixed</f>
        <v>-156929.252266405</v>
      </c>
      <c r="P3129" s="0" t="n">
        <f aca="false">12*Inputs!$B$6*(1-MIN(1,Inputs!$F$6*$D3129))*(ic*Inputs!$C$6+flat_fee-cost_acc-cost_wd*Inputs!$E$6*$E3129-cost_fx*Inputs!$D$6)+12*Inputs!$B$7*(1-MIN(1,Inputs!$F$7*$D3129))*(ic*Inputs!$C$7+flat_fee-cost_acc-cost_wd*Inputs!$E$7*$E3129-cost_fx*Inputs!$D$7)+12*Inputs!$B$8*(1-MIN(1,Inputs!$F$8*$D3129))*(ic*Inputs!$C$8+flat_fee-cost_acc-cost_wd*Inputs!$E$8*$E3129-cost_fx*Inputs!$D$8)-fixed</f>
        <v>-146377.80162568</v>
      </c>
    </row>
    <row r="3130" customFormat="false" ht="15" hidden="false" customHeight="false" outlineLevel="0" collapsed="false">
      <c r="A3130" s="0" t="n">
        <v>3065</v>
      </c>
      <c r="B3130" s="0" t="n">
        <v>0.306598</v>
      </c>
      <c r="C3130" s="0" t="n">
        <v>0.834067</v>
      </c>
      <c r="D3130" s="0" t="n">
        <v>0.944561</v>
      </c>
      <c r="E3130" s="0" t="n">
        <v>1.099297</v>
      </c>
      <c r="F3130" s="0" t="n">
        <v>0.239557</v>
      </c>
      <c r="G3130" s="0" t="n">
        <f aca="false">12*Inputs!$B$6*(MIN(1,$H$50*$C3130)*(ic*Inputs!$C$6+pS+fee_fx*Inputs!$D$6-cost_acc-cost_wd*Inputs!$E$6*$E3130-cost_fx*Inputs!$D$6-$F3130)+(1-MIN(1,$H$50*$C3130))*(1-MIN(1,Inputs!$G$6*$D3130)*churn_nonbuyers)*(ic*Inputs!$C$6+fee_wd*Inputs!$E$6*(1-$B3130)+fee_fx*Inputs!$D$6-cost_acc-cost_wd*Inputs!$E$6*(1-$B3130)-cost_fx*Inputs!$D$6))</f>
        <v>194794.307610061</v>
      </c>
      <c r="H3130" s="0" t="n">
        <f aca="false">12*Inputs!$B$7*(MIN(1,$H$51*$C3130)*(ic*Inputs!$C$7+pE+fee_fx*Inputs!$D$7-cost_acc-cost_wd*Inputs!$E$7*$E3130-cost_fx*Inputs!$D$7-$F3130)+(1-MIN(1,$H$51*$C3130))*(1-MIN(1,Inputs!$G$7*$D3130)*churn_nonbuyers)*(ic*Inputs!$C$7+fee_wd*Inputs!$E$7*(1-$B3130)+fee_fx*Inputs!$D$7-cost_acc-cost_wd*Inputs!$E$7*(1-$B3130)-cost_fx*Inputs!$D$7))</f>
        <v>393511.716686644</v>
      </c>
      <c r="I3130" s="0" t="n">
        <f aca="false">12*Inputs!$B$8*(MIN(1,$H$52*$C3130)*(ic*Inputs!$C$8+pT-cost_acc-cost_wd*Inputs!$E$8-cost_fx*Inputs!$D$8-cost_ins)+(1-MIN(1,$H$52*$C3130))*(1-MIN(1,Inputs!$G$8*$D3130)*churn_nonbuyers)*(ic*Inputs!$C$8+fee_wd*Inputs!$E$8*(1-$B3130)+fee_fx*Inputs!$D$8-cost_acc-cost_wd*Inputs!$E$8*(1-$B3130)-cost_fx*Inputs!$D$8))</f>
        <v>164171.760700892</v>
      </c>
      <c r="J3130" s="0" t="n">
        <f aca="false">G3130+H3130+I3130-fixed</f>
        <v>52477.7849975964</v>
      </c>
      <c r="K3130" s="0" t="n">
        <f aca="false">12*Inputs!$B$6*(1-MIN(1,Inputs!$G$6*$D3130)*churn_nonbuyers)*(ic*Inputs!$C$6+fee_wd*Inputs!$E$6*(1-$B3130)+fee_fx*Inputs!$D$6-cost_acc-cost_wd*Inputs!$E$6*(1-$B3130)-cost_fx*Inputs!$D$6)</f>
        <v>150013.836817042</v>
      </c>
      <c r="L3130" s="0" t="n">
        <f aca="false">12*Inputs!$B$7*(1-MIN(1,Inputs!$G$7*$D3130)*churn_nonbuyers)*(ic*Inputs!$C$7+fee_wd*Inputs!$E$7*(1-$B3130)+fee_fx*Inputs!$D$7-cost_acc-cost_wd*Inputs!$E$7*(1-$B3130)-cost_fx*Inputs!$D$7)</f>
        <v>348875.552362225</v>
      </c>
      <c r="M3130" s="0" t="n">
        <f aca="false">12*Inputs!$B$8*(1-MIN(1,Inputs!$G$8*$D3130)*churn_nonbuyers)*(ic*Inputs!$C$8+fee_wd*Inputs!$E$8*(1-$B3130)+fee_fx*Inputs!$D$8-cost_acc-cost_wd*Inputs!$E$8*(1-$B3130)-cost_fx*Inputs!$D$8)</f>
        <v>105600.575972861</v>
      </c>
      <c r="N3130" s="0" t="n">
        <f aca="false">K3130+L3130+I3130-fixed</f>
        <v>-36938.8501198418</v>
      </c>
      <c r="O3130" s="0" t="n">
        <f aca="false">K3130+L3130+M3130-fixed</f>
        <v>-95510.0348478726</v>
      </c>
      <c r="P3130" s="0" t="n">
        <f aca="false">12*Inputs!$B$6*(1-MIN(1,Inputs!$F$6*$D3130))*(ic*Inputs!$C$6+flat_fee-cost_acc-cost_wd*Inputs!$E$6*$E3130-cost_fx*Inputs!$D$6)+12*Inputs!$B$7*(1-MIN(1,Inputs!$F$7*$D3130))*(ic*Inputs!$C$7+flat_fee-cost_acc-cost_wd*Inputs!$E$7*$E3130-cost_fx*Inputs!$D$7)+12*Inputs!$B$8*(1-MIN(1,Inputs!$F$8*$D3130))*(ic*Inputs!$C$8+flat_fee-cost_acc-cost_wd*Inputs!$E$8*$E3130-cost_fx*Inputs!$D$8)-fixed</f>
        <v>57518.1180600799</v>
      </c>
    </row>
    <row r="3131" customFormat="false" ht="15" hidden="false" customHeight="false" outlineLevel="0" collapsed="false">
      <c r="A3131" s="0" t="n">
        <v>3066</v>
      </c>
      <c r="B3131" s="0" t="n">
        <v>0.182714</v>
      </c>
      <c r="C3131" s="0" t="n">
        <v>0.882691</v>
      </c>
      <c r="D3131" s="0" t="n">
        <v>0.858132</v>
      </c>
      <c r="E3131" s="0" t="n">
        <v>1.331558</v>
      </c>
      <c r="F3131" s="0" t="n">
        <v>0.078659</v>
      </c>
      <c r="G3131" s="0" t="n">
        <f aca="false">12*Inputs!$B$6*(MIN(1,$H$50*$C3131)*(ic*Inputs!$C$6+pS+fee_fx*Inputs!$D$6-cost_acc-cost_wd*Inputs!$E$6*$E3131-cost_fx*Inputs!$D$6-$F3131)+(1-MIN(1,$H$50*$C3131))*(1-MIN(1,Inputs!$G$6*$D3131)*churn_nonbuyers)*(ic*Inputs!$C$6+fee_wd*Inputs!$E$6*(1-$B3131)+fee_fx*Inputs!$D$6-cost_acc-cost_wd*Inputs!$E$6*(1-$B3131)-cost_fx*Inputs!$D$6))</f>
        <v>212454.132858053</v>
      </c>
      <c r="H3131" s="0" t="n">
        <f aca="false">12*Inputs!$B$7*(MIN(1,$H$51*$C3131)*(ic*Inputs!$C$7+pE+fee_fx*Inputs!$D$7-cost_acc-cost_wd*Inputs!$E$7*$E3131-cost_fx*Inputs!$D$7-$F3131)+(1-MIN(1,$H$51*$C3131))*(1-MIN(1,Inputs!$G$7*$D3131)*churn_nonbuyers)*(ic*Inputs!$C$7+fee_wd*Inputs!$E$7*(1-$B3131)+fee_fx*Inputs!$D$7-cost_acc-cost_wd*Inputs!$E$7*(1-$B3131)-cost_fx*Inputs!$D$7))</f>
        <v>392522.562356645</v>
      </c>
      <c r="I3131" s="0" t="n">
        <f aca="false">12*Inputs!$B$8*(MIN(1,$H$52*$C3131)*(ic*Inputs!$C$8+pT-cost_acc-cost_wd*Inputs!$E$8-cost_fx*Inputs!$D$8-cost_ins)+(1-MIN(1,$H$52*$C3131))*(1-MIN(1,Inputs!$G$8*$D3131)*churn_nonbuyers)*(ic*Inputs!$C$8+fee_wd*Inputs!$E$8*(1-$B3131)+fee_fx*Inputs!$D$8-cost_acc-cost_wd*Inputs!$E$8*(1-$B3131)-cost_fx*Inputs!$D$8))</f>
        <v>175699.172453216</v>
      </c>
      <c r="J3131" s="0" t="n">
        <f aca="false">G3131+H3131+I3131-fixed</f>
        <v>80675.8676679134</v>
      </c>
      <c r="K3131" s="0" t="n">
        <f aca="false">12*Inputs!$B$6*(1-MIN(1,Inputs!$G$6*$D3131)*churn_nonbuyers)*(ic*Inputs!$C$6+fee_wd*Inputs!$E$6*(1-$B3131)+fee_fx*Inputs!$D$6-cost_acc-cost_wd*Inputs!$E$6*(1-$B3131)-cost_fx*Inputs!$D$6)</f>
        <v>167768.121097786</v>
      </c>
      <c r="L3131" s="0" t="n">
        <f aca="false">12*Inputs!$B$7*(1-MIN(1,Inputs!$G$7*$D3131)*churn_nonbuyers)*(ic*Inputs!$C$7+fee_wd*Inputs!$E$7*(1-$B3131)+fee_fx*Inputs!$D$7-cost_acc-cost_wd*Inputs!$E$7*(1-$B3131)-cost_fx*Inputs!$D$7)</f>
        <v>367186.563922671</v>
      </c>
      <c r="M3131" s="0" t="n">
        <f aca="false">12*Inputs!$B$8*(1-MIN(1,Inputs!$G$8*$D3131)*churn_nonbuyers)*(ic*Inputs!$C$8+fee_wd*Inputs!$E$8*(1-$B3131)+fee_fx*Inputs!$D$8-cost_acc-cost_wd*Inputs!$E$8*(1-$B3131)-cost_fx*Inputs!$D$8)</f>
        <v>126831.964376333</v>
      </c>
      <c r="N3131" s="0" t="n">
        <f aca="false">K3131+L3131+I3131-fixed</f>
        <v>10653.857473673</v>
      </c>
      <c r="O3131" s="0" t="n">
        <f aca="false">K3131+L3131+M3131-fixed</f>
        <v>-38213.3506032103</v>
      </c>
      <c r="P3131" s="0" t="n">
        <f aca="false">12*Inputs!$B$6*(1-MIN(1,Inputs!$F$6*$D3131))*(ic*Inputs!$C$6+flat_fee-cost_acc-cost_wd*Inputs!$E$6*$E3131-cost_fx*Inputs!$D$6)+12*Inputs!$B$7*(1-MIN(1,Inputs!$F$7*$D3131))*(ic*Inputs!$C$7+flat_fee-cost_acc-cost_wd*Inputs!$E$7*$E3131-cost_fx*Inputs!$D$7)+12*Inputs!$B$8*(1-MIN(1,Inputs!$F$8*$D3131))*(ic*Inputs!$C$8+flat_fee-cost_acc-cost_wd*Inputs!$E$8*$E3131-cost_fx*Inputs!$D$8)-fixed</f>
        <v>-4046.71137855994</v>
      </c>
    </row>
    <row r="3132" customFormat="false" ht="15" hidden="false" customHeight="false" outlineLevel="0" collapsed="false">
      <c r="A3132" s="0" t="n">
        <v>3067</v>
      </c>
      <c r="B3132" s="0" t="n">
        <v>0.145669</v>
      </c>
      <c r="C3132" s="0" t="n">
        <v>0.965982</v>
      </c>
      <c r="D3132" s="0" t="n">
        <v>1.794556</v>
      </c>
      <c r="E3132" s="0" t="n">
        <v>1.119246</v>
      </c>
      <c r="F3132" s="0" t="n">
        <v>0.392068</v>
      </c>
      <c r="G3132" s="0" t="n">
        <f aca="false">12*Inputs!$B$6*(MIN(1,$H$50*$C3132)*(ic*Inputs!$C$6+pS+fee_fx*Inputs!$D$6-cost_acc-cost_wd*Inputs!$E$6*$E3132-cost_fx*Inputs!$D$6-$F3132)+(1-MIN(1,$H$50*$C3132))*(1-MIN(1,Inputs!$G$6*$D3132)*churn_nonbuyers)*(ic*Inputs!$C$6+fee_wd*Inputs!$E$6*(1-$B3132)+fee_fx*Inputs!$D$6-cost_acc-cost_wd*Inputs!$E$6*(1-$B3132)-cost_fx*Inputs!$D$6))</f>
        <v>211328.253255667</v>
      </c>
      <c r="H3132" s="0" t="n">
        <f aca="false">12*Inputs!$B$7*(MIN(1,$H$51*$C3132)*(ic*Inputs!$C$7+pE+fee_fx*Inputs!$D$7-cost_acc-cost_wd*Inputs!$E$7*$E3132-cost_fx*Inputs!$D$7-$F3132)+(1-MIN(1,$H$51*$C3132))*(1-MIN(1,Inputs!$G$7*$D3132)*churn_nonbuyers)*(ic*Inputs!$C$7+fee_wd*Inputs!$E$7*(1-$B3132)+fee_fx*Inputs!$D$7-cost_acc-cost_wd*Inputs!$E$7*(1-$B3132)-cost_fx*Inputs!$D$7))</f>
        <v>397701.617143983</v>
      </c>
      <c r="I3132" s="0" t="n">
        <f aca="false">12*Inputs!$B$8*(MIN(1,$H$52*$C3132)*(ic*Inputs!$C$8+pT-cost_acc-cost_wd*Inputs!$E$8-cost_fx*Inputs!$D$8-cost_ins)+(1-MIN(1,$H$52*$C3132))*(1-MIN(1,Inputs!$G$8*$D3132)*churn_nonbuyers)*(ic*Inputs!$C$8+fee_wd*Inputs!$E$8*(1-$B3132)+fee_fx*Inputs!$D$8-cost_acc-cost_wd*Inputs!$E$8*(1-$B3132)-cost_fx*Inputs!$D$8))</f>
        <v>139240.509408</v>
      </c>
      <c r="J3132" s="0" t="n">
        <f aca="false">G3132+H3132+I3132-fixed</f>
        <v>48270.3798076507</v>
      </c>
      <c r="K3132" s="0" t="n">
        <f aca="false">12*Inputs!$B$6*(1-MIN(1,Inputs!$G$6*$D3132)*churn_nonbuyers)*(ic*Inputs!$C$6+fee_wd*Inputs!$E$6*(1-$B3132)+fee_fx*Inputs!$D$6-cost_acc-cost_wd*Inputs!$E$6*(1-$B3132)-cost_fx*Inputs!$D$6)</f>
        <v>164416.700001341</v>
      </c>
      <c r="L3132" s="0" t="n">
        <f aca="false">12*Inputs!$B$7*(1-MIN(1,Inputs!$G$7*$D3132)*churn_nonbuyers)*(ic*Inputs!$C$7+fee_wd*Inputs!$E$7*(1-$B3132)+fee_fx*Inputs!$D$7-cost_acc-cost_wd*Inputs!$E$7*(1-$B3132)-cost_fx*Inputs!$D$7)</f>
        <v>361646.010912805</v>
      </c>
      <c r="M3132" s="0" t="n">
        <f aca="false">12*Inputs!$B$8*(1-MIN(1,Inputs!$G$8*$D3132)*churn_nonbuyers)*(ic*Inputs!$C$8+fee_wd*Inputs!$E$8*(1-$B3132)+fee_fx*Inputs!$D$8-cost_acc-cost_wd*Inputs!$E$8*(1-$B3132)-cost_fx*Inputs!$D$8)</f>
        <v>0</v>
      </c>
      <c r="N3132" s="0" t="n">
        <f aca="false">K3132+L3132+I3132-fixed</f>
        <v>-34696.7796778547</v>
      </c>
      <c r="O3132" s="0" t="n">
        <f aca="false">K3132+L3132+M3132-fixed</f>
        <v>-173937.289085855</v>
      </c>
      <c r="P3132" s="0" t="n">
        <f aca="false">12*Inputs!$B$6*(1-MIN(1,Inputs!$F$6*$D3132))*(ic*Inputs!$C$6+flat_fee-cost_acc-cost_wd*Inputs!$E$6*$E3132-cost_fx*Inputs!$D$6)+12*Inputs!$B$7*(1-MIN(1,Inputs!$F$7*$D3132))*(ic*Inputs!$C$7+flat_fee-cost_acc-cost_wd*Inputs!$E$7*$E3132-cost_fx*Inputs!$D$7)+12*Inputs!$B$8*(1-MIN(1,Inputs!$F$8*$D3132))*(ic*Inputs!$C$8+flat_fee-cost_acc-cost_wd*Inputs!$E$8*$E3132-cost_fx*Inputs!$D$8)-fixed</f>
        <v>-406375.21802176</v>
      </c>
    </row>
    <row r="3133" customFormat="false" ht="15" hidden="false" customHeight="false" outlineLevel="0" collapsed="false">
      <c r="A3133" s="0" t="n">
        <v>3068</v>
      </c>
      <c r="B3133" s="0" t="n">
        <v>0.207066</v>
      </c>
      <c r="C3133" s="0" t="n">
        <v>0.892831</v>
      </c>
      <c r="D3133" s="0" t="n">
        <v>1.066214</v>
      </c>
      <c r="E3133" s="0" t="n">
        <v>1.057789</v>
      </c>
      <c r="F3133" s="0" t="n">
        <v>0.220417</v>
      </c>
      <c r="G3133" s="0" t="n">
        <f aca="false">12*Inputs!$B$6*(MIN(1,$H$50*$C3133)*(ic*Inputs!$C$6+pS+fee_fx*Inputs!$D$6-cost_acc-cost_wd*Inputs!$E$6*$E3133-cost_fx*Inputs!$D$6-$F3133)+(1-MIN(1,$H$50*$C3133))*(1-MIN(1,Inputs!$G$6*$D3133)*churn_nonbuyers)*(ic*Inputs!$C$6+fee_wd*Inputs!$E$6*(1-$B3133)+fee_fx*Inputs!$D$6-cost_acc-cost_wd*Inputs!$E$6*(1-$B3133)-cost_fx*Inputs!$D$6))</f>
        <v>210906.952936831</v>
      </c>
      <c r="H3133" s="0" t="n">
        <f aca="false">12*Inputs!$B$7*(MIN(1,$H$51*$C3133)*(ic*Inputs!$C$7+pE+fee_fx*Inputs!$D$7-cost_acc-cost_wd*Inputs!$E$7*$E3133-cost_fx*Inputs!$D$7-$F3133)+(1-MIN(1,$H$51*$C3133))*(1-MIN(1,Inputs!$G$7*$D3133)*churn_nonbuyers)*(ic*Inputs!$C$7+fee_wd*Inputs!$E$7*(1-$B3133)+fee_fx*Inputs!$D$7-cost_acc-cost_wd*Inputs!$E$7*(1-$B3133)-cost_fx*Inputs!$D$7))</f>
        <v>409986.974194734</v>
      </c>
      <c r="I3133" s="0" t="n">
        <f aca="false">12*Inputs!$B$8*(MIN(1,$H$52*$C3133)*(ic*Inputs!$C$8+pT-cost_acc-cost_wd*Inputs!$E$8-cost_fx*Inputs!$D$8-cost_ins)+(1-MIN(1,$H$52*$C3133))*(1-MIN(1,Inputs!$G$8*$D3133)*churn_nonbuyers)*(ic*Inputs!$C$8+fee_wd*Inputs!$E$8*(1-$B3133)+fee_fx*Inputs!$D$8-cost_acc-cost_wd*Inputs!$E$8*(1-$B3133)-cost_fx*Inputs!$D$8))</f>
        <v>158799.083109828</v>
      </c>
      <c r="J3133" s="0" t="n">
        <f aca="false">G3133+H3133+I3133-fixed</f>
        <v>79693.0102413931</v>
      </c>
      <c r="K3133" s="0" t="n">
        <f aca="false">12*Inputs!$B$6*(1-MIN(1,Inputs!$G$6*$D3133)*churn_nonbuyers)*(ic*Inputs!$C$6+fee_wd*Inputs!$E$6*(1-$B3133)+fee_fx*Inputs!$D$6-cost_acc-cost_wd*Inputs!$E$6*(1-$B3133)-cost_fx*Inputs!$D$6)</f>
        <v>162624.650890493</v>
      </c>
      <c r="L3133" s="0" t="n">
        <f aca="false">12*Inputs!$B$7*(1-MIN(1,Inputs!$G$7*$D3133)*churn_nonbuyers)*(ic*Inputs!$C$7+fee_wd*Inputs!$E$7*(1-$B3133)+fee_fx*Inputs!$D$7-cost_acc-cost_wd*Inputs!$E$7*(1-$B3133)-cost_fx*Inputs!$D$7)</f>
        <v>361439.326662296</v>
      </c>
      <c r="M3133" s="0" t="n">
        <f aca="false">12*Inputs!$B$8*(1-MIN(1,Inputs!$G$8*$D3133)*churn_nonbuyers)*(ic*Inputs!$C$8+fee_wd*Inputs!$E$8*(1-$B3133)+fee_fx*Inputs!$D$8-cost_acc-cost_wd*Inputs!$E$8*(1-$B3133)-cost_fx*Inputs!$D$8)</f>
        <v>80270.3533289664</v>
      </c>
      <c r="N3133" s="0" t="n">
        <f aca="false">K3133+L3133+I3133-fixed</f>
        <v>-17136.939337383</v>
      </c>
      <c r="O3133" s="0" t="n">
        <f aca="false">K3133+L3133+M3133-fixed</f>
        <v>-95665.6691182449</v>
      </c>
      <c r="P3133" s="0" t="n">
        <f aca="false">12*Inputs!$B$6*(1-MIN(1,Inputs!$F$6*$D3133))*(ic*Inputs!$C$6+flat_fee-cost_acc-cost_wd*Inputs!$E$6*$E3133-cost_fx*Inputs!$D$6)+12*Inputs!$B$7*(1-MIN(1,Inputs!$F$7*$D3133))*(ic*Inputs!$C$7+flat_fee-cost_acc-cost_wd*Inputs!$E$7*$E3133-cost_fx*Inputs!$D$7)+12*Inputs!$B$8*(1-MIN(1,Inputs!$F$8*$D3133))*(ic*Inputs!$C$8+flat_fee-cost_acc-cost_wd*Inputs!$E$8*$E3133-cost_fx*Inputs!$D$8)-fixed</f>
        <v>9085.56921104004</v>
      </c>
    </row>
    <row r="3134" customFormat="false" ht="15" hidden="false" customHeight="false" outlineLevel="0" collapsed="false">
      <c r="A3134" s="0" t="n">
        <v>3069</v>
      </c>
      <c r="B3134" s="0" t="n">
        <v>0.127768</v>
      </c>
      <c r="C3134" s="0" t="n">
        <v>0.763148</v>
      </c>
      <c r="D3134" s="0" t="n">
        <v>1.757004</v>
      </c>
      <c r="E3134" s="0" t="n">
        <v>1.059129</v>
      </c>
      <c r="F3134" s="0" t="n">
        <v>0.090358</v>
      </c>
      <c r="G3134" s="0" t="n">
        <f aca="false">12*Inputs!$B$6*(MIN(1,$H$50*$C3134)*(ic*Inputs!$C$6+pS+fee_fx*Inputs!$D$6-cost_acc-cost_wd*Inputs!$E$6*$E3134-cost_fx*Inputs!$D$6-$F3134)+(1-MIN(1,$H$50*$C3134))*(1-MIN(1,Inputs!$G$6*$D3134)*churn_nonbuyers)*(ic*Inputs!$C$6+fee_wd*Inputs!$E$6*(1-$B3134)+fee_fx*Inputs!$D$6-cost_acc-cost_wd*Inputs!$E$6*(1-$B3134)-cost_fx*Inputs!$D$6))</f>
        <v>210366.057045587</v>
      </c>
      <c r="H3134" s="0" t="n">
        <f aca="false">12*Inputs!$B$7*(MIN(1,$H$51*$C3134)*(ic*Inputs!$C$7+pE+fee_fx*Inputs!$D$7-cost_acc-cost_wd*Inputs!$E$7*$E3134-cost_fx*Inputs!$D$7-$F3134)+(1-MIN(1,$H$51*$C3134))*(1-MIN(1,Inputs!$G$7*$D3134)*churn_nonbuyers)*(ic*Inputs!$C$7+fee_wd*Inputs!$E$7*(1-$B3134)+fee_fx*Inputs!$D$7-cost_acc-cost_wd*Inputs!$E$7*(1-$B3134)-cost_fx*Inputs!$D$7))</f>
        <v>410673.919859274</v>
      </c>
      <c r="I3134" s="0" t="n">
        <f aca="false">12*Inputs!$B$8*(MIN(1,$H$52*$C3134)*(ic*Inputs!$C$8+pT-cost_acc-cost_wd*Inputs!$E$8-cost_fx*Inputs!$D$8-cost_ins)+(1-MIN(1,$H$52*$C3134))*(1-MIN(1,Inputs!$G$8*$D3134)*churn_nonbuyers)*(ic*Inputs!$C$8+fee_wd*Inputs!$E$8*(1-$B3134)+fee_fx*Inputs!$D$8-cost_acc-cost_wd*Inputs!$E$8*(1-$B3134)-cost_fx*Inputs!$D$8))</f>
        <v>110003.205312</v>
      </c>
      <c r="J3134" s="0" t="n">
        <f aca="false">G3134+H3134+I3134-fixed</f>
        <v>31043.1822168611</v>
      </c>
      <c r="K3134" s="0" t="n">
        <f aca="false">12*Inputs!$B$6*(1-MIN(1,Inputs!$G$6*$D3134)*churn_nonbuyers)*(ic*Inputs!$C$6+fee_wd*Inputs!$E$6*(1-$B3134)+fee_fx*Inputs!$D$6-cost_acc-cost_wd*Inputs!$E$6*(1-$B3134)-cost_fx*Inputs!$D$6)</f>
        <v>167107.127666918</v>
      </c>
      <c r="L3134" s="0" t="n">
        <f aca="false">12*Inputs!$B$7*(1-MIN(1,Inputs!$G$7*$D3134)*churn_nonbuyers)*(ic*Inputs!$C$7+fee_wd*Inputs!$E$7*(1-$B3134)+fee_fx*Inputs!$D$7-cost_acc-cost_wd*Inputs!$E$7*(1-$B3134)-cost_fx*Inputs!$D$7)</f>
        <v>364518.479608151</v>
      </c>
      <c r="M3134" s="0" t="n">
        <f aca="false">12*Inputs!$B$8*(1-MIN(1,Inputs!$G$8*$D3134)*churn_nonbuyers)*(ic*Inputs!$C$8+fee_wd*Inputs!$E$8*(1-$B3134)+fee_fx*Inputs!$D$8-cost_acc-cost_wd*Inputs!$E$8*(1-$B3134)-cost_fx*Inputs!$D$8)</f>
        <v>0</v>
      </c>
      <c r="N3134" s="0" t="n">
        <f aca="false">K3134+L3134+I3134-fixed</f>
        <v>-58371.1874129304</v>
      </c>
      <c r="O3134" s="0" t="n">
        <f aca="false">K3134+L3134+M3134-fixed</f>
        <v>-168374.39272493</v>
      </c>
      <c r="P3134" s="0" t="n">
        <f aca="false">12*Inputs!$B$6*(1-MIN(1,Inputs!$F$6*$D3134))*(ic*Inputs!$C$6+flat_fee-cost_acc-cost_wd*Inputs!$E$6*$E3134-cost_fx*Inputs!$D$6)+12*Inputs!$B$7*(1-MIN(1,Inputs!$F$7*$D3134))*(ic*Inputs!$C$7+flat_fee-cost_acc-cost_wd*Inputs!$E$7*$E3134-cost_fx*Inputs!$D$7)+12*Inputs!$B$8*(1-MIN(1,Inputs!$F$8*$D3134))*(ic*Inputs!$C$8+flat_fee-cost_acc-cost_wd*Inputs!$E$8*$E3134-cost_fx*Inputs!$D$8)-fixed</f>
        <v>-371224.86622816</v>
      </c>
    </row>
    <row r="3135" customFormat="false" ht="15" hidden="false" customHeight="false" outlineLevel="0" collapsed="false">
      <c r="A3135" s="0" t="n">
        <v>3070</v>
      </c>
      <c r="B3135" s="0" t="n">
        <v>0.275216</v>
      </c>
      <c r="C3135" s="0" t="n">
        <v>0.947675</v>
      </c>
      <c r="D3135" s="0" t="n">
        <v>1.247663</v>
      </c>
      <c r="E3135" s="0" t="n">
        <v>1.121453</v>
      </c>
      <c r="F3135" s="0" t="n">
        <v>0.12465</v>
      </c>
      <c r="G3135" s="0" t="n">
        <f aca="false">12*Inputs!$B$6*(MIN(1,$H$50*$C3135)*(ic*Inputs!$C$6+pS+fee_fx*Inputs!$D$6-cost_acc-cost_wd*Inputs!$E$6*$E3135-cost_fx*Inputs!$D$6-$F3135)+(1-MIN(1,$H$50*$C3135))*(1-MIN(1,Inputs!$G$6*$D3135)*churn_nonbuyers)*(ic*Inputs!$C$6+fee_wd*Inputs!$E$6*(1-$B3135)+fee_fx*Inputs!$D$6-cost_acc-cost_wd*Inputs!$E$6*(1-$B3135)-cost_fx*Inputs!$D$6))</f>
        <v>204629.609552512</v>
      </c>
      <c r="H3135" s="0" t="n">
        <f aca="false">12*Inputs!$B$7*(MIN(1,$H$51*$C3135)*(ic*Inputs!$C$7+pE+fee_fx*Inputs!$D$7-cost_acc-cost_wd*Inputs!$E$7*$E3135-cost_fx*Inputs!$D$7-$F3135)+(1-MIN(1,$H$51*$C3135))*(1-MIN(1,Inputs!$G$7*$D3135)*churn_nonbuyers)*(ic*Inputs!$C$7+fee_wd*Inputs!$E$7*(1-$B3135)+fee_fx*Inputs!$D$7-cost_acc-cost_wd*Inputs!$E$7*(1-$B3135)-cost_fx*Inputs!$D$7))</f>
        <v>404118.807666565</v>
      </c>
      <c r="I3135" s="0" t="n">
        <f aca="false">12*Inputs!$B$8*(MIN(1,$H$52*$C3135)*(ic*Inputs!$C$8+pT-cost_acc-cost_wd*Inputs!$E$8-cost_fx*Inputs!$D$8-cost_ins)+(1-MIN(1,$H$52*$C3135))*(1-MIN(1,Inputs!$G$8*$D3135)*churn_nonbuyers)*(ic*Inputs!$C$8+fee_wd*Inputs!$E$8*(1-$B3135)+fee_fx*Inputs!$D$8-cost_acc-cost_wd*Inputs!$E$8*(1-$B3135)-cost_fx*Inputs!$D$8))</f>
        <v>149952.665618232</v>
      </c>
      <c r="J3135" s="0" t="n">
        <f aca="false">G3135+H3135+I3135-fixed</f>
        <v>58701.0828373092</v>
      </c>
      <c r="K3135" s="0" t="n">
        <f aca="false">12*Inputs!$B$6*(1-MIN(1,Inputs!$G$6*$D3135)*churn_nonbuyers)*(ic*Inputs!$C$6+fee_wd*Inputs!$E$6*(1-$B3135)+fee_fx*Inputs!$D$6-cost_acc-cost_wd*Inputs!$E$6*(1-$B3135)-cost_fx*Inputs!$D$6)</f>
        <v>151864.766065498</v>
      </c>
      <c r="L3135" s="0" t="n">
        <f aca="false">12*Inputs!$B$7*(1-MIN(1,Inputs!$G$7*$D3135)*churn_nonbuyers)*(ic*Inputs!$C$7+fee_wd*Inputs!$E$7*(1-$B3135)+fee_fx*Inputs!$D$7-cost_acc-cost_wd*Inputs!$E$7*(1-$B3135)-cost_fx*Inputs!$D$7)</f>
        <v>349960.552215299</v>
      </c>
      <c r="M3135" s="0" t="n">
        <f aca="false">12*Inputs!$B$8*(1-MIN(1,Inputs!$G$8*$D3135)*churn_nonbuyers)*(ic*Inputs!$C$8+fee_wd*Inputs!$E$8*(1-$B3135)+fee_fx*Inputs!$D$8-cost_acc-cost_wd*Inputs!$E$8*(1-$B3135)-cost_fx*Inputs!$D$8)</f>
        <v>39661.0509189888</v>
      </c>
      <c r="N3135" s="0" t="n">
        <f aca="false">K3135+L3135+I3135-fixed</f>
        <v>-48222.016100972</v>
      </c>
      <c r="O3135" s="0" t="n">
        <f aca="false">K3135+L3135+M3135-fixed</f>
        <v>-158513.630800215</v>
      </c>
      <c r="P3135" s="0" t="n">
        <f aca="false">12*Inputs!$B$6*(1-MIN(1,Inputs!$F$6*$D3135))*(ic*Inputs!$C$6+flat_fee-cost_acc-cost_wd*Inputs!$E$6*$E3135-cost_fx*Inputs!$D$6)+12*Inputs!$B$7*(1-MIN(1,Inputs!$F$7*$D3135))*(ic*Inputs!$C$7+flat_fee-cost_acc-cost_wd*Inputs!$E$7*$E3135-cost_fx*Inputs!$D$7)+12*Inputs!$B$8*(1-MIN(1,Inputs!$F$8*$D3135))*(ic*Inputs!$C$8+flat_fee-cost_acc-cost_wd*Inputs!$E$8*$E3135-cost_fx*Inputs!$D$8)-fixed</f>
        <v>-114440.73682264</v>
      </c>
    </row>
    <row r="3136" customFormat="false" ht="15" hidden="false" customHeight="false" outlineLevel="0" collapsed="false">
      <c r="A3136" s="0" t="n">
        <v>3071</v>
      </c>
      <c r="B3136" s="0" t="n">
        <v>0.20914</v>
      </c>
      <c r="C3136" s="0" t="n">
        <v>0.918513</v>
      </c>
      <c r="D3136" s="0" t="n">
        <v>1.117312</v>
      </c>
      <c r="E3136" s="0" t="n">
        <v>1.090311</v>
      </c>
      <c r="F3136" s="0" t="n">
        <v>0.127701</v>
      </c>
      <c r="G3136" s="0" t="n">
        <f aca="false">12*Inputs!$B$6*(MIN(1,$H$50*$C3136)*(ic*Inputs!$C$6+pS+fee_fx*Inputs!$D$6-cost_acc-cost_wd*Inputs!$E$6*$E3136-cost_fx*Inputs!$D$6-$F3136)+(1-MIN(1,$H$50*$C3136))*(1-MIN(1,Inputs!$G$6*$D3136)*churn_nonbuyers)*(ic*Inputs!$C$6+fee_wd*Inputs!$E$6*(1-$B3136)+fee_fx*Inputs!$D$6-cost_acc-cost_wd*Inputs!$E$6*(1-$B3136)-cost_fx*Inputs!$D$6))</f>
        <v>212901.74684644</v>
      </c>
      <c r="H3136" s="0" t="n">
        <f aca="false">12*Inputs!$B$7*(MIN(1,$H$51*$C3136)*(ic*Inputs!$C$7+pE+fee_fx*Inputs!$D$7-cost_acc-cost_wd*Inputs!$E$7*$E3136-cost_fx*Inputs!$D$7-$F3136)+(1-MIN(1,$H$51*$C3136))*(1-MIN(1,Inputs!$G$7*$D3136)*churn_nonbuyers)*(ic*Inputs!$C$7+fee_wd*Inputs!$E$7*(1-$B3136)+fee_fx*Inputs!$D$7-cost_acc-cost_wd*Inputs!$E$7*(1-$B3136)-cost_fx*Inputs!$D$7))</f>
        <v>412302.780693542</v>
      </c>
      <c r="I3136" s="0" t="n">
        <f aca="false">12*Inputs!$B$8*(MIN(1,$H$52*$C3136)*(ic*Inputs!$C$8+pT-cost_acc-cost_wd*Inputs!$E$8-cost_fx*Inputs!$D$8-cost_ins)+(1-MIN(1,$H$52*$C3136))*(1-MIN(1,Inputs!$G$8*$D3136)*churn_nonbuyers)*(ic*Inputs!$C$8+fee_wd*Inputs!$E$8*(1-$B3136)+fee_fx*Inputs!$D$8-cost_acc-cost_wd*Inputs!$E$8*(1-$B3136)-cost_fx*Inputs!$D$8))</f>
        <v>157008.717846054</v>
      </c>
      <c r="J3136" s="0" t="n">
        <f aca="false">G3136+H3136+I3136-fixed</f>
        <v>82213.2453860365</v>
      </c>
      <c r="K3136" s="0" t="n">
        <f aca="false">12*Inputs!$B$6*(1-MIN(1,Inputs!$G$6*$D3136)*churn_nonbuyers)*(ic*Inputs!$C$6+fee_wd*Inputs!$E$6*(1-$B3136)+fee_fx*Inputs!$D$6-cost_acc-cost_wd*Inputs!$E$6*(1-$B3136)-cost_fx*Inputs!$D$6)</f>
        <v>161903.792388096</v>
      </c>
      <c r="L3136" s="0" t="n">
        <f aca="false">12*Inputs!$B$7*(1-MIN(1,Inputs!$G$7*$D3136)*churn_nonbuyers)*(ic*Inputs!$C$7+fee_wd*Inputs!$E$7*(1-$B3136)+fee_fx*Inputs!$D$7-cost_acc-cost_wd*Inputs!$E$7*(1-$B3136)-cost_fx*Inputs!$D$7)</f>
        <v>360578.308456858</v>
      </c>
      <c r="M3136" s="0" t="n">
        <f aca="false">12*Inputs!$B$8*(1-MIN(1,Inputs!$G$8*$D3136)*churn_nonbuyers)*(ic*Inputs!$C$8+fee_wd*Inputs!$E$8*(1-$B3136)+fee_fx*Inputs!$D$8-cost_acc-cost_wd*Inputs!$E$8*(1-$B3136)-cost_fx*Inputs!$D$8)</f>
        <v>68929.301864448</v>
      </c>
      <c r="N3136" s="0" t="n">
        <f aca="false">K3136+L3136+I3136-fixed</f>
        <v>-20509.1813089921</v>
      </c>
      <c r="O3136" s="0" t="n">
        <f aca="false">K3136+L3136+M3136-fixed</f>
        <v>-108588.597290598</v>
      </c>
      <c r="P3136" s="0" t="n">
        <f aca="false">12*Inputs!$B$6*(1-MIN(1,Inputs!$F$6*$D3136))*(ic*Inputs!$C$6+flat_fee-cost_acc-cost_wd*Inputs!$E$6*$E3136-cost_fx*Inputs!$D$6)+12*Inputs!$B$7*(1-MIN(1,Inputs!$F$7*$D3136))*(ic*Inputs!$C$7+flat_fee-cost_acc-cost_wd*Inputs!$E$7*$E3136-cost_fx*Inputs!$D$7)+12*Inputs!$B$8*(1-MIN(1,Inputs!$F$8*$D3136))*(ic*Inputs!$C$8+flat_fee-cost_acc-cost_wd*Inputs!$E$8*$E3136-cost_fx*Inputs!$D$8)-fixed</f>
        <v>-32155.1781683201</v>
      </c>
    </row>
    <row r="3137" customFormat="false" ht="15" hidden="false" customHeight="false" outlineLevel="0" collapsed="false">
      <c r="A3137" s="0" t="n">
        <v>3072</v>
      </c>
      <c r="B3137" s="0" t="n">
        <v>0.161013</v>
      </c>
      <c r="C3137" s="0" t="n">
        <v>0.797647</v>
      </c>
      <c r="D3137" s="0" t="n">
        <v>0.655291</v>
      </c>
      <c r="E3137" s="0" t="n">
        <v>1.454816</v>
      </c>
      <c r="F3137" s="0" t="n">
        <v>0.301376</v>
      </c>
      <c r="G3137" s="0" t="n">
        <f aca="false">12*Inputs!$B$6*(MIN(1,$H$50*$C3137)*(ic*Inputs!$C$6+pS+fee_fx*Inputs!$D$6-cost_acc-cost_wd*Inputs!$E$6*$E3137-cost_fx*Inputs!$D$6-$F3137)+(1-MIN(1,$H$50*$C3137))*(1-MIN(1,Inputs!$G$6*$D3137)*churn_nonbuyers)*(ic*Inputs!$C$6+fee_wd*Inputs!$E$6*(1-$B3137)+fee_fx*Inputs!$D$6-cost_acc-cost_wd*Inputs!$E$6*(1-$B3137)-cost_fx*Inputs!$D$6))</f>
        <v>206284.576361477</v>
      </c>
      <c r="H3137" s="0" t="n">
        <f aca="false">12*Inputs!$B$7*(MIN(1,$H$51*$C3137)*(ic*Inputs!$C$7+pE+fee_fx*Inputs!$D$7-cost_acc-cost_wd*Inputs!$E$7*$E3137-cost_fx*Inputs!$D$7-$F3137)+(1-MIN(1,$H$51*$C3137))*(1-MIN(1,Inputs!$G$7*$D3137)*churn_nonbuyers)*(ic*Inputs!$C$7+fee_wd*Inputs!$E$7*(1-$B3137)+fee_fx*Inputs!$D$7-cost_acc-cost_wd*Inputs!$E$7*(1-$B3137)-cost_fx*Inputs!$D$7))</f>
        <v>372170.653671986</v>
      </c>
      <c r="I3137" s="0" t="n">
        <f aca="false">12*Inputs!$B$8*(MIN(1,$H$52*$C3137)*(ic*Inputs!$C$8+pT-cost_acc-cost_wd*Inputs!$E$8-cost_fx*Inputs!$D$8-cost_ins)+(1-MIN(1,$H$52*$C3137))*(1-MIN(1,Inputs!$G$8*$D3137)*churn_nonbuyers)*(ic*Inputs!$C$8+fee_wd*Inputs!$E$8*(1-$B3137)+fee_fx*Inputs!$D$8-cost_acc-cost_wd*Inputs!$E$8*(1-$B3137)-cost_fx*Inputs!$D$8))</f>
        <v>191158.226898954</v>
      </c>
      <c r="J3137" s="0" t="n">
        <f aca="false">G3137+H3137+I3137-fixed</f>
        <v>69613.4569324176</v>
      </c>
      <c r="K3137" s="0" t="n">
        <f aca="false">12*Inputs!$B$6*(1-MIN(1,Inputs!$G$6*$D3137)*churn_nonbuyers)*(ic*Inputs!$C$6+fee_wd*Inputs!$E$6*(1-$B3137)+fee_fx*Inputs!$D$6-cost_acc-cost_wd*Inputs!$E$6*(1-$B3137)-cost_fx*Inputs!$D$6)</f>
        <v>172568.469382438</v>
      </c>
      <c r="L3137" s="0" t="n">
        <f aca="false">12*Inputs!$B$7*(1-MIN(1,Inputs!$G$7*$D3137)*churn_nonbuyers)*(ic*Inputs!$C$7+fee_wd*Inputs!$E$7*(1-$B3137)+fee_fx*Inputs!$D$7-cost_acc-cost_wd*Inputs!$E$7*(1-$B3137)-cost_fx*Inputs!$D$7)</f>
        <v>372543.532861463</v>
      </c>
      <c r="M3137" s="0" t="n">
        <f aca="false">12*Inputs!$B$8*(1-MIN(1,Inputs!$G$8*$D3137)*churn_nonbuyers)*(ic*Inputs!$C$8+fee_wd*Inputs!$E$8*(1-$B3137)+fee_fx*Inputs!$D$8-cost_acc-cost_wd*Inputs!$E$8*(1-$B3137)-cost_fx*Inputs!$D$8)</f>
        <v>172495.636744709</v>
      </c>
      <c r="N3137" s="0" t="n">
        <f aca="false">K3137+L3137+I3137-fixed</f>
        <v>36270.2291428542</v>
      </c>
      <c r="O3137" s="0" t="n">
        <f aca="false">K3137+L3137+M3137-fixed</f>
        <v>17607.638988609</v>
      </c>
      <c r="P3137" s="0" t="n">
        <f aca="false">12*Inputs!$B$6*(1-MIN(1,Inputs!$F$6*$D3137))*(ic*Inputs!$C$6+flat_fee-cost_acc-cost_wd*Inputs!$E$6*$E3137-cost_fx*Inputs!$D$6)+12*Inputs!$B$7*(1-MIN(1,Inputs!$F$7*$D3137))*(ic*Inputs!$C$7+flat_fee-cost_acc-cost_wd*Inputs!$E$7*$E3137-cost_fx*Inputs!$D$7)+12*Inputs!$B$8*(1-MIN(1,Inputs!$F$8*$D3137))*(ic*Inputs!$C$8+flat_fee-cost_acc-cost_wd*Inputs!$E$8*$E3137-cost_fx*Inputs!$D$8)-fixed</f>
        <v>30755.5445014399</v>
      </c>
    </row>
    <row r="3138" customFormat="false" ht="15" hidden="false" customHeight="false" outlineLevel="0" collapsed="false">
      <c r="A3138" s="0" t="n">
        <v>3073</v>
      </c>
      <c r="B3138" s="0" t="n">
        <v>0.263488</v>
      </c>
      <c r="C3138" s="0" t="n">
        <v>1.047748</v>
      </c>
      <c r="D3138" s="0" t="n">
        <v>1.465681</v>
      </c>
      <c r="E3138" s="0" t="n">
        <v>1.446594</v>
      </c>
      <c r="F3138" s="0" t="n">
        <v>0.319122</v>
      </c>
      <c r="G3138" s="0" t="n">
        <f aca="false">12*Inputs!$B$6*(MIN(1,$H$50*$C3138)*(ic*Inputs!$C$6+pS+fee_fx*Inputs!$D$6-cost_acc-cost_wd*Inputs!$E$6*$E3138-cost_fx*Inputs!$D$6-$F3138)+(1-MIN(1,$H$50*$C3138))*(1-MIN(1,Inputs!$G$6*$D3138)*churn_nonbuyers)*(ic*Inputs!$C$6+fee_wd*Inputs!$E$6*(1-$B3138)+fee_fx*Inputs!$D$6-cost_acc-cost_wd*Inputs!$E$6*(1-$B3138)-cost_fx*Inputs!$D$6))</f>
        <v>197474.247582127</v>
      </c>
      <c r="H3138" s="0" t="n">
        <f aca="false">12*Inputs!$B$7*(MIN(1,$H$51*$C3138)*(ic*Inputs!$C$7+pE+fee_fx*Inputs!$D$7-cost_acc-cost_wd*Inputs!$E$7*$E3138-cost_fx*Inputs!$D$7-$F3138)+(1-MIN(1,$H$51*$C3138))*(1-MIN(1,Inputs!$G$7*$D3138)*churn_nonbuyers)*(ic*Inputs!$C$7+fee_wd*Inputs!$E$7*(1-$B3138)+fee_fx*Inputs!$D$7-cost_acc-cost_wd*Inputs!$E$7*(1-$B3138)-cost_fx*Inputs!$D$7))</f>
        <v>358413.251864268</v>
      </c>
      <c r="I3138" s="0" t="n">
        <f aca="false">12*Inputs!$B$8*(MIN(1,$H$52*$C3138)*(ic*Inputs!$C$8+pT-cost_acc-cost_wd*Inputs!$E$8-cost_fx*Inputs!$D$8-cost_ins)+(1-MIN(1,$H$52*$C3138))*(1-MIN(1,Inputs!$G$8*$D3138)*churn_nonbuyers)*(ic*Inputs!$C$8+fee_wd*Inputs!$E$8*(1-$B3138)+fee_fx*Inputs!$D$8-cost_acc-cost_wd*Inputs!$E$8*(1-$B3138)-cost_fx*Inputs!$D$8))</f>
        <v>151026.587712</v>
      </c>
      <c r="J3138" s="0" t="n">
        <f aca="false">G3138+H3138+I3138-fixed</f>
        <v>6914.08715839475</v>
      </c>
      <c r="K3138" s="0" t="n">
        <f aca="false">12*Inputs!$B$6*(1-MIN(1,Inputs!$G$6*$D3138)*churn_nonbuyers)*(ic*Inputs!$C$6+fee_wd*Inputs!$E$6*(1-$B3138)+fee_fx*Inputs!$D$6-cost_acc-cost_wd*Inputs!$E$6*(1-$B3138)-cost_fx*Inputs!$D$6)</f>
        <v>151664.226878362</v>
      </c>
      <c r="L3138" s="0" t="n">
        <f aca="false">12*Inputs!$B$7*(1-MIN(1,Inputs!$G$7*$D3138)*churn_nonbuyers)*(ic*Inputs!$C$7+fee_wd*Inputs!$E$7*(1-$B3138)+fee_fx*Inputs!$D$7-cost_acc-cost_wd*Inputs!$E$7*(1-$B3138)-cost_fx*Inputs!$D$7)</f>
        <v>349197.188639017</v>
      </c>
      <c r="M3138" s="0" t="n">
        <f aca="false">12*Inputs!$B$8*(1-MIN(1,Inputs!$G$8*$D3138)*churn_nonbuyers)*(ic*Inputs!$C$8+fee_wd*Inputs!$E$8*(1-$B3138)+fee_fx*Inputs!$D$8-cost_acc-cost_wd*Inputs!$E$8*(1-$B3138)-cost_fx*Inputs!$D$8)</f>
        <v>0</v>
      </c>
      <c r="N3138" s="0" t="n">
        <f aca="false">K3138+L3138+I3138-fixed</f>
        <v>-48111.9967706215</v>
      </c>
      <c r="O3138" s="0" t="n">
        <f aca="false">K3138+L3138+M3138-fixed</f>
        <v>-199138.584482621</v>
      </c>
      <c r="P3138" s="0" t="n">
        <f aca="false">12*Inputs!$B$6*(1-MIN(1,Inputs!$F$6*$D3138))*(ic*Inputs!$C$6+flat_fee-cost_acc-cost_wd*Inputs!$E$6*$E3138-cost_fx*Inputs!$D$6)+12*Inputs!$B$7*(1-MIN(1,Inputs!$F$7*$D3138))*(ic*Inputs!$C$7+flat_fee-cost_acc-cost_wd*Inputs!$E$7*$E3138-cost_fx*Inputs!$D$7)+12*Inputs!$B$8*(1-MIN(1,Inputs!$F$8*$D3138))*(ic*Inputs!$C$8+flat_fee-cost_acc-cost_wd*Inputs!$E$8*$E3138-cost_fx*Inputs!$D$8)-fixed</f>
        <v>-335154.28124464</v>
      </c>
    </row>
    <row r="3139" customFormat="false" ht="15" hidden="false" customHeight="false" outlineLevel="0" collapsed="false">
      <c r="A3139" s="0" t="n">
        <v>3074</v>
      </c>
      <c r="B3139" s="0" t="n">
        <v>0.32352</v>
      </c>
      <c r="C3139" s="0" t="n">
        <v>0.690798</v>
      </c>
      <c r="D3139" s="0" t="n">
        <v>1.187045</v>
      </c>
      <c r="E3139" s="0" t="n">
        <v>1.305545</v>
      </c>
      <c r="F3139" s="0" t="n">
        <v>0.265608</v>
      </c>
      <c r="G3139" s="0" t="n">
        <f aca="false">12*Inputs!$B$6*(MIN(1,$H$50*$C3139)*(ic*Inputs!$C$6+pS+fee_fx*Inputs!$D$6-cost_acc-cost_wd*Inputs!$E$6*$E3139-cost_fx*Inputs!$D$6-$F3139)+(1-MIN(1,$H$50*$C3139))*(1-MIN(1,Inputs!$G$6*$D3139)*churn_nonbuyers)*(ic*Inputs!$C$6+fee_wd*Inputs!$E$6*(1-$B3139)+fee_fx*Inputs!$D$6-cost_acc-cost_wd*Inputs!$E$6*(1-$B3139)-cost_fx*Inputs!$D$6))</f>
        <v>179436.102452954</v>
      </c>
      <c r="H3139" s="0" t="n">
        <f aca="false">12*Inputs!$B$7*(MIN(1,$H$51*$C3139)*(ic*Inputs!$C$7+pE+fee_fx*Inputs!$D$7-cost_acc-cost_wd*Inputs!$E$7*$E3139-cost_fx*Inputs!$D$7-$F3139)+(1-MIN(1,$H$51*$C3139))*(1-MIN(1,Inputs!$G$7*$D3139)*churn_nonbuyers)*(ic*Inputs!$C$7+fee_wd*Inputs!$E$7*(1-$B3139)+fee_fx*Inputs!$D$7-cost_acc-cost_wd*Inputs!$E$7*(1-$B3139)-cost_fx*Inputs!$D$7))</f>
        <v>364803.886043387</v>
      </c>
      <c r="I3139" s="0" t="n">
        <f aca="false">12*Inputs!$B$8*(MIN(1,$H$52*$C3139)*(ic*Inputs!$C$8+pT-cost_acc-cost_wd*Inputs!$E$8-cost_fx*Inputs!$D$8-cost_ins)+(1-MIN(1,$H$52*$C3139))*(1-MIN(1,Inputs!$G$8*$D3139)*churn_nonbuyers)*(ic*Inputs!$C$8+fee_wd*Inputs!$E$8*(1-$B3139)+fee_fx*Inputs!$D$8-cost_acc-cost_wd*Inputs!$E$8*(1-$B3139)-cost_fx*Inputs!$D$8))</f>
        <v>126717.772454028</v>
      </c>
      <c r="J3139" s="0" t="n">
        <f aca="false">G3139+H3139+I3139-fixed</f>
        <v>-29042.2390496307</v>
      </c>
      <c r="K3139" s="0" t="n">
        <f aca="false">12*Inputs!$B$6*(1-MIN(1,Inputs!$G$6*$D3139)*churn_nonbuyers)*(ic*Inputs!$C$6+fee_wd*Inputs!$E$6*(1-$B3139)+fee_fx*Inputs!$D$6-cost_acc-cost_wd*Inputs!$E$6*(1-$B3139)-cost_fx*Inputs!$D$6)</f>
        <v>145812.74254848</v>
      </c>
      <c r="L3139" s="0" t="n">
        <f aca="false">12*Inputs!$B$7*(1-MIN(1,Inputs!$G$7*$D3139)*churn_nonbuyers)*(ic*Inputs!$C$7+fee_wd*Inputs!$E$7*(1-$B3139)+fee_fx*Inputs!$D$7-cost_acc-cost_wd*Inputs!$E$7*(1-$B3139)-cost_fx*Inputs!$D$7)</f>
        <v>343913.645369088</v>
      </c>
      <c r="M3139" s="0" t="n">
        <f aca="false">12*Inputs!$B$8*(1-MIN(1,Inputs!$G$8*$D3139)*churn_nonbuyers)*(ic*Inputs!$C$8+fee_wd*Inputs!$E$8*(1-$B3139)+fee_fx*Inputs!$D$8-cost_acc-cost_wd*Inputs!$E$8*(1-$B3139)-cost_fx*Inputs!$D$8)</f>
        <v>52558.50042624</v>
      </c>
      <c r="N3139" s="0" t="n">
        <f aca="false">K3139+L3139+I3139-fixed</f>
        <v>-83555.839628404</v>
      </c>
      <c r="O3139" s="0" t="n">
        <f aca="false">K3139+L3139+M3139-fixed</f>
        <v>-157715.111656192</v>
      </c>
      <c r="P3139" s="0" t="n">
        <f aca="false">12*Inputs!$B$6*(1-MIN(1,Inputs!$F$6*$D3139))*(ic*Inputs!$C$6+flat_fee-cost_acc-cost_wd*Inputs!$E$6*$E3139-cost_fx*Inputs!$D$6)+12*Inputs!$B$7*(1-MIN(1,Inputs!$F$7*$D3139))*(ic*Inputs!$C$7+flat_fee-cost_acc-cost_wd*Inputs!$E$7*$E3139-cost_fx*Inputs!$D$7)+12*Inputs!$B$8*(1-MIN(1,Inputs!$F$8*$D3139))*(ic*Inputs!$C$8+flat_fee-cost_acc-cost_wd*Inputs!$E$8*$E3139-cost_fx*Inputs!$D$8)-fixed</f>
        <v>-153287.193274</v>
      </c>
    </row>
    <row r="3140" customFormat="false" ht="15" hidden="false" customHeight="false" outlineLevel="0" collapsed="false">
      <c r="A3140" s="0" t="n">
        <v>3075</v>
      </c>
      <c r="B3140" s="0" t="n">
        <v>0.110961</v>
      </c>
      <c r="C3140" s="0" t="n">
        <v>0.894693</v>
      </c>
      <c r="D3140" s="0" t="n">
        <v>1.445616</v>
      </c>
      <c r="E3140" s="0" t="n">
        <v>1.080345</v>
      </c>
      <c r="F3140" s="0" t="n">
        <v>0.127897</v>
      </c>
      <c r="G3140" s="0" t="n">
        <f aca="false">12*Inputs!$B$6*(MIN(1,$H$50*$C3140)*(ic*Inputs!$C$6+pS+fee_fx*Inputs!$D$6-cost_acc-cost_wd*Inputs!$E$6*$E3140-cost_fx*Inputs!$D$6-$F3140)+(1-MIN(1,$H$50*$C3140))*(1-MIN(1,Inputs!$G$6*$D3140)*churn_nonbuyers)*(ic*Inputs!$C$6+fee_wd*Inputs!$E$6*(1-$B3140)+fee_fx*Inputs!$D$6-cost_acc-cost_wd*Inputs!$E$6*(1-$B3140)-cost_fx*Inputs!$D$6))</f>
        <v>221344.251827511</v>
      </c>
      <c r="H3140" s="0" t="n">
        <f aca="false">12*Inputs!$B$7*(MIN(1,$H$51*$C3140)*(ic*Inputs!$C$7+pE+fee_fx*Inputs!$D$7-cost_acc-cost_wd*Inputs!$E$7*$E3140-cost_fx*Inputs!$D$7-$F3140)+(1-MIN(1,$H$51*$C3140))*(1-MIN(1,Inputs!$G$7*$D3140)*churn_nonbuyers)*(ic*Inputs!$C$7+fee_wd*Inputs!$E$7*(1-$B3140)+fee_fx*Inputs!$D$7-cost_acc-cost_wd*Inputs!$E$7*(1-$B3140)-cost_fx*Inputs!$D$7))</f>
        <v>418303.450181919</v>
      </c>
      <c r="I3140" s="0" t="n">
        <f aca="false">12*Inputs!$B$8*(MIN(1,$H$52*$C3140)*(ic*Inputs!$C$8+pT-cost_acc-cost_wd*Inputs!$E$8-cost_fx*Inputs!$D$8-cost_ins)+(1-MIN(1,$H$52*$C3140))*(1-MIN(1,Inputs!$G$8*$D3140)*churn_nonbuyers)*(ic*Inputs!$C$8+fee_wd*Inputs!$E$8*(1-$B3140)+fee_fx*Inputs!$D$8-cost_acc-cost_wd*Inputs!$E$8*(1-$B3140)-cost_fx*Inputs!$D$8))</f>
        <v>128964.627792</v>
      </c>
      <c r="J3140" s="0" t="n">
        <f aca="false">G3140+H3140+I3140-fixed</f>
        <v>68612.3298014301</v>
      </c>
      <c r="K3140" s="0" t="n">
        <f aca="false">12*Inputs!$B$6*(1-MIN(1,Inputs!$G$6*$D3140)*churn_nonbuyers)*(ic*Inputs!$C$6+fee_wd*Inputs!$E$6*(1-$B3140)+fee_fx*Inputs!$D$6-cost_acc-cost_wd*Inputs!$E$6*(1-$B3140)-cost_fx*Inputs!$D$6)</f>
        <v>172204.737098227</v>
      </c>
      <c r="L3140" s="0" t="n">
        <f aca="false">12*Inputs!$B$7*(1-MIN(1,Inputs!$G$7*$D3140)*churn_nonbuyers)*(ic*Inputs!$C$7+fee_wd*Inputs!$E$7*(1-$B3140)+fee_fx*Inputs!$D$7-cost_acc-cost_wd*Inputs!$E$7*(1-$B3140)-cost_fx*Inputs!$D$7)</f>
        <v>370428.403090936</v>
      </c>
      <c r="M3140" s="0" t="n">
        <f aca="false">12*Inputs!$B$8*(1-MIN(1,Inputs!$G$8*$D3140)*churn_nonbuyers)*(ic*Inputs!$C$8+fee_wd*Inputs!$E$8*(1-$B3140)+fee_fx*Inputs!$D$8-cost_acc-cost_wd*Inputs!$E$8*(1-$B3140)-cost_fx*Inputs!$D$8)</f>
        <v>0</v>
      </c>
      <c r="N3140" s="0" t="n">
        <f aca="false">K3140+L3140+I3140-fixed</f>
        <v>-28402.2320188364</v>
      </c>
      <c r="O3140" s="0" t="n">
        <f aca="false">K3140+L3140+M3140-fixed</f>
        <v>-157366.859810836</v>
      </c>
      <c r="P3140" s="0" t="n">
        <f aca="false">12*Inputs!$B$6*(1-MIN(1,Inputs!$F$6*$D3140))*(ic*Inputs!$C$6+flat_fee-cost_acc-cost_wd*Inputs!$E$6*$E3140-cost_fx*Inputs!$D$6)+12*Inputs!$B$7*(1-MIN(1,Inputs!$F$7*$D3140))*(ic*Inputs!$C$7+flat_fee-cost_acc-cost_wd*Inputs!$E$7*$E3140-cost_fx*Inputs!$D$7)+12*Inputs!$B$8*(1-MIN(1,Inputs!$F$8*$D3140))*(ic*Inputs!$C$8+flat_fee-cost_acc-cost_wd*Inputs!$E$8*$E3140-cost_fx*Inputs!$D$8)-fixed</f>
        <v>-206939.6554432</v>
      </c>
    </row>
    <row r="3141" customFormat="false" ht="15" hidden="false" customHeight="false" outlineLevel="0" collapsed="false">
      <c r="A3141" s="0" t="n">
        <v>3076</v>
      </c>
      <c r="B3141" s="0" t="n">
        <v>0.223629</v>
      </c>
      <c r="C3141" s="0" t="n">
        <v>1.094382</v>
      </c>
      <c r="D3141" s="0" t="n">
        <v>0.908352</v>
      </c>
      <c r="E3141" s="0" t="n">
        <v>1.056542</v>
      </c>
      <c r="F3141" s="0" t="n">
        <v>0.285548</v>
      </c>
      <c r="G3141" s="0" t="n">
        <f aca="false">12*Inputs!$B$6*(MIN(1,$H$50*$C3141)*(ic*Inputs!$C$6+pS+fee_fx*Inputs!$D$6-cost_acc-cost_wd*Inputs!$E$6*$E3141-cost_fx*Inputs!$D$6-$F3141)+(1-MIN(1,$H$50*$C3141))*(1-MIN(1,Inputs!$G$6*$D3141)*churn_nonbuyers)*(ic*Inputs!$C$6+fee_wd*Inputs!$E$6*(1-$B3141)+fee_fx*Inputs!$D$6-cost_acc-cost_wd*Inputs!$E$6*(1-$B3141)-cost_fx*Inputs!$D$6))</f>
        <v>219355.34256543</v>
      </c>
      <c r="H3141" s="0" t="n">
        <f aca="false">12*Inputs!$B$7*(MIN(1,$H$51*$C3141)*(ic*Inputs!$C$7+pE+fee_fx*Inputs!$D$7-cost_acc-cost_wd*Inputs!$E$7*$E3141-cost_fx*Inputs!$D$7-$F3141)+(1-MIN(1,$H$51*$C3141))*(1-MIN(1,Inputs!$G$7*$D3141)*churn_nonbuyers)*(ic*Inputs!$C$7+fee_wd*Inputs!$E$7*(1-$B3141)+fee_fx*Inputs!$D$7-cost_acc-cost_wd*Inputs!$E$7*(1-$B3141)-cost_fx*Inputs!$D$7))</f>
        <v>416687.647524428</v>
      </c>
      <c r="I3141" s="0" t="n">
        <f aca="false">12*Inputs!$B$8*(MIN(1,$H$52*$C3141)*(ic*Inputs!$C$8+pT-cost_acc-cost_wd*Inputs!$E$8-cost_fx*Inputs!$D$8-cost_ins)+(1-MIN(1,$H$52*$C3141))*(1-MIN(1,Inputs!$G$8*$D3141)*churn_nonbuyers)*(ic*Inputs!$C$8+fee_wd*Inputs!$E$8*(1-$B3141)+fee_fx*Inputs!$D$8-cost_acc-cost_wd*Inputs!$E$8*(1-$B3141)-cost_fx*Inputs!$D$8))</f>
        <v>184639.347970304</v>
      </c>
      <c r="J3141" s="0" t="n">
        <f aca="false">G3141+H3141+I3141-fixed</f>
        <v>120682.338060161</v>
      </c>
      <c r="K3141" s="0" t="n">
        <f aca="false">12*Inputs!$B$6*(1-MIN(1,Inputs!$G$6*$D3141)*churn_nonbuyers)*(ic*Inputs!$C$6+fee_wd*Inputs!$E$6*(1-$B3141)+fee_fx*Inputs!$D$6-cost_acc-cost_wd*Inputs!$E$6*(1-$B3141)-cost_fx*Inputs!$D$6)</f>
        <v>161703.799555738</v>
      </c>
      <c r="L3141" s="0" t="n">
        <f aca="false">12*Inputs!$B$7*(1-MIN(1,Inputs!$G$7*$D3141)*churn_nonbuyers)*(ic*Inputs!$C$7+fee_wd*Inputs!$E$7*(1-$B3141)+fee_fx*Inputs!$D$7-cost_acc-cost_wd*Inputs!$E$7*(1-$B3141)-cost_fx*Inputs!$D$7)</f>
        <v>360887.536437443</v>
      </c>
      <c r="M3141" s="0" t="n">
        <f aca="false">12*Inputs!$B$8*(1-MIN(1,Inputs!$G$8*$D3141)*churn_nonbuyers)*(ic*Inputs!$C$8+fee_wd*Inputs!$E$8*(1-$B3141)+fee_fx*Inputs!$D$8-cost_acc-cost_wd*Inputs!$E$8*(1-$B3141)-cost_fx*Inputs!$D$8)</f>
        <v>114950.840380109</v>
      </c>
      <c r="N3141" s="0" t="n">
        <f aca="false">K3141+L3141+I3141-fixed</f>
        <v>7230.68396348401</v>
      </c>
      <c r="O3141" s="0" t="n">
        <f aca="false">K3141+L3141+M3141-fixed</f>
        <v>-62457.823626711</v>
      </c>
      <c r="P3141" s="0" t="n">
        <f aca="false">12*Inputs!$B$6*(1-MIN(1,Inputs!$F$6*$D3141))*(ic*Inputs!$C$6+flat_fee-cost_acc-cost_wd*Inputs!$E$6*$E3141-cost_fx*Inputs!$D$6)+12*Inputs!$B$7*(1-MIN(1,Inputs!$F$7*$D3141))*(ic*Inputs!$C$7+flat_fee-cost_acc-cost_wd*Inputs!$E$7*$E3141-cost_fx*Inputs!$D$7)+12*Inputs!$B$8*(1-MIN(1,Inputs!$F$8*$D3141))*(ic*Inputs!$C$8+flat_fee-cost_acc-cost_wd*Inputs!$E$8*$E3141-cost_fx*Inputs!$D$8)-fixed</f>
        <v>96485.05865216</v>
      </c>
    </row>
    <row r="3142" customFormat="false" ht="15" hidden="false" customHeight="false" outlineLevel="0" collapsed="false">
      <c r="A3142" s="0" t="n">
        <v>3077</v>
      </c>
      <c r="B3142" s="0" t="n">
        <v>0.253417</v>
      </c>
      <c r="C3142" s="0" t="n">
        <v>0.917208</v>
      </c>
      <c r="D3142" s="0" t="n">
        <v>1.762789</v>
      </c>
      <c r="E3142" s="0" t="n">
        <v>1.180364</v>
      </c>
      <c r="F3142" s="0" t="n">
        <v>0.10866</v>
      </c>
      <c r="G3142" s="0" t="n">
        <f aca="false">12*Inputs!$B$6*(MIN(1,$H$50*$C3142)*(ic*Inputs!$C$6+pS+fee_fx*Inputs!$D$6-cost_acc-cost_wd*Inputs!$E$6*$E3142-cost_fx*Inputs!$D$6-$F3142)+(1-MIN(1,$H$50*$C3142))*(1-MIN(1,Inputs!$G$6*$D3142)*churn_nonbuyers)*(ic*Inputs!$C$6+fee_wd*Inputs!$E$6*(1-$B3142)+fee_fx*Inputs!$D$6-cost_acc-cost_wd*Inputs!$E$6*(1-$B3142)-cost_fx*Inputs!$D$6))</f>
        <v>200812.971506539</v>
      </c>
      <c r="H3142" s="0" t="n">
        <f aca="false">12*Inputs!$B$7*(MIN(1,$H$51*$C3142)*(ic*Inputs!$C$7+pE+fee_fx*Inputs!$D$7-cost_acc-cost_wd*Inputs!$E$7*$E3142-cost_fx*Inputs!$D$7-$F3142)+(1-MIN(1,$H$51*$C3142))*(1-MIN(1,Inputs!$G$7*$D3142)*churn_nonbuyers)*(ic*Inputs!$C$7+fee_wd*Inputs!$E$7*(1-$B3142)+fee_fx*Inputs!$D$7-cost_acc-cost_wd*Inputs!$E$7*(1-$B3142)-cost_fx*Inputs!$D$7))</f>
        <v>395322.8711086</v>
      </c>
      <c r="I3142" s="0" t="n">
        <f aca="false">12*Inputs!$B$8*(MIN(1,$H$52*$C3142)*(ic*Inputs!$C$8+pT-cost_acc-cost_wd*Inputs!$E$8-cost_fx*Inputs!$D$8-cost_ins)+(1-MIN(1,$H$52*$C3142))*(1-MIN(1,Inputs!$G$8*$D3142)*churn_nonbuyers)*(ic*Inputs!$C$8+fee_wd*Inputs!$E$8*(1-$B3142)+fee_fx*Inputs!$D$8-cost_acc-cost_wd*Inputs!$E$8*(1-$B3142)-cost_fx*Inputs!$D$8))</f>
        <v>132210.029952</v>
      </c>
      <c r="J3142" s="0" t="n">
        <f aca="false">G3142+H3142+I3142-fixed</f>
        <v>28345.8725671391</v>
      </c>
      <c r="K3142" s="0" t="n">
        <f aca="false">12*Inputs!$B$6*(1-MIN(1,Inputs!$G$6*$D3142)*churn_nonbuyers)*(ic*Inputs!$C$6+fee_wd*Inputs!$E$6*(1-$B3142)+fee_fx*Inputs!$D$6-cost_acc-cost_wd*Inputs!$E$6*(1-$B3142)-cost_fx*Inputs!$D$6)</f>
        <v>150555.427920094</v>
      </c>
      <c r="L3142" s="0" t="n">
        <f aca="false">12*Inputs!$B$7*(1-MIN(1,Inputs!$G$7*$D3142)*churn_nonbuyers)*(ic*Inputs!$C$7+fee_wd*Inputs!$E$7*(1-$B3142)+fee_fx*Inputs!$D$7-cost_acc-cost_wd*Inputs!$E$7*(1-$B3142)-cost_fx*Inputs!$D$7)</f>
        <v>347315.089680056</v>
      </c>
      <c r="M3142" s="0" t="n">
        <f aca="false">12*Inputs!$B$8*(1-MIN(1,Inputs!$G$8*$D3142)*churn_nonbuyers)*(ic*Inputs!$C$8+fee_wd*Inputs!$E$8*(1-$B3142)+fee_fx*Inputs!$D$8-cost_acc-cost_wd*Inputs!$E$8*(1-$B3142)-cost_fx*Inputs!$D$8)</f>
        <v>0</v>
      </c>
      <c r="N3142" s="0" t="n">
        <f aca="false">K3142+L3142+I3142-fixed</f>
        <v>-69919.4524478503</v>
      </c>
      <c r="O3142" s="0" t="n">
        <f aca="false">K3142+L3142+M3142-fixed</f>
        <v>-202129.48239985</v>
      </c>
      <c r="P3142" s="0" t="n">
        <f aca="false">12*Inputs!$B$6*(1-MIN(1,Inputs!$F$6*$D3142))*(ic*Inputs!$C$6+flat_fee-cost_acc-cost_wd*Inputs!$E$6*$E3142-cost_fx*Inputs!$D$6)+12*Inputs!$B$7*(1-MIN(1,Inputs!$F$7*$D3142))*(ic*Inputs!$C$7+flat_fee-cost_acc-cost_wd*Inputs!$E$7*$E3142-cost_fx*Inputs!$D$7)+12*Inputs!$B$8*(1-MIN(1,Inputs!$F$8*$D3142))*(ic*Inputs!$C$8+flat_fee-cost_acc-cost_wd*Inputs!$E$8*$E3142-cost_fx*Inputs!$D$8)-fixed</f>
        <v>-404584.20114496</v>
      </c>
    </row>
    <row r="3143" customFormat="false" ht="15" hidden="false" customHeight="false" outlineLevel="0" collapsed="false">
      <c r="A3143" s="0" t="n">
        <v>3078</v>
      </c>
      <c r="B3143" s="0" t="n">
        <v>0.479972</v>
      </c>
      <c r="C3143" s="0" t="n">
        <v>0.881748</v>
      </c>
      <c r="D3143" s="0" t="n">
        <v>1.204959</v>
      </c>
      <c r="E3143" s="0" t="n">
        <v>1.354092</v>
      </c>
      <c r="F3143" s="0" t="n">
        <v>0.28247</v>
      </c>
      <c r="G3143" s="0" t="n">
        <f aca="false">12*Inputs!$B$6*(MIN(1,$H$50*$C3143)*(ic*Inputs!$C$6+pS+fee_fx*Inputs!$D$6-cost_acc-cost_wd*Inputs!$E$6*$E3143-cost_fx*Inputs!$D$6-$F3143)+(1-MIN(1,$H$50*$C3143))*(1-MIN(1,Inputs!$G$6*$D3143)*churn_nonbuyers)*(ic*Inputs!$C$6+fee_wd*Inputs!$E$6*(1-$B3143)+fee_fx*Inputs!$D$6-cost_acc-cost_wd*Inputs!$E$6*(1-$B3143)-cost_fx*Inputs!$D$6))</f>
        <v>167594.082677488</v>
      </c>
      <c r="H3143" s="0" t="n">
        <f aca="false">12*Inputs!$B$7*(MIN(1,$H$51*$C3143)*(ic*Inputs!$C$7+pE+fee_fx*Inputs!$D$7-cost_acc-cost_wd*Inputs!$E$7*$E3143-cost_fx*Inputs!$D$7-$F3143)+(1-MIN(1,$H$51*$C3143))*(1-MIN(1,Inputs!$G$7*$D3143)*churn_nonbuyers)*(ic*Inputs!$C$7+fee_wd*Inputs!$E$7*(1-$B3143)+fee_fx*Inputs!$D$7-cost_acc-cost_wd*Inputs!$E$7*(1-$B3143)-cost_fx*Inputs!$D$7))</f>
        <v>350610.687880299</v>
      </c>
      <c r="I3143" s="0" t="n">
        <f aca="false">12*Inputs!$B$8*(MIN(1,$H$52*$C3143)*(ic*Inputs!$C$8+pT-cost_acc-cost_wd*Inputs!$E$8-cost_fx*Inputs!$D$8-cost_ins)+(1-MIN(1,$H$52*$C3143))*(1-MIN(1,Inputs!$G$8*$D3143)*churn_nonbuyers)*(ic*Inputs!$C$8+fee_wd*Inputs!$E$8*(1-$B3143)+fee_fx*Inputs!$D$8-cost_acc-cost_wd*Inputs!$E$8*(1-$B3143)-cost_fx*Inputs!$D$8))</f>
        <v>145274.727977295</v>
      </c>
      <c r="J3143" s="0" t="n">
        <f aca="false">G3143+H3143+I3143-fixed</f>
        <v>-36520.501464918</v>
      </c>
      <c r="K3143" s="0" t="n">
        <f aca="false">12*Inputs!$B$6*(1-MIN(1,Inputs!$G$6*$D3143)*churn_nonbuyers)*(ic*Inputs!$C$6+fee_wd*Inputs!$E$6*(1-$B3143)+fee_fx*Inputs!$D$6-cost_acc-cost_wd*Inputs!$E$6*(1-$B3143)-cost_fx*Inputs!$D$6)</f>
        <v>124502.140664266</v>
      </c>
      <c r="L3143" s="0" t="n">
        <f aca="false">12*Inputs!$B$7*(1-MIN(1,Inputs!$G$7*$D3143)*churn_nonbuyers)*(ic*Inputs!$C$7+fee_wd*Inputs!$E$7*(1-$B3143)+fee_fx*Inputs!$D$7-cost_acc-cost_wd*Inputs!$E$7*(1-$B3143)-cost_fx*Inputs!$D$7)</f>
        <v>322007.305166559</v>
      </c>
      <c r="M3143" s="0" t="n">
        <f aca="false">12*Inputs!$B$8*(1-MIN(1,Inputs!$G$8*$D3143)*churn_nonbuyers)*(ic*Inputs!$C$8+fee_wd*Inputs!$E$8*(1-$B3143)+fee_fx*Inputs!$D$8-cost_acc-cost_wd*Inputs!$E$8*(1-$B3143)-cost_fx*Inputs!$D$8)</f>
        <v>47484.7568065728</v>
      </c>
      <c r="N3143" s="0" t="n">
        <f aca="false">K3143+L3143+I3143-fixed</f>
        <v>-108215.82619188</v>
      </c>
      <c r="O3143" s="0" t="n">
        <f aca="false">K3143+L3143+M3143-fixed</f>
        <v>-206005.797362602</v>
      </c>
      <c r="P3143" s="0" t="n">
        <f aca="false">12*Inputs!$B$6*(1-MIN(1,Inputs!$F$6*$D3143))*(ic*Inputs!$C$6+flat_fee-cost_acc-cost_wd*Inputs!$E$6*$E3143-cost_fx*Inputs!$D$6)+12*Inputs!$B$7*(1-MIN(1,Inputs!$F$7*$D3143))*(ic*Inputs!$C$7+flat_fee-cost_acc-cost_wd*Inputs!$E$7*$E3143-cost_fx*Inputs!$D$7)+12*Inputs!$B$8*(1-MIN(1,Inputs!$F$8*$D3143))*(ic*Inputs!$C$8+flat_fee-cost_acc-cost_wd*Inputs!$E$8*$E3143-cost_fx*Inputs!$D$8)-fixed</f>
        <v>-180660.02081728</v>
      </c>
    </row>
    <row r="3144" customFormat="false" ht="15" hidden="false" customHeight="false" outlineLevel="0" collapsed="false">
      <c r="A3144" s="0" t="n">
        <v>3079</v>
      </c>
      <c r="B3144" s="0" t="n">
        <v>0.053142</v>
      </c>
      <c r="C3144" s="0" t="n">
        <v>0.773253</v>
      </c>
      <c r="D3144" s="0" t="n">
        <v>0.989698</v>
      </c>
      <c r="E3144" s="0" t="n">
        <v>1.09991</v>
      </c>
      <c r="F3144" s="0" t="n">
        <v>0.165313</v>
      </c>
      <c r="G3144" s="0" t="n">
        <f aca="false">12*Inputs!$B$6*(MIN(1,$H$50*$C3144)*(ic*Inputs!$C$6+pS+fee_fx*Inputs!$D$6-cost_acc-cost_wd*Inputs!$E$6*$E3144-cost_fx*Inputs!$D$6-$F3144)+(1-MIN(1,$H$50*$C3144))*(1-MIN(1,Inputs!$G$6*$D3144)*churn_nonbuyers)*(ic*Inputs!$C$6+fee_wd*Inputs!$E$6*(1-$B3144)+fee_fx*Inputs!$D$6-cost_acc-cost_wd*Inputs!$E$6*(1-$B3144)-cost_fx*Inputs!$D$6))</f>
        <v>225053.230054103</v>
      </c>
      <c r="H3144" s="0" t="n">
        <f aca="false">12*Inputs!$B$7*(MIN(1,$H$51*$C3144)*(ic*Inputs!$C$7+pE+fee_fx*Inputs!$D$7-cost_acc-cost_wd*Inputs!$E$7*$E3144-cost_fx*Inputs!$D$7-$F3144)+(1-MIN(1,$H$51*$C3144))*(1-MIN(1,Inputs!$G$7*$D3144)*churn_nonbuyers)*(ic*Inputs!$C$7+fee_wd*Inputs!$E$7*(1-$B3144)+fee_fx*Inputs!$D$7-cost_acc-cost_wd*Inputs!$E$7*(1-$B3144)-cost_fx*Inputs!$D$7))</f>
        <v>417633.957523557</v>
      </c>
      <c r="I3144" s="0" t="n">
        <f aca="false">12*Inputs!$B$8*(MIN(1,$H$52*$C3144)*(ic*Inputs!$C$8+pT-cost_acc-cost_wd*Inputs!$E$8-cost_fx*Inputs!$D$8-cost_ins)+(1-MIN(1,$H$52*$C3144))*(1-MIN(1,Inputs!$G$8*$D3144)*churn_nonbuyers)*(ic*Inputs!$C$8+fee_wd*Inputs!$E$8*(1-$B3144)+fee_fx*Inputs!$D$8-cost_acc-cost_wd*Inputs!$E$8*(1-$B3144)-cost_fx*Inputs!$D$8))</f>
        <v>157098.195701653</v>
      </c>
      <c r="J3144" s="0" t="n">
        <f aca="false">G3144+H3144+I3144-fixed</f>
        <v>99785.3832793128</v>
      </c>
      <c r="K3144" s="0" t="n">
        <f aca="false">12*Inputs!$B$6*(1-MIN(1,Inputs!$G$6*$D3144)*churn_nonbuyers)*(ic*Inputs!$C$6+fee_wd*Inputs!$E$6*(1-$B3144)+fee_fx*Inputs!$D$6-cost_acc-cost_wd*Inputs!$E$6*(1-$B3144)-cost_fx*Inputs!$D$6)</f>
        <v>184350.076784035</v>
      </c>
      <c r="L3144" s="0" t="n">
        <f aca="false">12*Inputs!$B$7*(1-MIN(1,Inputs!$G$7*$D3144)*churn_nonbuyers)*(ic*Inputs!$C$7+fee_wd*Inputs!$E$7*(1-$B3144)+fee_fx*Inputs!$D$7-cost_acc-cost_wd*Inputs!$E$7*(1-$B3144)-cost_fx*Inputs!$D$7)</f>
        <v>383803.373366421</v>
      </c>
      <c r="M3144" s="0" t="n">
        <f aca="false">12*Inputs!$B$8*(1-MIN(1,Inputs!$G$8*$D3144)*churn_nonbuyers)*(ic*Inputs!$C$8+fee_wd*Inputs!$E$8*(1-$B3144)+fee_fx*Inputs!$D$8-cost_acc-cost_wd*Inputs!$E$8*(1-$B3144)-cost_fx*Inputs!$D$8)</f>
        <v>99490.1612054976</v>
      </c>
      <c r="N3144" s="0" t="n">
        <f aca="false">K3144+L3144+I3144-fixed</f>
        <v>25251.6458521099</v>
      </c>
      <c r="O3144" s="0" t="n">
        <f aca="false">K3144+L3144+M3144-fixed</f>
        <v>-32356.3886440459</v>
      </c>
      <c r="P3144" s="0" t="n">
        <f aca="false">12*Inputs!$B$6*(1-MIN(1,Inputs!$F$6*$D3144))*(ic*Inputs!$C$6+flat_fee-cost_acc-cost_wd*Inputs!$E$6*$E3144-cost_fx*Inputs!$D$6)+12*Inputs!$B$7*(1-MIN(1,Inputs!$F$7*$D3144))*(ic*Inputs!$C$7+flat_fee-cost_acc-cost_wd*Inputs!$E$7*$E3144-cost_fx*Inputs!$D$7)+12*Inputs!$B$8*(1-MIN(1,Inputs!$F$8*$D3144))*(ic*Inputs!$C$8+flat_fee-cost_acc-cost_wd*Inputs!$E$8*$E3144-cost_fx*Inputs!$D$8)-fixed</f>
        <v>32873.4407792001</v>
      </c>
    </row>
    <row r="3145" customFormat="false" ht="15" hidden="false" customHeight="false" outlineLevel="0" collapsed="false">
      <c r="A3145" s="0" t="n">
        <v>3080</v>
      </c>
      <c r="B3145" s="0" t="n">
        <v>0.133627</v>
      </c>
      <c r="C3145" s="0" t="n">
        <v>1.075615</v>
      </c>
      <c r="D3145" s="0" t="n">
        <v>1.029434</v>
      </c>
      <c r="E3145" s="0" t="n">
        <v>1.063902</v>
      </c>
      <c r="F3145" s="0" t="n">
        <v>0.171004</v>
      </c>
      <c r="G3145" s="0" t="n">
        <f aca="false">12*Inputs!$B$6*(MIN(1,$H$50*$C3145)*(ic*Inputs!$C$6+pS+fee_fx*Inputs!$D$6-cost_acc-cost_wd*Inputs!$E$6*$E3145-cost_fx*Inputs!$D$6-$F3145)+(1-MIN(1,$H$50*$C3145))*(1-MIN(1,Inputs!$G$6*$D3145)*churn_nonbuyers)*(ic*Inputs!$C$6+fee_wd*Inputs!$E$6*(1-$B3145)+fee_fx*Inputs!$D$6-cost_acc-cost_wd*Inputs!$E$6*(1-$B3145)-cost_fx*Inputs!$D$6))</f>
        <v>231321.036304073</v>
      </c>
      <c r="H3145" s="0" t="n">
        <f aca="false">12*Inputs!$B$7*(MIN(1,$H$51*$C3145)*(ic*Inputs!$C$7+pE+fee_fx*Inputs!$D$7-cost_acc-cost_wd*Inputs!$E$7*$E3145-cost_fx*Inputs!$D$7-$F3145)+(1-MIN(1,$H$51*$C3145))*(1-MIN(1,Inputs!$G$7*$D3145)*churn_nonbuyers)*(ic*Inputs!$C$7+fee_wd*Inputs!$E$7*(1-$B3145)+fee_fx*Inputs!$D$7-cost_acc-cost_wd*Inputs!$E$7*(1-$B3145)-cost_fx*Inputs!$D$7))</f>
        <v>428303.708872241</v>
      </c>
      <c r="I3145" s="0" t="n">
        <f aca="false">12*Inputs!$B$8*(MIN(1,$H$52*$C3145)*(ic*Inputs!$C$8+pT-cost_acc-cost_wd*Inputs!$E$8-cost_fx*Inputs!$D$8-cost_ins)+(1-MIN(1,$H$52*$C3145))*(1-MIN(1,Inputs!$G$8*$D3145)*churn_nonbuyers)*(ic*Inputs!$C$8+fee_wd*Inputs!$E$8*(1-$B3145)+fee_fx*Inputs!$D$8-cost_acc-cost_wd*Inputs!$E$8*(1-$B3145)-cost_fx*Inputs!$D$8))</f>
        <v>177132.164928669</v>
      </c>
      <c r="J3145" s="0" t="n">
        <f aca="false">G3145+H3145+I3145-fixed</f>
        <v>136756.910104984</v>
      </c>
      <c r="K3145" s="0" t="n">
        <f aca="false">12*Inputs!$B$6*(1-MIN(1,Inputs!$G$6*$D3145)*churn_nonbuyers)*(ic*Inputs!$C$6+fee_wd*Inputs!$E$6*(1-$B3145)+fee_fx*Inputs!$D$6-cost_acc-cost_wd*Inputs!$E$6*(1-$B3145)-cost_fx*Inputs!$D$6)</f>
        <v>172971.45055525</v>
      </c>
      <c r="L3145" s="0" t="n">
        <f aca="false">12*Inputs!$B$7*(1-MIN(1,Inputs!$G$7*$D3145)*churn_nonbuyers)*(ic*Inputs!$C$7+fee_wd*Inputs!$E$7*(1-$B3145)+fee_fx*Inputs!$D$7-cost_acc-cost_wd*Inputs!$E$7*(1-$B3145)-cost_fx*Inputs!$D$7)</f>
        <v>372099.93830115</v>
      </c>
      <c r="M3145" s="0" t="n">
        <f aca="false">12*Inputs!$B$8*(1-MIN(1,Inputs!$G$8*$D3145)*churn_nonbuyers)*(ic*Inputs!$C$8+fee_wd*Inputs!$E$8*(1-$B3145)+fee_fx*Inputs!$D$8-cost_acc-cost_wd*Inputs!$E$8*(1-$B3145)-cost_fx*Inputs!$D$8)</f>
        <v>89402.8456311648</v>
      </c>
      <c r="N3145" s="0" t="n">
        <f aca="false">K3145+L3145+I3145-fixed</f>
        <v>22203.5537850685</v>
      </c>
      <c r="O3145" s="0" t="n">
        <f aca="false">K3145+L3145+M3145-fixed</f>
        <v>-65525.7655124358</v>
      </c>
      <c r="P3145" s="0" t="n">
        <f aca="false">12*Inputs!$B$6*(1-MIN(1,Inputs!$F$6*$D3145))*(ic*Inputs!$C$6+flat_fee-cost_acc-cost_wd*Inputs!$E$6*$E3145-cost_fx*Inputs!$D$6)+12*Inputs!$B$7*(1-MIN(1,Inputs!$F$7*$D3145))*(ic*Inputs!$C$7+flat_fee-cost_acc-cost_wd*Inputs!$E$7*$E3145-cost_fx*Inputs!$D$7)+12*Inputs!$B$8*(1-MIN(1,Inputs!$F$8*$D3145))*(ic*Inputs!$C$8+flat_fee-cost_acc-cost_wd*Inputs!$E$8*$E3145-cost_fx*Inputs!$D$8)-fixed</f>
        <v>26719.0932003199</v>
      </c>
    </row>
    <row r="3146" customFormat="false" ht="15" hidden="false" customHeight="false" outlineLevel="0" collapsed="false">
      <c r="A3146" s="0" t="n">
        <v>3081</v>
      </c>
      <c r="B3146" s="0" t="n">
        <v>0.249255</v>
      </c>
      <c r="C3146" s="0" t="n">
        <v>0.900468</v>
      </c>
      <c r="D3146" s="0" t="n">
        <v>0.762766</v>
      </c>
      <c r="E3146" s="0" t="n">
        <v>1.086181</v>
      </c>
      <c r="F3146" s="0" t="n">
        <v>0.282923</v>
      </c>
      <c r="G3146" s="0" t="n">
        <f aca="false">12*Inputs!$B$6*(MIN(1,$H$50*$C3146)*(ic*Inputs!$C$6+pS+fee_fx*Inputs!$D$6-cost_acc-cost_wd*Inputs!$E$6*$E3146-cost_fx*Inputs!$D$6-$F3146)+(1-MIN(1,$H$50*$C3146))*(1-MIN(1,Inputs!$G$6*$D3146)*churn_nonbuyers)*(ic*Inputs!$C$6+fee_wd*Inputs!$E$6*(1-$B3146)+fee_fx*Inputs!$D$6-cost_acc-cost_wd*Inputs!$E$6*(1-$B3146)-cost_fx*Inputs!$D$6))</f>
        <v>206430.135968307</v>
      </c>
      <c r="H3146" s="0" t="n">
        <f aca="false">12*Inputs!$B$7*(MIN(1,$H$51*$C3146)*(ic*Inputs!$C$7+pE+fee_fx*Inputs!$D$7-cost_acc-cost_wd*Inputs!$E$7*$E3146-cost_fx*Inputs!$D$7-$F3146)+(1-MIN(1,$H$51*$C3146))*(1-MIN(1,Inputs!$G$7*$D3146)*churn_nonbuyers)*(ic*Inputs!$C$7+fee_wd*Inputs!$E$7*(1-$B3146)+fee_fx*Inputs!$D$7-cost_acc-cost_wd*Inputs!$E$7*(1-$B3146)-cost_fx*Inputs!$D$7))</f>
        <v>402591.737063494</v>
      </c>
      <c r="I3146" s="0" t="n">
        <f aca="false">12*Inputs!$B$8*(MIN(1,$H$52*$C3146)*(ic*Inputs!$C$8+pT-cost_acc-cost_wd*Inputs!$E$8-cost_fx*Inputs!$D$8-cost_ins)+(1-MIN(1,$H$52*$C3146))*(1-MIN(1,Inputs!$G$8*$D3146)*churn_nonbuyers)*(ic*Inputs!$C$8+fee_wd*Inputs!$E$8*(1-$B3146)+fee_fx*Inputs!$D$8-cost_acc-cost_wd*Inputs!$E$8*(1-$B3146)-cost_fx*Inputs!$D$8))</f>
        <v>183971.486863548</v>
      </c>
      <c r="J3146" s="0" t="n">
        <f aca="false">G3146+H3146+I3146-fixed</f>
        <v>92993.3598953489</v>
      </c>
      <c r="K3146" s="0" t="n">
        <f aca="false">12*Inputs!$B$6*(1-MIN(1,Inputs!$G$6*$D3146)*churn_nonbuyers)*(ic*Inputs!$C$6+fee_wd*Inputs!$E$6*(1-$B3146)+fee_fx*Inputs!$D$6-cost_acc-cost_wd*Inputs!$E$6*(1-$B3146)-cost_fx*Inputs!$D$6)</f>
        <v>159387.486043176</v>
      </c>
      <c r="L3146" s="0" t="n">
        <f aca="false">12*Inputs!$B$7*(1-MIN(1,Inputs!$G$7*$D3146)*churn_nonbuyers)*(ic*Inputs!$C$7+fee_wd*Inputs!$E$7*(1-$B3146)+fee_fx*Inputs!$D$7-cost_acc-cost_wd*Inputs!$E$7*(1-$B3146)-cost_fx*Inputs!$D$7)</f>
        <v>358902.194857906</v>
      </c>
      <c r="M3146" s="0" t="n">
        <f aca="false">12*Inputs!$B$8*(1-MIN(1,Inputs!$G$8*$D3146)*churn_nonbuyers)*(ic*Inputs!$C$8+fee_wd*Inputs!$E$8*(1-$B3146)+fee_fx*Inputs!$D$8-cost_acc-cost_wd*Inputs!$E$8*(1-$B3146)-cost_fx*Inputs!$D$8)</f>
        <v>146547.125161488</v>
      </c>
      <c r="N3146" s="0" t="n">
        <f aca="false">K3146+L3146+I3146-fixed</f>
        <v>2261.16776462924</v>
      </c>
      <c r="O3146" s="0" t="n">
        <f aca="false">K3146+L3146+M3146-fixed</f>
        <v>-35163.1939374304</v>
      </c>
      <c r="P3146" s="0" t="n">
        <f aca="false">12*Inputs!$B$6*(1-MIN(1,Inputs!$F$6*$D3146))*(ic*Inputs!$C$6+flat_fee-cost_acc-cost_wd*Inputs!$E$6*$E3146-cost_fx*Inputs!$D$6)+12*Inputs!$B$7*(1-MIN(1,Inputs!$F$7*$D3146))*(ic*Inputs!$C$7+flat_fee-cost_acc-cost_wd*Inputs!$E$7*$E3146-cost_fx*Inputs!$D$7)+12*Inputs!$B$8*(1-MIN(1,Inputs!$F$8*$D3146))*(ic*Inputs!$C$8+flat_fee-cost_acc-cost_wd*Inputs!$E$8*$E3146-cost_fx*Inputs!$D$8)-fixed</f>
        <v>162117.88794704</v>
      </c>
    </row>
    <row r="3147" customFormat="false" ht="15" hidden="false" customHeight="false" outlineLevel="0" collapsed="false">
      <c r="A3147" s="0" t="n">
        <v>3082</v>
      </c>
      <c r="B3147" s="0" t="n">
        <v>0.229647</v>
      </c>
      <c r="C3147" s="0" t="n">
        <v>0.935372</v>
      </c>
      <c r="D3147" s="0" t="n">
        <v>1.459311</v>
      </c>
      <c r="E3147" s="0" t="n">
        <v>1.287414</v>
      </c>
      <c r="F3147" s="0" t="n">
        <v>0.350144</v>
      </c>
      <c r="G3147" s="0" t="n">
        <f aca="false">12*Inputs!$B$6*(MIN(1,$H$50*$C3147)*(ic*Inputs!$C$6+pS+fee_fx*Inputs!$D$6-cost_acc-cost_wd*Inputs!$E$6*$E3147-cost_fx*Inputs!$D$6-$F3147)+(1-MIN(1,$H$50*$C3147))*(1-MIN(1,Inputs!$G$6*$D3147)*churn_nonbuyers)*(ic*Inputs!$C$6+fee_wd*Inputs!$E$6*(1-$B3147)+fee_fx*Inputs!$D$6-cost_acc-cost_wd*Inputs!$E$6*(1-$B3147)-cost_fx*Inputs!$D$6))</f>
        <v>199550.546086663</v>
      </c>
      <c r="H3147" s="0" t="n">
        <f aca="false">12*Inputs!$B$7*(MIN(1,$H$51*$C3147)*(ic*Inputs!$C$7+pE+fee_fx*Inputs!$D$7-cost_acc-cost_wd*Inputs!$E$7*$E3147-cost_fx*Inputs!$D$7-$F3147)+(1-MIN(1,$H$51*$C3147))*(1-MIN(1,Inputs!$G$7*$D3147)*churn_nonbuyers)*(ic*Inputs!$C$7+fee_wd*Inputs!$E$7*(1-$B3147)+fee_fx*Inputs!$D$7-cost_acc-cost_wd*Inputs!$E$7*(1-$B3147)-cost_fx*Inputs!$D$7))</f>
        <v>375865.820049088</v>
      </c>
      <c r="I3147" s="0" t="n">
        <f aca="false">12*Inputs!$B$8*(MIN(1,$H$52*$C3147)*(ic*Inputs!$C$8+pT-cost_acc-cost_wd*Inputs!$E$8-cost_fx*Inputs!$D$8-cost_ins)+(1-MIN(1,$H$52*$C3147))*(1-MIN(1,Inputs!$G$8*$D3147)*churn_nonbuyers)*(ic*Inputs!$C$8+fee_wd*Inputs!$E$8*(1-$B3147)+fee_fx*Inputs!$D$8-cost_acc-cost_wd*Inputs!$E$8*(1-$B3147)-cost_fx*Inputs!$D$8))</f>
        <v>134828.261568</v>
      </c>
      <c r="J3147" s="0" t="n">
        <f aca="false">G3147+H3147+I3147-fixed</f>
        <v>10244.6277037512</v>
      </c>
      <c r="K3147" s="0" t="n">
        <f aca="false">12*Inputs!$B$6*(1-MIN(1,Inputs!$G$6*$D3147)*churn_nonbuyers)*(ic*Inputs!$C$6+fee_wd*Inputs!$E$6*(1-$B3147)+fee_fx*Inputs!$D$6-cost_acc-cost_wd*Inputs!$E$6*(1-$B3147)-cost_fx*Inputs!$D$6)</f>
        <v>156233.887151162</v>
      </c>
      <c r="L3147" s="0" t="n">
        <f aca="false">12*Inputs!$B$7*(1-MIN(1,Inputs!$G$7*$D3147)*churn_nonbuyers)*(ic*Inputs!$C$7+fee_wd*Inputs!$E$7*(1-$B3147)+fee_fx*Inputs!$D$7-cost_acc-cost_wd*Inputs!$E$7*(1-$B3147)-cost_fx*Inputs!$D$7)</f>
        <v>353926.752162698</v>
      </c>
      <c r="M3147" s="0" t="n">
        <f aca="false">12*Inputs!$B$8*(1-MIN(1,Inputs!$G$8*$D3147)*churn_nonbuyers)*(ic*Inputs!$C$8+fee_wd*Inputs!$E$8*(1-$B3147)+fee_fx*Inputs!$D$8-cost_acc-cost_wd*Inputs!$E$8*(1-$B3147)-cost_fx*Inputs!$D$8)</f>
        <v>0</v>
      </c>
      <c r="N3147" s="0" t="n">
        <f aca="false">K3147+L3147+I3147-fixed</f>
        <v>-55011.0991181402</v>
      </c>
      <c r="O3147" s="0" t="n">
        <f aca="false">K3147+L3147+M3147-fixed</f>
        <v>-189839.36068614</v>
      </c>
      <c r="P3147" s="0" t="n">
        <f aca="false">12*Inputs!$B$6*(1-MIN(1,Inputs!$F$6*$D3147))*(ic*Inputs!$C$6+flat_fee-cost_acc-cost_wd*Inputs!$E$6*$E3147-cost_fx*Inputs!$D$6)+12*Inputs!$B$7*(1-MIN(1,Inputs!$F$7*$D3147))*(ic*Inputs!$C$7+flat_fee-cost_acc-cost_wd*Inputs!$E$7*$E3147-cost_fx*Inputs!$D$7)+12*Inputs!$B$8*(1-MIN(1,Inputs!$F$8*$D3147))*(ic*Inputs!$C$8+flat_fee-cost_acc-cost_wd*Inputs!$E$8*$E3147-cost_fx*Inputs!$D$8)-fixed</f>
        <v>-281026.20278704</v>
      </c>
    </row>
    <row r="3148" customFormat="false" ht="15" hidden="false" customHeight="false" outlineLevel="0" collapsed="false">
      <c r="A3148" s="0" t="n">
        <v>3083</v>
      </c>
      <c r="B3148" s="0" t="n">
        <v>0.349588</v>
      </c>
      <c r="C3148" s="0" t="n">
        <v>0.97148</v>
      </c>
      <c r="D3148" s="0" t="n">
        <v>1.289602</v>
      </c>
      <c r="E3148" s="0" t="n">
        <v>1.095284</v>
      </c>
      <c r="F3148" s="0" t="n">
        <v>0.35855</v>
      </c>
      <c r="G3148" s="0" t="n">
        <f aca="false">12*Inputs!$B$6*(MIN(1,$H$50*$C3148)*(ic*Inputs!$C$6+pS+fee_fx*Inputs!$D$6-cost_acc-cost_wd*Inputs!$E$6*$E3148-cost_fx*Inputs!$D$6-$F3148)+(1-MIN(1,$H$50*$C3148))*(1-MIN(1,Inputs!$G$6*$D3148)*churn_nonbuyers)*(ic*Inputs!$C$6+fee_wd*Inputs!$E$6*(1-$B3148)+fee_fx*Inputs!$D$6-cost_acc-cost_wd*Inputs!$E$6*(1-$B3148)-cost_fx*Inputs!$D$6))</f>
        <v>191751.810608505</v>
      </c>
      <c r="H3148" s="0" t="n">
        <f aca="false">12*Inputs!$B$7*(MIN(1,$H$51*$C3148)*(ic*Inputs!$C$7+pE+fee_fx*Inputs!$D$7-cost_acc-cost_wd*Inputs!$E$7*$E3148-cost_fx*Inputs!$D$7-$F3148)+(1-MIN(1,$H$51*$C3148))*(1-MIN(1,Inputs!$G$7*$D3148)*churn_nonbuyers)*(ic*Inputs!$C$7+fee_wd*Inputs!$E$7*(1-$B3148)+fee_fx*Inputs!$D$7-cost_acc-cost_wd*Inputs!$E$7*(1-$B3148)-cost_fx*Inputs!$D$7))</f>
        <v>388745.252454556</v>
      </c>
      <c r="I3148" s="0" t="n">
        <f aca="false">12*Inputs!$B$8*(MIN(1,$H$52*$C3148)*(ic*Inputs!$C$8+pT-cost_acc-cost_wd*Inputs!$E$8-cost_fx*Inputs!$D$8-cost_ins)+(1-MIN(1,$H$52*$C3148))*(1-MIN(1,Inputs!$G$8*$D3148)*churn_nonbuyers)*(ic*Inputs!$C$8+fee_wd*Inputs!$E$8*(1-$B3148)+fee_fx*Inputs!$D$8-cost_acc-cost_wd*Inputs!$E$8*(1-$B3148)-cost_fx*Inputs!$D$8))</f>
        <v>149670.12989169</v>
      </c>
      <c r="J3148" s="0" t="n">
        <f aca="false">G3148+H3148+I3148-fixed</f>
        <v>30167.192954751</v>
      </c>
      <c r="K3148" s="0" t="n">
        <f aca="false">12*Inputs!$B$6*(1-MIN(1,Inputs!$G$6*$D3148)*churn_nonbuyers)*(ic*Inputs!$C$6+fee_wd*Inputs!$E$6*(1-$B3148)+fee_fx*Inputs!$D$6-cost_acc-cost_wd*Inputs!$E$6*(1-$B3148)-cost_fx*Inputs!$D$6)</f>
        <v>141506.111404627</v>
      </c>
      <c r="L3148" s="0" t="n">
        <f aca="false">12*Inputs!$B$7*(1-MIN(1,Inputs!$G$7*$D3148)*churn_nonbuyers)*(ic*Inputs!$C$7+fee_wd*Inputs!$E$7*(1-$B3148)+fee_fx*Inputs!$D$7-cost_acc-cost_wd*Inputs!$E$7*(1-$B3148)-cost_fx*Inputs!$D$7)</f>
        <v>339207.885146776</v>
      </c>
      <c r="M3148" s="0" t="n">
        <f aca="false">12*Inputs!$B$8*(1-MIN(1,Inputs!$G$8*$D3148)*churn_nonbuyers)*(ic*Inputs!$C$8+fee_wd*Inputs!$E$8*(1-$B3148)+fee_fx*Inputs!$D$8-cost_acc-cost_wd*Inputs!$E$8*(1-$B3148)-cost_fx*Inputs!$D$8)</f>
        <v>30119.3783415936</v>
      </c>
      <c r="N3148" s="0" t="n">
        <f aca="false">K3148+L3148+I3148-fixed</f>
        <v>-69615.8735569068</v>
      </c>
      <c r="O3148" s="0" t="n">
        <f aca="false">K3148+L3148+M3148-fixed</f>
        <v>-189166.625107003</v>
      </c>
      <c r="P3148" s="0" t="n">
        <f aca="false">12*Inputs!$B$6*(1-MIN(1,Inputs!$F$6*$D3148))*(ic*Inputs!$C$6+flat_fee-cost_acc-cost_wd*Inputs!$E$6*$E3148-cost_fx*Inputs!$D$6)+12*Inputs!$B$7*(1-MIN(1,Inputs!$F$7*$D3148))*(ic*Inputs!$C$7+flat_fee-cost_acc-cost_wd*Inputs!$E$7*$E3148-cost_fx*Inputs!$D$7)+12*Inputs!$B$8*(1-MIN(1,Inputs!$F$8*$D3148))*(ic*Inputs!$C$8+flat_fee-cost_acc-cost_wd*Inputs!$E$8*$E3148-cost_fx*Inputs!$D$8)-fixed</f>
        <v>-127382.69978368</v>
      </c>
    </row>
    <row r="3149" customFormat="false" ht="15" hidden="false" customHeight="false" outlineLevel="0" collapsed="false">
      <c r="A3149" s="0" t="n">
        <v>3084</v>
      </c>
      <c r="B3149" s="0" t="n">
        <v>0.108697</v>
      </c>
      <c r="C3149" s="0" t="n">
        <v>0.99928</v>
      </c>
      <c r="D3149" s="0" t="n">
        <v>1.055589</v>
      </c>
      <c r="E3149" s="0" t="n">
        <v>1.284455</v>
      </c>
      <c r="F3149" s="0" t="n">
        <v>0.300826</v>
      </c>
      <c r="G3149" s="0" t="n">
        <f aca="false">12*Inputs!$B$6*(MIN(1,$H$50*$C3149)*(ic*Inputs!$C$6+pS+fee_fx*Inputs!$D$6-cost_acc-cost_wd*Inputs!$E$6*$E3149-cost_fx*Inputs!$D$6-$F3149)+(1-MIN(1,$H$50*$C3149))*(1-MIN(1,Inputs!$G$6*$D3149)*churn_nonbuyers)*(ic*Inputs!$C$6+fee_wd*Inputs!$E$6*(1-$B3149)+fee_fx*Inputs!$D$6-cost_acc-cost_wd*Inputs!$E$6*(1-$B3149)-cost_fx*Inputs!$D$6))</f>
        <v>222022.406676243</v>
      </c>
      <c r="H3149" s="0" t="n">
        <f aca="false">12*Inputs!$B$7*(MIN(1,$H$51*$C3149)*(ic*Inputs!$C$7+pE+fee_fx*Inputs!$D$7-cost_acc-cost_wd*Inputs!$E$7*$E3149-cost_fx*Inputs!$D$7-$F3149)+(1-MIN(1,$H$51*$C3149))*(1-MIN(1,Inputs!$G$7*$D3149)*churn_nonbuyers)*(ic*Inputs!$C$7+fee_wd*Inputs!$E$7*(1-$B3149)+fee_fx*Inputs!$D$7-cost_acc-cost_wd*Inputs!$E$7*(1-$B3149)-cost_fx*Inputs!$D$7))</f>
        <v>393359.117271344</v>
      </c>
      <c r="I3149" s="0" t="n">
        <f aca="false">12*Inputs!$B$8*(MIN(1,$H$52*$C3149)*(ic*Inputs!$C$8+pT-cost_acc-cost_wd*Inputs!$E$8-cost_fx*Inputs!$D$8-cost_ins)+(1-MIN(1,$H$52*$C3149))*(1-MIN(1,Inputs!$G$8*$D3149)*churn_nonbuyers)*(ic*Inputs!$C$8+fee_wd*Inputs!$E$8*(1-$B3149)+fee_fx*Inputs!$D$8-cost_acc-cost_wd*Inputs!$E$8*(1-$B3149)-cost_fx*Inputs!$D$8))</f>
        <v>169239.523661026</v>
      </c>
      <c r="J3149" s="0" t="n">
        <f aca="false">G3149+H3149+I3149-fixed</f>
        <v>84621.0476086128</v>
      </c>
      <c r="K3149" s="0" t="n">
        <f aca="false">12*Inputs!$B$6*(1-MIN(1,Inputs!$G$6*$D3149)*churn_nonbuyers)*(ic*Inputs!$C$6+fee_wd*Inputs!$E$6*(1-$B3149)+fee_fx*Inputs!$D$6-cost_acc-cost_wd*Inputs!$E$6*(1-$B3149)-cost_fx*Inputs!$D$6)</f>
        <v>176133.418254238</v>
      </c>
      <c r="L3149" s="0" t="n">
        <f aca="false">12*Inputs!$B$7*(1-MIN(1,Inputs!$G$7*$D3149)*churn_nonbuyers)*(ic*Inputs!$C$7+fee_wd*Inputs!$E$7*(1-$B3149)+fee_fx*Inputs!$D$7-cost_acc-cost_wd*Inputs!$E$7*(1-$B3149)-cost_fx*Inputs!$D$7)</f>
        <v>375274.901480543</v>
      </c>
      <c r="M3149" s="0" t="n">
        <f aca="false">12*Inputs!$B$8*(1-MIN(1,Inputs!$G$8*$D3149)*churn_nonbuyers)*(ic*Inputs!$C$8+fee_wd*Inputs!$E$8*(1-$B3149)+fee_fx*Inputs!$D$8-cost_acc-cost_wd*Inputs!$E$8*(1-$B3149)-cost_fx*Inputs!$D$8)</f>
        <v>83856.8116931088</v>
      </c>
      <c r="N3149" s="0" t="n">
        <f aca="false">K3149+L3149+I3149-fixed</f>
        <v>20647.843395806</v>
      </c>
      <c r="O3149" s="0" t="n">
        <f aca="false">K3149+L3149+M3149-fixed</f>
        <v>-64734.8685721111</v>
      </c>
      <c r="P3149" s="0" t="n">
        <f aca="false">12*Inputs!$B$6*(1-MIN(1,Inputs!$F$6*$D3149))*(ic*Inputs!$C$6+flat_fee-cost_acc-cost_wd*Inputs!$E$6*$E3149-cost_fx*Inputs!$D$6)+12*Inputs!$B$7*(1-MIN(1,Inputs!$F$7*$D3149))*(ic*Inputs!$C$7+flat_fee-cost_acc-cost_wd*Inputs!$E$7*$E3149-cost_fx*Inputs!$D$7)+12*Inputs!$B$8*(1-MIN(1,Inputs!$F$8*$D3149))*(ic*Inputs!$C$8+flat_fee-cost_acc-cost_wd*Inputs!$E$8*$E3149-cost_fx*Inputs!$D$8)-fixed</f>
        <v>-79965.7370332</v>
      </c>
    </row>
    <row r="3150" customFormat="false" ht="15" hidden="false" customHeight="false" outlineLevel="0" collapsed="false">
      <c r="A3150" s="0" t="n">
        <v>3085</v>
      </c>
      <c r="B3150" s="0" t="n">
        <v>0.335381</v>
      </c>
      <c r="C3150" s="0" t="n">
        <v>0.756971</v>
      </c>
      <c r="D3150" s="0" t="n">
        <v>1.661771</v>
      </c>
      <c r="E3150" s="0" t="n">
        <v>1.079579</v>
      </c>
      <c r="F3150" s="0" t="n">
        <v>0.144581</v>
      </c>
      <c r="G3150" s="0" t="n">
        <f aca="false">12*Inputs!$B$6*(MIN(1,$H$50*$C3150)*(ic*Inputs!$C$6+pS+fee_fx*Inputs!$D$6-cost_acc-cost_wd*Inputs!$E$6*$E3150-cost_fx*Inputs!$D$6-$F3150)+(1-MIN(1,$H$50*$C3150))*(1-MIN(1,Inputs!$G$6*$D3150)*churn_nonbuyers)*(ic*Inputs!$C$6+fee_wd*Inputs!$E$6*(1-$B3150)+fee_fx*Inputs!$D$6-cost_acc-cost_wd*Inputs!$E$6*(1-$B3150)-cost_fx*Inputs!$D$6))</f>
        <v>183780.873153861</v>
      </c>
      <c r="H3150" s="0" t="n">
        <f aca="false">12*Inputs!$B$7*(MIN(1,$H$51*$C3150)*(ic*Inputs!$C$7+pE+fee_fx*Inputs!$D$7-cost_acc-cost_wd*Inputs!$E$7*$E3150-cost_fx*Inputs!$D$7-$F3150)+(1-MIN(1,$H$51*$C3150))*(1-MIN(1,Inputs!$G$7*$D3150)*churn_nonbuyers)*(ic*Inputs!$C$7+fee_wd*Inputs!$E$7*(1-$B3150)+fee_fx*Inputs!$D$7-cost_acc-cost_wd*Inputs!$E$7*(1-$B3150)-cost_fx*Inputs!$D$7))</f>
        <v>387114.433114672</v>
      </c>
      <c r="I3150" s="0" t="n">
        <f aca="false">12*Inputs!$B$8*(MIN(1,$H$52*$C3150)*(ic*Inputs!$C$8+pT-cost_acc-cost_wd*Inputs!$E$8-cost_fx*Inputs!$D$8-cost_ins)+(1-MIN(1,$H$52*$C3150))*(1-MIN(1,Inputs!$G$8*$D3150)*churn_nonbuyers)*(ic*Inputs!$C$8+fee_wd*Inputs!$E$8*(1-$B3150)+fee_fx*Inputs!$D$8-cost_acc-cost_wd*Inputs!$E$8*(1-$B3150)-cost_fx*Inputs!$D$8))</f>
        <v>109112.827824</v>
      </c>
      <c r="J3150" s="0" t="n">
        <f aca="false">G3150+H3150+I3150-fixed</f>
        <v>-19991.8659074672</v>
      </c>
      <c r="K3150" s="0" t="n">
        <f aca="false">12*Inputs!$B$6*(1-MIN(1,Inputs!$G$6*$D3150)*churn_nonbuyers)*(ic*Inputs!$C$6+fee_wd*Inputs!$E$6*(1-$B3150)+fee_fx*Inputs!$D$6-cost_acc-cost_wd*Inputs!$E$6*(1-$B3150)-cost_fx*Inputs!$D$6)</f>
        <v>140567.234542207</v>
      </c>
      <c r="L3150" s="0" t="n">
        <f aca="false">12*Inputs!$B$7*(1-MIN(1,Inputs!$G$7*$D3150)*churn_nonbuyers)*(ic*Inputs!$C$7+fee_wd*Inputs!$E$7*(1-$B3150)+fee_fx*Inputs!$D$7-cost_acc-cost_wd*Inputs!$E$7*(1-$B3150)-cost_fx*Inputs!$D$7)</f>
        <v>337212.004117324</v>
      </c>
      <c r="M3150" s="0" t="n">
        <f aca="false">12*Inputs!$B$8*(1-MIN(1,Inputs!$G$8*$D3150)*churn_nonbuyers)*(ic*Inputs!$C$8+fee_wd*Inputs!$E$8*(1-$B3150)+fee_fx*Inputs!$D$8-cost_acc-cost_wd*Inputs!$E$8*(1-$B3150)-cost_fx*Inputs!$D$8)</f>
        <v>0</v>
      </c>
      <c r="N3150" s="0" t="n">
        <f aca="false">K3150+L3150+I3150-fixed</f>
        <v>-113107.933516469</v>
      </c>
      <c r="O3150" s="0" t="n">
        <f aca="false">K3150+L3150+M3150-fixed</f>
        <v>-222220.761340469</v>
      </c>
      <c r="P3150" s="0" t="n">
        <f aca="false">12*Inputs!$B$6*(1-MIN(1,Inputs!$F$6*$D3150))*(ic*Inputs!$C$6+flat_fee-cost_acc-cost_wd*Inputs!$E$6*$E3150-cost_fx*Inputs!$D$6)+12*Inputs!$B$7*(1-MIN(1,Inputs!$F$7*$D3150))*(ic*Inputs!$C$7+flat_fee-cost_acc-cost_wd*Inputs!$E$7*$E3150-cost_fx*Inputs!$D$7)+12*Inputs!$B$8*(1-MIN(1,Inputs!$F$8*$D3150))*(ic*Inputs!$C$8+flat_fee-cost_acc-cost_wd*Inputs!$E$8*$E3150-cost_fx*Inputs!$D$8)-fixed</f>
        <v>-324458.18662984</v>
      </c>
    </row>
    <row r="3151" customFormat="false" ht="15" hidden="false" customHeight="false" outlineLevel="0" collapsed="false">
      <c r="A3151" s="0" t="n">
        <v>3086</v>
      </c>
      <c r="B3151" s="0" t="n">
        <v>0.34634</v>
      </c>
      <c r="C3151" s="0" t="n">
        <v>1.013163</v>
      </c>
      <c r="D3151" s="0" t="n">
        <v>1.253892</v>
      </c>
      <c r="E3151" s="0" t="n">
        <v>1.136088</v>
      </c>
      <c r="F3151" s="0" t="n">
        <v>0.462704</v>
      </c>
      <c r="G3151" s="0" t="n">
        <f aca="false">12*Inputs!$B$6*(MIN(1,$H$50*$C3151)*(ic*Inputs!$C$6+pS+fee_fx*Inputs!$D$6-cost_acc-cost_wd*Inputs!$E$6*$E3151-cost_fx*Inputs!$D$6-$F3151)+(1-MIN(1,$H$50*$C3151))*(1-MIN(1,Inputs!$G$6*$D3151)*churn_nonbuyers)*(ic*Inputs!$C$6+fee_wd*Inputs!$E$6*(1-$B3151)+fee_fx*Inputs!$D$6-cost_acc-cost_wd*Inputs!$E$6*(1-$B3151)-cost_fx*Inputs!$D$6))</f>
        <v>191174.932643284</v>
      </c>
      <c r="H3151" s="0" t="n">
        <f aca="false">12*Inputs!$B$7*(MIN(1,$H$51*$C3151)*(ic*Inputs!$C$7+pE+fee_fx*Inputs!$D$7-cost_acc-cost_wd*Inputs!$E$7*$E3151-cost_fx*Inputs!$D$7-$F3151)+(1-MIN(1,$H$51*$C3151))*(1-MIN(1,Inputs!$G$7*$D3151)*churn_nonbuyers)*(ic*Inputs!$C$7+fee_wd*Inputs!$E$7*(1-$B3151)+fee_fx*Inputs!$D$7-cost_acc-cost_wd*Inputs!$E$7*(1-$B3151)-cost_fx*Inputs!$D$7))</f>
        <v>380522.525026957</v>
      </c>
      <c r="I3151" s="0" t="n">
        <f aca="false">12*Inputs!$B$8*(MIN(1,$H$52*$C3151)*(ic*Inputs!$C$8+pT-cost_acc-cost_wd*Inputs!$E$8-cost_fx*Inputs!$D$8-cost_ins)+(1-MIN(1,$H$52*$C3151))*(1-MIN(1,Inputs!$G$8*$D3151)*churn_nonbuyers)*(ic*Inputs!$C$8+fee_wd*Inputs!$E$8*(1-$B3151)+fee_fx*Inputs!$D$8-cost_acc-cost_wd*Inputs!$E$8*(1-$B3151)-cost_fx*Inputs!$D$8))</f>
        <v>157055.757867658</v>
      </c>
      <c r="J3151" s="0" t="n">
        <f aca="false">G3151+H3151+I3151-fixed</f>
        <v>28753.2155378985</v>
      </c>
      <c r="K3151" s="0" t="n">
        <f aca="false">12*Inputs!$B$6*(1-MIN(1,Inputs!$G$6*$D3151)*churn_nonbuyers)*(ic*Inputs!$C$6+fee_wd*Inputs!$E$6*(1-$B3151)+fee_fx*Inputs!$D$6-cost_acc-cost_wd*Inputs!$E$6*(1-$B3151)-cost_fx*Inputs!$D$6)</f>
        <v>142214.573918016</v>
      </c>
      <c r="L3151" s="0" t="n">
        <f aca="false">12*Inputs!$B$7*(1-MIN(1,Inputs!$G$7*$D3151)*churn_nonbuyers)*(ic*Inputs!$C$7+fee_wd*Inputs!$E$7*(1-$B3151)+fee_fx*Inputs!$D$7-cost_acc-cost_wd*Inputs!$E$7*(1-$B3151)-cost_fx*Inputs!$D$7)</f>
        <v>340036.02153481</v>
      </c>
      <c r="M3151" s="0" t="n">
        <f aca="false">12*Inputs!$B$8*(1-MIN(1,Inputs!$G$8*$D3151)*churn_nonbuyers)*(ic*Inputs!$C$8+fee_wd*Inputs!$E$8*(1-$B3151)+fee_fx*Inputs!$D$8-cost_acc-cost_wd*Inputs!$E$8*(1-$B3151)-cost_fx*Inputs!$D$8)</f>
        <v>37878.007137408</v>
      </c>
      <c r="N3151" s="0" t="n">
        <f aca="false">K3151+L3151+I3151-fixed</f>
        <v>-60693.6466795169</v>
      </c>
      <c r="O3151" s="0" t="n">
        <f aca="false">K3151+L3151+M3151-fixed</f>
        <v>-179871.397409766</v>
      </c>
      <c r="P3151" s="0" t="n">
        <f aca="false">12*Inputs!$B$6*(1-MIN(1,Inputs!$F$6*$D3151))*(ic*Inputs!$C$6+flat_fee-cost_acc-cost_wd*Inputs!$E$6*$E3151-cost_fx*Inputs!$D$6)+12*Inputs!$B$7*(1-MIN(1,Inputs!$F$7*$D3151))*(ic*Inputs!$C$7+flat_fee-cost_acc-cost_wd*Inputs!$E$7*$E3151-cost_fx*Inputs!$D$7)+12*Inputs!$B$8*(1-MIN(1,Inputs!$F$8*$D3151))*(ic*Inputs!$C$8+flat_fee-cost_acc-cost_wd*Inputs!$E$8*$E3151-cost_fx*Inputs!$D$8)-fixed</f>
        <v>-123202.42669696</v>
      </c>
    </row>
    <row r="3152" customFormat="false" ht="15" hidden="false" customHeight="false" outlineLevel="0" collapsed="false">
      <c r="A3152" s="0" t="n">
        <v>3087</v>
      </c>
      <c r="B3152" s="0" t="n">
        <v>0.088212</v>
      </c>
      <c r="C3152" s="0" t="n">
        <v>0.973048</v>
      </c>
      <c r="D3152" s="0" t="n">
        <v>1.02876</v>
      </c>
      <c r="E3152" s="0" t="n">
        <v>1.165352</v>
      </c>
      <c r="F3152" s="0" t="n">
        <v>0.360391</v>
      </c>
      <c r="G3152" s="0" t="n">
        <f aca="false">12*Inputs!$B$6*(MIN(1,$H$50*$C3152)*(ic*Inputs!$C$6+pS+fee_fx*Inputs!$D$6-cost_acc-cost_wd*Inputs!$E$6*$E3152-cost_fx*Inputs!$D$6-$F3152)+(1-MIN(1,$H$50*$C3152))*(1-MIN(1,Inputs!$G$6*$D3152)*churn_nonbuyers)*(ic*Inputs!$C$6+fee_wd*Inputs!$E$6*(1-$B3152)+fee_fx*Inputs!$D$6-cost_acc-cost_wd*Inputs!$E$6*(1-$B3152)-cost_fx*Inputs!$D$6))</f>
        <v>224962.876295967</v>
      </c>
      <c r="H3152" s="0" t="n">
        <f aca="false">12*Inputs!$B$7*(MIN(1,$H$51*$C3152)*(ic*Inputs!$C$7+pE+fee_fx*Inputs!$D$7-cost_acc-cost_wd*Inputs!$E$7*$E3152-cost_fx*Inputs!$D$7-$F3152)+(1-MIN(1,$H$51*$C3152))*(1-MIN(1,Inputs!$G$7*$D3152)*churn_nonbuyers)*(ic*Inputs!$C$7+fee_wd*Inputs!$E$7*(1-$B3152)+fee_fx*Inputs!$D$7-cost_acc-cost_wd*Inputs!$E$7*(1-$B3152)-cost_fx*Inputs!$D$7))</f>
        <v>404833.401380717</v>
      </c>
      <c r="I3152" s="0" t="n">
        <f aca="false">12*Inputs!$B$8*(MIN(1,$H$52*$C3152)*(ic*Inputs!$C$8+pT-cost_acc-cost_wd*Inputs!$E$8-cost_fx*Inputs!$D$8-cost_ins)+(1-MIN(1,$H$52*$C3152))*(1-MIN(1,Inputs!$G$8*$D3152)*churn_nonbuyers)*(ic*Inputs!$C$8+fee_wd*Inputs!$E$8*(1-$B3152)+fee_fx*Inputs!$D$8-cost_acc-cost_wd*Inputs!$E$8*(1-$B3152)-cost_fx*Inputs!$D$8))</f>
        <v>169009.270655478</v>
      </c>
      <c r="J3152" s="0" t="n">
        <f aca="false">G3152+H3152+I3152-fixed</f>
        <v>98805.5483321614</v>
      </c>
      <c r="K3152" s="0" t="n">
        <f aca="false">12*Inputs!$B$6*(1-MIN(1,Inputs!$G$6*$D3152)*churn_nonbuyers)*(ic*Inputs!$C$6+fee_wd*Inputs!$E$6*(1-$B3152)+fee_fx*Inputs!$D$6-cost_acc-cost_wd*Inputs!$E$6*(1-$B3152)-cost_fx*Inputs!$D$6)</f>
        <v>179180.963835264</v>
      </c>
      <c r="L3152" s="0" t="n">
        <f aca="false">12*Inputs!$B$7*(1-MIN(1,Inputs!$G$7*$D3152)*churn_nonbuyers)*(ic*Inputs!$C$7+fee_wd*Inputs!$E$7*(1-$B3152)+fee_fx*Inputs!$D$7-cost_acc-cost_wd*Inputs!$E$7*(1-$B3152)-cost_fx*Inputs!$D$7)</f>
        <v>378445.626621159</v>
      </c>
      <c r="M3152" s="0" t="n">
        <f aca="false">12*Inputs!$B$8*(1-MIN(1,Inputs!$G$8*$D3152)*churn_nonbuyers)*(ic*Inputs!$C$8+fee_wd*Inputs!$E$8*(1-$B3152)+fee_fx*Inputs!$D$8-cost_acc-cost_wd*Inputs!$E$8*(1-$B3152)-cost_fx*Inputs!$D$8)</f>
        <v>90163.9048312321</v>
      </c>
      <c r="N3152" s="0" t="n">
        <f aca="false">K3152+L3152+I3152-fixed</f>
        <v>26635.8611119001</v>
      </c>
      <c r="O3152" s="0" t="n">
        <f aca="false">K3152+L3152+M3152-fixed</f>
        <v>-52209.5047123454</v>
      </c>
      <c r="P3152" s="0" t="n">
        <f aca="false">12*Inputs!$B$6*(1-MIN(1,Inputs!$F$6*$D3152))*(ic*Inputs!$C$6+flat_fee-cost_acc-cost_wd*Inputs!$E$6*$E3152-cost_fx*Inputs!$D$6)+12*Inputs!$B$7*(1-MIN(1,Inputs!$F$7*$D3152))*(ic*Inputs!$C$7+flat_fee-cost_acc-cost_wd*Inputs!$E$7*$E3152-cost_fx*Inputs!$D$7)+12*Inputs!$B$8*(1-MIN(1,Inputs!$F$8*$D3152))*(ic*Inputs!$C$8+flat_fee-cost_acc-cost_wd*Inputs!$E$8*$E3152-cost_fx*Inputs!$D$8)-fixed</f>
        <v>-16037.3076351999</v>
      </c>
    </row>
    <row r="3153" customFormat="false" ht="15" hidden="false" customHeight="false" outlineLevel="0" collapsed="false">
      <c r="A3153" s="0" t="n">
        <v>3088</v>
      </c>
      <c r="B3153" s="0" t="n">
        <v>0.138059</v>
      </c>
      <c r="C3153" s="0" t="n">
        <v>1.033972</v>
      </c>
      <c r="D3153" s="0" t="n">
        <v>1.137814</v>
      </c>
      <c r="E3153" s="0" t="n">
        <v>1.131708</v>
      </c>
      <c r="F3153" s="0" t="n">
        <v>0.285256</v>
      </c>
      <c r="G3153" s="0" t="n">
        <f aca="false">12*Inputs!$B$6*(MIN(1,$H$50*$C3153)*(ic*Inputs!$C$6+pS+fee_fx*Inputs!$D$6-cost_acc-cost_wd*Inputs!$E$6*$E3153-cost_fx*Inputs!$D$6-$F3153)+(1-MIN(1,$H$50*$C3153))*(1-MIN(1,Inputs!$G$6*$D3153)*churn_nonbuyers)*(ic*Inputs!$C$6+fee_wd*Inputs!$E$6*(1-$B3153)+fee_fx*Inputs!$D$6-cost_acc-cost_wd*Inputs!$E$6*(1-$B3153)-cost_fx*Inputs!$D$6))</f>
        <v>223266.318467432</v>
      </c>
      <c r="H3153" s="0" t="n">
        <f aca="false">12*Inputs!$B$7*(MIN(1,$H$51*$C3153)*(ic*Inputs!$C$7+pE+fee_fx*Inputs!$D$7-cost_acc-cost_wd*Inputs!$E$7*$E3153-cost_fx*Inputs!$D$7-$F3153)+(1-MIN(1,$H$51*$C3153))*(1-MIN(1,Inputs!$G$7*$D3153)*churn_nonbuyers)*(ic*Inputs!$C$7+fee_wd*Inputs!$E$7*(1-$B3153)+fee_fx*Inputs!$D$7-cost_acc-cost_wd*Inputs!$E$7*(1-$B3153)-cost_fx*Inputs!$D$7))</f>
        <v>410153.100043688</v>
      </c>
      <c r="I3153" s="0" t="n">
        <f aca="false">12*Inputs!$B$8*(MIN(1,$H$52*$C3153)*(ic*Inputs!$C$8+pT-cost_acc-cost_wd*Inputs!$E$8-cost_fx*Inputs!$D$8-cost_ins)+(1-MIN(1,$H$52*$C3153))*(1-MIN(1,Inputs!$G$8*$D3153)*churn_nonbuyers)*(ic*Inputs!$C$8+fee_wd*Inputs!$E$8*(1-$B3153)+fee_fx*Inputs!$D$8-cost_acc-cost_wd*Inputs!$E$8*(1-$B3153)-cost_fx*Inputs!$D$8))</f>
        <v>167018.197431103</v>
      </c>
      <c r="J3153" s="0" t="n">
        <f aca="false">G3153+H3153+I3153-fixed</f>
        <v>100437.615942224</v>
      </c>
      <c r="K3153" s="0" t="n">
        <f aca="false">12*Inputs!$B$6*(1-MIN(1,Inputs!$G$6*$D3153)*churn_nonbuyers)*(ic*Inputs!$C$6+fee_wd*Inputs!$E$6*(1-$B3153)+fee_fx*Inputs!$D$6-cost_acc-cost_wd*Inputs!$E$6*(1-$B3153)-cost_fx*Inputs!$D$6)</f>
        <v>171381.354213787</v>
      </c>
      <c r="L3153" s="0" t="n">
        <f aca="false">12*Inputs!$B$7*(1-MIN(1,Inputs!$G$7*$D3153)*churn_nonbuyers)*(ic*Inputs!$C$7+fee_wd*Inputs!$E$7*(1-$B3153)+fee_fx*Inputs!$D$7-cost_acc-cost_wd*Inputs!$E$7*(1-$B3153)-cost_fx*Inputs!$D$7)</f>
        <v>370235.115056272</v>
      </c>
      <c r="M3153" s="0" t="n">
        <f aca="false">12*Inputs!$B$8*(1-MIN(1,Inputs!$G$8*$D3153)*churn_nonbuyers)*(ic*Inputs!$C$8+fee_wd*Inputs!$E$8*(1-$B3153)+fee_fx*Inputs!$D$8-cost_acc-cost_wd*Inputs!$E$8*(1-$B3153)-cost_fx*Inputs!$D$8)</f>
        <v>65083.4968376736</v>
      </c>
      <c r="N3153" s="0" t="n">
        <f aca="false">K3153+L3153+I3153-fixed</f>
        <v>8634.66670116305</v>
      </c>
      <c r="O3153" s="0" t="n">
        <f aca="false">K3153+L3153+M3153-fixed</f>
        <v>-93300.0338922668</v>
      </c>
      <c r="P3153" s="0" t="n">
        <f aca="false">12*Inputs!$B$6*(1-MIN(1,Inputs!$F$6*$D3153))*(ic*Inputs!$C$6+flat_fee-cost_acc-cost_wd*Inputs!$E$6*$E3153-cost_fx*Inputs!$D$6)+12*Inputs!$B$7*(1-MIN(1,Inputs!$F$7*$D3153))*(ic*Inputs!$C$7+flat_fee-cost_acc-cost_wd*Inputs!$E$7*$E3153-cost_fx*Inputs!$D$7)+12*Inputs!$B$8*(1-MIN(1,Inputs!$F$8*$D3153))*(ic*Inputs!$C$8+flat_fee-cost_acc-cost_wd*Inputs!$E$8*$E3153-cost_fx*Inputs!$D$8)-fixed</f>
        <v>-59786.73987712</v>
      </c>
    </row>
    <row r="3154" customFormat="false" ht="15" hidden="false" customHeight="false" outlineLevel="0" collapsed="false">
      <c r="A3154" s="0" t="n">
        <v>3089</v>
      </c>
      <c r="B3154" s="0" t="n">
        <v>0.236126</v>
      </c>
      <c r="C3154" s="0" t="n">
        <v>0.830308</v>
      </c>
      <c r="D3154" s="0" t="n">
        <v>1.221269</v>
      </c>
      <c r="E3154" s="0" t="n">
        <v>1.214489</v>
      </c>
      <c r="F3154" s="0" t="n">
        <v>0.202112</v>
      </c>
      <c r="G3154" s="0" t="n">
        <f aca="false">12*Inputs!$B$6*(MIN(1,$H$50*$C3154)*(ic*Inputs!$C$6+pS+fee_fx*Inputs!$D$6-cost_acc-cost_wd*Inputs!$E$6*$E3154-cost_fx*Inputs!$D$6-$F3154)+(1-MIN(1,$H$50*$C3154))*(1-MIN(1,Inputs!$G$6*$D3154)*churn_nonbuyers)*(ic*Inputs!$C$6+fee_wd*Inputs!$E$6*(1-$B3154)+fee_fx*Inputs!$D$6-cost_acc-cost_wd*Inputs!$E$6*(1-$B3154)-cost_fx*Inputs!$D$6))</f>
        <v>199966.86676148</v>
      </c>
      <c r="H3154" s="0" t="n">
        <f aca="false">12*Inputs!$B$7*(MIN(1,$H$51*$C3154)*(ic*Inputs!$C$7+pE+fee_fx*Inputs!$D$7-cost_acc-cost_wd*Inputs!$E$7*$E3154-cost_fx*Inputs!$D$7-$F3154)+(1-MIN(1,$H$51*$C3154))*(1-MIN(1,Inputs!$G$7*$D3154)*churn_nonbuyers)*(ic*Inputs!$C$7+fee_wd*Inputs!$E$7*(1-$B3154)+fee_fx*Inputs!$D$7-cost_acc-cost_wd*Inputs!$E$7*(1-$B3154)-cost_fx*Inputs!$D$7))</f>
        <v>388621.726467885</v>
      </c>
      <c r="I3154" s="0" t="n">
        <f aca="false">12*Inputs!$B$8*(MIN(1,$H$52*$C3154)*(ic*Inputs!$C$8+pT-cost_acc-cost_wd*Inputs!$E$8-cost_fx*Inputs!$D$8-cost_ins)+(1-MIN(1,$H$52*$C3154))*(1-MIN(1,Inputs!$G$8*$D3154)*churn_nonbuyers)*(ic*Inputs!$C$8+fee_wd*Inputs!$E$8*(1-$B3154)+fee_fx*Inputs!$D$8-cost_acc-cost_wd*Inputs!$E$8*(1-$B3154)-cost_fx*Inputs!$D$8))</f>
        <v>138830.636897592</v>
      </c>
      <c r="J3154" s="0" t="n">
        <f aca="false">G3154+H3154+I3154-fixed</f>
        <v>27419.230126956</v>
      </c>
      <c r="K3154" s="0" t="n">
        <f aca="false">12*Inputs!$B$6*(1-MIN(1,Inputs!$G$6*$D3154)*churn_nonbuyers)*(ic*Inputs!$C$6+fee_wd*Inputs!$E$6*(1-$B3154)+fee_fx*Inputs!$D$6-cost_acc-cost_wd*Inputs!$E$6*(1-$B3154)-cost_fx*Inputs!$D$6)</f>
        <v>157363.752700037</v>
      </c>
      <c r="L3154" s="0" t="n">
        <f aca="false">12*Inputs!$B$7*(1-MIN(1,Inputs!$G$7*$D3154)*churn_nonbuyers)*(ic*Inputs!$C$7+fee_wd*Inputs!$E$7*(1-$B3154)+fee_fx*Inputs!$D$7-cost_acc-cost_wd*Inputs!$E$7*(1-$B3154)-cost_fx*Inputs!$D$7)</f>
        <v>355671.159108022</v>
      </c>
      <c r="M3154" s="0" t="n">
        <f aca="false">12*Inputs!$B$8*(1-MIN(1,Inputs!$G$8*$D3154)*churn_nonbuyers)*(ic*Inputs!$C$8+fee_wd*Inputs!$E$8*(1-$B3154)+fee_fx*Inputs!$D$8-cost_acc-cost_wd*Inputs!$E$8*(1-$B3154)-cost_fx*Inputs!$D$8)</f>
        <v>45719.7559068384</v>
      </c>
      <c r="N3154" s="0" t="n">
        <f aca="false">K3154+L3154+I3154-fixed</f>
        <v>-48134.4512943492</v>
      </c>
      <c r="O3154" s="0" t="n">
        <f aca="false">K3154+L3154+M3154-fixed</f>
        <v>-141245.332285102</v>
      </c>
      <c r="P3154" s="0" t="n">
        <f aca="false">12*Inputs!$B$6*(1-MIN(1,Inputs!$F$6*$D3154))*(ic*Inputs!$C$6+flat_fee-cost_acc-cost_wd*Inputs!$E$6*$E3154-cost_fx*Inputs!$D$6)+12*Inputs!$B$7*(1-MIN(1,Inputs!$F$7*$D3154))*(ic*Inputs!$C$7+flat_fee-cost_acc-cost_wd*Inputs!$E$7*$E3154-cost_fx*Inputs!$D$7)+12*Inputs!$B$8*(1-MIN(1,Inputs!$F$8*$D3154))*(ic*Inputs!$C$8+flat_fee-cost_acc-cost_wd*Inputs!$E$8*$E3154-cost_fx*Inputs!$D$8)-fixed</f>
        <v>-135576.68866216</v>
      </c>
    </row>
    <row r="3155" customFormat="false" ht="15" hidden="false" customHeight="false" outlineLevel="0" collapsed="false">
      <c r="A3155" s="0" t="n">
        <v>3090</v>
      </c>
      <c r="B3155" s="0" t="n">
        <v>0.524047</v>
      </c>
      <c r="C3155" s="0" t="n">
        <v>0.912779</v>
      </c>
      <c r="D3155" s="0" t="n">
        <v>0.769132</v>
      </c>
      <c r="E3155" s="0" t="n">
        <v>1.374258</v>
      </c>
      <c r="F3155" s="0" t="n">
        <v>0.116325</v>
      </c>
      <c r="G3155" s="0" t="n">
        <f aca="false">12*Inputs!$B$6*(MIN(1,$H$50*$C3155)*(ic*Inputs!$C$6+pS+fee_fx*Inputs!$D$6-cost_acc-cost_wd*Inputs!$E$6*$E3155-cost_fx*Inputs!$D$6-$F3155)+(1-MIN(1,$H$50*$C3155))*(1-MIN(1,Inputs!$G$6*$D3155)*churn_nonbuyers)*(ic*Inputs!$C$6+fee_wd*Inputs!$E$6*(1-$B3155)+fee_fx*Inputs!$D$6-cost_acc-cost_wd*Inputs!$E$6*(1-$B3155)-cost_fx*Inputs!$D$6))</f>
        <v>169199.702229849</v>
      </c>
      <c r="H3155" s="0" t="n">
        <f aca="false">12*Inputs!$B$7*(MIN(1,$H$51*$C3155)*(ic*Inputs!$C$7+pE+fee_fx*Inputs!$D$7-cost_acc-cost_wd*Inputs!$E$7*$E3155-cost_fx*Inputs!$D$7-$F3155)+(1-MIN(1,$H$51*$C3155))*(1-MIN(1,Inputs!$G$7*$D3155)*churn_nonbuyers)*(ic*Inputs!$C$7+fee_wd*Inputs!$E$7*(1-$B3155)+fee_fx*Inputs!$D$7-cost_acc-cost_wd*Inputs!$E$7*(1-$B3155)-cost_fx*Inputs!$D$7))</f>
        <v>357068.781979786</v>
      </c>
      <c r="I3155" s="0" t="n">
        <f aca="false">12*Inputs!$B$8*(MIN(1,$H$52*$C3155)*(ic*Inputs!$C$8+pT-cost_acc-cost_wd*Inputs!$E$8-cost_fx*Inputs!$D$8-cost_ins)+(1-MIN(1,$H$52*$C3155))*(1-MIN(1,Inputs!$G$8*$D3155)*churn_nonbuyers)*(ic*Inputs!$C$8+fee_wd*Inputs!$E$8*(1-$B3155)+fee_fx*Inputs!$D$8-cost_acc-cost_wd*Inputs!$E$8*(1-$B3155)-cost_fx*Inputs!$D$8))</f>
        <v>181778.91689987</v>
      </c>
      <c r="J3155" s="0" t="n">
        <f aca="false">G3155+H3155+I3155-fixed</f>
        <v>8047.40110950463</v>
      </c>
      <c r="K3155" s="0" t="n">
        <f aca="false">12*Inputs!$B$6*(1-MIN(1,Inputs!$G$6*$D3155)*churn_nonbuyers)*(ic*Inputs!$C$6+fee_wd*Inputs!$E$6*(1-$B3155)+fee_fx*Inputs!$D$6-cost_acc-cost_wd*Inputs!$E$6*(1-$B3155)-cost_fx*Inputs!$D$6)</f>
        <v>121286.422923869</v>
      </c>
      <c r="L3155" s="0" t="n">
        <f aca="false">12*Inputs!$B$7*(1-MIN(1,Inputs!$G$7*$D3155)*churn_nonbuyers)*(ic*Inputs!$C$7+fee_wd*Inputs!$E$7*(1-$B3155)+fee_fx*Inputs!$D$7-cost_acc-cost_wd*Inputs!$E$7*(1-$B3155)-cost_fx*Inputs!$D$7)</f>
        <v>320175.036218321</v>
      </c>
      <c r="M3155" s="0" t="n">
        <f aca="false">12*Inputs!$B$8*(1-MIN(1,Inputs!$G$8*$D3155)*churn_nonbuyers)*(ic*Inputs!$C$8+fee_wd*Inputs!$E$8*(1-$B3155)+fee_fx*Inputs!$D$8-cost_acc-cost_wd*Inputs!$E$8*(1-$B3155)-cost_fx*Inputs!$D$8)</f>
        <v>139057.324898054</v>
      </c>
      <c r="N3155" s="0" t="n">
        <f aca="false">K3155+L3155+I3155-fixed</f>
        <v>-76759.6239579404</v>
      </c>
      <c r="O3155" s="0" t="n">
        <f aca="false">K3155+L3155+M3155-fixed</f>
        <v>-119481.215959756</v>
      </c>
      <c r="P3155" s="0" t="n">
        <f aca="false">12*Inputs!$B$6*(1-MIN(1,Inputs!$F$6*$D3155))*(ic*Inputs!$C$6+flat_fee-cost_acc-cost_wd*Inputs!$E$6*$E3155-cost_fx*Inputs!$D$6)+12*Inputs!$B$7*(1-MIN(1,Inputs!$F$7*$D3155))*(ic*Inputs!$C$7+flat_fee-cost_acc-cost_wd*Inputs!$E$7*$E3155-cost_fx*Inputs!$D$7)+12*Inputs!$B$8*(1-MIN(1,Inputs!$F$8*$D3155))*(ic*Inputs!$C$8+flat_fee-cost_acc-cost_wd*Inputs!$E$8*$E3155-cost_fx*Inputs!$D$8)-fixed</f>
        <v>18248.4664774401</v>
      </c>
    </row>
    <row r="3156" customFormat="false" ht="15" hidden="false" customHeight="false" outlineLevel="0" collapsed="false">
      <c r="A3156" s="0" t="n">
        <v>3091</v>
      </c>
      <c r="B3156" s="0" t="n">
        <v>0.400411</v>
      </c>
      <c r="C3156" s="0" t="n">
        <v>0.994653</v>
      </c>
      <c r="D3156" s="0" t="n">
        <v>0.894437</v>
      </c>
      <c r="E3156" s="0" t="n">
        <v>1.433571</v>
      </c>
      <c r="F3156" s="0" t="n">
        <v>0.112611</v>
      </c>
      <c r="G3156" s="0" t="n">
        <f aca="false">12*Inputs!$B$6*(MIN(1,$H$50*$C3156)*(ic*Inputs!$C$6+pS+fee_fx*Inputs!$D$6-cost_acc-cost_wd*Inputs!$E$6*$E3156-cost_fx*Inputs!$D$6-$F3156)+(1-MIN(1,$H$50*$C3156))*(1-MIN(1,Inputs!$G$6*$D3156)*churn_nonbuyers)*(ic*Inputs!$C$6+fee_wd*Inputs!$E$6*(1-$B3156)+fee_fx*Inputs!$D$6-cost_acc-cost_wd*Inputs!$E$6*(1-$B3156)-cost_fx*Inputs!$D$6))</f>
        <v>187149.915487464</v>
      </c>
      <c r="H3156" s="0" t="n">
        <f aca="false">12*Inputs!$B$7*(MIN(1,$H$51*$C3156)*(ic*Inputs!$C$7+pE+fee_fx*Inputs!$D$7-cost_acc-cost_wd*Inputs!$E$7*$E3156-cost_fx*Inputs!$D$7-$F3156)+(1-MIN(1,$H$51*$C3156))*(1-MIN(1,Inputs!$G$7*$D3156)*churn_nonbuyers)*(ic*Inputs!$C$7+fee_wd*Inputs!$E$7*(1-$B3156)+fee_fx*Inputs!$D$7-cost_acc-cost_wd*Inputs!$E$7*(1-$B3156)-cost_fx*Inputs!$D$7))</f>
        <v>363485.247743301</v>
      </c>
      <c r="I3156" s="0" t="n">
        <f aca="false">12*Inputs!$B$8*(MIN(1,$H$52*$C3156)*(ic*Inputs!$C$8+pT-cost_acc-cost_wd*Inputs!$E$8-cost_fx*Inputs!$D$8-cost_ins)+(1-MIN(1,$H$52*$C3156))*(1-MIN(1,Inputs!$G$8*$D3156)*churn_nonbuyers)*(ic*Inputs!$C$8+fee_wd*Inputs!$E$8*(1-$B3156)+fee_fx*Inputs!$D$8-cost_acc-cost_wd*Inputs!$E$8*(1-$B3156)-cost_fx*Inputs!$D$8))</f>
        <v>178259.012320145</v>
      </c>
      <c r="J3156" s="0" t="n">
        <f aca="false">G3156+H3156+I3156-fixed</f>
        <v>28894.1755509099</v>
      </c>
      <c r="K3156" s="0" t="n">
        <f aca="false">12*Inputs!$B$6*(1-MIN(1,Inputs!$G$6*$D3156)*churn_nonbuyers)*(ic*Inputs!$C$6+fee_wd*Inputs!$E$6*(1-$B3156)+fee_fx*Inputs!$D$6-cost_acc-cost_wd*Inputs!$E$6*(1-$B3156)-cost_fx*Inputs!$D$6)</f>
        <v>137503.51641797</v>
      </c>
      <c r="L3156" s="0" t="n">
        <f aca="false">12*Inputs!$B$7*(1-MIN(1,Inputs!$G$7*$D3156)*churn_nonbuyers)*(ic*Inputs!$C$7+fee_wd*Inputs!$E$7*(1-$B3156)+fee_fx*Inputs!$D$7-cost_acc-cost_wd*Inputs!$E$7*(1-$B3156)-cost_fx*Inputs!$D$7)</f>
        <v>336268.881274782</v>
      </c>
      <c r="M3156" s="0" t="n">
        <f aca="false">12*Inputs!$B$8*(1-MIN(1,Inputs!$G$8*$D3156)*churn_nonbuyers)*(ic*Inputs!$C$8+fee_wd*Inputs!$E$8*(1-$B3156)+fee_fx*Inputs!$D$8-cost_acc-cost_wd*Inputs!$E$8*(1-$B3156)-cost_fx*Inputs!$D$8)</f>
        <v>114852.891337195</v>
      </c>
      <c r="N3156" s="0" t="n">
        <f aca="false">K3156+L3156+I3156-fixed</f>
        <v>-47968.5899871028</v>
      </c>
      <c r="O3156" s="0" t="n">
        <f aca="false">K3156+L3156+M3156-fixed</f>
        <v>-111374.710970052</v>
      </c>
      <c r="P3156" s="0" t="n">
        <f aca="false">12*Inputs!$B$6*(1-MIN(1,Inputs!$F$6*$D3156))*(ic*Inputs!$C$6+flat_fee-cost_acc-cost_wd*Inputs!$E$6*$E3156-cost_fx*Inputs!$D$6)+12*Inputs!$B$7*(1-MIN(1,Inputs!$F$7*$D3156))*(ic*Inputs!$C$7+flat_fee-cost_acc-cost_wd*Inputs!$E$7*$E3156-cost_fx*Inputs!$D$7)+12*Inputs!$B$8*(1-MIN(1,Inputs!$F$8*$D3156))*(ic*Inputs!$C$8+flat_fee-cost_acc-cost_wd*Inputs!$E$8*$E3156-cost_fx*Inputs!$D$8)-fixed</f>
        <v>-68285.3138495201</v>
      </c>
    </row>
    <row r="3157" customFormat="false" ht="15" hidden="false" customHeight="false" outlineLevel="0" collapsed="false">
      <c r="A3157" s="0" t="n">
        <v>3092</v>
      </c>
      <c r="B3157" s="0" t="n">
        <v>0.152533</v>
      </c>
      <c r="C3157" s="0" t="n">
        <v>0.854616</v>
      </c>
      <c r="D3157" s="0" t="n">
        <v>0.848351</v>
      </c>
      <c r="E3157" s="0" t="n">
        <v>1.074399</v>
      </c>
      <c r="F3157" s="0" t="n">
        <v>0.079317</v>
      </c>
      <c r="G3157" s="0" t="n">
        <f aca="false">12*Inputs!$B$6*(MIN(1,$H$50*$C3157)*(ic*Inputs!$C$6+pS+fee_fx*Inputs!$D$6-cost_acc-cost_wd*Inputs!$E$6*$E3157-cost_fx*Inputs!$D$6-$F3157)+(1-MIN(1,$H$50*$C3157))*(1-MIN(1,Inputs!$G$6*$D3157)*churn_nonbuyers)*(ic*Inputs!$C$6+fee_wd*Inputs!$E$6*(1-$B3157)+fee_fx*Inputs!$D$6-cost_acc-cost_wd*Inputs!$E$6*(1-$B3157)-cost_fx*Inputs!$D$6))</f>
        <v>220040.483514802</v>
      </c>
      <c r="H3157" s="0" t="n">
        <f aca="false">12*Inputs!$B$7*(MIN(1,$H$51*$C3157)*(ic*Inputs!$C$7+pE+fee_fx*Inputs!$D$7-cost_acc-cost_wd*Inputs!$E$7*$E3157-cost_fx*Inputs!$D$7-$F3157)+(1-MIN(1,$H$51*$C3157))*(1-MIN(1,Inputs!$G$7*$D3157)*churn_nonbuyers)*(ic*Inputs!$C$7+fee_wd*Inputs!$E$7*(1-$B3157)+fee_fx*Inputs!$D$7-cost_acc-cost_wd*Inputs!$E$7*(1-$B3157)-cost_fx*Inputs!$D$7))</f>
        <v>419862.453337027</v>
      </c>
      <c r="I3157" s="0" t="n">
        <f aca="false">12*Inputs!$B$8*(MIN(1,$H$52*$C3157)*(ic*Inputs!$C$8+pT-cost_acc-cost_wd*Inputs!$E$8-cost_fx*Inputs!$D$8-cost_ins)+(1-MIN(1,$H$52*$C3157))*(1-MIN(1,Inputs!$G$8*$D3157)*churn_nonbuyers)*(ic*Inputs!$C$8+fee_wd*Inputs!$E$8*(1-$B3157)+fee_fx*Inputs!$D$8-cost_acc-cost_wd*Inputs!$E$8*(1-$B3157)-cost_fx*Inputs!$D$8))</f>
        <v>175255.024743282</v>
      </c>
      <c r="J3157" s="0" t="n">
        <f aca="false">G3157+H3157+I3157-fixed</f>
        <v>115157.961595111</v>
      </c>
      <c r="K3157" s="0" t="n">
        <f aca="false">12*Inputs!$B$6*(1-MIN(1,Inputs!$G$6*$D3157)*churn_nonbuyers)*(ic*Inputs!$C$6+fee_wd*Inputs!$E$6*(1-$B3157)+fee_fx*Inputs!$D$6-cost_acc-cost_wd*Inputs!$E$6*(1-$B3157)-cost_fx*Inputs!$D$6)</f>
        <v>172015.560886198</v>
      </c>
      <c r="L3157" s="0" t="n">
        <f aca="false">12*Inputs!$B$7*(1-MIN(1,Inputs!$G$7*$D3157)*churn_nonbuyers)*(ic*Inputs!$C$7+fee_wd*Inputs!$E$7*(1-$B3157)+fee_fx*Inputs!$D$7-cost_acc-cost_wd*Inputs!$E$7*(1-$B3157)-cost_fx*Inputs!$D$7)</f>
        <v>371532.608883719</v>
      </c>
      <c r="M3157" s="0" t="n">
        <f aca="false">12*Inputs!$B$8*(1-MIN(1,Inputs!$G$8*$D3157)*churn_nonbuyers)*(ic*Inputs!$C$8+fee_wd*Inputs!$E$8*(1-$B3157)+fee_fx*Inputs!$D$8-cost_acc-cost_wd*Inputs!$E$8*(1-$B3157)-cost_fx*Inputs!$D$8)</f>
        <v>129595.070695589</v>
      </c>
      <c r="N3157" s="0" t="n">
        <f aca="false">K3157+L3157+I3157-fixed</f>
        <v>18803.194513198</v>
      </c>
      <c r="O3157" s="0" t="n">
        <f aca="false">K3157+L3157+M3157-fixed</f>
        <v>-26856.7595344951</v>
      </c>
      <c r="P3157" s="0" t="n">
        <f aca="false">12*Inputs!$B$6*(1-MIN(1,Inputs!$F$6*$D3157))*(ic*Inputs!$C$6+flat_fee-cost_acc-cost_wd*Inputs!$E$6*$E3157-cost_fx*Inputs!$D$6)+12*Inputs!$B$7*(1-MIN(1,Inputs!$F$7*$D3157))*(ic*Inputs!$C$7+flat_fee-cost_acc-cost_wd*Inputs!$E$7*$E3157-cost_fx*Inputs!$D$7)+12*Inputs!$B$8*(1-MIN(1,Inputs!$F$8*$D3157))*(ic*Inputs!$C$8+flat_fee-cost_acc-cost_wd*Inputs!$E$8*$E3157-cost_fx*Inputs!$D$8)-fixed</f>
        <v>121142.94112376</v>
      </c>
    </row>
    <row r="3158" customFormat="false" ht="15" hidden="false" customHeight="false" outlineLevel="0" collapsed="false">
      <c r="A3158" s="0" t="n">
        <v>3093</v>
      </c>
      <c r="B3158" s="0" t="n">
        <v>0.257409</v>
      </c>
      <c r="C3158" s="0" t="n">
        <v>1.088525</v>
      </c>
      <c r="D3158" s="0" t="n">
        <v>1.64162</v>
      </c>
      <c r="E3158" s="0" t="n">
        <v>1.206814</v>
      </c>
      <c r="F3158" s="0" t="n">
        <v>0.11952</v>
      </c>
      <c r="G3158" s="0" t="n">
        <f aca="false">12*Inputs!$B$6*(MIN(1,$H$50*$C3158)*(ic*Inputs!$C$6+pS+fee_fx*Inputs!$D$6-cost_acc-cost_wd*Inputs!$E$6*$E3158-cost_fx*Inputs!$D$6-$F3158)+(1-MIN(1,$H$50*$C3158))*(1-MIN(1,Inputs!$G$6*$D3158)*churn_nonbuyers)*(ic*Inputs!$C$6+fee_wd*Inputs!$E$6*(1-$B3158)+fee_fx*Inputs!$D$6-cost_acc-cost_wd*Inputs!$E$6*(1-$B3158)-cost_fx*Inputs!$D$6))</f>
        <v>209695.880202444</v>
      </c>
      <c r="H3158" s="0" t="n">
        <f aca="false">12*Inputs!$B$7*(MIN(1,$H$51*$C3158)*(ic*Inputs!$C$7+pE+fee_fx*Inputs!$D$7-cost_acc-cost_wd*Inputs!$E$7*$E3158-cost_fx*Inputs!$D$7-$F3158)+(1-MIN(1,$H$51*$C3158))*(1-MIN(1,Inputs!$G$7*$D3158)*churn_nonbuyers)*(ic*Inputs!$C$7+fee_wd*Inputs!$E$7*(1-$B3158)+fee_fx*Inputs!$D$7-cost_acc-cost_wd*Inputs!$E$7*(1-$B3158)-cost_fx*Inputs!$D$7))</f>
        <v>400736.154268087</v>
      </c>
      <c r="I3158" s="0" t="n">
        <f aca="false">12*Inputs!$B$8*(MIN(1,$H$52*$C3158)*(ic*Inputs!$C$8+pT-cost_acc-cost_wd*Inputs!$E$8-cost_fx*Inputs!$D$8-cost_ins)+(1-MIN(1,$H$52*$C3158))*(1-MIN(1,Inputs!$G$8*$D3158)*churn_nonbuyers)*(ic*Inputs!$C$8+fee_wd*Inputs!$E$8*(1-$B3158)+fee_fx*Inputs!$D$8-cost_acc-cost_wd*Inputs!$E$8*(1-$B3158)-cost_fx*Inputs!$D$8))</f>
        <v>156904.3476</v>
      </c>
      <c r="J3158" s="0" t="n">
        <f aca="false">G3158+H3158+I3158-fixed</f>
        <v>67336.3820705314</v>
      </c>
      <c r="K3158" s="0" t="n">
        <f aca="false">12*Inputs!$B$6*(1-MIN(1,Inputs!$G$6*$D3158)*churn_nonbuyers)*(ic*Inputs!$C$6+fee_wd*Inputs!$E$6*(1-$B3158)+fee_fx*Inputs!$D$6-cost_acc-cost_wd*Inputs!$E$6*(1-$B3158)-cost_fx*Inputs!$D$6)</f>
        <v>151028.062290576</v>
      </c>
      <c r="L3158" s="0" t="n">
        <f aca="false">12*Inputs!$B$7*(1-MIN(1,Inputs!$G$7*$D3158)*churn_nonbuyers)*(ic*Inputs!$C$7+fee_wd*Inputs!$E$7*(1-$B3158)+fee_fx*Inputs!$D$7-cost_acc-cost_wd*Inputs!$E$7*(1-$B3158)-cost_fx*Inputs!$D$7)</f>
        <v>348101.561214346</v>
      </c>
      <c r="M3158" s="0" t="n">
        <f aca="false">12*Inputs!$B$8*(1-MIN(1,Inputs!$G$8*$D3158)*churn_nonbuyers)*(ic*Inputs!$C$8+fee_wd*Inputs!$E$8*(1-$B3158)+fee_fx*Inputs!$D$8-cost_acc-cost_wd*Inputs!$E$8*(1-$B3158)-cost_fx*Inputs!$D$8)</f>
        <v>0</v>
      </c>
      <c r="N3158" s="0" t="n">
        <f aca="false">K3158+L3158+I3158-fixed</f>
        <v>-43966.0288950785</v>
      </c>
      <c r="O3158" s="0" t="n">
        <f aca="false">K3158+L3158+M3158-fixed</f>
        <v>-200870.376495078</v>
      </c>
      <c r="P3158" s="0" t="n">
        <f aca="false">12*Inputs!$B$6*(1-MIN(1,Inputs!$F$6*$D3158))*(ic*Inputs!$C$6+flat_fee-cost_acc-cost_wd*Inputs!$E$6*$E3158-cost_fx*Inputs!$D$6)+12*Inputs!$B$7*(1-MIN(1,Inputs!$F$7*$D3158))*(ic*Inputs!$C$7+flat_fee-cost_acc-cost_wd*Inputs!$E$7*$E3158-cost_fx*Inputs!$D$7)+12*Inputs!$B$8*(1-MIN(1,Inputs!$F$8*$D3158))*(ic*Inputs!$C$8+flat_fee-cost_acc-cost_wd*Inputs!$E$8*$E3158-cost_fx*Inputs!$D$8)-fixed</f>
        <v>-348852.0916768</v>
      </c>
    </row>
    <row r="3159" customFormat="false" ht="15" hidden="false" customHeight="false" outlineLevel="0" collapsed="false">
      <c r="A3159" s="0" t="n">
        <v>3094</v>
      </c>
      <c r="B3159" s="0" t="n">
        <v>0.092727</v>
      </c>
      <c r="C3159" s="0" t="n">
        <v>0.92251</v>
      </c>
      <c r="D3159" s="0" t="n">
        <v>0.8644</v>
      </c>
      <c r="E3159" s="0" t="n">
        <v>1.192613</v>
      </c>
      <c r="F3159" s="0" t="n">
        <v>0.030422</v>
      </c>
      <c r="G3159" s="0" t="n">
        <f aca="false">12*Inputs!$B$6*(MIN(1,$H$50*$C3159)*(ic*Inputs!$C$6+pS+fee_fx*Inputs!$D$6-cost_acc-cost_wd*Inputs!$E$6*$E3159-cost_fx*Inputs!$D$6-$F3159)+(1-MIN(1,$H$50*$C3159))*(1-MIN(1,Inputs!$G$6*$D3159)*churn_nonbuyers)*(ic*Inputs!$C$6+fee_wd*Inputs!$E$6*(1-$B3159)+fee_fx*Inputs!$D$6-cost_acc-cost_wd*Inputs!$E$6*(1-$B3159)-cost_fx*Inputs!$D$6))</f>
        <v>229880.652348744</v>
      </c>
      <c r="H3159" s="0" t="n">
        <f aca="false">12*Inputs!$B$7*(MIN(1,$H$51*$C3159)*(ic*Inputs!$C$7+pE+fee_fx*Inputs!$D$7-cost_acc-cost_wd*Inputs!$E$7*$E3159-cost_fx*Inputs!$D$7-$F3159)+(1-MIN(1,$H$51*$C3159))*(1-MIN(1,Inputs!$G$7*$D3159)*churn_nonbuyers)*(ic*Inputs!$C$7+fee_wd*Inputs!$E$7*(1-$B3159)+fee_fx*Inputs!$D$7-cost_acc-cost_wd*Inputs!$E$7*(1-$B3159)-cost_fx*Inputs!$D$7))</f>
        <v>418914.538987377</v>
      </c>
      <c r="I3159" s="0" t="n">
        <f aca="false">12*Inputs!$B$8*(MIN(1,$H$52*$C3159)*(ic*Inputs!$C$8+pT-cost_acc-cost_wd*Inputs!$E$8-cost_fx*Inputs!$D$8-cost_ins)+(1-MIN(1,$H$52*$C3159))*(1-MIN(1,Inputs!$G$8*$D3159)*churn_nonbuyers)*(ic*Inputs!$C$8+fee_wd*Inputs!$E$8*(1-$B3159)+fee_fx*Inputs!$D$8-cost_acc-cost_wd*Inputs!$E$8*(1-$B3159)-cost_fx*Inputs!$D$8))</f>
        <v>178014.203079752</v>
      </c>
      <c r="J3159" s="0" t="n">
        <f aca="false">G3159+H3159+I3159-fixed</f>
        <v>126809.394415873</v>
      </c>
      <c r="K3159" s="0" t="n">
        <f aca="false">12*Inputs!$B$6*(1-MIN(1,Inputs!$G$6*$D3159)*churn_nonbuyers)*(ic*Inputs!$C$6+fee_wd*Inputs!$E$6*(1-$B3159)+fee_fx*Inputs!$D$6-cost_acc-cost_wd*Inputs!$E$6*(1-$B3159)-cost_fx*Inputs!$D$6)</f>
        <v>180111.26317536</v>
      </c>
      <c r="L3159" s="0" t="n">
        <f aca="false">12*Inputs!$B$7*(1-MIN(1,Inputs!$G$7*$D3159)*churn_nonbuyers)*(ic*Inputs!$C$7+fee_wd*Inputs!$E$7*(1-$B3159)+fee_fx*Inputs!$D$7-cost_acc-cost_wd*Inputs!$E$7*(1-$B3159)-cost_fx*Inputs!$D$7)</f>
        <v>379737.791505216</v>
      </c>
      <c r="M3159" s="0" t="n">
        <f aca="false">12*Inputs!$B$8*(1-MIN(1,Inputs!$G$8*$D3159)*churn_nonbuyers)*(ic*Inputs!$C$8+fee_wd*Inputs!$E$8*(1-$B3159)+fee_fx*Inputs!$D$8-cost_acc-cost_wd*Inputs!$E$8*(1-$B3159)-cost_fx*Inputs!$D$8)</f>
        <v>127144.14015168</v>
      </c>
      <c r="N3159" s="0" t="n">
        <f aca="false">K3159+L3159+I3159-fixed</f>
        <v>37863.2577603277</v>
      </c>
      <c r="O3159" s="0" t="n">
        <f aca="false">K3159+L3159+M3159-fixed</f>
        <v>-13006.8051677439</v>
      </c>
      <c r="P3159" s="0" t="n">
        <f aca="false">12*Inputs!$B$6*(1-MIN(1,Inputs!$F$6*$D3159))*(ic*Inputs!$C$6+flat_fee-cost_acc-cost_wd*Inputs!$E$6*$E3159-cost_fx*Inputs!$D$6)+12*Inputs!$B$7*(1-MIN(1,Inputs!$F$7*$D3159))*(ic*Inputs!$C$7+flat_fee-cost_acc-cost_wd*Inputs!$E$7*$E3159-cost_fx*Inputs!$D$7)+12*Inputs!$B$8*(1-MIN(1,Inputs!$F$8*$D3159))*(ic*Inputs!$C$8+flat_fee-cost_acc-cost_wd*Inputs!$E$8*$E3159-cost_fx*Inputs!$D$8)-fixed</f>
        <v>57463.423328</v>
      </c>
    </row>
    <row r="3160" customFormat="false" ht="15" hidden="false" customHeight="false" outlineLevel="0" collapsed="false">
      <c r="A3160" s="0" t="n">
        <v>3095</v>
      </c>
      <c r="B3160" s="0" t="n">
        <v>0.18708</v>
      </c>
      <c r="C3160" s="0" t="n">
        <v>0.982425</v>
      </c>
      <c r="D3160" s="0" t="n">
        <v>1.821637</v>
      </c>
      <c r="E3160" s="0" t="n">
        <v>1.144793</v>
      </c>
      <c r="F3160" s="0" t="n">
        <v>0.371222</v>
      </c>
      <c r="G3160" s="0" t="n">
        <f aca="false">12*Inputs!$B$6*(MIN(1,$H$50*$C3160)*(ic*Inputs!$C$6+pS+fee_fx*Inputs!$D$6-cost_acc-cost_wd*Inputs!$E$6*$E3160-cost_fx*Inputs!$D$6-$F3160)+(1-MIN(1,$H$50*$C3160))*(1-MIN(1,Inputs!$G$6*$D3160)*churn_nonbuyers)*(ic*Inputs!$C$6+fee_wd*Inputs!$E$6*(1-$B3160)+fee_fx*Inputs!$D$6-cost_acc-cost_wd*Inputs!$E$6*(1-$B3160)-cost_fx*Inputs!$D$6))</f>
        <v>206800.962357841</v>
      </c>
      <c r="H3160" s="0" t="n">
        <f aca="false">12*Inputs!$B$7*(MIN(1,$H$51*$C3160)*(ic*Inputs!$C$7+pE+fee_fx*Inputs!$D$7-cost_acc-cost_wd*Inputs!$E$7*$E3160-cost_fx*Inputs!$D$7-$F3160)+(1-MIN(1,$H$51*$C3160))*(1-MIN(1,Inputs!$G$7*$D3160)*churn_nonbuyers)*(ic*Inputs!$C$7+fee_wd*Inputs!$E$7*(1-$B3160)+fee_fx*Inputs!$D$7-cost_acc-cost_wd*Inputs!$E$7*(1-$B3160)-cost_fx*Inputs!$D$7))</f>
        <v>392993.181541324</v>
      </c>
      <c r="I3160" s="0" t="n">
        <f aca="false">12*Inputs!$B$8*(MIN(1,$H$52*$C3160)*(ic*Inputs!$C$8+pT-cost_acc-cost_wd*Inputs!$E$8-cost_fx*Inputs!$D$8-cost_ins)+(1-MIN(1,$H$52*$C3160))*(1-MIN(1,Inputs!$G$8*$D3160)*churn_nonbuyers)*(ic*Inputs!$C$8+fee_wd*Inputs!$E$8*(1-$B3160)+fee_fx*Inputs!$D$8-cost_acc-cost_wd*Inputs!$E$8*(1-$B3160)-cost_fx*Inputs!$D$8))</f>
        <v>141610.6692</v>
      </c>
      <c r="J3160" s="0" t="n">
        <f aca="false">G3160+H3160+I3160-fixed</f>
        <v>41404.8130991652</v>
      </c>
      <c r="K3160" s="0" t="n">
        <f aca="false">12*Inputs!$B$6*(1-MIN(1,Inputs!$G$6*$D3160)*churn_nonbuyers)*(ic*Inputs!$C$6+fee_wd*Inputs!$E$6*(1-$B3160)+fee_fx*Inputs!$D$6-cost_acc-cost_wd*Inputs!$E$6*(1-$B3160)-cost_fx*Inputs!$D$6)</f>
        <v>158752.080359712</v>
      </c>
      <c r="L3160" s="0" t="n">
        <f aca="false">12*Inputs!$B$7*(1-MIN(1,Inputs!$G$7*$D3160)*churn_nonbuyers)*(ic*Inputs!$C$7+fee_wd*Inputs!$E$7*(1-$B3160)+fee_fx*Inputs!$D$7-cost_acc-cost_wd*Inputs!$E$7*(1-$B3160)-cost_fx*Inputs!$D$7)</f>
        <v>355698.179639827</v>
      </c>
      <c r="M3160" s="0" t="n">
        <f aca="false">12*Inputs!$B$8*(1-MIN(1,Inputs!$G$8*$D3160)*churn_nonbuyers)*(ic*Inputs!$C$8+fee_wd*Inputs!$E$8*(1-$B3160)+fee_fx*Inputs!$D$8-cost_acc-cost_wd*Inputs!$E$8*(1-$B3160)-cost_fx*Inputs!$D$8)</f>
        <v>0</v>
      </c>
      <c r="N3160" s="0" t="n">
        <f aca="false">K3160+L3160+I3160-fixed</f>
        <v>-43939.0708004606</v>
      </c>
      <c r="O3160" s="0" t="n">
        <f aca="false">K3160+L3160+M3160-fixed</f>
        <v>-185549.740000461</v>
      </c>
      <c r="P3160" s="0" t="n">
        <f aca="false">12*Inputs!$B$6*(1-MIN(1,Inputs!$F$6*$D3160))*(ic*Inputs!$C$6+flat_fee-cost_acc-cost_wd*Inputs!$E$6*$E3160-cost_fx*Inputs!$D$6)+12*Inputs!$B$7*(1-MIN(1,Inputs!$F$7*$D3160))*(ic*Inputs!$C$7+flat_fee-cost_acc-cost_wd*Inputs!$E$7*$E3160-cost_fx*Inputs!$D$7)+12*Inputs!$B$8*(1-MIN(1,Inputs!$F$8*$D3160))*(ic*Inputs!$C$8+flat_fee-cost_acc-cost_wd*Inputs!$E$8*$E3160-cost_fx*Inputs!$D$8)-fixed</f>
        <v>-425409.131034894</v>
      </c>
    </row>
    <row r="3161" customFormat="false" ht="15" hidden="false" customHeight="false" outlineLevel="0" collapsed="false">
      <c r="A3161" s="0" t="n">
        <v>3096</v>
      </c>
      <c r="B3161" s="0" t="n">
        <v>0.213464</v>
      </c>
      <c r="C3161" s="0" t="n">
        <v>1.079255</v>
      </c>
      <c r="D3161" s="0" t="n">
        <v>0.828154</v>
      </c>
      <c r="E3161" s="0" t="n">
        <v>1.219196</v>
      </c>
      <c r="F3161" s="0" t="n">
        <v>0.201327</v>
      </c>
      <c r="G3161" s="0" t="n">
        <f aca="false">12*Inputs!$B$6*(MIN(1,$H$50*$C3161)*(ic*Inputs!$C$6+pS+fee_fx*Inputs!$D$6-cost_acc-cost_wd*Inputs!$E$6*$E3161-cost_fx*Inputs!$D$6-$F3161)+(1-MIN(1,$H$50*$C3161))*(1-MIN(1,Inputs!$G$6*$D3161)*churn_nonbuyers)*(ic*Inputs!$C$6+fee_wd*Inputs!$E$6*(1-$B3161)+fee_fx*Inputs!$D$6-cost_acc-cost_wd*Inputs!$E$6*(1-$B3161)-cost_fx*Inputs!$D$6))</f>
        <v>218510.760570958</v>
      </c>
      <c r="H3161" s="0" t="n">
        <f aca="false">12*Inputs!$B$7*(MIN(1,$H$51*$C3161)*(ic*Inputs!$C$7+pE+fee_fx*Inputs!$D$7-cost_acc-cost_wd*Inputs!$E$7*$E3161-cost_fx*Inputs!$D$7-$F3161)+(1-MIN(1,$H$51*$C3161))*(1-MIN(1,Inputs!$G$7*$D3161)*churn_nonbuyers)*(ic*Inputs!$C$7+fee_wd*Inputs!$E$7*(1-$B3161)+fee_fx*Inputs!$D$7-cost_acc-cost_wd*Inputs!$E$7*(1-$B3161)-cost_fx*Inputs!$D$7))</f>
        <v>402247.60700676</v>
      </c>
      <c r="I3161" s="0" t="n">
        <f aca="false">12*Inputs!$B$8*(MIN(1,$H$52*$C3161)*(ic*Inputs!$C$8+pT-cost_acc-cost_wd*Inputs!$E$8-cost_fx*Inputs!$D$8-cost_ins)+(1-MIN(1,$H$52*$C3161))*(1-MIN(1,Inputs!$G$8*$D3161)*churn_nonbuyers)*(ic*Inputs!$C$8+fee_wd*Inputs!$E$8*(1-$B3161)+fee_fx*Inputs!$D$8-cost_acc-cost_wd*Inputs!$E$8*(1-$B3161)-cost_fx*Inputs!$D$8))</f>
        <v>188059.402841831</v>
      </c>
      <c r="J3161" s="0" t="n">
        <f aca="false">G3161+H3161+I3161-fixed</f>
        <v>108817.770419548</v>
      </c>
      <c r="K3161" s="0" t="n">
        <f aca="false">12*Inputs!$B$6*(1-MIN(1,Inputs!$G$6*$D3161)*churn_nonbuyers)*(ic*Inputs!$C$6+fee_wd*Inputs!$E$6*(1-$B3161)+fee_fx*Inputs!$D$6-cost_acc-cost_wd*Inputs!$E$6*(1-$B3161)-cost_fx*Inputs!$D$6)</f>
        <v>163786.215351283</v>
      </c>
      <c r="L3161" s="0" t="n">
        <f aca="false">12*Inputs!$B$7*(1-MIN(1,Inputs!$G$7*$D3161)*churn_nonbuyers)*(ic*Inputs!$C$7+fee_wd*Inputs!$E$7*(1-$B3161)+fee_fx*Inputs!$D$7-cost_acc-cost_wd*Inputs!$E$7*(1-$B3161)-cost_fx*Inputs!$D$7)</f>
        <v>363207.52741877</v>
      </c>
      <c r="M3161" s="0" t="n">
        <f aca="false">12*Inputs!$B$8*(1-MIN(1,Inputs!$G$8*$D3161)*churn_nonbuyers)*(ic*Inputs!$C$8+fee_wd*Inputs!$E$8*(1-$B3161)+fee_fx*Inputs!$D$8-cost_acc-cost_wd*Inputs!$E$8*(1-$B3161)-cost_fx*Inputs!$D$8)</f>
        <v>132876.945879322</v>
      </c>
      <c r="N3161" s="0" t="n">
        <f aca="false">K3161+L3161+I3161-fixed</f>
        <v>15053.1456118837</v>
      </c>
      <c r="O3161" s="0" t="n">
        <f aca="false">K3161+L3161+M3161-fixed</f>
        <v>-40129.3113506251</v>
      </c>
      <c r="P3161" s="0" t="n">
        <f aca="false">12*Inputs!$B$6*(1-MIN(1,Inputs!$F$6*$D3161))*(ic*Inputs!$C$6+flat_fee-cost_acc-cost_wd*Inputs!$E$6*$E3161-cost_fx*Inputs!$D$6)+12*Inputs!$B$7*(1-MIN(1,Inputs!$F$7*$D3161))*(ic*Inputs!$C$7+flat_fee-cost_acc-cost_wd*Inputs!$E$7*$E3161-cost_fx*Inputs!$D$7)+12*Inputs!$B$8*(1-MIN(1,Inputs!$F$8*$D3161))*(ic*Inputs!$C$8+flat_fee-cost_acc-cost_wd*Inputs!$E$8*$E3161-cost_fx*Inputs!$D$8)-fixed</f>
        <v>63647.7896921601</v>
      </c>
    </row>
    <row r="3162" customFormat="false" ht="15" hidden="false" customHeight="false" outlineLevel="0" collapsed="false">
      <c r="A3162" s="0" t="n">
        <v>3097</v>
      </c>
      <c r="B3162" s="0" t="n">
        <v>0.394675</v>
      </c>
      <c r="C3162" s="0" t="n">
        <v>0.851412</v>
      </c>
      <c r="D3162" s="0" t="n">
        <v>1.552984</v>
      </c>
      <c r="E3162" s="0" t="n">
        <v>1.12298</v>
      </c>
      <c r="F3162" s="0" t="n">
        <v>0.206792</v>
      </c>
      <c r="G3162" s="0" t="n">
        <f aca="false">12*Inputs!$B$6*(MIN(1,$H$50*$C3162)*(ic*Inputs!$C$6+pS+fee_fx*Inputs!$D$6-cost_acc-cost_wd*Inputs!$E$6*$E3162-cost_fx*Inputs!$D$6-$F3162)+(1-MIN(1,$H$50*$C3162))*(1-MIN(1,Inputs!$G$6*$D3162)*churn_nonbuyers)*(ic*Inputs!$C$6+fee_wd*Inputs!$E$6*(1-$B3162)+fee_fx*Inputs!$D$6-cost_acc-cost_wd*Inputs!$E$6*(1-$B3162)-cost_fx*Inputs!$D$6))</f>
        <v>180538.693566284</v>
      </c>
      <c r="H3162" s="0" t="n">
        <f aca="false">12*Inputs!$B$7*(MIN(1,$H$51*$C3162)*(ic*Inputs!$C$7+pE+fee_fx*Inputs!$D$7-cost_acc-cost_wd*Inputs!$E$7*$E3162-cost_fx*Inputs!$D$7-$F3162)+(1-MIN(1,$H$51*$C3162))*(1-MIN(1,Inputs!$G$7*$D3162)*churn_nonbuyers)*(ic*Inputs!$C$7+fee_wd*Inputs!$E$7*(1-$B3162)+fee_fx*Inputs!$D$7-cost_acc-cost_wd*Inputs!$E$7*(1-$B3162)-cost_fx*Inputs!$D$7))</f>
        <v>381428.197158137</v>
      </c>
      <c r="I3162" s="0" t="n">
        <f aca="false">12*Inputs!$B$8*(MIN(1,$H$52*$C3162)*(ic*Inputs!$C$8+pT-cost_acc-cost_wd*Inputs!$E$8-cost_fx*Inputs!$D$8-cost_ins)+(1-MIN(1,$H$52*$C3162))*(1-MIN(1,Inputs!$G$8*$D3162)*churn_nonbuyers)*(ic*Inputs!$C$8+fee_wd*Inputs!$E$8*(1-$B3162)+fee_fx*Inputs!$D$8-cost_acc-cost_wd*Inputs!$E$8*(1-$B3162)-cost_fx*Inputs!$D$8))</f>
        <v>122725.931328</v>
      </c>
      <c r="J3162" s="0" t="n">
        <f aca="false">G3162+H3162+I3162-fixed</f>
        <v>-15307.1779475787</v>
      </c>
      <c r="K3162" s="0" t="n">
        <f aca="false">12*Inputs!$B$6*(1-MIN(1,Inputs!$G$6*$D3162)*churn_nonbuyers)*(ic*Inputs!$C$6+fee_wd*Inputs!$E$6*(1-$B3162)+fee_fx*Inputs!$D$6-cost_acc-cost_wd*Inputs!$E$6*(1-$B3162)-cost_fx*Inputs!$D$6)</f>
        <v>133525.77379344</v>
      </c>
      <c r="L3162" s="0" t="n">
        <f aca="false">12*Inputs!$B$7*(1-MIN(1,Inputs!$G$7*$D3162)*churn_nonbuyers)*(ic*Inputs!$C$7+fee_wd*Inputs!$E$7*(1-$B3162)+fee_fx*Inputs!$D$7-cost_acc-cost_wd*Inputs!$E$7*(1-$B3162)-cost_fx*Inputs!$D$7)</f>
        <v>330229.737044064</v>
      </c>
      <c r="M3162" s="0" t="n">
        <f aca="false">12*Inputs!$B$8*(1-MIN(1,Inputs!$G$8*$D3162)*churn_nonbuyers)*(ic*Inputs!$C$8+fee_wd*Inputs!$E$8*(1-$B3162)+fee_fx*Inputs!$D$8-cost_acc-cost_wd*Inputs!$E$8*(1-$B3162)-cost_fx*Inputs!$D$8)</f>
        <v>0</v>
      </c>
      <c r="N3162" s="0" t="n">
        <f aca="false">K3162+L3162+I3162-fixed</f>
        <v>-113518.557834496</v>
      </c>
      <c r="O3162" s="0" t="n">
        <f aca="false">K3162+L3162+M3162-fixed</f>
        <v>-236244.489162496</v>
      </c>
      <c r="P3162" s="0" t="n">
        <f aca="false">12*Inputs!$B$6*(1-MIN(1,Inputs!$F$6*$D3162))*(ic*Inputs!$C$6+flat_fee-cost_acc-cost_wd*Inputs!$E$6*$E3162-cost_fx*Inputs!$D$6)+12*Inputs!$B$7*(1-MIN(1,Inputs!$F$7*$D3162))*(ic*Inputs!$C$7+flat_fee-cost_acc-cost_wd*Inputs!$E$7*$E3162-cost_fx*Inputs!$D$7)+12*Inputs!$B$8*(1-MIN(1,Inputs!$F$8*$D3162))*(ic*Inputs!$C$8+flat_fee-cost_acc-cost_wd*Inputs!$E$8*$E3162-cost_fx*Inputs!$D$8)-fixed</f>
        <v>-278177.0877952</v>
      </c>
    </row>
    <row r="3163" customFormat="false" ht="15" hidden="false" customHeight="false" outlineLevel="0" collapsed="false">
      <c r="A3163" s="0" t="n">
        <v>3098</v>
      </c>
      <c r="B3163" s="0" t="n">
        <v>0.294979</v>
      </c>
      <c r="C3163" s="0" t="n">
        <v>0.946101</v>
      </c>
      <c r="D3163" s="0" t="n">
        <v>1.323383</v>
      </c>
      <c r="E3163" s="0" t="n">
        <v>1.297423</v>
      </c>
      <c r="F3163" s="0" t="n">
        <v>0.089007</v>
      </c>
      <c r="G3163" s="0" t="n">
        <f aca="false">12*Inputs!$B$6*(MIN(1,$H$50*$C3163)*(ic*Inputs!$C$6+pS+fee_fx*Inputs!$D$6-cost_acc-cost_wd*Inputs!$E$6*$E3163-cost_fx*Inputs!$D$6-$F3163)+(1-MIN(1,$H$50*$C3163))*(1-MIN(1,Inputs!$G$6*$D3163)*churn_nonbuyers)*(ic*Inputs!$C$6+fee_wd*Inputs!$E$6*(1-$B3163)+fee_fx*Inputs!$D$6-cost_acc-cost_wd*Inputs!$E$6*(1-$B3163)-cost_fx*Inputs!$D$6))</f>
        <v>198459.882216303</v>
      </c>
      <c r="H3163" s="0" t="n">
        <f aca="false">12*Inputs!$B$7*(MIN(1,$H$51*$C3163)*(ic*Inputs!$C$7+pE+fee_fx*Inputs!$D$7-cost_acc-cost_wd*Inputs!$E$7*$E3163-cost_fx*Inputs!$D$7-$F3163)+(1-MIN(1,$H$51*$C3163))*(1-MIN(1,Inputs!$G$7*$D3163)*churn_nonbuyers)*(ic*Inputs!$C$7+fee_wd*Inputs!$E$7*(1-$B3163)+fee_fx*Inputs!$D$7-cost_acc-cost_wd*Inputs!$E$7*(1-$B3163)-cost_fx*Inputs!$D$7))</f>
        <v>384580.131243262</v>
      </c>
      <c r="I3163" s="0" t="n">
        <f aca="false">12*Inputs!$B$8*(MIN(1,$H$52*$C3163)*(ic*Inputs!$C$8+pT-cost_acc-cost_wd*Inputs!$E$8-cost_fx*Inputs!$D$8-cost_ins)+(1-MIN(1,$H$52*$C3163))*(1-MIN(1,Inputs!$G$8*$D3163)*churn_nonbuyers)*(ic*Inputs!$C$8+fee_wd*Inputs!$E$8*(1-$B3163)+fee_fx*Inputs!$D$8-cost_acc-cost_wd*Inputs!$E$8*(1-$B3163)-cost_fx*Inputs!$D$8))</f>
        <v>144139.482660539</v>
      </c>
      <c r="J3163" s="0" t="n">
        <f aca="false">G3163+H3163+I3163-fixed</f>
        <v>27179.4961201036</v>
      </c>
      <c r="K3163" s="0" t="n">
        <f aca="false">12*Inputs!$B$6*(1-MIN(1,Inputs!$G$6*$D3163)*churn_nonbuyers)*(ic*Inputs!$C$6+fee_wd*Inputs!$E$6*(1-$B3163)+fee_fx*Inputs!$D$6-cost_acc-cost_wd*Inputs!$E$6*(1-$B3163)-cost_fx*Inputs!$D$6)</f>
        <v>148593.98875649</v>
      </c>
      <c r="L3163" s="0" t="n">
        <f aca="false">12*Inputs!$B$7*(1-MIN(1,Inputs!$G$7*$D3163)*churn_nonbuyers)*(ic*Inputs!$C$7+fee_wd*Inputs!$E$7*(1-$B3163)+fee_fx*Inputs!$D$7-cost_acc-cost_wd*Inputs!$E$7*(1-$B3163)-cost_fx*Inputs!$D$7)</f>
        <v>346401.782469894</v>
      </c>
      <c r="M3163" s="0" t="n">
        <f aca="false">12*Inputs!$B$8*(1-MIN(1,Inputs!$G$8*$D3163)*churn_nonbuyers)*(ic*Inputs!$C$8+fee_wd*Inputs!$E$8*(1-$B3163)+fee_fx*Inputs!$D$8-cost_acc-cost_wd*Inputs!$E$8*(1-$B3163)-cost_fx*Inputs!$D$8)</f>
        <v>22990.8986769552</v>
      </c>
      <c r="N3163" s="0" t="n">
        <f aca="false">K3163+L3163+I3163-fixed</f>
        <v>-60864.7461130763</v>
      </c>
      <c r="O3163" s="0" t="n">
        <f aca="false">K3163+L3163+M3163-fixed</f>
        <v>-182013.33009666</v>
      </c>
      <c r="P3163" s="0" t="n">
        <f aca="false">12*Inputs!$B$6*(1-MIN(1,Inputs!$F$6*$D3163))*(ic*Inputs!$C$6+flat_fee-cost_acc-cost_wd*Inputs!$E$6*$E3163-cost_fx*Inputs!$D$6)+12*Inputs!$B$7*(1-MIN(1,Inputs!$F$7*$D3163))*(ic*Inputs!$C$7+flat_fee-cost_acc-cost_wd*Inputs!$E$7*$E3163-cost_fx*Inputs!$D$7)+12*Inputs!$B$8*(1-MIN(1,Inputs!$F$8*$D3163))*(ic*Inputs!$C$8+flat_fee-cost_acc-cost_wd*Inputs!$E$8*$E3163-cost_fx*Inputs!$D$8)-fixed</f>
        <v>-217295.89434184</v>
      </c>
    </row>
    <row r="3164" customFormat="false" ht="15" hidden="false" customHeight="false" outlineLevel="0" collapsed="false">
      <c r="A3164" s="0" t="n">
        <v>3099</v>
      </c>
      <c r="B3164" s="0" t="n">
        <v>0.30348</v>
      </c>
      <c r="C3164" s="0" t="n">
        <v>0.948452</v>
      </c>
      <c r="D3164" s="0" t="n">
        <v>1.695424</v>
      </c>
      <c r="E3164" s="0" t="n">
        <v>1.199457</v>
      </c>
      <c r="F3164" s="0" t="n">
        <v>0.024458</v>
      </c>
      <c r="G3164" s="0" t="n">
        <f aca="false">12*Inputs!$B$6*(MIN(1,$H$50*$C3164)*(ic*Inputs!$C$6+pS+fee_fx*Inputs!$D$6-cost_acc-cost_wd*Inputs!$E$6*$E3164-cost_fx*Inputs!$D$6-$F3164)+(1-MIN(1,$H$50*$C3164))*(1-MIN(1,Inputs!$G$6*$D3164)*churn_nonbuyers)*(ic*Inputs!$C$6+fee_wd*Inputs!$E$6*(1-$B3164)+fee_fx*Inputs!$D$6-cost_acc-cost_wd*Inputs!$E$6*(1-$B3164)-cost_fx*Inputs!$D$6))</f>
        <v>198364.345570705</v>
      </c>
      <c r="H3164" s="0" t="n">
        <f aca="false">12*Inputs!$B$7*(MIN(1,$H$51*$C3164)*(ic*Inputs!$C$7+pE+fee_fx*Inputs!$D$7-cost_acc-cost_wd*Inputs!$E$7*$E3164-cost_fx*Inputs!$D$7-$F3164)+(1-MIN(1,$H$51*$C3164))*(1-MIN(1,Inputs!$G$7*$D3164)*churn_nonbuyers)*(ic*Inputs!$C$7+fee_wd*Inputs!$E$7*(1-$B3164)+fee_fx*Inputs!$D$7-cost_acc-cost_wd*Inputs!$E$7*(1-$B3164)-cost_fx*Inputs!$D$7))</f>
        <v>395685.528284205</v>
      </c>
      <c r="I3164" s="0" t="n">
        <f aca="false">12*Inputs!$B$8*(MIN(1,$H$52*$C3164)*(ic*Inputs!$C$8+pT-cost_acc-cost_wd*Inputs!$E$8-cost_fx*Inputs!$D$8-cost_ins)+(1-MIN(1,$H$52*$C3164))*(1-MIN(1,Inputs!$G$8*$D3164)*churn_nonbuyers)*(ic*Inputs!$C$8+fee_wd*Inputs!$E$8*(1-$B3164)+fee_fx*Inputs!$D$8-cost_acc-cost_wd*Inputs!$E$8*(1-$B3164)-cost_fx*Inputs!$D$8))</f>
        <v>136713.665088</v>
      </c>
      <c r="J3164" s="0" t="n">
        <f aca="false">G3164+H3164+I3164-fixed</f>
        <v>30763.5389429108</v>
      </c>
      <c r="K3164" s="0" t="n">
        <f aca="false">12*Inputs!$B$6*(1-MIN(1,Inputs!$G$6*$D3164)*churn_nonbuyers)*(ic*Inputs!$C$6+fee_wd*Inputs!$E$6*(1-$B3164)+fee_fx*Inputs!$D$6-cost_acc-cost_wd*Inputs!$E$6*(1-$B3164)-cost_fx*Inputs!$D$6)</f>
        <v>144513.602463744</v>
      </c>
      <c r="L3164" s="0" t="n">
        <f aca="false">12*Inputs!$B$7*(1-MIN(1,Inputs!$G$7*$D3164)*churn_nonbuyers)*(ic*Inputs!$C$7+fee_wd*Inputs!$E$7*(1-$B3164)+fee_fx*Inputs!$D$7-cost_acc-cost_wd*Inputs!$E$7*(1-$B3164)-cost_fx*Inputs!$D$7)</f>
        <v>341213.789126247</v>
      </c>
      <c r="M3164" s="0" t="n">
        <f aca="false">12*Inputs!$B$8*(1-MIN(1,Inputs!$G$8*$D3164)*churn_nonbuyers)*(ic*Inputs!$C$8+fee_wd*Inputs!$E$8*(1-$B3164)+fee_fx*Inputs!$D$8-cost_acc-cost_wd*Inputs!$E$8*(1-$B3164)-cost_fx*Inputs!$D$8)</f>
        <v>0</v>
      </c>
      <c r="N3164" s="0" t="n">
        <f aca="false">K3164+L3164+I3164-fixed</f>
        <v>-77558.9433220094</v>
      </c>
      <c r="O3164" s="0" t="n">
        <f aca="false">K3164+L3164+M3164-fixed</f>
        <v>-214272.608410009</v>
      </c>
      <c r="P3164" s="0" t="n">
        <f aca="false">12*Inputs!$B$6*(1-MIN(1,Inputs!$F$6*$D3164))*(ic*Inputs!$C$6+flat_fee-cost_acc-cost_wd*Inputs!$E$6*$E3164-cost_fx*Inputs!$D$6)+12*Inputs!$B$7*(1-MIN(1,Inputs!$F$7*$D3164))*(ic*Inputs!$C$7+flat_fee-cost_acc-cost_wd*Inputs!$E$7*$E3164-cost_fx*Inputs!$D$7)+12*Inputs!$B$8*(1-MIN(1,Inputs!$F$8*$D3164))*(ic*Inputs!$C$8+flat_fee-cost_acc-cost_wd*Inputs!$E$8*$E3164-cost_fx*Inputs!$D$8)-fixed</f>
        <v>-374572.76512768</v>
      </c>
    </row>
    <row r="3165" customFormat="false" ht="15" hidden="false" customHeight="false" outlineLevel="0" collapsed="false">
      <c r="A3165" s="0" t="n">
        <v>3100</v>
      </c>
      <c r="B3165" s="0" t="n">
        <v>0.291436</v>
      </c>
      <c r="C3165" s="0" t="n">
        <v>0.752985</v>
      </c>
      <c r="D3165" s="0" t="n">
        <v>1.23068</v>
      </c>
      <c r="E3165" s="0" t="n">
        <v>1.218159</v>
      </c>
      <c r="F3165" s="0" t="n">
        <v>0.111041</v>
      </c>
      <c r="G3165" s="0" t="n">
        <f aca="false">12*Inputs!$B$6*(MIN(1,$H$50*$C3165)*(ic*Inputs!$C$6+pS+fee_fx*Inputs!$D$6-cost_acc-cost_wd*Inputs!$E$6*$E3165-cost_fx*Inputs!$D$6-$F3165)+(1-MIN(1,$H$50*$C3165))*(1-MIN(1,Inputs!$G$6*$D3165)*churn_nonbuyers)*(ic*Inputs!$C$6+fee_wd*Inputs!$E$6*(1-$B3165)+fee_fx*Inputs!$D$6-cost_acc-cost_wd*Inputs!$E$6*(1-$B3165)-cost_fx*Inputs!$D$6))</f>
        <v>190417.324038427</v>
      </c>
      <c r="H3165" s="0" t="n">
        <f aca="false">12*Inputs!$B$7*(MIN(1,$H$51*$C3165)*(ic*Inputs!$C$7+pE+fee_fx*Inputs!$D$7-cost_acc-cost_wd*Inputs!$E$7*$E3165-cost_fx*Inputs!$D$7-$F3165)+(1-MIN(1,$H$51*$C3165))*(1-MIN(1,Inputs!$G$7*$D3165)*churn_nonbuyers)*(ic*Inputs!$C$7+fee_wd*Inputs!$E$7*(1-$B3165)+fee_fx*Inputs!$D$7-cost_acc-cost_wd*Inputs!$E$7*(1-$B3165)-cost_fx*Inputs!$D$7))</f>
        <v>383751.668512012</v>
      </c>
      <c r="I3165" s="0" t="n">
        <f aca="false">12*Inputs!$B$8*(MIN(1,$H$52*$C3165)*(ic*Inputs!$C$8+pT-cost_acc-cost_wd*Inputs!$E$8-cost_fx*Inputs!$D$8-cost_ins)+(1-MIN(1,$H$52*$C3165))*(1-MIN(1,Inputs!$G$8*$D3165)*churn_nonbuyers)*(ic*Inputs!$C$8+fee_wd*Inputs!$E$8*(1-$B3165)+fee_fx*Inputs!$D$8-cost_acc-cost_wd*Inputs!$E$8*(1-$B3165)-cost_fx*Inputs!$D$8))</f>
        <v>129004.148622141</v>
      </c>
      <c r="J3165" s="0" t="n">
        <f aca="false">G3165+H3165+I3165-fixed</f>
        <v>3173.14117257949</v>
      </c>
      <c r="K3165" s="0" t="n">
        <f aca="false">12*Inputs!$B$6*(1-MIN(1,Inputs!$G$6*$D3165)*churn_nonbuyers)*(ic*Inputs!$C$6+fee_wd*Inputs!$E$6*(1-$B3165)+fee_fx*Inputs!$D$6-cost_acc-cost_wd*Inputs!$E$6*(1-$B3165)-cost_fx*Inputs!$D$6)</f>
        <v>149810.345686656</v>
      </c>
      <c r="L3165" s="0" t="n">
        <f aca="false">12*Inputs!$B$7*(1-MIN(1,Inputs!$G$7*$D3165)*churn_nonbuyers)*(ic*Inputs!$C$7+fee_wd*Inputs!$E$7*(1-$B3165)+fee_fx*Inputs!$D$7-cost_acc-cost_wd*Inputs!$E$7*(1-$B3165)-cost_fx*Inputs!$D$7)</f>
        <v>347896.341171994</v>
      </c>
      <c r="M3165" s="0" t="n">
        <f aca="false">12*Inputs!$B$8*(1-MIN(1,Inputs!$G$8*$D3165)*churn_nonbuyers)*(ic*Inputs!$C$8+fee_wd*Inputs!$E$8*(1-$B3165)+fee_fx*Inputs!$D$8-cost_acc-cost_wd*Inputs!$E$8*(1-$B3165)-cost_fx*Inputs!$D$8)</f>
        <v>43276.431337728</v>
      </c>
      <c r="N3165" s="0" t="n">
        <f aca="false">K3165+L3165+I3165-fixed</f>
        <v>-73289.1645192097</v>
      </c>
      <c r="O3165" s="0" t="n">
        <f aca="false">K3165+L3165+M3165-fixed</f>
        <v>-159016.881803622</v>
      </c>
      <c r="P3165" s="0" t="n">
        <f aca="false">12*Inputs!$B$6*(1-MIN(1,Inputs!$F$6*$D3165))*(ic*Inputs!$C$6+flat_fee-cost_acc-cost_wd*Inputs!$E$6*$E3165-cost_fx*Inputs!$D$6)+12*Inputs!$B$7*(1-MIN(1,Inputs!$F$7*$D3165))*(ic*Inputs!$C$7+flat_fee-cost_acc-cost_wd*Inputs!$E$7*$E3165-cost_fx*Inputs!$D$7)+12*Inputs!$B$8*(1-MIN(1,Inputs!$F$8*$D3165))*(ic*Inputs!$C$8+flat_fee-cost_acc-cost_wd*Inputs!$E$8*$E3165-cost_fx*Inputs!$D$8)-fixed</f>
        <v>-141781.6186912</v>
      </c>
    </row>
    <row r="3166" customFormat="false" ht="15" hidden="false" customHeight="false" outlineLevel="0" collapsed="false">
      <c r="A3166" s="0" t="n">
        <v>3101</v>
      </c>
      <c r="B3166" s="0" t="n">
        <v>0.161514</v>
      </c>
      <c r="C3166" s="0" t="n">
        <v>0.98294</v>
      </c>
      <c r="D3166" s="0" t="n">
        <v>1.857626</v>
      </c>
      <c r="E3166" s="0" t="n">
        <v>1.113796</v>
      </c>
      <c r="F3166" s="0" t="n">
        <v>0.178487</v>
      </c>
      <c r="G3166" s="0" t="n">
        <f aca="false">12*Inputs!$B$6*(MIN(1,$H$50*$C3166)*(ic*Inputs!$C$6+pS+fee_fx*Inputs!$D$6-cost_acc-cost_wd*Inputs!$E$6*$E3166-cost_fx*Inputs!$D$6-$F3166)+(1-MIN(1,$H$50*$C3166))*(1-MIN(1,Inputs!$G$6*$D3166)*churn_nonbuyers)*(ic*Inputs!$C$6+fee_wd*Inputs!$E$6*(1-$B3166)+fee_fx*Inputs!$D$6-cost_acc-cost_wd*Inputs!$E$6*(1-$B3166)-cost_fx*Inputs!$D$6))</f>
        <v>214680.370593921</v>
      </c>
      <c r="H3166" s="0" t="n">
        <f aca="false">12*Inputs!$B$7*(MIN(1,$H$51*$C3166)*(ic*Inputs!$C$7+pE+fee_fx*Inputs!$D$7-cost_acc-cost_wd*Inputs!$E$7*$E3166-cost_fx*Inputs!$D$7-$F3166)+(1-MIN(1,$H$51*$C3166))*(1-MIN(1,Inputs!$G$7*$D3166)*churn_nonbuyers)*(ic*Inputs!$C$7+fee_wd*Inputs!$E$7*(1-$B3166)+fee_fx*Inputs!$D$7-cost_acc-cost_wd*Inputs!$E$7*(1-$B3166)-cost_fx*Inputs!$D$7))</f>
        <v>409297.822530277</v>
      </c>
      <c r="I3166" s="0" t="n">
        <f aca="false">12*Inputs!$B$8*(MIN(1,$H$52*$C3166)*(ic*Inputs!$C$8+pT-cost_acc-cost_wd*Inputs!$E$8-cost_fx*Inputs!$D$8-cost_ins)+(1-MIN(1,$H$52*$C3166))*(1-MIN(1,Inputs!$G$8*$D3166)*churn_nonbuyers)*(ic*Inputs!$C$8+fee_wd*Inputs!$E$8*(1-$B3166)+fee_fx*Inputs!$D$8-cost_acc-cost_wd*Inputs!$E$8*(1-$B3166)-cost_fx*Inputs!$D$8))</f>
        <v>141684.90336</v>
      </c>
      <c r="J3166" s="0" t="n">
        <f aca="false">G3166+H3166+I3166-fixed</f>
        <v>65663.0964841973</v>
      </c>
      <c r="K3166" s="0" t="n">
        <f aca="false">12*Inputs!$B$6*(1-MIN(1,Inputs!$G$6*$D3166)*churn_nonbuyers)*(ic*Inputs!$C$6+fee_wd*Inputs!$E$6*(1-$B3166)+fee_fx*Inputs!$D$6-cost_acc-cost_wd*Inputs!$E$6*(1-$B3166)-cost_fx*Inputs!$D$6)</f>
        <v>161777.348681501</v>
      </c>
      <c r="L3166" s="0" t="n">
        <f aca="false">12*Inputs!$B$7*(1-MIN(1,Inputs!$G$7*$D3166)*churn_nonbuyers)*(ic*Inputs!$C$7+fee_wd*Inputs!$E$7*(1-$B3166)+fee_fx*Inputs!$D$7-cost_acc-cost_wd*Inputs!$E$7*(1-$B3166)-cost_fx*Inputs!$D$7)</f>
        <v>358768.280760901</v>
      </c>
      <c r="M3166" s="0" t="n">
        <f aca="false">12*Inputs!$B$8*(1-MIN(1,Inputs!$G$8*$D3166)*churn_nonbuyers)*(ic*Inputs!$C$8+fee_wd*Inputs!$E$8*(1-$B3166)+fee_fx*Inputs!$D$8-cost_acc-cost_wd*Inputs!$E$8*(1-$B3166)-cost_fx*Inputs!$D$8)</f>
        <v>0</v>
      </c>
      <c r="N3166" s="0" t="n">
        <f aca="false">K3166+L3166+I3166-fixed</f>
        <v>-37769.4671975985</v>
      </c>
      <c r="O3166" s="0" t="n">
        <f aca="false">K3166+L3166+M3166-fixed</f>
        <v>-179454.370557599</v>
      </c>
      <c r="P3166" s="0" t="n">
        <f aca="false">12*Inputs!$B$6*(1-MIN(1,Inputs!$F$6*$D3166))*(ic*Inputs!$C$6+flat_fee-cost_acc-cost_wd*Inputs!$E$6*$E3166-cost_fx*Inputs!$D$6)+12*Inputs!$B$7*(1-MIN(1,Inputs!$F$7*$D3166))*(ic*Inputs!$C$7+flat_fee-cost_acc-cost_wd*Inputs!$E$7*$E3166-cost_fx*Inputs!$D$7)+12*Inputs!$B$8*(1-MIN(1,Inputs!$F$8*$D3166))*(ic*Inputs!$C$8+flat_fee-cost_acc-cost_wd*Inputs!$E$8*$E3166-cost_fx*Inputs!$D$8)-fixed</f>
        <v>-422027.518715046</v>
      </c>
    </row>
    <row r="3167" customFormat="false" ht="15" hidden="false" customHeight="false" outlineLevel="0" collapsed="false">
      <c r="A3167" s="0" t="n">
        <v>3102</v>
      </c>
      <c r="B3167" s="0" t="n">
        <v>0.165312</v>
      </c>
      <c r="C3167" s="0" t="n">
        <v>0.897095</v>
      </c>
      <c r="D3167" s="0" t="n">
        <v>1.312661</v>
      </c>
      <c r="E3167" s="0" t="n">
        <v>1.092614</v>
      </c>
      <c r="F3167" s="0" t="n">
        <v>0.343499</v>
      </c>
      <c r="G3167" s="0" t="n">
        <f aca="false">12*Inputs!$B$6*(MIN(1,$H$50*$C3167)*(ic*Inputs!$C$6+pS+fee_fx*Inputs!$D$6-cost_acc-cost_wd*Inputs!$E$6*$E3167-cost_fx*Inputs!$D$6-$F3167)+(1-MIN(1,$H$50*$C3167))*(1-MIN(1,Inputs!$G$6*$D3167)*churn_nonbuyers)*(ic*Inputs!$C$6+fee_wd*Inputs!$E$6*(1-$B3167)+fee_fx*Inputs!$D$6-cost_acc-cost_wd*Inputs!$E$6*(1-$B3167)-cost_fx*Inputs!$D$6))</f>
        <v>211123.666246338</v>
      </c>
      <c r="H3167" s="0" t="n">
        <f aca="false">12*Inputs!$B$7*(MIN(1,$H$51*$C3167)*(ic*Inputs!$C$7+pE+fee_fx*Inputs!$D$7-cost_acc-cost_wd*Inputs!$E$7*$E3167-cost_fx*Inputs!$D$7-$F3167)+(1-MIN(1,$H$51*$C3167))*(1-MIN(1,Inputs!$G$7*$D3167)*churn_nonbuyers)*(ic*Inputs!$C$7+fee_wd*Inputs!$E$7*(1-$B3167)+fee_fx*Inputs!$D$7-cost_acc-cost_wd*Inputs!$E$7*(1-$B3167)-cost_fx*Inputs!$D$7))</f>
        <v>402193.103708058</v>
      </c>
      <c r="I3167" s="0" t="n">
        <f aca="false">12*Inputs!$B$8*(MIN(1,$H$52*$C3167)*(ic*Inputs!$C$8+pT-cost_acc-cost_wd*Inputs!$E$8-cost_fx*Inputs!$D$8-cost_ins)+(1-MIN(1,$H$52*$C3167))*(1-MIN(1,Inputs!$G$8*$D3167)*churn_nonbuyers)*(ic*Inputs!$C$8+fee_wd*Inputs!$E$8*(1-$B3167)+fee_fx*Inputs!$D$8-cost_acc-cost_wd*Inputs!$E$8*(1-$B3167)-cost_fx*Inputs!$D$8))</f>
        <v>138923.981194986</v>
      </c>
      <c r="J3167" s="0" t="n">
        <f aca="false">G3167+H3167+I3167-fixed</f>
        <v>52240.7511493827</v>
      </c>
      <c r="K3167" s="0" t="n">
        <f aca="false">12*Inputs!$B$6*(1-MIN(1,Inputs!$G$6*$D3167)*churn_nonbuyers)*(ic*Inputs!$C$6+fee_wd*Inputs!$E$6*(1-$B3167)+fee_fx*Inputs!$D$6-cost_acc-cost_wd*Inputs!$E$6*(1-$B3167)-cost_fx*Inputs!$D$6)</f>
        <v>166125.83914967</v>
      </c>
      <c r="L3167" s="0" t="n">
        <f aca="false">12*Inputs!$B$7*(1-MIN(1,Inputs!$G$7*$D3167)*churn_nonbuyers)*(ic*Inputs!$C$7+fee_wd*Inputs!$E$7*(1-$B3167)+fee_fx*Inputs!$D$7-cost_acc-cost_wd*Inputs!$E$7*(1-$B3167)-cost_fx*Inputs!$D$7)</f>
        <v>364454.558561802</v>
      </c>
      <c r="M3167" s="0" t="n">
        <f aca="false">12*Inputs!$B$8*(1-MIN(1,Inputs!$G$8*$D3167)*churn_nonbuyers)*(ic*Inputs!$C$8+fee_wd*Inputs!$E$8*(1-$B3167)+fee_fx*Inputs!$D$8-cost_acc-cost_wd*Inputs!$E$8*(1-$B3167)-cost_fx*Inputs!$D$8)</f>
        <v>25839.3921917952</v>
      </c>
      <c r="N3167" s="0" t="n">
        <f aca="false">K3167+L3167+I3167-fixed</f>
        <v>-30495.6210935412</v>
      </c>
      <c r="O3167" s="0" t="n">
        <f aca="false">K3167+L3167+M3167-fixed</f>
        <v>-143580.210096732</v>
      </c>
      <c r="P3167" s="0" t="n">
        <f aca="false">12*Inputs!$B$6*(1-MIN(1,Inputs!$F$6*$D3167))*(ic*Inputs!$C$6+flat_fee-cost_acc-cost_wd*Inputs!$E$6*$E3167-cost_fx*Inputs!$D$6)+12*Inputs!$B$7*(1-MIN(1,Inputs!$F$7*$D3167))*(ic*Inputs!$C$7+flat_fee-cost_acc-cost_wd*Inputs!$E$7*$E3167-cost_fx*Inputs!$D$7)+12*Inputs!$B$8*(1-MIN(1,Inputs!$F$8*$D3167))*(ic*Inputs!$C$8+flat_fee-cost_acc-cost_wd*Inputs!$E$8*$E3167-cost_fx*Inputs!$D$8)-fixed</f>
        <v>-138905.91180304</v>
      </c>
    </row>
    <row r="3168" customFormat="false" ht="15" hidden="false" customHeight="false" outlineLevel="0" collapsed="false">
      <c r="A3168" s="0" t="n">
        <v>3103</v>
      </c>
      <c r="B3168" s="0" t="n">
        <v>0.422028</v>
      </c>
      <c r="C3168" s="0" t="n">
        <v>1.043258</v>
      </c>
      <c r="D3168" s="0" t="n">
        <v>1.543475</v>
      </c>
      <c r="E3168" s="0" t="n">
        <v>1.394429</v>
      </c>
      <c r="F3168" s="0" t="n">
        <v>0.336838</v>
      </c>
      <c r="G3168" s="0" t="n">
        <f aca="false">12*Inputs!$B$6*(MIN(1,$H$50*$C3168)*(ic*Inputs!$C$6+pS+fee_fx*Inputs!$D$6-cost_acc-cost_wd*Inputs!$E$6*$E3168-cost_fx*Inputs!$D$6-$F3168)+(1-MIN(1,$H$50*$C3168))*(1-MIN(1,Inputs!$G$6*$D3168)*churn_nonbuyers)*(ic*Inputs!$C$6+fee_wd*Inputs!$E$6*(1-$B3168)+fee_fx*Inputs!$D$6-cost_acc-cost_wd*Inputs!$E$6*(1-$B3168)-cost_fx*Inputs!$D$6))</f>
        <v>178212.961835673</v>
      </c>
      <c r="H3168" s="0" t="n">
        <f aca="false">12*Inputs!$B$7*(MIN(1,$H$51*$C3168)*(ic*Inputs!$C$7+pE+fee_fx*Inputs!$D$7-cost_acc-cost_wd*Inputs!$E$7*$E3168-cost_fx*Inputs!$D$7-$F3168)+(1-MIN(1,$H$51*$C3168))*(1-MIN(1,Inputs!$G$7*$D3168)*churn_nonbuyers)*(ic*Inputs!$C$7+fee_wd*Inputs!$E$7*(1-$B3168)+fee_fx*Inputs!$D$7-cost_acc-cost_wd*Inputs!$E$7*(1-$B3168)-cost_fx*Inputs!$D$7))</f>
        <v>350394.968571717</v>
      </c>
      <c r="I3168" s="0" t="n">
        <f aca="false">12*Inputs!$B$8*(MIN(1,$H$52*$C3168)*(ic*Inputs!$C$8+pT-cost_acc-cost_wd*Inputs!$E$8-cost_fx*Inputs!$D$8-cost_ins)+(1-MIN(1,$H$52*$C3168))*(1-MIN(1,Inputs!$G$8*$D3168)*churn_nonbuyers)*(ic*Inputs!$C$8+fee_wd*Inputs!$E$8*(1-$B3168)+fee_fx*Inputs!$D$8-cost_acc-cost_wd*Inputs!$E$8*(1-$B3168)-cost_fx*Inputs!$D$8))</f>
        <v>150379.381152</v>
      </c>
      <c r="J3168" s="0" t="n">
        <f aca="false">G3168+H3168+I3168-fixed</f>
        <v>-21012.6884406107</v>
      </c>
      <c r="K3168" s="0" t="n">
        <f aca="false">12*Inputs!$B$6*(1-MIN(1,Inputs!$G$6*$D3168)*churn_nonbuyers)*(ic*Inputs!$C$6+fee_wd*Inputs!$E$6*(1-$B3168)+fee_fx*Inputs!$D$6-cost_acc-cost_wd*Inputs!$E$6*(1-$B3168)-cost_fx*Inputs!$D$6)</f>
        <v>129959.74560456</v>
      </c>
      <c r="L3168" s="0" t="n">
        <f aca="false">12*Inputs!$B$7*(1-MIN(1,Inputs!$G$7*$D3168)*churn_nonbuyers)*(ic*Inputs!$C$7+fee_wd*Inputs!$E$7*(1-$B3168)+fee_fx*Inputs!$D$7-cost_acc-cost_wd*Inputs!$E$7*(1-$B3168)-cost_fx*Inputs!$D$7)</f>
        <v>326572.097762736</v>
      </c>
      <c r="M3168" s="0" t="n">
        <f aca="false">12*Inputs!$B$8*(1-MIN(1,Inputs!$G$8*$D3168)*churn_nonbuyers)*(ic*Inputs!$C$8+fee_wd*Inputs!$E$8*(1-$B3168)+fee_fx*Inputs!$D$8-cost_acc-cost_wd*Inputs!$E$8*(1-$B3168)-cost_fx*Inputs!$D$8)</f>
        <v>0</v>
      </c>
      <c r="N3168" s="0" t="n">
        <f aca="false">K3168+L3168+I3168-fixed</f>
        <v>-93088.7754807042</v>
      </c>
      <c r="O3168" s="0" t="n">
        <f aca="false">K3168+L3168+M3168-fixed</f>
        <v>-243468.156632704</v>
      </c>
      <c r="P3168" s="0" t="n">
        <f aca="false">12*Inputs!$B$6*(1-MIN(1,Inputs!$F$6*$D3168))*(ic*Inputs!$C$6+flat_fee-cost_acc-cost_wd*Inputs!$E$6*$E3168-cost_fx*Inputs!$D$6)+12*Inputs!$B$7*(1-MIN(1,Inputs!$F$7*$D3168))*(ic*Inputs!$C$7+flat_fee-cost_acc-cost_wd*Inputs!$E$7*$E3168-cost_fx*Inputs!$D$7)+12*Inputs!$B$8*(1-MIN(1,Inputs!$F$8*$D3168))*(ic*Inputs!$C$8+flat_fee-cost_acc-cost_wd*Inputs!$E$8*$E3168-cost_fx*Inputs!$D$8)-fixed</f>
        <v>-354955.145614</v>
      </c>
    </row>
    <row r="3169" customFormat="false" ht="15" hidden="false" customHeight="false" outlineLevel="0" collapsed="false">
      <c r="A3169" s="0" t="n">
        <v>3104</v>
      </c>
      <c r="B3169" s="0" t="n">
        <v>0.18242</v>
      </c>
      <c r="C3169" s="0" t="n">
        <v>0.951965</v>
      </c>
      <c r="D3169" s="0" t="n">
        <v>1.645533</v>
      </c>
      <c r="E3169" s="0" t="n">
        <v>1.161373</v>
      </c>
      <c r="F3169" s="0" t="n">
        <v>0.171615</v>
      </c>
      <c r="G3169" s="0" t="n">
        <f aca="false">12*Inputs!$B$6*(MIN(1,$H$50*$C3169)*(ic*Inputs!$C$6+pS+fee_fx*Inputs!$D$6-cost_acc-cost_wd*Inputs!$E$6*$E3169-cost_fx*Inputs!$D$6-$F3169)+(1-MIN(1,$H$50*$C3169))*(1-MIN(1,Inputs!$G$6*$D3169)*churn_nonbuyers)*(ic*Inputs!$C$6+fee_wd*Inputs!$E$6*(1-$B3169)+fee_fx*Inputs!$D$6-cost_acc-cost_wd*Inputs!$E$6*(1-$B3169)-cost_fx*Inputs!$D$6))</f>
        <v>211315.318300996</v>
      </c>
      <c r="H3169" s="0" t="n">
        <f aca="false">12*Inputs!$B$7*(MIN(1,$H$51*$C3169)*(ic*Inputs!$C$7+pE+fee_fx*Inputs!$D$7-cost_acc-cost_wd*Inputs!$E$7*$E3169-cost_fx*Inputs!$D$7-$F3169)+(1-MIN(1,$H$51*$C3169))*(1-MIN(1,Inputs!$G$7*$D3169)*churn_nonbuyers)*(ic*Inputs!$C$7+fee_wd*Inputs!$E$7*(1-$B3169)+fee_fx*Inputs!$D$7-cost_acc-cost_wd*Inputs!$E$7*(1-$B3169)-cost_fx*Inputs!$D$7))</f>
        <v>402589.568940464</v>
      </c>
      <c r="I3169" s="0" t="n">
        <f aca="false">12*Inputs!$B$8*(MIN(1,$H$52*$C3169)*(ic*Inputs!$C$8+pT-cost_acc-cost_wd*Inputs!$E$8-cost_fx*Inputs!$D$8-cost_ins)+(1-MIN(1,$H$52*$C3169))*(1-MIN(1,Inputs!$G$8*$D3169)*churn_nonbuyers)*(ic*Inputs!$C$8+fee_wd*Inputs!$E$8*(1-$B3169)+fee_fx*Inputs!$D$8-cost_acc-cost_wd*Inputs!$E$8*(1-$B3169)-cost_fx*Inputs!$D$8))</f>
        <v>137220.04296</v>
      </c>
      <c r="J3169" s="0" t="n">
        <f aca="false">G3169+H3169+I3169-fixed</f>
        <v>51124.9302014599</v>
      </c>
      <c r="K3169" s="0" t="n">
        <f aca="false">12*Inputs!$B$6*(1-MIN(1,Inputs!$G$6*$D3169)*churn_nonbuyers)*(ic*Inputs!$C$6+fee_wd*Inputs!$E$6*(1-$B3169)+fee_fx*Inputs!$D$6-cost_acc-cost_wd*Inputs!$E$6*(1-$B3169)-cost_fx*Inputs!$D$6)</f>
        <v>160905.829894992</v>
      </c>
      <c r="L3169" s="0" t="n">
        <f aca="false">12*Inputs!$B$7*(1-MIN(1,Inputs!$G$7*$D3169)*churn_nonbuyers)*(ic*Inputs!$C$7+fee_wd*Inputs!$E$7*(1-$B3169)+fee_fx*Inputs!$D$7-cost_acc-cost_wd*Inputs!$E$7*(1-$B3169)-cost_fx*Inputs!$D$7)</f>
        <v>358323.922352995</v>
      </c>
      <c r="M3169" s="0" t="n">
        <f aca="false">12*Inputs!$B$8*(1-MIN(1,Inputs!$G$8*$D3169)*churn_nonbuyers)*(ic*Inputs!$C$8+fee_wd*Inputs!$E$8*(1-$B3169)+fee_fx*Inputs!$D$8-cost_acc-cost_wd*Inputs!$E$8*(1-$B3169)-cost_fx*Inputs!$D$8)</f>
        <v>0</v>
      </c>
      <c r="N3169" s="0" t="n">
        <f aca="false">K3169+L3169+I3169-fixed</f>
        <v>-43550.2047920127</v>
      </c>
      <c r="O3169" s="0" t="n">
        <f aca="false">K3169+L3169+M3169-fixed</f>
        <v>-180770.247752013</v>
      </c>
      <c r="P3169" s="0" t="n">
        <f aca="false">12*Inputs!$B$6*(1-MIN(1,Inputs!$F$6*$D3169))*(ic*Inputs!$C$6+flat_fee-cost_acc-cost_wd*Inputs!$E$6*$E3169-cost_fx*Inputs!$D$6)+12*Inputs!$B$7*(1-MIN(1,Inputs!$F$7*$D3169))*(ic*Inputs!$C$7+flat_fee-cost_acc-cost_wd*Inputs!$E$7*$E3169-cost_fx*Inputs!$D$7)+12*Inputs!$B$8*(1-MIN(1,Inputs!$F$8*$D3169))*(ic*Inputs!$C$8+flat_fee-cost_acc-cost_wd*Inputs!$E$8*$E3169-cost_fx*Inputs!$D$8)-fixed</f>
        <v>-338274.08638984</v>
      </c>
    </row>
    <row r="3170" customFormat="false" ht="15" hidden="false" customHeight="false" outlineLevel="0" collapsed="false">
      <c r="A3170" s="0" t="n">
        <v>3105</v>
      </c>
      <c r="B3170" s="0" t="n">
        <v>0.341957</v>
      </c>
      <c r="C3170" s="0" t="n">
        <v>1.028236</v>
      </c>
      <c r="D3170" s="0" t="n">
        <v>1.113046</v>
      </c>
      <c r="E3170" s="0" t="n">
        <v>1.218394</v>
      </c>
      <c r="F3170" s="0" t="n">
        <v>0.164896</v>
      </c>
      <c r="G3170" s="0" t="n">
        <f aca="false">12*Inputs!$B$6*(MIN(1,$H$50*$C3170)*(ic*Inputs!$C$6+pS+fee_fx*Inputs!$D$6-cost_acc-cost_wd*Inputs!$E$6*$E3170-cost_fx*Inputs!$D$6-$F3170)+(1-MIN(1,$H$50*$C3170))*(1-MIN(1,Inputs!$G$6*$D3170)*churn_nonbuyers)*(ic*Inputs!$C$6+fee_wd*Inputs!$E$6*(1-$B3170)+fee_fx*Inputs!$D$6-cost_acc-cost_wd*Inputs!$E$6*(1-$B3170)-cost_fx*Inputs!$D$6))</f>
        <v>198536.298368561</v>
      </c>
      <c r="H3170" s="0" t="n">
        <f aca="false">12*Inputs!$B$7*(MIN(1,$H$51*$C3170)*(ic*Inputs!$C$7+pE+fee_fx*Inputs!$D$7-cost_acc-cost_wd*Inputs!$E$7*$E3170-cost_fx*Inputs!$D$7-$F3170)+(1-MIN(1,$H$51*$C3170))*(1-MIN(1,Inputs!$G$7*$D3170)*churn_nonbuyers)*(ic*Inputs!$C$7+fee_wd*Inputs!$E$7*(1-$B3170)+fee_fx*Inputs!$D$7-cost_acc-cost_wd*Inputs!$E$7*(1-$B3170)-cost_fx*Inputs!$D$7))</f>
        <v>390251.626873461</v>
      </c>
      <c r="I3170" s="0" t="n">
        <f aca="false">12*Inputs!$B$8*(MIN(1,$H$52*$C3170)*(ic*Inputs!$C$8+pT-cost_acc-cost_wd*Inputs!$E$8-cost_fx*Inputs!$D$8-cost_ins)+(1-MIN(1,$H$52*$C3170))*(1-MIN(1,Inputs!$G$8*$D3170)*churn_nonbuyers)*(ic*Inputs!$C$8+fee_wd*Inputs!$E$8*(1-$B3170)+fee_fx*Inputs!$D$8-cost_acc-cost_wd*Inputs!$E$8*(1-$B3170)-cost_fx*Inputs!$D$8))</f>
        <v>167400.588982884</v>
      </c>
      <c r="J3170" s="0" t="n">
        <f aca="false">G3170+H3170+I3170-fixed</f>
        <v>56188.5142249054</v>
      </c>
      <c r="K3170" s="0" t="n">
        <f aca="false">12*Inputs!$B$6*(1-MIN(1,Inputs!$G$6*$D3170)*churn_nonbuyers)*(ic*Inputs!$C$6+fee_wd*Inputs!$E$6*(1-$B3170)+fee_fx*Inputs!$D$6-cost_acc-cost_wd*Inputs!$E$6*(1-$B3170)-cost_fx*Inputs!$D$6)</f>
        <v>143879.108191358</v>
      </c>
      <c r="L3170" s="0" t="n">
        <f aca="false">12*Inputs!$B$7*(1-MIN(1,Inputs!$G$7*$D3170)*churn_nonbuyers)*(ic*Inputs!$C$7+fee_wd*Inputs!$E$7*(1-$B3170)+fee_fx*Inputs!$D$7-cost_acc-cost_wd*Inputs!$E$7*(1-$B3170)-cost_fx*Inputs!$D$7)</f>
        <v>342139.039506815</v>
      </c>
      <c r="M3170" s="0" t="n">
        <f aca="false">12*Inputs!$B$8*(1-MIN(1,Inputs!$G$8*$D3170)*churn_nonbuyers)*(ic*Inputs!$C$8+fee_wd*Inputs!$E$8*(1-$B3170)+fee_fx*Inputs!$D$8-cost_acc-cost_wd*Inputs!$E$8*(1-$B3170)-cost_fx*Inputs!$D$8)</f>
        <v>68465.9399863392</v>
      </c>
      <c r="N3170" s="0" t="n">
        <f aca="false">K3170+L3170+I3170-fixed</f>
        <v>-46581.2633189427</v>
      </c>
      <c r="O3170" s="0" t="n">
        <f aca="false">K3170+L3170+M3170-fixed</f>
        <v>-145515.912315487</v>
      </c>
      <c r="P3170" s="0" t="n">
        <f aca="false">12*Inputs!$B$6*(1-MIN(1,Inputs!$F$6*$D3170))*(ic*Inputs!$C$6+flat_fee-cost_acc-cost_wd*Inputs!$E$6*$E3170-cost_fx*Inputs!$D$6)+12*Inputs!$B$7*(1-MIN(1,Inputs!$F$7*$D3170))*(ic*Inputs!$C$7+flat_fee-cost_acc-cost_wd*Inputs!$E$7*$E3170-cost_fx*Inputs!$D$7)+12*Inputs!$B$8*(1-MIN(1,Inputs!$F$8*$D3170))*(ic*Inputs!$C$8+flat_fee-cost_acc-cost_wd*Inputs!$E$8*$E3170-cost_fx*Inputs!$D$8)-fixed</f>
        <v>-81698.75633824</v>
      </c>
    </row>
    <row r="3171" customFormat="false" ht="15" hidden="false" customHeight="false" outlineLevel="0" collapsed="false">
      <c r="A3171" s="0" t="n">
        <v>3106</v>
      </c>
      <c r="B3171" s="0" t="n">
        <v>0.206077</v>
      </c>
      <c r="C3171" s="0" t="n">
        <v>1.15007</v>
      </c>
      <c r="D3171" s="0" t="n">
        <v>1.257372</v>
      </c>
      <c r="E3171" s="0" t="n">
        <v>1.378085</v>
      </c>
      <c r="F3171" s="0" t="n">
        <v>0.180805</v>
      </c>
      <c r="G3171" s="0" t="n">
        <f aca="false">12*Inputs!$B$6*(MIN(1,$H$50*$C3171)*(ic*Inputs!$C$6+pS+fee_fx*Inputs!$D$6-cost_acc-cost_wd*Inputs!$E$6*$E3171-cost_fx*Inputs!$D$6-$F3171)+(1-MIN(1,$H$50*$C3171))*(1-MIN(1,Inputs!$G$6*$D3171)*churn_nonbuyers)*(ic*Inputs!$C$6+fee_wd*Inputs!$E$6*(1-$B3171)+fee_fx*Inputs!$D$6-cost_acc-cost_wd*Inputs!$E$6*(1-$B3171)-cost_fx*Inputs!$D$6))</f>
        <v>216010.771760813</v>
      </c>
      <c r="H3171" s="0" t="n">
        <f aca="false">12*Inputs!$B$7*(MIN(1,$H$51*$C3171)*(ic*Inputs!$C$7+pE+fee_fx*Inputs!$D$7-cost_acc-cost_wd*Inputs!$E$7*$E3171-cost_fx*Inputs!$D$7-$F3171)+(1-MIN(1,$H$51*$C3171))*(1-MIN(1,Inputs!$G$7*$D3171)*churn_nonbuyers)*(ic*Inputs!$C$7+fee_wd*Inputs!$E$7*(1-$B3171)+fee_fx*Inputs!$D$7-cost_acc-cost_wd*Inputs!$E$7*(1-$B3171)-cost_fx*Inputs!$D$7))</f>
        <v>383080.779489917</v>
      </c>
      <c r="I3171" s="0" t="n">
        <f aca="false">12*Inputs!$B$8*(MIN(1,$H$52*$C3171)*(ic*Inputs!$C$8+pT-cost_acc-cost_wd*Inputs!$E$8-cost_fx*Inputs!$D$8-cost_ins)+(1-MIN(1,$H$52*$C3171))*(1-MIN(1,Inputs!$G$8*$D3171)*churn_nonbuyers)*(ic*Inputs!$C$8+fee_wd*Inputs!$E$8*(1-$B3171)+fee_fx*Inputs!$D$8-cost_acc-cost_wd*Inputs!$E$8*(1-$B3171)-cost_fx*Inputs!$D$8))</f>
        <v>173170.226065669</v>
      </c>
      <c r="J3171" s="0" t="n">
        <f aca="false">G3171+H3171+I3171-fixed</f>
        <v>72261.7773163986</v>
      </c>
      <c r="K3171" s="0" t="n">
        <f aca="false">12*Inputs!$B$6*(1-MIN(1,Inputs!$G$6*$D3171)*churn_nonbuyers)*(ic*Inputs!$C$6+fee_wd*Inputs!$E$6*(1-$B3171)+fee_fx*Inputs!$D$6-cost_acc-cost_wd*Inputs!$E$6*(1-$B3171)-cost_fx*Inputs!$D$6)</f>
        <v>161116.233477437</v>
      </c>
      <c r="L3171" s="0" t="n">
        <f aca="false">12*Inputs!$B$7*(1-MIN(1,Inputs!$G$7*$D3171)*churn_nonbuyers)*(ic*Inputs!$C$7+fee_wd*Inputs!$E$7*(1-$B3171)+fee_fx*Inputs!$D$7-cost_acc-cost_wd*Inputs!$E$7*(1-$B3171)-cost_fx*Inputs!$D$7)</f>
        <v>359435.119030462</v>
      </c>
      <c r="M3171" s="0" t="n">
        <f aca="false">12*Inputs!$B$8*(1-MIN(1,Inputs!$G$8*$D3171)*churn_nonbuyers)*(ic*Inputs!$C$8+fee_wd*Inputs!$E$8*(1-$B3171)+fee_fx*Inputs!$D$8-cost_acc-cost_wd*Inputs!$E$8*(1-$B3171)-cost_fx*Inputs!$D$8)</f>
        <v>37930.2285480385</v>
      </c>
      <c r="N3171" s="0" t="n">
        <f aca="false">K3171+L3171+I3171-fixed</f>
        <v>-6278.42142643232</v>
      </c>
      <c r="O3171" s="0" t="n">
        <f aca="false">K3171+L3171+M3171-fixed</f>
        <v>-141518.418944063</v>
      </c>
      <c r="P3171" s="0" t="n">
        <f aca="false">12*Inputs!$B$6*(1-MIN(1,Inputs!$F$6*$D3171))*(ic*Inputs!$C$6+flat_fee-cost_acc-cost_wd*Inputs!$E$6*$E3171-cost_fx*Inputs!$D$6)+12*Inputs!$B$7*(1-MIN(1,Inputs!$F$7*$D3171))*(ic*Inputs!$C$7+flat_fee-cost_acc-cost_wd*Inputs!$E$7*$E3171-cost_fx*Inputs!$D$7)+12*Inputs!$B$8*(1-MIN(1,Inputs!$F$8*$D3171))*(ic*Inputs!$C$8+flat_fee-cost_acc-cost_wd*Inputs!$E$8*$E3171-cost_fx*Inputs!$D$8)-fixed</f>
        <v>-214645.9589872</v>
      </c>
    </row>
    <row r="3172" customFormat="false" ht="15" hidden="false" customHeight="false" outlineLevel="0" collapsed="false">
      <c r="A3172" s="0" t="n">
        <v>3107</v>
      </c>
      <c r="B3172" s="0" t="n">
        <v>0.437595</v>
      </c>
      <c r="C3172" s="0" t="n">
        <v>0.961379</v>
      </c>
      <c r="D3172" s="0" t="n">
        <v>1.471338</v>
      </c>
      <c r="E3172" s="0" t="n">
        <v>1.298439</v>
      </c>
      <c r="F3172" s="0" t="n">
        <v>0.015769</v>
      </c>
      <c r="G3172" s="0" t="n">
        <f aca="false">12*Inputs!$B$6*(MIN(1,$H$50*$C3172)*(ic*Inputs!$C$6+pS+fee_fx*Inputs!$D$6-cost_acc-cost_wd*Inputs!$E$6*$E3172-cost_fx*Inputs!$D$6-$F3172)+(1-MIN(1,$H$50*$C3172))*(1-MIN(1,Inputs!$G$6*$D3172)*churn_nonbuyers)*(ic*Inputs!$C$6+fee_wd*Inputs!$E$6*(1-$B3172)+fee_fx*Inputs!$D$6-cost_acc-cost_wd*Inputs!$E$6*(1-$B3172)-cost_fx*Inputs!$D$6))</f>
        <v>182215.652590053</v>
      </c>
      <c r="H3172" s="0" t="n">
        <f aca="false">12*Inputs!$B$7*(MIN(1,$H$51*$C3172)*(ic*Inputs!$C$7+pE+fee_fx*Inputs!$D$7-cost_acc-cost_wd*Inputs!$E$7*$E3172-cost_fx*Inputs!$D$7-$F3172)+(1-MIN(1,$H$51*$C3172))*(1-MIN(1,Inputs!$G$7*$D3172)*churn_nonbuyers)*(ic*Inputs!$C$7+fee_wd*Inputs!$E$7*(1-$B3172)+fee_fx*Inputs!$D$7-cost_acc-cost_wd*Inputs!$E$7*(1-$B3172)-cost_fx*Inputs!$D$7))</f>
        <v>376072.921985314</v>
      </c>
      <c r="I3172" s="0" t="n">
        <f aca="false">12*Inputs!$B$8*(MIN(1,$H$52*$C3172)*(ic*Inputs!$C$8+pT-cost_acc-cost_wd*Inputs!$E$8-cost_fx*Inputs!$D$8-cost_ins)+(1-MIN(1,$H$52*$C3172))*(1-MIN(1,Inputs!$G$8*$D3172)*churn_nonbuyers)*(ic*Inputs!$C$8+fee_wd*Inputs!$E$8*(1-$B3172)+fee_fx*Inputs!$D$8-cost_acc-cost_wd*Inputs!$E$8*(1-$B3172)-cost_fx*Inputs!$D$8))</f>
        <v>138577.014576</v>
      </c>
      <c r="J3172" s="0" t="n">
        <f aca="false">G3172+H3172+I3172-fixed</f>
        <v>-3134.41084863327</v>
      </c>
      <c r="K3172" s="0" t="n">
        <f aca="false">12*Inputs!$B$6*(1-MIN(1,Inputs!$G$6*$D3172)*churn_nonbuyers)*(ic*Inputs!$C$6+fee_wd*Inputs!$E$6*(1-$B3172)+fee_fx*Inputs!$D$6-cost_acc-cost_wd*Inputs!$E$6*(1-$B3172)-cost_fx*Inputs!$D$6)</f>
        <v>128390.954055192</v>
      </c>
      <c r="L3172" s="0" t="n">
        <f aca="false">12*Inputs!$B$7*(1-MIN(1,Inputs!$G$7*$D3172)*churn_nonbuyers)*(ic*Inputs!$C$7+fee_wd*Inputs!$E$7*(1-$B3172)+fee_fx*Inputs!$D$7-cost_acc-cost_wd*Inputs!$E$7*(1-$B3172)-cost_fx*Inputs!$D$7)</f>
        <v>325170.448209115</v>
      </c>
      <c r="M3172" s="0" t="n">
        <f aca="false">12*Inputs!$B$8*(1-MIN(1,Inputs!$G$8*$D3172)*churn_nonbuyers)*(ic*Inputs!$C$8+fee_wd*Inputs!$E$8*(1-$B3172)+fee_fx*Inputs!$D$8-cost_acc-cost_wd*Inputs!$E$8*(1-$B3172)-cost_fx*Inputs!$D$8)</f>
        <v>0</v>
      </c>
      <c r="N3172" s="0" t="n">
        <f aca="false">K3172+L3172+I3172-fixed</f>
        <v>-107861.583159693</v>
      </c>
      <c r="O3172" s="0" t="n">
        <f aca="false">K3172+L3172+M3172-fixed</f>
        <v>-246438.597735693</v>
      </c>
      <c r="P3172" s="0" t="n">
        <f aca="false">12*Inputs!$B$6*(1-MIN(1,Inputs!$F$6*$D3172))*(ic*Inputs!$C$6+flat_fee-cost_acc-cost_wd*Inputs!$E$6*$E3172-cost_fx*Inputs!$D$6)+12*Inputs!$B$7*(1-MIN(1,Inputs!$F$7*$D3172))*(ic*Inputs!$C$7+flat_fee-cost_acc-cost_wd*Inputs!$E$7*$E3172-cost_fx*Inputs!$D$7)+12*Inputs!$B$8*(1-MIN(1,Inputs!$F$8*$D3172))*(ic*Inputs!$C$8+flat_fee-cost_acc-cost_wd*Inputs!$E$8*$E3172-cost_fx*Inputs!$D$8)-fixed</f>
        <v>-290494.58973232</v>
      </c>
    </row>
    <row r="3173" customFormat="false" ht="15" hidden="false" customHeight="false" outlineLevel="0" collapsed="false">
      <c r="A3173" s="0" t="n">
        <v>3108</v>
      </c>
      <c r="B3173" s="0" t="n">
        <v>0.540089</v>
      </c>
      <c r="C3173" s="0" t="n">
        <v>0.879287</v>
      </c>
      <c r="D3173" s="0" t="n">
        <v>1.004859</v>
      </c>
      <c r="E3173" s="0" t="n">
        <v>1.066617</v>
      </c>
      <c r="F3173" s="0" t="n">
        <v>0.295777</v>
      </c>
      <c r="G3173" s="0" t="n">
        <f aca="false">12*Inputs!$B$6*(MIN(1,$H$50*$C3173)*(ic*Inputs!$C$6+pS+fee_fx*Inputs!$D$6-cost_acc-cost_wd*Inputs!$E$6*$E3173-cost_fx*Inputs!$D$6-$F3173)+(1-MIN(1,$H$50*$C3173))*(1-MIN(1,Inputs!$G$6*$D3173)*churn_nonbuyers)*(ic*Inputs!$C$6+fee_wd*Inputs!$E$6*(1-$B3173)+fee_fx*Inputs!$D$6-cost_acc-cost_wd*Inputs!$E$6*(1-$B3173)-cost_fx*Inputs!$D$6))</f>
        <v>166616.831668806</v>
      </c>
      <c r="H3173" s="0" t="n">
        <f aca="false">12*Inputs!$B$7*(MIN(1,$H$51*$C3173)*(ic*Inputs!$C$7+pE+fee_fx*Inputs!$D$7-cost_acc-cost_wd*Inputs!$E$7*$E3173-cost_fx*Inputs!$D$7-$F3173)+(1-MIN(1,$H$51*$C3173))*(1-MIN(1,Inputs!$G$7*$D3173)*churn_nonbuyers)*(ic*Inputs!$C$7+fee_wd*Inputs!$E$7*(1-$B3173)+fee_fx*Inputs!$D$7-cost_acc-cost_wd*Inputs!$E$7*(1-$B3173)-cost_fx*Inputs!$D$7))</f>
        <v>374833.56385735</v>
      </c>
      <c r="I3173" s="0" t="n">
        <f aca="false">12*Inputs!$B$8*(MIN(1,$H$52*$C3173)*(ic*Inputs!$C$8+pT-cost_acc-cost_wd*Inputs!$E$8-cost_fx*Inputs!$D$8-cost_ins)+(1-MIN(1,$H$52*$C3173))*(1-MIN(1,Inputs!$G$8*$D3173)*churn_nonbuyers)*(ic*Inputs!$C$8+fee_wd*Inputs!$E$8*(1-$B3173)+fee_fx*Inputs!$D$8-cost_acc-cost_wd*Inputs!$E$8*(1-$B3173)-cost_fx*Inputs!$D$8))</f>
        <v>161010.778232154</v>
      </c>
      <c r="J3173" s="0" t="n">
        <f aca="false">G3173+H3173+I3173-fixed</f>
        <v>2461.17375831003</v>
      </c>
      <c r="K3173" s="0" t="n">
        <f aca="false">12*Inputs!$B$6*(1-MIN(1,Inputs!$G$6*$D3173)*churn_nonbuyers)*(ic*Inputs!$C$6+fee_wd*Inputs!$E$6*(1-$B3173)+fee_fx*Inputs!$D$6-cost_acc-cost_wd*Inputs!$E$6*(1-$B3173)-cost_fx*Inputs!$D$6)</f>
        <v>117605.740985647</v>
      </c>
      <c r="L3173" s="0" t="n">
        <f aca="false">12*Inputs!$B$7*(1-MIN(1,Inputs!$G$7*$D3173)*churn_nonbuyers)*(ic*Inputs!$C$7+fee_wd*Inputs!$E$7*(1-$B3173)+fee_fx*Inputs!$D$7-cost_acc-cost_wd*Inputs!$E$7*(1-$B3173)-cost_fx*Inputs!$D$7)</f>
        <v>315616.930959388</v>
      </c>
      <c r="M3173" s="0" t="n">
        <f aca="false">12*Inputs!$B$8*(1-MIN(1,Inputs!$G$8*$D3173)*churn_nonbuyers)*(ic*Inputs!$C$8+fee_wd*Inputs!$E$8*(1-$B3173)+fee_fx*Inputs!$D$8-cost_acc-cost_wd*Inputs!$E$8*(1-$B3173)-cost_fx*Inputs!$D$8)</f>
        <v>89120.7103063536</v>
      </c>
      <c r="N3173" s="0" t="n">
        <f aca="false">K3173+L3173+I3173-fixed</f>
        <v>-105766.549822811</v>
      </c>
      <c r="O3173" s="0" t="n">
        <f aca="false">K3173+L3173+M3173-fixed</f>
        <v>-177656.617748611</v>
      </c>
      <c r="P3173" s="0" t="n">
        <f aca="false">12*Inputs!$B$6*(1-MIN(1,Inputs!$F$6*$D3173))*(ic*Inputs!$C$6+flat_fee-cost_acc-cost_wd*Inputs!$E$6*$E3173-cost_fx*Inputs!$D$6)+12*Inputs!$B$7*(1-MIN(1,Inputs!$F$7*$D3173))*(ic*Inputs!$C$7+flat_fee-cost_acc-cost_wd*Inputs!$E$7*$E3173-cost_fx*Inputs!$D$7)+12*Inputs!$B$8*(1-MIN(1,Inputs!$F$8*$D3173))*(ic*Inputs!$C$8+flat_fee-cost_acc-cost_wd*Inputs!$E$8*$E3173-cost_fx*Inputs!$D$8)-fixed</f>
        <v>39031.0159287202</v>
      </c>
    </row>
    <row r="3174" customFormat="false" ht="15" hidden="false" customHeight="false" outlineLevel="0" collapsed="false">
      <c r="A3174" s="0" t="n">
        <v>3109</v>
      </c>
      <c r="B3174" s="0" t="n">
        <v>0.391594</v>
      </c>
      <c r="C3174" s="0" t="n">
        <v>0.773899</v>
      </c>
      <c r="D3174" s="0" t="n">
        <v>1.275249</v>
      </c>
      <c r="E3174" s="0" t="n">
        <v>1.439683</v>
      </c>
      <c r="F3174" s="0" t="n">
        <v>0.07188</v>
      </c>
      <c r="G3174" s="0" t="n">
        <f aca="false">12*Inputs!$B$6*(MIN(1,$H$50*$C3174)*(ic*Inputs!$C$6+pS+fee_fx*Inputs!$D$6-cost_acc-cost_wd*Inputs!$E$6*$E3174-cost_fx*Inputs!$D$6-$F3174)+(1-MIN(1,$H$50*$C3174))*(1-MIN(1,Inputs!$G$6*$D3174)*churn_nonbuyers)*(ic*Inputs!$C$6+fee_wd*Inputs!$E$6*(1-$B3174)+fee_fx*Inputs!$D$6-cost_acc-cost_wd*Inputs!$E$6*(1-$B3174)-cost_fx*Inputs!$D$6))</f>
        <v>175292.698389279</v>
      </c>
      <c r="H3174" s="0" t="n">
        <f aca="false">12*Inputs!$B$7*(MIN(1,$H$51*$C3174)*(ic*Inputs!$C$7+pE+fee_fx*Inputs!$D$7-cost_acc-cost_wd*Inputs!$E$7*$E3174-cost_fx*Inputs!$D$7-$F3174)+(1-MIN(1,$H$51*$C3174))*(1-MIN(1,Inputs!$G$7*$D3174)*churn_nonbuyers)*(ic*Inputs!$C$7+fee_wd*Inputs!$E$7*(1-$B3174)+fee_fx*Inputs!$D$7-cost_acc-cost_wd*Inputs!$E$7*(1-$B3174)-cost_fx*Inputs!$D$7))</f>
        <v>356833.081079139</v>
      </c>
      <c r="I3174" s="0" t="n">
        <f aca="false">12*Inputs!$B$8*(MIN(1,$H$52*$C3174)*(ic*Inputs!$C$8+pT-cost_acc-cost_wd*Inputs!$E$8-cost_fx*Inputs!$D$8-cost_ins)+(1-MIN(1,$H$52*$C3174))*(1-MIN(1,Inputs!$G$8*$D3174)*churn_nonbuyers)*(ic*Inputs!$C$8+fee_wd*Inputs!$E$8*(1-$B3174)+fee_fx*Inputs!$D$8-cost_acc-cost_wd*Inputs!$E$8*(1-$B3174)-cost_fx*Inputs!$D$8))</f>
        <v>126682.136210538</v>
      </c>
      <c r="J3174" s="0" t="n">
        <f aca="false">G3174+H3174+I3174-fixed</f>
        <v>-41192.0843210437</v>
      </c>
      <c r="K3174" s="0" t="n">
        <f aca="false">12*Inputs!$B$6*(1-MIN(1,Inputs!$G$6*$D3174)*churn_nonbuyers)*(ic*Inputs!$C$6+fee_wd*Inputs!$E$6*(1-$B3174)+fee_fx*Inputs!$D$6-cost_acc-cost_wd*Inputs!$E$6*(1-$B3174)-cost_fx*Inputs!$D$6)</f>
        <v>135951.489049723</v>
      </c>
      <c r="L3174" s="0" t="n">
        <f aca="false">12*Inputs!$B$7*(1-MIN(1,Inputs!$G$7*$D3174)*churn_nonbuyers)*(ic*Inputs!$C$7+fee_wd*Inputs!$E$7*(1-$B3174)+fee_fx*Inputs!$D$7-cost_acc-cost_wd*Inputs!$E$7*(1-$B3174)-cost_fx*Inputs!$D$7)</f>
        <v>333542.373077834</v>
      </c>
      <c r="M3174" s="0" t="n">
        <f aca="false">12*Inputs!$B$8*(1-MIN(1,Inputs!$G$8*$D3174)*churn_nonbuyers)*(ic*Inputs!$C$8+fee_wd*Inputs!$E$8*(1-$B3174)+fee_fx*Inputs!$D$8-cost_acc-cost_wd*Inputs!$E$8*(1-$B3174)-cost_fx*Inputs!$D$8)</f>
        <v>33013.7596720416</v>
      </c>
      <c r="N3174" s="0" t="n">
        <f aca="false">K3174+L3174+I3174-fixed</f>
        <v>-103824.001661905</v>
      </c>
      <c r="O3174" s="0" t="n">
        <f aca="false">K3174+L3174+M3174-fixed</f>
        <v>-197492.378200401</v>
      </c>
      <c r="P3174" s="0" t="n">
        <f aca="false">12*Inputs!$B$6*(1-MIN(1,Inputs!$F$6*$D3174))*(ic*Inputs!$C$6+flat_fee-cost_acc-cost_wd*Inputs!$E$6*$E3174-cost_fx*Inputs!$D$6)+12*Inputs!$B$7*(1-MIN(1,Inputs!$F$7*$D3174))*(ic*Inputs!$C$7+flat_fee-cost_acc-cost_wd*Inputs!$E$7*$E3174-cost_fx*Inputs!$D$7)+12*Inputs!$B$8*(1-MIN(1,Inputs!$F$8*$D3174))*(ic*Inputs!$C$8+flat_fee-cost_acc-cost_wd*Inputs!$E$8*$E3174-cost_fx*Inputs!$D$8)-fixed</f>
        <v>-245646.32061592</v>
      </c>
    </row>
    <row r="3175" customFormat="false" ht="15" hidden="false" customHeight="false" outlineLevel="0" collapsed="false">
      <c r="A3175" s="0" t="n">
        <v>3110</v>
      </c>
      <c r="B3175" s="0" t="n">
        <v>0.207717</v>
      </c>
      <c r="C3175" s="0" t="n">
        <v>0.916539</v>
      </c>
      <c r="D3175" s="0" t="n">
        <v>1.18522</v>
      </c>
      <c r="E3175" s="0" t="n">
        <v>1.354431</v>
      </c>
      <c r="F3175" s="0" t="n">
        <v>0.305099</v>
      </c>
      <c r="G3175" s="0" t="n">
        <f aca="false">12*Inputs!$B$6*(MIN(1,$H$50*$C3175)*(ic*Inputs!$C$6+pS+fee_fx*Inputs!$D$6-cost_acc-cost_wd*Inputs!$E$6*$E3175-cost_fx*Inputs!$D$6-$F3175)+(1-MIN(1,$H$50*$C3175))*(1-MIN(1,Inputs!$G$6*$D3175)*churn_nonbuyers)*(ic*Inputs!$C$6+fee_wd*Inputs!$E$6*(1-$B3175)+fee_fx*Inputs!$D$6-cost_acc-cost_wd*Inputs!$E$6*(1-$B3175)-cost_fx*Inputs!$D$6))</f>
        <v>203107.655284518</v>
      </c>
      <c r="H3175" s="0" t="n">
        <f aca="false">12*Inputs!$B$7*(MIN(1,$H$51*$C3175)*(ic*Inputs!$C$7+pE+fee_fx*Inputs!$D$7-cost_acc-cost_wd*Inputs!$E$7*$E3175-cost_fx*Inputs!$D$7-$F3175)+(1-MIN(1,$H$51*$C3175))*(1-MIN(1,Inputs!$G$7*$D3175)*churn_nonbuyers)*(ic*Inputs!$C$7+fee_wd*Inputs!$E$7*(1-$B3175)+fee_fx*Inputs!$D$7-cost_acc-cost_wd*Inputs!$E$7*(1-$B3175)-cost_fx*Inputs!$D$7))</f>
        <v>374582.883131936</v>
      </c>
      <c r="I3175" s="0" t="n">
        <f aca="false">12*Inputs!$B$8*(MIN(1,$H$52*$C3175)*(ic*Inputs!$C$8+pT-cost_acc-cost_wd*Inputs!$E$8-cost_fx*Inputs!$D$8-cost_ins)+(1-MIN(1,$H$52*$C3175))*(1-MIN(1,Inputs!$G$8*$D3175)*churn_nonbuyers)*(ic*Inputs!$C$8+fee_wd*Inputs!$E$8*(1-$B3175)+fee_fx*Inputs!$D$8-cost_acc-cost_wd*Inputs!$E$8*(1-$B3175)-cost_fx*Inputs!$D$8))</f>
        <v>151433.482190583</v>
      </c>
      <c r="J3175" s="0" t="n">
        <f aca="false">G3175+H3175+I3175-fixed</f>
        <v>29124.0206070372</v>
      </c>
      <c r="K3175" s="0" t="n">
        <f aca="false">12*Inputs!$B$6*(1-MIN(1,Inputs!$G$6*$D3175)*churn_nonbuyers)*(ic*Inputs!$C$6+fee_wd*Inputs!$E$6*(1-$B3175)+fee_fx*Inputs!$D$6-cost_acc-cost_wd*Inputs!$E$6*(1-$B3175)-cost_fx*Inputs!$D$6)</f>
        <v>161514.304867728</v>
      </c>
      <c r="L3175" s="0" t="n">
        <f aca="false">12*Inputs!$B$7*(1-MIN(1,Inputs!$G$7*$D3175)*churn_nonbuyers)*(ic*Inputs!$C$7+fee_wd*Inputs!$E$7*(1-$B3175)+fee_fx*Inputs!$D$7-cost_acc-cost_wd*Inputs!$E$7*(1-$B3175)-cost_fx*Inputs!$D$7)</f>
        <v>360015.873160637</v>
      </c>
      <c r="M3175" s="0" t="n">
        <f aca="false">12*Inputs!$B$8*(1-MIN(1,Inputs!$G$8*$D3175)*churn_nonbuyers)*(ic*Inputs!$C$8+fee_wd*Inputs!$E$8*(1-$B3175)+fee_fx*Inputs!$D$8-cost_acc-cost_wd*Inputs!$E$8*(1-$B3175)-cost_fx*Inputs!$D$8)</f>
        <v>53902.513916064</v>
      </c>
      <c r="N3175" s="0" t="n">
        <f aca="false">K3175+L3175+I3175-fixed</f>
        <v>-27036.3397810519</v>
      </c>
      <c r="O3175" s="0" t="n">
        <f aca="false">K3175+L3175+M3175-fixed</f>
        <v>-124567.308055571</v>
      </c>
      <c r="P3175" s="0" t="n">
        <f aca="false">12*Inputs!$B$6*(1-MIN(1,Inputs!$F$6*$D3175))*(ic*Inputs!$C$6+flat_fee-cost_acc-cost_wd*Inputs!$E$6*$E3175-cost_fx*Inputs!$D$6)+12*Inputs!$B$7*(1-MIN(1,Inputs!$F$7*$D3175))*(ic*Inputs!$C$7+flat_fee-cost_acc-cost_wd*Inputs!$E$7*$E3175-cost_fx*Inputs!$D$7)+12*Inputs!$B$8*(1-MIN(1,Inputs!$F$8*$D3175))*(ic*Inputs!$C$8+flat_fee-cost_acc-cost_wd*Inputs!$E$8*$E3175-cost_fx*Inputs!$D$8)-fixed</f>
        <v>-171337.4858032</v>
      </c>
    </row>
    <row r="3176" customFormat="false" ht="15" hidden="false" customHeight="false" outlineLevel="0" collapsed="false">
      <c r="A3176" s="0" t="n">
        <v>3111</v>
      </c>
      <c r="B3176" s="0" t="n">
        <v>0.289483</v>
      </c>
      <c r="C3176" s="0" t="n">
        <v>1.070323</v>
      </c>
      <c r="D3176" s="0" t="n">
        <v>1.075723</v>
      </c>
      <c r="E3176" s="0" t="n">
        <v>1.314228</v>
      </c>
      <c r="F3176" s="0" t="n">
        <v>0.118187</v>
      </c>
      <c r="G3176" s="0" t="n">
        <f aca="false">12*Inputs!$B$6*(MIN(1,$H$50*$C3176)*(ic*Inputs!$C$6+pS+fee_fx*Inputs!$D$6-cost_acc-cost_wd*Inputs!$E$6*$E3176-cost_fx*Inputs!$D$6-$F3176)+(1-MIN(1,$H$50*$C3176))*(1-MIN(1,Inputs!$G$6*$D3176)*churn_nonbuyers)*(ic*Inputs!$C$6+fee_wd*Inputs!$E$6*(1-$B3176)+fee_fx*Inputs!$D$6-cost_acc-cost_wd*Inputs!$E$6*(1-$B3176)-cost_fx*Inputs!$D$6))</f>
        <v>206359.653265</v>
      </c>
      <c r="H3176" s="0" t="n">
        <f aca="false">12*Inputs!$B$7*(MIN(1,$H$51*$C3176)*(ic*Inputs!$C$7+pE+fee_fx*Inputs!$D$7-cost_acc-cost_wd*Inputs!$E$7*$E3176-cost_fx*Inputs!$D$7-$F3176)+(1-MIN(1,$H$51*$C3176))*(1-MIN(1,Inputs!$G$7*$D3176)*churn_nonbuyers)*(ic*Inputs!$C$7+fee_wd*Inputs!$E$7*(1-$B3176)+fee_fx*Inputs!$D$7-cost_acc-cost_wd*Inputs!$E$7*(1-$B3176)-cost_fx*Inputs!$D$7))</f>
        <v>387692.521380644</v>
      </c>
      <c r="I3176" s="0" t="n">
        <f aca="false">12*Inputs!$B$8*(MIN(1,$H$52*$C3176)*(ic*Inputs!$C$8+pT-cost_acc-cost_wd*Inputs!$E$8-cost_fx*Inputs!$D$8-cost_ins)+(1-MIN(1,$H$52*$C3176))*(1-MIN(1,Inputs!$G$8*$D3176)*churn_nonbuyers)*(ic*Inputs!$C$8+fee_wd*Inputs!$E$8*(1-$B3176)+fee_fx*Inputs!$D$8-cost_acc-cost_wd*Inputs!$E$8*(1-$B3176)-cost_fx*Inputs!$D$8))</f>
        <v>173637.06918173</v>
      </c>
      <c r="J3176" s="0" t="n">
        <f aca="false">G3176+H3176+I3176-fixed</f>
        <v>67689.243827374</v>
      </c>
      <c r="K3176" s="0" t="n">
        <f aca="false">12*Inputs!$B$6*(1-MIN(1,Inputs!$G$6*$D3176)*churn_nonbuyers)*(ic*Inputs!$C$6+fee_wd*Inputs!$E$6*(1-$B3176)+fee_fx*Inputs!$D$6-cost_acc-cost_wd*Inputs!$E$6*(1-$B3176)-cost_fx*Inputs!$D$6)</f>
        <v>151313.265512705</v>
      </c>
      <c r="L3176" s="0" t="n">
        <f aca="false">12*Inputs!$B$7*(1-MIN(1,Inputs!$G$7*$D3176)*churn_nonbuyers)*(ic*Inputs!$C$7+fee_wd*Inputs!$E$7*(1-$B3176)+fee_fx*Inputs!$D$7-cost_acc-cost_wd*Inputs!$E$7*(1-$B3176)-cost_fx*Inputs!$D$7)</f>
        <v>349847.765803623</v>
      </c>
      <c r="M3176" s="0" t="n">
        <f aca="false">12*Inputs!$B$8*(1-MIN(1,Inputs!$G$8*$D3176)*churn_nonbuyers)*(ic*Inputs!$C$8+fee_wd*Inputs!$E$8*(1-$B3176)+fee_fx*Inputs!$D$8-cost_acc-cost_wd*Inputs!$E$8*(1-$B3176)-cost_fx*Inputs!$D$8)</f>
        <v>77186.7832726224</v>
      </c>
      <c r="N3176" s="0" t="n">
        <f aca="false">K3176+L3176+I3176-fixed</f>
        <v>-25201.8995019421</v>
      </c>
      <c r="O3176" s="0" t="n">
        <f aca="false">K3176+L3176+M3176-fixed</f>
        <v>-121652.18541105</v>
      </c>
      <c r="P3176" s="0" t="n">
        <f aca="false">12*Inputs!$B$6*(1-MIN(1,Inputs!$F$6*$D3176))*(ic*Inputs!$C$6+flat_fee-cost_acc-cost_wd*Inputs!$E$6*$E3176-cost_fx*Inputs!$D$6)+12*Inputs!$B$7*(1-MIN(1,Inputs!$F$7*$D3176))*(ic*Inputs!$C$7+flat_fee-cost_acc-cost_wd*Inputs!$E$7*$E3176-cost_fx*Inputs!$D$7)+12*Inputs!$B$8*(1-MIN(1,Inputs!$F$8*$D3176))*(ic*Inputs!$C$8+flat_fee-cost_acc-cost_wd*Inputs!$E$8*$E3176-cost_fx*Inputs!$D$8)-fixed</f>
        <v>-102266.18710144</v>
      </c>
    </row>
    <row r="3177" customFormat="false" ht="15" hidden="false" customHeight="false" outlineLevel="0" collapsed="false">
      <c r="A3177" s="0" t="n">
        <v>3112</v>
      </c>
      <c r="B3177" s="0" t="n">
        <v>0.511561</v>
      </c>
      <c r="C3177" s="0" t="n">
        <v>1.005508</v>
      </c>
      <c r="D3177" s="0" t="n">
        <v>1.130988</v>
      </c>
      <c r="E3177" s="0" t="n">
        <v>1.087892</v>
      </c>
      <c r="F3177" s="0" t="n">
        <v>0.281213</v>
      </c>
      <c r="G3177" s="0" t="n">
        <f aca="false">12*Inputs!$B$6*(MIN(1,$H$50*$C3177)*(ic*Inputs!$C$6+pS+fee_fx*Inputs!$D$6-cost_acc-cost_wd*Inputs!$E$6*$E3177-cost_fx*Inputs!$D$6-$F3177)+(1-MIN(1,$H$50*$C3177))*(1-MIN(1,Inputs!$G$6*$D3177)*churn_nonbuyers)*(ic*Inputs!$C$6+fee_wd*Inputs!$E$6*(1-$B3177)+fee_fx*Inputs!$D$6-cost_acc-cost_wd*Inputs!$E$6*(1-$B3177)-cost_fx*Inputs!$D$6))</f>
        <v>176342.730861263</v>
      </c>
      <c r="H3177" s="0" t="n">
        <f aca="false">12*Inputs!$B$7*(MIN(1,$H$51*$C3177)*(ic*Inputs!$C$7+pE+fee_fx*Inputs!$D$7-cost_acc-cost_wd*Inputs!$E$7*$E3177-cost_fx*Inputs!$D$7-$F3177)+(1-MIN(1,$H$51*$C3177))*(1-MIN(1,Inputs!$G$7*$D3177)*churn_nonbuyers)*(ic*Inputs!$C$7+fee_wd*Inputs!$E$7*(1-$B3177)+fee_fx*Inputs!$D$7-cost_acc-cost_wd*Inputs!$E$7*(1-$B3177)-cost_fx*Inputs!$D$7))</f>
        <v>383349.528866548</v>
      </c>
      <c r="I3177" s="0" t="n">
        <f aca="false">12*Inputs!$B$8*(MIN(1,$H$52*$C3177)*(ic*Inputs!$C$8+pT-cost_acc-cost_wd*Inputs!$E$8-cost_fx*Inputs!$D$8-cost_ins)+(1-MIN(1,$H$52*$C3177))*(1-MIN(1,Inputs!$G$8*$D3177)*churn_nonbuyers)*(ic*Inputs!$C$8+fee_wd*Inputs!$E$8*(1-$B3177)+fee_fx*Inputs!$D$8-cost_acc-cost_wd*Inputs!$E$8*(1-$B3177)-cost_fx*Inputs!$D$8))</f>
        <v>163558.576314038</v>
      </c>
      <c r="J3177" s="0" t="n">
        <f aca="false">G3177+H3177+I3177-fixed</f>
        <v>23250.8360418484</v>
      </c>
      <c r="K3177" s="0" t="n">
        <f aca="false">12*Inputs!$B$6*(1-MIN(1,Inputs!$G$6*$D3177)*churn_nonbuyers)*(ic*Inputs!$C$6+fee_wd*Inputs!$E$6*(1-$B3177)+fee_fx*Inputs!$D$6-cost_acc-cost_wd*Inputs!$E$6*(1-$B3177)-cost_fx*Inputs!$D$6)</f>
        <v>120700.55629633</v>
      </c>
      <c r="L3177" s="0" t="n">
        <f aca="false">12*Inputs!$B$7*(1-MIN(1,Inputs!$G$7*$D3177)*churn_nonbuyers)*(ic*Inputs!$C$7+fee_wd*Inputs!$E$7*(1-$B3177)+fee_fx*Inputs!$D$7-cost_acc-cost_wd*Inputs!$E$7*(1-$B3177)-cost_fx*Inputs!$D$7)</f>
        <v>318354.204753798</v>
      </c>
      <c r="M3177" s="0" t="n">
        <f aca="false">12*Inputs!$B$8*(1-MIN(1,Inputs!$G$8*$D3177)*churn_nonbuyers)*(ic*Inputs!$C$8+fee_wd*Inputs!$E$8*(1-$B3177)+fee_fx*Inputs!$D$8-cost_acc-cost_wd*Inputs!$E$8*(1-$B3177)-cost_fx*Inputs!$D$8)</f>
        <v>62876.8639962048</v>
      </c>
      <c r="N3177" s="0" t="n">
        <f aca="false">K3177+L3177+I3177-fixed</f>
        <v>-97386.662635835</v>
      </c>
      <c r="O3177" s="0" t="n">
        <f aca="false">K3177+L3177+M3177-fixed</f>
        <v>-198068.374953668</v>
      </c>
      <c r="P3177" s="0" t="n">
        <f aca="false">12*Inputs!$B$6*(1-MIN(1,Inputs!$F$6*$D3177))*(ic*Inputs!$C$6+flat_fee-cost_acc-cost_wd*Inputs!$E$6*$E3177-cost_fx*Inputs!$D$6)+12*Inputs!$B$7*(1-MIN(1,Inputs!$F$7*$D3177))*(ic*Inputs!$C$7+flat_fee-cost_acc-cost_wd*Inputs!$E$7*$E3177-cost_fx*Inputs!$D$7)+12*Inputs!$B$8*(1-MIN(1,Inputs!$F$8*$D3177))*(ic*Inputs!$C$8+flat_fee-cost_acc-cost_wd*Inputs!$E$8*$E3177-cost_fx*Inputs!$D$8)-fixed</f>
        <v>-38602.0735129602</v>
      </c>
    </row>
    <row r="3178" customFormat="false" ht="15" hidden="false" customHeight="false" outlineLevel="0" collapsed="false">
      <c r="A3178" s="0" t="n">
        <v>3113</v>
      </c>
      <c r="B3178" s="0" t="n">
        <v>0.363249</v>
      </c>
      <c r="C3178" s="0" t="n">
        <v>0.695524</v>
      </c>
      <c r="D3178" s="0" t="n">
        <v>1.449807</v>
      </c>
      <c r="E3178" s="0" t="n">
        <v>1.300972</v>
      </c>
      <c r="F3178" s="0" t="n">
        <v>0.157263</v>
      </c>
      <c r="G3178" s="0" t="n">
        <f aca="false">12*Inputs!$B$6*(MIN(1,$H$50*$C3178)*(ic*Inputs!$C$6+pS+fee_fx*Inputs!$D$6-cost_acc-cost_wd*Inputs!$E$6*$E3178-cost_fx*Inputs!$D$6-$F3178)+(1-MIN(1,$H$50*$C3178))*(1-MIN(1,Inputs!$G$6*$D3178)*churn_nonbuyers)*(ic*Inputs!$C$6+fee_wd*Inputs!$E$6*(1-$B3178)+fee_fx*Inputs!$D$6-cost_acc-cost_wd*Inputs!$E$6*(1-$B3178)-cost_fx*Inputs!$D$6))</f>
        <v>174541.359977236</v>
      </c>
      <c r="H3178" s="0" t="n">
        <f aca="false">12*Inputs!$B$7*(MIN(1,$H$51*$C3178)*(ic*Inputs!$C$7+pE+fee_fx*Inputs!$D$7-cost_acc-cost_wd*Inputs!$E$7*$E3178-cost_fx*Inputs!$D$7-$F3178)+(1-MIN(1,$H$51*$C3178))*(1-MIN(1,Inputs!$G$7*$D3178)*churn_nonbuyers)*(ic*Inputs!$C$7+fee_wd*Inputs!$E$7*(1-$B3178)+fee_fx*Inputs!$D$7-cost_acc-cost_wd*Inputs!$E$7*(1-$B3178)-cost_fx*Inputs!$D$7))</f>
        <v>363674.959121529</v>
      </c>
      <c r="I3178" s="0" t="n">
        <f aca="false">12*Inputs!$B$8*(MIN(1,$H$52*$C3178)*(ic*Inputs!$C$8+pT-cost_acc-cost_wd*Inputs!$E$8-cost_fx*Inputs!$D$8-cost_ins)+(1-MIN(1,$H$52*$C3178))*(1-MIN(1,Inputs!$G$8*$D3178)*churn_nonbuyers)*(ic*Inputs!$C$8+fee_wd*Inputs!$E$8*(1-$B3178)+fee_fx*Inputs!$D$8-cost_acc-cost_wd*Inputs!$E$8*(1-$B3178)-cost_fx*Inputs!$D$8))</f>
        <v>100255.611456</v>
      </c>
      <c r="J3178" s="0" t="n">
        <f aca="false">G3178+H3178+I3178-fixed</f>
        <v>-61528.0694452355</v>
      </c>
      <c r="K3178" s="0" t="n">
        <f aca="false">12*Inputs!$B$6*(1-MIN(1,Inputs!$G$6*$D3178)*churn_nonbuyers)*(ic*Inputs!$C$6+fee_wd*Inputs!$E$6*(1-$B3178)+fee_fx*Inputs!$D$6-cost_acc-cost_wd*Inputs!$E$6*(1-$B3178)-cost_fx*Inputs!$D$6)</f>
        <v>138469.90422919</v>
      </c>
      <c r="L3178" s="0" t="n">
        <f aca="false">12*Inputs!$B$7*(1-MIN(1,Inputs!$G$7*$D3178)*churn_nonbuyers)*(ic*Inputs!$C$7+fee_wd*Inputs!$E$7*(1-$B3178)+fee_fx*Inputs!$D$7-cost_acc-cost_wd*Inputs!$E$7*(1-$B3178)-cost_fx*Inputs!$D$7)</f>
        <v>335630.367401514</v>
      </c>
      <c r="M3178" s="0" t="n">
        <f aca="false">12*Inputs!$B$8*(1-MIN(1,Inputs!$G$8*$D3178)*churn_nonbuyers)*(ic*Inputs!$C$8+fee_wd*Inputs!$E$8*(1-$B3178)+fee_fx*Inputs!$D$8-cost_acc-cost_wd*Inputs!$E$8*(1-$B3178)-cost_fx*Inputs!$D$8)</f>
        <v>0</v>
      </c>
      <c r="N3178" s="0" t="n">
        <f aca="false">K3178+L3178+I3178-fixed</f>
        <v>-125644.116913297</v>
      </c>
      <c r="O3178" s="0" t="n">
        <f aca="false">K3178+L3178+M3178-fixed</f>
        <v>-225899.728369297</v>
      </c>
      <c r="P3178" s="0" t="n">
        <f aca="false">12*Inputs!$B$6*(1-MIN(1,Inputs!$F$6*$D3178))*(ic*Inputs!$C$6+flat_fee-cost_acc-cost_wd*Inputs!$E$6*$E3178-cost_fx*Inputs!$D$6)+12*Inputs!$B$7*(1-MIN(1,Inputs!$F$7*$D3178))*(ic*Inputs!$C$7+flat_fee-cost_acc-cost_wd*Inputs!$E$7*$E3178-cost_fx*Inputs!$D$7)+12*Inputs!$B$8*(1-MIN(1,Inputs!$F$8*$D3178))*(ic*Inputs!$C$8+flat_fee-cost_acc-cost_wd*Inputs!$E$8*$E3178-cost_fx*Inputs!$D$8)-fixed</f>
        <v>-280715.63091904</v>
      </c>
    </row>
    <row r="3179" customFormat="false" ht="15" hidden="false" customHeight="false" outlineLevel="0" collapsed="false">
      <c r="A3179" s="0" t="n">
        <v>3114</v>
      </c>
      <c r="B3179" s="0" t="n">
        <v>0.506755</v>
      </c>
      <c r="C3179" s="0" t="n">
        <v>1.044704</v>
      </c>
      <c r="D3179" s="0" t="n">
        <v>1.463046</v>
      </c>
      <c r="E3179" s="0" t="n">
        <v>1.106987</v>
      </c>
      <c r="F3179" s="0" t="n">
        <v>0.206364</v>
      </c>
      <c r="G3179" s="0" t="n">
        <f aca="false">12*Inputs!$B$6*(MIN(1,$H$50*$C3179)*(ic*Inputs!$C$6+pS+fee_fx*Inputs!$D$6-cost_acc-cost_wd*Inputs!$E$6*$E3179-cost_fx*Inputs!$D$6-$F3179)+(1-MIN(1,$H$50*$C3179))*(1-MIN(1,Inputs!$G$6*$D3179)*churn_nonbuyers)*(ic*Inputs!$C$6+fee_wd*Inputs!$E$6*(1-$B3179)+fee_fx*Inputs!$D$6-cost_acc-cost_wd*Inputs!$E$6*(1-$B3179)-cost_fx*Inputs!$D$6))</f>
        <v>178494.989737308</v>
      </c>
      <c r="H3179" s="0" t="n">
        <f aca="false">12*Inputs!$B$7*(MIN(1,$H$51*$C3179)*(ic*Inputs!$C$7+pE+fee_fx*Inputs!$D$7-cost_acc-cost_wd*Inputs!$E$7*$E3179-cost_fx*Inputs!$D$7-$F3179)+(1-MIN(1,$H$51*$C3179))*(1-MIN(1,Inputs!$G$7*$D3179)*churn_nonbuyers)*(ic*Inputs!$C$7+fee_wd*Inputs!$E$7*(1-$B3179)+fee_fx*Inputs!$D$7-cost_acc-cost_wd*Inputs!$E$7*(1-$B3179)-cost_fx*Inputs!$D$7))</f>
        <v>386563.319218486</v>
      </c>
      <c r="I3179" s="0" t="n">
        <f aca="false">12*Inputs!$B$8*(MIN(1,$H$52*$C3179)*(ic*Inputs!$C$8+pT-cost_acc-cost_wd*Inputs!$E$8-cost_fx*Inputs!$D$8-cost_ins)+(1-MIN(1,$H$52*$C3179))*(1-MIN(1,Inputs!$G$8*$D3179)*churn_nonbuyers)*(ic*Inputs!$C$8+fee_wd*Inputs!$E$8*(1-$B3179)+fee_fx*Inputs!$D$8-cost_acc-cost_wd*Inputs!$E$8*(1-$B3179)-cost_fx*Inputs!$D$8))</f>
        <v>150587.813376</v>
      </c>
      <c r="J3179" s="0" t="n">
        <f aca="false">G3179+H3179+I3179-fixed</f>
        <v>15646.1223317939</v>
      </c>
      <c r="K3179" s="0" t="n">
        <f aca="false">12*Inputs!$B$6*(1-MIN(1,Inputs!$G$6*$D3179)*churn_nonbuyers)*(ic*Inputs!$C$6+fee_wd*Inputs!$E$6*(1-$B3179)+fee_fx*Inputs!$D$6-cost_acc-cost_wd*Inputs!$E$6*(1-$B3179)-cost_fx*Inputs!$D$6)</f>
        <v>119217.898625256</v>
      </c>
      <c r="L3179" s="0" t="n">
        <f aca="false">12*Inputs!$B$7*(1-MIN(1,Inputs!$G$7*$D3179)*churn_nonbuyers)*(ic*Inputs!$C$7+fee_wd*Inputs!$E$7*(1-$B3179)+fee_fx*Inputs!$D$7-cost_acc-cost_wd*Inputs!$E$7*(1-$B3179)-cost_fx*Inputs!$D$7)</f>
        <v>315733.148967154</v>
      </c>
      <c r="M3179" s="0" t="n">
        <f aca="false">12*Inputs!$B$8*(1-MIN(1,Inputs!$G$8*$D3179)*churn_nonbuyers)*(ic*Inputs!$C$8+fee_wd*Inputs!$E$8*(1-$B3179)+fee_fx*Inputs!$D$8-cost_acc-cost_wd*Inputs!$E$8*(1-$B3179)-cost_fx*Inputs!$D$8)</f>
        <v>0</v>
      </c>
      <c r="N3179" s="0" t="n">
        <f aca="false">K3179+L3179+I3179-fixed</f>
        <v>-114461.13903159</v>
      </c>
      <c r="O3179" s="0" t="n">
        <f aca="false">K3179+L3179+M3179-fixed</f>
        <v>-265048.95240759</v>
      </c>
      <c r="P3179" s="0" t="n">
        <f aca="false">12*Inputs!$B$6*(1-MIN(1,Inputs!$F$6*$D3179))*(ic*Inputs!$C$6+flat_fee-cost_acc-cost_wd*Inputs!$E$6*$E3179-cost_fx*Inputs!$D$6)+12*Inputs!$B$7*(1-MIN(1,Inputs!$F$7*$D3179))*(ic*Inputs!$C$7+flat_fee-cost_acc-cost_wd*Inputs!$E$7*$E3179-cost_fx*Inputs!$D$7)+12*Inputs!$B$8*(1-MIN(1,Inputs!$F$8*$D3179))*(ic*Inputs!$C$8+flat_fee-cost_acc-cost_wd*Inputs!$E$8*$E3179-cost_fx*Inputs!$D$8)-fixed</f>
        <v>-224981.41211152</v>
      </c>
    </row>
    <row r="3180" customFormat="false" ht="15" hidden="false" customHeight="false" outlineLevel="0" collapsed="false">
      <c r="A3180" s="0" t="n">
        <v>3115</v>
      </c>
      <c r="B3180" s="0" t="n">
        <v>0.072591</v>
      </c>
      <c r="C3180" s="0" t="n">
        <v>0.888355</v>
      </c>
      <c r="D3180" s="0" t="n">
        <v>1.252739</v>
      </c>
      <c r="E3180" s="0" t="n">
        <v>1.305768</v>
      </c>
      <c r="F3180" s="0" t="n">
        <v>0.263484</v>
      </c>
      <c r="G3180" s="0" t="n">
        <f aca="false">12*Inputs!$B$6*(MIN(1,$H$50*$C3180)*(ic*Inputs!$C$6+pS+fee_fx*Inputs!$D$6-cost_acc-cost_wd*Inputs!$E$6*$E3180-cost_fx*Inputs!$D$6-$F3180)+(1-MIN(1,$H$50*$C3180))*(1-MIN(1,Inputs!$G$6*$D3180)*churn_nonbuyers)*(ic*Inputs!$C$6+fee_wd*Inputs!$E$6*(1-$B3180)+fee_fx*Inputs!$D$6-cost_acc-cost_wd*Inputs!$E$6*(1-$B3180)-cost_fx*Inputs!$D$6))</f>
        <v>220081.10701372</v>
      </c>
      <c r="H3180" s="0" t="n">
        <f aca="false">12*Inputs!$B$7*(MIN(1,$H$51*$C3180)*(ic*Inputs!$C$7+pE+fee_fx*Inputs!$D$7-cost_acc-cost_wd*Inputs!$E$7*$E3180-cost_fx*Inputs!$D$7-$F3180)+(1-MIN(1,$H$51*$C3180))*(1-MIN(1,Inputs!$G$7*$D3180)*churn_nonbuyers)*(ic*Inputs!$C$7+fee_wd*Inputs!$E$7*(1-$B3180)+fee_fx*Inputs!$D$7-cost_acc-cost_wd*Inputs!$E$7*(1-$B3180)-cost_fx*Inputs!$D$7))</f>
        <v>392829.430037551</v>
      </c>
      <c r="I3180" s="0" t="n">
        <f aca="false">12*Inputs!$B$8*(MIN(1,$H$52*$C3180)*(ic*Inputs!$C$8+pT-cost_acc-cost_wd*Inputs!$E$8-cost_fx*Inputs!$D$8-cost_ins)+(1-MIN(1,$H$52*$C3180))*(1-MIN(1,Inputs!$G$8*$D3180)*churn_nonbuyers)*(ic*Inputs!$C$8+fee_wd*Inputs!$E$8*(1-$B3180)+fee_fx*Inputs!$D$8-cost_acc-cost_wd*Inputs!$E$8*(1-$B3180)-cost_fx*Inputs!$D$8))</f>
        <v>143080.798467784</v>
      </c>
      <c r="J3180" s="0" t="n">
        <f aca="false">G3180+H3180+I3180-fixed</f>
        <v>55991.3355190553</v>
      </c>
      <c r="K3180" s="0" t="n">
        <f aca="false">12*Inputs!$B$6*(1-MIN(1,Inputs!$G$6*$D3180)*churn_nonbuyers)*(ic*Inputs!$C$6+fee_wd*Inputs!$E$6*(1-$B3180)+fee_fx*Inputs!$D$6-cost_acc-cost_wd*Inputs!$E$6*(1-$B3180)-cost_fx*Inputs!$D$6)</f>
        <v>179174.037432593</v>
      </c>
      <c r="L3180" s="0" t="n">
        <f aca="false">12*Inputs!$B$7*(1-MIN(1,Inputs!$G$7*$D3180)*churn_nonbuyers)*(ic*Inputs!$C$7+fee_wd*Inputs!$E$7*(1-$B3180)+fee_fx*Inputs!$D$7-cost_acc-cost_wd*Inputs!$E$7*(1-$B3180)-cost_fx*Inputs!$D$7)</f>
        <v>377986.615387556</v>
      </c>
      <c r="M3180" s="0" t="n">
        <f aca="false">12*Inputs!$B$8*(1-MIN(1,Inputs!$G$8*$D3180)*churn_nonbuyers)*(ic*Inputs!$C$8+fee_wd*Inputs!$E$8*(1-$B3180)+fee_fx*Inputs!$D$8-cost_acc-cost_wd*Inputs!$E$8*(1-$B3180)-cost_fx*Inputs!$D$8)</f>
        <v>39745.3278587664</v>
      </c>
      <c r="N3180" s="0" t="n">
        <f aca="false">K3180+L3180+I3180-fixed</f>
        <v>241.451287933043</v>
      </c>
      <c r="O3180" s="0" t="n">
        <f aca="false">K3180+L3180+M3180-fixed</f>
        <v>-103094.019321085</v>
      </c>
      <c r="P3180" s="0" t="n">
        <f aca="false">12*Inputs!$B$6*(1-MIN(1,Inputs!$F$6*$D3180))*(ic*Inputs!$C$6+flat_fee-cost_acc-cost_wd*Inputs!$E$6*$E3180-cost_fx*Inputs!$D$6)+12*Inputs!$B$7*(1-MIN(1,Inputs!$F$7*$D3180))*(ic*Inputs!$C$7+flat_fee-cost_acc-cost_wd*Inputs!$E$7*$E3180-cost_fx*Inputs!$D$7)+12*Inputs!$B$8*(1-MIN(1,Inputs!$F$8*$D3180))*(ic*Inputs!$C$8+flat_fee-cost_acc-cost_wd*Inputs!$E$8*$E3180-cost_fx*Inputs!$D$8)-fixed</f>
        <v>-185599.29513952</v>
      </c>
    </row>
    <row r="3181" customFormat="false" ht="15" hidden="false" customHeight="false" outlineLevel="0" collapsed="false">
      <c r="A3181" s="0" t="n">
        <v>3116</v>
      </c>
      <c r="B3181" s="0" t="n">
        <v>0.193088</v>
      </c>
      <c r="C3181" s="0" t="n">
        <v>0.867208</v>
      </c>
      <c r="D3181" s="0" t="n">
        <v>1.236446</v>
      </c>
      <c r="E3181" s="0" t="n">
        <v>1.205803</v>
      </c>
      <c r="F3181" s="0" t="n">
        <v>0.07801</v>
      </c>
      <c r="G3181" s="0" t="n">
        <f aca="false">12*Inputs!$B$6*(MIN(1,$H$50*$C3181)*(ic*Inputs!$C$6+pS+fee_fx*Inputs!$D$6-cost_acc-cost_wd*Inputs!$E$6*$E3181-cost_fx*Inputs!$D$6-$F3181)+(1-MIN(1,$H$50*$C3181))*(1-MIN(1,Inputs!$G$6*$D3181)*churn_nonbuyers)*(ic*Inputs!$C$6+fee_wd*Inputs!$E$6*(1-$B3181)+fee_fx*Inputs!$D$6-cost_acc-cost_wd*Inputs!$E$6*(1-$B3181)-cost_fx*Inputs!$D$6))</f>
        <v>209805.96633717</v>
      </c>
      <c r="H3181" s="0" t="n">
        <f aca="false">12*Inputs!$B$7*(MIN(1,$H$51*$C3181)*(ic*Inputs!$C$7+pE+fee_fx*Inputs!$D$7-cost_acc-cost_wd*Inputs!$E$7*$E3181-cost_fx*Inputs!$D$7-$F3181)+(1-MIN(1,$H$51*$C3181))*(1-MIN(1,Inputs!$G$7*$D3181)*churn_nonbuyers)*(ic*Inputs!$C$7+fee_wd*Inputs!$E$7*(1-$B3181)+fee_fx*Inputs!$D$7-cost_acc-cost_wd*Inputs!$E$7*(1-$B3181)-cost_fx*Inputs!$D$7))</f>
        <v>400940.629795654</v>
      </c>
      <c r="I3181" s="0" t="n">
        <f aca="false">12*Inputs!$B$8*(MIN(1,$H$52*$C3181)*(ic*Inputs!$C$8+pT-cost_acc-cost_wd*Inputs!$E$8-cost_fx*Inputs!$D$8-cost_ins)+(1-MIN(1,$H$52*$C3181))*(1-MIN(1,Inputs!$G$8*$D3181)*churn_nonbuyers)*(ic*Inputs!$C$8+fee_wd*Inputs!$E$8*(1-$B3181)+fee_fx*Inputs!$D$8-cost_acc-cost_wd*Inputs!$E$8*(1-$B3181)-cost_fx*Inputs!$D$8))</f>
        <v>141762.474557501</v>
      </c>
      <c r="J3181" s="0" t="n">
        <f aca="false">G3181+H3181+I3181-fixed</f>
        <v>52509.0706903248</v>
      </c>
      <c r="K3181" s="0" t="n">
        <f aca="false">12*Inputs!$B$6*(1-MIN(1,Inputs!$G$6*$D3181)*churn_nonbuyers)*(ic*Inputs!$C$6+fee_wd*Inputs!$E$6*(1-$B3181)+fee_fx*Inputs!$D$6-cost_acc-cost_wd*Inputs!$E$6*(1-$B3181)-cost_fx*Inputs!$D$6)</f>
        <v>163050.901093786</v>
      </c>
      <c r="L3181" s="0" t="n">
        <f aca="false">12*Inputs!$B$7*(1-MIN(1,Inputs!$G$7*$D3181)*churn_nonbuyers)*(ic*Inputs!$C$7+fee_wd*Inputs!$E$7*(1-$B3181)+fee_fx*Inputs!$D$7-cost_acc-cost_wd*Inputs!$E$7*(1-$B3181)-cost_fx*Inputs!$D$7)</f>
        <v>361470.646448271</v>
      </c>
      <c r="M3181" s="0" t="n">
        <f aca="false">12*Inputs!$B$8*(1-MIN(1,Inputs!$G$8*$D3181)*churn_nonbuyers)*(ic*Inputs!$C$8+fee_wd*Inputs!$E$8*(1-$B3181)+fee_fx*Inputs!$D$8-cost_acc-cost_wd*Inputs!$E$8*(1-$B3181)-cost_fx*Inputs!$D$8)</f>
        <v>42650.3548643328</v>
      </c>
      <c r="N3181" s="0" t="n">
        <f aca="false">K3181+L3181+I3181-fixed</f>
        <v>-33715.9779004422</v>
      </c>
      <c r="O3181" s="0" t="n">
        <f aca="false">K3181+L3181+M3181-fixed</f>
        <v>-132828.09759361</v>
      </c>
      <c r="P3181" s="0" t="n">
        <f aca="false">12*Inputs!$B$6*(1-MIN(1,Inputs!$F$6*$D3181))*(ic*Inputs!$C$6+flat_fee-cost_acc-cost_wd*Inputs!$E$6*$E3181-cost_fx*Inputs!$D$6)+12*Inputs!$B$7*(1-MIN(1,Inputs!$F$7*$D3181))*(ic*Inputs!$C$7+flat_fee-cost_acc-cost_wd*Inputs!$E$7*$E3181-cost_fx*Inputs!$D$7)+12*Inputs!$B$8*(1-MIN(1,Inputs!$F$8*$D3181))*(ic*Inputs!$C$8+flat_fee-cost_acc-cost_wd*Inputs!$E$8*$E3181-cost_fx*Inputs!$D$8)-fixed</f>
        <v>-140094.70481488</v>
      </c>
    </row>
    <row r="3182" customFormat="false" ht="15" hidden="false" customHeight="false" outlineLevel="0" collapsed="false">
      <c r="A3182" s="0" t="n">
        <v>3117</v>
      </c>
      <c r="B3182" s="0" t="n">
        <v>0.186575</v>
      </c>
      <c r="C3182" s="0" t="n">
        <v>1.003644</v>
      </c>
      <c r="D3182" s="0" t="n">
        <v>1.722167</v>
      </c>
      <c r="E3182" s="0" t="n">
        <v>1.357884</v>
      </c>
      <c r="F3182" s="0" t="n">
        <v>0.089283</v>
      </c>
      <c r="G3182" s="0" t="n">
        <f aca="false">12*Inputs!$B$6*(MIN(1,$H$50*$C3182)*(ic*Inputs!$C$6+pS+fee_fx*Inputs!$D$6-cost_acc-cost_wd*Inputs!$E$6*$E3182-cost_fx*Inputs!$D$6-$F3182)+(1-MIN(1,$H$50*$C3182))*(1-MIN(1,Inputs!$G$6*$D3182)*churn_nonbuyers)*(ic*Inputs!$C$6+fee_wd*Inputs!$E$6*(1-$B3182)+fee_fx*Inputs!$D$6-cost_acc-cost_wd*Inputs!$E$6*(1-$B3182)-cost_fx*Inputs!$D$6))</f>
        <v>210290.837879716</v>
      </c>
      <c r="H3182" s="0" t="n">
        <f aca="false">12*Inputs!$B$7*(MIN(1,$H$51*$C3182)*(ic*Inputs!$C$7+pE+fee_fx*Inputs!$D$7-cost_acc-cost_wd*Inputs!$E$7*$E3182-cost_fx*Inputs!$D$7-$F3182)+(1-MIN(1,$H$51*$C3182))*(1-MIN(1,Inputs!$G$7*$D3182)*churn_nonbuyers)*(ic*Inputs!$C$7+fee_wd*Inputs!$E$7*(1-$B3182)+fee_fx*Inputs!$D$7-cost_acc-cost_wd*Inputs!$E$7*(1-$B3182)-cost_fx*Inputs!$D$7))</f>
        <v>386173.348575916</v>
      </c>
      <c r="I3182" s="0" t="n">
        <f aca="false">12*Inputs!$B$8*(MIN(1,$H$52*$C3182)*(ic*Inputs!$C$8+pT-cost_acc-cost_wd*Inputs!$E$8-cost_fx*Inputs!$D$8-cost_ins)+(1-MIN(1,$H$52*$C3182))*(1-MIN(1,Inputs!$G$8*$D3182)*churn_nonbuyers)*(ic*Inputs!$C$8+fee_wd*Inputs!$E$8*(1-$B3182)+fee_fx*Inputs!$D$8-cost_acc-cost_wd*Inputs!$E$8*(1-$B3182)-cost_fx*Inputs!$D$8))</f>
        <v>144669.260736</v>
      </c>
      <c r="J3182" s="0" t="n">
        <f aca="false">G3182+H3182+I3182-fixed</f>
        <v>41133.4471916321</v>
      </c>
      <c r="K3182" s="0" t="n">
        <f aca="false">12*Inputs!$B$6*(1-MIN(1,Inputs!$G$6*$D3182)*churn_nonbuyers)*(ic*Inputs!$C$6+fee_wd*Inputs!$E$6*(1-$B3182)+fee_fx*Inputs!$D$6-cost_acc-cost_wd*Inputs!$E$6*(1-$B3182)-cost_fx*Inputs!$D$6)</f>
        <v>159687.21245778</v>
      </c>
      <c r="L3182" s="0" t="n">
        <f aca="false">12*Inputs!$B$7*(1-MIN(1,Inputs!$G$7*$D3182)*churn_nonbuyers)*(ic*Inputs!$C$7+fee_wd*Inputs!$E$7*(1-$B3182)+fee_fx*Inputs!$D$7-cost_acc-cost_wd*Inputs!$E$7*(1-$B3182)-cost_fx*Inputs!$D$7)</f>
        <v>356889.941458668</v>
      </c>
      <c r="M3182" s="0" t="n">
        <f aca="false">12*Inputs!$B$8*(1-MIN(1,Inputs!$G$8*$D3182)*churn_nonbuyers)*(ic*Inputs!$C$8+fee_wd*Inputs!$E$8*(1-$B3182)+fee_fx*Inputs!$D$8-cost_acc-cost_wd*Inputs!$E$8*(1-$B3182)-cost_fx*Inputs!$D$8)</f>
        <v>0</v>
      </c>
      <c r="N3182" s="0" t="n">
        <f aca="false">K3182+L3182+I3182-fixed</f>
        <v>-38753.5853475521</v>
      </c>
      <c r="O3182" s="0" t="n">
        <f aca="false">K3182+L3182+M3182-fixed</f>
        <v>-183422.846083552</v>
      </c>
      <c r="P3182" s="0" t="n">
        <f aca="false">12*Inputs!$B$6*(1-MIN(1,Inputs!$F$6*$D3182))*(ic*Inputs!$C$6+flat_fee-cost_acc-cost_wd*Inputs!$E$6*$E3182-cost_fx*Inputs!$D$6)+12*Inputs!$B$7*(1-MIN(1,Inputs!$F$7*$D3182))*(ic*Inputs!$C$7+flat_fee-cost_acc-cost_wd*Inputs!$E$7*$E3182-cost_fx*Inputs!$D$7)+12*Inputs!$B$8*(1-MIN(1,Inputs!$F$8*$D3182))*(ic*Inputs!$C$8+flat_fee-cost_acc-cost_wd*Inputs!$E$8*$E3182-cost_fx*Inputs!$D$8)-fixed</f>
        <v>-429355.59646528</v>
      </c>
    </row>
    <row r="3183" customFormat="false" ht="15" hidden="false" customHeight="false" outlineLevel="0" collapsed="false">
      <c r="A3183" s="0" t="n">
        <v>3118</v>
      </c>
      <c r="B3183" s="0" t="n">
        <v>0.190291</v>
      </c>
      <c r="C3183" s="0" t="n">
        <v>1.01301</v>
      </c>
      <c r="D3183" s="0" t="n">
        <v>1.885047</v>
      </c>
      <c r="E3183" s="0" t="n">
        <v>1.340054</v>
      </c>
      <c r="F3183" s="0" t="n">
        <v>0.193971</v>
      </c>
      <c r="G3183" s="0" t="n">
        <f aca="false">12*Inputs!$B$6*(MIN(1,$H$50*$C3183)*(ic*Inputs!$C$6+pS+fee_fx*Inputs!$D$6-cost_acc-cost_wd*Inputs!$E$6*$E3183-cost_fx*Inputs!$D$6-$F3183)+(1-MIN(1,$H$50*$C3183))*(1-MIN(1,Inputs!$G$6*$D3183)*churn_nonbuyers)*(ic*Inputs!$C$6+fee_wd*Inputs!$E$6*(1-$B3183)+fee_fx*Inputs!$D$6-cost_acc-cost_wd*Inputs!$E$6*(1-$B3183)-cost_fx*Inputs!$D$6))</f>
        <v>206982.731447854</v>
      </c>
      <c r="H3183" s="0" t="n">
        <f aca="false">12*Inputs!$B$7*(MIN(1,$H$51*$C3183)*(ic*Inputs!$C$7+pE+fee_fx*Inputs!$D$7-cost_acc-cost_wd*Inputs!$E$7*$E3183-cost_fx*Inputs!$D$7-$F3183)+(1-MIN(1,$H$51*$C3183))*(1-MIN(1,Inputs!$G$7*$D3183)*churn_nonbuyers)*(ic*Inputs!$C$7+fee_wd*Inputs!$E$7*(1-$B3183)+fee_fx*Inputs!$D$7-cost_acc-cost_wd*Inputs!$E$7*(1-$B3183)-cost_fx*Inputs!$D$7))</f>
        <v>381024.822752353</v>
      </c>
      <c r="I3183" s="0" t="n">
        <f aca="false">12*Inputs!$B$8*(MIN(1,$H$52*$C3183)*(ic*Inputs!$C$8+pT-cost_acc-cost_wd*Inputs!$E$8-cost_fx*Inputs!$D$8-cost_ins)+(1-MIN(1,$H$52*$C3183))*(1-MIN(1,Inputs!$G$8*$D3183)*churn_nonbuyers)*(ic*Inputs!$C$8+fee_wd*Inputs!$E$8*(1-$B3183)+fee_fx*Inputs!$D$8-cost_acc-cost_wd*Inputs!$E$8*(1-$B3183)-cost_fx*Inputs!$D$8))</f>
        <v>146019.31344</v>
      </c>
      <c r="J3183" s="0" t="n">
        <f aca="false">G3183+H3183+I3183-fixed</f>
        <v>34026.8676402068</v>
      </c>
      <c r="K3183" s="0" t="n">
        <f aca="false">12*Inputs!$B$6*(1-MIN(1,Inputs!$G$6*$D3183)*churn_nonbuyers)*(ic*Inputs!$C$6+fee_wd*Inputs!$E$6*(1-$B3183)+fee_fx*Inputs!$D$6-cost_acc-cost_wd*Inputs!$E$6*(1-$B3183)-cost_fx*Inputs!$D$6)</f>
        <v>157779.516086474</v>
      </c>
      <c r="L3183" s="0" t="n">
        <f aca="false">12*Inputs!$B$7*(1-MIN(1,Inputs!$G$7*$D3183)*churn_nonbuyers)*(ic*Inputs!$C$7+fee_wd*Inputs!$E$7*(1-$B3183)+fee_fx*Inputs!$D$7-cost_acc-cost_wd*Inputs!$E$7*(1-$B3183)-cost_fx*Inputs!$D$7)</f>
        <v>354546.183795885</v>
      </c>
      <c r="M3183" s="0" t="n">
        <f aca="false">12*Inputs!$B$8*(1-MIN(1,Inputs!$G$8*$D3183)*churn_nonbuyers)*(ic*Inputs!$C$8+fee_wd*Inputs!$E$8*(1-$B3183)+fee_fx*Inputs!$D$8-cost_acc-cost_wd*Inputs!$E$8*(1-$B3183)-cost_fx*Inputs!$D$8)</f>
        <v>0</v>
      </c>
      <c r="N3183" s="0" t="n">
        <f aca="false">K3183+L3183+I3183-fixed</f>
        <v>-41654.9866776408</v>
      </c>
      <c r="O3183" s="0" t="n">
        <f aca="false">K3183+L3183+M3183-fixed</f>
        <v>-187674.300117641</v>
      </c>
      <c r="P3183" s="0" t="n">
        <f aca="false">12*Inputs!$B$6*(1-MIN(1,Inputs!$F$6*$D3183))*(ic*Inputs!$C$6+flat_fee-cost_acc-cost_wd*Inputs!$E$6*$E3183-cost_fx*Inputs!$D$6)+12*Inputs!$B$7*(1-MIN(1,Inputs!$F$7*$D3183))*(ic*Inputs!$C$7+flat_fee-cost_acc-cost_wd*Inputs!$E$7*$E3183-cost_fx*Inputs!$D$7)+12*Inputs!$B$8*(1-MIN(1,Inputs!$F$8*$D3183))*(ic*Inputs!$C$8+flat_fee-cost_acc-cost_wd*Inputs!$E$8*$E3183-cost_fx*Inputs!$D$8)-fixed</f>
        <v>-477089.553264899</v>
      </c>
    </row>
    <row r="3184" customFormat="false" ht="15" hidden="false" customHeight="false" outlineLevel="0" collapsed="false">
      <c r="A3184" s="0" t="n">
        <v>3119</v>
      </c>
      <c r="B3184" s="0" t="n">
        <v>0.419362</v>
      </c>
      <c r="C3184" s="0" t="n">
        <v>1.111132</v>
      </c>
      <c r="D3184" s="0" t="n">
        <v>1.021944</v>
      </c>
      <c r="E3184" s="0" t="n">
        <v>1.126784</v>
      </c>
      <c r="F3184" s="0" t="n">
        <v>0.455864</v>
      </c>
      <c r="G3184" s="0" t="n">
        <f aca="false">12*Inputs!$B$6*(MIN(1,$H$50*$C3184)*(ic*Inputs!$C$6+pS+fee_fx*Inputs!$D$6-cost_acc-cost_wd*Inputs!$E$6*$E3184-cost_fx*Inputs!$D$6-$F3184)+(1-MIN(1,$H$50*$C3184))*(1-MIN(1,Inputs!$G$6*$D3184)*churn_nonbuyers)*(ic*Inputs!$C$6+fee_wd*Inputs!$E$6*(1-$B3184)+fee_fx*Inputs!$D$6-cost_acc-cost_wd*Inputs!$E$6*(1-$B3184)-cost_fx*Inputs!$D$6))</f>
        <v>188834.797034612</v>
      </c>
      <c r="H3184" s="0" t="n">
        <f aca="false">12*Inputs!$B$7*(MIN(1,$H$51*$C3184)*(ic*Inputs!$C$7+pE+fee_fx*Inputs!$D$7-cost_acc-cost_wd*Inputs!$E$7*$E3184-cost_fx*Inputs!$D$7-$F3184)+(1-MIN(1,$H$51*$C3184))*(1-MIN(1,Inputs!$G$7*$D3184)*churn_nonbuyers)*(ic*Inputs!$C$7+fee_wd*Inputs!$E$7*(1-$B3184)+fee_fx*Inputs!$D$7-cost_acc-cost_wd*Inputs!$E$7*(1-$B3184)-cost_fx*Inputs!$D$7))</f>
        <v>381769.413044314</v>
      </c>
      <c r="I3184" s="0" t="n">
        <f aca="false">12*Inputs!$B$8*(MIN(1,$H$52*$C3184)*(ic*Inputs!$C$8+pT-cost_acc-cost_wd*Inputs!$E$8-cost_fx*Inputs!$D$8-cost_ins)+(1-MIN(1,$H$52*$C3184))*(1-MIN(1,Inputs!$G$8*$D3184)*churn_nonbuyers)*(ic*Inputs!$C$8+fee_wd*Inputs!$E$8*(1-$B3184)+fee_fx*Inputs!$D$8-cost_acc-cost_wd*Inputs!$E$8*(1-$B3184)-cost_fx*Inputs!$D$8))</f>
        <v>179534.31971398</v>
      </c>
      <c r="J3184" s="0" t="n">
        <f aca="false">G3184+H3184+I3184-fixed</f>
        <v>50138.5297929058</v>
      </c>
      <c r="K3184" s="0" t="n">
        <f aca="false">12*Inputs!$B$6*(1-MIN(1,Inputs!$G$6*$D3184)*churn_nonbuyers)*(ic*Inputs!$C$6+fee_wd*Inputs!$E$6*(1-$B3184)+fee_fx*Inputs!$D$6-cost_acc-cost_wd*Inputs!$E$6*(1-$B3184)-cost_fx*Inputs!$D$6)</f>
        <v>133996.340734042</v>
      </c>
      <c r="L3184" s="0" t="n">
        <f aca="false">12*Inputs!$B$7*(1-MIN(1,Inputs!$G$7*$D3184)*churn_nonbuyers)*(ic*Inputs!$C$7+fee_wd*Inputs!$E$7*(1-$B3184)+fee_fx*Inputs!$D$7-cost_acc-cost_wd*Inputs!$E$7*(1-$B3184)-cost_fx*Inputs!$D$7)</f>
        <v>332301.835928425</v>
      </c>
      <c r="M3184" s="0" t="n">
        <f aca="false">12*Inputs!$B$8*(1-MIN(1,Inputs!$G$8*$D3184)*churn_nonbuyers)*(ic*Inputs!$C$8+fee_wd*Inputs!$E$8*(1-$B3184)+fee_fx*Inputs!$D$8-cost_acc-cost_wd*Inputs!$E$8*(1-$B3184)-cost_fx*Inputs!$D$8)</f>
        <v>87176.6253988608</v>
      </c>
      <c r="N3184" s="0" t="n">
        <f aca="false">K3184+L3184+I3184-fixed</f>
        <v>-54167.5036235536</v>
      </c>
      <c r="O3184" s="0" t="n">
        <f aca="false">K3184+L3184+M3184-fixed</f>
        <v>-146525.197938673</v>
      </c>
      <c r="P3184" s="0" t="n">
        <f aca="false">12*Inputs!$B$6*(1-MIN(1,Inputs!$F$6*$D3184))*(ic*Inputs!$C$6+flat_fee-cost_acc-cost_wd*Inputs!$E$6*$E3184-cost_fx*Inputs!$D$6)+12*Inputs!$B$7*(1-MIN(1,Inputs!$F$7*$D3184))*(ic*Inputs!$C$7+flat_fee-cost_acc-cost_wd*Inputs!$E$7*$E3184-cost_fx*Inputs!$D$7)+12*Inputs!$B$8*(1-MIN(1,Inputs!$F$8*$D3184))*(ic*Inputs!$C$8+flat_fee-cost_acc-cost_wd*Inputs!$E$8*$E3184-cost_fx*Inputs!$D$8)-fixed</f>
        <v>3994.19151104009</v>
      </c>
    </row>
    <row r="3185" customFormat="false" ht="15" hidden="false" customHeight="false" outlineLevel="0" collapsed="false">
      <c r="A3185" s="0" t="n">
        <v>3120</v>
      </c>
      <c r="B3185" s="0" t="n">
        <v>0.228478</v>
      </c>
      <c r="C3185" s="0" t="n">
        <v>0.996067</v>
      </c>
      <c r="D3185" s="0" t="n">
        <v>1.42003</v>
      </c>
      <c r="E3185" s="0" t="n">
        <v>1.160349</v>
      </c>
      <c r="F3185" s="0" t="n">
        <v>0.210707</v>
      </c>
      <c r="G3185" s="0" t="n">
        <f aca="false">12*Inputs!$B$6*(MIN(1,$H$50*$C3185)*(ic*Inputs!$C$6+pS+fee_fx*Inputs!$D$6-cost_acc-cost_wd*Inputs!$E$6*$E3185-cost_fx*Inputs!$D$6-$F3185)+(1-MIN(1,$H$50*$C3185))*(1-MIN(1,Inputs!$G$6*$D3185)*churn_nonbuyers)*(ic*Inputs!$C$6+fee_wd*Inputs!$E$6*(1-$B3185)+fee_fx*Inputs!$D$6-cost_acc-cost_wd*Inputs!$E$6*(1-$B3185)-cost_fx*Inputs!$D$6))</f>
        <v>208925.910311481</v>
      </c>
      <c r="H3185" s="0" t="n">
        <f aca="false">12*Inputs!$B$7*(MIN(1,$H$51*$C3185)*(ic*Inputs!$C$7+pE+fee_fx*Inputs!$D$7-cost_acc-cost_wd*Inputs!$E$7*$E3185-cost_fx*Inputs!$D$7-$F3185)+(1-MIN(1,$H$51*$C3185))*(1-MIN(1,Inputs!$G$7*$D3185)*churn_nonbuyers)*(ic*Inputs!$C$7+fee_wd*Inputs!$E$7*(1-$B3185)+fee_fx*Inputs!$D$7-cost_acc-cost_wd*Inputs!$E$7*(1-$B3185)-cost_fx*Inputs!$D$7))</f>
        <v>400229.058684855</v>
      </c>
      <c r="I3185" s="0" t="n">
        <f aca="false">12*Inputs!$B$8*(MIN(1,$H$52*$C3185)*(ic*Inputs!$C$8+pT-cost_acc-cost_wd*Inputs!$E$8-cost_fx*Inputs!$D$8-cost_ins)+(1-MIN(1,$H$52*$C3185))*(1-MIN(1,Inputs!$G$8*$D3185)*churn_nonbuyers)*(ic*Inputs!$C$8+fee_wd*Inputs!$E$8*(1-$B3185)+fee_fx*Inputs!$D$8-cost_acc-cost_wd*Inputs!$E$8*(1-$B3185)-cost_fx*Inputs!$D$8))</f>
        <v>144148.066196232</v>
      </c>
      <c r="J3185" s="0" t="n">
        <f aca="false">G3185+H3185+I3185-fixed</f>
        <v>53303.0351925681</v>
      </c>
      <c r="K3185" s="0" t="n">
        <f aca="false">12*Inputs!$B$6*(1-MIN(1,Inputs!$G$6*$D3185)*churn_nonbuyers)*(ic*Inputs!$C$6+fee_wd*Inputs!$E$6*(1-$B3185)+fee_fx*Inputs!$D$6-cost_acc-cost_wd*Inputs!$E$6*(1-$B3185)-cost_fx*Inputs!$D$6)</f>
        <v>156721.274023248</v>
      </c>
      <c r="L3185" s="0" t="n">
        <f aca="false">12*Inputs!$B$7*(1-MIN(1,Inputs!$G$7*$D3185)*churn_nonbuyers)*(ic*Inputs!$C$7+fee_wd*Inputs!$E$7*(1-$B3185)+fee_fx*Inputs!$D$7-cost_acc-cost_wd*Inputs!$E$7*(1-$B3185)-cost_fx*Inputs!$D$7)</f>
        <v>354524.090173949</v>
      </c>
      <c r="M3185" s="0" t="n">
        <f aca="false">12*Inputs!$B$8*(1-MIN(1,Inputs!$G$8*$D3185)*churn_nonbuyers)*(ic*Inputs!$C$8+fee_wd*Inputs!$E$8*(1-$B3185)+fee_fx*Inputs!$D$8-cost_acc-cost_wd*Inputs!$E$8*(1-$B3185)-cost_fx*Inputs!$D$8)</f>
        <v>1885.97424182406</v>
      </c>
      <c r="N3185" s="0" t="n">
        <f aca="false">K3185+L3185+I3185-fixed</f>
        <v>-44606.5696065708</v>
      </c>
      <c r="O3185" s="0" t="n">
        <f aca="false">K3185+L3185+M3185-fixed</f>
        <v>-186868.661560979</v>
      </c>
      <c r="P3185" s="0" t="n">
        <f aca="false">12*Inputs!$B$6*(1-MIN(1,Inputs!$F$6*$D3185))*(ic*Inputs!$C$6+flat_fee-cost_acc-cost_wd*Inputs!$E$6*$E3185-cost_fx*Inputs!$D$6)+12*Inputs!$B$7*(1-MIN(1,Inputs!$F$7*$D3185))*(ic*Inputs!$C$7+flat_fee-cost_acc-cost_wd*Inputs!$E$7*$E3185-cost_fx*Inputs!$D$7)+12*Inputs!$B$8*(1-MIN(1,Inputs!$F$8*$D3185))*(ic*Inputs!$C$8+flat_fee-cost_acc-cost_wd*Inputs!$E$8*$E3185-cost_fx*Inputs!$D$8)-fixed</f>
        <v>-219501.1121272</v>
      </c>
    </row>
    <row r="3186" customFormat="false" ht="15" hidden="false" customHeight="false" outlineLevel="0" collapsed="false">
      <c r="A3186" s="0" t="n">
        <v>3121</v>
      </c>
      <c r="B3186" s="0" t="n">
        <v>0.236236</v>
      </c>
      <c r="C3186" s="0" t="n">
        <v>1.024574</v>
      </c>
      <c r="D3186" s="0" t="n">
        <v>0.829818</v>
      </c>
      <c r="E3186" s="0" t="n">
        <v>1.299133</v>
      </c>
      <c r="F3186" s="0" t="n">
        <v>0.127815</v>
      </c>
      <c r="G3186" s="0" t="n">
        <f aca="false">12*Inputs!$B$6*(MIN(1,$H$50*$C3186)*(ic*Inputs!$C$6+pS+fee_fx*Inputs!$D$6-cost_acc-cost_wd*Inputs!$E$6*$E3186-cost_fx*Inputs!$D$6-$F3186)+(1-MIN(1,$H$50*$C3186))*(1-MIN(1,Inputs!$G$6*$D3186)*churn_nonbuyers)*(ic*Inputs!$C$6+fee_wd*Inputs!$E$6*(1-$B3186)+fee_fx*Inputs!$D$6-cost_acc-cost_wd*Inputs!$E$6*(1-$B3186)-cost_fx*Inputs!$D$6))</f>
        <v>212687.909369671</v>
      </c>
      <c r="H3186" s="0" t="n">
        <f aca="false">12*Inputs!$B$7*(MIN(1,$H$51*$C3186)*(ic*Inputs!$C$7+pE+fee_fx*Inputs!$D$7-cost_acc-cost_wd*Inputs!$E$7*$E3186-cost_fx*Inputs!$D$7-$F3186)+(1-MIN(1,$H$51*$C3186))*(1-MIN(1,Inputs!$G$7*$D3186)*churn_nonbuyers)*(ic*Inputs!$C$7+fee_wd*Inputs!$E$7*(1-$B3186)+fee_fx*Inputs!$D$7-cost_acc-cost_wd*Inputs!$E$7*(1-$B3186)-cost_fx*Inputs!$D$7))</f>
        <v>393274.864801517</v>
      </c>
      <c r="I3186" s="0" t="n">
        <f aca="false">12*Inputs!$B$8*(MIN(1,$H$52*$C3186)*(ic*Inputs!$C$8+pT-cost_acc-cost_wd*Inputs!$E$8-cost_fx*Inputs!$D$8-cost_ins)+(1-MIN(1,$H$52*$C3186))*(1-MIN(1,Inputs!$G$8*$D3186)*churn_nonbuyers)*(ic*Inputs!$C$8+fee_wd*Inputs!$E$8*(1-$B3186)+fee_fx*Inputs!$D$8-cost_acc-cost_wd*Inputs!$E$8*(1-$B3186)-cost_fx*Inputs!$D$8))</f>
        <v>185029.855417156</v>
      </c>
      <c r="J3186" s="0" t="n">
        <f aca="false">G3186+H3186+I3186-fixed</f>
        <v>90992.6295883446</v>
      </c>
      <c r="K3186" s="0" t="n">
        <f aca="false">12*Inputs!$B$6*(1-MIN(1,Inputs!$G$6*$D3186)*churn_nonbuyers)*(ic*Inputs!$C$6+fee_wd*Inputs!$E$6*(1-$B3186)+fee_fx*Inputs!$D$6-cost_acc-cost_wd*Inputs!$E$6*(1-$B3186)-cost_fx*Inputs!$D$6)</f>
        <v>160628.887332346</v>
      </c>
      <c r="L3186" s="0" t="n">
        <f aca="false">12*Inputs!$B$7*(1-MIN(1,Inputs!$G$7*$D3186)*churn_nonbuyers)*(ic*Inputs!$C$7+fee_wd*Inputs!$E$7*(1-$B3186)+fee_fx*Inputs!$D$7-cost_acc-cost_wd*Inputs!$E$7*(1-$B3186)-cost_fx*Inputs!$D$7)</f>
        <v>359991.399535407</v>
      </c>
      <c r="M3186" s="0" t="n">
        <f aca="false">12*Inputs!$B$8*(1-MIN(1,Inputs!$G$8*$D3186)*churn_nonbuyers)*(ic*Inputs!$C$8+fee_wd*Inputs!$E$8*(1-$B3186)+fee_fx*Inputs!$D$8-cost_acc-cost_wd*Inputs!$E$8*(1-$B3186)-cost_fx*Inputs!$D$8)</f>
        <v>132050.560297613</v>
      </c>
      <c r="N3186" s="0" t="n">
        <f aca="false">K3186+L3186+I3186-fixed</f>
        <v>5650.14228490938</v>
      </c>
      <c r="O3186" s="0" t="n">
        <f aca="false">K3186+L3186+M3186-fixed</f>
        <v>-47329.1528346342</v>
      </c>
      <c r="P3186" s="0" t="n">
        <f aca="false">12*Inputs!$B$6*(1-MIN(1,Inputs!$F$6*$D3186))*(ic*Inputs!$C$6+flat_fee-cost_acc-cost_wd*Inputs!$E$6*$E3186-cost_fx*Inputs!$D$6)+12*Inputs!$B$7*(1-MIN(1,Inputs!$F$7*$D3186))*(ic*Inputs!$C$7+flat_fee-cost_acc-cost_wd*Inputs!$E$7*$E3186-cost_fx*Inputs!$D$7)+12*Inputs!$B$8*(1-MIN(1,Inputs!$F$8*$D3186))*(ic*Inputs!$C$8+flat_fee-cost_acc-cost_wd*Inputs!$E$8*$E3186-cost_fx*Inputs!$D$8)-fixed</f>
        <v>24999.24636656</v>
      </c>
    </row>
    <row r="3187" customFormat="false" ht="15" hidden="false" customHeight="false" outlineLevel="0" collapsed="false">
      <c r="A3187" s="0" t="n">
        <v>3122</v>
      </c>
      <c r="B3187" s="0" t="n">
        <v>0.102577</v>
      </c>
      <c r="C3187" s="0" t="n">
        <v>0.807148</v>
      </c>
      <c r="D3187" s="0" t="n">
        <v>1.444102</v>
      </c>
      <c r="E3187" s="0" t="n">
        <v>1.200313</v>
      </c>
      <c r="F3187" s="0" t="n">
        <v>0.174225</v>
      </c>
      <c r="G3187" s="0" t="n">
        <f aca="false">12*Inputs!$B$6*(MIN(1,$H$50*$C3187)*(ic*Inputs!$C$6+pS+fee_fx*Inputs!$D$6-cost_acc-cost_wd*Inputs!$E$6*$E3187-cost_fx*Inputs!$D$6-$F3187)+(1-MIN(1,$H$50*$C3187))*(1-MIN(1,Inputs!$G$6*$D3187)*churn_nonbuyers)*(ic*Inputs!$C$6+fee_wd*Inputs!$E$6*(1-$B3187)+fee_fx*Inputs!$D$6-cost_acc-cost_wd*Inputs!$E$6*(1-$B3187)-cost_fx*Inputs!$D$6))</f>
        <v>214504.373047937</v>
      </c>
      <c r="H3187" s="0" t="n">
        <f aca="false">12*Inputs!$B$7*(MIN(1,$H$51*$C3187)*(ic*Inputs!$C$7+pE+fee_fx*Inputs!$D$7-cost_acc-cost_wd*Inputs!$E$7*$E3187-cost_fx*Inputs!$D$7-$F3187)+(1-MIN(1,$H$51*$C3187))*(1-MIN(1,Inputs!$G$7*$D3187)*churn_nonbuyers)*(ic*Inputs!$C$7+fee_wd*Inputs!$E$7*(1-$B3187)+fee_fx*Inputs!$D$7-cost_acc-cost_wd*Inputs!$E$7*(1-$B3187)-cost_fx*Inputs!$D$7))</f>
        <v>401104.009367563</v>
      </c>
      <c r="I3187" s="0" t="n">
        <f aca="false">12*Inputs!$B$8*(MIN(1,$H$52*$C3187)*(ic*Inputs!$C$8+pT-cost_acc-cost_wd*Inputs!$E$8-cost_fx*Inputs!$D$8-cost_ins)+(1-MIN(1,$H$52*$C3187))*(1-MIN(1,Inputs!$G$8*$D3187)*churn_nonbuyers)*(ic*Inputs!$C$8+fee_wd*Inputs!$E$8*(1-$B3187)+fee_fx*Inputs!$D$8-cost_acc-cost_wd*Inputs!$E$8*(1-$B3187)-cost_fx*Inputs!$D$8))</f>
        <v>116345.541312</v>
      </c>
      <c r="J3187" s="0" t="n">
        <f aca="false">G3187+H3187+I3187-fixed</f>
        <v>31953.9237274997</v>
      </c>
      <c r="K3187" s="0" t="n">
        <f aca="false">12*Inputs!$B$6*(1-MIN(1,Inputs!$G$6*$D3187)*churn_nonbuyers)*(ic*Inputs!$C$6+fee_wd*Inputs!$E$6*(1-$B3187)+fee_fx*Inputs!$D$6-cost_acc-cost_wd*Inputs!$E$6*(1-$B3187)-cost_fx*Inputs!$D$6)</f>
        <v>173338.911726149</v>
      </c>
      <c r="L3187" s="0" t="n">
        <f aca="false">12*Inputs!$B$7*(1-MIN(1,Inputs!$G$7*$D3187)*churn_nonbuyers)*(ic*Inputs!$C$7+fee_wd*Inputs!$E$7*(1-$B3187)+fee_fx*Inputs!$D$7-cost_acc-cost_wd*Inputs!$E$7*(1-$B3187)-cost_fx*Inputs!$D$7)</f>
        <v>371600.982939689</v>
      </c>
      <c r="M3187" s="0" t="n">
        <f aca="false">12*Inputs!$B$8*(1-MIN(1,Inputs!$G$8*$D3187)*churn_nonbuyers)*(ic*Inputs!$C$8+fee_wd*Inputs!$E$8*(1-$B3187)+fee_fx*Inputs!$D$8-cost_acc-cost_wd*Inputs!$E$8*(1-$B3187)-cost_fx*Inputs!$D$8)</f>
        <v>0</v>
      </c>
      <c r="N3187" s="0" t="n">
        <f aca="false">K3187+L3187+I3187-fixed</f>
        <v>-38714.5640221618</v>
      </c>
      <c r="O3187" s="0" t="n">
        <f aca="false">K3187+L3187+M3187-fixed</f>
        <v>-155060.105334162</v>
      </c>
      <c r="P3187" s="0" t="n">
        <f aca="false">12*Inputs!$B$6*(1-MIN(1,Inputs!$F$6*$D3187))*(ic*Inputs!$C$6+flat_fee-cost_acc-cost_wd*Inputs!$E$6*$E3187-cost_fx*Inputs!$D$6)+12*Inputs!$B$7*(1-MIN(1,Inputs!$F$7*$D3187))*(ic*Inputs!$C$7+flat_fee-cost_acc-cost_wd*Inputs!$E$7*$E3187-cost_fx*Inputs!$D$7)+12*Inputs!$B$8*(1-MIN(1,Inputs!$F$8*$D3187))*(ic*Inputs!$C$8+flat_fee-cost_acc-cost_wd*Inputs!$E$8*$E3187-cost_fx*Inputs!$D$8)-fixed</f>
        <v>-245154.51171376</v>
      </c>
    </row>
    <row r="3188" customFormat="false" ht="15" hidden="false" customHeight="false" outlineLevel="0" collapsed="false">
      <c r="A3188" s="0" t="n">
        <v>3123</v>
      </c>
      <c r="B3188" s="0" t="n">
        <v>0.339042</v>
      </c>
      <c r="C3188" s="0" t="n">
        <v>0.673499</v>
      </c>
      <c r="D3188" s="0" t="n">
        <v>1.781836</v>
      </c>
      <c r="E3188" s="0" t="n">
        <v>1.228428</v>
      </c>
      <c r="F3188" s="0" t="n">
        <v>0.107491</v>
      </c>
      <c r="G3188" s="0" t="n">
        <f aca="false">12*Inputs!$B$6*(MIN(1,$H$50*$C3188)*(ic*Inputs!$C$6+pS+fee_fx*Inputs!$D$6-cost_acc-cost_wd*Inputs!$E$6*$E3188-cost_fx*Inputs!$D$6-$F3188)+(1-MIN(1,$H$50*$C3188))*(1-MIN(1,Inputs!$G$6*$D3188)*churn_nonbuyers)*(ic*Inputs!$C$6+fee_wd*Inputs!$E$6*(1-$B3188)+fee_fx*Inputs!$D$6-cost_acc-cost_wd*Inputs!$E$6*(1-$B3188)-cost_fx*Inputs!$D$6))</f>
        <v>175956.364086842</v>
      </c>
      <c r="H3188" s="0" t="n">
        <f aca="false">12*Inputs!$B$7*(MIN(1,$H$51*$C3188)*(ic*Inputs!$C$7+pE+fee_fx*Inputs!$D$7-cost_acc-cost_wd*Inputs!$E$7*$E3188-cost_fx*Inputs!$D$7-$F3188)+(1-MIN(1,$H$51*$C3188))*(1-MIN(1,Inputs!$G$7*$D3188)*churn_nonbuyers)*(ic*Inputs!$C$7+fee_wd*Inputs!$E$7*(1-$B3188)+fee_fx*Inputs!$D$7-cost_acc-cost_wd*Inputs!$E$7*(1-$B3188)-cost_fx*Inputs!$D$7))</f>
        <v>370203.196051873</v>
      </c>
      <c r="I3188" s="0" t="n">
        <f aca="false">12*Inputs!$B$8*(MIN(1,$H$52*$C3188)*(ic*Inputs!$C$8+pT-cost_acc-cost_wd*Inputs!$E$8-cost_fx*Inputs!$D$8-cost_ins)+(1-MIN(1,$H$52*$C3188))*(1-MIN(1,Inputs!$G$8*$D3188)*churn_nonbuyers)*(ic*Inputs!$C$8+fee_wd*Inputs!$E$8*(1-$B3188)+fee_fx*Inputs!$D$8-cost_acc-cost_wd*Inputs!$E$8*(1-$B3188)-cost_fx*Inputs!$D$8))</f>
        <v>97080.839856</v>
      </c>
      <c r="J3188" s="0" t="n">
        <f aca="false">G3188+H3188+I3188-fixed</f>
        <v>-56759.6000052849</v>
      </c>
      <c r="K3188" s="0" t="n">
        <f aca="false">12*Inputs!$B$6*(1-MIN(1,Inputs!$G$6*$D3188)*churn_nonbuyers)*(ic*Inputs!$C$6+fee_wd*Inputs!$E$6*(1-$B3188)+fee_fx*Inputs!$D$6-cost_acc-cost_wd*Inputs!$E$6*(1-$B3188)-cost_fx*Inputs!$D$6)</f>
        <v>139166.689256006</v>
      </c>
      <c r="L3188" s="0" t="n">
        <f aca="false">12*Inputs!$B$7*(1-MIN(1,Inputs!$G$7*$D3188)*churn_nonbuyers)*(ic*Inputs!$C$7+fee_wd*Inputs!$E$7*(1-$B3188)+fee_fx*Inputs!$D$7-cost_acc-cost_wd*Inputs!$E$7*(1-$B3188)-cost_fx*Inputs!$D$7)</f>
        <v>335434.650225604</v>
      </c>
      <c r="M3188" s="0" t="n">
        <f aca="false">12*Inputs!$B$8*(1-MIN(1,Inputs!$G$8*$D3188)*churn_nonbuyers)*(ic*Inputs!$C$8+fee_wd*Inputs!$E$8*(1-$B3188)+fee_fx*Inputs!$D$8-cost_acc-cost_wd*Inputs!$E$8*(1-$B3188)-cost_fx*Inputs!$D$8)</f>
        <v>0</v>
      </c>
      <c r="N3188" s="0" t="n">
        <f aca="false">K3188+L3188+I3188-fixed</f>
        <v>-128317.82066239</v>
      </c>
      <c r="O3188" s="0" t="n">
        <f aca="false">K3188+L3188+M3188-fixed</f>
        <v>-225398.66051839</v>
      </c>
      <c r="P3188" s="0" t="n">
        <f aca="false">12*Inputs!$B$6*(1-MIN(1,Inputs!$F$6*$D3188))*(ic*Inputs!$C$6+flat_fee-cost_acc-cost_wd*Inputs!$E$6*$E3188-cost_fx*Inputs!$D$6)+12*Inputs!$B$7*(1-MIN(1,Inputs!$F$7*$D3188))*(ic*Inputs!$C$7+flat_fee-cost_acc-cost_wd*Inputs!$E$7*$E3188-cost_fx*Inputs!$D$7)+12*Inputs!$B$8*(1-MIN(1,Inputs!$F$8*$D3188))*(ic*Inputs!$C$8+flat_fee-cost_acc-cost_wd*Inputs!$E$8*$E3188-cost_fx*Inputs!$D$8)-fixed</f>
        <v>-426245.73169408</v>
      </c>
    </row>
    <row r="3189" customFormat="false" ht="15" hidden="false" customHeight="false" outlineLevel="0" collapsed="false">
      <c r="A3189" s="0" t="n">
        <v>3124</v>
      </c>
      <c r="B3189" s="0" t="n">
        <v>0.093796</v>
      </c>
      <c r="C3189" s="0" t="n">
        <v>0.884882</v>
      </c>
      <c r="D3189" s="0" t="n">
        <v>0.747464</v>
      </c>
      <c r="E3189" s="0" t="n">
        <v>1.33087</v>
      </c>
      <c r="F3189" s="0" t="n">
        <v>0.155536</v>
      </c>
      <c r="G3189" s="0" t="n">
        <f aca="false">12*Inputs!$B$6*(MIN(1,$H$50*$C3189)*(ic*Inputs!$C$6+pS+fee_fx*Inputs!$D$6-cost_acc-cost_wd*Inputs!$E$6*$E3189-cost_fx*Inputs!$D$6-$F3189)+(1-MIN(1,$H$50*$C3189))*(1-MIN(1,Inputs!$G$6*$D3189)*churn_nonbuyers)*(ic*Inputs!$C$6+fee_wd*Inputs!$E$6*(1-$B3189)+fee_fx*Inputs!$D$6-cost_acc-cost_wd*Inputs!$E$6*(1-$B3189)-cost_fx*Inputs!$D$6))</f>
        <v>223366.13495964</v>
      </c>
      <c r="H3189" s="0" t="n">
        <f aca="false">12*Inputs!$B$7*(MIN(1,$H$51*$C3189)*(ic*Inputs!$C$7+pE+fee_fx*Inputs!$D$7-cost_acc-cost_wd*Inputs!$E$7*$E3189-cost_fx*Inputs!$D$7-$F3189)+(1-MIN(1,$H$51*$C3189))*(1-MIN(1,Inputs!$G$7*$D3189)*churn_nonbuyers)*(ic*Inputs!$C$7+fee_wd*Inputs!$E$7*(1-$B3189)+fee_fx*Inputs!$D$7-cost_acc-cost_wd*Inputs!$E$7*(1-$B3189)-cost_fx*Inputs!$D$7))</f>
        <v>397632.23488706</v>
      </c>
      <c r="I3189" s="0" t="n">
        <f aca="false">12*Inputs!$B$8*(MIN(1,$H$52*$C3189)*(ic*Inputs!$C$8+pT-cost_acc-cost_wd*Inputs!$E$8-cost_fx*Inputs!$D$8-cost_ins)+(1-MIN(1,$H$52*$C3189))*(1-MIN(1,Inputs!$G$8*$D3189)*churn_nonbuyers)*(ic*Inputs!$C$8+fee_wd*Inputs!$E$8*(1-$B3189)+fee_fx*Inputs!$D$8-cost_acc-cost_wd*Inputs!$E$8*(1-$B3189)-cost_fx*Inputs!$D$8))</f>
        <v>185959.540291248</v>
      </c>
      <c r="J3189" s="0" t="n">
        <f aca="false">G3189+H3189+I3189-fixed</f>
        <v>106957.910137948</v>
      </c>
      <c r="K3189" s="0" t="n">
        <f aca="false">12*Inputs!$B$6*(1-MIN(1,Inputs!$G$6*$D3189)*churn_nonbuyers)*(ic*Inputs!$C$6+fee_wd*Inputs!$E$6*(1-$B3189)+fee_fx*Inputs!$D$6-cost_acc-cost_wd*Inputs!$E$6*(1-$B3189)-cost_fx*Inputs!$D$6)</f>
        <v>181063.724640077</v>
      </c>
      <c r="L3189" s="0" t="n">
        <f aca="false">12*Inputs!$B$7*(1-MIN(1,Inputs!$G$7*$D3189)*churn_nonbuyers)*(ic*Inputs!$C$7+fee_wd*Inputs!$E$7*(1-$B3189)+fee_fx*Inputs!$D$7-cost_acc-cost_wd*Inputs!$E$7*(1-$B3189)-cost_fx*Inputs!$D$7)</f>
        <v>380954.922912046</v>
      </c>
      <c r="M3189" s="0" t="n">
        <f aca="false">12*Inputs!$B$8*(1-MIN(1,Inputs!$G$8*$D3189)*churn_nonbuyers)*(ic*Inputs!$C$8+fee_wd*Inputs!$E$8*(1-$B3189)+fee_fx*Inputs!$D$8-cost_acc-cost_wd*Inputs!$E$8*(1-$B3189)-cost_fx*Inputs!$D$8)</f>
        <v>153472.884160358</v>
      </c>
      <c r="N3189" s="0" t="n">
        <f aca="false">K3189+L3189+I3189-fixed</f>
        <v>47978.187843371</v>
      </c>
      <c r="O3189" s="0" t="n">
        <f aca="false">K3189+L3189+M3189-fixed</f>
        <v>15491.5317124814</v>
      </c>
      <c r="P3189" s="0" t="n">
        <f aca="false">12*Inputs!$B$6*(1-MIN(1,Inputs!$F$6*$D3189))*(ic*Inputs!$C$6+flat_fee-cost_acc-cost_wd*Inputs!$E$6*$E3189-cost_fx*Inputs!$D$6)+12*Inputs!$B$7*(1-MIN(1,Inputs!$F$7*$D3189))*(ic*Inputs!$C$7+flat_fee-cost_acc-cost_wd*Inputs!$E$7*$E3189-cost_fx*Inputs!$D$7)+12*Inputs!$B$8*(1-MIN(1,Inputs!$F$8*$D3189))*(ic*Inputs!$C$8+flat_fee-cost_acc-cost_wd*Inputs!$E$8*$E3189-cost_fx*Inputs!$D$8)-fixed</f>
        <v>49894.7006912</v>
      </c>
    </row>
    <row r="3190" customFormat="false" ht="15" hidden="false" customHeight="false" outlineLevel="0" collapsed="false">
      <c r="A3190" s="0" t="n">
        <v>3125</v>
      </c>
      <c r="B3190" s="0" t="n">
        <v>0.193508</v>
      </c>
      <c r="C3190" s="0" t="n">
        <v>1.002645</v>
      </c>
      <c r="D3190" s="0" t="n">
        <v>1.022653</v>
      </c>
      <c r="E3190" s="0" t="n">
        <v>1.376103</v>
      </c>
      <c r="F3190" s="0" t="n">
        <v>0.348729</v>
      </c>
      <c r="G3190" s="0" t="n">
        <f aca="false">12*Inputs!$B$6*(MIN(1,$H$50*$C3190)*(ic*Inputs!$C$6+pS+fee_fx*Inputs!$D$6-cost_acc-cost_wd*Inputs!$E$6*$E3190-cost_fx*Inputs!$D$6-$F3190)+(1-MIN(1,$H$50*$C3190))*(1-MIN(1,Inputs!$G$6*$D3190)*churn_nonbuyers)*(ic*Inputs!$C$6+fee_wd*Inputs!$E$6*(1-$B3190)+fee_fx*Inputs!$D$6-cost_acc-cost_wd*Inputs!$E$6*(1-$B3190)-cost_fx*Inputs!$D$6))</f>
        <v>208576.036328181</v>
      </c>
      <c r="H3190" s="0" t="n">
        <f aca="false">12*Inputs!$B$7*(MIN(1,$H$51*$C3190)*(ic*Inputs!$C$7+pE+fee_fx*Inputs!$D$7-cost_acc-cost_wd*Inputs!$E$7*$E3190-cost_fx*Inputs!$D$7-$F3190)+(1-MIN(1,$H$51*$C3190))*(1-MIN(1,Inputs!$G$7*$D3190)*churn_nonbuyers)*(ic*Inputs!$C$7+fee_wd*Inputs!$E$7*(1-$B3190)+fee_fx*Inputs!$D$7-cost_acc-cost_wd*Inputs!$E$7*(1-$B3190)-cost_fx*Inputs!$D$7))</f>
        <v>373206.744408251</v>
      </c>
      <c r="I3190" s="0" t="n">
        <f aca="false">12*Inputs!$B$8*(MIN(1,$H$52*$C3190)*(ic*Inputs!$C$8+pT-cost_acc-cost_wd*Inputs!$E$8-cost_fx*Inputs!$D$8-cost_ins)+(1-MIN(1,$H$52*$C3190))*(1-MIN(1,Inputs!$G$8*$D3190)*churn_nonbuyers)*(ic*Inputs!$C$8+fee_wd*Inputs!$E$8*(1-$B3190)+fee_fx*Inputs!$D$8-cost_acc-cost_wd*Inputs!$E$8*(1-$B3190)-cost_fx*Inputs!$D$8))</f>
        <v>171389.935704398</v>
      </c>
      <c r="J3190" s="0" t="n">
        <f aca="false">G3190+H3190+I3190-fixed</f>
        <v>53172.7164408296</v>
      </c>
      <c r="K3190" s="0" t="n">
        <f aca="false">12*Inputs!$B$6*(1-MIN(1,Inputs!$G$6*$D3190)*churn_nonbuyers)*(ic*Inputs!$C$6+fee_wd*Inputs!$E$6*(1-$B3190)+fee_fx*Inputs!$D$6-cost_acc-cost_wd*Inputs!$E$6*(1-$B3190)-cost_fx*Inputs!$D$6)</f>
        <v>164851.324824413</v>
      </c>
      <c r="L3190" s="0" t="n">
        <f aca="false">12*Inputs!$B$7*(1-MIN(1,Inputs!$G$7*$D3190)*churn_nonbuyers)*(ic*Inputs!$C$7+fee_wd*Inputs!$E$7*(1-$B3190)+fee_fx*Inputs!$D$7-cost_acc-cost_wd*Inputs!$E$7*(1-$B3190)-cost_fx*Inputs!$D$7)</f>
        <v>363819.728750648</v>
      </c>
      <c r="M3190" s="0" t="n">
        <f aca="false">12*Inputs!$B$8*(1-MIN(1,Inputs!$G$8*$D3190)*churn_nonbuyers)*(ic*Inputs!$C$8+fee_wd*Inputs!$E$8*(1-$B3190)+fee_fx*Inputs!$D$8-cost_acc-cost_wd*Inputs!$E$8*(1-$B3190)-cost_fx*Inputs!$D$8)</f>
        <v>90105.0141939264</v>
      </c>
      <c r="N3190" s="0" t="n">
        <f aca="false">K3190+L3190+I3190-fixed</f>
        <v>60.9892794584157</v>
      </c>
      <c r="O3190" s="0" t="n">
        <f aca="false">K3190+L3190+M3190-fixed</f>
        <v>-81223.932231013</v>
      </c>
      <c r="P3190" s="0" t="n">
        <f aca="false">12*Inputs!$B$6*(1-MIN(1,Inputs!$F$6*$D3190))*(ic*Inputs!$C$6+flat_fee-cost_acc-cost_wd*Inputs!$E$6*$E3190-cost_fx*Inputs!$D$6)+12*Inputs!$B$7*(1-MIN(1,Inputs!$F$7*$D3190))*(ic*Inputs!$C$7+flat_fee-cost_acc-cost_wd*Inputs!$E$7*$E3190-cost_fx*Inputs!$D$7)+12*Inputs!$B$8*(1-MIN(1,Inputs!$F$8*$D3190))*(ic*Inputs!$C$8+flat_fee-cost_acc-cost_wd*Inputs!$E$8*$E3190-cost_fx*Inputs!$D$8)-fixed</f>
        <v>-102734.39028184</v>
      </c>
    </row>
    <row r="3191" customFormat="false" ht="15" hidden="false" customHeight="false" outlineLevel="0" collapsed="false">
      <c r="A3191" s="0" t="n">
        <v>3126</v>
      </c>
      <c r="B3191" s="0" t="n">
        <v>0.078587</v>
      </c>
      <c r="C3191" s="0" t="n">
        <v>0.95216</v>
      </c>
      <c r="D3191" s="0" t="n">
        <v>1.374483</v>
      </c>
      <c r="E3191" s="0" t="n">
        <v>1.144322</v>
      </c>
      <c r="F3191" s="0" t="n">
        <v>0.101066</v>
      </c>
      <c r="G3191" s="0" t="n">
        <f aca="false">12*Inputs!$B$6*(MIN(1,$H$50*$C3191)*(ic*Inputs!$C$6+pS+fee_fx*Inputs!$D$6-cost_acc-cost_wd*Inputs!$E$6*$E3191-cost_fx*Inputs!$D$6-$F3191)+(1-MIN(1,$H$50*$C3191))*(1-MIN(1,Inputs!$G$6*$D3191)*churn_nonbuyers)*(ic*Inputs!$C$6+fee_wd*Inputs!$E$6*(1-$B3191)+fee_fx*Inputs!$D$6-cost_acc-cost_wd*Inputs!$E$6*(1-$B3191)-cost_fx*Inputs!$D$6))</f>
        <v>228306.304494391</v>
      </c>
      <c r="H3191" s="0" t="n">
        <f aca="false">12*Inputs!$B$7*(MIN(1,$H$51*$C3191)*(ic*Inputs!$C$7+pE+fee_fx*Inputs!$D$7-cost_acc-cost_wd*Inputs!$E$7*$E3191-cost_fx*Inputs!$D$7-$F3191)+(1-MIN(1,$H$51*$C3191))*(1-MIN(1,Inputs!$G$7*$D3191)*churn_nonbuyers)*(ic*Inputs!$C$7+fee_wd*Inputs!$E$7*(1-$B3191)+fee_fx*Inputs!$D$7-cost_acc-cost_wd*Inputs!$E$7*(1-$B3191)-cost_fx*Inputs!$D$7))</f>
        <v>419111.394709728</v>
      </c>
      <c r="I3191" s="0" t="n">
        <f aca="false">12*Inputs!$B$8*(MIN(1,$H$52*$C3191)*(ic*Inputs!$C$8+pT-cost_acc-cost_wd*Inputs!$E$8-cost_fx*Inputs!$D$8-cost_ins)+(1-MIN(1,$H$52*$C3191))*(1-MIN(1,Inputs!$G$8*$D3191)*churn_nonbuyers)*(ic*Inputs!$C$8+fee_wd*Inputs!$E$8*(1-$B3191)+fee_fx*Inputs!$D$8-cost_acc-cost_wd*Inputs!$E$8*(1-$B3191)-cost_fx*Inputs!$D$8))</f>
        <v>141321.807809941</v>
      </c>
      <c r="J3191" s="0" t="n">
        <f aca="false">G3191+H3191+I3191-fixed</f>
        <v>88739.5070140606</v>
      </c>
      <c r="K3191" s="0" t="n">
        <f aca="false">12*Inputs!$B$6*(1-MIN(1,Inputs!$G$6*$D3191)*churn_nonbuyers)*(ic*Inputs!$C$6+fee_wd*Inputs!$E$6*(1-$B3191)+fee_fx*Inputs!$D$6-cost_acc-cost_wd*Inputs!$E$6*(1-$B3191)-cost_fx*Inputs!$D$6)</f>
        <v>177206.402127751</v>
      </c>
      <c r="L3191" s="0" t="n">
        <f aca="false">12*Inputs!$B$7*(1-MIN(1,Inputs!$G$7*$D3191)*churn_nonbuyers)*(ic*Inputs!$C$7+fee_wd*Inputs!$E$7*(1-$B3191)+fee_fx*Inputs!$D$7-cost_acc-cost_wd*Inputs!$E$7*(1-$B3191)-cost_fx*Inputs!$D$7)</f>
        <v>375724.356892651</v>
      </c>
      <c r="M3191" s="0" t="n">
        <f aca="false">12*Inputs!$B$8*(1-MIN(1,Inputs!$G$8*$D3191)*churn_nonbuyers)*(ic*Inputs!$C$8+fee_wd*Inputs!$E$8*(1-$B3191)+fee_fx*Inputs!$D$8-cost_acc-cost_wd*Inputs!$E$8*(1-$B3191)-cost_fx*Inputs!$D$8)</f>
        <v>12215.3024095056</v>
      </c>
      <c r="N3191" s="0" t="n">
        <f aca="false">K3191+L3191+I3191-fixed</f>
        <v>-5747.4331696569</v>
      </c>
      <c r="O3191" s="0" t="n">
        <f aca="false">K3191+L3191+M3191-fixed</f>
        <v>-134853.938570093</v>
      </c>
      <c r="P3191" s="0" t="n">
        <f aca="false">12*Inputs!$B$6*(1-MIN(1,Inputs!$F$6*$D3191))*(ic*Inputs!$C$6+flat_fee-cost_acc-cost_wd*Inputs!$E$6*$E3191-cost_fx*Inputs!$D$6)+12*Inputs!$B$7*(1-MIN(1,Inputs!$F$7*$D3191))*(ic*Inputs!$C$7+flat_fee-cost_acc-cost_wd*Inputs!$E$7*$E3191-cost_fx*Inputs!$D$7)+12*Inputs!$B$8*(1-MIN(1,Inputs!$F$8*$D3191))*(ic*Inputs!$C$8+flat_fee-cost_acc-cost_wd*Inputs!$E$8*$E3191-cost_fx*Inputs!$D$8)-fixed</f>
        <v>-190085.48069776</v>
      </c>
    </row>
    <row r="3192" customFormat="false" ht="15" hidden="false" customHeight="false" outlineLevel="0" collapsed="false">
      <c r="A3192" s="0" t="n">
        <v>3127</v>
      </c>
      <c r="B3192" s="0" t="n">
        <v>0.327463</v>
      </c>
      <c r="C3192" s="0" t="n">
        <v>1.096597</v>
      </c>
      <c r="D3192" s="0" t="n">
        <v>1.938365</v>
      </c>
      <c r="E3192" s="0" t="n">
        <v>1.140249</v>
      </c>
      <c r="F3192" s="0" t="n">
        <v>0.095697</v>
      </c>
      <c r="G3192" s="0" t="n">
        <f aca="false">12*Inputs!$B$6*(MIN(1,$H$50*$C3192)*(ic*Inputs!$C$6+pS+fee_fx*Inputs!$D$6-cost_acc-cost_wd*Inputs!$E$6*$E3192-cost_fx*Inputs!$D$6-$F3192)+(1-MIN(1,$H$50*$C3192))*(1-MIN(1,Inputs!$G$6*$D3192)*churn_nonbuyers)*(ic*Inputs!$C$6+fee_wd*Inputs!$E$6*(1-$B3192)+fee_fx*Inputs!$D$6-cost_acc-cost_wd*Inputs!$E$6*(1-$B3192)-cost_fx*Inputs!$D$6))</f>
        <v>201876.705235676</v>
      </c>
      <c r="H3192" s="0" t="n">
        <f aca="false">12*Inputs!$B$7*(MIN(1,$H$51*$C3192)*(ic*Inputs!$C$7+pE+fee_fx*Inputs!$D$7-cost_acc-cost_wd*Inputs!$E$7*$E3192-cost_fx*Inputs!$D$7-$F3192)+(1-MIN(1,$H$51*$C3192))*(1-MIN(1,Inputs!$G$7*$D3192)*churn_nonbuyers)*(ic*Inputs!$C$7+fee_wd*Inputs!$E$7*(1-$B3192)+fee_fx*Inputs!$D$7-cost_acc-cost_wd*Inputs!$E$7*(1-$B3192)-cost_fx*Inputs!$D$7))</f>
        <v>403876.935632684</v>
      </c>
      <c r="I3192" s="0" t="n">
        <f aca="false">12*Inputs!$B$8*(MIN(1,$H$52*$C3192)*(ic*Inputs!$C$8+pT-cost_acc-cost_wd*Inputs!$E$8-cost_fx*Inputs!$D$8-cost_ins)+(1-MIN(1,$H$52*$C3192))*(1-MIN(1,Inputs!$G$8*$D3192)*churn_nonbuyers)*(ic*Inputs!$C$8+fee_wd*Inputs!$E$8*(1-$B3192)+fee_fx*Inputs!$D$8-cost_acc-cost_wd*Inputs!$E$8*(1-$B3192)-cost_fx*Inputs!$D$8))</f>
        <v>158067.877968</v>
      </c>
      <c r="J3192" s="0" t="n">
        <f aca="false">G3192+H3192+I3192-fixed</f>
        <v>63821.51883636</v>
      </c>
      <c r="K3192" s="0" t="n">
        <f aca="false">12*Inputs!$B$6*(1-MIN(1,Inputs!$G$6*$D3192)*churn_nonbuyers)*(ic*Inputs!$C$6+fee_wd*Inputs!$E$6*(1-$B3192)+fee_fx*Inputs!$D$6-cost_acc-cost_wd*Inputs!$E$6*(1-$B3192)-cost_fx*Inputs!$D$6)</f>
        <v>139476.757089564</v>
      </c>
      <c r="L3192" s="0" t="n">
        <f aca="false">12*Inputs!$B$7*(1-MIN(1,Inputs!$G$7*$D3192)*churn_nonbuyers)*(ic*Inputs!$C$7+fee_wd*Inputs!$E$7*(1-$B3192)+fee_fx*Inputs!$D$7-cost_acc-cost_wd*Inputs!$E$7*(1-$B3192)-cost_fx*Inputs!$D$7)</f>
        <v>335340.953933738</v>
      </c>
      <c r="M3192" s="0" t="n">
        <f aca="false">12*Inputs!$B$8*(1-MIN(1,Inputs!$G$8*$D3192)*churn_nonbuyers)*(ic*Inputs!$C$8+fee_wd*Inputs!$E$8*(1-$B3192)+fee_fx*Inputs!$D$8-cost_acc-cost_wd*Inputs!$E$8*(1-$B3192)-cost_fx*Inputs!$D$8)</f>
        <v>0</v>
      </c>
      <c r="N3192" s="0" t="n">
        <f aca="false">K3192+L3192+I3192-fixed</f>
        <v>-67114.4110086978</v>
      </c>
      <c r="O3192" s="0" t="n">
        <f aca="false">K3192+L3192+M3192-fixed</f>
        <v>-225182.288976698</v>
      </c>
      <c r="P3192" s="0" t="n">
        <f aca="false">12*Inputs!$B$6*(1-MIN(1,Inputs!$F$6*$D3192))*(ic*Inputs!$C$6+flat_fee-cost_acc-cost_wd*Inputs!$E$6*$E3192-cost_fx*Inputs!$D$6)+12*Inputs!$B$7*(1-MIN(1,Inputs!$F$7*$D3192))*(ic*Inputs!$C$7+flat_fee-cost_acc-cost_wd*Inputs!$E$7*$E3192-cost_fx*Inputs!$D$7)+12*Inputs!$B$8*(1-MIN(1,Inputs!$F$8*$D3192))*(ic*Inputs!$C$8+flat_fee-cost_acc-cost_wd*Inputs!$E$8*$E3192-cost_fx*Inputs!$D$8)-fixed</f>
        <v>-436781.447444584</v>
      </c>
    </row>
    <row r="3193" customFormat="false" ht="15" hidden="false" customHeight="false" outlineLevel="0" collapsed="false">
      <c r="A3193" s="0" t="n">
        <v>3128</v>
      </c>
      <c r="B3193" s="0" t="n">
        <v>0.1969</v>
      </c>
      <c r="C3193" s="0" t="n">
        <v>0.924513</v>
      </c>
      <c r="D3193" s="0" t="n">
        <v>1.794223</v>
      </c>
      <c r="E3193" s="0" t="n">
        <v>1.270449</v>
      </c>
      <c r="F3193" s="0" t="n">
        <v>0.372358</v>
      </c>
      <c r="G3193" s="0" t="n">
        <f aca="false">12*Inputs!$B$6*(MIN(1,$H$50*$C3193)*(ic*Inputs!$C$6+pS+fee_fx*Inputs!$D$6-cost_acc-cost_wd*Inputs!$E$6*$E3193-cost_fx*Inputs!$D$6-$F3193)+(1-MIN(1,$H$50*$C3193))*(1-MIN(1,Inputs!$G$6*$D3193)*churn_nonbuyers)*(ic*Inputs!$C$6+fee_wd*Inputs!$E$6*(1-$B3193)+fee_fx*Inputs!$D$6-cost_acc-cost_wd*Inputs!$E$6*(1-$B3193)-cost_fx*Inputs!$D$6))</f>
        <v>200297.491168264</v>
      </c>
      <c r="H3193" s="0" t="n">
        <f aca="false">12*Inputs!$B$7*(MIN(1,$H$51*$C3193)*(ic*Inputs!$C$7+pE+fee_fx*Inputs!$D$7-cost_acc-cost_wd*Inputs!$E$7*$E3193-cost_fx*Inputs!$D$7-$F3193)+(1-MIN(1,$H$51*$C3193))*(1-MIN(1,Inputs!$G$7*$D3193)*churn_nonbuyers)*(ic*Inputs!$C$7+fee_wd*Inputs!$E$7*(1-$B3193)+fee_fx*Inputs!$D$7-cost_acc-cost_wd*Inputs!$E$7*(1-$B3193)-cost_fx*Inputs!$D$7))</f>
        <v>376703.199036924</v>
      </c>
      <c r="I3193" s="0" t="n">
        <f aca="false">12*Inputs!$B$8*(MIN(1,$H$52*$C3193)*(ic*Inputs!$C$8+pT-cost_acc-cost_wd*Inputs!$E$8-cost_fx*Inputs!$D$8-cost_ins)+(1-MIN(1,$H$52*$C3193))*(1-MIN(1,Inputs!$G$8*$D3193)*churn_nonbuyers)*(ic*Inputs!$C$8+fee_wd*Inputs!$E$8*(1-$B3193)+fee_fx*Inputs!$D$8-cost_acc-cost_wd*Inputs!$E$8*(1-$B3193)-cost_fx*Inputs!$D$8))</f>
        <v>133263.001872</v>
      </c>
      <c r="J3193" s="0" t="n">
        <f aca="false">G3193+H3193+I3193-fixed</f>
        <v>10263.6920771881</v>
      </c>
      <c r="K3193" s="0" t="n">
        <f aca="false">12*Inputs!$B$6*(1-MIN(1,Inputs!$G$6*$D3193)*churn_nonbuyers)*(ic*Inputs!$C$6+fee_wd*Inputs!$E$6*(1-$B3193)+fee_fx*Inputs!$D$6-cost_acc-cost_wd*Inputs!$E$6*(1-$B3193)-cost_fx*Inputs!$D$6)</f>
        <v>157704.26622264</v>
      </c>
      <c r="L3193" s="0" t="n">
        <f aca="false">12*Inputs!$B$7*(1-MIN(1,Inputs!$G$7*$D3193)*churn_nonbuyers)*(ic*Inputs!$C$7+fee_wd*Inputs!$E$7*(1-$B3193)+fee_fx*Inputs!$D$7-cost_acc-cost_wd*Inputs!$E$7*(1-$B3193)-cost_fx*Inputs!$D$7)</f>
        <v>354669.659029584</v>
      </c>
      <c r="M3193" s="0" t="n">
        <f aca="false">12*Inputs!$B$8*(1-MIN(1,Inputs!$G$8*$D3193)*churn_nonbuyers)*(ic*Inputs!$C$8+fee_wd*Inputs!$E$8*(1-$B3193)+fee_fx*Inputs!$D$8-cost_acc-cost_wd*Inputs!$E$8*(1-$B3193)-cost_fx*Inputs!$D$8)</f>
        <v>0</v>
      </c>
      <c r="N3193" s="0" t="n">
        <f aca="false">K3193+L3193+I3193-fixed</f>
        <v>-54363.0728757761</v>
      </c>
      <c r="O3193" s="0" t="n">
        <f aca="false">K3193+L3193+M3193-fixed</f>
        <v>-187626.074747776</v>
      </c>
      <c r="P3193" s="0" t="n">
        <f aca="false">12*Inputs!$B$6*(1-MIN(1,Inputs!$F$6*$D3193))*(ic*Inputs!$C$6+flat_fee-cost_acc-cost_wd*Inputs!$E$6*$E3193-cost_fx*Inputs!$D$6)+12*Inputs!$B$7*(1-MIN(1,Inputs!$F$7*$D3193))*(ic*Inputs!$C$7+flat_fee-cost_acc-cost_wd*Inputs!$E$7*$E3193-cost_fx*Inputs!$D$7)+12*Inputs!$B$8*(1-MIN(1,Inputs!$F$8*$D3193))*(ic*Inputs!$C$8+flat_fee-cost_acc-cost_wd*Inputs!$E$8*$E3193-cost_fx*Inputs!$D$8)-fixed</f>
        <v>-442695.32007352</v>
      </c>
    </row>
    <row r="3194" customFormat="false" ht="15" hidden="false" customHeight="false" outlineLevel="0" collapsed="false">
      <c r="A3194" s="0" t="n">
        <v>3129</v>
      </c>
      <c r="B3194" s="0" t="n">
        <v>0.218675</v>
      </c>
      <c r="C3194" s="0" t="n">
        <v>1.014141</v>
      </c>
      <c r="D3194" s="0" t="n">
        <v>1.411767</v>
      </c>
      <c r="E3194" s="0" t="n">
        <v>1.445051</v>
      </c>
      <c r="F3194" s="0" t="n">
        <v>0.238523</v>
      </c>
      <c r="G3194" s="0" t="n">
        <f aca="false">12*Inputs!$B$6*(MIN(1,$H$50*$C3194)*(ic*Inputs!$C$6+pS+fee_fx*Inputs!$D$6-cost_acc-cost_wd*Inputs!$E$6*$E3194-cost_fx*Inputs!$D$6-$F3194)+(1-MIN(1,$H$50*$C3194))*(1-MIN(1,Inputs!$G$6*$D3194)*churn_nonbuyers)*(ic*Inputs!$C$6+fee_wd*Inputs!$E$6*(1-$B3194)+fee_fx*Inputs!$D$6-cost_acc-cost_wd*Inputs!$E$6*(1-$B3194)-cost_fx*Inputs!$D$6))</f>
        <v>203840.534136466</v>
      </c>
      <c r="H3194" s="0" t="n">
        <f aca="false">12*Inputs!$B$7*(MIN(1,$H$51*$C3194)*(ic*Inputs!$C$7+pE+fee_fx*Inputs!$D$7-cost_acc-cost_wd*Inputs!$E$7*$E3194-cost_fx*Inputs!$D$7-$F3194)+(1-MIN(1,$H$51*$C3194))*(1-MIN(1,Inputs!$G$7*$D3194)*churn_nonbuyers)*(ic*Inputs!$C$7+fee_wd*Inputs!$E$7*(1-$B3194)+fee_fx*Inputs!$D$7-cost_acc-cost_wd*Inputs!$E$7*(1-$B3194)-cost_fx*Inputs!$D$7))</f>
        <v>367030.088824478</v>
      </c>
      <c r="I3194" s="0" t="n">
        <f aca="false">12*Inputs!$B$8*(MIN(1,$H$52*$C3194)*(ic*Inputs!$C$8+pT-cost_acc-cost_wd*Inputs!$E$8-cost_fx*Inputs!$D$8-cost_ins)+(1-MIN(1,$H$52*$C3194))*(1-MIN(1,Inputs!$G$8*$D3194)*churn_nonbuyers)*(ic*Inputs!$C$8+fee_wd*Inputs!$E$8*(1-$B3194)+fee_fx*Inputs!$D$8-cost_acc-cost_wd*Inputs!$E$8*(1-$B3194)-cost_fx*Inputs!$D$8))</f>
        <v>147260.358370147</v>
      </c>
      <c r="J3194" s="0" t="n">
        <f aca="false">G3194+H3194+I3194-fixed</f>
        <v>18130.9813310911</v>
      </c>
      <c r="K3194" s="0" t="n">
        <f aca="false">12*Inputs!$B$6*(1-MIN(1,Inputs!$G$6*$D3194)*churn_nonbuyers)*(ic*Inputs!$C$6+fee_wd*Inputs!$E$6*(1-$B3194)+fee_fx*Inputs!$D$6-cost_acc-cost_wd*Inputs!$E$6*(1-$B3194)-cost_fx*Inputs!$D$6)</f>
        <v>158102.95931082</v>
      </c>
      <c r="L3194" s="0" t="n">
        <f aca="false">12*Inputs!$B$7*(1-MIN(1,Inputs!$G$7*$D3194)*churn_nonbuyers)*(ic*Inputs!$C$7+fee_wd*Inputs!$E$7*(1-$B3194)+fee_fx*Inputs!$D$7-cost_acc-cost_wd*Inputs!$E$7*(1-$B3194)-cost_fx*Inputs!$D$7)</f>
        <v>355967.728770492</v>
      </c>
      <c r="M3194" s="0" t="n">
        <f aca="false">12*Inputs!$B$8*(1-MIN(1,Inputs!$G$8*$D3194)*churn_nonbuyers)*(ic*Inputs!$C$8+fee_wd*Inputs!$E$8*(1-$B3194)+fee_fx*Inputs!$D$8-cost_acc-cost_wd*Inputs!$E$8*(1-$B3194)-cost_fx*Inputs!$D$8)</f>
        <v>3716.00563716001</v>
      </c>
      <c r="N3194" s="0" t="n">
        <f aca="false">K3194+L3194+I3194-fixed</f>
        <v>-38668.9535485406</v>
      </c>
      <c r="O3194" s="0" t="n">
        <f aca="false">K3194+L3194+M3194-fixed</f>
        <v>-182213.306281528</v>
      </c>
      <c r="P3194" s="0" t="n">
        <f aca="false">12*Inputs!$B$6*(1-MIN(1,Inputs!$F$6*$D3194))*(ic*Inputs!$C$6+flat_fee-cost_acc-cost_wd*Inputs!$E$6*$E3194-cost_fx*Inputs!$D$6)+12*Inputs!$B$7*(1-MIN(1,Inputs!$F$7*$D3194))*(ic*Inputs!$C$7+flat_fee-cost_acc-cost_wd*Inputs!$E$7*$E3194-cost_fx*Inputs!$D$7)+12*Inputs!$B$8*(1-MIN(1,Inputs!$F$8*$D3194))*(ic*Inputs!$C$8+flat_fee-cost_acc-cost_wd*Inputs!$E$8*$E3194-cost_fx*Inputs!$D$8)-fixed</f>
        <v>-310015.21714792</v>
      </c>
    </row>
    <row r="3195" customFormat="false" ht="15" hidden="false" customHeight="false" outlineLevel="0" collapsed="false">
      <c r="A3195" s="0" t="n">
        <v>3130</v>
      </c>
      <c r="B3195" s="0" t="n">
        <v>0.471736</v>
      </c>
      <c r="C3195" s="0" t="n">
        <v>0.818566</v>
      </c>
      <c r="D3195" s="0" t="n">
        <v>1.077354</v>
      </c>
      <c r="E3195" s="0" t="n">
        <v>1.338367</v>
      </c>
      <c r="F3195" s="0" t="n">
        <v>0.146097</v>
      </c>
      <c r="G3195" s="0" t="n">
        <f aca="false">12*Inputs!$B$6*(MIN(1,$H$50*$C3195)*(ic*Inputs!$C$6+pS+fee_fx*Inputs!$D$6-cost_acc-cost_wd*Inputs!$E$6*$E3195-cost_fx*Inputs!$D$6-$F3195)+(1-MIN(1,$H$50*$C3195))*(1-MIN(1,Inputs!$G$6*$D3195)*churn_nonbuyers)*(ic*Inputs!$C$6+fee_wd*Inputs!$E$6*(1-$B3195)+fee_fx*Inputs!$D$6-cost_acc-cost_wd*Inputs!$E$6*(1-$B3195)-cost_fx*Inputs!$D$6))</f>
        <v>169213.389134367</v>
      </c>
      <c r="H3195" s="0" t="n">
        <f aca="false">12*Inputs!$B$7*(MIN(1,$H$51*$C3195)*(ic*Inputs!$C$7+pE+fee_fx*Inputs!$D$7-cost_acc-cost_wd*Inputs!$E$7*$E3195-cost_fx*Inputs!$D$7-$F3195)+(1-MIN(1,$H$51*$C3195))*(1-MIN(1,Inputs!$G$7*$D3195)*churn_nonbuyers)*(ic*Inputs!$C$7+fee_wd*Inputs!$E$7*(1-$B3195)+fee_fx*Inputs!$D$7-cost_acc-cost_wd*Inputs!$E$7*(1-$B3195)-cost_fx*Inputs!$D$7))</f>
        <v>358105.906247131</v>
      </c>
      <c r="I3195" s="0" t="n">
        <f aca="false">12*Inputs!$B$8*(MIN(1,$H$52*$C3195)*(ic*Inputs!$C$8+pT-cost_acc-cost_wd*Inputs!$E$8-cost_fx*Inputs!$D$8-cost_ins)+(1-MIN(1,$H$52*$C3195))*(1-MIN(1,Inputs!$G$8*$D3195)*churn_nonbuyers)*(ic*Inputs!$C$8+fee_wd*Inputs!$E$8*(1-$B3195)+fee_fx*Inputs!$D$8-cost_acc-cost_wd*Inputs!$E$8*(1-$B3195)-cost_fx*Inputs!$D$8))</f>
        <v>149879.699359535</v>
      </c>
      <c r="J3195" s="0" t="n">
        <f aca="false">G3195+H3195+I3195-fixed</f>
        <v>-22801.005258966</v>
      </c>
      <c r="K3195" s="0" t="n">
        <f aca="false">12*Inputs!$B$6*(1-MIN(1,Inputs!$G$6*$D3195)*churn_nonbuyers)*(ic*Inputs!$C$6+fee_wd*Inputs!$E$6*(1-$B3195)+fee_fx*Inputs!$D$6-cost_acc-cost_wd*Inputs!$E$6*(1-$B3195)-cost_fx*Inputs!$D$6)</f>
        <v>126469.519679117</v>
      </c>
      <c r="L3195" s="0" t="n">
        <f aca="false">12*Inputs!$B$7*(1-MIN(1,Inputs!$G$7*$D3195)*churn_nonbuyers)*(ic*Inputs!$C$7+fee_wd*Inputs!$E$7*(1-$B3195)+fee_fx*Inputs!$D$7-cost_acc-cost_wd*Inputs!$E$7*(1-$B3195)-cost_fx*Inputs!$D$7)</f>
        <v>324433.88121547</v>
      </c>
      <c r="M3195" s="0" t="n">
        <f aca="false">12*Inputs!$B$8*(1-MIN(1,Inputs!$G$8*$D3195)*churn_nonbuyers)*(ic*Inputs!$C$8+fee_wd*Inputs!$E$8*(1-$B3195)+fee_fx*Inputs!$D$8-cost_acc-cost_wd*Inputs!$E$8*(1-$B3195)-cost_fx*Inputs!$D$8)</f>
        <v>74679.2460758784</v>
      </c>
      <c r="N3195" s="0" t="n">
        <f aca="false">K3195+L3195+I3195-fixed</f>
        <v>-99216.899745878</v>
      </c>
      <c r="O3195" s="0" t="n">
        <f aca="false">K3195+L3195+M3195-fixed</f>
        <v>-174417.353029535</v>
      </c>
      <c r="P3195" s="0" t="n">
        <f aca="false">12*Inputs!$B$6*(1-MIN(1,Inputs!$F$6*$D3195))*(ic*Inputs!$C$6+flat_fee-cost_acc-cost_wd*Inputs!$E$6*$E3195-cost_fx*Inputs!$D$6)+12*Inputs!$B$7*(1-MIN(1,Inputs!$F$7*$D3195))*(ic*Inputs!$C$7+flat_fee-cost_acc-cost_wd*Inputs!$E$7*$E3195-cost_fx*Inputs!$D$7)+12*Inputs!$B$8*(1-MIN(1,Inputs!$F$8*$D3195))*(ic*Inputs!$C$8+flat_fee-cost_acc-cost_wd*Inputs!$E$8*$E3195-cost_fx*Inputs!$D$8)-fixed</f>
        <v>-113042.86069168</v>
      </c>
    </row>
    <row r="3196" customFormat="false" ht="15" hidden="false" customHeight="false" outlineLevel="0" collapsed="false">
      <c r="A3196" s="0" t="n">
        <v>3131</v>
      </c>
      <c r="B3196" s="0" t="n">
        <v>0.416503</v>
      </c>
      <c r="C3196" s="0" t="n">
        <v>1.097595</v>
      </c>
      <c r="D3196" s="0" t="n">
        <v>1.829134</v>
      </c>
      <c r="E3196" s="0" t="n">
        <v>1.17398</v>
      </c>
      <c r="F3196" s="0" t="n">
        <v>0.161697</v>
      </c>
      <c r="G3196" s="0" t="n">
        <f aca="false">12*Inputs!$B$6*(MIN(1,$H$50*$C3196)*(ic*Inputs!$C$6+pS+fee_fx*Inputs!$D$6-cost_acc-cost_wd*Inputs!$E$6*$E3196-cost_fx*Inputs!$D$6-$F3196)+(1-MIN(1,$H$50*$C3196))*(1-MIN(1,Inputs!$G$6*$D3196)*churn_nonbuyers)*(ic*Inputs!$C$6+fee_wd*Inputs!$E$6*(1-$B3196)+fee_fx*Inputs!$D$6-cost_acc-cost_wd*Inputs!$E$6*(1-$B3196)-cost_fx*Inputs!$D$6))</f>
        <v>189554.640149042</v>
      </c>
      <c r="H3196" s="0" t="n">
        <f aca="false">12*Inputs!$B$7*(MIN(1,$H$51*$C3196)*(ic*Inputs!$C$7+pE+fee_fx*Inputs!$D$7-cost_acc-cost_wd*Inputs!$E$7*$E3196-cost_fx*Inputs!$D$7-$F3196)+(1-MIN(1,$H$51*$C3196))*(1-MIN(1,Inputs!$G$7*$D3196)*churn_nonbuyers)*(ic*Inputs!$C$7+fee_wd*Inputs!$E$7*(1-$B3196)+fee_fx*Inputs!$D$7-cost_acc-cost_wd*Inputs!$E$7*(1-$B3196)-cost_fx*Inputs!$D$7))</f>
        <v>389358.302030995</v>
      </c>
      <c r="I3196" s="0" t="n">
        <f aca="false">12*Inputs!$B$8*(MIN(1,$H$52*$C3196)*(ic*Inputs!$C$8+pT-cost_acc-cost_wd*Inputs!$E$8-cost_fx*Inputs!$D$8-cost_ins)+(1-MIN(1,$H$52*$C3196))*(1-MIN(1,Inputs!$G$8*$D3196)*churn_nonbuyers)*(ic*Inputs!$C$8+fee_wd*Inputs!$E$8*(1-$B3196)+fee_fx*Inputs!$D$8-cost_acc-cost_wd*Inputs!$E$8*(1-$B3196)-cost_fx*Inputs!$D$8))</f>
        <v>158211.73368</v>
      </c>
      <c r="J3196" s="0" t="n">
        <f aca="false">G3196+H3196+I3196-fixed</f>
        <v>37124.6758600369</v>
      </c>
      <c r="K3196" s="0" t="n">
        <f aca="false">12*Inputs!$B$6*(1-MIN(1,Inputs!$G$6*$D3196)*churn_nonbuyers)*(ic*Inputs!$C$6+fee_wd*Inputs!$E$6*(1-$B3196)+fee_fx*Inputs!$D$6-cost_acc-cost_wd*Inputs!$E$6*(1-$B3196)-cost_fx*Inputs!$D$6)</f>
        <v>128671.143828494</v>
      </c>
      <c r="L3196" s="0" t="n">
        <f aca="false">12*Inputs!$B$7*(1-MIN(1,Inputs!$G$7*$D3196)*churn_nonbuyers)*(ic*Inputs!$C$7+fee_wd*Inputs!$E$7*(1-$B3196)+fee_fx*Inputs!$D$7-cost_acc-cost_wd*Inputs!$E$7*(1-$B3196)-cost_fx*Inputs!$D$7)</f>
        <v>324389.511065097</v>
      </c>
      <c r="M3196" s="0" t="n">
        <f aca="false">12*Inputs!$B$8*(1-MIN(1,Inputs!$G$8*$D3196)*churn_nonbuyers)*(ic*Inputs!$C$8+fee_wd*Inputs!$E$8*(1-$B3196)+fee_fx*Inputs!$D$8-cost_acc-cost_wd*Inputs!$E$8*(1-$B3196)-cost_fx*Inputs!$D$8)</f>
        <v>0</v>
      </c>
      <c r="N3196" s="0" t="n">
        <f aca="false">K3196+L3196+I3196-fixed</f>
        <v>-88727.6114264089</v>
      </c>
      <c r="O3196" s="0" t="n">
        <f aca="false">K3196+L3196+M3196-fixed</f>
        <v>-246939.345106409</v>
      </c>
      <c r="P3196" s="0" t="n">
        <f aca="false">12*Inputs!$B$6*(1-MIN(1,Inputs!$F$6*$D3196))*(ic*Inputs!$C$6+flat_fee-cost_acc-cost_wd*Inputs!$E$6*$E3196-cost_fx*Inputs!$D$6)+12*Inputs!$B$7*(1-MIN(1,Inputs!$F$7*$D3196))*(ic*Inputs!$C$7+flat_fee-cost_acc-cost_wd*Inputs!$E$7*$E3196-cost_fx*Inputs!$D$7)+12*Inputs!$B$8*(1-MIN(1,Inputs!$F$8*$D3196))*(ic*Inputs!$C$8+flat_fee-cost_acc-cost_wd*Inputs!$E$8*$E3196-cost_fx*Inputs!$D$8)-fixed</f>
        <v>-433056.873249088</v>
      </c>
    </row>
    <row r="3197" customFormat="false" ht="15" hidden="false" customHeight="false" outlineLevel="0" collapsed="false">
      <c r="A3197" s="0" t="n">
        <v>3132</v>
      </c>
      <c r="B3197" s="0" t="n">
        <v>0.172608</v>
      </c>
      <c r="C3197" s="0" t="n">
        <v>0.959942</v>
      </c>
      <c r="D3197" s="0" t="n">
        <v>1.078499</v>
      </c>
      <c r="E3197" s="0" t="n">
        <v>1.061197</v>
      </c>
      <c r="F3197" s="0" t="n">
        <v>0.10791</v>
      </c>
      <c r="G3197" s="0" t="n">
        <f aca="false">12*Inputs!$B$6*(MIN(1,$H$50*$C3197)*(ic*Inputs!$C$6+pS+fee_fx*Inputs!$D$6-cost_acc-cost_wd*Inputs!$E$6*$E3197-cost_fx*Inputs!$D$6-$F3197)+(1-MIN(1,$H$50*$C3197))*(1-MIN(1,Inputs!$G$6*$D3197)*churn_nonbuyers)*(ic*Inputs!$C$6+fee_wd*Inputs!$E$6*(1-$B3197)+fee_fx*Inputs!$D$6-cost_acc-cost_wd*Inputs!$E$6*(1-$B3197)-cost_fx*Inputs!$D$6))</f>
        <v>221185.573442613</v>
      </c>
      <c r="H3197" s="0" t="n">
        <f aca="false">12*Inputs!$B$7*(MIN(1,$H$51*$C3197)*(ic*Inputs!$C$7+pE+fee_fx*Inputs!$D$7-cost_acc-cost_wd*Inputs!$E$7*$E3197-cost_fx*Inputs!$D$7-$F3197)+(1-MIN(1,$H$51*$C3197))*(1-MIN(1,Inputs!$G$7*$D3197)*churn_nonbuyers)*(ic*Inputs!$C$7+fee_wd*Inputs!$E$7*(1-$B3197)+fee_fx*Inputs!$D$7-cost_acc-cost_wd*Inputs!$E$7*(1-$B3197)-cost_fx*Inputs!$D$7))</f>
        <v>422353.076213038</v>
      </c>
      <c r="I3197" s="0" t="n">
        <f aca="false">12*Inputs!$B$8*(MIN(1,$H$52*$C3197)*(ic*Inputs!$C$8+pT-cost_acc-cost_wd*Inputs!$E$8-cost_fx*Inputs!$D$8-cost_ins)+(1-MIN(1,$H$52*$C3197))*(1-MIN(1,Inputs!$G$8*$D3197)*churn_nonbuyers)*(ic*Inputs!$C$8+fee_wd*Inputs!$E$8*(1-$B3197)+fee_fx*Inputs!$D$8-cost_acc-cost_wd*Inputs!$E$8*(1-$B3197)-cost_fx*Inputs!$D$8))</f>
        <v>163942.041326793</v>
      </c>
      <c r="J3197" s="0" t="n">
        <f aca="false">G3197+H3197+I3197-fixed</f>
        <v>107480.690982444</v>
      </c>
      <c r="K3197" s="0" t="n">
        <f aca="false">12*Inputs!$B$6*(1-MIN(1,Inputs!$G$6*$D3197)*churn_nonbuyers)*(ic*Inputs!$C$6+fee_wd*Inputs!$E$6*(1-$B3197)+fee_fx*Inputs!$D$6-cost_acc-cost_wd*Inputs!$E$6*(1-$B3197)-cost_fx*Inputs!$D$6)</f>
        <v>167213.512478822</v>
      </c>
      <c r="L3197" s="0" t="n">
        <f aca="false">12*Inputs!$B$7*(1-MIN(1,Inputs!$G$7*$D3197)*churn_nonbuyers)*(ic*Inputs!$C$7+fee_wd*Inputs!$E$7*(1-$B3197)+fee_fx*Inputs!$D$7-cost_acc-cost_wd*Inputs!$E$7*(1-$B3197)-cost_fx*Inputs!$D$7)</f>
        <v>366103.124735293</v>
      </c>
      <c r="M3197" s="0" t="n">
        <f aca="false">12*Inputs!$B$8*(1-MIN(1,Inputs!$G$8*$D3197)*churn_nonbuyers)*(ic*Inputs!$C$8+fee_wd*Inputs!$E$8*(1-$B3197)+fee_fx*Inputs!$D$8-cost_acc-cost_wd*Inputs!$E$8*(1-$B3197)-cost_fx*Inputs!$D$8)</f>
        <v>77954.2583411712</v>
      </c>
      <c r="N3197" s="0" t="n">
        <f aca="false">K3197+L3197+I3197-fixed</f>
        <v>-2741.32145909139</v>
      </c>
      <c r="O3197" s="0" t="n">
        <f aca="false">K3197+L3197+M3197-fixed</f>
        <v>-88729.104444713</v>
      </c>
      <c r="P3197" s="0" t="n">
        <f aca="false">12*Inputs!$B$6*(1-MIN(1,Inputs!$F$6*$D3197))*(ic*Inputs!$C$6+flat_fee-cost_acc-cost_wd*Inputs!$E$6*$E3197-cost_fx*Inputs!$D$6)+12*Inputs!$B$7*(1-MIN(1,Inputs!$F$7*$D3197))*(ic*Inputs!$C$7+flat_fee-cost_acc-cost_wd*Inputs!$E$7*$E3197-cost_fx*Inputs!$D$7)+12*Inputs!$B$8*(1-MIN(1,Inputs!$F$8*$D3197))*(ic*Inputs!$C$8+flat_fee-cost_acc-cost_wd*Inputs!$E$8*$E3197-cost_fx*Inputs!$D$8)-fixed</f>
        <v>920.048720719875</v>
      </c>
    </row>
    <row r="3198" customFormat="false" ht="15" hidden="false" customHeight="false" outlineLevel="0" collapsed="false">
      <c r="A3198" s="0" t="n">
        <v>3133</v>
      </c>
      <c r="B3198" s="0" t="n">
        <v>0.400638</v>
      </c>
      <c r="C3198" s="0" t="n">
        <v>0.862613</v>
      </c>
      <c r="D3198" s="0" t="n">
        <v>0.632834</v>
      </c>
      <c r="E3198" s="0" t="n">
        <v>1.181858</v>
      </c>
      <c r="F3198" s="0" t="n">
        <v>0.257818</v>
      </c>
      <c r="G3198" s="0" t="n">
        <f aca="false">12*Inputs!$B$6*(MIN(1,$H$50*$C3198)*(ic*Inputs!$C$6+pS+fee_fx*Inputs!$D$6-cost_acc-cost_wd*Inputs!$E$6*$E3198-cost_fx*Inputs!$D$6-$F3198)+(1-MIN(1,$H$50*$C3198))*(1-MIN(1,Inputs!$G$6*$D3198)*churn_nonbuyers)*(ic*Inputs!$C$6+fee_wd*Inputs!$E$6*(1-$B3198)+fee_fx*Inputs!$D$6-cost_acc-cost_wd*Inputs!$E$6*(1-$B3198)-cost_fx*Inputs!$D$6))</f>
        <v>184399.499989094</v>
      </c>
      <c r="H3198" s="0" t="n">
        <f aca="false">12*Inputs!$B$7*(MIN(1,$H$51*$C3198)*(ic*Inputs!$C$7+pE+fee_fx*Inputs!$D$7-cost_acc-cost_wd*Inputs!$E$7*$E3198-cost_fx*Inputs!$D$7-$F3198)+(1-MIN(1,$H$51*$C3198))*(1-MIN(1,Inputs!$G$7*$D3198)*churn_nonbuyers)*(ic*Inputs!$C$7+fee_wd*Inputs!$E$7*(1-$B3198)+fee_fx*Inputs!$D$7-cost_acc-cost_wd*Inputs!$E$7*(1-$B3198)-cost_fx*Inputs!$D$7))</f>
        <v>379426.058590795</v>
      </c>
      <c r="I3198" s="0" t="n">
        <f aca="false">12*Inputs!$B$8*(MIN(1,$H$52*$C3198)*(ic*Inputs!$C$8+pT-cost_acc-cost_wd*Inputs!$E$8-cost_fx*Inputs!$D$8-cost_ins)+(1-MIN(1,$H$52*$C3198))*(1-MIN(1,Inputs!$G$8*$D3198)*churn_nonbuyers)*(ic*Inputs!$C$8+fee_wd*Inputs!$E$8*(1-$B3198)+fee_fx*Inputs!$D$8-cost_acc-cost_wd*Inputs!$E$8*(1-$B3198)-cost_fx*Inputs!$D$8))</f>
        <v>192124.663130698</v>
      </c>
      <c r="J3198" s="0" t="n">
        <f aca="false">G3198+H3198+I3198-fixed</f>
        <v>55950.2217105858</v>
      </c>
      <c r="K3198" s="0" t="n">
        <f aca="false">12*Inputs!$B$6*(1-MIN(1,Inputs!$G$6*$D3198)*churn_nonbuyers)*(ic*Inputs!$C$6+fee_wd*Inputs!$E$6*(1-$B3198)+fee_fx*Inputs!$D$6-cost_acc-cost_wd*Inputs!$E$6*(1-$B3198)-cost_fx*Inputs!$D$6)</f>
        <v>139354.630186262</v>
      </c>
      <c r="L3198" s="0" t="n">
        <f aca="false">12*Inputs!$B$7*(1-MIN(1,Inputs!$G$7*$D3198)*churn_nonbuyers)*(ic*Inputs!$C$7+fee_wd*Inputs!$E$7*(1-$B3198)+fee_fx*Inputs!$D$7-cost_acc-cost_wd*Inputs!$E$7*(1-$B3198)-cost_fx*Inputs!$D$7)</f>
        <v>338948.649279757</v>
      </c>
      <c r="M3198" s="0" t="n">
        <f aca="false">12*Inputs!$B$8*(1-MIN(1,Inputs!$G$8*$D3198)*churn_nonbuyers)*(ic*Inputs!$C$8+fee_wd*Inputs!$E$8*(1-$B3198)+fee_fx*Inputs!$D$8-cost_acc-cost_wd*Inputs!$E$8*(1-$B3198)-cost_fx*Inputs!$D$8)</f>
        <v>171098.318575891</v>
      </c>
      <c r="N3198" s="0" t="n">
        <f aca="false">K3198+L3198+I3198-fixed</f>
        <v>-29572.0574032827</v>
      </c>
      <c r="O3198" s="0" t="n">
        <f aca="false">K3198+L3198+M3198-fixed</f>
        <v>-50598.401958089</v>
      </c>
      <c r="P3198" s="0" t="n">
        <f aca="false">12*Inputs!$B$6*(1-MIN(1,Inputs!$F$6*$D3198))*(ic*Inputs!$C$6+flat_fee-cost_acc-cost_wd*Inputs!$E$6*$E3198-cost_fx*Inputs!$D$6)+12*Inputs!$B$7*(1-MIN(1,Inputs!$F$7*$D3198))*(ic*Inputs!$C$7+flat_fee-cost_acc-cost_wd*Inputs!$E$7*$E3198-cost_fx*Inputs!$D$7)+12*Inputs!$B$8*(1-MIN(1,Inputs!$F$8*$D3198))*(ic*Inputs!$C$8+flat_fee-cost_acc-cost_wd*Inputs!$E$8*$E3198-cost_fx*Inputs!$D$8)-fixed</f>
        <v>182939.23418528</v>
      </c>
    </row>
    <row r="3199" customFormat="false" ht="15" hidden="false" customHeight="false" outlineLevel="0" collapsed="false">
      <c r="A3199" s="0" t="n">
        <v>3134</v>
      </c>
      <c r="B3199" s="0" t="n">
        <v>0.377684</v>
      </c>
      <c r="C3199" s="0" t="n">
        <v>0.794962</v>
      </c>
      <c r="D3199" s="0" t="n">
        <v>1.517645</v>
      </c>
      <c r="E3199" s="0" t="n">
        <v>1.160594</v>
      </c>
      <c r="F3199" s="0" t="n">
        <v>0.066985</v>
      </c>
      <c r="G3199" s="0" t="n">
        <f aca="false">12*Inputs!$B$6*(MIN(1,$H$50*$C3199)*(ic*Inputs!$C$6+pS+fee_fx*Inputs!$D$6-cost_acc-cost_wd*Inputs!$E$6*$E3199-cost_fx*Inputs!$D$6-$F3199)+(1-MIN(1,$H$50*$C3199))*(1-MIN(1,Inputs!$G$6*$D3199)*churn_nonbuyers)*(ic*Inputs!$C$6+fee_wd*Inputs!$E$6*(1-$B3199)+fee_fx*Inputs!$D$6-cost_acc-cost_wd*Inputs!$E$6*(1-$B3199)-cost_fx*Inputs!$D$6))</f>
        <v>181650.194840927</v>
      </c>
      <c r="H3199" s="0" t="n">
        <f aca="false">12*Inputs!$B$7*(MIN(1,$H$51*$C3199)*(ic*Inputs!$C$7+pE+fee_fx*Inputs!$D$7-cost_acc-cost_wd*Inputs!$E$7*$E3199-cost_fx*Inputs!$D$7-$F3199)+(1-MIN(1,$H$51*$C3199))*(1-MIN(1,Inputs!$G$7*$D3199)*churn_nonbuyers)*(ic*Inputs!$C$7+fee_wd*Inputs!$E$7*(1-$B3199)+fee_fx*Inputs!$D$7-cost_acc-cost_wd*Inputs!$E$7*(1-$B3199)-cost_fx*Inputs!$D$7))</f>
        <v>382833.872425402</v>
      </c>
      <c r="I3199" s="0" t="n">
        <f aca="false">12*Inputs!$B$8*(MIN(1,$H$52*$C3199)*(ic*Inputs!$C$8+pT-cost_acc-cost_wd*Inputs!$E$8-cost_fx*Inputs!$D$8-cost_ins)+(1-MIN(1,$H$52*$C3199))*(1-MIN(1,Inputs!$G$8*$D3199)*churn_nonbuyers)*(ic*Inputs!$C$8+fee_wd*Inputs!$E$8*(1-$B3199)+fee_fx*Inputs!$D$8-cost_acc-cost_wd*Inputs!$E$8*(1-$B3199)-cost_fx*Inputs!$D$8))</f>
        <v>114589.002528</v>
      </c>
      <c r="J3199" s="0" t="n">
        <f aca="false">G3199+H3199+I3199-fixed</f>
        <v>-20926.9302056714</v>
      </c>
      <c r="K3199" s="0" t="n">
        <f aca="false">12*Inputs!$B$6*(1-MIN(1,Inputs!$G$6*$D3199)*churn_nonbuyers)*(ic*Inputs!$C$6+fee_wd*Inputs!$E$6*(1-$B3199)+fee_fx*Inputs!$D$6-cost_acc-cost_wd*Inputs!$E$6*(1-$B3199)-cost_fx*Inputs!$D$6)</f>
        <v>136042.612086096</v>
      </c>
      <c r="L3199" s="0" t="n">
        <f aca="false">12*Inputs!$B$7*(1-MIN(1,Inputs!$G$7*$D3199)*churn_nonbuyers)*(ic*Inputs!$C$7+fee_wd*Inputs!$E$7*(1-$B3199)+fee_fx*Inputs!$D$7-cost_acc-cost_wd*Inputs!$E$7*(1-$B3199)-cost_fx*Inputs!$D$7)</f>
        <v>332932.251891658</v>
      </c>
      <c r="M3199" s="0" t="n">
        <f aca="false">12*Inputs!$B$8*(1-MIN(1,Inputs!$G$8*$D3199)*churn_nonbuyers)*(ic*Inputs!$C$8+fee_wd*Inputs!$E$8*(1-$B3199)+fee_fx*Inputs!$D$8-cost_acc-cost_wd*Inputs!$E$8*(1-$B3199)-cost_fx*Inputs!$D$8)</f>
        <v>0</v>
      </c>
      <c r="N3199" s="0" t="n">
        <f aca="false">K3199+L3199+I3199-fixed</f>
        <v>-116436.133494247</v>
      </c>
      <c r="O3199" s="0" t="n">
        <f aca="false">K3199+L3199+M3199-fixed</f>
        <v>-231025.136022247</v>
      </c>
      <c r="P3199" s="0" t="n">
        <f aca="false">12*Inputs!$B$6*(1-MIN(1,Inputs!$F$6*$D3199))*(ic*Inputs!$C$6+flat_fee-cost_acc-cost_wd*Inputs!$E$6*$E3199-cost_fx*Inputs!$D$6)+12*Inputs!$B$7*(1-MIN(1,Inputs!$F$7*$D3199))*(ic*Inputs!$C$7+flat_fee-cost_acc-cost_wd*Inputs!$E$7*$E3199-cost_fx*Inputs!$D$7)+12*Inputs!$B$8*(1-MIN(1,Inputs!$F$8*$D3199))*(ic*Inputs!$C$8+flat_fee-cost_acc-cost_wd*Inputs!$E$8*$E3199-cost_fx*Inputs!$D$8)-fixed</f>
        <v>-270867.7540888</v>
      </c>
    </row>
    <row r="3200" customFormat="false" ht="15" hidden="false" customHeight="false" outlineLevel="0" collapsed="false">
      <c r="A3200" s="0" t="n">
        <v>3135</v>
      </c>
      <c r="B3200" s="0" t="n">
        <v>0.037732</v>
      </c>
      <c r="C3200" s="0" t="n">
        <v>0.74913</v>
      </c>
      <c r="D3200" s="0" t="n">
        <v>1.511228</v>
      </c>
      <c r="E3200" s="0" t="n">
        <v>1.177507</v>
      </c>
      <c r="F3200" s="0" t="n">
        <v>0.228356</v>
      </c>
      <c r="G3200" s="0" t="n">
        <f aca="false">12*Inputs!$B$6*(MIN(1,$H$50*$C3200)*(ic*Inputs!$C$6+pS+fee_fx*Inputs!$D$6-cost_acc-cost_wd*Inputs!$E$6*$E3200-cost_fx*Inputs!$D$6-$F3200)+(1-MIN(1,$H$50*$C3200))*(1-MIN(1,Inputs!$G$6*$D3200)*churn_nonbuyers)*(ic*Inputs!$C$6+fee_wd*Inputs!$E$6*(1-$B3200)+fee_fx*Inputs!$D$6-cost_acc-cost_wd*Inputs!$E$6*(1-$B3200)-cost_fx*Inputs!$D$6))</f>
        <v>218530.032925688</v>
      </c>
      <c r="H3200" s="0" t="n">
        <f aca="false">12*Inputs!$B$7*(MIN(1,$H$51*$C3200)*(ic*Inputs!$C$7+pE+fee_fx*Inputs!$D$7-cost_acc-cost_wd*Inputs!$E$7*$E3200-cost_fx*Inputs!$D$7-$F3200)+(1-MIN(1,$H$51*$C3200))*(1-MIN(1,Inputs!$G$7*$D3200)*churn_nonbuyers)*(ic*Inputs!$C$7+fee_wd*Inputs!$E$7*(1-$B3200)+fee_fx*Inputs!$D$7-cost_acc-cost_wd*Inputs!$E$7*(1-$B3200)-cost_fx*Inputs!$D$7))</f>
        <v>404311.050643104</v>
      </c>
      <c r="I3200" s="0" t="n">
        <f aca="false">12*Inputs!$B$8*(MIN(1,$H$52*$C3200)*(ic*Inputs!$C$8+pT-cost_acc-cost_wd*Inputs!$E$8-cost_fx*Inputs!$D$8-cost_ins)+(1-MIN(1,$H$52*$C3200))*(1-MIN(1,Inputs!$G$8*$D3200)*churn_nonbuyers)*(ic*Inputs!$C$8+fee_wd*Inputs!$E$8*(1-$B3200)+fee_fx*Inputs!$D$8-cost_acc-cost_wd*Inputs!$E$8*(1-$B3200)-cost_fx*Inputs!$D$8))</f>
        <v>107982.59472</v>
      </c>
      <c r="J3200" s="0" t="n">
        <f aca="false">G3200+H3200+I3200-fixed</f>
        <v>30823.6782887916</v>
      </c>
      <c r="K3200" s="0" t="n">
        <f aca="false">12*Inputs!$B$6*(1-MIN(1,Inputs!$G$6*$D3200)*churn_nonbuyers)*(ic*Inputs!$C$6+fee_wd*Inputs!$E$6*(1-$B3200)+fee_fx*Inputs!$D$6-cost_acc-cost_wd*Inputs!$E$6*(1-$B3200)-cost_fx*Inputs!$D$6)</f>
        <v>181343.969675251</v>
      </c>
      <c r="L3200" s="0" t="n">
        <f aca="false">12*Inputs!$B$7*(1-MIN(1,Inputs!$G$7*$D3200)*churn_nonbuyers)*(ic*Inputs!$C$7+fee_wd*Inputs!$E$7*(1-$B3200)+fee_fx*Inputs!$D$7-cost_acc-cost_wd*Inputs!$E$7*(1-$B3200)-cost_fx*Inputs!$D$7)</f>
        <v>379733.111661151</v>
      </c>
      <c r="M3200" s="0" t="n">
        <f aca="false">12*Inputs!$B$8*(1-MIN(1,Inputs!$G$8*$D3200)*churn_nonbuyers)*(ic*Inputs!$C$8+fee_wd*Inputs!$E$8*(1-$B3200)+fee_fx*Inputs!$D$8-cost_acc-cost_wd*Inputs!$E$8*(1-$B3200)-cost_fx*Inputs!$D$8)</f>
        <v>0</v>
      </c>
      <c r="N3200" s="0" t="n">
        <f aca="false">K3200+L3200+I3200-fixed</f>
        <v>-30940.323943598</v>
      </c>
      <c r="O3200" s="0" t="n">
        <f aca="false">K3200+L3200+M3200-fixed</f>
        <v>-138922.918663598</v>
      </c>
      <c r="P3200" s="0" t="n">
        <f aca="false">12*Inputs!$B$6*(1-MIN(1,Inputs!$F$6*$D3200))*(ic*Inputs!$C$6+flat_fee-cost_acc-cost_wd*Inputs!$E$6*$E3200-cost_fx*Inputs!$D$6)+12*Inputs!$B$7*(1-MIN(1,Inputs!$F$7*$D3200))*(ic*Inputs!$C$7+flat_fee-cost_acc-cost_wd*Inputs!$E$7*$E3200-cost_fx*Inputs!$D$7)+12*Inputs!$B$8*(1-MIN(1,Inputs!$F$8*$D3200))*(ic*Inputs!$C$8+flat_fee-cost_acc-cost_wd*Inputs!$E$8*$E3200-cost_fx*Inputs!$D$8)-fixed</f>
        <v>-272727.63592096</v>
      </c>
    </row>
    <row r="3201" customFormat="false" ht="15" hidden="false" customHeight="false" outlineLevel="0" collapsed="false">
      <c r="A3201" s="0" t="n">
        <v>3136</v>
      </c>
      <c r="B3201" s="0" t="n">
        <v>0.253932</v>
      </c>
      <c r="C3201" s="0" t="n">
        <v>1.106371</v>
      </c>
      <c r="D3201" s="0" t="n">
        <v>0.955081</v>
      </c>
      <c r="E3201" s="0" t="n">
        <v>1.278966</v>
      </c>
      <c r="F3201" s="0" t="n">
        <v>0.199581</v>
      </c>
      <c r="G3201" s="0" t="n">
        <f aca="false">12*Inputs!$B$6*(MIN(1,$H$50*$C3201)*(ic*Inputs!$C$6+pS+fee_fx*Inputs!$D$6-cost_acc-cost_wd*Inputs!$E$6*$E3201-cost_fx*Inputs!$D$6-$F3201)+(1-MIN(1,$H$50*$C3201))*(1-MIN(1,Inputs!$G$6*$D3201)*churn_nonbuyers)*(ic*Inputs!$C$6+fee_wd*Inputs!$E$6*(1-$B3201)+fee_fx*Inputs!$D$6-cost_acc-cost_wd*Inputs!$E$6*(1-$B3201)-cost_fx*Inputs!$D$6))</f>
        <v>212360.292703562</v>
      </c>
      <c r="H3201" s="0" t="n">
        <f aca="false">12*Inputs!$B$7*(MIN(1,$H$51*$C3201)*(ic*Inputs!$C$7+pE+fee_fx*Inputs!$D$7-cost_acc-cost_wd*Inputs!$E$7*$E3201-cost_fx*Inputs!$D$7-$F3201)+(1-MIN(1,$H$51*$C3201))*(1-MIN(1,Inputs!$G$7*$D3201)*churn_nonbuyers)*(ic*Inputs!$C$7+fee_wd*Inputs!$E$7*(1-$B3201)+fee_fx*Inputs!$D$7-cost_acc-cost_wd*Inputs!$E$7*(1-$B3201)-cost_fx*Inputs!$D$7))</f>
        <v>391775.800163937</v>
      </c>
      <c r="I3201" s="0" t="n">
        <f aca="false">12*Inputs!$B$8*(MIN(1,$H$52*$C3201)*(ic*Inputs!$C$8+pT-cost_acc-cost_wd*Inputs!$E$8-cost_fx*Inputs!$D$8-cost_ins)+(1-MIN(1,$H$52*$C3201))*(1-MIN(1,Inputs!$G$8*$D3201)*churn_nonbuyers)*(ic*Inputs!$C$8+fee_wd*Inputs!$E$8*(1-$B3201)+fee_fx*Inputs!$D$8-cost_acc-cost_wd*Inputs!$E$8*(1-$B3201)-cost_fx*Inputs!$D$8))</f>
        <v>182965.234108213</v>
      </c>
      <c r="J3201" s="0" t="n">
        <f aca="false">G3201+H3201+I3201-fixed</f>
        <v>87101.3269757119</v>
      </c>
      <c r="K3201" s="0" t="n">
        <f aca="false">12*Inputs!$B$6*(1-MIN(1,Inputs!$G$6*$D3201)*churn_nonbuyers)*(ic*Inputs!$C$6+fee_wd*Inputs!$E$6*(1-$B3201)+fee_fx*Inputs!$D$6-cost_acc-cost_wd*Inputs!$E$6*(1-$B3201)-cost_fx*Inputs!$D$6)</f>
        <v>157152.760045142</v>
      </c>
      <c r="L3201" s="0" t="n">
        <f aca="false">12*Inputs!$B$7*(1-MIN(1,Inputs!$G$7*$D3201)*churn_nonbuyers)*(ic*Inputs!$C$7+fee_wd*Inputs!$E$7*(1-$B3201)+fee_fx*Inputs!$D$7-cost_acc-cost_wd*Inputs!$E$7*(1-$B3201)-cost_fx*Inputs!$D$7)</f>
        <v>356128.842939086</v>
      </c>
      <c r="M3201" s="0" t="n">
        <f aca="false">12*Inputs!$B$8*(1-MIN(1,Inputs!$G$8*$D3201)*churn_nonbuyers)*(ic*Inputs!$C$8+fee_wd*Inputs!$E$8*(1-$B3201)+fee_fx*Inputs!$D$8-cost_acc-cost_wd*Inputs!$E$8*(1-$B3201)-cost_fx*Inputs!$D$8)</f>
        <v>104143.218237331</v>
      </c>
      <c r="N3201" s="0" t="n">
        <f aca="false">K3201+L3201+I3201-fixed</f>
        <v>-3753.16290755896</v>
      </c>
      <c r="O3201" s="0" t="n">
        <f aca="false">K3201+L3201+M3201-fixed</f>
        <v>-82575.1787784409</v>
      </c>
      <c r="P3201" s="0" t="n">
        <f aca="false">12*Inputs!$B$6*(1-MIN(1,Inputs!$F$6*$D3201))*(ic*Inputs!$C$6+flat_fee-cost_acc-cost_wd*Inputs!$E$6*$E3201-cost_fx*Inputs!$D$6)+12*Inputs!$B$7*(1-MIN(1,Inputs!$F$7*$D3201))*(ic*Inputs!$C$7+flat_fee-cost_acc-cost_wd*Inputs!$E$7*$E3201-cost_fx*Inputs!$D$7)+12*Inputs!$B$8*(1-MIN(1,Inputs!$F$8*$D3201))*(ic*Inputs!$C$8+flat_fee-cost_acc-cost_wd*Inputs!$E$8*$E3201-cost_fx*Inputs!$D$8)-fixed</f>
        <v>-27717.63986896</v>
      </c>
    </row>
    <row r="3202" customFormat="false" ht="15" hidden="false" customHeight="false" outlineLevel="0" collapsed="false">
      <c r="A3202" s="0" t="n">
        <v>3137</v>
      </c>
      <c r="B3202" s="0" t="n">
        <v>0.119293</v>
      </c>
      <c r="C3202" s="0" t="n">
        <v>1.159085</v>
      </c>
      <c r="D3202" s="0" t="n">
        <v>0.874382</v>
      </c>
      <c r="E3202" s="0" t="n">
        <v>1.295896</v>
      </c>
      <c r="F3202" s="0" t="n">
        <v>0.077495</v>
      </c>
      <c r="G3202" s="0" t="n">
        <f aca="false">12*Inputs!$B$6*(MIN(1,$H$50*$C3202)*(ic*Inputs!$C$6+pS+fee_fx*Inputs!$D$6-cost_acc-cost_wd*Inputs!$E$6*$E3202-cost_fx*Inputs!$D$6-$F3202)+(1-MIN(1,$H$50*$C3202))*(1-MIN(1,Inputs!$G$6*$D3202)*churn_nonbuyers)*(ic*Inputs!$C$6+fee_wd*Inputs!$E$6*(1-$B3202)+fee_fx*Inputs!$D$6-cost_acc-cost_wd*Inputs!$E$6*(1-$B3202)-cost_fx*Inputs!$D$6))</f>
        <v>235224.282094675</v>
      </c>
      <c r="H3202" s="0" t="n">
        <f aca="false">12*Inputs!$B$7*(MIN(1,$H$51*$C3202)*(ic*Inputs!$C$7+pE+fee_fx*Inputs!$D$7-cost_acc-cost_wd*Inputs!$E$7*$E3202-cost_fx*Inputs!$D$7-$F3202)+(1-MIN(1,$H$51*$C3202))*(1-MIN(1,Inputs!$G$7*$D3202)*churn_nonbuyers)*(ic*Inputs!$C$7+fee_wd*Inputs!$E$7*(1-$B3202)+fee_fx*Inputs!$D$7-cost_acc-cost_wd*Inputs!$E$7*(1-$B3202)-cost_fx*Inputs!$D$7))</f>
        <v>409966.861964656</v>
      </c>
      <c r="I3202" s="0" t="n">
        <f aca="false">12*Inputs!$B$8*(MIN(1,$H$52*$C3202)*(ic*Inputs!$C$8+pT-cost_acc-cost_wd*Inputs!$E$8-cost_fx*Inputs!$D$8-cost_ins)+(1-MIN(1,$H$52*$C3202))*(1-MIN(1,Inputs!$G$8*$D3202)*churn_nonbuyers)*(ic*Inputs!$C$8+fee_wd*Inputs!$E$8*(1-$B3202)+fee_fx*Inputs!$D$8-cost_acc-cost_wd*Inputs!$E$8*(1-$B3202)-cost_fx*Inputs!$D$8))</f>
        <v>190542.00262314</v>
      </c>
      <c r="J3202" s="0" t="n">
        <f aca="false">G3202+H3202+I3202-fixed</f>
        <v>135733.146682471</v>
      </c>
      <c r="K3202" s="0" t="n">
        <f aca="false">12*Inputs!$B$6*(1-MIN(1,Inputs!$G$6*$D3202)*churn_nonbuyers)*(ic*Inputs!$C$6+fee_wd*Inputs!$E$6*(1-$B3202)+fee_fx*Inputs!$D$6-cost_acc-cost_wd*Inputs!$E$6*(1-$B3202)-cost_fx*Inputs!$D$6)</f>
        <v>176359.052533867</v>
      </c>
      <c r="L3202" s="0" t="n">
        <f aca="false">12*Inputs!$B$7*(1-MIN(1,Inputs!$G$7*$D3202)*churn_nonbuyers)*(ic*Inputs!$C$7+fee_wd*Inputs!$E$7*(1-$B3202)+fee_fx*Inputs!$D$7-cost_acc-cost_wd*Inputs!$E$7*(1-$B3202)-cost_fx*Inputs!$D$7)</f>
        <v>375895.89238432</v>
      </c>
      <c r="M3202" s="0" t="n">
        <f aca="false">12*Inputs!$B$8*(1-MIN(1,Inputs!$G$8*$D3202)*churn_nonbuyers)*(ic*Inputs!$C$8+fee_wd*Inputs!$E$8*(1-$B3202)+fee_fx*Inputs!$D$8-cost_acc-cost_wd*Inputs!$E$8*(1-$B3202)-cost_fx*Inputs!$D$8)</f>
        <v>124399.873744714</v>
      </c>
      <c r="N3202" s="0" t="n">
        <f aca="false">K3202+L3202+I3202-fixed</f>
        <v>42796.9475413271</v>
      </c>
      <c r="O3202" s="0" t="n">
        <f aca="false">K3202+L3202+M3202-fixed</f>
        <v>-23345.1813370989</v>
      </c>
      <c r="P3202" s="0" t="n">
        <f aca="false">12*Inputs!$B$6*(1-MIN(1,Inputs!$F$6*$D3202))*(ic*Inputs!$C$6+flat_fee-cost_acc-cost_wd*Inputs!$E$6*$E3202-cost_fx*Inputs!$D$6)+12*Inputs!$B$7*(1-MIN(1,Inputs!$F$7*$D3202))*(ic*Inputs!$C$7+flat_fee-cost_acc-cost_wd*Inputs!$E$7*$E3202-cost_fx*Inputs!$D$7)+12*Inputs!$B$8*(1-MIN(1,Inputs!$F$8*$D3202))*(ic*Inputs!$C$8+flat_fee-cost_acc-cost_wd*Inputs!$E$8*$E3202-cost_fx*Inputs!$D$8)-fixed</f>
        <v>4563.66820928</v>
      </c>
    </row>
    <row r="3203" customFormat="false" ht="15" hidden="false" customHeight="false" outlineLevel="0" collapsed="false">
      <c r="A3203" s="0" t="n">
        <v>3138</v>
      </c>
      <c r="B3203" s="0" t="n">
        <v>0.054615</v>
      </c>
      <c r="C3203" s="0" t="n">
        <v>1.124287</v>
      </c>
      <c r="D3203" s="0" t="n">
        <v>0.759118</v>
      </c>
      <c r="E3203" s="0" t="n">
        <v>1.202706</v>
      </c>
      <c r="F3203" s="0" t="n">
        <v>0.197698</v>
      </c>
      <c r="G3203" s="0" t="n">
        <f aca="false">12*Inputs!$B$6*(MIN(1,$H$50*$C3203)*(ic*Inputs!$C$6+pS+fee_fx*Inputs!$D$6-cost_acc-cost_wd*Inputs!$E$6*$E3203-cost_fx*Inputs!$D$6-$F3203)+(1-MIN(1,$H$50*$C3203))*(1-MIN(1,Inputs!$G$6*$D3203)*churn_nonbuyers)*(ic*Inputs!$C$6+fee_wd*Inputs!$E$6*(1-$B3203)+fee_fx*Inputs!$D$6-cost_acc-cost_wd*Inputs!$E$6*(1-$B3203)-cost_fx*Inputs!$D$6))</f>
        <v>241878.787089052</v>
      </c>
      <c r="H3203" s="0" t="n">
        <f aca="false">12*Inputs!$B$7*(MIN(1,$H$51*$C3203)*(ic*Inputs!$C$7+pE+fee_fx*Inputs!$D$7-cost_acc-cost_wd*Inputs!$E$7*$E3203-cost_fx*Inputs!$D$7-$F3203)+(1-MIN(1,$H$51*$C3203))*(1-MIN(1,Inputs!$G$7*$D3203)*churn_nonbuyers)*(ic*Inputs!$C$7+fee_wd*Inputs!$E$7*(1-$B3203)+fee_fx*Inputs!$D$7-cost_acc-cost_wd*Inputs!$E$7*(1-$B3203)-cost_fx*Inputs!$D$7))</f>
        <v>418972.511109452</v>
      </c>
      <c r="I3203" s="0" t="n">
        <f aca="false">12*Inputs!$B$8*(MIN(1,$H$52*$C3203)*(ic*Inputs!$C$8+pT-cost_acc-cost_wd*Inputs!$E$8-cost_fx*Inputs!$D$8-cost_ins)+(1-MIN(1,$H$52*$C3203))*(1-MIN(1,Inputs!$G$8*$D3203)*churn_nonbuyers)*(ic*Inputs!$C$8+fee_wd*Inputs!$E$8*(1-$B3203)+fee_fx*Inputs!$D$8-cost_acc-cost_wd*Inputs!$E$8*(1-$B3203)-cost_fx*Inputs!$D$8))</f>
        <v>194377.20165046</v>
      </c>
      <c r="J3203" s="0" t="n">
        <f aca="false">G3203+H3203+I3203-fixed</f>
        <v>155228.499848964</v>
      </c>
      <c r="K3203" s="0" t="n">
        <f aca="false">12*Inputs!$B$6*(1-MIN(1,Inputs!$G$6*$D3203)*churn_nonbuyers)*(ic*Inputs!$C$6+fee_wd*Inputs!$E$6*(1-$B3203)+fee_fx*Inputs!$D$6-cost_acc-cost_wd*Inputs!$E$6*(1-$B3203)-cost_fx*Inputs!$D$6)</f>
        <v>186382.037012904</v>
      </c>
      <c r="L3203" s="0" t="n">
        <f aca="false">12*Inputs!$B$7*(1-MIN(1,Inputs!$G$7*$D3203)*churn_nonbuyers)*(ic*Inputs!$C$7+fee_wd*Inputs!$E$7*(1-$B3203)+fee_fx*Inputs!$D$7-cost_acc-cost_wd*Inputs!$E$7*(1-$B3203)-cost_fx*Inputs!$D$7)</f>
        <v>386332.252543743</v>
      </c>
      <c r="M3203" s="0" t="n">
        <f aca="false">12*Inputs!$B$8*(1-MIN(1,Inputs!$G$8*$D3203)*churn_nonbuyers)*(ic*Inputs!$C$8+fee_wd*Inputs!$E$8*(1-$B3203)+fee_fx*Inputs!$D$8-cost_acc-cost_wd*Inputs!$E$8*(1-$B3203)-cost_fx*Inputs!$D$8)</f>
        <v>151728.229473552</v>
      </c>
      <c r="N3203" s="0" t="n">
        <f aca="false">K3203+L3203+I3203-fixed</f>
        <v>67091.4912071065</v>
      </c>
      <c r="O3203" s="0" t="n">
        <f aca="false">K3203+L3203+M3203-fixed</f>
        <v>24442.5190301985</v>
      </c>
      <c r="P3203" s="0" t="n">
        <f aca="false">12*Inputs!$B$6*(1-MIN(1,Inputs!$F$6*$D3203))*(ic*Inputs!$C$6+flat_fee-cost_acc-cost_wd*Inputs!$E$6*$E3203-cost_fx*Inputs!$D$6)+12*Inputs!$B$7*(1-MIN(1,Inputs!$F$7*$D3203))*(ic*Inputs!$C$7+flat_fee-cost_acc-cost_wd*Inputs!$E$7*$E3203-cost_fx*Inputs!$D$7)+12*Inputs!$B$8*(1-MIN(1,Inputs!$F$8*$D3203))*(ic*Inputs!$C$8+flat_fee-cost_acc-cost_wd*Inputs!$E$8*$E3203-cost_fx*Inputs!$D$8)-fixed</f>
        <v>107024.33808992</v>
      </c>
    </row>
    <row r="3204" customFormat="false" ht="15" hidden="false" customHeight="false" outlineLevel="0" collapsed="false">
      <c r="A3204" s="0" t="n">
        <v>3139</v>
      </c>
      <c r="B3204" s="0" t="n">
        <v>0.318474</v>
      </c>
      <c r="C3204" s="0" t="n">
        <v>0.832159</v>
      </c>
      <c r="D3204" s="0" t="n">
        <v>1.000906</v>
      </c>
      <c r="E3204" s="0" t="n">
        <v>1.151374</v>
      </c>
      <c r="F3204" s="0" t="n">
        <v>0.139661</v>
      </c>
      <c r="G3204" s="0" t="n">
        <f aca="false">12*Inputs!$B$6*(MIN(1,$H$50*$C3204)*(ic*Inputs!$C$6+pS+fee_fx*Inputs!$D$6-cost_acc-cost_wd*Inputs!$E$6*$E3204-cost_fx*Inputs!$D$6-$F3204)+(1-MIN(1,$H$50*$C3204))*(1-MIN(1,Inputs!$G$6*$D3204)*churn_nonbuyers)*(ic*Inputs!$C$6+fee_wd*Inputs!$E$6*(1-$B3204)+fee_fx*Inputs!$D$6-cost_acc-cost_wd*Inputs!$E$6*(1-$B3204)-cost_fx*Inputs!$D$6))</f>
        <v>193678.245756777</v>
      </c>
      <c r="H3204" s="0" t="n">
        <f aca="false">12*Inputs!$B$7*(MIN(1,$H$51*$C3204)*(ic*Inputs!$C$7+pE+fee_fx*Inputs!$D$7-cost_acc-cost_wd*Inputs!$E$7*$E3204-cost_fx*Inputs!$D$7-$F3204)+(1-MIN(1,$H$51*$C3204))*(1-MIN(1,Inputs!$G$7*$D3204)*churn_nonbuyers)*(ic*Inputs!$C$7+fee_wd*Inputs!$E$7*(1-$B3204)+fee_fx*Inputs!$D$7-cost_acc-cost_wd*Inputs!$E$7*(1-$B3204)-cost_fx*Inputs!$D$7))</f>
        <v>391693.97190758</v>
      </c>
      <c r="I3204" s="0" t="n">
        <f aca="false">12*Inputs!$B$8*(MIN(1,$H$52*$C3204)*(ic*Inputs!$C$8+pT-cost_acc-cost_wd*Inputs!$E$8-cost_fx*Inputs!$D$8-cost_ins)+(1-MIN(1,$H$52*$C3204))*(1-MIN(1,Inputs!$G$8*$D3204)*churn_nonbuyers)*(ic*Inputs!$C$8+fee_wd*Inputs!$E$8*(1-$B3204)+fee_fx*Inputs!$D$8-cost_acc-cost_wd*Inputs!$E$8*(1-$B3204)-cost_fx*Inputs!$D$8))</f>
        <v>158834.232664534</v>
      </c>
      <c r="J3204" s="0" t="n">
        <f aca="false">G3204+H3204+I3204-fixed</f>
        <v>44206.4503288913</v>
      </c>
      <c r="K3204" s="0" t="n">
        <f aca="false">12*Inputs!$B$6*(1-MIN(1,Inputs!$G$6*$D3204)*churn_nonbuyers)*(ic*Inputs!$C$6+fee_wd*Inputs!$E$6*(1-$B3204)+fee_fx*Inputs!$D$6-cost_acc-cost_wd*Inputs!$E$6*(1-$B3204)-cost_fx*Inputs!$D$6)</f>
        <v>147945.701789597</v>
      </c>
      <c r="L3204" s="0" t="n">
        <f aca="false">12*Inputs!$B$7*(1-MIN(1,Inputs!$G$7*$D3204)*churn_nonbuyers)*(ic*Inputs!$C$7+fee_wd*Inputs!$E$7*(1-$B3204)+fee_fx*Inputs!$D$7-cost_acc-cost_wd*Inputs!$E$7*(1-$B3204)-cost_fx*Inputs!$D$7)</f>
        <v>346609.839185758</v>
      </c>
      <c r="M3204" s="0" t="n">
        <f aca="false">12*Inputs!$B$8*(1-MIN(1,Inputs!$G$8*$D3204)*churn_nonbuyers)*(ic*Inputs!$C$8+fee_wd*Inputs!$E$8*(1-$B3204)+fee_fx*Inputs!$D$8-cost_acc-cost_wd*Inputs!$E$8*(1-$B3204)-cost_fx*Inputs!$D$8)</f>
        <v>93136.6663781184</v>
      </c>
      <c r="N3204" s="0" t="n">
        <f aca="false">K3204+L3204+I3204-fixed</f>
        <v>-46610.2263601107</v>
      </c>
      <c r="O3204" s="0" t="n">
        <f aca="false">K3204+L3204+M3204-fixed</f>
        <v>-112307.792646527</v>
      </c>
      <c r="P3204" s="0" t="n">
        <f aca="false">12*Inputs!$B$6*(1-MIN(1,Inputs!$F$6*$D3204))*(ic*Inputs!$C$6+flat_fee-cost_acc-cost_wd*Inputs!$E$6*$E3204-cost_fx*Inputs!$D$6)+12*Inputs!$B$7*(1-MIN(1,Inputs!$F$7*$D3204))*(ic*Inputs!$C$7+flat_fee-cost_acc-cost_wd*Inputs!$E$7*$E3204-cost_fx*Inputs!$D$7)+12*Inputs!$B$8*(1-MIN(1,Inputs!$F$8*$D3204))*(ic*Inputs!$C$8+flat_fee-cost_acc-cost_wd*Inputs!$E$8*$E3204-cost_fx*Inputs!$D$8)-fixed</f>
        <v>4600.42799455999</v>
      </c>
    </row>
    <row r="3205" customFormat="false" ht="15" hidden="false" customHeight="false" outlineLevel="0" collapsed="false">
      <c r="A3205" s="0" t="n">
        <v>3140</v>
      </c>
      <c r="B3205" s="0" t="n">
        <v>0.439371</v>
      </c>
      <c r="C3205" s="0" t="n">
        <v>1.051932</v>
      </c>
      <c r="D3205" s="0" t="n">
        <v>0.746553</v>
      </c>
      <c r="E3205" s="0" t="n">
        <v>1.096086</v>
      </c>
      <c r="F3205" s="0" t="n">
        <v>0.14129</v>
      </c>
      <c r="G3205" s="0" t="n">
        <f aca="false">12*Inputs!$B$6*(MIN(1,$H$50*$C3205)*(ic*Inputs!$C$6+pS+fee_fx*Inputs!$D$6-cost_acc-cost_wd*Inputs!$E$6*$E3205-cost_fx*Inputs!$D$6-$F3205)+(1-MIN(1,$H$50*$C3205))*(1-MIN(1,Inputs!$G$6*$D3205)*churn_nonbuyers)*(ic*Inputs!$C$6+fee_wd*Inputs!$E$6*(1-$B3205)+fee_fx*Inputs!$D$6-cost_acc-cost_wd*Inputs!$E$6*(1-$B3205)-cost_fx*Inputs!$D$6))</f>
        <v>193521.719430224</v>
      </c>
      <c r="H3205" s="0" t="n">
        <f aca="false">12*Inputs!$B$7*(MIN(1,$H$51*$C3205)*(ic*Inputs!$C$7+pE+fee_fx*Inputs!$D$7-cost_acc-cost_wd*Inputs!$E$7*$E3205-cost_fx*Inputs!$D$7-$F3205)+(1-MIN(1,$H$51*$C3205))*(1-MIN(1,Inputs!$G$7*$D3205)*churn_nonbuyers)*(ic*Inputs!$C$7+fee_wd*Inputs!$E$7*(1-$B3205)+fee_fx*Inputs!$D$7-cost_acc-cost_wd*Inputs!$E$7*(1-$B3205)-cost_fx*Inputs!$D$7))</f>
        <v>401923.286398949</v>
      </c>
      <c r="I3205" s="0" t="n">
        <f aca="false">12*Inputs!$B$8*(MIN(1,$H$52*$C3205)*(ic*Inputs!$C$8+pT-cost_acc-cost_wd*Inputs!$E$8-cost_fx*Inputs!$D$8-cost_ins)+(1-MIN(1,$H$52*$C3205))*(1-MIN(1,Inputs!$G$8*$D3205)*churn_nonbuyers)*(ic*Inputs!$C$8+fee_wd*Inputs!$E$8*(1-$B3205)+fee_fx*Inputs!$D$8-cost_acc-cost_wd*Inputs!$E$8*(1-$B3205)-cost_fx*Inputs!$D$8))</f>
        <v>190058.703106726</v>
      </c>
      <c r="J3205" s="0" t="n">
        <f aca="false">G3205+H3205+I3205-fixed</f>
        <v>85503.7089358994</v>
      </c>
      <c r="K3205" s="0" t="n">
        <f aca="false">12*Inputs!$B$6*(1-MIN(1,Inputs!$G$6*$D3205)*churn_nonbuyers)*(ic*Inputs!$C$6+fee_wd*Inputs!$E$6*(1-$B3205)+fee_fx*Inputs!$D$6-cost_acc-cost_wd*Inputs!$E$6*(1-$B3205)-cost_fx*Inputs!$D$6)</f>
        <v>133167.020674774</v>
      </c>
      <c r="L3205" s="0" t="n">
        <f aca="false">12*Inputs!$B$7*(1-MIN(1,Inputs!$G$7*$D3205)*churn_nonbuyers)*(ic*Inputs!$C$7+fee_wd*Inputs!$E$7*(1-$B3205)+fee_fx*Inputs!$D$7-cost_acc-cost_wd*Inputs!$E$7*(1-$B3205)-cost_fx*Inputs!$D$7)</f>
        <v>332317.290260864</v>
      </c>
      <c r="M3205" s="0" t="n">
        <f aca="false">12*Inputs!$B$8*(1-MIN(1,Inputs!$G$8*$D3205)*churn_nonbuyers)*(ic*Inputs!$C$8+fee_wd*Inputs!$E$8*(1-$B3205)+fee_fx*Inputs!$D$8-cost_acc-cost_wd*Inputs!$E$8*(1-$B3205)-cost_fx*Inputs!$D$8)</f>
        <v>145759.024162277</v>
      </c>
      <c r="N3205" s="0" t="n">
        <f aca="false">K3205+L3205+I3205-fixed</f>
        <v>-44456.9859576359</v>
      </c>
      <c r="O3205" s="0" t="n">
        <f aca="false">K3205+L3205+M3205-fixed</f>
        <v>-88756.6649020853</v>
      </c>
      <c r="P3205" s="0" t="n">
        <f aca="false">12*Inputs!$B$6*(1-MIN(1,Inputs!$F$6*$D3205))*(ic*Inputs!$C$6+flat_fee-cost_acc-cost_wd*Inputs!$E$6*$E3205-cost_fx*Inputs!$D$6)+12*Inputs!$B$7*(1-MIN(1,Inputs!$F$7*$D3205))*(ic*Inputs!$C$7+flat_fee-cost_acc-cost_wd*Inputs!$E$7*$E3205-cost_fx*Inputs!$D$7)+12*Inputs!$B$8*(1-MIN(1,Inputs!$F$8*$D3205))*(ic*Inputs!$C$8+flat_fee-cost_acc-cost_wd*Inputs!$E$8*$E3205-cost_fx*Inputs!$D$8)-fixed</f>
        <v>166044.05778992</v>
      </c>
    </row>
    <row r="3206" customFormat="false" ht="15" hidden="false" customHeight="false" outlineLevel="0" collapsed="false">
      <c r="A3206" s="0" t="n">
        <v>3141</v>
      </c>
      <c r="B3206" s="0" t="n">
        <v>0.294426</v>
      </c>
      <c r="C3206" s="0" t="n">
        <v>1.046706</v>
      </c>
      <c r="D3206" s="0" t="n">
        <v>0.631826</v>
      </c>
      <c r="E3206" s="0" t="n">
        <v>1.413174</v>
      </c>
      <c r="F3206" s="0" t="n">
        <v>0.208559</v>
      </c>
      <c r="G3206" s="0" t="n">
        <f aca="false">12*Inputs!$B$6*(MIN(1,$H$50*$C3206)*(ic*Inputs!$C$6+pS+fee_fx*Inputs!$D$6-cost_acc-cost_wd*Inputs!$E$6*$E3206-cost_fx*Inputs!$D$6-$F3206)+(1-MIN(1,$H$50*$C3206))*(1-MIN(1,Inputs!$G$6*$D3206)*churn_nonbuyers)*(ic*Inputs!$C$6+fee_wd*Inputs!$E$6*(1-$B3206)+fee_fx*Inputs!$D$6-cost_acc-cost_wd*Inputs!$E$6*(1-$B3206)-cost_fx*Inputs!$D$6))</f>
        <v>203199.912770428</v>
      </c>
      <c r="H3206" s="0" t="n">
        <f aca="false">12*Inputs!$B$7*(MIN(1,$H$51*$C3206)*(ic*Inputs!$C$7+pE+fee_fx*Inputs!$D$7-cost_acc-cost_wd*Inputs!$E$7*$E3206-cost_fx*Inputs!$D$7-$F3206)+(1-MIN(1,$H$51*$C3206))*(1-MIN(1,Inputs!$G$7*$D3206)*churn_nonbuyers)*(ic*Inputs!$C$7+fee_wd*Inputs!$E$7*(1-$B3206)+fee_fx*Inputs!$D$7-cost_acc-cost_wd*Inputs!$E$7*(1-$B3206)-cost_fx*Inputs!$D$7))</f>
        <v>371870.629520153</v>
      </c>
      <c r="I3206" s="0" t="n">
        <f aca="false">12*Inputs!$B$8*(MIN(1,$H$52*$C3206)*(ic*Inputs!$C$8+pT-cost_acc-cost_wd*Inputs!$E$8-cost_fx*Inputs!$D$8-cost_ins)+(1-MIN(1,$H$52*$C3206))*(1-MIN(1,Inputs!$G$8*$D3206)*churn_nonbuyers)*(ic*Inputs!$C$8+fee_wd*Inputs!$E$8*(1-$B3206)+fee_fx*Inputs!$D$8-cost_acc-cost_wd*Inputs!$E$8*(1-$B3206)-cost_fx*Inputs!$D$8))</f>
        <v>197429.945765068</v>
      </c>
      <c r="J3206" s="0" t="n">
        <f aca="false">G3206+H3206+I3206-fixed</f>
        <v>72500.4880556492</v>
      </c>
      <c r="K3206" s="0" t="n">
        <f aca="false">12*Inputs!$B$6*(1-MIN(1,Inputs!$G$6*$D3206)*churn_nonbuyers)*(ic*Inputs!$C$6+fee_wd*Inputs!$E$6*(1-$B3206)+fee_fx*Inputs!$D$6-cost_acc-cost_wd*Inputs!$E$6*(1-$B3206)-cost_fx*Inputs!$D$6)</f>
        <v>154173.237133507</v>
      </c>
      <c r="L3206" s="0" t="n">
        <f aca="false">12*Inputs!$B$7*(1-MIN(1,Inputs!$G$7*$D3206)*churn_nonbuyers)*(ic*Inputs!$C$7+fee_wd*Inputs!$E$7*(1-$B3206)+fee_fx*Inputs!$D$7-cost_acc-cost_wd*Inputs!$E$7*(1-$B3206)-cost_fx*Inputs!$D$7)</f>
        <v>353963.721032104</v>
      </c>
      <c r="M3206" s="0" t="n">
        <f aca="false">12*Inputs!$B$8*(1-MIN(1,Inputs!$G$8*$D3206)*churn_nonbuyers)*(ic*Inputs!$C$8+fee_wd*Inputs!$E$8*(1-$B3206)+fee_fx*Inputs!$D$8-cost_acc-cost_wd*Inputs!$E$8*(1-$B3206)-cost_fx*Inputs!$D$8)</f>
        <v>174158.421183034</v>
      </c>
      <c r="N3206" s="0" t="n">
        <f aca="false">K3206+L3206+I3206-fixed</f>
        <v>5566.90393067943</v>
      </c>
      <c r="O3206" s="0" t="n">
        <f aca="false">K3206+L3206+M3206-fixed</f>
        <v>-17704.6206513548</v>
      </c>
      <c r="P3206" s="0" t="n">
        <f aca="false">12*Inputs!$B$6*(1-MIN(1,Inputs!$F$6*$D3206))*(ic*Inputs!$C$6+flat_fee-cost_acc-cost_wd*Inputs!$E$6*$E3206-cost_fx*Inputs!$D$6)+12*Inputs!$B$7*(1-MIN(1,Inputs!$F$7*$D3206))*(ic*Inputs!$C$7+flat_fee-cost_acc-cost_wd*Inputs!$E$7*$E3206-cost_fx*Inputs!$D$7)+12*Inputs!$B$8*(1-MIN(1,Inputs!$F$8*$D3206))*(ic*Inputs!$C$8+flat_fee-cost_acc-cost_wd*Inputs!$E$8*$E3206-cost_fx*Inputs!$D$8)-fixed</f>
        <v>63095.67764576</v>
      </c>
    </row>
    <row r="3207" customFormat="false" ht="15" hidden="false" customHeight="false" outlineLevel="0" collapsed="false">
      <c r="A3207" s="0" t="n">
        <v>3142</v>
      </c>
      <c r="B3207" s="0" t="n">
        <v>0.233073</v>
      </c>
      <c r="C3207" s="0" t="n">
        <v>0.865156</v>
      </c>
      <c r="D3207" s="0" t="n">
        <v>1.396757</v>
      </c>
      <c r="E3207" s="0" t="n">
        <v>1.350068</v>
      </c>
      <c r="F3207" s="0" t="n">
        <v>0.187784</v>
      </c>
      <c r="G3207" s="0" t="n">
        <f aca="false">12*Inputs!$B$6*(MIN(1,$H$50*$C3207)*(ic*Inputs!$C$6+pS+fee_fx*Inputs!$D$6-cost_acc-cost_wd*Inputs!$E$6*$E3207-cost_fx*Inputs!$D$6-$F3207)+(1-MIN(1,$H$50*$C3207))*(1-MIN(1,Inputs!$G$6*$D3207)*churn_nonbuyers)*(ic*Inputs!$C$6+fee_wd*Inputs!$E$6*(1-$B3207)+fee_fx*Inputs!$D$6-cost_acc-cost_wd*Inputs!$E$6*(1-$B3207)-cost_fx*Inputs!$D$6))</f>
        <v>198349.835616147</v>
      </c>
      <c r="H3207" s="0" t="n">
        <f aca="false">12*Inputs!$B$7*(MIN(1,$H$51*$C3207)*(ic*Inputs!$C$7+pE+fee_fx*Inputs!$D$7-cost_acc-cost_wd*Inputs!$E$7*$E3207-cost_fx*Inputs!$D$7-$F3207)+(1-MIN(1,$H$51*$C3207))*(1-MIN(1,Inputs!$G$7*$D3207)*churn_nonbuyers)*(ic*Inputs!$C$7+fee_wd*Inputs!$E$7*(1-$B3207)+fee_fx*Inputs!$D$7-cost_acc-cost_wd*Inputs!$E$7*(1-$B3207)-cost_fx*Inputs!$D$7))</f>
        <v>376210.44577272</v>
      </c>
      <c r="I3207" s="0" t="n">
        <f aca="false">12*Inputs!$B$8*(MIN(1,$H$52*$C3207)*(ic*Inputs!$C$8+pT-cost_acc-cost_wd*Inputs!$E$8-cost_fx*Inputs!$D$8-cost_ins)+(1-MIN(1,$H$52*$C3207))*(1-MIN(1,Inputs!$G$8*$D3207)*churn_nonbuyers)*(ic*Inputs!$C$8+fee_wd*Inputs!$E$8*(1-$B3207)+fee_fx*Inputs!$D$8-cost_acc-cost_wd*Inputs!$E$8*(1-$B3207)-cost_fx*Inputs!$D$8))</f>
        <v>127475.596447261</v>
      </c>
      <c r="J3207" s="0" t="n">
        <f aca="false">G3207+H3207+I3207-fixed</f>
        <v>2035.87783612846</v>
      </c>
      <c r="K3207" s="0" t="n">
        <f aca="false">12*Inputs!$B$6*(1-MIN(1,Inputs!$G$6*$D3207)*churn_nonbuyers)*(ic*Inputs!$C$6+fee_wd*Inputs!$E$6*(1-$B3207)+fee_fx*Inputs!$D$6-cost_acc-cost_wd*Inputs!$E$6*(1-$B3207)-cost_fx*Inputs!$D$6)</f>
        <v>156302.111118679</v>
      </c>
      <c r="L3207" s="0" t="n">
        <f aca="false">12*Inputs!$B$7*(1-MIN(1,Inputs!$G$7*$D3207)*churn_nonbuyers)*(ic*Inputs!$C$7+fee_wd*Inputs!$E$7*(1-$B3207)+fee_fx*Inputs!$D$7-cost_acc-cost_wd*Inputs!$E$7*(1-$B3207)-cost_fx*Inputs!$D$7)</f>
        <v>354148.675535208</v>
      </c>
      <c r="M3207" s="0" t="n">
        <f aca="false">12*Inputs!$B$8*(1-MIN(1,Inputs!$G$8*$D3207)*churn_nonbuyers)*(ic*Inputs!$C$8+fee_wd*Inputs!$E$8*(1-$B3207)+fee_fx*Inputs!$D$8-cost_acc-cost_wd*Inputs!$E$8*(1-$B3207)-cost_fx*Inputs!$D$8)</f>
        <v>7019.81380716962</v>
      </c>
      <c r="N3207" s="0" t="n">
        <f aca="false">K3207+L3207+I3207-fixed</f>
        <v>-62073.6168988524</v>
      </c>
      <c r="O3207" s="0" t="n">
        <f aca="false">K3207+L3207+M3207-fixed</f>
        <v>-182529.399538944</v>
      </c>
      <c r="P3207" s="0" t="n">
        <f aca="false">12*Inputs!$B$6*(1-MIN(1,Inputs!$F$6*$D3207))*(ic*Inputs!$C$6+flat_fee-cost_acc-cost_wd*Inputs!$E$6*$E3207-cost_fx*Inputs!$D$6)+12*Inputs!$B$7*(1-MIN(1,Inputs!$F$7*$D3207))*(ic*Inputs!$C$7+flat_fee-cost_acc-cost_wd*Inputs!$E$7*$E3207-cost_fx*Inputs!$D$7)+12*Inputs!$B$8*(1-MIN(1,Inputs!$F$8*$D3207))*(ic*Inputs!$C$8+flat_fee-cost_acc-cost_wd*Inputs!$E$8*$E3207-cost_fx*Inputs!$D$8)-fixed</f>
        <v>-271165.69442176</v>
      </c>
    </row>
    <row r="3208" customFormat="false" ht="15" hidden="false" customHeight="false" outlineLevel="0" collapsed="false">
      <c r="A3208" s="0" t="n">
        <v>3143</v>
      </c>
      <c r="B3208" s="0" t="n">
        <v>0.2809</v>
      </c>
      <c r="C3208" s="0" t="n">
        <v>1.144831</v>
      </c>
      <c r="D3208" s="0" t="n">
        <v>0.696844</v>
      </c>
      <c r="E3208" s="0" t="n">
        <v>1.218728</v>
      </c>
      <c r="F3208" s="0" t="n">
        <v>0.271924</v>
      </c>
      <c r="G3208" s="0" t="n">
        <f aca="false">12*Inputs!$B$6*(MIN(1,$H$50*$C3208)*(ic*Inputs!$C$6+pS+fee_fx*Inputs!$D$6-cost_acc-cost_wd*Inputs!$E$6*$E3208-cost_fx*Inputs!$D$6-$F3208)+(1-MIN(1,$H$50*$C3208))*(1-MIN(1,Inputs!$G$6*$D3208)*churn_nonbuyers)*(ic*Inputs!$C$6+fee_wd*Inputs!$E$6*(1-$B3208)+fee_fx*Inputs!$D$6-cost_acc-cost_wd*Inputs!$E$6*(1-$B3208)-cost_fx*Inputs!$D$6))</f>
        <v>212491.059676264</v>
      </c>
      <c r="H3208" s="0" t="n">
        <f aca="false">12*Inputs!$B$7*(MIN(1,$H$51*$C3208)*(ic*Inputs!$C$7+pE+fee_fx*Inputs!$D$7-cost_acc-cost_wd*Inputs!$E$7*$E3208-cost_fx*Inputs!$D$7-$F3208)+(1-MIN(1,$H$51*$C3208))*(1-MIN(1,Inputs!$G$7*$D3208)*churn_nonbuyers)*(ic*Inputs!$C$7+fee_wd*Inputs!$E$7*(1-$B3208)+fee_fx*Inputs!$D$7-cost_acc-cost_wd*Inputs!$E$7*(1-$B3208)-cost_fx*Inputs!$D$7))</f>
        <v>395667.578390847</v>
      </c>
      <c r="I3208" s="0" t="n">
        <f aca="false">12*Inputs!$B$8*(MIN(1,$H$52*$C3208)*(ic*Inputs!$C$8+pT-cost_acc-cost_wd*Inputs!$E$8-cost_fx*Inputs!$D$8-cost_ins)+(1-MIN(1,$H$52*$C3208))*(1-MIN(1,Inputs!$G$8*$D3208)*churn_nonbuyers)*(ic*Inputs!$C$8+fee_wd*Inputs!$E$8*(1-$B3208)+fee_fx*Inputs!$D$8-cost_acc-cost_wd*Inputs!$E$8*(1-$B3208)-cost_fx*Inputs!$D$8))</f>
        <v>196854.835116807</v>
      </c>
      <c r="J3208" s="0" t="n">
        <f aca="false">G3208+H3208+I3208-fixed</f>
        <v>105013.473183918</v>
      </c>
      <c r="K3208" s="0" t="n">
        <f aca="false">12*Inputs!$B$6*(1-MIN(1,Inputs!$G$6*$D3208)*churn_nonbuyers)*(ic*Inputs!$C$6+fee_wd*Inputs!$E$6*(1-$B3208)+fee_fx*Inputs!$D$6-cost_acc-cost_wd*Inputs!$E$6*(1-$B3208)-cost_fx*Inputs!$D$6)</f>
        <v>155535.56553312</v>
      </c>
      <c r="L3208" s="0" t="n">
        <f aca="false">12*Inputs!$B$7*(1-MIN(1,Inputs!$G$7*$D3208)*churn_nonbuyers)*(ic*Inputs!$C$7+fee_wd*Inputs!$E$7*(1-$B3208)+fee_fx*Inputs!$D$7-cost_acc-cost_wd*Inputs!$E$7*(1-$B3208)-cost_fx*Inputs!$D$7)</f>
        <v>355166.986807872</v>
      </c>
      <c r="M3208" s="0" t="n">
        <f aca="false">12*Inputs!$B$8*(1-MIN(1,Inputs!$G$8*$D3208)*churn_nonbuyers)*(ic*Inputs!$C$8+fee_wd*Inputs!$E$8*(1-$B3208)+fee_fx*Inputs!$D$8-cost_acc-cost_wd*Inputs!$E$8*(1-$B3208)-cost_fx*Inputs!$D$8)</f>
        <v>160278.86379456</v>
      </c>
      <c r="N3208" s="0" t="n">
        <f aca="false">K3208+L3208+I3208-fixed</f>
        <v>7557.38745779905</v>
      </c>
      <c r="O3208" s="0" t="n">
        <f aca="false">K3208+L3208+M3208-fixed</f>
        <v>-29018.5838644479</v>
      </c>
      <c r="P3208" s="0" t="n">
        <f aca="false">12*Inputs!$B$6*(1-MIN(1,Inputs!$F$6*$D3208))*(ic*Inputs!$C$6+flat_fee-cost_acc-cost_wd*Inputs!$E$6*$E3208-cost_fx*Inputs!$D$6)+12*Inputs!$B$7*(1-MIN(1,Inputs!$F$7*$D3208))*(ic*Inputs!$C$7+flat_fee-cost_acc-cost_wd*Inputs!$E$7*$E3208-cost_fx*Inputs!$D$7)+12*Inputs!$B$8*(1-MIN(1,Inputs!$F$8*$D3208))*(ic*Inputs!$C$8+flat_fee-cost_acc-cost_wd*Inputs!$E$8*$E3208-cost_fx*Inputs!$D$8)-fixed</f>
        <v>131025.57143168</v>
      </c>
    </row>
    <row r="3209" customFormat="false" ht="15" hidden="false" customHeight="false" outlineLevel="0" collapsed="false">
      <c r="A3209" s="0" t="n">
        <v>3144</v>
      </c>
      <c r="B3209" s="0" t="n">
        <v>0.277975</v>
      </c>
      <c r="C3209" s="0" t="n">
        <v>1.066899</v>
      </c>
      <c r="D3209" s="0" t="n">
        <v>1.373491</v>
      </c>
      <c r="E3209" s="0" t="n">
        <v>1.106612</v>
      </c>
      <c r="F3209" s="0" t="n">
        <v>0.228809</v>
      </c>
      <c r="G3209" s="0" t="n">
        <f aca="false">12*Inputs!$B$6*(MIN(1,$H$50*$C3209)*(ic*Inputs!$C$6+pS+fee_fx*Inputs!$D$6-cost_acc-cost_wd*Inputs!$E$6*$E3209-cost_fx*Inputs!$D$6-$F3209)+(1-MIN(1,$H$50*$C3209))*(1-MIN(1,Inputs!$G$6*$D3209)*churn_nonbuyers)*(ic*Inputs!$C$6+fee_wd*Inputs!$E$6*(1-$B3209)+fee_fx*Inputs!$D$6-cost_acc-cost_wd*Inputs!$E$6*(1-$B3209)-cost_fx*Inputs!$D$6))</f>
        <v>207801.763443356</v>
      </c>
      <c r="H3209" s="0" t="n">
        <f aca="false">12*Inputs!$B$7*(MIN(1,$H$51*$C3209)*(ic*Inputs!$C$7+pE+fee_fx*Inputs!$D$7-cost_acc-cost_wd*Inputs!$E$7*$E3209-cost_fx*Inputs!$D$7-$F3209)+(1-MIN(1,$H$51*$C3209))*(1-MIN(1,Inputs!$G$7*$D3209)*churn_nonbuyers)*(ic*Inputs!$C$7+fee_wd*Inputs!$E$7*(1-$B3209)+fee_fx*Inputs!$D$7-cost_acc-cost_wd*Inputs!$E$7*(1-$B3209)-cost_fx*Inputs!$D$7))</f>
        <v>405350.337962897</v>
      </c>
      <c r="I3209" s="0" t="n">
        <f aca="false">12*Inputs!$B$8*(MIN(1,$H$52*$C3209)*(ic*Inputs!$C$8+pT-cost_acc-cost_wd*Inputs!$E$8-cost_fx*Inputs!$D$8-cost_ins)+(1-MIN(1,$H$52*$C3209))*(1-MIN(1,Inputs!$G$8*$D3209)*churn_nonbuyers)*(ic*Inputs!$C$8+fee_wd*Inputs!$E$8*(1-$B3209)+fee_fx*Inputs!$D$8-cost_acc-cost_wd*Inputs!$E$8*(1-$B3209)-cost_fx*Inputs!$D$8))</f>
        <v>156842.942672925</v>
      </c>
      <c r="J3209" s="0" t="n">
        <f aca="false">G3209+H3209+I3209-fixed</f>
        <v>69995.044079178</v>
      </c>
      <c r="K3209" s="0" t="n">
        <f aca="false">12*Inputs!$B$6*(1-MIN(1,Inputs!$G$6*$D3209)*churn_nonbuyers)*(ic*Inputs!$C$6+fee_wd*Inputs!$E$6*(1-$B3209)+fee_fx*Inputs!$D$6-cost_acc-cost_wd*Inputs!$E$6*(1-$B3209)-cost_fx*Inputs!$D$6)</f>
        <v>150475.74307722</v>
      </c>
      <c r="L3209" s="0" t="n">
        <f aca="false">12*Inputs!$B$7*(1-MIN(1,Inputs!$G$7*$D3209)*churn_nonbuyers)*(ic*Inputs!$C$7+fee_wd*Inputs!$E$7*(1-$B3209)+fee_fx*Inputs!$D$7-cost_acc-cost_wd*Inputs!$E$7*(1-$B3209)-cost_fx*Inputs!$D$7)</f>
        <v>348207.212278332</v>
      </c>
      <c r="M3209" s="0" t="n">
        <f aca="false">12*Inputs!$B$8*(1-MIN(1,Inputs!$G$8*$D3209)*churn_nonbuyers)*(ic*Inputs!$C$8+fee_wd*Inputs!$E$8*(1-$B3209)+fee_fx*Inputs!$D$8-cost_acc-cost_wd*Inputs!$E$8*(1-$B3209)-cost_fx*Inputs!$D$8)</f>
        <v>12070.32732036</v>
      </c>
      <c r="N3209" s="0" t="n">
        <f aca="false">K3209+L3209+I3209-fixed</f>
        <v>-44474.1019715233</v>
      </c>
      <c r="O3209" s="0" t="n">
        <f aca="false">K3209+L3209+M3209-fixed</f>
        <v>-189246.717324088</v>
      </c>
      <c r="P3209" s="0" t="n">
        <f aca="false">12*Inputs!$B$6*(1-MIN(1,Inputs!$F$6*$D3209))*(ic*Inputs!$C$6+flat_fee-cost_acc-cost_wd*Inputs!$E$6*$E3209-cost_fx*Inputs!$D$6)+12*Inputs!$B$7*(1-MIN(1,Inputs!$F$7*$D3209))*(ic*Inputs!$C$7+flat_fee-cost_acc-cost_wd*Inputs!$E$7*$E3209-cost_fx*Inputs!$D$7)+12*Inputs!$B$8*(1-MIN(1,Inputs!$F$8*$D3209))*(ic*Inputs!$C$8+flat_fee-cost_acc-cost_wd*Inputs!$E$8*$E3209-cost_fx*Inputs!$D$8)-fixed</f>
        <v>-176649.94724992</v>
      </c>
    </row>
    <row r="3210" customFormat="false" ht="15" hidden="false" customHeight="false" outlineLevel="0" collapsed="false">
      <c r="A3210" s="0" t="n">
        <v>3145</v>
      </c>
      <c r="B3210" s="0" t="n">
        <v>0.290686</v>
      </c>
      <c r="C3210" s="0" t="n">
        <v>0.80389</v>
      </c>
      <c r="D3210" s="0" t="n">
        <v>1.181813</v>
      </c>
      <c r="E3210" s="0" t="n">
        <v>1.286929</v>
      </c>
      <c r="F3210" s="0" t="n">
        <v>0.110761</v>
      </c>
      <c r="G3210" s="0" t="n">
        <f aca="false">12*Inputs!$B$6*(MIN(1,$H$50*$C3210)*(ic*Inputs!$C$6+pS+fee_fx*Inputs!$D$6-cost_acc-cost_wd*Inputs!$E$6*$E3210-cost_fx*Inputs!$D$6-$F3210)+(1-MIN(1,$H$50*$C3210))*(1-MIN(1,Inputs!$G$6*$D3210)*churn_nonbuyers)*(ic*Inputs!$C$6+fee_wd*Inputs!$E$6*(1-$B3210)+fee_fx*Inputs!$D$6-cost_acc-cost_wd*Inputs!$E$6*(1-$B3210)-cost_fx*Inputs!$D$6))</f>
        <v>192354.021872604</v>
      </c>
      <c r="H3210" s="0" t="n">
        <f aca="false">12*Inputs!$B$7*(MIN(1,$H$51*$C3210)*(ic*Inputs!$C$7+pE+fee_fx*Inputs!$D$7-cost_acc-cost_wd*Inputs!$E$7*$E3210-cost_fx*Inputs!$D$7-$F3210)+(1-MIN(1,$H$51*$C3210))*(1-MIN(1,Inputs!$G$7*$D3210)*churn_nonbuyers)*(ic*Inputs!$C$7+fee_wd*Inputs!$E$7*(1-$B3210)+fee_fx*Inputs!$D$7-cost_acc-cost_wd*Inputs!$E$7*(1-$B3210)-cost_fx*Inputs!$D$7))</f>
        <v>380249.904609601</v>
      </c>
      <c r="I3210" s="0" t="n">
        <f aca="false">12*Inputs!$B$8*(MIN(1,$H$52*$C3210)*(ic*Inputs!$C$8+pT-cost_acc-cost_wd*Inputs!$E$8-cost_fx*Inputs!$D$8-cost_ins)+(1-MIN(1,$H$52*$C3210))*(1-MIN(1,Inputs!$G$8*$D3210)*churn_nonbuyers)*(ic*Inputs!$C$8+fee_wd*Inputs!$E$8*(1-$B3210)+fee_fx*Inputs!$D$8-cost_acc-cost_wd*Inputs!$E$8*(1-$B3210)-cost_fx*Inputs!$D$8))</f>
        <v>139475.437991794</v>
      </c>
      <c r="J3210" s="0" t="n">
        <f aca="false">G3210+H3210+I3210-fixed</f>
        <v>12079.3644739992</v>
      </c>
      <c r="K3210" s="0" t="n">
        <f aca="false">12*Inputs!$B$6*(1-MIN(1,Inputs!$G$6*$D3210)*churn_nonbuyers)*(ic*Inputs!$C$6+fee_wd*Inputs!$E$6*(1-$B3210)+fee_fx*Inputs!$D$6-cost_acc-cost_wd*Inputs!$E$6*(1-$B3210)-cost_fx*Inputs!$D$6)</f>
        <v>150302.00371477</v>
      </c>
      <c r="L3210" s="0" t="n">
        <f aca="false">12*Inputs!$B$7*(1-MIN(1,Inputs!$G$7*$D3210)*churn_nonbuyers)*(ic*Inputs!$C$7+fee_wd*Inputs!$E$7*(1-$B3210)+fee_fx*Inputs!$D$7-cost_acc-cost_wd*Inputs!$E$7*(1-$B3210)-cost_fx*Inputs!$D$7)</f>
        <v>348530.083604862</v>
      </c>
      <c r="M3210" s="0" t="n">
        <f aca="false">12*Inputs!$B$8*(1-MIN(1,Inputs!$G$8*$D3210)*churn_nonbuyers)*(ic*Inputs!$C$8+fee_wd*Inputs!$E$8*(1-$B3210)+fee_fx*Inputs!$D$8-cost_acc-cost_wd*Inputs!$E$8*(1-$B3210)-cost_fx*Inputs!$D$8)</f>
        <v>53969.2639489248</v>
      </c>
      <c r="N3210" s="0" t="n">
        <f aca="false">K3210+L3210+I3210-fixed</f>
        <v>-61692.4746885747</v>
      </c>
      <c r="O3210" s="0" t="n">
        <f aca="false">K3210+L3210+M3210-fixed</f>
        <v>-147198.648731444</v>
      </c>
      <c r="P3210" s="0" t="n">
        <f aca="false">12*Inputs!$B$6*(1-MIN(1,Inputs!$F$6*$D3210))*(ic*Inputs!$C$6+flat_fee-cost_acc-cost_wd*Inputs!$E$6*$E3210-cost_fx*Inputs!$D$6)+12*Inputs!$B$7*(1-MIN(1,Inputs!$F$7*$D3210))*(ic*Inputs!$C$7+flat_fee-cost_acc-cost_wd*Inputs!$E$7*$E3210-cost_fx*Inputs!$D$7)+12*Inputs!$B$8*(1-MIN(1,Inputs!$F$8*$D3210))*(ic*Inputs!$C$8+flat_fee-cost_acc-cost_wd*Inputs!$E$8*$E3210-cost_fx*Inputs!$D$8)-fixed</f>
        <v>-143490.58811752</v>
      </c>
    </row>
    <row r="3211" customFormat="false" ht="15" hidden="false" customHeight="false" outlineLevel="0" collapsed="false">
      <c r="A3211" s="0" t="n">
        <v>3146</v>
      </c>
      <c r="B3211" s="0" t="n">
        <v>0.196088</v>
      </c>
      <c r="C3211" s="0" t="n">
        <v>1.036301</v>
      </c>
      <c r="D3211" s="0" t="n">
        <v>0.894121</v>
      </c>
      <c r="E3211" s="0" t="n">
        <v>1.079315</v>
      </c>
      <c r="F3211" s="0" t="n">
        <v>0.266843</v>
      </c>
      <c r="G3211" s="0" t="n">
        <f aca="false">12*Inputs!$B$6*(MIN(1,$H$50*$C3211)*(ic*Inputs!$C$6+pS+fee_fx*Inputs!$D$6-cost_acc-cost_wd*Inputs!$E$6*$E3211-cost_fx*Inputs!$D$6-$F3211)+(1-MIN(1,$H$50*$C3211))*(1-MIN(1,Inputs!$G$6*$D3211)*churn_nonbuyers)*(ic*Inputs!$C$6+fee_wd*Inputs!$E$6*(1-$B3211)+fee_fx*Inputs!$D$6-cost_acc-cost_wd*Inputs!$E$6*(1-$B3211)-cost_fx*Inputs!$D$6))</f>
        <v>219783.588243428</v>
      </c>
      <c r="H3211" s="0" t="n">
        <f aca="false">12*Inputs!$B$7*(MIN(1,$H$51*$C3211)*(ic*Inputs!$C$7+pE+fee_fx*Inputs!$D$7-cost_acc-cost_wd*Inputs!$E$7*$E3211-cost_fx*Inputs!$D$7-$F3211)+(1-MIN(1,$H$51*$C3211))*(1-MIN(1,Inputs!$G$7*$D3211)*churn_nonbuyers)*(ic*Inputs!$C$7+fee_wd*Inputs!$E$7*(1-$B3211)+fee_fx*Inputs!$D$7-cost_acc-cost_wd*Inputs!$E$7*(1-$B3211)-cost_fx*Inputs!$D$7))</f>
        <v>414476.468363843</v>
      </c>
      <c r="I3211" s="0" t="n">
        <f aca="false">12*Inputs!$B$8*(MIN(1,$H$52*$C3211)*(ic*Inputs!$C$8+pT-cost_acc-cost_wd*Inputs!$E$8-cost_fx*Inputs!$D$8-cost_ins)+(1-MIN(1,$H$52*$C3211))*(1-MIN(1,Inputs!$G$8*$D3211)*churn_nonbuyers)*(ic*Inputs!$C$8+fee_wd*Inputs!$E$8*(1-$B3211)+fee_fx*Inputs!$D$8-cost_acc-cost_wd*Inputs!$E$8*(1-$B3211)-cost_fx*Inputs!$D$8))</f>
        <v>181940.110091989</v>
      </c>
      <c r="J3211" s="0" t="n">
        <f aca="false">G3211+H3211+I3211-fixed</f>
        <v>116200.166699259</v>
      </c>
      <c r="K3211" s="0" t="n">
        <f aca="false">12*Inputs!$B$6*(1-MIN(1,Inputs!$G$6*$D3211)*churn_nonbuyers)*(ic*Inputs!$C$6+fee_wd*Inputs!$E$6*(1-$B3211)+fee_fx*Inputs!$D$6-cost_acc-cost_wd*Inputs!$E$6*(1-$B3211)-cost_fx*Inputs!$D$6)</f>
        <v>165612.938390266</v>
      </c>
      <c r="L3211" s="0" t="n">
        <f aca="false">12*Inputs!$B$7*(1-MIN(1,Inputs!$G$7*$D3211)*churn_nonbuyers)*(ic*Inputs!$C$7+fee_wd*Inputs!$E$7*(1-$B3211)+fee_fx*Inputs!$D$7-cost_acc-cost_wd*Inputs!$E$7*(1-$B3211)-cost_fx*Inputs!$D$7)</f>
        <v>364905.45042616</v>
      </c>
      <c r="M3211" s="0" t="n">
        <f aca="false">12*Inputs!$B$8*(1-MIN(1,Inputs!$G$8*$D3211)*churn_nonbuyers)*(ic*Inputs!$C$8+fee_wd*Inputs!$E$8*(1-$B3211)+fee_fx*Inputs!$D$8-cost_acc-cost_wd*Inputs!$E$8*(1-$B3211)-cost_fx*Inputs!$D$8)</f>
        <v>118589.976914573</v>
      </c>
      <c r="N3211" s="0" t="n">
        <f aca="false">K3211+L3211+I3211-fixed</f>
        <v>12458.4989084137</v>
      </c>
      <c r="O3211" s="0" t="n">
        <f aca="false">K3211+L3211+M3211-fixed</f>
        <v>-50891.6342690022</v>
      </c>
      <c r="P3211" s="0" t="n">
        <f aca="false">12*Inputs!$B$6*(1-MIN(1,Inputs!$F$6*$D3211))*(ic*Inputs!$C$6+flat_fee-cost_acc-cost_wd*Inputs!$E$6*$E3211-cost_fx*Inputs!$D$6)+12*Inputs!$B$7*(1-MIN(1,Inputs!$F$7*$D3211))*(ic*Inputs!$C$7+flat_fee-cost_acc-cost_wd*Inputs!$E$7*$E3211-cost_fx*Inputs!$D$7)+12*Inputs!$B$8*(1-MIN(1,Inputs!$F$8*$D3211))*(ic*Inputs!$C$8+flat_fee-cost_acc-cost_wd*Inputs!$E$8*$E3211-cost_fx*Inputs!$D$8)-fixed</f>
        <v>93900.5824196</v>
      </c>
    </row>
    <row r="3212" customFormat="false" ht="15" hidden="false" customHeight="false" outlineLevel="0" collapsed="false">
      <c r="A3212" s="0" t="n">
        <v>3147</v>
      </c>
      <c r="B3212" s="0" t="n">
        <v>0.274785</v>
      </c>
      <c r="C3212" s="0" t="n">
        <v>0.908017</v>
      </c>
      <c r="D3212" s="0" t="n">
        <v>0.832397</v>
      </c>
      <c r="E3212" s="0" t="n">
        <v>1.02264</v>
      </c>
      <c r="F3212" s="0" t="n">
        <v>0.08086</v>
      </c>
      <c r="G3212" s="0" t="n">
        <f aca="false">12*Inputs!$B$6*(MIN(1,$H$50*$C3212)*(ic*Inputs!$C$6+pS+fee_fx*Inputs!$D$6-cost_acc-cost_wd*Inputs!$E$6*$E3212-cost_fx*Inputs!$D$6-$F3212)+(1-MIN(1,$H$50*$C3212))*(1-MIN(1,Inputs!$G$6*$D3212)*churn_nonbuyers)*(ic*Inputs!$C$6+fee_wd*Inputs!$E$6*(1-$B3212)+fee_fx*Inputs!$D$6-cost_acc-cost_wd*Inputs!$E$6*(1-$B3212)-cost_fx*Inputs!$D$6))</f>
        <v>208578.754901457</v>
      </c>
      <c r="H3212" s="0" t="n">
        <f aca="false">12*Inputs!$B$7*(MIN(1,$H$51*$C3212)*(ic*Inputs!$C$7+pE+fee_fx*Inputs!$D$7-cost_acc-cost_wd*Inputs!$E$7*$E3212-cost_fx*Inputs!$D$7-$F3212)+(1-MIN(1,$H$51*$C3212))*(1-MIN(1,Inputs!$G$7*$D3212)*churn_nonbuyers)*(ic*Inputs!$C$7+fee_wd*Inputs!$E$7*(1-$B3212)+fee_fx*Inputs!$D$7-cost_acc-cost_wd*Inputs!$E$7*(1-$B3212)-cost_fx*Inputs!$D$7))</f>
        <v>417401.680767676</v>
      </c>
      <c r="I3212" s="0" t="n">
        <f aca="false">12*Inputs!$B$8*(MIN(1,$H$52*$C3212)*(ic*Inputs!$C$8+pT-cost_acc-cost_wd*Inputs!$E$8-cost_fx*Inputs!$D$8-cost_ins)+(1-MIN(1,$H$52*$C3212))*(1-MIN(1,Inputs!$G$8*$D3212)*churn_nonbuyers)*(ic*Inputs!$C$8+fee_wd*Inputs!$E$8*(1-$B3212)+fee_fx*Inputs!$D$8-cost_acc-cost_wd*Inputs!$E$8*(1-$B3212)-cost_fx*Inputs!$D$8))</f>
        <v>178514.221047493</v>
      </c>
      <c r="J3212" s="0" t="n">
        <f aca="false">G3212+H3212+I3212-fixed</f>
        <v>104494.656716626</v>
      </c>
      <c r="K3212" s="0" t="n">
        <f aca="false">12*Inputs!$B$6*(1-MIN(1,Inputs!$G$6*$D3212)*churn_nonbuyers)*(ic*Inputs!$C$6+fee_wd*Inputs!$E$6*(1-$B3212)+fee_fx*Inputs!$D$6-cost_acc-cost_wd*Inputs!$E$6*(1-$B3212)-cost_fx*Inputs!$D$6)</f>
        <v>155287.255749444</v>
      </c>
      <c r="L3212" s="0" t="n">
        <f aca="false">12*Inputs!$B$7*(1-MIN(1,Inputs!$G$7*$D3212)*churn_nonbuyers)*(ic*Inputs!$C$7+fee_wd*Inputs!$E$7*(1-$B3212)+fee_fx*Inputs!$D$7-cost_acc-cost_wd*Inputs!$E$7*(1-$B3212)-cost_fx*Inputs!$D$7)</f>
        <v>354550.400393666</v>
      </c>
      <c r="M3212" s="0" t="n">
        <f aca="false">12*Inputs!$B$8*(1-MIN(1,Inputs!$G$8*$D3212)*churn_nonbuyers)*(ic*Inputs!$C$8+fee_wd*Inputs!$E$8*(1-$B3212)+fee_fx*Inputs!$D$8-cost_acc-cost_wd*Inputs!$E$8*(1-$B3212)-cost_fx*Inputs!$D$8)</f>
        <v>130709.588484072</v>
      </c>
      <c r="N3212" s="0" t="n">
        <f aca="false">K3212+L3212+I3212-fixed</f>
        <v>-11648.1228093966</v>
      </c>
      <c r="O3212" s="0" t="n">
        <f aca="false">K3212+L3212+M3212-fixed</f>
        <v>-59452.7553728175</v>
      </c>
      <c r="P3212" s="0" t="n">
        <f aca="false">12*Inputs!$B$6*(1-MIN(1,Inputs!$F$6*$D3212))*(ic*Inputs!$C$6+flat_fee-cost_acc-cost_wd*Inputs!$E$6*$E3212-cost_fx*Inputs!$D$6)+12*Inputs!$B$7*(1-MIN(1,Inputs!$F$7*$D3212))*(ic*Inputs!$C$7+flat_fee-cost_acc-cost_wd*Inputs!$E$7*$E3212-cost_fx*Inputs!$D$7)+12*Inputs!$B$8*(1-MIN(1,Inputs!$F$8*$D3212))*(ic*Inputs!$C$8+flat_fee-cost_acc-cost_wd*Inputs!$E$8*$E3212-cost_fx*Inputs!$D$8)-fixed</f>
        <v>154296.8569232</v>
      </c>
    </row>
    <row r="3213" customFormat="false" ht="15" hidden="false" customHeight="false" outlineLevel="0" collapsed="false">
      <c r="A3213" s="0" t="n">
        <v>3148</v>
      </c>
      <c r="B3213" s="0" t="n">
        <v>0.162988</v>
      </c>
      <c r="C3213" s="0" t="n">
        <v>0.982379</v>
      </c>
      <c r="D3213" s="0" t="n">
        <v>1.300099</v>
      </c>
      <c r="E3213" s="0" t="n">
        <v>1.167291</v>
      </c>
      <c r="F3213" s="0" t="n">
        <v>0.242068</v>
      </c>
      <c r="G3213" s="0" t="n">
        <f aca="false">12*Inputs!$B$6*(MIN(1,$H$50*$C3213)*(ic*Inputs!$C$6+pS+fee_fx*Inputs!$D$6-cost_acc-cost_wd*Inputs!$E$6*$E3213-cost_fx*Inputs!$D$6-$F3213)+(1-MIN(1,$H$50*$C3213))*(1-MIN(1,Inputs!$G$6*$D3213)*churn_nonbuyers)*(ic*Inputs!$C$6+fee_wd*Inputs!$E$6*(1-$B3213)+fee_fx*Inputs!$D$6-cost_acc-cost_wd*Inputs!$E$6*(1-$B3213)-cost_fx*Inputs!$D$6))</f>
        <v>216398.225816933</v>
      </c>
      <c r="H3213" s="0" t="n">
        <f aca="false">12*Inputs!$B$7*(MIN(1,$H$51*$C3213)*(ic*Inputs!$C$7+pE+fee_fx*Inputs!$D$7-cost_acc-cost_wd*Inputs!$E$7*$E3213-cost_fx*Inputs!$D$7-$F3213)+(1-MIN(1,$H$51*$C3213))*(1-MIN(1,Inputs!$G$7*$D3213)*churn_nonbuyers)*(ic*Inputs!$C$7+fee_wd*Inputs!$E$7*(1-$B3213)+fee_fx*Inputs!$D$7-cost_acc-cost_wd*Inputs!$E$7*(1-$B3213)-cost_fx*Inputs!$D$7))</f>
        <v>403351.087994355</v>
      </c>
      <c r="I3213" s="0" t="n">
        <f aca="false">12*Inputs!$B$8*(MIN(1,$H$52*$C3213)*(ic*Inputs!$C$8+pT-cost_acc-cost_wd*Inputs!$E$8-cost_fx*Inputs!$D$8-cost_ins)+(1-MIN(1,$H$52*$C3213))*(1-MIN(1,Inputs!$G$8*$D3213)*churn_nonbuyers)*(ic*Inputs!$C$8+fee_wd*Inputs!$E$8*(1-$B3213)+fee_fx*Inputs!$D$8-cost_acc-cost_wd*Inputs!$E$8*(1-$B3213)-cost_fx*Inputs!$D$8))</f>
        <v>150552.369787692</v>
      </c>
      <c r="J3213" s="0" t="n">
        <f aca="false">G3213+H3213+I3213-fixed</f>
        <v>70301.6835989801</v>
      </c>
      <c r="K3213" s="0" t="n">
        <f aca="false">12*Inputs!$B$6*(1-MIN(1,Inputs!$G$6*$D3213)*churn_nonbuyers)*(ic*Inputs!$C$6+fee_wd*Inputs!$E$6*(1-$B3213)+fee_fx*Inputs!$D$6-cost_acc-cost_wd*Inputs!$E$6*(1-$B3213)-cost_fx*Inputs!$D$6)</f>
        <v>166550.413937846</v>
      </c>
      <c r="L3213" s="0" t="n">
        <f aca="false">12*Inputs!$B$7*(1-MIN(1,Inputs!$G$7*$D3213)*churn_nonbuyers)*(ic*Inputs!$C$7+fee_wd*Inputs!$E$7*(1-$B3213)+fee_fx*Inputs!$D$7-cost_acc-cost_wd*Inputs!$E$7*(1-$B3213)-cost_fx*Inputs!$D$7)</f>
        <v>364919.140810708</v>
      </c>
      <c r="M3213" s="0" t="n">
        <f aca="false">12*Inputs!$B$8*(1-MIN(1,Inputs!$G$8*$D3213)*churn_nonbuyers)*(ic*Inputs!$C$8+fee_wd*Inputs!$E$8*(1-$B3213)+fee_fx*Inputs!$D$8-cost_acc-cost_wd*Inputs!$E$8*(1-$B3213)-cost_fx*Inputs!$D$8)</f>
        <v>28649.8144832832</v>
      </c>
      <c r="N3213" s="0" t="n">
        <f aca="false">K3213+L3213+I3213-fixed</f>
        <v>-17978.0754637539</v>
      </c>
      <c r="O3213" s="0" t="n">
        <f aca="false">K3213+L3213+M3213-fixed</f>
        <v>-139880.630768163</v>
      </c>
      <c r="P3213" s="0" t="n">
        <f aca="false">12*Inputs!$B$6*(1-MIN(1,Inputs!$F$6*$D3213))*(ic*Inputs!$C$6+flat_fee-cost_acc-cost_wd*Inputs!$E$6*$E3213-cost_fx*Inputs!$D$6)+12*Inputs!$B$7*(1-MIN(1,Inputs!$F$7*$D3213))*(ic*Inputs!$C$7+flat_fee-cost_acc-cost_wd*Inputs!$E$7*$E3213-cost_fx*Inputs!$D$7)+12*Inputs!$B$8*(1-MIN(1,Inputs!$F$8*$D3213))*(ic*Inputs!$C$8+flat_fee-cost_acc-cost_wd*Inputs!$E$8*$E3213-cost_fx*Inputs!$D$8)-fixed</f>
        <v>-158983.01403784</v>
      </c>
    </row>
    <row r="3214" customFormat="false" ht="15" hidden="false" customHeight="false" outlineLevel="0" collapsed="false">
      <c r="A3214" s="0" t="n">
        <v>3149</v>
      </c>
      <c r="B3214" s="0" t="n">
        <v>0.196038</v>
      </c>
      <c r="C3214" s="0" t="n">
        <v>0.868472</v>
      </c>
      <c r="D3214" s="0" t="n">
        <v>0.910951</v>
      </c>
      <c r="E3214" s="0" t="n">
        <v>1.045467</v>
      </c>
      <c r="F3214" s="0" t="n">
        <v>0.16818</v>
      </c>
      <c r="G3214" s="0" t="n">
        <f aca="false">12*Inputs!$B$6*(MIN(1,$H$50*$C3214)*(ic*Inputs!$C$6+pS+fee_fx*Inputs!$D$6-cost_acc-cost_wd*Inputs!$E$6*$E3214-cost_fx*Inputs!$D$6-$F3214)+(1-MIN(1,$H$50*$C3214))*(1-MIN(1,Inputs!$G$6*$D3214)*churn_nonbuyers)*(ic*Inputs!$C$6+fee_wd*Inputs!$E$6*(1-$B3214)+fee_fx*Inputs!$D$6-cost_acc-cost_wd*Inputs!$E$6*(1-$B3214)-cost_fx*Inputs!$D$6))</f>
        <v>213532.785295449</v>
      </c>
      <c r="H3214" s="0" t="n">
        <f aca="false">12*Inputs!$B$7*(MIN(1,$H$51*$C3214)*(ic*Inputs!$C$7+pE+fee_fx*Inputs!$D$7-cost_acc-cost_wd*Inputs!$E$7*$E3214-cost_fx*Inputs!$D$7-$F3214)+(1-MIN(1,$H$51*$C3214))*(1-MIN(1,Inputs!$G$7*$D3214)*churn_nonbuyers)*(ic*Inputs!$C$7+fee_wd*Inputs!$E$7*(1-$B3214)+fee_fx*Inputs!$D$7-cost_acc-cost_wd*Inputs!$E$7*(1-$B3214)-cost_fx*Inputs!$D$7))</f>
        <v>414651.39865761</v>
      </c>
      <c r="I3214" s="0" t="n">
        <f aca="false">12*Inputs!$B$8*(MIN(1,$H$52*$C3214)*(ic*Inputs!$C$8+pT-cost_acc-cost_wd*Inputs!$E$8-cost_fx*Inputs!$D$8-cost_ins)+(1-MIN(1,$H$52*$C3214))*(1-MIN(1,Inputs!$G$8*$D3214)*churn_nonbuyers)*(ic*Inputs!$C$8+fee_wd*Inputs!$E$8*(1-$B3214)+fee_fx*Inputs!$D$8-cost_acc-cost_wd*Inputs!$E$8*(1-$B3214)-cost_fx*Inputs!$D$8))</f>
        <v>170216.736077294</v>
      </c>
      <c r="J3214" s="0" t="n">
        <f aca="false">G3214+H3214+I3214-fixed</f>
        <v>98400.9200303524</v>
      </c>
      <c r="K3214" s="0" t="n">
        <f aca="false">12*Inputs!$B$6*(1-MIN(1,Inputs!$G$6*$D3214)*churn_nonbuyers)*(ic*Inputs!$C$6+fee_wd*Inputs!$E$6*(1-$B3214)+fee_fx*Inputs!$D$6-cost_acc-cost_wd*Inputs!$E$6*(1-$B3214)-cost_fx*Inputs!$D$6)</f>
        <v>165473.925207394</v>
      </c>
      <c r="L3214" s="0" t="n">
        <f aca="false">12*Inputs!$B$7*(1-MIN(1,Inputs!$G$7*$D3214)*churn_nonbuyers)*(ic*Inputs!$C$7+fee_wd*Inputs!$E$7*(1-$B3214)+fee_fx*Inputs!$D$7-cost_acc-cost_wd*Inputs!$E$7*(1-$B3214)-cost_fx*Inputs!$D$7)</f>
        <v>364723.134676436</v>
      </c>
      <c r="M3214" s="0" t="n">
        <f aca="false">12*Inputs!$B$8*(1-MIN(1,Inputs!$G$8*$D3214)*churn_nonbuyers)*(ic*Inputs!$C$8+fee_wd*Inputs!$E$8*(1-$B3214)+fee_fx*Inputs!$D$8-cost_acc-cost_wd*Inputs!$E$8*(1-$B3214)-cost_fx*Inputs!$D$8)</f>
        <v>114856.413527837</v>
      </c>
      <c r="N3214" s="0" t="n">
        <f aca="false">K3214+L3214+I3214-fixed</f>
        <v>413.795961123309</v>
      </c>
      <c r="O3214" s="0" t="n">
        <f aca="false">K3214+L3214+M3214-fixed</f>
        <v>-54946.5265883335</v>
      </c>
      <c r="P3214" s="0" t="n">
        <f aca="false">12*Inputs!$B$6*(1-MIN(1,Inputs!$F$6*$D3214))*(ic*Inputs!$C$6+flat_fee-cost_acc-cost_wd*Inputs!$E$6*$E3214-cost_fx*Inputs!$D$6)+12*Inputs!$B$7*(1-MIN(1,Inputs!$F$7*$D3214))*(ic*Inputs!$C$7+flat_fee-cost_acc-cost_wd*Inputs!$E$7*$E3214-cost_fx*Inputs!$D$7)+12*Inputs!$B$8*(1-MIN(1,Inputs!$F$8*$D3214))*(ic*Inputs!$C$8+flat_fee-cost_acc-cost_wd*Inputs!$E$8*$E3214-cost_fx*Inputs!$D$8)-fixed</f>
        <v>100075.77066008</v>
      </c>
    </row>
    <row r="3215" customFormat="false" ht="15" hidden="false" customHeight="false" outlineLevel="0" collapsed="false">
      <c r="A3215" s="0" t="n">
        <v>3150</v>
      </c>
      <c r="B3215" s="0" t="n">
        <v>0.403605</v>
      </c>
      <c r="C3215" s="0" t="n">
        <v>0.933524</v>
      </c>
      <c r="D3215" s="0" t="n">
        <v>1.127925</v>
      </c>
      <c r="E3215" s="0" t="n">
        <v>1.06344</v>
      </c>
      <c r="F3215" s="0" t="n">
        <v>0.151624</v>
      </c>
      <c r="G3215" s="0" t="n">
        <f aca="false">12*Inputs!$B$6*(MIN(1,$H$50*$C3215)*(ic*Inputs!$C$6+pS+fee_fx*Inputs!$D$6-cost_acc-cost_wd*Inputs!$E$6*$E3215-cost_fx*Inputs!$D$6-$F3215)+(1-MIN(1,$H$50*$C3215))*(1-MIN(1,Inputs!$G$6*$D3215)*churn_nonbuyers)*(ic*Inputs!$C$6+fee_wd*Inputs!$E$6*(1-$B3215)+fee_fx*Inputs!$D$6-cost_acc-cost_wd*Inputs!$E$6*(1-$B3215)-cost_fx*Inputs!$D$6))</f>
        <v>189264.071272343</v>
      </c>
      <c r="H3215" s="0" t="n">
        <f aca="false">12*Inputs!$B$7*(MIN(1,$H$51*$C3215)*(ic*Inputs!$C$7+pE+fee_fx*Inputs!$D$7-cost_acc-cost_wd*Inputs!$E$7*$E3215-cost_fx*Inputs!$D$7-$F3215)+(1-MIN(1,$H$51*$C3215))*(1-MIN(1,Inputs!$G$7*$D3215)*churn_nonbuyers)*(ic*Inputs!$C$7+fee_wd*Inputs!$E$7*(1-$B3215)+fee_fx*Inputs!$D$7-cost_acc-cost_wd*Inputs!$E$7*(1-$B3215)-cost_fx*Inputs!$D$7))</f>
        <v>397724.410183236</v>
      </c>
      <c r="I3215" s="0" t="n">
        <f aca="false">12*Inputs!$B$8*(MIN(1,$H$52*$C3215)*(ic*Inputs!$C$8+pT-cost_acc-cost_wd*Inputs!$E$8-cost_fx*Inputs!$D$8-cost_ins)+(1-MIN(1,$H$52*$C3215))*(1-MIN(1,Inputs!$G$8*$D3215)*churn_nonbuyers)*(ic*Inputs!$C$8+fee_wd*Inputs!$E$8*(1-$B3215)+fee_fx*Inputs!$D$8-cost_acc-cost_wd*Inputs!$E$8*(1-$B3215)-cost_fx*Inputs!$D$8))</f>
        <v>156952.984545673</v>
      </c>
      <c r="J3215" s="0" t="n">
        <f aca="false">G3215+H3215+I3215-fixed</f>
        <v>43941.4660012517</v>
      </c>
      <c r="K3215" s="0" t="n">
        <f aca="false">12*Inputs!$B$6*(1-MIN(1,Inputs!$G$6*$D3215)*churn_nonbuyers)*(ic*Inputs!$C$6+fee_wd*Inputs!$E$6*(1-$B3215)+fee_fx*Inputs!$D$6-cost_acc-cost_wd*Inputs!$E$6*(1-$B3215)-cost_fx*Inputs!$D$6)</f>
        <v>135389.0964213</v>
      </c>
      <c r="L3215" s="0" t="n">
        <f aca="false">12*Inputs!$B$7*(1-MIN(1,Inputs!$G$7*$D3215)*churn_nonbuyers)*(ic*Inputs!$C$7+fee_wd*Inputs!$E$7*(1-$B3215)+fee_fx*Inputs!$D$7-cost_acc-cost_wd*Inputs!$E$7*(1-$B3215)-cost_fx*Inputs!$D$7)</f>
        <v>333404.11945278</v>
      </c>
      <c r="M3215" s="0" t="n">
        <f aca="false">12*Inputs!$B$8*(1-MIN(1,Inputs!$G$8*$D3215)*churn_nonbuyers)*(ic*Inputs!$C$8+fee_wd*Inputs!$E$8*(1-$B3215)+fee_fx*Inputs!$D$8-cost_acc-cost_wd*Inputs!$E$8*(1-$B3215)-cost_fx*Inputs!$D$8)</f>
        <v>64614.5912994</v>
      </c>
      <c r="N3215" s="0" t="n">
        <f aca="false">K3215+L3215+I3215-fixed</f>
        <v>-74253.7995802468</v>
      </c>
      <c r="O3215" s="0" t="n">
        <f aca="false">K3215+L3215+M3215-fixed</f>
        <v>-166592.19282652</v>
      </c>
      <c r="P3215" s="0" t="n">
        <f aca="false">12*Inputs!$B$6*(1-MIN(1,Inputs!$F$6*$D3215))*(ic*Inputs!$C$6+flat_fee-cost_acc-cost_wd*Inputs!$E$6*$E3215-cost_fx*Inputs!$D$6)+12*Inputs!$B$7*(1-MIN(1,Inputs!$F$7*$D3215))*(ic*Inputs!$C$7+flat_fee-cost_acc-cost_wd*Inputs!$E$7*$E3215-cost_fx*Inputs!$D$7)+12*Inputs!$B$8*(1-MIN(1,Inputs!$F$8*$D3215))*(ic*Inputs!$C$8+flat_fee-cost_acc-cost_wd*Inputs!$E$8*$E3215-cost_fx*Inputs!$D$8)-fixed</f>
        <v>-27126.83452</v>
      </c>
    </row>
    <row r="3216" customFormat="false" ht="15" hidden="false" customHeight="false" outlineLevel="0" collapsed="false">
      <c r="A3216" s="0" t="n">
        <v>3151</v>
      </c>
      <c r="B3216" s="0" t="n">
        <v>0.123653</v>
      </c>
      <c r="C3216" s="0" t="n">
        <v>1.009909</v>
      </c>
      <c r="D3216" s="0" t="n">
        <v>0.89305</v>
      </c>
      <c r="E3216" s="0" t="n">
        <v>1.41806</v>
      </c>
      <c r="F3216" s="0" t="n">
        <v>0.224286</v>
      </c>
      <c r="G3216" s="0" t="n">
        <f aca="false">12*Inputs!$B$6*(MIN(1,$H$50*$C3216)*(ic*Inputs!$C$6+pS+fee_fx*Inputs!$D$6-cost_acc-cost_wd*Inputs!$E$6*$E3216-cost_fx*Inputs!$D$6-$F3216)+(1-MIN(1,$H$50*$C3216))*(1-MIN(1,Inputs!$G$6*$D3216)*churn_nonbuyers)*(ic*Inputs!$C$6+fee_wd*Inputs!$E$6*(1-$B3216)+fee_fx*Inputs!$D$6-cost_acc-cost_wd*Inputs!$E$6*(1-$B3216)-cost_fx*Inputs!$D$6))</f>
        <v>220680.533932557</v>
      </c>
      <c r="H3216" s="0" t="n">
        <f aca="false">12*Inputs!$B$7*(MIN(1,$H$51*$C3216)*(ic*Inputs!$C$7+pE+fee_fx*Inputs!$D$7-cost_acc-cost_wd*Inputs!$E$7*$E3216-cost_fx*Inputs!$D$7-$F3216)+(1-MIN(1,$H$51*$C3216))*(1-MIN(1,Inputs!$G$7*$D3216)*churn_nonbuyers)*(ic*Inputs!$C$7+fee_wd*Inputs!$E$7*(1-$B3216)+fee_fx*Inputs!$D$7-cost_acc-cost_wd*Inputs!$E$7*(1-$B3216)-cost_fx*Inputs!$D$7))</f>
        <v>382337.142166014</v>
      </c>
      <c r="I3216" s="0" t="n">
        <f aca="false">12*Inputs!$B$8*(MIN(1,$H$52*$C3216)*(ic*Inputs!$C$8+pT-cost_acc-cost_wd*Inputs!$E$8-cost_fx*Inputs!$D$8-cost_ins)+(1-MIN(1,$H$52*$C3216))*(1-MIN(1,Inputs!$G$8*$D3216)*churn_nonbuyers)*(ic*Inputs!$C$8+fee_wd*Inputs!$E$8*(1-$B3216)+fee_fx*Inputs!$D$8-cost_acc-cost_wd*Inputs!$E$8*(1-$B3216)-cost_fx*Inputs!$D$8))</f>
        <v>180778.353338166</v>
      </c>
      <c r="J3216" s="0" t="n">
        <f aca="false">G3216+H3216+I3216-fixed</f>
        <v>83796.0294367368</v>
      </c>
      <c r="K3216" s="0" t="n">
        <f aca="false">12*Inputs!$B$6*(1-MIN(1,Inputs!$G$6*$D3216)*churn_nonbuyers)*(ic*Inputs!$C$6+fee_wd*Inputs!$E$6*(1-$B3216)+fee_fx*Inputs!$D$6-cost_acc-cost_wd*Inputs!$E$6*(1-$B3216)-cost_fx*Inputs!$D$6)</f>
        <v>175587.10784388</v>
      </c>
      <c r="L3216" s="0" t="n">
        <f aca="false">12*Inputs!$B$7*(1-MIN(1,Inputs!$G$7*$D3216)*churn_nonbuyers)*(ic*Inputs!$C$7+fee_wd*Inputs!$E$7*(1-$B3216)+fee_fx*Inputs!$D$7-cost_acc-cost_wd*Inputs!$E$7*(1-$B3216)-cost_fx*Inputs!$D$7)</f>
        <v>375068.685506328</v>
      </c>
      <c r="M3216" s="0" t="n">
        <f aca="false">12*Inputs!$B$8*(1-MIN(1,Inputs!$G$8*$D3216)*churn_nonbuyers)*(ic*Inputs!$C$8+fee_wd*Inputs!$E$8*(1-$B3216)+fee_fx*Inputs!$D$8-cost_acc-cost_wd*Inputs!$E$8*(1-$B3216)-cost_fx*Inputs!$D$8)</f>
        <v>120130.98327144</v>
      </c>
      <c r="N3216" s="0" t="n">
        <f aca="false">K3216+L3216+I3216-fixed</f>
        <v>31434.1466883745</v>
      </c>
      <c r="O3216" s="0" t="n">
        <f aca="false">K3216+L3216+M3216-fixed</f>
        <v>-29213.2233783519</v>
      </c>
      <c r="P3216" s="0" t="n">
        <f aca="false">12*Inputs!$B$6*(1-MIN(1,Inputs!$F$6*$D3216))*(ic*Inputs!$C$6+flat_fee-cost_acc-cost_wd*Inputs!$E$6*$E3216-cost_fx*Inputs!$D$6)+12*Inputs!$B$7*(1-MIN(1,Inputs!$F$7*$D3216))*(ic*Inputs!$C$7+flat_fee-cost_acc-cost_wd*Inputs!$E$7*$E3216-cost_fx*Inputs!$D$7)+12*Inputs!$B$8*(1-MIN(1,Inputs!$F$8*$D3216))*(ic*Inputs!$C$8+flat_fee-cost_acc-cost_wd*Inputs!$E$8*$E3216-cost_fx*Inputs!$D$8)-fixed</f>
        <v>-60548.5844800001</v>
      </c>
    </row>
    <row r="3217" customFormat="false" ht="15" hidden="false" customHeight="false" outlineLevel="0" collapsed="false">
      <c r="A3217" s="0" t="n">
        <v>3152</v>
      </c>
      <c r="B3217" s="0" t="n">
        <v>0.057293</v>
      </c>
      <c r="C3217" s="0" t="n">
        <v>1.068362</v>
      </c>
      <c r="D3217" s="0" t="n">
        <v>1.284774</v>
      </c>
      <c r="E3217" s="0" t="n">
        <v>1.104934</v>
      </c>
      <c r="F3217" s="0" t="n">
        <v>0.092254</v>
      </c>
      <c r="G3217" s="0" t="n">
        <f aca="false">12*Inputs!$B$6*(MIN(1,$H$50*$C3217)*(ic*Inputs!$C$6+pS+fee_fx*Inputs!$D$6-cost_acc-cost_wd*Inputs!$E$6*$E3217-cost_fx*Inputs!$D$6-$F3217)+(1-MIN(1,$H$50*$C3217))*(1-MIN(1,Inputs!$G$6*$D3217)*churn_nonbuyers)*(ic*Inputs!$C$6+fee_wd*Inputs!$E$6*(1-$B3217)+fee_fx*Inputs!$D$6-cost_acc-cost_wd*Inputs!$E$6*(1-$B3217)-cost_fx*Inputs!$D$6))</f>
        <v>239133.679731174</v>
      </c>
      <c r="H3217" s="0" t="n">
        <f aca="false">12*Inputs!$B$7*(MIN(1,$H$51*$C3217)*(ic*Inputs!$C$7+pE+fee_fx*Inputs!$D$7-cost_acc-cost_wd*Inputs!$E$7*$E3217-cost_fx*Inputs!$D$7-$F3217)+(1-MIN(1,$H$51*$C3217))*(1-MIN(1,Inputs!$G$7*$D3217)*churn_nonbuyers)*(ic*Inputs!$C$7+fee_wd*Inputs!$E$7*(1-$B3217)+fee_fx*Inputs!$D$7-cost_acc-cost_wd*Inputs!$E$7*(1-$B3217)-cost_fx*Inputs!$D$7))</f>
        <v>432088.558652634</v>
      </c>
      <c r="I3217" s="0" t="n">
        <f aca="false">12*Inputs!$B$8*(MIN(1,$H$52*$C3217)*(ic*Inputs!$C$8+pT-cost_acc-cost_wd*Inputs!$E$8-cost_fx*Inputs!$D$8-cost_ins)+(1-MIN(1,$H$52*$C3217))*(1-MIN(1,Inputs!$G$8*$D3217)*churn_nonbuyers)*(ic*Inputs!$C$8+fee_wd*Inputs!$E$8*(1-$B3217)+fee_fx*Inputs!$D$8-cost_acc-cost_wd*Inputs!$E$8*(1-$B3217)-cost_fx*Inputs!$D$8))</f>
        <v>162212.409102675</v>
      </c>
      <c r="J3217" s="0" t="n">
        <f aca="false">G3217+H3217+I3217-fixed</f>
        <v>133434.647486483</v>
      </c>
      <c r="K3217" s="0" t="n">
        <f aca="false">12*Inputs!$B$6*(1-MIN(1,Inputs!$G$6*$D3217)*churn_nonbuyers)*(ic*Inputs!$C$6+fee_wd*Inputs!$E$6*(1-$B3217)+fee_fx*Inputs!$D$6-cost_acc-cost_wd*Inputs!$E$6*(1-$B3217)-cost_fx*Inputs!$D$6)</f>
        <v>180929.26768883</v>
      </c>
      <c r="L3217" s="0" t="n">
        <f aca="false">12*Inputs!$B$7*(1-MIN(1,Inputs!$G$7*$D3217)*churn_nonbuyers)*(ic*Inputs!$C$7+fee_wd*Inputs!$E$7*(1-$B3217)+fee_fx*Inputs!$D$7-cost_acc-cost_wd*Inputs!$E$7*(1-$B3217)-cost_fx*Inputs!$D$7)</f>
        <v>379727.170661298</v>
      </c>
      <c r="M3217" s="0" t="n">
        <f aca="false">12*Inputs!$B$8*(1-MIN(1,Inputs!$G$8*$D3217)*churn_nonbuyers)*(ic*Inputs!$C$8+fee_wd*Inputs!$E$8*(1-$B3217)+fee_fx*Inputs!$D$8-cost_acc-cost_wd*Inputs!$E$8*(1-$B3217)-cost_fx*Inputs!$D$8)</f>
        <v>32578.0199878752</v>
      </c>
      <c r="N3217" s="0" t="n">
        <f aca="false">K3217+L3217+I3217-fixed</f>
        <v>22868.8474528034</v>
      </c>
      <c r="O3217" s="0" t="n">
        <f aca="false">K3217+L3217+M3217-fixed</f>
        <v>-106765.541661996</v>
      </c>
      <c r="P3217" s="0" t="n">
        <f aca="false">12*Inputs!$B$6*(1-MIN(1,Inputs!$F$6*$D3217))*(ic*Inputs!$C$6+flat_fee-cost_acc-cost_wd*Inputs!$E$6*$E3217-cost_fx*Inputs!$D$6)+12*Inputs!$B$7*(1-MIN(1,Inputs!$F$7*$D3217))*(ic*Inputs!$C$7+flat_fee-cost_acc-cost_wd*Inputs!$E$7*$E3217-cost_fx*Inputs!$D$7)+12*Inputs!$B$8*(1-MIN(1,Inputs!$F$8*$D3217))*(ic*Inputs!$C$8+flat_fee-cost_acc-cost_wd*Inputs!$E$8*$E3217-cost_fx*Inputs!$D$8)-fixed</f>
        <v>-128279.72629216</v>
      </c>
    </row>
    <row r="3218" customFormat="false" ht="15" hidden="false" customHeight="false" outlineLevel="0" collapsed="false">
      <c r="A3218" s="0" t="n">
        <v>3153</v>
      </c>
      <c r="B3218" s="0" t="n">
        <v>0.262394</v>
      </c>
      <c r="C3218" s="0" t="n">
        <v>1.004494</v>
      </c>
      <c r="D3218" s="0" t="n">
        <v>1.256844</v>
      </c>
      <c r="E3218" s="0" t="n">
        <v>1.05757</v>
      </c>
      <c r="F3218" s="0" t="n">
        <v>0.191489</v>
      </c>
      <c r="G3218" s="0" t="n">
        <f aca="false">12*Inputs!$B$6*(MIN(1,$H$50*$C3218)*(ic*Inputs!$C$6+pS+fee_fx*Inputs!$D$6-cost_acc-cost_wd*Inputs!$E$6*$E3218-cost_fx*Inputs!$D$6-$F3218)+(1-MIN(1,$H$50*$C3218))*(1-MIN(1,Inputs!$G$6*$D3218)*churn_nonbuyers)*(ic*Inputs!$C$6+fee_wd*Inputs!$E$6*(1-$B3218)+fee_fx*Inputs!$D$6-cost_acc-cost_wd*Inputs!$E$6*(1-$B3218)-cost_fx*Inputs!$D$6))</f>
        <v>209247.689289614</v>
      </c>
      <c r="H3218" s="0" t="n">
        <f aca="false">12*Inputs!$B$7*(MIN(1,$H$51*$C3218)*(ic*Inputs!$C$7+pE+fee_fx*Inputs!$D$7-cost_acc-cost_wd*Inputs!$E$7*$E3218-cost_fx*Inputs!$D$7-$F3218)+(1-MIN(1,$H$51*$C3218))*(1-MIN(1,Inputs!$G$7*$D3218)*churn_nonbuyers)*(ic*Inputs!$C$7+fee_wd*Inputs!$E$7*(1-$B3218)+fee_fx*Inputs!$D$7-cost_acc-cost_wd*Inputs!$E$7*(1-$B3218)-cost_fx*Inputs!$D$7))</f>
        <v>411894.051266006</v>
      </c>
      <c r="I3218" s="0" t="n">
        <f aca="false">12*Inputs!$B$8*(MIN(1,$H$52*$C3218)*(ic*Inputs!$C$8+pT-cost_acc-cost_wd*Inputs!$E$8-cost_fx*Inputs!$D$8-cost_ins)+(1-MIN(1,$H$52*$C3218))*(1-MIN(1,Inputs!$G$8*$D3218)*churn_nonbuyers)*(ic*Inputs!$C$8+fee_wd*Inputs!$E$8*(1-$B3218)+fee_fx*Inputs!$D$8-cost_acc-cost_wd*Inputs!$E$8*(1-$B3218)-cost_fx*Inputs!$D$8))</f>
        <v>155989.794030268</v>
      </c>
      <c r="J3218" s="0" t="n">
        <f aca="false">G3218+H3218+I3218-fixed</f>
        <v>77131.534585888</v>
      </c>
      <c r="K3218" s="0" t="n">
        <f aca="false">12*Inputs!$B$6*(1-MIN(1,Inputs!$G$6*$D3218)*churn_nonbuyers)*(ic*Inputs!$C$6+fee_wd*Inputs!$E$6*(1-$B3218)+fee_fx*Inputs!$D$6-cost_acc-cost_wd*Inputs!$E$6*(1-$B3218)-cost_fx*Inputs!$D$6)</f>
        <v>153520.752416659</v>
      </c>
      <c r="L3218" s="0" t="n">
        <f aca="false">12*Inputs!$B$7*(1-MIN(1,Inputs!$G$7*$D3218)*churn_nonbuyers)*(ic*Inputs!$C$7+fee_wd*Inputs!$E$7*(1-$B3218)+fee_fx*Inputs!$D$7-cost_acc-cost_wd*Inputs!$E$7*(1-$B3218)-cost_fx*Inputs!$D$7)</f>
        <v>351637.164537996</v>
      </c>
      <c r="M3218" s="0" t="n">
        <f aca="false">12*Inputs!$B$8*(1-MIN(1,Inputs!$G$8*$D3218)*churn_nonbuyers)*(ic*Inputs!$C$8+fee_wd*Inputs!$E$8*(1-$B3218)+fee_fx*Inputs!$D$8-cost_acc-cost_wd*Inputs!$E$8*(1-$B3218)-cost_fx*Inputs!$D$8)</f>
        <v>37722.2585844096</v>
      </c>
      <c r="N3218" s="0" t="n">
        <f aca="false">K3218+L3218+I3218-fixed</f>
        <v>-38852.2890150771</v>
      </c>
      <c r="O3218" s="0" t="n">
        <f aca="false">K3218+L3218+M3218-fixed</f>
        <v>-157119.824460936</v>
      </c>
      <c r="P3218" s="0" t="n">
        <f aca="false">12*Inputs!$B$6*(1-MIN(1,Inputs!$F$6*$D3218))*(ic*Inputs!$C$6+flat_fee-cost_acc-cost_wd*Inputs!$E$6*$E3218-cost_fx*Inputs!$D$6)+12*Inputs!$B$7*(1-MIN(1,Inputs!$F$7*$D3218))*(ic*Inputs!$C$7+flat_fee-cost_acc-cost_wd*Inputs!$E$7*$E3218-cost_fx*Inputs!$D$7)+12*Inputs!$B$8*(1-MIN(1,Inputs!$F$8*$D3218))*(ic*Inputs!$C$8+flat_fee-cost_acc-cost_wd*Inputs!$E$8*$E3218-cost_fx*Inputs!$D$8)-fixed</f>
        <v>-95691.0010528001</v>
      </c>
    </row>
    <row r="3219" customFormat="false" ht="15" hidden="false" customHeight="false" outlineLevel="0" collapsed="false">
      <c r="A3219" s="0" t="n">
        <v>3154</v>
      </c>
      <c r="B3219" s="0" t="n">
        <v>0.389124</v>
      </c>
      <c r="C3219" s="0" t="n">
        <v>0.935044</v>
      </c>
      <c r="D3219" s="0" t="n">
        <v>1.189215</v>
      </c>
      <c r="E3219" s="0" t="n">
        <v>1.073605</v>
      </c>
      <c r="F3219" s="0" t="n">
        <v>0.367951</v>
      </c>
      <c r="G3219" s="0" t="n">
        <f aca="false">12*Inputs!$B$6*(MIN(1,$H$50*$C3219)*(ic*Inputs!$C$6+pS+fee_fx*Inputs!$D$6-cost_acc-cost_wd*Inputs!$E$6*$E3219-cost_fx*Inputs!$D$6-$F3219)+(1-MIN(1,$H$50*$C3219))*(1-MIN(1,Inputs!$G$6*$D3219)*churn_nonbuyers)*(ic*Inputs!$C$6+fee_wd*Inputs!$E$6*(1-$B3219)+fee_fx*Inputs!$D$6-cost_acc-cost_wd*Inputs!$E$6*(1-$B3219)-cost_fx*Inputs!$D$6))</f>
        <v>185880.138007421</v>
      </c>
      <c r="H3219" s="0" t="n">
        <f aca="false">12*Inputs!$B$7*(MIN(1,$H$51*$C3219)*(ic*Inputs!$C$7+pE+fee_fx*Inputs!$D$7-cost_acc-cost_wd*Inputs!$E$7*$E3219-cost_fx*Inputs!$D$7-$F3219)+(1-MIN(1,$H$51*$C3219))*(1-MIN(1,Inputs!$G$7*$D3219)*churn_nonbuyers)*(ic*Inputs!$C$7+fee_wd*Inputs!$E$7*(1-$B3219)+fee_fx*Inputs!$D$7-cost_acc-cost_wd*Inputs!$E$7*(1-$B3219)-cost_fx*Inputs!$D$7))</f>
        <v>385944.722551469</v>
      </c>
      <c r="I3219" s="0" t="n">
        <f aca="false">12*Inputs!$B$8*(MIN(1,$H$52*$C3219)*(ic*Inputs!$C$8+pT-cost_acc-cost_wd*Inputs!$E$8-cost_fx*Inputs!$D$8-cost_ins)+(1-MIN(1,$H$52*$C3219))*(1-MIN(1,Inputs!$G$8*$D3219)*churn_nonbuyers)*(ic*Inputs!$C$8+fee_wd*Inputs!$E$8*(1-$B3219)+fee_fx*Inputs!$D$8-cost_acc-cost_wd*Inputs!$E$8*(1-$B3219)-cost_fx*Inputs!$D$8))</f>
        <v>152592.916638517</v>
      </c>
      <c r="J3219" s="0" t="n">
        <f aca="false">G3219+H3219+I3219-fixed</f>
        <v>24417.7771974066</v>
      </c>
      <c r="K3219" s="0" t="n">
        <f aca="false">12*Inputs!$B$6*(1-MIN(1,Inputs!$G$6*$D3219)*churn_nonbuyers)*(ic*Inputs!$C$6+fee_wd*Inputs!$E$6*(1-$B3219)+fee_fx*Inputs!$D$6-cost_acc-cost_wd*Inputs!$E$6*(1-$B3219)-cost_fx*Inputs!$D$6)</f>
        <v>136910.671903152</v>
      </c>
      <c r="L3219" s="0" t="n">
        <f aca="false">12*Inputs!$B$7*(1-MIN(1,Inputs!$G$7*$D3219)*churn_nonbuyers)*(ic*Inputs!$C$7+fee_wd*Inputs!$E$7*(1-$B3219)+fee_fx*Inputs!$D$7-cost_acc-cost_wd*Inputs!$E$7*(1-$B3219)-cost_fx*Inputs!$D$7)</f>
        <v>334780.488421891</v>
      </c>
      <c r="M3219" s="0" t="n">
        <f aca="false">12*Inputs!$B$8*(1-MIN(1,Inputs!$G$8*$D3219)*churn_nonbuyers)*(ic*Inputs!$C$8+fee_wd*Inputs!$E$8*(1-$B3219)+fee_fx*Inputs!$D$8-cost_acc-cost_wd*Inputs!$E$8*(1-$B3219)-cost_fx*Inputs!$D$8)</f>
        <v>51558.6752813761</v>
      </c>
      <c r="N3219" s="0" t="n">
        <f aca="false">K3219+L3219+I3219-fixed</f>
        <v>-75715.92303644</v>
      </c>
      <c r="O3219" s="0" t="n">
        <f aca="false">K3219+L3219+M3219-fixed</f>
        <v>-176750.164393581</v>
      </c>
      <c r="P3219" s="0" t="n">
        <f aca="false">12*Inputs!$B$6*(1-MIN(1,Inputs!$F$6*$D3219))*(ic*Inputs!$C$6+flat_fee-cost_acc-cost_wd*Inputs!$E$6*$E3219-cost_fx*Inputs!$D$6)+12*Inputs!$B$7*(1-MIN(1,Inputs!$F$7*$D3219))*(ic*Inputs!$C$7+flat_fee-cost_acc-cost_wd*Inputs!$E$7*$E3219-cost_fx*Inputs!$D$7)+12*Inputs!$B$8*(1-MIN(1,Inputs!$F$8*$D3219))*(ic*Inputs!$C$8+flat_fee-cost_acc-cost_wd*Inputs!$E$8*$E3219-cost_fx*Inputs!$D$8)-fixed</f>
        <v>-64686.475702</v>
      </c>
    </row>
    <row r="3220" customFormat="false" ht="15" hidden="false" customHeight="false" outlineLevel="0" collapsed="false">
      <c r="A3220" s="0" t="n">
        <v>3155</v>
      </c>
      <c r="B3220" s="0" t="n">
        <v>0.371197</v>
      </c>
      <c r="C3220" s="0" t="n">
        <v>0.875899</v>
      </c>
      <c r="D3220" s="0" t="n">
        <v>0.679241</v>
      </c>
      <c r="E3220" s="0" t="n">
        <v>1.105388</v>
      </c>
      <c r="F3220" s="0" t="n">
        <v>0.220431</v>
      </c>
      <c r="G3220" s="0" t="n">
        <f aca="false">12*Inputs!$B$6*(MIN(1,$H$50*$C3220)*(ic*Inputs!$C$6+pS+fee_fx*Inputs!$D$6-cost_acc-cost_wd*Inputs!$E$6*$E3220-cost_fx*Inputs!$D$6-$F3220)+(1-MIN(1,$H$50*$C3220))*(1-MIN(1,Inputs!$G$6*$D3220)*churn_nonbuyers)*(ic*Inputs!$C$6+fee_wd*Inputs!$E$6*(1-$B3220)+fee_fx*Inputs!$D$6-cost_acc-cost_wd*Inputs!$E$6*(1-$B3220)-cost_fx*Inputs!$D$6))</f>
        <v>190889.019991495</v>
      </c>
      <c r="H3220" s="0" t="n">
        <f aca="false">12*Inputs!$B$7*(MIN(1,$H$51*$C3220)*(ic*Inputs!$C$7+pE+fee_fx*Inputs!$D$7-cost_acc-cost_wd*Inputs!$E$7*$E3220-cost_fx*Inputs!$D$7-$F3220)+(1-MIN(1,$H$51*$C3220))*(1-MIN(1,Inputs!$G$7*$D3220)*churn_nonbuyers)*(ic*Inputs!$C$7+fee_wd*Inputs!$E$7*(1-$B3220)+fee_fx*Inputs!$D$7-cost_acc-cost_wd*Inputs!$E$7*(1-$B3220)-cost_fx*Inputs!$D$7))</f>
        <v>392037.370782586</v>
      </c>
      <c r="I3220" s="0" t="n">
        <f aca="false">12*Inputs!$B$8*(MIN(1,$H$52*$C3220)*(ic*Inputs!$C$8+pT-cost_acc-cost_wd*Inputs!$E$8-cost_fx*Inputs!$D$8-cost_ins)+(1-MIN(1,$H$52*$C3220))*(1-MIN(1,Inputs!$G$8*$D3220)*churn_nonbuyers)*(ic*Inputs!$C$8+fee_wd*Inputs!$E$8*(1-$B3220)+fee_fx*Inputs!$D$8-cost_acc-cost_wd*Inputs!$E$8*(1-$B3220)-cost_fx*Inputs!$D$8))</f>
        <v>188874.942348607</v>
      </c>
      <c r="J3220" s="0" t="n">
        <f aca="false">G3220+H3220+I3220-fixed</f>
        <v>71801.3331226882</v>
      </c>
      <c r="K3220" s="0" t="n">
        <f aca="false">12*Inputs!$B$6*(1-MIN(1,Inputs!$G$6*$D3220)*churn_nonbuyers)*(ic*Inputs!$C$6+fee_wd*Inputs!$E$6*(1-$B3220)+fee_fx*Inputs!$D$6-cost_acc-cost_wd*Inputs!$E$6*(1-$B3220)-cost_fx*Inputs!$D$6)</f>
        <v>143116.234714634</v>
      </c>
      <c r="L3220" s="0" t="n">
        <f aca="false">12*Inputs!$B$7*(1-MIN(1,Inputs!$G$7*$D3220)*churn_nonbuyers)*(ic*Inputs!$C$7+fee_wd*Inputs!$E$7*(1-$B3220)+fee_fx*Inputs!$D$7-cost_acc-cost_wd*Inputs!$E$7*(1-$B3220)-cost_fx*Inputs!$D$7)</f>
        <v>342620.744060781</v>
      </c>
      <c r="M3220" s="0" t="n">
        <f aca="false">12*Inputs!$B$8*(1-MIN(1,Inputs!$G$8*$D3220)*churn_nonbuyers)*(ic*Inputs!$C$8+fee_wd*Inputs!$E$8*(1-$B3220)+fee_fx*Inputs!$D$8-cost_acc-cost_wd*Inputs!$E$8*(1-$B3220)-cost_fx*Inputs!$D$8)</f>
        <v>161861.202961627</v>
      </c>
      <c r="N3220" s="0" t="n">
        <f aca="false">K3220+L3220+I3220-fixed</f>
        <v>-25388.0788759781</v>
      </c>
      <c r="O3220" s="0" t="n">
        <f aca="false">K3220+L3220+M3220-fixed</f>
        <v>-52401.8182629577</v>
      </c>
      <c r="P3220" s="0" t="n">
        <f aca="false">12*Inputs!$B$6*(1-MIN(1,Inputs!$F$6*$D3220))*(ic*Inputs!$C$6+flat_fee-cost_acc-cost_wd*Inputs!$E$6*$E3220-cost_fx*Inputs!$D$6)+12*Inputs!$B$7*(1-MIN(1,Inputs!$F$7*$D3220))*(ic*Inputs!$C$7+flat_fee-cost_acc-cost_wd*Inputs!$E$7*$E3220-cost_fx*Inputs!$D$7)+12*Inputs!$B$8*(1-MIN(1,Inputs!$F$8*$D3220))*(ic*Inputs!$C$8+flat_fee-cost_acc-cost_wd*Inputs!$E$8*$E3220-cost_fx*Inputs!$D$8)-fixed</f>
        <v>197716.36947392</v>
      </c>
    </row>
    <row r="3221" customFormat="false" ht="15" hidden="false" customHeight="false" outlineLevel="0" collapsed="false">
      <c r="A3221" s="0" t="n">
        <v>3156</v>
      </c>
      <c r="B3221" s="0" t="n">
        <v>0.269153</v>
      </c>
      <c r="C3221" s="0" t="n">
        <v>0.972398</v>
      </c>
      <c r="D3221" s="0" t="n">
        <v>1.150861</v>
      </c>
      <c r="E3221" s="0" t="n">
        <v>1.074854</v>
      </c>
      <c r="F3221" s="0" t="n">
        <v>0.185627</v>
      </c>
      <c r="G3221" s="0" t="n">
        <f aca="false">12*Inputs!$B$6*(MIN(1,$H$50*$C3221)*(ic*Inputs!$C$6+pS+fee_fx*Inputs!$D$6-cost_acc-cost_wd*Inputs!$E$6*$E3221-cost_fx*Inputs!$D$6-$F3221)+(1-MIN(1,$H$50*$C3221))*(1-MIN(1,Inputs!$G$6*$D3221)*churn_nonbuyers)*(ic*Inputs!$C$6+fee_wd*Inputs!$E$6*(1-$B3221)+fee_fx*Inputs!$D$6-cost_acc-cost_wd*Inputs!$E$6*(1-$B3221)-cost_fx*Inputs!$D$6))</f>
        <v>207165.800577092</v>
      </c>
      <c r="H3221" s="0" t="n">
        <f aca="false">12*Inputs!$B$7*(MIN(1,$H$51*$C3221)*(ic*Inputs!$C$7+pE+fee_fx*Inputs!$D$7-cost_acc-cost_wd*Inputs!$E$7*$E3221-cost_fx*Inputs!$D$7-$F3221)+(1-MIN(1,$H$51*$C3221))*(1-MIN(1,Inputs!$G$7*$D3221)*churn_nonbuyers)*(ic*Inputs!$C$7+fee_wd*Inputs!$E$7*(1-$B3221)+fee_fx*Inputs!$D$7-cost_acc-cost_wd*Inputs!$E$7*(1-$B3221)-cost_fx*Inputs!$D$7))</f>
        <v>408496.609964928</v>
      </c>
      <c r="I3221" s="0" t="n">
        <f aca="false">12*Inputs!$B$8*(MIN(1,$H$52*$C3221)*(ic*Inputs!$C$8+pT-cost_acc-cost_wd*Inputs!$E$8-cost_fx*Inputs!$D$8-cost_ins)+(1-MIN(1,$H$52*$C3221))*(1-MIN(1,Inputs!$G$8*$D3221)*churn_nonbuyers)*(ic*Inputs!$C$8+fee_wd*Inputs!$E$8*(1-$B3221)+fee_fx*Inputs!$D$8-cost_acc-cost_wd*Inputs!$E$8*(1-$B3221)-cost_fx*Inputs!$D$8))</f>
        <v>159624.717369544</v>
      </c>
      <c r="J3221" s="0" t="n">
        <f aca="false">G3221+H3221+I3221-fixed</f>
        <v>75287.1279115639</v>
      </c>
      <c r="K3221" s="0" t="n">
        <f aca="false">12*Inputs!$B$6*(1-MIN(1,Inputs!$G$6*$D3221)*churn_nonbuyers)*(ic*Inputs!$C$6+fee_wd*Inputs!$E$6*(1-$B3221)+fee_fx*Inputs!$D$6-cost_acc-cost_wd*Inputs!$E$6*(1-$B3221)-cost_fx*Inputs!$D$6)</f>
        <v>153471.544493278</v>
      </c>
      <c r="L3221" s="0" t="n">
        <f aca="false">12*Inputs!$B$7*(1-MIN(1,Inputs!$G$7*$D3221)*churn_nonbuyers)*(ic*Inputs!$C$7+fee_wd*Inputs!$E$7*(1-$B3221)+fee_fx*Inputs!$D$7-cost_acc-cost_wd*Inputs!$E$7*(1-$B3221)-cost_fx*Inputs!$D$7)</f>
        <v>351859.306567967</v>
      </c>
      <c r="M3221" s="0" t="n">
        <f aca="false">12*Inputs!$B$8*(1-MIN(1,Inputs!$G$8*$D3221)*churn_nonbuyers)*(ic*Inputs!$C$8+fee_wd*Inputs!$E$8*(1-$B3221)+fee_fx*Inputs!$D$8-cost_acc-cost_wd*Inputs!$E$8*(1-$B3221)-cost_fx*Inputs!$D$8)</f>
        <v>60939.7931286288</v>
      </c>
      <c r="N3221" s="0" t="n">
        <f aca="false">K3221+L3221+I3221-fixed</f>
        <v>-35044.4315692117</v>
      </c>
      <c r="O3221" s="0" t="n">
        <f aca="false">K3221+L3221+M3221-fixed</f>
        <v>-133729.355810127</v>
      </c>
      <c r="P3221" s="0" t="n">
        <f aca="false">12*Inputs!$B$6*(1-MIN(1,Inputs!$F$6*$D3221))*(ic*Inputs!$C$6+flat_fee-cost_acc-cost_wd*Inputs!$E$6*$E3221-cost_fx*Inputs!$D$6)+12*Inputs!$B$7*(1-MIN(1,Inputs!$F$7*$D3221))*(ic*Inputs!$C$7+flat_fee-cost_acc-cost_wd*Inputs!$E$7*$E3221-cost_fx*Inputs!$D$7)+12*Inputs!$B$8*(1-MIN(1,Inputs!$F$8*$D3221))*(ic*Inputs!$C$8+flat_fee-cost_acc-cost_wd*Inputs!$E$8*$E3221-cost_fx*Inputs!$D$8)-fixed</f>
        <v>-44229.4581774399</v>
      </c>
    </row>
    <row r="3222" customFormat="false" ht="15" hidden="false" customHeight="false" outlineLevel="0" collapsed="false">
      <c r="A3222" s="0" t="n">
        <v>3157</v>
      </c>
      <c r="B3222" s="0" t="n">
        <v>0.345272</v>
      </c>
      <c r="C3222" s="0" t="n">
        <v>1.036854</v>
      </c>
      <c r="D3222" s="0" t="n">
        <v>1.031471</v>
      </c>
      <c r="E3222" s="0" t="n">
        <v>1.099583</v>
      </c>
      <c r="F3222" s="0" t="n">
        <v>0.144993</v>
      </c>
      <c r="G3222" s="0" t="n">
        <f aca="false">12*Inputs!$B$6*(MIN(1,$H$50*$C3222)*(ic*Inputs!$C$6+pS+fee_fx*Inputs!$D$6-cost_acc-cost_wd*Inputs!$E$6*$E3222-cost_fx*Inputs!$D$6-$F3222)+(1-MIN(1,$H$50*$C3222))*(1-MIN(1,Inputs!$G$6*$D3222)*churn_nonbuyers)*(ic*Inputs!$C$6+fee_wd*Inputs!$E$6*(1-$B3222)+fee_fx*Inputs!$D$6-cost_acc-cost_wd*Inputs!$E$6*(1-$B3222)-cost_fx*Inputs!$D$6))</f>
        <v>202462.85152318</v>
      </c>
      <c r="H3222" s="0" t="n">
        <f aca="false">12*Inputs!$B$7*(MIN(1,$H$51*$C3222)*(ic*Inputs!$C$7+pE+fee_fx*Inputs!$D$7-cost_acc-cost_wd*Inputs!$E$7*$E3222-cost_fx*Inputs!$D$7-$F3222)+(1-MIN(1,$H$51*$C3222))*(1-MIN(1,Inputs!$G$7*$D3222)*churn_nonbuyers)*(ic*Inputs!$C$7+fee_wd*Inputs!$E$7*(1-$B3222)+fee_fx*Inputs!$D$7-cost_acc-cost_wd*Inputs!$E$7*(1-$B3222)-cost_fx*Inputs!$D$7))</f>
        <v>406271.217803513</v>
      </c>
      <c r="I3222" s="0" t="n">
        <f aca="false">12*Inputs!$B$8*(MIN(1,$H$52*$C3222)*(ic*Inputs!$C$8+pT-cost_acc-cost_wd*Inputs!$E$8-cost_fx*Inputs!$D$8-cost_ins)+(1-MIN(1,$H$52*$C3222))*(1-MIN(1,Inputs!$G$8*$D3222)*churn_nonbuyers)*(ic*Inputs!$C$8+fee_wd*Inputs!$E$8*(1-$B3222)+fee_fx*Inputs!$D$8-cost_acc-cost_wd*Inputs!$E$8*(1-$B3222)-cost_fx*Inputs!$D$8))</f>
        <v>173071.313652292</v>
      </c>
      <c r="J3222" s="0" t="n">
        <f aca="false">G3222+H3222+I3222-fixed</f>
        <v>81805.3829789853</v>
      </c>
      <c r="K3222" s="0" t="n">
        <f aca="false">12*Inputs!$B$6*(1-MIN(1,Inputs!$G$6*$D3222)*churn_nonbuyers)*(ic*Inputs!$C$6+fee_wd*Inputs!$E$6*(1-$B3222)+fee_fx*Inputs!$D$6-cost_acc-cost_wd*Inputs!$E$6*(1-$B3222)-cost_fx*Inputs!$D$6)</f>
        <v>144047.798316806</v>
      </c>
      <c r="L3222" s="0" t="n">
        <f aca="false">12*Inputs!$B$7*(1-MIN(1,Inputs!$G$7*$D3222)*churn_nonbuyers)*(ic*Inputs!$C$7+fee_wd*Inputs!$E$7*(1-$B3222)+fee_fx*Inputs!$D$7-cost_acc-cost_wd*Inputs!$E$7*(1-$B3222)-cost_fx*Inputs!$D$7)</f>
        <v>342542.675182084</v>
      </c>
      <c r="M3222" s="0" t="n">
        <f aca="false">12*Inputs!$B$8*(1-MIN(1,Inputs!$G$8*$D3222)*churn_nonbuyers)*(ic*Inputs!$C$8+fee_wd*Inputs!$E$8*(1-$B3222)+fee_fx*Inputs!$D$8-cost_acc-cost_wd*Inputs!$E$8*(1-$B3222)-cost_fx*Inputs!$D$8)</f>
        <v>86122.6885717632</v>
      </c>
      <c r="N3222" s="0" t="n">
        <f aca="false">K3222+L3222+I3222-fixed</f>
        <v>-40338.2128488174</v>
      </c>
      <c r="O3222" s="0" t="n">
        <f aca="false">K3222+L3222+M3222-fixed</f>
        <v>-127286.837929346</v>
      </c>
      <c r="P3222" s="0" t="n">
        <f aca="false">12*Inputs!$B$6*(1-MIN(1,Inputs!$F$6*$D3222))*(ic*Inputs!$C$6+flat_fee-cost_acc-cost_wd*Inputs!$E$6*$E3222-cost_fx*Inputs!$D$6)+12*Inputs!$B$7*(1-MIN(1,Inputs!$F$7*$D3222))*(ic*Inputs!$C$7+flat_fee-cost_acc-cost_wd*Inputs!$E$7*$E3222-cost_fx*Inputs!$D$7)+12*Inputs!$B$8*(1-MIN(1,Inputs!$F$8*$D3222))*(ic*Inputs!$C$8+flat_fee-cost_acc-cost_wd*Inputs!$E$8*$E3222-cost_fx*Inputs!$D$8)-fixed</f>
        <v>10456.92029432</v>
      </c>
    </row>
    <row r="3223" customFormat="false" ht="15" hidden="false" customHeight="false" outlineLevel="0" collapsed="false">
      <c r="A3223" s="0" t="n">
        <v>3158</v>
      </c>
      <c r="B3223" s="0" t="n">
        <v>0.167326</v>
      </c>
      <c r="C3223" s="0" t="n">
        <v>1.002927</v>
      </c>
      <c r="D3223" s="0" t="n">
        <v>0.910599</v>
      </c>
      <c r="E3223" s="0" t="n">
        <v>1.099119</v>
      </c>
      <c r="F3223" s="0" t="n">
        <v>0.012923</v>
      </c>
      <c r="G3223" s="0" t="n">
        <f aca="false">12*Inputs!$B$6*(MIN(1,$H$50*$C3223)*(ic*Inputs!$C$6+pS+fee_fx*Inputs!$D$6-cost_acc-cost_wd*Inputs!$E$6*$E3223-cost_fx*Inputs!$D$6-$F3223)+(1-MIN(1,$H$50*$C3223))*(1-MIN(1,Inputs!$G$6*$D3223)*churn_nonbuyers)*(ic*Inputs!$C$6+fee_wd*Inputs!$E$6*(1-$B3223)+fee_fx*Inputs!$D$6-cost_acc-cost_wd*Inputs!$E$6*(1-$B3223)-cost_fx*Inputs!$D$6))</f>
        <v>226953.450648882</v>
      </c>
      <c r="H3223" s="0" t="n">
        <f aca="false">12*Inputs!$B$7*(MIN(1,$H$51*$C3223)*(ic*Inputs!$C$7+pE+fee_fx*Inputs!$D$7-cost_acc-cost_wd*Inputs!$E$7*$E3223-cost_fx*Inputs!$D$7-$F3223)+(1-MIN(1,$H$51*$C3223))*(1-MIN(1,Inputs!$G$7*$D3223)*churn_nonbuyers)*(ic*Inputs!$C$7+fee_wd*Inputs!$E$7*(1-$B3223)+fee_fx*Inputs!$D$7-cost_acc-cost_wd*Inputs!$E$7*(1-$B3223)-cost_fx*Inputs!$D$7))</f>
        <v>427561.975799758</v>
      </c>
      <c r="I3223" s="0" t="n">
        <f aca="false">12*Inputs!$B$8*(MIN(1,$H$52*$C3223)*(ic*Inputs!$C$8+pT-cost_acc-cost_wd*Inputs!$E$8-cost_fx*Inputs!$D$8-cost_ins)+(1-MIN(1,$H$52*$C3223))*(1-MIN(1,Inputs!$G$8*$D3223)*churn_nonbuyers)*(ic*Inputs!$C$8+fee_wd*Inputs!$E$8*(1-$B3223)+fee_fx*Inputs!$D$8-cost_acc-cost_wd*Inputs!$E$8*(1-$B3223)-cost_fx*Inputs!$D$8))</f>
        <v>178959.662292596</v>
      </c>
      <c r="J3223" s="0" t="n">
        <f aca="false">G3223+H3223+I3223-fixed</f>
        <v>133475.088741236</v>
      </c>
      <c r="K3223" s="0" t="n">
        <f aca="false">12*Inputs!$B$6*(1-MIN(1,Inputs!$G$6*$D3223)*churn_nonbuyers)*(ic*Inputs!$C$6+fee_wd*Inputs!$E$6*(1-$B3223)+fee_fx*Inputs!$D$6-cost_acc-cost_wd*Inputs!$E$6*(1-$B3223)-cost_fx*Inputs!$D$6)</f>
        <v>169423.259675573</v>
      </c>
      <c r="L3223" s="0" t="n">
        <f aca="false">12*Inputs!$B$7*(1-MIN(1,Inputs!$G$7*$D3223)*churn_nonbuyers)*(ic*Inputs!$C$7+fee_wd*Inputs!$E$7*(1-$B3223)+fee_fx*Inputs!$D$7-cost_acc-cost_wd*Inputs!$E$7*(1-$B3223)-cost_fx*Inputs!$D$7)</f>
        <v>368748.675453344</v>
      </c>
      <c r="M3223" s="0" t="n">
        <f aca="false">12*Inputs!$B$8*(1-MIN(1,Inputs!$G$8*$D3223)*churn_nonbuyers)*(ic*Inputs!$C$8+fee_wd*Inputs!$E$8*(1-$B3223)+fee_fx*Inputs!$D$8-cost_acc-cost_wd*Inputs!$E$8*(1-$B3223)-cost_fx*Inputs!$D$8)</f>
        <v>115434.219926006</v>
      </c>
      <c r="N3223" s="0" t="n">
        <f aca="false">K3223+L3223+I3223-fixed</f>
        <v>17131.5974215122</v>
      </c>
      <c r="O3223" s="0" t="n">
        <f aca="false">K3223+L3223+M3223-fixed</f>
        <v>-46393.8449450769</v>
      </c>
      <c r="P3223" s="0" t="n">
        <f aca="false">12*Inputs!$B$6*(1-MIN(1,Inputs!$F$6*$D3223))*(ic*Inputs!$C$6+flat_fee-cost_acc-cost_wd*Inputs!$E$6*$E3223-cost_fx*Inputs!$D$6)+12*Inputs!$B$7*(1-MIN(1,Inputs!$F$7*$D3223))*(ic*Inputs!$C$7+flat_fee-cost_acc-cost_wd*Inputs!$E$7*$E3223-cost_fx*Inputs!$D$7)+12*Inputs!$B$8*(1-MIN(1,Inputs!$F$8*$D3223))*(ic*Inputs!$C$8+flat_fee-cost_acc-cost_wd*Inputs!$E$8*$E3223-cost_fx*Inputs!$D$8)-fixed</f>
        <v>75941.5980754399</v>
      </c>
    </row>
    <row r="3224" customFormat="false" ht="15" hidden="false" customHeight="false" outlineLevel="0" collapsed="false">
      <c r="A3224" s="0" t="n">
        <v>3159</v>
      </c>
      <c r="B3224" s="0" t="n">
        <v>0.195755</v>
      </c>
      <c r="C3224" s="0" t="n">
        <v>1.050905</v>
      </c>
      <c r="D3224" s="0" t="n">
        <v>1.49021</v>
      </c>
      <c r="E3224" s="0" t="n">
        <v>1.242265</v>
      </c>
      <c r="F3224" s="0" t="n">
        <v>0.229332</v>
      </c>
      <c r="G3224" s="0" t="n">
        <f aca="false">12*Inputs!$B$6*(MIN(1,$H$50*$C3224)*(ic*Inputs!$C$6+pS+fee_fx*Inputs!$D$6-cost_acc-cost_wd*Inputs!$E$6*$E3224-cost_fx*Inputs!$D$6-$F3224)+(1-MIN(1,$H$50*$C3224))*(1-MIN(1,Inputs!$G$6*$D3224)*churn_nonbuyers)*(ic*Inputs!$C$6+fee_wd*Inputs!$E$6*(1-$B3224)+fee_fx*Inputs!$D$6-cost_acc-cost_wd*Inputs!$E$6*(1-$B3224)-cost_fx*Inputs!$D$6))</f>
        <v>212817.7998821</v>
      </c>
      <c r="H3224" s="0" t="n">
        <f aca="false">12*Inputs!$B$7*(MIN(1,$H$51*$C3224)*(ic*Inputs!$C$7+pE+fee_fx*Inputs!$D$7-cost_acc-cost_wd*Inputs!$E$7*$E3224-cost_fx*Inputs!$D$7-$F3224)+(1-MIN(1,$H$51*$C3224))*(1-MIN(1,Inputs!$G$7*$D3224)*churn_nonbuyers)*(ic*Inputs!$C$7+fee_wd*Inputs!$E$7*(1-$B3224)+fee_fx*Inputs!$D$7-cost_acc-cost_wd*Inputs!$E$7*(1-$B3224)-cost_fx*Inputs!$D$7))</f>
        <v>393858.123804584</v>
      </c>
      <c r="I3224" s="0" t="n">
        <f aca="false">12*Inputs!$B$8*(MIN(1,$H$52*$C3224)*(ic*Inputs!$C$8+pT-cost_acc-cost_wd*Inputs!$E$8-cost_fx*Inputs!$D$8-cost_ins)+(1-MIN(1,$H$52*$C3224))*(1-MIN(1,Inputs!$G$8*$D3224)*churn_nonbuyers)*(ic*Inputs!$C$8+fee_wd*Inputs!$E$8*(1-$B3224)+fee_fx*Inputs!$D$8-cost_acc-cost_wd*Inputs!$E$8*(1-$B3224)-cost_fx*Inputs!$D$8))</f>
        <v>151481.65032</v>
      </c>
      <c r="J3224" s="0" t="n">
        <f aca="false">G3224+H3224+I3224-fixed</f>
        <v>58157.5740066838</v>
      </c>
      <c r="K3224" s="0" t="n">
        <f aca="false">12*Inputs!$B$6*(1-MIN(1,Inputs!$G$6*$D3224)*churn_nonbuyers)*(ic*Inputs!$C$6+fee_wd*Inputs!$E$6*(1-$B3224)+fee_fx*Inputs!$D$6-cost_acc-cost_wd*Inputs!$E$6*(1-$B3224)-cost_fx*Inputs!$D$6)</f>
        <v>160490.31882156</v>
      </c>
      <c r="L3224" s="0" t="n">
        <f aca="false">12*Inputs!$B$7*(1-MIN(1,Inputs!$G$7*$D3224)*churn_nonbuyers)*(ic*Inputs!$C$7+fee_wd*Inputs!$E$7*(1-$B3224)+fee_fx*Inputs!$D$7-cost_acc-cost_wd*Inputs!$E$7*(1-$B3224)-cost_fx*Inputs!$D$7)</f>
        <v>358245.913212936</v>
      </c>
      <c r="M3224" s="0" t="n">
        <f aca="false">12*Inputs!$B$8*(1-MIN(1,Inputs!$G$8*$D3224)*churn_nonbuyers)*(ic*Inputs!$C$8+fee_wd*Inputs!$E$8*(1-$B3224)+fee_fx*Inputs!$D$8-cost_acc-cost_wd*Inputs!$E$8*(1-$B3224)-cost_fx*Inputs!$D$8)</f>
        <v>0</v>
      </c>
      <c r="N3224" s="0" t="n">
        <f aca="false">K3224+L3224+I3224-fixed</f>
        <v>-29782.117645504</v>
      </c>
      <c r="O3224" s="0" t="n">
        <f aca="false">K3224+L3224+M3224-fixed</f>
        <v>-181263.767965504</v>
      </c>
      <c r="P3224" s="0" t="n">
        <f aca="false">12*Inputs!$B$6*(1-MIN(1,Inputs!$F$6*$D3224))*(ic*Inputs!$C$6+flat_fee-cost_acc-cost_wd*Inputs!$E$6*$E3224-cost_fx*Inputs!$D$6)+12*Inputs!$B$7*(1-MIN(1,Inputs!$F$7*$D3224))*(ic*Inputs!$C$7+flat_fee-cost_acc-cost_wd*Inputs!$E$7*$E3224-cost_fx*Inputs!$D$7)+12*Inputs!$B$8*(1-MIN(1,Inputs!$F$8*$D3224))*(ic*Inputs!$C$8+flat_fee-cost_acc-cost_wd*Inputs!$E$8*$E3224-cost_fx*Inputs!$D$8)-fixed</f>
        <v>-282127.050724</v>
      </c>
    </row>
    <row r="3225" customFormat="false" ht="15" hidden="false" customHeight="false" outlineLevel="0" collapsed="false">
      <c r="A3225" s="0" t="n">
        <v>3160</v>
      </c>
      <c r="B3225" s="0" t="n">
        <v>0.105972</v>
      </c>
      <c r="C3225" s="0" t="n">
        <v>0.774643</v>
      </c>
      <c r="D3225" s="0" t="n">
        <v>0.869423</v>
      </c>
      <c r="E3225" s="0" t="n">
        <v>1.45408</v>
      </c>
      <c r="F3225" s="0" t="n">
        <v>0.132336</v>
      </c>
      <c r="G3225" s="0" t="n">
        <f aca="false">12*Inputs!$B$6*(MIN(1,$H$50*$C3225)*(ic*Inputs!$C$6+pS+fee_fx*Inputs!$D$6-cost_acc-cost_wd*Inputs!$E$6*$E3225-cost_fx*Inputs!$D$6-$F3225)+(1-MIN(1,$H$50*$C3225))*(1-MIN(1,Inputs!$G$6*$D3225)*churn_nonbuyers)*(ic*Inputs!$C$6+fee_wd*Inputs!$E$6*(1-$B3225)+fee_fx*Inputs!$D$6-cost_acc-cost_wd*Inputs!$E$6*(1-$B3225)-cost_fx*Inputs!$D$6))</f>
        <v>213662.031513856</v>
      </c>
      <c r="H3225" s="0" t="n">
        <f aca="false">12*Inputs!$B$7*(MIN(1,$H$51*$C3225)*(ic*Inputs!$C$7+pE+fee_fx*Inputs!$D$7-cost_acc-cost_wd*Inputs!$E$7*$E3225-cost_fx*Inputs!$D$7-$F3225)+(1-MIN(1,$H$51*$C3225))*(1-MIN(1,Inputs!$G$7*$D3225)*churn_nonbuyers)*(ic*Inputs!$C$7+fee_wd*Inputs!$E$7*(1-$B3225)+fee_fx*Inputs!$D$7-cost_acc-cost_wd*Inputs!$E$7*(1-$B3225)-cost_fx*Inputs!$D$7))</f>
        <v>383432.116431979</v>
      </c>
      <c r="I3225" s="0" t="n">
        <f aca="false">12*Inputs!$B$8*(MIN(1,$H$52*$C3225)*(ic*Inputs!$C$8+pT-cost_acc-cost_wd*Inputs!$E$8-cost_fx*Inputs!$D$8-cost_ins)+(1-MIN(1,$H$52*$C3225))*(1-MIN(1,Inputs!$G$8*$D3225)*churn_nonbuyers)*(ic*Inputs!$C$8+fee_wd*Inputs!$E$8*(1-$B3225)+fee_fx*Inputs!$D$8-cost_acc-cost_wd*Inputs!$E$8*(1-$B3225)-cost_fx*Inputs!$D$8))</f>
        <v>169228.276743027</v>
      </c>
      <c r="J3225" s="0" t="n">
        <f aca="false">G3225+H3225+I3225-fixed</f>
        <v>66322.4246888628</v>
      </c>
      <c r="K3225" s="0" t="n">
        <f aca="false">12*Inputs!$B$6*(1-MIN(1,Inputs!$G$6*$D3225)*churn_nonbuyers)*(ic*Inputs!$C$6+fee_wd*Inputs!$E$6*(1-$B3225)+fee_fx*Inputs!$D$6-cost_acc-cost_wd*Inputs!$E$6*(1-$B3225)-cost_fx*Inputs!$D$6)</f>
        <v>178239.616517923</v>
      </c>
      <c r="L3225" s="0" t="n">
        <f aca="false">12*Inputs!$B$7*(1-MIN(1,Inputs!$G$7*$D3225)*churn_nonbuyers)*(ic*Inputs!$C$7+fee_wd*Inputs!$E$7*(1-$B3225)+fee_fx*Inputs!$D$7-cost_acc-cost_wd*Inputs!$E$7*(1-$B3225)-cost_fx*Inputs!$D$7)</f>
        <v>377821.512406754</v>
      </c>
      <c r="M3225" s="0" t="n">
        <f aca="false">12*Inputs!$B$8*(1-MIN(1,Inputs!$G$8*$D3225)*churn_nonbuyers)*(ic*Inputs!$C$8+fee_wd*Inputs!$E$8*(1-$B3225)+fee_fx*Inputs!$D$8-cost_acc-cost_wd*Inputs!$E$8*(1-$B3225)-cost_fx*Inputs!$D$8)</f>
        <v>125763.295963642</v>
      </c>
      <c r="N3225" s="0" t="n">
        <f aca="false">K3225+L3225+I3225-fixed</f>
        <v>25289.4056677045</v>
      </c>
      <c r="O3225" s="0" t="n">
        <f aca="false">K3225+L3225+M3225-fixed</f>
        <v>-18175.5751116812</v>
      </c>
      <c r="P3225" s="0" t="n">
        <f aca="false">12*Inputs!$B$6*(1-MIN(1,Inputs!$F$6*$D3225))*(ic*Inputs!$C$6+flat_fee-cost_acc-cost_wd*Inputs!$E$6*$E3225-cost_fx*Inputs!$D$6)+12*Inputs!$B$7*(1-MIN(1,Inputs!$F$7*$D3225))*(ic*Inputs!$C$7+flat_fee-cost_acc-cost_wd*Inputs!$E$7*$E3225-cost_fx*Inputs!$D$7)+12*Inputs!$B$8*(1-MIN(1,Inputs!$F$8*$D3225))*(ic*Inputs!$C$8+flat_fee-cost_acc-cost_wd*Inputs!$E$8*$E3225-cost_fx*Inputs!$D$8)-fixed</f>
        <v>-66284.7105423999</v>
      </c>
    </row>
    <row r="3226" customFormat="false" ht="15" hidden="false" customHeight="false" outlineLevel="0" collapsed="false">
      <c r="A3226" s="0" t="n">
        <v>3161</v>
      </c>
      <c r="B3226" s="0" t="n">
        <v>0.202798</v>
      </c>
      <c r="C3226" s="0" t="n">
        <v>1.026866</v>
      </c>
      <c r="D3226" s="0" t="n">
        <v>0.912831</v>
      </c>
      <c r="E3226" s="0" t="n">
        <v>1.153184</v>
      </c>
      <c r="F3226" s="0" t="n">
        <v>0.074282</v>
      </c>
      <c r="G3226" s="0" t="n">
        <f aca="false">12*Inputs!$B$6*(MIN(1,$H$50*$C3226)*(ic*Inputs!$C$6+pS+fee_fx*Inputs!$D$6-cost_acc-cost_wd*Inputs!$E$6*$E3226-cost_fx*Inputs!$D$6-$F3226)+(1-MIN(1,$H$50*$C3226))*(1-MIN(1,Inputs!$G$6*$D3226)*churn_nonbuyers)*(ic*Inputs!$C$6+fee_wd*Inputs!$E$6*(1-$B3226)+fee_fx*Inputs!$D$6-cost_acc-cost_wd*Inputs!$E$6*(1-$B3226)-cost_fx*Inputs!$D$6))</f>
        <v>221103.280307463</v>
      </c>
      <c r="H3226" s="0" t="n">
        <f aca="false">12*Inputs!$B$7*(MIN(1,$H$51*$C3226)*(ic*Inputs!$C$7+pE+fee_fx*Inputs!$D$7-cost_acc-cost_wd*Inputs!$E$7*$E3226-cost_fx*Inputs!$D$7-$F3226)+(1-MIN(1,$H$51*$C3226))*(1-MIN(1,Inputs!$G$7*$D3226)*churn_nonbuyers)*(ic*Inputs!$C$7+fee_wd*Inputs!$E$7*(1-$B3226)+fee_fx*Inputs!$D$7-cost_acc-cost_wd*Inputs!$E$7*(1-$B3226)-cost_fx*Inputs!$D$7))</f>
        <v>415998.529824451</v>
      </c>
      <c r="I3226" s="0" t="n">
        <f aca="false">12*Inputs!$B$8*(MIN(1,$H$52*$C3226)*(ic*Inputs!$C$8+pT-cost_acc-cost_wd*Inputs!$E$8-cost_fx*Inputs!$D$8-cost_ins)+(1-MIN(1,$H$52*$C3226))*(1-MIN(1,Inputs!$G$8*$D3226)*churn_nonbuyers)*(ic*Inputs!$C$8+fee_wd*Inputs!$E$8*(1-$B3226)+fee_fx*Inputs!$D$8-cost_acc-cost_wd*Inputs!$E$8*(1-$B3226)-cost_fx*Inputs!$D$8))</f>
        <v>180163.241587103</v>
      </c>
      <c r="J3226" s="0" t="n">
        <f aca="false">G3226+H3226+I3226-fixed</f>
        <v>117265.051719017</v>
      </c>
      <c r="K3226" s="0" t="n">
        <f aca="false">12*Inputs!$B$6*(1-MIN(1,Inputs!$G$6*$D3226)*churn_nonbuyers)*(ic*Inputs!$C$6+fee_wd*Inputs!$E$6*(1-$B3226)+fee_fx*Inputs!$D$6-cost_acc-cost_wd*Inputs!$E$6*(1-$B3226)-cost_fx*Inputs!$D$6)</f>
        <v>164528.617688194</v>
      </c>
      <c r="L3226" s="0" t="n">
        <f aca="false">12*Inputs!$B$7*(1-MIN(1,Inputs!$G$7*$D3226)*churn_nonbuyers)*(ic*Inputs!$C$7+fee_wd*Inputs!$E$7*(1-$B3226)+fee_fx*Inputs!$D$7-cost_acc-cost_wd*Inputs!$E$7*(1-$B3226)-cost_fx*Inputs!$D$7)</f>
        <v>363755.203924916</v>
      </c>
      <c r="M3226" s="0" t="n">
        <f aca="false">12*Inputs!$B$8*(1-MIN(1,Inputs!$G$8*$D3226)*churn_nonbuyers)*(ic*Inputs!$C$8+fee_wd*Inputs!$E$8*(1-$B3226)+fee_fx*Inputs!$D$8-cost_acc-cost_wd*Inputs!$E$8*(1-$B3226)-cost_fx*Inputs!$D$8)</f>
        <v>114322.111238237</v>
      </c>
      <c r="N3226" s="0" t="n">
        <f aca="false">K3226+L3226+I3226-fixed</f>
        <v>8447.06320021232</v>
      </c>
      <c r="O3226" s="0" t="n">
        <f aca="false">K3226+L3226+M3226-fixed</f>
        <v>-57394.0671486533</v>
      </c>
      <c r="P3226" s="0" t="n">
        <f aca="false">12*Inputs!$B$6*(1-MIN(1,Inputs!$F$6*$D3226))*(ic*Inputs!$C$6+flat_fee-cost_acc-cost_wd*Inputs!$E$6*$E3226-cost_fx*Inputs!$D$6)+12*Inputs!$B$7*(1-MIN(1,Inputs!$F$7*$D3226))*(ic*Inputs!$C$7+flat_fee-cost_acc-cost_wd*Inputs!$E$7*$E3226-cost_fx*Inputs!$D$7)+12*Inputs!$B$8*(1-MIN(1,Inputs!$F$8*$D3226))*(ic*Inputs!$C$8+flat_fee-cost_acc-cost_wd*Inputs!$E$8*$E3226-cost_fx*Inputs!$D$8)-fixed</f>
        <v>50248.8567689601</v>
      </c>
    </row>
    <row r="3227" customFormat="false" ht="15" hidden="false" customHeight="false" outlineLevel="0" collapsed="false">
      <c r="A3227" s="0" t="n">
        <v>3162</v>
      </c>
      <c r="B3227" s="0" t="n">
        <v>0.355269</v>
      </c>
      <c r="C3227" s="0" t="n">
        <v>1.12487</v>
      </c>
      <c r="D3227" s="0" t="n">
        <v>1.108211</v>
      </c>
      <c r="E3227" s="0" t="n">
        <v>1.079497</v>
      </c>
      <c r="F3227" s="0" t="n">
        <v>0.227602</v>
      </c>
      <c r="G3227" s="0" t="n">
        <f aca="false">12*Inputs!$B$6*(MIN(1,$H$50*$C3227)*(ic*Inputs!$C$6+pS+fee_fx*Inputs!$D$6-cost_acc-cost_wd*Inputs!$E$6*$E3227-cost_fx*Inputs!$D$6-$F3227)+(1-MIN(1,$H$50*$C3227))*(1-MIN(1,Inputs!$G$6*$D3227)*churn_nonbuyers)*(ic*Inputs!$C$6+fee_wd*Inputs!$E$6*(1-$B3227)+fee_fx*Inputs!$D$6-cost_acc-cost_wd*Inputs!$E$6*(1-$B3227)-cost_fx*Inputs!$D$6))</f>
        <v>204033.396994674</v>
      </c>
      <c r="H3227" s="0" t="n">
        <f aca="false">12*Inputs!$B$7*(MIN(1,$H$51*$C3227)*(ic*Inputs!$C$7+pE+fee_fx*Inputs!$D$7-cost_acc-cost_wd*Inputs!$E$7*$E3227-cost_fx*Inputs!$D$7-$F3227)+(1-MIN(1,$H$51*$C3227))*(1-MIN(1,Inputs!$G$7*$D3227)*churn_nonbuyers)*(ic*Inputs!$C$7+fee_wd*Inputs!$E$7*(1-$B3227)+fee_fx*Inputs!$D$7-cost_acc-cost_wd*Inputs!$E$7*(1-$B3227)-cost_fx*Inputs!$D$7))</f>
        <v>407718.243224305</v>
      </c>
      <c r="I3227" s="0" t="n">
        <f aca="false">12*Inputs!$B$8*(MIN(1,$H$52*$C3227)*(ic*Inputs!$C$8+pT-cost_acc-cost_wd*Inputs!$E$8-cost_fx*Inputs!$D$8-cost_ins)+(1-MIN(1,$H$52*$C3227))*(1-MIN(1,Inputs!$G$8*$D3227)*churn_nonbuyers)*(ic*Inputs!$C$8+fee_wd*Inputs!$E$8*(1-$B3227)+fee_fx*Inputs!$D$8-cost_acc-cost_wd*Inputs!$E$8*(1-$B3227)-cost_fx*Inputs!$D$8))</f>
        <v>176891.080759674</v>
      </c>
      <c r="J3227" s="0" t="n">
        <f aca="false">G3227+H3227+I3227-fixed</f>
        <v>88642.7209786533</v>
      </c>
      <c r="K3227" s="0" t="n">
        <f aca="false">12*Inputs!$B$6*(1-MIN(1,Inputs!$G$6*$D3227)*churn_nonbuyers)*(ic*Inputs!$C$6+fee_wd*Inputs!$E$6*(1-$B3227)+fee_fx*Inputs!$D$6-cost_acc-cost_wd*Inputs!$E$6*(1-$B3227)-cost_fx*Inputs!$D$6)</f>
        <v>142105.230819065</v>
      </c>
      <c r="L3227" s="0" t="n">
        <f aca="false">12*Inputs!$B$7*(1-MIN(1,Inputs!$G$7*$D3227)*churn_nonbuyers)*(ic*Inputs!$C$7+fee_wd*Inputs!$E$7*(1-$B3227)+fee_fx*Inputs!$D$7-cost_acc-cost_wd*Inputs!$E$7*(1-$B3227)-cost_fx*Inputs!$D$7)</f>
        <v>340337.183963439</v>
      </c>
      <c r="M3227" s="0" t="n">
        <f aca="false">12*Inputs!$B$8*(1-MIN(1,Inputs!$G$8*$D3227)*churn_nonbuyers)*(ic*Inputs!$C$8+fee_wd*Inputs!$E$8*(1-$B3227)+fee_fx*Inputs!$D$8-cost_acc-cost_wd*Inputs!$E$8*(1-$B3227)-cost_fx*Inputs!$D$8)</f>
        <v>69371.7959823024</v>
      </c>
      <c r="N3227" s="0" t="n">
        <f aca="false">K3227+L3227+I3227-fixed</f>
        <v>-40666.5044578228</v>
      </c>
      <c r="O3227" s="0" t="n">
        <f aca="false">K3227+L3227+M3227-fixed</f>
        <v>-148185.789235194</v>
      </c>
      <c r="P3227" s="0" t="n">
        <f aca="false">12*Inputs!$B$6*(1-MIN(1,Inputs!$F$6*$D3227))*(ic*Inputs!$C$6+flat_fee-cost_acc-cost_wd*Inputs!$E$6*$E3227-cost_fx*Inputs!$D$6)+12*Inputs!$B$7*(1-MIN(1,Inputs!$F$7*$D3227))*(ic*Inputs!$C$7+flat_fee-cost_acc-cost_wd*Inputs!$E$7*$E3227-cost_fx*Inputs!$D$7)+12*Inputs!$B$8*(1-MIN(1,Inputs!$F$8*$D3227))*(ic*Inputs!$C$8+flat_fee-cost_acc-cost_wd*Inputs!$E$8*$E3227-cost_fx*Inputs!$D$8)-fixed</f>
        <v>-22829.3288399199</v>
      </c>
    </row>
    <row r="3228" customFormat="false" ht="15" hidden="false" customHeight="false" outlineLevel="0" collapsed="false">
      <c r="A3228" s="0" t="n">
        <v>3163</v>
      </c>
      <c r="B3228" s="0" t="n">
        <v>0.407078</v>
      </c>
      <c r="C3228" s="0" t="n">
        <v>1.041838</v>
      </c>
      <c r="D3228" s="0" t="n">
        <v>0.587574</v>
      </c>
      <c r="E3228" s="0" t="n">
        <v>1.124256</v>
      </c>
      <c r="F3228" s="0" t="n">
        <v>0.037299</v>
      </c>
      <c r="G3228" s="0" t="n">
        <f aca="false">12*Inputs!$B$6*(MIN(1,$H$50*$C3228)*(ic*Inputs!$C$6+pS+fee_fx*Inputs!$D$6-cost_acc-cost_wd*Inputs!$E$6*$E3228-cost_fx*Inputs!$D$6-$F3228)+(1-MIN(1,$H$50*$C3228))*(1-MIN(1,Inputs!$G$6*$D3228)*churn_nonbuyers)*(ic*Inputs!$C$6+fee_wd*Inputs!$E$6*(1-$B3228)+fee_fx*Inputs!$D$6-cost_acc-cost_wd*Inputs!$E$6*(1-$B3228)-cost_fx*Inputs!$D$6))</f>
        <v>199907.896635449</v>
      </c>
      <c r="H3228" s="0" t="n">
        <f aca="false">12*Inputs!$B$7*(MIN(1,$H$51*$C3228)*(ic*Inputs!$C$7+pE+fee_fx*Inputs!$D$7-cost_acc-cost_wd*Inputs!$E$7*$E3228-cost_fx*Inputs!$D$7-$F3228)+(1-MIN(1,$H$51*$C3228))*(1-MIN(1,Inputs!$G$7*$D3228)*churn_nonbuyers)*(ic*Inputs!$C$7+fee_wd*Inputs!$E$7*(1-$B3228)+fee_fx*Inputs!$D$7-cost_acc-cost_wd*Inputs!$E$7*(1-$B3228)-cost_fx*Inputs!$D$7))</f>
        <v>407725.003890211</v>
      </c>
      <c r="I3228" s="0" t="n">
        <f aca="false">12*Inputs!$B$8*(MIN(1,$H$52*$C3228)*(ic*Inputs!$C$8+pT-cost_acc-cost_wd*Inputs!$E$8-cost_fx*Inputs!$D$8-cost_ins)+(1-MIN(1,$H$52*$C3228))*(1-MIN(1,Inputs!$G$8*$D3228)*churn_nonbuyers)*(ic*Inputs!$C$8+fee_wd*Inputs!$E$8*(1-$B3228)+fee_fx*Inputs!$D$8-cost_acc-cost_wd*Inputs!$E$8*(1-$B3228)-cost_fx*Inputs!$D$8))</f>
        <v>199078.552709388</v>
      </c>
      <c r="J3228" s="0" t="n">
        <f aca="false">G3228+H3228+I3228-fixed</f>
        <v>106711.453235048</v>
      </c>
      <c r="K3228" s="0" t="n">
        <f aca="false">12*Inputs!$B$6*(1-MIN(1,Inputs!$G$6*$D3228)*churn_nonbuyers)*(ic*Inputs!$C$6+fee_wd*Inputs!$E$6*(1-$B3228)+fee_fx*Inputs!$D$6-cost_acc-cost_wd*Inputs!$E$6*(1-$B3228)-cost_fx*Inputs!$D$6)</f>
        <v>138780.178911158</v>
      </c>
      <c r="L3228" s="0" t="n">
        <f aca="false">12*Inputs!$B$7*(1-MIN(1,Inputs!$G$7*$D3228)*churn_nonbuyers)*(ic*Inputs!$C$7+fee_wd*Inputs!$E$7*(1-$B3228)+fee_fx*Inputs!$D$7-cost_acc-cost_wd*Inputs!$E$7*(1-$B3228)-cost_fx*Inputs!$D$7)</f>
        <v>338506.766994695</v>
      </c>
      <c r="M3228" s="0" t="n">
        <f aca="false">12*Inputs!$B$8*(1-MIN(1,Inputs!$G$8*$D3228)*churn_nonbuyers)*(ic*Inputs!$C$8+fee_wd*Inputs!$E$8*(1-$B3228)+fee_fx*Inputs!$D$8-cost_acc-cost_wd*Inputs!$E$8*(1-$B3228)-cost_fx*Inputs!$D$8)</f>
        <v>180648.080358739</v>
      </c>
      <c r="N3228" s="0" t="n">
        <f aca="false">K3228+L3228+I3228-fixed</f>
        <v>-23634.5013847591</v>
      </c>
      <c r="O3228" s="0" t="n">
        <f aca="false">K3228+L3228+M3228-fixed</f>
        <v>-42064.9737354073</v>
      </c>
      <c r="P3228" s="0" t="n">
        <f aca="false">12*Inputs!$B$6*(1-MIN(1,Inputs!$F$6*$D3228))*(ic*Inputs!$C$6+flat_fee-cost_acc-cost_wd*Inputs!$E$6*$E3228-cost_fx*Inputs!$D$6)+12*Inputs!$B$7*(1-MIN(1,Inputs!$F$7*$D3228))*(ic*Inputs!$C$7+flat_fee-cost_acc-cost_wd*Inputs!$E$7*$E3228-cost_fx*Inputs!$D$7)+12*Inputs!$B$8*(1-MIN(1,Inputs!$F$8*$D3228))*(ic*Inputs!$C$8+flat_fee-cost_acc-cost_wd*Inputs!$E$8*$E3228-cost_fx*Inputs!$D$8)-fixed</f>
        <v>237072.84011456</v>
      </c>
    </row>
    <row r="3229" customFormat="false" ht="15" hidden="false" customHeight="false" outlineLevel="0" collapsed="false">
      <c r="A3229" s="0" t="n">
        <v>3164</v>
      </c>
      <c r="B3229" s="0" t="n">
        <v>0.187593</v>
      </c>
      <c r="C3229" s="0" t="n">
        <v>1.055819</v>
      </c>
      <c r="D3229" s="0" t="n">
        <v>1.026681</v>
      </c>
      <c r="E3229" s="0" t="n">
        <v>1.315278</v>
      </c>
      <c r="F3229" s="0" t="n">
        <v>0.333775</v>
      </c>
      <c r="G3229" s="0" t="n">
        <f aca="false">12*Inputs!$B$6*(MIN(1,$H$50*$C3229)*(ic*Inputs!$C$6+pS+fee_fx*Inputs!$D$6-cost_acc-cost_wd*Inputs!$E$6*$E3229-cost_fx*Inputs!$D$6-$F3229)+(1-MIN(1,$H$50*$C3229))*(1-MIN(1,Inputs!$G$6*$D3229)*churn_nonbuyers)*(ic*Inputs!$C$6+fee_wd*Inputs!$E$6*(1-$B3229)+fee_fx*Inputs!$D$6-cost_acc-cost_wd*Inputs!$E$6*(1-$B3229)-cost_fx*Inputs!$D$6))</f>
        <v>213446.075748992</v>
      </c>
      <c r="H3229" s="0" t="n">
        <f aca="false">12*Inputs!$B$7*(MIN(1,$H$51*$C3229)*(ic*Inputs!$C$7+pE+fee_fx*Inputs!$D$7-cost_acc-cost_wd*Inputs!$E$7*$E3229-cost_fx*Inputs!$D$7-$F3229)+(1-MIN(1,$H$51*$C3229))*(1-MIN(1,Inputs!$G$7*$D3229)*churn_nonbuyers)*(ic*Inputs!$C$7+fee_wd*Inputs!$E$7*(1-$B3229)+fee_fx*Inputs!$D$7-cost_acc-cost_wd*Inputs!$E$7*(1-$B3229)-cost_fx*Inputs!$D$7))</f>
        <v>382462.851561177</v>
      </c>
      <c r="I3229" s="0" t="n">
        <f aca="false">12*Inputs!$B$8*(MIN(1,$H$52*$C3229)*(ic*Inputs!$C$8+pT-cost_acc-cost_wd*Inputs!$E$8-cost_fx*Inputs!$D$8-cost_ins)+(1-MIN(1,$H$52*$C3229))*(1-MIN(1,Inputs!$G$8*$D3229)*churn_nonbuyers)*(ic*Inputs!$C$8+fee_wd*Inputs!$E$8*(1-$B3229)+fee_fx*Inputs!$D$8-cost_acc-cost_wd*Inputs!$E$8*(1-$B3229)-cost_fx*Inputs!$D$8))</f>
        <v>175488.31717704</v>
      </c>
      <c r="J3229" s="0" t="n">
        <f aca="false">G3229+H3229+I3229-fixed</f>
        <v>71397.2444872079</v>
      </c>
      <c r="K3229" s="0" t="n">
        <f aca="false">12*Inputs!$B$6*(1-MIN(1,Inputs!$G$6*$D3229)*churn_nonbuyers)*(ic*Inputs!$C$6+fee_wd*Inputs!$E$6*(1-$B3229)+fee_fx*Inputs!$D$6-cost_acc-cost_wd*Inputs!$E$6*(1-$B3229)-cost_fx*Inputs!$D$6)</f>
        <v>165624.370335598</v>
      </c>
      <c r="L3229" s="0" t="n">
        <f aca="false">12*Inputs!$B$7*(1-MIN(1,Inputs!$G$7*$D3229)*churn_nonbuyers)*(ic*Inputs!$C$7+fee_wd*Inputs!$E$7*(1-$B3229)+fee_fx*Inputs!$D$7-cost_acc-cost_wd*Inputs!$E$7*(1-$B3229)-cost_fx*Inputs!$D$7)</f>
        <v>364599.898713359</v>
      </c>
      <c r="M3229" s="0" t="n">
        <f aca="false">12*Inputs!$B$8*(1-MIN(1,Inputs!$G$8*$D3229)*churn_nonbuyers)*(ic*Inputs!$C$8+fee_wd*Inputs!$E$8*(1-$B3229)+fee_fx*Inputs!$D$8-cost_acc-cost_wd*Inputs!$E$8*(1-$B3229)-cost_fx*Inputs!$D$8)</f>
        <v>89290.7595927888</v>
      </c>
      <c r="N3229" s="0" t="n">
        <f aca="false">K3229+L3229+I3229-fixed</f>
        <v>5712.58622599603</v>
      </c>
      <c r="O3229" s="0" t="n">
        <f aca="false">K3229+L3229+M3229-fixed</f>
        <v>-80484.9713582549</v>
      </c>
      <c r="P3229" s="0" t="n">
        <f aca="false">12*Inputs!$B$6*(1-MIN(1,Inputs!$F$6*$D3229))*(ic*Inputs!$C$6+flat_fee-cost_acc-cost_wd*Inputs!$E$6*$E3229-cost_fx*Inputs!$D$6)+12*Inputs!$B$7*(1-MIN(1,Inputs!$F$7*$D3229))*(ic*Inputs!$C$7+flat_fee-cost_acc-cost_wd*Inputs!$E$7*$E3229-cost_fx*Inputs!$D$7)+12*Inputs!$B$8*(1-MIN(1,Inputs!$F$8*$D3229))*(ic*Inputs!$C$8+flat_fee-cost_acc-cost_wd*Inputs!$E$8*$E3229-cost_fx*Inputs!$D$8)-fixed</f>
        <v>-78755.3952116799</v>
      </c>
    </row>
    <row r="3230" customFormat="false" ht="15" hidden="false" customHeight="false" outlineLevel="0" collapsed="false">
      <c r="A3230" s="0" t="n">
        <v>3165</v>
      </c>
      <c r="B3230" s="0" t="n">
        <v>0.103656</v>
      </c>
      <c r="C3230" s="0" t="n">
        <v>0.686041</v>
      </c>
      <c r="D3230" s="0" t="n">
        <v>0.860173</v>
      </c>
      <c r="E3230" s="0" t="n">
        <v>1.213525</v>
      </c>
      <c r="F3230" s="0" t="n">
        <v>0.116941</v>
      </c>
      <c r="G3230" s="0" t="n">
        <f aca="false">12*Inputs!$B$6*(MIN(1,$H$50*$C3230)*(ic*Inputs!$C$6+pS+fee_fx*Inputs!$D$6-cost_acc-cost_wd*Inputs!$E$6*$E3230-cost_fx*Inputs!$D$6-$F3230)+(1-MIN(1,$H$50*$C3230))*(1-MIN(1,Inputs!$G$6*$D3230)*churn_nonbuyers)*(ic*Inputs!$C$6+fee_wd*Inputs!$E$6*(1-$B3230)+fee_fx*Inputs!$D$6-cost_acc-cost_wd*Inputs!$E$6*(1-$B3230)-cost_fx*Inputs!$D$6))</f>
        <v>214039.232203287</v>
      </c>
      <c r="H3230" s="0" t="n">
        <f aca="false">12*Inputs!$B$7*(MIN(1,$H$51*$C3230)*(ic*Inputs!$C$7+pE+fee_fx*Inputs!$D$7-cost_acc-cost_wd*Inputs!$E$7*$E3230-cost_fx*Inputs!$D$7-$F3230)+(1-MIN(1,$H$51*$C3230))*(1-MIN(1,Inputs!$G$7*$D3230)*churn_nonbuyers)*(ic*Inputs!$C$7+fee_wd*Inputs!$E$7*(1-$B3230)+fee_fx*Inputs!$D$7-cost_acc-cost_wd*Inputs!$E$7*(1-$B3230)-cost_fx*Inputs!$D$7))</f>
        <v>402724.112201662</v>
      </c>
      <c r="I3230" s="0" t="n">
        <f aca="false">12*Inputs!$B$8*(MIN(1,$H$52*$C3230)*(ic*Inputs!$C$8+pT-cost_acc-cost_wd*Inputs!$E$8-cost_fx*Inputs!$D$8-cost_ins)+(1-MIN(1,$H$52*$C3230))*(1-MIN(1,Inputs!$G$8*$D3230)*churn_nonbuyers)*(ic*Inputs!$C$8+fee_wd*Inputs!$E$8*(1-$B3230)+fee_fx*Inputs!$D$8-cost_acc-cost_wd*Inputs!$E$8*(1-$B3230)-cost_fx*Inputs!$D$8))</f>
        <v>165361.222170399</v>
      </c>
      <c r="J3230" s="0" t="n">
        <f aca="false">G3230+H3230+I3230-fixed</f>
        <v>82124.5665753486</v>
      </c>
      <c r="K3230" s="0" t="n">
        <f aca="false">12*Inputs!$B$6*(1-MIN(1,Inputs!$G$6*$D3230)*churn_nonbuyers)*(ic*Inputs!$C$6+fee_wd*Inputs!$E$6*(1-$B3230)+fee_fx*Inputs!$D$6-cost_acc-cost_wd*Inputs!$E$6*(1-$B3230)-cost_fx*Inputs!$D$6)</f>
        <v>178644.959225914</v>
      </c>
      <c r="L3230" s="0" t="n">
        <f aca="false">12*Inputs!$B$7*(1-MIN(1,Inputs!$G$7*$D3230)*churn_nonbuyers)*(ic*Inputs!$C$7+fee_wd*Inputs!$E$7*(1-$B3230)+fee_fx*Inputs!$D$7-cost_acc-cost_wd*Inputs!$E$7*(1-$B3230)-cost_fx*Inputs!$D$7)</f>
        <v>378254.063631548</v>
      </c>
      <c r="M3230" s="0" t="n">
        <f aca="false">12*Inputs!$B$8*(1-MIN(1,Inputs!$G$8*$D3230)*churn_nonbuyers)*(ic*Inputs!$C$8+fee_wd*Inputs!$E$8*(1-$B3230)+fee_fx*Inputs!$D$8-cost_acc-cost_wd*Inputs!$E$8*(1-$B3230)-cost_fx*Inputs!$D$8)</f>
        <v>127888.031267597</v>
      </c>
      <c r="N3230" s="0" t="n">
        <f aca="false">K3230+L3230+I3230-fixed</f>
        <v>22260.2450278613</v>
      </c>
      <c r="O3230" s="0" t="n">
        <f aca="false">K3230+L3230+M3230-fixed</f>
        <v>-15212.9458749413</v>
      </c>
      <c r="P3230" s="0" t="n">
        <f aca="false">12*Inputs!$B$6*(1-MIN(1,Inputs!$F$6*$D3230))*(ic*Inputs!$C$6+flat_fee-cost_acc-cost_wd*Inputs!$E$6*$E3230-cost_fx*Inputs!$D$6)+12*Inputs!$B$7*(1-MIN(1,Inputs!$F$7*$D3230))*(ic*Inputs!$C$7+flat_fee-cost_acc-cost_wd*Inputs!$E$7*$E3230-cost_fx*Inputs!$D$7)+12*Inputs!$B$8*(1-MIN(1,Inputs!$F$8*$D3230))*(ic*Inputs!$C$8+flat_fee-cost_acc-cost_wd*Inputs!$E$8*$E3230-cost_fx*Inputs!$D$8)-fixed</f>
        <v>49915.9860140001</v>
      </c>
    </row>
    <row r="3231" customFormat="false" ht="15" hidden="false" customHeight="false" outlineLevel="0" collapsed="false">
      <c r="A3231" s="0" t="n">
        <v>3166</v>
      </c>
      <c r="B3231" s="0" t="n">
        <v>0.155319</v>
      </c>
      <c r="C3231" s="0" t="n">
        <v>1.16432</v>
      </c>
      <c r="D3231" s="0" t="n">
        <v>1.157282</v>
      </c>
      <c r="E3231" s="0" t="n">
        <v>1.241303</v>
      </c>
      <c r="F3231" s="0" t="n">
        <v>0.29029</v>
      </c>
      <c r="G3231" s="0" t="n">
        <f aca="false">12*Inputs!$B$6*(MIN(1,$H$50*$C3231)*(ic*Inputs!$C$6+pS+fee_fx*Inputs!$D$6-cost_acc-cost_wd*Inputs!$E$6*$E3231-cost_fx*Inputs!$D$6-$F3231)+(1-MIN(1,$H$50*$C3231))*(1-MIN(1,Inputs!$G$6*$D3231)*churn_nonbuyers)*(ic*Inputs!$C$6+fee_wd*Inputs!$E$6*(1-$B3231)+fee_fx*Inputs!$D$6-cost_acc-cost_wd*Inputs!$E$6*(1-$B3231)-cost_fx*Inputs!$D$6))</f>
        <v>224448.262607592</v>
      </c>
      <c r="H3231" s="0" t="n">
        <f aca="false">12*Inputs!$B$7*(MIN(1,$H$51*$C3231)*(ic*Inputs!$C$7+pE+fee_fx*Inputs!$D$7-cost_acc-cost_wd*Inputs!$E$7*$E3231-cost_fx*Inputs!$D$7-$F3231)+(1-MIN(1,$H$51*$C3231))*(1-MIN(1,Inputs!$G$7*$D3231)*churn_nonbuyers)*(ic*Inputs!$C$7+fee_wd*Inputs!$E$7*(1-$B3231)+fee_fx*Inputs!$D$7-cost_acc-cost_wd*Inputs!$E$7*(1-$B3231)-cost_fx*Inputs!$D$7))</f>
        <v>398746.420387283</v>
      </c>
      <c r="I3231" s="0" t="n">
        <f aca="false">12*Inputs!$B$8*(MIN(1,$H$52*$C3231)*(ic*Inputs!$C$8+pT-cost_acc-cost_wd*Inputs!$E$8-cost_fx*Inputs!$D$8-cost_ins)+(1-MIN(1,$H$52*$C3231))*(1-MIN(1,Inputs!$G$8*$D3231)*churn_nonbuyers)*(ic*Inputs!$C$8+fee_wd*Inputs!$E$8*(1-$B3231)+fee_fx*Inputs!$D$8-cost_acc-cost_wd*Inputs!$E$8*(1-$B3231)-cost_fx*Inputs!$D$8))</f>
        <v>179033.447156655</v>
      </c>
      <c r="J3231" s="0" t="n">
        <f aca="false">G3231+H3231+I3231-fixed</f>
        <v>102228.13015153</v>
      </c>
      <c r="K3231" s="0" t="n">
        <f aca="false">12*Inputs!$B$6*(1-MIN(1,Inputs!$G$6*$D3231)*churn_nonbuyers)*(ic*Inputs!$C$6+fee_wd*Inputs!$E$6*(1-$B3231)+fee_fx*Inputs!$D$6-cost_acc-cost_wd*Inputs!$E$6*(1-$B3231)-cost_fx*Inputs!$D$6)</f>
        <v>168862.846197298</v>
      </c>
      <c r="L3231" s="0" t="n">
        <f aca="false">12*Inputs!$B$7*(1-MIN(1,Inputs!$G$7*$D3231)*churn_nonbuyers)*(ic*Inputs!$C$7+fee_wd*Inputs!$E$7*(1-$B3231)+fee_fx*Inputs!$D$7-cost_acc-cost_wd*Inputs!$E$7*(1-$B3231)-cost_fx*Inputs!$D$7)</f>
        <v>367612.091782379</v>
      </c>
      <c r="M3231" s="0" t="n">
        <f aca="false">12*Inputs!$B$8*(1-MIN(1,Inputs!$G$8*$D3231)*churn_nonbuyers)*(ic*Inputs!$C$8+fee_wd*Inputs!$E$8*(1-$B3231)+fee_fx*Inputs!$D$8-cost_acc-cost_wd*Inputs!$E$8*(1-$B3231)-cost_fx*Inputs!$D$8)</f>
        <v>60568.4255073889</v>
      </c>
      <c r="N3231" s="0" t="n">
        <f aca="false">K3231+L3231+I3231-fixed</f>
        <v>15508.3851363311</v>
      </c>
      <c r="O3231" s="0" t="n">
        <f aca="false">K3231+L3231+M3231-fixed</f>
        <v>-102956.636512935</v>
      </c>
      <c r="P3231" s="0" t="n">
        <f aca="false">12*Inputs!$B$6*(1-MIN(1,Inputs!$F$6*$D3231))*(ic*Inputs!$C$6+flat_fee-cost_acc-cost_wd*Inputs!$E$6*$E3231-cost_fx*Inputs!$D$6)+12*Inputs!$B$7*(1-MIN(1,Inputs!$F$7*$D3231))*(ic*Inputs!$C$7+flat_fee-cost_acc-cost_wd*Inputs!$E$7*$E3231-cost_fx*Inputs!$D$7)+12*Inputs!$B$8*(1-MIN(1,Inputs!$F$8*$D3231))*(ic*Inputs!$C$8+flat_fee-cost_acc-cost_wd*Inputs!$E$8*$E3231-cost_fx*Inputs!$D$8)-fixed</f>
        <v>-113357.99126896</v>
      </c>
    </row>
    <row r="3232" customFormat="false" ht="15" hidden="false" customHeight="false" outlineLevel="0" collapsed="false">
      <c r="A3232" s="0" t="n">
        <v>3167</v>
      </c>
      <c r="B3232" s="0" t="n">
        <v>0.204172</v>
      </c>
      <c r="C3232" s="0" t="n">
        <v>0.77065</v>
      </c>
      <c r="D3232" s="0" t="n">
        <v>0.823005</v>
      </c>
      <c r="E3232" s="0" t="n">
        <v>1.279205</v>
      </c>
      <c r="F3232" s="0" t="n">
        <v>0.199545</v>
      </c>
      <c r="G3232" s="0" t="n">
        <f aca="false">12*Inputs!$B$6*(MIN(1,$H$50*$C3232)*(ic*Inputs!$C$6+pS+fee_fx*Inputs!$D$6-cost_acc-cost_wd*Inputs!$E$6*$E3232-cost_fx*Inputs!$D$6-$F3232)+(1-MIN(1,$H$50*$C3232))*(1-MIN(1,Inputs!$G$6*$D3232)*churn_nonbuyers)*(ic*Inputs!$C$6+fee_wd*Inputs!$E$6*(1-$B3232)+fee_fx*Inputs!$D$6-cost_acc-cost_wd*Inputs!$E$6*(1-$B3232)-cost_fx*Inputs!$D$6))</f>
        <v>203073.979809394</v>
      </c>
      <c r="H3232" s="0" t="n">
        <f aca="false">12*Inputs!$B$7*(MIN(1,$H$51*$C3232)*(ic*Inputs!$C$7+pE+fee_fx*Inputs!$D$7-cost_acc-cost_wd*Inputs!$E$7*$E3232-cost_fx*Inputs!$D$7-$F3232)+(1-MIN(1,$H$51*$C3232))*(1-MIN(1,Inputs!$G$7*$D3232)*churn_nonbuyers)*(ic*Inputs!$C$7+fee_wd*Inputs!$E$7*(1-$B3232)+fee_fx*Inputs!$D$7-cost_acc-cost_wd*Inputs!$E$7*(1-$B3232)-cost_fx*Inputs!$D$7))</f>
        <v>386778.481827136</v>
      </c>
      <c r="I3232" s="0" t="n">
        <f aca="false">12*Inputs!$B$8*(MIN(1,$H$52*$C3232)*(ic*Inputs!$C$8+pT-cost_acc-cost_wd*Inputs!$E$8-cost_fx*Inputs!$D$8-cost_ins)+(1-MIN(1,$H$52*$C3232))*(1-MIN(1,Inputs!$G$8*$D3232)*churn_nonbuyers)*(ic*Inputs!$C$8+fee_wd*Inputs!$E$8*(1-$B3232)+fee_fx*Inputs!$D$8-cost_acc-cost_wd*Inputs!$E$8*(1-$B3232)-cost_fx*Inputs!$D$8))</f>
        <v>172892.256366192</v>
      </c>
      <c r="J3232" s="0" t="n">
        <f aca="false">G3232+H3232+I3232-fixed</f>
        <v>62744.7180027224</v>
      </c>
      <c r="K3232" s="0" t="n">
        <f aca="false">12*Inputs!$B$6*(1-MIN(1,Inputs!$G$6*$D3232)*churn_nonbuyers)*(ic*Inputs!$C$6+fee_wd*Inputs!$E$6*(1-$B3232)+fee_fx*Inputs!$D$6-cost_acc-cost_wd*Inputs!$E$6*(1-$B3232)-cost_fx*Inputs!$D$6)</f>
        <v>165113.190553392</v>
      </c>
      <c r="L3232" s="0" t="n">
        <f aca="false">12*Inputs!$B$7*(1-MIN(1,Inputs!$G$7*$D3232)*churn_nonbuyers)*(ic*Inputs!$C$7+fee_wd*Inputs!$E$7*(1-$B3232)+fee_fx*Inputs!$D$7-cost_acc-cost_wd*Inputs!$E$7*(1-$B3232)-cost_fx*Inputs!$D$7)</f>
        <v>364570.072892035</v>
      </c>
      <c r="M3232" s="0" t="n">
        <f aca="false">12*Inputs!$B$8*(1-MIN(1,Inputs!$G$8*$D3232)*churn_nonbuyers)*(ic*Inputs!$C$8+fee_wd*Inputs!$E$8*(1-$B3232)+fee_fx*Inputs!$D$8-cost_acc-cost_wd*Inputs!$E$8*(1-$B3232)-cost_fx*Inputs!$D$8)</f>
        <v>134205.523382496</v>
      </c>
      <c r="N3232" s="0" t="n">
        <f aca="false">K3232+L3232+I3232-fixed</f>
        <v>2575.51981161884</v>
      </c>
      <c r="O3232" s="0" t="n">
        <f aca="false">K3232+L3232+M3232-fixed</f>
        <v>-36111.2131720769</v>
      </c>
      <c r="P3232" s="0" t="n">
        <f aca="false">12*Inputs!$B$6*(1-MIN(1,Inputs!$F$6*$D3232))*(ic*Inputs!$C$6+flat_fee-cost_acc-cost_wd*Inputs!$E$6*$E3232-cost_fx*Inputs!$D$6)+12*Inputs!$B$7*(1-MIN(1,Inputs!$F$7*$D3232))*(ic*Inputs!$C$7+flat_fee-cost_acc-cost_wd*Inputs!$E$7*$E3232-cost_fx*Inputs!$D$7)+12*Inputs!$B$8*(1-MIN(1,Inputs!$F$8*$D3232))*(ic*Inputs!$C$8+flat_fee-cost_acc-cost_wd*Inputs!$E$8*$E3232-cost_fx*Inputs!$D$8)-fixed</f>
        <v>37807.583006</v>
      </c>
    </row>
    <row r="3233" customFormat="false" ht="15" hidden="false" customHeight="false" outlineLevel="0" collapsed="false">
      <c r="A3233" s="0" t="n">
        <v>3168</v>
      </c>
      <c r="B3233" s="0" t="n">
        <v>0.188229</v>
      </c>
      <c r="C3233" s="0" t="n">
        <v>0.933341</v>
      </c>
      <c r="D3233" s="0" t="n">
        <v>1.467071</v>
      </c>
      <c r="E3233" s="0" t="n">
        <v>1.258582</v>
      </c>
      <c r="F3233" s="0" t="n">
        <v>0.041905</v>
      </c>
      <c r="G3233" s="0" t="n">
        <f aca="false">12*Inputs!$B$6*(MIN(1,$H$50*$C3233)*(ic*Inputs!$C$6+pS+fee_fx*Inputs!$D$6-cost_acc-cost_wd*Inputs!$E$6*$E3233-cost_fx*Inputs!$D$6-$F3233)+(1-MIN(1,$H$50*$C3233))*(1-MIN(1,Inputs!$G$6*$D3233)*churn_nonbuyers)*(ic*Inputs!$C$6+fee_wd*Inputs!$E$6*(1-$B3233)+fee_fx*Inputs!$D$6-cost_acc-cost_wd*Inputs!$E$6*(1-$B3233)-cost_fx*Inputs!$D$6))</f>
        <v>211758.452123046</v>
      </c>
      <c r="H3233" s="0" t="n">
        <f aca="false">12*Inputs!$B$7*(MIN(1,$H$51*$C3233)*(ic*Inputs!$C$7+pE+fee_fx*Inputs!$D$7-cost_acc-cost_wd*Inputs!$E$7*$E3233-cost_fx*Inputs!$D$7-$F3233)+(1-MIN(1,$H$51*$C3233))*(1-MIN(1,Inputs!$G$7*$D3233)*churn_nonbuyers)*(ic*Inputs!$C$7+fee_wd*Inputs!$E$7*(1-$B3233)+fee_fx*Inputs!$D$7-cost_acc-cost_wd*Inputs!$E$7*(1-$B3233)-cost_fx*Inputs!$D$7))</f>
        <v>399008.337447253</v>
      </c>
      <c r="I3233" s="0" t="n">
        <f aca="false">12*Inputs!$B$8*(MIN(1,$H$52*$C3233)*(ic*Inputs!$C$8+pT-cost_acc-cost_wd*Inputs!$E$8-cost_fx*Inputs!$D$8-cost_ins)+(1-MIN(1,$H$52*$C3233))*(1-MIN(1,Inputs!$G$8*$D3233)*churn_nonbuyers)*(ic*Inputs!$C$8+fee_wd*Inputs!$E$8*(1-$B3233)+fee_fx*Inputs!$D$8-cost_acc-cost_wd*Inputs!$E$8*(1-$B3233)-cost_fx*Inputs!$D$8))</f>
        <v>134535.505104</v>
      </c>
      <c r="J3233" s="0" t="n">
        <f aca="false">G3233+H3233+I3233-fixed</f>
        <v>45302.2946742991</v>
      </c>
      <c r="K3233" s="0" t="n">
        <f aca="false">12*Inputs!$B$6*(1-MIN(1,Inputs!$G$6*$D3233)*churn_nonbuyers)*(ic*Inputs!$C$6+fee_wd*Inputs!$E$6*(1-$B3233)+fee_fx*Inputs!$D$6-cost_acc-cost_wd*Inputs!$E$6*(1-$B3233)-cost_fx*Inputs!$D$6)</f>
        <v>161695.194532265</v>
      </c>
      <c r="L3233" s="0" t="n">
        <f aca="false">12*Inputs!$B$7*(1-MIN(1,Inputs!$G$7*$D3233)*churn_nonbuyers)*(ic*Inputs!$C$7+fee_wd*Inputs!$E$7*(1-$B3233)+fee_fx*Inputs!$D$7-cost_acc-cost_wd*Inputs!$E$7*(1-$B3233)-cost_fx*Inputs!$D$7)</f>
        <v>359542.280911359</v>
      </c>
      <c r="M3233" s="0" t="n">
        <f aca="false">12*Inputs!$B$8*(1-MIN(1,Inputs!$G$8*$D3233)*churn_nonbuyers)*(ic*Inputs!$C$8+fee_wd*Inputs!$E$8*(1-$B3233)+fee_fx*Inputs!$D$8-cost_acc-cost_wd*Inputs!$E$8*(1-$B3233)-cost_fx*Inputs!$D$8)</f>
        <v>0</v>
      </c>
      <c r="N3233" s="0" t="n">
        <f aca="false">K3233+L3233+I3233-fixed</f>
        <v>-44227.0194523764</v>
      </c>
      <c r="O3233" s="0" t="n">
        <f aca="false">K3233+L3233+M3233-fixed</f>
        <v>-178762.524556376</v>
      </c>
      <c r="P3233" s="0" t="n">
        <f aca="false">12*Inputs!$B$6*(1-MIN(1,Inputs!$F$6*$D3233))*(ic*Inputs!$C$6+flat_fee-cost_acc-cost_wd*Inputs!$E$6*$E3233-cost_fx*Inputs!$D$6)+12*Inputs!$B$7*(1-MIN(1,Inputs!$F$7*$D3233))*(ic*Inputs!$C$7+flat_fee-cost_acc-cost_wd*Inputs!$E$7*$E3233-cost_fx*Inputs!$D$7)+12*Inputs!$B$8*(1-MIN(1,Inputs!$F$8*$D3233))*(ic*Inputs!$C$8+flat_fee-cost_acc-cost_wd*Inputs!$E$8*$E3233-cost_fx*Inputs!$D$8)-fixed</f>
        <v>-275643.56209072</v>
      </c>
    </row>
    <row r="3234" customFormat="false" ht="15" hidden="false" customHeight="false" outlineLevel="0" collapsed="false">
      <c r="A3234" s="0" t="n">
        <v>3169</v>
      </c>
      <c r="B3234" s="0" t="n">
        <v>0.171809</v>
      </c>
      <c r="C3234" s="0" t="n">
        <v>1.153944</v>
      </c>
      <c r="D3234" s="0" t="n">
        <v>1.174301</v>
      </c>
      <c r="E3234" s="0" t="n">
        <v>1.05768</v>
      </c>
      <c r="F3234" s="0" t="n">
        <v>0.177019</v>
      </c>
      <c r="G3234" s="0" t="n">
        <f aca="false">12*Inputs!$B$6*(MIN(1,$H$50*$C3234)*(ic*Inputs!$C$6+pS+fee_fx*Inputs!$D$6-cost_acc-cost_wd*Inputs!$E$6*$E3234-cost_fx*Inputs!$D$6-$F3234)+(1-MIN(1,$H$50*$C3234))*(1-MIN(1,Inputs!$G$6*$D3234)*churn_nonbuyers)*(ic*Inputs!$C$6+fee_wd*Inputs!$E$6*(1-$B3234)+fee_fx*Inputs!$D$6-cost_acc-cost_wd*Inputs!$E$6*(1-$B3234)-cost_fx*Inputs!$D$6))</f>
        <v>229679.14849358</v>
      </c>
      <c r="H3234" s="0" t="n">
        <f aca="false">12*Inputs!$B$7*(MIN(1,$H$51*$C3234)*(ic*Inputs!$C$7+pE+fee_fx*Inputs!$D$7-cost_acc-cost_wd*Inputs!$E$7*$E3234-cost_fx*Inputs!$D$7-$F3234)+(1-MIN(1,$H$51*$C3234))*(1-MIN(1,Inputs!$G$7*$D3234)*churn_nonbuyers)*(ic*Inputs!$C$7+fee_wd*Inputs!$E$7*(1-$B3234)+fee_fx*Inputs!$D$7-cost_acc-cost_wd*Inputs!$E$7*(1-$B3234)-cost_fx*Inputs!$D$7))</f>
        <v>429069.402143785</v>
      </c>
      <c r="I3234" s="0" t="n">
        <f aca="false">12*Inputs!$B$8*(MIN(1,$H$52*$C3234)*(ic*Inputs!$C$8+pT-cost_acc-cost_wd*Inputs!$E$8-cost_fx*Inputs!$D$8-cost_ins)+(1-MIN(1,$H$52*$C3234))*(1-MIN(1,Inputs!$G$8*$D3234)*churn_nonbuyers)*(ic*Inputs!$C$8+fee_wd*Inputs!$E$8*(1-$B3234)+fee_fx*Inputs!$D$8-cost_acc-cost_wd*Inputs!$E$8*(1-$B3234)-cost_fx*Inputs!$D$8))</f>
        <v>177220.198375732</v>
      </c>
      <c r="J3234" s="0" t="n">
        <f aca="false">G3234+H3234+I3234-fixed</f>
        <v>135968.749013096</v>
      </c>
      <c r="K3234" s="0" t="n">
        <f aca="false">12*Inputs!$B$6*(1-MIN(1,Inputs!$G$6*$D3234)*churn_nonbuyers)*(ic*Inputs!$C$6+fee_wd*Inputs!$E$6*(1-$B3234)+fee_fx*Inputs!$D$6-cost_acc-cost_wd*Inputs!$E$6*(1-$B3234)-cost_fx*Inputs!$D$6)</f>
        <v>166475.189379665</v>
      </c>
      <c r="L3234" s="0" t="n">
        <f aca="false">12*Inputs!$B$7*(1-MIN(1,Inputs!$G$7*$D3234)*churn_nonbuyers)*(ic*Inputs!$C$7+fee_wd*Inputs!$E$7*(1-$B3234)+fee_fx*Inputs!$D$7-cost_acc-cost_wd*Inputs!$E$7*(1-$B3234)-cost_fx*Inputs!$D$7)</f>
        <v>365126.742779799</v>
      </c>
      <c r="M3234" s="0" t="n">
        <f aca="false">12*Inputs!$B$8*(1-MIN(1,Inputs!$G$8*$D3234)*churn_nonbuyers)*(ic*Inputs!$C$8+fee_wd*Inputs!$E$8*(1-$B3234)+fee_fx*Inputs!$D$8-cost_acc-cost_wd*Inputs!$E$8*(1-$B3234)-cost_fx*Inputs!$D$8)</f>
        <v>56627.8596651024</v>
      </c>
      <c r="N3234" s="0" t="n">
        <f aca="false">K3234+L3234+I3234-fixed</f>
        <v>8822.13053519547</v>
      </c>
      <c r="O3234" s="0" t="n">
        <f aca="false">K3234+L3234+M3234-fixed</f>
        <v>-111770.208175434</v>
      </c>
      <c r="P3234" s="0" t="n">
        <f aca="false">12*Inputs!$B$6*(1-MIN(1,Inputs!$F$6*$D3234))*(ic*Inputs!$C$6+flat_fee-cost_acc-cost_wd*Inputs!$E$6*$E3234-cost_fx*Inputs!$D$6)+12*Inputs!$B$7*(1-MIN(1,Inputs!$F$7*$D3234))*(ic*Inputs!$C$7+flat_fee-cost_acc-cost_wd*Inputs!$E$7*$E3234-cost_fx*Inputs!$D$7)+12*Inputs!$B$8*(1-MIN(1,Inputs!$F$8*$D3234))*(ic*Inputs!$C$8+flat_fee-cost_acc-cost_wd*Inputs!$E$8*$E3234-cost_fx*Inputs!$D$8)-fixed</f>
        <v>-50326.0907248</v>
      </c>
    </row>
    <row r="3235" customFormat="false" ht="15" hidden="false" customHeight="false" outlineLevel="0" collapsed="false">
      <c r="A3235" s="0" t="n">
        <v>3170</v>
      </c>
      <c r="B3235" s="0" t="n">
        <v>0.171901</v>
      </c>
      <c r="C3235" s="0" t="n">
        <v>1.058336</v>
      </c>
      <c r="D3235" s="0" t="n">
        <v>0.847029</v>
      </c>
      <c r="E3235" s="0" t="n">
        <v>1.222806</v>
      </c>
      <c r="F3235" s="0" t="n">
        <v>0.167802</v>
      </c>
      <c r="G3235" s="0" t="n">
        <f aca="false">12*Inputs!$B$6*(MIN(1,$H$50*$C3235)*(ic*Inputs!$C$6+pS+fee_fx*Inputs!$D$6-cost_acc-cost_wd*Inputs!$E$6*$E3235-cost_fx*Inputs!$D$6-$F3235)+(1-MIN(1,$H$50*$C3235))*(1-MIN(1,Inputs!$G$6*$D3235)*churn_nonbuyers)*(ic*Inputs!$C$6+fee_wd*Inputs!$E$6*(1-$B3235)+fee_fx*Inputs!$D$6-cost_acc-cost_wd*Inputs!$E$6*(1-$B3235)-cost_fx*Inputs!$D$6))</f>
        <v>223278.215557788</v>
      </c>
      <c r="H3235" s="0" t="n">
        <f aca="false">12*Inputs!$B$7*(MIN(1,$H$51*$C3235)*(ic*Inputs!$C$7+pE+fee_fx*Inputs!$D$7-cost_acc-cost_wd*Inputs!$E$7*$E3235-cost_fx*Inputs!$D$7-$F3235)+(1-MIN(1,$H$51*$C3235))*(1-MIN(1,Inputs!$G$7*$D3235)*churn_nonbuyers)*(ic*Inputs!$C$7+fee_wd*Inputs!$E$7*(1-$B3235)+fee_fx*Inputs!$D$7-cost_acc-cost_wd*Inputs!$E$7*(1-$B3235)-cost_fx*Inputs!$D$7))</f>
        <v>406336.517325082</v>
      </c>
      <c r="I3235" s="0" t="n">
        <f aca="false">12*Inputs!$B$8*(MIN(1,$H$52*$C3235)*(ic*Inputs!$C$8+pT-cost_acc-cost_wd*Inputs!$E$8-cost_fx*Inputs!$D$8-cost_ins)+(1-MIN(1,$H$52*$C3235))*(1-MIN(1,Inputs!$G$8*$D3235)*churn_nonbuyers)*(ic*Inputs!$C$8+fee_wd*Inputs!$E$8*(1-$B3235)+fee_fx*Inputs!$D$8-cost_acc-cost_wd*Inputs!$E$8*(1-$B3235)-cost_fx*Inputs!$D$8))</f>
        <v>186117.709661435</v>
      </c>
      <c r="J3235" s="0" t="n">
        <f aca="false">G3235+H3235+I3235-fixed</f>
        <v>115732.442544305</v>
      </c>
      <c r="K3235" s="0" t="n">
        <f aca="false">12*Inputs!$B$6*(1-MIN(1,Inputs!$G$6*$D3235)*churn_nonbuyers)*(ic*Inputs!$C$6+fee_wd*Inputs!$E$6*(1-$B3235)+fee_fx*Inputs!$D$6-cost_acc-cost_wd*Inputs!$E$6*(1-$B3235)-cost_fx*Inputs!$D$6)</f>
        <v>169356.560631329</v>
      </c>
      <c r="L3235" s="0" t="n">
        <f aca="false">12*Inputs!$B$7*(1-MIN(1,Inputs!$G$7*$D3235)*churn_nonbuyers)*(ic*Inputs!$C$7+fee_wd*Inputs!$E$7*(1-$B3235)+fee_fx*Inputs!$D$7-cost_acc-cost_wd*Inputs!$E$7*(1-$B3235)-cost_fx*Inputs!$D$7)</f>
        <v>368829.607386798</v>
      </c>
      <c r="M3235" s="0" t="n">
        <f aca="false">12*Inputs!$B$8*(1-MIN(1,Inputs!$G$8*$D3235)*churn_nonbuyers)*(ic*Inputs!$C$8+fee_wd*Inputs!$E$8*(1-$B3235)+fee_fx*Inputs!$D$8-cost_acc-cost_wd*Inputs!$E$8*(1-$B3235)-cost_fx*Inputs!$D$8)</f>
        <v>129511.898519534</v>
      </c>
      <c r="N3235" s="0" t="n">
        <f aca="false">K3235+L3235+I3235-fixed</f>
        <v>24303.8776795617</v>
      </c>
      <c r="O3235" s="0" t="n">
        <f aca="false">K3235+L3235+M3235-fixed</f>
        <v>-32301.9334623393</v>
      </c>
      <c r="P3235" s="0" t="n">
        <f aca="false">12*Inputs!$B$6*(1-MIN(1,Inputs!$F$6*$D3235))*(ic*Inputs!$C$6+flat_fee-cost_acc-cost_wd*Inputs!$E$6*$E3235-cost_fx*Inputs!$D$6)+12*Inputs!$B$7*(1-MIN(1,Inputs!$F$7*$D3235))*(ic*Inputs!$C$7+flat_fee-cost_acc-cost_wd*Inputs!$E$7*$E3235-cost_fx*Inputs!$D$7)+12*Inputs!$B$8*(1-MIN(1,Inputs!$F$8*$D3235))*(ic*Inputs!$C$8+flat_fee-cost_acc-cost_wd*Inputs!$E$8*$E3235-cost_fx*Inputs!$D$8)-fixed</f>
        <v>52304.55249776</v>
      </c>
    </row>
    <row r="3236" customFormat="false" ht="15" hidden="false" customHeight="false" outlineLevel="0" collapsed="false">
      <c r="A3236" s="0" t="n">
        <v>3171</v>
      </c>
      <c r="B3236" s="0" t="n">
        <v>0.250154</v>
      </c>
      <c r="C3236" s="0" t="n">
        <v>1.075726</v>
      </c>
      <c r="D3236" s="0" t="n">
        <v>0.97981</v>
      </c>
      <c r="E3236" s="0" t="n">
        <v>1.260754</v>
      </c>
      <c r="F3236" s="0" t="n">
        <v>0.102699</v>
      </c>
      <c r="G3236" s="0" t="n">
        <f aca="false">12*Inputs!$B$6*(MIN(1,$H$50*$C3236)*(ic*Inputs!$C$6+pS+fee_fx*Inputs!$D$6-cost_acc-cost_wd*Inputs!$E$6*$E3236-cost_fx*Inputs!$D$6-$F3236)+(1-MIN(1,$H$50*$C3236))*(1-MIN(1,Inputs!$G$6*$D3236)*churn_nonbuyers)*(ic*Inputs!$C$6+fee_wd*Inputs!$E$6*(1-$B3236)+fee_fx*Inputs!$D$6-cost_acc-cost_wd*Inputs!$E$6*(1-$B3236)-cost_fx*Inputs!$D$6))</f>
        <v>213970.050653176</v>
      </c>
      <c r="H3236" s="0" t="n">
        <f aca="false">12*Inputs!$B$7*(MIN(1,$H$51*$C3236)*(ic*Inputs!$C$7+pE+fee_fx*Inputs!$D$7-cost_acc-cost_wd*Inputs!$E$7*$E3236-cost_fx*Inputs!$D$7-$F3236)+(1-MIN(1,$H$51*$C3236))*(1-MIN(1,Inputs!$G$7*$D3236)*churn_nonbuyers)*(ic*Inputs!$C$7+fee_wd*Inputs!$E$7*(1-$B3236)+fee_fx*Inputs!$D$7-cost_acc-cost_wd*Inputs!$E$7*(1-$B3236)-cost_fx*Inputs!$D$7))</f>
        <v>399194.180919782</v>
      </c>
      <c r="I3236" s="0" t="n">
        <f aca="false">12*Inputs!$B$8*(MIN(1,$H$52*$C3236)*(ic*Inputs!$C$8+pT-cost_acc-cost_wd*Inputs!$E$8-cost_fx*Inputs!$D$8-cost_ins)+(1-MIN(1,$H$52*$C3236))*(1-MIN(1,Inputs!$G$8*$D3236)*churn_nonbuyers)*(ic*Inputs!$C$8+fee_wd*Inputs!$E$8*(1-$B3236)+fee_fx*Inputs!$D$8-cost_acc-cost_wd*Inputs!$E$8*(1-$B3236)-cost_fx*Inputs!$D$8))</f>
        <v>179452.628705866</v>
      </c>
      <c r="J3236" s="0" t="n">
        <f aca="false">G3236+H3236+I3236-fixed</f>
        <v>92616.8602788241</v>
      </c>
      <c r="K3236" s="0" t="n">
        <f aca="false">12*Inputs!$B$6*(1-MIN(1,Inputs!$G$6*$D3236)*churn_nonbuyers)*(ic*Inputs!$C$6+fee_wd*Inputs!$E$6*(1-$B3236)+fee_fx*Inputs!$D$6-cost_acc-cost_wd*Inputs!$E$6*(1-$B3236)-cost_fx*Inputs!$D$6)</f>
        <v>157466.083613328</v>
      </c>
      <c r="L3236" s="0" t="n">
        <f aca="false">12*Inputs!$B$7*(1-MIN(1,Inputs!$G$7*$D3236)*churn_nonbuyers)*(ic*Inputs!$C$7+fee_wd*Inputs!$E$7*(1-$B3236)+fee_fx*Inputs!$D$7-cost_acc-cost_wd*Inputs!$E$7*(1-$B3236)-cost_fx*Inputs!$D$7)</f>
        <v>356384.888887997</v>
      </c>
      <c r="M3236" s="0" t="n">
        <f aca="false">12*Inputs!$B$8*(1-MIN(1,Inputs!$G$8*$D3236)*churn_nonbuyers)*(ic*Inputs!$C$8+fee_wd*Inputs!$E$8*(1-$B3236)+fee_fx*Inputs!$D$8-cost_acc-cost_wd*Inputs!$E$8*(1-$B3236)-cost_fx*Inputs!$D$8)</f>
        <v>98761.0931288641</v>
      </c>
      <c r="N3236" s="0" t="n">
        <f aca="false">K3236+L3236+I3236-fixed</f>
        <v>-6696.39879280934</v>
      </c>
      <c r="O3236" s="0" t="n">
        <f aca="false">K3236+L3236+M3236-fixed</f>
        <v>-87387.9343698111</v>
      </c>
      <c r="P3236" s="0" t="n">
        <f aca="false">12*Inputs!$B$6*(1-MIN(1,Inputs!$F$6*$D3236))*(ic*Inputs!$C$6+flat_fee-cost_acc-cost_wd*Inputs!$E$6*$E3236-cost_fx*Inputs!$D$6)+12*Inputs!$B$7*(1-MIN(1,Inputs!$F$7*$D3236))*(ic*Inputs!$C$7+flat_fee-cost_acc-cost_wd*Inputs!$E$7*$E3236-cost_fx*Inputs!$D$7)+12*Inputs!$B$8*(1-MIN(1,Inputs!$F$8*$D3236))*(ic*Inputs!$C$8+flat_fee-cost_acc-cost_wd*Inputs!$E$8*$E3236-cost_fx*Inputs!$D$8)-fixed</f>
        <v>-32051.5312623999</v>
      </c>
    </row>
    <row r="3237" customFormat="false" ht="15" hidden="false" customHeight="false" outlineLevel="0" collapsed="false">
      <c r="A3237" s="0" t="n">
        <v>3172</v>
      </c>
      <c r="B3237" s="0" t="n">
        <v>0.256169</v>
      </c>
      <c r="C3237" s="0" t="n">
        <v>0.98544</v>
      </c>
      <c r="D3237" s="0" t="n">
        <v>0.686232</v>
      </c>
      <c r="E3237" s="0" t="n">
        <v>1.34157</v>
      </c>
      <c r="F3237" s="0" t="n">
        <v>0.296346</v>
      </c>
      <c r="G3237" s="0" t="n">
        <f aca="false">12*Inputs!$B$6*(MIN(1,$H$50*$C3237)*(ic*Inputs!$C$6+pS+fee_fx*Inputs!$D$6-cost_acc-cost_wd*Inputs!$E$6*$E3237-cost_fx*Inputs!$D$6-$F3237)+(1-MIN(1,$H$50*$C3237))*(1-MIN(1,Inputs!$G$6*$D3237)*churn_nonbuyers)*(ic*Inputs!$C$6+fee_wd*Inputs!$E$6*(1-$B3237)+fee_fx*Inputs!$D$6-cost_acc-cost_wd*Inputs!$E$6*(1-$B3237)-cost_fx*Inputs!$D$6))</f>
        <v>204464.492199177</v>
      </c>
      <c r="H3237" s="0" t="n">
        <f aca="false">12*Inputs!$B$7*(MIN(1,$H$51*$C3237)*(ic*Inputs!$C$7+pE+fee_fx*Inputs!$D$7-cost_acc-cost_wd*Inputs!$E$7*$E3237-cost_fx*Inputs!$D$7-$F3237)+(1-MIN(1,$H$51*$C3237))*(1-MIN(1,Inputs!$G$7*$D3237)*churn_nonbuyers)*(ic*Inputs!$C$7+fee_wd*Inputs!$E$7*(1-$B3237)+fee_fx*Inputs!$D$7-cost_acc-cost_wd*Inputs!$E$7*(1-$B3237)-cost_fx*Inputs!$D$7))</f>
        <v>376880.283154794</v>
      </c>
      <c r="I3237" s="0" t="n">
        <f aca="false">12*Inputs!$B$8*(MIN(1,$H$52*$C3237)*(ic*Inputs!$C$8+pT-cost_acc-cost_wd*Inputs!$E$8-cost_fx*Inputs!$D$8-cost_ins)+(1-MIN(1,$H$52*$C3237))*(1-MIN(1,Inputs!$G$8*$D3237)*churn_nonbuyers)*(ic*Inputs!$C$8+fee_wd*Inputs!$E$8*(1-$B3237)+fee_fx*Inputs!$D$8-cost_acc-cost_wd*Inputs!$E$8*(1-$B3237)-cost_fx*Inputs!$D$8))</f>
        <v>192674.860694985</v>
      </c>
      <c r="J3237" s="0" t="n">
        <f aca="false">G3237+H3237+I3237-fixed</f>
        <v>74019.6360489556</v>
      </c>
      <c r="K3237" s="0" t="n">
        <f aca="false">12*Inputs!$B$6*(1-MIN(1,Inputs!$G$6*$D3237)*churn_nonbuyers)*(ic*Inputs!$C$6+fee_wd*Inputs!$E$6*(1-$B3237)+fee_fx*Inputs!$D$6-cost_acc-cost_wd*Inputs!$E$6*(1-$B3237)-cost_fx*Inputs!$D$6)</f>
        <v>159060.143269498</v>
      </c>
      <c r="L3237" s="0" t="n">
        <f aca="false">12*Inputs!$B$7*(1-MIN(1,Inputs!$G$7*$D3237)*churn_nonbuyers)*(ic*Inputs!$C$7+fee_wd*Inputs!$E$7*(1-$B3237)+fee_fx*Inputs!$D$7-cost_acc-cost_wd*Inputs!$E$7*(1-$B3237)-cost_fx*Inputs!$D$7)</f>
        <v>358770.420425699</v>
      </c>
      <c r="M3237" s="0" t="n">
        <f aca="false">12*Inputs!$B$8*(1-MIN(1,Inputs!$G$8*$D3237)*churn_nonbuyers)*(ic*Inputs!$C$8+fee_wd*Inputs!$E$8*(1-$B3237)+fee_fx*Inputs!$D$8-cost_acc-cost_wd*Inputs!$E$8*(1-$B3237)-cost_fx*Inputs!$D$8)</f>
        <v>163220.190510989</v>
      </c>
      <c r="N3237" s="0" t="n">
        <f aca="false">K3237+L3237+I3237-fixed</f>
        <v>10505.4243901809</v>
      </c>
      <c r="O3237" s="0" t="n">
        <f aca="false">K3237+L3237+M3237-fixed</f>
        <v>-18949.245793815</v>
      </c>
      <c r="P3237" s="0" t="n">
        <f aca="false">12*Inputs!$B$6*(1-MIN(1,Inputs!$F$6*$D3237))*(ic*Inputs!$C$6+flat_fee-cost_acc-cost_wd*Inputs!$E$6*$E3237-cost_fx*Inputs!$D$6)+12*Inputs!$B$7*(1-MIN(1,Inputs!$F$7*$D3237))*(ic*Inputs!$C$7+flat_fee-cost_acc-cost_wd*Inputs!$E$7*$E3237-cost_fx*Inputs!$D$7)+12*Inputs!$B$8*(1-MIN(1,Inputs!$F$8*$D3237))*(ic*Inputs!$C$8+flat_fee-cost_acc-cost_wd*Inputs!$E$8*$E3237-cost_fx*Inputs!$D$8)-fixed</f>
        <v>74134.6241216</v>
      </c>
    </row>
    <row r="3238" customFormat="false" ht="15" hidden="false" customHeight="false" outlineLevel="0" collapsed="false">
      <c r="A3238" s="0" t="n">
        <v>3173</v>
      </c>
      <c r="B3238" s="0" t="n">
        <v>0.229271</v>
      </c>
      <c r="C3238" s="0" t="n">
        <v>0.826184</v>
      </c>
      <c r="D3238" s="0" t="n">
        <v>0.834114</v>
      </c>
      <c r="E3238" s="0" t="n">
        <v>1.403697</v>
      </c>
      <c r="F3238" s="0" t="n">
        <v>0.060974</v>
      </c>
      <c r="G3238" s="0" t="n">
        <f aca="false">12*Inputs!$B$6*(MIN(1,$H$50*$C3238)*(ic*Inputs!$C$6+pS+fee_fx*Inputs!$D$6-cost_acc-cost_wd*Inputs!$E$6*$E3238-cost_fx*Inputs!$D$6-$F3238)+(1-MIN(1,$H$50*$C3238))*(1-MIN(1,Inputs!$G$6*$D3238)*churn_nonbuyers)*(ic*Inputs!$C$6+fee_wd*Inputs!$E$6*(1-$B3238)+fee_fx*Inputs!$D$6-cost_acc-cost_wd*Inputs!$E$6*(1-$B3238)-cost_fx*Inputs!$D$6))</f>
        <v>202753.552609039</v>
      </c>
      <c r="H3238" s="0" t="n">
        <f aca="false">12*Inputs!$B$7*(MIN(1,$H$51*$C3238)*(ic*Inputs!$C$7+pE+fee_fx*Inputs!$D$7-cost_acc-cost_wd*Inputs!$E$7*$E3238-cost_fx*Inputs!$D$7-$F3238)+(1-MIN(1,$H$51*$C3238))*(1-MIN(1,Inputs!$G$7*$D3238)*churn_nonbuyers)*(ic*Inputs!$C$7+fee_wd*Inputs!$E$7*(1-$B3238)+fee_fx*Inputs!$D$7-cost_acc-cost_wd*Inputs!$E$7*(1-$B3238)-cost_fx*Inputs!$D$7))</f>
        <v>380681.797610724</v>
      </c>
      <c r="I3238" s="0" t="n">
        <f aca="false">12*Inputs!$B$8*(MIN(1,$H$52*$C3238)*(ic*Inputs!$C$8+pT-cost_acc-cost_wd*Inputs!$E$8-cost_fx*Inputs!$D$8-cost_ins)+(1-MIN(1,$H$52*$C3238))*(1-MIN(1,Inputs!$G$8*$D3238)*churn_nonbuyers)*(ic*Inputs!$C$8+fee_wd*Inputs!$E$8*(1-$B3238)+fee_fx*Inputs!$D$8-cost_acc-cost_wd*Inputs!$E$8*(1-$B3238)-cost_fx*Inputs!$D$8))</f>
        <v>174430.533909029</v>
      </c>
      <c r="J3238" s="0" t="n">
        <f aca="false">G3238+H3238+I3238-fixed</f>
        <v>57865.8841287917</v>
      </c>
      <c r="K3238" s="0" t="n">
        <f aca="false">12*Inputs!$B$6*(1-MIN(1,Inputs!$G$6*$D3238)*churn_nonbuyers)*(ic*Inputs!$C$6+fee_wd*Inputs!$E$6*(1-$B3238)+fee_fx*Inputs!$D$6-cost_acc-cost_wd*Inputs!$E$6*(1-$B3238)-cost_fx*Inputs!$D$6)</f>
        <v>161554.021566437</v>
      </c>
      <c r="L3238" s="0" t="n">
        <f aca="false">12*Inputs!$B$7*(1-MIN(1,Inputs!$G$7*$D3238)*churn_nonbuyers)*(ic*Inputs!$C$7+fee_wd*Inputs!$E$7*(1-$B3238)+fee_fx*Inputs!$D$7-cost_acc-cost_wd*Inputs!$E$7*(1-$B3238)-cost_fx*Inputs!$D$7)</f>
        <v>360921.681867862</v>
      </c>
      <c r="M3238" s="0" t="n">
        <f aca="false">12*Inputs!$B$8*(1-MIN(1,Inputs!$G$8*$D3238)*churn_nonbuyers)*(ic*Inputs!$C$8+fee_wd*Inputs!$E$8*(1-$B3238)+fee_fx*Inputs!$D$8-cost_acc-cost_wd*Inputs!$E$8*(1-$B3238)-cost_fx*Inputs!$D$8)</f>
        <v>131242.227150038</v>
      </c>
      <c r="N3238" s="0" t="n">
        <f aca="false">K3238+L3238+I3238-fixed</f>
        <v>-3093.76265667193</v>
      </c>
      <c r="O3238" s="0" t="n">
        <f aca="false">K3238+L3238+M3238-fixed</f>
        <v>-46282.0694156627</v>
      </c>
      <c r="P3238" s="0" t="n">
        <f aca="false">12*Inputs!$B$6*(1-MIN(1,Inputs!$F$6*$D3238))*(ic*Inputs!$C$6+flat_fee-cost_acc-cost_wd*Inputs!$E$6*$E3238-cost_fx*Inputs!$D$6)+12*Inputs!$B$7*(1-MIN(1,Inputs!$F$7*$D3238))*(ic*Inputs!$C$7+flat_fee-cost_acc-cost_wd*Inputs!$E$7*$E3238-cost_fx*Inputs!$D$7)+12*Inputs!$B$8*(1-MIN(1,Inputs!$F$8*$D3238))*(ic*Inputs!$C$8+flat_fee-cost_acc-cost_wd*Inputs!$E$8*$E3238-cost_fx*Inputs!$D$8)-fixed</f>
        <v>-26449.58712208</v>
      </c>
    </row>
    <row r="3239" customFormat="false" ht="15" hidden="false" customHeight="false" outlineLevel="0" collapsed="false">
      <c r="A3239" s="0" t="n">
        <v>3174</v>
      </c>
      <c r="B3239" s="0" t="n">
        <v>0.226865</v>
      </c>
      <c r="C3239" s="0" t="n">
        <v>1.1033</v>
      </c>
      <c r="D3239" s="0" t="n">
        <v>0.999211</v>
      </c>
      <c r="E3239" s="0" t="n">
        <v>1.164179</v>
      </c>
      <c r="F3239" s="0" t="n">
        <v>0.073393</v>
      </c>
      <c r="G3239" s="0" t="n">
        <f aca="false">12*Inputs!$B$6*(MIN(1,$H$50*$C3239)*(ic*Inputs!$C$6+pS+fee_fx*Inputs!$D$6-cost_acc-cost_wd*Inputs!$E$6*$E3239-cost_fx*Inputs!$D$6-$F3239)+(1-MIN(1,$H$50*$C3239))*(1-MIN(1,Inputs!$G$6*$D3239)*churn_nonbuyers)*(ic*Inputs!$C$6+fee_wd*Inputs!$E$6*(1-$B3239)+fee_fx*Inputs!$D$6-cost_acc-cost_wd*Inputs!$E$6*(1-$B3239)-cost_fx*Inputs!$D$6))</f>
        <v>221376.721972078</v>
      </c>
      <c r="H3239" s="0" t="n">
        <f aca="false">12*Inputs!$B$7*(MIN(1,$H$51*$C3239)*(ic*Inputs!$C$7+pE+fee_fx*Inputs!$D$7-cost_acc-cost_wd*Inputs!$E$7*$E3239-cost_fx*Inputs!$D$7-$F3239)+(1-MIN(1,$H$51*$C3239))*(1-MIN(1,Inputs!$G$7*$D3239)*churn_nonbuyers)*(ic*Inputs!$C$7+fee_wd*Inputs!$E$7*(1-$B3239)+fee_fx*Inputs!$D$7-cost_acc-cost_wd*Inputs!$E$7*(1-$B3239)-cost_fx*Inputs!$D$7))</f>
        <v>416126.644653455</v>
      </c>
      <c r="I3239" s="0" t="n">
        <f aca="false">12*Inputs!$B$8*(MIN(1,$H$52*$C3239)*(ic*Inputs!$C$8+pT-cost_acc-cost_wd*Inputs!$E$8-cost_fx*Inputs!$D$8-cost_ins)+(1-MIN(1,$H$52*$C3239))*(1-MIN(1,Inputs!$G$8*$D3239)*churn_nonbuyers)*(ic*Inputs!$C$8+fee_wd*Inputs!$E$8*(1-$B3239)+fee_fx*Inputs!$D$8-cost_acc-cost_wd*Inputs!$E$8*(1-$B3239)-cost_fx*Inputs!$D$8))</f>
        <v>180625.326005752</v>
      </c>
      <c r="J3239" s="0" t="n">
        <f aca="false">G3239+H3239+I3239-fixed</f>
        <v>118128.692631285</v>
      </c>
      <c r="K3239" s="0" t="n">
        <f aca="false">12*Inputs!$B$6*(1-MIN(1,Inputs!$G$6*$D3239)*churn_nonbuyers)*(ic*Inputs!$C$6+fee_wd*Inputs!$E$6*(1-$B3239)+fee_fx*Inputs!$D$6-cost_acc-cost_wd*Inputs!$E$6*(1-$B3239)-cost_fx*Inputs!$D$6)</f>
        <v>160491.532345308</v>
      </c>
      <c r="L3239" s="0" t="n">
        <f aca="false">12*Inputs!$B$7*(1-MIN(1,Inputs!$G$7*$D3239)*churn_nonbuyers)*(ic*Inputs!$C$7+fee_wd*Inputs!$E$7*(1-$B3239)+fee_fx*Inputs!$D$7-cost_acc-cost_wd*Inputs!$E$7*(1-$B3239)-cost_fx*Inputs!$D$7)</f>
        <v>359424.267279185</v>
      </c>
      <c r="M3239" s="0" t="n">
        <f aca="false">12*Inputs!$B$8*(1-MIN(1,Inputs!$G$8*$D3239)*churn_nonbuyers)*(ic*Inputs!$C$8+fee_wd*Inputs!$E$8*(1-$B3239)+fee_fx*Inputs!$D$8-cost_acc-cost_wd*Inputs!$E$8*(1-$B3239)-cost_fx*Inputs!$D$8)</f>
        <v>94827.4004381041</v>
      </c>
      <c r="N3239" s="0" t="n">
        <f aca="false">K3239+L3239+I3239-fixed</f>
        <v>541.125630244846</v>
      </c>
      <c r="O3239" s="0" t="n">
        <f aca="false">K3239+L3239+M3239-fixed</f>
        <v>-85256.7999374031</v>
      </c>
      <c r="P3239" s="0" t="n">
        <f aca="false">12*Inputs!$B$6*(1-MIN(1,Inputs!$F$6*$D3239))*(ic*Inputs!$C$6+flat_fee-cost_acc-cost_wd*Inputs!$E$6*$E3239-cost_fx*Inputs!$D$6)+12*Inputs!$B$7*(1-MIN(1,Inputs!$F$7*$D3239))*(ic*Inputs!$C$7+flat_fee-cost_acc-cost_wd*Inputs!$E$7*$E3239-cost_fx*Inputs!$D$7)+12*Inputs!$B$8*(1-MIN(1,Inputs!$F$8*$D3239))*(ic*Inputs!$C$8+flat_fee-cost_acc-cost_wd*Inputs!$E$8*$E3239-cost_fx*Inputs!$D$8)-fixed</f>
        <v>-39.4777434399584</v>
      </c>
    </row>
    <row r="3240" customFormat="false" ht="15" hidden="false" customHeight="false" outlineLevel="0" collapsed="false">
      <c r="A3240" s="0" t="n">
        <v>3175</v>
      </c>
      <c r="B3240" s="0" t="n">
        <v>0.453183</v>
      </c>
      <c r="C3240" s="0" t="n">
        <v>0.996567</v>
      </c>
      <c r="D3240" s="0" t="n">
        <v>1.891179</v>
      </c>
      <c r="E3240" s="0" t="n">
        <v>1.095694</v>
      </c>
      <c r="F3240" s="0" t="n">
        <v>0.250907</v>
      </c>
      <c r="G3240" s="0" t="n">
        <f aca="false">12*Inputs!$B$6*(MIN(1,$H$50*$C3240)*(ic*Inputs!$C$6+pS+fee_fx*Inputs!$D$6-cost_acc-cost_wd*Inputs!$E$6*$E3240-cost_fx*Inputs!$D$6-$F3240)+(1-MIN(1,$H$50*$C3240))*(1-MIN(1,Inputs!$G$6*$D3240)*churn_nonbuyers)*(ic*Inputs!$C$6+fee_wd*Inputs!$E$6*(1-$B3240)+fee_fx*Inputs!$D$6-cost_acc-cost_wd*Inputs!$E$6*(1-$B3240)-cost_fx*Inputs!$D$6))</f>
        <v>178894.293615348</v>
      </c>
      <c r="H3240" s="0" t="n">
        <f aca="false">12*Inputs!$B$7*(MIN(1,$H$51*$C3240)*(ic*Inputs!$C$7+pE+fee_fx*Inputs!$D$7-cost_acc-cost_wd*Inputs!$E$7*$E3240-cost_fx*Inputs!$D$7-$F3240)+(1-MIN(1,$H$51*$C3240))*(1-MIN(1,Inputs!$G$7*$D3240)*churn_nonbuyers)*(ic*Inputs!$C$7+fee_wd*Inputs!$E$7*(1-$B3240)+fee_fx*Inputs!$D$7-cost_acc-cost_wd*Inputs!$E$7*(1-$B3240)-cost_fx*Inputs!$D$7))</f>
        <v>383864.605044294</v>
      </c>
      <c r="I3240" s="0" t="n">
        <f aca="false">12*Inputs!$B$8*(MIN(1,$H$52*$C3240)*(ic*Inputs!$C$8+pT-cost_acc-cost_wd*Inputs!$E$8-cost_fx*Inputs!$D$8-cost_ins)+(1-MIN(1,$H$52*$C3240))*(1-MIN(1,Inputs!$G$8*$D3240)*churn_nonbuyers)*(ic*Inputs!$C$8+fee_wd*Inputs!$E$8*(1-$B3240)+fee_fx*Inputs!$D$8-cost_acc-cost_wd*Inputs!$E$8*(1-$B3240)-cost_fx*Inputs!$D$8))</f>
        <v>143649.153648</v>
      </c>
      <c r="J3240" s="0" t="n">
        <f aca="false">G3240+H3240+I3240-fixed</f>
        <v>6408.05230764183</v>
      </c>
      <c r="K3240" s="0" t="n">
        <f aca="false">12*Inputs!$B$6*(1-MIN(1,Inputs!$G$6*$D3240)*churn_nonbuyers)*(ic*Inputs!$C$6+fee_wd*Inputs!$E$6*(1-$B3240)+fee_fx*Inputs!$D$6-cost_acc-cost_wd*Inputs!$E$6*(1-$B3240)-cost_fx*Inputs!$D$6)</f>
        <v>123449.32492385</v>
      </c>
      <c r="L3240" s="0" t="n">
        <f aca="false">12*Inputs!$B$7*(1-MIN(1,Inputs!$G$7*$D3240)*churn_nonbuyers)*(ic*Inputs!$C$7+fee_wd*Inputs!$E$7*(1-$B3240)+fee_fx*Inputs!$D$7-cost_acc-cost_wd*Inputs!$E$7*(1-$B3240)-cost_fx*Inputs!$D$7)</f>
        <v>318768.40356231</v>
      </c>
      <c r="M3240" s="0" t="n">
        <f aca="false">12*Inputs!$B$8*(1-MIN(1,Inputs!$G$8*$D3240)*churn_nonbuyers)*(ic*Inputs!$C$8+fee_wd*Inputs!$E$8*(1-$B3240)+fee_fx*Inputs!$D$8-cost_acc-cost_wd*Inputs!$E$8*(1-$B3240)-cost_fx*Inputs!$D$8)</f>
        <v>0</v>
      </c>
      <c r="N3240" s="0" t="n">
        <f aca="false">K3240+L3240+I3240-fixed</f>
        <v>-114133.117865839</v>
      </c>
      <c r="O3240" s="0" t="n">
        <f aca="false">K3240+L3240+M3240-fixed</f>
        <v>-257782.271513839</v>
      </c>
      <c r="P3240" s="0" t="n">
        <f aca="false">12*Inputs!$B$6*(1-MIN(1,Inputs!$F$6*$D3240))*(ic*Inputs!$C$6+flat_fee-cost_acc-cost_wd*Inputs!$E$6*$E3240-cost_fx*Inputs!$D$6)+12*Inputs!$B$7*(1-MIN(1,Inputs!$F$7*$D3240))*(ic*Inputs!$C$7+flat_fee-cost_acc-cost_wd*Inputs!$E$7*$E3240-cost_fx*Inputs!$D$7)+12*Inputs!$B$8*(1-MIN(1,Inputs!$F$8*$D3240))*(ic*Inputs!$C$8+flat_fee-cost_acc-cost_wd*Inputs!$E$8*$E3240-cost_fx*Inputs!$D$8)-fixed</f>
        <v>-421518.617896758</v>
      </c>
    </row>
    <row r="3241" customFormat="false" ht="15" hidden="false" customHeight="false" outlineLevel="0" collapsed="false">
      <c r="A3241" s="0" t="n">
        <v>3176</v>
      </c>
      <c r="B3241" s="0" t="n">
        <v>0.482822</v>
      </c>
      <c r="C3241" s="0" t="n">
        <v>0.96635</v>
      </c>
      <c r="D3241" s="0" t="n">
        <v>1.287633</v>
      </c>
      <c r="E3241" s="0" t="n">
        <v>1.276412</v>
      </c>
      <c r="F3241" s="0" t="n">
        <v>0.320353</v>
      </c>
      <c r="G3241" s="0" t="n">
        <f aca="false">12*Inputs!$B$6*(MIN(1,$H$50*$C3241)*(ic*Inputs!$C$6+pS+fee_fx*Inputs!$D$6-cost_acc-cost_wd*Inputs!$E$6*$E3241-cost_fx*Inputs!$D$6-$F3241)+(1-MIN(1,$H$50*$C3241))*(1-MIN(1,Inputs!$G$6*$D3241)*churn_nonbuyers)*(ic*Inputs!$C$6+fee_wd*Inputs!$E$6*(1-$B3241)+fee_fx*Inputs!$D$6-cost_acc-cost_wd*Inputs!$E$6*(1-$B3241)-cost_fx*Inputs!$D$6))</f>
        <v>171755.134058506</v>
      </c>
      <c r="H3241" s="0" t="n">
        <f aca="false">12*Inputs!$B$7*(MIN(1,$H$51*$C3241)*(ic*Inputs!$C$7+pE+fee_fx*Inputs!$D$7-cost_acc-cost_wd*Inputs!$E$7*$E3241-cost_fx*Inputs!$D$7-$F3241)+(1-MIN(1,$H$51*$C3241))*(1-MIN(1,Inputs!$G$7*$D3241)*churn_nonbuyers)*(ic*Inputs!$C$7+fee_wd*Inputs!$E$7*(1-$B3241)+fee_fx*Inputs!$D$7-cost_acc-cost_wd*Inputs!$E$7*(1-$B3241)-cost_fx*Inputs!$D$7))</f>
        <v>359143.750500125</v>
      </c>
      <c r="I3241" s="0" t="n">
        <f aca="false">12*Inputs!$B$8*(MIN(1,$H$52*$C3241)*(ic*Inputs!$C$8+pT-cost_acc-cost_wd*Inputs!$E$8-cost_fx*Inputs!$D$8-cost_ins)+(1-MIN(1,$H$52*$C3241))*(1-MIN(1,Inputs!$G$8*$D3241)*churn_nonbuyers)*(ic*Inputs!$C$8+fee_wd*Inputs!$E$8*(1-$B3241)+fee_fx*Inputs!$D$8-cost_acc-cost_wd*Inputs!$E$8*(1-$B3241)-cost_fx*Inputs!$D$8))</f>
        <v>148972.764837731</v>
      </c>
      <c r="J3241" s="0" t="n">
        <f aca="false">G3241+H3241+I3241-fixed</f>
        <v>-20128.3506036386</v>
      </c>
      <c r="K3241" s="0" t="n">
        <f aca="false">12*Inputs!$B$6*(1-MIN(1,Inputs!$G$6*$D3241)*churn_nonbuyers)*(ic*Inputs!$C$6+fee_wd*Inputs!$E$6*(1-$B3241)+fee_fx*Inputs!$D$6-cost_acc-cost_wd*Inputs!$E$6*(1-$B3241)-cost_fx*Inputs!$D$6)</f>
        <v>123570.513650347</v>
      </c>
      <c r="L3241" s="0" t="n">
        <f aca="false">12*Inputs!$B$7*(1-MIN(1,Inputs!$G$7*$D3241)*churn_nonbuyers)*(ic*Inputs!$C$7+fee_wd*Inputs!$E$7*(1-$B3241)+fee_fx*Inputs!$D$7-cost_acc-cost_wd*Inputs!$E$7*(1-$B3241)-cost_fx*Inputs!$D$7)</f>
        <v>320784.156606208</v>
      </c>
      <c r="M3241" s="0" t="n">
        <f aca="false">12*Inputs!$B$8*(1-MIN(1,Inputs!$G$8*$D3241)*churn_nonbuyers)*(ic*Inputs!$C$8+fee_wd*Inputs!$E$8*(1-$B3241)+fee_fx*Inputs!$D$8-cost_acc-cost_wd*Inputs!$E$8*(1-$B3241)-cost_fx*Inputs!$D$8)</f>
        <v>29915.1935149536</v>
      </c>
      <c r="N3241" s="0" t="n">
        <f aca="false">K3241+L3241+I3241-fixed</f>
        <v>-106672.564905714</v>
      </c>
      <c r="O3241" s="0" t="n">
        <f aca="false">K3241+L3241+M3241-fixed</f>
        <v>-225730.136228491</v>
      </c>
      <c r="P3241" s="0" t="n">
        <f aca="false">12*Inputs!$B$6*(1-MIN(1,Inputs!$F$6*$D3241))*(ic*Inputs!$C$6+flat_fee-cost_acc-cost_wd*Inputs!$E$6*$E3241-cost_fx*Inputs!$D$6)+12*Inputs!$B$7*(1-MIN(1,Inputs!$F$7*$D3241))*(ic*Inputs!$C$7+flat_fee-cost_acc-cost_wd*Inputs!$E$7*$E3241-cost_fx*Inputs!$D$7)+12*Inputs!$B$8*(1-MIN(1,Inputs!$F$8*$D3241))*(ic*Inputs!$C$8+flat_fee-cost_acc-cost_wd*Inputs!$E$8*$E3241-cost_fx*Inputs!$D$8)-fixed</f>
        <v>-192061.03535296</v>
      </c>
    </row>
    <row r="3242" customFormat="false" ht="15" hidden="false" customHeight="false" outlineLevel="0" collapsed="false">
      <c r="A3242" s="0" t="n">
        <v>3177</v>
      </c>
      <c r="B3242" s="0" t="n">
        <v>0.310456</v>
      </c>
      <c r="C3242" s="0" t="n">
        <v>1.070261</v>
      </c>
      <c r="D3242" s="0" t="n">
        <v>1.356005</v>
      </c>
      <c r="E3242" s="0" t="n">
        <v>1.033502</v>
      </c>
      <c r="F3242" s="0" t="n">
        <v>0.166844</v>
      </c>
      <c r="G3242" s="0" t="n">
        <f aca="false">12*Inputs!$B$6*(MIN(1,$H$50*$C3242)*(ic*Inputs!$C$6+pS+fee_fx*Inputs!$D$6-cost_acc-cost_wd*Inputs!$E$6*$E3242-cost_fx*Inputs!$D$6-$F3242)+(1-MIN(1,$H$50*$C3242))*(1-MIN(1,Inputs!$G$6*$D3242)*churn_nonbuyers)*(ic*Inputs!$C$6+fee_wd*Inputs!$E$6*(1-$B3242)+fee_fx*Inputs!$D$6-cost_acc-cost_wd*Inputs!$E$6*(1-$B3242)-cost_fx*Inputs!$D$6))</f>
        <v>207455.539904408</v>
      </c>
      <c r="H3242" s="0" t="n">
        <f aca="false">12*Inputs!$B$7*(MIN(1,$H$51*$C3242)*(ic*Inputs!$C$7+pE+fee_fx*Inputs!$D$7-cost_acc-cost_wd*Inputs!$E$7*$E3242-cost_fx*Inputs!$D$7-$F3242)+(1-MIN(1,$H$51*$C3242))*(1-MIN(1,Inputs!$G$7*$D3242)*churn_nonbuyers)*(ic*Inputs!$C$7+fee_wd*Inputs!$E$7*(1-$B3242)+fee_fx*Inputs!$D$7-cost_acc-cost_wd*Inputs!$E$7*(1-$B3242)-cost_fx*Inputs!$D$7))</f>
        <v>415907.256618795</v>
      </c>
      <c r="I3242" s="0" t="n">
        <f aca="false">12*Inputs!$B$8*(MIN(1,$H$52*$C3242)*(ic*Inputs!$C$8+pT-cost_acc-cost_wd*Inputs!$E$8-cost_fx*Inputs!$D$8-cost_ins)+(1-MIN(1,$H$52*$C3242))*(1-MIN(1,Inputs!$G$8*$D3242)*churn_nonbuyers)*(ic*Inputs!$C$8+fee_wd*Inputs!$E$8*(1-$B3242)+fee_fx*Inputs!$D$8-cost_acc-cost_wd*Inputs!$E$8*(1-$B3242)-cost_fx*Inputs!$D$8))</f>
        <v>158240.387194768</v>
      </c>
      <c r="J3242" s="0" t="n">
        <f aca="false">G3242+H3242+I3242-fixed</f>
        <v>81603.1837179714</v>
      </c>
      <c r="K3242" s="0" t="n">
        <f aca="false">12*Inputs!$B$6*(1-MIN(1,Inputs!$G$6*$D3242)*churn_nonbuyers)*(ic*Inputs!$C$6+fee_wd*Inputs!$E$6*(1-$B3242)+fee_fx*Inputs!$D$6-cost_acc-cost_wd*Inputs!$E$6*(1-$B3242)-cost_fx*Inputs!$D$6)</f>
        <v>146256.860795616</v>
      </c>
      <c r="L3242" s="0" t="n">
        <f aca="false">12*Inputs!$B$7*(1-MIN(1,Inputs!$G$7*$D3242)*churn_nonbuyers)*(ic*Inputs!$C$7+fee_wd*Inputs!$E$7*(1-$B3242)+fee_fx*Inputs!$D$7-cost_acc-cost_wd*Inputs!$E$7*(1-$B3242)-cost_fx*Inputs!$D$7)</f>
        <v>343910.73263737</v>
      </c>
      <c r="M3242" s="0" t="n">
        <f aca="false">12*Inputs!$B$8*(1-MIN(1,Inputs!$G$8*$D3242)*churn_nonbuyers)*(ic*Inputs!$C$8+fee_wd*Inputs!$E$8*(1-$B3242)+fee_fx*Inputs!$D$8-cost_acc-cost_wd*Inputs!$E$8*(1-$B3242)-cost_fx*Inputs!$D$8)</f>
        <v>15823.013846208</v>
      </c>
      <c r="N3242" s="0" t="n">
        <f aca="false">K3242+L3242+I3242-fixed</f>
        <v>-51592.0193722459</v>
      </c>
      <c r="O3242" s="0" t="n">
        <f aca="false">K3242+L3242+M3242-fixed</f>
        <v>-194009.392720806</v>
      </c>
      <c r="P3242" s="0" t="n">
        <f aca="false">12*Inputs!$B$6*(1-MIN(1,Inputs!$F$6*$D3242))*(ic*Inputs!$C$6+flat_fee-cost_acc-cost_wd*Inputs!$E$6*$E3242-cost_fx*Inputs!$D$6)+12*Inputs!$B$7*(1-MIN(1,Inputs!$F$7*$D3242))*(ic*Inputs!$C$7+flat_fee-cost_acc-cost_wd*Inputs!$E$7*$E3242-cost_fx*Inputs!$D$7)+12*Inputs!$B$8*(1-MIN(1,Inputs!$F$8*$D3242))*(ic*Inputs!$C$8+flat_fee-cost_acc-cost_wd*Inputs!$E$8*$E3242-cost_fx*Inputs!$D$8)-fixed</f>
        <v>-141899.6005576</v>
      </c>
    </row>
    <row r="3243" customFormat="false" ht="15" hidden="false" customHeight="false" outlineLevel="0" collapsed="false">
      <c r="A3243" s="0" t="n">
        <v>3178</v>
      </c>
      <c r="B3243" s="0" t="n">
        <v>0.508551</v>
      </c>
      <c r="C3243" s="0" t="n">
        <v>0.9293</v>
      </c>
      <c r="D3243" s="0" t="n">
        <v>1.235968</v>
      </c>
      <c r="E3243" s="0" t="n">
        <v>1.252898</v>
      </c>
      <c r="F3243" s="0" t="n">
        <v>0.153159</v>
      </c>
      <c r="G3243" s="0" t="n">
        <f aca="false">12*Inputs!$B$6*(MIN(1,$H$50*$C3243)*(ic*Inputs!$C$6+pS+fee_fx*Inputs!$D$6-cost_acc-cost_wd*Inputs!$E$6*$E3243-cost_fx*Inputs!$D$6-$F3243)+(1-MIN(1,$H$50*$C3243))*(1-MIN(1,Inputs!$G$6*$D3243)*churn_nonbuyers)*(ic*Inputs!$C$6+fee_wd*Inputs!$E$6*(1-$B3243)+fee_fx*Inputs!$D$6-cost_acc-cost_wd*Inputs!$E$6*(1-$B3243)-cost_fx*Inputs!$D$6))</f>
        <v>171089.212387329</v>
      </c>
      <c r="H3243" s="0" t="n">
        <f aca="false">12*Inputs!$B$7*(MIN(1,$H$51*$C3243)*(ic*Inputs!$C$7+pE+fee_fx*Inputs!$D$7-cost_acc-cost_wd*Inputs!$E$7*$E3243-cost_fx*Inputs!$D$7-$F3243)+(1-MIN(1,$H$51*$C3243))*(1-MIN(1,Inputs!$G$7*$D3243)*churn_nonbuyers)*(ic*Inputs!$C$7+fee_wd*Inputs!$E$7*(1-$B3243)+fee_fx*Inputs!$D$7-cost_acc-cost_wd*Inputs!$E$7*(1-$B3243)-cost_fx*Inputs!$D$7))</f>
        <v>367223.325854811</v>
      </c>
      <c r="I3243" s="0" t="n">
        <f aca="false">12*Inputs!$B$8*(MIN(1,$H$52*$C3243)*(ic*Inputs!$C$8+pT-cost_acc-cost_wd*Inputs!$E$8-cost_fx*Inputs!$D$8-cost_ins)+(1-MIN(1,$H$52*$C3243))*(1-MIN(1,Inputs!$G$8*$D3243)*churn_nonbuyers)*(ic*Inputs!$C$8+fee_wd*Inputs!$E$8*(1-$B3243)+fee_fx*Inputs!$D$8-cost_acc-cost_wd*Inputs!$E$8*(1-$B3243)-cost_fx*Inputs!$D$8))</f>
        <v>148182.489233798</v>
      </c>
      <c r="J3243" s="0" t="n">
        <f aca="false">G3243+H3243+I3243-fixed</f>
        <v>-13504.9725240611</v>
      </c>
      <c r="K3243" s="0" t="n">
        <f aca="false">12*Inputs!$B$6*(1-MIN(1,Inputs!$G$6*$D3243)*churn_nonbuyers)*(ic*Inputs!$C$6+fee_wd*Inputs!$E$6*(1-$B3243)+fee_fx*Inputs!$D$6-cost_acc-cost_wd*Inputs!$E$6*(1-$B3243)-cost_fx*Inputs!$D$6)</f>
        <v>120435.67844905</v>
      </c>
      <c r="L3243" s="0" t="n">
        <f aca="false">12*Inputs!$B$7*(1-MIN(1,Inputs!$G$7*$D3243)*churn_nonbuyers)*(ic*Inputs!$C$7+fee_wd*Inputs!$E$7*(1-$B3243)+fee_fx*Inputs!$D$7-cost_acc-cost_wd*Inputs!$E$7*(1-$B3243)-cost_fx*Inputs!$D$7)</f>
        <v>317733.73500543</v>
      </c>
      <c r="M3243" s="0" t="n">
        <f aca="false">12*Inputs!$B$8*(1-MIN(1,Inputs!$G$8*$D3243)*churn_nonbuyers)*(ic*Inputs!$C$8+fee_wd*Inputs!$E$8*(1-$B3243)+fee_fx*Inputs!$D$8-cost_acc-cost_wd*Inputs!$E$8*(1-$B3243)-cost_fx*Inputs!$D$8)</f>
        <v>40714.9561755648</v>
      </c>
      <c r="N3243" s="0" t="n">
        <f aca="false">K3243+L3243+I3243-fixed</f>
        <v>-113648.097311722</v>
      </c>
      <c r="O3243" s="0" t="n">
        <f aca="false">K3243+L3243+M3243-fixed</f>
        <v>-221115.630369956</v>
      </c>
      <c r="P3243" s="0" t="n">
        <f aca="false">12*Inputs!$B$6*(1-MIN(1,Inputs!$F$6*$D3243))*(ic*Inputs!$C$6+flat_fee-cost_acc-cost_wd*Inputs!$E$6*$E3243-cost_fx*Inputs!$D$6)+12*Inputs!$B$7*(1-MIN(1,Inputs!$F$7*$D3243))*(ic*Inputs!$C$7+flat_fee-cost_acc-cost_wd*Inputs!$E$7*$E3243-cost_fx*Inputs!$D$7)+12*Inputs!$B$8*(1-MIN(1,Inputs!$F$8*$D3243))*(ic*Inputs!$C$8+flat_fee-cost_acc-cost_wd*Inputs!$E$8*$E3243-cost_fx*Inputs!$D$8)-fixed</f>
        <v>-157526.69784064</v>
      </c>
    </row>
    <row r="3244" customFormat="false" ht="15" hidden="false" customHeight="false" outlineLevel="0" collapsed="false">
      <c r="A3244" s="0" t="n">
        <v>3179</v>
      </c>
      <c r="B3244" s="0" t="n">
        <v>0.532057</v>
      </c>
      <c r="C3244" s="0" t="n">
        <v>1.038213</v>
      </c>
      <c r="D3244" s="0" t="n">
        <v>0.831537</v>
      </c>
      <c r="E3244" s="0" t="n">
        <v>1.192172</v>
      </c>
      <c r="F3244" s="0" t="n">
        <v>0.365747</v>
      </c>
      <c r="G3244" s="0" t="n">
        <f aca="false">12*Inputs!$B$6*(MIN(1,$H$50*$C3244)*(ic*Inputs!$C$6+pS+fee_fx*Inputs!$D$6-cost_acc-cost_wd*Inputs!$E$6*$E3244-cost_fx*Inputs!$D$6-$F3244)+(1-MIN(1,$H$50*$C3244))*(1-MIN(1,Inputs!$G$6*$D3244)*churn_nonbuyers)*(ic*Inputs!$C$6+fee_wd*Inputs!$E$6*(1-$B3244)+fee_fx*Inputs!$D$6-cost_acc-cost_wd*Inputs!$E$6*(1-$B3244)-cost_fx*Inputs!$D$6))</f>
        <v>172798.678894771</v>
      </c>
      <c r="H3244" s="0" t="n">
        <f aca="false">12*Inputs!$B$7*(MIN(1,$H$51*$C3244)*(ic*Inputs!$C$7+pE+fee_fx*Inputs!$D$7-cost_acc-cost_wd*Inputs!$E$7*$E3244-cost_fx*Inputs!$D$7-$F3244)+(1-MIN(1,$H$51*$C3244))*(1-MIN(1,Inputs!$G$7*$D3244)*churn_nonbuyers)*(ic*Inputs!$C$7+fee_wd*Inputs!$E$7*(1-$B3244)+fee_fx*Inputs!$D$7-cost_acc-cost_wd*Inputs!$E$7*(1-$B3244)-cost_fx*Inputs!$D$7))</f>
        <v>367984.515208614</v>
      </c>
      <c r="I3244" s="0" t="n">
        <f aca="false">12*Inputs!$B$8*(MIN(1,$H$52*$C3244)*(ic*Inputs!$C$8+pT-cost_acc-cost_wd*Inputs!$E$8-cost_fx*Inputs!$D$8-cost_ins)+(1-MIN(1,$H$52*$C3244))*(1-MIN(1,Inputs!$G$8*$D3244)*churn_nonbuyers)*(ic*Inputs!$C$8+fee_wd*Inputs!$E$8*(1-$B3244)+fee_fx*Inputs!$D$8-cost_acc-cost_wd*Inputs!$E$8*(1-$B3244)-cost_fx*Inputs!$D$8))</f>
        <v>184009.970352804</v>
      </c>
      <c r="J3244" s="0" t="n">
        <f aca="false">G3244+H3244+I3244-fixed</f>
        <v>24793.1644561894</v>
      </c>
      <c r="K3244" s="0" t="n">
        <f aca="false">12*Inputs!$B$6*(1-MIN(1,Inputs!$G$6*$D3244)*churn_nonbuyers)*(ic*Inputs!$C$6+fee_wd*Inputs!$E$6*(1-$B3244)+fee_fx*Inputs!$D$6-cost_acc-cost_wd*Inputs!$E$6*(1-$B3244)-cost_fx*Inputs!$D$6)</f>
        <v>119787.359627585</v>
      </c>
      <c r="L3244" s="0" t="n">
        <f aca="false">12*Inputs!$B$7*(1-MIN(1,Inputs!$G$7*$D3244)*churn_nonbuyers)*(ic*Inputs!$C$7+fee_wd*Inputs!$E$7*(1-$B3244)+fee_fx*Inputs!$D$7-cost_acc-cost_wd*Inputs!$E$7*(1-$B3244)-cost_fx*Inputs!$D$7)</f>
        <v>318436.796800551</v>
      </c>
      <c r="M3244" s="0" t="n">
        <f aca="false">12*Inputs!$B$8*(1-MIN(1,Inputs!$G$8*$D3244)*churn_nonbuyers)*(ic*Inputs!$C$8+fee_wd*Inputs!$E$8*(1-$B3244)+fee_fx*Inputs!$D$8-cost_acc-cost_wd*Inputs!$E$8*(1-$B3244)-cost_fx*Inputs!$D$8)</f>
        <v>125737.172982062</v>
      </c>
      <c r="N3244" s="0" t="n">
        <f aca="false">K3244+L3244+I3244-fixed</f>
        <v>-77765.87321906</v>
      </c>
      <c r="O3244" s="0" t="n">
        <f aca="false">K3244+L3244+M3244-fixed</f>
        <v>-136038.670589802</v>
      </c>
      <c r="P3244" s="0" t="n">
        <f aca="false">12*Inputs!$B$6*(1-MIN(1,Inputs!$F$6*$D3244))*(ic*Inputs!$C$6+flat_fee-cost_acc-cost_wd*Inputs!$E$6*$E3244-cost_fx*Inputs!$D$6)+12*Inputs!$B$7*(1-MIN(1,Inputs!$F$7*$D3244))*(ic*Inputs!$C$7+flat_fee-cost_acc-cost_wd*Inputs!$E$7*$E3244-cost_fx*Inputs!$D$7)+12*Inputs!$B$8*(1-MIN(1,Inputs!$F$8*$D3244))*(ic*Inputs!$C$8+flat_fee-cost_acc-cost_wd*Inputs!$E$8*$E3244-cost_fx*Inputs!$D$8)-fixed</f>
        <v>74684.9694713601</v>
      </c>
    </row>
    <row r="3245" customFormat="false" ht="15" hidden="false" customHeight="false" outlineLevel="0" collapsed="false">
      <c r="A3245" s="0" t="n">
        <v>3180</v>
      </c>
      <c r="B3245" s="0" t="n">
        <v>0.155312</v>
      </c>
      <c r="C3245" s="0" t="n">
        <v>1.174465</v>
      </c>
      <c r="D3245" s="0" t="n">
        <v>1.536003</v>
      </c>
      <c r="E3245" s="0" t="n">
        <v>1.101854</v>
      </c>
      <c r="F3245" s="0" t="n">
        <v>0.248485</v>
      </c>
      <c r="G3245" s="0" t="n">
        <f aca="false">12*Inputs!$B$6*(MIN(1,$H$50*$C3245)*(ic*Inputs!$C$6+pS+fee_fx*Inputs!$D$6-cost_acc-cost_wd*Inputs!$E$6*$E3245-cost_fx*Inputs!$D$6-$F3245)+(1-MIN(1,$H$50*$C3245))*(1-MIN(1,Inputs!$G$6*$D3245)*churn_nonbuyers)*(ic*Inputs!$C$6+fee_wd*Inputs!$E$6*(1-$B3245)+fee_fx*Inputs!$D$6-cost_acc-cost_wd*Inputs!$E$6*(1-$B3245)-cost_fx*Inputs!$D$6))</f>
        <v>226763.013077866</v>
      </c>
      <c r="H3245" s="0" t="n">
        <f aca="false">12*Inputs!$B$7*(MIN(1,$H$51*$C3245)*(ic*Inputs!$C$7+pE+fee_fx*Inputs!$D$7-cost_acc-cost_wd*Inputs!$E$7*$E3245-cost_fx*Inputs!$D$7-$F3245)+(1-MIN(1,$H$51*$C3245))*(1-MIN(1,Inputs!$G$7*$D3245)*churn_nonbuyers)*(ic*Inputs!$C$7+fee_wd*Inputs!$E$7*(1-$B3245)+fee_fx*Inputs!$D$7-cost_acc-cost_wd*Inputs!$E$7*(1-$B3245)-cost_fx*Inputs!$D$7))</f>
        <v>418419.32666897</v>
      </c>
      <c r="I3245" s="0" t="n">
        <f aca="false">12*Inputs!$B$8*(MIN(1,$H$52*$C3245)*(ic*Inputs!$C$8+pT-cost_acc-cost_wd*Inputs!$E$8-cost_fx*Inputs!$D$8-cost_ins)+(1-MIN(1,$H$52*$C3245))*(1-MIN(1,Inputs!$G$8*$D3245)*churn_nonbuyers)*(ic*Inputs!$C$8+fee_wd*Inputs!$E$8*(1-$B3245)+fee_fx*Inputs!$D$8-cost_acc-cost_wd*Inputs!$E$8*(1-$B3245)-cost_fx*Inputs!$D$8))</f>
        <v>169292.08296</v>
      </c>
      <c r="J3245" s="0" t="n">
        <f aca="false">G3245+H3245+I3245-fixed</f>
        <v>114474.422706836</v>
      </c>
      <c r="K3245" s="0" t="n">
        <f aca="false">12*Inputs!$B$6*(1-MIN(1,Inputs!$G$6*$D3245)*churn_nonbuyers)*(ic*Inputs!$C$6+fee_wd*Inputs!$E$6*(1-$B3245)+fee_fx*Inputs!$D$6-cost_acc-cost_wd*Inputs!$E$6*(1-$B3245)-cost_fx*Inputs!$D$6)</f>
        <v>165469.791585139</v>
      </c>
      <c r="L3245" s="0" t="n">
        <f aca="false">12*Inputs!$B$7*(1-MIN(1,Inputs!$G$7*$D3245)*churn_nonbuyers)*(ic*Inputs!$C$7+fee_wd*Inputs!$E$7*(1-$B3245)+fee_fx*Inputs!$D$7-cost_acc-cost_wd*Inputs!$E$7*(1-$B3245)-cost_fx*Inputs!$D$7)</f>
        <v>363286.157607084</v>
      </c>
      <c r="M3245" s="0" t="n">
        <f aca="false">12*Inputs!$B$8*(1-MIN(1,Inputs!$G$8*$D3245)*churn_nonbuyers)*(ic*Inputs!$C$8+fee_wd*Inputs!$E$8*(1-$B3245)+fee_fx*Inputs!$D$8-cost_acc-cost_wd*Inputs!$E$8*(1-$B3245)-cost_fx*Inputs!$D$8)</f>
        <v>0</v>
      </c>
      <c r="N3245" s="0" t="n">
        <f aca="false">K3245+L3245+I3245-fixed</f>
        <v>-1951.9678477773</v>
      </c>
      <c r="O3245" s="0" t="n">
        <f aca="false">K3245+L3245+M3245-fixed</f>
        <v>-171244.050807777</v>
      </c>
      <c r="P3245" s="0" t="n">
        <f aca="false">12*Inputs!$B$6*(1-MIN(1,Inputs!$F$6*$D3245))*(ic*Inputs!$C$6+flat_fee-cost_acc-cost_wd*Inputs!$E$6*$E3245-cost_fx*Inputs!$D$6)+12*Inputs!$B$7*(1-MIN(1,Inputs!$F$7*$D3245))*(ic*Inputs!$C$7+flat_fee-cost_acc-cost_wd*Inputs!$E$7*$E3245-cost_fx*Inputs!$D$7)+12*Inputs!$B$8*(1-MIN(1,Inputs!$F$8*$D3245))*(ic*Inputs!$C$8+flat_fee-cost_acc-cost_wd*Inputs!$E$8*$E3245-cost_fx*Inputs!$D$8)-fixed</f>
        <v>-262693.45588912</v>
      </c>
    </row>
    <row r="3246" customFormat="false" ht="15" hidden="false" customHeight="false" outlineLevel="0" collapsed="false">
      <c r="A3246" s="0" t="n">
        <v>3181</v>
      </c>
      <c r="B3246" s="0" t="n">
        <v>0.134622</v>
      </c>
      <c r="C3246" s="0" t="n">
        <v>1.110633</v>
      </c>
      <c r="D3246" s="0" t="n">
        <v>1.380128</v>
      </c>
      <c r="E3246" s="0" t="n">
        <v>1.083249</v>
      </c>
      <c r="F3246" s="0" t="n">
        <v>0.168791</v>
      </c>
      <c r="G3246" s="0" t="n">
        <f aca="false">12*Inputs!$B$6*(MIN(1,$H$50*$C3246)*(ic*Inputs!$C$6+pS+fee_fx*Inputs!$D$6-cost_acc-cost_wd*Inputs!$E$6*$E3246-cost_fx*Inputs!$D$6-$F3246)+(1-MIN(1,$H$50*$C3246))*(1-MIN(1,Inputs!$G$6*$D3246)*churn_nonbuyers)*(ic*Inputs!$C$6+fee_wd*Inputs!$E$6*(1-$B3246)+fee_fx*Inputs!$D$6-cost_acc-cost_wd*Inputs!$E$6*(1-$B3246)-cost_fx*Inputs!$D$6))</f>
        <v>229747.218061277</v>
      </c>
      <c r="H3246" s="0" t="n">
        <f aca="false">12*Inputs!$B$7*(MIN(1,$H$51*$C3246)*(ic*Inputs!$C$7+pE+fee_fx*Inputs!$D$7-cost_acc-cost_wd*Inputs!$E$7*$E3246-cost_fx*Inputs!$D$7-$F3246)+(1-MIN(1,$H$51*$C3246))*(1-MIN(1,Inputs!$G$7*$D3246)*churn_nonbuyers)*(ic*Inputs!$C$7+fee_wd*Inputs!$E$7*(1-$B3246)+fee_fx*Inputs!$D$7-cost_acc-cost_wd*Inputs!$E$7*(1-$B3246)-cost_fx*Inputs!$D$7))</f>
        <v>425478.416520218</v>
      </c>
      <c r="I3246" s="0" t="n">
        <f aca="false">12*Inputs!$B$8*(MIN(1,$H$52*$C3246)*(ic*Inputs!$C$8+pT-cost_acc-cost_wd*Inputs!$E$8-cost_fx*Inputs!$D$8-cost_ins)+(1-MIN(1,$H$52*$C3246))*(1-MIN(1,Inputs!$G$8*$D3246)*churn_nonbuyers)*(ic*Inputs!$C$8+fee_wd*Inputs!$E$8*(1-$B3246)+fee_fx*Inputs!$D$8-cost_acc-cost_wd*Inputs!$E$8*(1-$B3246)-cost_fx*Inputs!$D$8))</f>
        <v>162505.654245733</v>
      </c>
      <c r="J3246" s="0" t="n">
        <f aca="false">G3246+H3246+I3246-fixed</f>
        <v>117731.288827228</v>
      </c>
      <c r="K3246" s="0" t="n">
        <f aca="false">12*Inputs!$B$6*(1-MIN(1,Inputs!$G$6*$D3246)*churn_nonbuyers)*(ic*Inputs!$C$6+fee_wd*Inputs!$E$6*(1-$B3246)+fee_fx*Inputs!$D$6-cost_acc-cost_wd*Inputs!$E$6*(1-$B3246)-cost_fx*Inputs!$D$6)</f>
        <v>169640.470019635</v>
      </c>
      <c r="L3246" s="0" t="n">
        <f aca="false">12*Inputs!$B$7*(1-MIN(1,Inputs!$G$7*$D3246)*churn_nonbuyers)*(ic*Inputs!$C$7+fee_wd*Inputs!$E$7*(1-$B3246)+fee_fx*Inputs!$D$7-cost_acc-cost_wd*Inputs!$E$7*(1-$B3246)-cost_fx*Inputs!$D$7)</f>
        <v>367923.040667781</v>
      </c>
      <c r="M3246" s="0" t="n">
        <f aca="false">12*Inputs!$B$8*(1-MIN(1,Inputs!$G$8*$D3246)*churn_nonbuyers)*(ic*Inputs!$C$8+fee_wd*Inputs!$E$8*(1-$B3246)+fee_fx*Inputs!$D$8-cost_acc-cost_wd*Inputs!$E$8*(1-$B3246)-cost_fx*Inputs!$D$8)</f>
        <v>10849.2304382976</v>
      </c>
      <c r="N3246" s="0" t="n">
        <f aca="false">K3246+L3246+I3246-fixed</f>
        <v>69.1649331495864</v>
      </c>
      <c r="O3246" s="0" t="n">
        <f aca="false">K3246+L3246+M3246-fixed</f>
        <v>-151587.258874286</v>
      </c>
      <c r="P3246" s="0" t="n">
        <f aca="false">12*Inputs!$B$6*(1-MIN(1,Inputs!$F$6*$D3246))*(ic*Inputs!$C$6+flat_fee-cost_acc-cost_wd*Inputs!$E$6*$E3246-cost_fx*Inputs!$D$6)+12*Inputs!$B$7*(1-MIN(1,Inputs!$F$7*$D3246))*(ic*Inputs!$C$7+flat_fee-cost_acc-cost_wd*Inputs!$E$7*$E3246-cost_fx*Inputs!$D$7)+12*Inputs!$B$8*(1-MIN(1,Inputs!$F$8*$D3246))*(ic*Inputs!$C$8+flat_fee-cost_acc-cost_wd*Inputs!$E$8*$E3246-cost_fx*Inputs!$D$8)-fixed</f>
        <v>-172261.52457472</v>
      </c>
    </row>
    <row r="3247" customFormat="false" ht="15" hidden="false" customHeight="false" outlineLevel="0" collapsed="false">
      <c r="A3247" s="0" t="n">
        <v>3182</v>
      </c>
      <c r="B3247" s="0" t="n">
        <v>0.537516</v>
      </c>
      <c r="C3247" s="0" t="n">
        <v>1.040901</v>
      </c>
      <c r="D3247" s="0" t="n">
        <v>1.546345</v>
      </c>
      <c r="E3247" s="0" t="n">
        <v>1.336375</v>
      </c>
      <c r="F3247" s="0" t="n">
        <v>0.10341</v>
      </c>
      <c r="G3247" s="0" t="n">
        <f aca="false">12*Inputs!$B$6*(MIN(1,$H$50*$C3247)*(ic*Inputs!$C$6+pS+fee_fx*Inputs!$D$6-cost_acc-cost_wd*Inputs!$E$6*$E3247-cost_fx*Inputs!$D$6-$F3247)+(1-MIN(1,$H$50*$C3247))*(1-MIN(1,Inputs!$G$6*$D3247)*churn_nonbuyers)*(ic*Inputs!$C$6+fee_wd*Inputs!$E$6*(1-$B3247)+fee_fx*Inputs!$D$6-cost_acc-cost_wd*Inputs!$E$6*(1-$B3247)-cost_fx*Inputs!$D$6))</f>
        <v>171009.14527885</v>
      </c>
      <c r="H3247" s="0" t="n">
        <f aca="false">12*Inputs!$B$7*(MIN(1,$H$51*$C3247)*(ic*Inputs!$C$7+pE+fee_fx*Inputs!$D$7-cost_acc-cost_wd*Inputs!$E$7*$E3247-cost_fx*Inputs!$D$7-$F3247)+(1-MIN(1,$H$51*$C3247))*(1-MIN(1,Inputs!$G$7*$D3247)*churn_nonbuyers)*(ic*Inputs!$C$7+fee_wd*Inputs!$E$7*(1-$B3247)+fee_fx*Inputs!$D$7-cost_acc-cost_wd*Inputs!$E$7*(1-$B3247)-cost_fx*Inputs!$D$7))</f>
        <v>362024.866853952</v>
      </c>
      <c r="I3247" s="0" t="n">
        <f aca="false">12*Inputs!$B$8*(MIN(1,$H$52*$C3247)*(ic*Inputs!$C$8+pT-cost_acc-cost_wd*Inputs!$E$8-cost_fx*Inputs!$D$8-cost_ins)+(1-MIN(1,$H$52*$C3247))*(1-MIN(1,Inputs!$G$8*$D3247)*churn_nonbuyers)*(ic*Inputs!$C$8+fee_wd*Inputs!$E$8*(1-$B3247)+fee_fx*Inputs!$D$8-cost_acc-cost_wd*Inputs!$E$8*(1-$B3247)-cost_fx*Inputs!$D$8))</f>
        <v>150039.633744</v>
      </c>
      <c r="J3247" s="0" t="n">
        <f aca="false">G3247+H3247+I3247-fixed</f>
        <v>-16926.3541231978</v>
      </c>
      <c r="K3247" s="0" t="n">
        <f aca="false">12*Inputs!$B$6*(1-MIN(1,Inputs!$G$6*$D3247)*churn_nonbuyers)*(ic*Inputs!$C$6+fee_wd*Inputs!$E$6*(1-$B3247)+fee_fx*Inputs!$D$6-cost_acc-cost_wd*Inputs!$E$6*(1-$B3247)-cost_fx*Inputs!$D$6)</f>
        <v>114595.071688944</v>
      </c>
      <c r="L3247" s="0" t="n">
        <f aca="false">12*Inputs!$B$7*(1-MIN(1,Inputs!$G$7*$D3247)*churn_nonbuyers)*(ic*Inputs!$C$7+fee_wd*Inputs!$E$7*(1-$B3247)+fee_fx*Inputs!$D$7-cost_acc-cost_wd*Inputs!$E$7*(1-$B3247)-cost_fx*Inputs!$D$7)</f>
        <v>310683.826853366</v>
      </c>
      <c r="M3247" s="0" t="n">
        <f aca="false">12*Inputs!$B$8*(1-MIN(1,Inputs!$G$8*$D3247)*churn_nonbuyers)*(ic*Inputs!$C$8+fee_wd*Inputs!$E$8*(1-$B3247)+fee_fx*Inputs!$D$8-cost_acc-cost_wd*Inputs!$E$8*(1-$B3247)-cost_fx*Inputs!$D$8)</f>
        <v>0</v>
      </c>
      <c r="N3247" s="0" t="n">
        <f aca="false">K3247+L3247+I3247-fixed</f>
        <v>-124681.46771369</v>
      </c>
      <c r="O3247" s="0" t="n">
        <f aca="false">K3247+L3247+M3247-fixed</f>
        <v>-274721.10145769</v>
      </c>
      <c r="P3247" s="0" t="n">
        <f aca="false">12*Inputs!$B$6*(1-MIN(1,Inputs!$F$6*$D3247))*(ic*Inputs!$C$6+flat_fee-cost_acc-cost_wd*Inputs!$E$6*$E3247-cost_fx*Inputs!$D$6)+12*Inputs!$B$7*(1-MIN(1,Inputs!$F$7*$D3247))*(ic*Inputs!$C$7+flat_fee-cost_acc-cost_wd*Inputs!$E$7*$E3247-cost_fx*Inputs!$D$7)+12*Inputs!$B$8*(1-MIN(1,Inputs!$F$8*$D3247))*(ic*Inputs!$C$8+flat_fee-cost_acc-cost_wd*Inputs!$E$8*$E3247-cost_fx*Inputs!$D$8)-fixed</f>
        <v>-338834.81131</v>
      </c>
    </row>
    <row r="3248" customFormat="false" ht="15" hidden="false" customHeight="false" outlineLevel="0" collapsed="false">
      <c r="A3248" s="0" t="n">
        <v>3183</v>
      </c>
      <c r="B3248" s="0" t="n">
        <v>0.247152</v>
      </c>
      <c r="C3248" s="0" t="n">
        <v>0.705756</v>
      </c>
      <c r="D3248" s="0" t="n">
        <v>1.045414</v>
      </c>
      <c r="E3248" s="0" t="n">
        <v>1.149448</v>
      </c>
      <c r="F3248" s="0" t="n">
        <v>0.354894</v>
      </c>
      <c r="G3248" s="0" t="n">
        <f aca="false">12*Inputs!$B$6*(MIN(1,$H$50*$C3248)*(ic*Inputs!$C$6+pS+fee_fx*Inputs!$D$6-cost_acc-cost_wd*Inputs!$E$6*$E3248-cost_fx*Inputs!$D$6-$F3248)+(1-MIN(1,$H$50*$C3248))*(1-MIN(1,Inputs!$G$6*$D3248)*churn_nonbuyers)*(ic*Inputs!$C$6+fee_wd*Inputs!$E$6*(1-$B3248)+fee_fx*Inputs!$D$6-cost_acc-cost_wd*Inputs!$E$6*(1-$B3248)-cost_fx*Inputs!$D$6))</f>
        <v>192120.029917117</v>
      </c>
      <c r="H3248" s="0" t="n">
        <f aca="false">12*Inputs!$B$7*(MIN(1,$H$51*$C3248)*(ic*Inputs!$C$7+pE+fee_fx*Inputs!$D$7-cost_acc-cost_wd*Inputs!$E$7*$E3248-cost_fx*Inputs!$D$7-$F3248)+(1-MIN(1,$H$51*$C3248))*(1-MIN(1,Inputs!$G$7*$D3248)*churn_nonbuyers)*(ic*Inputs!$C$7+fee_wd*Inputs!$E$7*(1-$B3248)+fee_fx*Inputs!$D$7-cost_acc-cost_wd*Inputs!$E$7*(1-$B3248)-cost_fx*Inputs!$D$7))</f>
        <v>383050.240877796</v>
      </c>
      <c r="I3248" s="0" t="n">
        <f aca="false">12*Inputs!$B$8*(MIN(1,$H$52*$C3248)*(ic*Inputs!$C$8+pT-cost_acc-cost_wd*Inputs!$E$8-cost_fx*Inputs!$D$8-cost_ins)+(1-MIN(1,$H$52*$C3248))*(1-MIN(1,Inputs!$G$8*$D3248)*churn_nonbuyers)*(ic*Inputs!$C$8+fee_wd*Inputs!$E$8*(1-$B3248)+fee_fx*Inputs!$D$8-cost_acc-cost_wd*Inputs!$E$8*(1-$B3248)-cost_fx*Inputs!$D$8))</f>
        <v>144415.177352307</v>
      </c>
      <c r="J3248" s="0" t="n">
        <f aca="false">G3248+H3248+I3248-fixed</f>
        <v>19585.44814722</v>
      </c>
      <c r="K3248" s="0" t="n">
        <f aca="false">12*Inputs!$B$6*(1-MIN(1,Inputs!$G$6*$D3248)*churn_nonbuyers)*(ic*Inputs!$C$6+fee_wd*Inputs!$E$6*(1-$B3248)+fee_fx*Inputs!$D$6-cost_acc-cost_wd*Inputs!$E$6*(1-$B3248)-cost_fx*Inputs!$D$6)</f>
        <v>157332.647238682</v>
      </c>
      <c r="L3248" s="0" t="n">
        <f aca="false">12*Inputs!$B$7*(1-MIN(1,Inputs!$G$7*$D3248)*churn_nonbuyers)*(ic*Inputs!$C$7+fee_wd*Inputs!$E$7*(1-$B3248)+fee_fx*Inputs!$D$7-cost_acc-cost_wd*Inputs!$E$7*(1-$B3248)-cost_fx*Inputs!$D$7)</f>
        <v>356080.969271209</v>
      </c>
      <c r="M3248" s="0" t="n">
        <f aca="false">12*Inputs!$B$8*(1-MIN(1,Inputs!$G$8*$D3248)*churn_nonbuyers)*(ic*Inputs!$C$8+fee_wd*Inputs!$E$8*(1-$B3248)+fee_fx*Inputs!$D$8-cost_acc-cost_wd*Inputs!$E$8*(1-$B3248)-cost_fx*Inputs!$D$8)</f>
        <v>84361.9522871808</v>
      </c>
      <c r="N3248" s="0" t="n">
        <f aca="false">K3248+L3248+I3248-fixed</f>
        <v>-42171.2061378028</v>
      </c>
      <c r="O3248" s="0" t="n">
        <f aca="false">K3248+L3248+M3248-fixed</f>
        <v>-102224.431202929</v>
      </c>
      <c r="P3248" s="0" t="n">
        <f aca="false">12*Inputs!$B$6*(1-MIN(1,Inputs!$F$6*$D3248))*(ic*Inputs!$C$6+flat_fee-cost_acc-cost_wd*Inputs!$E$6*$E3248-cost_fx*Inputs!$D$6)+12*Inputs!$B$7*(1-MIN(1,Inputs!$F$7*$D3248))*(ic*Inputs!$C$7+flat_fee-cost_acc-cost_wd*Inputs!$E$7*$E3248-cost_fx*Inputs!$D$7)+12*Inputs!$B$8*(1-MIN(1,Inputs!$F$8*$D3248))*(ic*Inputs!$C$8+flat_fee-cost_acc-cost_wd*Inputs!$E$8*$E3248-cost_fx*Inputs!$D$8)-fixed</f>
        <v>-18070.8746387201</v>
      </c>
    </row>
    <row r="3249" customFormat="false" ht="15" hidden="false" customHeight="false" outlineLevel="0" collapsed="false">
      <c r="A3249" s="0" t="n">
        <v>3184</v>
      </c>
      <c r="B3249" s="0" t="n">
        <v>0.594558</v>
      </c>
      <c r="C3249" s="0" t="n">
        <v>0.988546</v>
      </c>
      <c r="D3249" s="0" t="n">
        <v>1.116291</v>
      </c>
      <c r="E3249" s="0" t="n">
        <v>1.175246</v>
      </c>
      <c r="F3249" s="0" t="n">
        <v>0.16462</v>
      </c>
      <c r="G3249" s="0" t="n">
        <f aca="false">12*Inputs!$B$6*(MIN(1,$H$50*$C3249)*(ic*Inputs!$C$6+pS+fee_fx*Inputs!$D$6-cost_acc-cost_wd*Inputs!$E$6*$E3249-cost_fx*Inputs!$D$6-$F3249)+(1-MIN(1,$H$50*$C3249))*(1-MIN(1,Inputs!$G$6*$D3249)*churn_nonbuyers)*(ic*Inputs!$C$6+fee_wd*Inputs!$E$6*(1-$B3249)+fee_fx*Inputs!$D$6-cost_acc-cost_wd*Inputs!$E$6*(1-$B3249)-cost_fx*Inputs!$D$6))</f>
        <v>165764.549860519</v>
      </c>
      <c r="H3249" s="0" t="n">
        <f aca="false">12*Inputs!$B$7*(MIN(1,$H$51*$C3249)*(ic*Inputs!$C$7+pE+fee_fx*Inputs!$D$7-cost_acc-cost_wd*Inputs!$E$7*$E3249-cost_fx*Inputs!$D$7-$F3249)+(1-MIN(1,$H$51*$C3249))*(1-MIN(1,Inputs!$G$7*$D3249)*churn_nonbuyers)*(ic*Inputs!$C$7+fee_wd*Inputs!$E$7*(1-$B3249)+fee_fx*Inputs!$D$7-cost_acc-cost_wd*Inputs!$E$7*(1-$B3249)-cost_fx*Inputs!$D$7))</f>
        <v>372048.158866268</v>
      </c>
      <c r="I3249" s="0" t="n">
        <f aca="false">12*Inputs!$B$8*(MIN(1,$H$52*$C3249)*(ic*Inputs!$C$8+pT-cost_acc-cost_wd*Inputs!$E$8-cost_fx*Inputs!$D$8-cost_ins)+(1-MIN(1,$H$52*$C3249))*(1-MIN(1,Inputs!$G$8*$D3249)*churn_nonbuyers)*(ic*Inputs!$C$8+fee_wd*Inputs!$E$8*(1-$B3249)+fee_fx*Inputs!$D$8-cost_acc-cost_wd*Inputs!$E$8*(1-$B3249)-cost_fx*Inputs!$D$8))</f>
        <v>162548.432403382</v>
      </c>
      <c r="J3249" s="0" t="n">
        <f aca="false">G3249+H3249+I3249-fixed</f>
        <v>361.141130169737</v>
      </c>
      <c r="K3249" s="0" t="n">
        <f aca="false">12*Inputs!$B$6*(1-MIN(1,Inputs!$G$6*$D3249)*churn_nonbuyers)*(ic*Inputs!$C$6+fee_wd*Inputs!$E$6*(1-$B3249)+fee_fx*Inputs!$D$6-cost_acc-cost_wd*Inputs!$E$6*(1-$B3249)-cost_fx*Inputs!$D$6)</f>
        <v>109510.072879522</v>
      </c>
      <c r="L3249" s="0" t="n">
        <f aca="false">12*Inputs!$B$7*(1-MIN(1,Inputs!$G$7*$D3249)*churn_nonbuyers)*(ic*Inputs!$C$7+fee_wd*Inputs!$E$7*(1-$B3249)+fee_fx*Inputs!$D$7-cost_acc-cost_wd*Inputs!$E$7*(1-$B3249)-cost_fx*Inputs!$D$7)</f>
        <v>306948.174959713</v>
      </c>
      <c r="M3249" s="0" t="n">
        <f aca="false">12*Inputs!$B$8*(1-MIN(1,Inputs!$G$8*$D3249)*churn_nonbuyers)*(ic*Inputs!$C$8+fee_wd*Inputs!$E$8*(1-$B3249)+fee_fx*Inputs!$D$8-cost_acc-cost_wd*Inputs!$E$8*(1-$B3249)-cost_fx*Inputs!$D$8)</f>
        <v>65111.3597311008</v>
      </c>
      <c r="N3249" s="0" t="n">
        <f aca="false">K3249+L3249+I3249-fixed</f>
        <v>-120993.319757383</v>
      </c>
      <c r="O3249" s="0" t="n">
        <f aca="false">K3249+L3249+M3249-fixed</f>
        <v>-218430.392429665</v>
      </c>
      <c r="P3249" s="0" t="n">
        <f aca="false">12*Inputs!$B$6*(1-MIN(1,Inputs!$F$6*$D3249))*(ic*Inputs!$C$6+flat_fee-cost_acc-cost_wd*Inputs!$E$6*$E3249-cost_fx*Inputs!$D$6)+12*Inputs!$B$7*(1-MIN(1,Inputs!$F$7*$D3249))*(ic*Inputs!$C$7+flat_fee-cost_acc-cost_wd*Inputs!$E$7*$E3249-cost_fx*Inputs!$D$7)+12*Inputs!$B$8*(1-MIN(1,Inputs!$F$8*$D3249))*(ic*Inputs!$C$8+flat_fee-cost_acc-cost_wd*Inputs!$E$8*$E3249-cost_fx*Inputs!$D$8)-fixed</f>
        <v>-65922.93522736</v>
      </c>
    </row>
    <row r="3250" customFormat="false" ht="15" hidden="false" customHeight="false" outlineLevel="0" collapsed="false">
      <c r="A3250" s="0" t="n">
        <v>3185</v>
      </c>
      <c r="B3250" s="0" t="n">
        <v>0.371722</v>
      </c>
      <c r="C3250" s="0" t="n">
        <v>0.889171</v>
      </c>
      <c r="D3250" s="0" t="n">
        <v>0.71514</v>
      </c>
      <c r="E3250" s="0" t="n">
        <v>1.295396</v>
      </c>
      <c r="F3250" s="0" t="n">
        <v>0.327178</v>
      </c>
      <c r="G3250" s="0" t="n">
        <f aca="false">12*Inputs!$B$6*(MIN(1,$H$50*$C3250)*(ic*Inputs!$C$6+pS+fee_fx*Inputs!$D$6-cost_acc-cost_wd*Inputs!$E$6*$E3250-cost_fx*Inputs!$D$6-$F3250)+(1-MIN(1,$H$50*$C3250))*(1-MIN(1,Inputs!$G$6*$D3250)*churn_nonbuyers)*(ic*Inputs!$C$6+fee_wd*Inputs!$E$6*(1-$B3250)+fee_fx*Inputs!$D$6-cost_acc-cost_wd*Inputs!$E$6*(1-$B3250)-cost_fx*Inputs!$D$6))</f>
        <v>185218.709359459</v>
      </c>
      <c r="H3250" s="0" t="n">
        <f aca="false">12*Inputs!$B$7*(MIN(1,$H$51*$C3250)*(ic*Inputs!$C$7+pE+fee_fx*Inputs!$D$7-cost_acc-cost_wd*Inputs!$E$7*$E3250-cost_fx*Inputs!$D$7-$F3250)+(1-MIN(1,$H$51*$C3250))*(1-MIN(1,Inputs!$G$7*$D3250)*churn_nonbuyers)*(ic*Inputs!$C$7+fee_wd*Inputs!$E$7*(1-$B3250)+fee_fx*Inputs!$D$7-cost_acc-cost_wd*Inputs!$E$7*(1-$B3250)-cost_fx*Inputs!$D$7))</f>
        <v>367565.612242728</v>
      </c>
      <c r="I3250" s="0" t="n">
        <f aca="false">12*Inputs!$B$8*(MIN(1,$H$52*$C3250)*(ic*Inputs!$C$8+pT-cost_acc-cost_wd*Inputs!$E$8-cost_fx*Inputs!$D$8-cost_ins)+(1-MIN(1,$H$52*$C3250))*(1-MIN(1,Inputs!$G$8*$D3250)*churn_nonbuyers)*(ic*Inputs!$C$8+fee_wd*Inputs!$E$8*(1-$B3250)+fee_fx*Inputs!$D$8-cost_acc-cost_wd*Inputs!$E$8*(1-$B3250)-cost_fx*Inputs!$D$8))</f>
        <v>186351.581787002</v>
      </c>
      <c r="J3250" s="0" t="n">
        <f aca="false">G3250+H3250+I3250-fixed</f>
        <v>39135.9033891885</v>
      </c>
      <c r="K3250" s="0" t="n">
        <f aca="false">12*Inputs!$B$6*(1-MIN(1,Inputs!$G$6*$D3250)*churn_nonbuyers)*(ic*Inputs!$C$6+fee_wd*Inputs!$E$6*(1-$B3250)+fee_fx*Inputs!$D$6-cost_acc-cost_wd*Inputs!$E$6*(1-$B3250)-cost_fx*Inputs!$D$6)</f>
        <v>142777.420351776</v>
      </c>
      <c r="L3250" s="0" t="n">
        <f aca="false">12*Inputs!$B$7*(1-MIN(1,Inputs!$G$7*$D3250)*churn_nonbuyers)*(ic*Inputs!$C$7+fee_wd*Inputs!$E$7*(1-$B3250)+fee_fx*Inputs!$D$7-cost_acc-cost_wd*Inputs!$E$7*(1-$B3250)-cost_fx*Inputs!$D$7)</f>
        <v>342170.098291066</v>
      </c>
      <c r="M3250" s="0" t="n">
        <f aca="false">12*Inputs!$B$8*(1-MIN(1,Inputs!$G$8*$D3250)*churn_nonbuyers)*(ic*Inputs!$C$8+fee_wd*Inputs!$E$8*(1-$B3250)+fee_fx*Inputs!$D$8-cost_acc-cost_wd*Inputs!$E$8*(1-$B3250)-cost_fx*Inputs!$D$8)</f>
        <v>154094.154708288</v>
      </c>
      <c r="N3250" s="0" t="n">
        <f aca="false">K3250+L3250+I3250-fixed</f>
        <v>-28700.8995701565</v>
      </c>
      <c r="O3250" s="0" t="n">
        <f aca="false">K3250+L3250+M3250-fixed</f>
        <v>-60958.3266488703</v>
      </c>
      <c r="P3250" s="0" t="n">
        <f aca="false">12*Inputs!$B$6*(1-MIN(1,Inputs!$F$6*$D3250))*(ic*Inputs!$C$6+flat_fee-cost_acc-cost_wd*Inputs!$E$6*$E3250-cost_fx*Inputs!$D$6)+12*Inputs!$B$7*(1-MIN(1,Inputs!$F$7*$D3250))*(ic*Inputs!$C$7+flat_fee-cost_acc-cost_wd*Inputs!$E$7*$E3250-cost_fx*Inputs!$D$7)+12*Inputs!$B$8*(1-MIN(1,Inputs!$F$8*$D3250))*(ic*Inputs!$C$8+flat_fee-cost_acc-cost_wd*Inputs!$E$8*$E3250-cost_fx*Inputs!$D$8)-fixed</f>
        <v>83306.2969856001</v>
      </c>
    </row>
    <row r="3251" customFormat="false" ht="15" hidden="false" customHeight="false" outlineLevel="0" collapsed="false">
      <c r="A3251" s="0" t="n">
        <v>3186</v>
      </c>
      <c r="B3251" s="0" t="n">
        <v>0.052544</v>
      </c>
      <c r="C3251" s="0" t="n">
        <v>0.795973</v>
      </c>
      <c r="D3251" s="0" t="n">
        <v>1.393427</v>
      </c>
      <c r="E3251" s="0" t="n">
        <v>1.112745</v>
      </c>
      <c r="F3251" s="0" t="n">
        <v>0.24611</v>
      </c>
      <c r="G3251" s="0" t="n">
        <f aca="false">12*Inputs!$B$6*(MIN(1,$H$50*$C3251)*(ic*Inputs!$C$6+pS+fee_fx*Inputs!$D$6-cost_acc-cost_wd*Inputs!$E$6*$E3251-cost_fx*Inputs!$D$6-$F3251)+(1-MIN(1,$H$50*$C3251))*(1-MIN(1,Inputs!$G$6*$D3251)*churn_nonbuyers)*(ic*Inputs!$C$6+fee_wd*Inputs!$E$6*(1-$B3251)+fee_fx*Inputs!$D$6-cost_acc-cost_wd*Inputs!$E$6*(1-$B3251)-cost_fx*Inputs!$D$6))</f>
        <v>220941.251631141</v>
      </c>
      <c r="H3251" s="0" t="n">
        <f aca="false">12*Inputs!$B$7*(MIN(1,$H$51*$C3251)*(ic*Inputs!$C$7+pE+fee_fx*Inputs!$D$7-cost_acc-cost_wd*Inputs!$E$7*$E3251-cost_fx*Inputs!$D$7-$F3251)+(1-MIN(1,$H$51*$C3251))*(1-MIN(1,Inputs!$G$7*$D3251)*churn_nonbuyers)*(ic*Inputs!$C$7+fee_wd*Inputs!$E$7*(1-$B3251)+fee_fx*Inputs!$D$7-cost_acc-cost_wd*Inputs!$E$7*(1-$B3251)-cost_fx*Inputs!$D$7))</f>
        <v>410537.442472865</v>
      </c>
      <c r="I3251" s="0" t="n">
        <f aca="false">12*Inputs!$B$8*(MIN(1,$H$52*$C3251)*(ic*Inputs!$C$8+pT-cost_acc-cost_wd*Inputs!$E$8-cost_fx*Inputs!$D$8-cost_ins)+(1-MIN(1,$H$52*$C3251))*(1-MIN(1,Inputs!$G$8*$D3251)*churn_nonbuyers)*(ic*Inputs!$C$8+fee_wd*Inputs!$E$8*(1-$B3251)+fee_fx*Inputs!$D$8-cost_acc-cost_wd*Inputs!$E$8*(1-$B3251)-cost_fx*Inputs!$D$8))</f>
        <v>118263.003425598</v>
      </c>
      <c r="J3251" s="0" t="n">
        <f aca="false">G3251+H3251+I3251-fixed</f>
        <v>49741.6975296041</v>
      </c>
      <c r="K3251" s="0" t="n">
        <f aca="false">12*Inputs!$B$6*(1-MIN(1,Inputs!$G$6*$D3251)*churn_nonbuyers)*(ic*Inputs!$C$6+fee_wd*Inputs!$E$6*(1-$B3251)+fee_fx*Inputs!$D$6-cost_acc-cost_wd*Inputs!$E$6*(1-$B3251)-cost_fx*Inputs!$D$6)</f>
        <v>180515.076683674</v>
      </c>
      <c r="L3251" s="0" t="n">
        <f aca="false">12*Inputs!$B$7*(1-MIN(1,Inputs!$G$7*$D3251)*churn_nonbuyers)*(ic*Inputs!$C$7+fee_wd*Inputs!$E$7*(1-$B3251)+fee_fx*Inputs!$D$7-cost_acc-cost_wd*Inputs!$E$7*(1-$B3251)-cost_fx*Inputs!$D$7)</f>
        <v>379095.065114204</v>
      </c>
      <c r="M3251" s="0" t="n">
        <f aca="false">12*Inputs!$B$8*(1-MIN(1,Inputs!$G$8*$D3251)*churn_nonbuyers)*(ic*Inputs!$C$8+fee_wd*Inputs!$E$8*(1-$B3251)+fee_fx*Inputs!$D$8-cost_acc-cost_wd*Inputs!$E$8*(1-$B3251)-cost_fx*Inputs!$D$8)</f>
        <v>7967.75231047681</v>
      </c>
      <c r="N3251" s="0" t="n">
        <f aca="false">K3251+L3251+I3251-fixed</f>
        <v>-22126.8547765242</v>
      </c>
      <c r="O3251" s="0" t="n">
        <f aca="false">K3251+L3251+M3251-fixed</f>
        <v>-132422.105891645</v>
      </c>
      <c r="P3251" s="0" t="n">
        <f aca="false">12*Inputs!$B$6*(1-MIN(1,Inputs!$F$6*$D3251))*(ic*Inputs!$C$6+flat_fee-cost_acc-cost_wd*Inputs!$E$6*$E3251-cost_fx*Inputs!$D$6)+12*Inputs!$B$7*(1-MIN(1,Inputs!$F$7*$D3251))*(ic*Inputs!$C$7+flat_fee-cost_acc-cost_wd*Inputs!$E$7*$E3251-cost_fx*Inputs!$D$7)+12*Inputs!$B$8*(1-MIN(1,Inputs!$F$8*$D3251))*(ic*Inputs!$C$8+flat_fee-cost_acc-cost_wd*Inputs!$E$8*$E3251-cost_fx*Inputs!$D$8)-fixed</f>
        <v>-189452.6787484</v>
      </c>
    </row>
    <row r="3252" customFormat="false" ht="15" hidden="false" customHeight="false" outlineLevel="0" collapsed="false">
      <c r="A3252" s="0" t="n">
        <v>3187</v>
      </c>
      <c r="B3252" s="0" t="n">
        <v>0.199027</v>
      </c>
      <c r="C3252" s="0" t="n">
        <v>0.843356</v>
      </c>
      <c r="D3252" s="0" t="n">
        <v>1.333394</v>
      </c>
      <c r="E3252" s="0" t="n">
        <v>1.2111</v>
      </c>
      <c r="F3252" s="0" t="n">
        <v>0.142201</v>
      </c>
      <c r="G3252" s="0" t="n">
        <f aca="false">12*Inputs!$B$6*(MIN(1,$H$50*$C3252)*(ic*Inputs!$C$6+pS+fee_fx*Inputs!$D$6-cost_acc-cost_wd*Inputs!$E$6*$E3252-cost_fx*Inputs!$D$6-$F3252)+(1-MIN(1,$H$50*$C3252))*(1-MIN(1,Inputs!$G$6*$D3252)*churn_nonbuyers)*(ic*Inputs!$C$6+fee_wd*Inputs!$E$6*(1-$B3252)+fee_fx*Inputs!$D$6-cost_acc-cost_wd*Inputs!$E$6*(1-$B3252)-cost_fx*Inputs!$D$6))</f>
        <v>205639.820306741</v>
      </c>
      <c r="H3252" s="0" t="n">
        <f aca="false">12*Inputs!$B$7*(MIN(1,$H$51*$C3252)*(ic*Inputs!$C$7+pE+fee_fx*Inputs!$D$7-cost_acc-cost_wd*Inputs!$E$7*$E3252-cost_fx*Inputs!$D$7-$F3252)+(1-MIN(1,$H$51*$C3252))*(1-MIN(1,Inputs!$G$7*$D3252)*churn_nonbuyers)*(ic*Inputs!$C$7+fee_wd*Inputs!$E$7*(1-$B3252)+fee_fx*Inputs!$D$7-cost_acc-cost_wd*Inputs!$E$7*(1-$B3252)-cost_fx*Inputs!$D$7))</f>
        <v>394954.63430967</v>
      </c>
      <c r="I3252" s="0" t="n">
        <f aca="false">12*Inputs!$B$8*(MIN(1,$H$52*$C3252)*(ic*Inputs!$C$8+pT-cost_acc-cost_wd*Inputs!$E$8-cost_fx*Inputs!$D$8-cost_ins)+(1-MIN(1,$H$52*$C3252))*(1-MIN(1,Inputs!$G$8*$D3252)*churn_nonbuyers)*(ic*Inputs!$C$8+fee_wd*Inputs!$E$8*(1-$B3252)+fee_fx*Inputs!$D$8-cost_acc-cost_wd*Inputs!$E$8*(1-$B3252)-cost_fx*Inputs!$D$8))</f>
        <v>130212.295623786</v>
      </c>
      <c r="J3252" s="0" t="n">
        <f aca="false">G3252+H3252+I3252-fixed</f>
        <v>30806.7502401959</v>
      </c>
      <c r="K3252" s="0" t="n">
        <f aca="false">12*Inputs!$B$6*(1-MIN(1,Inputs!$G$6*$D3252)*churn_nonbuyers)*(ic*Inputs!$C$6+fee_wd*Inputs!$E$6*(1-$B3252)+fee_fx*Inputs!$D$6-cost_acc-cost_wd*Inputs!$E$6*(1-$B3252)-cost_fx*Inputs!$D$6)</f>
        <v>161410.246614994</v>
      </c>
      <c r="L3252" s="0" t="n">
        <f aca="false">12*Inputs!$B$7*(1-MIN(1,Inputs!$G$7*$D3252)*churn_nonbuyers)*(ic*Inputs!$C$7+fee_wd*Inputs!$E$7*(1-$B3252)+fee_fx*Inputs!$D$7-cost_acc-cost_wd*Inputs!$E$7*(1-$B3252)-cost_fx*Inputs!$D$7)</f>
        <v>359557.825856996</v>
      </c>
      <c r="M3252" s="0" t="n">
        <f aca="false">12*Inputs!$B$8*(1-MIN(1,Inputs!$G$8*$D3252)*churn_nonbuyers)*(ic*Inputs!$C$8+fee_wd*Inputs!$E$8*(1-$B3252)+fee_fx*Inputs!$D$8-cost_acc-cost_wd*Inputs!$E$8*(1-$B3252)-cost_fx*Inputs!$D$8)</f>
        <v>21109.6581766368</v>
      </c>
      <c r="N3252" s="0" t="n">
        <f aca="false">K3252+L3252+I3252-fixed</f>
        <v>-48819.6319042244</v>
      </c>
      <c r="O3252" s="0" t="n">
        <f aca="false">K3252+L3252+M3252-fixed</f>
        <v>-157922.269351373</v>
      </c>
      <c r="P3252" s="0" t="n">
        <f aca="false">12*Inputs!$B$6*(1-MIN(1,Inputs!$F$6*$D3252))*(ic*Inputs!$C$6+flat_fee-cost_acc-cost_wd*Inputs!$E$6*$E3252-cost_fx*Inputs!$D$6)+12*Inputs!$B$7*(1-MIN(1,Inputs!$F$7*$D3252))*(ic*Inputs!$C$7+flat_fee-cost_acc-cost_wd*Inputs!$E$7*$E3252-cost_fx*Inputs!$D$7)+12*Inputs!$B$8*(1-MIN(1,Inputs!$F$8*$D3252))*(ic*Inputs!$C$8+flat_fee-cost_acc-cost_wd*Inputs!$E$8*$E3252-cost_fx*Inputs!$D$8)-fixed</f>
        <v>-191842.338016</v>
      </c>
    </row>
    <row r="3253" customFormat="false" ht="15" hidden="false" customHeight="false" outlineLevel="0" collapsed="false">
      <c r="A3253" s="0" t="n">
        <v>3188</v>
      </c>
      <c r="B3253" s="0" t="n">
        <v>0.249121</v>
      </c>
      <c r="C3253" s="0" t="n">
        <v>0.853815</v>
      </c>
      <c r="D3253" s="0" t="n">
        <v>1.065783</v>
      </c>
      <c r="E3253" s="0" t="n">
        <v>1.303632</v>
      </c>
      <c r="F3253" s="0" t="n">
        <v>0.211423</v>
      </c>
      <c r="G3253" s="0" t="n">
        <f aca="false">12*Inputs!$B$6*(MIN(1,$H$50*$C3253)*(ic*Inputs!$C$6+pS+fee_fx*Inputs!$D$6-cost_acc-cost_wd*Inputs!$E$6*$E3253-cost_fx*Inputs!$D$6-$F3253)+(1-MIN(1,$H$50*$C3253))*(1-MIN(1,Inputs!$G$6*$D3253)*churn_nonbuyers)*(ic*Inputs!$C$6+fee_wd*Inputs!$E$6*(1-$B3253)+fee_fx*Inputs!$D$6-cost_acc-cost_wd*Inputs!$E$6*(1-$B3253)-cost_fx*Inputs!$D$6))</f>
        <v>198799.637320111</v>
      </c>
      <c r="H3253" s="0" t="n">
        <f aca="false">12*Inputs!$B$7*(MIN(1,$H$51*$C3253)*(ic*Inputs!$C$7+pE+fee_fx*Inputs!$D$7-cost_acc-cost_wd*Inputs!$E$7*$E3253-cost_fx*Inputs!$D$7-$F3253)+(1-MIN(1,$H$51*$C3253))*(1-MIN(1,Inputs!$G$7*$D3253)*churn_nonbuyers)*(ic*Inputs!$C$7+fee_wd*Inputs!$E$7*(1-$B3253)+fee_fx*Inputs!$D$7-cost_acc-cost_wd*Inputs!$E$7*(1-$B3253)-cost_fx*Inputs!$D$7))</f>
        <v>380269.82460138</v>
      </c>
      <c r="I3253" s="0" t="n">
        <f aca="false">12*Inputs!$B$8*(MIN(1,$H$52*$C3253)*(ic*Inputs!$C$8+pT-cost_acc-cost_wd*Inputs!$E$8-cost_fx*Inputs!$D$8-cost_ins)+(1-MIN(1,$H$52*$C3253))*(1-MIN(1,Inputs!$G$8*$D3253)*churn_nonbuyers)*(ic*Inputs!$C$8+fee_wd*Inputs!$E$8*(1-$B3253)+fee_fx*Inputs!$D$8-cost_acc-cost_wd*Inputs!$E$8*(1-$B3253)-cost_fx*Inputs!$D$8))</f>
        <v>155199.60421042</v>
      </c>
      <c r="J3253" s="0" t="n">
        <f aca="false">G3253+H3253+I3253-fixed</f>
        <v>34269.0661319105</v>
      </c>
      <c r="K3253" s="0" t="n">
        <f aca="false">12*Inputs!$B$6*(1-MIN(1,Inputs!$G$6*$D3253)*churn_nonbuyers)*(ic*Inputs!$C$6+fee_wd*Inputs!$E$6*(1-$B3253)+fee_fx*Inputs!$D$6-cost_acc-cost_wd*Inputs!$E$6*(1-$B3253)-cost_fx*Inputs!$D$6)</f>
        <v>156895.14763255</v>
      </c>
      <c r="L3253" s="0" t="n">
        <f aca="false">12*Inputs!$B$7*(1-MIN(1,Inputs!$G$7*$D3253)*churn_nonbuyers)*(ic*Inputs!$C$7+fee_wd*Inputs!$E$7*(1-$B3253)+fee_fx*Inputs!$D$7-cost_acc-cost_wd*Inputs!$E$7*(1-$B3253)-cost_fx*Inputs!$D$7)</f>
        <v>355581.86339553</v>
      </c>
      <c r="M3253" s="0" t="n">
        <f aca="false">12*Inputs!$B$8*(1-MIN(1,Inputs!$G$8*$D3253)*churn_nonbuyers)*(ic*Inputs!$C$8+fee_wd*Inputs!$E$8*(1-$B3253)+fee_fx*Inputs!$D$8-cost_acc-cost_wd*Inputs!$E$8*(1-$B3253)-cost_fx*Inputs!$D$8)</f>
        <v>79853.1920985649</v>
      </c>
      <c r="N3253" s="0" t="n">
        <f aca="false">K3253+L3253+I3253-fixed</f>
        <v>-32323.384761501</v>
      </c>
      <c r="O3253" s="0" t="n">
        <f aca="false">K3253+L3253+M3253-fixed</f>
        <v>-107669.796873356</v>
      </c>
      <c r="P3253" s="0" t="n">
        <f aca="false">12*Inputs!$B$6*(1-MIN(1,Inputs!$F$6*$D3253))*(ic*Inputs!$C$6+flat_fee-cost_acc-cost_wd*Inputs!$E$6*$E3253-cost_fx*Inputs!$D$6)+12*Inputs!$B$7*(1-MIN(1,Inputs!$F$7*$D3253))*(ic*Inputs!$C$7+flat_fee-cost_acc-cost_wd*Inputs!$E$7*$E3253-cost_fx*Inputs!$D$7)+12*Inputs!$B$8*(1-MIN(1,Inputs!$F$8*$D3253))*(ic*Inputs!$C$8+flat_fee-cost_acc-cost_wd*Inputs!$E$8*$E3253-cost_fx*Inputs!$D$8)-fixed</f>
        <v>-93000.1818985598</v>
      </c>
    </row>
    <row r="3254" customFormat="false" ht="15" hidden="false" customHeight="false" outlineLevel="0" collapsed="false">
      <c r="A3254" s="0" t="n">
        <v>3189</v>
      </c>
      <c r="B3254" s="0" t="n">
        <v>0.266225</v>
      </c>
      <c r="C3254" s="0" t="n">
        <v>0.89398</v>
      </c>
      <c r="D3254" s="0" t="n">
        <v>0.852485</v>
      </c>
      <c r="E3254" s="0" t="n">
        <v>1.084247</v>
      </c>
      <c r="F3254" s="0" t="n">
        <v>0.27635</v>
      </c>
      <c r="G3254" s="0" t="n">
        <f aca="false">12*Inputs!$B$6*(MIN(1,$H$50*$C3254)*(ic*Inputs!$C$6+pS+fee_fx*Inputs!$D$6-cost_acc-cost_wd*Inputs!$E$6*$E3254-cost_fx*Inputs!$D$6-$F3254)+(1-MIN(1,$H$50*$C3254))*(1-MIN(1,Inputs!$G$6*$D3254)*churn_nonbuyers)*(ic*Inputs!$C$6+fee_wd*Inputs!$E$6*(1-$B3254)+fee_fx*Inputs!$D$6-cost_acc-cost_wd*Inputs!$E$6*(1-$B3254)-cost_fx*Inputs!$D$6))</f>
        <v>203404.015919141</v>
      </c>
      <c r="H3254" s="0" t="n">
        <f aca="false">12*Inputs!$B$7*(MIN(1,$H$51*$C3254)*(ic*Inputs!$C$7+pE+fee_fx*Inputs!$D$7-cost_acc-cost_wd*Inputs!$E$7*$E3254-cost_fx*Inputs!$D$7-$F3254)+(1-MIN(1,$H$51*$C3254))*(1-MIN(1,Inputs!$G$7*$D3254)*churn_nonbuyers)*(ic*Inputs!$C$7+fee_wd*Inputs!$E$7*(1-$B3254)+fee_fx*Inputs!$D$7-cost_acc-cost_wd*Inputs!$E$7*(1-$B3254)-cost_fx*Inputs!$D$7))</f>
        <v>400649.791147911</v>
      </c>
      <c r="I3254" s="0" t="n">
        <f aca="false">12*Inputs!$B$8*(MIN(1,$H$52*$C3254)*(ic*Inputs!$C$8+pT-cost_acc-cost_wd*Inputs!$E$8-cost_fx*Inputs!$D$8-cost_ins)+(1-MIN(1,$H$52*$C3254))*(1-MIN(1,Inputs!$G$8*$D3254)*churn_nonbuyers)*(ic*Inputs!$C$8+fee_wd*Inputs!$E$8*(1-$B3254)+fee_fx*Inputs!$D$8-cost_acc-cost_wd*Inputs!$E$8*(1-$B3254)-cost_fx*Inputs!$D$8))</f>
        <v>176189.087602024</v>
      </c>
      <c r="J3254" s="0" t="n">
        <f aca="false">G3254+H3254+I3254-fixed</f>
        <v>80242.8946690749</v>
      </c>
      <c r="K3254" s="0" t="n">
        <f aca="false">12*Inputs!$B$6*(1-MIN(1,Inputs!$G$6*$D3254)*churn_nonbuyers)*(ic*Inputs!$C$6+fee_wd*Inputs!$E$6*(1-$B3254)+fee_fx*Inputs!$D$6-cost_acc-cost_wd*Inputs!$E$6*(1-$B3254)-cost_fx*Inputs!$D$6)</f>
        <v>156304.6114977</v>
      </c>
      <c r="L3254" s="0" t="n">
        <f aca="false">12*Inputs!$B$7*(1-MIN(1,Inputs!$G$7*$D3254)*churn_nonbuyers)*(ic*Inputs!$C$7+fee_wd*Inputs!$E$7*(1-$B3254)+fee_fx*Inputs!$D$7-cost_acc-cost_wd*Inputs!$E$7*(1-$B3254)-cost_fx*Inputs!$D$7)</f>
        <v>355532.37761862</v>
      </c>
      <c r="M3254" s="0" t="n">
        <f aca="false">12*Inputs!$B$8*(1-MIN(1,Inputs!$G$8*$D3254)*churn_nonbuyers)*(ic*Inputs!$C$8+fee_wd*Inputs!$E$8*(1-$B3254)+fee_fx*Inputs!$D$8-cost_acc-cost_wd*Inputs!$E$8*(1-$B3254)-cost_fx*Inputs!$D$8)</f>
        <v>126471.0419226</v>
      </c>
      <c r="N3254" s="0" t="n">
        <f aca="false">K3254+L3254+I3254-fixed</f>
        <v>-11973.923281656</v>
      </c>
      <c r="O3254" s="0" t="n">
        <f aca="false">K3254+L3254+M3254-fixed</f>
        <v>-61691.9689610798</v>
      </c>
      <c r="P3254" s="0" t="n">
        <f aca="false">12*Inputs!$B$6*(1-MIN(1,Inputs!$F$6*$D3254))*(ic*Inputs!$C$6+flat_fee-cost_acc-cost_wd*Inputs!$E$6*$E3254-cost_fx*Inputs!$D$6)+12*Inputs!$B$7*(1-MIN(1,Inputs!$F$7*$D3254))*(ic*Inputs!$C$7+flat_fee-cost_acc-cost_wd*Inputs!$E$7*$E3254-cost_fx*Inputs!$D$7)+12*Inputs!$B$8*(1-MIN(1,Inputs!$F$8*$D3254))*(ic*Inputs!$C$8+flat_fee-cost_acc-cost_wd*Inputs!$E$8*$E3254-cost_fx*Inputs!$D$8)-fixed</f>
        <v>114282.4878308</v>
      </c>
    </row>
    <row r="3255" customFormat="false" ht="15" hidden="false" customHeight="false" outlineLevel="0" collapsed="false">
      <c r="A3255" s="0" t="n">
        <v>3190</v>
      </c>
      <c r="B3255" s="0" t="n">
        <v>0.110714</v>
      </c>
      <c r="C3255" s="0" t="n">
        <v>0.8344</v>
      </c>
      <c r="D3255" s="0" t="n">
        <v>1.312787</v>
      </c>
      <c r="E3255" s="0" t="n">
        <v>1.401219</v>
      </c>
      <c r="F3255" s="0" t="n">
        <v>0.131371</v>
      </c>
      <c r="G3255" s="0" t="n">
        <f aca="false">12*Inputs!$B$6*(MIN(1,$H$50*$C3255)*(ic*Inputs!$C$6+pS+fee_fx*Inputs!$D$6-cost_acc-cost_wd*Inputs!$E$6*$E3255-cost_fx*Inputs!$D$6-$F3255)+(1-MIN(1,$H$50*$C3255))*(1-MIN(1,Inputs!$G$6*$D3255)*churn_nonbuyers)*(ic*Inputs!$C$6+fee_wd*Inputs!$E$6*(1-$B3255)+fee_fx*Inputs!$D$6-cost_acc-cost_wd*Inputs!$E$6*(1-$B3255)-cost_fx*Inputs!$D$6))</f>
        <v>212978.826980815</v>
      </c>
      <c r="H3255" s="0" t="n">
        <f aca="false">12*Inputs!$B$7*(MIN(1,$H$51*$C3255)*(ic*Inputs!$C$7+pE+fee_fx*Inputs!$D$7-cost_acc-cost_wd*Inputs!$E$7*$E3255-cost_fx*Inputs!$D$7-$F3255)+(1-MIN(1,$H$51*$C3255))*(1-MIN(1,Inputs!$G$7*$D3255)*churn_nonbuyers)*(ic*Inputs!$C$7+fee_wd*Inputs!$E$7*(1-$B3255)+fee_fx*Inputs!$D$7-cost_acc-cost_wd*Inputs!$E$7*(1-$B3255)-cost_fx*Inputs!$D$7))</f>
        <v>385117.662050283</v>
      </c>
      <c r="I3255" s="0" t="n">
        <f aca="false">12*Inputs!$B$8*(MIN(1,$H$52*$C3255)*(ic*Inputs!$C$8+pT-cost_acc-cost_wd*Inputs!$E$8-cost_fx*Inputs!$D$8-cost_ins)+(1-MIN(1,$H$52*$C3255))*(1-MIN(1,Inputs!$G$8*$D3255)*churn_nonbuyers)*(ic*Inputs!$C$8+fee_wd*Inputs!$E$8*(1-$B3255)+fee_fx*Inputs!$D$8-cost_acc-cost_wd*Inputs!$E$8*(1-$B3255)-cost_fx*Inputs!$D$8))</f>
        <v>131097.534762592</v>
      </c>
      <c r="J3255" s="0" t="n">
        <f aca="false">G3255+H3255+I3255-fixed</f>
        <v>29194.0237936896</v>
      </c>
      <c r="K3255" s="0" t="n">
        <f aca="false">12*Inputs!$B$6*(1-MIN(1,Inputs!$G$6*$D3255)*churn_nonbuyers)*(ic*Inputs!$C$6+fee_wd*Inputs!$E$6*(1-$B3255)+fee_fx*Inputs!$D$6-cost_acc-cost_wd*Inputs!$E$6*(1-$B3255)-cost_fx*Inputs!$D$6)</f>
        <v>173470.76711941</v>
      </c>
      <c r="L3255" s="0" t="n">
        <f aca="false">12*Inputs!$B$7*(1-MIN(1,Inputs!$G$7*$D3255)*churn_nonbuyers)*(ic*Inputs!$C$7+fee_wd*Inputs!$E$7*(1-$B3255)+fee_fx*Inputs!$D$7-cost_acc-cost_wd*Inputs!$E$7*(1-$B3255)-cost_fx*Inputs!$D$7)</f>
        <v>372005.598095646</v>
      </c>
      <c r="M3255" s="0" t="n">
        <f aca="false">12*Inputs!$B$8*(1-MIN(1,Inputs!$G$8*$D3255)*churn_nonbuyers)*(ic*Inputs!$C$8+fee_wd*Inputs!$E$8*(1-$B3255)+fee_fx*Inputs!$D$8-cost_acc-cost_wd*Inputs!$E$8*(1-$B3255)-cost_fx*Inputs!$D$8)</f>
        <v>26023.7092772448</v>
      </c>
      <c r="N3255" s="0" t="n">
        <f aca="false">K3255+L3255+I3255-fixed</f>
        <v>-23426.100022353</v>
      </c>
      <c r="O3255" s="0" t="n">
        <f aca="false">K3255+L3255+M3255-fixed</f>
        <v>-128499.9255077</v>
      </c>
      <c r="P3255" s="0" t="n">
        <f aca="false">12*Inputs!$B$6*(1-MIN(1,Inputs!$F$6*$D3255))*(ic*Inputs!$C$6+flat_fee-cost_acc-cost_wd*Inputs!$E$6*$E3255-cost_fx*Inputs!$D$6)+12*Inputs!$B$7*(1-MIN(1,Inputs!$F$7*$D3255))*(ic*Inputs!$C$7+flat_fee-cost_acc-cost_wd*Inputs!$E$7*$E3255-cost_fx*Inputs!$D$7)+12*Inputs!$B$8*(1-MIN(1,Inputs!$F$8*$D3255))*(ic*Inputs!$C$8+flat_fee-cost_acc-cost_wd*Inputs!$E$8*$E3255-cost_fx*Inputs!$D$8)-fixed</f>
        <v>-249124.89437128</v>
      </c>
    </row>
    <row r="3256" customFormat="false" ht="15" hidden="false" customHeight="false" outlineLevel="0" collapsed="false">
      <c r="A3256" s="0" t="n">
        <v>3191</v>
      </c>
      <c r="B3256" s="0" t="n">
        <v>0.201206</v>
      </c>
      <c r="C3256" s="0" t="n">
        <v>0.663569</v>
      </c>
      <c r="D3256" s="0" t="n">
        <v>1.191283</v>
      </c>
      <c r="E3256" s="0" t="n">
        <v>1.186267</v>
      </c>
      <c r="F3256" s="0" t="n">
        <v>0.215763</v>
      </c>
      <c r="G3256" s="0" t="n">
        <f aca="false">12*Inputs!$B$6*(MIN(1,$H$50*$C3256)*(ic*Inputs!$C$6+pS+fee_fx*Inputs!$D$6-cost_acc-cost_wd*Inputs!$E$6*$E3256-cost_fx*Inputs!$D$6-$F3256)+(1-MIN(1,$H$50*$C3256))*(1-MIN(1,Inputs!$G$6*$D3256)*churn_nonbuyers)*(ic*Inputs!$C$6+fee_wd*Inputs!$E$6*(1-$B3256)+fee_fx*Inputs!$D$6-cost_acc-cost_wd*Inputs!$E$6*(1-$B3256)-cost_fx*Inputs!$D$6))</f>
        <v>196350.120745565</v>
      </c>
      <c r="H3256" s="0" t="n">
        <f aca="false">12*Inputs!$B$7*(MIN(1,$H$51*$C3256)*(ic*Inputs!$C$7+pE+fee_fx*Inputs!$D$7-cost_acc-cost_wd*Inputs!$E$7*$E3256-cost_fx*Inputs!$D$7-$F3256)+(1-MIN(1,$H$51*$C3256))*(1-MIN(1,Inputs!$G$7*$D3256)*churn_nonbuyers)*(ic*Inputs!$C$7+fee_wd*Inputs!$E$7*(1-$B3256)+fee_fx*Inputs!$D$7-cost_acc-cost_wd*Inputs!$E$7*(1-$B3256)-cost_fx*Inputs!$D$7))</f>
        <v>387446.087181188</v>
      </c>
      <c r="I3256" s="0" t="n">
        <f aca="false">12*Inputs!$B$8*(MIN(1,$H$52*$C3256)*(ic*Inputs!$C$8+pT-cost_acc-cost_wd*Inputs!$E$8-cost_fx*Inputs!$D$8-cost_ins)+(1-MIN(1,$H$52*$C3256))*(1-MIN(1,Inputs!$G$8*$D3256)*churn_nonbuyers)*(ic*Inputs!$C$8+fee_wd*Inputs!$E$8*(1-$B3256)+fee_fx*Inputs!$D$8-cost_acc-cost_wd*Inputs!$E$8*(1-$B3256)-cost_fx*Inputs!$D$8))</f>
        <v>123823.019746869</v>
      </c>
      <c r="J3256" s="0" t="n">
        <f aca="false">G3256+H3256+I3256-fixed</f>
        <v>7619.22767362173</v>
      </c>
      <c r="K3256" s="0" t="n">
        <f aca="false">12*Inputs!$B$6*(1-MIN(1,Inputs!$G$6*$D3256)*churn_nonbuyers)*(ic*Inputs!$C$6+fee_wd*Inputs!$E$6*(1-$B3256)+fee_fx*Inputs!$D$6-cost_acc-cost_wd*Inputs!$E$6*(1-$B3256)-cost_fx*Inputs!$D$6)</f>
        <v>162343.995028546</v>
      </c>
      <c r="L3256" s="0" t="n">
        <f aca="false">12*Inputs!$B$7*(1-MIN(1,Inputs!$G$7*$D3256)*churn_nonbuyers)*(ic*Inputs!$C$7+fee_wd*Inputs!$E$7*(1-$B3256)+fee_fx*Inputs!$D$7-cost_acc-cost_wd*Inputs!$E$7*(1-$B3256)-cost_fx*Inputs!$D$7)</f>
        <v>360852.051833127</v>
      </c>
      <c r="M3256" s="0" t="n">
        <f aca="false">12*Inputs!$B$8*(1-MIN(1,Inputs!$G$8*$D3256)*churn_nonbuyers)*(ic*Inputs!$C$8+fee_wd*Inputs!$E$8*(1-$B3256)+fee_fx*Inputs!$D$8-cost_acc-cost_wd*Inputs!$E$8*(1-$B3256)-cost_fx*Inputs!$D$8)</f>
        <v>52611.4666132128</v>
      </c>
      <c r="N3256" s="0" t="n">
        <f aca="false">K3256+L3256+I3256-fixed</f>
        <v>-52980.9333914584</v>
      </c>
      <c r="O3256" s="0" t="n">
        <f aca="false">K3256+L3256+M3256-fixed</f>
        <v>-124192.486525114</v>
      </c>
      <c r="P3256" s="0" t="n">
        <f aca="false">12*Inputs!$B$6*(1-MIN(1,Inputs!$F$6*$D3256))*(ic*Inputs!$C$6+flat_fee-cost_acc-cost_wd*Inputs!$E$6*$E3256-cost_fx*Inputs!$D$6)+12*Inputs!$B$7*(1-MIN(1,Inputs!$F$7*$D3256))*(ic*Inputs!$C$7+flat_fee-cost_acc-cost_wd*Inputs!$E$7*$E3256-cost_fx*Inputs!$D$7)+12*Inputs!$B$8*(1-MIN(1,Inputs!$F$8*$D3256))*(ic*Inputs!$C$8+flat_fee-cost_acc-cost_wd*Inputs!$E$8*$E3256-cost_fx*Inputs!$D$8)-fixed</f>
        <v>-109314.05308936</v>
      </c>
    </row>
    <row r="3257" customFormat="false" ht="15" hidden="false" customHeight="false" outlineLevel="0" collapsed="false">
      <c r="A3257" s="0" t="n">
        <v>3192</v>
      </c>
      <c r="B3257" s="0" t="n">
        <v>0.401054</v>
      </c>
      <c r="C3257" s="0" t="n">
        <v>1.000448</v>
      </c>
      <c r="D3257" s="0" t="n">
        <v>0.751742</v>
      </c>
      <c r="E3257" s="0" t="n">
        <v>1.180867</v>
      </c>
      <c r="F3257" s="0" t="n">
        <v>0.205143</v>
      </c>
      <c r="G3257" s="0" t="n">
        <f aca="false">12*Inputs!$B$6*(MIN(1,$H$50*$C3257)*(ic*Inputs!$C$6+pS+fee_fx*Inputs!$D$6-cost_acc-cost_wd*Inputs!$E$6*$E3257-cost_fx*Inputs!$D$6-$F3257)+(1-MIN(1,$H$50*$C3257))*(1-MIN(1,Inputs!$G$6*$D3257)*churn_nonbuyers)*(ic*Inputs!$C$6+fee_wd*Inputs!$E$6*(1-$B3257)+fee_fx*Inputs!$D$6-cost_acc-cost_wd*Inputs!$E$6*(1-$B3257)-cost_fx*Inputs!$D$6))</f>
        <v>191993.985927286</v>
      </c>
      <c r="H3257" s="0" t="n">
        <f aca="false">12*Inputs!$B$7*(MIN(1,$H$51*$C3257)*(ic*Inputs!$C$7+pE+fee_fx*Inputs!$D$7-cost_acc-cost_wd*Inputs!$E$7*$E3257-cost_fx*Inputs!$D$7-$F3257)+(1-MIN(1,$H$51*$C3257))*(1-MIN(1,Inputs!$G$7*$D3257)*churn_nonbuyers)*(ic*Inputs!$C$7+fee_wd*Inputs!$E$7*(1-$B3257)+fee_fx*Inputs!$D$7-cost_acc-cost_wd*Inputs!$E$7*(1-$B3257)-cost_fx*Inputs!$D$7))</f>
        <v>388269.100106497</v>
      </c>
      <c r="I3257" s="0" t="n">
        <f aca="false">12*Inputs!$B$8*(MIN(1,$H$52*$C3257)*(ic*Inputs!$C$8+pT-cost_acc-cost_wd*Inputs!$E$8-cost_fx*Inputs!$D$8-cost_ins)+(1-MIN(1,$H$52*$C3257))*(1-MIN(1,Inputs!$G$8*$D3257)*churn_nonbuyers)*(ic*Inputs!$C$8+fee_wd*Inputs!$E$8*(1-$B3257)+fee_fx*Inputs!$D$8-cost_acc-cost_wd*Inputs!$E$8*(1-$B3257)-cost_fx*Inputs!$D$8))</f>
        <v>187819.370234863</v>
      </c>
      <c r="J3257" s="0" t="n">
        <f aca="false">G3257+H3257+I3257-fixed</f>
        <v>68082.4562686457</v>
      </c>
      <c r="K3257" s="0" t="n">
        <f aca="false">12*Inputs!$B$6*(1-MIN(1,Inputs!$G$6*$D3257)*churn_nonbuyers)*(ic*Inputs!$C$6+fee_wd*Inputs!$E$6*(1-$B3257)+fee_fx*Inputs!$D$6-cost_acc-cost_wd*Inputs!$E$6*(1-$B3257)-cost_fx*Inputs!$D$6)</f>
        <v>138441.38641969</v>
      </c>
      <c r="L3257" s="0" t="n">
        <f aca="false">12*Inputs!$B$7*(1-MIN(1,Inputs!$G$7*$D3257)*churn_nonbuyers)*(ic*Inputs!$C$7+fee_wd*Inputs!$E$7*(1-$B3257)+fee_fx*Inputs!$D$7-cost_acc-cost_wd*Inputs!$E$7*(1-$B3257)-cost_fx*Inputs!$D$7)</f>
        <v>337657.585835814</v>
      </c>
      <c r="M3257" s="0" t="n">
        <f aca="false">12*Inputs!$B$8*(1-MIN(1,Inputs!$G$8*$D3257)*churn_nonbuyers)*(ic*Inputs!$C$8+fee_wd*Inputs!$E$8*(1-$B3257)+fee_fx*Inputs!$D$8-cost_acc-cost_wd*Inputs!$E$8*(1-$B3257)-cost_fx*Inputs!$D$8)</f>
        <v>145521.430811885</v>
      </c>
      <c r="N3257" s="0" t="n">
        <f aca="false">K3257+L3257+I3257-fixed</f>
        <v>-36081.6575096338</v>
      </c>
      <c r="O3257" s="0" t="n">
        <f aca="false">K3257+L3257+M3257-fixed</f>
        <v>-78379.5969326118</v>
      </c>
      <c r="P3257" s="0" t="n">
        <f aca="false">12*Inputs!$B$6*(1-MIN(1,Inputs!$F$6*$D3257))*(ic*Inputs!$C$6+flat_fee-cost_acc-cost_wd*Inputs!$E$6*$E3257-cost_fx*Inputs!$D$6)+12*Inputs!$B$7*(1-MIN(1,Inputs!$F$7*$D3257))*(ic*Inputs!$C$7+flat_fee-cost_acc-cost_wd*Inputs!$E$7*$E3257-cost_fx*Inputs!$D$7)+12*Inputs!$B$8*(1-MIN(1,Inputs!$F$8*$D3257))*(ic*Inputs!$C$8+flat_fee-cost_acc-cost_wd*Inputs!$E$8*$E3257-cost_fx*Inputs!$D$8)-fixed</f>
        <v>121560.69029936</v>
      </c>
    </row>
    <row r="3258" customFormat="false" ht="15" hidden="false" customHeight="false" outlineLevel="0" collapsed="false">
      <c r="A3258" s="0" t="n">
        <v>3193</v>
      </c>
      <c r="B3258" s="0" t="n">
        <v>0.403196</v>
      </c>
      <c r="C3258" s="0" t="n">
        <v>0.973119</v>
      </c>
      <c r="D3258" s="0" t="n">
        <v>1.261311</v>
      </c>
      <c r="E3258" s="0" t="n">
        <v>1.084394</v>
      </c>
      <c r="F3258" s="0" t="n">
        <v>0.050484</v>
      </c>
      <c r="G3258" s="0" t="n">
        <f aca="false">12*Inputs!$B$6*(MIN(1,$H$50*$C3258)*(ic*Inputs!$C$6+pS+fee_fx*Inputs!$D$6-cost_acc-cost_wd*Inputs!$E$6*$E3258-cost_fx*Inputs!$D$6-$F3258)+(1-MIN(1,$H$50*$C3258))*(1-MIN(1,Inputs!$G$6*$D3258)*churn_nonbuyers)*(ic*Inputs!$C$6+fee_wd*Inputs!$E$6*(1-$B3258)+fee_fx*Inputs!$D$6-cost_acc-cost_wd*Inputs!$E$6*(1-$B3258)-cost_fx*Inputs!$D$6))</f>
        <v>192515.441571098</v>
      </c>
      <c r="H3258" s="0" t="n">
        <f aca="false">12*Inputs!$B$7*(MIN(1,$H$51*$C3258)*(ic*Inputs!$C$7+pE+fee_fx*Inputs!$D$7-cost_acc-cost_wd*Inputs!$E$7*$E3258-cost_fx*Inputs!$D$7-$F3258)+(1-MIN(1,$H$51*$C3258))*(1-MIN(1,Inputs!$G$7*$D3258)*churn_nonbuyers)*(ic*Inputs!$C$7+fee_wd*Inputs!$E$7*(1-$B3258)+fee_fx*Inputs!$D$7-cost_acc-cost_wd*Inputs!$E$7*(1-$B3258)-cost_fx*Inputs!$D$7))</f>
        <v>402963.818795881</v>
      </c>
      <c r="I3258" s="0" t="n">
        <f aca="false">12*Inputs!$B$8*(MIN(1,$H$52*$C3258)*(ic*Inputs!$C$8+pT-cost_acc-cost_wd*Inputs!$E$8-cost_fx*Inputs!$D$8-cost_ins)+(1-MIN(1,$H$52*$C3258))*(1-MIN(1,Inputs!$G$8*$D3258)*churn_nonbuyers)*(ic*Inputs!$C$8+fee_wd*Inputs!$E$8*(1-$B3258)+fee_fx*Inputs!$D$8-cost_acc-cost_wd*Inputs!$E$8*(1-$B3258)-cost_fx*Inputs!$D$8))</f>
        <v>151730.636614433</v>
      </c>
      <c r="J3258" s="0" t="n">
        <f aca="false">G3258+H3258+I3258-fixed</f>
        <v>47209.8969814112</v>
      </c>
      <c r="K3258" s="0" t="n">
        <f aca="false">12*Inputs!$B$6*(1-MIN(1,Inputs!$G$6*$D3258)*churn_nonbuyers)*(ic*Inputs!$C$6+fee_wd*Inputs!$E$6*(1-$B3258)+fee_fx*Inputs!$D$6-cost_acc-cost_wd*Inputs!$E$6*(1-$B3258)-cost_fx*Inputs!$D$6)</f>
        <v>134487.361079683</v>
      </c>
      <c r="L3258" s="0" t="n">
        <f aca="false">12*Inputs!$B$7*(1-MIN(1,Inputs!$G$7*$D3258)*churn_nonbuyers)*(ic*Inputs!$C$7+fee_wd*Inputs!$E$7*(1-$B3258)+fee_fx*Inputs!$D$7-cost_acc-cost_wd*Inputs!$E$7*(1-$B3258)-cost_fx*Inputs!$D$7)</f>
        <v>332079.91811981</v>
      </c>
      <c r="M3258" s="0" t="n">
        <f aca="false">12*Inputs!$B$8*(1-MIN(1,Inputs!$G$8*$D3258)*churn_nonbuyers)*(ic*Inputs!$C$8+fee_wd*Inputs!$E$8*(1-$B3258)+fee_fx*Inputs!$D$8-cost_acc-cost_wd*Inputs!$E$8*(1-$B3258)-cost_fx*Inputs!$D$8)</f>
        <v>35949.7211985216</v>
      </c>
      <c r="N3258" s="0" t="n">
        <f aca="false">K3258+L3258+I3258-fixed</f>
        <v>-81702.0841860742</v>
      </c>
      <c r="O3258" s="0" t="n">
        <f aca="false">K3258+L3258+M3258-fixed</f>
        <v>-197482.999601985</v>
      </c>
      <c r="P3258" s="0" t="n">
        <f aca="false">12*Inputs!$B$6*(1-MIN(1,Inputs!$F$6*$D3258))*(ic*Inputs!$C$6+flat_fee-cost_acc-cost_wd*Inputs!$E$6*$E3258-cost_fx*Inputs!$D$6)+12*Inputs!$B$7*(1-MIN(1,Inputs!$F$7*$D3258))*(ic*Inputs!$C$7+flat_fee-cost_acc-cost_wd*Inputs!$E$7*$E3258-cost_fx*Inputs!$D$7)+12*Inputs!$B$8*(1-MIN(1,Inputs!$F$8*$D3258))*(ic*Inputs!$C$8+flat_fee-cost_acc-cost_wd*Inputs!$E$8*$E3258-cost_fx*Inputs!$D$8)-fixed</f>
        <v>-108054.05827984</v>
      </c>
    </row>
    <row r="3259" customFormat="false" ht="15" hidden="false" customHeight="false" outlineLevel="0" collapsed="false">
      <c r="A3259" s="0" t="n">
        <v>3194</v>
      </c>
      <c r="B3259" s="0" t="n">
        <v>0.22678</v>
      </c>
      <c r="C3259" s="0" t="n">
        <v>0.962054</v>
      </c>
      <c r="D3259" s="0" t="n">
        <v>1.510222</v>
      </c>
      <c r="E3259" s="0" t="n">
        <v>1.436233</v>
      </c>
      <c r="F3259" s="0" t="n">
        <v>0.037944</v>
      </c>
      <c r="G3259" s="0" t="n">
        <f aca="false">12*Inputs!$B$6*(MIN(1,$H$50*$C3259)*(ic*Inputs!$C$6+pS+fee_fx*Inputs!$D$6-cost_acc-cost_wd*Inputs!$E$6*$E3259-cost_fx*Inputs!$D$6-$F3259)+(1-MIN(1,$H$50*$C3259))*(1-MIN(1,Inputs!$G$6*$D3259)*churn_nonbuyers)*(ic*Inputs!$C$6+fee_wd*Inputs!$E$6*(1-$B3259)+fee_fx*Inputs!$D$6-cost_acc-cost_wd*Inputs!$E$6*(1-$B3259)-cost_fx*Inputs!$D$6))</f>
        <v>204363.948226729</v>
      </c>
      <c r="H3259" s="0" t="n">
        <f aca="false">12*Inputs!$B$7*(MIN(1,$H$51*$C3259)*(ic*Inputs!$C$7+pE+fee_fx*Inputs!$D$7-cost_acc-cost_wd*Inputs!$E$7*$E3259-cost_fx*Inputs!$D$7-$F3259)+(1-MIN(1,$H$51*$C3259))*(1-MIN(1,Inputs!$G$7*$D3259)*churn_nonbuyers)*(ic*Inputs!$C$7+fee_wd*Inputs!$E$7*(1-$B3259)+fee_fx*Inputs!$D$7-cost_acc-cost_wd*Inputs!$E$7*(1-$B3259)-cost_fx*Inputs!$D$7))</f>
        <v>377193.287918009</v>
      </c>
      <c r="I3259" s="0" t="n">
        <f aca="false">12*Inputs!$B$8*(MIN(1,$H$52*$C3259)*(ic*Inputs!$C$8+pT-cost_acc-cost_wd*Inputs!$E$8-cost_fx*Inputs!$D$8-cost_ins)+(1-MIN(1,$H$52*$C3259))*(1-MIN(1,Inputs!$G$8*$D3259)*churn_nonbuyers)*(ic*Inputs!$C$8+fee_wd*Inputs!$E$8*(1-$B3259)+fee_fx*Inputs!$D$8-cost_acc-cost_wd*Inputs!$E$8*(1-$B3259)-cost_fx*Inputs!$D$8))</f>
        <v>138674.311776</v>
      </c>
      <c r="J3259" s="0" t="n">
        <f aca="false">G3259+H3259+I3259-fixed</f>
        <v>20231.5479207377</v>
      </c>
      <c r="K3259" s="0" t="n">
        <f aca="false">12*Inputs!$B$6*(1-MIN(1,Inputs!$G$6*$D3259)*churn_nonbuyers)*(ic*Inputs!$C$6+fee_wd*Inputs!$E$6*(1-$B3259)+fee_fx*Inputs!$D$6-cost_acc-cost_wd*Inputs!$E$6*(1-$B3259)-cost_fx*Inputs!$D$6)</f>
        <v>156186.556885152</v>
      </c>
      <c r="L3259" s="0" t="n">
        <f aca="false">12*Inputs!$B$7*(1-MIN(1,Inputs!$G$7*$D3259)*churn_nonbuyers)*(ic*Inputs!$C$7+fee_wd*Inputs!$E$7*(1-$B3259)+fee_fx*Inputs!$D$7-cost_acc-cost_wd*Inputs!$E$7*(1-$B3259)-cost_fx*Inputs!$D$7)</f>
        <v>353755.583475091</v>
      </c>
      <c r="M3259" s="0" t="n">
        <f aca="false">12*Inputs!$B$8*(1-MIN(1,Inputs!$G$8*$D3259)*churn_nonbuyers)*(ic*Inputs!$C$8+fee_wd*Inputs!$E$8*(1-$B3259)+fee_fx*Inputs!$D$8-cost_acc-cost_wd*Inputs!$E$8*(1-$B3259)-cost_fx*Inputs!$D$8)</f>
        <v>0</v>
      </c>
      <c r="N3259" s="0" t="n">
        <f aca="false">K3259+L3259+I3259-fixed</f>
        <v>-51383.5478637569</v>
      </c>
      <c r="O3259" s="0" t="n">
        <f aca="false">K3259+L3259+M3259-fixed</f>
        <v>-190057.859639757</v>
      </c>
      <c r="P3259" s="0" t="n">
        <f aca="false">12*Inputs!$B$6*(1-MIN(1,Inputs!$F$6*$D3259))*(ic*Inputs!$C$6+flat_fee-cost_acc-cost_wd*Inputs!$E$6*$E3259-cost_fx*Inputs!$D$6)+12*Inputs!$B$7*(1-MIN(1,Inputs!$F$7*$D3259))*(ic*Inputs!$C$7+flat_fee-cost_acc-cost_wd*Inputs!$E$7*$E3259-cost_fx*Inputs!$D$7)+12*Inputs!$B$8*(1-MIN(1,Inputs!$F$8*$D3259))*(ic*Inputs!$C$8+flat_fee-cost_acc-cost_wd*Inputs!$E$8*$E3259-cost_fx*Inputs!$D$8)-fixed</f>
        <v>-352290.96632176</v>
      </c>
    </row>
    <row r="3260" customFormat="false" ht="15" hidden="false" customHeight="false" outlineLevel="0" collapsed="false">
      <c r="A3260" s="0" t="n">
        <v>3195</v>
      </c>
      <c r="B3260" s="0" t="n">
        <v>0.411482</v>
      </c>
      <c r="C3260" s="0" t="n">
        <v>1.127628</v>
      </c>
      <c r="D3260" s="0" t="n">
        <v>1.21515</v>
      </c>
      <c r="E3260" s="0" t="n">
        <v>1.182021</v>
      </c>
      <c r="F3260" s="0" t="n">
        <v>0.255865</v>
      </c>
      <c r="G3260" s="0" t="n">
        <f aca="false">12*Inputs!$B$6*(MIN(1,$H$50*$C3260)*(ic*Inputs!$C$6+pS+fee_fx*Inputs!$D$6-cost_acc-cost_wd*Inputs!$E$6*$E3260-cost_fx*Inputs!$D$6-$F3260)+(1-MIN(1,$H$50*$C3260))*(1-MIN(1,Inputs!$G$6*$D3260)*churn_nonbuyers)*(ic*Inputs!$C$6+fee_wd*Inputs!$E$6*(1-$B3260)+fee_fx*Inputs!$D$6-cost_acc-cost_wd*Inputs!$E$6*(1-$B3260)-cost_fx*Inputs!$D$6))</f>
        <v>193138.47603212</v>
      </c>
      <c r="H3260" s="0" t="n">
        <f aca="false">12*Inputs!$B$7*(MIN(1,$H$51*$C3260)*(ic*Inputs!$C$7+pE+fee_fx*Inputs!$D$7-cost_acc-cost_wd*Inputs!$E$7*$E3260-cost_fx*Inputs!$D$7-$F3260)+(1-MIN(1,$H$51*$C3260))*(1-MIN(1,Inputs!$G$7*$D3260)*churn_nonbuyers)*(ic*Inputs!$C$7+fee_wd*Inputs!$E$7*(1-$B3260)+fee_fx*Inputs!$D$7-cost_acc-cost_wd*Inputs!$E$7*(1-$B3260)-cost_fx*Inputs!$D$7))</f>
        <v>387828.020992396</v>
      </c>
      <c r="I3260" s="0" t="n">
        <f aca="false">12*Inputs!$B$8*(MIN(1,$H$52*$C3260)*(ic*Inputs!$C$8+pT-cost_acc-cost_wd*Inputs!$E$8-cost_fx*Inputs!$D$8-cost_ins)+(1-MIN(1,$H$52*$C3260))*(1-MIN(1,Inputs!$G$8*$D3260)*churn_nonbuyers)*(ic*Inputs!$C$8+fee_wd*Inputs!$E$8*(1-$B3260)+fee_fx*Inputs!$D$8-cost_acc-cost_wd*Inputs!$E$8*(1-$B3260)-cost_fx*Inputs!$D$8))</f>
        <v>172191.544027196</v>
      </c>
      <c r="J3260" s="0" t="n">
        <f aca="false">G3260+H3260+I3260-fixed</f>
        <v>53158.0410517124</v>
      </c>
      <c r="K3260" s="0" t="n">
        <f aca="false">12*Inputs!$B$6*(1-MIN(1,Inputs!$G$6*$D3260)*churn_nonbuyers)*(ic*Inputs!$C$6+fee_wd*Inputs!$E$6*(1-$B3260)+fee_fx*Inputs!$D$6-cost_acc-cost_wd*Inputs!$E$6*(1-$B3260)-cost_fx*Inputs!$D$6)</f>
        <v>133697.96893656</v>
      </c>
      <c r="L3260" s="0" t="n">
        <f aca="false">12*Inputs!$B$7*(1-MIN(1,Inputs!$G$7*$D3260)*churn_nonbuyers)*(ic*Inputs!$C$7+fee_wd*Inputs!$E$7*(1-$B3260)+fee_fx*Inputs!$D$7-cost_acc-cost_wd*Inputs!$E$7*(1-$B3260)-cost_fx*Inputs!$D$7)</f>
        <v>331408.190961936</v>
      </c>
      <c r="M3260" s="0" t="n">
        <f aca="false">12*Inputs!$B$8*(1-MIN(1,Inputs!$G$8*$D3260)*churn_nonbuyers)*(ic*Inputs!$C$8+fee_wd*Inputs!$E$8*(1-$B3260)+fee_fx*Inputs!$D$8-cost_acc-cost_wd*Inputs!$E$8*(1-$B3260)-cost_fx*Inputs!$D$8)</f>
        <v>45811.80703728</v>
      </c>
      <c r="N3260" s="0" t="n">
        <f aca="false">K3260+L3260+I3260-fixed</f>
        <v>-62702.2960743079</v>
      </c>
      <c r="O3260" s="0" t="n">
        <f aca="false">K3260+L3260+M3260-fixed</f>
        <v>-189082.033064224</v>
      </c>
      <c r="P3260" s="0" t="n">
        <f aca="false">12*Inputs!$B$6*(1-MIN(1,Inputs!$F$6*$D3260))*(ic*Inputs!$C$6+flat_fee-cost_acc-cost_wd*Inputs!$E$6*$E3260-cost_fx*Inputs!$D$6)+12*Inputs!$B$7*(1-MIN(1,Inputs!$F$7*$D3260))*(ic*Inputs!$C$7+flat_fee-cost_acc-cost_wd*Inputs!$E$7*$E3260-cost_fx*Inputs!$D$7)+12*Inputs!$B$8*(1-MIN(1,Inputs!$F$8*$D3260))*(ic*Inputs!$C$8+flat_fee-cost_acc-cost_wd*Inputs!$E$8*$E3260-cost_fx*Inputs!$D$8)-fixed</f>
        <v>-120091.344844</v>
      </c>
    </row>
    <row r="3261" customFormat="false" ht="15" hidden="false" customHeight="false" outlineLevel="0" collapsed="false">
      <c r="A3261" s="0" t="n">
        <v>3196</v>
      </c>
      <c r="B3261" s="0" t="n">
        <v>0.154638</v>
      </c>
      <c r="C3261" s="0" t="n">
        <v>0.774824</v>
      </c>
      <c r="D3261" s="0" t="n">
        <v>1.237128</v>
      </c>
      <c r="E3261" s="0" t="n">
        <v>1.2908</v>
      </c>
      <c r="F3261" s="0" t="n">
        <v>0.033231</v>
      </c>
      <c r="G3261" s="0" t="n">
        <f aca="false">12*Inputs!$B$6*(MIN(1,$H$50*$C3261)*(ic*Inputs!$C$6+pS+fee_fx*Inputs!$D$6-cost_acc-cost_wd*Inputs!$E$6*$E3261-cost_fx*Inputs!$D$6-$F3261)+(1-MIN(1,$H$50*$C3261))*(1-MIN(1,Inputs!$G$6*$D3261)*churn_nonbuyers)*(ic*Inputs!$C$6+fee_wd*Inputs!$E$6*(1-$B3261)+fee_fx*Inputs!$D$6-cost_acc-cost_wd*Inputs!$E$6*(1-$B3261)-cost_fx*Inputs!$D$6))</f>
        <v>208973.941946054</v>
      </c>
      <c r="H3261" s="0" t="n">
        <f aca="false">12*Inputs!$B$7*(MIN(1,$H$51*$C3261)*(ic*Inputs!$C$7+pE+fee_fx*Inputs!$D$7-cost_acc-cost_wd*Inputs!$E$7*$E3261-cost_fx*Inputs!$D$7-$F3261)+(1-MIN(1,$H$51*$C3261))*(1-MIN(1,Inputs!$G$7*$D3261)*churn_nonbuyers)*(ic*Inputs!$C$7+fee_wd*Inputs!$E$7*(1-$B3261)+fee_fx*Inputs!$D$7-cost_acc-cost_wd*Inputs!$E$7*(1-$B3261)-cost_fx*Inputs!$D$7))</f>
        <v>394821.22690951</v>
      </c>
      <c r="I3261" s="0" t="n">
        <f aca="false">12*Inputs!$B$8*(MIN(1,$H$52*$C3261)*(ic*Inputs!$C$8+pT-cost_acc-cost_wd*Inputs!$E$8-cost_fx*Inputs!$D$8-cost_ins)+(1-MIN(1,$H$52*$C3261))*(1-MIN(1,Inputs!$G$8*$D3261)*churn_nonbuyers)*(ic*Inputs!$C$8+fee_wd*Inputs!$E$8*(1-$B3261)+fee_fx*Inputs!$D$8-cost_acc-cost_wd*Inputs!$E$8*(1-$B3261)-cost_fx*Inputs!$D$8))</f>
        <v>131247.922728439</v>
      </c>
      <c r="J3261" s="0" t="n">
        <f aca="false">G3261+H3261+I3261-fixed</f>
        <v>35043.0915840039</v>
      </c>
      <c r="K3261" s="0" t="n">
        <f aca="false">12*Inputs!$B$6*(1-MIN(1,Inputs!$G$6*$D3261)*churn_nonbuyers)*(ic*Inputs!$C$6+fee_wd*Inputs!$E$6*(1-$B3261)+fee_fx*Inputs!$D$6-cost_acc-cost_wd*Inputs!$E$6*(1-$B3261)-cost_fx*Inputs!$D$6)</f>
        <v>168239.288157581</v>
      </c>
      <c r="L3261" s="0" t="n">
        <f aca="false">12*Inputs!$B$7*(1-MIN(1,Inputs!$G$7*$D3261)*churn_nonbuyers)*(ic*Inputs!$C$7+fee_wd*Inputs!$E$7*(1-$B3261)+fee_fx*Inputs!$D$7-cost_acc-cost_wd*Inputs!$E$7*(1-$B3261)-cost_fx*Inputs!$D$7)</f>
        <v>366794.273950549</v>
      </c>
      <c r="M3261" s="0" t="n">
        <f aca="false">12*Inputs!$B$8*(1-MIN(1,Inputs!$G$8*$D3261)*churn_nonbuyers)*(ic*Inputs!$C$8+fee_wd*Inputs!$E$8*(1-$B3261)+fee_fx*Inputs!$D$8-cost_acc-cost_wd*Inputs!$E$8*(1-$B3261)-cost_fx*Inputs!$D$8)</f>
        <v>42746.2857487104</v>
      </c>
      <c r="N3261" s="0" t="n">
        <f aca="false">K3261+L3261+I3261-fixed</f>
        <v>-33718.5151634314</v>
      </c>
      <c r="O3261" s="0" t="n">
        <f aca="false">K3261+L3261+M3261-fixed</f>
        <v>-122220.15214316</v>
      </c>
      <c r="P3261" s="0" t="n">
        <f aca="false">12*Inputs!$B$6*(1-MIN(1,Inputs!$F$6*$D3261))*(ic*Inputs!$C$6+flat_fee-cost_acc-cost_wd*Inputs!$E$6*$E3261-cost_fx*Inputs!$D$6)+12*Inputs!$B$7*(1-MIN(1,Inputs!$F$7*$D3261))*(ic*Inputs!$C$7+flat_fee-cost_acc-cost_wd*Inputs!$E$7*$E3261-cost_fx*Inputs!$D$7)+12*Inputs!$B$8*(1-MIN(1,Inputs!$F$8*$D3261))*(ic*Inputs!$C$8+flat_fee-cost_acc-cost_wd*Inputs!$E$8*$E3261-cost_fx*Inputs!$D$8)-fixed</f>
        <v>-172327.081408</v>
      </c>
    </row>
    <row r="3262" customFormat="false" ht="15" hidden="false" customHeight="false" outlineLevel="0" collapsed="false">
      <c r="A3262" s="0" t="n">
        <v>3197</v>
      </c>
      <c r="B3262" s="0" t="n">
        <v>0.253016</v>
      </c>
      <c r="C3262" s="0" t="n">
        <v>0.975424</v>
      </c>
      <c r="D3262" s="0" t="n">
        <v>0.721642</v>
      </c>
      <c r="E3262" s="0" t="n">
        <v>1.319885</v>
      </c>
      <c r="F3262" s="0" t="n">
        <v>0.065593</v>
      </c>
      <c r="G3262" s="0" t="n">
        <f aca="false">12*Inputs!$B$6*(MIN(1,$H$50*$C3262)*(ic*Inputs!$C$6+pS+fee_fx*Inputs!$D$6-cost_acc-cost_wd*Inputs!$E$6*$E3262-cost_fx*Inputs!$D$6-$F3262)+(1-MIN(1,$H$50*$C3262))*(1-MIN(1,Inputs!$G$6*$D3262)*churn_nonbuyers)*(ic*Inputs!$C$6+fee_wd*Inputs!$E$6*(1-$B3262)+fee_fx*Inputs!$D$6-cost_acc-cost_wd*Inputs!$E$6*(1-$B3262)-cost_fx*Inputs!$D$6))</f>
        <v>209810.868712733</v>
      </c>
      <c r="H3262" s="0" t="n">
        <f aca="false">12*Inputs!$B$7*(MIN(1,$H$51*$C3262)*(ic*Inputs!$C$7+pE+fee_fx*Inputs!$D$7-cost_acc-cost_wd*Inputs!$E$7*$E3262-cost_fx*Inputs!$D$7-$F3262)+(1-MIN(1,$H$51*$C3262))*(1-MIN(1,Inputs!$G$7*$D3262)*churn_nonbuyers)*(ic*Inputs!$C$7+fee_wd*Inputs!$E$7*(1-$B3262)+fee_fx*Inputs!$D$7-cost_acc-cost_wd*Inputs!$E$7*(1-$B3262)-cost_fx*Inputs!$D$7))</f>
        <v>392131.240309361</v>
      </c>
      <c r="I3262" s="0" t="n">
        <f aca="false">12*Inputs!$B$8*(MIN(1,$H$52*$C3262)*(ic*Inputs!$C$8+pT-cost_acc-cost_wd*Inputs!$E$8-cost_fx*Inputs!$D$8-cost_ins)+(1-MIN(1,$H$52*$C3262))*(1-MIN(1,Inputs!$G$8*$D3262)*churn_nonbuyers)*(ic*Inputs!$C$8+fee_wd*Inputs!$E$8*(1-$B3262)+fee_fx*Inputs!$D$8-cost_acc-cost_wd*Inputs!$E$8*(1-$B3262)-cost_fx*Inputs!$D$8))</f>
        <v>189929.593228414</v>
      </c>
      <c r="J3262" s="0" t="n">
        <f aca="false">G3262+H3262+I3262-fixed</f>
        <v>91871.7022505073</v>
      </c>
      <c r="K3262" s="0" t="n">
        <f aca="false">12*Inputs!$B$6*(1-MIN(1,Inputs!$G$6*$D3262)*churn_nonbuyers)*(ic*Inputs!$C$6+fee_wd*Inputs!$E$6*(1-$B3262)+fee_fx*Inputs!$D$6-cost_acc-cost_wd*Inputs!$E$6*(1-$B3262)-cost_fx*Inputs!$D$6)</f>
        <v>159206.170840358</v>
      </c>
      <c r="L3262" s="0" t="n">
        <f aca="false">12*Inputs!$B$7*(1-MIN(1,Inputs!$G$7*$D3262)*churn_nonbuyers)*(ic*Inputs!$C$7+fee_wd*Inputs!$E$7*(1-$B3262)+fee_fx*Inputs!$D$7-cost_acc-cost_wd*Inputs!$E$7*(1-$B3262)-cost_fx*Inputs!$D$7)</f>
        <v>358825.490088215</v>
      </c>
      <c r="M3262" s="0" t="n">
        <f aca="false">12*Inputs!$B$8*(1-MIN(1,Inputs!$G$8*$D3262)*churn_nonbuyers)*(ic*Inputs!$C$8+fee_wd*Inputs!$E$8*(1-$B3262)+fee_fx*Inputs!$D$8-cost_acc-cost_wd*Inputs!$E$8*(1-$B3262)-cost_fx*Inputs!$D$8)</f>
        <v>155509.390108339</v>
      </c>
      <c r="N3262" s="0" t="n">
        <f aca="false">K3262+L3262+I3262-fixed</f>
        <v>7961.25415698707</v>
      </c>
      <c r="O3262" s="0" t="n">
        <f aca="false">K3262+L3262+M3262-fixed</f>
        <v>-26458.9489630872</v>
      </c>
      <c r="P3262" s="0" t="n">
        <f aca="false">12*Inputs!$B$6*(1-MIN(1,Inputs!$F$6*$D3262))*(ic*Inputs!$C$6+flat_fee-cost_acc-cost_wd*Inputs!$E$6*$E3262-cost_fx*Inputs!$D$6)+12*Inputs!$B$7*(1-MIN(1,Inputs!$F$7*$D3262))*(ic*Inputs!$C$7+flat_fee-cost_acc-cost_wd*Inputs!$E$7*$E3262-cost_fx*Inputs!$D$7)+12*Inputs!$B$8*(1-MIN(1,Inputs!$F$8*$D3262))*(ic*Inputs!$C$8+flat_fee-cost_acc-cost_wd*Inputs!$E$8*$E3262-cost_fx*Inputs!$D$8)-fixed</f>
        <v>67885.3385048001</v>
      </c>
    </row>
    <row r="3263" customFormat="false" ht="15" hidden="false" customHeight="false" outlineLevel="0" collapsed="false">
      <c r="A3263" s="0" t="n">
        <v>3198</v>
      </c>
      <c r="B3263" s="0" t="n">
        <v>0.289015</v>
      </c>
      <c r="C3263" s="0" t="n">
        <v>0.96554</v>
      </c>
      <c r="D3263" s="0" t="n">
        <v>0.733168</v>
      </c>
      <c r="E3263" s="0" t="n">
        <v>1.15406</v>
      </c>
      <c r="F3263" s="0" t="n">
        <v>0.160034</v>
      </c>
      <c r="G3263" s="0" t="n">
        <f aca="false">12*Inputs!$B$6*(MIN(1,$H$50*$C3263)*(ic*Inputs!$C$6+pS+fee_fx*Inputs!$D$6-cost_acc-cost_wd*Inputs!$E$6*$E3263-cost_fx*Inputs!$D$6-$F3263)+(1-MIN(1,$H$50*$C3263))*(1-MIN(1,Inputs!$G$6*$D3263)*churn_nonbuyers)*(ic*Inputs!$C$6+fee_wd*Inputs!$E$6*(1-$B3263)+fee_fx*Inputs!$D$6-cost_acc-cost_wd*Inputs!$E$6*(1-$B3263)-cost_fx*Inputs!$D$6))</f>
        <v>206190.18348433</v>
      </c>
      <c r="H3263" s="0" t="n">
        <f aca="false">12*Inputs!$B$7*(MIN(1,$H$51*$C3263)*(ic*Inputs!$C$7+pE+fee_fx*Inputs!$D$7-cost_acc-cost_wd*Inputs!$E$7*$E3263-cost_fx*Inputs!$D$7-$F3263)+(1-MIN(1,$H$51*$C3263))*(1-MIN(1,Inputs!$G$7*$D3263)*churn_nonbuyers)*(ic*Inputs!$C$7+fee_wd*Inputs!$E$7*(1-$B3263)+fee_fx*Inputs!$D$7-cost_acc-cost_wd*Inputs!$E$7*(1-$B3263)-cost_fx*Inputs!$D$7))</f>
        <v>401796.530375142</v>
      </c>
      <c r="I3263" s="0" t="n">
        <f aca="false">12*Inputs!$B$8*(MIN(1,$H$52*$C3263)*(ic*Inputs!$C$8+pT-cost_acc-cost_wd*Inputs!$E$8-cost_fx*Inputs!$D$8-cost_ins)+(1-MIN(1,$H$52*$C3263))*(1-MIN(1,Inputs!$G$8*$D3263)*churn_nonbuyers)*(ic*Inputs!$C$8+fee_wd*Inputs!$E$8*(1-$B3263)+fee_fx*Inputs!$D$8-cost_acc-cost_wd*Inputs!$E$8*(1-$B3263)-cost_fx*Inputs!$D$8))</f>
        <v>188486.378492424</v>
      </c>
      <c r="J3263" s="0" t="n">
        <f aca="false">G3263+H3263+I3263-fixed</f>
        <v>96473.0923518967</v>
      </c>
      <c r="K3263" s="0" t="n">
        <f aca="false">12*Inputs!$B$6*(1-MIN(1,Inputs!$G$6*$D3263)*churn_nonbuyers)*(ic*Inputs!$C$6+fee_wd*Inputs!$E$6*(1-$B3263)+fee_fx*Inputs!$D$6-cost_acc-cost_wd*Inputs!$E$6*(1-$B3263)-cost_fx*Inputs!$D$6)</f>
        <v>154117.161716544</v>
      </c>
      <c r="L3263" s="0" t="n">
        <f aca="false">12*Inputs!$B$7*(1-MIN(1,Inputs!$G$7*$D3263)*churn_nonbuyers)*(ic*Inputs!$C$7+fee_wd*Inputs!$E$7*(1-$B3263)+fee_fx*Inputs!$D$7-cost_acc-cost_wd*Inputs!$E$7*(1-$B3263)-cost_fx*Inputs!$D$7)</f>
        <v>353628.832965926</v>
      </c>
      <c r="M3263" s="0" t="n">
        <f aca="false">12*Inputs!$B$8*(1-MIN(1,Inputs!$G$8*$D3263)*churn_nonbuyers)*(ic*Inputs!$C$8+fee_wd*Inputs!$E$8*(1-$B3263)+fee_fx*Inputs!$D$8-cost_acc-cost_wd*Inputs!$E$8*(1-$B3263)-cost_fx*Inputs!$D$8)</f>
        <v>152132.779423872</v>
      </c>
      <c r="N3263" s="0" t="n">
        <f aca="false">K3263+L3263+I3263-fixed</f>
        <v>-3767.62682510528</v>
      </c>
      <c r="O3263" s="0" t="n">
        <f aca="false">K3263+L3263+M3263-fixed</f>
        <v>-40121.2258936575</v>
      </c>
      <c r="P3263" s="0" t="n">
        <f aca="false">12*Inputs!$B$6*(1-MIN(1,Inputs!$F$6*$D3263))*(ic*Inputs!$C$6+flat_fee-cost_acc-cost_wd*Inputs!$E$6*$E3263-cost_fx*Inputs!$D$6)+12*Inputs!$B$7*(1-MIN(1,Inputs!$F$7*$D3263))*(ic*Inputs!$C$7+flat_fee-cost_acc-cost_wd*Inputs!$E$7*$E3263-cost_fx*Inputs!$D$7)+12*Inputs!$B$8*(1-MIN(1,Inputs!$F$8*$D3263))*(ic*Inputs!$C$8+flat_fee-cost_acc-cost_wd*Inputs!$E$8*$E3263-cost_fx*Inputs!$D$8)-fixed</f>
        <v>144526.1629952</v>
      </c>
    </row>
    <row r="3264" customFormat="false" ht="15" hidden="false" customHeight="false" outlineLevel="0" collapsed="false">
      <c r="A3264" s="0" t="n">
        <v>3199</v>
      </c>
      <c r="B3264" s="0" t="n">
        <v>0.167537</v>
      </c>
      <c r="C3264" s="0" t="n">
        <v>0.893279</v>
      </c>
      <c r="D3264" s="0" t="n">
        <v>1.56087</v>
      </c>
      <c r="E3264" s="0" t="n">
        <v>1.042273</v>
      </c>
      <c r="F3264" s="0" t="n">
        <v>0.181517</v>
      </c>
      <c r="G3264" s="0" t="n">
        <f aca="false">12*Inputs!$B$6*(MIN(1,$H$50*$C3264)*(ic*Inputs!$C$6+pS+fee_fx*Inputs!$D$6-cost_acc-cost_wd*Inputs!$E$6*$E3264-cost_fx*Inputs!$D$6-$F3264)+(1-MIN(1,$H$50*$C3264))*(1-MIN(1,Inputs!$G$6*$D3264)*churn_nonbuyers)*(ic*Inputs!$C$6+fee_wd*Inputs!$E$6*(1-$B3264)+fee_fx*Inputs!$D$6-cost_acc-cost_wd*Inputs!$E$6*(1-$B3264)-cost_fx*Inputs!$D$6))</f>
        <v>212978.98945737</v>
      </c>
      <c r="H3264" s="0" t="n">
        <f aca="false">12*Inputs!$B$7*(MIN(1,$H$51*$C3264)*(ic*Inputs!$C$7+pE+fee_fx*Inputs!$D$7-cost_acc-cost_wd*Inputs!$E$7*$E3264-cost_fx*Inputs!$D$7-$F3264)+(1-MIN(1,$H$51*$C3264))*(1-MIN(1,Inputs!$G$7*$D3264)*churn_nonbuyers)*(ic*Inputs!$C$7+fee_wd*Inputs!$E$7*(1-$B3264)+fee_fx*Inputs!$D$7-cost_acc-cost_wd*Inputs!$E$7*(1-$B3264)-cost_fx*Inputs!$D$7))</f>
        <v>413535.470865785</v>
      </c>
      <c r="I3264" s="0" t="n">
        <f aca="false">12*Inputs!$B$8*(MIN(1,$H$52*$C3264)*(ic*Inputs!$C$8+pT-cost_acc-cost_wd*Inputs!$E$8-cost_fx*Inputs!$D$8-cost_ins)+(1-MIN(1,$H$52*$C3264))*(1-MIN(1,Inputs!$G$8*$D3264)*churn_nonbuyers)*(ic*Inputs!$C$8+fee_wd*Inputs!$E$8*(1-$B3264)+fee_fx*Inputs!$D$8-cost_acc-cost_wd*Inputs!$E$8*(1-$B3264)-cost_fx*Inputs!$D$8))</f>
        <v>128760.808176</v>
      </c>
      <c r="J3264" s="0" t="n">
        <f aca="false">G3264+H3264+I3264-fixed</f>
        <v>55275.2684991552</v>
      </c>
      <c r="K3264" s="0" t="n">
        <f aca="false">12*Inputs!$B$6*(1-MIN(1,Inputs!$G$6*$D3264)*churn_nonbuyers)*(ic*Inputs!$C$6+fee_wd*Inputs!$E$6*(1-$B3264)+fee_fx*Inputs!$D$6-cost_acc-cost_wd*Inputs!$E$6*(1-$B3264)-cost_fx*Inputs!$D$6)</f>
        <v>163623.927435768</v>
      </c>
      <c r="L3264" s="0" t="n">
        <f aca="false">12*Inputs!$B$7*(1-MIN(1,Inputs!$G$7*$D3264)*churn_nonbuyers)*(ic*Inputs!$C$7+fee_wd*Inputs!$E$7*(1-$B3264)+fee_fx*Inputs!$D$7-cost_acc-cost_wd*Inputs!$E$7*(1-$B3264)-cost_fx*Inputs!$D$7)</f>
        <v>361324.083501461</v>
      </c>
      <c r="M3264" s="0" t="n">
        <f aca="false">12*Inputs!$B$8*(1-MIN(1,Inputs!$G$8*$D3264)*churn_nonbuyers)*(ic*Inputs!$C$8+fee_wd*Inputs!$E$8*(1-$B3264)+fee_fx*Inputs!$D$8-cost_acc-cost_wd*Inputs!$E$8*(1-$B3264)-cost_fx*Inputs!$D$8)</f>
        <v>0</v>
      </c>
      <c r="N3264" s="0" t="n">
        <f aca="false">K3264+L3264+I3264-fixed</f>
        <v>-46291.1808867712</v>
      </c>
      <c r="O3264" s="0" t="n">
        <f aca="false">K3264+L3264+M3264-fixed</f>
        <v>-175051.989062771</v>
      </c>
      <c r="P3264" s="0" t="n">
        <f aca="false">12*Inputs!$B$6*(1-MIN(1,Inputs!$F$6*$D3264))*(ic*Inputs!$C$6+flat_fee-cost_acc-cost_wd*Inputs!$E$6*$E3264-cost_fx*Inputs!$D$6)+12*Inputs!$B$7*(1-MIN(1,Inputs!$F$7*$D3264))*(ic*Inputs!$C$7+flat_fee-cost_acc-cost_wd*Inputs!$E$7*$E3264-cost_fx*Inputs!$D$7)+12*Inputs!$B$8*(1-MIN(1,Inputs!$F$8*$D3264))*(ic*Inputs!$C$8+flat_fee-cost_acc-cost_wd*Inputs!$E$8*$E3264-cost_fx*Inputs!$D$8)-fixed</f>
        <v>-258389.9155576</v>
      </c>
    </row>
    <row r="3265" customFormat="false" ht="15" hidden="false" customHeight="false" outlineLevel="0" collapsed="false">
      <c r="A3265" s="0" t="n">
        <v>3200</v>
      </c>
      <c r="B3265" s="0" t="n">
        <v>0.124401</v>
      </c>
      <c r="C3265" s="0" t="n">
        <v>0.802091</v>
      </c>
      <c r="D3265" s="0" t="n">
        <v>0.662919</v>
      </c>
      <c r="E3265" s="0" t="n">
        <v>1.06725</v>
      </c>
      <c r="F3265" s="0" t="n">
        <v>0.25176</v>
      </c>
      <c r="G3265" s="0" t="n">
        <f aca="false">12*Inputs!$B$6*(MIN(1,$H$50*$C3265)*(ic*Inputs!$C$6+pS+fee_fx*Inputs!$D$6-cost_acc-cost_wd*Inputs!$E$6*$E3265-cost_fx*Inputs!$D$6-$F3265)+(1-MIN(1,$H$50*$C3265))*(1-MIN(1,Inputs!$G$6*$D3265)*churn_nonbuyers)*(ic*Inputs!$C$6+fee_wd*Inputs!$E$6*(1-$B3265)+fee_fx*Inputs!$D$6-cost_acc-cost_wd*Inputs!$E$6*(1-$B3265)-cost_fx*Inputs!$D$6))</f>
        <v>219258.235079788</v>
      </c>
      <c r="H3265" s="0" t="n">
        <f aca="false">12*Inputs!$B$7*(MIN(1,$H$51*$C3265)*(ic*Inputs!$C$7+pE+fee_fx*Inputs!$D$7-cost_acc-cost_wd*Inputs!$E$7*$E3265-cost_fx*Inputs!$D$7-$F3265)+(1-MIN(1,$H$51*$C3265))*(1-MIN(1,Inputs!$G$7*$D3265)*churn_nonbuyers)*(ic*Inputs!$C$7+fee_wd*Inputs!$E$7*(1-$B3265)+fee_fx*Inputs!$D$7-cost_acc-cost_wd*Inputs!$E$7*(1-$B3265)-cost_fx*Inputs!$D$7))</f>
        <v>413722.663561962</v>
      </c>
      <c r="I3265" s="0" t="n">
        <f aca="false">12*Inputs!$B$8*(MIN(1,$H$52*$C3265)*(ic*Inputs!$C$8+pT-cost_acc-cost_wd*Inputs!$E$8-cost_fx*Inputs!$D$8-cost_ins)+(1-MIN(1,$H$52*$C3265))*(1-MIN(1,Inputs!$G$8*$D3265)*churn_nonbuyers)*(ic*Inputs!$C$8+fee_wd*Inputs!$E$8*(1-$B3265)+fee_fx*Inputs!$D$8-cost_acc-cost_wd*Inputs!$E$8*(1-$B3265)-cost_fx*Inputs!$D$8))</f>
        <v>190929.047276832</v>
      </c>
      <c r="J3265" s="0" t="n">
        <f aca="false">G3265+H3265+I3265-fixed</f>
        <v>123909.945918581</v>
      </c>
      <c r="K3265" s="0" t="n">
        <f aca="false">12*Inputs!$B$6*(1-MIN(1,Inputs!$G$6*$D3265)*churn_nonbuyers)*(ic*Inputs!$C$6+fee_wd*Inputs!$E$6*(1-$B3265)+fee_fx*Inputs!$D$6-cost_acc-cost_wd*Inputs!$E$6*(1-$B3265)-cost_fx*Inputs!$D$6)</f>
        <v>177597.800542937</v>
      </c>
      <c r="L3265" s="0" t="n">
        <f aca="false">12*Inputs!$B$7*(1-MIN(1,Inputs!$G$7*$D3265)*churn_nonbuyers)*(ic*Inputs!$C$7+fee_wd*Inputs!$E$7*(1-$B3265)+fee_fx*Inputs!$D$7-cost_acc-cost_wd*Inputs!$E$7*(1-$B3265)-cost_fx*Inputs!$D$7)</f>
        <v>377623.848613762</v>
      </c>
      <c r="M3265" s="0" t="n">
        <f aca="false">12*Inputs!$B$8*(1-MIN(1,Inputs!$G$8*$D3265)*churn_nonbuyers)*(ic*Inputs!$C$8+fee_wd*Inputs!$E$8*(1-$B3265)+fee_fx*Inputs!$D$8-cost_acc-cost_wd*Inputs!$E$8*(1-$B3265)-cost_fx*Inputs!$D$8)</f>
        <v>171735.936507038</v>
      </c>
      <c r="N3265" s="0" t="n">
        <f aca="false">K3265+L3265+I3265-fixed</f>
        <v>46150.6964335305</v>
      </c>
      <c r="O3265" s="0" t="n">
        <f aca="false">K3265+L3265+M3265-fixed</f>
        <v>26957.5856637374</v>
      </c>
      <c r="P3265" s="0" t="n">
        <f aca="false">12*Inputs!$B$6*(1-MIN(1,Inputs!$F$6*$D3265))*(ic*Inputs!$C$6+flat_fee-cost_acc-cost_wd*Inputs!$E$6*$E3265-cost_fx*Inputs!$D$6)+12*Inputs!$B$7*(1-MIN(1,Inputs!$F$7*$D3265))*(ic*Inputs!$C$7+flat_fee-cost_acc-cost_wd*Inputs!$E$7*$E3265-cost_fx*Inputs!$D$7)+12*Inputs!$B$8*(1-MIN(1,Inputs!$F$8*$D3265))*(ic*Inputs!$C$8+flat_fee-cost_acc-cost_wd*Inputs!$E$8*$E3265-cost_fx*Inputs!$D$8)-fixed</f>
        <v>226068.926828</v>
      </c>
    </row>
    <row r="3266" customFormat="false" ht="15" hidden="false" customHeight="false" outlineLevel="0" collapsed="false">
      <c r="A3266" s="0" t="n">
        <v>3201</v>
      </c>
      <c r="B3266" s="0" t="n">
        <v>0.365083</v>
      </c>
      <c r="C3266" s="0" t="n">
        <v>0.903539</v>
      </c>
      <c r="D3266" s="0" t="n">
        <v>1.291511</v>
      </c>
      <c r="E3266" s="0" t="n">
        <v>1.033786</v>
      </c>
      <c r="F3266" s="0" t="n">
        <v>0.139301</v>
      </c>
      <c r="G3266" s="0" t="n">
        <f aca="false">12*Inputs!$B$6*(MIN(1,$H$50*$C3266)*(ic*Inputs!$C$6+pS+fee_fx*Inputs!$D$6-cost_acc-cost_wd*Inputs!$E$6*$E3266-cost_fx*Inputs!$D$6-$F3266)+(1-MIN(1,$H$50*$C3266))*(1-MIN(1,Inputs!$G$6*$D3266)*churn_nonbuyers)*(ic*Inputs!$C$6+fee_wd*Inputs!$E$6*(1-$B3266)+fee_fx*Inputs!$D$6-cost_acc-cost_wd*Inputs!$E$6*(1-$B3266)-cost_fx*Inputs!$D$6))</f>
        <v>192132.59180019</v>
      </c>
      <c r="H3266" s="0" t="n">
        <f aca="false">12*Inputs!$B$7*(MIN(1,$H$51*$C3266)*(ic*Inputs!$C$7+pE+fee_fx*Inputs!$D$7-cost_acc-cost_wd*Inputs!$E$7*$E3266-cost_fx*Inputs!$D$7-$F3266)+(1-MIN(1,$H$51*$C3266))*(1-MIN(1,Inputs!$G$7*$D3266)*churn_nonbuyers)*(ic*Inputs!$C$7+fee_wd*Inputs!$E$7*(1-$B3266)+fee_fx*Inputs!$D$7-cost_acc-cost_wd*Inputs!$E$7*(1-$B3266)-cost_fx*Inputs!$D$7))</f>
        <v>401710.016449963</v>
      </c>
      <c r="I3266" s="0" t="n">
        <f aca="false">12*Inputs!$B$8*(MIN(1,$H$52*$C3266)*(ic*Inputs!$C$8+pT-cost_acc-cost_wd*Inputs!$E$8-cost_fx*Inputs!$D$8-cost_ins)+(1-MIN(1,$H$52*$C3266))*(1-MIN(1,Inputs!$G$8*$D3266)*churn_nonbuyers)*(ic*Inputs!$C$8+fee_wd*Inputs!$E$8*(1-$B3266)+fee_fx*Inputs!$D$8-cost_acc-cost_wd*Inputs!$E$8*(1-$B3266)-cost_fx*Inputs!$D$8))</f>
        <v>141130.994519831</v>
      </c>
      <c r="J3266" s="0" t="n">
        <f aca="false">G3266+H3266+I3266-fixed</f>
        <v>34973.6027699837</v>
      </c>
      <c r="K3266" s="0" t="n">
        <f aca="false">12*Inputs!$B$6*(1-MIN(1,Inputs!$G$6*$D3266)*churn_nonbuyers)*(ic*Inputs!$C$6+fee_wd*Inputs!$E$6*(1-$B3266)+fee_fx*Inputs!$D$6-cost_acc-cost_wd*Inputs!$E$6*(1-$B3266)-cost_fx*Inputs!$D$6)</f>
        <v>139404.479834974</v>
      </c>
      <c r="L3266" s="0" t="n">
        <f aca="false">12*Inputs!$B$7*(1-MIN(1,Inputs!$G$7*$D3266)*churn_nonbuyers)*(ic*Inputs!$C$7+fee_wd*Inputs!$E$7*(1-$B3266)+fee_fx*Inputs!$D$7-cost_acc-cost_wd*Inputs!$E$7*(1-$B3266)-cost_fx*Inputs!$D$7)</f>
        <v>337042.848572984</v>
      </c>
      <c r="M3266" s="0" t="n">
        <f aca="false">12*Inputs!$B$8*(1-MIN(1,Inputs!$G$8*$D3266)*churn_nonbuyers)*(ic*Inputs!$C$8+fee_wd*Inputs!$E$8*(1-$B3266)+fee_fx*Inputs!$D$8-cost_acc-cost_wd*Inputs!$E$8*(1-$B3266)-cost_fx*Inputs!$D$8)</f>
        <v>29634.2753898768</v>
      </c>
      <c r="N3266" s="0" t="n">
        <f aca="false">K3266+L3266+I3266-fixed</f>
        <v>-82421.6770722112</v>
      </c>
      <c r="O3266" s="0" t="n">
        <f aca="false">K3266+L3266+M3266-fixed</f>
        <v>-193918.396202165</v>
      </c>
      <c r="P3266" s="0" t="n">
        <f aca="false">12*Inputs!$B$6*(1-MIN(1,Inputs!$F$6*$D3266))*(ic*Inputs!$C$6+flat_fee-cost_acc-cost_wd*Inputs!$E$6*$E3266-cost_fx*Inputs!$D$6)+12*Inputs!$B$7*(1-MIN(1,Inputs!$F$7*$D3266))*(ic*Inputs!$C$7+flat_fee-cost_acc-cost_wd*Inputs!$E$7*$E3266-cost_fx*Inputs!$D$7)+12*Inputs!$B$8*(1-MIN(1,Inputs!$F$8*$D3266))*(ic*Inputs!$C$8+flat_fee-cost_acc-cost_wd*Inputs!$E$8*$E3266-cost_fx*Inputs!$D$8)-fixed</f>
        <v>-106151.00945296</v>
      </c>
    </row>
    <row r="3267" customFormat="false" ht="15" hidden="false" customHeight="false" outlineLevel="0" collapsed="false">
      <c r="A3267" s="0" t="n">
        <v>3202</v>
      </c>
      <c r="B3267" s="0" t="n">
        <v>0.4449</v>
      </c>
      <c r="C3267" s="0" t="n">
        <v>0.844868</v>
      </c>
      <c r="D3267" s="0" t="n">
        <v>0.866865</v>
      </c>
      <c r="E3267" s="0" t="n">
        <v>1.33052</v>
      </c>
      <c r="F3267" s="0" t="n">
        <v>0.420643</v>
      </c>
      <c r="G3267" s="0" t="n">
        <f aca="false">12*Inputs!$B$6*(MIN(1,$H$50*$C3267)*(ic*Inputs!$C$6+pS+fee_fx*Inputs!$D$6-cost_acc-cost_wd*Inputs!$E$6*$E3267-cost_fx*Inputs!$D$6-$F3267)+(1-MIN(1,$H$50*$C3267))*(1-MIN(1,Inputs!$G$6*$D3267)*churn_nonbuyers)*(ic*Inputs!$C$6+fee_wd*Inputs!$E$6*(1-$B3267)+fee_fx*Inputs!$D$6-cost_acc-cost_wd*Inputs!$E$6*(1-$B3267)-cost_fx*Inputs!$D$6))</f>
        <v>170154.064990606</v>
      </c>
      <c r="H3267" s="0" t="n">
        <f aca="false">12*Inputs!$B$7*(MIN(1,$H$51*$C3267)*(ic*Inputs!$C$7+pE+fee_fx*Inputs!$D$7-cost_acc-cost_wd*Inputs!$E$7*$E3267-cost_fx*Inputs!$D$7-$F3267)+(1-MIN(1,$H$51*$C3267))*(1-MIN(1,Inputs!$G$7*$D3267)*churn_nonbuyers)*(ic*Inputs!$C$7+fee_wd*Inputs!$E$7*(1-$B3267)+fee_fx*Inputs!$D$7-cost_acc-cost_wd*Inputs!$E$7*(1-$B3267)-cost_fx*Inputs!$D$7))</f>
        <v>350484.509464971</v>
      </c>
      <c r="I3267" s="0" t="n">
        <f aca="false">12*Inputs!$B$8*(MIN(1,$H$52*$C3267)*(ic*Inputs!$C$8+pT-cost_acc-cost_wd*Inputs!$E$8-cost_fx*Inputs!$D$8-cost_ins)+(1-MIN(1,$H$52*$C3267))*(1-MIN(1,Inputs!$G$8*$D3267)*churn_nonbuyers)*(ic*Inputs!$C$8+fee_wd*Inputs!$E$8*(1-$B3267)+fee_fx*Inputs!$D$8-cost_acc-cost_wd*Inputs!$E$8*(1-$B3267)-cost_fx*Inputs!$D$8))</f>
        <v>170790.017142191</v>
      </c>
      <c r="J3267" s="0" t="n">
        <f aca="false">G3267+H3267+I3267-fixed</f>
        <v>-8571.40840223234</v>
      </c>
      <c r="K3267" s="0" t="n">
        <f aca="false">12*Inputs!$B$6*(1-MIN(1,Inputs!$G$6*$D3267)*churn_nonbuyers)*(ic*Inputs!$C$6+fee_wd*Inputs!$E$6*(1-$B3267)+fee_fx*Inputs!$D$6-cost_acc-cost_wd*Inputs!$E$6*(1-$B3267)-cost_fx*Inputs!$D$6)</f>
        <v>131573.2121172</v>
      </c>
      <c r="L3267" s="0" t="n">
        <f aca="false">12*Inputs!$B$7*(1-MIN(1,Inputs!$G$7*$D3267)*churn_nonbuyers)*(ic*Inputs!$C$7+fee_wd*Inputs!$E$7*(1-$B3267)+fee_fx*Inputs!$D$7-cost_acc-cost_wd*Inputs!$E$7*(1-$B3267)-cost_fx*Inputs!$D$7)</f>
        <v>330314.88775032</v>
      </c>
      <c r="M3267" s="0" t="n">
        <f aca="false">12*Inputs!$B$8*(1-MIN(1,Inputs!$G$8*$D3267)*churn_nonbuyers)*(ic*Inputs!$C$8+fee_wd*Inputs!$E$8*(1-$B3267)+fee_fx*Inputs!$D$8-cost_acc-cost_wd*Inputs!$E$8*(1-$B3267)-cost_fx*Inputs!$D$8)</f>
        <v>119941.9376136</v>
      </c>
      <c r="N3267" s="0" t="n">
        <f aca="false">K3267+L3267+I3267-fixed</f>
        <v>-67321.8829902889</v>
      </c>
      <c r="O3267" s="0" t="n">
        <f aca="false">K3267+L3267+M3267-fixed</f>
        <v>-118169.96251888</v>
      </c>
      <c r="P3267" s="0" t="n">
        <f aca="false">12*Inputs!$B$6*(1-MIN(1,Inputs!$F$6*$D3267))*(ic*Inputs!$C$6+flat_fee-cost_acc-cost_wd*Inputs!$E$6*$E3267-cost_fx*Inputs!$D$6)+12*Inputs!$B$7*(1-MIN(1,Inputs!$F$7*$D3267))*(ic*Inputs!$C$7+flat_fee-cost_acc-cost_wd*Inputs!$E$7*$E3267-cost_fx*Inputs!$D$7)+12*Inputs!$B$8*(1-MIN(1,Inputs!$F$8*$D3267))*(ic*Inputs!$C$8+flat_fee-cost_acc-cost_wd*Inputs!$E$8*$E3267-cost_fx*Inputs!$D$8)-fixed</f>
        <v>-7794.99296800001</v>
      </c>
    </row>
    <row r="3268" customFormat="false" ht="15" hidden="false" customHeight="false" outlineLevel="0" collapsed="false">
      <c r="A3268" s="0" t="n">
        <v>3203</v>
      </c>
      <c r="B3268" s="0" t="n">
        <v>0.560408</v>
      </c>
      <c r="C3268" s="0" t="n">
        <v>0.75229</v>
      </c>
      <c r="D3268" s="0" t="n">
        <v>0.783618</v>
      </c>
      <c r="E3268" s="0" t="n">
        <v>1.091511</v>
      </c>
      <c r="F3268" s="0" t="n">
        <v>0.135742</v>
      </c>
      <c r="G3268" s="0" t="n">
        <f aca="false">12*Inputs!$B$6*(MIN(1,$H$50*$C3268)*(ic*Inputs!$C$6+pS+fee_fx*Inputs!$D$6-cost_acc-cost_wd*Inputs!$E$6*$E3268-cost_fx*Inputs!$D$6-$F3268)+(1-MIN(1,$H$50*$C3268))*(1-MIN(1,Inputs!$G$6*$D3268)*churn_nonbuyers)*(ic*Inputs!$C$6+fee_wd*Inputs!$E$6*(1-$B3268)+fee_fx*Inputs!$D$6-cost_acc-cost_wd*Inputs!$E$6*(1-$B3268)-cost_fx*Inputs!$D$6))</f>
        <v>160525.680740195</v>
      </c>
      <c r="H3268" s="0" t="n">
        <f aca="false">12*Inputs!$B$7*(MIN(1,$H$51*$C3268)*(ic*Inputs!$C$7+pE+fee_fx*Inputs!$D$7-cost_acc-cost_wd*Inputs!$E$7*$E3268-cost_fx*Inputs!$D$7-$F3268)+(1-MIN(1,$H$51*$C3268))*(1-MIN(1,Inputs!$G$7*$D3268)*churn_nonbuyers)*(ic*Inputs!$C$7+fee_wd*Inputs!$E$7*(1-$B3268)+fee_fx*Inputs!$D$7-cost_acc-cost_wd*Inputs!$E$7*(1-$B3268)-cost_fx*Inputs!$D$7))</f>
        <v>370570.598812791</v>
      </c>
      <c r="I3268" s="0" t="n">
        <f aca="false">12*Inputs!$B$8*(MIN(1,$H$52*$C3268)*(ic*Inputs!$C$8+pT-cost_acc-cost_wd*Inputs!$E$8-cost_fx*Inputs!$D$8-cost_ins)+(1-MIN(1,$H$52*$C3268))*(1-MIN(1,Inputs!$G$8*$D3268)*churn_nonbuyers)*(ic*Inputs!$C$8+fee_wd*Inputs!$E$8*(1-$B3268)+fee_fx*Inputs!$D$8-cost_acc-cost_wd*Inputs!$E$8*(1-$B3268)-cost_fx*Inputs!$D$8))</f>
        <v>172448.310839859</v>
      </c>
      <c r="J3268" s="0" t="n">
        <f aca="false">G3268+H3268+I3268-fixed</f>
        <v>3544.59039284498</v>
      </c>
      <c r="K3268" s="0" t="n">
        <f aca="false">12*Inputs!$B$6*(1-MIN(1,Inputs!$G$6*$D3268)*churn_nonbuyers)*(ic*Inputs!$C$6+fee_wd*Inputs!$E$6*(1-$B3268)+fee_fx*Inputs!$D$6-cost_acc-cost_wd*Inputs!$E$6*(1-$B3268)-cost_fx*Inputs!$D$6)</f>
        <v>116164.228292237</v>
      </c>
      <c r="L3268" s="0" t="n">
        <f aca="false">12*Inputs!$B$7*(1-MIN(1,Inputs!$G$7*$D3268)*churn_nonbuyers)*(ic*Inputs!$C$7+fee_wd*Inputs!$E$7*(1-$B3268)+fee_fx*Inputs!$D$7-cost_acc-cost_wd*Inputs!$E$7*(1-$B3268)-cost_fx*Inputs!$D$7)</f>
        <v>314919.714511342</v>
      </c>
      <c r="M3268" s="0" t="n">
        <f aca="false">12*Inputs!$B$8*(1-MIN(1,Inputs!$G$8*$D3268)*churn_nonbuyers)*(ic*Inputs!$C$8+fee_wd*Inputs!$E$8*(1-$B3268)+fee_fx*Inputs!$D$8-cost_acc-cost_wd*Inputs!$E$8*(1-$B3268)-cost_fx*Inputs!$D$8)</f>
        <v>135214.674110438</v>
      </c>
      <c r="N3268" s="0" t="n">
        <f aca="false">K3268+L3268+I3268-fixed</f>
        <v>-96467.746356562</v>
      </c>
      <c r="O3268" s="0" t="n">
        <f aca="false">K3268+L3268+M3268-fixed</f>
        <v>-133701.383085983</v>
      </c>
      <c r="P3268" s="0" t="n">
        <f aca="false">12*Inputs!$B$6*(1-MIN(1,Inputs!$F$6*$D3268))*(ic*Inputs!$C$6+flat_fee-cost_acc-cost_wd*Inputs!$E$6*$E3268-cost_fx*Inputs!$D$6)+12*Inputs!$B$7*(1-MIN(1,Inputs!$F$7*$D3268))*(ic*Inputs!$C$7+flat_fee-cost_acc-cost_wd*Inputs!$E$7*$E3268-cost_fx*Inputs!$D$7)+12*Inputs!$B$8*(1-MIN(1,Inputs!$F$8*$D3268))*(ic*Inputs!$C$8+flat_fee-cost_acc-cost_wd*Inputs!$E$8*$E3268-cost_fx*Inputs!$D$8)-fixed</f>
        <v>148210.79652752</v>
      </c>
    </row>
    <row r="3269" customFormat="false" ht="15" hidden="false" customHeight="false" outlineLevel="0" collapsed="false">
      <c r="A3269" s="0" t="n">
        <v>3204</v>
      </c>
      <c r="B3269" s="0" t="n">
        <v>0.184312</v>
      </c>
      <c r="C3269" s="0" t="n">
        <v>1.078556</v>
      </c>
      <c r="D3269" s="0" t="n">
        <v>0.821563</v>
      </c>
      <c r="E3269" s="0" t="n">
        <v>1.236373</v>
      </c>
      <c r="F3269" s="0" t="n">
        <v>0.005844</v>
      </c>
      <c r="G3269" s="0" t="n">
        <f aca="false">12*Inputs!$B$6*(MIN(1,$H$50*$C3269)*(ic*Inputs!$C$6+pS+fee_fx*Inputs!$D$6-cost_acc-cost_wd*Inputs!$E$6*$E3269-cost_fx*Inputs!$D$6-$F3269)+(1-MIN(1,$H$50*$C3269))*(1-MIN(1,Inputs!$G$6*$D3269)*churn_nonbuyers)*(ic*Inputs!$C$6+fee_wd*Inputs!$E$6*(1-$B3269)+fee_fx*Inputs!$D$6-cost_acc-cost_wd*Inputs!$E$6*(1-$B3269)-cost_fx*Inputs!$D$6))</f>
        <v>226635.770664697</v>
      </c>
      <c r="H3269" s="0" t="n">
        <f aca="false">12*Inputs!$B$7*(MIN(1,$H$51*$C3269)*(ic*Inputs!$C$7+pE+fee_fx*Inputs!$D$7-cost_acc-cost_wd*Inputs!$E$7*$E3269-cost_fx*Inputs!$D$7-$F3269)+(1-MIN(1,$H$51*$C3269))*(1-MIN(1,Inputs!$G$7*$D3269)*churn_nonbuyers)*(ic*Inputs!$C$7+fee_wd*Inputs!$E$7*(1-$B3269)+fee_fx*Inputs!$D$7-cost_acc-cost_wd*Inputs!$E$7*(1-$B3269)-cost_fx*Inputs!$D$7))</f>
        <v>414602.304142919</v>
      </c>
      <c r="I3269" s="0" t="n">
        <f aca="false">12*Inputs!$B$8*(MIN(1,$H$52*$C3269)*(ic*Inputs!$C$8+pT-cost_acc-cost_wd*Inputs!$E$8-cost_fx*Inputs!$D$8-cost_ins)+(1-MIN(1,$H$52*$C3269))*(1-MIN(1,Inputs!$G$8*$D3269)*churn_nonbuyers)*(ic*Inputs!$C$8+fee_wd*Inputs!$E$8*(1-$B3269)+fee_fx*Inputs!$D$8-cost_acc-cost_wd*Inputs!$E$8*(1-$B3269)-cost_fx*Inputs!$D$8))</f>
        <v>188526.720907466</v>
      </c>
      <c r="J3269" s="0" t="n">
        <f aca="false">G3269+H3269+I3269-fixed</f>
        <v>129764.795715082</v>
      </c>
      <c r="K3269" s="0" t="n">
        <f aca="false">12*Inputs!$B$6*(1-MIN(1,Inputs!$G$6*$D3269)*churn_nonbuyers)*(ic*Inputs!$C$6+fee_wd*Inputs!$E$6*(1-$B3269)+fee_fx*Inputs!$D$6-cost_acc-cost_wd*Inputs!$E$6*(1-$B3269)-cost_fx*Inputs!$D$6)</f>
        <v>167867.969181523</v>
      </c>
      <c r="L3269" s="0" t="n">
        <f aca="false">12*Inputs!$B$7*(1-MIN(1,Inputs!$G$7*$D3269)*churn_nonbuyers)*(ic*Inputs!$C$7+fee_wd*Inputs!$E$7*(1-$B3269)+fee_fx*Inputs!$D$7-cost_acc-cost_wd*Inputs!$E$7*(1-$B3269)-cost_fx*Inputs!$D$7)</f>
        <v>367375.597284914</v>
      </c>
      <c r="M3269" s="0" t="n">
        <f aca="false">12*Inputs!$B$8*(1-MIN(1,Inputs!$G$8*$D3269)*churn_nonbuyers)*(ic*Inputs!$C$8+fee_wd*Inputs!$E$8*(1-$B3269)+fee_fx*Inputs!$D$8-cost_acc-cost_wd*Inputs!$E$8*(1-$B3269)-cost_fx*Inputs!$D$8)</f>
        <v>134930.153460442</v>
      </c>
      <c r="N3269" s="0" t="n">
        <f aca="false">K3269+L3269+I3269-fixed</f>
        <v>23770.2873739027</v>
      </c>
      <c r="O3269" s="0" t="n">
        <f aca="false">K3269+L3269+M3269-fixed</f>
        <v>-29826.2800731212</v>
      </c>
      <c r="P3269" s="0" t="n">
        <f aca="false">12*Inputs!$B$6*(1-MIN(1,Inputs!$F$6*$D3269))*(ic*Inputs!$C$6+flat_fee-cost_acc-cost_wd*Inputs!$E$6*$E3269-cost_fx*Inputs!$D$6)+12*Inputs!$B$7*(1-MIN(1,Inputs!$F$7*$D3269))*(ic*Inputs!$C$7+flat_fee-cost_acc-cost_wd*Inputs!$E$7*$E3269-cost_fx*Inputs!$D$7)+12*Inputs!$B$8*(1-MIN(1,Inputs!$F$8*$D3269))*(ic*Inputs!$C$8+flat_fee-cost_acc-cost_wd*Inputs!$E$8*$E3269-cost_fx*Inputs!$D$8)-fixed</f>
        <v>58861.8391757601</v>
      </c>
    </row>
    <row r="3270" customFormat="false" ht="15" hidden="false" customHeight="false" outlineLevel="0" collapsed="false">
      <c r="A3270" s="0" t="n">
        <v>3205</v>
      </c>
      <c r="B3270" s="0" t="n">
        <v>0.392143</v>
      </c>
      <c r="C3270" s="0" t="n">
        <v>0.732444</v>
      </c>
      <c r="D3270" s="0" t="n">
        <v>1.106206</v>
      </c>
      <c r="E3270" s="0" t="n">
        <v>1.256659</v>
      </c>
      <c r="F3270" s="0" t="n">
        <v>0.240093</v>
      </c>
      <c r="G3270" s="0" t="n">
        <f aca="false">12*Inputs!$B$6*(MIN(1,$H$50*$C3270)*(ic*Inputs!$C$6+pS+fee_fx*Inputs!$D$6-cost_acc-cost_wd*Inputs!$E$6*$E3270-cost_fx*Inputs!$D$6-$F3270)+(1-MIN(1,$H$50*$C3270))*(1-MIN(1,Inputs!$G$6*$D3270)*churn_nonbuyers)*(ic*Inputs!$C$6+fee_wd*Inputs!$E$6*(1-$B3270)+fee_fx*Inputs!$D$6-cost_acc-cost_wd*Inputs!$E$6*(1-$B3270)-cost_fx*Inputs!$D$6))</f>
        <v>174520.390448525</v>
      </c>
      <c r="H3270" s="0" t="n">
        <f aca="false">12*Inputs!$B$7*(MIN(1,$H$51*$C3270)*(ic*Inputs!$C$7+pE+fee_fx*Inputs!$D$7-cost_acc-cost_wd*Inputs!$E$7*$E3270-cost_fx*Inputs!$D$7-$F3270)+(1-MIN(1,$H$51*$C3270))*(1-MIN(1,Inputs!$G$7*$D3270)*churn_nonbuyers)*(ic*Inputs!$C$7+fee_wd*Inputs!$E$7*(1-$B3270)+fee_fx*Inputs!$D$7-cost_acc-cost_wd*Inputs!$E$7*(1-$B3270)-cost_fx*Inputs!$D$7))</f>
        <v>365121.352277483</v>
      </c>
      <c r="I3270" s="0" t="n">
        <f aca="false">12*Inputs!$B$8*(MIN(1,$H$52*$C3270)*(ic*Inputs!$C$8+pT-cost_acc-cost_wd*Inputs!$E$8-cost_fx*Inputs!$D$8-cost_ins)+(1-MIN(1,$H$52*$C3270))*(1-MIN(1,Inputs!$G$8*$D3270)*churn_nonbuyers)*(ic*Inputs!$C$8+fee_wd*Inputs!$E$8*(1-$B3270)+fee_fx*Inputs!$D$8-cost_acc-cost_wd*Inputs!$E$8*(1-$B3270)-cost_fx*Inputs!$D$8))</f>
        <v>139398.477316486</v>
      </c>
      <c r="J3270" s="0" t="n">
        <f aca="false">G3270+H3270+I3270-fixed</f>
        <v>-20959.7799575059</v>
      </c>
      <c r="K3270" s="0" t="n">
        <f aca="false">12*Inputs!$B$6*(1-MIN(1,Inputs!$G$6*$D3270)*churn_nonbuyers)*(ic*Inputs!$C$6+fee_wd*Inputs!$E$6*(1-$B3270)+fee_fx*Inputs!$D$6-cost_acc-cost_wd*Inputs!$E$6*(1-$B3270)-cost_fx*Inputs!$D$6)</f>
        <v>137104.146284098</v>
      </c>
      <c r="L3270" s="0" t="n">
        <f aca="false">12*Inputs!$B$7*(1-MIN(1,Inputs!$G$7*$D3270)*churn_nonbuyers)*(ic*Inputs!$C$7+fee_wd*Inputs!$E$7*(1-$B3270)+fee_fx*Inputs!$D$7-cost_acc-cost_wd*Inputs!$E$7*(1-$B3270)-cost_fx*Inputs!$D$7)</f>
        <v>335224.717082459</v>
      </c>
      <c r="M3270" s="0" t="n">
        <f aca="false">12*Inputs!$B$8*(1-MIN(1,Inputs!$G$8*$D3270)*churn_nonbuyers)*(ic*Inputs!$C$8+fee_wd*Inputs!$E$8*(1-$B3270)+fee_fx*Inputs!$D$8-cost_acc-cost_wd*Inputs!$E$8*(1-$B3270)-cost_fx*Inputs!$D$8)</f>
        <v>69406.5646857888</v>
      </c>
      <c r="N3270" s="0" t="n">
        <f aca="false">K3270+L3270+I3270-fixed</f>
        <v>-88272.6593169575</v>
      </c>
      <c r="O3270" s="0" t="n">
        <f aca="false">K3270+L3270+M3270-fixed</f>
        <v>-158264.571947655</v>
      </c>
      <c r="P3270" s="0" t="n">
        <f aca="false">12*Inputs!$B$6*(1-MIN(1,Inputs!$F$6*$D3270))*(ic*Inputs!$C$6+flat_fee-cost_acc-cost_wd*Inputs!$E$6*$E3270-cost_fx*Inputs!$D$6)+12*Inputs!$B$7*(1-MIN(1,Inputs!$F$7*$D3270))*(ic*Inputs!$C$7+flat_fee-cost_acc-cost_wd*Inputs!$E$7*$E3270-cost_fx*Inputs!$D$7)+12*Inputs!$B$8*(1-MIN(1,Inputs!$F$8*$D3270))*(ic*Inputs!$C$8+flat_fee-cost_acc-cost_wd*Inputs!$E$8*$E3270-cost_fx*Inputs!$D$8)-fixed</f>
        <v>-93755.13098704</v>
      </c>
    </row>
    <row r="3271" customFormat="false" ht="15" hidden="false" customHeight="false" outlineLevel="0" collapsed="false">
      <c r="A3271" s="0" t="n">
        <v>3206</v>
      </c>
      <c r="B3271" s="0" t="n">
        <v>0.138442</v>
      </c>
      <c r="C3271" s="0" t="n">
        <v>1.043416</v>
      </c>
      <c r="D3271" s="0" t="n">
        <v>1.172938</v>
      </c>
      <c r="E3271" s="0" t="n">
        <v>1.083806</v>
      </c>
      <c r="F3271" s="0" t="n">
        <v>0.181871</v>
      </c>
      <c r="G3271" s="0" t="n">
        <f aca="false">12*Inputs!$B$6*(MIN(1,$H$50*$C3271)*(ic*Inputs!$C$6+pS+fee_fx*Inputs!$D$6-cost_acc-cost_wd*Inputs!$E$6*$E3271-cost_fx*Inputs!$D$6-$F3271)+(1-MIN(1,$H$50*$C3271))*(1-MIN(1,Inputs!$G$6*$D3271)*churn_nonbuyers)*(ic*Inputs!$C$6+fee_wd*Inputs!$E$6*(1-$B3271)+fee_fx*Inputs!$D$6-cost_acc-cost_wd*Inputs!$E$6*(1-$B3271)-cost_fx*Inputs!$D$6))</f>
        <v>227037.125969314</v>
      </c>
      <c r="H3271" s="0" t="n">
        <f aca="false">12*Inputs!$B$7*(MIN(1,$H$51*$C3271)*(ic*Inputs!$C$7+pE+fee_fx*Inputs!$D$7-cost_acc-cost_wd*Inputs!$E$7*$E3271-cost_fx*Inputs!$D$7-$F3271)+(1-MIN(1,$H$51*$C3271))*(1-MIN(1,Inputs!$G$7*$D3271)*churn_nonbuyers)*(ic*Inputs!$C$7+fee_wd*Inputs!$E$7*(1-$B3271)+fee_fx*Inputs!$D$7-cost_acc-cost_wd*Inputs!$E$7*(1-$B3271)-cost_fx*Inputs!$D$7))</f>
        <v>422222.774866727</v>
      </c>
      <c r="I3271" s="0" t="n">
        <f aca="false">12*Inputs!$B$8*(MIN(1,$H$52*$C3271)*(ic*Inputs!$C$8+pT-cost_acc-cost_wd*Inputs!$E$8-cost_fx*Inputs!$D$8-cost_ins)+(1-MIN(1,$H$52*$C3271))*(1-MIN(1,Inputs!$G$8*$D3271)*churn_nonbuyers)*(ic*Inputs!$C$8+fee_wd*Inputs!$E$8*(1-$B3271)+fee_fx*Inputs!$D$8-cost_acc-cost_wd*Inputs!$E$8*(1-$B3271)-cost_fx*Inputs!$D$8))</f>
        <v>165828.634437297</v>
      </c>
      <c r="J3271" s="0" t="n">
        <f aca="false">G3271+H3271+I3271-fixed</f>
        <v>115088.535273337</v>
      </c>
      <c r="K3271" s="0" t="n">
        <f aca="false">12*Inputs!$B$6*(1-MIN(1,Inputs!$G$6*$D3271)*churn_nonbuyers)*(ic*Inputs!$C$6+fee_wd*Inputs!$E$6*(1-$B3271)+fee_fx*Inputs!$D$6-cost_acc-cost_wd*Inputs!$E$6*(1-$B3271)-cost_fx*Inputs!$D$6)</f>
        <v>171010.300914691</v>
      </c>
      <c r="L3271" s="0" t="n">
        <f aca="false">12*Inputs!$B$7*(1-MIN(1,Inputs!$G$7*$D3271)*churn_nonbuyers)*(ic*Inputs!$C$7+fee_wd*Inputs!$E$7*(1-$B3271)+fee_fx*Inputs!$D$7-cost_acc-cost_wd*Inputs!$E$7*(1-$B3271)-cost_fx*Inputs!$D$7)</f>
        <v>369777.992324815</v>
      </c>
      <c r="M3271" s="0" t="n">
        <f aca="false">12*Inputs!$B$8*(1-MIN(1,Inputs!$G$8*$D3271)*churn_nonbuyers)*(ic*Inputs!$C$8+fee_wd*Inputs!$E$8*(1-$B3271)+fee_fx*Inputs!$D$8-cost_acc-cost_wd*Inputs!$E$8*(1-$B3271)-cost_fx*Inputs!$D$8)</f>
        <v>57218.0082152256</v>
      </c>
      <c r="N3271" s="0" t="n">
        <f aca="false">K3271+L3271+I3271-fixed</f>
        <v>6616.92767680308</v>
      </c>
      <c r="O3271" s="0" t="n">
        <f aca="false">K3271+L3271+M3271-fixed</f>
        <v>-101993.698545268</v>
      </c>
      <c r="P3271" s="0" t="n">
        <f aca="false">12*Inputs!$B$6*(1-MIN(1,Inputs!$F$6*$D3271))*(ic*Inputs!$C$6+flat_fee-cost_acc-cost_wd*Inputs!$E$6*$E3271-cost_fx*Inputs!$D$6)+12*Inputs!$B$7*(1-MIN(1,Inputs!$F$7*$D3271))*(ic*Inputs!$C$7+flat_fee-cost_acc-cost_wd*Inputs!$E$7*$E3271-cost_fx*Inputs!$D$7)+12*Inputs!$B$8*(1-MIN(1,Inputs!$F$8*$D3271))*(ic*Inputs!$C$8+flat_fee-cost_acc-cost_wd*Inputs!$E$8*$E3271-cost_fx*Inputs!$D$8)-fixed</f>
        <v>-59778.39437728</v>
      </c>
    </row>
    <row r="3272" customFormat="false" ht="15" hidden="false" customHeight="false" outlineLevel="0" collapsed="false">
      <c r="A3272" s="0" t="n">
        <v>3207</v>
      </c>
      <c r="B3272" s="0" t="n">
        <v>0.402185</v>
      </c>
      <c r="C3272" s="0" t="n">
        <v>0.891288</v>
      </c>
      <c r="D3272" s="0" t="n">
        <v>1.307123</v>
      </c>
      <c r="E3272" s="0" t="n">
        <v>1.135308</v>
      </c>
      <c r="F3272" s="0" t="n">
        <v>0.100362</v>
      </c>
      <c r="G3272" s="0" t="n">
        <f aca="false">12*Inputs!$B$6*(MIN(1,$H$50*$C3272)*(ic*Inputs!$C$6+pS+fee_fx*Inputs!$D$6-cost_acc-cost_wd*Inputs!$E$6*$E3272-cost_fx*Inputs!$D$6-$F3272)+(1-MIN(1,$H$50*$C3272))*(1-MIN(1,Inputs!$G$6*$D3272)*churn_nonbuyers)*(ic*Inputs!$C$6+fee_wd*Inputs!$E$6*(1-$B3272)+fee_fx*Inputs!$D$6-cost_acc-cost_wd*Inputs!$E$6*(1-$B3272)-cost_fx*Inputs!$D$6))</f>
        <v>185387.002636729</v>
      </c>
      <c r="H3272" s="0" t="n">
        <f aca="false">12*Inputs!$B$7*(MIN(1,$H$51*$C3272)*(ic*Inputs!$C$7+pE+fee_fx*Inputs!$D$7-cost_acc-cost_wd*Inputs!$E$7*$E3272-cost_fx*Inputs!$D$7-$F3272)+(1-MIN(1,$H$51*$C3272))*(1-MIN(1,Inputs!$G$7*$D3272)*churn_nonbuyers)*(ic*Inputs!$C$7+fee_wd*Inputs!$E$7*(1-$B3272)+fee_fx*Inputs!$D$7-cost_acc-cost_wd*Inputs!$E$7*(1-$B3272)-cost_fx*Inputs!$D$7))</f>
        <v>388999.54951693</v>
      </c>
      <c r="I3272" s="0" t="n">
        <f aca="false">12*Inputs!$B$8*(MIN(1,$H$52*$C3272)*(ic*Inputs!$C$8+pT-cost_acc-cost_wd*Inputs!$E$8-cost_fx*Inputs!$D$8-cost_ins)+(1-MIN(1,$H$52*$C3272))*(1-MIN(1,Inputs!$G$8*$D3272)*churn_nonbuyers)*(ic*Inputs!$C$8+fee_wd*Inputs!$E$8*(1-$B3272)+fee_fx*Inputs!$D$8-cost_acc-cost_wd*Inputs!$E$8*(1-$B3272)-cost_fx*Inputs!$D$8))</f>
        <v>138292.751472751</v>
      </c>
      <c r="J3272" s="0" t="n">
        <f aca="false">G3272+H3272+I3272-fixed</f>
        <v>12679.30362641</v>
      </c>
      <c r="K3272" s="0" t="n">
        <f aca="false">12*Inputs!$B$6*(1-MIN(1,Inputs!$G$6*$D3272)*churn_nonbuyers)*(ic*Inputs!$C$6+fee_wd*Inputs!$E$6*(1-$B3272)+fee_fx*Inputs!$D$6-cost_acc-cost_wd*Inputs!$E$6*(1-$B3272)-cost_fx*Inputs!$D$6)</f>
        <v>134294.638059036</v>
      </c>
      <c r="L3272" s="0" t="n">
        <f aca="false">12*Inputs!$B$7*(1-MIN(1,Inputs!$G$7*$D3272)*churn_nonbuyers)*(ic*Inputs!$C$7+fee_wd*Inputs!$E$7*(1-$B3272)+fee_fx*Inputs!$D$7-cost_acc-cost_wd*Inputs!$E$7*(1-$B3272)-cost_fx*Inputs!$D$7)</f>
        <v>331745.446931422</v>
      </c>
      <c r="M3272" s="0" t="n">
        <f aca="false">12*Inputs!$B$8*(1-MIN(1,Inputs!$G$8*$D3272)*churn_nonbuyers)*(ic*Inputs!$C$8+fee_wd*Inputs!$E$8*(1-$B3272)+fee_fx*Inputs!$D$8-cost_acc-cost_wd*Inputs!$E$8*(1-$B3272)-cost_fx*Inputs!$D$8)</f>
        <v>26107.353822168</v>
      </c>
      <c r="N3272" s="0" t="n">
        <f aca="false">K3272+L3272+I3272-fixed</f>
        <v>-95667.1635367911</v>
      </c>
      <c r="O3272" s="0" t="n">
        <f aca="false">K3272+L3272+M3272-fixed</f>
        <v>-207852.561187374</v>
      </c>
      <c r="P3272" s="0" t="n">
        <f aca="false">12*Inputs!$B$6*(1-MIN(1,Inputs!$F$6*$D3272))*(ic*Inputs!$C$6+flat_fee-cost_acc-cost_wd*Inputs!$E$6*$E3272-cost_fx*Inputs!$D$6)+12*Inputs!$B$7*(1-MIN(1,Inputs!$F$7*$D3272))*(ic*Inputs!$C$7+flat_fee-cost_acc-cost_wd*Inputs!$E$7*$E3272-cost_fx*Inputs!$D$7)+12*Inputs!$B$8*(1-MIN(1,Inputs!$F$8*$D3272))*(ic*Inputs!$C$8+flat_fee-cost_acc-cost_wd*Inputs!$E$8*$E3272-cost_fx*Inputs!$D$8)-fixed</f>
        <v>-151202.82741184</v>
      </c>
    </row>
    <row r="3273" customFormat="false" ht="15" hidden="false" customHeight="false" outlineLevel="0" collapsed="false">
      <c r="A3273" s="0" t="n">
        <v>3208</v>
      </c>
      <c r="B3273" s="0" t="n">
        <v>0.230017</v>
      </c>
      <c r="C3273" s="0" t="n">
        <v>1.011064</v>
      </c>
      <c r="D3273" s="0" t="n">
        <v>0.723222</v>
      </c>
      <c r="E3273" s="0" t="n">
        <v>1.053558</v>
      </c>
      <c r="F3273" s="0" t="n">
        <v>0.396017</v>
      </c>
      <c r="G3273" s="0" t="n">
        <f aca="false">12*Inputs!$B$6*(MIN(1,$H$50*$C3273)*(ic*Inputs!$C$6+pS+fee_fx*Inputs!$D$6-cost_acc-cost_wd*Inputs!$E$6*$E3273-cost_fx*Inputs!$D$6-$F3273)+(1-MIN(1,$H$50*$C3273))*(1-MIN(1,Inputs!$G$6*$D3273)*churn_nonbuyers)*(ic*Inputs!$C$6+fee_wd*Inputs!$E$6*(1-$B3273)+fee_fx*Inputs!$D$6-cost_acc-cost_wd*Inputs!$E$6*(1-$B3273)-cost_fx*Inputs!$D$6))</f>
        <v>213088.636751406</v>
      </c>
      <c r="H3273" s="0" t="n">
        <f aca="false">12*Inputs!$B$7*(MIN(1,$H$51*$C3273)*(ic*Inputs!$C$7+pE+fee_fx*Inputs!$D$7-cost_acc-cost_wd*Inputs!$E$7*$E3273-cost_fx*Inputs!$D$7-$F3273)+(1-MIN(1,$H$51*$C3273))*(1-MIN(1,Inputs!$G$7*$D3273)*churn_nonbuyers)*(ic*Inputs!$C$7+fee_wd*Inputs!$E$7*(1-$B3273)+fee_fx*Inputs!$D$7-cost_acc-cost_wd*Inputs!$E$7*(1-$B3273)-cost_fx*Inputs!$D$7))</f>
        <v>407044.797851796</v>
      </c>
      <c r="I3273" s="0" t="n">
        <f aca="false">12*Inputs!$B$8*(MIN(1,$H$52*$C3273)*(ic*Inputs!$C$8+pT-cost_acc-cost_wd*Inputs!$E$8-cost_fx*Inputs!$D$8-cost_ins)+(1-MIN(1,$H$52*$C3273))*(1-MIN(1,Inputs!$G$8*$D3273)*churn_nonbuyers)*(ic*Inputs!$C$8+fee_wd*Inputs!$E$8*(1-$B3273)+fee_fx*Inputs!$D$8-cost_acc-cost_wd*Inputs!$E$8*(1-$B3273)-cost_fx*Inputs!$D$8))</f>
        <v>191244.958710228</v>
      </c>
      <c r="J3273" s="0" t="n">
        <f aca="false">G3273+H3273+I3273-fixed</f>
        <v>111378.39331343</v>
      </c>
      <c r="K3273" s="0" t="n">
        <f aca="false">12*Inputs!$B$6*(1-MIN(1,Inputs!$G$6*$D3273)*churn_nonbuyers)*(ic*Inputs!$C$6+fee_wd*Inputs!$E$6*(1-$B3273)+fee_fx*Inputs!$D$6-cost_acc-cost_wd*Inputs!$E$6*(1-$B3273)-cost_fx*Inputs!$D$6)</f>
        <v>162385.218394373</v>
      </c>
      <c r="L3273" s="0" t="n">
        <f aca="false">12*Inputs!$B$7*(1-MIN(1,Inputs!$G$7*$D3273)*churn_nonbuyers)*(ic*Inputs!$C$7+fee_wd*Inputs!$E$7*(1-$B3273)+fee_fx*Inputs!$D$7-cost_acc-cost_wd*Inputs!$E$7*(1-$B3273)-cost_fx*Inputs!$D$7)</f>
        <v>362048.105180624</v>
      </c>
      <c r="M3273" s="0" t="n">
        <f aca="false">12*Inputs!$B$8*(1-MIN(1,Inputs!$G$8*$D3273)*churn_nonbuyers)*(ic*Inputs!$C$8+fee_wd*Inputs!$E$8*(1-$B3273)+fee_fx*Inputs!$D$8-cost_acc-cost_wd*Inputs!$E$8*(1-$B3273)-cost_fx*Inputs!$D$8)</f>
        <v>155706.894160406</v>
      </c>
      <c r="N3273" s="0" t="n">
        <f aca="false">K3273+L3273+I3273-fixed</f>
        <v>15678.282285225</v>
      </c>
      <c r="O3273" s="0" t="n">
        <f aca="false">K3273+L3273+M3273-fixed</f>
        <v>-19859.782264597</v>
      </c>
      <c r="P3273" s="0" t="n">
        <f aca="false">12*Inputs!$B$6*(1-MIN(1,Inputs!$F$6*$D3273))*(ic*Inputs!$C$6+flat_fee-cost_acc-cost_wd*Inputs!$E$6*$E3273-cost_fx*Inputs!$D$6)+12*Inputs!$B$7*(1-MIN(1,Inputs!$F$7*$D3273))*(ic*Inputs!$C$7+flat_fee-cost_acc-cost_wd*Inputs!$E$7*$E3273-cost_fx*Inputs!$D$7)+12*Inputs!$B$8*(1-MIN(1,Inputs!$F$8*$D3273))*(ic*Inputs!$C$8+flat_fee-cost_acc-cost_wd*Inputs!$E$8*$E3273-cost_fx*Inputs!$D$8)-fixed</f>
        <v>199860.12571424</v>
      </c>
    </row>
    <row r="3274" customFormat="false" ht="15" hidden="false" customHeight="false" outlineLevel="0" collapsed="false">
      <c r="A3274" s="0" t="n">
        <v>3209</v>
      </c>
      <c r="B3274" s="0" t="n">
        <v>0.125609</v>
      </c>
      <c r="C3274" s="0" t="n">
        <v>0.987177</v>
      </c>
      <c r="D3274" s="0" t="n">
        <v>1.274878</v>
      </c>
      <c r="E3274" s="0" t="n">
        <v>1.131548</v>
      </c>
      <c r="F3274" s="0" t="n">
        <v>0.243223</v>
      </c>
      <c r="G3274" s="0" t="n">
        <f aca="false">12*Inputs!$B$6*(MIN(1,$H$50*$C3274)*(ic*Inputs!$C$6+pS+fee_fx*Inputs!$D$6-cost_acc-cost_wd*Inputs!$E$6*$E3274-cost_fx*Inputs!$D$6-$F3274)+(1-MIN(1,$H$50*$C3274))*(1-MIN(1,Inputs!$G$6*$D3274)*churn_nonbuyers)*(ic*Inputs!$C$6+fee_wd*Inputs!$E$6*(1-$B3274)+fee_fx*Inputs!$D$6-cost_acc-cost_wd*Inputs!$E$6*(1-$B3274)-cost_fx*Inputs!$D$6))</f>
        <v>222276.746621538</v>
      </c>
      <c r="H3274" s="0" t="n">
        <f aca="false">12*Inputs!$B$7*(MIN(1,$H$51*$C3274)*(ic*Inputs!$C$7+pE+fee_fx*Inputs!$D$7-cost_acc-cost_wd*Inputs!$E$7*$E3274-cost_fx*Inputs!$D$7-$F3274)+(1-MIN(1,$H$51*$C3274))*(1-MIN(1,Inputs!$G$7*$D3274)*churn_nonbuyers)*(ic*Inputs!$C$7+fee_wd*Inputs!$E$7*(1-$B3274)+fee_fx*Inputs!$D$7-cost_acc-cost_wd*Inputs!$E$7*(1-$B3274)-cost_fx*Inputs!$D$7))</f>
        <v>410844.353126257</v>
      </c>
      <c r="I3274" s="0" t="n">
        <f aca="false">12*Inputs!$B$8*(MIN(1,$H$52*$C3274)*(ic*Inputs!$C$8+pT-cost_acc-cost_wd*Inputs!$E$8-cost_fx*Inputs!$D$8-cost_ins)+(1-MIN(1,$H$52*$C3274))*(1-MIN(1,Inputs!$G$8*$D3274)*churn_nonbuyers)*(ic*Inputs!$C$8+fee_wd*Inputs!$E$8*(1-$B3274)+fee_fx*Inputs!$D$8-cost_acc-cost_wd*Inputs!$E$8*(1-$B3274)-cost_fx*Inputs!$D$8))</f>
        <v>152945.187843597</v>
      </c>
      <c r="J3274" s="0" t="n">
        <f aca="false">G3274+H3274+I3274-fixed</f>
        <v>86066.2875913916</v>
      </c>
      <c r="K3274" s="0" t="n">
        <f aca="false">12*Inputs!$B$6*(1-MIN(1,Inputs!$G$6*$D3274)*churn_nonbuyers)*(ic*Inputs!$C$6+fee_wd*Inputs!$E$6*(1-$B3274)+fee_fx*Inputs!$D$6-cost_acc-cost_wd*Inputs!$E$6*(1-$B3274)-cost_fx*Inputs!$D$6)</f>
        <v>171814.514045054</v>
      </c>
      <c r="L3274" s="0" t="n">
        <f aca="false">12*Inputs!$B$7*(1-MIN(1,Inputs!$G$7*$D3274)*churn_nonbuyers)*(ic*Inputs!$C$7+fee_wd*Inputs!$E$7*(1-$B3274)+fee_fx*Inputs!$D$7-cost_acc-cost_wd*Inputs!$E$7*(1-$B3274)-cost_fx*Inputs!$D$7)</f>
        <v>370383.167883033</v>
      </c>
      <c r="M3274" s="0" t="n">
        <f aca="false">12*Inputs!$B$8*(1-MIN(1,Inputs!$G$8*$D3274)*churn_nonbuyers)*(ic*Inputs!$C$8+fee_wd*Inputs!$E$8*(1-$B3274)+fee_fx*Inputs!$D$8-cost_acc-cost_wd*Inputs!$E$8*(1-$B3274)-cost_fx*Inputs!$D$8)</f>
        <v>34467.2172235872</v>
      </c>
      <c r="N3274" s="0" t="n">
        <f aca="false">K3274+L3274+I3274-fixed</f>
        <v>-4857.13022831618</v>
      </c>
      <c r="O3274" s="0" t="n">
        <f aca="false">K3274+L3274+M3274-fixed</f>
        <v>-123335.100848326</v>
      </c>
      <c r="P3274" s="0" t="n">
        <f aca="false">12*Inputs!$B$6*(1-MIN(1,Inputs!$F$6*$D3274))*(ic*Inputs!$C$6+flat_fee-cost_acc-cost_wd*Inputs!$E$6*$E3274-cost_fx*Inputs!$D$6)+12*Inputs!$B$7*(1-MIN(1,Inputs!$F$7*$D3274))*(ic*Inputs!$C$7+flat_fee-cost_acc-cost_wd*Inputs!$E$7*$E3274-cost_fx*Inputs!$D$7)+12*Inputs!$B$8*(1-MIN(1,Inputs!$F$8*$D3274))*(ic*Inputs!$C$8+flat_fee-cost_acc-cost_wd*Inputs!$E$8*$E3274-cost_fx*Inputs!$D$8)-fixed</f>
        <v>-132689.82050944</v>
      </c>
    </row>
    <row r="3275" customFormat="false" ht="15" hidden="false" customHeight="false" outlineLevel="0" collapsed="false">
      <c r="A3275" s="0" t="n">
        <v>3210</v>
      </c>
      <c r="B3275" s="0" t="n">
        <v>0.168346</v>
      </c>
      <c r="C3275" s="0" t="n">
        <v>0.871919</v>
      </c>
      <c r="D3275" s="0" t="n">
        <v>1.070681</v>
      </c>
      <c r="E3275" s="0" t="n">
        <v>1.13604</v>
      </c>
      <c r="F3275" s="0" t="n">
        <v>0.159958</v>
      </c>
      <c r="G3275" s="0" t="n">
        <f aca="false">12*Inputs!$B$6*(MIN(1,$H$50*$C3275)*(ic*Inputs!$C$6+pS+fee_fx*Inputs!$D$6-cost_acc-cost_wd*Inputs!$E$6*$E3275-cost_fx*Inputs!$D$6-$F3275)+(1-MIN(1,$H$50*$C3275))*(1-MIN(1,Inputs!$G$6*$D3275)*churn_nonbuyers)*(ic*Inputs!$C$6+fee_wd*Inputs!$E$6*(1-$B3275)+fee_fx*Inputs!$D$6-cost_acc-cost_wd*Inputs!$E$6*(1-$B3275)-cost_fx*Inputs!$D$6))</f>
        <v>214292.052309111</v>
      </c>
      <c r="H3275" s="0" t="n">
        <f aca="false">12*Inputs!$B$7*(MIN(1,$H$51*$C3275)*(ic*Inputs!$C$7+pE+fee_fx*Inputs!$D$7-cost_acc-cost_wd*Inputs!$E$7*$E3275-cost_fx*Inputs!$D$7-$F3275)+(1-MIN(1,$H$51*$C3275))*(1-MIN(1,Inputs!$G$7*$D3275)*churn_nonbuyers)*(ic*Inputs!$C$7+fee_wd*Inputs!$E$7*(1-$B3275)+fee_fx*Inputs!$D$7-cost_acc-cost_wd*Inputs!$E$7*(1-$B3275)-cost_fx*Inputs!$D$7))</f>
        <v>407508.208655673</v>
      </c>
      <c r="I3275" s="0" t="n">
        <f aca="false">12*Inputs!$B$8*(MIN(1,$H$52*$C3275)*(ic*Inputs!$C$8+pT-cost_acc-cost_wd*Inputs!$E$8-cost_fx*Inputs!$D$8-cost_ins)+(1-MIN(1,$H$52*$C3275))*(1-MIN(1,Inputs!$G$8*$D3275)*churn_nonbuyers)*(ic*Inputs!$C$8+fee_wd*Inputs!$E$8*(1-$B3275)+fee_fx*Inputs!$D$8-cost_acc-cost_wd*Inputs!$E$8*(1-$B3275)-cost_fx*Inputs!$D$8))</f>
        <v>156755.620958211</v>
      </c>
      <c r="J3275" s="0" t="n">
        <f aca="false">G3275+H3275+I3275-fixed</f>
        <v>78555.8819229957</v>
      </c>
      <c r="K3275" s="0" t="n">
        <f aca="false">12*Inputs!$B$6*(1-MIN(1,Inputs!$G$6*$D3275)*churn_nonbuyers)*(ic*Inputs!$C$6+fee_wd*Inputs!$E$6*(1-$B3275)+fee_fx*Inputs!$D$6-cost_acc-cost_wd*Inputs!$E$6*(1-$B3275)-cost_fx*Inputs!$D$6)</f>
        <v>167863.474538107</v>
      </c>
      <c r="L3275" s="0" t="n">
        <f aca="false">12*Inputs!$B$7*(1-MIN(1,Inputs!$G$7*$D3275)*churn_nonbuyers)*(ic*Inputs!$C$7+fee_wd*Inputs!$E$7*(1-$B3275)+fee_fx*Inputs!$D$7-cost_acc-cost_wd*Inputs!$E$7*(1-$B3275)-cost_fx*Inputs!$D$7)</f>
        <v>366785.876434864</v>
      </c>
      <c r="M3275" s="0" t="n">
        <f aca="false">12*Inputs!$B$8*(1-MIN(1,Inputs!$G$8*$D3275)*churn_nonbuyers)*(ic*Inputs!$C$8+fee_wd*Inputs!$E$8*(1-$B3275)+fee_fx*Inputs!$D$8-cost_acc-cost_wd*Inputs!$E$8*(1-$B3275)-cost_fx*Inputs!$D$8)</f>
        <v>79746.4245378336</v>
      </c>
      <c r="N3275" s="0" t="n">
        <f aca="false">K3275+L3275+I3275-fixed</f>
        <v>-8595.02806881722</v>
      </c>
      <c r="O3275" s="0" t="n">
        <f aca="false">K3275+L3275+M3275-fixed</f>
        <v>-85604.2244891948</v>
      </c>
      <c r="P3275" s="0" t="n">
        <f aca="false">12*Inputs!$B$6*(1-MIN(1,Inputs!$F$6*$D3275))*(ic*Inputs!$C$6+flat_fee-cost_acc-cost_wd*Inputs!$E$6*$E3275-cost_fx*Inputs!$D$6)+12*Inputs!$B$7*(1-MIN(1,Inputs!$F$7*$D3275))*(ic*Inputs!$C$7+flat_fee-cost_acc-cost_wd*Inputs!$E$7*$E3275-cost_fx*Inputs!$D$7)+12*Inputs!$B$8*(1-MIN(1,Inputs!$F$8*$D3275))*(ic*Inputs!$C$8+flat_fee-cost_acc-cost_wd*Inputs!$E$8*$E3275-cost_fx*Inputs!$D$8)-fixed</f>
        <v>-25848.5685903999</v>
      </c>
    </row>
    <row r="3276" customFormat="false" ht="15" hidden="false" customHeight="false" outlineLevel="0" collapsed="false">
      <c r="A3276" s="0" t="n">
        <v>3211</v>
      </c>
      <c r="B3276" s="0" t="n">
        <v>0.114713</v>
      </c>
      <c r="C3276" s="0" t="n">
        <v>0.935747</v>
      </c>
      <c r="D3276" s="0" t="n">
        <v>1.207811</v>
      </c>
      <c r="E3276" s="0" t="n">
        <v>1.138432</v>
      </c>
      <c r="F3276" s="0" t="n">
        <v>0.412398</v>
      </c>
      <c r="G3276" s="0" t="n">
        <f aca="false">12*Inputs!$B$6*(MIN(1,$H$50*$C3276)*(ic*Inputs!$C$6+pS+fee_fx*Inputs!$D$6-cost_acc-cost_wd*Inputs!$E$6*$E3276-cost_fx*Inputs!$D$6-$F3276)+(1-MIN(1,$H$50*$C3276))*(1-MIN(1,Inputs!$G$6*$D3276)*churn_nonbuyers)*(ic*Inputs!$C$6+fee_wd*Inputs!$E$6*(1-$B3276)+fee_fx*Inputs!$D$6-cost_acc-cost_wd*Inputs!$E$6*(1-$B3276)-cost_fx*Inputs!$D$6))</f>
        <v>217785.219013041</v>
      </c>
      <c r="H3276" s="0" t="n">
        <f aca="false">12*Inputs!$B$7*(MIN(1,$H$51*$C3276)*(ic*Inputs!$C$7+pE+fee_fx*Inputs!$D$7-cost_acc-cost_wd*Inputs!$E$7*$E3276-cost_fx*Inputs!$D$7-$F3276)+(1-MIN(1,$H$51*$C3276))*(1-MIN(1,Inputs!$G$7*$D3276)*churn_nonbuyers)*(ic*Inputs!$C$7+fee_wd*Inputs!$E$7*(1-$B3276)+fee_fx*Inputs!$D$7-cost_acc-cost_wd*Inputs!$E$7*(1-$B3276)-cost_fx*Inputs!$D$7))</f>
        <v>400306.946361466</v>
      </c>
      <c r="I3276" s="0" t="n">
        <f aca="false">12*Inputs!$B$8*(MIN(1,$H$52*$C3276)*(ic*Inputs!$C$8+pT-cost_acc-cost_wd*Inputs!$E$8-cost_fx*Inputs!$D$8-cost_ins)+(1-MIN(1,$H$52*$C3276))*(1-MIN(1,Inputs!$G$8*$D3276)*churn_nonbuyers)*(ic*Inputs!$C$8+fee_wd*Inputs!$E$8*(1-$B3276)+fee_fx*Inputs!$D$8-cost_acc-cost_wd*Inputs!$E$8*(1-$B3276)-cost_fx*Inputs!$D$8))</f>
        <v>151989.196367453</v>
      </c>
      <c r="J3276" s="0" t="n">
        <f aca="false">G3276+H3276+I3276-fixed</f>
        <v>70081.3617419601</v>
      </c>
      <c r="K3276" s="0" t="n">
        <f aca="false">12*Inputs!$B$6*(1-MIN(1,Inputs!$G$6*$D3276)*churn_nonbuyers)*(ic*Inputs!$C$6+fee_wd*Inputs!$E$6*(1-$B3276)+fee_fx*Inputs!$D$6-cost_acc-cost_wd*Inputs!$E$6*(1-$B3276)-cost_fx*Inputs!$D$6)</f>
        <v>173904.16480735</v>
      </c>
      <c r="L3276" s="0" t="n">
        <f aca="false">12*Inputs!$B$7*(1-MIN(1,Inputs!$G$7*$D3276)*churn_nonbuyers)*(ic*Inputs!$C$7+fee_wd*Inputs!$E$7*(1-$B3276)+fee_fx*Inputs!$D$7-cost_acc-cost_wd*Inputs!$E$7*(1-$B3276)-cost_fx*Inputs!$D$7)</f>
        <v>372670.18915641</v>
      </c>
      <c r="M3276" s="0" t="n">
        <f aca="false">12*Inputs!$B$8*(1-MIN(1,Inputs!$G$8*$D3276)*churn_nonbuyers)*(ic*Inputs!$C$8+fee_wd*Inputs!$E$8*(1-$B3276)+fee_fx*Inputs!$D$8-cost_acc-cost_wd*Inputs!$E$8*(1-$B3276)-cost_fx*Inputs!$D$8)</f>
        <v>49588.4532609648</v>
      </c>
      <c r="N3276" s="0" t="n">
        <f aca="false">K3276+L3276+I3276-fixed</f>
        <v>-1436.4496687873</v>
      </c>
      <c r="O3276" s="0" t="n">
        <f aca="false">K3276+L3276+M3276-fixed</f>
        <v>-103837.192775276</v>
      </c>
      <c r="P3276" s="0" t="n">
        <f aca="false">12*Inputs!$B$6*(1-MIN(1,Inputs!$F$6*$D3276))*(ic*Inputs!$C$6+flat_fee-cost_acc-cost_wd*Inputs!$E$6*$E3276-cost_fx*Inputs!$D$6)+12*Inputs!$B$7*(1-MIN(1,Inputs!$F$7*$D3276))*(ic*Inputs!$C$7+flat_fee-cost_acc-cost_wd*Inputs!$E$7*$E3276-cost_fx*Inputs!$D$7)+12*Inputs!$B$8*(1-MIN(1,Inputs!$F$8*$D3276))*(ic*Inputs!$C$8+flat_fee-cost_acc-cost_wd*Inputs!$E$8*$E3276-cost_fx*Inputs!$D$8)-fixed</f>
        <v>-99616.81944352</v>
      </c>
    </row>
    <row r="3277" customFormat="false" ht="15" hidden="false" customHeight="false" outlineLevel="0" collapsed="false">
      <c r="A3277" s="0" t="n">
        <v>3212</v>
      </c>
      <c r="B3277" s="0" t="n">
        <v>0.173127</v>
      </c>
      <c r="C3277" s="0" t="n">
        <v>1.043979</v>
      </c>
      <c r="D3277" s="0" t="n">
        <v>1.444375</v>
      </c>
      <c r="E3277" s="0" t="n">
        <v>1.170118</v>
      </c>
      <c r="F3277" s="0" t="n">
        <v>0.115838</v>
      </c>
      <c r="G3277" s="0" t="n">
        <f aca="false">12*Inputs!$B$6*(MIN(1,$H$50*$C3277)*(ic*Inputs!$C$6+pS+fee_fx*Inputs!$D$6-cost_acc-cost_wd*Inputs!$E$6*$E3277-cost_fx*Inputs!$D$6-$F3277)+(1-MIN(1,$H$50*$C3277))*(1-MIN(1,Inputs!$G$6*$D3277)*churn_nonbuyers)*(ic*Inputs!$C$6+fee_wd*Inputs!$E$6*(1-$B3277)+fee_fx*Inputs!$D$6-cost_acc-cost_wd*Inputs!$E$6*(1-$B3277)-cost_fx*Inputs!$D$6))</f>
        <v>220073.06004184</v>
      </c>
      <c r="H3277" s="0" t="n">
        <f aca="false">12*Inputs!$B$7*(MIN(1,$H$51*$C3277)*(ic*Inputs!$C$7+pE+fee_fx*Inputs!$D$7-cost_acc-cost_wd*Inputs!$E$7*$E3277-cost_fx*Inputs!$D$7-$F3277)+(1-MIN(1,$H$51*$C3277))*(1-MIN(1,Inputs!$G$7*$D3277)*churn_nonbuyers)*(ic*Inputs!$C$7+fee_wd*Inputs!$E$7*(1-$B3277)+fee_fx*Inputs!$D$7-cost_acc-cost_wd*Inputs!$E$7*(1-$B3277)-cost_fx*Inputs!$D$7))</f>
        <v>411240.867143938</v>
      </c>
      <c r="I3277" s="0" t="n">
        <f aca="false">12*Inputs!$B$8*(MIN(1,$H$52*$C3277)*(ic*Inputs!$C$8+pT-cost_acc-cost_wd*Inputs!$E$8-cost_fx*Inputs!$D$8-cost_ins)+(1-MIN(1,$H$52*$C3277))*(1-MIN(1,Inputs!$G$8*$D3277)*churn_nonbuyers)*(ic*Inputs!$C$8+fee_wd*Inputs!$E$8*(1-$B3277)+fee_fx*Inputs!$D$8-cost_acc-cost_wd*Inputs!$E$8*(1-$B3277)-cost_fx*Inputs!$D$8))</f>
        <v>150483.308976</v>
      </c>
      <c r="J3277" s="0" t="n">
        <f aca="false">G3277+H3277+I3277-fixed</f>
        <v>81797.2361617787</v>
      </c>
      <c r="K3277" s="0" t="n">
        <f aca="false">12*Inputs!$B$6*(1-MIN(1,Inputs!$G$6*$D3277)*churn_nonbuyers)*(ic*Inputs!$C$6+fee_wd*Inputs!$E$6*(1-$B3277)+fee_fx*Inputs!$D$6-cost_acc-cost_wd*Inputs!$E$6*(1-$B3277)-cost_fx*Inputs!$D$6)</f>
        <v>163910.8462365</v>
      </c>
      <c r="L3277" s="0" t="n">
        <f aca="false">12*Inputs!$B$7*(1-MIN(1,Inputs!$G$7*$D3277)*churn_nonbuyers)*(ic*Inputs!$C$7+fee_wd*Inputs!$E$7*(1-$B3277)+fee_fx*Inputs!$D$7-cost_acc-cost_wd*Inputs!$E$7*(1-$B3277)-cost_fx*Inputs!$D$7)</f>
        <v>361878.8125419</v>
      </c>
      <c r="M3277" s="0" t="n">
        <f aca="false">12*Inputs!$B$8*(1-MIN(1,Inputs!$G$8*$D3277)*churn_nonbuyers)*(ic*Inputs!$C$8+fee_wd*Inputs!$E$8*(1-$B3277)+fee_fx*Inputs!$D$8-cost_acc-cost_wd*Inputs!$E$8*(1-$B3277)-cost_fx*Inputs!$D$8)</f>
        <v>0</v>
      </c>
      <c r="N3277" s="0" t="n">
        <f aca="false">K3277+L3277+I3277-fixed</f>
        <v>-23727.0322455999</v>
      </c>
      <c r="O3277" s="0" t="n">
        <f aca="false">K3277+L3277+M3277-fixed</f>
        <v>-174210.3412216</v>
      </c>
      <c r="P3277" s="0" t="n">
        <f aca="false">12*Inputs!$B$6*(1-MIN(1,Inputs!$F$6*$D3277))*(ic*Inputs!$C$6+flat_fee-cost_acc-cost_wd*Inputs!$E$6*$E3277-cost_fx*Inputs!$D$6)+12*Inputs!$B$7*(1-MIN(1,Inputs!$F$7*$D3277))*(ic*Inputs!$C$7+flat_fee-cost_acc-cost_wd*Inputs!$E$7*$E3277-cost_fx*Inputs!$D$7)+12*Inputs!$B$8*(1-MIN(1,Inputs!$F$8*$D3277))*(ic*Inputs!$C$8+flat_fee-cost_acc-cost_wd*Inputs!$E$8*$E3277-cost_fx*Inputs!$D$8)-fixed</f>
        <v>-235471.3963</v>
      </c>
    </row>
    <row r="3278" customFormat="false" ht="15" hidden="false" customHeight="false" outlineLevel="0" collapsed="false">
      <c r="A3278" s="0" t="n">
        <v>3213</v>
      </c>
      <c r="B3278" s="0" t="n">
        <v>0.223012</v>
      </c>
      <c r="C3278" s="0" t="n">
        <v>0.956651</v>
      </c>
      <c r="D3278" s="0" t="n">
        <v>0.844783</v>
      </c>
      <c r="E3278" s="0" t="n">
        <v>1.241818</v>
      </c>
      <c r="F3278" s="0" t="n">
        <v>0.146749</v>
      </c>
      <c r="G3278" s="0" t="n">
        <f aca="false">12*Inputs!$B$6*(MIN(1,$H$50*$C3278)*(ic*Inputs!$C$6+pS+fee_fx*Inputs!$D$6-cost_acc-cost_wd*Inputs!$E$6*$E3278-cost_fx*Inputs!$D$6-$F3278)+(1-MIN(1,$H$50*$C3278))*(1-MIN(1,Inputs!$G$6*$D3278)*churn_nonbuyers)*(ic*Inputs!$C$6+fee_wd*Inputs!$E$6*(1-$B3278)+fee_fx*Inputs!$D$6-cost_acc-cost_wd*Inputs!$E$6*(1-$B3278)-cost_fx*Inputs!$D$6))</f>
        <v>211651.123212345</v>
      </c>
      <c r="H3278" s="0" t="n">
        <f aca="false">12*Inputs!$B$7*(MIN(1,$H$51*$C3278)*(ic*Inputs!$C$7+pE+fee_fx*Inputs!$D$7-cost_acc-cost_wd*Inputs!$E$7*$E3278-cost_fx*Inputs!$D$7-$F3278)+(1-MIN(1,$H$51*$C3278))*(1-MIN(1,Inputs!$G$7*$D3278)*churn_nonbuyers)*(ic*Inputs!$C$7+fee_wd*Inputs!$E$7*(1-$B3278)+fee_fx*Inputs!$D$7-cost_acc-cost_wd*Inputs!$E$7*(1-$B3278)-cost_fx*Inputs!$D$7))</f>
        <v>397384.979341086</v>
      </c>
      <c r="I3278" s="0" t="n">
        <f aca="false">12*Inputs!$B$8*(MIN(1,$H$52*$C3278)*(ic*Inputs!$C$8+pT-cost_acc-cost_wd*Inputs!$E$8-cost_fx*Inputs!$D$8-cost_ins)+(1-MIN(1,$H$52*$C3278))*(1-MIN(1,Inputs!$G$8*$D3278)*churn_nonbuyers)*(ic*Inputs!$C$8+fee_wd*Inputs!$E$8*(1-$B3278)+fee_fx*Inputs!$D$8-cost_acc-cost_wd*Inputs!$E$8*(1-$B3278)-cost_fx*Inputs!$D$8))</f>
        <v>180513.066223684</v>
      </c>
      <c r="J3278" s="0" t="n">
        <f aca="false">G3278+H3278+I3278-fixed</f>
        <v>89549.1687771148</v>
      </c>
      <c r="K3278" s="0" t="n">
        <f aca="false">12*Inputs!$B$6*(1-MIN(1,Inputs!$G$6*$D3278)*churn_nonbuyers)*(ic*Inputs!$C$6+fee_wd*Inputs!$E$6*(1-$B3278)+fee_fx*Inputs!$D$6-cost_acc-cost_wd*Inputs!$E$6*(1-$B3278)-cost_fx*Inputs!$D$6)</f>
        <v>162327.315934051</v>
      </c>
      <c r="L3278" s="0" t="n">
        <f aca="false">12*Inputs!$B$7*(1-MIN(1,Inputs!$G$7*$D3278)*churn_nonbuyers)*(ic*Inputs!$C$7+fee_wd*Inputs!$E$7*(1-$B3278)+fee_fx*Inputs!$D$7-cost_acc-cost_wd*Inputs!$E$7*(1-$B3278)-cost_fx*Inputs!$D$7)</f>
        <v>361681.650776431</v>
      </c>
      <c r="M3278" s="0" t="n">
        <f aca="false">12*Inputs!$B$8*(1-MIN(1,Inputs!$G$8*$D3278)*churn_nonbuyers)*(ic*Inputs!$C$8+fee_wd*Inputs!$E$8*(1-$B3278)+fee_fx*Inputs!$D$8-cost_acc-cost_wd*Inputs!$E$8*(1-$B3278)-cost_fx*Inputs!$D$8)</f>
        <v>129009.534838906</v>
      </c>
      <c r="N3278" s="0" t="n">
        <f aca="false">K3278+L3278+I3278-fixed</f>
        <v>4522.03293416568</v>
      </c>
      <c r="O3278" s="0" t="n">
        <f aca="false">K3278+L3278+M3278-fixed</f>
        <v>-46981.4984506127</v>
      </c>
      <c r="P3278" s="0" t="n">
        <f aca="false">12*Inputs!$B$6*(1-MIN(1,Inputs!$F$6*$D3278))*(ic*Inputs!$C$6+flat_fee-cost_acc-cost_wd*Inputs!$E$6*$E3278-cost_fx*Inputs!$D$6)+12*Inputs!$B$7*(1-MIN(1,Inputs!$F$7*$D3278))*(ic*Inputs!$C$7+flat_fee-cost_acc-cost_wd*Inputs!$E$7*$E3278-cost_fx*Inputs!$D$7)+12*Inputs!$B$8*(1-MIN(1,Inputs!$F$8*$D3278))*(ic*Inputs!$C$8+flat_fee-cost_acc-cost_wd*Inputs!$E$8*$E3278-cost_fx*Inputs!$D$8)-fixed</f>
        <v>44529.61289456</v>
      </c>
    </row>
    <row r="3279" customFormat="false" ht="15" hidden="false" customHeight="false" outlineLevel="0" collapsed="false">
      <c r="A3279" s="0" t="n">
        <v>3214</v>
      </c>
      <c r="B3279" s="0" t="n">
        <v>0.409044</v>
      </c>
      <c r="C3279" s="0" t="n">
        <v>0.942958</v>
      </c>
      <c r="D3279" s="0" t="n">
        <v>0.911632</v>
      </c>
      <c r="E3279" s="0" t="n">
        <v>1.225139</v>
      </c>
      <c r="F3279" s="0" t="n">
        <v>0.271117</v>
      </c>
      <c r="G3279" s="0" t="n">
        <f aca="false">12*Inputs!$B$6*(MIN(1,$H$50*$C3279)*(ic*Inputs!$C$6+pS+fee_fx*Inputs!$D$6-cost_acc-cost_wd*Inputs!$E$6*$E3279-cost_fx*Inputs!$D$6-$F3279)+(1-MIN(1,$H$50*$C3279))*(1-MIN(1,Inputs!$G$6*$D3279)*churn_nonbuyers)*(ic*Inputs!$C$6+fee_wd*Inputs!$E$6*(1-$B3279)+fee_fx*Inputs!$D$6-cost_acc-cost_wd*Inputs!$E$6*(1-$B3279)-cost_fx*Inputs!$D$6))</f>
        <v>184442.927972105</v>
      </c>
      <c r="H3279" s="0" t="n">
        <f aca="false">12*Inputs!$B$7*(MIN(1,$H$51*$C3279)*(ic*Inputs!$C$7+pE+fee_fx*Inputs!$D$7-cost_acc-cost_wd*Inputs!$E$7*$E3279-cost_fx*Inputs!$D$7-$F3279)+(1-MIN(1,$H$51*$C3279))*(1-MIN(1,Inputs!$G$7*$D3279)*churn_nonbuyers)*(ic*Inputs!$C$7+fee_wd*Inputs!$E$7*(1-$B3279)+fee_fx*Inputs!$D$7-cost_acc-cost_wd*Inputs!$E$7*(1-$B3279)-cost_fx*Inputs!$D$7))</f>
        <v>375239.192845036</v>
      </c>
      <c r="I3279" s="0" t="n">
        <f aca="false">12*Inputs!$B$8*(MIN(1,$H$52*$C3279)*(ic*Inputs!$C$8+pT-cost_acc-cost_wd*Inputs!$E$8-cost_fx*Inputs!$D$8-cost_ins)+(1-MIN(1,$H$52*$C3279))*(1-MIN(1,Inputs!$G$8*$D3279)*churn_nonbuyers)*(ic*Inputs!$C$8+fee_wd*Inputs!$E$8*(1-$B3279)+fee_fx*Inputs!$D$8-cost_acc-cost_wd*Inputs!$E$8*(1-$B3279)-cost_fx*Inputs!$D$8))</f>
        <v>173655.794076706</v>
      </c>
      <c r="J3279" s="0" t="n">
        <f aca="false">G3279+H3279+I3279-fixed</f>
        <v>33337.9148938473</v>
      </c>
      <c r="K3279" s="0" t="n">
        <f aca="false">12*Inputs!$B$6*(1-MIN(1,Inputs!$G$6*$D3279)*churn_nonbuyers)*(ic*Inputs!$C$6+fee_wd*Inputs!$E$6*(1-$B3279)+fee_fx*Inputs!$D$6-cost_acc-cost_wd*Inputs!$E$6*(1-$B3279)-cost_fx*Inputs!$D$6)</f>
        <v>136193.276158618</v>
      </c>
      <c r="L3279" s="0" t="n">
        <f aca="false">12*Inputs!$B$7*(1-MIN(1,Inputs!$G$7*$D3279)*churn_nonbuyers)*(ic*Inputs!$C$7+fee_wd*Inputs!$E$7*(1-$B3279)+fee_fx*Inputs!$D$7-cost_acc-cost_wd*Inputs!$E$7*(1-$B3279)-cost_fx*Inputs!$D$7)</f>
        <v>334881.480959171</v>
      </c>
      <c r="M3279" s="0" t="n">
        <f aca="false">12*Inputs!$B$8*(1-MIN(1,Inputs!$G$8*$D3279)*churn_nonbuyers)*(ic*Inputs!$C$8+fee_wd*Inputs!$E$8*(1-$B3279)+fee_fx*Inputs!$D$8-cost_acc-cost_wd*Inputs!$E$8*(1-$B3279)-cost_fx*Inputs!$D$8)</f>
        <v>111005.567993549</v>
      </c>
      <c r="N3279" s="0" t="n">
        <f aca="false">K3279+L3279+I3279-fixed</f>
        <v>-55269.4488055056</v>
      </c>
      <c r="O3279" s="0" t="n">
        <f aca="false">K3279+L3279+M3279-fixed</f>
        <v>-117919.674888663</v>
      </c>
      <c r="P3279" s="0" t="n">
        <f aca="false">12*Inputs!$B$6*(1-MIN(1,Inputs!$F$6*$D3279))*(ic*Inputs!$C$6+flat_fee-cost_acc-cost_wd*Inputs!$E$6*$E3279-cost_fx*Inputs!$D$6)+12*Inputs!$B$7*(1-MIN(1,Inputs!$F$7*$D3279))*(ic*Inputs!$C$7+flat_fee-cost_acc-cost_wd*Inputs!$E$7*$E3279-cost_fx*Inputs!$D$7)+12*Inputs!$B$8*(1-MIN(1,Inputs!$F$8*$D3279))*(ic*Inputs!$C$8+flat_fee-cost_acc-cost_wd*Inputs!$E$8*$E3279-cost_fx*Inputs!$D$8)-fixed</f>
        <v>18270.3215475201</v>
      </c>
    </row>
    <row r="3280" customFormat="false" ht="15" hidden="false" customHeight="false" outlineLevel="0" collapsed="false">
      <c r="A3280" s="0" t="n">
        <v>3215</v>
      </c>
      <c r="B3280" s="0" t="n">
        <v>0.580339</v>
      </c>
      <c r="C3280" s="0" t="n">
        <v>0.850067</v>
      </c>
      <c r="D3280" s="0" t="n">
        <v>1.828859</v>
      </c>
      <c r="E3280" s="0" t="n">
        <v>1.104503</v>
      </c>
      <c r="F3280" s="0" t="n">
        <v>0.176181</v>
      </c>
      <c r="G3280" s="0" t="n">
        <f aca="false">12*Inputs!$B$6*(MIN(1,$H$50*$C3280)*(ic*Inputs!$C$6+pS+fee_fx*Inputs!$D$6-cost_acc-cost_wd*Inputs!$E$6*$E3280-cost_fx*Inputs!$D$6-$F3280)+(1-MIN(1,$H$50*$C3280))*(1-MIN(1,Inputs!$G$6*$D3280)*churn_nonbuyers)*(ic*Inputs!$C$6+fee_wd*Inputs!$E$6*(1-$B3280)+fee_fx*Inputs!$D$6-cost_acc-cost_wd*Inputs!$E$6*(1-$B3280)-cost_fx*Inputs!$D$6))</f>
        <v>156925.836768618</v>
      </c>
      <c r="H3280" s="0" t="n">
        <f aca="false">12*Inputs!$B$7*(MIN(1,$H$51*$C3280)*(ic*Inputs!$C$7+pE+fee_fx*Inputs!$D$7-cost_acc-cost_wd*Inputs!$E$7*$E3280-cost_fx*Inputs!$D$7-$F3280)+(1-MIN(1,$H$51*$C3280))*(1-MIN(1,Inputs!$G$7*$D3280)*churn_nonbuyers)*(ic*Inputs!$C$7+fee_wd*Inputs!$E$7*(1-$B3280)+fee_fx*Inputs!$D$7-cost_acc-cost_wd*Inputs!$E$7*(1-$B3280)-cost_fx*Inputs!$D$7))</f>
        <v>366086.974367861</v>
      </c>
      <c r="I3280" s="0" t="n">
        <f aca="false">12*Inputs!$B$8*(MIN(1,$H$52*$C3280)*(ic*Inputs!$C$8+pT-cost_acc-cost_wd*Inputs!$E$8-cost_fx*Inputs!$D$8-cost_ins)+(1-MIN(1,$H$52*$C3280))*(1-MIN(1,Inputs!$G$8*$D3280)*churn_nonbuyers)*(ic*Inputs!$C$8+fee_wd*Inputs!$E$8*(1-$B3280)+fee_fx*Inputs!$D$8-cost_acc-cost_wd*Inputs!$E$8*(1-$B3280)-cost_fx*Inputs!$D$8))</f>
        <v>122532.057648</v>
      </c>
      <c r="J3280" s="0" t="n">
        <f aca="false">G3280+H3280+I3280-fixed</f>
        <v>-54455.1312155214</v>
      </c>
      <c r="K3280" s="0" t="n">
        <f aca="false">12*Inputs!$B$6*(1-MIN(1,Inputs!$G$6*$D3280)*churn_nonbuyers)*(ic*Inputs!$C$6+fee_wd*Inputs!$E$6*(1-$B3280)+fee_fx*Inputs!$D$6-cost_acc-cost_wd*Inputs!$E$6*(1-$B3280)-cost_fx*Inputs!$D$6)</f>
        <v>107238.064343047</v>
      </c>
      <c r="L3280" s="0" t="n">
        <f aca="false">12*Inputs!$B$7*(1-MIN(1,Inputs!$G$7*$D3280)*churn_nonbuyers)*(ic*Inputs!$C$7+fee_wd*Inputs!$E$7*(1-$B3280)+fee_fx*Inputs!$D$7-cost_acc-cost_wd*Inputs!$E$7*(1-$B3280)-cost_fx*Inputs!$D$7)</f>
        <v>302094.372973828</v>
      </c>
      <c r="M3280" s="0" t="n">
        <f aca="false">12*Inputs!$B$8*(1-MIN(1,Inputs!$G$8*$D3280)*churn_nonbuyers)*(ic*Inputs!$C$8+fee_wd*Inputs!$E$8*(1-$B3280)+fee_fx*Inputs!$D$8-cost_acc-cost_wd*Inputs!$E$8*(1-$B3280)-cost_fx*Inputs!$D$8)</f>
        <v>0</v>
      </c>
      <c r="N3280" s="0" t="n">
        <f aca="false">K3280+L3280+I3280-fixed</f>
        <v>-168135.505035125</v>
      </c>
      <c r="O3280" s="0" t="n">
        <f aca="false">K3280+L3280+M3280-fixed</f>
        <v>-290667.562683125</v>
      </c>
      <c r="P3280" s="0" t="n">
        <f aca="false">12*Inputs!$B$6*(1-MIN(1,Inputs!$F$6*$D3280))*(ic*Inputs!$C$6+flat_fee-cost_acc-cost_wd*Inputs!$E$6*$E3280-cost_fx*Inputs!$D$6)+12*Inputs!$B$7*(1-MIN(1,Inputs!$F$7*$D3280))*(ic*Inputs!$C$7+flat_fee-cost_acc-cost_wd*Inputs!$E$7*$E3280-cost_fx*Inputs!$D$7)+12*Inputs!$B$8*(1-MIN(1,Inputs!$F$8*$D3280))*(ic*Inputs!$C$8+flat_fee-cost_acc-cost_wd*Inputs!$E$8*$E3280-cost_fx*Inputs!$D$8)-fixed</f>
        <v>-416717.543318517</v>
      </c>
    </row>
    <row r="3281" customFormat="false" ht="15" hidden="false" customHeight="false" outlineLevel="0" collapsed="false">
      <c r="A3281" s="0" t="n">
        <v>3216</v>
      </c>
      <c r="B3281" s="0" t="n">
        <v>0.124003</v>
      </c>
      <c r="C3281" s="0" t="n">
        <v>0.771807</v>
      </c>
      <c r="D3281" s="0" t="n">
        <v>1.274581</v>
      </c>
      <c r="E3281" s="0" t="n">
        <v>1.140913</v>
      </c>
      <c r="F3281" s="0" t="n">
        <v>0.345039</v>
      </c>
      <c r="G3281" s="0" t="n">
        <f aca="false">12*Inputs!$B$6*(MIN(1,$H$50*$C3281)*(ic*Inputs!$C$6+pS+fee_fx*Inputs!$D$6-cost_acc-cost_wd*Inputs!$E$6*$E3281-cost_fx*Inputs!$D$6-$F3281)+(1-MIN(1,$H$50*$C3281))*(1-MIN(1,Inputs!$G$6*$D3281)*churn_nonbuyers)*(ic*Inputs!$C$6+fee_wd*Inputs!$E$6*(1-$B3281)+fee_fx*Inputs!$D$6-cost_acc-cost_wd*Inputs!$E$6*(1-$B3281)-cost_fx*Inputs!$D$6))</f>
        <v>209496.16899059</v>
      </c>
      <c r="H3281" s="0" t="n">
        <f aca="false">12*Inputs!$B$7*(MIN(1,$H$51*$C3281)*(ic*Inputs!$C$7+pE+fee_fx*Inputs!$D$7-cost_acc-cost_wd*Inputs!$E$7*$E3281-cost_fx*Inputs!$D$7-$F3281)+(1-MIN(1,$H$51*$C3281))*(1-MIN(1,Inputs!$G$7*$D3281)*churn_nonbuyers)*(ic*Inputs!$C$7+fee_wd*Inputs!$E$7*(1-$B3281)+fee_fx*Inputs!$D$7-cost_acc-cost_wd*Inputs!$E$7*(1-$B3281)-cost_fx*Inputs!$D$7))</f>
        <v>396814.158575478</v>
      </c>
      <c r="I3281" s="0" t="n">
        <f aca="false">12*Inputs!$B$8*(MIN(1,$H$52*$C3281)*(ic*Inputs!$C$8+pT-cost_acc-cost_wd*Inputs!$E$8-cost_fx*Inputs!$D$8-cost_ins)+(1-MIN(1,$H$52*$C3281))*(1-MIN(1,Inputs!$G$8*$D3281)*churn_nonbuyers)*(ic*Inputs!$C$8+fee_wd*Inputs!$E$8*(1-$B3281)+fee_fx*Inputs!$D$8-cost_acc-cost_wd*Inputs!$E$8*(1-$B3281)-cost_fx*Inputs!$D$8))</f>
        <v>127131.578660302</v>
      </c>
      <c r="J3281" s="0" t="n">
        <f aca="false">G3281+H3281+I3281-fixed</f>
        <v>33441.90622637</v>
      </c>
      <c r="K3281" s="0" t="n">
        <f aca="false">12*Inputs!$B$6*(1-MIN(1,Inputs!$G$6*$D3281)*churn_nonbuyers)*(ic*Inputs!$C$6+fee_wd*Inputs!$E$6*(1-$B3281)+fee_fx*Inputs!$D$6-cost_acc-cost_wd*Inputs!$E$6*(1-$B3281)-cost_fx*Inputs!$D$6)</f>
        <v>172033.76496775</v>
      </c>
      <c r="L3281" s="0" t="n">
        <f aca="false">12*Inputs!$B$7*(1-MIN(1,Inputs!$G$7*$D3281)*churn_nonbuyers)*(ic*Inputs!$C$7+fee_wd*Inputs!$E$7*(1-$B3281)+fee_fx*Inputs!$D$7-cost_acc-cost_wd*Inputs!$E$7*(1-$B3281)-cost_fx*Inputs!$D$7)</f>
        <v>370609.02029265</v>
      </c>
      <c r="M3281" s="0" t="n">
        <f aca="false">12*Inputs!$B$8*(1-MIN(1,Inputs!$G$8*$D3281)*churn_nonbuyers)*(ic*Inputs!$C$8+fee_wd*Inputs!$E$8*(1-$B3281)+fee_fx*Inputs!$D$8-cost_acc-cost_wd*Inputs!$E$8*(1-$B3281)-cost_fx*Inputs!$D$8)</f>
        <v>34542.1318761648</v>
      </c>
      <c r="N3281" s="0" t="n">
        <f aca="false">K3281+L3281+I3281-fixed</f>
        <v>-30225.6360792987</v>
      </c>
      <c r="O3281" s="0" t="n">
        <f aca="false">K3281+L3281+M3281-fixed</f>
        <v>-122815.082863436</v>
      </c>
      <c r="P3281" s="0" t="n">
        <f aca="false">12*Inputs!$B$6*(1-MIN(1,Inputs!$F$6*$D3281))*(ic*Inputs!$C$6+flat_fee-cost_acc-cost_wd*Inputs!$E$6*$E3281-cost_fx*Inputs!$D$6)+12*Inputs!$B$7*(1-MIN(1,Inputs!$F$7*$D3281))*(ic*Inputs!$C$7+flat_fee-cost_acc-cost_wd*Inputs!$E$7*$E3281-cost_fx*Inputs!$D$7)+12*Inputs!$B$8*(1-MIN(1,Inputs!$F$8*$D3281))*(ic*Inputs!$C$8+flat_fee-cost_acc-cost_wd*Inputs!$E$8*$E3281-cost_fx*Inputs!$D$8)-fixed</f>
        <v>-135960.24237928</v>
      </c>
    </row>
    <row r="3282" customFormat="false" ht="15" hidden="false" customHeight="false" outlineLevel="0" collapsed="false">
      <c r="A3282" s="0" t="n">
        <v>3217</v>
      </c>
      <c r="B3282" s="0" t="n">
        <v>0.557786</v>
      </c>
      <c r="C3282" s="0" t="n">
        <v>0.933071</v>
      </c>
      <c r="D3282" s="0" t="n">
        <v>1.206214</v>
      </c>
      <c r="E3282" s="0" t="n">
        <v>1.208048</v>
      </c>
      <c r="F3282" s="0" t="n">
        <v>0.271881</v>
      </c>
      <c r="G3282" s="0" t="n">
        <f aca="false">12*Inputs!$B$6*(MIN(1,$H$50*$C3282)*(ic*Inputs!$C$6+pS+fee_fx*Inputs!$D$6-cost_acc-cost_wd*Inputs!$E$6*$E3282-cost_fx*Inputs!$D$6-$F3282)+(1-MIN(1,$H$50*$C3282))*(1-MIN(1,Inputs!$G$6*$D3282)*churn_nonbuyers)*(ic*Inputs!$C$6+fee_wd*Inputs!$E$6*(1-$B3282)+fee_fx*Inputs!$D$6-cost_acc-cost_wd*Inputs!$E$6*(1-$B3282)-cost_fx*Inputs!$D$6))</f>
        <v>163718.441832975</v>
      </c>
      <c r="H3282" s="0" t="n">
        <f aca="false">12*Inputs!$B$7*(MIN(1,$H$51*$C3282)*(ic*Inputs!$C$7+pE+fee_fx*Inputs!$D$7-cost_acc-cost_wd*Inputs!$E$7*$E3282-cost_fx*Inputs!$D$7-$F3282)+(1-MIN(1,$H$51*$C3282))*(1-MIN(1,Inputs!$G$7*$D3282)*churn_nonbuyers)*(ic*Inputs!$C$7+fee_wd*Inputs!$E$7*(1-$B3282)+fee_fx*Inputs!$D$7-cost_acc-cost_wd*Inputs!$E$7*(1-$B3282)-cost_fx*Inputs!$D$7))</f>
        <v>361766.063933564</v>
      </c>
      <c r="I3282" s="0" t="n">
        <f aca="false">12*Inputs!$B$8*(MIN(1,$H$52*$C3282)*(ic*Inputs!$C$8+pT-cost_acc-cost_wd*Inputs!$E$8-cost_fx*Inputs!$D$8-cost_ins)+(1-MIN(1,$H$52*$C3282))*(1-MIN(1,Inputs!$G$8*$D3282)*churn_nonbuyers)*(ic*Inputs!$C$8+fee_wd*Inputs!$E$8*(1-$B3282)+fee_fx*Inputs!$D$8-cost_acc-cost_wd*Inputs!$E$8*(1-$B3282)-cost_fx*Inputs!$D$8))</f>
        <v>150672.605220925</v>
      </c>
      <c r="J3282" s="0" t="n">
        <f aca="false">G3282+H3282+I3282-fixed</f>
        <v>-23842.8890125352</v>
      </c>
      <c r="K3282" s="0" t="n">
        <f aca="false">12*Inputs!$B$6*(1-MIN(1,Inputs!$G$6*$D3282)*churn_nonbuyers)*(ic*Inputs!$C$6+fee_wd*Inputs!$E$6*(1-$B3282)+fee_fx*Inputs!$D$6-cost_acc-cost_wd*Inputs!$E$6*(1-$B3282)-cost_fx*Inputs!$D$6)</f>
        <v>113964.405711869</v>
      </c>
      <c r="L3282" s="0" t="n">
        <f aca="false">12*Inputs!$B$7*(1-MIN(1,Inputs!$G$7*$D3282)*churn_nonbuyers)*(ic*Inputs!$C$7+fee_wd*Inputs!$E$7*(1-$B3282)+fee_fx*Inputs!$D$7-cost_acc-cost_wd*Inputs!$E$7*(1-$B3282)-cost_fx*Inputs!$D$7)</f>
        <v>311194.987555121</v>
      </c>
      <c r="M3282" s="0" t="n">
        <f aca="false">12*Inputs!$B$8*(1-MIN(1,Inputs!$G$8*$D3282)*churn_nonbuyers)*(ic*Inputs!$C$8+fee_wd*Inputs!$E$8*(1-$B3282)+fee_fx*Inputs!$D$8-cost_acc-cost_wd*Inputs!$E$8*(1-$B3282)-cost_fx*Inputs!$D$8)</f>
        <v>46636.8891620544</v>
      </c>
      <c r="N3282" s="0" t="n">
        <f aca="false">K3282+L3282+I3282-fixed</f>
        <v>-124168.001512085</v>
      </c>
      <c r="O3282" s="0" t="n">
        <f aca="false">K3282+L3282+M3282-fixed</f>
        <v>-228203.717570955</v>
      </c>
      <c r="P3282" s="0" t="n">
        <f aca="false">12*Inputs!$B$6*(1-MIN(1,Inputs!$F$6*$D3282))*(ic*Inputs!$C$6+flat_fee-cost_acc-cost_wd*Inputs!$E$6*$E3282-cost_fx*Inputs!$D$6)+12*Inputs!$B$7*(1-MIN(1,Inputs!$F$7*$D3282))*(ic*Inputs!$C$7+flat_fee-cost_acc-cost_wd*Inputs!$E$7*$E3282-cost_fx*Inputs!$D$7)+12*Inputs!$B$8*(1-MIN(1,Inputs!$F$8*$D3282))*(ic*Inputs!$C$8+flat_fee-cost_acc-cost_wd*Inputs!$E$8*$E3282-cost_fx*Inputs!$D$8)-fixed</f>
        <v>-125398.00612672</v>
      </c>
    </row>
    <row r="3283" customFormat="false" ht="15" hidden="false" customHeight="false" outlineLevel="0" collapsed="false">
      <c r="A3283" s="0" t="n">
        <v>3218</v>
      </c>
      <c r="B3283" s="0" t="n">
        <v>0.052403</v>
      </c>
      <c r="C3283" s="0" t="n">
        <v>1.134483</v>
      </c>
      <c r="D3283" s="0" t="n">
        <v>1.419974</v>
      </c>
      <c r="E3283" s="0" t="n">
        <v>1.227695</v>
      </c>
      <c r="F3283" s="0" t="n">
        <v>0.276169</v>
      </c>
      <c r="G3283" s="0" t="n">
        <f aca="false">12*Inputs!$B$6*(MIN(1,$H$50*$C3283)*(ic*Inputs!$C$6+pS+fee_fx*Inputs!$D$6-cost_acc-cost_wd*Inputs!$E$6*$E3283-cost_fx*Inputs!$D$6-$F3283)+(1-MIN(1,$H$50*$C3283))*(1-MIN(1,Inputs!$G$6*$D3283)*churn_nonbuyers)*(ic*Inputs!$C$6+fee_wd*Inputs!$E$6*(1-$B3283)+fee_fx*Inputs!$D$6-cost_acc-cost_wd*Inputs!$E$6*(1-$B3283)-cost_fx*Inputs!$D$6))</f>
        <v>234126.283155892</v>
      </c>
      <c r="H3283" s="0" t="n">
        <f aca="false">12*Inputs!$B$7*(MIN(1,$H$51*$C3283)*(ic*Inputs!$C$7+pE+fee_fx*Inputs!$D$7-cost_acc-cost_wd*Inputs!$E$7*$E3283-cost_fx*Inputs!$D$7-$F3283)+(1-MIN(1,$H$51*$C3283))*(1-MIN(1,Inputs!$G$7*$D3283)*churn_nonbuyers)*(ic*Inputs!$C$7+fee_wd*Inputs!$E$7*(1-$B3283)+fee_fx*Inputs!$D$7-cost_acc-cost_wd*Inputs!$E$7*(1-$B3283)-cost_fx*Inputs!$D$7))</f>
        <v>406760.378604346</v>
      </c>
      <c r="I3283" s="0" t="n">
        <f aca="false">12*Inputs!$B$8*(MIN(1,$H$52*$C3283)*(ic*Inputs!$C$8+pT-cost_acc-cost_wd*Inputs!$E$8-cost_fx*Inputs!$D$8-cost_ins)+(1-MIN(1,$H$52*$C3283))*(1-MIN(1,Inputs!$G$8*$D3283)*churn_nonbuyers)*(ic*Inputs!$C$8+fee_wd*Inputs!$E$8*(1-$B3283)+fee_fx*Inputs!$D$8-cost_acc-cost_wd*Inputs!$E$8*(1-$B3283)-cost_fx*Inputs!$D$8))</f>
        <v>163930.184110284</v>
      </c>
      <c r="J3283" s="0" t="n">
        <f aca="false">G3283+H3283+I3283-fixed</f>
        <v>104816.845870522</v>
      </c>
      <c r="K3283" s="0" t="n">
        <f aca="false">12*Inputs!$B$6*(1-MIN(1,Inputs!$G$6*$D3283)*churn_nonbuyers)*(ic*Inputs!$C$6+fee_wd*Inputs!$E$6*(1-$B3283)+fee_fx*Inputs!$D$6-cost_acc-cost_wd*Inputs!$E$6*(1-$B3283)-cost_fx*Inputs!$D$6)</f>
        <v>180276.388542158</v>
      </c>
      <c r="L3283" s="0" t="n">
        <f aca="false">12*Inputs!$B$7*(1-MIN(1,Inputs!$G$7*$D3283)*churn_nonbuyers)*(ic*Inputs!$C$7+fee_wd*Inputs!$E$7*(1-$B3283)+fee_fx*Inputs!$D$7-cost_acc-cost_wd*Inputs!$E$7*(1-$B3283)-cost_fx*Inputs!$D$7)</f>
        <v>378799.417573295</v>
      </c>
      <c r="M3283" s="0" t="n">
        <f aca="false">12*Inputs!$B$8*(1-MIN(1,Inputs!$G$8*$D3283)*churn_nonbuyers)*(ic*Inputs!$C$8+fee_wd*Inputs!$E$8*(1-$B3283)+fee_fx*Inputs!$D$8-cost_acc-cost_wd*Inputs!$E$8*(1-$B3283)-cost_fx*Inputs!$D$8)</f>
        <v>1949.20263673919</v>
      </c>
      <c r="N3283" s="0" t="n">
        <f aca="false">K3283+L3283+I3283-fixed</f>
        <v>23005.9902257376</v>
      </c>
      <c r="O3283" s="0" t="n">
        <f aca="false">K3283+L3283+M3283-fixed</f>
        <v>-138974.991247807</v>
      </c>
      <c r="P3283" s="0" t="n">
        <f aca="false">12*Inputs!$B$6*(1-MIN(1,Inputs!$F$6*$D3283))*(ic*Inputs!$C$6+flat_fee-cost_acc-cost_wd*Inputs!$E$6*$E3283-cost_fx*Inputs!$D$6)+12*Inputs!$B$7*(1-MIN(1,Inputs!$F$7*$D3283))*(ic*Inputs!$C$7+flat_fee-cost_acc-cost_wd*Inputs!$E$7*$E3283-cost_fx*Inputs!$D$7)+12*Inputs!$B$8*(1-MIN(1,Inputs!$F$8*$D3283))*(ic*Inputs!$C$8+flat_fee-cost_acc-cost_wd*Inputs!$E$8*$E3283-cost_fx*Inputs!$D$8)-fixed</f>
        <v>-241777.1026888</v>
      </c>
    </row>
    <row r="3284" customFormat="false" ht="15" hidden="false" customHeight="false" outlineLevel="0" collapsed="false">
      <c r="A3284" s="0" t="n">
        <v>3219</v>
      </c>
      <c r="B3284" s="0" t="n">
        <v>0.204178</v>
      </c>
      <c r="C3284" s="0" t="n">
        <v>1.030595</v>
      </c>
      <c r="D3284" s="0" t="n">
        <v>0.588257</v>
      </c>
      <c r="E3284" s="0" t="n">
        <v>1.269352</v>
      </c>
      <c r="F3284" s="0" t="n">
        <v>0.370056</v>
      </c>
      <c r="G3284" s="0" t="n">
        <f aca="false">12*Inputs!$B$6*(MIN(1,$H$50*$C3284)*(ic*Inputs!$C$6+pS+fee_fx*Inputs!$D$6-cost_acc-cost_wd*Inputs!$E$6*$E3284-cost_fx*Inputs!$D$6-$F3284)+(1-MIN(1,$H$50*$C3284))*(1-MIN(1,Inputs!$G$6*$D3284)*churn_nonbuyers)*(ic*Inputs!$C$6+fee_wd*Inputs!$E$6*(1-$B3284)+fee_fx*Inputs!$D$6-cost_acc-cost_wd*Inputs!$E$6*(1-$B3284)-cost_fx*Inputs!$D$6))</f>
        <v>213917.339787777</v>
      </c>
      <c r="H3284" s="0" t="n">
        <f aca="false">12*Inputs!$B$7*(MIN(1,$H$51*$C3284)*(ic*Inputs!$C$7+pE+fee_fx*Inputs!$D$7-cost_acc-cost_wd*Inputs!$E$7*$E3284-cost_fx*Inputs!$D$7-$F3284)+(1-MIN(1,$H$51*$C3284))*(1-MIN(1,Inputs!$G$7*$D3284)*churn_nonbuyers)*(ic*Inputs!$C$7+fee_wd*Inputs!$E$7*(1-$B3284)+fee_fx*Inputs!$D$7-cost_acc-cost_wd*Inputs!$E$7*(1-$B3284)-cost_fx*Inputs!$D$7))</f>
        <v>386864.148064974</v>
      </c>
      <c r="I3284" s="0" t="n">
        <f aca="false">12*Inputs!$B$8*(MIN(1,$H$52*$C3284)*(ic*Inputs!$C$8+pT-cost_acc-cost_wd*Inputs!$E$8-cost_fx*Inputs!$D$8-cost_ins)+(1-MIN(1,$H$52*$C3284))*(1-MIN(1,Inputs!$G$8*$D3284)*churn_nonbuyers)*(ic*Inputs!$C$8+fee_wd*Inputs!$E$8*(1-$B3284)+fee_fx*Inputs!$D$8-cost_acc-cost_wd*Inputs!$E$8*(1-$B3284)-cost_fx*Inputs!$D$8))</f>
        <v>200434.736480278</v>
      </c>
      <c r="J3284" s="0" t="n">
        <f aca="false">G3284+H3284+I3284-fixed</f>
        <v>101216.224333029</v>
      </c>
      <c r="K3284" s="0" t="n">
        <f aca="false">12*Inputs!$B$6*(1-MIN(1,Inputs!$G$6*$D3284)*churn_nonbuyers)*(ic*Inputs!$C$6+fee_wd*Inputs!$E$6*(1-$B3284)+fee_fx*Inputs!$D$6-cost_acc-cost_wd*Inputs!$E$6*(1-$B3284)-cost_fx*Inputs!$D$6)</f>
        <v>167133.523231771</v>
      </c>
      <c r="L3284" s="0" t="n">
        <f aca="false">12*Inputs!$B$7*(1-MIN(1,Inputs!$G$7*$D3284)*churn_nonbuyers)*(ic*Inputs!$C$7+fee_wd*Inputs!$E$7*(1-$B3284)+fee_fx*Inputs!$D$7-cost_acc-cost_wd*Inputs!$E$7*(1-$B3284)-cost_fx*Inputs!$D$7)</f>
        <v>367201.682803063</v>
      </c>
      <c r="M3284" s="0" t="n">
        <f aca="false">12*Inputs!$B$8*(1-MIN(1,Inputs!$G$8*$D3284)*churn_nonbuyers)*(ic*Inputs!$C$8+fee_wd*Inputs!$E$8*(1-$B3284)+fee_fx*Inputs!$D$8-cost_acc-cost_wd*Inputs!$E$8*(1-$B3284)-cost_fx*Inputs!$D$8)</f>
        <v>186230.163668266</v>
      </c>
      <c r="N3284" s="0" t="n">
        <f aca="false">K3284+L3284+I3284-fixed</f>
        <v>34769.9425151122</v>
      </c>
      <c r="O3284" s="0" t="n">
        <f aca="false">K3284+L3284+M3284-fixed</f>
        <v>20565.3697030995</v>
      </c>
      <c r="P3284" s="0" t="n">
        <f aca="false">12*Inputs!$B$6*(1-MIN(1,Inputs!$F$6*$D3284))*(ic*Inputs!$C$6+flat_fee-cost_acc-cost_wd*Inputs!$E$6*$E3284-cost_fx*Inputs!$D$6)+12*Inputs!$B$7*(1-MIN(1,Inputs!$F$7*$D3284))*(ic*Inputs!$C$7+flat_fee-cost_acc-cost_wd*Inputs!$E$7*$E3284-cost_fx*Inputs!$D$7)+12*Inputs!$B$8*(1-MIN(1,Inputs!$F$8*$D3284))*(ic*Inputs!$C$8+flat_fee-cost_acc-cost_wd*Inputs!$E$8*$E3284-cost_fx*Inputs!$D$8)-fixed</f>
        <v>159688.43037536</v>
      </c>
    </row>
    <row r="3285" customFormat="false" ht="15" hidden="false" customHeight="false" outlineLevel="0" collapsed="false">
      <c r="A3285" s="0" t="n">
        <v>3220</v>
      </c>
      <c r="B3285" s="0" t="n">
        <v>0.256531</v>
      </c>
      <c r="C3285" s="0" t="n">
        <v>0.979955</v>
      </c>
      <c r="D3285" s="0" t="n">
        <v>0.694951</v>
      </c>
      <c r="E3285" s="0" t="n">
        <v>1.252088</v>
      </c>
      <c r="F3285" s="0" t="n">
        <v>0.266814</v>
      </c>
      <c r="G3285" s="0" t="n">
        <f aca="false">12*Inputs!$B$6*(MIN(1,$H$50*$C3285)*(ic*Inputs!$C$6+pS+fee_fx*Inputs!$D$6-cost_acc-cost_wd*Inputs!$E$6*$E3285-cost_fx*Inputs!$D$6-$F3285)+(1-MIN(1,$H$50*$C3285))*(1-MIN(1,Inputs!$G$6*$D3285)*churn_nonbuyers)*(ic*Inputs!$C$6+fee_wd*Inputs!$E$6*(1-$B3285)+fee_fx*Inputs!$D$6-cost_acc-cost_wd*Inputs!$E$6*(1-$B3285)-cost_fx*Inputs!$D$6))</f>
        <v>206786.338473605</v>
      </c>
      <c r="H3285" s="0" t="n">
        <f aca="false">12*Inputs!$B$7*(MIN(1,$H$51*$C3285)*(ic*Inputs!$C$7+pE+fee_fx*Inputs!$D$7-cost_acc-cost_wd*Inputs!$E$7*$E3285-cost_fx*Inputs!$D$7-$F3285)+(1-MIN(1,$H$51*$C3285))*(1-MIN(1,Inputs!$G$7*$D3285)*churn_nonbuyers)*(ic*Inputs!$C$7+fee_wd*Inputs!$E$7*(1-$B3285)+fee_fx*Inputs!$D$7-cost_acc-cost_wd*Inputs!$E$7*(1-$B3285)-cost_fx*Inputs!$D$7))</f>
        <v>388458.832780373</v>
      </c>
      <c r="I3285" s="0" t="n">
        <f aca="false">12*Inputs!$B$8*(MIN(1,$H$52*$C3285)*(ic*Inputs!$C$8+pT-cost_acc-cost_wd*Inputs!$E$8-cost_fx*Inputs!$D$8-cost_ins)+(1-MIN(1,$H$52*$C3285))*(1-MIN(1,Inputs!$G$8*$D3285)*churn_nonbuyers)*(ic*Inputs!$C$8+fee_wd*Inputs!$E$8*(1-$B3285)+fee_fx*Inputs!$D$8-cost_acc-cost_wd*Inputs!$E$8*(1-$B3285)-cost_fx*Inputs!$D$8))</f>
        <v>191906.092170128</v>
      </c>
      <c r="J3285" s="0" t="n">
        <f aca="false">G3285+H3285+I3285-fixed</f>
        <v>87151.2634241064</v>
      </c>
      <c r="K3285" s="0" t="n">
        <f aca="false">12*Inputs!$B$6*(1-MIN(1,Inputs!$G$6*$D3285)*churn_nonbuyers)*(ic*Inputs!$C$6+fee_wd*Inputs!$E$6*(1-$B3285)+fee_fx*Inputs!$D$6-cost_acc-cost_wd*Inputs!$E$6*(1-$B3285)-cost_fx*Inputs!$D$6)</f>
        <v>158938.020539863</v>
      </c>
      <c r="L3285" s="0" t="n">
        <f aca="false">12*Inputs!$B$7*(1-MIN(1,Inputs!$G$7*$D3285)*churn_nonbuyers)*(ic*Inputs!$C$7+fee_wd*Inputs!$E$7*(1-$B3285)+fee_fx*Inputs!$D$7-cost_acc-cost_wd*Inputs!$E$7*(1-$B3285)-cost_fx*Inputs!$D$7)</f>
        <v>358623.563075918</v>
      </c>
      <c r="M3285" s="0" t="n">
        <f aca="false">12*Inputs!$B$8*(1-MIN(1,Inputs!$G$8*$D3285)*churn_nonbuyers)*(ic*Inputs!$C$8+fee_wd*Inputs!$E$8*(1-$B3285)+fee_fx*Inputs!$D$8-cost_acc-cost_wd*Inputs!$E$8*(1-$B3285)-cost_fx*Inputs!$D$8)</f>
        <v>161294.197079362</v>
      </c>
      <c r="N3285" s="0" t="n">
        <f aca="false">K3285+L3285+I3285-fixed</f>
        <v>9467.67578590871</v>
      </c>
      <c r="O3285" s="0" t="n">
        <f aca="false">K3285+L3285+M3285-fixed</f>
        <v>-21144.2193048573</v>
      </c>
      <c r="P3285" s="0" t="n">
        <f aca="false">12*Inputs!$B$6*(1-MIN(1,Inputs!$F$6*$D3285))*(ic*Inputs!$C$6+flat_fee-cost_acc-cost_wd*Inputs!$E$6*$E3285-cost_fx*Inputs!$D$6)+12*Inputs!$B$7*(1-MIN(1,Inputs!$F$7*$D3285))*(ic*Inputs!$C$7+flat_fee-cost_acc-cost_wd*Inputs!$E$7*$E3285-cost_fx*Inputs!$D$7)+12*Inputs!$B$8*(1-MIN(1,Inputs!$F$8*$D3285))*(ic*Inputs!$C$8+flat_fee-cost_acc-cost_wd*Inputs!$E$8*$E3285-cost_fx*Inputs!$D$8)-fixed</f>
        <v>115139.85031712</v>
      </c>
    </row>
    <row r="3286" customFormat="false" ht="15" hidden="false" customHeight="false" outlineLevel="0" collapsed="false">
      <c r="A3286" s="0" t="n">
        <v>3221</v>
      </c>
      <c r="B3286" s="0" t="n">
        <v>0.168004</v>
      </c>
      <c r="C3286" s="0" t="n">
        <v>1.040771</v>
      </c>
      <c r="D3286" s="0" t="n">
        <v>1.271787</v>
      </c>
      <c r="E3286" s="0" t="n">
        <v>1.363491</v>
      </c>
      <c r="F3286" s="0" t="n">
        <v>0.090448</v>
      </c>
      <c r="G3286" s="0" t="n">
        <f aca="false">12*Inputs!$B$6*(MIN(1,$H$50*$C3286)*(ic*Inputs!$C$6+pS+fee_fx*Inputs!$D$6-cost_acc-cost_wd*Inputs!$E$6*$E3286-cost_fx*Inputs!$D$6-$F3286)+(1-MIN(1,$H$50*$C3286))*(1-MIN(1,Inputs!$G$6*$D3286)*churn_nonbuyers)*(ic*Inputs!$C$6+fee_wd*Inputs!$E$6*(1-$B3286)+fee_fx*Inputs!$D$6-cost_acc-cost_wd*Inputs!$E$6*(1-$B3286)-cost_fx*Inputs!$D$6))</f>
        <v>217903.256824283</v>
      </c>
      <c r="H3286" s="0" t="n">
        <f aca="false">12*Inputs!$B$7*(MIN(1,$H$51*$C3286)*(ic*Inputs!$C$7+pE+fee_fx*Inputs!$D$7-cost_acc-cost_wd*Inputs!$E$7*$E3286-cost_fx*Inputs!$D$7-$F3286)+(1-MIN(1,$H$51*$C3286))*(1-MIN(1,Inputs!$G$7*$D3286)*churn_nonbuyers)*(ic*Inputs!$C$7+fee_wd*Inputs!$E$7*(1-$B3286)+fee_fx*Inputs!$D$7-cost_acc-cost_wd*Inputs!$E$7*(1-$B3286)-cost_fx*Inputs!$D$7))</f>
        <v>390983.820427393</v>
      </c>
      <c r="I3286" s="0" t="n">
        <f aca="false">12*Inputs!$B$8*(MIN(1,$H$52*$C3286)*(ic*Inputs!$C$8+pT-cost_acc-cost_wd*Inputs!$E$8-cost_fx*Inputs!$D$8-cost_ins)+(1-MIN(1,$H$52*$C3286))*(1-MIN(1,Inputs!$G$8*$D3286)*churn_nonbuyers)*(ic*Inputs!$C$8+fee_wd*Inputs!$E$8*(1-$B3286)+fee_fx*Inputs!$D$8-cost_acc-cost_wd*Inputs!$E$8*(1-$B3286)-cost_fx*Inputs!$D$8))</f>
        <v>159504.922099981</v>
      </c>
      <c r="J3286" s="0" t="n">
        <f aca="false">G3286+H3286+I3286-fixed</f>
        <v>68391.9993516568</v>
      </c>
      <c r="K3286" s="0" t="n">
        <f aca="false">12*Inputs!$B$6*(1-MIN(1,Inputs!$G$6*$D3286)*churn_nonbuyers)*(ic*Inputs!$C$6+fee_wd*Inputs!$E$6*(1-$B3286)+fee_fx*Inputs!$D$6-cost_acc-cost_wd*Inputs!$E$6*(1-$B3286)-cost_fx*Inputs!$D$6)</f>
        <v>166126.201222666</v>
      </c>
      <c r="L3286" s="0" t="n">
        <f aca="false">12*Inputs!$B$7*(1-MIN(1,Inputs!$G$7*$D3286)*churn_nonbuyers)*(ic*Inputs!$C$7+fee_wd*Inputs!$E$7*(1-$B3286)+fee_fx*Inputs!$D$7-cost_acc-cost_wd*Inputs!$E$7*(1-$B3286)-cost_fx*Inputs!$D$7)</f>
        <v>364546.922557599</v>
      </c>
      <c r="M3286" s="0" t="n">
        <f aca="false">12*Inputs!$B$8*(1-MIN(1,Inputs!$G$8*$D3286)*churn_nonbuyers)*(ic*Inputs!$C$8+fee_wd*Inputs!$E$8*(1-$B3286)+fee_fx*Inputs!$D$8-cost_acc-cost_wd*Inputs!$E$8*(1-$B3286)-cost_fx*Inputs!$D$8)</f>
        <v>34937.0684257728</v>
      </c>
      <c r="N3286" s="0" t="n">
        <f aca="false">K3286+L3286+I3286-fixed</f>
        <v>-9821.95411975426</v>
      </c>
      <c r="O3286" s="0" t="n">
        <f aca="false">K3286+L3286+M3286-fixed</f>
        <v>-134389.807793962</v>
      </c>
      <c r="P3286" s="0" t="n">
        <f aca="false">12*Inputs!$B$6*(1-MIN(1,Inputs!$F$6*$D3286))*(ic*Inputs!$C$6+flat_fee-cost_acc-cost_wd*Inputs!$E$6*$E3286-cost_fx*Inputs!$D$6)+12*Inputs!$B$7*(1-MIN(1,Inputs!$F$7*$D3286))*(ic*Inputs!$C$7+flat_fee-cost_acc-cost_wd*Inputs!$E$7*$E3286-cost_fx*Inputs!$D$7)+12*Inputs!$B$8*(1-MIN(1,Inputs!$F$8*$D3286))*(ic*Inputs!$C$8+flat_fee-cost_acc-cost_wd*Inputs!$E$8*$E3286-cost_fx*Inputs!$D$8)-fixed</f>
        <v>-216114.30051592</v>
      </c>
    </row>
    <row r="3287" customFormat="false" ht="15" hidden="false" customHeight="false" outlineLevel="0" collapsed="false">
      <c r="A3287" s="0" t="n">
        <v>3222</v>
      </c>
      <c r="B3287" s="0" t="n">
        <v>0.294575</v>
      </c>
      <c r="C3287" s="0" t="n">
        <v>0.935168</v>
      </c>
      <c r="D3287" s="0" t="n">
        <v>0.943019</v>
      </c>
      <c r="E3287" s="0" t="n">
        <v>1.240165</v>
      </c>
      <c r="F3287" s="0" t="n">
        <v>0.026862</v>
      </c>
      <c r="G3287" s="0" t="n">
        <f aca="false">12*Inputs!$B$6*(MIN(1,$H$50*$C3287)*(ic*Inputs!$C$6+pS+fee_fx*Inputs!$D$6-cost_acc-cost_wd*Inputs!$E$6*$E3287-cost_fx*Inputs!$D$6-$F3287)+(1-MIN(1,$H$50*$C3287))*(1-MIN(1,Inputs!$G$6*$D3287)*churn_nonbuyers)*(ic*Inputs!$C$6+fee_wd*Inputs!$E$6*(1-$B3287)+fee_fx*Inputs!$D$6-cost_acc-cost_wd*Inputs!$E$6*(1-$B3287)-cost_fx*Inputs!$D$6))</f>
        <v>203307.445233505</v>
      </c>
      <c r="H3287" s="0" t="n">
        <f aca="false">12*Inputs!$B$7*(MIN(1,$H$51*$C3287)*(ic*Inputs!$C$7+pE+fee_fx*Inputs!$D$7-cost_acc-cost_wd*Inputs!$E$7*$E3287-cost_fx*Inputs!$D$7-$F3287)+(1-MIN(1,$H$51*$C3287))*(1-MIN(1,Inputs!$G$7*$D3287)*churn_nonbuyers)*(ic*Inputs!$C$7+fee_wd*Inputs!$E$7*(1-$B3287)+fee_fx*Inputs!$D$7-cost_acc-cost_wd*Inputs!$E$7*(1-$B3287)-cost_fx*Inputs!$D$7))</f>
        <v>396266.749491848</v>
      </c>
      <c r="I3287" s="0" t="n">
        <f aca="false">12*Inputs!$B$8*(MIN(1,$H$52*$C3287)*(ic*Inputs!$C$8+pT-cost_acc-cost_wd*Inputs!$E$8-cost_fx*Inputs!$D$8-cost_ins)+(1-MIN(1,$H$52*$C3287))*(1-MIN(1,Inputs!$G$8*$D3287)*churn_nonbuyers)*(ic*Inputs!$C$8+fee_wd*Inputs!$E$8*(1-$B3287)+fee_fx*Inputs!$D$8-cost_acc-cost_wd*Inputs!$E$8*(1-$B3287)-cost_fx*Inputs!$D$8))</f>
        <v>171455.380640552</v>
      </c>
      <c r="J3287" s="0" t="n">
        <f aca="false">G3287+H3287+I3287-fixed</f>
        <v>71029.5753659047</v>
      </c>
      <c r="K3287" s="0" t="n">
        <f aca="false">12*Inputs!$B$6*(1-MIN(1,Inputs!$G$6*$D3287)*churn_nonbuyers)*(ic*Inputs!$C$6+fee_wd*Inputs!$E$6*(1-$B3287)+fee_fx*Inputs!$D$6-cost_acc-cost_wd*Inputs!$E$6*(1-$B3287)-cost_fx*Inputs!$D$6)</f>
        <v>151675.65519786</v>
      </c>
      <c r="L3287" s="0" t="n">
        <f aca="false">12*Inputs!$B$7*(1-MIN(1,Inputs!$G$7*$D3287)*churn_nonbuyers)*(ic*Inputs!$C$7+fee_wd*Inputs!$E$7*(1-$B3287)+fee_fx*Inputs!$D$7-cost_acc-cost_wd*Inputs!$E$7*(1-$B3287)-cost_fx*Inputs!$D$7)</f>
        <v>350574.494206716</v>
      </c>
      <c r="M3287" s="0" t="n">
        <f aca="false">12*Inputs!$B$8*(1-MIN(1,Inputs!$G$8*$D3287)*churn_nonbuyers)*(ic*Inputs!$C$8+fee_wd*Inputs!$E$8*(1-$B3287)+fee_fx*Inputs!$D$8-cost_acc-cost_wd*Inputs!$E$8*(1-$B3287)-cost_fx*Inputs!$D$8)</f>
        <v>106133.15689668</v>
      </c>
      <c r="N3287" s="0" t="n">
        <f aca="false">K3287+L3287+I3287-fixed</f>
        <v>-26294.4699548722</v>
      </c>
      <c r="O3287" s="0" t="n">
        <f aca="false">K3287+L3287+M3287-fixed</f>
        <v>-91616.6936987441</v>
      </c>
      <c r="P3287" s="0" t="n">
        <f aca="false">12*Inputs!$B$6*(1-MIN(1,Inputs!$F$6*$D3287))*(ic*Inputs!$C$6+flat_fee-cost_acc-cost_wd*Inputs!$E$6*$E3287-cost_fx*Inputs!$D$6)+12*Inputs!$B$7*(1-MIN(1,Inputs!$F$7*$D3287))*(ic*Inputs!$C$7+flat_fee-cost_acc-cost_wd*Inputs!$E$7*$E3287-cost_fx*Inputs!$D$7)+12*Inputs!$B$8*(1-MIN(1,Inputs!$F$8*$D3287))*(ic*Inputs!$C$8+flat_fee-cost_acc-cost_wd*Inputs!$E$8*$E3287-cost_fx*Inputs!$D$8)-fixed</f>
        <v>-4430.46067960002</v>
      </c>
    </row>
    <row r="3288" customFormat="false" ht="15" hidden="false" customHeight="false" outlineLevel="0" collapsed="false">
      <c r="A3288" s="0" t="n">
        <v>3223</v>
      </c>
      <c r="B3288" s="0" t="n">
        <v>0.043518</v>
      </c>
      <c r="C3288" s="0" t="n">
        <v>1.110576</v>
      </c>
      <c r="D3288" s="0" t="n">
        <v>0.838606</v>
      </c>
      <c r="E3288" s="0" t="n">
        <v>1.238389</v>
      </c>
      <c r="F3288" s="0" t="n">
        <v>0.158925</v>
      </c>
      <c r="G3288" s="0" t="n">
        <f aca="false">12*Inputs!$B$6*(MIN(1,$H$50*$C3288)*(ic*Inputs!$C$6+pS+fee_fx*Inputs!$D$6-cost_acc-cost_wd*Inputs!$E$6*$E3288-cost_fx*Inputs!$D$6-$F3288)+(1-MIN(1,$H$50*$C3288))*(1-MIN(1,Inputs!$G$6*$D3288)*churn_nonbuyers)*(ic*Inputs!$C$6+fee_wd*Inputs!$E$6*(1-$B3288)+fee_fx*Inputs!$D$6-cost_acc-cost_wd*Inputs!$E$6*(1-$B3288)-cost_fx*Inputs!$D$6))</f>
        <v>241974.426597502</v>
      </c>
      <c r="H3288" s="0" t="n">
        <f aca="false">12*Inputs!$B$7*(MIN(1,$H$51*$C3288)*(ic*Inputs!$C$7+pE+fee_fx*Inputs!$D$7-cost_acc-cost_wd*Inputs!$E$7*$E3288-cost_fx*Inputs!$D$7-$F3288)+(1-MIN(1,$H$51*$C3288))*(1-MIN(1,Inputs!$G$7*$D3288)*churn_nonbuyers)*(ic*Inputs!$C$7+fee_wd*Inputs!$E$7*(1-$B3288)+fee_fx*Inputs!$D$7-cost_acc-cost_wd*Inputs!$E$7*(1-$B3288)-cost_fx*Inputs!$D$7))</f>
        <v>416831.323287161</v>
      </c>
      <c r="I3288" s="0" t="n">
        <f aca="false">12*Inputs!$B$8*(MIN(1,$H$52*$C3288)*(ic*Inputs!$C$8+pT-cost_acc-cost_wd*Inputs!$E$8-cost_fx*Inputs!$D$8-cost_ins)+(1-MIN(1,$H$52*$C3288))*(1-MIN(1,Inputs!$G$8*$D3288)*churn_nonbuyers)*(ic*Inputs!$C$8+fee_wd*Inputs!$E$8*(1-$B3288)+fee_fx*Inputs!$D$8-cost_acc-cost_wd*Inputs!$E$8*(1-$B3288)-cost_fx*Inputs!$D$8))</f>
        <v>189895.846436169</v>
      </c>
      <c r="J3288" s="0" t="n">
        <f aca="false">G3288+H3288+I3288-fixed</f>
        <v>148701.596320832</v>
      </c>
      <c r="K3288" s="0" t="n">
        <f aca="false">12*Inputs!$B$6*(1-MIN(1,Inputs!$G$6*$D3288)*churn_nonbuyers)*(ic*Inputs!$C$6+fee_wd*Inputs!$E$6*(1-$B3288)+fee_fx*Inputs!$D$6-cost_acc-cost_wd*Inputs!$E$6*(1-$B3288)-cost_fx*Inputs!$D$6)</f>
        <v>187143.019602538</v>
      </c>
      <c r="L3288" s="0" t="n">
        <f aca="false">12*Inputs!$B$7*(1-MIN(1,Inputs!$G$7*$D3288)*churn_nonbuyers)*(ic*Inputs!$C$7+fee_wd*Inputs!$E$7*(1-$B3288)+fee_fx*Inputs!$D$7-cost_acc-cost_wd*Inputs!$E$7*(1-$B3288)-cost_fx*Inputs!$D$7)</f>
        <v>386947.285873523</v>
      </c>
      <c r="M3288" s="0" t="n">
        <f aca="false">12*Inputs!$B$8*(1-MIN(1,Inputs!$G$8*$D3288)*churn_nonbuyers)*(ic*Inputs!$C$8+fee_wd*Inputs!$E$8*(1-$B3288)+fee_fx*Inputs!$D$8-cost_acc-cost_wd*Inputs!$E$8*(1-$B3288)-cost_fx*Inputs!$D$8)</f>
        <v>133932.650838509</v>
      </c>
      <c r="N3288" s="0" t="n">
        <f aca="false">K3288+L3288+I3288-fixed</f>
        <v>63986.1519122295</v>
      </c>
      <c r="O3288" s="0" t="n">
        <f aca="false">K3288+L3288+M3288-fixed</f>
        <v>8022.95631456899</v>
      </c>
      <c r="P3288" s="0" t="n">
        <f aca="false">12*Inputs!$B$6*(1-MIN(1,Inputs!$F$6*$D3288))*(ic*Inputs!$C$6+flat_fee-cost_acc-cost_wd*Inputs!$E$6*$E3288-cost_fx*Inputs!$D$6)+12*Inputs!$B$7*(1-MIN(1,Inputs!$F$7*$D3288))*(ic*Inputs!$C$7+flat_fee-cost_acc-cost_wd*Inputs!$E$7*$E3288-cost_fx*Inputs!$D$7)+12*Inputs!$B$8*(1-MIN(1,Inputs!$F$8*$D3288))*(ic*Inputs!$C$8+flat_fee-cost_acc-cost_wd*Inputs!$E$8*$E3288-cost_fx*Inputs!$D$8)-fixed</f>
        <v>49268.65460816</v>
      </c>
    </row>
    <row r="3289" customFormat="false" ht="15" hidden="false" customHeight="false" outlineLevel="0" collapsed="false">
      <c r="A3289" s="0" t="n">
        <v>3224</v>
      </c>
      <c r="B3289" s="0" t="n">
        <v>0.316386</v>
      </c>
      <c r="C3289" s="0" t="n">
        <v>0.986022</v>
      </c>
      <c r="D3289" s="0" t="n">
        <v>1.57223</v>
      </c>
      <c r="E3289" s="0" t="n">
        <v>1.033121</v>
      </c>
      <c r="F3289" s="0" t="n">
        <v>0.0911</v>
      </c>
      <c r="G3289" s="0" t="n">
        <f aca="false">12*Inputs!$B$6*(MIN(1,$H$50*$C3289)*(ic*Inputs!$C$6+pS+fee_fx*Inputs!$D$6-cost_acc-cost_wd*Inputs!$E$6*$E3289-cost_fx*Inputs!$D$6-$F3289)+(1-MIN(1,$H$50*$C3289))*(1-MIN(1,Inputs!$G$6*$D3289)*churn_nonbuyers)*(ic*Inputs!$C$6+fee_wd*Inputs!$E$6*(1-$B3289)+fee_fx*Inputs!$D$6-cost_acc-cost_wd*Inputs!$E$6*(1-$B3289)-cost_fx*Inputs!$D$6))</f>
        <v>202080.915382678</v>
      </c>
      <c r="H3289" s="0" t="n">
        <f aca="false">12*Inputs!$B$7*(MIN(1,$H$51*$C3289)*(ic*Inputs!$C$7+pE+fee_fx*Inputs!$D$7-cost_acc-cost_wd*Inputs!$E$7*$E3289-cost_fx*Inputs!$D$7-$F3289)+(1-MIN(1,$H$51*$C3289))*(1-MIN(1,Inputs!$G$7*$D3289)*churn_nonbuyers)*(ic*Inputs!$C$7+fee_wd*Inputs!$E$7*(1-$B3289)+fee_fx*Inputs!$D$7-cost_acc-cost_wd*Inputs!$E$7*(1-$B3289)-cost_fx*Inputs!$D$7))</f>
        <v>412684.626767319</v>
      </c>
      <c r="I3289" s="0" t="n">
        <f aca="false">12*Inputs!$B$8*(MIN(1,$H$52*$C3289)*(ic*Inputs!$C$8+pT-cost_acc-cost_wd*Inputs!$E$8-cost_fx*Inputs!$D$8-cost_ins)+(1-MIN(1,$H$52*$C3289))*(1-MIN(1,Inputs!$G$8*$D3289)*churn_nonbuyers)*(ic*Inputs!$C$8+fee_wd*Inputs!$E$8*(1-$B3289)+fee_fx*Inputs!$D$8-cost_acc-cost_wd*Inputs!$E$8*(1-$B3289)-cost_fx*Inputs!$D$8))</f>
        <v>142129.155168</v>
      </c>
      <c r="J3289" s="0" t="n">
        <f aca="false">G3289+H3289+I3289-fixed</f>
        <v>56894.6973179962</v>
      </c>
      <c r="K3289" s="0" t="n">
        <f aca="false">12*Inputs!$B$6*(1-MIN(1,Inputs!$G$6*$D3289)*churn_nonbuyers)*(ic*Inputs!$C$6+fee_wd*Inputs!$E$6*(1-$B3289)+fee_fx*Inputs!$D$6-cost_acc-cost_wd*Inputs!$E$6*(1-$B3289)-cost_fx*Inputs!$D$6)</f>
        <v>143773.844837616</v>
      </c>
      <c r="L3289" s="0" t="n">
        <f aca="false">12*Inputs!$B$7*(1-MIN(1,Inputs!$G$7*$D3289)*churn_nonbuyers)*(ic*Inputs!$C$7+fee_wd*Inputs!$E$7*(1-$B3289)+fee_fx*Inputs!$D$7-cost_acc-cost_wd*Inputs!$E$7*(1-$B3289)-cost_fx*Inputs!$D$7)</f>
        <v>340771.62626257</v>
      </c>
      <c r="M3289" s="0" t="n">
        <f aca="false">12*Inputs!$B$8*(1-MIN(1,Inputs!$G$8*$D3289)*churn_nonbuyers)*(ic*Inputs!$C$8+fee_wd*Inputs!$E$8*(1-$B3289)+fee_fx*Inputs!$D$8-cost_acc-cost_wd*Inputs!$E$8*(1-$B3289)-cost_fx*Inputs!$D$8)</f>
        <v>0</v>
      </c>
      <c r="N3289" s="0" t="n">
        <f aca="false">K3289+L3289+I3289-fixed</f>
        <v>-73325.3737318143</v>
      </c>
      <c r="O3289" s="0" t="n">
        <f aca="false">K3289+L3289+M3289-fixed</f>
        <v>-215454.528899814</v>
      </c>
      <c r="P3289" s="0" t="n">
        <f aca="false">12*Inputs!$B$6*(1-MIN(1,Inputs!$F$6*$D3289))*(ic*Inputs!$C$6+flat_fee-cost_acc-cost_wd*Inputs!$E$6*$E3289-cost_fx*Inputs!$D$6)+12*Inputs!$B$7*(1-MIN(1,Inputs!$F$7*$D3289))*(ic*Inputs!$C$7+flat_fee-cost_acc-cost_wd*Inputs!$E$7*$E3289-cost_fx*Inputs!$D$7)+12*Inputs!$B$8*(1-MIN(1,Inputs!$F$8*$D3289))*(ic*Inputs!$C$8+flat_fee-cost_acc-cost_wd*Inputs!$E$8*$E3289-cost_fx*Inputs!$D$8)-fixed</f>
        <v>-261984.1122808</v>
      </c>
    </row>
    <row r="3290" customFormat="false" ht="15" hidden="false" customHeight="false" outlineLevel="0" collapsed="false">
      <c r="A3290" s="0" t="n">
        <v>3225</v>
      </c>
      <c r="B3290" s="0" t="n">
        <v>0.517094</v>
      </c>
      <c r="C3290" s="0" t="n">
        <v>0.973274</v>
      </c>
      <c r="D3290" s="0" t="n">
        <v>0.633156</v>
      </c>
      <c r="E3290" s="0" t="n">
        <v>1.319061</v>
      </c>
      <c r="F3290" s="0" t="n">
        <v>0.130243</v>
      </c>
      <c r="G3290" s="0" t="n">
        <f aca="false">12*Inputs!$B$6*(MIN(1,$H$50*$C3290)*(ic*Inputs!$C$6+pS+fee_fx*Inputs!$D$6-cost_acc-cost_wd*Inputs!$E$6*$E3290-cost_fx*Inputs!$D$6-$F3290)+(1-MIN(1,$H$50*$C3290))*(1-MIN(1,Inputs!$G$6*$D3290)*churn_nonbuyers)*(ic*Inputs!$C$6+fee_wd*Inputs!$E$6*(1-$B3290)+fee_fx*Inputs!$D$6-cost_acc-cost_wd*Inputs!$E$6*(1-$B3290)-cost_fx*Inputs!$D$6))</f>
        <v>174985.688913633</v>
      </c>
      <c r="H3290" s="0" t="n">
        <f aca="false">12*Inputs!$B$7*(MIN(1,$H$51*$C3290)*(ic*Inputs!$C$7+pE+fee_fx*Inputs!$D$7-cost_acc-cost_wd*Inputs!$E$7*$E3290-cost_fx*Inputs!$D$7-$F3290)+(1-MIN(1,$H$51*$C3290))*(1-MIN(1,Inputs!$G$7*$D3290)*churn_nonbuyers)*(ic*Inputs!$C$7+fee_wd*Inputs!$E$7*(1-$B3290)+fee_fx*Inputs!$D$7-cost_acc-cost_wd*Inputs!$E$7*(1-$B3290)-cost_fx*Inputs!$D$7))</f>
        <v>366338.71894783</v>
      </c>
      <c r="I3290" s="0" t="n">
        <f aca="false">12*Inputs!$B$8*(MIN(1,$H$52*$C3290)*(ic*Inputs!$C$8+pT-cost_acc-cost_wd*Inputs!$E$8-cost_fx*Inputs!$D$8-cost_ins)+(1-MIN(1,$H$52*$C3290))*(1-MIN(1,Inputs!$G$8*$D3290)*churn_nonbuyers)*(ic*Inputs!$C$8+fee_wd*Inputs!$E$8*(1-$B3290)+fee_fx*Inputs!$D$8-cost_acc-cost_wd*Inputs!$E$8*(1-$B3290)-cost_fx*Inputs!$D$8))</f>
        <v>193808.031686984</v>
      </c>
      <c r="J3290" s="0" t="n">
        <f aca="false">G3290+H3290+I3290-fixed</f>
        <v>35132.4395484477</v>
      </c>
      <c r="K3290" s="0" t="n">
        <f aca="false">12*Inputs!$B$6*(1-MIN(1,Inputs!$G$6*$D3290)*churn_nonbuyers)*(ic*Inputs!$C$6+fee_wd*Inputs!$E$6*(1-$B3290)+fee_fx*Inputs!$D$6-cost_acc-cost_wd*Inputs!$E$6*(1-$B3290)-cost_fx*Inputs!$D$6)</f>
        <v>123113.539934381</v>
      </c>
      <c r="L3290" s="0" t="n">
        <f aca="false">12*Inputs!$B$7*(1-MIN(1,Inputs!$G$7*$D3290)*churn_nonbuyers)*(ic*Inputs!$C$7+fee_wd*Inputs!$E$7*(1-$B3290)+fee_fx*Inputs!$D$7-cost_acc-cost_wd*Inputs!$E$7*(1-$B3290)-cost_fx*Inputs!$D$7)</f>
        <v>322494.182072629</v>
      </c>
      <c r="M3290" s="0" t="n">
        <f aca="false">12*Inputs!$B$8*(1-MIN(1,Inputs!$G$8*$D3290)*churn_nonbuyers)*(ic*Inputs!$C$8+fee_wd*Inputs!$E$8*(1-$B3290)+fee_fx*Inputs!$D$8-cost_acc-cost_wd*Inputs!$E$8*(1-$B3290)-cost_fx*Inputs!$D$8)</f>
        <v>167916.68438711</v>
      </c>
      <c r="N3290" s="0" t="n">
        <f aca="false">K3290+L3290+I3290-fixed</f>
        <v>-60584.2463060067</v>
      </c>
      <c r="O3290" s="0" t="n">
        <f aca="false">K3290+L3290+M3290-fixed</f>
        <v>-86475.5936058803</v>
      </c>
      <c r="P3290" s="0" t="n">
        <f aca="false">12*Inputs!$B$6*(1-MIN(1,Inputs!$F$6*$D3290))*(ic*Inputs!$C$6+flat_fee-cost_acc-cost_wd*Inputs!$E$6*$E3290-cost_fx*Inputs!$D$6)+12*Inputs!$B$7*(1-MIN(1,Inputs!$F$7*$D3290))*(ic*Inputs!$C$7+flat_fee-cost_acc-cost_wd*Inputs!$E$7*$E3290-cost_fx*Inputs!$D$7)+12*Inputs!$B$8*(1-MIN(1,Inputs!$F$8*$D3290))*(ic*Inputs!$C$8+flat_fee-cost_acc-cost_wd*Inputs!$E$8*$E3290-cost_fx*Inputs!$D$8)-fixed</f>
        <v>111420.30399584</v>
      </c>
    </row>
    <row r="3291" customFormat="false" ht="15" hidden="false" customHeight="false" outlineLevel="0" collapsed="false">
      <c r="A3291" s="0" t="n">
        <v>3226</v>
      </c>
      <c r="B3291" s="0" t="n">
        <v>0.365896</v>
      </c>
      <c r="C3291" s="0" t="n">
        <v>1.16196</v>
      </c>
      <c r="D3291" s="0" t="n">
        <v>1.374214</v>
      </c>
      <c r="E3291" s="0" t="n">
        <v>1.069082</v>
      </c>
      <c r="F3291" s="0" t="n">
        <v>0.196055</v>
      </c>
      <c r="G3291" s="0" t="n">
        <f aca="false">12*Inputs!$B$6*(MIN(1,$H$50*$C3291)*(ic*Inputs!$C$6+pS+fee_fx*Inputs!$D$6-cost_acc-cost_wd*Inputs!$E$6*$E3291-cost_fx*Inputs!$D$6-$F3291)+(1-MIN(1,$H$50*$C3291))*(1-MIN(1,Inputs!$G$6*$D3291)*churn_nonbuyers)*(ic*Inputs!$C$6+fee_wd*Inputs!$E$6*(1-$B3291)+fee_fx*Inputs!$D$6-cost_acc-cost_wd*Inputs!$E$6*(1-$B3291)-cost_fx*Inputs!$D$6))</f>
        <v>204091.164689309</v>
      </c>
      <c r="H3291" s="0" t="n">
        <f aca="false">12*Inputs!$B$7*(MIN(1,$H$51*$C3291)*(ic*Inputs!$C$7+pE+fee_fx*Inputs!$D$7-cost_acc-cost_wd*Inputs!$E$7*$E3291-cost_fx*Inputs!$D$7-$F3291)+(1-MIN(1,$H$51*$C3291))*(1-MIN(1,Inputs!$G$7*$D3291)*churn_nonbuyers)*(ic*Inputs!$C$7+fee_wd*Inputs!$E$7*(1-$B3291)+fee_fx*Inputs!$D$7-cost_acc-cost_wd*Inputs!$E$7*(1-$B3291)-cost_fx*Inputs!$D$7))</f>
        <v>411156.651110562</v>
      </c>
      <c r="I3291" s="0" t="n">
        <f aca="false">12*Inputs!$B$8*(MIN(1,$H$52*$C3291)*(ic*Inputs!$C$8+pT-cost_acc-cost_wd*Inputs!$E$8-cost_fx*Inputs!$D$8-cost_ins)+(1-MIN(1,$H$52*$C3291))*(1-MIN(1,Inputs!$G$8*$D3291)*churn_nonbuyers)*(ic*Inputs!$C$8+fee_wd*Inputs!$E$8*(1-$B3291)+fee_fx*Inputs!$D$8-cost_acc-cost_wd*Inputs!$E$8*(1-$B3291)-cost_fx*Inputs!$D$8))</f>
        <v>169682.685594466</v>
      </c>
      <c r="J3291" s="0" t="n">
        <f aca="false">G3291+H3291+I3291-fixed</f>
        <v>84930.5013943376</v>
      </c>
      <c r="K3291" s="0" t="n">
        <f aca="false">12*Inputs!$B$6*(1-MIN(1,Inputs!$G$6*$D3291)*churn_nonbuyers)*(ic*Inputs!$C$6+fee_wd*Inputs!$E$6*(1-$B3291)+fee_fx*Inputs!$D$6-cost_acc-cost_wd*Inputs!$E$6*(1-$B3291)-cost_fx*Inputs!$D$6)</f>
        <v>138679.198601357</v>
      </c>
      <c r="L3291" s="0" t="n">
        <f aca="false">12*Inputs!$B$7*(1-MIN(1,Inputs!$G$7*$D3291)*churn_nonbuyers)*(ic*Inputs!$C$7+fee_wd*Inputs!$E$7*(1-$B3291)+fee_fx*Inputs!$D$7-cost_acc-cost_wd*Inputs!$E$7*(1-$B3291)-cost_fx*Inputs!$D$7)</f>
        <v>336060.663288814</v>
      </c>
      <c r="M3291" s="0" t="n">
        <f aca="false">12*Inputs!$B$8*(1-MIN(1,Inputs!$G$8*$D3291)*churn_nonbuyers)*(ic*Inputs!$C$8+fee_wd*Inputs!$E$8*(1-$B3291)+fee_fx*Inputs!$D$8-cost_acc-cost_wd*Inputs!$E$8*(1-$B3291)-cost_fx*Inputs!$D$8)</f>
        <v>11751.3093129984</v>
      </c>
      <c r="N3291" s="0" t="n">
        <f aca="false">K3291+L3291+I3291-fixed</f>
        <v>-55577.4525153629</v>
      </c>
      <c r="O3291" s="0" t="n">
        <f aca="false">K3291+L3291+M3291-fixed</f>
        <v>-213508.828796831</v>
      </c>
      <c r="P3291" s="0" t="n">
        <f aca="false">12*Inputs!$B$6*(1-MIN(1,Inputs!$F$6*$D3291))*(ic*Inputs!$C$6+flat_fee-cost_acc-cost_wd*Inputs!$E$6*$E3291-cost_fx*Inputs!$D$6)+12*Inputs!$B$7*(1-MIN(1,Inputs!$F$7*$D3291))*(ic*Inputs!$C$7+flat_fee-cost_acc-cost_wd*Inputs!$E$7*$E3291-cost_fx*Inputs!$D$7)+12*Inputs!$B$8*(1-MIN(1,Inputs!$F$8*$D3291))*(ic*Inputs!$C$8+flat_fee-cost_acc-cost_wd*Inputs!$E$8*$E3291-cost_fx*Inputs!$D$8)-fixed</f>
        <v>-164196.82822048</v>
      </c>
    </row>
    <row r="3292" customFormat="false" ht="15" hidden="false" customHeight="false" outlineLevel="0" collapsed="false">
      <c r="A3292" s="0" t="n">
        <v>3227</v>
      </c>
      <c r="B3292" s="0" t="n">
        <v>0.330923</v>
      </c>
      <c r="C3292" s="0" t="n">
        <v>0.777365</v>
      </c>
      <c r="D3292" s="0" t="n">
        <v>0.935756</v>
      </c>
      <c r="E3292" s="0" t="n">
        <v>1.068463</v>
      </c>
      <c r="F3292" s="0" t="n">
        <v>0.149726</v>
      </c>
      <c r="G3292" s="0" t="n">
        <f aca="false">12*Inputs!$B$6*(MIN(1,$H$50*$C3292)*(ic*Inputs!$C$6+pS+fee_fx*Inputs!$D$6-cost_acc-cost_wd*Inputs!$E$6*$E3292-cost_fx*Inputs!$D$6-$F3292)+(1-MIN(1,$H$50*$C3292))*(1-MIN(1,Inputs!$G$6*$D3292)*churn_nonbuyers)*(ic*Inputs!$C$6+fee_wd*Inputs!$E$6*(1-$B3292)+fee_fx*Inputs!$D$6-cost_acc-cost_wd*Inputs!$E$6*(1-$B3292)-cost_fx*Inputs!$D$6))</f>
        <v>190844.925403034</v>
      </c>
      <c r="H3292" s="0" t="n">
        <f aca="false">12*Inputs!$B$7*(MIN(1,$H$51*$C3292)*(ic*Inputs!$C$7+pE+fee_fx*Inputs!$D$7-cost_acc-cost_wd*Inputs!$E$7*$E3292-cost_fx*Inputs!$D$7-$F3292)+(1-MIN(1,$H$51*$C3292))*(1-MIN(1,Inputs!$G$7*$D3292)*churn_nonbuyers)*(ic*Inputs!$C$7+fee_wd*Inputs!$E$7*(1-$B3292)+fee_fx*Inputs!$D$7-cost_acc-cost_wd*Inputs!$E$7*(1-$B3292)-cost_fx*Inputs!$D$7))</f>
        <v>394980.280007525</v>
      </c>
      <c r="I3292" s="0" t="n">
        <f aca="false">12*Inputs!$B$8*(MIN(1,$H$52*$C3292)*(ic*Inputs!$C$8+pT-cost_acc-cost_wd*Inputs!$E$8-cost_fx*Inputs!$D$8-cost_ins)+(1-MIN(1,$H$52*$C3292))*(1-MIN(1,Inputs!$G$8*$D3292)*churn_nonbuyers)*(ic*Inputs!$C$8+fee_wd*Inputs!$E$8*(1-$B3292)+fee_fx*Inputs!$D$8-cost_acc-cost_wd*Inputs!$E$8*(1-$B3292)-cost_fx*Inputs!$D$8))</f>
        <v>160882.038295251</v>
      </c>
      <c r="J3292" s="0" t="n">
        <f aca="false">G3292+H3292+I3292-fixed</f>
        <v>46707.2437058099</v>
      </c>
      <c r="K3292" s="0" t="n">
        <f aca="false">12*Inputs!$B$6*(1-MIN(1,Inputs!$G$6*$D3292)*churn_nonbuyers)*(ic*Inputs!$C$6+fee_wd*Inputs!$E$6*(1-$B3292)+fee_fx*Inputs!$D$6-cost_acc-cost_wd*Inputs!$E$6*(1-$B3292)-cost_fx*Inputs!$D$6)</f>
        <v>146744.242436074</v>
      </c>
      <c r="L3292" s="0" t="n">
        <f aca="false">12*Inputs!$B$7*(1-MIN(1,Inputs!$G$7*$D3292)*churn_nonbuyers)*(ic*Inputs!$C$7+fee_wd*Inputs!$E$7*(1-$B3292)+fee_fx*Inputs!$D$7-cost_acc-cost_wd*Inputs!$E$7*(1-$B3292)-cost_fx*Inputs!$D$7)</f>
        <v>345565.928373644</v>
      </c>
      <c r="M3292" s="0" t="n">
        <f aca="false">12*Inputs!$B$8*(1-MIN(1,Inputs!$G$8*$D3292)*churn_nonbuyers)*(ic*Inputs!$C$8+fee_wd*Inputs!$E$8*(1-$B3292)+fee_fx*Inputs!$D$8-cost_acc-cost_wd*Inputs!$E$8*(1-$B3292)-cost_fx*Inputs!$D$8)</f>
        <v>107118.848061677</v>
      </c>
      <c r="N3292" s="0" t="n">
        <f aca="false">K3292+L3292+I3292-fixed</f>
        <v>-46807.7908950312</v>
      </c>
      <c r="O3292" s="0" t="n">
        <f aca="false">K3292+L3292+M3292-fixed</f>
        <v>-100570.981128605</v>
      </c>
      <c r="P3292" s="0" t="n">
        <f aca="false">12*Inputs!$B$6*(1-MIN(1,Inputs!$F$6*$D3292))*(ic*Inputs!$C$6+flat_fee-cost_acc-cost_wd*Inputs!$E$6*$E3292-cost_fx*Inputs!$D$6)+12*Inputs!$B$7*(1-MIN(1,Inputs!$F$7*$D3292))*(ic*Inputs!$C$7+flat_fee-cost_acc-cost_wd*Inputs!$E$7*$E3292-cost_fx*Inputs!$D$7)+12*Inputs!$B$8*(1-MIN(1,Inputs!$F$8*$D3292))*(ic*Inputs!$C$8+flat_fee-cost_acc-cost_wd*Inputs!$E$8*$E3292-cost_fx*Inputs!$D$8)-fixed</f>
        <v>76069.37355872</v>
      </c>
    </row>
    <row r="3293" customFormat="false" ht="15" hidden="false" customHeight="false" outlineLevel="0" collapsed="false">
      <c r="A3293" s="0" t="n">
        <v>3228</v>
      </c>
      <c r="B3293" s="0" t="n">
        <v>0.25468</v>
      </c>
      <c r="C3293" s="0" t="n">
        <v>0.73938</v>
      </c>
      <c r="D3293" s="0" t="n">
        <v>1.049004</v>
      </c>
      <c r="E3293" s="0" t="n">
        <v>1.304882</v>
      </c>
      <c r="F3293" s="0" t="n">
        <v>0.20629</v>
      </c>
      <c r="G3293" s="0" t="n">
        <f aca="false">12*Inputs!$B$6*(MIN(1,$H$50*$C3293)*(ic*Inputs!$C$6+pS+fee_fx*Inputs!$D$6-cost_acc-cost_wd*Inputs!$E$6*$E3293-cost_fx*Inputs!$D$6-$F3293)+(1-MIN(1,$H$50*$C3293))*(1-MIN(1,Inputs!$G$6*$D3293)*churn_nonbuyers)*(ic*Inputs!$C$6+fee_wd*Inputs!$E$6*(1-$B3293)+fee_fx*Inputs!$D$6-cost_acc-cost_wd*Inputs!$E$6*(1-$B3293)-cost_fx*Inputs!$D$6))</f>
        <v>192666.584830974</v>
      </c>
      <c r="H3293" s="0" t="n">
        <f aca="false">12*Inputs!$B$7*(MIN(1,$H$51*$C3293)*(ic*Inputs!$C$7+pE+fee_fx*Inputs!$D$7-cost_acc-cost_wd*Inputs!$E$7*$E3293-cost_fx*Inputs!$D$7-$F3293)+(1-MIN(1,$H$51*$C3293))*(1-MIN(1,Inputs!$G$7*$D3293)*churn_nonbuyers)*(ic*Inputs!$C$7+fee_wd*Inputs!$E$7*(1-$B3293)+fee_fx*Inputs!$D$7-cost_acc-cost_wd*Inputs!$E$7*(1-$B3293)-cost_fx*Inputs!$D$7))</f>
        <v>376657.294663204</v>
      </c>
      <c r="I3293" s="0" t="n">
        <f aca="false">12*Inputs!$B$8*(MIN(1,$H$52*$C3293)*(ic*Inputs!$C$8+pT-cost_acc-cost_wd*Inputs!$E$8-cost_fx*Inputs!$D$8-cost_ins)+(1-MIN(1,$H$52*$C3293))*(1-MIN(1,Inputs!$G$8*$D3293)*churn_nonbuyers)*(ic*Inputs!$C$8+fee_wd*Inputs!$E$8*(1-$B3293)+fee_fx*Inputs!$D$8-cost_acc-cost_wd*Inputs!$E$8*(1-$B3293)-cost_fx*Inputs!$D$8))</f>
        <v>146848.61658104</v>
      </c>
      <c r="J3293" s="0" t="n">
        <f aca="false">G3293+H3293+I3293-fixed</f>
        <v>16172.4960752178</v>
      </c>
      <c r="K3293" s="0" t="n">
        <f aca="false">12*Inputs!$B$6*(1-MIN(1,Inputs!$G$6*$D3293)*churn_nonbuyers)*(ic*Inputs!$C$6+fee_wd*Inputs!$E$6*(1-$B3293)+fee_fx*Inputs!$D$6-cost_acc-cost_wd*Inputs!$E$6*(1-$B3293)-cost_fx*Inputs!$D$6)</f>
        <v>156275.674118784</v>
      </c>
      <c r="L3293" s="0" t="n">
        <f aca="false">12*Inputs!$B$7*(1-MIN(1,Inputs!$G$7*$D3293)*churn_nonbuyers)*(ic*Inputs!$C$7+fee_wd*Inputs!$E$7*(1-$B3293)+fee_fx*Inputs!$D$7-cost_acc-cost_wd*Inputs!$E$7*(1-$B3293)-cost_fx*Inputs!$D$7)</f>
        <v>354991.460279271</v>
      </c>
      <c r="M3293" s="0" t="n">
        <f aca="false">12*Inputs!$B$8*(1-MIN(1,Inputs!$G$8*$D3293)*churn_nonbuyers)*(ic*Inputs!$C$8+fee_wd*Inputs!$E$8*(1-$B3293)+fee_fx*Inputs!$D$8-cost_acc-cost_wd*Inputs!$E$8*(1-$B3293)-cost_fx*Inputs!$D$8)</f>
        <v>83475.513460992</v>
      </c>
      <c r="N3293" s="0" t="n">
        <f aca="false">K3293+L3293+I3293-fixed</f>
        <v>-41884.2490209052</v>
      </c>
      <c r="O3293" s="0" t="n">
        <f aca="false">K3293+L3293+M3293-fixed</f>
        <v>-105257.352140953</v>
      </c>
      <c r="P3293" s="0" t="n">
        <f aca="false">12*Inputs!$B$6*(1-MIN(1,Inputs!$F$6*$D3293))*(ic*Inputs!$C$6+flat_fee-cost_acc-cost_wd*Inputs!$E$6*$E3293-cost_fx*Inputs!$D$6)+12*Inputs!$B$7*(1-MIN(1,Inputs!$F$7*$D3293))*(ic*Inputs!$C$7+flat_fee-cost_acc-cost_wd*Inputs!$E$7*$E3293-cost_fx*Inputs!$D$7)+12*Inputs!$B$8*(1-MIN(1,Inputs!$F$8*$D3293))*(ic*Inputs!$C$8+flat_fee-cost_acc-cost_wd*Inputs!$E$8*$E3293-cost_fx*Inputs!$D$8)-fixed</f>
        <v>-85286.04670528</v>
      </c>
    </row>
    <row r="3294" customFormat="false" ht="15" hidden="false" customHeight="false" outlineLevel="0" collapsed="false">
      <c r="A3294" s="0" t="n">
        <v>3229</v>
      </c>
      <c r="B3294" s="0" t="n">
        <v>0.057896</v>
      </c>
      <c r="C3294" s="0" t="n">
        <v>1.028773</v>
      </c>
      <c r="D3294" s="0" t="n">
        <v>1.175138</v>
      </c>
      <c r="E3294" s="0" t="n">
        <v>1.064583</v>
      </c>
      <c r="F3294" s="0" t="n">
        <v>0.093206</v>
      </c>
      <c r="G3294" s="0" t="n">
        <f aca="false">12*Inputs!$B$6*(MIN(1,$H$50*$C3294)*(ic*Inputs!$C$6+pS+fee_fx*Inputs!$D$6-cost_acc-cost_wd*Inputs!$E$6*$E3294-cost_fx*Inputs!$D$6-$F3294)+(1-MIN(1,$H$50*$C3294))*(1-MIN(1,Inputs!$G$6*$D3294)*churn_nonbuyers)*(ic*Inputs!$C$6+fee_wd*Inputs!$E$6*(1-$B3294)+fee_fx*Inputs!$D$6-cost_acc-cost_wd*Inputs!$E$6*(1-$B3294)-cost_fx*Inputs!$D$6))</f>
        <v>238808.410241702</v>
      </c>
      <c r="H3294" s="0" t="n">
        <f aca="false">12*Inputs!$B$7*(MIN(1,$H$51*$C3294)*(ic*Inputs!$C$7+pE+fee_fx*Inputs!$D$7-cost_acc-cost_wd*Inputs!$E$7*$E3294-cost_fx*Inputs!$D$7-$F3294)+(1-MIN(1,$H$51*$C3294))*(1-MIN(1,Inputs!$G$7*$D3294)*churn_nonbuyers)*(ic*Inputs!$C$7+fee_wd*Inputs!$E$7*(1-$B3294)+fee_fx*Inputs!$D$7-cost_acc-cost_wd*Inputs!$E$7*(1-$B3294)-cost_fx*Inputs!$D$7))</f>
        <v>435589.201463588</v>
      </c>
      <c r="I3294" s="0" t="n">
        <f aca="false">12*Inputs!$B$8*(MIN(1,$H$52*$C3294)*(ic*Inputs!$C$8+pT-cost_acc-cost_wd*Inputs!$E$8-cost_fx*Inputs!$D$8-cost_ins)+(1-MIN(1,$H$52*$C3294))*(1-MIN(1,Inputs!$G$8*$D3294)*churn_nonbuyers)*(ic*Inputs!$C$8+fee_wd*Inputs!$E$8*(1-$B3294)+fee_fx*Inputs!$D$8-cost_acc-cost_wd*Inputs!$E$8*(1-$B3294)-cost_fx*Inputs!$D$8))</f>
        <v>164358.564556197</v>
      </c>
      <c r="J3294" s="0" t="n">
        <f aca="false">G3294+H3294+I3294-fixed</f>
        <v>138756.176261487</v>
      </c>
      <c r="K3294" s="0" t="n">
        <f aca="false">12*Inputs!$B$6*(1-MIN(1,Inputs!$G$6*$D3294)*churn_nonbuyers)*(ic*Inputs!$C$6+fee_wd*Inputs!$E$6*(1-$B3294)+fee_fx*Inputs!$D$6-cost_acc-cost_wd*Inputs!$E$6*(1-$B3294)-cost_fx*Inputs!$D$6)</f>
        <v>181907.442645466</v>
      </c>
      <c r="L3294" s="0" t="n">
        <f aca="false">12*Inputs!$B$7*(1-MIN(1,Inputs!$G$7*$D3294)*churn_nonbuyers)*(ic*Inputs!$C$7+fee_wd*Inputs!$E$7*(1-$B3294)+fee_fx*Inputs!$D$7-cost_acc-cost_wd*Inputs!$E$7*(1-$B3294)-cost_fx*Inputs!$D$7)</f>
        <v>380942.421363279</v>
      </c>
      <c r="M3294" s="0" t="n">
        <f aca="false">12*Inputs!$B$8*(1-MIN(1,Inputs!$G$8*$D3294)*churn_nonbuyers)*(ic*Inputs!$C$8+fee_wd*Inputs!$E$8*(1-$B3294)+fee_fx*Inputs!$D$8-cost_acc-cost_wd*Inputs!$E$8*(1-$B3294)-cost_fx*Inputs!$D$8)</f>
        <v>57411.4642921728</v>
      </c>
      <c r="N3294" s="0" t="n">
        <f aca="false">K3294+L3294+I3294-fixed</f>
        <v>27208.4285649417</v>
      </c>
      <c r="O3294" s="0" t="n">
        <f aca="false">K3294+L3294+M3294-fixed</f>
        <v>-79738.6716990823</v>
      </c>
      <c r="P3294" s="0" t="n">
        <f aca="false">12*Inputs!$B$6*(1-MIN(1,Inputs!$F$6*$D3294))*(ic*Inputs!$C$6+flat_fee-cost_acc-cost_wd*Inputs!$E$6*$E3294-cost_fx*Inputs!$D$6)+12*Inputs!$B$7*(1-MIN(1,Inputs!$F$7*$D3294))*(ic*Inputs!$C$7+flat_fee-cost_acc-cost_wd*Inputs!$E$7*$E3294-cost_fx*Inputs!$D$7)+12*Inputs!$B$8*(1-MIN(1,Inputs!$F$8*$D3294))*(ic*Inputs!$C$8+flat_fee-cost_acc-cost_wd*Inputs!$E$8*$E3294-cost_fx*Inputs!$D$8)-fixed</f>
        <v>-53478.4530750399</v>
      </c>
    </row>
    <row r="3295" customFormat="false" ht="15" hidden="false" customHeight="false" outlineLevel="0" collapsed="false">
      <c r="A3295" s="0" t="n">
        <v>3230</v>
      </c>
      <c r="B3295" s="0" t="n">
        <v>0.32182</v>
      </c>
      <c r="C3295" s="0" t="n">
        <v>1.07344</v>
      </c>
      <c r="D3295" s="0" t="n">
        <v>1.595148</v>
      </c>
      <c r="E3295" s="0" t="n">
        <v>1.285107</v>
      </c>
      <c r="F3295" s="0" t="n">
        <v>0.233627</v>
      </c>
      <c r="G3295" s="0" t="n">
        <f aca="false">12*Inputs!$B$6*(MIN(1,$H$50*$C3295)*(ic*Inputs!$C$6+pS+fee_fx*Inputs!$D$6-cost_acc-cost_wd*Inputs!$E$6*$E3295-cost_fx*Inputs!$D$6-$F3295)+(1-MIN(1,$H$50*$C3295))*(1-MIN(1,Inputs!$G$6*$D3295)*churn_nonbuyers)*(ic*Inputs!$C$6+fee_wd*Inputs!$E$6*(1-$B3295)+fee_fx*Inputs!$D$6-cost_acc-cost_wd*Inputs!$E$6*(1-$B3295)-cost_fx*Inputs!$D$6))</f>
        <v>196671.44147278</v>
      </c>
      <c r="H3295" s="0" t="n">
        <f aca="false">12*Inputs!$B$7*(MIN(1,$H$51*$C3295)*(ic*Inputs!$C$7+pE+fee_fx*Inputs!$D$7-cost_acc-cost_wd*Inputs!$E$7*$E3295-cost_fx*Inputs!$D$7-$F3295)+(1-MIN(1,$H$51*$C3295))*(1-MIN(1,Inputs!$G$7*$D3295)*churn_nonbuyers)*(ic*Inputs!$C$7+fee_wd*Inputs!$E$7*(1-$B3295)+fee_fx*Inputs!$D$7-cost_acc-cost_wd*Inputs!$E$7*(1-$B3295)-cost_fx*Inputs!$D$7))</f>
        <v>378521.654048697</v>
      </c>
      <c r="I3295" s="0" t="n">
        <f aca="false">12*Inputs!$B$8*(MIN(1,$H$52*$C3295)*(ic*Inputs!$C$8+pT-cost_acc-cost_wd*Inputs!$E$8-cost_fx*Inputs!$D$8-cost_ins)+(1-MIN(1,$H$52*$C3295))*(1-MIN(1,Inputs!$G$8*$D3295)*churn_nonbuyers)*(ic*Inputs!$C$8+fee_wd*Inputs!$E$8*(1-$B3295)+fee_fx*Inputs!$D$8-cost_acc-cost_wd*Inputs!$E$8*(1-$B3295)-cost_fx*Inputs!$D$8))</f>
        <v>154729.93536</v>
      </c>
      <c r="J3295" s="0" t="n">
        <f aca="false">G3295+H3295+I3295-fixed</f>
        <v>29923.0308814772</v>
      </c>
      <c r="K3295" s="0" t="n">
        <f aca="false">12*Inputs!$B$6*(1-MIN(1,Inputs!$G$6*$D3295)*churn_nonbuyers)*(ic*Inputs!$C$6+fee_wd*Inputs!$E$6*(1-$B3295)+fee_fx*Inputs!$D$6-cost_acc-cost_wd*Inputs!$E$6*(1-$B3295)-cost_fx*Inputs!$D$6)</f>
        <v>142874.951971392</v>
      </c>
      <c r="L3295" s="0" t="n">
        <f aca="false">12*Inputs!$B$7*(1-MIN(1,Inputs!$G$7*$D3295)*churn_nonbuyers)*(ic*Inputs!$C$7+fee_wd*Inputs!$E$7*(1-$B3295)+fee_fx*Inputs!$D$7-cost_acc-cost_wd*Inputs!$E$7*(1-$B3295)-cost_fx*Inputs!$D$7)</f>
        <v>339780.684078835</v>
      </c>
      <c r="M3295" s="0" t="n">
        <f aca="false">12*Inputs!$B$8*(1-MIN(1,Inputs!$G$8*$D3295)*churn_nonbuyers)*(ic*Inputs!$C$8+fee_wd*Inputs!$E$8*(1-$B3295)+fee_fx*Inputs!$D$8-cost_acc-cost_wd*Inputs!$E$8*(1-$B3295)-cost_fx*Inputs!$D$8)</f>
        <v>0</v>
      </c>
      <c r="N3295" s="0" t="n">
        <f aca="false">K3295+L3295+I3295-fixed</f>
        <v>-62614.4285897729</v>
      </c>
      <c r="O3295" s="0" t="n">
        <f aca="false">K3295+L3295+M3295-fixed</f>
        <v>-217344.363949773</v>
      </c>
      <c r="P3295" s="0" t="n">
        <f aca="false">12*Inputs!$B$6*(1-MIN(1,Inputs!$F$6*$D3295))*(ic*Inputs!$C$6+flat_fee-cost_acc-cost_wd*Inputs!$E$6*$E3295-cost_fx*Inputs!$D$6)+12*Inputs!$B$7*(1-MIN(1,Inputs!$F$7*$D3295))*(ic*Inputs!$C$7+flat_fee-cost_acc-cost_wd*Inputs!$E$7*$E3295-cost_fx*Inputs!$D$7)+12*Inputs!$B$8*(1-MIN(1,Inputs!$F$8*$D3295))*(ic*Inputs!$C$8+flat_fee-cost_acc-cost_wd*Inputs!$E$8*$E3295-cost_fx*Inputs!$D$8)-fixed</f>
        <v>-347591.43874336</v>
      </c>
    </row>
    <row r="3296" customFormat="false" ht="15" hidden="false" customHeight="false" outlineLevel="0" collapsed="false">
      <c r="A3296" s="0" t="n">
        <v>3231</v>
      </c>
      <c r="B3296" s="0" t="n">
        <v>0.52089</v>
      </c>
      <c r="C3296" s="0" t="n">
        <v>0.74533</v>
      </c>
      <c r="D3296" s="0" t="n">
        <v>0.87779</v>
      </c>
      <c r="E3296" s="0" t="n">
        <v>1.118151</v>
      </c>
      <c r="F3296" s="0" t="n">
        <v>0.196241</v>
      </c>
      <c r="G3296" s="0" t="n">
        <f aca="false">12*Inputs!$B$6*(MIN(1,$H$50*$C3296)*(ic*Inputs!$C$6+pS+fee_fx*Inputs!$D$6-cost_acc-cost_wd*Inputs!$E$6*$E3296-cost_fx*Inputs!$D$6-$F3296)+(1-MIN(1,$H$50*$C3296))*(1-MIN(1,Inputs!$G$6*$D3296)*churn_nonbuyers)*(ic*Inputs!$C$6+fee_wd*Inputs!$E$6*(1-$B3296)+fee_fx*Inputs!$D$6-cost_acc-cost_wd*Inputs!$E$6*(1-$B3296)-cost_fx*Inputs!$D$6))</f>
        <v>163199.959183353</v>
      </c>
      <c r="H3296" s="0" t="n">
        <f aca="false">12*Inputs!$B$7*(MIN(1,$H$51*$C3296)*(ic*Inputs!$C$7+pE+fee_fx*Inputs!$D$7-cost_acc-cost_wd*Inputs!$E$7*$E3296-cost_fx*Inputs!$D$7-$F3296)+(1-MIN(1,$H$51*$C3296))*(1-MIN(1,Inputs!$G$7*$D3296)*churn_nonbuyers)*(ic*Inputs!$C$7+fee_wd*Inputs!$E$7*(1-$B3296)+fee_fx*Inputs!$D$7-cost_acc-cost_wd*Inputs!$E$7*(1-$B3296)-cost_fx*Inputs!$D$7))</f>
        <v>368420.465663677</v>
      </c>
      <c r="I3296" s="0" t="n">
        <f aca="false">12*Inputs!$B$8*(MIN(1,$H$52*$C3296)*(ic*Inputs!$C$8+pT-cost_acc-cost_wd*Inputs!$E$8-cost_fx*Inputs!$D$8-cost_ins)+(1-MIN(1,$H$52*$C3296))*(1-MIN(1,Inputs!$G$8*$D3296)*churn_nonbuyers)*(ic*Inputs!$C$8+fee_wd*Inputs!$E$8*(1-$B3296)+fee_fx*Inputs!$D$8-cost_acc-cost_wd*Inputs!$E$8*(1-$B3296)-cost_fx*Inputs!$D$8))</f>
        <v>163011.052657416</v>
      </c>
      <c r="J3296" s="0" t="n">
        <f aca="false">G3296+H3296+I3296-fixed</f>
        <v>-5368.52249555429</v>
      </c>
      <c r="K3296" s="0" t="n">
        <f aca="false">12*Inputs!$B$6*(1-MIN(1,Inputs!$G$6*$D3296)*churn_nonbuyers)*(ic*Inputs!$C$6+fee_wd*Inputs!$E$6*(1-$B3296)+fee_fx*Inputs!$D$6-cost_acc-cost_wd*Inputs!$E$6*(1-$B3296)-cost_fx*Inputs!$D$6)</f>
        <v>121035.78743832</v>
      </c>
      <c r="L3296" s="0" t="n">
        <f aca="false">12*Inputs!$B$7*(1-MIN(1,Inputs!$G$7*$D3296)*churn_nonbuyers)*(ic*Inputs!$C$7+fee_wd*Inputs!$E$7*(1-$B3296)+fee_fx*Inputs!$D$7-cost_acc-cost_wd*Inputs!$E$7*(1-$B3296)-cost_fx*Inputs!$D$7)</f>
        <v>319549.334542992</v>
      </c>
      <c r="M3296" s="0" t="n">
        <f aca="false">12*Inputs!$B$8*(1-MIN(1,Inputs!$G$8*$D3296)*churn_nonbuyers)*(ic*Inputs!$C$8+fee_wd*Inputs!$E$8*(1-$B3296)+fee_fx*Inputs!$D$8-cost_acc-cost_wd*Inputs!$E$8*(1-$B3296)-cost_fx*Inputs!$D$8)</f>
        <v>116202.81711216</v>
      </c>
      <c r="N3296" s="0" t="n">
        <f aca="false">K3296+L3296+I3296-fixed</f>
        <v>-96403.8253612723</v>
      </c>
      <c r="O3296" s="0" t="n">
        <f aca="false">K3296+L3296+M3296-fixed</f>
        <v>-143212.060906528</v>
      </c>
      <c r="P3296" s="0" t="n">
        <f aca="false">12*Inputs!$B$6*(1-MIN(1,Inputs!$F$6*$D3296))*(ic*Inputs!$C$6+flat_fee-cost_acc-cost_wd*Inputs!$E$6*$E3296-cost_fx*Inputs!$D$6)+12*Inputs!$B$7*(1-MIN(1,Inputs!$F$7*$D3296))*(ic*Inputs!$C$7+flat_fee-cost_acc-cost_wd*Inputs!$E$7*$E3296-cost_fx*Inputs!$D$7)+12*Inputs!$B$8*(1-MIN(1,Inputs!$F$8*$D3296))*(ic*Inputs!$C$8+flat_fee-cost_acc-cost_wd*Inputs!$E$8*$E3296-cost_fx*Inputs!$D$8)-fixed</f>
        <v>84882.9927896</v>
      </c>
    </row>
    <row r="3297" customFormat="false" ht="15" hidden="false" customHeight="false" outlineLevel="0" collapsed="false">
      <c r="A3297" s="0" t="n">
        <v>3232</v>
      </c>
      <c r="B3297" s="0" t="n">
        <v>0.26427</v>
      </c>
      <c r="C3297" s="0" t="n">
        <v>0.865305</v>
      </c>
      <c r="D3297" s="0" t="n">
        <v>0.98685</v>
      </c>
      <c r="E3297" s="0" t="n">
        <v>1.314718</v>
      </c>
      <c r="F3297" s="0" t="n">
        <v>0.100539</v>
      </c>
      <c r="G3297" s="0" t="n">
        <f aca="false">12*Inputs!$B$6*(MIN(1,$H$50*$C3297)*(ic*Inputs!$C$6+pS+fee_fx*Inputs!$D$6-cost_acc-cost_wd*Inputs!$E$6*$E3297-cost_fx*Inputs!$D$6-$F3297)+(1-MIN(1,$H$50*$C3297))*(1-MIN(1,Inputs!$G$6*$D3297)*churn_nonbuyers)*(ic*Inputs!$C$6+fee_wd*Inputs!$E$6*(1-$B3297)+fee_fx*Inputs!$D$6-cost_acc-cost_wd*Inputs!$E$6*(1-$B3297)-cost_fx*Inputs!$D$6))</f>
        <v>200031.720755359</v>
      </c>
      <c r="H3297" s="0" t="n">
        <f aca="false">12*Inputs!$B$7*(MIN(1,$H$51*$C3297)*(ic*Inputs!$C$7+pE+fee_fx*Inputs!$D$7-cost_acc-cost_wd*Inputs!$E$7*$E3297-cost_fx*Inputs!$D$7-$F3297)+(1-MIN(1,$H$51*$C3297))*(1-MIN(1,Inputs!$G$7*$D3297)*churn_nonbuyers)*(ic*Inputs!$C$7+fee_wd*Inputs!$E$7*(1-$B3297)+fee_fx*Inputs!$D$7-cost_acc-cost_wd*Inputs!$E$7*(1-$B3297)-cost_fx*Inputs!$D$7))</f>
        <v>384208.185033625</v>
      </c>
      <c r="I3297" s="0" t="n">
        <f aca="false">12*Inputs!$B$8*(MIN(1,$H$52*$C3297)*(ic*Inputs!$C$8+pT-cost_acc-cost_wd*Inputs!$E$8-cost_fx*Inputs!$D$8-cost_ins)+(1-MIN(1,$H$52*$C3297))*(1-MIN(1,Inputs!$G$8*$D3297)*churn_nonbuyers)*(ic*Inputs!$C$8+fee_wd*Inputs!$E$8*(1-$B3297)+fee_fx*Inputs!$D$8-cost_acc-cost_wd*Inputs!$E$8*(1-$B3297)-cost_fx*Inputs!$D$8))</f>
        <v>162975.205090808</v>
      </c>
      <c r="J3297" s="0" t="n">
        <f aca="false">G3297+H3297+I3297-fixed</f>
        <v>47215.1108797918</v>
      </c>
      <c r="K3297" s="0" t="n">
        <f aca="false">12*Inputs!$B$6*(1-MIN(1,Inputs!$G$6*$D3297)*churn_nonbuyers)*(ic*Inputs!$C$6+fee_wd*Inputs!$E$6*(1-$B3297)+fee_fx*Inputs!$D$6-cost_acc-cost_wd*Inputs!$E$6*(1-$B3297)-cost_fx*Inputs!$D$6)</f>
        <v>155475.3949164</v>
      </c>
      <c r="L3297" s="0" t="n">
        <f aca="false">12*Inputs!$B$7*(1-MIN(1,Inputs!$G$7*$D3297)*churn_nonbuyers)*(ic*Inputs!$C$7+fee_wd*Inputs!$E$7*(1-$B3297)+fee_fx*Inputs!$D$7-cost_acc-cost_wd*Inputs!$E$7*(1-$B3297)-cost_fx*Inputs!$D$7)</f>
        <v>354334.81614984</v>
      </c>
      <c r="M3297" s="0" t="n">
        <f aca="false">12*Inputs!$B$8*(1-MIN(1,Inputs!$G$8*$D3297)*churn_nonbuyers)*(ic*Inputs!$C$8+fee_wd*Inputs!$E$8*(1-$B3297)+fee_fx*Inputs!$D$8-cost_acc-cost_wd*Inputs!$E$8*(1-$B3297)-cost_fx*Inputs!$D$8)</f>
        <v>97002.2589432</v>
      </c>
      <c r="N3297" s="0" t="n">
        <f aca="false">K3297+L3297+I3297-fixed</f>
        <v>-27214.583842952</v>
      </c>
      <c r="O3297" s="0" t="n">
        <f aca="false">K3297+L3297+M3297-fixed</f>
        <v>-93187.52999056</v>
      </c>
      <c r="P3297" s="0" t="n">
        <f aca="false">12*Inputs!$B$6*(1-MIN(1,Inputs!$F$6*$D3297))*(ic*Inputs!$C$6+flat_fee-cost_acc-cost_wd*Inputs!$E$6*$E3297-cost_fx*Inputs!$D$6)+12*Inputs!$B$7*(1-MIN(1,Inputs!$F$7*$D3297))*(ic*Inputs!$C$7+flat_fee-cost_acc-cost_wd*Inputs!$E$7*$E3297-cost_fx*Inputs!$D$7)+12*Inputs!$B$8*(1-MIN(1,Inputs!$F$8*$D3297))*(ic*Inputs!$C$8+flat_fee-cost_acc-cost_wd*Inputs!$E$8*$E3297-cost_fx*Inputs!$D$8)-fixed</f>
        <v>-59063.7728080001</v>
      </c>
    </row>
    <row r="3298" customFormat="false" ht="15" hidden="false" customHeight="false" outlineLevel="0" collapsed="false">
      <c r="A3298" s="0" t="n">
        <v>3233</v>
      </c>
      <c r="B3298" s="0" t="n">
        <v>0.327917</v>
      </c>
      <c r="C3298" s="0" t="n">
        <v>0.854052</v>
      </c>
      <c r="D3298" s="0" t="n">
        <v>1.087739</v>
      </c>
      <c r="E3298" s="0" t="n">
        <v>1.279402</v>
      </c>
      <c r="F3298" s="0" t="n">
        <v>0.182951</v>
      </c>
      <c r="G3298" s="0" t="n">
        <f aca="false">12*Inputs!$B$6*(MIN(1,$H$50*$C3298)*(ic*Inputs!$C$6+pS+fee_fx*Inputs!$D$6-cost_acc-cost_wd*Inputs!$E$6*$E3298-cost_fx*Inputs!$D$6-$F3298)+(1-MIN(1,$H$50*$C3298))*(1-MIN(1,Inputs!$G$6*$D3298)*churn_nonbuyers)*(ic*Inputs!$C$6+fee_wd*Inputs!$E$6*(1-$B3298)+fee_fx*Inputs!$D$6-cost_acc-cost_wd*Inputs!$E$6*(1-$B3298)-cost_fx*Inputs!$D$6))</f>
        <v>189682.370514773</v>
      </c>
      <c r="H3298" s="0" t="n">
        <f aca="false">12*Inputs!$B$7*(MIN(1,$H$51*$C3298)*(ic*Inputs!$C$7+pE+fee_fx*Inputs!$D$7-cost_acc-cost_wd*Inputs!$E$7*$E3298-cost_fx*Inputs!$D$7-$F3298)+(1-MIN(1,$H$51*$C3298))*(1-MIN(1,Inputs!$G$7*$D3298)*churn_nonbuyers)*(ic*Inputs!$C$7+fee_wd*Inputs!$E$7*(1-$B3298)+fee_fx*Inputs!$D$7-cost_acc-cost_wd*Inputs!$E$7*(1-$B3298)-cost_fx*Inputs!$D$7))</f>
        <v>376675.321938835</v>
      </c>
      <c r="I3298" s="0" t="n">
        <f aca="false">12*Inputs!$B$8*(MIN(1,$H$52*$C3298)*(ic*Inputs!$C$8+pT-cost_acc-cost_wd*Inputs!$E$8-cost_fx*Inputs!$D$8-cost_ins)+(1-MIN(1,$H$52*$C3298))*(1-MIN(1,Inputs!$G$8*$D3298)*churn_nonbuyers)*(ic*Inputs!$C$8+fee_wd*Inputs!$E$8*(1-$B3298)+fee_fx*Inputs!$D$8-cost_acc-cost_wd*Inputs!$E$8*(1-$B3298)-cost_fx*Inputs!$D$8))</f>
        <v>152914.072510194</v>
      </c>
      <c r="J3298" s="0" t="n">
        <f aca="false">G3298+H3298+I3298-fixed</f>
        <v>19271.7649638028</v>
      </c>
      <c r="K3298" s="0" t="n">
        <f aca="false">12*Inputs!$B$6*(1-MIN(1,Inputs!$G$6*$D3298)*churn_nonbuyers)*(ic*Inputs!$C$6+fee_wd*Inputs!$E$6*(1-$B3298)+fee_fx*Inputs!$D$6-cost_acc-cost_wd*Inputs!$E$6*(1-$B3298)-cost_fx*Inputs!$D$6)</f>
        <v>145983.697269574</v>
      </c>
      <c r="L3298" s="0" t="n">
        <f aca="false">12*Inputs!$B$7*(1-MIN(1,Inputs!$G$7*$D3298)*churn_nonbuyers)*(ic*Inputs!$C$7+fee_wd*Inputs!$E$7*(1-$B3298)+fee_fx*Inputs!$D$7-cost_acc-cost_wd*Inputs!$E$7*(1-$B3298)-cost_fx*Inputs!$D$7)</f>
        <v>344363.553689744</v>
      </c>
      <c r="M3298" s="0" t="n">
        <f aca="false">12*Inputs!$B$8*(1-MIN(1,Inputs!$G$8*$D3298)*churn_nonbuyers)*(ic*Inputs!$C$8+fee_wd*Inputs!$E$8*(1-$B3298)+fee_fx*Inputs!$D$8-cost_acc-cost_wd*Inputs!$E$8*(1-$B3298)-cost_fx*Inputs!$D$8)</f>
        <v>74118.0977646768</v>
      </c>
      <c r="N3298" s="0" t="n">
        <f aca="false">K3298+L3298+I3298-fixed</f>
        <v>-56738.6765304878</v>
      </c>
      <c r="O3298" s="0" t="n">
        <f aca="false">K3298+L3298+M3298-fixed</f>
        <v>-135534.651276005</v>
      </c>
      <c r="P3298" s="0" t="n">
        <f aca="false">12*Inputs!$B$6*(1-MIN(1,Inputs!$F$6*$D3298))*(ic*Inputs!$C$6+flat_fee-cost_acc-cost_wd*Inputs!$E$6*$E3298-cost_fx*Inputs!$D$6)+12*Inputs!$B$7*(1-MIN(1,Inputs!$F$7*$D3298))*(ic*Inputs!$C$7+flat_fee-cost_acc-cost_wd*Inputs!$E$7*$E3298-cost_fx*Inputs!$D$7)+12*Inputs!$B$8*(1-MIN(1,Inputs!$F$8*$D3298))*(ic*Inputs!$C$8+flat_fee-cost_acc-cost_wd*Inputs!$E$8*$E3298-cost_fx*Inputs!$D$8)-fixed</f>
        <v>-93824.6742932799</v>
      </c>
    </row>
    <row r="3299" customFormat="false" ht="15" hidden="false" customHeight="false" outlineLevel="0" collapsed="false">
      <c r="A3299" s="0" t="n">
        <v>3234</v>
      </c>
      <c r="B3299" s="0" t="n">
        <v>0.222106</v>
      </c>
      <c r="C3299" s="0" t="n">
        <v>1.036343</v>
      </c>
      <c r="D3299" s="0" t="n">
        <v>1.436931</v>
      </c>
      <c r="E3299" s="0" t="n">
        <v>1.09795</v>
      </c>
      <c r="F3299" s="0" t="n">
        <v>0.282152</v>
      </c>
      <c r="G3299" s="0" t="n">
        <f aca="false">12*Inputs!$B$6*(MIN(1,$H$50*$C3299)*(ic*Inputs!$C$6+pS+fee_fx*Inputs!$D$6-cost_acc-cost_wd*Inputs!$E$6*$E3299-cost_fx*Inputs!$D$6-$F3299)+(1-MIN(1,$H$50*$C3299))*(1-MIN(1,Inputs!$G$6*$D3299)*churn_nonbuyers)*(ic*Inputs!$C$6+fee_wd*Inputs!$E$6*(1-$B3299)+fee_fx*Inputs!$D$6-cost_acc-cost_wd*Inputs!$E$6*(1-$B3299)-cost_fx*Inputs!$D$6))</f>
        <v>211471.108232603</v>
      </c>
      <c r="H3299" s="0" t="n">
        <f aca="false">12*Inputs!$B$7*(MIN(1,$H$51*$C3299)*(ic*Inputs!$C$7+pE+fee_fx*Inputs!$D$7-cost_acc-cost_wd*Inputs!$E$7*$E3299-cost_fx*Inputs!$D$7-$F3299)+(1-MIN(1,$H$51*$C3299))*(1-MIN(1,Inputs!$G$7*$D3299)*churn_nonbuyers)*(ic*Inputs!$C$7+fee_wd*Inputs!$E$7*(1-$B3299)+fee_fx*Inputs!$D$7-cost_acc-cost_wd*Inputs!$E$7*(1-$B3299)-cost_fx*Inputs!$D$7))</f>
        <v>405666.082162522</v>
      </c>
      <c r="I3299" s="0" t="n">
        <f aca="false">12*Inputs!$B$8*(MIN(1,$H$52*$C3299)*(ic*Inputs!$C$8+pT-cost_acc-cost_wd*Inputs!$E$8-cost_fx*Inputs!$D$8-cost_ins)+(1-MIN(1,$H$52*$C3299))*(1-MIN(1,Inputs!$G$8*$D3299)*churn_nonbuyers)*(ic*Inputs!$C$8+fee_wd*Inputs!$E$8*(1-$B3299)+fee_fx*Inputs!$D$8-cost_acc-cost_wd*Inputs!$E$8*(1-$B3299)-cost_fx*Inputs!$D$8))</f>
        <v>149382.625392</v>
      </c>
      <c r="J3299" s="0" t="n">
        <f aca="false">G3299+H3299+I3299-fixed</f>
        <v>66519.8157871247</v>
      </c>
      <c r="K3299" s="0" t="n">
        <f aca="false">12*Inputs!$B$6*(1-MIN(1,Inputs!$G$6*$D3299)*churn_nonbuyers)*(ic*Inputs!$C$6+fee_wd*Inputs!$E$6*(1-$B3299)+fee_fx*Inputs!$D$6-cost_acc-cost_wd*Inputs!$E$6*(1-$B3299)-cost_fx*Inputs!$D$6)</f>
        <v>157430.358696139</v>
      </c>
      <c r="L3299" s="0" t="n">
        <f aca="false">12*Inputs!$B$7*(1-MIN(1,Inputs!$G$7*$D3299)*churn_nonbuyers)*(ic*Inputs!$C$7+fee_wd*Inputs!$E$7*(1-$B3299)+fee_fx*Inputs!$D$7-cost_acc-cost_wd*Inputs!$E$7*(1-$B3299)-cost_fx*Inputs!$D$7)</f>
        <v>355214.350929684</v>
      </c>
      <c r="M3299" s="0" t="n">
        <f aca="false">12*Inputs!$B$8*(1-MIN(1,Inputs!$G$8*$D3299)*churn_nonbuyers)*(ic*Inputs!$C$8+fee_wd*Inputs!$E$8*(1-$B3299)+fee_fx*Inputs!$D$8-cost_acc-cost_wd*Inputs!$E$8*(1-$B3299)-cost_fx*Inputs!$D$8)</f>
        <v>0</v>
      </c>
      <c r="N3299" s="0" t="n">
        <f aca="false">K3299+L3299+I3299-fixed</f>
        <v>-37972.6649821772</v>
      </c>
      <c r="O3299" s="0" t="n">
        <f aca="false">K3299+L3299+M3299-fixed</f>
        <v>-187355.290374177</v>
      </c>
      <c r="P3299" s="0" t="n">
        <f aca="false">12*Inputs!$B$6*(1-MIN(1,Inputs!$F$6*$D3299))*(ic*Inputs!$C$6+flat_fee-cost_acc-cost_wd*Inputs!$E$6*$E3299-cost_fx*Inputs!$D$6)+12*Inputs!$B$7*(1-MIN(1,Inputs!$F$7*$D3299))*(ic*Inputs!$C$7+flat_fee-cost_acc-cost_wd*Inputs!$E$7*$E3299-cost_fx*Inputs!$D$7)+12*Inputs!$B$8*(1-MIN(1,Inputs!$F$8*$D3299))*(ic*Inputs!$C$8+flat_fee-cost_acc-cost_wd*Inputs!$E$8*$E3299-cost_fx*Inputs!$D$8)-fixed</f>
        <v>-207968.65102</v>
      </c>
    </row>
    <row r="3300" customFormat="false" ht="15" hidden="false" customHeight="false" outlineLevel="0" collapsed="false">
      <c r="A3300" s="0" t="n">
        <v>3235</v>
      </c>
      <c r="B3300" s="0" t="n">
        <v>0.396551</v>
      </c>
      <c r="C3300" s="0" t="n">
        <v>1.055572</v>
      </c>
      <c r="D3300" s="0" t="n">
        <v>1.236202</v>
      </c>
      <c r="E3300" s="0" t="n">
        <v>1.115123</v>
      </c>
      <c r="F3300" s="0" t="n">
        <v>0.07726</v>
      </c>
      <c r="G3300" s="0" t="n">
        <f aca="false">12*Inputs!$B$6*(MIN(1,$H$50*$C3300)*(ic*Inputs!$C$6+pS+fee_fx*Inputs!$D$6-cost_acc-cost_wd*Inputs!$E$6*$E3300-cost_fx*Inputs!$D$6-$F3300)+(1-MIN(1,$H$50*$C3300))*(1-MIN(1,Inputs!$G$6*$D3300)*churn_nonbuyers)*(ic*Inputs!$C$6+fee_wd*Inputs!$E$6*(1-$B3300)+fee_fx*Inputs!$D$6-cost_acc-cost_wd*Inputs!$E$6*(1-$B3300)-cost_fx*Inputs!$D$6))</f>
        <v>197020.56935812</v>
      </c>
      <c r="H3300" s="0" t="n">
        <f aca="false">12*Inputs!$B$7*(MIN(1,$H$51*$C3300)*(ic*Inputs!$C$7+pE+fee_fx*Inputs!$D$7-cost_acc-cost_wd*Inputs!$E$7*$E3300-cost_fx*Inputs!$D$7-$F3300)+(1-MIN(1,$H$51*$C3300))*(1-MIN(1,Inputs!$G$7*$D3300)*churn_nonbuyers)*(ic*Inputs!$C$7+fee_wd*Inputs!$E$7*(1-$B3300)+fee_fx*Inputs!$D$7-cost_acc-cost_wd*Inputs!$E$7*(1-$B3300)-cost_fx*Inputs!$D$7))</f>
        <v>404287.711941676</v>
      </c>
      <c r="I3300" s="0" t="n">
        <f aca="false">12*Inputs!$B$8*(MIN(1,$H$52*$C3300)*(ic*Inputs!$C$8+pT-cost_acc-cost_wd*Inputs!$E$8-cost_fx*Inputs!$D$8-cost_ins)+(1-MIN(1,$H$52*$C3300))*(1-MIN(1,Inputs!$G$8*$D3300)*churn_nonbuyers)*(ic*Inputs!$C$8+fee_wd*Inputs!$E$8*(1-$B3300)+fee_fx*Inputs!$D$8-cost_acc-cost_wd*Inputs!$E$8*(1-$B3300)-cost_fx*Inputs!$D$8))</f>
        <v>162961.130047989</v>
      </c>
      <c r="J3300" s="0" t="n">
        <f aca="false">G3300+H3300+I3300-fixed</f>
        <v>64269.4113477853</v>
      </c>
      <c r="K3300" s="0" t="n">
        <f aca="false">12*Inputs!$B$6*(1-MIN(1,Inputs!$G$6*$D3300)*churn_nonbuyers)*(ic*Inputs!$C$6+fee_wd*Inputs!$E$6*(1-$B3300)+fee_fx*Inputs!$D$6-cost_acc-cost_wd*Inputs!$E$6*(1-$B3300)-cost_fx*Inputs!$D$6)</f>
        <v>135565.303242974</v>
      </c>
      <c r="L3300" s="0" t="n">
        <f aca="false">12*Inputs!$B$7*(1-MIN(1,Inputs!$G$7*$D3300)*churn_nonbuyers)*(ic*Inputs!$C$7+fee_wd*Inputs!$E$7*(1-$B3300)+fee_fx*Inputs!$D$7-cost_acc-cost_wd*Inputs!$E$7*(1-$B3300)-cost_fx*Inputs!$D$7)</f>
        <v>333261.294649785</v>
      </c>
      <c r="M3300" s="0" t="n">
        <f aca="false">12*Inputs!$B$8*(1-MIN(1,Inputs!$G$8*$D3300)*churn_nonbuyers)*(ic*Inputs!$C$8+fee_wd*Inputs!$E$8*(1-$B3300)+fee_fx*Inputs!$D$8-cost_acc-cost_wd*Inputs!$E$8*(1-$B3300)-cost_fx*Inputs!$D$8)</f>
        <v>41389.4149205472</v>
      </c>
      <c r="N3300" s="0" t="n">
        <f aca="false">K3300+L3300+I3300-fixed</f>
        <v>-68212.272059252</v>
      </c>
      <c r="O3300" s="0" t="n">
        <f aca="false">K3300+L3300+M3300-fixed</f>
        <v>-189783.987186694</v>
      </c>
      <c r="P3300" s="0" t="n">
        <f aca="false">12*Inputs!$B$6*(1-MIN(1,Inputs!$F$6*$D3300))*(ic*Inputs!$C$6+flat_fee-cost_acc-cost_wd*Inputs!$E$6*$E3300-cost_fx*Inputs!$D$6)+12*Inputs!$B$7*(1-MIN(1,Inputs!$F$7*$D3300))*(ic*Inputs!$C$7+flat_fee-cost_acc-cost_wd*Inputs!$E$7*$E3300-cost_fx*Inputs!$D$7)+12*Inputs!$B$8*(1-MIN(1,Inputs!$F$8*$D3300))*(ic*Inputs!$C$8+flat_fee-cost_acc-cost_wd*Inputs!$E$8*$E3300-cost_fx*Inputs!$D$8)-fixed</f>
        <v>-105935.90957296</v>
      </c>
    </row>
    <row r="3301" customFormat="false" ht="15" hidden="false" customHeight="false" outlineLevel="0" collapsed="false">
      <c r="A3301" s="0" t="n">
        <v>3236</v>
      </c>
      <c r="B3301" s="0" t="n">
        <v>0.388061</v>
      </c>
      <c r="C3301" s="0" t="n">
        <v>0.910287</v>
      </c>
      <c r="D3301" s="0" t="n">
        <v>0.649249</v>
      </c>
      <c r="E3301" s="0" t="n">
        <v>1.078932</v>
      </c>
      <c r="F3301" s="0" t="n">
        <v>0.208011</v>
      </c>
      <c r="G3301" s="0" t="n">
        <f aca="false">12*Inputs!$B$6*(MIN(1,$H$50*$C3301)*(ic*Inputs!$C$6+pS+fee_fx*Inputs!$D$6-cost_acc-cost_wd*Inputs!$E$6*$E3301-cost_fx*Inputs!$D$6-$F3301)+(1-MIN(1,$H$50*$C3301))*(1-MIN(1,Inputs!$G$6*$D3301)*churn_nonbuyers)*(ic*Inputs!$C$6+fee_wd*Inputs!$E$6*(1-$B3301)+fee_fx*Inputs!$D$6-cost_acc-cost_wd*Inputs!$E$6*(1-$B3301)-cost_fx*Inputs!$D$6))</f>
        <v>191607.441220939</v>
      </c>
      <c r="H3301" s="0" t="n">
        <f aca="false">12*Inputs!$B$7*(MIN(1,$H$51*$C3301)*(ic*Inputs!$C$7+pE+fee_fx*Inputs!$D$7-cost_acc-cost_wd*Inputs!$E$7*$E3301-cost_fx*Inputs!$D$7-$F3301)+(1-MIN(1,$H$51*$C3301))*(1-MIN(1,Inputs!$G$7*$D3301)*churn_nonbuyers)*(ic*Inputs!$C$7+fee_wd*Inputs!$E$7*(1-$B3301)+fee_fx*Inputs!$D$7-cost_acc-cost_wd*Inputs!$E$7*(1-$B3301)-cost_fx*Inputs!$D$7))</f>
        <v>396088.990483678</v>
      </c>
      <c r="I3301" s="0" t="n">
        <f aca="false">12*Inputs!$B$8*(MIN(1,$H$52*$C3301)*(ic*Inputs!$C$8+pT-cost_acc-cost_wd*Inputs!$E$8-cost_fx*Inputs!$D$8-cost_ins)+(1-MIN(1,$H$52*$C3301))*(1-MIN(1,Inputs!$G$8*$D3301)*churn_nonbuyers)*(ic*Inputs!$C$8+fee_wd*Inputs!$E$8*(1-$B3301)+fee_fx*Inputs!$D$8-cost_acc-cost_wd*Inputs!$E$8*(1-$B3301)-cost_fx*Inputs!$D$8))</f>
        <v>192125.696353037</v>
      </c>
      <c r="J3301" s="0" t="n">
        <f aca="false">G3301+H3301+I3301-fixed</f>
        <v>79822.1280576536</v>
      </c>
      <c r="K3301" s="0" t="n">
        <f aca="false">12*Inputs!$B$6*(1-MIN(1,Inputs!$G$6*$D3301)*churn_nonbuyers)*(ic*Inputs!$C$6+fee_wd*Inputs!$E$6*(1-$B3301)+fee_fx*Inputs!$D$6-cost_acc-cost_wd*Inputs!$E$6*(1-$B3301)-cost_fx*Inputs!$D$6)</f>
        <v>140988.813236561</v>
      </c>
      <c r="L3301" s="0" t="n">
        <f aca="false">12*Inputs!$B$7*(1-MIN(1,Inputs!$G$7*$D3301)*churn_nonbuyers)*(ic*Inputs!$C$7+fee_wd*Inputs!$E$7*(1-$B3301)+fee_fx*Inputs!$D$7-cost_acc-cost_wd*Inputs!$E$7*(1-$B3301)-cost_fx*Inputs!$D$7)</f>
        <v>340554.316389937</v>
      </c>
      <c r="M3301" s="0" t="n">
        <f aca="false">12*Inputs!$B$8*(1-MIN(1,Inputs!$G$8*$D3301)*churn_nonbuyers)*(ic*Inputs!$C$8+fee_wd*Inputs!$E$8*(1-$B3301)+fee_fx*Inputs!$D$8-cost_acc-cost_wd*Inputs!$E$8*(1-$B3301)-cost_fx*Inputs!$D$8)</f>
        <v>167898.12054395</v>
      </c>
      <c r="N3301" s="0" t="n">
        <f aca="false">K3301+L3301+I3301-fixed</f>
        <v>-26331.1740204659</v>
      </c>
      <c r="O3301" s="0" t="n">
        <f aca="false">K3301+L3301+M3301-fixed</f>
        <v>-50558.7498295523</v>
      </c>
      <c r="P3301" s="0" t="n">
        <f aca="false">12*Inputs!$B$6*(1-MIN(1,Inputs!$F$6*$D3301))*(ic*Inputs!$C$6+flat_fee-cost_acc-cost_wd*Inputs!$E$6*$E3301-cost_fx*Inputs!$D$6)+12*Inputs!$B$7*(1-MIN(1,Inputs!$F$7*$D3301))*(ic*Inputs!$C$7+flat_fee-cost_acc-cost_wd*Inputs!$E$7*$E3301-cost_fx*Inputs!$D$7)+12*Inputs!$B$8*(1-MIN(1,Inputs!$F$8*$D3301))*(ic*Inputs!$C$8+flat_fee-cost_acc-cost_wd*Inputs!$E$8*$E3301-cost_fx*Inputs!$D$8)-fixed</f>
        <v>227527.17122432</v>
      </c>
    </row>
    <row r="3302" customFormat="false" ht="15" hidden="false" customHeight="false" outlineLevel="0" collapsed="false">
      <c r="A3302" s="0" t="n">
        <v>3237</v>
      </c>
      <c r="B3302" s="0" t="n">
        <v>0.203357</v>
      </c>
      <c r="C3302" s="0" t="n">
        <v>0.989492</v>
      </c>
      <c r="D3302" s="0" t="n">
        <v>1.026667</v>
      </c>
      <c r="E3302" s="0" t="n">
        <v>1.115221</v>
      </c>
      <c r="F3302" s="0" t="n">
        <v>0.161077</v>
      </c>
      <c r="G3302" s="0" t="n">
        <f aca="false">12*Inputs!$B$6*(MIN(1,$H$50*$C3302)*(ic*Inputs!$C$6+pS+fee_fx*Inputs!$D$6-cost_acc-cost_wd*Inputs!$E$6*$E3302-cost_fx*Inputs!$D$6-$F3302)+(1-MIN(1,$H$50*$C3302))*(1-MIN(1,Inputs!$G$6*$D3302)*churn_nonbuyers)*(ic*Inputs!$C$6+fee_wd*Inputs!$E$6*(1-$B3302)+fee_fx*Inputs!$D$6-cost_acc-cost_wd*Inputs!$E$6*(1-$B3302)-cost_fx*Inputs!$D$6))</f>
        <v>216957.018249763</v>
      </c>
      <c r="H3302" s="0" t="n">
        <f aca="false">12*Inputs!$B$7*(MIN(1,$H$51*$C3302)*(ic*Inputs!$C$7+pE+fee_fx*Inputs!$D$7-cost_acc-cost_wd*Inputs!$E$7*$E3302-cost_fx*Inputs!$D$7-$F3302)+(1-MIN(1,$H$51*$C3302))*(1-MIN(1,Inputs!$G$7*$D3302)*churn_nonbuyers)*(ic*Inputs!$C$7+fee_wd*Inputs!$E$7*(1-$B3302)+fee_fx*Inputs!$D$7-cost_acc-cost_wd*Inputs!$E$7*(1-$B3302)-cost_fx*Inputs!$D$7))</f>
        <v>412658.752107713</v>
      </c>
      <c r="I3302" s="0" t="n">
        <f aca="false">12*Inputs!$B$8*(MIN(1,$H$52*$C3302)*(ic*Inputs!$C$8+pT-cost_acc-cost_wd*Inputs!$E$8-cost_fx*Inputs!$D$8-cost_ins)+(1-MIN(1,$H$52*$C3302))*(1-MIN(1,Inputs!$G$8*$D3302)*churn_nonbuyers)*(ic*Inputs!$C$8+fee_wd*Inputs!$E$8*(1-$B3302)+fee_fx*Inputs!$D$8-cost_acc-cost_wd*Inputs!$E$8*(1-$B3302)-cost_fx*Inputs!$D$8))</f>
        <v>170008.876958385</v>
      </c>
      <c r="J3302" s="0" t="n">
        <f aca="false">G3302+H3302+I3302-fixed</f>
        <v>99624.647315861</v>
      </c>
      <c r="K3302" s="0" t="n">
        <f aca="false">12*Inputs!$B$6*(1-MIN(1,Inputs!$G$6*$D3302)*churn_nonbuyers)*(ic*Inputs!$C$6+fee_wd*Inputs!$E$6*(1-$B3302)+fee_fx*Inputs!$D$6-cost_acc-cost_wd*Inputs!$E$6*(1-$B3302)-cost_fx*Inputs!$D$6)</f>
        <v>163471.004072057</v>
      </c>
      <c r="L3302" s="0" t="n">
        <f aca="false">12*Inputs!$B$7*(1-MIN(1,Inputs!$G$7*$D3302)*churn_nonbuyers)*(ic*Inputs!$C$7+fee_wd*Inputs!$E$7*(1-$B3302)+fee_fx*Inputs!$D$7-cost_acc-cost_wd*Inputs!$E$7*(1-$B3302)-cost_fx*Inputs!$D$7)</f>
        <v>362399.957227234</v>
      </c>
      <c r="M3302" s="0" t="n">
        <f aca="false">12*Inputs!$B$8*(1-MIN(1,Inputs!$G$8*$D3302)*churn_nonbuyers)*(ic*Inputs!$C$8+fee_wd*Inputs!$E$8*(1-$B3302)+fee_fx*Inputs!$D$8-cost_acc-cost_wd*Inputs!$E$8*(1-$B3302)-cost_fx*Inputs!$D$8)</f>
        <v>89080.9931895984</v>
      </c>
      <c r="N3302" s="0" t="n">
        <f aca="false">K3302+L3302+I3302-fixed</f>
        <v>-4120.16174232401</v>
      </c>
      <c r="O3302" s="0" t="n">
        <f aca="false">K3302+L3302+M3302-fixed</f>
        <v>-85048.0455111106</v>
      </c>
      <c r="P3302" s="0" t="n">
        <f aca="false">12*Inputs!$B$6*(1-MIN(1,Inputs!$F$6*$D3302))*(ic*Inputs!$C$6+flat_fee-cost_acc-cost_wd*Inputs!$E$6*$E3302-cost_fx*Inputs!$D$6)+12*Inputs!$B$7*(1-MIN(1,Inputs!$F$7*$D3302))*(ic*Inputs!$C$7+flat_fee-cost_acc-cost_wd*Inputs!$E$7*$E3302-cost_fx*Inputs!$D$7)+12*Inputs!$B$8*(1-MIN(1,Inputs!$F$8*$D3302))*(ic*Inputs!$C$8+flat_fee-cost_acc-cost_wd*Inputs!$E$8*$E3302-cost_fx*Inputs!$D$8)-fixed</f>
        <v>6395.68364168005</v>
      </c>
    </row>
    <row r="3303" customFormat="false" ht="15" hidden="false" customHeight="false" outlineLevel="0" collapsed="false">
      <c r="A3303" s="0" t="n">
        <v>3238</v>
      </c>
      <c r="B3303" s="0" t="n">
        <v>0.203303</v>
      </c>
      <c r="C3303" s="0" t="n">
        <v>0.922299</v>
      </c>
      <c r="D3303" s="0" t="n">
        <v>0.806528</v>
      </c>
      <c r="E3303" s="0" t="n">
        <v>1.275464</v>
      </c>
      <c r="F3303" s="0" t="n">
        <v>0.220526</v>
      </c>
      <c r="G3303" s="0" t="n">
        <f aca="false">12*Inputs!$B$6*(MIN(1,$H$50*$C3303)*(ic*Inputs!$C$6+pS+fee_fx*Inputs!$D$6-cost_acc-cost_wd*Inputs!$E$6*$E3303-cost_fx*Inputs!$D$6-$F3303)+(1-MIN(1,$H$50*$C3303))*(1-MIN(1,Inputs!$G$6*$D3303)*churn_nonbuyers)*(ic*Inputs!$C$6+fee_wd*Inputs!$E$6*(1-$B3303)+fee_fx*Inputs!$D$6-cost_acc-cost_wd*Inputs!$E$6*(1-$B3303)-cost_fx*Inputs!$D$6))</f>
        <v>210420.210095028</v>
      </c>
      <c r="H3303" s="0" t="n">
        <f aca="false">12*Inputs!$B$7*(MIN(1,$H$51*$C3303)*(ic*Inputs!$C$7+pE+fee_fx*Inputs!$D$7-cost_acc-cost_wd*Inputs!$E$7*$E3303-cost_fx*Inputs!$D$7-$F3303)+(1-MIN(1,$H$51*$C3303))*(1-MIN(1,Inputs!$G$7*$D3303)*churn_nonbuyers)*(ic*Inputs!$C$7+fee_wd*Inputs!$E$7*(1-$B3303)+fee_fx*Inputs!$D$7-cost_acc-cost_wd*Inputs!$E$7*(1-$B3303)-cost_fx*Inputs!$D$7))</f>
        <v>390625.206705193</v>
      </c>
      <c r="I3303" s="0" t="n">
        <f aca="false">12*Inputs!$B$8*(MIN(1,$H$52*$C3303)*(ic*Inputs!$C$8+pT-cost_acc-cost_wd*Inputs!$E$8-cost_fx*Inputs!$D$8-cost_ins)+(1-MIN(1,$H$52*$C3303))*(1-MIN(1,Inputs!$G$8*$D3303)*churn_nonbuyers)*(ic*Inputs!$C$8+fee_wd*Inputs!$E$8*(1-$B3303)+fee_fx*Inputs!$D$8-cost_acc-cost_wd*Inputs!$E$8*(1-$B3303)-cost_fx*Inputs!$D$8))</f>
        <v>181805.596750202</v>
      </c>
      <c r="J3303" s="0" t="n">
        <f aca="false">G3303+H3303+I3303-fixed</f>
        <v>82851.0135504232</v>
      </c>
      <c r="K3303" s="0" t="n">
        <f aca="false">12*Inputs!$B$6*(1-MIN(1,Inputs!$G$6*$D3303)*churn_nonbuyers)*(ic*Inputs!$C$6+fee_wd*Inputs!$E$6*(1-$B3303)+fee_fx*Inputs!$D$6-cost_acc-cost_wd*Inputs!$E$6*(1-$B3303)-cost_fx*Inputs!$D$6)</f>
        <v>165375.146606285</v>
      </c>
      <c r="L3303" s="0" t="n">
        <f aca="false">12*Inputs!$B$7*(1-MIN(1,Inputs!$G$7*$D3303)*churn_nonbuyers)*(ic*Inputs!$C$7+fee_wd*Inputs!$E$7*(1-$B3303)+fee_fx*Inputs!$D$7-cost_acc-cost_wd*Inputs!$E$7*(1-$B3303)-cost_fx*Inputs!$D$7)</f>
        <v>364876.953819771</v>
      </c>
      <c r="M3303" s="0" t="n">
        <f aca="false">12*Inputs!$B$8*(1-MIN(1,Inputs!$G$8*$D3303)*churn_nonbuyers)*(ic*Inputs!$C$8+fee_wd*Inputs!$E$8*(1-$B3303)+fee_fx*Inputs!$D$8-cost_acc-cost_wd*Inputs!$E$8*(1-$B3303)-cost_fx*Inputs!$D$8)</f>
        <v>137875.315842662</v>
      </c>
      <c r="N3303" s="0" t="n">
        <f aca="false">K3303+L3303+I3303-fixed</f>
        <v>12057.697176258</v>
      </c>
      <c r="O3303" s="0" t="n">
        <f aca="false">K3303+L3303+M3303-fixed</f>
        <v>-31872.5837312819</v>
      </c>
      <c r="P3303" s="0" t="n">
        <f aca="false">12*Inputs!$B$6*(1-MIN(1,Inputs!$F$6*$D3303))*(ic*Inputs!$C$6+flat_fee-cost_acc-cost_wd*Inputs!$E$6*$E3303-cost_fx*Inputs!$D$6)+12*Inputs!$B$7*(1-MIN(1,Inputs!$F$7*$D3303))*(ic*Inputs!$C$7+flat_fee-cost_acc-cost_wd*Inputs!$E$7*$E3303-cost_fx*Inputs!$D$7)+12*Inputs!$B$8*(1-MIN(1,Inputs!$F$8*$D3303))*(ic*Inputs!$C$8+flat_fee-cost_acc-cost_wd*Inputs!$E$8*$E3303-cost_fx*Inputs!$D$8)-fixed</f>
        <v>47785.13297408</v>
      </c>
    </row>
    <row r="3304" customFormat="false" ht="15" hidden="false" customHeight="false" outlineLevel="0" collapsed="false">
      <c r="A3304" s="0" t="n">
        <v>3239</v>
      </c>
      <c r="B3304" s="0" t="n">
        <v>0.527637</v>
      </c>
      <c r="C3304" s="0" t="n">
        <v>0.997441</v>
      </c>
      <c r="D3304" s="0" t="n">
        <v>0.715795</v>
      </c>
      <c r="E3304" s="0" t="n">
        <v>1.233086</v>
      </c>
      <c r="F3304" s="0" t="n">
        <v>0.140112</v>
      </c>
      <c r="G3304" s="0" t="n">
        <f aca="false">12*Inputs!$B$6*(MIN(1,$H$50*$C3304)*(ic*Inputs!$C$6+pS+fee_fx*Inputs!$D$6-cost_acc-cost_wd*Inputs!$E$6*$E3304-cost_fx*Inputs!$D$6-$F3304)+(1-MIN(1,$H$50*$C3304))*(1-MIN(1,Inputs!$G$6*$D3304)*churn_nonbuyers)*(ic*Inputs!$C$6+fee_wd*Inputs!$E$6*(1-$B3304)+fee_fx*Inputs!$D$6-cost_acc-cost_wd*Inputs!$E$6*(1-$B3304)-cost_fx*Inputs!$D$6))</f>
        <v>176192.243375131</v>
      </c>
      <c r="H3304" s="0" t="n">
        <f aca="false">12*Inputs!$B$7*(MIN(1,$H$51*$C3304)*(ic*Inputs!$C$7+pE+fee_fx*Inputs!$D$7-cost_acc-cost_wd*Inputs!$E$7*$E3304-cost_fx*Inputs!$D$7-$F3304)+(1-MIN(1,$H$51*$C3304))*(1-MIN(1,Inputs!$G$7*$D3304)*churn_nonbuyers)*(ic*Inputs!$C$7+fee_wd*Inputs!$E$7*(1-$B3304)+fee_fx*Inputs!$D$7-cost_acc-cost_wd*Inputs!$E$7*(1-$B3304)-cost_fx*Inputs!$D$7))</f>
        <v>375356.672894569</v>
      </c>
      <c r="I3304" s="0" t="n">
        <f aca="false">12*Inputs!$B$8*(MIN(1,$H$52*$C3304)*(ic*Inputs!$C$8+pT-cost_acc-cost_wd*Inputs!$E$8-cost_fx*Inputs!$D$8-cost_ins)+(1-MIN(1,$H$52*$C3304))*(1-MIN(1,Inputs!$G$8*$D3304)*churn_nonbuyers)*(ic*Inputs!$C$8+fee_wd*Inputs!$E$8*(1-$B3304)+fee_fx*Inputs!$D$8-cost_acc-cost_wd*Inputs!$E$8*(1-$B3304)-cost_fx*Inputs!$D$8))</f>
        <v>189109.81051047</v>
      </c>
      <c r="J3304" s="0" t="n">
        <f aca="false">G3304+H3304+I3304-fixed</f>
        <v>40658.7267801699</v>
      </c>
      <c r="K3304" s="0" t="n">
        <f aca="false">12*Inputs!$B$6*(1-MIN(1,Inputs!$G$6*$D3304)*churn_nonbuyers)*(ic*Inputs!$C$6+fee_wd*Inputs!$E$6*(1-$B3304)+fee_fx*Inputs!$D$6-cost_acc-cost_wd*Inputs!$E$6*(1-$B3304)-cost_fx*Inputs!$D$6)</f>
        <v>121124.353870188</v>
      </c>
      <c r="L3304" s="0" t="n">
        <f aca="false">12*Inputs!$B$7*(1-MIN(1,Inputs!$G$7*$D3304)*churn_nonbuyers)*(ic*Inputs!$C$7+fee_wd*Inputs!$E$7*(1-$B3304)+fee_fx*Inputs!$D$7-cost_acc-cost_wd*Inputs!$E$7*(1-$B3304)-cost_fx*Inputs!$D$7)</f>
        <v>320193.592962113</v>
      </c>
      <c r="M3304" s="0" t="n">
        <f aca="false">12*Inputs!$B$8*(1-MIN(1,Inputs!$G$8*$D3304)*churn_nonbuyers)*(ic*Inputs!$C$8+fee_wd*Inputs!$E$8*(1-$B3304)+fee_fx*Inputs!$D$8-cost_acc-cost_wd*Inputs!$E$8*(1-$B3304)-cost_fx*Inputs!$D$8)</f>
        <v>150218.627927544</v>
      </c>
      <c r="N3304" s="0" t="n">
        <f aca="false">K3304+L3304+I3304-fixed</f>
        <v>-69572.2426572294</v>
      </c>
      <c r="O3304" s="0" t="n">
        <f aca="false">K3304+L3304+M3304-fixed</f>
        <v>-108463.425240155</v>
      </c>
      <c r="P3304" s="0" t="n">
        <f aca="false">12*Inputs!$B$6*(1-MIN(1,Inputs!$F$6*$D3304))*(ic*Inputs!$C$6+flat_fee-cost_acc-cost_wd*Inputs!$E$6*$E3304-cost_fx*Inputs!$D$6)+12*Inputs!$B$7*(1-MIN(1,Inputs!$F$7*$D3304))*(ic*Inputs!$C$7+flat_fee-cost_acc-cost_wd*Inputs!$E$7*$E3304-cost_fx*Inputs!$D$7)+12*Inputs!$B$8*(1-MIN(1,Inputs!$F$8*$D3304))*(ic*Inputs!$C$8+flat_fee-cost_acc-cost_wd*Inputs!$E$8*$E3304-cost_fx*Inputs!$D$8)-fixed</f>
        <v>114151.3956488</v>
      </c>
    </row>
    <row r="3305" customFormat="false" ht="15" hidden="false" customHeight="false" outlineLevel="0" collapsed="false">
      <c r="A3305" s="0" t="n">
        <v>3240</v>
      </c>
      <c r="B3305" s="0" t="n">
        <v>0.456192</v>
      </c>
      <c r="C3305" s="0" t="n">
        <v>0.974502</v>
      </c>
      <c r="D3305" s="0" t="n">
        <v>1.08811</v>
      </c>
      <c r="E3305" s="0" t="n">
        <v>1.089949</v>
      </c>
      <c r="F3305" s="0" t="n">
        <v>0.017814</v>
      </c>
      <c r="G3305" s="0" t="n">
        <f aca="false">12*Inputs!$B$6*(MIN(1,$H$50*$C3305)*(ic*Inputs!$C$6+pS+fee_fx*Inputs!$D$6-cost_acc-cost_wd*Inputs!$E$6*$E3305-cost_fx*Inputs!$D$6-$F3305)+(1-MIN(1,$H$50*$C3305))*(1-MIN(1,Inputs!$G$6*$D3305)*churn_nonbuyers)*(ic*Inputs!$C$6+fee_wd*Inputs!$E$6*(1-$B3305)+fee_fx*Inputs!$D$6-cost_acc-cost_wd*Inputs!$E$6*(1-$B3305)-cost_fx*Inputs!$D$6))</f>
        <v>187699.20995573</v>
      </c>
      <c r="H3305" s="0" t="n">
        <f aca="false">12*Inputs!$B$7*(MIN(1,$H$51*$C3305)*(ic*Inputs!$C$7+pE+fee_fx*Inputs!$D$7-cost_acc-cost_wd*Inputs!$E$7*$E3305-cost_fx*Inputs!$D$7-$F3305)+(1-MIN(1,$H$51*$C3305))*(1-MIN(1,Inputs!$G$7*$D3305)*churn_nonbuyers)*(ic*Inputs!$C$7+fee_wd*Inputs!$E$7*(1-$B3305)+fee_fx*Inputs!$D$7-cost_acc-cost_wd*Inputs!$E$7*(1-$B3305)-cost_fx*Inputs!$D$7))</f>
        <v>400864.376041554</v>
      </c>
      <c r="I3305" s="0" t="n">
        <f aca="false">12*Inputs!$B$8*(MIN(1,$H$52*$C3305)*(ic*Inputs!$C$8+pT-cost_acc-cost_wd*Inputs!$E$8-cost_fx*Inputs!$D$8-cost_ins)+(1-MIN(1,$H$52*$C3305))*(1-MIN(1,Inputs!$G$8*$D3305)*churn_nonbuyers)*(ic*Inputs!$C$8+fee_wd*Inputs!$E$8*(1-$B3305)+fee_fx*Inputs!$D$8-cost_acc-cost_wd*Inputs!$E$8*(1-$B3305)-cost_fx*Inputs!$D$8))</f>
        <v>163534.894590639</v>
      </c>
      <c r="J3305" s="0" t="n">
        <f aca="false">G3305+H3305+I3305-fixed</f>
        <v>52098.4805879238</v>
      </c>
      <c r="K3305" s="0" t="n">
        <f aca="false">12*Inputs!$B$6*(1-MIN(1,Inputs!$G$6*$D3305)*churn_nonbuyers)*(ic*Inputs!$C$6+fee_wd*Inputs!$E$6*(1-$B3305)+fee_fx*Inputs!$D$6-cost_acc-cost_wd*Inputs!$E$6*(1-$B3305)-cost_fx*Inputs!$D$6)</f>
        <v>128514.190155264</v>
      </c>
      <c r="L3305" s="0" t="n">
        <f aca="false">12*Inputs!$B$7*(1-MIN(1,Inputs!$G$7*$D3305)*churn_nonbuyers)*(ic*Inputs!$C$7+fee_wd*Inputs!$E$7*(1-$B3305)+fee_fx*Inputs!$D$7-cost_acc-cost_wd*Inputs!$E$7*(1-$B3305)-cost_fx*Inputs!$D$7)</f>
        <v>326490.965613158</v>
      </c>
      <c r="M3305" s="0" t="n">
        <f aca="false">12*Inputs!$B$8*(1-MIN(1,Inputs!$G$8*$D3305)*churn_nonbuyers)*(ic*Inputs!$C$8+fee_wd*Inputs!$E$8*(1-$B3305)+fee_fx*Inputs!$D$8-cost_acc-cost_wd*Inputs!$E$8*(1-$B3305)-cost_fx*Inputs!$D$8)</f>
        <v>72570.016991232</v>
      </c>
      <c r="N3305" s="0" t="n">
        <f aca="false">K3305+L3305+I3305-fixed</f>
        <v>-81459.9496409384</v>
      </c>
      <c r="O3305" s="0" t="n">
        <f aca="false">K3305+L3305+M3305-fixed</f>
        <v>-172424.827240346</v>
      </c>
      <c r="P3305" s="0" t="n">
        <f aca="false">12*Inputs!$B$6*(1-MIN(1,Inputs!$F$6*$D3305))*(ic*Inputs!$C$6+flat_fee-cost_acc-cost_wd*Inputs!$E$6*$E3305-cost_fx*Inputs!$D$6)+12*Inputs!$B$7*(1-MIN(1,Inputs!$F$7*$D3305))*(ic*Inputs!$C$7+flat_fee-cost_acc-cost_wd*Inputs!$E$7*$E3305-cost_fx*Inputs!$D$7)+12*Inputs!$B$8*(1-MIN(1,Inputs!$F$8*$D3305))*(ic*Inputs!$C$8+flat_fee-cost_acc-cost_wd*Inputs!$E$8*$E3305-cost_fx*Inputs!$D$8)-fixed</f>
        <v>-16171.5665464</v>
      </c>
    </row>
    <row r="3306" customFormat="false" ht="15" hidden="false" customHeight="false" outlineLevel="0" collapsed="false">
      <c r="A3306" s="0" t="n">
        <v>3241</v>
      </c>
      <c r="B3306" s="0" t="n">
        <v>0.485598</v>
      </c>
      <c r="C3306" s="0" t="n">
        <v>1.173722</v>
      </c>
      <c r="D3306" s="0" t="n">
        <v>0.725154</v>
      </c>
      <c r="E3306" s="0" t="n">
        <v>1.283694</v>
      </c>
      <c r="F3306" s="0" t="n">
        <v>0.104036</v>
      </c>
      <c r="G3306" s="0" t="n">
        <f aca="false">12*Inputs!$B$6*(MIN(1,$H$50*$C3306)*(ic*Inputs!$C$6+pS+fee_fx*Inputs!$D$6-cost_acc-cost_wd*Inputs!$E$6*$E3306-cost_fx*Inputs!$D$6-$F3306)+(1-MIN(1,$H$50*$C3306))*(1-MIN(1,Inputs!$G$6*$D3306)*churn_nonbuyers)*(ic*Inputs!$C$6+fee_wd*Inputs!$E$6*(1-$B3306)+fee_fx*Inputs!$D$6-cost_acc-cost_wd*Inputs!$E$6*(1-$B3306)-cost_fx*Inputs!$D$6))</f>
        <v>190764.638766446</v>
      </c>
      <c r="H3306" s="0" t="n">
        <f aca="false">12*Inputs!$B$7*(MIN(1,$H$51*$C3306)*(ic*Inputs!$C$7+pE+fee_fx*Inputs!$D$7-cost_acc-cost_wd*Inputs!$E$7*$E3306-cost_fx*Inputs!$D$7-$F3306)+(1-MIN(1,$H$51*$C3306))*(1-MIN(1,Inputs!$G$7*$D3306)*churn_nonbuyers)*(ic*Inputs!$C$7+fee_wd*Inputs!$E$7*(1-$B3306)+fee_fx*Inputs!$D$7-cost_acc-cost_wd*Inputs!$E$7*(1-$B3306)-cost_fx*Inputs!$D$7))</f>
        <v>383794.849695652</v>
      </c>
      <c r="I3306" s="0" t="n">
        <f aca="false">12*Inputs!$B$8*(MIN(1,$H$52*$C3306)*(ic*Inputs!$C$8+pT-cost_acc-cost_wd*Inputs!$E$8-cost_fx*Inputs!$D$8-cost_ins)+(1-MIN(1,$H$52*$C3306))*(1-MIN(1,Inputs!$G$8*$D3306)*churn_nonbuyers)*(ic*Inputs!$C$8+fee_wd*Inputs!$E$8*(1-$B3306)+fee_fx*Inputs!$D$8-cost_acc-cost_wd*Inputs!$E$8*(1-$B3306)-cost_fx*Inputs!$D$8))</f>
        <v>195808.556615965</v>
      </c>
      <c r="J3306" s="0" t="n">
        <f aca="false">G3306+H3306+I3306-fixed</f>
        <v>70368.0450780626</v>
      </c>
      <c r="K3306" s="0" t="n">
        <f aca="false">12*Inputs!$B$6*(1-MIN(1,Inputs!$G$6*$D3306)*churn_nonbuyers)*(ic*Inputs!$C$6+fee_wd*Inputs!$E$6*(1-$B3306)+fee_fx*Inputs!$D$6-cost_acc-cost_wd*Inputs!$E$6*(1-$B3306)-cost_fx*Inputs!$D$6)</f>
        <v>126899.695671062</v>
      </c>
      <c r="L3306" s="0" t="n">
        <f aca="false">12*Inputs!$B$7*(1-MIN(1,Inputs!$G$7*$D3306)*churn_nonbuyers)*(ic*Inputs!$C$7+fee_wd*Inputs!$E$7*(1-$B3306)+fee_fx*Inputs!$D$7-cost_acc-cost_wd*Inputs!$E$7*(1-$B3306)-cost_fx*Inputs!$D$7)</f>
        <v>326023.641210638</v>
      </c>
      <c r="M3306" s="0" t="n">
        <f aca="false">12*Inputs!$B$8*(1-MIN(1,Inputs!$G$8*$D3306)*churn_nonbuyers)*(ic*Inputs!$C$8+fee_wd*Inputs!$E$8*(1-$B3306)+fee_fx*Inputs!$D$8-cost_acc-cost_wd*Inputs!$E$8*(1-$B3306)-cost_fx*Inputs!$D$8)</f>
        <v>149239.790038291</v>
      </c>
      <c r="N3306" s="0" t="n">
        <f aca="false">K3306+L3306+I3306-fixed</f>
        <v>-51268.1065023351</v>
      </c>
      <c r="O3306" s="0" t="n">
        <f aca="false">K3306+L3306+M3306-fixed</f>
        <v>-97836.8730800088</v>
      </c>
      <c r="P3306" s="0" t="n">
        <f aca="false">12*Inputs!$B$6*(1-MIN(1,Inputs!$F$6*$D3306))*(ic*Inputs!$C$6+flat_fee-cost_acc-cost_wd*Inputs!$E$6*$E3306-cost_fx*Inputs!$D$6)+12*Inputs!$B$7*(1-MIN(1,Inputs!$F$7*$D3306))*(ic*Inputs!$C$7+flat_fee-cost_acc-cost_wd*Inputs!$E$7*$E3306-cost_fx*Inputs!$D$7)+12*Inputs!$B$8*(1-MIN(1,Inputs!$F$8*$D3306))*(ic*Inputs!$C$8+flat_fee-cost_acc-cost_wd*Inputs!$E$8*$E3306-cost_fx*Inputs!$D$8)-fixed</f>
        <v>84196.2284182401</v>
      </c>
    </row>
    <row r="3307" customFormat="false" ht="15" hidden="false" customHeight="false" outlineLevel="0" collapsed="false">
      <c r="A3307" s="0" t="n">
        <v>3242</v>
      </c>
      <c r="B3307" s="0" t="n">
        <v>0.18947</v>
      </c>
      <c r="C3307" s="0" t="n">
        <v>0.883918</v>
      </c>
      <c r="D3307" s="0" t="n">
        <v>1.271259</v>
      </c>
      <c r="E3307" s="0" t="n">
        <v>1.322914</v>
      </c>
      <c r="F3307" s="0" t="n">
        <v>0.182761</v>
      </c>
      <c r="G3307" s="0" t="n">
        <f aca="false">12*Inputs!$B$6*(MIN(1,$H$50*$C3307)*(ic*Inputs!$C$6+pS+fee_fx*Inputs!$D$6-cost_acc-cost_wd*Inputs!$E$6*$E3307-cost_fx*Inputs!$D$6-$F3307)+(1-MIN(1,$H$50*$C3307))*(1-MIN(1,Inputs!$G$6*$D3307)*churn_nonbuyers)*(ic*Inputs!$C$6+fee_wd*Inputs!$E$6*(1-$B3307)+fee_fx*Inputs!$D$6-cost_acc-cost_wd*Inputs!$E$6*(1-$B3307)-cost_fx*Inputs!$D$6))</f>
        <v>206360.805147716</v>
      </c>
      <c r="H3307" s="0" t="n">
        <f aca="false">12*Inputs!$B$7*(MIN(1,$H$51*$C3307)*(ic*Inputs!$C$7+pE+fee_fx*Inputs!$D$7-cost_acc-cost_wd*Inputs!$E$7*$E3307-cost_fx*Inputs!$D$7-$F3307)+(1-MIN(1,$H$51*$C3307))*(1-MIN(1,Inputs!$G$7*$D3307)*churn_nonbuyers)*(ic*Inputs!$C$7+fee_wd*Inputs!$E$7*(1-$B3307)+fee_fx*Inputs!$D$7-cost_acc-cost_wd*Inputs!$E$7*(1-$B3307)-cost_fx*Inputs!$D$7))</f>
        <v>384513.306786579</v>
      </c>
      <c r="I3307" s="0" t="n">
        <f aca="false">12*Inputs!$B$8*(MIN(1,$H$52*$C3307)*(ic*Inputs!$C$8+pT-cost_acc-cost_wd*Inputs!$E$8-cost_fx*Inputs!$D$8-cost_ins)+(1-MIN(1,$H$52*$C3307))*(1-MIN(1,Inputs!$G$8*$D3307)*churn_nonbuyers)*(ic*Inputs!$C$8+fee_wd*Inputs!$E$8*(1-$B3307)+fee_fx*Inputs!$D$8-cost_acc-cost_wd*Inputs!$E$8*(1-$B3307)-cost_fx*Inputs!$D$8))</f>
        <v>140733.091106714</v>
      </c>
      <c r="J3307" s="0" t="n">
        <f aca="false">G3307+H3307+I3307-fixed</f>
        <v>31607.203041009</v>
      </c>
      <c r="K3307" s="0" t="n">
        <f aca="false">12*Inputs!$B$6*(1-MIN(1,Inputs!$G$6*$D3307)*churn_nonbuyers)*(ic*Inputs!$C$6+fee_wd*Inputs!$E$6*(1-$B3307)+fee_fx*Inputs!$D$6-cost_acc-cost_wd*Inputs!$E$6*(1-$B3307)-cost_fx*Inputs!$D$6)</f>
        <v>163236.260467656</v>
      </c>
      <c r="L3307" s="0" t="n">
        <f aca="false">12*Inputs!$B$7*(1-MIN(1,Inputs!$G$7*$D3307)*churn_nonbuyers)*(ic*Inputs!$C$7+fee_wd*Inputs!$E$7*(1-$B3307)+fee_fx*Inputs!$D$7-cost_acc-cost_wd*Inputs!$E$7*(1-$B3307)-cost_fx*Inputs!$D$7)</f>
        <v>361579.709848594</v>
      </c>
      <c r="M3307" s="0" t="n">
        <f aca="false">12*Inputs!$B$8*(1-MIN(1,Inputs!$G$8*$D3307)*churn_nonbuyers)*(ic*Inputs!$C$8+fee_wd*Inputs!$E$8*(1-$B3307)+fee_fx*Inputs!$D$8-cost_acc-cost_wd*Inputs!$E$8*(1-$B3307)-cost_fx*Inputs!$D$8)</f>
        <v>34941.262555728</v>
      </c>
      <c r="N3307" s="0" t="n">
        <f aca="false">K3307+L3307+I3307-fixed</f>
        <v>-34450.9385770361</v>
      </c>
      <c r="O3307" s="0" t="n">
        <f aca="false">K3307+L3307+M3307-fixed</f>
        <v>-140242.767128022</v>
      </c>
      <c r="P3307" s="0" t="n">
        <f aca="false">12*Inputs!$B$6*(1-MIN(1,Inputs!$F$6*$D3307))*(ic*Inputs!$C$6+flat_fee-cost_acc-cost_wd*Inputs!$E$6*$E3307-cost_fx*Inputs!$D$6)+12*Inputs!$B$7*(1-MIN(1,Inputs!$F$7*$D3307))*(ic*Inputs!$C$7+flat_fee-cost_acc-cost_wd*Inputs!$E$7*$E3307-cost_fx*Inputs!$D$7)+12*Inputs!$B$8*(1-MIN(1,Inputs!$F$8*$D3307))*(ic*Inputs!$C$8+flat_fee-cost_acc-cost_wd*Inputs!$E$8*$E3307-cost_fx*Inputs!$D$8)-fixed</f>
        <v>-200974.99445776</v>
      </c>
    </row>
    <row r="3308" customFormat="false" ht="15" hidden="false" customHeight="false" outlineLevel="0" collapsed="false">
      <c r="A3308" s="0" t="n">
        <v>3243</v>
      </c>
      <c r="B3308" s="0" t="n">
        <v>0.078302</v>
      </c>
      <c r="C3308" s="0" t="n">
        <v>1.18098</v>
      </c>
      <c r="D3308" s="0" t="n">
        <v>1.282372</v>
      </c>
      <c r="E3308" s="0" t="n">
        <v>1.198503</v>
      </c>
      <c r="F3308" s="0" t="n">
        <v>0.179838</v>
      </c>
      <c r="G3308" s="0" t="n">
        <f aca="false">12*Inputs!$B$6*(MIN(1,$H$50*$C3308)*(ic*Inputs!$C$6+pS+fee_fx*Inputs!$D$6-cost_acc-cost_wd*Inputs!$E$6*$E3308-cost_fx*Inputs!$D$6-$F3308)+(1-MIN(1,$H$50*$C3308))*(1-MIN(1,Inputs!$G$6*$D3308)*churn_nonbuyers)*(ic*Inputs!$C$6+fee_wd*Inputs!$E$6*(1-$B3308)+fee_fx*Inputs!$D$6-cost_acc-cost_wd*Inputs!$E$6*(1-$B3308)-cost_fx*Inputs!$D$6))</f>
        <v>237797.188102467</v>
      </c>
      <c r="H3308" s="0" t="n">
        <f aca="false">12*Inputs!$B$7*(MIN(1,$H$51*$C3308)*(ic*Inputs!$C$7+pE+fee_fx*Inputs!$D$7-cost_acc-cost_wd*Inputs!$E$7*$E3308-cost_fx*Inputs!$D$7-$F3308)+(1-MIN(1,$H$51*$C3308))*(1-MIN(1,Inputs!$G$7*$D3308)*churn_nonbuyers)*(ic*Inputs!$C$7+fee_wd*Inputs!$E$7*(1-$B3308)+fee_fx*Inputs!$D$7-cost_acc-cost_wd*Inputs!$E$7*(1-$B3308)-cost_fx*Inputs!$D$7))</f>
        <v>417400.508217512</v>
      </c>
      <c r="I3308" s="0" t="n">
        <f aca="false">12*Inputs!$B$8*(MIN(1,$H$52*$C3308)*(ic*Inputs!$C$8+pT-cost_acc-cost_wd*Inputs!$E$8-cost_fx*Inputs!$D$8-cost_ins)+(1-MIN(1,$H$52*$C3308))*(1-MIN(1,Inputs!$G$8*$D3308)*churn_nonbuyers)*(ic*Inputs!$C$8+fee_wd*Inputs!$E$8*(1-$B3308)+fee_fx*Inputs!$D$8-cost_acc-cost_wd*Inputs!$E$8*(1-$B3308)-cost_fx*Inputs!$D$8))</f>
        <v>175953.836512831</v>
      </c>
      <c r="J3308" s="0" t="n">
        <f aca="false">G3308+H3308+I3308-fixed</f>
        <v>131151.532832809</v>
      </c>
      <c r="K3308" s="0" t="n">
        <f aca="false">12*Inputs!$B$6*(1-MIN(1,Inputs!$G$6*$D3308)*churn_nonbuyers)*(ic*Inputs!$C$6+fee_wd*Inputs!$E$6*(1-$B3308)+fee_fx*Inputs!$D$6-cost_acc-cost_wd*Inputs!$E$6*(1-$B3308)-cost_fx*Inputs!$D$6)</f>
        <v>178121.170744877</v>
      </c>
      <c r="L3308" s="0" t="n">
        <f aca="false">12*Inputs!$B$7*(1-MIN(1,Inputs!$G$7*$D3308)*churn_nonbuyers)*(ic*Inputs!$C$7+fee_wd*Inputs!$E$7*(1-$B3308)+fee_fx*Inputs!$D$7-cost_acc-cost_wd*Inputs!$E$7*(1-$B3308)-cost_fx*Inputs!$D$7)</f>
        <v>376846.721390926</v>
      </c>
      <c r="M3308" s="0" t="n">
        <f aca="false">12*Inputs!$B$8*(1-MIN(1,Inputs!$G$8*$D3308)*churn_nonbuyers)*(ic*Inputs!$C$8+fee_wd*Inputs!$E$8*(1-$B3308)+fee_fx*Inputs!$D$8-cost_acc-cost_wd*Inputs!$E$8*(1-$B3308)-cost_fx*Inputs!$D$8)</f>
        <v>33019.0024627584</v>
      </c>
      <c r="N3308" s="0" t="n">
        <f aca="false">K3308+L3308+I3308-fixed</f>
        <v>30921.7286486333</v>
      </c>
      <c r="O3308" s="0" t="n">
        <f aca="false">K3308+L3308+M3308-fixed</f>
        <v>-112013.105401439</v>
      </c>
      <c r="P3308" s="0" t="n">
        <f aca="false">12*Inputs!$B$6*(1-MIN(1,Inputs!$F$6*$D3308))*(ic*Inputs!$C$6+flat_fee-cost_acc-cost_wd*Inputs!$E$6*$E3308-cost_fx*Inputs!$D$6)+12*Inputs!$B$7*(1-MIN(1,Inputs!$F$7*$D3308))*(ic*Inputs!$C$7+flat_fee-cost_acc-cost_wd*Inputs!$E$7*$E3308-cost_fx*Inputs!$D$7)+12*Inputs!$B$8*(1-MIN(1,Inputs!$F$8*$D3308))*(ic*Inputs!$C$8+flat_fee-cost_acc-cost_wd*Inputs!$E$8*$E3308-cost_fx*Inputs!$D$8)-fixed</f>
        <v>-161066.36782816</v>
      </c>
    </row>
    <row r="3309" customFormat="false" ht="15" hidden="false" customHeight="false" outlineLevel="0" collapsed="false">
      <c r="A3309" s="0" t="n">
        <v>3244</v>
      </c>
      <c r="B3309" s="0" t="n">
        <v>0.151853</v>
      </c>
      <c r="C3309" s="0" t="n">
        <v>0.947362</v>
      </c>
      <c r="D3309" s="0" t="n">
        <v>1.143374</v>
      </c>
      <c r="E3309" s="0" t="n">
        <v>1.132056</v>
      </c>
      <c r="F3309" s="0" t="n">
        <v>0.099143</v>
      </c>
      <c r="G3309" s="0" t="n">
        <f aca="false">12*Inputs!$B$6*(MIN(1,$H$50*$C3309)*(ic*Inputs!$C$6+pS+fee_fx*Inputs!$D$6-cost_acc-cost_wd*Inputs!$E$6*$E3309-cost_fx*Inputs!$D$6-$F3309)+(1-MIN(1,$H$50*$C3309))*(1-MIN(1,Inputs!$G$6*$D3309)*churn_nonbuyers)*(ic*Inputs!$C$6+fee_wd*Inputs!$E$6*(1-$B3309)+fee_fx*Inputs!$D$6-cost_acc-cost_wd*Inputs!$E$6*(1-$B3309)-cost_fx*Inputs!$D$6))</f>
        <v>221197.408360903</v>
      </c>
      <c r="H3309" s="0" t="n">
        <f aca="false">12*Inputs!$B$7*(MIN(1,$H$51*$C3309)*(ic*Inputs!$C$7+pE+fee_fx*Inputs!$D$7-cost_acc-cost_wd*Inputs!$E$7*$E3309-cost_fx*Inputs!$D$7-$F3309)+(1-MIN(1,$H$51*$C3309))*(1-MIN(1,Inputs!$G$7*$D3309)*churn_nonbuyers)*(ic*Inputs!$C$7+fee_wd*Inputs!$E$7*(1-$B3309)+fee_fx*Inputs!$D$7-cost_acc-cost_wd*Inputs!$E$7*(1-$B3309)-cost_fx*Inputs!$D$7))</f>
        <v>415696.221717585</v>
      </c>
      <c r="I3309" s="0" t="n">
        <f aca="false">12*Inputs!$B$8*(MIN(1,$H$52*$C3309)*(ic*Inputs!$C$8+pT-cost_acc-cost_wd*Inputs!$E$8-cost_fx*Inputs!$D$8-cost_ins)+(1-MIN(1,$H$52*$C3309))*(1-MIN(1,Inputs!$G$8*$D3309)*churn_nonbuyers)*(ic*Inputs!$C$8+fee_wd*Inputs!$E$8*(1-$B3309)+fee_fx*Inputs!$D$8-cost_acc-cost_wd*Inputs!$E$8*(1-$B3309)-cost_fx*Inputs!$D$8))</f>
        <v>158015.952559823</v>
      </c>
      <c r="J3309" s="0" t="n">
        <f aca="false">G3309+H3309+I3309-fixed</f>
        <v>94909.5826383117</v>
      </c>
      <c r="K3309" s="0" t="n">
        <f aca="false">12*Inputs!$B$6*(1-MIN(1,Inputs!$G$6*$D3309)*churn_nonbuyers)*(ic*Inputs!$C$6+fee_wd*Inputs!$E$6*(1-$B3309)+fee_fx*Inputs!$D$6-cost_acc-cost_wd*Inputs!$E$6*(1-$B3309)-cost_fx*Inputs!$D$6)</f>
        <v>169458.056438558</v>
      </c>
      <c r="L3309" s="0" t="n">
        <f aca="false">12*Inputs!$B$7*(1-MIN(1,Inputs!$G$7*$D3309)*churn_nonbuyers)*(ic*Inputs!$C$7+fee_wd*Inputs!$E$7*(1-$B3309)+fee_fx*Inputs!$D$7-cost_acc-cost_wd*Inputs!$E$7*(1-$B3309)-cost_fx*Inputs!$D$7)</f>
        <v>368252.975111135</v>
      </c>
      <c r="M3309" s="0" t="n">
        <f aca="false">12*Inputs!$B$8*(1-MIN(1,Inputs!$G$8*$D3309)*churn_nonbuyers)*(ic*Inputs!$C$8+fee_wd*Inputs!$E$8*(1-$B3309)+fee_fx*Inputs!$D$8-cost_acc-cost_wd*Inputs!$E$8*(1-$B3309)-cost_fx*Inputs!$D$8)</f>
        <v>63706.7568199392</v>
      </c>
      <c r="N3309" s="0" t="n">
        <f aca="false">K3309+L3309+I3309-fixed</f>
        <v>-4273.01589048305</v>
      </c>
      <c r="O3309" s="0" t="n">
        <f aca="false">K3309+L3309+M3309-fixed</f>
        <v>-98582.2116303672</v>
      </c>
      <c r="P3309" s="0" t="n">
        <f aca="false">12*Inputs!$B$6*(1-MIN(1,Inputs!$F$6*$D3309))*(ic*Inputs!$C$6+flat_fee-cost_acc-cost_wd*Inputs!$E$6*$E3309-cost_fx*Inputs!$D$6)+12*Inputs!$B$7*(1-MIN(1,Inputs!$F$7*$D3309))*(ic*Inputs!$C$7+flat_fee-cost_acc-cost_wd*Inputs!$E$7*$E3309-cost_fx*Inputs!$D$7)+12*Inputs!$B$8*(1-MIN(1,Inputs!$F$8*$D3309))*(ic*Inputs!$C$8+flat_fee-cost_acc-cost_wd*Inputs!$E$8*$E3309-cost_fx*Inputs!$D$8)-fixed</f>
        <v>-62884.7898054399</v>
      </c>
    </row>
    <row r="3310" customFormat="false" ht="15" hidden="false" customHeight="false" outlineLevel="0" collapsed="false">
      <c r="A3310" s="0" t="n">
        <v>3245</v>
      </c>
      <c r="B3310" s="0" t="n">
        <v>0.089572</v>
      </c>
      <c r="C3310" s="0" t="n">
        <v>1.189146</v>
      </c>
      <c r="D3310" s="0" t="n">
        <v>1.504232</v>
      </c>
      <c r="E3310" s="0" t="n">
        <v>1.199354</v>
      </c>
      <c r="F3310" s="0" t="n">
        <v>0.327003</v>
      </c>
      <c r="G3310" s="0" t="n">
        <f aca="false">12*Inputs!$B$6*(MIN(1,$H$50*$C3310)*(ic*Inputs!$C$6+pS+fee_fx*Inputs!$D$6-cost_acc-cost_wd*Inputs!$E$6*$E3310-cost_fx*Inputs!$D$6-$F3310)+(1-MIN(1,$H$50*$C3310))*(1-MIN(1,Inputs!$G$6*$D3310)*churn_nonbuyers)*(ic*Inputs!$C$6+fee_wd*Inputs!$E$6*(1-$B3310)+fee_fx*Inputs!$D$6-cost_acc-cost_wd*Inputs!$E$6*(1-$B3310)-cost_fx*Inputs!$D$6))</f>
        <v>230886.026398126</v>
      </c>
      <c r="H3310" s="0" t="n">
        <f aca="false">12*Inputs!$B$7*(MIN(1,$H$51*$C3310)*(ic*Inputs!$C$7+pE+fee_fx*Inputs!$D$7-cost_acc-cost_wd*Inputs!$E$7*$E3310-cost_fx*Inputs!$D$7-$F3310)+(1-MIN(1,$H$51*$C3310))*(1-MIN(1,Inputs!$G$7*$D3310)*churn_nonbuyers)*(ic*Inputs!$C$7+fee_wd*Inputs!$E$7*(1-$B3310)+fee_fx*Inputs!$D$7-cost_acc-cost_wd*Inputs!$E$7*(1-$B3310)-cost_fx*Inputs!$D$7))</f>
        <v>405303.979081134</v>
      </c>
      <c r="I3310" s="0" t="n">
        <f aca="false">12*Inputs!$B$8*(MIN(1,$H$52*$C3310)*(ic*Inputs!$C$8+pT-cost_acc-cost_wd*Inputs!$E$8-cost_fx*Inputs!$D$8-cost_ins)+(1-MIN(1,$H$52*$C3310))*(1-MIN(1,Inputs!$G$8*$D3310)*churn_nonbuyers)*(ic*Inputs!$C$8+fee_wd*Inputs!$E$8*(1-$B3310)+fee_fx*Inputs!$D$8-cost_acc-cost_wd*Inputs!$E$8*(1-$B3310)-cost_fx*Inputs!$D$8))</f>
        <v>171408.261024</v>
      </c>
      <c r="J3310" s="0" t="n">
        <f aca="false">G3310+H3310+I3310-fixed</f>
        <v>107598.26650326</v>
      </c>
      <c r="K3310" s="0" t="n">
        <f aca="false">12*Inputs!$B$6*(1-MIN(1,Inputs!$G$6*$D3310)*churn_nonbuyers)*(ic*Inputs!$C$6+fee_wd*Inputs!$E$6*(1-$B3310)+fee_fx*Inputs!$D$6-cost_acc-cost_wd*Inputs!$E$6*(1-$B3310)-cost_fx*Inputs!$D$6)</f>
        <v>174509.080334669</v>
      </c>
      <c r="L3310" s="0" t="n">
        <f aca="false">12*Inputs!$B$7*(1-MIN(1,Inputs!$G$7*$D3310)*churn_nonbuyers)*(ic*Inputs!$C$7+fee_wd*Inputs!$E$7*(1-$B3310)+fee_fx*Inputs!$D$7-cost_acc-cost_wd*Inputs!$E$7*(1-$B3310)-cost_fx*Inputs!$D$7)</f>
        <v>372688.505864801</v>
      </c>
      <c r="M3310" s="0" t="n">
        <f aca="false">12*Inputs!$B$8*(1-MIN(1,Inputs!$G$8*$D3310)*churn_nonbuyers)*(ic*Inputs!$C$8+fee_wd*Inputs!$E$8*(1-$B3310)+fee_fx*Inputs!$D$8-cost_acc-cost_wd*Inputs!$E$8*(1-$B3310)-cost_fx*Inputs!$D$8)</f>
        <v>0</v>
      </c>
      <c r="N3310" s="0" t="n">
        <f aca="false">K3310+L3310+I3310-fixed</f>
        <v>18605.8472234702</v>
      </c>
      <c r="O3310" s="0" t="n">
        <f aca="false">K3310+L3310+M3310-fixed</f>
        <v>-152802.41380053</v>
      </c>
      <c r="P3310" s="0" t="n">
        <f aca="false">12*Inputs!$B$6*(1-MIN(1,Inputs!$F$6*$D3310))*(ic*Inputs!$C$6+flat_fee-cost_acc-cost_wd*Inputs!$E$6*$E3310-cost_fx*Inputs!$D$6)+12*Inputs!$B$7*(1-MIN(1,Inputs!$F$7*$D3310))*(ic*Inputs!$C$7+flat_fee-cost_acc-cost_wd*Inputs!$E$7*$E3310-cost_fx*Inputs!$D$7)+12*Inputs!$B$8*(1-MIN(1,Inputs!$F$8*$D3310))*(ic*Inputs!$C$8+flat_fee-cost_acc-cost_wd*Inputs!$E$8*$E3310-cost_fx*Inputs!$D$8)-fixed</f>
        <v>-275874.51142528</v>
      </c>
    </row>
    <row r="3311" customFormat="false" ht="15" hidden="false" customHeight="false" outlineLevel="0" collapsed="false">
      <c r="A3311" s="0" t="n">
        <v>3246</v>
      </c>
      <c r="B3311" s="0" t="n">
        <v>0.216139</v>
      </c>
      <c r="C3311" s="0" t="n">
        <v>0.757014</v>
      </c>
      <c r="D3311" s="0" t="n">
        <v>1.286367</v>
      </c>
      <c r="E3311" s="0" t="n">
        <v>1.125219</v>
      </c>
      <c r="F3311" s="0" t="n">
        <v>0.214723</v>
      </c>
      <c r="G3311" s="0" t="n">
        <f aca="false">12*Inputs!$B$6*(MIN(1,$H$50*$C3311)*(ic*Inputs!$C$6+pS+fee_fx*Inputs!$D$6-cost_acc-cost_wd*Inputs!$E$6*$E3311-cost_fx*Inputs!$D$6-$F3311)+(1-MIN(1,$H$50*$C3311))*(1-MIN(1,Inputs!$G$6*$D3311)*churn_nonbuyers)*(ic*Inputs!$C$6+fee_wd*Inputs!$E$6*(1-$B3311)+fee_fx*Inputs!$D$6-cost_acc-cost_wd*Inputs!$E$6*(1-$B3311)-cost_fx*Inputs!$D$6))</f>
        <v>199560.648951176</v>
      </c>
      <c r="H3311" s="0" t="n">
        <f aca="false">12*Inputs!$B$7*(MIN(1,$H$51*$C3311)*(ic*Inputs!$C$7+pE+fee_fx*Inputs!$D$7-cost_acc-cost_wd*Inputs!$E$7*$E3311-cost_fx*Inputs!$D$7-$F3311)+(1-MIN(1,$H$51*$C3311))*(1-MIN(1,Inputs!$G$7*$D3311)*churn_nonbuyers)*(ic*Inputs!$C$7+fee_wd*Inputs!$E$7*(1-$B3311)+fee_fx*Inputs!$D$7-cost_acc-cost_wd*Inputs!$E$7*(1-$B3311)-cost_fx*Inputs!$D$7))</f>
        <v>394374.726856414</v>
      </c>
      <c r="I3311" s="0" t="n">
        <f aca="false">12*Inputs!$B$8*(MIN(1,$H$52*$C3311)*(ic*Inputs!$C$8+pT-cost_acc-cost_wd*Inputs!$E$8-cost_fx*Inputs!$D$8-cost_ins)+(1-MIN(1,$H$52*$C3311))*(1-MIN(1,Inputs!$G$8*$D3311)*churn_nonbuyers)*(ic*Inputs!$C$8+fee_wd*Inputs!$E$8*(1-$B3311)+fee_fx*Inputs!$D$8-cost_acc-cost_wd*Inputs!$E$8*(1-$B3311)-cost_fx*Inputs!$D$8))</f>
        <v>123907.189729292</v>
      </c>
      <c r="J3311" s="0" t="n">
        <f aca="false">G3311+H3311+I3311-fixed</f>
        <v>17842.5655368811</v>
      </c>
      <c r="K3311" s="0" t="n">
        <f aca="false">12*Inputs!$B$6*(1-MIN(1,Inputs!$G$6*$D3311)*churn_nonbuyers)*(ic*Inputs!$C$6+fee_wd*Inputs!$E$6*(1-$B3311)+fee_fx*Inputs!$D$6-cost_acc-cost_wd*Inputs!$E$6*(1-$B3311)-cost_fx*Inputs!$D$6)</f>
        <v>159511.249994494</v>
      </c>
      <c r="L3311" s="0" t="n">
        <f aca="false">12*Inputs!$B$7*(1-MIN(1,Inputs!$G$7*$D3311)*churn_nonbuyers)*(ic*Inputs!$C$7+fee_wd*Inputs!$E$7*(1-$B3311)+fee_fx*Inputs!$D$7-cost_acc-cost_wd*Inputs!$E$7*(1-$B3311)-cost_fx*Inputs!$D$7)</f>
        <v>357717.195980696</v>
      </c>
      <c r="M3311" s="0" t="n">
        <f aca="false">12*Inputs!$B$8*(1-MIN(1,Inputs!$G$8*$D3311)*churn_nonbuyers)*(ic*Inputs!$C$8+fee_wd*Inputs!$E$8*(1-$B3311)+fee_fx*Inputs!$D$8-cost_acc-cost_wd*Inputs!$E$8*(1-$B3311)-cost_fx*Inputs!$D$8)</f>
        <v>31458.1408276368</v>
      </c>
      <c r="N3311" s="0" t="n">
        <f aca="false">K3311+L3311+I3311-fixed</f>
        <v>-58864.3642955181</v>
      </c>
      <c r="O3311" s="0" t="n">
        <f aca="false">K3311+L3311+M3311-fixed</f>
        <v>-151313.413197173</v>
      </c>
      <c r="P3311" s="0" t="n">
        <f aca="false">12*Inputs!$B$6*(1-MIN(1,Inputs!$F$6*$D3311))*(ic*Inputs!$C$6+flat_fee-cost_acc-cost_wd*Inputs!$E$6*$E3311-cost_fx*Inputs!$D$6)+12*Inputs!$B$7*(1-MIN(1,Inputs!$F$7*$D3311))*(ic*Inputs!$C$7+flat_fee-cost_acc-cost_wd*Inputs!$E$7*$E3311-cost_fx*Inputs!$D$7)+12*Inputs!$B$8*(1-MIN(1,Inputs!$F$8*$D3311))*(ic*Inputs!$C$8+flat_fee-cost_acc-cost_wd*Inputs!$E$8*$E3311-cost_fx*Inputs!$D$8)-fixed</f>
        <v>-136506.91612648</v>
      </c>
    </row>
    <row r="3312" customFormat="false" ht="15" hidden="false" customHeight="false" outlineLevel="0" collapsed="false">
      <c r="A3312" s="0" t="n">
        <v>3247</v>
      </c>
      <c r="B3312" s="0" t="n">
        <v>0.375627</v>
      </c>
      <c r="C3312" s="0" t="n">
        <v>1.063833</v>
      </c>
      <c r="D3312" s="0" t="n">
        <v>0.825939</v>
      </c>
      <c r="E3312" s="0" t="n">
        <v>1.178913</v>
      </c>
      <c r="F3312" s="0" t="n">
        <v>0.199442</v>
      </c>
      <c r="G3312" s="0" t="n">
        <f aca="false">12*Inputs!$B$6*(MIN(1,$H$50*$C3312)*(ic*Inputs!$C$6+pS+fee_fx*Inputs!$D$6-cost_acc-cost_wd*Inputs!$E$6*$E3312-cost_fx*Inputs!$D$6-$F3312)+(1-MIN(1,$H$50*$C3312))*(1-MIN(1,Inputs!$G$6*$D3312)*churn_nonbuyers)*(ic*Inputs!$C$6+fee_wd*Inputs!$E$6*(1-$B3312)+fee_fx*Inputs!$D$6-cost_acc-cost_wd*Inputs!$E$6*(1-$B3312)-cost_fx*Inputs!$D$6))</f>
        <v>198297.8208054</v>
      </c>
      <c r="H3312" s="0" t="n">
        <f aca="false">12*Inputs!$B$7*(MIN(1,$H$51*$C3312)*(ic*Inputs!$C$7+pE+fee_fx*Inputs!$D$7-cost_acc-cost_wd*Inputs!$E$7*$E3312-cost_fx*Inputs!$D$7-$F3312)+(1-MIN(1,$H$51*$C3312))*(1-MIN(1,Inputs!$G$7*$D3312)*churn_nonbuyers)*(ic*Inputs!$C$7+fee_wd*Inputs!$E$7*(1-$B3312)+fee_fx*Inputs!$D$7-cost_acc-cost_wd*Inputs!$E$7*(1-$B3312)-cost_fx*Inputs!$D$7))</f>
        <v>393674.039209819</v>
      </c>
      <c r="I3312" s="0" t="n">
        <f aca="false">12*Inputs!$B$8*(MIN(1,$H$52*$C3312)*(ic*Inputs!$C$8+pT-cost_acc-cost_wd*Inputs!$E$8-cost_fx*Inputs!$D$8-cost_ins)+(1-MIN(1,$H$52*$C3312))*(1-MIN(1,Inputs!$G$8*$D3312)*churn_nonbuyers)*(ic*Inputs!$C$8+fee_wd*Inputs!$E$8*(1-$B3312)+fee_fx*Inputs!$D$8-cost_acc-cost_wd*Inputs!$E$8*(1-$B3312)-cost_fx*Inputs!$D$8))</f>
        <v>186557.683632626</v>
      </c>
      <c r="J3312" s="0" t="n">
        <f aca="false">G3312+H3312+I3312-fixed</f>
        <v>78529.543647845</v>
      </c>
      <c r="K3312" s="0" t="n">
        <f aca="false">12*Inputs!$B$6*(1-MIN(1,Inputs!$G$6*$D3312)*churn_nonbuyers)*(ic*Inputs!$C$6+fee_wd*Inputs!$E$6*(1-$B3312)+fee_fx*Inputs!$D$6-cost_acc-cost_wd*Inputs!$E$6*(1-$B3312)-cost_fx*Inputs!$D$6)</f>
        <v>141418.010799022</v>
      </c>
      <c r="L3312" s="0" t="n">
        <f aca="false">12*Inputs!$B$7*(1-MIN(1,Inputs!$G$7*$D3312)*churn_nonbuyers)*(ic*Inputs!$C$7+fee_wd*Inputs!$E$7*(1-$B3312)+fee_fx*Inputs!$D$7-cost_acc-cost_wd*Inputs!$E$7*(1-$B3312)-cost_fx*Inputs!$D$7)</f>
        <v>340459.412207413</v>
      </c>
      <c r="M3312" s="0" t="n">
        <f aca="false">12*Inputs!$B$8*(1-MIN(1,Inputs!$G$8*$D3312)*churn_nonbuyers)*(ic*Inputs!$C$8+fee_wd*Inputs!$E$8*(1-$B3312)+fee_fx*Inputs!$D$8-cost_acc-cost_wd*Inputs!$E$8*(1-$B3312)-cost_fx*Inputs!$D$8)</f>
        <v>130083.592902101</v>
      </c>
      <c r="N3312" s="0" t="n">
        <f aca="false">K3312+L3312+I3312-fixed</f>
        <v>-31564.8933609391</v>
      </c>
      <c r="O3312" s="0" t="n">
        <f aca="false">K3312+L3312+M3312-fixed</f>
        <v>-88038.9840914647</v>
      </c>
      <c r="P3312" s="0" t="n">
        <f aca="false">12*Inputs!$B$6*(1-MIN(1,Inputs!$F$6*$D3312))*(ic*Inputs!$C$6+flat_fee-cost_acc-cost_wd*Inputs!$E$6*$E3312-cost_fx*Inputs!$D$6)+12*Inputs!$B$7*(1-MIN(1,Inputs!$F$7*$D3312))*(ic*Inputs!$C$7+flat_fee-cost_acc-cost_wd*Inputs!$E$7*$E3312-cost_fx*Inputs!$D$7)+12*Inputs!$B$8*(1-MIN(1,Inputs!$F$8*$D3312))*(ic*Inputs!$C$8+flat_fee-cost_acc-cost_wd*Inputs!$E$8*$E3312-cost_fx*Inputs!$D$8)-fixed</f>
        <v>83865.42944168</v>
      </c>
    </row>
    <row r="3313" customFormat="false" ht="15" hidden="false" customHeight="false" outlineLevel="0" collapsed="false">
      <c r="A3313" s="0" t="n">
        <v>3248</v>
      </c>
      <c r="B3313" s="0" t="n">
        <v>0.313657</v>
      </c>
      <c r="C3313" s="0" t="n">
        <v>1.038506</v>
      </c>
      <c r="D3313" s="0" t="n">
        <v>1.028791</v>
      </c>
      <c r="E3313" s="0" t="n">
        <v>1.409435</v>
      </c>
      <c r="F3313" s="0" t="n">
        <v>0.131726</v>
      </c>
      <c r="G3313" s="0" t="n">
        <f aca="false">12*Inputs!$B$6*(MIN(1,$H$50*$C3313)*(ic*Inputs!$C$6+pS+fee_fx*Inputs!$D$6-cost_acc-cost_wd*Inputs!$E$6*$E3313-cost_fx*Inputs!$D$6-$F3313)+(1-MIN(1,$H$50*$C3313))*(1-MIN(1,Inputs!$G$6*$D3313)*churn_nonbuyers)*(ic*Inputs!$C$6+fee_wd*Inputs!$E$6*(1-$B3313)+fee_fx*Inputs!$D$6-cost_acc-cost_wd*Inputs!$E$6*(1-$B3313)-cost_fx*Inputs!$D$6))</f>
        <v>199437.747561804</v>
      </c>
      <c r="H3313" s="0" t="n">
        <f aca="false">12*Inputs!$B$7*(MIN(1,$H$51*$C3313)*(ic*Inputs!$C$7+pE+fee_fx*Inputs!$D$7-cost_acc-cost_wd*Inputs!$E$7*$E3313-cost_fx*Inputs!$D$7-$F3313)+(1-MIN(1,$H$51*$C3313))*(1-MIN(1,Inputs!$G$7*$D3313)*churn_nonbuyers)*(ic*Inputs!$C$7+fee_wd*Inputs!$E$7*(1-$B3313)+fee_fx*Inputs!$D$7-cost_acc-cost_wd*Inputs!$E$7*(1-$B3313)-cost_fx*Inputs!$D$7))</f>
        <v>372692.82843457</v>
      </c>
      <c r="I3313" s="0" t="n">
        <f aca="false">12*Inputs!$B$8*(MIN(1,$H$52*$C3313)*(ic*Inputs!$C$8+pT-cost_acc-cost_wd*Inputs!$E$8-cost_fx*Inputs!$D$8-cost_ins)+(1-MIN(1,$H$52*$C3313))*(1-MIN(1,Inputs!$G$8*$D3313)*churn_nonbuyers)*(ic*Inputs!$C$8+fee_wd*Inputs!$E$8*(1-$B3313)+fee_fx*Inputs!$D$8-cost_acc-cost_wd*Inputs!$E$8*(1-$B3313)-cost_fx*Inputs!$D$8))</f>
        <v>173484.506137026</v>
      </c>
      <c r="J3313" s="0" t="n">
        <f aca="false">G3313+H3313+I3313-fixed</f>
        <v>45615.0821333997</v>
      </c>
      <c r="K3313" s="0" t="n">
        <f aca="false">12*Inputs!$B$6*(1-MIN(1,Inputs!$G$6*$D3313)*churn_nonbuyers)*(ic*Inputs!$C$6+fee_wd*Inputs!$E$6*(1-$B3313)+fee_fx*Inputs!$D$6-cost_acc-cost_wd*Inputs!$E$6*(1-$B3313)-cost_fx*Inputs!$D$6)</f>
        <v>148386.528710546</v>
      </c>
      <c r="L3313" s="0" t="n">
        <f aca="false">12*Inputs!$B$7*(1-MIN(1,Inputs!$G$7*$D3313)*churn_nonbuyers)*(ic*Inputs!$C$7+fee_wd*Inputs!$E$7*(1-$B3313)+fee_fx*Inputs!$D$7-cost_acc-cost_wd*Inputs!$E$7*(1-$B3313)-cost_fx*Inputs!$D$7)</f>
        <v>346983.146058328</v>
      </c>
      <c r="M3313" s="0" t="n">
        <f aca="false">12*Inputs!$B$8*(1-MIN(1,Inputs!$G$8*$D3313)*churn_nonbuyers)*(ic*Inputs!$C$8+fee_wd*Inputs!$E$8*(1-$B3313)+fee_fx*Inputs!$D$8-cost_acc-cost_wd*Inputs!$E$8*(1-$B3313)-cost_fx*Inputs!$D$8)</f>
        <v>87128.5962758832</v>
      </c>
      <c r="N3313" s="0" t="n">
        <f aca="false">K3313+L3313+I3313-fixed</f>
        <v>-31145.8190941003</v>
      </c>
      <c r="O3313" s="0" t="n">
        <f aca="false">K3313+L3313+M3313-fixed</f>
        <v>-117501.728955243</v>
      </c>
      <c r="P3313" s="0" t="n">
        <f aca="false">12*Inputs!$B$6*(1-MIN(1,Inputs!$F$6*$D3313))*(ic*Inputs!$C$6+flat_fee-cost_acc-cost_wd*Inputs!$E$6*$E3313-cost_fx*Inputs!$D$6)+12*Inputs!$B$7*(1-MIN(1,Inputs!$F$7*$D3313))*(ic*Inputs!$C$7+flat_fee-cost_acc-cost_wd*Inputs!$E$7*$E3313-cost_fx*Inputs!$D$7)+12*Inputs!$B$8*(1-MIN(1,Inputs!$F$8*$D3313))*(ic*Inputs!$C$8+flat_fee-cost_acc-cost_wd*Inputs!$E$8*$E3313-cost_fx*Inputs!$D$8)-fixed</f>
        <v>-119810.8407076</v>
      </c>
    </row>
    <row r="3314" customFormat="false" ht="15" hidden="false" customHeight="false" outlineLevel="0" collapsed="false">
      <c r="A3314" s="0" t="n">
        <v>3249</v>
      </c>
      <c r="B3314" s="0" t="n">
        <v>0.099119</v>
      </c>
      <c r="C3314" s="0" t="n">
        <v>0.848541</v>
      </c>
      <c r="D3314" s="0" t="n">
        <v>0.90606</v>
      </c>
      <c r="E3314" s="0" t="n">
        <v>1.182314</v>
      </c>
      <c r="F3314" s="0" t="n">
        <v>0.177512</v>
      </c>
      <c r="G3314" s="0" t="n">
        <f aca="false">12*Inputs!$B$6*(MIN(1,$H$50*$C3314)*(ic*Inputs!$C$6+pS+fee_fx*Inputs!$D$6-cost_acc-cost_wd*Inputs!$E$6*$E3314-cost_fx*Inputs!$D$6-$F3314)+(1-MIN(1,$H$50*$C3314))*(1-MIN(1,Inputs!$G$6*$D3314)*churn_nonbuyers)*(ic*Inputs!$C$6+fee_wd*Inputs!$E$6*(1-$B3314)+fee_fx*Inputs!$D$6-cost_acc-cost_wd*Inputs!$E$6*(1-$B3314)-cost_fx*Inputs!$D$6))</f>
        <v>222031.112763795</v>
      </c>
      <c r="H3314" s="0" t="n">
        <f aca="false">12*Inputs!$B$7*(MIN(1,$H$51*$C3314)*(ic*Inputs!$C$7+pE+fee_fx*Inputs!$D$7-cost_acc-cost_wd*Inputs!$E$7*$E3314-cost_fx*Inputs!$D$7-$F3314)+(1-MIN(1,$H$51*$C3314))*(1-MIN(1,Inputs!$G$7*$D3314)*churn_nonbuyers)*(ic*Inputs!$C$7+fee_wd*Inputs!$E$7*(1-$B3314)+fee_fx*Inputs!$D$7-cost_acc-cost_wd*Inputs!$E$7*(1-$B3314)-cost_fx*Inputs!$D$7))</f>
        <v>408677.475664038</v>
      </c>
      <c r="I3314" s="0" t="n">
        <f aca="false">12*Inputs!$B$8*(MIN(1,$H$52*$C3314)*(ic*Inputs!$C$8+pT-cost_acc-cost_wd*Inputs!$E$8-cost_fx*Inputs!$D$8-cost_ins)+(1-MIN(1,$H$52*$C3314))*(1-MIN(1,Inputs!$G$8*$D3314)*churn_nonbuyers)*(ic*Inputs!$C$8+fee_wd*Inputs!$E$8*(1-$B3314)+fee_fx*Inputs!$D$8-cost_acc-cost_wd*Inputs!$E$8*(1-$B3314)-cost_fx*Inputs!$D$8))</f>
        <v>170077.755134579</v>
      </c>
      <c r="J3314" s="0" t="n">
        <f aca="false">G3314+H3314+I3314-fixed</f>
        <v>100786.343562412</v>
      </c>
      <c r="K3314" s="0" t="n">
        <f aca="false">12*Inputs!$B$6*(1-MIN(1,Inputs!$G$6*$D3314)*churn_nonbuyers)*(ic*Inputs!$C$6+fee_wd*Inputs!$E$6*(1-$B3314)+fee_fx*Inputs!$D$6-cost_acc-cost_wd*Inputs!$E$6*(1-$B3314)-cost_fx*Inputs!$D$6)</f>
        <v>178840.395080208</v>
      </c>
      <c r="L3314" s="0" t="n">
        <f aca="false">12*Inputs!$B$7*(1-MIN(1,Inputs!$G$7*$D3314)*churn_nonbuyers)*(ic*Inputs!$C$7+fee_wd*Inputs!$E$7*(1-$B3314)+fee_fx*Inputs!$D$7-cost_acc-cost_wd*Inputs!$E$7*(1-$B3314)-cost_fx*Inputs!$D$7)</f>
        <v>378355.131768125</v>
      </c>
      <c r="M3314" s="0" t="n">
        <f aca="false">12*Inputs!$B$8*(1-MIN(1,Inputs!$G$8*$D3314)*churn_nonbuyers)*(ic*Inputs!$C$8+fee_wd*Inputs!$E$8*(1-$B3314)+fee_fx*Inputs!$D$8-cost_acc-cost_wd*Inputs!$E$8*(1-$B3314)-cost_fx*Inputs!$D$8)</f>
        <v>117643.239974304</v>
      </c>
      <c r="N3314" s="0" t="n">
        <f aca="false">K3314+L3314+I3314-fixed</f>
        <v>27273.2819829118</v>
      </c>
      <c r="O3314" s="0" t="n">
        <f aca="false">K3314+L3314+M3314-fixed</f>
        <v>-25161.2331773632</v>
      </c>
      <c r="P3314" s="0" t="n">
        <f aca="false">12*Inputs!$B$6*(1-MIN(1,Inputs!$F$6*$D3314))*(ic*Inputs!$C$6+flat_fee-cost_acc-cost_wd*Inputs!$E$6*$E3314-cost_fx*Inputs!$D$6)+12*Inputs!$B$7*(1-MIN(1,Inputs!$F$7*$D3314))*(ic*Inputs!$C$7+flat_fee-cost_acc-cost_wd*Inputs!$E$7*$E3314-cost_fx*Inputs!$D$7)+12*Inputs!$B$8*(1-MIN(1,Inputs!$F$8*$D3314))*(ic*Inputs!$C$8+flat_fee-cost_acc-cost_wd*Inputs!$E$8*$E3314-cost_fx*Inputs!$D$8)-fixed</f>
        <v>40577.3698015999</v>
      </c>
    </row>
    <row r="3315" customFormat="false" ht="15" hidden="false" customHeight="false" outlineLevel="0" collapsed="false">
      <c r="A3315" s="0" t="n">
        <v>3250</v>
      </c>
      <c r="B3315" s="0" t="n">
        <v>0.177075</v>
      </c>
      <c r="C3315" s="0" t="n">
        <v>0.904566</v>
      </c>
      <c r="D3315" s="0" t="n">
        <v>1.228844</v>
      </c>
      <c r="E3315" s="0" t="n">
        <v>1.176613</v>
      </c>
      <c r="F3315" s="0" t="n">
        <v>0.363253</v>
      </c>
      <c r="G3315" s="0" t="n">
        <f aca="false">12*Inputs!$B$6*(MIN(1,$H$50*$C3315)*(ic*Inputs!$C$6+pS+fee_fx*Inputs!$D$6-cost_acc-cost_wd*Inputs!$E$6*$E3315-cost_fx*Inputs!$D$6-$F3315)+(1-MIN(1,$H$50*$C3315))*(1-MIN(1,Inputs!$G$6*$D3315)*churn_nonbuyers)*(ic*Inputs!$C$6+fee_wd*Inputs!$E$6*(1-$B3315)+fee_fx*Inputs!$D$6-cost_acc-cost_wd*Inputs!$E$6*(1-$B3315)-cost_fx*Inputs!$D$6))</f>
        <v>208552.512216848</v>
      </c>
      <c r="H3315" s="0" t="n">
        <f aca="false">12*Inputs!$B$7*(MIN(1,$H$51*$C3315)*(ic*Inputs!$C$7+pE+fee_fx*Inputs!$D$7-cost_acc-cost_wd*Inputs!$E$7*$E3315-cost_fx*Inputs!$D$7-$F3315)+(1-MIN(1,$H$51*$C3315))*(1-MIN(1,Inputs!$G$7*$D3315)*churn_nonbuyers)*(ic*Inputs!$C$7+fee_wd*Inputs!$E$7*(1-$B3315)+fee_fx*Inputs!$D$7-cost_acc-cost_wd*Inputs!$E$7*(1-$B3315)-cost_fx*Inputs!$D$7))</f>
        <v>392292.626655108</v>
      </c>
      <c r="I3315" s="0" t="n">
        <f aca="false">12*Inputs!$B$8*(MIN(1,$H$52*$C3315)*(ic*Inputs!$C$8+pT-cost_acc-cost_wd*Inputs!$E$8-cost_fx*Inputs!$D$8-cost_ins)+(1-MIN(1,$H$52*$C3315))*(1-MIN(1,Inputs!$G$8*$D3315)*churn_nonbuyers)*(ic*Inputs!$C$8+fee_wd*Inputs!$E$8*(1-$B3315)+fee_fx*Inputs!$D$8-cost_acc-cost_wd*Inputs!$E$8*(1-$B3315)-cost_fx*Inputs!$D$8))</f>
        <v>146690.503337952</v>
      </c>
      <c r="J3315" s="0" t="n">
        <f aca="false">G3315+H3315+I3315-fixed</f>
        <v>47535.6422099087</v>
      </c>
      <c r="K3315" s="0" t="n">
        <f aca="false">12*Inputs!$B$6*(1-MIN(1,Inputs!$G$6*$D3315)*churn_nonbuyers)*(ic*Inputs!$C$6+fee_wd*Inputs!$E$6*(1-$B3315)+fee_fx*Inputs!$D$6-cost_acc-cost_wd*Inputs!$E$6*(1-$B3315)-cost_fx*Inputs!$D$6)</f>
        <v>165281.15484936</v>
      </c>
      <c r="L3315" s="0" t="n">
        <f aca="false">12*Inputs!$B$7*(1-MIN(1,Inputs!$G$7*$D3315)*churn_nonbuyers)*(ic*Inputs!$C$7+fee_wd*Inputs!$E$7*(1-$B3315)+fee_fx*Inputs!$D$7-cost_acc-cost_wd*Inputs!$E$7*(1-$B3315)-cost_fx*Inputs!$D$7)</f>
        <v>363777.124397616</v>
      </c>
      <c r="M3315" s="0" t="n">
        <f aca="false">12*Inputs!$B$8*(1-MIN(1,Inputs!$G$8*$D3315)*churn_nonbuyers)*(ic*Inputs!$C$8+fee_wd*Inputs!$E$8*(1-$B3315)+fee_fx*Inputs!$D$8-cost_acc-cost_wd*Inputs!$E$8*(1-$B3315)-cost_fx*Inputs!$D$8)</f>
        <v>44445.40060368</v>
      </c>
      <c r="N3315" s="0" t="n">
        <f aca="false">K3315+L3315+I3315-fixed</f>
        <v>-24251.2174150718</v>
      </c>
      <c r="O3315" s="0" t="n">
        <f aca="false">K3315+L3315+M3315-fixed</f>
        <v>-126496.320149344</v>
      </c>
      <c r="P3315" s="0" t="n">
        <f aca="false">12*Inputs!$B$6*(1-MIN(1,Inputs!$F$6*$D3315))*(ic*Inputs!$C$6+flat_fee-cost_acc-cost_wd*Inputs!$E$6*$E3315-cost_fx*Inputs!$D$6)+12*Inputs!$B$7*(1-MIN(1,Inputs!$F$7*$D3315))*(ic*Inputs!$C$7+flat_fee-cost_acc-cost_wd*Inputs!$E$7*$E3315-cost_fx*Inputs!$D$7)+12*Inputs!$B$8*(1-MIN(1,Inputs!$F$8*$D3315))*(ic*Inputs!$C$8+flat_fee-cost_acc-cost_wd*Inputs!$E$8*$E3315-cost_fx*Inputs!$D$8)-fixed</f>
        <v>-125176.31714272</v>
      </c>
    </row>
    <row r="3316" customFormat="false" ht="15" hidden="false" customHeight="false" outlineLevel="0" collapsed="false">
      <c r="A3316" s="0" t="n">
        <v>3251</v>
      </c>
      <c r="B3316" s="0" t="n">
        <v>0.273726</v>
      </c>
      <c r="C3316" s="0" t="n">
        <v>0.83925</v>
      </c>
      <c r="D3316" s="0" t="n">
        <v>1.156291</v>
      </c>
      <c r="E3316" s="0" t="n">
        <v>1.193836</v>
      </c>
      <c r="F3316" s="0" t="n">
        <v>0.261002</v>
      </c>
      <c r="G3316" s="0" t="n">
        <f aca="false">12*Inputs!$B$6*(MIN(1,$H$50*$C3316)*(ic*Inputs!$C$6+pS+fee_fx*Inputs!$D$6-cost_acc-cost_wd*Inputs!$E$6*$E3316-cost_fx*Inputs!$D$6-$F3316)+(1-MIN(1,$H$50*$C3316))*(1-MIN(1,Inputs!$G$6*$D3316)*churn_nonbuyers)*(ic*Inputs!$C$6+fee_wd*Inputs!$E$6*(1-$B3316)+fee_fx*Inputs!$D$6-cost_acc-cost_wd*Inputs!$E$6*(1-$B3316)-cost_fx*Inputs!$D$6))</f>
        <v>195435.405397057</v>
      </c>
      <c r="H3316" s="0" t="n">
        <f aca="false">12*Inputs!$B$7*(MIN(1,$H$51*$C3316)*(ic*Inputs!$C$7+pE+fee_fx*Inputs!$D$7-cost_acc-cost_wd*Inputs!$E$7*$E3316-cost_fx*Inputs!$D$7-$F3316)+(1-MIN(1,$H$51*$C3316))*(1-MIN(1,Inputs!$G$7*$D3316)*churn_nonbuyers)*(ic*Inputs!$C$7+fee_wd*Inputs!$E$7*(1-$B3316)+fee_fx*Inputs!$D$7-cost_acc-cost_wd*Inputs!$E$7*(1-$B3316)-cost_fx*Inputs!$D$7))</f>
        <v>385132.636406231</v>
      </c>
      <c r="I3316" s="0" t="n">
        <f aca="false">12*Inputs!$B$8*(MIN(1,$H$52*$C3316)*(ic*Inputs!$C$8+pT-cost_acc-cost_wd*Inputs!$E$8-cost_fx*Inputs!$D$8-cost_ins)+(1-MIN(1,$H$52*$C3316))*(1-MIN(1,Inputs!$G$8*$D3316)*churn_nonbuyers)*(ic*Inputs!$C$8+fee_wd*Inputs!$E$8*(1-$B3316)+fee_fx*Inputs!$D$8-cost_acc-cost_wd*Inputs!$E$8*(1-$B3316)-cost_fx*Inputs!$D$8))</f>
        <v>145603.241468699</v>
      </c>
      <c r="J3316" s="0" t="n">
        <f aca="false">G3316+H3316+I3316-fixed</f>
        <v>26171.2832719868</v>
      </c>
      <c r="K3316" s="0" t="n">
        <f aca="false">12*Inputs!$B$6*(1-MIN(1,Inputs!$G$6*$D3316)*churn_nonbuyers)*(ic*Inputs!$C$6+fee_wd*Inputs!$E$6*(1-$B3316)+fee_fx*Inputs!$D$6-cost_acc-cost_wd*Inputs!$E$6*(1-$B3316)-cost_fx*Inputs!$D$6)</f>
        <v>152806.892473915</v>
      </c>
      <c r="L3316" s="0" t="n">
        <f aca="false">12*Inputs!$B$7*(1-MIN(1,Inputs!$G$7*$D3316)*churn_nonbuyers)*(ic*Inputs!$C$7+fee_wd*Inputs!$E$7*(1-$B3316)+fee_fx*Inputs!$D$7-cost_acc-cost_wd*Inputs!$E$7*(1-$B3316)-cost_fx*Inputs!$D$7)</f>
        <v>351164.269916349</v>
      </c>
      <c r="M3316" s="0" t="n">
        <f aca="false">12*Inputs!$B$8*(1-MIN(1,Inputs!$G$8*$D3316)*churn_nonbuyers)*(ic*Inputs!$C$8+fee_wd*Inputs!$E$8*(1-$B3316)+fee_fx*Inputs!$D$8-cost_acc-cost_wd*Inputs!$E$8*(1-$B3316)-cost_fx*Inputs!$D$8)</f>
        <v>59706.4165049376</v>
      </c>
      <c r="N3316" s="0" t="n">
        <f aca="false">K3316+L3316+I3316-fixed</f>
        <v>-50425.5961410361</v>
      </c>
      <c r="O3316" s="0" t="n">
        <f aca="false">K3316+L3316+M3316-fixed</f>
        <v>-136322.421104798</v>
      </c>
      <c r="P3316" s="0" t="n">
        <f aca="false">12*Inputs!$B$6*(1-MIN(1,Inputs!$F$6*$D3316))*(ic*Inputs!$C$6+flat_fee-cost_acc-cost_wd*Inputs!$E$6*$E3316-cost_fx*Inputs!$D$6)+12*Inputs!$B$7*(1-MIN(1,Inputs!$F$7*$D3316))*(ic*Inputs!$C$7+flat_fee-cost_acc-cost_wd*Inputs!$E$7*$E3316-cost_fx*Inputs!$D$7)+12*Inputs!$B$8*(1-MIN(1,Inputs!$F$8*$D3316))*(ic*Inputs!$C$8+flat_fee-cost_acc-cost_wd*Inputs!$E$8*$E3316-cost_fx*Inputs!$D$8)-fixed</f>
        <v>-94131.26570176</v>
      </c>
    </row>
    <row r="3317" customFormat="false" ht="15" hidden="false" customHeight="false" outlineLevel="0" collapsed="false">
      <c r="A3317" s="0" t="n">
        <v>3252</v>
      </c>
      <c r="B3317" s="0" t="n">
        <v>0.435849</v>
      </c>
      <c r="C3317" s="0" t="n">
        <v>0.6818</v>
      </c>
      <c r="D3317" s="0" t="n">
        <v>0.795354</v>
      </c>
      <c r="E3317" s="0" t="n">
        <v>1.417848</v>
      </c>
      <c r="F3317" s="0" t="n">
        <v>0.155846</v>
      </c>
      <c r="G3317" s="0" t="n">
        <f aca="false">12*Inputs!$B$6*(MIN(1,$H$50*$C3317)*(ic*Inputs!$C$6+pS+fee_fx*Inputs!$D$6-cost_acc-cost_wd*Inputs!$E$6*$E3317-cost_fx*Inputs!$D$6-$F3317)+(1-MIN(1,$H$50*$C3317))*(1-MIN(1,Inputs!$G$6*$D3317)*churn_nonbuyers)*(ic*Inputs!$C$6+fee_wd*Inputs!$E$6*(1-$B3317)+fee_fx*Inputs!$D$6-cost_acc-cost_wd*Inputs!$E$6*(1-$B3317)-cost_fx*Inputs!$D$6))</f>
        <v>167143.564627656</v>
      </c>
      <c r="H3317" s="0" t="n">
        <f aca="false">12*Inputs!$B$7*(MIN(1,$H$51*$C3317)*(ic*Inputs!$C$7+pE+fee_fx*Inputs!$D$7-cost_acc-cost_wd*Inputs!$E$7*$E3317-cost_fx*Inputs!$D$7-$F3317)+(1-MIN(1,$H$51*$C3317))*(1-MIN(1,Inputs!$G$7*$D3317)*churn_nonbuyers)*(ic*Inputs!$C$7+fee_wd*Inputs!$E$7*(1-$B3317)+fee_fx*Inputs!$D$7-cost_acc-cost_wd*Inputs!$E$7*(1-$B3317)-cost_fx*Inputs!$D$7))</f>
        <v>351585.973617543</v>
      </c>
      <c r="I3317" s="0" t="n">
        <f aca="false">12*Inputs!$B$8*(MIN(1,$H$52*$C3317)*(ic*Inputs!$C$8+pT-cost_acc-cost_wd*Inputs!$E$8-cost_fx*Inputs!$D$8-cost_ins)+(1-MIN(1,$H$52*$C3317))*(1-MIN(1,Inputs!$G$8*$D3317)*churn_nonbuyers)*(ic*Inputs!$C$8+fee_wd*Inputs!$E$8*(1-$B3317)+fee_fx*Inputs!$D$8-cost_acc-cost_wd*Inputs!$E$8*(1-$B3317)-cost_fx*Inputs!$D$8))</f>
        <v>169058.648455301</v>
      </c>
      <c r="J3317" s="0" t="n">
        <f aca="false">G3317+H3317+I3317-fixed</f>
        <v>-12211.8132994997</v>
      </c>
      <c r="K3317" s="0" t="n">
        <f aca="false">12*Inputs!$B$6*(1-MIN(1,Inputs!$G$6*$D3317)*churn_nonbuyers)*(ic*Inputs!$C$6+fee_wd*Inputs!$E$6*(1-$B3317)+fee_fx*Inputs!$D$6-cost_acc-cost_wd*Inputs!$E$6*(1-$B3317)-cost_fx*Inputs!$D$6)</f>
        <v>133316.486247931</v>
      </c>
      <c r="L3317" s="0" t="n">
        <f aca="false">12*Inputs!$B$7*(1-MIN(1,Inputs!$G$7*$D3317)*churn_nonbuyers)*(ic*Inputs!$C$7+fee_wd*Inputs!$E$7*(1-$B3317)+fee_fx*Inputs!$D$7-cost_acc-cost_wd*Inputs!$E$7*(1-$B3317)-cost_fx*Inputs!$D$7)</f>
        <v>332314.688356759</v>
      </c>
      <c r="M3317" s="0" t="n">
        <f aca="false">12*Inputs!$B$8*(1-MIN(1,Inputs!$G$8*$D3317)*churn_nonbuyers)*(ic*Inputs!$C$8+fee_wd*Inputs!$E$8*(1-$B3317)+fee_fx*Inputs!$D$8-cost_acc-cost_wd*Inputs!$E$8*(1-$B3317)-cost_fx*Inputs!$D$8)</f>
        <v>135404.348730346</v>
      </c>
      <c r="N3317" s="0" t="n">
        <f aca="false">K3317+L3317+I3317-fixed</f>
        <v>-65310.1769400092</v>
      </c>
      <c r="O3317" s="0" t="n">
        <f aca="false">K3317+L3317+M3317-fixed</f>
        <v>-98964.4766649645</v>
      </c>
      <c r="P3317" s="0" t="n">
        <f aca="false">12*Inputs!$B$6*(1-MIN(1,Inputs!$F$6*$D3317))*(ic*Inputs!$C$6+flat_fee-cost_acc-cost_wd*Inputs!$E$6*$E3317-cost_fx*Inputs!$D$6)+12*Inputs!$B$7*(1-MIN(1,Inputs!$F$7*$D3317))*(ic*Inputs!$C$7+flat_fee-cost_acc-cost_wd*Inputs!$E$7*$E3317-cost_fx*Inputs!$D$7)+12*Inputs!$B$8*(1-MIN(1,Inputs!$F$8*$D3317))*(ic*Inputs!$C$8+flat_fee-cost_acc-cost_wd*Inputs!$E$8*$E3317-cost_fx*Inputs!$D$8)-fixed</f>
        <v>-15155.34774592</v>
      </c>
    </row>
    <row r="3318" customFormat="false" ht="15" hidden="false" customHeight="false" outlineLevel="0" collapsed="false">
      <c r="A3318" s="0" t="n">
        <v>3253</v>
      </c>
      <c r="B3318" s="0" t="n">
        <v>0.080676</v>
      </c>
      <c r="C3318" s="0" t="n">
        <v>0.99633</v>
      </c>
      <c r="D3318" s="0" t="n">
        <v>0.706429</v>
      </c>
      <c r="E3318" s="0" t="n">
        <v>1.16605</v>
      </c>
      <c r="F3318" s="0" t="n">
        <v>0.285916</v>
      </c>
      <c r="G3318" s="0" t="n">
        <f aca="false">12*Inputs!$B$6*(MIN(1,$H$50*$C3318)*(ic*Inputs!$C$6+pS+fee_fx*Inputs!$D$6-cost_acc-cost_wd*Inputs!$E$6*$E3318-cost_fx*Inputs!$D$6-$F3318)+(1-MIN(1,$H$50*$C3318))*(1-MIN(1,Inputs!$G$6*$D3318)*churn_nonbuyers)*(ic*Inputs!$C$6+fee_wd*Inputs!$E$6*(1-$B3318)+fee_fx*Inputs!$D$6-cost_acc-cost_wd*Inputs!$E$6*(1-$B3318)-cost_fx*Inputs!$D$6))</f>
        <v>231517.010348578</v>
      </c>
      <c r="H3318" s="0" t="n">
        <f aca="false">12*Inputs!$B$7*(MIN(1,$H$51*$C3318)*(ic*Inputs!$C$7+pE+fee_fx*Inputs!$D$7-cost_acc-cost_wd*Inputs!$E$7*$E3318-cost_fx*Inputs!$D$7-$F3318)+(1-MIN(1,$H$51*$C3318))*(1-MIN(1,Inputs!$G$7*$D3318)*churn_nonbuyers)*(ic*Inputs!$C$7+fee_wd*Inputs!$E$7*(1-$B3318)+fee_fx*Inputs!$D$7-cost_acc-cost_wd*Inputs!$E$7*(1-$B3318)-cost_fx*Inputs!$D$7))</f>
        <v>412568.744523409</v>
      </c>
      <c r="I3318" s="0" t="n">
        <f aca="false">12*Inputs!$B$8*(MIN(1,$H$52*$C3318)*(ic*Inputs!$C$8+pT-cost_acc-cost_wd*Inputs!$E$8-cost_fx*Inputs!$D$8-cost_ins)+(1-MIN(1,$H$52*$C3318))*(1-MIN(1,Inputs!$G$8*$D3318)*churn_nonbuyers)*(ic*Inputs!$C$8+fee_wd*Inputs!$E$8*(1-$B3318)+fee_fx*Inputs!$D$8-cost_acc-cost_wd*Inputs!$E$8*(1-$B3318)-cost_fx*Inputs!$D$8))</f>
        <v>192945.109298338</v>
      </c>
      <c r="J3318" s="0" t="n">
        <f aca="false">G3318+H3318+I3318-fixed</f>
        <v>137030.864170325</v>
      </c>
      <c r="K3318" s="0" t="n">
        <f aca="false">12*Inputs!$B$6*(1-MIN(1,Inputs!$G$6*$D3318)*churn_nonbuyers)*(ic*Inputs!$C$6+fee_wd*Inputs!$E$6*(1-$B3318)+fee_fx*Inputs!$D$6-cost_acc-cost_wd*Inputs!$E$6*(1-$B3318)-cost_fx*Inputs!$D$6)</f>
        <v>183272.193115229</v>
      </c>
      <c r="L3318" s="0" t="n">
        <f aca="false">12*Inputs!$B$7*(1-MIN(1,Inputs!$G$7*$D3318)*churn_nonbuyers)*(ic*Inputs!$C$7+fee_wd*Inputs!$E$7*(1-$B3318)+fee_fx*Inputs!$D$7-cost_acc-cost_wd*Inputs!$E$7*(1-$B3318)-cost_fx*Inputs!$D$7)</f>
        <v>383283.895677137</v>
      </c>
      <c r="M3318" s="0" t="n">
        <f aca="false">12*Inputs!$B$8*(1-MIN(1,Inputs!$G$8*$D3318)*churn_nonbuyers)*(ic*Inputs!$C$8+fee_wd*Inputs!$E$8*(1-$B3318)+fee_fx*Inputs!$D$8-cost_acc-cost_wd*Inputs!$E$8*(1-$B3318)-cost_fx*Inputs!$D$8)</f>
        <v>163037.580777734</v>
      </c>
      <c r="N3318" s="0" t="n">
        <f aca="false">K3318+L3318+I3318-fixed</f>
        <v>59501.1980907046</v>
      </c>
      <c r="O3318" s="0" t="n">
        <f aca="false">K3318+L3318+M3318-fixed</f>
        <v>29593.6695701006</v>
      </c>
      <c r="P3318" s="0" t="n">
        <f aca="false">12*Inputs!$B$6*(1-MIN(1,Inputs!$F$6*$D3318))*(ic*Inputs!$C$6+flat_fee-cost_acc-cost_wd*Inputs!$E$6*$E3318-cost_fx*Inputs!$D$6)+12*Inputs!$B$7*(1-MIN(1,Inputs!$F$7*$D3318))*(ic*Inputs!$C$7+flat_fee-cost_acc-cost_wd*Inputs!$E$7*$E3318-cost_fx*Inputs!$D$7)+12*Inputs!$B$8*(1-MIN(1,Inputs!$F$8*$D3318))*(ic*Inputs!$C$8+flat_fee-cost_acc-cost_wd*Inputs!$E$8*$E3318-cost_fx*Inputs!$D$8)-fixed</f>
        <v>152591.915396</v>
      </c>
    </row>
    <row r="3319" customFormat="false" ht="15" hidden="false" customHeight="false" outlineLevel="0" collapsed="false">
      <c r="A3319" s="0" t="n">
        <v>3254</v>
      </c>
      <c r="B3319" s="0" t="n">
        <v>0.192342</v>
      </c>
      <c r="C3319" s="0" t="n">
        <v>0.774127</v>
      </c>
      <c r="D3319" s="0" t="n">
        <v>1.556983</v>
      </c>
      <c r="E3319" s="0" t="n">
        <v>1.098373</v>
      </c>
      <c r="F3319" s="0" t="n">
        <v>0.345522</v>
      </c>
      <c r="G3319" s="0" t="n">
        <f aca="false">12*Inputs!$B$6*(MIN(1,$H$50*$C3319)*(ic*Inputs!$C$6+pS+fee_fx*Inputs!$D$6-cost_acc-cost_wd*Inputs!$E$6*$E3319-cost_fx*Inputs!$D$6-$F3319)+(1-MIN(1,$H$50*$C3319))*(1-MIN(1,Inputs!$G$6*$D3319)*churn_nonbuyers)*(ic*Inputs!$C$6+fee_wd*Inputs!$E$6*(1-$B3319)+fee_fx*Inputs!$D$6-cost_acc-cost_wd*Inputs!$E$6*(1-$B3319)-cost_fx*Inputs!$D$6))</f>
        <v>199412.38300387</v>
      </c>
      <c r="H3319" s="0" t="n">
        <f aca="false">12*Inputs!$B$7*(MIN(1,$H$51*$C3319)*(ic*Inputs!$C$7+pE+fee_fx*Inputs!$D$7-cost_acc-cost_wd*Inputs!$E$7*$E3319-cost_fx*Inputs!$D$7-$F3319)+(1-MIN(1,$H$51*$C3319))*(1-MIN(1,Inputs!$G$7*$D3319)*churn_nonbuyers)*(ic*Inputs!$C$7+fee_wd*Inputs!$E$7*(1-$B3319)+fee_fx*Inputs!$D$7-cost_acc-cost_wd*Inputs!$E$7*(1-$B3319)-cost_fx*Inputs!$D$7))</f>
        <v>391935.060551578</v>
      </c>
      <c r="I3319" s="0" t="n">
        <f aca="false">12*Inputs!$B$8*(MIN(1,$H$52*$C3319)*(ic*Inputs!$C$8+pT-cost_acc-cost_wd*Inputs!$E$8-cost_fx*Inputs!$D$8-cost_ins)+(1-MIN(1,$H$52*$C3319))*(1-MIN(1,Inputs!$G$8*$D3319)*churn_nonbuyers)*(ic*Inputs!$C$8+fee_wd*Inputs!$E$8*(1-$B3319)+fee_fx*Inputs!$D$8-cost_acc-cost_wd*Inputs!$E$8*(1-$B3319)-cost_fx*Inputs!$D$8))</f>
        <v>111585.762288</v>
      </c>
      <c r="J3319" s="0" t="n">
        <f aca="false">G3319+H3319+I3319-fixed</f>
        <v>2933.20584344817</v>
      </c>
      <c r="K3319" s="0" t="n">
        <f aca="false">12*Inputs!$B$6*(1-MIN(1,Inputs!$G$6*$D3319)*churn_nonbuyers)*(ic*Inputs!$C$6+fee_wd*Inputs!$E$6*(1-$B3319)+fee_fx*Inputs!$D$6-cost_acc-cost_wd*Inputs!$E$6*(1-$B3319)-cost_fx*Inputs!$D$6)</f>
        <v>160364.570574139</v>
      </c>
      <c r="L3319" s="0" t="n">
        <f aca="false">12*Inputs!$B$7*(1-MIN(1,Inputs!$G$7*$D3319)*churn_nonbuyers)*(ic*Inputs!$C$7+fee_wd*Inputs!$E$7*(1-$B3319)+fee_fx*Inputs!$D$7-cost_acc-cost_wd*Inputs!$E$7*(1-$B3319)-cost_fx*Inputs!$D$7)</f>
        <v>357963.209960484</v>
      </c>
      <c r="M3319" s="0" t="n">
        <f aca="false">12*Inputs!$B$8*(1-MIN(1,Inputs!$G$8*$D3319)*churn_nonbuyers)*(ic*Inputs!$C$8+fee_wd*Inputs!$E$8*(1-$B3319)+fee_fx*Inputs!$D$8-cost_acc-cost_wd*Inputs!$E$8*(1-$B3319)-cost_fx*Inputs!$D$8)</f>
        <v>0</v>
      </c>
      <c r="N3319" s="0" t="n">
        <f aca="false">K3319+L3319+I3319-fixed</f>
        <v>-70086.4571773773</v>
      </c>
      <c r="O3319" s="0" t="n">
        <f aca="false">K3319+L3319+M3319-fixed</f>
        <v>-181672.219465377</v>
      </c>
      <c r="P3319" s="0" t="n">
        <f aca="false">12*Inputs!$B$6*(1-MIN(1,Inputs!$F$6*$D3319))*(ic*Inputs!$C$6+flat_fee-cost_acc-cost_wd*Inputs!$E$6*$E3319-cost_fx*Inputs!$D$6)+12*Inputs!$B$7*(1-MIN(1,Inputs!$F$7*$D3319))*(ic*Inputs!$C$7+flat_fee-cost_acc-cost_wd*Inputs!$E$7*$E3319-cost_fx*Inputs!$D$7)+12*Inputs!$B$8*(1-MIN(1,Inputs!$F$8*$D3319))*(ic*Inputs!$C$8+flat_fee-cost_acc-cost_wd*Inputs!$E$8*$E3319-cost_fx*Inputs!$D$8)-fixed</f>
        <v>-272973.34394584</v>
      </c>
    </row>
    <row r="3320" customFormat="false" ht="15" hidden="false" customHeight="false" outlineLevel="0" collapsed="false">
      <c r="A3320" s="0" t="n">
        <v>3255</v>
      </c>
      <c r="B3320" s="0" t="n">
        <v>0.20818</v>
      </c>
      <c r="C3320" s="0" t="n">
        <v>0.836361</v>
      </c>
      <c r="D3320" s="0" t="n">
        <v>1.074525</v>
      </c>
      <c r="E3320" s="0" t="n">
        <v>1.091995</v>
      </c>
      <c r="F3320" s="0" t="n">
        <v>0.394916</v>
      </c>
      <c r="G3320" s="0" t="n">
        <f aca="false">12*Inputs!$B$6*(MIN(1,$H$50*$C3320)*(ic*Inputs!$C$6+pS+fee_fx*Inputs!$D$6-cost_acc-cost_wd*Inputs!$E$6*$E3320-cost_fx*Inputs!$D$6-$F3320)+(1-MIN(1,$H$50*$C3320))*(1-MIN(1,Inputs!$G$6*$D3320)*churn_nonbuyers)*(ic*Inputs!$C$6+fee_wd*Inputs!$E$6*(1-$B3320)+fee_fx*Inputs!$D$6-cost_acc-cost_wd*Inputs!$E$6*(1-$B3320)-cost_fx*Inputs!$D$6))</f>
        <v>203623.238176973</v>
      </c>
      <c r="H3320" s="0" t="n">
        <f aca="false">12*Inputs!$B$7*(MIN(1,$H$51*$C3320)*(ic*Inputs!$C$7+pE+fee_fx*Inputs!$D$7-cost_acc-cost_wd*Inputs!$E$7*$E3320-cost_fx*Inputs!$D$7-$F3320)+(1-MIN(1,$H$51*$C3320))*(1-MIN(1,Inputs!$G$7*$D3320)*churn_nonbuyers)*(ic*Inputs!$C$7+fee_wd*Inputs!$E$7*(1-$B3320)+fee_fx*Inputs!$D$7-cost_acc-cost_wd*Inputs!$E$7*(1-$B3320)-cost_fx*Inputs!$D$7))</f>
        <v>395049.070768508</v>
      </c>
      <c r="I3320" s="0" t="n">
        <f aca="false">12*Inputs!$B$8*(MIN(1,$H$52*$C3320)*(ic*Inputs!$C$8+pT-cost_acc-cost_wd*Inputs!$E$8-cost_fx*Inputs!$D$8-cost_ins)+(1-MIN(1,$H$52*$C3320))*(1-MIN(1,Inputs!$G$8*$D3320)*churn_nonbuyers)*(ic*Inputs!$C$8+fee_wd*Inputs!$E$8*(1-$B3320)+fee_fx*Inputs!$D$8-cost_acc-cost_wd*Inputs!$E$8*(1-$B3320)-cost_fx*Inputs!$D$8))</f>
        <v>153063.572273144</v>
      </c>
      <c r="J3320" s="0" t="n">
        <f aca="false">G3320+H3320+I3320-fixed</f>
        <v>51735.881218625</v>
      </c>
      <c r="K3320" s="0" t="n">
        <f aca="false">12*Inputs!$B$6*(1-MIN(1,Inputs!$G$6*$D3320)*churn_nonbuyers)*(ic*Inputs!$C$6+fee_wd*Inputs!$E$6*(1-$B3320)+fee_fx*Inputs!$D$6-cost_acc-cost_wd*Inputs!$E$6*(1-$B3320)-cost_fx*Inputs!$D$6)</f>
        <v>162401.4692244</v>
      </c>
      <c r="L3320" s="0" t="n">
        <f aca="false">12*Inputs!$B$7*(1-MIN(1,Inputs!$G$7*$D3320)*churn_nonbuyers)*(ic*Inputs!$C$7+fee_wd*Inputs!$E$7*(1-$B3320)+fee_fx*Inputs!$D$7-cost_acc-cost_wd*Inputs!$E$7*(1-$B3320)-cost_fx*Inputs!$D$7)</f>
        <v>361190.98633464</v>
      </c>
      <c r="M3320" s="0" t="n">
        <f aca="false">12*Inputs!$B$8*(1-MIN(1,Inputs!$G$8*$D3320)*churn_nonbuyers)*(ic*Inputs!$C$8+fee_wd*Inputs!$E$8*(1-$B3320)+fee_fx*Inputs!$D$8-cost_acc-cost_wd*Inputs!$E$8*(1-$B3320)-cost_fx*Inputs!$D$8)</f>
        <v>78416.0270472</v>
      </c>
      <c r="N3320" s="0" t="n">
        <f aca="false">K3320+L3320+I3320-fixed</f>
        <v>-23343.9721678161</v>
      </c>
      <c r="O3320" s="0" t="n">
        <f aca="false">K3320+L3320+M3320-fixed</f>
        <v>-97991.5173937598</v>
      </c>
      <c r="P3320" s="0" t="n">
        <f aca="false">12*Inputs!$B$6*(1-MIN(1,Inputs!$F$6*$D3320))*(ic*Inputs!$C$6+flat_fee-cost_acc-cost_wd*Inputs!$E$6*$E3320-cost_fx*Inputs!$D$6)+12*Inputs!$B$7*(1-MIN(1,Inputs!$F$7*$D3320))*(ic*Inputs!$C$7+flat_fee-cost_acc-cost_wd*Inputs!$E$7*$E3320-cost_fx*Inputs!$D$7)+12*Inputs!$B$8*(1-MIN(1,Inputs!$F$8*$D3320))*(ic*Inputs!$C$8+flat_fee-cost_acc-cost_wd*Inputs!$E$8*$E3320-cost_fx*Inputs!$D$8)-fixed</f>
        <v>-9651.1516300001</v>
      </c>
    </row>
    <row r="3321" customFormat="false" ht="15" hidden="false" customHeight="false" outlineLevel="0" collapsed="false">
      <c r="A3321" s="0" t="n">
        <v>3256</v>
      </c>
      <c r="B3321" s="0" t="n">
        <v>0.450225</v>
      </c>
      <c r="C3321" s="0" t="n">
        <v>1.042441</v>
      </c>
      <c r="D3321" s="0" t="n">
        <v>1.238026</v>
      </c>
      <c r="E3321" s="0" t="n">
        <v>1.257277</v>
      </c>
      <c r="F3321" s="0" t="n">
        <v>0.044436</v>
      </c>
      <c r="G3321" s="0" t="n">
        <f aca="false">12*Inputs!$B$6*(MIN(1,$H$50*$C3321)*(ic*Inputs!$C$6+pS+fee_fx*Inputs!$D$6-cost_acc-cost_wd*Inputs!$E$6*$E3321-cost_fx*Inputs!$D$6-$F3321)+(1-MIN(1,$H$50*$C3321))*(1-MIN(1,Inputs!$G$6*$D3321)*churn_nonbuyers)*(ic*Inputs!$C$6+fee_wd*Inputs!$E$6*(1-$B3321)+fee_fx*Inputs!$D$6-cost_acc-cost_wd*Inputs!$E$6*(1-$B3321)-cost_fx*Inputs!$D$6))</f>
        <v>186972.18448646</v>
      </c>
      <c r="H3321" s="0" t="n">
        <f aca="false">12*Inputs!$B$7*(MIN(1,$H$51*$C3321)*(ic*Inputs!$C$7+pE+fee_fx*Inputs!$D$7-cost_acc-cost_wd*Inputs!$E$7*$E3321-cost_fx*Inputs!$D$7-$F3321)+(1-MIN(1,$H$51*$C3321))*(1-MIN(1,Inputs!$G$7*$D3321)*churn_nonbuyers)*(ic*Inputs!$C$7+fee_wd*Inputs!$E$7*(1-$B3321)+fee_fx*Inputs!$D$7-cost_acc-cost_wd*Inputs!$E$7*(1-$B3321)-cost_fx*Inputs!$D$7))</f>
        <v>383954.008971798</v>
      </c>
      <c r="I3321" s="0" t="n">
        <f aca="false">12*Inputs!$B$8*(MIN(1,$H$52*$C3321)*(ic*Inputs!$C$8+pT-cost_acc-cost_wd*Inputs!$E$8-cost_fx*Inputs!$D$8-cost_ins)+(1-MIN(1,$H$52*$C3321))*(1-MIN(1,Inputs!$G$8*$D3321)*churn_nonbuyers)*(ic*Inputs!$C$8+fee_wd*Inputs!$E$8*(1-$B3321)+fee_fx*Inputs!$D$8-cost_acc-cost_wd*Inputs!$E$8*(1-$B3321)-cost_fx*Inputs!$D$8))</f>
        <v>161249.857491117</v>
      </c>
      <c r="J3321" s="0" t="n">
        <f aca="false">G3321+H3321+I3321-fixed</f>
        <v>32176.0509493743</v>
      </c>
      <c r="K3321" s="0" t="n">
        <f aca="false">12*Inputs!$B$6*(1-MIN(1,Inputs!$G$6*$D3321)*churn_nonbuyers)*(ic*Inputs!$C$6+fee_wd*Inputs!$E$6*(1-$B3321)+fee_fx*Inputs!$D$6-cost_acc-cost_wd*Inputs!$E$6*(1-$B3321)-cost_fx*Inputs!$D$6)</f>
        <v>128301.50776212</v>
      </c>
      <c r="L3321" s="0" t="n">
        <f aca="false">12*Inputs!$B$7*(1-MIN(1,Inputs!$G$7*$D3321)*churn_nonbuyers)*(ic*Inputs!$C$7+fee_wd*Inputs!$E$7*(1-$B3321)+fee_fx*Inputs!$D$7-cost_acc-cost_wd*Inputs!$E$7*(1-$B3321)-cost_fx*Inputs!$D$7)</f>
        <v>325800.363409272</v>
      </c>
      <c r="M3321" s="0" t="n">
        <f aca="false">12*Inputs!$B$8*(1-MIN(1,Inputs!$G$8*$D3321)*churn_nonbuyers)*(ic*Inputs!$C$8+fee_wd*Inputs!$E$8*(1-$B3321)+fee_fx*Inputs!$D$8-cost_acc-cost_wd*Inputs!$E$8*(1-$B3321)-cost_fx*Inputs!$D$8)</f>
        <v>40653.33211656</v>
      </c>
      <c r="N3321" s="0" t="n">
        <f aca="false">K3321+L3321+I3321-fixed</f>
        <v>-84648.2713374912</v>
      </c>
      <c r="O3321" s="0" t="n">
        <f aca="false">K3321+L3321+M3321-fixed</f>
        <v>-205244.796712048</v>
      </c>
      <c r="P3321" s="0" t="n">
        <f aca="false">12*Inputs!$B$6*(1-MIN(1,Inputs!$F$6*$D3321))*(ic*Inputs!$C$6+flat_fee-cost_acc-cost_wd*Inputs!$E$6*$E3321-cost_fx*Inputs!$D$6)+12*Inputs!$B$7*(1-MIN(1,Inputs!$F$7*$D3321))*(ic*Inputs!$C$7+flat_fee-cost_acc-cost_wd*Inputs!$E$7*$E3321-cost_fx*Inputs!$D$7)+12*Inputs!$B$8*(1-MIN(1,Inputs!$F$8*$D3321))*(ic*Inputs!$C$8+flat_fee-cost_acc-cost_wd*Inputs!$E$8*$E3321-cost_fx*Inputs!$D$8)-fixed</f>
        <v>-160203.92247952</v>
      </c>
    </row>
    <row r="3322" customFormat="false" ht="15" hidden="false" customHeight="false" outlineLevel="0" collapsed="false">
      <c r="A3322" s="0" t="n">
        <v>3257</v>
      </c>
      <c r="B3322" s="0" t="n">
        <v>0.273934</v>
      </c>
      <c r="C3322" s="0" t="n">
        <v>0.909486</v>
      </c>
      <c r="D3322" s="0" t="n">
        <v>0.918103</v>
      </c>
      <c r="E3322" s="0" t="n">
        <v>1.228688</v>
      </c>
      <c r="F3322" s="0" t="n">
        <v>0.364321</v>
      </c>
      <c r="G3322" s="0" t="n">
        <f aca="false">12*Inputs!$B$6*(MIN(1,$H$50*$C3322)*(ic*Inputs!$C$6+pS+fee_fx*Inputs!$D$6-cost_acc-cost_wd*Inputs!$E$6*$E3322-cost_fx*Inputs!$D$6-$F3322)+(1-MIN(1,$H$50*$C3322))*(1-MIN(1,Inputs!$G$6*$D3322)*churn_nonbuyers)*(ic*Inputs!$C$6+fee_wd*Inputs!$E$6*(1-$B3322)+fee_fx*Inputs!$D$6-cost_acc-cost_wd*Inputs!$E$6*(1-$B3322)-cost_fx*Inputs!$D$6))</f>
        <v>197872.10670452</v>
      </c>
      <c r="H3322" s="0" t="n">
        <f aca="false">12*Inputs!$B$7*(MIN(1,$H$51*$C3322)*(ic*Inputs!$C$7+pE+fee_fx*Inputs!$D$7-cost_acc-cost_wd*Inputs!$E$7*$E3322-cost_fx*Inputs!$D$7-$F3322)+(1-MIN(1,$H$51*$C3322))*(1-MIN(1,Inputs!$G$7*$D3322)*churn_nonbuyers)*(ic*Inputs!$C$7+fee_wd*Inputs!$E$7*(1-$B3322)+fee_fx*Inputs!$D$7-cost_acc-cost_wd*Inputs!$E$7*(1-$B3322)-cost_fx*Inputs!$D$7))</f>
        <v>380546.628124531</v>
      </c>
      <c r="I3322" s="0" t="n">
        <f aca="false">12*Inputs!$B$8*(MIN(1,$H$52*$C3322)*(ic*Inputs!$C$8+pT-cost_acc-cost_wd*Inputs!$E$8-cost_fx*Inputs!$D$8-cost_ins)+(1-MIN(1,$H$52*$C3322))*(1-MIN(1,Inputs!$G$8*$D3322)*churn_nonbuyers)*(ic*Inputs!$C$8+fee_wd*Inputs!$E$8*(1-$B3322)+fee_fx*Inputs!$D$8-cost_acc-cost_wd*Inputs!$E$8*(1-$B3322)-cost_fx*Inputs!$D$8))</f>
        <v>171769.041293193</v>
      </c>
      <c r="J3322" s="0" t="n">
        <f aca="false">G3322+H3322+I3322-fixed</f>
        <v>50187.7761222441</v>
      </c>
      <c r="K3322" s="0" t="n">
        <f aca="false">12*Inputs!$B$6*(1-MIN(1,Inputs!$G$6*$D3322)*churn_nonbuyers)*(ic*Inputs!$C$6+fee_wd*Inputs!$E$6*(1-$B3322)+fee_fx*Inputs!$D$6-cost_acc-cost_wd*Inputs!$E$6*(1-$B3322)-cost_fx*Inputs!$D$6)</f>
        <v>154709.823075854</v>
      </c>
      <c r="L3322" s="0" t="n">
        <f aca="false">12*Inputs!$B$7*(1-MIN(1,Inputs!$G$7*$D3322)*churn_nonbuyers)*(ic*Inputs!$C$7+fee_wd*Inputs!$E$7*(1-$B3322)+fee_fx*Inputs!$D$7-cost_acc-cost_wd*Inputs!$E$7*(1-$B3322)-cost_fx*Inputs!$D$7)</f>
        <v>353734.608501513</v>
      </c>
      <c r="M3322" s="0" t="n">
        <f aca="false">12*Inputs!$B$8*(1-MIN(1,Inputs!$G$8*$D3322)*churn_nonbuyers)*(ic*Inputs!$C$8+fee_wd*Inputs!$E$8*(1-$B3322)+fee_fx*Inputs!$D$8-cost_acc-cost_wd*Inputs!$E$8*(1-$B3322)-cost_fx*Inputs!$D$8)</f>
        <v>111933.382033987</v>
      </c>
      <c r="N3322" s="0" t="n">
        <f aca="false">K3322+L3322+I3322-fixed</f>
        <v>-19786.5271294396</v>
      </c>
      <c r="O3322" s="0" t="n">
        <f aca="false">K3322+L3322+M3322-fixed</f>
        <v>-79622.1863886457</v>
      </c>
      <c r="P3322" s="0" t="n">
        <f aca="false">12*Inputs!$B$6*(1-MIN(1,Inputs!$F$6*$D3322))*(ic*Inputs!$C$6+flat_fee-cost_acc-cost_wd*Inputs!$E$6*$E3322-cost_fx*Inputs!$D$6)+12*Inputs!$B$7*(1-MIN(1,Inputs!$F$7*$D3322))*(ic*Inputs!$C$7+flat_fee-cost_acc-cost_wd*Inputs!$E$7*$E3322-cost_fx*Inputs!$D$7)+12*Inputs!$B$8*(1-MIN(1,Inputs!$F$8*$D3322))*(ic*Inputs!$C$8+flat_fee-cost_acc-cost_wd*Inputs!$E$8*$E3322-cost_fx*Inputs!$D$8)-fixed</f>
        <v>13367.8687433602</v>
      </c>
    </row>
    <row r="3323" customFormat="false" ht="15" hidden="false" customHeight="false" outlineLevel="0" collapsed="false">
      <c r="A3323" s="0" t="n">
        <v>3258</v>
      </c>
      <c r="B3323" s="0" t="n">
        <v>0.205973</v>
      </c>
      <c r="C3323" s="0" t="n">
        <v>0.703019</v>
      </c>
      <c r="D3323" s="0" t="n">
        <v>1.256056</v>
      </c>
      <c r="E3323" s="0" t="n">
        <v>1.230285</v>
      </c>
      <c r="F3323" s="0" t="n">
        <v>0.100483</v>
      </c>
      <c r="G3323" s="0" t="n">
        <f aca="false">12*Inputs!$B$6*(MIN(1,$H$50*$C3323)*(ic*Inputs!$C$6+pS+fee_fx*Inputs!$D$6-cost_acc-cost_wd*Inputs!$E$6*$E3323-cost_fx*Inputs!$D$6-$F3323)+(1-MIN(1,$H$50*$C3323))*(1-MIN(1,Inputs!$G$6*$D3323)*churn_nonbuyers)*(ic*Inputs!$C$6+fee_wd*Inputs!$E$6*(1-$B3323)+fee_fx*Inputs!$D$6-cost_acc-cost_wd*Inputs!$E$6*(1-$B3323)-cost_fx*Inputs!$D$6))</f>
        <v>198391.309586658</v>
      </c>
      <c r="H3323" s="0" t="n">
        <f aca="false">12*Inputs!$B$7*(MIN(1,$H$51*$C3323)*(ic*Inputs!$C$7+pE+fee_fx*Inputs!$D$7-cost_acc-cost_wd*Inputs!$E$7*$E3323-cost_fx*Inputs!$D$7-$F3323)+(1-MIN(1,$H$51*$C3323))*(1-MIN(1,Inputs!$G$7*$D3323)*churn_nonbuyers)*(ic*Inputs!$C$7+fee_wd*Inputs!$E$7*(1-$B3323)+fee_fx*Inputs!$D$7-cost_acc-cost_wd*Inputs!$E$7*(1-$B3323)-cost_fx*Inputs!$D$7))</f>
        <v>389132.829560387</v>
      </c>
      <c r="I3323" s="0" t="n">
        <f aca="false">12*Inputs!$B$8*(MIN(1,$H$52*$C3323)*(ic*Inputs!$C$8+pT-cost_acc-cost_wd*Inputs!$E$8-cost_fx*Inputs!$D$8-cost_ins)+(1-MIN(1,$H$52*$C3323))*(1-MIN(1,Inputs!$G$8*$D3323)*churn_nonbuyers)*(ic*Inputs!$C$8+fee_wd*Inputs!$E$8*(1-$B3323)+fee_fx*Inputs!$D$8-cost_acc-cost_wd*Inputs!$E$8*(1-$B3323)-cost_fx*Inputs!$D$8))</f>
        <v>120748.618746695</v>
      </c>
      <c r="J3323" s="0" t="n">
        <f aca="false">G3323+H3323+I3323-fixed</f>
        <v>8272.75789374032</v>
      </c>
      <c r="K3323" s="0" t="n">
        <f aca="false">12*Inputs!$B$6*(1-MIN(1,Inputs!$G$6*$D3323)*churn_nonbuyers)*(ic*Inputs!$C$6+fee_wd*Inputs!$E$6*(1-$B3323)+fee_fx*Inputs!$D$6-cost_acc-cost_wd*Inputs!$E$6*(1-$B3323)-cost_fx*Inputs!$D$6)</f>
        <v>161141.581601914</v>
      </c>
      <c r="L3323" s="0" t="n">
        <f aca="false">12*Inputs!$B$7*(1-MIN(1,Inputs!$G$7*$D3323)*churn_nonbuyers)*(ic*Inputs!$C$7+fee_wd*Inputs!$E$7*(1-$B3323)+fee_fx*Inputs!$D$7-cost_acc-cost_wd*Inputs!$E$7*(1-$B3323)-cost_fx*Inputs!$D$7)</f>
        <v>359464.277473148</v>
      </c>
      <c r="M3323" s="0" t="n">
        <f aca="false">12*Inputs!$B$8*(1-MIN(1,Inputs!$G$8*$D3323)*churn_nonbuyers)*(ic*Inputs!$C$8+fee_wd*Inputs!$E$8*(1-$B3323)+fee_fx*Inputs!$D$8-cost_acc-cost_wd*Inputs!$E$8*(1-$B3323)-cost_fx*Inputs!$D$8)</f>
        <v>38222.3988355968</v>
      </c>
      <c r="N3323" s="0" t="n">
        <f aca="false">K3323+L3323+I3323-fixed</f>
        <v>-58645.5221782432</v>
      </c>
      <c r="O3323" s="0" t="n">
        <f aca="false">K3323+L3323+M3323-fixed</f>
        <v>-141171.742089341</v>
      </c>
      <c r="P3323" s="0" t="n">
        <f aca="false">12*Inputs!$B$6*(1-MIN(1,Inputs!$F$6*$D3323))*(ic*Inputs!$C$6+flat_fee-cost_acc-cost_wd*Inputs!$E$6*$E3323-cost_fx*Inputs!$D$6)+12*Inputs!$B$7*(1-MIN(1,Inputs!$F$7*$D3323))*(ic*Inputs!$C$7+flat_fee-cost_acc-cost_wd*Inputs!$E$7*$E3323-cost_fx*Inputs!$D$7)+12*Inputs!$B$8*(1-MIN(1,Inputs!$F$8*$D3323))*(ic*Inputs!$C$8+flat_fee-cost_acc-cost_wd*Inputs!$E$8*$E3323-cost_fx*Inputs!$D$8)-fixed</f>
        <v>-159256.4625376</v>
      </c>
    </row>
    <row r="3324" customFormat="false" ht="15" hidden="false" customHeight="false" outlineLevel="0" collapsed="false">
      <c r="A3324" s="0" t="n">
        <v>3259</v>
      </c>
      <c r="B3324" s="0" t="n">
        <v>0.173297</v>
      </c>
      <c r="C3324" s="0" t="n">
        <v>0.776143</v>
      </c>
      <c r="D3324" s="0" t="n">
        <v>1.681705</v>
      </c>
      <c r="E3324" s="0" t="n">
        <v>1.164934</v>
      </c>
      <c r="F3324" s="0" t="n">
        <v>0.272027</v>
      </c>
      <c r="G3324" s="0" t="n">
        <f aca="false">12*Inputs!$B$6*(MIN(1,$H$50*$C3324)*(ic*Inputs!$C$6+pS+fee_fx*Inputs!$D$6-cost_acc-cost_wd*Inputs!$E$6*$E3324-cost_fx*Inputs!$D$6-$F3324)+(1-MIN(1,$H$50*$C3324))*(1-MIN(1,Inputs!$G$6*$D3324)*churn_nonbuyers)*(ic*Inputs!$C$6+fee_wd*Inputs!$E$6*(1-$B3324)+fee_fx*Inputs!$D$6-cost_acc-cost_wd*Inputs!$E$6*(1-$B3324)-cost_fx*Inputs!$D$6))</f>
        <v>200976.841785758</v>
      </c>
      <c r="H3324" s="0" t="n">
        <f aca="false">12*Inputs!$B$7*(MIN(1,$H$51*$C3324)*(ic*Inputs!$C$7+pE+fee_fx*Inputs!$D$7-cost_acc-cost_wd*Inputs!$E$7*$E3324-cost_fx*Inputs!$D$7-$F3324)+(1-MIN(1,$H$51*$C3324))*(1-MIN(1,Inputs!$G$7*$D3324)*churn_nonbuyers)*(ic*Inputs!$C$7+fee_wd*Inputs!$E$7*(1-$B3324)+fee_fx*Inputs!$D$7-cost_acc-cost_wd*Inputs!$E$7*(1-$B3324)-cost_fx*Inputs!$D$7))</f>
        <v>390184.697110117</v>
      </c>
      <c r="I3324" s="0" t="n">
        <f aca="false">12*Inputs!$B$8*(MIN(1,$H$52*$C3324)*(ic*Inputs!$C$8+pT-cost_acc-cost_wd*Inputs!$E$8-cost_fx*Inputs!$D$8-cost_ins)+(1-MIN(1,$H$52*$C3324))*(1-MIN(1,Inputs!$G$8*$D3324)*churn_nonbuyers)*(ic*Inputs!$C$8+fee_wd*Inputs!$E$8*(1-$B3324)+fee_fx*Inputs!$D$8-cost_acc-cost_wd*Inputs!$E$8*(1-$B3324)-cost_fx*Inputs!$D$8))</f>
        <v>111876.356592</v>
      </c>
      <c r="J3324" s="0" t="n">
        <f aca="false">G3324+H3324+I3324-fixed</f>
        <v>3037.89548787579</v>
      </c>
      <c r="K3324" s="0" t="n">
        <f aca="false">12*Inputs!$B$6*(1-MIN(1,Inputs!$G$6*$D3324)*churn_nonbuyers)*(ic*Inputs!$C$6+fee_wd*Inputs!$E$6*(1-$B3324)+fee_fx*Inputs!$D$6-cost_acc-cost_wd*Inputs!$E$6*(1-$B3324)-cost_fx*Inputs!$D$6)</f>
        <v>161791.973505972</v>
      </c>
      <c r="L3324" s="0" t="n">
        <f aca="false">12*Inputs!$B$7*(1-MIN(1,Inputs!$G$7*$D3324)*churn_nonbuyers)*(ic*Inputs!$C$7+fee_wd*Inputs!$E$7*(1-$B3324)+fee_fx*Inputs!$D$7-cost_acc-cost_wd*Inputs!$E$7*(1-$B3324)-cost_fx*Inputs!$D$7)</f>
        <v>359162.325063583</v>
      </c>
      <c r="M3324" s="0" t="n">
        <f aca="false">12*Inputs!$B$8*(1-MIN(1,Inputs!$G$8*$D3324)*churn_nonbuyers)*(ic*Inputs!$C$8+fee_wd*Inputs!$E$8*(1-$B3324)+fee_fx*Inputs!$D$8-cost_acc-cost_wd*Inputs!$E$8*(1-$B3324)-cost_fx*Inputs!$D$8)</f>
        <v>0</v>
      </c>
      <c r="N3324" s="0" t="n">
        <f aca="false">K3324+L3324+I3324-fixed</f>
        <v>-67169.3448384448</v>
      </c>
      <c r="O3324" s="0" t="n">
        <f aca="false">K3324+L3324+M3324-fixed</f>
        <v>-179045.701430445</v>
      </c>
      <c r="P3324" s="0" t="n">
        <f aca="false">12*Inputs!$B$6*(1-MIN(1,Inputs!$F$6*$D3324))*(ic*Inputs!$C$6+flat_fee-cost_acc-cost_wd*Inputs!$E$6*$E3324-cost_fx*Inputs!$D$6)+12*Inputs!$B$7*(1-MIN(1,Inputs!$F$7*$D3324))*(ic*Inputs!$C$7+flat_fee-cost_acc-cost_wd*Inputs!$E$7*$E3324-cost_fx*Inputs!$D$7)+12*Inputs!$B$8*(1-MIN(1,Inputs!$F$8*$D3324))*(ic*Inputs!$C$8+flat_fee-cost_acc-cost_wd*Inputs!$E$8*$E3324-cost_fx*Inputs!$D$8)-fixed</f>
        <v>-358227.3054472</v>
      </c>
    </row>
    <row r="3325" customFormat="false" ht="15" hidden="false" customHeight="false" outlineLevel="0" collapsed="false">
      <c r="A3325" s="0" t="n">
        <v>3260</v>
      </c>
      <c r="B3325" s="0" t="n">
        <v>0.33569</v>
      </c>
      <c r="C3325" s="0" t="n">
        <v>0.94858</v>
      </c>
      <c r="D3325" s="0" t="n">
        <v>1.133583</v>
      </c>
      <c r="E3325" s="0" t="n">
        <v>1.184989</v>
      </c>
      <c r="F3325" s="0" t="n">
        <v>0.134247</v>
      </c>
      <c r="G3325" s="0" t="n">
        <f aca="false">12*Inputs!$B$6*(MIN(1,$H$50*$C3325)*(ic*Inputs!$C$6+pS+fee_fx*Inputs!$D$6-cost_acc-cost_wd*Inputs!$E$6*$E3325-cost_fx*Inputs!$D$6-$F3325)+(1-MIN(1,$H$50*$C3325))*(1-MIN(1,Inputs!$G$6*$D3325)*churn_nonbuyers)*(ic*Inputs!$C$6+fee_wd*Inputs!$E$6*(1-$B3325)+fee_fx*Inputs!$D$6-cost_acc-cost_wd*Inputs!$E$6*(1-$B3325)-cost_fx*Inputs!$D$6))</f>
        <v>196344.120271324</v>
      </c>
      <c r="H3325" s="0" t="n">
        <f aca="false">12*Inputs!$B$7*(MIN(1,$H$51*$C3325)*(ic*Inputs!$C$7+pE+fee_fx*Inputs!$D$7-cost_acc-cost_wd*Inputs!$E$7*$E3325-cost_fx*Inputs!$D$7-$F3325)+(1-MIN(1,$H$51*$C3325))*(1-MIN(1,Inputs!$G$7*$D3325)*churn_nonbuyers)*(ic*Inputs!$C$7+fee_wd*Inputs!$E$7*(1-$B3325)+fee_fx*Inputs!$D$7-cost_acc-cost_wd*Inputs!$E$7*(1-$B3325)-cost_fx*Inputs!$D$7))</f>
        <v>392255.05076331</v>
      </c>
      <c r="I3325" s="0" t="n">
        <f aca="false">12*Inputs!$B$8*(MIN(1,$H$52*$C3325)*(ic*Inputs!$C$8+pT-cost_acc-cost_wd*Inputs!$E$8-cost_fx*Inputs!$D$8-cost_ins)+(1-MIN(1,$H$52*$C3325))*(1-MIN(1,Inputs!$G$8*$D3325)*churn_nonbuyers)*(ic*Inputs!$C$8+fee_wd*Inputs!$E$8*(1-$B3325)+fee_fx*Inputs!$D$8-cost_acc-cost_wd*Inputs!$E$8*(1-$B3325)-cost_fx*Inputs!$D$8))</f>
        <v>158259.831494783</v>
      </c>
      <c r="J3325" s="0" t="n">
        <f aca="false">G3325+H3325+I3325-fixed</f>
        <v>46859.0025294169</v>
      </c>
      <c r="K3325" s="0" t="n">
        <f aca="false">12*Inputs!$B$6*(1-MIN(1,Inputs!$G$6*$D3325)*churn_nonbuyers)*(ic*Inputs!$C$6+fee_wd*Inputs!$E$6*(1-$B3325)+fee_fx*Inputs!$D$6-cost_acc-cost_wd*Inputs!$E$6*(1-$B3325)-cost_fx*Inputs!$D$6)</f>
        <v>144573.957196344</v>
      </c>
      <c r="L3325" s="0" t="n">
        <f aca="false">12*Inputs!$B$7*(1-MIN(1,Inputs!$G$7*$D3325)*churn_nonbuyers)*(ic*Inputs!$C$7+fee_wd*Inputs!$E$7*(1-$B3325)+fee_fx*Inputs!$D$7-cost_acc-cost_wd*Inputs!$E$7*(1-$B3325)-cost_fx*Inputs!$D$7)</f>
        <v>342792.720333807</v>
      </c>
      <c r="M3325" s="0" t="n">
        <f aca="false">12*Inputs!$B$8*(1-MIN(1,Inputs!$G$8*$D3325)*churn_nonbuyers)*(ic*Inputs!$C$8+fee_wd*Inputs!$E$8*(1-$B3325)+fee_fx*Inputs!$D$8-cost_acc-cost_wd*Inputs!$E$8*(1-$B3325)-cost_fx*Inputs!$D$8)</f>
        <v>64071.727396272</v>
      </c>
      <c r="N3325" s="0" t="n">
        <f aca="false">K3325+L3325+I3325-fixed</f>
        <v>-54373.4909750664</v>
      </c>
      <c r="O3325" s="0" t="n">
        <f aca="false">K3325+L3325+M3325-fixed</f>
        <v>-148561.595073577</v>
      </c>
      <c r="P3325" s="0" t="n">
        <f aca="false">12*Inputs!$B$6*(1-MIN(1,Inputs!$F$6*$D3325))*(ic*Inputs!$C$6+flat_fee-cost_acc-cost_wd*Inputs!$E$6*$E3325-cost_fx*Inputs!$D$6)+12*Inputs!$B$7*(1-MIN(1,Inputs!$F$7*$D3325))*(ic*Inputs!$C$7+flat_fee-cost_acc-cost_wd*Inputs!$E$7*$E3325-cost_fx*Inputs!$D$7)+12*Inputs!$B$8*(1-MIN(1,Inputs!$F$8*$D3325))*(ic*Inputs!$C$8+flat_fee-cost_acc-cost_wd*Inputs!$E$8*$E3325-cost_fx*Inputs!$D$8)-fixed</f>
        <v>-78843.70948312</v>
      </c>
    </row>
    <row r="3326" customFormat="false" ht="15" hidden="false" customHeight="false" outlineLevel="0" collapsed="false">
      <c r="A3326" s="0" t="n">
        <v>3261</v>
      </c>
      <c r="B3326" s="0" t="n">
        <v>0.448957</v>
      </c>
      <c r="C3326" s="0" t="n">
        <v>1.025995</v>
      </c>
      <c r="D3326" s="0" t="n">
        <v>1.407095</v>
      </c>
      <c r="E3326" s="0" t="n">
        <v>1.178818</v>
      </c>
      <c r="F3326" s="0" t="n">
        <v>0.043824</v>
      </c>
      <c r="G3326" s="0" t="n">
        <f aca="false">12*Inputs!$B$6*(MIN(1,$H$50*$C3326)*(ic*Inputs!$C$6+pS+fee_fx*Inputs!$D$6-cost_acc-cost_wd*Inputs!$E$6*$E3326-cost_fx*Inputs!$D$6-$F3326)+(1-MIN(1,$H$50*$C3326))*(1-MIN(1,Inputs!$G$6*$D3326)*churn_nonbuyers)*(ic*Inputs!$C$6+fee_wd*Inputs!$E$6*(1-$B3326)+fee_fx*Inputs!$D$6-cost_acc-cost_wd*Inputs!$E$6*(1-$B3326)-cost_fx*Inputs!$D$6))</f>
        <v>187010.275985156</v>
      </c>
      <c r="H3326" s="0" t="n">
        <f aca="false">12*Inputs!$B$7*(MIN(1,$H$51*$C3326)*(ic*Inputs!$C$7+pE+fee_fx*Inputs!$D$7-cost_acc-cost_wd*Inputs!$E$7*$E3326-cost_fx*Inputs!$D$7-$F3326)+(1-MIN(1,$H$51*$C3326))*(1-MIN(1,Inputs!$G$7*$D3326)*churn_nonbuyers)*(ic*Inputs!$C$7+fee_wd*Inputs!$E$7*(1-$B3326)+fee_fx*Inputs!$D$7-cost_acc-cost_wd*Inputs!$E$7*(1-$B3326)-cost_fx*Inputs!$D$7))</f>
        <v>391437.374394419</v>
      </c>
      <c r="I3326" s="0" t="n">
        <f aca="false">12*Inputs!$B$8*(MIN(1,$H$52*$C3326)*(ic*Inputs!$C$8+pT-cost_acc-cost_wd*Inputs!$E$8-cost_fx*Inputs!$D$8-cost_ins)+(1-MIN(1,$H$52*$C3326))*(1-MIN(1,Inputs!$G$8*$D3326)*churn_nonbuyers)*(ic*Inputs!$C$8+fee_wd*Inputs!$E$8*(1-$B3326)+fee_fx*Inputs!$D$8-cost_acc-cost_wd*Inputs!$E$8*(1-$B3326)-cost_fx*Inputs!$D$8))</f>
        <v>149182.518416959</v>
      </c>
      <c r="J3326" s="0" t="n">
        <f aca="false">G3326+H3326+I3326-fixed</f>
        <v>27630.168796535</v>
      </c>
      <c r="K3326" s="0" t="n">
        <f aca="false">12*Inputs!$B$6*(1-MIN(1,Inputs!$G$6*$D3326)*churn_nonbuyers)*(ic*Inputs!$C$6+fee_wd*Inputs!$E$6*(1-$B3326)+fee_fx*Inputs!$D$6-cost_acc-cost_wd*Inputs!$E$6*(1-$B3326)-cost_fx*Inputs!$D$6)</f>
        <v>127315.095479388</v>
      </c>
      <c r="L3326" s="0" t="n">
        <f aca="false">12*Inputs!$B$7*(1-MIN(1,Inputs!$G$7*$D3326)*churn_nonbuyers)*(ic*Inputs!$C$7+fee_wd*Inputs!$E$7*(1-$B3326)+fee_fx*Inputs!$D$7-cost_acc-cost_wd*Inputs!$E$7*(1-$B3326)-cost_fx*Inputs!$D$7)</f>
        <v>324259.023527633</v>
      </c>
      <c r="M3326" s="0" t="n">
        <f aca="false">12*Inputs!$B$8*(1-MIN(1,Inputs!$G$8*$D3326)*churn_nonbuyers)*(ic*Inputs!$C$8+fee_wd*Inputs!$E$8*(1-$B3326)+fee_fx*Inputs!$D$8-cost_acc-cost_wd*Inputs!$E$8*(1-$B3326)-cost_fx*Inputs!$D$8)</f>
        <v>4582.96343714401</v>
      </c>
      <c r="N3326" s="0" t="n">
        <f aca="false">K3326+L3326+I3326-fixed</f>
        <v>-99243.36257602</v>
      </c>
      <c r="O3326" s="0" t="n">
        <f aca="false">K3326+L3326+M3326-fixed</f>
        <v>-243842.917555835</v>
      </c>
      <c r="P3326" s="0" t="n">
        <f aca="false">12*Inputs!$B$6*(1-MIN(1,Inputs!$F$6*$D3326))*(ic*Inputs!$C$6+flat_fee-cost_acc-cost_wd*Inputs!$E$6*$E3326-cost_fx*Inputs!$D$6)+12*Inputs!$B$7*(1-MIN(1,Inputs!$F$7*$D3326))*(ic*Inputs!$C$7+flat_fee-cost_acc-cost_wd*Inputs!$E$7*$E3326-cost_fx*Inputs!$D$7)+12*Inputs!$B$8*(1-MIN(1,Inputs!$F$8*$D3326))*(ic*Inputs!$C$8+flat_fee-cost_acc-cost_wd*Inputs!$E$8*$E3326-cost_fx*Inputs!$D$8)-fixed</f>
        <v>-218878.6258696</v>
      </c>
    </row>
    <row r="3327" customFormat="false" ht="15" hidden="false" customHeight="false" outlineLevel="0" collapsed="false">
      <c r="A3327" s="0" t="n">
        <v>3262</v>
      </c>
      <c r="B3327" s="0" t="n">
        <v>0.302155</v>
      </c>
      <c r="C3327" s="0" t="n">
        <v>0.953658</v>
      </c>
      <c r="D3327" s="0" t="n">
        <v>0.953811</v>
      </c>
      <c r="E3327" s="0" t="n">
        <v>1.221394</v>
      </c>
      <c r="F3327" s="0" t="n">
        <v>0.297631</v>
      </c>
      <c r="G3327" s="0" t="n">
        <f aca="false">12*Inputs!$B$6*(MIN(1,$H$50*$C3327)*(ic*Inputs!$C$6+pS+fee_fx*Inputs!$D$6-cost_acc-cost_wd*Inputs!$E$6*$E3327-cost_fx*Inputs!$D$6-$F3327)+(1-MIN(1,$H$50*$C3327))*(1-MIN(1,Inputs!$G$6*$D3327)*churn_nonbuyers)*(ic*Inputs!$C$6+fee_wd*Inputs!$E$6*(1-$B3327)+fee_fx*Inputs!$D$6-cost_acc-cost_wd*Inputs!$E$6*(1-$B3327)-cost_fx*Inputs!$D$6))</f>
        <v>197751.828088433</v>
      </c>
      <c r="H3327" s="0" t="n">
        <f aca="false">12*Inputs!$B$7*(MIN(1,$H$51*$C3327)*(ic*Inputs!$C$7+pE+fee_fx*Inputs!$D$7-cost_acc-cost_wd*Inputs!$E$7*$E3327-cost_fx*Inputs!$D$7-$F3327)+(1-MIN(1,$H$51*$C3327))*(1-MIN(1,Inputs!$G$7*$D3327)*churn_nonbuyers)*(ic*Inputs!$C$7+fee_wd*Inputs!$E$7*(1-$B3327)+fee_fx*Inputs!$D$7-cost_acc-cost_wd*Inputs!$E$7*(1-$B3327)-cost_fx*Inputs!$D$7))</f>
        <v>383630.771694825</v>
      </c>
      <c r="I3327" s="0" t="n">
        <f aca="false">12*Inputs!$B$8*(MIN(1,$H$52*$C3327)*(ic*Inputs!$C$8+pT-cost_acc-cost_wd*Inputs!$E$8-cost_fx*Inputs!$D$8-cost_ins)+(1-MIN(1,$H$52*$C3327))*(1-MIN(1,Inputs!$G$8*$D3327)*churn_nonbuyers)*(ic*Inputs!$C$8+fee_wd*Inputs!$E$8*(1-$B3327)+fee_fx*Inputs!$D$8-cost_acc-cost_wd*Inputs!$E$8*(1-$B3327)-cost_fx*Inputs!$D$8))</f>
        <v>171922.519993291</v>
      </c>
      <c r="J3327" s="0" t="n">
        <f aca="false">G3327+H3327+I3327-fixed</f>
        <v>53305.1197765482</v>
      </c>
      <c r="K3327" s="0" t="n">
        <f aca="false">12*Inputs!$B$6*(1-MIN(1,Inputs!$G$6*$D3327)*churn_nonbuyers)*(ic*Inputs!$C$6+fee_wd*Inputs!$E$6*(1-$B3327)+fee_fx*Inputs!$D$6-cost_acc-cost_wd*Inputs!$E$6*(1-$B3327)-cost_fx*Inputs!$D$6)</f>
        <v>150550.296211476</v>
      </c>
      <c r="L3327" s="0" t="n">
        <f aca="false">12*Inputs!$B$7*(1-MIN(1,Inputs!$G$7*$D3327)*churn_nonbuyers)*(ic*Inputs!$C$7+fee_wd*Inputs!$E$7*(1-$B3327)+fee_fx*Inputs!$D$7-cost_acc-cost_wd*Inputs!$E$7*(1-$B3327)-cost_fx*Inputs!$D$7)</f>
        <v>349397.400798886</v>
      </c>
      <c r="M3327" s="0" t="n">
        <f aca="false">12*Inputs!$B$8*(1-MIN(1,Inputs!$G$8*$D3327)*churn_nonbuyers)*(ic*Inputs!$C$8+fee_wd*Inputs!$E$8*(1-$B3327)+fee_fx*Inputs!$D$8-cost_acc-cost_wd*Inputs!$E$8*(1-$B3327)-cost_fx*Inputs!$D$8)</f>
        <v>103653.301146888</v>
      </c>
      <c r="N3327" s="0" t="n">
        <f aca="false">K3327+L3327+I3327-fixed</f>
        <v>-28129.7829963475</v>
      </c>
      <c r="O3327" s="0" t="n">
        <f aca="false">K3327+L3327+M3327-fixed</f>
        <v>-96399.0018427502</v>
      </c>
      <c r="P3327" s="0" t="n">
        <f aca="false">12*Inputs!$B$6*(1-MIN(1,Inputs!$F$6*$D3327))*(ic*Inputs!$C$6+flat_fee-cost_acc-cost_wd*Inputs!$E$6*$E3327-cost_fx*Inputs!$D$6)+12*Inputs!$B$7*(1-MIN(1,Inputs!$F$7*$D3327))*(ic*Inputs!$C$7+flat_fee-cost_acc-cost_wd*Inputs!$E$7*$E3327-cost_fx*Inputs!$D$7)+12*Inputs!$B$8*(1-MIN(1,Inputs!$F$8*$D3327))*(ic*Inputs!$C$8+flat_fee-cost_acc-cost_wd*Inputs!$E$8*$E3327-cost_fx*Inputs!$D$8)-fixed</f>
        <v>-1577.16979983996</v>
      </c>
    </row>
    <row r="3328" customFormat="false" ht="15" hidden="false" customHeight="false" outlineLevel="0" collapsed="false">
      <c r="A3328" s="0" t="n">
        <v>3263</v>
      </c>
      <c r="B3328" s="0" t="n">
        <v>0.133705</v>
      </c>
      <c r="C3328" s="0" t="n">
        <v>0.794294</v>
      </c>
      <c r="D3328" s="0" t="n">
        <v>1.006278</v>
      </c>
      <c r="E3328" s="0" t="n">
        <v>1.158373</v>
      </c>
      <c r="F3328" s="0" t="n">
        <v>0.250488</v>
      </c>
      <c r="G3328" s="0" t="n">
        <f aca="false">12*Inputs!$B$6*(MIN(1,$H$50*$C3328)*(ic*Inputs!$C$6+pS+fee_fx*Inputs!$D$6-cost_acc-cost_wd*Inputs!$E$6*$E3328-cost_fx*Inputs!$D$6-$F3328)+(1-MIN(1,$H$50*$C3328))*(1-MIN(1,Inputs!$G$6*$D3328)*churn_nonbuyers)*(ic*Inputs!$C$6+fee_wd*Inputs!$E$6*(1-$B3328)+fee_fx*Inputs!$D$6-cost_acc-cost_wd*Inputs!$E$6*(1-$B3328)-cost_fx*Inputs!$D$6))</f>
        <v>213064.292401398</v>
      </c>
      <c r="H3328" s="0" t="n">
        <f aca="false">12*Inputs!$B$7*(MIN(1,$H$51*$C3328)*(ic*Inputs!$C$7+pE+fee_fx*Inputs!$D$7-cost_acc-cost_wd*Inputs!$E$7*$E3328-cost_fx*Inputs!$D$7-$F3328)+(1-MIN(1,$H$51*$C3328))*(1-MIN(1,Inputs!$G$7*$D3328)*churn_nonbuyers)*(ic*Inputs!$C$7+fee_wd*Inputs!$E$7*(1-$B3328)+fee_fx*Inputs!$D$7-cost_acc-cost_wd*Inputs!$E$7*(1-$B3328)-cost_fx*Inputs!$D$7))</f>
        <v>401497.63549709</v>
      </c>
      <c r="I3328" s="0" t="n">
        <f aca="false">12*Inputs!$B$8*(MIN(1,$H$52*$C3328)*(ic*Inputs!$C$8+pT-cost_acc-cost_wd*Inputs!$E$8-cost_fx*Inputs!$D$8-cost_ins)+(1-MIN(1,$H$52*$C3328))*(1-MIN(1,Inputs!$G$8*$D3328)*churn_nonbuyers)*(ic*Inputs!$C$8+fee_wd*Inputs!$E$8*(1-$B3328)+fee_fx*Inputs!$D$8-cost_acc-cost_wd*Inputs!$E$8*(1-$B3328)-cost_fx*Inputs!$D$8))</f>
        <v>156489.439476415</v>
      </c>
      <c r="J3328" s="0" t="n">
        <f aca="false">G3328+H3328+I3328-fixed</f>
        <v>71051.3673749035</v>
      </c>
      <c r="K3328" s="0" t="n">
        <f aca="false">12*Inputs!$B$6*(1-MIN(1,Inputs!$G$6*$D3328)*churn_nonbuyers)*(ic*Inputs!$C$6+fee_wd*Inputs!$E$6*(1-$B3328)+fee_fx*Inputs!$D$6-cost_acc-cost_wd*Inputs!$E$6*(1-$B3328)-cost_fx*Inputs!$D$6)</f>
        <v>173171.917439928</v>
      </c>
      <c r="L3328" s="0" t="n">
        <f aca="false">12*Inputs!$B$7*(1-MIN(1,Inputs!$G$7*$D3328)*churn_nonbuyers)*(ic*Inputs!$C$7+fee_wd*Inputs!$E$7*(1-$B3328)+fee_fx*Inputs!$D$7-cost_acc-cost_wd*Inputs!$E$7*(1-$B3328)-cost_fx*Inputs!$D$7)</f>
        <v>372355.773119957</v>
      </c>
      <c r="M3328" s="0" t="n">
        <f aca="false">12*Inputs!$B$8*(1-MIN(1,Inputs!$G$8*$D3328)*churn_nonbuyers)*(ic*Inputs!$C$8+fee_wd*Inputs!$E$8*(1-$B3328)+fee_fx*Inputs!$D$8-cost_acc-cost_wd*Inputs!$E$8*(1-$B3328)-cost_fx*Inputs!$D$8)</f>
        <v>94588.454399664</v>
      </c>
      <c r="N3328" s="0" t="n">
        <f aca="false">K3328+L3328+I3328-fixed</f>
        <v>2017.13003630005</v>
      </c>
      <c r="O3328" s="0" t="n">
        <f aca="false">K3328+L3328+M3328-fixed</f>
        <v>-59883.8550404512</v>
      </c>
      <c r="P3328" s="0" t="n">
        <f aca="false">12*Inputs!$B$6*(1-MIN(1,Inputs!$F$6*$D3328))*(ic*Inputs!$C$6+flat_fee-cost_acc-cost_wd*Inputs!$E$6*$E3328-cost_fx*Inputs!$D$6)+12*Inputs!$B$7*(1-MIN(1,Inputs!$F$7*$D3328))*(ic*Inputs!$C$7+flat_fee-cost_acc-cost_wd*Inputs!$E$7*$E3328-cost_fx*Inputs!$D$7)+12*Inputs!$B$8*(1-MIN(1,Inputs!$F$8*$D3328))*(ic*Inputs!$C$8+flat_fee-cost_acc-cost_wd*Inputs!$E$8*$E3328-cost_fx*Inputs!$D$8)-fixed</f>
        <v>-1246.85221744014</v>
      </c>
    </row>
    <row r="3329" customFormat="false" ht="15" hidden="false" customHeight="false" outlineLevel="0" collapsed="false">
      <c r="A3329" s="0" t="n">
        <v>3264</v>
      </c>
      <c r="B3329" s="0" t="n">
        <v>0.42523</v>
      </c>
      <c r="C3329" s="0" t="n">
        <v>0.896906</v>
      </c>
      <c r="D3329" s="0" t="n">
        <v>1.075546</v>
      </c>
      <c r="E3329" s="0" t="n">
        <v>1.291361</v>
      </c>
      <c r="F3329" s="0" t="n">
        <v>0.098584</v>
      </c>
      <c r="G3329" s="0" t="n">
        <f aca="false">12*Inputs!$B$6*(MIN(1,$H$50*$C3329)*(ic*Inputs!$C$6+pS+fee_fx*Inputs!$D$6-cost_acc-cost_wd*Inputs!$E$6*$E3329-cost_fx*Inputs!$D$6-$F3329)+(1-MIN(1,$H$50*$C3329))*(1-MIN(1,Inputs!$G$6*$D3329)*churn_nonbuyers)*(ic*Inputs!$C$6+fee_wd*Inputs!$E$6*(1-$B3329)+fee_fx*Inputs!$D$6-cost_acc-cost_wd*Inputs!$E$6*(1-$B3329)-cost_fx*Inputs!$D$6))</f>
        <v>181150.620178791</v>
      </c>
      <c r="H3329" s="0" t="n">
        <f aca="false">12*Inputs!$B$7*(MIN(1,$H$51*$C3329)*(ic*Inputs!$C$7+pE+fee_fx*Inputs!$D$7-cost_acc-cost_wd*Inputs!$E$7*$E3329-cost_fx*Inputs!$D$7-$F3329)+(1-MIN(1,$H$51*$C3329))*(1-MIN(1,Inputs!$G$7*$D3329)*churn_nonbuyers)*(ic*Inputs!$C$7+fee_wd*Inputs!$E$7*(1-$B3329)+fee_fx*Inputs!$D$7-cost_acc-cost_wd*Inputs!$E$7*(1-$B3329)-cost_fx*Inputs!$D$7))</f>
        <v>372807.267304689</v>
      </c>
      <c r="I3329" s="0" t="n">
        <f aca="false">12*Inputs!$B$8*(MIN(1,$H$52*$C3329)*(ic*Inputs!$C$8+pT-cost_acc-cost_wd*Inputs!$E$8-cost_fx*Inputs!$D$8-cost_ins)+(1-MIN(1,$H$52*$C3329))*(1-MIN(1,Inputs!$G$8*$D3329)*churn_nonbuyers)*(ic*Inputs!$C$8+fee_wd*Inputs!$E$8*(1-$B3329)+fee_fx*Inputs!$D$8-cost_acc-cost_wd*Inputs!$E$8*(1-$B3329)-cost_fx*Inputs!$D$8))</f>
        <v>157425.054010277</v>
      </c>
      <c r="J3329" s="0" t="n">
        <f aca="false">G3329+H3329+I3329-fixed</f>
        <v>11382.9414937564</v>
      </c>
      <c r="K3329" s="0" t="n">
        <f aca="false">12*Inputs!$B$6*(1-MIN(1,Inputs!$G$6*$D3329)*churn_nonbuyers)*(ic*Inputs!$C$6+fee_wd*Inputs!$E$6*(1-$B3329)+fee_fx*Inputs!$D$6-cost_acc-cost_wd*Inputs!$E$6*(1-$B3329)-cost_fx*Inputs!$D$6)</f>
        <v>132818.328184176</v>
      </c>
      <c r="L3329" s="0" t="n">
        <f aca="false">12*Inputs!$B$7*(1-MIN(1,Inputs!$G$7*$D3329)*churn_nonbuyers)*(ic*Inputs!$C$7+fee_wd*Inputs!$E$7*(1-$B3329)+fee_fx*Inputs!$D$7-cost_acc-cost_wd*Inputs!$E$7*(1-$B3329)-cost_fx*Inputs!$D$7)</f>
        <v>330932.846702506</v>
      </c>
      <c r="M3329" s="0" t="n">
        <f aca="false">12*Inputs!$B$8*(1-MIN(1,Inputs!$G$8*$D3329)*churn_nonbuyers)*(ic*Inputs!$C$8+fee_wd*Inputs!$E$8*(1-$B3329)+fee_fx*Inputs!$D$8-cost_acc-cost_wd*Inputs!$E$8*(1-$B3329)-cost_fx*Inputs!$D$8)</f>
        <v>75615.3186194881</v>
      </c>
      <c r="N3329" s="0" t="n">
        <f aca="false">K3329+L3329+I3329-fixed</f>
        <v>-78823.7711030418</v>
      </c>
      <c r="O3329" s="0" t="n">
        <f aca="false">K3329+L3329+M3329-fixed</f>
        <v>-160633.50649383</v>
      </c>
      <c r="P3329" s="0" t="n">
        <f aca="false">12*Inputs!$B$6*(1-MIN(1,Inputs!$F$6*$D3329))*(ic*Inputs!$C$6+flat_fee-cost_acc-cost_wd*Inputs!$E$6*$E3329-cost_fx*Inputs!$D$6)+12*Inputs!$B$7*(1-MIN(1,Inputs!$F$7*$D3329))*(ic*Inputs!$C$7+flat_fee-cost_acc-cost_wd*Inputs!$E$7*$E3329-cost_fx*Inputs!$D$7)+12*Inputs!$B$8*(1-MIN(1,Inputs!$F$8*$D3329))*(ic*Inputs!$C$8+flat_fee-cost_acc-cost_wd*Inputs!$E$8*$E3329-cost_fx*Inputs!$D$8)-fixed</f>
        <v>-92715.77874256</v>
      </c>
    </row>
    <row r="3330" customFormat="false" ht="15" hidden="false" customHeight="false" outlineLevel="0" collapsed="false">
      <c r="A3330" s="0" t="n">
        <v>3265</v>
      </c>
      <c r="B3330" s="0" t="n">
        <v>0.238015</v>
      </c>
      <c r="C3330" s="0" t="n">
        <v>0.807563</v>
      </c>
      <c r="D3330" s="0" t="n">
        <v>0.983713</v>
      </c>
      <c r="E3330" s="0" t="n">
        <v>1.293353</v>
      </c>
      <c r="F3330" s="0" t="n">
        <v>0.259558</v>
      </c>
      <c r="G3330" s="0" t="n">
        <f aca="false">12*Inputs!$B$6*(MIN(1,$H$50*$C3330)*(ic*Inputs!$C$6+pS+fee_fx*Inputs!$D$6-cost_acc-cost_wd*Inputs!$E$6*$E3330-cost_fx*Inputs!$D$6-$F3330)+(1-MIN(1,$H$50*$C3330))*(1-MIN(1,Inputs!$G$6*$D3330)*churn_nonbuyers)*(ic*Inputs!$C$6+fee_wd*Inputs!$E$6*(1-$B3330)+fee_fx*Inputs!$D$6-cost_acc-cost_wd*Inputs!$E$6*(1-$B3330)-cost_fx*Inputs!$D$6))</f>
        <v>197883.75985661</v>
      </c>
      <c r="H3330" s="0" t="n">
        <f aca="false">12*Inputs!$B$7*(MIN(1,$H$51*$C3330)*(ic*Inputs!$C$7+pE+fee_fx*Inputs!$D$7-cost_acc-cost_wd*Inputs!$E$7*$E3330-cost_fx*Inputs!$D$7-$F3330)+(1-MIN(1,$H$51*$C3330))*(1-MIN(1,Inputs!$G$7*$D3330)*churn_nonbuyers)*(ic*Inputs!$C$7+fee_wd*Inputs!$E$7*(1-$B3330)+fee_fx*Inputs!$D$7-cost_acc-cost_wd*Inputs!$E$7*(1-$B3330)-cost_fx*Inputs!$D$7))</f>
        <v>379312.65496361</v>
      </c>
      <c r="I3330" s="0" t="n">
        <f aca="false">12*Inputs!$B$8*(MIN(1,$H$52*$C3330)*(ic*Inputs!$C$8+pT-cost_acc-cost_wd*Inputs!$E$8-cost_fx*Inputs!$D$8-cost_ins)+(1-MIN(1,$H$52*$C3330))*(1-MIN(1,Inputs!$G$8*$D3330)*churn_nonbuyers)*(ic*Inputs!$C$8+fee_wd*Inputs!$E$8*(1-$B3330)+fee_fx*Inputs!$D$8-cost_acc-cost_wd*Inputs!$E$8*(1-$B3330)-cost_fx*Inputs!$D$8))</f>
        <v>159042.874455797</v>
      </c>
      <c r="J3330" s="0" t="n">
        <f aca="false">G3330+H3330+I3330-fixed</f>
        <v>36239.2892760166</v>
      </c>
      <c r="K3330" s="0" t="n">
        <f aca="false">12*Inputs!$B$6*(1-MIN(1,Inputs!$G$6*$D3330)*churn_nonbuyers)*(ic*Inputs!$C$6+fee_wd*Inputs!$E$6*(1-$B3330)+fee_fx*Inputs!$D$6-cost_acc-cost_wd*Inputs!$E$6*(1-$B3330)-cost_fx*Inputs!$D$6)</f>
        <v>159095.809797804</v>
      </c>
      <c r="L3330" s="0" t="n">
        <f aca="false">12*Inputs!$B$7*(1-MIN(1,Inputs!$G$7*$D3330)*churn_nonbuyers)*(ic*Inputs!$C$7+fee_wd*Inputs!$E$7*(1-$B3330)+fee_fx*Inputs!$D$7-cost_acc-cost_wd*Inputs!$E$7*(1-$B3330)-cost_fx*Inputs!$D$7)</f>
        <v>358038.325654682</v>
      </c>
      <c r="M3330" s="0" t="n">
        <f aca="false">12*Inputs!$B$8*(1-MIN(1,Inputs!$G$8*$D3330)*churn_nonbuyers)*(ic*Inputs!$C$8+fee_wd*Inputs!$E$8*(1-$B3330)+fee_fx*Inputs!$D$8-cost_acc-cost_wd*Inputs!$E$8*(1-$B3330)-cost_fx*Inputs!$D$8)</f>
        <v>98083.585669752</v>
      </c>
      <c r="N3330" s="0" t="n">
        <f aca="false">K3330+L3330+I3330-fixed</f>
        <v>-23822.990091717</v>
      </c>
      <c r="O3330" s="0" t="n">
        <f aca="false">K3330+L3330+M3330-fixed</f>
        <v>-84782.2788777617</v>
      </c>
      <c r="P3330" s="0" t="n">
        <f aca="false">12*Inputs!$B$6*(1-MIN(1,Inputs!$F$6*$D3330))*(ic*Inputs!$C$6+flat_fee-cost_acc-cost_wd*Inputs!$E$6*$E3330-cost_fx*Inputs!$D$6)+12*Inputs!$B$7*(1-MIN(1,Inputs!$F$7*$D3330))*(ic*Inputs!$C$7+flat_fee-cost_acc-cost_wd*Inputs!$E$7*$E3330-cost_fx*Inputs!$D$7)+12*Inputs!$B$8*(1-MIN(1,Inputs!$F$8*$D3330))*(ic*Inputs!$C$8+flat_fee-cost_acc-cost_wd*Inputs!$E$8*$E3330-cost_fx*Inputs!$D$8)-fixed</f>
        <v>-48218.48233864</v>
      </c>
    </row>
    <row r="3331" customFormat="false" ht="15" hidden="false" customHeight="false" outlineLevel="0" collapsed="false">
      <c r="A3331" s="0" t="n">
        <v>3266</v>
      </c>
      <c r="B3331" s="0" t="n">
        <v>0.293255</v>
      </c>
      <c r="C3331" s="0" t="n">
        <v>1.081938</v>
      </c>
      <c r="D3331" s="0" t="n">
        <v>0.767035</v>
      </c>
      <c r="E3331" s="0" t="n">
        <v>1.112312</v>
      </c>
      <c r="F3331" s="0" t="n">
        <v>0.279153</v>
      </c>
      <c r="G3331" s="0" t="n">
        <f aca="false">12*Inputs!$B$6*(MIN(1,$H$50*$C3331)*(ic*Inputs!$C$6+pS+fee_fx*Inputs!$D$6-cost_acc-cost_wd*Inputs!$E$6*$E3331-cost_fx*Inputs!$D$6-$F3331)+(1-MIN(1,$H$50*$C3331))*(1-MIN(1,Inputs!$G$6*$D3331)*churn_nonbuyers)*(ic*Inputs!$C$6+fee_wd*Inputs!$E$6*(1-$B3331)+fee_fx*Inputs!$D$6-cost_acc-cost_wd*Inputs!$E$6*(1-$B3331)-cost_fx*Inputs!$D$6))</f>
        <v>209755.22885192</v>
      </c>
      <c r="H3331" s="0" t="n">
        <f aca="false">12*Inputs!$B$7*(MIN(1,$H$51*$C3331)*(ic*Inputs!$C$7+pE+fee_fx*Inputs!$D$7-cost_acc-cost_wd*Inputs!$E$7*$E3331-cost_fx*Inputs!$D$7-$F3331)+(1-MIN(1,$H$51*$C3331))*(1-MIN(1,Inputs!$G$7*$D3331)*churn_nonbuyers)*(ic*Inputs!$C$7+fee_wd*Inputs!$E$7*(1-$B3331)+fee_fx*Inputs!$D$7-cost_acc-cost_wd*Inputs!$E$7*(1-$B3331)-cost_fx*Inputs!$D$7))</f>
        <v>404836.504281304</v>
      </c>
      <c r="I3331" s="0" t="n">
        <f aca="false">12*Inputs!$B$8*(MIN(1,$H$52*$C3331)*(ic*Inputs!$C$8+pT-cost_acc-cost_wd*Inputs!$E$8-cost_fx*Inputs!$D$8-cost_ins)+(1-MIN(1,$H$52*$C3331))*(1-MIN(1,Inputs!$G$8*$D3331)*churn_nonbuyers)*(ic*Inputs!$C$8+fee_wd*Inputs!$E$8*(1-$B3331)+fee_fx*Inputs!$D$8-cost_acc-cost_wd*Inputs!$E$8*(1-$B3331)-cost_fx*Inputs!$D$8))</f>
        <v>191048.260160663</v>
      </c>
      <c r="J3331" s="0" t="n">
        <f aca="false">G3331+H3331+I3331-fixed</f>
        <v>105639.993293887</v>
      </c>
      <c r="K3331" s="0" t="n">
        <f aca="false">12*Inputs!$B$6*(1-MIN(1,Inputs!$G$6*$D3331)*churn_nonbuyers)*(ic*Inputs!$C$6+fee_wd*Inputs!$E$6*(1-$B3331)+fee_fx*Inputs!$D$6-cost_acc-cost_wd*Inputs!$E$6*(1-$B3331)-cost_fx*Inputs!$D$6)</f>
        <v>153259.11251226</v>
      </c>
      <c r="L3331" s="0" t="n">
        <f aca="false">12*Inputs!$B$7*(1-MIN(1,Inputs!$G$7*$D3331)*churn_nonbuyers)*(ic*Inputs!$C$7+fee_wd*Inputs!$E$7*(1-$B3331)+fee_fx*Inputs!$D$7-cost_acc-cost_wd*Inputs!$E$7*(1-$B3331)-cost_fx*Inputs!$D$7)</f>
        <v>352664.951827356</v>
      </c>
      <c r="M3331" s="0" t="n">
        <f aca="false">12*Inputs!$B$8*(1-MIN(1,Inputs!$G$8*$D3331)*churn_nonbuyers)*(ic*Inputs!$C$8+fee_wd*Inputs!$E$8*(1-$B3331)+fee_fx*Inputs!$D$8-cost_acc-cost_wd*Inputs!$E$8*(1-$B3331)-cost_fx*Inputs!$D$8)</f>
        <v>144629.48132388</v>
      </c>
      <c r="N3331" s="0" t="n">
        <f aca="false">K3331+L3331+I3331-fixed</f>
        <v>-3027.6754997212</v>
      </c>
      <c r="O3331" s="0" t="n">
        <f aca="false">K3331+L3331+M3331-fixed</f>
        <v>-49446.4543365039</v>
      </c>
      <c r="P3331" s="0" t="n">
        <f aca="false">12*Inputs!$B$6*(1-MIN(1,Inputs!$F$6*$D3331))*(ic*Inputs!$C$6+flat_fee-cost_acc-cost_wd*Inputs!$E$6*$E3331-cost_fx*Inputs!$D$6)+12*Inputs!$B$7*(1-MIN(1,Inputs!$F$7*$D3331))*(ic*Inputs!$C$7+flat_fee-cost_acc-cost_wd*Inputs!$E$7*$E3331-cost_fx*Inputs!$D$7)+12*Inputs!$B$8*(1-MIN(1,Inputs!$F$8*$D3331))*(ic*Inputs!$C$8+flat_fee-cost_acc-cost_wd*Inputs!$E$8*$E3331-cost_fx*Inputs!$D$8)-fixed</f>
        <v>147049.1589008</v>
      </c>
    </row>
    <row r="3332" customFormat="false" ht="15" hidden="false" customHeight="false" outlineLevel="0" collapsed="false">
      <c r="A3332" s="0" t="n">
        <v>3267</v>
      </c>
      <c r="B3332" s="0" t="n">
        <v>0.243618</v>
      </c>
      <c r="C3332" s="0" t="n">
        <v>0.749671</v>
      </c>
      <c r="D3332" s="0" t="n">
        <v>0.733695</v>
      </c>
      <c r="E3332" s="0" t="n">
        <v>1.092982</v>
      </c>
      <c r="F3332" s="0" t="n">
        <v>0.199868</v>
      </c>
      <c r="G3332" s="0" t="n">
        <f aca="false">12*Inputs!$B$6*(MIN(1,$H$50*$C3332)*(ic*Inputs!$C$6+pS+fee_fx*Inputs!$D$6-cost_acc-cost_wd*Inputs!$E$6*$E3332-cost_fx*Inputs!$D$6-$F3332)+(1-MIN(1,$H$50*$C3332))*(1-MIN(1,Inputs!$G$6*$D3332)*churn_nonbuyers)*(ic*Inputs!$C$6+fee_wd*Inputs!$E$6*(1-$B3332)+fee_fx*Inputs!$D$6-cost_acc-cost_wd*Inputs!$E$6*(1-$B3332)-cost_fx*Inputs!$D$6))</f>
        <v>200830.694970543</v>
      </c>
      <c r="H3332" s="0" t="n">
        <f aca="false">12*Inputs!$B$7*(MIN(1,$H$51*$C3332)*(ic*Inputs!$C$7+pE+fee_fx*Inputs!$D$7-cost_acc-cost_wd*Inputs!$E$7*$E3332-cost_fx*Inputs!$D$7-$F3332)+(1-MIN(1,$H$51*$C3332))*(1-MIN(1,Inputs!$G$7*$D3332)*churn_nonbuyers)*(ic*Inputs!$C$7+fee_wd*Inputs!$E$7*(1-$B3332)+fee_fx*Inputs!$D$7-cost_acc-cost_wd*Inputs!$E$7*(1-$B3332)-cost_fx*Inputs!$D$7))</f>
        <v>399054.402425346</v>
      </c>
      <c r="I3332" s="0" t="n">
        <f aca="false">12*Inputs!$B$8*(MIN(1,$H$52*$C3332)*(ic*Inputs!$C$8+pT-cost_acc-cost_wd*Inputs!$E$8-cost_fx*Inputs!$D$8-cost_ins)+(1-MIN(1,$H$52*$C3332))*(1-MIN(1,Inputs!$G$8*$D3332)*churn_nonbuyers)*(ic*Inputs!$C$8+fee_wd*Inputs!$E$8*(1-$B3332)+fee_fx*Inputs!$D$8-cost_acc-cost_wd*Inputs!$E$8*(1-$B3332)-cost_fx*Inputs!$D$8))</f>
        <v>180807.600275427</v>
      </c>
      <c r="J3332" s="0" t="n">
        <f aca="false">G3332+H3332+I3332-fixed</f>
        <v>80692.6976713154</v>
      </c>
      <c r="K3332" s="0" t="n">
        <f aca="false">12*Inputs!$B$6*(1-MIN(1,Inputs!$G$6*$D3332)*churn_nonbuyers)*(ic*Inputs!$C$6+fee_wd*Inputs!$E$6*(1-$B3332)+fee_fx*Inputs!$D$6-cost_acc-cost_wd*Inputs!$E$6*(1-$B3332)-cost_fx*Inputs!$D$6)</f>
        <v>160410.299821272</v>
      </c>
      <c r="L3332" s="0" t="n">
        <f aca="false">12*Inputs!$B$7*(1-MIN(1,Inputs!$G$7*$D3332)*churn_nonbuyers)*(ic*Inputs!$C$7+fee_wd*Inputs!$E$7*(1-$B3332)+fee_fx*Inputs!$D$7-cost_acc-cost_wd*Inputs!$E$7*(1-$B3332)-cost_fx*Inputs!$D$7)</f>
        <v>360016.395732763</v>
      </c>
      <c r="M3332" s="0" t="n">
        <f aca="false">12*Inputs!$B$8*(1-MIN(1,Inputs!$G$8*$D3332)*churn_nonbuyers)*(ic*Inputs!$C$8+fee_wd*Inputs!$E$8*(1-$B3332)+fee_fx*Inputs!$D$8-cost_acc-cost_wd*Inputs!$E$8*(1-$B3332)-cost_fx*Inputs!$D$8)</f>
        <v>153077.410365936</v>
      </c>
      <c r="N3332" s="0" t="n">
        <f aca="false">K3332+L3332+I3332-fixed</f>
        <v>1234.29582946212</v>
      </c>
      <c r="O3332" s="0" t="n">
        <f aca="false">K3332+L3332+M3332-fixed</f>
        <v>-26495.8940800288</v>
      </c>
      <c r="P3332" s="0" t="n">
        <f aca="false">12*Inputs!$B$6*(1-MIN(1,Inputs!$F$6*$D3332))*(ic*Inputs!$C$6+flat_fee-cost_acc-cost_wd*Inputs!$E$6*$E3332-cost_fx*Inputs!$D$6)+12*Inputs!$B$7*(1-MIN(1,Inputs!$F$7*$D3332))*(ic*Inputs!$C$7+flat_fee-cost_acc-cost_wd*Inputs!$E$7*$E3332-cost_fx*Inputs!$D$7)+12*Inputs!$B$8*(1-MIN(1,Inputs!$F$8*$D3332))*(ic*Inputs!$C$8+flat_fee-cost_acc-cost_wd*Inputs!$E$8*$E3332-cost_fx*Inputs!$D$8)-fixed</f>
        <v>174537.8448776</v>
      </c>
    </row>
    <row r="3333" customFormat="false" ht="15" hidden="false" customHeight="false" outlineLevel="0" collapsed="false">
      <c r="A3333" s="0" t="n">
        <v>3268</v>
      </c>
      <c r="B3333" s="0" t="n">
        <v>0.404659</v>
      </c>
      <c r="C3333" s="0" t="n">
        <v>0.909366</v>
      </c>
      <c r="D3333" s="0" t="n">
        <v>0.846246</v>
      </c>
      <c r="E3333" s="0" t="n">
        <v>1.10914</v>
      </c>
      <c r="F3333" s="0" t="n">
        <v>0.236713</v>
      </c>
      <c r="G3333" s="0" t="n">
        <f aca="false">12*Inputs!$B$6*(MIN(1,$H$50*$C3333)*(ic*Inputs!$C$6+pS+fee_fx*Inputs!$D$6-cost_acc-cost_wd*Inputs!$E$6*$E3333-cost_fx*Inputs!$D$6-$F3333)+(1-MIN(1,$H$50*$C3333))*(1-MIN(1,Inputs!$G$6*$D3333)*churn_nonbuyers)*(ic*Inputs!$C$6+fee_wd*Inputs!$E$6*(1-$B3333)+fee_fx*Inputs!$D$6-cost_acc-cost_wd*Inputs!$E$6*(1-$B3333)-cost_fx*Inputs!$D$6))</f>
        <v>186868.603138386</v>
      </c>
      <c r="H3333" s="0" t="n">
        <f aca="false">12*Inputs!$B$7*(MIN(1,$H$51*$C3333)*(ic*Inputs!$C$7+pE+fee_fx*Inputs!$D$7-cost_acc-cost_wd*Inputs!$E$7*$E3333-cost_fx*Inputs!$D$7-$F3333)+(1-MIN(1,$H$51*$C3333))*(1-MIN(1,Inputs!$G$7*$D3333)*churn_nonbuyers)*(ic*Inputs!$C$7+fee_wd*Inputs!$E$7*(1-$B3333)+fee_fx*Inputs!$D$7-cost_acc-cost_wd*Inputs!$E$7*(1-$B3333)-cost_fx*Inputs!$D$7))</f>
        <v>388576.747014649</v>
      </c>
      <c r="I3333" s="0" t="n">
        <f aca="false">12*Inputs!$B$8*(MIN(1,$H$52*$C3333)*(ic*Inputs!$C$8+pT-cost_acc-cost_wd*Inputs!$E$8-cost_fx*Inputs!$D$8-cost_ins)+(1-MIN(1,$H$52*$C3333))*(1-MIN(1,Inputs!$G$8*$D3333)*churn_nonbuyers)*(ic*Inputs!$C$8+fee_wd*Inputs!$E$8*(1-$B3333)+fee_fx*Inputs!$D$8-cost_acc-cost_wd*Inputs!$E$8*(1-$B3333)-cost_fx*Inputs!$D$8))</f>
        <v>176558.139189622</v>
      </c>
      <c r="J3333" s="0" t="n">
        <f aca="false">G3333+H3333+I3333-fixed</f>
        <v>52003.4893426559</v>
      </c>
      <c r="K3333" s="0" t="n">
        <f aca="false">12*Inputs!$B$6*(1-MIN(1,Inputs!$G$6*$D3333)*churn_nonbuyers)*(ic*Inputs!$C$6+fee_wd*Inputs!$E$6*(1-$B3333)+fee_fx*Inputs!$D$6-cost_acc-cost_wd*Inputs!$E$6*(1-$B3333)-cost_fx*Inputs!$D$6)</f>
        <v>137264.519952821</v>
      </c>
      <c r="L3333" s="0" t="n">
        <f aca="false">12*Inputs!$B$7*(1-MIN(1,Inputs!$G$7*$D3333)*churn_nonbuyers)*(ic*Inputs!$C$7+fee_wd*Inputs!$E$7*(1-$B3333)+fee_fx*Inputs!$D$7-cost_acc-cost_wd*Inputs!$E$7*(1-$B3333)-cost_fx*Inputs!$D$7)</f>
        <v>336172.257763692</v>
      </c>
      <c r="M3333" s="0" t="n">
        <f aca="false">12*Inputs!$B$8*(1-MIN(1,Inputs!$G$8*$D3333)*churn_nonbuyers)*(ic*Inputs!$C$8+fee_wd*Inputs!$E$8*(1-$B3333)+fee_fx*Inputs!$D$8-cost_acc-cost_wd*Inputs!$E$8*(1-$B3333)-cost_fx*Inputs!$D$8)</f>
        <v>125132.10153983</v>
      </c>
      <c r="N3333" s="0" t="n">
        <f aca="false">K3333+L3333+I3333-fixed</f>
        <v>-50005.083093865</v>
      </c>
      <c r="O3333" s="0" t="n">
        <f aca="false">K3333+L3333+M3333-fixed</f>
        <v>-101431.120743656</v>
      </c>
      <c r="P3333" s="0" t="n">
        <f aca="false">12*Inputs!$B$6*(1-MIN(1,Inputs!$F$6*$D3333))*(ic*Inputs!$C$6+flat_fee-cost_acc-cost_wd*Inputs!$E$6*$E3333-cost_fx*Inputs!$D$6)+12*Inputs!$B$7*(1-MIN(1,Inputs!$F$7*$D3333))*(ic*Inputs!$C$7+flat_fee-cost_acc-cost_wd*Inputs!$E$7*$E3333-cost_fx*Inputs!$D$7)+12*Inputs!$B$8*(1-MIN(1,Inputs!$F$8*$D3333))*(ic*Inputs!$C$8+flat_fee-cost_acc-cost_wd*Inputs!$E$8*$E3333-cost_fx*Inputs!$D$8)-fixed</f>
        <v>106002.3349376</v>
      </c>
    </row>
    <row r="3334" customFormat="false" ht="15" hidden="false" customHeight="false" outlineLevel="0" collapsed="false">
      <c r="A3334" s="0" t="n">
        <v>3269</v>
      </c>
      <c r="B3334" s="0" t="n">
        <v>0.229024</v>
      </c>
      <c r="C3334" s="0" t="n">
        <v>0.818291</v>
      </c>
      <c r="D3334" s="0" t="n">
        <v>1.452327</v>
      </c>
      <c r="E3334" s="0" t="n">
        <v>1.113754</v>
      </c>
      <c r="F3334" s="0" t="n">
        <v>0.387527</v>
      </c>
      <c r="G3334" s="0" t="n">
        <f aca="false">12*Inputs!$B$6*(MIN(1,$H$50*$C3334)*(ic*Inputs!$C$6+pS+fee_fx*Inputs!$D$6-cost_acc-cost_wd*Inputs!$E$6*$E3334-cost_fx*Inputs!$D$6-$F3334)+(1-MIN(1,$H$50*$C3334))*(1-MIN(1,Inputs!$G$6*$D3334)*churn_nonbuyers)*(ic*Inputs!$C$6+fee_wd*Inputs!$E$6*(1-$B3334)+fee_fx*Inputs!$D$6-cost_acc-cost_wd*Inputs!$E$6*(1-$B3334)-cost_fx*Inputs!$D$6))</f>
        <v>196830.614949535</v>
      </c>
      <c r="H3334" s="0" t="n">
        <f aca="false">12*Inputs!$B$7*(MIN(1,$H$51*$C3334)*(ic*Inputs!$C$7+pE+fee_fx*Inputs!$D$7-cost_acc-cost_wd*Inputs!$E$7*$E3334-cost_fx*Inputs!$D$7-$F3334)+(1-MIN(1,$H$51*$C3334))*(1-MIN(1,Inputs!$G$7*$D3334)*churn_nonbuyers)*(ic*Inputs!$C$7+fee_wd*Inputs!$E$7*(1-$B3334)+fee_fx*Inputs!$D$7-cost_acc-cost_wd*Inputs!$E$7*(1-$B3334)-cost_fx*Inputs!$D$7))</f>
        <v>387838.015122447</v>
      </c>
      <c r="I3334" s="0" t="n">
        <f aca="false">12*Inputs!$B$8*(MIN(1,$H$52*$C3334)*(ic*Inputs!$C$8+pT-cost_acc-cost_wd*Inputs!$E$8-cost_fx*Inputs!$D$8-cost_ins)+(1-MIN(1,$H$52*$C3334))*(1-MIN(1,Inputs!$G$8*$D3334)*churn_nonbuyers)*(ic*Inputs!$C$8+fee_wd*Inputs!$E$8*(1-$B3334)+fee_fx*Inputs!$D$8-cost_acc-cost_wd*Inputs!$E$8*(1-$B3334)-cost_fx*Inputs!$D$8))</f>
        <v>117951.737904</v>
      </c>
      <c r="J3334" s="0" t="n">
        <f aca="false">G3334+H3334+I3334-fixed</f>
        <v>2620.36797598202</v>
      </c>
      <c r="K3334" s="0" t="n">
        <f aca="false">12*Inputs!$B$6*(1-MIN(1,Inputs!$G$6*$D3334)*churn_nonbuyers)*(ic*Inputs!$C$6+fee_wd*Inputs!$E$6*(1-$B3334)+fee_fx*Inputs!$D$6-cost_acc-cost_wd*Inputs!$E$6*(1-$B3334)-cost_fx*Inputs!$D$6)</f>
        <v>156375.935559706</v>
      </c>
      <c r="L3334" s="0" t="n">
        <f aca="false">12*Inputs!$B$7*(1-MIN(1,Inputs!$G$7*$D3334)*churn_nonbuyers)*(ic*Inputs!$C$7+fee_wd*Inputs!$E$7*(1-$B3334)+fee_fx*Inputs!$D$7-cost_acc-cost_wd*Inputs!$E$7*(1-$B3334)-cost_fx*Inputs!$D$7)</f>
        <v>354090.105239823</v>
      </c>
      <c r="M3334" s="0" t="n">
        <f aca="false">12*Inputs!$B$8*(1-MIN(1,Inputs!$G$8*$D3334)*churn_nonbuyers)*(ic*Inputs!$C$8+fee_wd*Inputs!$E$8*(1-$B3334)+fee_fx*Inputs!$D$8-cost_acc-cost_wd*Inputs!$E$8*(1-$B3334)-cost_fx*Inputs!$D$8)</f>
        <v>0</v>
      </c>
      <c r="N3334" s="0" t="n">
        <f aca="false">K3334+L3334+I3334-fixed</f>
        <v>-71582.2212964711</v>
      </c>
      <c r="O3334" s="0" t="n">
        <f aca="false">K3334+L3334+M3334-fixed</f>
        <v>-189533.959200471</v>
      </c>
      <c r="P3334" s="0" t="n">
        <f aca="false">12*Inputs!$B$6*(1-MIN(1,Inputs!$F$6*$D3334))*(ic*Inputs!$C$6+flat_fee-cost_acc-cost_wd*Inputs!$E$6*$E3334-cost_fx*Inputs!$D$6)+12*Inputs!$B$7*(1-MIN(1,Inputs!$F$7*$D3334))*(ic*Inputs!$C$7+flat_fee-cost_acc-cost_wd*Inputs!$E$7*$E3334-cost_fx*Inputs!$D$7)+12*Inputs!$B$8*(1-MIN(1,Inputs!$F$8*$D3334))*(ic*Inputs!$C$8+flat_fee-cost_acc-cost_wd*Inputs!$E$8*$E3334-cost_fx*Inputs!$D$8)-fixed</f>
        <v>-221400.62712208</v>
      </c>
    </row>
    <row r="3335" customFormat="false" ht="15" hidden="false" customHeight="false" outlineLevel="0" collapsed="false">
      <c r="A3335" s="0" t="n">
        <v>3270</v>
      </c>
      <c r="B3335" s="0" t="n">
        <v>0.276291</v>
      </c>
      <c r="C3335" s="0" t="n">
        <v>0.836901</v>
      </c>
      <c r="D3335" s="0" t="n">
        <v>0.907569</v>
      </c>
      <c r="E3335" s="0" t="n">
        <v>1.026449</v>
      </c>
      <c r="F3335" s="0" t="n">
        <v>0.19097</v>
      </c>
      <c r="G3335" s="0" t="n">
        <f aca="false">12*Inputs!$B$6*(MIN(1,$H$50*$C3335)*(ic*Inputs!$C$6+pS+fee_fx*Inputs!$D$6-cost_acc-cost_wd*Inputs!$E$6*$E3335-cost_fx*Inputs!$D$6-$F3335)+(1-MIN(1,$H$50*$C3335))*(1-MIN(1,Inputs!$G$6*$D3335)*churn_nonbuyers)*(ic*Inputs!$C$6+fee_wd*Inputs!$E$6*(1-$B3335)+fee_fx*Inputs!$D$6-cost_acc-cost_wd*Inputs!$E$6*(1-$B3335)-cost_fx*Inputs!$D$6))</f>
        <v>201446.951950834</v>
      </c>
      <c r="H3335" s="0" t="n">
        <f aca="false">12*Inputs!$B$7*(MIN(1,$H$51*$C3335)*(ic*Inputs!$C$7+pE+fee_fx*Inputs!$D$7-cost_acc-cost_wd*Inputs!$E$7*$E3335-cost_fx*Inputs!$D$7-$F3335)+(1-MIN(1,$H$51*$C3335))*(1-MIN(1,Inputs!$G$7*$D3335)*churn_nonbuyers)*(ic*Inputs!$C$7+fee_wd*Inputs!$E$7*(1-$B3335)+fee_fx*Inputs!$D$7-cost_acc-cost_wd*Inputs!$E$7*(1-$B3335)-cost_fx*Inputs!$D$7))</f>
        <v>406118.15851685</v>
      </c>
      <c r="I3335" s="0" t="n">
        <f aca="false">12*Inputs!$B$8*(MIN(1,$H$52*$C3335)*(ic*Inputs!$C$8+pT-cost_acc-cost_wd*Inputs!$E$8-cost_fx*Inputs!$D$8-cost_ins)+(1-MIN(1,$H$52*$C3335))*(1-MIN(1,Inputs!$G$8*$D3335)*churn_nonbuyers)*(ic*Inputs!$C$8+fee_wd*Inputs!$E$8*(1-$B3335)+fee_fx*Inputs!$D$8-cost_acc-cost_wd*Inputs!$E$8*(1-$B3335)-cost_fx*Inputs!$D$8))</f>
        <v>167933.208796455</v>
      </c>
      <c r="J3335" s="0" t="n">
        <f aca="false">G3335+H3335+I3335-fixed</f>
        <v>75498.3192641387</v>
      </c>
      <c r="K3335" s="0" t="n">
        <f aca="false">12*Inputs!$B$6*(1-MIN(1,Inputs!$G$6*$D3335)*churn_nonbuyers)*(ic*Inputs!$C$6+fee_wd*Inputs!$E$6*(1-$B3335)+fee_fx*Inputs!$D$6-cost_acc-cost_wd*Inputs!$E$6*(1-$B3335)-cost_fx*Inputs!$D$6)</f>
        <v>154471.223135369</v>
      </c>
      <c r="L3335" s="0" t="n">
        <f aca="false">12*Inputs!$B$7*(1-MIN(1,Inputs!$G$7*$D3335)*churn_nonbuyers)*(ic*Inputs!$C$7+fee_wd*Inputs!$E$7*(1-$B3335)+fee_fx*Inputs!$D$7-cost_acc-cost_wd*Inputs!$E$7*(1-$B3335)-cost_fx*Inputs!$D$7)</f>
        <v>353519.394969221</v>
      </c>
      <c r="M3335" s="0" t="n">
        <f aca="false">12*Inputs!$B$8*(1-MIN(1,Inputs!$G$8*$D3335)*churn_nonbuyers)*(ic*Inputs!$C$8+fee_wd*Inputs!$E$8*(1-$B3335)+fee_fx*Inputs!$D$8-cost_acc-cost_wd*Inputs!$E$8*(1-$B3335)-cost_fx*Inputs!$D$8)</f>
        <v>114201.972605054</v>
      </c>
      <c r="N3335" s="0" t="n">
        <f aca="false">K3335+L3335+I3335-fixed</f>
        <v>-24076.1730989552</v>
      </c>
      <c r="O3335" s="0" t="n">
        <f aca="false">K3335+L3335+M3335-fixed</f>
        <v>-77807.4092903554</v>
      </c>
      <c r="P3335" s="0" t="n">
        <f aca="false">12*Inputs!$B$6*(1-MIN(1,Inputs!$F$6*$D3335))*(ic*Inputs!$C$6+flat_fee-cost_acc-cost_wd*Inputs!$E$6*$E3335-cost_fx*Inputs!$D$6)+12*Inputs!$B$7*(1-MIN(1,Inputs!$F$7*$D3335))*(ic*Inputs!$C$7+flat_fee-cost_acc-cost_wd*Inputs!$E$7*$E3335-cost_fx*Inputs!$D$7)+12*Inputs!$B$8*(1-MIN(1,Inputs!$F$8*$D3335))*(ic*Inputs!$C$8+flat_fee-cost_acc-cost_wd*Inputs!$E$8*$E3335-cost_fx*Inputs!$D$8)-fixed</f>
        <v>110583.73116344</v>
      </c>
    </row>
    <row r="3336" customFormat="false" ht="15" hidden="false" customHeight="false" outlineLevel="0" collapsed="false">
      <c r="A3336" s="0" t="n">
        <v>3271</v>
      </c>
      <c r="B3336" s="0" t="n">
        <v>0.431966</v>
      </c>
      <c r="C3336" s="0" t="n">
        <v>1.012543</v>
      </c>
      <c r="D3336" s="0" t="n">
        <v>1.49869</v>
      </c>
      <c r="E3336" s="0" t="n">
        <v>1.181491</v>
      </c>
      <c r="F3336" s="0" t="n">
        <v>0.210778</v>
      </c>
      <c r="G3336" s="0" t="n">
        <f aca="false">12*Inputs!$B$6*(MIN(1,$H$50*$C3336)*(ic*Inputs!$C$6+pS+fee_fx*Inputs!$D$6-cost_acc-cost_wd*Inputs!$E$6*$E3336-cost_fx*Inputs!$D$6-$F3336)+(1-MIN(1,$H$50*$C3336))*(1-MIN(1,Inputs!$G$6*$D3336)*churn_nonbuyers)*(ic*Inputs!$C$6+fee_wd*Inputs!$E$6*(1-$B3336)+fee_fx*Inputs!$D$6-cost_acc-cost_wd*Inputs!$E$6*(1-$B3336)-cost_fx*Inputs!$D$6))</f>
        <v>183774.004237381</v>
      </c>
      <c r="H3336" s="0" t="n">
        <f aca="false">12*Inputs!$B$7*(MIN(1,$H$51*$C3336)*(ic*Inputs!$C$7+pE+fee_fx*Inputs!$D$7-cost_acc-cost_wd*Inputs!$E$7*$E3336-cost_fx*Inputs!$D$7-$F3336)+(1-MIN(1,$H$51*$C3336))*(1-MIN(1,Inputs!$G$7*$D3336)*churn_nonbuyers)*(ic*Inputs!$C$7+fee_wd*Inputs!$E$7*(1-$B3336)+fee_fx*Inputs!$D$7-cost_acc-cost_wd*Inputs!$E$7*(1-$B3336)-cost_fx*Inputs!$D$7))</f>
        <v>381344.416268236</v>
      </c>
      <c r="I3336" s="0" t="n">
        <f aca="false">12*Inputs!$B$8*(MIN(1,$H$52*$C3336)*(ic*Inputs!$C$8+pT-cost_acc-cost_wd*Inputs!$E$8-cost_fx*Inputs!$D$8-cost_ins)+(1-MIN(1,$H$52*$C3336))*(1-MIN(1,Inputs!$G$8*$D3336)*churn_nonbuyers)*(ic*Inputs!$C$8+fee_wd*Inputs!$E$8*(1-$B3336)+fee_fx*Inputs!$D$8-cost_acc-cost_wd*Inputs!$E$8*(1-$B3336)-cost_fx*Inputs!$D$8))</f>
        <v>145951.998192</v>
      </c>
      <c r="J3336" s="0" t="n">
        <f aca="false">G3336+H3336+I3336-fixed</f>
        <v>11070.4186976162</v>
      </c>
      <c r="K3336" s="0" t="n">
        <f aca="false">12*Inputs!$B$6*(1-MIN(1,Inputs!$G$6*$D3336)*churn_nonbuyers)*(ic*Inputs!$C$6+fee_wd*Inputs!$E$6*(1-$B3336)+fee_fx*Inputs!$D$6-cost_acc-cost_wd*Inputs!$E$6*(1-$B3336)-cost_fx*Inputs!$D$6)</f>
        <v>128951.259296688</v>
      </c>
      <c r="L3336" s="0" t="n">
        <f aca="false">12*Inputs!$B$7*(1-MIN(1,Inputs!$G$7*$D3336)*churn_nonbuyers)*(ic*Inputs!$C$7+fee_wd*Inputs!$E$7*(1-$B3336)+fee_fx*Inputs!$D$7-cost_acc-cost_wd*Inputs!$E$7*(1-$B3336)-cost_fx*Inputs!$D$7)</f>
        <v>325665.436858013</v>
      </c>
      <c r="M3336" s="0" t="n">
        <f aca="false">12*Inputs!$B$8*(1-MIN(1,Inputs!$G$8*$D3336)*churn_nonbuyers)*(ic*Inputs!$C$8+fee_wd*Inputs!$E$8*(1-$B3336)+fee_fx*Inputs!$D$8-cost_acc-cost_wd*Inputs!$E$8*(1-$B3336)-cost_fx*Inputs!$D$8)</f>
        <v>0</v>
      </c>
      <c r="N3336" s="0" t="n">
        <f aca="false">K3336+L3336+I3336-fixed</f>
        <v>-99431.3056532993</v>
      </c>
      <c r="O3336" s="0" t="n">
        <f aca="false">K3336+L3336+M3336-fixed</f>
        <v>-245383.303845299</v>
      </c>
      <c r="P3336" s="0" t="n">
        <f aca="false">12*Inputs!$B$6*(1-MIN(1,Inputs!$F$6*$D3336))*(ic*Inputs!$C$6+flat_fee-cost_acc-cost_wd*Inputs!$E$6*$E3336-cost_fx*Inputs!$D$6)+12*Inputs!$B$7*(1-MIN(1,Inputs!$F$7*$D3336))*(ic*Inputs!$C$7+flat_fee-cost_acc-cost_wd*Inputs!$E$7*$E3336-cost_fx*Inputs!$D$7)+12*Inputs!$B$8*(1-MIN(1,Inputs!$F$8*$D3336))*(ic*Inputs!$C$8+flat_fee-cost_acc-cost_wd*Inputs!$E$8*$E3336-cost_fx*Inputs!$D$8)-fixed</f>
        <v>-267435.5070904</v>
      </c>
    </row>
    <row r="3337" customFormat="false" ht="15" hidden="false" customHeight="false" outlineLevel="0" collapsed="false">
      <c r="A3337" s="0" t="n">
        <v>3272</v>
      </c>
      <c r="B3337" s="0" t="n">
        <v>0.509053</v>
      </c>
      <c r="C3337" s="0" t="n">
        <v>1.08091</v>
      </c>
      <c r="D3337" s="0" t="n">
        <v>1.275224</v>
      </c>
      <c r="E3337" s="0" t="n">
        <v>1.256485</v>
      </c>
      <c r="F3337" s="0" t="n">
        <v>0.174106</v>
      </c>
      <c r="G3337" s="0" t="n">
        <f aca="false">12*Inputs!$B$6*(MIN(1,$H$50*$C3337)*(ic*Inputs!$C$6+pS+fee_fx*Inputs!$D$6-cost_acc-cost_wd*Inputs!$E$6*$E3337-cost_fx*Inputs!$D$6-$F3337)+(1-MIN(1,$H$50*$C3337))*(1-MIN(1,Inputs!$G$6*$D3337)*churn_nonbuyers)*(ic*Inputs!$C$6+fee_wd*Inputs!$E$6*(1-$B3337)+fee_fx*Inputs!$D$6-cost_acc-cost_wd*Inputs!$E$6*(1-$B3337)-cost_fx*Inputs!$D$6))</f>
        <v>178450.048424371</v>
      </c>
      <c r="H3337" s="0" t="n">
        <f aca="false">12*Inputs!$B$7*(MIN(1,$H$51*$C3337)*(ic*Inputs!$C$7+pE+fee_fx*Inputs!$D$7-cost_acc-cost_wd*Inputs!$E$7*$E3337-cost_fx*Inputs!$D$7-$F3337)+(1-MIN(1,$H$51*$C3337))*(1-MIN(1,Inputs!$G$7*$D3337)*churn_nonbuyers)*(ic*Inputs!$C$7+fee_wd*Inputs!$E$7*(1-$B3337)+fee_fx*Inputs!$D$7-cost_acc-cost_wd*Inputs!$E$7*(1-$B3337)-cost_fx*Inputs!$D$7))</f>
        <v>373286.400064108</v>
      </c>
      <c r="I3337" s="0" t="n">
        <f aca="false">12*Inputs!$B$8*(MIN(1,$H$52*$C3337)*(ic*Inputs!$C$8+pT-cost_acc-cost_wd*Inputs!$E$8-cost_fx*Inputs!$D$8-cost_ins)+(1-MIN(1,$H$52*$C3337))*(1-MIN(1,Inputs!$G$8*$D3337)*churn_nonbuyers)*(ic*Inputs!$C$8+fee_wd*Inputs!$E$8*(1-$B3337)+fee_fx*Inputs!$D$8-cost_acc-cost_wd*Inputs!$E$8*(1-$B3337)-cost_fx*Inputs!$D$8))</f>
        <v>163695.044315385</v>
      </c>
      <c r="J3337" s="0" t="n">
        <f aca="false">G3337+H3337+I3337-fixed</f>
        <v>15431.4928038637</v>
      </c>
      <c r="K3337" s="0" t="n">
        <f aca="false">12*Inputs!$B$6*(1-MIN(1,Inputs!$G$6*$D3337)*churn_nonbuyers)*(ic*Inputs!$C$6+fee_wd*Inputs!$E$6*(1-$B3337)+fee_fx*Inputs!$D$6-cost_acc-cost_wd*Inputs!$E$6*(1-$B3337)-cost_fx*Inputs!$D$6)</f>
        <v>120116.037620678</v>
      </c>
      <c r="L3337" s="0" t="n">
        <f aca="false">12*Inputs!$B$7*(1-MIN(1,Inputs!$G$7*$D3337)*churn_nonbuyers)*(ic*Inputs!$C$7+fee_wd*Inputs!$E$7*(1-$B3337)+fee_fx*Inputs!$D$7-cost_acc-cost_wd*Inputs!$E$7*(1-$B3337)-cost_fx*Inputs!$D$7)</f>
        <v>317275.615020407</v>
      </c>
      <c r="M3337" s="0" t="n">
        <f aca="false">12*Inputs!$B$8*(1-MIN(1,Inputs!$G$8*$D3337)*churn_nonbuyers)*(ic*Inputs!$C$8+fee_wd*Inputs!$E$8*(1-$B3337)+fee_fx*Inputs!$D$8-cost_acc-cost_wd*Inputs!$E$8*(1-$B3337)-cost_fx*Inputs!$D$8)</f>
        <v>32413.9383364992</v>
      </c>
      <c r="N3337" s="0" t="n">
        <f aca="false">K3337+L3337+I3337-fixed</f>
        <v>-98913.3030435292</v>
      </c>
      <c r="O3337" s="0" t="n">
        <f aca="false">K3337+L3337+M3337-fixed</f>
        <v>-230194.409022415</v>
      </c>
      <c r="P3337" s="0" t="n">
        <f aca="false">12*Inputs!$B$6*(1-MIN(1,Inputs!$F$6*$D3337))*(ic*Inputs!$C$6+flat_fee-cost_acc-cost_wd*Inputs!$E$6*$E3337-cost_fx*Inputs!$D$6)+12*Inputs!$B$7*(1-MIN(1,Inputs!$F$7*$D3337))*(ic*Inputs!$C$7+flat_fee-cost_acc-cost_wd*Inputs!$E$7*$E3337-cost_fx*Inputs!$D$7)+12*Inputs!$B$8*(1-MIN(1,Inputs!$F$8*$D3337))*(ic*Inputs!$C$8+flat_fee-cost_acc-cost_wd*Inputs!$E$8*$E3337-cost_fx*Inputs!$D$8)-fixed</f>
        <v>-178594.2412384</v>
      </c>
    </row>
    <row r="3338" customFormat="false" ht="15" hidden="false" customHeight="false" outlineLevel="0" collapsed="false">
      <c r="A3338" s="0" t="n">
        <v>3273</v>
      </c>
      <c r="B3338" s="0" t="n">
        <v>0.259575</v>
      </c>
      <c r="C3338" s="0" t="n">
        <v>0.821969</v>
      </c>
      <c r="D3338" s="0" t="n">
        <v>1.047378</v>
      </c>
      <c r="E3338" s="0" t="n">
        <v>1.21794</v>
      </c>
      <c r="F3338" s="0" t="n">
        <v>0.057699</v>
      </c>
      <c r="G3338" s="0" t="n">
        <f aca="false">12*Inputs!$B$6*(MIN(1,$H$50*$C3338)*(ic*Inputs!$C$6+pS+fee_fx*Inputs!$D$6-cost_acc-cost_wd*Inputs!$E$6*$E3338-cost_fx*Inputs!$D$6-$F3338)+(1-MIN(1,$H$50*$C3338))*(1-MIN(1,Inputs!$G$6*$D3338)*churn_nonbuyers)*(ic*Inputs!$C$6+fee_wd*Inputs!$E$6*(1-$B3338)+fee_fx*Inputs!$D$6-cost_acc-cost_wd*Inputs!$E$6*(1-$B3338)-cost_fx*Inputs!$D$6))</f>
        <v>200580.509427749</v>
      </c>
      <c r="H3338" s="0" t="n">
        <f aca="false">12*Inputs!$B$7*(MIN(1,$H$51*$C3338)*(ic*Inputs!$C$7+pE+fee_fx*Inputs!$D$7-cost_acc-cost_wd*Inputs!$E$7*$E3338-cost_fx*Inputs!$D$7-$F3338)+(1-MIN(1,$H$51*$C3338))*(1-MIN(1,Inputs!$G$7*$D3338)*churn_nonbuyers)*(ic*Inputs!$C$7+fee_wd*Inputs!$E$7*(1-$B3338)+fee_fx*Inputs!$D$7-cost_acc-cost_wd*Inputs!$E$7*(1-$B3338)-cost_fx*Inputs!$D$7))</f>
        <v>393898.831017079</v>
      </c>
      <c r="I3338" s="0" t="n">
        <f aca="false">12*Inputs!$B$8*(MIN(1,$H$52*$C3338)*(ic*Inputs!$C$8+pT-cost_acc-cost_wd*Inputs!$E$8-cost_fx*Inputs!$D$8-cost_ins)+(1-MIN(1,$H$52*$C3338))*(1-MIN(1,Inputs!$G$8*$D3338)*churn_nonbuyers)*(ic*Inputs!$C$8+fee_wd*Inputs!$E$8*(1-$B3338)+fee_fx*Inputs!$D$8-cost_acc-cost_wd*Inputs!$E$8*(1-$B3338)-cost_fx*Inputs!$D$8))</f>
        <v>154052.634378379</v>
      </c>
      <c r="J3338" s="0" t="n">
        <f aca="false">G3338+H3338+I3338-fixed</f>
        <v>48531.9748232069</v>
      </c>
      <c r="K3338" s="0" t="n">
        <f aca="false">12*Inputs!$B$6*(1-MIN(1,Inputs!$G$6*$D3338)*churn_nonbuyers)*(ic*Inputs!$C$6+fee_wd*Inputs!$E$6*(1-$B3338)+fee_fx*Inputs!$D$6-cost_acc-cost_wd*Inputs!$E$6*(1-$B3338)-cost_fx*Inputs!$D$6)</f>
        <v>155621.11639932</v>
      </c>
      <c r="L3338" s="0" t="n">
        <f aca="false">12*Inputs!$B$7*(1-MIN(1,Inputs!$G$7*$D3338)*churn_nonbuyers)*(ic*Inputs!$C$7+fee_wd*Inputs!$E$7*(1-$B3338)+fee_fx*Inputs!$D$7-cost_acc-cost_wd*Inputs!$E$7*(1-$B3338)-cost_fx*Inputs!$D$7)</f>
        <v>354326.607695592</v>
      </c>
      <c r="M3338" s="0" t="n">
        <f aca="false">12*Inputs!$B$8*(1-MIN(1,Inputs!$G$8*$D3338)*churn_nonbuyers)*(ic*Inputs!$C$8+fee_wd*Inputs!$E$8*(1-$B3338)+fee_fx*Inputs!$D$8-cost_acc-cost_wd*Inputs!$E$8*(1-$B3338)-cost_fx*Inputs!$D$8)</f>
        <v>83770.41221016</v>
      </c>
      <c r="N3338" s="0" t="n">
        <f aca="false">K3338+L3338+I3338-fixed</f>
        <v>-35999.6415267091</v>
      </c>
      <c r="O3338" s="0" t="n">
        <f aca="false">K3338+L3338+M3338-fixed</f>
        <v>-106281.863694928</v>
      </c>
      <c r="P3338" s="0" t="n">
        <f aca="false">12*Inputs!$B$6*(1-MIN(1,Inputs!$F$6*$D3338))*(ic*Inputs!$C$6+flat_fee-cost_acc-cost_wd*Inputs!$E$6*$E3338-cost_fx*Inputs!$D$6)+12*Inputs!$B$7*(1-MIN(1,Inputs!$F$7*$D3338))*(ic*Inputs!$C$7+flat_fee-cost_acc-cost_wd*Inputs!$E$7*$E3338-cost_fx*Inputs!$D$7)+12*Inputs!$B$8*(1-MIN(1,Inputs!$F$8*$D3338))*(ic*Inputs!$C$8+flat_fee-cost_acc-cost_wd*Inputs!$E$8*$E3338-cost_fx*Inputs!$D$8)-fixed</f>
        <v>-47917.7260672001</v>
      </c>
    </row>
    <row r="3339" customFormat="false" ht="15" hidden="false" customHeight="false" outlineLevel="0" collapsed="false">
      <c r="A3339" s="0" t="n">
        <v>3274</v>
      </c>
      <c r="B3339" s="0" t="n">
        <v>0.215908</v>
      </c>
      <c r="C3339" s="0" t="n">
        <v>0.852433</v>
      </c>
      <c r="D3339" s="0" t="n">
        <v>1.184198</v>
      </c>
      <c r="E3339" s="0" t="n">
        <v>1.267712</v>
      </c>
      <c r="F3339" s="0" t="n">
        <v>0.343447</v>
      </c>
      <c r="G3339" s="0" t="n">
        <f aca="false">12*Inputs!$B$6*(MIN(1,$H$50*$C3339)*(ic*Inputs!$C$6+pS+fee_fx*Inputs!$D$6-cost_acc-cost_wd*Inputs!$E$6*$E3339-cost_fx*Inputs!$D$6-$F3339)+(1-MIN(1,$H$50*$C3339))*(1-MIN(1,Inputs!$G$6*$D3339)*churn_nonbuyers)*(ic*Inputs!$C$6+fee_wd*Inputs!$E$6*(1-$B3339)+fee_fx*Inputs!$D$6-cost_acc-cost_wd*Inputs!$E$6*(1-$B3339)-cost_fx*Inputs!$D$6))</f>
        <v>200122.66004214</v>
      </c>
      <c r="H3339" s="0" t="n">
        <f aca="false">12*Inputs!$B$7*(MIN(1,$H$51*$C3339)*(ic*Inputs!$C$7+pE+fee_fx*Inputs!$D$7-cost_acc-cost_wd*Inputs!$E$7*$E3339-cost_fx*Inputs!$D$7-$F3339)+(1-MIN(1,$H$51*$C3339))*(1-MIN(1,Inputs!$G$7*$D3339)*churn_nonbuyers)*(ic*Inputs!$C$7+fee_wd*Inputs!$E$7*(1-$B3339)+fee_fx*Inputs!$D$7-cost_acc-cost_wd*Inputs!$E$7*(1-$B3339)-cost_fx*Inputs!$D$7))</f>
        <v>379454.785654392</v>
      </c>
      <c r="I3339" s="0" t="n">
        <f aca="false">12*Inputs!$B$8*(MIN(1,$H$52*$C3339)*(ic*Inputs!$C$8+pT-cost_acc-cost_wd*Inputs!$E$8-cost_fx*Inputs!$D$8-cost_ins)+(1-MIN(1,$H$52*$C3339))*(1-MIN(1,Inputs!$G$8*$D3339)*churn_nonbuyers)*(ic*Inputs!$C$8+fee_wd*Inputs!$E$8*(1-$B3339)+fee_fx*Inputs!$D$8-cost_acc-cost_wd*Inputs!$E$8*(1-$B3339)-cost_fx*Inputs!$D$8))</f>
        <v>144675.990854566</v>
      </c>
      <c r="J3339" s="0" t="n">
        <f aca="false">G3339+H3339+I3339-fixed</f>
        <v>24253.4365510979</v>
      </c>
      <c r="K3339" s="0" t="n">
        <f aca="false">12*Inputs!$B$6*(1-MIN(1,Inputs!$G$6*$D3339)*churn_nonbuyers)*(ic*Inputs!$C$6+fee_wd*Inputs!$E$6*(1-$B3339)+fee_fx*Inputs!$D$6-cost_acc-cost_wd*Inputs!$E$6*(1-$B3339)-cost_fx*Inputs!$D$6)</f>
        <v>160413.412476845</v>
      </c>
      <c r="L3339" s="0" t="n">
        <f aca="false">12*Inputs!$B$7*(1-MIN(1,Inputs!$G$7*$D3339)*churn_nonbuyers)*(ic*Inputs!$C$7+fee_wd*Inputs!$E$7*(1-$B3339)+fee_fx*Inputs!$D$7-cost_acc-cost_wd*Inputs!$E$7*(1-$B3339)-cost_fx*Inputs!$D$7)</f>
        <v>358889.717182107</v>
      </c>
      <c r="M3339" s="0" t="n">
        <f aca="false">12*Inputs!$B$8*(1-MIN(1,Inputs!$G$8*$D3339)*churn_nonbuyers)*(ic*Inputs!$C$8+fee_wd*Inputs!$E$8*(1-$B3339)+fee_fx*Inputs!$D$8-cost_acc-cost_wd*Inputs!$E$8*(1-$B3339)-cost_fx*Inputs!$D$8)</f>
        <v>54061.6317719424</v>
      </c>
      <c r="N3339" s="0" t="n">
        <f aca="false">K3339+L3339+I3339-fixed</f>
        <v>-36020.8794864825</v>
      </c>
      <c r="O3339" s="0" t="n">
        <f aca="false">K3339+L3339+M3339-fixed</f>
        <v>-126635.238569106</v>
      </c>
      <c r="P3339" s="0" t="n">
        <f aca="false">12*Inputs!$B$6*(1-MIN(1,Inputs!$F$6*$D3339))*(ic*Inputs!$C$6+flat_fee-cost_acc-cost_wd*Inputs!$E$6*$E3339-cost_fx*Inputs!$D$6)+12*Inputs!$B$7*(1-MIN(1,Inputs!$F$7*$D3339))*(ic*Inputs!$C$7+flat_fee-cost_acc-cost_wd*Inputs!$E$7*$E3339-cost_fx*Inputs!$D$7)+12*Inputs!$B$8*(1-MIN(1,Inputs!$F$8*$D3339))*(ic*Inputs!$C$8+flat_fee-cost_acc-cost_wd*Inputs!$E$8*$E3339-cost_fx*Inputs!$D$8)-fixed</f>
        <v>-137219.11014976</v>
      </c>
    </row>
    <row r="3340" customFormat="false" ht="15" hidden="false" customHeight="false" outlineLevel="0" collapsed="false">
      <c r="A3340" s="0" t="n">
        <v>3275</v>
      </c>
      <c r="B3340" s="0" t="n">
        <v>0.435236</v>
      </c>
      <c r="C3340" s="0" t="n">
        <v>0.850925</v>
      </c>
      <c r="D3340" s="0" t="n">
        <v>1.355126</v>
      </c>
      <c r="E3340" s="0" t="n">
        <v>1.208149</v>
      </c>
      <c r="F3340" s="0" t="n">
        <v>0.029172</v>
      </c>
      <c r="G3340" s="0" t="n">
        <f aca="false">12*Inputs!$B$6*(MIN(1,$H$50*$C3340)*(ic*Inputs!$C$6+pS+fee_fx*Inputs!$D$6-cost_acc-cost_wd*Inputs!$E$6*$E3340-cost_fx*Inputs!$D$6-$F3340)+(1-MIN(1,$H$50*$C3340))*(1-MIN(1,Inputs!$G$6*$D3340)*churn_nonbuyers)*(ic*Inputs!$C$6+fee_wd*Inputs!$E$6*(1-$B3340)+fee_fx*Inputs!$D$6-cost_acc-cost_wd*Inputs!$E$6*(1-$B3340)-cost_fx*Inputs!$D$6))</f>
        <v>178584.634841729</v>
      </c>
      <c r="H3340" s="0" t="n">
        <f aca="false">12*Inputs!$B$7*(MIN(1,$H$51*$C3340)*(ic*Inputs!$C$7+pE+fee_fx*Inputs!$D$7-cost_acc-cost_wd*Inputs!$E$7*$E3340-cost_fx*Inputs!$D$7-$F3340)+(1-MIN(1,$H$51*$C3340))*(1-MIN(1,Inputs!$G$7*$D3340)*churn_nonbuyers)*(ic*Inputs!$C$7+fee_wd*Inputs!$E$7*(1-$B3340)+fee_fx*Inputs!$D$7-cost_acc-cost_wd*Inputs!$E$7*(1-$B3340)-cost_fx*Inputs!$D$7))</f>
        <v>379415.861422715</v>
      </c>
      <c r="I3340" s="0" t="n">
        <f aca="false">12*Inputs!$B$8*(MIN(1,$H$52*$C3340)*(ic*Inputs!$C$8+pT-cost_acc-cost_wd*Inputs!$E$8-cost_fx*Inputs!$D$8-cost_ins)+(1-MIN(1,$H$52*$C3340))*(1-MIN(1,Inputs!$G$8*$D3340)*churn_nonbuyers)*(ic*Inputs!$C$8+fee_wd*Inputs!$E$8*(1-$B3340)+fee_fx*Inputs!$D$8-cost_acc-cost_wd*Inputs!$E$8*(1-$B3340)-cost_fx*Inputs!$D$8))</f>
        <v>129006.797129861</v>
      </c>
      <c r="J3340" s="0" t="n">
        <f aca="false">G3340+H3340+I3340-fixed</f>
        <v>-12992.7066056952</v>
      </c>
      <c r="K3340" s="0" t="n">
        <f aca="false">12*Inputs!$B$6*(1-MIN(1,Inputs!$G$6*$D3340)*churn_nonbuyers)*(ic*Inputs!$C$6+fee_wd*Inputs!$E$6*(1-$B3340)+fee_fx*Inputs!$D$6-cost_acc-cost_wd*Inputs!$E$6*(1-$B3340)-cost_fx*Inputs!$D$6)</f>
        <v>129512.903182099</v>
      </c>
      <c r="L3340" s="0" t="n">
        <f aca="false">12*Inputs!$B$7*(1-MIN(1,Inputs!$G$7*$D3340)*churn_nonbuyers)*(ic*Inputs!$C$7+fee_wd*Inputs!$E$7*(1-$B3340)+fee_fx*Inputs!$D$7-cost_acc-cost_wd*Inputs!$E$7*(1-$B3340)-cost_fx*Inputs!$D$7)</f>
        <v>326682.34626126</v>
      </c>
      <c r="M3340" s="0" t="n">
        <f aca="false">12*Inputs!$B$8*(1-MIN(1,Inputs!$G$8*$D3340)*churn_nonbuyers)*(ic*Inputs!$C$8+fee_wd*Inputs!$E$8*(1-$B3340)+fee_fx*Inputs!$D$8-cost_acc-cost_wd*Inputs!$E$8*(1-$B3340)-cost_fx*Inputs!$D$8)</f>
        <v>15706.7507431296</v>
      </c>
      <c r="N3340" s="0" t="n">
        <f aca="false">K3340+L3340+I3340-fixed</f>
        <v>-114797.95342678</v>
      </c>
      <c r="O3340" s="0" t="n">
        <f aca="false">K3340+L3340+M3340-fixed</f>
        <v>-228097.999813512</v>
      </c>
      <c r="P3340" s="0" t="n">
        <f aca="false">12*Inputs!$B$6*(1-MIN(1,Inputs!$F$6*$D3340))*(ic*Inputs!$C$6+flat_fee-cost_acc-cost_wd*Inputs!$E$6*$E3340-cost_fx*Inputs!$D$6)+12*Inputs!$B$7*(1-MIN(1,Inputs!$F$7*$D3340))*(ic*Inputs!$C$7+flat_fee-cost_acc-cost_wd*Inputs!$E$7*$E3340-cost_fx*Inputs!$D$7)+12*Inputs!$B$8*(1-MIN(1,Inputs!$F$8*$D3340))*(ic*Inputs!$C$8+flat_fee-cost_acc-cost_wd*Inputs!$E$8*$E3340-cost_fx*Inputs!$D$8)-fixed</f>
        <v>-201973.27370224</v>
      </c>
    </row>
    <row r="3341" customFormat="false" ht="15" hidden="false" customHeight="false" outlineLevel="0" collapsed="false">
      <c r="A3341" s="0" t="n">
        <v>3276</v>
      </c>
      <c r="B3341" s="0" t="n">
        <v>0.269186</v>
      </c>
      <c r="C3341" s="0" t="n">
        <v>0.995193</v>
      </c>
      <c r="D3341" s="0" t="n">
        <v>0.750323</v>
      </c>
      <c r="E3341" s="0" t="n">
        <v>1.149228</v>
      </c>
      <c r="F3341" s="0" t="n">
        <v>0.333193</v>
      </c>
      <c r="G3341" s="0" t="n">
        <f aca="false">12*Inputs!$B$6*(MIN(1,$H$50*$C3341)*(ic*Inputs!$C$6+pS+fee_fx*Inputs!$D$6-cost_acc-cost_wd*Inputs!$E$6*$E3341-cost_fx*Inputs!$D$6-$F3341)+(1-MIN(1,$H$50*$C3341))*(1-MIN(1,Inputs!$G$6*$D3341)*churn_nonbuyers)*(ic*Inputs!$C$6+fee_wd*Inputs!$E$6*(1-$B3341)+fee_fx*Inputs!$D$6-cost_acc-cost_wd*Inputs!$E$6*(1-$B3341)-cost_fx*Inputs!$D$6))</f>
        <v>206332.953630505</v>
      </c>
      <c r="H3341" s="0" t="n">
        <f aca="false">12*Inputs!$B$7*(MIN(1,$H$51*$C3341)*(ic*Inputs!$C$7+pE+fee_fx*Inputs!$D$7-cost_acc-cost_wd*Inputs!$E$7*$E3341-cost_fx*Inputs!$D$7-$F3341)+(1-MIN(1,$H$51*$C3341))*(1-MIN(1,Inputs!$G$7*$D3341)*churn_nonbuyers)*(ic*Inputs!$C$7+fee_wd*Inputs!$E$7*(1-$B3341)+fee_fx*Inputs!$D$7-cost_acc-cost_wd*Inputs!$E$7*(1-$B3341)-cost_fx*Inputs!$D$7))</f>
        <v>395471.798055903</v>
      </c>
      <c r="I3341" s="0" t="n">
        <f aca="false">12*Inputs!$B$8*(MIN(1,$H$52*$C3341)*(ic*Inputs!$C$8+pT-cost_acc-cost_wd*Inputs!$E$8-cost_fx*Inputs!$D$8-cost_ins)+(1-MIN(1,$H$52*$C3341))*(1-MIN(1,Inputs!$G$8*$D3341)*churn_nonbuyers)*(ic*Inputs!$C$8+fee_wd*Inputs!$E$8*(1-$B3341)+fee_fx*Inputs!$D$8-cost_acc-cost_wd*Inputs!$E$8*(1-$B3341)-cost_fx*Inputs!$D$8))</f>
        <v>188601.407991901</v>
      </c>
      <c r="J3341" s="0" t="n">
        <f aca="false">G3341+H3341+I3341-fixed</f>
        <v>90406.1596783083</v>
      </c>
      <c r="K3341" s="0" t="n">
        <f aca="false">12*Inputs!$B$6*(1-MIN(1,Inputs!$G$6*$D3341)*churn_nonbuyers)*(ic*Inputs!$C$6+fee_wd*Inputs!$E$6*(1-$B3341)+fee_fx*Inputs!$D$6-cost_acc-cost_wd*Inputs!$E$6*(1-$B3341)-cost_fx*Inputs!$D$6)</f>
        <v>156728.190578962</v>
      </c>
      <c r="L3341" s="0" t="n">
        <f aca="false">12*Inputs!$B$7*(1-MIN(1,Inputs!$G$7*$D3341)*churn_nonbuyers)*(ic*Inputs!$C$7+fee_wd*Inputs!$E$7*(1-$B3341)+fee_fx*Inputs!$D$7-cost_acc-cost_wd*Inputs!$E$7*(1-$B3341)-cost_fx*Inputs!$D$7)</f>
        <v>356233.847243377</v>
      </c>
      <c r="M3341" s="0" t="n">
        <f aca="false">12*Inputs!$B$8*(1-MIN(1,Inputs!$G$8*$D3341)*churn_nonbuyers)*(ic*Inputs!$C$8+fee_wd*Inputs!$E$8*(1-$B3341)+fee_fx*Inputs!$D$8-cost_acc-cost_wd*Inputs!$E$8*(1-$B3341)-cost_fx*Inputs!$D$8)</f>
        <v>148831.681581821</v>
      </c>
      <c r="N3341" s="0" t="n">
        <f aca="false">K3341+L3341+I3341-fixed</f>
        <v>1563.44581423968</v>
      </c>
      <c r="O3341" s="0" t="n">
        <f aca="false">K3341+L3341+M3341-fixed</f>
        <v>-38206.2805958404</v>
      </c>
      <c r="P3341" s="0" t="n">
        <f aca="false">12*Inputs!$B$6*(1-MIN(1,Inputs!$F$6*$D3341))*(ic*Inputs!$C$6+flat_fee-cost_acc-cost_wd*Inputs!$E$6*$E3341-cost_fx*Inputs!$D$6)+12*Inputs!$B$7*(1-MIN(1,Inputs!$F$7*$D3341))*(ic*Inputs!$C$7+flat_fee-cost_acc-cost_wd*Inputs!$E$7*$E3341-cost_fx*Inputs!$D$7)+12*Inputs!$B$8*(1-MIN(1,Inputs!$F$8*$D3341))*(ic*Inputs!$C$8+flat_fee-cost_acc-cost_wd*Inputs!$E$8*$E3341-cost_fx*Inputs!$D$8)-fixed</f>
        <v>137863.24341056</v>
      </c>
    </row>
    <row r="3342" customFormat="false" ht="15" hidden="false" customHeight="false" outlineLevel="0" collapsed="false">
      <c r="A3342" s="0" t="n">
        <v>3277</v>
      </c>
      <c r="B3342" s="0" t="n">
        <v>0.208274</v>
      </c>
      <c r="C3342" s="0" t="n">
        <v>1.067382</v>
      </c>
      <c r="D3342" s="0" t="n">
        <v>0.632163</v>
      </c>
      <c r="E3342" s="0" t="n">
        <v>1.221833</v>
      </c>
      <c r="F3342" s="0" t="n">
        <v>0.377466</v>
      </c>
      <c r="G3342" s="0" t="n">
        <f aca="false">12*Inputs!$B$6*(MIN(1,$H$50*$C3342)*(ic*Inputs!$C$6+pS+fee_fx*Inputs!$D$6-cost_acc-cost_wd*Inputs!$E$6*$E3342-cost_fx*Inputs!$D$6-$F3342)+(1-MIN(1,$H$50*$C3342))*(1-MIN(1,Inputs!$G$6*$D3342)*churn_nonbuyers)*(ic*Inputs!$C$6+fee_wd*Inputs!$E$6*(1-$B3342)+fee_fx*Inputs!$D$6-cost_acc-cost_wd*Inputs!$E$6*(1-$B3342)-cost_fx*Inputs!$D$6))</f>
        <v>215705.509489324</v>
      </c>
      <c r="H3342" s="0" t="n">
        <f aca="false">12*Inputs!$B$7*(MIN(1,$H$51*$C3342)*(ic*Inputs!$C$7+pE+fee_fx*Inputs!$D$7-cost_acc-cost_wd*Inputs!$E$7*$E3342-cost_fx*Inputs!$D$7-$F3342)+(1-MIN(1,$H$51*$C3342))*(1-MIN(1,Inputs!$G$7*$D3342)*churn_nonbuyers)*(ic*Inputs!$C$7+fee_wd*Inputs!$E$7*(1-$B3342)+fee_fx*Inputs!$D$7-cost_acc-cost_wd*Inputs!$E$7*(1-$B3342)-cost_fx*Inputs!$D$7))</f>
        <v>392339.740664467</v>
      </c>
      <c r="I3342" s="0" t="n">
        <f aca="false">12*Inputs!$B$8*(MIN(1,$H$52*$C3342)*(ic*Inputs!$C$8+pT-cost_acc-cost_wd*Inputs!$E$8-cost_fx*Inputs!$D$8-cost_ins)+(1-MIN(1,$H$52*$C3342))*(1-MIN(1,Inputs!$G$8*$D3342)*churn_nonbuyers)*(ic*Inputs!$C$8+fee_wd*Inputs!$E$8*(1-$B3342)+fee_fx*Inputs!$D$8-cost_acc-cost_wd*Inputs!$E$8*(1-$B3342)-cost_fx*Inputs!$D$8))</f>
        <v>198453.885300228</v>
      </c>
      <c r="J3342" s="0" t="n">
        <f aca="false">G3342+H3342+I3342-fixed</f>
        <v>106499.135454018</v>
      </c>
      <c r="K3342" s="0" t="n">
        <f aca="false">12*Inputs!$B$6*(1-MIN(1,Inputs!$G$6*$D3342)*churn_nonbuyers)*(ic*Inputs!$C$6+fee_wd*Inputs!$E$6*(1-$B3342)+fee_fx*Inputs!$D$6-cost_acc-cost_wd*Inputs!$E$6*(1-$B3342)-cost_fx*Inputs!$D$6)</f>
        <v>166184.315399966</v>
      </c>
      <c r="L3342" s="0" t="n">
        <f aca="false">12*Inputs!$B$7*(1-MIN(1,Inputs!$G$7*$D3342)*churn_nonbuyers)*(ic*Inputs!$C$7+fee_wd*Inputs!$E$7*(1-$B3342)+fee_fx*Inputs!$D$7-cost_acc-cost_wd*Inputs!$E$7*(1-$B3342)-cost_fx*Inputs!$D$7)</f>
        <v>366130.68501598</v>
      </c>
      <c r="M3342" s="0" t="n">
        <f aca="false">12*Inputs!$B$8*(1-MIN(1,Inputs!$G$8*$D3342)*churn_nonbuyers)*(ic*Inputs!$C$8+fee_wd*Inputs!$E$8*(1-$B3342)+fee_fx*Inputs!$D$8-cost_acc-cost_wd*Inputs!$E$8*(1-$B3342)-cost_fx*Inputs!$D$8)</f>
        <v>176390.126479843</v>
      </c>
      <c r="N3342" s="0" t="n">
        <f aca="false">K3342+L3342+I3342-fixed</f>
        <v>30768.8857161738</v>
      </c>
      <c r="O3342" s="0" t="n">
        <f aca="false">K3342+L3342+M3342-fixed</f>
        <v>8705.12689578929</v>
      </c>
      <c r="P3342" s="0" t="n">
        <f aca="false">12*Inputs!$B$6*(1-MIN(1,Inputs!$F$6*$D3342))*(ic*Inputs!$C$6+flat_fee-cost_acc-cost_wd*Inputs!$E$6*$E3342-cost_fx*Inputs!$D$6)+12*Inputs!$B$7*(1-MIN(1,Inputs!$F$7*$D3342))*(ic*Inputs!$C$7+flat_fee-cost_acc-cost_wd*Inputs!$E$7*$E3342-cost_fx*Inputs!$D$7)+12*Inputs!$B$8*(1-MIN(1,Inputs!$F$8*$D3342))*(ic*Inputs!$C$8+flat_fee-cost_acc-cost_wd*Inputs!$E$8*$E3342-cost_fx*Inputs!$D$8)-fixed</f>
        <v>162490.11528296</v>
      </c>
    </row>
    <row r="3343" customFormat="false" ht="15" hidden="false" customHeight="false" outlineLevel="0" collapsed="false">
      <c r="A3343" s="0" t="n">
        <v>3278</v>
      </c>
      <c r="B3343" s="0" t="n">
        <v>0.269401</v>
      </c>
      <c r="C3343" s="0" t="n">
        <v>0.895191</v>
      </c>
      <c r="D3343" s="0" t="n">
        <v>1.531653</v>
      </c>
      <c r="E3343" s="0" t="n">
        <v>1.084423</v>
      </c>
      <c r="F3343" s="0" t="n">
        <v>0.108262</v>
      </c>
      <c r="G3343" s="0" t="n">
        <f aca="false">12*Inputs!$B$6*(MIN(1,$H$50*$C3343)*(ic*Inputs!$C$6+pS+fee_fx*Inputs!$D$6-cost_acc-cost_wd*Inputs!$E$6*$E3343-cost_fx*Inputs!$D$6-$F3343)+(1-MIN(1,$H$50*$C3343))*(1-MIN(1,Inputs!$G$6*$D3343)*churn_nonbuyers)*(ic*Inputs!$C$6+fee_wd*Inputs!$E$6*(1-$B3343)+fee_fx*Inputs!$D$6-cost_acc-cost_wd*Inputs!$E$6*(1-$B3343)-cost_fx*Inputs!$D$6))</f>
        <v>201391.838070835</v>
      </c>
      <c r="H3343" s="0" t="n">
        <f aca="false">12*Inputs!$B$7*(MIN(1,$H$51*$C3343)*(ic*Inputs!$C$7+pE+fee_fx*Inputs!$D$7-cost_acc-cost_wd*Inputs!$E$7*$E3343-cost_fx*Inputs!$D$7-$F3343)+(1-MIN(1,$H$51*$C3343))*(1-MIN(1,Inputs!$G$7*$D3343)*churn_nonbuyers)*(ic*Inputs!$C$7+fee_wd*Inputs!$E$7*(1-$B3343)+fee_fx*Inputs!$D$7-cost_acc-cost_wd*Inputs!$E$7*(1-$B3343)-cost_fx*Inputs!$D$7))</f>
        <v>404307.658604209</v>
      </c>
      <c r="I3343" s="0" t="n">
        <f aca="false">12*Inputs!$B$8*(MIN(1,$H$52*$C3343)*(ic*Inputs!$C$8+pT-cost_acc-cost_wd*Inputs!$E$8-cost_fx*Inputs!$D$8-cost_ins)+(1-MIN(1,$H$52*$C3343))*(1-MIN(1,Inputs!$G$8*$D3343)*churn_nonbuyers)*(ic*Inputs!$C$8+fee_wd*Inputs!$E$8*(1-$B3343)+fee_fx*Inputs!$D$8-cost_acc-cost_wd*Inputs!$E$8*(1-$B3343)-cost_fx*Inputs!$D$8))</f>
        <v>129036.411504</v>
      </c>
      <c r="J3343" s="0" t="n">
        <f aca="false">G3343+H3343+I3343-fixed</f>
        <v>34735.9081790434</v>
      </c>
      <c r="K3343" s="0" t="n">
        <f aca="false">12*Inputs!$B$6*(1-MIN(1,Inputs!$G$6*$D3343)*churn_nonbuyers)*(ic*Inputs!$C$6+fee_wd*Inputs!$E$6*(1-$B3343)+fee_fx*Inputs!$D$6-cost_acc-cost_wd*Inputs!$E$6*(1-$B3343)-cost_fx*Inputs!$D$6)</f>
        <v>150338.121478942</v>
      </c>
      <c r="L3343" s="0" t="n">
        <f aca="false">12*Inputs!$B$7*(1-MIN(1,Inputs!$G$7*$D3343)*churn_nonbuyers)*(ic*Inputs!$C$7+fee_wd*Inputs!$E$7*(1-$B3343)+fee_fx*Inputs!$D$7-cost_acc-cost_wd*Inputs!$E$7*(1-$B3343)-cost_fx*Inputs!$D$7)</f>
        <v>347661.937943365</v>
      </c>
      <c r="M3343" s="0" t="n">
        <f aca="false">12*Inputs!$B$8*(1-MIN(1,Inputs!$G$8*$D3343)*churn_nonbuyers)*(ic*Inputs!$C$8+fee_wd*Inputs!$E$8*(1-$B3343)+fee_fx*Inputs!$D$8-cost_acc-cost_wd*Inputs!$E$8*(1-$B3343)-cost_fx*Inputs!$D$8)</f>
        <v>0</v>
      </c>
      <c r="N3343" s="0" t="n">
        <f aca="false">K3343+L3343+I3343-fixed</f>
        <v>-72963.5290736933</v>
      </c>
      <c r="O3343" s="0" t="n">
        <f aca="false">K3343+L3343+M3343-fixed</f>
        <v>-201999.940577693</v>
      </c>
      <c r="P3343" s="0" t="n">
        <f aca="false">12*Inputs!$B$6*(1-MIN(1,Inputs!$F$6*$D3343))*(ic*Inputs!$C$6+flat_fee-cost_acc-cost_wd*Inputs!$E$6*$E3343-cost_fx*Inputs!$D$6)+12*Inputs!$B$7*(1-MIN(1,Inputs!$F$7*$D3343))*(ic*Inputs!$C$7+flat_fee-cost_acc-cost_wd*Inputs!$E$7*$E3343-cost_fx*Inputs!$D$7)+12*Inputs!$B$8*(1-MIN(1,Inputs!$F$8*$D3343))*(ic*Inputs!$C$8+flat_fee-cost_acc-cost_wd*Inputs!$E$8*$E3343-cost_fx*Inputs!$D$8)-fixed</f>
        <v>-255040.65109144</v>
      </c>
    </row>
    <row r="3344" customFormat="false" ht="15" hidden="false" customHeight="false" outlineLevel="0" collapsed="false">
      <c r="A3344" s="0" t="n">
        <v>3279</v>
      </c>
      <c r="B3344" s="0" t="n">
        <v>0.488828</v>
      </c>
      <c r="C3344" s="0" t="n">
        <v>0.912369</v>
      </c>
      <c r="D3344" s="0" t="n">
        <v>1.225503</v>
      </c>
      <c r="E3344" s="0" t="n">
        <v>1.229482</v>
      </c>
      <c r="F3344" s="0" t="n">
        <v>0.110347</v>
      </c>
      <c r="G3344" s="0" t="n">
        <f aca="false">12*Inputs!$B$6*(MIN(1,$H$50*$C3344)*(ic*Inputs!$C$6+pS+fee_fx*Inputs!$D$6-cost_acc-cost_wd*Inputs!$E$6*$E3344-cost_fx*Inputs!$D$6-$F3344)+(1-MIN(1,$H$50*$C3344))*(1-MIN(1,Inputs!$G$6*$D3344)*churn_nonbuyers)*(ic*Inputs!$C$6+fee_wd*Inputs!$E$6*(1-$B3344)+fee_fx*Inputs!$D$6-cost_acc-cost_wd*Inputs!$E$6*(1-$B3344)-cost_fx*Inputs!$D$6))</f>
        <v>174092.282506421</v>
      </c>
      <c r="H3344" s="0" t="n">
        <f aca="false">12*Inputs!$B$7*(MIN(1,$H$51*$C3344)*(ic*Inputs!$C$7+pE+fee_fx*Inputs!$D$7-cost_acc-cost_wd*Inputs!$E$7*$E3344-cost_fx*Inputs!$D$7-$F3344)+(1-MIN(1,$H$51*$C3344))*(1-MIN(1,Inputs!$G$7*$D3344)*churn_nonbuyers)*(ic*Inputs!$C$7+fee_wd*Inputs!$E$7*(1-$B3344)+fee_fx*Inputs!$D$7-cost_acc-cost_wd*Inputs!$E$7*(1-$B3344)-cost_fx*Inputs!$D$7))</f>
        <v>372835.779879747</v>
      </c>
      <c r="I3344" s="0" t="n">
        <f aca="false">12*Inputs!$B$8*(MIN(1,$H$52*$C3344)*(ic*Inputs!$C$8+pT-cost_acc-cost_wd*Inputs!$E$8-cost_fx*Inputs!$D$8-cost_ins)+(1-MIN(1,$H$52*$C3344))*(1-MIN(1,Inputs!$G$8*$D3344)*churn_nonbuyers)*(ic*Inputs!$C$8+fee_wd*Inputs!$E$8*(1-$B3344)+fee_fx*Inputs!$D$8-cost_acc-cost_wd*Inputs!$E$8*(1-$B3344)-cost_fx*Inputs!$D$8))</f>
        <v>147072.52403423</v>
      </c>
      <c r="J3344" s="0" t="n">
        <f aca="false">G3344+H3344+I3344-fixed</f>
        <v>-5999.41357960203</v>
      </c>
      <c r="K3344" s="0" t="n">
        <f aca="false">12*Inputs!$B$6*(1-MIN(1,Inputs!$G$6*$D3344)*churn_nonbuyers)*(ic*Inputs!$C$6+fee_wd*Inputs!$E$6*(1-$B3344)+fee_fx*Inputs!$D$6-cost_acc-cost_wd*Inputs!$E$6*(1-$B3344)-cost_fx*Inputs!$D$6)</f>
        <v>123168.931059485</v>
      </c>
      <c r="L3344" s="0" t="n">
        <f aca="false">12*Inputs!$B$7*(1-MIN(1,Inputs!$G$7*$D3344)*churn_nonbuyers)*(ic*Inputs!$C$7+fee_wd*Inputs!$E$7*(1-$B3344)+fee_fx*Inputs!$D$7-cost_acc-cost_wd*Inputs!$E$7*(1-$B3344)-cost_fx*Inputs!$D$7)</f>
        <v>320573.023691691</v>
      </c>
      <c r="M3344" s="0" t="n">
        <f aca="false">12*Inputs!$B$8*(1-MIN(1,Inputs!$G$8*$D3344)*churn_nonbuyers)*(ic*Inputs!$C$8+fee_wd*Inputs!$E$8*(1-$B3344)+fee_fx*Inputs!$D$8-cost_acc-cost_wd*Inputs!$E$8*(1-$B3344)-cost_fx*Inputs!$D$8)</f>
        <v>43061.7526242624</v>
      </c>
      <c r="N3344" s="0" t="n">
        <f aca="false">K3344+L3344+I3344-fixed</f>
        <v>-109185.521214594</v>
      </c>
      <c r="O3344" s="0" t="n">
        <f aca="false">K3344+L3344+M3344-fixed</f>
        <v>-213196.292624562</v>
      </c>
      <c r="P3344" s="0" t="n">
        <f aca="false">12*Inputs!$B$6*(1-MIN(1,Inputs!$F$6*$D3344))*(ic*Inputs!$C$6+flat_fee-cost_acc-cost_wd*Inputs!$E$6*$E3344-cost_fx*Inputs!$D$6)+12*Inputs!$B$7*(1-MIN(1,Inputs!$F$7*$D3344))*(ic*Inputs!$C$7+flat_fee-cost_acc-cost_wd*Inputs!$E$7*$E3344-cost_fx*Inputs!$D$7)+12*Inputs!$B$8*(1-MIN(1,Inputs!$F$8*$D3344))*(ic*Inputs!$C$8+flat_fee-cost_acc-cost_wd*Inputs!$E$8*$E3344-cost_fx*Inputs!$D$8)-fixed</f>
        <v>-143411.94871696</v>
      </c>
    </row>
    <row r="3345" customFormat="false" ht="15" hidden="false" customHeight="false" outlineLevel="0" collapsed="false">
      <c r="A3345" s="0" t="n">
        <v>3280</v>
      </c>
      <c r="B3345" s="0" t="n">
        <v>0.234434</v>
      </c>
      <c r="C3345" s="0" t="n">
        <v>0.803522</v>
      </c>
      <c r="D3345" s="0" t="n">
        <v>1.617958</v>
      </c>
      <c r="E3345" s="0" t="n">
        <v>1.234233</v>
      </c>
      <c r="F3345" s="0" t="n">
        <v>0.102866</v>
      </c>
      <c r="G3345" s="0" t="n">
        <f aca="false">12*Inputs!$B$6*(MIN(1,$H$50*$C3345)*(ic*Inputs!$C$6+pS+fee_fx*Inputs!$D$6-cost_acc-cost_wd*Inputs!$E$6*$E3345-cost_fx*Inputs!$D$6-$F3345)+(1-MIN(1,$H$50*$C3345))*(1-MIN(1,Inputs!$G$6*$D3345)*churn_nonbuyers)*(ic*Inputs!$C$6+fee_wd*Inputs!$E$6*(1-$B3345)+fee_fx*Inputs!$D$6-cost_acc-cost_wd*Inputs!$E$6*(1-$B3345)-cost_fx*Inputs!$D$6))</f>
        <v>197163.326120085</v>
      </c>
      <c r="H3345" s="0" t="n">
        <f aca="false">12*Inputs!$B$7*(MIN(1,$H$51*$C3345)*(ic*Inputs!$C$7+pE+fee_fx*Inputs!$D$7-cost_acc-cost_wd*Inputs!$E$7*$E3345-cost_fx*Inputs!$D$7-$F3345)+(1-MIN(1,$H$51*$C3345))*(1-MIN(1,Inputs!$G$7*$D3345)*churn_nonbuyers)*(ic*Inputs!$C$7+fee_wd*Inputs!$E$7*(1-$B3345)+fee_fx*Inputs!$D$7-cost_acc-cost_wd*Inputs!$E$7*(1-$B3345)-cost_fx*Inputs!$D$7))</f>
        <v>387500.286979438</v>
      </c>
      <c r="I3345" s="0" t="n">
        <f aca="false">12*Inputs!$B$8*(MIN(1,$H$52*$C3345)*(ic*Inputs!$C$8+pT-cost_acc-cost_wd*Inputs!$E$8-cost_fx*Inputs!$D$8-cost_ins)+(1-MIN(1,$H$52*$C3345))*(1-MIN(1,Inputs!$G$8*$D3345)*churn_nonbuyers)*(ic*Inputs!$C$8+fee_wd*Inputs!$E$8*(1-$B3345)+fee_fx*Inputs!$D$8-cost_acc-cost_wd*Inputs!$E$8*(1-$B3345)-cost_fx*Inputs!$D$8))</f>
        <v>115822.875168</v>
      </c>
      <c r="J3345" s="0" t="n">
        <f aca="false">G3345+H3345+I3345-fixed</f>
        <v>486.488267523004</v>
      </c>
      <c r="K3345" s="0" t="n">
        <f aca="false">12*Inputs!$B$6*(1-MIN(1,Inputs!$G$6*$D3345)*churn_nonbuyers)*(ic*Inputs!$C$6+fee_wd*Inputs!$E$6*(1-$B3345)+fee_fx*Inputs!$D$6-cost_acc-cost_wd*Inputs!$E$6*(1-$B3345)-cost_fx*Inputs!$D$6)</f>
        <v>154263.478793558</v>
      </c>
      <c r="L3345" s="0" t="n">
        <f aca="false">12*Inputs!$B$7*(1-MIN(1,Inputs!$G$7*$D3345)*churn_nonbuyers)*(ic*Inputs!$C$7+fee_wd*Inputs!$E$7*(1-$B3345)+fee_fx*Inputs!$D$7-cost_acc-cost_wd*Inputs!$E$7*(1-$B3345)-cost_fx*Inputs!$D$7)</f>
        <v>351509.278892135</v>
      </c>
      <c r="M3345" s="0" t="n">
        <f aca="false">12*Inputs!$B$8*(1-MIN(1,Inputs!$G$8*$D3345)*churn_nonbuyers)*(ic*Inputs!$C$8+fee_wd*Inputs!$E$8*(1-$B3345)+fee_fx*Inputs!$D$8-cost_acc-cost_wd*Inputs!$E$8*(1-$B3345)-cost_fx*Inputs!$D$8)</f>
        <v>0</v>
      </c>
      <c r="N3345" s="0" t="n">
        <f aca="false">K3345+L3345+I3345-fixed</f>
        <v>-78404.3671463064</v>
      </c>
      <c r="O3345" s="0" t="n">
        <f aca="false">K3345+L3345+M3345-fixed</f>
        <v>-194227.242314306</v>
      </c>
      <c r="P3345" s="0" t="n">
        <f aca="false">12*Inputs!$B$6*(1-MIN(1,Inputs!$F$6*$D3345))*(ic*Inputs!$C$6+flat_fee-cost_acc-cost_wd*Inputs!$E$6*$E3345-cost_fx*Inputs!$D$6)+12*Inputs!$B$7*(1-MIN(1,Inputs!$F$7*$D3345))*(ic*Inputs!$C$7+flat_fee-cost_acc-cost_wd*Inputs!$E$7*$E3345-cost_fx*Inputs!$D$7)+12*Inputs!$B$8*(1-MIN(1,Inputs!$F$8*$D3345))*(ic*Inputs!$C$8+flat_fee-cost_acc-cost_wd*Inputs!$E$8*$E3345-cost_fx*Inputs!$D$8)-fixed</f>
        <v>-344461.39753264</v>
      </c>
    </row>
    <row r="3346" customFormat="false" ht="15" hidden="false" customHeight="false" outlineLevel="0" collapsed="false">
      <c r="A3346" s="0" t="n">
        <v>3281</v>
      </c>
      <c r="B3346" s="0" t="n">
        <v>0.207696</v>
      </c>
      <c r="C3346" s="0" t="n">
        <v>0.840901</v>
      </c>
      <c r="D3346" s="0" t="n">
        <v>1.483513</v>
      </c>
      <c r="E3346" s="0" t="n">
        <v>1.158935</v>
      </c>
      <c r="F3346" s="0" t="n">
        <v>0.204802</v>
      </c>
      <c r="G3346" s="0" t="n">
        <f aca="false">12*Inputs!$B$6*(MIN(1,$H$50*$C3346)*(ic*Inputs!$C$6+pS+fee_fx*Inputs!$D$6-cost_acc-cost_wd*Inputs!$E$6*$E3346-cost_fx*Inputs!$D$6-$F3346)+(1-MIN(1,$H$50*$C3346))*(1-MIN(1,Inputs!$G$6*$D3346)*churn_nonbuyers)*(ic*Inputs!$C$6+fee_wd*Inputs!$E$6*(1-$B3346)+fee_fx*Inputs!$D$6-cost_acc-cost_wd*Inputs!$E$6*(1-$B3346)-cost_fx*Inputs!$D$6))</f>
        <v>203020.131551036</v>
      </c>
      <c r="H3346" s="0" t="n">
        <f aca="false">12*Inputs!$B$7*(MIN(1,$H$51*$C3346)*(ic*Inputs!$C$7+pE+fee_fx*Inputs!$D$7-cost_acc-cost_wd*Inputs!$E$7*$E3346-cost_fx*Inputs!$D$7-$F3346)+(1-MIN(1,$H$51*$C3346))*(1-MIN(1,Inputs!$G$7*$D3346)*churn_nonbuyers)*(ic*Inputs!$C$7+fee_wd*Inputs!$E$7*(1-$B3346)+fee_fx*Inputs!$D$7-cost_acc-cost_wd*Inputs!$E$7*(1-$B3346)-cost_fx*Inputs!$D$7))</f>
        <v>394961.795451945</v>
      </c>
      <c r="I3346" s="0" t="n">
        <f aca="false">12*Inputs!$B$8*(MIN(1,$H$52*$C3346)*(ic*Inputs!$C$8+pT-cost_acc-cost_wd*Inputs!$E$8-cost_fx*Inputs!$D$8-cost_ins)+(1-MIN(1,$H$52*$C3346))*(1-MIN(1,Inputs!$G$8*$D3346)*churn_nonbuyers)*(ic*Inputs!$C$8+fee_wd*Inputs!$E$8*(1-$B3346)+fee_fx*Inputs!$D$8-cost_acc-cost_wd*Inputs!$E$8*(1-$B3346)-cost_fx*Inputs!$D$8))</f>
        <v>121210.833744</v>
      </c>
      <c r="J3346" s="0" t="n">
        <f aca="false">G3346+H3346+I3346-fixed</f>
        <v>19192.7607469815</v>
      </c>
      <c r="K3346" s="0" t="n">
        <f aca="false">12*Inputs!$B$6*(1-MIN(1,Inputs!$G$6*$D3346)*churn_nonbuyers)*(ic*Inputs!$C$6+fee_wd*Inputs!$E$6*(1-$B3346)+fee_fx*Inputs!$D$6-cost_acc-cost_wd*Inputs!$E$6*(1-$B3346)-cost_fx*Inputs!$D$6)</f>
        <v>158956.426915546</v>
      </c>
      <c r="L3346" s="0" t="n">
        <f aca="false">12*Inputs!$B$7*(1-MIN(1,Inputs!$G$7*$D3346)*churn_nonbuyers)*(ic*Inputs!$C$7+fee_wd*Inputs!$E$7*(1-$B3346)+fee_fx*Inputs!$D$7-cost_acc-cost_wd*Inputs!$E$7*(1-$B3346)-cost_fx*Inputs!$D$7)</f>
        <v>356678.279925327</v>
      </c>
      <c r="M3346" s="0" t="n">
        <f aca="false">12*Inputs!$B$8*(1-MIN(1,Inputs!$G$8*$D3346)*churn_nonbuyers)*(ic*Inputs!$C$8+fee_wd*Inputs!$E$8*(1-$B3346)+fee_fx*Inputs!$D$8-cost_acc-cost_wd*Inputs!$E$8*(1-$B3346)-cost_fx*Inputs!$D$8)</f>
        <v>0</v>
      </c>
      <c r="N3346" s="0" t="n">
        <f aca="false">K3346+L3346+I3346-fixed</f>
        <v>-63154.4594151272</v>
      </c>
      <c r="O3346" s="0" t="n">
        <f aca="false">K3346+L3346+M3346-fixed</f>
        <v>-184365.293159127</v>
      </c>
      <c r="P3346" s="0" t="n">
        <f aca="false">12*Inputs!$B$6*(1-MIN(1,Inputs!$F$6*$D3346))*(ic*Inputs!$C$6+flat_fee-cost_acc-cost_wd*Inputs!$E$6*$E3346-cost_fx*Inputs!$D$6)+12*Inputs!$B$7*(1-MIN(1,Inputs!$F$7*$D3346))*(ic*Inputs!$C$7+flat_fee-cost_acc-cost_wd*Inputs!$E$7*$E3346-cost_fx*Inputs!$D$7)+12*Inputs!$B$8*(1-MIN(1,Inputs!$F$8*$D3346))*(ic*Inputs!$C$8+flat_fee-cost_acc-cost_wd*Inputs!$E$8*$E3346-cost_fx*Inputs!$D$8)-fixed</f>
        <v>-252411.1257868</v>
      </c>
    </row>
    <row r="3347" customFormat="false" ht="15" hidden="false" customHeight="false" outlineLevel="0" collapsed="false">
      <c r="A3347" s="0" t="n">
        <v>3282</v>
      </c>
      <c r="B3347" s="0" t="n">
        <v>0.084684</v>
      </c>
      <c r="C3347" s="0" t="n">
        <v>1.023095</v>
      </c>
      <c r="D3347" s="0" t="n">
        <v>1.32176</v>
      </c>
      <c r="E3347" s="0" t="n">
        <v>1.234673</v>
      </c>
      <c r="F3347" s="0" t="n">
        <v>0.078317</v>
      </c>
      <c r="G3347" s="0" t="n">
        <f aca="false">12*Inputs!$B$6*(MIN(1,$H$50*$C3347)*(ic*Inputs!$C$6+pS+fee_fx*Inputs!$D$6-cost_acc-cost_wd*Inputs!$E$6*$E3347-cost_fx*Inputs!$D$6-$F3347)+(1-MIN(1,$H$50*$C3347))*(1-MIN(1,Inputs!$G$6*$D3347)*churn_nonbuyers)*(ic*Inputs!$C$6+fee_wd*Inputs!$E$6*(1-$B3347)+fee_fx*Inputs!$D$6-cost_acc-cost_wd*Inputs!$E$6*(1-$B3347)-cost_fx*Inputs!$D$6))</f>
        <v>230227.401542434</v>
      </c>
      <c r="H3347" s="0" t="n">
        <f aca="false">12*Inputs!$B$7*(MIN(1,$H$51*$C3347)*(ic*Inputs!$C$7+pE+fee_fx*Inputs!$D$7-cost_acc-cost_wd*Inputs!$E$7*$E3347-cost_fx*Inputs!$D$7-$F3347)+(1-MIN(1,$H$51*$C3347))*(1-MIN(1,Inputs!$G$7*$D3347)*churn_nonbuyers)*(ic*Inputs!$C$7+fee_wd*Inputs!$E$7*(1-$B3347)+fee_fx*Inputs!$D$7-cost_acc-cost_wd*Inputs!$E$7*(1-$B3347)-cost_fx*Inputs!$D$7))</f>
        <v>412903.547279952</v>
      </c>
      <c r="I3347" s="0" t="n">
        <f aca="false">12*Inputs!$B$8*(MIN(1,$H$52*$C3347)*(ic*Inputs!$C$8+pT-cost_acc-cost_wd*Inputs!$E$8-cost_fx*Inputs!$D$8-cost_ins)+(1-MIN(1,$H$52*$C3347))*(1-MIN(1,Inputs!$G$8*$D3347)*churn_nonbuyers)*(ic*Inputs!$C$8+fee_wd*Inputs!$E$8*(1-$B3347)+fee_fx*Inputs!$D$8-cost_acc-cost_wd*Inputs!$E$8*(1-$B3347)-cost_fx*Inputs!$D$8))</f>
        <v>154313.494029603</v>
      </c>
      <c r="J3347" s="0" t="n">
        <f aca="false">G3347+H3347+I3347-fixed</f>
        <v>97444.4428519894</v>
      </c>
      <c r="K3347" s="0" t="n">
        <f aca="false">12*Inputs!$B$6*(1-MIN(1,Inputs!$G$6*$D3347)*churn_nonbuyers)*(ic*Inputs!$C$6+fee_wd*Inputs!$E$6*(1-$B3347)+fee_fx*Inputs!$D$6-cost_acc-cost_wd*Inputs!$E$6*(1-$B3347)-cost_fx*Inputs!$D$6)</f>
        <v>176888.073051648</v>
      </c>
      <c r="L3347" s="0" t="n">
        <f aca="false">12*Inputs!$B$7*(1-MIN(1,Inputs!$G$7*$D3347)*churn_nonbuyers)*(ic*Inputs!$C$7+fee_wd*Inputs!$E$7*(1-$B3347)+fee_fx*Inputs!$D$7-cost_acc-cost_wd*Inputs!$E$7*(1-$B3347)-cost_fx*Inputs!$D$7)</f>
        <v>375501.040950989</v>
      </c>
      <c r="M3347" s="0" t="n">
        <f aca="false">12*Inputs!$B$8*(1-MIN(1,Inputs!$G$8*$D3347)*churn_nonbuyers)*(ic*Inputs!$C$8+fee_wd*Inputs!$E$8*(1-$B3347)+fee_fx*Inputs!$D$8-cost_acc-cost_wd*Inputs!$E$8*(1-$B3347)-cost_fx*Inputs!$D$8)</f>
        <v>24100.355841024</v>
      </c>
      <c r="N3347" s="0" t="n">
        <f aca="false">K3347+L3347+I3347-fixed</f>
        <v>6702.60803224018</v>
      </c>
      <c r="O3347" s="0" t="n">
        <f aca="false">K3347+L3347+M3347-fixed</f>
        <v>-123510.530156339</v>
      </c>
      <c r="P3347" s="0" t="n">
        <f aca="false">12*Inputs!$B$6*(1-MIN(1,Inputs!$F$6*$D3347))*(ic*Inputs!$C$6+flat_fee-cost_acc-cost_wd*Inputs!$E$6*$E3347-cost_fx*Inputs!$D$6)+12*Inputs!$B$7*(1-MIN(1,Inputs!$F$7*$D3347))*(ic*Inputs!$C$7+flat_fee-cost_acc-cost_wd*Inputs!$E$7*$E3347-cost_fx*Inputs!$D$7)+12*Inputs!$B$8*(1-MIN(1,Inputs!$F$8*$D3347))*(ic*Inputs!$C$8+flat_fee-cost_acc-cost_wd*Inputs!$E$8*$E3347-cost_fx*Inputs!$D$8)-fixed</f>
        <v>-194234.1970048</v>
      </c>
    </row>
    <row r="3348" customFormat="false" ht="15" hidden="false" customHeight="false" outlineLevel="0" collapsed="false">
      <c r="A3348" s="0" t="n">
        <v>3283</v>
      </c>
      <c r="B3348" s="0" t="n">
        <v>0.099904</v>
      </c>
      <c r="C3348" s="0" t="n">
        <v>0.762076</v>
      </c>
      <c r="D3348" s="0" t="n">
        <v>1.097843</v>
      </c>
      <c r="E3348" s="0" t="n">
        <v>1.199175</v>
      </c>
      <c r="F3348" s="0" t="n">
        <v>0.372427</v>
      </c>
      <c r="G3348" s="0" t="n">
        <f aca="false">12*Inputs!$B$6*(MIN(1,$H$50*$C3348)*(ic*Inputs!$C$6+pS+fee_fx*Inputs!$D$6-cost_acc-cost_wd*Inputs!$E$6*$E3348-cost_fx*Inputs!$D$6-$F3348)+(1-MIN(1,$H$50*$C3348))*(1-MIN(1,Inputs!$G$6*$D3348)*churn_nonbuyers)*(ic*Inputs!$C$6+fee_wd*Inputs!$E$6*(1-$B3348)+fee_fx*Inputs!$D$6-cost_acc-cost_wd*Inputs!$E$6*(1-$B3348)-cost_fx*Inputs!$D$6))</f>
        <v>212124.520905125</v>
      </c>
      <c r="H3348" s="0" t="n">
        <f aca="false">12*Inputs!$B$7*(MIN(1,$H$51*$C3348)*(ic*Inputs!$C$7+pE+fee_fx*Inputs!$D$7-cost_acc-cost_wd*Inputs!$E$7*$E3348-cost_fx*Inputs!$D$7-$F3348)+(1-MIN(1,$H$51*$C3348))*(1-MIN(1,Inputs!$G$7*$D3348)*churn_nonbuyers)*(ic*Inputs!$C$7+fee_wd*Inputs!$E$7*(1-$B3348)+fee_fx*Inputs!$D$7-cost_acc-cost_wd*Inputs!$E$7*(1-$B3348)-cost_fx*Inputs!$D$7))</f>
        <v>393919.957392338</v>
      </c>
      <c r="I3348" s="0" t="n">
        <f aca="false">12*Inputs!$B$8*(MIN(1,$H$52*$C3348)*(ic*Inputs!$C$8+pT-cost_acc-cost_wd*Inputs!$E$8-cost_fx*Inputs!$D$8-cost_ins)+(1-MIN(1,$H$52*$C3348))*(1-MIN(1,Inputs!$G$8*$D3348)*churn_nonbuyers)*(ic*Inputs!$C$8+fee_wd*Inputs!$E$8*(1-$B3348)+fee_fx*Inputs!$D$8-cost_acc-cost_wd*Inputs!$E$8*(1-$B3348)-cost_fx*Inputs!$D$8))</f>
        <v>144585.261944099</v>
      </c>
      <c r="J3348" s="0" t="n">
        <f aca="false">G3348+H3348+I3348-fixed</f>
        <v>50629.7402415628</v>
      </c>
      <c r="K3348" s="0" t="n">
        <f aca="false">12*Inputs!$B$6*(1-MIN(1,Inputs!$G$6*$D3348)*churn_nonbuyers)*(ic*Inputs!$C$6+fee_wd*Inputs!$E$6*(1-$B3348)+fee_fx*Inputs!$D$6-cost_acc-cost_wd*Inputs!$E$6*(1-$B3348)-cost_fx*Inputs!$D$6)</f>
        <v>176937.254690918</v>
      </c>
      <c r="L3348" s="0" t="n">
        <f aca="false">12*Inputs!$B$7*(1-MIN(1,Inputs!$G$7*$D3348)*churn_nonbuyers)*(ic*Inputs!$C$7+fee_wd*Inputs!$E$7*(1-$B3348)+fee_fx*Inputs!$D$7-cost_acc-cost_wd*Inputs!$E$7*(1-$B3348)-cost_fx*Inputs!$D$7)</f>
        <v>376008.127950551</v>
      </c>
      <c r="M3348" s="0" t="n">
        <f aca="false">12*Inputs!$B$8*(1-MIN(1,Inputs!$G$8*$D3348)*churn_nonbuyers)*(ic*Inputs!$C$8+fee_wd*Inputs!$E$8*(1-$B3348)+fee_fx*Inputs!$D$8-cost_acc-cost_wd*Inputs!$E$8*(1-$B3348)-cost_fx*Inputs!$D$8)</f>
        <v>74454.6506376193</v>
      </c>
      <c r="N3348" s="0" t="n">
        <f aca="false">K3348+L3348+I3348-fixed</f>
        <v>-2469.35541443119</v>
      </c>
      <c r="O3348" s="0" t="n">
        <f aca="false">K3348+L3348+M3348-fixed</f>
        <v>-72599.9667209112</v>
      </c>
      <c r="P3348" s="0" t="n">
        <f aca="false">12*Inputs!$B$6*(1-MIN(1,Inputs!$F$6*$D3348))*(ic*Inputs!$C$6+flat_fee-cost_acc-cost_wd*Inputs!$E$6*$E3348-cost_fx*Inputs!$D$6)+12*Inputs!$B$7*(1-MIN(1,Inputs!$F$7*$D3348))*(ic*Inputs!$C$7+flat_fee-cost_acc-cost_wd*Inputs!$E$7*$E3348-cost_fx*Inputs!$D$7)+12*Inputs!$B$8*(1-MIN(1,Inputs!$F$8*$D3348))*(ic*Inputs!$C$8+flat_fee-cost_acc-cost_wd*Inputs!$E$8*$E3348-cost_fx*Inputs!$D$8)-fixed</f>
        <v>-66070.916218</v>
      </c>
    </row>
    <row r="3349" customFormat="false" ht="15" hidden="false" customHeight="false" outlineLevel="0" collapsed="false">
      <c r="A3349" s="0" t="n">
        <v>3284</v>
      </c>
      <c r="B3349" s="0" t="n">
        <v>0.4159</v>
      </c>
      <c r="C3349" s="0" t="n">
        <v>0.910839</v>
      </c>
      <c r="D3349" s="0" t="n">
        <v>0.572501</v>
      </c>
      <c r="E3349" s="0" t="n">
        <v>1.25084</v>
      </c>
      <c r="F3349" s="0" t="n">
        <v>0.312546</v>
      </c>
      <c r="G3349" s="0" t="n">
        <f aca="false">12*Inputs!$B$6*(MIN(1,$H$50*$C3349)*(ic*Inputs!$C$6+pS+fee_fx*Inputs!$D$6-cost_acc-cost_wd*Inputs!$E$6*$E3349-cost_fx*Inputs!$D$6-$F3349)+(1-MIN(1,$H$50*$C3349))*(1-MIN(1,Inputs!$G$6*$D3349)*churn_nonbuyers)*(ic*Inputs!$C$6+fee_wd*Inputs!$E$6*(1-$B3349)+fee_fx*Inputs!$D$6-cost_acc-cost_wd*Inputs!$E$6*(1-$B3349)-cost_fx*Inputs!$D$6))</f>
        <v>182744.900770026</v>
      </c>
      <c r="H3349" s="0" t="n">
        <f aca="false">12*Inputs!$B$7*(MIN(1,$H$51*$C3349)*(ic*Inputs!$C$7+pE+fee_fx*Inputs!$D$7-cost_acc-cost_wd*Inputs!$E$7*$E3349-cost_fx*Inputs!$D$7-$F3349)+(1-MIN(1,$H$51*$C3349))*(1-MIN(1,Inputs!$G$7*$D3349)*churn_nonbuyers)*(ic*Inputs!$C$7+fee_wd*Inputs!$E$7*(1-$B3349)+fee_fx*Inputs!$D$7-cost_acc-cost_wd*Inputs!$E$7*(1-$B3349)-cost_fx*Inputs!$D$7))</f>
        <v>370604.067636282</v>
      </c>
      <c r="I3349" s="0" t="n">
        <f aca="false">12*Inputs!$B$8*(MIN(1,$H$52*$C3349)*(ic*Inputs!$C$8+pT-cost_acc-cost_wd*Inputs!$E$8-cost_fx*Inputs!$D$8-cost_ins)+(1-MIN(1,$H$52*$C3349))*(1-MIN(1,Inputs!$G$8*$D3349)*churn_nonbuyers)*(ic*Inputs!$C$8+fee_wd*Inputs!$E$8*(1-$B3349)+fee_fx*Inputs!$D$8-cost_acc-cost_wd*Inputs!$E$8*(1-$B3349)-cost_fx*Inputs!$D$8))</f>
        <v>197842.559475754</v>
      </c>
      <c r="J3349" s="0" t="n">
        <f aca="false">G3349+H3349+I3349-fixed</f>
        <v>51191.5278820612</v>
      </c>
      <c r="K3349" s="0" t="n">
        <f aca="false">12*Inputs!$B$6*(1-MIN(1,Inputs!$G$6*$D3349)*churn_nonbuyers)*(ic*Inputs!$C$6+fee_wd*Inputs!$E$6*(1-$B3349)+fee_fx*Inputs!$D$6-cost_acc-cost_wd*Inputs!$E$6*(1-$B3349)-cost_fx*Inputs!$D$6)</f>
        <v>137653.93271448</v>
      </c>
      <c r="L3349" s="0" t="n">
        <f aca="false">12*Inputs!$B$7*(1-MIN(1,Inputs!$G$7*$D3349)*churn_nonbuyers)*(ic*Inputs!$C$7+fee_wd*Inputs!$E$7*(1-$B3349)+fee_fx*Inputs!$D$7-cost_acc-cost_wd*Inputs!$E$7*(1-$B3349)-cost_fx*Inputs!$D$7)</f>
        <v>337414.033580688</v>
      </c>
      <c r="M3349" s="0" t="n">
        <f aca="false">12*Inputs!$B$8*(1-MIN(1,Inputs!$G$8*$D3349)*churn_nonbuyers)*(ic*Inputs!$C$8+fee_wd*Inputs!$E$8*(1-$B3349)+fee_fx*Inputs!$D$8-cost_acc-cost_wd*Inputs!$E$8*(1-$B3349)-cost_fx*Inputs!$D$8)</f>
        <v>183632.03789424</v>
      </c>
      <c r="N3349" s="0" t="n">
        <f aca="false">K3349+L3349+I3349-fixed</f>
        <v>-27089.4742290782</v>
      </c>
      <c r="O3349" s="0" t="n">
        <f aca="false">K3349+L3349+M3349-fixed</f>
        <v>-41299.995810592</v>
      </c>
      <c r="P3349" s="0" t="n">
        <f aca="false">12*Inputs!$B$6*(1-MIN(1,Inputs!$F$6*$D3349))*(ic*Inputs!$C$6+flat_fee-cost_acc-cost_wd*Inputs!$E$6*$E3349-cost_fx*Inputs!$D$6)+12*Inputs!$B$7*(1-MIN(1,Inputs!$F$7*$D3349))*(ic*Inputs!$C$7+flat_fee-cost_acc-cost_wd*Inputs!$E$7*$E3349-cost_fx*Inputs!$D$7)+12*Inputs!$B$8*(1-MIN(1,Inputs!$F$8*$D3349))*(ic*Inputs!$C$8+flat_fee-cost_acc-cost_wd*Inputs!$E$8*$E3349-cost_fx*Inputs!$D$8)-fixed</f>
        <v>177451.6522736</v>
      </c>
    </row>
    <row r="3350" customFormat="false" ht="15" hidden="false" customHeight="false" outlineLevel="0" collapsed="false">
      <c r="A3350" s="0" t="n">
        <v>3285</v>
      </c>
      <c r="B3350" s="0" t="n">
        <v>0.281922</v>
      </c>
      <c r="C3350" s="0" t="n">
        <v>1.034032</v>
      </c>
      <c r="D3350" s="0" t="n">
        <v>1.293588</v>
      </c>
      <c r="E3350" s="0" t="n">
        <v>1.1455</v>
      </c>
      <c r="F3350" s="0" t="n">
        <v>0.156723</v>
      </c>
      <c r="G3350" s="0" t="n">
        <f aca="false">12*Inputs!$B$6*(MIN(1,$H$50*$C3350)*(ic*Inputs!$C$6+pS+fee_fx*Inputs!$D$6-cost_acc-cost_wd*Inputs!$E$6*$E3350-cost_fx*Inputs!$D$6-$F3350)+(1-MIN(1,$H$50*$C3350))*(1-MIN(1,Inputs!$G$6*$D3350)*churn_nonbuyers)*(ic*Inputs!$C$6+fee_wd*Inputs!$E$6*(1-$B3350)+fee_fx*Inputs!$D$6-cost_acc-cost_wd*Inputs!$E$6*(1-$B3350)-cost_fx*Inputs!$D$6))</f>
        <v>206931.159233561</v>
      </c>
      <c r="H3350" s="0" t="n">
        <f aca="false">12*Inputs!$B$7*(MIN(1,$H$51*$C3350)*(ic*Inputs!$C$7+pE+fee_fx*Inputs!$D$7-cost_acc-cost_wd*Inputs!$E$7*$E3350-cost_fx*Inputs!$D$7-$F3350)+(1-MIN(1,$H$51*$C3350))*(1-MIN(1,Inputs!$G$7*$D3350)*churn_nonbuyers)*(ic*Inputs!$C$7+fee_wd*Inputs!$E$7*(1-$B3350)+fee_fx*Inputs!$D$7-cost_acc-cost_wd*Inputs!$E$7*(1-$B3350)-cost_fx*Inputs!$D$7))</f>
        <v>403441.215739138</v>
      </c>
      <c r="I3350" s="0" t="n">
        <f aca="false">12*Inputs!$B$8*(MIN(1,$H$52*$C3350)*(ic*Inputs!$C$8+pT-cost_acc-cost_wd*Inputs!$E$8-cost_fx*Inputs!$D$8-cost_ins)+(1-MIN(1,$H$52*$C3350))*(1-MIN(1,Inputs!$G$8*$D3350)*churn_nonbuyers)*(ic*Inputs!$C$8+fee_wd*Inputs!$E$8*(1-$B3350)+fee_fx*Inputs!$D$8-cost_acc-cost_wd*Inputs!$E$8*(1-$B3350)-cost_fx*Inputs!$D$8))</f>
        <v>157213.973707002</v>
      </c>
      <c r="J3350" s="0" t="n">
        <f aca="false">G3350+H3350+I3350-fixed</f>
        <v>67586.3486797019</v>
      </c>
      <c r="K3350" s="0" t="n">
        <f aca="false">12*Inputs!$B$6*(1-MIN(1,Inputs!$G$6*$D3350)*churn_nonbuyers)*(ic*Inputs!$C$6+fee_wd*Inputs!$E$6*(1-$B3350)+fee_fx*Inputs!$D$6-cost_acc-cost_wd*Inputs!$E$6*(1-$B3350)-cost_fx*Inputs!$D$6)</f>
        <v>150589.639556179</v>
      </c>
      <c r="L3350" s="0" t="n">
        <f aca="false">12*Inputs!$B$7*(1-MIN(1,Inputs!$G$7*$D3350)*churn_nonbuyers)*(ic*Inputs!$C$7+fee_wd*Inputs!$E$7*(1-$B3350)+fee_fx*Inputs!$D$7-cost_acc-cost_wd*Inputs!$E$7*(1-$B3350)-cost_fx*Inputs!$D$7)</f>
        <v>348531.456309708</v>
      </c>
      <c r="M3350" s="0" t="n">
        <f aca="false">12*Inputs!$B$8*(1-MIN(1,Inputs!$G$8*$D3350)*churn_nonbuyers)*(ic*Inputs!$C$8+fee_wd*Inputs!$E$8*(1-$B3350)+fee_fx*Inputs!$D$8-cost_acc-cost_wd*Inputs!$E$8*(1-$B3350)-cost_fx*Inputs!$D$8)</f>
        <v>29562.3725421696</v>
      </c>
      <c r="N3350" s="0" t="n">
        <f aca="false">K3350+L3350+I3350-fixed</f>
        <v>-43664.930427111</v>
      </c>
      <c r="O3350" s="0" t="n">
        <f aca="false">K3350+L3350+M3350-fixed</f>
        <v>-171316.531591944</v>
      </c>
      <c r="P3350" s="0" t="n">
        <f aca="false">12*Inputs!$B$6*(1-MIN(1,Inputs!$F$6*$D3350))*(ic*Inputs!$C$6+flat_fee-cost_acc-cost_wd*Inputs!$E$6*$E3350-cost_fx*Inputs!$D$6)+12*Inputs!$B$7*(1-MIN(1,Inputs!$F$7*$D3350))*(ic*Inputs!$C$7+flat_fee-cost_acc-cost_wd*Inputs!$E$7*$E3350-cost_fx*Inputs!$D$7)+12*Inputs!$B$8*(1-MIN(1,Inputs!$F$8*$D3350))*(ic*Inputs!$C$8+flat_fee-cost_acc-cost_wd*Inputs!$E$8*$E3350-cost_fx*Inputs!$D$8)-fixed</f>
        <v>-147694.400704</v>
      </c>
    </row>
    <row r="3351" customFormat="false" ht="15" hidden="false" customHeight="false" outlineLevel="0" collapsed="false">
      <c r="A3351" s="0" t="n">
        <v>3286</v>
      </c>
      <c r="B3351" s="0" t="n">
        <v>0.385015</v>
      </c>
      <c r="C3351" s="0" t="n">
        <v>0.98144</v>
      </c>
      <c r="D3351" s="0" t="n">
        <v>0.78248</v>
      </c>
      <c r="E3351" s="0" t="n">
        <v>1.286168</v>
      </c>
      <c r="F3351" s="0" t="n">
        <v>0.29824</v>
      </c>
      <c r="G3351" s="0" t="n">
        <f aca="false">12*Inputs!$B$6*(MIN(1,$H$50*$C3351)*(ic*Inputs!$C$6+pS+fee_fx*Inputs!$D$6-cost_acc-cost_wd*Inputs!$E$6*$E3351-cost_fx*Inputs!$D$6-$F3351)+(1-MIN(1,$H$50*$C3351))*(1-MIN(1,Inputs!$G$6*$D3351)*churn_nonbuyers)*(ic*Inputs!$C$6+fee_wd*Inputs!$E$6*(1-$B3351)+fee_fx*Inputs!$D$6-cost_acc-cost_wd*Inputs!$E$6*(1-$B3351)-cost_fx*Inputs!$D$6))</f>
        <v>188331.550649632</v>
      </c>
      <c r="H3351" s="0" t="n">
        <f aca="false">12*Inputs!$B$7*(MIN(1,$H$51*$C3351)*(ic*Inputs!$C$7+pE+fee_fx*Inputs!$D$7-cost_acc-cost_wd*Inputs!$E$7*$E3351-cost_fx*Inputs!$D$7-$F3351)+(1-MIN(1,$H$51*$C3351))*(1-MIN(1,Inputs!$G$7*$D3351)*churn_nonbuyers)*(ic*Inputs!$C$7+fee_wd*Inputs!$E$7*(1-$B3351)+fee_fx*Inputs!$D$7-cost_acc-cost_wd*Inputs!$E$7*(1-$B3351)-cost_fx*Inputs!$D$7))</f>
        <v>371315.603745948</v>
      </c>
      <c r="I3351" s="0" t="n">
        <f aca="false">12*Inputs!$B$8*(MIN(1,$H$52*$C3351)*(ic*Inputs!$C$8+pT-cost_acc-cost_wd*Inputs!$E$8-cost_fx*Inputs!$D$8-cost_ins)+(1-MIN(1,$H$52*$C3351))*(1-MIN(1,Inputs!$G$8*$D3351)*churn_nonbuyers)*(ic*Inputs!$C$8+fee_wd*Inputs!$E$8*(1-$B3351)+fee_fx*Inputs!$D$8-cost_acc-cost_wd*Inputs!$E$8*(1-$B3351)-cost_fx*Inputs!$D$8))</f>
        <v>185056.205316783</v>
      </c>
      <c r="J3351" s="0" t="n">
        <f aca="false">G3351+H3351+I3351-fixed</f>
        <v>44703.359712363</v>
      </c>
      <c r="K3351" s="0" t="n">
        <f aca="false">12*Inputs!$B$6*(1-MIN(1,Inputs!$G$6*$D3351)*churn_nonbuyers)*(ic*Inputs!$C$6+fee_wd*Inputs!$E$6*(1-$B3351)+fee_fx*Inputs!$D$6-cost_acc-cost_wd*Inputs!$E$6*(1-$B3351)-cost_fx*Inputs!$D$6)</f>
        <v>140439.56066784</v>
      </c>
      <c r="L3351" s="0" t="n">
        <f aca="false">12*Inputs!$B$7*(1-MIN(1,Inputs!$G$7*$D3351)*churn_nonbuyers)*(ic*Inputs!$C$7+fee_wd*Inputs!$E$7*(1-$B3351)+fee_fx*Inputs!$D$7-cost_acc-cost_wd*Inputs!$E$7*(1-$B3351)-cost_fx*Inputs!$D$7)</f>
        <v>339594.433360704</v>
      </c>
      <c r="M3351" s="0" t="n">
        <f aca="false">12*Inputs!$B$8*(1-MIN(1,Inputs!$G$8*$D3351)*churn_nonbuyers)*(ic*Inputs!$C$8+fee_wd*Inputs!$E$8*(1-$B3351)+fee_fx*Inputs!$D$8-cost_acc-cost_wd*Inputs!$E$8*(1-$B3351)-cost_fx*Inputs!$D$8)</f>
        <v>139260.80524992</v>
      </c>
      <c r="N3351" s="0" t="n">
        <f aca="false">K3351+L3351+I3351-fixed</f>
        <v>-34909.8006546729</v>
      </c>
      <c r="O3351" s="0" t="n">
        <f aca="false">K3351+L3351+M3351-fixed</f>
        <v>-80705.2007215358</v>
      </c>
      <c r="P3351" s="0" t="n">
        <f aca="false">12*Inputs!$B$6*(1-MIN(1,Inputs!$F$6*$D3351))*(ic*Inputs!$C$6+flat_fee-cost_acc-cost_wd*Inputs!$E$6*$E3351-cost_fx*Inputs!$D$6)+12*Inputs!$B$7*(1-MIN(1,Inputs!$F$7*$D3351))*(ic*Inputs!$C$7+flat_fee-cost_acc-cost_wd*Inputs!$E$7*$E3351-cost_fx*Inputs!$D$7)+12*Inputs!$B$8*(1-MIN(1,Inputs!$F$8*$D3351))*(ic*Inputs!$C$8+flat_fee-cost_acc-cost_wd*Inputs!$E$8*$E3351-cost_fx*Inputs!$D$8)-fixed</f>
        <v>54573.6993536</v>
      </c>
    </row>
    <row r="3352" customFormat="false" ht="15" hidden="false" customHeight="false" outlineLevel="0" collapsed="false">
      <c r="A3352" s="0" t="n">
        <v>3287</v>
      </c>
      <c r="B3352" s="0" t="n">
        <v>0.439842</v>
      </c>
      <c r="C3352" s="0" t="n">
        <v>0.987727</v>
      </c>
      <c r="D3352" s="0" t="n">
        <v>1.139783</v>
      </c>
      <c r="E3352" s="0" t="n">
        <v>1.394442</v>
      </c>
      <c r="F3352" s="0" t="n">
        <v>0.06244</v>
      </c>
      <c r="G3352" s="0" t="n">
        <f aca="false">12*Inputs!$B$6*(MIN(1,$H$50*$C3352)*(ic*Inputs!$C$6+pS+fee_fx*Inputs!$D$6-cost_acc-cost_wd*Inputs!$E$6*$E3352-cost_fx*Inputs!$D$6-$F3352)+(1-MIN(1,$H$50*$C3352))*(1-MIN(1,Inputs!$G$6*$D3352)*churn_nonbuyers)*(ic*Inputs!$C$6+fee_wd*Inputs!$E$6*(1-$B3352)+fee_fx*Inputs!$D$6-cost_acc-cost_wd*Inputs!$E$6*(1-$B3352)-cost_fx*Inputs!$D$6))</f>
        <v>182278.823940708</v>
      </c>
      <c r="H3352" s="0" t="n">
        <f aca="false">12*Inputs!$B$7*(MIN(1,$H$51*$C3352)*(ic*Inputs!$C$7+pE+fee_fx*Inputs!$D$7-cost_acc-cost_wd*Inputs!$E$7*$E3352-cost_fx*Inputs!$D$7-$F3352)+(1-MIN(1,$H$51*$C3352))*(1-MIN(1,Inputs!$G$7*$D3352)*churn_nonbuyers)*(ic*Inputs!$C$7+fee_wd*Inputs!$E$7*(1-$B3352)+fee_fx*Inputs!$D$7-cost_acc-cost_wd*Inputs!$E$7*(1-$B3352)-cost_fx*Inputs!$D$7))</f>
        <v>365746.713638664</v>
      </c>
      <c r="I3352" s="0" t="n">
        <f aca="false">12*Inputs!$B$8*(MIN(1,$H$52*$C3352)*(ic*Inputs!$C$8+pT-cost_acc-cost_wd*Inputs!$E$8-cost_fx*Inputs!$D$8-cost_ins)+(1-MIN(1,$H$52*$C3352))*(1-MIN(1,Inputs!$G$8*$D3352)*churn_nonbuyers)*(ic*Inputs!$C$8+fee_wd*Inputs!$E$8*(1-$B3352)+fee_fx*Inputs!$D$8-cost_acc-cost_wd*Inputs!$E$8*(1-$B3352)-cost_fx*Inputs!$D$8))</f>
        <v>161419.45537517</v>
      </c>
      <c r="J3352" s="0" t="n">
        <f aca="false">G3352+H3352+I3352-fixed</f>
        <v>9444.99295454146</v>
      </c>
      <c r="K3352" s="0" t="n">
        <f aca="false">12*Inputs!$B$6*(1-MIN(1,Inputs!$G$6*$D3352)*churn_nonbuyers)*(ic*Inputs!$C$6+fee_wd*Inputs!$E$6*(1-$B3352)+fee_fx*Inputs!$D$6-cost_acc-cost_wd*Inputs!$E$6*(1-$B3352)-cost_fx*Inputs!$D$6)</f>
        <v>130383.275286859</v>
      </c>
      <c r="L3352" s="0" t="n">
        <f aca="false">12*Inputs!$B$7*(1-MIN(1,Inputs!$G$7*$D3352)*churn_nonbuyers)*(ic*Inputs!$C$7+fee_wd*Inputs!$E$7*(1-$B3352)+fee_fx*Inputs!$D$7-cost_acc-cost_wd*Inputs!$E$7*(1-$B3352)-cost_fx*Inputs!$D$7)</f>
        <v>328241.658388116</v>
      </c>
      <c r="M3352" s="0" t="n">
        <f aca="false">12*Inputs!$B$8*(1-MIN(1,Inputs!$G$8*$D3352)*churn_nonbuyers)*(ic*Inputs!$C$8+fee_wd*Inputs!$E$8*(1-$B3352)+fee_fx*Inputs!$D$8-cost_acc-cost_wd*Inputs!$E$8*(1-$B3352)-cost_fx*Inputs!$D$8)</f>
        <v>61714.4651520096</v>
      </c>
      <c r="N3352" s="0" t="n">
        <f aca="false">K3352+L3352+I3352-fixed</f>
        <v>-79955.610949855</v>
      </c>
      <c r="O3352" s="0" t="n">
        <f aca="false">K3352+L3352+M3352-fixed</f>
        <v>-179660.601173016</v>
      </c>
      <c r="P3352" s="0" t="n">
        <f aca="false">12*Inputs!$B$6*(1-MIN(1,Inputs!$F$6*$D3352))*(ic*Inputs!$C$6+flat_fee-cost_acc-cost_wd*Inputs!$E$6*$E3352-cost_fx*Inputs!$D$6)+12*Inputs!$B$7*(1-MIN(1,Inputs!$F$7*$D3352))*(ic*Inputs!$C$7+flat_fee-cost_acc-cost_wd*Inputs!$E$7*$E3352-cost_fx*Inputs!$D$7)+12*Inputs!$B$8*(1-MIN(1,Inputs!$F$8*$D3352))*(ic*Inputs!$C$8+flat_fee-cost_acc-cost_wd*Inputs!$E$8*$E3352-cost_fx*Inputs!$D$8)-fixed</f>
        <v>-165521.78296336</v>
      </c>
    </row>
    <row r="3353" customFormat="false" ht="15" hidden="false" customHeight="false" outlineLevel="0" collapsed="false">
      <c r="A3353" s="0" t="n">
        <v>3288</v>
      </c>
      <c r="B3353" s="0" t="n">
        <v>0.466646</v>
      </c>
      <c r="C3353" s="0" t="n">
        <v>1.09166</v>
      </c>
      <c r="D3353" s="0" t="n">
        <v>1.431387</v>
      </c>
      <c r="E3353" s="0" t="n">
        <v>1.122527</v>
      </c>
      <c r="F3353" s="0" t="n">
        <v>0.340931</v>
      </c>
      <c r="G3353" s="0" t="n">
        <f aca="false">12*Inputs!$B$6*(MIN(1,$H$50*$C3353)*(ic*Inputs!$C$6+pS+fee_fx*Inputs!$D$6-cost_acc-cost_wd*Inputs!$E$6*$E3353-cost_fx*Inputs!$D$6-$F3353)+(1-MIN(1,$H$50*$C3353))*(1-MIN(1,Inputs!$G$6*$D3353)*churn_nonbuyers)*(ic*Inputs!$C$6+fee_wd*Inputs!$E$6*(1-$B3353)+fee_fx*Inputs!$D$6-cost_acc-cost_wd*Inputs!$E$6*(1-$B3353)-cost_fx*Inputs!$D$6))</f>
        <v>182463.685607866</v>
      </c>
      <c r="H3353" s="0" t="n">
        <f aca="false">12*Inputs!$B$7*(MIN(1,$H$51*$C3353)*(ic*Inputs!$C$7+pE+fee_fx*Inputs!$D$7-cost_acc-cost_wd*Inputs!$E$7*$E3353-cost_fx*Inputs!$D$7-$F3353)+(1-MIN(1,$H$51*$C3353))*(1-MIN(1,Inputs!$G$7*$D3353)*churn_nonbuyers)*(ic*Inputs!$C$7+fee_wd*Inputs!$E$7*(1-$B3353)+fee_fx*Inputs!$D$7-cost_acc-cost_wd*Inputs!$E$7*(1-$B3353)-cost_fx*Inputs!$D$7))</f>
        <v>382621.706938602</v>
      </c>
      <c r="I3353" s="0" t="n">
        <f aca="false">12*Inputs!$B$8*(MIN(1,$H$52*$C3353)*(ic*Inputs!$C$8+pT-cost_acc-cost_wd*Inputs!$E$8-cost_fx*Inputs!$D$8-cost_ins)+(1-MIN(1,$H$52*$C3353))*(1-MIN(1,Inputs!$G$8*$D3353)*churn_nonbuyers)*(ic*Inputs!$C$8+fee_wd*Inputs!$E$8*(1-$B3353)+fee_fx*Inputs!$D$8-cost_acc-cost_wd*Inputs!$E$8*(1-$B3353)-cost_fx*Inputs!$D$8))</f>
        <v>157356.23904</v>
      </c>
      <c r="J3353" s="0" t="n">
        <f aca="false">G3353+H3353+I3353-fixed</f>
        <v>22441.6315864687</v>
      </c>
      <c r="K3353" s="0" t="n">
        <f aca="false">12*Inputs!$B$6*(1-MIN(1,Inputs!$G$6*$D3353)*churn_nonbuyers)*(ic*Inputs!$C$6+fee_wd*Inputs!$E$6*(1-$B3353)+fee_fx*Inputs!$D$6-cost_acc-cost_wd*Inputs!$E$6*(1-$B3353)-cost_fx*Inputs!$D$6)</f>
        <v>124783.842369614</v>
      </c>
      <c r="L3353" s="0" t="n">
        <f aca="false">12*Inputs!$B$7*(1-MIN(1,Inputs!$G$7*$D3353)*churn_nonbuyers)*(ic*Inputs!$C$7+fee_wd*Inputs!$E$7*(1-$B3353)+fee_fx*Inputs!$D$7-cost_acc-cost_wd*Inputs!$E$7*(1-$B3353)-cost_fx*Inputs!$D$7)</f>
        <v>321574.467245769</v>
      </c>
      <c r="M3353" s="0" t="n">
        <f aca="false">12*Inputs!$B$8*(1-MIN(1,Inputs!$G$8*$D3353)*churn_nonbuyers)*(ic*Inputs!$C$8+fee_wd*Inputs!$E$8*(1-$B3353)+fee_fx*Inputs!$D$8-cost_acc-cost_wd*Inputs!$E$8*(1-$B3353)-cost_fx*Inputs!$D$8)</f>
        <v>0</v>
      </c>
      <c r="N3353" s="0" t="n">
        <f aca="false">K3353+L3353+I3353-fixed</f>
        <v>-96285.4513446169</v>
      </c>
      <c r="O3353" s="0" t="n">
        <f aca="false">K3353+L3353+M3353-fixed</f>
        <v>-253641.690384617</v>
      </c>
      <c r="P3353" s="0" t="n">
        <f aca="false">12*Inputs!$B$6*(1-MIN(1,Inputs!$F$6*$D3353))*(ic*Inputs!$C$6+flat_fee-cost_acc-cost_wd*Inputs!$E$6*$E3353-cost_fx*Inputs!$D$6)+12*Inputs!$B$7*(1-MIN(1,Inputs!$F$7*$D3353))*(ic*Inputs!$C$7+flat_fee-cost_acc-cost_wd*Inputs!$E$7*$E3353-cost_fx*Inputs!$D$7)+12*Inputs!$B$8*(1-MIN(1,Inputs!$F$8*$D3353))*(ic*Inputs!$C$8+flat_fee-cost_acc-cost_wd*Inputs!$E$8*$E3353-cost_fx*Inputs!$D$8)-fixed</f>
        <v>-213045.29894824</v>
      </c>
    </row>
    <row r="3354" customFormat="false" ht="15" hidden="false" customHeight="false" outlineLevel="0" collapsed="false">
      <c r="A3354" s="0" t="n">
        <v>3289</v>
      </c>
      <c r="B3354" s="0" t="n">
        <v>0.537089</v>
      </c>
      <c r="C3354" s="0" t="n">
        <v>0.957029</v>
      </c>
      <c r="D3354" s="0" t="n">
        <v>1.289355</v>
      </c>
      <c r="E3354" s="0" t="n">
        <v>1.199969</v>
      </c>
      <c r="F3354" s="0" t="n">
        <v>0.323976</v>
      </c>
      <c r="G3354" s="0" t="n">
        <f aca="false">12*Inputs!$B$6*(MIN(1,$H$50*$C3354)*(ic*Inputs!$C$6+pS+fee_fx*Inputs!$D$6-cost_acc-cost_wd*Inputs!$E$6*$E3354-cost_fx*Inputs!$D$6-$F3354)+(1-MIN(1,$H$50*$C3354))*(1-MIN(1,Inputs!$G$6*$D3354)*churn_nonbuyers)*(ic*Inputs!$C$6+fee_wd*Inputs!$E$6*(1-$B3354)+fee_fx*Inputs!$D$6-cost_acc-cost_wd*Inputs!$E$6*(1-$B3354)-cost_fx*Inputs!$D$6))</f>
        <v>166134.595667206</v>
      </c>
      <c r="H3354" s="0" t="n">
        <f aca="false">12*Inputs!$B$7*(MIN(1,$H$51*$C3354)*(ic*Inputs!$C$7+pE+fee_fx*Inputs!$D$7-cost_acc-cost_wd*Inputs!$E$7*$E3354-cost_fx*Inputs!$D$7-$F3354)+(1-MIN(1,$H$51*$C3354))*(1-MIN(1,Inputs!$G$7*$D3354)*churn_nonbuyers)*(ic*Inputs!$C$7+fee_wd*Inputs!$E$7*(1-$B3354)+fee_fx*Inputs!$D$7-cost_acc-cost_wd*Inputs!$E$7*(1-$B3354)-cost_fx*Inputs!$D$7))</f>
        <v>362354.784512945</v>
      </c>
      <c r="I3354" s="0" t="n">
        <f aca="false">12*Inputs!$B$8*(MIN(1,$H$52*$C3354)*(ic*Inputs!$C$8+pT-cost_acc-cost_wd*Inputs!$E$8-cost_fx*Inputs!$D$8-cost_ins)+(1-MIN(1,$H$52*$C3354))*(1-MIN(1,Inputs!$G$8*$D3354)*churn_nonbuyers)*(ic*Inputs!$C$8+fee_wd*Inputs!$E$8*(1-$B3354)+fee_fx*Inputs!$D$8-cost_acc-cost_wd*Inputs!$E$8*(1-$B3354)-cost_fx*Inputs!$D$8))</f>
        <v>147619.951384374</v>
      </c>
      <c r="J3354" s="0" t="n">
        <f aca="false">G3354+H3354+I3354-fixed</f>
        <v>-23890.6684354749</v>
      </c>
      <c r="K3354" s="0" t="n">
        <f aca="false">12*Inputs!$B$6*(1-MIN(1,Inputs!$G$6*$D3354)*churn_nonbuyers)*(ic*Inputs!$C$6+fee_wd*Inputs!$E$6*(1-$B3354)+fee_fx*Inputs!$D$6-cost_acc-cost_wd*Inputs!$E$6*(1-$B3354)-cost_fx*Inputs!$D$6)</f>
        <v>116248.473990684</v>
      </c>
      <c r="L3354" s="0" t="n">
        <f aca="false">12*Inputs!$B$7*(1-MIN(1,Inputs!$G$7*$D3354)*churn_nonbuyers)*(ic*Inputs!$C$7+fee_wd*Inputs!$E$7*(1-$B3354)+fee_fx*Inputs!$D$7-cost_acc-cost_wd*Inputs!$E$7*(1-$B3354)-cost_fx*Inputs!$D$7)</f>
        <v>313254.73895441</v>
      </c>
      <c r="M3354" s="0" t="n">
        <f aca="false">12*Inputs!$B$8*(1-MIN(1,Inputs!$G$8*$D3354)*churn_nonbuyers)*(ic*Inputs!$C$8+fee_wd*Inputs!$E$8*(1-$B3354)+fee_fx*Inputs!$D$8-cost_acc-cost_wd*Inputs!$E$8*(1-$B3354)-cost_fx*Inputs!$D$8)</f>
        <v>29295.843423192</v>
      </c>
      <c r="N3354" s="0" t="n">
        <f aca="false">K3354+L3354+I3354-fixed</f>
        <v>-122876.835670531</v>
      </c>
      <c r="O3354" s="0" t="n">
        <f aca="false">K3354+L3354+M3354-fixed</f>
        <v>-241200.943631714</v>
      </c>
      <c r="P3354" s="0" t="n">
        <f aca="false">12*Inputs!$B$6*(1-MIN(1,Inputs!$F$6*$D3354))*(ic*Inputs!$C$6+flat_fee-cost_acc-cost_wd*Inputs!$E$6*$E3354-cost_fx*Inputs!$D$6)+12*Inputs!$B$7*(1-MIN(1,Inputs!$F$7*$D3354))*(ic*Inputs!$C$7+flat_fee-cost_acc-cost_wd*Inputs!$E$7*$E3354-cost_fx*Inputs!$D$7)+12*Inputs!$B$8*(1-MIN(1,Inputs!$F$8*$D3354))*(ic*Inputs!$C$8+flat_fee-cost_acc-cost_wd*Inputs!$E$8*$E3354-cost_fx*Inputs!$D$8)-fixed</f>
        <v>-165203.1072412</v>
      </c>
    </row>
    <row r="3355" customFormat="false" ht="15" hidden="false" customHeight="false" outlineLevel="0" collapsed="false">
      <c r="A3355" s="0" t="n">
        <v>3290</v>
      </c>
      <c r="B3355" s="0" t="n">
        <v>0.126042</v>
      </c>
      <c r="C3355" s="0" t="n">
        <v>0.866051</v>
      </c>
      <c r="D3355" s="0" t="n">
        <v>1.851925</v>
      </c>
      <c r="E3355" s="0" t="n">
        <v>1.184383</v>
      </c>
      <c r="F3355" s="0" t="n">
        <v>0.262822</v>
      </c>
      <c r="G3355" s="0" t="n">
        <f aca="false">12*Inputs!$B$6*(MIN(1,$H$50*$C3355)*(ic*Inputs!$C$6+pS+fee_fx*Inputs!$D$6-cost_acc-cost_wd*Inputs!$E$6*$E3355-cost_fx*Inputs!$D$6-$F3355)+(1-MIN(1,$H$50*$C3355))*(1-MIN(1,Inputs!$G$6*$D3355)*churn_nonbuyers)*(ic*Inputs!$C$6+fee_wd*Inputs!$E$6*(1-$B3355)+fee_fx*Inputs!$D$6-cost_acc-cost_wd*Inputs!$E$6*(1-$B3355)-cost_fx*Inputs!$D$6))</f>
        <v>209659.150613812</v>
      </c>
      <c r="H3355" s="0" t="n">
        <f aca="false">12*Inputs!$B$7*(MIN(1,$H$51*$C3355)*(ic*Inputs!$C$7+pE+fee_fx*Inputs!$D$7-cost_acc-cost_wd*Inputs!$E$7*$E3355-cost_fx*Inputs!$D$7-$F3355)+(1-MIN(1,$H$51*$C3355))*(1-MIN(1,Inputs!$G$7*$D3355)*churn_nonbuyers)*(ic*Inputs!$C$7+fee_wd*Inputs!$E$7*(1-$B3355)+fee_fx*Inputs!$D$7-cost_acc-cost_wd*Inputs!$E$7*(1-$B3355)-cost_fx*Inputs!$D$7))</f>
        <v>395235.008322386</v>
      </c>
      <c r="I3355" s="0" t="n">
        <f aca="false">12*Inputs!$B$8*(MIN(1,$H$52*$C3355)*(ic*Inputs!$C$8+pT-cost_acc-cost_wd*Inputs!$E$8-cost_fx*Inputs!$D$8-cost_ins)+(1-MIN(1,$H$52*$C3355))*(1-MIN(1,Inputs!$G$8*$D3355)*churn_nonbuyers)*(ic*Inputs!$C$8+fee_wd*Inputs!$E$8*(1-$B3355)+fee_fx*Inputs!$D$8-cost_acc-cost_wd*Inputs!$E$8*(1-$B3355)-cost_fx*Inputs!$D$8))</f>
        <v>124836.055344</v>
      </c>
      <c r="J3355" s="0" t="n">
        <f aca="false">G3355+H3355+I3355-fixed</f>
        <v>29730.2142801977</v>
      </c>
      <c r="K3355" s="0" t="n">
        <f aca="false">12*Inputs!$B$6*(1-MIN(1,Inputs!$G$6*$D3355)*churn_nonbuyers)*(ic*Inputs!$C$6+fee_wd*Inputs!$E$6*(1-$B3355)+fee_fx*Inputs!$D$6-cost_acc-cost_wd*Inputs!$E$6*(1-$B3355)-cost_fx*Inputs!$D$6)</f>
        <v>166463.17438212</v>
      </c>
      <c r="L3355" s="0" t="n">
        <f aca="false">12*Inputs!$B$7*(1-MIN(1,Inputs!$G$7*$D3355)*churn_nonbuyers)*(ic*Inputs!$C$7+fee_wd*Inputs!$E$7*(1-$B3355)+fee_fx*Inputs!$D$7-cost_acc-cost_wd*Inputs!$E$7*(1-$B3355)-cost_fx*Inputs!$D$7)</f>
        <v>363657.443029272</v>
      </c>
      <c r="M3355" s="0" t="n">
        <f aca="false">12*Inputs!$B$8*(1-MIN(1,Inputs!$G$8*$D3355)*churn_nonbuyers)*(ic*Inputs!$C$8+fee_wd*Inputs!$E$8*(1-$B3355)+fee_fx*Inputs!$D$8-cost_acc-cost_wd*Inputs!$E$8*(1-$B3355)-cost_fx*Inputs!$D$8)</f>
        <v>0</v>
      </c>
      <c r="N3355" s="0" t="n">
        <f aca="false">K3355+L3355+I3355-fixed</f>
        <v>-45043.327244608</v>
      </c>
      <c r="O3355" s="0" t="n">
        <f aca="false">K3355+L3355+M3355-fixed</f>
        <v>-169879.382588608</v>
      </c>
      <c r="P3355" s="0" t="n">
        <f aca="false">12*Inputs!$B$6*(1-MIN(1,Inputs!$F$6*$D3355))*(ic*Inputs!$C$6+flat_fee-cost_acc-cost_wd*Inputs!$E$6*$E3355-cost_fx*Inputs!$D$6)+12*Inputs!$B$7*(1-MIN(1,Inputs!$F$7*$D3355))*(ic*Inputs!$C$7+flat_fee-cost_acc-cost_wd*Inputs!$E$7*$E3355-cost_fx*Inputs!$D$7)+12*Inputs!$B$8*(1-MIN(1,Inputs!$F$8*$D3355))*(ic*Inputs!$C$8+flat_fee-cost_acc-cost_wd*Inputs!$E$8*$E3355-cost_fx*Inputs!$D$8)-fixed</f>
        <v>-437846.06303836</v>
      </c>
    </row>
    <row r="3356" customFormat="false" ht="15" hidden="false" customHeight="false" outlineLevel="0" collapsed="false">
      <c r="A3356" s="0" t="n">
        <v>3291</v>
      </c>
      <c r="B3356" s="0" t="n">
        <v>0.516459</v>
      </c>
      <c r="C3356" s="0" t="n">
        <v>0.980155</v>
      </c>
      <c r="D3356" s="0" t="n">
        <v>1.152734</v>
      </c>
      <c r="E3356" s="0" t="n">
        <v>1.320639</v>
      </c>
      <c r="F3356" s="0" t="n">
        <v>0.182072</v>
      </c>
      <c r="G3356" s="0" t="n">
        <f aca="false">12*Inputs!$B$6*(MIN(1,$H$50*$C3356)*(ic*Inputs!$C$6+pS+fee_fx*Inputs!$D$6-cost_acc-cost_wd*Inputs!$E$6*$E3356-cost_fx*Inputs!$D$6-$F3356)+(1-MIN(1,$H$50*$C3356))*(1-MIN(1,Inputs!$G$6*$D3356)*churn_nonbuyers)*(ic*Inputs!$C$6+fee_wd*Inputs!$E$6*(1-$B3356)+fee_fx*Inputs!$D$6-cost_acc-cost_wd*Inputs!$E$6*(1-$B3356)-cost_fx*Inputs!$D$6))</f>
        <v>171181.829599314</v>
      </c>
      <c r="H3356" s="0" t="n">
        <f aca="false">12*Inputs!$B$7*(MIN(1,$H$51*$C3356)*(ic*Inputs!$C$7+pE+fee_fx*Inputs!$D$7-cost_acc-cost_wd*Inputs!$E$7*$E3356-cost_fx*Inputs!$D$7-$F3356)+(1-MIN(1,$H$51*$C3356))*(1-MIN(1,Inputs!$G$7*$D3356)*churn_nonbuyers)*(ic*Inputs!$C$7+fee_wd*Inputs!$E$7*(1-$B3356)+fee_fx*Inputs!$D$7-cost_acc-cost_wd*Inputs!$E$7*(1-$B3356)-cost_fx*Inputs!$D$7))</f>
        <v>360482.910459926</v>
      </c>
      <c r="I3356" s="0" t="n">
        <f aca="false">12*Inputs!$B$8*(MIN(1,$H$52*$C3356)*(ic*Inputs!$C$8+pT-cost_acc-cost_wd*Inputs!$E$8-cost_fx*Inputs!$D$8-cost_ins)+(1-MIN(1,$H$52*$C3356))*(1-MIN(1,Inputs!$G$8*$D3356)*churn_nonbuyers)*(ic*Inputs!$C$8+fee_wd*Inputs!$E$8*(1-$B3356)+fee_fx*Inputs!$D$8-cost_acc-cost_wd*Inputs!$E$8*(1-$B3356)-cost_fx*Inputs!$D$8))</f>
        <v>159563.474533015</v>
      </c>
      <c r="J3356" s="0" t="n">
        <f aca="false">G3356+H3356+I3356-fixed</f>
        <v>-8771.785407744</v>
      </c>
      <c r="K3356" s="0" t="n">
        <f aca="false">12*Inputs!$B$6*(1-MIN(1,Inputs!$G$6*$D3356)*churn_nonbuyers)*(ic*Inputs!$C$6+fee_wd*Inputs!$E$6*(1-$B3356)+fee_fx*Inputs!$D$6-cost_acc-cost_wd*Inputs!$E$6*(1-$B3356)-cost_fx*Inputs!$D$6)</f>
        <v>119896.792192123</v>
      </c>
      <c r="L3356" s="0" t="n">
        <f aca="false">12*Inputs!$B$7*(1-MIN(1,Inputs!$G$7*$D3356)*churn_nonbuyers)*(ic*Inputs!$C$7+fee_wd*Inputs!$E$7*(1-$B3356)+fee_fx*Inputs!$D$7-cost_acc-cost_wd*Inputs!$E$7*(1-$B3356)-cost_fx*Inputs!$D$7)</f>
        <v>317458.301683274</v>
      </c>
      <c r="M3356" s="0" t="n">
        <f aca="false">12*Inputs!$B$8*(1-MIN(1,Inputs!$G$8*$D3356)*churn_nonbuyers)*(ic*Inputs!$C$8+fee_wd*Inputs!$E$8*(1-$B3356)+fee_fx*Inputs!$D$8-cost_acc-cost_wd*Inputs!$E$8*(1-$B3356)-cost_fx*Inputs!$D$8)</f>
        <v>58236.7226032416</v>
      </c>
      <c r="N3356" s="0" t="n">
        <f aca="false">K3356+L3356+I3356-fixed</f>
        <v>-103081.431591587</v>
      </c>
      <c r="O3356" s="0" t="n">
        <f aca="false">K3356+L3356+M3356-fixed</f>
        <v>-204408.183521361</v>
      </c>
      <c r="P3356" s="0" t="n">
        <f aca="false">12*Inputs!$B$6*(1-MIN(1,Inputs!$F$6*$D3356))*(ic*Inputs!$C$6+flat_fee-cost_acc-cost_wd*Inputs!$E$6*$E3356-cost_fx*Inputs!$D$6)+12*Inputs!$B$7*(1-MIN(1,Inputs!$F$7*$D3356))*(ic*Inputs!$C$7+flat_fee-cost_acc-cost_wd*Inputs!$E$7*$E3356-cost_fx*Inputs!$D$7)+12*Inputs!$B$8*(1-MIN(1,Inputs!$F$8*$D3356))*(ic*Inputs!$C$8+flat_fee-cost_acc-cost_wd*Inputs!$E$8*$E3356-cost_fx*Inputs!$D$8)-fixed</f>
        <v>-142421.63266576</v>
      </c>
    </row>
    <row r="3357" customFormat="false" ht="15" hidden="false" customHeight="false" outlineLevel="0" collapsed="false">
      <c r="A3357" s="0" t="n">
        <v>3292</v>
      </c>
      <c r="B3357" s="0" t="n">
        <v>0.144861</v>
      </c>
      <c r="C3357" s="0" t="n">
        <v>0.91662</v>
      </c>
      <c r="D3357" s="0" t="n">
        <v>0.606322</v>
      </c>
      <c r="E3357" s="0" t="n">
        <v>1.460177</v>
      </c>
      <c r="F3357" s="0" t="n">
        <v>0.113203</v>
      </c>
      <c r="G3357" s="0" t="n">
        <f aca="false">12*Inputs!$B$6*(MIN(1,$H$50*$C3357)*(ic*Inputs!$C$6+pS+fee_fx*Inputs!$D$6-cost_acc-cost_wd*Inputs!$E$6*$E3357-cost_fx*Inputs!$D$6-$F3357)+(1-MIN(1,$H$50*$C3357))*(1-MIN(1,Inputs!$G$6*$D3357)*churn_nonbuyers)*(ic*Inputs!$C$6+fee_wd*Inputs!$E$6*(1-$B3357)+fee_fx*Inputs!$D$6-cost_acc-cost_wd*Inputs!$E$6*(1-$B3357)-cost_fx*Inputs!$D$6))</f>
        <v>217669.088786935</v>
      </c>
      <c r="H3357" s="0" t="n">
        <f aca="false">12*Inputs!$B$7*(MIN(1,$H$51*$C3357)*(ic*Inputs!$C$7+pE+fee_fx*Inputs!$D$7-cost_acc-cost_wd*Inputs!$E$7*$E3357-cost_fx*Inputs!$D$7-$F3357)+(1-MIN(1,$H$51*$C3357))*(1-MIN(1,Inputs!$G$7*$D3357)*churn_nonbuyers)*(ic*Inputs!$C$7+fee_wd*Inputs!$E$7*(1-$B3357)+fee_fx*Inputs!$D$7-cost_acc-cost_wd*Inputs!$E$7*(1-$B3357)-cost_fx*Inputs!$D$7))</f>
        <v>383283.862974555</v>
      </c>
      <c r="I3357" s="0" t="n">
        <f aca="false">12*Inputs!$B$8*(MIN(1,$H$52*$C3357)*(ic*Inputs!$C$8+pT-cost_acc-cost_wd*Inputs!$E$8-cost_fx*Inputs!$D$8-cost_ins)+(1-MIN(1,$H$52*$C3357))*(1-MIN(1,Inputs!$G$8*$D3357)*churn_nonbuyers)*(ic*Inputs!$C$8+fee_wd*Inputs!$E$8*(1-$B3357)+fee_fx*Inputs!$D$8-cost_acc-cost_wd*Inputs!$E$8*(1-$B3357)-cost_fx*Inputs!$D$8))</f>
        <v>198016.377796775</v>
      </c>
      <c r="J3357" s="0" t="n">
        <f aca="false">G3357+H3357+I3357-fixed</f>
        <v>98969.3295582648</v>
      </c>
      <c r="K3357" s="0" t="n">
        <f aca="false">12*Inputs!$B$6*(1-MIN(1,Inputs!$G$6*$D3357)*churn_nonbuyers)*(ic*Inputs!$C$6+fee_wd*Inputs!$E$6*(1-$B3357)+fee_fx*Inputs!$D$6-cost_acc-cost_wd*Inputs!$E$6*(1-$B3357)-cost_fx*Inputs!$D$6)</f>
        <v>175260.683600942</v>
      </c>
      <c r="L3357" s="0" t="n">
        <f aca="false">12*Inputs!$B$7*(1-MIN(1,Inputs!$G$7*$D3357)*churn_nonbuyers)*(ic*Inputs!$C$7+fee_wd*Inputs!$E$7*(1-$B3357)+fee_fx*Inputs!$D$7-cost_acc-cost_wd*Inputs!$E$7*(1-$B3357)-cost_fx*Inputs!$D$7)</f>
        <v>375385.381104566</v>
      </c>
      <c r="M3357" s="0" t="n">
        <f aca="false">12*Inputs!$B$8*(1-MIN(1,Inputs!$G$8*$D3357)*churn_nonbuyers)*(ic*Inputs!$C$8+fee_wd*Inputs!$E$8*(1-$B3357)+fee_fx*Inputs!$D$8-cost_acc-cost_wd*Inputs!$E$8*(1-$B3357)-cost_fx*Inputs!$D$8)</f>
        <v>183865.390457731</v>
      </c>
      <c r="N3357" s="0" t="n">
        <f aca="false">K3357+L3357+I3357-fixed</f>
        <v>48662.4425022833</v>
      </c>
      <c r="O3357" s="0" t="n">
        <f aca="false">K3357+L3357+M3357-fixed</f>
        <v>34511.4551632392</v>
      </c>
      <c r="P3357" s="0" t="n">
        <f aca="false">12*Inputs!$B$6*(1-MIN(1,Inputs!$F$6*$D3357))*(ic*Inputs!$C$6+flat_fee-cost_acc-cost_wd*Inputs!$E$6*$E3357-cost_fx*Inputs!$D$6)+12*Inputs!$B$7*(1-MIN(1,Inputs!$F$7*$D3357))*(ic*Inputs!$C$7+flat_fee-cost_acc-cost_wd*Inputs!$E$7*$E3357-cost_fx*Inputs!$D$7)+12*Inputs!$B$8*(1-MIN(1,Inputs!$F$8*$D3357))*(ic*Inputs!$C$8+flat_fee-cost_acc-cost_wd*Inputs!$E$8*$E3357-cost_fx*Inputs!$D$8)-fixed</f>
        <v>50202.80854256</v>
      </c>
    </row>
    <row r="3358" customFormat="false" ht="15" hidden="false" customHeight="false" outlineLevel="0" collapsed="false">
      <c r="A3358" s="0" t="n">
        <v>3293</v>
      </c>
      <c r="B3358" s="0" t="n">
        <v>0.059157</v>
      </c>
      <c r="C3358" s="0" t="n">
        <v>0.956843</v>
      </c>
      <c r="D3358" s="0" t="n">
        <v>0.891616</v>
      </c>
      <c r="E3358" s="0" t="n">
        <v>1.306817</v>
      </c>
      <c r="F3358" s="0" t="n">
        <v>0.339109</v>
      </c>
      <c r="G3358" s="0" t="n">
        <f aca="false">12*Inputs!$B$6*(MIN(1,$H$50*$C3358)*(ic*Inputs!$C$6+pS+fee_fx*Inputs!$D$6-cost_acc-cost_wd*Inputs!$E$6*$E3358-cost_fx*Inputs!$D$6-$F3358)+(1-MIN(1,$H$50*$C3358))*(1-MIN(1,Inputs!$G$6*$D3358)*churn_nonbuyers)*(ic*Inputs!$C$6+fee_wd*Inputs!$E$6*(1-$B3358)+fee_fx*Inputs!$D$6-cost_acc-cost_wd*Inputs!$E$6*(1-$B3358)-cost_fx*Inputs!$D$6))</f>
        <v>226438.479302803</v>
      </c>
      <c r="H3358" s="0" t="n">
        <f aca="false">12*Inputs!$B$7*(MIN(1,$H$51*$C3358)*(ic*Inputs!$C$7+pE+fee_fx*Inputs!$D$7-cost_acc-cost_wd*Inputs!$E$7*$E3358-cost_fx*Inputs!$D$7-$F3358)+(1-MIN(1,$H$51*$C3358))*(1-MIN(1,Inputs!$G$7*$D3358)*churn_nonbuyers)*(ic*Inputs!$C$7+fee_wd*Inputs!$E$7*(1-$B3358)+fee_fx*Inputs!$D$7-cost_acc-cost_wd*Inputs!$E$7*(1-$B3358)-cost_fx*Inputs!$D$7))</f>
        <v>393478.64634404</v>
      </c>
      <c r="I3358" s="0" t="n">
        <f aca="false">12*Inputs!$B$8*(MIN(1,$H$52*$C3358)*(ic*Inputs!$C$8+pT-cost_acc-cost_wd*Inputs!$E$8-cost_fx*Inputs!$D$8-cost_ins)+(1-MIN(1,$H$52*$C3358))*(1-MIN(1,Inputs!$G$8*$D3358)*churn_nonbuyers)*(ic*Inputs!$C$8+fee_wd*Inputs!$E$8*(1-$B3358)+fee_fx*Inputs!$D$8-cost_acc-cost_wd*Inputs!$E$8*(1-$B3358)-cost_fx*Inputs!$D$8))</f>
        <v>178082.078149142</v>
      </c>
      <c r="J3358" s="0" t="n">
        <f aca="false">G3358+H3358+I3358-fixed</f>
        <v>97999.2037959847</v>
      </c>
      <c r="K3358" s="0" t="n">
        <f aca="false">12*Inputs!$B$6*(1-MIN(1,Inputs!$G$6*$D3358)*churn_nonbuyers)*(ic*Inputs!$C$6+fee_wd*Inputs!$E$6*(1-$B3358)+fee_fx*Inputs!$D$6-cost_acc-cost_wd*Inputs!$E$6*(1-$B3358)-cost_fx*Inputs!$D$6)</f>
        <v>184473.669079526</v>
      </c>
      <c r="L3358" s="0" t="n">
        <f aca="false">12*Inputs!$B$7*(1-MIN(1,Inputs!$G$7*$D3358)*churn_nonbuyers)*(ic*Inputs!$C$7+fee_wd*Inputs!$E$7*(1-$B3358)+fee_fx*Inputs!$D$7-cost_acc-cost_wd*Inputs!$E$7*(1-$B3358)-cost_fx*Inputs!$D$7)</f>
        <v>384124.264679716</v>
      </c>
      <c r="M3358" s="0" t="n">
        <f aca="false">12*Inputs!$B$8*(1-MIN(1,Inputs!$G$8*$D3358)*churn_nonbuyers)*(ic*Inputs!$C$8+fee_wd*Inputs!$E$8*(1-$B3358)+fee_fx*Inputs!$D$8-cost_acc-cost_wd*Inputs!$E$8*(1-$B3358)-cost_fx*Inputs!$D$8)</f>
        <v>121616.283331123</v>
      </c>
      <c r="N3358" s="0" t="n">
        <f aca="false">K3358+L3358+I3358-fixed</f>
        <v>46680.0119083842</v>
      </c>
      <c r="O3358" s="0" t="n">
        <f aca="false">K3358+L3358+M3358-fixed</f>
        <v>-9785.78290963441</v>
      </c>
      <c r="P3358" s="0" t="n">
        <f aca="false">12*Inputs!$B$6*(1-MIN(1,Inputs!$F$6*$D3358))*(ic*Inputs!$C$6+flat_fee-cost_acc-cost_wd*Inputs!$E$6*$E3358-cost_fx*Inputs!$D$6)+12*Inputs!$B$7*(1-MIN(1,Inputs!$F$7*$D3358))*(ic*Inputs!$C$7+flat_fee-cost_acc-cost_wd*Inputs!$E$7*$E3358-cost_fx*Inputs!$D$7)+12*Inputs!$B$8*(1-MIN(1,Inputs!$F$8*$D3358))*(ic*Inputs!$C$8+flat_fee-cost_acc-cost_wd*Inputs!$E$8*$E3358-cost_fx*Inputs!$D$8)-fixed</f>
        <v>-8933.14454271994</v>
      </c>
    </row>
    <row r="3359" customFormat="false" ht="15" hidden="false" customHeight="false" outlineLevel="0" collapsed="false">
      <c r="A3359" s="0" t="n">
        <v>3294</v>
      </c>
      <c r="B3359" s="0" t="n">
        <v>0.453523</v>
      </c>
      <c r="C3359" s="0" t="n">
        <v>1.03935</v>
      </c>
      <c r="D3359" s="0" t="n">
        <v>0.993953</v>
      </c>
      <c r="E3359" s="0" t="n">
        <v>1.372381</v>
      </c>
      <c r="F3359" s="0" t="n">
        <v>0.426813</v>
      </c>
      <c r="G3359" s="0" t="n">
        <f aca="false">12*Inputs!$B$6*(MIN(1,$H$50*$C3359)*(ic*Inputs!$C$6+pS+fee_fx*Inputs!$D$6-cost_acc-cost_wd*Inputs!$E$6*$E3359-cost_fx*Inputs!$D$6-$F3359)+(1-MIN(1,$H$50*$C3359))*(1-MIN(1,Inputs!$G$6*$D3359)*churn_nonbuyers)*(ic*Inputs!$C$6+fee_wd*Inputs!$E$6*(1-$B3359)+fee_fx*Inputs!$D$6-cost_acc-cost_wd*Inputs!$E$6*(1-$B3359)-cost_fx*Inputs!$D$6))</f>
        <v>176001.72646181</v>
      </c>
      <c r="H3359" s="0" t="n">
        <f aca="false">12*Inputs!$B$7*(MIN(1,$H$51*$C3359)*(ic*Inputs!$C$7+pE+fee_fx*Inputs!$D$7-cost_acc-cost_wd*Inputs!$E$7*$E3359-cost_fx*Inputs!$D$7-$F3359)+(1-MIN(1,$H$51*$C3359))*(1-MIN(1,Inputs!$G$7*$D3359)*churn_nonbuyers)*(ic*Inputs!$C$7+fee_wd*Inputs!$E$7*(1-$B3359)+fee_fx*Inputs!$D$7-cost_acc-cost_wd*Inputs!$E$7*(1-$B3359)-cost_fx*Inputs!$D$7))</f>
        <v>348286.57725312</v>
      </c>
      <c r="I3359" s="0" t="n">
        <f aca="false">12*Inputs!$B$8*(MIN(1,$H$52*$C3359)*(ic*Inputs!$C$8+pT-cost_acc-cost_wd*Inputs!$E$8-cost_fx*Inputs!$D$8-cost_ins)+(1-MIN(1,$H$52*$C3359))*(1-MIN(1,Inputs!$G$8*$D3359)*churn_nonbuyers)*(ic*Inputs!$C$8+fee_wd*Inputs!$E$8*(1-$B3359)+fee_fx*Inputs!$D$8-cost_acc-cost_wd*Inputs!$E$8*(1-$B3359)-cost_fx*Inputs!$D$8))</f>
        <v>175066.852757271</v>
      </c>
      <c r="J3359" s="0" t="n">
        <f aca="false">G3359+H3359+I3359-fixed</f>
        <v>-644.843527798541</v>
      </c>
      <c r="K3359" s="0" t="n">
        <f aca="false">12*Inputs!$B$6*(1-MIN(1,Inputs!$G$6*$D3359)*churn_nonbuyers)*(ic*Inputs!$C$6+fee_wd*Inputs!$E$6*(1-$B3359)+fee_fx*Inputs!$D$6-cost_acc-cost_wd*Inputs!$E$6*(1-$B3359)-cost_fx*Inputs!$D$6)</f>
        <v>129519.261694217</v>
      </c>
      <c r="L3359" s="0" t="n">
        <f aca="false">12*Inputs!$B$7*(1-MIN(1,Inputs!$G$7*$D3359)*churn_nonbuyers)*(ic*Inputs!$C$7+fee_wd*Inputs!$E$7*(1-$B3359)+fee_fx*Inputs!$D$7-cost_acc-cost_wd*Inputs!$E$7*(1-$B3359)-cost_fx*Inputs!$D$7)</f>
        <v>327817.20447253</v>
      </c>
      <c r="M3359" s="0" t="n">
        <f aca="false">12*Inputs!$B$8*(1-MIN(1,Inputs!$G$8*$D3359)*churn_nonbuyers)*(ic*Inputs!$C$8+fee_wd*Inputs!$E$8*(1-$B3359)+fee_fx*Inputs!$D$8-cost_acc-cost_wd*Inputs!$E$8*(1-$B3359)-cost_fx*Inputs!$D$8)</f>
        <v>92678.7409196784</v>
      </c>
      <c r="N3359" s="0" t="n">
        <f aca="false">K3359+L3359+I3359-fixed</f>
        <v>-67596.6810759823</v>
      </c>
      <c r="O3359" s="0" t="n">
        <f aca="false">K3359+L3359+M3359-fixed</f>
        <v>-149984.792913575</v>
      </c>
      <c r="P3359" s="0" t="n">
        <f aca="false">12*Inputs!$B$6*(1-MIN(1,Inputs!$F$6*$D3359))*(ic*Inputs!$C$6+flat_fee-cost_acc-cost_wd*Inputs!$E$6*$E3359-cost_fx*Inputs!$D$6)+12*Inputs!$B$7*(1-MIN(1,Inputs!$F$7*$D3359))*(ic*Inputs!$C$7+flat_fee-cost_acc-cost_wd*Inputs!$E$7*$E3359-cost_fx*Inputs!$D$7)+12*Inputs!$B$8*(1-MIN(1,Inputs!$F$8*$D3359))*(ic*Inputs!$C$8+flat_fee-cost_acc-cost_wd*Inputs!$E$8*$E3359-cost_fx*Inputs!$D$8)-fixed</f>
        <v>-87526.94848168</v>
      </c>
    </row>
    <row r="3360" customFormat="false" ht="15" hidden="false" customHeight="false" outlineLevel="0" collapsed="false">
      <c r="A3360" s="0" t="n">
        <v>3295</v>
      </c>
      <c r="B3360" s="0" t="n">
        <v>0.313001</v>
      </c>
      <c r="C3360" s="0" t="n">
        <v>0.999408</v>
      </c>
      <c r="D3360" s="0" t="n">
        <v>1.404413</v>
      </c>
      <c r="E3360" s="0" t="n">
        <v>1.170388</v>
      </c>
      <c r="F3360" s="0" t="n">
        <v>0.161451</v>
      </c>
      <c r="G3360" s="0" t="n">
        <f aca="false">12*Inputs!$B$6*(MIN(1,$H$50*$C3360)*(ic*Inputs!$C$6+pS+fee_fx*Inputs!$D$6-cost_acc-cost_wd*Inputs!$E$6*$E3360-cost_fx*Inputs!$D$6-$F3360)+(1-MIN(1,$H$50*$C3360))*(1-MIN(1,Inputs!$G$6*$D3360)*churn_nonbuyers)*(ic*Inputs!$C$6+fee_wd*Inputs!$E$6*(1-$B3360)+fee_fx*Inputs!$D$6-cost_acc-cost_wd*Inputs!$E$6*(1-$B3360)-cost_fx*Inputs!$D$6))</f>
        <v>199713.396392858</v>
      </c>
      <c r="H3360" s="0" t="n">
        <f aca="false">12*Inputs!$B$7*(MIN(1,$H$51*$C3360)*(ic*Inputs!$C$7+pE+fee_fx*Inputs!$D$7-cost_acc-cost_wd*Inputs!$E$7*$E3360-cost_fx*Inputs!$D$7-$F3360)+(1-MIN(1,$H$51*$C3360))*(1-MIN(1,Inputs!$G$7*$D3360)*churn_nonbuyers)*(ic*Inputs!$C$7+fee_wd*Inputs!$E$7*(1-$B3360)+fee_fx*Inputs!$D$7-cost_acc-cost_wd*Inputs!$E$7*(1-$B3360)-cost_fx*Inputs!$D$7))</f>
        <v>395168.29012421</v>
      </c>
      <c r="I3360" s="0" t="n">
        <f aca="false">12*Inputs!$B$8*(MIN(1,$H$52*$C3360)*(ic*Inputs!$C$8+pT-cost_acc-cost_wd*Inputs!$E$8-cost_fx*Inputs!$D$8-cost_ins)+(1-MIN(1,$H$52*$C3360))*(1-MIN(1,Inputs!$G$8*$D3360)*churn_nonbuyers)*(ic*Inputs!$C$8+fee_wd*Inputs!$E$8*(1-$B3360)+fee_fx*Inputs!$D$8-cost_acc-cost_wd*Inputs!$E$8*(1-$B3360)-cost_fx*Inputs!$D$8))</f>
        <v>145640.543112363</v>
      </c>
      <c r="J3360" s="0" t="n">
        <f aca="false">G3360+H3360+I3360-fixed</f>
        <v>40522.2296294306</v>
      </c>
      <c r="K3360" s="0" t="n">
        <f aca="false">12*Inputs!$B$6*(1-MIN(1,Inputs!$G$6*$D3360)*churn_nonbuyers)*(ic*Inputs!$C$6+fee_wd*Inputs!$E$6*(1-$B3360)+fee_fx*Inputs!$D$6-cost_acc-cost_wd*Inputs!$E$6*(1-$B3360)-cost_fx*Inputs!$D$6)</f>
        <v>145536.368208574</v>
      </c>
      <c r="L3360" s="0" t="n">
        <f aca="false">12*Inputs!$B$7*(1-MIN(1,Inputs!$G$7*$D3360)*churn_nonbuyers)*(ic*Inputs!$C$7+fee_wd*Inputs!$E$7*(1-$B3360)+fee_fx*Inputs!$D$7-cost_acc-cost_wd*Inputs!$E$7*(1-$B3360)-cost_fx*Inputs!$D$7)</f>
        <v>343039.073501144</v>
      </c>
      <c r="M3360" s="0" t="n">
        <f aca="false">12*Inputs!$B$8*(1-MIN(1,Inputs!$G$8*$D3360)*churn_nonbuyers)*(ic*Inputs!$C$8+fee_wd*Inputs!$E$8*(1-$B3360)+fee_fx*Inputs!$D$8-cost_acc-cost_wd*Inputs!$E$8*(1-$B3360)-cost_fx*Inputs!$D$8)</f>
        <v>5265.64758667685</v>
      </c>
      <c r="N3360" s="0" t="n">
        <f aca="false">K3360+L3360+I3360-fixed</f>
        <v>-65784.0151779192</v>
      </c>
      <c r="O3360" s="0" t="n">
        <f aca="false">K3360+L3360+M3360-fixed</f>
        <v>-206158.910703605</v>
      </c>
      <c r="P3360" s="0" t="n">
        <f aca="false">12*Inputs!$B$6*(1-MIN(1,Inputs!$F$6*$D3360))*(ic*Inputs!$C$6+flat_fee-cost_acc-cost_wd*Inputs!$E$6*$E3360-cost_fx*Inputs!$D$6)+12*Inputs!$B$7*(1-MIN(1,Inputs!$F$7*$D3360))*(ic*Inputs!$C$7+flat_fee-cost_acc-cost_wd*Inputs!$E$7*$E3360-cost_fx*Inputs!$D$7)+12*Inputs!$B$8*(1-MIN(1,Inputs!$F$8*$D3360))*(ic*Inputs!$C$8+flat_fee-cost_acc-cost_wd*Inputs!$E$8*$E3360-cost_fx*Inputs!$D$8)-fixed</f>
        <v>-214657.72092544</v>
      </c>
    </row>
    <row r="3361" customFormat="false" ht="15" hidden="false" customHeight="false" outlineLevel="0" collapsed="false">
      <c r="A3361" s="0" t="n">
        <v>3296</v>
      </c>
      <c r="B3361" s="0" t="n">
        <v>0.412006</v>
      </c>
      <c r="C3361" s="0" t="n">
        <v>0.916237</v>
      </c>
      <c r="D3361" s="0" t="n">
        <v>0.925059</v>
      </c>
      <c r="E3361" s="0" t="n">
        <v>1.021963</v>
      </c>
      <c r="F3361" s="0" t="n">
        <v>0.220233</v>
      </c>
      <c r="G3361" s="0" t="n">
        <f aca="false">12*Inputs!$B$6*(MIN(1,$H$50*$C3361)*(ic*Inputs!$C$6+pS+fee_fx*Inputs!$D$6-cost_acc-cost_wd*Inputs!$E$6*$E3361-cost_fx*Inputs!$D$6-$F3361)+(1-MIN(1,$H$50*$C3361))*(1-MIN(1,Inputs!$G$6*$D3361)*churn_nonbuyers)*(ic*Inputs!$C$6+fee_wd*Inputs!$E$6*(1-$B3361)+fee_fx*Inputs!$D$6-cost_acc-cost_wd*Inputs!$E$6*(1-$B3361)-cost_fx*Inputs!$D$6))</f>
        <v>187973.129443929</v>
      </c>
      <c r="H3361" s="0" t="n">
        <f aca="false">12*Inputs!$B$7*(MIN(1,$H$51*$C3361)*(ic*Inputs!$C$7+pE+fee_fx*Inputs!$D$7-cost_acc-cost_wd*Inputs!$E$7*$E3361-cost_fx*Inputs!$D$7-$F3361)+(1-MIN(1,$H$51*$C3361))*(1-MIN(1,Inputs!$G$7*$D3361)*churn_nonbuyers)*(ic*Inputs!$C$7+fee_wd*Inputs!$E$7*(1-$B3361)+fee_fx*Inputs!$D$7-cost_acc-cost_wd*Inputs!$E$7*(1-$B3361)-cost_fx*Inputs!$D$7))</f>
        <v>397875.736428207</v>
      </c>
      <c r="I3361" s="0" t="n">
        <f aca="false">12*Inputs!$B$8*(MIN(1,$H$52*$C3361)*(ic*Inputs!$C$8+pT-cost_acc-cost_wd*Inputs!$E$8-cost_fx*Inputs!$D$8-cost_ins)+(1-MIN(1,$H$52*$C3361))*(1-MIN(1,Inputs!$G$8*$D3361)*churn_nonbuyers)*(ic*Inputs!$C$8+fee_wd*Inputs!$E$8*(1-$B3361)+fee_fx*Inputs!$D$8-cost_acc-cost_wd*Inputs!$E$8*(1-$B3361)-cost_fx*Inputs!$D$8))</f>
        <v>170828.440488408</v>
      </c>
      <c r="J3361" s="0" t="n">
        <f aca="false">G3361+H3361+I3361-fixed</f>
        <v>56677.3063605441</v>
      </c>
      <c r="K3361" s="0" t="n">
        <f aca="false">12*Inputs!$B$6*(1-MIN(1,Inputs!$G$6*$D3361)*churn_nonbuyers)*(ic*Inputs!$C$6+fee_wd*Inputs!$E$6*(1-$B3361)+fee_fx*Inputs!$D$6-cost_acc-cost_wd*Inputs!$E$6*(1-$B3361)-cost_fx*Inputs!$D$6)</f>
        <v>135690.676260149</v>
      </c>
      <c r="L3361" s="0" t="n">
        <f aca="false">12*Inputs!$B$7*(1-MIN(1,Inputs!$G$7*$D3361)*churn_nonbuyers)*(ic*Inputs!$C$7+fee_wd*Inputs!$E$7*(1-$B3361)+fee_fx*Inputs!$D$7-cost_acc-cost_wd*Inputs!$E$7*(1-$B3361)-cost_fx*Inputs!$D$7)</f>
        <v>334328.103324089</v>
      </c>
      <c r="M3361" s="0" t="n">
        <f aca="false">12*Inputs!$B$8*(1-MIN(1,Inputs!$G$8*$D3361)*churn_nonbuyers)*(ic*Inputs!$C$8+fee_wd*Inputs!$E$8*(1-$B3361)+fee_fx*Inputs!$D$8-cost_acc-cost_wd*Inputs!$E$8*(1-$B3361)-cost_fx*Inputs!$D$8)</f>
        <v>108072.194920694</v>
      </c>
      <c r="N3361" s="0" t="n">
        <f aca="false">K3361+L3361+I3361-fixed</f>
        <v>-59152.779927354</v>
      </c>
      <c r="O3361" s="0" t="n">
        <f aca="false">K3361+L3361+M3361-fixed</f>
        <v>-121909.025495067</v>
      </c>
      <c r="P3361" s="0" t="n">
        <f aca="false">12*Inputs!$B$6*(1-MIN(1,Inputs!$F$6*$D3361))*(ic*Inputs!$C$6+flat_fee-cost_acc-cost_wd*Inputs!$E$6*$E3361-cost_fx*Inputs!$D$6)+12*Inputs!$B$7*(1-MIN(1,Inputs!$F$7*$D3361))*(ic*Inputs!$C$7+flat_fee-cost_acc-cost_wd*Inputs!$E$7*$E3361-cost_fx*Inputs!$D$7)+12*Inputs!$B$8*(1-MIN(1,Inputs!$F$8*$D3361))*(ic*Inputs!$C$8+flat_fee-cost_acc-cost_wd*Inputs!$E$8*$E3361-cost_fx*Inputs!$D$8)-fixed</f>
        <v>102850.28924408</v>
      </c>
    </row>
    <row r="3362" customFormat="false" ht="15" hidden="false" customHeight="false" outlineLevel="0" collapsed="false">
      <c r="A3362" s="0" t="n">
        <v>3297</v>
      </c>
      <c r="B3362" s="0" t="n">
        <v>0.132123</v>
      </c>
      <c r="C3362" s="0" t="n">
        <v>0.881479</v>
      </c>
      <c r="D3362" s="0" t="n">
        <v>0.919616</v>
      </c>
      <c r="E3362" s="0" t="n">
        <v>1.06768</v>
      </c>
      <c r="F3362" s="0" t="n">
        <v>0.170169</v>
      </c>
      <c r="G3362" s="0" t="n">
        <f aca="false">12*Inputs!$B$6*(MIN(1,$H$50*$C3362)*(ic*Inputs!$C$6+pS+fee_fx*Inputs!$D$6-cost_acc-cost_wd*Inputs!$E$6*$E3362-cost_fx*Inputs!$D$6-$F3362)+(1-MIN(1,$H$50*$C3362))*(1-MIN(1,Inputs!$G$6*$D3362)*churn_nonbuyers)*(ic*Inputs!$C$6+fee_wd*Inputs!$E$6*(1-$B3362)+fee_fx*Inputs!$D$6-cost_acc-cost_wd*Inputs!$E$6*(1-$B3362)-cost_fx*Inputs!$D$6))</f>
        <v>221852.589116606</v>
      </c>
      <c r="H3362" s="0" t="n">
        <f aca="false">12*Inputs!$B$7*(MIN(1,$H$51*$C3362)*(ic*Inputs!$C$7+pE+fee_fx*Inputs!$D$7-cost_acc-cost_wd*Inputs!$E$7*$E3362-cost_fx*Inputs!$D$7-$F3362)+(1-MIN(1,$H$51*$C3362))*(1-MIN(1,Inputs!$G$7*$D3362)*churn_nonbuyers)*(ic*Inputs!$C$7+fee_wd*Inputs!$E$7*(1-$B3362)+fee_fx*Inputs!$D$7-cost_acc-cost_wd*Inputs!$E$7*(1-$B3362)-cost_fx*Inputs!$D$7))</f>
        <v>418773.628422174</v>
      </c>
      <c r="I3362" s="0" t="n">
        <f aca="false">12*Inputs!$B$8*(MIN(1,$H$52*$C3362)*(ic*Inputs!$C$8+pT-cost_acc-cost_wd*Inputs!$E$8-cost_fx*Inputs!$D$8-cost_ins)+(1-MIN(1,$H$52*$C3362))*(1-MIN(1,Inputs!$G$8*$D3362)*churn_nonbuyers)*(ic*Inputs!$C$8+fee_wd*Inputs!$E$8*(1-$B3362)+fee_fx*Inputs!$D$8-cost_acc-cost_wd*Inputs!$E$8*(1-$B3362)-cost_fx*Inputs!$D$8))</f>
        <v>170728.115215418</v>
      </c>
      <c r="J3362" s="0" t="n">
        <f aca="false">G3362+H3362+I3362-fixed</f>
        <v>111354.332754197</v>
      </c>
      <c r="K3362" s="0" t="n">
        <f aca="false">12*Inputs!$B$6*(1-MIN(1,Inputs!$G$6*$D3362)*churn_nonbuyers)*(ic*Inputs!$C$6+fee_wd*Inputs!$E$6*(1-$B3362)+fee_fx*Inputs!$D$6-cost_acc-cost_wd*Inputs!$E$6*(1-$B3362)-cost_fx*Inputs!$D$6)</f>
        <v>174179.37617833</v>
      </c>
      <c r="L3362" s="0" t="n">
        <f aca="false">12*Inputs!$B$7*(1-MIN(1,Inputs!$G$7*$D3362)*churn_nonbuyers)*(ic*Inputs!$C$7+fee_wd*Inputs!$E$7*(1-$B3362)+fee_fx*Inputs!$D$7-cost_acc-cost_wd*Inputs!$E$7*(1-$B3362)-cost_fx*Inputs!$D$7)</f>
        <v>373575.503338998</v>
      </c>
      <c r="M3362" s="0" t="n">
        <f aca="false">12*Inputs!$B$8*(1-MIN(1,Inputs!$G$8*$D3362)*churn_nonbuyers)*(ic*Inputs!$C$8+fee_wd*Inputs!$E$8*(1-$B3362)+fee_fx*Inputs!$D$8-cost_acc-cost_wd*Inputs!$E$8*(1-$B3362)-cost_fx*Inputs!$D$8)</f>
        <v>114026.713792205</v>
      </c>
      <c r="N3362" s="0" t="n">
        <f aca="false">K3362+L3362+I3362-fixed</f>
        <v>18482.994732745</v>
      </c>
      <c r="O3362" s="0" t="n">
        <f aca="false">K3362+L3362+M3362-fixed</f>
        <v>-38218.4066904677</v>
      </c>
      <c r="P3362" s="0" t="n">
        <f aca="false">12*Inputs!$B$6*(1-MIN(1,Inputs!$F$6*$D3362))*(ic*Inputs!$C$6+flat_fee-cost_acc-cost_wd*Inputs!$E$6*$E3362-cost_fx*Inputs!$D$6)+12*Inputs!$B$7*(1-MIN(1,Inputs!$F$7*$D3362))*(ic*Inputs!$C$7+flat_fee-cost_acc-cost_wd*Inputs!$E$7*$E3362-cost_fx*Inputs!$D$7)+12*Inputs!$B$8*(1-MIN(1,Inputs!$F$8*$D3362))*(ic*Inputs!$C$8+flat_fee-cost_acc-cost_wd*Inputs!$E$8*$E3362-cost_fx*Inputs!$D$8)-fixed</f>
        <v>85259.3349632</v>
      </c>
    </row>
    <row r="3363" customFormat="false" ht="15" hidden="false" customHeight="false" outlineLevel="0" collapsed="false">
      <c r="A3363" s="0" t="n">
        <v>3298</v>
      </c>
      <c r="B3363" s="0" t="n">
        <v>0.219172</v>
      </c>
      <c r="C3363" s="0" t="n">
        <v>0.759662</v>
      </c>
      <c r="D3363" s="0" t="n">
        <v>1.075558</v>
      </c>
      <c r="E3363" s="0" t="n">
        <v>1.040267</v>
      </c>
      <c r="F3363" s="0" t="n">
        <v>0.025374</v>
      </c>
      <c r="G3363" s="0" t="n">
        <f aca="false">12*Inputs!$B$6*(MIN(1,$H$50*$C3363)*(ic*Inputs!$C$6+pS+fee_fx*Inputs!$D$6-cost_acc-cost_wd*Inputs!$E$6*$E3363-cost_fx*Inputs!$D$6-$F3363)+(1-MIN(1,$H$50*$C3363))*(1-MIN(1,Inputs!$G$6*$D3363)*churn_nonbuyers)*(ic*Inputs!$C$6+fee_wd*Inputs!$E$6*(1-$B3363)+fee_fx*Inputs!$D$6-cost_acc-cost_wd*Inputs!$E$6*(1-$B3363)-cost_fx*Inputs!$D$6))</f>
        <v>205801.265953887</v>
      </c>
      <c r="H3363" s="0" t="n">
        <f aca="false">12*Inputs!$B$7*(MIN(1,$H$51*$C3363)*(ic*Inputs!$C$7+pE+fee_fx*Inputs!$D$7-cost_acc-cost_wd*Inputs!$E$7*$E3363-cost_fx*Inputs!$D$7-$F3363)+(1-MIN(1,$H$51*$C3363))*(1-MIN(1,Inputs!$G$7*$D3363)*churn_nonbuyers)*(ic*Inputs!$C$7+fee_wd*Inputs!$E$7*(1-$B3363)+fee_fx*Inputs!$D$7-cost_acc-cost_wd*Inputs!$E$7*(1-$B3363)-cost_fx*Inputs!$D$7))</f>
        <v>411566.472190316</v>
      </c>
      <c r="I3363" s="0" t="n">
        <f aca="false">12*Inputs!$B$8*(MIN(1,$H$52*$C3363)*(ic*Inputs!$C$8+pT-cost_acc-cost_wd*Inputs!$E$8-cost_fx*Inputs!$D$8-cost_ins)+(1-MIN(1,$H$52*$C3363))*(1-MIN(1,Inputs!$G$8*$D3363)*churn_nonbuyers)*(ic*Inputs!$C$8+fee_wd*Inputs!$E$8*(1-$B3363)+fee_fx*Inputs!$D$8-cost_acc-cost_wd*Inputs!$E$8*(1-$B3363)-cost_fx*Inputs!$D$8))</f>
        <v>146049.795257272</v>
      </c>
      <c r="J3363" s="0" t="n">
        <f aca="false">G3363+H3363+I3363-fixed</f>
        <v>63417.5334014751</v>
      </c>
      <c r="K3363" s="0" t="n">
        <f aca="false">12*Inputs!$B$6*(1-MIN(1,Inputs!$G$6*$D3363)*churn_nonbuyers)*(ic*Inputs!$C$6+fee_wd*Inputs!$E$6*(1-$B3363)+fee_fx*Inputs!$D$6-cost_acc-cost_wd*Inputs!$E$6*(1-$B3363)-cost_fx*Inputs!$D$6)</f>
        <v>160894.879185427</v>
      </c>
      <c r="L3363" s="0" t="n">
        <f aca="false">12*Inputs!$B$7*(1-MIN(1,Inputs!$G$7*$D3363)*churn_nonbuyers)*(ic*Inputs!$C$7+fee_wd*Inputs!$E$7*(1-$B3363)+fee_fx*Inputs!$D$7-cost_acc-cost_wd*Inputs!$E$7*(1-$B3363)-cost_fx*Inputs!$D$7)</f>
        <v>359647.645527256</v>
      </c>
      <c r="M3363" s="0" t="n">
        <f aca="false">12*Inputs!$B$8*(1-MIN(1,Inputs!$G$8*$D3363)*churn_nonbuyers)*(ic*Inputs!$C$8+fee_wd*Inputs!$E$8*(1-$B3363)+fee_fx*Inputs!$D$8-cost_acc-cost_wd*Inputs!$E$8*(1-$B3363)-cost_fx*Inputs!$D$8)</f>
        <v>78056.8540119936</v>
      </c>
      <c r="N3363" s="0" t="n">
        <f aca="false">K3363+L3363+I3363-fixed</f>
        <v>-33407.6800300443</v>
      </c>
      <c r="O3363" s="0" t="n">
        <f aca="false">K3363+L3363+M3363-fixed</f>
        <v>-101400.621275323</v>
      </c>
      <c r="P3363" s="0" t="n">
        <f aca="false">12*Inputs!$B$6*(1-MIN(1,Inputs!$F$6*$D3363))*(ic*Inputs!$C$6+flat_fee-cost_acc-cost_wd*Inputs!$E$6*$E3363-cost_fx*Inputs!$D$6)+12*Inputs!$B$7*(1-MIN(1,Inputs!$F$7*$D3363))*(ic*Inputs!$C$7+flat_fee-cost_acc-cost_wd*Inputs!$E$7*$E3363-cost_fx*Inputs!$D$7)+12*Inputs!$B$8*(1-MIN(1,Inputs!$F$8*$D3363))*(ic*Inputs!$C$8+flat_fee-cost_acc-cost_wd*Inputs!$E$8*$E3363-cost_fx*Inputs!$D$8)-fixed</f>
        <v>11197.58273264</v>
      </c>
    </row>
    <row r="3364" customFormat="false" ht="15" hidden="false" customHeight="false" outlineLevel="0" collapsed="false">
      <c r="A3364" s="0" t="n">
        <v>3299</v>
      </c>
      <c r="B3364" s="0" t="n">
        <v>0.167796</v>
      </c>
      <c r="C3364" s="0" t="n">
        <v>1.002716</v>
      </c>
      <c r="D3364" s="0" t="n">
        <v>0.862122</v>
      </c>
      <c r="E3364" s="0" t="n">
        <v>1.452124</v>
      </c>
      <c r="F3364" s="0" t="n">
        <v>0.294365</v>
      </c>
      <c r="G3364" s="0" t="n">
        <f aca="false">12*Inputs!$B$6*(MIN(1,$H$50*$C3364)*(ic*Inputs!$C$6+pS+fee_fx*Inputs!$D$6-cost_acc-cost_wd*Inputs!$E$6*$E3364-cost_fx*Inputs!$D$6-$F3364)+(1-MIN(1,$H$50*$C3364))*(1-MIN(1,Inputs!$G$6*$D3364)*churn_nonbuyers)*(ic*Inputs!$C$6+fee_wd*Inputs!$E$6*(1-$B3364)+fee_fx*Inputs!$D$6-cost_acc-cost_wd*Inputs!$E$6*(1-$B3364)-cost_fx*Inputs!$D$6))</f>
        <v>212620.151758457</v>
      </c>
      <c r="H3364" s="0" t="n">
        <f aca="false">12*Inputs!$B$7*(MIN(1,$H$51*$C3364)*(ic*Inputs!$C$7+pE+fee_fx*Inputs!$D$7-cost_acc-cost_wd*Inputs!$E$7*$E3364-cost_fx*Inputs!$D$7-$F3364)+(1-MIN(1,$H$51*$C3364))*(1-MIN(1,Inputs!$G$7*$D3364)*churn_nonbuyers)*(ic*Inputs!$C$7+fee_wd*Inputs!$E$7*(1-$B3364)+fee_fx*Inputs!$D$7-cost_acc-cost_wd*Inputs!$E$7*(1-$B3364)-cost_fx*Inputs!$D$7))</f>
        <v>370808.605329525</v>
      </c>
      <c r="I3364" s="0" t="n">
        <f aca="false">12*Inputs!$B$8*(MIN(1,$H$52*$C3364)*(ic*Inputs!$C$8+pT-cost_acc-cost_wd*Inputs!$E$8-cost_fx*Inputs!$D$8-cost_ins)+(1-MIN(1,$H$52*$C3364))*(1-MIN(1,Inputs!$G$8*$D3364)*churn_nonbuyers)*(ic*Inputs!$C$8+fee_wd*Inputs!$E$8*(1-$B3364)+fee_fx*Inputs!$D$8-cost_acc-cost_wd*Inputs!$E$8*(1-$B3364)-cost_fx*Inputs!$D$8))</f>
        <v>182164.135309148</v>
      </c>
      <c r="J3364" s="0" t="n">
        <f aca="false">G3364+H3364+I3364-fixed</f>
        <v>65592.8923971308</v>
      </c>
      <c r="K3364" s="0" t="n">
        <f aca="false">12*Inputs!$B$6*(1-MIN(1,Inputs!$G$6*$D3364)*churn_nonbuyers)*(ic*Inputs!$C$6+fee_wd*Inputs!$E$6*(1-$B3364)+fee_fx*Inputs!$D$6-cost_acc-cost_wd*Inputs!$E$6*(1-$B3364)-cost_fx*Inputs!$D$6)</f>
        <v>169788.742726406</v>
      </c>
      <c r="L3364" s="0" t="n">
        <f aca="false">12*Inputs!$B$7*(1-MIN(1,Inputs!$G$7*$D3364)*churn_nonbuyers)*(ic*Inputs!$C$7+fee_wd*Inputs!$E$7*(1-$B3364)+fee_fx*Inputs!$D$7-cost_acc-cost_wd*Inputs!$E$7*(1-$B3364)-cost_fx*Inputs!$D$7)</f>
        <v>369234.082179844</v>
      </c>
      <c r="M3364" s="0" t="n">
        <f aca="false">12*Inputs!$B$8*(1-MIN(1,Inputs!$G$8*$D3364)*churn_nonbuyers)*(ic*Inputs!$C$8+fee_wd*Inputs!$E$8*(1-$B3364)+fee_fx*Inputs!$D$8-cost_acc-cost_wd*Inputs!$E$8*(1-$B3364)-cost_fx*Inputs!$D$8)</f>
        <v>126228.754376563</v>
      </c>
      <c r="N3364" s="0" t="n">
        <f aca="false">K3364+L3364+I3364-fixed</f>
        <v>21186.9602153985</v>
      </c>
      <c r="O3364" s="0" t="n">
        <f aca="false">K3364+L3364+M3364-fixed</f>
        <v>-34748.4207171865</v>
      </c>
      <c r="P3364" s="0" t="n">
        <f aca="false">12*Inputs!$B$6*(1-MIN(1,Inputs!$F$6*$D3364))*(ic*Inputs!$C$6+flat_fee-cost_acc-cost_wd*Inputs!$E$6*$E3364-cost_fx*Inputs!$D$6)+12*Inputs!$B$7*(1-MIN(1,Inputs!$F$7*$D3364))*(ic*Inputs!$C$7+flat_fee-cost_acc-cost_wd*Inputs!$E$7*$E3364-cost_fx*Inputs!$D$7)+12*Inputs!$B$8*(1-MIN(1,Inputs!$F$8*$D3364))*(ic*Inputs!$C$8+flat_fee-cost_acc-cost_wd*Inputs!$E$8*$E3364-cost_fx*Inputs!$D$8)-fixed</f>
        <v>-62053.41190528</v>
      </c>
    </row>
    <row r="3365" customFormat="false" ht="15" hidden="false" customHeight="false" outlineLevel="0" collapsed="false">
      <c r="A3365" s="0" t="n">
        <v>3300</v>
      </c>
      <c r="B3365" s="0" t="n">
        <v>0.088837</v>
      </c>
      <c r="C3365" s="0" t="n">
        <v>0.962204</v>
      </c>
      <c r="D3365" s="0" t="n">
        <v>0.931006</v>
      </c>
      <c r="E3365" s="0" t="n">
        <v>1.027849</v>
      </c>
      <c r="F3365" s="0" t="n">
        <v>0.156365</v>
      </c>
      <c r="G3365" s="0" t="n">
        <f aca="false">12*Inputs!$B$6*(MIN(1,$H$50*$C3365)*(ic*Inputs!$C$6+pS+fee_fx*Inputs!$D$6-cost_acc-cost_wd*Inputs!$E$6*$E3365-cost_fx*Inputs!$D$6-$F3365)+(1-MIN(1,$H$50*$C3365))*(1-MIN(1,Inputs!$G$6*$D3365)*churn_nonbuyers)*(ic*Inputs!$C$6+fee_wd*Inputs!$E$6*(1-$B3365)+fee_fx*Inputs!$D$6-cost_acc-cost_wd*Inputs!$E$6*(1-$B3365)-cost_fx*Inputs!$D$6))</f>
        <v>232797.082808644</v>
      </c>
      <c r="H3365" s="0" t="n">
        <f aca="false">12*Inputs!$B$7*(MIN(1,$H$51*$C3365)*(ic*Inputs!$C$7+pE+fee_fx*Inputs!$D$7-cost_acc-cost_wd*Inputs!$E$7*$E3365-cost_fx*Inputs!$D$7-$F3365)+(1-MIN(1,$H$51*$C3365))*(1-MIN(1,Inputs!$G$7*$D3365)*churn_nonbuyers)*(ic*Inputs!$C$7+fee_wd*Inputs!$E$7*(1-$B3365)+fee_fx*Inputs!$D$7-cost_acc-cost_wd*Inputs!$E$7*(1-$B3365)-cost_fx*Inputs!$D$7))</f>
        <v>431739.300514258</v>
      </c>
      <c r="I3365" s="0" t="n">
        <f aca="false">12*Inputs!$B$8*(MIN(1,$H$52*$C3365)*(ic*Inputs!$C$8+pT-cost_acc-cost_wd*Inputs!$E$8-cost_fx*Inputs!$D$8-cost_ins)+(1-MIN(1,$H$52*$C3365))*(1-MIN(1,Inputs!$G$8*$D3365)*churn_nonbuyers)*(ic*Inputs!$C$8+fee_wd*Inputs!$E$8*(1-$B3365)+fee_fx*Inputs!$D$8-cost_acc-cost_wd*Inputs!$E$8*(1-$B3365)-cost_fx*Inputs!$D$8))</f>
        <v>175323.9593315</v>
      </c>
      <c r="J3365" s="0" t="n">
        <f aca="false">G3365+H3365+I3365-fixed</f>
        <v>139860.342654401</v>
      </c>
      <c r="K3365" s="0" t="n">
        <f aca="false">12*Inputs!$B$6*(1-MIN(1,Inputs!$G$6*$D3365)*churn_nonbuyers)*(ic*Inputs!$C$6+fee_wd*Inputs!$E$6*(1-$B3365)+fee_fx*Inputs!$D$6-cost_acc-cost_wd*Inputs!$E$6*(1-$B3365)-cost_fx*Inputs!$D$6)</f>
        <v>180018.427536158</v>
      </c>
      <c r="L3365" s="0" t="n">
        <f aca="false">12*Inputs!$B$7*(1-MIN(1,Inputs!$G$7*$D3365)*churn_nonbuyers)*(ic*Inputs!$C$7+fee_wd*Inputs!$E$7*(1-$B3365)+fee_fx*Inputs!$D$7-cost_acc-cost_wd*Inputs!$E$7*(1-$B3365)-cost_fx*Inputs!$D$7)</f>
        <v>379503.321033695</v>
      </c>
      <c r="M3365" s="0" t="n">
        <f aca="false">12*Inputs!$B$8*(1-MIN(1,Inputs!$G$8*$D3365)*churn_nonbuyers)*(ic*Inputs!$C$8+fee_wd*Inputs!$E$8*(1-$B3365)+fee_fx*Inputs!$D$8-cost_acc-cost_wd*Inputs!$E$8*(1-$B3365)-cost_fx*Inputs!$D$8)</f>
        <v>112198.554528739</v>
      </c>
      <c r="N3365" s="0" t="n">
        <f aca="false">K3365+L3365+I3365-fixed</f>
        <v>34845.7079013529</v>
      </c>
      <c r="O3365" s="0" t="n">
        <f aca="false">K3365+L3365+M3365-fixed</f>
        <v>-28279.6969014074</v>
      </c>
      <c r="P3365" s="0" t="n">
        <f aca="false">12*Inputs!$B$6*(1-MIN(1,Inputs!$F$6*$D3365))*(ic*Inputs!$C$6+flat_fee-cost_acc-cost_wd*Inputs!$E$6*$E3365-cost_fx*Inputs!$D$6)+12*Inputs!$B$7*(1-MIN(1,Inputs!$F$7*$D3365))*(ic*Inputs!$C$7+flat_fee-cost_acc-cost_wd*Inputs!$E$7*$E3365-cost_fx*Inputs!$D$7)+12*Inputs!$B$8*(1-MIN(1,Inputs!$F$8*$D3365))*(ic*Inputs!$C$8+flat_fee-cost_acc-cost_wd*Inputs!$E$8*$E3365-cost_fx*Inputs!$D$8)-fixed</f>
        <v>96887.7410945599</v>
      </c>
    </row>
    <row r="3366" customFormat="false" ht="15" hidden="false" customHeight="false" outlineLevel="0" collapsed="false">
      <c r="A3366" s="0" t="n">
        <v>3301</v>
      </c>
      <c r="B3366" s="0" t="n">
        <v>0.117361</v>
      </c>
      <c r="C3366" s="0" t="n">
        <v>0.85241</v>
      </c>
      <c r="D3366" s="0" t="n">
        <v>0.88769</v>
      </c>
      <c r="E3366" s="0" t="n">
        <v>1.115039</v>
      </c>
      <c r="F3366" s="0" t="n">
        <v>0.422274</v>
      </c>
      <c r="G3366" s="0" t="n">
        <f aca="false">12*Inputs!$B$6*(MIN(1,$H$50*$C3366)*(ic*Inputs!$C$6+pS+fee_fx*Inputs!$D$6-cost_acc-cost_wd*Inputs!$E$6*$E3366-cost_fx*Inputs!$D$6-$F3366)+(1-MIN(1,$H$50*$C3366))*(1-MIN(1,Inputs!$G$6*$D3366)*churn_nonbuyers)*(ic*Inputs!$C$6+fee_wd*Inputs!$E$6*(1-$B3366)+fee_fx*Inputs!$D$6-cost_acc-cost_wd*Inputs!$E$6*(1-$B3366)-cost_fx*Inputs!$D$6))</f>
        <v>216563.535409974</v>
      </c>
      <c r="H3366" s="0" t="n">
        <f aca="false">12*Inputs!$B$7*(MIN(1,$H$51*$C3366)*(ic*Inputs!$C$7+pE+fee_fx*Inputs!$D$7-cost_acc-cost_wd*Inputs!$E$7*$E3366-cost_fx*Inputs!$D$7-$F3366)+(1-MIN(1,$H$51*$C3366))*(1-MIN(1,Inputs!$G$7*$D3366)*churn_nonbuyers)*(ic*Inputs!$C$7+fee_wd*Inputs!$E$7*(1-$B3366)+fee_fx*Inputs!$D$7-cost_acc-cost_wd*Inputs!$E$7*(1-$B3366)-cost_fx*Inputs!$D$7))</f>
        <v>401860.625969526</v>
      </c>
      <c r="I3366" s="0" t="n">
        <f aca="false">12*Inputs!$B$8*(MIN(1,$H$52*$C3366)*(ic*Inputs!$C$8+pT-cost_acc-cost_wd*Inputs!$E$8-cost_fx*Inputs!$D$8-cost_ins)+(1-MIN(1,$H$52*$C3366))*(1-MIN(1,Inputs!$G$8*$D3366)*churn_nonbuyers)*(ic*Inputs!$C$8+fee_wd*Inputs!$E$8*(1-$B3366)+fee_fx*Inputs!$D$8-cost_acc-cost_wd*Inputs!$E$8*(1-$B3366)-cost_fx*Inputs!$D$8))</f>
        <v>171851.229341019</v>
      </c>
      <c r="J3366" s="0" t="n">
        <f aca="false">G3366+H3366+I3366-fixed</f>
        <v>90275.3907205185</v>
      </c>
      <c r="K3366" s="0" t="n">
        <f aca="false">12*Inputs!$B$6*(1-MIN(1,Inputs!$G$6*$D3366)*churn_nonbuyers)*(ic*Inputs!$C$6+fee_wd*Inputs!$E$6*(1-$B3366)+fee_fx*Inputs!$D$6-cost_acc-cost_wd*Inputs!$E$6*(1-$B3366)-cost_fx*Inputs!$D$6)</f>
        <v>176502.198139848</v>
      </c>
      <c r="L3366" s="0" t="n">
        <f aca="false">12*Inputs!$B$7*(1-MIN(1,Inputs!$G$7*$D3366)*churn_nonbuyers)*(ic*Inputs!$C$7+fee_wd*Inputs!$E$7*(1-$B3366)+fee_fx*Inputs!$D$7-cost_acc-cost_wd*Inputs!$E$7*(1-$B3366)-cost_fx*Inputs!$D$7)</f>
        <v>376012.576163909</v>
      </c>
      <c r="M3366" s="0" t="n">
        <f aca="false">12*Inputs!$B$8*(1-MIN(1,Inputs!$G$8*$D3366)*churn_nonbuyers)*(ic*Inputs!$C$8+fee_wd*Inputs!$E$8*(1-$B3366)+fee_fx*Inputs!$D$8-cost_acc-cost_wd*Inputs!$E$8*(1-$B3366)-cost_fx*Inputs!$D$8)</f>
        <v>121447.715052624</v>
      </c>
      <c r="N3366" s="0" t="n">
        <f aca="false">K3366+L3366+I3366-fixed</f>
        <v>24366.0036447757</v>
      </c>
      <c r="O3366" s="0" t="n">
        <f aca="false">K3366+L3366+M3366-fixed</f>
        <v>-26037.5106436192</v>
      </c>
      <c r="P3366" s="0" t="n">
        <f aca="false">12*Inputs!$B$6*(1-MIN(1,Inputs!$F$6*$D3366))*(ic*Inputs!$C$6+flat_fee-cost_acc-cost_wd*Inputs!$E$6*$E3366-cost_fx*Inputs!$D$6)+12*Inputs!$B$7*(1-MIN(1,Inputs!$F$7*$D3366))*(ic*Inputs!$C$7+flat_fee-cost_acc-cost_wd*Inputs!$E$7*$E3366-cost_fx*Inputs!$D$7)+12*Inputs!$B$8*(1-MIN(1,Inputs!$F$8*$D3366))*(ic*Inputs!$C$8+flat_fee-cost_acc-cost_wd*Inputs!$E$8*$E3366-cost_fx*Inputs!$D$8)-fixed</f>
        <v>81009.0984584001</v>
      </c>
    </row>
    <row r="3367" customFormat="false" ht="15" hidden="false" customHeight="false" outlineLevel="0" collapsed="false">
      <c r="A3367" s="0" t="n">
        <v>3302</v>
      </c>
      <c r="B3367" s="0" t="n">
        <v>0.205187</v>
      </c>
      <c r="C3367" s="0" t="n">
        <v>0.836555</v>
      </c>
      <c r="D3367" s="0" t="n">
        <v>1.081112</v>
      </c>
      <c r="E3367" s="0" t="n">
        <v>1.187952</v>
      </c>
      <c r="F3367" s="0" t="n">
        <v>0.139448</v>
      </c>
      <c r="G3367" s="0" t="n">
        <f aca="false">12*Inputs!$B$6*(MIN(1,$H$50*$C3367)*(ic*Inputs!$C$6+pS+fee_fx*Inputs!$D$6-cost_acc-cost_wd*Inputs!$E$6*$E3367-cost_fx*Inputs!$D$6-$F3367)+(1-MIN(1,$H$50*$C3367))*(1-MIN(1,Inputs!$G$6*$D3367)*churn_nonbuyers)*(ic*Inputs!$C$6+fee_wd*Inputs!$E$6*(1-$B3367)+fee_fx*Inputs!$D$6-cost_acc-cost_wd*Inputs!$E$6*(1-$B3367)-cost_fx*Inputs!$D$6))</f>
        <v>207034.919966098</v>
      </c>
      <c r="H3367" s="0" t="n">
        <f aca="false">12*Inputs!$B$7*(MIN(1,$H$51*$C3367)*(ic*Inputs!$C$7+pE+fee_fx*Inputs!$D$7-cost_acc-cost_wd*Inputs!$E$7*$E3367-cost_fx*Inputs!$D$7-$F3367)+(1-MIN(1,$H$51*$C3367))*(1-MIN(1,Inputs!$G$7*$D3367)*churn_nonbuyers)*(ic*Inputs!$C$7+fee_wd*Inputs!$E$7*(1-$B3367)+fee_fx*Inputs!$D$7-cost_acc-cost_wd*Inputs!$E$7*(1-$B3367)-cost_fx*Inputs!$D$7))</f>
        <v>398347.708347059</v>
      </c>
      <c r="I3367" s="0" t="n">
        <f aca="false">12*Inputs!$B$8*(MIN(1,$H$52*$C3367)*(ic*Inputs!$C$8+pT-cost_acc-cost_wd*Inputs!$E$8-cost_fx*Inputs!$D$8-cost_ins)+(1-MIN(1,$H$52*$C3367))*(1-MIN(1,Inputs!$G$8*$D3367)*churn_nonbuyers)*(ic*Inputs!$C$8+fee_wd*Inputs!$E$8*(1-$B3367)+fee_fx*Inputs!$D$8-cost_acc-cost_wd*Inputs!$E$8*(1-$B3367)-cost_fx*Inputs!$D$8))</f>
        <v>152490.773414263</v>
      </c>
      <c r="J3367" s="0" t="n">
        <f aca="false">G3367+H3367+I3367-fixed</f>
        <v>57873.4017274198</v>
      </c>
      <c r="K3367" s="0" t="n">
        <f aca="false">12*Inputs!$B$6*(1-MIN(1,Inputs!$G$6*$D3367)*churn_nonbuyers)*(ic*Inputs!$C$6+fee_wd*Inputs!$E$6*(1-$B3367)+fee_fx*Inputs!$D$6-cost_acc-cost_wd*Inputs!$E$6*(1-$B3367)-cost_fx*Inputs!$D$6)</f>
        <v>162752.639961197</v>
      </c>
      <c r="L3367" s="0" t="n">
        <f aca="false">12*Inputs!$B$7*(1-MIN(1,Inputs!$G$7*$D3367)*churn_nonbuyers)*(ic*Inputs!$C$7+fee_wd*Inputs!$E$7*(1-$B3367)+fee_fx*Inputs!$D$7-cost_acc-cost_wd*Inputs!$E$7*(1-$B3367)-cost_fx*Inputs!$D$7)</f>
        <v>361534.247400718</v>
      </c>
      <c r="M3367" s="0" t="n">
        <f aca="false">12*Inputs!$B$8*(1-MIN(1,Inputs!$G$8*$D3367)*churn_nonbuyers)*(ic*Inputs!$C$8+fee_wd*Inputs!$E$8*(1-$B3367)+fee_fx*Inputs!$D$8-cost_acc-cost_wd*Inputs!$E$8*(1-$B3367)-cost_fx*Inputs!$D$8)</f>
        <v>76992.0465389184</v>
      </c>
      <c r="N3367" s="0" t="n">
        <f aca="false">K3367+L3367+I3367-fixed</f>
        <v>-23222.3392238219</v>
      </c>
      <c r="O3367" s="0" t="n">
        <f aca="false">K3367+L3367+M3367-fixed</f>
        <v>-98721.0660991665</v>
      </c>
      <c r="P3367" s="0" t="n">
        <f aca="false">12*Inputs!$B$6*(1-MIN(1,Inputs!$F$6*$D3367))*(ic*Inputs!$C$6+flat_fee-cost_acc-cost_wd*Inputs!$E$6*$E3367-cost_fx*Inputs!$D$6)+12*Inputs!$B$7*(1-MIN(1,Inputs!$F$7*$D3367))*(ic*Inputs!$C$7+flat_fee-cost_acc-cost_wd*Inputs!$E$7*$E3367-cost_fx*Inputs!$D$7)+12*Inputs!$B$8*(1-MIN(1,Inputs!$F$8*$D3367))*(ic*Inputs!$C$8+flat_fee-cost_acc-cost_wd*Inputs!$E$8*$E3367-cost_fx*Inputs!$D$8)-fixed</f>
        <v>-52805.7529062401</v>
      </c>
    </row>
    <row r="3368" customFormat="false" ht="15" hidden="false" customHeight="false" outlineLevel="0" collapsed="false">
      <c r="A3368" s="0" t="n">
        <v>3303</v>
      </c>
      <c r="B3368" s="0" t="n">
        <v>0.205166</v>
      </c>
      <c r="C3368" s="0" t="n">
        <v>1.063663</v>
      </c>
      <c r="D3368" s="0" t="n">
        <v>1.546325</v>
      </c>
      <c r="E3368" s="0" t="n">
        <v>1.174677</v>
      </c>
      <c r="F3368" s="0" t="n">
        <v>0.145166</v>
      </c>
      <c r="G3368" s="0" t="n">
        <f aca="false">12*Inputs!$B$6*(MIN(1,$H$50*$C3368)*(ic*Inputs!$C$6+pS+fee_fx*Inputs!$D$6-cost_acc-cost_wd*Inputs!$E$6*$E3368-cost_fx*Inputs!$D$6-$F3368)+(1-MIN(1,$H$50*$C3368))*(1-MIN(1,Inputs!$G$6*$D3368)*churn_nonbuyers)*(ic*Inputs!$C$6+fee_wd*Inputs!$E$6*(1-$B3368)+fee_fx*Inputs!$D$6-cost_acc-cost_wd*Inputs!$E$6*(1-$B3368)-cost_fx*Inputs!$D$6))</f>
        <v>215582.908235213</v>
      </c>
      <c r="H3368" s="0" t="n">
        <f aca="false">12*Inputs!$B$7*(MIN(1,$H$51*$C3368)*(ic*Inputs!$C$7+pE+fee_fx*Inputs!$D$7-cost_acc-cost_wd*Inputs!$E$7*$E3368-cost_fx*Inputs!$D$7-$F3368)+(1-MIN(1,$H$51*$C3368))*(1-MIN(1,Inputs!$G$7*$D3368)*churn_nonbuyers)*(ic*Inputs!$C$7+fee_wd*Inputs!$E$7*(1-$B3368)+fee_fx*Inputs!$D$7-cost_acc-cost_wd*Inputs!$E$7*(1-$B3368)-cost_fx*Inputs!$D$7))</f>
        <v>406623.687918852</v>
      </c>
      <c r="I3368" s="0" t="n">
        <f aca="false">12*Inputs!$B$8*(MIN(1,$H$52*$C3368)*(ic*Inputs!$C$8+pT-cost_acc-cost_wd*Inputs!$E$8-cost_fx*Inputs!$D$8-cost_ins)+(1-MIN(1,$H$52*$C3368))*(1-MIN(1,Inputs!$G$8*$D3368)*churn_nonbuyers)*(ic*Inputs!$C$8+fee_wd*Inputs!$E$8*(1-$B3368)+fee_fx*Inputs!$D$8-cost_acc-cost_wd*Inputs!$E$8*(1-$B3368)-cost_fx*Inputs!$D$8))</f>
        <v>153320.639472</v>
      </c>
      <c r="J3368" s="0" t="n">
        <f aca="false">G3368+H3368+I3368-fixed</f>
        <v>75527.2356260651</v>
      </c>
      <c r="K3368" s="0" t="n">
        <f aca="false">12*Inputs!$B$6*(1-MIN(1,Inputs!$G$6*$D3368)*churn_nonbuyers)*(ic*Inputs!$C$6+fee_wd*Inputs!$E$6*(1-$B3368)+fee_fx*Inputs!$D$6-cost_acc-cost_wd*Inputs!$E$6*(1-$B3368)-cost_fx*Inputs!$D$6)</f>
        <v>158753.36386764</v>
      </c>
      <c r="L3368" s="0" t="n">
        <f aca="false">12*Inputs!$B$7*(1-MIN(1,Inputs!$G$7*$D3368)*churn_nonbuyers)*(ic*Inputs!$C$7+fee_wd*Inputs!$E$7*(1-$B3368)+fee_fx*Inputs!$D$7-cost_acc-cost_wd*Inputs!$E$7*(1-$B3368)-cost_fx*Inputs!$D$7)</f>
        <v>356322.283120584</v>
      </c>
      <c r="M3368" s="0" t="n">
        <f aca="false">12*Inputs!$B$8*(1-MIN(1,Inputs!$G$8*$D3368)*churn_nonbuyers)*(ic*Inputs!$C$8+fee_wd*Inputs!$E$8*(1-$B3368)+fee_fx*Inputs!$D$8-cost_acc-cost_wd*Inputs!$E$8*(1-$B3368)-cost_fx*Inputs!$D$8)</f>
        <v>0</v>
      </c>
      <c r="N3368" s="0" t="n">
        <f aca="false">K3368+L3368+I3368-fixed</f>
        <v>-31603.713539776</v>
      </c>
      <c r="O3368" s="0" t="n">
        <f aca="false">K3368+L3368+M3368-fixed</f>
        <v>-184924.353011776</v>
      </c>
      <c r="P3368" s="0" t="n">
        <f aca="false">12*Inputs!$B$6*(1-MIN(1,Inputs!$F$6*$D3368))*(ic*Inputs!$C$6+flat_fee-cost_acc-cost_wd*Inputs!$E$6*$E3368-cost_fx*Inputs!$D$6)+12*Inputs!$B$7*(1-MIN(1,Inputs!$F$7*$D3368))*(ic*Inputs!$C$7+flat_fee-cost_acc-cost_wd*Inputs!$E$7*$E3368-cost_fx*Inputs!$D$7)+12*Inputs!$B$8*(1-MIN(1,Inputs!$F$8*$D3368))*(ic*Inputs!$C$8+flat_fee-cost_acc-cost_wd*Inputs!$E$8*$E3368-cost_fx*Inputs!$D$8)-fixed</f>
        <v>-290173.129714</v>
      </c>
    </row>
    <row r="3369" customFormat="false" ht="15" hidden="false" customHeight="false" outlineLevel="0" collapsed="false">
      <c r="A3369" s="0" t="n">
        <v>3304</v>
      </c>
      <c r="B3369" s="0" t="n">
        <v>0.34784</v>
      </c>
      <c r="C3369" s="0" t="n">
        <v>0.96326</v>
      </c>
      <c r="D3369" s="0" t="n">
        <v>0.687487</v>
      </c>
      <c r="E3369" s="0" t="n">
        <v>1.129892</v>
      </c>
      <c r="F3369" s="0" t="n">
        <v>0.089413</v>
      </c>
      <c r="G3369" s="0" t="n">
        <f aca="false">12*Inputs!$B$6*(MIN(1,$H$50*$C3369)*(ic*Inputs!$C$6+pS+fee_fx*Inputs!$D$6-cost_acc-cost_wd*Inputs!$E$6*$E3369-cost_fx*Inputs!$D$6-$F3369)+(1-MIN(1,$H$50*$C3369))*(1-MIN(1,Inputs!$G$6*$D3369)*churn_nonbuyers)*(ic*Inputs!$C$6+fee_wd*Inputs!$E$6*(1-$B3369)+fee_fx*Inputs!$D$6-cost_acc-cost_wd*Inputs!$E$6*(1-$B3369)-cost_fx*Inputs!$D$6))</f>
        <v>200958.87476163</v>
      </c>
      <c r="H3369" s="0" t="n">
        <f aca="false">12*Inputs!$B$7*(MIN(1,$H$51*$C3369)*(ic*Inputs!$C$7+pE+fee_fx*Inputs!$D$7-cost_acc-cost_wd*Inputs!$E$7*$E3369-cost_fx*Inputs!$D$7-$F3369)+(1-MIN(1,$H$51*$C3369))*(1-MIN(1,Inputs!$G$7*$D3369)*churn_nonbuyers)*(ic*Inputs!$C$7+fee_wd*Inputs!$E$7*(1-$B3369)+fee_fx*Inputs!$D$7-cost_acc-cost_wd*Inputs!$E$7*(1-$B3369)-cost_fx*Inputs!$D$7))</f>
        <v>403487.992566007</v>
      </c>
      <c r="I3369" s="0" t="n">
        <f aca="false">12*Inputs!$B$8*(MIN(1,$H$52*$C3369)*(ic*Inputs!$C$8+pT-cost_acc-cost_wd*Inputs!$E$8-cost_fx*Inputs!$D$8-cost_ins)+(1-MIN(1,$H$52*$C3369))*(1-MIN(1,Inputs!$G$8*$D3369)*churn_nonbuyers)*(ic*Inputs!$C$8+fee_wd*Inputs!$E$8*(1-$B3369)+fee_fx*Inputs!$D$8-cost_acc-cost_wd*Inputs!$E$8*(1-$B3369)-cost_fx*Inputs!$D$8))</f>
        <v>191178.525219088</v>
      </c>
      <c r="J3369" s="0" t="n">
        <f aca="false">G3369+H3369+I3369-fixed</f>
        <v>95625.3925467248</v>
      </c>
      <c r="K3369" s="0" t="n">
        <f aca="false">12*Inputs!$B$6*(1-MIN(1,Inputs!$G$6*$D3369)*churn_nonbuyers)*(ic*Inputs!$C$6+fee_wd*Inputs!$E$6*(1-$B3369)+fee_fx*Inputs!$D$6-cost_acc-cost_wd*Inputs!$E$6*(1-$B3369)-cost_fx*Inputs!$D$6)</f>
        <v>146302.946482176</v>
      </c>
      <c r="L3369" s="0" t="n">
        <f aca="false">12*Inputs!$B$7*(1-MIN(1,Inputs!$G$7*$D3369)*churn_nonbuyers)*(ic*Inputs!$C$7+fee_wd*Inputs!$E$7*(1-$B3369)+fee_fx*Inputs!$D$7-cost_acc-cost_wd*Inputs!$E$7*(1-$B3369)-cost_fx*Inputs!$D$7)</f>
        <v>345828.262513306</v>
      </c>
      <c r="M3369" s="0" t="n">
        <f aca="false">12*Inputs!$B$8*(1-MIN(1,Inputs!$G$8*$D3369)*churn_nonbuyers)*(ic*Inputs!$C$8+fee_wd*Inputs!$E$8*(1-$B3369)+fee_fx*Inputs!$D$8-cost_acc-cost_wd*Inputs!$E$8*(1-$B3369)-cost_fx*Inputs!$D$8)</f>
        <v>160661.602303488</v>
      </c>
      <c r="N3369" s="0" t="n">
        <f aca="false">K3369+L3369+I3369-fixed</f>
        <v>-16690.2657854309</v>
      </c>
      <c r="O3369" s="0" t="n">
        <f aca="false">K3369+L3369+M3369-fixed</f>
        <v>-47207.1887010305</v>
      </c>
      <c r="P3369" s="0" t="n">
        <f aca="false">12*Inputs!$B$6*(1-MIN(1,Inputs!$F$6*$D3369))*(ic*Inputs!$C$6+flat_fee-cost_acc-cost_wd*Inputs!$E$6*$E3369-cost_fx*Inputs!$D$6)+12*Inputs!$B$7*(1-MIN(1,Inputs!$F$7*$D3369))*(ic*Inputs!$C$7+flat_fee-cost_acc-cost_wd*Inputs!$E$7*$E3369-cost_fx*Inputs!$D$7)+12*Inputs!$B$8*(1-MIN(1,Inputs!$F$8*$D3369))*(ic*Inputs!$C$8+flat_fee-cost_acc-cost_wd*Inputs!$E$8*$E3369-cost_fx*Inputs!$D$8)-fixed</f>
        <v>180851.18180096</v>
      </c>
    </row>
    <row r="3370" customFormat="false" ht="15" hidden="false" customHeight="false" outlineLevel="0" collapsed="false">
      <c r="A3370" s="0" t="n">
        <v>3305</v>
      </c>
      <c r="B3370" s="0" t="n">
        <v>0.161011</v>
      </c>
      <c r="C3370" s="0" t="n">
        <v>0.887654</v>
      </c>
      <c r="D3370" s="0" t="n">
        <v>0.890319</v>
      </c>
      <c r="E3370" s="0" t="n">
        <v>1.474892</v>
      </c>
      <c r="F3370" s="0" t="n">
        <v>0.08289</v>
      </c>
      <c r="G3370" s="0" t="n">
        <f aca="false">12*Inputs!$B$6*(MIN(1,$H$50*$C3370)*(ic*Inputs!$C$6+pS+fee_fx*Inputs!$D$6-cost_acc-cost_wd*Inputs!$E$6*$E3370-cost_fx*Inputs!$D$6-$F3370)+(1-MIN(1,$H$50*$C3370))*(1-MIN(1,Inputs!$G$6*$D3370)*churn_nonbuyers)*(ic*Inputs!$C$6+fee_wd*Inputs!$E$6*(1-$B3370)+fee_fx*Inputs!$D$6-cost_acc-cost_wd*Inputs!$E$6*(1-$B3370)-cost_fx*Inputs!$D$6))</f>
        <v>212199.440612815</v>
      </c>
      <c r="H3370" s="0" t="n">
        <f aca="false">12*Inputs!$B$7*(MIN(1,$H$51*$C3370)*(ic*Inputs!$C$7+pE+fee_fx*Inputs!$D$7-cost_acc-cost_wd*Inputs!$E$7*$E3370-cost_fx*Inputs!$D$7-$F3370)+(1-MIN(1,$H$51*$C3370))*(1-MIN(1,Inputs!$G$7*$D3370)*churn_nonbuyers)*(ic*Inputs!$C$7+fee_wd*Inputs!$E$7*(1-$B3370)+fee_fx*Inputs!$D$7-cost_acc-cost_wd*Inputs!$E$7*(1-$B3370)-cost_fx*Inputs!$D$7))</f>
        <v>379518.714416729</v>
      </c>
      <c r="I3370" s="0" t="n">
        <f aca="false">12*Inputs!$B$8*(MIN(1,$H$52*$C3370)*(ic*Inputs!$C$8+pT-cost_acc-cost_wd*Inputs!$E$8-cost_fx*Inputs!$D$8-cost_ins)+(1-MIN(1,$H$52*$C3370))*(1-MIN(1,Inputs!$G$8*$D3370)*churn_nonbuyers)*(ic*Inputs!$C$8+fee_wd*Inputs!$E$8*(1-$B3370)+fee_fx*Inputs!$D$8-cost_acc-cost_wd*Inputs!$E$8*(1-$B3370)-cost_fx*Inputs!$D$8))</f>
        <v>173412.804394781</v>
      </c>
      <c r="J3370" s="0" t="n">
        <f aca="false">G3370+H3370+I3370-fixed</f>
        <v>65130.9594243253</v>
      </c>
      <c r="K3370" s="0" t="n">
        <f aca="false">12*Inputs!$B$6*(1-MIN(1,Inputs!$G$6*$D3370)*churn_nonbuyers)*(ic*Inputs!$C$6+fee_wd*Inputs!$E$6*(1-$B3370)+fee_fx*Inputs!$D$6-cost_acc-cost_wd*Inputs!$E$6*(1-$B3370)-cost_fx*Inputs!$D$6)</f>
        <v>170472.128778065</v>
      </c>
      <c r="L3370" s="0" t="n">
        <f aca="false">12*Inputs!$B$7*(1-MIN(1,Inputs!$G$7*$D3370)*churn_nonbuyers)*(ic*Inputs!$C$7+fee_wd*Inputs!$E$7*(1-$B3370)+fee_fx*Inputs!$D$7-cost_acc-cost_wd*Inputs!$E$7*(1-$B3370)-cost_fx*Inputs!$D$7)</f>
        <v>369864.394354839</v>
      </c>
      <c r="M3370" s="0" t="n">
        <f aca="false">12*Inputs!$B$8*(1-MIN(1,Inputs!$G$8*$D3370)*churn_nonbuyers)*(ic*Inputs!$C$8+fee_wd*Inputs!$E$8*(1-$B3370)+fee_fx*Inputs!$D$8-cost_acc-cost_wd*Inputs!$E$8*(1-$B3370)-cost_fx*Inputs!$D$8)</f>
        <v>120067.985604302</v>
      </c>
      <c r="N3370" s="0" t="n">
        <f aca="false">K3370+L3370+I3370-fixed</f>
        <v>13749.3275276853</v>
      </c>
      <c r="O3370" s="0" t="n">
        <f aca="false">K3370+L3370+M3370-fixed</f>
        <v>-39595.4912627938</v>
      </c>
      <c r="P3370" s="0" t="n">
        <f aca="false">12*Inputs!$B$6*(1-MIN(1,Inputs!$F$6*$D3370))*(ic*Inputs!$C$6+flat_fee-cost_acc-cost_wd*Inputs!$E$6*$E3370-cost_fx*Inputs!$D$6)+12*Inputs!$B$7*(1-MIN(1,Inputs!$F$7*$D3370))*(ic*Inputs!$C$7+flat_fee-cost_acc-cost_wd*Inputs!$E$7*$E3370-cost_fx*Inputs!$D$7)+12*Inputs!$B$8*(1-MIN(1,Inputs!$F$8*$D3370))*(ic*Inputs!$C$8+flat_fee-cost_acc-cost_wd*Inputs!$E$8*$E3370-cost_fx*Inputs!$D$8)-fixed</f>
        <v>-85329.94810048</v>
      </c>
    </row>
    <row r="3371" customFormat="false" ht="15" hidden="false" customHeight="false" outlineLevel="0" collapsed="false">
      <c r="A3371" s="0" t="n">
        <v>3306</v>
      </c>
      <c r="B3371" s="0" t="n">
        <v>0.341748</v>
      </c>
      <c r="C3371" s="0" t="n">
        <v>1.101393</v>
      </c>
      <c r="D3371" s="0" t="n">
        <v>0.988896</v>
      </c>
      <c r="E3371" s="0" t="n">
        <v>1.187072</v>
      </c>
      <c r="F3371" s="0" t="n">
        <v>0.318631</v>
      </c>
      <c r="G3371" s="0" t="n">
        <f aca="false">12*Inputs!$B$6*(MIN(1,$H$50*$C3371)*(ic*Inputs!$C$6+pS+fee_fx*Inputs!$D$6-cost_acc-cost_wd*Inputs!$E$6*$E3371-cost_fx*Inputs!$D$6-$F3371)+(1-MIN(1,$H$50*$C3371))*(1-MIN(1,Inputs!$G$6*$D3371)*churn_nonbuyers)*(ic*Inputs!$C$6+fee_wd*Inputs!$E$6*(1-$B3371)+fee_fx*Inputs!$D$6-cost_acc-cost_wd*Inputs!$E$6*(1-$B3371)-cost_fx*Inputs!$D$6))</f>
        <v>200207.205831526</v>
      </c>
      <c r="H3371" s="0" t="n">
        <f aca="false">12*Inputs!$B$7*(MIN(1,$H$51*$C3371)*(ic*Inputs!$C$7+pE+fee_fx*Inputs!$D$7-cost_acc-cost_wd*Inputs!$E$7*$E3371-cost_fx*Inputs!$D$7-$F3371)+(1-MIN(1,$H$51*$C3371))*(1-MIN(1,Inputs!$G$7*$D3371)*churn_nonbuyers)*(ic*Inputs!$C$7+fee_wd*Inputs!$E$7*(1-$B3371)+fee_fx*Inputs!$D$7-cost_acc-cost_wd*Inputs!$E$7*(1-$B3371)-cost_fx*Inputs!$D$7))</f>
        <v>388649.770277242</v>
      </c>
      <c r="I3371" s="0" t="n">
        <f aca="false">12*Inputs!$B$8*(MIN(1,$H$52*$C3371)*(ic*Inputs!$C$8+pT-cost_acc-cost_wd*Inputs!$E$8-cost_fx*Inputs!$D$8-cost_ins)+(1-MIN(1,$H$52*$C3371))*(1-MIN(1,Inputs!$G$8*$D3371)*churn_nonbuyers)*(ic*Inputs!$C$8+fee_wd*Inputs!$E$8*(1-$B3371)+fee_fx*Inputs!$D$8-cost_acc-cost_wd*Inputs!$E$8*(1-$B3371)-cost_fx*Inputs!$D$8))</f>
        <v>180610.084178517</v>
      </c>
      <c r="J3371" s="0" t="n">
        <f aca="false">G3371+H3371+I3371-fixed</f>
        <v>69467.0602872842</v>
      </c>
      <c r="K3371" s="0" t="n">
        <f aca="false">12*Inputs!$B$6*(1-MIN(1,Inputs!$G$6*$D3371)*churn_nonbuyers)*(ic*Inputs!$C$6+fee_wd*Inputs!$E$6*(1-$B3371)+fee_fx*Inputs!$D$6-cost_acc-cost_wd*Inputs!$E$6*(1-$B3371)-cost_fx*Inputs!$D$6)</f>
        <v>144853.479577498</v>
      </c>
      <c r="L3371" s="0" t="n">
        <f aca="false">12*Inputs!$B$7*(1-MIN(1,Inputs!$G$7*$D3371)*churn_nonbuyers)*(ic*Inputs!$C$7+fee_wd*Inputs!$E$7*(1-$B3371)+fee_fx*Inputs!$D$7-cost_acc-cost_wd*Inputs!$E$7*(1-$B3371)-cost_fx*Inputs!$D$7)</f>
        <v>343486.559938499</v>
      </c>
      <c r="M3371" s="0" t="n">
        <f aca="false">12*Inputs!$B$8*(1-MIN(1,Inputs!$G$8*$D3371)*churn_nonbuyers)*(ic*Inputs!$C$8+fee_wd*Inputs!$E$8*(1-$B3371)+fee_fx*Inputs!$D$8-cost_acc-cost_wd*Inputs!$E$8*(1-$B3371)-cost_fx*Inputs!$D$8)</f>
        <v>95408.3664549888</v>
      </c>
      <c r="N3371" s="0" t="n">
        <f aca="false">K3371+L3371+I3371-fixed</f>
        <v>-31049.8763054865</v>
      </c>
      <c r="O3371" s="0" t="n">
        <f aca="false">K3371+L3371+M3371-fixed</f>
        <v>-116251.594029015</v>
      </c>
      <c r="P3371" s="0" t="n">
        <f aca="false">12*Inputs!$B$6*(1-MIN(1,Inputs!$F$6*$D3371))*(ic*Inputs!$C$6+flat_fee-cost_acc-cost_wd*Inputs!$E$6*$E3371-cost_fx*Inputs!$D$6)+12*Inputs!$B$7*(1-MIN(1,Inputs!$F$7*$D3371))*(ic*Inputs!$C$7+flat_fee-cost_acc-cost_wd*Inputs!$E$7*$E3371-cost_fx*Inputs!$D$7)+12*Inputs!$B$8*(1-MIN(1,Inputs!$F$8*$D3371))*(ic*Inputs!$C$8+flat_fee-cost_acc-cost_wd*Inputs!$E$8*$E3371-cost_fx*Inputs!$D$8)-fixed</f>
        <v>-4579.78688511998</v>
      </c>
    </row>
    <row r="3372" customFormat="false" ht="15" hidden="false" customHeight="false" outlineLevel="0" collapsed="false">
      <c r="A3372" s="0" t="n">
        <v>3307</v>
      </c>
      <c r="B3372" s="0" t="n">
        <v>0.273602</v>
      </c>
      <c r="C3372" s="0" t="n">
        <v>0.923785</v>
      </c>
      <c r="D3372" s="0" t="n">
        <v>1.091661</v>
      </c>
      <c r="E3372" s="0" t="n">
        <v>1.233887</v>
      </c>
      <c r="F3372" s="0" t="n">
        <v>0.359332</v>
      </c>
      <c r="G3372" s="0" t="n">
        <f aca="false">12*Inputs!$B$6*(MIN(1,$H$50*$C3372)*(ic*Inputs!$C$6+pS+fee_fx*Inputs!$D$6-cost_acc-cost_wd*Inputs!$E$6*$E3372-cost_fx*Inputs!$D$6-$F3372)+(1-MIN(1,$H$50*$C3372))*(1-MIN(1,Inputs!$G$6*$D3372)*churn_nonbuyers)*(ic*Inputs!$C$6+fee_wd*Inputs!$E$6*(1-$B3372)+fee_fx*Inputs!$D$6-cost_acc-cost_wd*Inputs!$E$6*(1-$B3372)-cost_fx*Inputs!$D$6))</f>
        <v>197284.936157269</v>
      </c>
      <c r="H3372" s="0" t="n">
        <f aca="false">12*Inputs!$B$7*(MIN(1,$H$51*$C3372)*(ic*Inputs!$C$7+pE+fee_fx*Inputs!$D$7-cost_acc-cost_wd*Inputs!$E$7*$E3372-cost_fx*Inputs!$D$7-$F3372)+(1-MIN(1,$H$51*$C3372))*(1-MIN(1,Inputs!$G$7*$D3372)*churn_nonbuyers)*(ic*Inputs!$C$7+fee_wd*Inputs!$E$7*(1-$B3372)+fee_fx*Inputs!$D$7-cost_acc-cost_wd*Inputs!$E$7*(1-$B3372)-cost_fx*Inputs!$D$7))</f>
        <v>379515.389123691</v>
      </c>
      <c r="I3372" s="0" t="n">
        <f aca="false">12*Inputs!$B$8*(MIN(1,$H$52*$C3372)*(ic*Inputs!$C$8+pT-cost_acc-cost_wd*Inputs!$E$8-cost_fx*Inputs!$D$8-cost_ins)+(1-MIN(1,$H$52*$C3372))*(1-MIN(1,Inputs!$G$8*$D3372)*churn_nonbuyers)*(ic*Inputs!$C$8+fee_wd*Inputs!$E$8*(1-$B3372)+fee_fx*Inputs!$D$8-cost_acc-cost_wd*Inputs!$E$8*(1-$B3372)-cost_fx*Inputs!$D$8))</f>
        <v>159263.62400295</v>
      </c>
      <c r="J3372" s="0" t="n">
        <f aca="false">G3372+H3372+I3372-fixed</f>
        <v>36063.9492839103</v>
      </c>
      <c r="K3372" s="0" t="n">
        <f aca="false">12*Inputs!$B$6*(1-MIN(1,Inputs!$G$6*$D3372)*churn_nonbuyers)*(ic*Inputs!$C$6+fee_wd*Inputs!$E$6*(1-$B3372)+fee_fx*Inputs!$D$6-cost_acc-cost_wd*Inputs!$E$6*(1-$B3372)-cost_fx*Inputs!$D$6)</f>
        <v>153347.869677038</v>
      </c>
      <c r="L3372" s="0" t="n">
        <f aca="false">12*Inputs!$B$7*(1-MIN(1,Inputs!$G$7*$D3372)*churn_nonbuyers)*(ic*Inputs!$C$7+fee_wd*Inputs!$E$7*(1-$B3372)+fee_fx*Inputs!$D$7-cost_acc-cost_wd*Inputs!$E$7*(1-$B3372)-cost_fx*Inputs!$D$7)</f>
        <v>351886.880878223</v>
      </c>
      <c r="M3372" s="0" t="n">
        <f aca="false">12*Inputs!$B$8*(1-MIN(1,Inputs!$G$8*$D3372)*churn_nonbuyers)*(ic*Inputs!$C$8+fee_wd*Inputs!$E$8*(1-$B3372)+fee_fx*Inputs!$D$8-cost_acc-cost_wd*Inputs!$E$8*(1-$B3372)-cost_fx*Inputs!$D$8)</f>
        <v>73880.0679861792</v>
      </c>
      <c r="N3372" s="0" t="n">
        <f aca="false">K3372+L3372+I3372-fixed</f>
        <v>-35501.6254417882</v>
      </c>
      <c r="O3372" s="0" t="n">
        <f aca="false">K3372+L3372+M3372-fixed</f>
        <v>-120885.181458559</v>
      </c>
      <c r="P3372" s="0" t="n">
        <f aca="false">12*Inputs!$B$6*(1-MIN(1,Inputs!$F$6*$D3372))*(ic*Inputs!$C$6+flat_fee-cost_acc-cost_wd*Inputs!$E$6*$E3372-cost_fx*Inputs!$D$6)+12*Inputs!$B$7*(1-MIN(1,Inputs!$F$7*$D3372))*(ic*Inputs!$C$7+flat_fee-cost_acc-cost_wd*Inputs!$E$7*$E3372-cost_fx*Inputs!$D$7)+12*Inputs!$B$8*(1-MIN(1,Inputs!$F$8*$D3372))*(ic*Inputs!$C$8+flat_fee-cost_acc-cost_wd*Inputs!$E$8*$E3372-cost_fx*Inputs!$D$8)-fixed</f>
        <v>-77112.19249432</v>
      </c>
    </row>
    <row r="3373" customFormat="false" ht="15" hidden="false" customHeight="false" outlineLevel="0" collapsed="false">
      <c r="A3373" s="0" t="n">
        <v>3308</v>
      </c>
      <c r="B3373" s="0" t="n">
        <v>0.181016</v>
      </c>
      <c r="C3373" s="0" t="n">
        <v>0.987026</v>
      </c>
      <c r="D3373" s="0" t="n">
        <v>1.520616</v>
      </c>
      <c r="E3373" s="0" t="n">
        <v>1.108671</v>
      </c>
      <c r="F3373" s="0" t="n">
        <v>0.339685</v>
      </c>
      <c r="G3373" s="0" t="n">
        <f aca="false">12*Inputs!$B$6*(MIN(1,$H$50*$C3373)*(ic*Inputs!$C$6+pS+fee_fx*Inputs!$D$6-cost_acc-cost_wd*Inputs!$E$6*$E3373-cost_fx*Inputs!$D$6-$F3373)+(1-MIN(1,$H$50*$C3373))*(1-MIN(1,Inputs!$G$6*$D3373)*churn_nonbuyers)*(ic*Inputs!$C$6+fee_wd*Inputs!$E$6*(1-$B3373)+fee_fx*Inputs!$D$6-cost_acc-cost_wd*Inputs!$E$6*(1-$B3373)-cost_fx*Inputs!$D$6))</f>
        <v>211728.991163749</v>
      </c>
      <c r="H3373" s="0" t="n">
        <f aca="false">12*Inputs!$B$7*(MIN(1,$H$51*$C3373)*(ic*Inputs!$C$7+pE+fee_fx*Inputs!$D$7-cost_acc-cost_wd*Inputs!$E$7*$E3373-cost_fx*Inputs!$D$7-$F3373)+(1-MIN(1,$H$51*$C3373))*(1-MIN(1,Inputs!$G$7*$D3373)*churn_nonbuyers)*(ic*Inputs!$C$7+fee_wd*Inputs!$E$7*(1-$B3373)+fee_fx*Inputs!$D$7-cost_acc-cost_wd*Inputs!$E$7*(1-$B3373)-cost_fx*Inputs!$D$7))</f>
        <v>401628.784107076</v>
      </c>
      <c r="I3373" s="0" t="n">
        <f aca="false">12*Inputs!$B$8*(MIN(1,$H$52*$C3373)*(ic*Inputs!$C$8+pT-cost_acc-cost_wd*Inputs!$E$8-cost_fx*Inputs!$D$8-cost_ins)+(1-MIN(1,$H$52*$C3373))*(1-MIN(1,Inputs!$G$8*$D3373)*churn_nonbuyers)*(ic*Inputs!$C$8+fee_wd*Inputs!$E$8*(1-$B3373)+fee_fx*Inputs!$D$8-cost_acc-cost_wd*Inputs!$E$8*(1-$B3373)-cost_fx*Inputs!$D$8))</f>
        <v>142273.875744</v>
      </c>
      <c r="J3373" s="0" t="n">
        <f aca="false">G3373+H3373+I3373-fixed</f>
        <v>55631.6510148251</v>
      </c>
      <c r="K3373" s="0" t="n">
        <f aca="false">12*Inputs!$B$6*(1-MIN(1,Inputs!$G$6*$D3373)*churn_nonbuyers)*(ic*Inputs!$C$6+fee_wd*Inputs!$E$6*(1-$B3373)+fee_fx*Inputs!$D$6-cost_acc-cost_wd*Inputs!$E$6*(1-$B3373)-cost_fx*Inputs!$D$6)</f>
        <v>162187.728666163</v>
      </c>
      <c r="L3373" s="0" t="n">
        <f aca="false">12*Inputs!$B$7*(1-MIN(1,Inputs!$G$7*$D3373)*churn_nonbuyers)*(ic*Inputs!$C$7+fee_wd*Inputs!$E$7*(1-$B3373)+fee_fx*Inputs!$D$7-cost_acc-cost_wd*Inputs!$E$7*(1-$B3373)-cost_fx*Inputs!$D$7)</f>
        <v>359929.430031698</v>
      </c>
      <c r="M3373" s="0" t="n">
        <f aca="false">12*Inputs!$B$8*(1-MIN(1,Inputs!$G$8*$D3373)*churn_nonbuyers)*(ic*Inputs!$C$8+fee_wd*Inputs!$E$8*(1-$B3373)+fee_fx*Inputs!$D$8-cost_acc-cost_wd*Inputs!$E$8*(1-$B3373)-cost_fx*Inputs!$D$8)</f>
        <v>0</v>
      </c>
      <c r="N3373" s="0" t="n">
        <f aca="false">K3373+L3373+I3373-fixed</f>
        <v>-35608.9655581389</v>
      </c>
      <c r="O3373" s="0" t="n">
        <f aca="false">K3373+L3373+M3373-fixed</f>
        <v>-177882.841302139</v>
      </c>
      <c r="P3373" s="0" t="n">
        <f aca="false">12*Inputs!$B$6*(1-MIN(1,Inputs!$F$6*$D3373))*(ic*Inputs!$C$6+flat_fee-cost_acc-cost_wd*Inputs!$E$6*$E3373-cost_fx*Inputs!$D$6)+12*Inputs!$B$7*(1-MIN(1,Inputs!$F$7*$D3373))*(ic*Inputs!$C$7+flat_fee-cost_acc-cost_wd*Inputs!$E$7*$E3373-cost_fx*Inputs!$D$7)+12*Inputs!$B$8*(1-MIN(1,Inputs!$F$8*$D3373))*(ic*Inputs!$C$8+flat_fee-cost_acc-cost_wd*Inputs!$E$8*$E3373-cost_fx*Inputs!$D$8)-fixed</f>
        <v>-256485.60492736</v>
      </c>
    </row>
    <row r="3374" customFormat="false" ht="15" hidden="false" customHeight="false" outlineLevel="0" collapsed="false">
      <c r="A3374" s="0" t="n">
        <v>3309</v>
      </c>
      <c r="B3374" s="0" t="n">
        <v>0.247562</v>
      </c>
      <c r="C3374" s="0" t="n">
        <v>0.71617</v>
      </c>
      <c r="D3374" s="0" t="n">
        <v>1.541356</v>
      </c>
      <c r="E3374" s="0" t="n">
        <v>1.237749</v>
      </c>
      <c r="F3374" s="0" t="n">
        <v>0.298514</v>
      </c>
      <c r="G3374" s="0" t="n">
        <f aca="false">12*Inputs!$B$6*(MIN(1,$H$50*$C3374)*(ic*Inputs!$C$6+pS+fee_fx*Inputs!$D$6-cost_acc-cost_wd*Inputs!$E$6*$E3374-cost_fx*Inputs!$D$6-$F3374)+(1-MIN(1,$H$50*$C3374))*(1-MIN(1,Inputs!$G$6*$D3374)*churn_nonbuyers)*(ic*Inputs!$C$6+fee_wd*Inputs!$E$6*(1-$B3374)+fee_fx*Inputs!$D$6-cost_acc-cost_wd*Inputs!$E$6*(1-$B3374)-cost_fx*Inputs!$D$6))</f>
        <v>188174.547317372</v>
      </c>
      <c r="H3374" s="0" t="n">
        <f aca="false">12*Inputs!$B$7*(MIN(1,$H$51*$C3374)*(ic*Inputs!$C$7+pE+fee_fx*Inputs!$D$7-cost_acc-cost_wd*Inputs!$E$7*$E3374-cost_fx*Inputs!$D$7-$F3374)+(1-MIN(1,$H$51*$C3374))*(1-MIN(1,Inputs!$G$7*$D3374)*churn_nonbuyers)*(ic*Inputs!$C$7+fee_wd*Inputs!$E$7*(1-$B3374)+fee_fx*Inputs!$D$7-cost_acc-cost_wd*Inputs!$E$7*(1-$B3374)-cost_fx*Inputs!$D$7))</f>
        <v>374546.099387522</v>
      </c>
      <c r="I3374" s="0" t="n">
        <f aca="false">12*Inputs!$B$8*(MIN(1,$H$52*$C3374)*(ic*Inputs!$C$8+pT-cost_acc-cost_wd*Inputs!$E$8-cost_fx*Inputs!$D$8-cost_ins)+(1-MIN(1,$H$52*$C3374))*(1-MIN(1,Inputs!$G$8*$D3374)*churn_nonbuyers)*(ic*Inputs!$C$8+fee_wd*Inputs!$E$8*(1-$B3374)+fee_fx*Inputs!$D$8-cost_acc-cost_wd*Inputs!$E$8*(1-$B3374)-cost_fx*Inputs!$D$8))</f>
        <v>103231.60848</v>
      </c>
      <c r="J3374" s="0" t="n">
        <f aca="false">G3374+H3374+I3374-fixed</f>
        <v>-34047.7448151065</v>
      </c>
      <c r="K3374" s="0" t="n">
        <f aca="false">12*Inputs!$B$6*(1-MIN(1,Inputs!$G$6*$D3374)*churn_nonbuyers)*(ic*Inputs!$C$6+fee_wd*Inputs!$E$6*(1-$B3374)+fee_fx*Inputs!$D$6-cost_acc-cost_wd*Inputs!$E$6*(1-$B3374)-cost_fx*Inputs!$D$6)</f>
        <v>153161.587973318</v>
      </c>
      <c r="L3374" s="0" t="n">
        <f aca="false">12*Inputs!$B$7*(1-MIN(1,Inputs!$G$7*$D3374)*churn_nonbuyers)*(ic*Inputs!$C$7+fee_wd*Inputs!$E$7*(1-$B3374)+fee_fx*Inputs!$D$7-cost_acc-cost_wd*Inputs!$E$7*(1-$B3374)-cost_fx*Inputs!$D$7)</f>
        <v>350555.260495991</v>
      </c>
      <c r="M3374" s="0" t="n">
        <f aca="false">12*Inputs!$B$8*(1-MIN(1,Inputs!$G$8*$D3374)*churn_nonbuyers)*(ic*Inputs!$C$8+fee_wd*Inputs!$E$8*(1-$B3374)+fee_fx*Inputs!$D$8-cost_acc-cost_wd*Inputs!$E$8*(1-$B3374)-cost_fx*Inputs!$D$8)</f>
        <v>0</v>
      </c>
      <c r="N3374" s="0" t="n">
        <f aca="false">K3374+L3374+I3374-fixed</f>
        <v>-93051.5430506906</v>
      </c>
      <c r="O3374" s="0" t="n">
        <f aca="false">K3374+L3374+M3374-fixed</f>
        <v>-196283.151530691</v>
      </c>
      <c r="P3374" s="0" t="n">
        <f aca="false">12*Inputs!$B$6*(1-MIN(1,Inputs!$F$6*$D3374))*(ic*Inputs!$C$6+flat_fee-cost_acc-cost_wd*Inputs!$E$6*$E3374-cost_fx*Inputs!$D$6)+12*Inputs!$B$7*(1-MIN(1,Inputs!$F$7*$D3374))*(ic*Inputs!$C$7+flat_fee-cost_acc-cost_wd*Inputs!$E$7*$E3374-cost_fx*Inputs!$D$7)+12*Inputs!$B$8*(1-MIN(1,Inputs!$F$8*$D3374))*(ic*Inputs!$C$8+flat_fee-cost_acc-cost_wd*Inputs!$E$8*$E3374-cost_fx*Inputs!$D$8)-fixed</f>
        <v>-306631.73093344</v>
      </c>
    </row>
    <row r="3375" customFormat="false" ht="15" hidden="false" customHeight="false" outlineLevel="0" collapsed="false">
      <c r="A3375" s="0" t="n">
        <v>3310</v>
      </c>
      <c r="B3375" s="0" t="n">
        <v>0.108346</v>
      </c>
      <c r="C3375" s="0" t="n">
        <v>0.790352</v>
      </c>
      <c r="D3375" s="0" t="n">
        <v>0.726345</v>
      </c>
      <c r="E3375" s="0" t="n">
        <v>1.166508</v>
      </c>
      <c r="F3375" s="0" t="n">
        <v>0.136577</v>
      </c>
      <c r="G3375" s="0" t="n">
        <f aca="false">12*Inputs!$B$6*(MIN(1,$H$50*$C3375)*(ic*Inputs!$C$6+pS+fee_fx*Inputs!$D$6-cost_acc-cost_wd*Inputs!$E$6*$E3375-cost_fx*Inputs!$D$6-$F3375)+(1-MIN(1,$H$50*$C3375))*(1-MIN(1,Inputs!$G$6*$D3375)*churn_nonbuyers)*(ic*Inputs!$C$6+fee_wd*Inputs!$E$6*(1-$B3375)+fee_fx*Inputs!$D$6-cost_acc-cost_wd*Inputs!$E$6*(1-$B3375)-cost_fx*Inputs!$D$6))</f>
        <v>220479.899056269</v>
      </c>
      <c r="H3375" s="0" t="n">
        <f aca="false">12*Inputs!$B$7*(MIN(1,$H$51*$C3375)*(ic*Inputs!$C$7+pE+fee_fx*Inputs!$D$7-cost_acc-cost_wd*Inputs!$E$7*$E3375-cost_fx*Inputs!$D$7-$F3375)+(1-MIN(1,$H$51*$C3375))*(1-MIN(1,Inputs!$G$7*$D3375)*churn_nonbuyers)*(ic*Inputs!$C$7+fee_wd*Inputs!$E$7*(1-$B3375)+fee_fx*Inputs!$D$7-cost_acc-cost_wd*Inputs!$E$7*(1-$B3375)-cost_fx*Inputs!$D$7))</f>
        <v>410445.894246083</v>
      </c>
      <c r="I3375" s="0" t="n">
        <f aca="false">12*Inputs!$B$8*(MIN(1,$H$52*$C3375)*(ic*Inputs!$C$8+pT-cost_acc-cost_wd*Inputs!$E$8-cost_fx*Inputs!$D$8-cost_ins)+(1-MIN(1,$H$52*$C3375))*(1-MIN(1,Inputs!$G$8*$D3375)*churn_nonbuyers)*(ic*Inputs!$C$8+fee_wd*Inputs!$E$8*(1-$B3375)+fee_fx*Inputs!$D$8-cost_acc-cost_wd*Inputs!$E$8*(1-$B3375)-cost_fx*Inputs!$D$8))</f>
        <v>184461.661238613</v>
      </c>
      <c r="J3375" s="0" t="n">
        <f aca="false">G3375+H3375+I3375-fixed</f>
        <v>115387.454540964</v>
      </c>
      <c r="K3375" s="0" t="n">
        <f aca="false">12*Inputs!$B$6*(1-MIN(1,Inputs!$G$6*$D3375)*churn_nonbuyers)*(ic*Inputs!$C$6+fee_wd*Inputs!$E$6*(1-$B3375)+fee_fx*Inputs!$D$6-cost_acc-cost_wd*Inputs!$E$6*(1-$B3375)-cost_fx*Inputs!$D$6)</f>
        <v>179243.233742664</v>
      </c>
      <c r="L3375" s="0" t="n">
        <f aca="false">12*Inputs!$B$7*(1-MIN(1,Inputs!$G$7*$D3375)*churn_nonbuyers)*(ic*Inputs!$C$7+fee_wd*Inputs!$E$7*(1-$B3375)+fee_fx*Inputs!$D$7-cost_acc-cost_wd*Inputs!$E$7*(1-$B3375)-cost_fx*Inputs!$D$7)</f>
        <v>379152.276085598</v>
      </c>
      <c r="M3375" s="0" t="n">
        <f aca="false">12*Inputs!$B$8*(1-MIN(1,Inputs!$G$8*$D3375)*churn_nonbuyers)*(ic*Inputs!$C$8+fee_wd*Inputs!$E$8*(1-$B3375)+fee_fx*Inputs!$D$8-cost_acc-cost_wd*Inputs!$E$8*(1-$B3375)-cost_fx*Inputs!$D$8)</f>
        <v>157888.291332432</v>
      </c>
      <c r="N3375" s="0" t="n">
        <f aca="false">K3375+L3375+I3375-fixed</f>
        <v>42857.1710668752</v>
      </c>
      <c r="O3375" s="0" t="n">
        <f aca="false">K3375+L3375+M3375-fixed</f>
        <v>16283.8011606943</v>
      </c>
      <c r="P3375" s="0" t="n">
        <f aca="false">12*Inputs!$B$6*(1-MIN(1,Inputs!$F$6*$D3375))*(ic*Inputs!$C$6+flat_fee-cost_acc-cost_wd*Inputs!$E$6*$E3375-cost_fx*Inputs!$D$6)+12*Inputs!$B$7*(1-MIN(1,Inputs!$F$7*$D3375))*(ic*Inputs!$C$7+flat_fee-cost_acc-cost_wd*Inputs!$E$7*$E3375-cost_fx*Inputs!$D$7)+12*Inputs!$B$8*(1-MIN(1,Inputs!$F$8*$D3375))*(ic*Inputs!$C$8+flat_fee-cost_acc-cost_wd*Inputs!$E$8*$E3375-cost_fx*Inputs!$D$8)-fixed</f>
        <v>141926.4816224</v>
      </c>
    </row>
    <row r="3376" customFormat="false" ht="15" hidden="false" customHeight="false" outlineLevel="0" collapsed="false">
      <c r="A3376" s="0" t="n">
        <v>3311</v>
      </c>
      <c r="B3376" s="0" t="n">
        <v>0.122802</v>
      </c>
      <c r="C3376" s="0" t="n">
        <v>0.889802</v>
      </c>
      <c r="D3376" s="0" t="n">
        <v>1.027896</v>
      </c>
      <c r="E3376" s="0" t="n">
        <v>1.213783</v>
      </c>
      <c r="F3376" s="0" t="n">
        <v>0.103175</v>
      </c>
      <c r="G3376" s="0" t="n">
        <f aca="false">12*Inputs!$B$6*(MIN(1,$H$50*$C3376)*(ic*Inputs!$C$6+pS+fee_fx*Inputs!$D$6-cost_acc-cost_wd*Inputs!$E$6*$E3376-cost_fx*Inputs!$D$6-$F3376)+(1-MIN(1,$H$50*$C3376))*(1-MIN(1,Inputs!$G$6*$D3376)*churn_nonbuyers)*(ic*Inputs!$C$6+fee_wd*Inputs!$E$6*(1-$B3376)+fee_fx*Inputs!$D$6-cost_acc-cost_wd*Inputs!$E$6*(1-$B3376)-cost_fx*Inputs!$D$6))</f>
        <v>220945.418441777</v>
      </c>
      <c r="H3376" s="0" t="n">
        <f aca="false">12*Inputs!$B$7*(MIN(1,$H$51*$C3376)*(ic*Inputs!$C$7+pE+fee_fx*Inputs!$D$7-cost_acc-cost_wd*Inputs!$E$7*$E3376-cost_fx*Inputs!$D$7-$F3376)+(1-MIN(1,$H$51*$C3376))*(1-MIN(1,Inputs!$G$7*$D3376)*churn_nonbuyers)*(ic*Inputs!$C$7+fee_wd*Inputs!$E$7*(1-$B3376)+fee_fx*Inputs!$D$7-cost_acc-cost_wd*Inputs!$E$7*(1-$B3376)-cost_fx*Inputs!$D$7))</f>
        <v>407691.753861541</v>
      </c>
      <c r="I3376" s="0" t="n">
        <f aca="false">12*Inputs!$B$8*(MIN(1,$H$52*$C3376)*(ic*Inputs!$C$8+pT-cost_acc-cost_wd*Inputs!$E$8-cost_fx*Inputs!$D$8-cost_ins)+(1-MIN(1,$H$52*$C3376))*(1-MIN(1,Inputs!$G$8*$D3376)*churn_nonbuyers)*(ic*Inputs!$C$8+fee_wd*Inputs!$E$8*(1-$B3376)+fee_fx*Inputs!$D$8-cost_acc-cost_wd*Inputs!$E$8*(1-$B3376)-cost_fx*Inputs!$D$8))</f>
        <v>162161.768366454</v>
      </c>
      <c r="J3376" s="0" t="n">
        <f aca="false">G3376+H3376+I3376-fixed</f>
        <v>90798.9406697725</v>
      </c>
      <c r="K3376" s="0" t="n">
        <f aca="false">12*Inputs!$B$6*(1-MIN(1,Inputs!$G$6*$D3376)*churn_nonbuyers)*(ic*Inputs!$C$6+fee_wd*Inputs!$E$6*(1-$B3376)+fee_fx*Inputs!$D$6-cost_acc-cost_wd*Inputs!$E$6*(1-$B3376)-cost_fx*Inputs!$D$6)</f>
        <v>174464.159649062</v>
      </c>
      <c r="L3376" s="0" t="n">
        <f aca="false">12*Inputs!$B$7*(1-MIN(1,Inputs!$G$7*$D3376)*churn_nonbuyers)*(ic*Inputs!$C$7+fee_wd*Inputs!$E$7*(1-$B3376)+fee_fx*Inputs!$D$7-cost_acc-cost_wd*Inputs!$E$7*(1-$B3376)-cost_fx*Inputs!$D$7)</f>
        <v>373628.385581438</v>
      </c>
      <c r="M3376" s="0" t="n">
        <f aca="false">12*Inputs!$B$8*(1-MIN(1,Inputs!$G$8*$D3376)*churn_nonbuyers)*(ic*Inputs!$C$8+fee_wd*Inputs!$E$8*(1-$B3376)+fee_fx*Inputs!$D$8-cost_acc-cost_wd*Inputs!$E$8*(1-$B3376)-cost_fx*Inputs!$D$8)</f>
        <v>89893.0761222912</v>
      </c>
      <c r="N3376" s="0" t="n">
        <f aca="false">K3376+L3376+I3376-fixed</f>
        <v>10254.3135969543</v>
      </c>
      <c r="O3376" s="0" t="n">
        <f aca="false">K3376+L3376+M3376-fixed</f>
        <v>-62014.3786472088</v>
      </c>
      <c r="P3376" s="0" t="n">
        <f aca="false">12*Inputs!$B$6*(1-MIN(1,Inputs!$F$6*$D3376))*(ic*Inputs!$C$6+flat_fee-cost_acc-cost_wd*Inputs!$E$6*$E3376-cost_fx*Inputs!$D$6)+12*Inputs!$B$7*(1-MIN(1,Inputs!$F$7*$D3376))*(ic*Inputs!$C$7+flat_fee-cost_acc-cost_wd*Inputs!$E$7*$E3376-cost_fx*Inputs!$D$7)+12*Inputs!$B$8*(1-MIN(1,Inputs!$F$8*$D3376))*(ic*Inputs!$C$8+flat_fee-cost_acc-cost_wd*Inputs!$E$8*$E3376-cost_fx*Inputs!$D$8)-fixed</f>
        <v>-36182.3057516799</v>
      </c>
    </row>
    <row r="3377" customFormat="false" ht="15" hidden="false" customHeight="false" outlineLevel="0" collapsed="false">
      <c r="A3377" s="0" t="n">
        <v>3312</v>
      </c>
      <c r="B3377" s="0" t="n">
        <v>0.127336</v>
      </c>
      <c r="C3377" s="0" t="n">
        <v>0.78739</v>
      </c>
      <c r="D3377" s="0" t="n">
        <v>1.413125</v>
      </c>
      <c r="E3377" s="0" t="n">
        <v>1.036506</v>
      </c>
      <c r="F3377" s="0" t="n">
        <v>0.072036</v>
      </c>
      <c r="G3377" s="0" t="n">
        <f aca="false">12*Inputs!$B$6*(MIN(1,$H$50*$C3377)*(ic*Inputs!$C$6+pS+fee_fx*Inputs!$D$6-cost_acc-cost_wd*Inputs!$E$6*$E3377-cost_fx*Inputs!$D$6-$F3377)+(1-MIN(1,$H$50*$C3377))*(1-MIN(1,Inputs!$G$6*$D3377)*churn_nonbuyers)*(ic*Inputs!$C$6+fee_wd*Inputs!$E$6*(1-$B3377)+fee_fx*Inputs!$D$6-cost_acc-cost_wd*Inputs!$E$6*(1-$B3377)-cost_fx*Inputs!$D$6))</f>
        <v>215488.720751615</v>
      </c>
      <c r="H3377" s="0" t="n">
        <f aca="false">12*Inputs!$B$7*(MIN(1,$H$51*$C3377)*(ic*Inputs!$C$7+pE+fee_fx*Inputs!$D$7-cost_acc-cost_wd*Inputs!$E$7*$E3377-cost_fx*Inputs!$D$7-$F3377)+(1-MIN(1,$H$51*$C3377))*(1-MIN(1,Inputs!$G$7*$D3377)*churn_nonbuyers)*(ic*Inputs!$C$7+fee_wd*Inputs!$E$7*(1-$B3377)+fee_fx*Inputs!$D$7-cost_acc-cost_wd*Inputs!$E$7*(1-$B3377)-cost_fx*Inputs!$D$7))</f>
        <v>417783.39020176</v>
      </c>
      <c r="I3377" s="0" t="n">
        <f aca="false">12*Inputs!$B$8*(MIN(1,$H$52*$C3377)*(ic*Inputs!$C$8+pT-cost_acc-cost_wd*Inputs!$E$8-cost_fx*Inputs!$D$8-cost_ins)+(1-MIN(1,$H$52*$C3377))*(1-MIN(1,Inputs!$G$8*$D3377)*churn_nonbuyers)*(ic*Inputs!$C$8+fee_wd*Inputs!$E$8*(1-$B3377)+fee_fx*Inputs!$D$8-cost_acc-cost_wd*Inputs!$E$8*(1-$B3377)-cost_fx*Inputs!$D$8))</f>
        <v>115051.882606101</v>
      </c>
      <c r="J3377" s="0" t="n">
        <f aca="false">G3377+H3377+I3377-fixed</f>
        <v>48323.9935594758</v>
      </c>
      <c r="K3377" s="0" t="n">
        <f aca="false">12*Inputs!$B$6*(1-MIN(1,Inputs!$G$6*$D3377)*churn_nonbuyers)*(ic*Inputs!$C$6+fee_wd*Inputs!$E$6*(1-$B3377)+fee_fx*Inputs!$D$6-cost_acc-cost_wd*Inputs!$E$6*(1-$B3377)-cost_fx*Inputs!$D$6)</f>
        <v>170314.896132</v>
      </c>
      <c r="L3377" s="0" t="n">
        <f aca="false">12*Inputs!$B$7*(1-MIN(1,Inputs!$G$7*$D3377)*churn_nonbuyers)*(ic*Inputs!$C$7+fee_wd*Inputs!$E$7*(1-$B3377)+fee_fx*Inputs!$D$7-cost_acc-cost_wd*Inputs!$E$7*(1-$B3377)-cost_fx*Inputs!$D$7)</f>
        <v>368547.8040792</v>
      </c>
      <c r="M3377" s="0" t="n">
        <f aca="false">12*Inputs!$B$8*(1-MIN(1,Inputs!$G$8*$D3377)*churn_nonbuyers)*(ic*Inputs!$C$8+fee_wd*Inputs!$E$8*(1-$B3377)+fee_fx*Inputs!$D$8-cost_acc-cost_wd*Inputs!$E$8*(1-$B3377)-cost_fx*Inputs!$D$8)</f>
        <v>3463.11261600004</v>
      </c>
      <c r="N3377" s="0" t="n">
        <f aca="false">K3377+L3377+I3377-fixed</f>
        <v>-46085.4171826985</v>
      </c>
      <c r="O3377" s="0" t="n">
        <f aca="false">K3377+L3377+M3377-fixed</f>
        <v>-157674.1871728</v>
      </c>
      <c r="P3377" s="0" t="n">
        <f aca="false">12*Inputs!$B$6*(1-MIN(1,Inputs!$F$6*$D3377))*(ic*Inputs!$C$6+flat_fee-cost_acc-cost_wd*Inputs!$E$6*$E3377-cost_fx*Inputs!$D$6)+12*Inputs!$B$7*(1-MIN(1,Inputs!$F$7*$D3377))*(ic*Inputs!$C$7+flat_fee-cost_acc-cost_wd*Inputs!$E$7*$E3377-cost_fx*Inputs!$D$7)+12*Inputs!$B$8*(1-MIN(1,Inputs!$F$8*$D3377))*(ic*Inputs!$C$8+flat_fee-cost_acc-cost_wd*Inputs!$E$8*$E3377-cost_fx*Inputs!$D$8)-fixed</f>
        <v>-174651.7771</v>
      </c>
    </row>
    <row r="3378" customFormat="false" ht="15" hidden="false" customHeight="false" outlineLevel="0" collapsed="false">
      <c r="A3378" s="0" t="n">
        <v>3313</v>
      </c>
      <c r="B3378" s="0" t="n">
        <v>0.343129</v>
      </c>
      <c r="C3378" s="0" t="n">
        <v>1.049021</v>
      </c>
      <c r="D3378" s="0" t="n">
        <v>0.85121</v>
      </c>
      <c r="E3378" s="0" t="n">
        <v>1.172526</v>
      </c>
      <c r="F3378" s="0" t="n">
        <v>0.232199</v>
      </c>
      <c r="G3378" s="0" t="n">
        <f aca="false">12*Inputs!$B$6*(MIN(1,$H$50*$C3378)*(ic*Inputs!$C$6+pS+fee_fx*Inputs!$D$6-cost_acc-cost_wd*Inputs!$E$6*$E3378-cost_fx*Inputs!$D$6-$F3378)+(1-MIN(1,$H$50*$C3378))*(1-MIN(1,Inputs!$G$6*$D3378)*churn_nonbuyers)*(ic*Inputs!$C$6+fee_wd*Inputs!$E$6*(1-$B3378)+fee_fx*Inputs!$D$6-cost_acc-cost_wd*Inputs!$E$6*(1-$B3378)-cost_fx*Inputs!$D$6))</f>
        <v>200802.303942479</v>
      </c>
      <c r="H3378" s="0" t="n">
        <f aca="false">12*Inputs!$B$7*(MIN(1,$H$51*$C3378)*(ic*Inputs!$C$7+pE+fee_fx*Inputs!$D$7-cost_acc-cost_wd*Inputs!$E$7*$E3378-cost_fx*Inputs!$D$7-$F3378)+(1-MIN(1,$H$51*$C3378))*(1-MIN(1,Inputs!$G$7*$D3378)*churn_nonbuyers)*(ic*Inputs!$C$7+fee_wd*Inputs!$E$7*(1-$B3378)+fee_fx*Inputs!$D$7-cost_acc-cost_wd*Inputs!$E$7*(1-$B3378)-cost_fx*Inputs!$D$7))</f>
        <v>394218.769014161</v>
      </c>
      <c r="I3378" s="0" t="n">
        <f aca="false">12*Inputs!$B$8*(MIN(1,$H$52*$C3378)*(ic*Inputs!$C$8+pT-cost_acc-cost_wd*Inputs!$E$8-cost_fx*Inputs!$D$8-cost_ins)+(1-MIN(1,$H$52*$C3378))*(1-MIN(1,Inputs!$G$8*$D3378)*churn_nonbuyers)*(ic*Inputs!$C$8+fee_wd*Inputs!$E$8*(1-$B3378)+fee_fx*Inputs!$D$8-cost_acc-cost_wd*Inputs!$E$8*(1-$B3378)-cost_fx*Inputs!$D$8))</f>
        <v>184489.574407523</v>
      </c>
      <c r="J3378" s="0" t="n">
        <f aca="false">G3378+H3378+I3378-fixed</f>
        <v>79510.6473641635</v>
      </c>
      <c r="K3378" s="0" t="n">
        <f aca="false">12*Inputs!$B$6*(1-MIN(1,Inputs!$G$6*$D3378)*churn_nonbuyers)*(ic*Inputs!$C$6+fee_wd*Inputs!$E$6*(1-$B3378)+fee_fx*Inputs!$D$6-cost_acc-cost_wd*Inputs!$E$6*(1-$B3378)-cost_fx*Inputs!$D$6)</f>
        <v>145712.166019848</v>
      </c>
      <c r="L3378" s="0" t="n">
        <f aca="false">12*Inputs!$B$7*(1-MIN(1,Inputs!$G$7*$D3378)*churn_nonbuyers)*(ic*Inputs!$C$7+fee_wd*Inputs!$E$7*(1-$B3378)+fee_fx*Inputs!$D$7-cost_acc-cost_wd*Inputs!$E$7*(1-$B3378)-cost_fx*Inputs!$D$7)</f>
        <v>344754.951131909</v>
      </c>
      <c r="M3378" s="0" t="n">
        <f aca="false">12*Inputs!$B$8*(1-MIN(1,Inputs!$G$8*$D3378)*churn_nonbuyers)*(ic*Inputs!$C$8+fee_wd*Inputs!$E$8*(1-$B3378)+fee_fx*Inputs!$D$8-cost_acc-cost_wd*Inputs!$E$8*(1-$B3378)-cost_fx*Inputs!$D$8)</f>
        <v>125259.061692624</v>
      </c>
      <c r="N3378" s="0" t="n">
        <f aca="false">K3378+L3378+I3378-fixed</f>
        <v>-25043.3084407198</v>
      </c>
      <c r="O3378" s="0" t="n">
        <f aca="false">K3378+L3378+M3378-fixed</f>
        <v>-84273.8211556191</v>
      </c>
      <c r="P3378" s="0" t="n">
        <f aca="false">12*Inputs!$B$6*(1-MIN(1,Inputs!$F$6*$D3378))*(ic*Inputs!$C$6+flat_fee-cost_acc-cost_wd*Inputs!$E$6*$E3378-cost_fx*Inputs!$D$6)+12*Inputs!$B$7*(1-MIN(1,Inputs!$F$7*$D3378))*(ic*Inputs!$C$7+flat_fee-cost_acc-cost_wd*Inputs!$E$7*$E3378-cost_fx*Inputs!$D$7)+12*Inputs!$B$8*(1-MIN(1,Inputs!$F$8*$D3378))*(ic*Inputs!$C$8+flat_fee-cost_acc-cost_wd*Inputs!$E$8*$E3378-cost_fx*Inputs!$D$8)-fixed</f>
        <v>73686.7806704001</v>
      </c>
    </row>
    <row r="3379" customFormat="false" ht="15" hidden="false" customHeight="false" outlineLevel="0" collapsed="false">
      <c r="A3379" s="0" t="n">
        <v>3314</v>
      </c>
      <c r="B3379" s="0" t="n">
        <v>0.095286</v>
      </c>
      <c r="C3379" s="0" t="n">
        <v>0.921382</v>
      </c>
      <c r="D3379" s="0" t="n">
        <v>1.603727</v>
      </c>
      <c r="E3379" s="0" t="n">
        <v>1.155581</v>
      </c>
      <c r="F3379" s="0" t="n">
        <v>0.147032</v>
      </c>
      <c r="G3379" s="0" t="n">
        <f aca="false">12*Inputs!$B$6*(MIN(1,$H$50*$C3379)*(ic*Inputs!$C$6+pS+fee_fx*Inputs!$D$6-cost_acc-cost_wd*Inputs!$E$6*$E3379-cost_fx*Inputs!$D$6-$F3379)+(1-MIN(1,$H$50*$C3379))*(1-MIN(1,Inputs!$G$6*$D3379)*churn_nonbuyers)*(ic*Inputs!$C$6+fee_wd*Inputs!$E$6*(1-$B3379)+fee_fx*Inputs!$D$6-cost_acc-cost_wd*Inputs!$E$6*(1-$B3379)-cost_fx*Inputs!$D$6))</f>
        <v>221370.622538275</v>
      </c>
      <c r="H3379" s="0" t="n">
        <f aca="false">12*Inputs!$B$7*(MIN(1,$H$51*$C3379)*(ic*Inputs!$C$7+pE+fee_fx*Inputs!$D$7-cost_acc-cost_wd*Inputs!$E$7*$E3379-cost_fx*Inputs!$D$7-$F3379)+(1-MIN(1,$H$51*$C3379))*(1-MIN(1,Inputs!$G$7*$D3379)*churn_nonbuyers)*(ic*Inputs!$C$7+fee_wd*Inputs!$E$7*(1-$B3379)+fee_fx*Inputs!$D$7-cost_acc-cost_wd*Inputs!$E$7*(1-$B3379)-cost_fx*Inputs!$D$7))</f>
        <v>410927.200991646</v>
      </c>
      <c r="I3379" s="0" t="n">
        <f aca="false">12*Inputs!$B$8*(MIN(1,$H$52*$C3379)*(ic*Inputs!$C$8+pT-cost_acc-cost_wd*Inputs!$E$8-cost_fx*Inputs!$D$8-cost_ins)+(1-MIN(1,$H$52*$C3379))*(1-MIN(1,Inputs!$G$8*$D3379)*churn_nonbuyers)*(ic*Inputs!$C$8+fee_wd*Inputs!$E$8*(1-$B3379)+fee_fx*Inputs!$D$8-cost_acc-cost_wd*Inputs!$E$8*(1-$B3379)-cost_fx*Inputs!$D$8))</f>
        <v>132811.687008</v>
      </c>
      <c r="J3379" s="0" t="n">
        <f aca="false">G3379+H3379+I3379-fixed</f>
        <v>65109.5105379206</v>
      </c>
      <c r="K3379" s="0" t="n">
        <f aca="false">12*Inputs!$B$6*(1-MIN(1,Inputs!$G$6*$D3379)*churn_nonbuyers)*(ic*Inputs!$C$6+fee_wd*Inputs!$E$6*(1-$B3379)+fee_fx*Inputs!$D$6-cost_acc-cost_wd*Inputs!$E$6*(1-$B3379)-cost_fx*Inputs!$D$6)</f>
        <v>172813.499502638</v>
      </c>
      <c r="L3379" s="0" t="n">
        <f aca="false">12*Inputs!$B$7*(1-MIN(1,Inputs!$G$7*$D3379)*churn_nonbuyers)*(ic*Inputs!$C$7+fee_wd*Inputs!$E$7*(1-$B3379)+fee_fx*Inputs!$D$7-cost_acc-cost_wd*Inputs!$E$7*(1-$B3379)-cost_fx*Inputs!$D$7)</f>
        <v>370740.285205583</v>
      </c>
      <c r="M3379" s="0" t="n">
        <f aca="false">12*Inputs!$B$8*(1-MIN(1,Inputs!$G$8*$D3379)*churn_nonbuyers)*(ic*Inputs!$C$8+fee_wd*Inputs!$E$8*(1-$B3379)+fee_fx*Inputs!$D$8-cost_acc-cost_wd*Inputs!$E$8*(1-$B3379)-cost_fx*Inputs!$D$8)</f>
        <v>0</v>
      </c>
      <c r="N3379" s="0" t="n">
        <f aca="false">K3379+L3379+I3379-fixed</f>
        <v>-23634.5282837786</v>
      </c>
      <c r="O3379" s="0" t="n">
        <f aca="false">K3379+L3379+M3379-fixed</f>
        <v>-156446.215291779</v>
      </c>
      <c r="P3379" s="0" t="n">
        <f aca="false">12*Inputs!$B$6*(1-MIN(1,Inputs!$F$6*$D3379))*(ic*Inputs!$C$6+flat_fee-cost_acc-cost_wd*Inputs!$E$6*$E3379-cost_fx*Inputs!$D$6)+12*Inputs!$B$7*(1-MIN(1,Inputs!$F$7*$D3379))*(ic*Inputs!$C$7+flat_fee-cost_acc-cost_wd*Inputs!$E$7*$E3379-cost_fx*Inputs!$D$7)+12*Inputs!$B$8*(1-MIN(1,Inputs!$F$8*$D3379))*(ic*Inputs!$C$8+flat_fee-cost_acc-cost_wd*Inputs!$E$8*$E3379-cost_fx*Inputs!$D$8)-fixed</f>
        <v>-314654.72356312</v>
      </c>
    </row>
    <row r="3380" customFormat="false" ht="15" hidden="false" customHeight="false" outlineLevel="0" collapsed="false">
      <c r="A3380" s="0" t="n">
        <v>3315</v>
      </c>
      <c r="B3380" s="0" t="n">
        <v>0.156082</v>
      </c>
      <c r="C3380" s="0" t="n">
        <v>0.905847</v>
      </c>
      <c r="D3380" s="0" t="n">
        <v>0.991583</v>
      </c>
      <c r="E3380" s="0" t="n">
        <v>1.231727</v>
      </c>
      <c r="F3380" s="0" t="n">
        <v>0.059706</v>
      </c>
      <c r="G3380" s="0" t="n">
        <f aca="false">12*Inputs!$B$6*(MIN(1,$H$50*$C3380)*(ic*Inputs!$C$6+pS+fee_fx*Inputs!$D$6-cost_acc-cost_wd*Inputs!$E$6*$E3380-cost_fx*Inputs!$D$6-$F3380)+(1-MIN(1,$H$50*$C3380))*(1-MIN(1,Inputs!$G$6*$D3380)*churn_nonbuyers)*(ic*Inputs!$C$6+fee_wd*Inputs!$E$6*(1-$B3380)+fee_fx*Inputs!$D$6-cost_acc-cost_wd*Inputs!$E$6*(1-$B3380)-cost_fx*Inputs!$D$6))</f>
        <v>218401.376785752</v>
      </c>
      <c r="H3380" s="0" t="n">
        <f aca="false">12*Inputs!$B$7*(MIN(1,$H$51*$C3380)*(ic*Inputs!$C$7+pE+fee_fx*Inputs!$D$7-cost_acc-cost_wd*Inputs!$E$7*$E3380-cost_fx*Inputs!$D$7-$F3380)+(1-MIN(1,$H$51*$C3380))*(1-MIN(1,Inputs!$G$7*$D3380)*churn_nonbuyers)*(ic*Inputs!$C$7+fee_wd*Inputs!$E$7*(1-$B3380)+fee_fx*Inputs!$D$7-cost_acc-cost_wd*Inputs!$E$7*(1-$B3380)-cost_fx*Inputs!$D$7))</f>
        <v>406004.371903634</v>
      </c>
      <c r="I3380" s="0" t="n">
        <f aca="false">12*Inputs!$B$8*(MIN(1,$H$52*$C3380)*(ic*Inputs!$C$8+pT-cost_acc-cost_wd*Inputs!$E$8-cost_fx*Inputs!$D$8-cost_ins)+(1-MIN(1,$H$52*$C3380))*(1-MIN(1,Inputs!$G$8*$D3380)*churn_nonbuyers)*(ic*Inputs!$C$8+fee_wd*Inputs!$E$8*(1-$B3380)+fee_fx*Inputs!$D$8-cost_acc-cost_wd*Inputs!$E$8*(1-$B3380)-cost_fx*Inputs!$D$8))</f>
        <v>166267.157509288</v>
      </c>
      <c r="J3380" s="0" t="n">
        <f aca="false">G3380+H3380+I3380-fixed</f>
        <v>90672.9061986732</v>
      </c>
      <c r="K3380" s="0" t="n">
        <f aca="false">12*Inputs!$B$6*(1-MIN(1,Inputs!$G$6*$D3380)*churn_nonbuyers)*(ic*Inputs!$C$6+fee_wd*Inputs!$E$6*(1-$B3380)+fee_fx*Inputs!$D$6-cost_acc-cost_wd*Inputs!$E$6*(1-$B3380)-cost_fx*Inputs!$D$6)</f>
        <v>170243.366816203</v>
      </c>
      <c r="L3380" s="0" t="n">
        <f aca="false">12*Inputs!$B$7*(1-MIN(1,Inputs!$G$7*$D3380)*churn_nonbuyers)*(ic*Inputs!$C$7+fee_wd*Inputs!$E$7*(1-$B3380)+fee_fx*Inputs!$D$7-cost_acc-cost_wd*Inputs!$E$7*(1-$B3380)-cost_fx*Inputs!$D$7)</f>
        <v>369398.602905722</v>
      </c>
      <c r="M3380" s="0" t="n">
        <f aca="false">12*Inputs!$B$8*(1-MIN(1,Inputs!$G$8*$D3380)*churn_nonbuyers)*(ic*Inputs!$C$8+fee_wd*Inputs!$E$8*(1-$B3380)+fee_fx*Inputs!$D$8-cost_acc-cost_wd*Inputs!$E$8*(1-$B3380)-cost_fx*Inputs!$D$8)</f>
        <v>97551.3936222816</v>
      </c>
      <c r="N3380" s="0" t="n">
        <f aca="false">K3380+L3380+I3380-fixed</f>
        <v>5909.1272312128</v>
      </c>
      <c r="O3380" s="0" t="n">
        <f aca="false">K3380+L3380+M3380-fixed</f>
        <v>-62806.6366557932</v>
      </c>
      <c r="P3380" s="0" t="n">
        <f aca="false">12*Inputs!$B$6*(1-MIN(1,Inputs!$F$6*$D3380))*(ic*Inputs!$C$6+flat_fee-cost_acc-cost_wd*Inputs!$E$6*$E3380-cost_fx*Inputs!$D$6)+12*Inputs!$B$7*(1-MIN(1,Inputs!$F$7*$D3380))*(ic*Inputs!$C$7+flat_fee-cost_acc-cost_wd*Inputs!$E$7*$E3380-cost_fx*Inputs!$D$7)+12*Inputs!$B$8*(1-MIN(1,Inputs!$F$8*$D3380))*(ic*Inputs!$C$8+flat_fee-cost_acc-cost_wd*Inputs!$E$8*$E3380-cost_fx*Inputs!$D$8)-fixed</f>
        <v>-25355.5891021598</v>
      </c>
    </row>
    <row r="3381" customFormat="false" ht="15" hidden="false" customHeight="false" outlineLevel="0" collapsed="false">
      <c r="A3381" s="0" t="n">
        <v>3316</v>
      </c>
      <c r="B3381" s="0" t="n">
        <v>0.296558</v>
      </c>
      <c r="C3381" s="0" t="n">
        <v>0.832425</v>
      </c>
      <c r="D3381" s="0" t="n">
        <v>0.974473</v>
      </c>
      <c r="E3381" s="0" t="n">
        <v>1.124686</v>
      </c>
      <c r="F3381" s="0" t="n">
        <v>0.178999</v>
      </c>
      <c r="G3381" s="0" t="n">
        <f aca="false">12*Inputs!$B$6*(MIN(1,$H$50*$C3381)*(ic*Inputs!$C$6+pS+fee_fx*Inputs!$D$6-cost_acc-cost_wd*Inputs!$E$6*$E3381-cost_fx*Inputs!$D$6-$F3381)+(1-MIN(1,$H$50*$C3381))*(1-MIN(1,Inputs!$G$6*$D3381)*churn_nonbuyers)*(ic*Inputs!$C$6+fee_wd*Inputs!$E$6*(1-$B3381)+fee_fx*Inputs!$D$6-cost_acc-cost_wd*Inputs!$E$6*(1-$B3381)-cost_fx*Inputs!$D$6))</f>
        <v>196444.58762282</v>
      </c>
      <c r="H3381" s="0" t="n">
        <f aca="false">12*Inputs!$B$7*(MIN(1,$H$51*$C3381)*(ic*Inputs!$C$7+pE+fee_fx*Inputs!$D$7-cost_acc-cost_wd*Inputs!$E$7*$E3381-cost_fx*Inputs!$D$7-$F3381)+(1-MIN(1,$H$51*$C3381))*(1-MIN(1,Inputs!$G$7*$D3381)*churn_nonbuyers)*(ic*Inputs!$C$7+fee_wd*Inputs!$E$7*(1-$B3381)+fee_fx*Inputs!$D$7-cost_acc-cost_wd*Inputs!$E$7*(1-$B3381)-cost_fx*Inputs!$D$7))</f>
        <v>394614.029047586</v>
      </c>
      <c r="I3381" s="0" t="n">
        <f aca="false">12*Inputs!$B$8*(MIN(1,$H$52*$C3381)*(ic*Inputs!$C$8+pT-cost_acc-cost_wd*Inputs!$E$8-cost_fx*Inputs!$D$8-cost_ins)+(1-MIN(1,$H$52*$C3381))*(1-MIN(1,Inputs!$G$8*$D3381)*churn_nonbuyers)*(ic*Inputs!$C$8+fee_wd*Inputs!$E$8*(1-$B3381)+fee_fx*Inputs!$D$8-cost_acc-cost_wd*Inputs!$E$8*(1-$B3381)-cost_fx*Inputs!$D$8))</f>
        <v>161397.000519535</v>
      </c>
      <c r="J3381" s="0" t="n">
        <f aca="false">G3381+H3381+I3381-fixed</f>
        <v>52455.6171899407</v>
      </c>
      <c r="K3381" s="0" t="n">
        <f aca="false">12*Inputs!$B$6*(1-MIN(1,Inputs!$G$6*$D3381)*churn_nonbuyers)*(ic*Inputs!$C$6+fee_wd*Inputs!$E$6*(1-$B3381)+fee_fx*Inputs!$D$6-cost_acc-cost_wd*Inputs!$E$6*(1-$B3381)-cost_fx*Inputs!$D$6)</f>
        <v>151153.672060325</v>
      </c>
      <c r="L3381" s="0" t="n">
        <f aca="false">12*Inputs!$B$7*(1-MIN(1,Inputs!$G$7*$D3381)*churn_nonbuyers)*(ic*Inputs!$C$7+fee_wd*Inputs!$E$7*(1-$B3381)+fee_fx*Inputs!$D$7-cost_acc-cost_wd*Inputs!$E$7*(1-$B3381)-cost_fx*Inputs!$D$7)</f>
        <v>349956.849732195</v>
      </c>
      <c r="M3381" s="0" t="n">
        <f aca="false">12*Inputs!$B$8*(1-MIN(1,Inputs!$G$8*$D3381)*churn_nonbuyers)*(ic*Inputs!$C$8+fee_wd*Inputs!$E$8*(1-$B3381)+fee_fx*Inputs!$D$8-cost_acc-cost_wd*Inputs!$E$8*(1-$B3381)-cost_fx*Inputs!$D$8)</f>
        <v>99227.6138281824</v>
      </c>
      <c r="N3381" s="0" t="n">
        <f aca="false">K3381+L3381+I3381-fixed</f>
        <v>-37492.477687945</v>
      </c>
      <c r="O3381" s="0" t="n">
        <f aca="false">K3381+L3381+M3381-fixed</f>
        <v>-99661.8643792977</v>
      </c>
      <c r="P3381" s="0" t="n">
        <f aca="false">12*Inputs!$B$6*(1-MIN(1,Inputs!$F$6*$D3381))*(ic*Inputs!$C$6+flat_fee-cost_acc-cost_wd*Inputs!$E$6*$E3381-cost_fx*Inputs!$D$6)+12*Inputs!$B$7*(1-MIN(1,Inputs!$F$7*$D3381))*(ic*Inputs!$C$7+flat_fee-cost_acc-cost_wd*Inputs!$E$7*$E3381-cost_fx*Inputs!$D$7)+12*Inputs!$B$8*(1-MIN(1,Inputs!$F$8*$D3381))*(ic*Inputs!$C$8+flat_fee-cost_acc-cost_wd*Inputs!$E$8*$E3381-cost_fx*Inputs!$D$8)-fixed</f>
        <v>30239.1517707199</v>
      </c>
    </row>
    <row r="3382" customFormat="false" ht="15" hidden="false" customHeight="false" outlineLevel="0" collapsed="false">
      <c r="A3382" s="0" t="n">
        <v>3317</v>
      </c>
      <c r="B3382" s="0" t="n">
        <v>0.195128</v>
      </c>
      <c r="C3382" s="0" t="n">
        <v>0.929714</v>
      </c>
      <c r="D3382" s="0" t="n">
        <v>1.071437</v>
      </c>
      <c r="E3382" s="0" t="n">
        <v>1.167196</v>
      </c>
      <c r="F3382" s="0" t="n">
        <v>0.354681</v>
      </c>
      <c r="G3382" s="0" t="n">
        <f aca="false">12*Inputs!$B$6*(MIN(1,$H$50*$C3382)*(ic*Inputs!$C$6+pS+fee_fx*Inputs!$D$6-cost_acc-cost_wd*Inputs!$E$6*$E3382-cost_fx*Inputs!$D$6-$F3382)+(1-MIN(1,$H$50*$C3382))*(1-MIN(1,Inputs!$G$6*$D3382)*churn_nonbuyers)*(ic*Inputs!$C$6+fee_wd*Inputs!$E$6*(1-$B3382)+fee_fx*Inputs!$D$6-cost_acc-cost_wd*Inputs!$E$6*(1-$B3382)-cost_fx*Inputs!$D$6))</f>
        <v>209146.36524336</v>
      </c>
      <c r="H3382" s="0" t="n">
        <f aca="false">12*Inputs!$B$7*(MIN(1,$H$51*$C3382)*(ic*Inputs!$C$7+pE+fee_fx*Inputs!$D$7-cost_acc-cost_wd*Inputs!$E$7*$E3382-cost_fx*Inputs!$D$7-$F3382)+(1-MIN(1,$H$51*$C3382))*(1-MIN(1,Inputs!$G$7*$D3382)*churn_nonbuyers)*(ic*Inputs!$C$7+fee_wd*Inputs!$E$7*(1-$B3382)+fee_fx*Inputs!$D$7-cost_acc-cost_wd*Inputs!$E$7*(1-$B3382)-cost_fx*Inputs!$D$7))</f>
        <v>394092.938471693</v>
      </c>
      <c r="I3382" s="0" t="n">
        <f aca="false">12*Inputs!$B$8*(MIN(1,$H$52*$C3382)*(ic*Inputs!$C$8+pT-cost_acc-cost_wd*Inputs!$E$8-cost_fx*Inputs!$D$8-cost_ins)+(1-MIN(1,$H$52*$C3382))*(1-MIN(1,Inputs!$G$8*$D3382)*churn_nonbuyers)*(ic*Inputs!$C$8+fee_wd*Inputs!$E$8*(1-$B3382)+fee_fx*Inputs!$D$8-cost_acc-cost_wd*Inputs!$E$8*(1-$B3382)-cost_fx*Inputs!$D$8))</f>
        <v>161689.113117606</v>
      </c>
      <c r="J3382" s="0" t="n">
        <f aca="false">G3382+H3382+I3382-fixed</f>
        <v>64928.4168326587</v>
      </c>
      <c r="K3382" s="0" t="n">
        <f aca="false">12*Inputs!$B$6*(1-MIN(1,Inputs!$G$6*$D3382)*churn_nonbuyers)*(ic*Inputs!$C$6+fee_wd*Inputs!$E$6*(1-$B3382)+fee_fx*Inputs!$D$6-cost_acc-cost_wd*Inputs!$E$6*(1-$B3382)-cost_fx*Inputs!$D$6)</f>
        <v>164206.768024339</v>
      </c>
      <c r="L3382" s="0" t="n">
        <f aca="false">12*Inputs!$B$7*(1-MIN(1,Inputs!$G$7*$D3382)*churn_nonbuyers)*(ic*Inputs!$C$7+fee_wd*Inputs!$E$7*(1-$B3382)+fee_fx*Inputs!$D$7-cost_acc-cost_wd*Inputs!$E$7*(1-$B3382)-cost_fx*Inputs!$D$7)</f>
        <v>363044.637038604</v>
      </c>
      <c r="M3382" s="0" t="n">
        <f aca="false">12*Inputs!$B$8*(1-MIN(1,Inputs!$G$8*$D3382)*churn_nonbuyers)*(ic*Inputs!$C$8+fee_wd*Inputs!$E$8*(1-$B3382)+fee_fx*Inputs!$D$8-cost_acc-cost_wd*Inputs!$E$8*(1-$B3382)-cost_fx*Inputs!$D$8)</f>
        <v>79256.5935002496</v>
      </c>
      <c r="N3382" s="0" t="n">
        <f aca="false">K3382+L3382+I3382-fixed</f>
        <v>-11059.4818194512</v>
      </c>
      <c r="O3382" s="0" t="n">
        <f aca="false">K3382+L3382+M3382-fixed</f>
        <v>-93492.0014368075</v>
      </c>
      <c r="P3382" s="0" t="n">
        <f aca="false">12*Inputs!$B$6*(1-MIN(1,Inputs!$F$6*$D3382))*(ic*Inputs!$C$6+flat_fee-cost_acc-cost_wd*Inputs!$E$6*$E3382-cost_fx*Inputs!$D$6)+12*Inputs!$B$7*(1-MIN(1,Inputs!$F$7*$D3382))*(ic*Inputs!$C$7+flat_fee-cost_acc-cost_wd*Inputs!$E$7*$E3382-cost_fx*Inputs!$D$7)+12*Inputs!$B$8*(1-MIN(1,Inputs!$F$8*$D3382))*(ic*Inputs!$C$8+flat_fee-cost_acc-cost_wd*Inputs!$E$8*$E3382-cost_fx*Inputs!$D$8)-fixed</f>
        <v>-39175.44117952</v>
      </c>
    </row>
    <row r="3383" customFormat="false" ht="15" hidden="false" customHeight="false" outlineLevel="0" collapsed="false">
      <c r="A3383" s="0" t="n">
        <v>3318</v>
      </c>
      <c r="B3383" s="0" t="n">
        <v>0.446707</v>
      </c>
      <c r="C3383" s="0" t="n">
        <v>1.037273</v>
      </c>
      <c r="D3383" s="0" t="n">
        <v>0.670679</v>
      </c>
      <c r="E3383" s="0" t="n">
        <v>1.061905</v>
      </c>
      <c r="F3383" s="0" t="n">
        <v>0.229721</v>
      </c>
      <c r="G3383" s="0" t="n">
        <f aca="false">12*Inputs!$B$6*(MIN(1,$H$50*$C3383)*(ic*Inputs!$C$6+pS+fee_fx*Inputs!$D$6-cost_acc-cost_wd*Inputs!$E$6*$E3383-cost_fx*Inputs!$D$6-$F3383)+(1-MIN(1,$H$50*$C3383))*(1-MIN(1,Inputs!$G$6*$D3383)*churn_nonbuyers)*(ic*Inputs!$C$6+fee_wd*Inputs!$E$6*(1-$B3383)+fee_fx*Inputs!$D$6-cost_acc-cost_wd*Inputs!$E$6*(1-$B3383)-cost_fx*Inputs!$D$6))</f>
        <v>190929.148552795</v>
      </c>
      <c r="H3383" s="0" t="n">
        <f aca="false">12*Inputs!$B$7*(MIN(1,$H$51*$C3383)*(ic*Inputs!$C$7+pE+fee_fx*Inputs!$D$7-cost_acc-cost_wd*Inputs!$E$7*$E3383-cost_fx*Inputs!$D$7-$F3383)+(1-MIN(1,$H$51*$C3383))*(1-MIN(1,Inputs!$G$7*$D3383)*churn_nonbuyers)*(ic*Inputs!$C$7+fee_wd*Inputs!$E$7*(1-$B3383)+fee_fx*Inputs!$D$7-cost_acc-cost_wd*Inputs!$E$7*(1-$B3383)-cost_fx*Inputs!$D$7))</f>
        <v>399601.317553877</v>
      </c>
      <c r="I3383" s="0" t="n">
        <f aca="false">12*Inputs!$B$8*(MIN(1,$H$52*$C3383)*(ic*Inputs!$C$8+pT-cost_acc-cost_wd*Inputs!$E$8-cost_fx*Inputs!$D$8-cost_ins)+(1-MIN(1,$H$52*$C3383))*(1-MIN(1,Inputs!$G$8*$D3383)*churn_nonbuyers)*(ic*Inputs!$C$8+fee_wd*Inputs!$E$8*(1-$B3383)+fee_fx*Inputs!$D$8-cost_acc-cost_wd*Inputs!$E$8*(1-$B3383)-cost_fx*Inputs!$D$8))</f>
        <v>193831.793648782</v>
      </c>
      <c r="J3383" s="0" t="n">
        <f aca="false">G3383+H3383+I3383-fixed</f>
        <v>84362.2597554538</v>
      </c>
      <c r="K3383" s="0" t="n">
        <f aca="false">12*Inputs!$B$6*(1-MIN(1,Inputs!$G$6*$D3383)*churn_nonbuyers)*(ic*Inputs!$C$6+fee_wd*Inputs!$E$6*(1-$B3383)+fee_fx*Inputs!$D$6-cost_acc-cost_wd*Inputs!$E$6*(1-$B3383)-cost_fx*Inputs!$D$6)</f>
        <v>132670.846109182</v>
      </c>
      <c r="L3383" s="0" t="n">
        <f aca="false">12*Inputs!$B$7*(1-MIN(1,Inputs!$G$7*$D3383)*churn_nonbuyers)*(ic*Inputs!$C$7+fee_wd*Inputs!$E$7*(1-$B3383)+fee_fx*Inputs!$D$7-cost_acc-cost_wd*Inputs!$E$7*(1-$B3383)-cost_fx*Inputs!$D$7)</f>
        <v>332055.917873509</v>
      </c>
      <c r="M3383" s="0" t="n">
        <f aca="false">12*Inputs!$B$8*(1-MIN(1,Inputs!$G$8*$D3383)*churn_nonbuyers)*(ic*Inputs!$C$8+fee_wd*Inputs!$E$8*(1-$B3383)+fee_fx*Inputs!$D$8-cost_acc-cost_wd*Inputs!$E$8*(1-$B3383)-cost_fx*Inputs!$D$8)</f>
        <v>161787.785416181</v>
      </c>
      <c r="N3383" s="0" t="n">
        <f aca="false">K3383+L3383+I3383-fixed</f>
        <v>-41441.4423685274</v>
      </c>
      <c r="O3383" s="0" t="n">
        <f aca="false">K3383+L3383+M3383-fixed</f>
        <v>-73485.4506011286</v>
      </c>
      <c r="P3383" s="0" t="n">
        <f aca="false">12*Inputs!$B$6*(1-MIN(1,Inputs!$F$6*$D3383))*(ic*Inputs!$C$6+flat_fee-cost_acc-cost_wd*Inputs!$E$6*$E3383-cost_fx*Inputs!$D$6)+12*Inputs!$B$7*(1-MIN(1,Inputs!$F$7*$D3383))*(ic*Inputs!$C$7+flat_fee-cost_acc-cost_wd*Inputs!$E$7*$E3383-cost_fx*Inputs!$D$7)+12*Inputs!$B$8*(1-MIN(1,Inputs!$F$8*$D3383))*(ic*Inputs!$C$8+flat_fee-cost_acc-cost_wd*Inputs!$E$8*$E3383-cost_fx*Inputs!$D$8)-fixed</f>
        <v>224549.5849268</v>
      </c>
    </row>
    <row r="3384" customFormat="false" ht="15" hidden="false" customHeight="false" outlineLevel="0" collapsed="false">
      <c r="A3384" s="0" t="n">
        <v>3319</v>
      </c>
      <c r="B3384" s="0" t="n">
        <v>0.360103</v>
      </c>
      <c r="C3384" s="0" t="n">
        <v>0.882492</v>
      </c>
      <c r="D3384" s="0" t="n">
        <v>1.067439</v>
      </c>
      <c r="E3384" s="0" t="n">
        <v>1.430226</v>
      </c>
      <c r="F3384" s="0" t="n">
        <v>0.283131</v>
      </c>
      <c r="G3384" s="0" t="n">
        <f aca="false">12*Inputs!$B$6*(MIN(1,$H$50*$C3384)*(ic*Inputs!$C$6+pS+fee_fx*Inputs!$D$6-cost_acc-cost_wd*Inputs!$E$6*$E3384-cost_fx*Inputs!$D$6-$F3384)+(1-MIN(1,$H$50*$C3384))*(1-MIN(1,Inputs!$G$6*$D3384)*churn_nonbuyers)*(ic*Inputs!$C$6+fee_wd*Inputs!$E$6*(1-$B3384)+fee_fx*Inputs!$D$6-cost_acc-cost_wd*Inputs!$E$6*(1-$B3384)-cost_fx*Inputs!$D$6))</f>
        <v>182101.937265748</v>
      </c>
      <c r="H3384" s="0" t="n">
        <f aca="false">12*Inputs!$B$7*(MIN(1,$H$51*$C3384)*(ic*Inputs!$C$7+pE+fee_fx*Inputs!$D$7-cost_acc-cost_wd*Inputs!$E$7*$E3384-cost_fx*Inputs!$D$7-$F3384)+(1-MIN(1,$H$51*$C3384))*(1-MIN(1,Inputs!$G$7*$D3384)*churn_nonbuyers)*(ic*Inputs!$C$7+fee_wd*Inputs!$E$7*(1-$B3384)+fee_fx*Inputs!$D$7-cost_acc-cost_wd*Inputs!$E$7*(1-$B3384)-cost_fx*Inputs!$D$7))</f>
        <v>354563.344101617</v>
      </c>
      <c r="I3384" s="0" t="n">
        <f aca="false">12*Inputs!$B$8*(MIN(1,$H$52*$C3384)*(ic*Inputs!$C$8+pT-cost_acc-cost_wd*Inputs!$E$8-cost_fx*Inputs!$D$8-cost_ins)+(1-MIN(1,$H$52*$C3384))*(1-MIN(1,Inputs!$G$8*$D3384)*churn_nonbuyers)*(ic*Inputs!$C$8+fee_wd*Inputs!$E$8*(1-$B3384)+fee_fx*Inputs!$D$8-cost_acc-cost_wd*Inputs!$E$8*(1-$B3384)-cost_fx*Inputs!$D$8))</f>
        <v>157076.155264423</v>
      </c>
      <c r="J3384" s="0" t="n">
        <f aca="false">G3384+H3384+I3384-fixed</f>
        <v>-6258.56336821313</v>
      </c>
      <c r="K3384" s="0" t="n">
        <f aca="false">12*Inputs!$B$6*(1-MIN(1,Inputs!$G$6*$D3384)*churn_nonbuyers)*(ic*Inputs!$C$6+fee_wd*Inputs!$E$6*(1-$B3384)+fee_fx*Inputs!$D$6-cost_acc-cost_wd*Inputs!$E$6*(1-$B3384)-cost_fx*Inputs!$D$6)</f>
        <v>141752.976380762</v>
      </c>
      <c r="L3384" s="0" t="n">
        <f aca="false">12*Inputs!$B$7*(1-MIN(1,Inputs!$G$7*$D3384)*churn_nonbuyers)*(ic*Inputs!$C$7+fee_wd*Inputs!$E$7*(1-$B3384)+fee_fx*Inputs!$D$7-cost_acc-cost_wd*Inputs!$E$7*(1-$B3384)-cost_fx*Inputs!$D$7)</f>
        <v>340093.981956458</v>
      </c>
      <c r="M3384" s="0" t="n">
        <f aca="false">12*Inputs!$B$8*(1-MIN(1,Inputs!$G$8*$D3384)*churn_nonbuyers)*(ic*Inputs!$C$8+fee_wd*Inputs!$E$8*(1-$B3384)+fee_fx*Inputs!$D$8-cost_acc-cost_wd*Inputs!$E$8*(1-$B3384)-cost_fx*Inputs!$D$8)</f>
        <v>78142.0296168912</v>
      </c>
      <c r="N3384" s="0" t="n">
        <f aca="false">K3384+L3384+I3384-fixed</f>
        <v>-61076.8863983576</v>
      </c>
      <c r="O3384" s="0" t="n">
        <f aca="false">K3384+L3384+M3384-fixed</f>
        <v>-140011.012045889</v>
      </c>
      <c r="P3384" s="0" t="n">
        <f aca="false">12*Inputs!$B$6*(1-MIN(1,Inputs!$F$6*$D3384))*(ic*Inputs!$C$6+flat_fee-cost_acc-cost_wd*Inputs!$E$6*$E3384-cost_fx*Inputs!$D$6)+12*Inputs!$B$7*(1-MIN(1,Inputs!$F$7*$D3384))*(ic*Inputs!$C$7+flat_fee-cost_acc-cost_wd*Inputs!$E$7*$E3384-cost_fx*Inputs!$D$7)+12*Inputs!$B$8*(1-MIN(1,Inputs!$F$8*$D3384))*(ic*Inputs!$C$8+flat_fee-cost_acc-cost_wd*Inputs!$E$8*$E3384-cost_fx*Inputs!$D$8)-fixed</f>
        <v>-146453.00970064</v>
      </c>
    </row>
    <row r="3385" customFormat="false" ht="15" hidden="false" customHeight="false" outlineLevel="0" collapsed="false">
      <c r="A3385" s="0" t="n">
        <v>3320</v>
      </c>
      <c r="B3385" s="0" t="n">
        <v>0.179621</v>
      </c>
      <c r="C3385" s="0" t="n">
        <v>0.735178</v>
      </c>
      <c r="D3385" s="0" t="n">
        <v>0.721139</v>
      </c>
      <c r="E3385" s="0" t="n">
        <v>1.358025</v>
      </c>
      <c r="F3385" s="0" t="n">
        <v>0.223051</v>
      </c>
      <c r="G3385" s="0" t="n">
        <f aca="false">12*Inputs!$B$6*(MIN(1,$H$50*$C3385)*(ic*Inputs!$C$6+pS+fee_fx*Inputs!$D$6-cost_acc-cost_wd*Inputs!$E$6*$E3385-cost_fx*Inputs!$D$6-$F3385)+(1-MIN(1,$H$50*$C3385))*(1-MIN(1,Inputs!$G$6*$D3385)*churn_nonbuyers)*(ic*Inputs!$C$6+fee_wd*Inputs!$E$6*(1-$B3385)+fee_fx*Inputs!$D$6-cost_acc-cost_wd*Inputs!$E$6*(1-$B3385)-cost_fx*Inputs!$D$6))</f>
        <v>203626.36340364</v>
      </c>
      <c r="H3385" s="0" t="n">
        <f aca="false">12*Inputs!$B$7*(MIN(1,$H$51*$C3385)*(ic*Inputs!$C$7+pE+fee_fx*Inputs!$D$7-cost_acc-cost_wd*Inputs!$E$7*$E3385-cost_fx*Inputs!$D$7-$F3385)+(1-MIN(1,$H$51*$C3385))*(1-MIN(1,Inputs!$G$7*$D3385)*churn_nonbuyers)*(ic*Inputs!$C$7+fee_wd*Inputs!$E$7*(1-$B3385)+fee_fx*Inputs!$D$7-cost_acc-cost_wd*Inputs!$E$7*(1-$B3385)-cost_fx*Inputs!$D$7))</f>
        <v>381333.511246838</v>
      </c>
      <c r="I3385" s="0" t="n">
        <f aca="false">12*Inputs!$B$8*(MIN(1,$H$52*$C3385)*(ic*Inputs!$C$8+pT-cost_acc-cost_wd*Inputs!$E$8-cost_fx*Inputs!$D$8-cost_ins)+(1-MIN(1,$H$52*$C3385))*(1-MIN(1,Inputs!$G$8*$D3385)*churn_nonbuyers)*(ic*Inputs!$C$8+fee_wd*Inputs!$E$8*(1-$B3385)+fee_fx*Inputs!$D$8-cost_acc-cost_wd*Inputs!$E$8*(1-$B3385)-cost_fx*Inputs!$D$8))</f>
        <v>182352.412369419</v>
      </c>
      <c r="J3385" s="0" t="n">
        <f aca="false">G3385+H3385+I3385-fixed</f>
        <v>67312.2870198966</v>
      </c>
      <c r="K3385" s="0" t="n">
        <f aca="false">12*Inputs!$B$6*(1-MIN(1,Inputs!$G$6*$D3385)*churn_nonbuyers)*(ic*Inputs!$C$6+fee_wd*Inputs!$E$6*(1-$B3385)+fee_fx*Inputs!$D$6-cost_acc-cost_wd*Inputs!$E$6*(1-$B3385)-cost_fx*Inputs!$D$6)</f>
        <v>169398.123179897</v>
      </c>
      <c r="L3385" s="0" t="n">
        <f aca="false">12*Inputs!$B$7*(1-MIN(1,Inputs!$G$7*$D3385)*churn_nonbuyers)*(ic*Inputs!$C$7+fee_wd*Inputs!$E$7*(1-$B3385)+fee_fx*Inputs!$D$7-cost_acc-cost_wd*Inputs!$E$7*(1-$B3385)-cost_fx*Inputs!$D$7)</f>
        <v>369171.255635938</v>
      </c>
      <c r="M3385" s="0" t="n">
        <f aca="false">12*Inputs!$B$8*(1-MIN(1,Inputs!$G$8*$D3385)*churn_nonbuyers)*(ic*Inputs!$C$8+fee_wd*Inputs!$E$8*(1-$B3385)+fee_fx*Inputs!$D$8-cost_acc-cost_wd*Inputs!$E$8*(1-$B3385)-cost_fx*Inputs!$D$8)</f>
        <v>157364.618679518</v>
      </c>
      <c r="N3385" s="0" t="n">
        <f aca="false">K3385+L3385+I3385-fixed</f>
        <v>20921.7911852535</v>
      </c>
      <c r="O3385" s="0" t="n">
        <f aca="false">K3385+L3385+M3385-fixed</f>
        <v>-4066.00250464678</v>
      </c>
      <c r="P3385" s="0" t="n">
        <f aca="false">12*Inputs!$B$6*(1-MIN(1,Inputs!$F$6*$D3385))*(ic*Inputs!$C$6+flat_fee-cost_acc-cost_wd*Inputs!$E$6*$E3385-cost_fx*Inputs!$D$6)+12*Inputs!$B$7*(1-MIN(1,Inputs!$F$7*$D3385))*(ic*Inputs!$C$7+flat_fee-cost_acc-cost_wd*Inputs!$E$7*$E3385-cost_fx*Inputs!$D$7)+12*Inputs!$B$8*(1-MIN(1,Inputs!$F$8*$D3385))*(ic*Inputs!$C$8+flat_fee-cost_acc-cost_wd*Inputs!$E$8*$E3385-cost_fx*Inputs!$D$8)-fixed</f>
        <v>49101.3157220001</v>
      </c>
    </row>
    <row r="3386" customFormat="false" ht="15" hidden="false" customHeight="false" outlineLevel="0" collapsed="false">
      <c r="A3386" s="0" t="n">
        <v>3321</v>
      </c>
      <c r="B3386" s="0" t="n">
        <v>0.150936</v>
      </c>
      <c r="C3386" s="0" t="n">
        <v>1.077889</v>
      </c>
      <c r="D3386" s="0" t="n">
        <v>1.047994</v>
      </c>
      <c r="E3386" s="0" t="n">
        <v>1.24279</v>
      </c>
      <c r="F3386" s="0" t="n">
        <v>0.345041</v>
      </c>
      <c r="G3386" s="0" t="n">
        <f aca="false">12*Inputs!$B$6*(MIN(1,$H$50*$C3386)*(ic*Inputs!$C$6+pS+fee_fx*Inputs!$D$6-cost_acc-cost_wd*Inputs!$E$6*$E3386-cost_fx*Inputs!$D$6-$F3386)+(1-MIN(1,$H$50*$C3386))*(1-MIN(1,Inputs!$G$6*$D3386)*churn_nonbuyers)*(ic*Inputs!$C$6+fee_wd*Inputs!$E$6*(1-$B3386)+fee_fx*Inputs!$D$6-cost_acc-cost_wd*Inputs!$E$6*(1-$B3386)-cost_fx*Inputs!$D$6))</f>
        <v>220366.800686537</v>
      </c>
      <c r="H3386" s="0" t="n">
        <f aca="false">12*Inputs!$B$7*(MIN(1,$H$51*$C3386)*(ic*Inputs!$C$7+pE+fee_fx*Inputs!$D$7-cost_acc-cost_wd*Inputs!$E$7*$E3386-cost_fx*Inputs!$D$7-$F3386)+(1-MIN(1,$H$51*$C3386))*(1-MIN(1,Inputs!$G$7*$D3386)*churn_nonbuyers)*(ic*Inputs!$C$7+fee_wd*Inputs!$E$7*(1-$B3386)+fee_fx*Inputs!$D$7-cost_acc-cost_wd*Inputs!$E$7*(1-$B3386)-cost_fx*Inputs!$D$7))</f>
        <v>393909.295836748</v>
      </c>
      <c r="I3386" s="0" t="n">
        <f aca="false">12*Inputs!$B$8*(MIN(1,$H$52*$C3386)*(ic*Inputs!$C$8+pT-cost_acc-cost_wd*Inputs!$E$8-cost_fx*Inputs!$D$8-cost_ins)+(1-MIN(1,$H$52*$C3386))*(1-MIN(1,Inputs!$G$8*$D3386)*churn_nonbuyers)*(ic*Inputs!$C$8+fee_wd*Inputs!$E$8*(1-$B3386)+fee_fx*Inputs!$D$8-cost_acc-cost_wd*Inputs!$E$8*(1-$B3386)-cost_fx*Inputs!$D$8))</f>
        <v>176242.78975087</v>
      </c>
      <c r="J3386" s="0" t="n">
        <f aca="false">G3386+H3386+I3386-fixed</f>
        <v>90518.8862741551</v>
      </c>
      <c r="K3386" s="0" t="n">
        <f aca="false">12*Inputs!$B$6*(1-MIN(1,Inputs!$G$6*$D3386)*churn_nonbuyers)*(ic*Inputs!$C$6+fee_wd*Inputs!$E$6*(1-$B3386)+fee_fx*Inputs!$D$6-cost_acc-cost_wd*Inputs!$E$6*(1-$B3386)-cost_fx*Inputs!$D$6)</f>
        <v>170440.332641165</v>
      </c>
      <c r="L3386" s="0" t="n">
        <f aca="false">12*Inputs!$B$7*(1-MIN(1,Inputs!$G$7*$D3386)*churn_nonbuyers)*(ic*Inputs!$C$7+fee_wd*Inputs!$E$7*(1-$B3386)+fee_fx*Inputs!$D$7-cost_acc-cost_wd*Inputs!$E$7*(1-$B3386)-cost_fx*Inputs!$D$7)</f>
        <v>369472.018272699</v>
      </c>
      <c r="M3386" s="0" t="n">
        <f aca="false">12*Inputs!$B$8*(1-MIN(1,Inputs!$G$8*$D3386)*churn_nonbuyers)*(ic*Inputs!$C$8+fee_wd*Inputs!$E$8*(1-$B3386)+fee_fx*Inputs!$D$8-cost_acc-cost_wd*Inputs!$E$8*(1-$B3386)-cost_fx*Inputs!$D$8)</f>
        <v>85024.2516321024</v>
      </c>
      <c r="N3386" s="0" t="n">
        <f aca="false">K3386+L3386+I3386-fixed</f>
        <v>16155.1406647334</v>
      </c>
      <c r="O3386" s="0" t="n">
        <f aca="false">K3386+L3386+M3386-fixed</f>
        <v>-75063.397454034</v>
      </c>
      <c r="P3386" s="0" t="n">
        <f aca="false">12*Inputs!$B$6*(1-MIN(1,Inputs!$F$6*$D3386))*(ic*Inputs!$C$6+flat_fee-cost_acc-cost_wd*Inputs!$E$6*$E3386-cost_fx*Inputs!$D$6)+12*Inputs!$B$7*(1-MIN(1,Inputs!$F$7*$D3386))*(ic*Inputs!$C$7+flat_fee-cost_acc-cost_wd*Inputs!$E$7*$E3386-cost_fx*Inputs!$D$7)+12*Inputs!$B$8*(1-MIN(1,Inputs!$F$8*$D3386))*(ic*Inputs!$C$8+flat_fee-cost_acc-cost_wd*Inputs!$E$8*$E3386-cost_fx*Inputs!$D$8)-fixed</f>
        <v>-58681.8492496</v>
      </c>
    </row>
    <row r="3387" customFormat="false" ht="15" hidden="false" customHeight="false" outlineLevel="0" collapsed="false">
      <c r="A3387" s="0" t="n">
        <v>3322</v>
      </c>
      <c r="B3387" s="0" t="n">
        <v>0.284634</v>
      </c>
      <c r="C3387" s="0" t="n">
        <v>1.052273</v>
      </c>
      <c r="D3387" s="0" t="n">
        <v>1.227856</v>
      </c>
      <c r="E3387" s="0" t="n">
        <v>1.282826</v>
      </c>
      <c r="F3387" s="0" t="n">
        <v>0.134862</v>
      </c>
      <c r="G3387" s="0" t="n">
        <f aca="false">12*Inputs!$B$6*(MIN(1,$H$50*$C3387)*(ic*Inputs!$C$6+pS+fee_fx*Inputs!$D$6-cost_acc-cost_wd*Inputs!$E$6*$E3387-cost_fx*Inputs!$D$6-$F3387)+(1-MIN(1,$H$50*$C3387))*(1-MIN(1,Inputs!$G$6*$D3387)*churn_nonbuyers)*(ic*Inputs!$C$6+fee_wd*Inputs!$E$6*(1-$B3387)+fee_fx*Inputs!$D$6-cost_acc-cost_wd*Inputs!$E$6*(1-$B3387)-cost_fx*Inputs!$D$6))</f>
        <v>205274.597067719</v>
      </c>
      <c r="H3387" s="0" t="n">
        <f aca="false">12*Inputs!$B$7*(MIN(1,$H$51*$C3387)*(ic*Inputs!$C$7+pE+fee_fx*Inputs!$D$7-cost_acc-cost_wd*Inputs!$E$7*$E3387-cost_fx*Inputs!$D$7-$F3387)+(1-MIN(1,$H$51*$C3387))*(1-MIN(1,Inputs!$G$7*$D3387)*churn_nonbuyers)*(ic*Inputs!$C$7+fee_wd*Inputs!$E$7*(1-$B3387)+fee_fx*Inputs!$D$7-cost_acc-cost_wd*Inputs!$E$7*(1-$B3387)-cost_fx*Inputs!$D$7))</f>
        <v>389284.215283181</v>
      </c>
      <c r="I3387" s="0" t="n">
        <f aca="false">12*Inputs!$B$8*(MIN(1,$H$52*$C3387)*(ic*Inputs!$C$8+pT-cost_acc-cost_wd*Inputs!$E$8-cost_fx*Inputs!$D$8-cost_ins)+(1-MIN(1,$H$52*$C3387))*(1-MIN(1,Inputs!$G$8*$D3387)*churn_nonbuyers)*(ic*Inputs!$C$8+fee_wd*Inputs!$E$8*(1-$B3387)+fee_fx*Inputs!$D$8-cost_acc-cost_wd*Inputs!$E$8*(1-$B3387)-cost_fx*Inputs!$D$8))</f>
        <v>163252.994372253</v>
      </c>
      <c r="J3387" s="0" t="n">
        <f aca="false">G3387+H3387+I3387-fixed</f>
        <v>57811.8067231524</v>
      </c>
      <c r="K3387" s="0" t="n">
        <f aca="false">12*Inputs!$B$6*(1-MIN(1,Inputs!$G$6*$D3387)*churn_nonbuyers)*(ic*Inputs!$C$6+fee_wd*Inputs!$E$6*(1-$B3387)+fee_fx*Inputs!$D$6-cost_acc-cost_wd*Inputs!$E$6*(1-$B3387)-cost_fx*Inputs!$D$6)</f>
        <v>150752.240385869</v>
      </c>
      <c r="L3387" s="0" t="n">
        <f aca="false">12*Inputs!$B$7*(1-MIN(1,Inputs!$G$7*$D3387)*churn_nonbuyers)*(ic*Inputs!$C$7+fee_wd*Inputs!$E$7*(1-$B3387)+fee_fx*Inputs!$D$7-cost_acc-cost_wd*Inputs!$E$7*(1-$B3387)-cost_fx*Inputs!$D$7)</f>
        <v>348870.352743521</v>
      </c>
      <c r="M3387" s="0" t="n">
        <f aca="false">12*Inputs!$B$8*(1-MIN(1,Inputs!$G$8*$D3387)*churn_nonbuyers)*(ic*Inputs!$C$8+fee_wd*Inputs!$E$8*(1-$B3387)+fee_fx*Inputs!$D$8-cost_acc-cost_wd*Inputs!$E$8*(1-$B3387)-cost_fx*Inputs!$D$8)</f>
        <v>43939.8784940544</v>
      </c>
      <c r="N3387" s="0" t="n">
        <f aca="false">K3387+L3387+I3387-fixed</f>
        <v>-37124.4124983572</v>
      </c>
      <c r="O3387" s="0" t="n">
        <f aca="false">K3387+L3387+M3387-fixed</f>
        <v>-156437.528376555</v>
      </c>
      <c r="P3387" s="0" t="n">
        <f aca="false">12*Inputs!$B$6*(1-MIN(1,Inputs!$F$6*$D3387))*(ic*Inputs!$C$6+flat_fee-cost_acc-cost_wd*Inputs!$E$6*$E3387-cost_fx*Inputs!$D$6)+12*Inputs!$B$7*(1-MIN(1,Inputs!$F$7*$D3387))*(ic*Inputs!$C$7+flat_fee-cost_acc-cost_wd*Inputs!$E$7*$E3387-cost_fx*Inputs!$D$7)+12*Inputs!$B$8*(1-MIN(1,Inputs!$F$8*$D3387))*(ic*Inputs!$C$8+flat_fee-cost_acc-cost_wd*Inputs!$E$8*$E3387-cost_fx*Inputs!$D$8)-fixed</f>
        <v>-164736.74611456</v>
      </c>
    </row>
    <row r="3388" customFormat="false" ht="15" hidden="false" customHeight="false" outlineLevel="0" collapsed="false">
      <c r="A3388" s="0" t="n">
        <v>3323</v>
      </c>
      <c r="B3388" s="0" t="n">
        <v>0.48654</v>
      </c>
      <c r="C3388" s="0" t="n">
        <v>0.789159</v>
      </c>
      <c r="D3388" s="0" t="n">
        <v>1.105393</v>
      </c>
      <c r="E3388" s="0" t="n">
        <v>1.105266</v>
      </c>
      <c r="F3388" s="0" t="n">
        <v>0.086902</v>
      </c>
      <c r="G3388" s="0" t="n">
        <f aca="false">12*Inputs!$B$6*(MIN(1,$H$50*$C3388)*(ic*Inputs!$C$6+pS+fee_fx*Inputs!$D$6-cost_acc-cost_wd*Inputs!$E$6*$E3388-cost_fx*Inputs!$D$6-$F3388)+(1-MIN(1,$H$50*$C3388))*(1-MIN(1,Inputs!$G$6*$D3388)*churn_nonbuyers)*(ic*Inputs!$C$6+fee_wd*Inputs!$E$6*(1-$B3388)+fee_fx*Inputs!$D$6-cost_acc-cost_wd*Inputs!$E$6*(1-$B3388)-cost_fx*Inputs!$D$6))</f>
        <v>170930.031108791</v>
      </c>
      <c r="H3388" s="0" t="n">
        <f aca="false">12*Inputs!$B$7*(MIN(1,$H$51*$C3388)*(ic*Inputs!$C$7+pE+fee_fx*Inputs!$D$7-cost_acc-cost_wd*Inputs!$E$7*$E3388-cost_fx*Inputs!$D$7-$F3388)+(1-MIN(1,$H$51*$C3388))*(1-MIN(1,Inputs!$G$7*$D3388)*churn_nonbuyers)*(ic*Inputs!$C$7+fee_wd*Inputs!$E$7*(1-$B3388)+fee_fx*Inputs!$D$7-cost_acc-cost_wd*Inputs!$E$7*(1-$B3388)-cost_fx*Inputs!$D$7))</f>
        <v>379174.982393726</v>
      </c>
      <c r="I3388" s="0" t="n">
        <f aca="false">12*Inputs!$B$8*(MIN(1,$H$52*$C3388)*(ic*Inputs!$C$8+pT-cost_acc-cost_wd*Inputs!$E$8-cost_fx*Inputs!$D$8-cost_ins)+(1-MIN(1,$H$52*$C3388))*(1-MIN(1,Inputs!$G$8*$D3388)*churn_nonbuyers)*(ic*Inputs!$C$8+fee_wd*Inputs!$E$8*(1-$B3388)+fee_fx*Inputs!$D$8-cost_acc-cost_wd*Inputs!$E$8*(1-$B3388)-cost_fx*Inputs!$D$8))</f>
        <v>144437.680555351</v>
      </c>
      <c r="J3388" s="0" t="n">
        <f aca="false">G3388+H3388+I3388-fixed</f>
        <v>-5457.30594213214</v>
      </c>
      <c r="K3388" s="0" t="n">
        <f aca="false">12*Inputs!$B$6*(1-MIN(1,Inputs!$G$6*$D3388)*churn_nonbuyers)*(ic*Inputs!$C$6+fee_wd*Inputs!$E$6*(1-$B3388)+fee_fx*Inputs!$D$6-cost_acc-cost_wd*Inputs!$E$6*(1-$B3388)-cost_fx*Inputs!$D$6)</f>
        <v>124268.167513584</v>
      </c>
      <c r="L3388" s="0" t="n">
        <f aca="false">12*Inputs!$B$7*(1-MIN(1,Inputs!$G$7*$D3388)*churn_nonbuyers)*(ic*Inputs!$C$7+fee_wd*Inputs!$E$7*(1-$B3388)+fee_fx*Inputs!$D$7-cost_acc-cost_wd*Inputs!$E$7*(1-$B3388)-cost_fx*Inputs!$D$7)</f>
        <v>322090.77964415</v>
      </c>
      <c r="M3388" s="0" t="n">
        <f aca="false">12*Inputs!$B$8*(1-MIN(1,Inputs!$G$8*$D3388)*churn_nonbuyers)*(ic*Inputs!$C$8+fee_wd*Inputs!$E$8*(1-$B3388)+fee_fx*Inputs!$D$8-cost_acc-cost_wd*Inputs!$E$8*(1-$B3388)-cost_fx*Inputs!$D$8)</f>
        <v>68556.569143392</v>
      </c>
      <c r="N3388" s="0" t="n">
        <f aca="false">K3388+L3388+I3388-fixed</f>
        <v>-109203.372286915</v>
      </c>
      <c r="O3388" s="0" t="n">
        <f aca="false">K3388+L3388+M3388-fixed</f>
        <v>-185084.483698874</v>
      </c>
      <c r="P3388" s="0" t="n">
        <f aca="false">12*Inputs!$B$6*(1-MIN(1,Inputs!$F$6*$D3388))*(ic*Inputs!$C$6+flat_fee-cost_acc-cost_wd*Inputs!$E$6*$E3388-cost_fx*Inputs!$D$6)+12*Inputs!$B$7*(1-MIN(1,Inputs!$F$7*$D3388))*(ic*Inputs!$C$7+flat_fee-cost_acc-cost_wd*Inputs!$E$7*$E3388-cost_fx*Inputs!$D$7)+12*Inputs!$B$8*(1-MIN(1,Inputs!$F$8*$D3388))*(ic*Inputs!$C$8+flat_fee-cost_acc-cost_wd*Inputs!$E$8*$E3388-cost_fx*Inputs!$D$8)-fixed</f>
        <v>-31774.3438148801</v>
      </c>
    </row>
    <row r="3389" customFormat="false" ht="15" hidden="false" customHeight="false" outlineLevel="0" collapsed="false">
      <c r="A3389" s="0" t="n">
        <v>3324</v>
      </c>
      <c r="B3389" s="0" t="n">
        <v>0.246561</v>
      </c>
      <c r="C3389" s="0" t="n">
        <v>0.740826</v>
      </c>
      <c r="D3389" s="0" t="n">
        <v>1.221038</v>
      </c>
      <c r="E3389" s="0" t="n">
        <v>1.319307</v>
      </c>
      <c r="F3389" s="0" t="n">
        <v>0.202185</v>
      </c>
      <c r="G3389" s="0" t="n">
        <f aca="false">12*Inputs!$B$6*(MIN(1,$H$50*$C3389)*(ic*Inputs!$C$6+pS+fee_fx*Inputs!$D$6-cost_acc-cost_wd*Inputs!$E$6*$E3389-cost_fx*Inputs!$D$6-$F3389)+(1-MIN(1,$H$50*$C3389))*(1-MIN(1,Inputs!$G$6*$D3389)*churn_nonbuyers)*(ic*Inputs!$C$6+fee_wd*Inputs!$E$6*(1-$B3389)+fee_fx*Inputs!$D$6-cost_acc-cost_wd*Inputs!$E$6*(1-$B3389)-cost_fx*Inputs!$D$6))</f>
        <v>192259.73705027</v>
      </c>
      <c r="H3389" s="0" t="n">
        <f aca="false">12*Inputs!$B$7*(MIN(1,$H$51*$C3389)*(ic*Inputs!$C$7+pE+fee_fx*Inputs!$D$7-cost_acc-cost_wd*Inputs!$E$7*$E3389-cost_fx*Inputs!$D$7-$F3389)+(1-MIN(1,$H$51*$C3389))*(1-MIN(1,Inputs!$G$7*$D3389)*churn_nonbuyers)*(ic*Inputs!$C$7+fee_wd*Inputs!$E$7*(1-$B3389)+fee_fx*Inputs!$D$7-cost_acc-cost_wd*Inputs!$E$7*(1-$B3389)-cost_fx*Inputs!$D$7))</f>
        <v>375105.212249121</v>
      </c>
      <c r="I3389" s="0" t="n">
        <f aca="false">12*Inputs!$B$8*(MIN(1,$H$52*$C3389)*(ic*Inputs!$C$8+pT-cost_acc-cost_wd*Inputs!$E$8-cost_fx*Inputs!$D$8-cost_ins)+(1-MIN(1,$H$52*$C3389))*(1-MIN(1,Inputs!$G$8*$D3389)*churn_nonbuyers)*(ic*Inputs!$C$8+fee_wd*Inputs!$E$8*(1-$B3389)+fee_fx*Inputs!$D$8-cost_acc-cost_wd*Inputs!$E$8*(1-$B3389)-cost_fx*Inputs!$D$8))</f>
        <v>128785.60628631</v>
      </c>
      <c r="J3389" s="0" t="n">
        <f aca="false">G3389+H3389+I3389-fixed</f>
        <v>-3849.44441430003</v>
      </c>
      <c r="K3389" s="0" t="n">
        <f aca="false">12*Inputs!$B$6*(1-MIN(1,Inputs!$G$6*$D3389)*churn_nonbuyers)*(ic*Inputs!$C$6+fee_wd*Inputs!$E$6*(1-$B3389)+fee_fx*Inputs!$D$6-cost_acc-cost_wd*Inputs!$E$6*(1-$B3389)-cost_fx*Inputs!$D$6)</f>
        <v>155954.78748229</v>
      </c>
      <c r="L3389" s="0" t="n">
        <f aca="false">12*Inputs!$B$7*(1-MIN(1,Inputs!$G$7*$D3389)*churn_nonbuyers)*(ic*Inputs!$C$7+fee_wd*Inputs!$E$7*(1-$B3389)+fee_fx*Inputs!$D$7-cost_acc-cost_wd*Inputs!$E$7*(1-$B3389)-cost_fx*Inputs!$D$7)</f>
        <v>354226.121065374</v>
      </c>
      <c r="M3389" s="0" t="n">
        <f aca="false">12*Inputs!$B$8*(1-MIN(1,Inputs!$G$8*$D3389)*churn_nonbuyers)*(ic*Inputs!$C$8+fee_wd*Inputs!$E$8*(1-$B3389)+fee_fx*Inputs!$D$8-cost_acc-cost_wd*Inputs!$E$8*(1-$B3389)-cost_fx*Inputs!$D$8)</f>
        <v>45697.9375306848</v>
      </c>
      <c r="N3389" s="0" t="n">
        <f aca="false">K3389+L3389+I3389-fixed</f>
        <v>-61033.4851660269</v>
      </c>
      <c r="O3389" s="0" t="n">
        <f aca="false">K3389+L3389+M3389-fixed</f>
        <v>-144121.153921652</v>
      </c>
      <c r="P3389" s="0" t="n">
        <f aca="false">12*Inputs!$B$6*(1-MIN(1,Inputs!$F$6*$D3389))*(ic*Inputs!$C$6+flat_fee-cost_acc-cost_wd*Inputs!$E$6*$E3389-cost_fx*Inputs!$D$6)+12*Inputs!$B$7*(1-MIN(1,Inputs!$F$7*$D3389))*(ic*Inputs!$C$7+flat_fee-cost_acc-cost_wd*Inputs!$E$7*$E3389-cost_fx*Inputs!$D$7)+12*Inputs!$B$8*(1-MIN(1,Inputs!$F$8*$D3389))*(ic*Inputs!$C$8+flat_fee-cost_acc-cost_wd*Inputs!$E$8*$E3389-cost_fx*Inputs!$D$8)-fixed</f>
        <v>-175179.18590416</v>
      </c>
    </row>
    <row r="3390" customFormat="false" ht="15" hidden="false" customHeight="false" outlineLevel="0" collapsed="false">
      <c r="A3390" s="0" t="n">
        <v>3325</v>
      </c>
      <c r="B3390" s="0" t="n">
        <v>0.3846</v>
      </c>
      <c r="C3390" s="0" t="n">
        <v>0.963133</v>
      </c>
      <c r="D3390" s="0" t="n">
        <v>0.769847</v>
      </c>
      <c r="E3390" s="0" t="n">
        <v>1.103434</v>
      </c>
      <c r="F3390" s="0" t="n">
        <v>0.183417</v>
      </c>
      <c r="G3390" s="0" t="n">
        <f aca="false">12*Inputs!$B$6*(MIN(1,$H$50*$C3390)*(ic*Inputs!$C$6+pS+fee_fx*Inputs!$D$6-cost_acc-cost_wd*Inputs!$E$6*$E3390-cost_fx*Inputs!$D$6-$F3390)+(1-MIN(1,$H$50*$C3390))*(1-MIN(1,Inputs!$G$6*$D3390)*churn_nonbuyers)*(ic*Inputs!$C$6+fee_wd*Inputs!$E$6*(1-$B3390)+fee_fx*Inputs!$D$6-cost_acc-cost_wd*Inputs!$E$6*(1-$B3390)-cost_fx*Inputs!$D$6))</f>
        <v>194179.41494416</v>
      </c>
      <c r="H3390" s="0" t="n">
        <f aca="false">12*Inputs!$B$7*(MIN(1,$H$51*$C3390)*(ic*Inputs!$C$7+pE+fee_fx*Inputs!$D$7-cost_acc-cost_wd*Inputs!$E$7*$E3390-cost_fx*Inputs!$D$7-$F3390)+(1-MIN(1,$H$51*$C3390))*(1-MIN(1,Inputs!$G$7*$D3390)*churn_nonbuyers)*(ic*Inputs!$C$7+fee_wd*Inputs!$E$7*(1-$B3390)+fee_fx*Inputs!$D$7-cost_acc-cost_wd*Inputs!$E$7*(1-$B3390)-cost_fx*Inputs!$D$7))</f>
        <v>397485.657567952</v>
      </c>
      <c r="I3390" s="0" t="n">
        <f aca="false">12*Inputs!$B$8*(MIN(1,$H$52*$C3390)*(ic*Inputs!$C$8+pT-cost_acc-cost_wd*Inputs!$E$8-cost_fx*Inputs!$D$8-cost_ins)+(1-MIN(1,$H$52*$C3390))*(1-MIN(1,Inputs!$G$8*$D3390)*churn_nonbuyers)*(ic*Inputs!$C$8+fee_wd*Inputs!$E$8*(1-$B3390)+fee_fx*Inputs!$D$8-cost_acc-cost_wd*Inputs!$E$8*(1-$B3390)-cost_fx*Inputs!$D$8))</f>
        <v>185092.12649826</v>
      </c>
      <c r="J3390" s="0" t="n">
        <f aca="false">G3390+H3390+I3390-fixed</f>
        <v>76757.1990103717</v>
      </c>
      <c r="K3390" s="0" t="n">
        <f aca="false">12*Inputs!$B$6*(1-MIN(1,Inputs!$G$6*$D3390)*churn_nonbuyers)*(ic*Inputs!$C$6+fee_wd*Inputs!$E$6*(1-$B3390)+fee_fx*Inputs!$D$6-cost_acc-cost_wd*Inputs!$E$6*(1-$B3390)-cost_fx*Inputs!$D$6)</f>
        <v>140589.34096464</v>
      </c>
      <c r="L3390" s="0" t="n">
        <f aca="false">12*Inputs!$B$7*(1-MIN(1,Inputs!$G$7*$D3390)*churn_nonbuyers)*(ic*Inputs!$C$7+fee_wd*Inputs!$E$7*(1-$B3390)+fee_fx*Inputs!$D$7-cost_acc-cost_wd*Inputs!$E$7*(1-$B3390)-cost_fx*Inputs!$D$7)</f>
        <v>339784.609922784</v>
      </c>
      <c r="M3390" s="0" t="n">
        <f aca="false">12*Inputs!$B$8*(1-MIN(1,Inputs!$G$8*$D3390)*churn_nonbuyers)*(ic*Inputs!$C$8+fee_wd*Inputs!$E$8*(1-$B3390)+fee_fx*Inputs!$D$8-cost_acc-cost_wd*Inputs!$E$8*(1-$B3390)-cost_fx*Inputs!$D$8)</f>
        <v>141992.95148832</v>
      </c>
      <c r="N3390" s="0" t="n">
        <f aca="false">K3390+L3390+I3390-fixed</f>
        <v>-34533.9226143161</v>
      </c>
      <c r="O3390" s="0" t="n">
        <f aca="false">K3390+L3390+M3390-fixed</f>
        <v>-77633.097624256</v>
      </c>
      <c r="P3390" s="0" t="n">
        <f aca="false">12*Inputs!$B$6*(1-MIN(1,Inputs!$F$6*$D3390))*(ic*Inputs!$C$6+flat_fee-cost_acc-cost_wd*Inputs!$E$6*$E3390-cost_fx*Inputs!$D$6)+12*Inputs!$B$7*(1-MIN(1,Inputs!$F$7*$D3390))*(ic*Inputs!$C$7+flat_fee-cost_acc-cost_wd*Inputs!$E$7*$E3390-cost_fx*Inputs!$D$7)+12*Inputs!$B$8*(1-MIN(1,Inputs!$F$8*$D3390))*(ic*Inputs!$C$8+flat_fee-cost_acc-cost_wd*Inputs!$E$8*$E3390-cost_fx*Inputs!$D$8)-fixed</f>
        <v>149864.87808752</v>
      </c>
    </row>
    <row r="3391" customFormat="false" ht="15" hidden="false" customHeight="false" outlineLevel="0" collapsed="false">
      <c r="A3391" s="0" t="n">
        <v>3326</v>
      </c>
      <c r="B3391" s="0" t="n">
        <v>0.171488</v>
      </c>
      <c r="C3391" s="0" t="n">
        <v>0.847071</v>
      </c>
      <c r="D3391" s="0" t="n">
        <v>1.17049</v>
      </c>
      <c r="E3391" s="0" t="n">
        <v>1.164567</v>
      </c>
      <c r="F3391" s="0" t="n">
        <v>0.291983</v>
      </c>
      <c r="G3391" s="0" t="n">
        <f aca="false">12*Inputs!$B$6*(MIN(1,$H$50*$C3391)*(ic*Inputs!$C$6+pS+fee_fx*Inputs!$D$6-cost_acc-cost_wd*Inputs!$E$6*$E3391-cost_fx*Inputs!$D$6-$F3391)+(1-MIN(1,$H$50*$C3391))*(1-MIN(1,Inputs!$G$6*$D3391)*churn_nonbuyers)*(ic*Inputs!$C$6+fee_wd*Inputs!$E$6*(1-$B3391)+fee_fx*Inputs!$D$6-cost_acc-cost_wd*Inputs!$E$6*(1-$B3391)-cost_fx*Inputs!$D$6))</f>
        <v>208613.29171185</v>
      </c>
      <c r="H3391" s="0" t="n">
        <f aca="false">12*Inputs!$B$7*(MIN(1,$H$51*$C3391)*(ic*Inputs!$C$7+pE+fee_fx*Inputs!$D$7-cost_acc-cost_wd*Inputs!$E$7*$E3391-cost_fx*Inputs!$D$7-$F3391)+(1-MIN(1,$H$51*$C3391))*(1-MIN(1,Inputs!$G$7*$D3391)*churn_nonbuyers)*(ic*Inputs!$C$7+fee_wd*Inputs!$E$7*(1-$B3391)+fee_fx*Inputs!$D$7-cost_acc-cost_wd*Inputs!$E$7*(1-$B3391)-cost_fx*Inputs!$D$7))</f>
        <v>396083.418124585</v>
      </c>
      <c r="I3391" s="0" t="n">
        <f aca="false">12*Inputs!$B$8*(MIN(1,$H$52*$C3391)*(ic*Inputs!$C$8+pT-cost_acc-cost_wd*Inputs!$E$8-cost_fx*Inputs!$D$8-cost_ins)+(1-MIN(1,$H$52*$C3391))*(1-MIN(1,Inputs!$G$8*$D3391)*churn_nonbuyers)*(ic*Inputs!$C$8+fee_wd*Inputs!$E$8*(1-$B3391)+fee_fx*Inputs!$D$8-cost_acc-cost_wd*Inputs!$E$8*(1-$B3391)-cost_fx*Inputs!$D$8))</f>
        <v>145497.20127365</v>
      </c>
      <c r="J3391" s="0" t="n">
        <f aca="false">G3391+H3391+I3391-fixed</f>
        <v>50193.9111100847</v>
      </c>
      <c r="K3391" s="0" t="n">
        <f aca="false">12*Inputs!$B$6*(1-MIN(1,Inputs!$G$6*$D3391)*churn_nonbuyers)*(ic*Inputs!$C$6+fee_wd*Inputs!$E$6*(1-$B3391)+fee_fx*Inputs!$D$6-cost_acc-cost_wd*Inputs!$E$6*(1-$B3391)-cost_fx*Inputs!$D$6)</f>
        <v>166552.408721664</v>
      </c>
      <c r="L3391" s="0" t="n">
        <f aca="false">12*Inputs!$B$7*(1-MIN(1,Inputs!$G$7*$D3391)*churn_nonbuyers)*(ic*Inputs!$C$7+fee_wd*Inputs!$E$7*(1-$B3391)+fee_fx*Inputs!$D$7-cost_acc-cost_wd*Inputs!$E$7*(1-$B3391)-cost_fx*Inputs!$D$7)</f>
        <v>365214.612912999</v>
      </c>
      <c r="M3391" s="0" t="n">
        <f aca="false">12*Inputs!$B$8*(1-MIN(1,Inputs!$G$8*$D3391)*churn_nonbuyers)*(ic*Inputs!$C$8+fee_wd*Inputs!$E$8*(1-$B3391)+fee_fx*Inputs!$D$8-cost_acc-cost_wd*Inputs!$E$8*(1-$B3391)-cost_fx*Inputs!$D$8)</f>
        <v>57479.380434432</v>
      </c>
      <c r="N3391" s="0" t="n">
        <f aca="false">K3391+L3391+I3391-fixed</f>
        <v>-22735.7770916878</v>
      </c>
      <c r="O3391" s="0" t="n">
        <f aca="false">K3391+L3391+M3391-fixed</f>
        <v>-110753.597930905</v>
      </c>
      <c r="P3391" s="0" t="n">
        <f aca="false">12*Inputs!$B$6*(1-MIN(1,Inputs!$F$6*$D3391))*(ic*Inputs!$C$6+flat_fee-cost_acc-cost_wd*Inputs!$E$6*$E3391-cost_fx*Inputs!$D$6)+12*Inputs!$B$7*(1-MIN(1,Inputs!$F$7*$D3391))*(ic*Inputs!$C$7+flat_fee-cost_acc-cost_wd*Inputs!$E$7*$E3391-cost_fx*Inputs!$D$7)+12*Inputs!$B$8*(1-MIN(1,Inputs!$F$8*$D3391))*(ic*Inputs!$C$8+flat_fee-cost_acc-cost_wd*Inputs!$E$8*$E3391-cost_fx*Inputs!$D$8)-fixed</f>
        <v>-90031.3420408</v>
      </c>
    </row>
    <row r="3392" customFormat="false" ht="15" hidden="false" customHeight="false" outlineLevel="0" collapsed="false">
      <c r="A3392" s="0" t="n">
        <v>3327</v>
      </c>
      <c r="B3392" s="0" t="n">
        <v>0.030211</v>
      </c>
      <c r="C3392" s="0" t="n">
        <v>1.044526</v>
      </c>
      <c r="D3392" s="0" t="n">
        <v>1.746715</v>
      </c>
      <c r="E3392" s="0" t="n">
        <v>1.235543</v>
      </c>
      <c r="F3392" s="0" t="n">
        <v>0.061242</v>
      </c>
      <c r="G3392" s="0" t="n">
        <f aca="false">12*Inputs!$B$6*(MIN(1,$H$50*$C3392)*(ic*Inputs!$C$6+pS+fee_fx*Inputs!$D$6-cost_acc-cost_wd*Inputs!$E$6*$E3392-cost_fx*Inputs!$D$6-$F3392)+(1-MIN(1,$H$50*$C3392))*(1-MIN(1,Inputs!$G$6*$D3392)*churn_nonbuyers)*(ic*Inputs!$C$6+fee_wd*Inputs!$E$6*(1-$B3392)+fee_fx*Inputs!$D$6-cost_acc-cost_wd*Inputs!$E$6*(1-$B3392)-cost_fx*Inputs!$D$6))</f>
        <v>234607.366085684</v>
      </c>
      <c r="H3392" s="0" t="n">
        <f aca="false">12*Inputs!$B$7*(MIN(1,$H$51*$C3392)*(ic*Inputs!$C$7+pE+fee_fx*Inputs!$D$7-cost_acc-cost_wd*Inputs!$E$7*$E3392-cost_fx*Inputs!$D$7-$F3392)+(1-MIN(1,$H$51*$C3392))*(1-MIN(1,Inputs!$G$7*$D3392)*churn_nonbuyers)*(ic*Inputs!$C$7+fee_wd*Inputs!$E$7*(1-$B3392)+fee_fx*Inputs!$D$7-cost_acc-cost_wd*Inputs!$E$7*(1-$B3392)-cost_fx*Inputs!$D$7))</f>
        <v>416035.01290422</v>
      </c>
      <c r="I3392" s="0" t="n">
        <f aca="false">12*Inputs!$B$8*(MIN(1,$H$52*$C3392)*(ic*Inputs!$C$8+pT-cost_acc-cost_wd*Inputs!$E$8-cost_fx*Inputs!$D$8-cost_ins)+(1-MIN(1,$H$52*$C3392))*(1-MIN(1,Inputs!$G$8*$D3392)*churn_nonbuyers)*(ic*Inputs!$C$8+fee_wd*Inputs!$E$8*(1-$B3392)+fee_fx*Inputs!$D$8-cost_acc-cost_wd*Inputs!$E$8*(1-$B3392)-cost_fx*Inputs!$D$8))</f>
        <v>150562.155744</v>
      </c>
      <c r="J3392" s="0" t="n">
        <f aca="false">G3392+H3392+I3392-fixed</f>
        <v>101204.534733904</v>
      </c>
      <c r="K3392" s="0" t="n">
        <f aca="false">12*Inputs!$B$6*(1-MIN(1,Inputs!$G$6*$D3392)*churn_nonbuyers)*(ic*Inputs!$C$6+fee_wd*Inputs!$E$6*(1-$B3392)+fee_fx*Inputs!$D$6-cost_acc-cost_wd*Inputs!$E$6*(1-$B3392)-cost_fx*Inputs!$D$6)</f>
        <v>180022.672849428</v>
      </c>
      <c r="L3392" s="0" t="n">
        <f aca="false">12*Inputs!$B$7*(1-MIN(1,Inputs!$G$7*$D3392)*churn_nonbuyers)*(ic*Inputs!$C$7+fee_wd*Inputs!$E$7*(1-$B3392)+fee_fx*Inputs!$D$7-cost_acc-cost_wd*Inputs!$E$7*(1-$B3392)-cost_fx*Inputs!$D$7)</f>
        <v>377949.317789657</v>
      </c>
      <c r="M3392" s="0" t="n">
        <f aca="false">12*Inputs!$B$8*(1-MIN(1,Inputs!$G$8*$D3392)*churn_nonbuyers)*(ic*Inputs!$C$8+fee_wd*Inputs!$E$8*(1-$B3392)+fee_fx*Inputs!$D$8-cost_acc-cost_wd*Inputs!$E$8*(1-$B3392)-cost_fx*Inputs!$D$8)</f>
        <v>0</v>
      </c>
      <c r="N3392" s="0" t="n">
        <f aca="false">K3392+L3392+I3392-fixed</f>
        <v>8534.14638308482</v>
      </c>
      <c r="O3392" s="0" t="n">
        <f aca="false">K3392+L3392+M3392-fixed</f>
        <v>-142028.009360915</v>
      </c>
      <c r="P3392" s="0" t="n">
        <f aca="false">12*Inputs!$B$6*(1-MIN(1,Inputs!$F$6*$D3392))*(ic*Inputs!$C$6+flat_fee-cost_acc-cost_wd*Inputs!$E$6*$E3392-cost_fx*Inputs!$D$6)+12*Inputs!$B$7*(1-MIN(1,Inputs!$F$7*$D3392))*(ic*Inputs!$C$7+flat_fee-cost_acc-cost_wd*Inputs!$E$7*$E3392-cost_fx*Inputs!$D$7)+12*Inputs!$B$8*(1-MIN(1,Inputs!$F$8*$D3392))*(ic*Inputs!$C$8+flat_fee-cost_acc-cost_wd*Inputs!$E$8*$E3392-cost_fx*Inputs!$D$8)-fixed</f>
        <v>-410164.0346212</v>
      </c>
    </row>
    <row r="3393" customFormat="false" ht="15" hidden="false" customHeight="false" outlineLevel="0" collapsed="false">
      <c r="A3393" s="0" t="n">
        <v>3328</v>
      </c>
      <c r="B3393" s="0" t="n">
        <v>0.299326</v>
      </c>
      <c r="C3393" s="0" t="n">
        <v>1.06803</v>
      </c>
      <c r="D3393" s="0" t="n">
        <v>1.547637</v>
      </c>
      <c r="E3393" s="0" t="n">
        <v>1.242321</v>
      </c>
      <c r="F3393" s="0" t="n">
        <v>0.206207</v>
      </c>
      <c r="G3393" s="0" t="n">
        <f aca="false">12*Inputs!$B$6*(MIN(1,$H$50*$C3393)*(ic*Inputs!$C$6+pS+fee_fx*Inputs!$D$6-cost_acc-cost_wd*Inputs!$E$6*$E3393-cost_fx*Inputs!$D$6-$F3393)+(1-MIN(1,$H$50*$C3393))*(1-MIN(1,Inputs!$G$6*$D3393)*churn_nonbuyers)*(ic*Inputs!$C$6+fee_wd*Inputs!$E$6*(1-$B3393)+fee_fx*Inputs!$D$6-cost_acc-cost_wd*Inputs!$E$6*(1-$B3393)-cost_fx*Inputs!$D$6))</f>
        <v>201198.35408246</v>
      </c>
      <c r="H3393" s="0" t="n">
        <f aca="false">12*Inputs!$B$7*(MIN(1,$H$51*$C3393)*(ic*Inputs!$C$7+pE+fee_fx*Inputs!$D$7-cost_acc-cost_wd*Inputs!$E$7*$E3393-cost_fx*Inputs!$D$7-$F3393)+(1-MIN(1,$H$51*$C3393))*(1-MIN(1,Inputs!$G$7*$D3393)*churn_nonbuyers)*(ic*Inputs!$C$7+fee_wd*Inputs!$E$7*(1-$B3393)+fee_fx*Inputs!$D$7-cost_acc-cost_wd*Inputs!$E$7*(1-$B3393)-cost_fx*Inputs!$D$7))</f>
        <v>387338.04562987</v>
      </c>
      <c r="I3393" s="0" t="n">
        <f aca="false">12*Inputs!$B$8*(MIN(1,$H$52*$C3393)*(ic*Inputs!$C$8+pT-cost_acc-cost_wd*Inputs!$E$8-cost_fx*Inputs!$D$8-cost_ins)+(1-MIN(1,$H$52*$C3393))*(1-MIN(1,Inputs!$G$8*$D3393)*churn_nonbuyers)*(ic*Inputs!$C$8+fee_wd*Inputs!$E$8*(1-$B3393)+fee_fx*Inputs!$D$8-cost_acc-cost_wd*Inputs!$E$8*(1-$B3393)-cost_fx*Inputs!$D$8))</f>
        <v>153950.11632</v>
      </c>
      <c r="J3393" s="0" t="n">
        <f aca="false">G3393+H3393+I3393-fixed</f>
        <v>42486.5160323303</v>
      </c>
      <c r="K3393" s="0" t="n">
        <f aca="false">12*Inputs!$B$6*(1-MIN(1,Inputs!$G$6*$D3393)*churn_nonbuyers)*(ic*Inputs!$C$6+fee_wd*Inputs!$E$6*(1-$B3393)+fee_fx*Inputs!$D$6-cost_acc-cost_wd*Inputs!$E$6*(1-$B3393)-cost_fx*Inputs!$D$6)</f>
        <v>146232.260587166</v>
      </c>
      <c r="L3393" s="0" t="n">
        <f aca="false">12*Inputs!$B$7*(1-MIN(1,Inputs!$G$7*$D3393)*churn_nonbuyers)*(ic*Inputs!$C$7+fee_wd*Inputs!$E$7*(1-$B3393)+fee_fx*Inputs!$D$7-cost_acc-cost_wd*Inputs!$E$7*(1-$B3393)-cost_fx*Inputs!$D$7)</f>
        <v>343378.0701763</v>
      </c>
      <c r="M3393" s="0" t="n">
        <f aca="false">12*Inputs!$B$8*(1-MIN(1,Inputs!$G$8*$D3393)*churn_nonbuyers)*(ic*Inputs!$C$8+fee_wd*Inputs!$E$8*(1-$B3393)+fee_fx*Inputs!$D$8-cost_acc-cost_wd*Inputs!$E$8*(1-$B3393)-cost_fx*Inputs!$D$8)</f>
        <v>0</v>
      </c>
      <c r="N3393" s="0" t="n">
        <f aca="false">K3393+L3393+I3393-fixed</f>
        <v>-56439.5529165339</v>
      </c>
      <c r="O3393" s="0" t="n">
        <f aca="false">K3393+L3393+M3393-fixed</f>
        <v>-210389.669236534</v>
      </c>
      <c r="P3393" s="0" t="n">
        <f aca="false">12*Inputs!$B$6*(1-MIN(1,Inputs!$F$6*$D3393))*(ic*Inputs!$C$6+flat_fee-cost_acc-cost_wd*Inputs!$E$6*$E3393-cost_fx*Inputs!$D$6)+12*Inputs!$B$7*(1-MIN(1,Inputs!$F$7*$D3393))*(ic*Inputs!$C$7+flat_fee-cost_acc-cost_wd*Inputs!$E$7*$E3393-cost_fx*Inputs!$D$7)+12*Inputs!$B$8*(1-MIN(1,Inputs!$F$8*$D3393))*(ic*Inputs!$C$8+flat_fee-cost_acc-cost_wd*Inputs!$E$8*$E3393-cost_fx*Inputs!$D$8)-fixed</f>
        <v>-311189.56322152</v>
      </c>
    </row>
    <row r="3394" customFormat="false" ht="15" hidden="false" customHeight="false" outlineLevel="0" collapsed="false">
      <c r="A3394" s="0" t="n">
        <v>3329</v>
      </c>
      <c r="B3394" s="0" t="n">
        <v>0.110348</v>
      </c>
      <c r="C3394" s="0" t="n">
        <v>0.973917</v>
      </c>
      <c r="D3394" s="0" t="n">
        <v>1.747715</v>
      </c>
      <c r="E3394" s="0" t="n">
        <v>1.070487</v>
      </c>
      <c r="F3394" s="0" t="n">
        <v>0.460111</v>
      </c>
      <c r="G3394" s="0" t="n">
        <f aca="false">12*Inputs!$B$6*(MIN(1,$H$50*$C3394)*(ic*Inputs!$C$6+pS+fee_fx*Inputs!$D$6-cost_acc-cost_wd*Inputs!$E$6*$E3394-cost_fx*Inputs!$D$6-$F3394)+(1-MIN(1,$H$50*$C3394))*(1-MIN(1,Inputs!$G$6*$D3394)*churn_nonbuyers)*(ic*Inputs!$C$6+fee_wd*Inputs!$E$6*(1-$B3394)+fee_fx*Inputs!$D$6-cost_acc-cost_wd*Inputs!$E$6*(1-$B3394)-cost_fx*Inputs!$D$6))</f>
        <v>215951.066077231</v>
      </c>
      <c r="H3394" s="0" t="n">
        <f aca="false">12*Inputs!$B$7*(MIN(1,$H$51*$C3394)*(ic*Inputs!$C$7+pE+fee_fx*Inputs!$D$7-cost_acc-cost_wd*Inputs!$E$7*$E3394-cost_fx*Inputs!$D$7-$F3394)+(1-MIN(1,$H$51*$C3394))*(1-MIN(1,Inputs!$G$7*$D3394)*churn_nonbuyers)*(ic*Inputs!$C$7+fee_wd*Inputs!$E$7*(1-$B3394)+fee_fx*Inputs!$D$7-cost_acc-cost_wd*Inputs!$E$7*(1-$B3394)-cost_fx*Inputs!$D$7))</f>
        <v>402921.152960789</v>
      </c>
      <c r="I3394" s="0" t="n">
        <f aca="false">12*Inputs!$B$8*(MIN(1,$H$52*$C3394)*(ic*Inputs!$C$8+pT-cost_acc-cost_wd*Inputs!$E$8-cost_fx*Inputs!$D$8-cost_ins)+(1-MIN(1,$H$52*$C3394))*(1-MIN(1,Inputs!$G$8*$D3394)*churn_nonbuyers)*(ic*Inputs!$C$8+fee_wd*Inputs!$E$8*(1-$B3394)+fee_fx*Inputs!$D$8-cost_acc-cost_wd*Inputs!$E$8*(1-$B3394)-cost_fx*Inputs!$D$8))</f>
        <v>140384.292048</v>
      </c>
      <c r="J3394" s="0" t="n">
        <f aca="false">G3394+H3394+I3394-fixed</f>
        <v>59256.5110860202</v>
      </c>
      <c r="K3394" s="0" t="n">
        <f aca="false">12*Inputs!$B$6*(1-MIN(1,Inputs!$G$6*$D3394)*churn_nonbuyers)*(ic*Inputs!$C$6+fee_wd*Inputs!$E$6*(1-$B3394)+fee_fx*Inputs!$D$6-cost_acc-cost_wd*Inputs!$E$6*(1-$B3394)-cost_fx*Inputs!$D$6)</f>
        <v>169481.490154704</v>
      </c>
      <c r="L3394" s="0" t="n">
        <f aca="false">12*Inputs!$B$7*(1-MIN(1,Inputs!$G$7*$D3394)*churn_nonbuyers)*(ic*Inputs!$C$7+fee_wd*Inputs!$E$7*(1-$B3394)+fee_fx*Inputs!$D$7-cost_acc-cost_wd*Inputs!$E$7*(1-$B3394)-cost_fx*Inputs!$D$7)</f>
        <v>367002.668972823</v>
      </c>
      <c r="M3394" s="0" t="n">
        <f aca="false">12*Inputs!$B$8*(1-MIN(1,Inputs!$G$8*$D3394)*churn_nonbuyers)*(ic*Inputs!$C$8+fee_wd*Inputs!$E$8*(1-$B3394)+fee_fx*Inputs!$D$8-cost_acc-cost_wd*Inputs!$E$8*(1-$B3394)-cost_fx*Inputs!$D$8)</f>
        <v>0</v>
      </c>
      <c r="N3394" s="0" t="n">
        <f aca="false">K3394+L3394+I3394-fixed</f>
        <v>-23131.5488244735</v>
      </c>
      <c r="O3394" s="0" t="n">
        <f aca="false">K3394+L3394+M3394-fixed</f>
        <v>-163515.840872474</v>
      </c>
      <c r="P3394" s="0" t="n">
        <f aca="false">12*Inputs!$B$6*(1-MIN(1,Inputs!$F$6*$D3394))*(ic*Inputs!$C$6+flat_fee-cost_acc-cost_wd*Inputs!$E$6*$E3394-cost_fx*Inputs!$D$6)+12*Inputs!$B$7*(1-MIN(1,Inputs!$F$7*$D3394))*(ic*Inputs!$C$7+flat_fee-cost_acc-cost_wd*Inputs!$E$7*$E3394-cost_fx*Inputs!$D$7)+12*Inputs!$B$8*(1-MIN(1,Inputs!$F$8*$D3394))*(ic*Inputs!$C$8+flat_fee-cost_acc-cost_wd*Inputs!$E$8*$E3394-cost_fx*Inputs!$D$8)-fixed</f>
        <v>-368986.8035908</v>
      </c>
    </row>
    <row r="3395" customFormat="false" ht="15" hidden="false" customHeight="false" outlineLevel="0" collapsed="false">
      <c r="A3395" s="0" t="n">
        <v>3330</v>
      </c>
      <c r="B3395" s="0" t="n">
        <v>0.273809</v>
      </c>
      <c r="C3395" s="0" t="n">
        <v>0.891159</v>
      </c>
      <c r="D3395" s="0" t="n">
        <v>0.881318</v>
      </c>
      <c r="E3395" s="0" t="n">
        <v>1.02708</v>
      </c>
      <c r="F3395" s="0" t="n">
        <v>0.227287</v>
      </c>
      <c r="G3395" s="0" t="n">
        <f aca="false">12*Inputs!$B$6*(MIN(1,$H$50*$C3395)*(ic*Inputs!$C$6+pS+fee_fx*Inputs!$D$6-cost_acc-cost_wd*Inputs!$E$6*$E3395-cost_fx*Inputs!$D$6-$F3395)+(1-MIN(1,$H$50*$C3395))*(1-MIN(1,Inputs!$G$6*$D3395)*churn_nonbuyers)*(ic*Inputs!$C$6+fee_wd*Inputs!$E$6*(1-$B3395)+fee_fx*Inputs!$D$6-cost_acc-cost_wd*Inputs!$E$6*(1-$B3395)-cost_fx*Inputs!$D$6))</f>
        <v>204248.404813014</v>
      </c>
      <c r="H3395" s="0" t="n">
        <f aca="false">12*Inputs!$B$7*(MIN(1,$H$51*$C3395)*(ic*Inputs!$C$7+pE+fee_fx*Inputs!$D$7-cost_acc-cost_wd*Inputs!$E$7*$E3395-cost_fx*Inputs!$D$7-$F3395)+(1-MIN(1,$H$51*$C3395))*(1-MIN(1,Inputs!$G$7*$D3395)*churn_nonbuyers)*(ic*Inputs!$C$7+fee_wd*Inputs!$E$7*(1-$B3395)+fee_fx*Inputs!$D$7-cost_acc-cost_wd*Inputs!$E$7*(1-$B3395)-cost_fx*Inputs!$D$7))</f>
        <v>408007.388772852</v>
      </c>
      <c r="I3395" s="0" t="n">
        <f aca="false">12*Inputs!$B$8*(MIN(1,$H$52*$C3395)*(ic*Inputs!$C$8+pT-cost_acc-cost_wd*Inputs!$E$8-cost_fx*Inputs!$D$8-cost_ins)+(1-MIN(1,$H$52*$C3395))*(1-MIN(1,Inputs!$G$8*$D3395)*churn_nonbuyers)*(ic*Inputs!$C$8+fee_wd*Inputs!$E$8*(1-$B3395)+fee_fx*Inputs!$D$8-cost_acc-cost_wd*Inputs!$E$8*(1-$B3395)-cost_fx*Inputs!$D$8))</f>
        <v>173598.522009361</v>
      </c>
      <c r="J3395" s="0" t="n">
        <f aca="false">G3395+H3395+I3395-fixed</f>
        <v>85854.3155952274</v>
      </c>
      <c r="K3395" s="0" t="n">
        <f aca="false">12*Inputs!$B$6*(1-MIN(1,Inputs!$G$6*$D3395)*churn_nonbuyers)*(ic*Inputs!$C$6+fee_wd*Inputs!$E$6*(1-$B3395)+fee_fx*Inputs!$D$6-cost_acc-cost_wd*Inputs!$E$6*(1-$B3395)-cost_fx*Inputs!$D$6)</f>
        <v>155025.270721886</v>
      </c>
      <c r="L3395" s="0" t="n">
        <f aca="false">12*Inputs!$B$7*(1-MIN(1,Inputs!$G$7*$D3395)*churn_nonbuyers)*(ic*Inputs!$C$7+fee_wd*Inputs!$E$7*(1-$B3395)+fee_fx*Inputs!$D$7-cost_acc-cost_wd*Inputs!$E$7*(1-$B3395)-cost_fx*Inputs!$D$7)</f>
        <v>354153.552769132</v>
      </c>
      <c r="M3395" s="0" t="n">
        <f aca="false">12*Inputs!$B$8*(1-MIN(1,Inputs!$G$8*$D3395)*churn_nonbuyers)*(ic*Inputs!$C$8+fee_wd*Inputs!$E$8*(1-$B3395)+fee_fx*Inputs!$D$8-cost_acc-cost_wd*Inputs!$E$8*(1-$B3395)-cost_fx*Inputs!$D$8)</f>
        <v>120001.741448803</v>
      </c>
      <c r="N3395" s="0" t="n">
        <f aca="false">K3395+L3395+I3395-fixed</f>
        <v>-17222.6544996203</v>
      </c>
      <c r="O3395" s="0" t="n">
        <f aca="false">K3395+L3395+M3395-fixed</f>
        <v>-70819.4350601785</v>
      </c>
      <c r="P3395" s="0" t="n">
        <f aca="false">12*Inputs!$B$6*(1-MIN(1,Inputs!$F$6*$D3395))*(ic*Inputs!$C$6+flat_fee-cost_acc-cost_wd*Inputs!$E$6*$E3395-cost_fx*Inputs!$D$6)+12*Inputs!$B$7*(1-MIN(1,Inputs!$F$7*$D3395))*(ic*Inputs!$C$7+flat_fee-cost_acc-cost_wd*Inputs!$E$7*$E3395-cost_fx*Inputs!$D$7)+12*Inputs!$B$8*(1-MIN(1,Inputs!$F$8*$D3395))*(ic*Inputs!$C$8+flat_fee-cost_acc-cost_wd*Inputs!$E$8*$E3395-cost_fx*Inputs!$D$8)-fixed</f>
        <v>124930.2048416</v>
      </c>
    </row>
    <row r="3396" customFormat="false" ht="15" hidden="false" customHeight="false" outlineLevel="0" collapsed="false">
      <c r="A3396" s="0" t="n">
        <v>3331</v>
      </c>
      <c r="B3396" s="0" t="n">
        <v>0.176157</v>
      </c>
      <c r="C3396" s="0" t="n">
        <v>1.037664</v>
      </c>
      <c r="D3396" s="0" t="n">
        <v>1.235529</v>
      </c>
      <c r="E3396" s="0" t="n">
        <v>1.163227</v>
      </c>
      <c r="F3396" s="0" t="n">
        <v>0.123049</v>
      </c>
      <c r="G3396" s="0" t="n">
        <f aca="false">12*Inputs!$B$6*(MIN(1,$H$50*$C3396)*(ic*Inputs!$C$6+pS+fee_fx*Inputs!$D$6-cost_acc-cost_wd*Inputs!$E$6*$E3396-cost_fx*Inputs!$D$6-$F3396)+(1-MIN(1,$H$50*$C3396))*(1-MIN(1,Inputs!$G$6*$D3396)*churn_nonbuyers)*(ic*Inputs!$C$6+fee_wd*Inputs!$E$6*(1-$B3396)+fee_fx*Inputs!$D$6-cost_acc-cost_wd*Inputs!$E$6*(1-$B3396)-cost_fx*Inputs!$D$6))</f>
        <v>221041.995268763</v>
      </c>
      <c r="H3396" s="0" t="n">
        <f aca="false">12*Inputs!$B$7*(MIN(1,$H$51*$C3396)*(ic*Inputs!$C$7+pE+fee_fx*Inputs!$D$7-cost_acc-cost_wd*Inputs!$E$7*$E3396-cost_fx*Inputs!$D$7-$F3396)+(1-MIN(1,$H$51*$C3396))*(1-MIN(1,Inputs!$G$7*$D3396)*churn_nonbuyers)*(ic*Inputs!$C$7+fee_wd*Inputs!$E$7*(1-$B3396)+fee_fx*Inputs!$D$7-cost_acc-cost_wd*Inputs!$E$7*(1-$B3396)-cost_fx*Inputs!$D$7))</f>
        <v>412475.560367324</v>
      </c>
      <c r="I3396" s="0" t="n">
        <f aca="false">12*Inputs!$B$8*(MIN(1,$H$52*$C3396)*(ic*Inputs!$C$8+pT-cost_acc-cost_wd*Inputs!$E$8-cost_fx*Inputs!$D$8-cost_ins)+(1-MIN(1,$H$52*$C3396))*(1-MIN(1,Inputs!$G$8*$D3396)*churn_nonbuyers)*(ic*Inputs!$C$8+fee_wd*Inputs!$E$8*(1-$B3396)+fee_fx*Inputs!$D$8-cost_acc-cost_wd*Inputs!$E$8*(1-$B3396)-cost_fx*Inputs!$D$8))</f>
        <v>161329.431213767</v>
      </c>
      <c r="J3396" s="0" t="n">
        <f aca="false">G3396+H3396+I3396-fixed</f>
        <v>94846.9868498549</v>
      </c>
      <c r="K3396" s="0" t="n">
        <f aca="false">12*Inputs!$B$6*(1-MIN(1,Inputs!$G$6*$D3396)*churn_nonbuyers)*(ic*Inputs!$C$6+fee_wd*Inputs!$E$6*(1-$B3396)+fee_fx*Inputs!$D$6-cost_acc-cost_wd*Inputs!$E$6*(1-$B3396)-cost_fx*Inputs!$D$6)</f>
        <v>165346.318670782</v>
      </c>
      <c r="L3396" s="0" t="n">
        <f aca="false">12*Inputs!$B$7*(1-MIN(1,Inputs!$G$7*$D3396)*churn_nonbuyers)*(ic*Inputs!$C$7+fee_wd*Inputs!$E$7*(1-$B3396)+fee_fx*Inputs!$D$7-cost_acc-cost_wd*Inputs!$E$7*(1-$B3396)-cost_fx*Inputs!$D$7)</f>
        <v>363828.668610469</v>
      </c>
      <c r="M3396" s="0" t="n">
        <f aca="false">12*Inputs!$B$8*(1-MIN(1,Inputs!$G$8*$D3396)*churn_nonbuyers)*(ic*Inputs!$C$8+fee_wd*Inputs!$E$8*(1-$B3396)+fee_fx*Inputs!$D$8-cost_acc-cost_wd*Inputs!$E$8*(1-$B3396)-cost_fx*Inputs!$D$8)</f>
        <v>42963.7400369808</v>
      </c>
      <c r="N3396" s="0" t="n">
        <f aca="false">K3396+L3396+I3396-fixed</f>
        <v>-9495.58150498208</v>
      </c>
      <c r="O3396" s="0" t="n">
        <f aca="false">K3396+L3396+M3396-fixed</f>
        <v>-127861.272681769</v>
      </c>
      <c r="P3396" s="0" t="n">
        <f aca="false">12*Inputs!$B$6*(1-MIN(1,Inputs!$F$6*$D3396))*(ic*Inputs!$C$6+flat_fee-cost_acc-cost_wd*Inputs!$E$6*$E3396-cost_fx*Inputs!$D$6)+12*Inputs!$B$7*(1-MIN(1,Inputs!$F$7*$D3396))*(ic*Inputs!$C$7+flat_fee-cost_acc-cost_wd*Inputs!$E$7*$E3396-cost_fx*Inputs!$D$7)+12*Inputs!$B$8*(1-MIN(1,Inputs!$F$8*$D3396))*(ic*Inputs!$C$8+flat_fee-cost_acc-cost_wd*Inputs!$E$8*$E3396-cost_fx*Inputs!$D$8)-fixed</f>
        <v>-123636.73581208</v>
      </c>
    </row>
    <row r="3397" customFormat="false" ht="15" hidden="false" customHeight="false" outlineLevel="0" collapsed="false">
      <c r="A3397" s="0" t="n">
        <v>3332</v>
      </c>
      <c r="B3397" s="0" t="n">
        <v>0.466861</v>
      </c>
      <c r="C3397" s="0" t="n">
        <v>0.832777</v>
      </c>
      <c r="D3397" s="0" t="n">
        <v>1.549944</v>
      </c>
      <c r="E3397" s="0" t="n">
        <v>1.4457</v>
      </c>
      <c r="F3397" s="0" t="n">
        <v>0.05975</v>
      </c>
      <c r="G3397" s="0" t="n">
        <f aca="false">12*Inputs!$B$6*(MIN(1,$H$50*$C3397)*(ic*Inputs!$C$6+pS+fee_fx*Inputs!$D$6-cost_acc-cost_wd*Inputs!$E$6*$E3397-cost_fx*Inputs!$D$6-$F3397)+(1-MIN(1,$H$50*$C3397))*(1-MIN(1,Inputs!$G$6*$D3397)*churn_nonbuyers)*(ic*Inputs!$C$6+fee_wd*Inputs!$E$6*(1-$B3397)+fee_fx*Inputs!$D$6-cost_acc-cost_wd*Inputs!$E$6*(1-$B3397)-cost_fx*Inputs!$D$6))</f>
        <v>167209.123570087</v>
      </c>
      <c r="H3397" s="0" t="n">
        <f aca="false">12*Inputs!$B$7*(MIN(1,$H$51*$C3397)*(ic*Inputs!$C$7+pE+fee_fx*Inputs!$D$7-cost_acc-cost_wd*Inputs!$E$7*$E3397-cost_fx*Inputs!$D$7-$F3397)+(1-MIN(1,$H$51*$C3397))*(1-MIN(1,Inputs!$G$7*$D3397)*churn_nonbuyers)*(ic*Inputs!$C$7+fee_wd*Inputs!$E$7*(1-$B3397)+fee_fx*Inputs!$D$7-cost_acc-cost_wd*Inputs!$E$7*(1-$B3397)-cost_fx*Inputs!$D$7))</f>
        <v>349811.705939183</v>
      </c>
      <c r="I3397" s="0" t="n">
        <f aca="false">12*Inputs!$B$8*(MIN(1,$H$52*$C3397)*(ic*Inputs!$C$8+pT-cost_acc-cost_wd*Inputs!$E$8-cost_fx*Inputs!$D$8-cost_ins)+(1-MIN(1,$H$52*$C3397))*(1-MIN(1,Inputs!$G$8*$D3397)*churn_nonbuyers)*(ic*Inputs!$C$8+fee_wd*Inputs!$E$8*(1-$B3397)+fee_fx*Inputs!$D$8-cost_acc-cost_wd*Inputs!$E$8*(1-$B3397)-cost_fx*Inputs!$D$8))</f>
        <v>120039.807888</v>
      </c>
      <c r="J3397" s="0" t="n">
        <f aca="false">G3397+H3397+I3397-fixed</f>
        <v>-62939.3626027295</v>
      </c>
      <c r="K3397" s="0" t="n">
        <f aca="false">12*Inputs!$B$6*(1-MIN(1,Inputs!$G$6*$D3397)*churn_nonbuyers)*(ic*Inputs!$C$6+fee_wd*Inputs!$E$6*(1-$B3397)+fee_fx*Inputs!$D$6-cost_acc-cost_wd*Inputs!$E$6*(1-$B3397)-cost_fx*Inputs!$D$6)</f>
        <v>123958.561001645</v>
      </c>
      <c r="L3397" s="0" t="n">
        <f aca="false">12*Inputs!$B$7*(1-MIN(1,Inputs!$G$7*$D3397)*churn_nonbuyers)*(ic*Inputs!$C$7+fee_wd*Inputs!$E$7*(1-$B3397)+fee_fx*Inputs!$D$7-cost_acc-cost_wd*Inputs!$E$7*(1-$B3397)-cost_fx*Inputs!$D$7)</f>
        <v>320349.881688987</v>
      </c>
      <c r="M3397" s="0" t="n">
        <f aca="false">12*Inputs!$B$8*(1-MIN(1,Inputs!$G$8*$D3397)*churn_nonbuyers)*(ic*Inputs!$C$8+fee_wd*Inputs!$E$8*(1-$B3397)+fee_fx*Inputs!$D$8-cost_acc-cost_wd*Inputs!$E$8*(1-$B3397)-cost_fx*Inputs!$D$8)</f>
        <v>0</v>
      </c>
      <c r="N3397" s="0" t="n">
        <f aca="false">K3397+L3397+I3397-fixed</f>
        <v>-135651.749421368</v>
      </c>
      <c r="O3397" s="0" t="n">
        <f aca="false">K3397+L3397+M3397-fixed</f>
        <v>-255691.557309368</v>
      </c>
      <c r="P3397" s="0" t="n">
        <f aca="false">12*Inputs!$B$6*(1-MIN(1,Inputs!$F$6*$D3397))*(ic*Inputs!$C$6+flat_fee-cost_acc-cost_wd*Inputs!$E$6*$E3397-cost_fx*Inputs!$D$6)+12*Inputs!$B$7*(1-MIN(1,Inputs!$F$7*$D3397))*(ic*Inputs!$C$7+flat_fee-cost_acc-cost_wd*Inputs!$E$7*$E3397-cost_fx*Inputs!$D$7)+12*Inputs!$B$8*(1-MIN(1,Inputs!$F$8*$D3397))*(ic*Inputs!$C$8+flat_fee-cost_acc-cost_wd*Inputs!$E$8*$E3397-cost_fx*Inputs!$D$8)-fixed</f>
        <v>-373372.81024</v>
      </c>
    </row>
    <row r="3398" customFormat="false" ht="15" hidden="false" customHeight="false" outlineLevel="0" collapsed="false">
      <c r="A3398" s="0" t="n">
        <v>3333</v>
      </c>
      <c r="B3398" s="0" t="n">
        <v>0.15649</v>
      </c>
      <c r="C3398" s="0" t="n">
        <v>0.950873</v>
      </c>
      <c r="D3398" s="0" t="n">
        <v>1.323677</v>
      </c>
      <c r="E3398" s="0" t="n">
        <v>1.211764</v>
      </c>
      <c r="F3398" s="0" t="n">
        <v>0.31571</v>
      </c>
      <c r="G3398" s="0" t="n">
        <f aca="false">12*Inputs!$B$6*(MIN(1,$H$50*$C3398)*(ic*Inputs!$C$6+pS+fee_fx*Inputs!$D$6-cost_acc-cost_wd*Inputs!$E$6*$E3398-cost_fx*Inputs!$D$6-$F3398)+(1-MIN(1,$H$50*$C3398))*(1-MIN(1,Inputs!$G$6*$D3398)*churn_nonbuyers)*(ic*Inputs!$C$6+fee_wd*Inputs!$E$6*(1-$B3398)+fee_fx*Inputs!$D$6-cost_acc-cost_wd*Inputs!$E$6*(1-$B3398)-cost_fx*Inputs!$D$6))</f>
        <v>212825.165278912</v>
      </c>
      <c r="H3398" s="0" t="n">
        <f aca="false">12*Inputs!$B$7*(MIN(1,$H$51*$C3398)*(ic*Inputs!$C$7+pE+fee_fx*Inputs!$D$7-cost_acc-cost_wd*Inputs!$E$7*$E3398-cost_fx*Inputs!$D$7-$F3398)+(1-MIN(1,$H$51*$C3398))*(1-MIN(1,Inputs!$G$7*$D3398)*churn_nonbuyers)*(ic*Inputs!$C$7+fee_wd*Inputs!$E$7*(1-$B3398)+fee_fx*Inputs!$D$7-cost_acc-cost_wd*Inputs!$E$7*(1-$B3398)-cost_fx*Inputs!$D$7))</f>
        <v>393603.89422243</v>
      </c>
      <c r="I3398" s="0" t="n">
        <f aca="false">12*Inputs!$B$8*(MIN(1,$H$52*$C3398)*(ic*Inputs!$C$8+pT-cost_acc-cost_wd*Inputs!$E$8-cost_fx*Inputs!$D$8-cost_ins)+(1-MIN(1,$H$52*$C3398))*(1-MIN(1,Inputs!$G$8*$D3398)*churn_nonbuyers)*(ic*Inputs!$C$8+fee_wd*Inputs!$E$8*(1-$B3398)+fee_fx*Inputs!$D$8-cost_acc-cost_wd*Inputs!$E$8*(1-$B3398)-cost_fx*Inputs!$D$8))</f>
        <v>144892.266002107</v>
      </c>
      <c r="J3398" s="0" t="n">
        <f aca="false">G3398+H3398+I3398-fixed</f>
        <v>51321.325503449</v>
      </c>
      <c r="K3398" s="0" t="n">
        <f aca="false">12*Inputs!$B$6*(1-MIN(1,Inputs!$G$6*$D3398)*churn_nonbuyers)*(ic*Inputs!$C$6+fee_wd*Inputs!$E$6*(1-$B3398)+fee_fx*Inputs!$D$6-cost_acc-cost_wd*Inputs!$E$6*(1-$B3398)-cost_fx*Inputs!$D$6)</f>
        <v>167214.199778856</v>
      </c>
      <c r="L3398" s="0" t="n">
        <f aca="false">12*Inputs!$B$7*(1-MIN(1,Inputs!$G$7*$D3398)*churn_nonbuyers)*(ic*Inputs!$C$7+fee_wd*Inputs!$E$7*(1-$B3398)+fee_fx*Inputs!$D$7-cost_acc-cost_wd*Inputs!$E$7*(1-$B3398)-cost_fx*Inputs!$D$7)</f>
        <v>365549.097371314</v>
      </c>
      <c r="M3398" s="0" t="n">
        <f aca="false">12*Inputs!$B$8*(1-MIN(1,Inputs!$G$8*$D3398)*churn_nonbuyers)*(ic*Inputs!$C$8+fee_wd*Inputs!$E$8*(1-$B3398)+fee_fx*Inputs!$D$8-cost_acc-cost_wd*Inputs!$E$8*(1-$B3398)-cost_fx*Inputs!$D$8)</f>
        <v>23414.737421328</v>
      </c>
      <c r="N3398" s="0" t="n">
        <f aca="false">K3398+L3398+I3398-fixed</f>
        <v>-22344.4368477238</v>
      </c>
      <c r="O3398" s="0" t="n">
        <f aca="false">K3398+L3398+M3398-fixed</f>
        <v>-143821.965428503</v>
      </c>
      <c r="P3398" s="0" t="n">
        <f aca="false">12*Inputs!$B$6*(1-MIN(1,Inputs!$F$6*$D3398))*(ic*Inputs!$C$6+flat_fee-cost_acc-cost_wd*Inputs!$E$6*$E3398-cost_fx*Inputs!$D$6)+12*Inputs!$B$7*(1-MIN(1,Inputs!$F$7*$D3398))*(ic*Inputs!$C$7+flat_fee-cost_acc-cost_wd*Inputs!$E$7*$E3398-cost_fx*Inputs!$D$7)+12*Inputs!$B$8*(1-MIN(1,Inputs!$F$8*$D3398))*(ic*Inputs!$C$8+flat_fee-cost_acc-cost_wd*Inputs!$E$8*$E3398-cost_fx*Inputs!$D$8)-fixed</f>
        <v>-187090.21856128</v>
      </c>
    </row>
    <row r="3399" customFormat="false" ht="15" hidden="false" customHeight="false" outlineLevel="0" collapsed="false">
      <c r="A3399" s="0" t="n">
        <v>3334</v>
      </c>
      <c r="B3399" s="0" t="n">
        <v>0.338972</v>
      </c>
      <c r="C3399" s="0" t="n">
        <v>0.99699</v>
      </c>
      <c r="D3399" s="0" t="n">
        <v>1.321929</v>
      </c>
      <c r="E3399" s="0" t="n">
        <v>1.195377</v>
      </c>
      <c r="F3399" s="0" t="n">
        <v>0.115311</v>
      </c>
      <c r="G3399" s="0" t="n">
        <f aca="false">12*Inputs!$B$6*(MIN(1,$H$50*$C3399)*(ic*Inputs!$C$6+pS+fee_fx*Inputs!$D$6-cost_acc-cost_wd*Inputs!$E$6*$E3399-cost_fx*Inputs!$D$6-$F3399)+(1-MIN(1,$H$50*$C3399))*(1-MIN(1,Inputs!$G$6*$D3399)*churn_nonbuyers)*(ic*Inputs!$C$6+fee_wd*Inputs!$E$6*(1-$B3399)+fee_fx*Inputs!$D$6-cost_acc-cost_wd*Inputs!$E$6*(1-$B3399)-cost_fx*Inputs!$D$6))</f>
        <v>197448.169264748</v>
      </c>
      <c r="H3399" s="0" t="n">
        <f aca="false">12*Inputs!$B$7*(MIN(1,$H$51*$C3399)*(ic*Inputs!$C$7+pE+fee_fx*Inputs!$D$7-cost_acc-cost_wd*Inputs!$E$7*$E3399-cost_fx*Inputs!$D$7-$F3399)+(1-MIN(1,$H$51*$C3399))*(1-MIN(1,Inputs!$G$7*$D3399)*churn_nonbuyers)*(ic*Inputs!$C$7+fee_wd*Inputs!$E$7*(1-$B3399)+fee_fx*Inputs!$D$7-cost_acc-cost_wd*Inputs!$E$7*(1-$B3399)-cost_fx*Inputs!$D$7))</f>
        <v>393195.3168279</v>
      </c>
      <c r="I3399" s="0" t="n">
        <f aca="false">12*Inputs!$B$8*(MIN(1,$H$52*$C3399)*(ic*Inputs!$C$8+pT-cost_acc-cost_wd*Inputs!$E$8-cost_fx*Inputs!$D$8-cost_ins)+(1-MIN(1,$H$52*$C3399))*(1-MIN(1,Inputs!$G$8*$D3399)*churn_nonbuyers)*(ic*Inputs!$C$8+fee_wd*Inputs!$E$8*(1-$B3399)+fee_fx*Inputs!$D$8-cost_acc-cost_wd*Inputs!$E$8*(1-$B3399)-cost_fx*Inputs!$D$8))</f>
        <v>150704.224595907</v>
      </c>
      <c r="J3399" s="0" t="n">
        <f aca="false">G3399+H3399+I3399-fixed</f>
        <v>41347.7106885547</v>
      </c>
      <c r="K3399" s="0" t="n">
        <f aca="false">12*Inputs!$B$6*(1-MIN(1,Inputs!$G$6*$D3399)*churn_nonbuyers)*(ic*Inputs!$C$6+fee_wd*Inputs!$E$6*(1-$B3399)+fee_fx*Inputs!$D$6-cost_acc-cost_wd*Inputs!$E$6*(1-$B3399)-cost_fx*Inputs!$D$6)</f>
        <v>142689.285482314</v>
      </c>
      <c r="L3399" s="0" t="n">
        <f aca="false">12*Inputs!$B$7*(1-MIN(1,Inputs!$G$7*$D3399)*churn_nonbuyers)*(ic*Inputs!$C$7+fee_wd*Inputs!$E$7*(1-$B3399)+fee_fx*Inputs!$D$7-cost_acc-cost_wd*Inputs!$E$7*(1-$B3399)-cost_fx*Inputs!$D$7)</f>
        <v>340333.757497388</v>
      </c>
      <c r="M3399" s="0" t="n">
        <f aca="false">12*Inputs!$B$8*(1-MIN(1,Inputs!$G$8*$D3399)*churn_nonbuyers)*(ic*Inputs!$C$8+fee_wd*Inputs!$E$8*(1-$B3399)+fee_fx*Inputs!$D$8-cost_acc-cost_wd*Inputs!$E$8*(1-$B3399)-cost_fx*Inputs!$D$8)</f>
        <v>23151.0624907968</v>
      </c>
      <c r="N3399" s="0" t="n">
        <f aca="false">K3399+L3399+I3399-fixed</f>
        <v>-66272.7324243911</v>
      </c>
      <c r="O3399" s="0" t="n">
        <f aca="false">K3399+L3399+M3399-fixed</f>
        <v>-193825.894529501</v>
      </c>
      <c r="P3399" s="0" t="n">
        <f aca="false">12*Inputs!$B$6*(1-MIN(1,Inputs!$F$6*$D3399))*(ic*Inputs!$C$6+flat_fee-cost_acc-cost_wd*Inputs!$E$6*$E3399-cost_fx*Inputs!$D$6)+12*Inputs!$B$7*(1-MIN(1,Inputs!$F$7*$D3399))*(ic*Inputs!$C$7+flat_fee-cost_acc-cost_wd*Inputs!$E$7*$E3399-cost_fx*Inputs!$D$7)+12*Inputs!$B$8*(1-MIN(1,Inputs!$F$8*$D3399))*(ic*Inputs!$C$8+flat_fee-cost_acc-cost_wd*Inputs!$E$8*$E3399-cost_fx*Inputs!$D$8)-fixed</f>
        <v>-180380.23577608</v>
      </c>
    </row>
    <row r="3400" customFormat="false" ht="15" hidden="false" customHeight="false" outlineLevel="0" collapsed="false">
      <c r="A3400" s="0" t="n">
        <v>3335</v>
      </c>
      <c r="B3400" s="0" t="n">
        <v>0.356813</v>
      </c>
      <c r="C3400" s="0" t="n">
        <v>0.856941</v>
      </c>
      <c r="D3400" s="0" t="n">
        <v>1.426943</v>
      </c>
      <c r="E3400" s="0" t="n">
        <v>1.131908</v>
      </c>
      <c r="F3400" s="0" t="n">
        <v>0.28148</v>
      </c>
      <c r="G3400" s="0" t="n">
        <f aca="false">12*Inputs!$B$6*(MIN(1,$H$50*$C3400)*(ic*Inputs!$C$6+pS+fee_fx*Inputs!$D$6-cost_acc-cost_wd*Inputs!$E$6*$E3400-cost_fx*Inputs!$D$6-$F3400)+(1-MIN(1,$H$50*$C3400))*(1-MIN(1,Inputs!$G$6*$D3400)*churn_nonbuyers)*(ic*Inputs!$C$6+fee_wd*Inputs!$E$6*(1-$B3400)+fee_fx*Inputs!$D$6-cost_acc-cost_wd*Inputs!$E$6*(1-$B3400)-cost_fx*Inputs!$D$6))</f>
        <v>184758.896319548</v>
      </c>
      <c r="H3400" s="0" t="n">
        <f aca="false">12*Inputs!$B$7*(MIN(1,$H$51*$C3400)*(ic*Inputs!$C$7+pE+fee_fx*Inputs!$D$7-cost_acc-cost_wd*Inputs!$E$7*$E3400-cost_fx*Inputs!$D$7-$F3400)+(1-MIN(1,$H$51*$C3400))*(1-MIN(1,Inputs!$G$7*$D3400)*churn_nonbuyers)*(ic*Inputs!$C$7+fee_wd*Inputs!$E$7*(1-$B3400)+fee_fx*Inputs!$D$7-cost_acc-cost_wd*Inputs!$E$7*(1-$B3400)-cost_fx*Inputs!$D$7))</f>
        <v>381483.356791459</v>
      </c>
      <c r="I3400" s="0" t="n">
        <f aca="false">12*Inputs!$B$8*(MIN(1,$H$52*$C3400)*(ic*Inputs!$C$8+pT-cost_acc-cost_wd*Inputs!$E$8-cost_fx*Inputs!$D$8-cost_ins)+(1-MIN(1,$H$52*$C3400))*(1-MIN(1,Inputs!$G$8*$D3400)*churn_nonbuyers)*(ic*Inputs!$C$8+fee_wd*Inputs!$E$8*(1-$B3400)+fee_fx*Inputs!$D$8-cost_acc-cost_wd*Inputs!$E$8*(1-$B3400)-cost_fx*Inputs!$D$8))</f>
        <v>123663.969424076</v>
      </c>
      <c r="J3400" s="0" t="n">
        <f aca="false">G3400+H3400+I3400-fixed</f>
        <v>-10093.7774649161</v>
      </c>
      <c r="K3400" s="0" t="n">
        <f aca="false">12*Inputs!$B$6*(1-MIN(1,Inputs!$G$6*$D3400)*churn_nonbuyers)*(ic*Inputs!$C$6+fee_wd*Inputs!$E$6*(1-$B3400)+fee_fx*Inputs!$D$6-cost_acc-cost_wd*Inputs!$E$6*(1-$B3400)-cost_fx*Inputs!$D$6)</f>
        <v>139501.235611145</v>
      </c>
      <c r="L3400" s="0" t="n">
        <f aca="false">12*Inputs!$B$7*(1-MIN(1,Inputs!$G$7*$D3400)*churn_nonbuyers)*(ic*Inputs!$C$7+fee_wd*Inputs!$E$7*(1-$B3400)+fee_fx*Inputs!$D$7-cost_acc-cost_wd*Inputs!$E$7*(1-$B3400)-cost_fx*Inputs!$D$7)</f>
        <v>336758.161302687</v>
      </c>
      <c r="M3400" s="0" t="n">
        <f aca="false">12*Inputs!$B$8*(1-MIN(1,Inputs!$G$8*$D3400)*churn_nonbuyers)*(ic*Inputs!$C$8+fee_wd*Inputs!$E$8*(1-$B3400)+fee_fx*Inputs!$D$8-cost_acc-cost_wd*Inputs!$E$8*(1-$B3400)-cost_fx*Inputs!$D$8)</f>
        <v>352.540265342391</v>
      </c>
      <c r="N3400" s="0" t="n">
        <f aca="false">K3400+L3400+I3400-fixed</f>
        <v>-100076.633662092</v>
      </c>
      <c r="O3400" s="0" t="n">
        <f aca="false">K3400+L3400+M3400-fixed</f>
        <v>-223388.062820826</v>
      </c>
      <c r="P3400" s="0" t="n">
        <f aca="false">12*Inputs!$B$6*(1-MIN(1,Inputs!$F$6*$D3400))*(ic*Inputs!$C$6+flat_fee-cost_acc-cost_wd*Inputs!$E$6*$E3400-cost_fx*Inputs!$D$6)+12*Inputs!$B$7*(1-MIN(1,Inputs!$F$7*$D3400))*(ic*Inputs!$C$7+flat_fee-cost_acc-cost_wd*Inputs!$E$7*$E3400-cost_fx*Inputs!$D$7)+12*Inputs!$B$8*(1-MIN(1,Inputs!$F$8*$D3400))*(ic*Inputs!$C$8+flat_fee-cost_acc-cost_wd*Inputs!$E$8*$E3400-cost_fx*Inputs!$D$8)-fixed</f>
        <v>-213761.24076544</v>
      </c>
    </row>
    <row r="3401" customFormat="false" ht="15" hidden="false" customHeight="false" outlineLevel="0" collapsed="false">
      <c r="A3401" s="0" t="n">
        <v>3336</v>
      </c>
      <c r="B3401" s="0" t="n">
        <v>0.243109</v>
      </c>
      <c r="C3401" s="0" t="n">
        <v>0.989809</v>
      </c>
      <c r="D3401" s="0" t="n">
        <v>1.038354</v>
      </c>
      <c r="E3401" s="0" t="n">
        <v>1.156776</v>
      </c>
      <c r="F3401" s="0" t="n">
        <v>0.446079</v>
      </c>
      <c r="G3401" s="0" t="n">
        <f aca="false">12*Inputs!$B$6*(MIN(1,$H$50*$C3401)*(ic*Inputs!$C$6+pS+fee_fx*Inputs!$D$6-cost_acc-cost_wd*Inputs!$E$6*$E3401-cost_fx*Inputs!$D$6-$F3401)+(1-MIN(1,$H$50*$C3401))*(1-MIN(1,Inputs!$G$6*$D3401)*churn_nonbuyers)*(ic*Inputs!$C$6+fee_wd*Inputs!$E$6*(1-$B3401)+fee_fx*Inputs!$D$6-cost_acc-cost_wd*Inputs!$E$6*(1-$B3401)-cost_fx*Inputs!$D$6))</f>
        <v>204436.883001869</v>
      </c>
      <c r="H3401" s="0" t="n">
        <f aca="false">12*Inputs!$B$7*(MIN(1,$H$51*$C3401)*(ic*Inputs!$C$7+pE+fee_fx*Inputs!$D$7-cost_acc-cost_wd*Inputs!$E$7*$E3401-cost_fx*Inputs!$D$7-$F3401)+(1-MIN(1,$H$51*$C3401))*(1-MIN(1,Inputs!$G$7*$D3401)*churn_nonbuyers)*(ic*Inputs!$C$7+fee_wd*Inputs!$E$7*(1-$B3401)+fee_fx*Inputs!$D$7-cost_acc-cost_wd*Inputs!$E$7*(1-$B3401)-cost_fx*Inputs!$D$7))</f>
        <v>388258.299389366</v>
      </c>
      <c r="I3401" s="0" t="n">
        <f aca="false">12*Inputs!$B$8*(MIN(1,$H$52*$C3401)*(ic*Inputs!$C$8+pT-cost_acc-cost_wd*Inputs!$E$8-cost_fx*Inputs!$D$8-cost_ins)+(1-MIN(1,$H$52*$C3401))*(1-MIN(1,Inputs!$G$8*$D3401)*churn_nonbuyers)*(ic*Inputs!$C$8+fee_wd*Inputs!$E$8*(1-$B3401)+fee_fx*Inputs!$D$8-cost_acc-cost_wd*Inputs!$E$8*(1-$B3401)-cost_fx*Inputs!$D$8))</f>
        <v>169079.128922881</v>
      </c>
      <c r="J3401" s="0" t="n">
        <f aca="false">G3401+H3401+I3401-fixed</f>
        <v>61774.3113141153</v>
      </c>
      <c r="K3401" s="0" t="n">
        <f aca="false">12*Inputs!$B$6*(1-MIN(1,Inputs!$G$6*$D3401)*churn_nonbuyers)*(ic*Inputs!$C$6+fee_wd*Inputs!$E$6*(1-$B3401)+fee_fx*Inputs!$D$6-cost_acc-cost_wd*Inputs!$E$6*(1-$B3401)-cost_fx*Inputs!$D$6)</f>
        <v>157943.214738619</v>
      </c>
      <c r="L3401" s="0" t="n">
        <f aca="false">12*Inputs!$B$7*(1-MIN(1,Inputs!$G$7*$D3401)*churn_nonbuyers)*(ic*Inputs!$C$7+fee_wd*Inputs!$E$7*(1-$B3401)+fee_fx*Inputs!$D$7-cost_acc-cost_wd*Inputs!$E$7*(1-$B3401)-cost_fx*Inputs!$D$7)</f>
        <v>356722.885451172</v>
      </c>
      <c r="M3401" s="0" t="n">
        <f aca="false">12*Inputs!$B$8*(1-MIN(1,Inputs!$G$8*$D3401)*churn_nonbuyers)*(ic*Inputs!$C$8+fee_wd*Inputs!$E$8*(1-$B3401)+fee_fx*Inputs!$D$8-cost_acc-cost_wd*Inputs!$E$8*(1-$B3401)-cost_fx*Inputs!$D$8)</f>
        <v>85969.4016868896</v>
      </c>
      <c r="N3401" s="0" t="n">
        <f aca="false">K3401+L3401+I3401-fixed</f>
        <v>-16254.7708873284</v>
      </c>
      <c r="O3401" s="0" t="n">
        <f aca="false">K3401+L3401+M3401-fixed</f>
        <v>-99364.4981233195</v>
      </c>
      <c r="P3401" s="0" t="n">
        <f aca="false">12*Inputs!$B$6*(1-MIN(1,Inputs!$F$6*$D3401))*(ic*Inputs!$C$6+flat_fee-cost_acc-cost_wd*Inputs!$E$6*$E3401-cost_fx*Inputs!$D$6)+12*Inputs!$B$7*(1-MIN(1,Inputs!$F$7*$D3401))*(ic*Inputs!$C$7+flat_fee-cost_acc-cost_wd*Inputs!$E$7*$E3401-cost_fx*Inputs!$D$7)+12*Inputs!$B$8*(1-MIN(1,Inputs!$F$8*$D3401))*(ic*Inputs!$C$8+flat_fee-cost_acc-cost_wd*Inputs!$E$8*$E3401-cost_fx*Inputs!$D$8)-fixed</f>
        <v>-17441.00970304</v>
      </c>
    </row>
    <row r="3402" customFormat="false" ht="15" hidden="false" customHeight="false" outlineLevel="0" collapsed="false">
      <c r="A3402" s="0" t="n">
        <v>3337</v>
      </c>
      <c r="B3402" s="0" t="n">
        <v>0.282721</v>
      </c>
      <c r="C3402" s="0" t="n">
        <v>0.939805</v>
      </c>
      <c r="D3402" s="0" t="n">
        <v>1.495055</v>
      </c>
      <c r="E3402" s="0" t="n">
        <v>1.110542</v>
      </c>
      <c r="F3402" s="0" t="n">
        <v>0.119927</v>
      </c>
      <c r="G3402" s="0" t="n">
        <f aca="false">12*Inputs!$B$6*(MIN(1,$H$50*$C3402)*(ic*Inputs!$C$6+pS+fee_fx*Inputs!$D$6-cost_acc-cost_wd*Inputs!$E$6*$E3402-cost_fx*Inputs!$D$6-$F3402)+(1-MIN(1,$H$50*$C3402))*(1-MIN(1,Inputs!$G$6*$D3402)*churn_nonbuyers)*(ic*Inputs!$C$6+fee_wd*Inputs!$E$6*(1-$B3402)+fee_fx*Inputs!$D$6-cost_acc-cost_wd*Inputs!$E$6*(1-$B3402)-cost_fx*Inputs!$D$6))</f>
        <v>201752.333694587</v>
      </c>
      <c r="H3402" s="0" t="n">
        <f aca="false">12*Inputs!$B$7*(MIN(1,$H$51*$C3402)*(ic*Inputs!$C$7+pE+fee_fx*Inputs!$D$7-cost_acc-cost_wd*Inputs!$E$7*$E3402-cost_fx*Inputs!$D$7-$F3402)+(1-MIN(1,$H$51*$C3402))*(1-MIN(1,Inputs!$G$7*$D3402)*churn_nonbuyers)*(ic*Inputs!$C$7+fee_wd*Inputs!$E$7*(1-$B3402)+fee_fx*Inputs!$D$7-cost_acc-cost_wd*Inputs!$E$7*(1-$B3402)-cost_fx*Inputs!$D$7))</f>
        <v>402777.836827609</v>
      </c>
      <c r="I3402" s="0" t="n">
        <f aca="false">12*Inputs!$B$8*(MIN(1,$H$52*$C3402)*(ic*Inputs!$C$8+pT-cost_acc-cost_wd*Inputs!$E$8-cost_fx*Inputs!$D$8-cost_ins)+(1-MIN(1,$H$52*$C3402))*(1-MIN(1,Inputs!$G$8*$D3402)*churn_nonbuyers)*(ic*Inputs!$C$8+fee_wd*Inputs!$E$8*(1-$B3402)+fee_fx*Inputs!$D$8-cost_acc-cost_wd*Inputs!$E$8*(1-$B3402)-cost_fx*Inputs!$D$8))</f>
        <v>135467.25192</v>
      </c>
      <c r="J3402" s="0" t="n">
        <f aca="false">G3402+H3402+I3402-fixed</f>
        <v>39997.4224421959</v>
      </c>
      <c r="K3402" s="0" t="n">
        <f aca="false">12*Inputs!$B$6*(1-MIN(1,Inputs!$G$6*$D3402)*churn_nonbuyers)*(ic*Inputs!$C$6+fee_wd*Inputs!$E$6*(1-$B3402)+fee_fx*Inputs!$D$6-cost_acc-cost_wd*Inputs!$E$6*(1-$B3402)-cost_fx*Inputs!$D$6)</f>
        <v>148861.342401516</v>
      </c>
      <c r="L3402" s="0" t="n">
        <f aca="false">12*Inputs!$B$7*(1-MIN(1,Inputs!$G$7*$D3402)*churn_nonbuyers)*(ic*Inputs!$C$7+fee_wd*Inputs!$E$7*(1-$B3402)+fee_fx*Inputs!$D$7-cost_acc-cost_wd*Inputs!$E$7*(1-$B3402)-cost_fx*Inputs!$D$7)</f>
        <v>346229.98320091</v>
      </c>
      <c r="M3402" s="0" t="n">
        <f aca="false">12*Inputs!$B$8*(1-MIN(1,Inputs!$G$8*$D3402)*churn_nonbuyers)*(ic*Inputs!$C$8+fee_wd*Inputs!$E$8*(1-$B3402)+fee_fx*Inputs!$D$8-cost_acc-cost_wd*Inputs!$E$8*(1-$B3402)-cost_fx*Inputs!$D$8)</f>
        <v>0</v>
      </c>
      <c r="N3402" s="0" t="n">
        <f aca="false">K3402+L3402+I3402-fixed</f>
        <v>-69441.4224775743</v>
      </c>
      <c r="O3402" s="0" t="n">
        <f aca="false">K3402+L3402+M3402-fixed</f>
        <v>-204908.674397574</v>
      </c>
      <c r="P3402" s="0" t="n">
        <f aca="false">12*Inputs!$B$6*(1-MIN(1,Inputs!$F$6*$D3402))*(ic*Inputs!$C$6+flat_fee-cost_acc-cost_wd*Inputs!$E$6*$E3402-cost_fx*Inputs!$D$6)+12*Inputs!$B$7*(1-MIN(1,Inputs!$F$7*$D3402))*(ic*Inputs!$C$7+flat_fee-cost_acc-cost_wd*Inputs!$E$7*$E3402-cost_fx*Inputs!$D$7)+12*Inputs!$B$8*(1-MIN(1,Inputs!$F$8*$D3402))*(ic*Inputs!$C$8+flat_fee-cost_acc-cost_wd*Inputs!$E$8*$E3402-cost_fx*Inputs!$D$8)-fixed</f>
        <v>-243323.6712856</v>
      </c>
    </row>
    <row r="3403" customFormat="false" ht="15" hidden="false" customHeight="false" outlineLevel="0" collapsed="false">
      <c r="A3403" s="0" t="n">
        <v>3338</v>
      </c>
      <c r="B3403" s="0" t="n">
        <v>0.2818</v>
      </c>
      <c r="C3403" s="0" t="n">
        <v>1.047841</v>
      </c>
      <c r="D3403" s="0" t="n">
        <v>1.759684</v>
      </c>
      <c r="E3403" s="0" t="n">
        <v>1.240607</v>
      </c>
      <c r="F3403" s="0" t="n">
        <v>0.323476</v>
      </c>
      <c r="G3403" s="0" t="n">
        <f aca="false">12*Inputs!$B$6*(MIN(1,$H$50*$C3403)*(ic*Inputs!$C$6+pS+fee_fx*Inputs!$D$6-cost_acc-cost_wd*Inputs!$E$6*$E3403-cost_fx*Inputs!$D$6-$F3403)+(1-MIN(1,$H$50*$C3403))*(1-MIN(1,Inputs!$G$6*$D3403)*churn_nonbuyers)*(ic*Inputs!$C$6+fee_wd*Inputs!$E$6*(1-$B3403)+fee_fx*Inputs!$D$6-cost_acc-cost_wd*Inputs!$E$6*(1-$B3403)-cost_fx*Inputs!$D$6))</f>
        <v>197938.745243664</v>
      </c>
      <c r="H3403" s="0" t="n">
        <f aca="false">12*Inputs!$B$7*(MIN(1,$H$51*$C3403)*(ic*Inputs!$C$7+pE+fee_fx*Inputs!$D$7-cost_acc-cost_wd*Inputs!$E$7*$E3403-cost_fx*Inputs!$D$7-$F3403)+(1-MIN(1,$H$51*$C3403))*(1-MIN(1,Inputs!$G$7*$D3403)*churn_nonbuyers)*(ic*Inputs!$C$7+fee_wd*Inputs!$E$7*(1-$B3403)+fee_fx*Inputs!$D$7-cost_acc-cost_wd*Inputs!$E$7*(1-$B3403)-cost_fx*Inputs!$D$7))</f>
        <v>379694.086359285</v>
      </c>
      <c r="I3403" s="0" t="n">
        <f aca="false">12*Inputs!$B$8*(MIN(1,$H$52*$C3403)*(ic*Inputs!$C$8+pT-cost_acc-cost_wd*Inputs!$E$8-cost_fx*Inputs!$D$8-cost_ins)+(1-MIN(1,$H$52*$C3403))*(1-MIN(1,Inputs!$G$8*$D3403)*churn_nonbuyers)*(ic*Inputs!$C$8+fee_wd*Inputs!$E$8*(1-$B3403)+fee_fx*Inputs!$D$8-cost_acc-cost_wd*Inputs!$E$8*(1-$B3403)-cost_fx*Inputs!$D$8))</f>
        <v>151039.993104</v>
      </c>
      <c r="J3403" s="0" t="n">
        <f aca="false">G3403+H3403+I3403-fixed</f>
        <v>28672.8247069496</v>
      </c>
      <c r="K3403" s="0" t="n">
        <f aca="false">12*Inputs!$B$6*(1-MIN(1,Inputs!$G$6*$D3403)*churn_nonbuyers)*(ic*Inputs!$C$6+fee_wd*Inputs!$E$6*(1-$B3403)+fee_fx*Inputs!$D$6-cost_acc-cost_wd*Inputs!$E$6*(1-$B3403)-cost_fx*Inputs!$D$6)</f>
        <v>146853.51372864</v>
      </c>
      <c r="L3403" s="0" t="n">
        <f aca="false">12*Inputs!$B$7*(1-MIN(1,Inputs!$G$7*$D3403)*churn_nonbuyers)*(ic*Inputs!$C$7+fee_wd*Inputs!$E$7*(1-$B3403)+fee_fx*Inputs!$D$7-cost_acc-cost_wd*Inputs!$E$7*(1-$B3403)-cost_fx*Inputs!$D$7)</f>
        <v>343477.859405184</v>
      </c>
      <c r="M3403" s="0" t="n">
        <f aca="false">12*Inputs!$B$8*(1-MIN(1,Inputs!$G$8*$D3403)*churn_nonbuyers)*(ic*Inputs!$C$8+fee_wd*Inputs!$E$8*(1-$B3403)+fee_fx*Inputs!$D$8-cost_acc-cost_wd*Inputs!$E$8*(1-$B3403)-cost_fx*Inputs!$D$8)</f>
        <v>0</v>
      </c>
      <c r="N3403" s="0" t="n">
        <f aca="false">K3403+L3403+I3403-fixed</f>
        <v>-58628.6337621758</v>
      </c>
      <c r="O3403" s="0" t="n">
        <f aca="false">K3403+L3403+M3403-fixed</f>
        <v>-209668.626866176</v>
      </c>
      <c r="P3403" s="0" t="n">
        <f aca="false">12*Inputs!$B$6*(1-MIN(1,Inputs!$F$6*$D3403))*(ic*Inputs!$C$6+flat_fee-cost_acc-cost_wd*Inputs!$E$6*$E3403-cost_fx*Inputs!$D$6)+12*Inputs!$B$7*(1-MIN(1,Inputs!$F$7*$D3403))*(ic*Inputs!$C$7+flat_fee-cost_acc-cost_wd*Inputs!$E$7*$E3403-cost_fx*Inputs!$D$7)+12*Inputs!$B$8*(1-MIN(1,Inputs!$F$8*$D3403))*(ic*Inputs!$C$8+flat_fee-cost_acc-cost_wd*Inputs!$E$8*$E3403-cost_fx*Inputs!$D$8)-fixed</f>
        <v>-418008.83358688</v>
      </c>
    </row>
    <row r="3404" customFormat="false" ht="15" hidden="false" customHeight="false" outlineLevel="0" collapsed="false">
      <c r="A3404" s="0" t="n">
        <v>3339</v>
      </c>
      <c r="B3404" s="0" t="n">
        <v>0.354802</v>
      </c>
      <c r="C3404" s="0" t="n">
        <v>0.890056</v>
      </c>
      <c r="D3404" s="0" t="n">
        <v>1.017538</v>
      </c>
      <c r="E3404" s="0" t="n">
        <v>1.405478</v>
      </c>
      <c r="F3404" s="0" t="n">
        <v>0.427811</v>
      </c>
      <c r="G3404" s="0" t="n">
        <f aca="false">12*Inputs!$B$6*(MIN(1,$H$50*$C3404)*(ic*Inputs!$C$6+pS+fee_fx*Inputs!$D$6-cost_acc-cost_wd*Inputs!$E$6*$E3404-cost_fx*Inputs!$D$6-$F3404)+(1-MIN(1,$H$50*$C3404))*(1-MIN(1,Inputs!$G$6*$D3404)*churn_nonbuyers)*(ic*Inputs!$C$6+fee_wd*Inputs!$E$6*(1-$B3404)+fee_fx*Inputs!$D$6-cost_acc-cost_wd*Inputs!$E$6*(1-$B3404)-cost_fx*Inputs!$D$6))</f>
        <v>181008.280606684</v>
      </c>
      <c r="H3404" s="0" t="n">
        <f aca="false">12*Inputs!$B$7*(MIN(1,$H$51*$C3404)*(ic*Inputs!$C$7+pE+fee_fx*Inputs!$D$7-cost_acc-cost_wd*Inputs!$E$7*$E3404-cost_fx*Inputs!$D$7-$F3404)+(1-MIN(1,$H$51*$C3404))*(1-MIN(1,Inputs!$G$7*$D3404)*churn_nonbuyers)*(ic*Inputs!$C$7+fee_wd*Inputs!$E$7*(1-$B3404)+fee_fx*Inputs!$D$7-cost_acc-cost_wd*Inputs!$E$7*(1-$B3404)-cost_fx*Inputs!$D$7))</f>
        <v>350622.830189471</v>
      </c>
      <c r="I3404" s="0" t="n">
        <f aca="false">12*Inputs!$B$8*(MIN(1,$H$52*$C3404)*(ic*Inputs!$C$8+pT-cost_acc-cost_wd*Inputs!$E$8-cost_fx*Inputs!$D$8-cost_ins)+(1-MIN(1,$H$52*$C3404))*(1-MIN(1,Inputs!$G$8*$D3404)*churn_nonbuyers)*(ic*Inputs!$C$8+fee_wd*Inputs!$E$8*(1-$B3404)+fee_fx*Inputs!$D$8-cost_acc-cost_wd*Inputs!$E$8*(1-$B3404)-cost_fx*Inputs!$D$8))</f>
        <v>161850.585531747</v>
      </c>
      <c r="J3404" s="0" t="n">
        <f aca="false">G3404+H3404+I3404-fixed</f>
        <v>-6518.30367209786</v>
      </c>
      <c r="K3404" s="0" t="n">
        <f aca="false">12*Inputs!$B$6*(1-MIN(1,Inputs!$G$6*$D3404)*churn_nonbuyers)*(ic*Inputs!$C$6+fee_wd*Inputs!$E$6*(1-$B3404)+fee_fx*Inputs!$D$6-cost_acc-cost_wd*Inputs!$E$6*(1-$B3404)-cost_fx*Inputs!$D$6)</f>
        <v>142851.105485827</v>
      </c>
      <c r="L3404" s="0" t="n">
        <f aca="false">12*Inputs!$B$7*(1-MIN(1,Inputs!$G$7*$D3404)*churn_nonbuyers)*(ic*Inputs!$C$7+fee_wd*Inputs!$E$7*(1-$B3404)+fee_fx*Inputs!$D$7-cost_acc-cost_wd*Inputs!$E$7*(1-$B3404)-cost_fx*Inputs!$D$7)</f>
        <v>341359.998267496</v>
      </c>
      <c r="M3404" s="0" t="n">
        <f aca="false">12*Inputs!$B$8*(1-MIN(1,Inputs!$G$8*$D3404)*churn_nonbuyers)*(ic*Inputs!$C$8+fee_wd*Inputs!$E$8*(1-$B3404)+fee_fx*Inputs!$D$8-cost_acc-cost_wd*Inputs!$E$8*(1-$B3404)-cost_fx*Inputs!$D$8)</f>
        <v>89012.8455471936</v>
      </c>
      <c r="N3404" s="0" t="n">
        <f aca="false">K3404+L3404+I3404-fixed</f>
        <v>-53938.31071493</v>
      </c>
      <c r="O3404" s="0" t="n">
        <f aca="false">K3404+L3404+M3404-fixed</f>
        <v>-126776.050699483</v>
      </c>
      <c r="P3404" s="0" t="n">
        <f aca="false">12*Inputs!$B$6*(1-MIN(1,Inputs!$F$6*$D3404))*(ic*Inputs!$C$6+flat_fee-cost_acc-cost_wd*Inputs!$E$6*$E3404-cost_fx*Inputs!$D$6)+12*Inputs!$B$7*(1-MIN(1,Inputs!$F$7*$D3404))*(ic*Inputs!$C$7+flat_fee-cost_acc-cost_wd*Inputs!$E$7*$E3404-cost_fx*Inputs!$D$7)+12*Inputs!$B$8*(1-MIN(1,Inputs!$F$8*$D3404))*(ic*Inputs!$C$8+flat_fee-cost_acc-cost_wd*Inputs!$E$8*$E3404-cost_fx*Inputs!$D$8)-fixed</f>
        <v>-112877.95970464</v>
      </c>
    </row>
    <row r="3405" customFormat="false" ht="15" hidden="false" customHeight="false" outlineLevel="0" collapsed="false">
      <c r="A3405" s="0" t="n">
        <v>3340</v>
      </c>
      <c r="B3405" s="0" t="n">
        <v>0.491472</v>
      </c>
      <c r="C3405" s="0" t="n">
        <v>0.72922</v>
      </c>
      <c r="D3405" s="0" t="n">
        <v>1.835299</v>
      </c>
      <c r="E3405" s="0" t="n">
        <v>1.132506</v>
      </c>
      <c r="F3405" s="0" t="n">
        <v>0.396624</v>
      </c>
      <c r="G3405" s="0" t="n">
        <f aca="false">12*Inputs!$B$6*(MIN(1,$H$50*$C3405)*(ic*Inputs!$C$6+pS+fee_fx*Inputs!$D$6-cost_acc-cost_wd*Inputs!$E$6*$E3405-cost_fx*Inputs!$D$6-$F3405)+(1-MIN(1,$H$50*$C3405))*(1-MIN(1,Inputs!$G$6*$D3405)*churn_nonbuyers)*(ic*Inputs!$C$6+fee_wd*Inputs!$E$6*(1-$B3405)+fee_fx*Inputs!$D$6-cost_acc-cost_wd*Inputs!$E$6*(1-$B3405)-cost_fx*Inputs!$D$6))</f>
        <v>156596.664308079</v>
      </c>
      <c r="H3405" s="0" t="n">
        <f aca="false">12*Inputs!$B$7*(MIN(1,$H$51*$C3405)*(ic*Inputs!$C$7+pE+fee_fx*Inputs!$D$7-cost_acc-cost_wd*Inputs!$E$7*$E3405-cost_fx*Inputs!$D$7-$F3405)+(1-MIN(1,$H$51*$C3405))*(1-MIN(1,Inputs!$G$7*$D3405)*churn_nonbuyers)*(ic*Inputs!$C$7+fee_wd*Inputs!$E$7*(1-$B3405)+fee_fx*Inputs!$D$7-cost_acc-cost_wd*Inputs!$E$7*(1-$B3405)-cost_fx*Inputs!$D$7))</f>
        <v>353899.325265878</v>
      </c>
      <c r="I3405" s="0" t="n">
        <f aca="false">12*Inputs!$B$8*(MIN(1,$H$52*$C3405)*(ic*Inputs!$C$8+pT-cost_acc-cost_wd*Inputs!$E$8-cost_fx*Inputs!$D$8-cost_ins)+(1-MIN(1,$H$52*$C3405))*(1-MIN(1,Inputs!$G$8*$D3405)*churn_nonbuyers)*(ic*Inputs!$C$8+fee_wd*Inputs!$E$8*(1-$B3405)+fee_fx*Inputs!$D$8-cost_acc-cost_wd*Inputs!$E$8*(1-$B3405)-cost_fx*Inputs!$D$8))</f>
        <v>105112.68768</v>
      </c>
      <c r="J3405" s="0" t="n">
        <f aca="false">G3405+H3405+I3405-fixed</f>
        <v>-84391.3227460427</v>
      </c>
      <c r="K3405" s="0" t="n">
        <f aca="false">12*Inputs!$B$6*(1-MIN(1,Inputs!$G$6*$D3405)*churn_nonbuyers)*(ic*Inputs!$C$6+fee_wd*Inputs!$E$6*(1-$B3405)+fee_fx*Inputs!$D$6-cost_acc-cost_wd*Inputs!$E$6*(1-$B3405)-cost_fx*Inputs!$D$6)</f>
        <v>118822.604184922</v>
      </c>
      <c r="L3405" s="0" t="n">
        <f aca="false">12*Inputs!$B$7*(1-MIN(1,Inputs!$G$7*$D3405)*churn_nonbuyers)*(ic*Inputs!$C$7+fee_wd*Inputs!$E$7*(1-$B3405)+fee_fx*Inputs!$D$7-cost_acc-cost_wd*Inputs!$E$7*(1-$B3405)-cost_fx*Inputs!$D$7)</f>
        <v>314124.886958953</v>
      </c>
      <c r="M3405" s="0" t="n">
        <f aca="false">12*Inputs!$B$8*(1-MIN(1,Inputs!$G$8*$D3405)*churn_nonbuyers)*(ic*Inputs!$C$8+fee_wd*Inputs!$E$8*(1-$B3405)+fee_fx*Inputs!$D$8-cost_acc-cost_wd*Inputs!$E$8*(1-$B3405)-cost_fx*Inputs!$D$8)</f>
        <v>0</v>
      </c>
      <c r="N3405" s="0" t="n">
        <f aca="false">K3405+L3405+I3405-fixed</f>
        <v>-161939.821176125</v>
      </c>
      <c r="O3405" s="0" t="n">
        <f aca="false">K3405+L3405+M3405-fixed</f>
        <v>-267052.508856125</v>
      </c>
      <c r="P3405" s="0" t="n">
        <f aca="false">12*Inputs!$B$6*(1-MIN(1,Inputs!$F$6*$D3405))*(ic*Inputs!$C$6+flat_fee-cost_acc-cost_wd*Inputs!$E$6*$E3405-cost_fx*Inputs!$D$6)+12*Inputs!$B$7*(1-MIN(1,Inputs!$F$7*$D3405))*(ic*Inputs!$C$7+flat_fee-cost_acc-cost_wd*Inputs!$E$7*$E3405-cost_fx*Inputs!$D$7)+12*Inputs!$B$8*(1-MIN(1,Inputs!$F$8*$D3405))*(ic*Inputs!$C$8+flat_fee-cost_acc-cost_wd*Inputs!$E$8*$E3405-cost_fx*Inputs!$D$8)-fixed</f>
        <v>-423982.16421761</v>
      </c>
    </row>
    <row r="3406" customFormat="false" ht="15" hidden="false" customHeight="false" outlineLevel="0" collapsed="false">
      <c r="A3406" s="0" t="n">
        <v>3341</v>
      </c>
      <c r="B3406" s="0" t="n">
        <v>0.356673</v>
      </c>
      <c r="C3406" s="0" t="n">
        <v>0.987159</v>
      </c>
      <c r="D3406" s="0" t="n">
        <v>1.104884</v>
      </c>
      <c r="E3406" s="0" t="n">
        <v>1.448264</v>
      </c>
      <c r="F3406" s="0" t="n">
        <v>0.26344</v>
      </c>
      <c r="G3406" s="0" t="n">
        <f aca="false">12*Inputs!$B$6*(MIN(1,$H$50*$C3406)*(ic*Inputs!$C$6+pS+fee_fx*Inputs!$D$6-cost_acc-cost_wd*Inputs!$E$6*$E3406-cost_fx*Inputs!$D$6-$F3406)+(1-MIN(1,$H$50*$C3406))*(1-MIN(1,Inputs!$G$6*$D3406)*churn_nonbuyers)*(ic*Inputs!$C$6+fee_wd*Inputs!$E$6*(1-$B3406)+fee_fx*Inputs!$D$6-cost_acc-cost_wd*Inputs!$E$6*(1-$B3406)-cost_fx*Inputs!$D$6))</f>
        <v>187096.640657757</v>
      </c>
      <c r="H3406" s="0" t="n">
        <f aca="false">12*Inputs!$B$7*(MIN(1,$H$51*$C3406)*(ic*Inputs!$C$7+pE+fee_fx*Inputs!$D$7-cost_acc-cost_wd*Inputs!$E$7*$E3406-cost_fx*Inputs!$D$7-$F3406)+(1-MIN(1,$H$51*$C3406))*(1-MIN(1,Inputs!$G$7*$D3406)*churn_nonbuyers)*(ic*Inputs!$C$7+fee_wd*Inputs!$E$7*(1-$B3406)+fee_fx*Inputs!$D$7-cost_acc-cost_wd*Inputs!$E$7*(1-$B3406)-cost_fx*Inputs!$D$7))</f>
        <v>355397.954458209</v>
      </c>
      <c r="I3406" s="0" t="n">
        <f aca="false">12*Inputs!$B$8*(MIN(1,$H$52*$C3406)*(ic*Inputs!$C$8+pT-cost_acc-cost_wd*Inputs!$E$8-cost_fx*Inputs!$D$8-cost_ins)+(1-MIN(1,$H$52*$C3406))*(1-MIN(1,Inputs!$G$8*$D3406)*churn_nonbuyers)*(ic*Inputs!$C$8+fee_wd*Inputs!$E$8*(1-$B3406)+fee_fx*Inputs!$D$8-cost_acc-cost_wd*Inputs!$E$8*(1-$B3406)-cost_fx*Inputs!$D$8))</f>
        <v>163946.037104792</v>
      </c>
      <c r="J3406" s="0" t="n">
        <f aca="false">G3406+H3406+I3406-fixed</f>
        <v>6440.63222075789</v>
      </c>
      <c r="K3406" s="0" t="n">
        <f aca="false">12*Inputs!$B$6*(1-MIN(1,Inputs!$G$6*$D3406)*churn_nonbuyers)*(ic*Inputs!$C$6+fee_wd*Inputs!$E$6*(1-$B3406)+fee_fx*Inputs!$D$6-cost_acc-cost_wd*Inputs!$E$6*(1-$B3406)-cost_fx*Inputs!$D$6)</f>
        <v>141939.24977471</v>
      </c>
      <c r="L3406" s="0" t="n">
        <f aca="false">12*Inputs!$B$7*(1-MIN(1,Inputs!$G$7*$D3406)*churn_nonbuyers)*(ic*Inputs!$C$7+fee_wd*Inputs!$E$7*(1-$B3406)+fee_fx*Inputs!$D$7-cost_acc-cost_wd*Inputs!$E$7*(1-$B3406)-cost_fx*Inputs!$D$7)</f>
        <v>340176.846632826</v>
      </c>
      <c r="M3406" s="0" t="n">
        <f aca="false">12*Inputs!$B$8*(1-MIN(1,Inputs!$G$8*$D3406)*churn_nonbuyers)*(ic*Inputs!$C$8+fee_wd*Inputs!$E$8*(1-$B3406)+fee_fx*Inputs!$D$8-cost_acc-cost_wd*Inputs!$E$8*(1-$B3406)-cost_fx*Inputs!$D$8)</f>
        <v>70076.9646553152</v>
      </c>
      <c r="N3406" s="0" t="n">
        <f aca="false">K3406+L3406+I3406-fixed</f>
        <v>-53937.8664876716</v>
      </c>
      <c r="O3406" s="0" t="n">
        <f aca="false">K3406+L3406+M3406-fixed</f>
        <v>-147806.938937148</v>
      </c>
      <c r="P3406" s="0" t="n">
        <f aca="false">12*Inputs!$B$6*(1-MIN(1,Inputs!$F$6*$D3406))*(ic*Inputs!$C$6+flat_fee-cost_acc-cost_wd*Inputs!$E$6*$E3406-cost_fx*Inputs!$D$6)+12*Inputs!$B$7*(1-MIN(1,Inputs!$F$7*$D3406))*(ic*Inputs!$C$7+flat_fee-cost_acc-cost_wd*Inputs!$E$7*$E3406-cost_fx*Inputs!$D$7)+12*Inputs!$B$8*(1-MIN(1,Inputs!$F$8*$D3406))*(ic*Inputs!$C$8+flat_fee-cost_acc-cost_wd*Inputs!$E$8*$E3406-cost_fx*Inputs!$D$8)-fixed</f>
        <v>-171041.29922176</v>
      </c>
    </row>
    <row r="3407" customFormat="false" ht="15" hidden="false" customHeight="false" outlineLevel="0" collapsed="false">
      <c r="A3407" s="0" t="n">
        <v>3342</v>
      </c>
      <c r="B3407" s="0" t="n">
        <v>0.230718</v>
      </c>
      <c r="C3407" s="0" t="n">
        <v>0.723141</v>
      </c>
      <c r="D3407" s="0" t="n">
        <v>1.123261</v>
      </c>
      <c r="E3407" s="0" t="n">
        <v>1.215108</v>
      </c>
      <c r="F3407" s="0" t="n">
        <v>0.268271</v>
      </c>
      <c r="G3407" s="0" t="n">
        <f aca="false">12*Inputs!$B$6*(MIN(1,$H$50*$C3407)*(ic*Inputs!$C$6+pS+fee_fx*Inputs!$D$6-cost_acc-cost_wd*Inputs!$E$6*$E3407-cost_fx*Inputs!$D$6-$F3407)+(1-MIN(1,$H$50*$C3407))*(1-MIN(1,Inputs!$G$6*$D3407)*churn_nonbuyers)*(ic*Inputs!$C$6+fee_wd*Inputs!$E$6*(1-$B3407)+fee_fx*Inputs!$D$6-cost_acc-cost_wd*Inputs!$E$6*(1-$B3407)-cost_fx*Inputs!$D$6))</f>
        <v>194821.803943099</v>
      </c>
      <c r="H3407" s="0" t="n">
        <f aca="false">12*Inputs!$B$7*(MIN(1,$H$51*$C3407)*(ic*Inputs!$C$7+pE+fee_fx*Inputs!$D$7-cost_acc-cost_wd*Inputs!$E$7*$E3407-cost_fx*Inputs!$D$7-$F3407)+(1-MIN(1,$H$51*$C3407))*(1-MIN(1,Inputs!$G$7*$D3407)*churn_nonbuyers)*(ic*Inputs!$C$7+fee_wd*Inputs!$E$7*(1-$B3407)+fee_fx*Inputs!$D$7-cost_acc-cost_wd*Inputs!$E$7*(1-$B3407)-cost_fx*Inputs!$D$7))</f>
        <v>382867.92385822</v>
      </c>
      <c r="I3407" s="0" t="n">
        <f aca="false">12*Inputs!$B$8*(MIN(1,$H$52*$C3407)*(ic*Inputs!$C$8+pT-cost_acc-cost_wd*Inputs!$E$8-cost_fx*Inputs!$D$8-cost_ins)+(1-MIN(1,$H$52*$C3407))*(1-MIN(1,Inputs!$G$8*$D3407)*churn_nonbuyers)*(ic*Inputs!$C$8+fee_wd*Inputs!$E$8*(1-$B3407)+fee_fx*Inputs!$D$8-cost_acc-cost_wd*Inputs!$E$8*(1-$B3407)-cost_fx*Inputs!$D$8))</f>
        <v>137513.96376168</v>
      </c>
      <c r="J3407" s="0" t="n">
        <f aca="false">G3407+H3407+I3407-fixed</f>
        <v>15203.6915629994</v>
      </c>
      <c r="K3407" s="0" t="n">
        <f aca="false">12*Inputs!$B$6*(1-MIN(1,Inputs!$G$6*$D3407)*churn_nonbuyers)*(ic*Inputs!$C$6+fee_wd*Inputs!$E$6*(1-$B3407)+fee_fx*Inputs!$D$6-cost_acc-cost_wd*Inputs!$E$6*(1-$B3407)-cost_fx*Inputs!$D$6)</f>
        <v>158920.064146066</v>
      </c>
      <c r="L3407" s="0" t="n">
        <f aca="false">12*Inputs!$B$7*(1-MIN(1,Inputs!$G$7*$D3407)*churn_nonbuyers)*(ic*Inputs!$C$7+fee_wd*Inputs!$E$7*(1-$B3407)+fee_fx*Inputs!$D$7-cost_acc-cost_wd*Inputs!$E$7*(1-$B3407)-cost_fx*Inputs!$D$7)</f>
        <v>357509.19915964</v>
      </c>
      <c r="M3407" s="0" t="n">
        <f aca="false">12*Inputs!$B$8*(1-MIN(1,Inputs!$G$8*$D3407)*churn_nonbuyers)*(ic*Inputs!$C$8+fee_wd*Inputs!$E$8*(1-$B3407)+fee_fx*Inputs!$D$8-cost_acc-cost_wd*Inputs!$E$8*(1-$B3407)-cost_fx*Inputs!$D$8)</f>
        <v>67390.5221749728</v>
      </c>
      <c r="N3407" s="0" t="n">
        <f aca="false">K3407+L3407+I3407-fixed</f>
        <v>-46056.7729326146</v>
      </c>
      <c r="O3407" s="0" t="n">
        <f aca="false">K3407+L3407+M3407-fixed</f>
        <v>-116180.214519322</v>
      </c>
      <c r="P3407" s="0" t="n">
        <f aca="false">12*Inputs!$B$6*(1-MIN(1,Inputs!$F$6*$D3407))*(ic*Inputs!$C$6+flat_fee-cost_acc-cost_wd*Inputs!$E$6*$E3407-cost_fx*Inputs!$D$6)+12*Inputs!$B$7*(1-MIN(1,Inputs!$F$7*$D3407))*(ic*Inputs!$C$7+flat_fee-cost_acc-cost_wd*Inputs!$E$7*$E3407-cost_fx*Inputs!$D$7)+12*Inputs!$B$8*(1-MIN(1,Inputs!$F$8*$D3407))*(ic*Inputs!$C$8+flat_fee-cost_acc-cost_wd*Inputs!$E$8*$E3407-cost_fx*Inputs!$D$8)-fixed</f>
        <v>-85601.5226828802</v>
      </c>
    </row>
    <row r="3408" customFormat="false" ht="15" hidden="false" customHeight="false" outlineLevel="0" collapsed="false">
      <c r="A3408" s="0" t="n">
        <v>3343</v>
      </c>
      <c r="B3408" s="0" t="n">
        <v>0.217358</v>
      </c>
      <c r="C3408" s="0" t="n">
        <v>0.875101</v>
      </c>
      <c r="D3408" s="0" t="n">
        <v>1.368859</v>
      </c>
      <c r="E3408" s="0" t="n">
        <v>1.279785</v>
      </c>
      <c r="F3408" s="0" t="n">
        <v>0.188697</v>
      </c>
      <c r="G3408" s="0" t="n">
        <f aca="false">12*Inputs!$B$6*(MIN(1,$H$50*$C3408)*(ic*Inputs!$C$6+pS+fee_fx*Inputs!$D$6-cost_acc-cost_wd*Inputs!$E$6*$E3408-cost_fx*Inputs!$D$6-$F3408)+(1-MIN(1,$H$50*$C3408))*(1-MIN(1,Inputs!$G$6*$D3408)*churn_nonbuyers)*(ic*Inputs!$C$6+fee_wd*Inputs!$E$6*(1-$B3408)+fee_fx*Inputs!$D$6-cost_acc-cost_wd*Inputs!$E$6*(1-$B3408)-cost_fx*Inputs!$D$6))</f>
        <v>202410.316258896</v>
      </c>
      <c r="H3408" s="0" t="n">
        <f aca="false">12*Inputs!$B$7*(MIN(1,$H$51*$C3408)*(ic*Inputs!$C$7+pE+fee_fx*Inputs!$D$7-cost_acc-cost_wd*Inputs!$E$7*$E3408-cost_fx*Inputs!$D$7-$F3408)+(1-MIN(1,$H$51*$C3408))*(1-MIN(1,Inputs!$G$7*$D3408)*churn_nonbuyers)*(ic*Inputs!$C$7+fee_wd*Inputs!$E$7*(1-$B3408)+fee_fx*Inputs!$D$7-cost_acc-cost_wd*Inputs!$E$7*(1-$B3408)-cost_fx*Inputs!$D$7))</f>
        <v>385114.876342581</v>
      </c>
      <c r="I3408" s="0" t="n">
        <f aca="false">12*Inputs!$B$8*(MIN(1,$H$52*$C3408)*(ic*Inputs!$C$8+pT-cost_acc-cost_wd*Inputs!$E$8-cost_fx*Inputs!$D$8-cost_ins)+(1-MIN(1,$H$52*$C3408))*(1-MIN(1,Inputs!$G$8*$D3408)*churn_nonbuyers)*(ic*Inputs!$C$8+fee_wd*Inputs!$E$8*(1-$B3408)+fee_fx*Inputs!$D$8-cost_acc-cost_wd*Inputs!$E$8*(1-$B3408)-cost_fx*Inputs!$D$8))</f>
        <v>131257.338142824</v>
      </c>
      <c r="J3408" s="0" t="n">
        <f aca="false">G3408+H3408+I3408-fixed</f>
        <v>18782.5307443012</v>
      </c>
      <c r="K3408" s="0" t="n">
        <f aca="false">12*Inputs!$B$6*(1-MIN(1,Inputs!$G$6*$D3408)*churn_nonbuyers)*(ic*Inputs!$C$6+fee_wd*Inputs!$E$6*(1-$B3408)+fee_fx*Inputs!$D$6-cost_acc-cost_wd*Inputs!$E$6*(1-$B3408)-cost_fx*Inputs!$D$6)</f>
        <v>158644.582952558</v>
      </c>
      <c r="L3408" s="0" t="n">
        <f aca="false">12*Inputs!$B$7*(1-MIN(1,Inputs!$G$7*$D3408)*churn_nonbuyers)*(ic*Inputs!$C$7+fee_wd*Inputs!$E$7*(1-$B3408)+fee_fx*Inputs!$D$7-cost_acc-cost_wd*Inputs!$E$7*(1-$B3408)-cost_fx*Inputs!$D$7)</f>
        <v>356628.069739535</v>
      </c>
      <c r="M3408" s="0" t="n">
        <f aca="false">12*Inputs!$B$8*(1-MIN(1,Inputs!$G$8*$D3408)*churn_nonbuyers)*(ic*Inputs!$C$8+fee_wd*Inputs!$E$8*(1-$B3408)+fee_fx*Inputs!$D$8-cost_acc-cost_wd*Inputs!$E$8*(1-$B3408)-cost_fx*Inputs!$D$8)</f>
        <v>13207.0021519392</v>
      </c>
      <c r="N3408" s="0" t="n">
        <f aca="false">K3408+L3408+I3408-fixed</f>
        <v>-53470.0091650822</v>
      </c>
      <c r="O3408" s="0" t="n">
        <f aca="false">K3408+L3408+M3408-fixed</f>
        <v>-171520.345155967</v>
      </c>
      <c r="P3408" s="0" t="n">
        <f aca="false">12*Inputs!$B$6*(1-MIN(1,Inputs!$F$6*$D3408))*(ic*Inputs!$C$6+flat_fee-cost_acc-cost_wd*Inputs!$E$6*$E3408-cost_fx*Inputs!$D$6)+12*Inputs!$B$7*(1-MIN(1,Inputs!$F$7*$D3408))*(ic*Inputs!$C$7+flat_fee-cost_acc-cost_wd*Inputs!$E$7*$E3408-cost_fx*Inputs!$D$7)+12*Inputs!$B$8*(1-MIN(1,Inputs!$F$8*$D3408))*(ic*Inputs!$C$8+flat_fee-cost_acc-cost_wd*Inputs!$E$8*$E3408-cost_fx*Inputs!$D$8)-fixed</f>
        <v>-233636.7464764</v>
      </c>
    </row>
    <row r="3409" customFormat="false" ht="15" hidden="false" customHeight="false" outlineLevel="0" collapsed="false">
      <c r="A3409" s="0" t="n">
        <v>3344</v>
      </c>
      <c r="B3409" s="0" t="n">
        <v>0.202226</v>
      </c>
      <c r="C3409" s="0" t="n">
        <v>1.011525</v>
      </c>
      <c r="D3409" s="0" t="n">
        <v>1.398272</v>
      </c>
      <c r="E3409" s="0" t="n">
        <v>1.273467</v>
      </c>
      <c r="F3409" s="0" t="n">
        <v>0.20461</v>
      </c>
      <c r="G3409" s="0" t="n">
        <f aca="false">12*Inputs!$B$6*(MIN(1,$H$50*$C3409)*(ic*Inputs!$C$6+pS+fee_fx*Inputs!$D$6-cost_acc-cost_wd*Inputs!$E$6*$E3409-cost_fx*Inputs!$D$6-$F3409)+(1-MIN(1,$H$50*$C3409))*(1-MIN(1,Inputs!$G$6*$D3409)*churn_nonbuyers)*(ic*Inputs!$C$6+fee_wd*Inputs!$E$6*(1-$B3409)+fee_fx*Inputs!$D$6-cost_acc-cost_wd*Inputs!$E$6*(1-$B3409)-cost_fx*Inputs!$D$6))</f>
        <v>210642.043732133</v>
      </c>
      <c r="H3409" s="0" t="n">
        <f aca="false">12*Inputs!$B$7*(MIN(1,$H$51*$C3409)*(ic*Inputs!$C$7+pE+fee_fx*Inputs!$D$7-cost_acc-cost_wd*Inputs!$E$7*$E3409-cost_fx*Inputs!$D$7-$F3409)+(1-MIN(1,$H$51*$C3409))*(1-MIN(1,Inputs!$G$7*$D3409)*churn_nonbuyers)*(ic*Inputs!$C$7+fee_wd*Inputs!$E$7*(1-$B3409)+fee_fx*Inputs!$D$7-cost_acc-cost_wd*Inputs!$E$7*(1-$B3409)-cost_fx*Inputs!$D$7))</f>
        <v>390412.454480944</v>
      </c>
      <c r="I3409" s="0" t="n">
        <f aca="false">12*Inputs!$B$8*(MIN(1,$H$52*$C3409)*(ic*Inputs!$C$8+pT-cost_acc-cost_wd*Inputs!$E$8-cost_fx*Inputs!$D$8-cost_ins)+(1-MIN(1,$H$52*$C3409))*(1-MIN(1,Inputs!$G$8*$D3409)*churn_nonbuyers)*(ic*Inputs!$C$8+fee_wd*Inputs!$E$8*(1-$B3409)+fee_fx*Inputs!$D$8-cost_acc-cost_wd*Inputs!$E$8*(1-$B3409)-cost_fx*Inputs!$D$8))</f>
        <v>147766.151249267</v>
      </c>
      <c r="J3409" s="0" t="n">
        <f aca="false">G3409+H3409+I3409-fixed</f>
        <v>48820.649462344</v>
      </c>
      <c r="K3409" s="0" t="n">
        <f aca="false">12*Inputs!$B$6*(1-MIN(1,Inputs!$G$6*$D3409)*churn_nonbuyers)*(ic*Inputs!$C$6+fee_wd*Inputs!$E$6*(1-$B3409)+fee_fx*Inputs!$D$6-cost_acc-cost_wd*Inputs!$E$6*(1-$B3409)-cost_fx*Inputs!$D$6)</f>
        <v>160420.796304998</v>
      </c>
      <c r="L3409" s="0" t="n">
        <f aca="false">12*Inputs!$B$7*(1-MIN(1,Inputs!$G$7*$D3409)*churn_nonbuyers)*(ic*Inputs!$C$7+fee_wd*Inputs!$E$7*(1-$B3409)+fee_fx*Inputs!$D$7-cost_acc-cost_wd*Inputs!$E$7*(1-$B3409)-cost_fx*Inputs!$D$7)</f>
        <v>358387.511126999</v>
      </c>
      <c r="M3409" s="0" t="n">
        <f aca="false">12*Inputs!$B$8*(1-MIN(1,Inputs!$G$8*$D3409)*churn_nonbuyers)*(ic*Inputs!$C$8+fee_wd*Inputs!$E$8*(1-$B3409)+fee_fx*Inputs!$D$8-cost_acc-cost_wd*Inputs!$E$8*(1-$B3409)-cost_fx*Inputs!$D$8)</f>
        <v>6716.93507665922</v>
      </c>
      <c r="N3409" s="0" t="n">
        <f aca="false">K3409+L3409+I3409-fixed</f>
        <v>-33425.5413187357</v>
      </c>
      <c r="O3409" s="0" t="n">
        <f aca="false">K3409+L3409+M3409-fixed</f>
        <v>-174474.757491343</v>
      </c>
      <c r="P3409" s="0" t="n">
        <f aca="false">12*Inputs!$B$6*(1-MIN(1,Inputs!$F$6*$D3409))*(ic*Inputs!$C$6+flat_fee-cost_acc-cost_wd*Inputs!$E$6*$E3409-cost_fx*Inputs!$D$6)+12*Inputs!$B$7*(1-MIN(1,Inputs!$F$7*$D3409))*(ic*Inputs!$C$7+flat_fee-cost_acc-cost_wd*Inputs!$E$7*$E3409-cost_fx*Inputs!$D$7)+12*Inputs!$B$8*(1-MIN(1,Inputs!$F$8*$D3409))*(ic*Inputs!$C$8+flat_fee-cost_acc-cost_wd*Inputs!$E$8*$E3409-cost_fx*Inputs!$D$8)-fixed</f>
        <v>-246123.05665024</v>
      </c>
    </row>
    <row r="3410" customFormat="false" ht="15" hidden="false" customHeight="false" outlineLevel="0" collapsed="false">
      <c r="A3410" s="0" t="n">
        <v>3345</v>
      </c>
      <c r="B3410" s="0" t="n">
        <v>0.173279</v>
      </c>
      <c r="C3410" s="0" t="n">
        <v>0.708427</v>
      </c>
      <c r="D3410" s="0" t="n">
        <v>0.962369</v>
      </c>
      <c r="E3410" s="0" t="n">
        <v>1.144285</v>
      </c>
      <c r="F3410" s="0" t="n">
        <v>0.095045</v>
      </c>
      <c r="G3410" s="0" t="n">
        <f aca="false">12*Inputs!$B$6*(MIN(1,$H$50*$C3410)*(ic*Inputs!$C$6+pS+fee_fx*Inputs!$D$6-cost_acc-cost_wd*Inputs!$E$6*$E3410-cost_fx*Inputs!$D$6-$F3410)+(1-MIN(1,$H$50*$C3410))*(1-MIN(1,Inputs!$G$6*$D3410)*churn_nonbuyers)*(ic*Inputs!$C$6+fee_wd*Inputs!$E$6*(1-$B3410)+fee_fx*Inputs!$D$6-cost_acc-cost_wd*Inputs!$E$6*(1-$B3410)-cost_fx*Inputs!$D$6))</f>
        <v>206779.471118528</v>
      </c>
      <c r="H3410" s="0" t="n">
        <f aca="false">12*Inputs!$B$7*(MIN(1,$H$51*$C3410)*(ic*Inputs!$C$7+pE+fee_fx*Inputs!$D$7-cost_acc-cost_wd*Inputs!$E$7*$E3410-cost_fx*Inputs!$D$7-$F3410)+(1-MIN(1,$H$51*$C3410))*(1-MIN(1,Inputs!$G$7*$D3410)*churn_nonbuyers)*(ic*Inputs!$C$7+fee_wd*Inputs!$E$7*(1-$B3410)+fee_fx*Inputs!$D$7-cost_acc-cost_wd*Inputs!$E$7*(1-$B3410)-cost_fx*Inputs!$D$7))</f>
        <v>402236.430222023</v>
      </c>
      <c r="I3410" s="0" t="n">
        <f aca="false">12*Inputs!$B$8*(MIN(1,$H$52*$C3410)*(ic*Inputs!$C$8+pT-cost_acc-cost_wd*Inputs!$E$8-cost_fx*Inputs!$D$8-cost_ins)+(1-MIN(1,$H$52*$C3410))*(1-MIN(1,Inputs!$G$8*$D3410)*churn_nonbuyers)*(ic*Inputs!$C$8+fee_wd*Inputs!$E$8*(1-$B3410)+fee_fx*Inputs!$D$8-cost_acc-cost_wd*Inputs!$E$8*(1-$B3410)-cost_fx*Inputs!$D$8))</f>
        <v>154443.020027602</v>
      </c>
      <c r="J3410" s="0" t="n">
        <f aca="false">G3410+H3410+I3410-fixed</f>
        <v>63458.9213681531</v>
      </c>
      <c r="K3410" s="0" t="n">
        <f aca="false">12*Inputs!$B$6*(1-MIN(1,Inputs!$G$6*$D3410)*churn_nonbuyers)*(ic*Inputs!$C$6+fee_wd*Inputs!$E$6*(1-$B3410)+fee_fx*Inputs!$D$6-cost_acc-cost_wd*Inputs!$E$6*(1-$B3410)-cost_fx*Inputs!$D$6)</f>
        <v>168147.804513247</v>
      </c>
      <c r="L3410" s="0" t="n">
        <f aca="false">12*Inputs!$B$7*(1-MIN(1,Inputs!$G$7*$D3410)*churn_nonbuyers)*(ic*Inputs!$C$7+fee_wd*Inputs!$E$7*(1-$B3410)+fee_fx*Inputs!$D$7-cost_acc-cost_wd*Inputs!$E$7*(1-$B3410)-cost_fx*Inputs!$D$7)</f>
        <v>367327.404595948</v>
      </c>
      <c r="M3410" s="0" t="n">
        <f aca="false">12*Inputs!$B$8*(1-MIN(1,Inputs!$G$8*$D3410)*churn_nonbuyers)*(ic*Inputs!$C$8+fee_wd*Inputs!$E$8*(1-$B3410)+fee_fx*Inputs!$D$8-cost_acc-cost_wd*Inputs!$E$8*(1-$B3410)-cost_fx*Inputs!$D$8)</f>
        <v>103803.619035154</v>
      </c>
      <c r="N3410" s="0" t="n">
        <f aca="false">K3410+L3410+I3410-fixed</f>
        <v>-10081.7708632026</v>
      </c>
      <c r="O3410" s="0" t="n">
        <f aca="false">K3410+L3410+M3410-fixed</f>
        <v>-60721.1718556508</v>
      </c>
      <c r="P3410" s="0" t="n">
        <f aca="false">12*Inputs!$B$6*(1-MIN(1,Inputs!$F$6*$D3410))*(ic*Inputs!$C$6+flat_fee-cost_acc-cost_wd*Inputs!$E$6*$E3410-cost_fx*Inputs!$D$6)+12*Inputs!$B$7*(1-MIN(1,Inputs!$F$7*$D3410))*(ic*Inputs!$C$7+flat_fee-cost_acc-cost_wd*Inputs!$E$7*$E3410-cost_fx*Inputs!$D$7)+12*Inputs!$B$8*(1-MIN(1,Inputs!$F$8*$D3410))*(ic*Inputs!$C$8+flat_fee-cost_acc-cost_wd*Inputs!$E$8*$E3410-cost_fx*Inputs!$D$8)-fixed</f>
        <v>28058.9532476</v>
      </c>
    </row>
    <row r="3411" customFormat="false" ht="15" hidden="false" customHeight="false" outlineLevel="0" collapsed="false">
      <c r="A3411" s="0" t="n">
        <v>3346</v>
      </c>
      <c r="B3411" s="0" t="n">
        <v>0.329235</v>
      </c>
      <c r="C3411" s="0" t="n">
        <v>0.890732</v>
      </c>
      <c r="D3411" s="0" t="n">
        <v>1.032976</v>
      </c>
      <c r="E3411" s="0" t="n">
        <v>1.139632</v>
      </c>
      <c r="F3411" s="0" t="n">
        <v>0.336197</v>
      </c>
      <c r="G3411" s="0" t="n">
        <f aca="false">12*Inputs!$B$6*(MIN(1,$H$50*$C3411)*(ic*Inputs!$C$6+pS+fee_fx*Inputs!$D$6-cost_acc-cost_wd*Inputs!$E$6*$E3411-cost_fx*Inputs!$D$6-$F3411)+(1-MIN(1,$H$50*$C3411))*(1-MIN(1,Inputs!$G$6*$D3411)*churn_nonbuyers)*(ic*Inputs!$C$6+fee_wd*Inputs!$E$6*(1-$B3411)+fee_fx*Inputs!$D$6-cost_acc-cost_wd*Inputs!$E$6*(1-$B3411)-cost_fx*Inputs!$D$6))</f>
        <v>191508.019019918</v>
      </c>
      <c r="H3411" s="0" t="n">
        <f aca="false">12*Inputs!$B$7*(MIN(1,$H$51*$C3411)*(ic*Inputs!$C$7+pE+fee_fx*Inputs!$D$7-cost_acc-cost_wd*Inputs!$E$7*$E3411-cost_fx*Inputs!$D$7-$F3411)+(1-MIN(1,$H$51*$C3411))*(1-MIN(1,Inputs!$G$7*$D3411)*churn_nonbuyers)*(ic*Inputs!$C$7+fee_wd*Inputs!$E$7*(1-$B3411)+fee_fx*Inputs!$D$7-cost_acc-cost_wd*Inputs!$E$7*(1-$B3411)-cost_fx*Inputs!$D$7))</f>
        <v>384800.793526453</v>
      </c>
      <c r="I3411" s="0" t="n">
        <f aca="false">12*Inputs!$B$8*(MIN(1,$H$52*$C3411)*(ic*Inputs!$C$8+pT-cost_acc-cost_wd*Inputs!$E$8-cost_fx*Inputs!$D$8-cost_ins)+(1-MIN(1,$H$52*$C3411))*(1-MIN(1,Inputs!$G$8*$D3411)*churn_nonbuyers)*(ic*Inputs!$C$8+fee_wd*Inputs!$E$8*(1-$B3411)+fee_fx*Inputs!$D$8-cost_acc-cost_wd*Inputs!$E$8*(1-$B3411)-cost_fx*Inputs!$D$8))</f>
        <v>160775.164737848</v>
      </c>
      <c r="J3411" s="0" t="n">
        <f aca="false">G3411+H3411+I3411-fixed</f>
        <v>37083.9772842189</v>
      </c>
      <c r="K3411" s="0" t="n">
        <f aca="false">12*Inputs!$B$6*(1-MIN(1,Inputs!$G$6*$D3411)*churn_nonbuyers)*(ic*Inputs!$C$6+fee_wd*Inputs!$E$6*(1-$B3411)+fee_fx*Inputs!$D$6-cost_acc-cost_wd*Inputs!$E$6*(1-$B3411)-cost_fx*Inputs!$D$6)</f>
        <v>146226.423264192</v>
      </c>
      <c r="L3411" s="0" t="n">
        <f aca="false">12*Inputs!$B$7*(1-MIN(1,Inputs!$G$7*$D3411)*churn_nonbuyers)*(ic*Inputs!$C$7+fee_wd*Inputs!$E$7*(1-$B3411)+fee_fx*Inputs!$D$7-cost_acc-cost_wd*Inputs!$E$7*(1-$B3411)-cost_fx*Inputs!$D$7)</f>
        <v>344764.479110515</v>
      </c>
      <c r="M3411" s="0" t="n">
        <f aca="false">12*Inputs!$B$8*(1-MIN(1,Inputs!$G$8*$D3411)*churn_nonbuyers)*(ic*Inputs!$C$8+fee_wd*Inputs!$E$8*(1-$B3411)+fee_fx*Inputs!$D$8-cost_acc-cost_wd*Inputs!$E$8*(1-$B3411)-cost_fx*Inputs!$D$8)</f>
        <v>86009.449792896</v>
      </c>
      <c r="N3411" s="0" t="n">
        <f aca="false">K3411+L3411+I3411-fixed</f>
        <v>-48233.932887445</v>
      </c>
      <c r="O3411" s="0" t="n">
        <f aca="false">K3411+L3411+M3411-fixed</f>
        <v>-122999.647832397</v>
      </c>
      <c r="P3411" s="0" t="n">
        <f aca="false">12*Inputs!$B$6*(1-MIN(1,Inputs!$F$6*$D3411))*(ic*Inputs!$C$6+flat_fee-cost_acc-cost_wd*Inputs!$E$6*$E3411-cost_fx*Inputs!$D$6)+12*Inputs!$B$7*(1-MIN(1,Inputs!$F$7*$D3411))*(ic*Inputs!$C$7+flat_fee-cost_acc-cost_wd*Inputs!$E$7*$E3411-cost_fx*Inputs!$D$7)+12*Inputs!$B$8*(1-MIN(1,Inputs!$F$8*$D3411))*(ic*Inputs!$C$8+flat_fee-cost_acc-cost_wd*Inputs!$E$8*$E3411-cost_fx*Inputs!$D$8)-fixed</f>
        <v>-7340.03256831993</v>
      </c>
    </row>
    <row r="3412" customFormat="false" ht="15" hidden="false" customHeight="false" outlineLevel="0" collapsed="false">
      <c r="A3412" s="0" t="n">
        <v>3347</v>
      </c>
      <c r="B3412" s="0" t="n">
        <v>0.205586</v>
      </c>
      <c r="C3412" s="0" t="n">
        <v>0.917072</v>
      </c>
      <c r="D3412" s="0" t="n">
        <v>1.067514</v>
      </c>
      <c r="E3412" s="0" t="n">
        <v>1.186269</v>
      </c>
      <c r="F3412" s="0" t="n">
        <v>0.408038</v>
      </c>
      <c r="G3412" s="0" t="n">
        <f aca="false">12*Inputs!$B$6*(MIN(1,$H$50*$C3412)*(ic*Inputs!$C$6+pS+fee_fx*Inputs!$D$6-cost_acc-cost_wd*Inputs!$E$6*$E3412-cost_fx*Inputs!$D$6-$F3412)+(1-MIN(1,$H$50*$C3412))*(1-MIN(1,Inputs!$G$6*$D3412)*churn_nonbuyers)*(ic*Inputs!$C$6+fee_wd*Inputs!$E$6*(1-$B3412)+fee_fx*Inputs!$D$6-cost_acc-cost_wd*Inputs!$E$6*(1-$B3412)-cost_fx*Inputs!$D$6))</f>
        <v>205715.443565403</v>
      </c>
      <c r="H3412" s="0" t="n">
        <f aca="false">12*Inputs!$B$7*(MIN(1,$H$51*$C3412)*(ic*Inputs!$C$7+pE+fee_fx*Inputs!$D$7-cost_acc-cost_wd*Inputs!$E$7*$E3412-cost_fx*Inputs!$D$7-$F3412)+(1-MIN(1,$H$51*$C3412))*(1-MIN(1,Inputs!$G$7*$D3412)*churn_nonbuyers)*(ic*Inputs!$C$7+fee_wd*Inputs!$E$7*(1-$B3412)+fee_fx*Inputs!$D$7-cost_acc-cost_wd*Inputs!$E$7*(1-$B3412)-cost_fx*Inputs!$D$7))</f>
        <v>387942.220716948</v>
      </c>
      <c r="I3412" s="0" t="n">
        <f aca="false">12*Inputs!$B$8*(MIN(1,$H$52*$C3412)*(ic*Inputs!$C$8+pT-cost_acc-cost_wd*Inputs!$E$8-cost_fx*Inputs!$D$8-cost_ins)+(1-MIN(1,$H$52*$C3412))*(1-MIN(1,Inputs!$G$8*$D3412)*churn_nonbuyers)*(ic*Inputs!$C$8+fee_wd*Inputs!$E$8*(1-$B3412)+fee_fx*Inputs!$D$8-cost_acc-cost_wd*Inputs!$E$8*(1-$B3412)-cost_fx*Inputs!$D$8))</f>
        <v>160834.512035865</v>
      </c>
      <c r="J3412" s="0" t="n">
        <f aca="false">G3412+H3412+I3412-fixed</f>
        <v>54492.1763182145</v>
      </c>
      <c r="K3412" s="0" t="n">
        <f aca="false">12*Inputs!$B$6*(1-MIN(1,Inputs!$G$6*$D3412)*churn_nonbuyers)*(ic*Inputs!$C$6+fee_wd*Inputs!$E$6*(1-$B3412)+fee_fx*Inputs!$D$6-cost_acc-cost_wd*Inputs!$E$6*(1-$B3412)-cost_fx*Inputs!$D$6)</f>
        <v>162815.229599069</v>
      </c>
      <c r="L3412" s="0" t="n">
        <f aca="false">12*Inputs!$B$7*(1-MIN(1,Inputs!$G$7*$D3412)*churn_nonbuyers)*(ic*Inputs!$C$7+fee_wd*Inputs!$E$7*(1-$B3412)+fee_fx*Inputs!$D$7-cost_acc-cost_wd*Inputs!$E$7*(1-$B3412)-cost_fx*Inputs!$D$7)</f>
        <v>361631.059487441</v>
      </c>
      <c r="M3412" s="0" t="n">
        <f aca="false">12*Inputs!$B$8*(1-MIN(1,Inputs!$G$8*$D3412)*churn_nonbuyers)*(ic*Inputs!$C$8+fee_wd*Inputs!$E$8*(1-$B3412)+fee_fx*Inputs!$D$8-cost_acc-cost_wd*Inputs!$E$8*(1-$B3412)-cost_fx*Inputs!$D$8)</f>
        <v>80000.3286356544</v>
      </c>
      <c r="N3412" s="0" t="n">
        <f aca="false">K3412+L3412+I3412-fixed</f>
        <v>-14719.1988776252</v>
      </c>
      <c r="O3412" s="0" t="n">
        <f aca="false">K3412+L3412+M3412-fixed</f>
        <v>-95553.3822778354</v>
      </c>
      <c r="P3412" s="0" t="n">
        <f aca="false">12*Inputs!$B$6*(1-MIN(1,Inputs!$F$6*$D3412))*(ic*Inputs!$C$6+flat_fee-cost_acc-cost_wd*Inputs!$E$6*$E3412-cost_fx*Inputs!$D$6)+12*Inputs!$B$7*(1-MIN(1,Inputs!$F$7*$D3412))*(ic*Inputs!$C$7+flat_fee-cost_acc-cost_wd*Inputs!$E$7*$E3412-cost_fx*Inputs!$D$7)+12*Inputs!$B$8*(1-MIN(1,Inputs!$F$8*$D3412))*(ic*Inputs!$C$8+flat_fee-cost_acc-cost_wd*Inputs!$E$8*$E3412-cost_fx*Inputs!$D$8)-fixed</f>
        <v>-45051.05932816</v>
      </c>
    </row>
    <row r="3413" customFormat="false" ht="15" hidden="false" customHeight="false" outlineLevel="0" collapsed="false">
      <c r="A3413" s="0" t="n">
        <v>3348</v>
      </c>
      <c r="B3413" s="0" t="n">
        <v>0.421725</v>
      </c>
      <c r="C3413" s="0" t="n">
        <v>0.824379</v>
      </c>
      <c r="D3413" s="0" t="n">
        <v>1.100641</v>
      </c>
      <c r="E3413" s="0" t="n">
        <v>1.034584</v>
      </c>
      <c r="F3413" s="0" t="n">
        <v>0.150231</v>
      </c>
      <c r="G3413" s="0" t="n">
        <f aca="false">12*Inputs!$B$6*(MIN(1,$H$50*$C3413)*(ic*Inputs!$C$6+pS+fee_fx*Inputs!$D$6-cost_acc-cost_wd*Inputs!$E$6*$E3413-cost_fx*Inputs!$D$6-$F3413)+(1-MIN(1,$H$50*$C3413))*(1-MIN(1,Inputs!$G$6*$D3413)*churn_nonbuyers)*(ic*Inputs!$C$6+fee_wd*Inputs!$E$6*(1-$B3413)+fee_fx*Inputs!$D$6-cost_acc-cost_wd*Inputs!$E$6*(1-$B3413)-cost_fx*Inputs!$D$6))</f>
        <v>181419.455491991</v>
      </c>
      <c r="H3413" s="0" t="n">
        <f aca="false">12*Inputs!$B$7*(MIN(1,$H$51*$C3413)*(ic*Inputs!$C$7+pE+fee_fx*Inputs!$D$7-cost_acc-cost_wd*Inputs!$E$7*$E3413-cost_fx*Inputs!$D$7-$F3413)+(1-MIN(1,$H$51*$C3413))*(1-MIN(1,Inputs!$G$7*$D3413)*churn_nonbuyers)*(ic*Inputs!$C$7+fee_wd*Inputs!$E$7*(1-$B3413)+fee_fx*Inputs!$D$7-cost_acc-cost_wd*Inputs!$E$7*(1-$B3413)-cost_fx*Inputs!$D$7))</f>
        <v>391509.014037474</v>
      </c>
      <c r="I3413" s="0" t="n">
        <f aca="false">12*Inputs!$B$8*(MIN(1,$H$52*$C3413)*(ic*Inputs!$C$8+pT-cost_acc-cost_wd*Inputs!$E$8-cost_fx*Inputs!$D$8-cost_ins)+(1-MIN(1,$H$52*$C3413))*(1-MIN(1,Inputs!$G$8*$D3413)*churn_nonbuyers)*(ic*Inputs!$C$8+fee_wd*Inputs!$E$8*(1-$B3413)+fee_fx*Inputs!$D$8-cost_acc-cost_wd*Inputs!$E$8*(1-$B3413)-cost_fx*Inputs!$D$8))</f>
        <v>148552.622692277</v>
      </c>
      <c r="J3413" s="0" t="n">
        <f aca="false">G3413+H3413+I3413-fixed</f>
        <v>21481.0922217426</v>
      </c>
      <c r="K3413" s="0" t="n">
        <f aca="false">12*Inputs!$B$6*(1-MIN(1,Inputs!$G$6*$D3413)*churn_nonbuyers)*(ic*Inputs!$C$6+fee_wd*Inputs!$E$6*(1-$B3413)+fee_fx*Inputs!$D$6-cost_acc-cost_wd*Inputs!$E$6*(1-$B3413)-cost_fx*Inputs!$D$6)</f>
        <v>133119.14706522</v>
      </c>
      <c r="L3413" s="0" t="n">
        <f aca="false">12*Inputs!$B$7*(1-MIN(1,Inputs!$G$7*$D3413)*churn_nonbuyers)*(ic*Inputs!$C$7+fee_wd*Inputs!$E$7*(1-$B3413)+fee_fx*Inputs!$D$7-cost_acc-cost_wd*Inputs!$E$7*(1-$B3413)-cost_fx*Inputs!$D$7)</f>
        <v>331163.451471132</v>
      </c>
      <c r="M3413" s="0" t="n">
        <f aca="false">12*Inputs!$B$8*(1-MIN(1,Inputs!$G$8*$D3413)*churn_nonbuyers)*(ic*Inputs!$C$8+fee_wd*Inputs!$E$8*(1-$B3413)+fee_fx*Inputs!$D$8-cost_acc-cost_wd*Inputs!$E$8*(1-$B3413)-cost_fx*Inputs!$D$8)</f>
        <v>70278.78326436</v>
      </c>
      <c r="N3413" s="0" t="n">
        <f aca="false">K3413+L3413+I3413-fixed</f>
        <v>-87164.7787713709</v>
      </c>
      <c r="O3413" s="0" t="n">
        <f aca="false">K3413+L3413+M3413-fixed</f>
        <v>-165438.618199288</v>
      </c>
      <c r="P3413" s="0" t="n">
        <f aca="false">12*Inputs!$B$6*(1-MIN(1,Inputs!$F$6*$D3413))*(ic*Inputs!$C$6+flat_fee-cost_acc-cost_wd*Inputs!$E$6*$E3413-cost_fx*Inputs!$D$6)+12*Inputs!$B$7*(1-MIN(1,Inputs!$F$7*$D3413))*(ic*Inputs!$C$7+flat_fee-cost_acc-cost_wd*Inputs!$E$7*$E3413-cost_fx*Inputs!$D$7)+12*Inputs!$B$8*(1-MIN(1,Inputs!$F$8*$D3413))*(ic*Inputs!$C$8+flat_fee-cost_acc-cost_wd*Inputs!$E$8*$E3413-cost_fx*Inputs!$D$8)-fixed</f>
        <v>-387.229445439996</v>
      </c>
    </row>
    <row r="3414" customFormat="false" ht="15" hidden="false" customHeight="false" outlineLevel="0" collapsed="false">
      <c r="A3414" s="0" t="n">
        <v>3349</v>
      </c>
      <c r="B3414" s="0" t="n">
        <v>0.375254</v>
      </c>
      <c r="C3414" s="0" t="n">
        <v>0.893619</v>
      </c>
      <c r="D3414" s="0" t="n">
        <v>1.821862</v>
      </c>
      <c r="E3414" s="0" t="n">
        <v>1.130033</v>
      </c>
      <c r="F3414" s="0" t="n">
        <v>0.063319</v>
      </c>
      <c r="G3414" s="0" t="n">
        <f aca="false">12*Inputs!$B$6*(MIN(1,$H$50*$C3414)*(ic*Inputs!$C$6+pS+fee_fx*Inputs!$D$6-cost_acc-cost_wd*Inputs!$E$6*$E3414-cost_fx*Inputs!$D$6-$F3414)+(1-MIN(1,$H$50*$C3414))*(1-MIN(1,Inputs!$G$6*$D3414)*churn_nonbuyers)*(ic*Inputs!$C$6+fee_wd*Inputs!$E$6*(1-$B3414)+fee_fx*Inputs!$D$6-cost_acc-cost_wd*Inputs!$E$6*(1-$B3414)-cost_fx*Inputs!$D$6))</f>
        <v>186231.06974711</v>
      </c>
      <c r="H3414" s="0" t="n">
        <f aca="false">12*Inputs!$B$7*(MIN(1,$H$51*$C3414)*(ic*Inputs!$C$7+pE+fee_fx*Inputs!$D$7-cost_acc-cost_wd*Inputs!$E$7*$E3414-cost_fx*Inputs!$D$7-$F3414)+(1-MIN(1,$H$51*$C3414))*(1-MIN(1,Inputs!$G$7*$D3414)*churn_nonbuyers)*(ic*Inputs!$C$7+fee_wd*Inputs!$E$7*(1-$B3414)+fee_fx*Inputs!$D$7-cost_acc-cost_wd*Inputs!$E$7*(1-$B3414)-cost_fx*Inputs!$D$7))</f>
        <v>390528.61961235</v>
      </c>
      <c r="I3414" s="0" t="n">
        <f aca="false">12*Inputs!$B$8*(MIN(1,$H$52*$C3414)*(ic*Inputs!$C$8+pT-cost_acc-cost_wd*Inputs!$E$8-cost_fx*Inputs!$D$8-cost_ins)+(1-MIN(1,$H$52*$C3414))*(1-MIN(1,Inputs!$G$8*$D3414)*churn_nonbuyers)*(ic*Inputs!$C$8+fee_wd*Inputs!$E$8*(1-$B3414)+fee_fx*Inputs!$D$8-cost_acc-cost_wd*Inputs!$E$8*(1-$B3414)-cost_fx*Inputs!$D$8))</f>
        <v>128809.817136</v>
      </c>
      <c r="J3414" s="0" t="n">
        <f aca="false">G3414+H3414+I3414-fixed</f>
        <v>5569.5064954597</v>
      </c>
      <c r="K3414" s="0" t="n">
        <f aca="false">12*Inputs!$B$6*(1-MIN(1,Inputs!$G$6*$D3414)*churn_nonbuyers)*(ic*Inputs!$C$6+fee_wd*Inputs!$E$6*(1-$B3414)+fee_fx*Inputs!$D$6-cost_acc-cost_wd*Inputs!$E$6*(1-$B3414)-cost_fx*Inputs!$D$6)</f>
        <v>134121.414261226</v>
      </c>
      <c r="L3414" s="0" t="n">
        <f aca="false">12*Inputs!$B$7*(1-MIN(1,Inputs!$G$7*$D3414)*churn_nonbuyers)*(ic*Inputs!$C$7+fee_wd*Inputs!$E$7*(1-$B3414)+fee_fx*Inputs!$D$7-cost_acc-cost_wd*Inputs!$E$7*(1-$B3414)-cost_fx*Inputs!$D$7)</f>
        <v>330079.596780735</v>
      </c>
      <c r="M3414" s="0" t="n">
        <f aca="false">12*Inputs!$B$8*(1-MIN(1,Inputs!$G$8*$D3414)*churn_nonbuyers)*(ic*Inputs!$C$8+fee_wd*Inputs!$E$8*(1-$B3414)+fee_fx*Inputs!$D$8-cost_acc-cost_wd*Inputs!$E$8*(1-$B3414)-cost_fx*Inputs!$D$8)</f>
        <v>0</v>
      </c>
      <c r="N3414" s="0" t="n">
        <f aca="false">K3414+L3414+I3414-fixed</f>
        <v>-106989.171822039</v>
      </c>
      <c r="O3414" s="0" t="n">
        <f aca="false">K3414+L3414+M3414-fixed</f>
        <v>-235798.988958039</v>
      </c>
      <c r="P3414" s="0" t="n">
        <f aca="false">12*Inputs!$B$6*(1-MIN(1,Inputs!$F$6*$D3414))*(ic*Inputs!$C$6+flat_fee-cost_acc-cost_wd*Inputs!$E$6*$E3414-cost_fx*Inputs!$D$6)+12*Inputs!$B$7*(1-MIN(1,Inputs!$F$7*$D3414))*(ic*Inputs!$C$7+flat_fee-cost_acc-cost_wd*Inputs!$E$7*$E3414-cost_fx*Inputs!$D$7)+12*Inputs!$B$8*(1-MIN(1,Inputs!$F$8*$D3414))*(ic*Inputs!$C$8+flat_fee-cost_acc-cost_wd*Inputs!$E$8*$E3414-cost_fx*Inputs!$D$8)-fixed</f>
        <v>-421959.469578006</v>
      </c>
    </row>
    <row r="3415" customFormat="false" ht="15" hidden="false" customHeight="false" outlineLevel="0" collapsed="false">
      <c r="A3415" s="0" t="n">
        <v>3350</v>
      </c>
      <c r="B3415" s="0" t="n">
        <v>0.180189</v>
      </c>
      <c r="C3415" s="0" t="n">
        <v>0.731188</v>
      </c>
      <c r="D3415" s="0" t="n">
        <v>0.778564</v>
      </c>
      <c r="E3415" s="0" t="n">
        <v>1.162176</v>
      </c>
      <c r="F3415" s="0" t="n">
        <v>0.136716</v>
      </c>
      <c r="G3415" s="0" t="n">
        <f aca="false">12*Inputs!$B$6*(MIN(1,$H$50*$C3415)*(ic*Inputs!$C$6+pS+fee_fx*Inputs!$D$6-cost_acc-cost_wd*Inputs!$E$6*$E3415-cost_fx*Inputs!$D$6-$F3415)+(1-MIN(1,$H$50*$C3415))*(1-MIN(1,Inputs!$G$6*$D3415)*churn_nonbuyers)*(ic*Inputs!$C$6+fee_wd*Inputs!$E$6*(1-$B3415)+fee_fx*Inputs!$D$6-cost_acc-cost_wd*Inputs!$E$6*(1-$B3415)-cost_fx*Inputs!$D$6))</f>
        <v>207645.358478332</v>
      </c>
      <c r="H3415" s="0" t="n">
        <f aca="false">12*Inputs!$B$7*(MIN(1,$H$51*$C3415)*(ic*Inputs!$C$7+pE+fee_fx*Inputs!$D$7-cost_acc-cost_wd*Inputs!$E$7*$E3415-cost_fx*Inputs!$D$7-$F3415)+(1-MIN(1,$H$51*$C3415))*(1-MIN(1,Inputs!$G$7*$D3415)*churn_nonbuyers)*(ic*Inputs!$C$7+fee_wd*Inputs!$E$7*(1-$B3415)+fee_fx*Inputs!$D$7-cost_acc-cost_wd*Inputs!$E$7*(1-$B3415)-cost_fx*Inputs!$D$7))</f>
        <v>400884.099442617</v>
      </c>
      <c r="I3415" s="0" t="n">
        <f aca="false">12*Inputs!$B$8*(MIN(1,$H$52*$C3415)*(ic*Inputs!$C$8+pT-cost_acc-cost_wd*Inputs!$E$8-cost_fx*Inputs!$D$8-cost_ins)+(1-MIN(1,$H$52*$C3415))*(1-MIN(1,Inputs!$G$8*$D3415)*churn_nonbuyers)*(ic*Inputs!$C$8+fee_wd*Inputs!$E$8*(1-$B3415)+fee_fx*Inputs!$D$8-cost_acc-cost_wd*Inputs!$E$8*(1-$B3415)-cost_fx*Inputs!$D$8))</f>
        <v>175974.932439728</v>
      </c>
      <c r="J3415" s="0" t="n">
        <f aca="false">G3415+H3415+I3415-fixed</f>
        <v>84504.390360677</v>
      </c>
      <c r="K3415" s="0" t="n">
        <f aca="false">12*Inputs!$B$6*(1-MIN(1,Inputs!$G$6*$D3415)*churn_nonbuyers)*(ic*Inputs!$C$6+fee_wd*Inputs!$E$6*(1-$B3415)+fee_fx*Inputs!$D$6-cost_acc-cost_wd*Inputs!$E$6*(1-$B3415)-cost_fx*Inputs!$D$6)</f>
        <v>168814.937293891</v>
      </c>
      <c r="L3415" s="0" t="n">
        <f aca="false">12*Inputs!$B$7*(1-MIN(1,Inputs!$G$7*$D3415)*churn_nonbuyers)*(ic*Inputs!$C$7+fee_wd*Inputs!$E$7*(1-$B3415)+fee_fx*Inputs!$D$7-cost_acc-cost_wd*Inputs!$E$7*(1-$B3415)-cost_fx*Inputs!$D$7)</f>
        <v>368441.320904335</v>
      </c>
      <c r="M3415" s="0" t="n">
        <f aca="false">12*Inputs!$B$8*(1-MIN(1,Inputs!$G$8*$D3415)*churn_nonbuyers)*(ic*Inputs!$C$8+fee_wd*Inputs!$E$8*(1-$B3415)+fee_fx*Inputs!$D$8-cost_acc-cost_wd*Inputs!$E$8*(1-$B3415)-cost_fx*Inputs!$D$8)</f>
        <v>144578.324544826</v>
      </c>
      <c r="N3415" s="0" t="n">
        <f aca="false">K3415+L3415+I3415-fixed</f>
        <v>13231.1906379544</v>
      </c>
      <c r="O3415" s="0" t="n">
        <f aca="false">K3415+L3415+M3415-fixed</f>
        <v>-18165.4172569483</v>
      </c>
      <c r="P3415" s="0" t="n">
        <f aca="false">12*Inputs!$B$6*(1-MIN(1,Inputs!$F$6*$D3415))*(ic*Inputs!$C$6+flat_fee-cost_acc-cost_wd*Inputs!$E$6*$E3415-cost_fx*Inputs!$D$6)+12*Inputs!$B$7*(1-MIN(1,Inputs!$F$7*$D3415))*(ic*Inputs!$C$7+flat_fee-cost_acc-cost_wd*Inputs!$E$7*$E3415-cost_fx*Inputs!$D$7)+12*Inputs!$B$8*(1-MIN(1,Inputs!$F$8*$D3415))*(ic*Inputs!$C$8+flat_fee-cost_acc-cost_wd*Inputs!$E$8*$E3415-cost_fx*Inputs!$D$8)-fixed</f>
        <v>116667.14347136</v>
      </c>
    </row>
    <row r="3416" customFormat="false" ht="15" hidden="false" customHeight="false" outlineLevel="0" collapsed="false">
      <c r="A3416" s="0" t="n">
        <v>3351</v>
      </c>
      <c r="B3416" s="0" t="n">
        <v>0.109868</v>
      </c>
      <c r="C3416" s="0" t="n">
        <v>0.820286</v>
      </c>
      <c r="D3416" s="0" t="n">
        <v>1.106665</v>
      </c>
      <c r="E3416" s="0" t="n">
        <v>1.080739</v>
      </c>
      <c r="F3416" s="0" t="n">
        <v>0.25341</v>
      </c>
      <c r="G3416" s="0" t="n">
        <f aca="false">12*Inputs!$B$6*(MIN(1,$H$50*$C3416)*(ic*Inputs!$C$6+pS+fee_fx*Inputs!$D$6-cost_acc-cost_wd*Inputs!$E$6*$E3416-cost_fx*Inputs!$D$6-$F3416)+(1-MIN(1,$H$50*$C3416))*(1-MIN(1,Inputs!$G$6*$D3416)*churn_nonbuyers)*(ic*Inputs!$C$6+fee_wd*Inputs!$E$6*(1-$B3416)+fee_fx*Inputs!$D$6-cost_acc-cost_wd*Inputs!$E$6*(1-$B3416)-cost_fx*Inputs!$D$6))</f>
        <v>217956.325602432</v>
      </c>
      <c r="H3416" s="0" t="n">
        <f aca="false">12*Inputs!$B$7*(MIN(1,$H$51*$C3416)*(ic*Inputs!$C$7+pE+fee_fx*Inputs!$D$7-cost_acc-cost_wd*Inputs!$E$7*$E3416-cost_fx*Inputs!$D$7-$F3416)+(1-MIN(1,$H$51*$C3416))*(1-MIN(1,Inputs!$G$7*$D3416)*churn_nonbuyers)*(ic*Inputs!$C$7+fee_wd*Inputs!$E$7*(1-$B3416)+fee_fx*Inputs!$D$7-cost_acc-cost_wd*Inputs!$E$7*(1-$B3416)-cost_fx*Inputs!$D$7))</f>
        <v>411102.171136626</v>
      </c>
      <c r="I3416" s="0" t="n">
        <f aca="false">12*Inputs!$B$8*(MIN(1,$H$52*$C3416)*(ic*Inputs!$C$8+pT-cost_acc-cost_wd*Inputs!$E$8-cost_fx*Inputs!$D$8-cost_ins)+(1-MIN(1,$H$52*$C3416))*(1-MIN(1,Inputs!$G$8*$D3416)*churn_nonbuyers)*(ic*Inputs!$C$8+fee_wd*Inputs!$E$8*(1-$B3416)+fee_fx*Inputs!$D$8-cost_acc-cost_wd*Inputs!$E$8*(1-$B3416)-cost_fx*Inputs!$D$8))</f>
        <v>149050.537388461</v>
      </c>
      <c r="J3416" s="0" t="n">
        <f aca="false">G3416+H3416+I3416-fixed</f>
        <v>78109.0341275191</v>
      </c>
      <c r="K3416" s="0" t="n">
        <f aca="false">12*Inputs!$B$6*(1-MIN(1,Inputs!$G$6*$D3416)*churn_nonbuyers)*(ic*Inputs!$C$6+fee_wd*Inputs!$E$6*(1-$B3416)+fee_fx*Inputs!$D$6-cost_acc-cost_wd*Inputs!$E$6*(1-$B3416)-cost_fx*Inputs!$D$6)</f>
        <v>175499.251705584</v>
      </c>
      <c r="L3416" s="0" t="n">
        <f aca="false">12*Inputs!$B$7*(1-MIN(1,Inputs!$G$7*$D3416)*churn_nonbuyers)*(ic*Inputs!$C$7+fee_wd*Inputs!$E$7*(1-$B3416)+fee_fx*Inputs!$D$7-cost_acc-cost_wd*Inputs!$E$7*(1-$B3416)-cost_fx*Inputs!$D$7)</f>
        <v>374518.044303351</v>
      </c>
      <c r="M3416" s="0" t="n">
        <f aca="false">12*Inputs!$B$8*(1-MIN(1,Inputs!$G$8*$D3416)*churn_nonbuyers)*(ic*Inputs!$C$8+fee_wd*Inputs!$E$8*(1-$B3416)+fee_fx*Inputs!$D$8-cost_acc-cost_wd*Inputs!$E$8*(1-$B3416)-cost_fx*Inputs!$D$8)</f>
        <v>72360.842359392</v>
      </c>
      <c r="N3416" s="0" t="n">
        <f aca="false">K3416+L3416+I3416-fixed</f>
        <v>-932.166602604906</v>
      </c>
      <c r="O3416" s="0" t="n">
        <f aca="false">K3416+L3416+M3416-fixed</f>
        <v>-77621.8616316735</v>
      </c>
      <c r="P3416" s="0" t="n">
        <f aca="false">12*Inputs!$B$6*(1-MIN(1,Inputs!$F$6*$D3416))*(ic*Inputs!$C$6+flat_fee-cost_acc-cost_wd*Inputs!$E$6*$E3416-cost_fx*Inputs!$D$6)+12*Inputs!$B$7*(1-MIN(1,Inputs!$F$7*$D3416))*(ic*Inputs!$C$7+flat_fee-cost_acc-cost_wd*Inputs!$E$7*$E3416-cost_fx*Inputs!$D$7)+12*Inputs!$B$8*(1-MIN(1,Inputs!$F$8*$D3416))*(ic*Inputs!$C$8+flat_fee-cost_acc-cost_wd*Inputs!$E$8*$E3416-cost_fx*Inputs!$D$8)-fixed</f>
        <v>-22491.7420156</v>
      </c>
    </row>
    <row r="3417" customFormat="false" ht="15" hidden="false" customHeight="false" outlineLevel="0" collapsed="false">
      <c r="A3417" s="0" t="n">
        <v>3352</v>
      </c>
      <c r="B3417" s="0" t="n">
        <v>0.227441</v>
      </c>
      <c r="C3417" s="0" t="n">
        <v>0.990203</v>
      </c>
      <c r="D3417" s="0" t="n">
        <v>0.968056</v>
      </c>
      <c r="E3417" s="0" t="n">
        <v>1.10337</v>
      </c>
      <c r="F3417" s="0" t="n">
        <v>0.082829</v>
      </c>
      <c r="G3417" s="0" t="n">
        <f aca="false">12*Inputs!$B$6*(MIN(1,$H$50*$C3417)*(ic*Inputs!$C$6+pS+fee_fx*Inputs!$D$6-cost_acc-cost_wd*Inputs!$E$6*$E3417-cost_fx*Inputs!$D$6-$F3417)+(1-MIN(1,$H$50*$C3417))*(1-MIN(1,Inputs!$G$6*$D3417)*churn_nonbuyers)*(ic*Inputs!$C$6+fee_wd*Inputs!$E$6*(1-$B3417)+fee_fx*Inputs!$D$6-cost_acc-cost_wd*Inputs!$E$6*(1-$B3417)-cost_fx*Inputs!$D$6))</f>
        <v>216477.175194256</v>
      </c>
      <c r="H3417" s="0" t="n">
        <f aca="false">12*Inputs!$B$7*(MIN(1,$H$51*$C3417)*(ic*Inputs!$C$7+pE+fee_fx*Inputs!$D$7-cost_acc-cost_wd*Inputs!$E$7*$E3417-cost_fx*Inputs!$D$7-$F3417)+(1-MIN(1,$H$51*$C3417))*(1-MIN(1,Inputs!$G$7*$D3417)*churn_nonbuyers)*(ic*Inputs!$C$7+fee_wd*Inputs!$E$7*(1-$B3417)+fee_fx*Inputs!$D$7-cost_acc-cost_wd*Inputs!$E$7*(1-$B3417)-cost_fx*Inputs!$D$7))</f>
        <v>416873.090142495</v>
      </c>
      <c r="I3417" s="0" t="n">
        <f aca="false">12*Inputs!$B$8*(MIN(1,$H$52*$C3417)*(ic*Inputs!$C$8+pT-cost_acc-cost_wd*Inputs!$E$8-cost_fx*Inputs!$D$8-cost_ins)+(1-MIN(1,$H$52*$C3417))*(1-MIN(1,Inputs!$G$8*$D3417)*churn_nonbuyers)*(ic*Inputs!$C$8+fee_wd*Inputs!$E$8*(1-$B3417)+fee_fx*Inputs!$D$8-cost_acc-cost_wd*Inputs!$E$8*(1-$B3417)-cost_fx*Inputs!$D$8))</f>
        <v>173939.054281443</v>
      </c>
      <c r="J3417" s="0" t="n">
        <f aca="false">G3417+H3417+I3417-fixed</f>
        <v>107289.319618193</v>
      </c>
      <c r="K3417" s="0" t="n">
        <f aca="false">12*Inputs!$B$6*(1-MIN(1,Inputs!$G$6*$D3417)*churn_nonbuyers)*(ic*Inputs!$C$6+fee_wd*Inputs!$E$6*(1-$B3417)+fee_fx*Inputs!$D$6-cost_acc-cost_wd*Inputs!$E$6*(1-$B3417)-cost_fx*Inputs!$D$6)</f>
        <v>160675.756017811</v>
      </c>
      <c r="L3417" s="0" t="n">
        <f aca="false">12*Inputs!$B$7*(1-MIN(1,Inputs!$G$7*$D3417)*churn_nonbuyers)*(ic*Inputs!$C$7+fee_wd*Inputs!$E$7*(1-$B3417)+fee_fx*Inputs!$D$7-cost_acc-cost_wd*Inputs!$E$7*(1-$B3417)-cost_fx*Inputs!$D$7)</f>
        <v>359690.049322687</v>
      </c>
      <c r="M3417" s="0" t="n">
        <f aca="false">12*Inputs!$B$8*(1-MIN(1,Inputs!$G$8*$D3417)*churn_nonbuyers)*(ic*Inputs!$C$8+fee_wd*Inputs!$E$8*(1-$B3417)+fee_fx*Inputs!$D$8-cost_acc-cost_wd*Inputs!$E$8*(1-$B3417)-cost_fx*Inputs!$D$8)</f>
        <v>101699.298109786</v>
      </c>
      <c r="N3417" s="0" t="n">
        <f aca="false">K3417+L3417+I3417-fixed</f>
        <v>-5695.14037805924</v>
      </c>
      <c r="O3417" s="0" t="n">
        <f aca="false">K3417+L3417+M3417-fixed</f>
        <v>-77934.8965497165</v>
      </c>
      <c r="P3417" s="0" t="n">
        <f aca="false">12*Inputs!$B$6*(1-MIN(1,Inputs!$F$6*$D3417))*(ic*Inputs!$C$6+flat_fee-cost_acc-cost_wd*Inputs!$E$6*$E3417-cost_fx*Inputs!$D$6)+12*Inputs!$B$7*(1-MIN(1,Inputs!$F$7*$D3417))*(ic*Inputs!$C$7+flat_fee-cost_acc-cost_wd*Inputs!$E$7*$E3417-cost_fx*Inputs!$D$7)+12*Inputs!$B$8*(1-MIN(1,Inputs!$F$8*$D3417))*(ic*Inputs!$C$8+flat_fee-cost_acc-cost_wd*Inputs!$E$8*$E3417-cost_fx*Inputs!$D$8)-fixed</f>
        <v>43037.7837248</v>
      </c>
    </row>
    <row r="3418" customFormat="false" ht="15" hidden="false" customHeight="false" outlineLevel="0" collapsed="false">
      <c r="A3418" s="0" t="n">
        <v>3353</v>
      </c>
      <c r="B3418" s="0" t="n">
        <v>0.310754</v>
      </c>
      <c r="C3418" s="0" t="n">
        <v>0.985464</v>
      </c>
      <c r="D3418" s="0" t="n">
        <v>0.994971</v>
      </c>
      <c r="E3418" s="0" t="n">
        <v>1.322588</v>
      </c>
      <c r="F3418" s="0" t="n">
        <v>0.169723</v>
      </c>
      <c r="G3418" s="0" t="n">
        <f aca="false">12*Inputs!$B$6*(MIN(1,$H$50*$C3418)*(ic*Inputs!$C$6+pS+fee_fx*Inputs!$D$6-cost_acc-cost_wd*Inputs!$E$6*$E3418-cost_fx*Inputs!$D$6-$F3418)+(1-MIN(1,$H$50*$C3418))*(1-MIN(1,Inputs!$G$6*$D3418)*churn_nonbuyers)*(ic*Inputs!$C$6+fee_wd*Inputs!$E$6*(1-$B3418)+fee_fx*Inputs!$D$6-cost_acc-cost_wd*Inputs!$E$6*(1-$B3418)-cost_fx*Inputs!$D$6))</f>
        <v>198549.027970105</v>
      </c>
      <c r="H3418" s="0" t="n">
        <f aca="false">12*Inputs!$B$7*(MIN(1,$H$51*$C3418)*(ic*Inputs!$C$7+pE+fee_fx*Inputs!$D$7-cost_acc-cost_wd*Inputs!$E$7*$E3418-cost_fx*Inputs!$D$7-$F3418)+(1-MIN(1,$H$51*$C3418))*(1-MIN(1,Inputs!$G$7*$D3418)*churn_nonbuyers)*(ic*Inputs!$C$7+fee_wd*Inputs!$E$7*(1-$B3418)+fee_fx*Inputs!$D$7-cost_acc-cost_wd*Inputs!$E$7*(1-$B3418)-cost_fx*Inputs!$D$7))</f>
        <v>379547.989584315</v>
      </c>
      <c r="I3418" s="0" t="n">
        <f aca="false">12*Inputs!$B$8*(MIN(1,$H$52*$C3418)*(ic*Inputs!$C$8+pT-cost_acc-cost_wd*Inputs!$E$8-cost_fx*Inputs!$D$8-cost_ins)+(1-MIN(1,$H$52*$C3418))*(1-MIN(1,Inputs!$G$8*$D3418)*churn_nonbuyers)*(ic*Inputs!$C$8+fee_wd*Inputs!$E$8*(1-$B3418)+fee_fx*Inputs!$D$8-cost_acc-cost_wd*Inputs!$E$8*(1-$B3418)-cost_fx*Inputs!$D$8))</f>
        <v>171373.200757914</v>
      </c>
      <c r="J3418" s="0" t="n">
        <f aca="false">G3418+H3418+I3418-fixed</f>
        <v>49470.2183123335</v>
      </c>
      <c r="K3418" s="0" t="n">
        <f aca="false">12*Inputs!$B$6*(1-MIN(1,Inputs!$G$6*$D3418)*churn_nonbuyers)*(ic*Inputs!$C$6+fee_wd*Inputs!$E$6*(1-$B3418)+fee_fx*Inputs!$D$6-cost_acc-cost_wd*Inputs!$E$6*(1-$B3418)-cost_fx*Inputs!$D$6)</f>
        <v>149048.293090565</v>
      </c>
      <c r="L3418" s="0" t="n">
        <f aca="false">12*Inputs!$B$7*(1-MIN(1,Inputs!$G$7*$D3418)*churn_nonbuyers)*(ic*Inputs!$C$7+fee_wd*Inputs!$E$7*(1-$B3418)+fee_fx*Inputs!$D$7-cost_acc-cost_wd*Inputs!$E$7*(1-$B3418)-cost_fx*Inputs!$D$7)</f>
        <v>347751.960846339</v>
      </c>
      <c r="M3418" s="0" t="n">
        <f aca="false">12*Inputs!$B$8*(1-MIN(1,Inputs!$G$8*$D3418)*churn_nonbuyers)*(ic*Inputs!$C$8+fee_wd*Inputs!$E$8*(1-$B3418)+fee_fx*Inputs!$D$8-cost_acc-cost_wd*Inputs!$E$8*(1-$B3418)-cost_fx*Inputs!$D$8)</f>
        <v>94541.6588493024</v>
      </c>
      <c r="N3418" s="0" t="n">
        <f aca="false">K3418+L3418+I3418-fixed</f>
        <v>-31826.5453051821</v>
      </c>
      <c r="O3418" s="0" t="n">
        <f aca="false">K3418+L3418+M3418-fixed</f>
        <v>-108658.087213794</v>
      </c>
      <c r="P3418" s="0" t="n">
        <f aca="false">12*Inputs!$B$6*(1-MIN(1,Inputs!$F$6*$D3418))*(ic*Inputs!$C$6+flat_fee-cost_acc-cost_wd*Inputs!$E$6*$E3418-cost_fx*Inputs!$D$6)+12*Inputs!$B$7*(1-MIN(1,Inputs!$F$7*$D3418))*(ic*Inputs!$C$7+flat_fee-cost_acc-cost_wd*Inputs!$E$7*$E3418-cost_fx*Inputs!$D$7)+12*Inputs!$B$8*(1-MIN(1,Inputs!$F$8*$D3418))*(ic*Inputs!$C$8+flat_fee-cost_acc-cost_wd*Inputs!$E$8*$E3418-cost_fx*Inputs!$D$8)-fixed</f>
        <v>-66439.3729004801</v>
      </c>
    </row>
    <row r="3419" customFormat="false" ht="15" hidden="false" customHeight="false" outlineLevel="0" collapsed="false">
      <c r="A3419" s="0" t="n">
        <v>3354</v>
      </c>
      <c r="B3419" s="0" t="n">
        <v>0.39442</v>
      </c>
      <c r="C3419" s="0" t="n">
        <v>0.999781</v>
      </c>
      <c r="D3419" s="0" t="n">
        <v>0.619783</v>
      </c>
      <c r="E3419" s="0" t="n">
        <v>1.16124</v>
      </c>
      <c r="F3419" s="0" t="n">
        <v>0.122895</v>
      </c>
      <c r="G3419" s="0" t="n">
        <f aca="false">12*Inputs!$B$6*(MIN(1,$H$50*$C3419)*(ic*Inputs!$C$6+pS+fee_fx*Inputs!$D$6-cost_acc-cost_wd*Inputs!$E$6*$E3419-cost_fx*Inputs!$D$6-$F3419)+(1-MIN(1,$H$50*$C3419))*(1-MIN(1,Inputs!$G$6*$D3419)*churn_nonbuyers)*(ic*Inputs!$C$6+fee_wd*Inputs!$E$6*(1-$B3419)+fee_fx*Inputs!$D$6-cost_acc-cost_wd*Inputs!$E$6*(1-$B3419)-cost_fx*Inputs!$D$6))</f>
        <v>196029.813080463</v>
      </c>
      <c r="H3419" s="0" t="n">
        <f aca="false">12*Inputs!$B$7*(MIN(1,$H$51*$C3419)*(ic*Inputs!$C$7+pE+fee_fx*Inputs!$D$7-cost_acc-cost_wd*Inputs!$E$7*$E3419-cost_fx*Inputs!$D$7-$F3419)+(1-MIN(1,$H$51*$C3419))*(1-MIN(1,Inputs!$G$7*$D3419)*churn_nonbuyers)*(ic*Inputs!$C$7+fee_wd*Inputs!$E$7*(1-$B3419)+fee_fx*Inputs!$D$7-cost_acc-cost_wd*Inputs!$E$7*(1-$B3419)-cost_fx*Inputs!$D$7))</f>
        <v>396615.592061207</v>
      </c>
      <c r="I3419" s="0" t="n">
        <f aca="false">12*Inputs!$B$8*(MIN(1,$H$52*$C3419)*(ic*Inputs!$C$8+pT-cost_acc-cost_wd*Inputs!$E$8-cost_fx*Inputs!$D$8-cost_ins)+(1-MIN(1,$H$52*$C3419))*(1-MIN(1,Inputs!$G$8*$D3419)*churn_nonbuyers)*(ic*Inputs!$C$8+fee_wd*Inputs!$E$8*(1-$B3419)+fee_fx*Inputs!$D$8-cost_acc-cost_wd*Inputs!$E$8*(1-$B3419)-cost_fx*Inputs!$D$8))</f>
        <v>196361.168473296</v>
      </c>
      <c r="J3419" s="0" t="n">
        <f aca="false">G3419+H3419+I3419-fixed</f>
        <v>89006.5736149659</v>
      </c>
      <c r="K3419" s="0" t="n">
        <f aca="false">12*Inputs!$B$6*(1-MIN(1,Inputs!$G$6*$D3419)*churn_nonbuyers)*(ic*Inputs!$C$6+fee_wd*Inputs!$E$6*(1-$B3419)+fee_fx*Inputs!$D$6-cost_acc-cost_wd*Inputs!$E$6*(1-$B3419)-cost_fx*Inputs!$D$6)</f>
        <v>140316.181998192</v>
      </c>
      <c r="L3419" s="0" t="n">
        <f aca="false">12*Inputs!$B$7*(1-MIN(1,Inputs!$G$7*$D3419)*churn_nonbuyers)*(ic*Inputs!$C$7+fee_wd*Inputs!$E$7*(1-$B3419)+fee_fx*Inputs!$D$7-cost_acc-cost_wd*Inputs!$E$7*(1-$B3419)-cost_fx*Inputs!$D$7)</f>
        <v>339962.669614915</v>
      </c>
      <c r="M3419" s="0" t="n">
        <f aca="false">12*Inputs!$B$8*(1-MIN(1,Inputs!$G$8*$D3419)*churn_nonbuyers)*(ic*Inputs!$C$8+fee_wd*Inputs!$E$8*(1-$B3419)+fee_fx*Inputs!$D$8-cost_acc-cost_wd*Inputs!$E$8*(1-$B3419)-cost_fx*Inputs!$D$8)</f>
        <v>174073.501804896</v>
      </c>
      <c r="N3419" s="0" t="n">
        <f aca="false">K3419+L3419+I3419-fixed</f>
        <v>-23359.9799135972</v>
      </c>
      <c r="O3419" s="0" t="n">
        <f aca="false">K3419+L3419+M3419-fixed</f>
        <v>-45647.6465819967</v>
      </c>
      <c r="P3419" s="0" t="n">
        <f aca="false">12*Inputs!$B$6*(1-MIN(1,Inputs!$F$6*$D3419))*(ic*Inputs!$C$6+flat_fee-cost_acc-cost_wd*Inputs!$E$6*$E3419-cost_fx*Inputs!$D$6)+12*Inputs!$B$7*(1-MIN(1,Inputs!$F$7*$D3419))*(ic*Inputs!$C$7+flat_fee-cost_acc-cost_wd*Inputs!$E$7*$E3419-cost_fx*Inputs!$D$7)+12*Inputs!$B$8*(1-MIN(1,Inputs!$F$8*$D3419))*(ic*Inputs!$C$8+flat_fee-cost_acc-cost_wd*Inputs!$E$8*$E3419-cost_fx*Inputs!$D$8)-fixed</f>
        <v>200517.8469968</v>
      </c>
    </row>
    <row r="3420" customFormat="false" ht="15" hidden="false" customHeight="false" outlineLevel="0" collapsed="false">
      <c r="A3420" s="0" t="n">
        <v>3355</v>
      </c>
      <c r="B3420" s="0" t="n">
        <v>0.342377</v>
      </c>
      <c r="C3420" s="0" t="n">
        <v>0.989056</v>
      </c>
      <c r="D3420" s="0" t="n">
        <v>0.862848</v>
      </c>
      <c r="E3420" s="0" t="n">
        <v>1.291549</v>
      </c>
      <c r="F3420" s="0" t="n">
        <v>0.267065</v>
      </c>
      <c r="G3420" s="0" t="n">
        <f aca="false">12*Inputs!$B$6*(MIN(1,$H$50*$C3420)*(ic*Inputs!$C$6+pS+fee_fx*Inputs!$D$6-cost_acc-cost_wd*Inputs!$E$6*$E3420-cost_fx*Inputs!$D$6-$F3420)+(1-MIN(1,$H$50*$C3420))*(1-MIN(1,Inputs!$G$6*$D3420)*churn_nonbuyers)*(ic*Inputs!$C$6+fee_wd*Inputs!$E$6*(1-$B3420)+fee_fx*Inputs!$D$6-cost_acc-cost_wd*Inputs!$E$6*(1-$B3420)-cost_fx*Inputs!$D$6))</f>
        <v>194160.262524706</v>
      </c>
      <c r="H3420" s="0" t="n">
        <f aca="false">12*Inputs!$B$7*(MIN(1,$H$51*$C3420)*(ic*Inputs!$C$7+pE+fee_fx*Inputs!$D$7-cost_acc-cost_wd*Inputs!$E$7*$E3420-cost_fx*Inputs!$D$7-$F3420)+(1-MIN(1,$H$51*$C3420))*(1-MIN(1,Inputs!$G$7*$D3420)*churn_nonbuyers)*(ic*Inputs!$C$7+fee_wd*Inputs!$E$7*(1-$B3420)+fee_fx*Inputs!$D$7-cost_acc-cost_wd*Inputs!$E$7*(1-$B3420)-cost_fx*Inputs!$D$7))</f>
        <v>375832.681935729</v>
      </c>
      <c r="I3420" s="0" t="n">
        <f aca="false">12*Inputs!$B$8*(MIN(1,$H$52*$C3420)*(ic*Inputs!$C$8+pT-cost_acc-cost_wd*Inputs!$E$8-cost_fx*Inputs!$D$8-cost_ins)+(1-MIN(1,$H$52*$C3420))*(1-MIN(1,Inputs!$G$8*$D3420)*churn_nonbuyers)*(ic*Inputs!$C$8+fee_wd*Inputs!$E$8*(1-$B3420)+fee_fx*Inputs!$D$8-cost_acc-cost_wd*Inputs!$E$8*(1-$B3420)-cost_fx*Inputs!$D$8))</f>
        <v>180331.384162847</v>
      </c>
      <c r="J3420" s="0" t="n">
        <f aca="false">G3420+H3420+I3420-fixed</f>
        <v>50324.328623282</v>
      </c>
      <c r="K3420" s="0" t="n">
        <f aca="false">12*Inputs!$B$6*(1-MIN(1,Inputs!$G$6*$D3420)*churn_nonbuyers)*(ic*Inputs!$C$6+fee_wd*Inputs!$E$6*(1-$B3420)+fee_fx*Inputs!$D$6-cost_acc-cost_wd*Inputs!$E$6*(1-$B3420)-cost_fx*Inputs!$D$6)</f>
        <v>145727.223189811</v>
      </c>
      <c r="L3420" s="0" t="n">
        <f aca="false">12*Inputs!$B$7*(1-MIN(1,Inputs!$G$7*$D3420)*churn_nonbuyers)*(ic*Inputs!$C$7+fee_wd*Inputs!$E$7*(1-$B3420)+fee_fx*Inputs!$D$7-cost_acc-cost_wd*Inputs!$E$7*(1-$B3420)-cost_fx*Inputs!$D$7)</f>
        <v>344736.914009887</v>
      </c>
      <c r="M3420" s="0" t="n">
        <f aca="false">12*Inputs!$B$8*(1-MIN(1,Inputs!$G$8*$D3420)*churn_nonbuyers)*(ic*Inputs!$C$8+fee_wd*Inputs!$E$8*(1-$B3420)+fee_fx*Inputs!$D$8-cost_acc-cost_wd*Inputs!$E$8*(1-$B3420)-cost_fx*Inputs!$D$8)</f>
        <v>122748.481765786</v>
      </c>
      <c r="N3420" s="0" t="n">
        <f aca="false">K3420+L3420+I3420-fixed</f>
        <v>-29204.478637455</v>
      </c>
      <c r="O3420" s="0" t="n">
        <f aca="false">K3420+L3420+M3420-fixed</f>
        <v>-86787.3810345165</v>
      </c>
      <c r="P3420" s="0" t="n">
        <f aca="false">12*Inputs!$B$6*(1-MIN(1,Inputs!$F$6*$D3420))*(ic*Inputs!$C$6+flat_fee-cost_acc-cost_wd*Inputs!$E$6*$E3420-cost_fx*Inputs!$D$6)+12*Inputs!$B$7*(1-MIN(1,Inputs!$F$7*$D3420))*(ic*Inputs!$C$7+flat_fee-cost_acc-cost_wd*Inputs!$E$7*$E3420-cost_fx*Inputs!$D$7)+12*Inputs!$B$8*(1-MIN(1,Inputs!$F$8*$D3420))*(ic*Inputs!$C$8+flat_fee-cost_acc-cost_wd*Inputs!$E$8*$E3420-cost_fx*Inputs!$D$8)-fixed</f>
        <v>12269.9182284799</v>
      </c>
    </row>
    <row r="3421" customFormat="false" ht="15" hidden="false" customHeight="false" outlineLevel="0" collapsed="false">
      <c r="A3421" s="0" t="n">
        <v>3356</v>
      </c>
      <c r="B3421" s="0" t="n">
        <v>0.218282</v>
      </c>
      <c r="C3421" s="0" t="n">
        <v>0.681389</v>
      </c>
      <c r="D3421" s="0" t="n">
        <v>1.787789</v>
      </c>
      <c r="E3421" s="0" t="n">
        <v>1.170666</v>
      </c>
      <c r="F3421" s="0" t="n">
        <v>0.159801</v>
      </c>
      <c r="G3421" s="0" t="n">
        <f aca="false">12*Inputs!$B$6*(MIN(1,$H$50*$C3421)*(ic*Inputs!$C$6+pS+fee_fx*Inputs!$D$6-cost_acc-cost_wd*Inputs!$E$6*$E3421-cost_fx*Inputs!$D$6-$F3421)+(1-MIN(1,$H$50*$C3421))*(1-MIN(1,Inputs!$G$6*$D3421)*churn_nonbuyers)*(ic*Inputs!$C$6+fee_wd*Inputs!$E$6*(1-$B3421)+fee_fx*Inputs!$D$6-cost_acc-cost_wd*Inputs!$E$6*(1-$B3421)-cost_fx*Inputs!$D$6))</f>
        <v>191401.772980042</v>
      </c>
      <c r="H3421" s="0" t="n">
        <f aca="false">12*Inputs!$B$7*(MIN(1,$H$51*$C3421)*(ic*Inputs!$C$7+pE+fee_fx*Inputs!$D$7-cost_acc-cost_wd*Inputs!$E$7*$E3421-cost_fx*Inputs!$D$7-$F3421)+(1-MIN(1,$H$51*$C3421))*(1-MIN(1,Inputs!$G$7*$D3421)*churn_nonbuyers)*(ic*Inputs!$C$7+fee_wd*Inputs!$E$7*(1-$B3421)+fee_fx*Inputs!$D$7-cost_acc-cost_wd*Inputs!$E$7*(1-$B3421)-cost_fx*Inputs!$D$7))</f>
        <v>385016.885002</v>
      </c>
      <c r="I3421" s="0" t="n">
        <f aca="false">12*Inputs!$B$8*(MIN(1,$H$52*$C3421)*(ic*Inputs!$C$8+pT-cost_acc-cost_wd*Inputs!$E$8-cost_fx*Inputs!$D$8-cost_ins)+(1-MIN(1,$H$52*$C3421))*(1-MIN(1,Inputs!$G$8*$D3421)*churn_nonbuyers)*(ic*Inputs!$C$8+fee_wd*Inputs!$E$8*(1-$B3421)+fee_fx*Inputs!$D$8-cost_acc-cost_wd*Inputs!$E$8*(1-$B3421)-cost_fx*Inputs!$D$8))</f>
        <v>98218.136016</v>
      </c>
      <c r="J3421" s="0" t="n">
        <f aca="false">G3421+H3421+I3421-fixed</f>
        <v>-25363.2060019579</v>
      </c>
      <c r="K3421" s="0" t="n">
        <f aca="false">12*Inputs!$B$6*(1-MIN(1,Inputs!$G$6*$D3421)*churn_nonbuyers)*(ic*Inputs!$C$6+fee_wd*Inputs!$E$6*(1-$B3421)+fee_fx*Inputs!$D$6-cost_acc-cost_wd*Inputs!$E$6*(1-$B3421)-cost_fx*Inputs!$D$6)</f>
        <v>154956.222421186</v>
      </c>
      <c r="L3421" s="0" t="n">
        <f aca="false">12*Inputs!$B$7*(1-MIN(1,Inputs!$G$7*$D3421)*churn_nonbuyers)*(ic*Inputs!$C$7+fee_wd*Inputs!$E$7*(1-$B3421)+fee_fx*Inputs!$D$7-cost_acc-cost_wd*Inputs!$E$7*(1-$B3421)-cost_fx*Inputs!$D$7)</f>
        <v>351828.142380711</v>
      </c>
      <c r="M3421" s="0" t="n">
        <f aca="false">12*Inputs!$B$8*(1-MIN(1,Inputs!$G$8*$D3421)*churn_nonbuyers)*(ic*Inputs!$C$8+fee_wd*Inputs!$E$8*(1-$B3421)+fee_fx*Inputs!$D$8-cost_acc-cost_wd*Inputs!$E$8*(1-$B3421)-cost_fx*Inputs!$D$8)</f>
        <v>0</v>
      </c>
      <c r="N3421" s="0" t="n">
        <f aca="false">K3421+L3421+I3421-fixed</f>
        <v>-94997.4991821031</v>
      </c>
      <c r="O3421" s="0" t="n">
        <f aca="false">K3421+L3421+M3421-fixed</f>
        <v>-193215.635198103</v>
      </c>
      <c r="P3421" s="0" t="n">
        <f aca="false">12*Inputs!$B$6*(1-MIN(1,Inputs!$F$6*$D3421))*(ic*Inputs!$C$6+flat_fee-cost_acc-cost_wd*Inputs!$E$6*$E3421-cost_fx*Inputs!$D$6)+12*Inputs!$B$7*(1-MIN(1,Inputs!$F$7*$D3421))*(ic*Inputs!$C$7+flat_fee-cost_acc-cost_wd*Inputs!$E$7*$E3421-cost_fx*Inputs!$D$7)+12*Inputs!$B$8*(1-MIN(1,Inputs!$F$8*$D3421))*(ic*Inputs!$C$8+flat_fee-cost_acc-cost_wd*Inputs!$E$8*$E3421-cost_fx*Inputs!$D$8)-fixed</f>
        <v>-415244.27579824</v>
      </c>
    </row>
    <row r="3422" customFormat="false" ht="15" hidden="false" customHeight="false" outlineLevel="0" collapsed="false">
      <c r="A3422" s="0" t="n">
        <v>3357</v>
      </c>
      <c r="B3422" s="0" t="n">
        <v>0.305338</v>
      </c>
      <c r="C3422" s="0" t="n">
        <v>0.669058</v>
      </c>
      <c r="D3422" s="0" t="n">
        <v>1.176282</v>
      </c>
      <c r="E3422" s="0" t="n">
        <v>1.191602</v>
      </c>
      <c r="F3422" s="0" t="n">
        <v>0.134996</v>
      </c>
      <c r="G3422" s="0" t="n">
        <f aca="false">12*Inputs!$B$6*(MIN(1,$H$50*$C3422)*(ic*Inputs!$C$6+pS+fee_fx*Inputs!$D$6-cost_acc-cost_wd*Inputs!$E$6*$E3422-cost_fx*Inputs!$D$6-$F3422)+(1-MIN(1,$H$50*$C3422))*(1-MIN(1,Inputs!$G$6*$D3422)*churn_nonbuyers)*(ic*Inputs!$C$6+fee_wd*Inputs!$E$6*(1-$B3422)+fee_fx*Inputs!$D$6-cost_acc-cost_wd*Inputs!$E$6*(1-$B3422)-cost_fx*Inputs!$D$6))</f>
        <v>184559.064837726</v>
      </c>
      <c r="H3422" s="0" t="n">
        <f aca="false">12*Inputs!$B$7*(MIN(1,$H$51*$C3422)*(ic*Inputs!$C$7+pE+fee_fx*Inputs!$D$7-cost_acc-cost_wd*Inputs!$E$7*$E3422-cost_fx*Inputs!$D$7-$F3422)+(1-MIN(1,$H$51*$C3422))*(1-MIN(1,Inputs!$G$7*$D3422)*churn_nonbuyers)*(ic*Inputs!$C$7+fee_wd*Inputs!$E$7*(1-$B3422)+fee_fx*Inputs!$D$7-cost_acc-cost_wd*Inputs!$E$7*(1-$B3422)-cost_fx*Inputs!$D$7))</f>
        <v>379896.334926227</v>
      </c>
      <c r="I3422" s="0" t="n">
        <f aca="false">12*Inputs!$B$8*(MIN(1,$H$52*$C3422)*(ic*Inputs!$C$8+pT-cost_acc-cost_wd*Inputs!$E$8-cost_fx*Inputs!$D$8-cost_ins)+(1-MIN(1,$H$52*$C3422))*(1-MIN(1,Inputs!$G$8*$D3422)*churn_nonbuyers)*(ic*Inputs!$C$8+fee_wd*Inputs!$E$8*(1-$B3422)+fee_fx*Inputs!$D$8-cost_acc-cost_wd*Inputs!$E$8*(1-$B3422)-cost_fx*Inputs!$D$8))</f>
        <v>125711.077751998</v>
      </c>
      <c r="J3422" s="0" t="n">
        <f aca="false">G3422+H3422+I3422-fixed</f>
        <v>-9833.5224840499</v>
      </c>
      <c r="K3422" s="0" t="n">
        <f aca="false">12*Inputs!$B$6*(1-MIN(1,Inputs!$G$6*$D3422)*churn_nonbuyers)*(ic*Inputs!$C$6+fee_wd*Inputs!$E$6*(1-$B3422)+fee_fx*Inputs!$D$6-cost_acc-cost_wd*Inputs!$E$6*(1-$B3422)-cost_fx*Inputs!$D$6)</f>
        <v>148360.383311875</v>
      </c>
      <c r="L3422" s="0" t="n">
        <f aca="false">12*Inputs!$B$7*(1-MIN(1,Inputs!$G$7*$D3422)*churn_nonbuyers)*(ic*Inputs!$C$7+fee_wd*Inputs!$E$7*(1-$B3422)+fee_fx*Inputs!$D$7-cost_acc-cost_wd*Inputs!$E$7*(1-$B3422)-cost_fx*Inputs!$D$7)</f>
        <v>346554.607651125</v>
      </c>
      <c r="M3422" s="0" t="n">
        <f aca="false">12*Inputs!$B$8*(1-MIN(1,Inputs!$G$8*$D3422)*churn_nonbuyers)*(ic*Inputs!$C$8+fee_wd*Inputs!$E$8*(1-$B3422)+fee_fx*Inputs!$D$8-cost_acc-cost_wd*Inputs!$E$8*(1-$B3422)-cost_fx*Inputs!$D$8)</f>
        <v>55054.7613754176</v>
      </c>
      <c r="N3422" s="0" t="n">
        <f aca="false">K3422+L3422+I3422-fixed</f>
        <v>-79373.9312850019</v>
      </c>
      <c r="O3422" s="0" t="n">
        <f aca="false">K3422+L3422+M3422-fixed</f>
        <v>-150030.247661582</v>
      </c>
      <c r="P3422" s="0" t="n">
        <f aca="false">12*Inputs!$B$6*(1-MIN(1,Inputs!$F$6*$D3422))*(ic*Inputs!$C$6+flat_fee-cost_acc-cost_wd*Inputs!$E$6*$E3422-cost_fx*Inputs!$D$6)+12*Inputs!$B$7*(1-MIN(1,Inputs!$F$7*$D3422))*(ic*Inputs!$C$7+flat_fee-cost_acc-cost_wd*Inputs!$E$7*$E3422-cost_fx*Inputs!$D$7)+12*Inputs!$B$8*(1-MIN(1,Inputs!$F$8*$D3422))*(ic*Inputs!$C$8+flat_fee-cost_acc-cost_wd*Inputs!$E$8*$E3422-cost_fx*Inputs!$D$8)-fixed</f>
        <v>-103604.18359264</v>
      </c>
    </row>
    <row r="3423" customFormat="false" ht="15" hidden="false" customHeight="false" outlineLevel="0" collapsed="false">
      <c r="A3423" s="0" t="n">
        <v>3358</v>
      </c>
      <c r="B3423" s="0" t="n">
        <v>0.212734</v>
      </c>
      <c r="C3423" s="0" t="n">
        <v>0.946618</v>
      </c>
      <c r="D3423" s="0" t="n">
        <v>1.229044</v>
      </c>
      <c r="E3423" s="0" t="n">
        <v>1.143988</v>
      </c>
      <c r="F3423" s="0" t="n">
        <v>0.262516</v>
      </c>
      <c r="G3423" s="0" t="n">
        <f aca="false">12*Inputs!$B$6*(MIN(1,$H$50*$C3423)*(ic*Inputs!$C$6+pS+fee_fx*Inputs!$D$6-cost_acc-cost_wd*Inputs!$E$6*$E3423-cost_fx*Inputs!$D$6-$F3423)+(1-MIN(1,$H$50*$C3423))*(1-MIN(1,Inputs!$G$6*$D3423)*churn_nonbuyers)*(ic*Inputs!$C$6+fee_wd*Inputs!$E$6*(1-$B3423)+fee_fx*Inputs!$D$6-cost_acc-cost_wd*Inputs!$E$6*(1-$B3423)-cost_fx*Inputs!$D$6))</f>
        <v>209016.765755364</v>
      </c>
      <c r="H3423" s="0" t="n">
        <f aca="false">12*Inputs!$B$7*(MIN(1,$H$51*$C3423)*(ic*Inputs!$C$7+pE+fee_fx*Inputs!$D$7-cost_acc-cost_wd*Inputs!$E$7*$E3423-cost_fx*Inputs!$D$7-$F3423)+(1-MIN(1,$H$51*$C3423))*(1-MIN(1,Inputs!$G$7*$D3423)*churn_nonbuyers)*(ic*Inputs!$C$7+fee_wd*Inputs!$E$7*(1-$B3423)+fee_fx*Inputs!$D$7-cost_acc-cost_wd*Inputs!$E$7*(1-$B3423)-cost_fx*Inputs!$D$7))</f>
        <v>399594.396904261</v>
      </c>
      <c r="I3423" s="0" t="n">
        <f aca="false">12*Inputs!$B$8*(MIN(1,$H$52*$C3423)*(ic*Inputs!$C$8+pT-cost_acc-cost_wd*Inputs!$E$8-cost_fx*Inputs!$D$8-cost_ins)+(1-MIN(1,$H$52*$C3423))*(1-MIN(1,Inputs!$G$8*$D3423)*churn_nonbuyers)*(ic*Inputs!$C$8+fee_wd*Inputs!$E$8*(1-$B3423)+fee_fx*Inputs!$D$8-cost_acc-cost_wd*Inputs!$E$8*(1-$B3423)-cost_fx*Inputs!$D$8))</f>
        <v>151348.067526037</v>
      </c>
      <c r="J3423" s="0" t="n">
        <f aca="false">G3423+H3423+I3423-fixed</f>
        <v>59959.2301856617</v>
      </c>
      <c r="K3423" s="0" t="n">
        <f aca="false">12*Inputs!$B$6*(1-MIN(1,Inputs!$G$6*$D3423)*churn_nonbuyers)*(ic*Inputs!$C$6+fee_wd*Inputs!$E$6*(1-$B3423)+fee_fx*Inputs!$D$6-cost_acc-cost_wd*Inputs!$E$6*(1-$B3423)-cost_fx*Inputs!$D$6)</f>
        <v>160460.048493331</v>
      </c>
      <c r="L3423" s="0" t="n">
        <f aca="false">12*Inputs!$B$7*(1-MIN(1,Inputs!$G$7*$D3423)*churn_nonbuyers)*(ic*Inputs!$C$7+fee_wd*Inputs!$E$7*(1-$B3423)+fee_fx*Inputs!$D$7-cost_acc-cost_wd*Inputs!$E$7*(1-$B3423)-cost_fx*Inputs!$D$7)</f>
        <v>358829.292583999</v>
      </c>
      <c r="M3423" s="0" t="n">
        <f aca="false">12*Inputs!$B$8*(1-MIN(1,Inputs!$G$8*$D3423)*churn_nonbuyers)*(ic*Inputs!$C$8+fee_wd*Inputs!$E$8*(1-$B3423)+fee_fx*Inputs!$D$8-cost_acc-cost_wd*Inputs!$E$8*(1-$B3423)-cost_fx*Inputs!$D$8)</f>
        <v>44161.8322755456</v>
      </c>
      <c r="N3423" s="0" t="n">
        <f aca="false">K3423+L3423+I3423-fixed</f>
        <v>-29362.5913966331</v>
      </c>
      <c r="O3423" s="0" t="n">
        <f aca="false">K3423+L3423+M3423-fixed</f>
        <v>-136548.826647124</v>
      </c>
      <c r="P3423" s="0" t="n">
        <f aca="false">12*Inputs!$B$6*(1-MIN(1,Inputs!$F$6*$D3423))*(ic*Inputs!$C$6+flat_fee-cost_acc-cost_wd*Inputs!$E$6*$E3423-cost_fx*Inputs!$D$6)+12*Inputs!$B$7*(1-MIN(1,Inputs!$F$7*$D3423))*(ic*Inputs!$C$7+flat_fee-cost_acc-cost_wd*Inputs!$E$7*$E3423-cost_fx*Inputs!$D$7)+12*Inputs!$B$8*(1-MIN(1,Inputs!$F$8*$D3423))*(ic*Inputs!$C$8+flat_fee-cost_acc-cost_wd*Inputs!$E$8*$E3423-cost_fx*Inputs!$D$8)-fixed</f>
        <v>-112980.03983872</v>
      </c>
    </row>
    <row r="3424" customFormat="false" ht="15" hidden="false" customHeight="false" outlineLevel="0" collapsed="false">
      <c r="A3424" s="0" t="n">
        <v>3359</v>
      </c>
      <c r="B3424" s="0" t="n">
        <v>0.501844</v>
      </c>
      <c r="C3424" s="0" t="n">
        <v>1.014455</v>
      </c>
      <c r="D3424" s="0" t="n">
        <v>1.814818</v>
      </c>
      <c r="E3424" s="0" t="n">
        <v>1.238822</v>
      </c>
      <c r="F3424" s="0" t="n">
        <v>0.2796</v>
      </c>
      <c r="G3424" s="0" t="n">
        <f aca="false">12*Inputs!$B$6*(MIN(1,$H$50*$C3424)*(ic*Inputs!$C$6+pS+fee_fx*Inputs!$D$6-cost_acc-cost_wd*Inputs!$E$6*$E3424-cost_fx*Inputs!$D$6-$F3424)+(1-MIN(1,$H$50*$C3424))*(1-MIN(1,Inputs!$G$6*$D3424)*churn_nonbuyers)*(ic*Inputs!$C$6+fee_wd*Inputs!$E$6*(1-$B3424)+fee_fx*Inputs!$D$6-cost_acc-cost_wd*Inputs!$E$6*(1-$B3424)-cost_fx*Inputs!$D$6))</f>
        <v>170497.572325211</v>
      </c>
      <c r="H3424" s="0" t="n">
        <f aca="false">12*Inputs!$B$7*(MIN(1,$H$51*$C3424)*(ic*Inputs!$C$7+pE+fee_fx*Inputs!$D$7-cost_acc-cost_wd*Inputs!$E$7*$E3424-cost_fx*Inputs!$D$7-$F3424)+(1-MIN(1,$H$51*$C3424))*(1-MIN(1,Inputs!$G$7*$D3424)*churn_nonbuyers)*(ic*Inputs!$C$7+fee_wd*Inputs!$E$7*(1-$B3424)+fee_fx*Inputs!$D$7-cost_acc-cost_wd*Inputs!$E$7*(1-$B3424)-cost_fx*Inputs!$D$7))</f>
        <v>363152.690655923</v>
      </c>
      <c r="I3424" s="0" t="n">
        <f aca="false">12*Inputs!$B$8*(MIN(1,$H$52*$C3424)*(ic*Inputs!$C$8+pT-cost_acc-cost_wd*Inputs!$E$8-cost_fx*Inputs!$D$8-cost_ins)+(1-MIN(1,$H$52*$C3424))*(1-MIN(1,Inputs!$G$8*$D3424)*churn_nonbuyers)*(ic*Inputs!$C$8+fee_wd*Inputs!$E$8*(1-$B3424)+fee_fx*Inputs!$D$8-cost_acc-cost_wd*Inputs!$E$8*(1-$B3424)-cost_fx*Inputs!$D$8))</f>
        <v>146227.60152</v>
      </c>
      <c r="J3424" s="0" t="n">
        <f aca="false">G3424+H3424+I3424-fixed</f>
        <v>-20122.1354988656</v>
      </c>
      <c r="K3424" s="0" t="n">
        <f aca="false">12*Inputs!$B$6*(1-MIN(1,Inputs!$G$6*$D3424)*churn_nonbuyers)*(ic*Inputs!$C$6+fee_wd*Inputs!$E$6*(1-$B3424)+fee_fx*Inputs!$D$6-cost_acc-cost_wd*Inputs!$E$6*(1-$B3424)-cost_fx*Inputs!$D$6)</f>
        <v>117598.538335622</v>
      </c>
      <c r="L3424" s="0" t="n">
        <f aca="false">12*Inputs!$B$7*(1-MIN(1,Inputs!$G$7*$D3424)*churn_nonbuyers)*(ic*Inputs!$C$7+fee_wd*Inputs!$E$7*(1-$B3424)+fee_fx*Inputs!$D$7-cost_acc-cost_wd*Inputs!$E$7*(1-$B3424)-cost_fx*Inputs!$D$7)</f>
        <v>312916.889337373</v>
      </c>
      <c r="M3424" s="0" t="n">
        <f aca="false">12*Inputs!$B$8*(1-MIN(1,Inputs!$G$8*$D3424)*churn_nonbuyers)*(ic*Inputs!$C$8+fee_wd*Inputs!$E$8*(1-$B3424)+fee_fx*Inputs!$D$8-cost_acc-cost_wd*Inputs!$E$8*(1-$B3424)-cost_fx*Inputs!$D$8)</f>
        <v>0</v>
      </c>
      <c r="N3424" s="0" t="n">
        <f aca="false">K3424+L3424+I3424-fixed</f>
        <v>-123256.970807004</v>
      </c>
      <c r="O3424" s="0" t="n">
        <f aca="false">K3424+L3424+M3424-fixed</f>
        <v>-269484.572327004</v>
      </c>
      <c r="P3424" s="0" t="n">
        <f aca="false">12*Inputs!$B$6*(1-MIN(1,Inputs!$F$6*$D3424))*(ic*Inputs!$C$6+flat_fee-cost_acc-cost_wd*Inputs!$E$6*$E3424-cost_fx*Inputs!$D$6)+12*Inputs!$B$7*(1-MIN(1,Inputs!$F$7*$D3424))*(ic*Inputs!$C$7+flat_fee-cost_acc-cost_wd*Inputs!$E$7*$E3424-cost_fx*Inputs!$D$7)+12*Inputs!$B$8*(1-MIN(1,Inputs!$F$8*$D3424))*(ic*Inputs!$C$8+flat_fee-cost_acc-cost_wd*Inputs!$E$8*$E3424-cost_fx*Inputs!$D$8)-fixed</f>
        <v>-445494.63764896</v>
      </c>
    </row>
    <row r="3425" customFormat="false" ht="15" hidden="false" customHeight="false" outlineLevel="0" collapsed="false">
      <c r="A3425" s="0" t="n">
        <v>3360</v>
      </c>
      <c r="B3425" s="0" t="n">
        <v>0.146526</v>
      </c>
      <c r="C3425" s="0" t="n">
        <v>0.830095</v>
      </c>
      <c r="D3425" s="0" t="n">
        <v>1.545572</v>
      </c>
      <c r="E3425" s="0" t="n">
        <v>1.129778</v>
      </c>
      <c r="F3425" s="0" t="n">
        <v>0.028436</v>
      </c>
      <c r="G3425" s="0" t="n">
        <f aca="false">12*Inputs!$B$6*(MIN(1,$H$50*$C3425)*(ic*Inputs!$C$6+pS+fee_fx*Inputs!$D$6-cost_acc-cost_wd*Inputs!$E$6*$E3425-cost_fx*Inputs!$D$6-$F3425)+(1-MIN(1,$H$50*$C3425))*(1-MIN(1,Inputs!$G$6*$D3425)*churn_nonbuyers)*(ic*Inputs!$C$6+fee_wd*Inputs!$E$6*(1-$B3425)+fee_fx*Inputs!$D$6-cost_acc-cost_wd*Inputs!$E$6*(1-$B3425)-cost_fx*Inputs!$D$6))</f>
        <v>213475.252925996</v>
      </c>
      <c r="H3425" s="0" t="n">
        <f aca="false">12*Inputs!$B$7*(MIN(1,$H$51*$C3425)*(ic*Inputs!$C$7+pE+fee_fx*Inputs!$D$7-cost_acc-cost_wd*Inputs!$E$7*$E3425-cost_fx*Inputs!$D$7-$F3425)+(1-MIN(1,$H$51*$C3425))*(1-MIN(1,Inputs!$G$7*$D3425)*churn_nonbuyers)*(ic*Inputs!$C$7+fee_wd*Inputs!$E$7*(1-$B3425)+fee_fx*Inputs!$D$7-cost_acc-cost_wd*Inputs!$E$7*(1-$B3425)-cost_fx*Inputs!$D$7))</f>
        <v>410837.394216786</v>
      </c>
      <c r="I3425" s="0" t="n">
        <f aca="false">12*Inputs!$B$8*(MIN(1,$H$52*$C3425)*(ic*Inputs!$C$8+pT-cost_acc-cost_wd*Inputs!$E$8-cost_fx*Inputs!$D$8-cost_ins)+(1-MIN(1,$H$52*$C3425))*(1-MIN(1,Inputs!$G$8*$D3425)*churn_nonbuyers)*(ic*Inputs!$C$8+fee_wd*Inputs!$E$8*(1-$B3425)+fee_fx*Inputs!$D$8-cost_acc-cost_wd*Inputs!$E$8*(1-$B3425)-cost_fx*Inputs!$D$8))</f>
        <v>119653.21368</v>
      </c>
      <c r="J3425" s="0" t="n">
        <f aca="false">G3425+H3425+I3425-fixed</f>
        <v>43965.8608227817</v>
      </c>
      <c r="K3425" s="0" t="n">
        <f aca="false">12*Inputs!$B$6*(1-MIN(1,Inputs!$G$6*$D3425)*churn_nonbuyers)*(ic*Inputs!$C$6+fee_wd*Inputs!$E$6*(1-$B3425)+fee_fx*Inputs!$D$6-cost_acc-cost_wd*Inputs!$E$6*(1-$B3425)-cost_fx*Inputs!$D$6)</f>
        <v>166551.448916678</v>
      </c>
      <c r="L3425" s="0" t="n">
        <f aca="false">12*Inputs!$B$7*(1-MIN(1,Inputs!$G$7*$D3425)*churn_nonbuyers)*(ic*Inputs!$C$7+fee_wd*Inputs!$E$7*(1-$B3425)+fee_fx*Inputs!$D$7-cost_acc-cost_wd*Inputs!$E$7*(1-$B3425)-cost_fx*Inputs!$D$7)</f>
        <v>364383.352294007</v>
      </c>
      <c r="M3425" s="0" t="n">
        <f aca="false">12*Inputs!$B$8*(1-MIN(1,Inputs!$G$8*$D3425)*churn_nonbuyers)*(ic*Inputs!$C$8+fee_wd*Inputs!$E$8*(1-$B3425)+fee_fx*Inputs!$D$8-cost_acc-cost_wd*Inputs!$E$8*(1-$B3425)-cost_fx*Inputs!$D$8)</f>
        <v>0</v>
      </c>
      <c r="N3425" s="0" t="n">
        <f aca="false">K3425+L3425+I3425-fixed</f>
        <v>-49411.9851093146</v>
      </c>
      <c r="O3425" s="0" t="n">
        <f aca="false">K3425+L3425+M3425-fixed</f>
        <v>-169065.198789315</v>
      </c>
      <c r="P3425" s="0" t="n">
        <f aca="false">12*Inputs!$B$6*(1-MIN(1,Inputs!$F$6*$D3425))*(ic*Inputs!$C$6+flat_fee-cost_acc-cost_wd*Inputs!$E$6*$E3425-cost_fx*Inputs!$D$6)+12*Inputs!$B$7*(1-MIN(1,Inputs!$F$7*$D3425))*(ic*Inputs!$C$7+flat_fee-cost_acc-cost_wd*Inputs!$E$7*$E3425-cost_fx*Inputs!$D$7)+12*Inputs!$B$8*(1-MIN(1,Inputs!$F$8*$D3425))*(ic*Inputs!$C$8+flat_fee-cost_acc-cost_wd*Inputs!$E$8*$E3425-cost_fx*Inputs!$D$8)-fixed</f>
        <v>-276262.64449216</v>
      </c>
    </row>
    <row r="3426" customFormat="false" ht="15" hidden="false" customHeight="false" outlineLevel="0" collapsed="false">
      <c r="A3426" s="0" t="n">
        <v>3361</v>
      </c>
      <c r="B3426" s="0" t="n">
        <v>0.090069</v>
      </c>
      <c r="C3426" s="0" t="n">
        <v>0.94174</v>
      </c>
      <c r="D3426" s="0" t="n">
        <v>1.36199</v>
      </c>
      <c r="E3426" s="0" t="n">
        <v>1.051994</v>
      </c>
      <c r="F3426" s="0" t="n">
        <v>0.063809</v>
      </c>
      <c r="G3426" s="0" t="n">
        <f aca="false">12*Inputs!$B$6*(MIN(1,$H$50*$C3426)*(ic*Inputs!$C$6+pS+fee_fx*Inputs!$D$6-cost_acc-cost_wd*Inputs!$E$6*$E3426-cost_fx*Inputs!$D$6-$F3426)+(1-MIN(1,$H$50*$C3426))*(1-MIN(1,Inputs!$G$6*$D3426)*churn_nonbuyers)*(ic*Inputs!$C$6+fee_wd*Inputs!$E$6*(1-$B3426)+fee_fx*Inputs!$D$6-cost_acc-cost_wd*Inputs!$E$6*(1-$B3426)-cost_fx*Inputs!$D$6))</f>
        <v>229243.963324371</v>
      </c>
      <c r="H3426" s="0" t="n">
        <f aca="false">12*Inputs!$B$7*(MIN(1,$H$51*$C3426)*(ic*Inputs!$C$7+pE+fee_fx*Inputs!$D$7-cost_acc-cost_wd*Inputs!$E$7*$E3426-cost_fx*Inputs!$D$7-$F3426)+(1-MIN(1,$H$51*$C3426))*(1-MIN(1,Inputs!$G$7*$D3426)*churn_nonbuyers)*(ic*Inputs!$C$7+fee_wd*Inputs!$E$7*(1-$B3426)+fee_fx*Inputs!$D$7-cost_acc-cost_wd*Inputs!$E$7*(1-$B3426)-cost_fx*Inputs!$D$7))</f>
        <v>429777.16580862</v>
      </c>
      <c r="I3426" s="0" t="n">
        <f aca="false">12*Inputs!$B$8*(MIN(1,$H$52*$C3426)*(ic*Inputs!$C$8+pT-cost_acc-cost_wd*Inputs!$E$8-cost_fx*Inputs!$D$8-cost_ins)+(1-MIN(1,$H$52*$C3426))*(1-MIN(1,Inputs!$G$8*$D3426)*churn_nonbuyers)*(ic*Inputs!$C$8+fee_wd*Inputs!$E$8*(1-$B3426)+fee_fx*Inputs!$D$8-cost_acc-cost_wd*Inputs!$E$8*(1-$B3426)-cost_fx*Inputs!$D$8))</f>
        <v>140861.65877124</v>
      </c>
      <c r="J3426" s="0" t="n">
        <f aca="false">G3426+H3426+I3426-fixed</f>
        <v>99882.7879042311</v>
      </c>
      <c r="K3426" s="0" t="n">
        <f aca="false">12*Inputs!$B$6*(1-MIN(1,Inputs!$G$6*$D3426)*churn_nonbuyers)*(ic*Inputs!$C$6+fee_wd*Inputs!$E$6*(1-$B3426)+fee_fx*Inputs!$D$6-cost_acc-cost_wd*Inputs!$E$6*(1-$B3426)-cost_fx*Inputs!$D$6)</f>
        <v>175784.450956632</v>
      </c>
      <c r="L3426" s="0" t="n">
        <f aca="false">12*Inputs!$B$7*(1-MIN(1,Inputs!$G$7*$D3426)*churn_nonbuyers)*(ic*Inputs!$C$7+fee_wd*Inputs!$E$7*(1-$B3426)+fee_fx*Inputs!$D$7-cost_acc-cost_wd*Inputs!$E$7*(1-$B3426)-cost_fx*Inputs!$D$7)</f>
        <v>374285.380653979</v>
      </c>
      <c r="M3426" s="0" t="n">
        <f aca="false">12*Inputs!$B$8*(1-MIN(1,Inputs!$G$8*$D3426)*churn_nonbuyers)*(ic*Inputs!$C$8+fee_wd*Inputs!$E$8*(1-$B3426)+fee_fx*Inputs!$D$8-cost_acc-cost_wd*Inputs!$E$8*(1-$B3426)-cost_fx*Inputs!$D$8)</f>
        <v>15011.028197616</v>
      </c>
      <c r="N3426" s="0" t="n">
        <f aca="false">K3426+L3426+I3426-fixed</f>
        <v>-9068.50961814891</v>
      </c>
      <c r="O3426" s="0" t="n">
        <f aca="false">K3426+L3426+M3426-fixed</f>
        <v>-134919.140191773</v>
      </c>
      <c r="P3426" s="0" t="n">
        <f aca="false">12*Inputs!$B$6*(1-MIN(1,Inputs!$F$6*$D3426))*(ic*Inputs!$C$6+flat_fee-cost_acc-cost_wd*Inputs!$E$6*$E3426-cost_fx*Inputs!$D$6)+12*Inputs!$B$7*(1-MIN(1,Inputs!$F$7*$D3426))*(ic*Inputs!$C$7+flat_fee-cost_acc-cost_wd*Inputs!$E$7*$E3426-cost_fx*Inputs!$D$7)+12*Inputs!$B$8*(1-MIN(1,Inputs!$F$8*$D3426))*(ic*Inputs!$C$8+flat_fee-cost_acc-cost_wd*Inputs!$E$8*$E3426-cost_fx*Inputs!$D$8)-fixed</f>
        <v>-151608.5907856</v>
      </c>
    </row>
    <row r="3427" customFormat="false" ht="15" hidden="false" customHeight="false" outlineLevel="0" collapsed="false">
      <c r="A3427" s="0" t="n">
        <v>3362</v>
      </c>
      <c r="B3427" s="0" t="n">
        <v>0.179542</v>
      </c>
      <c r="C3427" s="0" t="n">
        <v>0.912426</v>
      </c>
      <c r="D3427" s="0" t="n">
        <v>1.452541</v>
      </c>
      <c r="E3427" s="0" t="n">
        <v>1.247861</v>
      </c>
      <c r="F3427" s="0" t="n">
        <v>0.155056</v>
      </c>
      <c r="G3427" s="0" t="n">
        <f aca="false">12*Inputs!$B$6*(MIN(1,$H$50*$C3427)*(ic*Inputs!$C$6+pS+fee_fx*Inputs!$D$6-cost_acc-cost_wd*Inputs!$E$6*$E3427-cost_fx*Inputs!$D$6-$F3427)+(1-MIN(1,$H$50*$C3427))*(1-MIN(1,Inputs!$G$6*$D3427)*churn_nonbuyers)*(ic*Inputs!$C$6+fee_wd*Inputs!$E$6*(1-$B3427)+fee_fx*Inputs!$D$6-cost_acc-cost_wd*Inputs!$E$6*(1-$B3427)-cost_fx*Inputs!$D$6))</f>
        <v>209676.198874609</v>
      </c>
      <c r="H3427" s="0" t="n">
        <f aca="false">12*Inputs!$B$7*(MIN(1,$H$51*$C3427)*(ic*Inputs!$C$7+pE+fee_fx*Inputs!$D$7-cost_acc-cost_wd*Inputs!$E$7*$E3427-cost_fx*Inputs!$D$7-$F3427)+(1-MIN(1,$H$51*$C3427))*(1-MIN(1,Inputs!$G$7*$D3427)*churn_nonbuyers)*(ic*Inputs!$C$7+fee_wd*Inputs!$E$7*(1-$B3427)+fee_fx*Inputs!$D$7-cost_acc-cost_wd*Inputs!$E$7*(1-$B3427)-cost_fx*Inputs!$D$7))</f>
        <v>394167.985552092</v>
      </c>
      <c r="I3427" s="0" t="n">
        <f aca="false">12*Inputs!$B$8*(MIN(1,$H$52*$C3427)*(ic*Inputs!$C$8+pT-cost_acc-cost_wd*Inputs!$E$8-cost_fx*Inputs!$D$8-cost_ins)+(1-MIN(1,$H$52*$C3427))*(1-MIN(1,Inputs!$G$8*$D3427)*churn_nonbuyers)*(ic*Inputs!$C$8+fee_wd*Inputs!$E$8*(1-$B3427)+fee_fx*Inputs!$D$8-cost_acc-cost_wd*Inputs!$E$8*(1-$B3427)-cost_fx*Inputs!$D$8))</f>
        <v>131520.733344</v>
      </c>
      <c r="J3427" s="0" t="n">
        <f aca="false">G3427+H3427+I3427-fixed</f>
        <v>35364.9177707012</v>
      </c>
      <c r="K3427" s="0" t="n">
        <f aca="false">12*Inputs!$B$6*(1-MIN(1,Inputs!$G$6*$D3427)*churn_nonbuyers)*(ic*Inputs!$C$6+fee_wd*Inputs!$E$6*(1-$B3427)+fee_fx*Inputs!$D$6-cost_acc-cost_wd*Inputs!$E$6*(1-$B3427)-cost_fx*Inputs!$D$6)</f>
        <v>162982.041956798</v>
      </c>
      <c r="L3427" s="0" t="n">
        <f aca="false">12*Inputs!$B$7*(1-MIN(1,Inputs!$G$7*$D3427)*churn_nonbuyers)*(ic*Inputs!$C$7+fee_wd*Inputs!$E$7*(1-$B3427)+fee_fx*Inputs!$D$7-cost_acc-cost_wd*Inputs!$E$7*(1-$B3427)-cost_fx*Inputs!$D$7)</f>
        <v>360902.638006079</v>
      </c>
      <c r="M3427" s="0" t="n">
        <f aca="false">12*Inputs!$B$8*(1-MIN(1,Inputs!$G$8*$D3427)*churn_nonbuyers)*(ic*Inputs!$C$8+fee_wd*Inputs!$E$8*(1-$B3427)+fee_fx*Inputs!$D$8-cost_acc-cost_wd*Inputs!$E$8*(1-$B3427)-cost_fx*Inputs!$D$8)</f>
        <v>0</v>
      </c>
      <c r="N3427" s="0" t="n">
        <f aca="false">K3427+L3427+I3427-fixed</f>
        <v>-44594.5866931225</v>
      </c>
      <c r="O3427" s="0" t="n">
        <f aca="false">K3427+L3427+M3427-fixed</f>
        <v>-176115.320037122</v>
      </c>
      <c r="P3427" s="0" t="n">
        <f aca="false">12*Inputs!$B$6*(1-MIN(1,Inputs!$F$6*$D3427))*(ic*Inputs!$C$6+flat_fee-cost_acc-cost_wd*Inputs!$E$6*$E3427-cost_fx*Inputs!$D$6)+12*Inputs!$B$7*(1-MIN(1,Inputs!$F$7*$D3427))*(ic*Inputs!$C$7+flat_fee-cost_acc-cost_wd*Inputs!$E$7*$E3427-cost_fx*Inputs!$D$7)+12*Inputs!$B$8*(1-MIN(1,Inputs!$F$8*$D3427))*(ic*Inputs!$C$8+flat_fee-cost_acc-cost_wd*Inputs!$E$8*$E3427-cost_fx*Inputs!$D$8)-fixed</f>
        <v>-264884.34949576</v>
      </c>
    </row>
    <row r="3428" customFormat="false" ht="15" hidden="false" customHeight="false" outlineLevel="0" collapsed="false">
      <c r="A3428" s="0" t="n">
        <v>3363</v>
      </c>
      <c r="B3428" s="0" t="n">
        <v>0.497915</v>
      </c>
      <c r="C3428" s="0" t="n">
        <v>0.756347</v>
      </c>
      <c r="D3428" s="0" t="n">
        <v>0.878027</v>
      </c>
      <c r="E3428" s="0" t="n">
        <v>1.148046</v>
      </c>
      <c r="F3428" s="0" t="n">
        <v>0.369767</v>
      </c>
      <c r="G3428" s="0" t="n">
        <f aca="false">12*Inputs!$B$6*(MIN(1,$H$50*$C3428)*(ic*Inputs!$C$6+pS+fee_fx*Inputs!$D$6-cost_acc-cost_wd*Inputs!$E$6*$E3428-cost_fx*Inputs!$D$6-$F3428)+(1-MIN(1,$H$50*$C3428))*(1-MIN(1,Inputs!$G$6*$D3428)*churn_nonbuyers)*(ic*Inputs!$C$6+fee_wd*Inputs!$E$6*(1-$B3428)+fee_fx*Inputs!$D$6-cost_acc-cost_wd*Inputs!$E$6*(1-$B3428)-cost_fx*Inputs!$D$6))</f>
        <v>163248.693263822</v>
      </c>
      <c r="H3428" s="0" t="n">
        <f aca="false">12*Inputs!$B$7*(MIN(1,$H$51*$C3428)*(ic*Inputs!$C$7+pE+fee_fx*Inputs!$D$7-cost_acc-cost_wd*Inputs!$E$7*$E3428-cost_fx*Inputs!$D$7-$F3428)+(1-MIN(1,$H$51*$C3428))*(1-MIN(1,Inputs!$G$7*$D3428)*churn_nonbuyers)*(ic*Inputs!$C$7+fee_wd*Inputs!$E$7*(1-$B3428)+fee_fx*Inputs!$D$7-cost_acc-cost_wd*Inputs!$E$7*(1-$B3428)-cost_fx*Inputs!$D$7))</f>
        <v>361223.371728631</v>
      </c>
      <c r="I3428" s="0" t="n">
        <f aca="false">12*Inputs!$B$8*(MIN(1,$H$52*$C3428)*(ic*Inputs!$C$8+pT-cost_acc-cost_wd*Inputs!$E$8-cost_fx*Inputs!$D$8-cost_ins)+(1-MIN(1,$H$52*$C3428))*(1-MIN(1,Inputs!$G$8*$D3428)*churn_nonbuyers)*(ic*Inputs!$C$8+fee_wd*Inputs!$E$8*(1-$B3428)+fee_fx*Inputs!$D$8-cost_acc-cost_wd*Inputs!$E$8*(1-$B3428)-cost_fx*Inputs!$D$8))</f>
        <v>163879.399850775</v>
      </c>
      <c r="J3428" s="0" t="n">
        <f aca="false">G3428+H3428+I3428-fixed</f>
        <v>-11648.5351567718</v>
      </c>
      <c r="K3428" s="0" t="n">
        <f aca="false">12*Inputs!$B$6*(1-MIN(1,Inputs!$G$6*$D3428)*churn_nonbuyers)*(ic*Inputs!$C$6+fee_wd*Inputs!$E$6*(1-$B3428)+fee_fx*Inputs!$D$6-cost_acc-cost_wd*Inputs!$E$6*(1-$B3428)-cost_fx*Inputs!$D$6)</f>
        <v>124197.444098676</v>
      </c>
      <c r="L3428" s="0" t="n">
        <f aca="false">12*Inputs!$B$7*(1-MIN(1,Inputs!$G$7*$D3428)*churn_nonbuyers)*(ic*Inputs!$C$7+fee_wd*Inputs!$E$7*(1-$B3428)+fee_fx*Inputs!$D$7-cost_acc-cost_wd*Inputs!$E$7*(1-$B3428)-cost_fx*Inputs!$D$7)</f>
        <v>322768.255163206</v>
      </c>
      <c r="M3428" s="0" t="n">
        <f aca="false">12*Inputs!$B$8*(1-MIN(1,Inputs!$G$8*$D3428)*churn_nonbuyers)*(ic*Inputs!$C$8+fee_wd*Inputs!$E$8*(1-$B3428)+fee_fx*Inputs!$D$8-cost_acc-cost_wd*Inputs!$E$8*(1-$B3428)-cost_fx*Inputs!$D$8)</f>
        <v>116577.813580488</v>
      </c>
      <c r="N3428" s="0" t="n">
        <f aca="false">K3428+L3428+I3428-fixed</f>
        <v>-89154.9008873433</v>
      </c>
      <c r="O3428" s="0" t="n">
        <f aca="false">K3428+L3428+M3428-fixed</f>
        <v>-136456.48715763</v>
      </c>
      <c r="P3428" s="0" t="n">
        <f aca="false">12*Inputs!$B$6*(1-MIN(1,Inputs!$F$6*$D3428))*(ic*Inputs!$C$6+flat_fee-cost_acc-cost_wd*Inputs!$E$6*$E3428-cost_fx*Inputs!$D$6)+12*Inputs!$B$7*(1-MIN(1,Inputs!$F$7*$D3428))*(ic*Inputs!$C$7+flat_fee-cost_acc-cost_wd*Inputs!$E$7*$E3428-cost_fx*Inputs!$D$7)+12*Inputs!$B$8*(1-MIN(1,Inputs!$F$8*$D3428))*(ic*Inputs!$C$8+flat_fee-cost_acc-cost_wd*Inputs!$E$8*$E3428-cost_fx*Inputs!$D$8)-fixed</f>
        <v>70966.2904020802</v>
      </c>
    </row>
    <row r="3429" customFormat="false" ht="15" hidden="false" customHeight="false" outlineLevel="0" collapsed="false">
      <c r="A3429" s="0" t="n">
        <v>3364</v>
      </c>
      <c r="B3429" s="0" t="n">
        <v>0.23024</v>
      </c>
      <c r="C3429" s="0" t="n">
        <v>1.062491</v>
      </c>
      <c r="D3429" s="0" t="n">
        <v>1.38125</v>
      </c>
      <c r="E3429" s="0" t="n">
        <v>1.233254</v>
      </c>
      <c r="F3429" s="0" t="n">
        <v>0.089317</v>
      </c>
      <c r="G3429" s="0" t="n">
        <f aca="false">12*Inputs!$B$6*(MIN(1,$H$50*$C3429)*(ic*Inputs!$C$6+pS+fee_fx*Inputs!$D$6-cost_acc-cost_wd*Inputs!$E$6*$E3429-cost_fx*Inputs!$D$6-$F3429)+(1-MIN(1,$H$50*$C3429))*(1-MIN(1,Inputs!$G$6*$D3429)*churn_nonbuyers)*(ic*Inputs!$C$6+fee_wd*Inputs!$E$6*(1-$B3429)+fee_fx*Inputs!$D$6-cost_acc-cost_wd*Inputs!$E$6*(1-$B3429)-cost_fx*Inputs!$D$6))</f>
        <v>213677.32200669</v>
      </c>
      <c r="H3429" s="0" t="n">
        <f aca="false">12*Inputs!$B$7*(MIN(1,$H$51*$C3429)*(ic*Inputs!$C$7+pE+fee_fx*Inputs!$D$7-cost_acc-cost_wd*Inputs!$E$7*$E3429-cost_fx*Inputs!$D$7-$F3429)+(1-MIN(1,$H$51*$C3429))*(1-MIN(1,Inputs!$G$7*$D3429)*churn_nonbuyers)*(ic*Inputs!$C$7+fee_wd*Inputs!$E$7*(1-$B3429)+fee_fx*Inputs!$D$7-cost_acc-cost_wd*Inputs!$E$7*(1-$B3429)-cost_fx*Inputs!$D$7))</f>
        <v>401890.327561735</v>
      </c>
      <c r="I3429" s="0" t="n">
        <f aca="false">12*Inputs!$B$8*(MIN(1,$H$52*$C3429)*(ic*Inputs!$C$8+pT-cost_acc-cost_wd*Inputs!$E$8-cost_fx*Inputs!$D$8-cost_ins)+(1-MIN(1,$H$52*$C3429))*(1-MIN(1,Inputs!$G$8*$D3429)*churn_nonbuyers)*(ic*Inputs!$C$8+fee_wd*Inputs!$E$8*(1-$B3429)+fee_fx*Inputs!$D$8-cost_acc-cost_wd*Inputs!$E$8*(1-$B3429)-cost_fx*Inputs!$D$8))</f>
        <v>155828.535103286</v>
      </c>
      <c r="J3429" s="0" t="n">
        <f aca="false">G3429+H3429+I3429-fixed</f>
        <v>71396.1846717113</v>
      </c>
      <c r="K3429" s="0" t="n">
        <f aca="false">12*Inputs!$B$6*(1-MIN(1,Inputs!$G$6*$D3429)*churn_nonbuyers)*(ic*Inputs!$C$6+fee_wd*Inputs!$E$6*(1-$B3429)+fee_fx*Inputs!$D$6-cost_acc-cost_wd*Inputs!$E$6*(1-$B3429)-cost_fx*Inputs!$D$6)</f>
        <v>156812.1768</v>
      </c>
      <c r="L3429" s="0" t="n">
        <f aca="false">12*Inputs!$B$7*(1-MIN(1,Inputs!$G$7*$D3429)*churn_nonbuyers)*(ic*Inputs!$C$7+fee_wd*Inputs!$E$7*(1-$B3429)+fee_fx*Inputs!$D$7-cost_acc-cost_wd*Inputs!$E$7*(1-$B3429)-cost_fx*Inputs!$D$7)</f>
        <v>354711.68208</v>
      </c>
      <c r="M3429" s="0" t="n">
        <f aca="false">12*Inputs!$B$8*(1-MIN(1,Inputs!$G$8*$D3429)*churn_nonbuyers)*(ic*Inputs!$C$8+fee_wd*Inputs!$E$8*(1-$B3429)+fee_fx*Inputs!$D$8-cost_acc-cost_wd*Inputs!$E$8*(1-$B3429)-cost_fx*Inputs!$D$8)</f>
        <v>10445.9184</v>
      </c>
      <c r="N3429" s="0" t="n">
        <f aca="false">K3429+L3429+I3429-fixed</f>
        <v>-32647.606016714</v>
      </c>
      <c r="O3429" s="0" t="n">
        <f aca="false">K3429+L3429+M3429-fixed</f>
        <v>-178030.22272</v>
      </c>
      <c r="P3429" s="0" t="n">
        <f aca="false">12*Inputs!$B$6*(1-MIN(1,Inputs!$F$6*$D3429))*(ic*Inputs!$C$6+flat_fee-cost_acc-cost_wd*Inputs!$E$6*$E3429-cost_fx*Inputs!$D$6)+12*Inputs!$B$7*(1-MIN(1,Inputs!$F$7*$D3429))*(ic*Inputs!$C$7+flat_fee-cost_acc-cost_wd*Inputs!$E$7*$E3429-cost_fx*Inputs!$D$7)+12*Inputs!$B$8*(1-MIN(1,Inputs!$F$8*$D3429))*(ic*Inputs!$C$8+flat_fee-cost_acc-cost_wd*Inputs!$E$8*$E3429-cost_fx*Inputs!$D$8)-fixed</f>
        <v>-223948.537</v>
      </c>
    </row>
    <row r="3430" customFormat="false" ht="15" hidden="false" customHeight="false" outlineLevel="0" collapsed="false">
      <c r="A3430" s="0" t="n">
        <v>3365</v>
      </c>
      <c r="B3430" s="0" t="n">
        <v>0.143377</v>
      </c>
      <c r="C3430" s="0" t="n">
        <v>0.960371</v>
      </c>
      <c r="D3430" s="0" t="n">
        <v>1.194814</v>
      </c>
      <c r="E3430" s="0" t="n">
        <v>1.276173</v>
      </c>
      <c r="F3430" s="0" t="n">
        <v>0.367635</v>
      </c>
      <c r="G3430" s="0" t="n">
        <f aca="false">12*Inputs!$B$6*(MIN(1,$H$50*$C3430)*(ic*Inputs!$C$6+pS+fee_fx*Inputs!$D$6-cost_acc-cost_wd*Inputs!$E$6*$E3430-cost_fx*Inputs!$D$6-$F3430)+(1-MIN(1,$H$50*$C3430))*(1-MIN(1,Inputs!$G$6*$D3430)*churn_nonbuyers)*(ic*Inputs!$C$6+fee_wd*Inputs!$E$6*(1-$B3430)+fee_fx*Inputs!$D$6-cost_acc-cost_wd*Inputs!$E$6*(1-$B3430)-cost_fx*Inputs!$D$6))</f>
        <v>213410.804363367</v>
      </c>
      <c r="H3430" s="0" t="n">
        <f aca="false">12*Inputs!$B$7*(MIN(1,$H$51*$C3430)*(ic*Inputs!$C$7+pE+fee_fx*Inputs!$D$7-cost_acc-cost_wd*Inputs!$E$7*$E3430-cost_fx*Inputs!$D$7-$F3430)+(1-MIN(1,$H$51*$C3430))*(1-MIN(1,Inputs!$G$7*$D3430)*churn_nonbuyers)*(ic*Inputs!$C$7+fee_wd*Inputs!$E$7*(1-$B3430)+fee_fx*Inputs!$D$7-cost_acc-cost_wd*Inputs!$E$7*(1-$B3430)-cost_fx*Inputs!$D$7))</f>
        <v>385913.404115585</v>
      </c>
      <c r="I3430" s="0" t="n">
        <f aca="false">12*Inputs!$B$8*(MIN(1,$H$52*$C3430)*(ic*Inputs!$C$8+pT-cost_acc-cost_wd*Inputs!$E$8-cost_fx*Inputs!$D$8-cost_ins)+(1-MIN(1,$H$52*$C3430))*(1-MIN(1,Inputs!$G$8*$D3430)*churn_nonbuyers)*(ic*Inputs!$C$8+fee_wd*Inputs!$E$8*(1-$B3430)+fee_fx*Inputs!$D$8-cost_acc-cost_wd*Inputs!$E$8*(1-$B3430)-cost_fx*Inputs!$D$8))</f>
        <v>155566.890945928</v>
      </c>
      <c r="J3430" s="0" t="n">
        <f aca="false">G3430+H3430+I3430-fixed</f>
        <v>54891.0994248799</v>
      </c>
      <c r="K3430" s="0" t="n">
        <f aca="false">12*Inputs!$B$6*(1-MIN(1,Inputs!$G$6*$D3430)*churn_nonbuyers)*(ic*Inputs!$C$6+fee_wd*Inputs!$E$6*(1-$B3430)+fee_fx*Inputs!$D$6-cost_acc-cost_wd*Inputs!$E$6*(1-$B3430)-cost_fx*Inputs!$D$6)</f>
        <v>170143.410577522</v>
      </c>
      <c r="L3430" s="0" t="n">
        <f aca="false">12*Inputs!$B$7*(1-MIN(1,Inputs!$G$7*$D3430)*churn_nonbuyers)*(ic*Inputs!$C$7+fee_wd*Inputs!$E$7*(1-$B3430)+fee_fx*Inputs!$D$7-cost_acc-cost_wd*Inputs!$E$7*(1-$B3430)-cost_fx*Inputs!$D$7)</f>
        <v>368841.296074513</v>
      </c>
      <c r="M3430" s="0" t="n">
        <f aca="false">12*Inputs!$B$8*(1-MIN(1,Inputs!$G$8*$D3430)*churn_nonbuyers)*(ic*Inputs!$C$8+fee_wd*Inputs!$E$8*(1-$B3430)+fee_fx*Inputs!$D$8-cost_acc-cost_wd*Inputs!$E$8*(1-$B3430)-cost_fx*Inputs!$D$8)</f>
        <v>52282.7785351008</v>
      </c>
      <c r="N3430" s="0" t="n">
        <f aca="false">K3430+L3430+I3430-fixed</f>
        <v>-5448.40240203776</v>
      </c>
      <c r="O3430" s="0" t="n">
        <f aca="false">K3430+L3430+M3430-fixed</f>
        <v>-108732.514812864</v>
      </c>
      <c r="P3430" s="0" t="n">
        <f aca="false">12*Inputs!$B$6*(1-MIN(1,Inputs!$F$6*$D3430))*(ic*Inputs!$C$6+flat_fee-cost_acc-cost_wd*Inputs!$E$6*$E3430-cost_fx*Inputs!$D$6)+12*Inputs!$B$7*(1-MIN(1,Inputs!$F$7*$D3430))*(ic*Inputs!$C$7+flat_fee-cost_acc-cost_wd*Inputs!$E$7*$E3430-cost_fx*Inputs!$D$7)+12*Inputs!$B$8*(1-MIN(1,Inputs!$F$8*$D3430))*(ic*Inputs!$C$8+flat_fee-cost_acc-cost_wd*Inputs!$E$8*$E3430-cost_fx*Inputs!$D$8)-fixed</f>
        <v>-145783.23735472</v>
      </c>
    </row>
    <row r="3431" customFormat="false" ht="15" hidden="false" customHeight="false" outlineLevel="0" collapsed="false">
      <c r="A3431" s="0" t="n">
        <v>3366</v>
      </c>
      <c r="B3431" s="0" t="n">
        <v>0.105125</v>
      </c>
      <c r="C3431" s="0" t="n">
        <v>0.861544</v>
      </c>
      <c r="D3431" s="0" t="n">
        <v>1.742323</v>
      </c>
      <c r="E3431" s="0" t="n">
        <v>1.067878</v>
      </c>
      <c r="F3431" s="0" t="n">
        <v>0.370875</v>
      </c>
      <c r="G3431" s="0" t="n">
        <f aca="false">12*Inputs!$B$6*(MIN(1,$H$50*$C3431)*(ic*Inputs!$C$6+pS+fee_fx*Inputs!$D$6-cost_acc-cost_wd*Inputs!$E$6*$E3431-cost_fx*Inputs!$D$6-$F3431)+(1-MIN(1,$H$50*$C3431))*(1-MIN(1,Inputs!$G$6*$D3431)*churn_nonbuyers)*(ic*Inputs!$C$6+fee_wd*Inputs!$E$6*(1-$B3431)+fee_fx*Inputs!$D$6-cost_acc-cost_wd*Inputs!$E$6*(1-$B3431)-cost_fx*Inputs!$D$6))</f>
        <v>213098.295237701</v>
      </c>
      <c r="H3431" s="0" t="n">
        <f aca="false">12*Inputs!$B$7*(MIN(1,$H$51*$C3431)*(ic*Inputs!$C$7+pE+fee_fx*Inputs!$D$7-cost_acc-cost_wd*Inputs!$E$7*$E3431-cost_fx*Inputs!$D$7-$F3431)+(1-MIN(1,$H$51*$C3431))*(1-MIN(1,Inputs!$G$7*$D3431)*churn_nonbuyers)*(ic*Inputs!$C$7+fee_wd*Inputs!$E$7*(1-$B3431)+fee_fx*Inputs!$D$7-cost_acc-cost_wd*Inputs!$E$7*(1-$B3431)-cost_fx*Inputs!$D$7))</f>
        <v>403972.277900202</v>
      </c>
      <c r="I3431" s="0" t="n">
        <f aca="false">12*Inputs!$B$8*(MIN(1,$H$52*$C3431)*(ic*Inputs!$C$8+pT-cost_acc-cost_wd*Inputs!$E$8-cost_fx*Inputs!$D$8-cost_ins)+(1-MIN(1,$H$52*$C3431))*(1-MIN(1,Inputs!$G$8*$D3431)*churn_nonbuyers)*(ic*Inputs!$C$8+fee_wd*Inputs!$E$8*(1-$B3431)+fee_fx*Inputs!$D$8-cost_acc-cost_wd*Inputs!$E$8*(1-$B3431)-cost_fx*Inputs!$D$8))</f>
        <v>124186.398336</v>
      </c>
      <c r="J3431" s="0" t="n">
        <f aca="false">G3431+H3431+I3431-fixed</f>
        <v>41256.9714739034</v>
      </c>
      <c r="K3431" s="0" t="n">
        <f aca="false">12*Inputs!$B$6*(1-MIN(1,Inputs!$G$6*$D3431)*churn_nonbuyers)*(ic*Inputs!$C$6+fee_wd*Inputs!$E$6*(1-$B3431)+fee_fx*Inputs!$D$6-cost_acc-cost_wd*Inputs!$E$6*(1-$B3431)-cost_fx*Inputs!$D$6)</f>
        <v>170218.1484387</v>
      </c>
      <c r="L3431" s="0" t="n">
        <f aca="false">12*Inputs!$B$7*(1-MIN(1,Inputs!$G$7*$D3431)*churn_nonbuyers)*(ic*Inputs!$C$7+fee_wd*Inputs!$E$7*(1-$B3431)+fee_fx*Inputs!$D$7-cost_acc-cost_wd*Inputs!$E$7*(1-$B3431)-cost_fx*Inputs!$D$7)</f>
        <v>367778.11955922</v>
      </c>
      <c r="M3431" s="0" t="n">
        <f aca="false">12*Inputs!$B$8*(1-MIN(1,Inputs!$G$8*$D3431)*churn_nonbuyers)*(ic*Inputs!$C$8+fee_wd*Inputs!$E$8*(1-$B3431)+fee_fx*Inputs!$D$8-cost_acc-cost_wd*Inputs!$E$8*(1-$B3431)-cost_fx*Inputs!$D$8)</f>
        <v>0</v>
      </c>
      <c r="N3431" s="0" t="n">
        <f aca="false">K3431+L3431+I3431-fixed</f>
        <v>-37817.3336660798</v>
      </c>
      <c r="O3431" s="0" t="n">
        <f aca="false">K3431+L3431+M3431-fixed</f>
        <v>-162003.73200208</v>
      </c>
      <c r="P3431" s="0" t="n">
        <f aca="false">12*Inputs!$B$6*(1-MIN(1,Inputs!$F$6*$D3431))*(ic*Inputs!$C$6+flat_fee-cost_acc-cost_wd*Inputs!$E$6*$E3431-cost_fx*Inputs!$D$6)+12*Inputs!$B$7*(1-MIN(1,Inputs!$F$7*$D3431))*(ic*Inputs!$C$7+flat_fee-cost_acc-cost_wd*Inputs!$E$7*$E3431-cost_fx*Inputs!$D$7)+12*Inputs!$B$8*(1-MIN(1,Inputs!$F$8*$D3431))*(ic*Inputs!$C$8+flat_fee-cost_acc-cost_wd*Inputs!$E$8*$E3431-cost_fx*Inputs!$D$8)-fixed</f>
        <v>-365375.04460144</v>
      </c>
    </row>
    <row r="3432" customFormat="false" ht="15" hidden="false" customHeight="false" outlineLevel="0" collapsed="false">
      <c r="A3432" s="0" t="n">
        <v>3367</v>
      </c>
      <c r="B3432" s="0" t="n">
        <v>0.466753</v>
      </c>
      <c r="C3432" s="0" t="n">
        <v>0.743382</v>
      </c>
      <c r="D3432" s="0" t="n">
        <v>1.050792</v>
      </c>
      <c r="E3432" s="0" t="n">
        <v>1.219827</v>
      </c>
      <c r="F3432" s="0" t="n">
        <v>0.188251</v>
      </c>
      <c r="G3432" s="0" t="n">
        <f aca="false">12*Inputs!$B$6*(MIN(1,$H$50*$C3432)*(ic*Inputs!$C$6+pS+fee_fx*Inputs!$D$6-cost_acc-cost_wd*Inputs!$E$6*$E3432-cost_fx*Inputs!$D$6-$F3432)+(1-MIN(1,$H$50*$C3432))*(1-MIN(1,Inputs!$G$6*$D3432)*churn_nonbuyers)*(ic*Inputs!$C$6+fee_wd*Inputs!$E$6*(1-$B3432)+fee_fx*Inputs!$D$6-cost_acc-cost_wd*Inputs!$E$6*(1-$B3432)-cost_fx*Inputs!$D$6))</f>
        <v>167402.12520404</v>
      </c>
      <c r="H3432" s="0" t="n">
        <f aca="false">12*Inputs!$B$7*(MIN(1,$H$51*$C3432)*(ic*Inputs!$C$7+pE+fee_fx*Inputs!$D$7-cost_acc-cost_wd*Inputs!$E$7*$E3432-cost_fx*Inputs!$D$7-$F3432)+(1-MIN(1,$H$51*$C3432))*(1-MIN(1,Inputs!$G$7*$D3432)*churn_nonbuyers)*(ic*Inputs!$C$7+fee_wd*Inputs!$E$7*(1-$B3432)+fee_fx*Inputs!$D$7-cost_acc-cost_wd*Inputs!$E$7*(1-$B3432)-cost_fx*Inputs!$D$7))</f>
        <v>364035.695314179</v>
      </c>
      <c r="I3432" s="0" t="n">
        <f aca="false">12*Inputs!$B$8*(MIN(1,$H$52*$C3432)*(ic*Inputs!$C$8+pT-cost_acc-cost_wd*Inputs!$E$8-cost_fx*Inputs!$D$8-cost_ins)+(1-MIN(1,$H$52*$C3432))*(1-MIN(1,Inputs!$G$8*$D3432)*churn_nonbuyers)*(ic*Inputs!$C$8+fee_wd*Inputs!$E$8*(1-$B3432)+fee_fx*Inputs!$D$8-cost_acc-cost_wd*Inputs!$E$8*(1-$B3432)-cost_fx*Inputs!$D$8))</f>
        <v>145711.895525302</v>
      </c>
      <c r="J3432" s="0" t="n">
        <f aca="false">G3432+H3432+I3432-fixed</f>
        <v>-22850.2839564793</v>
      </c>
      <c r="K3432" s="0" t="n">
        <f aca="false">12*Inputs!$B$6*(1-MIN(1,Inputs!$G$6*$D3432)*churn_nonbuyers)*(ic*Inputs!$C$6+fee_wd*Inputs!$E$6*(1-$B3432)+fee_fx*Inputs!$D$6-cost_acc-cost_wd*Inputs!$E$6*(1-$B3432)-cost_fx*Inputs!$D$6)</f>
        <v>127326.898932307</v>
      </c>
      <c r="L3432" s="0" t="n">
        <f aca="false">12*Inputs!$B$7*(1-MIN(1,Inputs!$G$7*$D3432)*churn_nonbuyers)*(ic*Inputs!$C$7+fee_wd*Inputs!$E$7*(1-$B3432)+fee_fx*Inputs!$D$7-cost_acc-cost_wd*Inputs!$E$7*(1-$B3432)-cost_fx*Inputs!$D$7)</f>
        <v>325395.976543384</v>
      </c>
      <c r="M3432" s="0" t="n">
        <f aca="false">12*Inputs!$B$8*(1-MIN(1,Inputs!$G$8*$D3432)*churn_nonbuyers)*(ic*Inputs!$C$8+fee_wd*Inputs!$E$8*(1-$B3432)+fee_fx*Inputs!$D$8-cost_acc-cost_wd*Inputs!$E$8*(1-$B3432)-cost_fx*Inputs!$D$8)</f>
        <v>80390.3665374336</v>
      </c>
      <c r="N3432" s="0" t="n">
        <f aca="false">K3432+L3432+I3432-fixed</f>
        <v>-101565.228999006</v>
      </c>
      <c r="O3432" s="0" t="n">
        <f aca="false">K3432+L3432+M3432-fixed</f>
        <v>-166886.757986875</v>
      </c>
      <c r="P3432" s="0" t="n">
        <f aca="false">12*Inputs!$B$6*(1-MIN(1,Inputs!$F$6*$D3432))*(ic*Inputs!$C$6+flat_fee-cost_acc-cost_wd*Inputs!$E$6*$E3432-cost_fx*Inputs!$D$6)+12*Inputs!$B$7*(1-MIN(1,Inputs!$F$7*$D3432))*(ic*Inputs!$C$7+flat_fee-cost_acc-cost_wd*Inputs!$E$7*$E3432-cost_fx*Inputs!$D$7)+12*Inputs!$B$8*(1-MIN(1,Inputs!$F$8*$D3432))*(ic*Inputs!$C$8+flat_fee-cost_acc-cost_wd*Inputs!$E$8*$E3432-cost_fx*Inputs!$D$8)-fixed</f>
        <v>-50456.5862598399</v>
      </c>
    </row>
    <row r="3433" customFormat="false" ht="15" hidden="false" customHeight="false" outlineLevel="0" collapsed="false">
      <c r="A3433" s="0" t="n">
        <v>3368</v>
      </c>
      <c r="B3433" s="0" t="n">
        <v>0.245957</v>
      </c>
      <c r="C3433" s="0" t="n">
        <v>0.673916</v>
      </c>
      <c r="D3433" s="0" t="n">
        <v>1.07434</v>
      </c>
      <c r="E3433" s="0" t="n">
        <v>1.054899</v>
      </c>
      <c r="F3433" s="0" t="n">
        <v>0.264256</v>
      </c>
      <c r="G3433" s="0" t="n">
        <f aca="false">12*Inputs!$B$6*(MIN(1,$H$50*$C3433)*(ic*Inputs!$C$6+pS+fee_fx*Inputs!$D$6-cost_acc-cost_wd*Inputs!$E$6*$E3433-cost_fx*Inputs!$D$6-$F3433)+(1-MIN(1,$H$50*$C3433))*(1-MIN(1,Inputs!$G$6*$D3433)*churn_nonbuyers)*(ic*Inputs!$C$6+fee_wd*Inputs!$E$6*(1-$B3433)+fee_fx*Inputs!$D$6-cost_acc-cost_wd*Inputs!$E$6*(1-$B3433)-cost_fx*Inputs!$D$6))</f>
        <v>193352.910739401</v>
      </c>
      <c r="H3433" s="0" t="n">
        <f aca="false">12*Inputs!$B$7*(MIN(1,$H$51*$C3433)*(ic*Inputs!$C$7+pE+fee_fx*Inputs!$D$7-cost_acc-cost_wd*Inputs!$E$7*$E3433-cost_fx*Inputs!$D$7-$F3433)+(1-MIN(1,$H$51*$C3433))*(1-MIN(1,Inputs!$G$7*$D3433)*churn_nonbuyers)*(ic*Inputs!$C$7+fee_wd*Inputs!$E$7*(1-$B3433)+fee_fx*Inputs!$D$7-cost_acc-cost_wd*Inputs!$E$7*(1-$B3433)-cost_fx*Inputs!$D$7))</f>
        <v>392580.828702821</v>
      </c>
      <c r="I3433" s="0" t="n">
        <f aca="false">12*Inputs!$B$8*(MIN(1,$H$52*$C3433)*(ic*Inputs!$C$8+pT-cost_acc-cost_wd*Inputs!$E$8-cost_fx*Inputs!$D$8-cost_ins)+(1-MIN(1,$H$52*$C3433))*(1-MIN(1,Inputs!$G$8*$D3433)*churn_nonbuyers)*(ic*Inputs!$C$8+fee_wd*Inputs!$E$8*(1-$B3433)+fee_fx*Inputs!$D$8-cost_acc-cost_wd*Inputs!$E$8*(1-$B3433)-cost_fx*Inputs!$D$8))</f>
        <v>138349.029313325</v>
      </c>
      <c r="J3433" s="0" t="n">
        <f aca="false">G3433+H3433+I3433-fixed</f>
        <v>24282.7687555474</v>
      </c>
      <c r="K3433" s="0" t="n">
        <f aca="false">12*Inputs!$B$6*(1-MIN(1,Inputs!$G$6*$D3433)*churn_nonbuyers)*(ic*Inputs!$C$6+fee_wd*Inputs!$E$6*(1-$B3433)+fee_fx*Inputs!$D$6-cost_acc-cost_wd*Inputs!$E$6*(1-$B3433)-cost_fx*Inputs!$D$6)</f>
        <v>157255.383192336</v>
      </c>
      <c r="L3433" s="0" t="n">
        <f aca="false">12*Inputs!$B$7*(1-MIN(1,Inputs!$G$7*$D3433)*churn_nonbuyers)*(ic*Inputs!$C$7+fee_wd*Inputs!$E$7*(1-$B3433)+fee_fx*Inputs!$D$7-cost_acc-cost_wd*Inputs!$E$7*(1-$B3433)-cost_fx*Inputs!$D$7)</f>
        <v>355928.498395402</v>
      </c>
      <c r="M3433" s="0" t="n">
        <f aca="false">12*Inputs!$B$8*(1-MIN(1,Inputs!$G$8*$D3433)*churn_nonbuyers)*(ic*Inputs!$C$8+fee_wd*Inputs!$E$8*(1-$B3433)+fee_fx*Inputs!$D$8-cost_acc-cost_wd*Inputs!$E$8*(1-$B3433)-cost_fx*Inputs!$D$8)</f>
        <v>78007.373297568</v>
      </c>
      <c r="N3433" s="0" t="n">
        <f aca="false">K3433+L3433+I3433-fixed</f>
        <v>-48467.0890989371</v>
      </c>
      <c r="O3433" s="0" t="n">
        <f aca="false">K3433+L3433+M3433-fixed</f>
        <v>-108808.745114694</v>
      </c>
      <c r="P3433" s="0" t="n">
        <f aca="false">12*Inputs!$B$6*(1-MIN(1,Inputs!$F$6*$D3433))*(ic*Inputs!$C$6+flat_fee-cost_acc-cost_wd*Inputs!$E$6*$E3433-cost_fx*Inputs!$D$6)+12*Inputs!$B$7*(1-MIN(1,Inputs!$F$7*$D3433))*(ic*Inputs!$C$7+flat_fee-cost_acc-cost_wd*Inputs!$E$7*$E3433-cost_fx*Inputs!$D$7)+12*Inputs!$B$8*(1-MIN(1,Inputs!$F$8*$D3433))*(ic*Inputs!$C$8+flat_fee-cost_acc-cost_wd*Inputs!$E$8*$E3433-cost_fx*Inputs!$D$8)-fixed</f>
        <v>5812.71047839988</v>
      </c>
    </row>
    <row r="3434" customFormat="false" ht="15" hidden="false" customHeight="false" outlineLevel="0" collapsed="false">
      <c r="A3434" s="0" t="n">
        <v>3369</v>
      </c>
      <c r="B3434" s="0" t="n">
        <v>0.394469</v>
      </c>
      <c r="C3434" s="0" t="n">
        <v>0.871616</v>
      </c>
      <c r="D3434" s="0" t="n">
        <v>0.853324</v>
      </c>
      <c r="E3434" s="0" t="n">
        <v>1.108293</v>
      </c>
      <c r="F3434" s="0" t="n">
        <v>0.071817</v>
      </c>
      <c r="G3434" s="0" t="n">
        <f aca="false">12*Inputs!$B$6*(MIN(1,$H$50*$C3434)*(ic*Inputs!$C$6+pS+fee_fx*Inputs!$D$6-cost_acc-cost_wd*Inputs!$E$6*$E3434-cost_fx*Inputs!$D$6-$F3434)+(1-MIN(1,$H$50*$C3434))*(1-MIN(1,Inputs!$G$6*$D3434)*churn_nonbuyers)*(ic*Inputs!$C$6+fee_wd*Inputs!$E$6*(1-$B3434)+fee_fx*Inputs!$D$6-cost_acc-cost_wd*Inputs!$E$6*(1-$B3434)-cost_fx*Inputs!$D$6))</f>
        <v>189397.486706569</v>
      </c>
      <c r="H3434" s="0" t="n">
        <f aca="false">12*Inputs!$B$7*(MIN(1,$H$51*$C3434)*(ic*Inputs!$C$7+pE+fee_fx*Inputs!$D$7-cost_acc-cost_wd*Inputs!$E$7*$E3434-cost_fx*Inputs!$D$7-$F3434)+(1-MIN(1,$H$51*$C3434))*(1-MIN(1,Inputs!$G$7*$D3434)*churn_nonbuyers)*(ic*Inputs!$C$7+fee_wd*Inputs!$E$7*(1-$B3434)+fee_fx*Inputs!$D$7-cost_acc-cost_wd*Inputs!$E$7*(1-$B3434)-cost_fx*Inputs!$D$7))</f>
        <v>395648.569597775</v>
      </c>
      <c r="I3434" s="0" t="n">
        <f aca="false">12*Inputs!$B$8*(MIN(1,$H$52*$C3434)*(ic*Inputs!$C$8+pT-cost_acc-cost_wd*Inputs!$E$8-cost_fx*Inputs!$D$8-cost_ins)+(1-MIN(1,$H$52*$C3434))*(1-MIN(1,Inputs!$G$8*$D3434)*churn_nonbuyers)*(ic*Inputs!$C$8+fee_wd*Inputs!$E$8*(1-$B3434)+fee_fx*Inputs!$D$8-cost_acc-cost_wd*Inputs!$E$8*(1-$B3434)-cost_fx*Inputs!$D$8))</f>
        <v>173907.136737297</v>
      </c>
      <c r="J3434" s="0" t="n">
        <f aca="false">G3434+H3434+I3434-fixed</f>
        <v>58953.1930416412</v>
      </c>
      <c r="K3434" s="0" t="n">
        <f aca="false">12*Inputs!$B$6*(1-MIN(1,Inputs!$G$6*$D3434)*churn_nonbuyers)*(ic*Inputs!$C$6+fee_wd*Inputs!$E$6*(1-$B3434)+fee_fx*Inputs!$D$6-cost_acc-cost_wd*Inputs!$E$6*(1-$B3434)-cost_fx*Inputs!$D$6)</f>
        <v>138618.549107683</v>
      </c>
      <c r="L3434" s="0" t="n">
        <f aca="false">12*Inputs!$B$7*(1-MIN(1,Inputs!$G$7*$D3434)*churn_nonbuyers)*(ic*Inputs!$C$7+fee_wd*Inputs!$E$7*(1-$B3434)+fee_fx*Inputs!$D$7-cost_acc-cost_wd*Inputs!$E$7*(1-$B3434)-cost_fx*Inputs!$D$7)</f>
        <v>337528.81151261</v>
      </c>
      <c r="M3434" s="0" t="n">
        <f aca="false">12*Inputs!$B$8*(1-MIN(1,Inputs!$G$8*$D3434)*churn_nonbuyers)*(ic*Inputs!$C$8+fee_wd*Inputs!$E$8*(1-$B3434)+fee_fx*Inputs!$D$8-cost_acc-cost_wd*Inputs!$E$8*(1-$B3434)-cost_fx*Inputs!$D$8)</f>
        <v>123808.111942522</v>
      </c>
      <c r="N3434" s="0" t="n">
        <f aca="false">K3434+L3434+I3434-fixed</f>
        <v>-49945.5026424103</v>
      </c>
      <c r="O3434" s="0" t="n">
        <f aca="false">K3434+L3434+M3434-fixed</f>
        <v>-100044.527437185</v>
      </c>
      <c r="P3434" s="0" t="n">
        <f aca="false">12*Inputs!$B$6*(1-MIN(1,Inputs!$F$6*$D3434))*(ic*Inputs!$C$6+flat_fee-cost_acc-cost_wd*Inputs!$E$6*$E3434-cost_fx*Inputs!$D$6)+12*Inputs!$B$7*(1-MIN(1,Inputs!$F$7*$D3434))*(ic*Inputs!$C$7+flat_fee-cost_acc-cost_wd*Inputs!$E$7*$E3434-cost_fx*Inputs!$D$7)+12*Inputs!$B$8*(1-MIN(1,Inputs!$F$8*$D3434))*(ic*Inputs!$C$8+flat_fee-cost_acc-cost_wd*Inputs!$E$8*$E3434-cost_fx*Inputs!$D$8)-fixed</f>
        <v>102591.97115168</v>
      </c>
    </row>
    <row r="3435" customFormat="false" ht="15" hidden="false" customHeight="false" outlineLevel="0" collapsed="false">
      <c r="A3435" s="0" t="n">
        <v>3370</v>
      </c>
      <c r="B3435" s="0" t="n">
        <v>0.280995</v>
      </c>
      <c r="C3435" s="0" t="n">
        <v>1.112283</v>
      </c>
      <c r="D3435" s="0" t="n">
        <v>1.034683</v>
      </c>
      <c r="E3435" s="0" t="n">
        <v>1.100071</v>
      </c>
      <c r="F3435" s="0" t="n">
        <v>0.134632</v>
      </c>
      <c r="G3435" s="0" t="n">
        <f aca="false">12*Inputs!$B$6*(MIN(1,$H$50*$C3435)*(ic*Inputs!$C$6+pS+fee_fx*Inputs!$D$6-cost_acc-cost_wd*Inputs!$E$6*$E3435-cost_fx*Inputs!$D$6-$F3435)+(1-MIN(1,$H$50*$C3435))*(1-MIN(1,Inputs!$G$6*$D3435)*churn_nonbuyers)*(ic*Inputs!$C$6+fee_wd*Inputs!$E$6*(1-$B3435)+fee_fx*Inputs!$D$6-cost_acc-cost_wd*Inputs!$E$6*(1-$B3435)-cost_fx*Inputs!$D$6))</f>
        <v>214939.258598123</v>
      </c>
      <c r="H3435" s="0" t="n">
        <f aca="false">12*Inputs!$B$7*(MIN(1,$H$51*$C3435)*(ic*Inputs!$C$7+pE+fee_fx*Inputs!$D$7-cost_acc-cost_wd*Inputs!$E$7*$E3435-cost_fx*Inputs!$D$7-$F3435)+(1-MIN(1,$H$51*$C3435))*(1-MIN(1,Inputs!$G$7*$D3435)*churn_nonbuyers)*(ic*Inputs!$C$7+fee_wd*Inputs!$E$7*(1-$B3435)+fee_fx*Inputs!$D$7-cost_acc-cost_wd*Inputs!$E$7*(1-$B3435)-cost_fx*Inputs!$D$7))</f>
        <v>416468.045670626</v>
      </c>
      <c r="I3435" s="0" t="n">
        <f aca="false">12*Inputs!$B$8*(MIN(1,$H$52*$C3435)*(ic*Inputs!$C$8+pT-cost_acc-cost_wd*Inputs!$E$8-cost_fx*Inputs!$D$8-cost_ins)+(1-MIN(1,$H$52*$C3435))*(1-MIN(1,Inputs!$G$8*$D3435)*churn_nonbuyers)*(ic*Inputs!$C$8+fee_wd*Inputs!$E$8*(1-$B3435)+fee_fx*Inputs!$D$8-cost_acc-cost_wd*Inputs!$E$8*(1-$B3435)-cost_fx*Inputs!$D$8))</f>
        <v>179430.758754256</v>
      </c>
      <c r="J3435" s="0" t="n">
        <f aca="false">G3435+H3435+I3435-fixed</f>
        <v>110838.063023005</v>
      </c>
      <c r="K3435" s="0" t="n">
        <f aca="false">12*Inputs!$B$6*(1-MIN(1,Inputs!$G$6*$D3435)*churn_nonbuyers)*(ic*Inputs!$C$6+fee_wd*Inputs!$E$6*(1-$B3435)+fee_fx*Inputs!$D$6-cost_acc-cost_wd*Inputs!$E$6*(1-$B3435)-cost_fx*Inputs!$D$6)</f>
        <v>152800.448757012</v>
      </c>
      <c r="L3435" s="0" t="n">
        <f aca="false">12*Inputs!$B$7*(1-MIN(1,Inputs!$G$7*$D3435)*churn_nonbuyers)*(ic*Inputs!$C$7+fee_wd*Inputs!$E$7*(1-$B3435)+fee_fx*Inputs!$D$7-cost_acc-cost_wd*Inputs!$E$7*(1-$B3435)-cost_fx*Inputs!$D$7)</f>
        <v>351477.194470207</v>
      </c>
      <c r="M3435" s="0" t="n">
        <f aca="false">12*Inputs!$B$8*(1-MIN(1,Inputs!$G$8*$D3435)*churn_nonbuyers)*(ic*Inputs!$C$8+fee_wd*Inputs!$E$8*(1-$B3435)+fee_fx*Inputs!$D$8-cost_acc-cost_wd*Inputs!$E$8*(1-$B3435)-cost_fx*Inputs!$D$8)</f>
        <v>86276.757346056</v>
      </c>
      <c r="N3435" s="0" t="n">
        <f aca="false">K3435+L3435+I3435-fixed</f>
        <v>-16291.5980185249</v>
      </c>
      <c r="O3435" s="0" t="n">
        <f aca="false">K3435+L3435+M3435-fixed</f>
        <v>-109445.599426725</v>
      </c>
      <c r="P3435" s="0" t="n">
        <f aca="false">12*Inputs!$B$6*(1-MIN(1,Inputs!$F$6*$D3435))*(ic*Inputs!$C$6+flat_fee-cost_acc-cost_wd*Inputs!$E$6*$E3435-cost_fx*Inputs!$D$6)+12*Inputs!$B$7*(1-MIN(1,Inputs!$F$7*$D3435))*(ic*Inputs!$C$7+flat_fee-cost_acc-cost_wd*Inputs!$E$7*$E3435-cost_fx*Inputs!$D$7)+12*Inputs!$B$8*(1-MIN(1,Inputs!$F$8*$D3435))*(ic*Inputs!$C$8+flat_fee-cost_acc-cost_wd*Inputs!$E$8*$E3435-cost_fx*Inputs!$D$8)-fixed</f>
        <v>8515.59617431997</v>
      </c>
    </row>
    <row r="3436" customFormat="false" ht="15" hidden="false" customHeight="false" outlineLevel="0" collapsed="false">
      <c r="A3436" s="0" t="n">
        <v>3371</v>
      </c>
      <c r="B3436" s="0" t="n">
        <v>0.304573</v>
      </c>
      <c r="C3436" s="0" t="n">
        <v>0.731741</v>
      </c>
      <c r="D3436" s="0" t="n">
        <v>1.410925</v>
      </c>
      <c r="E3436" s="0" t="n">
        <v>1.34583</v>
      </c>
      <c r="F3436" s="0" t="n">
        <v>0.355503</v>
      </c>
      <c r="G3436" s="0" t="n">
        <f aca="false">12*Inputs!$B$6*(MIN(1,$H$50*$C3436)*(ic*Inputs!$C$6+pS+fee_fx*Inputs!$D$6-cost_acc-cost_wd*Inputs!$E$6*$E3436-cost_fx*Inputs!$D$6-$F3436)+(1-MIN(1,$H$50*$C3436))*(1-MIN(1,Inputs!$G$6*$D3436)*churn_nonbuyers)*(ic*Inputs!$C$6+fee_wd*Inputs!$E$6*(1-$B3436)+fee_fx*Inputs!$D$6-cost_acc-cost_wd*Inputs!$E$6*(1-$B3436)-cost_fx*Inputs!$D$6))</f>
        <v>179987.988660187</v>
      </c>
      <c r="H3436" s="0" t="n">
        <f aca="false">12*Inputs!$B$7*(MIN(1,$H$51*$C3436)*(ic*Inputs!$C$7+pE+fee_fx*Inputs!$D$7-cost_acc-cost_wd*Inputs!$E$7*$E3436-cost_fx*Inputs!$D$7-$F3436)+(1-MIN(1,$H$51*$C3436))*(1-MIN(1,Inputs!$G$7*$D3436)*churn_nonbuyers)*(ic*Inputs!$C$7+fee_wd*Inputs!$E$7*(1-$B3436)+fee_fx*Inputs!$D$7-cost_acc-cost_wd*Inputs!$E$7*(1-$B3436)-cost_fx*Inputs!$D$7))</f>
        <v>359011.22407447</v>
      </c>
      <c r="I3436" s="0" t="n">
        <f aca="false">12*Inputs!$B$8*(MIN(1,$H$52*$C3436)*(ic*Inputs!$C$8+pT-cost_acc-cost_wd*Inputs!$E$8-cost_fx*Inputs!$D$8-cost_ins)+(1-MIN(1,$H$52*$C3436))*(1-MIN(1,Inputs!$G$8*$D3436)*churn_nonbuyers)*(ic*Inputs!$C$8+fee_wd*Inputs!$E$8*(1-$B3436)+fee_fx*Inputs!$D$8-cost_acc-cost_wd*Inputs!$E$8*(1-$B3436)-cost_fx*Inputs!$D$8))</f>
        <v>107354.65149706</v>
      </c>
      <c r="J3436" s="0" t="n">
        <f aca="false">G3436+H3436+I3436-fixed</f>
        <v>-53646.1357682827</v>
      </c>
      <c r="K3436" s="0" t="n">
        <f aca="false">12*Inputs!$B$6*(1-MIN(1,Inputs!$G$6*$D3436)*churn_nonbuyers)*(ic*Inputs!$C$6+fee_wd*Inputs!$E$6*(1-$B3436)+fee_fx*Inputs!$D$6-cost_acc-cost_wd*Inputs!$E$6*(1-$B3436)-cost_fx*Inputs!$D$6)</f>
        <v>146613.41755218</v>
      </c>
      <c r="L3436" s="0" t="n">
        <f aca="false">12*Inputs!$B$7*(1-MIN(1,Inputs!$G$7*$D3436)*churn_nonbuyers)*(ic*Inputs!$C$7+fee_wd*Inputs!$E$7*(1-$B3436)+fee_fx*Inputs!$D$7-cost_acc-cost_wd*Inputs!$E$7*(1-$B3436)-cost_fx*Inputs!$D$7)</f>
        <v>344131.371331308</v>
      </c>
      <c r="M3436" s="0" t="n">
        <f aca="false">12*Inputs!$B$8*(1-MIN(1,Inputs!$G$8*$D3436)*churn_nonbuyers)*(ic*Inputs!$C$8+fee_wd*Inputs!$E$8*(1-$B3436)+fee_fx*Inputs!$D$8-cost_acc-cost_wd*Inputs!$E$8*(1-$B3436)-cost_fx*Inputs!$D$8)</f>
        <v>3851.26857684003</v>
      </c>
      <c r="N3436" s="0" t="n">
        <f aca="false">K3436+L3436+I3436-fixed</f>
        <v>-101900.559619452</v>
      </c>
      <c r="O3436" s="0" t="n">
        <f aca="false">K3436+L3436+M3436-fixed</f>
        <v>-205403.942539672</v>
      </c>
      <c r="P3436" s="0" t="n">
        <f aca="false">12*Inputs!$B$6*(1-MIN(1,Inputs!$F$6*$D3436))*(ic*Inputs!$C$6+flat_fee-cost_acc-cost_wd*Inputs!$E$6*$E3436-cost_fx*Inputs!$D$6)+12*Inputs!$B$7*(1-MIN(1,Inputs!$F$7*$D3436))*(ic*Inputs!$C$7+flat_fee-cost_acc-cost_wd*Inputs!$E$7*$E3436-cost_fx*Inputs!$D$7)+12*Inputs!$B$8*(1-MIN(1,Inputs!$F$8*$D3436))*(ic*Inputs!$C$8+flat_fee-cost_acc-cost_wd*Inputs!$E$8*$E3436-cost_fx*Inputs!$D$8)-fixed</f>
        <v>-276552.22714</v>
      </c>
    </row>
    <row r="3437" customFormat="false" ht="15" hidden="false" customHeight="false" outlineLevel="0" collapsed="false">
      <c r="A3437" s="0" t="n">
        <v>3372</v>
      </c>
      <c r="B3437" s="0" t="n">
        <v>0.226915</v>
      </c>
      <c r="C3437" s="0" t="n">
        <v>0.693139</v>
      </c>
      <c r="D3437" s="0" t="n">
        <v>1.02776</v>
      </c>
      <c r="E3437" s="0" t="n">
        <v>1.153158</v>
      </c>
      <c r="F3437" s="0" t="n">
        <v>0.074442</v>
      </c>
      <c r="G3437" s="0" t="n">
        <f aca="false">12*Inputs!$B$6*(MIN(1,$H$50*$C3437)*(ic*Inputs!$C$6+pS+fee_fx*Inputs!$D$6-cost_acc-cost_wd*Inputs!$E$6*$E3437-cost_fx*Inputs!$D$6-$F3437)+(1-MIN(1,$H$50*$C3437))*(1-MIN(1,Inputs!$G$6*$D3437)*churn_nonbuyers)*(ic*Inputs!$C$6+fee_wd*Inputs!$E$6*(1-$B3437)+fee_fx*Inputs!$D$6-cost_acc-cost_wd*Inputs!$E$6*(1-$B3437)-cost_fx*Inputs!$D$6))</f>
        <v>198667.174807797</v>
      </c>
      <c r="H3437" s="0" t="n">
        <f aca="false">12*Inputs!$B$7*(MIN(1,$H$51*$C3437)*(ic*Inputs!$C$7+pE+fee_fx*Inputs!$D$7-cost_acc-cost_wd*Inputs!$E$7*$E3437-cost_fx*Inputs!$D$7-$F3437)+(1-MIN(1,$H$51*$C3437))*(1-MIN(1,Inputs!$G$7*$D3437)*churn_nonbuyers)*(ic*Inputs!$C$7+fee_wd*Inputs!$E$7*(1-$B3437)+fee_fx*Inputs!$D$7-cost_acc-cost_wd*Inputs!$E$7*(1-$B3437)-cost_fx*Inputs!$D$7))</f>
        <v>395650.797649977</v>
      </c>
      <c r="I3437" s="0" t="n">
        <f aca="false">12*Inputs!$B$8*(MIN(1,$H$52*$C3437)*(ic*Inputs!$C$8+pT-cost_acc-cost_wd*Inputs!$E$8-cost_fx*Inputs!$D$8-cost_ins)+(1-MIN(1,$H$52*$C3437))*(1-MIN(1,Inputs!$G$8*$D3437)*churn_nonbuyers)*(ic*Inputs!$C$8+fee_wd*Inputs!$E$8*(1-$B3437)+fee_fx*Inputs!$D$8-cost_acc-cost_wd*Inputs!$E$8*(1-$B3437)-cost_fx*Inputs!$D$8))</f>
        <v>145482.920289335</v>
      </c>
      <c r="J3437" s="0" t="n">
        <f aca="false">G3437+H3437+I3437-fixed</f>
        <v>39800.8927471102</v>
      </c>
      <c r="K3437" s="0" t="n">
        <f aca="false">12*Inputs!$B$6*(1-MIN(1,Inputs!$G$6*$D3437)*churn_nonbuyers)*(ic*Inputs!$C$6+fee_wd*Inputs!$E$6*(1-$B3437)+fee_fx*Inputs!$D$6-cost_acc-cost_wd*Inputs!$E$6*(1-$B3437)-cost_fx*Inputs!$D$6)</f>
        <v>160243.56115488</v>
      </c>
      <c r="L3437" s="0" t="n">
        <f aca="false">12*Inputs!$B$7*(1-MIN(1,Inputs!$G$7*$D3437)*churn_nonbuyers)*(ic*Inputs!$C$7+fee_wd*Inputs!$E$7*(1-$B3437)+fee_fx*Inputs!$D$7-cost_acc-cost_wd*Inputs!$E$7*(1-$B3437)-cost_fx*Inputs!$D$7)</f>
        <v>359099.940212928</v>
      </c>
      <c r="M3437" s="0" t="n">
        <f aca="false">12*Inputs!$B$8*(1-MIN(1,Inputs!$G$8*$D3437)*churn_nonbuyers)*(ic*Inputs!$C$8+fee_wd*Inputs!$E$8*(1-$B3437)+fee_fx*Inputs!$D$8-cost_acc-cost_wd*Inputs!$E$8*(1-$B3437)-cost_fx*Inputs!$D$8)</f>
        <v>88521.47098944</v>
      </c>
      <c r="N3437" s="0" t="n">
        <f aca="false">K3437+L3437+I3437-fixed</f>
        <v>-35173.5783428566</v>
      </c>
      <c r="O3437" s="0" t="n">
        <f aca="false">K3437+L3437+M3437-fixed</f>
        <v>-92135.0276427519</v>
      </c>
      <c r="P3437" s="0" t="n">
        <f aca="false">12*Inputs!$B$6*(1-MIN(1,Inputs!$F$6*$D3437))*(ic*Inputs!$C$6+flat_fee-cost_acc-cost_wd*Inputs!$E$6*$E3437-cost_fx*Inputs!$D$6)+12*Inputs!$B$7*(1-MIN(1,Inputs!$F$7*$D3437))*(ic*Inputs!$C$7+flat_fee-cost_acc-cost_wd*Inputs!$E$7*$E3437-cost_fx*Inputs!$D$7)+12*Inputs!$B$8*(1-MIN(1,Inputs!$F$8*$D3437))*(ic*Inputs!$C$8+flat_fee-cost_acc-cost_wd*Inputs!$E$8*$E3437-cost_fx*Inputs!$D$8)-fixed</f>
        <v>-10326.4974207999</v>
      </c>
    </row>
    <row r="3438" customFormat="false" ht="15" hidden="false" customHeight="false" outlineLevel="0" collapsed="false">
      <c r="A3438" s="0" t="n">
        <v>3373</v>
      </c>
      <c r="B3438" s="0" t="n">
        <v>0.194362</v>
      </c>
      <c r="C3438" s="0" t="n">
        <v>0.897411</v>
      </c>
      <c r="D3438" s="0" t="n">
        <v>1.950626</v>
      </c>
      <c r="E3438" s="0" t="n">
        <v>1.313869</v>
      </c>
      <c r="F3438" s="0" t="n">
        <v>0.34143</v>
      </c>
      <c r="G3438" s="0" t="n">
        <f aca="false">12*Inputs!$B$6*(MIN(1,$H$50*$C3438)*(ic*Inputs!$C$6+pS+fee_fx*Inputs!$D$6-cost_acc-cost_wd*Inputs!$E$6*$E3438-cost_fx*Inputs!$D$6-$F3438)+(1-MIN(1,$H$50*$C3438))*(1-MIN(1,Inputs!$G$6*$D3438)*churn_nonbuyers)*(ic*Inputs!$C$6+fee_wd*Inputs!$E$6*(1-$B3438)+fee_fx*Inputs!$D$6-cost_acc-cost_wd*Inputs!$E$6*(1-$B3438)-cost_fx*Inputs!$D$6))</f>
        <v>197839.187252041</v>
      </c>
      <c r="H3438" s="0" t="n">
        <f aca="false">12*Inputs!$B$7*(MIN(1,$H$51*$C3438)*(ic*Inputs!$C$7+pE+fee_fx*Inputs!$D$7-cost_acc-cost_wd*Inputs!$E$7*$E3438-cost_fx*Inputs!$D$7-$F3438)+(1-MIN(1,$H$51*$C3438))*(1-MIN(1,Inputs!$G$7*$D3438)*churn_nonbuyers)*(ic*Inputs!$C$7+fee_wd*Inputs!$E$7*(1-$B3438)+fee_fx*Inputs!$D$7-cost_acc-cost_wd*Inputs!$E$7*(1-$B3438)-cost_fx*Inputs!$D$7))</f>
        <v>372260.257011176</v>
      </c>
      <c r="I3438" s="0" t="n">
        <f aca="false">12*Inputs!$B$8*(MIN(1,$H$52*$C3438)*(ic*Inputs!$C$8+pT-cost_acc-cost_wd*Inputs!$E$8-cost_fx*Inputs!$D$8-cost_ins)+(1-MIN(1,$H$52*$C3438))*(1-MIN(1,Inputs!$G$8*$D3438)*churn_nonbuyers)*(ic*Inputs!$C$8+fee_wd*Inputs!$E$8*(1-$B3438)+fee_fx*Inputs!$D$8-cost_acc-cost_wd*Inputs!$E$8*(1-$B3438)-cost_fx*Inputs!$D$8))</f>
        <v>129356.411184</v>
      </c>
      <c r="J3438" s="0" t="n">
        <f aca="false">G3438+H3438+I3438-fixed</f>
        <v>-544.144552782876</v>
      </c>
      <c r="K3438" s="0" t="n">
        <f aca="false">12*Inputs!$B$6*(1-MIN(1,Inputs!$G$6*$D3438)*churn_nonbuyers)*(ic*Inputs!$C$6+fee_wd*Inputs!$E$6*(1-$B3438)+fee_fx*Inputs!$D$6-cost_acc-cost_wd*Inputs!$E$6*(1-$B3438)-cost_fx*Inputs!$D$6)</f>
        <v>156679.280428406</v>
      </c>
      <c r="L3438" s="0" t="n">
        <f aca="false">12*Inputs!$B$7*(1-MIN(1,Inputs!$G$7*$D3438)*churn_nonbuyers)*(ic*Inputs!$C$7+fee_wd*Inputs!$E$7*(1-$B3438)+fee_fx*Inputs!$D$7-cost_acc-cost_wd*Inputs!$E$7*(1-$B3438)-cost_fx*Inputs!$D$7)</f>
        <v>353254.931009044</v>
      </c>
      <c r="M3438" s="0" t="n">
        <f aca="false">12*Inputs!$B$8*(1-MIN(1,Inputs!$G$8*$D3438)*churn_nonbuyers)*(ic*Inputs!$C$8+fee_wd*Inputs!$E$8*(1-$B3438)+fee_fx*Inputs!$D$8-cost_acc-cost_wd*Inputs!$E$8*(1-$B3438)-cost_fx*Inputs!$D$8)</f>
        <v>0</v>
      </c>
      <c r="N3438" s="0" t="n">
        <f aca="false">K3438+L3438+I3438-fixed</f>
        <v>-60709.3773785497</v>
      </c>
      <c r="O3438" s="0" t="n">
        <f aca="false">K3438+L3438+M3438-fixed</f>
        <v>-190065.78856255</v>
      </c>
      <c r="P3438" s="0" t="n">
        <f aca="false">12*Inputs!$B$6*(1-MIN(1,Inputs!$F$6*$D3438))*(ic*Inputs!$C$6+flat_fee-cost_acc-cost_wd*Inputs!$E$6*$E3438-cost_fx*Inputs!$D$6)+12*Inputs!$B$7*(1-MIN(1,Inputs!$F$7*$D3438))*(ic*Inputs!$C$7+flat_fee-cost_acc-cost_wd*Inputs!$E$7*$E3438-cost_fx*Inputs!$D$7)+12*Inputs!$B$8*(1-MIN(1,Inputs!$F$8*$D3438))*(ic*Inputs!$C$8+flat_fee-cost_acc-cost_wd*Inputs!$E$8*$E3438-cost_fx*Inputs!$D$8)-fixed</f>
        <v>-477123.11582129</v>
      </c>
    </row>
    <row r="3439" customFormat="false" ht="15" hidden="false" customHeight="false" outlineLevel="0" collapsed="false">
      <c r="A3439" s="0" t="n">
        <v>3374</v>
      </c>
      <c r="B3439" s="0" t="n">
        <v>0.155789</v>
      </c>
      <c r="C3439" s="0" t="n">
        <v>0.800211</v>
      </c>
      <c r="D3439" s="0" t="n">
        <v>1.58323</v>
      </c>
      <c r="E3439" s="0" t="n">
        <v>1.360737</v>
      </c>
      <c r="F3439" s="0" t="n">
        <v>0.362931</v>
      </c>
      <c r="G3439" s="0" t="n">
        <f aca="false">12*Inputs!$B$6*(MIN(1,$H$50*$C3439)*(ic*Inputs!$C$6+pS+fee_fx*Inputs!$D$6-cost_acc-cost_wd*Inputs!$E$6*$E3439-cost_fx*Inputs!$D$6-$F3439)+(1-MIN(1,$H$50*$C3439))*(1-MIN(1,Inputs!$G$6*$D3439)*churn_nonbuyers)*(ic*Inputs!$C$6+fee_wd*Inputs!$E$6*(1-$B3439)+fee_fx*Inputs!$D$6-cost_acc-cost_wd*Inputs!$E$6*(1-$B3439)-cost_fx*Inputs!$D$6))</f>
        <v>199893.009249095</v>
      </c>
      <c r="H3439" s="0" t="n">
        <f aca="false">12*Inputs!$B$7*(MIN(1,$H$51*$C3439)*(ic*Inputs!$C$7+pE+fee_fx*Inputs!$D$7-cost_acc-cost_wd*Inputs!$E$7*$E3439-cost_fx*Inputs!$D$7-$F3439)+(1-MIN(1,$H$51*$C3439))*(1-MIN(1,Inputs!$G$7*$D3439)*churn_nonbuyers)*(ic*Inputs!$C$7+fee_wd*Inputs!$E$7*(1-$B3439)+fee_fx*Inputs!$D$7-cost_acc-cost_wd*Inputs!$E$7*(1-$B3439)-cost_fx*Inputs!$D$7))</f>
        <v>371299.27960173</v>
      </c>
      <c r="I3439" s="0" t="n">
        <f aca="false">12*Inputs!$B$8*(MIN(1,$H$52*$C3439)*(ic*Inputs!$C$8+pT-cost_acc-cost_wd*Inputs!$E$8-cost_fx*Inputs!$D$8-cost_ins)+(1-MIN(1,$H$52*$C3439))*(1-MIN(1,Inputs!$G$8*$D3439)*churn_nonbuyers)*(ic*Inputs!$C$8+fee_wd*Inputs!$E$8*(1-$B3439)+fee_fx*Inputs!$D$8-cost_acc-cost_wd*Inputs!$E$8*(1-$B3439)-cost_fx*Inputs!$D$8))</f>
        <v>115345.614384</v>
      </c>
      <c r="J3439" s="0" t="n">
        <f aca="false">G3439+H3439+I3439-fixed</f>
        <v>-13462.0967651757</v>
      </c>
      <c r="K3439" s="0" t="n">
        <f aca="false">12*Inputs!$B$6*(1-MIN(1,Inputs!$G$6*$D3439)*churn_nonbuyers)*(ic*Inputs!$C$6+fee_wd*Inputs!$E$6*(1-$B3439)+fee_fx*Inputs!$D$6-cost_acc-cost_wd*Inputs!$E$6*(1-$B3439)-cost_fx*Inputs!$D$6)</f>
        <v>164983.304292984</v>
      </c>
      <c r="L3439" s="0" t="n">
        <f aca="false">12*Inputs!$B$7*(1-MIN(1,Inputs!$G$7*$D3439)*churn_nonbuyers)*(ic*Inputs!$C$7+fee_wd*Inputs!$E$7*(1-$B3439)+fee_fx*Inputs!$D$7-cost_acc-cost_wd*Inputs!$E$7*(1-$B3439)-cost_fx*Inputs!$D$7)</f>
        <v>362681.161135791</v>
      </c>
      <c r="M3439" s="0" t="n">
        <f aca="false">12*Inputs!$B$8*(1-MIN(1,Inputs!$G$8*$D3439)*churn_nonbuyers)*(ic*Inputs!$C$8+fee_wd*Inputs!$E$8*(1-$B3439)+fee_fx*Inputs!$D$8-cost_acc-cost_wd*Inputs!$E$8*(1-$B3439)-cost_fx*Inputs!$D$8)</f>
        <v>0</v>
      </c>
      <c r="N3439" s="0" t="n">
        <f aca="false">K3439+L3439+I3439-fixed</f>
        <v>-56989.9201872255</v>
      </c>
      <c r="O3439" s="0" t="n">
        <f aca="false">K3439+L3439+M3439-fixed</f>
        <v>-172335.534571225</v>
      </c>
      <c r="P3439" s="0" t="n">
        <f aca="false">12*Inputs!$B$6*(1-MIN(1,Inputs!$F$6*$D3439))*(ic*Inputs!$C$6+flat_fee-cost_acc-cost_wd*Inputs!$E$6*$E3439-cost_fx*Inputs!$D$6)+12*Inputs!$B$7*(1-MIN(1,Inputs!$F$7*$D3439))*(ic*Inputs!$C$7+flat_fee-cost_acc-cost_wd*Inputs!$E$7*$E3439-cost_fx*Inputs!$D$7)+12*Inputs!$B$8*(1-MIN(1,Inputs!$F$8*$D3439))*(ic*Inputs!$C$8+flat_fee-cost_acc-cost_wd*Inputs!$E$8*$E3439-cost_fx*Inputs!$D$8)-fixed</f>
        <v>-363771.8777176</v>
      </c>
    </row>
    <row r="3440" customFormat="false" ht="15" hidden="false" customHeight="false" outlineLevel="0" collapsed="false">
      <c r="A3440" s="0" t="n">
        <v>3375</v>
      </c>
      <c r="B3440" s="0" t="n">
        <v>0.309969</v>
      </c>
      <c r="C3440" s="0" t="n">
        <v>0.632011</v>
      </c>
      <c r="D3440" s="0" t="n">
        <v>1.369228</v>
      </c>
      <c r="E3440" s="0" t="n">
        <v>1.11954</v>
      </c>
      <c r="F3440" s="0" t="n">
        <v>0.240247</v>
      </c>
      <c r="G3440" s="0" t="n">
        <f aca="false">12*Inputs!$B$6*(MIN(1,$H$50*$C3440)*(ic*Inputs!$C$6+pS+fee_fx*Inputs!$D$6-cost_acc-cost_wd*Inputs!$E$6*$E3440-cost_fx*Inputs!$D$6-$F3440)+(1-MIN(1,$H$50*$C3440))*(1-MIN(1,Inputs!$G$6*$D3440)*churn_nonbuyers)*(ic*Inputs!$C$6+fee_wd*Inputs!$E$6*(1-$B3440)+fee_fx*Inputs!$D$6-cost_acc-cost_wd*Inputs!$E$6*(1-$B3440)-cost_fx*Inputs!$D$6))</f>
        <v>180037.764425731</v>
      </c>
      <c r="H3440" s="0" t="n">
        <f aca="false">12*Inputs!$B$7*(MIN(1,$H$51*$C3440)*(ic*Inputs!$C$7+pE+fee_fx*Inputs!$D$7-cost_acc-cost_wd*Inputs!$E$7*$E3440-cost_fx*Inputs!$D$7-$F3440)+(1-MIN(1,$H$51*$C3440))*(1-MIN(1,Inputs!$G$7*$D3440)*churn_nonbuyers)*(ic*Inputs!$C$7+fee_wd*Inputs!$E$7*(1-$B3440)+fee_fx*Inputs!$D$7-cost_acc-cost_wd*Inputs!$E$7*(1-$B3440)-cost_fx*Inputs!$D$7))</f>
        <v>377433.762627698</v>
      </c>
      <c r="I3440" s="0" t="n">
        <f aca="false">12*Inputs!$B$8*(MIN(1,$H$52*$C3440)*(ic*Inputs!$C$8+pT-cost_acc-cost_wd*Inputs!$E$8-cost_fx*Inputs!$D$8-cost_ins)+(1-MIN(1,$H$52*$C3440))*(1-MIN(1,Inputs!$G$8*$D3440)*churn_nonbuyers)*(ic*Inputs!$C$8+fee_wd*Inputs!$E$8*(1-$B3440)+fee_fx*Inputs!$D$8-cost_acc-cost_wd*Inputs!$E$8*(1-$B3440)-cost_fx*Inputs!$D$8))</f>
        <v>98316.2434383367</v>
      </c>
      <c r="J3440" s="0" t="n">
        <f aca="false">G3440+H3440+I3440-fixed</f>
        <v>-44212.2295082345</v>
      </c>
      <c r="K3440" s="0" t="n">
        <f aca="false">12*Inputs!$B$6*(1-MIN(1,Inputs!$G$6*$D3440)*churn_nonbuyers)*(ic*Inputs!$C$6+fee_wd*Inputs!$E$6*(1-$B3440)+fee_fx*Inputs!$D$6-cost_acc-cost_wd*Inputs!$E$6*(1-$B3440)-cost_fx*Inputs!$D$6)</f>
        <v>146218.45704431</v>
      </c>
      <c r="L3440" s="0" t="n">
        <f aca="false">12*Inputs!$B$7*(1-MIN(1,Inputs!$G$7*$D3440)*churn_nonbuyers)*(ic*Inputs!$C$7+fee_wd*Inputs!$E$7*(1-$B3440)+fee_fx*Inputs!$D$7-cost_acc-cost_wd*Inputs!$E$7*(1-$B3440)-cost_fx*Inputs!$D$7)</f>
        <v>343835.768882586</v>
      </c>
      <c r="M3440" s="0" t="n">
        <f aca="false">12*Inputs!$B$8*(1-MIN(1,Inputs!$G$8*$D3440)*churn_nonbuyers)*(ic*Inputs!$C$8+fee_wd*Inputs!$E$8*(1-$B3440)+fee_fx*Inputs!$D$8-cost_acc-cost_wd*Inputs!$E$8*(1-$B3440)-cost_fx*Inputs!$D$8)</f>
        <v>12940.7272201152</v>
      </c>
      <c r="N3440" s="0" t="n">
        <f aca="false">K3440+L3440+I3440-fixed</f>
        <v>-111629.530634767</v>
      </c>
      <c r="O3440" s="0" t="n">
        <f aca="false">K3440+L3440+M3440-fixed</f>
        <v>-197005.046852988</v>
      </c>
      <c r="P3440" s="0" t="n">
        <f aca="false">12*Inputs!$B$6*(1-MIN(1,Inputs!$F$6*$D3440))*(ic*Inputs!$C$6+flat_fee-cost_acc-cost_wd*Inputs!$E$6*$E3440-cost_fx*Inputs!$D$6)+12*Inputs!$B$7*(1-MIN(1,Inputs!$F$7*$D3440))*(ic*Inputs!$C$7+flat_fee-cost_acc-cost_wd*Inputs!$E$7*$E3440-cost_fx*Inputs!$D$7)+12*Inputs!$B$8*(1-MIN(1,Inputs!$F$8*$D3440))*(ic*Inputs!$C$8+flat_fee-cost_acc-cost_wd*Inputs!$E$8*$E3440-cost_fx*Inputs!$D$8)-fixed</f>
        <v>-178794.2839552</v>
      </c>
    </row>
    <row r="3441" customFormat="false" ht="15" hidden="false" customHeight="false" outlineLevel="0" collapsed="false">
      <c r="A3441" s="0" t="n">
        <v>3376</v>
      </c>
      <c r="B3441" s="0" t="n">
        <v>0.33556</v>
      </c>
      <c r="C3441" s="0" t="n">
        <v>0.980569</v>
      </c>
      <c r="D3441" s="0" t="n">
        <v>0.783094</v>
      </c>
      <c r="E3441" s="0" t="n">
        <v>1.182295</v>
      </c>
      <c r="F3441" s="0" t="n">
        <v>0.215198</v>
      </c>
      <c r="G3441" s="0" t="n">
        <f aca="false">12*Inputs!$B$6*(MIN(1,$H$50*$C3441)*(ic*Inputs!$C$6+pS+fee_fx*Inputs!$D$6-cost_acc-cost_wd*Inputs!$E$6*$E3441-cost_fx*Inputs!$D$6-$F3441)+(1-MIN(1,$H$50*$C3441))*(1-MIN(1,Inputs!$G$6*$D3441)*churn_nonbuyers)*(ic*Inputs!$C$6+fee_wd*Inputs!$E$6*(1-$B3441)+fee_fx*Inputs!$D$6-cost_acc-cost_wd*Inputs!$E$6*(1-$B3441)-cost_fx*Inputs!$D$6))</f>
        <v>198813.655903464</v>
      </c>
      <c r="H3441" s="0" t="n">
        <f aca="false">12*Inputs!$B$7*(MIN(1,$H$51*$C3441)*(ic*Inputs!$C$7+pE+fee_fx*Inputs!$D$7-cost_acc-cost_wd*Inputs!$E$7*$E3441-cost_fx*Inputs!$D$7-$F3441)+(1-MIN(1,$H$51*$C3441))*(1-MIN(1,Inputs!$G$7*$D3441)*churn_nonbuyers)*(ic*Inputs!$C$7+fee_wd*Inputs!$E$7*(1-$B3441)+fee_fx*Inputs!$D$7-cost_acc-cost_wd*Inputs!$E$7*(1-$B3441)-cost_fx*Inputs!$D$7))</f>
        <v>391934.070522523</v>
      </c>
      <c r="I3441" s="0" t="n">
        <f aca="false">12*Inputs!$B$8*(MIN(1,$H$52*$C3441)*(ic*Inputs!$C$8+pT-cost_acc-cost_wd*Inputs!$E$8-cost_fx*Inputs!$D$8-cost_ins)+(1-MIN(1,$H$52*$C3441))*(1-MIN(1,Inputs!$G$8*$D3441)*churn_nonbuyers)*(ic*Inputs!$C$8+fee_wd*Inputs!$E$8*(1-$B3441)+fee_fx*Inputs!$D$8-cost_acc-cost_wd*Inputs!$E$8*(1-$B3441)-cost_fx*Inputs!$D$8))</f>
        <v>185310.423563499</v>
      </c>
      <c r="J3441" s="0" t="n">
        <f aca="false">G3441+H3441+I3441-fixed</f>
        <v>76058.1499894857</v>
      </c>
      <c r="K3441" s="0" t="n">
        <f aca="false">12*Inputs!$B$6*(1-MIN(1,Inputs!$G$6*$D3441)*churn_nonbuyers)*(ic*Inputs!$C$6+fee_wd*Inputs!$E$6*(1-$B3441)+fee_fx*Inputs!$D$6-cost_acc-cost_wd*Inputs!$E$6*(1-$B3441)-cost_fx*Inputs!$D$6)</f>
        <v>147277.752643008</v>
      </c>
      <c r="L3441" s="0" t="n">
        <f aca="false">12*Inputs!$B$7*(1-MIN(1,Inputs!$G$7*$D3441)*churn_nonbuyers)*(ic*Inputs!$C$7+fee_wd*Inputs!$E$7*(1-$B3441)+fee_fx*Inputs!$D$7-cost_acc-cost_wd*Inputs!$E$7*(1-$B3441)-cost_fx*Inputs!$D$7)</f>
        <v>346542.243073805</v>
      </c>
      <c r="M3441" s="0" t="n">
        <f aca="false">12*Inputs!$B$8*(1-MIN(1,Inputs!$G$8*$D3441)*churn_nonbuyers)*(ic*Inputs!$C$8+fee_wd*Inputs!$E$8*(1-$B3441)+fee_fx*Inputs!$D$8-cost_acc-cost_wd*Inputs!$E$8*(1-$B3441)-cost_fx*Inputs!$D$8)</f>
        <v>140201.043640704</v>
      </c>
      <c r="N3441" s="0" t="n">
        <f aca="false">K3441+L3441+I3441-fixed</f>
        <v>-20869.5807196882</v>
      </c>
      <c r="O3441" s="0" t="n">
        <f aca="false">K3441+L3441+M3441-fixed</f>
        <v>-65978.9606424832</v>
      </c>
      <c r="P3441" s="0" t="n">
        <f aca="false">12*Inputs!$B$6*(1-MIN(1,Inputs!$F$6*$D3441))*(ic*Inputs!$C$6+flat_fee-cost_acc-cost_wd*Inputs!$E$6*$E3441-cost_fx*Inputs!$D$6)+12*Inputs!$B$7*(1-MIN(1,Inputs!$F$7*$D3441))*(ic*Inputs!$C$7+flat_fee-cost_acc-cost_wd*Inputs!$E$7*$E3441-cost_fx*Inputs!$D$7)+12*Inputs!$B$8*(1-MIN(1,Inputs!$F$8*$D3441))*(ic*Inputs!$C$8+flat_fee-cost_acc-cost_wd*Inputs!$E$8*$E3441-cost_fx*Inputs!$D$8)-fixed</f>
        <v>104550.1157432</v>
      </c>
    </row>
    <row r="3442" customFormat="false" ht="15" hidden="false" customHeight="false" outlineLevel="0" collapsed="false">
      <c r="A3442" s="0" t="n">
        <v>3377</v>
      </c>
      <c r="B3442" s="0" t="n">
        <v>0.446163</v>
      </c>
      <c r="C3442" s="0" t="n">
        <v>0.819728</v>
      </c>
      <c r="D3442" s="0" t="n">
        <v>0.565397</v>
      </c>
      <c r="E3442" s="0" t="n">
        <v>1.112129</v>
      </c>
      <c r="F3442" s="0" t="n">
        <v>0.119761</v>
      </c>
      <c r="G3442" s="0" t="n">
        <f aca="false">12*Inputs!$B$6*(MIN(1,$H$50*$C3442)*(ic*Inputs!$C$6+pS+fee_fx*Inputs!$D$6-cost_acc-cost_wd*Inputs!$E$6*$E3442-cost_fx*Inputs!$D$6-$F3442)+(1-MIN(1,$H$50*$C3442))*(1-MIN(1,Inputs!$G$6*$D3442)*churn_nonbuyers)*(ic*Inputs!$C$6+fee_wd*Inputs!$E$6*(1-$B3442)+fee_fx*Inputs!$D$6-cost_acc-cost_wd*Inputs!$E$6*(1-$B3442)-cost_fx*Inputs!$D$6))</f>
        <v>180585.334145316</v>
      </c>
      <c r="H3442" s="0" t="n">
        <f aca="false">12*Inputs!$B$7*(MIN(1,$H$51*$C3442)*(ic*Inputs!$C$7+pE+fee_fx*Inputs!$D$7-cost_acc-cost_wd*Inputs!$E$7*$E3442-cost_fx*Inputs!$D$7-$F3442)+(1-MIN(1,$H$51*$C3442))*(1-MIN(1,Inputs!$G$7*$D3442)*churn_nonbuyers)*(ic*Inputs!$C$7+fee_wd*Inputs!$E$7*(1-$B3442)+fee_fx*Inputs!$D$7-cost_acc-cost_wd*Inputs!$E$7*(1-$B3442)-cost_fx*Inputs!$D$7))</f>
        <v>386655.419359344</v>
      </c>
      <c r="I3442" s="0" t="n">
        <f aca="false">12*Inputs!$B$8*(MIN(1,$H$52*$C3442)*(ic*Inputs!$C$8+pT-cost_acc-cost_wd*Inputs!$E$8-cost_fx*Inputs!$D$8-cost_ins)+(1-MIN(1,$H$52*$C3442))*(1-MIN(1,Inputs!$G$8*$D3442)*churn_nonbuyers)*(ic*Inputs!$C$8+fee_wd*Inputs!$E$8*(1-$B3442)+fee_fx*Inputs!$D$8-cost_acc-cost_wd*Inputs!$E$8*(1-$B3442)-cost_fx*Inputs!$D$8))</f>
        <v>196696.463774659</v>
      </c>
      <c r="J3442" s="0" t="n">
        <f aca="false">G3442+H3442+I3442-fixed</f>
        <v>63937.2172793186</v>
      </c>
      <c r="K3442" s="0" t="n">
        <f aca="false">12*Inputs!$B$6*(1-MIN(1,Inputs!$G$6*$D3442)*churn_nonbuyers)*(ic*Inputs!$C$6+fee_wd*Inputs!$E$6*(1-$B3442)+fee_fx*Inputs!$D$6-cost_acc-cost_wd*Inputs!$E$6*(1-$B3442)-cost_fx*Inputs!$D$6)</f>
        <v>133469.592636319</v>
      </c>
      <c r="L3442" s="0" t="n">
        <f aca="false">12*Inputs!$B$7*(1-MIN(1,Inputs!$G$7*$D3442)*churn_nonbuyers)*(ic*Inputs!$C$7+fee_wd*Inputs!$E$7*(1-$B3442)+fee_fx*Inputs!$D$7-cost_acc-cost_wd*Inputs!$E$7*(1-$B3442)-cost_fx*Inputs!$D$7)</f>
        <v>333203.245725792</v>
      </c>
      <c r="M3442" s="0" t="n">
        <f aca="false">12*Inputs!$B$8*(1-MIN(1,Inputs!$G$8*$D3442)*churn_nonbuyers)*(ic*Inputs!$C$8+fee_wd*Inputs!$E$8*(1-$B3442)+fee_fx*Inputs!$D$8-cost_acc-cost_wd*Inputs!$E$8*(1-$B3442)-cost_fx*Inputs!$D$8)</f>
        <v>184278.17928949</v>
      </c>
      <c r="N3442" s="0" t="n">
        <f aca="false">K3442+L3442+I3442-fixed</f>
        <v>-36630.69786323</v>
      </c>
      <c r="O3442" s="0" t="n">
        <f aca="false">K3442+L3442+M3442-fixed</f>
        <v>-49048.9823483997</v>
      </c>
      <c r="P3442" s="0" t="n">
        <f aca="false">12*Inputs!$B$6*(1-MIN(1,Inputs!$F$6*$D3442))*(ic*Inputs!$C$6+flat_fee-cost_acc-cost_wd*Inputs!$E$6*$E3442-cost_fx*Inputs!$D$6)+12*Inputs!$B$7*(1-MIN(1,Inputs!$F$7*$D3442))*(ic*Inputs!$C$7+flat_fee-cost_acc-cost_wd*Inputs!$E$7*$E3442-cost_fx*Inputs!$D$7)+12*Inputs!$B$8*(1-MIN(1,Inputs!$F$8*$D3442))*(ic*Inputs!$C$8+flat_fee-cost_acc-cost_wd*Inputs!$E$8*$E3442-cost_fx*Inputs!$D$8)-fixed</f>
        <v>255421.48863512</v>
      </c>
    </row>
    <row r="3443" customFormat="false" ht="15" hidden="false" customHeight="false" outlineLevel="0" collapsed="false">
      <c r="A3443" s="0" t="n">
        <v>3378</v>
      </c>
      <c r="B3443" s="0" t="n">
        <v>0.413333</v>
      </c>
      <c r="C3443" s="0" t="n">
        <v>1.046611</v>
      </c>
      <c r="D3443" s="0" t="n">
        <v>1.181044</v>
      </c>
      <c r="E3443" s="0" t="n">
        <v>1.11824</v>
      </c>
      <c r="F3443" s="0" t="n">
        <v>0.452608</v>
      </c>
      <c r="G3443" s="0" t="n">
        <f aca="false">12*Inputs!$B$6*(MIN(1,$H$50*$C3443)*(ic*Inputs!$C$6+pS+fee_fx*Inputs!$D$6-cost_acc-cost_wd*Inputs!$E$6*$E3443-cost_fx*Inputs!$D$6-$F3443)+(1-MIN(1,$H$50*$C3443))*(1-MIN(1,Inputs!$G$6*$D3443)*churn_nonbuyers)*(ic*Inputs!$C$6+fee_wd*Inputs!$E$6*(1-$B3443)+fee_fx*Inputs!$D$6-cost_acc-cost_wd*Inputs!$E$6*(1-$B3443)-cost_fx*Inputs!$D$6))</f>
        <v>185654.217366805</v>
      </c>
      <c r="H3443" s="0" t="n">
        <f aca="false">12*Inputs!$B$7*(MIN(1,$H$51*$C3443)*(ic*Inputs!$C$7+pE+fee_fx*Inputs!$D$7-cost_acc-cost_wd*Inputs!$E$7*$E3443-cost_fx*Inputs!$D$7-$F3443)+(1-MIN(1,$H$51*$C3443))*(1-MIN(1,Inputs!$G$7*$D3443)*churn_nonbuyers)*(ic*Inputs!$C$7+fee_wd*Inputs!$E$7*(1-$B3443)+fee_fx*Inputs!$D$7-cost_acc-cost_wd*Inputs!$E$7*(1-$B3443)-cost_fx*Inputs!$D$7))</f>
        <v>379658.971312631</v>
      </c>
      <c r="I3443" s="0" t="n">
        <f aca="false">12*Inputs!$B$8*(MIN(1,$H$52*$C3443)*(ic*Inputs!$C$8+pT-cost_acc-cost_wd*Inputs!$E$8-cost_fx*Inputs!$D$8-cost_ins)+(1-MIN(1,$H$52*$C3443))*(1-MIN(1,Inputs!$G$8*$D3443)*churn_nonbuyers)*(ic*Inputs!$C$8+fee_wd*Inputs!$E$8*(1-$B3443)+fee_fx*Inputs!$D$8-cost_acc-cost_wd*Inputs!$E$8*(1-$B3443)-cost_fx*Inputs!$D$8))</f>
        <v>165064.819724658</v>
      </c>
      <c r="J3443" s="0" t="n">
        <f aca="false">G3443+H3443+I3443-fixed</f>
        <v>30378.0084040934</v>
      </c>
      <c r="K3443" s="0" t="n">
        <f aca="false">12*Inputs!$B$6*(1-MIN(1,Inputs!$G$6*$D3443)*churn_nonbuyers)*(ic*Inputs!$C$6+fee_wd*Inputs!$E$6*(1-$B3443)+fee_fx*Inputs!$D$6-cost_acc-cost_wd*Inputs!$E$6*(1-$B3443)-cost_fx*Inputs!$D$6)</f>
        <v>133689.908589494</v>
      </c>
      <c r="L3443" s="0" t="n">
        <f aca="false">12*Inputs!$B$7*(1-MIN(1,Inputs!$G$7*$D3443)*churn_nonbuyers)*(ic*Inputs!$C$7+fee_wd*Inputs!$E$7*(1-$B3443)+fee_fx*Inputs!$D$7-cost_acc-cost_wd*Inputs!$E$7*(1-$B3443)-cost_fx*Inputs!$D$7)</f>
        <v>331503.010241697</v>
      </c>
      <c r="M3443" s="0" t="n">
        <f aca="false">12*Inputs!$B$8*(1-MIN(1,Inputs!$G$8*$D3443)*churn_nonbuyers)*(ic*Inputs!$C$8+fee_wd*Inputs!$E$8*(1-$B3443)+fee_fx*Inputs!$D$8-cost_acc-cost_wd*Inputs!$E$8*(1-$B3443)-cost_fx*Inputs!$D$8)</f>
        <v>53117.4087243072</v>
      </c>
      <c r="N3443" s="0" t="n">
        <f aca="false">K3443+L3443+I3443-fixed</f>
        <v>-69742.2614441511</v>
      </c>
      <c r="O3443" s="0" t="n">
        <f aca="false">K3443+L3443+M3443-fixed</f>
        <v>-181689.672444502</v>
      </c>
      <c r="P3443" s="0" t="n">
        <f aca="false">12*Inputs!$B$6*(1-MIN(1,Inputs!$F$6*$D3443))*(ic*Inputs!$C$6+flat_fee-cost_acc-cost_wd*Inputs!$E$6*$E3443-cost_fx*Inputs!$D$6)+12*Inputs!$B$7*(1-MIN(1,Inputs!$F$7*$D3443))*(ic*Inputs!$C$7+flat_fee-cost_acc-cost_wd*Inputs!$E$7*$E3443-cost_fx*Inputs!$D$7)+12*Inputs!$B$8*(1-MIN(1,Inputs!$F$8*$D3443))*(ic*Inputs!$C$8+flat_fee-cost_acc-cost_wd*Inputs!$E$8*$E3443-cost_fx*Inputs!$D$8)-fixed</f>
        <v>-77565.8666175999</v>
      </c>
    </row>
    <row r="3444" customFormat="false" ht="15" hidden="false" customHeight="false" outlineLevel="0" collapsed="false">
      <c r="A3444" s="0" t="n">
        <v>3379</v>
      </c>
      <c r="B3444" s="0" t="n">
        <v>0.231281</v>
      </c>
      <c r="C3444" s="0" t="n">
        <v>0.956076</v>
      </c>
      <c r="D3444" s="0" t="n">
        <v>1.473246</v>
      </c>
      <c r="E3444" s="0" t="n">
        <v>1.149563</v>
      </c>
      <c r="F3444" s="0" t="n">
        <v>0.074828</v>
      </c>
      <c r="G3444" s="0" t="n">
        <f aca="false">12*Inputs!$B$6*(MIN(1,$H$50*$C3444)*(ic*Inputs!$C$6+pS+fee_fx*Inputs!$D$6-cost_acc-cost_wd*Inputs!$E$6*$E3444-cost_fx*Inputs!$D$6-$F3444)+(1-MIN(1,$H$50*$C3444))*(1-MIN(1,Inputs!$G$6*$D3444)*churn_nonbuyers)*(ic*Inputs!$C$6+fee_wd*Inputs!$E$6*(1-$B3444)+fee_fx*Inputs!$D$6-cost_acc-cost_wd*Inputs!$E$6*(1-$B3444)-cost_fx*Inputs!$D$6))</f>
        <v>209300.843095771</v>
      </c>
      <c r="H3444" s="0" t="n">
        <f aca="false">12*Inputs!$B$7*(MIN(1,$H$51*$C3444)*(ic*Inputs!$C$7+pE+fee_fx*Inputs!$D$7-cost_acc-cost_wd*Inputs!$E$7*$E3444-cost_fx*Inputs!$D$7-$F3444)+(1-MIN(1,$H$51*$C3444))*(1-MIN(1,Inputs!$G$7*$D3444)*churn_nonbuyers)*(ic*Inputs!$C$7+fee_wd*Inputs!$E$7*(1-$B3444)+fee_fx*Inputs!$D$7-cost_acc-cost_wd*Inputs!$E$7*(1-$B3444)-cost_fx*Inputs!$D$7))</f>
        <v>406461.531683968</v>
      </c>
      <c r="I3444" s="0" t="n">
        <f aca="false">12*Inputs!$B$8*(MIN(1,$H$52*$C3444)*(ic*Inputs!$C$8+pT-cost_acc-cost_wd*Inputs!$E$8-cost_fx*Inputs!$D$8-cost_ins)+(1-MIN(1,$H$52*$C3444))*(1-MIN(1,Inputs!$G$8*$D3444)*churn_nonbuyers)*(ic*Inputs!$C$8+fee_wd*Inputs!$E$8*(1-$B3444)+fee_fx*Inputs!$D$8-cost_acc-cost_wd*Inputs!$E$8*(1-$B3444)-cost_fx*Inputs!$D$8))</f>
        <v>137812.618944</v>
      </c>
      <c r="J3444" s="0" t="n">
        <f aca="false">G3444+H3444+I3444-fixed</f>
        <v>53574.9937237393</v>
      </c>
      <c r="K3444" s="0" t="n">
        <f aca="false">12*Inputs!$B$6*(1-MIN(1,Inputs!$G$6*$D3444)*churn_nonbuyers)*(ic*Inputs!$C$6+fee_wd*Inputs!$E$6*(1-$B3444)+fee_fx*Inputs!$D$6-cost_acc-cost_wd*Inputs!$E$6*(1-$B3444)-cost_fx*Inputs!$D$6)</f>
        <v>155898.499738507</v>
      </c>
      <c r="L3444" s="0" t="n">
        <f aca="false">12*Inputs!$B$7*(1-MIN(1,Inputs!$G$7*$D3444)*churn_nonbuyers)*(ic*Inputs!$C$7+fee_wd*Inputs!$E$7*(1-$B3444)+fee_fx*Inputs!$D$7-cost_acc-cost_wd*Inputs!$E$7*(1-$B3444)-cost_fx*Inputs!$D$7)</f>
        <v>353547.122435104</v>
      </c>
      <c r="M3444" s="0" t="n">
        <f aca="false">12*Inputs!$B$8*(1-MIN(1,Inputs!$G$8*$D3444)*churn_nonbuyers)*(ic*Inputs!$C$8+fee_wd*Inputs!$E$8*(1-$B3444)+fee_fx*Inputs!$D$8-cost_acc-cost_wd*Inputs!$E$8*(1-$B3444)-cost_fx*Inputs!$D$8)</f>
        <v>0</v>
      </c>
      <c r="N3444" s="0" t="n">
        <f aca="false">K3444+L3444+I3444-fixed</f>
        <v>-52741.7588823882</v>
      </c>
      <c r="O3444" s="0" t="n">
        <f aca="false">K3444+L3444+M3444-fixed</f>
        <v>-190554.377826388</v>
      </c>
      <c r="P3444" s="0" t="n">
        <f aca="false">12*Inputs!$B$6*(1-MIN(1,Inputs!$F$6*$D3444))*(ic*Inputs!$C$6+flat_fee-cost_acc-cost_wd*Inputs!$E$6*$E3444-cost_fx*Inputs!$D$6)+12*Inputs!$B$7*(1-MIN(1,Inputs!$F$7*$D3444))*(ic*Inputs!$C$7+flat_fee-cost_acc-cost_wd*Inputs!$E$7*$E3444-cost_fx*Inputs!$D$7)+12*Inputs!$B$8*(1-MIN(1,Inputs!$F$8*$D3444))*(ic*Inputs!$C$8+flat_fee-cost_acc-cost_wd*Inputs!$E$8*$E3444-cost_fx*Inputs!$D$8)-fixed</f>
        <v>-244028.66432848</v>
      </c>
    </row>
    <row r="3445" customFormat="false" ht="15" hidden="false" customHeight="false" outlineLevel="0" collapsed="false">
      <c r="A3445" s="0" t="n">
        <v>3380</v>
      </c>
      <c r="B3445" s="0" t="n">
        <v>0.181764</v>
      </c>
      <c r="C3445" s="0" t="n">
        <v>1.092308</v>
      </c>
      <c r="D3445" s="0" t="n">
        <v>0.7721</v>
      </c>
      <c r="E3445" s="0" t="n">
        <v>1.169826</v>
      </c>
      <c r="F3445" s="0" t="n">
        <v>0.097272</v>
      </c>
      <c r="G3445" s="0" t="n">
        <f aca="false">12*Inputs!$B$6*(MIN(1,$H$50*$C3445)*(ic*Inputs!$C$6+pS+fee_fx*Inputs!$D$6-cost_acc-cost_wd*Inputs!$E$6*$E3445-cost_fx*Inputs!$D$6-$F3445)+(1-MIN(1,$H$50*$C3445))*(1-MIN(1,Inputs!$G$6*$D3445)*churn_nonbuyers)*(ic*Inputs!$C$6+fee_wd*Inputs!$E$6*(1-$B3445)+fee_fx*Inputs!$D$6-cost_acc-cost_wd*Inputs!$E$6*(1-$B3445)-cost_fx*Inputs!$D$6))</f>
        <v>227475.945023455</v>
      </c>
      <c r="H3445" s="0" t="n">
        <f aca="false">12*Inputs!$B$7*(MIN(1,$H$51*$C3445)*(ic*Inputs!$C$7+pE+fee_fx*Inputs!$D$7-cost_acc-cost_wd*Inputs!$E$7*$E3445-cost_fx*Inputs!$D$7-$F3445)+(1-MIN(1,$H$51*$C3445))*(1-MIN(1,Inputs!$G$7*$D3445)*churn_nonbuyers)*(ic*Inputs!$C$7+fee_wd*Inputs!$E$7*(1-$B3445)+fee_fx*Inputs!$D$7-cost_acc-cost_wd*Inputs!$E$7*(1-$B3445)-cost_fx*Inputs!$D$7))</f>
        <v>418342.48931467</v>
      </c>
      <c r="I3445" s="0" t="n">
        <f aca="false">12*Inputs!$B$8*(MIN(1,$H$52*$C3445)*(ic*Inputs!$C$8+pT-cost_acc-cost_wd*Inputs!$E$8-cost_fx*Inputs!$D$8-cost_ins)+(1-MIN(1,$H$52*$C3445))*(1-MIN(1,Inputs!$G$8*$D3445)*churn_nonbuyers)*(ic*Inputs!$C$8+fee_wd*Inputs!$E$8*(1-$B3445)+fee_fx*Inputs!$D$8-cost_acc-cost_wd*Inputs!$E$8*(1-$B3445)-cost_fx*Inputs!$D$8))</f>
        <v>191811.375297255</v>
      </c>
      <c r="J3445" s="0" t="n">
        <f aca="false">G3445+H3445+I3445-fixed</f>
        <v>137629.809635379</v>
      </c>
      <c r="K3445" s="0" t="n">
        <f aca="false">12*Inputs!$B$6*(1-MIN(1,Inputs!$G$6*$D3445)*churn_nonbuyers)*(ic*Inputs!$C$6+fee_wd*Inputs!$E$6*(1-$B3445)+fee_fx*Inputs!$D$6-cost_acc-cost_wd*Inputs!$E$6*(1-$B3445)-cost_fx*Inputs!$D$6)</f>
        <v>168653.66388768</v>
      </c>
      <c r="L3445" s="0" t="n">
        <f aca="false">12*Inputs!$B$7*(1-MIN(1,Inputs!$G$7*$D3445)*churn_nonbuyers)*(ic*Inputs!$C$7+fee_wd*Inputs!$E$7*(1-$B3445)+fee_fx*Inputs!$D$7-cost_acc-cost_wd*Inputs!$E$7*(1-$B3445)-cost_fx*Inputs!$D$7)</f>
        <v>368292.931132608</v>
      </c>
      <c r="M3445" s="0" t="n">
        <f aca="false">12*Inputs!$B$8*(1-MIN(1,Inputs!$G$8*$D3445)*churn_nonbuyers)*(ic*Inputs!$C$8+fee_wd*Inputs!$E$8*(1-$B3445)+fee_fx*Inputs!$D$8-cost_acc-cost_wd*Inputs!$E$8*(1-$B3445)-cost_fx*Inputs!$D$8)</f>
        <v>145981.34347584</v>
      </c>
      <c r="N3445" s="0" t="n">
        <f aca="false">K3445+L3445+I3445-fixed</f>
        <v>28757.9703175426</v>
      </c>
      <c r="O3445" s="0" t="n">
        <f aca="false">K3445+L3445+M3445-fixed</f>
        <v>-17072.061503872</v>
      </c>
      <c r="P3445" s="0" t="n">
        <f aca="false">12*Inputs!$B$6*(1-MIN(1,Inputs!$F$6*$D3445))*(ic*Inputs!$C$6+flat_fee-cost_acc-cost_wd*Inputs!$E$6*$E3445-cost_fx*Inputs!$D$6)+12*Inputs!$B$7*(1-MIN(1,Inputs!$F$7*$D3445))*(ic*Inputs!$C$7+flat_fee-cost_acc-cost_wd*Inputs!$E$7*$E3445-cost_fx*Inputs!$D$7)+12*Inputs!$B$8*(1-MIN(1,Inputs!$F$8*$D3445))*(ic*Inputs!$C$8+flat_fee-cost_acc-cost_wd*Inputs!$E$8*$E3445-cost_fx*Inputs!$D$8)-fixed</f>
        <v>116337.556304</v>
      </c>
    </row>
    <row r="3446" customFormat="false" ht="15" hidden="false" customHeight="false" outlineLevel="0" collapsed="false">
      <c r="A3446" s="0" t="n">
        <v>3381</v>
      </c>
      <c r="B3446" s="0" t="n">
        <v>0.205543</v>
      </c>
      <c r="C3446" s="0" t="n">
        <v>0.718831</v>
      </c>
      <c r="D3446" s="0" t="n">
        <v>0.898452</v>
      </c>
      <c r="E3446" s="0" t="n">
        <v>1.169714</v>
      </c>
      <c r="F3446" s="0" t="n">
        <v>0.171455</v>
      </c>
      <c r="G3446" s="0" t="n">
        <f aca="false">12*Inputs!$B$6*(MIN(1,$H$50*$C3446)*(ic*Inputs!$C$6+pS+fee_fx*Inputs!$D$6-cost_acc-cost_wd*Inputs!$E$6*$E3446-cost_fx*Inputs!$D$6-$F3446)+(1-MIN(1,$H$50*$C3446))*(1-MIN(1,Inputs!$G$6*$D3446)*churn_nonbuyers)*(ic*Inputs!$C$6+fee_wd*Inputs!$E$6*(1-$B3446)+fee_fx*Inputs!$D$6-cost_acc-cost_wd*Inputs!$E$6*(1-$B3446)-cost_fx*Inputs!$D$6))</f>
        <v>202010.118264202</v>
      </c>
      <c r="H3446" s="0" t="n">
        <f aca="false">12*Inputs!$B$7*(MIN(1,$H$51*$C3446)*(ic*Inputs!$C$7+pE+fee_fx*Inputs!$D$7-cost_acc-cost_wd*Inputs!$E$7*$E3446-cost_fx*Inputs!$D$7-$F3446)+(1-MIN(1,$H$51*$C3446))*(1-MIN(1,Inputs!$G$7*$D3446)*churn_nonbuyers)*(ic*Inputs!$C$7+fee_wd*Inputs!$E$7*(1-$B3446)+fee_fx*Inputs!$D$7-cost_acc-cost_wd*Inputs!$E$7*(1-$B3446)-cost_fx*Inputs!$D$7))</f>
        <v>394775.44975644</v>
      </c>
      <c r="I3446" s="0" t="n">
        <f aca="false">12*Inputs!$B$8*(MIN(1,$H$52*$C3446)*(ic*Inputs!$C$8+pT-cost_acc-cost_wd*Inputs!$E$8-cost_fx*Inputs!$D$8-cost_ins)+(1-MIN(1,$H$52*$C3446))*(1-MIN(1,Inputs!$G$8*$D3446)*churn_nonbuyers)*(ic*Inputs!$C$8+fee_wd*Inputs!$E$8*(1-$B3446)+fee_fx*Inputs!$D$8-cost_acc-cost_wd*Inputs!$E$8*(1-$B3446)-cost_fx*Inputs!$D$8))</f>
        <v>161971.727670658</v>
      </c>
      <c r="J3446" s="0" t="n">
        <f aca="false">G3446+H3446+I3446-fixed</f>
        <v>58757.2956912988</v>
      </c>
      <c r="K3446" s="0" t="n">
        <f aca="false">12*Inputs!$B$6*(1-MIN(1,Inputs!$G$6*$D3446)*churn_nonbuyers)*(ic*Inputs!$C$6+fee_wd*Inputs!$E$6*(1-$B3446)+fee_fx*Inputs!$D$6-cost_acc-cost_wd*Inputs!$E$6*(1-$B3446)-cost_fx*Inputs!$D$6)</f>
        <v>164275.039579939</v>
      </c>
      <c r="L3446" s="0" t="n">
        <f aca="false">12*Inputs!$B$7*(1-MIN(1,Inputs!$G$7*$D3446)*churn_nonbuyers)*(ic*Inputs!$C$7+fee_wd*Inputs!$E$7*(1-$B3446)+fee_fx*Inputs!$D$7-cost_acc-cost_wd*Inputs!$E$7*(1-$B3446)-cost_fx*Inputs!$D$7)</f>
        <v>363531.909251964</v>
      </c>
      <c r="M3446" s="0" t="n">
        <f aca="false">12*Inputs!$B$8*(1-MIN(1,Inputs!$G$8*$D3446)*churn_nonbuyers)*(ic*Inputs!$C$8+fee_wd*Inputs!$E$8*(1-$B3446)+fee_fx*Inputs!$D$8-cost_acc-cost_wd*Inputs!$E$8*(1-$B3446)-cost_fx*Inputs!$D$8)</f>
        <v>117460.55249305</v>
      </c>
      <c r="N3446" s="0" t="n">
        <f aca="false">K3446+L3446+I3446-fixed</f>
        <v>-10221.3234974395</v>
      </c>
      <c r="O3446" s="0" t="n">
        <f aca="false">K3446+L3446+M3446-fixed</f>
        <v>-54732.4986750475</v>
      </c>
      <c r="P3446" s="0" t="n">
        <f aca="false">12*Inputs!$B$6*(1-MIN(1,Inputs!$F$6*$D3446))*(ic*Inputs!$C$6+flat_fee-cost_acc-cost_wd*Inputs!$E$6*$E3446-cost_fx*Inputs!$D$6)+12*Inputs!$B$7*(1-MIN(1,Inputs!$F$7*$D3446))*(ic*Inputs!$C$7+flat_fee-cost_acc-cost_wd*Inputs!$E$7*$E3446-cost_fx*Inputs!$D$7)+12*Inputs!$B$8*(1-MIN(1,Inputs!$F$8*$D3446))*(ic*Inputs!$C$8+flat_fee-cost_acc-cost_wd*Inputs!$E$8*$E3446-cost_fx*Inputs!$D$8)-fixed</f>
        <v>50285.1243987201</v>
      </c>
    </row>
    <row r="3447" customFormat="false" ht="15" hidden="false" customHeight="false" outlineLevel="0" collapsed="false">
      <c r="A3447" s="0" t="n">
        <v>3382</v>
      </c>
      <c r="B3447" s="0" t="n">
        <v>0.344144</v>
      </c>
      <c r="C3447" s="0" t="n">
        <v>0.939524</v>
      </c>
      <c r="D3447" s="0" t="n">
        <v>0.951739</v>
      </c>
      <c r="E3447" s="0" t="n">
        <v>1.224023</v>
      </c>
      <c r="F3447" s="0" t="n">
        <v>0.227666</v>
      </c>
      <c r="G3447" s="0" t="n">
        <f aca="false">12*Inputs!$B$6*(MIN(1,$H$50*$C3447)*(ic*Inputs!$C$6+pS+fee_fx*Inputs!$D$6-cost_acc-cost_wd*Inputs!$E$6*$E3447-cost_fx*Inputs!$D$6-$F3447)+(1-MIN(1,$H$50*$C3447))*(1-MIN(1,Inputs!$G$6*$D3447)*churn_nonbuyers)*(ic*Inputs!$C$6+fee_wd*Inputs!$E$6*(1-$B3447)+fee_fx*Inputs!$D$6-cost_acc-cost_wd*Inputs!$E$6*(1-$B3447)-cost_fx*Inputs!$D$6))</f>
        <v>193199.155476115</v>
      </c>
      <c r="H3447" s="0" t="n">
        <f aca="false">12*Inputs!$B$7*(MIN(1,$H$51*$C3447)*(ic*Inputs!$C$7+pE+fee_fx*Inputs!$D$7-cost_acc-cost_wd*Inputs!$E$7*$E3447-cost_fx*Inputs!$D$7-$F3447)+(1-MIN(1,$H$51*$C3447))*(1-MIN(1,Inputs!$G$7*$D3447)*churn_nonbuyers)*(ic*Inputs!$C$7+fee_wd*Inputs!$E$7*(1-$B3447)+fee_fx*Inputs!$D$7-cost_acc-cost_wd*Inputs!$E$7*(1-$B3447)-cost_fx*Inputs!$D$7))</f>
        <v>382972.726722107</v>
      </c>
      <c r="I3447" s="0" t="n">
        <f aca="false">12*Inputs!$B$8*(MIN(1,$H$52*$C3447)*(ic*Inputs!$C$8+pT-cost_acc-cost_wd*Inputs!$E$8-cost_fx*Inputs!$D$8-cost_ins)+(1-MIN(1,$H$52*$C3447))*(1-MIN(1,Inputs!$G$8*$D3447)*churn_nonbuyers)*(ic*Inputs!$C$8+fee_wd*Inputs!$E$8*(1-$B3447)+fee_fx*Inputs!$D$8-cost_acc-cost_wd*Inputs!$E$8*(1-$B3447)-cost_fx*Inputs!$D$8))</f>
        <v>170835.278924884</v>
      </c>
      <c r="J3447" s="0" t="n">
        <f aca="false">G3447+H3447+I3447-fixed</f>
        <v>47007.1611231063</v>
      </c>
      <c r="K3447" s="0" t="n">
        <f aca="false">12*Inputs!$B$6*(1-MIN(1,Inputs!$G$6*$D3447)*churn_nonbuyers)*(ic*Inputs!$C$6+fee_wd*Inputs!$E$6*(1-$B3447)+fee_fx*Inputs!$D$6-cost_acc-cost_wd*Inputs!$E$6*(1-$B3447)-cost_fx*Inputs!$D$6)</f>
        <v>144807.988798195</v>
      </c>
      <c r="L3447" s="0" t="n">
        <f aca="false">12*Inputs!$B$7*(1-MIN(1,Inputs!$G$7*$D3447)*churn_nonbuyers)*(ic*Inputs!$C$7+fee_wd*Inputs!$E$7*(1-$B3447)+fee_fx*Inputs!$D$7-cost_acc-cost_wd*Inputs!$E$7*(1-$B3447)-cost_fx*Inputs!$D$7)</f>
        <v>343545.981406917</v>
      </c>
      <c r="M3447" s="0" t="n">
        <f aca="false">12*Inputs!$B$8*(1-MIN(1,Inputs!$G$8*$D3447)*churn_nonbuyers)*(ic*Inputs!$C$8+fee_wd*Inputs!$E$8*(1-$B3447)+fee_fx*Inputs!$D$8-cost_acc-cost_wd*Inputs!$E$8*(1-$B3447)-cost_fx*Inputs!$D$8)</f>
        <v>103432.946231578</v>
      </c>
      <c r="N3447" s="0" t="n">
        <f aca="false">K3447+L3447+I3447-fixed</f>
        <v>-40810.7508700038</v>
      </c>
      <c r="O3447" s="0" t="n">
        <f aca="false">K3447+L3447+M3447-fixed</f>
        <v>-108213.08356331</v>
      </c>
      <c r="P3447" s="0" t="n">
        <f aca="false">12*Inputs!$B$6*(1-MIN(1,Inputs!$F$6*$D3447))*(ic*Inputs!$C$6+flat_fee-cost_acc-cost_wd*Inputs!$E$6*$E3447-cost_fx*Inputs!$D$6)+12*Inputs!$B$7*(1-MIN(1,Inputs!$F$7*$D3447))*(ic*Inputs!$C$7+flat_fee-cost_acc-cost_wd*Inputs!$E$7*$E3447-cost_fx*Inputs!$D$7)+12*Inputs!$B$8*(1-MIN(1,Inputs!$F$8*$D3447))*(ic*Inputs!$C$8+flat_fee-cost_acc-cost_wd*Inputs!$E$8*$E3447-cost_fx*Inputs!$D$8)-fixed</f>
        <v>-1684.9845527201</v>
      </c>
    </row>
    <row r="3448" customFormat="false" ht="15" hidden="false" customHeight="false" outlineLevel="0" collapsed="false">
      <c r="A3448" s="0" t="n">
        <v>3383</v>
      </c>
      <c r="B3448" s="0" t="n">
        <v>0.202808</v>
      </c>
      <c r="C3448" s="0" t="n">
        <v>1.01251</v>
      </c>
      <c r="D3448" s="0" t="n">
        <v>1.176312</v>
      </c>
      <c r="E3448" s="0" t="n">
        <v>1.092136</v>
      </c>
      <c r="F3448" s="0" t="n">
        <v>0.145133</v>
      </c>
      <c r="G3448" s="0" t="n">
        <f aca="false">12*Inputs!$B$6*(MIN(1,$H$50*$C3448)*(ic*Inputs!$C$6+pS+fee_fx*Inputs!$D$6-cost_acc-cost_wd*Inputs!$E$6*$E3448-cost_fx*Inputs!$D$6-$F3448)+(1-MIN(1,$H$50*$C3448))*(1-MIN(1,Inputs!$G$6*$D3448)*churn_nonbuyers)*(ic*Inputs!$C$6+fee_wd*Inputs!$E$6*(1-$B3448)+fee_fx*Inputs!$D$6-cost_acc-cost_wd*Inputs!$E$6*(1-$B3448)-cost_fx*Inputs!$D$6))</f>
        <v>217995.210141273</v>
      </c>
      <c r="H3448" s="0" t="n">
        <f aca="false">12*Inputs!$B$7*(MIN(1,$H$51*$C3448)*(ic*Inputs!$C$7+pE+fee_fx*Inputs!$D$7-cost_acc-cost_wd*Inputs!$E$7*$E3448-cost_fx*Inputs!$D$7-$F3448)+(1-MIN(1,$H$51*$C3448))*(1-MIN(1,Inputs!$G$7*$D3448)*churn_nonbuyers)*(ic*Inputs!$C$7+fee_wd*Inputs!$E$7*(1-$B3448)+fee_fx*Inputs!$D$7-cost_acc-cost_wd*Inputs!$E$7*(1-$B3448)-cost_fx*Inputs!$D$7))</f>
        <v>416497.011171277</v>
      </c>
      <c r="I3448" s="0" t="n">
        <f aca="false">12*Inputs!$B$8*(MIN(1,$H$52*$C3448)*(ic*Inputs!$C$8+pT-cost_acc-cost_wd*Inputs!$E$8-cost_fx*Inputs!$D$8-cost_ins)+(1-MIN(1,$H$52*$C3448))*(1-MIN(1,Inputs!$G$8*$D3448)*churn_nonbuyers)*(ic*Inputs!$C$8+fee_wd*Inputs!$E$8*(1-$B3448)+fee_fx*Inputs!$D$8-cost_acc-cost_wd*Inputs!$E$8*(1-$B3448)-cost_fx*Inputs!$D$8))</f>
        <v>162232.74922901</v>
      </c>
      <c r="J3448" s="0" t="n">
        <f aca="false">G3448+H3448+I3448-fixed</f>
        <v>96724.9705415599</v>
      </c>
      <c r="K3448" s="0" t="n">
        <f aca="false">12*Inputs!$B$6*(1-MIN(1,Inputs!$G$6*$D3448)*churn_nonbuyers)*(ic*Inputs!$C$6+fee_wd*Inputs!$E$6*(1-$B3448)+fee_fx*Inputs!$D$6-cost_acc-cost_wd*Inputs!$E$6*(1-$B3448)-cost_fx*Inputs!$D$6)</f>
        <v>162256.094525491</v>
      </c>
      <c r="L3448" s="0" t="n">
        <f aca="false">12*Inputs!$B$7*(1-MIN(1,Inputs!$G$7*$D3448)*churn_nonbuyers)*(ic*Inputs!$C$7+fee_wd*Inputs!$E$7*(1-$B3448)+fee_fx*Inputs!$D$7-cost_acc-cost_wd*Inputs!$E$7*(1-$B3448)-cost_fx*Inputs!$D$7)</f>
        <v>360797.580939295</v>
      </c>
      <c r="M3448" s="0" t="n">
        <f aca="false">12*Inputs!$B$8*(1-MIN(1,Inputs!$G$8*$D3448)*churn_nonbuyers)*(ic*Inputs!$C$8+fee_wd*Inputs!$E$8*(1-$B3448)+fee_fx*Inputs!$D$8-cost_acc-cost_wd*Inputs!$E$8*(1-$B3448)-cost_fx*Inputs!$D$8)</f>
        <v>55917.2505056256</v>
      </c>
      <c r="N3448" s="0" t="n">
        <f aca="false">K3448+L3448+I3448-fixed</f>
        <v>-14713.5753062039</v>
      </c>
      <c r="O3448" s="0" t="n">
        <f aca="false">K3448+L3448+M3448-fixed</f>
        <v>-121029.074029588</v>
      </c>
      <c r="P3448" s="0" t="n">
        <f aca="false">12*Inputs!$B$6*(1-MIN(1,Inputs!$F$6*$D3448))*(ic*Inputs!$C$6+flat_fee-cost_acc-cost_wd*Inputs!$E$6*$E3448-cost_fx*Inputs!$D$6)+12*Inputs!$B$7*(1-MIN(1,Inputs!$F$7*$D3448))*(ic*Inputs!$C$7+flat_fee-cost_acc-cost_wd*Inputs!$E$7*$E3448-cost_fx*Inputs!$D$7)+12*Inputs!$B$8*(1-MIN(1,Inputs!$F$8*$D3448))*(ic*Inputs!$C$8+flat_fee-cost_acc-cost_wd*Inputs!$E$8*$E3448-cost_fx*Inputs!$D$8)-fixed</f>
        <v>-64859.30175232</v>
      </c>
    </row>
    <row r="3449" customFormat="false" ht="15" hidden="false" customHeight="false" outlineLevel="0" collapsed="false">
      <c r="A3449" s="0" t="n">
        <v>3384</v>
      </c>
      <c r="B3449" s="0" t="n">
        <v>0.187475</v>
      </c>
      <c r="C3449" s="0" t="n">
        <v>1.086708</v>
      </c>
      <c r="D3449" s="0" t="n">
        <v>1.74712</v>
      </c>
      <c r="E3449" s="0" t="n">
        <v>1.361483</v>
      </c>
      <c r="F3449" s="0" t="n">
        <v>0.186525</v>
      </c>
      <c r="G3449" s="0" t="n">
        <f aca="false">12*Inputs!$B$6*(MIN(1,$H$50*$C3449)*(ic*Inputs!$C$6+pS+fee_fx*Inputs!$D$6-cost_acc-cost_wd*Inputs!$E$6*$E3449-cost_fx*Inputs!$D$6-$F3449)+(1-MIN(1,$H$50*$C3449))*(1-MIN(1,Inputs!$G$6*$D3449)*churn_nonbuyers)*(ic*Inputs!$C$6+fee_wd*Inputs!$E$6*(1-$B3449)+fee_fx*Inputs!$D$6-cost_acc-cost_wd*Inputs!$E$6*(1-$B3449)-cost_fx*Inputs!$D$6))</f>
        <v>211647.034991714</v>
      </c>
      <c r="H3449" s="0" t="n">
        <f aca="false">12*Inputs!$B$7*(MIN(1,$H$51*$C3449)*(ic*Inputs!$C$7+pE+fee_fx*Inputs!$D$7-cost_acc-cost_wd*Inputs!$E$7*$E3449-cost_fx*Inputs!$D$7-$F3449)+(1-MIN(1,$H$51*$C3449))*(1-MIN(1,Inputs!$G$7*$D3449)*churn_nonbuyers)*(ic*Inputs!$C$7+fee_wd*Inputs!$E$7*(1-$B3449)+fee_fx*Inputs!$D$7-cost_acc-cost_wd*Inputs!$E$7*(1-$B3449)-cost_fx*Inputs!$D$7))</f>
        <v>381830.871293234</v>
      </c>
      <c r="I3449" s="0" t="n">
        <f aca="false">12*Inputs!$B$8*(MIN(1,$H$52*$C3449)*(ic*Inputs!$C$8+pT-cost_acc-cost_wd*Inputs!$E$8-cost_fx*Inputs!$D$8-cost_ins)+(1-MIN(1,$H$52*$C3449))*(1-MIN(1,Inputs!$G$8*$D3449)*churn_nonbuyers)*(ic*Inputs!$C$8+fee_wd*Inputs!$E$8*(1-$B3449)+fee_fx*Inputs!$D$8-cost_acc-cost_wd*Inputs!$E$8*(1-$B3449)-cost_fx*Inputs!$D$8))</f>
        <v>156642.437952</v>
      </c>
      <c r="J3449" s="0" t="n">
        <f aca="false">G3449+H3449+I3449-fixed</f>
        <v>50120.3442369476</v>
      </c>
      <c r="K3449" s="0" t="n">
        <f aca="false">12*Inputs!$B$6*(1-MIN(1,Inputs!$G$6*$D3449)*churn_nonbuyers)*(ic*Inputs!$C$6+fee_wd*Inputs!$E$6*(1-$B3449)+fee_fx*Inputs!$D$6-cost_acc-cost_wd*Inputs!$E$6*(1-$B3449)-cost_fx*Inputs!$D$6)</f>
        <v>159350.9279184</v>
      </c>
      <c r="L3449" s="0" t="n">
        <f aca="false">12*Inputs!$B$7*(1-MIN(1,Inputs!$G$7*$D3449)*churn_nonbuyers)*(ic*Inputs!$C$7+fee_wd*Inputs!$E$7*(1-$B3449)+fee_fx*Inputs!$D$7-cost_acc-cost_wd*Inputs!$E$7*(1-$B3449)-cost_fx*Inputs!$D$7)</f>
        <v>356485.41499104</v>
      </c>
      <c r="M3449" s="0" t="n">
        <f aca="false">12*Inputs!$B$8*(1-MIN(1,Inputs!$G$8*$D3449)*churn_nonbuyers)*(ic*Inputs!$C$8+fee_wd*Inputs!$E$8*(1-$B3449)+fee_fx*Inputs!$D$8-cost_acc-cost_wd*Inputs!$E$8*(1-$B3449)-cost_fx*Inputs!$D$8)</f>
        <v>0</v>
      </c>
      <c r="N3449" s="0" t="n">
        <f aca="false">K3449+L3449+I3449-fixed</f>
        <v>-27521.2191385599</v>
      </c>
      <c r="O3449" s="0" t="n">
        <f aca="false">K3449+L3449+M3449-fixed</f>
        <v>-184163.65709056</v>
      </c>
      <c r="P3449" s="0" t="n">
        <f aca="false">12*Inputs!$B$6*(1-MIN(1,Inputs!$F$6*$D3449))*(ic*Inputs!$C$6+flat_fee-cost_acc-cost_wd*Inputs!$E$6*$E3449-cost_fx*Inputs!$D$6)+12*Inputs!$B$7*(1-MIN(1,Inputs!$F$7*$D3449))*(ic*Inputs!$C$7+flat_fee-cost_acc-cost_wd*Inputs!$E$7*$E3449-cost_fx*Inputs!$D$7)+12*Inputs!$B$8*(1-MIN(1,Inputs!$F$8*$D3449))*(ic*Inputs!$C$8+flat_fee-cost_acc-cost_wd*Inputs!$E$8*$E3449-cost_fx*Inputs!$D$8)-fixed</f>
        <v>-442193.4604096</v>
      </c>
    </row>
    <row r="3450" customFormat="false" ht="15" hidden="false" customHeight="false" outlineLevel="0" collapsed="false">
      <c r="A3450" s="0" t="n">
        <v>3385</v>
      </c>
      <c r="B3450" s="0" t="n">
        <v>0.209229</v>
      </c>
      <c r="C3450" s="0" t="n">
        <v>1.134713</v>
      </c>
      <c r="D3450" s="0" t="n">
        <v>1.090794</v>
      </c>
      <c r="E3450" s="0" t="n">
        <v>1.323634</v>
      </c>
      <c r="F3450" s="0" t="n">
        <v>0.221947</v>
      </c>
      <c r="G3450" s="0" t="n">
        <f aca="false">12*Inputs!$B$6*(MIN(1,$H$50*$C3450)*(ic*Inputs!$C$6+pS+fee_fx*Inputs!$D$6-cost_acc-cost_wd*Inputs!$E$6*$E3450-cost_fx*Inputs!$D$6-$F3450)+(1-MIN(1,$H$50*$C3450))*(1-MIN(1,Inputs!$G$6*$D3450)*churn_nonbuyers)*(ic*Inputs!$C$6+fee_wd*Inputs!$E$6*(1-$B3450)+fee_fx*Inputs!$D$6-cost_acc-cost_wd*Inputs!$E$6*(1-$B3450)-cost_fx*Inputs!$D$6))</f>
        <v>216537.487137544</v>
      </c>
      <c r="H3450" s="0" t="n">
        <f aca="false">12*Inputs!$B$7*(MIN(1,$H$51*$C3450)*(ic*Inputs!$C$7+pE+fee_fx*Inputs!$D$7-cost_acc-cost_wd*Inputs!$E$7*$E3450-cost_fx*Inputs!$D$7-$F3450)+(1-MIN(1,$H$51*$C3450))*(1-MIN(1,Inputs!$G$7*$D3450)*churn_nonbuyers)*(ic*Inputs!$C$7+fee_wd*Inputs!$E$7*(1-$B3450)+fee_fx*Inputs!$D$7-cost_acc-cost_wd*Inputs!$E$7*(1-$B3450)-cost_fx*Inputs!$D$7))</f>
        <v>387973.425488707</v>
      </c>
      <c r="I3450" s="0" t="n">
        <f aca="false">12*Inputs!$B$8*(MIN(1,$H$52*$C3450)*(ic*Inputs!$C$8+pT-cost_acc-cost_wd*Inputs!$E$8-cost_fx*Inputs!$D$8-cost_ins)+(1-MIN(1,$H$52*$C3450))*(1-MIN(1,Inputs!$G$8*$D3450)*churn_nonbuyers)*(ic*Inputs!$C$8+fee_wd*Inputs!$E$8*(1-$B3450)+fee_fx*Inputs!$D$8-cost_acc-cost_wd*Inputs!$E$8*(1-$B3450)-cost_fx*Inputs!$D$8))</f>
        <v>178948.658371017</v>
      </c>
      <c r="J3450" s="0" t="n">
        <f aca="false">G3450+H3450+I3450-fixed</f>
        <v>83459.570997268</v>
      </c>
      <c r="K3450" s="0" t="n">
        <f aca="false">12*Inputs!$B$6*(1-MIN(1,Inputs!$G$6*$D3450)*churn_nonbuyers)*(ic*Inputs!$C$6+fee_wd*Inputs!$E$6*(1-$B3450)+fee_fx*Inputs!$D$6-cost_acc-cost_wd*Inputs!$E$6*(1-$B3450)-cost_fx*Inputs!$D$6)</f>
        <v>162119.045792347</v>
      </c>
      <c r="L3450" s="0" t="n">
        <f aca="false">12*Inputs!$B$7*(1-MIN(1,Inputs!$G$7*$D3450)*churn_nonbuyers)*(ic*Inputs!$C$7+fee_wd*Inputs!$E$7*(1-$B3450)+fee_fx*Inputs!$D$7-cost_acc-cost_wd*Inputs!$E$7*(1-$B3450)-cost_fx*Inputs!$D$7)</f>
        <v>360862.714963408</v>
      </c>
      <c r="M3450" s="0" t="n">
        <f aca="false">12*Inputs!$B$8*(1-MIN(1,Inputs!$G$8*$D3450)*churn_nonbuyers)*(ic*Inputs!$C$8+fee_wd*Inputs!$E$8*(1-$B3450)+fee_fx*Inputs!$D$8-cost_acc-cost_wd*Inputs!$E$8*(1-$B3450)-cost_fx*Inputs!$D$8)</f>
        <v>74800.7796709536</v>
      </c>
      <c r="N3450" s="0" t="n">
        <f aca="false">K3450+L3450+I3450-fixed</f>
        <v>1930.41912677244</v>
      </c>
      <c r="O3450" s="0" t="n">
        <f aca="false">K3450+L3450+M3450-fixed</f>
        <v>-102217.459573291</v>
      </c>
      <c r="P3450" s="0" t="n">
        <f aca="false">12*Inputs!$B$6*(1-MIN(1,Inputs!$F$6*$D3450))*(ic*Inputs!$C$6+flat_fee-cost_acc-cost_wd*Inputs!$E$6*$E3450-cost_fx*Inputs!$D$6)+12*Inputs!$B$7*(1-MIN(1,Inputs!$F$7*$D3450))*(ic*Inputs!$C$7+flat_fee-cost_acc-cost_wd*Inputs!$E$7*$E3450-cost_fx*Inputs!$D$7)+12*Inputs!$B$8*(1-MIN(1,Inputs!$F$8*$D3450))*(ic*Inputs!$C$8+flat_fee-cost_acc-cost_wd*Inputs!$E$8*$E3450-cost_fx*Inputs!$D$8)-fixed</f>
        <v>-113487.00073696</v>
      </c>
    </row>
    <row r="3451" customFormat="false" ht="15" hidden="false" customHeight="false" outlineLevel="0" collapsed="false">
      <c r="A3451" s="0" t="n">
        <v>3386</v>
      </c>
      <c r="B3451" s="0" t="n">
        <v>0.213632</v>
      </c>
      <c r="C3451" s="0" t="n">
        <v>0.894245</v>
      </c>
      <c r="D3451" s="0" t="n">
        <v>0.827855</v>
      </c>
      <c r="E3451" s="0" t="n">
        <v>1.235244</v>
      </c>
      <c r="F3451" s="0" t="n">
        <v>0.250288</v>
      </c>
      <c r="G3451" s="0" t="n">
        <f aca="false">12*Inputs!$B$6*(MIN(1,$H$50*$C3451)*(ic*Inputs!$C$6+pS+fee_fx*Inputs!$D$6-cost_acc-cost_wd*Inputs!$E$6*$E3451-cost_fx*Inputs!$D$6-$F3451)+(1-MIN(1,$H$50*$C3451))*(1-MIN(1,Inputs!$G$6*$D3451)*churn_nonbuyers)*(ic*Inputs!$C$6+fee_wd*Inputs!$E$6*(1-$B3451)+fee_fx*Inputs!$D$6-cost_acc-cost_wd*Inputs!$E$6*(1-$B3451)-cost_fx*Inputs!$D$6))</f>
        <v>207771.1040495</v>
      </c>
      <c r="H3451" s="0" t="n">
        <f aca="false">12*Inputs!$B$7*(MIN(1,$H$51*$C3451)*(ic*Inputs!$C$7+pE+fee_fx*Inputs!$D$7-cost_acc-cost_wd*Inputs!$E$7*$E3451-cost_fx*Inputs!$D$7-$F3451)+(1-MIN(1,$H$51*$C3451))*(1-MIN(1,Inputs!$G$7*$D3451)*churn_nonbuyers)*(ic*Inputs!$C$7+fee_wd*Inputs!$E$7*(1-$B3451)+fee_fx*Inputs!$D$7-cost_acc-cost_wd*Inputs!$E$7*(1-$B3451)-cost_fx*Inputs!$D$7))</f>
        <v>391367.075767414</v>
      </c>
      <c r="I3451" s="0" t="n">
        <f aca="false">12*Inputs!$B$8*(MIN(1,$H$52*$C3451)*(ic*Inputs!$C$8+pT-cost_acc-cost_wd*Inputs!$E$8-cost_fx*Inputs!$D$8-cost_ins)+(1-MIN(1,$H$52*$C3451))*(1-MIN(1,Inputs!$G$8*$D3451)*churn_nonbuyers)*(ic*Inputs!$C$8+fee_wd*Inputs!$E$8*(1-$B3451)+fee_fx*Inputs!$D$8-cost_acc-cost_wd*Inputs!$E$8*(1-$B3451)-cost_fx*Inputs!$D$8))</f>
        <v>178623.297560195</v>
      </c>
      <c r="J3451" s="0" t="n">
        <f aca="false">G3451+H3451+I3451-fixed</f>
        <v>77761.4773771083</v>
      </c>
      <c r="K3451" s="0" t="n">
        <f aca="false">12*Inputs!$B$6*(1-MIN(1,Inputs!$G$6*$D3451)*churn_nonbuyers)*(ic*Inputs!$C$6+fee_wd*Inputs!$E$6*(1-$B3451)+fee_fx*Inputs!$D$6-cost_acc-cost_wd*Inputs!$E$6*(1-$B3451)-cost_fx*Inputs!$D$6)</f>
        <v>163765.579099392</v>
      </c>
      <c r="L3451" s="0" t="n">
        <f aca="false">12*Inputs!$B$7*(1-MIN(1,Inputs!$G$7*$D3451)*churn_nonbuyers)*(ic*Inputs!$C$7+fee_wd*Inputs!$E$7*(1-$B3451)+fee_fx*Inputs!$D$7-cost_acc-cost_wd*Inputs!$E$7*(1-$B3451)-cost_fx*Inputs!$D$7)</f>
        <v>363187.277219635</v>
      </c>
      <c r="M3451" s="0" t="n">
        <f aca="false">12*Inputs!$B$8*(1-MIN(1,Inputs!$G$8*$D3451)*churn_nonbuyers)*(ic*Inputs!$C$8+fee_wd*Inputs!$E$8*(1-$B3451)+fee_fx*Inputs!$D$8-cost_acc-cost_wd*Inputs!$E$8*(1-$B3451)-cost_fx*Inputs!$D$8)</f>
        <v>132939.725930496</v>
      </c>
      <c r="N3451" s="0" t="n">
        <f aca="false">K3451+L3451+I3451-fixed</f>
        <v>5576.15387922176</v>
      </c>
      <c r="O3451" s="0" t="n">
        <f aca="false">K3451+L3451+M3451-fixed</f>
        <v>-40107.4177504767</v>
      </c>
      <c r="P3451" s="0" t="n">
        <f aca="false">12*Inputs!$B$6*(1-MIN(1,Inputs!$F$6*$D3451))*(ic*Inputs!$C$6+flat_fee-cost_acc-cost_wd*Inputs!$E$6*$E3451-cost_fx*Inputs!$D$6)+12*Inputs!$B$7*(1-MIN(1,Inputs!$F$7*$D3451))*(ic*Inputs!$C$7+flat_fee-cost_acc-cost_wd*Inputs!$E$7*$E3451-cost_fx*Inputs!$D$7)+12*Inputs!$B$8*(1-MIN(1,Inputs!$F$8*$D3451))*(ic*Inputs!$C$8+flat_fee-cost_acc-cost_wd*Inputs!$E$8*$E3451-cost_fx*Inputs!$D$8)-fixed</f>
        <v>56204.9187488001</v>
      </c>
    </row>
    <row r="3452" customFormat="false" ht="15" hidden="false" customHeight="false" outlineLevel="0" collapsed="false">
      <c r="A3452" s="0" t="n">
        <v>3387</v>
      </c>
      <c r="B3452" s="0" t="n">
        <v>0.292072</v>
      </c>
      <c r="C3452" s="0" t="n">
        <v>0.875002</v>
      </c>
      <c r="D3452" s="0" t="n">
        <v>0.751389</v>
      </c>
      <c r="E3452" s="0" t="n">
        <v>1.168209</v>
      </c>
      <c r="F3452" s="0" t="n">
        <v>0.145238</v>
      </c>
      <c r="G3452" s="0" t="n">
        <f aca="false">12*Inputs!$B$6*(MIN(1,$H$50*$C3452)*(ic*Inputs!$C$6+pS+fee_fx*Inputs!$D$6-cost_acc-cost_wd*Inputs!$E$6*$E3452-cost_fx*Inputs!$D$6-$F3452)+(1-MIN(1,$H$50*$C3452))*(1-MIN(1,Inputs!$G$6*$D3452)*churn_nonbuyers)*(ic*Inputs!$C$6+fee_wd*Inputs!$E$6*(1-$B3452)+fee_fx*Inputs!$D$6-cost_acc-cost_wd*Inputs!$E$6*(1-$B3452)-cost_fx*Inputs!$D$6))</f>
        <v>200790.815253225</v>
      </c>
      <c r="H3452" s="0" t="n">
        <f aca="false">12*Inputs!$B$7*(MIN(1,$H$51*$C3452)*(ic*Inputs!$C$7+pE+fee_fx*Inputs!$D$7-cost_acc-cost_wd*Inputs!$E$7*$E3452-cost_fx*Inputs!$D$7-$F3452)+(1-MIN(1,$H$51*$C3452))*(1-MIN(1,Inputs!$G$7*$D3452)*churn_nonbuyers)*(ic*Inputs!$C$7+fee_wd*Inputs!$E$7*(1-$B3452)+fee_fx*Inputs!$D$7-cost_acc-cost_wd*Inputs!$E$7*(1-$B3452)-cost_fx*Inputs!$D$7))</f>
        <v>396191.219050838</v>
      </c>
      <c r="I3452" s="0" t="n">
        <f aca="false">12*Inputs!$B$8*(MIN(1,$H$52*$C3452)*(ic*Inputs!$C$8+pT-cost_acc-cost_wd*Inputs!$E$8-cost_fx*Inputs!$D$8-cost_ins)+(1-MIN(1,$H$52*$C3452))*(1-MIN(1,Inputs!$G$8*$D3452)*churn_nonbuyers)*(ic*Inputs!$C$8+fee_wd*Inputs!$E$8*(1-$B3452)+fee_fx*Inputs!$D$8-cost_acc-cost_wd*Inputs!$E$8*(1-$B3452)-cost_fx*Inputs!$D$8))</f>
        <v>183505.930414021</v>
      </c>
      <c r="J3452" s="0" t="n">
        <f aca="false">G3452+H3452+I3452-fixed</f>
        <v>80487.9647180846</v>
      </c>
      <c r="K3452" s="0" t="n">
        <f aca="false">12*Inputs!$B$6*(1-MIN(1,Inputs!$G$6*$D3452)*churn_nonbuyers)*(ic*Inputs!$C$6+fee_wd*Inputs!$E$6*(1-$B3452)+fee_fx*Inputs!$D$6-cost_acc-cost_wd*Inputs!$E$6*(1-$B3452)-cost_fx*Inputs!$D$6)</f>
        <v>153547.740633658</v>
      </c>
      <c r="L3452" s="0" t="n">
        <f aca="false">12*Inputs!$B$7*(1-MIN(1,Inputs!$G$7*$D3452)*churn_nonbuyers)*(ic*Inputs!$C$7+fee_wd*Inputs!$E$7*(1-$B3452)+fee_fx*Inputs!$D$7-cost_acc-cost_wd*Inputs!$E$7*(1-$B3452)-cost_fx*Inputs!$D$7)</f>
        <v>353000.896508195</v>
      </c>
      <c r="M3452" s="0" t="n">
        <f aca="false">12*Inputs!$B$8*(1-MIN(1,Inputs!$G$8*$D3452)*churn_nonbuyers)*(ic*Inputs!$C$8+fee_wd*Inputs!$E$8*(1-$B3452)+fee_fx*Inputs!$D$8-cost_acc-cost_wd*Inputs!$E$8*(1-$B3452)-cost_fx*Inputs!$D$8)</f>
        <v>148077.030797069</v>
      </c>
      <c r="N3452" s="0" t="n">
        <f aca="false">K3452+L3452+I3452-fixed</f>
        <v>-9945.43244412658</v>
      </c>
      <c r="O3452" s="0" t="n">
        <f aca="false">K3452+L3452+M3452-fixed</f>
        <v>-45374.3320610788</v>
      </c>
      <c r="P3452" s="0" t="n">
        <f aca="false">12*Inputs!$B$6*(1-MIN(1,Inputs!$F$6*$D3452))*(ic*Inputs!$C$6+flat_fee-cost_acc-cost_wd*Inputs!$E$6*$E3452-cost_fx*Inputs!$D$6)+12*Inputs!$B$7*(1-MIN(1,Inputs!$F$7*$D3452))*(ic*Inputs!$C$7+flat_fee-cost_acc-cost_wd*Inputs!$E$7*$E3452-cost_fx*Inputs!$D$7)+12*Inputs!$B$8*(1-MIN(1,Inputs!$F$8*$D3452))*(ic*Inputs!$C$8+flat_fee-cost_acc-cost_wd*Inputs!$E$8*$E3452-cost_fx*Inputs!$D$8)-fixed</f>
        <v>127967.95016024</v>
      </c>
    </row>
    <row r="3453" customFormat="false" ht="15" hidden="false" customHeight="false" outlineLevel="0" collapsed="false">
      <c r="A3453" s="0" t="n">
        <v>3388</v>
      </c>
      <c r="B3453" s="0" t="n">
        <v>0.386741</v>
      </c>
      <c r="C3453" s="0" t="n">
        <v>0.97392</v>
      </c>
      <c r="D3453" s="0" t="n">
        <v>1.006467</v>
      </c>
      <c r="E3453" s="0" t="n">
        <v>1.389466</v>
      </c>
      <c r="F3453" s="0" t="n">
        <v>0.262322</v>
      </c>
      <c r="G3453" s="0" t="n">
        <f aca="false">12*Inputs!$B$6*(MIN(1,$H$50*$C3453)*(ic*Inputs!$C$6+pS+fee_fx*Inputs!$D$6-cost_acc-cost_wd*Inputs!$E$6*$E3453-cost_fx*Inputs!$D$6-$F3453)+(1-MIN(1,$H$50*$C3453))*(1-MIN(1,Inputs!$G$6*$D3453)*churn_nonbuyers)*(ic*Inputs!$C$6+fee_wd*Inputs!$E$6*(1-$B3453)+fee_fx*Inputs!$D$6-cost_acc-cost_wd*Inputs!$E$6*(1-$B3453)-cost_fx*Inputs!$D$6))</f>
        <v>184725.660307511</v>
      </c>
      <c r="H3453" s="0" t="n">
        <f aca="false">12*Inputs!$B$7*(MIN(1,$H$51*$C3453)*(ic*Inputs!$C$7+pE+fee_fx*Inputs!$D$7-cost_acc-cost_wd*Inputs!$E$7*$E3453-cost_fx*Inputs!$D$7-$F3453)+(1-MIN(1,$H$51*$C3453))*(1-MIN(1,Inputs!$G$7*$D3453)*churn_nonbuyers)*(ic*Inputs!$C$7+fee_wd*Inputs!$E$7*(1-$B3453)+fee_fx*Inputs!$D$7-cost_acc-cost_wd*Inputs!$E$7*(1-$B3453)-cost_fx*Inputs!$D$7))</f>
        <v>359924.296611972</v>
      </c>
      <c r="I3453" s="0" t="n">
        <f aca="false">12*Inputs!$B$8*(MIN(1,$H$52*$C3453)*(ic*Inputs!$C$8+pT-cost_acc-cost_wd*Inputs!$E$8-cost_fx*Inputs!$D$8-cost_ins)+(1-MIN(1,$H$52*$C3453))*(1-MIN(1,Inputs!$G$8*$D3453)*churn_nonbuyers)*(ic*Inputs!$C$8+fee_wd*Inputs!$E$8*(1-$B3453)+fee_fx*Inputs!$D$8-cost_acc-cost_wd*Inputs!$E$8*(1-$B3453)-cost_fx*Inputs!$D$8))</f>
        <v>169332.457954725</v>
      </c>
      <c r="J3453" s="0" t="n">
        <f aca="false">G3453+H3453+I3453-fixed</f>
        <v>13982.4148742073</v>
      </c>
      <c r="K3453" s="0" t="n">
        <f aca="false">12*Inputs!$B$6*(1-MIN(1,Inputs!$G$6*$D3453)*churn_nonbuyers)*(ic*Inputs!$C$6+fee_wd*Inputs!$E$6*(1-$B3453)+fee_fx*Inputs!$D$6-cost_acc-cost_wd*Inputs!$E$6*(1-$B3453)-cost_fx*Inputs!$D$6)</f>
        <v>138566.651429138</v>
      </c>
      <c r="L3453" s="0" t="n">
        <f aca="false">12*Inputs!$B$7*(1-MIN(1,Inputs!$G$7*$D3453)*churn_nonbuyers)*(ic*Inputs!$C$7+fee_wd*Inputs!$E$7*(1-$B3453)+fee_fx*Inputs!$D$7-cost_acc-cost_wd*Inputs!$E$7*(1-$B3453)-cost_fx*Inputs!$D$7)</f>
        <v>337016.596841483</v>
      </c>
      <c r="M3453" s="0" t="n">
        <f aca="false">12*Inputs!$B$8*(1-MIN(1,Inputs!$G$8*$D3453)*churn_nonbuyers)*(ic*Inputs!$C$8+fee_wd*Inputs!$E$8*(1-$B3453)+fee_fx*Inputs!$D$8-cost_acc-cost_wd*Inputs!$E$8*(1-$B3453)-cost_fx*Inputs!$D$8)</f>
        <v>90957.3848559792</v>
      </c>
      <c r="N3453" s="0" t="n">
        <f aca="false">K3453+L3453+I3453-fixed</f>
        <v>-55084.293774654</v>
      </c>
      <c r="O3453" s="0" t="n">
        <f aca="false">K3453+L3453+M3453-fixed</f>
        <v>-133459.366873399</v>
      </c>
      <c r="P3453" s="0" t="n">
        <f aca="false">12*Inputs!$B$6*(1-MIN(1,Inputs!$F$6*$D3453))*(ic*Inputs!$C$6+flat_fee-cost_acc-cost_wd*Inputs!$E$6*$E3453-cost_fx*Inputs!$D$6)+12*Inputs!$B$7*(1-MIN(1,Inputs!$F$7*$D3453))*(ic*Inputs!$C$7+flat_fee-cost_acc-cost_wd*Inputs!$E$7*$E3453-cost_fx*Inputs!$D$7)+12*Inputs!$B$8*(1-MIN(1,Inputs!$F$8*$D3453))*(ic*Inputs!$C$8+flat_fee-cost_acc-cost_wd*Inputs!$E$8*$E3453-cost_fx*Inputs!$D$8)-fixed</f>
        <v>-100819.75198672</v>
      </c>
    </row>
    <row r="3454" customFormat="false" ht="15" hidden="false" customHeight="false" outlineLevel="0" collapsed="false">
      <c r="A3454" s="0" t="n">
        <v>3389</v>
      </c>
      <c r="B3454" s="0" t="n">
        <v>0.280629</v>
      </c>
      <c r="C3454" s="0" t="n">
        <v>1.130528</v>
      </c>
      <c r="D3454" s="0" t="n">
        <v>1.111715</v>
      </c>
      <c r="E3454" s="0" t="n">
        <v>1.206077</v>
      </c>
      <c r="F3454" s="0" t="n">
        <v>0.18139</v>
      </c>
      <c r="G3454" s="0" t="n">
        <f aca="false">12*Inputs!$B$6*(MIN(1,$H$50*$C3454)*(ic*Inputs!$C$6+pS+fee_fx*Inputs!$D$6-cost_acc-cost_wd*Inputs!$E$6*$E3454-cost_fx*Inputs!$D$6-$F3454)+(1-MIN(1,$H$50*$C3454))*(1-MIN(1,Inputs!$G$6*$D3454)*churn_nonbuyers)*(ic*Inputs!$C$6+fee_wd*Inputs!$E$6*(1-$B3454)+fee_fx*Inputs!$D$6-cost_acc-cost_wd*Inputs!$E$6*(1-$B3454)-cost_fx*Inputs!$D$6))</f>
        <v>211460.204265572</v>
      </c>
      <c r="H3454" s="0" t="n">
        <f aca="false">12*Inputs!$B$7*(MIN(1,$H$51*$C3454)*(ic*Inputs!$C$7+pE+fee_fx*Inputs!$D$7-cost_acc-cost_wd*Inputs!$E$7*$E3454-cost_fx*Inputs!$D$7-$F3454)+(1-MIN(1,$H$51*$C3454))*(1-MIN(1,Inputs!$G$7*$D3454)*churn_nonbuyers)*(ic*Inputs!$C$7+fee_wd*Inputs!$E$7*(1-$B3454)+fee_fx*Inputs!$D$7-cost_acc-cost_wd*Inputs!$E$7*(1-$B3454)-cost_fx*Inputs!$D$7))</f>
        <v>400252.124728737</v>
      </c>
      <c r="I3454" s="0" t="n">
        <f aca="false">12*Inputs!$B$8*(MIN(1,$H$52*$C3454)*(ic*Inputs!$C$8+pT-cost_acc-cost_wd*Inputs!$E$8-cost_fx*Inputs!$D$8-cost_ins)+(1-MIN(1,$H$52*$C3454))*(1-MIN(1,Inputs!$G$8*$D3454)*churn_nonbuyers)*(ic*Inputs!$C$8+fee_wd*Inputs!$E$8*(1-$B3454)+fee_fx*Inputs!$D$8-cost_acc-cost_wd*Inputs!$E$8*(1-$B3454)-cost_fx*Inputs!$D$8))</f>
        <v>177439.379019783</v>
      </c>
      <c r="J3454" s="0" t="n">
        <f aca="false">G3454+H3454+I3454-fixed</f>
        <v>89151.7080140928</v>
      </c>
      <c r="K3454" s="0" t="n">
        <f aca="false">12*Inputs!$B$6*(1-MIN(1,Inputs!$G$6*$D3454)*churn_nonbuyers)*(ic*Inputs!$C$6+fee_wd*Inputs!$E$6*(1-$B3454)+fee_fx*Inputs!$D$6-cost_acc-cost_wd*Inputs!$E$6*(1-$B3454)-cost_fx*Inputs!$D$6)</f>
        <v>152229.588974892</v>
      </c>
      <c r="L3454" s="0" t="n">
        <f aca="false">12*Inputs!$B$7*(1-MIN(1,Inputs!$G$7*$D3454)*churn_nonbuyers)*(ic*Inputs!$C$7+fee_wd*Inputs!$E$7*(1-$B3454)+fee_fx*Inputs!$D$7-cost_acc-cost_wd*Inputs!$E$7*(1-$B3454)-cost_fx*Inputs!$D$7)</f>
        <v>350689.870664935</v>
      </c>
      <c r="M3454" s="0" t="n">
        <f aca="false">12*Inputs!$B$8*(1-MIN(1,Inputs!$G$8*$D3454)*churn_nonbuyers)*(ic*Inputs!$C$8+fee_wd*Inputs!$E$8*(1-$B3454)+fee_fx*Inputs!$D$8-cost_acc-cost_wd*Inputs!$E$8*(1-$B3454)-cost_fx*Inputs!$D$8)</f>
        <v>69407.674949496</v>
      </c>
      <c r="N3454" s="0" t="n">
        <f aca="false">K3454+L3454+I3454-fixed</f>
        <v>-19641.1613403893</v>
      </c>
      <c r="O3454" s="0" t="n">
        <f aca="false">K3454+L3454+M3454-fixed</f>
        <v>-127672.865410677</v>
      </c>
      <c r="P3454" s="0" t="n">
        <f aca="false">12*Inputs!$B$6*(1-MIN(1,Inputs!$F$6*$D3454))*(ic*Inputs!$C$6+flat_fee-cost_acc-cost_wd*Inputs!$E$6*$E3454-cost_fx*Inputs!$D$6)+12*Inputs!$B$7*(1-MIN(1,Inputs!$F$7*$D3454))*(ic*Inputs!$C$7+flat_fee-cost_acc-cost_wd*Inputs!$E$7*$E3454-cost_fx*Inputs!$D$7)+12*Inputs!$B$8*(1-MIN(1,Inputs!$F$8*$D3454))*(ic*Inputs!$C$8+flat_fee-cost_acc-cost_wd*Inputs!$E$8*$E3454-cost_fx*Inputs!$D$8)-fixed</f>
        <v>-76027.2264268</v>
      </c>
    </row>
    <row r="3455" customFormat="false" ht="15" hidden="false" customHeight="false" outlineLevel="0" collapsed="false">
      <c r="A3455" s="0" t="n">
        <v>3390</v>
      </c>
      <c r="B3455" s="0" t="n">
        <v>0.250686</v>
      </c>
      <c r="C3455" s="0" t="n">
        <v>0.912223</v>
      </c>
      <c r="D3455" s="0" t="n">
        <v>0.91674</v>
      </c>
      <c r="E3455" s="0" t="n">
        <v>1.135385</v>
      </c>
      <c r="F3455" s="0" t="n">
        <v>0.380742</v>
      </c>
      <c r="G3455" s="0" t="n">
        <f aca="false">12*Inputs!$B$6*(MIN(1,$H$50*$C3455)*(ic*Inputs!$C$6+pS+fee_fx*Inputs!$D$6-cost_acc-cost_wd*Inputs!$E$6*$E3455-cost_fx*Inputs!$D$6-$F3455)+(1-MIN(1,$H$50*$C3455))*(1-MIN(1,Inputs!$G$6*$D3455)*churn_nonbuyers)*(ic*Inputs!$C$6+fee_wd*Inputs!$E$6*(1-$B3455)+fee_fx*Inputs!$D$6-cost_acc-cost_wd*Inputs!$E$6*(1-$B3455)-cost_fx*Inputs!$D$6))</f>
        <v>202589.272258602</v>
      </c>
      <c r="H3455" s="0" t="n">
        <f aca="false">12*Inputs!$B$7*(MIN(1,$H$51*$C3455)*(ic*Inputs!$C$7+pE+fee_fx*Inputs!$D$7-cost_acc-cost_wd*Inputs!$E$7*$E3455-cost_fx*Inputs!$D$7-$F3455)+(1-MIN(1,$H$51*$C3455))*(1-MIN(1,Inputs!$G$7*$D3455)*churn_nonbuyers)*(ic*Inputs!$C$7+fee_wd*Inputs!$E$7*(1-$B3455)+fee_fx*Inputs!$D$7-cost_acc-cost_wd*Inputs!$E$7*(1-$B3455)-cost_fx*Inputs!$D$7))</f>
        <v>391646.664579307</v>
      </c>
      <c r="I3455" s="0" t="n">
        <f aca="false">12*Inputs!$B$8*(MIN(1,$H$52*$C3455)*(ic*Inputs!$C$8+pT-cost_acc-cost_wd*Inputs!$E$8-cost_fx*Inputs!$D$8-cost_ins)+(1-MIN(1,$H$52*$C3455))*(1-MIN(1,Inputs!$G$8*$D3455)*churn_nonbuyers)*(ic*Inputs!$C$8+fee_wd*Inputs!$E$8*(1-$B3455)+fee_fx*Inputs!$D$8-cost_acc-cost_wd*Inputs!$E$8*(1-$B3455)-cost_fx*Inputs!$D$8))</f>
        <v>172201.644332694</v>
      </c>
      <c r="J3455" s="0" t="n">
        <f aca="false">G3455+H3455+I3455-fixed</f>
        <v>66437.5811706027</v>
      </c>
      <c r="K3455" s="0" t="n">
        <f aca="false">12*Inputs!$B$6*(1-MIN(1,Inputs!$G$6*$D3455)*churn_nonbuyers)*(ic*Inputs!$C$6+fee_wd*Inputs!$E$6*(1-$B3455)+fee_fx*Inputs!$D$6-cost_acc-cost_wd*Inputs!$E$6*(1-$B3455)-cost_fx*Inputs!$D$6)</f>
        <v>157915.136762208</v>
      </c>
      <c r="L3455" s="0" t="n">
        <f aca="false">12*Inputs!$B$7*(1-MIN(1,Inputs!$G$7*$D3455)*churn_nonbuyers)*(ic*Inputs!$C$7+fee_wd*Inputs!$E$7*(1-$B3455)+fee_fx*Inputs!$D$7-cost_acc-cost_wd*Inputs!$E$7*(1-$B3455)-cost_fx*Inputs!$D$7)</f>
        <v>357005.124937325</v>
      </c>
      <c r="M3455" s="0" t="n">
        <f aca="false">12*Inputs!$B$8*(1-MIN(1,Inputs!$G$8*$D3455)*churn_nonbuyers)*(ic*Inputs!$C$8+fee_wd*Inputs!$E$8*(1-$B3455)+fee_fx*Inputs!$D$8-cost_acc-cost_wd*Inputs!$E$8*(1-$B3455)-cost_fx*Inputs!$D$8)</f>
        <v>112632.063290304</v>
      </c>
      <c r="N3455" s="0" t="n">
        <f aca="false">K3455+L3455+I3455-fixed</f>
        <v>-12878.0939677728</v>
      </c>
      <c r="O3455" s="0" t="n">
        <f aca="false">K3455+L3455+M3455-fixed</f>
        <v>-72447.6750101631</v>
      </c>
      <c r="P3455" s="0" t="n">
        <f aca="false">12*Inputs!$B$6*(1-MIN(1,Inputs!$F$6*$D3455))*(ic*Inputs!$C$6+flat_fee-cost_acc-cost_wd*Inputs!$E$6*$E3455-cost_fx*Inputs!$D$6)+12*Inputs!$B$7*(1-MIN(1,Inputs!$F$7*$D3455))*(ic*Inputs!$C$7+flat_fee-cost_acc-cost_wd*Inputs!$E$7*$E3455-cost_fx*Inputs!$D$7)+12*Inputs!$B$8*(1-MIN(1,Inputs!$F$8*$D3455))*(ic*Inputs!$C$8+flat_fee-cost_acc-cost_wd*Inputs!$E$8*$E3455-cost_fx*Inputs!$D$8)-fixed</f>
        <v>56233.008056</v>
      </c>
    </row>
    <row r="3456" customFormat="false" ht="15" hidden="false" customHeight="false" outlineLevel="0" collapsed="false">
      <c r="A3456" s="0" t="n">
        <v>3391</v>
      </c>
      <c r="B3456" s="0" t="n">
        <v>0.226121</v>
      </c>
      <c r="C3456" s="0" t="n">
        <v>1.033735</v>
      </c>
      <c r="D3456" s="0" t="n">
        <v>1.338402</v>
      </c>
      <c r="E3456" s="0" t="n">
        <v>1.191159</v>
      </c>
      <c r="F3456" s="0" t="n">
        <v>0.109182</v>
      </c>
      <c r="G3456" s="0" t="n">
        <f aca="false">12*Inputs!$B$6*(MIN(1,$H$50*$C3456)*(ic*Inputs!$C$6+pS+fee_fx*Inputs!$D$6-cost_acc-cost_wd*Inputs!$E$6*$E3456-cost_fx*Inputs!$D$6-$F3456)+(1-MIN(1,$H$50*$C3456))*(1-MIN(1,Inputs!$G$6*$D3456)*churn_nonbuyers)*(ic*Inputs!$C$6+fee_wd*Inputs!$E$6*(1-$B3456)+fee_fx*Inputs!$D$6-cost_acc-cost_wd*Inputs!$E$6*(1-$B3456)-cost_fx*Inputs!$D$6))</f>
        <v>213506.449043558</v>
      </c>
      <c r="H3456" s="0" t="n">
        <f aca="false">12*Inputs!$B$7*(MIN(1,$H$51*$C3456)*(ic*Inputs!$C$7+pE+fee_fx*Inputs!$D$7-cost_acc-cost_wd*Inputs!$E$7*$E3456-cost_fx*Inputs!$D$7-$F3456)+(1-MIN(1,$H$51*$C3456))*(1-MIN(1,Inputs!$G$7*$D3456)*churn_nonbuyers)*(ic*Inputs!$C$7+fee_wd*Inputs!$E$7*(1-$B3456)+fee_fx*Inputs!$D$7-cost_acc-cost_wd*Inputs!$E$7*(1-$B3456)-cost_fx*Inputs!$D$7))</f>
        <v>405056.457736537</v>
      </c>
      <c r="I3456" s="0" t="n">
        <f aca="false">12*Inputs!$B$8*(MIN(1,$H$52*$C3456)*(ic*Inputs!$C$8+pT-cost_acc-cost_wd*Inputs!$E$8-cost_fx*Inputs!$D$8-cost_ins)+(1-MIN(1,$H$52*$C3456))*(1-MIN(1,Inputs!$G$8*$D3456)*churn_nonbuyers)*(ic*Inputs!$C$8+fee_wd*Inputs!$E$8*(1-$B3456)+fee_fx*Inputs!$D$8-cost_acc-cost_wd*Inputs!$E$8*(1-$B3456)-cost_fx*Inputs!$D$8))</f>
        <v>154511.421928785</v>
      </c>
      <c r="J3456" s="0" t="n">
        <f aca="false">G3456+H3456+I3456-fixed</f>
        <v>73074.32870888</v>
      </c>
      <c r="K3456" s="0" t="n">
        <f aca="false">12*Inputs!$B$6*(1-MIN(1,Inputs!$G$6*$D3456)*churn_nonbuyers)*(ic*Inputs!$C$6+fee_wd*Inputs!$E$6*(1-$B3456)+fee_fx*Inputs!$D$6-cost_acc-cost_wd*Inputs!$E$6*(1-$B3456)-cost_fx*Inputs!$D$6)</f>
        <v>157726.497590222</v>
      </c>
      <c r="L3456" s="0" t="n">
        <f aca="false">12*Inputs!$B$7*(1-MIN(1,Inputs!$G$7*$D3456)*churn_nonbuyers)*(ic*Inputs!$C$7+fee_wd*Inputs!$E$7*(1-$B3456)+fee_fx*Inputs!$D$7-cost_acc-cost_wd*Inputs!$E$7*(1-$B3456)-cost_fx*Inputs!$D$7)</f>
        <v>355756.673658133</v>
      </c>
      <c r="M3456" s="0" t="n">
        <f aca="false">12*Inputs!$B$8*(1-MIN(1,Inputs!$G$8*$D3456)*churn_nonbuyers)*(ic*Inputs!$C$8+fee_wd*Inputs!$E$8*(1-$B3456)+fee_fx*Inputs!$D$8-cost_acc-cost_wd*Inputs!$E$8*(1-$B3456)-cost_fx*Inputs!$D$8)</f>
        <v>19916.8338743712</v>
      </c>
      <c r="N3456" s="0" t="n">
        <f aca="false">K3456+L3456+I3456-fixed</f>
        <v>-32005.4068228591</v>
      </c>
      <c r="O3456" s="0" t="n">
        <f aca="false">K3456+L3456+M3456-fixed</f>
        <v>-166599.994877273</v>
      </c>
      <c r="P3456" s="0" t="n">
        <f aca="false">12*Inputs!$B$6*(1-MIN(1,Inputs!$F$6*$D3456))*(ic*Inputs!$C$6+flat_fee-cost_acc-cost_wd*Inputs!$E$6*$E3456-cost_fx*Inputs!$D$6)+12*Inputs!$B$7*(1-MIN(1,Inputs!$F$7*$D3456))*(ic*Inputs!$C$7+flat_fee-cost_acc-cost_wd*Inputs!$E$7*$E3456-cost_fx*Inputs!$D$7)+12*Inputs!$B$8*(1-MIN(1,Inputs!$F$8*$D3456))*(ic*Inputs!$C$8+flat_fee-cost_acc-cost_wd*Inputs!$E$8*$E3456-cost_fx*Inputs!$D$8)-fixed</f>
        <v>-187417.78995568</v>
      </c>
    </row>
    <row r="3457" customFormat="false" ht="15" hidden="false" customHeight="false" outlineLevel="0" collapsed="false">
      <c r="A3457" s="0" t="n">
        <v>3392</v>
      </c>
      <c r="B3457" s="0" t="n">
        <v>0.546976</v>
      </c>
      <c r="C3457" s="0" t="n">
        <v>1.102455</v>
      </c>
      <c r="D3457" s="0" t="n">
        <v>1.59794</v>
      </c>
      <c r="E3457" s="0" t="n">
        <v>1.089155</v>
      </c>
      <c r="F3457" s="0" t="n">
        <v>0.284966</v>
      </c>
      <c r="G3457" s="0" t="n">
        <f aca="false">12*Inputs!$B$6*(MIN(1,$H$50*$C3457)*(ic*Inputs!$C$6+pS+fee_fx*Inputs!$D$6-cost_acc-cost_wd*Inputs!$E$6*$E3457-cost_fx*Inputs!$D$6-$F3457)+(1-MIN(1,$H$50*$C3457))*(1-MIN(1,Inputs!$G$6*$D3457)*churn_nonbuyers)*(ic*Inputs!$C$6+fee_wd*Inputs!$E$6*(1-$B3457)+fee_fx*Inputs!$D$6-cost_acc-cost_wd*Inputs!$E$6*(1-$B3457)-cost_fx*Inputs!$D$6))</f>
        <v>174578.114798951</v>
      </c>
      <c r="H3457" s="0" t="n">
        <f aca="false">12*Inputs!$B$7*(MIN(1,$H$51*$C3457)*(ic*Inputs!$C$7+pE+fee_fx*Inputs!$D$7-cost_acc-cost_wd*Inputs!$E$7*$E3457-cost_fx*Inputs!$D$7-$F3457)+(1-MIN(1,$H$51*$C3457))*(1-MIN(1,Inputs!$G$7*$D3457)*churn_nonbuyers)*(ic*Inputs!$C$7+fee_wd*Inputs!$E$7*(1-$B3457)+fee_fx*Inputs!$D$7-cost_acc-cost_wd*Inputs!$E$7*(1-$B3457)-cost_fx*Inputs!$D$7))</f>
        <v>383922.593675026</v>
      </c>
      <c r="I3457" s="0" t="n">
        <f aca="false">12*Inputs!$B$8*(MIN(1,$H$52*$C3457)*(ic*Inputs!$C$8+pT-cost_acc-cost_wd*Inputs!$E$8-cost_fx*Inputs!$D$8-cost_ins)+(1-MIN(1,$H$52*$C3457))*(1-MIN(1,Inputs!$G$8*$D3457)*churn_nonbuyers)*(ic*Inputs!$C$8+fee_wd*Inputs!$E$8*(1-$B3457)+fee_fx*Inputs!$D$8-cost_acc-cost_wd*Inputs!$E$8*(1-$B3457)-cost_fx*Inputs!$D$8))</f>
        <v>158912.27352</v>
      </c>
      <c r="J3457" s="0" t="n">
        <f aca="false">G3457+H3457+I3457-fixed</f>
        <v>17412.981993977</v>
      </c>
      <c r="K3457" s="0" t="n">
        <f aca="false">12*Inputs!$B$6*(1-MIN(1,Inputs!$G$6*$D3457)*churn_nonbuyers)*(ic*Inputs!$C$6+fee_wd*Inputs!$E$6*(1-$B3457)+fee_fx*Inputs!$D$6-cost_acc-cost_wd*Inputs!$E$6*(1-$B3457)-cost_fx*Inputs!$D$6)</f>
        <v>113021.271571968</v>
      </c>
      <c r="L3457" s="0" t="n">
        <f aca="false">12*Inputs!$B$7*(1-MIN(1,Inputs!$G$7*$D3457)*churn_nonbuyers)*(ic*Inputs!$C$7+fee_wd*Inputs!$E$7*(1-$B3457)+fee_fx*Inputs!$D$7-cost_acc-cost_wd*Inputs!$E$7*(1-$B3457)-cost_fx*Inputs!$D$7)</f>
        <v>308882.604223181</v>
      </c>
      <c r="M3457" s="0" t="n">
        <f aca="false">12*Inputs!$B$8*(1-MIN(1,Inputs!$G$8*$D3457)*churn_nonbuyers)*(ic*Inputs!$C$8+fee_wd*Inputs!$E$8*(1-$B3457)+fee_fx*Inputs!$D$8-cost_acc-cost_wd*Inputs!$E$8*(1-$B3457)-cost_fx*Inputs!$D$8)</f>
        <v>0</v>
      </c>
      <c r="N3457" s="0" t="n">
        <f aca="false">K3457+L3457+I3457-fixed</f>
        <v>-119183.850684851</v>
      </c>
      <c r="O3457" s="0" t="n">
        <f aca="false">K3457+L3457+M3457-fixed</f>
        <v>-278096.124204851</v>
      </c>
      <c r="P3457" s="0" t="n">
        <f aca="false">12*Inputs!$B$6*(1-MIN(1,Inputs!$F$6*$D3457))*(ic*Inputs!$C$6+flat_fee-cost_acc-cost_wd*Inputs!$E$6*$E3457-cost_fx*Inputs!$D$6)+12*Inputs!$B$7*(1-MIN(1,Inputs!$F$7*$D3457))*(ic*Inputs!$C$7+flat_fee-cost_acc-cost_wd*Inputs!$E$7*$E3457-cost_fx*Inputs!$D$7)+12*Inputs!$B$8*(1-MIN(1,Inputs!$F$8*$D3457))*(ic*Inputs!$C$8+flat_fee-cost_acc-cost_wd*Inputs!$E$8*$E3457-cost_fx*Inputs!$D$8)-fixed</f>
        <v>-292443.826552</v>
      </c>
    </row>
    <row r="3458" customFormat="false" ht="15" hidden="false" customHeight="false" outlineLevel="0" collapsed="false">
      <c r="A3458" s="0" t="n">
        <v>3393</v>
      </c>
      <c r="B3458" s="0" t="n">
        <v>0.367018</v>
      </c>
      <c r="C3458" s="0" t="n">
        <v>0.969003</v>
      </c>
      <c r="D3458" s="0" t="n">
        <v>1.097862</v>
      </c>
      <c r="E3458" s="0" t="n">
        <v>1.058975</v>
      </c>
      <c r="F3458" s="0" t="n">
        <v>0.145696</v>
      </c>
      <c r="G3458" s="0" t="n">
        <f aca="false">12*Inputs!$B$6*(MIN(1,$H$50*$C3458)*(ic*Inputs!$C$6+pS+fee_fx*Inputs!$D$6-cost_acc-cost_wd*Inputs!$E$6*$E3458-cost_fx*Inputs!$D$6-$F3458)+(1-MIN(1,$H$50*$C3458))*(1-MIN(1,Inputs!$G$6*$D3458)*churn_nonbuyers)*(ic*Inputs!$C$6+fee_wd*Inputs!$E$6*(1-$B3458)+fee_fx*Inputs!$D$6-cost_acc-cost_wd*Inputs!$E$6*(1-$B3458)-cost_fx*Inputs!$D$6))</f>
        <v>196335.924450618</v>
      </c>
      <c r="H3458" s="0" t="n">
        <f aca="false">12*Inputs!$B$7*(MIN(1,$H$51*$C3458)*(ic*Inputs!$C$7+pE+fee_fx*Inputs!$D$7-cost_acc-cost_wd*Inputs!$E$7*$E3458-cost_fx*Inputs!$D$7-$F3458)+(1-MIN(1,$H$51*$C3458))*(1-MIN(1,Inputs!$G$7*$D3458)*churn_nonbuyers)*(ic*Inputs!$C$7+fee_wd*Inputs!$E$7*(1-$B3458)+fee_fx*Inputs!$D$7-cost_acc-cost_wd*Inputs!$E$7*(1-$B3458)-cost_fx*Inputs!$D$7))</f>
        <v>404308.993174313</v>
      </c>
      <c r="I3458" s="0" t="n">
        <f aca="false">12*Inputs!$B$8*(MIN(1,$H$52*$C3458)*(ic*Inputs!$C$8+pT-cost_acc-cost_wd*Inputs!$E$8-cost_fx*Inputs!$D$8-cost_ins)+(1-MIN(1,$H$52*$C3458))*(1-MIN(1,Inputs!$G$8*$D3458)*churn_nonbuyers)*(ic*Inputs!$C$8+fee_wd*Inputs!$E$8*(1-$B3458)+fee_fx*Inputs!$D$8-cost_acc-cost_wd*Inputs!$E$8*(1-$B3458)-cost_fx*Inputs!$D$8))</f>
        <v>162671.656896517</v>
      </c>
      <c r="J3458" s="0" t="n">
        <f aca="false">G3458+H3458+I3458-fixed</f>
        <v>63316.5745214488</v>
      </c>
      <c r="K3458" s="0" t="n">
        <f aca="false">12*Inputs!$B$6*(1-MIN(1,Inputs!$G$6*$D3458)*churn_nonbuyers)*(ic*Inputs!$C$6+fee_wd*Inputs!$E$6*(1-$B3458)+fee_fx*Inputs!$D$6-cost_acc-cost_wd*Inputs!$E$6*(1-$B3458)-cost_fx*Inputs!$D$6)</f>
        <v>140584.091871715</v>
      </c>
      <c r="L3458" s="0" t="n">
        <f aca="false">12*Inputs!$B$7*(1-MIN(1,Inputs!$G$7*$D3458)*churn_nonbuyers)*(ic*Inputs!$C$7+fee_wd*Inputs!$E$7*(1-$B3458)+fee_fx*Inputs!$D$7-cost_acc-cost_wd*Inputs!$E$7*(1-$B3458)-cost_fx*Inputs!$D$7)</f>
        <v>338810.348947029</v>
      </c>
      <c r="M3458" s="0" t="n">
        <f aca="false">12*Inputs!$B$8*(1-MIN(1,Inputs!$G$8*$D3458)*churn_nonbuyers)*(ic*Inputs!$C$8+fee_wd*Inputs!$E$8*(1-$B3458)+fee_fx*Inputs!$D$8-cost_acc-cost_wd*Inputs!$E$8*(1-$B3458)-cost_fx*Inputs!$D$8)</f>
        <v>71482.2461213377</v>
      </c>
      <c r="N3458" s="0" t="n">
        <f aca="false">K3458+L3458+I3458-fixed</f>
        <v>-57933.9022847384</v>
      </c>
      <c r="O3458" s="0" t="n">
        <f aca="false">K3458+L3458+M3458-fixed</f>
        <v>-149123.313059918</v>
      </c>
      <c r="P3458" s="0" t="n">
        <f aca="false">12*Inputs!$B$6*(1-MIN(1,Inputs!$F$6*$D3458))*(ic*Inputs!$C$6+flat_fee-cost_acc-cost_wd*Inputs!$E$6*$E3458-cost_fx*Inputs!$D$6)+12*Inputs!$B$7*(1-MIN(1,Inputs!$F$7*$D3458))*(ic*Inputs!$C$7+flat_fee-cost_acc-cost_wd*Inputs!$E$7*$E3458-cost_fx*Inputs!$D$7)+12*Inputs!$B$8*(1-MIN(1,Inputs!$F$8*$D3458))*(ic*Inputs!$C$8+flat_fee-cost_acc-cost_wd*Inputs!$E$8*$E3458-cost_fx*Inputs!$D$8)-fixed</f>
        <v>-8807.18318799988</v>
      </c>
    </row>
    <row r="3459" customFormat="false" ht="15" hidden="false" customHeight="false" outlineLevel="0" collapsed="false">
      <c r="A3459" s="0" t="n">
        <v>3394</v>
      </c>
      <c r="B3459" s="0" t="n">
        <v>0.250608</v>
      </c>
      <c r="C3459" s="0" t="n">
        <v>0.81273</v>
      </c>
      <c r="D3459" s="0" t="n">
        <v>0.980334</v>
      </c>
      <c r="E3459" s="0" t="n">
        <v>1.053592</v>
      </c>
      <c r="F3459" s="0" t="n">
        <v>0.195778</v>
      </c>
      <c r="G3459" s="0" t="n">
        <f aca="false">12*Inputs!$B$6*(MIN(1,$H$50*$C3459)*(ic*Inputs!$C$6+pS+fee_fx*Inputs!$D$6-cost_acc-cost_wd*Inputs!$E$6*$E3459-cost_fx*Inputs!$D$6-$F3459)+(1-MIN(1,$H$50*$C3459))*(1-MIN(1,Inputs!$G$6*$D3459)*churn_nonbuyers)*(ic*Inputs!$C$6+fee_wd*Inputs!$E$6*(1-$B3459)+fee_fx*Inputs!$D$6-cost_acc-cost_wd*Inputs!$E$6*(1-$B3459)-cost_fx*Inputs!$D$6))</f>
        <v>202229.882115095</v>
      </c>
      <c r="H3459" s="0" t="n">
        <f aca="false">12*Inputs!$B$7*(MIN(1,$H$51*$C3459)*(ic*Inputs!$C$7+pE+fee_fx*Inputs!$D$7-cost_acc-cost_wd*Inputs!$E$7*$E3459-cost_fx*Inputs!$D$7-$F3459)+(1-MIN(1,$H$51*$C3459))*(1-MIN(1,Inputs!$G$7*$D3459)*churn_nonbuyers)*(ic*Inputs!$C$7+fee_wd*Inputs!$E$7*(1-$B3459)+fee_fx*Inputs!$D$7-cost_acc-cost_wd*Inputs!$E$7*(1-$B3459)-cost_fx*Inputs!$D$7))</f>
        <v>403719.866542774</v>
      </c>
      <c r="I3459" s="0" t="n">
        <f aca="false">12*Inputs!$B$8*(MIN(1,$H$52*$C3459)*(ic*Inputs!$C$8+pT-cost_acc-cost_wd*Inputs!$E$8-cost_fx*Inputs!$D$8-cost_ins)+(1-MIN(1,$H$52*$C3459))*(1-MIN(1,Inputs!$G$8*$D3459)*churn_nonbuyers)*(ic*Inputs!$C$8+fee_wd*Inputs!$E$8*(1-$B3459)+fee_fx*Inputs!$D$8-cost_acc-cost_wd*Inputs!$E$8*(1-$B3459)-cost_fx*Inputs!$D$8))</f>
        <v>159672.313542365</v>
      </c>
      <c r="J3459" s="0" t="n">
        <f aca="false">G3459+H3459+I3459-fixed</f>
        <v>65622.0622002342</v>
      </c>
      <c r="K3459" s="0" t="n">
        <f aca="false">12*Inputs!$B$6*(1-MIN(1,Inputs!$G$6*$D3459)*churn_nonbuyers)*(ic*Inputs!$C$6+fee_wd*Inputs!$E$6*(1-$B3459)+fee_fx*Inputs!$D$6-cost_acc-cost_wd*Inputs!$E$6*(1-$B3459)-cost_fx*Inputs!$D$6)</f>
        <v>157399.573990118</v>
      </c>
      <c r="L3459" s="0" t="n">
        <f aca="false">12*Inputs!$B$7*(1-MIN(1,Inputs!$G$7*$D3459)*churn_nonbuyers)*(ic*Inputs!$C$7+fee_wd*Inputs!$E$7*(1-$B3459)+fee_fx*Inputs!$D$7-cost_acc-cost_wd*Inputs!$E$7*(1-$B3459)-cost_fx*Inputs!$D$7)</f>
        <v>356315.663562071</v>
      </c>
      <c r="M3459" s="0" t="n">
        <f aca="false">12*Inputs!$B$8*(1-MIN(1,Inputs!$G$8*$D3459)*churn_nonbuyers)*(ic*Inputs!$C$8+fee_wd*Inputs!$E$8*(1-$B3459)+fee_fx*Inputs!$D$8-cost_acc-cost_wd*Inputs!$E$8*(1-$B3459)-cost_fx*Inputs!$D$8)</f>
        <v>98638.9363272192</v>
      </c>
      <c r="N3459" s="0" t="n">
        <f aca="false">K3459+L3459+I3459-fixed</f>
        <v>-26612.448905446</v>
      </c>
      <c r="O3459" s="0" t="n">
        <f aca="false">K3459+L3459+M3459-fixed</f>
        <v>-87645.8261205914</v>
      </c>
      <c r="P3459" s="0" t="n">
        <f aca="false">12*Inputs!$B$6*(1-MIN(1,Inputs!$F$6*$D3459))*(ic*Inputs!$C$6+flat_fee-cost_acc-cost_wd*Inputs!$E$6*$E3459-cost_fx*Inputs!$D$6)+12*Inputs!$B$7*(1-MIN(1,Inputs!$F$7*$D3459))*(ic*Inputs!$C$7+flat_fee-cost_acc-cost_wd*Inputs!$E$7*$E3459-cost_fx*Inputs!$D$7)+12*Inputs!$B$8*(1-MIN(1,Inputs!$F$8*$D3459))*(ic*Inputs!$C$8+flat_fee-cost_acc-cost_wd*Inputs!$E$8*$E3459-cost_fx*Inputs!$D$8)-fixed</f>
        <v>58157.51838272</v>
      </c>
    </row>
    <row r="3460" customFormat="false" ht="15" hidden="false" customHeight="false" outlineLevel="0" collapsed="false">
      <c r="A3460" s="0" t="n">
        <v>3395</v>
      </c>
      <c r="B3460" s="0" t="n">
        <v>0.330625</v>
      </c>
      <c r="C3460" s="0" t="n">
        <v>0.794818</v>
      </c>
      <c r="D3460" s="0" t="n">
        <v>1.736509</v>
      </c>
      <c r="E3460" s="0" t="n">
        <v>1.300372</v>
      </c>
      <c r="F3460" s="0" t="n">
        <v>0.078047</v>
      </c>
      <c r="G3460" s="0" t="n">
        <f aca="false">12*Inputs!$B$6*(MIN(1,$H$50*$C3460)*(ic*Inputs!$C$6+pS+fee_fx*Inputs!$D$6-cost_acc-cost_wd*Inputs!$E$6*$E3460-cost_fx*Inputs!$D$6-$F3460)+(1-MIN(1,$H$50*$C3460))*(1-MIN(1,Inputs!$G$6*$D3460)*churn_nonbuyers)*(ic*Inputs!$C$6+fee_wd*Inputs!$E$6*(1-$B3460)+fee_fx*Inputs!$D$6-cost_acc-cost_wd*Inputs!$E$6*(1-$B3460)-cost_fx*Inputs!$D$6))</f>
        <v>183165.757458963</v>
      </c>
      <c r="H3460" s="0" t="n">
        <f aca="false">12*Inputs!$B$7*(MIN(1,$H$51*$C3460)*(ic*Inputs!$C$7+pE+fee_fx*Inputs!$D$7-cost_acc-cost_wd*Inputs!$E$7*$E3460-cost_fx*Inputs!$D$7-$F3460)+(1-MIN(1,$H$51*$C3460))*(1-MIN(1,Inputs!$G$7*$D3460)*churn_nonbuyers)*(ic*Inputs!$C$7+fee_wd*Inputs!$E$7*(1-$B3460)+fee_fx*Inputs!$D$7-cost_acc-cost_wd*Inputs!$E$7*(1-$B3460)-cost_fx*Inputs!$D$7))</f>
        <v>372339.037551615</v>
      </c>
      <c r="I3460" s="0" t="n">
        <f aca="false">12*Inputs!$B$8*(MIN(1,$H$52*$C3460)*(ic*Inputs!$C$8+pT-cost_acc-cost_wd*Inputs!$E$8-cost_fx*Inputs!$D$8-cost_ins)+(1-MIN(1,$H$52*$C3460))*(1-MIN(1,Inputs!$G$8*$D3460)*churn_nonbuyers)*(ic*Inputs!$C$8+fee_wd*Inputs!$E$8*(1-$B3460)+fee_fx*Inputs!$D$8-cost_acc-cost_wd*Inputs!$E$8*(1-$B3460)-cost_fx*Inputs!$D$8))</f>
        <v>114568.245792</v>
      </c>
      <c r="J3460" s="0" t="n">
        <f aca="false">G3460+H3460+I3460-fixed</f>
        <v>-29926.9591974224</v>
      </c>
      <c r="K3460" s="0" t="n">
        <f aca="false">12*Inputs!$B$6*(1-MIN(1,Inputs!$G$6*$D3460)*churn_nonbuyers)*(ic*Inputs!$C$6+fee_wd*Inputs!$E$6*(1-$B3460)+fee_fx*Inputs!$D$6-cost_acc-cost_wd*Inputs!$E$6*(1-$B3460)-cost_fx*Inputs!$D$6)</f>
        <v>140619.7489545</v>
      </c>
      <c r="L3460" s="0" t="n">
        <f aca="false">12*Inputs!$B$7*(1-MIN(1,Inputs!$G$7*$D3460)*churn_nonbuyers)*(ic*Inputs!$C$7+fee_wd*Inputs!$E$7*(1-$B3460)+fee_fx*Inputs!$D$7-cost_acc-cost_wd*Inputs!$E$7*(1-$B3460)-cost_fx*Inputs!$D$7)</f>
        <v>337065.4429407</v>
      </c>
      <c r="M3460" s="0" t="n">
        <f aca="false">12*Inputs!$B$8*(1-MIN(1,Inputs!$G$8*$D3460)*churn_nonbuyers)*(ic*Inputs!$C$8+fee_wd*Inputs!$E$8*(1-$B3460)+fee_fx*Inputs!$D$8-cost_acc-cost_wd*Inputs!$E$8*(1-$B3460)-cost_fx*Inputs!$D$8)</f>
        <v>0</v>
      </c>
      <c r="N3460" s="0" t="n">
        <f aca="false">K3460+L3460+I3460-fixed</f>
        <v>-107746.5623128</v>
      </c>
      <c r="O3460" s="0" t="n">
        <f aca="false">K3460+L3460+M3460-fixed</f>
        <v>-222314.8081048</v>
      </c>
      <c r="P3460" s="0" t="n">
        <f aca="false">12*Inputs!$B$6*(1-MIN(1,Inputs!$F$6*$D3460))*(ic*Inputs!$C$6+flat_fee-cost_acc-cost_wd*Inputs!$E$6*$E3460-cost_fx*Inputs!$D$6)+12*Inputs!$B$7*(1-MIN(1,Inputs!$F$7*$D3460))*(ic*Inputs!$C$7+flat_fee-cost_acc-cost_wd*Inputs!$E$7*$E3460-cost_fx*Inputs!$D$7)+12*Inputs!$B$8*(1-MIN(1,Inputs!$F$8*$D3460))*(ic*Inputs!$C$8+flat_fee-cost_acc-cost_wd*Inputs!$E$8*$E3460-cost_fx*Inputs!$D$8)-fixed</f>
        <v>-421532.34782848</v>
      </c>
    </row>
    <row r="3461" customFormat="false" ht="15" hidden="false" customHeight="false" outlineLevel="0" collapsed="false">
      <c r="A3461" s="0" t="n">
        <v>3396</v>
      </c>
      <c r="B3461" s="0" t="n">
        <v>0.261547</v>
      </c>
      <c r="C3461" s="0" t="n">
        <v>1.090213</v>
      </c>
      <c r="D3461" s="0" t="n">
        <v>1.537699</v>
      </c>
      <c r="E3461" s="0" t="n">
        <v>1.35368</v>
      </c>
      <c r="F3461" s="0" t="n">
        <v>0.310148</v>
      </c>
      <c r="G3461" s="0" t="n">
        <f aca="false">12*Inputs!$B$6*(MIN(1,$H$50*$C3461)*(ic*Inputs!$C$6+pS+fee_fx*Inputs!$D$6-cost_acc-cost_wd*Inputs!$E$6*$E3461-cost_fx*Inputs!$D$6-$F3461)+(1-MIN(1,$H$50*$C3461))*(1-MIN(1,Inputs!$G$6*$D3461)*churn_nonbuyers)*(ic*Inputs!$C$6+fee_wd*Inputs!$E$6*(1-$B3461)+fee_fx*Inputs!$D$6-cost_acc-cost_wd*Inputs!$E$6*(1-$B3461)-cost_fx*Inputs!$D$6))</f>
        <v>201587.786623106</v>
      </c>
      <c r="H3461" s="0" t="n">
        <f aca="false">12*Inputs!$B$7*(MIN(1,$H$51*$C3461)*(ic*Inputs!$C$7+pE+fee_fx*Inputs!$D$7-cost_acc-cost_wd*Inputs!$E$7*$E3461-cost_fx*Inputs!$D$7-$F3461)+(1-MIN(1,$H$51*$C3461))*(1-MIN(1,Inputs!$G$7*$D3461)*churn_nonbuyers)*(ic*Inputs!$C$7+fee_wd*Inputs!$E$7*(1-$B3461)+fee_fx*Inputs!$D$7-cost_acc-cost_wd*Inputs!$E$7*(1-$B3461)-cost_fx*Inputs!$D$7))</f>
        <v>370724.945531136</v>
      </c>
      <c r="I3461" s="0" t="n">
        <f aca="false">12*Inputs!$B$8*(MIN(1,$H$52*$C3461)*(ic*Inputs!$C$8+pT-cost_acc-cost_wd*Inputs!$E$8-cost_fx*Inputs!$D$8-cost_ins)+(1-MIN(1,$H$52*$C3461))*(1-MIN(1,Inputs!$G$8*$D3461)*churn_nonbuyers)*(ic*Inputs!$C$8+fee_wd*Inputs!$E$8*(1-$B3461)+fee_fx*Inputs!$D$8-cost_acc-cost_wd*Inputs!$E$8*(1-$B3461)-cost_fx*Inputs!$D$8))</f>
        <v>157147.662672</v>
      </c>
      <c r="J3461" s="0" t="n">
        <f aca="false">G3461+H3461+I3461-fixed</f>
        <v>29460.3948262418</v>
      </c>
      <c r="K3461" s="0" t="n">
        <f aca="false">12*Inputs!$B$6*(1-MIN(1,Inputs!$G$6*$D3461)*churn_nonbuyers)*(ic*Inputs!$C$6+fee_wd*Inputs!$E$6*(1-$B3461)+fee_fx*Inputs!$D$6-cost_acc-cost_wd*Inputs!$E$6*(1-$B3461)-cost_fx*Inputs!$D$6)</f>
        <v>151332.926114542</v>
      </c>
      <c r="L3461" s="0" t="n">
        <f aca="false">12*Inputs!$B$7*(1-MIN(1,Inputs!$G$7*$D3461)*churn_nonbuyers)*(ic*Inputs!$C$7+fee_wd*Inputs!$E$7*(1-$B3461)+fee_fx*Inputs!$D$7-cost_acc-cost_wd*Inputs!$E$7*(1-$B3461)-cost_fx*Inputs!$D$7)</f>
        <v>348674.644916725</v>
      </c>
      <c r="M3461" s="0" t="n">
        <f aca="false">12*Inputs!$B$8*(1-MIN(1,Inputs!$G$8*$D3461)*churn_nonbuyers)*(ic*Inputs!$C$8+fee_wd*Inputs!$E$8*(1-$B3461)+fee_fx*Inputs!$D$8-cost_acc-cost_wd*Inputs!$E$8*(1-$B3461)-cost_fx*Inputs!$D$8)</f>
        <v>0</v>
      </c>
      <c r="N3461" s="0" t="n">
        <f aca="false">K3461+L3461+I3461-fixed</f>
        <v>-42844.7662967333</v>
      </c>
      <c r="O3461" s="0" t="n">
        <f aca="false">K3461+L3461+M3461-fixed</f>
        <v>-199992.428968733</v>
      </c>
      <c r="P3461" s="0" t="n">
        <f aca="false">12*Inputs!$B$6*(1-MIN(1,Inputs!$F$6*$D3461))*(ic*Inputs!$C$6+flat_fee-cost_acc-cost_wd*Inputs!$E$6*$E3461-cost_fx*Inputs!$D$6)+12*Inputs!$B$7*(1-MIN(1,Inputs!$F$7*$D3461))*(ic*Inputs!$C$7+flat_fee-cost_acc-cost_wd*Inputs!$E$7*$E3461-cost_fx*Inputs!$D$7)+12*Inputs!$B$8*(1-MIN(1,Inputs!$F$8*$D3461))*(ic*Inputs!$C$8+flat_fee-cost_acc-cost_wd*Inputs!$E$8*$E3461-cost_fx*Inputs!$D$8)-fixed</f>
        <v>-339899.6699152</v>
      </c>
    </row>
    <row r="3462" customFormat="false" ht="15" hidden="false" customHeight="false" outlineLevel="0" collapsed="false">
      <c r="A3462" s="0" t="n">
        <v>3397</v>
      </c>
      <c r="B3462" s="0" t="n">
        <v>0.110766</v>
      </c>
      <c r="C3462" s="0" t="n">
        <v>0.851073</v>
      </c>
      <c r="D3462" s="0" t="n">
        <v>1.516131</v>
      </c>
      <c r="E3462" s="0" t="n">
        <v>1.13054</v>
      </c>
      <c r="F3462" s="0" t="n">
        <v>0.143672</v>
      </c>
      <c r="G3462" s="0" t="n">
        <f aca="false">12*Inputs!$B$6*(MIN(1,$H$50*$C3462)*(ic*Inputs!$C$6+pS+fee_fx*Inputs!$D$6-cost_acc-cost_wd*Inputs!$E$6*$E3462-cost_fx*Inputs!$D$6-$F3462)+(1-MIN(1,$H$50*$C3462))*(1-MIN(1,Inputs!$G$6*$D3462)*churn_nonbuyers)*(ic*Inputs!$C$6+fee_wd*Inputs!$E$6*(1-$B3462)+fee_fx*Inputs!$D$6-cost_acc-cost_wd*Inputs!$E$6*(1-$B3462)-cost_fx*Inputs!$D$6))</f>
        <v>217069.197156957</v>
      </c>
      <c r="H3462" s="0" t="n">
        <f aca="false">12*Inputs!$B$7*(MIN(1,$H$51*$C3462)*(ic*Inputs!$C$7+pE+fee_fx*Inputs!$D$7-cost_acc-cost_wd*Inputs!$E$7*$E3462-cost_fx*Inputs!$D$7-$F3462)+(1-MIN(1,$H$51*$C3462))*(1-MIN(1,Inputs!$G$7*$D3462)*churn_nonbuyers)*(ic*Inputs!$C$7+fee_wd*Inputs!$E$7*(1-$B3462)+fee_fx*Inputs!$D$7-cost_acc-cost_wd*Inputs!$E$7*(1-$B3462)-cost_fx*Inputs!$D$7))</f>
        <v>409752.117096371</v>
      </c>
      <c r="I3462" s="0" t="n">
        <f aca="false">12*Inputs!$B$8*(MIN(1,$H$52*$C3462)*(ic*Inputs!$C$8+pT-cost_acc-cost_wd*Inputs!$E$8-cost_fx*Inputs!$D$8-cost_ins)+(1-MIN(1,$H$52*$C3462))*(1-MIN(1,Inputs!$G$8*$D3462)*churn_nonbuyers)*(ic*Inputs!$C$8+fee_wd*Inputs!$E$8*(1-$B3462)+fee_fx*Inputs!$D$8-cost_acc-cost_wd*Inputs!$E$8*(1-$B3462)-cost_fx*Inputs!$D$8))</f>
        <v>122677.066512</v>
      </c>
      <c r="J3462" s="0" t="n">
        <f aca="false">G3462+H3462+I3462-fixed</f>
        <v>49498.380765328</v>
      </c>
      <c r="K3462" s="0" t="n">
        <f aca="false">12*Inputs!$B$6*(1-MIN(1,Inputs!$G$6*$D3462)*churn_nonbuyers)*(ic*Inputs!$C$6+fee_wd*Inputs!$E$6*(1-$B3462)+fee_fx*Inputs!$D$6-cost_acc-cost_wd*Inputs!$E$6*(1-$B3462)-cost_fx*Inputs!$D$6)</f>
        <v>171576.233037691</v>
      </c>
      <c r="L3462" s="0" t="n">
        <f aca="false">12*Inputs!$B$7*(1-MIN(1,Inputs!$G$7*$D3462)*churn_nonbuyers)*(ic*Inputs!$C$7+fee_wd*Inputs!$E$7*(1-$B3462)+fee_fx*Inputs!$D$7-cost_acc-cost_wd*Inputs!$E$7*(1-$B3462)-cost_fx*Inputs!$D$7)</f>
        <v>369636.057934615</v>
      </c>
      <c r="M3462" s="0" t="n">
        <f aca="false">12*Inputs!$B$8*(1-MIN(1,Inputs!$G$8*$D3462)*churn_nonbuyers)*(ic*Inputs!$C$8+fee_wd*Inputs!$E$8*(1-$B3462)+fee_fx*Inputs!$D$8-cost_acc-cost_wd*Inputs!$E$8*(1-$B3462)-cost_fx*Inputs!$D$8)</f>
        <v>0</v>
      </c>
      <c r="N3462" s="0" t="n">
        <f aca="false">K3462+L3462+I3462-fixed</f>
        <v>-36110.6425156939</v>
      </c>
      <c r="O3462" s="0" t="n">
        <f aca="false">K3462+L3462+M3462-fixed</f>
        <v>-158787.709027694</v>
      </c>
      <c r="P3462" s="0" t="n">
        <f aca="false">12*Inputs!$B$6*(1-MIN(1,Inputs!$F$6*$D3462))*(ic*Inputs!$C$6+flat_fee-cost_acc-cost_wd*Inputs!$E$6*$E3462-cost_fx*Inputs!$D$6)+12*Inputs!$B$7*(1-MIN(1,Inputs!$F$7*$D3462))*(ic*Inputs!$C$7+flat_fee-cost_acc-cost_wd*Inputs!$E$7*$E3462-cost_fx*Inputs!$D$7)+12*Inputs!$B$8*(1-MIN(1,Inputs!$F$8*$D3462))*(ic*Inputs!$C$8+flat_fee-cost_acc-cost_wd*Inputs!$E$8*$E3462-cost_fx*Inputs!$D$8)-fixed</f>
        <v>-260811.8247904</v>
      </c>
    </row>
    <row r="3463" customFormat="false" ht="15" hidden="false" customHeight="false" outlineLevel="0" collapsed="false">
      <c r="A3463" s="0" t="n">
        <v>3398</v>
      </c>
      <c r="B3463" s="0" t="n">
        <v>0.105102</v>
      </c>
      <c r="C3463" s="0" t="n">
        <v>0.917642</v>
      </c>
      <c r="D3463" s="0" t="n">
        <v>1.099177</v>
      </c>
      <c r="E3463" s="0" t="n">
        <v>1.218251</v>
      </c>
      <c r="F3463" s="0" t="n">
        <v>0.227223</v>
      </c>
      <c r="G3463" s="0" t="n">
        <f aca="false">12*Inputs!$B$6*(MIN(1,$H$50*$C3463)*(ic*Inputs!$C$6+pS+fee_fx*Inputs!$D$6-cost_acc-cost_wd*Inputs!$E$6*$E3463-cost_fx*Inputs!$D$6-$F3463)+(1-MIN(1,$H$50*$C3463))*(1-MIN(1,Inputs!$G$6*$D3463)*churn_nonbuyers)*(ic*Inputs!$C$6+fee_wd*Inputs!$E$6*(1-$B3463)+fee_fx*Inputs!$D$6-cost_acc-cost_wd*Inputs!$E$6*(1-$B3463)-cost_fx*Inputs!$D$6))</f>
        <v>221307.09765008</v>
      </c>
      <c r="H3463" s="0" t="n">
        <f aca="false">12*Inputs!$B$7*(MIN(1,$H$51*$C3463)*(ic*Inputs!$C$7+pE+fee_fx*Inputs!$D$7-cost_acc-cost_wd*Inputs!$E$7*$E3463-cost_fx*Inputs!$D$7-$F3463)+(1-MIN(1,$H$51*$C3463))*(1-MIN(1,Inputs!$G$7*$D3463)*churn_nonbuyers)*(ic*Inputs!$C$7+fee_wd*Inputs!$E$7*(1-$B3463)+fee_fx*Inputs!$D$7-cost_acc-cost_wd*Inputs!$E$7*(1-$B3463)-cost_fx*Inputs!$D$7))</f>
        <v>402766.747541298</v>
      </c>
      <c r="I3463" s="0" t="n">
        <f aca="false">12*Inputs!$B$8*(MIN(1,$H$52*$C3463)*(ic*Inputs!$C$8+pT-cost_acc-cost_wd*Inputs!$E$8-cost_fx*Inputs!$D$8-cost_ins)+(1-MIN(1,$H$52*$C3463))*(1-MIN(1,Inputs!$G$8*$D3463)*churn_nonbuyers)*(ic*Inputs!$C$8+fee_wd*Inputs!$E$8*(1-$B3463)+fee_fx*Inputs!$D$8-cost_acc-cost_wd*Inputs!$E$8*(1-$B3463)-cost_fx*Inputs!$D$8))</f>
        <v>158773.355784934</v>
      </c>
      <c r="J3463" s="0" t="n">
        <f aca="false">G3463+H3463+I3463-fixed</f>
        <v>82847.200976312</v>
      </c>
      <c r="K3463" s="0" t="n">
        <f aca="false">12*Inputs!$B$6*(1-MIN(1,Inputs!$G$6*$D3463)*churn_nonbuyers)*(ic*Inputs!$C$6+fee_wd*Inputs!$E$6*(1-$B3463)+fee_fx*Inputs!$D$6-cost_acc-cost_wd*Inputs!$E$6*(1-$B3463)-cost_fx*Inputs!$D$6)</f>
        <v>176217.392887589</v>
      </c>
      <c r="L3463" s="0" t="n">
        <f aca="false">12*Inputs!$B$7*(1-MIN(1,Inputs!$G$7*$D3463)*churn_nonbuyers)*(ic*Inputs!$C$7+fee_wd*Inputs!$E$7*(1-$B3463)+fee_fx*Inputs!$D$7-cost_acc-cost_wd*Inputs!$E$7*(1-$B3463)-cost_fx*Inputs!$D$7)</f>
        <v>375268.738036553</v>
      </c>
      <c r="M3463" s="0" t="n">
        <f aca="false">12*Inputs!$B$8*(1-MIN(1,Inputs!$G$8*$D3463)*churn_nonbuyers)*(ic*Inputs!$C$8+fee_wd*Inputs!$E$8*(1-$B3463)+fee_fx*Inputs!$D$8-cost_acc-cost_wd*Inputs!$E$8*(1-$B3463)-cost_fx*Inputs!$D$8)</f>
        <v>74096.8065954144</v>
      </c>
      <c r="N3463" s="0" t="n">
        <f aca="false">K3463+L3463+I3463-fixed</f>
        <v>10259.4867090761</v>
      </c>
      <c r="O3463" s="0" t="n">
        <f aca="false">K3463+L3463+M3463-fixed</f>
        <v>-74417.0624804434</v>
      </c>
      <c r="P3463" s="0" t="n">
        <f aca="false">12*Inputs!$B$6*(1-MIN(1,Inputs!$F$6*$D3463))*(ic*Inputs!$C$6+flat_fee-cost_acc-cost_wd*Inputs!$E$6*$E3463-cost_fx*Inputs!$D$6)+12*Inputs!$B$7*(1-MIN(1,Inputs!$F$7*$D3463))*(ic*Inputs!$C$7+flat_fee-cost_acc-cost_wd*Inputs!$E$7*$E3463-cost_fx*Inputs!$D$7)+12*Inputs!$B$8*(1-MIN(1,Inputs!$F$8*$D3463))*(ic*Inputs!$C$8+flat_fee-cost_acc-cost_wd*Inputs!$E$8*$E3463-cost_fx*Inputs!$D$8)-fixed</f>
        <v>-74546.20419352</v>
      </c>
    </row>
    <row r="3464" customFormat="false" ht="15" hidden="false" customHeight="false" outlineLevel="0" collapsed="false">
      <c r="A3464" s="0" t="n">
        <v>3399</v>
      </c>
      <c r="B3464" s="0" t="n">
        <v>0.255908</v>
      </c>
      <c r="C3464" s="0" t="n">
        <v>0.948495</v>
      </c>
      <c r="D3464" s="0" t="n">
        <v>1.482626</v>
      </c>
      <c r="E3464" s="0" t="n">
        <v>1.195926</v>
      </c>
      <c r="F3464" s="0" t="n">
        <v>0.300795</v>
      </c>
      <c r="G3464" s="0" t="n">
        <f aca="false">12*Inputs!$B$6*(MIN(1,$H$50*$C3464)*(ic*Inputs!$C$6+pS+fee_fx*Inputs!$D$6-cost_acc-cost_wd*Inputs!$E$6*$E3464-cost_fx*Inputs!$D$6-$F3464)+(1-MIN(1,$H$50*$C3464))*(1-MIN(1,Inputs!$G$6*$D3464)*churn_nonbuyers)*(ic*Inputs!$C$6+fee_wd*Inputs!$E$6*(1-$B3464)+fee_fx*Inputs!$D$6-cost_acc-cost_wd*Inputs!$E$6*(1-$B3464)-cost_fx*Inputs!$D$6))</f>
        <v>199818.889113422</v>
      </c>
      <c r="H3464" s="0" t="n">
        <f aca="false">12*Inputs!$B$7*(MIN(1,$H$51*$C3464)*(ic*Inputs!$C$7+pE+fee_fx*Inputs!$D$7-cost_acc-cost_wd*Inputs!$E$7*$E3464-cost_fx*Inputs!$D$7-$F3464)+(1-MIN(1,$H$51*$C3464))*(1-MIN(1,Inputs!$G$7*$D3464)*churn_nonbuyers)*(ic*Inputs!$C$7+fee_wd*Inputs!$E$7*(1-$B3464)+fee_fx*Inputs!$D$7-cost_acc-cost_wd*Inputs!$E$7*(1-$B3464)-cost_fx*Inputs!$D$7))</f>
        <v>386463.16346526</v>
      </c>
      <c r="I3464" s="0" t="n">
        <f aca="false">12*Inputs!$B$8*(MIN(1,$H$52*$C3464)*(ic*Inputs!$C$8+pT-cost_acc-cost_wd*Inputs!$E$8-cost_fx*Inputs!$D$8-cost_ins)+(1-MIN(1,$H$52*$C3464))*(1-MIN(1,Inputs!$G$8*$D3464)*churn_nonbuyers)*(ic*Inputs!$C$8+fee_wd*Inputs!$E$8*(1-$B3464)+fee_fx*Inputs!$D$8-cost_acc-cost_wd*Inputs!$E$8*(1-$B3464)-cost_fx*Inputs!$D$8))</f>
        <v>136719.86328</v>
      </c>
      <c r="J3464" s="0" t="n">
        <f aca="false">G3464+H3464+I3464-fixed</f>
        <v>23001.9158586825</v>
      </c>
      <c r="K3464" s="0" t="n">
        <f aca="false">12*Inputs!$B$6*(1-MIN(1,Inputs!$G$6*$D3464)*churn_nonbuyers)*(ic*Inputs!$C$6+fee_wd*Inputs!$E$6*(1-$B3464)+fee_fx*Inputs!$D$6-cost_acc-cost_wd*Inputs!$E$6*(1-$B3464)-cost_fx*Inputs!$D$6)</f>
        <v>152536.172071738</v>
      </c>
      <c r="L3464" s="0" t="n">
        <f aca="false">12*Inputs!$B$7*(1-MIN(1,Inputs!$G$7*$D3464)*churn_nonbuyers)*(ic*Inputs!$C$7+fee_wd*Inputs!$E$7*(1-$B3464)+fee_fx*Inputs!$D$7-cost_acc-cost_wd*Inputs!$E$7*(1-$B3464)-cost_fx*Inputs!$D$7)</f>
        <v>350054.480395043</v>
      </c>
      <c r="M3464" s="0" t="n">
        <f aca="false">12*Inputs!$B$8*(1-MIN(1,Inputs!$G$8*$D3464)*churn_nonbuyers)*(ic*Inputs!$C$8+fee_wd*Inputs!$E$8*(1-$B3464)+fee_fx*Inputs!$D$8-cost_acc-cost_wd*Inputs!$E$8*(1-$B3464)-cost_fx*Inputs!$D$8)</f>
        <v>0</v>
      </c>
      <c r="N3464" s="0" t="n">
        <f aca="false">K3464+L3464+I3464-fixed</f>
        <v>-60689.4842532198</v>
      </c>
      <c r="O3464" s="0" t="n">
        <f aca="false">K3464+L3464+M3464-fixed</f>
        <v>-197409.34753322</v>
      </c>
      <c r="P3464" s="0" t="n">
        <f aca="false">12*Inputs!$B$6*(1-MIN(1,Inputs!$F$6*$D3464))*(ic*Inputs!$C$6+flat_fee-cost_acc-cost_wd*Inputs!$E$6*$E3464-cost_fx*Inputs!$D$6)+12*Inputs!$B$7*(1-MIN(1,Inputs!$F$7*$D3464))*(ic*Inputs!$C$7+flat_fee-cost_acc-cost_wd*Inputs!$E$7*$E3464-cost_fx*Inputs!$D$7)+12*Inputs!$B$8*(1-MIN(1,Inputs!$F$8*$D3464))*(ic*Inputs!$C$8+flat_fee-cost_acc-cost_wd*Inputs!$E$8*$E3464-cost_fx*Inputs!$D$8)-fixed</f>
        <v>-263640.19132576</v>
      </c>
    </row>
    <row r="3465" customFormat="false" ht="15" hidden="false" customHeight="false" outlineLevel="0" collapsed="false">
      <c r="A3465" s="0" t="n">
        <v>3400</v>
      </c>
      <c r="B3465" s="0" t="n">
        <v>0.293098</v>
      </c>
      <c r="C3465" s="0" t="n">
        <v>0.987766</v>
      </c>
      <c r="D3465" s="0" t="n">
        <v>1.332897</v>
      </c>
      <c r="E3465" s="0" t="n">
        <v>1.151861</v>
      </c>
      <c r="F3465" s="0" t="n">
        <v>0.143211</v>
      </c>
      <c r="G3465" s="0" t="n">
        <f aca="false">12*Inputs!$B$6*(MIN(1,$H$50*$C3465)*(ic*Inputs!$C$6+pS+fee_fx*Inputs!$D$6-cost_acc-cost_wd*Inputs!$E$6*$E3465-cost_fx*Inputs!$D$6-$F3465)+(1-MIN(1,$H$50*$C3465))*(1-MIN(1,Inputs!$G$6*$D3465)*churn_nonbuyers)*(ic*Inputs!$C$6+fee_wd*Inputs!$E$6*(1-$B3465)+fee_fx*Inputs!$D$6-cost_acc-cost_wd*Inputs!$E$6*(1-$B3465)-cost_fx*Inputs!$D$6))</f>
        <v>202898.166828498</v>
      </c>
      <c r="H3465" s="0" t="n">
        <f aca="false">12*Inputs!$B$7*(MIN(1,$H$51*$C3465)*(ic*Inputs!$C$7+pE+fee_fx*Inputs!$D$7-cost_acc-cost_wd*Inputs!$E$7*$E3465-cost_fx*Inputs!$D$7-$F3465)+(1-MIN(1,$H$51*$C3465))*(1-MIN(1,Inputs!$G$7*$D3465)*churn_nonbuyers)*(ic*Inputs!$C$7+fee_wd*Inputs!$E$7*(1-$B3465)+fee_fx*Inputs!$D$7-cost_acc-cost_wd*Inputs!$E$7*(1-$B3465)-cost_fx*Inputs!$D$7))</f>
        <v>399836.107256314</v>
      </c>
      <c r="I3465" s="0" t="n">
        <f aca="false">12*Inputs!$B$8*(MIN(1,$H$52*$C3465)*(ic*Inputs!$C$8+pT-cost_acc-cost_wd*Inputs!$E$8-cost_fx*Inputs!$D$8-cost_ins)+(1-MIN(1,$H$52*$C3465))*(1-MIN(1,Inputs!$G$8*$D3465)*churn_nonbuyers)*(ic*Inputs!$C$8+fee_wd*Inputs!$E$8*(1-$B3465)+fee_fx*Inputs!$D$8-cost_acc-cost_wd*Inputs!$E$8*(1-$B3465)-cost_fx*Inputs!$D$8))</f>
        <v>148834.92027976</v>
      </c>
      <c r="J3465" s="0" t="n">
        <f aca="false">G3465+H3465+I3465-fixed</f>
        <v>51569.1943645714</v>
      </c>
      <c r="K3465" s="0" t="n">
        <f aca="false">12*Inputs!$B$6*(1-MIN(1,Inputs!$G$6*$D3465)*churn_nonbuyers)*(ic*Inputs!$C$6+fee_wd*Inputs!$E$6*(1-$B3465)+fee_fx*Inputs!$D$6-cost_acc-cost_wd*Inputs!$E$6*(1-$B3465)-cost_fx*Inputs!$D$6)</f>
        <v>148771.106243323</v>
      </c>
      <c r="L3465" s="0" t="n">
        <f aca="false">12*Inputs!$B$7*(1-MIN(1,Inputs!$G$7*$D3465)*churn_nonbuyers)*(ic*Inputs!$C$7+fee_wd*Inputs!$E$7*(1-$B3465)+fee_fx*Inputs!$D$7-cost_acc-cost_wd*Inputs!$E$7*(1-$B3465)-cost_fx*Inputs!$D$7)</f>
        <v>346558.857889994</v>
      </c>
      <c r="M3465" s="0" t="n">
        <f aca="false">12*Inputs!$B$8*(1-MIN(1,Inputs!$G$8*$D3465)*churn_nonbuyers)*(ic*Inputs!$C$8+fee_wd*Inputs!$E$8*(1-$B3465)+fee_fx*Inputs!$D$8-cost_acc-cost_wd*Inputs!$E$8*(1-$B3465)-cost_fx*Inputs!$D$8)</f>
        <v>20917.4827888416</v>
      </c>
      <c r="N3465" s="0" t="n">
        <f aca="false">K3465+L3465+I3465-fixed</f>
        <v>-55835.1155869232</v>
      </c>
      <c r="O3465" s="0" t="n">
        <f aca="false">K3465+L3465+M3465-fixed</f>
        <v>-183752.553077841</v>
      </c>
      <c r="P3465" s="0" t="n">
        <f aca="false">12*Inputs!$B$6*(1-MIN(1,Inputs!$F$6*$D3465))*(ic*Inputs!$C$6+flat_fee-cost_acc-cost_wd*Inputs!$E$6*$E3465-cost_fx*Inputs!$D$6)+12*Inputs!$B$7*(1-MIN(1,Inputs!$F$7*$D3465))*(ic*Inputs!$C$7+flat_fee-cost_acc-cost_wd*Inputs!$E$7*$E3465-cost_fx*Inputs!$D$7)+12*Inputs!$B$8*(1-MIN(1,Inputs!$F$8*$D3465))*(ic*Inputs!$C$8+flat_fee-cost_acc-cost_wd*Inputs!$E$8*$E3465-cost_fx*Inputs!$D$8)-fixed</f>
        <v>-170728.91429992</v>
      </c>
    </row>
    <row r="3466" customFormat="false" ht="15" hidden="false" customHeight="false" outlineLevel="0" collapsed="false">
      <c r="A3466" s="0" t="n">
        <v>3401</v>
      </c>
      <c r="B3466" s="0" t="n">
        <v>0.384168</v>
      </c>
      <c r="C3466" s="0" t="n">
        <v>0.902609</v>
      </c>
      <c r="D3466" s="0" t="n">
        <v>1.048082</v>
      </c>
      <c r="E3466" s="0" t="n">
        <v>1.20481</v>
      </c>
      <c r="F3466" s="0" t="n">
        <v>0.116435</v>
      </c>
      <c r="G3466" s="0" t="n">
        <f aca="false">12*Inputs!$B$6*(MIN(1,$H$50*$C3466)*(ic*Inputs!$C$6+pS+fee_fx*Inputs!$D$6-cost_acc-cost_wd*Inputs!$E$6*$E3466-cost_fx*Inputs!$D$6-$F3466)+(1-MIN(1,$H$50*$C3466))*(1-MIN(1,Inputs!$G$6*$D3466)*churn_nonbuyers)*(ic*Inputs!$C$6+fee_wd*Inputs!$E$6*(1-$B3466)+fee_fx*Inputs!$D$6-cost_acc-cost_wd*Inputs!$E$6*(1-$B3466)-cost_fx*Inputs!$D$6))</f>
        <v>188263.944678947</v>
      </c>
      <c r="H3466" s="0" t="n">
        <f aca="false">12*Inputs!$B$7*(MIN(1,$H$51*$C3466)*(ic*Inputs!$C$7+pE+fee_fx*Inputs!$D$7-cost_acc-cost_wd*Inputs!$E$7*$E3466-cost_fx*Inputs!$D$7-$F3466)+(1-MIN(1,$H$51*$C3466))*(1-MIN(1,Inputs!$G$7*$D3466)*churn_nonbuyers)*(ic*Inputs!$C$7+fee_wd*Inputs!$E$7*(1-$B3466)+fee_fx*Inputs!$D$7-cost_acc-cost_wd*Inputs!$E$7*(1-$B3466)-cost_fx*Inputs!$D$7))</f>
        <v>384984.408040372</v>
      </c>
      <c r="I3466" s="0" t="n">
        <f aca="false">12*Inputs!$B$8*(MIN(1,$H$52*$C3466)*(ic*Inputs!$C$8+pT-cost_acc-cost_wd*Inputs!$E$8-cost_fx*Inputs!$D$8-cost_ins)+(1-MIN(1,$H$52*$C3466))*(1-MIN(1,Inputs!$G$8*$D3466)*churn_nonbuyers)*(ic*Inputs!$C$8+fee_wd*Inputs!$E$8*(1-$B3466)+fee_fx*Inputs!$D$8-cost_acc-cost_wd*Inputs!$E$8*(1-$B3466)-cost_fx*Inputs!$D$8))</f>
        <v>160304.327883481</v>
      </c>
      <c r="J3466" s="0" t="n">
        <f aca="false">G3466+H3466+I3466-fixed</f>
        <v>33552.6806027994</v>
      </c>
      <c r="K3466" s="0" t="n">
        <f aca="false">12*Inputs!$B$6*(1-MIN(1,Inputs!$G$6*$D3466)*churn_nonbuyers)*(ic*Inputs!$C$6+fee_wd*Inputs!$E$6*(1-$B3466)+fee_fx*Inputs!$D$6-cost_acc-cost_wd*Inputs!$E$6*(1-$B3466)-cost_fx*Inputs!$D$6)</f>
        <v>138614.146313587</v>
      </c>
      <c r="L3466" s="0" t="n">
        <f aca="false">12*Inputs!$B$7*(1-MIN(1,Inputs!$G$7*$D3466)*churn_nonbuyers)*(ic*Inputs!$C$7+fee_wd*Inputs!$E$7*(1-$B3466)+fee_fx*Inputs!$D$7-cost_acc-cost_wd*Inputs!$E$7*(1-$B3466)-cost_fx*Inputs!$D$7)</f>
        <v>336941.611052152</v>
      </c>
      <c r="M3466" s="0" t="n">
        <f aca="false">12*Inputs!$B$8*(1-MIN(1,Inputs!$G$8*$D3466)*churn_nonbuyers)*(ic*Inputs!$C$8+fee_wd*Inputs!$E$8*(1-$B3466)+fee_fx*Inputs!$D$8-cost_acc-cost_wd*Inputs!$E$8*(1-$B3466)-cost_fx*Inputs!$D$8)</f>
        <v>82022.8500500736</v>
      </c>
      <c r="N3466" s="0" t="n">
        <f aca="false">K3466+L3466+I3466-fixed</f>
        <v>-64139.9147507797</v>
      </c>
      <c r="O3466" s="0" t="n">
        <f aca="false">K3466+L3466+M3466-fixed</f>
        <v>-142421.392584187</v>
      </c>
      <c r="P3466" s="0" t="n">
        <f aca="false">12*Inputs!$B$6*(1-MIN(1,Inputs!$F$6*$D3466))*(ic*Inputs!$C$6+flat_fee-cost_acc-cost_wd*Inputs!$E$6*$E3466-cost_fx*Inputs!$D$6)+12*Inputs!$B$7*(1-MIN(1,Inputs!$F$7*$D3466))*(ic*Inputs!$C$7+flat_fee-cost_acc-cost_wd*Inputs!$E$7*$E3466-cost_fx*Inputs!$D$7)+12*Inputs!$B$8*(1-MIN(1,Inputs!$F$8*$D3466))*(ic*Inputs!$C$8+flat_fee-cost_acc-cost_wd*Inputs!$E$8*$E3466-cost_fx*Inputs!$D$8)-fixed</f>
        <v>-42757.2642351999</v>
      </c>
    </row>
    <row r="3467" customFormat="false" ht="15" hidden="false" customHeight="false" outlineLevel="0" collapsed="false">
      <c r="A3467" s="0" t="n">
        <v>3402</v>
      </c>
      <c r="B3467" s="0" t="n">
        <v>0.219338</v>
      </c>
      <c r="C3467" s="0" t="n">
        <v>0.887029</v>
      </c>
      <c r="D3467" s="0" t="n">
        <v>1.277735</v>
      </c>
      <c r="E3467" s="0" t="n">
        <v>1.097559</v>
      </c>
      <c r="F3467" s="0" t="n">
        <v>0.129726</v>
      </c>
      <c r="G3467" s="0" t="n">
        <f aca="false">12*Inputs!$B$6*(MIN(1,$H$50*$C3467)*(ic*Inputs!$C$6+pS+fee_fx*Inputs!$D$6-cost_acc-cost_wd*Inputs!$E$6*$E3467-cost_fx*Inputs!$D$6-$F3467)+(1-MIN(1,$H$50*$C3467))*(1-MIN(1,Inputs!$G$6*$D3467)*churn_nonbuyers)*(ic*Inputs!$C$6+fee_wd*Inputs!$E$6*(1-$B3467)+fee_fx*Inputs!$D$6-cost_acc-cost_wd*Inputs!$E$6*(1-$B3467)-cost_fx*Inputs!$D$6))</f>
        <v>208409.137874129</v>
      </c>
      <c r="H3467" s="0" t="n">
        <f aca="false">12*Inputs!$B$7*(MIN(1,$H$51*$C3467)*(ic*Inputs!$C$7+pE+fee_fx*Inputs!$D$7-cost_acc-cost_wd*Inputs!$E$7*$E3467-cost_fx*Inputs!$D$7-$F3467)+(1-MIN(1,$H$51*$C3467))*(1-MIN(1,Inputs!$G$7*$D3467)*churn_nonbuyers)*(ic*Inputs!$C$7+fee_wd*Inputs!$E$7*(1-$B3467)+fee_fx*Inputs!$D$7-cost_acc-cost_wd*Inputs!$E$7*(1-$B3467)-cost_fx*Inputs!$D$7))</f>
        <v>407616.100215316</v>
      </c>
      <c r="I3467" s="0" t="n">
        <f aca="false">12*Inputs!$B$8*(MIN(1,$H$52*$C3467)*(ic*Inputs!$C$8+pT-cost_acc-cost_wd*Inputs!$E$8-cost_fx*Inputs!$D$8-cost_ins)+(1-MIN(1,$H$52*$C3467))*(1-MIN(1,Inputs!$G$8*$D3467)*churn_nonbuyers)*(ic*Inputs!$C$8+fee_wd*Inputs!$E$8*(1-$B3467)+fee_fx*Inputs!$D$8-cost_acc-cost_wd*Inputs!$E$8*(1-$B3467)-cost_fx*Inputs!$D$8))</f>
        <v>140502.776983346</v>
      </c>
      <c r="J3467" s="0" t="n">
        <f aca="false">G3467+H3467+I3467-fixed</f>
        <v>56528.0150727904</v>
      </c>
      <c r="K3467" s="0" t="n">
        <f aca="false">12*Inputs!$B$6*(1-MIN(1,Inputs!$G$6*$D3467)*churn_nonbuyers)*(ic*Inputs!$C$6+fee_wd*Inputs!$E$6*(1-$B3467)+fee_fx*Inputs!$D$6-cost_acc-cost_wd*Inputs!$E$6*(1-$B3467)-cost_fx*Inputs!$D$6)</f>
        <v>159153.601243896</v>
      </c>
      <c r="L3467" s="0" t="n">
        <f aca="false">12*Inputs!$B$7*(1-MIN(1,Inputs!$G$7*$D3467)*churn_nonbuyers)*(ic*Inputs!$C$7+fee_wd*Inputs!$E$7*(1-$B3467)+fee_fx*Inputs!$D$7-cost_acc-cost_wd*Inputs!$E$7*(1-$B3467)-cost_fx*Inputs!$D$7)</f>
        <v>357370.550666338</v>
      </c>
      <c r="M3467" s="0" t="n">
        <f aca="false">12*Inputs!$B$8*(1-MIN(1,Inputs!$G$8*$D3467)*churn_nonbuyers)*(ic*Inputs!$C$8+fee_wd*Inputs!$E$8*(1-$B3467)+fee_fx*Inputs!$D$8-cost_acc-cost_wd*Inputs!$E$8*(1-$B3467)-cost_fx*Inputs!$D$8)</f>
        <v>33351.479404848</v>
      </c>
      <c r="N3467" s="0" t="n">
        <f aca="false">K3467+L3467+I3467-fixed</f>
        <v>-42973.0711064203</v>
      </c>
      <c r="O3467" s="0" t="n">
        <f aca="false">K3467+L3467+M3467-fixed</f>
        <v>-150124.368684918</v>
      </c>
      <c r="P3467" s="0" t="n">
        <f aca="false">12*Inputs!$B$6*(1-MIN(1,Inputs!$F$6*$D3467))*(ic*Inputs!$C$6+flat_fee-cost_acc-cost_wd*Inputs!$E$6*$E3467-cost_fx*Inputs!$D$6)+12*Inputs!$B$7*(1-MIN(1,Inputs!$F$7*$D3467))*(ic*Inputs!$C$7+flat_fee-cost_acc-cost_wd*Inputs!$E$7*$E3467-cost_fx*Inputs!$D$7)+12*Inputs!$B$8*(1-MIN(1,Inputs!$F$8*$D3467))*(ic*Inputs!$C$8+flat_fee-cost_acc-cost_wd*Inputs!$E$8*$E3467-cost_fx*Inputs!$D$8)-fixed</f>
        <v>-121793.0993524</v>
      </c>
    </row>
    <row r="3468" customFormat="false" ht="15" hidden="false" customHeight="false" outlineLevel="0" collapsed="false">
      <c r="A3468" s="0" t="n">
        <v>3403</v>
      </c>
      <c r="B3468" s="0" t="n">
        <v>0.178585</v>
      </c>
      <c r="C3468" s="0" t="n">
        <v>0.850258</v>
      </c>
      <c r="D3468" s="0" t="n">
        <v>0.721297</v>
      </c>
      <c r="E3468" s="0" t="n">
        <v>1.229692</v>
      </c>
      <c r="F3468" s="0" t="n">
        <v>0.270343</v>
      </c>
      <c r="G3468" s="0" t="n">
        <f aca="false">12*Inputs!$B$6*(MIN(1,$H$50*$C3468)*(ic*Inputs!$C$6+pS+fee_fx*Inputs!$D$6-cost_acc-cost_wd*Inputs!$E$6*$E3468-cost_fx*Inputs!$D$6-$F3468)+(1-MIN(1,$H$50*$C3468))*(1-MIN(1,Inputs!$G$6*$D3468)*churn_nonbuyers)*(ic*Inputs!$C$6+fee_wd*Inputs!$E$6*(1-$B3468)+fee_fx*Inputs!$D$6-cost_acc-cost_wd*Inputs!$E$6*(1-$B3468)-cost_fx*Inputs!$D$6))</f>
        <v>210704.547210881</v>
      </c>
      <c r="H3468" s="0" t="n">
        <f aca="false">12*Inputs!$B$7*(MIN(1,$H$51*$C3468)*(ic*Inputs!$C$7+pE+fee_fx*Inputs!$D$7-cost_acc-cost_wd*Inputs!$E$7*$E3468-cost_fx*Inputs!$D$7-$F3468)+(1-MIN(1,$H$51*$C3468))*(1-MIN(1,Inputs!$G$7*$D3468)*churn_nonbuyers)*(ic*Inputs!$C$7+fee_wd*Inputs!$E$7*(1-$B3468)+fee_fx*Inputs!$D$7-cost_acc-cost_wd*Inputs!$E$7*(1-$B3468)-cost_fx*Inputs!$D$7))</f>
        <v>393586.509941349</v>
      </c>
      <c r="I3468" s="0" t="n">
        <f aca="false">12*Inputs!$B$8*(MIN(1,$H$52*$C3468)*(ic*Inputs!$C$8+pT-cost_acc-cost_wd*Inputs!$E$8-cost_fx*Inputs!$D$8-cost_ins)+(1-MIN(1,$H$52*$C3468))*(1-MIN(1,Inputs!$G$8*$D3468)*churn_nonbuyers)*(ic*Inputs!$C$8+fee_wd*Inputs!$E$8*(1-$B3468)+fee_fx*Inputs!$D$8-cost_acc-cost_wd*Inputs!$E$8*(1-$B3468)-cost_fx*Inputs!$D$8))</f>
        <v>186259.578405251</v>
      </c>
      <c r="J3468" s="0" t="n">
        <f aca="false">G3468+H3468+I3468-fixed</f>
        <v>90550.6355574817</v>
      </c>
      <c r="K3468" s="0" t="n">
        <f aca="false">12*Inputs!$B$6*(1-MIN(1,Inputs!$G$6*$D3468)*churn_nonbuyers)*(ic*Inputs!$C$6+fee_wd*Inputs!$E$6*(1-$B3468)+fee_fx*Inputs!$D$6-cost_acc-cost_wd*Inputs!$E$6*(1-$B3468)-cost_fx*Inputs!$D$6)</f>
        <v>169540.538578164</v>
      </c>
      <c r="L3468" s="0" t="n">
        <f aca="false">12*Inputs!$B$7*(1-MIN(1,Inputs!$G$7*$D3468)*churn_nonbuyers)*(ic*Inputs!$C$7+fee_wd*Inputs!$E$7*(1-$B3468)+fee_fx*Inputs!$D$7-cost_acc-cost_wd*Inputs!$E$7*(1-$B3468)-cost_fx*Inputs!$D$7)</f>
        <v>369315.422890899</v>
      </c>
      <c r="M3468" s="0" t="n">
        <f aca="false">12*Inputs!$B$8*(1-MIN(1,Inputs!$G$8*$D3468)*churn_nonbuyers)*(ic*Inputs!$C$8+fee_wd*Inputs!$E$8*(1-$B3468)+fee_fx*Inputs!$D$8-cost_acc-cost_wd*Inputs!$E$8*(1-$B3468)-cost_fx*Inputs!$D$8)</f>
        <v>157354.092351432</v>
      </c>
      <c r="N3468" s="0" t="n">
        <f aca="false">K3468+L3468+I3468-fixed</f>
        <v>25115.5398743138</v>
      </c>
      <c r="O3468" s="0" t="n">
        <f aca="false">K3468+L3468+M3468-fixed</f>
        <v>-3789.94617950555</v>
      </c>
      <c r="P3468" s="0" t="n">
        <f aca="false">12*Inputs!$B$6*(1-MIN(1,Inputs!$F$6*$D3468))*(ic*Inputs!$C$6+flat_fee-cost_acc-cost_wd*Inputs!$E$6*$E3468-cost_fx*Inputs!$D$6)+12*Inputs!$B$7*(1-MIN(1,Inputs!$F$7*$D3468))*(ic*Inputs!$C$7+flat_fee-cost_acc-cost_wd*Inputs!$E$7*$E3468-cost_fx*Inputs!$D$7)+12*Inputs!$B$8*(1-MIN(1,Inputs!$F$8*$D3468))*(ic*Inputs!$C$8+flat_fee-cost_acc-cost_wd*Inputs!$E$8*$E3468-cost_fx*Inputs!$D$8)-fixed</f>
        <v>113049.67750976</v>
      </c>
    </row>
    <row r="3469" customFormat="false" ht="15" hidden="false" customHeight="false" outlineLevel="0" collapsed="false">
      <c r="A3469" s="0" t="n">
        <v>3404</v>
      </c>
      <c r="B3469" s="0" t="n">
        <v>0.277588</v>
      </c>
      <c r="C3469" s="0" t="n">
        <v>1.0603</v>
      </c>
      <c r="D3469" s="0" t="n">
        <v>1.110539</v>
      </c>
      <c r="E3469" s="0" t="n">
        <v>1.273184</v>
      </c>
      <c r="F3469" s="0" t="n">
        <v>0.248974</v>
      </c>
      <c r="G3469" s="0" t="n">
        <f aca="false">12*Inputs!$B$6*(MIN(1,$H$50*$C3469)*(ic*Inputs!$C$6+pS+fee_fx*Inputs!$D$6-cost_acc-cost_wd*Inputs!$E$6*$E3469-cost_fx*Inputs!$D$6-$F3469)+(1-MIN(1,$H$50*$C3469))*(1-MIN(1,Inputs!$G$6*$D3469)*churn_nonbuyers)*(ic*Inputs!$C$6+fee_wd*Inputs!$E$6*(1-$B3469)+fee_fx*Inputs!$D$6-cost_acc-cost_wd*Inputs!$E$6*(1-$B3469)-cost_fx*Inputs!$D$6))</f>
        <v>204877.591179213</v>
      </c>
      <c r="H3469" s="0" t="n">
        <f aca="false">12*Inputs!$B$7*(MIN(1,$H$51*$C3469)*(ic*Inputs!$C$7+pE+fee_fx*Inputs!$D$7-cost_acc-cost_wd*Inputs!$E$7*$E3469-cost_fx*Inputs!$D$7-$F3469)+(1-MIN(1,$H$51*$C3469))*(1-MIN(1,Inputs!$G$7*$D3469)*churn_nonbuyers)*(ic*Inputs!$C$7+fee_wd*Inputs!$E$7*(1-$B3469)+fee_fx*Inputs!$D$7-cost_acc-cost_wd*Inputs!$E$7*(1-$B3469)-cost_fx*Inputs!$D$7))</f>
        <v>385100.018544912</v>
      </c>
      <c r="I3469" s="0" t="n">
        <f aca="false">12*Inputs!$B$8*(MIN(1,$H$52*$C3469)*(ic*Inputs!$C$8+pT-cost_acc-cost_wd*Inputs!$E$8-cost_fx*Inputs!$D$8-cost_ins)+(1-MIN(1,$H$52*$C3469))*(1-MIN(1,Inputs!$G$8*$D3469)*churn_nonbuyers)*(ic*Inputs!$C$8+fee_wd*Inputs!$E$8*(1-$B3469)+fee_fx*Inputs!$D$8-cost_acc-cost_wd*Inputs!$E$8*(1-$B3469)-cost_fx*Inputs!$D$8))</f>
        <v>170803.272503233</v>
      </c>
      <c r="J3469" s="0" t="n">
        <f aca="false">G3469+H3469+I3469-fixed</f>
        <v>60780.8822273585</v>
      </c>
      <c r="K3469" s="0" t="n">
        <f aca="false">12*Inputs!$B$6*(1-MIN(1,Inputs!$G$6*$D3469)*churn_nonbuyers)*(ic*Inputs!$C$6+fee_wd*Inputs!$E$6*(1-$B3469)+fee_fx*Inputs!$D$6-cost_acc-cost_wd*Inputs!$E$6*(1-$B3469)-cost_fx*Inputs!$D$6)</f>
        <v>152652.65543951</v>
      </c>
      <c r="L3469" s="0" t="n">
        <f aca="false">12*Inputs!$B$7*(1-MIN(1,Inputs!$G$7*$D3469)*churn_nonbuyers)*(ic*Inputs!$C$7+fee_wd*Inputs!$E$7*(1-$B3469)+fee_fx*Inputs!$D$7-cost_acc-cost_wd*Inputs!$E$7*(1-$B3469)-cost_fx*Inputs!$D$7)</f>
        <v>351125.984591706</v>
      </c>
      <c r="M3469" s="0" t="n">
        <f aca="false">12*Inputs!$B$8*(1-MIN(1,Inputs!$G$8*$D3469)*churn_nonbuyers)*(ic*Inputs!$C$8+fee_wd*Inputs!$E$8*(1-$B3469)+fee_fx*Inputs!$D$8-cost_acc-cost_wd*Inputs!$E$8*(1-$B3469)-cost_fx*Inputs!$D$8)</f>
        <v>69697.7745577152</v>
      </c>
      <c r="N3469" s="0" t="n">
        <f aca="false">K3469+L3469+I3469-fixed</f>
        <v>-25418.0874655499</v>
      </c>
      <c r="O3469" s="0" t="n">
        <f aca="false">K3469+L3469+M3469-fixed</f>
        <v>-126523.585411068</v>
      </c>
      <c r="P3469" s="0" t="n">
        <f aca="false">12*Inputs!$B$6*(1-MIN(1,Inputs!$F$6*$D3469))*(ic*Inputs!$C$6+flat_fee-cost_acc-cost_wd*Inputs!$E$6*$E3469-cost_fx*Inputs!$D$6)+12*Inputs!$B$7*(1-MIN(1,Inputs!$F$7*$D3469))*(ic*Inputs!$C$7+flat_fee-cost_acc-cost_wd*Inputs!$E$7*$E3469-cost_fx*Inputs!$D$7)+12*Inputs!$B$8*(1-MIN(1,Inputs!$F$8*$D3469))*(ic*Inputs!$C$8+flat_fee-cost_acc-cost_wd*Inputs!$E$8*$E3469-cost_fx*Inputs!$D$8)-fixed</f>
        <v>-102632.12850976</v>
      </c>
    </row>
    <row r="3470" customFormat="false" ht="15" hidden="false" customHeight="false" outlineLevel="0" collapsed="false">
      <c r="A3470" s="0" t="n">
        <v>3405</v>
      </c>
      <c r="B3470" s="0" t="n">
        <v>0.285943</v>
      </c>
      <c r="C3470" s="0" t="n">
        <v>1.122403</v>
      </c>
      <c r="D3470" s="0" t="n">
        <v>1.453259</v>
      </c>
      <c r="E3470" s="0" t="n">
        <v>1.103366</v>
      </c>
      <c r="F3470" s="0" t="n">
        <v>0.396829</v>
      </c>
      <c r="G3470" s="0" t="n">
        <f aca="false">12*Inputs!$B$6*(MIN(1,$H$50*$C3470)*(ic*Inputs!$C$6+pS+fee_fx*Inputs!$D$6-cost_acc-cost_wd*Inputs!$E$6*$E3470-cost_fx*Inputs!$D$6-$F3470)+(1-MIN(1,$H$50*$C3470))*(1-MIN(1,Inputs!$G$6*$D3470)*churn_nonbuyers)*(ic*Inputs!$C$6+fee_wd*Inputs!$E$6*(1-$B3470)+fee_fx*Inputs!$D$6-cost_acc-cost_wd*Inputs!$E$6*(1-$B3470)-cost_fx*Inputs!$D$6))</f>
        <v>204967.963071029</v>
      </c>
      <c r="H3470" s="0" t="n">
        <f aca="false">12*Inputs!$B$7*(MIN(1,$H$51*$C3470)*(ic*Inputs!$C$7+pE+fee_fx*Inputs!$D$7-cost_acc-cost_wd*Inputs!$E$7*$E3470-cost_fx*Inputs!$D$7-$F3470)+(1-MIN(1,$H$51*$C3470))*(1-MIN(1,Inputs!$G$7*$D3470)*churn_nonbuyers)*(ic*Inputs!$C$7+fee_wd*Inputs!$E$7*(1-$B3470)+fee_fx*Inputs!$D$7-cost_acc-cost_wd*Inputs!$E$7*(1-$B3470)-cost_fx*Inputs!$D$7))</f>
        <v>396796.689528198</v>
      </c>
      <c r="I3470" s="0" t="n">
        <f aca="false">12*Inputs!$B$8*(MIN(1,$H$52*$C3470)*(ic*Inputs!$C$8+pT-cost_acc-cost_wd*Inputs!$E$8-cost_fx*Inputs!$D$8-cost_ins)+(1-MIN(1,$H$52*$C3470))*(1-MIN(1,Inputs!$G$8*$D3470)*churn_nonbuyers)*(ic*Inputs!$C$8+fee_wd*Inputs!$E$8*(1-$B3470)+fee_fx*Inputs!$D$8-cost_acc-cost_wd*Inputs!$E$8*(1-$B3470)-cost_fx*Inputs!$D$8))</f>
        <v>161787.658032</v>
      </c>
      <c r="J3470" s="0" t="n">
        <f aca="false">G3470+H3470+I3470-fixed</f>
        <v>63552.3106312265</v>
      </c>
      <c r="K3470" s="0" t="n">
        <f aca="false">12*Inputs!$B$6*(1-MIN(1,Inputs!$G$6*$D3470)*churn_nonbuyers)*(ic*Inputs!$C$6+fee_wd*Inputs!$E$6*(1-$B3470)+fee_fx*Inputs!$D$6-cost_acc-cost_wd*Inputs!$E$6*(1-$B3470)-cost_fx*Inputs!$D$6)</f>
        <v>148767.311795306</v>
      </c>
      <c r="L3470" s="0" t="n">
        <f aca="false">12*Inputs!$B$7*(1-MIN(1,Inputs!$G$7*$D3470)*churn_nonbuyers)*(ic*Inputs!$C$7+fee_wd*Inputs!$E$7*(1-$B3470)+fee_fx*Inputs!$D$7-cost_acc-cost_wd*Inputs!$E$7*(1-$B3470)-cost_fx*Inputs!$D$7)</f>
        <v>346240.759845184</v>
      </c>
      <c r="M3470" s="0" t="n">
        <f aca="false">12*Inputs!$B$8*(1-MIN(1,Inputs!$G$8*$D3470)*churn_nonbuyers)*(ic*Inputs!$C$8+fee_wd*Inputs!$E$8*(1-$B3470)+fee_fx*Inputs!$D$8-cost_acc-cost_wd*Inputs!$E$8*(1-$B3470)-cost_fx*Inputs!$D$8)</f>
        <v>0</v>
      </c>
      <c r="N3470" s="0" t="n">
        <f aca="false">K3470+L3470+I3470-fixed</f>
        <v>-43204.2703275096</v>
      </c>
      <c r="O3470" s="0" t="n">
        <f aca="false">K3470+L3470+M3470-fixed</f>
        <v>-204991.92835951</v>
      </c>
      <c r="P3470" s="0" t="n">
        <f aca="false">12*Inputs!$B$6*(1-MIN(1,Inputs!$F$6*$D3470))*(ic*Inputs!$C$6+flat_fee-cost_acc-cost_wd*Inputs!$E$6*$E3470-cost_fx*Inputs!$D$6)+12*Inputs!$B$7*(1-MIN(1,Inputs!$F$7*$D3470))*(ic*Inputs!$C$7+flat_fee-cost_acc-cost_wd*Inputs!$E$7*$E3470-cost_fx*Inputs!$D$7)+12*Inputs!$B$8*(1-MIN(1,Inputs!$F$8*$D3470))*(ic*Inputs!$C$8+flat_fee-cost_acc-cost_wd*Inputs!$E$8*$E3470-cost_fx*Inputs!$D$8)-fixed</f>
        <v>-218543.17660144</v>
      </c>
    </row>
    <row r="3471" customFormat="false" ht="15" hidden="false" customHeight="false" outlineLevel="0" collapsed="false">
      <c r="A3471" s="0" t="n">
        <v>3406</v>
      </c>
      <c r="B3471" s="0" t="n">
        <v>0.361429</v>
      </c>
      <c r="C3471" s="0" t="n">
        <v>0.947218</v>
      </c>
      <c r="D3471" s="0" t="n">
        <v>0.949806</v>
      </c>
      <c r="E3471" s="0" t="n">
        <v>1.072218</v>
      </c>
      <c r="F3471" s="0" t="n">
        <v>0.091502</v>
      </c>
      <c r="G3471" s="0" t="n">
        <f aca="false">12*Inputs!$B$6*(MIN(1,$H$50*$C3471)*(ic*Inputs!$C$6+pS+fee_fx*Inputs!$D$6-cost_acc-cost_wd*Inputs!$E$6*$E3471-cost_fx*Inputs!$D$6-$F3471)+(1-MIN(1,$H$50*$C3471))*(1-MIN(1,Inputs!$G$6*$D3471)*churn_nonbuyers)*(ic*Inputs!$C$6+fee_wd*Inputs!$E$6*(1-$B3471)+fee_fx*Inputs!$D$6-cost_acc-cost_wd*Inputs!$E$6*(1-$B3471)-cost_fx*Inputs!$D$6))</f>
        <v>197702.452916242</v>
      </c>
      <c r="H3471" s="0" t="n">
        <f aca="false">12*Inputs!$B$7*(MIN(1,$H$51*$C3471)*(ic*Inputs!$C$7+pE+fee_fx*Inputs!$D$7-cost_acc-cost_wd*Inputs!$E$7*$E3471-cost_fx*Inputs!$D$7-$F3471)+(1-MIN(1,$H$51*$C3471))*(1-MIN(1,Inputs!$G$7*$D3471)*churn_nonbuyers)*(ic*Inputs!$C$7+fee_wd*Inputs!$E$7*(1-$B3471)+fee_fx*Inputs!$D$7-cost_acc-cost_wd*Inputs!$E$7*(1-$B3471)-cost_fx*Inputs!$D$7))</f>
        <v>405800.379127676</v>
      </c>
      <c r="I3471" s="0" t="n">
        <f aca="false">12*Inputs!$B$8*(MIN(1,$H$52*$C3471)*(ic*Inputs!$C$8+pT-cost_acc-cost_wd*Inputs!$E$8-cost_fx*Inputs!$D$8-cost_ins)+(1-MIN(1,$H$52*$C3471))*(1-MIN(1,Inputs!$G$8*$D3471)*churn_nonbuyers)*(ic*Inputs!$C$8+fee_wd*Inputs!$E$8*(1-$B3471)+fee_fx*Inputs!$D$8-cost_acc-cost_wd*Inputs!$E$8*(1-$B3471)-cost_fx*Inputs!$D$8))</f>
        <v>171434.845709787</v>
      </c>
      <c r="J3471" s="0" t="n">
        <f aca="false">G3471+H3471+I3471-fixed</f>
        <v>74937.6777537055</v>
      </c>
      <c r="K3471" s="0" t="n">
        <f aca="false">12*Inputs!$B$6*(1-MIN(1,Inputs!$G$6*$D3471)*churn_nonbuyers)*(ic*Inputs!$C$6+fee_wd*Inputs!$E$6*(1-$B3471)+fee_fx*Inputs!$D$6-cost_acc-cost_wd*Inputs!$E$6*(1-$B3471)-cost_fx*Inputs!$D$6)</f>
        <v>142451.849035973</v>
      </c>
      <c r="L3471" s="0" t="n">
        <f aca="false">12*Inputs!$B$7*(1-MIN(1,Inputs!$G$7*$D3471)*churn_nonbuyers)*(ic*Inputs!$C$7+fee_wd*Inputs!$E$7*(1-$B3471)+fee_fx*Inputs!$D$7-cost_acc-cost_wd*Inputs!$E$7*(1-$B3471)-cost_fx*Inputs!$D$7)</f>
        <v>341148.372333584</v>
      </c>
      <c r="M3471" s="0" t="n">
        <f aca="false">12*Inputs!$B$8*(1-MIN(1,Inputs!$G$8*$D3471)*churn_nonbuyers)*(ic*Inputs!$C$8+fee_wd*Inputs!$E$8*(1-$B3471)+fee_fx*Inputs!$D$8-cost_acc-cost_wd*Inputs!$E$8*(1-$B3471)-cost_fx*Inputs!$D$8)</f>
        <v>103574.190861206</v>
      </c>
      <c r="N3471" s="0" t="n">
        <f aca="false">K3471+L3471+I3471-fixed</f>
        <v>-44964.9329206563</v>
      </c>
      <c r="O3471" s="0" t="n">
        <f aca="false">K3471+L3471+M3471-fixed</f>
        <v>-112825.587769237</v>
      </c>
      <c r="P3471" s="0" t="n">
        <f aca="false">12*Inputs!$B$6*(1-MIN(1,Inputs!$F$6*$D3471))*(ic*Inputs!$C$6+flat_fee-cost_acc-cost_wd*Inputs!$E$6*$E3471-cost_fx*Inputs!$D$6)+12*Inputs!$B$7*(1-MIN(1,Inputs!$F$7*$D3471))*(ic*Inputs!$C$7+flat_fee-cost_acc-cost_wd*Inputs!$E$7*$E3471-cost_fx*Inputs!$D$7)+12*Inputs!$B$8*(1-MIN(1,Inputs!$F$8*$D3471))*(ic*Inputs!$C$8+flat_fee-cost_acc-cost_wd*Inputs!$E$8*$E3471-cost_fx*Inputs!$D$8)-fixed</f>
        <v>66709.6475619201</v>
      </c>
    </row>
    <row r="3472" customFormat="false" ht="15" hidden="false" customHeight="false" outlineLevel="0" collapsed="false">
      <c r="A3472" s="0" t="n">
        <v>3407</v>
      </c>
      <c r="B3472" s="0" t="n">
        <v>0.549491</v>
      </c>
      <c r="C3472" s="0" t="n">
        <v>0.667929</v>
      </c>
      <c r="D3472" s="0" t="n">
        <v>1.119952</v>
      </c>
      <c r="E3472" s="0" t="n">
        <v>1.244013</v>
      </c>
      <c r="F3472" s="0" t="n">
        <v>0.225355</v>
      </c>
      <c r="G3472" s="0" t="n">
        <f aca="false">12*Inputs!$B$6*(MIN(1,$H$50*$C3472)*(ic*Inputs!$C$6+pS+fee_fx*Inputs!$D$6-cost_acc-cost_wd*Inputs!$E$6*$E3472-cost_fx*Inputs!$D$6-$F3472)+(1-MIN(1,$H$50*$C3472))*(1-MIN(1,Inputs!$G$6*$D3472)*churn_nonbuyers)*(ic*Inputs!$C$6+fee_wd*Inputs!$E$6*(1-$B3472)+fee_fx*Inputs!$D$6-cost_acc-cost_wd*Inputs!$E$6*(1-$B3472)-cost_fx*Inputs!$D$6))</f>
        <v>151305.306708351</v>
      </c>
      <c r="H3472" s="0" t="n">
        <f aca="false">12*Inputs!$B$7*(MIN(1,$H$51*$C3472)*(ic*Inputs!$C$7+pE+fee_fx*Inputs!$D$7-cost_acc-cost_wd*Inputs!$E$7*$E3472-cost_fx*Inputs!$D$7-$F3472)+(1-MIN(1,$H$51*$C3472))*(1-MIN(1,Inputs!$G$7*$D3472)*churn_nonbuyers)*(ic*Inputs!$C$7+fee_wd*Inputs!$E$7*(1-$B3472)+fee_fx*Inputs!$D$7-cost_acc-cost_wd*Inputs!$E$7*(1-$B3472)-cost_fx*Inputs!$D$7))</f>
        <v>347876.660910632</v>
      </c>
      <c r="I3472" s="0" t="n">
        <f aca="false">12*Inputs!$B$8*(MIN(1,$H$52*$C3472)*(ic*Inputs!$C$8+pT-cost_acc-cost_wd*Inputs!$E$8-cost_fx*Inputs!$D$8-cost_ins)+(1-MIN(1,$H$52*$C3472))*(1-MIN(1,Inputs!$G$8*$D3472)*churn_nonbuyers)*(ic*Inputs!$C$8+fee_wd*Inputs!$E$8*(1-$B3472)+fee_fx*Inputs!$D$8-cost_acc-cost_wd*Inputs!$E$8*(1-$B3472)-cost_fx*Inputs!$D$8))</f>
        <v>130788.875769263</v>
      </c>
      <c r="J3472" s="0" t="n">
        <f aca="false">G3472+H3472+I3472-fixed</f>
        <v>-70029.156611754</v>
      </c>
      <c r="K3472" s="0" t="n">
        <f aca="false">12*Inputs!$B$6*(1-MIN(1,Inputs!$G$6*$D3472)*churn_nonbuyers)*(ic*Inputs!$C$6+fee_wd*Inputs!$E$6*(1-$B3472)+fee_fx*Inputs!$D$6-cost_acc-cost_wd*Inputs!$E$6*(1-$B3472)-cost_fx*Inputs!$D$6)</f>
        <v>115615.08535991</v>
      </c>
      <c r="L3472" s="0" t="n">
        <f aca="false">12*Inputs!$B$7*(1-MIN(1,Inputs!$G$7*$D3472)*churn_nonbuyers)*(ic*Inputs!$C$7+fee_wd*Inputs!$E$7*(1-$B3472)+fee_fx*Inputs!$D$7-cost_acc-cost_wd*Inputs!$E$7*(1-$B3472)-cost_fx*Inputs!$D$7)</f>
        <v>313184.899919946</v>
      </c>
      <c r="M3472" s="0" t="n">
        <f aca="false">12*Inputs!$B$8*(1-MIN(1,Inputs!$G$8*$D3472)*churn_nonbuyers)*(ic*Inputs!$C$8+fee_wd*Inputs!$E$8*(1-$B3472)+fee_fx*Inputs!$D$8-cost_acc-cost_wd*Inputs!$E$8*(1-$B3472)-cost_fx*Inputs!$D$8)</f>
        <v>64815.3581329152</v>
      </c>
      <c r="N3472" s="0" t="n">
        <f aca="false">K3472+L3472+I3472-fixed</f>
        <v>-140411.13895088</v>
      </c>
      <c r="O3472" s="0" t="n">
        <f aca="false">K3472+L3472+M3472-fixed</f>
        <v>-206384.656587228</v>
      </c>
      <c r="P3472" s="0" t="n">
        <f aca="false">12*Inputs!$B$6*(1-MIN(1,Inputs!$F$6*$D3472))*(ic*Inputs!$C$6+flat_fee-cost_acc-cost_wd*Inputs!$E$6*$E3472-cost_fx*Inputs!$D$6)+12*Inputs!$B$7*(1-MIN(1,Inputs!$F$7*$D3472))*(ic*Inputs!$C$7+flat_fee-cost_acc-cost_wd*Inputs!$E$7*$E3472-cost_fx*Inputs!$D$7)+12*Inputs!$B$8*(1-MIN(1,Inputs!$F$8*$D3472))*(ic*Inputs!$C$8+flat_fee-cost_acc-cost_wd*Inputs!$E$8*$E3472-cost_fx*Inputs!$D$8)-fixed</f>
        <v>-95561.14408576</v>
      </c>
    </row>
    <row r="3473" customFormat="false" ht="15" hidden="false" customHeight="false" outlineLevel="0" collapsed="false">
      <c r="A3473" s="0" t="n">
        <v>3408</v>
      </c>
      <c r="B3473" s="0" t="n">
        <v>0.327081</v>
      </c>
      <c r="C3473" s="0" t="n">
        <v>0.974216</v>
      </c>
      <c r="D3473" s="0" t="n">
        <v>0.896348</v>
      </c>
      <c r="E3473" s="0" t="n">
        <v>1.209225</v>
      </c>
      <c r="F3473" s="0" t="n">
        <v>0.161982</v>
      </c>
      <c r="G3473" s="0" t="n">
        <f aca="false">12*Inputs!$B$6*(MIN(1,$H$50*$C3473)*(ic*Inputs!$C$6+pS+fee_fx*Inputs!$D$6-cost_acc-cost_wd*Inputs!$E$6*$E3473-cost_fx*Inputs!$D$6-$F3473)+(1-MIN(1,$H$50*$C3473))*(1-MIN(1,Inputs!$G$6*$D3473)*churn_nonbuyers)*(ic*Inputs!$C$6+fee_wd*Inputs!$E$6*(1-$B3473)+fee_fx*Inputs!$D$6-cost_acc-cost_wd*Inputs!$E$6*(1-$B3473)-cost_fx*Inputs!$D$6))</f>
        <v>199344.807143371</v>
      </c>
      <c r="H3473" s="0" t="n">
        <f aca="false">12*Inputs!$B$7*(MIN(1,$H$51*$C3473)*(ic*Inputs!$C$7+pE+fee_fx*Inputs!$D$7-cost_acc-cost_wd*Inputs!$E$7*$E3473-cost_fx*Inputs!$D$7-$F3473)+(1-MIN(1,$H$51*$C3473))*(1-MIN(1,Inputs!$G$7*$D3473)*churn_nonbuyers)*(ic*Inputs!$C$7+fee_wd*Inputs!$E$7*(1-$B3473)+fee_fx*Inputs!$D$7-cost_acc-cost_wd*Inputs!$E$7*(1-$B3473)-cost_fx*Inputs!$D$7))</f>
        <v>391593.10123323</v>
      </c>
      <c r="I3473" s="0" t="n">
        <f aca="false">12*Inputs!$B$8*(MIN(1,$H$52*$C3473)*(ic*Inputs!$C$8+pT-cost_acc-cost_wd*Inputs!$E$8-cost_fx*Inputs!$D$8-cost_ins)+(1-MIN(1,$H$52*$C3473))*(1-MIN(1,Inputs!$G$8*$D3473)*churn_nonbuyers)*(ic*Inputs!$C$8+fee_wd*Inputs!$E$8*(1-$B3473)+fee_fx*Inputs!$D$8-cost_acc-cost_wd*Inputs!$E$8*(1-$B3473)-cost_fx*Inputs!$D$8))</f>
        <v>177242.594101391</v>
      </c>
      <c r="J3473" s="0" t="n">
        <f aca="false">G3473+H3473+I3473-fixed</f>
        <v>68180.5024779914</v>
      </c>
      <c r="K3473" s="0" t="n">
        <f aca="false">12*Inputs!$B$6*(1-MIN(1,Inputs!$G$6*$D3473)*churn_nonbuyers)*(ic*Inputs!$C$6+fee_wd*Inputs!$E$6*(1-$B3473)+fee_fx*Inputs!$D$6-cost_acc-cost_wd*Inputs!$E$6*(1-$B3473)-cost_fx*Inputs!$D$6)</f>
        <v>147576.032641354</v>
      </c>
      <c r="L3473" s="0" t="n">
        <f aca="false">12*Inputs!$B$7*(1-MIN(1,Inputs!$G$7*$D3473)*churn_nonbuyers)*(ic*Inputs!$C$7+fee_wd*Inputs!$E$7*(1-$B3473)+fee_fx*Inputs!$D$7-cost_acc-cost_wd*Inputs!$E$7*(1-$B3473)-cost_fx*Inputs!$D$7)</f>
        <v>346524.641280812</v>
      </c>
      <c r="M3473" s="0" t="n">
        <f aca="false">12*Inputs!$B$8*(1-MIN(1,Inputs!$G$8*$D3473)*churn_nonbuyers)*(ic*Inputs!$C$8+fee_wd*Inputs!$E$8*(1-$B3473)+fee_fx*Inputs!$D$8-cost_acc-cost_wd*Inputs!$E$8*(1-$B3473)-cost_fx*Inputs!$D$8)</f>
        <v>115753.315206317</v>
      </c>
      <c r="N3473" s="0" t="n">
        <f aca="false">K3473+L3473+I3473-fixed</f>
        <v>-28656.7319764436</v>
      </c>
      <c r="O3473" s="0" t="n">
        <f aca="false">K3473+L3473+M3473-fixed</f>
        <v>-90146.0108715176</v>
      </c>
      <c r="P3473" s="0" t="n">
        <f aca="false">12*Inputs!$B$6*(1-MIN(1,Inputs!$F$6*$D3473))*(ic*Inputs!$C$6+flat_fee-cost_acc-cost_wd*Inputs!$E$6*$E3473-cost_fx*Inputs!$D$6)+12*Inputs!$B$7*(1-MIN(1,Inputs!$F$7*$D3473))*(ic*Inputs!$C$7+flat_fee-cost_acc-cost_wd*Inputs!$E$7*$E3473-cost_fx*Inputs!$D$7)+12*Inputs!$B$8*(1-MIN(1,Inputs!$F$8*$D3473))*(ic*Inputs!$C$8+flat_fee-cost_acc-cost_wd*Inputs!$E$8*$E3473-cost_fx*Inputs!$D$8)-fixed</f>
        <v>33334.283528</v>
      </c>
    </row>
    <row r="3474" customFormat="false" ht="15" hidden="false" customHeight="false" outlineLevel="0" collapsed="false">
      <c r="A3474" s="0" t="n">
        <v>3409</v>
      </c>
      <c r="B3474" s="0" t="n">
        <v>0.140144</v>
      </c>
      <c r="C3474" s="0" t="n">
        <v>1.070522</v>
      </c>
      <c r="D3474" s="0" t="n">
        <v>1.229416</v>
      </c>
      <c r="E3474" s="0" t="n">
        <v>1.325034</v>
      </c>
      <c r="F3474" s="0" t="n">
        <v>0.248641</v>
      </c>
      <c r="G3474" s="0" t="n">
        <f aca="false">12*Inputs!$B$6*(MIN(1,$H$50*$C3474)*(ic*Inputs!$C$6+pS+fee_fx*Inputs!$D$6-cost_acc-cost_wd*Inputs!$E$6*$E3474-cost_fx*Inputs!$D$6-$F3474)+(1-MIN(1,$H$50*$C3474))*(1-MIN(1,Inputs!$G$6*$D3474)*churn_nonbuyers)*(ic*Inputs!$C$6+fee_wd*Inputs!$E$6*(1-$B3474)+fee_fx*Inputs!$D$6-cost_acc-cost_wd*Inputs!$E$6*(1-$B3474)-cost_fx*Inputs!$D$6))</f>
        <v>220216.490645772</v>
      </c>
      <c r="H3474" s="0" t="n">
        <f aca="false">12*Inputs!$B$7*(MIN(1,$H$51*$C3474)*(ic*Inputs!$C$7+pE+fee_fx*Inputs!$D$7-cost_acc-cost_wd*Inputs!$E$7*$E3474-cost_fx*Inputs!$D$7-$F3474)+(1-MIN(1,$H$51*$C3474))*(1-MIN(1,Inputs!$G$7*$D3474)*churn_nonbuyers)*(ic*Inputs!$C$7+fee_wd*Inputs!$E$7*(1-$B3474)+fee_fx*Inputs!$D$7-cost_acc-cost_wd*Inputs!$E$7*(1-$B3474)-cost_fx*Inputs!$D$7))</f>
        <v>389212.501580642</v>
      </c>
      <c r="I3474" s="0" t="n">
        <f aca="false">12*Inputs!$B$8*(MIN(1,$H$52*$C3474)*(ic*Inputs!$C$8+pT-cost_acc-cost_wd*Inputs!$E$8-cost_fx*Inputs!$D$8-cost_ins)+(1-MIN(1,$H$52*$C3474))*(1-MIN(1,Inputs!$G$8*$D3474)*churn_nonbuyers)*(ic*Inputs!$C$8+fee_wd*Inputs!$E$8*(1-$B3474)+fee_fx*Inputs!$D$8-cost_acc-cost_wd*Inputs!$E$8*(1-$B3474)-cost_fx*Inputs!$D$8))</f>
        <v>165478.914667907</v>
      </c>
      <c r="J3474" s="0" t="n">
        <f aca="false">G3474+H3474+I3474-fixed</f>
        <v>74907.906894321</v>
      </c>
      <c r="K3474" s="0" t="n">
        <f aca="false">12*Inputs!$B$6*(1-MIN(1,Inputs!$G$6*$D3474)*churn_nonbuyers)*(ic*Inputs!$C$6+fee_wd*Inputs!$E$6*(1-$B3474)+fee_fx*Inputs!$D$6-cost_acc-cost_wd*Inputs!$E$6*(1-$B3474)-cost_fx*Inputs!$D$6)</f>
        <v>170267.276706509</v>
      </c>
      <c r="L3474" s="0" t="n">
        <f aca="false">12*Inputs!$B$7*(1-MIN(1,Inputs!$G$7*$D3474)*churn_nonbuyers)*(ic*Inputs!$C$7+fee_wd*Inputs!$E$7*(1-$B3474)+fee_fx*Inputs!$D$7-cost_acc-cost_wd*Inputs!$E$7*(1-$B3474)-cost_fx*Inputs!$D$7)</f>
        <v>368892.563655905</v>
      </c>
      <c r="M3474" s="0" t="n">
        <f aca="false">12*Inputs!$B$8*(1-MIN(1,Inputs!$G$8*$D3474)*churn_nonbuyers)*(ic*Inputs!$C$8+fee_wd*Inputs!$E$8*(1-$B3474)+fee_fx*Inputs!$D$8-cost_acc-cost_wd*Inputs!$E$8*(1-$B3474)-cost_fx*Inputs!$D$8)</f>
        <v>44565.2415903744</v>
      </c>
      <c r="N3474" s="0" t="n">
        <f aca="false">K3474+L3474+I3474-fixed</f>
        <v>4638.75503032096</v>
      </c>
      <c r="O3474" s="0" t="n">
        <f aca="false">K3474+L3474+M3474-fixed</f>
        <v>-116274.918047211</v>
      </c>
      <c r="P3474" s="0" t="n">
        <f aca="false">12*Inputs!$B$6*(1-MIN(1,Inputs!$F$6*$D3474))*(ic*Inputs!$C$6+flat_fee-cost_acc-cost_wd*Inputs!$E$6*$E3474-cost_fx*Inputs!$D$6)+12*Inputs!$B$7*(1-MIN(1,Inputs!$F$7*$D3474))*(ic*Inputs!$C$7+flat_fee-cost_acc-cost_wd*Inputs!$E$7*$E3474-cost_fx*Inputs!$D$7)+12*Inputs!$B$8*(1-MIN(1,Inputs!$F$8*$D3474))*(ic*Inputs!$C$8+flat_fee-cost_acc-cost_wd*Inputs!$E$8*$E3474-cost_fx*Inputs!$D$8)-fixed</f>
        <v>-181420.47401344</v>
      </c>
    </row>
    <row r="3475" customFormat="false" ht="15" hidden="false" customHeight="false" outlineLevel="0" collapsed="false">
      <c r="A3475" s="0" t="n">
        <v>3410</v>
      </c>
      <c r="B3475" s="0" t="n">
        <v>0.414128</v>
      </c>
      <c r="C3475" s="0" t="n">
        <v>1.005234</v>
      </c>
      <c r="D3475" s="0" t="n">
        <v>1.741646</v>
      </c>
      <c r="E3475" s="0" t="n">
        <v>1.041453</v>
      </c>
      <c r="F3475" s="0" t="n">
        <v>0.100518</v>
      </c>
      <c r="G3475" s="0" t="n">
        <f aca="false">12*Inputs!$B$6*(MIN(1,$H$50*$C3475)*(ic*Inputs!$C$6+pS+fee_fx*Inputs!$D$6-cost_acc-cost_wd*Inputs!$E$6*$E3475-cost_fx*Inputs!$D$6-$F3475)+(1-MIN(1,$H$50*$C3475))*(1-MIN(1,Inputs!$G$6*$D3475)*churn_nonbuyers)*(ic*Inputs!$C$6+fee_wd*Inputs!$E$6*(1-$B3475)+fee_fx*Inputs!$D$6-cost_acc-cost_wd*Inputs!$E$6*(1-$B3475)-cost_fx*Inputs!$D$6))</f>
        <v>189774.536236925</v>
      </c>
      <c r="H3475" s="0" t="n">
        <f aca="false">12*Inputs!$B$7*(MIN(1,$H$51*$C3475)*(ic*Inputs!$C$7+pE+fee_fx*Inputs!$D$7-cost_acc-cost_wd*Inputs!$E$7*$E3475-cost_fx*Inputs!$D$7-$F3475)+(1-MIN(1,$H$51*$C3475))*(1-MIN(1,Inputs!$G$7*$D3475)*churn_nonbuyers)*(ic*Inputs!$C$7+fee_wd*Inputs!$E$7*(1-$B3475)+fee_fx*Inputs!$D$7-cost_acc-cost_wd*Inputs!$E$7*(1-$B3475)-cost_fx*Inputs!$D$7))</f>
        <v>403513.063936049</v>
      </c>
      <c r="I3475" s="0" t="n">
        <f aca="false">12*Inputs!$B$8*(MIN(1,$H$52*$C3475)*(ic*Inputs!$C$8+pT-cost_acc-cost_wd*Inputs!$E$8-cost_fx*Inputs!$D$8-cost_ins)+(1-MIN(1,$H$52*$C3475))*(1-MIN(1,Inputs!$G$8*$D3475)*churn_nonbuyers)*(ic*Inputs!$C$8+fee_wd*Inputs!$E$8*(1-$B3475)+fee_fx*Inputs!$D$8-cost_acc-cost_wd*Inputs!$E$8*(1-$B3475)-cost_fx*Inputs!$D$8))</f>
        <v>144898.449696</v>
      </c>
      <c r="J3475" s="0" t="n">
        <f aca="false">G3475+H3475+I3475-fixed</f>
        <v>38186.0498689739</v>
      </c>
      <c r="K3475" s="0" t="n">
        <f aca="false">12*Inputs!$B$6*(1-MIN(1,Inputs!$G$6*$D3475)*churn_nonbuyers)*(ic*Inputs!$C$6+fee_wd*Inputs!$E$6*(1-$B3475)+fee_fx*Inputs!$D$6-cost_acc-cost_wd*Inputs!$E$6*(1-$B3475)-cost_fx*Inputs!$D$6)</f>
        <v>129602.879817754</v>
      </c>
      <c r="L3475" s="0" t="n">
        <f aca="false">12*Inputs!$B$7*(1-MIN(1,Inputs!$G$7*$D3475)*churn_nonbuyers)*(ic*Inputs!$C$7+fee_wd*Inputs!$E$7*(1-$B3475)+fee_fx*Inputs!$D$7-cost_acc-cost_wd*Inputs!$E$7*(1-$B3475)-cost_fx*Inputs!$D$7)</f>
        <v>325614.480082652</v>
      </c>
      <c r="M3475" s="0" t="n">
        <f aca="false">12*Inputs!$B$8*(1-MIN(1,Inputs!$G$8*$D3475)*churn_nonbuyers)*(ic*Inputs!$C$8+fee_wd*Inputs!$E$8*(1-$B3475)+fee_fx*Inputs!$D$8-cost_acc-cost_wd*Inputs!$E$8*(1-$B3475)-cost_fx*Inputs!$D$8)</f>
        <v>0</v>
      </c>
      <c r="N3475" s="0" t="n">
        <f aca="false">K3475+L3475+I3475-fixed</f>
        <v>-99884.1904035944</v>
      </c>
      <c r="O3475" s="0" t="n">
        <f aca="false">K3475+L3475+M3475-fixed</f>
        <v>-244782.640099594</v>
      </c>
      <c r="P3475" s="0" t="n">
        <f aca="false">12*Inputs!$B$6*(1-MIN(1,Inputs!$F$6*$D3475))*(ic*Inputs!$C$6+flat_fee-cost_acc-cost_wd*Inputs!$E$6*$E3475-cost_fx*Inputs!$D$6)+12*Inputs!$B$7*(1-MIN(1,Inputs!$F$7*$D3475))*(ic*Inputs!$C$7+flat_fee-cost_acc-cost_wd*Inputs!$E$7*$E3475-cost_fx*Inputs!$D$7)+12*Inputs!$B$8*(1-MIN(1,Inputs!$F$8*$D3475))*(ic*Inputs!$C$8+flat_fee-cost_acc-cost_wd*Inputs!$E$8*$E3475-cost_fx*Inputs!$D$8)-fixed</f>
        <v>-358292.21309488</v>
      </c>
    </row>
    <row r="3476" customFormat="false" ht="15" hidden="false" customHeight="false" outlineLevel="0" collapsed="false">
      <c r="A3476" s="0" t="n">
        <v>3411</v>
      </c>
      <c r="B3476" s="0" t="n">
        <v>0.28612</v>
      </c>
      <c r="C3476" s="0" t="n">
        <v>1.030104</v>
      </c>
      <c r="D3476" s="0" t="n">
        <v>1.014143</v>
      </c>
      <c r="E3476" s="0" t="n">
        <v>1.178137</v>
      </c>
      <c r="F3476" s="0" t="n">
        <v>0.389947</v>
      </c>
      <c r="G3476" s="0" t="n">
        <f aca="false">12*Inputs!$B$6*(MIN(1,$H$50*$C3476)*(ic*Inputs!$C$6+pS+fee_fx*Inputs!$D$6-cost_acc-cost_wd*Inputs!$E$6*$E3476-cost_fx*Inputs!$D$6-$F3476)+(1-MIN(1,$H$50*$C3476))*(1-MIN(1,Inputs!$G$6*$D3476)*churn_nonbuyers)*(ic*Inputs!$C$6+fee_wd*Inputs!$E$6*(1-$B3476)+fee_fx*Inputs!$D$6-cost_acc-cost_wd*Inputs!$E$6*(1-$B3476)-cost_fx*Inputs!$D$6))</f>
        <v>201944.921203895</v>
      </c>
      <c r="H3476" s="0" t="n">
        <f aca="false">12*Inputs!$B$7*(MIN(1,$H$51*$C3476)*(ic*Inputs!$C$7+pE+fee_fx*Inputs!$D$7-cost_acc-cost_wd*Inputs!$E$7*$E3476-cost_fx*Inputs!$D$7-$F3476)+(1-MIN(1,$H$51*$C3476))*(1-MIN(1,Inputs!$G$7*$D3476)*churn_nonbuyers)*(ic*Inputs!$C$7+fee_wd*Inputs!$E$7*(1-$B3476)+fee_fx*Inputs!$D$7-cost_acc-cost_wd*Inputs!$E$7*(1-$B3476)-cost_fx*Inputs!$D$7))</f>
        <v>386964.230569115</v>
      </c>
      <c r="I3476" s="0" t="n">
        <f aca="false">12*Inputs!$B$8*(MIN(1,$H$52*$C3476)*(ic*Inputs!$C$8+pT-cost_acc-cost_wd*Inputs!$E$8-cost_fx*Inputs!$D$8-cost_ins)+(1-MIN(1,$H$52*$C3476))*(1-MIN(1,Inputs!$G$8*$D3476)*churn_nonbuyers)*(ic*Inputs!$C$8+fee_wd*Inputs!$E$8*(1-$B3476)+fee_fx*Inputs!$D$8-cost_acc-cost_wd*Inputs!$E$8*(1-$B3476)-cost_fx*Inputs!$D$8))</f>
        <v>173783.247835515</v>
      </c>
      <c r="J3476" s="0" t="n">
        <f aca="false">G3476+H3476+I3476-fixed</f>
        <v>62692.3996085255</v>
      </c>
      <c r="K3476" s="0" t="n">
        <f aca="false">12*Inputs!$B$6*(1-MIN(1,Inputs!$G$6*$D3476)*churn_nonbuyers)*(ic*Inputs!$C$6+fee_wd*Inputs!$E$6*(1-$B3476)+fee_fx*Inputs!$D$6-cost_acc-cost_wd*Inputs!$E$6*(1-$B3476)-cost_fx*Inputs!$D$6)</f>
        <v>152265.358045152</v>
      </c>
      <c r="L3476" s="0" t="n">
        <f aca="false">12*Inputs!$B$7*(1-MIN(1,Inputs!$G$7*$D3476)*churn_nonbuyers)*(ic*Inputs!$C$7+fee_wd*Inputs!$E$7*(1-$B3476)+fee_fx*Inputs!$D$7-cost_acc-cost_wd*Inputs!$E$7*(1-$B3476)-cost_fx*Inputs!$D$7)</f>
        <v>350985.165963091</v>
      </c>
      <c r="M3476" s="0" t="n">
        <f aca="false">12*Inputs!$B$8*(1-MIN(1,Inputs!$G$8*$D3476)*churn_nonbuyers)*(ic*Inputs!$C$8+fee_wd*Inputs!$E$8*(1-$B3476)+fee_fx*Inputs!$D$8-cost_acc-cost_wd*Inputs!$E$8*(1-$B3476)-cost_fx*Inputs!$D$8)</f>
        <v>90704.444957376</v>
      </c>
      <c r="N3476" s="0" t="n">
        <f aca="false">K3476+L3476+I3476-fixed</f>
        <v>-22966.2281562416</v>
      </c>
      <c r="O3476" s="0" t="n">
        <f aca="false">K3476+L3476+M3476-fixed</f>
        <v>-106045.031034381</v>
      </c>
      <c r="P3476" s="0" t="n">
        <f aca="false">12*Inputs!$B$6*(1-MIN(1,Inputs!$F$6*$D3476))*(ic*Inputs!$C$6+flat_fee-cost_acc-cost_wd*Inputs!$E$6*$E3476-cost_fx*Inputs!$D$6)+12*Inputs!$B$7*(1-MIN(1,Inputs!$F$7*$D3476))*(ic*Inputs!$C$7+flat_fee-cost_acc-cost_wd*Inputs!$E$7*$E3476-cost_fx*Inputs!$D$7)+12*Inputs!$B$8*(1-MIN(1,Inputs!$F$8*$D3476))*(ic*Inputs!$C$8+flat_fee-cost_acc-cost_wd*Inputs!$E$8*$E3476-cost_fx*Inputs!$D$8)-fixed</f>
        <v>-13854.16372216</v>
      </c>
    </row>
    <row r="3477" customFormat="false" ht="15" hidden="false" customHeight="false" outlineLevel="0" collapsed="false">
      <c r="A3477" s="0" t="n">
        <v>3412</v>
      </c>
      <c r="B3477" s="0" t="n">
        <v>0.249899</v>
      </c>
      <c r="C3477" s="0" t="n">
        <v>0.697379</v>
      </c>
      <c r="D3477" s="0" t="n">
        <v>1.161624</v>
      </c>
      <c r="E3477" s="0" t="n">
        <v>1.08884</v>
      </c>
      <c r="F3477" s="0" t="n">
        <v>0.024739</v>
      </c>
      <c r="G3477" s="0" t="n">
        <f aca="false">12*Inputs!$B$6*(MIN(1,$H$50*$C3477)*(ic*Inputs!$C$6+pS+fee_fx*Inputs!$D$6-cost_acc-cost_wd*Inputs!$E$6*$E3477-cost_fx*Inputs!$D$6-$F3477)+(1-MIN(1,$H$50*$C3477))*(1-MIN(1,Inputs!$G$6*$D3477)*churn_nonbuyers)*(ic*Inputs!$C$6+fee_wd*Inputs!$E$6*(1-$B3477)+fee_fx*Inputs!$D$6-cost_acc-cost_wd*Inputs!$E$6*(1-$B3477)-cost_fx*Inputs!$D$6))</f>
        <v>196723.155799763</v>
      </c>
      <c r="H3477" s="0" t="n">
        <f aca="false">12*Inputs!$B$7*(MIN(1,$H$51*$C3477)*(ic*Inputs!$C$7+pE+fee_fx*Inputs!$D$7-cost_acc-cost_wd*Inputs!$E$7*$E3477-cost_fx*Inputs!$D$7-$F3477)+(1-MIN(1,$H$51*$C3477))*(1-MIN(1,Inputs!$G$7*$D3477)*churn_nonbuyers)*(ic*Inputs!$C$7+fee_wd*Inputs!$E$7*(1-$B3477)+fee_fx*Inputs!$D$7-cost_acc-cost_wd*Inputs!$E$7*(1-$B3477)-cost_fx*Inputs!$D$7))</f>
        <v>399661.884416734</v>
      </c>
      <c r="I3477" s="0" t="n">
        <f aca="false">12*Inputs!$B$8*(MIN(1,$H$52*$C3477)*(ic*Inputs!$C$8+pT-cost_acc-cost_wd*Inputs!$E$8-cost_fx*Inputs!$D$8-cost_ins)+(1-MIN(1,$H$52*$C3477))*(1-MIN(1,Inputs!$G$8*$D3477)*churn_nonbuyers)*(ic*Inputs!$C$8+fee_wd*Inputs!$E$8*(1-$B3477)+fee_fx*Inputs!$D$8-cost_acc-cost_wd*Inputs!$E$8*(1-$B3477)-cost_fx*Inputs!$D$8))</f>
        <v>130593.643434263</v>
      </c>
      <c r="J3477" s="0" t="n">
        <f aca="false">G3477+H3477+I3477-fixed</f>
        <v>26978.6836507596</v>
      </c>
      <c r="K3477" s="0" t="n">
        <f aca="false">12*Inputs!$B$6*(1-MIN(1,Inputs!$G$6*$D3477)*churn_nonbuyers)*(ic*Inputs!$C$6+fee_wd*Inputs!$E$6*(1-$B3477)+fee_fx*Inputs!$D$6-cost_acc-cost_wd*Inputs!$E$6*(1-$B3477)-cost_fx*Inputs!$D$6)</f>
        <v>155995.452547027</v>
      </c>
      <c r="L3477" s="0" t="n">
        <f aca="false">12*Inputs!$B$7*(1-MIN(1,Inputs!$G$7*$D3477)*churn_nonbuyers)*(ic*Inputs!$C$7+fee_wd*Inputs!$E$7*(1-$B3477)+fee_fx*Inputs!$D$7-cost_acc-cost_wd*Inputs!$E$7*(1-$B3477)-cost_fx*Inputs!$D$7)</f>
        <v>354417.587176217</v>
      </c>
      <c r="M3477" s="0" t="n">
        <f aca="false">12*Inputs!$B$8*(1-MIN(1,Inputs!$G$8*$D3477)*churn_nonbuyers)*(ic*Inputs!$C$8+fee_wd*Inputs!$E$8*(1-$B3477)+fee_fx*Inputs!$D$8-cost_acc-cost_wd*Inputs!$E$8*(1-$B3477)-cost_fx*Inputs!$D$8)</f>
        <v>58750.6959927936</v>
      </c>
      <c r="N3477" s="0" t="n">
        <f aca="false">K3477+L3477+I3477-fixed</f>
        <v>-58993.3168424936</v>
      </c>
      <c r="O3477" s="0" t="n">
        <f aca="false">K3477+L3477+M3477-fixed</f>
        <v>-130836.264283963</v>
      </c>
      <c r="P3477" s="0" t="n">
        <f aca="false">12*Inputs!$B$6*(1-MIN(1,Inputs!$F$6*$D3477))*(ic*Inputs!$C$6+flat_fee-cost_acc-cost_wd*Inputs!$E$6*$E3477-cost_fx*Inputs!$D$6)+12*Inputs!$B$7*(1-MIN(1,Inputs!$F$7*$D3477))*(ic*Inputs!$C$7+flat_fee-cost_acc-cost_wd*Inputs!$E$7*$E3477-cost_fx*Inputs!$D$7)+12*Inputs!$B$8*(1-MIN(1,Inputs!$F$8*$D3477))*(ic*Inputs!$C$8+flat_fee-cost_acc-cost_wd*Inputs!$E$8*$E3477-cost_fx*Inputs!$D$8)-fixed</f>
        <v>-55605.0967936</v>
      </c>
    </row>
    <row r="3478" customFormat="false" ht="15" hidden="false" customHeight="false" outlineLevel="0" collapsed="false">
      <c r="A3478" s="0" t="n">
        <v>3413</v>
      </c>
      <c r="B3478" s="0" t="n">
        <v>0.558568</v>
      </c>
      <c r="C3478" s="0" t="n">
        <v>1.04507</v>
      </c>
      <c r="D3478" s="0" t="n">
        <v>1.320045</v>
      </c>
      <c r="E3478" s="0" t="n">
        <v>1.127076</v>
      </c>
      <c r="F3478" s="0" t="n">
        <v>0.098274</v>
      </c>
      <c r="G3478" s="0" t="n">
        <f aca="false">12*Inputs!$B$6*(MIN(1,$H$50*$C3478)*(ic*Inputs!$C$6+pS+fee_fx*Inputs!$D$6-cost_acc-cost_wd*Inputs!$E$6*$E3478-cost_fx*Inputs!$D$6-$F3478)+(1-MIN(1,$H$50*$C3478))*(1-MIN(1,Inputs!$G$6*$D3478)*churn_nonbuyers)*(ic*Inputs!$C$6+fee_wd*Inputs!$E$6*(1-$B3478)+fee_fx*Inputs!$D$6-cost_acc-cost_wd*Inputs!$E$6*(1-$B3478)-cost_fx*Inputs!$D$6))</f>
        <v>175091.472881169</v>
      </c>
      <c r="H3478" s="0" t="n">
        <f aca="false">12*Inputs!$B$7*(MIN(1,$H$51*$C3478)*(ic*Inputs!$C$7+pE+fee_fx*Inputs!$D$7-cost_acc-cost_wd*Inputs!$E$7*$E3478-cost_fx*Inputs!$D$7-$F3478)+(1-MIN(1,$H$51*$C3478))*(1-MIN(1,Inputs!$G$7*$D3478)*churn_nonbuyers)*(ic*Inputs!$C$7+fee_wd*Inputs!$E$7*(1-$B3478)+fee_fx*Inputs!$D$7-cost_acc-cost_wd*Inputs!$E$7*(1-$B3478)-cost_fx*Inputs!$D$7))</f>
        <v>387330.457057489</v>
      </c>
      <c r="I3478" s="0" t="n">
        <f aca="false">12*Inputs!$B$8*(MIN(1,$H$52*$C3478)*(ic*Inputs!$C$8+pT-cost_acc-cost_wd*Inputs!$E$8-cost_fx*Inputs!$D$8-cost_ins)+(1-MIN(1,$H$52*$C3478))*(1-MIN(1,Inputs!$G$8*$D3478)*churn_nonbuyers)*(ic*Inputs!$C$8+fee_wd*Inputs!$E$8*(1-$B3478)+fee_fx*Inputs!$D$8-cost_acc-cost_wd*Inputs!$E$8*(1-$B3478)-cost_fx*Inputs!$D$8))</f>
        <v>156750.328774146</v>
      </c>
      <c r="J3478" s="0" t="n">
        <f aca="false">G3478+H3478+I3478-fixed</f>
        <v>19172.2587128042</v>
      </c>
      <c r="K3478" s="0" t="n">
        <f aca="false">12*Inputs!$B$6*(1-MIN(1,Inputs!$G$6*$D3478)*churn_nonbuyers)*(ic*Inputs!$C$6+fee_wd*Inputs!$E$6*(1-$B3478)+fee_fx*Inputs!$D$6-cost_acc-cost_wd*Inputs!$E$6*(1-$B3478)-cost_fx*Inputs!$D$6)</f>
        <v>113168.965648032</v>
      </c>
      <c r="L3478" s="0" t="n">
        <f aca="false">12*Inputs!$B$7*(1-MIN(1,Inputs!$G$7*$D3478)*churn_nonbuyers)*(ic*Inputs!$C$7+fee_wd*Inputs!$E$7*(1-$B3478)+fee_fx*Inputs!$D$7-cost_acc-cost_wd*Inputs!$E$7*(1-$B3478)-cost_fx*Inputs!$D$7)</f>
        <v>309984.230428819</v>
      </c>
      <c r="M3478" s="0" t="n">
        <f aca="false">12*Inputs!$B$8*(1-MIN(1,Inputs!$G$8*$D3478)*churn_nonbuyers)*(ic*Inputs!$C$8+fee_wd*Inputs!$E$8*(1-$B3478)+fee_fx*Inputs!$D$8-cost_acc-cost_wd*Inputs!$E$8*(1-$B3478)-cost_fx*Inputs!$D$8)</f>
        <v>22759.306890816</v>
      </c>
      <c r="N3478" s="0" t="n">
        <f aca="false">K3478+L3478+I3478-fixed</f>
        <v>-120096.475149002</v>
      </c>
      <c r="O3478" s="0" t="n">
        <f aca="false">K3478+L3478+M3478-fixed</f>
        <v>-254087.497032333</v>
      </c>
      <c r="P3478" s="0" t="n">
        <f aca="false">12*Inputs!$B$6*(1-MIN(1,Inputs!$F$6*$D3478))*(ic*Inputs!$C$6+flat_fee-cost_acc-cost_wd*Inputs!$E$6*$E3478-cost_fx*Inputs!$D$6)+12*Inputs!$B$7*(1-MIN(1,Inputs!$F$7*$D3478))*(ic*Inputs!$C$7+flat_fee-cost_acc-cost_wd*Inputs!$E$7*$E3478-cost_fx*Inputs!$D$7)+12*Inputs!$B$8*(1-MIN(1,Inputs!$F$8*$D3478))*(ic*Inputs!$C$8+flat_fee-cost_acc-cost_wd*Inputs!$E$8*$E3478-cost_fx*Inputs!$D$8)-fixed</f>
        <v>-155146.3595392</v>
      </c>
    </row>
    <row r="3479" customFormat="false" ht="15" hidden="false" customHeight="false" outlineLevel="0" collapsed="false">
      <c r="A3479" s="0" t="n">
        <v>3414</v>
      </c>
      <c r="B3479" s="0" t="n">
        <v>0.409276</v>
      </c>
      <c r="C3479" s="0" t="n">
        <v>0.820051</v>
      </c>
      <c r="D3479" s="0" t="n">
        <v>0.835841</v>
      </c>
      <c r="E3479" s="0" t="n">
        <v>1.044309</v>
      </c>
      <c r="F3479" s="0" t="n">
        <v>0.166789</v>
      </c>
      <c r="G3479" s="0" t="n">
        <f aca="false">12*Inputs!$B$6*(MIN(1,$H$50*$C3479)*(ic*Inputs!$C$6+pS+fee_fx*Inputs!$D$6-cost_acc-cost_wd*Inputs!$E$6*$E3479-cost_fx*Inputs!$D$6-$F3479)+(1-MIN(1,$H$50*$C3479))*(1-MIN(1,Inputs!$G$6*$D3479)*churn_nonbuyers)*(ic*Inputs!$C$6+fee_wd*Inputs!$E$6*(1-$B3479)+fee_fx*Inputs!$D$6-cost_acc-cost_wd*Inputs!$E$6*(1-$B3479)-cost_fx*Inputs!$D$6))</f>
        <v>184017.113777612</v>
      </c>
      <c r="H3479" s="0" t="n">
        <f aca="false">12*Inputs!$B$7*(MIN(1,$H$51*$C3479)*(ic*Inputs!$C$7+pE+fee_fx*Inputs!$D$7-cost_acc-cost_wd*Inputs!$E$7*$E3479-cost_fx*Inputs!$D$7-$F3479)+(1-MIN(1,$H$51*$C3479))*(1-MIN(1,Inputs!$G$7*$D3479)*churn_nonbuyers)*(ic*Inputs!$C$7+fee_wd*Inputs!$E$7*(1-$B3479)+fee_fx*Inputs!$D$7-cost_acc-cost_wd*Inputs!$E$7*(1-$B3479)-cost_fx*Inputs!$D$7))</f>
        <v>392493.969311899</v>
      </c>
      <c r="I3479" s="0" t="n">
        <f aca="false">12*Inputs!$B$8*(MIN(1,$H$52*$C3479)*(ic*Inputs!$C$8+pT-cost_acc-cost_wd*Inputs!$E$8-cost_fx*Inputs!$D$8-cost_ins)+(1-MIN(1,$H$52*$C3479))*(1-MIN(1,Inputs!$G$8*$D3479)*churn_nonbuyers)*(ic*Inputs!$C$8+fee_wd*Inputs!$E$8*(1-$B3479)+fee_fx*Inputs!$D$8-cost_acc-cost_wd*Inputs!$E$8*(1-$B3479)-cost_fx*Inputs!$D$8))</f>
        <v>172420.469100008</v>
      </c>
      <c r="J3479" s="0" t="n">
        <f aca="false">G3479+H3479+I3479-fixed</f>
        <v>48931.5521895189</v>
      </c>
      <c r="K3479" s="0" t="n">
        <f aca="false">12*Inputs!$B$6*(1-MIN(1,Inputs!$G$6*$D3479)*churn_nonbuyers)*(ic*Inputs!$C$6+fee_wd*Inputs!$E$6*(1-$B3479)+fee_fx*Inputs!$D$6-cost_acc-cost_wd*Inputs!$E$6*(1-$B3479)-cost_fx*Inputs!$D$6)</f>
        <v>136702.024280035</v>
      </c>
      <c r="L3479" s="0" t="n">
        <f aca="false">12*Inputs!$B$7*(1-MIN(1,Inputs!$G$7*$D3479)*churn_nonbuyers)*(ic*Inputs!$C$7+fee_wd*Inputs!$E$7*(1-$B3479)+fee_fx*Inputs!$D$7-cost_acc-cost_wd*Inputs!$E$7*(1-$B3479)-cost_fx*Inputs!$D$7)</f>
        <v>335631.750600021</v>
      </c>
      <c r="M3479" s="0" t="n">
        <f aca="false">12*Inputs!$B$8*(1-MIN(1,Inputs!$G$8*$D3479)*churn_nonbuyers)*(ic*Inputs!$C$8+fee_wd*Inputs!$E$8*(1-$B3479)+fee_fx*Inputs!$D$8-cost_acc-cost_wd*Inputs!$E$8*(1-$B3479)-cost_fx*Inputs!$D$8)</f>
        <v>127276.012933498</v>
      </c>
      <c r="N3479" s="0" t="n">
        <f aca="false">K3479+L3479+I3479-fixed</f>
        <v>-55245.7560199354</v>
      </c>
      <c r="O3479" s="0" t="n">
        <f aca="false">K3479+L3479+M3479-fixed</f>
        <v>-100390.212186446</v>
      </c>
      <c r="P3479" s="0" t="n">
        <f aca="false">12*Inputs!$B$6*(1-MIN(1,Inputs!$F$6*$D3479))*(ic*Inputs!$C$6+flat_fee-cost_acc-cost_wd*Inputs!$E$6*$E3479-cost_fx*Inputs!$D$6)+12*Inputs!$B$7*(1-MIN(1,Inputs!$F$7*$D3479))*(ic*Inputs!$C$7+flat_fee-cost_acc-cost_wd*Inputs!$E$7*$E3479-cost_fx*Inputs!$D$7)+12*Inputs!$B$8*(1-MIN(1,Inputs!$F$8*$D3479))*(ic*Inputs!$C$8+flat_fee-cost_acc-cost_wd*Inputs!$E$8*$E3479-cost_fx*Inputs!$D$8)-fixed</f>
        <v>142158.67548056</v>
      </c>
    </row>
    <row r="3480" customFormat="false" ht="15" hidden="false" customHeight="false" outlineLevel="0" collapsed="false">
      <c r="A3480" s="0" t="n">
        <v>3415</v>
      </c>
      <c r="B3480" s="0" t="n">
        <v>0.237809</v>
      </c>
      <c r="C3480" s="0" t="n">
        <v>0.91361</v>
      </c>
      <c r="D3480" s="0" t="n">
        <v>1.40403</v>
      </c>
      <c r="E3480" s="0" t="n">
        <v>1.142363</v>
      </c>
      <c r="F3480" s="0" t="n">
        <v>0.241952</v>
      </c>
      <c r="G3480" s="0" t="n">
        <f aca="false">12*Inputs!$B$6*(MIN(1,$H$50*$C3480)*(ic*Inputs!$C$6+pS+fee_fx*Inputs!$D$6-cost_acc-cost_wd*Inputs!$E$6*$E3480-cost_fx*Inputs!$D$6-$F3480)+(1-MIN(1,$H$50*$C3480))*(1-MIN(1,Inputs!$G$6*$D3480)*churn_nonbuyers)*(ic*Inputs!$C$6+fee_wd*Inputs!$E$6*(1-$B3480)+fee_fx*Inputs!$D$6-cost_acc-cost_wd*Inputs!$E$6*(1-$B3480)-cost_fx*Inputs!$D$6))</f>
        <v>203292.250393217</v>
      </c>
      <c r="H3480" s="0" t="n">
        <f aca="false">12*Inputs!$B$7*(MIN(1,$H$51*$C3480)*(ic*Inputs!$C$7+pE+fee_fx*Inputs!$D$7-cost_acc-cost_wd*Inputs!$E$7*$E3480-cost_fx*Inputs!$D$7-$F3480)+(1-MIN(1,$H$51*$C3480))*(1-MIN(1,Inputs!$G$7*$D3480)*churn_nonbuyers)*(ic*Inputs!$C$7+fee_wd*Inputs!$E$7*(1-$B3480)+fee_fx*Inputs!$D$7-cost_acc-cost_wd*Inputs!$E$7*(1-$B3480)-cost_fx*Inputs!$D$7))</f>
        <v>395990.308400083</v>
      </c>
      <c r="I3480" s="0" t="n">
        <f aca="false">12*Inputs!$B$8*(MIN(1,$H$52*$C3480)*(ic*Inputs!$C$8+pT-cost_acc-cost_wd*Inputs!$E$8-cost_fx*Inputs!$D$8-cost_ins)+(1-MIN(1,$H$52*$C3480))*(1-MIN(1,Inputs!$G$8*$D3480)*churn_nonbuyers)*(ic*Inputs!$C$8+fee_wd*Inputs!$E$8*(1-$B3480)+fee_fx*Inputs!$D$8-cost_acc-cost_wd*Inputs!$E$8*(1-$B3480)-cost_fx*Inputs!$D$8))</f>
        <v>133641.966176971</v>
      </c>
      <c r="J3480" s="0" t="n">
        <f aca="false">G3480+H3480+I3480-fixed</f>
        <v>32924.5249702716</v>
      </c>
      <c r="K3480" s="0" t="n">
        <f aca="false">12*Inputs!$B$6*(1-MIN(1,Inputs!$G$6*$D3480)*churn_nonbuyers)*(ic*Inputs!$C$6+fee_wd*Inputs!$E$6*(1-$B3480)+fee_fx*Inputs!$D$6-cost_acc-cost_wd*Inputs!$E$6*(1-$B3480)-cost_fx*Inputs!$D$6)</f>
        <v>155606.896585944</v>
      </c>
      <c r="L3480" s="0" t="n">
        <f aca="false">12*Inputs!$B$7*(1-MIN(1,Inputs!$G$7*$D3480)*churn_nonbuyers)*(ic*Inputs!$C$7+fee_wd*Inputs!$E$7*(1-$B3480)+fee_fx*Inputs!$D$7-cost_acc-cost_wd*Inputs!$E$7*(1-$B3480)-cost_fx*Inputs!$D$7)</f>
        <v>353414.766111566</v>
      </c>
      <c r="M3480" s="0" t="n">
        <f aca="false">12*Inputs!$B$8*(1-MIN(1,Inputs!$G$8*$D3480)*churn_nonbuyers)*(ic*Inputs!$C$8+fee_wd*Inputs!$E$8*(1-$B3480)+fee_fx*Inputs!$D$8-cost_acc-cost_wd*Inputs!$E$8*(1-$B3480)-cost_fx*Inputs!$D$8)</f>
        <v>5411.13020107205</v>
      </c>
      <c r="N3480" s="0" t="n">
        <f aca="false">K3480+L3480+I3480-fixed</f>
        <v>-57336.3711255185</v>
      </c>
      <c r="O3480" s="0" t="n">
        <f aca="false">K3480+L3480+M3480-fixed</f>
        <v>-185567.207101417</v>
      </c>
      <c r="P3480" s="0" t="n">
        <f aca="false">12*Inputs!$B$6*(1-MIN(1,Inputs!$F$6*$D3480))*(ic*Inputs!$C$6+flat_fee-cost_acc-cost_wd*Inputs!$E$6*$E3480-cost_fx*Inputs!$D$6)+12*Inputs!$B$7*(1-MIN(1,Inputs!$F$7*$D3480))*(ic*Inputs!$C$7+flat_fee-cost_acc-cost_wd*Inputs!$E$7*$E3480-cost_fx*Inputs!$D$7)+12*Inputs!$B$8*(1-MIN(1,Inputs!$F$8*$D3480))*(ic*Inputs!$C$8+flat_fee-cost_acc-cost_wd*Inputs!$E$8*$E3480-cost_fx*Inputs!$D$8)-fixed</f>
        <v>-205068.1043464</v>
      </c>
    </row>
    <row r="3481" customFormat="false" ht="15" hidden="false" customHeight="false" outlineLevel="0" collapsed="false">
      <c r="A3481" s="0" t="n">
        <v>3416</v>
      </c>
      <c r="B3481" s="0" t="n">
        <v>0.453064</v>
      </c>
      <c r="C3481" s="0" t="n">
        <v>0.952348</v>
      </c>
      <c r="D3481" s="0" t="n">
        <v>1.110761</v>
      </c>
      <c r="E3481" s="0" t="n">
        <v>1.209617</v>
      </c>
      <c r="F3481" s="0" t="n">
        <v>0.371675</v>
      </c>
      <c r="G3481" s="0" t="n">
        <f aca="false">12*Inputs!$B$6*(MIN(1,$H$50*$C3481)*(ic*Inputs!$C$6+pS+fee_fx*Inputs!$D$6-cost_acc-cost_wd*Inputs!$E$6*$E3481-cost_fx*Inputs!$D$6-$F3481)+(1-MIN(1,$H$50*$C3481))*(1-MIN(1,Inputs!$G$6*$D3481)*churn_nonbuyers)*(ic*Inputs!$C$6+fee_wd*Inputs!$E$6*(1-$B3481)+fee_fx*Inputs!$D$6-cost_acc-cost_wd*Inputs!$E$6*(1-$B3481)-cost_fx*Inputs!$D$6))</f>
        <v>176214.306403498</v>
      </c>
      <c r="H3481" s="0" t="n">
        <f aca="false">12*Inputs!$B$7*(MIN(1,$H$51*$C3481)*(ic*Inputs!$C$7+pE+fee_fx*Inputs!$D$7-cost_acc-cost_wd*Inputs!$E$7*$E3481-cost_fx*Inputs!$D$7-$F3481)+(1-MIN(1,$H$51*$C3481))*(1-MIN(1,Inputs!$G$7*$D3481)*churn_nonbuyers)*(ic*Inputs!$C$7+fee_wd*Inputs!$E$7*(1-$B3481)+fee_fx*Inputs!$D$7-cost_acc-cost_wd*Inputs!$E$7*(1-$B3481)-cost_fx*Inputs!$D$7))</f>
        <v>366761.202475801</v>
      </c>
      <c r="I3481" s="0" t="n">
        <f aca="false">12*Inputs!$B$8*(MIN(1,$H$52*$C3481)*(ic*Inputs!$C$8+pT-cost_acc-cost_wd*Inputs!$E$8-cost_fx*Inputs!$D$8-cost_ins)+(1-MIN(1,$H$52*$C3481))*(1-MIN(1,Inputs!$G$8*$D3481)*churn_nonbuyers)*(ic*Inputs!$C$8+fee_wd*Inputs!$E$8*(1-$B3481)+fee_fx*Inputs!$D$8-cost_acc-cost_wd*Inputs!$E$8*(1-$B3481)-cost_fx*Inputs!$D$8))</f>
        <v>159868.584905669</v>
      </c>
      <c r="J3481" s="0" t="n">
        <f aca="false">G3481+H3481+I3481-fixed</f>
        <v>2844.09378496814</v>
      </c>
      <c r="K3481" s="0" t="n">
        <f aca="false">12*Inputs!$B$6*(1-MIN(1,Inputs!$G$6*$D3481)*churn_nonbuyers)*(ic*Inputs!$C$6+fee_wd*Inputs!$E$6*(1-$B3481)+fee_fx*Inputs!$D$6-cost_acc-cost_wd*Inputs!$E$6*(1-$B3481)-cost_fx*Inputs!$D$6)</f>
        <v>128785.683036269</v>
      </c>
      <c r="L3481" s="0" t="n">
        <f aca="false">12*Inputs!$B$7*(1-MIN(1,Inputs!$G$7*$D3481)*churn_nonbuyers)*(ic*Inputs!$C$7+fee_wd*Inputs!$E$7*(1-$B3481)+fee_fx*Inputs!$D$7-cost_acc-cost_wd*Inputs!$E$7*(1-$B3481)-cost_fx*Inputs!$D$7)</f>
        <v>326697.040893761</v>
      </c>
      <c r="M3481" s="0" t="n">
        <f aca="false">12*Inputs!$B$8*(1-MIN(1,Inputs!$G$8*$D3481)*churn_nonbuyers)*(ic*Inputs!$C$8+fee_wd*Inputs!$E$8*(1-$B3481)+fee_fx*Inputs!$D$8-cost_acc-cost_wd*Inputs!$E$8*(1-$B3481)-cost_fx*Inputs!$D$8)</f>
        <v>67775.3143292544</v>
      </c>
      <c r="N3481" s="0" t="n">
        <f aca="false">K3481+L3481+I3481-fixed</f>
        <v>-84648.6911643014</v>
      </c>
      <c r="O3481" s="0" t="n">
        <f aca="false">K3481+L3481+M3481-fixed</f>
        <v>-176741.961740716</v>
      </c>
      <c r="P3481" s="0" t="n">
        <f aca="false">12*Inputs!$B$6*(1-MIN(1,Inputs!$F$6*$D3481))*(ic*Inputs!$C$6+flat_fee-cost_acc-cost_wd*Inputs!$E$6*$E3481-cost_fx*Inputs!$D$6)+12*Inputs!$B$7*(1-MIN(1,Inputs!$F$7*$D3481))*(ic*Inputs!$C$7+flat_fee-cost_acc-cost_wd*Inputs!$E$7*$E3481-cost_fx*Inputs!$D$7)+12*Inputs!$B$8*(1-MIN(1,Inputs!$F$8*$D3481))*(ic*Inputs!$C$8+flat_fee-cost_acc-cost_wd*Inputs!$E$8*$E3481-cost_fx*Inputs!$D$8)-fixed</f>
        <v>-76971.5999591199</v>
      </c>
    </row>
    <row r="3482" customFormat="false" ht="15" hidden="false" customHeight="false" outlineLevel="0" collapsed="false">
      <c r="A3482" s="0" t="n">
        <v>3417</v>
      </c>
      <c r="B3482" s="0" t="n">
        <v>0.06892</v>
      </c>
      <c r="C3482" s="0" t="n">
        <v>0.793539</v>
      </c>
      <c r="D3482" s="0" t="n">
        <v>1.153033</v>
      </c>
      <c r="E3482" s="0" t="n">
        <v>1.025912</v>
      </c>
      <c r="F3482" s="0" t="n">
        <v>0.132482</v>
      </c>
      <c r="G3482" s="0" t="n">
        <f aca="false">12*Inputs!$B$6*(MIN(1,$H$50*$C3482)*(ic*Inputs!$C$6+pS+fee_fx*Inputs!$D$6-cost_acc-cost_wd*Inputs!$E$6*$E3482-cost_fx*Inputs!$D$6-$F3482)+(1-MIN(1,$H$50*$C3482))*(1-MIN(1,Inputs!$G$6*$D3482)*churn_nonbuyers)*(ic*Inputs!$C$6+fee_wd*Inputs!$E$6*(1-$B3482)+fee_fx*Inputs!$D$6-cost_acc-cost_wd*Inputs!$E$6*(1-$B3482)-cost_fx*Inputs!$D$6))</f>
        <v>224585.737031107</v>
      </c>
      <c r="H3482" s="0" t="n">
        <f aca="false">12*Inputs!$B$7*(MIN(1,$H$51*$C3482)*(ic*Inputs!$C$7+pE+fee_fx*Inputs!$D$7-cost_acc-cost_wd*Inputs!$E$7*$E3482-cost_fx*Inputs!$D$7-$F3482)+(1-MIN(1,$H$51*$C3482))*(1-MIN(1,Inputs!$G$7*$D3482)*churn_nonbuyers)*(ic*Inputs!$C$7+fee_wd*Inputs!$E$7*(1-$B3482)+fee_fx*Inputs!$D$7-cost_acc-cost_wd*Inputs!$E$7*(1-$B3482)-cost_fx*Inputs!$D$7))</f>
        <v>423966.507823396</v>
      </c>
      <c r="I3482" s="0" t="n">
        <f aca="false">12*Inputs!$B$8*(MIN(1,$H$52*$C3482)*(ic*Inputs!$C$8+pT-cost_acc-cost_wd*Inputs!$E$8-cost_fx*Inputs!$D$8-cost_ins)+(1-MIN(1,$H$52*$C3482))*(1-MIN(1,Inputs!$G$8*$D3482)*churn_nonbuyers)*(ic*Inputs!$C$8+fee_wd*Inputs!$E$8*(1-$B3482)+fee_fx*Inputs!$D$8-cost_acc-cost_wd*Inputs!$E$8*(1-$B3482)-cost_fx*Inputs!$D$8))</f>
        <v>142085.185603516</v>
      </c>
      <c r="J3482" s="0" t="n">
        <f aca="false">G3482+H3482+I3482-fixed</f>
        <v>90637.4304580187</v>
      </c>
      <c r="K3482" s="0" t="n">
        <f aca="false">12*Inputs!$B$6*(1-MIN(1,Inputs!$G$6*$D3482)*churn_nonbuyers)*(ic*Inputs!$C$6+fee_wd*Inputs!$E$6*(1-$B3482)+fee_fx*Inputs!$D$6-cost_acc-cost_wd*Inputs!$E$6*(1-$B3482)-cost_fx*Inputs!$D$6)</f>
        <v>180625.110007392</v>
      </c>
      <c r="L3482" s="0" t="n">
        <f aca="false">12*Inputs!$B$7*(1-MIN(1,Inputs!$G$7*$D3482)*churn_nonbuyers)*(ic*Inputs!$C$7+fee_wd*Inputs!$E$7*(1-$B3482)+fee_fx*Inputs!$D$7-cost_acc-cost_wd*Inputs!$E$7*(1-$B3482)-cost_fx*Inputs!$D$7)</f>
        <v>379671.730420435</v>
      </c>
      <c r="M3482" s="0" t="n">
        <f aca="false">12*Inputs!$B$8*(1-MIN(1,Inputs!$G$8*$D3482)*churn_nonbuyers)*(ic*Inputs!$C$8+fee_wd*Inputs!$E$8*(1-$B3482)+fee_fx*Inputs!$D$8-cost_acc-cost_wd*Inputs!$E$8*(1-$B3482)-cost_fx*Inputs!$D$8)</f>
        <v>62316.952514496</v>
      </c>
      <c r="N3482" s="0" t="n">
        <f aca="false">K3482+L3482+I3482-fixed</f>
        <v>2382.0260313428</v>
      </c>
      <c r="O3482" s="0" t="n">
        <f aca="false">K3482+L3482+M3482-fixed</f>
        <v>-77386.2070576767</v>
      </c>
      <c r="P3482" s="0" t="n">
        <f aca="false">12*Inputs!$B$6*(1-MIN(1,Inputs!$F$6*$D3482))*(ic*Inputs!$C$6+flat_fee-cost_acc-cost_wd*Inputs!$E$6*$E3482-cost_fx*Inputs!$D$6)+12*Inputs!$B$7*(1-MIN(1,Inputs!$F$7*$D3482))*(ic*Inputs!$C$7+flat_fee-cost_acc-cost_wd*Inputs!$E$7*$E3482-cost_fx*Inputs!$D$7)+12*Inputs!$B$8*(1-MIN(1,Inputs!$F$8*$D3482))*(ic*Inputs!$C$8+flat_fee-cost_acc-cost_wd*Inputs!$E$8*$E3482-cost_fx*Inputs!$D$8)-fixed</f>
        <v>-26069.88376096</v>
      </c>
    </row>
    <row r="3483" customFormat="false" ht="15" hidden="false" customHeight="false" outlineLevel="0" collapsed="false">
      <c r="A3483" s="0" t="n">
        <v>3418</v>
      </c>
      <c r="B3483" s="0" t="n">
        <v>0.377222</v>
      </c>
      <c r="C3483" s="0" t="n">
        <v>0.685386</v>
      </c>
      <c r="D3483" s="0" t="n">
        <v>0.842253</v>
      </c>
      <c r="E3483" s="0" t="n">
        <v>1.345615</v>
      </c>
      <c r="F3483" s="0" t="n">
        <v>0.094386</v>
      </c>
      <c r="G3483" s="0" t="n">
        <f aca="false">12*Inputs!$B$6*(MIN(1,$H$50*$C3483)*(ic*Inputs!$C$6+pS+fee_fx*Inputs!$D$6-cost_acc-cost_wd*Inputs!$E$6*$E3483-cost_fx*Inputs!$D$6-$F3483)+(1-MIN(1,$H$50*$C3483))*(1-MIN(1,Inputs!$G$6*$D3483)*churn_nonbuyers)*(ic*Inputs!$C$6+fee_wd*Inputs!$E$6*(1-$B3483)+fee_fx*Inputs!$D$6-cost_acc-cost_wd*Inputs!$E$6*(1-$B3483)-cost_fx*Inputs!$D$6))</f>
        <v>176768.307410447</v>
      </c>
      <c r="H3483" s="0" t="n">
        <f aca="false">12*Inputs!$B$7*(MIN(1,$H$51*$C3483)*(ic*Inputs!$C$7+pE+fee_fx*Inputs!$D$7-cost_acc-cost_wd*Inputs!$E$7*$E3483-cost_fx*Inputs!$D$7-$F3483)+(1-MIN(1,$H$51*$C3483))*(1-MIN(1,Inputs!$G$7*$D3483)*churn_nonbuyers)*(ic*Inputs!$C$7+fee_wd*Inputs!$E$7*(1-$B3483)+fee_fx*Inputs!$D$7-cost_acc-cost_wd*Inputs!$E$7*(1-$B3483)-cost_fx*Inputs!$D$7))</f>
        <v>365442.22099914</v>
      </c>
      <c r="I3483" s="0" t="n">
        <f aca="false">12*Inputs!$B$8*(MIN(1,$H$52*$C3483)*(ic*Inputs!$C$8+pT-cost_acc-cost_wd*Inputs!$E$8-cost_fx*Inputs!$D$8-cost_ins)+(1-MIN(1,$H$52*$C3483))*(1-MIN(1,Inputs!$G$8*$D3483)*churn_nonbuyers)*(ic*Inputs!$C$8+fee_wd*Inputs!$E$8*(1-$B3483)+fee_fx*Inputs!$D$8-cost_acc-cost_wd*Inputs!$E$8*(1-$B3483)-cost_fx*Inputs!$D$8))</f>
        <v>164619.293440471</v>
      </c>
      <c r="J3483" s="0" t="n">
        <f aca="false">G3483+H3483+I3483-fixed</f>
        <v>6829.82185005827</v>
      </c>
      <c r="K3483" s="0" t="n">
        <f aca="false">12*Inputs!$B$6*(1-MIN(1,Inputs!$G$6*$D3483)*churn_nonbuyers)*(ic*Inputs!$C$6+fee_wd*Inputs!$E$6*(1-$B3483)+fee_fx*Inputs!$D$6-cost_acc-cost_wd*Inputs!$E$6*(1-$B3483)-cost_fx*Inputs!$D$6)</f>
        <v>141077.679560395</v>
      </c>
      <c r="L3483" s="0" t="n">
        <f aca="false">12*Inputs!$B$7*(1-MIN(1,Inputs!$G$7*$D3483)*churn_nonbuyers)*(ic*Inputs!$C$7+fee_wd*Inputs!$E$7*(1-$B3483)+fee_fx*Inputs!$D$7-cost_acc-cost_wd*Inputs!$E$7*(1-$B3483)-cost_fx*Inputs!$D$7)</f>
        <v>340064.674392237</v>
      </c>
      <c r="M3483" s="0" t="n">
        <f aca="false">12*Inputs!$B$8*(1-MIN(1,Inputs!$G$8*$D3483)*churn_nonbuyers)*(ic*Inputs!$C$8+fee_wd*Inputs!$E$8*(1-$B3483)+fee_fx*Inputs!$D$8-cost_acc-cost_wd*Inputs!$E$8*(1-$B3483)-cost_fx*Inputs!$D$8)</f>
        <v>126530.648295178</v>
      </c>
      <c r="N3483" s="0" t="n">
        <f aca="false">K3483+L3483+I3483-fixed</f>
        <v>-54238.3526068972</v>
      </c>
      <c r="O3483" s="0" t="n">
        <f aca="false">K3483+L3483+M3483-fixed</f>
        <v>-92326.9977521902</v>
      </c>
      <c r="P3483" s="0" t="n">
        <f aca="false">12*Inputs!$B$6*(1-MIN(1,Inputs!$F$6*$D3483))*(ic*Inputs!$C$6+flat_fee-cost_acc-cost_wd*Inputs!$E$6*$E3483-cost_fx*Inputs!$D$6)+12*Inputs!$B$7*(1-MIN(1,Inputs!$F$7*$D3483))*(ic*Inputs!$C$7+flat_fee-cost_acc-cost_wd*Inputs!$E$7*$E3483-cost_fx*Inputs!$D$7)+12*Inputs!$B$8*(1-MIN(1,Inputs!$F$8*$D3483))*(ic*Inputs!$C$8+flat_fee-cost_acc-cost_wd*Inputs!$E$8*$E3483-cost_fx*Inputs!$D$8)-fixed</f>
        <v>-2960.46484119992</v>
      </c>
    </row>
    <row r="3484" customFormat="false" ht="15" hidden="false" customHeight="false" outlineLevel="0" collapsed="false">
      <c r="A3484" s="0" t="n">
        <v>3419</v>
      </c>
      <c r="B3484" s="0" t="n">
        <v>0.257566</v>
      </c>
      <c r="C3484" s="0" t="n">
        <v>0.998206</v>
      </c>
      <c r="D3484" s="0" t="n">
        <v>0.664017</v>
      </c>
      <c r="E3484" s="0" t="n">
        <v>1.077497</v>
      </c>
      <c r="F3484" s="0" t="n">
        <v>0.14096</v>
      </c>
      <c r="G3484" s="0" t="n">
        <f aca="false">12*Inputs!$B$6*(MIN(1,$H$50*$C3484)*(ic*Inputs!$C$6+pS+fee_fx*Inputs!$D$6-cost_acc-cost_wd*Inputs!$E$6*$E3484-cost_fx*Inputs!$D$6-$F3484)+(1-MIN(1,$H$50*$C3484))*(1-MIN(1,Inputs!$G$6*$D3484)*churn_nonbuyers)*(ic*Inputs!$C$6+fee_wd*Inputs!$E$6*(1-$B3484)+fee_fx*Inputs!$D$6-cost_acc-cost_wd*Inputs!$E$6*(1-$B3484)-cost_fx*Inputs!$D$6))</f>
        <v>214689.071413953</v>
      </c>
      <c r="H3484" s="0" t="n">
        <f aca="false">12*Inputs!$B$7*(MIN(1,$H$51*$C3484)*(ic*Inputs!$C$7+pE+fee_fx*Inputs!$D$7-cost_acc-cost_wd*Inputs!$E$7*$E3484-cost_fx*Inputs!$D$7-$F3484)+(1-MIN(1,$H$51*$C3484))*(1-MIN(1,Inputs!$G$7*$D3484)*churn_nonbuyers)*(ic*Inputs!$C$7+fee_wd*Inputs!$E$7*(1-$B3484)+fee_fx*Inputs!$D$7-cost_acc-cost_wd*Inputs!$E$7*(1-$B3484)-cost_fx*Inputs!$D$7))</f>
        <v>416443.914732789</v>
      </c>
      <c r="I3484" s="0" t="n">
        <f aca="false">12*Inputs!$B$8*(MIN(1,$H$52*$C3484)*(ic*Inputs!$C$8+pT-cost_acc-cost_wd*Inputs!$E$8-cost_fx*Inputs!$D$8-cost_ins)+(1-MIN(1,$H$52*$C3484))*(1-MIN(1,Inputs!$G$8*$D3484)*churn_nonbuyers)*(ic*Inputs!$C$8+fee_wd*Inputs!$E$8*(1-$B3484)+fee_fx*Inputs!$D$8-cost_acc-cost_wd*Inputs!$E$8*(1-$B3484)-cost_fx*Inputs!$D$8))</f>
        <v>194517.099066638</v>
      </c>
      <c r="J3484" s="0" t="n">
        <f aca="false">G3484+H3484+I3484-fixed</f>
        <v>125650.085213379</v>
      </c>
      <c r="K3484" s="0" t="n">
        <f aca="false">12*Inputs!$B$6*(1-MIN(1,Inputs!$G$6*$D3484)*churn_nonbuyers)*(ic*Inputs!$C$6+fee_wd*Inputs!$E$6*(1-$B3484)+fee_fx*Inputs!$D$6-cost_acc-cost_wd*Inputs!$E$6*(1-$B3484)-cost_fx*Inputs!$D$6)</f>
        <v>159048.607698878</v>
      </c>
      <c r="L3484" s="0" t="n">
        <f aca="false">12*Inputs!$B$7*(1-MIN(1,Inputs!$G$7*$D3484)*churn_nonbuyers)*(ic*Inputs!$C$7+fee_wd*Inputs!$E$7*(1-$B3484)+fee_fx*Inputs!$D$7-cost_acc-cost_wd*Inputs!$E$7*(1-$B3484)-cost_fx*Inputs!$D$7)</f>
        <v>358817.388203327</v>
      </c>
      <c r="M3484" s="0" t="n">
        <f aca="false">12*Inputs!$B$8*(1-MIN(1,Inputs!$G$8*$D3484)*churn_nonbuyers)*(ic*Inputs!$C$8+fee_wd*Inputs!$E$8*(1-$B3484)+fee_fx*Inputs!$D$8-cost_acc-cost_wd*Inputs!$E$8*(1-$B3484)-cost_fx*Inputs!$D$8)</f>
        <v>168068.775448099</v>
      </c>
      <c r="N3484" s="0" t="n">
        <f aca="false">K3484+L3484+I3484-fixed</f>
        <v>12383.094968843</v>
      </c>
      <c r="O3484" s="0" t="n">
        <f aca="false">K3484+L3484+M3484-fixed</f>
        <v>-14065.2286496953</v>
      </c>
      <c r="P3484" s="0" t="n">
        <f aca="false">12*Inputs!$B$6*(1-MIN(1,Inputs!$F$6*$D3484))*(ic*Inputs!$C$6+flat_fee-cost_acc-cost_wd*Inputs!$E$6*$E3484-cost_fx*Inputs!$D$6)+12*Inputs!$B$7*(1-MIN(1,Inputs!$F$7*$D3484))*(ic*Inputs!$C$7+flat_fee-cost_acc-cost_wd*Inputs!$E$7*$E3484-cost_fx*Inputs!$D$7)+12*Inputs!$B$8*(1-MIN(1,Inputs!$F$8*$D3484))*(ic*Inputs!$C$8+flat_fee-cost_acc-cost_wd*Inputs!$E$8*$E3484-cost_fx*Inputs!$D$8)-fixed</f>
        <v>220214.47533176</v>
      </c>
    </row>
    <row r="3485" customFormat="false" ht="15" hidden="false" customHeight="false" outlineLevel="0" collapsed="false">
      <c r="A3485" s="0" t="n">
        <v>3420</v>
      </c>
      <c r="B3485" s="0" t="n">
        <v>0.420002</v>
      </c>
      <c r="C3485" s="0" t="n">
        <v>1.067174</v>
      </c>
      <c r="D3485" s="0" t="n">
        <v>1.030664</v>
      </c>
      <c r="E3485" s="0" t="n">
        <v>1.193874</v>
      </c>
      <c r="F3485" s="0" t="n">
        <v>0.347155</v>
      </c>
      <c r="G3485" s="0" t="n">
        <f aca="false">12*Inputs!$B$6*(MIN(1,$H$50*$C3485)*(ic*Inputs!$C$6+pS+fee_fx*Inputs!$D$6-cost_acc-cost_wd*Inputs!$E$6*$E3485-cost_fx*Inputs!$D$6-$F3485)+(1-MIN(1,$H$50*$C3485))*(1-MIN(1,Inputs!$G$6*$D3485)*churn_nonbuyers)*(ic*Inputs!$C$6+fee_wd*Inputs!$E$6*(1-$B3485)+fee_fx*Inputs!$D$6-cost_acc-cost_wd*Inputs!$E$6*(1-$B3485)-cost_fx*Inputs!$D$6))</f>
        <v>187552.362723258</v>
      </c>
      <c r="H3485" s="0" t="n">
        <f aca="false">12*Inputs!$B$7*(MIN(1,$H$51*$C3485)*(ic*Inputs!$C$7+pE+fee_fx*Inputs!$D$7-cost_acc-cost_wd*Inputs!$E$7*$E3485-cost_fx*Inputs!$D$7-$F3485)+(1-MIN(1,$H$51*$C3485))*(1-MIN(1,Inputs!$G$7*$D3485)*churn_nonbuyers)*(ic*Inputs!$C$7+fee_wd*Inputs!$E$7*(1-$B3485)+fee_fx*Inputs!$D$7-cost_acc-cost_wd*Inputs!$E$7*(1-$B3485)-cost_fx*Inputs!$D$7))</f>
        <v>378144.136479295</v>
      </c>
      <c r="I3485" s="0" t="n">
        <f aca="false">12*Inputs!$B$8*(MIN(1,$H$52*$C3485)*(ic*Inputs!$C$8+pT-cost_acc-cost_wd*Inputs!$E$8-cost_fx*Inputs!$D$8-cost_ins)+(1-MIN(1,$H$52*$C3485))*(1-MIN(1,Inputs!$G$8*$D3485)*churn_nonbuyers)*(ic*Inputs!$C$8+fee_wd*Inputs!$E$8*(1-$B3485)+fee_fx*Inputs!$D$8-cost_acc-cost_wd*Inputs!$E$8*(1-$B3485)-cost_fx*Inputs!$D$8))</f>
        <v>175405.413552556</v>
      </c>
      <c r="J3485" s="0" t="n">
        <f aca="false">G3485+H3485+I3485-fixed</f>
        <v>41101.9127551084</v>
      </c>
      <c r="K3485" s="0" t="n">
        <f aca="false">12*Inputs!$B$6*(1-MIN(1,Inputs!$G$6*$D3485)*churn_nonbuyers)*(ic*Inputs!$C$6+fee_wd*Inputs!$E$6*(1-$B3485)+fee_fx*Inputs!$D$6-cost_acc-cost_wd*Inputs!$E$6*(1-$B3485)-cost_fx*Inputs!$D$6)</f>
        <v>133847.361657562</v>
      </c>
      <c r="L3485" s="0" t="n">
        <f aca="false">12*Inputs!$B$7*(1-MIN(1,Inputs!$G$7*$D3485)*churn_nonbuyers)*(ic*Inputs!$C$7+fee_wd*Inputs!$E$7*(1-$B3485)+fee_fx*Inputs!$D$7-cost_acc-cost_wd*Inputs!$E$7*(1-$B3485)-cost_fx*Inputs!$D$7)</f>
        <v>332122.845922537</v>
      </c>
      <c r="M3485" s="0" t="n">
        <f aca="false">12*Inputs!$B$8*(1-MIN(1,Inputs!$G$8*$D3485)*churn_nonbuyers)*(ic*Inputs!$C$8+fee_wd*Inputs!$E$8*(1-$B3485)+fee_fx*Inputs!$D$8-cost_acc-cost_wd*Inputs!$E$8*(1-$B3485)-cost_fx*Inputs!$D$8)</f>
        <v>85298.5929086208</v>
      </c>
      <c r="N3485" s="0" t="n">
        <f aca="false">K3485+L3485+I3485-fixed</f>
        <v>-58624.3788673459</v>
      </c>
      <c r="O3485" s="0" t="n">
        <f aca="false">K3485+L3485+M3485-fixed</f>
        <v>-148731.199511281</v>
      </c>
      <c r="P3485" s="0" t="n">
        <f aca="false">12*Inputs!$B$6*(1-MIN(1,Inputs!$F$6*$D3485))*(ic*Inputs!$C$6+flat_fee-cost_acc-cost_wd*Inputs!$E$6*$E3485-cost_fx*Inputs!$D$6)+12*Inputs!$B$7*(1-MIN(1,Inputs!$F$7*$D3485))*(ic*Inputs!$C$7+flat_fee-cost_acc-cost_wd*Inputs!$E$7*$E3485-cost_fx*Inputs!$D$7)+12*Inputs!$B$8*(1-MIN(1,Inputs!$F$8*$D3485))*(ic*Inputs!$C$8+flat_fee-cost_acc-cost_wd*Inputs!$E$8*$E3485-cost_fx*Inputs!$D$8)-fixed</f>
        <v>-29147.06763136</v>
      </c>
    </row>
    <row r="3486" customFormat="false" ht="15" hidden="false" customHeight="false" outlineLevel="0" collapsed="false">
      <c r="A3486" s="0" t="n">
        <v>3421</v>
      </c>
      <c r="B3486" s="0" t="n">
        <v>0.154895</v>
      </c>
      <c r="C3486" s="0" t="n">
        <v>0.753505</v>
      </c>
      <c r="D3486" s="0" t="n">
        <v>0.953361</v>
      </c>
      <c r="E3486" s="0" t="n">
        <v>1.225656</v>
      </c>
      <c r="F3486" s="0" t="n">
        <v>0.03737</v>
      </c>
      <c r="G3486" s="0" t="n">
        <f aca="false">12*Inputs!$B$6*(MIN(1,$H$50*$C3486)*(ic*Inputs!$C$6+pS+fee_fx*Inputs!$D$6-cost_acc-cost_wd*Inputs!$E$6*$E3486-cost_fx*Inputs!$D$6-$F3486)+(1-MIN(1,$H$50*$C3486))*(1-MIN(1,Inputs!$G$6*$D3486)*churn_nonbuyers)*(ic*Inputs!$C$6+fee_wd*Inputs!$E$6*(1-$B3486)+fee_fx*Inputs!$D$6-cost_acc-cost_wd*Inputs!$E$6*(1-$B3486)-cost_fx*Inputs!$D$6))</f>
        <v>211270.164199204</v>
      </c>
      <c r="H3486" s="0" t="n">
        <f aca="false">12*Inputs!$B$7*(MIN(1,$H$51*$C3486)*(ic*Inputs!$C$7+pE+fee_fx*Inputs!$D$7-cost_acc-cost_wd*Inputs!$E$7*$E3486-cost_fx*Inputs!$D$7-$F3486)+(1-MIN(1,$H$51*$C3486))*(1-MIN(1,Inputs!$G$7*$D3486)*churn_nonbuyers)*(ic*Inputs!$C$7+fee_wd*Inputs!$E$7*(1-$B3486)+fee_fx*Inputs!$D$7-cost_acc-cost_wd*Inputs!$E$7*(1-$B3486)-cost_fx*Inputs!$D$7))</f>
        <v>401765.534798717</v>
      </c>
      <c r="I3486" s="0" t="n">
        <f aca="false">12*Inputs!$B$8*(MIN(1,$H$52*$C3486)*(ic*Inputs!$C$8+pT-cost_acc-cost_wd*Inputs!$E$8-cost_fx*Inputs!$D$8-cost_ins)+(1-MIN(1,$H$52*$C3486))*(1-MIN(1,Inputs!$G$8*$D3486)*churn_nonbuyers)*(ic*Inputs!$C$8+fee_wd*Inputs!$E$8*(1-$B3486)+fee_fx*Inputs!$D$8-cost_acc-cost_wd*Inputs!$E$8*(1-$B3486)-cost_fx*Inputs!$D$8))</f>
        <v>158751.75954602</v>
      </c>
      <c r="J3486" s="0" t="n">
        <f aca="false">G3486+H3486+I3486-fixed</f>
        <v>71787.4585439412</v>
      </c>
      <c r="K3486" s="0" t="n">
        <f aca="false">12*Inputs!$B$6*(1-MIN(1,Inputs!$G$6*$D3486)*churn_nonbuyers)*(ic*Inputs!$C$6+fee_wd*Inputs!$E$6*(1-$B3486)+fee_fx*Inputs!$D$6-cost_acc-cost_wd*Inputs!$E$6*(1-$B3486)-cost_fx*Inputs!$D$6)</f>
        <v>170748.471255084</v>
      </c>
      <c r="L3486" s="0" t="n">
        <f aca="false">12*Inputs!$B$7*(1-MIN(1,Inputs!$G$7*$D3486)*churn_nonbuyers)*(ic*Inputs!$C$7+fee_wd*Inputs!$E$7*(1-$B3486)+fee_fx*Inputs!$D$7-cost_acc-cost_wd*Inputs!$E$7*(1-$B3486)-cost_fx*Inputs!$D$7)</f>
        <v>370001.20342505</v>
      </c>
      <c r="M3486" s="0" t="n">
        <f aca="false">12*Inputs!$B$8*(1-MIN(1,Inputs!$G$8*$D3486)*churn_nonbuyers)*(ic*Inputs!$C$8+fee_wd*Inputs!$E$8*(1-$B3486)+fee_fx*Inputs!$D$8-cost_acc-cost_wd*Inputs!$E$8*(1-$B3486)-cost_fx*Inputs!$D$8)</f>
        <v>106102.859350392</v>
      </c>
      <c r="N3486" s="0" t="n">
        <f aca="false">K3486+L3486+I3486-fixed</f>
        <v>-498.56577384565</v>
      </c>
      <c r="O3486" s="0" t="n">
        <f aca="false">K3486+L3486+M3486-fixed</f>
        <v>-53147.4659694736</v>
      </c>
      <c r="P3486" s="0" t="n">
        <f aca="false">12*Inputs!$B$6*(1-MIN(1,Inputs!$F$6*$D3486))*(ic*Inputs!$C$6+flat_fee-cost_acc-cost_wd*Inputs!$E$6*$E3486-cost_fx*Inputs!$D$6)+12*Inputs!$B$7*(1-MIN(1,Inputs!$F$7*$D3486))*(ic*Inputs!$C$7+flat_fee-cost_acc-cost_wd*Inputs!$E$7*$E3486-cost_fx*Inputs!$D$7)+12*Inputs!$B$8*(1-MIN(1,Inputs!$F$8*$D3486))*(ic*Inputs!$C$8+flat_fee-cost_acc-cost_wd*Inputs!$E$8*$E3486-cost_fx*Inputs!$D$8)-fixed</f>
        <v>-3236.20285216009</v>
      </c>
    </row>
    <row r="3487" customFormat="false" ht="15" hidden="false" customHeight="false" outlineLevel="0" collapsed="false">
      <c r="A3487" s="0" t="n">
        <v>3422</v>
      </c>
      <c r="B3487" s="0" t="n">
        <v>0.182615</v>
      </c>
      <c r="C3487" s="0" t="n">
        <v>0.847463</v>
      </c>
      <c r="D3487" s="0" t="n">
        <v>0.937073</v>
      </c>
      <c r="E3487" s="0" t="n">
        <v>1.291027</v>
      </c>
      <c r="F3487" s="0" t="n">
        <v>0.359193</v>
      </c>
      <c r="G3487" s="0" t="n">
        <f aca="false">12*Inputs!$B$6*(MIN(1,$H$50*$C3487)*(ic*Inputs!$C$6+pS+fee_fx*Inputs!$D$6-cost_acc-cost_wd*Inputs!$E$6*$E3487-cost_fx*Inputs!$D$6-$F3487)+(1-MIN(1,$H$50*$C3487))*(1-MIN(1,Inputs!$G$6*$D3487)*churn_nonbuyers)*(ic*Inputs!$C$6+fee_wd*Inputs!$E$6*(1-$B3487)+fee_fx*Inputs!$D$6-cost_acc-cost_wd*Inputs!$E$6*(1-$B3487)-cost_fx*Inputs!$D$6))</f>
        <v>205352.23290096</v>
      </c>
      <c r="H3487" s="0" t="n">
        <f aca="false">12*Inputs!$B$7*(MIN(1,$H$51*$C3487)*(ic*Inputs!$C$7+pE+fee_fx*Inputs!$D$7-cost_acc-cost_wd*Inputs!$E$7*$E3487-cost_fx*Inputs!$D$7-$F3487)+(1-MIN(1,$H$51*$C3487))*(1-MIN(1,Inputs!$G$7*$D3487)*churn_nonbuyers)*(ic*Inputs!$C$7+fee_wd*Inputs!$E$7*(1-$B3487)+fee_fx*Inputs!$D$7-cost_acc-cost_wd*Inputs!$E$7*(1-$B3487)-cost_fx*Inputs!$D$7))</f>
        <v>381193.571263625</v>
      </c>
      <c r="I3487" s="0" t="n">
        <f aca="false">12*Inputs!$B$8*(MIN(1,$H$52*$C3487)*(ic*Inputs!$C$8+pT-cost_acc-cost_wd*Inputs!$E$8-cost_fx*Inputs!$D$8-cost_ins)+(1-MIN(1,$H$52*$C3487))*(1-MIN(1,Inputs!$G$8*$D3487)*churn_nonbuyers)*(ic*Inputs!$C$8+fee_wd*Inputs!$E$8*(1-$B3487)+fee_fx*Inputs!$D$8-cost_acc-cost_wd*Inputs!$E$8*(1-$B3487)-cost_fx*Inputs!$D$8))</f>
        <v>166609.90655464</v>
      </c>
      <c r="J3487" s="0" t="n">
        <f aca="false">G3487+H3487+I3487-fixed</f>
        <v>53155.7107192247</v>
      </c>
      <c r="K3487" s="0" t="n">
        <f aca="false">12*Inputs!$B$6*(1-MIN(1,Inputs!$G$6*$D3487)*churn_nonbuyers)*(ic*Inputs!$C$6+fee_wd*Inputs!$E$6*(1-$B3487)+fee_fx*Inputs!$D$6-cost_acc-cost_wd*Inputs!$E$6*(1-$B3487)-cost_fx*Inputs!$D$6)</f>
        <v>167089.833978444</v>
      </c>
      <c r="L3487" s="0" t="n">
        <f aca="false">12*Inputs!$B$7*(1-MIN(1,Inputs!$G$7*$D3487)*churn_nonbuyers)*(ic*Inputs!$C$7+fee_wd*Inputs!$E$7*(1-$B3487)+fee_fx*Inputs!$D$7-cost_acc-cost_wd*Inputs!$E$7*(1-$B3487)-cost_fx*Inputs!$D$7)</f>
        <v>366307.858883066</v>
      </c>
      <c r="M3487" s="0" t="n">
        <f aca="false">12*Inputs!$B$8*(1-MIN(1,Inputs!$G$8*$D3487)*churn_nonbuyers)*(ic*Inputs!$C$8+fee_wd*Inputs!$E$8*(1-$B3487)+fee_fx*Inputs!$D$8-cost_acc-cost_wd*Inputs!$E$8*(1-$B3487)-cost_fx*Inputs!$D$8)</f>
        <v>109281.793446072</v>
      </c>
      <c r="N3487" s="0" t="n">
        <f aca="false">K3487+L3487+I3487-fixed</f>
        <v>7.59941615047865</v>
      </c>
      <c r="O3487" s="0" t="n">
        <f aca="false">K3487+L3487+M3487-fixed</f>
        <v>-57320.5136924175</v>
      </c>
      <c r="P3487" s="0" t="n">
        <f aca="false">12*Inputs!$B$6*(1-MIN(1,Inputs!$F$6*$D3487))*(ic*Inputs!$C$6+flat_fee-cost_acc-cost_wd*Inputs!$E$6*$E3487-cost_fx*Inputs!$D$6)+12*Inputs!$B$7*(1-MIN(1,Inputs!$F$7*$D3487))*(ic*Inputs!$C$7+flat_fee-cost_acc-cost_wd*Inputs!$E$7*$E3487-cost_fx*Inputs!$D$7)+12*Inputs!$B$8*(1-MIN(1,Inputs!$F$8*$D3487))*(ic*Inputs!$C$8+flat_fee-cost_acc-cost_wd*Inputs!$E$8*$E3487-cost_fx*Inputs!$D$8)-fixed</f>
        <v>-24160.59619096</v>
      </c>
    </row>
    <row r="3488" customFormat="false" ht="15" hidden="false" customHeight="false" outlineLevel="0" collapsed="false">
      <c r="A3488" s="0" t="n">
        <v>3423</v>
      </c>
      <c r="B3488" s="0" t="n">
        <v>0.442407</v>
      </c>
      <c r="C3488" s="0" t="n">
        <v>1.113756</v>
      </c>
      <c r="D3488" s="0" t="n">
        <v>0.787383</v>
      </c>
      <c r="E3488" s="0" t="n">
        <v>1.079057</v>
      </c>
      <c r="F3488" s="0" t="n">
        <v>0.287657</v>
      </c>
      <c r="G3488" s="0" t="n">
        <f aca="false">12*Inputs!$B$6*(MIN(1,$H$50*$C3488)*(ic*Inputs!$C$6+pS+fee_fx*Inputs!$D$6-cost_acc-cost_wd*Inputs!$E$6*$E3488-cost_fx*Inputs!$D$6-$F3488)+(1-MIN(1,$H$50*$C3488))*(1-MIN(1,Inputs!$G$6*$D3488)*churn_nonbuyers)*(ic*Inputs!$C$6+fee_wd*Inputs!$E$6*(1-$B3488)+fee_fx*Inputs!$D$6-cost_acc-cost_wd*Inputs!$E$6*(1-$B3488)-cost_fx*Inputs!$D$6))</f>
        <v>193110.150471928</v>
      </c>
      <c r="H3488" s="0" t="n">
        <f aca="false">12*Inputs!$B$7*(MIN(1,$H$51*$C3488)*(ic*Inputs!$C$7+pE+fee_fx*Inputs!$D$7-cost_acc-cost_wd*Inputs!$E$7*$E3488-cost_fx*Inputs!$D$7-$F3488)+(1-MIN(1,$H$51*$C3488))*(1-MIN(1,Inputs!$G$7*$D3488)*churn_nonbuyers)*(ic*Inputs!$C$7+fee_wd*Inputs!$E$7*(1-$B3488)+fee_fx*Inputs!$D$7-cost_acc-cost_wd*Inputs!$E$7*(1-$B3488)-cost_fx*Inputs!$D$7))</f>
        <v>398341.701000571</v>
      </c>
      <c r="I3488" s="0" t="n">
        <f aca="false">12*Inputs!$B$8*(MIN(1,$H$52*$C3488)*(ic*Inputs!$C$8+pT-cost_acc-cost_wd*Inputs!$E$8-cost_fx*Inputs!$D$8-cost_ins)+(1-MIN(1,$H$52*$C3488))*(1-MIN(1,Inputs!$G$8*$D3488)*churn_nonbuyers)*(ic*Inputs!$C$8+fee_wd*Inputs!$E$8*(1-$B3488)+fee_fx*Inputs!$D$8-cost_acc-cost_wd*Inputs!$E$8*(1-$B3488)-cost_fx*Inputs!$D$8))</f>
        <v>190724.892591839</v>
      </c>
      <c r="J3488" s="0" t="n">
        <f aca="false">G3488+H3488+I3488-fixed</f>
        <v>82176.7440643393</v>
      </c>
      <c r="K3488" s="0" t="n">
        <f aca="false">12*Inputs!$B$6*(1-MIN(1,Inputs!$G$6*$D3488)*churn_nonbuyers)*(ic*Inputs!$C$6+fee_wd*Inputs!$E$6*(1-$B3488)+fee_fx*Inputs!$D$6-cost_acc-cost_wd*Inputs!$E$6*(1-$B3488)-cost_fx*Inputs!$D$6)</f>
        <v>132464.646366343</v>
      </c>
      <c r="L3488" s="0" t="n">
        <f aca="false">12*Inputs!$B$7*(1-MIN(1,Inputs!$G$7*$D3488)*churn_nonbuyers)*(ic*Inputs!$C$7+fee_wd*Inputs!$E$7*(1-$B3488)+fee_fx*Inputs!$D$7-cost_acc-cost_wd*Inputs!$E$7*(1-$B3488)-cost_fx*Inputs!$D$7)</f>
        <v>331474.052235806</v>
      </c>
      <c r="M3488" s="0" t="n">
        <f aca="false">12*Inputs!$B$8*(1-MIN(1,Inputs!$G$8*$D3488)*churn_nonbuyers)*(ic*Inputs!$C$8+fee_wd*Inputs!$E$8*(1-$B3488)+fee_fx*Inputs!$D$8-cost_acc-cost_wd*Inputs!$E$8*(1-$B3488)-cost_fx*Inputs!$D$8)</f>
        <v>136967.546189602</v>
      </c>
      <c r="N3488" s="0" t="n">
        <f aca="false">K3488+L3488+I3488-fixed</f>
        <v>-45336.4088060114</v>
      </c>
      <c r="O3488" s="0" t="n">
        <f aca="false">K3488+L3488+M3488-fixed</f>
        <v>-99093.7552082492</v>
      </c>
      <c r="P3488" s="0" t="n">
        <f aca="false">12*Inputs!$B$6*(1-MIN(1,Inputs!$F$6*$D3488))*(ic*Inputs!$C$6+flat_fee-cost_acc-cost_wd*Inputs!$E$6*$E3488-cost_fx*Inputs!$D$6)+12*Inputs!$B$7*(1-MIN(1,Inputs!$F$7*$D3488))*(ic*Inputs!$C$7+flat_fee-cost_acc-cost_wd*Inputs!$E$7*$E3488-cost_fx*Inputs!$D$7)+12*Inputs!$B$8*(1-MIN(1,Inputs!$F$8*$D3488))*(ic*Inputs!$C$8+flat_fee-cost_acc-cost_wd*Inputs!$E$8*$E3488-cost_fx*Inputs!$D$8)-fixed</f>
        <v>152185.92865544</v>
      </c>
    </row>
    <row r="3489" customFormat="false" ht="15" hidden="false" customHeight="false" outlineLevel="0" collapsed="false">
      <c r="A3489" s="0" t="n">
        <v>3424</v>
      </c>
      <c r="B3489" s="0" t="n">
        <v>0.344706</v>
      </c>
      <c r="C3489" s="0" t="n">
        <v>0.981954</v>
      </c>
      <c r="D3489" s="0" t="n">
        <v>0.815062</v>
      </c>
      <c r="E3489" s="0" t="n">
        <v>1.080431</v>
      </c>
      <c r="F3489" s="0" t="n">
        <v>0.399346</v>
      </c>
      <c r="G3489" s="0" t="n">
        <f aca="false">12*Inputs!$B$6*(MIN(1,$H$50*$C3489)*(ic*Inputs!$C$6+pS+fee_fx*Inputs!$D$6-cost_acc-cost_wd*Inputs!$E$6*$E3489-cost_fx*Inputs!$D$6-$F3489)+(1-MIN(1,$H$50*$C3489))*(1-MIN(1,Inputs!$G$6*$D3489)*churn_nonbuyers)*(ic*Inputs!$C$6+fee_wd*Inputs!$E$6*(1-$B3489)+fee_fx*Inputs!$D$6-cost_acc-cost_wd*Inputs!$E$6*(1-$B3489)-cost_fx*Inputs!$D$6))</f>
        <v>195634.973948468</v>
      </c>
      <c r="H3489" s="0" t="n">
        <f aca="false">12*Inputs!$B$7*(MIN(1,$H$51*$C3489)*(ic*Inputs!$C$7+pE+fee_fx*Inputs!$D$7-cost_acc-cost_wd*Inputs!$E$7*$E3489-cost_fx*Inputs!$D$7-$F3489)+(1-MIN(1,$H$51*$C3489))*(1-MIN(1,Inputs!$G$7*$D3489)*churn_nonbuyers)*(ic*Inputs!$C$7+fee_wd*Inputs!$E$7*(1-$B3489)+fee_fx*Inputs!$D$7-cost_acc-cost_wd*Inputs!$E$7*(1-$B3489)-cost_fx*Inputs!$D$7))</f>
        <v>392118.810197752</v>
      </c>
      <c r="I3489" s="0" t="n">
        <f aca="false">12*Inputs!$B$8*(MIN(1,$H$52*$C3489)*(ic*Inputs!$C$8+pT-cost_acc-cost_wd*Inputs!$E$8-cost_fx*Inputs!$D$8-cost_ins)+(1-MIN(1,$H$52*$C3489))*(1-MIN(1,Inputs!$G$8*$D3489)*churn_nonbuyers)*(ic*Inputs!$C$8+fee_wd*Inputs!$E$8*(1-$B3489)+fee_fx*Inputs!$D$8-cost_acc-cost_wd*Inputs!$E$8*(1-$B3489)-cost_fx*Inputs!$D$8))</f>
        <v>183144.398282318</v>
      </c>
      <c r="J3489" s="0" t="n">
        <f aca="false">G3489+H3489+I3489-fixed</f>
        <v>70898.1824285383</v>
      </c>
      <c r="K3489" s="0" t="n">
        <f aca="false">12*Inputs!$B$6*(1-MIN(1,Inputs!$G$6*$D3489)*churn_nonbuyers)*(ic*Inputs!$C$6+fee_wd*Inputs!$E$6*(1-$B3489)+fee_fx*Inputs!$D$6-cost_acc-cost_wd*Inputs!$E$6*(1-$B3489)-cost_fx*Inputs!$D$6)</f>
        <v>145769.399724758</v>
      </c>
      <c r="L3489" s="0" t="n">
        <f aca="false">12*Inputs!$B$7*(1-MIN(1,Inputs!$G$7*$D3489)*churn_nonbuyers)*(ic*Inputs!$C$7+fee_wd*Inputs!$E$7*(1-$B3489)+fee_fx*Inputs!$D$7-cost_acc-cost_wd*Inputs!$E$7*(1-$B3489)-cost_fx*Inputs!$D$7)</f>
        <v>344917.079258855</v>
      </c>
      <c r="M3489" s="0" t="n">
        <f aca="false">12*Inputs!$B$8*(1-MIN(1,Inputs!$G$8*$D3489)*churn_nonbuyers)*(ic*Inputs!$C$8+fee_wd*Inputs!$E$8*(1-$B3489)+fee_fx*Inputs!$D$8-cost_acc-cost_wd*Inputs!$E$8*(1-$B3489)-cost_fx*Inputs!$D$8)</f>
        <v>133068.893435539</v>
      </c>
      <c r="N3489" s="0" t="n">
        <f aca="false">K3489+L3489+I3489-fixed</f>
        <v>-26169.1227340683</v>
      </c>
      <c r="O3489" s="0" t="n">
        <f aca="false">K3489+L3489+M3489-fixed</f>
        <v>-76244.6275808472</v>
      </c>
      <c r="P3489" s="0" t="n">
        <f aca="false">12*Inputs!$B$6*(1-MIN(1,Inputs!$F$6*$D3489))*(ic*Inputs!$C$6+flat_fee-cost_acc-cost_wd*Inputs!$E$6*$E3489-cost_fx*Inputs!$D$6)+12*Inputs!$B$7*(1-MIN(1,Inputs!$F$7*$D3489))*(ic*Inputs!$C$7+flat_fee-cost_acc-cost_wd*Inputs!$E$7*$E3489-cost_fx*Inputs!$D$7)+12*Inputs!$B$8*(1-MIN(1,Inputs!$F$8*$D3489))*(ic*Inputs!$C$8+flat_fee-cost_acc-cost_wd*Inputs!$E$8*$E3489-cost_fx*Inputs!$D$8)-fixed</f>
        <v>136447.58487728</v>
      </c>
    </row>
    <row r="3490" customFormat="false" ht="15" hidden="false" customHeight="false" outlineLevel="0" collapsed="false">
      <c r="A3490" s="0" t="n">
        <v>3425</v>
      </c>
      <c r="B3490" s="0" t="n">
        <v>0.101735</v>
      </c>
      <c r="C3490" s="0" t="n">
        <v>0.862079</v>
      </c>
      <c r="D3490" s="0" t="n">
        <v>1.258484</v>
      </c>
      <c r="E3490" s="0" t="n">
        <v>1.232509</v>
      </c>
      <c r="F3490" s="0" t="n">
        <v>0.128144</v>
      </c>
      <c r="G3490" s="0" t="n">
        <f aca="false">12*Inputs!$B$6*(MIN(1,$H$50*$C3490)*(ic*Inputs!$C$6+pS+fee_fx*Inputs!$D$6-cost_acc-cost_wd*Inputs!$E$6*$E3490-cost_fx*Inputs!$D$6-$F3490)+(1-MIN(1,$H$50*$C3490))*(1-MIN(1,Inputs!$G$6*$D3490)*churn_nonbuyers)*(ic*Inputs!$C$6+fee_wd*Inputs!$E$6*(1-$B3490)+fee_fx*Inputs!$D$6-cost_acc-cost_wd*Inputs!$E$6*(1-$B3490)-cost_fx*Inputs!$D$6))</f>
        <v>219301.843912051</v>
      </c>
      <c r="H3490" s="0" t="n">
        <f aca="false">12*Inputs!$B$7*(MIN(1,$H$51*$C3490)*(ic*Inputs!$C$7+pE+fee_fx*Inputs!$D$7-cost_acc-cost_wd*Inputs!$E$7*$E3490-cost_fx*Inputs!$D$7-$F3490)+(1-MIN(1,$H$51*$C3490))*(1-MIN(1,Inputs!$G$7*$D3490)*churn_nonbuyers)*(ic*Inputs!$C$7+fee_wd*Inputs!$E$7*(1-$B3490)+fee_fx*Inputs!$D$7-cost_acc-cost_wd*Inputs!$E$7*(1-$B3490)-cost_fx*Inputs!$D$7))</f>
        <v>403696.167360902</v>
      </c>
      <c r="I3490" s="0" t="n">
        <f aca="false">12*Inputs!$B$8*(MIN(1,$H$52*$C3490)*(ic*Inputs!$C$8+pT-cost_acc-cost_wd*Inputs!$E$8-cost_fx*Inputs!$D$8-cost_ins)+(1-MIN(1,$H$52*$C3490))*(1-MIN(1,Inputs!$G$8*$D3490)*churn_nonbuyers)*(ic*Inputs!$C$8+fee_wd*Inputs!$E$8*(1-$B3490)+fee_fx*Inputs!$D$8-cost_acc-cost_wd*Inputs!$E$8*(1-$B3490)-cost_fx*Inputs!$D$8))</f>
        <v>139443.312517987</v>
      </c>
      <c r="J3490" s="0" t="n">
        <f aca="false">G3490+H3490+I3490-fixed</f>
        <v>62441.3237909396</v>
      </c>
      <c r="K3490" s="0" t="n">
        <f aca="false">12*Inputs!$B$6*(1-MIN(1,Inputs!$G$6*$D3490)*churn_nonbuyers)*(ic*Inputs!$C$6+fee_wd*Inputs!$E$6*(1-$B3490)+fee_fx*Inputs!$D$6-cost_acc-cost_wd*Inputs!$E$6*(1-$B3490)-cost_fx*Inputs!$D$6)</f>
        <v>175186.470742128</v>
      </c>
      <c r="L3490" s="0" t="n">
        <f aca="false">12*Inputs!$B$7*(1-MIN(1,Inputs!$G$7*$D3490)*churn_nonbuyers)*(ic*Inputs!$C$7+fee_wd*Inputs!$E$7*(1-$B3490)+fee_fx*Inputs!$D$7-cost_acc-cost_wd*Inputs!$E$7*(1-$B3490)-cost_fx*Inputs!$D$7)</f>
        <v>373880.635213277</v>
      </c>
      <c r="M3490" s="0" t="n">
        <f aca="false">12*Inputs!$B$8*(1-MIN(1,Inputs!$G$8*$D3490)*churn_nonbuyers)*(ic*Inputs!$C$8+fee_wd*Inputs!$E$8*(1-$B3490)+fee_fx*Inputs!$D$8-cost_acc-cost_wd*Inputs!$E$8*(1-$B3490)-cost_fx*Inputs!$D$8)</f>
        <v>38280.166503264</v>
      </c>
      <c r="N3490" s="0" t="n">
        <f aca="false">K3490+L3490+I3490-fixed</f>
        <v>-11489.5815266082</v>
      </c>
      <c r="O3490" s="0" t="n">
        <f aca="false">K3490+L3490+M3490-fixed</f>
        <v>-112652.727541331</v>
      </c>
      <c r="P3490" s="0" t="n">
        <f aca="false">12*Inputs!$B$6*(1-MIN(1,Inputs!$F$6*$D3490))*(ic*Inputs!$C$6+flat_fee-cost_acc-cost_wd*Inputs!$E$6*$E3490-cost_fx*Inputs!$D$6)+12*Inputs!$B$7*(1-MIN(1,Inputs!$F$7*$D3490))*(ic*Inputs!$C$7+flat_fee-cost_acc-cost_wd*Inputs!$E$7*$E3490-cost_fx*Inputs!$D$7)+12*Inputs!$B$8*(1-MIN(1,Inputs!$F$8*$D3490))*(ic*Inputs!$C$8+flat_fee-cost_acc-cost_wd*Inputs!$E$8*$E3490-cost_fx*Inputs!$D$8)-fixed</f>
        <v>-161314.28762656</v>
      </c>
    </row>
    <row r="3491" customFormat="false" ht="15" hidden="false" customHeight="false" outlineLevel="0" collapsed="false">
      <c r="A3491" s="0" t="n">
        <v>3426</v>
      </c>
      <c r="B3491" s="0" t="n">
        <v>0.239828</v>
      </c>
      <c r="C3491" s="0" t="n">
        <v>0.88056</v>
      </c>
      <c r="D3491" s="0" t="n">
        <v>0.693265</v>
      </c>
      <c r="E3491" s="0" t="n">
        <v>1.191426</v>
      </c>
      <c r="F3491" s="0" t="n">
        <v>0.421399</v>
      </c>
      <c r="G3491" s="0" t="n">
        <f aca="false">12*Inputs!$B$6*(MIN(1,$H$50*$C3491)*(ic*Inputs!$C$6+pS+fee_fx*Inputs!$D$6-cost_acc-cost_wd*Inputs!$E$6*$E3491-cost_fx*Inputs!$D$6-$F3491)+(1-MIN(1,$H$50*$C3491))*(1-MIN(1,Inputs!$G$6*$D3491)*churn_nonbuyers)*(ic*Inputs!$C$6+fee_wd*Inputs!$E$6*(1-$B3491)+fee_fx*Inputs!$D$6-cost_acc-cost_wd*Inputs!$E$6*(1-$B3491)-cost_fx*Inputs!$D$6))</f>
        <v>202198.852702172</v>
      </c>
      <c r="H3491" s="0" t="n">
        <f aca="false">12*Inputs!$B$7*(MIN(1,$H$51*$C3491)*(ic*Inputs!$C$7+pE+fee_fx*Inputs!$D$7-cost_acc-cost_wd*Inputs!$E$7*$E3491-cost_fx*Inputs!$D$7-$F3491)+(1-MIN(1,$H$51*$C3491))*(1-MIN(1,Inputs!$G$7*$D3491)*churn_nonbuyers)*(ic*Inputs!$C$7+fee_wd*Inputs!$E$7*(1-$B3491)+fee_fx*Inputs!$D$7-cost_acc-cost_wd*Inputs!$E$7*(1-$B3491)-cost_fx*Inputs!$D$7))</f>
        <v>385283.338426575</v>
      </c>
      <c r="I3491" s="0" t="n">
        <f aca="false">12*Inputs!$B$8*(MIN(1,$H$52*$C3491)*(ic*Inputs!$C$8+pT-cost_acc-cost_wd*Inputs!$E$8-cost_fx*Inputs!$D$8-cost_ins)+(1-MIN(1,$H$52*$C3491))*(1-MIN(1,Inputs!$G$8*$D3491)*churn_nonbuyers)*(ic*Inputs!$C$8+fee_wd*Inputs!$E$8*(1-$B3491)+fee_fx*Inputs!$D$8-cost_acc-cost_wd*Inputs!$E$8*(1-$B3491)-cost_fx*Inputs!$D$8))</f>
        <v>189101.685917191</v>
      </c>
      <c r="J3491" s="0" t="n">
        <f aca="false">G3491+H3491+I3491-fixed</f>
        <v>76583.8770459378</v>
      </c>
      <c r="K3491" s="0" t="n">
        <f aca="false">12*Inputs!$B$6*(1-MIN(1,Inputs!$G$6*$D3491)*churn_nonbuyers)*(ic*Inputs!$C$6+fee_wd*Inputs!$E$6*(1-$B3491)+fee_fx*Inputs!$D$6-cost_acc-cost_wd*Inputs!$E$6*(1-$B3491)-cost_fx*Inputs!$D$6)</f>
        <v>161273.760180624</v>
      </c>
      <c r="L3491" s="0" t="n">
        <f aca="false">12*Inputs!$B$7*(1-MIN(1,Inputs!$G$7*$D3491)*churn_nonbuyers)*(ic*Inputs!$C$7+fee_wd*Inputs!$E$7*(1-$B3491)+fee_fx*Inputs!$D$7-cost_acc-cost_wd*Inputs!$E$7*(1-$B3491)-cost_fx*Inputs!$D$7)</f>
        <v>360997.296588375</v>
      </c>
      <c r="M3491" s="0" t="n">
        <f aca="false">12*Inputs!$B$8*(1-MIN(1,Inputs!$G$8*$D3491)*churn_nonbuyers)*(ic*Inputs!$C$8+fee_wd*Inputs!$E$8*(1-$B3491)+fee_fx*Inputs!$D$8-cost_acc-cost_wd*Inputs!$E$8*(1-$B3491)-cost_fx*Inputs!$D$8)</f>
        <v>162077.551242912</v>
      </c>
      <c r="N3491" s="0" t="n">
        <f aca="false">K3491+L3491+I3491-fixed</f>
        <v>11372.7426861896</v>
      </c>
      <c r="O3491" s="0" t="n">
        <f aca="false">K3491+L3491+M3491-fixed</f>
        <v>-15651.3919880893</v>
      </c>
      <c r="P3491" s="0" t="n">
        <f aca="false">12*Inputs!$B$6*(1-MIN(1,Inputs!$F$6*$D3491))*(ic*Inputs!$C$6+flat_fee-cost_acc-cost_wd*Inputs!$E$6*$E3491-cost_fx*Inputs!$D$6)+12*Inputs!$B$7*(1-MIN(1,Inputs!$F$7*$D3491))*(ic*Inputs!$C$7+flat_fee-cost_acc-cost_wd*Inputs!$E$7*$E3491-cost_fx*Inputs!$D$7)+12*Inputs!$B$8*(1-MIN(1,Inputs!$F$8*$D3491))*(ic*Inputs!$C$8+flat_fee-cost_acc-cost_wd*Inputs!$E$8*$E3491-cost_fx*Inputs!$D$8)-fixed</f>
        <v>146660.3300936</v>
      </c>
    </row>
    <row r="3492" customFormat="false" ht="15" hidden="false" customHeight="false" outlineLevel="0" collapsed="false">
      <c r="A3492" s="0" t="n">
        <v>3427</v>
      </c>
      <c r="B3492" s="0" t="n">
        <v>0.496935</v>
      </c>
      <c r="C3492" s="0" t="n">
        <v>1.035224</v>
      </c>
      <c r="D3492" s="0" t="n">
        <v>1.021631</v>
      </c>
      <c r="E3492" s="0" t="n">
        <v>1.213602</v>
      </c>
      <c r="F3492" s="0" t="n">
        <v>0.041021</v>
      </c>
      <c r="G3492" s="0" t="n">
        <f aca="false">12*Inputs!$B$6*(MIN(1,$H$50*$C3492)*(ic*Inputs!$C$6+pS+fee_fx*Inputs!$D$6-cost_acc-cost_wd*Inputs!$E$6*$E3492-cost_fx*Inputs!$D$6-$F3492)+(1-MIN(1,$H$50*$C3492))*(1-MIN(1,Inputs!$G$6*$D3492)*churn_nonbuyers)*(ic*Inputs!$C$6+fee_wd*Inputs!$E$6*(1-$B3492)+fee_fx*Inputs!$D$6-cost_acc-cost_wd*Inputs!$E$6*(1-$B3492)-cost_fx*Inputs!$D$6))</f>
        <v>183192.350049927</v>
      </c>
      <c r="H3492" s="0" t="n">
        <f aca="false">12*Inputs!$B$7*(MIN(1,$H$51*$C3492)*(ic*Inputs!$C$7+pE+fee_fx*Inputs!$D$7-cost_acc-cost_wd*Inputs!$E$7*$E3492-cost_fx*Inputs!$D$7-$F3492)+(1-MIN(1,$H$51*$C3492))*(1-MIN(1,Inputs!$G$7*$D3492)*churn_nonbuyers)*(ic*Inputs!$C$7+fee_wd*Inputs!$E$7*(1-$B3492)+fee_fx*Inputs!$D$7-cost_acc-cost_wd*Inputs!$E$7*(1-$B3492)-cost_fx*Inputs!$D$7))</f>
        <v>386430.460541819</v>
      </c>
      <c r="I3492" s="0" t="n">
        <f aca="false">12*Inputs!$B$8*(MIN(1,$H$52*$C3492)*(ic*Inputs!$C$8+pT-cost_acc-cost_wd*Inputs!$E$8-cost_fx*Inputs!$D$8-cost_ins)+(1-MIN(1,$H$52*$C3492))*(1-MIN(1,Inputs!$G$8*$D3492)*churn_nonbuyers)*(ic*Inputs!$C$8+fee_wd*Inputs!$E$8*(1-$B3492)+fee_fx*Inputs!$D$8-cost_acc-cost_wd*Inputs!$E$8*(1-$B3492)-cost_fx*Inputs!$D$8))</f>
        <v>172951.247306701</v>
      </c>
      <c r="J3492" s="0" t="n">
        <f aca="false">G3492+H3492+I3492-fixed</f>
        <v>42574.0578984462</v>
      </c>
      <c r="K3492" s="0" t="n">
        <f aca="false">12*Inputs!$B$6*(1-MIN(1,Inputs!$G$6*$D3492)*churn_nonbuyers)*(ic*Inputs!$C$6+fee_wd*Inputs!$E$6*(1-$B3492)+fee_fx*Inputs!$D$6-cost_acc-cost_wd*Inputs!$E$6*(1-$B3492)-cost_fx*Inputs!$D$6)</f>
        <v>123398.645767092</v>
      </c>
      <c r="L3492" s="0" t="n">
        <f aca="false">12*Inputs!$B$7*(1-MIN(1,Inputs!$G$7*$D3492)*churn_nonbuyers)*(ic*Inputs!$C$7+fee_wd*Inputs!$E$7*(1-$B3492)+fee_fx*Inputs!$D$7-cost_acc-cost_wd*Inputs!$E$7*(1-$B3492)-cost_fx*Inputs!$D$7)</f>
        <v>321476.907172255</v>
      </c>
      <c r="M3492" s="0" t="n">
        <f aca="false">12*Inputs!$B$8*(1-MIN(1,Inputs!$G$8*$D3492)*churn_nonbuyers)*(ic*Inputs!$C$8+fee_wd*Inputs!$E$8*(1-$B3492)+fee_fx*Inputs!$D$8-cost_acc-cost_wd*Inputs!$E$8*(1-$B3492)-cost_fx*Inputs!$D$8)</f>
        <v>86183.0582730961</v>
      </c>
      <c r="N3492" s="0" t="n">
        <f aca="false">K3492+L3492+I3492-fixed</f>
        <v>-82173.1997539521</v>
      </c>
      <c r="O3492" s="0" t="n">
        <f aca="false">K3492+L3492+M3492-fixed</f>
        <v>-168941.388787557</v>
      </c>
      <c r="P3492" s="0" t="n">
        <f aca="false">12*Inputs!$B$6*(1-MIN(1,Inputs!$F$6*$D3492))*(ic*Inputs!$C$6+flat_fee-cost_acc-cost_wd*Inputs!$E$6*$E3492-cost_fx*Inputs!$D$6)+12*Inputs!$B$7*(1-MIN(1,Inputs!$F$7*$D3492))*(ic*Inputs!$C$7+flat_fee-cost_acc-cost_wd*Inputs!$E$7*$E3492-cost_fx*Inputs!$D$7)+12*Inputs!$B$8*(1-MIN(1,Inputs!$F$8*$D3492))*(ic*Inputs!$C$8+flat_fee-cost_acc-cost_wd*Inputs!$E$8*$E3492-cost_fx*Inputs!$D$8)-fixed</f>
        <v>-32893.48860112</v>
      </c>
    </row>
    <row r="3493" customFormat="false" ht="15" hidden="false" customHeight="false" outlineLevel="0" collapsed="false">
      <c r="A3493" s="0" t="n">
        <v>3428</v>
      </c>
      <c r="B3493" s="0" t="n">
        <v>0.294833</v>
      </c>
      <c r="C3493" s="0" t="n">
        <v>0.80365</v>
      </c>
      <c r="D3493" s="0" t="n">
        <v>1.363221</v>
      </c>
      <c r="E3493" s="0" t="n">
        <v>1.057129</v>
      </c>
      <c r="F3493" s="0" t="n">
        <v>0.068807</v>
      </c>
      <c r="G3493" s="0" t="n">
        <f aca="false">12*Inputs!$B$6*(MIN(1,$H$50*$C3493)*(ic*Inputs!$C$6+pS+fee_fx*Inputs!$D$6-cost_acc-cost_wd*Inputs!$E$6*$E3493-cost_fx*Inputs!$D$6-$F3493)+(1-MIN(1,$H$50*$C3493))*(1-MIN(1,Inputs!$G$6*$D3493)*churn_nonbuyers)*(ic*Inputs!$C$6+fee_wd*Inputs!$E$6*(1-$B3493)+fee_fx*Inputs!$D$6-cost_acc-cost_wd*Inputs!$E$6*(1-$B3493)-cost_fx*Inputs!$D$6))</f>
        <v>195496.839301846</v>
      </c>
      <c r="H3493" s="0" t="n">
        <f aca="false">12*Inputs!$B$7*(MIN(1,$H$51*$C3493)*(ic*Inputs!$C$7+pE+fee_fx*Inputs!$D$7-cost_acc-cost_wd*Inputs!$E$7*$E3493-cost_fx*Inputs!$D$7-$F3493)+(1-MIN(1,$H$51*$C3493))*(1-MIN(1,Inputs!$G$7*$D3493)*churn_nonbuyers)*(ic*Inputs!$C$7+fee_wd*Inputs!$E$7*(1-$B3493)+fee_fx*Inputs!$D$7-cost_acc-cost_wd*Inputs!$E$7*(1-$B3493)-cost_fx*Inputs!$D$7))</f>
        <v>401734.506057554</v>
      </c>
      <c r="I3493" s="0" t="n">
        <f aca="false">12*Inputs!$B$8*(MIN(1,$H$52*$C3493)*(ic*Inputs!$C$8+pT-cost_acc-cost_wd*Inputs!$E$8-cost_fx*Inputs!$D$8-cost_ins)+(1-MIN(1,$H$52*$C3493))*(1-MIN(1,Inputs!$G$8*$D3493)*churn_nonbuyers)*(ic*Inputs!$C$8+fee_wd*Inputs!$E$8*(1-$B3493)+fee_fx*Inputs!$D$8-cost_acc-cost_wd*Inputs!$E$8*(1-$B3493)-cost_fx*Inputs!$D$8))</f>
        <v>122089.737121913</v>
      </c>
      <c r="J3493" s="0" t="n">
        <f aca="false">G3493+H3493+I3493-fixed</f>
        <v>19321.0824813125</v>
      </c>
      <c r="K3493" s="0" t="n">
        <f aca="false">12*Inputs!$B$6*(1-MIN(1,Inputs!$G$6*$D3493)*churn_nonbuyers)*(ic*Inputs!$C$6+fee_wd*Inputs!$E$6*(1-$B3493)+fee_fx*Inputs!$D$6-cost_acc-cost_wd*Inputs!$E$6*(1-$B3493)-cost_fx*Inputs!$D$6)</f>
        <v>148296.62258707</v>
      </c>
      <c r="L3493" s="0" t="n">
        <f aca="false">12*Inputs!$B$7*(1-MIN(1,Inputs!$G$7*$D3493)*churn_nonbuyers)*(ic*Inputs!$C$7+fee_wd*Inputs!$E$7*(1-$B3493)+fee_fx*Inputs!$D$7-cost_acc-cost_wd*Inputs!$E$7*(1-$B3493)-cost_fx*Inputs!$D$7)</f>
        <v>345990.832144242</v>
      </c>
      <c r="M3493" s="0" t="n">
        <f aca="false">12*Inputs!$B$8*(1-MIN(1,Inputs!$G$8*$D3493)*churn_nonbuyers)*(ic*Inputs!$C$8+fee_wd*Inputs!$E$8*(1-$B3493)+fee_fx*Inputs!$D$8-cost_acc-cost_wd*Inputs!$E$8*(1-$B3493)-cost_fx*Inputs!$D$8)</f>
        <v>14283.8791663248</v>
      </c>
      <c r="N3493" s="0" t="n">
        <f aca="false">K3493+L3493+I3493-fixed</f>
        <v>-83622.8081467757</v>
      </c>
      <c r="O3493" s="0" t="n">
        <f aca="false">K3493+L3493+M3493-fixed</f>
        <v>-191428.666102364</v>
      </c>
      <c r="P3493" s="0" t="n">
        <f aca="false">12*Inputs!$B$6*(1-MIN(1,Inputs!$F$6*$D3493))*(ic*Inputs!$C$6+flat_fee-cost_acc-cost_wd*Inputs!$E$6*$E3493-cost_fx*Inputs!$D$6)+12*Inputs!$B$7*(1-MIN(1,Inputs!$F$7*$D3493))*(ic*Inputs!$C$7+flat_fee-cost_acc-cost_wd*Inputs!$E$7*$E3493-cost_fx*Inputs!$D$7)+12*Inputs!$B$8*(1-MIN(1,Inputs!$F$8*$D3493))*(ic*Inputs!$C$8+flat_fee-cost_acc-cost_wd*Inputs!$E$8*$E3493-cost_fx*Inputs!$D$8)-fixed</f>
        <v>-154058.11148584</v>
      </c>
    </row>
    <row r="3494" customFormat="false" ht="15" hidden="false" customHeight="false" outlineLevel="0" collapsed="false">
      <c r="A3494" s="0" t="n">
        <v>3429</v>
      </c>
      <c r="B3494" s="0" t="n">
        <v>0.257721</v>
      </c>
      <c r="C3494" s="0" t="n">
        <v>0.854292</v>
      </c>
      <c r="D3494" s="0" t="n">
        <v>1.596542</v>
      </c>
      <c r="E3494" s="0" t="n">
        <v>1.196302</v>
      </c>
      <c r="F3494" s="0" t="n">
        <v>0.107084</v>
      </c>
      <c r="G3494" s="0" t="n">
        <f aca="false">12*Inputs!$B$6*(MIN(1,$H$50*$C3494)*(ic*Inputs!$C$6+pS+fee_fx*Inputs!$D$6-cost_acc-cost_wd*Inputs!$E$6*$E3494-cost_fx*Inputs!$D$6-$F3494)+(1-MIN(1,$H$50*$C3494))*(1-MIN(1,Inputs!$G$6*$D3494)*churn_nonbuyers)*(ic*Inputs!$C$6+fee_wd*Inputs!$E$6*(1-$B3494)+fee_fx*Inputs!$D$6-cost_acc-cost_wd*Inputs!$E$6*(1-$B3494)-cost_fx*Inputs!$D$6))</f>
        <v>197830.17671974</v>
      </c>
      <c r="H3494" s="0" t="n">
        <f aca="false">12*Inputs!$B$7*(MIN(1,$H$51*$C3494)*(ic*Inputs!$C$7+pE+fee_fx*Inputs!$D$7-cost_acc-cost_wd*Inputs!$E$7*$E3494-cost_fx*Inputs!$D$7-$F3494)+(1-MIN(1,$H$51*$C3494))*(1-MIN(1,Inputs!$G$7*$D3494)*churn_nonbuyers)*(ic*Inputs!$C$7+fee_wd*Inputs!$E$7*(1-$B3494)+fee_fx*Inputs!$D$7-cost_acc-cost_wd*Inputs!$E$7*(1-$B3494)-cost_fx*Inputs!$D$7))</f>
        <v>391354.294663881</v>
      </c>
      <c r="I3494" s="0" t="n">
        <f aca="false">12*Inputs!$B$8*(MIN(1,$H$52*$C3494)*(ic*Inputs!$C$8+pT-cost_acc-cost_wd*Inputs!$E$8-cost_fx*Inputs!$D$8-cost_ins)+(1-MIN(1,$H$52*$C3494))*(1-MIN(1,Inputs!$G$8*$D3494)*churn_nonbuyers)*(ic*Inputs!$C$8+fee_wd*Inputs!$E$8*(1-$B3494)+fee_fx*Inputs!$D$8-cost_acc-cost_wd*Inputs!$E$8*(1-$B3494)-cost_fx*Inputs!$D$8))</f>
        <v>123141.066048</v>
      </c>
      <c r="J3494" s="0" t="n">
        <f aca="false">G3494+H3494+I3494-fixed</f>
        <v>12325.5374316217</v>
      </c>
      <c r="K3494" s="0" t="n">
        <f aca="false">12*Inputs!$B$6*(1-MIN(1,Inputs!$G$6*$D3494)*churn_nonbuyers)*(ic*Inputs!$C$6+fee_wd*Inputs!$E$6*(1-$B3494)+fee_fx*Inputs!$D$6-cost_acc-cost_wd*Inputs!$E$6*(1-$B3494)-cost_fx*Inputs!$D$6)</f>
        <v>151357.56192563</v>
      </c>
      <c r="L3494" s="0" t="n">
        <f aca="false">12*Inputs!$B$7*(1-MIN(1,Inputs!$G$7*$D3494)*churn_nonbuyers)*(ic*Inputs!$C$7+fee_wd*Inputs!$E$7*(1-$B3494)+fee_fx*Inputs!$D$7-cost_acc-cost_wd*Inputs!$E$7*(1-$B3494)-cost_fx*Inputs!$D$7)</f>
        <v>348553.921539378</v>
      </c>
      <c r="M3494" s="0" t="n">
        <f aca="false">12*Inputs!$B$8*(1-MIN(1,Inputs!$G$8*$D3494)*churn_nonbuyers)*(ic*Inputs!$C$8+fee_wd*Inputs!$E$8*(1-$B3494)+fee_fx*Inputs!$D$8-cost_acc-cost_wd*Inputs!$E$8*(1-$B3494)-cost_fx*Inputs!$D$8)</f>
        <v>0</v>
      </c>
      <c r="N3494" s="0" t="n">
        <f aca="false">K3494+L3494+I3494-fixed</f>
        <v>-76947.4504869911</v>
      </c>
      <c r="O3494" s="0" t="n">
        <f aca="false">K3494+L3494+M3494-fixed</f>
        <v>-200088.516534991</v>
      </c>
      <c r="P3494" s="0" t="n">
        <f aca="false">12*Inputs!$B$6*(1-MIN(1,Inputs!$F$6*$D3494))*(ic*Inputs!$C$6+flat_fee-cost_acc-cost_wd*Inputs!$E$6*$E3494-cost_fx*Inputs!$D$6)+12*Inputs!$B$7*(1-MIN(1,Inputs!$F$7*$D3494))*(ic*Inputs!$C$7+flat_fee-cost_acc-cost_wd*Inputs!$E$7*$E3494-cost_fx*Inputs!$D$7)+12*Inputs!$B$8*(1-MIN(1,Inputs!$F$8*$D3494))*(ic*Inputs!$C$8+flat_fee-cost_acc-cost_wd*Inputs!$E$8*$E3494-cost_fx*Inputs!$D$8)-fixed</f>
        <v>-322632.62793184</v>
      </c>
    </row>
    <row r="3495" customFormat="false" ht="15" hidden="false" customHeight="false" outlineLevel="0" collapsed="false">
      <c r="A3495" s="0" t="n">
        <v>3430</v>
      </c>
      <c r="B3495" s="0" t="n">
        <v>0.415635</v>
      </c>
      <c r="C3495" s="0" t="n">
        <v>0.871693</v>
      </c>
      <c r="D3495" s="0" t="n">
        <v>0.959262</v>
      </c>
      <c r="E3495" s="0" t="n">
        <v>1.273208</v>
      </c>
      <c r="F3495" s="0" t="n">
        <v>0.105126</v>
      </c>
      <c r="G3495" s="0" t="n">
        <f aca="false">12*Inputs!$B$6*(MIN(1,$H$50*$C3495)*(ic*Inputs!$C$6+pS+fee_fx*Inputs!$D$6-cost_acc-cost_wd*Inputs!$E$6*$E3495-cost_fx*Inputs!$D$6-$F3495)+(1-MIN(1,$H$50*$C3495))*(1-MIN(1,Inputs!$G$6*$D3495)*churn_nonbuyers)*(ic*Inputs!$C$6+fee_wd*Inputs!$E$6*(1-$B3495)+fee_fx*Inputs!$D$6-cost_acc-cost_wd*Inputs!$E$6*(1-$B3495)-cost_fx*Inputs!$D$6))</f>
        <v>182008.028306996</v>
      </c>
      <c r="H3495" s="0" t="n">
        <f aca="false">12*Inputs!$B$7*(MIN(1,$H$51*$C3495)*(ic*Inputs!$C$7+pE+fee_fx*Inputs!$D$7-cost_acc-cost_wd*Inputs!$E$7*$E3495-cost_fx*Inputs!$D$7-$F3495)+(1-MIN(1,$H$51*$C3495))*(1-MIN(1,Inputs!$G$7*$D3495)*churn_nonbuyers)*(ic*Inputs!$C$7+fee_wd*Inputs!$E$7*(1-$B3495)+fee_fx*Inputs!$D$7-cost_acc-cost_wd*Inputs!$E$7*(1-$B3495)-cost_fx*Inputs!$D$7))</f>
        <v>374775.590867282</v>
      </c>
      <c r="I3495" s="0" t="n">
        <f aca="false">12*Inputs!$B$8*(MIN(1,$H$52*$C3495)*(ic*Inputs!$C$8+pT-cost_acc-cost_wd*Inputs!$E$8-cost_fx*Inputs!$D$8-cost_ins)+(1-MIN(1,$H$52*$C3495))*(1-MIN(1,Inputs!$G$8*$D3495)*churn_nonbuyers)*(ic*Inputs!$C$8+fee_wd*Inputs!$E$8*(1-$B3495)+fee_fx*Inputs!$D$8-cost_acc-cost_wd*Inputs!$E$8*(1-$B3495)-cost_fx*Inputs!$D$8))</f>
        <v>164893.445289056</v>
      </c>
      <c r="J3495" s="0" t="n">
        <f aca="false">G3495+H3495+I3495-fixed</f>
        <v>21677.0644633347</v>
      </c>
      <c r="K3495" s="0" t="n">
        <f aca="false">12*Inputs!$B$6*(1-MIN(1,Inputs!$G$6*$D3495)*churn_nonbuyers)*(ic*Inputs!$C$6+fee_wd*Inputs!$E$6*(1-$B3495)+fee_fx*Inputs!$D$6-cost_acc-cost_wd*Inputs!$E$6*(1-$B3495)-cost_fx*Inputs!$D$6)</f>
        <v>134949.859641864</v>
      </c>
      <c r="L3495" s="0" t="n">
        <f aca="false">12*Inputs!$B$7*(1-MIN(1,Inputs!$G$7*$D3495)*churn_nonbuyers)*(ic*Inputs!$C$7+fee_wd*Inputs!$E$7*(1-$B3495)+fee_fx*Inputs!$D$7-cost_acc-cost_wd*Inputs!$E$7*(1-$B3495)-cost_fx*Inputs!$D$7)</f>
        <v>333467.723209118</v>
      </c>
      <c r="M3495" s="0" t="n">
        <f aca="false">12*Inputs!$B$8*(1-MIN(1,Inputs!$G$8*$D3495)*churn_nonbuyers)*(ic*Inputs!$C$8+fee_wd*Inputs!$E$8*(1-$B3495)+fee_fx*Inputs!$D$8-cost_acc-cost_wd*Inputs!$E$8*(1-$B3495)-cost_fx*Inputs!$D$8)</f>
        <v>100673.754382032</v>
      </c>
      <c r="N3495" s="0" t="n">
        <f aca="false">K3495+L3495+I3495-fixed</f>
        <v>-66688.9718599613</v>
      </c>
      <c r="O3495" s="0" t="n">
        <f aca="false">K3495+L3495+M3495-fixed</f>
        <v>-130908.662766986</v>
      </c>
      <c r="P3495" s="0" t="n">
        <f aca="false">12*Inputs!$B$6*(1-MIN(1,Inputs!$F$6*$D3495))*(ic*Inputs!$C$6+flat_fee-cost_acc-cost_wd*Inputs!$E$6*$E3495-cost_fx*Inputs!$D$6)+12*Inputs!$B$7*(1-MIN(1,Inputs!$F$7*$D3495))*(ic*Inputs!$C$7+flat_fee-cost_acc-cost_wd*Inputs!$E$7*$E3495-cost_fx*Inputs!$D$7)+12*Inputs!$B$8*(1-MIN(1,Inputs!$F$8*$D3495))*(ic*Inputs!$C$8+flat_fee-cost_acc-cost_wd*Inputs!$E$8*$E3495-cost_fx*Inputs!$D$8)-fixed</f>
        <v>-27251.74453696</v>
      </c>
    </row>
    <row r="3496" customFormat="false" ht="15" hidden="false" customHeight="false" outlineLevel="0" collapsed="false">
      <c r="A3496" s="0" t="n">
        <v>3431</v>
      </c>
      <c r="B3496" s="0" t="n">
        <v>0.225807</v>
      </c>
      <c r="C3496" s="0" t="n">
        <v>0.766694</v>
      </c>
      <c r="D3496" s="0" t="n">
        <v>1.334904</v>
      </c>
      <c r="E3496" s="0" t="n">
        <v>1.398329</v>
      </c>
      <c r="F3496" s="0" t="n">
        <v>0.163811</v>
      </c>
      <c r="G3496" s="0" t="n">
        <f aca="false">12*Inputs!$B$6*(MIN(1,$H$50*$C3496)*(ic*Inputs!$C$6+pS+fee_fx*Inputs!$D$6-cost_acc-cost_wd*Inputs!$E$6*$E3496-cost_fx*Inputs!$D$6-$F3496)+(1-MIN(1,$H$50*$C3496))*(1-MIN(1,Inputs!$G$6*$D3496)*churn_nonbuyers)*(ic*Inputs!$C$6+fee_wd*Inputs!$E$6*(1-$B3496)+fee_fx*Inputs!$D$6-cost_acc-cost_wd*Inputs!$E$6*(1-$B3496)-cost_fx*Inputs!$D$6))</f>
        <v>194539.796085299</v>
      </c>
      <c r="H3496" s="0" t="n">
        <f aca="false">12*Inputs!$B$7*(MIN(1,$H$51*$C3496)*(ic*Inputs!$C$7+pE+fee_fx*Inputs!$D$7-cost_acc-cost_wd*Inputs!$E$7*$E3496-cost_fx*Inputs!$D$7-$F3496)+(1-MIN(1,$H$51*$C3496))*(1-MIN(1,Inputs!$G$7*$D3496)*churn_nonbuyers)*(ic*Inputs!$C$7+fee_wd*Inputs!$E$7*(1-$B3496)+fee_fx*Inputs!$D$7-cost_acc-cost_wd*Inputs!$E$7*(1-$B3496)-cost_fx*Inputs!$D$7))</f>
        <v>371667.675032634</v>
      </c>
      <c r="I3496" s="0" t="n">
        <f aca="false">12*Inputs!$B$8*(MIN(1,$H$52*$C3496)*(ic*Inputs!$C$8+pT-cost_acc-cost_wd*Inputs!$E$8-cost_fx*Inputs!$D$8-cost_ins)+(1-MIN(1,$H$52*$C3496))*(1-MIN(1,Inputs!$G$8*$D3496)*churn_nonbuyers)*(ic*Inputs!$C$8+fee_wd*Inputs!$E$8*(1-$B3496)+fee_fx*Inputs!$D$8-cost_acc-cost_wd*Inputs!$E$8*(1-$B3496)-cost_fx*Inputs!$D$8))</f>
        <v>120100.527800845</v>
      </c>
      <c r="J3496" s="0" t="n">
        <f aca="false">G3496+H3496+I3496-fixed</f>
        <v>-13692.0010812223</v>
      </c>
      <c r="K3496" s="0" t="n">
        <f aca="false">12*Inputs!$B$6*(1-MIN(1,Inputs!$G$6*$D3496)*churn_nonbuyers)*(ic*Inputs!$C$6+fee_wd*Inputs!$E$6*(1-$B3496)+fee_fx*Inputs!$D$6-cost_acc-cost_wd*Inputs!$E$6*(1-$B3496)-cost_fx*Inputs!$D$6)</f>
        <v>157798.260486202</v>
      </c>
      <c r="L3496" s="0" t="n">
        <f aca="false">12*Inputs!$B$7*(1-MIN(1,Inputs!$G$7*$D3496)*churn_nonbuyers)*(ic*Inputs!$C$7+fee_wd*Inputs!$E$7*(1-$B3496)+fee_fx*Inputs!$D$7-cost_acc-cost_wd*Inputs!$E$7*(1-$B3496)-cost_fx*Inputs!$D$7)</f>
        <v>355838.973699721</v>
      </c>
      <c r="M3496" s="0" t="n">
        <f aca="false">12*Inputs!$B$8*(1-MIN(1,Inputs!$G$8*$D3496)*churn_nonbuyers)*(ic*Inputs!$C$8+fee_wd*Inputs!$E$8*(1-$B3496)+fee_fx*Inputs!$D$8-cost_acc-cost_wd*Inputs!$E$8*(1-$B3496)-cost_fx*Inputs!$D$8)</f>
        <v>20690.4685089408</v>
      </c>
      <c r="N3496" s="0" t="n">
        <f aca="false">K3496+L3496+I3496-fixed</f>
        <v>-66262.2380132322</v>
      </c>
      <c r="O3496" s="0" t="n">
        <f aca="false">K3496+L3496+M3496-fixed</f>
        <v>-165672.297305137</v>
      </c>
      <c r="P3496" s="0" t="n">
        <f aca="false">12*Inputs!$B$6*(1-MIN(1,Inputs!$F$6*$D3496))*(ic*Inputs!$C$6+flat_fee-cost_acc-cost_wd*Inputs!$E$6*$E3496-cost_fx*Inputs!$D$6)+12*Inputs!$B$7*(1-MIN(1,Inputs!$F$7*$D3496))*(ic*Inputs!$C$7+flat_fee-cost_acc-cost_wd*Inputs!$E$7*$E3496-cost_fx*Inputs!$D$7)+12*Inputs!$B$8*(1-MIN(1,Inputs!$F$8*$D3496))*(ic*Inputs!$C$8+flat_fee-cost_acc-cost_wd*Inputs!$E$8*$E3496-cost_fx*Inputs!$D$8)-fixed</f>
        <v>-258451.39681216</v>
      </c>
    </row>
    <row r="3497" customFormat="false" ht="15" hidden="false" customHeight="false" outlineLevel="0" collapsed="false">
      <c r="A3497" s="0" t="n">
        <v>3432</v>
      </c>
      <c r="B3497" s="0" t="n">
        <v>0.085326</v>
      </c>
      <c r="C3497" s="0" t="n">
        <v>1.16335</v>
      </c>
      <c r="D3497" s="0" t="n">
        <v>0.84878</v>
      </c>
      <c r="E3497" s="0" t="n">
        <v>1.398863</v>
      </c>
      <c r="F3497" s="0" t="n">
        <v>0.250559</v>
      </c>
      <c r="G3497" s="0" t="n">
        <f aca="false">12*Inputs!$B$6*(MIN(1,$H$50*$C3497)*(ic*Inputs!$C$6+pS+fee_fx*Inputs!$D$6-cost_acc-cost_wd*Inputs!$E$6*$E3497-cost_fx*Inputs!$D$6-$F3497)+(1-MIN(1,$H$50*$C3497))*(1-MIN(1,Inputs!$G$6*$D3497)*churn_nonbuyers)*(ic*Inputs!$C$6+fee_wd*Inputs!$E$6*(1-$B3497)+fee_fx*Inputs!$D$6-cost_acc-cost_wd*Inputs!$E$6*(1-$B3497)-cost_fx*Inputs!$D$6))</f>
        <v>232504.139762495</v>
      </c>
      <c r="H3497" s="0" t="n">
        <f aca="false">12*Inputs!$B$7*(MIN(1,$H$51*$C3497)*(ic*Inputs!$C$7+pE+fee_fx*Inputs!$D$7-cost_acc-cost_wd*Inputs!$E$7*$E3497-cost_fx*Inputs!$D$7-$F3497)+(1-MIN(1,$H$51*$C3497))*(1-MIN(1,Inputs!$G$7*$D3497)*churn_nonbuyers)*(ic*Inputs!$C$7+fee_wd*Inputs!$E$7*(1-$B3497)+fee_fx*Inputs!$D$7-cost_acc-cost_wd*Inputs!$E$7*(1-$B3497)-cost_fx*Inputs!$D$7))</f>
        <v>387403.052741103</v>
      </c>
      <c r="I3497" s="0" t="n">
        <f aca="false">12*Inputs!$B$8*(MIN(1,$H$52*$C3497)*(ic*Inputs!$C$8+pT-cost_acc-cost_wd*Inputs!$E$8-cost_fx*Inputs!$D$8-cost_ins)+(1-MIN(1,$H$52*$C3497))*(1-MIN(1,Inputs!$G$8*$D3497)*churn_nonbuyers)*(ic*Inputs!$C$8+fee_wd*Inputs!$E$8*(1-$B3497)+fee_fx*Inputs!$D$8-cost_acc-cost_wd*Inputs!$E$8*(1-$B3497)-cost_fx*Inputs!$D$8))</f>
        <v>191975.176412535</v>
      </c>
      <c r="J3497" s="0" t="n">
        <f aca="false">G3497+H3497+I3497-fixed</f>
        <v>111882.368916132</v>
      </c>
      <c r="K3497" s="0" t="n">
        <f aca="false">12*Inputs!$B$6*(1-MIN(1,Inputs!$G$6*$D3497)*churn_nonbuyers)*(ic*Inputs!$C$6+fee_wd*Inputs!$E$6*(1-$B3497)+fee_fx*Inputs!$D$6-cost_acc-cost_wd*Inputs!$E$6*(1-$B3497)-cost_fx*Inputs!$D$6)</f>
        <v>181278.799216416</v>
      </c>
      <c r="L3497" s="0" t="n">
        <f aca="false">12*Inputs!$B$7*(1-MIN(1,Inputs!$G$7*$D3497)*churn_nonbuyers)*(ic*Inputs!$C$7+fee_wd*Inputs!$E$7*(1-$B3497)+fee_fx*Inputs!$D$7-cost_acc-cost_wd*Inputs!$E$7*(1-$B3497)-cost_fx*Inputs!$D$7)</f>
        <v>380959.08048985</v>
      </c>
      <c r="M3497" s="0" t="n">
        <f aca="false">12*Inputs!$B$8*(1-MIN(1,Inputs!$G$8*$D3497)*churn_nonbuyers)*(ic*Inputs!$C$8+fee_wd*Inputs!$E$8*(1-$B3497)+fee_fx*Inputs!$D$8-cost_acc-cost_wd*Inputs!$E$8*(1-$B3497)-cost_fx*Inputs!$D$8)</f>
        <v>130808.510476608</v>
      </c>
      <c r="N3497" s="0" t="n">
        <f aca="false">K3497+L3497+I3497-fixed</f>
        <v>54213.0561188003</v>
      </c>
      <c r="O3497" s="0" t="n">
        <f aca="false">K3497+L3497+M3497-fixed</f>
        <v>-6953.6098171263</v>
      </c>
      <c r="P3497" s="0" t="n">
        <f aca="false">12*Inputs!$B$6*(1-MIN(1,Inputs!$F$6*$D3497))*(ic*Inputs!$C$6+flat_fee-cost_acc-cost_wd*Inputs!$E$6*$E3497-cost_fx*Inputs!$D$6)+12*Inputs!$B$7*(1-MIN(1,Inputs!$F$7*$D3497))*(ic*Inputs!$C$7+flat_fee-cost_acc-cost_wd*Inputs!$E$7*$E3497-cost_fx*Inputs!$D$7)+12*Inputs!$B$8*(1-MIN(1,Inputs!$F$8*$D3497))*(ic*Inputs!$C$8+flat_fee-cost_acc-cost_wd*Inputs!$E$8*$E3497-cost_fx*Inputs!$D$8)-fixed</f>
        <v>-31035.4789264</v>
      </c>
    </row>
    <row r="3498" customFormat="false" ht="15" hidden="false" customHeight="false" outlineLevel="0" collapsed="false">
      <c r="A3498" s="0" t="n">
        <v>3433</v>
      </c>
      <c r="B3498" s="0" t="n">
        <v>0.188326</v>
      </c>
      <c r="C3498" s="0" t="n">
        <v>0.987372</v>
      </c>
      <c r="D3498" s="0" t="n">
        <v>1.653022</v>
      </c>
      <c r="E3498" s="0" t="n">
        <v>1.152963</v>
      </c>
      <c r="F3498" s="0" t="n">
        <v>0.007215</v>
      </c>
      <c r="G3498" s="0" t="n">
        <f aca="false">12*Inputs!$B$6*(MIN(1,$H$50*$C3498)*(ic*Inputs!$C$6+pS+fee_fx*Inputs!$D$6-cost_acc-cost_wd*Inputs!$E$6*$E3498-cost_fx*Inputs!$D$6-$F3498)+(1-MIN(1,$H$50*$C3498))*(1-MIN(1,Inputs!$G$6*$D3498)*churn_nonbuyers)*(ic*Inputs!$C$6+fee_wd*Inputs!$E$6*(1-$B3498)+fee_fx*Inputs!$D$6-cost_acc-cost_wd*Inputs!$E$6*(1-$B3498)-cost_fx*Inputs!$D$6))</f>
        <v>216342.478263628</v>
      </c>
      <c r="H3498" s="0" t="n">
        <f aca="false">12*Inputs!$B$7*(MIN(1,$H$51*$C3498)*(ic*Inputs!$C$7+pE+fee_fx*Inputs!$D$7-cost_acc-cost_wd*Inputs!$E$7*$E3498-cost_fx*Inputs!$D$7-$F3498)+(1-MIN(1,$H$51*$C3498))*(1-MIN(1,Inputs!$G$7*$D3498)*churn_nonbuyers)*(ic*Inputs!$C$7+fee_wd*Inputs!$E$7*(1-$B3498)+fee_fx*Inputs!$D$7-cost_acc-cost_wd*Inputs!$E$7*(1-$B3498)-cost_fx*Inputs!$D$7))</f>
        <v>414002.129871289</v>
      </c>
      <c r="I3498" s="0" t="n">
        <f aca="false">12*Inputs!$B$8*(MIN(1,$H$52*$C3498)*(ic*Inputs!$C$8+pT-cost_acc-cost_wd*Inputs!$E$8-cost_fx*Inputs!$D$8-cost_ins)+(1-MIN(1,$H$52*$C3498))*(1-MIN(1,Inputs!$G$8*$D3498)*churn_nonbuyers)*(ic*Inputs!$C$8+fee_wd*Inputs!$E$8*(1-$B3498)+fee_fx*Inputs!$D$8-cost_acc-cost_wd*Inputs!$E$8*(1-$B3498)-cost_fx*Inputs!$D$8))</f>
        <v>142323.749568</v>
      </c>
      <c r="J3498" s="0" t="n">
        <f aca="false">G3498+H3498+I3498-fixed</f>
        <v>72668.357702917</v>
      </c>
      <c r="K3498" s="0" t="n">
        <f aca="false">12*Inputs!$B$6*(1-MIN(1,Inputs!$G$6*$D3498)*churn_nonbuyers)*(ic*Inputs!$C$6+fee_wd*Inputs!$E$6*(1-$B3498)+fee_fx*Inputs!$D$6-cost_acc-cost_wd*Inputs!$E$6*(1-$B3498)-cost_fx*Inputs!$D$6)</f>
        <v>160060.004792438</v>
      </c>
      <c r="L3498" s="0" t="n">
        <f aca="false">12*Inputs!$B$7*(1-MIN(1,Inputs!$G$7*$D3498)*churn_nonbuyers)*(ic*Inputs!$C$7+fee_wd*Inputs!$E$7*(1-$B3498)+fee_fx*Inputs!$D$7-cost_acc-cost_wd*Inputs!$E$7*(1-$B3498)-cost_fx*Inputs!$D$7)</f>
        <v>357430.948219463</v>
      </c>
      <c r="M3498" s="0" t="n">
        <f aca="false">12*Inputs!$B$8*(1-MIN(1,Inputs!$G$8*$D3498)*churn_nonbuyers)*(ic*Inputs!$C$8+fee_wd*Inputs!$E$8*(1-$B3498)+fee_fx*Inputs!$D$8-cost_acc-cost_wd*Inputs!$E$8*(1-$B3498)-cost_fx*Inputs!$D$8)</f>
        <v>0</v>
      </c>
      <c r="N3498" s="0" t="n">
        <f aca="false">K3498+L3498+I3498-fixed</f>
        <v>-40185.2974200986</v>
      </c>
      <c r="O3498" s="0" t="n">
        <f aca="false">K3498+L3498+M3498-fixed</f>
        <v>-182509.046988099</v>
      </c>
      <c r="P3498" s="0" t="n">
        <f aca="false">12*Inputs!$B$6*(1-MIN(1,Inputs!$F$6*$D3498))*(ic*Inputs!$C$6+flat_fee-cost_acc-cost_wd*Inputs!$E$6*$E3498-cost_fx*Inputs!$D$6)+12*Inputs!$B$7*(1-MIN(1,Inputs!$F$7*$D3498))*(ic*Inputs!$C$7+flat_fee-cost_acc-cost_wd*Inputs!$E$7*$E3498-cost_fx*Inputs!$D$7)+12*Inputs!$B$8*(1-MIN(1,Inputs!$F$8*$D3498))*(ic*Inputs!$C$8+flat_fee-cost_acc-cost_wd*Inputs!$E$8*$E3498-cost_fx*Inputs!$D$8)-fixed</f>
        <v>-339892.23741136</v>
      </c>
    </row>
    <row r="3499" customFormat="false" ht="15" hidden="false" customHeight="false" outlineLevel="0" collapsed="false">
      <c r="A3499" s="0" t="n">
        <v>3434</v>
      </c>
      <c r="B3499" s="0" t="n">
        <v>0.49219</v>
      </c>
      <c r="C3499" s="0" t="n">
        <v>1.034964</v>
      </c>
      <c r="D3499" s="0" t="n">
        <v>1.313911</v>
      </c>
      <c r="E3499" s="0" t="n">
        <v>1.159441</v>
      </c>
      <c r="F3499" s="0" t="n">
        <v>0.209977</v>
      </c>
      <c r="G3499" s="0" t="n">
        <f aca="false">12*Inputs!$B$6*(MIN(1,$H$50*$C3499)*(ic*Inputs!$C$6+pS+fee_fx*Inputs!$D$6-cost_acc-cost_wd*Inputs!$E$6*$E3499-cost_fx*Inputs!$D$6-$F3499)+(1-MIN(1,$H$50*$C3499))*(1-MIN(1,Inputs!$G$6*$D3499)*churn_nonbuyers)*(ic*Inputs!$C$6+fee_wd*Inputs!$E$6*(1-$B3499)+fee_fx*Inputs!$D$6-cost_acc-cost_wd*Inputs!$E$6*(1-$B3499)-cost_fx*Inputs!$D$6))</f>
        <v>179282.440185173</v>
      </c>
      <c r="H3499" s="0" t="n">
        <f aca="false">12*Inputs!$B$7*(MIN(1,$H$51*$C3499)*(ic*Inputs!$C$7+pE+fee_fx*Inputs!$D$7-cost_acc-cost_wd*Inputs!$E$7*$E3499-cost_fx*Inputs!$D$7-$F3499)+(1-MIN(1,$H$51*$C3499))*(1-MIN(1,Inputs!$G$7*$D3499)*churn_nonbuyers)*(ic*Inputs!$C$7+fee_wd*Inputs!$E$7*(1-$B3499)+fee_fx*Inputs!$D$7-cost_acc-cost_wd*Inputs!$E$7*(1-$B3499)-cost_fx*Inputs!$D$7))</f>
        <v>381480.03633702</v>
      </c>
      <c r="I3499" s="0" t="n">
        <f aca="false">12*Inputs!$B$8*(MIN(1,$H$52*$C3499)*(ic*Inputs!$C$8+pT-cost_acc-cost_wd*Inputs!$E$8-cost_fx*Inputs!$D$8-cost_ins)+(1-MIN(1,$H$52*$C3499))*(1-MIN(1,Inputs!$G$8*$D3499)*churn_nonbuyers)*(ic*Inputs!$C$8+fee_wd*Inputs!$E$8*(1-$B3499)+fee_fx*Inputs!$D$8-cost_acc-cost_wd*Inputs!$E$8*(1-$B3499)-cost_fx*Inputs!$D$8))</f>
        <v>155879.501184645</v>
      </c>
      <c r="J3499" s="0" t="n">
        <f aca="false">G3499+H3499+I3499-fixed</f>
        <v>16641.9777068375</v>
      </c>
      <c r="K3499" s="0" t="n">
        <f aca="false">12*Inputs!$B$6*(1-MIN(1,Inputs!$G$6*$D3499)*churn_nonbuyers)*(ic*Inputs!$C$6+fee_wd*Inputs!$E$6*(1-$B3499)+fee_fx*Inputs!$D$6-cost_acc-cost_wd*Inputs!$E$6*(1-$B3499)-cost_fx*Inputs!$D$6)</f>
        <v>122136.612876648</v>
      </c>
      <c r="L3499" s="0" t="n">
        <f aca="false">12*Inputs!$B$7*(1-MIN(1,Inputs!$G$7*$D3499)*churn_nonbuyers)*(ic*Inputs!$C$7+fee_wd*Inputs!$E$7*(1-$B3499)+fee_fx*Inputs!$D$7-cost_acc-cost_wd*Inputs!$E$7*(1-$B3499)-cost_fx*Inputs!$D$7)</f>
        <v>319225.289997989</v>
      </c>
      <c r="M3499" s="0" t="n">
        <f aca="false">12*Inputs!$B$8*(1-MIN(1,Inputs!$G$8*$D3499)*churn_nonbuyers)*(ic*Inputs!$C$8+fee_wd*Inputs!$E$8*(1-$B3499)+fee_fx*Inputs!$D$8-cost_acc-cost_wd*Inputs!$E$8*(1-$B3499)-cost_fx*Inputs!$D$8)</f>
        <v>24301.408251024</v>
      </c>
      <c r="N3499" s="0" t="n">
        <f aca="false">K3499+L3499+I3499-fixed</f>
        <v>-102758.595940718</v>
      </c>
      <c r="O3499" s="0" t="n">
        <f aca="false">K3499+L3499+M3499-fixed</f>
        <v>-234336.688874339</v>
      </c>
      <c r="P3499" s="0" t="n">
        <f aca="false">12*Inputs!$B$6*(1-MIN(1,Inputs!$F$6*$D3499))*(ic*Inputs!$C$6+flat_fee-cost_acc-cost_wd*Inputs!$E$6*$E3499-cost_fx*Inputs!$D$6)+12*Inputs!$B$7*(1-MIN(1,Inputs!$F$7*$D3499))*(ic*Inputs!$C$7+flat_fee-cost_acc-cost_wd*Inputs!$E$7*$E3499-cost_fx*Inputs!$D$7)+12*Inputs!$B$8*(1-MIN(1,Inputs!$F$8*$D3499))*(ic*Inputs!$C$8+flat_fee-cost_acc-cost_wd*Inputs!$E$8*$E3499-cost_fx*Inputs!$D$8)-fixed</f>
        <v>-163417.64630776</v>
      </c>
    </row>
    <row r="3500" customFormat="false" ht="15" hidden="false" customHeight="false" outlineLevel="0" collapsed="false">
      <c r="A3500" s="0" t="n">
        <v>3435</v>
      </c>
      <c r="B3500" s="0" t="n">
        <v>0.501398</v>
      </c>
      <c r="C3500" s="0" t="n">
        <v>0.932366</v>
      </c>
      <c r="D3500" s="0" t="n">
        <v>1.356073</v>
      </c>
      <c r="E3500" s="0" t="n">
        <v>1.249522</v>
      </c>
      <c r="F3500" s="0" t="n">
        <v>0.124883</v>
      </c>
      <c r="G3500" s="0" t="n">
        <f aca="false">12*Inputs!$B$6*(MIN(1,$H$50*$C3500)*(ic*Inputs!$C$6+pS+fee_fx*Inputs!$D$6-cost_acc-cost_wd*Inputs!$E$6*$E3500-cost_fx*Inputs!$D$6-$F3500)+(1-MIN(1,$H$50*$C3500))*(1-MIN(1,Inputs!$G$6*$D3500)*churn_nonbuyers)*(ic*Inputs!$C$6+fee_wd*Inputs!$E$6*(1-$B3500)+fee_fx*Inputs!$D$6-cost_acc-cost_wd*Inputs!$E$6*(1-$B3500)-cost_fx*Inputs!$D$6))</f>
        <v>172111.456594075</v>
      </c>
      <c r="H3500" s="0" t="n">
        <f aca="false">12*Inputs!$B$7*(MIN(1,$H$51*$C3500)*(ic*Inputs!$C$7+pE+fee_fx*Inputs!$D$7-cost_acc-cost_wd*Inputs!$E$7*$E3500-cost_fx*Inputs!$D$7-$F3500)+(1-MIN(1,$H$51*$C3500))*(1-MIN(1,Inputs!$G$7*$D3500)*churn_nonbuyers)*(ic*Inputs!$C$7+fee_wd*Inputs!$E$7*(1-$B3500)+fee_fx*Inputs!$D$7-cost_acc-cost_wd*Inputs!$E$7*(1-$B3500)-cost_fx*Inputs!$D$7))</f>
        <v>369141.846899668</v>
      </c>
      <c r="I3500" s="0" t="n">
        <f aca="false">12*Inputs!$B$8*(MIN(1,$H$52*$C3500)*(ic*Inputs!$C$8+pT-cost_acc-cost_wd*Inputs!$E$8-cost_fx*Inputs!$D$8-cost_ins)+(1-MIN(1,$H$52*$C3500))*(1-MIN(1,Inputs!$G$8*$D3500)*churn_nonbuyers)*(ic*Inputs!$C$8+fee_wd*Inputs!$E$8*(1-$B3500)+fee_fx*Inputs!$D$8-cost_acc-cost_wd*Inputs!$E$8*(1-$B3500)-cost_fx*Inputs!$D$8))</f>
        <v>139724.282130001</v>
      </c>
      <c r="J3500" s="0" t="n">
        <f aca="false">G3500+H3500+I3500-fixed</f>
        <v>-19022.4143762556</v>
      </c>
      <c r="K3500" s="0" t="n">
        <f aca="false">12*Inputs!$B$6*(1-MIN(1,Inputs!$G$6*$D3500)*churn_nonbuyers)*(ic*Inputs!$C$6+fee_wd*Inputs!$E$6*(1-$B3500)+fee_fx*Inputs!$D$6-cost_acc-cost_wd*Inputs!$E$6*(1-$B3500)-cost_fx*Inputs!$D$6)</f>
        <v>120624.984648389</v>
      </c>
      <c r="L3500" s="0" t="n">
        <f aca="false">12*Inputs!$B$7*(1-MIN(1,Inputs!$G$7*$D3500)*churn_nonbuyers)*(ic*Inputs!$C$7+fee_wd*Inputs!$E$7*(1-$B3500)+fee_fx*Inputs!$D$7-cost_acc-cost_wd*Inputs!$E$7*(1-$B3500)-cost_fx*Inputs!$D$7)</f>
        <v>317532.936485033</v>
      </c>
      <c r="M3500" s="0" t="n">
        <f aca="false">12*Inputs!$B$8*(1-MIN(1,Inputs!$G$8*$D3500)*churn_nonbuyers)*(ic*Inputs!$C$8+fee_wd*Inputs!$E$8*(1-$B3500)+fee_fx*Inputs!$D$8-cost_acc-cost_wd*Inputs!$E$8*(1-$B3500)-cost_fx*Inputs!$D$8)</f>
        <v>15343.0619058144</v>
      </c>
      <c r="N3500" s="0" t="n">
        <f aca="false">K3500+L3500+I3500-fixed</f>
        <v>-122117.796736577</v>
      </c>
      <c r="O3500" s="0" t="n">
        <f aca="false">K3500+L3500+M3500-fixed</f>
        <v>-246499.016960764</v>
      </c>
      <c r="P3500" s="0" t="n">
        <f aca="false">12*Inputs!$B$6*(1-MIN(1,Inputs!$F$6*$D3500))*(ic*Inputs!$C$6+flat_fee-cost_acc-cost_wd*Inputs!$E$6*$E3500-cost_fx*Inputs!$D$6)+12*Inputs!$B$7*(1-MIN(1,Inputs!$F$7*$D3500))*(ic*Inputs!$C$7+flat_fee-cost_acc-cost_wd*Inputs!$E$7*$E3500-cost_fx*Inputs!$D$7)+12*Inputs!$B$8*(1-MIN(1,Inputs!$F$8*$D3500))*(ic*Inputs!$C$8+flat_fee-cost_acc-cost_wd*Inputs!$E$8*$E3500-cost_fx*Inputs!$D$8)-fixed</f>
        <v>-216797.50743856</v>
      </c>
    </row>
    <row r="3501" customFormat="false" ht="15" hidden="false" customHeight="false" outlineLevel="0" collapsed="false">
      <c r="A3501" s="0" t="n">
        <v>3436</v>
      </c>
      <c r="B3501" s="0" t="n">
        <v>0.232668</v>
      </c>
      <c r="C3501" s="0" t="n">
        <v>1.058161</v>
      </c>
      <c r="D3501" s="0" t="n">
        <v>1.633451</v>
      </c>
      <c r="E3501" s="0" t="n">
        <v>1.175109</v>
      </c>
      <c r="F3501" s="0" t="n">
        <v>0.210132</v>
      </c>
      <c r="G3501" s="0" t="n">
        <f aca="false">12*Inputs!$B$6*(MIN(1,$H$50*$C3501)*(ic*Inputs!$C$6+pS+fee_fx*Inputs!$D$6-cost_acc-cost_wd*Inputs!$E$6*$E3501-cost_fx*Inputs!$D$6-$F3501)+(1-MIN(1,$H$50*$C3501))*(1-MIN(1,Inputs!$G$6*$D3501)*churn_nonbuyers)*(ic*Inputs!$C$6+fee_wd*Inputs!$E$6*(1-$B3501)+fee_fx*Inputs!$D$6-cost_acc-cost_wd*Inputs!$E$6*(1-$B3501)-cost_fx*Inputs!$D$6))</f>
        <v>209679.491028752</v>
      </c>
      <c r="H3501" s="0" t="n">
        <f aca="false">12*Inputs!$B$7*(MIN(1,$H$51*$C3501)*(ic*Inputs!$C$7+pE+fee_fx*Inputs!$D$7-cost_acc-cost_wd*Inputs!$E$7*$E3501-cost_fx*Inputs!$D$7-$F3501)+(1-MIN(1,$H$51*$C3501))*(1-MIN(1,Inputs!$G$7*$D3501)*churn_nonbuyers)*(ic*Inputs!$C$7+fee_wd*Inputs!$E$7*(1-$B3501)+fee_fx*Inputs!$D$7-cost_acc-cost_wd*Inputs!$E$7*(1-$B3501)-cost_fx*Inputs!$D$7))</f>
        <v>399615.766242961</v>
      </c>
      <c r="I3501" s="0" t="n">
        <f aca="false">12*Inputs!$B$8*(MIN(1,$H$52*$C3501)*(ic*Inputs!$C$8+pT-cost_acc-cost_wd*Inputs!$E$8-cost_fx*Inputs!$D$8-cost_ins)+(1-MIN(1,$H$52*$C3501))*(1-MIN(1,Inputs!$G$8*$D3501)*churn_nonbuyers)*(ic*Inputs!$C$8+fee_wd*Inputs!$E$8*(1-$B3501)+fee_fx*Inputs!$D$8-cost_acc-cost_wd*Inputs!$E$8*(1-$B3501)-cost_fx*Inputs!$D$8))</f>
        <v>152527.559184</v>
      </c>
      <c r="J3501" s="0" t="n">
        <f aca="false">G3501+H3501+I3501-fixed</f>
        <v>61822.8164557137</v>
      </c>
      <c r="K3501" s="0" t="n">
        <f aca="false">12*Inputs!$B$6*(1-MIN(1,Inputs!$G$6*$D3501)*churn_nonbuyers)*(ic*Inputs!$C$6+fee_wd*Inputs!$E$6*(1-$B3501)+fee_fx*Inputs!$D$6-cost_acc-cost_wd*Inputs!$E$6*(1-$B3501)-cost_fx*Inputs!$D$6)</f>
        <v>154366.99471633</v>
      </c>
      <c r="L3501" s="0" t="n">
        <f aca="false">12*Inputs!$B$7*(1-MIN(1,Inputs!$G$7*$D3501)*churn_nonbuyers)*(ic*Inputs!$C$7+fee_wd*Inputs!$E$7*(1-$B3501)+fee_fx*Inputs!$D$7-cost_acc-cost_wd*Inputs!$E$7*(1-$B3501)-cost_fx*Inputs!$D$7)</f>
        <v>351579.408381798</v>
      </c>
      <c r="M3501" s="0" t="n">
        <f aca="false">12*Inputs!$B$8*(1-MIN(1,Inputs!$G$8*$D3501)*churn_nonbuyers)*(ic*Inputs!$C$8+fee_wd*Inputs!$E$8*(1-$B3501)+fee_fx*Inputs!$D$8-cost_acc-cost_wd*Inputs!$E$8*(1-$B3501)-cost_fx*Inputs!$D$8)</f>
        <v>0</v>
      </c>
      <c r="N3501" s="0" t="n">
        <f aca="false">K3501+L3501+I3501-fixed</f>
        <v>-41526.0377178727</v>
      </c>
      <c r="O3501" s="0" t="n">
        <f aca="false">K3501+L3501+M3501-fixed</f>
        <v>-194053.596901873</v>
      </c>
      <c r="P3501" s="0" t="n">
        <f aca="false">12*Inputs!$B$6*(1-MIN(1,Inputs!$F$6*$D3501))*(ic*Inputs!$C$6+flat_fee-cost_acc-cost_wd*Inputs!$E$6*$E3501-cost_fx*Inputs!$D$6)+12*Inputs!$B$7*(1-MIN(1,Inputs!$F$7*$D3501))*(ic*Inputs!$C$7+flat_fee-cost_acc-cost_wd*Inputs!$E$7*$E3501-cost_fx*Inputs!$D$7)+12*Inputs!$B$8*(1-MIN(1,Inputs!$F$8*$D3501))*(ic*Inputs!$C$8+flat_fee-cost_acc-cost_wd*Inputs!$E$8*$E3501-cost_fx*Inputs!$D$8)-fixed</f>
        <v>-335774.33044984</v>
      </c>
    </row>
    <row r="3502" customFormat="false" ht="15" hidden="false" customHeight="false" outlineLevel="0" collapsed="false">
      <c r="A3502" s="0" t="n">
        <v>3437</v>
      </c>
      <c r="B3502" s="0" t="n">
        <v>0.127704</v>
      </c>
      <c r="C3502" s="0" t="n">
        <v>0.959799</v>
      </c>
      <c r="D3502" s="0" t="n">
        <v>1.09584</v>
      </c>
      <c r="E3502" s="0" t="n">
        <v>1.268904</v>
      </c>
      <c r="F3502" s="0" t="n">
        <v>0.09321</v>
      </c>
      <c r="G3502" s="0" t="n">
        <f aca="false">12*Inputs!$B$6*(MIN(1,$H$50*$C3502)*(ic*Inputs!$C$6+pS+fee_fx*Inputs!$D$6-cost_acc-cost_wd*Inputs!$E$6*$E3502-cost_fx*Inputs!$D$6-$F3502)+(1-MIN(1,$H$50*$C3502))*(1-MIN(1,Inputs!$G$6*$D3502)*churn_nonbuyers)*(ic*Inputs!$C$6+fee_wd*Inputs!$E$6*(1-$B3502)+fee_fx*Inputs!$D$6-cost_acc-cost_wd*Inputs!$E$6*(1-$B3502)-cost_fx*Inputs!$D$6))</f>
        <v>222410.528819926</v>
      </c>
      <c r="H3502" s="0" t="n">
        <f aca="false">12*Inputs!$B$7*(MIN(1,$H$51*$C3502)*(ic*Inputs!$C$7+pE+fee_fx*Inputs!$D$7-cost_acc-cost_wd*Inputs!$E$7*$E3502-cost_fx*Inputs!$D$7-$F3502)+(1-MIN(1,$H$51*$C3502))*(1-MIN(1,Inputs!$G$7*$D3502)*churn_nonbuyers)*(ic*Inputs!$C$7+fee_wd*Inputs!$E$7*(1-$B3502)+fee_fx*Inputs!$D$7-cost_acc-cost_wd*Inputs!$E$7*(1-$B3502)-cost_fx*Inputs!$D$7))</f>
        <v>403922.913926485</v>
      </c>
      <c r="I3502" s="0" t="n">
        <f aca="false">12*Inputs!$B$8*(MIN(1,$H$52*$C3502)*(ic*Inputs!$C$8+pT-cost_acc-cost_wd*Inputs!$E$8-cost_fx*Inputs!$D$8-cost_ins)+(1-MIN(1,$H$52*$C3502))*(1-MIN(1,Inputs!$G$8*$D3502)*churn_nonbuyers)*(ic*Inputs!$C$8+fee_wd*Inputs!$E$8*(1-$B3502)+fee_fx*Inputs!$D$8-cost_acc-cost_wd*Inputs!$E$8*(1-$B3502)-cost_fx*Inputs!$D$8))</f>
        <v>162826.848637707</v>
      </c>
      <c r="J3502" s="0" t="n">
        <f aca="false">G3502+H3502+I3502-fixed</f>
        <v>89160.2913841177</v>
      </c>
      <c r="K3502" s="0" t="n">
        <f aca="false">12*Inputs!$B$6*(1-MIN(1,Inputs!$G$6*$D3502)*churn_nonbuyers)*(ic*Inputs!$C$6+fee_wd*Inputs!$E$6*(1-$B3502)+fee_fx*Inputs!$D$6-cost_acc-cost_wd*Inputs!$E$6*(1-$B3502)-cost_fx*Inputs!$D$6)</f>
        <v>173172.147489792</v>
      </c>
      <c r="L3502" s="0" t="n">
        <f aca="false">12*Inputs!$B$7*(1-MIN(1,Inputs!$G$7*$D3502)*churn_nonbuyers)*(ic*Inputs!$C$7+fee_wd*Inputs!$E$7*(1-$B3502)+fee_fx*Inputs!$D$7-cost_acc-cost_wd*Inputs!$E$7*(1-$B3502)-cost_fx*Inputs!$D$7)</f>
        <v>372159.897773875</v>
      </c>
      <c r="M3502" s="0" t="n">
        <f aca="false">12*Inputs!$B$8*(1-MIN(1,Inputs!$G$8*$D3502)*churn_nonbuyers)*(ic*Inputs!$C$8+fee_wd*Inputs!$E$8*(1-$B3502)+fee_fx*Inputs!$D$8-cost_acc-cost_wd*Inputs!$E$8*(1-$B3502)-cost_fx*Inputs!$D$8)</f>
        <v>74594.774685696</v>
      </c>
      <c r="N3502" s="0" t="n">
        <f aca="false">K3502+L3502+I3502-fixed</f>
        <v>8158.89390137384</v>
      </c>
      <c r="O3502" s="0" t="n">
        <f aca="false">K3502+L3502+M3502-fixed</f>
        <v>-80073.1800506368</v>
      </c>
      <c r="P3502" s="0" t="n">
        <f aca="false">12*Inputs!$B$6*(1-MIN(1,Inputs!$F$6*$D3502))*(ic*Inputs!$C$6+flat_fee-cost_acc-cost_wd*Inputs!$E$6*$E3502-cost_fx*Inputs!$D$6)+12*Inputs!$B$7*(1-MIN(1,Inputs!$F$7*$D3502))*(ic*Inputs!$C$7+flat_fee-cost_acc-cost_wd*Inputs!$E$7*$E3502-cost_fx*Inputs!$D$7)+12*Inputs!$B$8*(1-MIN(1,Inputs!$F$8*$D3502))*(ic*Inputs!$C$8+flat_fee-cost_acc-cost_wd*Inputs!$E$8*$E3502-cost_fx*Inputs!$D$8)-fixed</f>
        <v>-93556.1652735999</v>
      </c>
    </row>
    <row r="3503" customFormat="false" ht="15" hidden="false" customHeight="false" outlineLevel="0" collapsed="false">
      <c r="A3503" s="0" t="n">
        <v>3438</v>
      </c>
      <c r="B3503" s="0" t="n">
        <v>0.234421</v>
      </c>
      <c r="C3503" s="0" t="n">
        <v>0.809334</v>
      </c>
      <c r="D3503" s="0" t="n">
        <v>1.204274</v>
      </c>
      <c r="E3503" s="0" t="n">
        <v>1.215894</v>
      </c>
      <c r="F3503" s="0" t="n">
        <v>0.2797</v>
      </c>
      <c r="G3503" s="0" t="n">
        <f aca="false">12*Inputs!$B$6*(MIN(1,$H$50*$C3503)*(ic*Inputs!$C$6+pS+fee_fx*Inputs!$D$6-cost_acc-cost_wd*Inputs!$E$6*$E3503-cost_fx*Inputs!$D$6-$F3503)+(1-MIN(1,$H$50*$C3503))*(1-MIN(1,Inputs!$G$6*$D3503)*churn_nonbuyers)*(ic*Inputs!$C$6+fee_wd*Inputs!$E$6*(1-$B3503)+fee_fx*Inputs!$D$6-cost_acc-cost_wd*Inputs!$E$6*(1-$B3503)-cost_fx*Inputs!$D$6))</f>
        <v>197766.695913056</v>
      </c>
      <c r="H3503" s="0" t="n">
        <f aca="false">12*Inputs!$B$7*(MIN(1,$H$51*$C3503)*(ic*Inputs!$C$7+pE+fee_fx*Inputs!$D$7-cost_acc-cost_wd*Inputs!$E$7*$E3503-cost_fx*Inputs!$D$7-$F3503)+(1-MIN(1,$H$51*$C3503))*(1-MIN(1,Inputs!$G$7*$D3503)*churn_nonbuyers)*(ic*Inputs!$C$7+fee_wd*Inputs!$E$7*(1-$B3503)+fee_fx*Inputs!$D$7-cost_acc-cost_wd*Inputs!$E$7*(1-$B3503)-cost_fx*Inputs!$D$7))</f>
        <v>384328.749249905</v>
      </c>
      <c r="I3503" s="0" t="n">
        <f aca="false">12*Inputs!$B$8*(MIN(1,$H$52*$C3503)*(ic*Inputs!$C$8+pT-cost_acc-cost_wd*Inputs!$E$8-cost_fx*Inputs!$D$8-cost_ins)+(1-MIN(1,$H$52*$C3503))*(1-MIN(1,Inputs!$G$8*$D3503)*churn_nonbuyers)*(ic*Inputs!$C$8+fee_wd*Inputs!$E$8*(1-$B3503)+fee_fx*Inputs!$D$8-cost_acc-cost_wd*Inputs!$E$8*(1-$B3503)-cost_fx*Inputs!$D$8))</f>
        <v>138108.889050861</v>
      </c>
      <c r="J3503" s="0" t="n">
        <f aca="false">G3503+H3503+I3503-fixed</f>
        <v>20204.3342138219</v>
      </c>
      <c r="K3503" s="0" t="n">
        <f aca="false">12*Inputs!$B$6*(1-MIN(1,Inputs!$G$6*$D3503)*churn_nonbuyers)*(ic*Inputs!$C$6+fee_wd*Inputs!$E$6*(1-$B3503)+fee_fx*Inputs!$D$6-cost_acc-cost_wd*Inputs!$E$6*(1-$B3503)-cost_fx*Inputs!$D$6)</f>
        <v>157736.905310549</v>
      </c>
      <c r="L3503" s="0" t="n">
        <f aca="false">12*Inputs!$B$7*(1-MIN(1,Inputs!$G$7*$D3503)*churn_nonbuyers)*(ic*Inputs!$C$7+fee_wd*Inputs!$E$7*(1-$B3503)+fee_fx*Inputs!$D$7-cost_acc-cost_wd*Inputs!$E$7*(1-$B3503)-cost_fx*Inputs!$D$7)</f>
        <v>356096.044434329</v>
      </c>
      <c r="M3503" s="0" t="n">
        <f aca="false">12*Inputs!$B$8*(1-MIN(1,Inputs!$G$8*$D3503)*churn_nonbuyers)*(ic*Inputs!$C$8+fee_wd*Inputs!$E$8*(1-$B3503)+fee_fx*Inputs!$D$8-cost_acc-cost_wd*Inputs!$E$8*(1-$B3503)-cost_fx*Inputs!$D$8)</f>
        <v>49480.7875558944</v>
      </c>
      <c r="N3503" s="0" t="n">
        <f aca="false">K3503+L3503+I3503-fixed</f>
        <v>-48058.161204261</v>
      </c>
      <c r="O3503" s="0" t="n">
        <f aca="false">K3503+L3503+M3503-fixed</f>
        <v>-136686.262699227</v>
      </c>
      <c r="P3503" s="0" t="n">
        <f aca="false">12*Inputs!$B$6*(1-MIN(1,Inputs!$F$6*$D3503))*(ic*Inputs!$C$6+flat_fee-cost_acc-cost_wd*Inputs!$E$6*$E3503-cost_fx*Inputs!$D$6)+12*Inputs!$B$7*(1-MIN(1,Inputs!$F$7*$D3503))*(ic*Inputs!$C$7+flat_fee-cost_acc-cost_wd*Inputs!$E$7*$E3503-cost_fx*Inputs!$D$7)+12*Inputs!$B$8*(1-MIN(1,Inputs!$F$8*$D3503))*(ic*Inputs!$C$8+flat_fee-cost_acc-cost_wd*Inputs!$E$8*$E3503-cost_fx*Inputs!$D$8)-fixed</f>
        <v>-127405.66884256</v>
      </c>
    </row>
    <row r="3504" customFormat="false" ht="15" hidden="false" customHeight="false" outlineLevel="0" collapsed="false">
      <c r="A3504" s="0" t="n">
        <v>3439</v>
      </c>
      <c r="B3504" s="0" t="n">
        <v>0.220774</v>
      </c>
      <c r="C3504" s="0" t="n">
        <v>0.974788</v>
      </c>
      <c r="D3504" s="0" t="n">
        <v>1.054375</v>
      </c>
      <c r="E3504" s="0" t="n">
        <v>1.162301</v>
      </c>
      <c r="F3504" s="0" t="n">
        <v>0.175034</v>
      </c>
      <c r="G3504" s="0" t="n">
        <f aca="false">12*Inputs!$B$6*(MIN(1,$H$50*$C3504)*(ic*Inputs!$C$6+pS+fee_fx*Inputs!$D$6-cost_acc-cost_wd*Inputs!$E$6*$E3504-cost_fx*Inputs!$D$6-$F3504)+(1-MIN(1,$H$50*$C3504))*(1-MIN(1,Inputs!$G$6*$D3504)*churn_nonbuyers)*(ic*Inputs!$C$6+fee_wd*Inputs!$E$6*(1-$B3504)+fee_fx*Inputs!$D$6-cost_acc-cost_wd*Inputs!$E$6*(1-$B3504)-cost_fx*Inputs!$D$6))</f>
        <v>212380.707635212</v>
      </c>
      <c r="H3504" s="0" t="n">
        <f aca="false">12*Inputs!$B$7*(MIN(1,$H$51*$C3504)*(ic*Inputs!$C$7+pE+fee_fx*Inputs!$D$7-cost_acc-cost_wd*Inputs!$E$7*$E3504-cost_fx*Inputs!$D$7-$F3504)+(1-MIN(1,$H$51*$C3504))*(1-MIN(1,Inputs!$G$7*$D3504)*churn_nonbuyers)*(ic*Inputs!$C$7+fee_wd*Inputs!$E$7*(1-$B3504)+fee_fx*Inputs!$D$7-cost_acc-cost_wd*Inputs!$E$7*(1-$B3504)-cost_fx*Inputs!$D$7))</f>
        <v>404170.022921861</v>
      </c>
      <c r="I3504" s="0" t="n">
        <f aca="false">12*Inputs!$B$8*(MIN(1,$H$52*$C3504)*(ic*Inputs!$C$8+pT-cost_acc-cost_wd*Inputs!$E$8-cost_fx*Inputs!$D$8-cost_ins)+(1-MIN(1,$H$52*$C3504))*(1-MIN(1,Inputs!$G$8*$D3504)*churn_nonbuyers)*(ic*Inputs!$C$8+fee_wd*Inputs!$E$8*(1-$B3504)+fee_fx*Inputs!$D$8-cost_acc-cost_wd*Inputs!$E$8*(1-$B3504)-cost_fx*Inputs!$D$8))</f>
        <v>166785.910408416</v>
      </c>
      <c r="J3504" s="0" t="n">
        <f aca="false">G3504+H3504+I3504-fixed</f>
        <v>83336.6409654885</v>
      </c>
      <c r="K3504" s="0" t="n">
        <f aca="false">12*Inputs!$B$6*(1-MIN(1,Inputs!$G$6*$D3504)*churn_nonbuyers)*(ic*Inputs!$C$6+fee_wd*Inputs!$E$6*(1-$B3504)+fee_fx*Inputs!$D$6-cost_acc-cost_wd*Inputs!$E$6*(1-$B3504)-cost_fx*Inputs!$D$6)</f>
        <v>160856.449821</v>
      </c>
      <c r="L3504" s="0" t="n">
        <f aca="false">12*Inputs!$B$7*(1-MIN(1,Inputs!$G$7*$D3504)*churn_nonbuyers)*(ic*Inputs!$C$7+fee_wd*Inputs!$E$7*(1-$B3504)+fee_fx*Inputs!$D$7-cost_acc-cost_wd*Inputs!$E$7*(1-$B3504)-cost_fx*Inputs!$D$7)</f>
        <v>359660.4274926</v>
      </c>
      <c r="M3504" s="0" t="n">
        <f aca="false">12*Inputs!$B$8*(1-MIN(1,Inputs!$G$8*$D3504)*churn_nonbuyers)*(ic*Inputs!$C$8+fee_wd*Inputs!$E$8*(1-$B3504)+fee_fx*Inputs!$D$8-cost_acc-cost_wd*Inputs!$E$8*(1-$B3504)-cost_fx*Inputs!$D$8)</f>
        <v>82720.608498</v>
      </c>
      <c r="N3504" s="0" t="n">
        <f aca="false">K3504+L3504+I3504-fixed</f>
        <v>-12697.2122779838</v>
      </c>
      <c r="O3504" s="0" t="n">
        <f aca="false">K3504+L3504+M3504-fixed</f>
        <v>-96762.5141883998</v>
      </c>
      <c r="P3504" s="0" t="n">
        <f aca="false">12*Inputs!$B$6*(1-MIN(1,Inputs!$F$6*$D3504))*(ic*Inputs!$C$6+flat_fee-cost_acc-cost_wd*Inputs!$E$6*$E3504-cost_fx*Inputs!$D$6)+12*Inputs!$B$7*(1-MIN(1,Inputs!$F$7*$D3504))*(ic*Inputs!$C$7+flat_fee-cost_acc-cost_wd*Inputs!$E$7*$E3504-cost_fx*Inputs!$D$7)+12*Inputs!$B$8*(1-MIN(1,Inputs!$F$8*$D3504))*(ic*Inputs!$C$8+flat_fee-cost_acc-cost_wd*Inputs!$E$8*$E3504-cost_fx*Inputs!$D$8)-fixed</f>
        <v>-28187.5889500001</v>
      </c>
    </row>
    <row r="3505" customFormat="false" ht="15" hidden="false" customHeight="false" outlineLevel="0" collapsed="false">
      <c r="A3505" s="0" t="n">
        <v>3440</v>
      </c>
      <c r="B3505" s="0" t="n">
        <v>0.189605</v>
      </c>
      <c r="C3505" s="0" t="n">
        <v>0.96739</v>
      </c>
      <c r="D3505" s="0" t="n">
        <v>0.995702</v>
      </c>
      <c r="E3505" s="0" t="n">
        <v>1.084791</v>
      </c>
      <c r="F3505" s="0" t="n">
        <v>0.322943</v>
      </c>
      <c r="G3505" s="0" t="n">
        <f aca="false">12*Inputs!$B$6*(MIN(1,$H$50*$C3505)*(ic*Inputs!$C$6+pS+fee_fx*Inputs!$D$6-cost_acc-cost_wd*Inputs!$E$6*$E3505-cost_fx*Inputs!$D$6-$F3505)+(1-MIN(1,$H$50*$C3505))*(1-MIN(1,Inputs!$G$6*$D3505)*churn_nonbuyers)*(ic*Inputs!$C$6+fee_wd*Inputs!$E$6*(1-$B3505)+fee_fx*Inputs!$D$6-cost_acc-cost_wd*Inputs!$E$6*(1-$B3505)-cost_fx*Inputs!$D$6))</f>
        <v>214814.997623572</v>
      </c>
      <c r="H3505" s="0" t="n">
        <f aca="false">12*Inputs!$B$7*(MIN(1,$H$51*$C3505)*(ic*Inputs!$C$7+pE+fee_fx*Inputs!$D$7-cost_acc-cost_wd*Inputs!$E$7*$E3505-cost_fx*Inputs!$D$7-$F3505)+(1-MIN(1,$H$51*$C3505))*(1-MIN(1,Inputs!$G$7*$D3505)*churn_nonbuyers)*(ic*Inputs!$C$7+fee_wd*Inputs!$E$7*(1-$B3505)+fee_fx*Inputs!$D$7-cost_acc-cost_wd*Inputs!$E$7*(1-$B3505)-cost_fx*Inputs!$D$7))</f>
        <v>407298.594198729</v>
      </c>
      <c r="I3505" s="0" t="n">
        <f aca="false">12*Inputs!$B$8*(MIN(1,$H$52*$C3505)*(ic*Inputs!$C$8+pT-cost_acc-cost_wd*Inputs!$E$8-cost_fx*Inputs!$D$8-cost_ins)+(1-MIN(1,$H$52*$C3505))*(1-MIN(1,Inputs!$G$8*$D3505)*churn_nonbuyers)*(ic*Inputs!$C$8+fee_wd*Inputs!$E$8*(1-$B3505)+fee_fx*Inputs!$D$8-cost_acc-cost_wd*Inputs!$E$8*(1-$B3505)-cost_fx*Inputs!$D$8))</f>
        <v>170481.444503029</v>
      </c>
      <c r="J3505" s="0" t="n">
        <f aca="false">G3505+H3505+I3505-fixed</f>
        <v>92595.0363253312</v>
      </c>
      <c r="K3505" s="0" t="n">
        <f aca="false">12*Inputs!$B$6*(1-MIN(1,Inputs!$G$6*$D3505)*churn_nonbuyers)*(ic*Inputs!$C$6+fee_wd*Inputs!$E$6*(1-$B3505)+fee_fx*Inputs!$D$6-cost_acc-cost_wd*Inputs!$E$6*(1-$B3505)-cost_fx*Inputs!$D$6)</f>
        <v>165619.492399512</v>
      </c>
      <c r="L3505" s="0" t="n">
        <f aca="false">12*Inputs!$B$7*(1-MIN(1,Inputs!$G$7*$D3505)*churn_nonbuyers)*(ic*Inputs!$C$7+fee_wd*Inputs!$E$7*(1-$B3505)+fee_fx*Inputs!$D$7-cost_acc-cost_wd*Inputs!$E$7*(1-$B3505)-cost_fx*Inputs!$D$7)</f>
        <v>364668.441743707</v>
      </c>
      <c r="M3505" s="0" t="n">
        <f aca="false">12*Inputs!$B$8*(1-MIN(1,Inputs!$G$8*$D3505)*churn_nonbuyers)*(ic*Inputs!$C$8+fee_wd*Inputs!$E$8*(1-$B3505)+fee_fx*Inputs!$D$8-cost_acc-cost_wd*Inputs!$E$8*(1-$B3505)-cost_fx*Inputs!$D$8)</f>
        <v>96144.313651056</v>
      </c>
      <c r="N3505" s="0" t="n">
        <f aca="false">K3505+L3505+I3505-fixed</f>
        <v>769.378646248835</v>
      </c>
      <c r="O3505" s="0" t="n">
        <f aca="false">K3505+L3505+M3505-fixed</f>
        <v>-73567.7522057246</v>
      </c>
      <c r="P3505" s="0" t="n">
        <f aca="false">12*Inputs!$B$6*(1-MIN(1,Inputs!$F$6*$D3505))*(ic*Inputs!$C$6+flat_fee-cost_acc-cost_wd*Inputs!$E$6*$E3505-cost_fx*Inputs!$D$6)+12*Inputs!$B$7*(1-MIN(1,Inputs!$F$7*$D3505))*(ic*Inputs!$C$7+flat_fee-cost_acc-cost_wd*Inputs!$E$7*$E3505-cost_fx*Inputs!$D$7)+12*Inputs!$B$8*(1-MIN(1,Inputs!$F$8*$D3505))*(ic*Inputs!$C$8+flat_fee-cost_acc-cost_wd*Inputs!$E$8*$E3505-cost_fx*Inputs!$D$8)-fixed</f>
        <v>36178.5869316799</v>
      </c>
    </row>
    <row r="3506" customFormat="false" ht="15" hidden="false" customHeight="false" outlineLevel="0" collapsed="false">
      <c r="A3506" s="0" t="n">
        <v>3441</v>
      </c>
      <c r="B3506" s="0" t="n">
        <v>0.04789</v>
      </c>
      <c r="C3506" s="0" t="n">
        <v>1.12155</v>
      </c>
      <c r="D3506" s="0" t="n">
        <v>0.637243</v>
      </c>
      <c r="E3506" s="0" t="n">
        <v>1.305595</v>
      </c>
      <c r="F3506" s="0" t="n">
        <v>0.346698</v>
      </c>
      <c r="G3506" s="0" t="n">
        <f aca="false">12*Inputs!$B$6*(MIN(1,$H$50*$C3506)*(ic*Inputs!$C$6+pS+fee_fx*Inputs!$D$6-cost_acc-cost_wd*Inputs!$E$6*$E3506-cost_fx*Inputs!$D$6-$F3506)+(1-MIN(1,$H$50*$C3506))*(1-MIN(1,Inputs!$G$6*$D3506)*churn_nonbuyers)*(ic*Inputs!$C$6+fee_wd*Inputs!$E$6*(1-$B3506)+fee_fx*Inputs!$D$6-cost_acc-cost_wd*Inputs!$E$6*(1-$B3506)-cost_fx*Inputs!$D$6))</f>
        <v>237162.817139681</v>
      </c>
      <c r="H3506" s="0" t="n">
        <f aca="false">12*Inputs!$B$7*(MIN(1,$H$51*$C3506)*(ic*Inputs!$C$7+pE+fee_fx*Inputs!$D$7-cost_acc-cost_wd*Inputs!$E$7*$E3506-cost_fx*Inputs!$D$7-$F3506)+(1-MIN(1,$H$51*$C3506))*(1-MIN(1,Inputs!$G$7*$D3506)*churn_nonbuyers)*(ic*Inputs!$C$7+fee_wd*Inputs!$E$7*(1-$B3506)+fee_fx*Inputs!$D$7-cost_acc-cost_wd*Inputs!$E$7*(1-$B3506)-cost_fx*Inputs!$D$7))</f>
        <v>397294.67587949</v>
      </c>
      <c r="I3506" s="0" t="n">
        <f aca="false">12*Inputs!$B$8*(MIN(1,$H$52*$C3506)*(ic*Inputs!$C$8+pT-cost_acc-cost_wd*Inputs!$E$8-cost_fx*Inputs!$D$8-cost_ins)+(1-MIN(1,$H$52*$C3506))*(1-MIN(1,Inputs!$G$8*$D3506)*churn_nonbuyers)*(ic*Inputs!$C$8+fee_wd*Inputs!$E$8*(1-$B3506)+fee_fx*Inputs!$D$8-cost_acc-cost_wd*Inputs!$E$8*(1-$B3506)-cost_fx*Inputs!$D$8))</f>
        <v>200248.261970241</v>
      </c>
      <c r="J3506" s="0" t="n">
        <f aca="false">G3506+H3506+I3506-fixed</f>
        <v>134705.754989412</v>
      </c>
      <c r="K3506" s="0" t="n">
        <f aca="false">12*Inputs!$B$6*(1-MIN(1,Inputs!$G$6*$D3506)*churn_nonbuyers)*(ic*Inputs!$C$6+fee_wd*Inputs!$E$6*(1-$B3506)+fee_fx*Inputs!$D$6-cost_acc-cost_wd*Inputs!$E$6*(1-$B3506)-cost_fx*Inputs!$D$6)</f>
        <v>188500.157044344</v>
      </c>
      <c r="L3506" s="0" t="n">
        <f aca="false">12*Inputs!$B$7*(1-MIN(1,Inputs!$G$7*$D3506)*churn_nonbuyers)*(ic*Inputs!$C$7+fee_wd*Inputs!$E$7*(1-$B3506)+fee_fx*Inputs!$D$7-cost_acc-cost_wd*Inputs!$E$7*(1-$B3506)-cost_fx*Inputs!$D$7)</f>
        <v>388727.584562606</v>
      </c>
      <c r="M3506" s="0" t="n">
        <f aca="false">12*Inputs!$B$8*(1-MIN(1,Inputs!$G$8*$D3506)*churn_nonbuyers)*(ic*Inputs!$C$8+fee_wd*Inputs!$E$8*(1-$B3506)+fee_fx*Inputs!$D$8-cost_acc-cost_wd*Inputs!$E$8*(1-$B3506)-cost_fx*Inputs!$D$8)</f>
        <v>179529.389620272</v>
      </c>
      <c r="N3506" s="0" t="n">
        <f aca="false">K3506+L3506+I3506-fixed</f>
        <v>77476.003577191</v>
      </c>
      <c r="O3506" s="0" t="n">
        <f aca="false">K3506+L3506+M3506-fixed</f>
        <v>56757.1312272223</v>
      </c>
      <c r="P3506" s="0" t="n">
        <f aca="false">12*Inputs!$B$6*(1-MIN(1,Inputs!$F$6*$D3506))*(ic*Inputs!$C$6+flat_fee-cost_acc-cost_wd*Inputs!$E$6*$E3506-cost_fx*Inputs!$D$6)+12*Inputs!$B$7*(1-MIN(1,Inputs!$F$7*$D3506))*(ic*Inputs!$C$7+flat_fee-cost_acc-cost_wd*Inputs!$E$7*$E3506-cost_fx*Inputs!$D$7)+12*Inputs!$B$8*(1-MIN(1,Inputs!$F$8*$D3506))*(ic*Inputs!$C$8+flat_fee-cost_acc-cost_wd*Inputs!$E$8*$E3506-cost_fx*Inputs!$D$8)-fixed</f>
        <v>116418.1753964</v>
      </c>
    </row>
    <row r="3507" customFormat="false" ht="15" hidden="false" customHeight="false" outlineLevel="0" collapsed="false">
      <c r="A3507" s="0" t="n">
        <v>3442</v>
      </c>
      <c r="B3507" s="0" t="n">
        <v>0.207554</v>
      </c>
      <c r="C3507" s="0" t="n">
        <v>0.851349</v>
      </c>
      <c r="D3507" s="0" t="n">
        <v>0.654905</v>
      </c>
      <c r="E3507" s="0" t="n">
        <v>1.320001</v>
      </c>
      <c r="F3507" s="0" t="n">
        <v>0.115688</v>
      </c>
      <c r="G3507" s="0" t="n">
        <f aca="false">12*Inputs!$B$6*(MIN(1,$H$50*$C3507)*(ic*Inputs!$C$6+pS+fee_fx*Inputs!$D$6-cost_acc-cost_wd*Inputs!$E$6*$E3507-cost_fx*Inputs!$D$6-$F3507)+(1-MIN(1,$H$50*$C3507))*(1-MIN(1,Inputs!$G$6*$D3507)*churn_nonbuyers)*(ic*Inputs!$C$6+fee_wd*Inputs!$E$6*(1-$B3507)+fee_fx*Inputs!$D$6-cost_acc-cost_wd*Inputs!$E$6*(1-$B3507)-cost_fx*Inputs!$D$6))</f>
        <v>208803.489603895</v>
      </c>
      <c r="H3507" s="0" t="n">
        <f aca="false">12*Inputs!$B$7*(MIN(1,$H$51*$C3507)*(ic*Inputs!$C$7+pE+fee_fx*Inputs!$D$7-cost_acc-cost_wd*Inputs!$E$7*$E3507-cost_fx*Inputs!$D$7-$F3507)+(1-MIN(1,$H$51*$C3507))*(1-MIN(1,Inputs!$G$7*$D3507)*churn_nonbuyers)*(ic*Inputs!$C$7+fee_wd*Inputs!$E$7*(1-$B3507)+fee_fx*Inputs!$D$7-cost_acc-cost_wd*Inputs!$E$7*(1-$B3507)-cost_fx*Inputs!$D$7))</f>
        <v>390143.393008184</v>
      </c>
      <c r="I3507" s="0" t="n">
        <f aca="false">12*Inputs!$B$8*(MIN(1,$H$52*$C3507)*(ic*Inputs!$C$8+pT-cost_acc-cost_wd*Inputs!$E$8-cost_fx*Inputs!$D$8-cost_ins)+(1-MIN(1,$H$52*$C3507))*(1-MIN(1,Inputs!$G$8*$D3507)*churn_nonbuyers)*(ic*Inputs!$C$8+fee_wd*Inputs!$E$8*(1-$B3507)+fee_fx*Inputs!$D$8-cost_acc-cost_wd*Inputs!$E$8*(1-$B3507)-cost_fx*Inputs!$D$8))</f>
        <v>191960.643076735</v>
      </c>
      <c r="J3507" s="0" t="n">
        <f aca="false">G3507+H3507+I3507-fixed</f>
        <v>90907.5256888138</v>
      </c>
      <c r="K3507" s="0" t="n">
        <f aca="false">12*Inputs!$B$6*(1-MIN(1,Inputs!$G$6*$D3507)*churn_nonbuyers)*(ic*Inputs!$C$6+fee_wd*Inputs!$E$6*(1-$B3507)+fee_fx*Inputs!$D$6-cost_acc-cost_wd*Inputs!$E$6*(1-$B3507)-cost_fx*Inputs!$D$6)</f>
        <v>166089.464297064</v>
      </c>
      <c r="L3507" s="0" t="n">
        <f aca="false">12*Inputs!$B$7*(1-MIN(1,Inputs!$G$7*$D3507)*churn_nonbuyers)*(ic*Inputs!$C$7+fee_wd*Inputs!$E$7*(1-$B3507)+fee_fx*Inputs!$D$7-cost_acc-cost_wd*Inputs!$E$7*(1-$B3507)-cost_fx*Inputs!$D$7)</f>
        <v>365977.702738239</v>
      </c>
      <c r="M3507" s="0" t="n">
        <f aca="false">12*Inputs!$B$8*(1-MIN(1,Inputs!$G$8*$D3507)*churn_nonbuyers)*(ic*Inputs!$C$8+fee_wd*Inputs!$E$8*(1-$B3507)+fee_fx*Inputs!$D$8-cost_acc-cost_wd*Inputs!$E$8*(1-$B3507)-cost_fx*Inputs!$D$8)</f>
        <v>171371.899519632</v>
      </c>
      <c r="N3507" s="0" t="n">
        <f aca="false">K3507+L3507+I3507-fixed</f>
        <v>24027.8101120371</v>
      </c>
      <c r="O3507" s="0" t="n">
        <f aca="false">K3507+L3507+M3507-fixed</f>
        <v>3439.06655493449</v>
      </c>
      <c r="P3507" s="0" t="n">
        <f aca="false">12*Inputs!$B$6*(1-MIN(1,Inputs!$F$6*$D3507))*(ic*Inputs!$C$6+flat_fee-cost_acc-cost_wd*Inputs!$E$6*$E3507-cost_fx*Inputs!$D$6)+12*Inputs!$B$7*(1-MIN(1,Inputs!$F$7*$D3507))*(ic*Inputs!$C$7+flat_fee-cost_acc-cost_wd*Inputs!$E$7*$E3507-cost_fx*Inputs!$D$7)+12*Inputs!$B$8*(1-MIN(1,Inputs!$F$8*$D3507))*(ic*Inputs!$C$8+flat_fee-cost_acc-cost_wd*Inputs!$E$8*$E3507-cost_fx*Inputs!$D$8)-fixed</f>
        <v>100336.9223372</v>
      </c>
    </row>
    <row r="3508" customFormat="false" ht="15" hidden="false" customHeight="false" outlineLevel="0" collapsed="false">
      <c r="A3508" s="0" t="n">
        <v>3443</v>
      </c>
      <c r="B3508" s="0" t="n">
        <v>0.265979</v>
      </c>
      <c r="C3508" s="0" t="n">
        <v>0.739497</v>
      </c>
      <c r="D3508" s="0" t="n">
        <v>1.425444</v>
      </c>
      <c r="E3508" s="0" t="n">
        <v>1.158491</v>
      </c>
      <c r="F3508" s="0" t="n">
        <v>0.062199</v>
      </c>
      <c r="G3508" s="0" t="n">
        <f aca="false">12*Inputs!$B$6*(MIN(1,$H$50*$C3508)*(ic*Inputs!$C$6+pS+fee_fx*Inputs!$D$6-cost_acc-cost_wd*Inputs!$E$6*$E3508-cost_fx*Inputs!$D$6-$F3508)+(1-MIN(1,$H$50*$C3508))*(1-MIN(1,Inputs!$G$6*$D3508)*churn_nonbuyers)*(ic*Inputs!$C$6+fee_wd*Inputs!$E$6*(1-$B3508)+fee_fx*Inputs!$D$6-cost_acc-cost_wd*Inputs!$E$6*(1-$B3508)-cost_fx*Inputs!$D$6))</f>
        <v>193279.289876516</v>
      </c>
      <c r="H3508" s="0" t="n">
        <f aca="false">12*Inputs!$B$7*(MIN(1,$H$51*$C3508)*(ic*Inputs!$C$7+pE+fee_fx*Inputs!$D$7-cost_acc-cost_wd*Inputs!$E$7*$E3508-cost_fx*Inputs!$D$7-$F3508)+(1-MIN(1,$H$51*$C3508))*(1-MIN(1,Inputs!$G$7*$D3508)*churn_nonbuyers)*(ic*Inputs!$C$7+fee_wd*Inputs!$E$7*(1-$B3508)+fee_fx*Inputs!$D$7-cost_acc-cost_wd*Inputs!$E$7*(1-$B3508)-cost_fx*Inputs!$D$7))</f>
        <v>391257.696288383</v>
      </c>
      <c r="I3508" s="0" t="n">
        <f aca="false">12*Inputs!$B$8*(MIN(1,$H$52*$C3508)*(ic*Inputs!$C$8+pT-cost_acc-cost_wd*Inputs!$E$8-cost_fx*Inputs!$D$8-cost_ins)+(1-MIN(1,$H$52*$C3508))*(1-MIN(1,Inputs!$G$8*$D3508)*churn_nonbuyers)*(ic*Inputs!$C$8+fee_wd*Inputs!$E$8*(1-$B3508)+fee_fx*Inputs!$D$8-cost_acc-cost_wd*Inputs!$E$8*(1-$B3508)-cost_fx*Inputs!$D$8))</f>
        <v>106925.241115451</v>
      </c>
      <c r="J3508" s="0" t="n">
        <f aca="false">G3508+H3508+I3508-fixed</f>
        <v>-8537.77271964971</v>
      </c>
      <c r="K3508" s="0" t="n">
        <f aca="false">12*Inputs!$B$6*(1-MIN(1,Inputs!$G$6*$D3508)*churn_nonbuyers)*(ic*Inputs!$C$6+fee_wd*Inputs!$E$6*(1-$B3508)+fee_fx*Inputs!$D$6-cost_acc-cost_wd*Inputs!$E$6*(1-$B3508)-cost_fx*Inputs!$D$6)</f>
        <v>151660.343301667</v>
      </c>
      <c r="L3508" s="0" t="n">
        <f aca="false">12*Inputs!$B$7*(1-MIN(1,Inputs!$G$7*$D3508)*churn_nonbuyers)*(ic*Inputs!$C$7+fee_wd*Inputs!$E$7*(1-$B3508)+fee_fx*Inputs!$D$7-cost_acc-cost_wd*Inputs!$E$7*(1-$B3508)-cost_fx*Inputs!$D$7)</f>
        <v>349294.730269</v>
      </c>
      <c r="M3508" s="0" t="n">
        <f aca="false">12*Inputs!$B$8*(1-MIN(1,Inputs!$G$8*$D3508)*churn_nonbuyers)*(ic*Inputs!$C$8+fee_wd*Inputs!$E$8*(1-$B3508)+fee_fx*Inputs!$D$8-cost_acc-cost_wd*Inputs!$E$8*(1-$B3508)-cost_fx*Inputs!$D$8)</f>
        <v>686.605381113636</v>
      </c>
      <c r="N3508" s="0" t="n">
        <f aca="false">K3508+L3508+I3508-fixed</f>
        <v>-92119.685313881</v>
      </c>
      <c r="O3508" s="0" t="n">
        <f aca="false">K3508+L3508+M3508-fixed</f>
        <v>-198358.321048219</v>
      </c>
      <c r="P3508" s="0" t="n">
        <f aca="false">12*Inputs!$B$6*(1-MIN(1,Inputs!$F$6*$D3508))*(ic*Inputs!$C$6+flat_fee-cost_acc-cost_wd*Inputs!$E$6*$E3508-cost_fx*Inputs!$D$6)+12*Inputs!$B$7*(1-MIN(1,Inputs!$F$7*$D3508))*(ic*Inputs!$C$7+flat_fee-cost_acc-cost_wd*Inputs!$E$7*$E3508-cost_fx*Inputs!$D$7)+12*Inputs!$B$8*(1-MIN(1,Inputs!$F$8*$D3508))*(ic*Inputs!$C$8+flat_fee-cost_acc-cost_wd*Inputs!$E$8*$E3508-cost_fx*Inputs!$D$8)-fixed</f>
        <v>-221732.92523104</v>
      </c>
    </row>
    <row r="3509" customFormat="false" ht="15" hidden="false" customHeight="false" outlineLevel="0" collapsed="false">
      <c r="A3509" s="0" t="n">
        <v>3444</v>
      </c>
      <c r="B3509" s="0" t="n">
        <v>0.099308</v>
      </c>
      <c r="C3509" s="0" t="n">
        <v>1.047329</v>
      </c>
      <c r="D3509" s="0" t="n">
        <v>0.985186</v>
      </c>
      <c r="E3509" s="0" t="n">
        <v>1.163649</v>
      </c>
      <c r="F3509" s="0" t="n">
        <v>0.385193</v>
      </c>
      <c r="G3509" s="0" t="n">
        <f aca="false">12*Inputs!$B$6*(MIN(1,$H$50*$C3509)*(ic*Inputs!$C$6+pS+fee_fx*Inputs!$D$6-cost_acc-cost_wd*Inputs!$E$6*$E3509-cost_fx*Inputs!$D$6-$F3509)+(1-MIN(1,$H$50*$C3509))*(1-MIN(1,Inputs!$G$6*$D3509)*churn_nonbuyers)*(ic*Inputs!$C$6+fee_wd*Inputs!$E$6*(1-$B3509)+fee_fx*Inputs!$D$6-cost_acc-cost_wd*Inputs!$E$6*(1-$B3509)-cost_fx*Inputs!$D$6))</f>
        <v>226885.641598581</v>
      </c>
      <c r="H3509" s="0" t="n">
        <f aca="false">12*Inputs!$B$7*(MIN(1,$H$51*$C3509)*(ic*Inputs!$C$7+pE+fee_fx*Inputs!$D$7-cost_acc-cost_wd*Inputs!$E$7*$E3509-cost_fx*Inputs!$D$7-$F3509)+(1-MIN(1,$H$51*$C3509))*(1-MIN(1,Inputs!$G$7*$D3509)*churn_nonbuyers)*(ic*Inputs!$C$7+fee_wd*Inputs!$E$7*(1-$B3509)+fee_fx*Inputs!$D$7-cost_acc-cost_wd*Inputs!$E$7*(1-$B3509)-cost_fx*Inputs!$D$7))</f>
        <v>404952.676958547</v>
      </c>
      <c r="I3509" s="0" t="n">
        <f aca="false">12*Inputs!$B$8*(MIN(1,$H$52*$C3509)*(ic*Inputs!$C$8+pT-cost_acc-cost_wd*Inputs!$E$8-cost_fx*Inputs!$D$8-cost_ins)+(1-MIN(1,$H$52*$C3509))*(1-MIN(1,Inputs!$G$8*$D3509)*churn_nonbuyers)*(ic*Inputs!$C$8+fee_wd*Inputs!$E$8*(1-$B3509)+fee_fx*Inputs!$D$8-cost_acc-cost_wd*Inputs!$E$8*(1-$B3509)-cost_fx*Inputs!$D$8))</f>
        <v>177606.522406144</v>
      </c>
      <c r="J3509" s="0" t="n">
        <f aca="false">G3509+H3509+I3509-fixed</f>
        <v>109444.840963271</v>
      </c>
      <c r="K3509" s="0" t="n">
        <f aca="false">12*Inputs!$B$6*(1-MIN(1,Inputs!$G$6*$D3509)*churn_nonbuyers)*(ic*Inputs!$C$6+fee_wd*Inputs!$E$6*(1-$B3509)+fee_fx*Inputs!$D$6-cost_acc-cost_wd*Inputs!$E$6*(1-$B3509)-cost_fx*Inputs!$D$6)</f>
        <v>178073.398449274</v>
      </c>
      <c r="L3509" s="0" t="n">
        <f aca="false">12*Inputs!$B$7*(1-MIN(1,Inputs!$G$7*$D3509)*churn_nonbuyers)*(ic*Inputs!$C$7+fee_wd*Inputs!$E$7*(1-$B3509)+fee_fx*Inputs!$D$7-cost_acc-cost_wd*Inputs!$E$7*(1-$B3509)-cost_fx*Inputs!$D$7)</f>
        <v>377405.493341564</v>
      </c>
      <c r="M3509" s="0" t="n">
        <f aca="false">12*Inputs!$B$8*(1-MIN(1,Inputs!$G$8*$D3509)*churn_nonbuyers)*(ic*Inputs!$C$8+fee_wd*Inputs!$E$8*(1-$B3509)+fee_fx*Inputs!$D$8-cost_acc-cost_wd*Inputs!$E$8*(1-$B3509)-cost_fx*Inputs!$D$8)</f>
        <v>99825.2369232768</v>
      </c>
      <c r="N3509" s="0" t="n">
        <f aca="false">K3509+L3509+I3509-fixed</f>
        <v>33085.4141969816</v>
      </c>
      <c r="O3509" s="0" t="n">
        <f aca="false">K3509+L3509+M3509-fixed</f>
        <v>-44695.8712858855</v>
      </c>
      <c r="P3509" s="0" t="n">
        <f aca="false">12*Inputs!$B$6*(1-MIN(1,Inputs!$F$6*$D3509))*(ic*Inputs!$C$6+flat_fee-cost_acc-cost_wd*Inputs!$E$6*$E3509-cost_fx*Inputs!$D$6)+12*Inputs!$B$7*(1-MIN(1,Inputs!$F$7*$D3509))*(ic*Inputs!$C$7+flat_fee-cost_acc-cost_wd*Inputs!$E$7*$E3509-cost_fx*Inputs!$D$7)+12*Inputs!$B$8*(1-MIN(1,Inputs!$F$8*$D3509))*(ic*Inputs!$C$8+flat_fee-cost_acc-cost_wd*Inputs!$E$8*$E3509-cost_fx*Inputs!$D$8)-fixed</f>
        <v>7547.83028336009</v>
      </c>
    </row>
    <row r="3510" customFormat="false" ht="15" hidden="false" customHeight="false" outlineLevel="0" collapsed="false">
      <c r="A3510" s="0" t="n">
        <v>3445</v>
      </c>
      <c r="B3510" s="0" t="n">
        <v>0.491693</v>
      </c>
      <c r="C3510" s="0" t="n">
        <v>0.743008</v>
      </c>
      <c r="D3510" s="0" t="n">
        <v>1.048155</v>
      </c>
      <c r="E3510" s="0" t="n">
        <v>1.225259</v>
      </c>
      <c r="F3510" s="0" t="n">
        <v>0.19317</v>
      </c>
      <c r="G3510" s="0" t="n">
        <f aca="false">12*Inputs!$B$6*(MIN(1,$H$50*$C3510)*(ic*Inputs!$C$6+pS+fee_fx*Inputs!$D$6-cost_acc-cost_wd*Inputs!$E$6*$E3510-cost_fx*Inputs!$D$6-$F3510)+(1-MIN(1,$H$50*$C3510))*(1-MIN(1,Inputs!$G$6*$D3510)*churn_nonbuyers)*(ic*Inputs!$C$6+fee_wd*Inputs!$E$6*(1-$B3510)+fee_fx*Inputs!$D$6-cost_acc-cost_wd*Inputs!$E$6*(1-$B3510)-cost_fx*Inputs!$D$6))</f>
        <v>164020.571315818</v>
      </c>
      <c r="H3510" s="0" t="n">
        <f aca="false">12*Inputs!$B$7*(MIN(1,$H$51*$C3510)*(ic*Inputs!$C$7+pE+fee_fx*Inputs!$D$7-cost_acc-cost_wd*Inputs!$E$7*$E3510-cost_fx*Inputs!$D$7-$F3510)+(1-MIN(1,$H$51*$C3510))*(1-MIN(1,Inputs!$G$7*$D3510)*churn_nonbuyers)*(ic*Inputs!$C$7+fee_wd*Inputs!$E$7*(1-$B3510)+fee_fx*Inputs!$D$7-cost_acc-cost_wd*Inputs!$E$7*(1-$B3510)-cost_fx*Inputs!$D$7))</f>
        <v>360914.836457265</v>
      </c>
      <c r="I3510" s="0" t="n">
        <f aca="false">12*Inputs!$B$8*(MIN(1,$H$52*$C3510)*(ic*Inputs!$C$8+pT-cost_acc-cost_wd*Inputs!$E$8-cost_fx*Inputs!$D$8-cost_ins)+(1-MIN(1,$H$52*$C3510))*(1-MIN(1,Inputs!$G$8*$D3510)*churn_nonbuyers)*(ic*Inputs!$C$8+fee_wd*Inputs!$E$8*(1-$B3510)+fee_fx*Inputs!$D$8-cost_acc-cost_wd*Inputs!$E$8*(1-$B3510)-cost_fx*Inputs!$D$8))</f>
        <v>145795.340547375</v>
      </c>
      <c r="J3510" s="0" t="n">
        <f aca="false">G3510+H3510+I3510-fixed</f>
        <v>-29269.2516795425</v>
      </c>
      <c r="K3510" s="0" t="n">
        <f aca="false">12*Inputs!$B$6*(1-MIN(1,Inputs!$G$6*$D3510)*churn_nonbuyers)*(ic*Inputs!$C$6+fee_wd*Inputs!$E$6*(1-$B3510)+fee_fx*Inputs!$D$6-cost_acc-cost_wd*Inputs!$E$6*(1-$B3510)-cost_fx*Inputs!$D$6)</f>
        <v>123941.473030188</v>
      </c>
      <c r="L3510" s="0" t="n">
        <f aca="false">12*Inputs!$B$7*(1-MIN(1,Inputs!$G$7*$D3510)*churn_nonbuyers)*(ic*Inputs!$C$7+fee_wd*Inputs!$E$7*(1-$B3510)+fee_fx*Inputs!$D$7-cost_acc-cost_wd*Inputs!$E$7*(1-$B3510)-cost_fx*Inputs!$D$7)</f>
        <v>321944.125578113</v>
      </c>
      <c r="M3510" s="0" t="n">
        <f aca="false">12*Inputs!$B$8*(1-MIN(1,Inputs!$G$8*$D3510)*churn_nonbuyers)*(ic*Inputs!$C$8+fee_wd*Inputs!$E$8*(1-$B3510)+fee_fx*Inputs!$D$8-cost_acc-cost_wd*Inputs!$E$8*(1-$B3510)-cost_fx*Inputs!$D$8)</f>
        <v>80632.729607544</v>
      </c>
      <c r="N3510" s="0" t="n">
        <f aca="false">K3510+L3510+I3510-fixed</f>
        <v>-108319.060844325</v>
      </c>
      <c r="O3510" s="0" t="n">
        <f aca="false">K3510+L3510+M3510-fixed</f>
        <v>-173481.671784155</v>
      </c>
      <c r="P3510" s="0" t="n">
        <f aca="false">12*Inputs!$B$6*(1-MIN(1,Inputs!$F$6*$D3510))*(ic*Inputs!$C$6+flat_fee-cost_acc-cost_wd*Inputs!$E$6*$E3510-cost_fx*Inputs!$D$6)+12*Inputs!$B$7*(1-MIN(1,Inputs!$F$7*$D3510))*(ic*Inputs!$C$7+flat_fee-cost_acc-cost_wd*Inputs!$E$7*$E3510-cost_fx*Inputs!$D$7)+12*Inputs!$B$8*(1-MIN(1,Inputs!$F$8*$D3510))*(ic*Inputs!$C$8+flat_fee-cost_acc-cost_wd*Inputs!$E$8*$E3510-cost_fx*Inputs!$D$8)-fixed</f>
        <v>-51392.4775252001</v>
      </c>
    </row>
    <row r="3511" customFormat="false" ht="15" hidden="false" customHeight="false" outlineLevel="0" collapsed="false">
      <c r="A3511" s="0" t="n">
        <v>3446</v>
      </c>
      <c r="B3511" s="0" t="n">
        <v>0.429925</v>
      </c>
      <c r="C3511" s="0" t="n">
        <v>0.984959</v>
      </c>
      <c r="D3511" s="0" t="n">
        <v>0.739923</v>
      </c>
      <c r="E3511" s="0" t="n">
        <v>1.098241</v>
      </c>
      <c r="F3511" s="0" t="n">
        <v>0.254135</v>
      </c>
      <c r="G3511" s="0" t="n">
        <f aca="false">12*Inputs!$B$6*(MIN(1,$H$50*$C3511)*(ic*Inputs!$C$6+pS+fee_fx*Inputs!$D$6-cost_acc-cost_wd*Inputs!$E$6*$E3511-cost_fx*Inputs!$D$6-$F3511)+(1-MIN(1,$H$50*$C3511))*(1-MIN(1,Inputs!$G$6*$D3511)*churn_nonbuyers)*(ic*Inputs!$C$6+fee_wd*Inputs!$E$6*(1-$B3511)+fee_fx*Inputs!$D$6-cost_acc-cost_wd*Inputs!$E$6*(1-$B3511)-cost_fx*Inputs!$D$6))</f>
        <v>188318.318093842</v>
      </c>
      <c r="H3511" s="0" t="n">
        <f aca="false">12*Inputs!$B$7*(MIN(1,$H$51*$C3511)*(ic*Inputs!$C$7+pE+fee_fx*Inputs!$D$7-cost_acc-cost_wd*Inputs!$E$7*$E3511-cost_fx*Inputs!$D$7-$F3511)+(1-MIN(1,$H$51*$C3511))*(1-MIN(1,Inputs!$G$7*$D3511)*churn_nonbuyers)*(ic*Inputs!$C$7+fee_wd*Inputs!$E$7*(1-$B3511)+fee_fx*Inputs!$D$7-cost_acc-cost_wd*Inputs!$E$7*(1-$B3511)-cost_fx*Inputs!$D$7))</f>
        <v>391692.069694782</v>
      </c>
      <c r="I3511" s="0" t="n">
        <f aca="false">12*Inputs!$B$8*(MIN(1,$H$52*$C3511)*(ic*Inputs!$C$8+pT-cost_acc-cost_wd*Inputs!$E$8-cost_fx*Inputs!$D$8-cost_ins)+(1-MIN(1,$H$52*$C3511))*(1-MIN(1,Inputs!$G$8*$D3511)*churn_nonbuyers)*(ic*Inputs!$C$8+fee_wd*Inputs!$E$8*(1-$B3511)+fee_fx*Inputs!$D$8-cost_acc-cost_wd*Inputs!$E$8*(1-$B3511)-cost_fx*Inputs!$D$8))</f>
        <v>187746.163703101</v>
      </c>
      <c r="J3511" s="0" t="n">
        <f aca="false">G3511+H3511+I3511-fixed</f>
        <v>67756.5514917243</v>
      </c>
      <c r="K3511" s="0" t="n">
        <f aca="false">12*Inputs!$B$6*(1-MIN(1,Inputs!$G$6*$D3511)*churn_nonbuyers)*(ic*Inputs!$C$6+fee_wd*Inputs!$E$6*(1-$B3511)+fee_fx*Inputs!$D$6-cost_acc-cost_wd*Inputs!$E$6*(1-$B3511)-cost_fx*Inputs!$D$6)</f>
        <v>134522.77820958</v>
      </c>
      <c r="L3511" s="0" t="n">
        <f aca="false">12*Inputs!$B$7*(1-MIN(1,Inputs!$G$7*$D3511)*churn_nonbuyers)*(ic*Inputs!$C$7+fee_wd*Inputs!$E$7*(1-$B3511)+fee_fx*Inputs!$D$7-cost_acc-cost_wd*Inputs!$E$7*(1-$B3511)-cost_fx*Inputs!$D$7)</f>
        <v>333714.932621748</v>
      </c>
      <c r="M3511" s="0" t="n">
        <f aca="false">12*Inputs!$B$8*(1-MIN(1,Inputs!$G$8*$D3511)*churn_nonbuyers)*(ic*Inputs!$C$8+fee_wd*Inputs!$E$8*(1-$B3511)+fee_fx*Inputs!$D$8-cost_acc-cost_wd*Inputs!$E$8*(1-$B3511)-cost_fx*Inputs!$D$8)</f>
        <v>147394.53585804</v>
      </c>
      <c r="N3511" s="0" t="n">
        <f aca="false">K3511+L3511+I3511-fixed</f>
        <v>-44016.1254655714</v>
      </c>
      <c r="O3511" s="0" t="n">
        <f aca="false">K3511+L3511+M3511-fixed</f>
        <v>-84367.753310632</v>
      </c>
      <c r="P3511" s="0" t="n">
        <f aca="false">12*Inputs!$B$6*(1-MIN(1,Inputs!$F$6*$D3511))*(ic*Inputs!$C$6+flat_fee-cost_acc-cost_wd*Inputs!$E$6*$E3511-cost_fx*Inputs!$D$6)+12*Inputs!$B$7*(1-MIN(1,Inputs!$F$7*$D3511))*(ic*Inputs!$C$7+flat_fee-cost_acc-cost_wd*Inputs!$E$7*$E3511-cost_fx*Inputs!$D$7)+12*Inputs!$B$8*(1-MIN(1,Inputs!$F$8*$D3511))*(ic*Inputs!$C$8+flat_fee-cost_acc-cost_wd*Inputs!$E$8*$E3511-cost_fx*Inputs!$D$8)-fixed</f>
        <v>168564.53656232</v>
      </c>
    </row>
    <row r="3512" customFormat="false" ht="15" hidden="false" customHeight="false" outlineLevel="0" collapsed="false">
      <c r="A3512" s="0" t="n">
        <v>3447</v>
      </c>
      <c r="B3512" s="0" t="n">
        <v>0.203327</v>
      </c>
      <c r="C3512" s="0" t="n">
        <v>0.902026</v>
      </c>
      <c r="D3512" s="0" t="n">
        <v>1.853847</v>
      </c>
      <c r="E3512" s="0" t="n">
        <v>1.081276</v>
      </c>
      <c r="F3512" s="0" t="n">
        <v>0.209364</v>
      </c>
      <c r="G3512" s="0" t="n">
        <f aca="false">12*Inputs!$B$6*(MIN(1,$H$50*$C3512)*(ic*Inputs!$C$6+pS+fee_fx*Inputs!$D$6-cost_acc-cost_wd*Inputs!$E$6*$E3512-cost_fx*Inputs!$D$6-$F3512)+(1-MIN(1,$H$50*$C3512))*(1-MIN(1,Inputs!$G$6*$D3512)*churn_nonbuyers)*(ic*Inputs!$C$6+fee_wd*Inputs!$E$6*(1-$B3512)+fee_fx*Inputs!$D$6-cost_acc-cost_wd*Inputs!$E$6*(1-$B3512)-cost_fx*Inputs!$D$6))</f>
        <v>205322.147233602</v>
      </c>
      <c r="H3512" s="0" t="n">
        <f aca="false">12*Inputs!$B$7*(MIN(1,$H$51*$C3512)*(ic*Inputs!$C$7+pE+fee_fx*Inputs!$D$7-cost_acc-cost_wd*Inputs!$E$7*$E3512-cost_fx*Inputs!$D$7-$F3512)+(1-MIN(1,$H$51*$C3512))*(1-MIN(1,Inputs!$G$7*$D3512)*churn_nonbuyers)*(ic*Inputs!$C$7+fee_wd*Inputs!$E$7*(1-$B3512)+fee_fx*Inputs!$D$7-cost_acc-cost_wd*Inputs!$E$7*(1-$B3512)-cost_fx*Inputs!$D$7))</f>
        <v>403306.27832992</v>
      </c>
      <c r="I3512" s="0" t="n">
        <f aca="false">12*Inputs!$B$8*(MIN(1,$H$52*$C3512)*(ic*Inputs!$C$8+pT-cost_acc-cost_wd*Inputs!$E$8-cost_fx*Inputs!$D$8-cost_ins)+(1-MIN(1,$H$52*$C3512))*(1-MIN(1,Inputs!$G$8*$D3512)*churn_nonbuyers)*(ic*Inputs!$C$8+fee_wd*Inputs!$E$8*(1-$B3512)+fee_fx*Inputs!$D$8-cost_acc-cost_wd*Inputs!$E$8*(1-$B3512)-cost_fx*Inputs!$D$8))</f>
        <v>130021.635744</v>
      </c>
      <c r="J3512" s="0" t="n">
        <f aca="false">G3512+H3512+I3512-fixed</f>
        <v>38650.0613075218</v>
      </c>
      <c r="K3512" s="0" t="n">
        <f aca="false">12*Inputs!$B$6*(1-MIN(1,Inputs!$G$6*$D3512)*churn_nonbuyers)*(ic*Inputs!$C$6+fee_wd*Inputs!$E$6*(1-$B3512)+fee_fx*Inputs!$D$6-cost_acc-cost_wd*Inputs!$E$6*(1-$B3512)-cost_fx*Inputs!$D$6)</f>
        <v>156348.081712577</v>
      </c>
      <c r="L3512" s="0" t="n">
        <f aca="false">12*Inputs!$B$7*(1-MIN(1,Inputs!$G$7*$D3512)*churn_nonbuyers)*(ic*Inputs!$C$7+fee_wd*Inputs!$E$7*(1-$B3512)+fee_fx*Inputs!$D$7-cost_acc-cost_wd*Inputs!$E$7*(1-$B3512)-cost_fx*Inputs!$D$7)</f>
        <v>353125.147171546</v>
      </c>
      <c r="M3512" s="0" t="n">
        <f aca="false">12*Inputs!$B$8*(1-MIN(1,Inputs!$G$8*$D3512)*churn_nonbuyers)*(ic*Inputs!$C$8+fee_wd*Inputs!$E$8*(1-$B3512)+fee_fx*Inputs!$D$8-cost_acc-cost_wd*Inputs!$E$8*(1-$B3512)-cost_fx*Inputs!$D$8)</f>
        <v>0</v>
      </c>
      <c r="N3512" s="0" t="n">
        <f aca="false">K3512+L3512+I3512-fixed</f>
        <v>-60505.1353718771</v>
      </c>
      <c r="O3512" s="0" t="n">
        <f aca="false">K3512+L3512+M3512-fixed</f>
        <v>-190526.771115877</v>
      </c>
      <c r="P3512" s="0" t="n">
        <f aca="false">12*Inputs!$B$6*(1-MIN(1,Inputs!$F$6*$D3512))*(ic*Inputs!$C$6+flat_fee-cost_acc-cost_wd*Inputs!$E$6*$E3512-cost_fx*Inputs!$D$6)+12*Inputs!$B$7*(1-MIN(1,Inputs!$F$7*$D3512))*(ic*Inputs!$C$7+flat_fee-cost_acc-cost_wd*Inputs!$E$7*$E3512-cost_fx*Inputs!$D$7)+12*Inputs!$B$8*(1-MIN(1,Inputs!$F$8*$D3512))*(ic*Inputs!$C$8+flat_fee-cost_acc-cost_wd*Inputs!$E$8*$E3512-cost_fx*Inputs!$D$8)-fixed</f>
        <v>-414048.314372205</v>
      </c>
    </row>
    <row r="3513" customFormat="false" ht="15" hidden="false" customHeight="false" outlineLevel="0" collapsed="false">
      <c r="A3513" s="0" t="n">
        <v>3448</v>
      </c>
      <c r="B3513" s="0" t="n">
        <v>0.315979</v>
      </c>
      <c r="C3513" s="0" t="n">
        <v>1.015776</v>
      </c>
      <c r="D3513" s="0" t="n">
        <v>1.242805</v>
      </c>
      <c r="E3513" s="0" t="n">
        <v>1.310661</v>
      </c>
      <c r="F3513" s="0" t="n">
        <v>0.0972</v>
      </c>
      <c r="G3513" s="0" t="n">
        <f aca="false">12*Inputs!$B$6*(MIN(1,$H$50*$C3513)*(ic*Inputs!$C$6+pS+fee_fx*Inputs!$D$6-cost_acc-cost_wd*Inputs!$E$6*$E3513-cost_fx*Inputs!$D$6-$F3513)+(1-MIN(1,$H$50*$C3513))*(1-MIN(1,Inputs!$G$6*$D3513)*churn_nonbuyers)*(ic*Inputs!$C$6+fee_wd*Inputs!$E$6*(1-$B3513)+fee_fx*Inputs!$D$6-cost_acc-cost_wd*Inputs!$E$6*(1-$B3513)-cost_fx*Inputs!$D$6))</f>
        <v>199614.036827491</v>
      </c>
      <c r="H3513" s="0" t="n">
        <f aca="false">12*Inputs!$B$7*(MIN(1,$H$51*$C3513)*(ic*Inputs!$C$7+pE+fee_fx*Inputs!$D$7-cost_acc-cost_wd*Inputs!$E$7*$E3513-cost_fx*Inputs!$D$7-$F3513)+(1-MIN(1,$H$51*$C3513))*(1-MIN(1,Inputs!$G$7*$D3513)*churn_nonbuyers)*(ic*Inputs!$C$7+fee_wd*Inputs!$E$7*(1-$B3513)+fee_fx*Inputs!$D$7-cost_acc-cost_wd*Inputs!$E$7*(1-$B3513)-cost_fx*Inputs!$D$7))</f>
        <v>384152.624201858</v>
      </c>
      <c r="I3513" s="0" t="n">
        <f aca="false">12*Inputs!$B$8*(MIN(1,$H$52*$C3513)*(ic*Inputs!$C$8+pT-cost_acc-cost_wd*Inputs!$E$8-cost_fx*Inputs!$D$8-cost_ins)+(1-MIN(1,$H$52*$C3513))*(1-MIN(1,Inputs!$G$8*$D3513)*churn_nonbuyers)*(ic*Inputs!$C$8+fee_wd*Inputs!$E$8*(1-$B3513)+fee_fx*Inputs!$D$8-cost_acc-cost_wd*Inputs!$E$8*(1-$B3513)-cost_fx*Inputs!$D$8))</f>
        <v>158112.57452062</v>
      </c>
      <c r="J3513" s="0" t="n">
        <f aca="false">G3513+H3513+I3513-fixed</f>
        <v>41879.2355499687</v>
      </c>
      <c r="K3513" s="0" t="n">
        <f aca="false">12*Inputs!$B$6*(1-MIN(1,Inputs!$G$6*$D3513)*churn_nonbuyers)*(ic*Inputs!$C$6+fee_wd*Inputs!$E$6*(1-$B3513)+fee_fx*Inputs!$D$6-cost_acc-cost_wd*Inputs!$E$6*(1-$B3513)-cost_fx*Inputs!$D$6)</f>
        <v>146398.991623884</v>
      </c>
      <c r="L3513" s="0" t="n">
        <f aca="false">12*Inputs!$B$7*(1-MIN(1,Inputs!$G$7*$D3513)*churn_nonbuyers)*(ic*Inputs!$C$7+fee_wd*Inputs!$E$7*(1-$B3513)+fee_fx*Inputs!$D$7-cost_acc-cost_wd*Inputs!$E$7*(1-$B3513)-cost_fx*Inputs!$D$7)</f>
        <v>344362.519934331</v>
      </c>
      <c r="M3513" s="0" t="n">
        <f aca="false">12*Inputs!$B$8*(1-MIN(1,Inputs!$G$8*$D3513)*churn_nonbuyers)*(ic*Inputs!$C$8+fee_wd*Inputs!$E$8*(1-$B3513)+fee_fx*Inputs!$D$8-cost_acc-cost_wd*Inputs!$E$8*(1-$B3513)-cost_fx*Inputs!$D$8)</f>
        <v>40471.651044792</v>
      </c>
      <c r="N3513" s="0" t="n">
        <f aca="false">K3513+L3513+I3513-fixed</f>
        <v>-51125.9139211657</v>
      </c>
      <c r="O3513" s="0" t="n">
        <f aca="false">K3513+L3513+M3513-fixed</f>
        <v>-168766.837396993</v>
      </c>
      <c r="P3513" s="0" t="n">
        <f aca="false">12*Inputs!$B$6*(1-MIN(1,Inputs!$F$6*$D3513))*(ic*Inputs!$C$6+flat_fee-cost_acc-cost_wd*Inputs!$E$6*$E3513-cost_fx*Inputs!$D$6)+12*Inputs!$B$7*(1-MIN(1,Inputs!$F$7*$D3513))*(ic*Inputs!$C$7+flat_fee-cost_acc-cost_wd*Inputs!$E$7*$E3513-cost_fx*Inputs!$D$7)+12*Inputs!$B$8*(1-MIN(1,Inputs!$F$8*$D3513))*(ic*Inputs!$C$8+flat_fee-cost_acc-cost_wd*Inputs!$E$8*$E3513-cost_fx*Inputs!$D$8)-fixed</f>
        <v>-182554.8794548</v>
      </c>
    </row>
    <row r="3514" customFormat="false" ht="15" hidden="false" customHeight="false" outlineLevel="0" collapsed="false">
      <c r="A3514" s="0" t="n">
        <v>3449</v>
      </c>
      <c r="B3514" s="0" t="n">
        <v>0.3361</v>
      </c>
      <c r="C3514" s="0" t="n">
        <v>1.029372</v>
      </c>
      <c r="D3514" s="0" t="n">
        <v>1.687155</v>
      </c>
      <c r="E3514" s="0" t="n">
        <v>1.35165</v>
      </c>
      <c r="F3514" s="0" t="n">
        <v>0.394093</v>
      </c>
      <c r="G3514" s="0" t="n">
        <f aca="false">12*Inputs!$B$6*(MIN(1,$H$50*$C3514)*(ic*Inputs!$C$6+pS+fee_fx*Inputs!$D$6-cost_acc-cost_wd*Inputs!$E$6*$E3514-cost_fx*Inputs!$D$6-$F3514)+(1-MIN(1,$H$50*$C3514))*(1-MIN(1,Inputs!$G$6*$D3514)*churn_nonbuyers)*(ic*Inputs!$C$6+fee_wd*Inputs!$E$6*(1-$B3514)+fee_fx*Inputs!$D$6-cost_acc-cost_wd*Inputs!$E$6*(1-$B3514)-cost_fx*Inputs!$D$6))</f>
        <v>186695.795280974</v>
      </c>
      <c r="H3514" s="0" t="n">
        <f aca="false">12*Inputs!$B$7*(MIN(1,$H$51*$C3514)*(ic*Inputs!$C$7+pE+fee_fx*Inputs!$D$7-cost_acc-cost_wd*Inputs!$E$7*$E3514-cost_fx*Inputs!$D$7-$F3514)+(1-MIN(1,$H$51*$C3514))*(1-MIN(1,Inputs!$G$7*$D3514)*churn_nonbuyers)*(ic*Inputs!$C$7+fee_wd*Inputs!$E$7*(1-$B3514)+fee_fx*Inputs!$D$7-cost_acc-cost_wd*Inputs!$E$7*(1-$B3514)-cost_fx*Inputs!$D$7))</f>
        <v>357798.147457516</v>
      </c>
      <c r="I3514" s="0" t="n">
        <f aca="false">12*Inputs!$B$8*(MIN(1,$H$52*$C3514)*(ic*Inputs!$C$8+pT-cost_acc-cost_wd*Inputs!$E$8-cost_fx*Inputs!$D$8-cost_ins)+(1-MIN(1,$H$52*$C3514))*(1-MIN(1,Inputs!$G$8*$D3514)*churn_nonbuyers)*(ic*Inputs!$C$8+fee_wd*Inputs!$E$8*(1-$B3514)+fee_fx*Inputs!$D$8-cost_acc-cost_wd*Inputs!$E$8*(1-$B3514)-cost_fx*Inputs!$D$8))</f>
        <v>148377.797568</v>
      </c>
      <c r="J3514" s="0" t="n">
        <f aca="false">G3514+H3514+I3514-fixed</f>
        <v>-7128.25969350967</v>
      </c>
      <c r="K3514" s="0" t="n">
        <f aca="false">12*Inputs!$B$6*(1-MIN(1,Inputs!$G$6*$D3514)*churn_nonbuyers)*(ic*Inputs!$C$6+fee_wd*Inputs!$E$6*(1-$B3514)+fee_fx*Inputs!$D$6-cost_acc-cost_wd*Inputs!$E$6*(1-$B3514)-cost_fx*Inputs!$D$6)</f>
        <v>140277.8577276</v>
      </c>
      <c r="L3514" s="0" t="n">
        <f aca="false">12*Inputs!$B$7*(1-MIN(1,Inputs!$G$7*$D3514)*churn_nonbuyers)*(ic*Inputs!$C$7+fee_wd*Inputs!$E$7*(1-$B3514)+fee_fx*Inputs!$D$7-cost_acc-cost_wd*Inputs!$E$7*(1-$B3514)-cost_fx*Inputs!$D$7)</f>
        <v>336843.44119656</v>
      </c>
      <c r="M3514" s="0" t="n">
        <f aca="false">12*Inputs!$B$8*(1-MIN(1,Inputs!$G$8*$D3514)*churn_nonbuyers)*(ic*Inputs!$C$8+fee_wd*Inputs!$E$8*(1-$B3514)+fee_fx*Inputs!$D$8-cost_acc-cost_wd*Inputs!$E$8*(1-$B3514)-cost_fx*Inputs!$D$8)</f>
        <v>0</v>
      </c>
      <c r="N3514" s="0" t="n">
        <f aca="false">K3514+L3514+I3514-fixed</f>
        <v>-74500.9035078401</v>
      </c>
      <c r="O3514" s="0" t="n">
        <f aca="false">K3514+L3514+M3514-fixed</f>
        <v>-222878.70107584</v>
      </c>
      <c r="P3514" s="0" t="n">
        <f aca="false">12*Inputs!$B$6*(1-MIN(1,Inputs!$F$6*$D3514))*(ic*Inputs!$C$6+flat_fee-cost_acc-cost_wd*Inputs!$E$6*$E3514-cost_fx*Inputs!$D$6)+12*Inputs!$B$7*(1-MIN(1,Inputs!$F$7*$D3514))*(ic*Inputs!$C$7+flat_fee-cost_acc-cost_wd*Inputs!$E$7*$E3514-cost_fx*Inputs!$D$7)+12*Inputs!$B$8*(1-MIN(1,Inputs!$F$8*$D3514))*(ic*Inputs!$C$8+flat_fee-cost_acc-cost_wd*Inputs!$E$8*$E3514-cost_fx*Inputs!$D$8)-fixed</f>
        <v>-410953.61146</v>
      </c>
    </row>
    <row r="3515" customFormat="false" ht="15" hidden="false" customHeight="false" outlineLevel="0" collapsed="false">
      <c r="A3515" s="0" t="n">
        <v>3450</v>
      </c>
      <c r="B3515" s="0" t="n">
        <v>0.096066</v>
      </c>
      <c r="C3515" s="0" t="n">
        <v>0.889723</v>
      </c>
      <c r="D3515" s="0" t="n">
        <v>1.305508</v>
      </c>
      <c r="E3515" s="0" t="n">
        <v>1.227885</v>
      </c>
      <c r="F3515" s="0" t="n">
        <v>0.211423</v>
      </c>
      <c r="G3515" s="0" t="n">
        <f aca="false">12*Inputs!$B$6*(MIN(1,$H$50*$C3515)*(ic*Inputs!$C$6+pS+fee_fx*Inputs!$D$6-cost_acc-cost_wd*Inputs!$E$6*$E3515-cost_fx*Inputs!$D$6-$F3515)+(1-MIN(1,$H$50*$C3515))*(1-MIN(1,Inputs!$G$6*$D3515)*churn_nonbuyers)*(ic*Inputs!$C$6+fee_wd*Inputs!$E$6*(1-$B3515)+fee_fx*Inputs!$D$6-cost_acc-cost_wd*Inputs!$E$6*(1-$B3515)-cost_fx*Inputs!$D$6))</f>
        <v>219404.577550449</v>
      </c>
      <c r="H3515" s="0" t="n">
        <f aca="false">12*Inputs!$B$7*(MIN(1,$H$51*$C3515)*(ic*Inputs!$C$7+pE+fee_fx*Inputs!$D$7-cost_acc-cost_wd*Inputs!$E$7*$E3515-cost_fx*Inputs!$D$7-$F3515)+(1-MIN(1,$H$51*$C3515))*(1-MIN(1,Inputs!$G$7*$D3515)*churn_nonbuyers)*(ic*Inputs!$C$7+fee_wd*Inputs!$E$7*(1-$B3515)+fee_fx*Inputs!$D$7-cost_acc-cost_wd*Inputs!$E$7*(1-$B3515)-cost_fx*Inputs!$D$7))</f>
        <v>401010.465432369</v>
      </c>
      <c r="I3515" s="0" t="n">
        <f aca="false">12*Inputs!$B$8*(MIN(1,$H$52*$C3515)*(ic*Inputs!$C$8+pT-cost_acc-cost_wd*Inputs!$E$8-cost_fx*Inputs!$D$8-cost_ins)+(1-MIN(1,$H$52*$C3515))*(1-MIN(1,Inputs!$G$8*$D3515)*churn_nonbuyers)*(ic*Inputs!$C$8+fee_wd*Inputs!$E$8*(1-$B3515)+fee_fx*Inputs!$D$8-cost_acc-cost_wd*Inputs!$E$8*(1-$B3515)-cost_fx*Inputs!$D$8))</f>
        <v>138704.162388278</v>
      </c>
      <c r="J3515" s="0" t="n">
        <f aca="false">G3515+H3515+I3515-fixed</f>
        <v>59119.2053710956</v>
      </c>
      <c r="K3515" s="0" t="n">
        <f aca="false">12*Inputs!$B$6*(1-MIN(1,Inputs!$G$6*$D3515)*churn_nonbuyers)*(ic*Inputs!$C$6+fee_wd*Inputs!$E$6*(1-$B3515)+fee_fx*Inputs!$D$6-cost_acc-cost_wd*Inputs!$E$6*(1-$B3515)-cost_fx*Inputs!$D$6)</f>
        <v>175509.962867002</v>
      </c>
      <c r="L3515" s="0" t="n">
        <f aca="false">12*Inputs!$B$7*(1-MIN(1,Inputs!$G$7*$D3515)*churn_nonbuyers)*(ic*Inputs!$C$7+fee_wd*Inputs!$E$7*(1-$B3515)+fee_fx*Inputs!$D$7-cost_acc-cost_wd*Inputs!$E$7*(1-$B3515)-cost_fx*Inputs!$D$7)</f>
        <v>374116.863736201</v>
      </c>
      <c r="M3515" s="0" t="n">
        <f aca="false">12*Inputs!$B$8*(1-MIN(1,Inputs!$G$8*$D3515)*churn_nonbuyers)*(ic*Inputs!$C$8+fee_wd*Inputs!$E$8*(1-$B3515)+fee_fx*Inputs!$D$8-cost_acc-cost_wd*Inputs!$E$8*(1-$B3515)-cost_fx*Inputs!$D$8)</f>
        <v>27720.3058593408</v>
      </c>
      <c r="N3515" s="0" t="n">
        <f aca="false">K3515+L3515+I3515-fixed</f>
        <v>-11669.0110085198</v>
      </c>
      <c r="O3515" s="0" t="n">
        <f aca="false">K3515+L3515+M3515-fixed</f>
        <v>-122652.867537457</v>
      </c>
      <c r="P3515" s="0" t="n">
        <f aca="false">12*Inputs!$B$6*(1-MIN(1,Inputs!$F$6*$D3515))*(ic*Inputs!$C$6+flat_fee-cost_acc-cost_wd*Inputs!$E$6*$E3515-cost_fx*Inputs!$D$6)+12*Inputs!$B$7*(1-MIN(1,Inputs!$F$7*$D3515))*(ic*Inputs!$C$7+flat_fee-cost_acc-cost_wd*Inputs!$E$7*$E3515-cost_fx*Inputs!$D$7)+12*Inputs!$B$8*(1-MIN(1,Inputs!$F$8*$D3515))*(ic*Inputs!$C$8+flat_fee-cost_acc-cost_wd*Inputs!$E$8*$E3515-cost_fx*Inputs!$D$8)-fixed</f>
        <v>-183549.8696848</v>
      </c>
    </row>
    <row r="3516" customFormat="false" ht="15" hidden="false" customHeight="false" outlineLevel="0" collapsed="false">
      <c r="A3516" s="0" t="n">
        <v>3451</v>
      </c>
      <c r="B3516" s="0" t="n">
        <v>0.216685</v>
      </c>
      <c r="C3516" s="0" t="n">
        <v>0.703852</v>
      </c>
      <c r="D3516" s="0" t="n">
        <v>1.804306</v>
      </c>
      <c r="E3516" s="0" t="n">
        <v>1.125189</v>
      </c>
      <c r="F3516" s="0" t="n">
        <v>0.230854</v>
      </c>
      <c r="G3516" s="0" t="n">
        <f aca="false">12*Inputs!$B$6*(MIN(1,$H$50*$C3516)*(ic*Inputs!$C$6+pS+fee_fx*Inputs!$D$6-cost_acc-cost_wd*Inputs!$E$6*$E3516-cost_fx*Inputs!$D$6-$F3516)+(1-MIN(1,$H$50*$C3516))*(1-MIN(1,Inputs!$G$6*$D3516)*churn_nonbuyers)*(ic*Inputs!$C$6+fee_wd*Inputs!$E$6*(1-$B3516)+fee_fx*Inputs!$D$6-cost_acc-cost_wd*Inputs!$E$6*(1-$B3516)-cost_fx*Inputs!$D$6))</f>
        <v>192253.31595956</v>
      </c>
      <c r="H3516" s="0" t="n">
        <f aca="false">12*Inputs!$B$7*(MIN(1,$H$51*$C3516)*(ic*Inputs!$C$7+pE+fee_fx*Inputs!$D$7-cost_acc-cost_wd*Inputs!$E$7*$E3516-cost_fx*Inputs!$D$7-$F3516)+(1-MIN(1,$H$51*$C3516))*(1-MIN(1,Inputs!$G$7*$D3516)*churn_nonbuyers)*(ic*Inputs!$C$7+fee_wd*Inputs!$E$7*(1-$B3516)+fee_fx*Inputs!$D$7-cost_acc-cost_wd*Inputs!$E$7*(1-$B3516)-cost_fx*Inputs!$D$7))</f>
        <v>386941.753720311</v>
      </c>
      <c r="I3516" s="0" t="n">
        <f aca="false">12*Inputs!$B$8*(MIN(1,$H$52*$C3516)*(ic*Inputs!$C$8+pT-cost_acc-cost_wd*Inputs!$E$8-cost_fx*Inputs!$D$8-cost_ins)+(1-MIN(1,$H$52*$C3516))*(1-MIN(1,Inputs!$G$8*$D3516)*churn_nonbuyers)*(ic*Inputs!$C$8+fee_wd*Inputs!$E$8*(1-$B3516)+fee_fx*Inputs!$D$8-cost_acc-cost_wd*Inputs!$E$8*(1-$B3516)-cost_fx*Inputs!$D$8))</f>
        <v>101456.042688</v>
      </c>
      <c r="J3516" s="0" t="n">
        <f aca="false">G3516+H3516+I3516-fixed</f>
        <v>-19348.8876321286</v>
      </c>
      <c r="K3516" s="0" t="n">
        <f aca="false">12*Inputs!$B$6*(1-MIN(1,Inputs!$G$6*$D3516)*churn_nonbuyers)*(ic*Inputs!$C$6+fee_wd*Inputs!$E$6*(1-$B3516)+fee_fx*Inputs!$D$6-cost_acc-cost_wd*Inputs!$E$6*(1-$B3516)-cost_fx*Inputs!$D$6)</f>
        <v>155024.911048392</v>
      </c>
      <c r="L3516" s="0" t="n">
        <f aca="false">12*Inputs!$B$7*(1-MIN(1,Inputs!$G$7*$D3516)*churn_nonbuyers)*(ic*Inputs!$C$7+fee_wd*Inputs!$E$7*(1-$B3516)+fee_fx*Inputs!$D$7-cost_acc-cost_wd*Inputs!$E$7*(1-$B3516)-cost_fx*Inputs!$D$7)</f>
        <v>351861.447941035</v>
      </c>
      <c r="M3516" s="0" t="n">
        <f aca="false">12*Inputs!$B$8*(1-MIN(1,Inputs!$G$8*$D3516)*churn_nonbuyers)*(ic*Inputs!$C$8+fee_wd*Inputs!$E$8*(1-$B3516)+fee_fx*Inputs!$D$8-cost_acc-cost_wd*Inputs!$E$8*(1-$B3516)-cost_fx*Inputs!$D$8)</f>
        <v>0</v>
      </c>
      <c r="N3516" s="0" t="n">
        <f aca="false">K3516+L3516+I3516-fixed</f>
        <v>-91657.5983225728</v>
      </c>
      <c r="O3516" s="0" t="n">
        <f aca="false">K3516+L3516+M3516-fixed</f>
        <v>-193113.641010573</v>
      </c>
      <c r="P3516" s="0" t="n">
        <f aca="false">12*Inputs!$B$6*(1-MIN(1,Inputs!$F$6*$D3516))*(ic*Inputs!$C$6+flat_fee-cost_acc-cost_wd*Inputs!$E$6*$E3516-cost_fx*Inputs!$D$6)+12*Inputs!$B$7*(1-MIN(1,Inputs!$F$7*$D3516))*(ic*Inputs!$C$7+flat_fee-cost_acc-cost_wd*Inputs!$E$7*$E3516-cost_fx*Inputs!$D$7)+12*Inputs!$B$8*(1-MIN(1,Inputs!$F$8*$D3516))*(ic*Inputs!$C$8+flat_fee-cost_acc-cost_wd*Inputs!$E$8*$E3516-cost_fx*Inputs!$D$8)-fixed</f>
        <v>-413014.65864784</v>
      </c>
    </row>
    <row r="3517" customFormat="false" ht="15" hidden="false" customHeight="false" outlineLevel="0" collapsed="false">
      <c r="A3517" s="0" t="n">
        <v>3452</v>
      </c>
      <c r="B3517" s="0" t="n">
        <v>0.341842</v>
      </c>
      <c r="C3517" s="0" t="n">
        <v>1.103869</v>
      </c>
      <c r="D3517" s="0" t="n">
        <v>1.557198</v>
      </c>
      <c r="E3517" s="0" t="n">
        <v>1.10545</v>
      </c>
      <c r="F3517" s="0" t="n">
        <v>0.200218</v>
      </c>
      <c r="G3517" s="0" t="n">
        <f aca="false">12*Inputs!$B$6*(MIN(1,$H$50*$C3517)*(ic*Inputs!$C$6+pS+fee_fx*Inputs!$D$6-cost_acc-cost_wd*Inputs!$E$6*$E3517-cost_fx*Inputs!$D$6-$F3517)+(1-MIN(1,$H$50*$C3517))*(1-MIN(1,Inputs!$G$6*$D3517)*churn_nonbuyers)*(ic*Inputs!$C$6+fee_wd*Inputs!$E$6*(1-$B3517)+fee_fx*Inputs!$D$6-cost_acc-cost_wd*Inputs!$E$6*(1-$B3517)-cost_fx*Inputs!$D$6))</f>
        <v>201460.046285358</v>
      </c>
      <c r="H3517" s="0" t="n">
        <f aca="false">12*Inputs!$B$7*(MIN(1,$H$51*$C3517)*(ic*Inputs!$C$7+pE+fee_fx*Inputs!$D$7-cost_acc-cost_wd*Inputs!$E$7*$E3517-cost_fx*Inputs!$D$7-$F3517)+(1-MIN(1,$H$51*$C3517))*(1-MIN(1,Inputs!$G$7*$D3517)*churn_nonbuyers)*(ic*Inputs!$C$7+fee_wd*Inputs!$E$7*(1-$B3517)+fee_fx*Inputs!$D$7-cost_acc-cost_wd*Inputs!$E$7*(1-$B3517)-cost_fx*Inputs!$D$7))</f>
        <v>403282.296121101</v>
      </c>
      <c r="I3517" s="0" t="n">
        <f aca="false">12*Inputs!$B$8*(MIN(1,$H$52*$C3517)*(ic*Inputs!$C$8+pT-cost_acc-cost_wd*Inputs!$E$8-cost_fx*Inputs!$D$8-cost_ins)+(1-MIN(1,$H$52*$C3517))*(1-MIN(1,Inputs!$G$8*$D3517)*churn_nonbuyers)*(ic*Inputs!$C$8+fee_wd*Inputs!$E$8*(1-$B3517)+fee_fx*Inputs!$D$8-cost_acc-cost_wd*Inputs!$E$8*(1-$B3517)-cost_fx*Inputs!$D$8))</f>
        <v>159116.093136</v>
      </c>
      <c r="J3517" s="0" t="n">
        <f aca="false">G3517+H3517+I3517-fixed</f>
        <v>63858.4355424589</v>
      </c>
      <c r="K3517" s="0" t="n">
        <f aca="false">12*Inputs!$B$6*(1-MIN(1,Inputs!$G$6*$D3517)*churn_nonbuyers)*(ic*Inputs!$C$6+fee_wd*Inputs!$E$6*(1-$B3517)+fee_fx*Inputs!$D$6-cost_acc-cost_wd*Inputs!$E$6*(1-$B3517)-cost_fx*Inputs!$D$6)</f>
        <v>140510.869046755</v>
      </c>
      <c r="L3517" s="0" t="n">
        <f aca="false">12*Inputs!$B$7*(1-MIN(1,Inputs!$G$7*$D3517)*churn_nonbuyers)*(ic*Inputs!$C$7+fee_wd*Inputs!$E$7*(1-$B3517)+fee_fx*Inputs!$D$7-cost_acc-cost_wd*Inputs!$E$7*(1-$B3517)-cost_fx*Inputs!$D$7)</f>
        <v>337438.488724053</v>
      </c>
      <c r="M3517" s="0" t="n">
        <f aca="false">12*Inputs!$B$8*(1-MIN(1,Inputs!$G$8*$D3517)*churn_nonbuyers)*(ic*Inputs!$C$8+fee_wd*Inputs!$E$8*(1-$B3517)+fee_fx*Inputs!$D$8-cost_acc-cost_wd*Inputs!$E$8*(1-$B3517)-cost_fx*Inputs!$D$8)</f>
        <v>0</v>
      </c>
      <c r="N3517" s="0" t="n">
        <f aca="false">K3517+L3517+I3517-fixed</f>
        <v>-62934.5490931917</v>
      </c>
      <c r="O3517" s="0" t="n">
        <f aca="false">K3517+L3517+M3517-fixed</f>
        <v>-222050.642229192</v>
      </c>
      <c r="P3517" s="0" t="n">
        <f aca="false">12*Inputs!$B$6*(1-MIN(1,Inputs!$F$6*$D3517))*(ic*Inputs!$C$6+flat_fee-cost_acc-cost_wd*Inputs!$E$6*$E3517-cost_fx*Inputs!$D$6)+12*Inputs!$B$7*(1-MIN(1,Inputs!$F$7*$D3517))*(ic*Inputs!$C$7+flat_fee-cost_acc-cost_wd*Inputs!$E$7*$E3517-cost_fx*Inputs!$D$7)+12*Inputs!$B$8*(1-MIN(1,Inputs!$F$8*$D3517))*(ic*Inputs!$C$8+flat_fee-cost_acc-cost_wd*Inputs!$E$8*$E3517-cost_fx*Inputs!$D$8)-fixed</f>
        <v>-275200.38676</v>
      </c>
    </row>
    <row r="3518" customFormat="false" ht="15" hidden="false" customHeight="false" outlineLevel="0" collapsed="false">
      <c r="A3518" s="0" t="n">
        <v>3453</v>
      </c>
      <c r="B3518" s="0" t="n">
        <v>0.292209</v>
      </c>
      <c r="C3518" s="0" t="n">
        <v>0.80409</v>
      </c>
      <c r="D3518" s="0" t="n">
        <v>1.2901</v>
      </c>
      <c r="E3518" s="0" t="n">
        <v>1.383087</v>
      </c>
      <c r="F3518" s="0" t="n">
        <v>0.438598</v>
      </c>
      <c r="G3518" s="0" t="n">
        <f aca="false">12*Inputs!$B$6*(MIN(1,$H$50*$C3518)*(ic*Inputs!$C$6+pS+fee_fx*Inputs!$D$6-cost_acc-cost_wd*Inputs!$E$6*$E3518-cost_fx*Inputs!$D$6-$F3518)+(1-MIN(1,$H$50*$C3518))*(1-MIN(1,Inputs!$G$6*$D3518)*churn_nonbuyers)*(ic*Inputs!$C$6+fee_wd*Inputs!$E$6*(1-$B3518)+fee_fx*Inputs!$D$6-cost_acc-cost_wd*Inputs!$E$6*(1-$B3518)-cost_fx*Inputs!$D$6))</f>
        <v>183508.227429645</v>
      </c>
      <c r="H3518" s="0" t="n">
        <f aca="false">12*Inputs!$B$7*(MIN(1,$H$51*$C3518)*(ic*Inputs!$C$7+pE+fee_fx*Inputs!$D$7-cost_acc-cost_wd*Inputs!$E$7*$E3518-cost_fx*Inputs!$D$7-$F3518)+(1-MIN(1,$H$51*$C3518))*(1-MIN(1,Inputs!$G$7*$D3518)*churn_nonbuyers)*(ic*Inputs!$C$7+fee_wd*Inputs!$E$7*(1-$B3518)+fee_fx*Inputs!$D$7-cost_acc-cost_wd*Inputs!$E$7*(1-$B3518)-cost_fx*Inputs!$D$7))</f>
        <v>355227.288719579</v>
      </c>
      <c r="I3518" s="0" t="n">
        <f aca="false">12*Inputs!$B$8*(MIN(1,$H$52*$C3518)*(ic*Inputs!$C$8+pT-cost_acc-cost_wd*Inputs!$E$8-cost_fx*Inputs!$D$8-cost_ins)+(1-MIN(1,$H$52*$C3518))*(1-MIN(1,Inputs!$G$8*$D3518)*churn_nonbuyers)*(ic*Inputs!$C$8+fee_wd*Inputs!$E$8*(1-$B3518)+fee_fx*Inputs!$D$8-cost_acc-cost_wd*Inputs!$E$8*(1-$B3518)-cost_fx*Inputs!$D$8))</f>
        <v>129140.561711865</v>
      </c>
      <c r="J3518" s="0" t="n">
        <f aca="false">G3518+H3518+I3518-fixed</f>
        <v>-32123.9221389112</v>
      </c>
      <c r="K3518" s="0" t="n">
        <f aca="false">12*Inputs!$B$6*(1-MIN(1,Inputs!$G$6*$D3518)*churn_nonbuyers)*(ic*Inputs!$C$6+fee_wd*Inputs!$E$6*(1-$B3518)+fee_fx*Inputs!$D$6-cost_acc-cost_wd*Inputs!$E$6*(1-$B3518)-cost_fx*Inputs!$D$6)</f>
        <v>149231.94358248</v>
      </c>
      <c r="L3518" s="0" t="n">
        <f aca="false">12*Inputs!$B$7*(1-MIN(1,Inputs!$G$7*$D3518)*churn_nonbuyers)*(ic*Inputs!$C$7+fee_wd*Inputs!$E$7*(1-$B3518)+fee_fx*Inputs!$D$7-cost_acc-cost_wd*Inputs!$E$7*(1-$B3518)-cost_fx*Inputs!$D$7)</f>
        <v>347145.402949488</v>
      </c>
      <c r="M3518" s="0" t="n">
        <f aca="false">12*Inputs!$B$8*(1-MIN(1,Inputs!$G$8*$D3518)*churn_nonbuyers)*(ic*Inputs!$C$8+fee_wd*Inputs!$E$8*(1-$B3518)+fee_fx*Inputs!$D$8-cost_acc-cost_wd*Inputs!$E$8*(1-$B3518)-cost_fx*Inputs!$D$8)</f>
        <v>30278.40871824</v>
      </c>
      <c r="N3518" s="0" t="n">
        <f aca="false">K3518+L3518+I3518-fixed</f>
        <v>-74482.0917561668</v>
      </c>
      <c r="O3518" s="0" t="n">
        <f aca="false">K3518+L3518+M3518-fixed</f>
        <v>-173344.244749792</v>
      </c>
      <c r="P3518" s="0" t="n">
        <f aca="false">12*Inputs!$B$6*(1-MIN(1,Inputs!$F$6*$D3518))*(ic*Inputs!$C$6+flat_fee-cost_acc-cost_wd*Inputs!$E$6*$E3518-cost_fx*Inputs!$D$6)+12*Inputs!$B$7*(1-MIN(1,Inputs!$F$7*$D3518))*(ic*Inputs!$C$7+flat_fee-cost_acc-cost_wd*Inputs!$E$7*$E3518-cost_fx*Inputs!$D$7)+12*Inputs!$B$8*(1-MIN(1,Inputs!$F$8*$D3518))*(ic*Inputs!$C$8+flat_fee-cost_acc-cost_wd*Inputs!$E$8*$E3518-cost_fx*Inputs!$D$8)-fixed</f>
        <v>-231945.047512</v>
      </c>
    </row>
    <row r="3519" customFormat="false" ht="15" hidden="false" customHeight="false" outlineLevel="0" collapsed="false">
      <c r="A3519" s="0" t="n">
        <v>3454</v>
      </c>
      <c r="B3519" s="0" t="n">
        <v>0.226267</v>
      </c>
      <c r="C3519" s="0" t="n">
        <v>0.749839</v>
      </c>
      <c r="D3519" s="0" t="n">
        <v>1.080193</v>
      </c>
      <c r="E3519" s="0" t="n">
        <v>1.095667</v>
      </c>
      <c r="F3519" s="0" t="n">
        <v>0.144128</v>
      </c>
      <c r="G3519" s="0" t="n">
        <f aca="false">12*Inputs!$B$6*(MIN(1,$H$50*$C3519)*(ic*Inputs!$C$6+pS+fee_fx*Inputs!$D$6-cost_acc-cost_wd*Inputs!$E$6*$E3519-cost_fx*Inputs!$D$6-$F3519)+(1-MIN(1,$H$50*$C3519))*(1-MIN(1,Inputs!$G$6*$D3519)*churn_nonbuyers)*(ic*Inputs!$C$6+fee_wd*Inputs!$E$6*(1-$B3519)+fee_fx*Inputs!$D$6-cost_acc-cost_wd*Inputs!$E$6*(1-$B3519)-cost_fx*Inputs!$D$6))</f>
        <v>201266.292943805</v>
      </c>
      <c r="H3519" s="0" t="n">
        <f aca="false">12*Inputs!$B$7*(MIN(1,$H$51*$C3519)*(ic*Inputs!$C$7+pE+fee_fx*Inputs!$D$7-cost_acc-cost_wd*Inputs!$E$7*$E3519-cost_fx*Inputs!$D$7-$F3519)+(1-MIN(1,$H$51*$C3519))*(1-MIN(1,Inputs!$G$7*$D3519)*churn_nonbuyers)*(ic*Inputs!$C$7+fee_wd*Inputs!$E$7*(1-$B3519)+fee_fx*Inputs!$D$7-cost_acc-cost_wd*Inputs!$E$7*(1-$B3519)-cost_fx*Inputs!$D$7))</f>
        <v>400252.2781205</v>
      </c>
      <c r="I3519" s="0" t="n">
        <f aca="false">12*Inputs!$B$8*(MIN(1,$H$52*$C3519)*(ic*Inputs!$C$8+pT-cost_acc-cost_wd*Inputs!$E$8-cost_fx*Inputs!$D$8-cost_ins)+(1-MIN(1,$H$52*$C3519))*(1-MIN(1,Inputs!$G$8*$D3519)*churn_nonbuyers)*(ic*Inputs!$C$8+fee_wd*Inputs!$E$8*(1-$B3519)+fee_fx*Inputs!$D$8-cost_acc-cost_wd*Inputs!$E$8*(1-$B3519)-cost_fx*Inputs!$D$8))</f>
        <v>144644.207447901</v>
      </c>
      <c r="J3519" s="0" t="n">
        <f aca="false">G3519+H3519+I3519-fixed</f>
        <v>46162.7785122058</v>
      </c>
      <c r="K3519" s="0" t="n">
        <f aca="false">12*Inputs!$B$6*(1-MIN(1,Inputs!$G$6*$D3519)*churn_nonbuyers)*(ic*Inputs!$C$6+fee_wd*Inputs!$E$6*(1-$B3519)+fee_fx*Inputs!$D$6-cost_acc-cost_wd*Inputs!$E$6*(1-$B3519)-cost_fx*Inputs!$D$6)</f>
        <v>159888.973172623</v>
      </c>
      <c r="L3519" s="0" t="n">
        <f aca="false">12*Inputs!$B$7*(1-MIN(1,Inputs!$G$7*$D3519)*churn_nonbuyers)*(ic*Inputs!$C$7+fee_wd*Inputs!$E$7*(1-$B3519)+fee_fx*Inputs!$D$7-cost_acc-cost_wd*Inputs!$E$7*(1-$B3519)-cost_fx*Inputs!$D$7)</f>
        <v>358607.397439574</v>
      </c>
      <c r="M3519" s="0" t="n">
        <f aca="false">12*Inputs!$B$8*(1-MIN(1,Inputs!$G$8*$D3519)*churn_nonbuyers)*(ic*Inputs!$C$8+fee_wd*Inputs!$E$8*(1-$B3519)+fee_fx*Inputs!$D$8-cost_acc-cost_wd*Inputs!$E$8*(1-$B3519)-cost_fx*Inputs!$D$8)</f>
        <v>76948.9315522416</v>
      </c>
      <c r="N3519" s="0" t="n">
        <f aca="false">K3519+L3519+I3519-fixed</f>
        <v>-36859.4219399021</v>
      </c>
      <c r="O3519" s="0" t="n">
        <f aca="false">K3519+L3519+M3519-fixed</f>
        <v>-104554.697835561</v>
      </c>
      <c r="P3519" s="0" t="n">
        <f aca="false">12*Inputs!$B$6*(1-MIN(1,Inputs!$F$6*$D3519))*(ic*Inputs!$C$6+flat_fee-cost_acc-cost_wd*Inputs!$E$6*$E3519-cost_fx*Inputs!$D$6)+12*Inputs!$B$7*(1-MIN(1,Inputs!$F$7*$D3519))*(ic*Inputs!$C$7+flat_fee-cost_acc-cost_wd*Inputs!$E$7*$E3519-cost_fx*Inputs!$D$7)+12*Inputs!$B$8*(1-MIN(1,Inputs!$F$8*$D3519))*(ic*Inputs!$C$8+flat_fee-cost_acc-cost_wd*Inputs!$E$8*$E3519-cost_fx*Inputs!$D$8)-fixed</f>
        <v>-14237.9844085599</v>
      </c>
    </row>
    <row r="3520" customFormat="false" ht="15" hidden="false" customHeight="false" outlineLevel="0" collapsed="false">
      <c r="A3520" s="0" t="n">
        <v>3455</v>
      </c>
      <c r="B3520" s="0" t="n">
        <v>0.481247</v>
      </c>
      <c r="C3520" s="0" t="n">
        <v>0.997223</v>
      </c>
      <c r="D3520" s="0" t="n">
        <v>0.816801</v>
      </c>
      <c r="E3520" s="0" t="n">
        <v>1.053373</v>
      </c>
      <c r="F3520" s="0" t="n">
        <v>0.313425</v>
      </c>
      <c r="G3520" s="0" t="n">
        <f aca="false">12*Inputs!$B$6*(MIN(1,$H$50*$C3520)*(ic*Inputs!$C$6+pS+fee_fx*Inputs!$D$6-cost_acc-cost_wd*Inputs!$E$6*$E3520-cost_fx*Inputs!$D$6-$F3520)+(1-MIN(1,$H$50*$C3520))*(1-MIN(1,Inputs!$G$6*$D3520)*churn_nonbuyers)*(ic*Inputs!$C$6+fee_wd*Inputs!$E$6*(1-$B3520)+fee_fx*Inputs!$D$6-cost_acc-cost_wd*Inputs!$E$6*(1-$B3520)-cost_fx*Inputs!$D$6))</f>
        <v>181639.624925289</v>
      </c>
      <c r="H3520" s="0" t="n">
        <f aca="false">12*Inputs!$B$7*(MIN(1,$H$51*$C3520)*(ic*Inputs!$C$7+pE+fee_fx*Inputs!$D$7-cost_acc-cost_wd*Inputs!$E$7*$E3520-cost_fx*Inputs!$D$7-$F3520)+(1-MIN(1,$H$51*$C3520))*(1-MIN(1,Inputs!$G$7*$D3520)*churn_nonbuyers)*(ic*Inputs!$C$7+fee_wd*Inputs!$E$7*(1-$B3520)+fee_fx*Inputs!$D$7-cost_acc-cost_wd*Inputs!$E$7*(1-$B3520)-cost_fx*Inputs!$D$7))</f>
        <v>389356.05234515</v>
      </c>
      <c r="I3520" s="0" t="n">
        <f aca="false">12*Inputs!$B$8*(MIN(1,$H$52*$C3520)*(ic*Inputs!$C$8+pT-cost_acc-cost_wd*Inputs!$E$8-cost_fx*Inputs!$D$8-cost_ins)+(1-MIN(1,$H$52*$C3520))*(1-MIN(1,Inputs!$G$8*$D3520)*churn_nonbuyers)*(ic*Inputs!$C$8+fee_wd*Inputs!$E$8*(1-$B3520)+fee_fx*Inputs!$D$8-cost_acc-cost_wd*Inputs!$E$8*(1-$B3520)-cost_fx*Inputs!$D$8))</f>
        <v>182961.708050831</v>
      </c>
      <c r="J3520" s="0" t="n">
        <f aca="false">G3520+H3520+I3520-fixed</f>
        <v>53957.38532127</v>
      </c>
      <c r="K3520" s="0" t="n">
        <f aca="false">12*Inputs!$B$6*(1-MIN(1,Inputs!$G$6*$D3520)*churn_nonbuyers)*(ic*Inputs!$C$6+fee_wd*Inputs!$E$6*(1-$B3520)+fee_fx*Inputs!$D$6-cost_acc-cost_wd*Inputs!$E$6*(1-$B3520)-cost_fx*Inputs!$D$6)</f>
        <v>126897.275742098</v>
      </c>
      <c r="L3520" s="0" t="n">
        <f aca="false">12*Inputs!$B$7*(1-MIN(1,Inputs!$G$7*$D3520)*churn_nonbuyers)*(ic*Inputs!$C$7+fee_wd*Inputs!$E$7*(1-$B3520)+fee_fx*Inputs!$D$7-cost_acc-cost_wd*Inputs!$E$7*(1-$B3520)-cost_fx*Inputs!$D$7)</f>
        <v>325718.525797259</v>
      </c>
      <c r="M3520" s="0" t="n">
        <f aca="false">12*Inputs!$B$8*(1-MIN(1,Inputs!$G$8*$D3520)*churn_nonbuyers)*(ic*Inputs!$C$8+fee_wd*Inputs!$E$8*(1-$B3520)+fee_fx*Inputs!$D$8-cost_acc-cost_wd*Inputs!$E$8*(1-$B3520)-cost_fx*Inputs!$D$8)</f>
        <v>129885.041356459</v>
      </c>
      <c r="N3520" s="0" t="n">
        <f aca="false">K3520+L3520+I3520-fixed</f>
        <v>-64422.4904098122</v>
      </c>
      <c r="O3520" s="0" t="n">
        <f aca="false">K3520+L3520+M3520-fixed</f>
        <v>-117499.157104184</v>
      </c>
      <c r="P3520" s="0" t="n">
        <f aca="false">12*Inputs!$B$6*(1-MIN(1,Inputs!$F$6*$D3520))*(ic*Inputs!$C$6+flat_fee-cost_acc-cost_wd*Inputs!$E$6*$E3520-cost_fx*Inputs!$D$6)+12*Inputs!$B$7*(1-MIN(1,Inputs!$F$7*$D3520))*(ic*Inputs!$C$7+flat_fee-cost_acc-cost_wd*Inputs!$E$7*$E3520-cost_fx*Inputs!$D$7)+12*Inputs!$B$8*(1-MIN(1,Inputs!$F$8*$D3520))*(ic*Inputs!$C$8+flat_fee-cost_acc-cost_wd*Inputs!$E$8*$E3520-cost_fx*Inputs!$D$8)-fixed</f>
        <v>148379.21841752</v>
      </c>
    </row>
    <row r="3521" customFormat="false" ht="15" hidden="false" customHeight="false" outlineLevel="0" collapsed="false">
      <c r="A3521" s="0" t="n">
        <v>3456</v>
      </c>
      <c r="B3521" s="0" t="n">
        <v>0.084983</v>
      </c>
      <c r="C3521" s="0" t="n">
        <v>0.847602</v>
      </c>
      <c r="D3521" s="0" t="n">
        <v>1.504933</v>
      </c>
      <c r="E3521" s="0" t="n">
        <v>1.127893</v>
      </c>
      <c r="F3521" s="0" t="n">
        <v>0.289007</v>
      </c>
      <c r="G3521" s="0" t="n">
        <f aca="false">12*Inputs!$B$6*(MIN(1,$H$50*$C3521)*(ic*Inputs!$C$6+pS+fee_fx*Inputs!$D$6-cost_acc-cost_wd*Inputs!$E$6*$E3521-cost_fx*Inputs!$D$6-$F3521)+(1-MIN(1,$H$50*$C3521))*(1-MIN(1,Inputs!$G$6*$D3521)*churn_nonbuyers)*(ic*Inputs!$C$6+fee_wd*Inputs!$E$6*(1-$B3521)+fee_fx*Inputs!$D$6-cost_acc-cost_wd*Inputs!$E$6*(1-$B3521)-cost_fx*Inputs!$D$6))</f>
        <v>217394.606829695</v>
      </c>
      <c r="H3521" s="0" t="n">
        <f aca="false">12*Inputs!$B$7*(MIN(1,$H$51*$C3521)*(ic*Inputs!$C$7+pE+fee_fx*Inputs!$D$7-cost_acc-cost_wd*Inputs!$E$7*$E3521-cost_fx*Inputs!$D$7-$F3521)+(1-MIN(1,$H$51*$C3521))*(1-MIN(1,Inputs!$G$7*$D3521)*churn_nonbuyers)*(ic*Inputs!$C$7+fee_wd*Inputs!$E$7*(1-$B3521)+fee_fx*Inputs!$D$7-cost_acc-cost_wd*Inputs!$E$7*(1-$B3521)-cost_fx*Inputs!$D$7))</f>
        <v>405180.61567411</v>
      </c>
      <c r="I3521" s="0" t="n">
        <f aca="false">12*Inputs!$B$8*(MIN(1,$H$52*$C3521)*(ic*Inputs!$C$8+pT-cost_acc-cost_wd*Inputs!$E$8-cost_fx*Inputs!$D$8-cost_ins)+(1-MIN(1,$H$52*$C3521))*(1-MIN(1,Inputs!$G$8*$D3521)*churn_nonbuyers)*(ic*Inputs!$C$8+fee_wd*Inputs!$E$8*(1-$B3521)+fee_fx*Inputs!$D$8-cost_acc-cost_wd*Inputs!$E$8*(1-$B3521)-cost_fx*Inputs!$D$8))</f>
        <v>122176.742688</v>
      </c>
      <c r="J3521" s="0" t="n">
        <f aca="false">G3521+H3521+I3521-fixed</f>
        <v>44751.9651918046</v>
      </c>
      <c r="K3521" s="0" t="n">
        <f aca="false">12*Inputs!$B$6*(1-MIN(1,Inputs!$G$6*$D3521)*churn_nonbuyers)*(ic*Inputs!$C$6+fee_wd*Inputs!$E$6*(1-$B3521)+fee_fx*Inputs!$D$6-cost_acc-cost_wd*Inputs!$E$6*(1-$B3521)-cost_fx*Inputs!$D$6)</f>
        <v>175113.558152201</v>
      </c>
      <c r="L3521" s="0" t="n">
        <f aca="false">12*Inputs!$B$7*(1-MIN(1,Inputs!$G$7*$D3521)*churn_nonbuyers)*(ic*Inputs!$C$7+fee_wd*Inputs!$E$7*(1-$B3521)+fee_fx*Inputs!$D$7-cost_acc-cost_wd*Inputs!$E$7*(1-$B3521)-cost_fx*Inputs!$D$7)</f>
        <v>373311.279307321</v>
      </c>
      <c r="M3521" s="0" t="n">
        <f aca="false">12*Inputs!$B$8*(1-MIN(1,Inputs!$G$8*$D3521)*churn_nonbuyers)*(ic*Inputs!$C$8+fee_wd*Inputs!$E$8*(1-$B3521)+fee_fx*Inputs!$D$8-cost_acc-cost_wd*Inputs!$E$8*(1-$B3521)-cost_fx*Inputs!$D$8)</f>
        <v>0</v>
      </c>
      <c r="N3521" s="0" t="n">
        <f aca="false">K3521+L3521+I3521-fixed</f>
        <v>-29398.4198524787</v>
      </c>
      <c r="O3521" s="0" t="n">
        <f aca="false">K3521+L3521+M3521-fixed</f>
        <v>-151575.162540479</v>
      </c>
      <c r="P3521" s="0" t="n">
        <f aca="false">12*Inputs!$B$6*(1-MIN(1,Inputs!$F$6*$D3521))*(ic*Inputs!$C$6+flat_fee-cost_acc-cost_wd*Inputs!$E$6*$E3521-cost_fx*Inputs!$D$6)+12*Inputs!$B$7*(1-MIN(1,Inputs!$F$7*$D3521))*(ic*Inputs!$C$7+flat_fee-cost_acc-cost_wd*Inputs!$E$7*$E3521-cost_fx*Inputs!$D$7)+12*Inputs!$B$8*(1-MIN(1,Inputs!$F$8*$D3521))*(ic*Inputs!$C$8+flat_fee-cost_acc-cost_wd*Inputs!$E$8*$E3521-cost_fx*Inputs!$D$8)-fixed</f>
        <v>-254025.05774344</v>
      </c>
    </row>
    <row r="3522" customFormat="false" ht="15" hidden="false" customHeight="false" outlineLevel="0" collapsed="false">
      <c r="A3522" s="0" t="n">
        <v>3457</v>
      </c>
      <c r="B3522" s="0" t="n">
        <v>0.416437</v>
      </c>
      <c r="C3522" s="0" t="n">
        <v>0.94249</v>
      </c>
      <c r="D3522" s="0" t="n">
        <v>1.711764</v>
      </c>
      <c r="E3522" s="0" t="n">
        <v>1.371629</v>
      </c>
      <c r="F3522" s="0" t="n">
        <v>0.289433</v>
      </c>
      <c r="G3522" s="0" t="n">
        <f aca="false">12*Inputs!$B$6*(MIN(1,$H$50*$C3522)*(ic*Inputs!$C$6+pS+fee_fx*Inputs!$D$6-cost_acc-cost_wd*Inputs!$E$6*$E3522-cost_fx*Inputs!$D$6-$F3522)+(1-MIN(1,$H$50*$C3522))*(1-MIN(1,Inputs!$G$6*$D3522)*churn_nonbuyers)*(ic*Inputs!$C$6+fee_wd*Inputs!$E$6*(1-$B3522)+fee_fx*Inputs!$D$6-cost_acc-cost_wd*Inputs!$E$6*(1-$B3522)-cost_fx*Inputs!$D$6))</f>
        <v>174661.741902145</v>
      </c>
      <c r="H3522" s="0" t="n">
        <f aca="false">12*Inputs!$B$7*(MIN(1,$H$51*$C3522)*(ic*Inputs!$C$7+pE+fee_fx*Inputs!$D$7-cost_acc-cost_wd*Inputs!$E$7*$E3522-cost_fx*Inputs!$D$7-$F3522)+(1-MIN(1,$H$51*$C3522))*(1-MIN(1,Inputs!$G$7*$D3522)*churn_nonbuyers)*(ic*Inputs!$C$7+fee_wd*Inputs!$E$7*(1-$B3522)+fee_fx*Inputs!$D$7-cost_acc-cost_wd*Inputs!$E$7*(1-$B3522)-cost_fx*Inputs!$D$7))</f>
        <v>352541.698302341</v>
      </c>
      <c r="I3522" s="0" t="n">
        <f aca="false">12*Inputs!$B$8*(MIN(1,$H$52*$C3522)*(ic*Inputs!$C$8+pT-cost_acc-cost_wd*Inputs!$E$8-cost_fx*Inputs!$D$8-cost_ins)+(1-MIN(1,$H$52*$C3522))*(1-MIN(1,Inputs!$G$8*$D3522)*churn_nonbuyers)*(ic*Inputs!$C$8+fee_wd*Inputs!$E$8*(1-$B3522)+fee_fx*Inputs!$D$8-cost_acc-cost_wd*Inputs!$E$8*(1-$B3522)-cost_fx*Inputs!$D$8))</f>
        <v>135854.27856</v>
      </c>
      <c r="J3522" s="0" t="n">
        <f aca="false">G3522+H3522+I3522-fixed</f>
        <v>-36942.281235514</v>
      </c>
      <c r="K3522" s="0" t="n">
        <f aca="false">12*Inputs!$B$6*(1-MIN(1,Inputs!$G$6*$D3522)*churn_nonbuyers)*(ic*Inputs!$C$6+fee_wd*Inputs!$E$6*(1-$B3522)+fee_fx*Inputs!$D$6-cost_acc-cost_wd*Inputs!$E$6*(1-$B3522)-cost_fx*Inputs!$D$6)</f>
        <v>129510.95230705</v>
      </c>
      <c r="L3522" s="0" t="n">
        <f aca="false">12*Inputs!$B$7*(1-MIN(1,Inputs!$G$7*$D3522)*churn_nonbuyers)*(ic*Inputs!$C$7+fee_wd*Inputs!$E$7*(1-$B3522)+fee_fx*Inputs!$D$7-cost_acc-cost_wd*Inputs!$E$7*(1-$B3522)-cost_fx*Inputs!$D$7)</f>
        <v>325607.05151223</v>
      </c>
      <c r="M3522" s="0" t="n">
        <f aca="false">12*Inputs!$B$8*(1-MIN(1,Inputs!$G$8*$D3522)*churn_nonbuyers)*(ic*Inputs!$C$8+fee_wd*Inputs!$E$8*(1-$B3522)+fee_fx*Inputs!$D$8-cost_acc-cost_wd*Inputs!$E$8*(1-$B3522)-cost_fx*Inputs!$D$8)</f>
        <v>0</v>
      </c>
      <c r="N3522" s="0" t="n">
        <f aca="false">K3522+L3522+I3522-fixed</f>
        <v>-109027.717620721</v>
      </c>
      <c r="O3522" s="0" t="n">
        <f aca="false">K3522+L3522+M3522-fixed</f>
        <v>-244881.996180721</v>
      </c>
      <c r="P3522" s="0" t="n">
        <f aca="false">12*Inputs!$B$6*(1-MIN(1,Inputs!$F$6*$D3522))*(ic*Inputs!$C$6+flat_fee-cost_acc-cost_wd*Inputs!$E$6*$E3522-cost_fx*Inputs!$D$6)+12*Inputs!$B$7*(1-MIN(1,Inputs!$F$7*$D3522))*(ic*Inputs!$C$7+flat_fee-cost_acc-cost_wd*Inputs!$E$7*$E3522-cost_fx*Inputs!$D$7)+12*Inputs!$B$8*(1-MIN(1,Inputs!$F$8*$D3522))*(ic*Inputs!$C$8+flat_fee-cost_acc-cost_wd*Inputs!$E$8*$E3522-cost_fx*Inputs!$D$8)-fixed</f>
        <v>-427972.46253856</v>
      </c>
    </row>
    <row r="3523" customFormat="false" ht="15" hidden="false" customHeight="false" outlineLevel="0" collapsed="false">
      <c r="A3523" s="0" t="n">
        <v>3458</v>
      </c>
      <c r="B3523" s="0" t="n">
        <v>0.330542</v>
      </c>
      <c r="C3523" s="0" t="n">
        <v>1.08942</v>
      </c>
      <c r="D3523" s="0" t="n">
        <v>1.083335</v>
      </c>
      <c r="E3523" s="0" t="n">
        <v>1.234177</v>
      </c>
      <c r="F3523" s="0" t="n">
        <v>0.254781</v>
      </c>
      <c r="G3523" s="0" t="n">
        <f aca="false">12*Inputs!$B$6*(MIN(1,$H$50*$C3523)*(ic*Inputs!$C$6+pS+fee_fx*Inputs!$D$6-cost_acc-cost_wd*Inputs!$E$6*$E3523-cost_fx*Inputs!$D$6-$F3523)+(1-MIN(1,$H$50*$C3523))*(1-MIN(1,Inputs!$G$6*$D3523)*churn_nonbuyers)*(ic*Inputs!$C$6+fee_wd*Inputs!$E$6*(1-$B3523)+fee_fx*Inputs!$D$6-cost_acc-cost_wd*Inputs!$E$6*(1-$B3523)-cost_fx*Inputs!$D$6))</f>
        <v>200762.152662948</v>
      </c>
      <c r="H3523" s="0" t="n">
        <f aca="false">12*Inputs!$B$7*(MIN(1,$H$51*$C3523)*(ic*Inputs!$C$7+pE+fee_fx*Inputs!$D$7-cost_acc-cost_wd*Inputs!$E$7*$E3523-cost_fx*Inputs!$D$7-$F3523)+(1-MIN(1,$H$51*$C3523))*(1-MIN(1,Inputs!$G$7*$D3523)*churn_nonbuyers)*(ic*Inputs!$C$7+fee_wd*Inputs!$E$7*(1-$B3523)+fee_fx*Inputs!$D$7-cost_acc-cost_wd*Inputs!$E$7*(1-$B3523)-cost_fx*Inputs!$D$7))</f>
        <v>386568.719863966</v>
      </c>
      <c r="I3523" s="0" t="n">
        <f aca="false">12*Inputs!$B$8*(MIN(1,$H$52*$C3523)*(ic*Inputs!$C$8+pT-cost_acc-cost_wd*Inputs!$E$8-cost_fx*Inputs!$D$8-cost_ins)+(1-MIN(1,$H$52*$C3523))*(1-MIN(1,Inputs!$G$8*$D3523)*churn_nonbuyers)*(ic*Inputs!$C$8+fee_wd*Inputs!$E$8*(1-$B3523)+fee_fx*Inputs!$D$8-cost_acc-cost_wd*Inputs!$E$8*(1-$B3523)-cost_fx*Inputs!$D$8))</f>
        <v>174849.572963261</v>
      </c>
      <c r="J3523" s="0" t="n">
        <f aca="false">G3523+H3523+I3523-fixed</f>
        <v>62180.4454901749</v>
      </c>
      <c r="K3523" s="0" t="n">
        <f aca="false">12*Inputs!$B$6*(1-MIN(1,Inputs!$G$6*$D3523)*churn_nonbuyers)*(ic*Inputs!$C$6+fee_wd*Inputs!$E$6*(1-$B3523)+fee_fx*Inputs!$D$6-cost_acc-cost_wd*Inputs!$E$6*(1-$B3523)-cost_fx*Inputs!$D$6)</f>
        <v>145660.166766504</v>
      </c>
      <c r="L3523" s="0" t="n">
        <f aca="false">12*Inputs!$B$7*(1-MIN(1,Inputs!$G$7*$D3523)*churn_nonbuyers)*(ic*Inputs!$C$7+fee_wd*Inputs!$E$7*(1-$B3523)+fee_fx*Inputs!$D$7-cost_acc-cost_wd*Inputs!$E$7*(1-$B3523)-cost_fx*Inputs!$D$7)</f>
        <v>344044.870779902</v>
      </c>
      <c r="M3523" s="0" t="n">
        <f aca="false">12*Inputs!$B$8*(1-MIN(1,Inputs!$G$8*$D3523)*churn_nonbuyers)*(ic*Inputs!$C$8+fee_wd*Inputs!$E$8*(1-$B3523)+fee_fx*Inputs!$D$8-cost_acc-cost_wd*Inputs!$E$8*(1-$B3523)-cost_fx*Inputs!$D$8)</f>
        <v>75045.350510352</v>
      </c>
      <c r="N3523" s="0" t="n">
        <f aca="false">K3523+L3523+I3523-fixed</f>
        <v>-35445.389490333</v>
      </c>
      <c r="O3523" s="0" t="n">
        <f aca="false">K3523+L3523+M3523-fixed</f>
        <v>-135249.611943242</v>
      </c>
      <c r="P3523" s="0" t="n">
        <f aca="false">12*Inputs!$B$6*(1-MIN(1,Inputs!$F$6*$D3523))*(ic*Inputs!$C$6+flat_fee-cost_acc-cost_wd*Inputs!$E$6*$E3523-cost_fx*Inputs!$D$6)+12*Inputs!$B$7*(1-MIN(1,Inputs!$F$7*$D3523))*(ic*Inputs!$C$7+flat_fee-cost_acc-cost_wd*Inputs!$E$7*$E3523-cost_fx*Inputs!$D$7)+12*Inputs!$B$8*(1-MIN(1,Inputs!$F$8*$D3523))*(ic*Inputs!$C$8+flat_fee-cost_acc-cost_wd*Inputs!$E$8*$E3523-cost_fx*Inputs!$D$8)-fixed</f>
        <v>-73003.7702092001</v>
      </c>
    </row>
    <row r="3524" customFormat="false" ht="15" hidden="false" customHeight="false" outlineLevel="0" collapsed="false">
      <c r="A3524" s="0" t="n">
        <v>3459</v>
      </c>
      <c r="B3524" s="0" t="n">
        <v>0.230413</v>
      </c>
      <c r="C3524" s="0" t="n">
        <v>1.087897</v>
      </c>
      <c r="D3524" s="0" t="n">
        <v>0.93386</v>
      </c>
      <c r="E3524" s="0" t="n">
        <v>1.228</v>
      </c>
      <c r="F3524" s="0" t="n">
        <v>0.075921</v>
      </c>
      <c r="G3524" s="0" t="n">
        <f aca="false">12*Inputs!$B$6*(MIN(1,$H$50*$C3524)*(ic*Inputs!$C$6+pS+fee_fx*Inputs!$D$6-cost_acc-cost_wd*Inputs!$E$6*$E3524-cost_fx*Inputs!$D$6-$F3524)+(1-MIN(1,$H$50*$C3524))*(1-MIN(1,Inputs!$G$6*$D3524)*churn_nonbuyers)*(ic*Inputs!$C$6+fee_wd*Inputs!$E$6*(1-$B3524)+fee_fx*Inputs!$D$6-cost_acc-cost_wd*Inputs!$E$6*(1-$B3524)-cost_fx*Inputs!$D$6))</f>
        <v>218922.950314056</v>
      </c>
      <c r="H3524" s="0" t="n">
        <f aca="false">12*Inputs!$B$7*(MIN(1,$H$51*$C3524)*(ic*Inputs!$C$7+pE+fee_fx*Inputs!$D$7-cost_acc-cost_wd*Inputs!$E$7*$E3524-cost_fx*Inputs!$D$7-$F3524)+(1-MIN(1,$H$51*$C3524))*(1-MIN(1,Inputs!$G$7*$D3524)*churn_nonbuyers)*(ic*Inputs!$C$7+fee_wd*Inputs!$E$7*(1-$B3524)+fee_fx*Inputs!$D$7-cost_acc-cost_wd*Inputs!$E$7*(1-$B3524)-cost_fx*Inputs!$D$7))</f>
        <v>407308.029025721</v>
      </c>
      <c r="I3524" s="0" t="n">
        <f aca="false">12*Inputs!$B$8*(MIN(1,$H$52*$C3524)*(ic*Inputs!$C$8+pT-cost_acc-cost_wd*Inputs!$E$8-cost_fx*Inputs!$D$8-cost_ins)+(1-MIN(1,$H$52*$C3524))*(1-MIN(1,Inputs!$G$8*$D3524)*churn_nonbuyers)*(ic*Inputs!$C$8+fee_wd*Inputs!$E$8*(1-$B3524)+fee_fx*Inputs!$D$8-cost_acc-cost_wd*Inputs!$E$8*(1-$B3524)-cost_fx*Inputs!$D$8))</f>
        <v>182855.377277369</v>
      </c>
      <c r="J3524" s="0" t="n">
        <f aca="false">G3524+H3524+I3524-fixed</f>
        <v>109086.356617146</v>
      </c>
      <c r="K3524" s="0" t="n">
        <f aca="false">12*Inputs!$B$6*(1-MIN(1,Inputs!$G$6*$D3524)*churn_nonbuyers)*(ic*Inputs!$C$6+fee_wd*Inputs!$E$6*(1-$B3524)+fee_fx*Inputs!$D$6-cost_acc-cost_wd*Inputs!$E$6*(1-$B3524)-cost_fx*Inputs!$D$6)</f>
        <v>160556.468286096</v>
      </c>
      <c r="L3524" s="0" t="n">
        <f aca="false">12*Inputs!$B$7*(1-MIN(1,Inputs!$G$7*$D3524)*churn_nonbuyers)*(ic*Inputs!$C$7+fee_wd*Inputs!$E$7*(1-$B3524)+fee_fx*Inputs!$D$7-cost_acc-cost_wd*Inputs!$E$7*(1-$B3524)-cost_fx*Inputs!$D$7)</f>
        <v>359654.106891658</v>
      </c>
      <c r="M3524" s="0" t="n">
        <f aca="false">12*Inputs!$B$8*(1-MIN(1,Inputs!$G$8*$D3524)*churn_nonbuyers)*(ic*Inputs!$C$8+fee_wd*Inputs!$E$8*(1-$B3524)+fee_fx*Inputs!$D$8-cost_acc-cost_wd*Inputs!$E$8*(1-$B3524)-cost_fx*Inputs!$D$8)</f>
        <v>109201.672268448</v>
      </c>
      <c r="N3524" s="0" t="n">
        <f aca="false">K3524+L3524+I3524-fixed</f>
        <v>3065.95245512226</v>
      </c>
      <c r="O3524" s="0" t="n">
        <f aca="false">K3524+L3524+M3524-fixed</f>
        <v>-70587.7525537983</v>
      </c>
      <c r="P3524" s="0" t="n">
        <f aca="false">12*Inputs!$B$6*(1-MIN(1,Inputs!$F$6*$D3524))*(ic*Inputs!$C$6+flat_fee-cost_acc-cost_wd*Inputs!$E$6*$E3524-cost_fx*Inputs!$D$6)+12*Inputs!$B$7*(1-MIN(1,Inputs!$F$7*$D3524))*(ic*Inputs!$C$7+flat_fee-cost_acc-cost_wd*Inputs!$E$7*$E3524-cost_fx*Inputs!$D$7)+12*Inputs!$B$8*(1-MIN(1,Inputs!$F$8*$D3524))*(ic*Inputs!$C$8+flat_fee-cost_acc-cost_wd*Inputs!$E$8*$E3524-cost_fx*Inputs!$D$8)-fixed</f>
        <v>5655.01711999998</v>
      </c>
    </row>
    <row r="3525" customFormat="false" ht="15" hidden="false" customHeight="false" outlineLevel="0" collapsed="false">
      <c r="A3525" s="0" t="n">
        <v>3460</v>
      </c>
      <c r="B3525" s="0" t="n">
        <v>0.510567</v>
      </c>
      <c r="C3525" s="0" t="n">
        <v>1.005249</v>
      </c>
      <c r="D3525" s="0" t="n">
        <v>0.701084</v>
      </c>
      <c r="E3525" s="0" t="n">
        <v>1.204016</v>
      </c>
      <c r="F3525" s="0" t="n">
        <v>0.1623</v>
      </c>
      <c r="G3525" s="0" t="n">
        <f aca="false">12*Inputs!$B$6*(MIN(1,$H$50*$C3525)*(ic*Inputs!$C$6+pS+fee_fx*Inputs!$D$6-cost_acc-cost_wd*Inputs!$E$6*$E3525-cost_fx*Inputs!$D$6-$F3525)+(1-MIN(1,$H$50*$C3525))*(1-MIN(1,Inputs!$G$6*$D3525)*churn_nonbuyers)*(ic*Inputs!$C$6+fee_wd*Inputs!$E$6*(1-$B3525)+fee_fx*Inputs!$D$6-cost_acc-cost_wd*Inputs!$E$6*(1-$B3525)-cost_fx*Inputs!$D$6))</f>
        <v>179048.84417222</v>
      </c>
      <c r="H3525" s="0" t="n">
        <f aca="false">12*Inputs!$B$7*(MIN(1,$H$51*$C3525)*(ic*Inputs!$C$7+pE+fee_fx*Inputs!$D$7-cost_acc-cost_wd*Inputs!$E$7*$E3525-cost_fx*Inputs!$D$7-$F3525)+(1-MIN(1,$H$51*$C3525))*(1-MIN(1,Inputs!$G$7*$D3525)*churn_nonbuyers)*(ic*Inputs!$C$7+fee_wd*Inputs!$E$7*(1-$B3525)+fee_fx*Inputs!$D$7-cost_acc-cost_wd*Inputs!$E$7*(1-$B3525)-cost_fx*Inputs!$D$7))</f>
        <v>379395.31611939</v>
      </c>
      <c r="I3525" s="0" t="n">
        <f aca="false">12*Inputs!$B$8*(MIN(1,$H$52*$C3525)*(ic*Inputs!$C$8+pT-cost_acc-cost_wd*Inputs!$E$8-cost_fx*Inputs!$D$8-cost_ins)+(1-MIN(1,$H$52*$C3525))*(1-MIN(1,Inputs!$G$8*$D3525)*churn_nonbuyers)*(ic*Inputs!$C$8+fee_wd*Inputs!$E$8*(1-$B3525)+fee_fx*Inputs!$D$8-cost_acc-cost_wd*Inputs!$E$8*(1-$B3525)-cost_fx*Inputs!$D$8))</f>
        <v>190456.611854807</v>
      </c>
      <c r="J3525" s="0" t="n">
        <f aca="false">G3525+H3525+I3525-fixed</f>
        <v>48900.7721464175</v>
      </c>
      <c r="K3525" s="0" t="n">
        <f aca="false">12*Inputs!$B$6*(1-MIN(1,Inputs!$G$6*$D3525)*churn_nonbuyers)*(ic*Inputs!$C$6+fee_wd*Inputs!$E$6*(1-$B3525)+fee_fx*Inputs!$D$6-cost_acc-cost_wd*Inputs!$E$6*(1-$B3525)-cost_fx*Inputs!$D$6)</f>
        <v>123588.667833322</v>
      </c>
      <c r="L3525" s="0" t="n">
        <f aca="false">12*Inputs!$B$7*(1-MIN(1,Inputs!$G$7*$D3525)*churn_nonbuyers)*(ic*Inputs!$C$7+fee_wd*Inputs!$E$7*(1-$B3525)+fee_fx*Inputs!$D$7-cost_acc-cost_wd*Inputs!$E$7*(1-$B3525)-cost_fx*Inputs!$D$7)</f>
        <v>322744.385467993</v>
      </c>
      <c r="M3525" s="0" t="n">
        <f aca="false">12*Inputs!$B$8*(1-MIN(1,Inputs!$G$8*$D3525)*churn_nonbuyers)*(ic*Inputs!$C$8+fee_wd*Inputs!$E$8*(1-$B3525)+fee_fx*Inputs!$D$8-cost_acc-cost_wd*Inputs!$E$8*(1-$B3525)-cost_fx*Inputs!$D$8)</f>
        <v>153736.243595501</v>
      </c>
      <c r="N3525" s="0" t="n">
        <f aca="false">K3525+L3525+I3525-fixed</f>
        <v>-63210.3348438783</v>
      </c>
      <c r="O3525" s="0" t="n">
        <f aca="false">K3525+L3525+M3525-fixed</f>
        <v>-99930.7031031847</v>
      </c>
      <c r="P3525" s="0" t="n">
        <f aca="false">12*Inputs!$B$6*(1-MIN(1,Inputs!$F$6*$D3525))*(ic*Inputs!$C$6+flat_fee-cost_acc-cost_wd*Inputs!$E$6*$E3525-cost_fx*Inputs!$D$6)+12*Inputs!$B$7*(1-MIN(1,Inputs!$F$7*$D3525))*(ic*Inputs!$C$7+flat_fee-cost_acc-cost_wd*Inputs!$E$7*$E3525-cost_fx*Inputs!$D$7)+12*Inputs!$B$8*(1-MIN(1,Inputs!$F$8*$D3525))*(ic*Inputs!$C$8+flat_fee-cost_acc-cost_wd*Inputs!$E$8*$E3525-cost_fx*Inputs!$D$8)-fixed</f>
        <v>136268.11485056</v>
      </c>
    </row>
    <row r="3526" customFormat="false" ht="15" hidden="false" customHeight="false" outlineLevel="0" collapsed="false">
      <c r="A3526" s="0" t="n">
        <v>3461</v>
      </c>
      <c r="B3526" s="0" t="n">
        <v>0.394955</v>
      </c>
      <c r="C3526" s="0" t="n">
        <v>0.843642</v>
      </c>
      <c r="D3526" s="0" t="n">
        <v>1.229511</v>
      </c>
      <c r="E3526" s="0" t="n">
        <v>1.069644</v>
      </c>
      <c r="F3526" s="0" t="n">
        <v>0.153898</v>
      </c>
      <c r="G3526" s="0" t="n">
        <f aca="false">12*Inputs!$B$6*(MIN(1,$H$50*$C3526)*(ic*Inputs!$C$6+pS+fee_fx*Inputs!$D$6-cost_acc-cost_wd*Inputs!$E$6*$E3526-cost_fx*Inputs!$D$6-$F3526)+(1-MIN(1,$H$50*$C3526))*(1-MIN(1,Inputs!$G$6*$D3526)*churn_nonbuyers)*(ic*Inputs!$C$6+fee_wd*Inputs!$E$6*(1-$B3526)+fee_fx*Inputs!$D$6-cost_acc-cost_wd*Inputs!$E$6*(1-$B3526)-cost_fx*Inputs!$D$6))</f>
        <v>184322.595178299</v>
      </c>
      <c r="H3526" s="0" t="n">
        <f aca="false">12*Inputs!$B$7*(MIN(1,$H$51*$C3526)*(ic*Inputs!$C$7+pE+fee_fx*Inputs!$D$7-cost_acc-cost_wd*Inputs!$E$7*$E3526-cost_fx*Inputs!$D$7-$F3526)+(1-MIN(1,$H$51*$C3526))*(1-MIN(1,Inputs!$G$7*$D3526)*churn_nonbuyers)*(ic*Inputs!$C$7+fee_wd*Inputs!$E$7*(1-$B3526)+fee_fx*Inputs!$D$7-cost_acc-cost_wd*Inputs!$E$7*(1-$B3526)-cost_fx*Inputs!$D$7))</f>
        <v>390916.09206284</v>
      </c>
      <c r="I3526" s="0" t="n">
        <f aca="false">12*Inputs!$B$8*(MIN(1,$H$52*$C3526)*(ic*Inputs!$C$8+pT-cost_acc-cost_wd*Inputs!$E$8-cost_fx*Inputs!$D$8-cost_ins)+(1-MIN(1,$H$52*$C3526))*(1-MIN(1,Inputs!$G$8*$D3526)*churn_nonbuyers)*(ic*Inputs!$C$8+fee_wd*Inputs!$E$8*(1-$B3526)+fee_fx*Inputs!$D$8-cost_acc-cost_wd*Inputs!$E$8*(1-$B3526)-cost_fx*Inputs!$D$8))</f>
        <v>139146.672371549</v>
      </c>
      <c r="J3526" s="0" t="n">
        <f aca="false">G3526+H3526+I3526-fixed</f>
        <v>14385.3596126884</v>
      </c>
      <c r="K3526" s="0" t="n">
        <f aca="false">12*Inputs!$B$6*(1-MIN(1,Inputs!$G$6*$D3526)*churn_nonbuyers)*(ic*Inputs!$C$6+fee_wd*Inputs!$E$6*(1-$B3526)+fee_fx*Inputs!$D$6-cost_acc-cost_wd*Inputs!$E$6*(1-$B3526)-cost_fx*Inputs!$D$6)</f>
        <v>135829.340042436</v>
      </c>
      <c r="L3526" s="0" t="n">
        <f aca="false">12*Inputs!$B$7*(1-MIN(1,Inputs!$G$7*$D3526)*churn_nonbuyers)*(ic*Inputs!$C$7+fee_wd*Inputs!$E$7*(1-$B3526)+fee_fx*Inputs!$D$7-cost_acc-cost_wd*Inputs!$E$7*(1-$B3526)-cost_fx*Inputs!$D$7)</f>
        <v>333552.113497462</v>
      </c>
      <c r="M3526" s="0" t="n">
        <f aca="false">12*Inputs!$B$8*(1-MIN(1,Inputs!$G$8*$D3526)*churn_nonbuyers)*(ic*Inputs!$C$8+fee_wd*Inputs!$E$8*(1-$B3526)+fee_fx*Inputs!$D$8-cost_acc-cost_wd*Inputs!$E$8*(1-$B3526)-cost_fx*Inputs!$D$8)</f>
        <v>42839.697691368</v>
      </c>
      <c r="N3526" s="0" t="n">
        <f aca="false">K3526+L3526+I3526-fixed</f>
        <v>-91471.874088553</v>
      </c>
      <c r="O3526" s="0" t="n">
        <f aca="false">K3526+L3526+M3526-fixed</f>
        <v>-187778.848768734</v>
      </c>
      <c r="P3526" s="0" t="n">
        <f aca="false">12*Inputs!$B$6*(1-MIN(1,Inputs!$F$6*$D3526))*(ic*Inputs!$C$6+flat_fee-cost_acc-cost_wd*Inputs!$E$6*$E3526-cost_fx*Inputs!$D$6)+12*Inputs!$B$7*(1-MIN(1,Inputs!$F$7*$D3526))*(ic*Inputs!$C$7+flat_fee-cost_acc-cost_wd*Inputs!$E$7*$E3526-cost_fx*Inputs!$D$7)+12*Inputs!$B$8*(1-MIN(1,Inputs!$F$8*$D3526))*(ic*Inputs!$C$8+flat_fee-cost_acc-cost_wd*Inputs!$E$8*$E3526-cost_fx*Inputs!$D$8)-fixed</f>
        <v>-85205.71182784</v>
      </c>
    </row>
    <row r="3527" customFormat="false" ht="15" hidden="false" customHeight="false" outlineLevel="0" collapsed="false">
      <c r="A3527" s="0" t="n">
        <v>3462</v>
      </c>
      <c r="B3527" s="0" t="n">
        <v>0.310258</v>
      </c>
      <c r="C3527" s="0" t="n">
        <v>0.97885</v>
      </c>
      <c r="D3527" s="0" t="n">
        <v>1.4601</v>
      </c>
      <c r="E3527" s="0" t="n">
        <v>1.219139</v>
      </c>
      <c r="F3527" s="0" t="n">
        <v>0.377465</v>
      </c>
      <c r="G3527" s="0" t="n">
        <f aca="false">12*Inputs!$B$6*(MIN(1,$H$50*$C3527)*(ic*Inputs!$C$6+pS+fee_fx*Inputs!$D$6-cost_acc-cost_wd*Inputs!$E$6*$E3527-cost_fx*Inputs!$D$6-$F3527)+(1-MIN(1,$H$50*$C3527))*(1-MIN(1,Inputs!$G$6*$D3527)*churn_nonbuyers)*(ic*Inputs!$C$6+fee_wd*Inputs!$E$6*(1-$B3527)+fee_fx*Inputs!$D$6-cost_acc-cost_wd*Inputs!$E$6*(1-$B3527)-cost_fx*Inputs!$D$6))</f>
        <v>192563.581834758</v>
      </c>
      <c r="H3527" s="0" t="n">
        <f aca="false">12*Inputs!$B$7*(MIN(1,$H$51*$C3527)*(ic*Inputs!$C$7+pE+fee_fx*Inputs!$D$7-cost_acc-cost_wd*Inputs!$E$7*$E3527-cost_fx*Inputs!$D$7-$F3527)+(1-MIN(1,$H$51*$C3527))*(1-MIN(1,Inputs!$G$7*$D3527)*churn_nonbuyers)*(ic*Inputs!$C$7+fee_wd*Inputs!$E$7*(1-$B3527)+fee_fx*Inputs!$D$7-cost_acc-cost_wd*Inputs!$E$7*(1-$B3527)-cost_fx*Inputs!$D$7))</f>
        <v>376285.171636243</v>
      </c>
      <c r="I3527" s="0" t="n">
        <f aca="false">12*Inputs!$B$8*(MIN(1,$H$52*$C3527)*(ic*Inputs!$C$8+pT-cost_acc-cost_wd*Inputs!$E$8-cost_fx*Inputs!$D$8-cost_ins)+(1-MIN(1,$H$52*$C3527))*(1-MIN(1,Inputs!$G$8*$D3527)*churn_nonbuyers)*(ic*Inputs!$C$8+fee_wd*Inputs!$E$8*(1-$B3527)+fee_fx*Inputs!$D$8-cost_acc-cost_wd*Inputs!$E$8*(1-$B3527)-cost_fx*Inputs!$D$8))</f>
        <v>141095.3544</v>
      </c>
      <c r="J3527" s="0" t="n">
        <f aca="false">G3527+H3527+I3527-fixed</f>
        <v>9944.10787100135</v>
      </c>
      <c r="K3527" s="0" t="n">
        <f aca="false">12*Inputs!$B$6*(1-MIN(1,Inputs!$G$6*$D3527)*churn_nonbuyers)*(ic*Inputs!$C$6+fee_wd*Inputs!$E$6*(1-$B3527)+fee_fx*Inputs!$D$6-cost_acc-cost_wd*Inputs!$E$6*(1-$B3527)-cost_fx*Inputs!$D$6)</f>
        <v>145466.69548176</v>
      </c>
      <c r="L3527" s="0" t="n">
        <f aca="false">12*Inputs!$B$7*(1-MIN(1,Inputs!$G$7*$D3527)*churn_nonbuyers)*(ic*Inputs!$C$7+fee_wd*Inputs!$E$7*(1-$B3527)+fee_fx*Inputs!$D$7-cost_acc-cost_wd*Inputs!$E$7*(1-$B3527)-cost_fx*Inputs!$D$7)</f>
        <v>342818.471689056</v>
      </c>
      <c r="M3527" s="0" t="n">
        <f aca="false">12*Inputs!$B$8*(1-MIN(1,Inputs!$G$8*$D3527)*churn_nonbuyers)*(ic*Inputs!$C$8+fee_wd*Inputs!$E$8*(1-$B3527)+fee_fx*Inputs!$D$8-cost_acc-cost_wd*Inputs!$E$8*(1-$B3527)-cost_fx*Inputs!$D$8)</f>
        <v>0</v>
      </c>
      <c r="N3527" s="0" t="n">
        <f aca="false">K3527+L3527+I3527-fixed</f>
        <v>-70619.478429184</v>
      </c>
      <c r="O3527" s="0" t="n">
        <f aca="false">K3527+L3527+M3527-fixed</f>
        <v>-211714.832829184</v>
      </c>
      <c r="P3527" s="0" t="n">
        <f aca="false">12*Inputs!$B$6*(1-MIN(1,Inputs!$F$6*$D3527))*(ic*Inputs!$C$6+flat_fee-cost_acc-cost_wd*Inputs!$E$6*$E3527-cost_fx*Inputs!$D$6)+12*Inputs!$B$7*(1-MIN(1,Inputs!$F$7*$D3527))*(ic*Inputs!$C$7+flat_fee-cost_acc-cost_wd*Inputs!$E$7*$E3527-cost_fx*Inputs!$D$7)+12*Inputs!$B$8*(1-MIN(1,Inputs!$F$8*$D3527))*(ic*Inputs!$C$8+flat_fee-cost_acc-cost_wd*Inputs!$E$8*$E3527-cost_fx*Inputs!$D$8)-fixed</f>
        <v>-259461.115864</v>
      </c>
    </row>
    <row r="3528" customFormat="false" ht="15" hidden="false" customHeight="false" outlineLevel="0" collapsed="false">
      <c r="A3528" s="0" t="n">
        <v>3463</v>
      </c>
      <c r="B3528" s="0" t="n">
        <v>0.168725</v>
      </c>
      <c r="C3528" s="0" t="n">
        <v>1.134289</v>
      </c>
      <c r="D3528" s="0" t="n">
        <v>0.759546</v>
      </c>
      <c r="E3528" s="0" t="n">
        <v>1.240986</v>
      </c>
      <c r="F3528" s="0" t="n">
        <v>0.140838</v>
      </c>
      <c r="G3528" s="0" t="n">
        <f aca="false">12*Inputs!$B$6*(MIN(1,$H$50*$C3528)*(ic*Inputs!$C$6+pS+fee_fx*Inputs!$D$6-cost_acc-cost_wd*Inputs!$E$6*$E3528-cost_fx*Inputs!$D$6-$F3528)+(1-MIN(1,$H$50*$C3528))*(1-MIN(1,Inputs!$G$6*$D3528)*churn_nonbuyers)*(ic*Inputs!$C$6+fee_wd*Inputs!$E$6*(1-$B3528)+fee_fx*Inputs!$D$6-cost_acc-cost_wd*Inputs!$E$6*(1-$B3528)-cost_fx*Inputs!$D$6))</f>
        <v>228480.949732423</v>
      </c>
      <c r="H3528" s="0" t="n">
        <f aca="false">12*Inputs!$B$7*(MIN(1,$H$51*$C3528)*(ic*Inputs!$C$7+pE+fee_fx*Inputs!$D$7-cost_acc-cost_wd*Inputs!$E$7*$E3528-cost_fx*Inputs!$D$7-$F3528)+(1-MIN(1,$H$51*$C3528))*(1-MIN(1,Inputs!$G$7*$D3528)*churn_nonbuyers)*(ic*Inputs!$C$7+fee_wd*Inputs!$E$7*(1-$B3528)+fee_fx*Inputs!$D$7-cost_acc-cost_wd*Inputs!$E$7*(1-$B3528)-cost_fx*Inputs!$D$7))</f>
        <v>409201.098515478</v>
      </c>
      <c r="I3528" s="0" t="n">
        <f aca="false">12*Inputs!$B$8*(MIN(1,$H$52*$C3528)*(ic*Inputs!$C$8+pT-cost_acc-cost_wd*Inputs!$E$8-cost_fx*Inputs!$D$8-cost_ins)+(1-MIN(1,$H$52*$C3528))*(1-MIN(1,Inputs!$G$8*$D3528)*churn_nonbuyers)*(ic*Inputs!$C$8+fee_wd*Inputs!$E$8*(1-$B3528)+fee_fx*Inputs!$D$8-cost_acc-cost_wd*Inputs!$E$8*(1-$B3528)-cost_fx*Inputs!$D$8))</f>
        <v>194208.231014529</v>
      </c>
      <c r="J3528" s="0" t="n">
        <f aca="false">G3528+H3528+I3528-fixed</f>
        <v>131890.279262431</v>
      </c>
      <c r="K3528" s="0" t="n">
        <f aca="false">12*Inputs!$B$6*(1-MIN(1,Inputs!$G$6*$D3528)*churn_nonbuyers)*(ic*Inputs!$C$6+fee_wd*Inputs!$E$6*(1-$B3528)+fee_fx*Inputs!$D$6-cost_acc-cost_wd*Inputs!$E$6*(1-$B3528)-cost_fx*Inputs!$D$6)</f>
        <v>170570.08799172</v>
      </c>
      <c r="L3528" s="0" t="n">
        <f aca="false">12*Inputs!$B$7*(1-MIN(1,Inputs!$G$7*$D3528)*churn_nonbuyers)*(ic*Inputs!$C$7+fee_wd*Inputs!$E$7*(1-$B3528)+fee_fx*Inputs!$D$7-cost_acc-cost_wd*Inputs!$E$7*(1-$B3528)-cost_fx*Inputs!$D$7)</f>
        <v>370269.758587032</v>
      </c>
      <c r="M3528" s="0" t="n">
        <f aca="false">12*Inputs!$B$8*(1-MIN(1,Inputs!$G$8*$D3528)*churn_nonbuyers)*(ic*Inputs!$C$8+fee_wd*Inputs!$E$8*(1-$B3528)+fee_fx*Inputs!$D$8-cost_acc-cost_wd*Inputs!$E$8*(1-$B3528)-cost_fx*Inputs!$D$8)</f>
        <v>149066.11772136</v>
      </c>
      <c r="N3528" s="0" t="n">
        <f aca="false">K3528+L3528+I3528-fixed</f>
        <v>35048.0775932816</v>
      </c>
      <c r="O3528" s="0" t="n">
        <f aca="false">K3528+L3528+M3528-fixed</f>
        <v>-10094.0356998878</v>
      </c>
      <c r="P3528" s="0" t="n">
        <f aca="false">12*Inputs!$B$6*(1-MIN(1,Inputs!$F$6*$D3528))*(ic*Inputs!$C$6+flat_fee-cost_acc-cost_wd*Inputs!$E$6*$E3528-cost_fx*Inputs!$D$6)+12*Inputs!$B$7*(1-MIN(1,Inputs!$F$7*$D3528))*(ic*Inputs!$C$7+flat_fee-cost_acc-cost_wd*Inputs!$E$7*$E3528-cost_fx*Inputs!$D$7)+12*Inputs!$B$8*(1-MIN(1,Inputs!$F$8*$D3528))*(ic*Inputs!$C$8+flat_fee-cost_acc-cost_wd*Inputs!$E$8*$E3528-cost_fx*Inputs!$D$8)-fixed</f>
        <v>88057.73987744</v>
      </c>
    </row>
    <row r="3529" customFormat="false" ht="15" hidden="false" customHeight="false" outlineLevel="0" collapsed="false">
      <c r="A3529" s="0" t="n">
        <v>3464</v>
      </c>
      <c r="B3529" s="0" t="n">
        <v>0.127825</v>
      </c>
      <c r="C3529" s="0" t="n">
        <v>0.918588</v>
      </c>
      <c r="D3529" s="0" t="n">
        <v>1.284519</v>
      </c>
      <c r="E3529" s="0" t="n">
        <v>1.311066</v>
      </c>
      <c r="F3529" s="0" t="n">
        <v>0.275622</v>
      </c>
      <c r="G3529" s="0" t="n">
        <f aca="false">12*Inputs!$B$6*(MIN(1,$H$50*$C3529)*(ic*Inputs!$C$6+pS+fee_fx*Inputs!$D$6-cost_acc-cost_wd*Inputs!$E$6*$E3529-cost_fx*Inputs!$D$6-$F3529)+(1-MIN(1,$H$50*$C3529))*(1-MIN(1,Inputs!$G$6*$D3529)*churn_nonbuyers)*(ic*Inputs!$C$6+fee_wd*Inputs!$E$6*(1-$B3529)+fee_fx*Inputs!$D$6-cost_acc-cost_wd*Inputs!$E$6*(1-$B3529)-cost_fx*Inputs!$D$6))</f>
        <v>213926.938963954</v>
      </c>
      <c r="H3529" s="0" t="n">
        <f aca="false">12*Inputs!$B$7*(MIN(1,$H$51*$C3529)*(ic*Inputs!$C$7+pE+fee_fx*Inputs!$D$7-cost_acc-cost_wd*Inputs!$E$7*$E3529-cost_fx*Inputs!$D$7-$F3529)+(1-MIN(1,$H$51*$C3529))*(1-MIN(1,Inputs!$G$7*$D3529)*churn_nonbuyers)*(ic*Inputs!$C$7+fee_wd*Inputs!$E$7*(1-$B3529)+fee_fx*Inputs!$D$7-cost_acc-cost_wd*Inputs!$E$7*(1-$B3529)-cost_fx*Inputs!$D$7))</f>
        <v>387057.490425952</v>
      </c>
      <c r="I3529" s="0" t="n">
        <f aca="false">12*Inputs!$B$8*(MIN(1,$H$52*$C3529)*(ic*Inputs!$C$8+pT-cost_acc-cost_wd*Inputs!$E$8-cost_fx*Inputs!$D$8-cost_ins)+(1-MIN(1,$H$52*$C3529))*(1-MIN(1,Inputs!$G$8*$D3529)*churn_nonbuyers)*(ic*Inputs!$C$8+fee_wd*Inputs!$E$8*(1-$B3529)+fee_fx*Inputs!$D$8-cost_acc-cost_wd*Inputs!$E$8*(1-$B3529)-cost_fx*Inputs!$D$8))</f>
        <v>143937.676721682</v>
      </c>
      <c r="J3529" s="0" t="n">
        <f aca="false">G3529+H3529+I3529-fixed</f>
        <v>44922.1061115878</v>
      </c>
      <c r="K3529" s="0" t="n">
        <f aca="false">12*Inputs!$B$6*(1-MIN(1,Inputs!$G$6*$D3529)*churn_nonbuyers)*(ic*Inputs!$C$6+fee_wd*Inputs!$E$6*(1-$B3529)+fee_fx*Inputs!$D$6-cost_acc-cost_wd*Inputs!$E$6*(1-$B3529)-cost_fx*Inputs!$D$6)</f>
        <v>171427.44269646</v>
      </c>
      <c r="L3529" s="0" t="n">
        <f aca="false">12*Inputs!$B$7*(1-MIN(1,Inputs!$G$7*$D3529)*churn_nonbuyers)*(ic*Inputs!$C$7+fee_wd*Inputs!$E$7*(1-$B3529)+fee_fx*Inputs!$D$7-cost_acc-cost_wd*Inputs!$E$7*(1-$B3529)-cost_fx*Inputs!$D$7)</f>
        <v>369964.974705876</v>
      </c>
      <c r="M3529" s="0" t="n">
        <f aca="false">12*Inputs!$B$8*(1-MIN(1,Inputs!$G$8*$D3529)*churn_nonbuyers)*(ic*Inputs!$C$8+fee_wd*Inputs!$E$8*(1-$B3529)+fee_fx*Inputs!$D$8-cost_acc-cost_wd*Inputs!$E$8*(1-$B3529)-cost_fx*Inputs!$D$8)</f>
        <v>32294.40522348</v>
      </c>
      <c r="N3529" s="0" t="n">
        <f aca="false">K3529+L3529+I3529-fixed</f>
        <v>-14669.9058759821</v>
      </c>
      <c r="O3529" s="0" t="n">
        <f aca="false">K3529+L3529+M3529-fixed</f>
        <v>-126313.177374184</v>
      </c>
      <c r="P3529" s="0" t="n">
        <f aca="false">12*Inputs!$B$6*(1-MIN(1,Inputs!$F$6*$D3529))*(ic*Inputs!$C$6+flat_fee-cost_acc-cost_wd*Inputs!$E$6*$E3529-cost_fx*Inputs!$D$6)+12*Inputs!$B$7*(1-MIN(1,Inputs!$F$7*$D3529))*(ic*Inputs!$C$7+flat_fee-cost_acc-cost_wd*Inputs!$E$7*$E3529-cost_fx*Inputs!$D$7)+12*Inputs!$B$8*(1-MIN(1,Inputs!$F$8*$D3529))*(ic*Inputs!$C$8+flat_fee-cost_acc-cost_wd*Inputs!$E$8*$E3529-cost_fx*Inputs!$D$8)-fixed</f>
        <v>-203115.73769104</v>
      </c>
    </row>
    <row r="3530" customFormat="false" ht="15" hidden="false" customHeight="false" outlineLevel="0" collapsed="false">
      <c r="A3530" s="0" t="n">
        <v>3465</v>
      </c>
      <c r="B3530" s="0" t="n">
        <v>0.533312</v>
      </c>
      <c r="C3530" s="0" t="n">
        <v>1.168173</v>
      </c>
      <c r="D3530" s="0" t="n">
        <v>0.870286</v>
      </c>
      <c r="E3530" s="0" t="n">
        <v>1.187872</v>
      </c>
      <c r="F3530" s="0" t="n">
        <v>0.136764</v>
      </c>
      <c r="G3530" s="0" t="n">
        <f aca="false">12*Inputs!$B$6*(MIN(1,$H$50*$C3530)*(ic*Inputs!$C$6+pS+fee_fx*Inputs!$D$6-cost_acc-cost_wd*Inputs!$E$6*$E3530-cost_fx*Inputs!$D$6-$F3530)+(1-MIN(1,$H$50*$C3530))*(1-MIN(1,Inputs!$G$6*$D3530)*churn_nonbuyers)*(ic*Inputs!$C$6+fee_wd*Inputs!$E$6*(1-$B3530)+fee_fx*Inputs!$D$6-cost_acc-cost_wd*Inputs!$E$6*(1-$B3530)-cost_fx*Inputs!$D$6))</f>
        <v>185336.978256211</v>
      </c>
      <c r="H3530" s="0" t="n">
        <f aca="false">12*Inputs!$B$7*(MIN(1,$H$51*$C3530)*(ic*Inputs!$C$7+pE+fee_fx*Inputs!$D$7-cost_acc-cost_wd*Inputs!$E$7*$E3530-cost_fx*Inputs!$D$7-$F3530)+(1-MIN(1,$H$51*$C3530))*(1-MIN(1,Inputs!$G$7*$D3530)*churn_nonbuyers)*(ic*Inputs!$C$7+fee_wd*Inputs!$E$7*(1-$B3530)+fee_fx*Inputs!$D$7-cost_acc-cost_wd*Inputs!$E$7*(1-$B3530)-cost_fx*Inputs!$D$7))</f>
        <v>389876.913365498</v>
      </c>
      <c r="I3530" s="0" t="n">
        <f aca="false">12*Inputs!$B$8*(MIN(1,$H$52*$C3530)*(ic*Inputs!$C$8+pT-cost_acc-cost_wd*Inputs!$E$8-cost_fx*Inputs!$D$8-cost_ins)+(1-MIN(1,$H$52*$C3530))*(1-MIN(1,Inputs!$G$8*$D3530)*churn_nonbuyers)*(ic*Inputs!$C$8+fee_wd*Inputs!$E$8*(1-$B3530)+fee_fx*Inputs!$D$8-cost_acc-cost_wd*Inputs!$E$8*(1-$B3530)-cost_fx*Inputs!$D$8))</f>
        <v>189812.556801584</v>
      </c>
      <c r="J3530" s="0" t="n">
        <f aca="false">G3530+H3530+I3530-fixed</f>
        <v>65026.4484232933</v>
      </c>
      <c r="K3530" s="0" t="n">
        <f aca="false">12*Inputs!$B$6*(1-MIN(1,Inputs!$G$6*$D3530)*churn_nonbuyers)*(ic*Inputs!$C$6+fee_wd*Inputs!$E$6*(1-$B3530)+fee_fx*Inputs!$D$6-cost_acc-cost_wd*Inputs!$E$6*(1-$B3530)-cost_fx*Inputs!$D$6)</f>
        <v>119372.35368407</v>
      </c>
      <c r="L3530" s="0" t="n">
        <f aca="false">12*Inputs!$B$7*(1-MIN(1,Inputs!$G$7*$D3530)*churn_nonbuyers)*(ic*Inputs!$C$7+fee_wd*Inputs!$E$7*(1-$B3530)+fee_fx*Inputs!$D$7-cost_acc-cost_wd*Inputs!$E$7*(1-$B3530)-cost_fx*Inputs!$D$7)</f>
        <v>317881.151282442</v>
      </c>
      <c r="M3530" s="0" t="n">
        <f aca="false">12*Inputs!$B$8*(1-MIN(1,Inputs!$G$8*$D3530)*churn_nonbuyers)*(ic*Inputs!$C$8+fee_wd*Inputs!$E$8*(1-$B3530)+fee_fx*Inputs!$D$8-cost_acc-cost_wd*Inputs!$E$8*(1-$B3530)-cost_fx*Inputs!$D$8)</f>
        <v>117552.980018995</v>
      </c>
      <c r="N3530" s="0" t="n">
        <f aca="false">K3530+L3530+I3530-fixed</f>
        <v>-72933.9382319029</v>
      </c>
      <c r="O3530" s="0" t="n">
        <f aca="false">K3530+L3530+M3530-fixed</f>
        <v>-145193.515014492</v>
      </c>
      <c r="P3530" s="0" t="n">
        <f aca="false">12*Inputs!$B$6*(1-MIN(1,Inputs!$F$6*$D3530))*(ic*Inputs!$C$6+flat_fee-cost_acc-cost_wd*Inputs!$E$6*$E3530-cost_fx*Inputs!$D$6)+12*Inputs!$B$7*(1-MIN(1,Inputs!$F$7*$D3530))*(ic*Inputs!$C$7+flat_fee-cost_acc-cost_wd*Inputs!$E$7*$E3530-cost_fx*Inputs!$D$7)+12*Inputs!$B$8*(1-MIN(1,Inputs!$F$8*$D3530))*(ic*Inputs!$C$8+flat_fee-cost_acc-cost_wd*Inputs!$E$8*$E3530-cost_fx*Inputs!$D$8)-fixed</f>
        <v>56611.94172608</v>
      </c>
    </row>
    <row r="3531" customFormat="false" ht="15" hidden="false" customHeight="false" outlineLevel="0" collapsed="false">
      <c r="A3531" s="0" t="n">
        <v>3466</v>
      </c>
      <c r="B3531" s="0" t="n">
        <v>0.247675</v>
      </c>
      <c r="C3531" s="0" t="n">
        <v>0.785642</v>
      </c>
      <c r="D3531" s="0" t="n">
        <v>0.717079</v>
      </c>
      <c r="E3531" s="0" t="n">
        <v>1.10891</v>
      </c>
      <c r="F3531" s="0" t="n">
        <v>0.032191</v>
      </c>
      <c r="G3531" s="0" t="n">
        <f aca="false">12*Inputs!$B$6*(MIN(1,$H$50*$C3531)*(ic*Inputs!$C$6+pS+fee_fx*Inputs!$D$6-cost_acc-cost_wd*Inputs!$E$6*$E3531-cost_fx*Inputs!$D$6-$F3531)+(1-MIN(1,$H$50*$C3531))*(1-MIN(1,Inputs!$G$6*$D3531)*churn_nonbuyers)*(ic*Inputs!$C$6+fee_wd*Inputs!$E$6*(1-$B3531)+fee_fx*Inputs!$D$6-cost_acc-cost_wd*Inputs!$E$6*(1-$B3531)-cost_fx*Inputs!$D$6))</f>
        <v>205118.788352093</v>
      </c>
      <c r="H3531" s="0" t="n">
        <f aca="false">12*Inputs!$B$7*(MIN(1,$H$51*$C3531)*(ic*Inputs!$C$7+pE+fee_fx*Inputs!$D$7-cost_acc-cost_wd*Inputs!$E$7*$E3531-cost_fx*Inputs!$D$7-$F3531)+(1-MIN(1,$H$51*$C3531))*(1-MIN(1,Inputs!$G$7*$D3531)*churn_nonbuyers)*(ic*Inputs!$C$7+fee_wd*Inputs!$E$7*(1-$B3531)+fee_fx*Inputs!$D$7-cost_acc-cost_wd*Inputs!$E$7*(1-$B3531)-cost_fx*Inputs!$D$7))</f>
        <v>406807.679249887</v>
      </c>
      <c r="I3531" s="0" t="n">
        <f aca="false">12*Inputs!$B$8*(MIN(1,$H$52*$C3531)*(ic*Inputs!$C$8+pT-cost_acc-cost_wd*Inputs!$E$8-cost_fx*Inputs!$D$8-cost_ins)+(1-MIN(1,$H$52*$C3531))*(1-MIN(1,Inputs!$G$8*$D3531)*churn_nonbuyers)*(ic*Inputs!$C$8+fee_wd*Inputs!$E$8*(1-$B3531)+fee_fx*Inputs!$D$8-cost_acc-cost_wd*Inputs!$E$8*(1-$B3531)-cost_fx*Inputs!$D$8))</f>
        <v>183741.882435109</v>
      </c>
      <c r="J3531" s="0" t="n">
        <f aca="false">G3531+H3531+I3531-fixed</f>
        <v>95668.3500370884</v>
      </c>
      <c r="K3531" s="0" t="n">
        <f aca="false">12*Inputs!$B$6*(1-MIN(1,Inputs!$G$6*$D3531)*churn_nonbuyers)*(ic*Inputs!$C$6+fee_wd*Inputs!$E$6*(1-$B3531)+fee_fx*Inputs!$D$6-cost_acc-cost_wd*Inputs!$E$6*(1-$B3531)-cost_fx*Inputs!$D$6)</f>
        <v>159985.38197754</v>
      </c>
      <c r="L3531" s="0" t="n">
        <f aca="false">12*Inputs!$B$7*(1-MIN(1,Inputs!$G$7*$D3531)*churn_nonbuyers)*(ic*Inputs!$C$7+fee_wd*Inputs!$E$7*(1-$B3531)+fee_fx*Inputs!$D$7-cost_acc-cost_wd*Inputs!$E$7*(1-$B3531)-cost_fx*Inputs!$D$7)</f>
        <v>359628.255394524</v>
      </c>
      <c r="M3531" s="0" t="n">
        <f aca="false">12*Inputs!$B$8*(1-MIN(1,Inputs!$G$8*$D3531)*churn_nonbuyers)*(ic*Inputs!$C$8+fee_wd*Inputs!$E$8*(1-$B3531)+fee_fx*Inputs!$D$8-cost_acc-cost_wd*Inputs!$E$8*(1-$B3531)-cost_fx*Inputs!$D$8)</f>
        <v>156640.83546852</v>
      </c>
      <c r="N3531" s="0" t="n">
        <f aca="false">K3531+L3531+I3531-fixed</f>
        <v>3355.51980717294</v>
      </c>
      <c r="O3531" s="0" t="n">
        <f aca="false">K3531+L3531+M3531-fixed</f>
        <v>-23745.5271594159</v>
      </c>
      <c r="P3531" s="0" t="n">
        <f aca="false">12*Inputs!$B$6*(1-MIN(1,Inputs!$F$6*$D3531))*(ic*Inputs!$C$6+flat_fee-cost_acc-cost_wd*Inputs!$E$6*$E3531-cost_fx*Inputs!$D$6)+12*Inputs!$B$7*(1-MIN(1,Inputs!$F$7*$D3531))*(ic*Inputs!$C$7+flat_fee-cost_acc-cost_wd*Inputs!$E$7*$E3531-cost_fx*Inputs!$D$7)+12*Inputs!$B$8*(1-MIN(1,Inputs!$F$8*$D3531))*(ic*Inputs!$C$8+flat_fee-cost_acc-cost_wd*Inputs!$E$8*$E3531-cost_fx*Inputs!$D$8)-fixed</f>
        <v>175574.8514216</v>
      </c>
    </row>
    <row r="3532" customFormat="false" ht="15" hidden="false" customHeight="false" outlineLevel="0" collapsed="false">
      <c r="A3532" s="0" t="n">
        <v>3467</v>
      </c>
      <c r="B3532" s="0" t="n">
        <v>0.249509</v>
      </c>
      <c r="C3532" s="0" t="n">
        <v>0.750364</v>
      </c>
      <c r="D3532" s="0" t="n">
        <v>1.43756</v>
      </c>
      <c r="E3532" s="0" t="n">
        <v>1.154193</v>
      </c>
      <c r="F3532" s="0" t="n">
        <v>0.024528</v>
      </c>
      <c r="G3532" s="0" t="n">
        <f aca="false">12*Inputs!$B$6*(MIN(1,$H$50*$C3532)*(ic*Inputs!$C$6+pS+fee_fx*Inputs!$D$6-cost_acc-cost_wd*Inputs!$E$6*$E3532-cost_fx*Inputs!$D$6-$F3532)+(1-MIN(1,$H$50*$C3532))*(1-MIN(1,Inputs!$G$6*$D3532)*churn_nonbuyers)*(ic*Inputs!$C$6+fee_wd*Inputs!$E$6*(1-$B3532)+fee_fx*Inputs!$D$6-cost_acc-cost_wd*Inputs!$E$6*(1-$B3532)-cost_fx*Inputs!$D$6))</f>
        <v>196592.545453981</v>
      </c>
      <c r="H3532" s="0" t="n">
        <f aca="false">12*Inputs!$B$7*(MIN(1,$H$51*$C3532)*(ic*Inputs!$C$7+pE+fee_fx*Inputs!$D$7-cost_acc-cost_wd*Inputs!$E$7*$E3532-cost_fx*Inputs!$D$7-$F3532)+(1-MIN(1,$H$51*$C3532))*(1-MIN(1,Inputs!$G$7*$D3532)*churn_nonbuyers)*(ic*Inputs!$C$7+fee_wd*Inputs!$E$7*(1-$B3532)+fee_fx*Inputs!$D$7-cost_acc-cost_wd*Inputs!$E$7*(1-$B3532)-cost_fx*Inputs!$D$7))</f>
        <v>395369.475084326</v>
      </c>
      <c r="I3532" s="0" t="n">
        <f aca="false">12*Inputs!$B$8*(MIN(1,$H$52*$C3532)*(ic*Inputs!$C$8+pT-cost_acc-cost_wd*Inputs!$E$8-cost_fx*Inputs!$D$8-cost_ins)+(1-MIN(1,$H$52*$C3532))*(1-MIN(1,Inputs!$G$8*$D3532)*churn_nonbuyers)*(ic*Inputs!$C$8+fee_wd*Inputs!$E$8*(1-$B3532)+fee_fx*Inputs!$D$8-cost_acc-cost_wd*Inputs!$E$8*(1-$B3532)-cost_fx*Inputs!$D$8))</f>
        <v>108160.468416</v>
      </c>
      <c r="J3532" s="0" t="n">
        <f aca="false">G3532+H3532+I3532-fixed</f>
        <v>122.488954306697</v>
      </c>
      <c r="K3532" s="0" t="n">
        <f aca="false">12*Inputs!$B$6*(1-MIN(1,Inputs!$G$6*$D3532)*churn_nonbuyers)*(ic*Inputs!$C$6+fee_wd*Inputs!$E$6*(1-$B3532)+fee_fx*Inputs!$D$6-cost_acc-cost_wd*Inputs!$E$6*(1-$B3532)-cost_fx*Inputs!$D$6)</f>
        <v>153762.625137888</v>
      </c>
      <c r="L3532" s="0" t="n">
        <f aca="false">12*Inputs!$B$7*(1-MIN(1,Inputs!$G$7*$D3532)*churn_nonbuyers)*(ic*Inputs!$C$7+fee_wd*Inputs!$E$7*(1-$B3532)+fee_fx*Inputs!$D$7-cost_acc-cost_wd*Inputs!$E$7*(1-$B3532)-cost_fx*Inputs!$D$7)</f>
        <v>351431.493802733</v>
      </c>
      <c r="M3532" s="0" t="n">
        <f aca="false">12*Inputs!$B$8*(1-MIN(1,Inputs!$G$8*$D3532)*churn_nonbuyers)*(ic*Inputs!$C$8+fee_wd*Inputs!$E$8*(1-$B3532)+fee_fx*Inputs!$D$8-cost_acc-cost_wd*Inputs!$E$8*(1-$B3532)-cost_fx*Inputs!$D$8)</f>
        <v>0</v>
      </c>
      <c r="N3532" s="0" t="n">
        <f aca="false">K3532+L3532+I3532-fixed</f>
        <v>-86645.4126433793</v>
      </c>
      <c r="O3532" s="0" t="n">
        <f aca="false">K3532+L3532+M3532-fixed</f>
        <v>-194805.881059379</v>
      </c>
      <c r="P3532" s="0" t="n">
        <f aca="false">12*Inputs!$B$6*(1-MIN(1,Inputs!$F$6*$D3532))*(ic*Inputs!$C$6+flat_fee-cost_acc-cost_wd*Inputs!$E$6*$E3532-cost_fx*Inputs!$D$6)+12*Inputs!$B$7*(1-MIN(1,Inputs!$F$7*$D3532))*(ic*Inputs!$C$7+flat_fee-cost_acc-cost_wd*Inputs!$E$7*$E3532-cost_fx*Inputs!$D$7)+12*Inputs!$B$8*(1-MIN(1,Inputs!$F$8*$D3532))*(ic*Inputs!$C$8+flat_fee-cost_acc-cost_wd*Inputs!$E$8*$E3532-cost_fx*Inputs!$D$8)-fixed</f>
        <v>-226699.2263008</v>
      </c>
    </row>
    <row r="3533" customFormat="false" ht="15" hidden="false" customHeight="false" outlineLevel="0" collapsed="false">
      <c r="A3533" s="0" t="n">
        <v>3468</v>
      </c>
      <c r="B3533" s="0" t="n">
        <v>0.218793</v>
      </c>
      <c r="C3533" s="0" t="n">
        <v>0.886772</v>
      </c>
      <c r="D3533" s="0" t="n">
        <v>1.832471</v>
      </c>
      <c r="E3533" s="0" t="n">
        <v>1.07508</v>
      </c>
      <c r="F3533" s="0" t="n">
        <v>0.154675</v>
      </c>
      <c r="G3533" s="0" t="n">
        <f aca="false">12*Inputs!$B$6*(MIN(1,$H$50*$C3533)*(ic*Inputs!$C$6+pS+fee_fx*Inputs!$D$6-cost_acc-cost_wd*Inputs!$E$6*$E3533-cost_fx*Inputs!$D$6-$F3533)+(1-MIN(1,$H$50*$C3533))*(1-MIN(1,Inputs!$G$6*$D3533)*churn_nonbuyers)*(ic*Inputs!$C$6+fee_wd*Inputs!$E$6*(1-$B3533)+fee_fx*Inputs!$D$6-cost_acc-cost_wd*Inputs!$E$6*(1-$B3533)-cost_fx*Inputs!$D$6))</f>
        <v>204029.491436828</v>
      </c>
      <c r="H3533" s="0" t="n">
        <f aca="false">12*Inputs!$B$7*(MIN(1,$H$51*$C3533)*(ic*Inputs!$C$7+pE+fee_fx*Inputs!$D$7-cost_acc-cost_wd*Inputs!$E$7*$E3533-cost_fx*Inputs!$D$7-$F3533)+(1-MIN(1,$H$51*$C3533))*(1-MIN(1,Inputs!$G$7*$D3533)*churn_nonbuyers)*(ic*Inputs!$C$7+fee_wd*Inputs!$E$7*(1-$B3533)+fee_fx*Inputs!$D$7-cost_acc-cost_wd*Inputs!$E$7*(1-$B3533)-cost_fx*Inputs!$D$7))</f>
        <v>404680.64952188</v>
      </c>
      <c r="I3533" s="0" t="n">
        <f aca="false">12*Inputs!$B$8*(MIN(1,$H$52*$C3533)*(ic*Inputs!$C$8+pT-cost_acc-cost_wd*Inputs!$E$8-cost_fx*Inputs!$D$8-cost_ins)+(1-MIN(1,$H$52*$C3533))*(1-MIN(1,Inputs!$G$8*$D3533)*churn_nonbuyers)*(ic*Inputs!$C$8+fee_wd*Inputs!$E$8*(1-$B3533)+fee_fx*Inputs!$D$8-cost_acc-cost_wd*Inputs!$E$8*(1-$B3533)-cost_fx*Inputs!$D$8))</f>
        <v>127822.863168</v>
      </c>
      <c r="J3533" s="0" t="n">
        <f aca="false">G3533+H3533+I3533-fixed</f>
        <v>36533.004126708</v>
      </c>
      <c r="K3533" s="0" t="n">
        <f aca="false">12*Inputs!$B$6*(1-MIN(1,Inputs!$G$6*$D3533)*churn_nonbuyers)*(ic*Inputs!$C$6+fee_wd*Inputs!$E$6*(1-$B3533)+fee_fx*Inputs!$D$6-cost_acc-cost_wd*Inputs!$E$6*(1-$B3533)-cost_fx*Inputs!$D$6)</f>
        <v>154509.209478022</v>
      </c>
      <c r="L3533" s="0" t="n">
        <f aca="false">12*Inputs!$B$7*(1-MIN(1,Inputs!$G$7*$D3533)*churn_nonbuyers)*(ic*Inputs!$C$7+fee_wd*Inputs!$E$7*(1-$B3533)+fee_fx*Inputs!$D$7-cost_acc-cost_wd*Inputs!$E$7*(1-$B3533)-cost_fx*Inputs!$D$7)</f>
        <v>351260.264278813</v>
      </c>
      <c r="M3533" s="0" t="n">
        <f aca="false">12*Inputs!$B$8*(1-MIN(1,Inputs!$G$8*$D3533)*churn_nonbuyers)*(ic*Inputs!$C$8+fee_wd*Inputs!$E$8*(1-$B3533)+fee_fx*Inputs!$D$8-cost_acc-cost_wd*Inputs!$E$8*(1-$B3533)-cost_fx*Inputs!$D$8)</f>
        <v>0</v>
      </c>
      <c r="N3533" s="0" t="n">
        <f aca="false">K3533+L3533+I3533-fixed</f>
        <v>-66407.6630751655</v>
      </c>
      <c r="O3533" s="0" t="n">
        <f aca="false">K3533+L3533+M3533-fixed</f>
        <v>-194230.526243165</v>
      </c>
      <c r="P3533" s="0" t="n">
        <f aca="false">12*Inputs!$B$6*(1-MIN(1,Inputs!$F$6*$D3533))*(ic*Inputs!$C$6+flat_fee-cost_acc-cost_wd*Inputs!$E$6*$E3533-cost_fx*Inputs!$D$6)+12*Inputs!$B$7*(1-MIN(1,Inputs!$F$7*$D3533))*(ic*Inputs!$C$7+flat_fee-cost_acc-cost_wd*Inputs!$E$7*$E3533-cost_fx*Inputs!$D$7)+12*Inputs!$B$8*(1-MIN(1,Inputs!$F$8*$D3533))*(ic*Inputs!$C$8+flat_fee-cost_acc-cost_wd*Inputs!$E$8*$E3533-cost_fx*Inputs!$D$8)-fixed</f>
        <v>-410214.252181312</v>
      </c>
    </row>
    <row r="3534" customFormat="false" ht="15" hidden="false" customHeight="false" outlineLevel="0" collapsed="false">
      <c r="A3534" s="0" t="n">
        <v>3469</v>
      </c>
      <c r="B3534" s="0" t="n">
        <v>0.50274</v>
      </c>
      <c r="C3534" s="0" t="n">
        <v>0.70674</v>
      </c>
      <c r="D3534" s="0" t="n">
        <v>1.341688</v>
      </c>
      <c r="E3534" s="0" t="n">
        <v>1.223468</v>
      </c>
      <c r="F3534" s="0" t="n">
        <v>0.412981</v>
      </c>
      <c r="G3534" s="0" t="n">
        <f aca="false">12*Inputs!$B$6*(MIN(1,$H$50*$C3534)*(ic*Inputs!$C$6+pS+fee_fx*Inputs!$D$6-cost_acc-cost_wd*Inputs!$E$6*$E3534-cost_fx*Inputs!$D$6-$F3534)+(1-MIN(1,$H$50*$C3534))*(1-MIN(1,Inputs!$G$6*$D3534)*churn_nonbuyers)*(ic*Inputs!$C$6+fee_wd*Inputs!$E$6*(1-$B3534)+fee_fx*Inputs!$D$6-cost_acc-cost_wd*Inputs!$E$6*(1-$B3534)-cost_fx*Inputs!$D$6))</f>
        <v>155302.871903808</v>
      </c>
      <c r="H3534" s="0" t="n">
        <f aca="false">12*Inputs!$B$7*(MIN(1,$H$51*$C3534)*(ic*Inputs!$C$7+pE+fee_fx*Inputs!$D$7-cost_acc-cost_wd*Inputs!$E$7*$E3534-cost_fx*Inputs!$D$7-$F3534)+(1-MIN(1,$H$51*$C3534))*(1-MIN(1,Inputs!$G$7*$D3534)*churn_nonbuyers)*(ic*Inputs!$C$7+fee_wd*Inputs!$E$7*(1-$B3534)+fee_fx*Inputs!$D$7-cost_acc-cost_wd*Inputs!$E$7*(1-$B3534)-cost_fx*Inputs!$D$7))</f>
        <v>347015.543942306</v>
      </c>
      <c r="I3534" s="0" t="n">
        <f aca="false">12*Inputs!$B$8*(MIN(1,$H$52*$C3534)*(ic*Inputs!$C$8+pT-cost_acc-cost_wd*Inputs!$E$8-cost_fx*Inputs!$D$8-cost_ins)+(1-MIN(1,$H$52*$C3534))*(1-MIN(1,Inputs!$G$8*$D3534)*churn_nonbuyers)*(ic*Inputs!$C$8+fee_wd*Inputs!$E$8*(1-$B3534)+fee_fx*Inputs!$D$8-cost_acc-cost_wd*Inputs!$E$8*(1-$B3534)-cost_fx*Inputs!$D$8))</f>
        <v>111161.174791498</v>
      </c>
      <c r="J3534" s="0" t="n">
        <f aca="false">G3534+H3534+I3534-fixed</f>
        <v>-86520.4093623881</v>
      </c>
      <c r="K3534" s="0" t="n">
        <f aca="false">12*Inputs!$B$6*(1-MIN(1,Inputs!$G$6*$D3534)*churn_nonbuyers)*(ic*Inputs!$C$6+fee_wd*Inputs!$E$6*(1-$B3534)+fee_fx*Inputs!$D$6-cost_acc-cost_wd*Inputs!$E$6*(1-$B3534)-cost_fx*Inputs!$D$6)</f>
        <v>120537.770580864</v>
      </c>
      <c r="L3534" s="0" t="n">
        <f aca="false">12*Inputs!$B$7*(1-MIN(1,Inputs!$G$7*$D3534)*churn_nonbuyers)*(ic*Inputs!$C$7+fee_wd*Inputs!$E$7*(1-$B3534)+fee_fx*Inputs!$D$7-cost_acc-cost_wd*Inputs!$E$7*(1-$B3534)-cost_fx*Inputs!$D$7)</f>
        <v>317490.309324518</v>
      </c>
      <c r="M3534" s="0" t="n">
        <f aca="false">12*Inputs!$B$8*(1-MIN(1,Inputs!$G$8*$D3534)*churn_nonbuyers)*(ic*Inputs!$C$8+fee_wd*Inputs!$E$8*(1-$B3534)+fee_fx*Inputs!$D$8-cost_acc-cost_wd*Inputs!$E$8*(1-$B3534)-cost_fx*Inputs!$D$8)</f>
        <v>18383.485324032</v>
      </c>
      <c r="N3534" s="0" t="n">
        <f aca="false">K3534+L3534+I3534-fixed</f>
        <v>-150810.74530312</v>
      </c>
      <c r="O3534" s="0" t="n">
        <f aca="false">K3534+L3534+M3534-fixed</f>
        <v>-243588.434770586</v>
      </c>
      <c r="P3534" s="0" t="n">
        <f aca="false">12*Inputs!$B$6*(1-MIN(1,Inputs!$F$6*$D3534))*(ic*Inputs!$C$6+flat_fee-cost_acc-cost_wd*Inputs!$E$6*$E3534-cost_fx*Inputs!$D$6)+12*Inputs!$B$7*(1-MIN(1,Inputs!$F$7*$D3534))*(ic*Inputs!$C$7+flat_fee-cost_acc-cost_wd*Inputs!$E$7*$E3534-cost_fx*Inputs!$D$7)+12*Inputs!$B$8*(1-MIN(1,Inputs!$F$8*$D3534))*(ic*Inputs!$C$8+flat_fee-cost_acc-cost_wd*Inputs!$E$8*$E3534-cost_fx*Inputs!$D$8)-fixed</f>
        <v>-200428.08630784</v>
      </c>
    </row>
    <row r="3535" customFormat="false" ht="15" hidden="false" customHeight="false" outlineLevel="0" collapsed="false">
      <c r="A3535" s="0" t="n">
        <v>3470</v>
      </c>
      <c r="B3535" s="0" t="n">
        <v>0.34133</v>
      </c>
      <c r="C3535" s="0" t="n">
        <v>1.02047</v>
      </c>
      <c r="D3535" s="0" t="n">
        <v>0.625927</v>
      </c>
      <c r="E3535" s="0" t="n">
        <v>1.059501</v>
      </c>
      <c r="F3535" s="0" t="n">
        <v>0.060527</v>
      </c>
      <c r="G3535" s="0" t="n">
        <f aca="false">12*Inputs!$B$6*(MIN(1,$H$50*$C3535)*(ic*Inputs!$C$6+pS+fee_fx*Inputs!$D$6-cost_acc-cost_wd*Inputs!$E$6*$E3535-cost_fx*Inputs!$D$6-$F3535)+(1-MIN(1,$H$50*$C3535))*(1-MIN(1,Inputs!$G$6*$D3535)*churn_nonbuyers)*(ic*Inputs!$C$6+fee_wd*Inputs!$E$6*(1-$B3535)+fee_fx*Inputs!$D$6-cost_acc-cost_wd*Inputs!$E$6*(1-$B3535)-cost_fx*Inputs!$D$6))</f>
        <v>207801.412673686</v>
      </c>
      <c r="H3535" s="0" t="n">
        <f aca="false">12*Inputs!$B$7*(MIN(1,$H$51*$C3535)*(ic*Inputs!$C$7+pE+fee_fx*Inputs!$D$7-cost_acc-cost_wd*Inputs!$E$7*$E3535-cost_fx*Inputs!$D$7-$F3535)+(1-MIN(1,$H$51*$C3535))*(1-MIN(1,Inputs!$G$7*$D3535)*churn_nonbuyers)*(ic*Inputs!$C$7+fee_wd*Inputs!$E$7*(1-$B3535)+fee_fx*Inputs!$D$7-cost_acc-cost_wd*Inputs!$E$7*(1-$B3535)-cost_fx*Inputs!$D$7))</f>
        <v>417815.756768397</v>
      </c>
      <c r="I3535" s="0" t="n">
        <f aca="false">12*Inputs!$B$8*(MIN(1,$H$52*$C3535)*(ic*Inputs!$C$8+pT-cost_acc-cost_wd*Inputs!$E$8-cost_fx*Inputs!$D$8-cost_ins)+(1-MIN(1,$H$52*$C3535))*(1-MIN(1,Inputs!$G$8*$D3535)*churn_nonbuyers)*(ic*Inputs!$C$8+fee_wd*Inputs!$E$8*(1-$B3535)+fee_fx*Inputs!$D$8-cost_acc-cost_wd*Inputs!$E$8*(1-$B3535)-cost_fx*Inputs!$D$8))</f>
        <v>196853.636766091</v>
      </c>
      <c r="J3535" s="0" t="n">
        <f aca="false">G3535+H3535+I3535-fixed</f>
        <v>122470.806208174</v>
      </c>
      <c r="K3535" s="0" t="n">
        <f aca="false">12*Inputs!$B$6*(1-MIN(1,Inputs!$G$6*$D3535)*churn_nonbuyers)*(ic*Inputs!$C$6+fee_wd*Inputs!$E$6*(1-$B3535)+fee_fx*Inputs!$D$6-cost_acc-cost_wd*Inputs!$E$6*(1-$B3535)-cost_fx*Inputs!$D$6)</f>
        <v>147677.399012952</v>
      </c>
      <c r="L3535" s="0" t="n">
        <f aca="false">12*Inputs!$B$7*(1-MIN(1,Inputs!$G$7*$D3535)*churn_nonbuyers)*(ic*Inputs!$C$7+fee_wd*Inputs!$E$7*(1-$B3535)+fee_fx*Inputs!$D$7-cost_acc-cost_wd*Inputs!$E$7*(1-$B3535)-cost_fx*Inputs!$D$7)</f>
        <v>347400.224911771</v>
      </c>
      <c r="M3535" s="0" t="n">
        <f aca="false">12*Inputs!$B$8*(1-MIN(1,Inputs!$G$8*$D3535)*churn_nonbuyers)*(ic*Inputs!$C$8+fee_wd*Inputs!$E$8*(1-$B3535)+fee_fx*Inputs!$D$8-cost_acc-cost_wd*Inputs!$E$8*(1-$B3535)-cost_fx*Inputs!$D$8)</f>
        <v>174182.920513776</v>
      </c>
      <c r="N3535" s="0" t="n">
        <f aca="false">K3535+L3535+I3535-fixed</f>
        <v>-8068.73930918577</v>
      </c>
      <c r="O3535" s="0" t="n">
        <f aca="false">K3535+L3535+M3535-fixed</f>
        <v>-30739.4555615006</v>
      </c>
      <c r="P3535" s="0" t="n">
        <f aca="false">12*Inputs!$B$6*(1-MIN(1,Inputs!$F$6*$D3535))*(ic*Inputs!$C$6+flat_fee-cost_acc-cost_wd*Inputs!$E$6*$E3535-cost_fx*Inputs!$D$6)+12*Inputs!$B$7*(1-MIN(1,Inputs!$F$7*$D3535))*(ic*Inputs!$C$7+flat_fee-cost_acc-cost_wd*Inputs!$E$7*$E3535-cost_fx*Inputs!$D$7)+12*Inputs!$B$8*(1-MIN(1,Inputs!$F$8*$D3535))*(ic*Inputs!$C$8+flat_fee-cost_acc-cost_wd*Inputs!$E$8*$E3535-cost_fx*Inputs!$D$8)-fixed</f>
        <v>250375.95452648</v>
      </c>
    </row>
    <row r="3536" customFormat="false" ht="15" hidden="false" customHeight="false" outlineLevel="0" collapsed="false">
      <c r="A3536" s="0" t="n">
        <v>3471</v>
      </c>
      <c r="B3536" s="0" t="n">
        <v>0.515705</v>
      </c>
      <c r="C3536" s="0" t="n">
        <v>0.9079</v>
      </c>
      <c r="D3536" s="0" t="n">
        <v>1.118441</v>
      </c>
      <c r="E3536" s="0" t="n">
        <v>1.283041</v>
      </c>
      <c r="F3536" s="0" t="n">
        <v>0.302673</v>
      </c>
      <c r="G3536" s="0" t="n">
        <f aca="false">12*Inputs!$B$6*(MIN(1,$H$50*$C3536)*(ic*Inputs!$C$6+pS+fee_fx*Inputs!$D$6-cost_acc-cost_wd*Inputs!$E$6*$E3536-cost_fx*Inputs!$D$6-$F3536)+(1-MIN(1,$H$50*$C3536))*(1-MIN(1,Inputs!$G$6*$D3536)*churn_nonbuyers)*(ic*Inputs!$C$6+fee_wd*Inputs!$E$6*(1-$B3536)+fee_fx*Inputs!$D$6-cost_acc-cost_wd*Inputs!$E$6*(1-$B3536)-cost_fx*Inputs!$D$6))</f>
        <v>165962.313458837</v>
      </c>
      <c r="H3536" s="0" t="n">
        <f aca="false">12*Inputs!$B$7*(MIN(1,$H$51*$C3536)*(ic*Inputs!$C$7+pE+fee_fx*Inputs!$D$7-cost_acc-cost_wd*Inputs!$E$7*$E3536-cost_fx*Inputs!$D$7-$F3536)+(1-MIN(1,$H$51*$C3536))*(1-MIN(1,Inputs!$G$7*$D3536)*churn_nonbuyers)*(ic*Inputs!$C$7+fee_wd*Inputs!$E$7*(1-$B3536)+fee_fx*Inputs!$D$7-cost_acc-cost_wd*Inputs!$E$7*(1-$B3536)-cost_fx*Inputs!$D$7))</f>
        <v>355219.035460996</v>
      </c>
      <c r="I3536" s="0" t="n">
        <f aca="false">12*Inputs!$B$8*(MIN(1,$H$52*$C3536)*(ic*Inputs!$C$8+pT-cost_acc-cost_wd*Inputs!$E$8-cost_fx*Inputs!$D$8-cost_ins)+(1-MIN(1,$H$52*$C3536))*(1-MIN(1,Inputs!$G$8*$D3536)*churn_nonbuyers)*(ic*Inputs!$C$8+fee_wd*Inputs!$E$8*(1-$B3536)+fee_fx*Inputs!$D$8-cost_acc-cost_wd*Inputs!$E$8*(1-$B3536)-cost_fx*Inputs!$D$8))</f>
        <v>154735.566989041</v>
      </c>
      <c r="J3536" s="0" t="n">
        <f aca="false">G3536+H3536+I3536-fixed</f>
        <v>-24083.0840911254</v>
      </c>
      <c r="K3536" s="0" t="n">
        <f aca="false">12*Inputs!$B$6*(1-MIN(1,Inputs!$G$6*$D3536)*churn_nonbuyers)*(ic*Inputs!$C$6+fee_wd*Inputs!$E$6*(1-$B3536)+fee_fx*Inputs!$D$6-cost_acc-cost_wd*Inputs!$E$6*(1-$B3536)-cost_fx*Inputs!$D$6)</f>
        <v>120217.451154516</v>
      </c>
      <c r="L3536" s="0" t="n">
        <f aca="false">12*Inputs!$B$7*(1-MIN(1,Inputs!$G$7*$D3536)*churn_nonbuyers)*(ic*Inputs!$C$7+fee_wd*Inputs!$E$7*(1-$B3536)+fee_fx*Inputs!$D$7-cost_acc-cost_wd*Inputs!$E$7*(1-$B3536)-cost_fx*Inputs!$D$7)</f>
        <v>317901.53152471</v>
      </c>
      <c r="M3536" s="0" t="n">
        <f aca="false">12*Inputs!$B$8*(1-MIN(1,Inputs!$G$8*$D3536)*churn_nonbuyers)*(ic*Inputs!$C$8+fee_wd*Inputs!$E$8*(1-$B3536)+fee_fx*Inputs!$D$8-cost_acc-cost_wd*Inputs!$E$8*(1-$B3536)-cost_fx*Inputs!$D$8)</f>
        <v>65484.757014408</v>
      </c>
      <c r="N3536" s="0" t="n">
        <f aca="false">K3536+L3536+I3536-fixed</f>
        <v>-107145.450331733</v>
      </c>
      <c r="O3536" s="0" t="n">
        <f aca="false">K3536+L3536+M3536-fixed</f>
        <v>-196396.260306366</v>
      </c>
      <c r="P3536" s="0" t="n">
        <f aca="false">12*Inputs!$B$6*(1-MIN(1,Inputs!$F$6*$D3536))*(ic*Inputs!$C$6+flat_fee-cost_acc-cost_wd*Inputs!$E$6*$E3536-cost_fx*Inputs!$D$6)+12*Inputs!$B$7*(1-MIN(1,Inputs!$F$7*$D3536))*(ic*Inputs!$C$7+flat_fee-cost_acc-cost_wd*Inputs!$E$7*$E3536-cost_fx*Inputs!$D$7)+12*Inputs!$B$8*(1-MIN(1,Inputs!$F$8*$D3536))*(ic*Inputs!$C$8+flat_fee-cost_acc-cost_wd*Inputs!$E$8*$E3536-cost_fx*Inputs!$D$8)-fixed</f>
        <v>-110548.23006856</v>
      </c>
    </row>
    <row r="3537" customFormat="false" ht="15" hidden="false" customHeight="false" outlineLevel="0" collapsed="false">
      <c r="A3537" s="0" t="n">
        <v>3472</v>
      </c>
      <c r="B3537" s="0" t="n">
        <v>0.281481</v>
      </c>
      <c r="C3537" s="0" t="n">
        <v>1.015017</v>
      </c>
      <c r="D3537" s="0" t="n">
        <v>1.359249</v>
      </c>
      <c r="E3537" s="0" t="n">
        <v>1.199506</v>
      </c>
      <c r="F3537" s="0" t="n">
        <v>0.34504</v>
      </c>
      <c r="G3537" s="0" t="n">
        <f aca="false">12*Inputs!$B$6*(MIN(1,$H$50*$C3537)*(ic*Inputs!$C$6+pS+fee_fx*Inputs!$D$6-cost_acc-cost_wd*Inputs!$E$6*$E3537-cost_fx*Inputs!$D$6-$F3537)+(1-MIN(1,$H$50*$C3537))*(1-MIN(1,Inputs!$G$6*$D3537)*churn_nonbuyers)*(ic*Inputs!$C$6+fee_wd*Inputs!$E$6*(1-$B3537)+fee_fx*Inputs!$D$6-cost_acc-cost_wd*Inputs!$E$6*(1-$B3537)-cost_fx*Inputs!$D$6))</f>
        <v>199796.843102381</v>
      </c>
      <c r="H3537" s="0" t="n">
        <f aca="false">12*Inputs!$B$7*(MIN(1,$H$51*$C3537)*(ic*Inputs!$C$7+pE+fee_fx*Inputs!$D$7-cost_acc-cost_wd*Inputs!$E$7*$E3537-cost_fx*Inputs!$D$7-$F3537)+(1-MIN(1,$H$51*$C3537))*(1-MIN(1,Inputs!$G$7*$D3537)*churn_nonbuyers)*(ic*Inputs!$C$7+fee_wd*Inputs!$E$7*(1-$B3537)+fee_fx*Inputs!$D$7-cost_acc-cost_wd*Inputs!$E$7*(1-$B3537)-cost_fx*Inputs!$D$7))</f>
        <v>384718.514700515</v>
      </c>
      <c r="I3537" s="0" t="n">
        <f aca="false">12*Inputs!$B$8*(MIN(1,$H$52*$C3537)*(ic*Inputs!$C$8+pT-cost_acc-cost_wd*Inputs!$E$8-cost_fx*Inputs!$D$8-cost_ins)+(1-MIN(1,$H$52*$C3537))*(1-MIN(1,Inputs!$G$8*$D3537)*churn_nonbuyers)*(ic*Inputs!$C$8+fee_wd*Inputs!$E$8*(1-$B3537)+fee_fx*Inputs!$D$8-cost_acc-cost_wd*Inputs!$E$8*(1-$B3537)-cost_fx*Inputs!$D$8))</f>
        <v>150703.952700076</v>
      </c>
      <c r="J3537" s="0" t="n">
        <f aca="false">G3537+H3537+I3537-fixed</f>
        <v>35219.3105029715</v>
      </c>
      <c r="K3537" s="0" t="n">
        <f aca="false">12*Inputs!$B$6*(1-MIN(1,Inputs!$G$6*$D3537)*churn_nonbuyers)*(ic*Inputs!$C$6+fee_wd*Inputs!$E$6*(1-$B3537)+fee_fx*Inputs!$D$6-cost_acc-cost_wd*Inputs!$E$6*(1-$B3537)-cost_fx*Inputs!$D$6)</f>
        <v>150120.246007937</v>
      </c>
      <c r="L3537" s="0" t="n">
        <f aca="false">12*Inputs!$B$7*(1-MIN(1,Inputs!$G$7*$D3537)*churn_nonbuyers)*(ic*Inputs!$C$7+fee_wd*Inputs!$E$7*(1-$B3537)+fee_fx*Inputs!$D$7-cost_acc-cost_wd*Inputs!$E$7*(1-$B3537)-cost_fx*Inputs!$D$7)</f>
        <v>347878.104052762</v>
      </c>
      <c r="M3537" s="0" t="n">
        <f aca="false">12*Inputs!$B$8*(1-MIN(1,Inputs!$G$8*$D3537)*churn_nonbuyers)*(ic*Inputs!$C$8+fee_wd*Inputs!$E$8*(1-$B3537)+fee_fx*Inputs!$D$8-cost_acc-cost_wd*Inputs!$E$8*(1-$B3537)-cost_fx*Inputs!$D$8)</f>
        <v>15183.1534770384</v>
      </c>
      <c r="N3537" s="0" t="n">
        <f aca="false">K3537+L3537+I3537-fixed</f>
        <v>-51297.6972392249</v>
      </c>
      <c r="O3537" s="0" t="n">
        <f aca="false">K3537+L3537+M3537-fixed</f>
        <v>-186818.496462263</v>
      </c>
      <c r="P3537" s="0" t="n">
        <f aca="false">12*Inputs!$B$6*(1-MIN(1,Inputs!$F$6*$D3537))*(ic*Inputs!$C$6+flat_fee-cost_acc-cost_wd*Inputs!$E$6*$E3537-cost_fx*Inputs!$D$6)+12*Inputs!$B$7*(1-MIN(1,Inputs!$F$7*$D3537))*(ic*Inputs!$C$7+flat_fee-cost_acc-cost_wd*Inputs!$E$7*$E3537-cost_fx*Inputs!$D$7)+12*Inputs!$B$8*(1-MIN(1,Inputs!$F$8*$D3537))*(ic*Inputs!$C$8+flat_fee-cost_acc-cost_wd*Inputs!$E$8*$E3537-cost_fx*Inputs!$D$8)-fixed</f>
        <v>-201103.80263344</v>
      </c>
    </row>
    <row r="3538" customFormat="false" ht="15" hidden="false" customHeight="false" outlineLevel="0" collapsed="false">
      <c r="A3538" s="0" t="n">
        <v>3473</v>
      </c>
      <c r="B3538" s="0" t="n">
        <v>0.459044</v>
      </c>
      <c r="C3538" s="0" t="n">
        <v>0.951979</v>
      </c>
      <c r="D3538" s="0" t="n">
        <v>1.237316</v>
      </c>
      <c r="E3538" s="0" t="n">
        <v>1.395597</v>
      </c>
      <c r="F3538" s="0" t="n">
        <v>0.082916</v>
      </c>
      <c r="G3538" s="0" t="n">
        <f aca="false">12*Inputs!$B$6*(MIN(1,$H$50*$C3538)*(ic*Inputs!$C$6+pS+fee_fx*Inputs!$D$6-cost_acc-cost_wd*Inputs!$E$6*$E3538-cost_fx*Inputs!$D$6-$F3538)+(1-MIN(1,$H$50*$C3538))*(1-MIN(1,Inputs!$G$6*$D3538)*churn_nonbuyers)*(ic*Inputs!$C$6+fee_wd*Inputs!$E$6*(1-$B3538)+fee_fx*Inputs!$D$6-cost_acc-cost_wd*Inputs!$E$6*(1-$B3538)-cost_fx*Inputs!$D$6))</f>
        <v>176906.789184961</v>
      </c>
      <c r="H3538" s="0" t="n">
        <f aca="false">12*Inputs!$B$7*(MIN(1,$H$51*$C3538)*(ic*Inputs!$C$7+pE+fee_fx*Inputs!$D$7-cost_acc-cost_wd*Inputs!$E$7*$E3538-cost_fx*Inputs!$D$7-$F3538)+(1-MIN(1,$H$51*$C3538))*(1-MIN(1,Inputs!$G$7*$D3538)*churn_nonbuyers)*(ic*Inputs!$C$7+fee_wd*Inputs!$E$7*(1-$B3538)+fee_fx*Inputs!$D$7-cost_acc-cost_wd*Inputs!$E$7*(1-$B3538)-cost_fx*Inputs!$D$7))</f>
        <v>360875.502842281</v>
      </c>
      <c r="I3538" s="0" t="n">
        <f aca="false">12*Inputs!$B$8*(MIN(1,$H$52*$C3538)*(ic*Inputs!$C$8+pT-cost_acc-cost_wd*Inputs!$E$8-cost_fx*Inputs!$D$8-cost_ins)+(1-MIN(1,$H$52*$C3538))*(1-MIN(1,Inputs!$G$8*$D3538)*churn_nonbuyers)*(ic*Inputs!$C$8+fee_wd*Inputs!$E$8*(1-$B3538)+fee_fx*Inputs!$D$8-cost_acc-cost_wd*Inputs!$E$8*(1-$B3538)-cost_fx*Inputs!$D$8))</f>
        <v>150816.239426406</v>
      </c>
      <c r="J3538" s="0" t="n">
        <f aca="false">G3538+H3538+I3538-fixed</f>
        <v>-11401.4685463526</v>
      </c>
      <c r="K3538" s="0" t="n">
        <f aca="false">12*Inputs!$B$6*(1-MIN(1,Inputs!$G$6*$D3538)*churn_nonbuyers)*(ic*Inputs!$C$6+fee_wd*Inputs!$E$6*(1-$B3538)+fee_fx*Inputs!$D$6-cost_acc-cost_wd*Inputs!$E$6*(1-$B3538)-cost_fx*Inputs!$D$6)</f>
        <v>127114.992618509</v>
      </c>
      <c r="L3538" s="0" t="n">
        <f aca="false">12*Inputs!$B$7*(1-MIN(1,Inputs!$G$7*$D3538)*churn_nonbuyers)*(ic*Inputs!$C$7+fee_wd*Inputs!$E$7*(1-$B3538)+fee_fx*Inputs!$D$7-cost_acc-cost_wd*Inputs!$E$7*(1-$B3538)-cost_fx*Inputs!$D$7)</f>
        <v>324584.774003105</v>
      </c>
      <c r="M3538" s="0" t="n">
        <f aca="false">12*Inputs!$B$8*(1-MIN(1,Inputs!$G$8*$D3538)*churn_nonbuyers)*(ic*Inputs!$C$8+fee_wd*Inputs!$E$8*(1-$B3538)+fee_fx*Inputs!$D$8-cost_acc-cost_wd*Inputs!$E$8*(1-$B3538)-cost_fx*Inputs!$D$8)</f>
        <v>40748.1398463744</v>
      </c>
      <c r="N3538" s="0" t="n">
        <f aca="false">K3538+L3538+I3538-fixed</f>
        <v>-97483.9939519797</v>
      </c>
      <c r="O3538" s="0" t="n">
        <f aca="false">K3538+L3538+M3538-fixed</f>
        <v>-207552.093532012</v>
      </c>
      <c r="P3538" s="0" t="n">
        <f aca="false">12*Inputs!$B$6*(1-MIN(1,Inputs!$F$6*$D3538))*(ic*Inputs!$C$6+flat_fee-cost_acc-cost_wd*Inputs!$E$6*$E3538-cost_fx*Inputs!$D$6)+12*Inputs!$B$7*(1-MIN(1,Inputs!$F$7*$D3538))*(ic*Inputs!$C$7+flat_fee-cost_acc-cost_wd*Inputs!$E$7*$E3538-cost_fx*Inputs!$D$7)+12*Inputs!$B$8*(1-MIN(1,Inputs!$F$8*$D3538))*(ic*Inputs!$C$8+flat_fee-cost_acc-cost_wd*Inputs!$E$8*$E3538-cost_fx*Inputs!$D$8)-fixed</f>
        <v>-211723.48181152</v>
      </c>
    </row>
    <row r="3539" customFormat="false" ht="15" hidden="false" customHeight="false" outlineLevel="0" collapsed="false">
      <c r="A3539" s="0" t="n">
        <v>3474</v>
      </c>
      <c r="B3539" s="0" t="n">
        <v>0.235668</v>
      </c>
      <c r="C3539" s="0" t="n">
        <v>0.72053</v>
      </c>
      <c r="D3539" s="0" t="n">
        <v>1.07661</v>
      </c>
      <c r="E3539" s="0" t="n">
        <v>1.222088</v>
      </c>
      <c r="F3539" s="0" t="n">
        <v>0.256516</v>
      </c>
      <c r="G3539" s="0" t="n">
        <f aca="false">12*Inputs!$B$6*(MIN(1,$H$50*$C3539)*(ic*Inputs!$C$6+pS+fee_fx*Inputs!$D$6-cost_acc-cost_wd*Inputs!$E$6*$E3539-cost_fx*Inputs!$D$6-$F3539)+(1-MIN(1,$H$50*$C3539))*(1-MIN(1,Inputs!$G$6*$D3539)*churn_nonbuyers)*(ic*Inputs!$C$6+fee_wd*Inputs!$E$6*(1-$B3539)+fee_fx*Inputs!$D$6-cost_acc-cost_wd*Inputs!$E$6*(1-$B3539)-cost_fx*Inputs!$D$6))</f>
        <v>194505.999712034</v>
      </c>
      <c r="H3539" s="0" t="n">
        <f aca="false">12*Inputs!$B$7*(MIN(1,$H$51*$C3539)*(ic*Inputs!$C$7+pE+fee_fx*Inputs!$D$7-cost_acc-cost_wd*Inputs!$E$7*$E3539-cost_fx*Inputs!$D$7-$F3539)+(1-MIN(1,$H$51*$C3539))*(1-MIN(1,Inputs!$G$7*$D3539)*churn_nonbuyers)*(ic*Inputs!$C$7+fee_wd*Inputs!$E$7*(1-$B3539)+fee_fx*Inputs!$D$7-cost_acc-cost_wd*Inputs!$E$7*(1-$B3539)-cost_fx*Inputs!$D$7))</f>
        <v>382562.43318315</v>
      </c>
      <c r="I3539" s="0" t="n">
        <f aca="false">12*Inputs!$B$8*(MIN(1,$H$52*$C3539)*(ic*Inputs!$C$8+pT-cost_acc-cost_wd*Inputs!$E$8-cost_fx*Inputs!$D$8-cost_ins)+(1-MIN(1,$H$52*$C3539))*(1-MIN(1,Inputs!$G$8*$D3539)*churn_nonbuyers)*(ic*Inputs!$C$8+fee_wd*Inputs!$E$8*(1-$B3539)+fee_fx*Inputs!$D$8-cost_acc-cost_wd*Inputs!$E$8*(1-$B3539)-cost_fx*Inputs!$D$8))</f>
        <v>142335.339289459</v>
      </c>
      <c r="J3539" s="0" t="n">
        <f aca="false">G3539+H3539+I3539-fixed</f>
        <v>19403.7721846416</v>
      </c>
      <c r="K3539" s="0" t="n">
        <f aca="false">12*Inputs!$B$6*(1-MIN(1,Inputs!$G$6*$D3539)*churn_nonbuyers)*(ic*Inputs!$C$6+fee_wd*Inputs!$E$6*(1-$B3539)+fee_fx*Inputs!$D$6-cost_acc-cost_wd*Inputs!$E$6*(1-$B3539)-cost_fx*Inputs!$D$6)</f>
        <v>158638.381383456</v>
      </c>
      <c r="L3539" s="0" t="n">
        <f aca="false">12*Inputs!$B$7*(1-MIN(1,Inputs!$G$7*$D3539)*churn_nonbuyers)*(ic*Inputs!$C$7+fee_wd*Inputs!$E$7*(1-$B3539)+fee_fx*Inputs!$D$7-cost_acc-cost_wd*Inputs!$E$7*(1-$B3539)-cost_fx*Inputs!$D$7)</f>
        <v>357337.214750074</v>
      </c>
      <c r="M3539" s="0" t="n">
        <f aca="false">12*Inputs!$B$8*(1-MIN(1,Inputs!$G$8*$D3539)*churn_nonbuyers)*(ic*Inputs!$C$8+fee_wd*Inputs!$E$8*(1-$B3539)+fee_fx*Inputs!$D$8-cost_acc-cost_wd*Inputs!$E$8*(1-$B3539)-cost_fx*Inputs!$D$8)</f>
        <v>77629.160056128</v>
      </c>
      <c r="N3539" s="0" t="n">
        <f aca="false">K3539+L3539+I3539-fixed</f>
        <v>-41689.0645770116</v>
      </c>
      <c r="O3539" s="0" t="n">
        <f aca="false">K3539+L3539+M3539-fixed</f>
        <v>-106395.243810342</v>
      </c>
      <c r="P3539" s="0" t="n">
        <f aca="false">12*Inputs!$B$6*(1-MIN(1,Inputs!$F$6*$D3539))*(ic*Inputs!$C$6+flat_fee-cost_acc-cost_wd*Inputs!$E$6*$E3539-cost_fx*Inputs!$D$6)+12*Inputs!$B$7*(1-MIN(1,Inputs!$F$7*$D3539))*(ic*Inputs!$C$7+flat_fee-cost_acc-cost_wd*Inputs!$E$7*$E3539-cost_fx*Inputs!$D$7)+12*Inputs!$B$8*(1-MIN(1,Inputs!$F$8*$D3539))*(ic*Inputs!$C$8+flat_fee-cost_acc-cost_wd*Inputs!$E$8*$E3539-cost_fx*Inputs!$D$8)-fixed</f>
        <v>-64589.1412768001</v>
      </c>
    </row>
    <row r="3540" customFormat="false" ht="15" hidden="false" customHeight="false" outlineLevel="0" collapsed="false">
      <c r="A3540" s="0" t="n">
        <v>3475</v>
      </c>
      <c r="B3540" s="0" t="n">
        <v>0.143188</v>
      </c>
      <c r="C3540" s="0" t="n">
        <v>0.885409</v>
      </c>
      <c r="D3540" s="0" t="n">
        <v>0.742321</v>
      </c>
      <c r="E3540" s="0" t="n">
        <v>1.422664</v>
      </c>
      <c r="F3540" s="0" t="n">
        <v>0.133066</v>
      </c>
      <c r="G3540" s="0" t="n">
        <f aca="false">12*Inputs!$B$6*(MIN(1,$H$50*$C3540)*(ic*Inputs!$C$6+pS+fee_fx*Inputs!$D$6-cost_acc-cost_wd*Inputs!$E$6*$E3540-cost_fx*Inputs!$D$6-$F3540)+(1-MIN(1,$H$50*$C3540))*(1-MIN(1,Inputs!$G$6*$D3540)*churn_nonbuyers)*(ic*Inputs!$C$6+fee_wd*Inputs!$E$6*(1-$B3540)+fee_fx*Inputs!$D$6-cost_acc-cost_wd*Inputs!$E$6*(1-$B3540)-cost_fx*Inputs!$D$6))</f>
        <v>215658.706541279</v>
      </c>
      <c r="H3540" s="0" t="n">
        <f aca="false">12*Inputs!$B$7*(MIN(1,$H$51*$C3540)*(ic*Inputs!$C$7+pE+fee_fx*Inputs!$D$7-cost_acc-cost_wd*Inputs!$E$7*$E3540-cost_fx*Inputs!$D$7-$F3540)+(1-MIN(1,$H$51*$C3540))*(1-MIN(1,Inputs!$G$7*$D3540)*churn_nonbuyers)*(ic*Inputs!$C$7+fee_wd*Inputs!$E$7*(1-$B3540)+fee_fx*Inputs!$D$7-cost_acc-cost_wd*Inputs!$E$7*(1-$B3540)-cost_fx*Inputs!$D$7))</f>
        <v>384972.869034748</v>
      </c>
      <c r="I3540" s="0" t="n">
        <f aca="false">12*Inputs!$B$8*(MIN(1,$H$52*$C3540)*(ic*Inputs!$C$8+pT-cost_acc-cost_wd*Inputs!$E$8-cost_fx*Inputs!$D$8-cost_ins)+(1-MIN(1,$H$52*$C3540))*(1-MIN(1,Inputs!$G$8*$D3540)*churn_nonbuyers)*(ic*Inputs!$C$8+fee_wd*Inputs!$E$8*(1-$B3540)+fee_fx*Inputs!$D$8-cost_acc-cost_wd*Inputs!$E$8*(1-$B3540)-cost_fx*Inputs!$D$8))</f>
        <v>185986.485764223</v>
      </c>
      <c r="J3540" s="0" t="n">
        <f aca="false">G3540+H3540+I3540-fixed</f>
        <v>86618.06134025</v>
      </c>
      <c r="K3540" s="0" t="n">
        <f aca="false">12*Inputs!$B$6*(1-MIN(1,Inputs!$G$6*$D3540)*churn_nonbuyers)*(ic*Inputs!$C$6+fee_wd*Inputs!$E$6*(1-$B3540)+fee_fx*Inputs!$D$6-cost_acc-cost_wd*Inputs!$E$6*(1-$B3540)-cost_fx*Inputs!$D$6)</f>
        <v>174263.630827306</v>
      </c>
      <c r="L3540" s="0" t="n">
        <f aca="false">12*Inputs!$B$7*(1-MIN(1,Inputs!$G$7*$D3540)*churn_nonbuyers)*(ic*Inputs!$C$7+fee_wd*Inputs!$E$7*(1-$B3540)+fee_fx*Inputs!$D$7-cost_acc-cost_wd*Inputs!$E$7*(1-$B3540)-cost_fx*Inputs!$D$7)</f>
        <v>374060.992288383</v>
      </c>
      <c r="M3540" s="0" t="n">
        <f aca="false">12*Inputs!$B$8*(1-MIN(1,Inputs!$G$8*$D3540)*churn_nonbuyers)*(ic*Inputs!$C$8+fee_wd*Inputs!$E$8*(1-$B3540)+fee_fx*Inputs!$D$8-cost_acc-cost_wd*Inputs!$E$8*(1-$B3540)-cost_fx*Inputs!$D$8)</f>
        <v>153492.866954093</v>
      </c>
      <c r="N3540" s="0" t="n">
        <f aca="false">K3540+L3540+I3540-fixed</f>
        <v>34311.1088799123</v>
      </c>
      <c r="O3540" s="0" t="n">
        <f aca="false">K3540+L3540+M3540-fixed</f>
        <v>1817.49006978178</v>
      </c>
      <c r="P3540" s="0" t="n">
        <f aca="false">12*Inputs!$B$6*(1-MIN(1,Inputs!$F$6*$D3540))*(ic*Inputs!$C$6+flat_fee-cost_acc-cost_wd*Inputs!$E$6*$E3540-cost_fx*Inputs!$D$6)+12*Inputs!$B$7*(1-MIN(1,Inputs!$F$7*$D3540))*(ic*Inputs!$C$7+flat_fee-cost_acc-cost_wd*Inputs!$E$7*$E3540-cost_fx*Inputs!$D$7)+12*Inputs!$B$8*(1-MIN(1,Inputs!$F$8*$D3540))*(ic*Inputs!$C$8+flat_fee-cost_acc-cost_wd*Inputs!$E$8*$E3540-cost_fx*Inputs!$D$8)-fixed</f>
        <v>7054.76226656011</v>
      </c>
    </row>
    <row r="3541" customFormat="false" ht="15" hidden="false" customHeight="false" outlineLevel="0" collapsed="false">
      <c r="A3541" s="0" t="n">
        <v>3476</v>
      </c>
      <c r="B3541" s="0" t="n">
        <v>0.292424</v>
      </c>
      <c r="C3541" s="0" t="n">
        <v>0.826866</v>
      </c>
      <c r="D3541" s="0" t="n">
        <v>1.087221</v>
      </c>
      <c r="E3541" s="0" t="n">
        <v>1.033658</v>
      </c>
      <c r="F3541" s="0" t="n">
        <v>0.128037</v>
      </c>
      <c r="G3541" s="0" t="n">
        <f aca="false">12*Inputs!$B$6*(MIN(1,$H$50*$C3541)*(ic*Inputs!$C$6+pS+fee_fx*Inputs!$D$6-cost_acc-cost_wd*Inputs!$E$6*$E3541-cost_fx*Inputs!$D$6-$F3541)+(1-MIN(1,$H$50*$C3541))*(1-MIN(1,Inputs!$G$6*$D3541)*churn_nonbuyers)*(ic*Inputs!$C$6+fee_wd*Inputs!$E$6*(1-$B3541)+fee_fx*Inputs!$D$6-cost_acc-cost_wd*Inputs!$E$6*(1-$B3541)-cost_fx*Inputs!$D$6))</f>
        <v>198536.374527</v>
      </c>
      <c r="H3541" s="0" t="n">
        <f aca="false">12*Inputs!$B$7*(MIN(1,$H$51*$C3541)*(ic*Inputs!$C$7+pE+fee_fx*Inputs!$D$7-cost_acc-cost_wd*Inputs!$E$7*$E3541-cost_fx*Inputs!$D$7-$F3541)+(1-MIN(1,$H$51*$C3541))*(1-MIN(1,Inputs!$G$7*$D3541)*churn_nonbuyers)*(ic*Inputs!$C$7+fee_wd*Inputs!$E$7*(1-$B3541)+fee_fx*Inputs!$D$7-cost_acc-cost_wd*Inputs!$E$7*(1-$B3541)-cost_fx*Inputs!$D$7))</f>
        <v>404983.217118175</v>
      </c>
      <c r="I3541" s="0" t="n">
        <f aca="false">12*Inputs!$B$8*(MIN(1,$H$52*$C3541)*(ic*Inputs!$C$8+pT-cost_acc-cost_wd*Inputs!$E$8-cost_fx*Inputs!$D$8-cost_ins)+(1-MIN(1,$H$52*$C3541))*(1-MIN(1,Inputs!$G$8*$D3541)*churn_nonbuyers)*(ic*Inputs!$C$8+fee_wd*Inputs!$E$8*(1-$B3541)+fee_fx*Inputs!$D$8-cost_acc-cost_wd*Inputs!$E$8*(1-$B3541)-cost_fx*Inputs!$D$8))</f>
        <v>150624.762083969</v>
      </c>
      <c r="J3541" s="0" t="n">
        <f aca="false">G3541+H3541+I3541-fixed</f>
        <v>54144.3537291442</v>
      </c>
      <c r="K3541" s="0" t="n">
        <f aca="false">12*Inputs!$B$6*(1-MIN(1,Inputs!$G$6*$D3541)*churn_nonbuyers)*(ic*Inputs!$C$6+fee_wd*Inputs!$E$6*(1-$B3541)+fee_fx*Inputs!$D$6-cost_acc-cost_wd*Inputs!$E$6*(1-$B3541)-cost_fx*Inputs!$D$6)</f>
        <v>150820.848818669</v>
      </c>
      <c r="L3541" s="0" t="n">
        <f aca="false">12*Inputs!$B$7*(1-MIN(1,Inputs!$G$7*$D3541)*churn_nonbuyers)*(ic*Inputs!$C$7+fee_wd*Inputs!$E$7*(1-$B3541)+fee_fx*Inputs!$D$7-cost_acc-cost_wd*Inputs!$E$7*(1-$B3541)-cost_fx*Inputs!$D$7)</f>
        <v>349313.374283201</v>
      </c>
      <c r="M3541" s="0" t="n">
        <f aca="false">12*Inputs!$B$8*(1-MIN(1,Inputs!$G$8*$D3541)*churn_nonbuyers)*(ic*Inputs!$C$8+fee_wd*Inputs!$E$8*(1-$B3541)+fee_fx*Inputs!$D$8-cost_acc-cost_wd*Inputs!$E$8*(1-$B3541)-cost_fx*Inputs!$D$8)</f>
        <v>74637.8255804544</v>
      </c>
      <c r="N3541" s="0" t="n">
        <f aca="false">K3541+L3541+I3541-fixed</f>
        <v>-49241.014814161</v>
      </c>
      <c r="O3541" s="0" t="n">
        <f aca="false">K3541+L3541+M3541-fixed</f>
        <v>-125227.951317675</v>
      </c>
      <c r="P3541" s="0" t="n">
        <f aca="false">12*Inputs!$B$6*(1-MIN(1,Inputs!$F$6*$D3541))*(ic*Inputs!$C$6+flat_fee-cost_acc-cost_wd*Inputs!$E$6*$E3541-cost_fx*Inputs!$D$6)+12*Inputs!$B$7*(1-MIN(1,Inputs!$F$7*$D3541))*(ic*Inputs!$C$7+flat_fee-cost_acc-cost_wd*Inputs!$E$7*$E3541-cost_fx*Inputs!$D$7)+12*Inputs!$B$8*(1-MIN(1,Inputs!$F$8*$D3541))*(ic*Inputs!$C$8+flat_fee-cost_acc-cost_wd*Inputs!$E$8*$E3541-cost_fx*Inputs!$D$8)-fixed</f>
        <v>7449.94417232007</v>
      </c>
    </row>
    <row r="3542" customFormat="false" ht="15" hidden="false" customHeight="false" outlineLevel="0" collapsed="false">
      <c r="A3542" s="0" t="n">
        <v>3477</v>
      </c>
      <c r="B3542" s="0" t="n">
        <v>0.20503</v>
      </c>
      <c r="C3542" s="0" t="n">
        <v>1.103267</v>
      </c>
      <c r="D3542" s="0" t="n">
        <v>1.125876</v>
      </c>
      <c r="E3542" s="0" t="n">
        <v>1.290632</v>
      </c>
      <c r="F3542" s="0" t="n">
        <v>0.269384</v>
      </c>
      <c r="G3542" s="0" t="n">
        <f aca="false">12*Inputs!$B$6*(MIN(1,$H$50*$C3542)*(ic*Inputs!$C$6+pS+fee_fx*Inputs!$D$6-cost_acc-cost_wd*Inputs!$E$6*$E3542-cost_fx*Inputs!$D$6-$F3542)+(1-MIN(1,$H$50*$C3542))*(1-MIN(1,Inputs!$G$6*$D3542)*churn_nonbuyers)*(ic*Inputs!$C$6+fee_wd*Inputs!$E$6*(1-$B3542)+fee_fx*Inputs!$D$6-cost_acc-cost_wd*Inputs!$E$6*(1-$B3542)-cost_fx*Inputs!$D$6))</f>
        <v>214908.499960503</v>
      </c>
      <c r="H3542" s="0" t="n">
        <f aca="false">12*Inputs!$B$7*(MIN(1,$H$51*$C3542)*(ic*Inputs!$C$7+pE+fee_fx*Inputs!$D$7-cost_acc-cost_wd*Inputs!$E$7*$E3542-cost_fx*Inputs!$D$7-$F3542)+(1-MIN(1,$H$51*$C3542))*(1-MIN(1,Inputs!$G$7*$D3542)*churn_nonbuyers)*(ic*Inputs!$C$7+fee_wd*Inputs!$E$7*(1-$B3542)+fee_fx*Inputs!$D$7-cost_acc-cost_wd*Inputs!$E$7*(1-$B3542)-cost_fx*Inputs!$D$7))</f>
        <v>388509.052999069</v>
      </c>
      <c r="I3542" s="0" t="n">
        <f aca="false">12*Inputs!$B$8*(MIN(1,$H$52*$C3542)*(ic*Inputs!$C$8+pT-cost_acc-cost_wd*Inputs!$E$8-cost_fx*Inputs!$D$8-cost_ins)+(1-MIN(1,$H$52*$C3542))*(1-MIN(1,Inputs!$G$8*$D3542)*churn_nonbuyers)*(ic*Inputs!$C$8+fee_wd*Inputs!$E$8*(1-$B3542)+fee_fx*Inputs!$D$8-cost_acc-cost_wd*Inputs!$E$8*(1-$B3542)-cost_fx*Inputs!$D$8))</f>
        <v>174303.079057264</v>
      </c>
      <c r="J3542" s="0" t="n">
        <f aca="false">G3542+H3542+I3542-fixed</f>
        <v>77720.632016836</v>
      </c>
      <c r="K3542" s="0" t="n">
        <f aca="false">12*Inputs!$B$6*(1-MIN(1,Inputs!$G$6*$D3542)*churn_nonbuyers)*(ic*Inputs!$C$6+fee_wd*Inputs!$E$6*(1-$B3542)+fee_fx*Inputs!$D$6-cost_acc-cost_wd*Inputs!$E$6*(1-$B3542)-cost_fx*Inputs!$D$6)</f>
        <v>162388.886085216</v>
      </c>
      <c r="L3542" s="0" t="n">
        <f aca="false">12*Inputs!$B$7*(1-MIN(1,Inputs!$G$7*$D3542)*churn_nonbuyers)*(ic*Inputs!$C$7+fee_wd*Inputs!$E$7*(1-$B3542)+fee_fx*Inputs!$D$7-cost_acc-cost_wd*Inputs!$E$7*(1-$B3542)-cost_fx*Inputs!$D$7)</f>
        <v>361054.30560313</v>
      </c>
      <c r="M3542" s="0" t="n">
        <f aca="false">12*Inputs!$B$8*(1-MIN(1,Inputs!$G$8*$D3542)*churn_nonbuyers)*(ic*Inputs!$C$8+fee_wd*Inputs!$E$8*(1-$B3542)+fee_fx*Inputs!$D$8-cost_acc-cost_wd*Inputs!$E$8*(1-$B3542)-cost_fx*Inputs!$D$8)</f>
        <v>67074.580291008</v>
      </c>
      <c r="N3542" s="0" t="n">
        <f aca="false">K3542+L3542+I3542-fixed</f>
        <v>-2253.72925439011</v>
      </c>
      <c r="O3542" s="0" t="n">
        <f aca="false">K3542+L3542+M3542-fixed</f>
        <v>-109482.228020647</v>
      </c>
      <c r="P3542" s="0" t="n">
        <f aca="false">12*Inputs!$B$6*(1-MIN(1,Inputs!$F$6*$D3542))*(ic*Inputs!$C$6+flat_fee-cost_acc-cost_wd*Inputs!$E$6*$E3542-cost_fx*Inputs!$D$6)+12*Inputs!$B$7*(1-MIN(1,Inputs!$F$7*$D3542))*(ic*Inputs!$C$7+flat_fee-cost_acc-cost_wd*Inputs!$E$7*$E3542-cost_fx*Inputs!$D$7)+12*Inputs!$B$8*(1-MIN(1,Inputs!$F$8*$D3542))*(ic*Inputs!$C$8+flat_fee-cost_acc-cost_wd*Inputs!$E$8*$E3542-cost_fx*Inputs!$D$8)-fixed</f>
        <v>-117285.96245632</v>
      </c>
    </row>
    <row r="3543" customFormat="false" ht="15" hidden="false" customHeight="false" outlineLevel="0" collapsed="false">
      <c r="A3543" s="0" t="n">
        <v>3478</v>
      </c>
      <c r="B3543" s="0" t="n">
        <v>0.092</v>
      </c>
      <c r="C3543" s="0" t="n">
        <v>1.01182</v>
      </c>
      <c r="D3543" s="0" t="n">
        <v>0.748914</v>
      </c>
      <c r="E3543" s="0" t="n">
        <v>1.3792</v>
      </c>
      <c r="F3543" s="0" t="n">
        <v>0.242567</v>
      </c>
      <c r="G3543" s="0" t="n">
        <f aca="false">12*Inputs!$B$6*(MIN(1,$H$50*$C3543)*(ic*Inputs!$C$6+pS+fee_fx*Inputs!$D$6-cost_acc-cost_wd*Inputs!$E$6*$E3543-cost_fx*Inputs!$D$6-$F3543)+(1-MIN(1,$H$50*$C3543))*(1-MIN(1,Inputs!$G$6*$D3543)*churn_nonbuyers)*(ic*Inputs!$C$6+fee_wd*Inputs!$E$6*(1-$B3543)+fee_fx*Inputs!$D$6-cost_acc-cost_wd*Inputs!$E$6*(1-$B3543)-cost_fx*Inputs!$D$6))</f>
        <v>226495.171356038</v>
      </c>
      <c r="H3543" s="0" t="n">
        <f aca="false">12*Inputs!$B$7*(MIN(1,$H$51*$C3543)*(ic*Inputs!$C$7+pE+fee_fx*Inputs!$D$7-cost_acc-cost_wd*Inputs!$E$7*$E3543-cost_fx*Inputs!$D$7-$F3543)+(1-MIN(1,$H$51*$C3543))*(1-MIN(1,Inputs!$G$7*$D3543)*churn_nonbuyers)*(ic*Inputs!$C$7+fee_wd*Inputs!$E$7*(1-$B3543)+fee_fx*Inputs!$D$7-cost_acc-cost_wd*Inputs!$E$7*(1-$B3543)-cost_fx*Inputs!$D$7))</f>
        <v>389459.364467392</v>
      </c>
      <c r="I3543" s="0" t="n">
        <f aca="false">12*Inputs!$B$8*(MIN(1,$H$52*$C3543)*(ic*Inputs!$C$8+pT-cost_acc-cost_wd*Inputs!$E$8-cost_fx*Inputs!$D$8-cost_ins)+(1-MIN(1,$H$52*$C3543))*(1-MIN(1,Inputs!$G$8*$D3543)*churn_nonbuyers)*(ic*Inputs!$C$8+fee_wd*Inputs!$E$8*(1-$B3543)+fee_fx*Inputs!$D$8-cost_acc-cost_wd*Inputs!$E$8*(1-$B3543)-cost_fx*Inputs!$D$8))</f>
        <v>190536.463087953</v>
      </c>
      <c r="J3543" s="0" t="n">
        <f aca="false">G3543+H3543+I3543-fixed</f>
        <v>106490.998911383</v>
      </c>
      <c r="K3543" s="0" t="n">
        <f aca="false">12*Inputs!$B$6*(1-MIN(1,Inputs!$G$6*$D3543)*churn_nonbuyers)*(ic*Inputs!$C$6+fee_wd*Inputs!$E$6*(1-$B3543)+fee_fx*Inputs!$D$6-cost_acc-cost_wd*Inputs!$E$6*(1-$B3543)-cost_fx*Inputs!$D$6)</f>
        <v>181299.0275136</v>
      </c>
      <c r="L3543" s="0" t="n">
        <f aca="false">12*Inputs!$B$7*(1-MIN(1,Inputs!$G$7*$D3543)*churn_nonbuyers)*(ic*Inputs!$C$7+fee_wd*Inputs!$E$7*(1-$B3543)+fee_fx*Inputs!$D$7-cost_acc-cost_wd*Inputs!$E$7*(1-$B3543)-cost_fx*Inputs!$D$7)</f>
        <v>381190.78463616</v>
      </c>
      <c r="M3543" s="0" t="n">
        <f aca="false">12*Inputs!$B$8*(1-MIN(1,Inputs!$G$8*$D3543)*churn_nonbuyers)*(ic*Inputs!$C$8+fee_wd*Inputs!$E$8*(1-$B3543)+fee_fx*Inputs!$D$8-cost_acc-cost_wd*Inputs!$E$8*(1-$B3543)-cost_fx*Inputs!$D$8)</f>
        <v>153187.1722368</v>
      </c>
      <c r="N3543" s="0" t="n">
        <f aca="false">K3543+L3543+I3543-fixed</f>
        <v>53026.2752377128</v>
      </c>
      <c r="O3543" s="0" t="n">
        <f aca="false">K3543+L3543+M3543-fixed</f>
        <v>15676.9843865602</v>
      </c>
      <c r="P3543" s="0" t="n">
        <f aca="false">12*Inputs!$B$6*(1-MIN(1,Inputs!$F$6*$D3543))*(ic*Inputs!$C$6+flat_fee-cost_acc-cost_wd*Inputs!$E$6*$E3543-cost_fx*Inputs!$D$6)+12*Inputs!$B$7*(1-MIN(1,Inputs!$F$7*$D3543))*(ic*Inputs!$C$7+flat_fee-cost_acc-cost_wd*Inputs!$E$7*$E3543-cost_fx*Inputs!$D$7)+12*Inputs!$B$8*(1-MIN(1,Inputs!$F$8*$D3543))*(ic*Inputs!$C$8+flat_fee-cost_acc-cost_wd*Inputs!$E$8*$E3543-cost_fx*Inputs!$D$8)-fixed</f>
        <v>25401.1911200001</v>
      </c>
    </row>
    <row r="3544" customFormat="false" ht="15" hidden="false" customHeight="false" outlineLevel="0" collapsed="false">
      <c r="A3544" s="0" t="n">
        <v>3479</v>
      </c>
      <c r="B3544" s="0" t="n">
        <v>0.413196</v>
      </c>
      <c r="C3544" s="0" t="n">
        <v>0.928624</v>
      </c>
      <c r="D3544" s="0" t="n">
        <v>0.99263</v>
      </c>
      <c r="E3544" s="0" t="n">
        <v>1.252341</v>
      </c>
      <c r="F3544" s="0" t="n">
        <v>0.06651</v>
      </c>
      <c r="G3544" s="0" t="n">
        <f aca="false">12*Inputs!$B$6*(MIN(1,$H$50*$C3544)*(ic*Inputs!$C$6+pS+fee_fx*Inputs!$D$6-cost_acc-cost_wd*Inputs!$E$6*$E3544-cost_fx*Inputs!$D$6-$F3544)+(1-MIN(1,$H$50*$C3544))*(1-MIN(1,Inputs!$G$6*$D3544)*churn_nonbuyers)*(ic*Inputs!$C$6+fee_wd*Inputs!$E$6*(1-$B3544)+fee_fx*Inputs!$D$6-cost_acc-cost_wd*Inputs!$E$6*(1-$B3544)-cost_fx*Inputs!$D$6))</f>
        <v>186444.168627063</v>
      </c>
      <c r="H3544" s="0" t="n">
        <f aca="false">12*Inputs!$B$7*(MIN(1,$H$51*$C3544)*(ic*Inputs!$C$7+pE+fee_fx*Inputs!$D$7-cost_acc-cost_wd*Inputs!$E$7*$E3544-cost_fx*Inputs!$D$7-$F3544)+(1-MIN(1,$H$51*$C3544))*(1-MIN(1,Inputs!$G$7*$D3544)*churn_nonbuyers)*(ic*Inputs!$C$7+fee_wd*Inputs!$E$7*(1-$B3544)+fee_fx*Inputs!$D$7-cost_acc-cost_wd*Inputs!$E$7*(1-$B3544)-cost_fx*Inputs!$D$7))</f>
        <v>381769.409496094</v>
      </c>
      <c r="I3544" s="0" t="n">
        <f aca="false">12*Inputs!$B$8*(MIN(1,$H$52*$C3544)*(ic*Inputs!$C$8+pT-cost_acc-cost_wd*Inputs!$E$8-cost_fx*Inputs!$D$8-cost_ins)+(1-MIN(1,$H$52*$C3544))*(1-MIN(1,Inputs!$G$8*$D3544)*churn_nonbuyers)*(ic*Inputs!$C$8+fee_wd*Inputs!$E$8*(1-$B3544)+fee_fx*Inputs!$D$8-cost_acc-cost_wd*Inputs!$E$8*(1-$B3544)-cost_fx*Inputs!$D$8))</f>
        <v>166595.179285634</v>
      </c>
      <c r="J3544" s="0" t="n">
        <f aca="false">G3544+H3544+I3544-fixed</f>
        <v>34808.7574087904</v>
      </c>
      <c r="K3544" s="0" t="n">
        <f aca="false">12*Inputs!$B$6*(1-MIN(1,Inputs!$G$6*$D3544)*churn_nonbuyers)*(ic*Inputs!$C$6+fee_wd*Inputs!$E$6*(1-$B3544)+fee_fx*Inputs!$D$6-cost_acc-cost_wd*Inputs!$E$6*(1-$B3544)-cost_fx*Inputs!$D$6)</f>
        <v>135047.150967456</v>
      </c>
      <c r="L3544" s="0" t="n">
        <f aca="false">12*Inputs!$B$7*(1-MIN(1,Inputs!$G$7*$D3544)*churn_nonbuyers)*(ic*Inputs!$C$7+fee_wd*Inputs!$E$7*(1-$B3544)+fee_fx*Inputs!$D$7-cost_acc-cost_wd*Inputs!$E$7*(1-$B3544)-cost_fx*Inputs!$D$7)</f>
        <v>333464.774740474</v>
      </c>
      <c r="M3544" s="0" t="n">
        <f aca="false">12*Inputs!$B$8*(1-MIN(1,Inputs!$G$8*$D3544)*churn_nonbuyers)*(ic*Inputs!$C$8+fee_wd*Inputs!$E$8*(1-$B3544)+fee_fx*Inputs!$D$8-cost_acc-cost_wd*Inputs!$E$8*(1-$B3544)-cost_fx*Inputs!$D$8)</f>
        <v>93551.554648128</v>
      </c>
      <c r="N3544" s="0" t="n">
        <f aca="false">K3544+L3544+I3544-fixed</f>
        <v>-64892.8950064367</v>
      </c>
      <c r="O3544" s="0" t="n">
        <f aca="false">K3544+L3544+M3544-fixed</f>
        <v>-137936.519643942</v>
      </c>
      <c r="P3544" s="0" t="n">
        <f aca="false">12*Inputs!$B$6*(1-MIN(1,Inputs!$F$6*$D3544))*(ic*Inputs!$C$6+flat_fee-cost_acc-cost_wd*Inputs!$E$6*$E3544-cost_fx*Inputs!$D$6)+12*Inputs!$B$7*(1-MIN(1,Inputs!$F$7*$D3544))*(ic*Inputs!$C$7+flat_fee-cost_acc-cost_wd*Inputs!$E$7*$E3544-cost_fx*Inputs!$D$7)+12*Inputs!$B$8*(1-MIN(1,Inputs!$F$8*$D3544))*(ic*Inputs!$C$8+flat_fee-cost_acc-cost_wd*Inputs!$E$8*$E3544-cost_fx*Inputs!$D$8)-fixed</f>
        <v>-34829.5034007999</v>
      </c>
    </row>
    <row r="3545" customFormat="false" ht="15" hidden="false" customHeight="false" outlineLevel="0" collapsed="false">
      <c r="A3545" s="0" t="n">
        <v>3480</v>
      </c>
      <c r="B3545" s="0" t="n">
        <v>0.361856</v>
      </c>
      <c r="C3545" s="0" t="n">
        <v>1.075025</v>
      </c>
      <c r="D3545" s="0" t="n">
        <v>1.098341</v>
      </c>
      <c r="E3545" s="0" t="n">
        <v>1.177779</v>
      </c>
      <c r="F3545" s="0" t="n">
        <v>0.303989</v>
      </c>
      <c r="G3545" s="0" t="n">
        <f aca="false">12*Inputs!$B$6*(MIN(1,$H$50*$C3545)*(ic*Inputs!$C$6+pS+fee_fx*Inputs!$D$6-cost_acc-cost_wd*Inputs!$E$6*$E3545-cost_fx*Inputs!$D$6-$F3545)+(1-MIN(1,$H$50*$C3545))*(1-MIN(1,Inputs!$G$6*$D3545)*churn_nonbuyers)*(ic*Inputs!$C$6+fee_wd*Inputs!$E$6*(1-$B3545)+fee_fx*Inputs!$D$6-cost_acc-cost_wd*Inputs!$E$6*(1-$B3545)-cost_fx*Inputs!$D$6))</f>
        <v>196211.462402961</v>
      </c>
      <c r="H3545" s="0" t="n">
        <f aca="false">12*Inputs!$B$7*(MIN(1,$H$51*$C3545)*(ic*Inputs!$C$7+pE+fee_fx*Inputs!$D$7-cost_acc-cost_wd*Inputs!$E$7*$E3545-cost_fx*Inputs!$D$7-$F3545)+(1-MIN(1,$H$51*$C3545))*(1-MIN(1,Inputs!$G$7*$D3545)*churn_nonbuyers)*(ic*Inputs!$C$7+fee_wd*Inputs!$E$7*(1-$B3545)+fee_fx*Inputs!$D$7-cost_acc-cost_wd*Inputs!$E$7*(1-$B3545)-cost_fx*Inputs!$D$7))</f>
        <v>387367.527641382</v>
      </c>
      <c r="I3545" s="0" t="n">
        <f aca="false">12*Inputs!$B$8*(MIN(1,$H$52*$C3545)*(ic*Inputs!$C$8+pT-cost_acc-cost_wd*Inputs!$E$8-cost_fx*Inputs!$D$8-cost_ins)+(1-MIN(1,$H$52*$C3545))*(1-MIN(1,Inputs!$G$8*$D3545)*churn_nonbuyers)*(ic*Inputs!$C$8+fee_wd*Inputs!$E$8*(1-$B3545)+fee_fx*Inputs!$D$8-cost_acc-cost_wd*Inputs!$E$8*(1-$B3545)-cost_fx*Inputs!$D$8))</f>
        <v>172637.560341352</v>
      </c>
      <c r="J3545" s="0" t="n">
        <f aca="false">G3545+H3545+I3545-fixed</f>
        <v>56216.5503856953</v>
      </c>
      <c r="K3545" s="0" t="n">
        <f aca="false">12*Inputs!$B$6*(1-MIN(1,Inputs!$G$6*$D3545)*churn_nonbuyers)*(ic*Inputs!$C$6+fee_wd*Inputs!$E$6*(1-$B3545)+fee_fx*Inputs!$D$6-cost_acc-cost_wd*Inputs!$E$6*(1-$B3545)-cost_fx*Inputs!$D$6)</f>
        <v>141283.035942451</v>
      </c>
      <c r="L3545" s="0" t="n">
        <f aca="false">12*Inputs!$B$7*(1-MIN(1,Inputs!$G$7*$D3545)*churn_nonbuyers)*(ic*Inputs!$C$7+fee_wd*Inputs!$E$7*(1-$B3545)+fee_fx*Inputs!$D$7-cost_acc-cost_wd*Inputs!$E$7*(1-$B3545)-cost_fx*Inputs!$D$7)</f>
        <v>339524.149597471</v>
      </c>
      <c r="M3545" s="0" t="n">
        <f aca="false">12*Inputs!$B$8*(1-MIN(1,Inputs!$G$8*$D3545)*churn_nonbuyers)*(ic*Inputs!$C$8+fee_wd*Inputs!$E$8*(1-$B3545)+fee_fx*Inputs!$D$8-cost_acc-cost_wd*Inputs!$E$8*(1-$B3545)-cost_fx*Inputs!$D$8)</f>
        <v>71435.9873581056</v>
      </c>
      <c r="N3545" s="0" t="n">
        <f aca="false">K3545+L3545+I3545-fixed</f>
        <v>-46555.2541187257</v>
      </c>
      <c r="O3545" s="0" t="n">
        <f aca="false">K3545+L3545+M3545-fixed</f>
        <v>-147756.827101972</v>
      </c>
      <c r="P3545" s="0" t="n">
        <f aca="false">12*Inputs!$B$6*(1-MIN(1,Inputs!$F$6*$D3545))*(ic*Inputs!$C$6+flat_fee-cost_acc-cost_wd*Inputs!$E$6*$E3545-cost_fx*Inputs!$D$6)+12*Inputs!$B$7*(1-MIN(1,Inputs!$F$7*$D3545))*(ic*Inputs!$C$7+flat_fee-cost_acc-cost_wd*Inputs!$E$7*$E3545-cost_fx*Inputs!$D$7)+12*Inputs!$B$8*(1-MIN(1,Inputs!$F$8*$D3545))*(ic*Inputs!$C$8+flat_fee-cost_acc-cost_wd*Inputs!$E$8*$E3545-cost_fx*Inputs!$D$8)-fixed</f>
        <v>-57589.8599346399</v>
      </c>
    </row>
    <row r="3546" customFormat="false" ht="15" hidden="false" customHeight="false" outlineLevel="0" collapsed="false">
      <c r="A3546" s="0" t="n">
        <v>3481</v>
      </c>
      <c r="B3546" s="0" t="n">
        <v>0.186752</v>
      </c>
      <c r="C3546" s="0" t="n">
        <v>1.008515</v>
      </c>
      <c r="D3546" s="0" t="n">
        <v>1.71037</v>
      </c>
      <c r="E3546" s="0" t="n">
        <v>1.063106</v>
      </c>
      <c r="F3546" s="0" t="n">
        <v>0.163377</v>
      </c>
      <c r="G3546" s="0" t="n">
        <f aca="false">12*Inputs!$B$6*(MIN(1,$H$50*$C3546)*(ic*Inputs!$C$6+pS+fee_fx*Inputs!$D$6-cost_acc-cost_wd*Inputs!$E$6*$E3546-cost_fx*Inputs!$D$6-$F3546)+(1-MIN(1,$H$50*$C3546))*(1-MIN(1,Inputs!$G$6*$D3546)*churn_nonbuyers)*(ic*Inputs!$C$6+fee_wd*Inputs!$E$6*(1-$B3546)+fee_fx*Inputs!$D$6-cost_acc-cost_wd*Inputs!$E$6*(1-$B3546)-cost_fx*Inputs!$D$6))</f>
        <v>215737.610669251</v>
      </c>
      <c r="H3546" s="0" t="n">
        <f aca="false">12*Inputs!$B$7*(MIN(1,$H$51*$C3546)*(ic*Inputs!$C$7+pE+fee_fx*Inputs!$D$7-cost_acc-cost_wd*Inputs!$E$7*$E3546-cost_fx*Inputs!$D$7-$F3546)+(1-MIN(1,$H$51*$C3546))*(1-MIN(1,Inputs!$G$7*$D3546)*churn_nonbuyers)*(ic*Inputs!$C$7+fee_wd*Inputs!$E$7*(1-$B3546)+fee_fx*Inputs!$D$7-cost_acc-cost_wd*Inputs!$E$7*(1-$B3546)-cost_fx*Inputs!$D$7))</f>
        <v>416323.930374466</v>
      </c>
      <c r="I3546" s="0" t="n">
        <f aca="false">12*Inputs!$B$8*(MIN(1,$H$52*$C3546)*(ic*Inputs!$C$8+pT-cost_acc-cost_wd*Inputs!$E$8-cost_fx*Inputs!$D$8-cost_ins)+(1-MIN(1,$H$52*$C3546))*(1-MIN(1,Inputs!$G$8*$D3546)*churn_nonbuyers)*(ic*Inputs!$C$8+fee_wd*Inputs!$E$8*(1-$B3546)+fee_fx*Inputs!$D$8-cost_acc-cost_wd*Inputs!$E$8*(1-$B3546)-cost_fx*Inputs!$D$8))</f>
        <v>145371.38616</v>
      </c>
      <c r="J3546" s="0" t="n">
        <f aca="false">G3546+H3546+I3546-fixed</f>
        <v>77432.9272037171</v>
      </c>
      <c r="K3546" s="0" t="n">
        <f aca="false">12*Inputs!$B$6*(1-MIN(1,Inputs!$G$6*$D3546)*churn_nonbuyers)*(ic*Inputs!$C$6+fee_wd*Inputs!$E$6*(1-$B3546)+fee_fx*Inputs!$D$6-cost_acc-cost_wd*Inputs!$E$6*(1-$B3546)-cost_fx*Inputs!$D$6)</f>
        <v>159766.970531328</v>
      </c>
      <c r="L3546" s="0" t="n">
        <f aca="false">12*Inputs!$B$7*(1-MIN(1,Inputs!$G$7*$D3546)*churn_nonbuyers)*(ic*Inputs!$C$7+fee_wd*Inputs!$E$7*(1-$B3546)+fee_fx*Inputs!$D$7-cost_acc-cost_wd*Inputs!$E$7*(1-$B3546)-cost_fx*Inputs!$D$7)</f>
        <v>356998.949358797</v>
      </c>
      <c r="M3546" s="0" t="n">
        <f aca="false">12*Inputs!$B$8*(1-MIN(1,Inputs!$G$8*$D3546)*churn_nonbuyers)*(ic*Inputs!$C$8+fee_wd*Inputs!$E$8*(1-$B3546)+fee_fx*Inputs!$D$8-cost_acc-cost_wd*Inputs!$E$8*(1-$B3546)-cost_fx*Inputs!$D$8)</f>
        <v>0</v>
      </c>
      <c r="N3546" s="0" t="n">
        <f aca="false">K3546+L3546+I3546-fixed</f>
        <v>-37862.6939498752</v>
      </c>
      <c r="O3546" s="0" t="n">
        <f aca="false">K3546+L3546+M3546-fixed</f>
        <v>-183234.080109875</v>
      </c>
      <c r="P3546" s="0" t="n">
        <f aca="false">12*Inputs!$B$6*(1-MIN(1,Inputs!$F$6*$D3546))*(ic*Inputs!$C$6+flat_fee-cost_acc-cost_wd*Inputs!$E$6*$E3546-cost_fx*Inputs!$D$6)+12*Inputs!$B$7*(1-MIN(1,Inputs!$F$7*$D3546))*(ic*Inputs!$C$7+flat_fee-cost_acc-cost_wd*Inputs!$E$7*$E3546-cost_fx*Inputs!$D$7)+12*Inputs!$B$8*(1-MIN(1,Inputs!$F$8*$D3546))*(ic*Inputs!$C$8+flat_fee-cost_acc-cost_wd*Inputs!$E$8*$E3546-cost_fx*Inputs!$D$8)-fixed</f>
        <v>-346628.4591472</v>
      </c>
    </row>
    <row r="3547" customFormat="false" ht="15" hidden="false" customHeight="false" outlineLevel="0" collapsed="false">
      <c r="A3547" s="0" t="n">
        <v>3482</v>
      </c>
      <c r="B3547" s="0" t="n">
        <v>0.333867</v>
      </c>
      <c r="C3547" s="0" t="n">
        <v>0.780805</v>
      </c>
      <c r="D3547" s="0" t="n">
        <v>1.159876</v>
      </c>
      <c r="E3547" s="0" t="n">
        <v>1.102351</v>
      </c>
      <c r="F3547" s="0" t="n">
        <v>0.253142</v>
      </c>
      <c r="G3547" s="0" t="n">
        <f aca="false">12*Inputs!$B$6*(MIN(1,$H$50*$C3547)*(ic*Inputs!$C$6+pS+fee_fx*Inputs!$D$6-cost_acc-cost_wd*Inputs!$E$6*$E3547-cost_fx*Inputs!$D$6-$F3547)+(1-MIN(1,$H$50*$C3547))*(1-MIN(1,Inputs!$G$6*$D3547)*churn_nonbuyers)*(ic*Inputs!$C$6+fee_wd*Inputs!$E$6*(1-$B3547)+fee_fx*Inputs!$D$6-cost_acc-cost_wd*Inputs!$E$6*(1-$B3547)-cost_fx*Inputs!$D$6))</f>
        <v>186578.238793444</v>
      </c>
      <c r="H3547" s="0" t="n">
        <f aca="false">12*Inputs!$B$7*(MIN(1,$H$51*$C3547)*(ic*Inputs!$C$7+pE+fee_fx*Inputs!$D$7-cost_acc-cost_wd*Inputs!$E$7*$E3547-cost_fx*Inputs!$D$7-$F3547)+(1-MIN(1,$H$51*$C3547))*(1-MIN(1,Inputs!$G$7*$D3547)*churn_nonbuyers)*(ic*Inputs!$C$7+fee_wd*Inputs!$E$7*(1-$B3547)+fee_fx*Inputs!$D$7-cost_acc-cost_wd*Inputs!$E$7*(1-$B3547)-cost_fx*Inputs!$D$7))</f>
        <v>385574.376374621</v>
      </c>
      <c r="I3547" s="0" t="n">
        <f aca="false">12*Inputs!$B$8*(MIN(1,$H$52*$C3547)*(ic*Inputs!$C$8+pT-cost_acc-cost_wd*Inputs!$E$8-cost_fx*Inputs!$D$8-cost_ins)+(1-MIN(1,$H$52*$C3547))*(1-MIN(1,Inputs!$G$8*$D3547)*churn_nonbuyers)*(ic*Inputs!$C$8+fee_wd*Inputs!$E$8*(1-$B3547)+fee_fx*Inputs!$D$8-cost_acc-cost_wd*Inputs!$E$8*(1-$B3547)-cost_fx*Inputs!$D$8))</f>
        <v>139018.765706131</v>
      </c>
      <c r="J3547" s="0" t="n">
        <f aca="false">G3547+H3547+I3547-fixed</f>
        <v>11171.3808741961</v>
      </c>
      <c r="K3547" s="0" t="n">
        <f aca="false">12*Inputs!$B$6*(1-MIN(1,Inputs!$G$6*$D3547)*churn_nonbuyers)*(ic*Inputs!$C$6+fee_wd*Inputs!$E$6*(1-$B3547)+fee_fx*Inputs!$D$6-cost_acc-cost_wd*Inputs!$E$6*(1-$B3547)-cost_fx*Inputs!$D$6)</f>
        <v>144619.761027542</v>
      </c>
      <c r="L3547" s="0" t="n">
        <f aca="false">12*Inputs!$B$7*(1-MIN(1,Inputs!$G$7*$D3547)*churn_nonbuyers)*(ic*Inputs!$C$7+fee_wd*Inputs!$E$7*(1-$B3547)+fee_fx*Inputs!$D$7-cost_acc-cost_wd*Inputs!$E$7*(1-$B3547)-cost_fx*Inputs!$D$7)</f>
        <v>342766.187368525</v>
      </c>
      <c r="M3547" s="0" t="n">
        <f aca="false">12*Inputs!$B$8*(1-MIN(1,Inputs!$G$8*$D3547)*churn_nonbuyers)*(ic*Inputs!$C$8+fee_wd*Inputs!$E$8*(1-$B3547)+fee_fx*Inputs!$D$8-cost_acc-cost_wd*Inputs!$E$8*(1-$B3547)-cost_fx*Inputs!$D$8)</f>
        <v>58377.3246885313</v>
      </c>
      <c r="N3547" s="0" t="n">
        <f aca="false">K3547+L3547+I3547-fixed</f>
        <v>-73595.2858978011</v>
      </c>
      <c r="O3547" s="0" t="n">
        <f aca="false">K3547+L3547+M3547-fixed</f>
        <v>-154236.726915401</v>
      </c>
      <c r="P3547" s="0" t="n">
        <f aca="false">12*Inputs!$B$6*(1-MIN(1,Inputs!$F$6*$D3547))*(ic*Inputs!$C$6+flat_fee-cost_acc-cost_wd*Inputs!$E$6*$E3547-cost_fx*Inputs!$D$6)+12*Inputs!$B$7*(1-MIN(1,Inputs!$F$7*$D3547))*(ic*Inputs!$C$7+flat_fee-cost_acc-cost_wd*Inputs!$E$7*$E3547-cost_fx*Inputs!$D$7)+12*Inputs!$B$8*(1-MIN(1,Inputs!$F$8*$D3547))*(ic*Inputs!$C$8+flat_fee-cost_acc-cost_wd*Inputs!$E$8*$E3547-cost_fx*Inputs!$D$8)-fixed</f>
        <v>-59974.95249376</v>
      </c>
    </row>
    <row r="3548" customFormat="false" ht="15" hidden="false" customHeight="false" outlineLevel="0" collapsed="false">
      <c r="A3548" s="0" t="n">
        <v>3483</v>
      </c>
      <c r="B3548" s="0" t="n">
        <v>0.271128</v>
      </c>
      <c r="C3548" s="0" t="n">
        <v>0.981761</v>
      </c>
      <c r="D3548" s="0" t="n">
        <v>1.393079</v>
      </c>
      <c r="E3548" s="0" t="n">
        <v>1.072822</v>
      </c>
      <c r="F3548" s="0" t="n">
        <v>0.247125</v>
      </c>
      <c r="G3548" s="0" t="n">
        <f aca="false">12*Inputs!$B$6*(MIN(1,$H$50*$C3548)*(ic*Inputs!$C$6+pS+fee_fx*Inputs!$D$6-cost_acc-cost_wd*Inputs!$E$6*$E3548-cost_fx*Inputs!$D$6-$F3548)+(1-MIN(1,$H$50*$C3548))*(1-MIN(1,Inputs!$G$6*$D3548)*churn_nonbuyers)*(ic*Inputs!$C$6+fee_wd*Inputs!$E$6*(1-$B3548)+fee_fx*Inputs!$D$6-cost_acc-cost_wd*Inputs!$E$6*(1-$B3548)-cost_fx*Inputs!$D$6))</f>
        <v>204276.626312948</v>
      </c>
      <c r="H3548" s="0" t="n">
        <f aca="false">12*Inputs!$B$7*(MIN(1,$H$51*$C3548)*(ic*Inputs!$C$7+pE+fee_fx*Inputs!$D$7-cost_acc-cost_wd*Inputs!$E$7*$E3548-cost_fx*Inputs!$D$7-$F3548)+(1-MIN(1,$H$51*$C3548))*(1-MIN(1,Inputs!$G$7*$D3548)*churn_nonbuyers)*(ic*Inputs!$C$7+fee_wd*Inputs!$E$7*(1-$B3548)+fee_fx*Inputs!$D$7-cost_acc-cost_wd*Inputs!$E$7*(1-$B3548)-cost_fx*Inputs!$D$7))</f>
        <v>404020.341125916</v>
      </c>
      <c r="I3548" s="0" t="n">
        <f aca="false">12*Inputs!$B$8*(MIN(1,$H$52*$C3548)*(ic*Inputs!$C$8+pT-cost_acc-cost_wd*Inputs!$E$8-cost_fx*Inputs!$D$8-cost_ins)+(1-MIN(1,$H$52*$C3548))*(1-MIN(1,Inputs!$G$8*$D3548)*churn_nonbuyers)*(ic*Inputs!$C$8+fee_wd*Inputs!$E$8*(1-$B3548)+fee_fx*Inputs!$D$8-cost_acc-cost_wd*Inputs!$E$8*(1-$B3548)-cost_fx*Inputs!$D$8))</f>
        <v>143950.156768482</v>
      </c>
      <c r="J3548" s="0" t="n">
        <f aca="false">G3548+H3548+I3548-fixed</f>
        <v>52247.1242073462</v>
      </c>
      <c r="K3548" s="0" t="n">
        <f aca="false">12*Inputs!$B$6*(1-MIN(1,Inputs!$G$6*$D3548)*churn_nonbuyers)*(ic*Inputs!$C$6+fee_wd*Inputs!$E$6*(1-$B3548)+fee_fx*Inputs!$D$6-cost_acc-cost_wd*Inputs!$E$6*(1-$B3548)-cost_fx*Inputs!$D$6)</f>
        <v>151234.791286406</v>
      </c>
      <c r="L3548" s="0" t="n">
        <f aca="false">12*Inputs!$B$7*(1-MIN(1,Inputs!$G$7*$D3548)*churn_nonbuyers)*(ic*Inputs!$C$7+fee_wd*Inputs!$E$7*(1-$B3548)+fee_fx*Inputs!$D$7-cost_acc-cost_wd*Inputs!$E$7*(1-$B3548)-cost_fx*Inputs!$D$7)</f>
        <v>348938.560179844</v>
      </c>
      <c r="M3548" s="0" t="n">
        <f aca="false">12*Inputs!$B$8*(1-MIN(1,Inputs!$G$8*$D3548)*churn_nonbuyers)*(ic*Inputs!$C$8+fee_wd*Inputs!$E$8*(1-$B3548)+fee_fx*Inputs!$D$8-cost_acc-cost_wd*Inputs!$E$8*(1-$B3548)-cost_fx*Inputs!$D$8)</f>
        <v>7785.97757656322</v>
      </c>
      <c r="N3548" s="0" t="n">
        <f aca="false">K3548+L3548+I3548-fixed</f>
        <v>-55876.4917652676</v>
      </c>
      <c r="O3548" s="0" t="n">
        <f aca="false">K3548+L3548+M3548-fixed</f>
        <v>-192040.670957187</v>
      </c>
      <c r="P3548" s="0" t="n">
        <f aca="false">12*Inputs!$B$6*(1-MIN(1,Inputs!$F$6*$D3548))*(ic*Inputs!$C$6+flat_fee-cost_acc-cost_wd*Inputs!$E$6*$E3548-cost_fx*Inputs!$D$6)+12*Inputs!$B$7*(1-MIN(1,Inputs!$F$7*$D3548))*(ic*Inputs!$C$7+flat_fee-cost_acc-cost_wd*Inputs!$E$7*$E3548-cost_fx*Inputs!$D$7)+12*Inputs!$B$8*(1-MIN(1,Inputs!$F$8*$D3548))*(ic*Inputs!$C$8+flat_fee-cost_acc-cost_wd*Inputs!$E$8*$E3548-cost_fx*Inputs!$D$8)-fixed</f>
        <v>-175785.40656688</v>
      </c>
    </row>
    <row r="3549" customFormat="false" ht="15" hidden="false" customHeight="false" outlineLevel="0" collapsed="false">
      <c r="A3549" s="0" t="n">
        <v>3484</v>
      </c>
      <c r="B3549" s="0" t="n">
        <v>0.522465</v>
      </c>
      <c r="C3549" s="0" t="n">
        <v>0.728402</v>
      </c>
      <c r="D3549" s="0" t="n">
        <v>1.640261</v>
      </c>
      <c r="E3549" s="0" t="n">
        <v>1.296398</v>
      </c>
      <c r="F3549" s="0" t="n">
        <v>0.043727</v>
      </c>
      <c r="G3549" s="0" t="n">
        <f aca="false">12*Inputs!$B$6*(MIN(1,$H$50*$C3549)*(ic*Inputs!$C$6+pS+fee_fx*Inputs!$D$6-cost_acc-cost_wd*Inputs!$E$6*$E3549-cost_fx*Inputs!$D$6-$F3549)+(1-MIN(1,$H$50*$C3549))*(1-MIN(1,Inputs!$G$6*$D3549)*churn_nonbuyers)*(ic*Inputs!$C$6+fee_wd*Inputs!$E$6*(1-$B3549)+fee_fx*Inputs!$D$6-cost_acc-cost_wd*Inputs!$E$6*(1-$B3549)-cost_fx*Inputs!$D$6))</f>
        <v>157069.493285691</v>
      </c>
      <c r="H3549" s="0" t="n">
        <f aca="false">12*Inputs!$B$7*(MIN(1,$H$51*$C3549)*(ic*Inputs!$C$7+pE+fee_fx*Inputs!$D$7-cost_acc-cost_wd*Inputs!$E$7*$E3549-cost_fx*Inputs!$D$7-$F3549)+(1-MIN(1,$H$51*$C3549))*(1-MIN(1,Inputs!$G$7*$D3549)*churn_nonbuyers)*(ic*Inputs!$C$7+fee_wd*Inputs!$E$7*(1-$B3549)+fee_fx*Inputs!$D$7-cost_acc-cost_wd*Inputs!$E$7*(1-$B3549)-cost_fx*Inputs!$D$7))</f>
        <v>353279.686476421</v>
      </c>
      <c r="I3549" s="0" t="n">
        <f aca="false">12*Inputs!$B$8*(MIN(1,$H$52*$C3549)*(ic*Inputs!$C$8+pT-cost_acc-cost_wd*Inputs!$E$8-cost_fx*Inputs!$D$8-cost_ins)+(1-MIN(1,$H$52*$C3549))*(1-MIN(1,Inputs!$G$8*$D3549)*churn_nonbuyers)*(ic*Inputs!$C$8+fee_wd*Inputs!$E$8*(1-$B3549)+fee_fx*Inputs!$D$8-cost_acc-cost_wd*Inputs!$E$8*(1-$B3549)-cost_fx*Inputs!$D$8))</f>
        <v>104994.777888</v>
      </c>
      <c r="J3549" s="0" t="n">
        <f aca="false">G3549+H3549+I3549-fixed</f>
        <v>-84656.0423498885</v>
      </c>
      <c r="K3549" s="0" t="n">
        <f aca="false">12*Inputs!$B$6*(1-MIN(1,Inputs!$G$6*$D3549)*churn_nonbuyers)*(ic*Inputs!$C$6+fee_wd*Inputs!$E$6*(1-$B3549)+fee_fx*Inputs!$D$6-cost_acc-cost_wd*Inputs!$E$6*(1-$B3549)-cost_fx*Inputs!$D$6)</f>
        <v>116001.457656228</v>
      </c>
      <c r="L3549" s="0" t="n">
        <f aca="false">12*Inputs!$B$7*(1-MIN(1,Inputs!$G$7*$D3549)*churn_nonbuyers)*(ic*Inputs!$C$7+fee_wd*Inputs!$E$7*(1-$B3549)+fee_fx*Inputs!$D$7-cost_acc-cost_wd*Inputs!$E$7*(1-$B3549)-cost_fx*Inputs!$D$7)</f>
        <v>311826.592065737</v>
      </c>
      <c r="M3549" s="0" t="n">
        <f aca="false">12*Inputs!$B$8*(1-MIN(1,Inputs!$G$8*$D3549)*churn_nonbuyers)*(ic*Inputs!$C$8+fee_wd*Inputs!$E$8*(1-$B3549)+fee_fx*Inputs!$D$8-cost_acc-cost_wd*Inputs!$E$8*(1-$B3549)-cost_fx*Inputs!$D$8)</f>
        <v>0</v>
      </c>
      <c r="N3549" s="0" t="n">
        <f aca="false">K3549+L3549+I3549-fixed</f>
        <v>-167177.172390035</v>
      </c>
      <c r="O3549" s="0" t="n">
        <f aca="false">K3549+L3549+M3549-fixed</f>
        <v>-272171.950278035</v>
      </c>
      <c r="P3549" s="0" t="n">
        <f aca="false">12*Inputs!$B$6*(1-MIN(1,Inputs!$F$6*$D3549))*(ic*Inputs!$C$6+flat_fee-cost_acc-cost_wd*Inputs!$E$6*$E3549-cost_fx*Inputs!$D$6)+12*Inputs!$B$7*(1-MIN(1,Inputs!$F$7*$D3549))*(ic*Inputs!$C$7+flat_fee-cost_acc-cost_wd*Inputs!$E$7*$E3549-cost_fx*Inputs!$D$7)+12*Inputs!$B$8*(1-MIN(1,Inputs!$F$8*$D3549))*(ic*Inputs!$C$8+flat_fee-cost_acc-cost_wd*Inputs!$E$8*$E3549-cost_fx*Inputs!$D$8)-fixed</f>
        <v>-373087.74203728</v>
      </c>
    </row>
    <row r="3550" customFormat="false" ht="15" hidden="false" customHeight="false" outlineLevel="0" collapsed="false">
      <c r="A3550" s="0" t="n">
        <v>3485</v>
      </c>
      <c r="B3550" s="0" t="n">
        <v>0.339655</v>
      </c>
      <c r="C3550" s="0" t="n">
        <v>0.925706</v>
      </c>
      <c r="D3550" s="0" t="n">
        <v>1.059203</v>
      </c>
      <c r="E3550" s="0" t="n">
        <v>1.073051</v>
      </c>
      <c r="F3550" s="0" t="n">
        <v>0.163504</v>
      </c>
      <c r="G3550" s="0" t="n">
        <f aca="false">12*Inputs!$B$6*(MIN(1,$H$50*$C3550)*(ic*Inputs!$C$6+pS+fee_fx*Inputs!$D$6-cost_acc-cost_wd*Inputs!$E$6*$E3550-cost_fx*Inputs!$D$6-$F3550)+(1-MIN(1,$H$50*$C3550))*(1-MIN(1,Inputs!$G$6*$D3550)*churn_nonbuyers)*(ic*Inputs!$C$6+fee_wd*Inputs!$E$6*(1-$B3550)+fee_fx*Inputs!$D$6-cost_acc-cost_wd*Inputs!$E$6*(1-$B3550)-cost_fx*Inputs!$D$6))</f>
        <v>196886.268077914</v>
      </c>
      <c r="H3550" s="0" t="n">
        <f aca="false">12*Inputs!$B$7*(MIN(1,$H$51*$C3550)*(ic*Inputs!$C$7+pE+fee_fx*Inputs!$D$7-cost_acc-cost_wd*Inputs!$E$7*$E3550-cost_fx*Inputs!$D$7-$F3550)+(1-MIN(1,$H$51*$C3550))*(1-MIN(1,Inputs!$G$7*$D3550)*churn_nonbuyers)*(ic*Inputs!$C$7+fee_wd*Inputs!$E$7*(1-$B3550)+fee_fx*Inputs!$D$7-cost_acc-cost_wd*Inputs!$E$7*(1-$B3550)-cost_fx*Inputs!$D$7))</f>
        <v>401590.048189701</v>
      </c>
      <c r="I3550" s="0" t="n">
        <f aca="false">12*Inputs!$B$8*(MIN(1,$H$52*$C3550)*(ic*Inputs!$C$8+pT-cost_acc-cost_wd*Inputs!$E$8-cost_fx*Inputs!$D$8-cost_ins)+(1-MIN(1,$H$52*$C3550))*(1-MIN(1,Inputs!$G$8*$D3550)*churn_nonbuyers)*(ic*Inputs!$C$8+fee_wd*Inputs!$E$8*(1-$B3550)+fee_fx*Inputs!$D$8-cost_acc-cost_wd*Inputs!$E$8*(1-$B3550)-cost_fx*Inputs!$D$8))</f>
        <v>161658.056899399</v>
      </c>
      <c r="J3550" s="0" t="n">
        <f aca="false">G3550+H3550+I3550-fixed</f>
        <v>60134.3731670142</v>
      </c>
      <c r="K3550" s="0" t="n">
        <f aca="false">12*Inputs!$B$6*(1-MIN(1,Inputs!$G$6*$D3550)*churn_nonbuyers)*(ic*Inputs!$C$6+fee_wd*Inputs!$E$6*(1-$B3550)+fee_fx*Inputs!$D$6-cost_acc-cost_wd*Inputs!$E$6*(1-$B3550)-cost_fx*Inputs!$D$6)</f>
        <v>144603.211643748</v>
      </c>
      <c r="L3550" s="0" t="n">
        <f aca="false">12*Inputs!$B$7*(1-MIN(1,Inputs!$G$7*$D3550)*churn_nonbuyers)*(ic*Inputs!$C$7+fee_wd*Inputs!$E$7*(1-$B3550)+fee_fx*Inputs!$D$7-cost_acc-cost_wd*Inputs!$E$7*(1-$B3550)-cost_fx*Inputs!$D$7)</f>
        <v>343031.739242249</v>
      </c>
      <c r="M3550" s="0" t="n">
        <f aca="false">12*Inputs!$B$8*(1-MIN(1,Inputs!$G$8*$D3550)*churn_nonbuyers)*(ic*Inputs!$C$8+fee_wd*Inputs!$E$8*(1-$B3550)+fee_fx*Inputs!$D$8-cost_acc-cost_wd*Inputs!$E$8*(1-$B3550)-cost_fx*Inputs!$D$8)</f>
        <v>80177.915350824</v>
      </c>
      <c r="N3550" s="0" t="n">
        <f aca="false">K3550+L3550+I3550-fixed</f>
        <v>-50706.9922146041</v>
      </c>
      <c r="O3550" s="0" t="n">
        <f aca="false">K3550+L3550+M3550-fixed</f>
        <v>-132187.133763179</v>
      </c>
      <c r="P3550" s="0" t="n">
        <f aca="false">12*Inputs!$B$6*(1-MIN(1,Inputs!$F$6*$D3550))*(ic*Inputs!$C$6+flat_fee-cost_acc-cost_wd*Inputs!$E$6*$E3550-cost_fx*Inputs!$D$6)+12*Inputs!$B$7*(1-MIN(1,Inputs!$F$7*$D3550))*(ic*Inputs!$C$7+flat_fee-cost_acc-cost_wd*Inputs!$E$7*$E3550-cost_fx*Inputs!$D$7)+12*Inputs!$B$8*(1-MIN(1,Inputs!$F$8*$D3550))*(ic*Inputs!$C$8+flat_fee-cost_acc-cost_wd*Inputs!$E$8*$E3550-cost_fx*Inputs!$D$8)-fixed</f>
        <v>6565.69982071989</v>
      </c>
    </row>
    <row r="3551" customFormat="false" ht="15" hidden="false" customHeight="false" outlineLevel="0" collapsed="false">
      <c r="A3551" s="0" t="n">
        <v>3486</v>
      </c>
      <c r="B3551" s="0" t="n">
        <v>0.197521</v>
      </c>
      <c r="C3551" s="0" t="n">
        <v>0.891094</v>
      </c>
      <c r="D3551" s="0" t="n">
        <v>1.802297</v>
      </c>
      <c r="E3551" s="0" t="n">
        <v>1.414776</v>
      </c>
      <c r="F3551" s="0" t="n">
        <v>0.173847</v>
      </c>
      <c r="G3551" s="0" t="n">
        <f aca="false">12*Inputs!$B$6*(MIN(1,$H$50*$C3551)*(ic*Inputs!$C$6+pS+fee_fx*Inputs!$D$6-cost_acc-cost_wd*Inputs!$E$6*$E3551-cost_fx*Inputs!$D$6-$F3551)+(1-MIN(1,$H$50*$C3551))*(1-MIN(1,Inputs!$G$6*$D3551)*churn_nonbuyers)*(ic*Inputs!$C$6+fee_wd*Inputs!$E$6*(1-$B3551)+fee_fx*Inputs!$D$6-cost_acc-cost_wd*Inputs!$E$6*(1-$B3551)-cost_fx*Inputs!$D$6))</f>
        <v>199729.767112695</v>
      </c>
      <c r="H3551" s="0" t="n">
        <f aca="false">12*Inputs!$B$7*(MIN(1,$H$51*$C3551)*(ic*Inputs!$C$7+pE+fee_fx*Inputs!$D$7-cost_acc-cost_wd*Inputs!$E$7*$E3551-cost_fx*Inputs!$D$7-$F3551)+(1-MIN(1,$H$51*$C3551))*(1-MIN(1,Inputs!$G$7*$D3551)*churn_nonbuyers)*(ic*Inputs!$C$7+fee_wd*Inputs!$E$7*(1-$B3551)+fee_fx*Inputs!$D$7-cost_acc-cost_wd*Inputs!$E$7*(1-$B3551)-cost_fx*Inputs!$D$7))</f>
        <v>371167.095925958</v>
      </c>
      <c r="I3551" s="0" t="n">
        <f aca="false">12*Inputs!$B$8*(MIN(1,$H$52*$C3551)*(ic*Inputs!$C$8+pT-cost_acc-cost_wd*Inputs!$E$8-cost_fx*Inputs!$D$8-cost_ins)+(1-MIN(1,$H$52*$C3551))*(1-MIN(1,Inputs!$G$8*$D3551)*churn_nonbuyers)*(ic*Inputs!$C$8+fee_wd*Inputs!$E$8*(1-$B3551)+fee_fx*Inputs!$D$8-cost_acc-cost_wd*Inputs!$E$8*(1-$B3551)-cost_fx*Inputs!$D$8))</f>
        <v>128445.853536</v>
      </c>
      <c r="J3551" s="0" t="n">
        <f aca="false">G3551+H3551+I3551-fixed</f>
        <v>-657.283425346948</v>
      </c>
      <c r="K3551" s="0" t="n">
        <f aca="false">12*Inputs!$B$6*(1-MIN(1,Inputs!$G$6*$D3551)*churn_nonbuyers)*(ic*Inputs!$C$6+fee_wd*Inputs!$E$6*(1-$B3551)+fee_fx*Inputs!$D$6-cost_acc-cost_wd*Inputs!$E$6*(1-$B3551)-cost_fx*Inputs!$D$6)</f>
        <v>157552.961081306</v>
      </c>
      <c r="L3551" s="0" t="n">
        <f aca="false">12*Inputs!$B$7*(1-MIN(1,Inputs!$G$7*$D3551)*churn_nonbuyers)*(ic*Inputs!$C$7+fee_wd*Inputs!$E$7*(1-$B3551)+fee_fx*Inputs!$D$7-cost_acc-cost_wd*Inputs!$E$7*(1-$B3551)-cost_fx*Inputs!$D$7)</f>
        <v>354494.274792784</v>
      </c>
      <c r="M3551" s="0" t="n">
        <f aca="false">12*Inputs!$B$8*(1-MIN(1,Inputs!$G$8*$D3551)*churn_nonbuyers)*(ic*Inputs!$C$8+fee_wd*Inputs!$E$8*(1-$B3551)+fee_fx*Inputs!$D$8-cost_acc-cost_wd*Inputs!$E$8*(1-$B3551)-cost_fx*Inputs!$D$8)</f>
        <v>0</v>
      </c>
      <c r="N3551" s="0" t="n">
        <f aca="false">K3551+L3551+I3551-fixed</f>
        <v>-59506.9105899097</v>
      </c>
      <c r="O3551" s="0" t="n">
        <f aca="false">K3551+L3551+M3551-fixed</f>
        <v>-187952.76412591</v>
      </c>
      <c r="P3551" s="0" t="n">
        <f aca="false">12*Inputs!$B$6*(1-MIN(1,Inputs!$F$6*$D3551))*(ic*Inputs!$C$6+flat_fee-cost_acc-cost_wd*Inputs!$E$6*$E3551-cost_fx*Inputs!$D$6)+12*Inputs!$B$7*(1-MIN(1,Inputs!$F$7*$D3551))*(ic*Inputs!$C$7+flat_fee-cost_acc-cost_wd*Inputs!$E$7*$E3551-cost_fx*Inputs!$D$7)+12*Inputs!$B$8*(1-MIN(1,Inputs!$F$8*$D3551))*(ic*Inputs!$C$8+flat_fee-cost_acc-cost_wd*Inputs!$E$8*$E3551-cost_fx*Inputs!$D$8)-fixed</f>
        <v>-481283.32490272</v>
      </c>
    </row>
    <row r="3552" customFormat="false" ht="15" hidden="false" customHeight="false" outlineLevel="0" collapsed="false">
      <c r="A3552" s="0" t="n">
        <v>3487</v>
      </c>
      <c r="B3552" s="0" t="n">
        <v>0.193183</v>
      </c>
      <c r="C3552" s="0" t="n">
        <v>1.100036</v>
      </c>
      <c r="D3552" s="0" t="n">
        <v>1.111101</v>
      </c>
      <c r="E3552" s="0" t="n">
        <v>1.397293</v>
      </c>
      <c r="F3552" s="0" t="n">
        <v>0.060175</v>
      </c>
      <c r="G3552" s="0" t="n">
        <f aca="false">12*Inputs!$B$6*(MIN(1,$H$50*$C3552)*(ic*Inputs!$C$6+pS+fee_fx*Inputs!$D$6-cost_acc-cost_wd*Inputs!$E$6*$E3552-cost_fx*Inputs!$D$6-$F3552)+(1-MIN(1,$H$50*$C3552))*(1-MIN(1,Inputs!$G$6*$D3552)*churn_nonbuyers)*(ic*Inputs!$C$6+fee_wd*Inputs!$E$6*(1-$B3552)+fee_fx*Inputs!$D$6-cost_acc-cost_wd*Inputs!$E$6*(1-$B3552)-cost_fx*Inputs!$D$6))</f>
        <v>218939.091061932</v>
      </c>
      <c r="H3552" s="0" t="n">
        <f aca="false">12*Inputs!$B$7*(MIN(1,$H$51*$C3552)*(ic*Inputs!$C$7+pE+fee_fx*Inputs!$D$7-cost_acc-cost_wd*Inputs!$E$7*$E3552-cost_fx*Inputs!$D$7-$F3552)+(1-MIN(1,$H$51*$C3552))*(1-MIN(1,Inputs!$G$7*$D3552)*churn_nonbuyers)*(ic*Inputs!$C$7+fee_wd*Inputs!$E$7*(1-$B3552)+fee_fx*Inputs!$D$7-cost_acc-cost_wd*Inputs!$E$7*(1-$B3552)-cost_fx*Inputs!$D$7))</f>
        <v>389184.26678624</v>
      </c>
      <c r="I3552" s="0" t="n">
        <f aca="false">12*Inputs!$B$8*(MIN(1,$H$52*$C3552)*(ic*Inputs!$C$8+pT-cost_acc-cost_wd*Inputs!$E$8-cost_fx*Inputs!$D$8-cost_ins)+(1-MIN(1,$H$52*$C3552))*(1-MIN(1,Inputs!$G$8*$D3552)*churn_nonbuyers)*(ic*Inputs!$C$8+fee_wd*Inputs!$E$8*(1-$B3552)+fee_fx*Inputs!$D$8-cost_acc-cost_wd*Inputs!$E$8*(1-$B3552)-cost_fx*Inputs!$D$8))</f>
        <v>174771.053836232</v>
      </c>
      <c r="J3552" s="0" t="n">
        <f aca="false">G3552+H3552+I3552-fixed</f>
        <v>82894.4116844039</v>
      </c>
      <c r="K3552" s="0" t="n">
        <f aca="false">12*Inputs!$B$6*(1-MIN(1,Inputs!$G$6*$D3552)*churn_nonbuyers)*(ic*Inputs!$C$6+fee_wd*Inputs!$E$6*(1-$B3552)+fee_fx*Inputs!$D$6-cost_acc-cost_wd*Inputs!$E$6*(1-$B3552)-cost_fx*Inputs!$D$6)</f>
        <v>164127.199856278</v>
      </c>
      <c r="L3552" s="0" t="n">
        <f aca="false">12*Inputs!$B$7*(1-MIN(1,Inputs!$G$7*$D3552)*churn_nonbuyers)*(ic*Inputs!$C$7+fee_wd*Inputs!$E$7*(1-$B3552)+fee_fx*Inputs!$D$7-cost_acc-cost_wd*Inputs!$E$7*(1-$B3552)-cost_fx*Inputs!$D$7)</f>
        <v>362869.040265767</v>
      </c>
      <c r="M3552" s="0" t="n">
        <f aca="false">12*Inputs!$B$8*(1-MIN(1,Inputs!$G$8*$D3552)*churn_nonbuyers)*(ic*Inputs!$C$8+fee_wd*Inputs!$E$8*(1-$B3552)+fee_fx*Inputs!$D$8-cost_acc-cost_wd*Inputs!$E$8*(1-$B3552)-cost_fx*Inputs!$D$8)</f>
        <v>70474.9592226288</v>
      </c>
      <c r="N3552" s="0" t="n">
        <f aca="false">K3552+L3552+I3552-fixed</f>
        <v>1767.29395827628</v>
      </c>
      <c r="O3552" s="0" t="n">
        <f aca="false">K3552+L3552+M3552-fixed</f>
        <v>-102528.800655327</v>
      </c>
      <c r="P3552" s="0" t="n">
        <f aca="false">12*Inputs!$B$6*(1-MIN(1,Inputs!$F$6*$D3552))*(ic*Inputs!$C$6+flat_fee-cost_acc-cost_wd*Inputs!$E$6*$E3552-cost_fx*Inputs!$D$6)+12*Inputs!$B$7*(1-MIN(1,Inputs!$F$7*$D3552))*(ic*Inputs!$C$7+flat_fee-cost_acc-cost_wd*Inputs!$E$7*$E3552-cost_fx*Inputs!$D$7)+12*Inputs!$B$8*(1-MIN(1,Inputs!$F$8*$D3552))*(ic*Inputs!$C$8+flat_fee-cost_acc-cost_wd*Inputs!$E$8*$E3552-cost_fx*Inputs!$D$8)-fixed</f>
        <v>-153218.02482568</v>
      </c>
    </row>
    <row r="3553" customFormat="false" ht="15" hidden="false" customHeight="false" outlineLevel="0" collapsed="false">
      <c r="A3553" s="0" t="n">
        <v>3488</v>
      </c>
      <c r="B3553" s="0" t="n">
        <v>0.487427</v>
      </c>
      <c r="C3553" s="0" t="n">
        <v>1.032682</v>
      </c>
      <c r="D3553" s="0" t="n">
        <v>0.995556</v>
      </c>
      <c r="E3553" s="0" t="n">
        <v>1.203552</v>
      </c>
      <c r="F3553" s="0" t="n">
        <v>0.181134</v>
      </c>
      <c r="G3553" s="0" t="n">
        <f aca="false">12*Inputs!$B$6*(MIN(1,$H$50*$C3553)*(ic*Inputs!$C$6+pS+fee_fx*Inputs!$D$6-cost_acc-cost_wd*Inputs!$E$6*$E3553-cost_fx*Inputs!$D$6-$F3553)+(1-MIN(1,$H$50*$C3553))*(1-MIN(1,Inputs!$G$6*$D3553)*churn_nonbuyers)*(ic*Inputs!$C$6+fee_wd*Inputs!$E$6*(1-$B3553)+fee_fx*Inputs!$D$6-cost_acc-cost_wd*Inputs!$E$6*(1-$B3553)-cost_fx*Inputs!$D$6))</f>
        <v>181299.990122329</v>
      </c>
      <c r="H3553" s="0" t="n">
        <f aca="false">12*Inputs!$B$7*(MIN(1,$H$51*$C3553)*(ic*Inputs!$C$7+pE+fee_fx*Inputs!$D$7-cost_acc-cost_wd*Inputs!$E$7*$E3553-cost_fx*Inputs!$D$7-$F3553)+(1-MIN(1,$H$51*$C3553))*(1-MIN(1,Inputs!$G$7*$D3553)*churn_nonbuyers)*(ic*Inputs!$C$7+fee_wd*Inputs!$E$7*(1-$B3553)+fee_fx*Inputs!$D$7-cost_acc-cost_wd*Inputs!$E$7*(1-$B3553)-cost_fx*Inputs!$D$7))</f>
        <v>380064.151717041</v>
      </c>
      <c r="I3553" s="0" t="n">
        <f aca="false">12*Inputs!$B$8*(MIN(1,$H$52*$C3553)*(ic*Inputs!$C$8+pT-cost_acc-cost_wd*Inputs!$E$8-cost_fx*Inputs!$D$8-cost_ins)+(1-MIN(1,$H$52*$C3553))*(1-MIN(1,Inputs!$G$8*$D3553)*churn_nonbuyers)*(ic*Inputs!$C$8+fee_wd*Inputs!$E$8*(1-$B3553)+fee_fx*Inputs!$D$8-cost_acc-cost_wd*Inputs!$E$8*(1-$B3553)-cost_fx*Inputs!$D$8))</f>
        <v>174306.860994157</v>
      </c>
      <c r="J3553" s="0" t="n">
        <f aca="false">G3553+H3553+I3553-fixed</f>
        <v>35671.0028335268</v>
      </c>
      <c r="K3553" s="0" t="n">
        <f aca="false">12*Inputs!$B$6*(1-MIN(1,Inputs!$G$6*$D3553)*churn_nonbuyers)*(ic*Inputs!$C$6+fee_wd*Inputs!$E$6*(1-$B3553)+fee_fx*Inputs!$D$6-cost_acc-cost_wd*Inputs!$E$6*(1-$B3553)-cost_fx*Inputs!$D$6)</f>
        <v>124869.185815766</v>
      </c>
      <c r="L3553" s="0" t="n">
        <f aca="false">12*Inputs!$B$7*(1-MIN(1,Inputs!$G$7*$D3553)*churn_nonbuyers)*(ic*Inputs!$C$7+fee_wd*Inputs!$E$7*(1-$B3553)+fee_fx*Inputs!$D$7-cost_acc-cost_wd*Inputs!$E$7*(1-$B3553)-cost_fx*Inputs!$D$7)</f>
        <v>323064.59360146</v>
      </c>
      <c r="M3553" s="0" t="n">
        <f aca="false">12*Inputs!$B$8*(1-MIN(1,Inputs!$G$8*$D3553)*churn_nonbuyers)*(ic*Inputs!$C$8+fee_wd*Inputs!$E$8*(1-$B3553)+fee_fx*Inputs!$D$8-cost_acc-cost_wd*Inputs!$E$8*(1-$B3553)-cost_fx*Inputs!$D$8)</f>
        <v>91843.6345002432</v>
      </c>
      <c r="N3553" s="0" t="n">
        <f aca="false">K3553+L3553+I3553-fixed</f>
        <v>-77759.3595886166</v>
      </c>
      <c r="O3553" s="0" t="n">
        <f aca="false">K3553+L3553+M3553-fixed</f>
        <v>-160222.586082531</v>
      </c>
      <c r="P3553" s="0" t="n">
        <f aca="false">12*Inputs!$B$6*(1-MIN(1,Inputs!$F$6*$D3553))*(ic*Inputs!$C$6+flat_fee-cost_acc-cost_wd*Inputs!$E$6*$E3553-cost_fx*Inputs!$D$6)+12*Inputs!$B$7*(1-MIN(1,Inputs!$F$7*$D3553))*(ic*Inputs!$C$7+flat_fee-cost_acc-cost_wd*Inputs!$E$7*$E3553-cost_fx*Inputs!$D$7)+12*Inputs!$B$8*(1-MIN(1,Inputs!$F$8*$D3553))*(ic*Inputs!$C$8+flat_fee-cost_acc-cost_wd*Inputs!$E$8*$E3553-cost_fx*Inputs!$D$8)-fixed</f>
        <v>-15173.46838912</v>
      </c>
    </row>
    <row r="3554" customFormat="false" ht="15" hidden="false" customHeight="false" outlineLevel="0" collapsed="false">
      <c r="A3554" s="0" t="n">
        <v>3489</v>
      </c>
      <c r="B3554" s="0" t="n">
        <v>0.063199</v>
      </c>
      <c r="C3554" s="0" t="n">
        <v>0.866075</v>
      </c>
      <c r="D3554" s="0" t="n">
        <v>0.810778</v>
      </c>
      <c r="E3554" s="0" t="n">
        <v>1.17978</v>
      </c>
      <c r="F3554" s="0" t="n">
        <v>0.128675</v>
      </c>
      <c r="G3554" s="0" t="n">
        <f aca="false">12*Inputs!$B$6*(MIN(1,$H$50*$C3554)*(ic*Inputs!$C$6+pS+fee_fx*Inputs!$D$6-cost_acc-cost_wd*Inputs!$E$6*$E3554-cost_fx*Inputs!$D$6-$F3554)+(1-MIN(1,$H$50*$C3554))*(1-MIN(1,Inputs!$G$6*$D3554)*churn_nonbuyers)*(ic*Inputs!$C$6+fee_wd*Inputs!$E$6*(1-$B3554)+fee_fx*Inputs!$D$6-cost_acc-cost_wd*Inputs!$E$6*(1-$B3554)-cost_fx*Inputs!$D$6))</f>
        <v>229398.220099525</v>
      </c>
      <c r="H3554" s="0" t="n">
        <f aca="false">12*Inputs!$B$7*(MIN(1,$H$51*$C3554)*(ic*Inputs!$C$7+pE+fee_fx*Inputs!$D$7-cost_acc-cost_wd*Inputs!$E$7*$E3554-cost_fx*Inputs!$D$7-$F3554)+(1-MIN(1,$H$51*$C3554))*(1-MIN(1,Inputs!$G$7*$D3554)*churn_nonbuyers)*(ic*Inputs!$C$7+fee_wd*Inputs!$E$7*(1-$B3554)+fee_fx*Inputs!$D$7-cost_acc-cost_wd*Inputs!$E$7*(1-$B3554)-cost_fx*Inputs!$D$7))</f>
        <v>416018.093537206</v>
      </c>
      <c r="I3554" s="0" t="n">
        <f aca="false">12*Inputs!$B$8*(MIN(1,$H$52*$C3554)*(ic*Inputs!$C$8+pT-cost_acc-cost_wd*Inputs!$E$8-cost_fx*Inputs!$D$8-cost_ins)+(1-MIN(1,$H$52*$C3554))*(1-MIN(1,Inputs!$G$8*$D3554)*churn_nonbuyers)*(ic*Inputs!$C$8+fee_wd*Inputs!$E$8*(1-$B3554)+fee_fx*Inputs!$D$8-cost_acc-cost_wd*Inputs!$E$8*(1-$B3554)-cost_fx*Inputs!$D$8))</f>
        <v>179901.782051299</v>
      </c>
      <c r="J3554" s="0" t="n">
        <f aca="false">G3554+H3554+I3554-fixed</f>
        <v>125318.09568803</v>
      </c>
      <c r="K3554" s="0" t="n">
        <f aca="false">12*Inputs!$B$6*(1-MIN(1,Inputs!$G$6*$D3554)*churn_nonbuyers)*(ic*Inputs!$C$6+fee_wd*Inputs!$E$6*(1-$B3554)+fee_fx*Inputs!$D$6-cost_acc-cost_wd*Inputs!$E$6*(1-$B3554)-cost_fx*Inputs!$D$6)</f>
        <v>184695.632343518</v>
      </c>
      <c r="L3554" s="0" t="n">
        <f aca="false">12*Inputs!$B$7*(1-MIN(1,Inputs!$G$7*$D3554)*churn_nonbuyers)*(ic*Inputs!$C$7+fee_wd*Inputs!$E$7*(1-$B3554)+fee_fx*Inputs!$D$7-cost_acc-cost_wd*Inputs!$E$7*(1-$B3554)-cost_fx*Inputs!$D$7)</f>
        <v>384513.531662111</v>
      </c>
      <c r="M3554" s="0" t="n">
        <f aca="false">12*Inputs!$B$8*(1-MIN(1,Inputs!$G$8*$D3554)*churn_nonbuyers)*(ic*Inputs!$C$8+fee_wd*Inputs!$E$8*(1-$B3554)+fee_fx*Inputs!$D$8-cost_acc-cost_wd*Inputs!$E$8*(1-$B3554)-cost_fx*Inputs!$D$8)</f>
        <v>139841.566616419</v>
      </c>
      <c r="N3554" s="0" t="n">
        <f aca="false">K3554+L3554+I3554-fixed</f>
        <v>49110.946056928</v>
      </c>
      <c r="O3554" s="0" t="n">
        <f aca="false">K3554+L3554+M3554-fixed</f>
        <v>9050.73062204872</v>
      </c>
      <c r="P3554" s="0" t="n">
        <f aca="false">12*Inputs!$B$6*(1-MIN(1,Inputs!$F$6*$D3554))*(ic*Inputs!$C$6+flat_fee-cost_acc-cost_wd*Inputs!$E$6*$E3554-cost_fx*Inputs!$D$6)+12*Inputs!$B$7*(1-MIN(1,Inputs!$F$7*$D3554))*(ic*Inputs!$C$7+flat_fee-cost_acc-cost_wd*Inputs!$E$7*$E3554-cost_fx*Inputs!$D$7)+12*Inputs!$B$8*(1-MIN(1,Inputs!$F$8*$D3554))*(ic*Inputs!$C$8+flat_fee-cost_acc-cost_wd*Inputs!$E$8*$E3554-cost_fx*Inputs!$D$8)-fixed</f>
        <v>91350.2245376</v>
      </c>
    </row>
    <row r="3555" customFormat="false" ht="15" hidden="false" customHeight="false" outlineLevel="0" collapsed="false">
      <c r="A3555" s="0" t="n">
        <v>3490</v>
      </c>
      <c r="B3555" s="0" t="n">
        <v>0.15125</v>
      </c>
      <c r="C3555" s="0" t="n">
        <v>0.803886</v>
      </c>
      <c r="D3555" s="0" t="n">
        <v>1.411018</v>
      </c>
      <c r="E3555" s="0" t="n">
        <v>1.063627</v>
      </c>
      <c r="F3555" s="0" t="n">
        <v>0.206438</v>
      </c>
      <c r="G3555" s="0" t="n">
        <f aca="false">12*Inputs!$B$6*(MIN(1,$H$50*$C3555)*(ic*Inputs!$C$6+pS+fee_fx*Inputs!$D$6-cost_acc-cost_wd*Inputs!$E$6*$E3555-cost_fx*Inputs!$D$6-$F3555)+(1-MIN(1,$H$50*$C3555))*(1-MIN(1,Inputs!$G$6*$D3555)*churn_nonbuyers)*(ic*Inputs!$C$6+fee_wd*Inputs!$E$6*(1-$B3555)+fee_fx*Inputs!$D$6-cost_acc-cost_wd*Inputs!$E$6*(1-$B3555)-cost_fx*Inputs!$D$6))</f>
        <v>210466.706054726</v>
      </c>
      <c r="H3555" s="0" t="n">
        <f aca="false">12*Inputs!$B$7*(MIN(1,$H$51*$C3555)*(ic*Inputs!$C$7+pE+fee_fx*Inputs!$D$7-cost_acc-cost_wd*Inputs!$E$7*$E3555-cost_fx*Inputs!$D$7-$F3555)+(1-MIN(1,$H$51*$C3555))*(1-MIN(1,Inputs!$G$7*$D3555)*churn_nonbuyers)*(ic*Inputs!$C$7+fee_wd*Inputs!$E$7*(1-$B3555)+fee_fx*Inputs!$D$7-cost_acc-cost_wd*Inputs!$E$7*(1-$B3555)-cost_fx*Inputs!$D$7))</f>
        <v>407859.042247648</v>
      </c>
      <c r="I3555" s="0" t="n">
        <f aca="false">12*Inputs!$B$8*(MIN(1,$H$52*$C3555)*(ic*Inputs!$C$8+pT-cost_acc-cost_wd*Inputs!$E$8-cost_fx*Inputs!$D$8-cost_ins)+(1-MIN(1,$H$52*$C3555))*(1-MIN(1,Inputs!$G$8*$D3555)*churn_nonbuyers)*(ic*Inputs!$C$8+fee_wd*Inputs!$E$8*(1-$B3555)+fee_fx*Inputs!$D$8-cost_acc-cost_wd*Inputs!$E$8*(1-$B3555)-cost_fx*Inputs!$D$8))</f>
        <v>117590.092957286</v>
      </c>
      <c r="J3555" s="0" t="n">
        <f aca="false">G3555+H3555+I3555-fixed</f>
        <v>35915.841259659</v>
      </c>
      <c r="K3555" s="0" t="n">
        <f aca="false">12*Inputs!$B$6*(1-MIN(1,Inputs!$G$6*$D3555)*churn_nonbuyers)*(ic*Inputs!$C$6+fee_wd*Inputs!$E$6*(1-$B3555)+fee_fx*Inputs!$D$6-cost_acc-cost_wd*Inputs!$E$6*(1-$B3555)-cost_fx*Inputs!$D$6)</f>
        <v>167133.537162</v>
      </c>
      <c r="L3555" s="0" t="n">
        <f aca="false">12*Inputs!$B$7*(1-MIN(1,Inputs!$G$7*$D3555)*churn_nonbuyers)*(ic*Inputs!$C$7+fee_wd*Inputs!$E$7*(1-$B3555)+fee_fx*Inputs!$D$7-cost_acc-cost_wd*Inputs!$E$7*(1-$B3555)-cost_fx*Inputs!$D$7)</f>
        <v>365274.2854332</v>
      </c>
      <c r="M3555" s="0" t="n">
        <f aca="false">12*Inputs!$B$8*(1-MIN(1,Inputs!$G$8*$D3555)*churn_nonbuyers)*(ic*Inputs!$C$8+fee_wd*Inputs!$E$8*(1-$B3555)+fee_fx*Inputs!$D$8-cost_acc-cost_wd*Inputs!$E$8*(1-$B3555)-cost_fx*Inputs!$D$8)</f>
        <v>3921.40083599998</v>
      </c>
      <c r="N3555" s="0" t="n">
        <f aca="false">K3555+L3555+I3555-fixed</f>
        <v>-50002.0844475138</v>
      </c>
      <c r="O3555" s="0" t="n">
        <f aca="false">K3555+L3555+M3555-fixed</f>
        <v>-163670.7765688</v>
      </c>
      <c r="P3555" s="0" t="n">
        <f aca="false">12*Inputs!$B$6*(1-MIN(1,Inputs!$F$6*$D3555))*(ic*Inputs!$C$6+flat_fee-cost_acc-cost_wd*Inputs!$E$6*$E3555-cost_fx*Inputs!$D$6)+12*Inputs!$B$7*(1-MIN(1,Inputs!$F$7*$D3555))*(ic*Inputs!$C$7+flat_fee-cost_acc-cost_wd*Inputs!$E$7*$E3555-cost_fx*Inputs!$D$7)+12*Inputs!$B$8*(1-MIN(1,Inputs!$F$8*$D3555))*(ic*Inputs!$C$8+flat_fee-cost_acc-cost_wd*Inputs!$E$8*$E3555-cost_fx*Inputs!$D$8)-fixed</f>
        <v>-182522.98055536</v>
      </c>
    </row>
    <row r="3556" customFormat="false" ht="15" hidden="false" customHeight="false" outlineLevel="0" collapsed="false">
      <c r="A3556" s="0" t="n">
        <v>3491</v>
      </c>
      <c r="B3556" s="0" t="n">
        <v>0.116468</v>
      </c>
      <c r="C3556" s="0" t="n">
        <v>0.914357</v>
      </c>
      <c r="D3556" s="0" t="n">
        <v>0.660367</v>
      </c>
      <c r="E3556" s="0" t="n">
        <v>1.056116</v>
      </c>
      <c r="F3556" s="0" t="n">
        <v>0.128792</v>
      </c>
      <c r="G3556" s="0" t="n">
        <f aca="false">12*Inputs!$B$6*(MIN(1,$H$50*$C3556)*(ic*Inputs!$C$6+pS+fee_fx*Inputs!$D$6-cost_acc-cost_wd*Inputs!$E$6*$E3556-cost_fx*Inputs!$D$6-$F3556)+(1-MIN(1,$H$50*$C3556))*(1-MIN(1,Inputs!$G$6*$D3556)*churn_nonbuyers)*(ic*Inputs!$C$6+fee_wd*Inputs!$E$6*(1-$B3556)+fee_fx*Inputs!$D$6-cost_acc-cost_wd*Inputs!$E$6*(1-$B3556)-cost_fx*Inputs!$D$6))</f>
        <v>228959.960045929</v>
      </c>
      <c r="H3556" s="0" t="n">
        <f aca="false">12*Inputs!$B$7*(MIN(1,$H$51*$C3556)*(ic*Inputs!$C$7+pE+fee_fx*Inputs!$D$7-cost_acc-cost_wd*Inputs!$E$7*$E3556-cost_fx*Inputs!$D$7-$F3556)+(1-MIN(1,$H$51*$C3556))*(1-MIN(1,Inputs!$G$7*$D3556)*churn_nonbuyers)*(ic*Inputs!$C$7+fee_wd*Inputs!$E$7*(1-$B3556)+fee_fx*Inputs!$D$7-cost_acc-cost_wd*Inputs!$E$7*(1-$B3556)-cost_fx*Inputs!$D$7))</f>
        <v>427153.333289496</v>
      </c>
      <c r="I3556" s="0" t="n">
        <f aca="false">12*Inputs!$B$8*(MIN(1,$H$52*$C3556)*(ic*Inputs!$C$8+pT-cost_acc-cost_wd*Inputs!$E$8-cost_fx*Inputs!$D$8-cost_ins)+(1-MIN(1,$H$52*$C3556))*(1-MIN(1,Inputs!$G$8*$D3556)*churn_nonbuyers)*(ic*Inputs!$C$8+fee_wd*Inputs!$E$8*(1-$B3556)+fee_fx*Inputs!$D$8-cost_acc-cost_wd*Inputs!$E$8*(1-$B3556)-cost_fx*Inputs!$D$8))</f>
        <v>193895.188186944</v>
      </c>
      <c r="J3556" s="0" t="n">
        <f aca="false">G3556+H3556+I3556-fixed</f>
        <v>150008.481522369</v>
      </c>
      <c r="K3556" s="0" t="n">
        <f aca="false">12*Inputs!$B$6*(1-MIN(1,Inputs!$G$6*$D3556)*churn_nonbuyers)*(ic*Inputs!$C$6+fee_wd*Inputs!$E$6*(1-$B3556)+fee_fx*Inputs!$D$6-cost_acc-cost_wd*Inputs!$E$6*(1-$B3556)-cost_fx*Inputs!$D$6)</f>
        <v>178725.872331043</v>
      </c>
      <c r="L3556" s="0" t="n">
        <f aca="false">12*Inputs!$B$7*(1-MIN(1,Inputs!$G$7*$D3556)*churn_nonbuyers)*(ic*Inputs!$C$7+fee_wd*Inputs!$E$7*(1-$B3556)+fee_fx*Inputs!$D$7-cost_acc-cost_wd*Inputs!$E$7*(1-$B3556)-cost_fx*Inputs!$D$7)</f>
        <v>378773.066982626</v>
      </c>
      <c r="M3556" s="0" t="n">
        <f aca="false">12*Inputs!$B$8*(1-MIN(1,Inputs!$G$8*$D3556)*churn_nonbuyers)*(ic*Inputs!$C$8+fee_wd*Inputs!$E$8*(1-$B3556)+fee_fx*Inputs!$D$8-cost_acc-cost_wd*Inputs!$E$8*(1-$B3556)-cost_fx*Inputs!$D$8)</f>
        <v>172513.114398202</v>
      </c>
      <c r="N3556" s="0" t="n">
        <f aca="false">K3556+L3556+I3556-fixed</f>
        <v>51394.1275006133</v>
      </c>
      <c r="O3556" s="0" t="n">
        <f aca="false">K3556+L3556+M3556-fixed</f>
        <v>30012.0537118709</v>
      </c>
      <c r="P3556" s="0" t="n">
        <f aca="false">12*Inputs!$B$6*(1-MIN(1,Inputs!$F$6*$D3556))*(ic*Inputs!$C$6+flat_fee-cost_acc-cost_wd*Inputs!$E$6*$E3556-cost_fx*Inputs!$D$6)+12*Inputs!$B$7*(1-MIN(1,Inputs!$F$7*$D3556))*(ic*Inputs!$C$7+flat_fee-cost_acc-cost_wd*Inputs!$E$7*$E3556-cost_fx*Inputs!$D$7)+12*Inputs!$B$8*(1-MIN(1,Inputs!$F$8*$D3556))*(ic*Inputs!$C$8+flat_fee-cost_acc-cost_wd*Inputs!$E$8*$E3556-cost_fx*Inputs!$D$8)-fixed</f>
        <v>233184.32352128</v>
      </c>
    </row>
    <row r="3557" customFormat="false" ht="15" hidden="false" customHeight="false" outlineLevel="0" collapsed="false">
      <c r="A3557" s="0" t="n">
        <v>3492</v>
      </c>
      <c r="B3557" s="0" t="n">
        <v>0.072632</v>
      </c>
      <c r="C3557" s="0" t="n">
        <v>0.899861</v>
      </c>
      <c r="D3557" s="0" t="n">
        <v>0.968811</v>
      </c>
      <c r="E3557" s="0" t="n">
        <v>1.084285</v>
      </c>
      <c r="F3557" s="0" t="n">
        <v>0.261421</v>
      </c>
      <c r="G3557" s="0" t="n">
        <f aca="false">12*Inputs!$B$6*(MIN(1,$H$50*$C3557)*(ic*Inputs!$C$6+pS+fee_fx*Inputs!$D$6-cost_acc-cost_wd*Inputs!$E$6*$E3557-cost_fx*Inputs!$D$6-$F3557)+(1-MIN(1,$H$50*$C3557))*(1-MIN(1,Inputs!$G$6*$D3557)*churn_nonbuyers)*(ic*Inputs!$C$6+fee_wd*Inputs!$E$6*(1-$B3557)+fee_fx*Inputs!$D$6-cost_acc-cost_wd*Inputs!$E$6*(1-$B3557)-cost_fx*Inputs!$D$6))</f>
        <v>227758.705869975</v>
      </c>
      <c r="H3557" s="0" t="n">
        <f aca="false">12*Inputs!$B$7*(MIN(1,$H$51*$C3557)*(ic*Inputs!$C$7+pE+fee_fx*Inputs!$D$7-cost_acc-cost_wd*Inputs!$E$7*$E3557-cost_fx*Inputs!$D$7-$F3557)+(1-MIN(1,$H$51*$C3557))*(1-MIN(1,Inputs!$G$7*$D3557)*churn_nonbuyers)*(ic*Inputs!$C$7+fee_wd*Inputs!$E$7*(1-$B3557)+fee_fx*Inputs!$D$7-cost_acc-cost_wd*Inputs!$E$7*(1-$B3557)-cost_fx*Inputs!$D$7))</f>
        <v>418225.959173337</v>
      </c>
      <c r="I3557" s="0" t="n">
        <f aca="false">12*Inputs!$B$8*(MIN(1,$H$52*$C3557)*(ic*Inputs!$C$8+pT-cost_acc-cost_wd*Inputs!$E$8-cost_fx*Inputs!$D$8-cost_ins)+(1-MIN(1,$H$52*$C3557))*(1-MIN(1,Inputs!$G$8*$D3557)*churn_nonbuyers)*(ic*Inputs!$C$8+fee_wd*Inputs!$E$8*(1-$B3557)+fee_fx*Inputs!$D$8-cost_acc-cost_wd*Inputs!$E$8*(1-$B3557)-cost_fx*Inputs!$D$8))</f>
        <v>168171.573252814</v>
      </c>
      <c r="J3557" s="0" t="n">
        <f aca="false">G3557+H3557+I3557-fixed</f>
        <v>114156.238296126</v>
      </c>
      <c r="K3557" s="0" t="n">
        <f aca="false">12*Inputs!$B$6*(1-MIN(1,Inputs!$G$6*$D3557)*churn_nonbuyers)*(ic*Inputs!$C$6+fee_wd*Inputs!$E$6*(1-$B3557)+fee_fx*Inputs!$D$6-cost_acc-cost_wd*Inputs!$E$6*(1-$B3557)-cost_fx*Inputs!$D$6)</f>
        <v>181882.017219974</v>
      </c>
      <c r="L3557" s="0" t="n">
        <f aca="false">12*Inputs!$B$7*(1-MIN(1,Inputs!$G$7*$D3557)*churn_nonbuyers)*(ic*Inputs!$C$7+fee_wd*Inputs!$E$7*(1-$B3557)+fee_fx*Inputs!$D$7-cost_acc-cost_wd*Inputs!$E$7*(1-$B3557)-cost_fx*Inputs!$D$7)</f>
        <v>381326.238203985</v>
      </c>
      <c r="M3557" s="0" t="n">
        <f aca="false">12*Inputs!$B$8*(1-MIN(1,Inputs!$G$8*$D3557)*churn_nonbuyers)*(ic*Inputs!$C$8+fee_wd*Inputs!$E$8*(1-$B3557)+fee_fx*Inputs!$D$8-cost_acc-cost_wd*Inputs!$E$8*(1-$B3557)-cost_fx*Inputs!$D$8)</f>
        <v>103924.047186547</v>
      </c>
      <c r="N3557" s="0" t="n">
        <f aca="false">K3557+L3557+I3557-fixed</f>
        <v>31379.8286767728</v>
      </c>
      <c r="O3557" s="0" t="n">
        <f aca="false">K3557+L3557+M3557-fixed</f>
        <v>-32867.6973894937</v>
      </c>
      <c r="P3557" s="0" t="n">
        <f aca="false">12*Inputs!$B$6*(1-MIN(1,Inputs!$F$6*$D3557))*(ic*Inputs!$C$6+flat_fee-cost_acc-cost_wd*Inputs!$E$6*$E3557-cost_fx*Inputs!$D$6)+12*Inputs!$B$7*(1-MIN(1,Inputs!$F$7*$D3557))*(ic*Inputs!$C$7+flat_fee-cost_acc-cost_wd*Inputs!$E$7*$E3557-cost_fx*Inputs!$D$7)+12*Inputs!$B$8*(1-MIN(1,Inputs!$F$8*$D3557))*(ic*Inputs!$C$8+flat_fee-cost_acc-cost_wd*Inputs!$E$8*$E3557-cost_fx*Inputs!$D$8)-fixed</f>
        <v>51018.3268244</v>
      </c>
    </row>
    <row r="3558" customFormat="false" ht="15" hidden="false" customHeight="false" outlineLevel="0" collapsed="false">
      <c r="A3558" s="0" t="n">
        <v>3493</v>
      </c>
      <c r="B3558" s="0" t="n">
        <v>0.01618</v>
      </c>
      <c r="C3558" s="0" t="n">
        <v>0.990235</v>
      </c>
      <c r="D3558" s="0" t="n">
        <v>1.125336</v>
      </c>
      <c r="E3558" s="0" t="n">
        <v>1.325556</v>
      </c>
      <c r="F3558" s="0" t="n">
        <v>0.071794</v>
      </c>
      <c r="G3558" s="0" t="n">
        <f aca="false">12*Inputs!$B$6*(MIN(1,$H$50*$C3558)*(ic*Inputs!$C$6+pS+fee_fx*Inputs!$D$6-cost_acc-cost_wd*Inputs!$E$6*$E3558-cost_fx*Inputs!$D$6-$F3558)+(1-MIN(1,$H$50*$C3558))*(1-MIN(1,Inputs!$G$6*$D3558)*churn_nonbuyers)*(ic*Inputs!$C$6+fee_wd*Inputs!$E$6*(1-$B3558)+fee_fx*Inputs!$D$6-cost_acc-cost_wd*Inputs!$E$6*(1-$B3558)-cost_fx*Inputs!$D$6))</f>
        <v>236874.427751557</v>
      </c>
      <c r="H3558" s="0" t="n">
        <f aca="false">12*Inputs!$B$7*(MIN(1,$H$51*$C3558)*(ic*Inputs!$C$7+pE+fee_fx*Inputs!$D$7-cost_acc-cost_wd*Inputs!$E$7*$E3558-cost_fx*Inputs!$D$7-$F3558)+(1-MIN(1,$H$51*$C3558))*(1-MIN(1,Inputs!$G$7*$D3558)*churn_nonbuyers)*(ic*Inputs!$C$7+fee_wd*Inputs!$E$7*(1-$B3558)+fee_fx*Inputs!$D$7-cost_acc-cost_wd*Inputs!$E$7*(1-$B3558)-cost_fx*Inputs!$D$7))</f>
        <v>408854.4259069</v>
      </c>
      <c r="I3558" s="0" t="n">
        <f aca="false">12*Inputs!$B$8*(MIN(1,$H$52*$C3558)*(ic*Inputs!$C$8+pT-cost_acc-cost_wd*Inputs!$E$8-cost_fx*Inputs!$D$8-cost_ins)+(1-MIN(1,$H$52*$C3558))*(1-MIN(1,Inputs!$G$8*$D3558)*churn_nonbuyers)*(ic*Inputs!$C$8+fee_wd*Inputs!$E$8*(1-$B3558)+fee_fx*Inputs!$D$8-cost_acc-cost_wd*Inputs!$E$8*(1-$B3558)-cost_fx*Inputs!$D$8))</f>
        <v>163944.405724339</v>
      </c>
      <c r="J3558" s="0" t="n">
        <f aca="false">G3558+H3558+I3558-fixed</f>
        <v>109673.259382795</v>
      </c>
      <c r="K3558" s="0" t="n">
        <f aca="false">12*Inputs!$B$6*(1-MIN(1,Inputs!$G$6*$D3558)*churn_nonbuyers)*(ic*Inputs!$C$6+fee_wd*Inputs!$E$6*(1-$B3558)+fee_fx*Inputs!$D$6-cost_acc-cost_wd*Inputs!$E$6*(1-$B3558)-cost_fx*Inputs!$D$6)</f>
        <v>188057.790262656</v>
      </c>
      <c r="L3558" s="0" t="n">
        <f aca="false">12*Inputs!$B$7*(1-MIN(1,Inputs!$G$7*$D3558)*churn_nonbuyers)*(ic*Inputs!$C$7+fee_wd*Inputs!$E$7*(1-$B3558)+fee_fx*Inputs!$D$7-cost_acc-cost_wd*Inputs!$E$7*(1-$B3558)-cost_fx*Inputs!$D$7)</f>
        <v>387336.674029594</v>
      </c>
      <c r="M3558" s="0" t="n">
        <f aca="false">12*Inputs!$B$8*(1-MIN(1,Inputs!$G$8*$D3558)*churn_nonbuyers)*(ic*Inputs!$C$8+fee_wd*Inputs!$E$8*(1-$B3558)+fee_fx*Inputs!$D$8-cost_acc-cost_wd*Inputs!$E$8*(1-$B3558)-cost_fx*Inputs!$D$8)</f>
        <v>69118.3773857281</v>
      </c>
      <c r="N3558" s="0" t="n">
        <f aca="false">K3558+L3558+I3558-fixed</f>
        <v>39338.8700165881</v>
      </c>
      <c r="O3558" s="0" t="n">
        <f aca="false">K3558+L3558+M3558-fixed</f>
        <v>-55487.1583220224</v>
      </c>
      <c r="P3558" s="0" t="n">
        <f aca="false">12*Inputs!$B$6*(1-MIN(1,Inputs!$F$6*$D3558))*(ic*Inputs!$C$6+flat_fee-cost_acc-cost_wd*Inputs!$E$6*$E3558-cost_fx*Inputs!$D$6)+12*Inputs!$B$7*(1-MIN(1,Inputs!$F$7*$D3558))*(ic*Inputs!$C$7+flat_fee-cost_acc-cost_wd*Inputs!$E$7*$E3558-cost_fx*Inputs!$D$7)+12*Inputs!$B$8*(1-MIN(1,Inputs!$F$8*$D3558))*(ic*Inputs!$C$8+flat_fee-cost_acc-cost_wd*Inputs!$E$8*$E3558-cost_fx*Inputs!$D$8)-fixed</f>
        <v>-131055.73897216</v>
      </c>
    </row>
    <row r="3559" customFormat="false" ht="15" hidden="false" customHeight="false" outlineLevel="0" collapsed="false">
      <c r="A3559" s="0" t="n">
        <v>3494</v>
      </c>
      <c r="B3559" s="0" t="n">
        <v>0.238108</v>
      </c>
      <c r="C3559" s="0" t="n">
        <v>0.967756</v>
      </c>
      <c r="D3559" s="0" t="n">
        <v>0.989641</v>
      </c>
      <c r="E3559" s="0" t="n">
        <v>1.149832</v>
      </c>
      <c r="F3559" s="0" t="n">
        <v>0.314365</v>
      </c>
      <c r="G3559" s="0" t="n">
        <f aca="false">12*Inputs!$B$6*(MIN(1,$H$50*$C3559)*(ic*Inputs!$C$6+pS+fee_fx*Inputs!$D$6-cost_acc-cost_wd*Inputs!$E$6*$E3559-cost_fx*Inputs!$D$6-$F3559)+(1-MIN(1,$H$50*$C3559))*(1-MIN(1,Inputs!$G$6*$D3559)*churn_nonbuyers)*(ic*Inputs!$C$6+fee_wd*Inputs!$E$6*(1-$B3559)+fee_fx*Inputs!$D$6-cost_acc-cost_wd*Inputs!$E$6*(1-$B3559)-cost_fx*Inputs!$D$6))</f>
        <v>207498.533605173</v>
      </c>
      <c r="H3559" s="0" t="n">
        <f aca="false">12*Inputs!$B$7*(MIN(1,$H$51*$C3559)*(ic*Inputs!$C$7+pE+fee_fx*Inputs!$D$7-cost_acc-cost_wd*Inputs!$E$7*$E3559-cost_fx*Inputs!$D$7-$F3559)+(1-MIN(1,$H$51*$C3559))*(1-MIN(1,Inputs!$G$7*$D3559)*churn_nonbuyers)*(ic*Inputs!$C$7+fee_wd*Inputs!$E$7*(1-$B3559)+fee_fx*Inputs!$D$7-cost_acc-cost_wd*Inputs!$E$7*(1-$B3559)-cost_fx*Inputs!$D$7))</f>
        <v>396429.997678636</v>
      </c>
      <c r="I3559" s="0" t="n">
        <f aca="false">12*Inputs!$B$8*(MIN(1,$H$52*$C3559)*(ic*Inputs!$C$8+pT-cost_acc-cost_wd*Inputs!$E$8-cost_fx*Inputs!$D$8-cost_ins)+(1-MIN(1,$H$52*$C3559))*(1-MIN(1,Inputs!$G$8*$D3559)*churn_nonbuyers)*(ic*Inputs!$C$8+fee_wd*Inputs!$E$8*(1-$B3559)+fee_fx*Inputs!$D$8-cost_acc-cost_wd*Inputs!$E$8*(1-$B3559)-cost_fx*Inputs!$D$8))</f>
        <v>170713.072186316</v>
      </c>
      <c r="J3559" s="0" t="n">
        <f aca="false">G3559+H3559+I3559-fixed</f>
        <v>74641.6034701251</v>
      </c>
      <c r="K3559" s="0" t="n">
        <f aca="false">12*Inputs!$B$6*(1-MIN(1,Inputs!$G$6*$D3559)*churn_nonbuyers)*(ic*Inputs!$C$6+fee_wd*Inputs!$E$6*(1-$B3559)+fee_fx*Inputs!$D$6-cost_acc-cost_wd*Inputs!$E$6*(1-$B3559)-cost_fx*Inputs!$D$6)</f>
        <v>159033.485082442</v>
      </c>
      <c r="L3559" s="0" t="n">
        <f aca="false">12*Inputs!$B$7*(1-MIN(1,Inputs!$G$7*$D3559)*churn_nonbuyers)*(ic*Inputs!$C$7+fee_wd*Inputs!$E$7*(1-$B3559)+fee_fx*Inputs!$D$7-cost_acc-cost_wd*Inputs!$E$7*(1-$B3559)-cost_fx*Inputs!$D$7)</f>
        <v>357959.721481465</v>
      </c>
      <c r="M3559" s="0" t="n">
        <f aca="false">12*Inputs!$B$8*(1-MIN(1,Inputs!$G$8*$D3559)*churn_nonbuyers)*(ic*Inputs!$C$8+fee_wd*Inputs!$E$8*(1-$B3559)+fee_fx*Inputs!$D$8-cost_acc-cost_wd*Inputs!$E$8*(1-$B3559)-cost_fx*Inputs!$D$8)</f>
        <v>96775.1926780608</v>
      </c>
      <c r="N3559" s="0" t="n">
        <f aca="false">K3559+L3559+I3559-fixed</f>
        <v>-12293.721249777</v>
      </c>
      <c r="O3559" s="0" t="n">
        <f aca="false">K3559+L3559+M3559-fixed</f>
        <v>-86231.6007580324</v>
      </c>
      <c r="P3559" s="0" t="n">
        <f aca="false">12*Inputs!$B$6*(1-MIN(1,Inputs!$F$6*$D3559))*(ic*Inputs!$C$6+flat_fee-cost_acc-cost_wd*Inputs!$E$6*$E3559-cost_fx*Inputs!$D$6)+12*Inputs!$B$7*(1-MIN(1,Inputs!$F$7*$D3559))*(ic*Inputs!$C$7+flat_fee-cost_acc-cost_wd*Inputs!$E$7*$E3559-cost_fx*Inputs!$D$7)+12*Inputs!$B$8*(1-MIN(1,Inputs!$F$8*$D3559))*(ic*Inputs!$C$8+flat_fee-cost_acc-cost_wd*Inputs!$E$8*$E3559-cost_fx*Inputs!$D$8)-fixed</f>
        <v>11213.79982688</v>
      </c>
    </row>
    <row r="3560" customFormat="false" ht="15" hidden="false" customHeight="false" outlineLevel="0" collapsed="false">
      <c r="A3560" s="0" t="n">
        <v>3495</v>
      </c>
      <c r="B3560" s="0" t="n">
        <v>0.428548</v>
      </c>
      <c r="C3560" s="0" t="n">
        <v>0.721177</v>
      </c>
      <c r="D3560" s="0" t="n">
        <v>0.883459</v>
      </c>
      <c r="E3560" s="0" t="n">
        <v>1.082113</v>
      </c>
      <c r="F3560" s="0" t="n">
        <v>0.087115</v>
      </c>
      <c r="G3560" s="0" t="n">
        <f aca="false">12*Inputs!$B$6*(MIN(1,$H$50*$C3560)*(ic*Inputs!$C$6+pS+fee_fx*Inputs!$D$6-cost_acc-cost_wd*Inputs!$E$6*$E3560-cost_fx*Inputs!$D$6-$F3560)+(1-MIN(1,$H$50*$C3560))*(1-MIN(1,Inputs!$G$6*$D3560)*churn_nonbuyers)*(ic*Inputs!$C$6+fee_wd*Inputs!$E$6*(1-$B3560)+fee_fx*Inputs!$D$6-cost_acc-cost_wd*Inputs!$E$6*(1-$B3560)-cost_fx*Inputs!$D$6))</f>
        <v>176188.40128797</v>
      </c>
      <c r="H3560" s="0" t="n">
        <f aca="false">12*Inputs!$B$7*(MIN(1,$H$51*$C3560)*(ic*Inputs!$C$7+pE+fee_fx*Inputs!$D$7-cost_acc-cost_wd*Inputs!$E$7*$E3560-cost_fx*Inputs!$D$7-$F3560)+(1-MIN(1,$H$51*$C3560))*(1-MIN(1,Inputs!$G$7*$D3560)*churn_nonbuyers)*(ic*Inputs!$C$7+fee_wd*Inputs!$E$7*(1-$B3560)+fee_fx*Inputs!$D$7-cost_acc-cost_wd*Inputs!$E$7*(1-$B3560)-cost_fx*Inputs!$D$7))</f>
        <v>383534.756077227</v>
      </c>
      <c r="I3560" s="0" t="n">
        <f aca="false">12*Inputs!$B$8*(MIN(1,$H$52*$C3560)*(ic*Inputs!$C$8+pT-cost_acc-cost_wd*Inputs!$E$8-cost_fx*Inputs!$D$8-cost_ins)+(1-MIN(1,$H$52*$C3560))*(1-MIN(1,Inputs!$G$8*$D3560)*churn_nonbuyers)*(ic*Inputs!$C$8+fee_wd*Inputs!$E$8*(1-$B3560)+fee_fx*Inputs!$D$8-cost_acc-cost_wd*Inputs!$E$8*(1-$B3560)-cost_fx*Inputs!$D$8))</f>
        <v>161739.446444459</v>
      </c>
      <c r="J3560" s="0" t="n">
        <f aca="false">G3560+H3560+I3560-fixed</f>
        <v>21462.6038096554</v>
      </c>
      <c r="K3560" s="0" t="n">
        <f aca="false">12*Inputs!$B$6*(1-MIN(1,Inputs!$G$6*$D3560)*churn_nonbuyers)*(ic*Inputs!$C$6+fee_wd*Inputs!$E$6*(1-$B3560)+fee_fx*Inputs!$D$6-cost_acc-cost_wd*Inputs!$E$6*(1-$B3560)-cost_fx*Inputs!$D$6)</f>
        <v>133709.77431023</v>
      </c>
      <c r="L3560" s="0" t="n">
        <f aca="false">12*Inputs!$B$7*(1-MIN(1,Inputs!$G$7*$D3560)*churn_nonbuyers)*(ic*Inputs!$C$7+fee_wd*Inputs!$E$7*(1-$B3560)+fee_fx*Inputs!$D$7-cost_acc-cost_wd*Inputs!$E$7*(1-$B3560)-cost_fx*Inputs!$D$7)</f>
        <v>332438.339754138</v>
      </c>
      <c r="M3560" s="0" t="n">
        <f aca="false">12*Inputs!$B$8*(1-MIN(1,Inputs!$G$8*$D3560)*churn_nonbuyers)*(ic*Inputs!$C$8+fee_wd*Inputs!$E$8*(1-$B3560)+fee_fx*Inputs!$D$8-cost_acc-cost_wd*Inputs!$E$8*(1-$B3560)-cost_fx*Inputs!$D$8)</f>
        <v>116698.097821075</v>
      </c>
      <c r="N3560" s="0" t="n">
        <f aca="false">K3560+L3560+I3560-fixed</f>
        <v>-72112.4394911728</v>
      </c>
      <c r="O3560" s="0" t="n">
        <f aca="false">K3560+L3560+M3560-fixed</f>
        <v>-117153.788114556</v>
      </c>
      <c r="P3560" s="0" t="n">
        <f aca="false">12*Inputs!$B$6*(1-MIN(1,Inputs!$F$6*$D3560))*(ic*Inputs!$C$6+flat_fee-cost_acc-cost_wd*Inputs!$E$6*$E3560-cost_fx*Inputs!$D$6)+12*Inputs!$B$7*(1-MIN(1,Inputs!$F$7*$D3560))*(ic*Inputs!$C$7+flat_fee-cost_acc-cost_wd*Inputs!$E$7*$E3560-cost_fx*Inputs!$D$7)+12*Inputs!$B$8*(1-MIN(1,Inputs!$F$8*$D3560))*(ic*Inputs!$C$8+flat_fee-cost_acc-cost_wd*Inputs!$E$8*$E3560-cost_fx*Inputs!$D$8)-fixed</f>
        <v>98423.22957608</v>
      </c>
    </row>
    <row r="3561" customFormat="false" ht="15" hidden="false" customHeight="false" outlineLevel="0" collapsed="false">
      <c r="A3561" s="0" t="n">
        <v>3496</v>
      </c>
      <c r="B3561" s="0" t="n">
        <v>0.361475</v>
      </c>
      <c r="C3561" s="0" t="n">
        <v>1.036892</v>
      </c>
      <c r="D3561" s="0" t="n">
        <v>1.738576</v>
      </c>
      <c r="E3561" s="0" t="n">
        <v>1.066175</v>
      </c>
      <c r="F3561" s="0" t="n">
        <v>0.079431</v>
      </c>
      <c r="G3561" s="0" t="n">
        <f aca="false">12*Inputs!$B$6*(MIN(1,$H$50*$C3561)*(ic*Inputs!$C$6+pS+fee_fx*Inputs!$D$6-cost_acc-cost_wd*Inputs!$E$6*$E3561-cost_fx*Inputs!$D$6-$F3561)+(1-MIN(1,$H$50*$C3561))*(1-MIN(1,Inputs!$G$6*$D3561)*churn_nonbuyers)*(ic*Inputs!$C$6+fee_wd*Inputs!$E$6*(1-$B3561)+fee_fx*Inputs!$D$6-cost_acc-cost_wd*Inputs!$E$6*(1-$B3561)-cost_fx*Inputs!$D$6))</f>
        <v>197951.344248449</v>
      </c>
      <c r="H3561" s="0" t="n">
        <f aca="false">12*Inputs!$B$7*(MIN(1,$H$51*$C3561)*(ic*Inputs!$C$7+pE+fee_fx*Inputs!$D$7-cost_acc-cost_wd*Inputs!$E$7*$E3561-cost_fx*Inputs!$D$7-$F3561)+(1-MIN(1,$H$51*$C3561))*(1-MIN(1,Inputs!$G$7*$D3561)*churn_nonbuyers)*(ic*Inputs!$C$7+fee_wd*Inputs!$E$7*(1-$B3561)+fee_fx*Inputs!$D$7-cost_acc-cost_wd*Inputs!$E$7*(1-$B3561)-cost_fx*Inputs!$D$7))</f>
        <v>408497.127598487</v>
      </c>
      <c r="I3561" s="0" t="n">
        <f aca="false">12*Inputs!$B$8*(MIN(1,$H$52*$C3561)*(ic*Inputs!$C$8+pT-cost_acc-cost_wd*Inputs!$E$8-cost_fx*Inputs!$D$8-cost_ins)+(1-MIN(1,$H$52*$C3561))*(1-MIN(1,Inputs!$G$8*$D3561)*churn_nonbuyers)*(ic*Inputs!$C$8+fee_wd*Inputs!$E$8*(1-$B3561)+fee_fx*Inputs!$D$8-cost_acc-cost_wd*Inputs!$E$8*(1-$B3561)-cost_fx*Inputs!$D$8))</f>
        <v>149461.760448</v>
      </c>
      <c r="J3561" s="0" t="n">
        <f aca="false">G3561+H3561+I3561-fixed</f>
        <v>55910.2322949369</v>
      </c>
      <c r="K3561" s="0" t="n">
        <f aca="false">12*Inputs!$B$6*(1-MIN(1,Inputs!$G$6*$D3561)*churn_nonbuyers)*(ic*Inputs!$C$6+fee_wd*Inputs!$E$6*(1-$B3561)+fee_fx*Inputs!$D$6-cost_acc-cost_wd*Inputs!$E$6*(1-$B3561)-cost_fx*Inputs!$D$6)</f>
        <v>136547.60658912</v>
      </c>
      <c r="L3561" s="0" t="n">
        <f aca="false">12*Inputs!$B$7*(1-MIN(1,Inputs!$G$7*$D3561)*churn_nonbuyers)*(ic*Inputs!$C$7+fee_wd*Inputs!$E$7*(1-$B3561)+fee_fx*Inputs!$D$7-cost_acc-cost_wd*Inputs!$E$7*(1-$B3561)-cost_fx*Inputs!$D$7)</f>
        <v>332832.696305472</v>
      </c>
      <c r="M3561" s="0" t="n">
        <f aca="false">12*Inputs!$B$8*(1-MIN(1,Inputs!$G$8*$D3561)*churn_nonbuyers)*(ic*Inputs!$C$8+fee_wd*Inputs!$E$8*(1-$B3561)+fee_fx*Inputs!$D$8-cost_acc-cost_wd*Inputs!$E$8*(1-$B3561)-cost_fx*Inputs!$D$8)</f>
        <v>0</v>
      </c>
      <c r="N3561" s="0" t="n">
        <f aca="false">K3561+L3561+I3561-fixed</f>
        <v>-81157.936657408</v>
      </c>
      <c r="O3561" s="0" t="n">
        <f aca="false">K3561+L3561+M3561-fixed</f>
        <v>-230619.697105408</v>
      </c>
      <c r="P3561" s="0" t="n">
        <f aca="false">12*Inputs!$B$6*(1-MIN(1,Inputs!$F$6*$D3561))*(ic*Inputs!$C$6+flat_fee-cost_acc-cost_wd*Inputs!$E$6*$E3561-cost_fx*Inputs!$D$6)+12*Inputs!$B$7*(1-MIN(1,Inputs!$F$7*$D3561))*(ic*Inputs!$C$7+flat_fee-cost_acc-cost_wd*Inputs!$E$7*$E3561-cost_fx*Inputs!$D$7)+12*Inputs!$B$8*(1-MIN(1,Inputs!$F$8*$D3561))*(ic*Inputs!$C$8+flat_fee-cost_acc-cost_wd*Inputs!$E$8*$E3561-cost_fx*Inputs!$D$8)-fixed</f>
        <v>-362889.222496</v>
      </c>
    </row>
    <row r="3562" customFormat="false" ht="15" hidden="false" customHeight="false" outlineLevel="0" collapsed="false">
      <c r="A3562" s="0" t="n">
        <v>3497</v>
      </c>
      <c r="B3562" s="0" t="n">
        <v>0.285416</v>
      </c>
      <c r="C3562" s="0" t="n">
        <v>0.894288</v>
      </c>
      <c r="D3562" s="0" t="n">
        <v>1.281945</v>
      </c>
      <c r="E3562" s="0" t="n">
        <v>1.165433</v>
      </c>
      <c r="F3562" s="0" t="n">
        <v>0.090733</v>
      </c>
      <c r="G3562" s="0" t="n">
        <f aca="false">12*Inputs!$B$6*(MIN(1,$H$50*$C3562)*(ic*Inputs!$C$6+pS+fee_fx*Inputs!$D$6-cost_acc-cost_wd*Inputs!$E$6*$E3562-cost_fx*Inputs!$D$6-$F3562)+(1-MIN(1,$H$50*$C3562))*(1-MIN(1,Inputs!$G$6*$D3562)*churn_nonbuyers)*(ic*Inputs!$C$6+fee_wd*Inputs!$E$6*(1-$B3562)+fee_fx*Inputs!$D$6-cost_acc-cost_wd*Inputs!$E$6*(1-$B3562)-cost_fx*Inputs!$D$6))</f>
        <v>199915.699795147</v>
      </c>
      <c r="H3562" s="0" t="n">
        <f aca="false">12*Inputs!$B$7*(MIN(1,$H$51*$C3562)*(ic*Inputs!$C$7+pE+fee_fx*Inputs!$D$7-cost_acc-cost_wd*Inputs!$E$7*$E3562-cost_fx*Inputs!$D$7-$F3562)+(1-MIN(1,$H$51*$C3562))*(1-MIN(1,Inputs!$G$7*$D3562)*churn_nonbuyers)*(ic*Inputs!$C$7+fee_wd*Inputs!$E$7*(1-$B3562)+fee_fx*Inputs!$D$7-cost_acc-cost_wd*Inputs!$E$7*(1-$B3562)-cost_fx*Inputs!$D$7))</f>
        <v>397136.742094584</v>
      </c>
      <c r="I3562" s="0" t="n">
        <f aca="false">12*Inputs!$B$8*(MIN(1,$H$52*$C3562)*(ic*Inputs!$C$8+pT-cost_acc-cost_wd*Inputs!$E$8-cost_fx*Inputs!$D$8-cost_ins)+(1-MIN(1,$H$52*$C3562))*(1-MIN(1,Inputs!$G$8*$D3562)*churn_nonbuyers)*(ic*Inputs!$C$8+fee_wd*Inputs!$E$8*(1-$B3562)+fee_fx*Inputs!$D$8-cost_acc-cost_wd*Inputs!$E$8*(1-$B3562)-cost_fx*Inputs!$D$8))</f>
        <v>140909.751395578</v>
      </c>
      <c r="J3562" s="0" t="n">
        <f aca="false">G3562+H3562+I3562-fixed</f>
        <v>37962.1932853094</v>
      </c>
      <c r="K3562" s="0" t="n">
        <f aca="false">12*Inputs!$B$6*(1-MIN(1,Inputs!$G$6*$D3562)*churn_nonbuyers)*(ic*Inputs!$C$6+fee_wd*Inputs!$E$6*(1-$B3562)+fee_fx*Inputs!$D$6-cost_acc-cost_wd*Inputs!$E$6*(1-$B3562)-cost_fx*Inputs!$D$6)</f>
        <v>150212.481221664</v>
      </c>
      <c r="L3562" s="0" t="n">
        <f aca="false">12*Inputs!$B$7*(1-MIN(1,Inputs!$G$7*$D3562)*churn_nonbuyers)*(ic*Inputs!$C$7+fee_wd*Inputs!$E$7*(1-$B3562)+fee_fx*Inputs!$D$7-cost_acc-cost_wd*Inputs!$E$7*(1-$B3562)-cost_fx*Inputs!$D$7)</f>
        <v>348174.323772998</v>
      </c>
      <c r="M3562" s="0" t="n">
        <f aca="false">12*Inputs!$B$8*(1-MIN(1,Inputs!$G$8*$D3562)*churn_nonbuyers)*(ic*Inputs!$C$8+fee_wd*Inputs!$E$8*(1-$B3562)+fee_fx*Inputs!$D$8-cost_acc-cost_wd*Inputs!$E$8*(1-$B3562)-cost_fx*Inputs!$D$8)</f>
        <v>32095.0622344321</v>
      </c>
      <c r="N3562" s="0" t="n">
        <f aca="false">K3562+L3562+I3562-fixed</f>
        <v>-60703.4436097594</v>
      </c>
      <c r="O3562" s="0" t="n">
        <f aca="false">K3562+L3562+M3562-fixed</f>
        <v>-169518.132770905</v>
      </c>
      <c r="P3562" s="0" t="n">
        <f aca="false">12*Inputs!$B$6*(1-MIN(1,Inputs!$F$6*$D3562))*(ic*Inputs!$C$6+flat_fee-cost_acc-cost_wd*Inputs!$E$6*$E3562-cost_fx*Inputs!$D$6)+12*Inputs!$B$7*(1-MIN(1,Inputs!$F$7*$D3562))*(ic*Inputs!$C$7+flat_fee-cost_acc-cost_wd*Inputs!$E$7*$E3562-cost_fx*Inputs!$D$7)+12*Inputs!$B$8*(1-MIN(1,Inputs!$F$8*$D3562))*(ic*Inputs!$C$8+flat_fee-cost_acc-cost_wd*Inputs!$E$8*$E3562-cost_fx*Inputs!$D$8)-fixed</f>
        <v>-148797.4142356</v>
      </c>
    </row>
    <row r="3563" customFormat="false" ht="15" hidden="false" customHeight="false" outlineLevel="0" collapsed="false">
      <c r="A3563" s="0" t="n">
        <v>3498</v>
      </c>
      <c r="B3563" s="0" t="n">
        <v>0.086294</v>
      </c>
      <c r="C3563" s="0" t="n">
        <v>0.846687</v>
      </c>
      <c r="D3563" s="0" t="n">
        <v>1.461236</v>
      </c>
      <c r="E3563" s="0" t="n">
        <v>1.216484</v>
      </c>
      <c r="F3563" s="0" t="n">
        <v>0.14031</v>
      </c>
      <c r="G3563" s="0" t="n">
        <f aca="false">12*Inputs!$B$6*(MIN(1,$H$50*$C3563)*(ic*Inputs!$C$6+pS+fee_fx*Inputs!$D$6-cost_acc-cost_wd*Inputs!$E$6*$E3563-cost_fx*Inputs!$D$6-$F3563)+(1-MIN(1,$H$50*$C3563))*(1-MIN(1,Inputs!$G$6*$D3563)*churn_nonbuyers)*(ic*Inputs!$C$6+fee_wd*Inputs!$E$6*(1-$B3563)+fee_fx*Inputs!$D$6-cost_acc-cost_wd*Inputs!$E$6*(1-$B3563)-cost_fx*Inputs!$D$6))</f>
        <v>218744.058251038</v>
      </c>
      <c r="H3563" s="0" t="n">
        <f aca="false">12*Inputs!$B$7*(MIN(1,$H$51*$C3563)*(ic*Inputs!$C$7+pE+fee_fx*Inputs!$D$7-cost_acc-cost_wd*Inputs!$E$7*$E3563-cost_fx*Inputs!$D$7-$F3563)+(1-MIN(1,$H$51*$C3563))*(1-MIN(1,Inputs!$G$7*$D3563)*churn_nonbuyers)*(ic*Inputs!$C$7+fee_wd*Inputs!$E$7*(1-$B3563)+fee_fx*Inputs!$D$7-cost_acc-cost_wd*Inputs!$E$7*(1-$B3563)-cost_fx*Inputs!$D$7))</f>
        <v>403976.587840937</v>
      </c>
      <c r="I3563" s="0" t="n">
        <f aca="false">12*Inputs!$B$8*(MIN(1,$H$52*$C3563)*(ic*Inputs!$C$8+pT-cost_acc-cost_wd*Inputs!$E$8-cost_fx*Inputs!$D$8-cost_ins)+(1-MIN(1,$H$52*$C3563))*(1-MIN(1,Inputs!$G$8*$D3563)*churn_nonbuyers)*(ic*Inputs!$C$8+fee_wd*Inputs!$E$8*(1-$B3563)+fee_fx*Inputs!$D$8-cost_acc-cost_wd*Inputs!$E$8*(1-$B3563)-cost_fx*Inputs!$D$8))</f>
        <v>122044.850928</v>
      </c>
      <c r="J3563" s="0" t="n">
        <f aca="false">G3563+H3563+I3563-fixed</f>
        <v>44765.4970199744</v>
      </c>
      <c r="K3563" s="0" t="n">
        <f aca="false">12*Inputs!$B$6*(1-MIN(1,Inputs!$G$6*$D3563)*churn_nonbuyers)*(ic*Inputs!$C$6+fee_wd*Inputs!$E$6*(1-$B3563)+fee_fx*Inputs!$D$6-cost_acc-cost_wd*Inputs!$E$6*(1-$B3563)-cost_fx*Inputs!$D$6)</f>
        <v>175352.295595565</v>
      </c>
      <c r="L3563" s="0" t="n">
        <f aca="false">12*Inputs!$B$7*(1-MIN(1,Inputs!$G$7*$D3563)*churn_nonbuyers)*(ic*Inputs!$C$7+fee_wd*Inputs!$E$7*(1-$B3563)+fee_fx*Inputs!$D$7-cost_acc-cost_wd*Inputs!$E$7*(1-$B3563)-cost_fx*Inputs!$D$7)</f>
        <v>373643.287629339</v>
      </c>
      <c r="M3563" s="0" t="n">
        <f aca="false">12*Inputs!$B$8*(1-MIN(1,Inputs!$G$8*$D3563)*churn_nonbuyers)*(ic*Inputs!$C$8+fee_wd*Inputs!$E$8*(1-$B3563)+fee_fx*Inputs!$D$8-cost_acc-cost_wd*Inputs!$E$8*(1-$B3563)-cost_fx*Inputs!$D$8)</f>
        <v>0</v>
      </c>
      <c r="N3563" s="0" t="n">
        <f aca="false">K3563+L3563+I3563-fixed</f>
        <v>-28959.5658470963</v>
      </c>
      <c r="O3563" s="0" t="n">
        <f aca="false">K3563+L3563+M3563-fixed</f>
        <v>-151004.416775096</v>
      </c>
      <c r="P3563" s="0" t="n">
        <f aca="false">12*Inputs!$B$6*(1-MIN(1,Inputs!$F$6*$D3563))*(ic*Inputs!$C$6+flat_fee-cost_acc-cost_wd*Inputs!$E$6*$E3563-cost_fx*Inputs!$D$6)+12*Inputs!$B$7*(1-MIN(1,Inputs!$F$7*$D3563))*(ic*Inputs!$C$7+flat_fee-cost_acc-cost_wd*Inputs!$E$7*$E3563-cost_fx*Inputs!$D$7)+12*Inputs!$B$8*(1-MIN(1,Inputs!$F$8*$D3563))*(ic*Inputs!$C$8+flat_fee-cost_acc-cost_wd*Inputs!$E$8*$E3563-cost_fx*Inputs!$D$8)-fixed</f>
        <v>-259188.93159424</v>
      </c>
    </row>
    <row r="3564" customFormat="false" ht="15" hidden="false" customHeight="false" outlineLevel="0" collapsed="false">
      <c r="A3564" s="0" t="n">
        <v>3499</v>
      </c>
      <c r="B3564" s="0" t="n">
        <v>0.311998</v>
      </c>
      <c r="C3564" s="0" t="n">
        <v>0.897013</v>
      </c>
      <c r="D3564" s="0" t="n">
        <v>0.643359</v>
      </c>
      <c r="E3564" s="0" t="n">
        <v>1.157047</v>
      </c>
      <c r="F3564" s="0" t="n">
        <v>0.397941</v>
      </c>
      <c r="G3564" s="0" t="n">
        <f aca="false">12*Inputs!$B$6*(MIN(1,$H$50*$C3564)*(ic*Inputs!$C$6+pS+fee_fx*Inputs!$D$6-cost_acc-cost_wd*Inputs!$E$6*$E3564-cost_fx*Inputs!$D$6-$F3564)+(1-MIN(1,$H$50*$C3564))*(1-MIN(1,Inputs!$G$6*$D3564)*churn_nonbuyers)*(ic*Inputs!$C$6+fee_wd*Inputs!$E$6*(1-$B3564)+fee_fx*Inputs!$D$6-cost_acc-cost_wd*Inputs!$E$6*(1-$B3564)-cost_fx*Inputs!$D$6))</f>
        <v>195209.424567153</v>
      </c>
      <c r="H3564" s="0" t="n">
        <f aca="false">12*Inputs!$B$7*(MIN(1,$H$51*$C3564)*(ic*Inputs!$C$7+pE+fee_fx*Inputs!$D$7-cost_acc-cost_wd*Inputs!$E$7*$E3564-cost_fx*Inputs!$D$7-$F3564)+(1-MIN(1,$H$51*$C3564))*(1-MIN(1,Inputs!$G$7*$D3564)*churn_nonbuyers)*(ic*Inputs!$C$7+fee_wd*Inputs!$E$7*(1-$B3564)+fee_fx*Inputs!$D$7-cost_acc-cost_wd*Inputs!$E$7*(1-$B3564)-cost_fx*Inputs!$D$7))</f>
        <v>384320.648260343</v>
      </c>
      <c r="I3564" s="0" t="n">
        <f aca="false">12*Inputs!$B$8*(MIN(1,$H$52*$C3564)*(ic*Inputs!$C$8+pT-cost_acc-cost_wd*Inputs!$E$8-cost_fx*Inputs!$D$8-cost_ins)+(1-MIN(1,$H$52*$C3564))*(1-MIN(1,Inputs!$G$8*$D3564)*churn_nonbuyers)*(ic*Inputs!$C$8+fee_wd*Inputs!$E$8*(1-$B3564)+fee_fx*Inputs!$D$8-cost_acc-cost_wd*Inputs!$E$8*(1-$B3564)-cost_fx*Inputs!$D$8))</f>
        <v>192991.273594529</v>
      </c>
      <c r="J3564" s="0" t="n">
        <f aca="false">G3564+H3564+I3564-fixed</f>
        <v>72521.346422025</v>
      </c>
      <c r="K3564" s="0" t="n">
        <f aca="false">12*Inputs!$B$6*(1-MIN(1,Inputs!$G$6*$D3564)*churn_nonbuyers)*(ic*Inputs!$C$6+fee_wd*Inputs!$E$6*(1-$B3564)+fee_fx*Inputs!$D$6-cost_acc-cost_wd*Inputs!$E$6*(1-$B3564)-cost_fx*Inputs!$D$6)</f>
        <v>151632.46167323</v>
      </c>
      <c r="L3564" s="0" t="n">
        <f aca="false">12*Inputs!$B$7*(1-MIN(1,Inputs!$G$7*$D3564)*churn_nonbuyers)*(ic*Inputs!$C$7+fee_wd*Inputs!$E$7*(1-$B3564)+fee_fx*Inputs!$D$7-cost_acc-cost_wd*Inputs!$E$7*(1-$B3564)-cost_fx*Inputs!$D$7)</f>
        <v>351357.356971938</v>
      </c>
      <c r="M3564" s="0" t="n">
        <f aca="false">12*Inputs!$B$8*(1-MIN(1,Inputs!$G$8*$D3564)*churn_nonbuyers)*(ic*Inputs!$C$8+fee_wd*Inputs!$E$8*(1-$B3564)+fee_fx*Inputs!$D$8-cost_acc-cost_wd*Inputs!$E$8*(1-$B3564)-cost_fx*Inputs!$D$8)</f>
        <v>171173.849515075</v>
      </c>
      <c r="N3564" s="0" t="n">
        <f aca="false">K3564+L3564+I3564-fixed</f>
        <v>-4018.90776030242</v>
      </c>
      <c r="O3564" s="0" t="n">
        <f aca="false">K3564+L3564+M3564-fixed</f>
        <v>-25836.3318397561</v>
      </c>
      <c r="P3564" s="0" t="n">
        <f aca="false">12*Inputs!$B$6*(1-MIN(1,Inputs!$F$6*$D3564))*(ic*Inputs!$C$6+flat_fee-cost_acc-cost_wd*Inputs!$E$6*$E3564-cost_fx*Inputs!$D$6)+12*Inputs!$B$7*(1-MIN(1,Inputs!$F$7*$D3564))*(ic*Inputs!$C$7+flat_fee-cost_acc-cost_wd*Inputs!$E$7*$E3564-cost_fx*Inputs!$D$7)+12*Inputs!$B$8*(1-MIN(1,Inputs!$F$8*$D3564))*(ic*Inputs!$C$8+flat_fee-cost_acc-cost_wd*Inputs!$E$8*$E3564-cost_fx*Inputs!$D$8)-fixed</f>
        <v>190305.28605752</v>
      </c>
    </row>
    <row r="3565" customFormat="false" ht="15" hidden="false" customHeight="false" outlineLevel="0" collapsed="false">
      <c r="A3565" s="0" t="n">
        <v>3500</v>
      </c>
      <c r="B3565" s="0" t="n">
        <v>0.421233</v>
      </c>
      <c r="C3565" s="0" t="n">
        <v>0.869858</v>
      </c>
      <c r="D3565" s="0" t="n">
        <v>1.68184</v>
      </c>
      <c r="E3565" s="0" t="n">
        <v>1.105775</v>
      </c>
      <c r="F3565" s="0" t="n">
        <v>0.25755</v>
      </c>
      <c r="G3565" s="0" t="n">
        <f aca="false">12*Inputs!$B$6*(MIN(1,$H$50*$C3565)*(ic*Inputs!$C$6+pS+fee_fx*Inputs!$D$6-cost_acc-cost_wd*Inputs!$E$6*$E3565-cost_fx*Inputs!$D$6-$F3565)+(1-MIN(1,$H$50*$C3565))*(1-MIN(1,Inputs!$G$6*$D3565)*churn_nonbuyers)*(ic*Inputs!$C$6+fee_wd*Inputs!$E$6*(1-$B3565)+fee_fx*Inputs!$D$6-cost_acc-cost_wd*Inputs!$E$6*(1-$B3565)-cost_fx*Inputs!$D$6))</f>
        <v>176757.983222576</v>
      </c>
      <c r="H3565" s="0" t="n">
        <f aca="false">12*Inputs!$B$7*(MIN(1,$H$51*$C3565)*(ic*Inputs!$C$7+pE+fee_fx*Inputs!$D$7-cost_acc-cost_wd*Inputs!$E$7*$E3565-cost_fx*Inputs!$D$7-$F3565)+(1-MIN(1,$H$51*$C3565))*(1-MIN(1,Inputs!$G$7*$D3565)*churn_nonbuyers)*(ic*Inputs!$C$7+fee_wd*Inputs!$E$7*(1-$B3565)+fee_fx*Inputs!$D$7-cost_acc-cost_wd*Inputs!$E$7*(1-$B3565)-cost_fx*Inputs!$D$7))</f>
        <v>378477.382209697</v>
      </c>
      <c r="I3565" s="0" t="n">
        <f aca="false">12*Inputs!$B$8*(MIN(1,$H$52*$C3565)*(ic*Inputs!$C$8+pT-cost_acc-cost_wd*Inputs!$E$8-cost_fx*Inputs!$D$8-cost_ins)+(1-MIN(1,$H$52*$C3565))*(1-MIN(1,Inputs!$G$8*$D3565)*churn_nonbuyers)*(ic*Inputs!$C$8+fee_wd*Inputs!$E$8*(1-$B3565)+fee_fx*Inputs!$D$8-cost_acc-cost_wd*Inputs!$E$8*(1-$B3565)-cost_fx*Inputs!$D$8))</f>
        <v>125384.811552</v>
      </c>
      <c r="J3565" s="0" t="n">
        <f aca="false">G3565+H3565+I3565-fixed</f>
        <v>-19379.8230157271</v>
      </c>
      <c r="K3565" s="0" t="n">
        <f aca="false">12*Inputs!$B$6*(1-MIN(1,Inputs!$G$6*$D3565)*churn_nonbuyers)*(ic*Inputs!$C$6+fee_wd*Inputs!$E$6*(1-$B3565)+fee_fx*Inputs!$D$6-cost_acc-cost_wd*Inputs!$E$6*(1-$B3565)-cost_fx*Inputs!$D$6)</f>
        <v>129090.315662784</v>
      </c>
      <c r="L3565" s="0" t="n">
        <f aca="false">12*Inputs!$B$7*(1-MIN(1,Inputs!$G$7*$D3565)*churn_nonbuyers)*(ic*Inputs!$C$7+fee_wd*Inputs!$E$7*(1-$B3565)+fee_fx*Inputs!$D$7-cost_acc-cost_wd*Inputs!$E$7*(1-$B3565)-cost_fx*Inputs!$D$7)</f>
        <v>325259.40027767</v>
      </c>
      <c r="M3565" s="0" t="n">
        <f aca="false">12*Inputs!$B$8*(1-MIN(1,Inputs!$G$8*$D3565)*churn_nonbuyers)*(ic*Inputs!$C$8+fee_wd*Inputs!$E$8*(1-$B3565)+fee_fx*Inputs!$D$8-cost_acc-cost_wd*Inputs!$E$8*(1-$B3565)-cost_fx*Inputs!$D$8)</f>
        <v>0</v>
      </c>
      <c r="N3565" s="0" t="n">
        <f aca="false">K3565+L3565+I3565-fixed</f>
        <v>-120265.472507546</v>
      </c>
      <c r="O3565" s="0" t="n">
        <f aca="false">K3565+L3565+M3565-fixed</f>
        <v>-245650.284059546</v>
      </c>
      <c r="P3565" s="0" t="n">
        <f aca="false">12*Inputs!$B$6*(1-MIN(1,Inputs!$F$6*$D3565))*(ic*Inputs!$C$6+flat_fee-cost_acc-cost_wd*Inputs!$E$6*$E3565-cost_fx*Inputs!$D$6)+12*Inputs!$B$7*(1-MIN(1,Inputs!$F$7*$D3565))*(ic*Inputs!$C$7+flat_fee-cost_acc-cost_wd*Inputs!$E$7*$E3565-cost_fx*Inputs!$D$7)+12*Inputs!$B$8*(1-MIN(1,Inputs!$F$8*$D3565))*(ic*Inputs!$C$8+flat_fee-cost_acc-cost_wd*Inputs!$E$8*$E3565-cost_fx*Inputs!$D$8)-fixed</f>
        <v>-342422.27728</v>
      </c>
    </row>
    <row r="3566" customFormat="false" ht="15" hidden="false" customHeight="false" outlineLevel="0" collapsed="false">
      <c r="A3566" s="0" t="n">
        <v>3501</v>
      </c>
      <c r="B3566" s="0" t="n">
        <v>0.195767</v>
      </c>
      <c r="C3566" s="0" t="n">
        <v>0.764468</v>
      </c>
      <c r="D3566" s="0" t="n">
        <v>1.006205</v>
      </c>
      <c r="E3566" s="0" t="n">
        <v>1.288962</v>
      </c>
      <c r="F3566" s="0" t="n">
        <v>0.076276</v>
      </c>
      <c r="G3566" s="0" t="n">
        <f aca="false">12*Inputs!$B$6*(MIN(1,$H$50*$C3566)*(ic*Inputs!$C$6+pS+fee_fx*Inputs!$D$6-cost_acc-cost_wd*Inputs!$E$6*$E3566-cost_fx*Inputs!$D$6-$F3566)+(1-MIN(1,$H$50*$C3566))*(1-MIN(1,Inputs!$G$6*$D3566)*churn_nonbuyers)*(ic*Inputs!$C$6+fee_wd*Inputs!$E$6*(1-$B3566)+fee_fx*Inputs!$D$6-cost_acc-cost_wd*Inputs!$E$6*(1-$B3566)-cost_fx*Inputs!$D$6))</f>
        <v>204367.045526096</v>
      </c>
      <c r="H3566" s="0" t="n">
        <f aca="false">12*Inputs!$B$7*(MIN(1,$H$51*$C3566)*(ic*Inputs!$C$7+pE+fee_fx*Inputs!$D$7-cost_acc-cost_wd*Inputs!$E$7*$E3566-cost_fx*Inputs!$D$7-$F3566)+(1-MIN(1,$H$51*$C3566))*(1-MIN(1,Inputs!$G$7*$D3566)*churn_nonbuyers)*(ic*Inputs!$C$7+fee_wd*Inputs!$E$7*(1-$B3566)+fee_fx*Inputs!$D$7-cost_acc-cost_wd*Inputs!$E$7*(1-$B3566)-cost_fx*Inputs!$D$7))</f>
        <v>390557.676813833</v>
      </c>
      <c r="I3566" s="0" t="n">
        <f aca="false">12*Inputs!$B$8*(MIN(1,$H$52*$C3566)*(ic*Inputs!$C$8+pT-cost_acc-cost_wd*Inputs!$E$8-cost_fx*Inputs!$D$8-cost_ins)+(1-MIN(1,$H$52*$C3566))*(1-MIN(1,Inputs!$G$8*$D3566)*churn_nonbuyers)*(ic*Inputs!$C$8+fee_wd*Inputs!$E$8*(1-$B3566)+fee_fx*Inputs!$D$8-cost_acc-cost_wd*Inputs!$E$8*(1-$B3566)-cost_fx*Inputs!$D$8))</f>
        <v>153763.200322669</v>
      </c>
      <c r="J3566" s="0" t="n">
        <f aca="false">G3566+H3566+I3566-fixed</f>
        <v>48687.9226625981</v>
      </c>
      <c r="K3566" s="0" t="n">
        <f aca="false">12*Inputs!$B$6*(1-MIN(1,Inputs!$G$6*$D3566)*churn_nonbuyers)*(ic*Inputs!$C$6+fee_wd*Inputs!$E$6*(1-$B3566)+fee_fx*Inputs!$D$6-cost_acc-cost_wd*Inputs!$E$6*(1-$B3566)-cost_fx*Inputs!$D$6)</f>
        <v>164685.274086492</v>
      </c>
      <c r="L3566" s="0" t="n">
        <f aca="false">12*Inputs!$B$7*(1-MIN(1,Inputs!$G$7*$D3566)*churn_nonbuyers)*(ic*Inputs!$C$7+fee_wd*Inputs!$E$7*(1-$B3566)+fee_fx*Inputs!$D$7-cost_acc-cost_wd*Inputs!$E$7*(1-$B3566)-cost_fx*Inputs!$D$7)</f>
        <v>363689.457411895</v>
      </c>
      <c r="M3566" s="0" t="n">
        <f aca="false">12*Inputs!$B$8*(1-MIN(1,Inputs!$G$8*$D3566)*churn_nonbuyers)*(ic*Inputs!$C$8+fee_wd*Inputs!$E$8*(1-$B3566)+fee_fx*Inputs!$D$8-cost_acc-cost_wd*Inputs!$E$8*(1-$B3566)-cost_fx*Inputs!$D$8)</f>
        <v>93724.051870296</v>
      </c>
      <c r="N3566" s="0" t="n">
        <f aca="false">K3566+L3566+I3566-fixed</f>
        <v>-17862.0681789437</v>
      </c>
      <c r="O3566" s="0" t="n">
        <f aca="false">K3566+L3566+M3566-fixed</f>
        <v>-77901.2166313167</v>
      </c>
      <c r="P3566" s="0" t="n">
        <f aca="false">12*Inputs!$B$6*(1-MIN(1,Inputs!$F$6*$D3566))*(ic*Inputs!$C$6+flat_fee-cost_acc-cost_wd*Inputs!$E$6*$E3566-cost_fx*Inputs!$D$6)+12*Inputs!$B$7*(1-MIN(1,Inputs!$F$7*$D3566))*(ic*Inputs!$C$7+flat_fee-cost_acc-cost_wd*Inputs!$E$7*$E3566-cost_fx*Inputs!$D$7)+12*Inputs!$B$8*(1-MIN(1,Inputs!$F$8*$D3566))*(ic*Inputs!$C$8+flat_fee-cost_acc-cost_wd*Inputs!$E$8*$E3566-cost_fx*Inputs!$D$8)-fixed</f>
        <v>-57428.4350296001</v>
      </c>
    </row>
    <row r="3567" customFormat="false" ht="15" hidden="false" customHeight="false" outlineLevel="0" collapsed="false">
      <c r="A3567" s="0" t="n">
        <v>3502</v>
      </c>
      <c r="B3567" s="0" t="n">
        <v>0.081537</v>
      </c>
      <c r="C3567" s="0" t="n">
        <v>0.980594</v>
      </c>
      <c r="D3567" s="0" t="n">
        <v>1.162434</v>
      </c>
      <c r="E3567" s="0" t="n">
        <v>1.251426</v>
      </c>
      <c r="F3567" s="0" t="n">
        <v>0.14511</v>
      </c>
      <c r="G3567" s="0" t="n">
        <f aca="false">12*Inputs!$B$6*(MIN(1,$H$50*$C3567)*(ic*Inputs!$C$6+pS+fee_fx*Inputs!$D$6-cost_acc-cost_wd*Inputs!$E$6*$E3567-cost_fx*Inputs!$D$6-$F3567)+(1-MIN(1,$H$50*$C3567))*(1-MIN(1,Inputs!$G$6*$D3567)*churn_nonbuyers)*(ic*Inputs!$C$6+fee_wd*Inputs!$E$6*(1-$B3567)+fee_fx*Inputs!$D$6-cost_acc-cost_wd*Inputs!$E$6*(1-$B3567)-cost_fx*Inputs!$D$6))</f>
        <v>227907.89550833</v>
      </c>
      <c r="H3567" s="0" t="n">
        <f aca="false">12*Inputs!$B$7*(MIN(1,$H$51*$C3567)*(ic*Inputs!$C$7+pE+fee_fx*Inputs!$D$7-cost_acc-cost_wd*Inputs!$E$7*$E3567-cost_fx*Inputs!$D$7-$F3567)+(1-MIN(1,$H$51*$C3567))*(1-MIN(1,Inputs!$G$7*$D3567)*churn_nonbuyers)*(ic*Inputs!$C$7+fee_wd*Inputs!$E$7*(1-$B3567)+fee_fx*Inputs!$D$7-cost_acc-cost_wd*Inputs!$E$7*(1-$B3567)-cost_fx*Inputs!$D$7))</f>
        <v>407086.351096833</v>
      </c>
      <c r="I3567" s="0" t="n">
        <f aca="false">12*Inputs!$B$8*(MIN(1,$H$52*$C3567)*(ic*Inputs!$C$8+pT-cost_acc-cost_wd*Inputs!$E$8-cost_fx*Inputs!$D$8-cost_ins)+(1-MIN(1,$H$52*$C3567))*(1-MIN(1,Inputs!$G$8*$D3567)*churn_nonbuyers)*(ic*Inputs!$C$8+fee_wd*Inputs!$E$8*(1-$B3567)+fee_fx*Inputs!$D$8-cost_acc-cost_wd*Inputs!$E$8*(1-$B3567)-cost_fx*Inputs!$D$8))</f>
        <v>160186.239959263</v>
      </c>
      <c r="J3567" s="0" t="n">
        <f aca="false">G3567+H3567+I3567-fixed</f>
        <v>95180.4865644259</v>
      </c>
      <c r="K3567" s="0" t="n">
        <f aca="false">12*Inputs!$B$6*(1-MIN(1,Inputs!$G$6*$D3567)*churn_nonbuyers)*(ic*Inputs!$C$6+fee_wd*Inputs!$E$6*(1-$B3567)+fee_fx*Inputs!$D$6-cost_acc-cost_wd*Inputs!$E$6*(1-$B3567)-cost_fx*Inputs!$D$6)</f>
        <v>178823.763223618</v>
      </c>
      <c r="L3567" s="0" t="n">
        <f aca="false">12*Inputs!$B$7*(1-MIN(1,Inputs!$G$7*$D3567)*churn_nonbuyers)*(ic*Inputs!$C$7+fee_wd*Inputs!$E$7*(1-$B3567)+fee_fx*Inputs!$D$7-cost_acc-cost_wd*Inputs!$E$7*(1-$B3567)-cost_fx*Inputs!$D$7)</f>
        <v>377807.325902171</v>
      </c>
      <c r="M3567" s="0" t="n">
        <f aca="false">12*Inputs!$B$8*(1-MIN(1,Inputs!$G$8*$D3567)*churn_nonbuyers)*(ic*Inputs!$C$8+fee_wd*Inputs!$E$8*(1-$B3567)+fee_fx*Inputs!$D$8-cost_acc-cost_wd*Inputs!$E$8*(1-$B3567)-cost_fx*Inputs!$D$8)</f>
        <v>60077.9580835488</v>
      </c>
      <c r="N3567" s="0" t="n">
        <f aca="false">K3567+L3567+I3567-fixed</f>
        <v>16817.3290850512</v>
      </c>
      <c r="O3567" s="0" t="n">
        <f aca="false">K3567+L3567+M3567-fixed</f>
        <v>-83290.9527906631</v>
      </c>
      <c r="P3567" s="0" t="n">
        <f aca="false">12*Inputs!$B$6*(1-MIN(1,Inputs!$F$6*$D3567))*(ic*Inputs!$C$6+flat_fee-cost_acc-cost_wd*Inputs!$E$6*$E3567-cost_fx*Inputs!$D$6)+12*Inputs!$B$7*(1-MIN(1,Inputs!$F$7*$D3567))*(ic*Inputs!$C$7+flat_fee-cost_acc-cost_wd*Inputs!$E$7*$E3567-cost_fx*Inputs!$D$7)+12*Inputs!$B$8*(1-MIN(1,Inputs!$F$8*$D3567))*(ic*Inputs!$C$8+flat_fee-cost_acc-cost_wd*Inputs!$E$8*$E3567-cost_fx*Inputs!$D$8)-fixed</f>
        <v>-119943.48133984</v>
      </c>
    </row>
    <row r="3568" customFormat="false" ht="15" hidden="false" customHeight="false" outlineLevel="0" collapsed="false">
      <c r="A3568" s="0" t="n">
        <v>3503</v>
      </c>
      <c r="B3568" s="0" t="n">
        <v>0.249254</v>
      </c>
      <c r="C3568" s="0" t="n">
        <v>0.976521</v>
      </c>
      <c r="D3568" s="0" t="n">
        <v>1.209014</v>
      </c>
      <c r="E3568" s="0" t="n">
        <v>1.409939</v>
      </c>
      <c r="F3568" s="0" t="n">
        <v>0.131803</v>
      </c>
      <c r="G3568" s="0" t="n">
        <f aca="false">12*Inputs!$B$6*(MIN(1,$H$50*$C3568)*(ic*Inputs!$C$6+pS+fee_fx*Inputs!$D$6-cost_acc-cost_wd*Inputs!$E$6*$E3568-cost_fx*Inputs!$D$6-$F3568)+(1-MIN(1,$H$50*$C3568))*(1-MIN(1,Inputs!$G$6*$D3568)*churn_nonbuyers)*(ic*Inputs!$C$6+fee_wd*Inputs!$E$6*(1-$B3568)+fee_fx*Inputs!$D$6-cost_acc-cost_wd*Inputs!$E$6*(1-$B3568)-cost_fx*Inputs!$D$6))</f>
        <v>203110.779721161</v>
      </c>
      <c r="H3568" s="0" t="n">
        <f aca="false">12*Inputs!$B$7*(MIN(1,$H$51*$C3568)*(ic*Inputs!$C$7+pE+fee_fx*Inputs!$D$7-cost_acc-cost_wd*Inputs!$E$7*$E3568-cost_fx*Inputs!$D$7-$F3568)+(1-MIN(1,$H$51*$C3568))*(1-MIN(1,Inputs!$G$7*$D3568)*churn_nonbuyers)*(ic*Inputs!$C$7+fee_wd*Inputs!$E$7*(1-$B3568)+fee_fx*Inputs!$D$7-cost_acc-cost_wd*Inputs!$E$7*(1-$B3568)-cost_fx*Inputs!$D$7))</f>
        <v>375364.162512403</v>
      </c>
      <c r="I3568" s="0" t="n">
        <f aca="false">12*Inputs!$B$8*(MIN(1,$H$52*$C3568)*(ic*Inputs!$C$8+pT-cost_acc-cost_wd*Inputs!$E$8-cost_fx*Inputs!$D$8-cost_ins)+(1-MIN(1,$H$52*$C3568))*(1-MIN(1,Inputs!$G$8*$D3568)*churn_nonbuyers)*(ic*Inputs!$C$8+fee_wd*Inputs!$E$8*(1-$B3568)+fee_fx*Inputs!$D$8-cost_acc-cost_wd*Inputs!$E$8*(1-$B3568)-cost_fx*Inputs!$D$8))</f>
        <v>156051.601103279</v>
      </c>
      <c r="J3568" s="0" t="n">
        <f aca="false">G3568+H3568+I3568-fixed</f>
        <v>34526.5433368423</v>
      </c>
      <c r="K3568" s="0" t="n">
        <f aca="false">12*Inputs!$B$6*(1-MIN(1,Inputs!$G$6*$D3568)*churn_nonbuyers)*(ic*Inputs!$C$6+fee_wd*Inputs!$E$6*(1-$B3568)+fee_fx*Inputs!$D$6-cost_acc-cost_wd*Inputs!$E$6*(1-$B3568)-cost_fx*Inputs!$D$6)</f>
        <v>155690.294224003</v>
      </c>
      <c r="L3568" s="0" t="n">
        <f aca="false">12*Inputs!$B$7*(1-MIN(1,Inputs!$G$7*$D3568)*churn_nonbuyers)*(ic*Inputs!$C$7+fee_wd*Inputs!$E$7*(1-$B3568)+fee_fx*Inputs!$D$7-cost_acc-cost_wd*Inputs!$E$7*(1-$B3568)-cost_fx*Inputs!$D$7)</f>
        <v>353985.029462402</v>
      </c>
      <c r="M3568" s="0" t="n">
        <f aca="false">12*Inputs!$B$8*(1-MIN(1,Inputs!$G$8*$D3568)*churn_nonbuyers)*(ic*Inputs!$C$8+fee_wd*Inputs!$E$8*(1-$B3568)+fee_fx*Inputs!$D$8-cost_acc-cost_wd*Inputs!$E$8*(1-$B3568)-cost_fx*Inputs!$D$8)</f>
        <v>48325.7022186816</v>
      </c>
      <c r="N3568" s="0" t="n">
        <f aca="false">K3568+L3568+I3568-fixed</f>
        <v>-34273.0752103155</v>
      </c>
      <c r="O3568" s="0" t="n">
        <f aca="false">K3568+L3568+M3568-fixed</f>
        <v>-141998.974094913</v>
      </c>
      <c r="P3568" s="0" t="n">
        <f aca="false">12*Inputs!$B$6*(1-MIN(1,Inputs!$F$6*$D3568))*(ic*Inputs!$C$6+flat_fee-cost_acc-cost_wd*Inputs!$E$6*$E3568-cost_fx*Inputs!$D$6)+12*Inputs!$B$7*(1-MIN(1,Inputs!$F$7*$D3568))*(ic*Inputs!$C$7+flat_fee-cost_acc-cost_wd*Inputs!$E$7*$E3568-cost_fx*Inputs!$D$7)+12*Inputs!$B$8*(1-MIN(1,Inputs!$F$8*$D3568))*(ic*Inputs!$C$8+flat_fee-cost_acc-cost_wd*Inputs!$E$8*$E3568-cost_fx*Inputs!$D$8)-fixed</f>
        <v>-203926.57735696</v>
      </c>
    </row>
    <row r="3569" customFormat="false" ht="15" hidden="false" customHeight="false" outlineLevel="0" collapsed="false">
      <c r="A3569" s="0" t="n">
        <v>3504</v>
      </c>
      <c r="B3569" s="0" t="n">
        <v>0.511414</v>
      </c>
      <c r="C3569" s="0" t="n">
        <v>0.978445</v>
      </c>
      <c r="D3569" s="0" t="n">
        <v>0.886919</v>
      </c>
      <c r="E3569" s="0" t="n">
        <v>1.155341</v>
      </c>
      <c r="F3569" s="0" t="n">
        <v>0.1697</v>
      </c>
      <c r="G3569" s="0" t="n">
        <f aca="false">12*Inputs!$B$6*(MIN(1,$H$50*$C3569)*(ic*Inputs!$C$6+pS+fee_fx*Inputs!$D$6-cost_acc-cost_wd*Inputs!$E$6*$E3569-cost_fx*Inputs!$D$6-$F3569)+(1-MIN(1,$H$50*$C3569))*(1-MIN(1,Inputs!$G$6*$D3569)*churn_nonbuyers)*(ic*Inputs!$C$6+fee_wd*Inputs!$E$6*(1-$B3569)+fee_fx*Inputs!$D$6-cost_acc-cost_wd*Inputs!$E$6*(1-$B3569)-cost_fx*Inputs!$D$6))</f>
        <v>177296.175603135</v>
      </c>
      <c r="H3569" s="0" t="n">
        <f aca="false">12*Inputs!$B$7*(MIN(1,$H$51*$C3569)*(ic*Inputs!$C$7+pE+fee_fx*Inputs!$D$7-cost_acc-cost_wd*Inputs!$E$7*$E3569-cost_fx*Inputs!$D$7-$F3569)+(1-MIN(1,$H$51*$C3569))*(1-MIN(1,Inputs!$G$7*$D3569)*churn_nonbuyers)*(ic*Inputs!$C$7+fee_wd*Inputs!$E$7*(1-$B3569)+fee_fx*Inputs!$D$7-cost_acc-cost_wd*Inputs!$E$7*(1-$B3569)-cost_fx*Inputs!$D$7))</f>
        <v>381763.326123624</v>
      </c>
      <c r="I3569" s="0" t="n">
        <f aca="false">12*Inputs!$B$8*(MIN(1,$H$52*$C3569)*(ic*Inputs!$C$8+pT-cost_acc-cost_wd*Inputs!$E$8-cost_fx*Inputs!$D$8-cost_ins)+(1-MIN(1,$H$52*$C3569))*(1-MIN(1,Inputs!$G$8*$D3569)*churn_nonbuyers)*(ic*Inputs!$C$8+fee_wd*Inputs!$E$8*(1-$B3569)+fee_fx*Inputs!$D$8-cost_acc-cost_wd*Inputs!$E$8*(1-$B3569)-cost_fx*Inputs!$D$8))</f>
        <v>177098.620712466</v>
      </c>
      <c r="J3569" s="0" t="n">
        <f aca="false">G3569+H3569+I3569-fixed</f>
        <v>36158.1224392247</v>
      </c>
      <c r="K3569" s="0" t="n">
        <f aca="false">12*Inputs!$B$6*(1-MIN(1,Inputs!$G$6*$D3569)*churn_nonbuyers)*(ic*Inputs!$C$6+fee_wd*Inputs!$E$6*(1-$B3569)+fee_fx*Inputs!$D$6-cost_acc-cost_wd*Inputs!$E$6*(1-$B3569)-cost_fx*Inputs!$D$6)</f>
        <v>122282.036592955</v>
      </c>
      <c r="L3569" s="0" t="n">
        <f aca="false">12*Inputs!$B$7*(1-MIN(1,Inputs!$G$7*$D3569)*churn_nonbuyers)*(ic*Inputs!$C$7+fee_wd*Inputs!$E$7*(1-$B3569)+fee_fx*Inputs!$D$7-cost_acc-cost_wd*Inputs!$E$7*(1-$B3569)-cost_fx*Inputs!$D$7)</f>
        <v>320787.689443773</v>
      </c>
      <c r="M3569" s="0" t="n">
        <f aca="false">12*Inputs!$B$8*(1-MIN(1,Inputs!$G$8*$D3569)*churn_nonbuyers)*(ic*Inputs!$C$8+fee_wd*Inputs!$E$8*(1-$B3569)+fee_fx*Inputs!$D$8-cost_acc-cost_wd*Inputs!$E$8*(1-$B3569)-cost_fx*Inputs!$D$8)</f>
        <v>114449.256740458</v>
      </c>
      <c r="N3569" s="0" t="n">
        <f aca="false">K3569+L3569+I3569-fixed</f>
        <v>-79831.653250806</v>
      </c>
      <c r="O3569" s="0" t="n">
        <f aca="false">K3569+L3569+M3569-fixed</f>
        <v>-142481.017222814</v>
      </c>
      <c r="P3569" s="0" t="n">
        <f aca="false">12*Inputs!$B$6*(1-MIN(1,Inputs!$F$6*$D3569))*(ic*Inputs!$C$6+flat_fee-cost_acc-cost_wd*Inputs!$E$6*$E3569-cost_fx*Inputs!$D$6)+12*Inputs!$B$7*(1-MIN(1,Inputs!$F$7*$D3569))*(ic*Inputs!$C$7+flat_fee-cost_acc-cost_wd*Inputs!$E$7*$E3569-cost_fx*Inputs!$D$7)+12*Inputs!$B$8*(1-MIN(1,Inputs!$F$8*$D3569))*(ic*Inputs!$C$8+flat_fee-cost_acc-cost_wd*Inputs!$E$8*$E3569-cost_fx*Inputs!$D$8)-fixed</f>
        <v>62918.3624189601</v>
      </c>
    </row>
    <row r="3570" customFormat="false" ht="15" hidden="false" customHeight="false" outlineLevel="0" collapsed="false">
      <c r="A3570" s="0" t="n">
        <v>3505</v>
      </c>
      <c r="B3570" s="0" t="n">
        <v>0.214137</v>
      </c>
      <c r="C3570" s="0" t="n">
        <v>1.003447</v>
      </c>
      <c r="D3570" s="0" t="n">
        <v>1.250184</v>
      </c>
      <c r="E3570" s="0" t="n">
        <v>1.139153</v>
      </c>
      <c r="F3570" s="0" t="n">
        <v>0.192941</v>
      </c>
      <c r="G3570" s="0" t="n">
        <f aca="false">12*Inputs!$B$6*(MIN(1,$H$50*$C3570)*(ic*Inputs!$C$6+pS+fee_fx*Inputs!$D$6-cost_acc-cost_wd*Inputs!$E$6*$E3570-cost_fx*Inputs!$D$6-$F3570)+(1-MIN(1,$H$50*$C3570))*(1-MIN(1,Inputs!$G$6*$D3570)*churn_nonbuyers)*(ic*Inputs!$C$6+fee_wd*Inputs!$E$6*(1-$B3570)+fee_fx*Inputs!$D$6-cost_acc-cost_wd*Inputs!$E$6*(1-$B3570)-cost_fx*Inputs!$D$6))</f>
        <v>213311.718784676</v>
      </c>
      <c r="H3570" s="0" t="n">
        <f aca="false">12*Inputs!$B$7*(MIN(1,$H$51*$C3570)*(ic*Inputs!$C$7+pE+fee_fx*Inputs!$D$7-cost_acc-cost_wd*Inputs!$E$7*$E3570-cost_fx*Inputs!$D$7-$F3570)+(1-MIN(1,$H$51*$C3570))*(1-MIN(1,Inputs!$G$7*$D3570)*churn_nonbuyers)*(ic*Inputs!$C$7+fee_wd*Inputs!$E$7*(1-$B3570)+fee_fx*Inputs!$D$7-cost_acc-cost_wd*Inputs!$E$7*(1-$B3570)-cost_fx*Inputs!$D$7))</f>
        <v>406364.075795679</v>
      </c>
      <c r="I3570" s="0" t="n">
        <f aca="false">12*Inputs!$B$8*(MIN(1,$H$52*$C3570)*(ic*Inputs!$C$8+pT-cost_acc-cost_wd*Inputs!$E$8-cost_fx*Inputs!$D$8-cost_ins)+(1-MIN(1,$H$52*$C3570))*(1-MIN(1,Inputs!$G$8*$D3570)*churn_nonbuyers)*(ic*Inputs!$C$8+fee_wd*Inputs!$E$8*(1-$B3570)+fee_fx*Inputs!$D$8-cost_acc-cost_wd*Inputs!$E$8*(1-$B3570)-cost_fx*Inputs!$D$8))</f>
        <v>156387.954907877</v>
      </c>
      <c r="J3570" s="0" t="n">
        <f aca="false">G3570+H3570+I3570-fixed</f>
        <v>76063.7494882315</v>
      </c>
      <c r="K3570" s="0" t="n">
        <f aca="false">12*Inputs!$B$6*(1-MIN(1,Inputs!$G$6*$D3570)*churn_nonbuyers)*(ic*Inputs!$C$6+fee_wd*Inputs!$E$6*(1-$B3570)+fee_fx*Inputs!$D$6-cost_acc-cost_wd*Inputs!$E$6*(1-$B3570)-cost_fx*Inputs!$D$6)</f>
        <v>160089.933968698</v>
      </c>
      <c r="L3570" s="0" t="n">
        <f aca="false">12*Inputs!$B$7*(1-MIN(1,Inputs!$G$7*$D3570)*churn_nonbuyers)*(ic*Inputs!$C$7+fee_wd*Inputs!$E$7*(1-$B3570)+fee_fx*Inputs!$D$7-cost_acc-cost_wd*Inputs!$E$7*(1-$B3570)-cost_fx*Inputs!$D$7)</f>
        <v>358398.556349219</v>
      </c>
      <c r="M3570" s="0" t="n">
        <f aca="false">12*Inputs!$B$8*(1-MIN(1,Inputs!$G$8*$D3570)*churn_nonbuyers)*(ic*Inputs!$C$8+fee_wd*Inputs!$E$8*(1-$B3570)+fee_fx*Inputs!$D$8-cost_acc-cost_wd*Inputs!$E$8*(1-$B3570)-cost_fx*Inputs!$D$8)</f>
        <v>39474.4615605888</v>
      </c>
      <c r="N3570" s="0" t="n">
        <f aca="false">K3570+L3570+I3570-fixed</f>
        <v>-25123.5547742068</v>
      </c>
      <c r="O3570" s="0" t="n">
        <f aca="false">K3570+L3570+M3570-fixed</f>
        <v>-142037.048121495</v>
      </c>
      <c r="P3570" s="0" t="n">
        <f aca="false">12*Inputs!$B$6*(1-MIN(1,Inputs!$F$6*$D3570))*(ic*Inputs!$C$6+flat_fee-cost_acc-cost_wd*Inputs!$E$6*$E3570-cost_fx*Inputs!$D$6)+12*Inputs!$B$7*(1-MIN(1,Inputs!$F$7*$D3570))*(ic*Inputs!$C$7+flat_fee-cost_acc-cost_wd*Inputs!$E$7*$E3570-cost_fx*Inputs!$D$7)+12*Inputs!$B$8*(1-MIN(1,Inputs!$F$8*$D3570))*(ic*Inputs!$C$8+flat_fee-cost_acc-cost_wd*Inputs!$E$8*$E3570-cost_fx*Inputs!$D$8)-fixed</f>
        <v>-122372.53375552</v>
      </c>
    </row>
    <row r="3571" customFormat="false" ht="15" hidden="false" customHeight="false" outlineLevel="0" collapsed="false">
      <c r="A3571" s="0" t="n">
        <v>3506</v>
      </c>
      <c r="B3571" s="0" t="n">
        <v>0.410735</v>
      </c>
      <c r="C3571" s="0" t="n">
        <v>0.972842</v>
      </c>
      <c r="D3571" s="0" t="n">
        <v>1.439639</v>
      </c>
      <c r="E3571" s="0" t="n">
        <v>1.453774</v>
      </c>
      <c r="F3571" s="0" t="n">
        <v>0.192935</v>
      </c>
      <c r="G3571" s="0" t="n">
        <f aca="false">12*Inputs!$B$6*(MIN(1,$H$50*$C3571)*(ic*Inputs!$C$6+pS+fee_fx*Inputs!$D$6-cost_acc-cost_wd*Inputs!$E$6*$E3571-cost_fx*Inputs!$D$6-$F3571)+(1-MIN(1,$H$50*$C3571))*(1-MIN(1,Inputs!$G$6*$D3571)*churn_nonbuyers)*(ic*Inputs!$C$6+fee_wd*Inputs!$E$6*(1-$B3571)+fee_fx*Inputs!$D$6-cost_acc-cost_wd*Inputs!$E$6*(1-$B3571)-cost_fx*Inputs!$D$6))</f>
        <v>178917.288094049</v>
      </c>
      <c r="H3571" s="0" t="n">
        <f aca="false">12*Inputs!$B$7*(MIN(1,$H$51*$C3571)*(ic*Inputs!$C$7+pE+fee_fx*Inputs!$D$7-cost_acc-cost_wd*Inputs!$E$7*$E3571-cost_fx*Inputs!$D$7-$F3571)+(1-MIN(1,$H$51*$C3571))*(1-MIN(1,Inputs!$G$7*$D3571)*churn_nonbuyers)*(ic*Inputs!$C$7+fee_wd*Inputs!$E$7*(1-$B3571)+fee_fx*Inputs!$D$7-cost_acc-cost_wd*Inputs!$E$7*(1-$B3571)-cost_fx*Inputs!$D$7))</f>
        <v>351801.921811052</v>
      </c>
      <c r="I3571" s="0" t="n">
        <f aca="false">12*Inputs!$B$8*(MIN(1,$H$52*$C3571)*(ic*Inputs!$C$8+pT-cost_acc-cost_wd*Inputs!$E$8-cost_fx*Inputs!$D$8-cost_ins)+(1-MIN(1,$H$52*$C3571))*(1-MIN(1,Inputs!$G$8*$D3571)*churn_nonbuyers)*(ic*Inputs!$C$8+fee_wd*Inputs!$E$8*(1-$B3571)+fee_fx*Inputs!$D$8-cost_acc-cost_wd*Inputs!$E$8*(1-$B3571)-cost_fx*Inputs!$D$8))</f>
        <v>140229.337248</v>
      </c>
      <c r="J3571" s="0" t="n">
        <f aca="false">G3571+H3571+I3571-fixed</f>
        <v>-29051.4528468994</v>
      </c>
      <c r="K3571" s="0" t="n">
        <f aca="false">12*Inputs!$B$6*(1-MIN(1,Inputs!$G$6*$D3571)*churn_nonbuyers)*(ic*Inputs!$C$6+fee_wd*Inputs!$E$6*(1-$B3571)+fee_fx*Inputs!$D$6-cost_acc-cost_wd*Inputs!$E$6*(1-$B3571)-cost_fx*Inputs!$D$6)</f>
        <v>132200.031777588</v>
      </c>
      <c r="L3571" s="0" t="n">
        <f aca="false">12*Inputs!$B$7*(1-MIN(1,Inputs!$G$7*$D3571)*churn_nonbuyers)*(ic*Inputs!$C$7+fee_wd*Inputs!$E$7*(1-$B3571)+fee_fx*Inputs!$D$7-cost_acc-cost_wd*Inputs!$E$7*(1-$B3571)-cost_fx*Inputs!$D$7)</f>
        <v>329194.746394553</v>
      </c>
      <c r="M3571" s="0" t="n">
        <f aca="false">12*Inputs!$B$8*(1-MIN(1,Inputs!$G$8*$D3571)*churn_nonbuyers)*(ic*Inputs!$C$8+fee_wd*Inputs!$E$8*(1-$B3571)+fee_fx*Inputs!$D$8-cost_acc-cost_wd*Inputs!$E$8*(1-$B3571)-cost_fx*Inputs!$D$8)</f>
        <v>0</v>
      </c>
      <c r="N3571" s="0" t="n">
        <f aca="false">K3571+L3571+I3571-fixed</f>
        <v>-98375.8845798593</v>
      </c>
      <c r="O3571" s="0" t="n">
        <f aca="false">K3571+L3571+M3571-fixed</f>
        <v>-238605.221827859</v>
      </c>
      <c r="P3571" s="0" t="n">
        <f aca="false">12*Inputs!$B$6*(1-MIN(1,Inputs!$F$6*$D3571))*(ic*Inputs!$C$6+flat_fee-cost_acc-cost_wd*Inputs!$E$6*$E3571-cost_fx*Inputs!$D$6)+12*Inputs!$B$7*(1-MIN(1,Inputs!$F$7*$D3571))*(ic*Inputs!$C$7+flat_fee-cost_acc-cost_wd*Inputs!$E$7*$E3571-cost_fx*Inputs!$D$7)+12*Inputs!$B$8*(1-MIN(1,Inputs!$F$8*$D3571))*(ic*Inputs!$C$8+flat_fee-cost_acc-cost_wd*Inputs!$E$8*$E3571-cost_fx*Inputs!$D$8)-fixed</f>
        <v>-325603.89057136</v>
      </c>
    </row>
    <row r="3572" customFormat="false" ht="15" hidden="false" customHeight="false" outlineLevel="0" collapsed="false">
      <c r="A3572" s="0" t="n">
        <v>3507</v>
      </c>
      <c r="B3572" s="0" t="n">
        <v>0.262536</v>
      </c>
      <c r="C3572" s="0" t="n">
        <v>1.022099</v>
      </c>
      <c r="D3572" s="0" t="n">
        <v>1.033835</v>
      </c>
      <c r="E3572" s="0" t="n">
        <v>1.069983</v>
      </c>
      <c r="F3572" s="0" t="n">
        <v>0.402861</v>
      </c>
      <c r="G3572" s="0" t="n">
        <f aca="false">12*Inputs!$B$6*(MIN(1,$H$50*$C3572)*(ic*Inputs!$C$6+pS+fee_fx*Inputs!$D$6-cost_acc-cost_wd*Inputs!$E$6*$E3572-cost_fx*Inputs!$D$6-$F3572)+(1-MIN(1,$H$50*$C3572))*(1-MIN(1,Inputs!$G$6*$D3572)*churn_nonbuyers)*(ic*Inputs!$C$6+fee_wd*Inputs!$E$6*(1-$B3572)+fee_fx*Inputs!$D$6-cost_acc-cost_wd*Inputs!$E$6*(1-$B3572)-cost_fx*Inputs!$D$6))</f>
        <v>206613.873857731</v>
      </c>
      <c r="H3572" s="0" t="n">
        <f aca="false">12*Inputs!$B$7*(MIN(1,$H$51*$C3572)*(ic*Inputs!$C$7+pE+fee_fx*Inputs!$D$7-cost_acc-cost_wd*Inputs!$E$7*$E3572-cost_fx*Inputs!$D$7-$F3572)+(1-MIN(1,$H$51*$C3572))*(1-MIN(1,Inputs!$G$7*$D3572)*churn_nonbuyers)*(ic*Inputs!$C$7+fee_wd*Inputs!$E$7*(1-$B3572)+fee_fx*Inputs!$D$7-cost_acc-cost_wd*Inputs!$E$7*(1-$B3572)-cost_fx*Inputs!$D$7))</f>
        <v>400477.978471752</v>
      </c>
      <c r="I3572" s="0" t="n">
        <f aca="false">12*Inputs!$B$8*(MIN(1,$H$52*$C3572)*(ic*Inputs!$C$8+pT-cost_acc-cost_wd*Inputs!$E$8-cost_fx*Inputs!$D$8-cost_ins)+(1-MIN(1,$H$52*$C3572))*(1-MIN(1,Inputs!$G$8*$D3572)*churn_nonbuyers)*(ic*Inputs!$C$8+fee_wd*Inputs!$E$8*(1-$B3572)+fee_fx*Inputs!$D$8-cost_acc-cost_wd*Inputs!$E$8*(1-$B3572)-cost_fx*Inputs!$D$8))</f>
        <v>172000.33453935</v>
      </c>
      <c r="J3572" s="0" t="n">
        <f aca="false">G3572+H3572+I3572-fixed</f>
        <v>79092.1868688335</v>
      </c>
      <c r="K3572" s="0" t="n">
        <f aca="false">12*Inputs!$B$6*(1-MIN(1,Inputs!$G$6*$D3572)*churn_nonbuyers)*(ic*Inputs!$C$6+fee_wd*Inputs!$E$6*(1-$B3572)+fee_fx*Inputs!$D$6-cost_acc-cost_wd*Inputs!$E$6*(1-$B3572)-cost_fx*Inputs!$D$6)</f>
        <v>155327.975320032</v>
      </c>
      <c r="L3572" s="0" t="n">
        <f aca="false">12*Inputs!$B$7*(1-MIN(1,Inputs!$G$7*$D3572)*churn_nonbuyers)*(ic*Inputs!$C$7+fee_wd*Inputs!$E$7*(1-$B3572)+fee_fx*Inputs!$D$7-cost_acc-cost_wd*Inputs!$E$7*(1-$B3572)-cost_fx*Inputs!$D$7)</f>
        <v>354062.077512019</v>
      </c>
      <c r="M3572" s="0" t="n">
        <f aca="false">12*Inputs!$B$8*(1-MIN(1,Inputs!$G$8*$D3572)*churn_nonbuyers)*(ic*Inputs!$C$8+fee_wd*Inputs!$E$8*(1-$B3572)+fee_fx*Inputs!$D$8-cost_acc-cost_wd*Inputs!$E$8*(1-$B3572)-cost_fx*Inputs!$D$8)</f>
        <v>86707.326426816</v>
      </c>
      <c r="N3572" s="0" t="n">
        <f aca="false">K3572+L3572+I3572-fixed</f>
        <v>-18609.6126285982</v>
      </c>
      <c r="O3572" s="0" t="n">
        <f aca="false">K3572+L3572+M3572-fixed</f>
        <v>-103902.620741133</v>
      </c>
      <c r="P3572" s="0" t="n">
        <f aca="false">12*Inputs!$B$6*(1-MIN(1,Inputs!$F$6*$D3572))*(ic*Inputs!$C$6+flat_fee-cost_acc-cost_wd*Inputs!$E$6*$E3572-cost_fx*Inputs!$D$6)+12*Inputs!$B$7*(1-MIN(1,Inputs!$F$7*$D3572))*(ic*Inputs!$C$7+flat_fee-cost_acc-cost_wd*Inputs!$E$7*$E3572-cost_fx*Inputs!$D$7)+12*Inputs!$B$8*(1-MIN(1,Inputs!$F$8*$D3572))*(ic*Inputs!$C$8+flat_fee-cost_acc-cost_wd*Inputs!$E$8*$E3572-cost_fx*Inputs!$D$8)-fixed</f>
        <v>21727.1300732001</v>
      </c>
    </row>
    <row r="3573" customFormat="false" ht="15" hidden="false" customHeight="false" outlineLevel="0" collapsed="false">
      <c r="A3573" s="0" t="n">
        <v>3508</v>
      </c>
      <c r="B3573" s="0" t="n">
        <v>0.529032</v>
      </c>
      <c r="C3573" s="0" t="n">
        <v>0.834425</v>
      </c>
      <c r="D3573" s="0" t="n">
        <v>1.116279</v>
      </c>
      <c r="E3573" s="0" t="n">
        <v>1.170387</v>
      </c>
      <c r="F3573" s="0" t="n">
        <v>0.379671</v>
      </c>
      <c r="G3573" s="0" t="n">
        <f aca="false">12*Inputs!$B$6*(MIN(1,$H$50*$C3573)*(ic*Inputs!$C$6+pS+fee_fx*Inputs!$D$6-cost_acc-cost_wd*Inputs!$E$6*$E3573-cost_fx*Inputs!$D$6-$F3573)+(1-MIN(1,$H$50*$C3573))*(1-MIN(1,Inputs!$G$6*$D3573)*churn_nonbuyers)*(ic*Inputs!$C$6+fee_wd*Inputs!$E$6*(1-$B3573)+fee_fx*Inputs!$D$6-cost_acc-cost_wd*Inputs!$E$6*(1-$B3573)-cost_fx*Inputs!$D$6))</f>
        <v>161267.568578352</v>
      </c>
      <c r="H3573" s="0" t="n">
        <f aca="false">12*Inputs!$B$7*(MIN(1,$H$51*$C3573)*(ic*Inputs!$C$7+pE+fee_fx*Inputs!$D$7-cost_acc-cost_wd*Inputs!$E$7*$E3573-cost_fx*Inputs!$D$7-$F3573)+(1-MIN(1,$H$51*$C3573))*(1-MIN(1,Inputs!$G$7*$D3573)*churn_nonbuyers)*(ic*Inputs!$C$7+fee_wd*Inputs!$E$7*(1-$B3573)+fee_fx*Inputs!$D$7-cost_acc-cost_wd*Inputs!$E$7*(1-$B3573)-cost_fx*Inputs!$D$7))</f>
        <v>358105.667640839</v>
      </c>
      <c r="I3573" s="0" t="n">
        <f aca="false">12*Inputs!$B$8*(MIN(1,$H$52*$C3573)*(ic*Inputs!$C$8+pT-cost_acc-cost_wd*Inputs!$E$8-cost_fx*Inputs!$D$8-cost_ins)+(1-MIN(1,$H$52*$C3573))*(1-MIN(1,Inputs!$G$8*$D3573)*churn_nonbuyers)*(ic*Inputs!$C$8+fee_wd*Inputs!$E$8*(1-$B3573)+fee_fx*Inputs!$D$8-cost_acc-cost_wd*Inputs!$E$8*(1-$B3573)-cost_fx*Inputs!$D$8))</f>
        <v>147644.335509278</v>
      </c>
      <c r="J3573" s="0" t="n">
        <f aca="false">G3573+H3573+I3573-fixed</f>
        <v>-32982.428271531</v>
      </c>
      <c r="K3573" s="0" t="n">
        <f aca="false">12*Inputs!$B$6*(1-MIN(1,Inputs!$G$6*$D3573)*churn_nonbuyers)*(ic*Inputs!$C$6+fee_wd*Inputs!$E$6*(1-$B3573)+fee_fx*Inputs!$D$6-cost_acc-cost_wd*Inputs!$E$6*(1-$B3573)-cost_fx*Inputs!$D$6)</f>
        <v>118419.240325882</v>
      </c>
      <c r="L3573" s="0" t="n">
        <f aca="false">12*Inputs!$B$7*(1-MIN(1,Inputs!$G$7*$D3573)*churn_nonbuyers)*(ic*Inputs!$C$7+fee_wd*Inputs!$E$7*(1-$B3573)+fee_fx*Inputs!$D$7-cost_acc-cost_wd*Inputs!$E$7*(1-$B3573)-cost_fx*Inputs!$D$7)</f>
        <v>316068.045603529</v>
      </c>
      <c r="M3573" s="0" t="n">
        <f aca="false">12*Inputs!$B$8*(1-MIN(1,Inputs!$G$8*$D3573)*churn_nonbuyers)*(ic*Inputs!$C$8+fee_wd*Inputs!$E$8*(1-$B3573)+fee_fx*Inputs!$D$8-cost_acc-cost_wd*Inputs!$E$8*(1-$B3573)-cost_fx*Inputs!$D$8)</f>
        <v>65801.4277607808</v>
      </c>
      <c r="N3573" s="0" t="n">
        <f aca="false">K3573+L3573+I3573-fixed</f>
        <v>-117868.378561311</v>
      </c>
      <c r="O3573" s="0" t="n">
        <f aca="false">K3573+L3573+M3573-fixed</f>
        <v>-199711.286309809</v>
      </c>
      <c r="P3573" s="0" t="n">
        <f aca="false">12*Inputs!$B$6*(1-MIN(1,Inputs!$F$6*$D3573))*(ic*Inputs!$C$6+flat_fee-cost_acc-cost_wd*Inputs!$E$6*$E3573-cost_fx*Inputs!$D$6)+12*Inputs!$B$7*(1-MIN(1,Inputs!$F$7*$D3573))*(ic*Inputs!$C$7+flat_fee-cost_acc-cost_wd*Inputs!$E$7*$E3573-cost_fx*Inputs!$D$7)+12*Inputs!$B$8*(1-MIN(1,Inputs!$F$8*$D3573))*(ic*Inputs!$C$8+flat_fee-cost_acc-cost_wd*Inputs!$E$8*$E3573-cost_fx*Inputs!$D$8)-fixed</f>
        <v>-63953.18471848</v>
      </c>
    </row>
    <row r="3574" customFormat="false" ht="15" hidden="false" customHeight="false" outlineLevel="0" collapsed="false">
      <c r="A3574" s="0" t="n">
        <v>3509</v>
      </c>
      <c r="B3574" s="0" t="n">
        <v>0.222611</v>
      </c>
      <c r="C3574" s="0" t="n">
        <v>0.700291</v>
      </c>
      <c r="D3574" s="0" t="n">
        <v>1.097103</v>
      </c>
      <c r="E3574" s="0" t="n">
        <v>1.074445</v>
      </c>
      <c r="F3574" s="0" t="n">
        <v>0.246995</v>
      </c>
      <c r="G3574" s="0" t="n">
        <f aca="false">12*Inputs!$B$6*(MIN(1,$H$50*$C3574)*(ic*Inputs!$C$6+pS+fee_fx*Inputs!$D$6-cost_acc-cost_wd*Inputs!$E$6*$E3574-cost_fx*Inputs!$D$6-$F3574)+(1-MIN(1,$H$50*$C3574))*(1-MIN(1,Inputs!$G$6*$D3574)*churn_nonbuyers)*(ic*Inputs!$C$6+fee_wd*Inputs!$E$6*(1-$B3574)+fee_fx*Inputs!$D$6-cost_acc-cost_wd*Inputs!$E$6*(1-$B3574)-cost_fx*Inputs!$D$6))</f>
        <v>197549.646840621</v>
      </c>
      <c r="H3574" s="0" t="n">
        <f aca="false">12*Inputs!$B$7*(MIN(1,$H$51*$C3574)*(ic*Inputs!$C$7+pE+fee_fx*Inputs!$D$7-cost_acc-cost_wd*Inputs!$E$7*$E3574-cost_fx*Inputs!$D$7-$F3574)+(1-MIN(1,$H$51*$C3574))*(1-MIN(1,Inputs!$G$7*$D3574)*churn_nonbuyers)*(ic*Inputs!$C$7+fee_wd*Inputs!$E$7*(1-$B3574)+fee_fx*Inputs!$D$7-cost_acc-cost_wd*Inputs!$E$7*(1-$B3574)-cost_fx*Inputs!$D$7))</f>
        <v>395294.362429173</v>
      </c>
      <c r="I3574" s="0" t="n">
        <f aca="false">12*Inputs!$B$8*(MIN(1,$H$52*$C3574)*(ic*Inputs!$C$8+pT-cost_acc-cost_wd*Inputs!$E$8-cost_fx*Inputs!$D$8-cost_ins)+(1-MIN(1,$H$52*$C3574))*(1-MIN(1,Inputs!$G$8*$D3574)*churn_nonbuyers)*(ic*Inputs!$C$8+fee_wd*Inputs!$E$8*(1-$B3574)+fee_fx*Inputs!$D$8-cost_acc-cost_wd*Inputs!$E$8*(1-$B3574)-cost_fx*Inputs!$D$8))</f>
        <v>138287.676234574</v>
      </c>
      <c r="J3574" s="0" t="n">
        <f aca="false">G3574+H3574+I3574-fixed</f>
        <v>31131.6855043671</v>
      </c>
      <c r="K3574" s="0" t="n">
        <f aca="false">12*Inputs!$B$6*(1-MIN(1,Inputs!$G$6*$D3574)*churn_nonbuyers)*(ic*Inputs!$C$6+fee_wd*Inputs!$E$6*(1-$B3574)+fee_fx*Inputs!$D$6-cost_acc-cost_wd*Inputs!$E$6*(1-$B3574)-cost_fx*Inputs!$D$6)</f>
        <v>160243.653570718</v>
      </c>
      <c r="L3574" s="0" t="n">
        <f aca="false">12*Inputs!$B$7*(1-MIN(1,Inputs!$G$7*$D3574)*churn_nonbuyers)*(ic*Inputs!$C$7+fee_wd*Inputs!$E$7*(1-$B3574)+fee_fx*Inputs!$D$7-cost_acc-cost_wd*Inputs!$E$7*(1-$B3574)-cost_fx*Inputs!$D$7)</f>
        <v>358928.519598431</v>
      </c>
      <c r="M3574" s="0" t="n">
        <f aca="false">12*Inputs!$B$8*(1-MIN(1,Inputs!$G$8*$D3574)*churn_nonbuyers)*(ic*Inputs!$C$8+fee_wd*Inputs!$E$8*(1-$B3574)+fee_fx*Inputs!$D$8-cost_acc-cost_wd*Inputs!$E$8*(1-$B3574)-cost_fx*Inputs!$D$8)</f>
        <v>73254.6123433488</v>
      </c>
      <c r="N3574" s="0" t="n">
        <f aca="false">K3574+L3574+I3574-fixed</f>
        <v>-42540.1505962781</v>
      </c>
      <c r="O3574" s="0" t="n">
        <f aca="false">K3574+L3574+M3574-fixed</f>
        <v>-107573.214487503</v>
      </c>
      <c r="P3574" s="0" t="n">
        <f aca="false">12*Inputs!$B$6*(1-MIN(1,Inputs!$F$6*$D3574))*(ic*Inputs!$C$6+flat_fee-cost_acc-cost_wd*Inputs!$E$6*$E3574-cost_fx*Inputs!$D$6)+12*Inputs!$B$7*(1-MIN(1,Inputs!$F$7*$D3574))*(ic*Inputs!$C$7+flat_fee-cost_acc-cost_wd*Inputs!$E$7*$E3574-cost_fx*Inputs!$D$7)+12*Inputs!$B$8*(1-MIN(1,Inputs!$F$8*$D3574))*(ic*Inputs!$C$8+flat_fee-cost_acc-cost_wd*Inputs!$E$8*$E3574-cost_fx*Inputs!$D$8)-fixed</f>
        <v>-14712.4207036</v>
      </c>
    </row>
    <row r="3575" customFormat="false" ht="15" hidden="false" customHeight="false" outlineLevel="0" collapsed="false">
      <c r="A3575" s="0" t="n">
        <v>3510</v>
      </c>
      <c r="B3575" s="0" t="n">
        <v>0.317577</v>
      </c>
      <c r="C3575" s="0" t="n">
        <v>1.048915</v>
      </c>
      <c r="D3575" s="0" t="n">
        <v>0.901718</v>
      </c>
      <c r="E3575" s="0" t="n">
        <v>1.224539</v>
      </c>
      <c r="F3575" s="0" t="n">
        <v>0.340386</v>
      </c>
      <c r="G3575" s="0" t="n">
        <f aca="false">12*Inputs!$B$6*(MIN(1,$H$50*$C3575)*(ic*Inputs!$C$6+pS+fee_fx*Inputs!$D$6-cost_acc-cost_wd*Inputs!$E$6*$E3575-cost_fx*Inputs!$D$6-$F3575)+(1-MIN(1,$H$50*$C3575))*(1-MIN(1,Inputs!$G$6*$D3575)*churn_nonbuyers)*(ic*Inputs!$C$6+fee_wd*Inputs!$E$6*(1-$B3575)+fee_fx*Inputs!$D$6-cost_acc-cost_wd*Inputs!$E$6*(1-$B3575)-cost_fx*Inputs!$D$6))</f>
        <v>199791.853548075</v>
      </c>
      <c r="H3575" s="0" t="n">
        <f aca="false">12*Inputs!$B$7*(MIN(1,$H$51*$C3575)*(ic*Inputs!$C$7+pE+fee_fx*Inputs!$D$7-cost_acc-cost_wd*Inputs!$E$7*$E3575-cost_fx*Inputs!$D$7-$F3575)+(1-MIN(1,$H$51*$C3575))*(1-MIN(1,Inputs!$G$7*$D3575)*churn_nonbuyers)*(ic*Inputs!$C$7+fee_wd*Inputs!$E$7*(1-$B3575)+fee_fx*Inputs!$D$7-cost_acc-cost_wd*Inputs!$E$7*(1-$B3575)-cost_fx*Inputs!$D$7))</f>
        <v>383159.160381648</v>
      </c>
      <c r="I3575" s="0" t="n">
        <f aca="false">12*Inputs!$B$8*(MIN(1,$H$52*$C3575)*(ic*Inputs!$C$8+pT-cost_acc-cost_wd*Inputs!$E$8-cost_fx*Inputs!$D$8-cost_ins)+(1-MIN(1,$H$52*$C3575))*(1-MIN(1,Inputs!$G$8*$D3575)*churn_nonbuyers)*(ic*Inputs!$C$8+fee_wd*Inputs!$E$8*(1-$B3575)+fee_fx*Inputs!$D$8-cost_acc-cost_wd*Inputs!$E$8*(1-$B3575)-cost_fx*Inputs!$D$8))</f>
        <v>181691.672662307</v>
      </c>
      <c r="J3575" s="0" t="n">
        <f aca="false">G3575+H3575+I3575-fixed</f>
        <v>64642.6865920296</v>
      </c>
      <c r="K3575" s="0" t="n">
        <f aca="false">12*Inputs!$B$6*(1-MIN(1,Inputs!$G$6*$D3575)*churn_nonbuyers)*(ic*Inputs!$C$6+fee_wd*Inputs!$E$6*(1-$B3575)+fee_fx*Inputs!$D$6-cost_acc-cost_wd*Inputs!$E$6*(1-$B3575)-cost_fx*Inputs!$D$6)</f>
        <v>148841.421820459</v>
      </c>
      <c r="L3575" s="0" t="n">
        <f aca="false">12*Inputs!$B$7*(1-MIN(1,Inputs!$G$7*$D3575)*churn_nonbuyers)*(ic*Inputs!$C$7+fee_wd*Inputs!$E$7*(1-$B3575)+fee_fx*Inputs!$D$7-cost_acc-cost_wd*Inputs!$E$7*(1-$B3575)-cost_fx*Inputs!$D$7)</f>
        <v>347798.827428276</v>
      </c>
      <c r="M3575" s="0" t="n">
        <f aca="false">12*Inputs!$B$8*(1-MIN(1,Inputs!$G$8*$D3575)*churn_nonbuyers)*(ic*Inputs!$C$8+fee_wd*Inputs!$E$8*(1-$B3575)+fee_fx*Inputs!$D$8-cost_acc-cost_wd*Inputs!$E$8*(1-$B3575)-cost_fx*Inputs!$D$8)</f>
        <v>114753.63590881</v>
      </c>
      <c r="N3575" s="0" t="n">
        <f aca="false">K3575+L3575+I3575-fixed</f>
        <v>-21668.0780889581</v>
      </c>
      <c r="O3575" s="0" t="n">
        <f aca="false">K3575+L3575+M3575-fixed</f>
        <v>-88606.1148424557</v>
      </c>
      <c r="P3575" s="0" t="n">
        <f aca="false">12*Inputs!$B$6*(1-MIN(1,Inputs!$F$6*$D3575))*(ic*Inputs!$C$6+flat_fee-cost_acc-cost_wd*Inputs!$E$6*$E3575-cost_fx*Inputs!$D$6)+12*Inputs!$B$7*(1-MIN(1,Inputs!$F$7*$D3575))*(ic*Inputs!$C$7+flat_fee-cost_acc-cost_wd*Inputs!$E$7*$E3575-cost_fx*Inputs!$D$7)+12*Inputs!$B$8*(1-MIN(1,Inputs!$F$8*$D3575))*(ic*Inputs!$C$8+flat_fee-cost_acc-cost_wd*Inputs!$E$8*$E3575-cost_fx*Inputs!$D$8)-fixed</f>
        <v>23598.7696164801</v>
      </c>
    </row>
    <row r="3576" customFormat="false" ht="15" hidden="false" customHeight="false" outlineLevel="0" collapsed="false">
      <c r="A3576" s="0" t="n">
        <v>3511</v>
      </c>
      <c r="B3576" s="0" t="n">
        <v>0.20347</v>
      </c>
      <c r="C3576" s="0" t="n">
        <v>0.910583</v>
      </c>
      <c r="D3576" s="0" t="n">
        <v>1.359678</v>
      </c>
      <c r="E3576" s="0" t="n">
        <v>1.299593</v>
      </c>
      <c r="F3576" s="0" t="n">
        <v>0.117474</v>
      </c>
      <c r="G3576" s="0" t="n">
        <f aca="false">12*Inputs!$B$6*(MIN(1,$H$50*$C3576)*(ic*Inputs!$C$6+pS+fee_fx*Inputs!$D$6-cost_acc-cost_wd*Inputs!$E$6*$E3576-cost_fx*Inputs!$D$6-$F3576)+(1-MIN(1,$H$50*$C3576))*(1-MIN(1,Inputs!$G$6*$D3576)*churn_nonbuyers)*(ic*Inputs!$C$6+fee_wd*Inputs!$E$6*(1-$B3576)+fee_fx*Inputs!$D$6-cost_acc-cost_wd*Inputs!$E$6*(1-$B3576)-cost_fx*Inputs!$D$6))</f>
        <v>207064.142145721</v>
      </c>
      <c r="H3576" s="0" t="n">
        <f aca="false">12*Inputs!$B$7*(MIN(1,$H$51*$C3576)*(ic*Inputs!$C$7+pE+fee_fx*Inputs!$D$7-cost_acc-cost_wd*Inputs!$E$7*$E3576-cost_fx*Inputs!$D$7-$F3576)+(1-MIN(1,$H$51*$C3576))*(1-MIN(1,Inputs!$G$7*$D3576)*churn_nonbuyers)*(ic*Inputs!$C$7+fee_wd*Inputs!$E$7*(1-$B3576)+fee_fx*Inputs!$D$7-cost_acc-cost_wd*Inputs!$E$7*(1-$B3576)-cost_fx*Inputs!$D$7))</f>
        <v>389212.393806201</v>
      </c>
      <c r="I3576" s="0" t="n">
        <f aca="false">12*Inputs!$B$8*(MIN(1,$H$52*$C3576)*(ic*Inputs!$C$8+pT-cost_acc-cost_wd*Inputs!$E$8-cost_fx*Inputs!$D$8-cost_ins)+(1-MIN(1,$H$52*$C3576))*(1-MIN(1,Inputs!$G$8*$D3576)*churn_nonbuyers)*(ic*Inputs!$C$8+fee_wd*Inputs!$E$8*(1-$B3576)+fee_fx*Inputs!$D$8-cost_acc-cost_wd*Inputs!$E$8*(1-$B3576)-cost_fx*Inputs!$D$8))</f>
        <v>136791.772427057</v>
      </c>
      <c r="J3576" s="0" t="n">
        <f aca="false">G3576+H3576+I3576-fixed</f>
        <v>33068.3083789782</v>
      </c>
      <c r="K3576" s="0" t="n">
        <f aca="false">12*Inputs!$B$6*(1-MIN(1,Inputs!$G$6*$D3576)*churn_nonbuyers)*(ic*Inputs!$C$6+fee_wd*Inputs!$E$6*(1-$B3576)+fee_fx*Inputs!$D$6-cost_acc-cost_wd*Inputs!$E$6*(1-$B3576)-cost_fx*Inputs!$D$6)</f>
        <v>160586.672275152</v>
      </c>
      <c r="L3576" s="0" t="n">
        <f aca="false">12*Inputs!$B$7*(1-MIN(1,Inputs!$G$7*$D3576)*churn_nonbuyers)*(ic*Inputs!$C$7+fee_wd*Inputs!$E$7*(1-$B3576)+fee_fx*Inputs!$D$7-cost_acc-cost_wd*Inputs!$E$7*(1-$B3576)-cost_fx*Inputs!$D$7)</f>
        <v>358648.798821091</v>
      </c>
      <c r="M3576" s="0" t="n">
        <f aca="false">12*Inputs!$B$8*(1-MIN(1,Inputs!$G$8*$D3576)*churn_nonbuyers)*(ic*Inputs!$C$8+fee_wd*Inputs!$E$8*(1-$B3576)+fee_fx*Inputs!$D$8-cost_acc-cost_wd*Inputs!$E$8*(1-$B3576)-cost_fx*Inputs!$D$8)</f>
        <v>15269.774297376</v>
      </c>
      <c r="N3576" s="0" t="n">
        <f aca="false">K3576+L3576+I3576-fixed</f>
        <v>-43972.7564767</v>
      </c>
      <c r="O3576" s="0" t="n">
        <f aca="false">K3576+L3576+M3576-fixed</f>
        <v>-165494.754606381</v>
      </c>
      <c r="P3576" s="0" t="n">
        <f aca="false">12*Inputs!$B$6*(1-MIN(1,Inputs!$F$6*$D3576))*(ic*Inputs!$C$6+flat_fee-cost_acc-cost_wd*Inputs!$E$6*$E3576-cost_fx*Inputs!$D$6)+12*Inputs!$B$7*(1-MIN(1,Inputs!$F$7*$D3576))*(ic*Inputs!$C$7+flat_fee-cost_acc-cost_wd*Inputs!$E$7*$E3576-cost_fx*Inputs!$D$7)+12*Inputs!$B$8*(1-MIN(1,Inputs!$F$8*$D3576))*(ic*Inputs!$C$8+flat_fee-cost_acc-cost_wd*Inputs!$E$8*$E3576-cost_fx*Inputs!$D$8)-fixed</f>
        <v>-235922.98853104</v>
      </c>
    </row>
    <row r="3577" customFormat="false" ht="15" hidden="false" customHeight="false" outlineLevel="0" collapsed="false">
      <c r="A3577" s="0" t="n">
        <v>3512</v>
      </c>
      <c r="B3577" s="0" t="n">
        <v>0.301854</v>
      </c>
      <c r="C3577" s="0" t="n">
        <v>0.974633</v>
      </c>
      <c r="D3577" s="0" t="n">
        <v>1.061258</v>
      </c>
      <c r="E3577" s="0" t="n">
        <v>1.350871</v>
      </c>
      <c r="F3577" s="0" t="n">
        <v>0.297503</v>
      </c>
      <c r="G3577" s="0" t="n">
        <f aca="false">12*Inputs!$B$6*(MIN(1,$H$50*$C3577)*(ic*Inputs!$C$6+pS+fee_fx*Inputs!$D$6-cost_acc-cost_wd*Inputs!$E$6*$E3577-cost_fx*Inputs!$D$6-$F3577)+(1-MIN(1,$H$50*$C3577))*(1-MIN(1,Inputs!$G$6*$D3577)*churn_nonbuyers)*(ic*Inputs!$C$6+fee_wd*Inputs!$E$6*(1-$B3577)+fee_fx*Inputs!$D$6-cost_acc-cost_wd*Inputs!$E$6*(1-$B3577)-cost_fx*Inputs!$D$6))</f>
        <v>195140.140756031</v>
      </c>
      <c r="H3577" s="0" t="n">
        <f aca="false">12*Inputs!$B$7*(MIN(1,$H$51*$C3577)*(ic*Inputs!$C$7+pE+fee_fx*Inputs!$D$7-cost_acc-cost_wd*Inputs!$E$7*$E3577-cost_fx*Inputs!$D$7-$F3577)+(1-MIN(1,$H$51*$C3577))*(1-MIN(1,Inputs!$G$7*$D3577)*churn_nonbuyers)*(ic*Inputs!$C$7+fee_wd*Inputs!$E$7*(1-$B3577)+fee_fx*Inputs!$D$7-cost_acc-cost_wd*Inputs!$E$7*(1-$B3577)-cost_fx*Inputs!$D$7))</f>
        <v>369171.69584934</v>
      </c>
      <c r="I3577" s="0" t="n">
        <f aca="false">12*Inputs!$B$8*(MIN(1,$H$52*$C3577)*(ic*Inputs!$C$8+pT-cost_acc-cost_wd*Inputs!$E$8-cost_fx*Inputs!$D$8-cost_ins)+(1-MIN(1,$H$52*$C3577))*(1-MIN(1,Inputs!$G$8*$D3577)*churn_nonbuyers)*(ic*Inputs!$C$8+fee_wd*Inputs!$E$8*(1-$B3577)+fee_fx*Inputs!$D$8-cost_acc-cost_wd*Inputs!$E$8*(1-$B3577)-cost_fx*Inputs!$D$8))</f>
        <v>165971.084979207</v>
      </c>
      <c r="J3577" s="0" t="n">
        <f aca="false">G3577+H3577+I3577-fixed</f>
        <v>30282.9215845775</v>
      </c>
      <c r="K3577" s="0" t="n">
        <f aca="false">12*Inputs!$B$6*(1-MIN(1,Inputs!$G$6*$D3577)*churn_nonbuyers)*(ic*Inputs!$C$6+fee_wd*Inputs!$E$6*(1-$B3577)+fee_fx*Inputs!$D$6-cost_acc-cost_wd*Inputs!$E$6*(1-$B3577)-cost_fx*Inputs!$D$6)</f>
        <v>149742.02716079</v>
      </c>
      <c r="L3577" s="0" t="n">
        <f aca="false">12*Inputs!$B$7*(1-MIN(1,Inputs!$G$7*$D3577)*churn_nonbuyers)*(ic*Inputs!$C$7+fee_wd*Inputs!$E$7*(1-$B3577)+fee_fx*Inputs!$D$7-cost_acc-cost_wd*Inputs!$E$7*(1-$B3577)-cost_fx*Inputs!$D$7)</f>
        <v>348279.937512474</v>
      </c>
      <c r="M3577" s="0" t="n">
        <f aca="false">12*Inputs!$B$8*(1-MIN(1,Inputs!$G$8*$D3577)*churn_nonbuyers)*(ic*Inputs!$C$8+fee_wd*Inputs!$E$8*(1-$B3577)+fee_fx*Inputs!$D$8-cost_acc-cost_wd*Inputs!$E$8*(1-$B3577)-cost_fx*Inputs!$D$8)</f>
        <v>80198.3712303552</v>
      </c>
      <c r="N3577" s="0" t="n">
        <f aca="false">K3577+L3577+I3577-fixed</f>
        <v>-36006.9503475283</v>
      </c>
      <c r="O3577" s="0" t="n">
        <f aca="false">K3577+L3577+M3577-fixed</f>
        <v>-121779.66409638</v>
      </c>
      <c r="P3577" s="0" t="n">
        <f aca="false">12*Inputs!$B$6*(1-MIN(1,Inputs!$F$6*$D3577))*(ic*Inputs!$C$6+flat_fee-cost_acc-cost_wd*Inputs!$E$6*$E3577-cost_fx*Inputs!$D$6)+12*Inputs!$B$7*(1-MIN(1,Inputs!$F$7*$D3577))*(ic*Inputs!$C$7+flat_fee-cost_acc-cost_wd*Inputs!$E$7*$E3577-cost_fx*Inputs!$D$7)+12*Inputs!$B$8*(1-MIN(1,Inputs!$F$8*$D3577))*(ic*Inputs!$C$8+flat_fee-cost_acc-cost_wd*Inputs!$E$8*$E3577-cost_fx*Inputs!$D$8)-fixed</f>
        <v>-110490.89605168</v>
      </c>
    </row>
    <row r="3578" customFormat="false" ht="15" hidden="false" customHeight="false" outlineLevel="0" collapsed="false">
      <c r="A3578" s="0" t="n">
        <v>3513</v>
      </c>
      <c r="B3578" s="0" t="n">
        <v>0.226196</v>
      </c>
      <c r="C3578" s="0" t="n">
        <v>0.878116</v>
      </c>
      <c r="D3578" s="0" t="n">
        <v>1.378597</v>
      </c>
      <c r="E3578" s="0" t="n">
        <v>1.114937</v>
      </c>
      <c r="F3578" s="0" t="n">
        <v>0.31271</v>
      </c>
      <c r="G3578" s="0" t="n">
        <f aca="false">12*Inputs!$B$6*(MIN(1,$H$50*$C3578)*(ic*Inputs!$C$6+pS+fee_fx*Inputs!$D$6-cost_acc-cost_wd*Inputs!$E$6*$E3578-cost_fx*Inputs!$D$6-$F3578)+(1-MIN(1,$H$50*$C3578))*(1-MIN(1,Inputs!$G$6*$D3578)*churn_nonbuyers)*(ic*Inputs!$C$6+fee_wd*Inputs!$E$6*(1-$B3578)+fee_fx*Inputs!$D$6-cost_acc-cost_wd*Inputs!$E$6*(1-$B3578)-cost_fx*Inputs!$D$6))</f>
        <v>202208.468808202</v>
      </c>
      <c r="H3578" s="0" t="n">
        <f aca="false">12*Inputs!$B$7*(MIN(1,$H$51*$C3578)*(ic*Inputs!$C$7+pE+fee_fx*Inputs!$D$7-cost_acc-cost_wd*Inputs!$E$7*$E3578-cost_fx*Inputs!$D$7-$F3578)+(1-MIN(1,$H$51*$C3578))*(1-MIN(1,Inputs!$G$7*$D3578)*churn_nonbuyers)*(ic*Inputs!$C$7+fee_wd*Inputs!$E$7*(1-$B3578)+fee_fx*Inputs!$D$7-cost_acc-cost_wd*Inputs!$E$7*(1-$B3578)-cost_fx*Inputs!$D$7))</f>
        <v>394754.373432938</v>
      </c>
      <c r="I3578" s="0" t="n">
        <f aca="false">12*Inputs!$B$8*(MIN(1,$H$52*$C3578)*(ic*Inputs!$C$8+pT-cost_acc-cost_wd*Inputs!$E$8-cost_fx*Inputs!$D$8-cost_ins)+(1-MIN(1,$H$52*$C3578))*(1-MIN(1,Inputs!$G$8*$D3578)*churn_nonbuyers)*(ic*Inputs!$C$8+fee_wd*Inputs!$E$8*(1-$B3578)+fee_fx*Inputs!$D$8-cost_acc-cost_wd*Inputs!$E$8*(1-$B3578)-cost_fx*Inputs!$D$8))</f>
        <v>130828.433593019</v>
      </c>
      <c r="J3578" s="0" t="n">
        <f aca="false">G3578+H3578+I3578-fixed</f>
        <v>27791.2758341586</v>
      </c>
      <c r="K3578" s="0" t="n">
        <f aca="false">12*Inputs!$B$6*(1-MIN(1,Inputs!$G$6*$D3578)*churn_nonbuyers)*(ic*Inputs!$C$6+fee_wd*Inputs!$E$6*(1-$B3578)+fee_fx*Inputs!$D$6-cost_acc-cost_wd*Inputs!$E$6*(1-$B3578)-cost_fx*Inputs!$D$6)</f>
        <v>157376.716754486</v>
      </c>
      <c r="L3578" s="0" t="n">
        <f aca="false">12*Inputs!$B$7*(1-MIN(1,Inputs!$G$7*$D3578)*churn_nonbuyers)*(ic*Inputs!$C$7+fee_wd*Inputs!$E$7*(1-$B3578)+fee_fx*Inputs!$D$7-cost_acc-cost_wd*Inputs!$E$7*(1-$B3578)-cost_fx*Inputs!$D$7)</f>
        <v>355299.385796692</v>
      </c>
      <c r="M3578" s="0" t="n">
        <f aca="false">12*Inputs!$B$8*(1-MIN(1,Inputs!$G$8*$D3578)*churn_nonbuyers)*(ic*Inputs!$C$8+fee_wd*Inputs!$E$8*(1-$B3578)+fee_fx*Inputs!$D$8-cost_acc-cost_wd*Inputs!$E$8*(1-$B3578)-cost_fx*Inputs!$D$8)</f>
        <v>11038.3425076032</v>
      </c>
      <c r="N3578" s="0" t="n">
        <f aca="false">K3578+L3578+I3578-fixed</f>
        <v>-56495.4638558031</v>
      </c>
      <c r="O3578" s="0" t="n">
        <f aca="false">K3578+L3578+M3578-fixed</f>
        <v>-176285.554941219</v>
      </c>
      <c r="P3578" s="0" t="n">
        <f aca="false">12*Inputs!$B$6*(1-MIN(1,Inputs!$F$6*$D3578))*(ic*Inputs!$C$6+flat_fee-cost_acc-cost_wd*Inputs!$E$6*$E3578-cost_fx*Inputs!$D$6)+12*Inputs!$B$7*(1-MIN(1,Inputs!$F$7*$D3578))*(ic*Inputs!$C$7+flat_fee-cost_acc-cost_wd*Inputs!$E$7*$E3578-cost_fx*Inputs!$D$7)+12*Inputs!$B$8*(1-MIN(1,Inputs!$F$8*$D3578))*(ic*Inputs!$C$8+flat_fee-cost_acc-cost_wd*Inputs!$E$8*$E3578-cost_fx*Inputs!$D$8)-fixed</f>
        <v>-182238.68020264</v>
      </c>
    </row>
    <row r="3579" customFormat="false" ht="15" hidden="false" customHeight="false" outlineLevel="0" collapsed="false">
      <c r="A3579" s="0" t="n">
        <v>3514</v>
      </c>
      <c r="B3579" s="0" t="n">
        <v>0.38979</v>
      </c>
      <c r="C3579" s="0" t="n">
        <v>1.123449</v>
      </c>
      <c r="D3579" s="0" t="n">
        <v>1.048151</v>
      </c>
      <c r="E3579" s="0" t="n">
        <v>1.299556</v>
      </c>
      <c r="F3579" s="0" t="n">
        <v>0.007893</v>
      </c>
      <c r="G3579" s="0" t="n">
        <f aca="false">12*Inputs!$B$6*(MIN(1,$H$50*$C3579)*(ic*Inputs!$C$6+pS+fee_fx*Inputs!$D$6-cost_acc-cost_wd*Inputs!$E$6*$E3579-cost_fx*Inputs!$D$6-$F3579)+(1-MIN(1,$H$50*$C3579))*(1-MIN(1,Inputs!$G$6*$D3579)*churn_nonbuyers)*(ic*Inputs!$C$6+fee_wd*Inputs!$E$6*(1-$B3579)+fee_fx*Inputs!$D$6-cost_acc-cost_wd*Inputs!$E$6*(1-$B3579)-cost_fx*Inputs!$D$6))</f>
        <v>200070.133861129</v>
      </c>
      <c r="H3579" s="0" t="n">
        <f aca="false">12*Inputs!$B$7*(MIN(1,$H$51*$C3579)*(ic*Inputs!$C$7+pE+fee_fx*Inputs!$D$7-cost_acc-cost_wd*Inputs!$E$7*$E3579-cost_fx*Inputs!$D$7-$F3579)+(1-MIN(1,$H$51*$C3579))*(1-MIN(1,Inputs!$G$7*$D3579)*churn_nonbuyers)*(ic*Inputs!$C$7+fee_wd*Inputs!$E$7*(1-$B3579)+fee_fx*Inputs!$D$7-cost_acc-cost_wd*Inputs!$E$7*(1-$B3579)-cost_fx*Inputs!$D$7))</f>
        <v>391068.495216261</v>
      </c>
      <c r="I3579" s="0" t="n">
        <f aca="false">12*Inputs!$B$8*(MIN(1,$H$52*$C3579)*(ic*Inputs!$C$8+pT-cost_acc-cost_wd*Inputs!$E$8-cost_fx*Inputs!$D$8-cost_ins)+(1-MIN(1,$H$52*$C3579))*(1-MIN(1,Inputs!$G$8*$D3579)*churn_nonbuyers)*(ic*Inputs!$C$8+fee_wd*Inputs!$E$8*(1-$B3579)+fee_fx*Inputs!$D$8-cost_acc-cost_wd*Inputs!$E$8*(1-$B3579)-cost_fx*Inputs!$D$8))</f>
        <v>179438.815020471</v>
      </c>
      <c r="J3579" s="0" t="n">
        <f aca="false">G3579+H3579+I3579-fixed</f>
        <v>70577.4440978608</v>
      </c>
      <c r="K3579" s="0" t="n">
        <f aca="false">12*Inputs!$B$6*(1-MIN(1,Inputs!$G$6*$D3579)*churn_nonbuyers)*(ic*Inputs!$C$6+fee_wd*Inputs!$E$6*(1-$B3579)+fee_fx*Inputs!$D$6-cost_acc-cost_wd*Inputs!$E$6*(1-$B3579)-cost_fx*Inputs!$D$6)</f>
        <v>137846.501123688</v>
      </c>
      <c r="L3579" s="0" t="n">
        <f aca="false">12*Inputs!$B$7*(1-MIN(1,Inputs!$G$7*$D3579)*churn_nonbuyers)*(ic*Inputs!$C$7+fee_wd*Inputs!$E$7*(1-$B3579)+fee_fx*Inputs!$D$7-cost_acc-cost_wd*Inputs!$E$7*(1-$B3579)-cost_fx*Inputs!$D$7)</f>
        <v>336156.779426213</v>
      </c>
      <c r="M3579" s="0" t="n">
        <f aca="false">12*Inputs!$B$8*(1-MIN(1,Inputs!$G$8*$D3579)*churn_nonbuyers)*(ic*Inputs!$C$8+fee_wd*Inputs!$E$8*(1-$B3579)+fee_fx*Inputs!$D$8-cost_acc-cost_wd*Inputs!$E$8*(1-$B3579)-cost_fx*Inputs!$D$8)</f>
        <v>81936.114470544</v>
      </c>
      <c r="N3579" s="0" t="n">
        <f aca="false">K3579+L3579+I3579-fixed</f>
        <v>-46557.9044296279</v>
      </c>
      <c r="O3579" s="0" t="n">
        <f aca="false">K3579+L3579+M3579-fixed</f>
        <v>-144060.604979555</v>
      </c>
      <c r="P3579" s="0" t="n">
        <f aca="false">12*Inputs!$B$6*(1-MIN(1,Inputs!$F$6*$D3579))*(ic*Inputs!$C$6+flat_fee-cost_acc-cost_wd*Inputs!$E$6*$E3579-cost_fx*Inputs!$D$6)+12*Inputs!$B$7*(1-MIN(1,Inputs!$F$7*$D3579))*(ic*Inputs!$C$7+flat_fee-cost_acc-cost_wd*Inputs!$E$7*$E3579-cost_fx*Inputs!$D$7)+12*Inputs!$B$8*(1-MIN(1,Inputs!$F$8*$D3579))*(ic*Inputs!$C$8+flat_fee-cost_acc-cost_wd*Inputs!$E$8*$E3579-cost_fx*Inputs!$D$8)-fixed</f>
        <v>-82628.1480985601</v>
      </c>
    </row>
    <row r="3580" customFormat="false" ht="15" hidden="false" customHeight="false" outlineLevel="0" collapsed="false">
      <c r="A3580" s="0" t="n">
        <v>3515</v>
      </c>
      <c r="B3580" s="0" t="n">
        <v>0.283055</v>
      </c>
      <c r="C3580" s="0" t="n">
        <v>1.105183</v>
      </c>
      <c r="D3580" s="0" t="n">
        <v>1.199595</v>
      </c>
      <c r="E3580" s="0" t="n">
        <v>1.325568</v>
      </c>
      <c r="F3580" s="0" t="n">
        <v>0.127716</v>
      </c>
      <c r="G3580" s="0" t="n">
        <f aca="false">12*Inputs!$B$6*(MIN(1,$H$50*$C3580)*(ic*Inputs!$C$6+pS+fee_fx*Inputs!$D$6-cost_acc-cost_wd*Inputs!$E$6*$E3580-cost_fx*Inputs!$D$6-$F3580)+(1-MIN(1,$H$50*$C3580))*(1-MIN(1,Inputs!$G$6*$D3580)*churn_nonbuyers)*(ic*Inputs!$C$6+fee_wd*Inputs!$E$6*(1-$B3580)+fee_fx*Inputs!$D$6-cost_acc-cost_wd*Inputs!$E$6*(1-$B3580)-cost_fx*Inputs!$D$6))</f>
        <v>207511.40239719</v>
      </c>
      <c r="H3580" s="0" t="n">
        <f aca="false">12*Inputs!$B$7*(MIN(1,$H$51*$C3580)*(ic*Inputs!$C$7+pE+fee_fx*Inputs!$D$7-cost_acc-cost_wd*Inputs!$E$7*$E3580-cost_fx*Inputs!$D$7-$F3580)+(1-MIN(1,$H$51*$C3580))*(1-MIN(1,Inputs!$G$7*$D3580)*churn_nonbuyers)*(ic*Inputs!$C$7+fee_wd*Inputs!$E$7*(1-$B3580)+fee_fx*Inputs!$D$7-cost_acc-cost_wd*Inputs!$E$7*(1-$B3580)-cost_fx*Inputs!$D$7))</f>
        <v>386623.037526705</v>
      </c>
      <c r="I3580" s="0" t="n">
        <f aca="false">12*Inputs!$B$8*(MIN(1,$H$52*$C3580)*(ic*Inputs!$C$8+pT-cost_acc-cost_wd*Inputs!$E$8-cost_fx*Inputs!$D$8-cost_ins)+(1-MIN(1,$H$52*$C3580))*(1-MIN(1,Inputs!$G$8*$D3580)*churn_nonbuyers)*(ic*Inputs!$C$8+fee_wd*Inputs!$E$8*(1-$B3580)+fee_fx*Inputs!$D$8-cost_acc-cost_wd*Inputs!$E$8*(1-$B3580)-cost_fx*Inputs!$D$8))</f>
        <v>170655.518341616</v>
      </c>
      <c r="J3580" s="0" t="n">
        <f aca="false">G3580+H3580+I3580-fixed</f>
        <v>64789.9582655113</v>
      </c>
      <c r="K3580" s="0" t="n">
        <f aca="false">12*Inputs!$B$6*(1-MIN(1,Inputs!$G$6*$D3580)*churn_nonbuyers)*(ic*Inputs!$C$6+fee_wd*Inputs!$E$6*(1-$B3580)+fee_fx*Inputs!$D$6-cost_acc-cost_wd*Inputs!$E$6*(1-$B3580)-cost_fx*Inputs!$D$6)</f>
        <v>151192.93221162</v>
      </c>
      <c r="L3580" s="0" t="n">
        <f aca="false">12*Inputs!$B$7*(1-MIN(1,Inputs!$G$7*$D3580)*churn_nonbuyers)*(ic*Inputs!$C$7+fee_wd*Inputs!$E$7*(1-$B3580)+fee_fx*Inputs!$D$7-cost_acc-cost_wd*Inputs!$E$7*(1-$B3580)-cost_fx*Inputs!$D$7)</f>
        <v>349396.640766972</v>
      </c>
      <c r="M3580" s="0" t="n">
        <f aca="false">12*Inputs!$B$8*(1-MIN(1,Inputs!$G$8*$D3580)*churn_nonbuyers)*(ic*Inputs!$C$8+fee_wd*Inputs!$E$8*(1-$B3580)+fee_fx*Inputs!$D$8-cost_acc-cost_wd*Inputs!$E$8*(1-$B3580)-cost_fx*Inputs!$D$8)</f>
        <v>50138.82018756</v>
      </c>
      <c r="N3580" s="0" t="n">
        <f aca="false">K3580+L3580+I3580-fixed</f>
        <v>-28754.9086797917</v>
      </c>
      <c r="O3580" s="0" t="n">
        <f aca="false">K3580+L3580+M3580-fixed</f>
        <v>-149271.606833848</v>
      </c>
      <c r="P3580" s="0" t="n">
        <f aca="false">12*Inputs!$B$6*(1-MIN(1,Inputs!$F$6*$D3580))*(ic*Inputs!$C$6+flat_fee-cost_acc-cost_wd*Inputs!$E$6*$E3580-cost_fx*Inputs!$D$6)+12*Inputs!$B$7*(1-MIN(1,Inputs!$F$7*$D3580))*(ic*Inputs!$C$7+flat_fee-cost_acc-cost_wd*Inputs!$E$7*$E3580-cost_fx*Inputs!$D$7)+12*Inputs!$B$8*(1-MIN(1,Inputs!$F$8*$D3580))*(ic*Inputs!$C$8+flat_fee-cost_acc-cost_wd*Inputs!$E$8*$E3580-cost_fx*Inputs!$D$8)-fixed</f>
        <v>-167134.9663696</v>
      </c>
    </row>
    <row r="3581" customFormat="false" ht="15" hidden="false" customHeight="false" outlineLevel="0" collapsed="false">
      <c r="A3581" s="0" t="n">
        <v>3516</v>
      </c>
      <c r="B3581" s="0" t="n">
        <v>0.109162</v>
      </c>
      <c r="C3581" s="0" t="n">
        <v>0.899332</v>
      </c>
      <c r="D3581" s="0" t="n">
        <v>0.921718</v>
      </c>
      <c r="E3581" s="0" t="n">
        <v>1.191018</v>
      </c>
      <c r="F3581" s="0" t="n">
        <v>0.300477</v>
      </c>
      <c r="G3581" s="0" t="n">
        <f aca="false">12*Inputs!$B$6*(MIN(1,$H$50*$C3581)*(ic*Inputs!$C$6+pS+fee_fx*Inputs!$D$6-cost_acc-cost_wd*Inputs!$E$6*$E3581-cost_fx*Inputs!$D$6-$F3581)+(1-MIN(1,$H$50*$C3581))*(1-MIN(1,Inputs!$G$6*$D3581)*churn_nonbuyers)*(ic*Inputs!$C$6+fee_wd*Inputs!$E$6*(1-$B3581)+fee_fx*Inputs!$D$6-cost_acc-cost_wd*Inputs!$E$6*(1-$B3581)-cost_fx*Inputs!$D$6))</f>
        <v>220471.71539037</v>
      </c>
      <c r="H3581" s="0" t="n">
        <f aca="false">12*Inputs!$B$7*(MIN(1,$H$51*$C3581)*(ic*Inputs!$C$7+pE+fee_fx*Inputs!$D$7-cost_acc-cost_wd*Inputs!$E$7*$E3581-cost_fx*Inputs!$D$7-$F3581)+(1-MIN(1,$H$51*$C3581))*(1-MIN(1,Inputs!$G$7*$D3581)*churn_nonbuyers)*(ic*Inputs!$C$7+fee_wd*Inputs!$E$7*(1-$B3581)+fee_fx*Inputs!$D$7-cost_acc-cost_wd*Inputs!$E$7*(1-$B3581)-cost_fx*Inputs!$D$7))</f>
        <v>402203.622069448</v>
      </c>
      <c r="I3581" s="0" t="n">
        <f aca="false">12*Inputs!$B$8*(MIN(1,$H$52*$C3581)*(ic*Inputs!$C$8+pT-cost_acc-cost_wd*Inputs!$E$8-cost_fx*Inputs!$D$8-cost_ins)+(1-MIN(1,$H$52*$C3581))*(1-MIN(1,Inputs!$G$8*$D3581)*churn_nonbuyers)*(ic*Inputs!$C$8+fee_wd*Inputs!$E$8*(1-$B3581)+fee_fx*Inputs!$D$8-cost_acc-cost_wd*Inputs!$E$8*(1-$B3581)-cost_fx*Inputs!$D$8))</f>
        <v>171846.913947194</v>
      </c>
      <c r="J3581" s="0" t="n">
        <f aca="false">G3581+H3581+I3581-fixed</f>
        <v>94522.2514070116</v>
      </c>
      <c r="K3581" s="0" t="n">
        <f aca="false">12*Inputs!$B$6*(1-MIN(1,Inputs!$G$6*$D3581)*churn_nonbuyers)*(ic*Inputs!$C$6+fee_wd*Inputs!$E$6*(1-$B3581)+fee_fx*Inputs!$D$6-cost_acc-cost_wd*Inputs!$E$6*(1-$B3581)-cost_fx*Inputs!$D$6)</f>
        <v>177314.193938275</v>
      </c>
      <c r="L3581" s="0" t="n">
        <f aca="false">12*Inputs!$B$7*(1-MIN(1,Inputs!$G$7*$D3581)*churn_nonbuyers)*(ic*Inputs!$C$7+fee_wd*Inputs!$E$7*(1-$B3581)+fee_fx*Inputs!$D$7-cost_acc-cost_wd*Inputs!$E$7*(1-$B3581)-cost_fx*Inputs!$D$7)</f>
        <v>376766.234698965</v>
      </c>
      <c r="M3581" s="0" t="n">
        <f aca="false">12*Inputs!$B$8*(1-MIN(1,Inputs!$G$8*$D3581)*churn_nonbuyers)*(ic*Inputs!$C$8+fee_wd*Inputs!$E$8*(1-$B3581)+fee_fx*Inputs!$D$8-cost_acc-cost_wd*Inputs!$E$8*(1-$B3581)-cost_fx*Inputs!$D$8)</f>
        <v>113946.812458618</v>
      </c>
      <c r="N3581" s="0" t="n">
        <f aca="false">K3581+L3581+I3581-fixed</f>
        <v>25927.3425844347</v>
      </c>
      <c r="O3581" s="0" t="n">
        <f aca="false">K3581+L3581+M3581-fixed</f>
        <v>-31972.758904142</v>
      </c>
      <c r="P3581" s="0" t="n">
        <f aca="false">12*Inputs!$B$6*(1-MIN(1,Inputs!$F$6*$D3581))*(ic*Inputs!$C$6+flat_fee-cost_acc-cost_wd*Inputs!$E$6*$E3581-cost_fx*Inputs!$D$6)+12*Inputs!$B$7*(1-MIN(1,Inputs!$F$7*$D3581))*(ic*Inputs!$C$7+flat_fee-cost_acc-cost_wd*Inputs!$E$7*$E3581-cost_fx*Inputs!$D$7)+12*Inputs!$B$8*(1-MIN(1,Inputs!$F$8*$D3581))*(ic*Inputs!$C$8+flat_fee-cost_acc-cost_wd*Inputs!$E$8*$E3581-cost_fx*Inputs!$D$8)-fixed</f>
        <v>28508.85063776</v>
      </c>
    </row>
    <row r="3582" customFormat="false" ht="15" hidden="false" customHeight="false" outlineLevel="0" collapsed="false">
      <c r="A3582" s="0" t="n">
        <v>3517</v>
      </c>
      <c r="B3582" s="0" t="n">
        <v>0.305617</v>
      </c>
      <c r="C3582" s="0" t="n">
        <v>1.016131</v>
      </c>
      <c r="D3582" s="0" t="n">
        <v>0.83207</v>
      </c>
      <c r="E3582" s="0" t="n">
        <v>1.154857</v>
      </c>
      <c r="F3582" s="0" t="n">
        <v>0.244641</v>
      </c>
      <c r="G3582" s="0" t="n">
        <f aca="false">12*Inputs!$B$6*(MIN(1,$H$50*$C3582)*(ic*Inputs!$C$6+pS+fee_fx*Inputs!$D$6-cost_acc-cost_wd*Inputs!$E$6*$E3582-cost_fx*Inputs!$D$6-$F3582)+(1-MIN(1,$H$50*$C3582))*(1-MIN(1,Inputs!$G$6*$D3582)*churn_nonbuyers)*(ic*Inputs!$C$6+fee_wd*Inputs!$E$6*(1-$B3582)+fee_fx*Inputs!$D$6-cost_acc-cost_wd*Inputs!$E$6*(1-$B3582)-cost_fx*Inputs!$D$6))</f>
        <v>204087.3955695</v>
      </c>
      <c r="H3582" s="0" t="n">
        <f aca="false">12*Inputs!$B$7*(MIN(1,$H$51*$C3582)*(ic*Inputs!$C$7+pE+fee_fx*Inputs!$D$7-cost_acc-cost_wd*Inputs!$E$7*$E3582-cost_fx*Inputs!$D$7-$F3582)+(1-MIN(1,$H$51*$C3582))*(1-MIN(1,Inputs!$G$7*$D3582)*churn_nonbuyers)*(ic*Inputs!$C$7+fee_wd*Inputs!$E$7*(1-$B3582)+fee_fx*Inputs!$D$7-cost_acc-cost_wd*Inputs!$E$7*(1-$B3582)-cost_fx*Inputs!$D$7))</f>
        <v>397254.737538528</v>
      </c>
      <c r="I3582" s="0" t="n">
        <f aca="false">12*Inputs!$B$8*(MIN(1,$H$52*$C3582)*(ic*Inputs!$C$8+pT-cost_acc-cost_wd*Inputs!$E$8-cost_fx*Inputs!$D$8-cost_ins)+(1-MIN(1,$H$52*$C3582))*(1-MIN(1,Inputs!$G$8*$D3582)*churn_nonbuyers)*(ic*Inputs!$C$8+fee_wd*Inputs!$E$8*(1-$B3582)+fee_fx*Inputs!$D$8-cost_acc-cost_wd*Inputs!$E$8*(1-$B3582)-cost_fx*Inputs!$D$8))</f>
        <v>184048.421621208</v>
      </c>
      <c r="J3582" s="0" t="n">
        <f aca="false">G3582+H3582+I3582-fixed</f>
        <v>85390.5547292351</v>
      </c>
      <c r="K3582" s="0" t="n">
        <f aca="false">12*Inputs!$B$6*(1-MIN(1,Inputs!$G$6*$D3582)*churn_nonbuyers)*(ic*Inputs!$C$6+fee_wd*Inputs!$E$6*(1-$B3582)+fee_fx*Inputs!$D$6-cost_acc-cost_wd*Inputs!$E$6*(1-$B3582)-cost_fx*Inputs!$D$6)</f>
        <v>151034.808507768</v>
      </c>
      <c r="L3582" s="0" t="n">
        <f aca="false">12*Inputs!$B$7*(1-MIN(1,Inputs!$G$7*$D3582)*churn_nonbuyers)*(ic*Inputs!$C$7+fee_wd*Inputs!$E$7*(1-$B3582)+fee_fx*Inputs!$D$7-cost_acc-cost_wd*Inputs!$E$7*(1-$B3582)-cost_fx*Inputs!$D$7)</f>
        <v>350224.986544661</v>
      </c>
      <c r="M3582" s="0" t="n">
        <f aca="false">12*Inputs!$B$8*(1-MIN(1,Inputs!$G$8*$D3582)*churn_nonbuyers)*(ic*Inputs!$C$8+fee_wd*Inputs!$E$8*(1-$B3582)+fee_fx*Inputs!$D$8-cost_acc-cost_wd*Inputs!$E$8*(1-$B3582)-cost_fx*Inputs!$D$8)</f>
        <v>130163.333569584</v>
      </c>
      <c r="N3582" s="0" t="n">
        <f aca="false">K3582+L3582+I3582-fixed</f>
        <v>-14691.7833263638</v>
      </c>
      <c r="O3582" s="0" t="n">
        <f aca="false">K3582+L3582+M3582-fixed</f>
        <v>-68576.8713779873</v>
      </c>
      <c r="P3582" s="0" t="n">
        <f aca="false">12*Inputs!$B$6*(1-MIN(1,Inputs!$F$6*$D3582))*(ic*Inputs!$C$6+flat_fee-cost_acc-cost_wd*Inputs!$E$6*$E3582-cost_fx*Inputs!$D$6)+12*Inputs!$B$7*(1-MIN(1,Inputs!$F$7*$D3582))*(ic*Inputs!$C$7+flat_fee-cost_acc-cost_wd*Inputs!$E$7*$E3582-cost_fx*Inputs!$D$7)+12*Inputs!$B$8*(1-MIN(1,Inputs!$F$8*$D3582))*(ic*Inputs!$C$8+flat_fee-cost_acc-cost_wd*Inputs!$E$8*$E3582-cost_fx*Inputs!$D$8)-fixed</f>
        <v>92032.9723976</v>
      </c>
    </row>
    <row r="3583" customFormat="false" ht="15" hidden="false" customHeight="false" outlineLevel="0" collapsed="false">
      <c r="A3583" s="0" t="n">
        <v>3518</v>
      </c>
      <c r="B3583" s="0" t="n">
        <v>0.42135</v>
      </c>
      <c r="C3583" s="0" t="n">
        <v>1.045932</v>
      </c>
      <c r="D3583" s="0" t="n">
        <v>1.165174</v>
      </c>
      <c r="E3583" s="0" t="n">
        <v>1.174943</v>
      </c>
      <c r="F3583" s="0" t="n">
        <v>0.139671</v>
      </c>
      <c r="G3583" s="0" t="n">
        <f aca="false">12*Inputs!$B$6*(MIN(1,$H$50*$C3583)*(ic*Inputs!$C$6+pS+fee_fx*Inputs!$D$6-cost_acc-cost_wd*Inputs!$E$6*$E3583-cost_fx*Inputs!$D$6-$F3583)+(1-MIN(1,$H$50*$C3583))*(1-MIN(1,Inputs!$G$6*$D3583)*churn_nonbuyers)*(ic*Inputs!$C$6+fee_wd*Inputs!$E$6*(1-$B3583)+fee_fx*Inputs!$D$6-cost_acc-cost_wd*Inputs!$E$6*(1-$B3583)-cost_fx*Inputs!$D$6))</f>
        <v>190902.387828564</v>
      </c>
      <c r="H3583" s="0" t="n">
        <f aca="false">12*Inputs!$B$7*(MIN(1,$H$51*$C3583)*(ic*Inputs!$C$7+pE+fee_fx*Inputs!$D$7-cost_acc-cost_wd*Inputs!$E$7*$E3583-cost_fx*Inputs!$D$7-$F3583)+(1-MIN(1,$H$51*$C3583))*(1-MIN(1,Inputs!$G$7*$D3583)*churn_nonbuyers)*(ic*Inputs!$C$7+fee_wd*Inputs!$E$7*(1-$B3583)+fee_fx*Inputs!$D$7-cost_acc-cost_wd*Inputs!$E$7*(1-$B3583)-cost_fx*Inputs!$D$7))</f>
        <v>391095.793026376</v>
      </c>
      <c r="I3583" s="0" t="n">
        <f aca="false">12*Inputs!$B$8*(MIN(1,$H$52*$C3583)*(ic*Inputs!$C$8+pT-cost_acc-cost_wd*Inputs!$E$8-cost_fx*Inputs!$D$8-cost_ins)+(1-MIN(1,$H$52*$C3583))*(1-MIN(1,Inputs!$G$8*$D3583)*churn_nonbuyers)*(ic*Inputs!$C$8+fee_wd*Inputs!$E$8*(1-$B3583)+fee_fx*Inputs!$D$8-cost_acc-cost_wd*Inputs!$E$8*(1-$B3583)-cost_fx*Inputs!$D$8))</f>
        <v>165885.363564135</v>
      </c>
      <c r="J3583" s="0" t="n">
        <f aca="false">G3583+H3583+I3583-fixed</f>
        <v>47883.5444190747</v>
      </c>
      <c r="K3583" s="0" t="n">
        <f aca="false">12*Inputs!$B$6*(1-MIN(1,Inputs!$G$6*$D3583)*churn_nonbuyers)*(ic*Inputs!$C$6+fee_wd*Inputs!$E$6*(1-$B3583)+fee_fx*Inputs!$D$6-cost_acc-cost_wd*Inputs!$E$6*(1-$B3583)-cost_fx*Inputs!$D$6)</f>
        <v>132715.45774728</v>
      </c>
      <c r="L3583" s="0" t="n">
        <f aca="false">12*Inputs!$B$7*(1-MIN(1,Inputs!$G$7*$D3583)*churn_nonbuyers)*(ic*Inputs!$C$7+fee_wd*Inputs!$E$7*(1-$B3583)+fee_fx*Inputs!$D$7-cost_acc-cost_wd*Inputs!$E$7*(1-$B3583)-cost_fx*Inputs!$D$7)</f>
        <v>330552.542296368</v>
      </c>
      <c r="M3583" s="0" t="n">
        <f aca="false">12*Inputs!$B$8*(1-MIN(1,Inputs!$G$8*$D3583)*churn_nonbuyers)*(ic*Inputs!$C$8+fee_wd*Inputs!$E$8*(1-$B3583)+fee_fx*Inputs!$D$8-cost_acc-cost_wd*Inputs!$E$8*(1-$B3583)-cost_fx*Inputs!$D$8)</f>
        <v>56452.03226064</v>
      </c>
      <c r="N3583" s="0" t="n">
        <f aca="false">K3583+L3583+I3583-fixed</f>
        <v>-70846.636392217</v>
      </c>
      <c r="O3583" s="0" t="n">
        <f aca="false">K3583+L3583+M3583-fixed</f>
        <v>-180279.967695712</v>
      </c>
      <c r="P3583" s="0" t="n">
        <f aca="false">12*Inputs!$B$6*(1-MIN(1,Inputs!$F$6*$D3583))*(ic*Inputs!$C$6+flat_fee-cost_acc-cost_wd*Inputs!$E$6*$E3583-cost_fx*Inputs!$D$6)+12*Inputs!$B$7*(1-MIN(1,Inputs!$F$7*$D3583))*(ic*Inputs!$C$7+flat_fee-cost_acc-cost_wd*Inputs!$E$7*$E3583-cost_fx*Inputs!$D$7)+12*Inputs!$B$8*(1-MIN(1,Inputs!$F$8*$D3583))*(ic*Inputs!$C$8+flat_fee-cost_acc-cost_wd*Inputs!$E$8*$E3583-cost_fx*Inputs!$D$8)-fixed</f>
        <v>-91314.5710523198</v>
      </c>
    </row>
    <row r="3584" customFormat="false" ht="15" hidden="false" customHeight="false" outlineLevel="0" collapsed="false">
      <c r="A3584" s="0" t="n">
        <v>3519</v>
      </c>
      <c r="B3584" s="0" t="n">
        <v>0.278947</v>
      </c>
      <c r="C3584" s="0" t="n">
        <v>0.917344</v>
      </c>
      <c r="D3584" s="0" t="n">
        <v>0.937302</v>
      </c>
      <c r="E3584" s="0" t="n">
        <v>1.189828</v>
      </c>
      <c r="F3584" s="0" t="n">
        <v>0.291646</v>
      </c>
      <c r="G3584" s="0" t="n">
        <f aca="false">12*Inputs!$B$6*(MIN(1,$H$50*$C3584)*(ic*Inputs!$C$6+pS+fee_fx*Inputs!$D$6-cost_acc-cost_wd*Inputs!$E$6*$E3584-cost_fx*Inputs!$D$6-$F3584)+(1-MIN(1,$H$50*$C3584))*(1-MIN(1,Inputs!$G$6*$D3584)*churn_nonbuyers)*(ic*Inputs!$C$6+fee_wd*Inputs!$E$6*(1-$B3584)+fee_fx*Inputs!$D$6-cost_acc-cost_wd*Inputs!$E$6*(1-$B3584)-cost_fx*Inputs!$D$6))</f>
        <v>199820.607013215</v>
      </c>
      <c r="H3584" s="0" t="n">
        <f aca="false">12*Inputs!$B$7*(MIN(1,$H$51*$C3584)*(ic*Inputs!$C$7+pE+fee_fx*Inputs!$D$7-cost_acc-cost_wd*Inputs!$E$7*$E3584-cost_fx*Inputs!$D$7-$F3584)+(1-MIN(1,$H$51*$C3584))*(1-MIN(1,Inputs!$G$7*$D3584)*churn_nonbuyers)*(ic*Inputs!$C$7+fee_wd*Inputs!$E$7*(1-$B3584)+fee_fx*Inputs!$D$7-cost_acc-cost_wd*Inputs!$E$7*(1-$B3584)-cost_fx*Inputs!$D$7))</f>
        <v>388148.235257881</v>
      </c>
      <c r="I3584" s="0" t="n">
        <f aca="false">12*Inputs!$B$8*(MIN(1,$H$52*$C3584)*(ic*Inputs!$C$8+pT-cost_acc-cost_wd*Inputs!$E$8-cost_fx*Inputs!$D$8-cost_ins)+(1-MIN(1,$H$52*$C3584))*(1-MIN(1,Inputs!$G$8*$D3584)*churn_nonbuyers)*(ic*Inputs!$C$8+fee_wd*Inputs!$E$8*(1-$B3584)+fee_fx*Inputs!$D$8-cost_acc-cost_wd*Inputs!$E$8*(1-$B3584)-cost_fx*Inputs!$D$8))</f>
        <v>170749.868995888</v>
      </c>
      <c r="J3584" s="0" t="n">
        <f aca="false">G3584+H3584+I3584-fixed</f>
        <v>58718.7112669834</v>
      </c>
      <c r="K3584" s="0" t="n">
        <f aca="false">12*Inputs!$B$6*(1-MIN(1,Inputs!$G$6*$D3584)*churn_nonbuyers)*(ic*Inputs!$C$6+fee_wd*Inputs!$E$6*(1-$B3584)+fee_fx*Inputs!$D$6-cost_acc-cost_wd*Inputs!$E$6*(1-$B3584)-cost_fx*Inputs!$D$6)</f>
        <v>153866.122423157</v>
      </c>
      <c r="L3584" s="0" t="n">
        <f aca="false">12*Inputs!$B$7*(1-MIN(1,Inputs!$G$7*$D3584)*churn_nonbuyers)*(ic*Inputs!$C$7+fee_wd*Inputs!$E$7*(1-$B3584)+fee_fx*Inputs!$D$7-cost_acc-cost_wd*Inputs!$E$7*(1-$B3584)-cost_fx*Inputs!$D$7)</f>
        <v>352823.523757894</v>
      </c>
      <c r="M3584" s="0" t="n">
        <f aca="false">12*Inputs!$B$8*(1-MIN(1,Inputs!$G$8*$D3584)*churn_nonbuyers)*(ic*Inputs!$C$8+fee_wd*Inputs!$E$8*(1-$B3584)+fee_fx*Inputs!$D$8-cost_acc-cost_wd*Inputs!$E$8*(1-$B3584)-cost_fx*Inputs!$D$8)</f>
        <v>107640.757761398</v>
      </c>
      <c r="N3584" s="0" t="n">
        <f aca="false">K3584+L3584+I3584-fixed</f>
        <v>-22560.4848230612</v>
      </c>
      <c r="O3584" s="0" t="n">
        <f aca="false">K3584+L3584+M3584-fixed</f>
        <v>-85669.5960575505</v>
      </c>
      <c r="P3584" s="0" t="n">
        <f aca="false">12*Inputs!$B$6*(1-MIN(1,Inputs!$F$6*$D3584))*(ic*Inputs!$C$6+flat_fee-cost_acc-cost_wd*Inputs!$E$6*$E3584-cost_fx*Inputs!$D$6)+12*Inputs!$B$7*(1-MIN(1,Inputs!$F$7*$D3584))*(ic*Inputs!$C$7+flat_fee-cost_acc-cost_wd*Inputs!$E$7*$E3584-cost_fx*Inputs!$D$7)+12*Inputs!$B$8*(1-MIN(1,Inputs!$F$8*$D3584))*(ic*Inputs!$C$8+flat_fee-cost_acc-cost_wd*Inputs!$E$8*$E3584-cost_fx*Inputs!$D$8)-fixed</f>
        <v>20967.02111744</v>
      </c>
    </row>
    <row r="3585" customFormat="false" ht="15" hidden="false" customHeight="false" outlineLevel="0" collapsed="false">
      <c r="A3585" s="0" t="n">
        <v>3520</v>
      </c>
      <c r="B3585" s="0" t="n">
        <v>0.36288</v>
      </c>
      <c r="C3585" s="0" t="n">
        <v>0.768793</v>
      </c>
      <c r="D3585" s="0" t="n">
        <v>1.682757</v>
      </c>
      <c r="E3585" s="0" t="n">
        <v>1.019144</v>
      </c>
      <c r="F3585" s="0" t="n">
        <v>0.106829</v>
      </c>
      <c r="G3585" s="0" t="n">
        <f aca="false">12*Inputs!$B$6*(MIN(1,$H$50*$C3585)*(ic*Inputs!$C$6+pS+fee_fx*Inputs!$D$6-cost_acc-cost_wd*Inputs!$E$6*$E3585-cost_fx*Inputs!$D$6-$F3585)+(1-MIN(1,$H$50*$C3585))*(1-MIN(1,Inputs!$G$6*$D3585)*churn_nonbuyers)*(ic*Inputs!$C$6+fee_wd*Inputs!$E$6*(1-$B3585)+fee_fx*Inputs!$D$6-cost_acc-cost_wd*Inputs!$E$6*(1-$B3585)-cost_fx*Inputs!$D$6))</f>
        <v>182640.349640012</v>
      </c>
      <c r="H3585" s="0" t="n">
        <f aca="false">12*Inputs!$B$7*(MIN(1,$H$51*$C3585)*(ic*Inputs!$C$7+pE+fee_fx*Inputs!$D$7-cost_acc-cost_wd*Inputs!$E$7*$E3585-cost_fx*Inputs!$D$7-$F3585)+(1-MIN(1,$H$51*$C3585))*(1-MIN(1,Inputs!$G$7*$D3585)*churn_nonbuyers)*(ic*Inputs!$C$7+fee_wd*Inputs!$E$7*(1-$B3585)+fee_fx*Inputs!$D$7-cost_acc-cost_wd*Inputs!$E$7*(1-$B3585)-cost_fx*Inputs!$D$7))</f>
        <v>392159.528612796</v>
      </c>
      <c r="I3585" s="0" t="n">
        <f aca="false">12*Inputs!$B$8*(MIN(1,$H$52*$C3585)*(ic*Inputs!$C$8+pT-cost_acc-cost_wd*Inputs!$E$8-cost_fx*Inputs!$D$8-cost_ins)+(1-MIN(1,$H$52*$C3585))*(1-MIN(1,Inputs!$G$8*$D3585)*churn_nonbuyers)*(ic*Inputs!$C$8+fee_wd*Inputs!$E$8*(1-$B3585)+fee_fx*Inputs!$D$8-cost_acc-cost_wd*Inputs!$E$8*(1-$B3585)-cost_fx*Inputs!$D$8))</f>
        <v>110816.898192</v>
      </c>
      <c r="J3585" s="0" t="n">
        <f aca="false">G3585+H3585+I3585-fixed</f>
        <v>-14383.223555192</v>
      </c>
      <c r="K3585" s="0" t="n">
        <f aca="false">12*Inputs!$B$6*(1-MIN(1,Inputs!$G$6*$D3585)*churn_nonbuyers)*(ic*Inputs!$C$6+fee_wd*Inputs!$E$6*(1-$B3585)+fee_fx*Inputs!$D$6-cost_acc-cost_wd*Inputs!$E$6*(1-$B3585)-cost_fx*Inputs!$D$6)</f>
        <v>136779.689233152</v>
      </c>
      <c r="L3585" s="0" t="n">
        <f aca="false">12*Inputs!$B$7*(1-MIN(1,Inputs!$G$7*$D3585)*churn_nonbuyers)*(ic*Inputs!$C$7+fee_wd*Inputs!$E$7*(1-$B3585)+fee_fx*Inputs!$D$7-cost_acc-cost_wd*Inputs!$E$7*(1-$B3585)-cost_fx*Inputs!$D$7)</f>
        <v>333228.611203891</v>
      </c>
      <c r="M3585" s="0" t="n">
        <f aca="false">12*Inputs!$B$8*(1-MIN(1,Inputs!$G$8*$D3585)*churn_nonbuyers)*(ic*Inputs!$C$8+fee_wd*Inputs!$E$8*(1-$B3585)+fee_fx*Inputs!$D$8-cost_acc-cost_wd*Inputs!$E$8*(1-$B3585)-cost_fx*Inputs!$D$8)</f>
        <v>0</v>
      </c>
      <c r="N3585" s="0" t="n">
        <f aca="false">K3585+L3585+I3585-fixed</f>
        <v>-119174.801370957</v>
      </c>
      <c r="O3585" s="0" t="n">
        <f aca="false">K3585+L3585+M3585-fixed</f>
        <v>-229991.699562957</v>
      </c>
      <c r="P3585" s="0" t="n">
        <f aca="false">12*Inputs!$B$6*(1-MIN(1,Inputs!$F$6*$D3585))*(ic*Inputs!$C$6+flat_fee-cost_acc-cost_wd*Inputs!$E$6*$E3585-cost_fx*Inputs!$D$6)+12*Inputs!$B$7*(1-MIN(1,Inputs!$F$7*$D3585))*(ic*Inputs!$C$7+flat_fee-cost_acc-cost_wd*Inputs!$E$7*$E3585-cost_fx*Inputs!$D$7)+12*Inputs!$B$8*(1-MIN(1,Inputs!$F$8*$D3585))*(ic*Inputs!$C$8+flat_fee-cost_acc-cost_wd*Inputs!$E$8*$E3585-cost_fx*Inputs!$D$8)-fixed</f>
        <v>-319687.02949408</v>
      </c>
    </row>
    <row r="3586" customFormat="false" ht="15" hidden="false" customHeight="false" outlineLevel="0" collapsed="false">
      <c r="A3586" s="0" t="n">
        <v>3521</v>
      </c>
      <c r="B3586" s="0" t="n">
        <v>0.345432</v>
      </c>
      <c r="C3586" s="0" t="n">
        <v>1.145512</v>
      </c>
      <c r="D3586" s="0" t="n">
        <v>1.695145</v>
      </c>
      <c r="E3586" s="0" t="n">
        <v>1.114864</v>
      </c>
      <c r="F3586" s="0" t="n">
        <v>0.264823</v>
      </c>
      <c r="G3586" s="0" t="n">
        <f aca="false">12*Inputs!$B$6*(MIN(1,$H$50*$C3586)*(ic*Inputs!$C$6+pS+fee_fx*Inputs!$D$6-cost_acc-cost_wd*Inputs!$E$6*$E3586-cost_fx*Inputs!$D$6-$F3586)+(1-MIN(1,$H$50*$C3586))*(1-MIN(1,Inputs!$G$6*$D3586)*churn_nonbuyers)*(ic*Inputs!$C$6+fee_wd*Inputs!$E$6*(1-$B3586)+fee_fx*Inputs!$D$6-cost_acc-cost_wd*Inputs!$E$6*(1-$B3586)-cost_fx*Inputs!$D$6))</f>
        <v>200421.321580141</v>
      </c>
      <c r="H3586" s="0" t="n">
        <f aca="false">12*Inputs!$B$7*(MIN(1,$H$51*$C3586)*(ic*Inputs!$C$7+pE+fee_fx*Inputs!$D$7-cost_acc-cost_wd*Inputs!$E$7*$E3586-cost_fx*Inputs!$D$7-$F3586)+(1-MIN(1,$H$51*$C3586))*(1-MIN(1,Inputs!$G$7*$D3586)*churn_nonbuyers)*(ic*Inputs!$C$7+fee_wd*Inputs!$E$7*(1-$B3586)+fee_fx*Inputs!$D$7-cost_acc-cost_wd*Inputs!$E$7*(1-$B3586)-cost_fx*Inputs!$D$7))</f>
        <v>399201.678038948</v>
      </c>
      <c r="I3586" s="0" t="n">
        <f aca="false">12*Inputs!$B$8*(MIN(1,$H$52*$C3586)*(ic*Inputs!$C$8+pT-cost_acc-cost_wd*Inputs!$E$8-cost_fx*Inputs!$D$8-cost_ins)+(1-MIN(1,$H$52*$C3586))*(1-MIN(1,Inputs!$G$8*$D3586)*churn_nonbuyers)*(ic*Inputs!$C$8+fee_wd*Inputs!$E$8*(1-$B3586)+fee_fx*Inputs!$D$8-cost_acc-cost_wd*Inputs!$E$8*(1-$B3586)-cost_fx*Inputs!$D$8))</f>
        <v>165118.681728</v>
      </c>
      <c r="J3586" s="0" t="n">
        <f aca="false">G3586+H3586+I3586-fixed</f>
        <v>64741.6813470889</v>
      </c>
      <c r="K3586" s="0" t="n">
        <f aca="false">12*Inputs!$B$6*(1-MIN(1,Inputs!$G$6*$D3586)*churn_nonbuyers)*(ic*Inputs!$C$6+fee_wd*Inputs!$E$6*(1-$B3586)+fee_fx*Inputs!$D$6-cost_acc-cost_wd*Inputs!$E$6*(1-$B3586)-cost_fx*Inputs!$D$6)</f>
        <v>138986.743159008</v>
      </c>
      <c r="L3586" s="0" t="n">
        <f aca="false">12*Inputs!$B$7*(1-MIN(1,Inputs!$G$7*$D3586)*churn_nonbuyers)*(ic*Inputs!$C$7+fee_wd*Inputs!$E$7*(1-$B3586)+fee_fx*Inputs!$D$7-cost_acc-cost_wd*Inputs!$E$7*(1-$B3586)-cost_fx*Inputs!$D$7)</f>
        <v>335482.925735405</v>
      </c>
      <c r="M3586" s="0" t="n">
        <f aca="false">12*Inputs!$B$8*(1-MIN(1,Inputs!$G$8*$D3586)*churn_nonbuyers)*(ic*Inputs!$C$8+fee_wd*Inputs!$E$8*(1-$B3586)+fee_fx*Inputs!$D$8-cost_acc-cost_wd*Inputs!$E$8*(1-$B3586)-cost_fx*Inputs!$D$8)</f>
        <v>0</v>
      </c>
      <c r="N3586" s="0" t="n">
        <f aca="false">K3586+L3586+I3586-fixed</f>
        <v>-60411.6493775871</v>
      </c>
      <c r="O3586" s="0" t="n">
        <f aca="false">K3586+L3586+M3586-fixed</f>
        <v>-225530.331105587</v>
      </c>
      <c r="P3586" s="0" t="n">
        <f aca="false">12*Inputs!$B$6*(1-MIN(1,Inputs!$F$6*$D3586))*(ic*Inputs!$C$6+flat_fee-cost_acc-cost_wd*Inputs!$E$6*$E3586-cost_fx*Inputs!$D$6)+12*Inputs!$B$7*(1-MIN(1,Inputs!$F$7*$D3586))*(ic*Inputs!$C$7+flat_fee-cost_acc-cost_wd*Inputs!$E$7*$E3586-cost_fx*Inputs!$D$7)+12*Inputs!$B$8*(1-MIN(1,Inputs!$F$8*$D3586))*(ic*Inputs!$C$8+flat_fee-cost_acc-cost_wd*Inputs!$E$8*$E3586-cost_fx*Inputs!$D$8)-fixed</f>
        <v>-351997.6650928</v>
      </c>
    </row>
    <row r="3587" customFormat="false" ht="15" hidden="false" customHeight="false" outlineLevel="0" collapsed="false">
      <c r="A3587" s="0" t="n">
        <v>3522</v>
      </c>
      <c r="B3587" s="0" t="n">
        <v>0.196111</v>
      </c>
      <c r="C3587" s="0" t="n">
        <v>0.981872</v>
      </c>
      <c r="D3587" s="0" t="n">
        <v>0.948587</v>
      </c>
      <c r="E3587" s="0" t="n">
        <v>1.166293</v>
      </c>
      <c r="F3587" s="0" t="n">
        <v>0.16836</v>
      </c>
      <c r="G3587" s="0" t="n">
        <f aca="false">12*Inputs!$B$6*(MIN(1,$H$50*$C3587)*(ic*Inputs!$C$6+pS+fee_fx*Inputs!$D$6-cost_acc-cost_wd*Inputs!$E$6*$E3587-cost_fx*Inputs!$D$6-$F3587)+(1-MIN(1,$H$50*$C3587))*(1-MIN(1,Inputs!$G$6*$D3587)*churn_nonbuyers)*(ic*Inputs!$C$6+fee_wd*Inputs!$E$6*(1-$B3587)+fee_fx*Inputs!$D$6-cost_acc-cost_wd*Inputs!$E$6*(1-$B3587)-cost_fx*Inputs!$D$6))</f>
        <v>216760.743930906</v>
      </c>
      <c r="H3587" s="0" t="n">
        <f aca="false">12*Inputs!$B$7*(MIN(1,$H$51*$C3587)*(ic*Inputs!$C$7+pE+fee_fx*Inputs!$D$7-cost_acc-cost_wd*Inputs!$E$7*$E3587-cost_fx*Inputs!$D$7-$F3587)+(1-MIN(1,$H$51*$C3587))*(1-MIN(1,Inputs!$G$7*$D3587)*churn_nonbuyers)*(ic*Inputs!$C$7+fee_wd*Inputs!$E$7*(1-$B3587)+fee_fx*Inputs!$D$7-cost_acc-cost_wd*Inputs!$E$7*(1-$B3587)-cost_fx*Inputs!$D$7))</f>
        <v>407230.436120594</v>
      </c>
      <c r="I3587" s="0" t="n">
        <f aca="false">12*Inputs!$B$8*(MIN(1,$H$52*$C3587)*(ic*Inputs!$C$8+pT-cost_acc-cost_wd*Inputs!$E$8-cost_fx*Inputs!$D$8-cost_ins)+(1-MIN(1,$H$52*$C3587))*(1-MIN(1,Inputs!$G$8*$D3587)*churn_nonbuyers)*(ic*Inputs!$C$8+fee_wd*Inputs!$E$8*(1-$B3587)+fee_fx*Inputs!$D$8-cost_acc-cost_wd*Inputs!$E$8*(1-$B3587)-cost_fx*Inputs!$D$8))</f>
        <v>174833.671563183</v>
      </c>
      <c r="J3587" s="0" t="n">
        <f aca="false">G3587+H3587+I3587-fixed</f>
        <v>98824.8516146831</v>
      </c>
      <c r="K3587" s="0" t="n">
        <f aca="false">12*Inputs!$B$6*(1-MIN(1,Inputs!$G$6*$D3587)*churn_nonbuyers)*(ic*Inputs!$C$6+fee_wd*Inputs!$E$6*(1-$B3587)+fee_fx*Inputs!$D$6-cost_acc-cost_wd*Inputs!$E$6*(1-$B3587)-cost_fx*Inputs!$D$6)</f>
        <v>165137.66312513</v>
      </c>
      <c r="L3587" s="0" t="n">
        <f aca="false">12*Inputs!$B$7*(1-MIN(1,Inputs!$G$7*$D3587)*churn_nonbuyers)*(ic*Inputs!$C$7+fee_wd*Inputs!$E$7*(1-$B3587)+fee_fx*Inputs!$D$7-cost_acc-cost_wd*Inputs!$E$7*(1-$B3587)-cost_fx*Inputs!$D$7)</f>
        <v>364289.550099078</v>
      </c>
      <c r="M3587" s="0" t="n">
        <f aca="false">12*Inputs!$B$8*(1-MIN(1,Inputs!$G$8*$D3587)*churn_nonbuyers)*(ic*Inputs!$C$8+fee_wd*Inputs!$E$8*(1-$B3587)+fee_fx*Inputs!$D$8-cost_acc-cost_wd*Inputs!$E$8*(1-$B3587)-cost_fx*Inputs!$D$8)</f>
        <v>106504.066637275</v>
      </c>
      <c r="N3587" s="0" t="n">
        <f aca="false">K3587+L3587+I3587-fixed</f>
        <v>4260.88478739164</v>
      </c>
      <c r="O3587" s="0" t="n">
        <f aca="false">K3587+L3587+M3587-fixed</f>
        <v>-64068.7201385162</v>
      </c>
      <c r="P3587" s="0" t="n">
        <f aca="false">12*Inputs!$B$6*(1-MIN(1,Inputs!$F$6*$D3587))*(ic*Inputs!$C$6+flat_fee-cost_acc-cost_wd*Inputs!$E$6*$E3587-cost_fx*Inputs!$D$6)+12*Inputs!$B$7*(1-MIN(1,Inputs!$F$7*$D3587))*(ic*Inputs!$C$7+flat_fee-cost_acc-cost_wd*Inputs!$E$7*$E3587-cost_fx*Inputs!$D$7)+12*Inputs!$B$8*(1-MIN(1,Inputs!$F$8*$D3587))*(ic*Inputs!$C$8+flat_fee-cost_acc-cost_wd*Inputs!$E$8*$E3587-cost_fx*Inputs!$D$8)-fixed</f>
        <v>25574.74498184</v>
      </c>
    </row>
    <row r="3588" customFormat="false" ht="15" hidden="false" customHeight="false" outlineLevel="0" collapsed="false">
      <c r="A3588" s="0" t="n">
        <v>3523</v>
      </c>
      <c r="B3588" s="0" t="n">
        <v>0.446508</v>
      </c>
      <c r="C3588" s="0" t="n">
        <v>0.846586</v>
      </c>
      <c r="D3588" s="0" t="n">
        <v>1.611217</v>
      </c>
      <c r="E3588" s="0" t="n">
        <v>1.303632</v>
      </c>
      <c r="F3588" s="0" t="n">
        <v>0.168735</v>
      </c>
      <c r="G3588" s="0" t="n">
        <f aca="false">12*Inputs!$B$6*(MIN(1,$H$50*$C3588)*(ic*Inputs!$C$6+pS+fee_fx*Inputs!$D$6-cost_acc-cost_wd*Inputs!$E$6*$E3588-cost_fx*Inputs!$D$6-$F3588)+(1-MIN(1,$H$50*$C3588))*(1-MIN(1,Inputs!$G$6*$D3588)*churn_nonbuyers)*(ic*Inputs!$C$6+fee_wd*Inputs!$E$6*(1-$B3588)+fee_fx*Inputs!$D$6-cost_acc-cost_wd*Inputs!$E$6*(1-$B3588)-cost_fx*Inputs!$D$6))</f>
        <v>170700.022798564</v>
      </c>
      <c r="H3588" s="0" t="n">
        <f aca="false">12*Inputs!$B$7*(MIN(1,$H$51*$C3588)*(ic*Inputs!$C$7+pE+fee_fx*Inputs!$D$7-cost_acc-cost_wd*Inputs!$E$7*$E3588-cost_fx*Inputs!$D$7-$F3588)+(1-MIN(1,$H$51*$C3588))*(1-MIN(1,Inputs!$G$7*$D3588)*churn_nonbuyers)*(ic*Inputs!$C$7+fee_wd*Inputs!$E$7*(1-$B3588)+fee_fx*Inputs!$D$7-cost_acc-cost_wd*Inputs!$E$7*(1-$B3588)-cost_fx*Inputs!$D$7))</f>
        <v>360277.400114312</v>
      </c>
      <c r="I3588" s="0" t="n">
        <f aca="false">12*Inputs!$B$8*(MIN(1,$H$52*$C3588)*(ic*Inputs!$C$8+pT-cost_acc-cost_wd*Inputs!$E$8-cost_fx*Inputs!$D$8-cost_ins)+(1-MIN(1,$H$52*$C3588))*(1-MIN(1,Inputs!$G$8*$D3588)*churn_nonbuyers)*(ic*Inputs!$C$8+fee_wd*Inputs!$E$8*(1-$B3588)+fee_fx*Inputs!$D$8-cost_acc-cost_wd*Inputs!$E$8*(1-$B3588)-cost_fx*Inputs!$D$8))</f>
        <v>122030.292384</v>
      </c>
      <c r="J3588" s="0" t="n">
        <f aca="false">G3588+H3588+I3588-fixed</f>
        <v>-46992.2847031236</v>
      </c>
      <c r="K3588" s="0" t="n">
        <f aca="false">12*Inputs!$B$6*(1-MIN(1,Inputs!$G$6*$D3588)*churn_nonbuyers)*(ic*Inputs!$C$6+fee_wd*Inputs!$E$6*(1-$B3588)+fee_fx*Inputs!$D$6-cost_acc-cost_wd*Inputs!$E$6*(1-$B3588)-cost_fx*Inputs!$D$6)</f>
        <v>126241.613857699</v>
      </c>
      <c r="L3588" s="0" t="n">
        <f aca="false">12*Inputs!$B$7*(1-MIN(1,Inputs!$G$7*$D3588)*churn_nonbuyers)*(ic*Inputs!$C$7+fee_wd*Inputs!$E$7*(1-$B3588)+fee_fx*Inputs!$D$7-cost_acc-cost_wd*Inputs!$E$7*(1-$B3588)-cost_fx*Inputs!$D$7)</f>
        <v>322521.46709862</v>
      </c>
      <c r="M3588" s="0" t="n">
        <f aca="false">12*Inputs!$B$8*(1-MIN(1,Inputs!$G$8*$D3588)*churn_nonbuyers)*(ic*Inputs!$C$8+fee_wd*Inputs!$E$8*(1-$B3588)+fee_fx*Inputs!$D$8-cost_acc-cost_wd*Inputs!$E$8*(1-$B3588)-cost_fx*Inputs!$D$8)</f>
        <v>0</v>
      </c>
      <c r="N3588" s="0" t="n">
        <f aca="false">K3588+L3588+I3588-fixed</f>
        <v>-129206.626659681</v>
      </c>
      <c r="O3588" s="0" t="n">
        <f aca="false">K3588+L3588+M3588-fixed</f>
        <v>-251236.919043681</v>
      </c>
      <c r="P3588" s="0" t="n">
        <f aca="false">12*Inputs!$B$6*(1-MIN(1,Inputs!$F$6*$D3588))*(ic*Inputs!$C$6+flat_fee-cost_acc-cost_wd*Inputs!$E$6*$E3588-cost_fx*Inputs!$D$6)+12*Inputs!$B$7*(1-MIN(1,Inputs!$F$7*$D3588))*(ic*Inputs!$C$7+flat_fee-cost_acc-cost_wd*Inputs!$E$7*$E3588-cost_fx*Inputs!$D$7)+12*Inputs!$B$8*(1-MIN(1,Inputs!$F$8*$D3588))*(ic*Inputs!$C$8+flat_fee-cost_acc-cost_wd*Inputs!$E$8*$E3588-cost_fx*Inputs!$D$8)-fixed</f>
        <v>-360838.99474144</v>
      </c>
    </row>
    <row r="3589" customFormat="false" ht="15" hidden="false" customHeight="false" outlineLevel="0" collapsed="false">
      <c r="A3589" s="0" t="n">
        <v>3524</v>
      </c>
      <c r="B3589" s="0" t="n">
        <v>0.324783</v>
      </c>
      <c r="C3589" s="0" t="n">
        <v>0.88515</v>
      </c>
      <c r="D3589" s="0" t="n">
        <v>1.639321</v>
      </c>
      <c r="E3589" s="0" t="n">
        <v>1.207439</v>
      </c>
      <c r="F3589" s="0" t="n">
        <v>0.184421</v>
      </c>
      <c r="G3589" s="0" t="n">
        <f aca="false">12*Inputs!$B$6*(MIN(1,$H$50*$C3589)*(ic*Inputs!$C$6+pS+fee_fx*Inputs!$D$6-cost_acc-cost_wd*Inputs!$E$6*$E3589-cost_fx*Inputs!$D$6-$F3589)+(1-MIN(1,$H$50*$C3589))*(1-MIN(1,Inputs!$G$6*$D3589)*churn_nonbuyers)*(ic*Inputs!$C$6+fee_wd*Inputs!$E$6*(1-$B3589)+fee_fx*Inputs!$D$6-cost_acc-cost_wd*Inputs!$E$6*(1-$B3589)-cost_fx*Inputs!$D$6))</f>
        <v>189139.964501915</v>
      </c>
      <c r="H3589" s="0" t="n">
        <f aca="false">12*Inputs!$B$7*(MIN(1,$H$51*$C3589)*(ic*Inputs!$C$7+pE+fee_fx*Inputs!$D$7-cost_acc-cost_wd*Inputs!$E$7*$E3589-cost_fx*Inputs!$D$7-$F3589)+(1-MIN(1,$H$51*$C3589))*(1-MIN(1,Inputs!$G$7*$D3589)*churn_nonbuyers)*(ic*Inputs!$C$7+fee_wd*Inputs!$E$7*(1-$B3589)+fee_fx*Inputs!$D$7-cost_acc-cost_wd*Inputs!$E$7*(1-$B3589)-cost_fx*Inputs!$D$7))</f>
        <v>381587.158559661</v>
      </c>
      <c r="I3589" s="0" t="n">
        <f aca="false">12*Inputs!$B$8*(MIN(1,$H$52*$C3589)*(ic*Inputs!$C$8+pT-cost_acc-cost_wd*Inputs!$E$8-cost_fx*Inputs!$D$8-cost_ins)+(1-MIN(1,$H$52*$C3589))*(1-MIN(1,Inputs!$G$8*$D3589)*churn_nonbuyers)*(ic*Inputs!$C$8+fee_wd*Inputs!$E$8*(1-$B3589)+fee_fx*Inputs!$D$8-cost_acc-cost_wd*Inputs!$E$8*(1-$B3589)-cost_fx*Inputs!$D$8))</f>
        <v>127589.0616</v>
      </c>
      <c r="J3589" s="0" t="n">
        <f aca="false">G3589+H3589+I3589-fixed</f>
        <v>-1683.81533842406</v>
      </c>
      <c r="K3589" s="0" t="n">
        <f aca="false">12*Inputs!$B$6*(1-MIN(1,Inputs!$G$6*$D3589)*churn_nonbuyers)*(ic*Inputs!$C$6+fee_wd*Inputs!$E$6*(1-$B3589)+fee_fx*Inputs!$D$6-cost_acc-cost_wd*Inputs!$E$6*(1-$B3589)-cost_fx*Inputs!$D$6)</f>
        <v>142140.34218487</v>
      </c>
      <c r="L3589" s="0" t="n">
        <f aca="false">12*Inputs!$B$7*(1-MIN(1,Inputs!$G$7*$D3589)*churn_nonbuyers)*(ic*Inputs!$C$7+fee_wd*Inputs!$E$7*(1-$B3589)+fee_fx*Inputs!$D$7-cost_acc-cost_wd*Inputs!$E$7*(1-$B3589)-cost_fx*Inputs!$D$7)</f>
        <v>338902.091102922</v>
      </c>
      <c r="M3589" s="0" t="n">
        <f aca="false">12*Inputs!$B$8*(1-MIN(1,Inputs!$G$8*$D3589)*churn_nonbuyers)*(ic*Inputs!$C$8+fee_wd*Inputs!$E$8*(1-$B3589)+fee_fx*Inputs!$D$8-cost_acc-cost_wd*Inputs!$E$8*(1-$B3589)-cost_fx*Inputs!$D$8)</f>
        <v>0</v>
      </c>
      <c r="N3589" s="0" t="n">
        <f aca="false">K3589+L3589+I3589-fixed</f>
        <v>-91368.5051122087</v>
      </c>
      <c r="O3589" s="0" t="n">
        <f aca="false">K3589+L3589+M3589-fixed</f>
        <v>-218957.566712209</v>
      </c>
      <c r="P3589" s="0" t="n">
        <f aca="false">12*Inputs!$B$6*(1-MIN(1,Inputs!$F$6*$D3589))*(ic*Inputs!$C$6+flat_fee-cost_acc-cost_wd*Inputs!$E$6*$E3589-cost_fx*Inputs!$D$6)+12*Inputs!$B$7*(1-MIN(1,Inputs!$F$7*$D3589))*(ic*Inputs!$C$7+flat_fee-cost_acc-cost_wd*Inputs!$E$7*$E3589-cost_fx*Inputs!$D$7)+12*Inputs!$B$8*(1-MIN(1,Inputs!$F$8*$D3589))*(ic*Inputs!$C$8+flat_fee-cost_acc-cost_wd*Inputs!$E$8*$E3589-cost_fx*Inputs!$D$8)-fixed</f>
        <v>-347843.83474744</v>
      </c>
    </row>
    <row r="3590" customFormat="false" ht="15" hidden="false" customHeight="false" outlineLevel="0" collapsed="false">
      <c r="A3590" s="0" t="n">
        <v>3525</v>
      </c>
      <c r="B3590" s="0" t="n">
        <v>0.462635</v>
      </c>
      <c r="C3590" s="0" t="n">
        <v>1.156871</v>
      </c>
      <c r="D3590" s="0" t="n">
        <v>1.225295</v>
      </c>
      <c r="E3590" s="0" t="n">
        <v>1.258518</v>
      </c>
      <c r="F3590" s="0" t="n">
        <v>0.16328</v>
      </c>
      <c r="G3590" s="0" t="n">
        <f aca="false">12*Inputs!$B$6*(MIN(1,$H$50*$C3590)*(ic*Inputs!$C$6+pS+fee_fx*Inputs!$D$6-cost_acc-cost_wd*Inputs!$E$6*$E3590-cost_fx*Inputs!$D$6-$F3590)+(1-MIN(1,$H$50*$C3590))*(1-MIN(1,Inputs!$G$6*$D3590)*churn_nonbuyers)*(ic*Inputs!$C$6+fee_wd*Inputs!$E$6*(1-$B3590)+fee_fx*Inputs!$D$6-cost_acc-cost_wd*Inputs!$E$6*(1-$B3590)-cost_fx*Inputs!$D$6))</f>
        <v>188768.454604432</v>
      </c>
      <c r="H3590" s="0" t="n">
        <f aca="false">12*Inputs!$B$7*(MIN(1,$H$51*$C3590)*(ic*Inputs!$C$7+pE+fee_fx*Inputs!$D$7-cost_acc-cost_wd*Inputs!$E$7*$E3590-cost_fx*Inputs!$D$7-$F3590)+(1-MIN(1,$H$51*$C3590))*(1-MIN(1,Inputs!$G$7*$D3590)*churn_nonbuyers)*(ic*Inputs!$C$7+fee_wd*Inputs!$E$7*(1-$B3590)+fee_fx*Inputs!$D$7-cost_acc-cost_wd*Inputs!$E$7*(1-$B3590)-cost_fx*Inputs!$D$7))</f>
        <v>381397.585278678</v>
      </c>
      <c r="I3590" s="0" t="n">
        <f aca="false">12*Inputs!$B$8*(MIN(1,$H$52*$C3590)*(ic*Inputs!$C$8+pT-cost_acc-cost_wd*Inputs!$E$8-cost_fx*Inputs!$D$8-cost_ins)+(1-MIN(1,$H$52*$C3590))*(1-MIN(1,Inputs!$G$8*$D3590)*churn_nonbuyers)*(ic*Inputs!$C$8+fee_wd*Inputs!$E$8*(1-$B3590)+fee_fx*Inputs!$D$8-cost_acc-cost_wd*Inputs!$E$8*(1-$B3590)-cost_fx*Inputs!$D$8))</f>
        <v>174988.355035192</v>
      </c>
      <c r="J3590" s="0" t="n">
        <f aca="false">G3590+H3590+I3590-fixed</f>
        <v>45154.3949183014</v>
      </c>
      <c r="K3590" s="0" t="n">
        <f aca="false">12*Inputs!$B$6*(1-MIN(1,Inputs!$G$6*$D3590)*churn_nonbuyers)*(ic*Inputs!$C$6+fee_wd*Inputs!$E$6*(1-$B3590)+fee_fx*Inputs!$D$6-cost_acc-cost_wd*Inputs!$E$6*(1-$B3590)-cost_fx*Inputs!$D$6)</f>
        <v>126711.00973674</v>
      </c>
      <c r="L3590" s="0" t="n">
        <f aca="false">12*Inputs!$B$7*(1-MIN(1,Inputs!$G$7*$D3590)*churn_nonbuyers)*(ic*Inputs!$C$7+fee_wd*Inputs!$E$7*(1-$B3590)+fee_fx*Inputs!$D$7-cost_acc-cost_wd*Inputs!$E$7*(1-$B3590)-cost_fx*Inputs!$D$7)</f>
        <v>324208.245682044</v>
      </c>
      <c r="M3590" s="0" t="n">
        <f aca="false">12*Inputs!$B$8*(1-MIN(1,Inputs!$G$8*$D3590)*churn_nonbuyers)*(ic*Inputs!$C$8+fee_wd*Inputs!$E$8*(1-$B3590)+fee_fx*Inputs!$D$8-cost_acc-cost_wd*Inputs!$E$8*(1-$B3590)-cost_fx*Inputs!$D$8)</f>
        <v>43284.76063812</v>
      </c>
      <c r="N3590" s="0" t="n">
        <f aca="false">K3590+L3590+I3590-fixed</f>
        <v>-74092.3895460238</v>
      </c>
      <c r="O3590" s="0" t="n">
        <f aca="false">K3590+L3590+M3590-fixed</f>
        <v>-205795.983943096</v>
      </c>
      <c r="P3590" s="0" t="n">
        <f aca="false">12*Inputs!$B$6*(1-MIN(1,Inputs!$F$6*$D3590))*(ic*Inputs!$C$6+flat_fee-cost_acc-cost_wd*Inputs!$E$6*$E3590-cost_fx*Inputs!$D$6)+12*Inputs!$B$7*(1-MIN(1,Inputs!$F$7*$D3590))*(ic*Inputs!$C$7+flat_fee-cost_acc-cost_wd*Inputs!$E$7*$E3590-cost_fx*Inputs!$D$7)+12*Inputs!$B$8*(1-MIN(1,Inputs!$F$8*$D3590))*(ic*Inputs!$C$8+flat_fee-cost_acc-cost_wd*Inputs!$E$8*$E3590-cost_fx*Inputs!$D$8)-fixed</f>
        <v>-154279.6596856</v>
      </c>
    </row>
    <row r="3591" customFormat="false" ht="15" hidden="false" customHeight="false" outlineLevel="0" collapsed="false">
      <c r="A3591" s="0" t="n">
        <v>3526</v>
      </c>
      <c r="B3591" s="0" t="n">
        <v>0.439669</v>
      </c>
      <c r="C3591" s="0" t="n">
        <v>0.692405</v>
      </c>
      <c r="D3591" s="0" t="n">
        <v>1.014922</v>
      </c>
      <c r="E3591" s="0" t="n">
        <v>1.23299</v>
      </c>
      <c r="F3591" s="0" t="n">
        <v>0.153306</v>
      </c>
      <c r="G3591" s="0" t="n">
        <f aca="false">12*Inputs!$B$6*(MIN(1,$H$50*$C3591)*(ic*Inputs!$C$6+pS+fee_fx*Inputs!$D$6-cost_acc-cost_wd*Inputs!$E$6*$E3591-cost_fx*Inputs!$D$6-$F3591)+(1-MIN(1,$H$50*$C3591))*(1-MIN(1,Inputs!$G$6*$D3591)*churn_nonbuyers)*(ic*Inputs!$C$6+fee_wd*Inputs!$E$6*(1-$B3591)+fee_fx*Inputs!$D$6-cost_acc-cost_wd*Inputs!$E$6*(1-$B3591)-cost_fx*Inputs!$D$6))</f>
        <v>168726.259557854</v>
      </c>
      <c r="H3591" s="0" t="n">
        <f aca="false">12*Inputs!$B$7*(MIN(1,$H$51*$C3591)*(ic*Inputs!$C$7+pE+fee_fx*Inputs!$D$7-cost_acc-cost_wd*Inputs!$E$7*$E3591-cost_fx*Inputs!$D$7-$F3591)+(1-MIN(1,$H$51*$C3591))*(1-MIN(1,Inputs!$G$7*$D3591)*churn_nonbuyers)*(ic*Inputs!$C$7+fee_wd*Inputs!$E$7*(1-$B3591)+fee_fx*Inputs!$D$7-cost_acc-cost_wd*Inputs!$E$7*(1-$B3591)-cost_fx*Inputs!$D$7))</f>
        <v>364725.222579536</v>
      </c>
      <c r="I3591" s="0" t="n">
        <f aca="false">12*Inputs!$B$8*(MIN(1,$H$52*$C3591)*(ic*Inputs!$C$8+pT-cost_acc-cost_wd*Inputs!$E$8-cost_fx*Inputs!$D$8-cost_ins)+(1-MIN(1,$H$52*$C3591))*(1-MIN(1,Inputs!$G$8*$D3591)*churn_nonbuyers)*(ic*Inputs!$C$8+fee_wd*Inputs!$E$8*(1-$B3591)+fee_fx*Inputs!$D$8-cost_acc-cost_wd*Inputs!$E$8*(1-$B3591)-cost_fx*Inputs!$D$8))</f>
        <v>145359.916662508</v>
      </c>
      <c r="J3591" s="0" t="n">
        <f aca="false">G3591+H3591+I3591-fixed</f>
        <v>-21188.6012001017</v>
      </c>
      <c r="K3591" s="0" t="n">
        <f aca="false">12*Inputs!$B$6*(1-MIN(1,Inputs!$G$6*$D3591)*churn_nonbuyers)*(ic*Inputs!$C$6+fee_wd*Inputs!$E$6*(1-$B3591)+fee_fx*Inputs!$D$6-cost_acc-cost_wd*Inputs!$E$6*(1-$B3591)-cost_fx*Inputs!$D$6)</f>
        <v>131270.10437389</v>
      </c>
      <c r="L3591" s="0" t="n">
        <f aca="false">12*Inputs!$B$7*(1-MIN(1,Inputs!$G$7*$D3591)*churn_nonbuyers)*(ic*Inputs!$C$7+fee_wd*Inputs!$E$7*(1-$B3591)+fee_fx*Inputs!$D$7-cost_acc-cost_wd*Inputs!$E$7*(1-$B3591)-cost_fx*Inputs!$D$7)</f>
        <v>329538.879968334</v>
      </c>
      <c r="M3591" s="0" t="n">
        <f aca="false">12*Inputs!$B$8*(1-MIN(1,Inputs!$G$8*$D3591)*churn_nonbuyers)*(ic*Inputs!$C$8+fee_wd*Inputs!$E$8*(1-$B3591)+fee_fx*Inputs!$D$8-cost_acc-cost_wd*Inputs!$E$8*(1-$B3591)-cost_fx*Inputs!$D$8)</f>
        <v>88399.8287314848</v>
      </c>
      <c r="N3591" s="0" t="n">
        <f aca="false">K3591+L3591+I3591-fixed</f>
        <v>-93831.0989952686</v>
      </c>
      <c r="O3591" s="0" t="n">
        <f aca="false">K3591+L3591+M3591-fixed</f>
        <v>-150791.186926292</v>
      </c>
      <c r="P3591" s="0" t="n">
        <f aca="false">12*Inputs!$B$6*(1-MIN(1,Inputs!$F$6*$D3591))*(ic*Inputs!$C$6+flat_fee-cost_acc-cost_wd*Inputs!$E$6*$E3591-cost_fx*Inputs!$D$6)+12*Inputs!$B$7*(1-MIN(1,Inputs!$F$7*$D3591))*(ic*Inputs!$C$7+flat_fee-cost_acc-cost_wd*Inputs!$E$7*$E3591-cost_fx*Inputs!$D$7)+12*Inputs!$B$8*(1-MIN(1,Inputs!$F$8*$D3591))*(ic*Inputs!$C$8+flat_fee-cost_acc-cost_wd*Inputs!$E$8*$E3591-cost_fx*Inputs!$D$8)-fixed</f>
        <v>-37760.2111887999</v>
      </c>
    </row>
    <row r="3592" customFormat="false" ht="15" hidden="false" customHeight="false" outlineLevel="0" collapsed="false">
      <c r="A3592" s="0" t="n">
        <v>3527</v>
      </c>
      <c r="B3592" s="0" t="n">
        <v>0.169172</v>
      </c>
      <c r="C3592" s="0" t="n">
        <v>0.750176</v>
      </c>
      <c r="D3592" s="0" t="n">
        <v>0.757145</v>
      </c>
      <c r="E3592" s="0" t="n">
        <v>1.138415</v>
      </c>
      <c r="F3592" s="0" t="n">
        <v>0.314152</v>
      </c>
      <c r="G3592" s="0" t="n">
        <f aca="false">12*Inputs!$B$6*(MIN(1,$H$50*$C3592)*(ic*Inputs!$C$6+pS+fee_fx*Inputs!$D$6-cost_acc-cost_wd*Inputs!$E$6*$E3592-cost_fx*Inputs!$D$6-$F3592)+(1-MIN(1,$H$50*$C3592))*(1-MIN(1,Inputs!$G$6*$D3592)*churn_nonbuyers)*(ic*Inputs!$C$6+fee_wd*Inputs!$E$6*(1-$B3592)+fee_fx*Inputs!$D$6-cost_acc-cost_wd*Inputs!$E$6*(1-$B3592)-cost_fx*Inputs!$D$6))</f>
        <v>207609.217145074</v>
      </c>
      <c r="H3592" s="0" t="n">
        <f aca="false">12*Inputs!$B$7*(MIN(1,$H$51*$C3592)*(ic*Inputs!$C$7+pE+fee_fx*Inputs!$D$7-cost_acc-cost_wd*Inputs!$E$7*$E3592-cost_fx*Inputs!$D$7-$F3592)+(1-MIN(1,$H$51*$C3592))*(1-MIN(1,Inputs!$G$7*$D3592)*churn_nonbuyers)*(ic*Inputs!$C$7+fee_wd*Inputs!$E$7*(1-$B3592)+fee_fx*Inputs!$D$7-cost_acc-cost_wd*Inputs!$E$7*(1-$B3592)-cost_fx*Inputs!$D$7))</f>
        <v>397367.845044497</v>
      </c>
      <c r="I3592" s="0" t="n">
        <f aca="false">12*Inputs!$B$8*(MIN(1,$H$52*$C3592)*(ic*Inputs!$C$8+pT-cost_acc-cost_wd*Inputs!$E$8-cost_fx*Inputs!$D$8-cost_ins)+(1-MIN(1,$H$52*$C3592))*(1-MIN(1,Inputs!$G$8*$D3592)*churn_nonbuyers)*(ic*Inputs!$C$8+fee_wd*Inputs!$E$8*(1-$B3592)+fee_fx*Inputs!$D$8-cost_acc-cost_wd*Inputs!$E$8*(1-$B3592)-cost_fx*Inputs!$D$8))</f>
        <v>179170.665806204</v>
      </c>
      <c r="J3592" s="0" t="n">
        <f aca="false">G3592+H3592+I3592-fixed</f>
        <v>84147.7279957747</v>
      </c>
      <c r="K3592" s="0" t="n">
        <f aca="false">12*Inputs!$B$6*(1-MIN(1,Inputs!$G$6*$D3592)*churn_nonbuyers)*(ic*Inputs!$C$6+fee_wd*Inputs!$E$6*(1-$B3592)+fee_fx*Inputs!$D$6-cost_acc-cost_wd*Inputs!$E$6*(1-$B3592)-cost_fx*Inputs!$D$6)</f>
        <v>170529.442084368</v>
      </c>
      <c r="L3592" s="0" t="n">
        <f aca="false">12*Inputs!$B$7*(1-MIN(1,Inputs!$G$7*$D3592)*churn_nonbuyers)*(ic*Inputs!$C$7+fee_wd*Inputs!$E$7*(1-$B3592)+fee_fx*Inputs!$D$7-cost_acc-cost_wd*Inputs!$E$7*(1-$B3592)-cost_fx*Inputs!$D$7)</f>
        <v>370234.145090621</v>
      </c>
      <c r="M3592" s="0" t="n">
        <f aca="false">12*Inputs!$B$8*(1-MIN(1,Inputs!$G$8*$D3592)*churn_nonbuyers)*(ic*Inputs!$C$8+fee_wd*Inputs!$E$8*(1-$B3592)+fee_fx*Inputs!$D$8-cost_acc-cost_wd*Inputs!$E$8*(1-$B3592)-cost_fx*Inputs!$D$8)</f>
        <v>149591.002260384</v>
      </c>
      <c r="N3592" s="0" t="n">
        <f aca="false">K3592+L3592+I3592-fixed</f>
        <v>19934.2529811929</v>
      </c>
      <c r="O3592" s="0" t="n">
        <f aca="false">K3592+L3592+M3592-fixed</f>
        <v>-9645.41056462703</v>
      </c>
      <c r="P3592" s="0" t="n">
        <f aca="false">12*Inputs!$B$6*(1-MIN(1,Inputs!$F$6*$D3592))*(ic*Inputs!$C$6+flat_fee-cost_acc-cost_wd*Inputs!$E$6*$E3592-cost_fx*Inputs!$D$6)+12*Inputs!$B$7*(1-MIN(1,Inputs!$F$7*$D3592))*(ic*Inputs!$C$7+flat_fee-cost_acc-cost_wd*Inputs!$E$7*$E3592-cost_fx*Inputs!$D$7)+12*Inputs!$B$8*(1-MIN(1,Inputs!$F$8*$D3592))*(ic*Inputs!$C$8+flat_fee-cost_acc-cost_wd*Inputs!$E$8*$E3592-cost_fx*Inputs!$D$8)-fixed</f>
        <v>139561.908482</v>
      </c>
    </row>
    <row r="3593" customFormat="false" ht="15" hidden="false" customHeight="false" outlineLevel="0" collapsed="false">
      <c r="A3593" s="0" t="n">
        <v>3528</v>
      </c>
      <c r="B3593" s="0" t="n">
        <v>0.308449</v>
      </c>
      <c r="C3593" s="0" t="n">
        <v>1.11167</v>
      </c>
      <c r="D3593" s="0" t="n">
        <v>0.818011</v>
      </c>
      <c r="E3593" s="0" t="n">
        <v>1.255796</v>
      </c>
      <c r="F3593" s="0" t="n">
        <v>0.344824</v>
      </c>
      <c r="G3593" s="0" t="n">
        <f aca="false">12*Inputs!$B$6*(MIN(1,$H$50*$C3593)*(ic*Inputs!$C$6+pS+fee_fx*Inputs!$D$6-cost_acc-cost_wd*Inputs!$E$6*$E3593-cost_fx*Inputs!$D$6-$F3593)+(1-MIN(1,$H$50*$C3593))*(1-MIN(1,Inputs!$G$6*$D3593)*churn_nonbuyers)*(ic*Inputs!$C$6+fee_wd*Inputs!$E$6*(1-$B3593)+fee_fx*Inputs!$D$6-cost_acc-cost_wd*Inputs!$E$6*(1-$B3593)-cost_fx*Inputs!$D$6))</f>
        <v>203668.792972627</v>
      </c>
      <c r="H3593" s="0" t="n">
        <f aca="false">12*Inputs!$B$7*(MIN(1,$H$51*$C3593)*(ic*Inputs!$C$7+pE+fee_fx*Inputs!$D$7-cost_acc-cost_wd*Inputs!$E$7*$E3593-cost_fx*Inputs!$D$7-$F3593)+(1-MIN(1,$H$51*$C3593))*(1-MIN(1,Inputs!$G$7*$D3593)*churn_nonbuyers)*(ic*Inputs!$C$7+fee_wd*Inputs!$E$7*(1-$B3593)+fee_fx*Inputs!$D$7-cost_acc-cost_wd*Inputs!$E$7*(1-$B3593)-cost_fx*Inputs!$D$7))</f>
        <v>382198.175557219</v>
      </c>
      <c r="I3593" s="0" t="n">
        <f aca="false">12*Inputs!$B$8*(MIN(1,$H$52*$C3593)*(ic*Inputs!$C$8+pT-cost_acc-cost_wd*Inputs!$E$8-cost_fx*Inputs!$D$8-cost_ins)+(1-MIN(1,$H$52*$C3593))*(1-MIN(1,Inputs!$G$8*$D3593)*churn_nonbuyers)*(ic*Inputs!$C$8+fee_wd*Inputs!$E$8*(1-$B3593)+fee_fx*Inputs!$D$8-cost_acc-cost_wd*Inputs!$E$8*(1-$B3593)-cost_fx*Inputs!$D$8))</f>
        <v>189782.475282687</v>
      </c>
      <c r="J3593" s="0" t="n">
        <f aca="false">G3593+H3593+I3593-fixed</f>
        <v>75649.4438125326</v>
      </c>
      <c r="K3593" s="0" t="n">
        <f aca="false">12*Inputs!$B$6*(1-MIN(1,Inputs!$G$6*$D3593)*churn_nonbuyers)*(ic*Inputs!$C$6+fee_wd*Inputs!$E$6*(1-$B3593)+fee_fx*Inputs!$D$6-cost_acc-cost_wd*Inputs!$E$6*(1-$B3593)-cost_fx*Inputs!$D$6)</f>
        <v>150754.458779561</v>
      </c>
      <c r="L3593" s="0" t="n">
        <f aca="false">12*Inputs!$B$7*(1-MIN(1,Inputs!$G$7*$D3593)*churn_nonbuyers)*(ic*Inputs!$C$7+fee_wd*Inputs!$E$7*(1-$B3593)+fee_fx*Inputs!$D$7-cost_acc-cost_wd*Inputs!$E$7*(1-$B3593)-cost_fx*Inputs!$D$7)</f>
        <v>349978.682339737</v>
      </c>
      <c r="M3593" s="0" t="n">
        <f aca="false">12*Inputs!$B$8*(1-MIN(1,Inputs!$G$8*$D3593)*churn_nonbuyers)*(ic*Inputs!$C$8+fee_wd*Inputs!$E$8*(1-$B3593)+fee_fx*Inputs!$D$8-cost_acc-cost_wd*Inputs!$E$8*(1-$B3593)-cost_fx*Inputs!$D$8)</f>
        <v>133173.06779795</v>
      </c>
      <c r="N3593" s="0" t="n">
        <f aca="false">K3593+L3593+I3593-fixed</f>
        <v>-9484.38359801553</v>
      </c>
      <c r="O3593" s="0" t="n">
        <f aca="false">K3593+L3593+M3593-fixed</f>
        <v>-66093.7910827522</v>
      </c>
      <c r="P3593" s="0" t="n">
        <f aca="false">12*Inputs!$B$6*(1-MIN(1,Inputs!$F$6*$D3593))*(ic*Inputs!$C$6+flat_fee-cost_acc-cost_wd*Inputs!$E$6*$E3593-cost_fx*Inputs!$D$6)+12*Inputs!$B$7*(1-MIN(1,Inputs!$F$7*$D3593))*(ic*Inputs!$C$7+flat_fee-cost_acc-cost_wd*Inputs!$E$7*$E3593-cost_fx*Inputs!$D$7)+12*Inputs!$B$8*(1-MIN(1,Inputs!$F$8*$D3593))*(ic*Inputs!$C$8+flat_fee-cost_acc-cost_wd*Inputs!$E$8*$E3593-cost_fx*Inputs!$D$8)-fixed</f>
        <v>51424.3268134401</v>
      </c>
    </row>
    <row r="3594" customFormat="false" ht="15" hidden="false" customHeight="false" outlineLevel="0" collapsed="false">
      <c r="A3594" s="0" t="n">
        <v>3529</v>
      </c>
      <c r="B3594" s="0" t="n">
        <v>0.332656</v>
      </c>
      <c r="C3594" s="0" t="n">
        <v>0.633093</v>
      </c>
      <c r="D3594" s="0" t="n">
        <v>1.24235</v>
      </c>
      <c r="E3594" s="0" t="n">
        <v>1.297511</v>
      </c>
      <c r="F3594" s="0" t="n">
        <v>0.164376</v>
      </c>
      <c r="G3594" s="0" t="n">
        <f aca="false">12*Inputs!$B$6*(MIN(1,$H$50*$C3594)*(ic*Inputs!$C$6+pS+fee_fx*Inputs!$D$6-cost_acc-cost_wd*Inputs!$E$6*$E3594-cost_fx*Inputs!$D$6-$F3594)+(1-MIN(1,$H$50*$C3594))*(1-MIN(1,Inputs!$G$6*$D3594)*churn_nonbuyers)*(ic*Inputs!$C$6+fee_wd*Inputs!$E$6*(1-$B3594)+fee_fx*Inputs!$D$6-cost_acc-cost_wd*Inputs!$E$6*(1-$B3594)-cost_fx*Inputs!$D$6))</f>
        <v>176642.907788128</v>
      </c>
      <c r="H3594" s="0" t="n">
        <f aca="false">12*Inputs!$B$7*(MIN(1,$H$51*$C3594)*(ic*Inputs!$C$7+pE+fee_fx*Inputs!$D$7-cost_acc-cost_wd*Inputs!$E$7*$E3594-cost_fx*Inputs!$D$7-$F3594)+(1-MIN(1,$H$51*$C3594))*(1-MIN(1,Inputs!$G$7*$D3594)*churn_nonbuyers)*(ic*Inputs!$C$7+fee_wd*Inputs!$E$7*(1-$B3594)+fee_fx*Inputs!$D$7-cost_acc-cost_wd*Inputs!$E$7*(1-$B3594)-cost_fx*Inputs!$D$7))</f>
        <v>365948.670315794</v>
      </c>
      <c r="I3594" s="0" t="n">
        <f aca="false">12*Inputs!$B$8*(MIN(1,$H$52*$C3594)*(ic*Inputs!$C$8+pT-cost_acc-cost_wd*Inputs!$E$8-cost_fx*Inputs!$D$8-cost_ins)+(1-MIN(1,$H$52*$C3594))*(1-MIN(1,Inputs!$G$8*$D3594)*churn_nonbuyers)*(ic*Inputs!$C$8+fee_wd*Inputs!$E$8*(1-$B3594)+fee_fx*Inputs!$D$8-cost_acc-cost_wd*Inputs!$E$8*(1-$B3594)-cost_fx*Inputs!$D$8))</f>
        <v>113789.677951071</v>
      </c>
      <c r="J3594" s="0" t="n">
        <f aca="false">G3594+H3594+I3594-fixed</f>
        <v>-43618.7439450076</v>
      </c>
      <c r="K3594" s="0" t="n">
        <f aca="false">12*Inputs!$B$6*(1-MIN(1,Inputs!$G$6*$D3594)*churn_nonbuyers)*(ic*Inputs!$C$6+fee_wd*Inputs!$E$6*(1-$B3594)+fee_fx*Inputs!$D$6-cost_acc-cost_wd*Inputs!$E$6*(1-$B3594)-cost_fx*Inputs!$D$6)</f>
        <v>144150.22930752</v>
      </c>
      <c r="L3594" s="0" t="n">
        <f aca="false">12*Inputs!$B$7*(1-MIN(1,Inputs!$G$7*$D3594)*churn_nonbuyers)*(ic*Inputs!$C$7+fee_wd*Inputs!$E$7*(1-$B3594)+fee_fx*Inputs!$D$7-cost_acc-cost_wd*Inputs!$E$7*(1-$B3594)-cost_fx*Inputs!$D$7)</f>
        <v>342055.419184512</v>
      </c>
      <c r="M3594" s="0" t="n">
        <f aca="false">12*Inputs!$B$8*(1-MIN(1,Inputs!$G$8*$D3594)*churn_nonbuyers)*(ic*Inputs!$C$8+fee_wd*Inputs!$E$8*(1-$B3594)+fee_fx*Inputs!$D$8-cost_acc-cost_wd*Inputs!$E$8*(1-$B3594)-cost_fx*Inputs!$D$8)</f>
        <v>40466.43010176</v>
      </c>
      <c r="N3594" s="0" t="n">
        <f aca="false">K3594+L3594+I3594-fixed</f>
        <v>-100004.673556898</v>
      </c>
      <c r="O3594" s="0" t="n">
        <f aca="false">K3594+L3594+M3594-fixed</f>
        <v>-173327.921406208</v>
      </c>
      <c r="P3594" s="0" t="n">
        <f aca="false">12*Inputs!$B$6*(1-MIN(1,Inputs!$F$6*$D3594))*(ic*Inputs!$C$6+flat_fee-cost_acc-cost_wd*Inputs!$E$6*$E3594-cost_fx*Inputs!$D$6)+12*Inputs!$B$7*(1-MIN(1,Inputs!$F$7*$D3594))*(ic*Inputs!$C$7+flat_fee-cost_acc-cost_wd*Inputs!$E$7*$E3594-cost_fx*Inputs!$D$7)+12*Inputs!$B$8*(1-MIN(1,Inputs!$F$8*$D3594))*(ic*Inputs!$C$8+flat_fee-cost_acc-cost_wd*Inputs!$E$8*$E3594-cost_fx*Inputs!$D$8)-fixed</f>
        <v>-177416.272996</v>
      </c>
    </row>
    <row r="3595" customFormat="false" ht="15" hidden="false" customHeight="false" outlineLevel="0" collapsed="false">
      <c r="A3595" s="0" t="n">
        <v>3530</v>
      </c>
      <c r="B3595" s="0" t="n">
        <v>0.099011</v>
      </c>
      <c r="C3595" s="0" t="n">
        <v>1.147459</v>
      </c>
      <c r="D3595" s="0" t="n">
        <v>0.713923</v>
      </c>
      <c r="E3595" s="0" t="n">
        <v>1.239654</v>
      </c>
      <c r="F3595" s="0" t="n">
        <v>0.092823</v>
      </c>
      <c r="G3595" s="0" t="n">
        <f aca="false">12*Inputs!$B$6*(MIN(1,$H$50*$C3595)*(ic*Inputs!$C$6+pS+fee_fx*Inputs!$D$6-cost_acc-cost_wd*Inputs!$E$6*$E3595-cost_fx*Inputs!$D$6-$F3595)+(1-MIN(1,$H$50*$C3595))*(1-MIN(1,Inputs!$G$6*$D3595)*churn_nonbuyers)*(ic*Inputs!$C$6+fee_wd*Inputs!$E$6*(1-$B3595)+fee_fx*Inputs!$D$6-cost_acc-cost_wd*Inputs!$E$6*(1-$B3595)-cost_fx*Inputs!$D$6))</f>
        <v>239617.112123248</v>
      </c>
      <c r="H3595" s="0" t="n">
        <f aca="false">12*Inputs!$B$7*(MIN(1,$H$51*$C3595)*(ic*Inputs!$C$7+pE+fee_fx*Inputs!$D$7-cost_acc-cost_wd*Inputs!$E$7*$E3595-cost_fx*Inputs!$D$7-$F3595)+(1-MIN(1,$H$51*$C3595))*(1-MIN(1,Inputs!$G$7*$D3595)*churn_nonbuyers)*(ic*Inputs!$C$7+fee_wd*Inputs!$E$7*(1-$B3595)+fee_fx*Inputs!$D$7-cost_acc-cost_wd*Inputs!$E$7*(1-$B3595)-cost_fx*Inputs!$D$7))</f>
        <v>418598.094981411</v>
      </c>
      <c r="I3595" s="0" t="n">
        <f aca="false">12*Inputs!$B$8*(MIN(1,$H$52*$C3595)*(ic*Inputs!$C$8+pT-cost_acc-cost_wd*Inputs!$E$8-cost_fx*Inputs!$D$8-cost_ins)+(1-MIN(1,$H$52*$C3595))*(1-MIN(1,Inputs!$G$8*$D3595)*churn_nonbuyers)*(ic*Inputs!$C$8+fee_wd*Inputs!$E$8*(1-$B3595)+fee_fx*Inputs!$D$8-cost_acc-cost_wd*Inputs!$E$8*(1-$B3595)-cost_fx*Inputs!$D$8))</f>
        <v>197062.085982221</v>
      </c>
      <c r="J3595" s="0" t="n">
        <f aca="false">G3595+H3595+I3595-fixed</f>
        <v>155277.293086879</v>
      </c>
      <c r="K3595" s="0" t="n">
        <f aca="false">12*Inputs!$B$6*(1-MIN(1,Inputs!$G$6*$D3595)*churn_nonbuyers)*(ic*Inputs!$C$6+fee_wd*Inputs!$E$6*(1-$B3595)+fee_fx*Inputs!$D$6-cost_acc-cost_wd*Inputs!$E$6*(1-$B3595)-cost_fx*Inputs!$D$6)</f>
        <v>180655.013017102</v>
      </c>
      <c r="L3595" s="0" t="n">
        <f aca="false">12*Inputs!$B$7*(1-MIN(1,Inputs!$G$7*$D3595)*churn_nonbuyers)*(ic*Inputs!$C$7+fee_wd*Inputs!$E$7*(1-$B3595)+fee_fx*Inputs!$D$7-cost_acc-cost_wd*Inputs!$E$7*(1-$B3595)-cost_fx*Inputs!$D$7)</f>
        <v>380612.167906261</v>
      </c>
      <c r="M3595" s="0" t="n">
        <f aca="false">12*Inputs!$B$8*(1-MIN(1,Inputs!$G$8*$D3595)*churn_nonbuyers)*(ic*Inputs!$C$8+fee_wd*Inputs!$E$8*(1-$B3595)+fee_fx*Inputs!$D$8-cost_acc-cost_wd*Inputs!$E$8*(1-$B3595)-cost_fx*Inputs!$D$8)</f>
        <v>160905.402293141</v>
      </c>
      <c r="N3595" s="0" t="n">
        <f aca="false">K3595+L3595+I3595-fixed</f>
        <v>58329.2669055839</v>
      </c>
      <c r="O3595" s="0" t="n">
        <f aca="false">K3595+L3595+M3595-fixed</f>
        <v>22172.5832165035</v>
      </c>
      <c r="P3595" s="0" t="n">
        <f aca="false">12*Inputs!$B$6*(1-MIN(1,Inputs!$F$6*$D3595))*(ic*Inputs!$C$6+flat_fee-cost_acc-cost_wd*Inputs!$E$6*$E3595-cost_fx*Inputs!$D$6)+12*Inputs!$B$7*(1-MIN(1,Inputs!$F$7*$D3595))*(ic*Inputs!$C$7+flat_fee-cost_acc-cost_wd*Inputs!$E$7*$E3595-cost_fx*Inputs!$D$7)+12*Inputs!$B$8*(1-MIN(1,Inputs!$F$8*$D3595))*(ic*Inputs!$C$8+flat_fee-cost_acc-cost_wd*Inputs!$E$8*$E3595-cost_fx*Inputs!$D$8)-fixed</f>
        <v>111814.02309008</v>
      </c>
    </row>
    <row r="3596" customFormat="false" ht="15" hidden="false" customHeight="false" outlineLevel="0" collapsed="false">
      <c r="A3596" s="0" t="n">
        <v>3531</v>
      </c>
      <c r="B3596" s="0" t="n">
        <v>0.574859</v>
      </c>
      <c r="C3596" s="0" t="n">
        <v>0.994992</v>
      </c>
      <c r="D3596" s="0" t="n">
        <v>1.521158</v>
      </c>
      <c r="E3596" s="0" t="n">
        <v>1.171542</v>
      </c>
      <c r="F3596" s="0" t="n">
        <v>0.106903</v>
      </c>
      <c r="G3596" s="0" t="n">
        <f aca="false">12*Inputs!$B$6*(MIN(1,$H$50*$C3596)*(ic*Inputs!$C$6+pS+fee_fx*Inputs!$D$6-cost_acc-cost_wd*Inputs!$E$6*$E3596-cost_fx*Inputs!$D$6-$F3596)+(1-MIN(1,$H$50*$C3596))*(1-MIN(1,Inputs!$G$6*$D3596)*churn_nonbuyers)*(ic*Inputs!$C$6+fee_wd*Inputs!$E$6*(1-$B3596)+fee_fx*Inputs!$D$6-cost_acc-cost_wd*Inputs!$E$6*(1-$B3596)-cost_fx*Inputs!$D$6))</f>
        <v>167790.697604201</v>
      </c>
      <c r="H3596" s="0" t="n">
        <f aca="false">12*Inputs!$B$7*(MIN(1,$H$51*$C3596)*(ic*Inputs!$C$7+pE+fee_fx*Inputs!$D$7-cost_acc-cost_wd*Inputs!$E$7*$E3596-cost_fx*Inputs!$D$7-$F3596)+(1-MIN(1,$H$51*$C3596))*(1-MIN(1,Inputs!$G$7*$D3596)*churn_nonbuyers)*(ic*Inputs!$C$7+fee_wd*Inputs!$E$7*(1-$B3596)+fee_fx*Inputs!$D$7-cost_acc-cost_wd*Inputs!$E$7*(1-$B3596)-cost_fx*Inputs!$D$7))</f>
        <v>375512.664586847</v>
      </c>
      <c r="I3596" s="0" t="n">
        <f aca="false">12*Inputs!$B$8*(MIN(1,$H$52*$C3596)*(ic*Inputs!$C$8+pT-cost_acc-cost_wd*Inputs!$E$8-cost_fx*Inputs!$D$8-cost_ins)+(1-MIN(1,$H$52*$C3596))*(1-MIN(1,Inputs!$G$8*$D3596)*churn_nonbuyers)*(ic*Inputs!$C$8+fee_wd*Inputs!$E$8*(1-$B3596)+fee_fx*Inputs!$D$8-cost_acc-cost_wd*Inputs!$E$8*(1-$B3596)-cost_fx*Inputs!$D$8))</f>
        <v>143422.126848</v>
      </c>
      <c r="J3596" s="0" t="n">
        <f aca="false">G3596+H3596+I3596-fixed</f>
        <v>-13274.5109609519</v>
      </c>
      <c r="K3596" s="0" t="n">
        <f aca="false">12*Inputs!$B$6*(1-MIN(1,Inputs!$G$6*$D3596)*churn_nonbuyers)*(ic*Inputs!$C$6+fee_wd*Inputs!$E$6*(1-$B3596)+fee_fx*Inputs!$D$6-cost_acc-cost_wd*Inputs!$E$6*(1-$B3596)-cost_fx*Inputs!$D$6)</f>
        <v>109783.081200398</v>
      </c>
      <c r="L3596" s="0" t="n">
        <f aca="false">12*Inputs!$B$7*(1-MIN(1,Inputs!$G$7*$D3596)*churn_nonbuyers)*(ic*Inputs!$C$7+fee_wd*Inputs!$E$7*(1-$B3596)+fee_fx*Inputs!$D$7-cost_acc-cost_wd*Inputs!$E$7*(1-$B3596)-cost_fx*Inputs!$D$7)</f>
        <v>305798.006736239</v>
      </c>
      <c r="M3596" s="0" t="n">
        <f aca="false">12*Inputs!$B$8*(1-MIN(1,Inputs!$G$8*$D3596)*churn_nonbuyers)*(ic*Inputs!$C$8+fee_wd*Inputs!$E$8*(1-$B3596)+fee_fx*Inputs!$D$8-cost_acc-cost_wd*Inputs!$E$8*(1-$B3596)-cost_fx*Inputs!$D$8)</f>
        <v>0</v>
      </c>
      <c r="N3596" s="0" t="n">
        <f aca="false">K3596+L3596+I3596-fixed</f>
        <v>-140996.785215363</v>
      </c>
      <c r="O3596" s="0" t="n">
        <f aca="false">K3596+L3596+M3596-fixed</f>
        <v>-284418.912063363</v>
      </c>
      <c r="P3596" s="0" t="n">
        <f aca="false">12*Inputs!$B$6*(1-MIN(1,Inputs!$F$6*$D3596))*(ic*Inputs!$C$6+flat_fee-cost_acc-cost_wd*Inputs!$E$6*$E3596-cost_fx*Inputs!$D$6)+12*Inputs!$B$7*(1-MIN(1,Inputs!$F$7*$D3596))*(ic*Inputs!$C$7+flat_fee-cost_acc-cost_wd*Inputs!$E$7*$E3596-cost_fx*Inputs!$D$7)+12*Inputs!$B$8*(1-MIN(1,Inputs!$F$8*$D3596))*(ic*Inputs!$C$8+flat_fee-cost_acc-cost_wd*Inputs!$E$8*$E3596-cost_fx*Inputs!$D$8)-fixed</f>
        <v>-276073.61607136</v>
      </c>
    </row>
    <row r="3597" customFormat="false" ht="15" hidden="false" customHeight="false" outlineLevel="0" collapsed="false">
      <c r="A3597" s="0" t="n">
        <v>3532</v>
      </c>
      <c r="B3597" s="0" t="n">
        <v>0.197105</v>
      </c>
      <c r="C3597" s="0" t="n">
        <v>1.045189</v>
      </c>
      <c r="D3597" s="0" t="n">
        <v>0.813454</v>
      </c>
      <c r="E3597" s="0" t="n">
        <v>1.146791</v>
      </c>
      <c r="F3597" s="0" t="n">
        <v>0.400535</v>
      </c>
      <c r="G3597" s="0" t="n">
        <f aca="false">12*Inputs!$B$6*(MIN(1,$H$50*$C3597)*(ic*Inputs!$C$6+pS+fee_fx*Inputs!$D$6-cost_acc-cost_wd*Inputs!$E$6*$E3597-cost_fx*Inputs!$D$6-$F3597)+(1-MIN(1,$H$50*$C3597))*(1-MIN(1,Inputs!$G$6*$D3597)*churn_nonbuyers)*(ic*Inputs!$C$6+fee_wd*Inputs!$E$6*(1-$B3597)+fee_fx*Inputs!$D$6-cost_acc-cost_wd*Inputs!$E$6*(1-$B3597)-cost_fx*Inputs!$D$6))</f>
        <v>215915.857735805</v>
      </c>
      <c r="H3597" s="0" t="n">
        <f aca="false">12*Inputs!$B$7*(MIN(1,$H$51*$C3597)*(ic*Inputs!$C$7+pE+fee_fx*Inputs!$D$7-cost_acc-cost_wd*Inputs!$E$7*$E3597-cost_fx*Inputs!$D$7-$F3597)+(1-MIN(1,$H$51*$C3597))*(1-MIN(1,Inputs!$G$7*$D3597)*churn_nonbuyers)*(ic*Inputs!$C$7+fee_wd*Inputs!$E$7*(1-$B3597)+fee_fx*Inputs!$D$7-cost_acc-cost_wd*Inputs!$E$7*(1-$B3597)-cost_fx*Inputs!$D$7))</f>
        <v>399173.38283665</v>
      </c>
      <c r="I3597" s="0" t="n">
        <f aca="false">12*Inputs!$B$8*(MIN(1,$H$52*$C3597)*(ic*Inputs!$C$8+pT-cost_acc-cost_wd*Inputs!$E$8-cost_fx*Inputs!$D$8-cost_ins)+(1-MIN(1,$H$52*$C3597))*(1-MIN(1,Inputs!$G$8*$D3597)*churn_nonbuyers)*(ic*Inputs!$C$8+fee_wd*Inputs!$E$8*(1-$B3597)+fee_fx*Inputs!$D$8-cost_acc-cost_wd*Inputs!$E$8*(1-$B3597)-cost_fx*Inputs!$D$8))</f>
        <v>187281.400210147</v>
      </c>
      <c r="J3597" s="0" t="n">
        <f aca="false">G3597+H3597+I3597-fixed</f>
        <v>102370.640782602</v>
      </c>
      <c r="K3597" s="0" t="n">
        <f aca="false">12*Inputs!$B$6*(1-MIN(1,Inputs!$G$6*$D3597)*churn_nonbuyers)*(ic*Inputs!$C$6+fee_wd*Inputs!$E$6*(1-$B3597)+fee_fx*Inputs!$D$6-cost_acc-cost_wd*Inputs!$E$6*(1-$B3597)-cost_fx*Inputs!$D$6)</f>
        <v>166171.681804824</v>
      </c>
      <c r="L3597" s="0" t="n">
        <f aca="false">12*Inputs!$B$7*(1-MIN(1,Inputs!$G$7*$D3597)*churn_nonbuyers)*(ic*Inputs!$C$7+fee_wd*Inputs!$E$7*(1-$B3597)+fee_fx*Inputs!$D$7-cost_acc-cost_wd*Inputs!$E$7*(1-$B3597)-cost_fx*Inputs!$D$7)</f>
        <v>365669.991290895</v>
      </c>
      <c r="M3597" s="0" t="n">
        <f aca="false">12*Inputs!$B$8*(1-MIN(1,Inputs!$G$8*$D3597)*churn_nonbuyers)*(ic*Inputs!$C$8+fee_wd*Inputs!$E$8*(1-$B3597)+fee_fx*Inputs!$D$8-cost_acc-cost_wd*Inputs!$E$8*(1-$B3597)-cost_fx*Inputs!$D$8)</f>
        <v>136468.274662512</v>
      </c>
      <c r="N3597" s="0" t="n">
        <f aca="false">K3597+L3597+I3597-fixed</f>
        <v>19123.0733058651</v>
      </c>
      <c r="O3597" s="0" t="n">
        <f aca="false">K3597+L3597+M3597-fixed</f>
        <v>-31690.0522417695</v>
      </c>
      <c r="P3597" s="0" t="n">
        <f aca="false">12*Inputs!$B$6*(1-MIN(1,Inputs!$F$6*$D3597))*(ic*Inputs!$C$6+flat_fee-cost_acc-cost_wd*Inputs!$E$6*$E3597-cost_fx*Inputs!$D$6)+12*Inputs!$B$7*(1-MIN(1,Inputs!$F$7*$D3597))*(ic*Inputs!$C$7+flat_fee-cost_acc-cost_wd*Inputs!$E$7*$E3597-cost_fx*Inputs!$D$7)+12*Inputs!$B$8*(1-MIN(1,Inputs!$F$8*$D3597))*(ic*Inputs!$C$8+flat_fee-cost_acc-cost_wd*Inputs!$E$8*$E3597-cost_fx*Inputs!$D$8)-fixed</f>
        <v>105684.81495536</v>
      </c>
    </row>
    <row r="3598" customFormat="false" ht="15" hidden="false" customHeight="false" outlineLevel="0" collapsed="false">
      <c r="A3598" s="0" t="n">
        <v>3533</v>
      </c>
      <c r="B3598" s="0" t="n">
        <v>0.172016</v>
      </c>
      <c r="C3598" s="0" t="n">
        <v>0.973176</v>
      </c>
      <c r="D3598" s="0" t="n">
        <v>1.300824</v>
      </c>
      <c r="E3598" s="0" t="n">
        <v>1.232375</v>
      </c>
      <c r="F3598" s="0" t="n">
        <v>0.15754</v>
      </c>
      <c r="G3598" s="0" t="n">
        <f aca="false">12*Inputs!$B$6*(MIN(1,$H$50*$C3598)*(ic*Inputs!$C$6+pS+fee_fx*Inputs!$D$6-cost_acc-cost_wd*Inputs!$E$6*$E3598-cost_fx*Inputs!$D$6-$F3598)+(1-MIN(1,$H$50*$C3598))*(1-MIN(1,Inputs!$G$6*$D3598)*churn_nonbuyers)*(ic*Inputs!$C$6+fee_wd*Inputs!$E$6*(1-$B3598)+fee_fx*Inputs!$D$6-cost_acc-cost_wd*Inputs!$E$6*(1-$B3598)-cost_fx*Inputs!$D$6))</f>
        <v>215240.419618891</v>
      </c>
      <c r="H3598" s="0" t="n">
        <f aca="false">12*Inputs!$B$7*(MIN(1,$H$51*$C3598)*(ic*Inputs!$C$7+pE+fee_fx*Inputs!$D$7-cost_acc-cost_wd*Inputs!$E$7*$E3598-cost_fx*Inputs!$D$7-$F3598)+(1-MIN(1,$H$51*$C3598))*(1-MIN(1,Inputs!$G$7*$D3598)*churn_nonbuyers)*(ic*Inputs!$C$7+fee_wd*Inputs!$E$7*(1-$B3598)+fee_fx*Inputs!$D$7-cost_acc-cost_wd*Inputs!$E$7*(1-$B3598)-cost_fx*Inputs!$D$7))</f>
        <v>399664.679550995</v>
      </c>
      <c r="I3598" s="0" t="n">
        <f aca="false">12*Inputs!$B$8*(MIN(1,$H$52*$C3598)*(ic*Inputs!$C$8+pT-cost_acc-cost_wd*Inputs!$E$8-cost_fx*Inputs!$D$8-cost_ins)+(1-MIN(1,$H$52*$C3598))*(1-MIN(1,Inputs!$G$8*$D3598)*churn_nonbuyers)*(ic*Inputs!$C$8+fee_wd*Inputs!$E$8*(1-$B3598)+fee_fx*Inputs!$D$8-cost_acc-cost_wd*Inputs!$E$8*(1-$B3598)-cost_fx*Inputs!$D$8))</f>
        <v>149346.485531622</v>
      </c>
      <c r="J3598" s="0" t="n">
        <f aca="false">G3598+H3598+I3598-fixed</f>
        <v>64251.5847015076</v>
      </c>
      <c r="K3598" s="0" t="n">
        <f aca="false">12*Inputs!$B$6*(1-MIN(1,Inputs!$G$6*$D3598)*churn_nonbuyers)*(ic*Inputs!$C$6+fee_wd*Inputs!$E$6*(1-$B3598)+fee_fx*Inputs!$D$6-cost_acc-cost_wd*Inputs!$E$6*(1-$B3598)-cost_fx*Inputs!$D$6)</f>
        <v>165328.480376525</v>
      </c>
      <c r="L3598" s="0" t="n">
        <f aca="false">12*Inputs!$B$7*(1-MIN(1,Inputs!$G$7*$D3598)*churn_nonbuyers)*(ic*Inputs!$C$7+fee_wd*Inputs!$E$7*(1-$B3598)+fee_fx*Inputs!$D$7-cost_acc-cost_wd*Inputs!$E$7*(1-$B3598)-cost_fx*Inputs!$D$7)</f>
        <v>363661.583073915</v>
      </c>
      <c r="M3598" s="0" t="n">
        <f aca="false">12*Inputs!$B$8*(1-MIN(1,Inputs!$G$8*$D3598)*churn_nonbuyers)*(ic*Inputs!$C$8+fee_wd*Inputs!$E$8*(1-$B3598)+fee_fx*Inputs!$D$8-cost_acc-cost_wd*Inputs!$E$8*(1-$B3598)-cost_fx*Inputs!$D$8)</f>
        <v>28449.3858637824</v>
      </c>
      <c r="N3598" s="0" t="n">
        <f aca="false">K3598+L3598+I3598-fixed</f>
        <v>-21663.4510179384</v>
      </c>
      <c r="O3598" s="0" t="n">
        <f aca="false">K3598+L3598+M3598-fixed</f>
        <v>-142560.550685778</v>
      </c>
      <c r="P3598" s="0" t="n">
        <f aca="false">12*Inputs!$B$6*(1-MIN(1,Inputs!$F$6*$D3598))*(ic*Inputs!$C$6+flat_fee-cost_acc-cost_wd*Inputs!$E$6*$E3598-cost_fx*Inputs!$D$6)+12*Inputs!$B$7*(1-MIN(1,Inputs!$F$7*$D3598))*(ic*Inputs!$C$7+flat_fee-cost_acc-cost_wd*Inputs!$E$7*$E3598-cost_fx*Inputs!$D$7)+12*Inputs!$B$8*(1-MIN(1,Inputs!$F$8*$D3598))*(ic*Inputs!$C$8+flat_fee-cost_acc-cost_wd*Inputs!$E$8*$E3598-cost_fx*Inputs!$D$8)-fixed</f>
        <v>-182780.122192</v>
      </c>
    </row>
    <row r="3599" customFormat="false" ht="15" hidden="false" customHeight="false" outlineLevel="0" collapsed="false">
      <c r="A3599" s="0" t="n">
        <v>3534</v>
      </c>
      <c r="B3599" s="0" t="n">
        <v>0.537091</v>
      </c>
      <c r="C3599" s="0" t="n">
        <v>1.008219</v>
      </c>
      <c r="D3599" s="0" t="n">
        <v>0.979882</v>
      </c>
      <c r="E3599" s="0" t="n">
        <v>1.241015</v>
      </c>
      <c r="F3599" s="0" t="n">
        <v>0.226144</v>
      </c>
      <c r="G3599" s="0" t="n">
        <f aca="false">12*Inputs!$B$6*(MIN(1,$H$50*$C3599)*(ic*Inputs!$C$6+pS+fee_fx*Inputs!$D$6-cost_acc-cost_wd*Inputs!$E$6*$E3599-cost_fx*Inputs!$D$6-$F3599)+(1-MIN(1,$H$50*$C3599))*(1-MIN(1,Inputs!$G$6*$D3599)*churn_nonbuyers)*(ic*Inputs!$C$6+fee_wd*Inputs!$E$6*(1-$B3599)+fee_fx*Inputs!$D$6-cost_acc-cost_wd*Inputs!$E$6*(1-$B3599)-cost_fx*Inputs!$D$6))</f>
        <v>171889.437502343</v>
      </c>
      <c r="H3599" s="0" t="n">
        <f aca="false">12*Inputs!$B$7*(MIN(1,$H$51*$C3599)*(ic*Inputs!$C$7+pE+fee_fx*Inputs!$D$7-cost_acc-cost_wd*Inputs!$E$7*$E3599-cost_fx*Inputs!$D$7-$F3599)+(1-MIN(1,$H$51*$C3599))*(1-MIN(1,Inputs!$G$7*$D3599)*churn_nonbuyers)*(ic*Inputs!$C$7+fee_wd*Inputs!$E$7*(1-$B3599)+fee_fx*Inputs!$D$7-cost_acc-cost_wd*Inputs!$E$7*(1-$B3599)-cost_fx*Inputs!$D$7))</f>
        <v>367700.235741651</v>
      </c>
      <c r="I3599" s="0" t="n">
        <f aca="false">12*Inputs!$B$8*(MIN(1,$H$52*$C3599)*(ic*Inputs!$C$8+pT-cost_acc-cost_wd*Inputs!$E$8-cost_fx*Inputs!$D$8-cost_ins)+(1-MIN(1,$H$52*$C3599))*(1-MIN(1,Inputs!$G$8*$D3599)*churn_nonbuyers)*(ic*Inputs!$C$8+fee_wd*Inputs!$E$8*(1-$B3599)+fee_fx*Inputs!$D$8-cost_acc-cost_wd*Inputs!$E$8*(1-$B3599)-cost_fx*Inputs!$D$8))</f>
        <v>173111.315116005</v>
      </c>
      <c r="J3599" s="0" t="n">
        <f aca="false">G3599+H3599+I3599-fixed</f>
        <v>12700.9883599995</v>
      </c>
      <c r="K3599" s="0" t="n">
        <f aca="false">12*Inputs!$B$6*(1-MIN(1,Inputs!$G$6*$D3599)*churn_nonbuyers)*(ic*Inputs!$C$6+fee_wd*Inputs!$E$6*(1-$B3599)+fee_fx*Inputs!$D$6-cost_acc-cost_wd*Inputs!$E$6*(1-$B3599)-cost_fx*Inputs!$D$6)</f>
        <v>118170.943223486</v>
      </c>
      <c r="L3599" s="0" t="n">
        <f aca="false">12*Inputs!$B$7*(1-MIN(1,Inputs!$G$7*$D3599)*churn_nonbuyers)*(ic*Inputs!$C$7+fee_wd*Inputs!$E$7*(1-$B3599)+fee_fx*Inputs!$D$7-cost_acc-cost_wd*Inputs!$E$7*(1-$B3599)-cost_fx*Inputs!$D$7)</f>
        <v>316279.797998092</v>
      </c>
      <c r="M3599" s="0" t="n">
        <f aca="false">12*Inputs!$B$8*(1-MIN(1,Inputs!$G$8*$D3599)*churn_nonbuyers)*(ic*Inputs!$C$8+fee_wd*Inputs!$E$8*(1-$B3599)+fee_fx*Inputs!$D$8-cost_acc-cost_wd*Inputs!$E$8*(1-$B3599)-cost_fx*Inputs!$D$8)</f>
        <v>94419.3956296032</v>
      </c>
      <c r="N3599" s="0" t="n">
        <f aca="false">K3599+L3599+I3599-fixed</f>
        <v>-92437.9436624165</v>
      </c>
      <c r="O3599" s="0" t="n">
        <f aca="false">K3599+L3599+M3599-fixed</f>
        <v>-171129.863148819</v>
      </c>
      <c r="P3599" s="0" t="n">
        <f aca="false">12*Inputs!$B$6*(1-MIN(1,Inputs!$F$6*$D3599))*(ic*Inputs!$C$6+flat_fee-cost_acc-cost_wd*Inputs!$E$6*$E3599-cost_fx*Inputs!$D$6)+12*Inputs!$B$7*(1-MIN(1,Inputs!$F$7*$D3599))*(ic*Inputs!$C$7+flat_fee-cost_acc-cost_wd*Inputs!$E$7*$E3599-cost_fx*Inputs!$D$7)+12*Inputs!$B$8*(1-MIN(1,Inputs!$F$8*$D3599))*(ic*Inputs!$C$8+flat_fee-cost_acc-cost_wd*Inputs!$E$8*$E3599-cost_fx*Inputs!$D$8)-fixed</f>
        <v>-23465.0740408</v>
      </c>
    </row>
    <row r="3600" customFormat="false" ht="15" hidden="false" customHeight="false" outlineLevel="0" collapsed="false">
      <c r="A3600" s="0" t="n">
        <v>3535</v>
      </c>
      <c r="B3600" s="0" t="n">
        <v>0.242567</v>
      </c>
      <c r="C3600" s="0" t="n">
        <v>0.816668</v>
      </c>
      <c r="D3600" s="0" t="n">
        <v>1.464365</v>
      </c>
      <c r="E3600" s="0" t="n">
        <v>1.254001</v>
      </c>
      <c r="F3600" s="0" t="n">
        <v>0.14161</v>
      </c>
      <c r="G3600" s="0" t="n">
        <f aca="false">12*Inputs!$B$6*(MIN(1,$H$50*$C3600)*(ic*Inputs!$C$6+pS+fee_fx*Inputs!$D$6-cost_acc-cost_wd*Inputs!$E$6*$E3600-cost_fx*Inputs!$D$6-$F3600)+(1-MIN(1,$H$50*$C3600))*(1-MIN(1,Inputs!$G$6*$D3600)*churn_nonbuyers)*(ic*Inputs!$C$6+fee_wd*Inputs!$E$6*(1-$B3600)+fee_fx*Inputs!$D$6-cost_acc-cost_wd*Inputs!$E$6*(1-$B3600)-cost_fx*Inputs!$D$6))</f>
        <v>196954.486644843</v>
      </c>
      <c r="H3600" s="0" t="n">
        <f aca="false">12*Inputs!$B$7*(MIN(1,$H$51*$C3600)*(ic*Inputs!$C$7+pE+fee_fx*Inputs!$D$7-cost_acc-cost_wd*Inputs!$E$7*$E3600-cost_fx*Inputs!$D$7-$F3600)+(1-MIN(1,$H$51*$C3600))*(1-MIN(1,Inputs!$G$7*$D3600)*churn_nonbuyers)*(ic*Inputs!$C$7+fee_wd*Inputs!$E$7*(1-$B3600)+fee_fx*Inputs!$D$7-cost_acc-cost_wd*Inputs!$E$7*(1-$B3600)-cost_fx*Inputs!$D$7))</f>
        <v>384799.107876529</v>
      </c>
      <c r="I3600" s="0" t="n">
        <f aca="false">12*Inputs!$B$8*(MIN(1,$H$52*$C3600)*(ic*Inputs!$C$8+pT-cost_acc-cost_wd*Inputs!$E$8-cost_fx*Inputs!$D$8-cost_ins)+(1-MIN(1,$H$52*$C3600))*(1-MIN(1,Inputs!$G$8*$D3600)*churn_nonbuyers)*(ic*Inputs!$C$8+fee_wd*Inputs!$E$8*(1-$B3600)+fee_fx*Inputs!$D$8-cost_acc-cost_wd*Inputs!$E$8*(1-$B3600)-cost_fx*Inputs!$D$8))</f>
        <v>117717.792192</v>
      </c>
      <c r="J3600" s="0" t="n">
        <f aca="false">G3600+H3600+I3600-fixed</f>
        <v>-528.613286628388</v>
      </c>
      <c r="K3600" s="0" t="n">
        <f aca="false">12*Inputs!$B$6*(1-MIN(1,Inputs!$G$6*$D3600)*churn_nonbuyers)*(ic*Inputs!$C$6+fee_wd*Inputs!$E$6*(1-$B3600)+fee_fx*Inputs!$D$6-cost_acc-cost_wd*Inputs!$E$6*(1-$B3600)-cost_fx*Inputs!$D$6)</f>
        <v>154467.040499676</v>
      </c>
      <c r="L3600" s="0" t="n">
        <f aca="false">12*Inputs!$B$7*(1-MIN(1,Inputs!$G$7*$D3600)*churn_nonbuyers)*(ic*Inputs!$C$7+fee_wd*Inputs!$E$7*(1-$B3600)+fee_fx*Inputs!$D$7-cost_acc-cost_wd*Inputs!$E$7*(1-$B3600)-cost_fx*Inputs!$D$7)</f>
        <v>352091.885579806</v>
      </c>
      <c r="M3600" s="0" t="n">
        <f aca="false">12*Inputs!$B$8*(1-MIN(1,Inputs!$G$8*$D3600)*churn_nonbuyers)*(ic*Inputs!$C$8+fee_wd*Inputs!$E$8*(1-$B3600)+fee_fx*Inputs!$D$8-cost_acc-cost_wd*Inputs!$E$8*(1-$B3600)-cost_fx*Inputs!$D$8)</f>
        <v>0</v>
      </c>
      <c r="N3600" s="0" t="n">
        <f aca="false">K3600+L3600+I3600-fixed</f>
        <v>-75723.2817285183</v>
      </c>
      <c r="O3600" s="0" t="n">
        <f aca="false">K3600+L3600+M3600-fixed</f>
        <v>-193441.073920518</v>
      </c>
      <c r="P3600" s="0" t="n">
        <f aca="false">12*Inputs!$B$6*(1-MIN(1,Inputs!$F$6*$D3600))*(ic*Inputs!$C$6+flat_fee-cost_acc-cost_wd*Inputs!$E$6*$E3600-cost_fx*Inputs!$D$6)+12*Inputs!$B$7*(1-MIN(1,Inputs!$F$7*$D3600))*(ic*Inputs!$C$7+flat_fee-cost_acc-cost_wd*Inputs!$E$7*$E3600-cost_fx*Inputs!$D$7)+12*Inputs!$B$8*(1-MIN(1,Inputs!$F$8*$D3600))*(ic*Inputs!$C$8+flat_fee-cost_acc-cost_wd*Inputs!$E$8*$E3600-cost_fx*Inputs!$D$8)-fixed</f>
        <v>-272817.0558724</v>
      </c>
    </row>
    <row r="3601" customFormat="false" ht="15" hidden="false" customHeight="false" outlineLevel="0" collapsed="false">
      <c r="A3601" s="0" t="n">
        <v>3536</v>
      </c>
      <c r="B3601" s="0" t="n">
        <v>0.15941</v>
      </c>
      <c r="C3601" s="0" t="n">
        <v>1.068014</v>
      </c>
      <c r="D3601" s="0" t="n">
        <v>1.010803</v>
      </c>
      <c r="E3601" s="0" t="n">
        <v>1.111049</v>
      </c>
      <c r="F3601" s="0" t="n">
        <v>0.273666</v>
      </c>
      <c r="G3601" s="0" t="n">
        <f aca="false">12*Inputs!$B$6*(MIN(1,$H$50*$C3601)*(ic*Inputs!$C$6+pS+fee_fx*Inputs!$D$6-cost_acc-cost_wd*Inputs!$E$6*$E3601-cost_fx*Inputs!$D$6-$F3601)+(1-MIN(1,$H$50*$C3601))*(1-MIN(1,Inputs!$G$6*$D3601)*churn_nonbuyers)*(ic*Inputs!$C$6+fee_wd*Inputs!$E$6*(1-$B3601)+fee_fx*Inputs!$D$6-cost_acc-cost_wd*Inputs!$E$6*(1-$B3601)-cost_fx*Inputs!$D$6))</f>
        <v>224153.784768563</v>
      </c>
      <c r="H3601" s="0" t="n">
        <f aca="false">12*Inputs!$B$7*(MIN(1,$H$51*$C3601)*(ic*Inputs!$C$7+pE+fee_fx*Inputs!$D$7-cost_acc-cost_wd*Inputs!$E$7*$E3601-cost_fx*Inputs!$D$7-$F3601)+(1-MIN(1,$H$51*$C3601))*(1-MIN(1,Inputs!$G$7*$D3601)*churn_nonbuyers)*(ic*Inputs!$C$7+fee_wd*Inputs!$E$7*(1-$B3601)+fee_fx*Inputs!$D$7-cost_acc-cost_wd*Inputs!$E$7*(1-$B3601)-cost_fx*Inputs!$D$7))</f>
        <v>413851.044331727</v>
      </c>
      <c r="I3601" s="0" t="n">
        <f aca="false">12*Inputs!$B$8*(MIN(1,$H$52*$C3601)*(ic*Inputs!$C$8+pT-cost_acc-cost_wd*Inputs!$E$8-cost_fx*Inputs!$D$8-cost_ins)+(1-MIN(1,$H$52*$C3601))*(1-MIN(1,Inputs!$G$8*$D3601)*churn_nonbuyers)*(ic*Inputs!$C$8+fee_wd*Inputs!$E$8*(1-$B3601)+fee_fx*Inputs!$D$8-cost_acc-cost_wd*Inputs!$E$8*(1-$B3601)-cost_fx*Inputs!$D$8))</f>
        <v>177474.132664647</v>
      </c>
      <c r="J3601" s="0" t="n">
        <f aca="false">G3601+H3601+I3601-fixed</f>
        <v>115478.961764937</v>
      </c>
      <c r="K3601" s="0" t="n">
        <f aca="false">12*Inputs!$B$6*(1-MIN(1,Inputs!$G$6*$D3601)*churn_nonbuyers)*(ic*Inputs!$C$6+fee_wd*Inputs!$E$6*(1-$B3601)+fee_fx*Inputs!$D$6-cost_acc-cost_wd*Inputs!$E$6*(1-$B3601)-cost_fx*Inputs!$D$6)</f>
        <v>169616.216924856</v>
      </c>
      <c r="L3601" s="0" t="n">
        <f aca="false">12*Inputs!$B$7*(1-MIN(1,Inputs!$G$7*$D3601)*churn_nonbuyers)*(ic*Inputs!$C$7+fee_wd*Inputs!$E$7*(1-$B3601)+fee_fx*Inputs!$D$7-cost_acc-cost_wd*Inputs!$E$7*(1-$B3601)-cost_fx*Inputs!$D$7)</f>
        <v>368714.377610914</v>
      </c>
      <c r="M3601" s="0" t="n">
        <f aca="false">12*Inputs!$B$8*(1-MIN(1,Inputs!$G$8*$D3601)*churn_nonbuyers)*(ic*Inputs!$C$8+fee_wd*Inputs!$E$8*(1-$B3601)+fee_fx*Inputs!$D$8-cost_acc-cost_wd*Inputs!$E$8*(1-$B3601)-cost_fx*Inputs!$D$8)</f>
        <v>93214.0893293281</v>
      </c>
      <c r="N3601" s="0" t="n">
        <f aca="false">K3601+L3601+I3601-fixed</f>
        <v>15804.7272004166</v>
      </c>
      <c r="O3601" s="0" t="n">
        <f aca="false">K3601+L3601+M3601-fixed</f>
        <v>-68455.3161349023</v>
      </c>
      <c r="P3601" s="0" t="n">
        <f aca="false">12*Inputs!$B$6*(1-MIN(1,Inputs!$F$6*$D3601))*(ic*Inputs!$C$6+flat_fee-cost_acc-cost_wd*Inputs!$E$6*$E3601-cost_fx*Inputs!$D$6)+12*Inputs!$B$7*(1-MIN(1,Inputs!$F$7*$D3601))*(ic*Inputs!$C$7+flat_fee-cost_acc-cost_wd*Inputs!$E$7*$E3601-cost_fx*Inputs!$D$7)+12*Inputs!$B$8*(1-MIN(1,Inputs!$F$8*$D3601))*(ic*Inputs!$C$8+flat_fee-cost_acc-cost_wd*Inputs!$E$8*$E3601-cost_fx*Inputs!$D$8)-fixed</f>
        <v>16694.63677928</v>
      </c>
    </row>
    <row r="3602" customFormat="false" ht="15" hidden="false" customHeight="false" outlineLevel="0" collapsed="false">
      <c r="A3602" s="0" t="n">
        <v>3537</v>
      </c>
      <c r="B3602" s="0" t="n">
        <v>0.216167</v>
      </c>
      <c r="C3602" s="0" t="n">
        <v>0.828277</v>
      </c>
      <c r="D3602" s="0" t="n">
        <v>1.240386</v>
      </c>
      <c r="E3602" s="0" t="n">
        <v>1.121841</v>
      </c>
      <c r="F3602" s="0" t="n">
        <v>0.35534</v>
      </c>
      <c r="G3602" s="0" t="n">
        <f aca="false">12*Inputs!$B$6*(MIN(1,$H$50*$C3602)*(ic*Inputs!$C$6+pS+fee_fx*Inputs!$D$6-cost_acc-cost_wd*Inputs!$E$6*$E3602-cost_fx*Inputs!$D$6-$F3602)+(1-MIN(1,$H$50*$C3602))*(1-MIN(1,Inputs!$G$6*$D3602)*churn_nonbuyers)*(ic*Inputs!$C$6+fee_wd*Inputs!$E$6*(1-$B3602)+fee_fx*Inputs!$D$6-cost_acc-cost_wd*Inputs!$E$6*(1-$B3602)-cost_fx*Inputs!$D$6))</f>
        <v>201074.208212315</v>
      </c>
      <c r="H3602" s="0" t="n">
        <f aca="false">12*Inputs!$B$7*(MIN(1,$H$51*$C3602)*(ic*Inputs!$C$7+pE+fee_fx*Inputs!$D$7-cost_acc-cost_wd*Inputs!$E$7*$E3602-cost_fx*Inputs!$D$7-$F3602)+(1-MIN(1,$H$51*$C3602))*(1-MIN(1,Inputs!$G$7*$D3602)*churn_nonbuyers)*(ic*Inputs!$C$7+fee_wd*Inputs!$E$7*(1-$B3602)+fee_fx*Inputs!$D$7-cost_acc-cost_wd*Inputs!$E$7*(1-$B3602)-cost_fx*Inputs!$D$7))</f>
        <v>391779.824617739</v>
      </c>
      <c r="I3602" s="0" t="n">
        <f aca="false">12*Inputs!$B$8*(MIN(1,$H$52*$C3602)*(ic*Inputs!$C$8+pT-cost_acc-cost_wd*Inputs!$E$8-cost_fx*Inputs!$D$8-cost_ins)+(1-MIN(1,$H$52*$C3602))*(1-MIN(1,Inputs!$G$8*$D3602)*churn_nonbuyers)*(ic*Inputs!$C$8+fee_wd*Inputs!$E$8*(1-$B3602)+fee_fx*Inputs!$D$8-cost_acc-cost_wd*Inputs!$E$8*(1-$B3602)-cost_fx*Inputs!$D$8))</f>
        <v>136884.245792036</v>
      </c>
      <c r="J3602" s="0" t="n">
        <f aca="false">G3602+H3602+I3602-fixed</f>
        <v>29738.2786220906</v>
      </c>
      <c r="K3602" s="0" t="n">
        <f aca="false">12*Inputs!$B$6*(1-MIN(1,Inputs!$G$6*$D3602)*churn_nonbuyers)*(ic*Inputs!$C$6+fee_wd*Inputs!$E$6*(1-$B3602)+fee_fx*Inputs!$D$6-cost_acc-cost_wd*Inputs!$E$6*(1-$B3602)-cost_fx*Inputs!$D$6)</f>
        <v>159899.400867326</v>
      </c>
      <c r="L3602" s="0" t="n">
        <f aca="false">12*Inputs!$B$7*(1-MIN(1,Inputs!$G$7*$D3602)*churn_nonbuyers)*(ic*Inputs!$C$7+fee_wd*Inputs!$E$7*(1-$B3602)+fee_fx*Inputs!$D$7-cost_acc-cost_wd*Inputs!$E$7*(1-$B3602)-cost_fx*Inputs!$D$7)</f>
        <v>358226.566792396</v>
      </c>
      <c r="M3602" s="0" t="n">
        <f aca="false">12*Inputs!$B$8*(1-MIN(1,Inputs!$G$8*$D3602)*churn_nonbuyers)*(ic*Inputs!$C$8+fee_wd*Inputs!$E$8*(1-$B3602)+fee_fx*Inputs!$D$8-cost_acc-cost_wd*Inputs!$E$8*(1-$B3602)-cost_fx*Inputs!$D$8)</f>
        <v>41629.7762075232</v>
      </c>
      <c r="N3602" s="0" t="n">
        <f aca="false">K3602+L3602+I3602-fixed</f>
        <v>-44989.7865482415</v>
      </c>
      <c r="O3602" s="0" t="n">
        <f aca="false">K3602+L3602+M3602-fixed</f>
        <v>-140244.256132755</v>
      </c>
      <c r="P3602" s="0" t="n">
        <f aca="false">12*Inputs!$B$6*(1-MIN(1,Inputs!$F$6*$D3602))*(ic*Inputs!$C$6+flat_fee-cost_acc-cost_wd*Inputs!$E$6*$E3602-cost_fx*Inputs!$D$6)+12*Inputs!$B$7*(1-MIN(1,Inputs!$F$7*$D3602))*(ic*Inputs!$C$7+flat_fee-cost_acc-cost_wd*Inputs!$E$7*$E3602-cost_fx*Inputs!$D$7)+12*Inputs!$B$8*(1-MIN(1,Inputs!$F$8*$D3602))*(ic*Inputs!$C$8+flat_fee-cost_acc-cost_wd*Inputs!$E$8*$E3602-cost_fx*Inputs!$D$8)-fixed</f>
        <v>-110694.37925776</v>
      </c>
    </row>
    <row r="3603" customFormat="false" ht="15" hidden="false" customHeight="false" outlineLevel="0" collapsed="false">
      <c r="A3603" s="0" t="n">
        <v>3538</v>
      </c>
      <c r="B3603" s="0" t="n">
        <v>0.372809</v>
      </c>
      <c r="C3603" s="0" t="n">
        <v>1.01672</v>
      </c>
      <c r="D3603" s="0" t="n">
        <v>1.426439</v>
      </c>
      <c r="E3603" s="0" t="n">
        <v>1.182818</v>
      </c>
      <c r="F3603" s="0" t="n">
        <v>0.145831</v>
      </c>
      <c r="G3603" s="0" t="n">
        <f aca="false">12*Inputs!$B$6*(MIN(1,$H$50*$C3603)*(ic*Inputs!$C$6+pS+fee_fx*Inputs!$D$6-cost_acc-cost_wd*Inputs!$E$6*$E3603-cost_fx*Inputs!$D$6-$F3603)+(1-MIN(1,$H$50*$C3603))*(1-MIN(1,Inputs!$G$6*$D3603)*churn_nonbuyers)*(ic*Inputs!$C$6+fee_wd*Inputs!$E$6*(1-$B3603)+fee_fx*Inputs!$D$6-cost_acc-cost_wd*Inputs!$E$6*(1-$B3603)-cost_fx*Inputs!$D$6))</f>
        <v>193220.672522515</v>
      </c>
      <c r="H3603" s="0" t="n">
        <f aca="false">12*Inputs!$B$7*(MIN(1,$H$51*$C3603)*(ic*Inputs!$C$7+pE+fee_fx*Inputs!$D$7-cost_acc-cost_wd*Inputs!$E$7*$E3603-cost_fx*Inputs!$D$7-$F3603)+(1-MIN(1,$H$51*$C3603))*(1-MIN(1,Inputs!$G$7*$D3603)*churn_nonbuyers)*(ic*Inputs!$C$7+fee_wd*Inputs!$E$7*(1-$B3603)+fee_fx*Inputs!$D$7-cost_acc-cost_wd*Inputs!$E$7*(1-$B3603)-cost_fx*Inputs!$D$7))</f>
        <v>390498.612603671</v>
      </c>
      <c r="I3603" s="0" t="n">
        <f aca="false">12*Inputs!$B$8*(MIN(1,$H$52*$C3603)*(ic*Inputs!$C$8+pT-cost_acc-cost_wd*Inputs!$E$8-cost_fx*Inputs!$D$8-cost_ins)+(1-MIN(1,$H$52*$C3603))*(1-MIN(1,Inputs!$G$8*$D3603)*churn_nonbuyers)*(ic*Inputs!$C$8+fee_wd*Inputs!$E$8*(1-$B3603)+fee_fx*Inputs!$D$8-cost_acc-cost_wd*Inputs!$E$8*(1-$B3603)-cost_fx*Inputs!$D$8))</f>
        <v>146686.849620987</v>
      </c>
      <c r="J3603" s="0" t="n">
        <f aca="false">G3603+H3603+I3603-fixed</f>
        <v>30406.1347471738</v>
      </c>
      <c r="K3603" s="0" t="n">
        <f aca="false">12*Inputs!$B$6*(1-MIN(1,Inputs!$G$6*$D3603)*churn_nonbuyers)*(ic*Inputs!$C$6+fee_wd*Inputs!$E$6*(1-$B3603)+fee_fx*Inputs!$D$6-cost_acc-cost_wd*Inputs!$E$6*(1-$B3603)-cost_fx*Inputs!$D$6)</f>
        <v>137365.881819487</v>
      </c>
      <c r="L3603" s="0" t="n">
        <f aca="false">12*Inputs!$B$7*(1-MIN(1,Inputs!$G$7*$D3603)*churn_nonbuyers)*(ic*Inputs!$C$7+fee_wd*Inputs!$E$7*(1-$B3603)+fee_fx*Inputs!$D$7-cost_acc-cost_wd*Inputs!$E$7*(1-$B3603)-cost_fx*Inputs!$D$7)</f>
        <v>334558.627619692</v>
      </c>
      <c r="M3603" s="0" t="n">
        <f aca="false">12*Inputs!$B$8*(1-MIN(1,Inputs!$G$8*$D3603)*churn_nonbuyers)*(ic*Inputs!$C$8+fee_wd*Inputs!$E$8*(1-$B3603)+fee_fx*Inputs!$D$8-cost_acc-cost_wd*Inputs!$E$8*(1-$B3603)-cost_fx*Inputs!$D$8)</f>
        <v>460.505664273604</v>
      </c>
      <c r="N3603" s="0" t="n">
        <f aca="false">K3603+L3603+I3603-fixed</f>
        <v>-81388.640939833</v>
      </c>
      <c r="O3603" s="0" t="n">
        <f aca="false">K3603+L3603+M3603-fixed</f>
        <v>-227614.984896547</v>
      </c>
      <c r="P3603" s="0" t="n">
        <f aca="false">12*Inputs!$B$6*(1-MIN(1,Inputs!$F$6*$D3603))*(ic*Inputs!$C$6+flat_fee-cost_acc-cost_wd*Inputs!$E$6*$E3603-cost_fx*Inputs!$D$6)+12*Inputs!$B$7*(1-MIN(1,Inputs!$F$7*$D3603))*(ic*Inputs!$C$7+flat_fee-cost_acc-cost_wd*Inputs!$E$7*$E3603-cost_fx*Inputs!$D$7)+12*Inputs!$B$8*(1-MIN(1,Inputs!$F$8*$D3603))*(ic*Inputs!$C$8+flat_fee-cost_acc-cost_wd*Inputs!$E$8*$E3603-cost_fx*Inputs!$D$8)-fixed</f>
        <v>-230275.69436752</v>
      </c>
    </row>
    <row r="3604" customFormat="false" ht="15" hidden="false" customHeight="false" outlineLevel="0" collapsed="false">
      <c r="A3604" s="0" t="n">
        <v>3539</v>
      </c>
      <c r="B3604" s="0" t="n">
        <v>0.380794</v>
      </c>
      <c r="C3604" s="0" t="n">
        <v>1.141235</v>
      </c>
      <c r="D3604" s="0" t="n">
        <v>1.782739</v>
      </c>
      <c r="E3604" s="0" t="n">
        <v>1.146802</v>
      </c>
      <c r="F3604" s="0" t="n">
        <v>0.339064</v>
      </c>
      <c r="G3604" s="0" t="n">
        <f aca="false">12*Inputs!$B$6*(MIN(1,$H$50*$C3604)*(ic*Inputs!$C$6+pS+fee_fx*Inputs!$D$6-cost_acc-cost_wd*Inputs!$E$6*$E3604-cost_fx*Inputs!$D$6-$F3604)+(1-MIN(1,$H$50*$C3604))*(1-MIN(1,Inputs!$G$6*$D3604)*churn_nonbuyers)*(ic*Inputs!$C$6+fee_wd*Inputs!$E$6*(1-$B3604)+fee_fx*Inputs!$D$6-cost_acc-cost_wd*Inputs!$E$6*(1-$B3604)-cost_fx*Inputs!$D$6))</f>
        <v>192580.930989691</v>
      </c>
      <c r="H3604" s="0" t="n">
        <f aca="false">12*Inputs!$B$7*(MIN(1,$H$51*$C3604)*(ic*Inputs!$C$7+pE+fee_fx*Inputs!$D$7-cost_acc-cost_wd*Inputs!$E$7*$E3604-cost_fx*Inputs!$D$7-$F3604)+(1-MIN(1,$H$51*$C3604))*(1-MIN(1,Inputs!$G$7*$D3604)*churn_nonbuyers)*(ic*Inputs!$C$7+fee_wd*Inputs!$E$7*(1-$B3604)+fee_fx*Inputs!$D$7-cost_acc-cost_wd*Inputs!$E$7*(1-$B3604)-cost_fx*Inputs!$D$7))</f>
        <v>386760.225577527</v>
      </c>
      <c r="I3604" s="0" t="n">
        <f aca="false">12*Inputs!$B$8*(MIN(1,$H$52*$C3604)*(ic*Inputs!$C$8+pT-cost_acc-cost_wd*Inputs!$E$8-cost_fx*Inputs!$D$8-cost_ins)+(1-MIN(1,$H$52*$C3604))*(1-MIN(1,Inputs!$G$8*$D3604)*churn_nonbuyers)*(ic*Inputs!$C$8+fee_wd*Inputs!$E$8*(1-$B3604)+fee_fx*Inputs!$D$8-cost_acc-cost_wd*Inputs!$E$8*(1-$B3604)-cost_fx*Inputs!$D$8))</f>
        <v>164502.17784</v>
      </c>
      <c r="J3604" s="0" t="n">
        <f aca="false">G3604+H3604+I3604-fixed</f>
        <v>43843.334407218</v>
      </c>
      <c r="K3604" s="0" t="n">
        <f aca="false">12*Inputs!$B$6*(1-MIN(1,Inputs!$G$6*$D3604)*churn_nonbuyers)*(ic*Inputs!$C$6+fee_wd*Inputs!$E$6*(1-$B3604)+fee_fx*Inputs!$D$6-cost_acc-cost_wd*Inputs!$E$6*(1-$B3604)-cost_fx*Inputs!$D$6)</f>
        <v>133683.420346315</v>
      </c>
      <c r="L3604" s="0" t="n">
        <f aca="false">12*Inputs!$B$7*(1-MIN(1,Inputs!$G$7*$D3604)*churn_nonbuyers)*(ic*Inputs!$C$7+fee_wd*Inputs!$E$7*(1-$B3604)+fee_fx*Inputs!$D$7-cost_acc-cost_wd*Inputs!$E$7*(1-$B3604)-cost_fx*Inputs!$D$7)</f>
        <v>329734.312335789</v>
      </c>
      <c r="M3604" s="0" t="n">
        <f aca="false">12*Inputs!$B$8*(1-MIN(1,Inputs!$G$8*$D3604)*churn_nonbuyers)*(ic*Inputs!$C$8+fee_wd*Inputs!$E$8*(1-$B3604)+fee_fx*Inputs!$D$8-cost_acc-cost_wd*Inputs!$E$8*(1-$B3604)-cost_fx*Inputs!$D$8)</f>
        <v>0</v>
      </c>
      <c r="N3604" s="0" t="n">
        <f aca="false">K3604+L3604+I3604-fixed</f>
        <v>-72080.0894778958</v>
      </c>
      <c r="O3604" s="0" t="n">
        <f aca="false">K3604+L3604+M3604-fixed</f>
        <v>-236582.267317896</v>
      </c>
      <c r="P3604" s="0" t="n">
        <f aca="false">12*Inputs!$B$6*(1-MIN(1,Inputs!$F$6*$D3604))*(ic*Inputs!$C$6+flat_fee-cost_acc-cost_wd*Inputs!$E$6*$E3604-cost_fx*Inputs!$D$6)+12*Inputs!$B$7*(1-MIN(1,Inputs!$F$7*$D3604))*(ic*Inputs!$C$7+flat_fee-cost_acc-cost_wd*Inputs!$E$7*$E3604-cost_fx*Inputs!$D$7)+12*Inputs!$B$8*(1-MIN(1,Inputs!$F$8*$D3604))*(ic*Inputs!$C$8+flat_fee-cost_acc-cost_wd*Inputs!$E$8*$E3604-cost_fx*Inputs!$D$8)-fixed</f>
        <v>-406777.06662928</v>
      </c>
    </row>
    <row r="3605" customFormat="false" ht="15" hidden="false" customHeight="false" outlineLevel="0" collapsed="false">
      <c r="A3605" s="0" t="n">
        <v>3540</v>
      </c>
      <c r="B3605" s="0" t="n">
        <v>0.184319</v>
      </c>
      <c r="C3605" s="0" t="n">
        <v>0.905421</v>
      </c>
      <c r="D3605" s="0" t="n">
        <v>1.22477</v>
      </c>
      <c r="E3605" s="0" t="n">
        <v>1.239969</v>
      </c>
      <c r="F3605" s="0" t="n">
        <v>0.19374</v>
      </c>
      <c r="G3605" s="0" t="n">
        <f aca="false">12*Inputs!$B$6*(MIN(1,$H$50*$C3605)*(ic*Inputs!$C$6+pS+fee_fx*Inputs!$D$6-cost_acc-cost_wd*Inputs!$E$6*$E3605-cost_fx*Inputs!$D$6-$F3605)+(1-MIN(1,$H$50*$C3605))*(1-MIN(1,Inputs!$G$6*$D3605)*churn_nonbuyers)*(ic*Inputs!$C$6+fee_wd*Inputs!$E$6*(1-$B3605)+fee_fx*Inputs!$D$6-cost_acc-cost_wd*Inputs!$E$6*(1-$B3605)-cost_fx*Inputs!$D$6))</f>
        <v>209932.891730375</v>
      </c>
      <c r="H3605" s="0" t="n">
        <f aca="false">12*Inputs!$B$7*(MIN(1,$H$51*$C3605)*(ic*Inputs!$C$7+pE+fee_fx*Inputs!$D$7-cost_acc-cost_wd*Inputs!$E$7*$E3605-cost_fx*Inputs!$D$7-$F3605)+(1-MIN(1,$H$51*$C3605))*(1-MIN(1,Inputs!$G$7*$D3605)*churn_nonbuyers)*(ic*Inputs!$C$7+fee_wd*Inputs!$E$7*(1-$B3605)+fee_fx*Inputs!$D$7-cost_acc-cost_wd*Inputs!$E$7*(1-$B3605)-cost_fx*Inputs!$D$7))</f>
        <v>393940.293804646</v>
      </c>
      <c r="I3605" s="0" t="n">
        <f aca="false">12*Inputs!$B$8*(MIN(1,$H$52*$C3605)*(ic*Inputs!$C$8+pT-cost_acc-cost_wd*Inputs!$E$8-cost_fx*Inputs!$D$8-cost_ins)+(1-MIN(1,$H$52*$C3605))*(1-MIN(1,Inputs!$G$8*$D3605)*churn_nonbuyers)*(ic*Inputs!$C$8+fee_wd*Inputs!$E$8*(1-$B3605)+fee_fx*Inputs!$D$8-cost_acc-cost_wd*Inputs!$E$8*(1-$B3605)-cost_fx*Inputs!$D$8))</f>
        <v>147100.977755773</v>
      </c>
      <c r="J3605" s="0" t="n">
        <f aca="false">G3605+H3605+I3605-fixed</f>
        <v>50974.1632907935</v>
      </c>
      <c r="K3605" s="0" t="n">
        <f aca="false">12*Inputs!$B$6*(1-MIN(1,Inputs!$G$6*$D3605)*churn_nonbuyers)*(ic*Inputs!$C$6+fee_wd*Inputs!$E$6*(1-$B3605)+fee_fx*Inputs!$D$6-cost_acc-cost_wd*Inputs!$E$6*(1-$B3605)-cost_fx*Inputs!$D$6)</f>
        <v>164337.770747736</v>
      </c>
      <c r="L3605" s="0" t="n">
        <f aca="false">12*Inputs!$B$7*(1-MIN(1,Inputs!$G$7*$D3605)*churn_nonbuyers)*(ic*Inputs!$C$7+fee_wd*Inputs!$E$7*(1-$B3605)+fee_fx*Inputs!$D$7-cost_acc-cost_wd*Inputs!$E$7*(1-$B3605)-cost_fx*Inputs!$D$7)</f>
        <v>362818.479088642</v>
      </c>
      <c r="M3605" s="0" t="n">
        <f aca="false">12*Inputs!$B$8*(1-MIN(1,Inputs!$G$8*$D3605)*churn_nonbuyers)*(ic*Inputs!$C$8+fee_wd*Inputs!$E$8*(1-$B3605)+fee_fx*Inputs!$D$8-cost_acc-cost_wd*Inputs!$E$8*(1-$B3605)-cost_fx*Inputs!$D$8)</f>
        <v>45302.3840227681</v>
      </c>
      <c r="N3605" s="0" t="n">
        <f aca="false">K3605+L3605+I3605-fixed</f>
        <v>-25742.7724078494</v>
      </c>
      <c r="O3605" s="0" t="n">
        <f aca="false">K3605+L3605+M3605-fixed</f>
        <v>-127541.366140854</v>
      </c>
      <c r="P3605" s="0" t="n">
        <f aca="false">12*Inputs!$B$6*(1-MIN(1,Inputs!$F$6*$D3605))*(ic*Inputs!$C$6+flat_fee-cost_acc-cost_wd*Inputs!$E$6*$E3605-cost_fx*Inputs!$D$6)+12*Inputs!$B$7*(1-MIN(1,Inputs!$F$7*$D3605))*(ic*Inputs!$C$7+flat_fee-cost_acc-cost_wd*Inputs!$E$7*$E3605-cost_fx*Inputs!$D$7)+12*Inputs!$B$8*(1-MIN(1,Inputs!$F$8*$D3605))*(ic*Inputs!$C$8+flat_fee-cost_acc-cost_wd*Inputs!$E$8*$E3605-cost_fx*Inputs!$D$8)-fixed</f>
        <v>-147003.6248488</v>
      </c>
    </row>
    <row r="3606" customFormat="false" ht="15" hidden="false" customHeight="false" outlineLevel="0" collapsed="false">
      <c r="A3606" s="0" t="n">
        <v>3541</v>
      </c>
      <c r="B3606" s="0" t="n">
        <v>0.063254</v>
      </c>
      <c r="C3606" s="0" t="n">
        <v>1.015797</v>
      </c>
      <c r="D3606" s="0" t="n">
        <v>1.521925</v>
      </c>
      <c r="E3606" s="0" t="n">
        <v>1.097052</v>
      </c>
      <c r="F3606" s="0" t="n">
        <v>0.398748</v>
      </c>
      <c r="G3606" s="0" t="n">
        <f aca="false">12*Inputs!$B$6*(MIN(1,$H$50*$C3606)*(ic*Inputs!$C$6+pS+fee_fx*Inputs!$D$6-cost_acc-cost_wd*Inputs!$E$6*$E3606-cost_fx*Inputs!$D$6-$F3606)+(1-MIN(1,$H$50*$C3606))*(1-MIN(1,Inputs!$G$6*$D3606)*churn_nonbuyers)*(ic*Inputs!$C$6+fee_wd*Inputs!$E$6*(1-$B3606)+fee_fx*Inputs!$D$6-cost_acc-cost_wd*Inputs!$E$6*(1-$B3606)-cost_fx*Inputs!$D$6))</f>
        <v>226446.269826798</v>
      </c>
      <c r="H3606" s="0" t="n">
        <f aca="false">12*Inputs!$B$7*(MIN(1,$H$51*$C3606)*(ic*Inputs!$C$7+pE+fee_fx*Inputs!$D$7-cost_acc-cost_wd*Inputs!$E$7*$E3606-cost_fx*Inputs!$D$7-$F3606)+(1-MIN(1,$H$51*$C3606))*(1-MIN(1,Inputs!$G$7*$D3606)*churn_nonbuyers)*(ic*Inputs!$C$7+fee_wd*Inputs!$E$7*(1-$B3606)+fee_fx*Inputs!$D$7-cost_acc-cost_wd*Inputs!$E$7*(1-$B3606)-cost_fx*Inputs!$D$7))</f>
        <v>410347.201905373</v>
      </c>
      <c r="I3606" s="0" t="n">
        <f aca="false">12*Inputs!$B$8*(MIN(1,$H$52*$C3606)*(ic*Inputs!$C$8+pT-cost_acc-cost_wd*Inputs!$E$8-cost_fx*Inputs!$D$8-cost_ins)+(1-MIN(1,$H$52*$C3606))*(1-MIN(1,Inputs!$G$8*$D3606)*churn_nonbuyers)*(ic*Inputs!$C$8+fee_wd*Inputs!$E$8*(1-$B3606)+fee_fx*Inputs!$D$8-cost_acc-cost_wd*Inputs!$E$8*(1-$B3606)-cost_fx*Inputs!$D$8))</f>
        <v>146421.042768</v>
      </c>
      <c r="J3606" s="0" t="n">
        <f aca="false">G3606+H3606+I3606-fixed</f>
        <v>83214.5145001713</v>
      </c>
      <c r="K3606" s="0" t="n">
        <f aca="false">12*Inputs!$B$6*(1-MIN(1,Inputs!$G$6*$D3606)*churn_nonbuyers)*(ic*Inputs!$C$6+fee_wd*Inputs!$E$6*(1-$B3606)+fee_fx*Inputs!$D$6-cost_acc-cost_wd*Inputs!$E$6*(1-$B3606)-cost_fx*Inputs!$D$6)</f>
        <v>177843.54847644</v>
      </c>
      <c r="L3606" s="0" t="n">
        <f aca="false">12*Inputs!$B$7*(1-MIN(1,Inputs!$G$7*$D3606)*churn_nonbuyers)*(ic*Inputs!$C$7+fee_wd*Inputs!$E$7*(1-$B3606)+fee_fx*Inputs!$D$7-cost_acc-cost_wd*Inputs!$E$7*(1-$B3606)-cost_fx*Inputs!$D$7)</f>
        <v>376098.096285864</v>
      </c>
      <c r="M3606" s="0" t="n">
        <f aca="false">12*Inputs!$B$8*(1-MIN(1,Inputs!$G$8*$D3606)*churn_nonbuyers)*(ic*Inputs!$C$8+fee_wd*Inputs!$E$8*(1-$B3606)+fee_fx*Inputs!$D$8-cost_acc-cost_wd*Inputs!$E$8*(1-$B3606)-cost_fx*Inputs!$D$8)</f>
        <v>0</v>
      </c>
      <c r="N3606" s="0" t="n">
        <f aca="false">K3606+L3606+I3606-fixed</f>
        <v>362.687530304189</v>
      </c>
      <c r="O3606" s="0" t="n">
        <f aca="false">K3606+L3606+M3606-fixed</f>
        <v>-146058.355237696</v>
      </c>
      <c r="P3606" s="0" t="n">
        <f aca="false">12*Inputs!$B$6*(1-MIN(1,Inputs!$F$6*$D3606))*(ic*Inputs!$C$6+flat_fee-cost_acc-cost_wd*Inputs!$E$6*$E3606-cost_fx*Inputs!$D$6)+12*Inputs!$B$7*(1-MIN(1,Inputs!$F$7*$D3606))*(ic*Inputs!$C$7+flat_fee-cost_acc-cost_wd*Inputs!$E$7*$E3606-cost_fx*Inputs!$D$7)+12*Inputs!$B$8*(1-MIN(1,Inputs!$F$8*$D3606))*(ic*Inputs!$C$8+flat_fee-cost_acc-cost_wd*Inputs!$E$8*$E3606-cost_fx*Inputs!$D$8)-fixed</f>
        <v>-253625.657776</v>
      </c>
    </row>
    <row r="3607" customFormat="false" ht="15" hidden="false" customHeight="false" outlineLevel="0" collapsed="false">
      <c r="A3607" s="0" t="n">
        <v>3542</v>
      </c>
      <c r="B3607" s="0" t="n">
        <v>0.398126</v>
      </c>
      <c r="C3607" s="0" t="n">
        <v>0.880226</v>
      </c>
      <c r="D3607" s="0" t="n">
        <v>1.15663</v>
      </c>
      <c r="E3607" s="0" t="n">
        <v>1.212214</v>
      </c>
      <c r="F3607" s="0" t="n">
        <v>0.063639</v>
      </c>
      <c r="G3607" s="0" t="n">
        <f aca="false">12*Inputs!$B$6*(MIN(1,$H$50*$C3607)*(ic*Inputs!$C$6+pS+fee_fx*Inputs!$D$6-cost_acc-cost_wd*Inputs!$E$6*$E3607-cost_fx*Inputs!$D$6-$F3607)+(1-MIN(1,$H$50*$C3607))*(1-MIN(1,Inputs!$G$6*$D3607)*churn_nonbuyers)*(ic*Inputs!$C$6+fee_wd*Inputs!$E$6*(1-$B3607)+fee_fx*Inputs!$D$6-cost_acc-cost_wd*Inputs!$E$6*(1-$B3607)-cost_fx*Inputs!$D$6))</f>
        <v>185454.91703264</v>
      </c>
      <c r="H3607" s="0" t="n">
        <f aca="false">12*Inputs!$B$7*(MIN(1,$H$51*$C3607)*(ic*Inputs!$C$7+pE+fee_fx*Inputs!$D$7-cost_acc-cost_wd*Inputs!$E$7*$E3607-cost_fx*Inputs!$D$7-$F3607)+(1-MIN(1,$H$51*$C3607))*(1-MIN(1,Inputs!$G$7*$D3607)*churn_nonbuyers)*(ic*Inputs!$C$7+fee_wd*Inputs!$E$7*(1-$B3607)+fee_fx*Inputs!$D$7-cost_acc-cost_wd*Inputs!$E$7*(1-$B3607)-cost_fx*Inputs!$D$7))</f>
        <v>383728.003419839</v>
      </c>
      <c r="I3607" s="0" t="n">
        <f aca="false">12*Inputs!$B$8*(MIN(1,$H$52*$C3607)*(ic*Inputs!$C$8+pT-cost_acc-cost_wd*Inputs!$E$8-cost_fx*Inputs!$D$8-cost_ins)+(1-MIN(1,$H$52*$C3607))*(1-MIN(1,Inputs!$G$8*$D3607)*churn_nonbuyers)*(ic*Inputs!$C$8+fee_wd*Inputs!$E$8*(1-$B3607)+fee_fx*Inputs!$D$8-cost_acc-cost_wd*Inputs!$E$8*(1-$B3607)-cost_fx*Inputs!$D$8))</f>
        <v>149332.279232002</v>
      </c>
      <c r="J3607" s="0" t="n">
        <f aca="false">G3607+H3607+I3607-fixed</f>
        <v>18515.1996844808</v>
      </c>
      <c r="K3607" s="0" t="n">
        <f aca="false">12*Inputs!$B$6*(1-MIN(1,Inputs!$G$6*$D3607)*churn_nonbuyers)*(ic*Inputs!$C$6+fee_wd*Inputs!$E$6*(1-$B3607)+fee_fx*Inputs!$D$6-cost_acc-cost_wd*Inputs!$E$6*(1-$B3607)-cost_fx*Inputs!$D$6)</f>
        <v>135926.513822736</v>
      </c>
      <c r="L3607" s="0" t="n">
        <f aca="false">12*Inputs!$B$7*(1-MIN(1,Inputs!$G$7*$D3607)*churn_nonbuyers)*(ic*Inputs!$C$7+fee_wd*Inputs!$E$7*(1-$B3607)+fee_fx*Inputs!$D$7-cost_acc-cost_wd*Inputs!$E$7*(1-$B3607)-cost_fx*Inputs!$D$7)</f>
        <v>333868.552453642</v>
      </c>
      <c r="M3607" s="0" t="n">
        <f aca="false">12*Inputs!$B$8*(1-MIN(1,Inputs!$G$8*$D3607)*churn_nonbuyers)*(ic*Inputs!$C$8+fee_wd*Inputs!$E$8*(1-$B3607)+fee_fx*Inputs!$D$8-cost_acc-cost_wd*Inputs!$E$8*(1-$B3607)-cost_fx*Inputs!$D$8)</f>
        <v>58495.407972768</v>
      </c>
      <c r="N3607" s="0" t="n">
        <f aca="false">K3607+L3607+I3607-fixed</f>
        <v>-80872.6544916207</v>
      </c>
      <c r="O3607" s="0" t="n">
        <f aca="false">K3607+L3607+M3607-fixed</f>
        <v>-171709.525750854</v>
      </c>
      <c r="P3607" s="0" t="n">
        <f aca="false">12*Inputs!$B$6*(1-MIN(1,Inputs!$F$6*$D3607))*(ic*Inputs!$C$6+flat_fee-cost_acc-cost_wd*Inputs!$E$6*$E3607-cost_fx*Inputs!$D$6)+12*Inputs!$B$7*(1-MIN(1,Inputs!$F$7*$D3607))*(ic*Inputs!$C$7+flat_fee-cost_acc-cost_wd*Inputs!$E$7*$E3607-cost_fx*Inputs!$D$7)+12*Inputs!$B$8*(1-MIN(1,Inputs!$F$8*$D3607))*(ic*Inputs!$C$8+flat_fee-cost_acc-cost_wd*Inputs!$E$8*$E3607-cost_fx*Inputs!$D$8)-fixed</f>
        <v>-101555.1117232</v>
      </c>
    </row>
    <row r="3608" customFormat="false" ht="15" hidden="false" customHeight="false" outlineLevel="0" collapsed="false">
      <c r="A3608" s="0" t="n">
        <v>3543</v>
      </c>
      <c r="B3608" s="0" t="n">
        <v>0.102531</v>
      </c>
      <c r="C3608" s="0" t="n">
        <v>0.999926</v>
      </c>
      <c r="D3608" s="0" t="n">
        <v>0.919634</v>
      </c>
      <c r="E3608" s="0" t="n">
        <v>1.149149</v>
      </c>
      <c r="F3608" s="0" t="n">
        <v>0.041946</v>
      </c>
      <c r="G3608" s="0" t="n">
        <f aca="false">12*Inputs!$B$6*(MIN(1,$H$50*$C3608)*(ic*Inputs!$C$6+pS+fee_fx*Inputs!$D$6-cost_acc-cost_wd*Inputs!$E$6*$E3608-cost_fx*Inputs!$D$6-$F3608)+(1-MIN(1,$H$50*$C3608))*(1-MIN(1,Inputs!$G$6*$D3608)*churn_nonbuyers)*(ic*Inputs!$C$6+fee_wd*Inputs!$E$6*(1-$B3608)+fee_fx*Inputs!$D$6-cost_acc-cost_wd*Inputs!$E$6*(1-$B3608)-cost_fx*Inputs!$D$6))</f>
        <v>233075.672194056</v>
      </c>
      <c r="H3608" s="0" t="n">
        <f aca="false">12*Inputs!$B$7*(MIN(1,$H$51*$C3608)*(ic*Inputs!$C$7+pE+fee_fx*Inputs!$D$7-cost_acc-cost_wd*Inputs!$E$7*$E3608-cost_fx*Inputs!$D$7-$F3608)+(1-MIN(1,$H$51*$C3608))*(1-MIN(1,Inputs!$G$7*$D3608)*churn_nonbuyers)*(ic*Inputs!$C$7+fee_wd*Inputs!$E$7*(1-$B3608)+fee_fx*Inputs!$D$7-cost_acc-cost_wd*Inputs!$E$7*(1-$B3608)-cost_fx*Inputs!$D$7))</f>
        <v>425333.809978992</v>
      </c>
      <c r="I3608" s="0" t="n">
        <f aca="false">12*Inputs!$B$8*(MIN(1,$H$52*$C3608)*(ic*Inputs!$C$8+pT-cost_acc-cost_wd*Inputs!$E$8-cost_fx*Inputs!$D$8-cost_ins)+(1-MIN(1,$H$52*$C3608))*(1-MIN(1,Inputs!$G$8*$D3608)*churn_nonbuyers)*(ic*Inputs!$C$8+fee_wd*Inputs!$E$8*(1-$B3608)+fee_fx*Inputs!$D$8-cost_acc-cost_wd*Inputs!$E$8*(1-$B3608)-cost_fx*Inputs!$D$8))</f>
        <v>178497.879851369</v>
      </c>
      <c r="J3608" s="0" t="n">
        <f aca="false">G3608+H3608+I3608-fixed</f>
        <v>136907.362024417</v>
      </c>
      <c r="K3608" s="0" t="n">
        <f aca="false">12*Inputs!$B$6*(1-MIN(1,Inputs!$G$6*$D3608)*churn_nonbuyers)*(ic*Inputs!$C$6+fee_wd*Inputs!$E$6*(1-$B3608)+fee_fx*Inputs!$D$6-cost_acc-cost_wd*Inputs!$E$6*(1-$B3608)-cost_fx*Inputs!$D$6)</f>
        <v>178244.520434309</v>
      </c>
      <c r="L3608" s="0" t="n">
        <f aca="false">12*Inputs!$B$7*(1-MIN(1,Inputs!$G$7*$D3608)*churn_nonbuyers)*(ic*Inputs!$C$7+fee_wd*Inputs!$E$7*(1-$B3608)+fee_fx*Inputs!$D$7-cost_acc-cost_wd*Inputs!$E$7*(1-$B3608)-cost_fx*Inputs!$D$7)</f>
        <v>377718.980228585</v>
      </c>
      <c r="M3608" s="0" t="n">
        <f aca="false">12*Inputs!$B$8*(1-MIN(1,Inputs!$G$8*$D3608)*churn_nonbuyers)*(ic*Inputs!$C$8+fee_wd*Inputs!$E$8*(1-$B3608)+fee_fx*Inputs!$D$8-cost_acc-cost_wd*Inputs!$E$8*(1-$B3608)-cost_fx*Inputs!$D$8)</f>
        <v>114528.713066774</v>
      </c>
      <c r="N3608" s="0" t="n">
        <f aca="false">K3608+L3608+I3608-fixed</f>
        <v>34461.3805142632</v>
      </c>
      <c r="O3608" s="0" t="n">
        <f aca="false">K3608+L3608+M3608-fixed</f>
        <v>-29507.7862703316</v>
      </c>
      <c r="P3608" s="0" t="n">
        <f aca="false">12*Inputs!$B$6*(1-MIN(1,Inputs!$F$6*$D3608))*(ic*Inputs!$C$6+flat_fee-cost_acc-cost_wd*Inputs!$E$6*$E3608-cost_fx*Inputs!$D$6)+12*Inputs!$B$7*(1-MIN(1,Inputs!$F$7*$D3608))*(ic*Inputs!$C$7+flat_fee-cost_acc-cost_wd*Inputs!$E$7*$E3608-cost_fx*Inputs!$D$7)+12*Inputs!$B$8*(1-MIN(1,Inputs!$F$8*$D3608))*(ic*Inputs!$C$8+flat_fee-cost_acc-cost_wd*Inputs!$E$8*$E3608-cost_fx*Inputs!$D$8)-fixed</f>
        <v>48483.5075998401</v>
      </c>
    </row>
    <row r="3609" customFormat="false" ht="15" hidden="false" customHeight="false" outlineLevel="0" collapsed="false">
      <c r="A3609" s="0" t="n">
        <v>3544</v>
      </c>
      <c r="B3609" s="0" t="n">
        <v>0.329863</v>
      </c>
      <c r="C3609" s="0" t="n">
        <v>0.867627</v>
      </c>
      <c r="D3609" s="0" t="n">
        <v>1.091108</v>
      </c>
      <c r="E3609" s="0" t="n">
        <v>1.149824</v>
      </c>
      <c r="F3609" s="0" t="n">
        <v>0.085318</v>
      </c>
      <c r="G3609" s="0" t="n">
        <f aca="false">12*Inputs!$B$6*(MIN(1,$H$50*$C3609)*(ic*Inputs!$C$6+pS+fee_fx*Inputs!$D$6-cost_acc-cost_wd*Inputs!$E$6*$E3609-cost_fx*Inputs!$D$6-$F3609)+(1-MIN(1,$H$50*$C3609))*(1-MIN(1,Inputs!$G$6*$D3609)*churn_nonbuyers)*(ic*Inputs!$C$6+fee_wd*Inputs!$E$6*(1-$B3609)+fee_fx*Inputs!$D$6-cost_acc-cost_wd*Inputs!$E$6*(1-$B3609)-cost_fx*Inputs!$D$6))</f>
        <v>194648.182183652</v>
      </c>
      <c r="H3609" s="0" t="n">
        <f aca="false">12*Inputs!$B$7*(MIN(1,$H$51*$C3609)*(ic*Inputs!$C$7+pE+fee_fx*Inputs!$D$7-cost_acc-cost_wd*Inputs!$E$7*$E3609-cost_fx*Inputs!$D$7-$F3609)+(1-MIN(1,$H$51*$C3609))*(1-MIN(1,Inputs!$G$7*$D3609)*churn_nonbuyers)*(ic*Inputs!$C$7+fee_wd*Inputs!$E$7*(1-$B3609)+fee_fx*Inputs!$D$7-cost_acc-cost_wd*Inputs!$E$7*(1-$B3609)-cost_fx*Inputs!$D$7))</f>
        <v>394819.079148669</v>
      </c>
      <c r="I3609" s="0" t="n">
        <f aca="false">12*Inputs!$B$8*(MIN(1,$H$52*$C3609)*(ic*Inputs!$C$8+pT-cost_acc-cost_wd*Inputs!$E$8-cost_fx*Inputs!$D$8-cost_ins)+(1-MIN(1,$H$52*$C3609))*(1-MIN(1,Inputs!$G$8*$D3609)*churn_nonbuyers)*(ic*Inputs!$C$8+fee_wd*Inputs!$E$8*(1-$B3609)+fee_fx*Inputs!$D$8-cost_acc-cost_wd*Inputs!$E$8*(1-$B3609)-cost_fx*Inputs!$D$8))</f>
        <v>153870.18083943</v>
      </c>
      <c r="J3609" s="0" t="n">
        <f aca="false">G3609+H3609+I3609-fixed</f>
        <v>43337.4421717515</v>
      </c>
      <c r="K3609" s="0" t="n">
        <f aca="false">12*Inputs!$B$6*(1-MIN(1,Inputs!$G$6*$D3609)*churn_nonbuyers)*(ic*Inputs!$C$6+fee_wd*Inputs!$E$6*(1-$B3609)+fee_fx*Inputs!$D$6-cost_acc-cost_wd*Inputs!$E$6*(1-$B3609)-cost_fx*Inputs!$D$6)</f>
        <v>145692.755699069</v>
      </c>
      <c r="L3609" s="0" t="n">
        <f aca="false">12*Inputs!$B$7*(1-MIN(1,Inputs!$G$7*$D3609)*churn_nonbuyers)*(ic*Inputs!$C$7+fee_wd*Inputs!$E$7*(1-$B3609)+fee_fx*Inputs!$D$7-cost_acc-cost_wd*Inputs!$E$7*(1-$B3609)-cost_fx*Inputs!$D$7)</f>
        <v>344056.523435441</v>
      </c>
      <c r="M3609" s="0" t="n">
        <f aca="false">12*Inputs!$B$8*(1-MIN(1,Inputs!$G$8*$D3609)*churn_nonbuyers)*(ic*Inputs!$C$8+fee_wd*Inputs!$E$8*(1-$B3609)+fee_fx*Inputs!$D$8-cost_acc-cost_wd*Inputs!$E$8*(1-$B3609)-cost_fx*Inputs!$D$8)</f>
        <v>73363.4030756544</v>
      </c>
      <c r="N3609" s="0" t="n">
        <f aca="false">K3609+L3609+I3609-fixed</f>
        <v>-56380.5400260601</v>
      </c>
      <c r="O3609" s="0" t="n">
        <f aca="false">K3609+L3609+M3609-fixed</f>
        <v>-136887.317789835</v>
      </c>
      <c r="P3609" s="0" t="n">
        <f aca="false">12*Inputs!$B$6*(1-MIN(1,Inputs!$F$6*$D3609))*(ic*Inputs!$C$6+flat_fee-cost_acc-cost_wd*Inputs!$E$6*$E3609-cost_fx*Inputs!$D$6)+12*Inputs!$B$7*(1-MIN(1,Inputs!$F$7*$D3609))*(ic*Inputs!$C$7+flat_fee-cost_acc-cost_wd*Inputs!$E$7*$E3609-cost_fx*Inputs!$D$7)+12*Inputs!$B$8*(1-MIN(1,Inputs!$F$8*$D3609))*(ic*Inputs!$C$8+flat_fee-cost_acc-cost_wd*Inputs!$E$8*$E3609-cost_fx*Inputs!$D$8)-fixed</f>
        <v>-42354.28062592</v>
      </c>
    </row>
    <row r="3610" customFormat="false" ht="15" hidden="false" customHeight="false" outlineLevel="0" collapsed="false">
      <c r="A3610" s="0" t="n">
        <v>3545</v>
      </c>
      <c r="B3610" s="0" t="n">
        <v>0.081217</v>
      </c>
      <c r="C3610" s="0" t="n">
        <v>0.684873</v>
      </c>
      <c r="D3610" s="0" t="n">
        <v>0.704258</v>
      </c>
      <c r="E3610" s="0" t="n">
        <v>1.257597</v>
      </c>
      <c r="F3610" s="0" t="n">
        <v>0.04597</v>
      </c>
      <c r="G3610" s="0" t="n">
        <f aca="false">12*Inputs!$B$6*(MIN(1,$H$50*$C3610)*(ic*Inputs!$C$6+pS+fee_fx*Inputs!$D$6-cost_acc-cost_wd*Inputs!$E$6*$E3610-cost_fx*Inputs!$D$6-$F3610)+(1-MIN(1,$H$50*$C3610))*(1-MIN(1,Inputs!$G$6*$D3610)*churn_nonbuyers)*(ic*Inputs!$C$6+fee_wd*Inputs!$E$6*(1-$B3610)+fee_fx*Inputs!$D$6-cost_acc-cost_wd*Inputs!$E$6*(1-$B3610)-cost_fx*Inputs!$D$6))</f>
        <v>218725.583203286</v>
      </c>
      <c r="H3610" s="0" t="n">
        <f aca="false">12*Inputs!$B$7*(MIN(1,$H$51*$C3610)*(ic*Inputs!$C$7+pE+fee_fx*Inputs!$D$7-cost_acc-cost_wd*Inputs!$E$7*$E3610-cost_fx*Inputs!$D$7-$F3610)+(1-MIN(1,$H$51*$C3610))*(1-MIN(1,Inputs!$G$7*$D3610)*churn_nonbuyers)*(ic*Inputs!$C$7+fee_wd*Inputs!$E$7*(1-$B3610)+fee_fx*Inputs!$D$7-cost_acc-cost_wd*Inputs!$E$7*(1-$B3610)-cost_fx*Inputs!$D$7))</f>
        <v>405620.062528327</v>
      </c>
      <c r="I3610" s="0" t="n">
        <f aca="false">12*Inputs!$B$8*(MIN(1,$H$52*$C3610)*(ic*Inputs!$C$8+pT-cost_acc-cost_wd*Inputs!$E$8-cost_fx*Inputs!$D$8-cost_ins)+(1-MIN(1,$H$52*$C3610))*(1-MIN(1,Inputs!$G$8*$D3610)*churn_nonbuyers)*(ic*Inputs!$C$8+fee_wd*Inputs!$E$8*(1-$B3610)+fee_fx*Inputs!$D$8-cost_acc-cost_wd*Inputs!$E$8*(1-$B3610)-cost_fx*Inputs!$D$8))</f>
        <v>183844.198437899</v>
      </c>
      <c r="J3610" s="0" t="n">
        <f aca="false">G3610+H3610+I3610-fixed</f>
        <v>108189.844169512</v>
      </c>
      <c r="K3610" s="0" t="n">
        <f aca="false">12*Inputs!$B$6*(1-MIN(1,Inputs!$G$6*$D3610)*churn_nonbuyers)*(ic*Inputs!$C$6+fee_wd*Inputs!$E$6*(1-$B3610)+fee_fx*Inputs!$D$6-cost_acc-cost_wd*Inputs!$E$6*(1-$B3610)-cost_fx*Inputs!$D$6)</f>
        <v>183217.654958299</v>
      </c>
      <c r="L3610" s="0" t="n">
        <f aca="false">12*Inputs!$B$7*(1-MIN(1,Inputs!$G$7*$D3610)*churn_nonbuyers)*(ic*Inputs!$C$7+fee_wd*Inputs!$E$7*(1-$B3610)+fee_fx*Inputs!$D$7-cost_acc-cost_wd*Inputs!$E$7*(1-$B3610)-cost_fx*Inputs!$D$7)</f>
        <v>383233.14139098</v>
      </c>
      <c r="M3610" s="0" t="n">
        <f aca="false">12*Inputs!$B$8*(1-MIN(1,Inputs!$G$8*$D3610)*churn_nonbuyers)*(ic*Inputs!$C$8+fee_wd*Inputs!$E$8*(1-$B3610)+fee_fx*Inputs!$D$8-cost_acc-cost_wd*Inputs!$E$8*(1-$B3610)-cost_fx*Inputs!$D$8)</f>
        <v>163514.55961873</v>
      </c>
      <c r="N3610" s="0" t="n">
        <f aca="false">K3610+L3610+I3610-fixed</f>
        <v>50294.9947871778</v>
      </c>
      <c r="O3610" s="0" t="n">
        <f aca="false">K3610+L3610+M3610-fixed</f>
        <v>29965.3559680085</v>
      </c>
      <c r="P3610" s="0" t="n">
        <f aca="false">12*Inputs!$B$6*(1-MIN(1,Inputs!$F$6*$D3610))*(ic*Inputs!$C$6+flat_fee-cost_acc-cost_wd*Inputs!$E$6*$E3610-cost_fx*Inputs!$D$6)+12*Inputs!$B$7*(1-MIN(1,Inputs!$F$7*$D3610))*(ic*Inputs!$C$7+flat_fee-cost_acc-cost_wd*Inputs!$E$7*$E3610-cost_fx*Inputs!$D$7)+12*Inputs!$B$8*(1-MIN(1,Inputs!$F$8*$D3610))*(ic*Inputs!$C$8+flat_fee-cost_acc-cost_wd*Inputs!$E$8*$E3610-cost_fx*Inputs!$D$8)-fixed</f>
        <v>107683.55010224</v>
      </c>
    </row>
    <row r="3611" customFormat="false" ht="15" hidden="false" customHeight="false" outlineLevel="0" collapsed="false">
      <c r="A3611" s="0" t="n">
        <v>3546</v>
      </c>
      <c r="B3611" s="0" t="n">
        <v>0.117506</v>
      </c>
      <c r="C3611" s="0" t="n">
        <v>0.997417</v>
      </c>
      <c r="D3611" s="0" t="n">
        <v>0.519776</v>
      </c>
      <c r="E3611" s="0" t="n">
        <v>1.344504</v>
      </c>
      <c r="F3611" s="0" t="n">
        <v>0.253928</v>
      </c>
      <c r="G3611" s="0" t="n">
        <f aca="false">12*Inputs!$B$6*(MIN(1,$H$50*$C3611)*(ic*Inputs!$C$6+pS+fee_fx*Inputs!$D$6-cost_acc-cost_wd*Inputs!$E$6*$E3611-cost_fx*Inputs!$D$6-$F3611)+(1-MIN(1,$H$50*$C3611))*(1-MIN(1,Inputs!$G$6*$D3611)*churn_nonbuyers)*(ic*Inputs!$C$6+fee_wd*Inputs!$E$6*(1-$B3611)+fee_fx*Inputs!$D$6-cost_acc-cost_wd*Inputs!$E$6*(1-$B3611)-cost_fx*Inputs!$D$6))</f>
        <v>225081.849926145</v>
      </c>
      <c r="H3611" s="0" t="n">
        <f aca="false">12*Inputs!$B$7*(MIN(1,$H$51*$C3611)*(ic*Inputs!$C$7+pE+fee_fx*Inputs!$D$7-cost_acc-cost_wd*Inputs!$E$7*$E3611-cost_fx*Inputs!$D$7-$F3611)+(1-MIN(1,$H$51*$C3611))*(1-MIN(1,Inputs!$G$7*$D3611)*churn_nonbuyers)*(ic*Inputs!$C$7+fee_wd*Inputs!$E$7*(1-$B3611)+fee_fx*Inputs!$D$7-cost_acc-cost_wd*Inputs!$E$7*(1-$B3611)-cost_fx*Inputs!$D$7))</f>
        <v>392113.644574025</v>
      </c>
      <c r="I3611" s="0" t="n">
        <f aca="false">12*Inputs!$B$8*(MIN(1,$H$52*$C3611)*(ic*Inputs!$C$8+pT-cost_acc-cost_wd*Inputs!$E$8-cost_fx*Inputs!$D$8-cost_ins)+(1-MIN(1,$H$52*$C3611))*(1-MIN(1,Inputs!$G$8*$D3611)*churn_nonbuyers)*(ic*Inputs!$C$8+fee_wd*Inputs!$E$8*(1-$B3611)+fee_fx*Inputs!$D$8-cost_acc-cost_wd*Inputs!$E$8*(1-$B3611)-cost_fx*Inputs!$D$8))</f>
        <v>205356.666717094</v>
      </c>
      <c r="J3611" s="0" t="n">
        <f aca="false">G3611+H3611+I3611-fixed</f>
        <v>122552.161217264</v>
      </c>
      <c r="K3611" s="0" t="n">
        <f aca="false">12*Inputs!$B$6*(1-MIN(1,Inputs!$G$6*$D3611)*churn_nonbuyers)*(ic*Inputs!$C$6+fee_wd*Inputs!$E$6*(1-$B3611)+fee_fx*Inputs!$D$6-cost_acc-cost_wd*Inputs!$E$6*(1-$B3611)-cost_fx*Inputs!$D$6)</f>
        <v>179879.546870323</v>
      </c>
      <c r="L3611" s="0" t="n">
        <f aca="false">12*Inputs!$B$7*(1-MIN(1,Inputs!$G$7*$D3611)*churn_nonbuyers)*(ic*Inputs!$C$7+fee_wd*Inputs!$E$7*(1-$B3611)+fee_fx*Inputs!$D$7-cost_acc-cost_wd*Inputs!$E$7*(1-$B3611)-cost_fx*Inputs!$D$7)</f>
        <v>380255.777274194</v>
      </c>
      <c r="M3611" s="0" t="n">
        <f aca="false">12*Inputs!$B$8*(1-MIN(1,Inputs!$G$8*$D3611)*churn_nonbuyers)*(ic*Inputs!$C$8+fee_wd*Inputs!$E$8*(1-$B3611)+fee_fx*Inputs!$D$8-cost_acc-cost_wd*Inputs!$E$8*(1-$B3611)-cost_fx*Inputs!$D$8)</f>
        <v>204053.471954842</v>
      </c>
      <c r="N3611" s="0" t="n">
        <f aca="false">K3611+L3611+I3611-fixed</f>
        <v>65491.9908616112</v>
      </c>
      <c r="O3611" s="0" t="n">
        <f aca="false">K3611+L3611+M3611-fixed</f>
        <v>64188.7960993588</v>
      </c>
      <c r="P3611" s="0" t="n">
        <f aca="false">12*Inputs!$B$6*(1-MIN(1,Inputs!$F$6*$D3611))*(ic*Inputs!$C$6+flat_fee-cost_acc-cost_wd*Inputs!$E$6*$E3611-cost_fx*Inputs!$D$6)+12*Inputs!$B$7*(1-MIN(1,Inputs!$F$7*$D3611))*(ic*Inputs!$C$7+flat_fee-cost_acc-cost_wd*Inputs!$E$7*$E3611-cost_fx*Inputs!$D$7)+12*Inputs!$B$8*(1-MIN(1,Inputs!$F$8*$D3611))*(ic*Inputs!$C$8+flat_fee-cost_acc-cost_wd*Inputs!$E$8*$E3611-cost_fx*Inputs!$D$8)-fixed</f>
        <v>152752.65053696</v>
      </c>
    </row>
    <row r="3612" customFormat="false" ht="15" hidden="false" customHeight="false" outlineLevel="0" collapsed="false">
      <c r="A3612" s="0" t="n">
        <v>3547</v>
      </c>
      <c r="B3612" s="0" t="n">
        <v>0.31207</v>
      </c>
      <c r="C3612" s="0" t="n">
        <v>0.995469</v>
      </c>
      <c r="D3612" s="0" t="n">
        <v>1.369234</v>
      </c>
      <c r="E3612" s="0" t="n">
        <v>1.068012</v>
      </c>
      <c r="F3612" s="0" t="n">
        <v>0.143094</v>
      </c>
      <c r="G3612" s="0" t="n">
        <f aca="false">12*Inputs!$B$6*(MIN(1,$H$50*$C3612)*(ic*Inputs!$C$6+pS+fee_fx*Inputs!$D$6-cost_acc-cost_wd*Inputs!$E$6*$E3612-cost_fx*Inputs!$D$6-$F3612)+(1-MIN(1,$H$50*$C3612))*(1-MIN(1,Inputs!$G$6*$D3612)*churn_nonbuyers)*(ic*Inputs!$C$6+fee_wd*Inputs!$E$6*(1-$B3612)+fee_fx*Inputs!$D$6-cost_acc-cost_wd*Inputs!$E$6*(1-$B3612)-cost_fx*Inputs!$D$6))</f>
        <v>202637.289816865</v>
      </c>
      <c r="H3612" s="0" t="n">
        <f aca="false">12*Inputs!$B$7*(MIN(1,$H$51*$C3612)*(ic*Inputs!$C$7+pE+fee_fx*Inputs!$D$7-cost_acc-cost_wd*Inputs!$E$7*$E3612-cost_fx*Inputs!$D$7-$F3612)+(1-MIN(1,$H$51*$C3612))*(1-MIN(1,Inputs!$G$7*$D3612)*churn_nonbuyers)*(ic*Inputs!$C$7+fee_wd*Inputs!$E$7*(1-$B3612)+fee_fx*Inputs!$D$7-cost_acc-cost_wd*Inputs!$E$7*(1-$B3612)-cost_fx*Inputs!$D$7))</f>
        <v>408060.508346449</v>
      </c>
      <c r="I3612" s="0" t="n">
        <f aca="false">12*Inputs!$B$8*(MIN(1,$H$52*$C3612)*(ic*Inputs!$C$8+pT-cost_acc-cost_wd*Inputs!$E$8-cost_fx*Inputs!$D$8-cost_ins)+(1-MIN(1,$H$52*$C3612))*(1-MIN(1,Inputs!$G$8*$D3612)*churn_nonbuyers)*(ic*Inputs!$C$8+fee_wd*Inputs!$E$8*(1-$B3612)+fee_fx*Inputs!$D$8-cost_acc-cost_wd*Inputs!$E$8*(1-$B3612)-cost_fx*Inputs!$D$8))</f>
        <v>147412.479201101</v>
      </c>
      <c r="J3612" s="0" t="n">
        <f aca="false">G3612+H3612+I3612-fixed</f>
        <v>58110.2773644145</v>
      </c>
      <c r="K3612" s="0" t="n">
        <f aca="false">12*Inputs!$B$6*(1-MIN(1,Inputs!$G$6*$D3612)*churn_nonbuyers)*(ic*Inputs!$C$6+fee_wd*Inputs!$E$6*(1-$B3612)+fee_fx*Inputs!$D$6-cost_acc-cost_wd*Inputs!$E$6*(1-$B3612)-cost_fx*Inputs!$D$6)</f>
        <v>145936.578631536</v>
      </c>
      <c r="L3612" s="0" t="n">
        <f aca="false">12*Inputs!$B$7*(1-MIN(1,Inputs!$G$7*$D3612)*churn_nonbuyers)*(ic*Inputs!$C$7+fee_wd*Inputs!$E$7*(1-$B3612)+fee_fx*Inputs!$D$7-cost_acc-cost_wd*Inputs!$E$7*(1-$B3612)-cost_fx*Inputs!$D$7)</f>
        <v>343545.587946922</v>
      </c>
      <c r="M3612" s="0" t="n">
        <f aca="false">12*Inputs!$B$8*(1-MIN(1,Inputs!$G$8*$D3612)*churn_nonbuyers)*(ic*Inputs!$C$8+fee_wd*Inputs!$E$8*(1-$B3612)+fee_fx*Inputs!$D$8-cost_acc-cost_wd*Inputs!$E$8*(1-$B3612)-cost_fx*Inputs!$D$8)</f>
        <v>12935.229987168</v>
      </c>
      <c r="N3612" s="0" t="n">
        <f aca="false">K3612+L3612+I3612-fixed</f>
        <v>-63105.3542204417</v>
      </c>
      <c r="O3612" s="0" t="n">
        <f aca="false">K3612+L3612+M3612-fixed</f>
        <v>-197582.603434374</v>
      </c>
      <c r="P3612" s="0" t="n">
        <f aca="false">12*Inputs!$B$6*(1-MIN(1,Inputs!$F$6*$D3612))*(ic*Inputs!$C$6+flat_fee-cost_acc-cost_wd*Inputs!$E$6*$E3612-cost_fx*Inputs!$D$6)+12*Inputs!$B$7*(1-MIN(1,Inputs!$F$7*$D3612))*(ic*Inputs!$C$7+flat_fee-cost_acc-cost_wd*Inputs!$E$7*$E3612-cost_fx*Inputs!$D$7)+12*Inputs!$B$8*(1-MIN(1,Inputs!$F$8*$D3612))*(ic*Inputs!$C$8+flat_fee-cost_acc-cost_wd*Inputs!$E$8*$E3612-cost_fx*Inputs!$D$8)-fixed</f>
        <v>-161103.61287808</v>
      </c>
    </row>
    <row r="3613" customFormat="false" ht="15" hidden="false" customHeight="false" outlineLevel="0" collapsed="false">
      <c r="A3613" s="0" t="n">
        <v>3548</v>
      </c>
      <c r="B3613" s="0" t="n">
        <v>0.359216</v>
      </c>
      <c r="C3613" s="0" t="n">
        <v>0.959752</v>
      </c>
      <c r="D3613" s="0" t="n">
        <v>1.080307</v>
      </c>
      <c r="E3613" s="0" t="n">
        <v>1.108178</v>
      </c>
      <c r="F3613" s="0" t="n">
        <v>0.176478</v>
      </c>
      <c r="G3613" s="0" t="n">
        <f aca="false">12*Inputs!$B$6*(MIN(1,$H$50*$C3613)*(ic*Inputs!$C$6+pS+fee_fx*Inputs!$D$6-cost_acc-cost_wd*Inputs!$E$6*$E3613-cost_fx*Inputs!$D$6-$F3613)+(1-MIN(1,$H$50*$C3613))*(1-MIN(1,Inputs!$G$6*$D3613)*churn_nonbuyers)*(ic*Inputs!$C$6+fee_wd*Inputs!$E$6*(1-$B3613)+fee_fx*Inputs!$D$6-cost_acc-cost_wd*Inputs!$E$6*(1-$B3613)-cost_fx*Inputs!$D$6))</f>
        <v>195136.722901897</v>
      </c>
      <c r="H3613" s="0" t="n">
        <f aca="false">12*Inputs!$B$7*(MIN(1,$H$51*$C3613)*(ic*Inputs!$C$7+pE+fee_fx*Inputs!$D$7-cost_acc-cost_wd*Inputs!$E$7*$E3613-cost_fx*Inputs!$D$7-$F3613)+(1-MIN(1,$H$51*$C3613))*(1-MIN(1,Inputs!$G$7*$D3613)*churn_nonbuyers)*(ic*Inputs!$C$7+fee_wd*Inputs!$E$7*(1-$B3613)+fee_fx*Inputs!$D$7-cost_acc-cost_wd*Inputs!$E$7*(1-$B3613)-cost_fx*Inputs!$D$7))</f>
        <v>397325.372683488</v>
      </c>
      <c r="I3613" s="0" t="n">
        <f aca="false">12*Inputs!$B$8*(MIN(1,$H$52*$C3613)*(ic*Inputs!$C$8+pT-cost_acc-cost_wd*Inputs!$E$8-cost_fx*Inputs!$D$8-cost_ins)+(1-MIN(1,$H$52*$C3613))*(1-MIN(1,Inputs!$G$8*$D3613)*churn_nonbuyers)*(ic*Inputs!$C$8+fee_wd*Inputs!$E$8*(1-$B3613)+fee_fx*Inputs!$D$8-cost_acc-cost_wd*Inputs!$E$8*(1-$B3613)-cost_fx*Inputs!$D$8))</f>
        <v>163076.288125393</v>
      </c>
      <c r="J3613" s="0" t="n">
        <f aca="false">G3613+H3613+I3613-fixed</f>
        <v>55538.3837107775</v>
      </c>
      <c r="K3613" s="0" t="n">
        <f aca="false">12*Inputs!$B$6*(1-MIN(1,Inputs!$G$6*$D3613)*churn_nonbuyers)*(ic*Inputs!$C$6+fee_wd*Inputs!$E$6*(1-$B3613)+fee_fx*Inputs!$D$6-cost_acc-cost_wd*Inputs!$E$6*(1-$B3613)-cost_fx*Inputs!$D$6)</f>
        <v>141777.459067046</v>
      </c>
      <c r="L3613" s="0" t="n">
        <f aca="false">12*Inputs!$B$7*(1-MIN(1,Inputs!$G$7*$D3613)*churn_nonbuyers)*(ic*Inputs!$C$7+fee_wd*Inputs!$E$7*(1-$B3613)+fee_fx*Inputs!$D$7-cost_acc-cost_wd*Inputs!$E$7*(1-$B3613)-cost_fx*Inputs!$D$7)</f>
        <v>340081.937104228</v>
      </c>
      <c r="M3613" s="0" t="n">
        <f aca="false">12*Inputs!$B$8*(1-MIN(1,Inputs!$G$8*$D3613)*churn_nonbuyers)*(ic*Inputs!$C$8+fee_wd*Inputs!$E$8*(1-$B3613)+fee_fx*Inputs!$D$8-cost_acc-cost_wd*Inputs!$E$8*(1-$B3613)-cost_fx*Inputs!$D$8)</f>
        <v>75368.0242328832</v>
      </c>
      <c r="N3613" s="0" t="n">
        <f aca="false">K3613+L3613+I3613-fixed</f>
        <v>-55064.3157033332</v>
      </c>
      <c r="O3613" s="0" t="n">
        <f aca="false">K3613+L3613+M3613-fixed</f>
        <v>-142772.579595843</v>
      </c>
      <c r="P3613" s="0" t="n">
        <f aca="false">12*Inputs!$B$6*(1-MIN(1,Inputs!$F$6*$D3613))*(ic*Inputs!$C$6+flat_fee-cost_acc-cost_wd*Inputs!$E$6*$E3613-cost_fx*Inputs!$D$6)+12*Inputs!$B$7*(1-MIN(1,Inputs!$F$7*$D3613))*(ic*Inputs!$C$7+flat_fee-cost_acc-cost_wd*Inputs!$E$7*$E3613-cost_fx*Inputs!$D$7)+12*Inputs!$B$8*(1-MIN(1,Inputs!$F$8*$D3613))*(ic*Inputs!$C$8+flat_fee-cost_acc-cost_wd*Inputs!$E$8*$E3613-cost_fx*Inputs!$D$8)-fixed</f>
        <v>-19463.2737409601</v>
      </c>
    </row>
    <row r="3614" customFormat="false" ht="15" hidden="false" customHeight="false" outlineLevel="0" collapsed="false">
      <c r="A3614" s="0" t="n">
        <v>3549</v>
      </c>
      <c r="B3614" s="0" t="n">
        <v>0.404982</v>
      </c>
      <c r="C3614" s="0" t="n">
        <v>1.070662</v>
      </c>
      <c r="D3614" s="0" t="n">
        <v>1.349817</v>
      </c>
      <c r="E3614" s="0" t="n">
        <v>1.108699</v>
      </c>
      <c r="F3614" s="0" t="n">
        <v>0.353709</v>
      </c>
      <c r="G3614" s="0" t="n">
        <f aca="false">12*Inputs!$B$6*(MIN(1,$H$50*$C3614)*(ic*Inputs!$C$6+pS+fee_fx*Inputs!$D$6-cost_acc-cost_wd*Inputs!$E$6*$E3614-cost_fx*Inputs!$D$6-$F3614)+(1-MIN(1,$H$50*$C3614))*(1-MIN(1,Inputs!$G$6*$D3614)*churn_nonbuyers)*(ic*Inputs!$C$6+fee_wd*Inputs!$E$6*(1-$B3614)+fee_fx*Inputs!$D$6-cost_acc-cost_wd*Inputs!$E$6*(1-$B3614)-cost_fx*Inputs!$D$6))</f>
        <v>189452.419283569</v>
      </c>
      <c r="H3614" s="0" t="n">
        <f aca="false">12*Inputs!$B$7*(MIN(1,$H$51*$C3614)*(ic*Inputs!$C$7+pE+fee_fx*Inputs!$D$7-cost_acc-cost_wd*Inputs!$E$7*$E3614-cost_fx*Inputs!$D$7-$F3614)+(1-MIN(1,$H$51*$C3614))*(1-MIN(1,Inputs!$G$7*$D3614)*churn_nonbuyers)*(ic*Inputs!$C$7+fee_wd*Inputs!$E$7*(1-$B3614)+fee_fx*Inputs!$D$7-cost_acc-cost_wd*Inputs!$E$7*(1-$B3614)-cost_fx*Inputs!$D$7))</f>
        <v>387706.30240153</v>
      </c>
      <c r="I3614" s="0" t="n">
        <f aca="false">12*Inputs!$B$8*(MIN(1,$H$52*$C3614)*(ic*Inputs!$C$8+pT-cost_acc-cost_wd*Inputs!$E$8-cost_fx*Inputs!$D$8-cost_ins)+(1-MIN(1,$H$52*$C3614))*(1-MIN(1,Inputs!$G$8*$D3614)*churn_nonbuyers)*(ic*Inputs!$C$8+fee_wd*Inputs!$E$8*(1-$B3614)+fee_fx*Inputs!$D$8-cost_acc-cost_wd*Inputs!$E$8*(1-$B3614)-cost_fx*Inputs!$D$8))</f>
        <v>158569.126065666</v>
      </c>
      <c r="J3614" s="0" t="n">
        <f aca="false">G3614+H3614+I3614-fixed</f>
        <v>35727.8477507646</v>
      </c>
      <c r="K3614" s="0" t="n">
        <f aca="false">12*Inputs!$B$6*(1-MIN(1,Inputs!$G$6*$D3614)*churn_nonbuyers)*(ic*Inputs!$C$6+fee_wd*Inputs!$E$6*(1-$B3614)+fee_fx*Inputs!$D$6-cost_acc-cost_wd*Inputs!$E$6*(1-$B3614)-cost_fx*Inputs!$D$6)</f>
        <v>133612.328075717</v>
      </c>
      <c r="L3614" s="0" t="n">
        <f aca="false">12*Inputs!$B$7*(1-MIN(1,Inputs!$G$7*$D3614)*churn_nonbuyers)*(ic*Inputs!$C$7+fee_wd*Inputs!$E$7*(1-$B3614)+fee_fx*Inputs!$D$7-cost_acc-cost_wd*Inputs!$E$7*(1-$B3614)-cost_fx*Inputs!$D$7)</f>
        <v>330916.74042943</v>
      </c>
      <c r="M3614" s="0" t="n">
        <f aca="false">12*Inputs!$B$8*(1-MIN(1,Inputs!$G$8*$D3614)*churn_nonbuyers)*(ic*Inputs!$C$8+fee_wd*Inputs!$E$8*(1-$B3614)+fee_fx*Inputs!$D$8-cost_acc-cost_wd*Inputs!$E$8*(1-$B3614)-cost_fx*Inputs!$D$8)</f>
        <v>16922.1692066784</v>
      </c>
      <c r="N3614" s="0" t="n">
        <f aca="false">K3614+L3614+I3614-fixed</f>
        <v>-76901.8054291871</v>
      </c>
      <c r="O3614" s="0" t="n">
        <f aca="false">K3614+L3614+M3614-fixed</f>
        <v>-218548.762288175</v>
      </c>
      <c r="P3614" s="0" t="n">
        <f aca="false">12*Inputs!$B$6*(1-MIN(1,Inputs!$F$6*$D3614))*(ic*Inputs!$C$6+flat_fee-cost_acc-cost_wd*Inputs!$E$6*$E3614-cost_fx*Inputs!$D$6)+12*Inputs!$B$7*(1-MIN(1,Inputs!$F$7*$D3614))*(ic*Inputs!$C$7+flat_fee-cost_acc-cost_wd*Inputs!$E$7*$E3614-cost_fx*Inputs!$D$7)+12*Inputs!$B$8*(1-MIN(1,Inputs!$F$8*$D3614))*(ic*Inputs!$C$8+flat_fee-cost_acc-cost_wd*Inputs!$E$8*$E3614-cost_fx*Inputs!$D$8)-fixed</f>
        <v>-164631.62723608</v>
      </c>
    </row>
    <row r="3615" customFormat="false" ht="15" hidden="false" customHeight="false" outlineLevel="0" collapsed="false">
      <c r="A3615" s="0" t="n">
        <v>3550</v>
      </c>
      <c r="B3615" s="0" t="n">
        <v>0.292222</v>
      </c>
      <c r="C3615" s="0" t="n">
        <v>0.783116</v>
      </c>
      <c r="D3615" s="0" t="n">
        <v>1.152539</v>
      </c>
      <c r="E3615" s="0" t="n">
        <v>1.182303</v>
      </c>
      <c r="F3615" s="0" t="n">
        <v>0.158638</v>
      </c>
      <c r="G3615" s="0" t="n">
        <f aca="false">12*Inputs!$B$6*(MIN(1,$H$50*$C3615)*(ic*Inputs!$C$6+pS+fee_fx*Inputs!$D$6-cost_acc-cost_wd*Inputs!$E$6*$E3615-cost_fx*Inputs!$D$6-$F3615)+(1-MIN(1,$H$50*$C3615))*(1-MIN(1,Inputs!$G$6*$D3615)*churn_nonbuyers)*(ic*Inputs!$C$6+fee_wd*Inputs!$E$6*(1-$B3615)+fee_fx*Inputs!$D$6-cost_acc-cost_wd*Inputs!$E$6*(1-$B3615)-cost_fx*Inputs!$D$6))</f>
        <v>192315.027595466</v>
      </c>
      <c r="H3615" s="0" t="n">
        <f aca="false">12*Inputs!$B$7*(MIN(1,$H$51*$C3615)*(ic*Inputs!$C$7+pE+fee_fx*Inputs!$D$7-cost_acc-cost_wd*Inputs!$E$7*$E3615-cost_fx*Inputs!$D$7-$F3615)+(1-MIN(1,$H$51*$C3615))*(1-MIN(1,Inputs!$G$7*$D3615)*churn_nonbuyers)*(ic*Inputs!$C$7+fee_wd*Inputs!$E$7*(1-$B3615)+fee_fx*Inputs!$D$7-cost_acc-cost_wd*Inputs!$E$7*(1-$B3615)-cost_fx*Inputs!$D$7))</f>
        <v>386780.71134381</v>
      </c>
      <c r="I3615" s="0" t="n">
        <f aca="false">12*Inputs!$B$8*(MIN(1,$H$52*$C3615)*(ic*Inputs!$C$8+pT-cost_acc-cost_wd*Inputs!$E$8-cost_fx*Inputs!$D$8-cost_ins)+(1-MIN(1,$H$52*$C3615))*(1-MIN(1,Inputs!$G$8*$D3615)*churn_nonbuyers)*(ic*Inputs!$C$8+fee_wd*Inputs!$E$8*(1-$B3615)+fee_fx*Inputs!$D$8-cost_acc-cost_wd*Inputs!$E$8*(1-$B3615)-cost_fx*Inputs!$D$8))</f>
        <v>140152.180566027</v>
      </c>
      <c r="J3615" s="0" t="n">
        <f aca="false">G3615+H3615+I3615-fixed</f>
        <v>19247.9195053035</v>
      </c>
      <c r="K3615" s="0" t="n">
        <f aca="false">12*Inputs!$B$6*(1-MIN(1,Inputs!$G$6*$D3615)*churn_nonbuyers)*(ic*Inputs!$C$6+fee_wd*Inputs!$E$6*(1-$B3615)+fee_fx*Inputs!$D$6-cost_acc-cost_wd*Inputs!$E$6*(1-$B3615)-cost_fx*Inputs!$D$6)</f>
        <v>150327.379091938</v>
      </c>
      <c r="L3615" s="0" t="n">
        <f aca="false">12*Inputs!$B$7*(1-MIN(1,Inputs!$G$7*$D3615)*churn_nonbuyers)*(ic*Inputs!$C$7+fee_wd*Inputs!$E$7*(1-$B3615)+fee_fx*Inputs!$D$7-cost_acc-cost_wd*Inputs!$E$7*(1-$B3615)-cost_fx*Inputs!$D$7)</f>
        <v>348633.884383163</v>
      </c>
      <c r="M3615" s="0" t="n">
        <f aca="false">12*Inputs!$B$8*(1-MIN(1,Inputs!$G$8*$D3615)*churn_nonbuyers)*(ic*Inputs!$C$8+fee_wd*Inputs!$E$8*(1-$B3615)+fee_fx*Inputs!$D$8-cost_acc-cost_wd*Inputs!$E$8*(1-$B3615)-cost_fx*Inputs!$D$8)</f>
        <v>60357.6209357088</v>
      </c>
      <c r="N3615" s="0" t="n">
        <f aca="false">K3615+L3615+I3615-fixed</f>
        <v>-60886.5559588731</v>
      </c>
      <c r="O3615" s="0" t="n">
        <f aca="false">K3615+L3615+M3615-fixed</f>
        <v>-140681.115589191</v>
      </c>
      <c r="P3615" s="0" t="n">
        <f aca="false">12*Inputs!$B$6*(1-MIN(1,Inputs!$F$6*$D3615))*(ic*Inputs!$C$6+flat_fee-cost_acc-cost_wd*Inputs!$E$6*$E3615-cost_fx*Inputs!$D$6)+12*Inputs!$B$7*(1-MIN(1,Inputs!$F$7*$D3615))*(ic*Inputs!$C$7+flat_fee-cost_acc-cost_wd*Inputs!$E$7*$E3615-cost_fx*Inputs!$D$7)+12*Inputs!$B$8*(1-MIN(1,Inputs!$F$8*$D3615))*(ic*Inputs!$C$8+flat_fee-cost_acc-cost_wd*Inputs!$E$8*$E3615-cost_fx*Inputs!$D$8)-fixed</f>
        <v>-87629.91303592</v>
      </c>
    </row>
    <row r="3616" customFormat="false" ht="15" hidden="false" customHeight="false" outlineLevel="0" collapsed="false">
      <c r="A3616" s="0" t="n">
        <v>3551</v>
      </c>
      <c r="B3616" s="0" t="n">
        <v>0.16027</v>
      </c>
      <c r="C3616" s="0" t="n">
        <v>0.979044</v>
      </c>
      <c r="D3616" s="0" t="n">
        <v>0.936138</v>
      </c>
      <c r="E3616" s="0" t="n">
        <v>1.195454</v>
      </c>
      <c r="F3616" s="0" t="n">
        <v>0.081443</v>
      </c>
      <c r="G3616" s="0" t="n">
        <f aca="false">12*Inputs!$B$6*(MIN(1,$H$50*$C3616)*(ic*Inputs!$C$6+pS+fee_fx*Inputs!$D$6-cost_acc-cost_wd*Inputs!$E$6*$E3616-cost_fx*Inputs!$D$6-$F3616)+(1-MIN(1,$H$50*$C3616))*(1-MIN(1,Inputs!$G$6*$D3616)*churn_nonbuyers)*(ic*Inputs!$C$6+fee_wd*Inputs!$E$6*(1-$B3616)+fee_fx*Inputs!$D$6-cost_acc-cost_wd*Inputs!$E$6*(1-$B3616)-cost_fx*Inputs!$D$6))</f>
        <v>222548.540743481</v>
      </c>
      <c r="H3616" s="0" t="n">
        <f aca="false">12*Inputs!$B$7*(MIN(1,$H$51*$C3616)*(ic*Inputs!$C$7+pE+fee_fx*Inputs!$D$7-cost_acc-cost_wd*Inputs!$E$7*$E3616-cost_fx*Inputs!$D$7-$F3616)+(1-MIN(1,$H$51*$C3616))*(1-MIN(1,Inputs!$G$7*$D3616)*churn_nonbuyers)*(ic*Inputs!$C$7+fee_wd*Inputs!$E$7*(1-$B3616)+fee_fx*Inputs!$D$7-cost_acc-cost_wd*Inputs!$E$7*(1-$B3616)-cost_fx*Inputs!$D$7))</f>
        <v>411856.251583578</v>
      </c>
      <c r="I3616" s="0" t="n">
        <f aca="false">12*Inputs!$B$8*(MIN(1,$H$52*$C3616)*(ic*Inputs!$C$8+pT-cost_acc-cost_wd*Inputs!$E$8-cost_fx*Inputs!$D$8-cost_ins)+(1-MIN(1,$H$52*$C3616))*(1-MIN(1,Inputs!$G$8*$D3616)*churn_nonbuyers)*(ic*Inputs!$C$8+fee_wd*Inputs!$E$8*(1-$B3616)+fee_fx*Inputs!$D$8-cost_acc-cost_wd*Inputs!$E$8*(1-$B3616)-cost_fx*Inputs!$D$8))</f>
        <v>175692.687938343</v>
      </c>
      <c r="J3616" s="0" t="n">
        <f aca="false">G3616+H3616+I3616-fixed</f>
        <v>110097.480265402</v>
      </c>
      <c r="K3616" s="0" t="n">
        <f aca="false">12*Inputs!$B$6*(1-MIN(1,Inputs!$G$6*$D3616)*churn_nonbuyers)*(ic*Inputs!$C$6+fee_wd*Inputs!$E$6*(1-$B3616)+fee_fx*Inputs!$D$6-cost_acc-cost_wd*Inputs!$E$6*(1-$B3616)-cost_fx*Inputs!$D$6)</f>
        <v>170165.099788272</v>
      </c>
      <c r="L3616" s="0" t="n">
        <f aca="false">12*Inputs!$B$7*(1-MIN(1,Inputs!$G$7*$D3616)*churn_nonbuyers)*(ic*Inputs!$C$7+fee_wd*Inputs!$E$7*(1-$B3616)+fee_fx*Inputs!$D$7-cost_acc-cost_wd*Inputs!$E$7*(1-$B3616)-cost_fx*Inputs!$D$7)</f>
        <v>369445.745248963</v>
      </c>
      <c r="M3616" s="0" t="n">
        <f aca="false">12*Inputs!$B$8*(1-MIN(1,Inputs!$G$8*$D3616)*churn_nonbuyers)*(ic*Inputs!$C$8+fee_wd*Inputs!$E$8*(1-$B3616)+fee_fx*Inputs!$D$8-cost_acc-cost_wd*Inputs!$E$8*(1-$B3616)-cost_fx*Inputs!$D$8)</f>
        <v>109859.400291936</v>
      </c>
      <c r="N3616" s="0" t="n">
        <f aca="false">K3616+L3616+I3616-fixed</f>
        <v>15303.5329755784</v>
      </c>
      <c r="O3616" s="0" t="n">
        <f aca="false">K3616+L3616+M3616-fixed</f>
        <v>-50529.7546708288</v>
      </c>
      <c r="P3616" s="0" t="n">
        <f aca="false">12*Inputs!$B$6*(1-MIN(1,Inputs!$F$6*$D3616))*(ic*Inputs!$C$6+flat_fee-cost_acc-cost_wd*Inputs!$E$6*$E3616-cost_fx*Inputs!$D$6)+12*Inputs!$B$7*(1-MIN(1,Inputs!$F$7*$D3616))*(ic*Inputs!$C$7+flat_fee-cost_acc-cost_wd*Inputs!$E$7*$E3616-cost_fx*Inputs!$D$7)+12*Inputs!$B$8*(1-MIN(1,Inputs!$F$8*$D3616))*(ic*Inputs!$C$8+flat_fee-cost_acc-cost_wd*Inputs!$E$8*$E3616-cost_fx*Inputs!$D$8)-fixed</f>
        <v>19053.7419324799</v>
      </c>
    </row>
    <row r="3617" customFormat="false" ht="15" hidden="false" customHeight="false" outlineLevel="0" collapsed="false">
      <c r="A3617" s="0" t="n">
        <v>3552</v>
      </c>
      <c r="B3617" s="0" t="n">
        <v>0.159765</v>
      </c>
      <c r="C3617" s="0" t="n">
        <v>0.90137</v>
      </c>
      <c r="D3617" s="0" t="n">
        <v>0.974885</v>
      </c>
      <c r="E3617" s="0" t="n">
        <v>1.049579</v>
      </c>
      <c r="F3617" s="0" t="n">
        <v>0.100371</v>
      </c>
      <c r="G3617" s="0" t="n">
        <f aca="false">12*Inputs!$B$6*(MIN(1,$H$50*$C3617)*(ic*Inputs!$C$6+pS+fee_fx*Inputs!$D$6-cost_acc-cost_wd*Inputs!$E$6*$E3617-cost_fx*Inputs!$D$6-$F3617)+(1-MIN(1,$H$50*$C3617))*(1-MIN(1,Inputs!$G$6*$D3617)*churn_nonbuyers)*(ic*Inputs!$C$6+fee_wd*Inputs!$E$6*(1-$B3617)+fee_fx*Inputs!$D$6-cost_acc-cost_wd*Inputs!$E$6*(1-$B3617)-cost_fx*Inputs!$D$6))</f>
        <v>220772.266774844</v>
      </c>
      <c r="H3617" s="0" t="n">
        <f aca="false">12*Inputs!$B$7*(MIN(1,$H$51*$C3617)*(ic*Inputs!$C$7+pE+fee_fx*Inputs!$D$7-cost_acc-cost_wd*Inputs!$E$7*$E3617-cost_fx*Inputs!$D$7-$F3617)+(1-MIN(1,$H$51*$C3617))*(1-MIN(1,Inputs!$G$7*$D3617)*churn_nonbuyers)*(ic*Inputs!$C$7+fee_wd*Inputs!$E$7*(1-$B3617)+fee_fx*Inputs!$D$7-cost_acc-cost_wd*Inputs!$E$7*(1-$B3617)-cost_fx*Inputs!$D$7))</f>
        <v>422418.763454698</v>
      </c>
      <c r="I3617" s="0" t="n">
        <f aca="false">12*Inputs!$B$8*(MIN(1,$H$52*$C3617)*(ic*Inputs!$C$8+pT-cost_acc-cost_wd*Inputs!$E$8-cost_fx*Inputs!$D$8-cost_ins)+(1-MIN(1,$H$52*$C3617))*(1-MIN(1,Inputs!$G$8*$D3617)*churn_nonbuyers)*(ic*Inputs!$C$8+fee_wd*Inputs!$E$8*(1-$B3617)+fee_fx*Inputs!$D$8-cost_acc-cost_wd*Inputs!$E$8*(1-$B3617)-cost_fx*Inputs!$D$8))</f>
        <v>167282.455106317</v>
      </c>
      <c r="J3617" s="0" t="n">
        <f aca="false">G3617+H3617+I3617-fixed</f>
        <v>110473.485335858</v>
      </c>
      <c r="K3617" s="0" t="n">
        <f aca="false">12*Inputs!$B$6*(1-MIN(1,Inputs!$G$6*$D3617)*churn_nonbuyers)*(ic*Inputs!$C$6+fee_wd*Inputs!$E$6*(1-$B3617)+fee_fx*Inputs!$D$6-cost_acc-cost_wd*Inputs!$E$6*(1-$B3617)-cost_fx*Inputs!$D$6)</f>
        <v>169888.41721458</v>
      </c>
      <c r="L3617" s="0" t="n">
        <f aca="false">12*Inputs!$B$7*(1-MIN(1,Inputs!$G$7*$D3617)*churn_nonbuyers)*(ic*Inputs!$C$7+fee_wd*Inputs!$E$7*(1-$B3617)+fee_fx*Inputs!$D$7-cost_acc-cost_wd*Inputs!$E$7*(1-$B3617)-cost_fx*Inputs!$D$7)</f>
        <v>369074.481848748</v>
      </c>
      <c r="M3617" s="0" t="n">
        <f aca="false">12*Inputs!$B$8*(1-MIN(1,Inputs!$G$8*$D3617)*churn_nonbuyers)*(ic*Inputs!$C$8+fee_wd*Inputs!$E$8*(1-$B3617)+fee_fx*Inputs!$D$8-cost_acc-cost_wd*Inputs!$E$8*(1-$B3617)-cost_fx*Inputs!$D$8)</f>
        <v>101222.83926804</v>
      </c>
      <c r="N3617" s="0" t="n">
        <f aca="false">K3617+L3617+I3617-fixed</f>
        <v>6245.35416964488</v>
      </c>
      <c r="O3617" s="0" t="n">
        <f aca="false">K3617+L3617+M3617-fixed</f>
        <v>-59814.2616686319</v>
      </c>
      <c r="P3617" s="0" t="n">
        <f aca="false">12*Inputs!$B$6*(1-MIN(1,Inputs!$F$6*$D3617))*(ic*Inputs!$C$6+flat_fee-cost_acc-cost_wd*Inputs!$E$6*$E3617-cost_fx*Inputs!$D$6)+12*Inputs!$B$7*(1-MIN(1,Inputs!$F$7*$D3617))*(ic*Inputs!$C$7+flat_fee-cost_acc-cost_wd*Inputs!$E$7*$E3617-cost_fx*Inputs!$D$7)+12*Inputs!$B$8*(1-MIN(1,Inputs!$F$8*$D3617))*(ic*Inputs!$C$8+flat_fee-cost_acc-cost_wd*Inputs!$E$8*$E3617-cost_fx*Inputs!$D$8)-fixed</f>
        <v>62918.0813396</v>
      </c>
    </row>
    <row r="3618" customFormat="false" ht="15" hidden="false" customHeight="false" outlineLevel="0" collapsed="false">
      <c r="A3618" s="0" t="n">
        <v>3553</v>
      </c>
      <c r="B3618" s="0" t="n">
        <v>0.341406</v>
      </c>
      <c r="C3618" s="0" t="n">
        <v>0.838096</v>
      </c>
      <c r="D3618" s="0" t="n">
        <v>1.109405</v>
      </c>
      <c r="E3618" s="0" t="n">
        <v>1.126134</v>
      </c>
      <c r="F3618" s="0" t="n">
        <v>0.360636</v>
      </c>
      <c r="G3618" s="0" t="n">
        <f aca="false">12*Inputs!$B$6*(MIN(1,$H$50*$C3618)*(ic*Inputs!$C$6+pS+fee_fx*Inputs!$D$6-cost_acc-cost_wd*Inputs!$E$6*$E3618-cost_fx*Inputs!$D$6-$F3618)+(1-MIN(1,$H$50*$C3618))*(1-MIN(1,Inputs!$G$6*$D3618)*churn_nonbuyers)*(ic*Inputs!$C$6+fee_wd*Inputs!$E$6*(1-$B3618)+fee_fx*Inputs!$D$6-cost_acc-cost_wd*Inputs!$E$6*(1-$B3618)-cost_fx*Inputs!$D$6))</f>
        <v>186526.789338396</v>
      </c>
      <c r="H3618" s="0" t="n">
        <f aca="false">12*Inputs!$B$7*(MIN(1,$H$51*$C3618)*(ic*Inputs!$C$7+pE+fee_fx*Inputs!$D$7-cost_acc-cost_wd*Inputs!$E$7*$E3618-cost_fx*Inputs!$D$7-$F3618)+(1-MIN(1,$H$51*$C3618))*(1-MIN(1,Inputs!$G$7*$D3618)*churn_nonbuyers)*(ic*Inputs!$C$7+fee_wd*Inputs!$E$7*(1-$B3618)+fee_fx*Inputs!$D$7-cost_acc-cost_wd*Inputs!$E$7*(1-$B3618)-cost_fx*Inputs!$D$7))</f>
        <v>380889.765762651</v>
      </c>
      <c r="I3618" s="0" t="n">
        <f aca="false">12*Inputs!$B$8*(MIN(1,$H$52*$C3618)*(ic*Inputs!$C$8+pT-cost_acc-cost_wd*Inputs!$E$8-cost_fx*Inputs!$D$8-cost_ins)+(1-MIN(1,$H$52*$C3618))*(1-MIN(1,Inputs!$G$8*$D3618)*churn_nonbuyers)*(ic*Inputs!$C$8+fee_wd*Inputs!$E$8*(1-$B3618)+fee_fx*Inputs!$D$8-cost_acc-cost_wd*Inputs!$E$8*(1-$B3618)-cost_fx*Inputs!$D$8))</f>
        <v>149434.72917771</v>
      </c>
      <c r="J3618" s="0" t="n">
        <f aca="false">G3618+H3618+I3618-fixed</f>
        <v>16851.2842787573</v>
      </c>
      <c r="K3618" s="0" t="n">
        <f aca="false">12*Inputs!$B$6*(1-MIN(1,Inputs!$G$6*$D3618)*churn_nonbuyers)*(ic*Inputs!$C$6+fee_wd*Inputs!$E$6*(1-$B3618)+fee_fx*Inputs!$D$6-cost_acc-cost_wd*Inputs!$E$6*(1-$B3618)-cost_fx*Inputs!$D$6)</f>
        <v>143981.787768696</v>
      </c>
      <c r="L3618" s="0" t="n">
        <f aca="false">12*Inputs!$B$7*(1-MIN(1,Inputs!$G$7*$D3618)*churn_nonbuyers)*(ic*Inputs!$C$7+fee_wd*Inputs!$E$7*(1-$B3618)+fee_fx*Inputs!$D$7-cost_acc-cost_wd*Inputs!$E$7*(1-$B3618)-cost_fx*Inputs!$D$7)</f>
        <v>342254.405621218</v>
      </c>
      <c r="M3618" s="0" t="n">
        <f aca="false">12*Inputs!$B$8*(1-MIN(1,Inputs!$G$8*$D3618)*churn_nonbuyers)*(ic*Inputs!$C$8+fee_wd*Inputs!$E$8*(1-$B3618)+fee_fx*Inputs!$D$8-cost_acc-cost_wd*Inputs!$E$8*(1-$B3618)-cost_fx*Inputs!$D$8)</f>
        <v>69261.910387248</v>
      </c>
      <c r="N3618" s="0" t="n">
        <f aca="false">K3618+L3618+I3618-fixed</f>
        <v>-64329.0774323761</v>
      </c>
      <c r="O3618" s="0" t="n">
        <f aca="false">K3618+L3618+M3618-fixed</f>
        <v>-144501.896222838</v>
      </c>
      <c r="P3618" s="0" t="n">
        <f aca="false">12*Inputs!$B$6*(1-MIN(1,Inputs!$F$6*$D3618))*(ic*Inputs!$C$6+flat_fee-cost_acc-cost_wd*Inputs!$E$6*$E3618-cost_fx*Inputs!$D$6)+12*Inputs!$B$7*(1-MIN(1,Inputs!$F$7*$D3618))*(ic*Inputs!$C$7+flat_fee-cost_acc-cost_wd*Inputs!$E$7*$E3618-cost_fx*Inputs!$D$7)+12*Inputs!$B$8*(1-MIN(1,Inputs!$F$8*$D3618))*(ic*Inputs!$C$8+flat_fee-cost_acc-cost_wd*Inputs!$E$8*$E3618-cost_fx*Inputs!$D$8)-fixed</f>
        <v>-42402.5051751998</v>
      </c>
    </row>
    <row r="3619" customFormat="false" ht="15" hidden="false" customHeight="false" outlineLevel="0" collapsed="false">
      <c r="A3619" s="0" t="n">
        <v>3554</v>
      </c>
      <c r="B3619" s="0" t="n">
        <v>0.201515</v>
      </c>
      <c r="C3619" s="0" t="n">
        <v>0.886904</v>
      </c>
      <c r="D3619" s="0" t="n">
        <v>1.911556</v>
      </c>
      <c r="E3619" s="0" t="n">
        <v>1.25205</v>
      </c>
      <c r="F3619" s="0" t="n">
        <v>0.070477</v>
      </c>
      <c r="G3619" s="0" t="n">
        <f aca="false">12*Inputs!$B$6*(MIN(1,$H$50*$C3619)*(ic*Inputs!$C$6+pS+fee_fx*Inputs!$D$6-cost_acc-cost_wd*Inputs!$E$6*$E3619-cost_fx*Inputs!$D$6-$F3619)+(1-MIN(1,$H$50*$C3619))*(1-MIN(1,Inputs!$G$6*$D3619)*churn_nonbuyers)*(ic*Inputs!$C$6+fee_wd*Inputs!$E$6*(1-$B3619)+fee_fx*Inputs!$D$6-cost_acc-cost_wd*Inputs!$E$6*(1-$B3619)-cost_fx*Inputs!$D$6))</f>
        <v>203606.83569098</v>
      </c>
      <c r="H3619" s="0" t="n">
        <f aca="false">12*Inputs!$B$7*(MIN(1,$H$51*$C3619)*(ic*Inputs!$C$7+pE+fee_fx*Inputs!$D$7-cost_acc-cost_wd*Inputs!$E$7*$E3619-cost_fx*Inputs!$D$7-$F3619)+(1-MIN(1,$H$51*$C3619))*(1-MIN(1,Inputs!$G$7*$D3619)*churn_nonbuyers)*(ic*Inputs!$C$7+fee_wd*Inputs!$E$7*(1-$B3619)+fee_fx*Inputs!$D$7-cost_acc-cost_wd*Inputs!$E$7*(1-$B3619)-cost_fx*Inputs!$D$7))</f>
        <v>391852.950092488</v>
      </c>
      <c r="I3619" s="0" t="n">
        <f aca="false">12*Inputs!$B$8*(MIN(1,$H$52*$C3619)*(ic*Inputs!$C$8+pT-cost_acc-cost_wd*Inputs!$E$8-cost_fx*Inputs!$D$8-cost_ins)+(1-MIN(1,$H$52*$C3619))*(1-MIN(1,Inputs!$G$8*$D3619)*churn_nonbuyers)*(ic*Inputs!$C$8+fee_wd*Inputs!$E$8*(1-$B3619)+fee_fx*Inputs!$D$8-cost_acc-cost_wd*Inputs!$E$8*(1-$B3619)-cost_fx*Inputs!$D$8))</f>
        <v>127841.890176</v>
      </c>
      <c r="J3619" s="0" t="n">
        <f aca="false">G3619+H3619+I3619-fixed</f>
        <v>23301.6759594678</v>
      </c>
      <c r="K3619" s="0" t="n">
        <f aca="false">12*Inputs!$B$6*(1-MIN(1,Inputs!$G$6*$D3619)*churn_nonbuyers)*(ic*Inputs!$C$6+fee_wd*Inputs!$E$6*(1-$B3619)+fee_fx*Inputs!$D$6-cost_acc-cost_wd*Inputs!$E$6*(1-$B3619)-cost_fx*Inputs!$D$6)</f>
        <v>156086.847412848</v>
      </c>
      <c r="L3619" s="0" t="n">
        <f aca="false">12*Inputs!$B$7*(1-MIN(1,Inputs!$G$7*$D3619)*churn_nonbuyers)*(ic*Inputs!$C$7+fee_wd*Inputs!$E$7*(1-$B3619)+fee_fx*Inputs!$D$7-cost_acc-cost_wd*Inputs!$E$7*(1-$B3619)-cost_fx*Inputs!$D$7)</f>
        <v>352723.753759709</v>
      </c>
      <c r="M3619" s="0" t="n">
        <f aca="false">12*Inputs!$B$8*(1-MIN(1,Inputs!$G$8*$D3619)*churn_nonbuyers)*(ic*Inputs!$C$8+fee_wd*Inputs!$E$8*(1-$B3619)+fee_fx*Inputs!$D$8-cost_acc-cost_wd*Inputs!$E$8*(1-$B3619)-cost_fx*Inputs!$D$8)</f>
        <v>0</v>
      </c>
      <c r="N3619" s="0" t="n">
        <f aca="false">K3619+L3619+I3619-fixed</f>
        <v>-63347.5086514432</v>
      </c>
      <c r="O3619" s="0" t="n">
        <f aca="false">K3619+L3619+M3619-fixed</f>
        <v>-191189.398827443</v>
      </c>
      <c r="P3619" s="0" t="n">
        <f aca="false">12*Inputs!$B$6*(1-MIN(1,Inputs!$F$6*$D3619))*(ic*Inputs!$C$6+flat_fee-cost_acc-cost_wd*Inputs!$E$6*$E3619-cost_fx*Inputs!$D$6)+12*Inputs!$B$7*(1-MIN(1,Inputs!$F$7*$D3619))*(ic*Inputs!$C$7+flat_fee-cost_acc-cost_wd*Inputs!$E$7*$E3619-cost_fx*Inputs!$D$7)+12*Inputs!$B$8*(1-MIN(1,Inputs!$F$8*$D3619))*(ic*Inputs!$C$8+flat_fee-cost_acc-cost_wd*Inputs!$E$8*$E3619-cost_fx*Inputs!$D$8)-fixed</f>
        <v>-459416.47030432</v>
      </c>
    </row>
    <row r="3620" customFormat="false" ht="15" hidden="false" customHeight="false" outlineLevel="0" collapsed="false">
      <c r="A3620" s="0" t="n">
        <v>3555</v>
      </c>
      <c r="B3620" s="0" t="n">
        <v>0.139116</v>
      </c>
      <c r="C3620" s="0" t="n">
        <v>0.957059</v>
      </c>
      <c r="D3620" s="0" t="n">
        <v>1.2858</v>
      </c>
      <c r="E3620" s="0" t="n">
        <v>1.076174</v>
      </c>
      <c r="F3620" s="0" t="n">
        <v>0.121781</v>
      </c>
      <c r="G3620" s="0" t="n">
        <f aca="false">12*Inputs!$B$6*(MIN(1,$H$50*$C3620)*(ic*Inputs!$C$6+pS+fee_fx*Inputs!$D$6-cost_acc-cost_wd*Inputs!$E$6*$E3620-cost_fx*Inputs!$D$6-$F3620)+(1-MIN(1,$H$50*$C3620))*(1-MIN(1,Inputs!$G$6*$D3620)*churn_nonbuyers)*(ic*Inputs!$C$6+fee_wd*Inputs!$E$6*(1-$B3620)+fee_fx*Inputs!$D$6-cost_acc-cost_wd*Inputs!$E$6*(1-$B3620)-cost_fx*Inputs!$D$6))</f>
        <v>222862.927630398</v>
      </c>
      <c r="H3620" s="0" t="n">
        <f aca="false">12*Inputs!$B$7*(MIN(1,$H$51*$C3620)*(ic*Inputs!$C$7+pE+fee_fx*Inputs!$D$7-cost_acc-cost_wd*Inputs!$E$7*$E3620-cost_fx*Inputs!$D$7-$F3620)+(1-MIN(1,$H$51*$C3620))*(1-MIN(1,Inputs!$G$7*$D3620)*churn_nonbuyers)*(ic*Inputs!$C$7+fee_wd*Inputs!$E$7*(1-$B3620)+fee_fx*Inputs!$D$7-cost_acc-cost_wd*Inputs!$E$7*(1-$B3620)-cost_fx*Inputs!$D$7))</f>
        <v>421177.771556901</v>
      </c>
      <c r="I3620" s="0" t="n">
        <f aca="false">12*Inputs!$B$8*(MIN(1,$H$52*$C3620)*(ic*Inputs!$C$8+pT-cost_acc-cost_wd*Inputs!$E$8-cost_fx*Inputs!$D$8-cost_ins)+(1-MIN(1,$H$52*$C3620))*(1-MIN(1,Inputs!$G$8*$D3620)*churn_nonbuyers)*(ic*Inputs!$C$8+fee_wd*Inputs!$E$8*(1-$B3620)+fee_fx*Inputs!$D$8-cost_acc-cost_wd*Inputs!$E$8*(1-$B3620)-cost_fx*Inputs!$D$8))</f>
        <v>148500.69789246</v>
      </c>
      <c r="J3620" s="0" t="n">
        <f aca="false">G3620+H3620+I3620-fixed</f>
        <v>92541.3970797588</v>
      </c>
      <c r="K3620" s="0" t="n">
        <f aca="false">12*Inputs!$B$6*(1-MIN(1,Inputs!$G$6*$D3620)*churn_nonbuyers)*(ic*Inputs!$C$6+fee_wd*Inputs!$E$6*(1-$B3620)+fee_fx*Inputs!$D$6-cost_acc-cost_wd*Inputs!$E$6*(1-$B3620)-cost_fx*Inputs!$D$6)</f>
        <v>169894.33454016</v>
      </c>
      <c r="L3620" s="0" t="n">
        <f aca="false">12*Inputs!$B$7*(1-MIN(1,Inputs!$G$7*$D3620)*churn_nonbuyers)*(ic*Inputs!$C$7+fee_wd*Inputs!$E$7*(1-$B3620)+fee_fx*Inputs!$D$7-cost_acc-cost_wd*Inputs!$E$7*(1-$B3620)-cost_fx*Inputs!$D$7)</f>
        <v>368387.000724096</v>
      </c>
      <c r="M3620" s="0" t="n">
        <f aca="false">12*Inputs!$B$8*(1-MIN(1,Inputs!$G$8*$D3620)*churn_nonbuyers)*(ic*Inputs!$C$8+fee_wd*Inputs!$E$8*(1-$B3620)+fee_fx*Inputs!$D$8-cost_acc-cost_wd*Inputs!$E$8*(1-$B3620)-cost_fx*Inputs!$D$8)</f>
        <v>31953.05985408</v>
      </c>
      <c r="N3620" s="0" t="n">
        <f aca="false">K3620+L3620+I3620-fixed</f>
        <v>-13217.9668432841</v>
      </c>
      <c r="O3620" s="0" t="n">
        <f aca="false">K3620+L3620+M3620-fixed</f>
        <v>-129765.604881664</v>
      </c>
      <c r="P3620" s="0" t="n">
        <f aca="false">12*Inputs!$B$6*(1-MIN(1,Inputs!$F$6*$D3620))*(ic*Inputs!$C$6+flat_fee-cost_acc-cost_wd*Inputs!$E$6*$E3620-cost_fx*Inputs!$D$6)+12*Inputs!$B$7*(1-MIN(1,Inputs!$F$7*$D3620))*(ic*Inputs!$C$7+flat_fee-cost_acc-cost_wd*Inputs!$E$7*$E3620-cost_fx*Inputs!$D$7)+12*Inputs!$B$8*(1-MIN(1,Inputs!$F$8*$D3620))*(ic*Inputs!$C$8+flat_fee-cost_acc-cost_wd*Inputs!$E$8*$E3620-cost_fx*Inputs!$D$8)-fixed</f>
        <v>-118380.863392</v>
      </c>
    </row>
    <row r="3621" customFormat="false" ht="15" hidden="false" customHeight="false" outlineLevel="0" collapsed="false">
      <c r="A3621" s="0" t="n">
        <v>3556</v>
      </c>
      <c r="B3621" s="0" t="n">
        <v>0.224165</v>
      </c>
      <c r="C3621" s="0" t="n">
        <v>0.886005</v>
      </c>
      <c r="D3621" s="0" t="n">
        <v>1.45126</v>
      </c>
      <c r="E3621" s="0" t="n">
        <v>1.045468</v>
      </c>
      <c r="F3621" s="0" t="n">
        <v>0.05871</v>
      </c>
      <c r="G3621" s="0" t="n">
        <f aca="false">12*Inputs!$B$6*(MIN(1,$H$50*$C3621)*(ic*Inputs!$C$6+pS+fee_fx*Inputs!$D$6-cost_acc-cost_wd*Inputs!$E$6*$E3621-cost_fx*Inputs!$D$6-$F3621)+(1-MIN(1,$H$50*$C3621))*(1-MIN(1,Inputs!$G$6*$D3621)*churn_nonbuyers)*(ic*Inputs!$C$6+fee_wd*Inputs!$E$6*(1-$B3621)+fee_fx*Inputs!$D$6-cost_acc-cost_wd*Inputs!$E$6*(1-$B3621)-cost_fx*Inputs!$D$6))</f>
        <v>208895.830673197</v>
      </c>
      <c r="H3621" s="0" t="n">
        <f aca="false">12*Inputs!$B$7*(MIN(1,$H$51*$C3621)*(ic*Inputs!$C$7+pE+fee_fx*Inputs!$D$7-cost_acc-cost_wd*Inputs!$E$7*$E3621-cost_fx*Inputs!$D$7-$F3621)+(1-MIN(1,$H$51*$C3621))*(1-MIN(1,Inputs!$G$7*$D3621)*churn_nonbuyers)*(ic*Inputs!$C$7+fee_wd*Inputs!$E$7*(1-$B3621)+fee_fx*Inputs!$D$7-cost_acc-cost_wd*Inputs!$E$7*(1-$B3621)-cost_fx*Inputs!$D$7))</f>
        <v>414820.988247068</v>
      </c>
      <c r="I3621" s="0" t="n">
        <f aca="false">12*Inputs!$B$8*(MIN(1,$H$52*$C3621)*(ic*Inputs!$C$8+pT-cost_acc-cost_wd*Inputs!$E$8-cost_fx*Inputs!$D$8-cost_ins)+(1-MIN(1,$H$52*$C3621))*(1-MIN(1,Inputs!$G$8*$D3621)*churn_nonbuyers)*(ic*Inputs!$C$8+fee_wd*Inputs!$E$8*(1-$B3621)+fee_fx*Inputs!$D$8-cost_acc-cost_wd*Inputs!$E$8*(1-$B3621)-cost_fx*Inputs!$D$8))</f>
        <v>127712.30472</v>
      </c>
      <c r="J3621" s="0" t="n">
        <f aca="false">G3621+H3621+I3621-fixed</f>
        <v>51429.1236402649</v>
      </c>
      <c r="K3621" s="0" t="n">
        <f aca="false">12*Inputs!$B$6*(1-MIN(1,Inputs!$G$6*$D3621)*churn_nonbuyers)*(ic*Inputs!$C$6+fee_wd*Inputs!$E$6*(1-$B3621)+fee_fx*Inputs!$D$6-cost_acc-cost_wd*Inputs!$E$6*(1-$B3621)-cost_fx*Inputs!$D$6)</f>
        <v>157033.85542488</v>
      </c>
      <c r="L3621" s="0" t="n">
        <f aca="false">12*Inputs!$B$7*(1-MIN(1,Inputs!$G$7*$D3621)*churn_nonbuyers)*(ic*Inputs!$C$7+fee_wd*Inputs!$E$7*(1-$B3621)+fee_fx*Inputs!$D$7-cost_acc-cost_wd*Inputs!$E$7*(1-$B3621)-cost_fx*Inputs!$D$7)</f>
        <v>354771.188774928</v>
      </c>
      <c r="M3621" s="0" t="n">
        <f aca="false">12*Inputs!$B$8*(1-MIN(1,Inputs!$G$8*$D3621)*churn_nonbuyers)*(ic*Inputs!$C$8+fee_wd*Inputs!$E$8*(1-$B3621)+fee_fx*Inputs!$D$8-cost_acc-cost_wd*Inputs!$E$8*(1-$B3621)-cost_fx*Inputs!$D$8)</f>
        <v>0</v>
      </c>
      <c r="N3621" s="0" t="n">
        <f aca="false">K3621+L3621+I3621-fixed</f>
        <v>-60482.6510801918</v>
      </c>
      <c r="O3621" s="0" t="n">
        <f aca="false">K3621+L3621+M3621-fixed</f>
        <v>-188194.955800192</v>
      </c>
      <c r="P3621" s="0" t="n">
        <f aca="false">12*Inputs!$B$6*(1-MIN(1,Inputs!$F$6*$D3621))*(ic*Inputs!$C$6+flat_fee-cost_acc-cost_wd*Inputs!$E$6*$E3621-cost_fx*Inputs!$D$6)+12*Inputs!$B$7*(1-MIN(1,Inputs!$F$7*$D3621))*(ic*Inputs!$C$7+flat_fee-cost_acc-cost_wd*Inputs!$E$7*$E3621-cost_fx*Inputs!$D$7)+12*Inputs!$B$8*(1-MIN(1,Inputs!$F$8*$D3621))*(ic*Inputs!$C$8+flat_fee-cost_acc-cost_wd*Inputs!$E$8*$E3621-cost_fx*Inputs!$D$8)-fixed</f>
        <v>-198724.0317568</v>
      </c>
    </row>
    <row r="3622" customFormat="false" ht="15" hidden="false" customHeight="false" outlineLevel="0" collapsed="false">
      <c r="A3622" s="0" t="n">
        <v>3557</v>
      </c>
      <c r="B3622" s="0" t="n">
        <v>0.439643</v>
      </c>
      <c r="C3622" s="0" t="n">
        <v>1.089896</v>
      </c>
      <c r="D3622" s="0" t="n">
        <v>0.765188</v>
      </c>
      <c r="E3622" s="0" t="n">
        <v>1.218606</v>
      </c>
      <c r="F3622" s="0" t="n">
        <v>0.165572</v>
      </c>
      <c r="G3622" s="0" t="n">
        <f aca="false">12*Inputs!$B$6*(MIN(1,$H$50*$C3622)*(ic*Inputs!$C$6+pS+fee_fx*Inputs!$D$6-cost_acc-cost_wd*Inputs!$E$6*$E3622-cost_fx*Inputs!$D$6-$F3622)+(1-MIN(1,$H$50*$C3622))*(1-MIN(1,Inputs!$G$6*$D3622)*churn_nonbuyers)*(ic*Inputs!$C$6+fee_wd*Inputs!$E$6*(1-$B3622)+fee_fx*Inputs!$D$6-cost_acc-cost_wd*Inputs!$E$6*(1-$B3622)-cost_fx*Inputs!$D$6))</f>
        <v>191861.496188707</v>
      </c>
      <c r="H3622" s="0" t="n">
        <f aca="false">12*Inputs!$B$7*(MIN(1,$H$51*$C3622)*(ic*Inputs!$C$7+pE+fee_fx*Inputs!$D$7-cost_acc-cost_wd*Inputs!$E$7*$E3622-cost_fx*Inputs!$D$7-$F3622)+(1-MIN(1,$H$51*$C3622))*(1-MIN(1,Inputs!$G$7*$D3622)*churn_nonbuyers)*(ic*Inputs!$C$7+fee_wd*Inputs!$E$7*(1-$B3622)+fee_fx*Inputs!$D$7-cost_acc-cost_wd*Inputs!$E$7*(1-$B3622)-cost_fx*Inputs!$D$7))</f>
        <v>387399.078071131</v>
      </c>
      <c r="I3622" s="0" t="n">
        <f aca="false">12*Inputs!$B$8*(MIN(1,$H$52*$C3622)*(ic*Inputs!$C$8+pT-cost_acc-cost_wd*Inputs!$E$8-cost_fx*Inputs!$D$8-cost_ins)+(1-MIN(1,$H$52*$C3622))*(1-MIN(1,Inputs!$G$8*$D3622)*churn_nonbuyers)*(ic*Inputs!$C$8+fee_wd*Inputs!$E$8*(1-$B3622)+fee_fx*Inputs!$D$8-cost_acc-cost_wd*Inputs!$E$8*(1-$B3622)-cost_fx*Inputs!$D$8))</f>
        <v>190711.861093769</v>
      </c>
      <c r="J3622" s="0" t="n">
        <f aca="false">G3622+H3622+I3622-fixed</f>
        <v>69972.4353536071</v>
      </c>
      <c r="K3622" s="0" t="n">
        <f aca="false">12*Inputs!$B$6*(1-MIN(1,Inputs!$G$6*$D3622)*churn_nonbuyers)*(ic*Inputs!$C$6+fee_wd*Inputs!$E$6*(1-$B3622)+fee_fx*Inputs!$D$6-cost_acc-cost_wd*Inputs!$E$6*(1-$B3622)-cost_fx*Inputs!$D$6)</f>
        <v>133000.461704765</v>
      </c>
      <c r="L3622" s="0" t="n">
        <f aca="false">12*Inputs!$B$7*(1-MIN(1,Inputs!$G$7*$D3622)*churn_nonbuyers)*(ic*Inputs!$C$7+fee_wd*Inputs!$E$7*(1-$B3622)+fee_fx*Inputs!$D$7-cost_acc-cost_wd*Inputs!$E$7*(1-$B3622)-cost_fx*Inputs!$D$7)</f>
        <v>332088.983198859</v>
      </c>
      <c r="M3622" s="0" t="n">
        <f aca="false">12*Inputs!$B$8*(1-MIN(1,Inputs!$G$8*$D3622)*churn_nonbuyers)*(ic*Inputs!$C$8+fee_wd*Inputs!$E$8*(1-$B3622)+fee_fx*Inputs!$D$8-cost_acc-cost_wd*Inputs!$E$8*(1-$B3622)-cost_fx*Inputs!$D$8)</f>
        <v>141770.342568902</v>
      </c>
      <c r="N3622" s="0" t="n">
        <f aca="false">K3622+L3622+I3622-fixed</f>
        <v>-44198.6940026074</v>
      </c>
      <c r="O3622" s="0" t="n">
        <f aca="false">K3622+L3622+M3622-fixed</f>
        <v>-93140.2125274739</v>
      </c>
      <c r="P3622" s="0" t="n">
        <f aca="false">12*Inputs!$B$6*(1-MIN(1,Inputs!$F$6*$D3622))*(ic*Inputs!$C$6+flat_fee-cost_acc-cost_wd*Inputs!$E$6*$E3622-cost_fx*Inputs!$D$6)+12*Inputs!$B$7*(1-MIN(1,Inputs!$F$7*$D3622))*(ic*Inputs!$C$7+flat_fee-cost_acc-cost_wd*Inputs!$E$7*$E3622-cost_fx*Inputs!$D$7)+12*Inputs!$B$8*(1-MIN(1,Inputs!$F$8*$D3622))*(ic*Inputs!$C$8+flat_fee-cost_acc-cost_wd*Inputs!$E$8*$E3622-cost_fx*Inputs!$D$8)-fixed</f>
        <v>96131.7546387201</v>
      </c>
    </row>
    <row r="3623" customFormat="false" ht="15" hidden="false" customHeight="false" outlineLevel="0" collapsed="false">
      <c r="A3623" s="0" t="n">
        <v>3558</v>
      </c>
      <c r="B3623" s="0" t="n">
        <v>0.341406</v>
      </c>
      <c r="C3623" s="0" t="n">
        <v>1.173331</v>
      </c>
      <c r="D3623" s="0" t="n">
        <v>1.133774</v>
      </c>
      <c r="E3623" s="0" t="n">
        <v>1.162774</v>
      </c>
      <c r="F3623" s="0" t="n">
        <v>0.160901</v>
      </c>
      <c r="G3623" s="0" t="n">
        <f aca="false">12*Inputs!$B$6*(MIN(1,$H$50*$C3623)*(ic*Inputs!$C$6+pS+fee_fx*Inputs!$D$6-cost_acc-cost_wd*Inputs!$E$6*$E3623-cost_fx*Inputs!$D$6-$F3623)+(1-MIN(1,$H$50*$C3623))*(1-MIN(1,Inputs!$G$6*$D3623)*churn_nonbuyers)*(ic*Inputs!$C$6+fee_wd*Inputs!$E$6*(1-$B3623)+fee_fx*Inputs!$D$6-cost_acc-cost_wd*Inputs!$E$6*(1-$B3623)-cost_fx*Inputs!$D$6))</f>
        <v>207785.350604177</v>
      </c>
      <c r="H3623" s="0" t="n">
        <f aca="false">12*Inputs!$B$7*(MIN(1,$H$51*$C3623)*(ic*Inputs!$C$7+pE+fee_fx*Inputs!$D$7-cost_acc-cost_wd*Inputs!$E$7*$E3623-cost_fx*Inputs!$D$7-$F3623)+(1-MIN(1,$H$51*$C3623))*(1-MIN(1,Inputs!$G$7*$D3623)*churn_nonbuyers)*(ic*Inputs!$C$7+fee_wd*Inputs!$E$7*(1-$B3623)+fee_fx*Inputs!$D$7-cost_acc-cost_wd*Inputs!$E$7*(1-$B3623)-cost_fx*Inputs!$D$7))</f>
        <v>404752.720117433</v>
      </c>
      <c r="I3623" s="0" t="n">
        <f aca="false">12*Inputs!$B$8*(MIN(1,$H$52*$C3623)*(ic*Inputs!$C$8+pT-cost_acc-cost_wd*Inputs!$E$8-cost_fx*Inputs!$D$8-cost_ins)+(1-MIN(1,$H$52*$C3623))*(1-MIN(1,Inputs!$G$8*$D3623)*churn_nonbuyers)*(ic*Inputs!$C$8+fee_wd*Inputs!$E$8*(1-$B3623)+fee_fx*Inputs!$D$8-cost_acc-cost_wd*Inputs!$E$8*(1-$B3623)-cost_fx*Inputs!$D$8))</f>
        <v>180558.682300664</v>
      </c>
      <c r="J3623" s="0" t="n">
        <f aca="false">G3623+H3623+I3623-fixed</f>
        <v>93096.7530222742</v>
      </c>
      <c r="K3623" s="0" t="n">
        <f aca="false">12*Inputs!$B$6*(1-MIN(1,Inputs!$G$6*$D3623)*churn_nonbuyers)*(ic*Inputs!$C$6+fee_wd*Inputs!$E$6*(1-$B3623)+fee_fx*Inputs!$D$6-cost_acc-cost_wd*Inputs!$E$6*(1-$B3623)-cost_fx*Inputs!$D$6)</f>
        <v>143796.050252957</v>
      </c>
      <c r="L3623" s="0" t="n">
        <f aca="false">12*Inputs!$B$7*(1-MIN(1,Inputs!$G$7*$D3623)*churn_nonbuyers)*(ic*Inputs!$C$7+fee_wd*Inputs!$E$7*(1-$B3623)+fee_fx*Inputs!$D$7-cost_acc-cost_wd*Inputs!$E$7*(1-$B3623)-cost_fx*Inputs!$D$7)</f>
        <v>341995.579399774</v>
      </c>
      <c r="M3623" s="0" t="n">
        <f aca="false">12*Inputs!$B$8*(1-MIN(1,Inputs!$G$8*$D3623)*churn_nonbuyers)*(ic*Inputs!$C$8+fee_wd*Inputs!$E$8*(1-$B3623)+fee_fx*Inputs!$D$8-cost_acc-cost_wd*Inputs!$E$8*(1-$B3623)-cost_fx*Inputs!$D$8)</f>
        <v>63973.6239537984</v>
      </c>
      <c r="N3623" s="0" t="n">
        <f aca="false">K3623+L3623+I3623-fixed</f>
        <v>-33649.6880466046</v>
      </c>
      <c r="O3623" s="0" t="n">
        <f aca="false">K3623+L3623+M3623-fixed</f>
        <v>-150234.746393471</v>
      </c>
      <c r="P3623" s="0" t="n">
        <f aca="false">12*Inputs!$B$6*(1-MIN(1,Inputs!$F$6*$D3623))*(ic*Inputs!$C$6+flat_fee-cost_acc-cost_wd*Inputs!$E$6*$E3623-cost_fx*Inputs!$D$6)+12*Inputs!$B$7*(1-MIN(1,Inputs!$F$7*$D3623))*(ic*Inputs!$C$7+flat_fee-cost_acc-cost_wd*Inputs!$E$7*$E3623-cost_fx*Inputs!$D$7)+12*Inputs!$B$8*(1-MIN(1,Inputs!$F$8*$D3623))*(ic*Inputs!$C$8+flat_fee-cost_acc-cost_wd*Inputs!$E$8*$E3623-cost_fx*Inputs!$D$8)-fixed</f>
        <v>-70059.28929376</v>
      </c>
    </row>
    <row r="3624" customFormat="false" ht="15" hidden="false" customHeight="false" outlineLevel="0" collapsed="false">
      <c r="A3624" s="0" t="n">
        <v>3559</v>
      </c>
      <c r="B3624" s="0" t="n">
        <v>0.336628</v>
      </c>
      <c r="C3624" s="0" t="n">
        <v>0.841226</v>
      </c>
      <c r="D3624" s="0" t="n">
        <v>1.325346</v>
      </c>
      <c r="E3624" s="0" t="n">
        <v>1.198458</v>
      </c>
      <c r="F3624" s="0" t="n">
        <v>0.294334</v>
      </c>
      <c r="G3624" s="0" t="n">
        <f aca="false">12*Inputs!$B$6*(MIN(1,$H$50*$C3624)*(ic*Inputs!$C$6+pS+fee_fx*Inputs!$D$6-cost_acc-cost_wd*Inputs!$E$6*$E3624-cost_fx*Inputs!$D$6-$F3624)+(1-MIN(1,$H$50*$C3624))*(1-MIN(1,Inputs!$G$6*$D3624)*churn_nonbuyers)*(ic*Inputs!$C$6+fee_wd*Inputs!$E$6*(1-$B3624)+fee_fx*Inputs!$D$6-cost_acc-cost_wd*Inputs!$E$6*(1-$B3624)-cost_fx*Inputs!$D$6))</f>
        <v>185633.054498962</v>
      </c>
      <c r="H3624" s="0" t="n">
        <f aca="false">12*Inputs!$B$7*(MIN(1,$H$51*$C3624)*(ic*Inputs!$C$7+pE+fee_fx*Inputs!$D$7-cost_acc-cost_wd*Inputs!$E$7*$E3624-cost_fx*Inputs!$D$7-$F3624)+(1-MIN(1,$H$51*$C3624))*(1-MIN(1,Inputs!$G$7*$D3624)*churn_nonbuyers)*(ic*Inputs!$C$7+fee_wd*Inputs!$E$7*(1-$B3624)+fee_fx*Inputs!$D$7-cost_acc-cost_wd*Inputs!$E$7*(1-$B3624)-cost_fx*Inputs!$D$7))</f>
        <v>376154.411110599</v>
      </c>
      <c r="I3624" s="0" t="n">
        <f aca="false">12*Inputs!$B$8*(MIN(1,$H$52*$C3624)*(ic*Inputs!$C$8+pT-cost_acc-cost_wd*Inputs!$E$8-cost_fx*Inputs!$D$8-cost_ins)+(1-MIN(1,$H$52*$C3624))*(1-MIN(1,Inputs!$G$8*$D3624)*churn_nonbuyers)*(ic*Inputs!$C$8+fee_wd*Inputs!$E$8*(1-$B3624)+fee_fx*Inputs!$D$8-cost_acc-cost_wd*Inputs!$E$8*(1-$B3624)-cost_fx*Inputs!$D$8))</f>
        <v>130474.408257265</v>
      </c>
      <c r="J3624" s="0" t="n">
        <f aca="false">G3624+H3624+I3624-fixed</f>
        <v>-7738.1261331744</v>
      </c>
      <c r="K3624" s="0" t="n">
        <f aca="false">12*Inputs!$B$6*(1-MIN(1,Inputs!$G$6*$D3624)*churn_nonbuyers)*(ic*Inputs!$C$6+fee_wd*Inputs!$E$6*(1-$B3624)+fee_fx*Inputs!$D$6-cost_acc-cost_wd*Inputs!$E$6*(1-$B3624)-cost_fx*Inputs!$D$6)</f>
        <v>142978.350047674</v>
      </c>
      <c r="L3624" s="0" t="n">
        <f aca="false">12*Inputs!$B$7*(1-MIN(1,Inputs!$G$7*$D3624)*churn_nonbuyers)*(ic*Inputs!$C$7+fee_wd*Inputs!$E$7*(1-$B3624)+fee_fx*Inputs!$D$7-cost_acc-cost_wd*Inputs!$E$7*(1-$B3624)-cost_fx*Inputs!$D$7)</f>
        <v>340621.544620604</v>
      </c>
      <c r="M3624" s="0" t="n">
        <f aca="false">12*Inputs!$B$8*(1-MIN(1,Inputs!$G$8*$D3624)*churn_nonbuyers)*(ic*Inputs!$C$8+fee_wd*Inputs!$E$8*(1-$B3624)+fee_fx*Inputs!$D$8-cost_acc-cost_wd*Inputs!$E$8*(1-$B3624)-cost_fx*Inputs!$D$8)</f>
        <v>22417.3939824768</v>
      </c>
      <c r="N3624" s="0" t="n">
        <f aca="false">K3624+L3624+I3624-fixed</f>
        <v>-85925.6970744575</v>
      </c>
      <c r="O3624" s="0" t="n">
        <f aca="false">K3624+L3624+M3624-fixed</f>
        <v>-193982.711349245</v>
      </c>
      <c r="P3624" s="0" t="n">
        <f aca="false">12*Inputs!$B$6*(1-MIN(1,Inputs!$F$6*$D3624))*(ic*Inputs!$C$6+flat_fee-cost_acc-cost_wd*Inputs!$E$6*$E3624-cost_fx*Inputs!$D$6)+12*Inputs!$B$7*(1-MIN(1,Inputs!$F$7*$D3624))*(ic*Inputs!$C$7+flat_fee-cost_acc-cost_wd*Inputs!$E$7*$E3624-cost_fx*Inputs!$D$7)+12*Inputs!$B$8*(1-MIN(1,Inputs!$F$8*$D3624))*(ic*Inputs!$C$8+flat_fee-cost_acc-cost_wd*Inputs!$E$8*$E3624-cost_fx*Inputs!$D$8)-fixed</f>
        <v>-183237.37113568</v>
      </c>
    </row>
    <row r="3625" customFormat="false" ht="15" hidden="false" customHeight="false" outlineLevel="0" collapsed="false">
      <c r="A3625" s="0" t="n">
        <v>3560</v>
      </c>
      <c r="B3625" s="0" t="n">
        <v>0.279396</v>
      </c>
      <c r="C3625" s="0" t="n">
        <v>0.886464</v>
      </c>
      <c r="D3625" s="0" t="n">
        <v>1.562881</v>
      </c>
      <c r="E3625" s="0" t="n">
        <v>1.406671</v>
      </c>
      <c r="F3625" s="0" t="n">
        <v>0.145753</v>
      </c>
      <c r="G3625" s="0" t="n">
        <f aca="false">12*Inputs!$B$6*(MIN(1,$H$50*$C3625)*(ic*Inputs!$C$6+pS+fee_fx*Inputs!$D$6-cost_acc-cost_wd*Inputs!$E$6*$E3625-cost_fx*Inputs!$D$6-$F3625)+(1-MIN(1,$H$50*$C3625))*(1-MIN(1,Inputs!$G$6*$D3625)*churn_nonbuyers)*(ic*Inputs!$C$6+fee_wd*Inputs!$E$6*(1-$B3625)+fee_fx*Inputs!$D$6-cost_acc-cost_wd*Inputs!$E$6*(1-$B3625)-cost_fx*Inputs!$D$6))</f>
        <v>192077.877939958</v>
      </c>
      <c r="H3625" s="0" t="n">
        <f aca="false">12*Inputs!$B$7*(MIN(1,$H$51*$C3625)*(ic*Inputs!$C$7+pE+fee_fx*Inputs!$D$7-cost_acc-cost_wd*Inputs!$E$7*$E3625-cost_fx*Inputs!$D$7-$F3625)+(1-MIN(1,$H$51*$C3625))*(1-MIN(1,Inputs!$G$7*$D3625)*churn_nonbuyers)*(ic*Inputs!$C$7+fee_wd*Inputs!$E$7*(1-$B3625)+fee_fx*Inputs!$D$7-cost_acc-cost_wd*Inputs!$E$7*(1-$B3625)-cost_fx*Inputs!$D$7))</f>
        <v>367827.238404926</v>
      </c>
      <c r="I3625" s="0" t="n">
        <f aca="false">12*Inputs!$B$8*(MIN(1,$H$52*$C3625)*(ic*Inputs!$C$8+pT-cost_acc-cost_wd*Inputs!$E$8-cost_fx*Inputs!$D$8-cost_ins)+(1-MIN(1,$H$52*$C3625))*(1-MIN(1,Inputs!$G$8*$D3625)*churn_nonbuyers)*(ic*Inputs!$C$8+fee_wd*Inputs!$E$8*(1-$B3625)+fee_fx*Inputs!$D$8-cost_acc-cost_wd*Inputs!$E$8*(1-$B3625)-cost_fx*Inputs!$D$8))</f>
        <v>127778.466816</v>
      </c>
      <c r="J3625" s="0" t="n">
        <f aca="false">G3625+H3625+I3625-fixed</f>
        <v>-12316.4168391165</v>
      </c>
      <c r="K3625" s="0" t="n">
        <f aca="false">12*Inputs!$B$6*(1-MIN(1,Inputs!$G$6*$D3625)*churn_nonbuyers)*(ic*Inputs!$C$6+fee_wd*Inputs!$E$6*(1-$B3625)+fee_fx*Inputs!$D$6-cost_acc-cost_wd*Inputs!$E$6*(1-$B3625)-cost_fx*Inputs!$D$6)</f>
        <v>148757.106959107</v>
      </c>
      <c r="L3625" s="0" t="n">
        <f aca="false">12*Inputs!$B$7*(1-MIN(1,Inputs!$G$7*$D3625)*churn_nonbuyers)*(ic*Inputs!$C$7+fee_wd*Inputs!$E$7*(1-$B3625)+fee_fx*Inputs!$D$7-cost_acc-cost_wd*Inputs!$E$7*(1-$B3625)-cost_fx*Inputs!$D$7)</f>
        <v>345948.750287464</v>
      </c>
      <c r="M3625" s="0" t="n">
        <f aca="false">12*Inputs!$B$8*(1-MIN(1,Inputs!$G$8*$D3625)*churn_nonbuyers)*(ic*Inputs!$C$8+fee_wd*Inputs!$E$8*(1-$B3625)+fee_fx*Inputs!$D$8-cost_acc-cost_wd*Inputs!$E$8*(1-$B3625)-cost_fx*Inputs!$D$8)</f>
        <v>0</v>
      </c>
      <c r="N3625" s="0" t="n">
        <f aca="false">K3625+L3625+I3625-fixed</f>
        <v>-77515.6759374284</v>
      </c>
      <c r="O3625" s="0" t="n">
        <f aca="false">K3625+L3625+M3625-fixed</f>
        <v>-205294.142753428</v>
      </c>
      <c r="P3625" s="0" t="n">
        <f aca="false">12*Inputs!$B$6*(1-MIN(1,Inputs!$F$6*$D3625))*(ic*Inputs!$C$6+flat_fee-cost_acc-cost_wd*Inputs!$E$6*$E3625-cost_fx*Inputs!$D$6)+12*Inputs!$B$7*(1-MIN(1,Inputs!$F$7*$D3625))*(ic*Inputs!$C$7+flat_fee-cost_acc-cost_wd*Inputs!$E$7*$E3625-cost_fx*Inputs!$D$7)+12*Inputs!$B$8*(1-MIN(1,Inputs!$F$8*$D3625))*(ic*Inputs!$C$8+flat_fee-cost_acc-cost_wd*Inputs!$E$8*$E3625-cost_fx*Inputs!$D$8)-fixed</f>
        <v>-367696.45757176</v>
      </c>
    </row>
    <row r="3626" customFormat="false" ht="15" hidden="false" customHeight="false" outlineLevel="0" collapsed="false">
      <c r="A3626" s="0" t="n">
        <v>3561</v>
      </c>
      <c r="B3626" s="0" t="n">
        <v>0.069662</v>
      </c>
      <c r="C3626" s="0" t="n">
        <v>0.977469</v>
      </c>
      <c r="D3626" s="0" t="n">
        <v>1.013467</v>
      </c>
      <c r="E3626" s="0" t="n">
        <v>1.109314</v>
      </c>
      <c r="F3626" s="0" t="n">
        <v>0.067428</v>
      </c>
      <c r="G3626" s="0" t="n">
        <f aca="false">12*Inputs!$B$6*(MIN(1,$H$50*$C3626)*(ic*Inputs!$C$6+pS+fee_fx*Inputs!$D$6-cost_acc-cost_wd*Inputs!$E$6*$E3626-cost_fx*Inputs!$D$6-$F3626)+(1-MIN(1,$H$50*$C3626))*(1-MIN(1,Inputs!$G$6*$D3626)*churn_nonbuyers)*(ic*Inputs!$C$6+fee_wd*Inputs!$E$6*(1-$B3626)+fee_fx*Inputs!$D$6-cost_acc-cost_wd*Inputs!$E$6*(1-$B3626)-cost_fx*Inputs!$D$6))</f>
        <v>235501.38642537</v>
      </c>
      <c r="H3626" s="0" t="n">
        <f aca="false">12*Inputs!$B$7*(MIN(1,$H$51*$C3626)*(ic*Inputs!$C$7+pE+fee_fx*Inputs!$D$7-cost_acc-cost_wd*Inputs!$E$7*$E3626-cost_fx*Inputs!$D$7-$F3626)+(1-MIN(1,$H$51*$C3626))*(1-MIN(1,Inputs!$G$7*$D3626)*churn_nonbuyers)*(ic*Inputs!$C$7+fee_wd*Inputs!$E$7*(1-$B3626)+fee_fx*Inputs!$D$7-cost_acc-cost_wd*Inputs!$E$7*(1-$B3626)-cost_fx*Inputs!$D$7))</f>
        <v>429444.326965493</v>
      </c>
      <c r="I3626" s="0" t="n">
        <f aca="false">12*Inputs!$B$8*(MIN(1,$H$52*$C3626)*(ic*Inputs!$C$8+pT-cost_acc-cost_wd*Inputs!$E$8-cost_fx*Inputs!$D$8-cost_ins)+(1-MIN(1,$H$52*$C3626))*(1-MIN(1,Inputs!$G$8*$D3626)*churn_nonbuyers)*(ic*Inputs!$C$8+fee_wd*Inputs!$E$8*(1-$B3626)+fee_fx*Inputs!$D$8-cost_acc-cost_wd*Inputs!$E$8*(1-$B3626)-cost_fx*Inputs!$D$8))</f>
        <v>170538.238404616</v>
      </c>
      <c r="J3626" s="0" t="n">
        <f aca="false">G3626+H3626+I3626-fixed</f>
        <v>135483.951795478</v>
      </c>
      <c r="K3626" s="0" t="n">
        <f aca="false">12*Inputs!$B$6*(1-MIN(1,Inputs!$G$6*$D3626)*churn_nonbuyers)*(ic*Inputs!$C$6+fee_wd*Inputs!$E$6*(1-$B3626)+fee_fx*Inputs!$D$6-cost_acc-cost_wd*Inputs!$E$6*(1-$B3626)-cost_fx*Inputs!$D$6)</f>
        <v>181861.245634709</v>
      </c>
      <c r="L3626" s="0" t="n">
        <f aca="false">12*Inputs!$B$7*(1-MIN(1,Inputs!$G$7*$D3626)*churn_nonbuyers)*(ic*Inputs!$C$7+fee_wd*Inputs!$E$7*(1-$B3626)+fee_fx*Inputs!$D$7-cost_acc-cost_wd*Inputs!$E$7*(1-$B3626)-cost_fx*Inputs!$D$7)</f>
        <v>381214.767764825</v>
      </c>
      <c r="M3626" s="0" t="n">
        <f aca="false">12*Inputs!$B$8*(1-MIN(1,Inputs!$G$8*$D3626)*churn_nonbuyers)*(ic*Inputs!$C$8+fee_wd*Inputs!$E$8*(1-$B3626)+fee_fx*Inputs!$D$8-cost_acc-cost_wd*Inputs!$E$8*(1-$B3626)-cost_fx*Inputs!$D$8)</f>
        <v>93871.4484819745</v>
      </c>
      <c r="N3626" s="0" t="n">
        <f aca="false">K3626+L3626+I3626-fixed</f>
        <v>33614.2518041497</v>
      </c>
      <c r="O3626" s="0" t="n">
        <f aca="false">K3626+L3626+M3626-fixed</f>
        <v>-43052.5381184913</v>
      </c>
      <c r="P3626" s="0" t="n">
        <f aca="false">12*Inputs!$B$6*(1-MIN(1,Inputs!$F$6*$D3626))*(ic*Inputs!$C$6+flat_fee-cost_acc-cost_wd*Inputs!$E$6*$E3626-cost_fx*Inputs!$D$6)+12*Inputs!$B$7*(1-MIN(1,Inputs!$F$7*$D3626))*(ic*Inputs!$C$7+flat_fee-cost_acc-cost_wd*Inputs!$E$7*$E3626-cost_fx*Inputs!$D$7)+12*Inputs!$B$8*(1-MIN(1,Inputs!$F$8*$D3626))*(ic*Inputs!$C$8+flat_fee-cost_acc-cost_wd*Inputs!$E$8*$E3626-cost_fx*Inputs!$D$8)-fixed</f>
        <v>16007.2452171202</v>
      </c>
    </row>
    <row r="3627" customFormat="false" ht="15" hidden="false" customHeight="false" outlineLevel="0" collapsed="false">
      <c r="A3627" s="0" t="n">
        <v>3562</v>
      </c>
      <c r="B3627" s="0" t="n">
        <v>0.286924</v>
      </c>
      <c r="C3627" s="0" t="n">
        <v>1.06202</v>
      </c>
      <c r="D3627" s="0" t="n">
        <v>1.04006</v>
      </c>
      <c r="E3627" s="0" t="n">
        <v>1.250944</v>
      </c>
      <c r="F3627" s="0" t="n">
        <v>0.071262</v>
      </c>
      <c r="G3627" s="0" t="n">
        <f aca="false">12*Inputs!$B$6*(MIN(1,$H$50*$C3627)*(ic*Inputs!$C$6+pS+fee_fx*Inputs!$D$6-cost_acc-cost_wd*Inputs!$E$6*$E3627-cost_fx*Inputs!$D$6-$F3627)+(1-MIN(1,$H$50*$C3627))*(1-MIN(1,Inputs!$G$6*$D3627)*churn_nonbuyers)*(ic*Inputs!$C$6+fee_wd*Inputs!$E$6*(1-$B3627)+fee_fx*Inputs!$D$6-cost_acc-cost_wd*Inputs!$E$6*(1-$B3627)-cost_fx*Inputs!$D$6))</f>
        <v>209209.907713996</v>
      </c>
      <c r="H3627" s="0" t="n">
        <f aca="false">12*Inputs!$B$7*(MIN(1,$H$51*$C3627)*(ic*Inputs!$C$7+pE+fee_fx*Inputs!$D$7-cost_acc-cost_wd*Inputs!$E$7*$E3627-cost_fx*Inputs!$D$7-$F3627)+(1-MIN(1,$H$51*$C3627))*(1-MIN(1,Inputs!$G$7*$D3627)*churn_nonbuyers)*(ic*Inputs!$C$7+fee_wd*Inputs!$E$7*(1-$B3627)+fee_fx*Inputs!$D$7-cost_acc-cost_wd*Inputs!$E$7*(1-$B3627)-cost_fx*Inputs!$D$7))</f>
        <v>398439.732343587</v>
      </c>
      <c r="I3627" s="0" t="n">
        <f aca="false">12*Inputs!$B$8*(MIN(1,$H$52*$C3627)*(ic*Inputs!$C$8+pT-cost_acc-cost_wd*Inputs!$E$8-cost_fx*Inputs!$D$8-cost_ins)+(1-MIN(1,$H$52*$C3627))*(1-MIN(1,Inputs!$G$8*$D3627)*churn_nonbuyers)*(ic*Inputs!$C$8+fee_wd*Inputs!$E$8*(1-$B3627)+fee_fx*Inputs!$D$8-cost_acc-cost_wd*Inputs!$E$8*(1-$B3627)-cost_fx*Inputs!$D$8))</f>
        <v>174899.160544743</v>
      </c>
      <c r="J3627" s="0" t="n">
        <f aca="false">G3627+H3627+I3627-fixed</f>
        <v>82548.8006023259</v>
      </c>
      <c r="K3627" s="0" t="n">
        <f aca="false">12*Inputs!$B$6*(1-MIN(1,Inputs!$G$6*$D3627)*churn_nonbuyers)*(ic*Inputs!$C$6+fee_wd*Inputs!$E$6*(1-$B3627)+fee_fx*Inputs!$D$6-cost_acc-cost_wd*Inputs!$E$6*(1-$B3627)-cost_fx*Inputs!$D$6)</f>
        <v>151947.750063168</v>
      </c>
      <c r="L3627" s="0" t="n">
        <f aca="false">12*Inputs!$B$7*(1-MIN(1,Inputs!$G$7*$D3627)*churn_nonbuyers)*(ic*Inputs!$C$7+fee_wd*Inputs!$E$7*(1-$B3627)+fee_fx*Inputs!$D$7-cost_acc-cost_wd*Inputs!$E$7*(1-$B3627)-cost_fx*Inputs!$D$7)</f>
        <v>350591.544757901</v>
      </c>
      <c r="M3627" s="0" t="n">
        <f aca="false">12*Inputs!$B$8*(1-MIN(1,Inputs!$G$8*$D3627)*churn_nonbuyers)*(ic*Inputs!$C$8+fee_wd*Inputs!$E$8*(1-$B3627)+fee_fx*Inputs!$D$8-cost_acc-cost_wd*Inputs!$E$8*(1-$B3627)-cost_fx*Inputs!$D$8)</f>
        <v>85021.589894784</v>
      </c>
      <c r="N3627" s="0" t="n">
        <f aca="false">K3627+L3627+I3627-fixed</f>
        <v>-22561.5446341881</v>
      </c>
      <c r="O3627" s="0" t="n">
        <f aca="false">K3627+L3627+M3627-fixed</f>
        <v>-112439.115284147</v>
      </c>
      <c r="P3627" s="0" t="n">
        <f aca="false">12*Inputs!$B$6*(1-MIN(1,Inputs!$F$6*$D3627))*(ic*Inputs!$C$6+flat_fee-cost_acc-cost_wd*Inputs!$E$6*$E3627-cost_fx*Inputs!$D$6)+12*Inputs!$B$7*(1-MIN(1,Inputs!$F$7*$D3627))*(ic*Inputs!$C$7+flat_fee-cost_acc-cost_wd*Inputs!$E$7*$E3627-cost_fx*Inputs!$D$7)+12*Inputs!$B$8*(1-MIN(1,Inputs!$F$8*$D3627))*(ic*Inputs!$C$8+flat_fee-cost_acc-cost_wd*Inputs!$E$8*$E3627-cost_fx*Inputs!$D$8)-fixed</f>
        <v>-58114.0876863999</v>
      </c>
    </row>
    <row r="3628" customFormat="false" ht="15" hidden="false" customHeight="false" outlineLevel="0" collapsed="false">
      <c r="A3628" s="0" t="n">
        <v>3563</v>
      </c>
      <c r="B3628" s="0" t="n">
        <v>0.34913</v>
      </c>
      <c r="C3628" s="0" t="n">
        <v>0.972316</v>
      </c>
      <c r="D3628" s="0" t="n">
        <v>1.821522</v>
      </c>
      <c r="E3628" s="0" t="n">
        <v>1.093133</v>
      </c>
      <c r="F3628" s="0" t="n">
        <v>0.263727</v>
      </c>
      <c r="G3628" s="0" t="n">
        <f aca="false">12*Inputs!$B$6*(MIN(1,$H$50*$C3628)*(ic*Inputs!$C$6+pS+fee_fx*Inputs!$D$6-cost_acc-cost_wd*Inputs!$E$6*$E3628-cost_fx*Inputs!$D$6-$F3628)+(1-MIN(1,$H$50*$C3628))*(1-MIN(1,Inputs!$G$6*$D3628)*churn_nonbuyers)*(ic*Inputs!$C$6+fee_wd*Inputs!$E$6*(1-$B3628)+fee_fx*Inputs!$D$6-cost_acc-cost_wd*Inputs!$E$6*(1-$B3628)-cost_fx*Inputs!$D$6))</f>
        <v>190312.787563941</v>
      </c>
      <c r="H3628" s="0" t="n">
        <f aca="false">12*Inputs!$B$7*(MIN(1,$H$51*$C3628)*(ic*Inputs!$C$7+pE+fee_fx*Inputs!$D$7-cost_acc-cost_wd*Inputs!$E$7*$E3628-cost_fx*Inputs!$D$7-$F3628)+(1-MIN(1,$H$51*$C3628))*(1-MIN(1,Inputs!$G$7*$D3628)*churn_nonbuyers)*(ic*Inputs!$C$7+fee_wd*Inputs!$E$7*(1-$B3628)+fee_fx*Inputs!$D$7-cost_acc-cost_wd*Inputs!$E$7*(1-$B3628)-cost_fx*Inputs!$D$7))</f>
        <v>390936.690227784</v>
      </c>
      <c r="I3628" s="0" t="n">
        <f aca="false">12*Inputs!$B$8*(MIN(1,$H$52*$C3628)*(ic*Inputs!$C$8+pT-cost_acc-cost_wd*Inputs!$E$8-cost_fx*Inputs!$D$8-cost_ins)+(1-MIN(1,$H$52*$C3628))*(1-MIN(1,Inputs!$G$8*$D3628)*churn_nonbuyers)*(ic*Inputs!$C$8+fee_wd*Inputs!$E$8*(1-$B3628)+fee_fx*Inputs!$D$8-cost_acc-cost_wd*Inputs!$E$8*(1-$B3628)-cost_fx*Inputs!$D$8))</f>
        <v>140153.517504</v>
      </c>
      <c r="J3628" s="0" t="n">
        <f aca="false">G3628+H3628+I3628-fixed</f>
        <v>21402.9952957249</v>
      </c>
      <c r="K3628" s="0" t="n">
        <f aca="false">12*Inputs!$B$6*(1-MIN(1,Inputs!$G$6*$D3628)*churn_nonbuyers)*(ic*Inputs!$C$6+fee_wd*Inputs!$E$6*(1-$B3628)+fee_fx*Inputs!$D$6-cost_acc-cost_wd*Inputs!$E$6*(1-$B3628)-cost_fx*Inputs!$D$6)</f>
        <v>137543.163666192</v>
      </c>
      <c r="L3628" s="0" t="n">
        <f aca="false">12*Inputs!$B$7*(1-MIN(1,Inputs!$G$7*$D3628)*churn_nonbuyers)*(ic*Inputs!$C$7+fee_wd*Inputs!$E$7*(1-$B3628)+fee_fx*Inputs!$D$7-cost_acc-cost_wd*Inputs!$E$7*(1-$B3628)-cost_fx*Inputs!$D$7)</f>
        <v>333639.445143715</v>
      </c>
      <c r="M3628" s="0" t="n">
        <f aca="false">12*Inputs!$B$8*(1-MIN(1,Inputs!$G$8*$D3628)*churn_nonbuyers)*(ic*Inputs!$C$8+fee_wd*Inputs!$E$8*(1-$B3628)+fee_fx*Inputs!$D$8-cost_acc-cost_wd*Inputs!$E$8*(1-$B3628)-cost_fx*Inputs!$D$8)</f>
        <v>0</v>
      </c>
      <c r="N3628" s="0" t="n">
        <f aca="false">K3628+L3628+I3628-fixed</f>
        <v>-88663.8736860928</v>
      </c>
      <c r="O3628" s="0" t="n">
        <f aca="false">K3628+L3628+M3628-fixed</f>
        <v>-228817.391190093</v>
      </c>
      <c r="P3628" s="0" t="n">
        <f aca="false">12*Inputs!$B$6*(1-MIN(1,Inputs!$F$6*$D3628))*(ic*Inputs!$C$6+flat_fee-cost_acc-cost_wd*Inputs!$E$6*$E3628-cost_fx*Inputs!$D$6)+12*Inputs!$B$7*(1-MIN(1,Inputs!$F$7*$D3628))*(ic*Inputs!$C$7+flat_fee-cost_acc-cost_wd*Inputs!$E$7*$E3628-cost_fx*Inputs!$D$7)+12*Inputs!$B$8*(1-MIN(1,Inputs!$F$8*$D3628))*(ic*Inputs!$C$8+flat_fee-cost_acc-cost_wd*Inputs!$E$8*$E3628-cost_fx*Inputs!$D$8)-fixed</f>
        <v>-413238.021936438</v>
      </c>
    </row>
    <row r="3629" customFormat="false" ht="15" hidden="false" customHeight="false" outlineLevel="0" collapsed="false">
      <c r="A3629" s="0" t="n">
        <v>3564</v>
      </c>
      <c r="B3629" s="0" t="n">
        <v>0.449326</v>
      </c>
      <c r="C3629" s="0" t="n">
        <v>0.865281</v>
      </c>
      <c r="D3629" s="0" t="n">
        <v>1.536233</v>
      </c>
      <c r="E3629" s="0" t="n">
        <v>1.026913</v>
      </c>
      <c r="F3629" s="0" t="n">
        <v>0.092925</v>
      </c>
      <c r="G3629" s="0" t="n">
        <f aca="false">12*Inputs!$B$6*(MIN(1,$H$50*$C3629)*(ic*Inputs!$C$6+pS+fee_fx*Inputs!$D$6-cost_acc-cost_wd*Inputs!$E$6*$E3629-cost_fx*Inputs!$D$6-$F3629)+(1-MIN(1,$H$50*$C3629))*(1-MIN(1,Inputs!$G$6*$D3629)*churn_nonbuyers)*(ic*Inputs!$C$6+fee_wd*Inputs!$E$6*(1-$B3629)+fee_fx*Inputs!$D$6-cost_acc-cost_wd*Inputs!$E$6*(1-$B3629)-cost_fx*Inputs!$D$6))</f>
        <v>178840.285453601</v>
      </c>
      <c r="H3629" s="0" t="n">
        <f aca="false">12*Inputs!$B$7*(MIN(1,$H$51*$C3629)*(ic*Inputs!$C$7+pE+fee_fx*Inputs!$D$7-cost_acc-cost_wd*Inputs!$E$7*$E3629-cost_fx*Inputs!$D$7-$F3629)+(1-MIN(1,$H$51*$C3629))*(1-MIN(1,Inputs!$G$7*$D3629)*churn_nonbuyers)*(ic*Inputs!$C$7+fee_wd*Inputs!$E$7*(1-$B3629)+fee_fx*Inputs!$D$7-cost_acc-cost_wd*Inputs!$E$7*(1-$B3629)-cost_fx*Inputs!$D$7))</f>
        <v>392718.384352387</v>
      </c>
      <c r="I3629" s="0" t="n">
        <f aca="false">12*Inputs!$B$8*(MIN(1,$H$52*$C3629)*(ic*Inputs!$C$8+pT-cost_acc-cost_wd*Inputs!$E$8-cost_fx*Inputs!$D$8-cost_ins)+(1-MIN(1,$H$52*$C3629))*(1-MIN(1,Inputs!$G$8*$D3629)*churn_nonbuyers)*(ic*Inputs!$C$8+fee_wd*Inputs!$E$8*(1-$B3629)+fee_fx*Inputs!$D$8-cost_acc-cost_wd*Inputs!$E$8*(1-$B3629)-cost_fx*Inputs!$D$8))</f>
        <v>124725.064464</v>
      </c>
      <c r="J3629" s="0" t="n">
        <f aca="false">G3629+H3629+I3629-fixed</f>
        <v>-3716.26573001198</v>
      </c>
      <c r="K3629" s="0" t="n">
        <f aca="false">12*Inputs!$B$6*(1-MIN(1,Inputs!$G$6*$D3629)*churn_nonbuyers)*(ic*Inputs!$C$6+fee_wd*Inputs!$E$6*(1-$B3629)+fee_fx*Inputs!$D$6-cost_acc-cost_wd*Inputs!$E$6*(1-$B3629)-cost_fx*Inputs!$D$6)</f>
        <v>126381.767248498</v>
      </c>
      <c r="L3629" s="0" t="n">
        <f aca="false">12*Inputs!$B$7*(1-MIN(1,Inputs!$G$7*$D3629)*churn_nonbuyers)*(ic*Inputs!$C$7+fee_wd*Inputs!$E$7*(1-$B3629)+fee_fx*Inputs!$D$7-cost_acc-cost_wd*Inputs!$E$7*(1-$B3629)-cost_fx*Inputs!$D$7)</f>
        <v>322896.745565099</v>
      </c>
      <c r="M3629" s="0" t="n">
        <f aca="false">12*Inputs!$B$8*(1-MIN(1,Inputs!$G$8*$D3629)*churn_nonbuyers)*(ic*Inputs!$C$8+fee_wd*Inputs!$E$8*(1-$B3629)+fee_fx*Inputs!$D$8-cost_acc-cost_wd*Inputs!$E$8*(1-$B3629)-cost_fx*Inputs!$D$8)</f>
        <v>0</v>
      </c>
      <c r="N3629" s="0" t="n">
        <f aca="false">K3629+L3629+I3629-fixed</f>
        <v>-125996.422722404</v>
      </c>
      <c r="O3629" s="0" t="n">
        <f aca="false">K3629+L3629+M3629-fixed</f>
        <v>-250721.487186404</v>
      </c>
      <c r="P3629" s="0" t="n">
        <f aca="false">12*Inputs!$B$6*(1-MIN(1,Inputs!$F$6*$D3629))*(ic*Inputs!$C$6+flat_fee-cost_acc-cost_wd*Inputs!$E$6*$E3629-cost_fx*Inputs!$D$6)+12*Inputs!$B$7*(1-MIN(1,Inputs!$F$7*$D3629))*(ic*Inputs!$C$7+flat_fee-cost_acc-cost_wd*Inputs!$E$7*$E3629-cost_fx*Inputs!$D$7)+12*Inputs!$B$8*(1-MIN(1,Inputs!$F$8*$D3629))*(ic*Inputs!$C$8+flat_fee-cost_acc-cost_wd*Inputs!$E$8*$E3629-cost_fx*Inputs!$D$8)-fixed</f>
        <v>-240087.62592904</v>
      </c>
    </row>
    <row r="3630" customFormat="false" ht="15" hidden="false" customHeight="false" outlineLevel="0" collapsed="false">
      <c r="A3630" s="0" t="n">
        <v>3565</v>
      </c>
      <c r="B3630" s="0" t="n">
        <v>0.49766</v>
      </c>
      <c r="C3630" s="0" t="n">
        <v>0.957216</v>
      </c>
      <c r="D3630" s="0" t="n">
        <v>1.746252</v>
      </c>
      <c r="E3630" s="0" t="n">
        <v>1.112133</v>
      </c>
      <c r="F3630" s="0" t="n">
        <v>0.191705</v>
      </c>
      <c r="G3630" s="0" t="n">
        <f aca="false">12*Inputs!$B$6*(MIN(1,$H$50*$C3630)*(ic*Inputs!$C$6+pS+fee_fx*Inputs!$D$6-cost_acc-cost_wd*Inputs!$E$6*$E3630-cost_fx*Inputs!$D$6-$F3630)+(1-MIN(1,$H$50*$C3630))*(1-MIN(1,Inputs!$G$6*$D3630)*churn_nonbuyers)*(ic*Inputs!$C$6+fee_wd*Inputs!$E$6*(1-$B3630)+fee_fx*Inputs!$D$6-cost_acc-cost_wd*Inputs!$E$6*(1-$B3630)-cost_fx*Inputs!$D$6))</f>
        <v>173162.54415934</v>
      </c>
      <c r="H3630" s="0" t="n">
        <f aca="false">12*Inputs!$B$7*(MIN(1,$H$51*$C3630)*(ic*Inputs!$C$7+pE+fee_fx*Inputs!$D$7-cost_acc-cost_wd*Inputs!$E$7*$E3630-cost_fx*Inputs!$D$7-$F3630)+(1-MIN(1,$H$51*$C3630))*(1-MIN(1,Inputs!$G$7*$D3630)*churn_nonbuyers)*(ic*Inputs!$C$7+fee_wd*Inputs!$E$7*(1-$B3630)+fee_fx*Inputs!$D$7-cost_acc-cost_wd*Inputs!$E$7*(1-$B3630)-cost_fx*Inputs!$D$7))</f>
        <v>379906.937117953</v>
      </c>
      <c r="I3630" s="0" t="n">
        <f aca="false">12*Inputs!$B$8*(MIN(1,$H$52*$C3630)*(ic*Inputs!$C$8+pT-cost_acc-cost_wd*Inputs!$E$8-cost_fx*Inputs!$D$8-cost_ins)+(1-MIN(1,$H$52*$C3630))*(1-MIN(1,Inputs!$G$8*$D3630)*churn_nonbuyers)*(ic*Inputs!$C$8+fee_wd*Inputs!$E$8*(1-$B3630)+fee_fx*Inputs!$D$8-cost_acc-cost_wd*Inputs!$E$8*(1-$B3630)-cost_fx*Inputs!$D$8))</f>
        <v>137976.943104</v>
      </c>
      <c r="J3630" s="0" t="n">
        <f aca="false">G3630+H3630+I3630-fixed</f>
        <v>-8953.57561870699</v>
      </c>
      <c r="K3630" s="0" t="n">
        <f aca="false">12*Inputs!$B$6*(1-MIN(1,Inputs!$G$6*$D3630)*churn_nonbuyers)*(ic*Inputs!$C$6+fee_wd*Inputs!$E$6*(1-$B3630)+fee_fx*Inputs!$D$6-cost_acc-cost_wd*Inputs!$E$6*(1-$B3630)-cost_fx*Inputs!$D$6)</f>
        <v>118591.826186304</v>
      </c>
      <c r="L3630" s="0" t="n">
        <f aca="false">12*Inputs!$B$7*(1-MIN(1,Inputs!$G$7*$D3630)*churn_nonbuyers)*(ic*Inputs!$C$7+fee_wd*Inputs!$E$7*(1-$B3630)+fee_fx*Inputs!$D$7-cost_acc-cost_wd*Inputs!$E$7*(1-$B3630)-cost_fx*Inputs!$D$7)</f>
        <v>314168.547615782</v>
      </c>
      <c r="M3630" s="0" t="n">
        <f aca="false">12*Inputs!$B$8*(1-MIN(1,Inputs!$G$8*$D3630)*churn_nonbuyers)*(ic*Inputs!$C$8+fee_wd*Inputs!$E$8*(1-$B3630)+fee_fx*Inputs!$D$8-cost_acc-cost_wd*Inputs!$E$8*(1-$B3630)-cost_fx*Inputs!$D$8)</f>
        <v>0</v>
      </c>
      <c r="N3630" s="0" t="n">
        <f aca="false">K3630+L3630+I3630-fixed</f>
        <v>-129262.683093914</v>
      </c>
      <c r="O3630" s="0" t="n">
        <f aca="false">K3630+L3630+M3630-fixed</f>
        <v>-267239.626197914</v>
      </c>
      <c r="P3630" s="0" t="n">
        <f aca="false">12*Inputs!$B$6*(1-MIN(1,Inputs!$F$6*$D3630))*(ic*Inputs!$C$6+flat_fee-cost_acc-cost_wd*Inputs!$E$6*$E3630-cost_fx*Inputs!$D$6)+12*Inputs!$B$7*(1-MIN(1,Inputs!$F$7*$D3630))*(ic*Inputs!$C$7+flat_fee-cost_acc-cost_wd*Inputs!$E$7*$E3630-cost_fx*Inputs!$D$7)+12*Inputs!$B$8*(1-MIN(1,Inputs!$F$8*$D3630))*(ic*Inputs!$C$8+flat_fee-cost_acc-cost_wd*Inputs!$E$8*$E3630-cost_fx*Inputs!$D$8)-fixed</f>
        <v>-378718.77973216</v>
      </c>
    </row>
    <row r="3631" customFormat="false" ht="15" hidden="false" customHeight="false" outlineLevel="0" collapsed="false">
      <c r="A3631" s="0" t="n">
        <v>3566</v>
      </c>
      <c r="B3631" s="0" t="n">
        <v>0.357737</v>
      </c>
      <c r="C3631" s="0" t="n">
        <v>0.865198</v>
      </c>
      <c r="D3631" s="0" t="n">
        <v>0.72856</v>
      </c>
      <c r="E3631" s="0" t="n">
        <v>1.111585</v>
      </c>
      <c r="F3631" s="0" t="n">
        <v>0.272615</v>
      </c>
      <c r="G3631" s="0" t="n">
        <f aca="false">12*Inputs!$B$6*(MIN(1,$H$50*$C3631)*(ic*Inputs!$C$6+pS+fee_fx*Inputs!$D$6-cost_acc-cost_wd*Inputs!$E$6*$E3631-cost_fx*Inputs!$D$6-$F3631)+(1-MIN(1,$H$50*$C3631))*(1-MIN(1,Inputs!$G$6*$D3631)*churn_nonbuyers)*(ic*Inputs!$C$6+fee_wd*Inputs!$E$6*(1-$B3631)+fee_fx*Inputs!$D$6-cost_acc-cost_wd*Inputs!$E$6*(1-$B3631)-cost_fx*Inputs!$D$6))</f>
        <v>190539.921377434</v>
      </c>
      <c r="H3631" s="0" t="n">
        <f aca="false">12*Inputs!$B$7*(MIN(1,$H$51*$C3631)*(ic*Inputs!$C$7+pE+fee_fx*Inputs!$D$7-cost_acc-cost_wd*Inputs!$E$7*$E3631-cost_fx*Inputs!$D$7-$F3631)+(1-MIN(1,$H$51*$C3631))*(1-MIN(1,Inputs!$G$7*$D3631)*churn_nonbuyers)*(ic*Inputs!$C$7+fee_wd*Inputs!$E$7*(1-$B3631)+fee_fx*Inputs!$D$7-cost_acc-cost_wd*Inputs!$E$7*(1-$B3631)-cost_fx*Inputs!$D$7))</f>
        <v>389116.733619306</v>
      </c>
      <c r="I3631" s="0" t="n">
        <f aca="false">12*Inputs!$B$8*(MIN(1,$H$52*$C3631)*(ic*Inputs!$C$8+pT-cost_acc-cost_wd*Inputs!$E$8-cost_fx*Inputs!$D$8-cost_ins)+(1-MIN(1,$H$52*$C3631))*(1-MIN(1,Inputs!$G$8*$D3631)*churn_nonbuyers)*(ic*Inputs!$C$8+fee_wd*Inputs!$E$8*(1-$B3631)+fee_fx*Inputs!$D$8-cost_acc-cost_wd*Inputs!$E$8*(1-$B3631)-cost_fx*Inputs!$D$8))</f>
        <v>184468.514304214</v>
      </c>
      <c r="J3631" s="0" t="n">
        <f aca="false">G3631+H3631+I3631-fixed</f>
        <v>64125.1693009546</v>
      </c>
      <c r="K3631" s="0" t="n">
        <f aca="false">12*Inputs!$B$6*(1-MIN(1,Inputs!$G$6*$D3631)*churn_nonbuyers)*(ic*Inputs!$C$6+fee_wd*Inputs!$E$6*(1-$B3631)+fee_fx*Inputs!$D$6-cost_acc-cost_wd*Inputs!$E$6*(1-$B3631)-cost_fx*Inputs!$D$6)</f>
        <v>144618.543854784</v>
      </c>
      <c r="L3631" s="0" t="n">
        <f aca="false">12*Inputs!$B$7*(1-MIN(1,Inputs!$G$7*$D3631)*churn_nonbuyers)*(ic*Inputs!$C$7+fee_wd*Inputs!$E$7*(1-$B3631)+fee_fx*Inputs!$D$7-cost_acc-cost_wd*Inputs!$E$7*(1-$B3631)-cost_fx*Inputs!$D$7)</f>
        <v>343999.14423287</v>
      </c>
      <c r="M3631" s="0" t="n">
        <f aca="false">12*Inputs!$B$8*(1-MIN(1,Inputs!$G$8*$D3631)*churn_nonbuyers)*(ic*Inputs!$C$8+fee_wd*Inputs!$E$8*(1-$B3631)+fee_fx*Inputs!$D$8-cost_acc-cost_wd*Inputs!$E$8*(1-$B3631)-cost_fx*Inputs!$D$8)</f>
        <v>151524.499588992</v>
      </c>
      <c r="N3631" s="0" t="n">
        <f aca="false">K3631+L3631+I3631-fixed</f>
        <v>-26913.7976081313</v>
      </c>
      <c r="O3631" s="0" t="n">
        <f aca="false">K3631+L3631+M3631-fixed</f>
        <v>-59857.8123233536</v>
      </c>
      <c r="P3631" s="0" t="n">
        <f aca="false">12*Inputs!$B$6*(1-MIN(1,Inputs!$F$6*$D3631))*(ic*Inputs!$C$6+flat_fee-cost_acc-cost_wd*Inputs!$E$6*$E3631-cost_fx*Inputs!$D$6)+12*Inputs!$B$7*(1-MIN(1,Inputs!$F$7*$D3631))*(ic*Inputs!$C$7+flat_fee-cost_acc-cost_wd*Inputs!$E$7*$E3631-cost_fx*Inputs!$D$7)+12*Inputs!$B$8*(1-MIN(1,Inputs!$F$8*$D3631))*(ic*Inputs!$C$8+flat_fee-cost_acc-cost_wd*Inputs!$E$8*$E3631-cost_fx*Inputs!$D$8)-fixed</f>
        <v>168070.624544</v>
      </c>
    </row>
    <row r="3632" customFormat="false" ht="15" hidden="false" customHeight="false" outlineLevel="0" collapsed="false">
      <c r="A3632" s="0" t="n">
        <v>3567</v>
      </c>
      <c r="B3632" s="0" t="n">
        <v>0.419761</v>
      </c>
      <c r="C3632" s="0" t="n">
        <v>0.903777</v>
      </c>
      <c r="D3632" s="0" t="n">
        <v>0.953665</v>
      </c>
      <c r="E3632" s="0" t="n">
        <v>1.159132</v>
      </c>
      <c r="F3632" s="0" t="n">
        <v>0.173963</v>
      </c>
      <c r="G3632" s="0" t="n">
        <f aca="false">12*Inputs!$B$6*(MIN(1,$H$50*$C3632)*(ic*Inputs!$C$6+pS+fee_fx*Inputs!$D$6-cost_acc-cost_wd*Inputs!$E$6*$E3632-cost_fx*Inputs!$D$6-$F3632)+(1-MIN(1,$H$50*$C3632))*(1-MIN(1,Inputs!$G$6*$D3632)*churn_nonbuyers)*(ic*Inputs!$C$6+fee_wd*Inputs!$E$6*(1-$B3632)+fee_fx*Inputs!$D$6-cost_acc-cost_wd*Inputs!$E$6*(1-$B3632)-cost_fx*Inputs!$D$6))</f>
        <v>184193.985661183</v>
      </c>
      <c r="H3632" s="0" t="n">
        <f aca="false">12*Inputs!$B$7*(MIN(1,$H$51*$C3632)*(ic*Inputs!$C$7+pE+fee_fx*Inputs!$D$7-cost_acc-cost_wd*Inputs!$E$7*$E3632-cost_fx*Inputs!$D$7-$F3632)+(1-MIN(1,$H$51*$C3632))*(1-MIN(1,Inputs!$G$7*$D3632)*churn_nonbuyers)*(ic*Inputs!$C$7+fee_wd*Inputs!$E$7*(1-$B3632)+fee_fx*Inputs!$D$7-cost_acc-cost_wd*Inputs!$E$7*(1-$B3632)-cost_fx*Inputs!$D$7))</f>
        <v>384257.848549164</v>
      </c>
      <c r="I3632" s="0" t="n">
        <f aca="false">12*Inputs!$B$8*(MIN(1,$H$52*$C3632)*(ic*Inputs!$C$8+pT-cost_acc-cost_wd*Inputs!$E$8-cost_fx*Inputs!$D$8-cost_ins)+(1-MIN(1,$H$52*$C3632))*(1-MIN(1,Inputs!$G$8*$D3632)*churn_nonbuyers)*(ic*Inputs!$C$8+fee_wd*Inputs!$E$8*(1-$B3632)+fee_fx*Inputs!$D$8-cost_acc-cost_wd*Inputs!$E$8*(1-$B3632)-cost_fx*Inputs!$D$8))</f>
        <v>167674.025587895</v>
      </c>
      <c r="J3632" s="0" t="n">
        <f aca="false">G3632+H3632+I3632-fixed</f>
        <v>36125.8597982423</v>
      </c>
      <c r="K3632" s="0" t="n">
        <f aca="false">12*Inputs!$B$6*(1-MIN(1,Inputs!$G$6*$D3632)*churn_nonbuyers)*(ic*Inputs!$C$6+fee_wd*Inputs!$E$6*(1-$B3632)+fee_fx*Inputs!$D$6-cost_acc-cost_wd*Inputs!$E$6*(1-$B3632)-cost_fx*Inputs!$D$6)</f>
        <v>134423.714693268</v>
      </c>
      <c r="L3632" s="0" t="n">
        <f aca="false">12*Inputs!$B$7*(1-MIN(1,Inputs!$G$7*$D3632)*churn_nonbuyers)*(ic*Inputs!$C$7+fee_wd*Inputs!$E$7*(1-$B3632)+fee_fx*Inputs!$D$7-cost_acc-cost_wd*Inputs!$E$7*(1-$B3632)-cost_fx*Inputs!$D$7)</f>
        <v>332948.229295961</v>
      </c>
      <c r="M3632" s="0" t="n">
        <f aca="false">12*Inputs!$B$8*(1-MIN(1,Inputs!$G$8*$D3632)*churn_nonbuyers)*(ic*Inputs!$C$8+fee_wd*Inputs!$E$8*(1-$B3632)+fee_fx*Inputs!$D$8-cost_acc-cost_wd*Inputs!$E$8*(1-$B3632)-cost_fx*Inputs!$D$8)</f>
        <v>101808.554968584</v>
      </c>
      <c r="N3632" s="0" t="n">
        <f aca="false">K3632+L3632+I3632-fixed</f>
        <v>-64954.0304228766</v>
      </c>
      <c r="O3632" s="0" t="n">
        <f aca="false">K3632+L3632+M3632-fixed</f>
        <v>-130819.501042187</v>
      </c>
      <c r="P3632" s="0" t="n">
        <f aca="false">12*Inputs!$B$6*(1-MIN(1,Inputs!$F$6*$D3632))*(ic*Inputs!$C$6+flat_fee-cost_acc-cost_wd*Inputs!$E$6*$E3632-cost_fx*Inputs!$D$6)+12*Inputs!$B$7*(1-MIN(1,Inputs!$F$7*$D3632))*(ic*Inputs!$C$7+flat_fee-cost_acc-cost_wd*Inputs!$E$7*$E3632-cost_fx*Inputs!$D$7)+12*Inputs!$B$8*(1-MIN(1,Inputs!$F$8*$D3632))*(ic*Inputs!$C$8+flat_fee-cost_acc-cost_wd*Inputs!$E$8*$E3632-cost_fx*Inputs!$D$8)-fixed</f>
        <v>26086.9683872</v>
      </c>
    </row>
    <row r="3633" customFormat="false" ht="15" hidden="false" customHeight="false" outlineLevel="0" collapsed="false">
      <c r="A3633" s="0" t="n">
        <v>3568</v>
      </c>
      <c r="B3633" s="0" t="n">
        <v>0.190034</v>
      </c>
      <c r="C3633" s="0" t="n">
        <v>1.00007</v>
      </c>
      <c r="D3633" s="0" t="n">
        <v>1.280241</v>
      </c>
      <c r="E3633" s="0" t="n">
        <v>1.033788</v>
      </c>
      <c r="F3633" s="0" t="n">
        <v>0.210365</v>
      </c>
      <c r="G3633" s="0" t="n">
        <f aca="false">12*Inputs!$B$6*(MIN(1,$H$50*$C3633)*(ic*Inputs!$C$6+pS+fee_fx*Inputs!$D$6-cost_acc-cost_wd*Inputs!$E$6*$E3633-cost_fx*Inputs!$D$6-$F3633)+(1-MIN(1,$H$50*$C3633))*(1-MIN(1,Inputs!$G$6*$D3633)*churn_nonbuyers)*(ic*Inputs!$C$6+fee_wd*Inputs!$E$6*(1-$B3633)+fee_fx*Inputs!$D$6-cost_acc-cost_wd*Inputs!$E$6*(1-$B3633)-cost_fx*Inputs!$D$6))</f>
        <v>217911.553869195</v>
      </c>
      <c r="H3633" s="0" t="n">
        <f aca="false">12*Inputs!$B$7*(MIN(1,$H$51*$C3633)*(ic*Inputs!$C$7+pE+fee_fx*Inputs!$D$7-cost_acc-cost_wd*Inputs!$E$7*$E3633-cost_fx*Inputs!$D$7-$F3633)+(1-MIN(1,$H$51*$C3633))*(1-MIN(1,Inputs!$G$7*$D3633)*churn_nonbuyers)*(ic*Inputs!$C$7+fee_wd*Inputs!$E$7*(1-$B3633)+fee_fx*Inputs!$D$7-cost_acc-cost_wd*Inputs!$E$7*(1-$B3633)-cost_fx*Inputs!$D$7))</f>
        <v>419138.831044123</v>
      </c>
      <c r="I3633" s="0" t="n">
        <f aca="false">12*Inputs!$B$8*(MIN(1,$H$52*$C3633)*(ic*Inputs!$C$8+pT-cost_acc-cost_wd*Inputs!$E$8-cost_fx*Inputs!$D$8-cost_ins)+(1-MIN(1,$H$52*$C3633))*(1-MIN(1,Inputs!$G$8*$D3633)*churn_nonbuyers)*(ic*Inputs!$C$8+fee_wd*Inputs!$E$8*(1-$B3633)+fee_fx*Inputs!$D$8-cost_acc-cost_wd*Inputs!$E$8*(1-$B3633)-cost_fx*Inputs!$D$8))</f>
        <v>154035.50347555</v>
      </c>
      <c r="J3633" s="0" t="n">
        <f aca="false">G3633+H3633+I3633-fixed</f>
        <v>91085.8883888681</v>
      </c>
      <c r="K3633" s="0" t="n">
        <f aca="false">12*Inputs!$B$6*(1-MIN(1,Inputs!$G$6*$D3633)*churn_nonbuyers)*(ic*Inputs!$C$6+fee_wd*Inputs!$E$6*(1-$B3633)+fee_fx*Inputs!$D$6-cost_acc-cost_wd*Inputs!$E$6*(1-$B3633)-cost_fx*Inputs!$D$6)</f>
        <v>163081.957810997</v>
      </c>
      <c r="L3633" s="0" t="n">
        <f aca="false">12*Inputs!$B$7*(1-MIN(1,Inputs!$G$7*$D3633)*churn_nonbuyers)*(ic*Inputs!$C$7+fee_wd*Inputs!$E$7*(1-$B3633)+fee_fx*Inputs!$D$7-cost_acc-cost_wd*Inputs!$E$7*(1-$B3633)-cost_fx*Inputs!$D$7)</f>
        <v>361400.318718598</v>
      </c>
      <c r="M3633" s="0" t="n">
        <f aca="false">12*Inputs!$B$8*(1-MIN(1,Inputs!$G$8*$D3633)*churn_nonbuyers)*(ic*Inputs!$C$8+fee_wd*Inputs!$E$8*(1-$B3633)+fee_fx*Inputs!$D$8-cost_acc-cost_wd*Inputs!$E$8*(1-$B3633)-cost_fx*Inputs!$D$8)</f>
        <v>32943.4254113184</v>
      </c>
      <c r="N3633" s="0" t="n">
        <f aca="false">K3633+L3633+I3633-fixed</f>
        <v>-21482.2199948549</v>
      </c>
      <c r="O3633" s="0" t="n">
        <f aca="false">K3633+L3633+M3633-fixed</f>
        <v>-142574.298059087</v>
      </c>
      <c r="P3633" s="0" t="n">
        <f aca="false">12*Inputs!$B$6*(1-MIN(1,Inputs!$F$6*$D3633))*(ic*Inputs!$C$6+flat_fee-cost_acc-cost_wd*Inputs!$E$6*$E3633-cost_fx*Inputs!$D$6)+12*Inputs!$B$7*(1-MIN(1,Inputs!$F$7*$D3633))*(ic*Inputs!$C$7+flat_fee-cost_acc-cost_wd*Inputs!$E$7*$E3633-cost_fx*Inputs!$D$7)+12*Inputs!$B$8*(1-MIN(1,Inputs!$F$8*$D3633))*(ic*Inputs!$C$8+flat_fee-cost_acc-cost_wd*Inputs!$E$8*$E3633-cost_fx*Inputs!$D$8)-fixed</f>
        <v>-99887.65475008</v>
      </c>
    </row>
    <row r="3634" customFormat="false" ht="15" hidden="false" customHeight="false" outlineLevel="0" collapsed="false">
      <c r="A3634" s="0" t="n">
        <v>3569</v>
      </c>
      <c r="B3634" s="0" t="n">
        <v>0.337633</v>
      </c>
      <c r="C3634" s="0" t="n">
        <v>0.727434</v>
      </c>
      <c r="D3634" s="0" t="n">
        <v>0.951974</v>
      </c>
      <c r="E3634" s="0" t="n">
        <v>1.101772</v>
      </c>
      <c r="F3634" s="0" t="n">
        <v>0.340784</v>
      </c>
      <c r="G3634" s="0" t="n">
        <f aca="false">12*Inputs!$B$6*(MIN(1,$H$50*$C3634)*(ic*Inputs!$C$6+pS+fee_fx*Inputs!$D$6-cost_acc-cost_wd*Inputs!$E$6*$E3634-cost_fx*Inputs!$D$6-$F3634)+(1-MIN(1,$H$50*$C3634))*(1-MIN(1,Inputs!$G$6*$D3634)*churn_nonbuyers)*(ic*Inputs!$C$6+fee_wd*Inputs!$E$6*(1-$B3634)+fee_fx*Inputs!$D$6-cost_acc-cost_wd*Inputs!$E$6*(1-$B3634)-cost_fx*Inputs!$D$6))</f>
        <v>183267.616253716</v>
      </c>
      <c r="H3634" s="0" t="n">
        <f aca="false">12*Inputs!$B$7*(MIN(1,$H$51*$C3634)*(ic*Inputs!$C$7+pE+fee_fx*Inputs!$D$7-cost_acc-cost_wd*Inputs!$E$7*$E3634-cost_fx*Inputs!$D$7-$F3634)+(1-MIN(1,$H$51*$C3634))*(1-MIN(1,Inputs!$G$7*$D3634)*churn_nonbuyers)*(ic*Inputs!$C$7+fee_wd*Inputs!$E$7*(1-$B3634)+fee_fx*Inputs!$D$7-cost_acc-cost_wd*Inputs!$E$7*(1-$B3634)-cost_fx*Inputs!$D$7))</f>
        <v>380221.489882642</v>
      </c>
      <c r="I3634" s="0" t="n">
        <f aca="false">12*Inputs!$B$8*(MIN(1,$H$52*$C3634)*(ic*Inputs!$C$8+pT-cost_acc-cost_wd*Inputs!$E$8-cost_fx*Inputs!$D$8-cost_ins)+(1-MIN(1,$H$52*$C3634))*(1-MIN(1,Inputs!$G$8*$D3634)*churn_nonbuyers)*(ic*Inputs!$C$8+fee_wd*Inputs!$E$8*(1-$B3634)+fee_fx*Inputs!$D$8-cost_acc-cost_wd*Inputs!$E$8*(1-$B3634)-cost_fx*Inputs!$D$8))</f>
        <v>155645.897789453</v>
      </c>
      <c r="J3634" s="0" t="n">
        <f aca="false">G3634+H3634+I3634-fixed</f>
        <v>19135.0039258103</v>
      </c>
      <c r="K3634" s="0" t="n">
        <f aca="false">12*Inputs!$B$6*(1-MIN(1,Inputs!$G$6*$D3634)*churn_nonbuyers)*(ic*Inputs!$C$6+fee_wd*Inputs!$E$6*(1-$B3634)+fee_fx*Inputs!$D$6-cost_acc-cost_wd*Inputs!$E$6*(1-$B3634)-cost_fx*Inputs!$D$6)</f>
        <v>145699.158510302</v>
      </c>
      <c r="L3634" s="0" t="n">
        <f aca="false">12*Inputs!$B$7*(1-MIN(1,Inputs!$G$7*$D3634)*churn_nonbuyers)*(ic*Inputs!$C$7+fee_wd*Inputs!$E$7*(1-$B3634)+fee_fx*Inputs!$D$7-cost_acc-cost_wd*Inputs!$E$7*(1-$B3634)-cost_fx*Inputs!$D$7)</f>
        <v>344454.295554181</v>
      </c>
      <c r="M3634" s="0" t="n">
        <f aca="false">12*Inputs!$B$8*(1-MIN(1,Inputs!$G$8*$D3634)*churn_nonbuyers)*(ic*Inputs!$C$8+fee_wd*Inputs!$E$8*(1-$B3634)+fee_fx*Inputs!$D$8-cost_acc-cost_wd*Inputs!$E$8*(1-$B3634)-cost_fx*Inputs!$D$8)</f>
        <v>103486.235821411</v>
      </c>
      <c r="N3634" s="0" t="n">
        <f aca="false">K3634+L3634+I3634-fixed</f>
        <v>-54200.6481460636</v>
      </c>
      <c r="O3634" s="0" t="n">
        <f aca="false">K3634+L3634+M3634-fixed</f>
        <v>-106360.310114105</v>
      </c>
      <c r="P3634" s="0" t="n">
        <f aca="false">12*Inputs!$B$6*(1-MIN(1,Inputs!$F$6*$D3634))*(ic*Inputs!$C$6+flat_fee-cost_acc-cost_wd*Inputs!$E$6*$E3634-cost_fx*Inputs!$D$6)+12*Inputs!$B$7*(1-MIN(1,Inputs!$F$7*$D3634))*(ic*Inputs!$C$7+flat_fee-cost_acc-cost_wd*Inputs!$E$7*$E3634-cost_fx*Inputs!$D$7)+12*Inputs!$B$8*(1-MIN(1,Inputs!$F$8*$D3634))*(ic*Inputs!$C$8+flat_fee-cost_acc-cost_wd*Inputs!$E$8*$E3634-cost_fx*Inputs!$D$8)-fixed</f>
        <v>52416.6536307201</v>
      </c>
    </row>
    <row r="3635" customFormat="false" ht="15" hidden="false" customHeight="false" outlineLevel="0" collapsed="false">
      <c r="A3635" s="0" t="n">
        <v>3570</v>
      </c>
      <c r="B3635" s="0" t="n">
        <v>0.344666</v>
      </c>
      <c r="C3635" s="0" t="n">
        <v>0.703254</v>
      </c>
      <c r="D3635" s="0" t="n">
        <v>1.089137</v>
      </c>
      <c r="E3635" s="0" t="n">
        <v>1.066685</v>
      </c>
      <c r="F3635" s="0" t="n">
        <v>0.248622</v>
      </c>
      <c r="G3635" s="0" t="n">
        <f aca="false">12*Inputs!$B$6*(MIN(1,$H$50*$C3635)*(ic*Inputs!$C$6+pS+fee_fx*Inputs!$D$6-cost_acc-cost_wd*Inputs!$E$6*$E3635-cost_fx*Inputs!$D$6-$F3635)+(1-MIN(1,$H$50*$C3635))*(1-MIN(1,Inputs!$G$6*$D3635)*churn_nonbuyers)*(ic*Inputs!$C$6+fee_wd*Inputs!$E$6*(1-$B3635)+fee_fx*Inputs!$D$6-cost_acc-cost_wd*Inputs!$E$6*(1-$B3635)-cost_fx*Inputs!$D$6))</f>
        <v>182186.782872639</v>
      </c>
      <c r="H3635" s="0" t="n">
        <f aca="false">12*Inputs!$B$7*(MIN(1,$H$51*$C3635)*(ic*Inputs!$C$7+pE+fee_fx*Inputs!$D$7-cost_acc-cost_wd*Inputs!$E$7*$E3635-cost_fx*Inputs!$D$7-$F3635)+(1-MIN(1,$H$51*$C3635))*(1-MIN(1,Inputs!$G$7*$D3635)*churn_nonbuyers)*(ic*Inputs!$C$7+fee_wd*Inputs!$E$7*(1-$B3635)+fee_fx*Inputs!$D$7-cost_acc-cost_wd*Inputs!$E$7*(1-$B3635)-cost_fx*Inputs!$D$7))</f>
        <v>383855.692052586</v>
      </c>
      <c r="I3635" s="0" t="n">
        <f aca="false">12*Inputs!$B$8*(MIN(1,$H$52*$C3635)*(ic*Inputs!$C$8+pT-cost_acc-cost_wd*Inputs!$E$8-cost_fx*Inputs!$D$8-cost_ins)+(1-MIN(1,$H$52*$C3635))*(1-MIN(1,Inputs!$G$8*$D3635)*churn_nonbuyers)*(ic*Inputs!$C$8+fee_wd*Inputs!$E$8*(1-$B3635)+fee_fx*Inputs!$D$8-cost_acc-cost_wd*Inputs!$E$8*(1-$B3635)-cost_fx*Inputs!$D$8))</f>
        <v>138749.908404297</v>
      </c>
      <c r="J3635" s="0" t="n">
        <f aca="false">G3635+H3635+I3635-fixed</f>
        <v>4792.38332952187</v>
      </c>
      <c r="K3635" s="0" t="n">
        <f aca="false">12*Inputs!$B$6*(1-MIN(1,Inputs!$G$6*$D3635)*churn_nonbuyers)*(ic*Inputs!$C$6+fee_wd*Inputs!$E$6*(1-$B3635)+fee_fx*Inputs!$D$6-cost_acc-cost_wd*Inputs!$E$6*(1-$B3635)-cost_fx*Inputs!$D$6)</f>
        <v>143692.392191342</v>
      </c>
      <c r="L3635" s="0" t="n">
        <f aca="false">12*Inputs!$B$7*(1-MIN(1,Inputs!$G$7*$D3635)*churn_nonbuyers)*(ic*Inputs!$C$7+fee_wd*Inputs!$E$7*(1-$B3635)+fee_fx*Inputs!$D$7-cost_acc-cost_wd*Inputs!$E$7*(1-$B3635)-cost_fx*Inputs!$D$7)</f>
        <v>342015.573138805</v>
      </c>
      <c r="M3635" s="0" t="n">
        <f aca="false">12*Inputs!$B$8*(1-MIN(1,Inputs!$G$8*$D3635)*churn_nonbuyers)*(ic*Inputs!$C$8+fee_wd*Inputs!$E$8*(1-$B3635)+fee_fx*Inputs!$D$8-cost_acc-cost_wd*Inputs!$E$8*(1-$B3635)-cost_fx*Inputs!$D$8)</f>
        <v>73623.0636129312</v>
      </c>
      <c r="N3635" s="0" t="n">
        <f aca="false">K3635+L3635+I3635-fixed</f>
        <v>-75542.1262655547</v>
      </c>
      <c r="O3635" s="0" t="n">
        <f aca="false">K3635+L3635+M3635-fixed</f>
        <v>-140668.971056921</v>
      </c>
      <c r="P3635" s="0" t="n">
        <f aca="false">12*Inputs!$B$6*(1-MIN(1,Inputs!$F$6*$D3635))*(ic*Inputs!$C$6+flat_fee-cost_acc-cost_wd*Inputs!$E$6*$E3635-cost_fx*Inputs!$D$6)+12*Inputs!$B$7*(1-MIN(1,Inputs!$F$7*$D3635))*(ic*Inputs!$C$7+flat_fee-cost_acc-cost_wd*Inputs!$E$7*$E3635-cost_fx*Inputs!$D$7)+12*Inputs!$B$8*(1-MIN(1,Inputs!$F$8*$D3635))*(ic*Inputs!$C$8+flat_fee-cost_acc-cost_wd*Inputs!$E$8*$E3635-cost_fx*Inputs!$D$8)-fixed</f>
        <v>-7176.18593319994</v>
      </c>
    </row>
    <row r="3636" customFormat="false" ht="15" hidden="false" customHeight="false" outlineLevel="0" collapsed="false">
      <c r="A3636" s="0" t="n">
        <v>3571</v>
      </c>
      <c r="B3636" s="0" t="n">
        <v>0.14444</v>
      </c>
      <c r="C3636" s="0" t="n">
        <v>1.032114</v>
      </c>
      <c r="D3636" s="0" t="n">
        <v>1.60258</v>
      </c>
      <c r="E3636" s="0" t="n">
        <v>1.138463</v>
      </c>
      <c r="F3636" s="0" t="n">
        <v>0.175024</v>
      </c>
      <c r="G3636" s="0" t="n">
        <f aca="false">12*Inputs!$B$6*(MIN(1,$H$50*$C3636)*(ic*Inputs!$C$6+pS+fee_fx*Inputs!$D$6-cost_acc-cost_wd*Inputs!$E$6*$E3636-cost_fx*Inputs!$D$6-$F3636)+(1-MIN(1,$H$50*$C3636))*(1-MIN(1,Inputs!$G$6*$D3636)*churn_nonbuyers)*(ic*Inputs!$C$6+fee_wd*Inputs!$E$6*(1-$B3636)+fee_fx*Inputs!$D$6-cost_acc-cost_wd*Inputs!$E$6*(1-$B3636)-cost_fx*Inputs!$D$6))</f>
        <v>220984.135897964</v>
      </c>
      <c r="H3636" s="0" t="n">
        <f aca="false">12*Inputs!$B$7*(MIN(1,$H$51*$C3636)*(ic*Inputs!$C$7+pE+fee_fx*Inputs!$D$7-cost_acc-cost_wd*Inputs!$E$7*$E3636-cost_fx*Inputs!$D$7-$F3636)+(1-MIN(1,$H$51*$C3636))*(1-MIN(1,Inputs!$G$7*$D3636)*churn_nonbuyers)*(ic*Inputs!$C$7+fee_wd*Inputs!$E$7*(1-$B3636)+fee_fx*Inputs!$D$7-cost_acc-cost_wd*Inputs!$E$7*(1-$B3636)-cost_fx*Inputs!$D$7))</f>
        <v>412179.778105973</v>
      </c>
      <c r="I3636" s="0" t="n">
        <f aca="false">12*Inputs!$B$8*(MIN(1,$H$52*$C3636)*(ic*Inputs!$C$8+pT-cost_acc-cost_wd*Inputs!$E$8-cost_fx*Inputs!$D$8-cost_ins)+(1-MIN(1,$H$52*$C3636))*(1-MIN(1,Inputs!$G$8*$D3636)*churn_nonbuyers)*(ic*Inputs!$C$8+fee_wd*Inputs!$E$8*(1-$B3636)+fee_fx*Inputs!$D$8-cost_acc-cost_wd*Inputs!$E$8*(1-$B3636)-cost_fx*Inputs!$D$8))</f>
        <v>148773.040416</v>
      </c>
      <c r="J3636" s="0" t="n">
        <f aca="false">G3636+H3636+I3636-fixed</f>
        <v>81936.9544199372</v>
      </c>
      <c r="K3636" s="0" t="n">
        <f aca="false">12*Inputs!$B$6*(1-MIN(1,Inputs!$G$6*$D3636)*churn_nonbuyers)*(ic*Inputs!$C$6+fee_wd*Inputs!$E$6*(1-$B3636)+fee_fx*Inputs!$D$6-cost_acc-cost_wd*Inputs!$E$6*(1-$B3636)-cost_fx*Inputs!$D$6)</f>
        <v>166313.26551744</v>
      </c>
      <c r="L3636" s="0" t="n">
        <f aca="false">12*Inputs!$B$7*(1-MIN(1,Inputs!$G$7*$D3636)*churn_nonbuyers)*(ic*Inputs!$C$7+fee_wd*Inputs!$E$7*(1-$B3636)+fee_fx*Inputs!$D$7-cost_acc-cost_wd*Inputs!$E$7*(1-$B3636)-cost_fx*Inputs!$D$7)</f>
        <v>364015.811470464</v>
      </c>
      <c r="M3636" s="0" t="n">
        <f aca="false">12*Inputs!$B$8*(1-MIN(1,Inputs!$G$8*$D3636)*churn_nonbuyers)*(ic*Inputs!$C$8+fee_wd*Inputs!$E$8*(1-$B3636)+fee_fx*Inputs!$D$8-cost_acc-cost_wd*Inputs!$E$8*(1-$B3636)-cost_fx*Inputs!$D$8)</f>
        <v>0</v>
      </c>
      <c r="N3636" s="0" t="n">
        <f aca="false">K3636+L3636+I3636-fixed</f>
        <v>-20897.882596096</v>
      </c>
      <c r="O3636" s="0" t="n">
        <f aca="false">K3636+L3636+M3636-fixed</f>
        <v>-169670.923012096</v>
      </c>
      <c r="P3636" s="0" t="n">
        <f aca="false">12*Inputs!$B$6*(1-MIN(1,Inputs!$F$6*$D3636))*(ic*Inputs!$C$6+flat_fee-cost_acc-cost_wd*Inputs!$E$6*$E3636-cost_fx*Inputs!$D$6)+12*Inputs!$B$7*(1-MIN(1,Inputs!$F$7*$D3636))*(ic*Inputs!$C$7+flat_fee-cost_acc-cost_wd*Inputs!$E$7*$E3636-cost_fx*Inputs!$D$7)+12*Inputs!$B$8*(1-MIN(1,Inputs!$F$8*$D3636))*(ic*Inputs!$C$8+flat_fee-cost_acc-cost_wd*Inputs!$E$8*$E3636-cost_fx*Inputs!$D$8)-fixed</f>
        <v>-309131.3419504</v>
      </c>
    </row>
    <row r="3637" customFormat="false" ht="15" hidden="false" customHeight="false" outlineLevel="0" collapsed="false">
      <c r="A3637" s="0" t="n">
        <v>3572</v>
      </c>
      <c r="B3637" s="0" t="n">
        <v>0.084884</v>
      </c>
      <c r="C3637" s="0" t="n">
        <v>0.921578</v>
      </c>
      <c r="D3637" s="0" t="n">
        <v>0.732761</v>
      </c>
      <c r="E3637" s="0" t="n">
        <v>1.115773</v>
      </c>
      <c r="F3637" s="0" t="n">
        <v>0.428664</v>
      </c>
      <c r="G3637" s="0" t="n">
        <f aca="false">12*Inputs!$B$6*(MIN(1,$H$50*$C3637)*(ic*Inputs!$C$6+pS+fee_fx*Inputs!$D$6-cost_acc-cost_wd*Inputs!$E$6*$E3637-cost_fx*Inputs!$D$6-$F3637)+(1-MIN(1,$H$50*$C3637))*(1-MIN(1,Inputs!$G$6*$D3637)*churn_nonbuyers)*(ic*Inputs!$C$6+fee_wd*Inputs!$E$6*(1-$B3637)+fee_fx*Inputs!$D$6-cost_acc-cost_wd*Inputs!$E$6*(1-$B3637)-cost_fx*Inputs!$D$6))</f>
        <v>225161.475008949</v>
      </c>
      <c r="H3637" s="0" t="n">
        <f aca="false">12*Inputs!$B$7*(MIN(1,$H$51*$C3637)*(ic*Inputs!$C$7+pE+fee_fx*Inputs!$D$7-cost_acc-cost_wd*Inputs!$E$7*$E3637-cost_fx*Inputs!$D$7-$F3637)+(1-MIN(1,$H$51*$C3637))*(1-MIN(1,Inputs!$G$7*$D3637)*churn_nonbuyers)*(ic*Inputs!$C$7+fee_wd*Inputs!$E$7*(1-$B3637)+fee_fx*Inputs!$D$7-cost_acc-cost_wd*Inputs!$E$7*(1-$B3637)-cost_fx*Inputs!$D$7))</f>
        <v>407562.327078389</v>
      </c>
      <c r="I3637" s="0" t="n">
        <f aca="false">12*Inputs!$B$8*(MIN(1,$H$52*$C3637)*(ic*Inputs!$C$8+pT-cost_acc-cost_wd*Inputs!$E$8-cost_fx*Inputs!$D$8-cost_ins)+(1-MIN(1,$H$52*$C3637))*(1-MIN(1,Inputs!$G$8*$D3637)*churn_nonbuyers)*(ic*Inputs!$C$8+fee_wd*Inputs!$E$8*(1-$B3637)+fee_fx*Inputs!$D$8-cost_acc-cost_wd*Inputs!$E$8*(1-$B3637)-cost_fx*Inputs!$D$8))</f>
        <v>188556.474299052</v>
      </c>
      <c r="J3637" s="0" t="n">
        <f aca="false">G3637+H3637+I3637-fixed</f>
        <v>121280.27638639</v>
      </c>
      <c r="K3637" s="0" t="n">
        <f aca="false">12*Inputs!$B$6*(1-MIN(1,Inputs!$G$6*$D3637)*churn_nonbuyers)*(ic*Inputs!$C$6+fee_wd*Inputs!$E$6*(1-$B3637)+fee_fx*Inputs!$D$6-cost_acc-cost_wd*Inputs!$E$6*(1-$B3637)-cost_fx*Inputs!$D$6)</f>
        <v>182438.310850013</v>
      </c>
      <c r="L3637" s="0" t="n">
        <f aca="false">12*Inputs!$B$7*(1-MIN(1,Inputs!$G$7*$D3637)*churn_nonbuyers)*(ic*Inputs!$C$7+fee_wd*Inputs!$E$7*(1-$B3637)+fee_fx*Inputs!$D$7-cost_acc-cost_wd*Inputs!$E$7*(1-$B3637)-cost_fx*Inputs!$D$7)</f>
        <v>382381.929582008</v>
      </c>
      <c r="M3637" s="0" t="n">
        <f aca="false">12*Inputs!$B$8*(1-MIN(1,Inputs!$G$8*$D3637)*churn_nonbuyers)*(ic*Inputs!$C$8+fee_wd*Inputs!$E$8*(1-$B3637)+fee_fx*Inputs!$D$8-cost_acc-cost_wd*Inputs!$E$8*(1-$B3637)-cost_fx*Inputs!$D$8)</f>
        <v>156994.244126726</v>
      </c>
      <c r="N3637" s="0" t="n">
        <f aca="false">K3637+L3637+I3637-fixed</f>
        <v>53376.7147310728</v>
      </c>
      <c r="O3637" s="0" t="n">
        <f aca="false">K3637+L3637+M3637-fixed</f>
        <v>21814.4845587469</v>
      </c>
      <c r="P3637" s="0" t="n">
        <f aca="false">12*Inputs!$B$6*(1-MIN(1,Inputs!$F$6*$D3637))*(ic*Inputs!$C$6+flat_fee-cost_acc-cost_wd*Inputs!$E$6*$E3637-cost_fx*Inputs!$D$6)+12*Inputs!$B$7*(1-MIN(1,Inputs!$F$7*$D3637))*(ic*Inputs!$C$7+flat_fee-cost_acc-cost_wd*Inputs!$E$7*$E3637-cost_fx*Inputs!$D$7)+12*Inputs!$B$8*(1-MIN(1,Inputs!$F$8*$D3637))*(ic*Inputs!$C$8+flat_fee-cost_acc-cost_wd*Inputs!$E$8*$E3637-cost_fx*Inputs!$D$8)-fixed</f>
        <v>163736.24421272</v>
      </c>
    </row>
    <row r="3638" customFormat="false" ht="15" hidden="false" customHeight="false" outlineLevel="0" collapsed="false">
      <c r="A3638" s="0" t="n">
        <v>3573</v>
      </c>
      <c r="B3638" s="0" t="n">
        <v>0.199252</v>
      </c>
      <c r="C3638" s="0" t="n">
        <v>0.779638</v>
      </c>
      <c r="D3638" s="0" t="n">
        <v>0.970967</v>
      </c>
      <c r="E3638" s="0" t="n">
        <v>1.133947</v>
      </c>
      <c r="F3638" s="0" t="n">
        <v>0.054247</v>
      </c>
      <c r="G3638" s="0" t="n">
        <f aca="false">12*Inputs!$B$6*(MIN(1,$H$50*$C3638)*(ic*Inputs!$C$6+pS+fee_fx*Inputs!$D$6-cost_acc-cost_wd*Inputs!$E$6*$E3638-cost_fx*Inputs!$D$6-$F3638)+(1-MIN(1,$H$50*$C3638))*(1-MIN(1,Inputs!$G$6*$D3638)*churn_nonbuyers)*(ic*Inputs!$C$6+fee_wd*Inputs!$E$6*(1-$B3638)+fee_fx*Inputs!$D$6-cost_acc-cost_wd*Inputs!$E$6*(1-$B3638)-cost_fx*Inputs!$D$6))</f>
        <v>208173.480010673</v>
      </c>
      <c r="H3638" s="0" t="n">
        <f aca="false">12*Inputs!$B$7*(MIN(1,$H$51*$C3638)*(ic*Inputs!$C$7+pE+fee_fx*Inputs!$D$7-cost_acc-cost_wd*Inputs!$E$7*$E3638-cost_fx*Inputs!$D$7-$F3638)+(1-MIN(1,$H$51*$C3638))*(1-MIN(1,Inputs!$G$7*$D3638)*churn_nonbuyers)*(ic*Inputs!$C$7+fee_wd*Inputs!$E$7*(1-$B3638)+fee_fx*Inputs!$D$7-cost_acc-cost_wd*Inputs!$E$7*(1-$B3638)-cost_fx*Inputs!$D$7))</f>
        <v>405940.196319393</v>
      </c>
      <c r="I3638" s="0" t="n">
        <f aca="false">12*Inputs!$B$8*(MIN(1,$H$52*$C3638)*(ic*Inputs!$C$8+pT-cost_acc-cost_wd*Inputs!$E$8-cost_fx*Inputs!$D$8-cost_ins)+(1-MIN(1,$H$52*$C3638))*(1-MIN(1,Inputs!$G$8*$D3638)*churn_nonbuyers)*(ic*Inputs!$C$8+fee_wd*Inputs!$E$8*(1-$B3638)+fee_fx*Inputs!$D$8-cost_acc-cost_wd*Inputs!$E$8*(1-$B3638)-cost_fx*Inputs!$D$8))</f>
        <v>158482.253370365</v>
      </c>
      <c r="J3638" s="0" t="n">
        <f aca="false">G3638+H3638+I3638-fixed</f>
        <v>72595.9297004319</v>
      </c>
      <c r="K3638" s="0" t="n">
        <f aca="false">12*Inputs!$B$6*(1-MIN(1,Inputs!$G$6*$D3638)*churn_nonbuyers)*(ic*Inputs!$C$6+fee_wd*Inputs!$E$6*(1-$B3638)+fee_fx*Inputs!$D$6-cost_acc-cost_wd*Inputs!$E$6*(1-$B3638)-cost_fx*Inputs!$D$6)</f>
        <v>164513.327880125</v>
      </c>
      <c r="L3638" s="0" t="n">
        <f aca="false">12*Inputs!$B$7*(1-MIN(1,Inputs!$G$7*$D3638)*churn_nonbuyers)*(ic*Inputs!$C$7+fee_wd*Inputs!$E$7*(1-$B3638)+fee_fx*Inputs!$D$7-cost_acc-cost_wd*Inputs!$E$7*(1-$B3638)-cost_fx*Inputs!$D$7)</f>
        <v>363598.673112075</v>
      </c>
      <c r="M3638" s="0" t="n">
        <f aca="false">12*Inputs!$B$8*(1-MIN(1,Inputs!$G$8*$D3638)*churn_nonbuyers)*(ic*Inputs!$C$8+fee_wd*Inputs!$E$8*(1-$B3638)+fee_fx*Inputs!$D$8-cost_acc-cost_wd*Inputs!$E$8*(1-$B3638)-cost_fx*Inputs!$D$8)</f>
        <v>101489.858960582</v>
      </c>
      <c r="N3638" s="0" t="n">
        <f aca="false">K3638+L3638+I3638-fixed</f>
        <v>-13405.7456374352</v>
      </c>
      <c r="O3638" s="0" t="n">
        <f aca="false">K3638+L3638+M3638-fixed</f>
        <v>-70398.1400472178</v>
      </c>
      <c r="P3638" s="0" t="n">
        <f aca="false">12*Inputs!$B$6*(1-MIN(1,Inputs!$F$6*$D3638))*(ic*Inputs!$C$6+flat_fee-cost_acc-cost_wd*Inputs!$E$6*$E3638-cost_fx*Inputs!$D$6)+12*Inputs!$B$7*(1-MIN(1,Inputs!$F$7*$D3638))*(ic*Inputs!$C$7+flat_fee-cost_acc-cost_wd*Inputs!$E$7*$E3638-cost_fx*Inputs!$D$7)+12*Inputs!$B$8*(1-MIN(1,Inputs!$F$8*$D3638))*(ic*Inputs!$C$8+flat_fee-cost_acc-cost_wd*Inputs!$E$8*$E3638-cost_fx*Inputs!$D$8)-fixed</f>
        <v>28046.08564376</v>
      </c>
    </row>
    <row r="3639" customFormat="false" ht="15" hidden="false" customHeight="false" outlineLevel="0" collapsed="false">
      <c r="A3639" s="0" t="n">
        <v>3574</v>
      </c>
      <c r="B3639" s="0" t="n">
        <v>0.297912</v>
      </c>
      <c r="C3639" s="0" t="n">
        <v>0.84677</v>
      </c>
      <c r="D3639" s="0" t="n">
        <v>1.525399</v>
      </c>
      <c r="E3639" s="0" t="n">
        <v>1.13199</v>
      </c>
      <c r="F3639" s="0" t="n">
        <v>0.138431</v>
      </c>
      <c r="G3639" s="0" t="n">
        <f aca="false">12*Inputs!$B$6*(MIN(1,$H$50*$C3639)*(ic*Inputs!$C$6+pS+fee_fx*Inputs!$D$6-cost_acc-cost_wd*Inputs!$E$6*$E3639-cost_fx*Inputs!$D$6-$F3639)+(1-MIN(1,$H$50*$C3639))*(1-MIN(1,Inputs!$G$6*$D3639)*churn_nonbuyers)*(ic*Inputs!$C$6+fee_wd*Inputs!$E$6*(1-$B3639)+fee_fx*Inputs!$D$6-cost_acc-cost_wd*Inputs!$E$6*(1-$B3639)-cost_fx*Inputs!$D$6))</f>
        <v>193625.655221918</v>
      </c>
      <c r="H3639" s="0" t="n">
        <f aca="false">12*Inputs!$B$7*(MIN(1,$H$51*$C3639)*(ic*Inputs!$C$7+pE+fee_fx*Inputs!$D$7-cost_acc-cost_wd*Inputs!$E$7*$E3639-cost_fx*Inputs!$D$7-$F3639)+(1-MIN(1,$H$51*$C3639))*(1-MIN(1,Inputs!$G$7*$D3639)*churn_nonbuyers)*(ic*Inputs!$C$7+fee_wd*Inputs!$E$7*(1-$B3639)+fee_fx*Inputs!$D$7-cost_acc-cost_wd*Inputs!$E$7*(1-$B3639)-cost_fx*Inputs!$D$7))</f>
        <v>392586.627446986</v>
      </c>
      <c r="I3639" s="0" t="n">
        <f aca="false">12*Inputs!$B$8*(MIN(1,$H$52*$C3639)*(ic*Inputs!$C$8+pT-cost_acc-cost_wd*Inputs!$E$8-cost_fx*Inputs!$D$8-cost_ins)+(1-MIN(1,$H$52*$C3639))*(1-MIN(1,Inputs!$G$8*$D3639)*churn_nonbuyers)*(ic*Inputs!$C$8+fee_wd*Inputs!$E$8*(1-$B3639)+fee_fx*Inputs!$D$8-cost_acc-cost_wd*Inputs!$E$8*(1-$B3639)-cost_fx*Inputs!$D$8))</f>
        <v>122056.81488</v>
      </c>
      <c r="J3639" s="0" t="n">
        <f aca="false">G3639+H3639+I3639-fixed</f>
        <v>8269.09754890367</v>
      </c>
      <c r="K3639" s="0" t="n">
        <f aca="false">12*Inputs!$B$6*(1-MIN(1,Inputs!$G$6*$D3639)*churn_nonbuyers)*(ic*Inputs!$C$6+fee_wd*Inputs!$E$6*(1-$B3639)+fee_fx*Inputs!$D$6-cost_acc-cost_wd*Inputs!$E$6*(1-$B3639)-cost_fx*Inputs!$D$6)</f>
        <v>146596.579681594</v>
      </c>
      <c r="L3639" s="0" t="n">
        <f aca="false">12*Inputs!$B$7*(1-MIN(1,Inputs!$G$7*$D3639)*churn_nonbuyers)*(ic*Inputs!$C$7+fee_wd*Inputs!$E$7*(1-$B3639)+fee_fx*Inputs!$D$7-cost_acc-cost_wd*Inputs!$E$7*(1-$B3639)-cost_fx*Inputs!$D$7)</f>
        <v>343812.603456956</v>
      </c>
      <c r="M3639" s="0" t="n">
        <f aca="false">12*Inputs!$B$8*(1-MIN(1,Inputs!$G$8*$D3639)*churn_nonbuyers)*(ic*Inputs!$C$8+fee_wd*Inputs!$E$8*(1-$B3639)+fee_fx*Inputs!$D$8-cost_acc-cost_wd*Inputs!$E$8*(1-$B3639)-cost_fx*Inputs!$D$8)</f>
        <v>0</v>
      </c>
      <c r="N3639" s="0" t="n">
        <f aca="false">K3639+L3639+I3639-fixed</f>
        <v>-87534.0019814502</v>
      </c>
      <c r="O3639" s="0" t="n">
        <f aca="false">K3639+L3639+M3639-fixed</f>
        <v>-209590.81686145</v>
      </c>
      <c r="P3639" s="0" t="n">
        <f aca="false">12*Inputs!$B$6*(1-MIN(1,Inputs!$F$6*$D3639))*(ic*Inputs!$C$6+flat_fee-cost_acc-cost_wd*Inputs!$E$6*$E3639-cost_fx*Inputs!$D$6)+12*Inputs!$B$7*(1-MIN(1,Inputs!$F$7*$D3639))*(ic*Inputs!$C$7+flat_fee-cost_acc-cost_wd*Inputs!$E$7*$E3639-cost_fx*Inputs!$D$7)+12*Inputs!$B$8*(1-MIN(1,Inputs!$F$8*$D3639))*(ic*Inputs!$C$8+flat_fee-cost_acc-cost_wd*Inputs!$E$8*$E3639-cost_fx*Inputs!$D$8)-fixed</f>
        <v>-266191.5079096</v>
      </c>
    </row>
    <row r="3640" customFormat="false" ht="15" hidden="false" customHeight="false" outlineLevel="0" collapsed="false">
      <c r="A3640" s="0" t="n">
        <v>3575</v>
      </c>
      <c r="B3640" s="0" t="n">
        <v>0.36612</v>
      </c>
      <c r="C3640" s="0" t="n">
        <v>0.959918</v>
      </c>
      <c r="D3640" s="0" t="n">
        <v>1.26751</v>
      </c>
      <c r="E3640" s="0" t="n">
        <v>1.092585</v>
      </c>
      <c r="F3640" s="0" t="n">
        <v>0.222561</v>
      </c>
      <c r="G3640" s="0" t="n">
        <f aca="false">12*Inputs!$B$6*(MIN(1,$H$50*$C3640)*(ic*Inputs!$C$6+pS+fee_fx*Inputs!$D$6-cost_acc-cost_wd*Inputs!$E$6*$E3640-cost_fx*Inputs!$D$6-$F3640)+(1-MIN(1,$H$50*$C3640))*(1-MIN(1,Inputs!$G$6*$D3640)*churn_nonbuyers)*(ic*Inputs!$C$6+fee_wd*Inputs!$E$6*(1-$B3640)+fee_fx*Inputs!$D$6-cost_acc-cost_wd*Inputs!$E$6*(1-$B3640)-cost_fx*Inputs!$D$6))</f>
        <v>192316.853266078</v>
      </c>
      <c r="H3640" s="0" t="n">
        <f aca="false">12*Inputs!$B$7*(MIN(1,$H$51*$C3640)*(ic*Inputs!$C$7+pE+fee_fx*Inputs!$D$7-cost_acc-cost_wd*Inputs!$E$7*$E3640-cost_fx*Inputs!$D$7-$F3640)+(1-MIN(1,$H$51*$C3640))*(1-MIN(1,Inputs!$G$7*$D3640)*churn_nonbuyers)*(ic*Inputs!$C$7+fee_wd*Inputs!$E$7*(1-$B3640)+fee_fx*Inputs!$D$7-cost_acc-cost_wd*Inputs!$E$7*(1-$B3640)-cost_fx*Inputs!$D$7))</f>
        <v>394706.453567042</v>
      </c>
      <c r="I3640" s="0" t="n">
        <f aca="false">12*Inputs!$B$8*(MIN(1,$H$52*$C3640)*(ic*Inputs!$C$8+pT-cost_acc-cost_wd*Inputs!$E$8-cost_fx*Inputs!$D$8-cost_ins)+(1-MIN(1,$H$52*$C3640))*(1-MIN(1,Inputs!$G$8*$D3640)*churn_nonbuyers)*(ic*Inputs!$C$8+fee_wd*Inputs!$E$8*(1-$B3640)+fee_fx*Inputs!$D$8-cost_acc-cost_wd*Inputs!$E$8*(1-$B3640)-cost_fx*Inputs!$D$8))</f>
        <v>149788.721687648</v>
      </c>
      <c r="J3640" s="0" t="n">
        <f aca="false">G3640+H3640+I3640-fixed</f>
        <v>36812.0285207675</v>
      </c>
      <c r="K3640" s="0" t="n">
        <f aca="false">12*Inputs!$B$6*(1-MIN(1,Inputs!$G$6*$D3640)*churn_nonbuyers)*(ic*Inputs!$C$6+fee_wd*Inputs!$E$6*(1-$B3640)+fee_fx*Inputs!$D$6-cost_acc-cost_wd*Inputs!$E$6*(1-$B3640)-cost_fx*Inputs!$D$6)</f>
        <v>139443.45668064</v>
      </c>
      <c r="L3640" s="0" t="n">
        <f aca="false">12*Inputs!$B$7*(1-MIN(1,Inputs!$G$7*$D3640)*churn_nonbuyers)*(ic*Inputs!$C$7+fee_wd*Inputs!$E$7*(1-$B3640)+fee_fx*Inputs!$D$7-cost_acc-cost_wd*Inputs!$E$7*(1-$B3640)-cost_fx*Inputs!$D$7)</f>
        <v>337151.661528384</v>
      </c>
      <c r="M3640" s="0" t="n">
        <f aca="false">12*Inputs!$B$8*(1-MIN(1,Inputs!$G$8*$D3640)*churn_nonbuyers)*(ic*Inputs!$C$8+fee_wd*Inputs!$E$8*(1-$B3640)+fee_fx*Inputs!$D$8-cost_acc-cost_wd*Inputs!$E$8*(1-$B3640)-cost_fx*Inputs!$D$8)</f>
        <v>34817.9967763201</v>
      </c>
      <c r="N3640" s="0" t="n">
        <f aca="false">K3640+L3640+I3640-fixed</f>
        <v>-73616.1601033279</v>
      </c>
      <c r="O3640" s="0" t="n">
        <f aca="false">K3640+L3640+M3640-fixed</f>
        <v>-188586.885014656</v>
      </c>
      <c r="P3640" s="0" t="n">
        <f aca="false">12*Inputs!$B$6*(1-MIN(1,Inputs!$F$6*$D3640))*(ic*Inputs!$C$6+flat_fee-cost_acc-cost_wd*Inputs!$E$6*$E3640-cost_fx*Inputs!$D$6)+12*Inputs!$B$7*(1-MIN(1,Inputs!$F$7*$D3640))*(ic*Inputs!$C$7+flat_fee-cost_acc-cost_wd*Inputs!$E$7*$E3640-cost_fx*Inputs!$D$7)+12*Inputs!$B$8*(1-MIN(1,Inputs!$F$8*$D3640))*(ic*Inputs!$C$8+flat_fee-cost_acc-cost_wd*Inputs!$E$8*$E3640-cost_fx*Inputs!$D$8)-fixed</f>
        <v>-114436.920076</v>
      </c>
    </row>
    <row r="3641" customFormat="false" ht="15" hidden="false" customHeight="false" outlineLevel="0" collapsed="false">
      <c r="A3641" s="0" t="n">
        <v>3576</v>
      </c>
      <c r="B3641" s="0" t="n">
        <v>0.279389</v>
      </c>
      <c r="C3641" s="0" t="n">
        <v>0.997718</v>
      </c>
      <c r="D3641" s="0" t="n">
        <v>1.492937</v>
      </c>
      <c r="E3641" s="0" t="n">
        <v>1.212727</v>
      </c>
      <c r="F3641" s="0" t="n">
        <v>0.180914</v>
      </c>
      <c r="G3641" s="0" t="n">
        <f aca="false">12*Inputs!$B$6*(MIN(1,$H$50*$C3641)*(ic*Inputs!$C$6+pS+fee_fx*Inputs!$D$6-cost_acc-cost_wd*Inputs!$E$6*$E3641-cost_fx*Inputs!$D$6-$F3641)+(1-MIN(1,$H$50*$C3641))*(1-MIN(1,Inputs!$G$6*$D3641)*churn_nonbuyers)*(ic*Inputs!$C$6+fee_wd*Inputs!$E$6*(1-$B3641)+fee_fx*Inputs!$D$6-cost_acc-cost_wd*Inputs!$E$6*(1-$B3641)-cost_fx*Inputs!$D$6))</f>
        <v>201684.92922143</v>
      </c>
      <c r="H3641" s="0" t="n">
        <f aca="false">12*Inputs!$B$7*(MIN(1,$H$51*$C3641)*(ic*Inputs!$C$7+pE+fee_fx*Inputs!$D$7-cost_acc-cost_wd*Inputs!$E$7*$E3641-cost_fx*Inputs!$D$7-$F3641)+(1-MIN(1,$H$51*$C3641))*(1-MIN(1,Inputs!$G$7*$D3641)*churn_nonbuyers)*(ic*Inputs!$C$7+fee_wd*Inputs!$E$7*(1-$B3641)+fee_fx*Inputs!$D$7-cost_acc-cost_wd*Inputs!$E$7*(1-$B3641)-cost_fx*Inputs!$D$7))</f>
        <v>391302.014931656</v>
      </c>
      <c r="I3641" s="0" t="n">
        <f aca="false">12*Inputs!$B$8*(MIN(1,$H$52*$C3641)*(ic*Inputs!$C$8+pT-cost_acc-cost_wd*Inputs!$E$8-cost_fx*Inputs!$D$8-cost_ins)+(1-MIN(1,$H$52*$C3641))*(1-MIN(1,Inputs!$G$8*$D3641)*churn_nonbuyers)*(ic*Inputs!$C$8+fee_wd*Inputs!$E$8*(1-$B3641)+fee_fx*Inputs!$D$8-cost_acc-cost_wd*Inputs!$E$8*(1-$B3641)-cost_fx*Inputs!$D$8))</f>
        <v>143815.063392</v>
      </c>
      <c r="J3641" s="0" t="n">
        <f aca="false">G3641+H3641+I3641-fixed</f>
        <v>36802.0075450863</v>
      </c>
      <c r="K3641" s="0" t="n">
        <f aca="false">12*Inputs!$B$6*(1-MIN(1,Inputs!$G$6*$D3641)*churn_nonbuyers)*(ic*Inputs!$C$6+fee_wd*Inputs!$E$6*(1-$B3641)+fee_fx*Inputs!$D$6-cost_acc-cost_wd*Inputs!$E$6*(1-$B3641)-cost_fx*Inputs!$D$6)</f>
        <v>149322.37230355</v>
      </c>
      <c r="L3641" s="0" t="n">
        <f aca="false">12*Inputs!$B$7*(1-MIN(1,Inputs!$G$7*$D3641)*churn_nonbuyers)*(ic*Inputs!$C$7+fee_wd*Inputs!$E$7*(1-$B3641)+fee_fx*Inputs!$D$7-cost_acc-cost_wd*Inputs!$E$7*(1-$B3641)-cost_fx*Inputs!$D$7)</f>
        <v>346711.33400613</v>
      </c>
      <c r="M3641" s="0" t="n">
        <f aca="false">12*Inputs!$B$8*(1-MIN(1,Inputs!$G$8*$D3641)*churn_nonbuyers)*(ic*Inputs!$C$8+fee_wd*Inputs!$E$8*(1-$B3641)+fee_fx*Inputs!$D$8-cost_acc-cost_wd*Inputs!$E$8*(1-$B3641)-cost_fx*Inputs!$D$8)</f>
        <v>0</v>
      </c>
      <c r="N3641" s="0" t="n">
        <f aca="false">K3641+L3641+I3641-fixed</f>
        <v>-60151.2302983204</v>
      </c>
      <c r="O3641" s="0" t="n">
        <f aca="false">K3641+L3641+M3641-fixed</f>
        <v>-203966.29369032</v>
      </c>
      <c r="P3641" s="0" t="n">
        <f aca="false">12*Inputs!$B$6*(1-MIN(1,Inputs!$F$6*$D3641))*(ic*Inputs!$C$6+flat_fee-cost_acc-cost_wd*Inputs!$E$6*$E3641-cost_fx*Inputs!$D$6)+12*Inputs!$B$7*(1-MIN(1,Inputs!$F$7*$D3641))*(ic*Inputs!$C$7+flat_fee-cost_acc-cost_wd*Inputs!$E$7*$E3641-cost_fx*Inputs!$D$7)+12*Inputs!$B$8*(1-MIN(1,Inputs!$F$8*$D3641))*(ic*Inputs!$C$8+flat_fee-cost_acc-cost_wd*Inputs!$E$8*$E3641-cost_fx*Inputs!$D$8)-fixed</f>
        <v>-274240.39832824</v>
      </c>
    </row>
    <row r="3642" customFormat="false" ht="15" hidden="false" customHeight="false" outlineLevel="0" collapsed="false">
      <c r="A3642" s="0" t="n">
        <v>3577</v>
      </c>
      <c r="B3642" s="0" t="n">
        <v>0.334676</v>
      </c>
      <c r="C3642" s="0" t="n">
        <v>1.048155</v>
      </c>
      <c r="D3642" s="0" t="n">
        <v>1.478903</v>
      </c>
      <c r="E3642" s="0" t="n">
        <v>1.117821</v>
      </c>
      <c r="F3642" s="0" t="n">
        <v>0.060894</v>
      </c>
      <c r="G3642" s="0" t="n">
        <f aca="false">12*Inputs!$B$6*(MIN(1,$H$50*$C3642)*(ic*Inputs!$C$6+pS+fee_fx*Inputs!$D$6-cost_acc-cost_wd*Inputs!$E$6*$E3642-cost_fx*Inputs!$D$6-$F3642)+(1-MIN(1,$H$50*$C3642))*(1-MIN(1,Inputs!$G$6*$D3642)*churn_nonbuyers)*(ic*Inputs!$C$6+fee_wd*Inputs!$E$6*(1-$B3642)+fee_fx*Inputs!$D$6-cost_acc-cost_wd*Inputs!$E$6*(1-$B3642)-cost_fx*Inputs!$D$6))</f>
        <v>202871.656778668</v>
      </c>
      <c r="H3642" s="0" t="n">
        <f aca="false">12*Inputs!$B$7*(MIN(1,$H$51*$C3642)*(ic*Inputs!$C$7+pE+fee_fx*Inputs!$D$7-cost_acc-cost_wd*Inputs!$E$7*$E3642-cost_fx*Inputs!$D$7-$F3642)+(1-MIN(1,$H$51*$C3642))*(1-MIN(1,Inputs!$G$7*$D3642)*churn_nonbuyers)*(ic*Inputs!$C$7+fee_wd*Inputs!$E$7*(1-$B3642)+fee_fx*Inputs!$D$7-cost_acc-cost_wd*Inputs!$E$7*(1-$B3642)-cost_fx*Inputs!$D$7))</f>
        <v>407932.32164481</v>
      </c>
      <c r="I3642" s="0" t="n">
        <f aca="false">12*Inputs!$B$8*(MIN(1,$H$52*$C3642)*(ic*Inputs!$C$8+pT-cost_acc-cost_wd*Inputs!$E$8-cost_fx*Inputs!$D$8-cost_ins)+(1-MIN(1,$H$52*$C3642))*(1-MIN(1,Inputs!$G$8*$D3642)*churn_nonbuyers)*(ic*Inputs!$C$8+fee_wd*Inputs!$E$8*(1-$B3642)+fee_fx*Inputs!$D$8-cost_acc-cost_wd*Inputs!$E$8*(1-$B3642)-cost_fx*Inputs!$D$8))</f>
        <v>151085.25432</v>
      </c>
      <c r="J3642" s="0" t="n">
        <f aca="false">G3642+H3642+I3642-fixed</f>
        <v>61889.232743478</v>
      </c>
      <c r="K3642" s="0" t="n">
        <f aca="false">12*Inputs!$B$6*(1-MIN(1,Inputs!$G$6*$D3642)*churn_nonbuyers)*(ic*Inputs!$C$6+fee_wd*Inputs!$E$6*(1-$B3642)+fee_fx*Inputs!$D$6-cost_acc-cost_wd*Inputs!$E$6*(1-$B3642)-cost_fx*Inputs!$D$6)</f>
        <v>142062.977811082</v>
      </c>
      <c r="L3642" s="0" t="n">
        <f aca="false">12*Inputs!$B$7*(1-MIN(1,Inputs!$G$7*$D3642)*churn_nonbuyers)*(ic*Inputs!$C$7+fee_wd*Inputs!$E$7*(1-$B3642)+fee_fx*Inputs!$D$7-cost_acc-cost_wd*Inputs!$E$7*(1-$B3642)-cost_fx*Inputs!$D$7)</f>
        <v>339256.043742649</v>
      </c>
      <c r="M3642" s="0" t="n">
        <f aca="false">12*Inputs!$B$8*(1-MIN(1,Inputs!$G$8*$D3642)*churn_nonbuyers)*(ic*Inputs!$C$8+fee_wd*Inputs!$E$8*(1-$B3642)+fee_fx*Inputs!$D$8-cost_acc-cost_wd*Inputs!$E$8*(1-$B3642)-cost_fx*Inputs!$D$8)</f>
        <v>0</v>
      </c>
      <c r="N3642" s="0" t="n">
        <f aca="false">K3642+L3642+I3642-fixed</f>
        <v>-67595.7241262695</v>
      </c>
      <c r="O3642" s="0" t="n">
        <f aca="false">K3642+L3642+M3642-fixed</f>
        <v>-218680.978446269</v>
      </c>
      <c r="P3642" s="0" t="n">
        <f aca="false">12*Inputs!$B$6*(1-MIN(1,Inputs!$F$6*$D3642))*(ic*Inputs!$C$6+flat_fee-cost_acc-cost_wd*Inputs!$E$6*$E3642-cost_fx*Inputs!$D$6)+12*Inputs!$B$7*(1-MIN(1,Inputs!$F$7*$D3642))*(ic*Inputs!$C$7+flat_fee-cost_acc-cost_wd*Inputs!$E$7*$E3642-cost_fx*Inputs!$D$7)+12*Inputs!$B$8*(1-MIN(1,Inputs!$F$8*$D3642))*(ic*Inputs!$C$8+flat_fee-cost_acc-cost_wd*Inputs!$E$8*$E3642-cost_fx*Inputs!$D$8)-fixed</f>
        <v>-236951.52369688</v>
      </c>
    </row>
    <row r="3643" customFormat="false" ht="15" hidden="false" customHeight="false" outlineLevel="0" collapsed="false">
      <c r="A3643" s="0" t="n">
        <v>3578</v>
      </c>
      <c r="B3643" s="0" t="n">
        <v>0.206422</v>
      </c>
      <c r="C3643" s="0" t="n">
        <v>1.015856</v>
      </c>
      <c r="D3643" s="0" t="n">
        <v>0.95319</v>
      </c>
      <c r="E3643" s="0" t="n">
        <v>1.132612</v>
      </c>
      <c r="F3643" s="0" t="n">
        <v>0.395594</v>
      </c>
      <c r="G3643" s="0" t="n">
        <f aca="false">12*Inputs!$B$6*(MIN(1,$H$50*$C3643)*(ic*Inputs!$C$6+pS+fee_fx*Inputs!$D$6-cost_acc-cost_wd*Inputs!$E$6*$E3643-cost_fx*Inputs!$D$6-$F3643)+(1-MIN(1,$H$50*$C3643))*(1-MIN(1,Inputs!$G$6*$D3643)*churn_nonbuyers)*(ic*Inputs!$C$6+fee_wd*Inputs!$E$6*(1-$B3643)+fee_fx*Inputs!$D$6-cost_acc-cost_wd*Inputs!$E$6*(1-$B3643)-cost_fx*Inputs!$D$6))</f>
        <v>212681.561580483</v>
      </c>
      <c r="H3643" s="0" t="n">
        <f aca="false">12*Inputs!$B$7*(MIN(1,$H$51*$C3643)*(ic*Inputs!$C$7+pE+fee_fx*Inputs!$D$7-cost_acc-cost_wd*Inputs!$E$7*$E3643-cost_fx*Inputs!$D$7-$F3643)+(1-MIN(1,$H$51*$C3643))*(1-MIN(1,Inputs!$G$7*$D3643)*churn_nonbuyers)*(ic*Inputs!$C$7+fee_wd*Inputs!$E$7*(1-$B3643)+fee_fx*Inputs!$D$7-cost_acc-cost_wd*Inputs!$E$7*(1-$B3643)-cost_fx*Inputs!$D$7))</f>
        <v>398475.056590332</v>
      </c>
      <c r="I3643" s="0" t="n">
        <f aca="false">12*Inputs!$B$8*(MIN(1,$H$52*$C3643)*(ic*Inputs!$C$8+pT-cost_acc-cost_wd*Inputs!$E$8-cost_fx*Inputs!$D$8-cost_ins)+(1-MIN(1,$H$52*$C3643))*(1-MIN(1,Inputs!$G$8*$D3643)*churn_nonbuyers)*(ic*Inputs!$C$8+fee_wd*Inputs!$E$8*(1-$B3643)+fee_fx*Inputs!$D$8-cost_acc-cost_wd*Inputs!$E$8*(1-$B3643)-cost_fx*Inputs!$D$8))</f>
        <v>176856.004080351</v>
      </c>
      <c r="J3643" s="0" t="n">
        <f aca="false">G3643+H3643+I3643-fixed</f>
        <v>88012.6222511665</v>
      </c>
      <c r="K3643" s="0" t="n">
        <f aca="false">12*Inputs!$B$6*(1-MIN(1,Inputs!$G$6*$D3643)*churn_nonbuyers)*(ic*Inputs!$C$6+fee_wd*Inputs!$E$6*(1-$B3643)+fee_fx*Inputs!$D$6-cost_acc-cost_wd*Inputs!$E$6*(1-$B3643)-cost_fx*Inputs!$D$6)</f>
        <v>163683.744380496</v>
      </c>
      <c r="L3643" s="0" t="n">
        <f aca="false">12*Inputs!$B$7*(1-MIN(1,Inputs!$G$7*$D3643)*churn_nonbuyers)*(ic*Inputs!$C$7+fee_wd*Inputs!$E$7*(1-$B3643)+fee_fx*Inputs!$D$7-cost_acc-cost_wd*Inputs!$E$7*(1-$B3643)-cost_fx*Inputs!$D$7)</f>
        <v>362795.446308298</v>
      </c>
      <c r="M3643" s="0" t="n">
        <f aca="false">12*Inputs!$B$8*(1-MIN(1,Inputs!$G$8*$D3643)*churn_nonbuyers)*(ic*Inputs!$C$8+fee_wd*Inputs!$E$8*(1-$B3643)+fee_fx*Inputs!$D$8-cost_acc-cost_wd*Inputs!$E$8*(1-$B3643)-cost_fx*Inputs!$D$8)</f>
        <v>105318.008175648</v>
      </c>
      <c r="N3643" s="0" t="n">
        <f aca="false">K3643+L3643+I3643-fixed</f>
        <v>3335.19476914487</v>
      </c>
      <c r="O3643" s="0" t="n">
        <f aca="false">K3643+L3643+M3643-fixed</f>
        <v>-68202.8011355583</v>
      </c>
      <c r="P3643" s="0" t="n">
        <f aca="false">12*Inputs!$B$6*(1-MIN(1,Inputs!$F$6*$D3643))*(ic*Inputs!$C$6+flat_fee-cost_acc-cost_wd*Inputs!$E$6*$E3643-cost_fx*Inputs!$D$6)+12*Inputs!$B$7*(1-MIN(1,Inputs!$F$7*$D3643))*(ic*Inputs!$C$7+flat_fee-cost_acc-cost_wd*Inputs!$E$7*$E3643-cost_fx*Inputs!$D$7)+12*Inputs!$B$8*(1-MIN(1,Inputs!$F$8*$D3643))*(ic*Inputs!$C$8+flat_fee-cost_acc-cost_wd*Inputs!$E$8*$E3643-cost_fx*Inputs!$D$8)-fixed</f>
        <v>38091.2694272</v>
      </c>
    </row>
    <row r="3644" customFormat="false" ht="15" hidden="false" customHeight="false" outlineLevel="0" collapsed="false">
      <c r="A3644" s="0" t="n">
        <v>3579</v>
      </c>
      <c r="B3644" s="0" t="n">
        <v>0.136533</v>
      </c>
      <c r="C3644" s="0" t="n">
        <v>0.971112</v>
      </c>
      <c r="D3644" s="0" t="n">
        <v>1.257328</v>
      </c>
      <c r="E3644" s="0" t="n">
        <v>1.231282</v>
      </c>
      <c r="F3644" s="0" t="n">
        <v>0.379399</v>
      </c>
      <c r="G3644" s="0" t="n">
        <f aca="false">12*Inputs!$B$6*(MIN(1,$H$50*$C3644)*(ic*Inputs!$C$6+pS+fee_fx*Inputs!$D$6-cost_acc-cost_wd*Inputs!$E$6*$E3644-cost_fx*Inputs!$D$6-$F3644)+(1-MIN(1,$H$50*$C3644))*(1-MIN(1,Inputs!$G$6*$D3644)*churn_nonbuyers)*(ic*Inputs!$C$6+fee_wd*Inputs!$E$6*(1-$B3644)+fee_fx*Inputs!$D$6-cost_acc-cost_wd*Inputs!$E$6*(1-$B3644)-cost_fx*Inputs!$D$6))</f>
        <v>214966.075235743</v>
      </c>
      <c r="H3644" s="0" t="n">
        <f aca="false">12*Inputs!$B$7*(MIN(1,$H$51*$C3644)*(ic*Inputs!$C$7+pE+fee_fx*Inputs!$D$7-cost_acc-cost_wd*Inputs!$E$7*$E3644-cost_fx*Inputs!$D$7-$F3644)+(1-MIN(1,$H$51*$C3644))*(1-MIN(1,Inputs!$G$7*$D3644)*churn_nonbuyers)*(ic*Inputs!$C$7+fee_wd*Inputs!$E$7*(1-$B3644)+fee_fx*Inputs!$D$7-cost_acc-cost_wd*Inputs!$E$7*(1-$B3644)-cost_fx*Inputs!$D$7))</f>
        <v>390609.577119174</v>
      </c>
      <c r="I3644" s="0" t="n">
        <f aca="false">12*Inputs!$B$8*(MIN(1,$H$52*$C3644)*(ic*Inputs!$C$8+pT-cost_acc-cost_wd*Inputs!$E$8-cost_fx*Inputs!$D$8-cost_ins)+(1-MIN(1,$H$52*$C3644))*(1-MIN(1,Inputs!$G$8*$D3644)*churn_nonbuyers)*(ic*Inputs!$C$8+fee_wd*Inputs!$E$8*(1-$B3644)+fee_fx*Inputs!$D$8-cost_acc-cost_wd*Inputs!$E$8*(1-$B3644)-cost_fx*Inputs!$D$8))</f>
        <v>152257.302001946</v>
      </c>
      <c r="J3644" s="0" t="n">
        <f aca="false">G3644+H3644+I3644-fixed</f>
        <v>57832.9543568622</v>
      </c>
      <c r="K3644" s="0" t="n">
        <f aca="false">12*Inputs!$B$6*(1-MIN(1,Inputs!$G$6*$D3644)*churn_nonbuyers)*(ic*Inputs!$C$6+fee_wd*Inputs!$E$6*(1-$B3644)+fee_fx*Inputs!$D$6-cost_acc-cost_wd*Inputs!$E$6*(1-$B3644)-cost_fx*Inputs!$D$6)</f>
        <v>170501.382459533</v>
      </c>
      <c r="L3644" s="0" t="n">
        <f aca="false">12*Inputs!$B$7*(1-MIN(1,Inputs!$G$7*$D3644)*churn_nonbuyers)*(ic*Inputs!$C$7+fee_wd*Inputs!$E$7*(1-$B3644)+fee_fx*Inputs!$D$7-cost_acc-cost_wd*Inputs!$E$7*(1-$B3644)-cost_fx*Inputs!$D$7)</f>
        <v>369072.20893172</v>
      </c>
      <c r="M3644" s="0" t="n">
        <f aca="false">12*Inputs!$B$8*(1-MIN(1,Inputs!$G$8*$D3644)*churn_nonbuyers)*(ic*Inputs!$C$8+fee_wd*Inputs!$E$8*(1-$B3644)+fee_fx*Inputs!$D$8-cost_acc-cost_wd*Inputs!$E$8*(1-$B3644)-cost_fx*Inputs!$D$8)</f>
        <v>38340.1178244864</v>
      </c>
      <c r="N3644" s="0" t="n">
        <f aca="false">K3644+L3644+I3644-fixed</f>
        <v>-8169.10660680197</v>
      </c>
      <c r="O3644" s="0" t="n">
        <f aca="false">K3644+L3644+M3644-fixed</f>
        <v>-122086.290784261</v>
      </c>
      <c r="P3644" s="0" t="n">
        <f aca="false">12*Inputs!$B$6*(1-MIN(1,Inputs!$F$6*$D3644))*(ic*Inputs!$C$6+flat_fee-cost_acc-cost_wd*Inputs!$E$6*$E3644-cost_fx*Inputs!$D$6)+12*Inputs!$B$7*(1-MIN(1,Inputs!$F$7*$D3644))*(ic*Inputs!$C$7+flat_fee-cost_acc-cost_wd*Inputs!$E$7*$E3644-cost_fx*Inputs!$D$7)+12*Inputs!$B$8*(1-MIN(1,Inputs!$F$8*$D3644))*(ic*Inputs!$C$8+flat_fee-cost_acc-cost_wd*Inputs!$E$8*$E3644-cost_fx*Inputs!$D$8)-fixed</f>
        <v>-160272.60810496</v>
      </c>
    </row>
    <row r="3645" customFormat="false" ht="15" hidden="false" customHeight="false" outlineLevel="0" collapsed="false">
      <c r="A3645" s="0" t="n">
        <v>3580</v>
      </c>
      <c r="B3645" s="0" t="n">
        <v>0.125429</v>
      </c>
      <c r="C3645" s="0" t="n">
        <v>0.998127</v>
      </c>
      <c r="D3645" s="0" t="n">
        <v>1.308491</v>
      </c>
      <c r="E3645" s="0" t="n">
        <v>1.161557</v>
      </c>
      <c r="F3645" s="0" t="n">
        <v>0.126482</v>
      </c>
      <c r="G3645" s="0" t="n">
        <f aca="false">12*Inputs!$B$6*(MIN(1,$H$50*$C3645)*(ic*Inputs!$C$6+pS+fee_fx*Inputs!$D$6-cost_acc-cost_wd*Inputs!$E$6*$E3645-cost_fx*Inputs!$D$6-$F3645)+(1-MIN(1,$H$50*$C3645))*(1-MIN(1,Inputs!$G$6*$D3645)*churn_nonbuyers)*(ic*Inputs!$C$6+fee_wd*Inputs!$E$6*(1-$B3645)+fee_fx*Inputs!$D$6-cost_acc-cost_wd*Inputs!$E$6*(1-$B3645)-cost_fx*Inputs!$D$6))</f>
        <v>224569.545374096</v>
      </c>
      <c r="H3645" s="0" t="n">
        <f aca="false">12*Inputs!$B$7*(MIN(1,$H$51*$C3645)*(ic*Inputs!$C$7+pE+fee_fx*Inputs!$D$7-cost_acc-cost_wd*Inputs!$E$7*$E3645-cost_fx*Inputs!$D$7-$F3645)+(1-MIN(1,$H$51*$C3645))*(1-MIN(1,Inputs!$G$7*$D3645)*churn_nonbuyers)*(ic*Inputs!$C$7+fee_wd*Inputs!$E$7*(1-$B3645)+fee_fx*Inputs!$D$7-cost_acc-cost_wd*Inputs!$E$7*(1-$B3645)-cost_fx*Inputs!$D$7))</f>
        <v>414335.946564533</v>
      </c>
      <c r="I3645" s="0" t="n">
        <f aca="false">12*Inputs!$B$8*(MIN(1,$H$52*$C3645)*(ic*Inputs!$C$8+pT-cost_acc-cost_wd*Inputs!$E$8-cost_fx*Inputs!$D$8-cost_ins)+(1-MIN(1,$H$52*$C3645))*(1-MIN(1,Inputs!$G$8*$D3645)*churn_nonbuyers)*(ic*Inputs!$C$8+fee_wd*Inputs!$E$8*(1-$B3645)+fee_fx*Inputs!$D$8-cost_acc-cost_wd*Inputs!$E$8*(1-$B3645)-cost_fx*Inputs!$D$8))</f>
        <v>151988.298379698</v>
      </c>
      <c r="J3645" s="0" t="n">
        <f aca="false">G3645+H3645+I3645-fixed</f>
        <v>90893.7903183268</v>
      </c>
      <c r="K3645" s="0" t="n">
        <f aca="false">12*Inputs!$B$6*(1-MIN(1,Inputs!$G$6*$D3645)*churn_nonbuyers)*(ic*Inputs!$C$6+fee_wd*Inputs!$E$6*(1-$B3645)+fee_fx*Inputs!$D$6-cost_acc-cost_wd*Inputs!$E$6*(1-$B3645)-cost_fx*Inputs!$D$6)</f>
        <v>171530.318287001</v>
      </c>
      <c r="L3645" s="0" t="n">
        <f aca="false">12*Inputs!$B$7*(1-MIN(1,Inputs!$G$7*$D3645)*churn_nonbuyers)*(ic*Inputs!$C$7+fee_wd*Inputs!$E$7*(1-$B3645)+fee_fx*Inputs!$D$7-cost_acc-cost_wd*Inputs!$E$7*(1-$B3645)-cost_fx*Inputs!$D$7)</f>
        <v>370019.727004201</v>
      </c>
      <c r="M3645" s="0" t="n">
        <f aca="false">12*Inputs!$B$8*(1-MIN(1,Inputs!$G$8*$D3645)*churn_nonbuyers)*(ic*Inputs!$C$8+fee_wd*Inputs!$E$8*(1-$B3645)+fee_fx*Inputs!$D$8-cost_acc-cost_wd*Inputs!$E$8*(1-$B3645)-cost_fx*Inputs!$D$8)</f>
        <v>26929.9076326704</v>
      </c>
      <c r="N3645" s="0" t="n">
        <f aca="false">K3645+L3645+I3645-fixed</f>
        <v>-6461.65632910025</v>
      </c>
      <c r="O3645" s="0" t="n">
        <f aca="false">K3645+L3645+M3645-fixed</f>
        <v>-131520.047076128</v>
      </c>
      <c r="P3645" s="0" t="n">
        <f aca="false">12*Inputs!$B$6*(1-MIN(1,Inputs!$F$6*$D3645))*(ic*Inputs!$C$6+flat_fee-cost_acc-cost_wd*Inputs!$E$6*$E3645-cost_fx*Inputs!$D$6)+12*Inputs!$B$7*(1-MIN(1,Inputs!$F$7*$D3645))*(ic*Inputs!$C$7+flat_fee-cost_acc-cost_wd*Inputs!$E$7*$E3645-cost_fx*Inputs!$D$7)+12*Inputs!$B$8*(1-MIN(1,Inputs!$F$8*$D3645))*(ic*Inputs!$C$8+flat_fee-cost_acc-cost_wd*Inputs!$E$8*$E3645-cost_fx*Inputs!$D$8)-fixed</f>
        <v>-161326.00533112</v>
      </c>
    </row>
    <row r="3646" customFormat="false" ht="15" hidden="false" customHeight="false" outlineLevel="0" collapsed="false">
      <c r="A3646" s="0" t="n">
        <v>3581</v>
      </c>
      <c r="B3646" s="0" t="n">
        <v>0.061652</v>
      </c>
      <c r="C3646" s="0" t="n">
        <v>0.827973</v>
      </c>
      <c r="D3646" s="0" t="n">
        <v>1.424511</v>
      </c>
      <c r="E3646" s="0" t="n">
        <v>1.186728</v>
      </c>
      <c r="F3646" s="0" t="n">
        <v>0.312075</v>
      </c>
      <c r="G3646" s="0" t="n">
        <f aca="false">12*Inputs!$B$6*(MIN(1,$H$50*$C3646)*(ic*Inputs!$C$6+pS+fee_fx*Inputs!$D$6-cost_acc-cost_wd*Inputs!$E$6*$E3646-cost_fx*Inputs!$D$6-$F3646)+(1-MIN(1,$H$50*$C3646))*(1-MIN(1,Inputs!$G$6*$D3646)*churn_nonbuyers)*(ic*Inputs!$C$6+fee_wd*Inputs!$E$6*(1-$B3646)+fee_fx*Inputs!$D$6-cost_acc-cost_wd*Inputs!$E$6*(1-$B3646)-cost_fx*Inputs!$D$6))</f>
        <v>218477.720632805</v>
      </c>
      <c r="H3646" s="0" t="n">
        <f aca="false">12*Inputs!$B$7*(MIN(1,$H$51*$C3646)*(ic*Inputs!$C$7+pE+fee_fx*Inputs!$D$7-cost_acc-cost_wd*Inputs!$E$7*$E3646-cost_fx*Inputs!$D$7-$F3646)+(1-MIN(1,$H$51*$C3646))*(1-MIN(1,Inputs!$G$7*$D3646)*churn_nonbuyers)*(ic*Inputs!$C$7+fee_wd*Inputs!$E$7*(1-$B3646)+fee_fx*Inputs!$D$7-cost_acc-cost_wd*Inputs!$E$7*(1-$B3646)-cost_fx*Inputs!$D$7))</f>
        <v>400512.422683722</v>
      </c>
      <c r="I3646" s="0" t="n">
        <f aca="false">12*Inputs!$B$8*(MIN(1,$H$52*$C3646)*(ic*Inputs!$C$8+pT-cost_acc-cost_wd*Inputs!$E$8-cost_fx*Inputs!$D$8-cost_ins)+(1-MIN(1,$H$52*$C3646))*(1-MIN(1,Inputs!$G$8*$D3646)*churn_nonbuyers)*(ic*Inputs!$C$8+fee_wd*Inputs!$E$8*(1-$B3646)+fee_fx*Inputs!$D$8-cost_acc-cost_wd*Inputs!$E$8*(1-$B3646)-cost_fx*Inputs!$D$8))</f>
        <v>119733.83772872</v>
      </c>
      <c r="J3646" s="0" t="n">
        <f aca="false">G3646+H3646+I3646-fixed</f>
        <v>38723.9810452473</v>
      </c>
      <c r="K3646" s="0" t="n">
        <f aca="false">12*Inputs!$B$6*(1-MIN(1,Inputs!$G$6*$D3646)*churn_nonbuyers)*(ic*Inputs!$C$6+fee_wd*Inputs!$E$6*(1-$B3646)+fee_fx*Inputs!$D$6-cost_acc-cost_wd*Inputs!$E$6*(1-$B3646)-cost_fx*Inputs!$D$6)</f>
        <v>178995.373575638</v>
      </c>
      <c r="L3646" s="0" t="n">
        <f aca="false">12*Inputs!$B$7*(1-MIN(1,Inputs!$G$7*$D3646)*churn_nonbuyers)*(ic*Inputs!$C$7+fee_wd*Inputs!$E$7*(1-$B3646)+fee_fx*Inputs!$D$7-cost_acc-cost_wd*Inputs!$E$7*(1-$B3646)-cost_fx*Inputs!$D$7)</f>
        <v>377470.626417383</v>
      </c>
      <c r="M3646" s="0" t="n">
        <f aca="false">12*Inputs!$B$8*(1-MIN(1,Inputs!$G$8*$D3646)*churn_nonbuyers)*(ic*Inputs!$C$8+fee_wd*Inputs!$E$8*(1-$B3646)+fee_fx*Inputs!$D$8-cost_acc-cost_wd*Inputs!$E$8*(1-$B3646)-cost_fx*Inputs!$D$8)</f>
        <v>919.315512979189</v>
      </c>
      <c r="N3646" s="0" t="n">
        <f aca="false">K3646+L3646+I3646-fixed</f>
        <v>-23800.1622782587</v>
      </c>
      <c r="O3646" s="0" t="n">
        <f aca="false">K3646+L3646+M3646-fixed</f>
        <v>-142614.684493999</v>
      </c>
      <c r="P3646" s="0" t="n">
        <f aca="false">12*Inputs!$B$6*(1-MIN(1,Inputs!$F$6*$D3646))*(ic*Inputs!$C$6+flat_fee-cost_acc-cost_wd*Inputs!$E$6*$E3646-cost_fx*Inputs!$D$6)+12*Inputs!$B$7*(1-MIN(1,Inputs!$F$7*$D3646))*(ic*Inputs!$C$7+flat_fee-cost_acc-cost_wd*Inputs!$E$7*$E3646-cost_fx*Inputs!$D$7)+12*Inputs!$B$8*(1-MIN(1,Inputs!$F$8*$D3646))*(ic*Inputs!$C$8+flat_fee-cost_acc-cost_wd*Inputs!$E$8*$E3646-cost_fx*Inputs!$D$8)-fixed</f>
        <v>-230563.79360608</v>
      </c>
    </row>
    <row r="3647" customFormat="false" ht="15" hidden="false" customHeight="false" outlineLevel="0" collapsed="false">
      <c r="A3647" s="0" t="n">
        <v>3582</v>
      </c>
      <c r="B3647" s="0" t="n">
        <v>0.312833</v>
      </c>
      <c r="C3647" s="0" t="n">
        <v>1.020636</v>
      </c>
      <c r="D3647" s="0" t="n">
        <v>1.089272</v>
      </c>
      <c r="E3647" s="0" t="n">
        <v>1.289446</v>
      </c>
      <c r="F3647" s="0" t="n">
        <v>0.329281</v>
      </c>
      <c r="G3647" s="0" t="n">
        <f aca="false">12*Inputs!$B$6*(MIN(1,$H$50*$C3647)*(ic*Inputs!$C$6+pS+fee_fx*Inputs!$D$6-cost_acc-cost_wd*Inputs!$E$6*$E3647-cost_fx*Inputs!$D$6-$F3647)+(1-MIN(1,$H$50*$C3647))*(1-MIN(1,Inputs!$G$6*$D3647)*churn_nonbuyers)*(ic*Inputs!$C$6+fee_wd*Inputs!$E$6*(1-$B3647)+fee_fx*Inputs!$D$6-cost_acc-cost_wd*Inputs!$E$6*(1-$B3647)-cost_fx*Inputs!$D$6))</f>
        <v>196403.884999912</v>
      </c>
      <c r="H3647" s="0" t="n">
        <f aca="false">12*Inputs!$B$7*(MIN(1,$H$51*$C3647)*(ic*Inputs!$C$7+pE+fee_fx*Inputs!$D$7-cost_acc-cost_wd*Inputs!$E$7*$E3647-cost_fx*Inputs!$D$7-$F3647)+(1-MIN(1,$H$51*$C3647))*(1-MIN(1,Inputs!$G$7*$D3647)*churn_nonbuyers)*(ic*Inputs!$C$7+fee_wd*Inputs!$E$7*(1-$B3647)+fee_fx*Inputs!$D$7-cost_acc-cost_wd*Inputs!$E$7*(1-$B3647)-cost_fx*Inputs!$D$7))</f>
        <v>374427.927612666</v>
      </c>
      <c r="I3647" s="0" t="n">
        <f aca="false">12*Inputs!$B$8*(MIN(1,$H$52*$C3647)*(ic*Inputs!$C$8+pT-cost_acc-cost_wd*Inputs!$E$8-cost_fx*Inputs!$D$8-cost_ins)+(1-MIN(1,$H$52*$C3647))*(1-MIN(1,Inputs!$G$8*$D3647)*churn_nonbuyers)*(ic*Inputs!$C$8+fee_wd*Inputs!$E$8*(1-$B3647)+fee_fx*Inputs!$D$8-cost_acc-cost_wd*Inputs!$E$8*(1-$B3647)-cost_fx*Inputs!$D$8))</f>
        <v>168237.244286992</v>
      </c>
      <c r="J3647" s="0" t="n">
        <f aca="false">G3647+H3647+I3647-fixed</f>
        <v>39069.0568995704</v>
      </c>
      <c r="K3647" s="0" t="n">
        <f aca="false">12*Inputs!$B$6*(1-MIN(1,Inputs!$G$6*$D3647)*churn_nonbuyers)*(ic*Inputs!$C$6+fee_wd*Inputs!$E$6*(1-$B3647)+fee_fx*Inputs!$D$6-cost_acc-cost_wd*Inputs!$E$6*(1-$B3647)-cost_fx*Inputs!$D$6)</f>
        <v>148025.659878547</v>
      </c>
      <c r="L3647" s="0" t="n">
        <f aca="false">12*Inputs!$B$7*(1-MIN(1,Inputs!$G$7*$D3647)*churn_nonbuyers)*(ic*Inputs!$C$7+fee_wd*Inputs!$E$7*(1-$B3647)+fee_fx*Inputs!$D$7-cost_acc-cost_wd*Inputs!$E$7*(1-$B3647)-cost_fx*Inputs!$D$7)</f>
        <v>346448.298071128</v>
      </c>
      <c r="M3647" s="0" t="n">
        <f aca="false">12*Inputs!$B$8*(1-MIN(1,Inputs!$G$8*$D3647)*churn_nonbuyers)*(ic*Inputs!$C$8+fee_wd*Inputs!$E$8*(1-$B3647)+fee_fx*Inputs!$D$8-cost_acc-cost_wd*Inputs!$E$8*(1-$B3647)-cost_fx*Inputs!$D$8)</f>
        <v>73956.6930865536</v>
      </c>
      <c r="N3647" s="0" t="n">
        <f aca="false">K3647+L3647+I3647-fixed</f>
        <v>-37288.7977633325</v>
      </c>
      <c r="O3647" s="0" t="n">
        <f aca="false">K3647+L3647+M3647-fixed</f>
        <v>-131569.348963771</v>
      </c>
      <c r="P3647" s="0" t="n">
        <f aca="false">12*Inputs!$B$6*(1-MIN(1,Inputs!$F$6*$D3647))*(ic*Inputs!$C$6+flat_fee-cost_acc-cost_wd*Inputs!$E$6*$E3647-cost_fx*Inputs!$D$6)+12*Inputs!$B$7*(1-MIN(1,Inputs!$F$7*$D3647))*(ic*Inputs!$C$7+flat_fee-cost_acc-cost_wd*Inputs!$E$7*$E3647-cost_fx*Inputs!$D$7)+12*Inputs!$B$8*(1-MIN(1,Inputs!$F$8*$D3647))*(ic*Inputs!$C$8+flat_fee-cost_acc-cost_wd*Inputs!$E$8*$E3647-cost_fx*Inputs!$D$8)-fixed</f>
        <v>-98710.1908211201</v>
      </c>
    </row>
    <row r="3648" customFormat="false" ht="15" hidden="false" customHeight="false" outlineLevel="0" collapsed="false">
      <c r="A3648" s="0" t="n">
        <v>3583</v>
      </c>
      <c r="B3648" s="0" t="n">
        <v>0.11859</v>
      </c>
      <c r="C3648" s="0" t="n">
        <v>0.937253</v>
      </c>
      <c r="D3648" s="0" t="n">
        <v>0.940076</v>
      </c>
      <c r="E3648" s="0" t="n">
        <v>1.302146</v>
      </c>
      <c r="F3648" s="0" t="n">
        <v>0.411837</v>
      </c>
      <c r="G3648" s="0" t="n">
        <f aca="false">12*Inputs!$B$6*(MIN(1,$H$50*$C3648)*(ic*Inputs!$C$6+pS+fee_fx*Inputs!$D$6-cost_acc-cost_wd*Inputs!$E$6*$E3648-cost_fx*Inputs!$D$6-$F3648)+(1-MIN(1,$H$50*$C3648))*(1-MIN(1,Inputs!$G$6*$D3648)*churn_nonbuyers)*(ic*Inputs!$C$6+fee_wd*Inputs!$E$6*(1-$B3648)+fee_fx*Inputs!$D$6-cost_acc-cost_wd*Inputs!$E$6*(1-$B3648)-cost_fx*Inputs!$D$6))</f>
        <v>216132.375513067</v>
      </c>
      <c r="H3648" s="0" t="n">
        <f aca="false">12*Inputs!$B$7*(MIN(1,$H$51*$C3648)*(ic*Inputs!$C$7+pE+fee_fx*Inputs!$D$7-cost_acc-cost_wd*Inputs!$E$7*$E3648-cost_fx*Inputs!$D$7-$F3648)+(1-MIN(1,$H$51*$C3648))*(1-MIN(1,Inputs!$G$7*$D3648)*churn_nonbuyers)*(ic*Inputs!$C$7+fee_wd*Inputs!$E$7*(1-$B3648)+fee_fx*Inputs!$D$7-cost_acc-cost_wd*Inputs!$E$7*(1-$B3648)-cost_fx*Inputs!$D$7))</f>
        <v>384307.57384598</v>
      </c>
      <c r="I3648" s="0" t="n">
        <f aca="false">12*Inputs!$B$8*(MIN(1,$H$52*$C3648)*(ic*Inputs!$C$8+pT-cost_acc-cost_wd*Inputs!$E$8-cost_fx*Inputs!$D$8-cost_ins)+(1-MIN(1,$H$52*$C3648))*(1-MIN(1,Inputs!$G$8*$D3648)*churn_nonbuyers)*(ic*Inputs!$C$8+fee_wd*Inputs!$E$8*(1-$B3648)+fee_fx*Inputs!$D$8-cost_acc-cost_wd*Inputs!$E$8*(1-$B3648)-cost_fx*Inputs!$D$8))</f>
        <v>172815.689192735</v>
      </c>
      <c r="J3648" s="0" t="n">
        <f aca="false">G3648+H3648+I3648-fixed</f>
        <v>73255.6385517819</v>
      </c>
      <c r="K3648" s="0" t="n">
        <f aca="false">12*Inputs!$B$6*(1-MIN(1,Inputs!$G$6*$D3648)*churn_nonbuyers)*(ic*Inputs!$C$6+fee_wd*Inputs!$E$6*(1-$B3648)+fee_fx*Inputs!$D$6-cost_acc-cost_wd*Inputs!$E$6*(1-$B3648)-cost_fx*Inputs!$D$6)</f>
        <v>175849.755932448</v>
      </c>
      <c r="L3648" s="0" t="n">
        <f aca="false">12*Inputs!$B$7*(1-MIN(1,Inputs!$G$7*$D3648)*churn_nonbuyers)*(ic*Inputs!$C$7+fee_wd*Inputs!$E$7*(1-$B3648)+fee_fx*Inputs!$D$7-cost_acc-cost_wd*Inputs!$E$7*(1-$B3648)-cost_fx*Inputs!$D$7)</f>
        <v>375233.489911469</v>
      </c>
      <c r="M3648" s="0" t="n">
        <f aca="false">12*Inputs!$B$8*(1-MIN(1,Inputs!$G$8*$D3648)*churn_nonbuyers)*(ic*Inputs!$C$8+fee_wd*Inputs!$E$8*(1-$B3648)+fee_fx*Inputs!$D$8-cost_acc-cost_wd*Inputs!$E$8*(1-$B3648)-cost_fx*Inputs!$D$8)</f>
        <v>109664.964911424</v>
      </c>
      <c r="N3648" s="0" t="n">
        <f aca="false">K3648+L3648+I3648-fixed</f>
        <v>23898.935036652</v>
      </c>
      <c r="O3648" s="0" t="n">
        <f aca="false">K3648+L3648+M3648-fixed</f>
        <v>-39251.7892446591</v>
      </c>
      <c r="P3648" s="0" t="n">
        <f aca="false">12*Inputs!$B$6*(1-MIN(1,Inputs!$F$6*$D3648))*(ic*Inputs!$C$6+flat_fee-cost_acc-cost_wd*Inputs!$E$6*$E3648-cost_fx*Inputs!$D$6)+12*Inputs!$B$7*(1-MIN(1,Inputs!$F$7*$D3648))*(ic*Inputs!$C$7+flat_fee-cost_acc-cost_wd*Inputs!$E$7*$E3648-cost_fx*Inputs!$D$7)+12*Inputs!$B$8*(1-MIN(1,Inputs!$F$8*$D3648))*(ic*Inputs!$C$8+flat_fee-cost_acc-cost_wd*Inputs!$E$8*$E3648-cost_fx*Inputs!$D$8)-fixed</f>
        <v>-30607.6417849599</v>
      </c>
    </row>
    <row r="3649" customFormat="false" ht="15" hidden="false" customHeight="false" outlineLevel="0" collapsed="false">
      <c r="A3649" s="0" t="n">
        <v>3584</v>
      </c>
      <c r="B3649" s="0" t="n">
        <v>0.082701</v>
      </c>
      <c r="C3649" s="0" t="n">
        <v>0.989084</v>
      </c>
      <c r="D3649" s="0" t="n">
        <v>1.135012</v>
      </c>
      <c r="E3649" s="0" t="n">
        <v>1.367719</v>
      </c>
      <c r="F3649" s="0" t="n">
        <v>0.227592</v>
      </c>
      <c r="G3649" s="0" t="n">
        <f aca="false">12*Inputs!$B$6*(MIN(1,$H$50*$C3649)*(ic*Inputs!$C$6+pS+fee_fx*Inputs!$D$6-cost_acc-cost_wd*Inputs!$E$6*$E3649-cost_fx*Inputs!$D$6-$F3649)+(1-MIN(1,$H$50*$C3649))*(1-MIN(1,Inputs!$G$6*$D3649)*churn_nonbuyers)*(ic*Inputs!$C$6+fee_wd*Inputs!$E$6*(1-$B3649)+fee_fx*Inputs!$D$6-cost_acc-cost_wd*Inputs!$E$6*(1-$B3649)-cost_fx*Inputs!$D$6))</f>
        <v>223897.207489156</v>
      </c>
      <c r="H3649" s="0" t="n">
        <f aca="false">12*Inputs!$B$7*(MIN(1,$H$51*$C3649)*(ic*Inputs!$C$7+pE+fee_fx*Inputs!$D$7-cost_acc-cost_wd*Inputs!$E$7*$E3649-cost_fx*Inputs!$D$7-$F3649)+(1-MIN(1,$H$51*$C3649))*(1-MIN(1,Inputs!$G$7*$D3649)*churn_nonbuyers)*(ic*Inputs!$C$7+fee_wd*Inputs!$E$7*(1-$B3649)+fee_fx*Inputs!$D$7-cost_acc-cost_wd*Inputs!$E$7*(1-$B3649)-cost_fx*Inputs!$D$7))</f>
        <v>389486.811720808</v>
      </c>
      <c r="I3649" s="0" t="n">
        <f aca="false">12*Inputs!$B$8*(MIN(1,$H$52*$C3649)*(ic*Inputs!$C$8+pT-cost_acc-cost_wd*Inputs!$E$8-cost_fx*Inputs!$D$8-cost_ins)+(1-MIN(1,$H$52*$C3649))*(1-MIN(1,Inputs!$G$8*$D3649)*churn_nonbuyers)*(ic*Inputs!$C$8+fee_wd*Inputs!$E$8*(1-$B3649)+fee_fx*Inputs!$D$8-cost_acc-cost_wd*Inputs!$E$8*(1-$B3649)-cost_fx*Inputs!$D$8))</f>
        <v>162953.823689344</v>
      </c>
      <c r="J3649" s="0" t="n">
        <f aca="false">G3649+H3649+I3649-fixed</f>
        <v>76337.8428993087</v>
      </c>
      <c r="K3649" s="0" t="n">
        <f aca="false">12*Inputs!$B$6*(1-MIN(1,Inputs!$G$6*$D3649)*churn_nonbuyers)*(ic*Inputs!$C$6+fee_wd*Inputs!$E$6*(1-$B3649)+fee_fx*Inputs!$D$6-cost_acc-cost_wd*Inputs!$E$6*(1-$B3649)-cost_fx*Inputs!$D$6)</f>
        <v>178925.974757366</v>
      </c>
      <c r="L3649" s="0" t="n">
        <f aca="false">12*Inputs!$B$7*(1-MIN(1,Inputs!$G$7*$D3649)*churn_nonbuyers)*(ic*Inputs!$C$7+fee_wd*Inputs!$E$7*(1-$B3649)+fee_fx*Inputs!$D$7-cost_acc-cost_wd*Inputs!$E$7*(1-$B3649)-cost_fx*Inputs!$D$7)</f>
        <v>377967.45467842</v>
      </c>
      <c r="M3649" s="0" t="n">
        <f aca="false">12*Inputs!$B$8*(1-MIN(1,Inputs!$G$8*$D3649)*churn_nonbuyers)*(ic*Inputs!$C$8+fee_wd*Inputs!$E$8*(1-$B3649)+fee_fx*Inputs!$D$8-cost_acc-cost_wd*Inputs!$E$8*(1-$B3649)-cost_fx*Inputs!$D$8)</f>
        <v>66256.7289210433</v>
      </c>
      <c r="N3649" s="0" t="n">
        <f aca="false">K3649+L3649+I3649-fixed</f>
        <v>19847.2531251308</v>
      </c>
      <c r="O3649" s="0" t="n">
        <f aca="false">K3649+L3649+M3649-fixed</f>
        <v>-76849.8416431705</v>
      </c>
      <c r="P3649" s="0" t="n">
        <f aca="false">12*Inputs!$B$6*(1-MIN(1,Inputs!$F$6*$D3649))*(ic*Inputs!$C$6+flat_fee-cost_acc-cost_wd*Inputs!$E$6*$E3649-cost_fx*Inputs!$D$6)+12*Inputs!$B$7*(1-MIN(1,Inputs!$F$7*$D3649))*(ic*Inputs!$C$7+flat_fee-cost_acc-cost_wd*Inputs!$E$7*$E3649-cost_fx*Inputs!$D$7)+12*Inputs!$B$8*(1-MIN(1,Inputs!$F$8*$D3649))*(ic*Inputs!$C$8+flat_fee-cost_acc-cost_wd*Inputs!$E$8*$E3649-cost_fx*Inputs!$D$8)-fixed</f>
        <v>-152604.50050528</v>
      </c>
    </row>
    <row r="3650" customFormat="false" ht="15" hidden="false" customHeight="false" outlineLevel="0" collapsed="false">
      <c r="A3650" s="0" t="n">
        <v>3585</v>
      </c>
      <c r="B3650" s="0" t="n">
        <v>0.294248</v>
      </c>
      <c r="C3650" s="0" t="n">
        <v>1.08451</v>
      </c>
      <c r="D3650" s="0" t="n">
        <v>1.015321</v>
      </c>
      <c r="E3650" s="0" t="n">
        <v>1.087728</v>
      </c>
      <c r="F3650" s="0" t="n">
        <v>0.105936</v>
      </c>
      <c r="G3650" s="0" t="n">
        <f aca="false">12*Inputs!$B$6*(MIN(1,$H$50*$C3650)*(ic*Inputs!$C$6+pS+fee_fx*Inputs!$D$6-cost_acc-cost_wd*Inputs!$E$6*$E3650-cost_fx*Inputs!$D$6-$F3650)+(1-MIN(1,$H$50*$C3650))*(1-MIN(1,Inputs!$G$6*$D3650)*churn_nonbuyers)*(ic*Inputs!$C$6+fee_wd*Inputs!$E$6*(1-$B3650)+fee_fx*Inputs!$D$6-cost_acc-cost_wd*Inputs!$E$6*(1-$B3650)-cost_fx*Inputs!$D$6))</f>
        <v>212901.223037791</v>
      </c>
      <c r="H3650" s="0" t="n">
        <f aca="false">12*Inputs!$B$7*(MIN(1,$H$51*$C3650)*(ic*Inputs!$C$7+pE+fee_fx*Inputs!$D$7-cost_acc-cost_wd*Inputs!$E$7*$E3650-cost_fx*Inputs!$D$7-$F3650)+(1-MIN(1,$H$51*$C3650))*(1-MIN(1,Inputs!$G$7*$D3650)*churn_nonbuyers)*(ic*Inputs!$C$7+fee_wd*Inputs!$E$7*(1-$B3650)+fee_fx*Inputs!$D$7-cost_acc-cost_wd*Inputs!$E$7*(1-$B3650)-cost_fx*Inputs!$D$7))</f>
        <v>417251.583773168</v>
      </c>
      <c r="I3650" s="0" t="n">
        <f aca="false">12*Inputs!$B$8*(MIN(1,$H$52*$C3650)*(ic*Inputs!$C$8+pT-cost_acc-cost_wd*Inputs!$E$8-cost_fx*Inputs!$D$8-cost_ins)+(1-MIN(1,$H$52*$C3650))*(1-MIN(1,Inputs!$G$8*$D3650)*churn_nonbuyers)*(ic*Inputs!$C$8+fee_wd*Inputs!$E$8*(1-$B3650)+fee_fx*Inputs!$D$8-cost_acc-cost_wd*Inputs!$E$8*(1-$B3650)-cost_fx*Inputs!$D$8))</f>
        <v>178081.863525596</v>
      </c>
      <c r="J3650" s="0" t="n">
        <f aca="false">G3650+H3650+I3650-fixed</f>
        <v>108234.670336555</v>
      </c>
      <c r="K3650" s="0" t="n">
        <f aca="false">12*Inputs!$B$6*(1-MIN(1,Inputs!$G$6*$D3650)*churn_nonbuyers)*(ic*Inputs!$C$6+fee_wd*Inputs!$E$6*(1-$B3650)+fee_fx*Inputs!$D$6-cost_acc-cost_wd*Inputs!$E$6*(1-$B3650)-cost_fx*Inputs!$D$6)</f>
        <v>151144.896769978</v>
      </c>
      <c r="L3650" s="0" t="n">
        <f aca="false">12*Inputs!$B$7*(1-MIN(1,Inputs!$G$7*$D3650)*churn_nonbuyers)*(ic*Inputs!$C$7+fee_wd*Inputs!$E$7*(1-$B3650)+fee_fx*Inputs!$D$7-cost_acc-cost_wd*Inputs!$E$7*(1-$B3650)-cost_fx*Inputs!$D$7)</f>
        <v>349837.591853987</v>
      </c>
      <c r="M3650" s="0" t="n">
        <f aca="false">12*Inputs!$B$8*(1-MIN(1,Inputs!$G$8*$D3650)*churn_nonbuyers)*(ic*Inputs!$C$8+fee_wd*Inputs!$E$8*(1-$B3650)+fee_fx*Inputs!$D$8-cost_acc-cost_wd*Inputs!$E$8*(1-$B3650)-cost_fx*Inputs!$D$8)</f>
        <v>90333.7613532288</v>
      </c>
      <c r="N3650" s="0" t="n">
        <f aca="false">K3650+L3650+I3650-fixed</f>
        <v>-20935.64785044</v>
      </c>
      <c r="O3650" s="0" t="n">
        <f aca="false">K3650+L3650+M3650-fixed</f>
        <v>-108683.750022807</v>
      </c>
      <c r="P3650" s="0" t="n">
        <f aca="false">12*Inputs!$B$6*(1-MIN(1,Inputs!$F$6*$D3650))*(ic*Inputs!$C$6+flat_fee-cost_acc-cost_wd*Inputs!$E$6*$E3650-cost_fx*Inputs!$D$6)+12*Inputs!$B$7*(1-MIN(1,Inputs!$F$7*$D3650))*(ic*Inputs!$C$7+flat_fee-cost_acc-cost_wd*Inputs!$E$7*$E3650-cost_fx*Inputs!$D$7)+12*Inputs!$B$8*(1-MIN(1,Inputs!$F$8*$D3650))*(ic*Inputs!$C$8+flat_fee-cost_acc-cost_wd*Inputs!$E$8*$E3650-cost_fx*Inputs!$D$8)-fixed</f>
        <v>24256.14247712</v>
      </c>
    </row>
    <row r="3651" customFormat="false" ht="15" hidden="false" customHeight="false" outlineLevel="0" collapsed="false">
      <c r="A3651" s="0" t="n">
        <v>3586</v>
      </c>
      <c r="B3651" s="0" t="n">
        <v>0.083783</v>
      </c>
      <c r="C3651" s="0" t="n">
        <v>0.721177</v>
      </c>
      <c r="D3651" s="0" t="n">
        <v>0.948553</v>
      </c>
      <c r="E3651" s="0" t="n">
        <v>1.100566</v>
      </c>
      <c r="F3651" s="0" t="n">
        <v>0.091903</v>
      </c>
      <c r="G3651" s="0" t="n">
        <f aca="false">12*Inputs!$B$6*(MIN(1,$H$50*$C3651)*(ic*Inputs!$C$6+pS+fee_fx*Inputs!$D$6-cost_acc-cost_wd*Inputs!$E$6*$E3651-cost_fx*Inputs!$D$6-$F3651)+(1-MIN(1,$H$50*$C3651))*(1-MIN(1,Inputs!$G$6*$D3651)*churn_nonbuyers)*(ic*Inputs!$C$6+fee_wd*Inputs!$E$6*(1-$B3651)+fee_fx*Inputs!$D$6-cost_acc-cost_wd*Inputs!$E$6*(1-$B3651)-cost_fx*Inputs!$D$6))</f>
        <v>219936.314210764</v>
      </c>
      <c r="H3651" s="0" t="n">
        <f aca="false">12*Inputs!$B$7*(MIN(1,$H$51*$C3651)*(ic*Inputs!$C$7+pE+fee_fx*Inputs!$D$7-cost_acc-cost_wd*Inputs!$E$7*$E3651-cost_fx*Inputs!$D$7-$F3651)+(1-MIN(1,$H$51*$C3651))*(1-MIN(1,Inputs!$G$7*$D3651)*churn_nonbuyers)*(ic*Inputs!$C$7+fee_wd*Inputs!$E$7*(1-$B3651)+fee_fx*Inputs!$D$7-cost_acc-cost_wd*Inputs!$E$7*(1-$B3651)-cost_fx*Inputs!$D$7))</f>
        <v>415647.77292808</v>
      </c>
      <c r="I3651" s="0" t="n">
        <f aca="false">12*Inputs!$B$8*(MIN(1,$H$52*$C3651)*(ic*Inputs!$C$8+pT-cost_acc-cost_wd*Inputs!$E$8-cost_fx*Inputs!$D$8-cost_ins)+(1-MIN(1,$H$52*$C3651))*(1-MIN(1,Inputs!$G$8*$D3651)*churn_nonbuyers)*(ic*Inputs!$C$8+fee_wd*Inputs!$E$8*(1-$B3651)+fee_fx*Inputs!$D$8-cost_acc-cost_wd*Inputs!$E$8*(1-$B3651)-cost_fx*Inputs!$D$8))</f>
        <v>157592.449918763</v>
      </c>
      <c r="J3651" s="0" t="n">
        <f aca="false">G3651+H3651+I3651-fixed</f>
        <v>93176.5370576071</v>
      </c>
      <c r="K3651" s="0" t="n">
        <f aca="false">12*Inputs!$B$6*(1-MIN(1,Inputs!$G$6*$D3651)*churn_nonbuyers)*(ic*Inputs!$C$6+fee_wd*Inputs!$E$6*(1-$B3651)+fee_fx*Inputs!$D$6-cost_acc-cost_wd*Inputs!$E$6*(1-$B3651)-cost_fx*Inputs!$D$6)</f>
        <v>180546.036595193</v>
      </c>
      <c r="L3651" s="0" t="n">
        <f aca="false">12*Inputs!$B$7*(1-MIN(1,Inputs!$G$7*$D3651)*churn_nonbuyers)*(ic*Inputs!$C$7+fee_wd*Inputs!$E$7*(1-$B3651)+fee_fx*Inputs!$D$7-cost_acc-cost_wd*Inputs!$E$7*(1-$B3651)-cost_fx*Inputs!$D$7)</f>
        <v>380004.872613116</v>
      </c>
      <c r="M3651" s="0" t="n">
        <f aca="false">12*Inputs!$B$8*(1-MIN(1,Inputs!$G$8*$D3651)*churn_nonbuyers)*(ic*Inputs!$C$8+fee_wd*Inputs!$E$8*(1-$B3651)+fee_fx*Inputs!$D$8-cost_acc-cost_wd*Inputs!$E$8*(1-$B3651)-cost_fx*Inputs!$D$8)</f>
        <v>108323.306457566</v>
      </c>
      <c r="N3651" s="0" t="n">
        <f aca="false">K3651+L3651+I3651-fixed</f>
        <v>18143.3591270712</v>
      </c>
      <c r="O3651" s="0" t="n">
        <f aca="false">K3651+L3651+M3651-fixed</f>
        <v>-31125.7843341249</v>
      </c>
      <c r="P3651" s="0" t="n">
        <f aca="false">12*Inputs!$B$6*(1-MIN(1,Inputs!$F$6*$D3651))*(ic*Inputs!$C$6+flat_fee-cost_acc-cost_wd*Inputs!$E$6*$E3651-cost_fx*Inputs!$D$6)+12*Inputs!$B$7*(1-MIN(1,Inputs!$F$7*$D3651))*(ic*Inputs!$C$7+flat_fee-cost_acc-cost_wd*Inputs!$E$7*$E3651-cost_fx*Inputs!$D$7)+12*Inputs!$B$8*(1-MIN(1,Inputs!$F$8*$D3651))*(ic*Inputs!$C$8+flat_fee-cost_acc-cost_wd*Inputs!$E$8*$E3651-cost_fx*Inputs!$D$8)-fixed</f>
        <v>54798.1752555199</v>
      </c>
    </row>
    <row r="3652" customFormat="false" ht="15" hidden="false" customHeight="false" outlineLevel="0" collapsed="false">
      <c r="A3652" s="0" t="n">
        <v>3587</v>
      </c>
      <c r="B3652" s="0" t="n">
        <v>0.138497</v>
      </c>
      <c r="C3652" s="0" t="n">
        <v>1.109284</v>
      </c>
      <c r="D3652" s="0" t="n">
        <v>0.811254</v>
      </c>
      <c r="E3652" s="0" t="n">
        <v>1.242375</v>
      </c>
      <c r="F3652" s="0" t="n">
        <v>0.089892</v>
      </c>
      <c r="G3652" s="0" t="n">
        <f aca="false">12*Inputs!$B$6*(MIN(1,$H$50*$C3652)*(ic*Inputs!$C$6+pS+fee_fx*Inputs!$D$6-cost_acc-cost_wd*Inputs!$E$6*$E3652-cost_fx*Inputs!$D$6-$F3652)+(1-MIN(1,$H$50*$C3652))*(1-MIN(1,Inputs!$G$6*$D3652)*churn_nonbuyers)*(ic*Inputs!$C$6+fee_wd*Inputs!$E$6*(1-$B3652)+fee_fx*Inputs!$D$6-cost_acc-cost_wd*Inputs!$E$6*(1-$B3652)-cost_fx*Inputs!$D$6))</f>
        <v>231858.833152414</v>
      </c>
      <c r="H3652" s="0" t="n">
        <f aca="false">12*Inputs!$B$7*(MIN(1,$H$51*$C3652)*(ic*Inputs!$C$7+pE+fee_fx*Inputs!$D$7-cost_acc-cost_wd*Inputs!$E$7*$E3652-cost_fx*Inputs!$D$7-$F3652)+(1-MIN(1,$H$51*$C3652))*(1-MIN(1,Inputs!$G$7*$D3652)*churn_nonbuyers)*(ic*Inputs!$C$7+fee_wd*Inputs!$E$7*(1-$B3652)+fee_fx*Inputs!$D$7-cost_acc-cost_wd*Inputs!$E$7*(1-$B3652)-cost_fx*Inputs!$D$7))</f>
        <v>413456.074534541</v>
      </c>
      <c r="I3652" s="0" t="n">
        <f aca="false">12*Inputs!$B$8*(MIN(1,$H$52*$C3652)*(ic*Inputs!$C$8+pT-cost_acc-cost_wd*Inputs!$E$8-cost_fx*Inputs!$D$8-cost_ins)+(1-MIN(1,$H$52*$C3652))*(1-MIN(1,Inputs!$G$8*$D3652)*churn_nonbuyers)*(ic*Inputs!$C$8+fee_wd*Inputs!$E$8*(1-$B3652)+fee_fx*Inputs!$D$8-cost_acc-cost_wd*Inputs!$E$8*(1-$B3652)-cost_fx*Inputs!$D$8))</f>
        <v>190778.240684519</v>
      </c>
      <c r="J3652" s="0" t="n">
        <f aca="false">G3652+H3652+I3652-fixed</f>
        <v>136093.148371474</v>
      </c>
      <c r="K3652" s="0" t="n">
        <f aca="false">12*Inputs!$B$6*(1-MIN(1,Inputs!$G$6*$D3652)*churn_nonbuyers)*(ic*Inputs!$C$6+fee_wd*Inputs!$E$6*(1-$B3652)+fee_fx*Inputs!$D$6-cost_acc-cost_wd*Inputs!$E$6*(1-$B3652)-cost_fx*Inputs!$D$6)</f>
        <v>174287.956645714</v>
      </c>
      <c r="L3652" s="0" t="n">
        <f aca="false">12*Inputs!$B$7*(1-MIN(1,Inputs!$G$7*$D3652)*churn_nonbuyers)*(ic*Inputs!$C$7+fee_wd*Inputs!$E$7*(1-$B3652)+fee_fx*Inputs!$D$7-cost_acc-cost_wd*Inputs!$E$7*(1-$B3652)-cost_fx*Inputs!$D$7)</f>
        <v>373928.882595428</v>
      </c>
      <c r="M3652" s="0" t="n">
        <f aca="false">12*Inputs!$B$8*(1-MIN(1,Inputs!$G$8*$D3652)*churn_nonbuyers)*(ic*Inputs!$C$8+fee_wd*Inputs!$E$8*(1-$B3652)+fee_fx*Inputs!$D$8-cost_acc-cost_wd*Inputs!$E$8*(1-$B3652)-cost_fx*Inputs!$D$8)</f>
        <v>138171.999919997</v>
      </c>
      <c r="N3652" s="0" t="n">
        <f aca="false">K3652+L3652+I3652-fixed</f>
        <v>38995.0799256611</v>
      </c>
      <c r="O3652" s="0" t="n">
        <f aca="false">K3652+L3652+M3652-fixed</f>
        <v>-13611.1608388613</v>
      </c>
      <c r="P3652" s="0" t="n">
        <f aca="false">12*Inputs!$B$6*(1-MIN(1,Inputs!$F$6*$D3652))*(ic*Inputs!$C$6+flat_fee-cost_acc-cost_wd*Inputs!$E$6*$E3652-cost_fx*Inputs!$D$6)+12*Inputs!$B$7*(1-MIN(1,Inputs!$F$7*$D3652))*(ic*Inputs!$C$7+flat_fee-cost_acc-cost_wd*Inputs!$E$7*$E3652-cost_fx*Inputs!$D$7)+12*Inputs!$B$8*(1-MIN(1,Inputs!$F$8*$D3652))*(ic*Inputs!$C$8+flat_fee-cost_acc-cost_wd*Inputs!$E$8*$E3652-cost_fx*Inputs!$D$8)-fixed</f>
        <v>61225.799468</v>
      </c>
    </row>
    <row r="3653" customFormat="false" ht="15" hidden="false" customHeight="false" outlineLevel="0" collapsed="false">
      <c r="A3653" s="0" t="n">
        <v>3588</v>
      </c>
      <c r="B3653" s="0" t="n">
        <v>0.45494</v>
      </c>
      <c r="C3653" s="0" t="n">
        <v>1.047094</v>
      </c>
      <c r="D3653" s="0" t="n">
        <v>0.76122</v>
      </c>
      <c r="E3653" s="0" t="n">
        <v>1.038498</v>
      </c>
      <c r="F3653" s="0" t="n">
        <v>0.206003</v>
      </c>
      <c r="G3653" s="0" t="n">
        <f aca="false">12*Inputs!$B$6*(MIN(1,$H$50*$C3653)*(ic*Inputs!$C$6+pS+fee_fx*Inputs!$D$6-cost_acc-cost_wd*Inputs!$E$6*$E3653-cost_fx*Inputs!$D$6-$F3653)+(1-MIN(1,$H$50*$C3653))*(1-MIN(1,Inputs!$G$6*$D3653)*churn_nonbuyers)*(ic*Inputs!$C$6+fee_wd*Inputs!$E$6*(1-$B3653)+fee_fx*Inputs!$D$6-cost_acc-cost_wd*Inputs!$E$6*(1-$B3653)-cost_fx*Inputs!$D$6))</f>
        <v>191003.348648475</v>
      </c>
      <c r="H3653" s="0" t="n">
        <f aca="false">12*Inputs!$B$7*(MIN(1,$H$51*$C3653)*(ic*Inputs!$C$7+pE+fee_fx*Inputs!$D$7-cost_acc-cost_wd*Inputs!$E$7*$E3653-cost_fx*Inputs!$D$7-$F3653)+(1-MIN(1,$H$51*$C3653))*(1-MIN(1,Inputs!$G$7*$D3653)*churn_nonbuyers)*(ic*Inputs!$C$7+fee_wd*Inputs!$E$7*(1-$B3653)+fee_fx*Inputs!$D$7-cost_acc-cost_wd*Inputs!$E$7*(1-$B3653)-cost_fx*Inputs!$D$7))</f>
        <v>403286.612424696</v>
      </c>
      <c r="I3653" s="0" t="n">
        <f aca="false">12*Inputs!$B$8*(MIN(1,$H$52*$C3653)*(ic*Inputs!$C$8+pT-cost_acc-cost_wd*Inputs!$E$8-cost_fx*Inputs!$D$8-cost_ins)+(1-MIN(1,$H$52*$C3653))*(1-MIN(1,Inputs!$G$8*$D3653)*churn_nonbuyers)*(ic*Inputs!$C$8+fee_wd*Inputs!$E$8*(1-$B3653)+fee_fx*Inputs!$D$8-cost_acc-cost_wd*Inputs!$E$8*(1-$B3653)-cost_fx*Inputs!$D$8))</f>
        <v>188924.696766833</v>
      </c>
      <c r="J3653" s="0" t="n">
        <f aca="false">G3653+H3653+I3653-fixed</f>
        <v>83214.6578400038</v>
      </c>
      <c r="K3653" s="0" t="n">
        <f aca="false">12*Inputs!$B$6*(1-MIN(1,Inputs!$G$6*$D3653)*churn_nonbuyers)*(ic*Inputs!$C$6+fee_wd*Inputs!$E$6*(1-$B3653)+fee_fx*Inputs!$D$6-cost_acc-cost_wd*Inputs!$E$6*(1-$B3653)-cost_fx*Inputs!$D$6)</f>
        <v>130908.97027296</v>
      </c>
      <c r="L3653" s="0" t="n">
        <f aca="false">12*Inputs!$B$7*(1-MIN(1,Inputs!$G$7*$D3653)*churn_nonbuyers)*(ic*Inputs!$C$7+fee_wd*Inputs!$E$7*(1-$B3653)+fee_fx*Inputs!$D$7-cost_acc-cost_wd*Inputs!$E$7*(1-$B3653)-cost_fx*Inputs!$D$7)</f>
        <v>329976.979603776</v>
      </c>
      <c r="M3653" s="0" t="n">
        <f aca="false">12*Inputs!$B$8*(1-MIN(1,Inputs!$G$8*$D3653)*churn_nonbuyers)*(ic*Inputs!$C$8+fee_wd*Inputs!$E$8*(1-$B3653)+fee_fx*Inputs!$D$8-cost_acc-cost_wd*Inputs!$E$8*(1-$B3653)-cost_fx*Inputs!$D$8)</f>
        <v>142275.33114048</v>
      </c>
      <c r="N3653" s="0" t="n">
        <f aca="false">K3653+L3653+I3653-fixed</f>
        <v>-50189.3533564309</v>
      </c>
      <c r="O3653" s="0" t="n">
        <f aca="false">K3653+L3653+M3653-fixed</f>
        <v>-96838.7189827841</v>
      </c>
      <c r="P3653" s="0" t="n">
        <f aca="false">12*Inputs!$B$6*(1-MIN(1,Inputs!$F$6*$D3653))*(ic*Inputs!$C$6+flat_fee-cost_acc-cost_wd*Inputs!$E$6*$E3653-cost_fx*Inputs!$D$6)+12*Inputs!$B$7*(1-MIN(1,Inputs!$F$7*$D3653))*(ic*Inputs!$C$7+flat_fee-cost_acc-cost_wd*Inputs!$E$7*$E3653-cost_fx*Inputs!$D$7)+12*Inputs!$B$8*(1-MIN(1,Inputs!$F$8*$D3653))*(ic*Inputs!$C$8+flat_fee-cost_acc-cost_wd*Inputs!$E$8*$E3653-cost_fx*Inputs!$D$8)-fixed</f>
        <v>186289.3792544</v>
      </c>
    </row>
    <row r="3654" customFormat="false" ht="15" hidden="false" customHeight="false" outlineLevel="0" collapsed="false">
      <c r="A3654" s="0" t="n">
        <v>3589</v>
      </c>
      <c r="B3654" s="0" t="n">
        <v>0.258528</v>
      </c>
      <c r="C3654" s="0" t="n">
        <v>0.810506</v>
      </c>
      <c r="D3654" s="0" t="n">
        <v>1.557792</v>
      </c>
      <c r="E3654" s="0" t="n">
        <v>1.244376</v>
      </c>
      <c r="F3654" s="0" t="n">
        <v>0.066101</v>
      </c>
      <c r="G3654" s="0" t="n">
        <f aca="false">12*Inputs!$B$6*(MIN(1,$H$50*$C3654)*(ic*Inputs!$C$6+pS+fee_fx*Inputs!$D$6-cost_acc-cost_wd*Inputs!$E$6*$E3654-cost_fx*Inputs!$D$6-$F3654)+(1-MIN(1,$H$50*$C3654))*(1-MIN(1,Inputs!$G$6*$D3654)*churn_nonbuyers)*(ic*Inputs!$C$6+fee_wd*Inputs!$E$6*(1-$B3654)+fee_fx*Inputs!$D$6-cost_acc-cost_wd*Inputs!$E$6*(1-$B3654)-cost_fx*Inputs!$D$6))</f>
        <v>195513.668094222</v>
      </c>
      <c r="H3654" s="0" t="n">
        <f aca="false">12*Inputs!$B$7*(MIN(1,$H$51*$C3654)*(ic*Inputs!$C$7+pE+fee_fx*Inputs!$D$7-cost_acc-cost_wd*Inputs!$E$7*$E3654-cost_fx*Inputs!$D$7-$F3654)+(1-MIN(1,$H$51*$C3654))*(1-MIN(1,Inputs!$G$7*$D3654)*churn_nonbuyers)*(ic*Inputs!$C$7+fee_wd*Inputs!$E$7*(1-$B3654)+fee_fx*Inputs!$D$7-cost_acc-cost_wd*Inputs!$E$7*(1-$B3654)-cost_fx*Inputs!$D$7))</f>
        <v>386797.953694489</v>
      </c>
      <c r="I3654" s="0" t="n">
        <f aca="false">12*Inputs!$B$8*(MIN(1,$H$52*$C3654)*(ic*Inputs!$C$8+pT-cost_acc-cost_wd*Inputs!$E$8-cost_fx*Inputs!$D$8-cost_ins)+(1-MIN(1,$H$52*$C3654))*(1-MIN(1,Inputs!$G$8*$D3654)*churn_nonbuyers)*(ic*Inputs!$C$8+fee_wd*Inputs!$E$8*(1-$B3654)+fee_fx*Inputs!$D$8-cost_acc-cost_wd*Inputs!$E$8*(1-$B3654)-cost_fx*Inputs!$D$8))</f>
        <v>116829.576864</v>
      </c>
      <c r="J3654" s="0" t="n">
        <f aca="false">G3654+H3654+I3654-fixed</f>
        <v>-858.8013472897</v>
      </c>
      <c r="K3654" s="0" t="n">
        <f aca="false">12*Inputs!$B$6*(1-MIN(1,Inputs!$G$6*$D3654)*churn_nonbuyers)*(ic*Inputs!$C$6+fee_wd*Inputs!$E$6*(1-$B3654)+fee_fx*Inputs!$D$6-cost_acc-cost_wd*Inputs!$E$6*(1-$B3654)-cost_fx*Inputs!$D$6)</f>
        <v>151569.101161267</v>
      </c>
      <c r="L3654" s="0" t="n">
        <f aca="false">12*Inputs!$B$7*(1-MIN(1,Inputs!$G$7*$D3654)*churn_nonbuyers)*(ic*Inputs!$C$7+fee_wd*Inputs!$E$7*(1-$B3654)+fee_fx*Inputs!$D$7-cost_acc-cost_wd*Inputs!$E$7*(1-$B3654)-cost_fx*Inputs!$D$7)</f>
        <v>348868.72188076</v>
      </c>
      <c r="M3654" s="0" t="n">
        <f aca="false">12*Inputs!$B$8*(1-MIN(1,Inputs!$G$8*$D3654)*churn_nonbuyers)*(ic*Inputs!$C$8+fee_wd*Inputs!$E$8*(1-$B3654)+fee_fx*Inputs!$D$8-cost_acc-cost_wd*Inputs!$E$8*(1-$B3654)-cost_fx*Inputs!$D$8)</f>
        <v>0</v>
      </c>
      <c r="N3654" s="0" t="n">
        <f aca="false">K3654+L3654+I3654-fixed</f>
        <v>-82732.6000939723</v>
      </c>
      <c r="O3654" s="0" t="n">
        <f aca="false">K3654+L3654+M3654-fixed</f>
        <v>-199562.176957972</v>
      </c>
      <c r="P3654" s="0" t="n">
        <f aca="false">12*Inputs!$B$6*(1-MIN(1,Inputs!$F$6*$D3654))*(ic*Inputs!$C$6+flat_fee-cost_acc-cost_wd*Inputs!$E$6*$E3654-cost_fx*Inputs!$D$6)+12*Inputs!$B$7*(1-MIN(1,Inputs!$F$7*$D3654))*(ic*Inputs!$C$7+flat_fee-cost_acc-cost_wd*Inputs!$E$7*$E3654-cost_fx*Inputs!$D$7)+12*Inputs!$B$8*(1-MIN(1,Inputs!$F$8*$D3654))*(ic*Inputs!$C$8+flat_fee-cost_acc-cost_wd*Inputs!$E$8*$E3654-cost_fx*Inputs!$D$8)-fixed</f>
        <v>-316938.32430592</v>
      </c>
    </row>
    <row r="3655" customFormat="false" ht="15" hidden="false" customHeight="false" outlineLevel="0" collapsed="false">
      <c r="A3655" s="0" t="n">
        <v>3590</v>
      </c>
      <c r="B3655" s="0" t="n">
        <v>0.242392</v>
      </c>
      <c r="C3655" s="0" t="n">
        <v>1.019916</v>
      </c>
      <c r="D3655" s="0" t="n">
        <v>1.643737</v>
      </c>
      <c r="E3655" s="0" t="n">
        <v>1.430471</v>
      </c>
      <c r="F3655" s="0" t="n">
        <v>0.139776</v>
      </c>
      <c r="G3655" s="0" t="n">
        <f aca="false">12*Inputs!$B$6*(MIN(1,$H$50*$C3655)*(ic*Inputs!$C$6+pS+fee_fx*Inputs!$D$6-cost_acc-cost_wd*Inputs!$E$6*$E3655-cost_fx*Inputs!$D$6-$F3655)+(1-MIN(1,$H$50*$C3655))*(1-MIN(1,Inputs!$G$6*$D3655)*churn_nonbuyers)*(ic*Inputs!$C$6+fee_wd*Inputs!$E$6*(1-$B3655)+fee_fx*Inputs!$D$6-cost_acc-cost_wd*Inputs!$E$6*(1-$B3655)-cost_fx*Inputs!$D$6))</f>
        <v>202073.196772983</v>
      </c>
      <c r="H3655" s="0" t="n">
        <f aca="false">12*Inputs!$B$7*(MIN(1,$H$51*$C3655)*(ic*Inputs!$C$7+pE+fee_fx*Inputs!$D$7-cost_acc-cost_wd*Inputs!$E$7*$E3655-cost_fx*Inputs!$D$7-$F3655)+(1-MIN(1,$H$51*$C3655))*(1-MIN(1,Inputs!$G$7*$D3655)*churn_nonbuyers)*(ic*Inputs!$C$7+fee_wd*Inputs!$E$7*(1-$B3655)+fee_fx*Inputs!$D$7-cost_acc-cost_wd*Inputs!$E$7*(1-$B3655)-cost_fx*Inputs!$D$7))</f>
        <v>371153.564674986</v>
      </c>
      <c r="I3655" s="0" t="n">
        <f aca="false">12*Inputs!$B$8*(MIN(1,$H$52*$C3655)*(ic*Inputs!$C$8+pT-cost_acc-cost_wd*Inputs!$E$8-cost_fx*Inputs!$D$8-cost_ins)+(1-MIN(1,$H$52*$C3655))*(1-MIN(1,Inputs!$G$8*$D3655)*churn_nonbuyers)*(ic*Inputs!$C$8+fee_wd*Inputs!$E$8*(1-$B3655)+fee_fx*Inputs!$D$8-cost_acc-cost_wd*Inputs!$E$8*(1-$B3655)-cost_fx*Inputs!$D$8))</f>
        <v>147014.771904</v>
      </c>
      <c r="J3655" s="0" t="n">
        <f aca="false">G3655+H3655+I3655-fixed</f>
        <v>20241.5333519683</v>
      </c>
      <c r="K3655" s="0" t="n">
        <f aca="false">12*Inputs!$B$6*(1-MIN(1,Inputs!$G$6*$D3655)*churn_nonbuyers)*(ic*Inputs!$C$6+fee_wd*Inputs!$E$6*(1-$B3655)+fee_fx*Inputs!$D$6-cost_acc-cost_wd*Inputs!$E$6*(1-$B3655)-cost_fx*Inputs!$D$6)</f>
        <v>152995.369672109</v>
      </c>
      <c r="L3655" s="0" t="n">
        <f aca="false">12*Inputs!$B$7*(1-MIN(1,Inputs!$G$7*$D3655)*churn_nonbuyers)*(ic*Inputs!$C$7+fee_wd*Inputs!$E$7*(1-$B3655)+fee_fx*Inputs!$D$7-cost_acc-cost_wd*Inputs!$E$7*(1-$B3655)-cost_fx*Inputs!$D$7)</f>
        <v>350134.121227265</v>
      </c>
      <c r="M3655" s="0" t="n">
        <f aca="false">12*Inputs!$B$8*(1-MIN(1,Inputs!$G$8*$D3655)*churn_nonbuyers)*(ic*Inputs!$C$8+fee_wd*Inputs!$E$8*(1-$B3655)+fee_fx*Inputs!$D$8-cost_acc-cost_wd*Inputs!$E$8*(1-$B3655)-cost_fx*Inputs!$D$8)</f>
        <v>0</v>
      </c>
      <c r="N3655" s="0" t="n">
        <f aca="false">K3655+L3655+I3655-fixed</f>
        <v>-49855.7371966259</v>
      </c>
      <c r="O3655" s="0" t="n">
        <f aca="false">K3655+L3655+M3655-fixed</f>
        <v>-196870.509100626</v>
      </c>
      <c r="P3655" s="0" t="n">
        <f aca="false">12*Inputs!$B$6*(1-MIN(1,Inputs!$F$6*$D3655))*(ic*Inputs!$C$6+flat_fee-cost_acc-cost_wd*Inputs!$E$6*$E3655-cost_fx*Inputs!$D$6)+12*Inputs!$B$7*(1-MIN(1,Inputs!$F$7*$D3655))*(ic*Inputs!$C$7+flat_fee-cost_acc-cost_wd*Inputs!$E$7*$E3655-cost_fx*Inputs!$D$7)+12*Inputs!$B$8*(1-MIN(1,Inputs!$F$8*$D3655))*(ic*Inputs!$C$8+flat_fee-cost_acc-cost_wd*Inputs!$E$8*$E3655-cost_fx*Inputs!$D$8)-fixed</f>
        <v>-412006.36450552</v>
      </c>
    </row>
    <row r="3656" customFormat="false" ht="15" hidden="false" customHeight="false" outlineLevel="0" collapsed="false">
      <c r="A3656" s="0" t="n">
        <v>3591</v>
      </c>
      <c r="B3656" s="0" t="n">
        <v>0.402888</v>
      </c>
      <c r="C3656" s="0" t="n">
        <v>0.853394</v>
      </c>
      <c r="D3656" s="0" t="n">
        <v>1.471884</v>
      </c>
      <c r="E3656" s="0" t="n">
        <v>1.13658</v>
      </c>
      <c r="F3656" s="0" t="n">
        <v>0.180814</v>
      </c>
      <c r="G3656" s="0" t="n">
        <f aca="false">12*Inputs!$B$6*(MIN(1,$H$50*$C3656)*(ic*Inputs!$C$6+pS+fee_fx*Inputs!$D$6-cost_acc-cost_wd*Inputs!$E$6*$E3656-cost_fx*Inputs!$D$6-$F3656)+(1-MIN(1,$H$50*$C3656))*(1-MIN(1,Inputs!$G$6*$D3656)*churn_nonbuyers)*(ic*Inputs!$C$6+fee_wd*Inputs!$E$6*(1-$B3656)+fee_fx*Inputs!$D$6-cost_acc-cost_wd*Inputs!$E$6*(1-$B3656)-cost_fx*Inputs!$D$6))</f>
        <v>180417.631914221</v>
      </c>
      <c r="H3656" s="0" t="n">
        <f aca="false">12*Inputs!$B$7*(MIN(1,$H$51*$C3656)*(ic*Inputs!$C$7+pE+fee_fx*Inputs!$D$7-cost_acc-cost_wd*Inputs!$E$7*$E3656-cost_fx*Inputs!$D$7-$F3656)+(1-MIN(1,$H$51*$C3656))*(1-MIN(1,Inputs!$G$7*$D3656)*churn_nonbuyers)*(ic*Inputs!$C$7+fee_wd*Inputs!$E$7*(1-$B3656)+fee_fx*Inputs!$D$7-cost_acc-cost_wd*Inputs!$E$7*(1-$B3656)-cost_fx*Inputs!$D$7))</f>
        <v>381297.796882437</v>
      </c>
      <c r="I3656" s="0" t="n">
        <f aca="false">12*Inputs!$B$8*(MIN(1,$H$52*$C3656)*(ic*Inputs!$C$8+pT-cost_acc-cost_wd*Inputs!$E$8-cost_fx*Inputs!$D$8-cost_ins)+(1-MIN(1,$H$52*$C3656))*(1-MIN(1,Inputs!$G$8*$D3656)*churn_nonbuyers)*(ic*Inputs!$C$8+fee_wd*Inputs!$E$8*(1-$B3656)+fee_fx*Inputs!$D$8-cost_acc-cost_wd*Inputs!$E$8*(1-$B3656)-cost_fx*Inputs!$D$8))</f>
        <v>123011.624736</v>
      </c>
      <c r="J3656" s="0" t="n">
        <f aca="false">G3656+H3656+I3656-fixed</f>
        <v>-15272.946467342</v>
      </c>
      <c r="K3656" s="0" t="n">
        <f aca="false">12*Inputs!$B$6*(1-MIN(1,Inputs!$G$6*$D3656)*churn_nonbuyers)*(ic*Inputs!$C$6+fee_wd*Inputs!$E$6*(1-$B3656)+fee_fx*Inputs!$D$6-cost_acc-cost_wd*Inputs!$E$6*(1-$B3656)-cost_fx*Inputs!$D$6)</f>
        <v>133017.168967142</v>
      </c>
      <c r="L3656" s="0" t="n">
        <f aca="false">12*Inputs!$B$7*(1-MIN(1,Inputs!$G$7*$D3656)*churn_nonbuyers)*(ic*Inputs!$C$7+fee_wd*Inputs!$E$7*(1-$B3656)+fee_fx*Inputs!$D$7-cost_acc-cost_wd*Inputs!$E$7*(1-$B3656)-cost_fx*Inputs!$D$7)</f>
        <v>329941.998148286</v>
      </c>
      <c r="M3656" s="0" t="n">
        <f aca="false">12*Inputs!$B$8*(1-MIN(1,Inputs!$G$8*$D3656)*churn_nonbuyers)*(ic*Inputs!$C$8+fee_wd*Inputs!$E$8*(1-$B3656)+fee_fx*Inputs!$D$8-cost_acc-cost_wd*Inputs!$E$8*(1-$B3656)-cost_fx*Inputs!$D$8)</f>
        <v>0</v>
      </c>
      <c r="N3656" s="0" t="n">
        <f aca="false">K3656+L3656+I3656-fixed</f>
        <v>-114029.208148572</v>
      </c>
      <c r="O3656" s="0" t="n">
        <f aca="false">K3656+L3656+M3656-fixed</f>
        <v>-237040.832884572</v>
      </c>
      <c r="P3656" s="0" t="n">
        <f aca="false">12*Inputs!$B$6*(1-MIN(1,Inputs!$F$6*$D3656))*(ic*Inputs!$C$6+flat_fee-cost_acc-cost_wd*Inputs!$E$6*$E3656-cost_fx*Inputs!$D$6)+12*Inputs!$B$7*(1-MIN(1,Inputs!$F$7*$D3656))*(ic*Inputs!$C$7+flat_fee-cost_acc-cost_wd*Inputs!$E$7*$E3656-cost_fx*Inputs!$D$7)+12*Inputs!$B$8*(1-MIN(1,Inputs!$F$8*$D3656))*(ic*Inputs!$C$8+flat_fee-cost_acc-cost_wd*Inputs!$E$8*$E3656-cost_fx*Inputs!$D$8)-fixed</f>
        <v>-239171.1803392</v>
      </c>
    </row>
    <row r="3657" customFormat="false" ht="15" hidden="false" customHeight="false" outlineLevel="0" collapsed="false">
      <c r="A3657" s="0" t="n">
        <v>3592</v>
      </c>
      <c r="B3657" s="0" t="n">
        <v>0.394706</v>
      </c>
      <c r="C3657" s="0" t="n">
        <v>0.94112</v>
      </c>
      <c r="D3657" s="0" t="n">
        <v>1.742869</v>
      </c>
      <c r="E3657" s="0" t="n">
        <v>1.367236</v>
      </c>
      <c r="F3657" s="0" t="n">
        <v>0.100544</v>
      </c>
      <c r="G3657" s="0" t="n">
        <f aca="false">12*Inputs!$B$6*(MIN(1,$H$50*$C3657)*(ic*Inputs!$C$6+pS+fee_fx*Inputs!$D$6-cost_acc-cost_wd*Inputs!$E$6*$E3657-cost_fx*Inputs!$D$6-$F3657)+(1-MIN(1,$H$50*$C3657))*(1-MIN(1,Inputs!$G$6*$D3657)*churn_nonbuyers)*(ic*Inputs!$C$6+fee_wd*Inputs!$E$6*(1-$B3657)+fee_fx*Inputs!$D$6-cost_acc-cost_wd*Inputs!$E$6*(1-$B3657)-cost_fx*Inputs!$D$6))</f>
        <v>181224.931487121</v>
      </c>
      <c r="H3657" s="0" t="n">
        <f aca="false">12*Inputs!$B$7*(MIN(1,$H$51*$C3657)*(ic*Inputs!$C$7+pE+fee_fx*Inputs!$D$7-cost_acc-cost_wd*Inputs!$E$7*$E3657-cost_fx*Inputs!$D$7-$F3657)+(1-MIN(1,$H$51*$C3657))*(1-MIN(1,Inputs!$G$7*$D3657)*churn_nonbuyers)*(ic*Inputs!$C$7+fee_wd*Inputs!$E$7*(1-$B3657)+fee_fx*Inputs!$D$7-cost_acc-cost_wd*Inputs!$E$7*(1-$B3657)-cost_fx*Inputs!$D$7))</f>
        <v>364867.732792268</v>
      </c>
      <c r="I3657" s="0" t="n">
        <f aca="false">12*Inputs!$B$8*(MIN(1,$H$52*$C3657)*(ic*Inputs!$C$8+pT-cost_acc-cost_wd*Inputs!$E$8-cost_fx*Inputs!$D$8-cost_ins)+(1-MIN(1,$H$52*$C3657))*(1-MIN(1,Inputs!$G$8*$D3657)*churn_nonbuyers)*(ic*Inputs!$C$8+fee_wd*Inputs!$E$8*(1-$B3657)+fee_fx*Inputs!$D$8-cost_acc-cost_wd*Inputs!$E$8*(1-$B3657)-cost_fx*Inputs!$D$8))</f>
        <v>135656.80128</v>
      </c>
      <c r="J3657" s="0" t="n">
        <f aca="false">G3657+H3657+I3657-fixed</f>
        <v>-18250.5344406111</v>
      </c>
      <c r="K3657" s="0" t="n">
        <f aca="false">12*Inputs!$B$6*(1-MIN(1,Inputs!$G$6*$D3657)*churn_nonbuyers)*(ic*Inputs!$C$6+fee_wd*Inputs!$E$6*(1-$B3657)+fee_fx*Inputs!$D$6-cost_acc-cost_wd*Inputs!$E$6*(1-$B3657)-cost_fx*Inputs!$D$6)</f>
        <v>132147.246610901</v>
      </c>
      <c r="L3657" s="0" t="n">
        <f aca="false">12*Inputs!$B$7*(1-MIN(1,Inputs!$G$7*$D3657)*churn_nonbuyers)*(ic*Inputs!$C$7+fee_wd*Inputs!$E$7*(1-$B3657)+fee_fx*Inputs!$D$7-cost_acc-cost_wd*Inputs!$E$7*(1-$B3657)-cost_fx*Inputs!$D$7)</f>
        <v>328252.410654541</v>
      </c>
      <c r="M3657" s="0" t="n">
        <f aca="false">12*Inputs!$B$8*(1-MIN(1,Inputs!$G$8*$D3657)*churn_nonbuyers)*(ic*Inputs!$C$8+fee_wd*Inputs!$E$8*(1-$B3657)+fee_fx*Inputs!$D$8-cost_acc-cost_wd*Inputs!$E$8*(1-$B3657)-cost_fx*Inputs!$D$8)</f>
        <v>0</v>
      </c>
      <c r="N3657" s="0" t="n">
        <f aca="false">K3657+L3657+I3657-fixed</f>
        <v>-103943.541454559</v>
      </c>
      <c r="O3657" s="0" t="n">
        <f aca="false">K3657+L3657+M3657-fixed</f>
        <v>-239600.342734559</v>
      </c>
      <c r="P3657" s="0" t="n">
        <f aca="false">12*Inputs!$B$6*(1-MIN(1,Inputs!$F$6*$D3657))*(ic*Inputs!$C$6+flat_fee-cost_acc-cost_wd*Inputs!$E$6*$E3657-cost_fx*Inputs!$D$6)+12*Inputs!$B$7*(1-MIN(1,Inputs!$F$7*$D3657))*(ic*Inputs!$C$7+flat_fee-cost_acc-cost_wd*Inputs!$E$7*$E3657-cost_fx*Inputs!$D$7)+12*Inputs!$B$8*(1-MIN(1,Inputs!$F$8*$D3657))*(ic*Inputs!$C$8+flat_fee-cost_acc-cost_wd*Inputs!$E$8*$E3657-cost_fx*Inputs!$D$8)-fixed</f>
        <v>-441624.60381184</v>
      </c>
    </row>
    <row r="3658" customFormat="false" ht="15" hidden="false" customHeight="false" outlineLevel="0" collapsed="false">
      <c r="A3658" s="0" t="n">
        <v>3593</v>
      </c>
      <c r="B3658" s="0" t="n">
        <v>0.193059</v>
      </c>
      <c r="C3658" s="0" t="n">
        <v>0.976449</v>
      </c>
      <c r="D3658" s="0" t="n">
        <v>1.02425</v>
      </c>
      <c r="E3658" s="0" t="n">
        <v>1.272672</v>
      </c>
      <c r="F3658" s="0" t="n">
        <v>0.359872</v>
      </c>
      <c r="G3658" s="0" t="n">
        <f aca="false">12*Inputs!$B$6*(MIN(1,$H$50*$C3658)*(ic*Inputs!$C$6+pS+fee_fx*Inputs!$D$6-cost_acc-cost_wd*Inputs!$E$6*$E3658-cost_fx*Inputs!$D$6-$F3658)+(1-MIN(1,$H$50*$C3658))*(1-MIN(1,Inputs!$G$6*$D3658)*churn_nonbuyers)*(ic*Inputs!$C$6+fee_wd*Inputs!$E$6*(1-$B3658)+fee_fx*Inputs!$D$6-cost_acc-cost_wd*Inputs!$E$6*(1-$B3658)-cost_fx*Inputs!$D$6))</f>
        <v>209553.647824816</v>
      </c>
      <c r="H3658" s="0" t="n">
        <f aca="false">12*Inputs!$B$7*(MIN(1,$H$51*$C3658)*(ic*Inputs!$C$7+pE+fee_fx*Inputs!$D$7-cost_acc-cost_wd*Inputs!$E$7*$E3658-cost_fx*Inputs!$D$7-$F3658)+(1-MIN(1,$H$51*$C3658))*(1-MIN(1,Inputs!$G$7*$D3658)*churn_nonbuyers)*(ic*Inputs!$C$7+fee_wd*Inputs!$E$7*(1-$B3658)+fee_fx*Inputs!$D$7-cost_acc-cost_wd*Inputs!$E$7*(1-$B3658)-cost_fx*Inputs!$D$7))</f>
        <v>383996.638222671</v>
      </c>
      <c r="I3658" s="0" t="n">
        <f aca="false">12*Inputs!$B$8*(MIN(1,$H$52*$C3658)*(ic*Inputs!$C$8+pT-cost_acc-cost_wd*Inputs!$E$8-cost_fx*Inputs!$D$8-cost_ins)+(1-MIN(1,$H$52*$C3658))*(1-MIN(1,Inputs!$G$8*$D3658)*churn_nonbuyers)*(ic*Inputs!$C$8+fee_wd*Inputs!$E$8*(1-$B3658)+fee_fx*Inputs!$D$8-cost_acc-cost_wd*Inputs!$E$8*(1-$B3658)-cost_fx*Inputs!$D$8))</f>
        <v>169155.949743775</v>
      </c>
      <c r="J3658" s="0" t="n">
        <f aca="false">G3658+H3658+I3658-fixed</f>
        <v>62706.2357912615</v>
      </c>
      <c r="K3658" s="0" t="n">
        <f aca="false">12*Inputs!$B$6*(1-MIN(1,Inputs!$G$6*$D3658)*churn_nonbuyers)*(ic*Inputs!$C$6+fee_wd*Inputs!$E$6*(1-$B3658)+fee_fx*Inputs!$D$6-cost_acc-cost_wd*Inputs!$E$6*(1-$B3658)-cost_fx*Inputs!$D$6)</f>
        <v>164898.7969014</v>
      </c>
      <c r="L3658" s="0" t="n">
        <f aca="false">12*Inputs!$B$7*(1-MIN(1,Inputs!$G$7*$D3658)*churn_nonbuyers)*(ic*Inputs!$C$7+fee_wd*Inputs!$E$7*(1-$B3658)+fee_fx*Inputs!$D$7-cost_acc-cost_wd*Inputs!$E$7*(1-$B3658)-cost_fx*Inputs!$D$7)</f>
        <v>363864.41574084</v>
      </c>
      <c r="M3658" s="0" t="n">
        <f aca="false">12*Inputs!$B$8*(1-MIN(1,Inputs!$G$8*$D3658)*churn_nonbuyers)*(ic*Inputs!$C$8+fee_wd*Inputs!$E$8*(1-$B3658)+fee_fx*Inputs!$D$8-cost_acc-cost_wd*Inputs!$E$8*(1-$B3658)-cost_fx*Inputs!$D$8)</f>
        <v>89756.6148732</v>
      </c>
      <c r="N3658" s="0" t="n">
        <f aca="false">K3658+L3658+I3658-fixed</f>
        <v>-2080.83761398471</v>
      </c>
      <c r="O3658" s="0" t="n">
        <f aca="false">K3658+L3658+M3658-fixed</f>
        <v>-81480.1724845599</v>
      </c>
      <c r="P3658" s="0" t="n">
        <f aca="false">12*Inputs!$B$6*(1-MIN(1,Inputs!$F$6*$D3658))*(ic*Inputs!$C$6+flat_fee-cost_acc-cost_wd*Inputs!$E$6*$E3658-cost_fx*Inputs!$D$6)+12*Inputs!$B$7*(1-MIN(1,Inputs!$F$7*$D3658))*(ic*Inputs!$C$7+flat_fee-cost_acc-cost_wd*Inputs!$E$7*$E3658-cost_fx*Inputs!$D$7)+12*Inputs!$B$8*(1-MIN(1,Inputs!$F$8*$D3658))*(ic*Inputs!$C$8+flat_fee-cost_acc-cost_wd*Inputs!$E$8*$E3658-cost_fx*Inputs!$D$8)-fixed</f>
        <v>-59410.6069600001</v>
      </c>
    </row>
    <row r="3659" customFormat="false" ht="15" hidden="false" customHeight="false" outlineLevel="0" collapsed="false">
      <c r="A3659" s="0" t="n">
        <v>3594</v>
      </c>
      <c r="B3659" s="0" t="n">
        <v>0.319675</v>
      </c>
      <c r="C3659" s="0" t="n">
        <v>0.991316</v>
      </c>
      <c r="D3659" s="0" t="n">
        <v>0.987025</v>
      </c>
      <c r="E3659" s="0" t="n">
        <v>1.048207</v>
      </c>
      <c r="F3659" s="0" t="n">
        <v>0.074759</v>
      </c>
      <c r="G3659" s="0" t="n">
        <f aca="false">12*Inputs!$B$6*(MIN(1,$H$50*$C3659)*(ic*Inputs!$C$6+pS+fee_fx*Inputs!$D$6-cost_acc-cost_wd*Inputs!$E$6*$E3659-cost_fx*Inputs!$D$6-$F3659)+(1-MIN(1,$H$50*$C3659))*(1-MIN(1,Inputs!$G$6*$D3659)*churn_nonbuyers)*(ic*Inputs!$C$6+fee_wd*Inputs!$E$6*(1-$B3659)+fee_fx*Inputs!$D$6-cost_acc-cost_wd*Inputs!$E$6*(1-$B3659)-cost_fx*Inputs!$D$6))</f>
        <v>206211.788117588</v>
      </c>
      <c r="H3659" s="0" t="n">
        <f aca="false">12*Inputs!$B$7*(MIN(1,$H$51*$C3659)*(ic*Inputs!$C$7+pE+fee_fx*Inputs!$D$7-cost_acc-cost_wd*Inputs!$E$7*$E3659-cost_fx*Inputs!$D$7-$F3659)+(1-MIN(1,$H$51*$C3659))*(1-MIN(1,Inputs!$G$7*$D3659)*churn_nonbuyers)*(ic*Inputs!$C$7+fee_wd*Inputs!$E$7*(1-$B3659)+fee_fx*Inputs!$D$7-cost_acc-cost_wd*Inputs!$E$7*(1-$B3659)-cost_fx*Inputs!$D$7))</f>
        <v>415792.715514251</v>
      </c>
      <c r="I3659" s="0" t="n">
        <f aca="false">12*Inputs!$B$8*(MIN(1,$H$52*$C3659)*(ic*Inputs!$C$8+pT-cost_acc-cost_wd*Inputs!$E$8-cost_fx*Inputs!$D$8-cost_ins)+(1-MIN(1,$H$52*$C3659))*(1-MIN(1,Inputs!$G$8*$D3659)*churn_nonbuyers)*(ic*Inputs!$C$8+fee_wd*Inputs!$E$8*(1-$B3659)+fee_fx*Inputs!$D$8-cost_acc-cost_wd*Inputs!$E$8*(1-$B3659)-cost_fx*Inputs!$D$8))</f>
        <v>172319.23328221</v>
      </c>
      <c r="J3659" s="0" t="n">
        <f aca="false">G3659+H3659+I3659-fixed</f>
        <v>94323.736914048</v>
      </c>
      <c r="K3659" s="0" t="n">
        <f aca="false">12*Inputs!$B$6*(1-MIN(1,Inputs!$G$6*$D3659)*churn_nonbuyers)*(ic*Inputs!$C$6+fee_wd*Inputs!$E$6*(1-$B3659)+fee_fx*Inputs!$D$6-cost_acc-cost_wd*Inputs!$E$6*(1-$B3659)-cost_fx*Inputs!$D$6)</f>
        <v>147889.3839615</v>
      </c>
      <c r="L3659" s="0" t="n">
        <f aca="false">12*Inputs!$B$7*(1-MIN(1,Inputs!$G$7*$D3659)*churn_nonbuyers)*(ic*Inputs!$C$7+fee_wd*Inputs!$E$7*(1-$B3659)+fee_fx*Inputs!$D$7-cost_acc-cost_wd*Inputs!$E$7*(1-$B3659)-cost_fx*Inputs!$D$7)</f>
        <v>346590.8231769</v>
      </c>
      <c r="M3659" s="0" t="n">
        <f aca="false">12*Inputs!$B$8*(1-MIN(1,Inputs!$G$8*$D3659)*churn_nonbuyers)*(ic*Inputs!$C$8+fee_wd*Inputs!$E$8*(1-$B3659)+fee_fx*Inputs!$D$8-cost_acc-cost_wd*Inputs!$E$8*(1-$B3659)-cost_fx*Inputs!$D$8)</f>
        <v>96141.842487</v>
      </c>
      <c r="N3659" s="0" t="n">
        <f aca="false">K3659+L3659+I3659-fixed</f>
        <v>-33200.55957939</v>
      </c>
      <c r="O3659" s="0" t="n">
        <f aca="false">K3659+L3659+M3659-fixed</f>
        <v>-109377.9503746</v>
      </c>
      <c r="P3659" s="0" t="n">
        <f aca="false">12*Inputs!$B$6*(1-MIN(1,Inputs!$F$6*$D3659))*(ic*Inputs!$C$6+flat_fee-cost_acc-cost_wd*Inputs!$E$6*$E3659-cost_fx*Inputs!$D$6)+12*Inputs!$B$7*(1-MIN(1,Inputs!$F$7*$D3659))*(ic*Inputs!$C$7+flat_fee-cost_acc-cost_wd*Inputs!$E$7*$E3659-cost_fx*Inputs!$D$7)+12*Inputs!$B$8*(1-MIN(1,Inputs!$F$8*$D3659))*(ic*Inputs!$C$8+flat_fee-cost_acc-cost_wd*Inputs!$E$8*$E3659-cost_fx*Inputs!$D$8)-fixed</f>
        <v>56813.425202</v>
      </c>
    </row>
    <row r="3660" customFormat="false" ht="15" hidden="false" customHeight="false" outlineLevel="0" collapsed="false">
      <c r="A3660" s="0" t="n">
        <v>3595</v>
      </c>
      <c r="B3660" s="0" t="n">
        <v>0.382167</v>
      </c>
      <c r="C3660" s="0" t="n">
        <v>1.06551</v>
      </c>
      <c r="D3660" s="0" t="n">
        <v>1.019703</v>
      </c>
      <c r="E3660" s="0" t="n">
        <v>1.144932</v>
      </c>
      <c r="F3660" s="0" t="n">
        <v>0.055732</v>
      </c>
      <c r="G3660" s="0" t="n">
        <f aca="false">12*Inputs!$B$6*(MIN(1,$H$50*$C3660)*(ic*Inputs!$C$6+pS+fee_fx*Inputs!$D$6-cost_acc-cost_wd*Inputs!$E$6*$E3660-cost_fx*Inputs!$D$6-$F3660)+(1-MIN(1,$H$50*$C3660))*(1-MIN(1,Inputs!$G$6*$D3660)*churn_nonbuyers)*(ic*Inputs!$C$6+fee_wd*Inputs!$E$6*(1-$B3660)+fee_fx*Inputs!$D$6-cost_acc-cost_wd*Inputs!$E$6*(1-$B3660)-cost_fx*Inputs!$D$6))</f>
        <v>200624.836940698</v>
      </c>
      <c r="H3660" s="0" t="n">
        <f aca="false">12*Inputs!$B$7*(MIN(1,$H$51*$C3660)*(ic*Inputs!$C$7+pE+fee_fx*Inputs!$D$7-cost_acc-cost_wd*Inputs!$E$7*$E3660-cost_fx*Inputs!$D$7-$F3660)+(1-MIN(1,$H$51*$C3660))*(1-MIN(1,Inputs!$G$7*$D3660)*churn_nonbuyers)*(ic*Inputs!$C$7+fee_wd*Inputs!$E$7*(1-$B3660)+fee_fx*Inputs!$D$7-cost_acc-cost_wd*Inputs!$E$7*(1-$B3660)-cost_fx*Inputs!$D$7))</f>
        <v>405060.67221765</v>
      </c>
      <c r="I3660" s="0" t="n">
        <f aca="false">12*Inputs!$B$8*(MIN(1,$H$52*$C3660)*(ic*Inputs!$C$8+pT-cost_acc-cost_wd*Inputs!$E$8-cost_fx*Inputs!$D$8-cost_ins)+(1-MIN(1,$H$52*$C3660))*(1-MIN(1,Inputs!$G$8*$D3660)*churn_nonbuyers)*(ic*Inputs!$C$8+fee_wd*Inputs!$E$8*(1-$B3660)+fee_fx*Inputs!$D$8-cost_acc-cost_wd*Inputs!$E$8*(1-$B3660)-cost_fx*Inputs!$D$8))</f>
        <v>175994.167762866</v>
      </c>
      <c r="J3660" s="0" t="n">
        <f aca="false">G3660+H3660+I3660-fixed</f>
        <v>81679.6769212149</v>
      </c>
      <c r="K3660" s="0" t="n">
        <f aca="false">12*Inputs!$B$6*(1-MIN(1,Inputs!$G$6*$D3660)*churn_nonbuyers)*(ic*Inputs!$C$6+fee_wd*Inputs!$E$6*(1-$B3660)+fee_fx*Inputs!$D$6-cost_acc-cost_wd*Inputs!$E$6*(1-$B3660)-cost_fx*Inputs!$D$6)</f>
        <v>139095.162982087</v>
      </c>
      <c r="L3660" s="0" t="n">
        <f aca="false">12*Inputs!$B$7*(1-MIN(1,Inputs!$G$7*$D3660)*churn_nonbuyers)*(ic*Inputs!$C$7+fee_wd*Inputs!$E$7*(1-$B3660)+fee_fx*Inputs!$D$7-cost_acc-cost_wd*Inputs!$E$7*(1-$B3660)-cost_fx*Inputs!$D$7)</f>
        <v>337517.114845252</v>
      </c>
      <c r="M3660" s="0" t="n">
        <f aca="false">12*Inputs!$B$8*(1-MIN(1,Inputs!$G$8*$D3660)*churn_nonbuyers)*(ic*Inputs!$C$8+fee_wd*Inputs!$E$8*(1-$B3660)+fee_fx*Inputs!$D$8-cost_acc-cost_wd*Inputs!$E$8*(1-$B3660)-cost_fx*Inputs!$D$8)</f>
        <v>88168.0562630736</v>
      </c>
      <c r="N3660" s="0" t="n">
        <f aca="false">K3660+L3660+I3660-fixed</f>
        <v>-47393.5544097943</v>
      </c>
      <c r="O3660" s="0" t="n">
        <f aca="false">K3660+L3660+M3660-fixed</f>
        <v>-135219.665909587</v>
      </c>
      <c r="P3660" s="0" t="n">
        <f aca="false">12*Inputs!$B$6*(1-MIN(1,Inputs!$F$6*$D3660))*(ic*Inputs!$C$6+flat_fee-cost_acc-cost_wd*Inputs!$E$6*$E3660-cost_fx*Inputs!$D$6)+12*Inputs!$B$7*(1-MIN(1,Inputs!$F$7*$D3660))*(ic*Inputs!$C$7+flat_fee-cost_acc-cost_wd*Inputs!$E$7*$E3660-cost_fx*Inputs!$D$7)+12*Inputs!$B$8*(1-MIN(1,Inputs!$F$8*$D3660))*(ic*Inputs!$C$8+flat_fee-cost_acc-cost_wd*Inputs!$E$8*$E3660-cost_fx*Inputs!$D$8)-fixed</f>
        <v>-2564.35453696002</v>
      </c>
    </row>
    <row r="3661" customFormat="false" ht="15" hidden="false" customHeight="false" outlineLevel="0" collapsed="false">
      <c r="A3661" s="0" t="n">
        <v>3596</v>
      </c>
      <c r="B3661" s="0" t="n">
        <v>0.299997</v>
      </c>
      <c r="C3661" s="0" t="n">
        <v>1.03115</v>
      </c>
      <c r="D3661" s="0" t="n">
        <v>1.188839</v>
      </c>
      <c r="E3661" s="0" t="n">
        <v>1.184851</v>
      </c>
      <c r="F3661" s="0" t="n">
        <v>0.081456</v>
      </c>
      <c r="G3661" s="0" t="n">
        <f aca="false">12*Inputs!$B$6*(MIN(1,$H$50*$C3661)*(ic*Inputs!$C$6+pS+fee_fx*Inputs!$D$6-cost_acc-cost_wd*Inputs!$E$6*$E3661-cost_fx*Inputs!$D$6-$F3661)+(1-MIN(1,$H$50*$C3661))*(1-MIN(1,Inputs!$G$6*$D3661)*churn_nonbuyers)*(ic*Inputs!$C$6+fee_wd*Inputs!$E$6*(1-$B3661)+fee_fx*Inputs!$D$6-cost_acc-cost_wd*Inputs!$E$6*(1-$B3661)-cost_fx*Inputs!$D$6))</f>
        <v>206154.956691928</v>
      </c>
      <c r="H3661" s="0" t="n">
        <f aca="false">12*Inputs!$B$7*(MIN(1,$H$51*$C3661)*(ic*Inputs!$C$7+pE+fee_fx*Inputs!$D$7-cost_acc-cost_wd*Inputs!$E$7*$E3661-cost_fx*Inputs!$D$7-$F3661)+(1-MIN(1,$H$51*$C3661))*(1-MIN(1,Inputs!$G$7*$D3661)*churn_nonbuyers)*(ic*Inputs!$C$7+fee_wd*Inputs!$E$7*(1-$B3661)+fee_fx*Inputs!$D$7-cost_acc-cost_wd*Inputs!$E$7*(1-$B3661)-cost_fx*Inputs!$D$7))</f>
        <v>402278.930801476</v>
      </c>
      <c r="I3661" s="0" t="n">
        <f aca="false">12*Inputs!$B$8*(MIN(1,$H$52*$C3661)*(ic*Inputs!$C$8+pT-cost_acc-cost_wd*Inputs!$E$8-cost_fx*Inputs!$D$8-cost_ins)+(1-MIN(1,$H$52*$C3661))*(1-MIN(1,Inputs!$G$8*$D3661)*churn_nonbuyers)*(ic*Inputs!$C$8+fee_wd*Inputs!$E$8*(1-$B3661)+fee_fx*Inputs!$D$8-cost_acc-cost_wd*Inputs!$E$8*(1-$B3661)-cost_fx*Inputs!$D$8))</f>
        <v>163199.704394458</v>
      </c>
      <c r="J3661" s="0" t="n">
        <f aca="false">G3661+H3661+I3661-fixed</f>
        <v>71633.5918878621</v>
      </c>
      <c r="K3661" s="0" t="n">
        <f aca="false">12*Inputs!$B$6*(1-MIN(1,Inputs!$G$6*$D3661)*churn_nonbuyers)*(ic*Inputs!$C$6+fee_wd*Inputs!$E$6*(1-$B3661)+fee_fx*Inputs!$D$6-cost_acc-cost_wd*Inputs!$E$6*(1-$B3661)-cost_fx*Inputs!$D$6)</f>
        <v>148984.801441078</v>
      </c>
      <c r="L3661" s="0" t="n">
        <f aca="false">12*Inputs!$B$7*(1-MIN(1,Inputs!$G$7*$D3661)*churn_nonbuyers)*(ic*Inputs!$C$7+fee_wd*Inputs!$E$7*(1-$B3661)+fee_fx*Inputs!$D$7-cost_acc-cost_wd*Inputs!$E$7*(1-$B3661)-cost_fx*Inputs!$D$7)</f>
        <v>347160.955392647</v>
      </c>
      <c r="M3661" s="0" t="n">
        <f aca="false">12*Inputs!$B$8*(1-MIN(1,Inputs!$G$8*$D3661)*churn_nonbuyers)*(ic*Inputs!$C$8+fee_wd*Inputs!$E$8*(1-$B3661)+fee_fx*Inputs!$D$8-cost_acc-cost_wd*Inputs!$E$8*(1-$B3661)-cost_fx*Inputs!$D$8)</f>
        <v>52357.5865650288</v>
      </c>
      <c r="N3661" s="0" t="n">
        <f aca="false">K3661+L3661+I3661-fixed</f>
        <v>-40654.5387718176</v>
      </c>
      <c r="O3661" s="0" t="n">
        <f aca="false">K3661+L3661+M3661-fixed</f>
        <v>-151496.656601247</v>
      </c>
      <c r="P3661" s="0" t="n">
        <f aca="false">12*Inputs!$B$6*(1-MIN(1,Inputs!$F$6*$D3661))*(ic*Inputs!$C$6+flat_fee-cost_acc-cost_wd*Inputs!$E$6*$E3661-cost_fx*Inputs!$D$6)+12*Inputs!$B$7*(1-MIN(1,Inputs!$F$7*$D3661))*(ic*Inputs!$C$7+flat_fee-cost_acc-cost_wd*Inputs!$E$7*$E3661-cost_fx*Inputs!$D$7)+12*Inputs!$B$8*(1-MIN(1,Inputs!$F$8*$D3661))*(ic*Inputs!$C$8+flat_fee-cost_acc-cost_wd*Inputs!$E$8*$E3661-cost_fx*Inputs!$D$8)-fixed</f>
        <v>-107497.53287464</v>
      </c>
    </row>
    <row r="3662" customFormat="false" ht="15" hidden="false" customHeight="false" outlineLevel="0" collapsed="false">
      <c r="A3662" s="0" t="n">
        <v>3597</v>
      </c>
      <c r="B3662" s="0" t="n">
        <v>0.211631</v>
      </c>
      <c r="C3662" s="0" t="n">
        <v>0.918422</v>
      </c>
      <c r="D3662" s="0" t="n">
        <v>0.765775</v>
      </c>
      <c r="E3662" s="0" t="n">
        <v>1.081438</v>
      </c>
      <c r="F3662" s="0" t="n">
        <v>0.146135</v>
      </c>
      <c r="G3662" s="0" t="n">
        <f aca="false">12*Inputs!$B$6*(MIN(1,$H$50*$C3662)*(ic*Inputs!$C$6+pS+fee_fx*Inputs!$D$6-cost_acc-cost_wd*Inputs!$E$6*$E3662-cost_fx*Inputs!$D$6-$F3662)+(1-MIN(1,$H$50*$C3662))*(1-MIN(1,Inputs!$G$6*$D3662)*churn_nonbuyers)*(ic*Inputs!$C$6+fee_wd*Inputs!$E$6*(1-$B3662)+fee_fx*Inputs!$D$6-cost_acc-cost_wd*Inputs!$E$6*(1-$B3662)-cost_fx*Inputs!$D$6))</f>
        <v>215167.440982342</v>
      </c>
      <c r="H3662" s="0" t="n">
        <f aca="false">12*Inputs!$B$7*(MIN(1,$H$51*$C3662)*(ic*Inputs!$C$7+pE+fee_fx*Inputs!$D$7-cost_acc-cost_wd*Inputs!$E$7*$E3662-cost_fx*Inputs!$D$7-$F3662)+(1-MIN(1,$H$51*$C3662))*(1-MIN(1,Inputs!$G$7*$D3662)*churn_nonbuyers)*(ic*Inputs!$C$7+fee_wd*Inputs!$E$7*(1-$B3662)+fee_fx*Inputs!$D$7-cost_acc-cost_wd*Inputs!$E$7*(1-$B3662)-cost_fx*Inputs!$D$7))</f>
        <v>414528.686241998</v>
      </c>
      <c r="I3662" s="0" t="n">
        <f aca="false">12*Inputs!$B$8*(MIN(1,$H$52*$C3662)*(ic*Inputs!$C$8+pT-cost_acc-cost_wd*Inputs!$E$8-cost_fx*Inputs!$D$8-cost_ins)+(1-MIN(1,$H$52*$C3662))*(1-MIN(1,Inputs!$G$8*$D3662)*churn_nonbuyers)*(ic*Inputs!$C$8+fee_wd*Inputs!$E$8*(1-$B3662)+fee_fx*Inputs!$D$8-cost_acc-cost_wd*Inputs!$E$8*(1-$B3662)-cost_fx*Inputs!$D$8))</f>
        <v>184780.376895895</v>
      </c>
      <c r="J3662" s="0" t="n">
        <f aca="false">G3662+H3662+I3662-fixed</f>
        <v>114476.504120235</v>
      </c>
      <c r="K3662" s="0" t="n">
        <f aca="false">12*Inputs!$B$6*(1-MIN(1,Inputs!$G$6*$D3662)*churn_nonbuyers)*(ic*Inputs!$C$6+fee_wd*Inputs!$E$6*(1-$B3662)+fee_fx*Inputs!$D$6-cost_acc-cost_wd*Inputs!$E$6*(1-$B3662)-cost_fx*Inputs!$D$6)</f>
        <v>164572.96844898</v>
      </c>
      <c r="L3662" s="0" t="n">
        <f aca="false">12*Inputs!$B$7*(1-MIN(1,Inputs!$G$7*$D3662)*churn_nonbuyers)*(ic*Inputs!$C$7+fee_wd*Inputs!$E$7*(1-$B3662)+fee_fx*Inputs!$D$7-cost_acc-cost_wd*Inputs!$E$7*(1-$B3662)-cost_fx*Inputs!$D$7)</f>
        <v>364162.428269388</v>
      </c>
      <c r="M3662" s="0" t="n">
        <f aca="false">12*Inputs!$B$8*(1-MIN(1,Inputs!$G$8*$D3662)*churn_nonbuyers)*(ic*Inputs!$C$8+fee_wd*Inputs!$E$8*(1-$B3662)+fee_fx*Inputs!$D$8-cost_acc-cost_wd*Inputs!$E$8*(1-$B3662)-cost_fx*Inputs!$D$8)</f>
        <v>146722.71409524</v>
      </c>
      <c r="N3662" s="0" t="n">
        <f aca="false">K3662+L3662+I3662-fixed</f>
        <v>13515.7736142632</v>
      </c>
      <c r="O3662" s="0" t="n">
        <f aca="false">K3662+L3662+M3662-fixed</f>
        <v>-24541.8891863918</v>
      </c>
      <c r="P3662" s="0" t="n">
        <f aca="false">12*Inputs!$B$6*(1-MIN(1,Inputs!$F$6*$D3662))*(ic*Inputs!$C$6+flat_fee-cost_acc-cost_wd*Inputs!$E$6*$E3662-cost_fx*Inputs!$D$6)+12*Inputs!$B$7*(1-MIN(1,Inputs!$F$7*$D3662))*(ic*Inputs!$C$7+flat_fee-cost_acc-cost_wd*Inputs!$E$7*$E3662-cost_fx*Inputs!$D$7)+12*Inputs!$B$8*(1-MIN(1,Inputs!$F$8*$D3662))*(ic*Inputs!$C$8+flat_fee-cost_acc-cost_wd*Inputs!$E$8*$E3662-cost_fx*Inputs!$D$8)-fixed</f>
        <v>162798.864068</v>
      </c>
    </row>
    <row r="3663" customFormat="false" ht="15" hidden="false" customHeight="false" outlineLevel="0" collapsed="false">
      <c r="A3663" s="0" t="n">
        <v>3598</v>
      </c>
      <c r="B3663" s="0" t="n">
        <v>0.198139</v>
      </c>
      <c r="C3663" s="0" t="n">
        <v>0.709623</v>
      </c>
      <c r="D3663" s="0" t="n">
        <v>1.464041</v>
      </c>
      <c r="E3663" s="0" t="n">
        <v>1.049518</v>
      </c>
      <c r="F3663" s="0" t="n">
        <v>0.226316</v>
      </c>
      <c r="G3663" s="0" t="n">
        <f aca="false">12*Inputs!$B$6*(MIN(1,$H$50*$C3663)*(ic*Inputs!$C$6+pS+fee_fx*Inputs!$D$6-cost_acc-cost_wd*Inputs!$E$6*$E3663-cost_fx*Inputs!$D$6-$F3663)+(1-MIN(1,$H$50*$C3663))*(1-MIN(1,Inputs!$G$6*$D3663)*churn_nonbuyers)*(ic*Inputs!$C$6+fee_wd*Inputs!$E$6*(1-$B3663)+fee_fx*Inputs!$D$6-cost_acc-cost_wd*Inputs!$E$6*(1-$B3663)-cost_fx*Inputs!$D$6))</f>
        <v>198939.004634647</v>
      </c>
      <c r="H3663" s="0" t="n">
        <f aca="false">12*Inputs!$B$7*(MIN(1,$H$51*$C3663)*(ic*Inputs!$C$7+pE+fee_fx*Inputs!$D$7-cost_acc-cost_wd*Inputs!$E$7*$E3663-cost_fx*Inputs!$D$7-$F3663)+(1-MIN(1,$H$51*$C3663))*(1-MIN(1,Inputs!$G$7*$D3663)*churn_nonbuyers)*(ic*Inputs!$C$7+fee_wd*Inputs!$E$7*(1-$B3663)+fee_fx*Inputs!$D$7-cost_acc-cost_wd*Inputs!$E$7*(1-$B3663)-cost_fx*Inputs!$D$7))</f>
        <v>398148.894864817</v>
      </c>
      <c r="I3663" s="0" t="n">
        <f aca="false">12*Inputs!$B$8*(MIN(1,$H$52*$C3663)*(ic*Inputs!$C$8+pT-cost_acc-cost_wd*Inputs!$E$8-cost_fx*Inputs!$D$8-cost_ins)+(1-MIN(1,$H$52*$C3663))*(1-MIN(1,Inputs!$G$8*$D3663)*churn_nonbuyers)*(ic*Inputs!$C$8+fee_wd*Inputs!$E$8*(1-$B3663)+fee_fx*Inputs!$D$8-cost_acc-cost_wd*Inputs!$E$8*(1-$B3663)-cost_fx*Inputs!$D$8))</f>
        <v>102287.897712</v>
      </c>
      <c r="J3663" s="0" t="n">
        <f aca="false">G3663+H3663+I3663-fixed</f>
        <v>-624.202788535506</v>
      </c>
      <c r="K3663" s="0" t="n">
        <f aca="false">12*Inputs!$B$6*(1-MIN(1,Inputs!$G$6*$D3663)*churn_nonbuyers)*(ic*Inputs!$C$6+fee_wd*Inputs!$E$6*(1-$B3663)+fee_fx*Inputs!$D$6-cost_acc-cost_wd*Inputs!$E$6*(1-$B3663)-cost_fx*Inputs!$D$6)</f>
        <v>160399.052781833</v>
      </c>
      <c r="L3663" s="0" t="n">
        <f aca="false">12*Inputs!$B$7*(1-MIN(1,Inputs!$G$7*$D3663)*churn_nonbuyers)*(ic*Inputs!$C$7+fee_wd*Inputs!$E$7*(1-$B3663)+fee_fx*Inputs!$D$7-cost_acc-cost_wd*Inputs!$E$7*(1-$B3663)-cost_fx*Inputs!$D$7)</f>
        <v>358212.1053011</v>
      </c>
      <c r="M3663" s="0" t="n">
        <f aca="false">12*Inputs!$B$8*(1-MIN(1,Inputs!$G$8*$D3663)*churn_nonbuyers)*(ic*Inputs!$C$8+fee_wd*Inputs!$E$8*(1-$B3663)+fee_fx*Inputs!$D$8-cost_acc-cost_wd*Inputs!$E$8*(1-$B3663)-cost_fx*Inputs!$D$8)</f>
        <v>0</v>
      </c>
      <c r="N3663" s="0" t="n">
        <f aca="false">K3663+L3663+I3663-fixed</f>
        <v>-79100.9442050676</v>
      </c>
      <c r="O3663" s="0" t="n">
        <f aca="false">K3663+L3663+M3663-fixed</f>
        <v>-181388.841917068</v>
      </c>
      <c r="P3663" s="0" t="n">
        <f aca="false">12*Inputs!$B$6*(1-MIN(1,Inputs!$F$6*$D3663))*(ic*Inputs!$C$6+flat_fee-cost_acc-cost_wd*Inputs!$E$6*$E3663-cost_fx*Inputs!$D$6)+12*Inputs!$B$7*(1-MIN(1,Inputs!$F$7*$D3663))*(ic*Inputs!$C$7+flat_fee-cost_acc-cost_wd*Inputs!$E$7*$E3663-cost_fx*Inputs!$D$7)+12*Inputs!$B$8*(1-MIN(1,Inputs!$F$8*$D3663))*(ic*Inputs!$C$8+flat_fee-cost_acc-cost_wd*Inputs!$E$8*$E3663-cost_fx*Inputs!$D$8)-fixed</f>
        <v>-207090.67731088</v>
      </c>
    </row>
    <row r="3664" customFormat="false" ht="15" hidden="false" customHeight="false" outlineLevel="0" collapsed="false">
      <c r="A3664" s="0" t="n">
        <v>3599</v>
      </c>
      <c r="B3664" s="0" t="n">
        <v>0.14097</v>
      </c>
      <c r="C3664" s="0" t="n">
        <v>0.984068</v>
      </c>
      <c r="D3664" s="0" t="n">
        <v>0.840943</v>
      </c>
      <c r="E3664" s="0" t="n">
        <v>1.142258</v>
      </c>
      <c r="F3664" s="0" t="n">
        <v>0.234401</v>
      </c>
      <c r="G3664" s="0" t="n">
        <f aca="false">12*Inputs!$B$6*(MIN(1,$H$50*$C3664)*(ic*Inputs!$C$6+pS+fee_fx*Inputs!$D$6-cost_acc-cost_wd*Inputs!$E$6*$E3664-cost_fx*Inputs!$D$6-$F3664)+(1-MIN(1,$H$50*$C3664))*(1-MIN(1,Inputs!$G$6*$D3664)*churn_nonbuyers)*(ic*Inputs!$C$6+fee_wd*Inputs!$E$6*(1-$B3664)+fee_fx*Inputs!$D$6-cost_acc-cost_wd*Inputs!$E$6*(1-$B3664)-cost_fx*Inputs!$D$6))</f>
        <v>223791.02188011</v>
      </c>
      <c r="H3664" s="0" t="n">
        <f aca="false">12*Inputs!$B$7*(MIN(1,$H$51*$C3664)*(ic*Inputs!$C$7+pE+fee_fx*Inputs!$D$7-cost_acc-cost_wd*Inputs!$E$7*$E3664-cost_fx*Inputs!$D$7-$F3664)+(1-MIN(1,$H$51*$C3664))*(1-MIN(1,Inputs!$G$7*$D3664)*churn_nonbuyers)*(ic*Inputs!$C$7+fee_wd*Inputs!$E$7*(1-$B3664)+fee_fx*Inputs!$D$7-cost_acc-cost_wd*Inputs!$E$7*(1-$B3664)-cost_fx*Inputs!$D$7))</f>
        <v>411735.389115781</v>
      </c>
      <c r="I3664" s="0" t="n">
        <f aca="false">12*Inputs!$B$8*(MIN(1,$H$52*$C3664)*(ic*Inputs!$C$8+pT-cost_acc-cost_wd*Inputs!$E$8-cost_fx*Inputs!$D$8-cost_ins)+(1-MIN(1,$H$52*$C3664))*(1-MIN(1,Inputs!$G$8*$D3664)*churn_nonbuyers)*(ic*Inputs!$C$8+fee_wd*Inputs!$E$8*(1-$B3664)+fee_fx*Inputs!$D$8-cost_acc-cost_wd*Inputs!$E$8*(1-$B3664)-cost_fx*Inputs!$D$8))</f>
        <v>182757.189070842</v>
      </c>
      <c r="J3664" s="0" t="n">
        <f aca="false">G3664+H3664+I3664-fixed</f>
        <v>118283.600066733</v>
      </c>
      <c r="K3664" s="0" t="n">
        <f aca="false">12*Inputs!$B$6*(1-MIN(1,Inputs!$G$6*$D3664)*churn_nonbuyers)*(ic*Inputs!$C$6+fee_wd*Inputs!$E$6*(1-$B3664)+fee_fx*Inputs!$D$6-cost_acc-cost_wd*Inputs!$E$6*(1-$B3664)-cost_fx*Inputs!$D$6)</f>
        <v>173677.158249912</v>
      </c>
      <c r="L3664" s="0" t="n">
        <f aca="false">12*Inputs!$B$7*(1-MIN(1,Inputs!$G$7*$D3664)*churn_nonbuyers)*(ic*Inputs!$C$7+fee_wd*Inputs!$E$7*(1-$B3664)+fee_fx*Inputs!$D$7-cost_acc-cost_wd*Inputs!$E$7*(1-$B3664)-cost_fx*Inputs!$D$7)</f>
        <v>373240.399685947</v>
      </c>
      <c r="M3664" s="0" t="n">
        <f aca="false">12*Inputs!$B$8*(1-MIN(1,Inputs!$G$8*$D3664)*churn_nonbuyers)*(ic*Inputs!$C$8+fee_wd*Inputs!$E$8*(1-$B3664)+fee_fx*Inputs!$D$8-cost_acc-cost_wd*Inputs!$E$8*(1-$B3664)-cost_fx*Inputs!$D$8)</f>
        <v>131477.987246256</v>
      </c>
      <c r="N3664" s="0" t="n">
        <f aca="false">K3664+L3664+I3664-fixed</f>
        <v>29674.7470067012</v>
      </c>
      <c r="O3664" s="0" t="n">
        <f aca="false">K3664+L3664+M3664-fixed</f>
        <v>-21604.4548178848</v>
      </c>
      <c r="P3664" s="0" t="n">
        <f aca="false">12*Inputs!$B$6*(1-MIN(1,Inputs!$F$6*$D3664))*(ic*Inputs!$C$6+flat_fee-cost_acc-cost_wd*Inputs!$E$6*$E3664-cost_fx*Inputs!$D$6)+12*Inputs!$B$7*(1-MIN(1,Inputs!$F$7*$D3664))*(ic*Inputs!$C$7+flat_fee-cost_acc-cost_wd*Inputs!$E$7*$E3664-cost_fx*Inputs!$D$7)+12*Inputs!$B$8*(1-MIN(1,Inputs!$F$8*$D3664))*(ic*Inputs!$C$8+flat_fee-cost_acc-cost_wd*Inputs!$E$8*$E3664-cost_fx*Inputs!$D$8)-fixed</f>
        <v>93282.72852656</v>
      </c>
    </row>
    <row r="3665" customFormat="false" ht="15" hidden="false" customHeight="false" outlineLevel="0" collapsed="false">
      <c r="A3665" s="0" t="n">
        <v>3600</v>
      </c>
      <c r="B3665" s="0" t="n">
        <v>0.575314</v>
      </c>
      <c r="C3665" s="0" t="n">
        <v>1.188239</v>
      </c>
      <c r="D3665" s="0" t="n">
        <v>1.355028</v>
      </c>
      <c r="E3665" s="0" t="n">
        <v>1.062605</v>
      </c>
      <c r="F3665" s="0" t="n">
        <v>0.289656</v>
      </c>
      <c r="G3665" s="0" t="n">
        <f aca="false">12*Inputs!$B$6*(MIN(1,$H$50*$C3665)*(ic*Inputs!$C$6+pS+fee_fx*Inputs!$D$6-cost_acc-cost_wd*Inputs!$E$6*$E3665-cost_fx*Inputs!$D$6-$F3665)+(1-MIN(1,$H$50*$C3665))*(1-MIN(1,Inputs!$G$6*$D3665)*churn_nonbuyers)*(ic*Inputs!$C$6+fee_wd*Inputs!$E$6*(1-$B3665)+fee_fx*Inputs!$D$6-cost_acc-cost_wd*Inputs!$E$6*(1-$B3665)-cost_fx*Inputs!$D$6))</f>
        <v>177873.938778592</v>
      </c>
      <c r="H3665" s="0" t="n">
        <f aca="false">12*Inputs!$B$7*(MIN(1,$H$51*$C3665)*(ic*Inputs!$C$7+pE+fee_fx*Inputs!$D$7-cost_acc-cost_wd*Inputs!$E$7*$E3665-cost_fx*Inputs!$D$7-$F3665)+(1-MIN(1,$H$51*$C3665))*(1-MIN(1,Inputs!$G$7*$D3665)*churn_nonbuyers)*(ic*Inputs!$C$7+fee_wd*Inputs!$E$7*(1-$B3665)+fee_fx*Inputs!$D$7-cost_acc-cost_wd*Inputs!$E$7*(1-$B3665)-cost_fx*Inputs!$D$7))</f>
        <v>392261.334326727</v>
      </c>
      <c r="I3665" s="0" t="n">
        <f aca="false">12*Inputs!$B$8*(MIN(1,$H$52*$C3665)*(ic*Inputs!$C$8+pT-cost_acc-cost_wd*Inputs!$E$8-cost_fx*Inputs!$D$8-cost_ins)+(1-MIN(1,$H$52*$C3665))*(1-MIN(1,Inputs!$G$8*$D3665)*churn_nonbuyers)*(ic*Inputs!$C$8+fee_wd*Inputs!$E$8*(1-$B3665)+fee_fx*Inputs!$D$8-cost_acc-cost_wd*Inputs!$E$8*(1-$B3665)-cost_fx*Inputs!$D$8))</f>
        <v>173865.205064827</v>
      </c>
      <c r="J3665" s="0" t="n">
        <f aca="false">G3665+H3665+I3665-fixed</f>
        <v>44000.4781701467</v>
      </c>
      <c r="K3665" s="0" t="n">
        <f aca="false">12*Inputs!$B$6*(1-MIN(1,Inputs!$G$6*$D3665)*churn_nonbuyers)*(ic*Inputs!$C$6+fee_wd*Inputs!$E$6*(1-$B3665)+fee_fx*Inputs!$D$6-cost_acc-cost_wd*Inputs!$E$6*(1-$B3665)-cost_fx*Inputs!$D$6)</f>
        <v>110708.981127302</v>
      </c>
      <c r="L3665" s="0" t="n">
        <f aca="false">12*Inputs!$B$7*(1-MIN(1,Inputs!$G$7*$D3665)*churn_nonbuyers)*(ic*Inputs!$C$7+fee_wd*Inputs!$E$7*(1-$B3665)+fee_fx*Inputs!$D$7-cost_acc-cost_wd*Inputs!$E$7*(1-$B3665)-cost_fx*Inputs!$D$7)</f>
        <v>307332.092932381</v>
      </c>
      <c r="M3665" s="0" t="n">
        <f aca="false">12*Inputs!$B$8*(1-MIN(1,Inputs!$G$8*$D3665)*churn_nonbuyers)*(ic*Inputs!$C$8+fee_wd*Inputs!$E$8*(1-$B3665)+fee_fx*Inputs!$D$8-cost_acc-cost_wd*Inputs!$E$8*(1-$B3665)-cost_fx*Inputs!$D$8)</f>
        <v>15381.5676074112</v>
      </c>
      <c r="N3665" s="0" t="n">
        <f aca="false">K3665+L3665+I3665-fixed</f>
        <v>-108093.720875489</v>
      </c>
      <c r="O3665" s="0" t="n">
        <f aca="false">K3665+L3665+M3665-fixed</f>
        <v>-266577.358332905</v>
      </c>
      <c r="P3665" s="0" t="n">
        <f aca="false">12*Inputs!$B$6*(1-MIN(1,Inputs!$F$6*$D3665))*(ic*Inputs!$C$6+flat_fee-cost_acc-cost_wd*Inputs!$E$6*$E3665-cost_fx*Inputs!$D$6)+12*Inputs!$B$7*(1-MIN(1,Inputs!$F$7*$D3665))*(ic*Inputs!$C$7+flat_fee-cost_acc-cost_wd*Inputs!$E$7*$E3665-cost_fx*Inputs!$D$7)+12*Inputs!$B$8*(1-MIN(1,Inputs!$F$8*$D3665))*(ic*Inputs!$C$8+flat_fee-cost_acc-cost_wd*Inputs!$E$8*$E3665-cost_fx*Inputs!$D$8)-fixed</f>
        <v>-151449.2232784</v>
      </c>
    </row>
    <row r="3666" customFormat="false" ht="15" hidden="false" customHeight="false" outlineLevel="0" collapsed="false">
      <c r="A3666" s="0" t="n">
        <v>3601</v>
      </c>
      <c r="B3666" s="0" t="n">
        <v>0.441533</v>
      </c>
      <c r="C3666" s="0" t="n">
        <v>0.686483</v>
      </c>
      <c r="D3666" s="0" t="n">
        <v>0.701516</v>
      </c>
      <c r="E3666" s="0" t="n">
        <v>1.130537</v>
      </c>
      <c r="F3666" s="0" t="n">
        <v>0.159845</v>
      </c>
      <c r="G3666" s="0" t="n">
        <f aca="false">12*Inputs!$B$6*(MIN(1,$H$50*$C3666)*(ic*Inputs!$C$6+pS+fee_fx*Inputs!$D$6-cost_acc-cost_wd*Inputs!$E$6*$E3666-cost_fx*Inputs!$D$6-$F3666)+(1-MIN(1,$H$50*$C3666))*(1-MIN(1,Inputs!$G$6*$D3666)*churn_nonbuyers)*(ic*Inputs!$C$6+fee_wd*Inputs!$E$6*(1-$B3666)+fee_fx*Inputs!$D$6-cost_acc-cost_wd*Inputs!$E$6*(1-$B3666)-cost_fx*Inputs!$D$6))</f>
        <v>171726.157845778</v>
      </c>
      <c r="H3666" s="0" t="n">
        <f aca="false">12*Inputs!$B$7*(MIN(1,$H$51*$C3666)*(ic*Inputs!$C$7+pE+fee_fx*Inputs!$D$7-cost_acc-cost_wd*Inputs!$E$7*$E3666-cost_fx*Inputs!$D$7-$F3666)+(1-MIN(1,$H$51*$C3666))*(1-MIN(1,Inputs!$G$7*$D3666)*churn_nonbuyers)*(ic*Inputs!$C$7+fee_wd*Inputs!$E$7*(1-$B3666)+fee_fx*Inputs!$D$7-cost_acc-cost_wd*Inputs!$E$7*(1-$B3666)-cost_fx*Inputs!$D$7))</f>
        <v>374395.55254141</v>
      </c>
      <c r="I3666" s="0" t="n">
        <f aca="false">12*Inputs!$B$8*(MIN(1,$H$52*$C3666)*(ic*Inputs!$C$8+pT-cost_acc-cost_wd*Inputs!$E$8-cost_fx*Inputs!$D$8-cost_ins)+(1-MIN(1,$H$52*$C3666))*(1-MIN(1,Inputs!$G$8*$D3666)*churn_nonbuyers)*(ic*Inputs!$C$8+fee_wd*Inputs!$E$8*(1-$B3666)+fee_fx*Inputs!$D$8-cost_acc-cost_wd*Inputs!$E$8*(1-$B3666)-cost_fx*Inputs!$D$8))</f>
        <v>179641.143030493</v>
      </c>
      <c r="J3666" s="0" t="n">
        <f aca="false">G3666+H3666+I3666-fixed</f>
        <v>25762.8534176804</v>
      </c>
      <c r="K3666" s="0" t="n">
        <f aca="false">12*Inputs!$B$6*(1-MIN(1,Inputs!$G$6*$D3666)*churn_nonbuyers)*(ic*Inputs!$C$6+fee_wd*Inputs!$E$6*(1-$B3666)+fee_fx*Inputs!$D$6-cost_acc-cost_wd*Inputs!$E$6*(1-$B3666)-cost_fx*Inputs!$D$6)</f>
        <v>133178.112461002</v>
      </c>
      <c r="L3666" s="0" t="n">
        <f aca="false">12*Inputs!$B$7*(1-MIN(1,Inputs!$G$7*$D3666)*churn_nonbuyers)*(ic*Inputs!$C$7+fee_wd*Inputs!$E$7*(1-$B3666)+fee_fx*Inputs!$D$7-cost_acc-cost_wd*Inputs!$E$7*(1-$B3666)-cost_fx*Inputs!$D$7)</f>
        <v>332471.797908601</v>
      </c>
      <c r="M3666" s="0" t="n">
        <f aca="false">12*Inputs!$B$8*(1-MIN(1,Inputs!$G$8*$D3666)*churn_nonbuyers)*(ic*Inputs!$C$8+fee_wd*Inputs!$E$8*(1-$B3666)+fee_fx*Inputs!$D$8-cost_acc-cost_wd*Inputs!$E$8*(1-$B3666)-cost_fx*Inputs!$D$8)</f>
        <v>155331.387111341</v>
      </c>
      <c r="N3666" s="0" t="n">
        <f aca="false">K3666+L3666+I3666-fixed</f>
        <v>-54708.9465999049</v>
      </c>
      <c r="O3666" s="0" t="n">
        <f aca="false">K3666+L3666+M3666-fixed</f>
        <v>-79018.7025190566</v>
      </c>
      <c r="P3666" s="0" t="n">
        <f aca="false">12*Inputs!$B$6*(1-MIN(1,Inputs!$F$6*$D3666))*(ic*Inputs!$C$6+flat_fee-cost_acc-cost_wd*Inputs!$E$6*$E3666-cost_fx*Inputs!$D$6)+12*Inputs!$B$7*(1-MIN(1,Inputs!$F$7*$D3666))*(ic*Inputs!$C$7+flat_fee-cost_acc-cost_wd*Inputs!$E$7*$E3666-cost_fx*Inputs!$D$7)+12*Inputs!$B$8*(1-MIN(1,Inputs!$F$8*$D3666))*(ic*Inputs!$C$8+flat_fee-cost_acc-cost_wd*Inputs!$E$8*$E3666-cost_fx*Inputs!$D$8)-fixed</f>
        <v>173052.33173408</v>
      </c>
    </row>
    <row r="3667" customFormat="false" ht="15" hidden="false" customHeight="false" outlineLevel="0" collapsed="false">
      <c r="A3667" s="0" t="n">
        <v>3602</v>
      </c>
      <c r="B3667" s="0" t="n">
        <v>0.498965</v>
      </c>
      <c r="C3667" s="0" t="n">
        <v>0.869248</v>
      </c>
      <c r="D3667" s="0" t="n">
        <v>0.999565</v>
      </c>
      <c r="E3667" s="0" t="n">
        <v>1.162364</v>
      </c>
      <c r="F3667" s="0" t="n">
        <v>0.23598</v>
      </c>
      <c r="G3667" s="0" t="n">
        <f aca="false">12*Inputs!$B$6*(MIN(1,$H$50*$C3667)*(ic*Inputs!$C$6+pS+fee_fx*Inputs!$D$6-cost_acc-cost_wd*Inputs!$E$6*$E3667-cost_fx*Inputs!$D$6-$F3667)+(1-MIN(1,$H$50*$C3667))*(1-MIN(1,Inputs!$G$6*$D3667)*churn_nonbuyers)*(ic*Inputs!$C$6+fee_wd*Inputs!$E$6*(1-$B3667)+fee_fx*Inputs!$D$6-cost_acc-cost_wd*Inputs!$E$6*(1-$B3667)-cost_fx*Inputs!$D$6))</f>
        <v>170602.440423243</v>
      </c>
      <c r="H3667" s="0" t="n">
        <f aca="false">12*Inputs!$B$7*(MIN(1,$H$51*$C3667)*(ic*Inputs!$C$7+pE+fee_fx*Inputs!$D$7-cost_acc-cost_wd*Inputs!$E$7*$E3667-cost_fx*Inputs!$D$7-$F3667)+(1-MIN(1,$H$51*$C3667))*(1-MIN(1,Inputs!$G$7*$D3667)*churn_nonbuyers)*(ic*Inputs!$C$7+fee_wd*Inputs!$E$7*(1-$B3667)+fee_fx*Inputs!$D$7-cost_acc-cost_wd*Inputs!$E$7*(1-$B3667)-cost_fx*Inputs!$D$7))</f>
        <v>371344.290447389</v>
      </c>
      <c r="I3667" s="0" t="n">
        <f aca="false">12*Inputs!$B$8*(MIN(1,$H$52*$C3667)*(ic*Inputs!$C$8+pT-cost_acc-cost_wd*Inputs!$E$8-cost_fx*Inputs!$D$8-cost_ins)+(1-MIN(1,$H$52*$C3667))*(1-MIN(1,Inputs!$G$8*$D3667)*churn_nonbuyers)*(ic*Inputs!$C$8+fee_wd*Inputs!$E$8*(1-$B3667)+fee_fx*Inputs!$D$8-cost_acc-cost_wd*Inputs!$E$8*(1-$B3667)-cost_fx*Inputs!$D$8))</f>
        <v>160858.052016438</v>
      </c>
      <c r="J3667" s="0" t="n">
        <f aca="false">G3667+H3667+I3667-fixed</f>
        <v>2804.78288706997</v>
      </c>
      <c r="K3667" s="0" t="n">
        <f aca="false">12*Inputs!$B$6*(1-MIN(1,Inputs!$G$6*$D3667)*churn_nonbuyers)*(ic*Inputs!$C$6+fee_wd*Inputs!$E$6*(1-$B3667)+fee_fx*Inputs!$D$6-cost_acc-cost_wd*Inputs!$E$6*(1-$B3667)-cost_fx*Inputs!$D$6)</f>
        <v>123264.41004162</v>
      </c>
      <c r="L3667" s="0" t="n">
        <f aca="false">12*Inputs!$B$7*(1-MIN(1,Inputs!$G$7*$D3667)*churn_nonbuyers)*(ic*Inputs!$C$7+fee_wd*Inputs!$E$7*(1-$B3667)+fee_fx*Inputs!$D$7-cost_acc-cost_wd*Inputs!$E$7*(1-$B3667)-cost_fx*Inputs!$D$7)</f>
        <v>321412.892904972</v>
      </c>
      <c r="M3667" s="0" t="n">
        <f aca="false">12*Inputs!$B$8*(1-MIN(1,Inputs!$G$8*$D3667)*churn_nonbuyers)*(ic*Inputs!$C$8+fee_wd*Inputs!$E$8*(1-$B3667)+fee_fx*Inputs!$D$8-cost_acc-cost_wd*Inputs!$E$8*(1-$B3667)-cost_fx*Inputs!$D$8)</f>
        <v>90826.99992756</v>
      </c>
      <c r="N3667" s="0" t="n">
        <f aca="false">K3667+L3667+I3667-fixed</f>
        <v>-94464.64503697</v>
      </c>
      <c r="O3667" s="0" t="n">
        <f aca="false">K3667+L3667+M3667-fixed</f>
        <v>-164495.697125848</v>
      </c>
      <c r="P3667" s="0" t="n">
        <f aca="false">12*Inputs!$B$6*(1-MIN(1,Inputs!$F$6*$D3667))*(ic*Inputs!$C$6+flat_fee-cost_acc-cost_wd*Inputs!$E$6*$E3667-cost_fx*Inputs!$D$6)+12*Inputs!$B$7*(1-MIN(1,Inputs!$F$7*$D3667))*(ic*Inputs!$C$7+flat_fee-cost_acc-cost_wd*Inputs!$E$7*$E3667-cost_fx*Inputs!$D$7)+12*Inputs!$B$8*(1-MIN(1,Inputs!$F$8*$D3667))*(ic*Inputs!$C$8+flat_fee-cost_acc-cost_wd*Inputs!$E$8*$E3667-cost_fx*Inputs!$D$8)-fixed</f>
        <v>559.109878399991</v>
      </c>
    </row>
    <row r="3668" customFormat="false" ht="15" hidden="false" customHeight="false" outlineLevel="0" collapsed="false">
      <c r="A3668" s="0" t="n">
        <v>3603</v>
      </c>
      <c r="B3668" s="0" t="n">
        <v>0.172718</v>
      </c>
      <c r="C3668" s="0" t="n">
        <v>0.864187</v>
      </c>
      <c r="D3668" s="0" t="n">
        <v>1.083866</v>
      </c>
      <c r="E3668" s="0" t="n">
        <v>1.196459</v>
      </c>
      <c r="F3668" s="0" t="n">
        <v>0.13483</v>
      </c>
      <c r="G3668" s="0" t="n">
        <f aca="false">12*Inputs!$B$6*(MIN(1,$H$50*$C3668)*(ic*Inputs!$C$6+pS+fee_fx*Inputs!$D$6-cost_acc-cost_wd*Inputs!$E$6*$E3668-cost_fx*Inputs!$D$6-$F3668)+(1-MIN(1,$H$50*$C3668))*(1-MIN(1,Inputs!$G$6*$D3668)*churn_nonbuyers)*(ic*Inputs!$C$6+fee_wd*Inputs!$E$6*(1-$B3668)+fee_fx*Inputs!$D$6-cost_acc-cost_wd*Inputs!$E$6*(1-$B3668)-cost_fx*Inputs!$D$6))</f>
        <v>212514.535553304</v>
      </c>
      <c r="H3668" s="0" t="n">
        <f aca="false">12*Inputs!$B$7*(MIN(1,$H$51*$C3668)*(ic*Inputs!$C$7+pE+fee_fx*Inputs!$D$7-cost_acc-cost_wd*Inputs!$E$7*$E3668-cost_fx*Inputs!$D$7-$F3668)+(1-MIN(1,$H$51*$C3668))*(1-MIN(1,Inputs!$G$7*$D3668)*churn_nonbuyers)*(ic*Inputs!$C$7+fee_wd*Inputs!$E$7*(1-$B3668)+fee_fx*Inputs!$D$7-cost_acc-cost_wd*Inputs!$E$7*(1-$B3668)-cost_fx*Inputs!$D$7))</f>
        <v>401886.289430691</v>
      </c>
      <c r="I3668" s="0" t="n">
        <f aca="false">12*Inputs!$B$8*(MIN(1,$H$52*$C3668)*(ic*Inputs!$C$8+pT-cost_acc-cost_wd*Inputs!$E$8-cost_fx*Inputs!$D$8-cost_ins)+(1-MIN(1,$H$52*$C3668))*(1-MIN(1,Inputs!$G$8*$D3668)*churn_nonbuyers)*(ic*Inputs!$C$8+fee_wd*Inputs!$E$8*(1-$B3668)+fee_fx*Inputs!$D$8-cost_acc-cost_wd*Inputs!$E$8*(1-$B3668)-cost_fx*Inputs!$D$8))</f>
        <v>154892.029105323</v>
      </c>
      <c r="J3668" s="0" t="n">
        <f aca="false">G3668+H3668+I3668-fixed</f>
        <v>69292.8540893176</v>
      </c>
      <c r="K3668" s="0" t="n">
        <f aca="false">12*Inputs!$B$6*(1-MIN(1,Inputs!$G$6*$D3668)*churn_nonbuyers)*(ic*Inputs!$C$6+fee_wd*Inputs!$E$6*(1-$B3668)+fee_fx*Inputs!$D$6-cost_acc-cost_wd*Inputs!$E$6*(1-$B3668)-cost_fx*Inputs!$D$6)</f>
        <v>167151.101528074</v>
      </c>
      <c r="L3668" s="0" t="n">
        <f aca="false">12*Inputs!$B$7*(1-MIN(1,Inputs!$G$7*$D3668)*churn_nonbuyers)*(ic*Inputs!$C$7+fee_wd*Inputs!$E$7*(1-$B3668)+fee_fx*Inputs!$D$7-cost_acc-cost_wd*Inputs!$E$7*(1-$B3668)-cost_fx*Inputs!$D$7)</f>
        <v>366026.882548844</v>
      </c>
      <c r="M3668" s="0" t="n">
        <f aca="false">12*Inputs!$B$8*(1-MIN(1,Inputs!$G$8*$D3668)*churn_nonbuyers)*(ic*Inputs!$C$8+fee_wd*Inputs!$E$8*(1-$B3668)+fee_fx*Inputs!$D$8-cost_acc-cost_wd*Inputs!$E$8*(1-$B3668)-cost_fx*Inputs!$D$8)</f>
        <v>76757.8587576768</v>
      </c>
      <c r="N3668" s="0" t="n">
        <f aca="false">K3668+L3668+I3668-fixed</f>
        <v>-11929.9868177597</v>
      </c>
      <c r="O3668" s="0" t="n">
        <f aca="false">K3668+L3668+M3668-fixed</f>
        <v>-90064.1571654053</v>
      </c>
      <c r="P3668" s="0" t="n">
        <f aca="false">12*Inputs!$B$6*(1-MIN(1,Inputs!$F$6*$D3668))*(ic*Inputs!$C$6+flat_fee-cost_acc-cost_wd*Inputs!$E$6*$E3668-cost_fx*Inputs!$D$6)+12*Inputs!$B$7*(1-MIN(1,Inputs!$F$7*$D3668))*(ic*Inputs!$C$7+flat_fee-cost_acc-cost_wd*Inputs!$E$7*$E3668-cost_fx*Inputs!$D$7)+12*Inputs!$B$8*(1-MIN(1,Inputs!$F$8*$D3668))*(ic*Inputs!$C$8+flat_fee-cost_acc-cost_wd*Inputs!$E$8*$E3668-cost_fx*Inputs!$D$8)-fixed</f>
        <v>-57738.3783294399</v>
      </c>
    </row>
    <row r="3669" customFormat="false" ht="15" hidden="false" customHeight="false" outlineLevel="0" collapsed="false">
      <c r="A3669" s="0" t="n">
        <v>3604</v>
      </c>
      <c r="B3669" s="0" t="n">
        <v>0.165611</v>
      </c>
      <c r="C3669" s="0" t="n">
        <v>0.90557</v>
      </c>
      <c r="D3669" s="0" t="n">
        <v>1.214714</v>
      </c>
      <c r="E3669" s="0" t="n">
        <v>1.160237</v>
      </c>
      <c r="F3669" s="0" t="n">
        <v>0.074795</v>
      </c>
      <c r="G3669" s="0" t="n">
        <f aca="false">12*Inputs!$B$6*(MIN(1,$H$50*$C3669)*(ic*Inputs!$C$6+pS+fee_fx*Inputs!$D$6-cost_acc-cost_wd*Inputs!$E$6*$E3669-cost_fx*Inputs!$D$6-$F3669)+(1-MIN(1,$H$50*$C3669))*(1-MIN(1,Inputs!$G$6*$D3669)*churn_nonbuyers)*(ic*Inputs!$C$6+fee_wd*Inputs!$E$6*(1-$B3669)+fee_fx*Inputs!$D$6-cost_acc-cost_wd*Inputs!$E$6*(1-$B3669)-cost_fx*Inputs!$D$6))</f>
        <v>216514.322151331</v>
      </c>
      <c r="H3669" s="0" t="n">
        <f aca="false">12*Inputs!$B$7*(MIN(1,$H$51*$C3669)*(ic*Inputs!$C$7+pE+fee_fx*Inputs!$D$7-cost_acc-cost_wd*Inputs!$E$7*$E3669-cost_fx*Inputs!$D$7-$F3669)+(1-MIN(1,$H$51*$C3669))*(1-MIN(1,Inputs!$G$7*$D3669)*churn_nonbuyers)*(ic*Inputs!$C$7+fee_wd*Inputs!$E$7*(1-$B3669)+fee_fx*Inputs!$D$7-cost_acc-cost_wd*Inputs!$E$7*(1-$B3669)-cost_fx*Inputs!$D$7))</f>
        <v>410195.446746133</v>
      </c>
      <c r="I3669" s="0" t="n">
        <f aca="false">12*Inputs!$B$8*(MIN(1,$H$52*$C3669)*(ic*Inputs!$C$8+pT-cost_acc-cost_wd*Inputs!$E$8-cost_fx*Inputs!$D$8-cost_ins)+(1-MIN(1,$H$52*$C3669))*(1-MIN(1,Inputs!$G$8*$D3669)*churn_nonbuyers)*(ic*Inputs!$C$8+fee_wd*Inputs!$E$8*(1-$B3669)+fee_fx*Inputs!$D$8-cost_acc-cost_wd*Inputs!$E$8*(1-$B3669)-cost_fx*Inputs!$D$8))</f>
        <v>147985.296284662</v>
      </c>
      <c r="J3669" s="0" t="n">
        <f aca="false">G3669+H3669+I3669-fixed</f>
        <v>74695.0651821259</v>
      </c>
      <c r="K3669" s="0" t="n">
        <f aca="false">12*Inputs!$B$6*(1-MIN(1,Inputs!$G$6*$D3669)*churn_nonbuyers)*(ic*Inputs!$C$6+fee_wd*Inputs!$E$6*(1-$B3669)+fee_fx*Inputs!$D$6-cost_acc-cost_wd*Inputs!$E$6*(1-$B3669)-cost_fx*Inputs!$D$6)</f>
        <v>166956.122881829</v>
      </c>
      <c r="L3669" s="0" t="n">
        <f aca="false">12*Inputs!$B$7*(1-MIN(1,Inputs!$G$7*$D3669)*churn_nonbuyers)*(ic*Inputs!$C$7+fee_wd*Inputs!$E$7*(1-$B3669)+fee_fx*Inputs!$D$7-cost_acc-cost_wd*Inputs!$E$7*(1-$B3669)-cost_fx*Inputs!$D$7)</f>
        <v>365527.889857097</v>
      </c>
      <c r="M3669" s="0" t="n">
        <f aca="false">12*Inputs!$B$8*(1-MIN(1,Inputs!$G$8*$D3669)*churn_nonbuyers)*(ic*Inputs!$C$8+fee_wd*Inputs!$E$8*(1-$B3669)+fee_fx*Inputs!$D$8-cost_acc-cost_wd*Inputs!$E$8*(1-$B3669)-cost_fx*Inputs!$D$8)</f>
        <v>47672.1292885344</v>
      </c>
      <c r="N3669" s="0" t="n">
        <f aca="false">K3669+L3669+I3669-fixed</f>
        <v>-19530.690976412</v>
      </c>
      <c r="O3669" s="0" t="n">
        <f aca="false">K3669+L3669+M3669-fixed</f>
        <v>-119843.857972539</v>
      </c>
      <c r="P3669" s="0" t="n">
        <f aca="false">12*Inputs!$B$6*(1-MIN(1,Inputs!$F$6*$D3669))*(ic*Inputs!$C$6+flat_fee-cost_acc-cost_wd*Inputs!$E$6*$E3669-cost_fx*Inputs!$D$6)+12*Inputs!$B$7*(1-MIN(1,Inputs!$F$7*$D3669))*(ic*Inputs!$C$7+flat_fee-cost_acc-cost_wd*Inputs!$E$7*$E3669-cost_fx*Inputs!$D$7)+12*Inputs!$B$8*(1-MIN(1,Inputs!$F$8*$D3669))*(ic*Inputs!$C$8+flat_fee-cost_acc-cost_wd*Inputs!$E$8*$E3669-cost_fx*Inputs!$D$8)-fixed</f>
        <v>-111576.39005968</v>
      </c>
    </row>
    <row r="3670" customFormat="false" ht="15" hidden="false" customHeight="false" outlineLevel="0" collapsed="false">
      <c r="A3670" s="0" t="n">
        <v>3605</v>
      </c>
      <c r="B3670" s="0" t="n">
        <v>0.477816</v>
      </c>
      <c r="C3670" s="0" t="n">
        <v>0.995026</v>
      </c>
      <c r="D3670" s="0" t="n">
        <v>1.653811</v>
      </c>
      <c r="E3670" s="0" t="n">
        <v>1.10117</v>
      </c>
      <c r="F3670" s="0" t="n">
        <v>0.082546</v>
      </c>
      <c r="G3670" s="0" t="n">
        <f aca="false">12*Inputs!$B$6*(MIN(1,$H$50*$C3670)*(ic*Inputs!$C$6+pS+fee_fx*Inputs!$D$6-cost_acc-cost_wd*Inputs!$E$6*$E3670-cost_fx*Inputs!$D$6-$F3670)+(1-MIN(1,$H$50*$C3670))*(1-MIN(1,Inputs!$G$6*$D3670)*churn_nonbuyers)*(ic*Inputs!$C$6+fee_wd*Inputs!$E$6*(1-$B3670)+fee_fx*Inputs!$D$6-cost_acc-cost_wd*Inputs!$E$6*(1-$B3670)-cost_fx*Inputs!$D$6))</f>
        <v>181037.286815303</v>
      </c>
      <c r="H3670" s="0" t="n">
        <f aca="false">12*Inputs!$B$7*(MIN(1,$H$51*$C3670)*(ic*Inputs!$C$7+pE+fee_fx*Inputs!$D$7-cost_acc-cost_wd*Inputs!$E$7*$E3670-cost_fx*Inputs!$D$7-$F3670)+(1-MIN(1,$H$51*$C3670))*(1-MIN(1,Inputs!$G$7*$D3670)*churn_nonbuyers)*(ic*Inputs!$C$7+fee_wd*Inputs!$E$7*(1-$B3670)+fee_fx*Inputs!$D$7-cost_acc-cost_wd*Inputs!$E$7*(1-$B3670)-cost_fx*Inputs!$D$7))</f>
        <v>392204.887417274</v>
      </c>
      <c r="I3670" s="0" t="n">
        <f aca="false">12*Inputs!$B$8*(MIN(1,$H$52*$C3670)*(ic*Inputs!$C$8+pT-cost_acc-cost_wd*Inputs!$E$8-cost_fx*Inputs!$D$8-cost_ins)+(1-MIN(1,$H$52*$C3670))*(1-MIN(1,Inputs!$G$8*$D3670)*churn_nonbuyers)*(ic*Inputs!$C$8+fee_wd*Inputs!$E$8*(1-$B3670)+fee_fx*Inputs!$D$8-cost_acc-cost_wd*Inputs!$E$8*(1-$B3670)-cost_fx*Inputs!$D$8))</f>
        <v>143427.027744</v>
      </c>
      <c r="J3670" s="0" t="n">
        <f aca="false">G3670+H3670+I3670-fixed</f>
        <v>16669.2019765774</v>
      </c>
      <c r="K3670" s="0" t="n">
        <f aca="false">12*Inputs!$B$6*(1-MIN(1,Inputs!$G$6*$D3670)*churn_nonbuyers)*(ic*Inputs!$C$6+fee_wd*Inputs!$E$6*(1-$B3670)+fee_fx*Inputs!$D$6-cost_acc-cost_wd*Inputs!$E$6*(1-$B3670)-cost_fx*Inputs!$D$6)</f>
        <v>121813.646088787</v>
      </c>
      <c r="L3670" s="0" t="n">
        <f aca="false">12*Inputs!$B$7*(1-MIN(1,Inputs!$G$7*$D3670)*churn_nonbuyers)*(ic*Inputs!$C$7+fee_wd*Inputs!$E$7*(1-$B3670)+fee_fx*Inputs!$D$7-cost_acc-cost_wd*Inputs!$E$7*(1-$B3670)-cost_fx*Inputs!$D$7)</f>
        <v>317803.737125272</v>
      </c>
      <c r="M3670" s="0" t="n">
        <f aca="false">12*Inputs!$B$8*(1-MIN(1,Inputs!$G$8*$D3670)*churn_nonbuyers)*(ic*Inputs!$C$8+fee_wd*Inputs!$E$8*(1-$B3670)+fee_fx*Inputs!$D$8-cost_acc-cost_wd*Inputs!$E$8*(1-$B3670)-cost_fx*Inputs!$D$8)</f>
        <v>0</v>
      </c>
      <c r="N3670" s="0" t="n">
        <f aca="false">K3670+L3670+I3670-fixed</f>
        <v>-116955.589041941</v>
      </c>
      <c r="O3670" s="0" t="n">
        <f aca="false">K3670+L3670+M3670-fixed</f>
        <v>-260382.61678594</v>
      </c>
      <c r="P3670" s="0" t="n">
        <f aca="false">12*Inputs!$B$6*(1-MIN(1,Inputs!$F$6*$D3670))*(ic*Inputs!$C$6+flat_fee-cost_acc-cost_wd*Inputs!$E$6*$E3670-cost_fx*Inputs!$D$6)+12*Inputs!$B$7*(1-MIN(1,Inputs!$F$7*$D3670))*(ic*Inputs!$C$7+flat_fee-cost_acc-cost_wd*Inputs!$E$7*$E3670-cost_fx*Inputs!$D$7)+12*Inputs!$B$8*(1-MIN(1,Inputs!$F$8*$D3670))*(ic*Inputs!$C$8+flat_fee-cost_acc-cost_wd*Inputs!$E$8*$E3670-cost_fx*Inputs!$D$8)-fixed</f>
        <v>-326060.7154792</v>
      </c>
    </row>
    <row r="3671" customFormat="false" ht="15" hidden="false" customHeight="false" outlineLevel="0" collapsed="false">
      <c r="A3671" s="0" t="n">
        <v>3606</v>
      </c>
      <c r="B3671" s="0" t="n">
        <v>0.092586</v>
      </c>
      <c r="C3671" s="0" t="n">
        <v>0.972968</v>
      </c>
      <c r="D3671" s="0" t="n">
        <v>0.793593</v>
      </c>
      <c r="E3671" s="0" t="n">
        <v>1.193097</v>
      </c>
      <c r="F3671" s="0" t="n">
        <v>0.404427</v>
      </c>
      <c r="G3671" s="0" t="n">
        <f aca="false">12*Inputs!$B$6*(MIN(1,$H$50*$C3671)*(ic*Inputs!$C$6+pS+fee_fx*Inputs!$D$6-cost_acc-cost_wd*Inputs!$E$6*$E3671-cost_fx*Inputs!$D$6-$F3671)+(1-MIN(1,$H$50*$C3671))*(1-MIN(1,Inputs!$G$6*$D3671)*churn_nonbuyers)*(ic*Inputs!$C$6+fee_wd*Inputs!$E$6*(1-$B3671)+fee_fx*Inputs!$D$6-cost_acc-cost_wd*Inputs!$E$6*(1-$B3671)-cost_fx*Inputs!$D$6))</f>
        <v>224840.438091072</v>
      </c>
      <c r="H3671" s="0" t="n">
        <f aca="false">12*Inputs!$B$7*(MIN(1,$H$51*$C3671)*(ic*Inputs!$C$7+pE+fee_fx*Inputs!$D$7-cost_acc-cost_wd*Inputs!$E$7*$E3671-cost_fx*Inputs!$D$7-$F3671)+(1-MIN(1,$H$51*$C3671))*(1-MIN(1,Inputs!$G$7*$D3671)*churn_nonbuyers)*(ic*Inputs!$C$7+fee_wd*Inputs!$E$7*(1-$B3671)+fee_fx*Inputs!$D$7-cost_acc-cost_wd*Inputs!$E$7*(1-$B3671)-cost_fx*Inputs!$D$7))</f>
        <v>400560.702903891</v>
      </c>
      <c r="I3671" s="0" t="n">
        <f aca="false">12*Inputs!$B$8*(MIN(1,$H$52*$C3671)*(ic*Inputs!$C$8+pT-cost_acc-cost_wd*Inputs!$E$8-cost_fx*Inputs!$D$8-cost_ins)+(1-MIN(1,$H$52*$C3671))*(1-MIN(1,Inputs!$G$8*$D3671)*churn_nonbuyers)*(ic*Inputs!$C$8+fee_wd*Inputs!$E$8*(1-$B3671)+fee_fx*Inputs!$D$8-cost_acc-cost_wd*Inputs!$E$8*(1-$B3671)-cost_fx*Inputs!$D$8))</f>
        <v>185886.737499907</v>
      </c>
      <c r="J3671" s="0" t="n">
        <f aca="false">G3671+H3671+I3671-fixed</f>
        <v>111287.87849487</v>
      </c>
      <c r="K3671" s="0" t="n">
        <f aca="false">12*Inputs!$B$6*(1-MIN(1,Inputs!$G$6*$D3671)*churn_nonbuyers)*(ic*Inputs!$C$6+fee_wd*Inputs!$E$6*(1-$B3671)+fee_fx*Inputs!$D$6-cost_acc-cost_wd*Inputs!$E$6*(1-$B3671)-cost_fx*Inputs!$D$6)</f>
        <v>180797.222890786</v>
      </c>
      <c r="L3671" s="0" t="n">
        <f aca="false">12*Inputs!$B$7*(1-MIN(1,Inputs!$G$7*$D3671)*churn_nonbuyers)*(ic*Inputs!$C$7+fee_wd*Inputs!$E$7*(1-$B3671)+fee_fx*Inputs!$D$7-cost_acc-cost_wd*Inputs!$E$7*(1-$B3671)-cost_fx*Inputs!$D$7)</f>
        <v>380585.729670471</v>
      </c>
      <c r="M3671" s="0" t="n">
        <f aca="false">12*Inputs!$B$8*(1-MIN(1,Inputs!$G$8*$D3671)*churn_nonbuyers)*(ic*Inputs!$C$8+fee_wd*Inputs!$E$8*(1-$B3671)+fee_fx*Inputs!$D$8-cost_acc-cost_wd*Inputs!$E$8*(1-$B3671)-cost_fx*Inputs!$D$8)</f>
        <v>143104.523570333</v>
      </c>
      <c r="N3671" s="0" t="n">
        <f aca="false">K3671+L3671+I3671-fixed</f>
        <v>47269.6900611641</v>
      </c>
      <c r="O3671" s="0" t="n">
        <f aca="false">K3671+L3671+M3671-fixed</f>
        <v>4487.47613158973</v>
      </c>
      <c r="P3671" s="0" t="n">
        <f aca="false">12*Inputs!$B$6*(1-MIN(1,Inputs!$F$6*$D3671))*(ic*Inputs!$C$6+flat_fee-cost_acc-cost_wd*Inputs!$E$6*$E3671-cost_fx*Inputs!$D$6)+12*Inputs!$B$7*(1-MIN(1,Inputs!$F$7*$D3671))*(ic*Inputs!$C$7+flat_fee-cost_acc-cost_wd*Inputs!$E$7*$E3671-cost_fx*Inputs!$D$7)+12*Inputs!$B$8*(1-MIN(1,Inputs!$F$8*$D3671))*(ic*Inputs!$C$8+flat_fee-cost_acc-cost_wd*Inputs!$E$8*$E3671-cost_fx*Inputs!$D$8)-fixed</f>
        <v>93887.20530104</v>
      </c>
    </row>
    <row r="3672" customFormat="false" ht="15" hidden="false" customHeight="false" outlineLevel="0" collapsed="false">
      <c r="A3672" s="0" t="n">
        <v>3607</v>
      </c>
      <c r="B3672" s="0" t="n">
        <v>0.387148</v>
      </c>
      <c r="C3672" s="0" t="n">
        <v>0.874426</v>
      </c>
      <c r="D3672" s="0" t="n">
        <v>1.535846</v>
      </c>
      <c r="E3672" s="0" t="n">
        <v>1.145044</v>
      </c>
      <c r="F3672" s="0" t="n">
        <v>0.103709</v>
      </c>
      <c r="G3672" s="0" t="n">
        <f aca="false">12*Inputs!$B$6*(MIN(1,$H$50*$C3672)*(ic*Inputs!$C$6+pS+fee_fx*Inputs!$D$6-cost_acc-cost_wd*Inputs!$E$6*$E3672-cost_fx*Inputs!$D$6-$F3672)+(1-MIN(1,$H$50*$C3672))*(1-MIN(1,Inputs!$G$6*$D3672)*churn_nonbuyers)*(ic*Inputs!$C$6+fee_wd*Inputs!$E$6*(1-$B3672)+fee_fx*Inputs!$D$6-cost_acc-cost_wd*Inputs!$E$6*(1-$B3672)-cost_fx*Inputs!$D$6))</f>
        <v>184487.769533099</v>
      </c>
      <c r="H3672" s="0" t="n">
        <f aca="false">12*Inputs!$B$7*(MIN(1,$H$51*$C3672)*(ic*Inputs!$C$7+pE+fee_fx*Inputs!$D$7-cost_acc-cost_wd*Inputs!$E$7*$E3672-cost_fx*Inputs!$D$7-$F3672)+(1-MIN(1,$H$51*$C3672))*(1-MIN(1,Inputs!$G$7*$D3672)*churn_nonbuyers)*(ic*Inputs!$C$7+fee_wd*Inputs!$E$7*(1-$B3672)+fee_fx*Inputs!$D$7-cost_acc-cost_wd*Inputs!$E$7*(1-$B3672)-cost_fx*Inputs!$D$7))</f>
        <v>386569.591194736</v>
      </c>
      <c r="I3672" s="0" t="n">
        <f aca="false">12*Inputs!$B$8*(MIN(1,$H$52*$C3672)*(ic*Inputs!$C$8+pT-cost_acc-cost_wd*Inputs!$E$8-cost_fx*Inputs!$D$8-cost_ins)+(1-MIN(1,$H$52*$C3672))*(1-MIN(1,Inputs!$G$8*$D3672)*churn_nonbuyers)*(ic*Inputs!$C$8+fee_wd*Inputs!$E$8*(1-$B3672)+fee_fx*Inputs!$D$8-cost_acc-cost_wd*Inputs!$E$8*(1-$B3672)-cost_fx*Inputs!$D$8))</f>
        <v>126043.261344</v>
      </c>
      <c r="J3672" s="0" t="n">
        <f aca="false">G3672+H3672+I3672-fixed</f>
        <v>-2899.37792816479</v>
      </c>
      <c r="K3672" s="0" t="n">
        <f aca="false">12*Inputs!$B$6*(1-MIN(1,Inputs!$G$6*$D3672)*churn_nonbuyers)*(ic*Inputs!$C$6+fee_wd*Inputs!$E$6*(1-$B3672)+fee_fx*Inputs!$D$6-cost_acc-cost_wd*Inputs!$E$6*(1-$B3672)-cost_fx*Inputs!$D$6)</f>
        <v>134650.478211898</v>
      </c>
      <c r="L3672" s="0" t="n">
        <f aca="false">12*Inputs!$B$7*(1-MIN(1,Inputs!$G$7*$D3672)*churn_nonbuyers)*(ic*Inputs!$C$7+fee_wd*Inputs!$E$7*(1-$B3672)+fee_fx*Inputs!$D$7-cost_acc-cost_wd*Inputs!$E$7*(1-$B3672)-cost_fx*Inputs!$D$7)</f>
        <v>331441.765519139</v>
      </c>
      <c r="M3672" s="0" t="n">
        <f aca="false">12*Inputs!$B$8*(1-MIN(1,Inputs!$G$8*$D3672)*churn_nonbuyers)*(ic*Inputs!$C$8+fee_wd*Inputs!$E$8*(1-$B3672)+fee_fx*Inputs!$D$8-cost_acc-cost_wd*Inputs!$E$8*(1-$B3672)-cost_fx*Inputs!$D$8)</f>
        <v>0</v>
      </c>
      <c r="N3672" s="0" t="n">
        <f aca="false">K3672+L3672+I3672-fixed</f>
        <v>-107864.494924964</v>
      </c>
      <c r="O3672" s="0" t="n">
        <f aca="false">K3672+L3672+M3672-fixed</f>
        <v>-233907.756268964</v>
      </c>
      <c r="P3672" s="0" t="n">
        <f aca="false">12*Inputs!$B$6*(1-MIN(1,Inputs!$F$6*$D3672))*(ic*Inputs!$C$6+flat_fee-cost_acc-cost_wd*Inputs!$E$6*$E3672-cost_fx*Inputs!$D$6)+12*Inputs!$B$7*(1-MIN(1,Inputs!$F$7*$D3672))*(ic*Inputs!$C$7+flat_fee-cost_acc-cost_wd*Inputs!$E$7*$E3672-cost_fx*Inputs!$D$7)+12*Inputs!$B$8*(1-MIN(1,Inputs!$F$8*$D3672))*(ic*Inputs!$C$8+flat_fee-cost_acc-cost_wd*Inputs!$E$8*$E3672-cost_fx*Inputs!$D$8)-fixed</f>
        <v>-275712.47175424</v>
      </c>
    </row>
    <row r="3673" customFormat="false" ht="15" hidden="false" customHeight="false" outlineLevel="0" collapsed="false">
      <c r="A3673" s="0" t="n">
        <v>3608</v>
      </c>
      <c r="B3673" s="0" t="n">
        <v>0.340675</v>
      </c>
      <c r="C3673" s="0" t="n">
        <v>1.03486</v>
      </c>
      <c r="D3673" s="0" t="n">
        <v>0.73432</v>
      </c>
      <c r="E3673" s="0" t="n">
        <v>1.023757</v>
      </c>
      <c r="F3673" s="0" t="n">
        <v>0.038394</v>
      </c>
      <c r="G3673" s="0" t="n">
        <f aca="false">12*Inputs!$B$6*(MIN(1,$H$50*$C3673)*(ic*Inputs!$C$6+pS+fee_fx*Inputs!$D$6-cost_acc-cost_wd*Inputs!$E$6*$E3673-cost_fx*Inputs!$D$6-$F3673)+(1-MIN(1,$H$50*$C3673))*(1-MIN(1,Inputs!$G$6*$D3673)*churn_nonbuyers)*(ic*Inputs!$C$6+fee_wd*Inputs!$E$6*(1-$B3673)+fee_fx*Inputs!$D$6-cost_acc-cost_wd*Inputs!$E$6*(1-$B3673)-cost_fx*Inputs!$D$6))</f>
        <v>209354.732717527</v>
      </c>
      <c r="H3673" s="0" t="n">
        <f aca="false">12*Inputs!$B$7*(MIN(1,$H$51*$C3673)*(ic*Inputs!$C$7+pE+fee_fx*Inputs!$D$7-cost_acc-cost_wd*Inputs!$E$7*$E3673-cost_fx*Inputs!$D$7-$F3673)+(1-MIN(1,$H$51*$C3673))*(1-MIN(1,Inputs!$G$7*$D3673)*churn_nonbuyers)*(ic*Inputs!$C$7+fee_wd*Inputs!$E$7*(1-$B3673)+fee_fx*Inputs!$D$7-cost_acc-cost_wd*Inputs!$E$7*(1-$B3673)-cost_fx*Inputs!$D$7))</f>
        <v>423768.602983004</v>
      </c>
      <c r="I3673" s="0" t="n">
        <f aca="false">12*Inputs!$B$8*(MIN(1,$H$52*$C3673)*(ic*Inputs!$C$8+pT-cost_acc-cost_wd*Inputs!$E$8-cost_fx*Inputs!$D$8-cost_ins)+(1-MIN(1,$H$52*$C3673))*(1-MIN(1,Inputs!$G$8*$D3673)*churn_nonbuyers)*(ic*Inputs!$C$8+fee_wd*Inputs!$E$8*(1-$B3673)+fee_fx*Inputs!$D$8-cost_acc-cost_wd*Inputs!$E$8*(1-$B3673)-cost_fx*Inputs!$D$8))</f>
        <v>190694.77932993</v>
      </c>
      <c r="J3673" s="0" t="n">
        <f aca="false">G3673+H3673+I3673-fixed</f>
        <v>123818.11503046</v>
      </c>
      <c r="K3673" s="0" t="n">
        <f aca="false">12*Inputs!$B$6*(1-MIN(1,Inputs!$G$6*$D3673)*churn_nonbuyers)*(ic*Inputs!$C$6+fee_wd*Inputs!$E$6*(1-$B3673)+fee_fx*Inputs!$D$6-cost_acc-cost_wd*Inputs!$E$6*(1-$B3673)-cost_fx*Inputs!$D$6)</f>
        <v>146942.0385552</v>
      </c>
      <c r="L3673" s="0" t="n">
        <f aca="false">12*Inputs!$B$7*(1-MIN(1,Inputs!$G$7*$D3673)*churn_nonbuyers)*(ic*Inputs!$C$7+fee_wd*Inputs!$E$7*(1-$B3673)+fee_fx*Inputs!$D$7-cost_acc-cost_wd*Inputs!$E$7*(1-$B3673)-cost_fx*Inputs!$D$7)</f>
        <v>346341.17577312</v>
      </c>
      <c r="M3673" s="0" t="n">
        <f aca="false">12*Inputs!$B$8*(1-MIN(1,Inputs!$G$8*$D3673)*churn_nonbuyers)*(ic*Inputs!$C$8+fee_wd*Inputs!$E$8*(1-$B3673)+fee_fx*Inputs!$D$8-cost_acc-cost_wd*Inputs!$E$8*(1-$B3673)-cost_fx*Inputs!$D$8)</f>
        <v>150675.6924576</v>
      </c>
      <c r="N3673" s="0" t="n">
        <f aca="false">K3673+L3673+I3673-fixed</f>
        <v>-16022.0063417504</v>
      </c>
      <c r="O3673" s="0" t="n">
        <f aca="false">K3673+L3673+M3673-fixed</f>
        <v>-56041.09321408</v>
      </c>
      <c r="P3673" s="0" t="n">
        <f aca="false">12*Inputs!$B$6*(1-MIN(1,Inputs!$F$6*$D3673))*(ic*Inputs!$C$6+flat_fee-cost_acc-cost_wd*Inputs!$E$6*$E3673-cost_fx*Inputs!$D$6)+12*Inputs!$B$7*(1-MIN(1,Inputs!$F$7*$D3673))*(ic*Inputs!$C$7+flat_fee-cost_acc-cost_wd*Inputs!$E$7*$E3673-cost_fx*Inputs!$D$7)+12*Inputs!$B$8*(1-MIN(1,Inputs!$F$8*$D3673))*(ic*Inputs!$C$8+flat_fee-cost_acc-cost_wd*Inputs!$E$8*$E3673-cost_fx*Inputs!$D$8)-fixed</f>
        <v>208518.5446976</v>
      </c>
    </row>
    <row r="3674" customFormat="false" ht="15" hidden="false" customHeight="false" outlineLevel="0" collapsed="false">
      <c r="A3674" s="0" t="n">
        <v>3609</v>
      </c>
      <c r="B3674" s="0" t="n">
        <v>0.131113</v>
      </c>
      <c r="C3674" s="0" t="n">
        <v>0.919751</v>
      </c>
      <c r="D3674" s="0" t="n">
        <v>1.488854</v>
      </c>
      <c r="E3674" s="0" t="n">
        <v>1.413022</v>
      </c>
      <c r="F3674" s="0" t="n">
        <v>0.324212</v>
      </c>
      <c r="G3674" s="0" t="n">
        <f aca="false">12*Inputs!$B$6*(MIN(1,$H$50*$C3674)*(ic*Inputs!$C$6+pS+fee_fx*Inputs!$D$6-cost_acc-cost_wd*Inputs!$E$6*$E3674-cost_fx*Inputs!$D$6-$F3674)+(1-MIN(1,$H$50*$C3674))*(1-MIN(1,Inputs!$G$6*$D3674)*churn_nonbuyers)*(ic*Inputs!$C$6+fee_wd*Inputs!$E$6*(1-$B3674)+fee_fx*Inputs!$D$6-cost_acc-cost_wd*Inputs!$E$6*(1-$B3674)-cost_fx*Inputs!$D$6))</f>
        <v>208650.612106454</v>
      </c>
      <c r="H3674" s="0" t="n">
        <f aca="false">12*Inputs!$B$7*(MIN(1,$H$51*$C3674)*(ic*Inputs!$C$7+pE+fee_fx*Inputs!$D$7-cost_acc-cost_wd*Inputs!$E$7*$E3674-cost_fx*Inputs!$D$7-$F3674)+(1-MIN(1,$H$51*$C3674))*(1-MIN(1,Inputs!$G$7*$D3674)*churn_nonbuyers)*(ic*Inputs!$C$7+fee_wd*Inputs!$E$7*(1-$B3674)+fee_fx*Inputs!$D$7-cost_acc-cost_wd*Inputs!$E$7*(1-$B3674)-cost_fx*Inputs!$D$7))</f>
        <v>371925.254919672</v>
      </c>
      <c r="I3674" s="0" t="n">
        <f aca="false">12*Inputs!$B$8*(MIN(1,$H$52*$C3674)*(ic*Inputs!$C$8+pT-cost_acc-cost_wd*Inputs!$E$8-cost_fx*Inputs!$D$8-cost_ins)+(1-MIN(1,$H$52*$C3674))*(1-MIN(1,Inputs!$G$8*$D3674)*churn_nonbuyers)*(ic*Inputs!$C$8+fee_wd*Inputs!$E$8*(1-$B3674)+fee_fx*Inputs!$D$8-cost_acc-cost_wd*Inputs!$E$8*(1-$B3674)-cost_fx*Inputs!$D$8))</f>
        <v>132576.588144</v>
      </c>
      <c r="J3674" s="0" t="n">
        <f aca="false">G3674+H3674+I3674-fixed</f>
        <v>13152.4551701258</v>
      </c>
      <c r="K3674" s="0" t="n">
        <f aca="false">12*Inputs!$B$6*(1-MIN(1,Inputs!$G$6*$D3674)*churn_nonbuyers)*(ic*Inputs!$C$6+fee_wd*Inputs!$E$6*(1-$B3674)+fee_fx*Inputs!$D$6-cost_acc-cost_wd*Inputs!$E$6*(1-$B3674)-cost_fx*Inputs!$D$6)</f>
        <v>169117.578104414</v>
      </c>
      <c r="L3674" s="0" t="n">
        <f aca="false">12*Inputs!$B$7*(1-MIN(1,Inputs!$G$7*$D3674)*churn_nonbuyers)*(ic*Inputs!$C$7+fee_wd*Inputs!$E$7*(1-$B3674)+fee_fx*Inputs!$D$7-cost_acc-cost_wd*Inputs!$E$7*(1-$B3674)-cost_fx*Inputs!$D$7)</f>
        <v>367153.849070649</v>
      </c>
      <c r="M3674" s="0" t="n">
        <f aca="false">12*Inputs!$B$8*(1-MIN(1,Inputs!$G$8*$D3674)*churn_nonbuyers)*(ic*Inputs!$C$8+fee_wd*Inputs!$E$8*(1-$B3674)+fee_fx*Inputs!$D$8-cost_acc-cost_wd*Inputs!$E$8*(1-$B3674)-cost_fx*Inputs!$D$8)</f>
        <v>0</v>
      </c>
      <c r="N3674" s="0" t="n">
        <f aca="false">K3674+L3674+I3674-fixed</f>
        <v>-31151.9846809369</v>
      </c>
      <c r="O3674" s="0" t="n">
        <f aca="false">K3674+L3674+M3674-fixed</f>
        <v>-163728.572824937</v>
      </c>
      <c r="P3674" s="0" t="n">
        <f aca="false">12*Inputs!$B$6*(1-MIN(1,Inputs!$F$6*$D3674))*(ic*Inputs!$C$6+flat_fee-cost_acc-cost_wd*Inputs!$E$6*$E3674-cost_fx*Inputs!$D$6)+12*Inputs!$B$7*(1-MIN(1,Inputs!$F$7*$D3674))*(ic*Inputs!$C$7+flat_fee-cost_acc-cost_wd*Inputs!$E$7*$E3674-cost_fx*Inputs!$D$7)+12*Inputs!$B$8*(1-MIN(1,Inputs!$F$8*$D3674))*(ic*Inputs!$C$8+flat_fee-cost_acc-cost_wd*Inputs!$E$8*$E3674-cost_fx*Inputs!$D$8)-fixed</f>
        <v>-335174.17288288</v>
      </c>
    </row>
    <row r="3675" customFormat="false" ht="15" hidden="false" customHeight="false" outlineLevel="0" collapsed="false">
      <c r="A3675" s="0" t="n">
        <v>3610</v>
      </c>
      <c r="B3675" s="0" t="n">
        <v>0.08773</v>
      </c>
      <c r="C3675" s="0" t="n">
        <v>1.034301</v>
      </c>
      <c r="D3675" s="0" t="n">
        <v>1.864324</v>
      </c>
      <c r="E3675" s="0" t="n">
        <v>1.366955</v>
      </c>
      <c r="F3675" s="0" t="n">
        <v>0.108549</v>
      </c>
      <c r="G3675" s="0" t="n">
        <f aca="false">12*Inputs!$B$6*(MIN(1,$H$50*$C3675)*(ic*Inputs!$C$6+pS+fee_fx*Inputs!$D$6-cost_acc-cost_wd*Inputs!$E$6*$E3675-cost_fx*Inputs!$D$6-$F3675)+(1-MIN(1,$H$50*$C3675))*(1-MIN(1,Inputs!$G$6*$D3675)*churn_nonbuyers)*(ic*Inputs!$C$6+fee_wd*Inputs!$E$6*(1-$B3675)+fee_fx*Inputs!$D$6-cost_acc-cost_wd*Inputs!$E$6*(1-$B3675)-cost_fx*Inputs!$D$6))</f>
        <v>221860.973758084</v>
      </c>
      <c r="H3675" s="0" t="n">
        <f aca="false">12*Inputs!$B$7*(MIN(1,$H$51*$C3675)*(ic*Inputs!$C$7+pE+fee_fx*Inputs!$D$7-cost_acc-cost_wd*Inputs!$E$7*$E3675-cost_fx*Inputs!$D$7-$F3675)+(1-MIN(1,$H$51*$C3675))*(1-MIN(1,Inputs!$G$7*$D3675)*churn_nonbuyers)*(ic*Inputs!$C$7+fee_wd*Inputs!$E$7*(1-$B3675)+fee_fx*Inputs!$D$7-cost_acc-cost_wd*Inputs!$E$7*(1-$B3675)-cost_fx*Inputs!$D$7))</f>
        <v>391776.458099212</v>
      </c>
      <c r="I3675" s="0" t="n">
        <f aca="false">12*Inputs!$B$8*(MIN(1,$H$52*$C3675)*(ic*Inputs!$C$8+pT-cost_acc-cost_wd*Inputs!$E$8-cost_fx*Inputs!$D$8-cost_ins)+(1-MIN(1,$H$52*$C3675))*(1-MIN(1,Inputs!$G$8*$D3675)*churn_nonbuyers)*(ic*Inputs!$C$8+fee_wd*Inputs!$E$8*(1-$B3675)+fee_fx*Inputs!$D$8-cost_acc-cost_wd*Inputs!$E$8*(1-$B3675)-cost_fx*Inputs!$D$8))</f>
        <v>149088.283344</v>
      </c>
      <c r="J3675" s="0" t="n">
        <f aca="false">G3675+H3675+I3675-fixed</f>
        <v>62725.7152012958</v>
      </c>
      <c r="K3675" s="0" t="n">
        <f aca="false">12*Inputs!$B$6*(1-MIN(1,Inputs!$G$6*$D3675)*churn_nonbuyers)*(ic*Inputs!$C$6+fee_wd*Inputs!$E$6*(1-$B3675)+fee_fx*Inputs!$D$6-cost_acc-cost_wd*Inputs!$E$6*(1-$B3675)-cost_fx*Inputs!$D$6)</f>
        <v>171352.105520544</v>
      </c>
      <c r="L3675" s="0" t="n">
        <f aca="false">12*Inputs!$B$7*(1-MIN(1,Inputs!$G$7*$D3675)*churn_nonbuyers)*(ic*Inputs!$C$7+fee_wd*Inputs!$E$7*(1-$B3675)+fee_fx*Inputs!$D$7-cost_acc-cost_wd*Inputs!$E$7*(1-$B3675)-cost_fx*Inputs!$D$7)</f>
        <v>368722.583760327</v>
      </c>
      <c r="M3675" s="0" t="n">
        <f aca="false">12*Inputs!$B$8*(1-MIN(1,Inputs!$G$8*$D3675)*churn_nonbuyers)*(ic*Inputs!$C$8+fee_wd*Inputs!$E$8*(1-$B3675)+fee_fx*Inputs!$D$8-cost_acc-cost_wd*Inputs!$E$8*(1-$B3675)-cost_fx*Inputs!$D$8)</f>
        <v>0</v>
      </c>
      <c r="N3675" s="0" t="n">
        <f aca="false">K3675+L3675+I3675-fixed</f>
        <v>-10837.0273751294</v>
      </c>
      <c r="O3675" s="0" t="n">
        <f aca="false">K3675+L3675+M3675-fixed</f>
        <v>-159925.310719129</v>
      </c>
      <c r="P3675" s="0" t="n">
        <f aca="false">12*Inputs!$B$6*(1-MIN(1,Inputs!$F$6*$D3675))*(ic*Inputs!$C$6+flat_fee-cost_acc-cost_wd*Inputs!$E$6*$E3675-cost_fx*Inputs!$D$6)+12*Inputs!$B$7*(1-MIN(1,Inputs!$F$7*$D3675))*(ic*Inputs!$C$7+flat_fee-cost_acc-cost_wd*Inputs!$E$7*$E3675-cost_fx*Inputs!$D$7)+12*Inputs!$B$8*(1-MIN(1,Inputs!$F$8*$D3675))*(ic*Inputs!$C$8+flat_fee-cost_acc-cost_wd*Inputs!$E$8*$E3675-cost_fx*Inputs!$D$8)-fixed</f>
        <v>-481456.172472928</v>
      </c>
    </row>
    <row r="3676" customFormat="false" ht="15" hidden="false" customHeight="false" outlineLevel="0" collapsed="false">
      <c r="A3676" s="0" t="n">
        <v>3611</v>
      </c>
      <c r="B3676" s="0" t="n">
        <v>0.272654</v>
      </c>
      <c r="C3676" s="0" t="n">
        <v>0.707648</v>
      </c>
      <c r="D3676" s="0" t="n">
        <v>0.976674</v>
      </c>
      <c r="E3676" s="0" t="n">
        <v>1.317948</v>
      </c>
      <c r="F3676" s="0" t="n">
        <v>0.215806</v>
      </c>
      <c r="G3676" s="0" t="n">
        <f aca="false">12*Inputs!$B$6*(MIN(1,$H$50*$C3676)*(ic*Inputs!$C$6+pS+fee_fx*Inputs!$D$6-cost_acc-cost_wd*Inputs!$E$6*$E3676-cost_fx*Inputs!$D$6-$F3676)+(1-MIN(1,$H$50*$C3676))*(1-MIN(1,Inputs!$G$6*$D3676)*churn_nonbuyers)*(ic*Inputs!$C$6+fee_wd*Inputs!$E$6*(1-$B3676)+fee_fx*Inputs!$D$6-cost_acc-cost_wd*Inputs!$E$6*(1-$B3676)-cost_fx*Inputs!$D$6))</f>
        <v>188976.810434652</v>
      </c>
      <c r="H3676" s="0" t="n">
        <f aca="false">12*Inputs!$B$7*(MIN(1,$H$51*$C3676)*(ic*Inputs!$C$7+pE+fee_fx*Inputs!$D$7-cost_acc-cost_wd*Inputs!$E$7*$E3676-cost_fx*Inputs!$D$7-$F3676)+(1-MIN(1,$H$51*$C3676))*(1-MIN(1,Inputs!$G$7*$D3676)*churn_nonbuyers)*(ic*Inputs!$C$7+fee_wd*Inputs!$E$7*(1-$B3676)+fee_fx*Inputs!$D$7-cost_acc-cost_wd*Inputs!$E$7*(1-$B3676)-cost_fx*Inputs!$D$7))</f>
        <v>373043.374856415</v>
      </c>
      <c r="I3676" s="0" t="n">
        <f aca="false">12*Inputs!$B$8*(MIN(1,$H$52*$C3676)*(ic*Inputs!$C$8+pT-cost_acc-cost_wd*Inputs!$E$8-cost_fx*Inputs!$D$8-cost_ins)+(1-MIN(1,$H$52*$C3676))*(1-MIN(1,Inputs!$G$8*$D3676)*churn_nonbuyers)*(ic*Inputs!$C$8+fee_wd*Inputs!$E$8*(1-$B3676)+fee_fx*Inputs!$D$8-cost_acc-cost_wd*Inputs!$E$8*(1-$B3676)-cost_fx*Inputs!$D$8))</f>
        <v>152018.52288233</v>
      </c>
      <c r="J3676" s="0" t="n">
        <f aca="false">G3676+H3676+I3676-fixed</f>
        <v>14038.708173397</v>
      </c>
      <c r="K3676" s="0" t="n">
        <f aca="false">12*Inputs!$B$6*(1-MIN(1,Inputs!$G$6*$D3676)*churn_nonbuyers)*(ic*Inputs!$C$6+fee_wd*Inputs!$E$6*(1-$B3676)+fee_fx*Inputs!$D$6-cost_acc-cost_wd*Inputs!$E$6*(1-$B3676)-cost_fx*Inputs!$D$6)</f>
        <v>154410.267404131</v>
      </c>
      <c r="L3676" s="0" t="n">
        <f aca="false">12*Inputs!$B$7*(1-MIN(1,Inputs!$G$7*$D3676)*churn_nonbuyers)*(ic*Inputs!$C$7+fee_wd*Inputs!$E$7*(1-$B3676)+fee_fx*Inputs!$D$7-cost_acc-cost_wd*Inputs!$E$7*(1-$B3676)-cost_fx*Inputs!$D$7)</f>
        <v>353274.365690479</v>
      </c>
      <c r="M3676" s="0" t="n">
        <f aca="false">12*Inputs!$B$8*(1-MIN(1,Inputs!$G$8*$D3676)*churn_nonbuyers)*(ic*Inputs!$C$8+fee_wd*Inputs!$E$8*(1-$B3676)+fee_fx*Inputs!$D$8-cost_acc-cost_wd*Inputs!$E$8*(1-$B3676)-cost_fx*Inputs!$D$8)</f>
        <v>99109.6133259456</v>
      </c>
      <c r="N3676" s="0" t="n">
        <f aca="false">K3676+L3676+I3676-fixed</f>
        <v>-40296.8440230595</v>
      </c>
      <c r="O3676" s="0" t="n">
        <f aca="false">K3676+L3676+M3676-fixed</f>
        <v>-93205.7535794443</v>
      </c>
      <c r="P3676" s="0" t="n">
        <f aca="false">12*Inputs!$B$6*(1-MIN(1,Inputs!$F$6*$D3676))*(ic*Inputs!$C$6+flat_fee-cost_acc-cost_wd*Inputs!$E$6*$E3676-cost_fx*Inputs!$D$6)+12*Inputs!$B$7*(1-MIN(1,Inputs!$F$7*$D3676))*(ic*Inputs!$C$7+flat_fee-cost_acc-cost_wd*Inputs!$E$7*$E3676-cost_fx*Inputs!$D$7)+12*Inputs!$B$8*(1-MIN(1,Inputs!$F$8*$D3676))*(ic*Inputs!$C$8+flat_fee-cost_acc-cost_wd*Inputs!$E$8*$E3676-cost_fx*Inputs!$D$8)-fixed</f>
        <v>-55507.3006835199</v>
      </c>
    </row>
    <row r="3677" customFormat="false" ht="15" hidden="false" customHeight="false" outlineLevel="0" collapsed="false">
      <c r="A3677" s="0" t="n">
        <v>3612</v>
      </c>
      <c r="B3677" s="0" t="n">
        <v>0.270034</v>
      </c>
      <c r="C3677" s="0" t="n">
        <v>1.083873</v>
      </c>
      <c r="D3677" s="0" t="n">
        <v>1.468781</v>
      </c>
      <c r="E3677" s="0" t="n">
        <v>1.197881</v>
      </c>
      <c r="F3677" s="0" t="n">
        <v>0.444601</v>
      </c>
      <c r="G3677" s="0" t="n">
        <f aca="false">12*Inputs!$B$6*(MIN(1,$H$50*$C3677)*(ic*Inputs!$C$6+pS+fee_fx*Inputs!$D$6-cost_acc-cost_wd*Inputs!$E$6*$E3677-cost_fx*Inputs!$D$6-$F3677)+(1-MIN(1,$H$50*$C3677))*(1-MIN(1,Inputs!$G$6*$D3677)*churn_nonbuyers)*(ic*Inputs!$C$6+fee_wd*Inputs!$E$6*(1-$B3677)+fee_fx*Inputs!$D$6-cost_acc-cost_wd*Inputs!$E$6*(1-$B3677)-cost_fx*Inputs!$D$6))</f>
        <v>201310.337226144</v>
      </c>
      <c r="H3677" s="0" t="n">
        <f aca="false">12*Inputs!$B$7*(MIN(1,$H$51*$C3677)*(ic*Inputs!$C$7+pE+fee_fx*Inputs!$D$7-cost_acc-cost_wd*Inputs!$E$7*$E3677-cost_fx*Inputs!$D$7-$F3677)+(1-MIN(1,$H$51*$C3677))*(1-MIN(1,Inputs!$G$7*$D3677)*churn_nonbuyers)*(ic*Inputs!$C$7+fee_wd*Inputs!$E$7*(1-$B3677)+fee_fx*Inputs!$D$7-cost_acc-cost_wd*Inputs!$E$7*(1-$B3677)-cost_fx*Inputs!$D$7))</f>
        <v>381422.400343831</v>
      </c>
      <c r="I3677" s="0" t="n">
        <f aca="false">12*Inputs!$B$8*(MIN(1,$H$52*$C3677)*(ic*Inputs!$C$8+pT-cost_acc-cost_wd*Inputs!$E$8-cost_fx*Inputs!$D$8-cost_ins)+(1-MIN(1,$H$52*$C3677))*(1-MIN(1,Inputs!$G$8*$D3677)*churn_nonbuyers)*(ic*Inputs!$C$8+fee_wd*Inputs!$E$8*(1-$B3677)+fee_fx*Inputs!$D$8-cost_acc-cost_wd*Inputs!$E$8*(1-$B3677)-cost_fx*Inputs!$D$8))</f>
        <v>156233.789712</v>
      </c>
      <c r="J3677" s="0" t="n">
        <f aca="false">G3677+H3677+I3677-fixed</f>
        <v>38966.5272819747</v>
      </c>
      <c r="K3677" s="0" t="n">
        <f aca="false">12*Inputs!$B$6*(1-MIN(1,Inputs!$G$6*$D3677)*churn_nonbuyers)*(ic*Inputs!$C$6+fee_wd*Inputs!$E$6*(1-$B3677)+fee_fx*Inputs!$D$6-cost_acc-cost_wd*Inputs!$E$6*(1-$B3677)-cost_fx*Inputs!$D$6)</f>
        <v>150765.461341589</v>
      </c>
      <c r="L3677" s="0" t="n">
        <f aca="false">12*Inputs!$B$7*(1-MIN(1,Inputs!$G$7*$D3677)*churn_nonbuyers)*(ic*Inputs!$C$7+fee_wd*Inputs!$E$7*(1-$B3677)+fee_fx*Inputs!$D$7-cost_acc-cost_wd*Inputs!$E$7*(1-$B3677)-cost_fx*Inputs!$D$7)</f>
        <v>348262.130916953</v>
      </c>
      <c r="M3677" s="0" t="n">
        <f aca="false">12*Inputs!$B$8*(1-MIN(1,Inputs!$G$8*$D3677)*churn_nonbuyers)*(ic*Inputs!$C$8+fee_wd*Inputs!$E$8*(1-$B3677)+fee_fx*Inputs!$D$8-cost_acc-cost_wd*Inputs!$E$8*(1-$B3677)-cost_fx*Inputs!$D$8)</f>
        <v>0</v>
      </c>
      <c r="N3677" s="0" t="n">
        <f aca="false">K3677+L3677+I3677-fixed</f>
        <v>-44738.6180294578</v>
      </c>
      <c r="O3677" s="0" t="n">
        <f aca="false">K3677+L3677+M3677-fixed</f>
        <v>-200972.407741458</v>
      </c>
      <c r="P3677" s="0" t="n">
        <f aca="false">12*Inputs!$B$6*(1-MIN(1,Inputs!$F$6*$D3677))*(ic*Inputs!$C$6+flat_fee-cost_acc-cost_wd*Inputs!$E$6*$E3677-cost_fx*Inputs!$D$6)+12*Inputs!$B$7*(1-MIN(1,Inputs!$F$7*$D3677))*(ic*Inputs!$C$7+flat_fee-cost_acc-cost_wd*Inputs!$E$7*$E3677-cost_fx*Inputs!$D$7)+12*Inputs!$B$8*(1-MIN(1,Inputs!$F$8*$D3677))*(ic*Inputs!$C$8+flat_fee-cost_acc-cost_wd*Inputs!$E$8*$E3677-cost_fx*Inputs!$D$8)-fixed</f>
        <v>-257108.23903336</v>
      </c>
    </row>
    <row r="3678" customFormat="false" ht="15" hidden="false" customHeight="false" outlineLevel="0" collapsed="false">
      <c r="A3678" s="0" t="n">
        <v>3613</v>
      </c>
      <c r="B3678" s="0" t="n">
        <v>0.192659</v>
      </c>
      <c r="C3678" s="0" t="n">
        <v>0.826405</v>
      </c>
      <c r="D3678" s="0" t="n">
        <v>1.261501</v>
      </c>
      <c r="E3678" s="0" t="n">
        <v>1.233743</v>
      </c>
      <c r="F3678" s="0" t="n">
        <v>0.221043</v>
      </c>
      <c r="G3678" s="0" t="n">
        <f aca="false">12*Inputs!$B$6*(MIN(1,$H$50*$C3678)*(ic*Inputs!$C$6+pS+fee_fx*Inputs!$D$6-cost_acc-cost_wd*Inputs!$E$6*$E3678-cost_fx*Inputs!$D$6-$F3678)+(1-MIN(1,$H$50*$C3678))*(1-MIN(1,Inputs!$G$6*$D3678)*churn_nonbuyers)*(ic*Inputs!$C$6+fee_wd*Inputs!$E$6*(1-$B3678)+fee_fx*Inputs!$D$6-cost_acc-cost_wd*Inputs!$E$6*(1-$B3678)-cost_fx*Inputs!$D$6))</f>
        <v>204201.429529634</v>
      </c>
      <c r="H3678" s="0" t="n">
        <f aca="false">12*Inputs!$B$7*(MIN(1,$H$51*$C3678)*(ic*Inputs!$C$7+pE+fee_fx*Inputs!$D$7-cost_acc-cost_wd*Inputs!$E$7*$E3678-cost_fx*Inputs!$D$7-$F3678)+(1-MIN(1,$H$51*$C3678))*(1-MIN(1,Inputs!$G$7*$D3678)*churn_nonbuyers)*(ic*Inputs!$C$7+fee_wd*Inputs!$E$7*(1-$B3678)+fee_fx*Inputs!$D$7-cost_acc-cost_wd*Inputs!$E$7*(1-$B3678)-cost_fx*Inputs!$D$7))</f>
        <v>389465.981920538</v>
      </c>
      <c r="I3678" s="0" t="n">
        <f aca="false">12*Inputs!$B$8*(MIN(1,$H$52*$C3678)*(ic*Inputs!$C$8+pT-cost_acc-cost_wd*Inputs!$E$8-cost_fx*Inputs!$D$8-cost_ins)+(1-MIN(1,$H$52*$C3678))*(1-MIN(1,Inputs!$G$8*$D3678)*churn_nonbuyers)*(ic*Inputs!$C$8+fee_wd*Inputs!$E$8*(1-$B3678)+fee_fx*Inputs!$D$8-cost_acc-cost_wd*Inputs!$E$8*(1-$B3678)-cost_fx*Inputs!$D$8))</f>
        <v>134755.684359475</v>
      </c>
      <c r="J3678" s="0" t="n">
        <f aca="false">G3678+H3678+I3678-fixed</f>
        <v>28423.0958096469</v>
      </c>
      <c r="K3678" s="0" t="n">
        <f aca="false">12*Inputs!$B$6*(1-MIN(1,Inputs!$G$6*$D3678)*churn_nonbuyers)*(ic*Inputs!$C$6+fee_wd*Inputs!$E$6*(1-$B3678)+fee_fx*Inputs!$D$6-cost_acc-cost_wd*Inputs!$E$6*(1-$B3678)-cost_fx*Inputs!$D$6)</f>
        <v>162891.058472345</v>
      </c>
      <c r="L3678" s="0" t="n">
        <f aca="false">12*Inputs!$B$7*(1-MIN(1,Inputs!$G$7*$D3678)*churn_nonbuyers)*(ic*Inputs!$C$7+fee_wd*Inputs!$E$7*(1-$B3678)+fee_fx*Inputs!$D$7-cost_acc-cost_wd*Inputs!$E$7*(1-$B3678)-cost_fx*Inputs!$D$7)</f>
        <v>361247.918635407</v>
      </c>
      <c r="M3678" s="0" t="n">
        <f aca="false">12*Inputs!$B$8*(1-MIN(1,Inputs!$G$8*$D3678)*churn_nonbuyers)*(ic*Inputs!$C$8+fee_wd*Inputs!$E$8*(1-$B3678)+fee_fx*Inputs!$D$8-cost_acc-cost_wd*Inputs!$E$8*(1-$B3678)-cost_fx*Inputs!$D$8)</f>
        <v>37090.7474309424</v>
      </c>
      <c r="N3678" s="0" t="n">
        <f aca="false">K3678+L3678+I3678-fixed</f>
        <v>-41105.3385327735</v>
      </c>
      <c r="O3678" s="0" t="n">
        <f aca="false">K3678+L3678+M3678-fixed</f>
        <v>-138770.275461306</v>
      </c>
      <c r="P3678" s="0" t="n">
        <f aca="false">12*Inputs!$B$6*(1-MIN(1,Inputs!$F$6*$D3678))*(ic*Inputs!$C$6+flat_fee-cost_acc-cost_wd*Inputs!$E$6*$E3678-cost_fx*Inputs!$D$6)+12*Inputs!$B$7*(1-MIN(1,Inputs!$F$7*$D3678))*(ic*Inputs!$C$7+flat_fee-cost_acc-cost_wd*Inputs!$E$7*$E3678-cost_fx*Inputs!$D$7)+12*Inputs!$B$8*(1-MIN(1,Inputs!$F$8*$D3678))*(ic*Inputs!$C$8+flat_fee-cost_acc-cost_wd*Inputs!$E$8*$E3678-cost_fx*Inputs!$D$8)-fixed</f>
        <v>-163302.94514968</v>
      </c>
    </row>
    <row r="3679" customFormat="false" ht="15" hidden="false" customHeight="false" outlineLevel="0" collapsed="false">
      <c r="A3679" s="0" t="n">
        <v>3614</v>
      </c>
      <c r="B3679" s="0" t="n">
        <v>0.346766</v>
      </c>
      <c r="C3679" s="0" t="n">
        <v>0.909994</v>
      </c>
      <c r="D3679" s="0" t="n">
        <v>0.912761</v>
      </c>
      <c r="E3679" s="0" t="n">
        <v>1.353228</v>
      </c>
      <c r="F3679" s="0" t="n">
        <v>0.306076</v>
      </c>
      <c r="G3679" s="0" t="n">
        <f aca="false">12*Inputs!$B$6*(MIN(1,$H$50*$C3679)*(ic*Inputs!$C$6+pS+fee_fx*Inputs!$D$6-cost_acc-cost_wd*Inputs!$E$6*$E3679-cost_fx*Inputs!$D$6-$F3679)+(1-MIN(1,$H$50*$C3679))*(1-MIN(1,Inputs!$G$6*$D3679)*churn_nonbuyers)*(ic*Inputs!$C$6+fee_wd*Inputs!$E$6*(1-$B3679)+fee_fx*Inputs!$D$6-cost_acc-cost_wd*Inputs!$E$6*(1-$B3679)-cost_fx*Inputs!$D$6))</f>
        <v>187265.912659699</v>
      </c>
      <c r="H3679" s="0" t="n">
        <f aca="false">12*Inputs!$B$7*(MIN(1,$H$51*$C3679)*(ic*Inputs!$C$7+pE+fee_fx*Inputs!$D$7-cost_acc-cost_wd*Inputs!$E$7*$E3679-cost_fx*Inputs!$D$7-$F3679)+(1-MIN(1,$H$51*$C3679))*(1-MIN(1,Inputs!$G$7*$D3679)*churn_nonbuyers)*(ic*Inputs!$C$7+fee_wd*Inputs!$E$7*(1-$B3679)+fee_fx*Inputs!$D$7-cost_acc-cost_wd*Inputs!$E$7*(1-$B3679)-cost_fx*Inputs!$D$7))</f>
        <v>364108.318451553</v>
      </c>
      <c r="I3679" s="0" t="n">
        <f aca="false">12*Inputs!$B$8*(MIN(1,$H$52*$C3679)*(ic*Inputs!$C$8+pT-cost_acc-cost_wd*Inputs!$E$8-cost_fx*Inputs!$D$8-cost_ins)+(1-MIN(1,$H$52*$C3679))*(1-MIN(1,Inputs!$G$8*$D3679)*churn_nonbuyers)*(ic*Inputs!$C$8+fee_wd*Inputs!$E$8*(1-$B3679)+fee_fx*Inputs!$D$8-cost_acc-cost_wd*Inputs!$E$8*(1-$B3679)-cost_fx*Inputs!$D$8))</f>
        <v>171769.467030756</v>
      </c>
      <c r="J3679" s="0" t="n">
        <f aca="false">G3679+H3679+I3679-fixed</f>
        <v>23143.6981420083</v>
      </c>
      <c r="K3679" s="0" t="n">
        <f aca="false">12*Inputs!$B$6*(1-MIN(1,Inputs!$G$6*$D3679)*churn_nonbuyers)*(ic*Inputs!$C$6+fee_wd*Inputs!$E$6*(1-$B3679)+fee_fx*Inputs!$D$6-cost_acc-cost_wd*Inputs!$E$6*(1-$B3679)-cost_fx*Inputs!$D$6)</f>
        <v>144743.969382667</v>
      </c>
      <c r="L3679" s="0" t="n">
        <f aca="false">12*Inputs!$B$7*(1-MIN(1,Inputs!$G$7*$D3679)*churn_nonbuyers)*(ic*Inputs!$C$7+fee_wd*Inputs!$E$7*(1-$B3679)+fee_fx*Inputs!$D$7-cost_acc-cost_wd*Inputs!$E$7*(1-$B3679)-cost_fx*Inputs!$D$7)</f>
        <v>343592.2815016</v>
      </c>
      <c r="M3679" s="0" t="n">
        <f aca="false">12*Inputs!$B$8*(1-MIN(1,Inputs!$G$8*$D3679)*churn_nonbuyers)*(ic*Inputs!$C$8+fee_wd*Inputs!$E$8*(1-$B3679)+fee_fx*Inputs!$D$8-cost_acc-cost_wd*Inputs!$E$8*(1-$B3679)-cost_fx*Inputs!$D$8)</f>
        <v>111842.485279114</v>
      </c>
      <c r="N3679" s="0" t="n">
        <f aca="false">K3679+L3679+I3679-fixed</f>
        <v>-39894.2820849761</v>
      </c>
      <c r="O3679" s="0" t="n">
        <f aca="false">K3679+L3679+M3679-fixed</f>
        <v>-99821.263836619</v>
      </c>
      <c r="P3679" s="0" t="n">
        <f aca="false">12*Inputs!$B$6*(1-MIN(1,Inputs!$F$6*$D3679))*(ic*Inputs!$C$6+flat_fee-cost_acc-cost_wd*Inputs!$E$6*$E3679-cost_fx*Inputs!$D$6)+12*Inputs!$B$7*(1-MIN(1,Inputs!$F$7*$D3679))*(ic*Inputs!$C$7+flat_fee-cost_acc-cost_wd*Inputs!$E$7*$E3679-cost_fx*Inputs!$D$7)+12*Inputs!$B$8*(1-MIN(1,Inputs!$F$8*$D3679))*(ic*Inputs!$C$8+flat_fee-cost_acc-cost_wd*Inputs!$E$8*$E3679-cost_fx*Inputs!$D$8)-fixed</f>
        <v>-40321.6430060801</v>
      </c>
    </row>
    <row r="3680" customFormat="false" ht="15" hidden="false" customHeight="false" outlineLevel="0" collapsed="false">
      <c r="A3680" s="0" t="n">
        <v>3615</v>
      </c>
      <c r="B3680" s="0" t="n">
        <v>0.371093</v>
      </c>
      <c r="C3680" s="0" t="n">
        <v>0.987835</v>
      </c>
      <c r="D3680" s="0" t="n">
        <v>1.848203</v>
      </c>
      <c r="E3680" s="0" t="n">
        <v>1.220756</v>
      </c>
      <c r="F3680" s="0" t="n">
        <v>0.31247</v>
      </c>
      <c r="G3680" s="0" t="n">
        <f aca="false">12*Inputs!$B$6*(MIN(1,$H$50*$C3680)*(ic*Inputs!$C$6+pS+fee_fx*Inputs!$D$6-cost_acc-cost_wd*Inputs!$E$6*$E3680-cost_fx*Inputs!$D$6-$F3680)+(1-MIN(1,$H$50*$C3680))*(1-MIN(1,Inputs!$G$6*$D3680)*churn_nonbuyers)*(ic*Inputs!$C$6+fee_wd*Inputs!$E$6*(1-$B3680)+fee_fx*Inputs!$D$6-cost_acc-cost_wd*Inputs!$E$6*(1-$B3680)-cost_fx*Inputs!$D$6))</f>
        <v>184311.503988753</v>
      </c>
      <c r="H3680" s="0" t="n">
        <f aca="false">12*Inputs!$B$7*(MIN(1,$H$51*$C3680)*(ic*Inputs!$C$7+pE+fee_fx*Inputs!$D$7-cost_acc-cost_wd*Inputs!$E$7*$E3680-cost_fx*Inputs!$D$7-$F3680)+(1-MIN(1,$H$51*$C3680))*(1-MIN(1,Inputs!$G$7*$D3680)*churn_nonbuyers)*(ic*Inputs!$C$7+fee_wd*Inputs!$E$7*(1-$B3680)+fee_fx*Inputs!$D$7-cost_acc-cost_wd*Inputs!$E$7*(1-$B3680)-cost_fx*Inputs!$D$7))</f>
        <v>372576.648881417</v>
      </c>
      <c r="I3680" s="0" t="n">
        <f aca="false">12*Inputs!$B$8*(MIN(1,$H$52*$C3680)*(ic*Inputs!$C$8+pT-cost_acc-cost_wd*Inputs!$E$8-cost_fx*Inputs!$D$8-cost_ins)+(1-MIN(1,$H$52*$C3680))*(1-MIN(1,Inputs!$G$8*$D3680)*churn_nonbuyers)*(ic*Inputs!$C$8+fee_wd*Inputs!$E$8*(1-$B3680)+fee_fx*Inputs!$D$8-cost_acc-cost_wd*Inputs!$E$8*(1-$B3680)-cost_fx*Inputs!$D$8))</f>
        <v>142390.48824</v>
      </c>
      <c r="J3680" s="0" t="n">
        <f aca="false">G3680+H3680+I3680-fixed</f>
        <v>-721.358889830299</v>
      </c>
      <c r="K3680" s="0" t="n">
        <f aca="false">12*Inputs!$B$6*(1-MIN(1,Inputs!$G$6*$D3680)*churn_nonbuyers)*(ic*Inputs!$C$6+fee_wd*Inputs!$E$6*(1-$B3680)+fee_fx*Inputs!$D$6-cost_acc-cost_wd*Inputs!$E$6*(1-$B3680)-cost_fx*Inputs!$D$6)</f>
        <v>134470.879170329</v>
      </c>
      <c r="L3680" s="0" t="n">
        <f aca="false">12*Inputs!$B$7*(1-MIN(1,Inputs!$G$7*$D3680)*churn_nonbuyers)*(ic*Inputs!$C$7+fee_wd*Inputs!$E$7*(1-$B3680)+fee_fx*Inputs!$D$7-cost_acc-cost_wd*Inputs!$E$7*(1-$B3680)-cost_fx*Inputs!$D$7)</f>
        <v>330369.638958197</v>
      </c>
      <c r="M3680" s="0" t="n">
        <f aca="false">12*Inputs!$B$8*(1-MIN(1,Inputs!$G$8*$D3680)*churn_nonbuyers)*(ic*Inputs!$C$8+fee_wd*Inputs!$E$8*(1-$B3680)+fee_fx*Inputs!$D$8-cost_acc-cost_wd*Inputs!$E$8*(1-$B3680)-cost_fx*Inputs!$D$8)</f>
        <v>0</v>
      </c>
      <c r="N3680" s="0" t="n">
        <f aca="false">K3680+L3680+I3680-fixed</f>
        <v>-92768.9936314739</v>
      </c>
      <c r="O3680" s="0" t="n">
        <f aca="false">K3680+L3680+M3680-fixed</f>
        <v>-235159.481871474</v>
      </c>
      <c r="P3680" s="0" t="n">
        <f aca="false">12*Inputs!$B$6*(1-MIN(1,Inputs!$F$6*$D3680))*(ic*Inputs!$C$6+flat_fee-cost_acc-cost_wd*Inputs!$E$6*$E3680-cost_fx*Inputs!$D$6)+12*Inputs!$B$7*(1-MIN(1,Inputs!$F$7*$D3680))*(ic*Inputs!$C$7+flat_fee-cost_acc-cost_wd*Inputs!$E$7*$E3680-cost_fx*Inputs!$D$7)+12*Inputs!$B$8*(1-MIN(1,Inputs!$F$8*$D3680))*(ic*Inputs!$C$8+flat_fee-cost_acc-cost_wd*Inputs!$E$8*$E3680-cost_fx*Inputs!$D$8)-fixed</f>
        <v>-445944.445336211</v>
      </c>
    </row>
    <row r="3681" customFormat="false" ht="15" hidden="false" customHeight="false" outlineLevel="0" collapsed="false">
      <c r="A3681" s="0" t="n">
        <v>3616</v>
      </c>
      <c r="B3681" s="0" t="n">
        <v>0.162503</v>
      </c>
      <c r="C3681" s="0" t="n">
        <v>0.9616</v>
      </c>
      <c r="D3681" s="0" t="n">
        <v>1.36194</v>
      </c>
      <c r="E3681" s="0" t="n">
        <v>1.240677</v>
      </c>
      <c r="F3681" s="0" t="n">
        <v>0.121566</v>
      </c>
      <c r="G3681" s="0" t="n">
        <f aca="false">12*Inputs!$B$6*(MIN(1,$H$50*$C3681)*(ic*Inputs!$C$6+pS+fee_fx*Inputs!$D$6-cost_acc-cost_wd*Inputs!$E$6*$E3681-cost_fx*Inputs!$D$6-$F3681)+(1-MIN(1,$H$50*$C3681))*(1-MIN(1,Inputs!$G$6*$D3681)*churn_nonbuyers)*(ic*Inputs!$C$6+fee_wd*Inputs!$E$6*(1-$B3681)+fee_fx*Inputs!$D$6-cost_acc-cost_wd*Inputs!$E$6*(1-$B3681)-cost_fx*Inputs!$D$6))</f>
        <v>215939.388714639</v>
      </c>
      <c r="H3681" s="0" t="n">
        <f aca="false">12*Inputs!$B$7*(MIN(1,$H$51*$C3681)*(ic*Inputs!$C$7+pE+fee_fx*Inputs!$D$7-cost_acc-cost_wd*Inputs!$E$7*$E3681-cost_fx*Inputs!$D$7-$F3681)+(1-MIN(1,$H$51*$C3681))*(1-MIN(1,Inputs!$G$7*$D3681)*churn_nonbuyers)*(ic*Inputs!$C$7+fee_wd*Inputs!$E$7*(1-$B3681)+fee_fx*Inputs!$D$7-cost_acc-cost_wd*Inputs!$E$7*(1-$B3681)-cost_fx*Inputs!$D$7))</f>
        <v>400690.847757471</v>
      </c>
      <c r="I3681" s="0" t="n">
        <f aca="false">12*Inputs!$B$8*(MIN(1,$H$52*$C3681)*(ic*Inputs!$C$8+pT-cost_acc-cost_wd*Inputs!$E$8-cost_fx*Inputs!$D$8-cost_ins)+(1-MIN(1,$H$52*$C3681))*(1-MIN(1,Inputs!$G$8*$D3681)*churn_nonbuyers)*(ic*Inputs!$C$8+fee_wd*Inputs!$E$8*(1-$B3681)+fee_fx*Inputs!$D$8-cost_acc-cost_wd*Inputs!$E$8*(1-$B3681)-cost_fx*Inputs!$D$8))</f>
        <v>143466.351159983</v>
      </c>
      <c r="J3681" s="0" t="n">
        <f aca="false">G3681+H3681+I3681-fixed</f>
        <v>60096.5876320933</v>
      </c>
      <c r="K3681" s="0" t="n">
        <f aca="false">12*Inputs!$B$6*(1-MIN(1,Inputs!$G$6*$D3681)*churn_nonbuyers)*(ic*Inputs!$C$6+fee_wd*Inputs!$E$6*(1-$B3681)+fee_fx*Inputs!$D$6-cost_acc-cost_wd*Inputs!$E$6*(1-$B3681)-cost_fx*Inputs!$D$6)</f>
        <v>166064.712017904</v>
      </c>
      <c r="L3681" s="0" t="n">
        <f aca="false">12*Inputs!$B$7*(1-MIN(1,Inputs!$G$7*$D3681)*churn_nonbuyers)*(ic*Inputs!$C$7+fee_wd*Inputs!$E$7*(1-$B3681)+fee_fx*Inputs!$D$7-cost_acc-cost_wd*Inputs!$E$7*(1-$B3681)-cost_fx*Inputs!$D$7)</f>
        <v>364281.641290742</v>
      </c>
      <c r="M3681" s="0" t="n">
        <f aca="false">12*Inputs!$B$8*(1-MIN(1,Inputs!$G$8*$D3681)*churn_nonbuyers)*(ic*Inputs!$C$8+fee_wd*Inputs!$E$8*(1-$B3681)+fee_fx*Inputs!$D$8-cost_acc-cost_wd*Inputs!$E$8*(1-$B3681)-cost_fx*Inputs!$D$8)</f>
        <v>14860.134483552</v>
      </c>
      <c r="N3681" s="0" t="n">
        <f aca="false">K3681+L3681+I3681-fixed</f>
        <v>-26187.2955313701</v>
      </c>
      <c r="O3681" s="0" t="n">
        <f aca="false">K3681+L3681+M3681-fixed</f>
        <v>-154793.512207801</v>
      </c>
      <c r="P3681" s="0" t="n">
        <f aca="false">12*Inputs!$B$6*(1-MIN(1,Inputs!$F$6*$D3681))*(ic*Inputs!$C$6+flat_fee-cost_acc-cost_wd*Inputs!$E$6*$E3681-cost_fx*Inputs!$D$6)+12*Inputs!$B$7*(1-MIN(1,Inputs!$F$7*$D3681))*(ic*Inputs!$C$7+flat_fee-cost_acc-cost_wd*Inputs!$E$7*$E3681-cost_fx*Inputs!$D$7)+12*Inputs!$B$8*(1-MIN(1,Inputs!$F$8*$D3681))*(ic*Inputs!$C$8+flat_fee-cost_acc-cost_wd*Inputs!$E$8*$E3681-cost_fx*Inputs!$D$8)-fixed</f>
        <v>-216702.0123088</v>
      </c>
    </row>
    <row r="3682" customFormat="false" ht="15" hidden="false" customHeight="false" outlineLevel="0" collapsed="false">
      <c r="A3682" s="0" t="n">
        <v>3617</v>
      </c>
      <c r="B3682" s="0" t="n">
        <v>0.152745</v>
      </c>
      <c r="C3682" s="0" t="n">
        <v>0.988185</v>
      </c>
      <c r="D3682" s="0" t="n">
        <v>1.426351</v>
      </c>
      <c r="E3682" s="0" t="n">
        <v>1.311156</v>
      </c>
      <c r="F3682" s="0" t="n">
        <v>0.3737</v>
      </c>
      <c r="G3682" s="0" t="n">
        <f aca="false">12*Inputs!$B$6*(MIN(1,$H$50*$C3682)*(ic*Inputs!$C$6+pS+fee_fx*Inputs!$D$6-cost_acc-cost_wd*Inputs!$E$6*$E3682-cost_fx*Inputs!$D$6-$F3682)+(1-MIN(1,$H$50*$C3682))*(1-MIN(1,Inputs!$G$6*$D3682)*churn_nonbuyers)*(ic*Inputs!$C$6+fee_wd*Inputs!$E$6*(1-$B3682)+fee_fx*Inputs!$D$6-cost_acc-cost_wd*Inputs!$E$6*(1-$B3682)-cost_fx*Inputs!$D$6))</f>
        <v>210646.320105961</v>
      </c>
      <c r="H3682" s="0" t="n">
        <f aca="false">12*Inputs!$B$7*(MIN(1,$H$51*$C3682)*(ic*Inputs!$C$7+pE+fee_fx*Inputs!$D$7-cost_acc-cost_wd*Inputs!$E$7*$E3682-cost_fx*Inputs!$D$7-$F3682)+(1-MIN(1,$H$51*$C3682))*(1-MIN(1,Inputs!$G$7*$D3682)*churn_nonbuyers)*(ic*Inputs!$C$7+fee_wd*Inputs!$E$7*(1-$B3682)+fee_fx*Inputs!$D$7-cost_acc-cost_wd*Inputs!$E$7*(1-$B3682)-cost_fx*Inputs!$D$7))</f>
        <v>379692.421047681</v>
      </c>
      <c r="I3682" s="0" t="n">
        <f aca="false">12*Inputs!$B$8*(MIN(1,$H$52*$C3682)*(ic*Inputs!$C$8+pT-cost_acc-cost_wd*Inputs!$E$8-cost_fx*Inputs!$D$8-cost_ins)+(1-MIN(1,$H$52*$C3682))*(1-MIN(1,Inputs!$G$8*$D3682)*churn_nonbuyers)*(ic*Inputs!$C$8+fee_wd*Inputs!$E$8*(1-$B3682)+fee_fx*Inputs!$D$8-cost_acc-cost_wd*Inputs!$E$8*(1-$B3682)-cost_fx*Inputs!$D$8))</f>
        <v>142593.818540214</v>
      </c>
      <c r="J3682" s="0" t="n">
        <f aca="false">G3682+H3682+I3682-fixed</f>
        <v>32932.5596938551</v>
      </c>
      <c r="K3682" s="0" t="n">
        <f aca="false">12*Inputs!$B$6*(1-MIN(1,Inputs!$G$6*$D3682)*churn_nonbuyers)*(ic*Inputs!$C$6+fee_wd*Inputs!$E$6*(1-$B3682)+fee_fx*Inputs!$D$6-cost_acc-cost_wd*Inputs!$E$6*(1-$B3682)-cost_fx*Inputs!$D$6)</f>
        <v>166795.751401164</v>
      </c>
      <c r="L3682" s="0" t="n">
        <f aca="false">12*Inputs!$B$7*(1-MIN(1,Inputs!$G$7*$D3682)*churn_nonbuyers)*(ic*Inputs!$C$7+fee_wd*Inputs!$E$7*(1-$B3682)+fee_fx*Inputs!$D$7-cost_acc-cost_wd*Inputs!$E$7*(1-$B3682)-cost_fx*Inputs!$D$7)</f>
        <v>364892.767992698</v>
      </c>
      <c r="M3682" s="0" t="n">
        <f aca="false">12*Inputs!$B$8*(1-MIN(1,Inputs!$G$8*$D3682)*churn_nonbuyers)*(ic*Inputs!$C$8+fee_wd*Inputs!$E$8*(1-$B3682)+fee_fx*Inputs!$D$8-cost_acc-cost_wd*Inputs!$E$8*(1-$B3682)-cost_fx*Inputs!$D$8)</f>
        <v>495.927765432038</v>
      </c>
      <c r="N3682" s="0" t="n">
        <f aca="false">K3682+L3682+I3682-fixed</f>
        <v>-25717.662065924</v>
      </c>
      <c r="O3682" s="0" t="n">
        <f aca="false">K3682+L3682+M3682-fixed</f>
        <v>-167815.552840706</v>
      </c>
      <c r="P3682" s="0" t="n">
        <f aca="false">12*Inputs!$B$6*(1-MIN(1,Inputs!$F$6*$D3682))*(ic*Inputs!$C$6+flat_fee-cost_acc-cost_wd*Inputs!$E$6*$E3682-cost_fx*Inputs!$D$6)+12*Inputs!$B$7*(1-MIN(1,Inputs!$F$7*$D3682))*(ic*Inputs!$C$7+flat_fee-cost_acc-cost_wd*Inputs!$E$7*$E3682-cost_fx*Inputs!$D$7)+12*Inputs!$B$8*(1-MIN(1,Inputs!$F$8*$D3682))*(ic*Inputs!$C$8+flat_fee-cost_acc-cost_wd*Inputs!$E$8*$E3682-cost_fx*Inputs!$D$8)-fixed</f>
        <v>-272539.85750656</v>
      </c>
    </row>
    <row r="3683" customFormat="false" ht="15" hidden="false" customHeight="false" outlineLevel="0" collapsed="false">
      <c r="A3683" s="0" t="n">
        <v>3618</v>
      </c>
      <c r="B3683" s="0" t="n">
        <v>0.28153</v>
      </c>
      <c r="C3683" s="0" t="n">
        <v>0.884827</v>
      </c>
      <c r="D3683" s="0" t="n">
        <v>0.97231</v>
      </c>
      <c r="E3683" s="0" t="n">
        <v>1.099179</v>
      </c>
      <c r="F3683" s="0" t="n">
        <v>0.151315</v>
      </c>
      <c r="G3683" s="0" t="n">
        <f aca="false">12*Inputs!$B$6*(MIN(1,$H$50*$C3683)*(ic*Inputs!$C$6+pS+fee_fx*Inputs!$D$6-cost_acc-cost_wd*Inputs!$E$6*$E3683-cost_fx*Inputs!$D$6-$F3683)+(1-MIN(1,$H$50*$C3683))*(1-MIN(1,Inputs!$G$6*$D3683)*churn_nonbuyers)*(ic*Inputs!$C$6+fee_wd*Inputs!$E$6*(1-$B3683)+fee_fx*Inputs!$D$6-cost_acc-cost_wd*Inputs!$E$6*(1-$B3683)-cost_fx*Inputs!$D$6))</f>
        <v>202309.12876703</v>
      </c>
      <c r="H3683" s="0" t="n">
        <f aca="false">12*Inputs!$B$7*(MIN(1,$H$51*$C3683)*(ic*Inputs!$C$7+pE+fee_fx*Inputs!$D$7-cost_acc-cost_wd*Inputs!$E$7*$E3683-cost_fx*Inputs!$D$7-$F3683)+(1-MIN(1,$H$51*$C3683))*(1-MIN(1,Inputs!$G$7*$D3683)*churn_nonbuyers)*(ic*Inputs!$C$7+fee_wd*Inputs!$E$7*(1-$B3683)+fee_fx*Inputs!$D$7-cost_acc-cost_wd*Inputs!$E$7*(1-$B3683)-cost_fx*Inputs!$D$7))</f>
        <v>402808.614540689</v>
      </c>
      <c r="I3683" s="0" t="n">
        <f aca="false">12*Inputs!$B$8*(MIN(1,$H$52*$C3683)*(ic*Inputs!$C$8+pT-cost_acc-cost_wd*Inputs!$E$8-cost_fx*Inputs!$D$8-cost_ins)+(1-MIN(1,$H$52*$C3683))*(1-MIN(1,Inputs!$G$8*$D3683)*churn_nonbuyers)*(ic*Inputs!$C$8+fee_wd*Inputs!$E$8*(1-$B3683)+fee_fx*Inputs!$D$8-cost_acc-cost_wd*Inputs!$E$8*(1-$B3683)-cost_fx*Inputs!$D$8))</f>
        <v>165578.216326735</v>
      </c>
      <c r="J3683" s="0" t="n">
        <f aca="false">G3683+H3683+I3683-fixed</f>
        <v>70695.959634454</v>
      </c>
      <c r="K3683" s="0" t="n">
        <f aca="false">12*Inputs!$B$6*(1-MIN(1,Inputs!$G$6*$D3683)*churn_nonbuyers)*(ic*Inputs!$C$6+fee_wd*Inputs!$E$6*(1-$B3683)+fee_fx*Inputs!$D$6-cost_acc-cost_wd*Inputs!$E$6*(1-$B3683)-cost_fx*Inputs!$D$6)</f>
        <v>153229.68312696</v>
      </c>
      <c r="L3683" s="0" t="n">
        <f aca="false">12*Inputs!$B$7*(1-MIN(1,Inputs!$G$7*$D3683)*churn_nonbuyers)*(ic*Inputs!$C$7+fee_wd*Inputs!$E$7*(1-$B3683)+fee_fx*Inputs!$D$7-cost_acc-cost_wd*Inputs!$E$7*(1-$B3683)-cost_fx*Inputs!$D$7)</f>
        <v>352081.150996176</v>
      </c>
      <c r="M3683" s="0" t="n">
        <f aca="false">12*Inputs!$B$8*(1-MIN(1,Inputs!$G$8*$D3683)*churn_nonbuyers)*(ic*Inputs!$C$8+fee_wd*Inputs!$E$8*(1-$B3683)+fee_fx*Inputs!$D$8-cost_acc-cost_wd*Inputs!$E$8*(1-$B3683)-cost_fx*Inputs!$D$8)</f>
        <v>99930.64819248</v>
      </c>
      <c r="N3683" s="0" t="n">
        <f aca="false">K3683+L3683+I3683-fixed</f>
        <v>-29110.9495501292</v>
      </c>
      <c r="O3683" s="0" t="n">
        <f aca="false">K3683+L3683+M3683-fixed</f>
        <v>-94758.517684384</v>
      </c>
      <c r="P3683" s="0" t="n">
        <f aca="false">12*Inputs!$B$6*(1-MIN(1,Inputs!$F$6*$D3683))*(ic*Inputs!$C$6+flat_fee-cost_acc-cost_wd*Inputs!$E$6*$E3683-cost_fx*Inputs!$D$6)+12*Inputs!$B$7*(1-MIN(1,Inputs!$F$7*$D3683))*(ic*Inputs!$C$7+flat_fee-cost_acc-cost_wd*Inputs!$E$7*$E3683-cost_fx*Inputs!$D$7)+12*Inputs!$B$8*(1-MIN(1,Inputs!$F$8*$D3683))*(ic*Inputs!$C$8+flat_fee-cost_acc-cost_wd*Inputs!$E$8*$E3683-cost_fx*Inputs!$D$8)-fixed</f>
        <v>42582.7343576001</v>
      </c>
    </row>
    <row r="3684" customFormat="false" ht="15" hidden="false" customHeight="false" outlineLevel="0" collapsed="false">
      <c r="A3684" s="0" t="n">
        <v>3619</v>
      </c>
      <c r="B3684" s="0" t="n">
        <v>0.16744</v>
      </c>
      <c r="C3684" s="0" t="n">
        <v>0.923915</v>
      </c>
      <c r="D3684" s="0" t="n">
        <v>1.320512</v>
      </c>
      <c r="E3684" s="0" t="n">
        <v>1.398376</v>
      </c>
      <c r="F3684" s="0" t="n">
        <v>0.110699</v>
      </c>
      <c r="G3684" s="0" t="n">
        <f aca="false">12*Inputs!$B$6*(MIN(1,$H$50*$C3684)*(ic*Inputs!$C$6+pS+fee_fx*Inputs!$D$6-cost_acc-cost_wd*Inputs!$E$6*$E3684-cost_fx*Inputs!$D$6-$F3684)+(1-MIN(1,$H$50*$C3684))*(1-MIN(1,Inputs!$G$6*$D3684)*churn_nonbuyers)*(ic*Inputs!$C$6+fee_wd*Inputs!$E$6*(1-$B3684)+fee_fx*Inputs!$D$6-cost_acc-cost_wd*Inputs!$E$6*(1-$B3684)-cost_fx*Inputs!$D$6))</f>
        <v>210586.121030173</v>
      </c>
      <c r="H3684" s="0" t="n">
        <f aca="false">12*Inputs!$B$7*(MIN(1,$H$51*$C3684)*(ic*Inputs!$C$7+pE+fee_fx*Inputs!$D$7-cost_acc-cost_wd*Inputs!$E$7*$E3684-cost_fx*Inputs!$D$7-$F3684)+(1-MIN(1,$H$51*$C3684))*(1-MIN(1,Inputs!$G$7*$D3684)*churn_nonbuyers)*(ic*Inputs!$C$7+fee_wd*Inputs!$E$7*(1-$B3684)+fee_fx*Inputs!$D$7-cost_acc-cost_wd*Inputs!$E$7*(1-$B3684)-cost_fx*Inputs!$D$7))</f>
        <v>382924.741155686</v>
      </c>
      <c r="I3684" s="0" t="n">
        <f aca="false">12*Inputs!$B$8*(MIN(1,$H$52*$C3684)*(ic*Inputs!$C$8+pT-cost_acc-cost_wd*Inputs!$E$8-cost_fx*Inputs!$D$8-cost_ins)+(1-MIN(1,$H$52*$C3684))*(1-MIN(1,Inputs!$G$8*$D3684)*churn_nonbuyers)*(ic*Inputs!$C$8+fee_wd*Inputs!$E$8*(1-$B3684)+fee_fx*Inputs!$D$8-cost_acc-cost_wd*Inputs!$E$8*(1-$B3684)-cost_fx*Inputs!$D$8))</f>
        <v>141683.814504648</v>
      </c>
      <c r="J3684" s="0" t="n">
        <f aca="false">G3684+H3684+I3684-fixed</f>
        <v>35194.6766905066</v>
      </c>
      <c r="K3684" s="0" t="n">
        <f aca="false">12*Inputs!$B$6*(1-MIN(1,Inputs!$G$6*$D3684)*churn_nonbuyers)*(ic*Inputs!$C$6+fee_wd*Inputs!$E$6*(1-$B3684)+fee_fx*Inputs!$D$6-cost_acc-cost_wd*Inputs!$E$6*(1-$B3684)-cost_fx*Inputs!$D$6)</f>
        <v>165769.846050816</v>
      </c>
      <c r="L3684" s="0" t="n">
        <f aca="false">12*Inputs!$B$7*(1-MIN(1,Inputs!$G$7*$D3684)*churn_nonbuyers)*(ic*Inputs!$C$7+fee_wd*Inputs!$E$7*(1-$B3684)+fee_fx*Inputs!$D$7-cost_acc-cost_wd*Inputs!$E$7*(1-$B3684)-cost_fx*Inputs!$D$7)</f>
        <v>364070.90705449</v>
      </c>
      <c r="M3684" s="0" t="n">
        <f aca="false">12*Inputs!$B$8*(1-MIN(1,Inputs!$G$8*$D3684)*churn_nonbuyers)*(ic*Inputs!$C$8+fee_wd*Inputs!$E$8*(1-$B3684)+fee_fx*Inputs!$D$8-cost_acc-cost_wd*Inputs!$E$8*(1-$B3684)-cost_fx*Inputs!$D$8)</f>
        <v>24081.477623808</v>
      </c>
      <c r="N3684" s="0" t="n">
        <f aca="false">K3684+L3684+I3684-fixed</f>
        <v>-28475.4323900468</v>
      </c>
      <c r="O3684" s="0" t="n">
        <f aca="false">K3684+L3684+M3684-fixed</f>
        <v>-146077.769270886</v>
      </c>
      <c r="P3684" s="0" t="n">
        <f aca="false">12*Inputs!$B$6*(1-MIN(1,Inputs!$F$6*$D3684))*(ic*Inputs!$C$6+flat_fee-cost_acc-cost_wd*Inputs!$E$6*$E3684-cost_fx*Inputs!$D$6)+12*Inputs!$B$7*(1-MIN(1,Inputs!$F$7*$D3684))*(ic*Inputs!$C$7+flat_fee-cost_acc-cost_wd*Inputs!$E$7*$E3684-cost_fx*Inputs!$D$7)+12*Inputs!$B$8*(1-MIN(1,Inputs!$F$8*$D3684))*(ic*Inputs!$C$8+flat_fee-cost_acc-cost_wd*Inputs!$E$8*$E3684-cost_fx*Inputs!$D$8)-fixed</f>
        <v>-251727.89389312</v>
      </c>
    </row>
    <row r="3685" customFormat="false" ht="15" hidden="false" customHeight="false" outlineLevel="0" collapsed="false">
      <c r="A3685" s="0" t="n">
        <v>3620</v>
      </c>
      <c r="B3685" s="0" t="n">
        <v>0.175011</v>
      </c>
      <c r="C3685" s="0" t="n">
        <v>0.885844</v>
      </c>
      <c r="D3685" s="0" t="n">
        <v>1.508169</v>
      </c>
      <c r="E3685" s="0" t="n">
        <v>1.080992</v>
      </c>
      <c r="F3685" s="0" t="n">
        <v>0.402731</v>
      </c>
      <c r="G3685" s="0" t="n">
        <f aca="false">12*Inputs!$B$6*(MIN(1,$H$50*$C3685)*(ic*Inputs!$C$6+pS+fee_fx*Inputs!$D$6-cost_acc-cost_wd*Inputs!$E$6*$E3685-cost_fx*Inputs!$D$6-$F3685)+(1-MIN(1,$H$50*$C3685))*(1-MIN(1,Inputs!$G$6*$D3685)*churn_nonbuyers)*(ic*Inputs!$C$6+fee_wd*Inputs!$E$6*(1-$B3685)+fee_fx*Inputs!$D$6-cost_acc-cost_wd*Inputs!$E$6*(1-$B3685)-cost_fx*Inputs!$D$6))</f>
        <v>206772.93761758</v>
      </c>
      <c r="H3685" s="0" t="n">
        <f aca="false">12*Inputs!$B$7*(MIN(1,$H$51*$C3685)*(ic*Inputs!$C$7+pE+fee_fx*Inputs!$D$7-cost_acc-cost_wd*Inputs!$E$7*$E3685-cost_fx*Inputs!$D$7-$F3685)+(1-MIN(1,$H$51*$C3685))*(1-MIN(1,Inputs!$G$7*$D3685)*churn_nonbuyers)*(ic*Inputs!$C$7+fee_wd*Inputs!$E$7*(1-$B3685)+fee_fx*Inputs!$D$7-cost_acc-cost_wd*Inputs!$E$7*(1-$B3685)-cost_fx*Inputs!$D$7))</f>
        <v>397585.804896228</v>
      </c>
      <c r="I3685" s="0" t="n">
        <f aca="false">12*Inputs!$B$8*(MIN(1,$H$52*$C3685)*(ic*Inputs!$C$8+pT-cost_acc-cost_wd*Inputs!$E$8-cost_fx*Inputs!$D$8-cost_ins)+(1-MIN(1,$H$52*$C3685))*(1-MIN(1,Inputs!$G$8*$D3685)*churn_nonbuyers)*(ic*Inputs!$C$8+fee_wd*Inputs!$E$8*(1-$B3685)+fee_fx*Inputs!$D$8-cost_acc-cost_wd*Inputs!$E$8*(1-$B3685)-cost_fx*Inputs!$D$8))</f>
        <v>127689.097536</v>
      </c>
      <c r="J3685" s="0" t="n">
        <f aca="false">G3685+H3685+I3685-fixed</f>
        <v>32047.840049807</v>
      </c>
      <c r="K3685" s="0" t="n">
        <f aca="false">12*Inputs!$B$6*(1-MIN(1,Inputs!$G$6*$D3685)*churn_nonbuyers)*(ic*Inputs!$C$6+fee_wd*Inputs!$E$6*(1-$B3685)+fee_fx*Inputs!$D$6-cost_acc-cost_wd*Inputs!$E$6*(1-$B3685)-cost_fx*Inputs!$D$6)</f>
        <v>163096.484866985</v>
      </c>
      <c r="L3685" s="0" t="n">
        <f aca="false">12*Inputs!$B$7*(1-MIN(1,Inputs!$G$7*$D3685)*churn_nonbuyers)*(ic*Inputs!$C$7+fee_wd*Inputs!$E$7*(1-$B3685)+fee_fx*Inputs!$D$7-cost_acc-cost_wd*Inputs!$E$7*(1-$B3685)-cost_fx*Inputs!$D$7)</f>
        <v>360895.851208191</v>
      </c>
      <c r="M3685" s="0" t="n">
        <f aca="false">12*Inputs!$B$8*(1-MIN(1,Inputs!$G$8*$D3685)*churn_nonbuyers)*(ic*Inputs!$C$8+fee_wd*Inputs!$E$8*(1-$B3685)+fee_fx*Inputs!$D$8-cost_acc-cost_wd*Inputs!$E$8*(1-$B3685)-cost_fx*Inputs!$D$8)</f>
        <v>0</v>
      </c>
      <c r="N3685" s="0" t="n">
        <f aca="false">K3685+L3685+I3685-fixed</f>
        <v>-48318.5663888244</v>
      </c>
      <c r="O3685" s="0" t="n">
        <f aca="false">K3685+L3685+M3685-fixed</f>
        <v>-176007.663924824</v>
      </c>
      <c r="P3685" s="0" t="n">
        <f aca="false">12*Inputs!$B$6*(1-MIN(1,Inputs!$F$6*$D3685))*(ic*Inputs!$C$6+flat_fee-cost_acc-cost_wd*Inputs!$E$6*$E3685-cost_fx*Inputs!$D$6)+12*Inputs!$B$7*(1-MIN(1,Inputs!$F$7*$D3685))*(ic*Inputs!$C$7+flat_fee-cost_acc-cost_wd*Inputs!$E$7*$E3685-cost_fx*Inputs!$D$7)+12*Inputs!$B$8*(1-MIN(1,Inputs!$F$8*$D3685))*(ic*Inputs!$C$8+flat_fee-cost_acc-cost_wd*Inputs!$E$8*$E3685-cost_fx*Inputs!$D$8)-fixed</f>
        <v>-241209.44215648</v>
      </c>
    </row>
    <row r="3686" customFormat="false" ht="15" hidden="false" customHeight="false" outlineLevel="0" collapsed="false">
      <c r="A3686" s="0" t="n">
        <v>3621</v>
      </c>
      <c r="B3686" s="0" t="n">
        <v>0.091267</v>
      </c>
      <c r="C3686" s="0" t="n">
        <v>1.03358</v>
      </c>
      <c r="D3686" s="0" t="n">
        <v>1.146918</v>
      </c>
      <c r="E3686" s="0" t="n">
        <v>1.161764</v>
      </c>
      <c r="F3686" s="0" t="n">
        <v>0.064933</v>
      </c>
      <c r="G3686" s="0" t="n">
        <f aca="false">12*Inputs!$B$6*(MIN(1,$H$50*$C3686)*(ic*Inputs!$C$6+pS+fee_fx*Inputs!$D$6-cost_acc-cost_wd*Inputs!$E$6*$E3686-cost_fx*Inputs!$D$6-$F3686)+(1-MIN(1,$H$50*$C3686))*(1-MIN(1,Inputs!$G$6*$D3686)*churn_nonbuyers)*(ic*Inputs!$C$6+fee_wd*Inputs!$E$6*(1-$B3686)+fee_fx*Inputs!$D$6-cost_acc-cost_wd*Inputs!$E$6*(1-$B3686)-cost_fx*Inputs!$D$6))</f>
        <v>233528.180487749</v>
      </c>
      <c r="H3686" s="0" t="n">
        <f aca="false">12*Inputs!$B$7*(MIN(1,$H$51*$C3686)*(ic*Inputs!$C$7+pE+fee_fx*Inputs!$D$7-cost_acc-cost_wd*Inputs!$E$7*$E3686-cost_fx*Inputs!$D$7-$F3686)+(1-MIN(1,$H$51*$C3686))*(1-MIN(1,Inputs!$G$7*$D3686)*churn_nonbuyers)*(ic*Inputs!$C$7+fee_wd*Inputs!$E$7*(1-$B3686)+fee_fx*Inputs!$D$7-cost_acc-cost_wd*Inputs!$E$7*(1-$B3686)-cost_fx*Inputs!$D$7))</f>
        <v>423430.925822494</v>
      </c>
      <c r="I3686" s="0" t="n">
        <f aca="false">12*Inputs!$B$8*(MIN(1,$H$52*$C3686)*(ic*Inputs!$C$8+pT-cost_acc-cost_wd*Inputs!$E$8-cost_fx*Inputs!$D$8-cost_ins)+(1-MIN(1,$H$52*$C3686))*(1-MIN(1,Inputs!$G$8*$D3686)*churn_nonbuyers)*(ic*Inputs!$C$8+fee_wd*Inputs!$E$8*(1-$B3686)+fee_fx*Inputs!$D$8-cost_acc-cost_wd*Inputs!$E$8*(1-$B3686)-cost_fx*Inputs!$D$8))</f>
        <v>166538.53518039</v>
      </c>
      <c r="J3686" s="0" t="n">
        <f aca="false">G3686+H3686+I3686-fixed</f>
        <v>123497.641490634</v>
      </c>
      <c r="K3686" s="0" t="n">
        <f aca="false">12*Inputs!$B$6*(1-MIN(1,Inputs!$G$6*$D3686)*churn_nonbuyers)*(ic*Inputs!$C$6+fee_wd*Inputs!$E$6*(1-$B3686)+fee_fx*Inputs!$D$6-cost_acc-cost_wd*Inputs!$E$6*(1-$B3686)-cost_fx*Inputs!$D$6)</f>
        <v>177650.284068763</v>
      </c>
      <c r="L3686" s="0" t="n">
        <f aca="false">12*Inputs!$B$7*(1-MIN(1,Inputs!$G$7*$D3686)*churn_nonbuyers)*(ic*Inputs!$C$7+fee_wd*Inputs!$E$7*(1-$B3686)+fee_fx*Inputs!$D$7-cost_acc-cost_wd*Inputs!$E$7*(1-$B3686)-cost_fx*Inputs!$D$7)</f>
        <v>376636.631177258</v>
      </c>
      <c r="M3686" s="0" t="n">
        <f aca="false">12*Inputs!$B$8*(1-MIN(1,Inputs!$G$8*$D3686)*churn_nonbuyers)*(ic*Inputs!$C$8+fee_wd*Inputs!$E$8*(1-$B3686)+fee_fx*Inputs!$D$8-cost_acc-cost_wd*Inputs!$E$8*(1-$B3686)-cost_fx*Inputs!$D$8)</f>
        <v>63488.4650675616</v>
      </c>
      <c r="N3686" s="0" t="n">
        <f aca="false">K3686+L3686+I3686-fixed</f>
        <v>20825.4504264116</v>
      </c>
      <c r="O3686" s="0" t="n">
        <f aca="false">K3686+L3686+M3686-fixed</f>
        <v>-82224.6196864172</v>
      </c>
      <c r="P3686" s="0" t="n">
        <f aca="false">12*Inputs!$B$6*(1-MIN(1,Inputs!$F$6*$D3686))*(ic*Inputs!$C$6+flat_fee-cost_acc-cost_wd*Inputs!$E$6*$E3686-cost_fx*Inputs!$D$6)+12*Inputs!$B$7*(1-MIN(1,Inputs!$F$7*$D3686))*(ic*Inputs!$C$7+flat_fee-cost_acc-cost_wd*Inputs!$E$7*$E3686-cost_fx*Inputs!$D$7)+12*Inputs!$B$8*(1-MIN(1,Inputs!$F$8*$D3686))*(ic*Inputs!$C$8+flat_fee-cost_acc-cost_wd*Inputs!$E$8*$E3686-cost_fx*Inputs!$D$8)-fixed</f>
        <v>-76557.37149952</v>
      </c>
    </row>
    <row r="3687" customFormat="false" ht="15" hidden="false" customHeight="false" outlineLevel="0" collapsed="false">
      <c r="A3687" s="0" t="n">
        <v>3622</v>
      </c>
      <c r="B3687" s="0" t="n">
        <v>0.380487</v>
      </c>
      <c r="C3687" s="0" t="n">
        <v>0.74808</v>
      </c>
      <c r="D3687" s="0" t="n">
        <v>0.952291</v>
      </c>
      <c r="E3687" s="0" t="n">
        <v>1.169528</v>
      </c>
      <c r="F3687" s="0" t="n">
        <v>0.293081</v>
      </c>
      <c r="G3687" s="0" t="n">
        <f aca="false">12*Inputs!$B$6*(MIN(1,$H$50*$C3687)*(ic*Inputs!$C$6+pS+fee_fx*Inputs!$D$6-cost_acc-cost_wd*Inputs!$E$6*$E3687-cost_fx*Inputs!$D$6-$F3687)+(1-MIN(1,$H$50*$C3687))*(1-MIN(1,Inputs!$G$6*$D3687)*churn_nonbuyers)*(ic*Inputs!$C$6+fee_wd*Inputs!$E$6*(1-$B3687)+fee_fx*Inputs!$D$6-cost_acc-cost_wd*Inputs!$E$6*(1-$B3687)-cost_fx*Inputs!$D$6))</f>
        <v>178460.552566835</v>
      </c>
      <c r="H3687" s="0" t="n">
        <f aca="false">12*Inputs!$B$7*(MIN(1,$H$51*$C3687)*(ic*Inputs!$C$7+pE+fee_fx*Inputs!$D$7-cost_acc-cost_wd*Inputs!$E$7*$E3687-cost_fx*Inputs!$D$7-$F3687)+(1-MIN(1,$H$51*$C3687))*(1-MIN(1,Inputs!$G$7*$D3687)*churn_nonbuyers)*(ic*Inputs!$C$7+fee_wd*Inputs!$E$7*(1-$B3687)+fee_fx*Inputs!$D$7-cost_acc-cost_wd*Inputs!$E$7*(1-$B3687)-cost_fx*Inputs!$D$7))</f>
        <v>373249.75271708</v>
      </c>
      <c r="I3687" s="0" t="n">
        <f aca="false">12*Inputs!$B$8*(MIN(1,$H$52*$C3687)*(ic*Inputs!$C$8+pT-cost_acc-cost_wd*Inputs!$E$8-cost_fx*Inputs!$D$8-cost_ins)+(1-MIN(1,$H$52*$C3687))*(1-MIN(1,Inputs!$G$8*$D3687)*churn_nonbuyers)*(ic*Inputs!$C$8+fee_wd*Inputs!$E$8*(1-$B3687)+fee_fx*Inputs!$D$8-cost_acc-cost_wd*Inputs!$E$8*(1-$B3687)-cost_fx*Inputs!$D$8))</f>
        <v>156766.829713935</v>
      </c>
      <c r="J3687" s="0" t="n">
        <f aca="false">G3687+H3687+I3687-fixed</f>
        <v>8477.13499785028</v>
      </c>
      <c r="K3687" s="0" t="n">
        <f aca="false">12*Inputs!$B$6*(1-MIN(1,Inputs!$G$6*$D3687)*churn_nonbuyers)*(ic*Inputs!$C$6+fee_wd*Inputs!$E$6*(1-$B3687)+fee_fx*Inputs!$D$6-cost_acc-cost_wd*Inputs!$E$6*(1-$B3687)-cost_fx*Inputs!$D$6)</f>
        <v>139819.586009162</v>
      </c>
      <c r="L3687" s="0" t="n">
        <f aca="false">12*Inputs!$B$7*(1-MIN(1,Inputs!$G$7*$D3687)*churn_nonbuyers)*(ic*Inputs!$C$7+fee_wd*Inputs!$E$7*(1-$B3687)+fee_fx*Inputs!$D$7-cost_acc-cost_wd*Inputs!$E$7*(1-$B3687)-cost_fx*Inputs!$D$7)</f>
        <v>338456.244437497</v>
      </c>
      <c r="M3687" s="0" t="n">
        <f aca="false">12*Inputs!$B$8*(1-MIN(1,Inputs!$G$8*$D3687)*churn_nonbuyers)*(ic*Inputs!$C$8+fee_wd*Inputs!$E$8*(1-$B3687)+fee_fx*Inputs!$D$8-cost_acc-cost_wd*Inputs!$E$8*(1-$B3687)-cost_fx*Inputs!$D$8)</f>
        <v>102731.610336091</v>
      </c>
      <c r="N3687" s="0" t="n">
        <f aca="false">K3687+L3687+I3687-fixed</f>
        <v>-64957.339839405</v>
      </c>
      <c r="O3687" s="0" t="n">
        <f aca="false">K3687+L3687+M3687-fixed</f>
        <v>-118992.559217249</v>
      </c>
      <c r="P3687" s="0" t="n">
        <f aca="false">12*Inputs!$B$6*(1-MIN(1,Inputs!$F$6*$D3687))*(ic*Inputs!$C$6+flat_fee-cost_acc-cost_wd*Inputs!$E$6*$E3687-cost_fx*Inputs!$D$6)+12*Inputs!$B$7*(1-MIN(1,Inputs!$F$7*$D3687))*(ic*Inputs!$C$7+flat_fee-cost_acc-cost_wd*Inputs!$E$7*$E3687-cost_fx*Inputs!$D$7)+12*Inputs!$B$8*(1-MIN(1,Inputs!$F$8*$D3687))*(ic*Inputs!$C$8+flat_fee-cost_acc-cost_wd*Inputs!$E$8*$E3687-cost_fx*Inputs!$D$8)-fixed</f>
        <v>22199.2222275201</v>
      </c>
    </row>
    <row r="3688" customFormat="false" ht="15" hidden="false" customHeight="false" outlineLevel="0" collapsed="false">
      <c r="A3688" s="0" t="n">
        <v>3623</v>
      </c>
      <c r="B3688" s="0" t="n">
        <v>0.190591</v>
      </c>
      <c r="C3688" s="0" t="n">
        <v>0.682423</v>
      </c>
      <c r="D3688" s="0" t="n">
        <v>1.616831</v>
      </c>
      <c r="E3688" s="0" t="n">
        <v>1.067876</v>
      </c>
      <c r="F3688" s="0" t="n">
        <v>0.136597</v>
      </c>
      <c r="G3688" s="0" t="n">
        <f aca="false">12*Inputs!$B$6*(MIN(1,$H$50*$C3688)*(ic*Inputs!$C$6+pS+fee_fx*Inputs!$D$6-cost_acc-cost_wd*Inputs!$E$6*$E3688-cost_fx*Inputs!$D$6-$F3688)+(1-MIN(1,$H$50*$C3688))*(1-MIN(1,Inputs!$G$6*$D3688)*churn_nonbuyers)*(ic*Inputs!$C$6+fee_wd*Inputs!$E$6*(1-$B3688)+fee_fx*Inputs!$D$6-cost_acc-cost_wd*Inputs!$E$6*(1-$B3688)-cost_fx*Inputs!$D$6))</f>
        <v>198278.302183955</v>
      </c>
      <c r="H3688" s="0" t="n">
        <f aca="false">12*Inputs!$B$7*(MIN(1,$H$51*$C3688)*(ic*Inputs!$C$7+pE+fee_fx*Inputs!$D$7-cost_acc-cost_wd*Inputs!$E$7*$E3688-cost_fx*Inputs!$D$7-$F3688)+(1-MIN(1,$H$51*$C3688))*(1-MIN(1,Inputs!$G$7*$D3688)*churn_nonbuyers)*(ic*Inputs!$C$7+fee_wd*Inputs!$E$7*(1-$B3688)+fee_fx*Inputs!$D$7-cost_acc-cost_wd*Inputs!$E$7*(1-$B3688)-cost_fx*Inputs!$D$7))</f>
        <v>398204.83940697</v>
      </c>
      <c r="I3688" s="0" t="n">
        <f aca="false">12*Inputs!$B$8*(MIN(1,$H$52*$C3688)*(ic*Inputs!$C$8+pT-cost_acc-cost_wd*Inputs!$E$8-cost_fx*Inputs!$D$8-cost_ins)+(1-MIN(1,$H$52*$C3688))*(1-MIN(1,Inputs!$G$8*$D3688)*churn_nonbuyers)*(ic*Inputs!$C$8+fee_wd*Inputs!$E$8*(1-$B3688)+fee_fx*Inputs!$D$8-cost_acc-cost_wd*Inputs!$E$8*(1-$B3688)-cost_fx*Inputs!$D$8))</f>
        <v>98367.180912</v>
      </c>
      <c r="J3688" s="0" t="n">
        <f aca="false">G3688+H3688+I3688-fixed</f>
        <v>-5149.67749707575</v>
      </c>
      <c r="K3688" s="0" t="n">
        <f aca="false">12*Inputs!$B$6*(1-MIN(1,Inputs!$G$6*$D3688)*churn_nonbuyers)*(ic*Inputs!$C$6+fee_wd*Inputs!$E$6*(1-$B3688)+fee_fx*Inputs!$D$6-cost_acc-cost_wd*Inputs!$E$6*(1-$B3688)-cost_fx*Inputs!$D$6)</f>
        <v>160075.944267271</v>
      </c>
      <c r="L3688" s="0" t="n">
        <f aca="false">12*Inputs!$B$7*(1-MIN(1,Inputs!$G$7*$D3688)*churn_nonbuyers)*(ic*Inputs!$C$7+fee_wd*Inputs!$E$7*(1-$B3688)+fee_fx*Inputs!$D$7-cost_acc-cost_wd*Inputs!$E$7*(1-$B3688)-cost_fx*Inputs!$D$7)</f>
        <v>357528.931072363</v>
      </c>
      <c r="M3688" s="0" t="n">
        <f aca="false">12*Inputs!$B$8*(1-MIN(1,Inputs!$G$8*$D3688)*churn_nonbuyers)*(ic*Inputs!$C$8+fee_wd*Inputs!$E$8*(1-$B3688)+fee_fx*Inputs!$D$8-cost_acc-cost_wd*Inputs!$E$8*(1-$B3688)-cost_fx*Inputs!$D$8)</f>
        <v>0</v>
      </c>
      <c r="N3688" s="0" t="n">
        <f aca="false">K3688+L3688+I3688-fixed</f>
        <v>-84027.9437483661</v>
      </c>
      <c r="O3688" s="0" t="n">
        <f aca="false">K3688+L3688+M3688-fixed</f>
        <v>-182395.124660366</v>
      </c>
      <c r="P3688" s="0" t="n">
        <f aca="false">12*Inputs!$B$6*(1-MIN(1,Inputs!$F$6*$D3688))*(ic*Inputs!$C$6+flat_fee-cost_acc-cost_wd*Inputs!$E$6*$E3688-cost_fx*Inputs!$D$6)+12*Inputs!$B$7*(1-MIN(1,Inputs!$F$7*$D3688))*(ic*Inputs!$C$7+flat_fee-cost_acc-cost_wd*Inputs!$E$7*$E3688-cost_fx*Inputs!$D$7)+12*Inputs!$B$8*(1-MIN(1,Inputs!$F$8*$D3688))*(ic*Inputs!$C$8+flat_fee-cost_acc-cost_wd*Inputs!$E$8*$E3688-cost_fx*Inputs!$D$8)-fixed</f>
        <v>-296650.37913856</v>
      </c>
    </row>
    <row r="3689" customFormat="false" ht="15" hidden="false" customHeight="false" outlineLevel="0" collapsed="false">
      <c r="A3689" s="0" t="n">
        <v>3624</v>
      </c>
      <c r="B3689" s="0" t="n">
        <v>0.275081</v>
      </c>
      <c r="C3689" s="0" t="n">
        <v>1.022641</v>
      </c>
      <c r="D3689" s="0" t="n">
        <v>1.22416</v>
      </c>
      <c r="E3689" s="0" t="n">
        <v>1.118591</v>
      </c>
      <c r="F3689" s="0" t="n">
        <v>0.242194</v>
      </c>
      <c r="G3689" s="0" t="n">
        <f aca="false">12*Inputs!$B$6*(MIN(1,$H$50*$C3689)*(ic*Inputs!$C$6+pS+fee_fx*Inputs!$D$6-cost_acc-cost_wd*Inputs!$E$6*$E3689-cost_fx*Inputs!$D$6-$F3689)+(1-MIN(1,$H$50*$C3689))*(1-MIN(1,Inputs!$G$6*$D3689)*churn_nonbuyers)*(ic*Inputs!$C$6+fee_wd*Inputs!$E$6*(1-$B3689)+fee_fx*Inputs!$D$6-cost_acc-cost_wd*Inputs!$E$6*(1-$B3689)-cost_fx*Inputs!$D$6))</f>
        <v>206293.007948214</v>
      </c>
      <c r="H3689" s="0" t="n">
        <f aca="false">12*Inputs!$B$7*(MIN(1,$H$51*$C3689)*(ic*Inputs!$C$7+pE+fee_fx*Inputs!$D$7-cost_acc-cost_wd*Inputs!$E$7*$E3689-cost_fx*Inputs!$D$7-$F3689)+(1-MIN(1,$H$51*$C3689))*(1-MIN(1,Inputs!$G$7*$D3689)*churn_nonbuyers)*(ic*Inputs!$C$7+fee_wd*Inputs!$E$7*(1-$B3689)+fee_fx*Inputs!$D$7-cost_acc-cost_wd*Inputs!$E$7*(1-$B3689)-cost_fx*Inputs!$D$7))</f>
        <v>401978.900981649</v>
      </c>
      <c r="I3689" s="0" t="n">
        <f aca="false">12*Inputs!$B$8*(MIN(1,$H$52*$C3689)*(ic*Inputs!$C$8+pT-cost_acc-cost_wd*Inputs!$E$8-cost_fx*Inputs!$D$8-cost_ins)+(1-MIN(1,$H$52*$C3689))*(1-MIN(1,Inputs!$G$8*$D3689)*churn_nonbuyers)*(ic*Inputs!$C$8+fee_wd*Inputs!$E$8*(1-$B3689)+fee_fx*Inputs!$D$8-cost_acc-cost_wd*Inputs!$E$8*(1-$B3689)-cost_fx*Inputs!$D$8))</f>
        <v>160141.692651553</v>
      </c>
      <c r="J3689" s="0" t="n">
        <f aca="false">G3689+H3689+I3689-fixed</f>
        <v>68413.6015814163</v>
      </c>
      <c r="K3689" s="0" t="n">
        <f aca="false">12*Inputs!$B$6*(1-MIN(1,Inputs!$G$6*$D3689)*churn_nonbuyers)*(ic*Inputs!$C$6+fee_wd*Inputs!$E$6*(1-$B3689)+fee_fx*Inputs!$D$6-cost_acc-cost_wd*Inputs!$E$6*(1-$B3689)-cost_fx*Inputs!$D$6)</f>
        <v>152073.353930112</v>
      </c>
      <c r="L3689" s="0" t="n">
        <f aca="false">12*Inputs!$B$7*(1-MIN(1,Inputs!$G$7*$D3689)*churn_nonbuyers)*(ic*Inputs!$C$7+fee_wd*Inputs!$E$7*(1-$B3689)+fee_fx*Inputs!$D$7-cost_acc-cost_wd*Inputs!$E$7*(1-$B3689)-cost_fx*Inputs!$D$7)</f>
        <v>350235.627078067</v>
      </c>
      <c r="M3689" s="0" t="n">
        <f aca="false">12*Inputs!$B$8*(1-MIN(1,Inputs!$G$8*$D3689)*churn_nonbuyers)*(ic*Inputs!$C$8+fee_wd*Inputs!$E$8*(1-$B3689)+fee_fx*Inputs!$D$8-cost_acc-cost_wd*Inputs!$E$8*(1-$B3689)-cost_fx*Inputs!$D$8)</f>
        <v>44814.605273856</v>
      </c>
      <c r="N3689" s="0" t="n">
        <f aca="false">K3689+L3689+I3689-fixed</f>
        <v>-37549.3263402677</v>
      </c>
      <c r="O3689" s="0" t="n">
        <f aca="false">K3689+L3689+M3689-fixed</f>
        <v>-152876.413717965</v>
      </c>
      <c r="P3689" s="0" t="n">
        <f aca="false">12*Inputs!$B$6*(1-MIN(1,Inputs!$F$6*$D3689))*(ic*Inputs!$C$6+flat_fee-cost_acc-cost_wd*Inputs!$E$6*$E3689-cost_fx*Inputs!$D$6)+12*Inputs!$B$7*(1-MIN(1,Inputs!$F$7*$D3689))*(ic*Inputs!$C$7+flat_fee-cost_acc-cost_wd*Inputs!$E$7*$E3689-cost_fx*Inputs!$D$7)+12*Inputs!$B$8*(1-MIN(1,Inputs!$F$8*$D3689))*(ic*Inputs!$C$8+flat_fee-cost_acc-cost_wd*Inputs!$E$8*$E3689-cost_fx*Inputs!$D$8)-fixed</f>
        <v>-100789.4064256</v>
      </c>
    </row>
    <row r="3690" customFormat="false" ht="15" hidden="false" customHeight="false" outlineLevel="0" collapsed="false">
      <c r="A3690" s="0" t="n">
        <v>3625</v>
      </c>
      <c r="B3690" s="0" t="n">
        <v>0.354034</v>
      </c>
      <c r="C3690" s="0" t="n">
        <v>0.907384</v>
      </c>
      <c r="D3690" s="0" t="n">
        <v>1.347625</v>
      </c>
      <c r="E3690" s="0" t="n">
        <v>1.172119</v>
      </c>
      <c r="F3690" s="0" t="n">
        <v>0.065722</v>
      </c>
      <c r="G3690" s="0" t="n">
        <f aca="false">12*Inputs!$B$6*(MIN(1,$H$50*$C3690)*(ic*Inputs!$C$6+pS+fee_fx*Inputs!$D$6-cost_acc-cost_wd*Inputs!$E$6*$E3690-cost_fx*Inputs!$D$6-$F3690)+(1-MIN(1,$H$50*$C3690))*(1-MIN(1,Inputs!$G$6*$D3690)*churn_nonbuyers)*(ic*Inputs!$C$6+fee_wd*Inputs!$E$6*(1-$B3690)+fee_fx*Inputs!$D$6-cost_acc-cost_wd*Inputs!$E$6*(1-$B3690)-cost_fx*Inputs!$D$6))</f>
        <v>191991.579546833</v>
      </c>
      <c r="H3690" s="0" t="n">
        <f aca="false">12*Inputs!$B$7*(MIN(1,$H$51*$C3690)*(ic*Inputs!$C$7+pE+fee_fx*Inputs!$D$7-cost_acc-cost_wd*Inputs!$E$7*$E3690-cost_fx*Inputs!$D$7-$F3690)+(1-MIN(1,$H$51*$C3690))*(1-MIN(1,Inputs!$G$7*$D3690)*churn_nonbuyers)*(ic*Inputs!$C$7+fee_wd*Inputs!$E$7*(1-$B3690)+fee_fx*Inputs!$D$7-cost_acc-cost_wd*Inputs!$E$7*(1-$B3690)-cost_fx*Inputs!$D$7))</f>
        <v>391967.379643223</v>
      </c>
      <c r="I3690" s="0" t="n">
        <f aca="false">12*Inputs!$B$8*(MIN(1,$H$52*$C3690)*(ic*Inputs!$C$8+pT-cost_acc-cost_wd*Inputs!$E$8-cost_fx*Inputs!$D$8-cost_ins)+(1-MIN(1,$H$52*$C3690))*(1-MIN(1,Inputs!$G$8*$D3690)*churn_nonbuyers)*(ic*Inputs!$C$8+fee_wd*Inputs!$E$8*(1-$B3690)+fee_fx*Inputs!$D$8-cost_acc-cost_wd*Inputs!$E$8*(1-$B3690)-cost_fx*Inputs!$D$8))</f>
        <v>137190.084427852</v>
      </c>
      <c r="J3690" s="0" t="n">
        <f aca="false">G3690+H3690+I3690-fixed</f>
        <v>21149.0436179077</v>
      </c>
      <c r="K3690" s="0" t="n">
        <f aca="false">12*Inputs!$B$6*(1-MIN(1,Inputs!$G$6*$D3690)*churn_nonbuyers)*(ic*Inputs!$C$6+fee_wd*Inputs!$E$6*(1-$B3690)+fee_fx*Inputs!$D$6-cost_acc-cost_wd*Inputs!$E$6*(1-$B3690)-cost_fx*Inputs!$D$6)</f>
        <v>140470.2004986</v>
      </c>
      <c r="L3690" s="0" t="n">
        <f aca="false">12*Inputs!$B$7*(1-MIN(1,Inputs!$G$7*$D3690)*churn_nonbuyers)*(ic*Inputs!$C$7+fee_wd*Inputs!$E$7*(1-$B3690)+fee_fx*Inputs!$D$7-cost_acc-cost_wd*Inputs!$E$7*(1-$B3690)-cost_fx*Inputs!$D$7)</f>
        <v>337979.32589916</v>
      </c>
      <c r="M3690" s="0" t="n">
        <f aca="false">12*Inputs!$B$8*(1-MIN(1,Inputs!$G$8*$D3690)*churn_nonbuyers)*(ic*Inputs!$C$8+fee_wd*Inputs!$E$8*(1-$B3690)+fee_fx*Inputs!$D$8-cost_acc-cost_wd*Inputs!$E$8*(1-$B3690)-cost_fx*Inputs!$D$8)</f>
        <v>17531.7383268</v>
      </c>
      <c r="N3690" s="0" t="n">
        <f aca="false">K3690+L3690+I3690-fixed</f>
        <v>-84360.3891743874</v>
      </c>
      <c r="O3690" s="0" t="n">
        <f aca="false">K3690+L3690+M3690-fixed</f>
        <v>-204018.73527544</v>
      </c>
      <c r="P3690" s="0" t="n">
        <f aca="false">12*Inputs!$B$6*(1-MIN(1,Inputs!$F$6*$D3690))*(ic*Inputs!$C$6+flat_fee-cost_acc-cost_wd*Inputs!$E$6*$E3690-cost_fx*Inputs!$D$6)+12*Inputs!$B$7*(1-MIN(1,Inputs!$F$7*$D3690))*(ic*Inputs!$C$7+flat_fee-cost_acc-cost_wd*Inputs!$E$7*$E3690-cost_fx*Inputs!$D$7)+12*Inputs!$B$8*(1-MIN(1,Inputs!$F$8*$D3690))*(ic*Inputs!$C$8+flat_fee-cost_acc-cost_wd*Inputs!$E$8*$E3690-cost_fx*Inputs!$D$8)-fixed</f>
        <v>-185558.99083</v>
      </c>
    </row>
    <row r="3691" customFormat="false" ht="15" hidden="false" customHeight="false" outlineLevel="0" collapsed="false">
      <c r="A3691" s="0" t="n">
        <v>3626</v>
      </c>
      <c r="B3691" s="0" t="n">
        <v>0.182361</v>
      </c>
      <c r="C3691" s="0" t="n">
        <v>1.116145</v>
      </c>
      <c r="D3691" s="0" t="n">
        <v>1.213037</v>
      </c>
      <c r="E3691" s="0" t="n">
        <v>1.10216</v>
      </c>
      <c r="F3691" s="0" t="n">
        <v>0.111979</v>
      </c>
      <c r="G3691" s="0" t="n">
        <f aca="false">12*Inputs!$B$6*(MIN(1,$H$50*$C3691)*(ic*Inputs!$C$6+pS+fee_fx*Inputs!$D$6-cost_acc-cost_wd*Inputs!$E$6*$E3691-cost_fx*Inputs!$D$6-$F3691)+(1-MIN(1,$H$50*$C3691))*(1-MIN(1,Inputs!$G$6*$D3691)*churn_nonbuyers)*(ic*Inputs!$C$6+fee_wd*Inputs!$E$6*(1-$B3691)+fee_fx*Inputs!$D$6-cost_acc-cost_wd*Inputs!$E$6*(1-$B3691)-cost_fx*Inputs!$D$6))</f>
        <v>226525.702469928</v>
      </c>
      <c r="H3691" s="0" t="n">
        <f aca="false">12*Inputs!$B$7*(MIN(1,$H$51*$C3691)*(ic*Inputs!$C$7+pE+fee_fx*Inputs!$D$7-cost_acc-cost_wd*Inputs!$E$7*$E3691-cost_fx*Inputs!$D$7-$F3691)+(1-MIN(1,$H$51*$C3691))*(1-MIN(1,Inputs!$G$7*$D3691)*churn_nonbuyers)*(ic*Inputs!$C$7+fee_wd*Inputs!$E$7*(1-$B3691)+fee_fx*Inputs!$D$7-cost_acc-cost_wd*Inputs!$E$7*(1-$B3691)-cost_fx*Inputs!$D$7))</f>
        <v>424383.118262208</v>
      </c>
      <c r="I3691" s="0" t="n">
        <f aca="false">12*Inputs!$B$8*(MIN(1,$H$52*$C3691)*(ic*Inputs!$C$8+pT-cost_acc-cost_wd*Inputs!$E$8-cost_fx*Inputs!$D$8-cost_ins)+(1-MIN(1,$H$52*$C3691))*(1-MIN(1,Inputs!$G$8*$D3691)*churn_nonbuyers)*(ic*Inputs!$C$8+fee_wd*Inputs!$E$8*(1-$B3691)+fee_fx*Inputs!$D$8-cost_acc-cost_wd*Inputs!$E$8*(1-$B3691)-cost_fx*Inputs!$D$8))</f>
        <v>171366.655206853</v>
      </c>
      <c r="J3691" s="0" t="n">
        <f aca="false">G3691+H3691+I3691-fixed</f>
        <v>122275.475938989</v>
      </c>
      <c r="K3691" s="0" t="n">
        <f aca="false">12*Inputs!$B$6*(1-MIN(1,Inputs!$G$6*$D3691)*churn_nonbuyers)*(ic*Inputs!$C$6+fee_wd*Inputs!$E$6*(1-$B3691)+fee_fx*Inputs!$D$6-cost_acc-cost_wd*Inputs!$E$6*(1-$B3691)-cost_fx*Inputs!$D$6)</f>
        <v>164705.31965057</v>
      </c>
      <c r="L3691" s="0" t="n">
        <f aca="false">12*Inputs!$B$7*(1-MIN(1,Inputs!$G$7*$D3691)*churn_nonbuyers)*(ic*Inputs!$C$7+fee_wd*Inputs!$E$7*(1-$B3691)+fee_fx*Inputs!$D$7-cost_acc-cost_wd*Inputs!$E$7*(1-$B3691)-cost_fx*Inputs!$D$7)</f>
        <v>363222.750414342</v>
      </c>
      <c r="M3691" s="0" t="n">
        <f aca="false">12*Inputs!$B$8*(1-MIN(1,Inputs!$G$8*$D3691)*churn_nonbuyers)*(ic*Inputs!$C$8+fee_wd*Inputs!$E$8*(1-$B3691)+fee_fx*Inputs!$D$8-cost_acc-cost_wd*Inputs!$E$8*(1-$B3691)-cost_fx*Inputs!$D$8)</f>
        <v>47924.6557559953</v>
      </c>
      <c r="N3691" s="0" t="n">
        <f aca="false">K3691+L3691+I3691-fixed</f>
        <v>-705.274728234741</v>
      </c>
      <c r="O3691" s="0" t="n">
        <f aca="false">K3691+L3691+M3691-fixed</f>
        <v>-124147.274179092</v>
      </c>
      <c r="P3691" s="0" t="n">
        <f aca="false">12*Inputs!$B$6*(1-MIN(1,Inputs!$F$6*$D3691))*(ic*Inputs!$C$6+flat_fee-cost_acc-cost_wd*Inputs!$E$6*$E3691-cost_fx*Inputs!$D$6)+12*Inputs!$B$7*(1-MIN(1,Inputs!$F$7*$D3691))*(ic*Inputs!$C$7+flat_fee-cost_acc-cost_wd*Inputs!$E$7*$E3691-cost_fx*Inputs!$D$7)+12*Inputs!$B$8*(1-MIN(1,Inputs!$F$8*$D3691))*(ic*Inputs!$C$8+flat_fee-cost_acc-cost_wd*Inputs!$E$8*$E3691-cost_fx*Inputs!$D$8)-fixed</f>
        <v>-88575.3229552</v>
      </c>
    </row>
    <row r="3692" customFormat="false" ht="15" hidden="false" customHeight="false" outlineLevel="0" collapsed="false">
      <c r="A3692" s="0" t="n">
        <v>3627</v>
      </c>
      <c r="B3692" s="0" t="n">
        <v>0.450285</v>
      </c>
      <c r="C3692" s="0" t="n">
        <v>0.865858</v>
      </c>
      <c r="D3692" s="0" t="n">
        <v>1.114398</v>
      </c>
      <c r="E3692" s="0" t="n">
        <v>1.130355</v>
      </c>
      <c r="F3692" s="0" t="n">
        <v>0.264708</v>
      </c>
      <c r="G3692" s="0" t="n">
        <f aca="false">12*Inputs!$B$6*(MIN(1,$H$50*$C3692)*(ic*Inputs!$C$6+pS+fee_fx*Inputs!$D$6-cost_acc-cost_wd*Inputs!$E$6*$E3692-cost_fx*Inputs!$D$6-$F3692)+(1-MIN(1,$H$50*$C3692))*(1-MIN(1,Inputs!$G$6*$D3692)*churn_nonbuyers)*(ic*Inputs!$C$6+fee_wd*Inputs!$E$6*(1-$B3692)+fee_fx*Inputs!$D$6-cost_acc-cost_wd*Inputs!$E$6*(1-$B3692)-cost_fx*Inputs!$D$6))</f>
        <v>175950.725485913</v>
      </c>
      <c r="H3692" s="0" t="n">
        <f aca="false">12*Inputs!$B$7*(MIN(1,$H$51*$C3692)*(ic*Inputs!$C$7+pE+fee_fx*Inputs!$D$7-cost_acc-cost_wd*Inputs!$E$7*$E3692-cost_fx*Inputs!$D$7-$F3692)+(1-MIN(1,$H$51*$C3692))*(1-MIN(1,Inputs!$G$7*$D3692)*churn_nonbuyers)*(ic*Inputs!$C$7+fee_wd*Inputs!$E$7*(1-$B3692)+fee_fx*Inputs!$D$7-cost_acc-cost_wd*Inputs!$E$7*(1-$B3692)-cost_fx*Inputs!$D$7))</f>
        <v>376592.34346645</v>
      </c>
      <c r="I3692" s="0" t="n">
        <f aca="false">12*Inputs!$B$8*(MIN(1,$H$52*$C3692)*(ic*Inputs!$C$8+pT-cost_acc-cost_wd*Inputs!$E$8-cost_fx*Inputs!$D$8-cost_ins)+(1-MIN(1,$H$52*$C3692))*(1-MIN(1,Inputs!$G$8*$D3692)*churn_nonbuyers)*(ic*Inputs!$C$8+fee_wd*Inputs!$E$8*(1-$B3692)+fee_fx*Inputs!$D$8-cost_acc-cost_wd*Inputs!$E$8*(1-$B3692)-cost_fx*Inputs!$D$8))</f>
        <v>151210.931904088</v>
      </c>
      <c r="J3692" s="0" t="n">
        <f aca="false">G3692+H3692+I3692-fixed</f>
        <v>3754.00085645006</v>
      </c>
      <c r="K3692" s="0" t="n">
        <f aca="false">12*Inputs!$B$6*(1-MIN(1,Inputs!$G$6*$D3692)*churn_nonbuyers)*(ic*Inputs!$C$6+fee_wd*Inputs!$E$6*(1-$B3692)+fee_fx*Inputs!$D$6-cost_acc-cost_wd*Inputs!$E$6*(1-$B3692)-cost_fx*Inputs!$D$6)</f>
        <v>129138.764424696</v>
      </c>
      <c r="L3692" s="0" t="n">
        <f aca="false">12*Inputs!$B$7*(1-MIN(1,Inputs!$G$7*$D3692)*churn_nonbuyers)*(ic*Inputs!$C$7+fee_wd*Inputs!$E$7*(1-$B3692)+fee_fx*Inputs!$D$7-cost_acc-cost_wd*Inputs!$E$7*(1-$B3692)-cost_fx*Inputs!$D$7)</f>
        <v>327046.963550818</v>
      </c>
      <c r="M3692" s="0" t="n">
        <f aca="false">12*Inputs!$B$8*(1-MIN(1,Inputs!$G$8*$D3692)*churn_nonbuyers)*(ic*Inputs!$C$8+fee_wd*Inputs!$E$8*(1-$B3692)+fee_fx*Inputs!$D$8-cost_acc-cost_wd*Inputs!$E$8*(1-$B3692)-cost_fx*Inputs!$D$8)</f>
        <v>67029.034195248</v>
      </c>
      <c r="N3692" s="0" t="n">
        <f aca="false">K3692+L3692+I3692-fixed</f>
        <v>-92603.3401203988</v>
      </c>
      <c r="O3692" s="0" t="n">
        <f aca="false">K3692+L3692+M3692-fixed</f>
        <v>-176785.237829238</v>
      </c>
      <c r="P3692" s="0" t="n">
        <f aca="false">12*Inputs!$B$6*(1-MIN(1,Inputs!$F$6*$D3692))*(ic*Inputs!$C$6+flat_fee-cost_acc-cost_wd*Inputs!$E$6*$E3692-cost_fx*Inputs!$D$6)+12*Inputs!$B$7*(1-MIN(1,Inputs!$F$7*$D3692))*(ic*Inputs!$C$7+flat_fee-cost_acc-cost_wd*Inputs!$E$7*$E3692-cost_fx*Inputs!$D$7)+12*Inputs!$B$8*(1-MIN(1,Inputs!$F$8*$D3692))*(ic*Inputs!$C$8+flat_fee-cost_acc-cost_wd*Inputs!$E$8*$E3692-cost_fx*Inputs!$D$8)-fixed</f>
        <v>-46774.6310344</v>
      </c>
    </row>
    <row r="3693" customFormat="false" ht="15" hidden="false" customHeight="false" outlineLevel="0" collapsed="false">
      <c r="A3693" s="0" t="n">
        <v>3628</v>
      </c>
      <c r="B3693" s="0" t="n">
        <v>0.410817</v>
      </c>
      <c r="C3693" s="0" t="n">
        <v>0.67952</v>
      </c>
      <c r="D3693" s="0" t="n">
        <v>0.997756</v>
      </c>
      <c r="E3693" s="0" t="n">
        <v>1.382811</v>
      </c>
      <c r="F3693" s="0" t="n">
        <v>0.178634</v>
      </c>
      <c r="G3693" s="0" t="n">
        <f aca="false">12*Inputs!$B$6*(MIN(1,$H$50*$C3693)*(ic*Inputs!$C$6+pS+fee_fx*Inputs!$D$6-cost_acc-cost_wd*Inputs!$E$6*$E3693-cost_fx*Inputs!$D$6-$F3693)+(1-MIN(1,$H$50*$C3693))*(1-MIN(1,Inputs!$G$6*$D3693)*churn_nonbuyers)*(ic*Inputs!$C$6+fee_wd*Inputs!$E$6*(1-$B3693)+fee_fx*Inputs!$D$6-cost_acc-cost_wd*Inputs!$E$6*(1-$B3693)-cost_fx*Inputs!$D$6))</f>
        <v>169132.150349254</v>
      </c>
      <c r="H3693" s="0" t="n">
        <f aca="false">12*Inputs!$B$7*(MIN(1,$H$51*$C3693)*(ic*Inputs!$C$7+pE+fee_fx*Inputs!$D$7-cost_acc-cost_wd*Inputs!$E$7*$E3693-cost_fx*Inputs!$D$7-$F3693)+(1-MIN(1,$H$51*$C3693))*(1-MIN(1,Inputs!$G$7*$D3693)*churn_nonbuyers)*(ic*Inputs!$C$7+fee_wd*Inputs!$E$7*(1-$B3693)+fee_fx*Inputs!$D$7-cost_acc-cost_wd*Inputs!$E$7*(1-$B3693)-cost_fx*Inputs!$D$7))</f>
        <v>354413.309202611</v>
      </c>
      <c r="I3693" s="0" t="n">
        <f aca="false">12*Inputs!$B$8*(MIN(1,$H$52*$C3693)*(ic*Inputs!$C$8+pT-cost_acc-cost_wd*Inputs!$E$8-cost_fx*Inputs!$D$8-cost_ins)+(1-MIN(1,$H$52*$C3693))*(1-MIN(1,Inputs!$G$8*$D3693)*churn_nonbuyers)*(ic*Inputs!$C$8+fee_wd*Inputs!$E$8*(1-$B3693)+fee_fx*Inputs!$D$8-cost_acc-cost_wd*Inputs!$E$8*(1-$B3693)-cost_fx*Inputs!$D$8))</f>
        <v>146442.454118476</v>
      </c>
      <c r="J3693" s="0" t="n">
        <f aca="false">G3693+H3693+I3693-fixed</f>
        <v>-30012.0863296591</v>
      </c>
      <c r="K3693" s="0" t="n">
        <f aca="false">12*Inputs!$B$6*(1-MIN(1,Inputs!$G$6*$D3693)*churn_nonbuyers)*(ic*Inputs!$C$6+fee_wd*Inputs!$E$6*(1-$B3693)+fee_fx*Inputs!$D$6-cost_acc-cost_wd*Inputs!$E$6*(1-$B3693)-cost_fx*Inputs!$D$6)</f>
        <v>135336.216431894</v>
      </c>
      <c r="L3693" s="0" t="n">
        <f aca="false">12*Inputs!$B$7*(1-MIN(1,Inputs!$G$7*$D3693)*churn_nonbuyers)*(ic*Inputs!$C$7+fee_wd*Inputs!$E$7*(1-$B3693)+fee_fx*Inputs!$D$7-cost_acc-cost_wd*Inputs!$E$7*(1-$B3693)-cost_fx*Inputs!$D$7)</f>
        <v>333744.242371137</v>
      </c>
      <c r="M3693" s="0" t="n">
        <f aca="false">12*Inputs!$B$8*(1-MIN(1,Inputs!$G$8*$D3693)*churn_nonbuyers)*(ic*Inputs!$C$8+fee_wd*Inputs!$E$8*(1-$B3693)+fee_fx*Inputs!$D$8-cost_acc-cost_wd*Inputs!$E$8*(1-$B3693)-cost_fx*Inputs!$D$8)</f>
        <v>92485.9693755072</v>
      </c>
      <c r="N3693" s="0" t="n">
        <f aca="false">K3693+L3693+I3693-fixed</f>
        <v>-84477.0870784932</v>
      </c>
      <c r="O3693" s="0" t="n">
        <f aca="false">K3693+L3693+M3693-fixed</f>
        <v>-138433.571821462</v>
      </c>
      <c r="P3693" s="0" t="n">
        <f aca="false">12*Inputs!$B$6*(1-MIN(1,Inputs!$F$6*$D3693))*(ic*Inputs!$C$6+flat_fee-cost_acc-cost_wd*Inputs!$E$6*$E3693-cost_fx*Inputs!$D$6)+12*Inputs!$B$7*(1-MIN(1,Inputs!$F$7*$D3693))*(ic*Inputs!$C$7+flat_fee-cost_acc-cost_wd*Inputs!$E$7*$E3693-cost_fx*Inputs!$D$7)+12*Inputs!$B$8*(1-MIN(1,Inputs!$F$8*$D3693))*(ic*Inputs!$C$8+flat_fee-cost_acc-cost_wd*Inputs!$E$8*$E3693-cost_fx*Inputs!$D$8)-fixed</f>
        <v>-93843.06426016</v>
      </c>
    </row>
    <row r="3694" customFormat="false" ht="15" hidden="false" customHeight="false" outlineLevel="0" collapsed="false">
      <c r="A3694" s="0" t="n">
        <v>3629</v>
      </c>
      <c r="B3694" s="0" t="n">
        <v>0.391326</v>
      </c>
      <c r="C3694" s="0" t="n">
        <v>0.913086</v>
      </c>
      <c r="D3694" s="0" t="n">
        <v>1.081745</v>
      </c>
      <c r="E3694" s="0" t="n">
        <v>1.226052</v>
      </c>
      <c r="F3694" s="0" t="n">
        <v>0.278994</v>
      </c>
      <c r="G3694" s="0" t="n">
        <f aca="false">12*Inputs!$B$6*(MIN(1,$H$50*$C3694)*(ic*Inputs!$C$6+pS+fee_fx*Inputs!$D$6-cost_acc-cost_wd*Inputs!$E$6*$E3694-cost_fx*Inputs!$D$6-$F3694)+(1-MIN(1,$H$50*$C3694))*(1-MIN(1,Inputs!$G$6*$D3694)*churn_nonbuyers)*(ic*Inputs!$C$6+fee_wd*Inputs!$E$6*(1-$B3694)+fee_fx*Inputs!$D$6-cost_acc-cost_wd*Inputs!$E$6*(1-$B3694)-cost_fx*Inputs!$D$6))</f>
        <v>183841.532474754</v>
      </c>
      <c r="H3694" s="0" t="n">
        <f aca="false">12*Inputs!$B$7*(MIN(1,$H$51*$C3694)*(ic*Inputs!$C$7+pE+fee_fx*Inputs!$D$7-cost_acc-cost_wd*Inputs!$E$7*$E3694-cost_fx*Inputs!$D$7-$F3694)+(1-MIN(1,$H$51*$C3694))*(1-MIN(1,Inputs!$G$7*$D3694)*churn_nonbuyers)*(ic*Inputs!$C$7+fee_wd*Inputs!$E$7*(1-$B3694)+fee_fx*Inputs!$D$7-cost_acc-cost_wd*Inputs!$E$7*(1-$B3694)-cost_fx*Inputs!$D$7))</f>
        <v>373902.023116741</v>
      </c>
      <c r="I3694" s="0" t="n">
        <f aca="false">12*Inputs!$B$8*(MIN(1,$H$52*$C3694)*(ic*Inputs!$C$8+pT-cost_acc-cost_wd*Inputs!$E$8-cost_fx*Inputs!$D$8-cost_ins)+(1-MIN(1,$H$52*$C3694))*(1-MIN(1,Inputs!$G$8*$D3694)*churn_nonbuyers)*(ic*Inputs!$C$8+fee_wd*Inputs!$E$8*(1-$B3694)+fee_fx*Inputs!$D$8-cost_acc-cost_wd*Inputs!$E$8*(1-$B3694)-cost_fx*Inputs!$D$8))</f>
        <v>158564.336007196</v>
      </c>
      <c r="J3694" s="0" t="n">
        <f aca="false">G3694+H3694+I3694-fixed</f>
        <v>16307.891598691</v>
      </c>
      <c r="K3694" s="0" t="n">
        <f aca="false">12*Inputs!$B$6*(1-MIN(1,Inputs!$G$6*$D3694)*churn_nonbuyers)*(ic*Inputs!$C$6+fee_wd*Inputs!$E$6*(1-$B3694)+fee_fx*Inputs!$D$6-cost_acc-cost_wd*Inputs!$E$6*(1-$B3694)-cost_fx*Inputs!$D$6)</f>
        <v>137392.933995864</v>
      </c>
      <c r="L3694" s="0" t="n">
        <f aca="false">12*Inputs!$B$7*(1-MIN(1,Inputs!$G$7*$D3694)*churn_nonbuyers)*(ic*Inputs!$C$7+fee_wd*Inputs!$E$7*(1-$B3694)+fee_fx*Inputs!$D$7-cost_acc-cost_wd*Inputs!$E$7*(1-$B3694)-cost_fx*Inputs!$D$7)</f>
        <v>335592.989037518</v>
      </c>
      <c r="M3694" s="0" t="n">
        <f aca="false">12*Inputs!$B$8*(1-MIN(1,Inputs!$G$8*$D3694)*churn_nonbuyers)*(ic*Inputs!$C$8+fee_wd*Inputs!$E$8*(1-$B3694)+fee_fx*Inputs!$D$8-cost_acc-cost_wd*Inputs!$E$8*(1-$B3694)-cost_fx*Inputs!$D$8)</f>
        <v>74682.636514032</v>
      </c>
      <c r="N3694" s="0" t="n">
        <f aca="false">K3694+L3694+I3694-fixed</f>
        <v>-68449.7409594216</v>
      </c>
      <c r="O3694" s="0" t="n">
        <f aca="false">K3694+L3694+M3694-fixed</f>
        <v>-152331.440452586</v>
      </c>
      <c r="P3694" s="0" t="n">
        <f aca="false">12*Inputs!$B$6*(1-MIN(1,Inputs!$F$6*$D3694))*(ic*Inputs!$C$6+flat_fee-cost_acc-cost_wd*Inputs!$E$6*$E3694-cost_fx*Inputs!$D$6)+12*Inputs!$B$7*(1-MIN(1,Inputs!$F$7*$D3694))*(ic*Inputs!$C$7+flat_fee-cost_acc-cost_wd*Inputs!$E$7*$E3694-cost_fx*Inputs!$D$7)+12*Inputs!$B$8*(1-MIN(1,Inputs!$F$8*$D3694))*(ic*Inputs!$C$8+flat_fee-cost_acc-cost_wd*Inputs!$E$8*$E3694-cost_fx*Inputs!$D$8)-fixed</f>
        <v>-68845.8893823999</v>
      </c>
    </row>
    <row r="3695" customFormat="false" ht="15" hidden="false" customHeight="false" outlineLevel="0" collapsed="false">
      <c r="A3695" s="0" t="n">
        <v>3630</v>
      </c>
      <c r="B3695" s="0" t="n">
        <v>0.400662</v>
      </c>
      <c r="C3695" s="0" t="n">
        <v>0.876436</v>
      </c>
      <c r="D3695" s="0" t="n">
        <v>1.038461</v>
      </c>
      <c r="E3695" s="0" t="n">
        <v>1.045001</v>
      </c>
      <c r="F3695" s="0" t="n">
        <v>0.059684</v>
      </c>
      <c r="G3695" s="0" t="n">
        <f aca="false">12*Inputs!$B$6*(MIN(1,$H$50*$C3695)*(ic*Inputs!$C$6+pS+fee_fx*Inputs!$D$6-cost_acc-cost_wd*Inputs!$E$6*$E3695-cost_fx*Inputs!$D$6-$F3695)+(1-MIN(1,$H$50*$C3695))*(1-MIN(1,Inputs!$G$6*$D3695)*churn_nonbuyers)*(ic*Inputs!$C$6+fee_wd*Inputs!$E$6*(1-$B3695)+fee_fx*Inputs!$D$6-cost_acc-cost_wd*Inputs!$E$6*(1-$B3695)-cost_fx*Inputs!$D$6))</f>
        <v>189168.769359523</v>
      </c>
      <c r="H3695" s="0" t="n">
        <f aca="false">12*Inputs!$B$7*(MIN(1,$H$51*$C3695)*(ic*Inputs!$C$7+pE+fee_fx*Inputs!$D$7-cost_acc-cost_wd*Inputs!$E$7*$E3695-cost_fx*Inputs!$D$7-$F3695)+(1-MIN(1,$H$51*$C3695))*(1-MIN(1,Inputs!$G$7*$D3695)*churn_nonbuyers)*(ic*Inputs!$C$7+fee_wd*Inputs!$E$7*(1-$B3695)+fee_fx*Inputs!$D$7-cost_acc-cost_wd*Inputs!$E$7*(1-$B3695)-cost_fx*Inputs!$D$7))</f>
        <v>401162.22473544</v>
      </c>
      <c r="I3695" s="0" t="n">
        <f aca="false">12*Inputs!$B$8*(MIN(1,$H$52*$C3695)*(ic*Inputs!$C$8+pT-cost_acc-cost_wd*Inputs!$E$8-cost_fx*Inputs!$D$8-cost_ins)+(1-MIN(1,$H$52*$C3695))*(1-MIN(1,Inputs!$G$8*$D3695)*churn_nonbuyers)*(ic*Inputs!$C$8+fee_wd*Inputs!$E$8*(1-$B3695)+fee_fx*Inputs!$D$8-cost_acc-cost_wd*Inputs!$E$8*(1-$B3695)-cost_fx*Inputs!$D$8))</f>
        <v>158752.433271854</v>
      </c>
      <c r="J3695" s="0" t="n">
        <f aca="false">G3695+H3695+I3695-fixed</f>
        <v>49083.427366817</v>
      </c>
      <c r="K3695" s="0" t="n">
        <f aca="false">12*Inputs!$B$6*(1-MIN(1,Inputs!$G$6*$D3695)*churn_nonbuyers)*(ic*Inputs!$C$6+fee_wd*Inputs!$E$6*(1-$B3695)+fee_fx*Inputs!$D$6-cost_acc-cost_wd*Inputs!$E$6*(1-$B3695)-cost_fx*Inputs!$D$6)</f>
        <v>136432.70252051</v>
      </c>
      <c r="L3695" s="0" t="n">
        <f aca="false">12*Inputs!$B$7*(1-MIN(1,Inputs!$G$7*$D3695)*churn_nonbuyers)*(ic*Inputs!$C$7+fee_wd*Inputs!$E$7*(1-$B3695)+fee_fx*Inputs!$D$7-cost_acc-cost_wd*Inputs!$E$7*(1-$B3695)-cost_fx*Inputs!$D$7)</f>
        <v>334740.878184306</v>
      </c>
      <c r="M3695" s="0" t="n">
        <f aca="false">12*Inputs!$B$8*(1-MIN(1,Inputs!$G$8*$D3695)*churn_nonbuyers)*(ic*Inputs!$C$8+fee_wd*Inputs!$E$8*(1-$B3695)+fee_fx*Inputs!$D$8-cost_acc-cost_wd*Inputs!$E$8*(1-$B3695)-cost_fx*Inputs!$D$8)</f>
        <v>83880.6692557152</v>
      </c>
      <c r="N3695" s="0" t="n">
        <f aca="false">K3695+L3695+I3695-fixed</f>
        <v>-70073.9860233296</v>
      </c>
      <c r="O3695" s="0" t="n">
        <f aca="false">K3695+L3695+M3695-fixed</f>
        <v>-144945.750039468</v>
      </c>
      <c r="P3695" s="0" t="n">
        <f aca="false">12*Inputs!$B$6*(1-MIN(1,Inputs!$F$6*$D3695))*(ic*Inputs!$C$6+flat_fee-cost_acc-cost_wd*Inputs!$E$6*$E3695-cost_fx*Inputs!$D$6)+12*Inputs!$B$7*(1-MIN(1,Inputs!$F$7*$D3695))*(ic*Inputs!$C$7+flat_fee-cost_acc-cost_wd*Inputs!$E$7*$E3695-cost_fx*Inputs!$D$7)+12*Inputs!$B$8*(1-MIN(1,Inputs!$F$8*$D3695))*(ic*Inputs!$C$8+flat_fee-cost_acc-cost_wd*Inputs!$E$8*$E3695-cost_fx*Inputs!$D$8)-fixed</f>
        <v>29757.7212226399</v>
      </c>
    </row>
    <row r="3696" customFormat="false" ht="15" hidden="false" customHeight="false" outlineLevel="0" collapsed="false">
      <c r="A3696" s="0" t="n">
        <v>3631</v>
      </c>
      <c r="B3696" s="0" t="n">
        <v>0.349109</v>
      </c>
      <c r="C3696" s="0" t="n">
        <v>0.885505</v>
      </c>
      <c r="D3696" s="0" t="n">
        <v>1.616622</v>
      </c>
      <c r="E3696" s="0" t="n">
        <v>1.110961</v>
      </c>
      <c r="F3696" s="0" t="n">
        <v>0.110575</v>
      </c>
      <c r="G3696" s="0" t="n">
        <f aca="false">12*Inputs!$B$6*(MIN(1,$H$50*$C3696)*(ic*Inputs!$C$6+pS+fee_fx*Inputs!$D$6-cost_acc-cost_wd*Inputs!$E$6*$E3696-cost_fx*Inputs!$D$6-$F3696)+(1-MIN(1,$H$50*$C3696))*(1-MIN(1,Inputs!$G$6*$D3696)*churn_nonbuyers)*(ic*Inputs!$C$6+fee_wd*Inputs!$E$6*(1-$B3696)+fee_fx*Inputs!$D$6-cost_acc-cost_wd*Inputs!$E$6*(1-$B3696)-cost_fx*Inputs!$D$6))</f>
        <v>189805.342287702</v>
      </c>
      <c r="H3696" s="0" t="n">
        <f aca="false">12*Inputs!$B$7*(MIN(1,$H$51*$C3696)*(ic*Inputs!$C$7+pE+fee_fx*Inputs!$D$7-cost_acc-cost_wd*Inputs!$E$7*$E3696-cost_fx*Inputs!$D$7-$F3696)+(1-MIN(1,$H$51*$C3696))*(1-MIN(1,Inputs!$G$7*$D3696)*churn_nonbuyers)*(ic*Inputs!$C$7+fee_wd*Inputs!$E$7*(1-$B3696)+fee_fx*Inputs!$D$7-cost_acc-cost_wd*Inputs!$E$7*(1-$B3696)-cost_fx*Inputs!$D$7))</f>
        <v>393216.804001153</v>
      </c>
      <c r="I3696" s="0" t="n">
        <f aca="false">12*Inputs!$B$8*(MIN(1,$H$52*$C3696)*(ic*Inputs!$C$8+pT-cost_acc-cost_wd*Inputs!$E$8-cost_fx*Inputs!$D$8-cost_ins)+(1-MIN(1,$H$52*$C3696))*(1-MIN(1,Inputs!$G$8*$D3696)*churn_nonbuyers)*(ic*Inputs!$C$8+fee_wd*Inputs!$E$8*(1-$B3696)+fee_fx*Inputs!$D$8-cost_acc-cost_wd*Inputs!$E$8*(1-$B3696)-cost_fx*Inputs!$D$8))</f>
        <v>127640.23272</v>
      </c>
      <c r="J3696" s="0" t="n">
        <f aca="false">G3696+H3696+I3696-fixed</f>
        <v>10662.3790088543</v>
      </c>
      <c r="K3696" s="0" t="n">
        <f aca="false">12*Inputs!$B$6*(1-MIN(1,Inputs!$G$6*$D3696)*churn_nonbuyers)*(ic*Inputs!$C$6+fee_wd*Inputs!$E$6*(1-$B3696)+fee_fx*Inputs!$D$6-cost_acc-cost_wd*Inputs!$E$6*(1-$B3696)-cost_fx*Inputs!$D$6)</f>
        <v>139096.270726546</v>
      </c>
      <c r="L3696" s="0" t="n">
        <f aca="false">12*Inputs!$B$7*(1-MIN(1,Inputs!$G$7*$D3696)*churn_nonbuyers)*(ic*Inputs!$C$7+fee_wd*Inputs!$E$7*(1-$B3696)+fee_fx*Inputs!$D$7-cost_acc-cost_wd*Inputs!$E$7*(1-$B3696)-cost_fx*Inputs!$D$7)</f>
        <v>335811.754179927</v>
      </c>
      <c r="M3696" s="0" t="n">
        <f aca="false">12*Inputs!$B$8*(1-MIN(1,Inputs!$G$8*$D3696)*churn_nonbuyers)*(ic*Inputs!$C$8+fee_wd*Inputs!$E$8*(1-$B3696)+fee_fx*Inputs!$D$8-cost_acc-cost_wd*Inputs!$E$8*(1-$B3696)-cost_fx*Inputs!$D$8)</f>
        <v>0</v>
      </c>
      <c r="N3696" s="0" t="n">
        <f aca="false">K3696+L3696+I3696-fixed</f>
        <v>-97451.7423735271</v>
      </c>
      <c r="O3696" s="0" t="n">
        <f aca="false">K3696+L3696+M3696-fixed</f>
        <v>-225091.975093527</v>
      </c>
      <c r="P3696" s="0" t="n">
        <f aca="false">12*Inputs!$B$6*(1-MIN(1,Inputs!$F$6*$D3696))*(ic*Inputs!$C$6+flat_fee-cost_acc-cost_wd*Inputs!$E$6*$E3696-cost_fx*Inputs!$D$6)+12*Inputs!$B$7*(1-MIN(1,Inputs!$F$7*$D3696))*(ic*Inputs!$C$7+flat_fee-cost_acc-cost_wd*Inputs!$E$7*$E3696-cost_fx*Inputs!$D$7)+12*Inputs!$B$8*(1-MIN(1,Inputs!$F$8*$D3696))*(ic*Inputs!$C$8+flat_fee-cost_acc-cost_wd*Inputs!$E$8*$E3696-cost_fx*Inputs!$D$8)-fixed</f>
        <v>-308772.52471792</v>
      </c>
    </row>
    <row r="3697" customFormat="false" ht="15" hidden="false" customHeight="false" outlineLevel="0" collapsed="false">
      <c r="A3697" s="0" t="n">
        <v>3632</v>
      </c>
      <c r="B3697" s="0" t="n">
        <v>0.206169</v>
      </c>
      <c r="C3697" s="0" t="n">
        <v>0.958966</v>
      </c>
      <c r="D3697" s="0" t="n">
        <v>1.233521</v>
      </c>
      <c r="E3697" s="0" t="n">
        <v>1.280499</v>
      </c>
      <c r="F3697" s="0" t="n">
        <v>0.371878</v>
      </c>
      <c r="G3697" s="0" t="n">
        <f aca="false">12*Inputs!$B$6*(MIN(1,$H$50*$C3697)*(ic*Inputs!$C$6+pS+fee_fx*Inputs!$D$6-cost_acc-cost_wd*Inputs!$E$6*$E3697-cost_fx*Inputs!$D$6-$F3697)+(1-MIN(1,$H$50*$C3697))*(1-MIN(1,Inputs!$G$6*$D3697)*churn_nonbuyers)*(ic*Inputs!$C$6+fee_wd*Inputs!$E$6*(1-$B3697)+fee_fx*Inputs!$D$6-cost_acc-cost_wd*Inputs!$E$6*(1-$B3697)-cost_fx*Inputs!$D$6))</f>
        <v>205001.362670956</v>
      </c>
      <c r="H3697" s="0" t="n">
        <f aca="false">12*Inputs!$B$7*(MIN(1,$H$51*$C3697)*(ic*Inputs!$C$7+pE+fee_fx*Inputs!$D$7-cost_acc-cost_wd*Inputs!$E$7*$E3697-cost_fx*Inputs!$D$7-$F3697)+(1-MIN(1,$H$51*$C3697))*(1-MIN(1,Inputs!$G$7*$D3697)*churn_nonbuyers)*(ic*Inputs!$C$7+fee_wd*Inputs!$E$7*(1-$B3697)+fee_fx*Inputs!$D$7-cost_acc-cost_wd*Inputs!$E$7*(1-$B3697)-cost_fx*Inputs!$D$7))</f>
        <v>379534.942410525</v>
      </c>
      <c r="I3697" s="0" t="n">
        <f aca="false">12*Inputs!$B$8*(MIN(1,$H$52*$C3697)*(ic*Inputs!$C$8+pT-cost_acc-cost_wd*Inputs!$E$8-cost_fx*Inputs!$D$8-cost_ins)+(1-MIN(1,$H$52*$C3697))*(1-MIN(1,Inputs!$G$8*$D3697)*churn_nonbuyers)*(ic*Inputs!$C$8+fee_wd*Inputs!$E$8*(1-$B3697)+fee_fx*Inputs!$D$8-cost_acc-cost_wd*Inputs!$E$8*(1-$B3697)-cost_fx*Inputs!$D$8))</f>
        <v>152434.650045551</v>
      </c>
      <c r="J3697" s="0" t="n">
        <f aca="false">G3697+H3697+I3697-fixed</f>
        <v>36970.9551270324</v>
      </c>
      <c r="K3697" s="0" t="n">
        <f aca="false">12*Inputs!$B$6*(1-MIN(1,Inputs!$G$6*$D3697)*churn_nonbuyers)*(ic*Inputs!$C$6+fee_wd*Inputs!$E$6*(1-$B3697)+fee_fx*Inputs!$D$6-cost_acc-cost_wd*Inputs!$E$6*(1-$B3697)-cost_fx*Inputs!$D$6)</f>
        <v>161308.831615553</v>
      </c>
      <c r="L3697" s="0" t="n">
        <f aca="false">12*Inputs!$B$7*(1-MIN(1,Inputs!$G$7*$D3697)*churn_nonbuyers)*(ic*Inputs!$C$7+fee_wd*Inputs!$E$7*(1-$B3697)+fee_fx*Inputs!$D$7-cost_acc-cost_wd*Inputs!$E$7*(1-$B3697)-cost_fx*Inputs!$D$7)</f>
        <v>359689.629561332</v>
      </c>
      <c r="M3697" s="0" t="n">
        <f aca="false">12*Inputs!$B$8*(1-MIN(1,Inputs!$G$8*$D3697)*churn_nonbuyers)*(ic*Inputs!$C$8+fee_wd*Inputs!$E$8*(1-$B3697)+fee_fx*Inputs!$D$8-cost_acc-cost_wd*Inputs!$E$8*(1-$B3697)-cost_fx*Inputs!$D$8)</f>
        <v>43213.9532992464</v>
      </c>
      <c r="N3697" s="0" t="n">
        <f aca="false">K3697+L3697+I3697-fixed</f>
        <v>-26566.8887775647</v>
      </c>
      <c r="O3697" s="0" t="n">
        <f aca="false">K3697+L3697+M3697-fixed</f>
        <v>-135787.585523869</v>
      </c>
      <c r="P3697" s="0" t="n">
        <f aca="false">12*Inputs!$B$6*(1-MIN(1,Inputs!$F$6*$D3697))*(ic*Inputs!$C$6+flat_fee-cost_acc-cost_wd*Inputs!$E$6*$E3697-cost_fx*Inputs!$D$6)+12*Inputs!$B$7*(1-MIN(1,Inputs!$F$7*$D3697))*(ic*Inputs!$C$7+flat_fee-cost_acc-cost_wd*Inputs!$E$7*$E3697-cost_fx*Inputs!$D$7)+12*Inputs!$B$8*(1-MIN(1,Inputs!$F$8*$D3697))*(ic*Inputs!$C$8+flat_fee-cost_acc-cost_wd*Inputs!$E$8*$E3697-cost_fx*Inputs!$D$8)-fixed</f>
        <v>-166672.02081304</v>
      </c>
    </row>
    <row r="3698" customFormat="false" ht="15" hidden="false" customHeight="false" outlineLevel="0" collapsed="false">
      <c r="A3698" s="0" t="n">
        <v>3633</v>
      </c>
      <c r="B3698" s="0" t="n">
        <v>0.205911</v>
      </c>
      <c r="C3698" s="0" t="n">
        <v>1.066373</v>
      </c>
      <c r="D3698" s="0" t="n">
        <v>1.178614</v>
      </c>
      <c r="E3698" s="0" t="n">
        <v>1.244081</v>
      </c>
      <c r="F3698" s="0" t="n">
        <v>0.097467</v>
      </c>
      <c r="G3698" s="0" t="n">
        <f aca="false">12*Inputs!$B$6*(MIN(1,$H$50*$C3698)*(ic*Inputs!$C$6+pS+fee_fx*Inputs!$D$6-cost_acc-cost_wd*Inputs!$E$6*$E3698-cost_fx*Inputs!$D$6-$F3698)+(1-MIN(1,$H$50*$C3698))*(1-MIN(1,Inputs!$G$6*$D3698)*churn_nonbuyers)*(ic*Inputs!$C$6+fee_wd*Inputs!$E$6*(1-$B3698)+fee_fx*Inputs!$D$6-cost_acc-cost_wd*Inputs!$E$6*(1-$B3698)-cost_fx*Inputs!$D$6))</f>
        <v>217995.559502009</v>
      </c>
      <c r="H3698" s="0" t="n">
        <f aca="false">12*Inputs!$B$7*(MIN(1,$H$51*$C3698)*(ic*Inputs!$C$7+pE+fee_fx*Inputs!$D$7-cost_acc-cost_wd*Inputs!$E$7*$E3698-cost_fx*Inputs!$D$7-$F3698)+(1-MIN(1,$H$51*$C3698))*(1-MIN(1,Inputs!$G$7*$D3698)*churn_nonbuyers)*(ic*Inputs!$C$7+fee_wd*Inputs!$E$7*(1-$B3698)+fee_fx*Inputs!$D$7-cost_acc-cost_wd*Inputs!$E$7*(1-$B3698)-cost_fx*Inputs!$D$7))</f>
        <v>403460.025862311</v>
      </c>
      <c r="I3698" s="0" t="n">
        <f aca="false">12*Inputs!$B$8*(MIN(1,$H$52*$C3698)*(ic*Inputs!$C$8+pT-cost_acc-cost_wd*Inputs!$E$8-cost_fx*Inputs!$D$8-cost_ins)+(1-MIN(1,$H$52*$C3698))*(1-MIN(1,Inputs!$G$8*$D3698)*churn_nonbuyers)*(ic*Inputs!$C$8+fee_wd*Inputs!$E$8*(1-$B3698)+fee_fx*Inputs!$D$8-cost_acc-cost_wd*Inputs!$E$8*(1-$B3698)-cost_fx*Inputs!$D$8))</f>
        <v>167752.486087336</v>
      </c>
      <c r="J3698" s="0" t="n">
        <f aca="false">G3698+H3698+I3698-fixed</f>
        <v>89208.0714516554</v>
      </c>
      <c r="K3698" s="0" t="n">
        <f aca="false">12*Inputs!$B$6*(1-MIN(1,Inputs!$G$6*$D3698)*churn_nonbuyers)*(ic*Inputs!$C$6+fee_wd*Inputs!$E$6*(1-$B3698)+fee_fx*Inputs!$D$6-cost_acc-cost_wd*Inputs!$E$6*(1-$B3698)-cost_fx*Inputs!$D$6)</f>
        <v>161815.751908949</v>
      </c>
      <c r="L3698" s="0" t="n">
        <f aca="false">12*Inputs!$B$7*(1-MIN(1,Inputs!$G$7*$D3698)*churn_nonbuyers)*(ic*Inputs!$C$7+fee_wd*Inputs!$E$7*(1-$B3698)+fee_fx*Inputs!$D$7-cost_acc-cost_wd*Inputs!$E$7*(1-$B3698)-cost_fx*Inputs!$D$7)</f>
        <v>360340.720073369</v>
      </c>
      <c r="M3698" s="0" t="n">
        <f aca="false">12*Inputs!$B$8*(1-MIN(1,Inputs!$G$8*$D3698)*churn_nonbuyers)*(ic*Inputs!$C$8+fee_wd*Inputs!$E$8*(1-$B3698)+fee_fx*Inputs!$D$8-cost_acc-cost_wd*Inputs!$E$8*(1-$B3698)-cost_fx*Inputs!$D$8)</f>
        <v>55380.9154150944</v>
      </c>
      <c r="N3698" s="0" t="n">
        <f aca="false">K3698+L3698+I3698-fixed</f>
        <v>-10091.0419303457</v>
      </c>
      <c r="O3698" s="0" t="n">
        <f aca="false">K3698+L3698+M3698-fixed</f>
        <v>-122462.612602587</v>
      </c>
      <c r="P3698" s="0" t="n">
        <f aca="false">12*Inputs!$B$6*(1-MIN(1,Inputs!$F$6*$D3698))*(ic*Inputs!$C$6+flat_fee-cost_acc-cost_wd*Inputs!$E$6*$E3698-cost_fx*Inputs!$D$6)+12*Inputs!$B$7*(1-MIN(1,Inputs!$F$7*$D3698))*(ic*Inputs!$C$7+flat_fee-cost_acc-cost_wd*Inputs!$E$7*$E3698-cost_fx*Inputs!$D$7)+12*Inputs!$B$8*(1-MIN(1,Inputs!$F$8*$D3698))*(ic*Inputs!$C$8+flat_fee-cost_acc-cost_wd*Inputs!$E$8*$E3698-cost_fx*Inputs!$D$8)-fixed</f>
        <v>-125233.31969584</v>
      </c>
    </row>
    <row r="3699" customFormat="false" ht="15" hidden="false" customHeight="false" outlineLevel="0" collapsed="false">
      <c r="A3699" s="0" t="n">
        <v>3634</v>
      </c>
      <c r="B3699" s="0" t="n">
        <v>0.194122</v>
      </c>
      <c r="C3699" s="0" t="n">
        <v>0.941879</v>
      </c>
      <c r="D3699" s="0" t="n">
        <v>1.583626</v>
      </c>
      <c r="E3699" s="0" t="n">
        <v>1.280426</v>
      </c>
      <c r="F3699" s="0" t="n">
        <v>0.457446</v>
      </c>
      <c r="G3699" s="0" t="n">
        <f aca="false">12*Inputs!$B$6*(MIN(1,$H$50*$C3699)*(ic*Inputs!$C$6+pS+fee_fx*Inputs!$D$6-cost_acc-cost_wd*Inputs!$E$6*$E3699-cost_fx*Inputs!$D$6-$F3699)+(1-MIN(1,$H$50*$C3699))*(1-MIN(1,Inputs!$G$6*$D3699)*churn_nonbuyers)*(ic*Inputs!$C$6+fee_wd*Inputs!$E$6*(1-$B3699)+fee_fx*Inputs!$D$6-cost_acc-cost_wd*Inputs!$E$6*(1-$B3699)-cost_fx*Inputs!$D$6))</f>
        <v>201061.965855731</v>
      </c>
      <c r="H3699" s="0" t="n">
        <f aca="false">12*Inputs!$B$7*(MIN(1,$H$51*$C3699)*(ic*Inputs!$C$7+pE+fee_fx*Inputs!$D$7-cost_acc-cost_wd*Inputs!$E$7*$E3699-cost_fx*Inputs!$D$7-$F3699)+(1-MIN(1,$H$51*$C3699))*(1-MIN(1,Inputs!$G$7*$D3699)*churn_nonbuyers)*(ic*Inputs!$C$7+fee_wd*Inputs!$E$7*(1-$B3699)+fee_fx*Inputs!$D$7-cost_acc-cost_wd*Inputs!$E$7*(1-$B3699)-cost_fx*Inputs!$D$7))</f>
        <v>373131.792888376</v>
      </c>
      <c r="I3699" s="0" t="n">
        <f aca="false">12*Inputs!$B$8*(MIN(1,$H$52*$C3699)*(ic*Inputs!$C$8+pT-cost_acc-cost_wd*Inputs!$E$8-cost_fx*Inputs!$D$8-cost_ins)+(1-MIN(1,$H$52*$C3699))*(1-MIN(1,Inputs!$G$8*$D3699)*churn_nonbuyers)*(ic*Inputs!$C$8+fee_wd*Inputs!$E$8*(1-$B3699)+fee_fx*Inputs!$D$8-cost_acc-cost_wd*Inputs!$E$8*(1-$B3699)-cost_fx*Inputs!$D$8))</f>
        <v>135766.206576</v>
      </c>
      <c r="J3699" s="0" t="n">
        <f aca="false">G3699+H3699+I3699-fixed</f>
        <v>9959.96532010671</v>
      </c>
      <c r="K3699" s="0" t="n">
        <f aca="false">12*Inputs!$B$6*(1-MIN(1,Inputs!$G$6*$D3699)*churn_nonbuyers)*(ic*Inputs!$C$6+fee_wd*Inputs!$E$6*(1-$B3699)+fee_fx*Inputs!$D$6-cost_acc-cost_wd*Inputs!$E$6*(1-$B3699)-cost_fx*Inputs!$D$6)</f>
        <v>159896.881773878</v>
      </c>
      <c r="L3699" s="0" t="n">
        <f aca="false">12*Inputs!$B$7*(1-MIN(1,Inputs!$G$7*$D3699)*churn_nonbuyers)*(ic*Inputs!$C$7+fee_wd*Inputs!$E$7*(1-$B3699)+fee_fx*Inputs!$D$7-cost_acc-cost_wd*Inputs!$E$7*(1-$B3699)-cost_fx*Inputs!$D$7)</f>
        <v>357418.931816327</v>
      </c>
      <c r="M3699" s="0" t="n">
        <f aca="false">12*Inputs!$B$8*(1-MIN(1,Inputs!$G$8*$D3699)*churn_nonbuyers)*(ic*Inputs!$C$8+fee_wd*Inputs!$E$8*(1-$B3699)+fee_fx*Inputs!$D$8-cost_acc-cost_wd*Inputs!$E$8*(1-$B3699)-cost_fx*Inputs!$D$8)</f>
        <v>0</v>
      </c>
      <c r="N3699" s="0" t="n">
        <f aca="false">K3699+L3699+I3699-fixed</f>
        <v>-46917.9798337945</v>
      </c>
      <c r="O3699" s="0" t="n">
        <f aca="false">K3699+L3699+M3699-fixed</f>
        <v>-182684.186409795</v>
      </c>
      <c r="P3699" s="0" t="n">
        <f aca="false">12*Inputs!$B$6*(1-MIN(1,Inputs!$F$6*$D3699))*(ic*Inputs!$C$6+flat_fee-cost_acc-cost_wd*Inputs!$E$6*$E3699-cost_fx*Inputs!$D$6)+12*Inputs!$B$7*(1-MIN(1,Inputs!$F$7*$D3699))*(ic*Inputs!$C$7+flat_fee-cost_acc-cost_wd*Inputs!$E$7*$E3699-cost_fx*Inputs!$D$7)+12*Inputs!$B$8*(1-MIN(1,Inputs!$F$8*$D3699))*(ic*Inputs!$C$8+flat_fee-cost_acc-cost_wd*Inputs!$E$8*$E3699-cost_fx*Inputs!$D$8)-fixed</f>
        <v>-340515.73780576</v>
      </c>
    </row>
    <row r="3700" customFormat="false" ht="15" hidden="false" customHeight="false" outlineLevel="0" collapsed="false">
      <c r="A3700" s="0" t="n">
        <v>3635</v>
      </c>
      <c r="B3700" s="0" t="n">
        <v>0.164199</v>
      </c>
      <c r="C3700" s="0" t="n">
        <v>0.714063</v>
      </c>
      <c r="D3700" s="0" t="n">
        <v>1.525223</v>
      </c>
      <c r="E3700" s="0" t="n">
        <v>1.214835</v>
      </c>
      <c r="F3700" s="0" t="n">
        <v>0.194194</v>
      </c>
      <c r="G3700" s="0" t="n">
        <f aca="false">12*Inputs!$B$6*(MIN(1,$H$50*$C3700)*(ic*Inputs!$C$6+pS+fee_fx*Inputs!$D$6-cost_acc-cost_wd*Inputs!$E$6*$E3700-cost_fx*Inputs!$D$6-$F3700)+(1-MIN(1,$H$50*$C3700))*(1-MIN(1,Inputs!$G$6*$D3700)*churn_nonbuyers)*(ic*Inputs!$C$6+fee_wd*Inputs!$E$6*(1-$B3700)+fee_fx*Inputs!$D$6-cost_acc-cost_wd*Inputs!$E$6*(1-$B3700)-cost_fx*Inputs!$D$6))</f>
        <v>200746.374043606</v>
      </c>
      <c r="H3700" s="0" t="n">
        <f aca="false">12*Inputs!$B$7*(MIN(1,$H$51*$C3700)*(ic*Inputs!$C$7+pE+fee_fx*Inputs!$D$7-cost_acc-cost_wd*Inputs!$E$7*$E3700-cost_fx*Inputs!$D$7-$F3700)+(1-MIN(1,$H$51*$C3700))*(1-MIN(1,Inputs!$G$7*$D3700)*churn_nonbuyers)*(ic*Inputs!$C$7+fee_wd*Inputs!$E$7*(1-$B3700)+fee_fx*Inputs!$D$7-cost_acc-cost_wd*Inputs!$E$7*(1-$B3700)-cost_fx*Inputs!$D$7))</f>
        <v>388961.350502246</v>
      </c>
      <c r="I3700" s="0" t="n">
        <f aca="false">12*Inputs!$B$8*(MIN(1,$H$52*$C3700)*(ic*Inputs!$C$8+pT-cost_acc-cost_wd*Inputs!$E$8-cost_fx*Inputs!$D$8-cost_ins)+(1-MIN(1,$H$52*$C3700))*(1-MIN(1,Inputs!$G$8*$D3700)*churn_nonbuyers)*(ic*Inputs!$C$8+fee_wd*Inputs!$E$8*(1-$B3700)+fee_fx*Inputs!$D$8-cost_acc-cost_wd*Inputs!$E$8*(1-$B3700)-cost_fx*Inputs!$D$8))</f>
        <v>102927.897072</v>
      </c>
      <c r="J3700" s="0" t="n">
        <f aca="false">G3700+H3700+I3700-fixed</f>
        <v>-7364.37838214787</v>
      </c>
      <c r="K3700" s="0" t="n">
        <f aca="false">12*Inputs!$B$6*(1-MIN(1,Inputs!$G$6*$D3700)*churn_nonbuyers)*(ic*Inputs!$C$6+fee_wd*Inputs!$E$6*(1-$B3700)+fee_fx*Inputs!$D$6-cost_acc-cost_wd*Inputs!$E$6*(1-$B3700)-cost_fx*Inputs!$D$6)</f>
        <v>164384.264817914</v>
      </c>
      <c r="L3700" s="0" t="n">
        <f aca="false">12*Inputs!$B$7*(1-MIN(1,Inputs!$G$7*$D3700)*churn_nonbuyers)*(ic*Inputs!$C$7+fee_wd*Inputs!$E$7*(1-$B3700)+fee_fx*Inputs!$D$7-cost_acc-cost_wd*Inputs!$E$7*(1-$B3700)-cost_fx*Inputs!$D$7)</f>
        <v>362188.147786749</v>
      </c>
      <c r="M3700" s="0" t="n">
        <f aca="false">12*Inputs!$B$8*(1-MIN(1,Inputs!$G$8*$D3700)*churn_nonbuyers)*(ic*Inputs!$C$8+fee_wd*Inputs!$E$8*(1-$B3700)+fee_fx*Inputs!$D$8-cost_acc-cost_wd*Inputs!$E$8*(1-$B3700)-cost_fx*Inputs!$D$8)</f>
        <v>0</v>
      </c>
      <c r="N3700" s="0" t="n">
        <f aca="false">K3700+L3700+I3700-fixed</f>
        <v>-70499.690323337</v>
      </c>
      <c r="O3700" s="0" t="n">
        <f aca="false">K3700+L3700+M3700-fixed</f>
        <v>-173427.587395337</v>
      </c>
      <c r="P3700" s="0" t="n">
        <f aca="false">12*Inputs!$B$6*(1-MIN(1,Inputs!$F$6*$D3700))*(ic*Inputs!$C$6+flat_fee-cost_acc-cost_wd*Inputs!$E$6*$E3700-cost_fx*Inputs!$D$6)+12*Inputs!$B$7*(1-MIN(1,Inputs!$F$7*$D3700))*(ic*Inputs!$C$7+flat_fee-cost_acc-cost_wd*Inputs!$E$7*$E3700-cost_fx*Inputs!$D$7)+12*Inputs!$B$8*(1-MIN(1,Inputs!$F$8*$D3700))*(ic*Inputs!$C$8+flat_fee-cost_acc-cost_wd*Inputs!$E$8*$E3700-cost_fx*Inputs!$D$8)-fixed</f>
        <v>-291443.9679748</v>
      </c>
    </row>
    <row r="3701" customFormat="false" ht="15" hidden="false" customHeight="false" outlineLevel="0" collapsed="false">
      <c r="A3701" s="0" t="n">
        <v>3636</v>
      </c>
      <c r="B3701" s="0" t="n">
        <v>0.308389</v>
      </c>
      <c r="C3701" s="0" t="n">
        <v>1.07592</v>
      </c>
      <c r="D3701" s="0" t="n">
        <v>1.953079</v>
      </c>
      <c r="E3701" s="0" t="n">
        <v>1.065555</v>
      </c>
      <c r="F3701" s="0" t="n">
        <v>0.075579</v>
      </c>
      <c r="G3701" s="0" t="n">
        <f aca="false">12*Inputs!$B$6*(MIN(1,$H$50*$C3701)*(ic*Inputs!$C$6+pS+fee_fx*Inputs!$D$6-cost_acc-cost_wd*Inputs!$E$6*$E3701-cost_fx*Inputs!$D$6-$F3701)+(1-MIN(1,$H$50*$C3701))*(1-MIN(1,Inputs!$G$6*$D3701)*churn_nonbuyers)*(ic*Inputs!$C$6+fee_wd*Inputs!$E$6*(1-$B3701)+fee_fx*Inputs!$D$6-cost_acc-cost_wd*Inputs!$E$6*(1-$B3701)-cost_fx*Inputs!$D$6))</f>
        <v>205211.690942196</v>
      </c>
      <c r="H3701" s="0" t="n">
        <f aca="false">12*Inputs!$B$7*(MIN(1,$H$51*$C3701)*(ic*Inputs!$C$7+pE+fee_fx*Inputs!$D$7-cost_acc-cost_wd*Inputs!$E$7*$E3701-cost_fx*Inputs!$D$7-$F3701)+(1-MIN(1,$H$51*$C3701))*(1-MIN(1,Inputs!$G$7*$D3701)*churn_nonbuyers)*(ic*Inputs!$C$7+fee_wd*Inputs!$E$7*(1-$B3701)+fee_fx*Inputs!$D$7-cost_acc-cost_wd*Inputs!$E$7*(1-$B3701)-cost_fx*Inputs!$D$7))</f>
        <v>414472.826208996</v>
      </c>
      <c r="I3701" s="0" t="n">
        <f aca="false">12*Inputs!$B$8*(MIN(1,$H$52*$C3701)*(ic*Inputs!$C$8+pT-cost_acc-cost_wd*Inputs!$E$8-cost_fx*Inputs!$D$8-cost_ins)+(1-MIN(1,$H$52*$C3701))*(1-MIN(1,Inputs!$G$8*$D3701)*churn_nonbuyers)*(ic*Inputs!$C$8+fee_wd*Inputs!$E$8*(1-$B3701)+fee_fx*Inputs!$D$8-cost_acc-cost_wd*Inputs!$E$8*(1-$B3701)-cost_fx*Inputs!$D$8))</f>
        <v>155087.41248</v>
      </c>
      <c r="J3701" s="0" t="n">
        <f aca="false">G3701+H3701+I3701-fixed</f>
        <v>74771.9296311914</v>
      </c>
      <c r="K3701" s="0" t="n">
        <f aca="false">12*Inputs!$B$6*(1-MIN(1,Inputs!$G$6*$D3701)*churn_nonbuyers)*(ic*Inputs!$C$6+fee_wd*Inputs!$E$6*(1-$B3701)+fee_fx*Inputs!$D$6-cost_acc-cost_wd*Inputs!$E$6*(1-$B3701)-cost_fx*Inputs!$D$6)</f>
        <v>141841.565854063</v>
      </c>
      <c r="L3701" s="0" t="n">
        <f aca="false">12*Inputs!$B$7*(1-MIN(1,Inputs!$G$7*$D3701)*churn_nonbuyers)*(ic*Inputs!$C$7+fee_wd*Inputs!$E$7*(1-$B3701)+fee_fx*Inputs!$D$7-cost_acc-cost_wd*Inputs!$E$7*(1-$B3701)-cost_fx*Inputs!$D$7)</f>
        <v>337769.511320438</v>
      </c>
      <c r="M3701" s="0" t="n">
        <f aca="false">12*Inputs!$B$8*(1-MIN(1,Inputs!$G$8*$D3701)*churn_nonbuyers)*(ic*Inputs!$C$8+fee_wd*Inputs!$E$8*(1-$B3701)+fee_fx*Inputs!$D$8-cost_acc-cost_wd*Inputs!$E$8*(1-$B3701)-cost_fx*Inputs!$D$8)</f>
        <v>0</v>
      </c>
      <c r="N3701" s="0" t="n">
        <f aca="false">K3701+L3701+I3701-fixed</f>
        <v>-65301.5103454988</v>
      </c>
      <c r="O3701" s="0" t="n">
        <f aca="false">K3701+L3701+M3701-fixed</f>
        <v>-220388.922825499</v>
      </c>
      <c r="P3701" s="0" t="n">
        <f aca="false">12*Inputs!$B$6*(1-MIN(1,Inputs!$F$6*$D3701))*(ic*Inputs!$C$6+flat_fee-cost_acc-cost_wd*Inputs!$E$6*$E3701-cost_fx*Inputs!$D$6)+12*Inputs!$B$7*(1-MIN(1,Inputs!$F$7*$D3701))*(ic*Inputs!$C$7+flat_fee-cost_acc-cost_wd*Inputs!$E$7*$E3701-cost_fx*Inputs!$D$7)+12*Inputs!$B$8*(1-MIN(1,Inputs!$F$8*$D3701))*(ic*Inputs!$C$8+flat_fee-cost_acc-cost_wd*Inputs!$E$8*$E3701-cost_fx*Inputs!$D$8)-fixed</f>
        <v>-421571.358470248</v>
      </c>
    </row>
    <row r="3702" customFormat="false" ht="15" hidden="false" customHeight="false" outlineLevel="0" collapsed="false">
      <c r="A3702" s="0" t="n">
        <v>3637</v>
      </c>
      <c r="B3702" s="0" t="n">
        <v>0.319528</v>
      </c>
      <c r="C3702" s="0" t="n">
        <v>1.09602</v>
      </c>
      <c r="D3702" s="0" t="n">
        <v>1.513924</v>
      </c>
      <c r="E3702" s="0" t="n">
        <v>1.047684</v>
      </c>
      <c r="F3702" s="0" t="n">
        <v>0.468913</v>
      </c>
      <c r="G3702" s="0" t="n">
        <f aca="false">12*Inputs!$B$6*(MIN(1,$H$50*$C3702)*(ic*Inputs!$C$6+pS+fee_fx*Inputs!$D$6-cost_acc-cost_wd*Inputs!$E$6*$E3702-cost_fx*Inputs!$D$6-$F3702)+(1-MIN(1,$H$50*$C3702))*(1-MIN(1,Inputs!$G$6*$D3702)*churn_nonbuyers)*(ic*Inputs!$C$6+fee_wd*Inputs!$E$6*(1-$B3702)+fee_fx*Inputs!$D$6-cost_acc-cost_wd*Inputs!$E$6*(1-$B3702)-cost_fx*Inputs!$D$6))</f>
        <v>198710.587646451</v>
      </c>
      <c r="H3702" s="0" t="n">
        <f aca="false">12*Inputs!$B$7*(MIN(1,$H$51*$C3702)*(ic*Inputs!$C$7+pE+fee_fx*Inputs!$D$7-cost_acc-cost_wd*Inputs!$E$7*$E3702-cost_fx*Inputs!$D$7-$F3702)+(1-MIN(1,$H$51*$C3702))*(1-MIN(1,Inputs!$G$7*$D3702)*churn_nonbuyers)*(ic*Inputs!$C$7+fee_wd*Inputs!$E$7*(1-$B3702)+fee_fx*Inputs!$D$7-cost_acc-cost_wd*Inputs!$E$7*(1-$B3702)-cost_fx*Inputs!$D$7))</f>
        <v>395125.453709984</v>
      </c>
      <c r="I3702" s="0" t="n">
        <f aca="false">12*Inputs!$B$8*(MIN(1,$H$52*$C3702)*(ic*Inputs!$C$8+pT-cost_acc-cost_wd*Inputs!$E$8-cost_fx*Inputs!$D$8-cost_ins)+(1-MIN(1,$H$52*$C3702))*(1-MIN(1,Inputs!$G$8*$D3702)*churn_nonbuyers)*(ic*Inputs!$C$8+fee_wd*Inputs!$E$8*(1-$B3702)+fee_fx*Inputs!$D$8-cost_acc-cost_wd*Inputs!$E$8*(1-$B3702)-cost_fx*Inputs!$D$8))</f>
        <v>157984.70688</v>
      </c>
      <c r="J3702" s="0" t="n">
        <f aca="false">G3702+H3702+I3702-fixed</f>
        <v>51820.7482364352</v>
      </c>
      <c r="K3702" s="0" t="n">
        <f aca="false">12*Inputs!$B$6*(1-MIN(1,Inputs!$G$6*$D3702)*churn_nonbuyers)*(ic*Inputs!$C$6+fee_wd*Inputs!$E$6*(1-$B3702)+fee_fx*Inputs!$D$6-cost_acc-cost_wd*Inputs!$E$6*(1-$B3702)-cost_fx*Inputs!$D$6)</f>
        <v>143810.550056678</v>
      </c>
      <c r="L3702" s="0" t="n">
        <f aca="false">12*Inputs!$B$7*(1-MIN(1,Inputs!$G$7*$D3702)*churn_nonbuyers)*(ic*Inputs!$C$7+fee_wd*Inputs!$E$7*(1-$B3702)+fee_fx*Inputs!$D$7-cost_acc-cost_wd*Inputs!$E$7*(1-$B3702)-cost_fx*Inputs!$D$7)</f>
        <v>340965.304882007</v>
      </c>
      <c r="M3702" s="0" t="n">
        <f aca="false">12*Inputs!$B$8*(1-MIN(1,Inputs!$G$8*$D3702)*churn_nonbuyers)*(ic*Inputs!$C$8+fee_wd*Inputs!$E$8*(1-$B3702)+fee_fx*Inputs!$D$8-cost_acc-cost_wd*Inputs!$E$8*(1-$B3702)-cost_fx*Inputs!$D$8)</f>
        <v>0</v>
      </c>
      <c r="N3702" s="0" t="n">
        <f aca="false">K3702+L3702+I3702-fixed</f>
        <v>-57239.4381813146</v>
      </c>
      <c r="O3702" s="0" t="n">
        <f aca="false">K3702+L3702+M3702-fixed</f>
        <v>-215224.145061315</v>
      </c>
      <c r="P3702" s="0" t="n">
        <f aca="false">12*Inputs!$B$6*(1-MIN(1,Inputs!$F$6*$D3702))*(ic*Inputs!$C$6+flat_fee-cost_acc-cost_wd*Inputs!$E$6*$E3702-cost_fx*Inputs!$D$6)+12*Inputs!$B$7*(1-MIN(1,Inputs!$F$7*$D3702))*(ic*Inputs!$C$7+flat_fee-cost_acc-cost_wd*Inputs!$E$7*$E3702-cost_fx*Inputs!$D$7)+12*Inputs!$B$8*(1-MIN(1,Inputs!$F$8*$D3702))*(ic*Inputs!$C$8+flat_fee-cost_acc-cost_wd*Inputs!$E$8*$E3702-cost_fx*Inputs!$D$8)-fixed</f>
        <v>-234062.19298816</v>
      </c>
    </row>
    <row r="3703" customFormat="false" ht="15" hidden="false" customHeight="false" outlineLevel="0" collapsed="false">
      <c r="A3703" s="0" t="n">
        <v>3638</v>
      </c>
      <c r="B3703" s="0" t="n">
        <v>0.197479</v>
      </c>
      <c r="C3703" s="0" t="n">
        <v>0.943337</v>
      </c>
      <c r="D3703" s="0" t="n">
        <v>1.664294</v>
      </c>
      <c r="E3703" s="0" t="n">
        <v>1.167818</v>
      </c>
      <c r="F3703" s="0" t="n">
        <v>0.237102</v>
      </c>
      <c r="G3703" s="0" t="n">
        <f aca="false">12*Inputs!$B$6*(MIN(1,$H$50*$C3703)*(ic*Inputs!$C$6+pS+fee_fx*Inputs!$D$6-cost_acc-cost_wd*Inputs!$E$6*$E3703-cost_fx*Inputs!$D$6-$F3703)+(1-MIN(1,$H$50*$C3703))*(1-MIN(1,Inputs!$G$6*$D3703)*churn_nonbuyers)*(ic*Inputs!$C$6+fee_wd*Inputs!$E$6*(1-$B3703)+fee_fx*Inputs!$D$6-cost_acc-cost_wd*Inputs!$E$6*(1-$B3703)-cost_fx*Inputs!$D$6))</f>
        <v>207304.962876371</v>
      </c>
      <c r="H3703" s="0" t="n">
        <f aca="false">12*Inputs!$B$7*(MIN(1,$H$51*$C3703)*(ic*Inputs!$C$7+pE+fee_fx*Inputs!$D$7-cost_acc-cost_wd*Inputs!$E$7*$E3703-cost_fx*Inputs!$D$7-$F3703)+(1-MIN(1,$H$51*$C3703))*(1-MIN(1,Inputs!$G$7*$D3703)*churn_nonbuyers)*(ic*Inputs!$C$7+fee_wd*Inputs!$E$7*(1-$B3703)+fee_fx*Inputs!$D$7-cost_acc-cost_wd*Inputs!$E$7*(1-$B3703)-cost_fx*Inputs!$D$7))</f>
        <v>396514.736132486</v>
      </c>
      <c r="I3703" s="0" t="n">
        <f aca="false">12*Inputs!$B$8*(MIN(1,$H$52*$C3703)*(ic*Inputs!$C$8+pT-cost_acc-cost_wd*Inputs!$E$8-cost_fx*Inputs!$D$8-cost_ins)+(1-MIN(1,$H$52*$C3703))*(1-MIN(1,Inputs!$G$8*$D3703)*churn_nonbuyers)*(ic*Inputs!$C$8+fee_wd*Inputs!$E$8*(1-$B3703)+fee_fx*Inputs!$D$8-cost_acc-cost_wd*Inputs!$E$8*(1-$B3703)-cost_fx*Inputs!$D$8))</f>
        <v>135976.368528</v>
      </c>
      <c r="J3703" s="0" t="n">
        <f aca="false">G3703+H3703+I3703-fixed</f>
        <v>39796.0675368562</v>
      </c>
      <c r="K3703" s="0" t="n">
        <f aca="false">12*Inputs!$B$6*(1-MIN(1,Inputs!$G$6*$D3703)*churn_nonbuyers)*(ic*Inputs!$C$6+fee_wd*Inputs!$E$6*(1-$B3703)+fee_fx*Inputs!$D$6-cost_acc-cost_wd*Inputs!$E$6*(1-$B3703)-cost_fx*Inputs!$D$6)</f>
        <v>158753.314906747</v>
      </c>
      <c r="L3703" s="0" t="n">
        <f aca="false">12*Inputs!$B$7*(1-MIN(1,Inputs!$G$7*$D3703)*churn_nonbuyers)*(ic*Inputs!$C$7+fee_wd*Inputs!$E$7*(1-$B3703)+fee_fx*Inputs!$D$7-cost_acc-cost_wd*Inputs!$E$7*(1-$B3703)-cost_fx*Inputs!$D$7)</f>
        <v>356051.548432048</v>
      </c>
      <c r="M3703" s="0" t="n">
        <f aca="false">12*Inputs!$B$8*(1-MIN(1,Inputs!$G$8*$D3703)*churn_nonbuyers)*(ic*Inputs!$C$8+fee_wd*Inputs!$E$8*(1-$B3703)+fee_fx*Inputs!$D$8-cost_acc-cost_wd*Inputs!$E$8*(1-$B3703)-cost_fx*Inputs!$D$8)</f>
        <v>0</v>
      </c>
      <c r="N3703" s="0" t="n">
        <f aca="false">K3703+L3703+I3703-fixed</f>
        <v>-49218.7681332044</v>
      </c>
      <c r="O3703" s="0" t="n">
        <f aca="false">K3703+L3703+M3703-fixed</f>
        <v>-185195.136661204</v>
      </c>
      <c r="P3703" s="0" t="n">
        <f aca="false">12*Inputs!$B$6*(1-MIN(1,Inputs!$F$6*$D3703))*(ic*Inputs!$C$6+flat_fee-cost_acc-cost_wd*Inputs!$E$6*$E3703-cost_fx*Inputs!$D$6)+12*Inputs!$B$7*(1-MIN(1,Inputs!$F$7*$D3703))*(ic*Inputs!$C$7+flat_fee-cost_acc-cost_wd*Inputs!$E$7*$E3703-cost_fx*Inputs!$D$7)+12*Inputs!$B$8*(1-MIN(1,Inputs!$F$8*$D3703))*(ic*Inputs!$C$8+flat_fee-cost_acc-cost_wd*Inputs!$E$8*$E3703-cost_fx*Inputs!$D$8)-fixed</f>
        <v>-349884.04511392</v>
      </c>
    </row>
    <row r="3704" customFormat="false" ht="15" hidden="false" customHeight="false" outlineLevel="0" collapsed="false">
      <c r="A3704" s="0" t="n">
        <v>3639</v>
      </c>
      <c r="B3704" s="0" t="n">
        <v>0.213585</v>
      </c>
      <c r="C3704" s="0" t="n">
        <v>0.945904</v>
      </c>
      <c r="D3704" s="0" t="n">
        <v>1.159122</v>
      </c>
      <c r="E3704" s="0" t="n">
        <v>1.280747</v>
      </c>
      <c r="F3704" s="0" t="n">
        <v>0.165385</v>
      </c>
      <c r="G3704" s="0" t="n">
        <f aca="false">12*Inputs!$B$6*(MIN(1,$H$50*$C3704)*(ic*Inputs!$C$6+pS+fee_fx*Inputs!$D$6-cost_acc-cost_wd*Inputs!$E$6*$E3704-cost_fx*Inputs!$D$6-$F3704)+(1-MIN(1,$H$50*$C3704))*(1-MIN(1,Inputs!$G$6*$D3704)*churn_nonbuyers)*(ic*Inputs!$C$6+fee_wd*Inputs!$E$6*(1-$B3704)+fee_fx*Inputs!$D$6-cost_acc-cost_wd*Inputs!$E$6*(1-$B3704)-cost_fx*Inputs!$D$6))</f>
        <v>208562.281984206</v>
      </c>
      <c r="H3704" s="0" t="n">
        <f aca="false">12*Inputs!$B$7*(MIN(1,$H$51*$C3704)*(ic*Inputs!$C$7+pE+fee_fx*Inputs!$D$7-cost_acc-cost_wd*Inputs!$E$7*$E3704-cost_fx*Inputs!$D$7-$F3704)+(1-MIN(1,$H$51*$C3704))*(1-MIN(1,Inputs!$G$7*$D3704)*churn_nonbuyers)*(ic*Inputs!$C$7+fee_wd*Inputs!$E$7*(1-$B3704)+fee_fx*Inputs!$D$7-cost_acc-cost_wd*Inputs!$E$7*(1-$B3704)-cost_fx*Inputs!$D$7))</f>
        <v>390365.659703276</v>
      </c>
      <c r="I3704" s="0" t="n">
        <f aca="false">12*Inputs!$B$8*(MIN(1,$H$52*$C3704)*(ic*Inputs!$C$8+pT-cost_acc-cost_wd*Inputs!$E$8-cost_fx*Inputs!$D$8-cost_ins)+(1-MIN(1,$H$52*$C3704))*(1-MIN(1,Inputs!$G$8*$D3704)*churn_nonbuyers)*(ic*Inputs!$C$8+fee_wd*Inputs!$E$8*(1-$B3704)+fee_fx*Inputs!$D$8-cost_acc-cost_wd*Inputs!$E$8*(1-$B3704)-cost_fx*Inputs!$D$8))</f>
        <v>156493.445650343</v>
      </c>
      <c r="J3704" s="0" t="n">
        <f aca="false">G3704+H3704+I3704-fixed</f>
        <v>55421.3873378253</v>
      </c>
      <c r="K3704" s="0" t="n">
        <f aca="false">12*Inputs!$B$6*(1-MIN(1,Inputs!$G$6*$D3704)*churn_nonbuyers)*(ic*Inputs!$C$6+fee_wd*Inputs!$E$6*(1-$B3704)+fee_fx*Inputs!$D$6-cost_acc-cost_wd*Inputs!$E$6*(1-$B3704)-cost_fx*Inputs!$D$6)</f>
        <v>160942.321961064</v>
      </c>
      <c r="L3704" s="0" t="n">
        <f aca="false">12*Inputs!$B$7*(1-MIN(1,Inputs!$G$7*$D3704)*churn_nonbuyers)*(ic*Inputs!$C$7+fee_wd*Inputs!$E$7*(1-$B3704)+fee_fx*Inputs!$D$7-cost_acc-cost_wd*Inputs!$E$7*(1-$B3704)-cost_fx*Inputs!$D$7)</f>
        <v>359492.527320639</v>
      </c>
      <c r="M3704" s="0" t="n">
        <f aca="false">12*Inputs!$B$8*(1-MIN(1,Inputs!$G$8*$D3704)*churn_nonbuyers)*(ic*Inputs!$C$8+fee_wd*Inputs!$E$8*(1-$B3704)+fee_fx*Inputs!$D$8-cost_acc-cost_wd*Inputs!$E$8*(1-$B3704)-cost_fx*Inputs!$D$8)</f>
        <v>59630.113471632</v>
      </c>
      <c r="N3704" s="0" t="n">
        <f aca="false">K3704+L3704+I3704-fixed</f>
        <v>-23071.705067955</v>
      </c>
      <c r="O3704" s="0" t="n">
        <f aca="false">K3704+L3704+M3704-fixed</f>
        <v>-119935.037246666</v>
      </c>
      <c r="P3704" s="0" t="n">
        <f aca="false">12*Inputs!$B$6*(1-MIN(1,Inputs!$F$6*$D3704))*(ic*Inputs!$C$6+flat_fee-cost_acc-cost_wd*Inputs!$E$6*$E3704-cost_fx*Inputs!$D$6)+12*Inputs!$B$7*(1-MIN(1,Inputs!$F$7*$D3704))*(ic*Inputs!$C$7+flat_fee-cost_acc-cost_wd*Inputs!$E$7*$E3704-cost_fx*Inputs!$D$7)+12*Inputs!$B$8*(1-MIN(1,Inputs!$F$8*$D3704))*(ic*Inputs!$C$8+flat_fee-cost_acc-cost_wd*Inputs!$E$8*$E3704-cost_fx*Inputs!$D$8)-fixed</f>
        <v>-129822.52942384</v>
      </c>
    </row>
    <row r="3705" customFormat="false" ht="15" hidden="false" customHeight="false" outlineLevel="0" collapsed="false">
      <c r="A3705" s="0" t="n">
        <v>3640</v>
      </c>
      <c r="B3705" s="0" t="n">
        <v>0.088199</v>
      </c>
      <c r="C3705" s="0" t="n">
        <v>0.971409</v>
      </c>
      <c r="D3705" s="0" t="n">
        <v>1.321201</v>
      </c>
      <c r="E3705" s="0" t="n">
        <v>1.281821</v>
      </c>
      <c r="F3705" s="0" t="n">
        <v>0.204553</v>
      </c>
      <c r="G3705" s="0" t="n">
        <f aca="false">12*Inputs!$B$6*(MIN(1,$H$50*$C3705)*(ic*Inputs!$C$6+pS+fee_fx*Inputs!$D$6-cost_acc-cost_wd*Inputs!$E$6*$E3705-cost_fx*Inputs!$D$6-$F3705)+(1-MIN(1,$H$50*$C3705))*(1-MIN(1,Inputs!$G$6*$D3705)*churn_nonbuyers)*(ic*Inputs!$C$6+fee_wd*Inputs!$E$6*(1-$B3705)+fee_fx*Inputs!$D$6-cost_acc-cost_wd*Inputs!$E$6*(1-$B3705)-cost_fx*Inputs!$D$6))</f>
        <v>223221.081322462</v>
      </c>
      <c r="H3705" s="0" t="n">
        <f aca="false">12*Inputs!$B$7*(MIN(1,$H$51*$C3705)*(ic*Inputs!$C$7+pE+fee_fx*Inputs!$D$7-cost_acc-cost_wd*Inputs!$E$7*$E3705-cost_fx*Inputs!$D$7-$F3705)+(1-MIN(1,$H$51*$C3705))*(1-MIN(1,Inputs!$G$7*$D3705)*churn_nonbuyers)*(ic*Inputs!$C$7+fee_wd*Inputs!$E$7*(1-$B3705)+fee_fx*Inputs!$D$7-cost_acc-cost_wd*Inputs!$E$7*(1-$B3705)-cost_fx*Inputs!$D$7))</f>
        <v>398381.329876527</v>
      </c>
      <c r="I3705" s="0" t="n">
        <f aca="false">12*Inputs!$B$8*(MIN(1,$H$52*$C3705)*(ic*Inputs!$C$8+pT-cost_acc-cost_wd*Inputs!$E$8-cost_fx*Inputs!$D$8-cost_ins)+(1-MIN(1,$H$52*$C3705))*(1-MIN(1,Inputs!$G$8*$D3705)*churn_nonbuyers)*(ic*Inputs!$C$8+fee_wd*Inputs!$E$8*(1-$B3705)+fee_fx*Inputs!$D$8-cost_acc-cost_wd*Inputs!$E$8*(1-$B3705)-cost_fx*Inputs!$D$8))</f>
        <v>147771.528133978</v>
      </c>
      <c r="J3705" s="0" t="n">
        <f aca="false">G3705+H3705+I3705-fixed</f>
        <v>69373.939332967</v>
      </c>
      <c r="K3705" s="0" t="n">
        <f aca="false">12*Inputs!$B$6*(1-MIN(1,Inputs!$G$6*$D3705)*churn_nonbuyers)*(ic*Inputs!$C$6+fee_wd*Inputs!$E$6*(1-$B3705)+fee_fx*Inputs!$D$6-cost_acc-cost_wd*Inputs!$E$6*(1-$B3705)-cost_fx*Inputs!$D$6)</f>
        <v>176420.643890393</v>
      </c>
      <c r="L3705" s="0" t="n">
        <f aca="false">12*Inputs!$B$7*(1-MIN(1,Inputs!$G$7*$D3705)*churn_nonbuyers)*(ic*Inputs!$C$7+fee_wd*Inputs!$E$7*(1-$B3705)+fee_fx*Inputs!$D$7-cost_acc-cost_wd*Inputs!$E$7*(1-$B3705)-cost_fx*Inputs!$D$7)</f>
        <v>375021.500286236</v>
      </c>
      <c r="M3705" s="0" t="n">
        <f aca="false">12*Inputs!$B$8*(1-MIN(1,Inputs!$G$8*$D3705)*churn_nonbuyers)*(ic*Inputs!$C$8+fee_wd*Inputs!$E$8*(1-$B3705)+fee_fx*Inputs!$D$8-cost_acc-cost_wd*Inputs!$E$8*(1-$B3705)-cost_fx*Inputs!$D$8)</f>
        <v>24213.8047151664</v>
      </c>
      <c r="N3705" s="0" t="n">
        <f aca="false">K3705+L3705+I3705-fixed</f>
        <v>-786.327689393773</v>
      </c>
      <c r="O3705" s="0" t="n">
        <f aca="false">K3705+L3705+M3705-fixed</f>
        <v>-124344.051108205</v>
      </c>
      <c r="P3705" s="0" t="n">
        <f aca="false">12*Inputs!$B$6*(1-MIN(1,Inputs!$F$6*$D3705))*(ic*Inputs!$C$6+flat_fee-cost_acc-cost_wd*Inputs!$E$6*$E3705-cost_fx*Inputs!$D$6)+12*Inputs!$B$7*(1-MIN(1,Inputs!$F$7*$D3705))*(ic*Inputs!$C$7+flat_fee-cost_acc-cost_wd*Inputs!$E$7*$E3705-cost_fx*Inputs!$D$7)+12*Inputs!$B$8*(1-MIN(1,Inputs!$F$8*$D3705))*(ic*Inputs!$C$8+flat_fee-cost_acc-cost_wd*Inputs!$E$8*$E3705-cost_fx*Inputs!$D$8)-fixed</f>
        <v>-210683.82464296</v>
      </c>
    </row>
    <row r="3706" customFormat="false" ht="15" hidden="false" customHeight="false" outlineLevel="0" collapsed="false">
      <c r="A3706" s="0" t="n">
        <v>3641</v>
      </c>
      <c r="B3706" s="0" t="n">
        <v>0.390747</v>
      </c>
      <c r="C3706" s="0" t="n">
        <v>0.983356</v>
      </c>
      <c r="D3706" s="0" t="n">
        <v>1.042912</v>
      </c>
      <c r="E3706" s="0" t="n">
        <v>1.10473</v>
      </c>
      <c r="F3706" s="0" t="n">
        <v>0.369409</v>
      </c>
      <c r="G3706" s="0" t="n">
        <f aca="false">12*Inputs!$B$6*(MIN(1,$H$50*$C3706)*(ic*Inputs!$C$6+pS+fee_fx*Inputs!$D$6-cost_acc-cost_wd*Inputs!$E$6*$E3706-cost_fx*Inputs!$D$6-$F3706)+(1-MIN(1,$H$50*$C3706))*(1-MIN(1,Inputs!$G$6*$D3706)*churn_nonbuyers)*(ic*Inputs!$C$6+fee_wd*Inputs!$E$6*(1-$B3706)+fee_fx*Inputs!$D$6-cost_acc-cost_wd*Inputs!$E$6*(1-$B3706)-cost_fx*Inputs!$D$6))</f>
        <v>188449.053656723</v>
      </c>
      <c r="H3706" s="0" t="n">
        <f aca="false">12*Inputs!$B$7*(MIN(1,$H$51*$C3706)*(ic*Inputs!$C$7+pE+fee_fx*Inputs!$D$7-cost_acc-cost_wd*Inputs!$E$7*$E3706-cost_fx*Inputs!$D$7-$F3706)+(1-MIN(1,$H$51*$C3706))*(1-MIN(1,Inputs!$G$7*$D3706)*churn_nonbuyers)*(ic*Inputs!$C$7+fee_wd*Inputs!$E$7*(1-$B3706)+fee_fx*Inputs!$D$7-cost_acc-cost_wd*Inputs!$E$7*(1-$B3706)-cost_fx*Inputs!$D$7))</f>
        <v>385766.823330256</v>
      </c>
      <c r="I3706" s="0" t="n">
        <f aca="false">12*Inputs!$B$8*(MIN(1,$H$52*$C3706)*(ic*Inputs!$C$8+pT-cost_acc-cost_wd*Inputs!$E$8-cost_fx*Inputs!$D$8-cost_ins)+(1-MIN(1,$H$52*$C3706))*(1-MIN(1,Inputs!$G$8*$D3706)*churn_nonbuyers)*(ic*Inputs!$C$8+fee_wd*Inputs!$E$8*(1-$B3706)+fee_fx*Inputs!$D$8-cost_acc-cost_wd*Inputs!$E$8*(1-$B3706)-cost_fx*Inputs!$D$8))</f>
        <v>167628.122336413</v>
      </c>
      <c r="J3706" s="0" t="n">
        <f aca="false">G3706+H3706+I3706-fixed</f>
        <v>41843.9993233918</v>
      </c>
      <c r="K3706" s="0" t="n">
        <f aca="false">12*Inputs!$B$6*(1-MIN(1,Inputs!$G$6*$D3706)*churn_nonbuyers)*(ic*Inputs!$C$6+fee_wd*Inputs!$E$6*(1-$B3706)+fee_fx*Inputs!$D$6-cost_acc-cost_wd*Inputs!$E$6*(1-$B3706)-cost_fx*Inputs!$D$6)</f>
        <v>137753.985133901</v>
      </c>
      <c r="L3706" s="0" t="n">
        <f aca="false">12*Inputs!$B$7*(1-MIN(1,Inputs!$G$7*$D3706)*churn_nonbuyers)*(ic*Inputs!$C$7+fee_wd*Inputs!$E$7*(1-$B3706)+fee_fx*Inputs!$D$7-cost_acc-cost_wd*Inputs!$E$7*(1-$B3706)-cost_fx*Inputs!$D$7)</f>
        <v>336077.832104341</v>
      </c>
      <c r="M3706" s="0" t="n">
        <f aca="false">12*Inputs!$B$8*(1-MIN(1,Inputs!$G$8*$D3706)*churn_nonbuyers)*(ic*Inputs!$C$8+fee_wd*Inputs!$E$8*(1-$B3706)+fee_fx*Inputs!$D$8-cost_acc-cost_wd*Inputs!$E$8*(1-$B3706)-cost_fx*Inputs!$D$8)</f>
        <v>83052.1053448704</v>
      </c>
      <c r="N3706" s="0" t="n">
        <f aca="false">K3706+L3706+I3706-fixed</f>
        <v>-58540.0604253456</v>
      </c>
      <c r="O3706" s="0" t="n">
        <f aca="false">K3706+L3706+M3706-fixed</f>
        <v>-143116.077416888</v>
      </c>
      <c r="P3706" s="0" t="n">
        <f aca="false">12*Inputs!$B$6*(1-MIN(1,Inputs!$F$6*$D3706))*(ic*Inputs!$C$6+flat_fee-cost_acc-cost_wd*Inputs!$E$6*$E3706-cost_fx*Inputs!$D$6)+12*Inputs!$B$7*(1-MIN(1,Inputs!$F$7*$D3706))*(ic*Inputs!$C$7+flat_fee-cost_acc-cost_wd*Inputs!$E$7*$E3706-cost_fx*Inputs!$D$7)+12*Inputs!$B$8*(1-MIN(1,Inputs!$F$8*$D3706))*(ic*Inputs!$C$8+flat_fee-cost_acc-cost_wd*Inputs!$E$8*$E3706-cost_fx*Inputs!$D$8)-fixed</f>
        <v>2107.96336639999</v>
      </c>
    </row>
    <row r="3707" customFormat="false" ht="15" hidden="false" customHeight="false" outlineLevel="0" collapsed="false">
      <c r="A3707" s="0" t="n">
        <v>3642</v>
      </c>
      <c r="B3707" s="0" t="n">
        <v>0.238592</v>
      </c>
      <c r="C3707" s="0" t="n">
        <v>1.112684</v>
      </c>
      <c r="D3707" s="0" t="n">
        <v>1.722564</v>
      </c>
      <c r="E3707" s="0" t="n">
        <v>1.083826</v>
      </c>
      <c r="F3707" s="0" t="n">
        <v>0.10438</v>
      </c>
      <c r="G3707" s="0" t="n">
        <f aca="false">12*Inputs!$B$6*(MIN(1,$H$50*$C3707)*(ic*Inputs!$C$6+pS+fee_fx*Inputs!$D$6-cost_acc-cost_wd*Inputs!$E$6*$E3707-cost_fx*Inputs!$D$6-$F3707)+(1-MIN(1,$H$50*$C3707))*(1-MIN(1,Inputs!$G$6*$D3707)*churn_nonbuyers)*(ic*Inputs!$C$6+fee_wd*Inputs!$E$6*(1-$B3707)+fee_fx*Inputs!$D$6-cost_acc-cost_wd*Inputs!$E$6*(1-$B3707)-cost_fx*Inputs!$D$6))</f>
        <v>216188.273821005</v>
      </c>
      <c r="H3707" s="0" t="n">
        <f aca="false">12*Inputs!$B$7*(MIN(1,$H$51*$C3707)*(ic*Inputs!$C$7+pE+fee_fx*Inputs!$D$7-cost_acc-cost_wd*Inputs!$E$7*$E3707-cost_fx*Inputs!$D$7-$F3707)+(1-MIN(1,$H$51*$C3707))*(1-MIN(1,Inputs!$G$7*$D3707)*churn_nonbuyers)*(ic*Inputs!$C$7+fee_wd*Inputs!$E$7*(1-$B3707)+fee_fx*Inputs!$D$7-cost_acc-cost_wd*Inputs!$E$7*(1-$B3707)-cost_fx*Inputs!$D$7))</f>
        <v>419571.992819723</v>
      </c>
      <c r="I3707" s="0" t="n">
        <f aca="false">12*Inputs!$B$8*(MIN(1,$H$52*$C3707)*(ic*Inputs!$C$8+pT-cost_acc-cost_wd*Inputs!$E$8-cost_fx*Inputs!$D$8-cost_ins)+(1-MIN(1,$H$52*$C3707))*(1-MIN(1,Inputs!$G$8*$D3707)*churn_nonbuyers)*(ic*Inputs!$C$8+fee_wd*Inputs!$E$8*(1-$B3707)+fee_fx*Inputs!$D$8-cost_acc-cost_wd*Inputs!$E$8*(1-$B3707)-cost_fx*Inputs!$D$8))</f>
        <v>160386.722496</v>
      </c>
      <c r="J3707" s="0" t="n">
        <f aca="false">G3707+H3707+I3707-fixed</f>
        <v>96146.9891367281</v>
      </c>
      <c r="K3707" s="0" t="n">
        <f aca="false">12*Inputs!$B$6*(1-MIN(1,Inputs!$G$6*$D3707)*churn_nonbuyers)*(ic*Inputs!$C$6+fee_wd*Inputs!$E$6*(1-$B3707)+fee_fx*Inputs!$D$6-cost_acc-cost_wd*Inputs!$E$6*(1-$B3707)-cost_fx*Inputs!$D$6)</f>
        <v>152838.434807194</v>
      </c>
      <c r="L3707" s="0" t="n">
        <f aca="false">12*Inputs!$B$7*(1-MIN(1,Inputs!$G$7*$D3707)*churn_nonbuyers)*(ic*Inputs!$C$7+fee_wd*Inputs!$E$7*(1-$B3707)+fee_fx*Inputs!$D$7-cost_acc-cost_wd*Inputs!$E$7*(1-$B3707)-cost_fx*Inputs!$D$7)</f>
        <v>349782.094612316</v>
      </c>
      <c r="M3707" s="0" t="n">
        <f aca="false">12*Inputs!$B$8*(1-MIN(1,Inputs!$G$8*$D3707)*churn_nonbuyers)*(ic*Inputs!$C$8+fee_wd*Inputs!$E$8*(1-$B3707)+fee_fx*Inputs!$D$8-cost_acc-cost_wd*Inputs!$E$8*(1-$B3707)-cost_fx*Inputs!$D$8)</f>
        <v>0</v>
      </c>
      <c r="N3707" s="0" t="n">
        <f aca="false">K3707+L3707+I3707-fixed</f>
        <v>-36992.7480844902</v>
      </c>
      <c r="O3707" s="0" t="n">
        <f aca="false">K3707+L3707+M3707-fixed</f>
        <v>-197379.47058049</v>
      </c>
      <c r="P3707" s="0" t="n">
        <f aca="false">12*Inputs!$B$6*(1-MIN(1,Inputs!$F$6*$D3707))*(ic*Inputs!$C$6+flat_fee-cost_acc-cost_wd*Inputs!$E$6*$E3707-cost_fx*Inputs!$D$6)+12*Inputs!$B$7*(1-MIN(1,Inputs!$F$7*$D3707))*(ic*Inputs!$C$7+flat_fee-cost_acc-cost_wd*Inputs!$E$7*$E3707-cost_fx*Inputs!$D$7)+12*Inputs!$B$8*(1-MIN(1,Inputs!$F$8*$D3707))*(ic*Inputs!$C$8+flat_fee-cost_acc-cost_wd*Inputs!$E$8*$E3707-cost_fx*Inputs!$D$8)-fixed</f>
        <v>-358678.18742464</v>
      </c>
    </row>
    <row r="3708" customFormat="false" ht="15" hidden="false" customHeight="false" outlineLevel="0" collapsed="false">
      <c r="A3708" s="0" t="n">
        <v>3643</v>
      </c>
      <c r="B3708" s="0" t="n">
        <v>0.337258</v>
      </c>
      <c r="C3708" s="0" t="n">
        <v>0.812407</v>
      </c>
      <c r="D3708" s="0" t="n">
        <v>1.8101</v>
      </c>
      <c r="E3708" s="0" t="n">
        <v>1.145841</v>
      </c>
      <c r="F3708" s="0" t="n">
        <v>0.198872</v>
      </c>
      <c r="G3708" s="0" t="n">
        <f aca="false">12*Inputs!$B$6*(MIN(1,$H$50*$C3708)*(ic*Inputs!$C$6+pS+fee_fx*Inputs!$D$6-cost_acc-cost_wd*Inputs!$E$6*$E3708-cost_fx*Inputs!$D$6-$F3708)+(1-MIN(1,$H$50*$C3708))*(1-MIN(1,Inputs!$G$6*$D3708)*churn_nonbuyers)*(ic*Inputs!$C$6+fee_wd*Inputs!$E$6*(1-$B3708)+fee_fx*Inputs!$D$6-cost_acc-cost_wd*Inputs!$E$6*(1-$B3708)-cost_fx*Inputs!$D$6))</f>
        <v>183396.152710237</v>
      </c>
      <c r="H3708" s="0" t="n">
        <f aca="false">12*Inputs!$B$7*(MIN(1,$H$51*$C3708)*(ic*Inputs!$C$7+pE+fee_fx*Inputs!$D$7-cost_acc-cost_wd*Inputs!$E$7*$E3708-cost_fx*Inputs!$D$7-$F3708)+(1-MIN(1,$H$51*$C3708))*(1-MIN(1,Inputs!$G$7*$D3708)*churn_nonbuyers)*(ic*Inputs!$C$7+fee_wd*Inputs!$E$7*(1-$B3708)+fee_fx*Inputs!$D$7-cost_acc-cost_wd*Inputs!$E$7*(1-$B3708)-cost_fx*Inputs!$D$7))</f>
        <v>380788.424854341</v>
      </c>
      <c r="I3708" s="0" t="n">
        <f aca="false">12*Inputs!$B$8*(MIN(1,$H$52*$C3708)*(ic*Inputs!$C$8+pT-cost_acc-cost_wd*Inputs!$E$8-cost_fx*Inputs!$D$8-cost_ins)+(1-MIN(1,$H$52*$C3708))*(1-MIN(1,Inputs!$G$8*$D3708)*churn_nonbuyers)*(ic*Inputs!$C$8+fee_wd*Inputs!$E$8*(1-$B3708)+fee_fx*Inputs!$D$8-cost_acc-cost_wd*Inputs!$E$8*(1-$B3708)-cost_fx*Inputs!$D$8))</f>
        <v>117103.594608</v>
      </c>
      <c r="J3708" s="0" t="n">
        <f aca="false">G3708+H3708+I3708-fixed</f>
        <v>-18711.8278274218</v>
      </c>
      <c r="K3708" s="0" t="n">
        <f aca="false">12*Inputs!$B$6*(1-MIN(1,Inputs!$G$6*$D3708)*churn_nonbuyers)*(ic*Inputs!$C$6+fee_wd*Inputs!$E$6*(1-$B3708)+fee_fx*Inputs!$D$6-cost_acc-cost_wd*Inputs!$E$6*(1-$B3708)-cost_fx*Inputs!$D$6)</f>
        <v>139184.42908176</v>
      </c>
      <c r="L3708" s="0" t="n">
        <f aca="false">12*Inputs!$B$7*(1-MIN(1,Inputs!$G$7*$D3708)*churn_nonbuyers)*(ic*Inputs!$C$7+fee_wd*Inputs!$E$7*(1-$B3708)+fee_fx*Inputs!$D$7-cost_acc-cost_wd*Inputs!$E$7*(1-$B3708)-cost_fx*Inputs!$D$7)</f>
        <v>335377.111849056</v>
      </c>
      <c r="M3708" s="0" t="n">
        <f aca="false">12*Inputs!$B$8*(1-MIN(1,Inputs!$G$8*$D3708)*churn_nonbuyers)*(ic*Inputs!$C$8+fee_wd*Inputs!$E$8*(1-$B3708)+fee_fx*Inputs!$D$8-cost_acc-cost_wd*Inputs!$E$8*(1-$B3708)-cost_fx*Inputs!$D$8)</f>
        <v>0</v>
      </c>
      <c r="N3708" s="0" t="n">
        <f aca="false">K3708+L3708+I3708-fixed</f>
        <v>-108334.864461184</v>
      </c>
      <c r="O3708" s="0" t="n">
        <f aca="false">K3708+L3708+M3708-fixed</f>
        <v>-225438.459069184</v>
      </c>
      <c r="P3708" s="0" t="n">
        <f aca="false">12*Inputs!$B$6*(1-MIN(1,Inputs!$F$6*$D3708))*(ic*Inputs!$C$6+flat_fee-cost_acc-cost_wd*Inputs!$E$6*$E3708-cost_fx*Inputs!$D$6)+12*Inputs!$B$7*(1-MIN(1,Inputs!$F$7*$D3708))*(ic*Inputs!$C$7+flat_fee-cost_acc-cost_wd*Inputs!$E$7*$E3708-cost_fx*Inputs!$D$7)+12*Inputs!$B$8*(1-MIN(1,Inputs!$F$8*$D3708))*(ic*Inputs!$C$8+flat_fee-cost_acc-cost_wd*Inputs!$E$8*$E3708-cost_fx*Inputs!$D$8)-fixed</f>
        <v>-421014.394216</v>
      </c>
    </row>
    <row r="3709" customFormat="false" ht="15" hidden="false" customHeight="false" outlineLevel="0" collapsed="false">
      <c r="A3709" s="0" t="n">
        <v>3644</v>
      </c>
      <c r="B3709" s="0" t="n">
        <v>0.275499</v>
      </c>
      <c r="C3709" s="0" t="n">
        <v>1.065717</v>
      </c>
      <c r="D3709" s="0" t="n">
        <v>1.546413</v>
      </c>
      <c r="E3709" s="0" t="n">
        <v>1.173292</v>
      </c>
      <c r="F3709" s="0" t="n">
        <v>0.065625</v>
      </c>
      <c r="G3709" s="0" t="n">
        <f aca="false">12*Inputs!$B$6*(MIN(1,$H$50*$C3709)*(ic*Inputs!$C$6+pS+fee_fx*Inputs!$D$6-cost_acc-cost_wd*Inputs!$E$6*$E3709-cost_fx*Inputs!$D$6-$F3709)+(1-MIN(1,$H$50*$C3709))*(1-MIN(1,Inputs!$G$6*$D3709)*churn_nonbuyers)*(ic*Inputs!$C$6+fee_wd*Inputs!$E$6*(1-$B3709)+fee_fx*Inputs!$D$6-cost_acc-cost_wd*Inputs!$E$6*(1-$B3709)-cost_fx*Inputs!$D$6))</f>
        <v>209130.889095029</v>
      </c>
      <c r="H3709" s="0" t="n">
        <f aca="false">12*Inputs!$B$7*(MIN(1,$H$51*$C3709)*(ic*Inputs!$C$7+pE+fee_fx*Inputs!$D$7-cost_acc-cost_wd*Inputs!$E$7*$E3709-cost_fx*Inputs!$D$7-$F3709)+(1-MIN(1,$H$51*$C3709))*(1-MIN(1,Inputs!$G$7*$D3709)*churn_nonbuyers)*(ic*Inputs!$C$7+fee_wd*Inputs!$E$7*(1-$B3709)+fee_fx*Inputs!$D$7-cost_acc-cost_wd*Inputs!$E$7*(1-$B3709)-cost_fx*Inputs!$D$7))</f>
        <v>406231.967584786</v>
      </c>
      <c r="I3709" s="0" t="n">
        <f aca="false">12*Inputs!$B$8*(MIN(1,$H$52*$C3709)*(ic*Inputs!$C$8+pT-cost_acc-cost_wd*Inputs!$E$8-cost_fx*Inputs!$D$8-cost_ins)+(1-MIN(1,$H$52*$C3709))*(1-MIN(1,Inputs!$G$8*$D3709)*churn_nonbuyers)*(ic*Inputs!$C$8+fee_wd*Inputs!$E$8*(1-$B3709)+fee_fx*Inputs!$D$8-cost_acc-cost_wd*Inputs!$E$8*(1-$B3709)-cost_fx*Inputs!$D$8))</f>
        <v>153616.711248</v>
      </c>
      <c r="J3709" s="0" t="n">
        <f aca="false">G3709+H3709+I3709-fixed</f>
        <v>68979.567927815</v>
      </c>
      <c r="K3709" s="0" t="n">
        <f aca="false">12*Inputs!$B$6*(1-MIN(1,Inputs!$G$6*$D3709)*churn_nonbuyers)*(ic*Inputs!$C$6+fee_wd*Inputs!$E$6*(1-$B3709)+fee_fx*Inputs!$D$6-cost_acc-cost_wd*Inputs!$E$6*(1-$B3709)-cost_fx*Inputs!$D$6)</f>
        <v>149407.754652626</v>
      </c>
      <c r="L3709" s="0" t="n">
        <f aca="false">12*Inputs!$B$7*(1-MIN(1,Inputs!$G$7*$D3709)*churn_nonbuyers)*(ic*Inputs!$C$7+fee_wd*Inputs!$E$7*(1-$B3709)+fee_fx*Inputs!$D$7-cost_acc-cost_wd*Inputs!$E$7*(1-$B3709)-cost_fx*Inputs!$D$7)</f>
        <v>346663.204567576</v>
      </c>
      <c r="M3709" s="0" t="n">
        <f aca="false">12*Inputs!$B$8*(1-MIN(1,Inputs!$G$8*$D3709)*churn_nonbuyers)*(ic*Inputs!$C$8+fee_wd*Inputs!$E$8*(1-$B3709)+fee_fx*Inputs!$D$8-cost_acc-cost_wd*Inputs!$E$8*(1-$B3709)-cost_fx*Inputs!$D$8)</f>
        <v>0</v>
      </c>
      <c r="N3709" s="0" t="n">
        <f aca="false">K3709+L3709+I3709-fixed</f>
        <v>-50312.3295317977</v>
      </c>
      <c r="O3709" s="0" t="n">
        <f aca="false">K3709+L3709+M3709-fixed</f>
        <v>-203929.040779798</v>
      </c>
      <c r="P3709" s="0" t="n">
        <f aca="false">12*Inputs!$B$6*(1-MIN(1,Inputs!$F$6*$D3709))*(ic*Inputs!$C$6+flat_fee-cost_acc-cost_wd*Inputs!$E$6*$E3709-cost_fx*Inputs!$D$6)+12*Inputs!$B$7*(1-MIN(1,Inputs!$F$7*$D3709))*(ic*Inputs!$C$7+flat_fee-cost_acc-cost_wd*Inputs!$E$7*$E3709-cost_fx*Inputs!$D$7)+12*Inputs!$B$8*(1-MIN(1,Inputs!$F$8*$D3709))*(ic*Inputs!$C$8+flat_fee-cost_acc-cost_wd*Inputs!$E$8*$E3709-cost_fx*Inputs!$D$8)-fixed</f>
        <v>-289802.37388096</v>
      </c>
    </row>
    <row r="3710" customFormat="false" ht="15" hidden="false" customHeight="false" outlineLevel="0" collapsed="false">
      <c r="A3710" s="0" t="n">
        <v>3645</v>
      </c>
      <c r="B3710" s="0" t="n">
        <v>0.520378</v>
      </c>
      <c r="C3710" s="0" t="n">
        <v>0.980037</v>
      </c>
      <c r="D3710" s="0" t="n">
        <v>1.10525</v>
      </c>
      <c r="E3710" s="0" t="n">
        <v>1.113944</v>
      </c>
      <c r="F3710" s="0" t="n">
        <v>0.095503</v>
      </c>
      <c r="G3710" s="0" t="n">
        <f aca="false">12*Inputs!$B$6*(MIN(1,$H$50*$C3710)*(ic*Inputs!$C$6+pS+fee_fx*Inputs!$D$6-cost_acc-cost_wd*Inputs!$E$6*$E3710-cost_fx*Inputs!$D$6-$F3710)+(1-MIN(1,$H$50*$C3710))*(1-MIN(1,Inputs!$G$6*$D3710)*churn_nonbuyers)*(ic*Inputs!$C$6+fee_wd*Inputs!$E$6*(1-$B3710)+fee_fx*Inputs!$D$6-cost_acc-cost_wd*Inputs!$E$6*(1-$B3710)-cost_fx*Inputs!$D$6))</f>
        <v>177584.609172719</v>
      </c>
      <c r="H3710" s="0" t="n">
        <f aca="false">12*Inputs!$B$7*(MIN(1,$H$51*$C3710)*(ic*Inputs!$C$7+pE+fee_fx*Inputs!$D$7-cost_acc-cost_wd*Inputs!$E$7*$E3710-cost_fx*Inputs!$D$7-$F3710)+(1-MIN(1,$H$51*$C3710))*(1-MIN(1,Inputs!$G$7*$D3710)*churn_nonbuyers)*(ic*Inputs!$C$7+fee_wd*Inputs!$E$7*(1-$B3710)+fee_fx*Inputs!$D$7-cost_acc-cost_wd*Inputs!$E$7*(1-$B3710)-cost_fx*Inputs!$D$7))</f>
        <v>388653.545905641</v>
      </c>
      <c r="I3710" s="0" t="n">
        <f aca="false">12*Inputs!$B$8*(MIN(1,$H$52*$C3710)*(ic*Inputs!$C$8+pT-cost_acc-cost_wd*Inputs!$E$8-cost_fx*Inputs!$D$8-cost_ins)+(1-MIN(1,$H$52*$C3710))*(1-MIN(1,Inputs!$G$8*$D3710)*churn_nonbuyers)*(ic*Inputs!$C$8+fee_wd*Inputs!$E$8*(1-$B3710)+fee_fx*Inputs!$D$8-cost_acc-cost_wd*Inputs!$E$8*(1-$B3710)-cost_fx*Inputs!$D$8))</f>
        <v>162685.547137678</v>
      </c>
      <c r="J3710" s="0" t="n">
        <f aca="false">G3710+H3710+I3710-fixed</f>
        <v>28923.7022160389</v>
      </c>
      <c r="K3710" s="0" t="n">
        <f aca="false">12*Inputs!$B$6*(1-MIN(1,Inputs!$G$6*$D3710)*churn_nonbuyers)*(ic*Inputs!$C$6+fee_wd*Inputs!$E$6*(1-$B3710)+fee_fx*Inputs!$D$6-cost_acc-cost_wd*Inputs!$E$6*(1-$B3710)-cost_fx*Inputs!$D$6)</f>
        <v>119665.7120484</v>
      </c>
      <c r="L3710" s="0" t="n">
        <f aca="false">12*Inputs!$B$7*(1-MIN(1,Inputs!$G$7*$D3710)*churn_nonbuyers)*(ic*Inputs!$C$7+fee_wd*Inputs!$E$7*(1-$B3710)+fee_fx*Inputs!$D$7-cost_acc-cost_wd*Inputs!$E$7*(1-$B3710)-cost_fx*Inputs!$D$7)</f>
        <v>317381.10242904</v>
      </c>
      <c r="M3710" s="0" t="n">
        <f aca="false">12*Inputs!$B$8*(1-MIN(1,Inputs!$G$8*$D3710)*churn_nonbuyers)*(ic*Inputs!$C$8+fee_wd*Inputs!$E$8*(1-$B3710)+fee_fx*Inputs!$D$8-cost_acc-cost_wd*Inputs!$E$8*(1-$B3710)-cost_fx*Inputs!$D$8)</f>
        <v>68219.3015592</v>
      </c>
      <c r="N3710" s="0" t="n">
        <f aca="false">K3710+L3710+I3710-fixed</f>
        <v>-100267.638384882</v>
      </c>
      <c r="O3710" s="0" t="n">
        <f aca="false">K3710+L3710+M3710-fixed</f>
        <v>-194733.88396336</v>
      </c>
      <c r="P3710" s="0" t="n">
        <f aca="false">12*Inputs!$B$6*(1-MIN(1,Inputs!$F$6*$D3710))*(ic*Inputs!$C$6+flat_fee-cost_acc-cost_wd*Inputs!$E$6*$E3710-cost_fx*Inputs!$D$6)+12*Inputs!$B$7*(1-MIN(1,Inputs!$F$7*$D3710))*(ic*Inputs!$C$7+flat_fee-cost_acc-cost_wd*Inputs!$E$7*$E3710-cost_fx*Inputs!$D$7)+12*Inputs!$B$8*(1-MIN(1,Inputs!$F$8*$D3710))*(ic*Inputs!$C$8+flat_fee-cost_acc-cost_wd*Inputs!$E$8*$E3710-cost_fx*Inputs!$D$8)-fixed</f>
        <v>-35227.00456</v>
      </c>
    </row>
    <row r="3711" customFormat="false" ht="15" hidden="false" customHeight="false" outlineLevel="0" collapsed="false">
      <c r="A3711" s="0" t="n">
        <v>3646</v>
      </c>
      <c r="B3711" s="0" t="n">
        <v>0.12579</v>
      </c>
      <c r="C3711" s="0" t="n">
        <v>0.930291</v>
      </c>
      <c r="D3711" s="0" t="n">
        <v>1.022702</v>
      </c>
      <c r="E3711" s="0" t="n">
        <v>1.154078</v>
      </c>
      <c r="F3711" s="0" t="n">
        <v>0.059352</v>
      </c>
      <c r="G3711" s="0" t="n">
        <f aca="false">12*Inputs!$B$6*(MIN(1,$H$50*$C3711)*(ic*Inputs!$C$6+pS+fee_fx*Inputs!$D$6-cost_acc-cost_wd*Inputs!$E$6*$E3711-cost_fx*Inputs!$D$6-$F3711)+(1-MIN(1,$H$50*$C3711))*(1-MIN(1,Inputs!$G$6*$D3711)*churn_nonbuyers)*(ic*Inputs!$C$6+fee_wd*Inputs!$E$6*(1-$B3711)+fee_fx*Inputs!$D$6-cost_acc-cost_wd*Inputs!$E$6*(1-$B3711)-cost_fx*Inputs!$D$6))</f>
        <v>224945.805404213</v>
      </c>
      <c r="H3711" s="0" t="n">
        <f aca="false">12*Inputs!$B$7*(MIN(1,$H$51*$C3711)*(ic*Inputs!$C$7+pE+fee_fx*Inputs!$D$7-cost_acc-cost_wd*Inputs!$E$7*$E3711-cost_fx*Inputs!$D$7-$F3711)+(1-MIN(1,$H$51*$C3711))*(1-MIN(1,Inputs!$G$7*$D3711)*churn_nonbuyers)*(ic*Inputs!$C$7+fee_wd*Inputs!$E$7*(1-$B3711)+fee_fx*Inputs!$D$7-cost_acc-cost_wd*Inputs!$E$7*(1-$B3711)-cost_fx*Inputs!$D$7))</f>
        <v>417764.399494843</v>
      </c>
      <c r="I3711" s="0" t="n">
        <f aca="false">12*Inputs!$B$8*(MIN(1,$H$52*$C3711)*(ic*Inputs!$C$8+pT-cost_acc-cost_wd*Inputs!$E$8-cost_fx*Inputs!$D$8-cost_ins)+(1-MIN(1,$H$52*$C3711))*(1-MIN(1,Inputs!$G$8*$D3711)*churn_nonbuyers)*(ic*Inputs!$C$8+fee_wd*Inputs!$E$8*(1-$B3711)+fee_fx*Inputs!$D$8-cost_acc-cost_wd*Inputs!$E$8*(1-$B3711)-cost_fx*Inputs!$D$8))</f>
        <v>165842.475707009</v>
      </c>
      <c r="J3711" s="0" t="n">
        <f aca="false">G3711+H3711+I3711-fixed</f>
        <v>108552.680606065</v>
      </c>
      <c r="K3711" s="0" t="n">
        <f aca="false">12*Inputs!$B$6*(1-MIN(1,Inputs!$G$6*$D3711)*churn_nonbuyers)*(ic*Inputs!$C$6+fee_wd*Inputs!$E$6*(1-$B3711)+fee_fx*Inputs!$D$6-cost_acc-cost_wd*Inputs!$E$6*(1-$B3711)-cost_fx*Inputs!$D$6)</f>
        <v>174103.652768976</v>
      </c>
      <c r="L3711" s="0" t="n">
        <f aca="false">12*Inputs!$B$7*(1-MIN(1,Inputs!$G$7*$D3711)*churn_nonbuyers)*(ic*Inputs!$C$7+fee_wd*Inputs!$E$7*(1-$B3711)+fee_fx*Inputs!$D$7-cost_acc-cost_wd*Inputs!$E$7*(1-$B3711)-cost_fx*Inputs!$D$7)</f>
        <v>373271.385965386</v>
      </c>
      <c r="M3711" s="0" t="n">
        <f aca="false">12*Inputs!$B$8*(1-MIN(1,Inputs!$G$8*$D3711)*churn_nonbuyers)*(ic*Inputs!$C$8+fee_wd*Inputs!$E$8*(1-$B3711)+fee_fx*Inputs!$D$8-cost_acc-cost_wd*Inputs!$E$8*(1-$B3711)-cost_fx*Inputs!$D$8)</f>
        <v>91017.622041888</v>
      </c>
      <c r="N3711" s="0" t="n">
        <f aca="false">K3711+L3711+I3711-fixed</f>
        <v>13217.5144413706</v>
      </c>
      <c r="O3711" s="0" t="n">
        <f aca="false">K3711+L3711+M3711-fixed</f>
        <v>-61607.3392237503</v>
      </c>
      <c r="P3711" s="0" t="n">
        <f aca="false">12*Inputs!$B$6*(1-MIN(1,Inputs!$F$6*$D3711))*(ic*Inputs!$C$6+flat_fee-cost_acc-cost_wd*Inputs!$E$6*$E3711-cost_fx*Inputs!$D$6)+12*Inputs!$B$7*(1-MIN(1,Inputs!$F$7*$D3711))*(ic*Inputs!$C$7+flat_fee-cost_acc-cost_wd*Inputs!$E$7*$E3711-cost_fx*Inputs!$D$7)+12*Inputs!$B$8*(1-MIN(1,Inputs!$F$8*$D3711))*(ic*Inputs!$C$8+flat_fee-cost_acc-cost_wd*Inputs!$E$8*$E3711-cost_fx*Inputs!$D$8)-fixed</f>
        <v>-8052.49855456001</v>
      </c>
    </row>
    <row r="3712" customFormat="false" ht="15" hidden="false" customHeight="false" outlineLevel="0" collapsed="false">
      <c r="A3712" s="0" t="n">
        <v>3647</v>
      </c>
      <c r="B3712" s="0" t="n">
        <v>0.335297</v>
      </c>
      <c r="C3712" s="0" t="n">
        <v>0.79921</v>
      </c>
      <c r="D3712" s="0" t="n">
        <v>1.538263</v>
      </c>
      <c r="E3712" s="0" t="n">
        <v>1.084942</v>
      </c>
      <c r="F3712" s="0" t="n">
        <v>0.132561</v>
      </c>
      <c r="G3712" s="0" t="n">
        <f aca="false">12*Inputs!$B$6*(MIN(1,$H$50*$C3712)*(ic*Inputs!$C$6+pS+fee_fx*Inputs!$D$6-cost_acc-cost_wd*Inputs!$E$6*$E3712-cost_fx*Inputs!$D$6-$F3712)+(1-MIN(1,$H$50*$C3712))*(1-MIN(1,Inputs!$G$6*$D3712)*churn_nonbuyers)*(ic*Inputs!$C$6+fee_wd*Inputs!$E$6*(1-$B3712)+fee_fx*Inputs!$D$6-cost_acc-cost_wd*Inputs!$E$6*(1-$B3712)-cost_fx*Inputs!$D$6))</f>
        <v>187211.417900628</v>
      </c>
      <c r="H3712" s="0" t="n">
        <f aca="false">12*Inputs!$B$7*(MIN(1,$H$51*$C3712)*(ic*Inputs!$C$7+pE+fee_fx*Inputs!$D$7-cost_acc-cost_wd*Inputs!$E$7*$E3712-cost_fx*Inputs!$D$7-$F3712)+(1-MIN(1,$H$51*$C3712))*(1-MIN(1,Inputs!$G$7*$D3712)*churn_nonbuyers)*(ic*Inputs!$C$7+fee_wd*Inputs!$E$7*(1-$B3712)+fee_fx*Inputs!$D$7-cost_acc-cost_wd*Inputs!$E$7*(1-$B3712)-cost_fx*Inputs!$D$7))</f>
        <v>390861.029299896</v>
      </c>
      <c r="I3712" s="0" t="n">
        <f aca="false">12*Inputs!$B$8*(MIN(1,$H$52*$C3712)*(ic*Inputs!$C$8+pT-cost_acc-cost_wd*Inputs!$E$8-cost_fx*Inputs!$D$8-cost_ins)+(1-MIN(1,$H$52*$C3712))*(1-MIN(1,Inputs!$G$8*$D3712)*churn_nonbuyers)*(ic*Inputs!$C$8+fee_wd*Inputs!$E$8*(1-$B3712)+fee_fx*Inputs!$D$8-cost_acc-cost_wd*Inputs!$E$8*(1-$B3712)-cost_fx*Inputs!$D$8))</f>
        <v>115201.32624</v>
      </c>
      <c r="J3712" s="0" t="n">
        <f aca="false">G3712+H3712+I3712-fixed</f>
        <v>-6726.22655947576</v>
      </c>
      <c r="K3712" s="0" t="n">
        <f aca="false">12*Inputs!$B$6*(1-MIN(1,Inputs!$G$6*$D3712)*churn_nonbuyers)*(ic*Inputs!$C$6+fee_wd*Inputs!$E$6*(1-$B3712)+fee_fx*Inputs!$D$6-cost_acc-cost_wd*Inputs!$E$6*(1-$B3712)-cost_fx*Inputs!$D$6)</f>
        <v>141525.120737599</v>
      </c>
      <c r="L3712" s="0" t="n">
        <f aca="false">12*Inputs!$B$7*(1-MIN(1,Inputs!$G$7*$D3712)*churn_nonbuyers)*(ic*Inputs!$C$7+fee_wd*Inputs!$E$7*(1-$B3712)+fee_fx*Inputs!$D$7-cost_acc-cost_wd*Inputs!$E$7*(1-$B3712)-cost_fx*Inputs!$D$7)</f>
        <v>338538.55061856</v>
      </c>
      <c r="M3712" s="0" t="n">
        <f aca="false">12*Inputs!$B$8*(1-MIN(1,Inputs!$G$8*$D3712)*churn_nonbuyers)*(ic*Inputs!$C$8+fee_wd*Inputs!$E$8*(1-$B3712)+fee_fx*Inputs!$D$8-cost_acc-cost_wd*Inputs!$E$8*(1-$B3712)-cost_fx*Inputs!$D$8)</f>
        <v>0</v>
      </c>
      <c r="N3712" s="0" t="n">
        <f aca="false">K3712+L3712+I3712-fixed</f>
        <v>-104735.002403841</v>
      </c>
      <c r="O3712" s="0" t="n">
        <f aca="false">K3712+L3712+M3712-fixed</f>
        <v>-219936.328643841</v>
      </c>
      <c r="P3712" s="0" t="n">
        <f aca="false">12*Inputs!$B$6*(1-MIN(1,Inputs!$F$6*$D3712))*(ic*Inputs!$C$6+flat_fee-cost_acc-cost_wd*Inputs!$E$6*$E3712-cost_fx*Inputs!$D$6)+12*Inputs!$B$7*(1-MIN(1,Inputs!$F$7*$D3712))*(ic*Inputs!$C$7+flat_fee-cost_acc-cost_wd*Inputs!$E$7*$E3712-cost_fx*Inputs!$D$7)+12*Inputs!$B$8*(1-MIN(1,Inputs!$F$8*$D3712))*(ic*Inputs!$C$8+flat_fee-cost_acc-cost_wd*Inputs!$E$8*$E3712-cost_fx*Inputs!$D$8)-fixed</f>
        <v>-258791.44848496</v>
      </c>
    </row>
    <row r="3713" customFormat="false" ht="15" hidden="false" customHeight="false" outlineLevel="0" collapsed="false">
      <c r="A3713" s="0" t="n">
        <v>3648</v>
      </c>
      <c r="B3713" s="0" t="n">
        <v>0.116648</v>
      </c>
      <c r="C3713" s="0" t="n">
        <v>0.775646</v>
      </c>
      <c r="D3713" s="0" t="n">
        <v>0.917341</v>
      </c>
      <c r="E3713" s="0" t="n">
        <v>1.425592</v>
      </c>
      <c r="F3713" s="0" t="n">
        <v>0.089175</v>
      </c>
      <c r="G3713" s="0" t="n">
        <f aca="false">12*Inputs!$B$6*(MIN(1,$H$50*$C3713)*(ic*Inputs!$C$6+pS+fee_fx*Inputs!$D$6-cost_acc-cost_wd*Inputs!$E$6*$E3713-cost_fx*Inputs!$D$6-$F3713)+(1-MIN(1,$H$50*$C3713))*(1-MIN(1,Inputs!$G$6*$D3713)*churn_nonbuyers)*(ic*Inputs!$C$6+fee_wd*Inputs!$E$6*(1-$B3713)+fee_fx*Inputs!$D$6-cost_acc-cost_wd*Inputs!$E$6*(1-$B3713)-cost_fx*Inputs!$D$6))</f>
        <v>213193.766812469</v>
      </c>
      <c r="H3713" s="0" t="n">
        <f aca="false">12*Inputs!$B$7*(MIN(1,$H$51*$C3713)*(ic*Inputs!$C$7+pE+fee_fx*Inputs!$D$7-cost_acc-cost_wd*Inputs!$E$7*$E3713-cost_fx*Inputs!$D$7-$F3713)+(1-MIN(1,$H$51*$C3713))*(1-MIN(1,Inputs!$G$7*$D3713)*churn_nonbuyers)*(ic*Inputs!$C$7+fee_wd*Inputs!$E$7*(1-$B3713)+fee_fx*Inputs!$D$7-cost_acc-cost_wd*Inputs!$E$7*(1-$B3713)-cost_fx*Inputs!$D$7))</f>
        <v>386497.379620568</v>
      </c>
      <c r="I3713" s="0" t="n">
        <f aca="false">12*Inputs!$B$8*(MIN(1,$H$52*$C3713)*(ic*Inputs!$C$8+pT-cost_acc-cost_wd*Inputs!$E$8-cost_fx*Inputs!$D$8-cost_ins)+(1-MIN(1,$H$52*$C3713))*(1-MIN(1,Inputs!$G$8*$D3713)*churn_nonbuyers)*(ic*Inputs!$C$8+fee_wd*Inputs!$E$8*(1-$B3713)+fee_fx*Inputs!$D$8-cost_acc-cost_wd*Inputs!$E$8*(1-$B3713)-cost_fx*Inputs!$D$8))</f>
        <v>164274.82170785</v>
      </c>
      <c r="J3713" s="0" t="n">
        <f aca="false">G3713+H3713+I3713-fixed</f>
        <v>63965.9681408872</v>
      </c>
      <c r="K3713" s="0" t="n">
        <f aca="false">12*Inputs!$B$6*(1-MIN(1,Inputs!$G$6*$D3713)*churn_nonbuyers)*(ic*Inputs!$C$6+fee_wd*Inputs!$E$6*(1-$B3713)+fee_fx*Inputs!$D$6-cost_acc-cost_wd*Inputs!$E$6*(1-$B3713)-cost_fx*Inputs!$D$6)</f>
        <v>176326.33386937</v>
      </c>
      <c r="L3713" s="0" t="n">
        <f aca="false">12*Inputs!$B$7*(1-MIN(1,Inputs!$G$7*$D3713)*churn_nonbuyers)*(ic*Inputs!$C$7+fee_wd*Inputs!$E$7*(1-$B3713)+fee_fx*Inputs!$D$7-cost_acc-cost_wd*Inputs!$E$7*(1-$B3713)-cost_fx*Inputs!$D$7)</f>
        <v>375768.797153622</v>
      </c>
      <c r="M3713" s="0" t="n">
        <f aca="false">12*Inputs!$B$8*(1-MIN(1,Inputs!$G$8*$D3713)*churn_nonbuyers)*(ic*Inputs!$C$8+fee_wd*Inputs!$E$8*(1-$B3713)+fee_fx*Inputs!$D$8-cost_acc-cost_wd*Inputs!$E$8*(1-$B3713)-cost_fx*Inputs!$D$8)</f>
        <v>114802.225683725</v>
      </c>
      <c r="N3713" s="0" t="n">
        <f aca="false">K3713+L3713+I3713-fixed</f>
        <v>16369.9527308414</v>
      </c>
      <c r="O3713" s="0" t="n">
        <f aca="false">K3713+L3713+M3713-fixed</f>
        <v>-33102.6432932838</v>
      </c>
      <c r="P3713" s="0" t="n">
        <f aca="false">12*Inputs!$B$6*(1-MIN(1,Inputs!$F$6*$D3713))*(ic*Inputs!$C$6+flat_fee-cost_acc-cost_wd*Inputs!$E$6*$E3713-cost_fx*Inputs!$D$6)+12*Inputs!$B$7*(1-MIN(1,Inputs!$F$7*$D3713))*(ic*Inputs!$C$7+flat_fee-cost_acc-cost_wd*Inputs!$E$7*$E3713-cost_fx*Inputs!$D$7)+12*Inputs!$B$8*(1-MIN(1,Inputs!$F$8*$D3713))*(ic*Inputs!$C$8+flat_fee-cost_acc-cost_wd*Inputs!$E$8*$E3713-cost_fx*Inputs!$D$8)-fixed</f>
        <v>-75212.9816387199</v>
      </c>
    </row>
    <row r="3714" customFormat="false" ht="15" hidden="false" customHeight="false" outlineLevel="0" collapsed="false">
      <c r="A3714" s="0" t="n">
        <v>3649</v>
      </c>
      <c r="B3714" s="0" t="n">
        <v>0.226117</v>
      </c>
      <c r="C3714" s="0" t="n">
        <v>1.044694</v>
      </c>
      <c r="D3714" s="0" t="n">
        <v>1.031022</v>
      </c>
      <c r="E3714" s="0" t="n">
        <v>1.107311</v>
      </c>
      <c r="F3714" s="0" t="n">
        <v>0.244412</v>
      </c>
      <c r="G3714" s="0" t="n">
        <f aca="false">12*Inputs!$B$6*(MIN(1,$H$50*$C3714)*(ic*Inputs!$C$6+pS+fee_fx*Inputs!$D$6-cost_acc-cost_wd*Inputs!$E$6*$E3714-cost_fx*Inputs!$D$6-$F3714)+(1-MIN(1,$H$50*$C3714))*(1-MIN(1,Inputs!$G$6*$D3714)*churn_nonbuyers)*(ic*Inputs!$C$6+fee_wd*Inputs!$E$6*(1-$B3714)+fee_fx*Inputs!$D$6-cost_acc-cost_wd*Inputs!$E$6*(1-$B3714)-cost_fx*Inputs!$D$6))</f>
        <v>215242.369853158</v>
      </c>
      <c r="H3714" s="0" t="n">
        <f aca="false">12*Inputs!$B$7*(MIN(1,$H$51*$C3714)*(ic*Inputs!$C$7+pE+fee_fx*Inputs!$D$7-cost_acc-cost_wd*Inputs!$E$7*$E3714-cost_fx*Inputs!$D$7-$F3714)+(1-MIN(1,$H$51*$C3714))*(1-MIN(1,Inputs!$G$7*$D3714)*churn_nonbuyers)*(ic*Inputs!$C$7+fee_wd*Inputs!$E$7*(1-$B3714)+fee_fx*Inputs!$D$7-cost_acc-cost_wd*Inputs!$E$7*(1-$B3714)-cost_fx*Inputs!$D$7))</f>
        <v>409522.630575129</v>
      </c>
      <c r="I3714" s="0" t="n">
        <f aca="false">12*Inputs!$B$8*(MIN(1,$H$52*$C3714)*(ic*Inputs!$C$8+pT-cost_acc-cost_wd*Inputs!$E$8-cost_fx*Inputs!$D$8-cost_ins)+(1-MIN(1,$H$52*$C3714))*(1-MIN(1,Inputs!$G$8*$D3714)*churn_nonbuyers)*(ic*Inputs!$C$8+fee_wd*Inputs!$E$8*(1-$B3714)+fee_fx*Inputs!$D$8-cost_acc-cost_wd*Inputs!$E$8*(1-$B3714)-cost_fx*Inputs!$D$8))</f>
        <v>174182.62245138</v>
      </c>
      <c r="J3714" s="0" t="n">
        <f aca="false">G3714+H3714+I3714-fixed</f>
        <v>98947.6228796672</v>
      </c>
      <c r="K3714" s="0" t="n">
        <f aca="false">12*Inputs!$B$6*(1-MIN(1,Inputs!$G$6*$D3714)*churn_nonbuyers)*(ic*Inputs!$C$6+fee_wd*Inputs!$E$6*(1-$B3714)+fee_fx*Inputs!$D$6-cost_acc-cost_wd*Inputs!$E$6*(1-$B3714)-cost_fx*Inputs!$D$6)</f>
        <v>160324.997771333</v>
      </c>
      <c r="L3714" s="0" t="n">
        <f aca="false">12*Inputs!$B$7*(1-MIN(1,Inputs!$G$7*$D3714)*churn_nonbuyers)*(ic*Inputs!$C$7+fee_wd*Inputs!$E$7*(1-$B3714)+fee_fx*Inputs!$D$7-cost_acc-cost_wd*Inputs!$E$7*(1-$B3714)-cost_fx*Inputs!$D$7)</f>
        <v>359175.0384068</v>
      </c>
      <c r="M3714" s="0" t="n">
        <f aca="false">12*Inputs!$B$8*(1-MIN(1,Inputs!$G$8*$D3714)*churn_nonbuyers)*(ic*Inputs!$C$8+fee_wd*Inputs!$E$8*(1-$B3714)+fee_fx*Inputs!$D$8-cost_acc-cost_wd*Inputs!$E$8*(1-$B3714)-cost_fx*Inputs!$D$8)</f>
        <v>87811.6992528864</v>
      </c>
      <c r="N3714" s="0" t="n">
        <f aca="false">K3714+L3714+I3714-fixed</f>
        <v>-6317.34137048759</v>
      </c>
      <c r="O3714" s="0" t="n">
        <f aca="false">K3714+L3714+M3714-fixed</f>
        <v>-92688.2645689813</v>
      </c>
      <c r="P3714" s="0" t="n">
        <f aca="false">12*Inputs!$B$6*(1-MIN(1,Inputs!$F$6*$D3714))*(ic*Inputs!$C$6+flat_fee-cost_acc-cost_wd*Inputs!$E$6*$E3714-cost_fx*Inputs!$D$6)+12*Inputs!$B$7*(1-MIN(1,Inputs!$F$7*$D3714))*(ic*Inputs!$C$7+flat_fee-cost_acc-cost_wd*Inputs!$E$7*$E3714-cost_fx*Inputs!$D$7)+12*Inputs!$B$8*(1-MIN(1,Inputs!$F$8*$D3714))*(ic*Inputs!$C$8+flat_fee-cost_acc-cost_wd*Inputs!$E$8*$E3714-cost_fx*Inputs!$D$8)-fixed</f>
        <v>7418.43402608018</v>
      </c>
    </row>
    <row r="3715" customFormat="false" ht="15" hidden="false" customHeight="false" outlineLevel="0" collapsed="false">
      <c r="A3715" s="0" t="n">
        <v>3650</v>
      </c>
      <c r="B3715" s="0" t="n">
        <v>0.309555</v>
      </c>
      <c r="C3715" s="0" t="n">
        <v>1.043247</v>
      </c>
      <c r="D3715" s="0" t="n">
        <v>1.558472</v>
      </c>
      <c r="E3715" s="0" t="n">
        <v>1.265252</v>
      </c>
      <c r="F3715" s="0" t="n">
        <v>0.100258</v>
      </c>
      <c r="G3715" s="0" t="n">
        <f aca="false">12*Inputs!$B$6*(MIN(1,$H$50*$C3715)*(ic*Inputs!$C$6+pS+fee_fx*Inputs!$D$6-cost_acc-cost_wd*Inputs!$E$6*$E3715-cost_fx*Inputs!$D$6-$F3715)+(1-MIN(1,$H$50*$C3715))*(1-MIN(1,Inputs!$G$6*$D3715)*churn_nonbuyers)*(ic*Inputs!$C$6+fee_wd*Inputs!$E$6*(1-$B3715)+fee_fx*Inputs!$D$6-cost_acc-cost_wd*Inputs!$E$6*(1-$B3715)-cost_fx*Inputs!$D$6))</f>
        <v>200594.812276891</v>
      </c>
      <c r="H3715" s="0" t="n">
        <f aca="false">12*Inputs!$B$7*(MIN(1,$H$51*$C3715)*(ic*Inputs!$C$7+pE+fee_fx*Inputs!$D$7-cost_acc-cost_wd*Inputs!$E$7*$E3715-cost_fx*Inputs!$D$7-$F3715)+(1-MIN(1,$H$51*$C3715))*(1-MIN(1,Inputs!$G$7*$D3715)*churn_nonbuyers)*(ic*Inputs!$C$7+fee_wd*Inputs!$E$7*(1-$B3715)+fee_fx*Inputs!$D$7-cost_acc-cost_wd*Inputs!$E$7*(1-$B3715)-cost_fx*Inputs!$D$7))</f>
        <v>389042.289663625</v>
      </c>
      <c r="I3715" s="0" t="n">
        <f aca="false">12*Inputs!$B$8*(MIN(1,$H$52*$C3715)*(ic*Inputs!$C$8+pT-cost_acc-cost_wd*Inputs!$E$8-cost_fx*Inputs!$D$8-cost_ins)+(1-MIN(1,$H$52*$C3715))*(1-MIN(1,Inputs!$G$8*$D3715)*churn_nonbuyers)*(ic*Inputs!$C$8+fee_wd*Inputs!$E$8*(1-$B3715)+fee_fx*Inputs!$D$8-cost_acc-cost_wd*Inputs!$E$8*(1-$B3715)-cost_fx*Inputs!$D$8))</f>
        <v>150377.795568</v>
      </c>
      <c r="J3715" s="0" t="n">
        <f aca="false">G3715+H3715+I3715-fixed</f>
        <v>40014.8975085155</v>
      </c>
      <c r="K3715" s="0" t="n">
        <f aca="false">12*Inputs!$B$6*(1-MIN(1,Inputs!$G$6*$D3715)*churn_nonbuyers)*(ic*Inputs!$C$6+fee_wd*Inputs!$E$6*(1-$B3715)+fee_fx*Inputs!$D$6-cost_acc-cost_wd*Inputs!$E$6*(1-$B3715)-cost_fx*Inputs!$D$6)</f>
        <v>144788.198399712</v>
      </c>
      <c r="L3715" s="0" t="n">
        <f aca="false">12*Inputs!$B$7*(1-MIN(1,Inputs!$G$7*$D3715)*churn_nonbuyers)*(ic*Inputs!$C$7+fee_wd*Inputs!$E$7*(1-$B3715)+fee_fx*Inputs!$D$7-cost_acc-cost_wd*Inputs!$E$7*(1-$B3715)-cost_fx*Inputs!$D$7)</f>
        <v>341856.912383827</v>
      </c>
      <c r="M3715" s="0" t="n">
        <f aca="false">12*Inputs!$B$8*(1-MIN(1,Inputs!$G$8*$D3715)*churn_nonbuyers)*(ic*Inputs!$C$8+fee_wd*Inputs!$E$8*(1-$B3715)+fee_fx*Inputs!$D$8-cost_acc-cost_wd*Inputs!$E$8*(1-$B3715)-cost_fx*Inputs!$D$8)</f>
        <v>0</v>
      </c>
      <c r="N3715" s="0" t="n">
        <f aca="false">K3715+L3715+I3715-fixed</f>
        <v>-62977.0936484607</v>
      </c>
      <c r="O3715" s="0" t="n">
        <f aca="false">K3715+L3715+M3715-fixed</f>
        <v>-213354.889216461</v>
      </c>
      <c r="P3715" s="0" t="n">
        <f aca="false">12*Inputs!$B$6*(1-MIN(1,Inputs!$F$6*$D3715))*(ic*Inputs!$C$6+flat_fee-cost_acc-cost_wd*Inputs!$E$6*$E3715-cost_fx*Inputs!$D$6)+12*Inputs!$B$7*(1-MIN(1,Inputs!$F$7*$D3715))*(ic*Inputs!$C$7+flat_fee-cost_acc-cost_wd*Inputs!$E$7*$E3715-cost_fx*Inputs!$D$7)+12*Inputs!$B$8*(1-MIN(1,Inputs!$F$8*$D3715))*(ic*Inputs!$C$8+flat_fee-cost_acc-cost_wd*Inputs!$E$8*$E3715-cost_fx*Inputs!$D$8)-fixed</f>
        <v>-323502.26642944</v>
      </c>
    </row>
    <row r="3716" customFormat="false" ht="15" hidden="false" customHeight="false" outlineLevel="0" collapsed="false">
      <c r="A3716" s="0" t="n">
        <v>3651</v>
      </c>
      <c r="B3716" s="0" t="n">
        <v>0.247883</v>
      </c>
      <c r="C3716" s="0" t="n">
        <v>0.797604</v>
      </c>
      <c r="D3716" s="0" t="n">
        <v>0.811833</v>
      </c>
      <c r="E3716" s="0" t="n">
        <v>1.200789</v>
      </c>
      <c r="F3716" s="0" t="n">
        <v>0.163035</v>
      </c>
      <c r="G3716" s="0" t="n">
        <f aca="false">12*Inputs!$B$6*(MIN(1,$H$50*$C3716)*(ic*Inputs!$C$6+pS+fee_fx*Inputs!$D$6-cost_acc-cost_wd*Inputs!$E$6*$E3716-cost_fx*Inputs!$D$6-$F3716)+(1-MIN(1,$H$50*$C3716))*(1-MIN(1,Inputs!$G$6*$D3716)*churn_nonbuyers)*(ic*Inputs!$C$6+fee_wd*Inputs!$E$6*(1-$B3716)+fee_fx*Inputs!$D$6-cost_acc-cost_wd*Inputs!$E$6*(1-$B3716)-cost_fx*Inputs!$D$6))</f>
        <v>200950.154767222</v>
      </c>
      <c r="H3716" s="0" t="n">
        <f aca="false">12*Inputs!$B$7*(MIN(1,$H$51*$C3716)*(ic*Inputs!$C$7+pE+fee_fx*Inputs!$D$7-cost_acc-cost_wd*Inputs!$E$7*$E3716-cost_fx*Inputs!$D$7-$F3716)+(1-MIN(1,$H$51*$C3716))*(1-MIN(1,Inputs!$G$7*$D3716)*churn_nonbuyers)*(ic*Inputs!$C$7+fee_wd*Inputs!$E$7*(1-$B3716)+fee_fx*Inputs!$D$7-cost_acc-cost_wd*Inputs!$E$7*(1-$B3716)-cost_fx*Inputs!$D$7))</f>
        <v>392341.241353075</v>
      </c>
      <c r="I3716" s="0" t="n">
        <f aca="false">12*Inputs!$B$8*(MIN(1,$H$52*$C3716)*(ic*Inputs!$C$8+pT-cost_acc-cost_wd*Inputs!$E$8-cost_fx*Inputs!$D$8-cost_ins)+(1-MIN(1,$H$52*$C3716))*(1-MIN(1,Inputs!$G$8*$D3716)*churn_nonbuyers)*(ic*Inputs!$C$8+fee_wd*Inputs!$E$8*(1-$B3716)+fee_fx*Inputs!$D$8-cost_acc-cost_wd*Inputs!$E$8*(1-$B3716)-cost_fx*Inputs!$D$8))</f>
        <v>174938.845507473</v>
      </c>
      <c r="J3716" s="0" t="n">
        <f aca="false">G3716+H3716+I3716-fixed</f>
        <v>68230.2416277694</v>
      </c>
      <c r="K3716" s="0" t="n">
        <f aca="false">12*Inputs!$B$6*(1-MIN(1,Inputs!$G$6*$D3716)*churn_nonbuyers)*(ic*Inputs!$C$6+fee_wd*Inputs!$E$6*(1-$B3716)+fee_fx*Inputs!$D$6-cost_acc-cost_wd*Inputs!$E$6*(1-$B3716)-cost_fx*Inputs!$D$6)</f>
        <v>159170.496476681</v>
      </c>
      <c r="L3716" s="0" t="n">
        <f aca="false">12*Inputs!$B$7*(1-MIN(1,Inputs!$G$7*$D3716)*churn_nonbuyers)*(ic*Inputs!$C$7+fee_wd*Inputs!$E$7*(1-$B3716)+fee_fx*Inputs!$D$7-cost_acc-cost_wd*Inputs!$E$7*(1-$B3716)-cost_fx*Inputs!$D$7)</f>
        <v>358554.271102009</v>
      </c>
      <c r="M3716" s="0" t="n">
        <f aca="false">12*Inputs!$B$8*(1-MIN(1,Inputs!$G$8*$D3716)*churn_nonbuyers)*(ic*Inputs!$C$8+fee_wd*Inputs!$E$8*(1-$B3716)+fee_fx*Inputs!$D$8-cost_acc-cost_wd*Inputs!$E$8*(1-$B3716)-cost_fx*Inputs!$D$8)</f>
        <v>135775.66270451</v>
      </c>
      <c r="N3716" s="0" t="n">
        <f aca="false">K3716+L3716+I3716-fixed</f>
        <v>-7336.38691383798</v>
      </c>
      <c r="O3716" s="0" t="n">
        <f aca="false">K3716+L3716+M3716-fixed</f>
        <v>-46499.5697168002</v>
      </c>
      <c r="P3716" s="0" t="n">
        <f aca="false">12*Inputs!$B$6*(1-MIN(1,Inputs!$F$6*$D3716))*(ic*Inputs!$C$6+flat_fee-cost_acc-cost_wd*Inputs!$E$6*$E3716-cost_fx*Inputs!$D$6)+12*Inputs!$B$7*(1-MIN(1,Inputs!$F$7*$D3716))*(ic*Inputs!$C$7+flat_fee-cost_acc-cost_wd*Inputs!$E$7*$E3716-cost_fx*Inputs!$D$7)+12*Inputs!$B$8*(1-MIN(1,Inputs!$F$8*$D3716))*(ic*Inputs!$C$8+flat_fee-cost_acc-cost_wd*Inputs!$E$8*$E3716-cost_fx*Inputs!$D$8)-fixed</f>
        <v>80776.14467288</v>
      </c>
    </row>
    <row r="3717" customFormat="false" ht="15" hidden="false" customHeight="false" outlineLevel="0" collapsed="false">
      <c r="A3717" s="0" t="n">
        <v>3652</v>
      </c>
      <c r="B3717" s="0" t="n">
        <v>0.249692</v>
      </c>
      <c r="C3717" s="0" t="n">
        <v>0.797782</v>
      </c>
      <c r="D3717" s="0" t="n">
        <v>0.913547</v>
      </c>
      <c r="E3717" s="0" t="n">
        <v>1.214339</v>
      </c>
      <c r="F3717" s="0" t="n">
        <v>0.029217</v>
      </c>
      <c r="G3717" s="0" t="n">
        <f aca="false">12*Inputs!$B$6*(MIN(1,$H$50*$C3717)*(ic*Inputs!$C$6+pS+fee_fx*Inputs!$D$6-cost_acc-cost_wd*Inputs!$E$6*$E3717-cost_fx*Inputs!$D$6-$F3717)+(1-MIN(1,$H$50*$C3717))*(1-MIN(1,Inputs!$G$6*$D3717)*churn_nonbuyers)*(ic*Inputs!$C$6+fee_wd*Inputs!$E$6*(1-$B3717)+fee_fx*Inputs!$D$6-cost_acc-cost_wd*Inputs!$E$6*(1-$B3717)-cost_fx*Inputs!$D$6))</f>
        <v>202147.488806293</v>
      </c>
      <c r="H3717" s="0" t="n">
        <f aca="false">12*Inputs!$B$7*(MIN(1,$H$51*$C3717)*(ic*Inputs!$C$7+pE+fee_fx*Inputs!$D$7-cost_acc-cost_wd*Inputs!$E$7*$E3717-cost_fx*Inputs!$D$7-$F3717)+(1-MIN(1,$H$51*$C3717))*(1-MIN(1,Inputs!$G$7*$D3717)*churn_nonbuyers)*(ic*Inputs!$C$7+fee_wd*Inputs!$E$7*(1-$B3717)+fee_fx*Inputs!$D$7-cost_acc-cost_wd*Inputs!$E$7*(1-$B3717)-cost_fx*Inputs!$D$7))</f>
        <v>396316.650831603</v>
      </c>
      <c r="I3717" s="0" t="n">
        <f aca="false">12*Inputs!$B$8*(MIN(1,$H$52*$C3717)*(ic*Inputs!$C$8+pT-cost_acc-cost_wd*Inputs!$E$8-cost_fx*Inputs!$D$8-cost_ins)+(1-MIN(1,$H$52*$C3717))*(1-MIN(1,Inputs!$G$8*$D3717)*churn_nonbuyers)*(ic*Inputs!$C$8+fee_wd*Inputs!$E$8*(1-$B3717)+fee_fx*Inputs!$D$8-cost_acc-cost_wd*Inputs!$E$8*(1-$B3717)-cost_fx*Inputs!$D$8))</f>
        <v>165046.317472364</v>
      </c>
      <c r="J3717" s="0" t="n">
        <f aca="false">G3717+H3717+I3717-fixed</f>
        <v>63510.4571102597</v>
      </c>
      <c r="K3717" s="0" t="n">
        <f aca="false">12*Inputs!$B$6*(1-MIN(1,Inputs!$G$6*$D3717)*churn_nonbuyers)*(ic*Inputs!$C$6+fee_wd*Inputs!$E$6*(1-$B3717)+fee_fx*Inputs!$D$6-cost_acc-cost_wd*Inputs!$E$6*(1-$B3717)-cost_fx*Inputs!$D$6)</f>
        <v>158078.156958173</v>
      </c>
      <c r="L3717" s="0" t="n">
        <f aca="false">12*Inputs!$B$7*(1-MIN(1,Inputs!$G$7*$D3717)*churn_nonbuyers)*(ic*Inputs!$C$7+fee_wd*Inputs!$E$7*(1-$B3717)+fee_fx*Inputs!$D$7-cost_acc-cost_wd*Inputs!$E$7*(1-$B3717)-cost_fx*Inputs!$D$7)</f>
        <v>357179.502718904</v>
      </c>
      <c r="M3717" s="0" t="n">
        <f aca="false">12*Inputs!$B$8*(1-MIN(1,Inputs!$G$8*$D3717)*churn_nonbuyers)*(ic*Inputs!$C$8+fee_wd*Inputs!$E$8*(1-$B3717)+fee_fx*Inputs!$D$8-cost_acc-cost_wd*Inputs!$E$8*(1-$B3717)-cost_fx*Inputs!$D$8)</f>
        <v>113351.906124806</v>
      </c>
      <c r="N3717" s="0" t="n">
        <f aca="false">K3717+L3717+I3717-fixed</f>
        <v>-19696.0228505593</v>
      </c>
      <c r="O3717" s="0" t="n">
        <f aca="false">K3717+L3717+M3717-fixed</f>
        <v>-71390.4341981171</v>
      </c>
      <c r="P3717" s="0" t="n">
        <f aca="false">12*Inputs!$B$6*(1-MIN(1,Inputs!$F$6*$D3717))*(ic*Inputs!$C$6+flat_fee-cost_acc-cost_wd*Inputs!$E$6*$E3717-cost_fx*Inputs!$D$6)+12*Inputs!$B$7*(1-MIN(1,Inputs!$F$7*$D3717))*(ic*Inputs!$C$7+flat_fee-cost_acc-cost_wd*Inputs!$E$7*$E3717-cost_fx*Inputs!$D$7)+12*Inputs!$B$8*(1-MIN(1,Inputs!$F$8*$D3717))*(ic*Inputs!$C$8+flat_fee-cost_acc-cost_wd*Inputs!$E$8*$E3717-cost_fx*Inputs!$D$8)-fixed</f>
        <v>22183.5594879199</v>
      </c>
    </row>
    <row r="3718" customFormat="false" ht="15" hidden="false" customHeight="false" outlineLevel="0" collapsed="false">
      <c r="A3718" s="0" t="n">
        <v>3653</v>
      </c>
      <c r="B3718" s="0" t="n">
        <v>0.400052</v>
      </c>
      <c r="C3718" s="0" t="n">
        <v>0.711828</v>
      </c>
      <c r="D3718" s="0" t="n">
        <v>1.413551</v>
      </c>
      <c r="E3718" s="0" t="n">
        <v>1.144243</v>
      </c>
      <c r="F3718" s="0" t="n">
        <v>0.123982</v>
      </c>
      <c r="G3718" s="0" t="n">
        <f aca="false">12*Inputs!$B$6*(MIN(1,$H$50*$C3718)*(ic*Inputs!$C$6+pS+fee_fx*Inputs!$D$6-cost_acc-cost_wd*Inputs!$E$6*$E3718-cost_fx*Inputs!$D$6-$F3718)+(1-MIN(1,$H$50*$C3718))*(1-MIN(1,Inputs!$G$6*$D3718)*churn_nonbuyers)*(ic*Inputs!$C$6+fee_wd*Inputs!$E$6*(1-$B3718)+fee_fx*Inputs!$D$6-cost_acc-cost_wd*Inputs!$E$6*(1-$B3718)-cost_fx*Inputs!$D$6))</f>
        <v>174113.806841757</v>
      </c>
      <c r="H3718" s="0" t="n">
        <f aca="false">12*Inputs!$B$7*(MIN(1,$H$51*$C3718)*(ic*Inputs!$C$7+pE+fee_fx*Inputs!$D$7-cost_acc-cost_wd*Inputs!$E$7*$E3718-cost_fx*Inputs!$D$7-$F3718)+(1-MIN(1,$H$51*$C3718))*(1-MIN(1,Inputs!$G$7*$D3718)*churn_nonbuyers)*(ic*Inputs!$C$7+fee_wd*Inputs!$E$7*(1-$B3718)+fee_fx*Inputs!$D$7-cost_acc-cost_wd*Inputs!$E$7*(1-$B3718)-cost_fx*Inputs!$D$7))</f>
        <v>375192.184306708</v>
      </c>
      <c r="I3718" s="0" t="n">
        <f aca="false">12*Inputs!$B$8*(MIN(1,$H$52*$C3718)*(ic*Inputs!$C$8+pT-cost_acc-cost_wd*Inputs!$E$8-cost_fx*Inputs!$D$8-cost_ins)+(1-MIN(1,$H$52*$C3718))*(1-MIN(1,Inputs!$G$8*$D3718)*churn_nonbuyers)*(ic*Inputs!$C$8+fee_wd*Inputs!$E$8*(1-$B3718)+fee_fx*Inputs!$D$8-cost_acc-cost_wd*Inputs!$E$8*(1-$B3718)-cost_fx*Inputs!$D$8))</f>
        <v>104226.275424892</v>
      </c>
      <c r="J3718" s="0" t="n">
        <f aca="false">G3718+H3718+I3718-fixed</f>
        <v>-46467.7334266425</v>
      </c>
      <c r="K3718" s="0" t="n">
        <f aca="false">12*Inputs!$B$6*(1-MIN(1,Inputs!$G$6*$D3718)*churn_nonbuyers)*(ic*Inputs!$C$6+fee_wd*Inputs!$E$6*(1-$B3718)+fee_fx*Inputs!$D$6-cost_acc-cost_wd*Inputs!$E$6*(1-$B3718)-cost_fx*Inputs!$D$6)</f>
        <v>133815.474033494</v>
      </c>
      <c r="L3718" s="0" t="n">
        <f aca="false">12*Inputs!$B$7*(1-MIN(1,Inputs!$G$7*$D3718)*churn_nonbuyers)*(ic*Inputs!$C$7+fee_wd*Inputs!$E$7*(1-$B3718)+fee_fx*Inputs!$D$7-cost_acc-cost_wd*Inputs!$E$7*(1-$B3718)-cost_fx*Inputs!$D$7)</f>
        <v>330937.132772097</v>
      </c>
      <c r="M3718" s="0" t="n">
        <f aca="false">12*Inputs!$B$8*(1-MIN(1,Inputs!$G$8*$D3718)*churn_nonbuyers)*(ic*Inputs!$C$8+fee_wd*Inputs!$E$8*(1-$B3718)+fee_fx*Inputs!$D$8-cost_acc-cost_wd*Inputs!$E$8*(1-$B3718)-cost_fx*Inputs!$D$8)</f>
        <v>3229.96671630723</v>
      </c>
      <c r="N3718" s="0" t="n">
        <f aca="false">K3718+L3718+I3718-fixed</f>
        <v>-131021.117769517</v>
      </c>
      <c r="O3718" s="0" t="n">
        <f aca="false">K3718+L3718+M3718-fixed</f>
        <v>-232017.426478102</v>
      </c>
      <c r="P3718" s="0" t="n">
        <f aca="false">12*Inputs!$B$6*(1-MIN(1,Inputs!$F$6*$D3718))*(ic*Inputs!$C$6+flat_fee-cost_acc-cost_wd*Inputs!$E$6*$E3718-cost_fx*Inputs!$D$6)+12*Inputs!$B$7*(1-MIN(1,Inputs!$F$7*$D3718))*(ic*Inputs!$C$7+flat_fee-cost_acc-cost_wd*Inputs!$E$7*$E3718-cost_fx*Inputs!$D$7)+12*Inputs!$B$8*(1-MIN(1,Inputs!$F$8*$D3718))*(ic*Inputs!$C$8+flat_fee-cost_acc-cost_wd*Inputs!$E$8*$E3718-cost_fx*Inputs!$D$8)-fixed</f>
        <v>-210737.52347368</v>
      </c>
    </row>
    <row r="3719" customFormat="false" ht="15" hidden="false" customHeight="false" outlineLevel="0" collapsed="false">
      <c r="A3719" s="0" t="n">
        <v>3654</v>
      </c>
      <c r="B3719" s="0" t="n">
        <v>0.119001</v>
      </c>
      <c r="C3719" s="0" t="n">
        <v>0.821074</v>
      </c>
      <c r="D3719" s="0" t="n">
        <v>0.681734</v>
      </c>
      <c r="E3719" s="0" t="n">
        <v>1.152811</v>
      </c>
      <c r="F3719" s="0" t="n">
        <v>0.112599</v>
      </c>
      <c r="G3719" s="0" t="n">
        <f aca="false">12*Inputs!$B$6*(MIN(1,$H$50*$C3719)*(ic*Inputs!$C$6+pS+fee_fx*Inputs!$D$6-cost_acc-cost_wd*Inputs!$E$6*$E3719-cost_fx*Inputs!$D$6-$F3719)+(1-MIN(1,$H$50*$C3719))*(1-MIN(1,Inputs!$G$6*$D3719)*churn_nonbuyers)*(ic*Inputs!$C$6+fee_wd*Inputs!$E$6*(1-$B3719)+fee_fx*Inputs!$D$6-cost_acc-cost_wd*Inputs!$E$6*(1-$B3719)-cost_fx*Inputs!$D$6))</f>
        <v>221798.49417713</v>
      </c>
      <c r="H3719" s="0" t="n">
        <f aca="false">12*Inputs!$B$7*(MIN(1,$H$51*$C3719)*(ic*Inputs!$C$7+pE+fee_fx*Inputs!$D$7-cost_acc-cost_wd*Inputs!$E$7*$E3719-cost_fx*Inputs!$D$7-$F3719)+(1-MIN(1,$H$51*$C3719))*(1-MIN(1,Inputs!$G$7*$D3719)*churn_nonbuyers)*(ic*Inputs!$C$7+fee_wd*Inputs!$E$7*(1-$B3719)+fee_fx*Inputs!$D$7-cost_acc-cost_wd*Inputs!$E$7*(1-$B3719)-cost_fx*Inputs!$D$7))</f>
        <v>413430.934304995</v>
      </c>
      <c r="I3719" s="0" t="n">
        <f aca="false">12*Inputs!$B$8*(MIN(1,$H$52*$C3719)*(ic*Inputs!$C$8+pT-cost_acc-cost_wd*Inputs!$E$8-cost_fx*Inputs!$D$8-cost_ins)+(1-MIN(1,$H$52*$C3719))*(1-MIN(1,Inputs!$G$8*$D3719)*churn_nonbuyers)*(ic*Inputs!$C$8+fee_wd*Inputs!$E$8*(1-$B3719)+fee_fx*Inputs!$D$8-cost_acc-cost_wd*Inputs!$E$8*(1-$B3719)-cost_fx*Inputs!$D$8))</f>
        <v>189646.27691277</v>
      </c>
      <c r="J3719" s="0" t="n">
        <f aca="false">G3719+H3719+I3719-fixed</f>
        <v>124875.705394895</v>
      </c>
      <c r="K3719" s="0" t="n">
        <f aca="false">12*Inputs!$B$6*(1-MIN(1,Inputs!$G$6*$D3719)*churn_nonbuyers)*(ic*Inputs!$C$6+fee_wd*Inputs!$E$6*(1-$B3719)+fee_fx*Inputs!$D$6-cost_acc-cost_wd*Inputs!$E$6*(1-$B3719)-cost_fx*Inputs!$D$6)</f>
        <v>178176.091879685</v>
      </c>
      <c r="L3719" s="0" t="n">
        <f aca="false">12*Inputs!$B$7*(1-MIN(1,Inputs!$G$7*$D3719)*churn_nonbuyers)*(ic*Inputs!$C$7+fee_wd*Inputs!$E$7*(1-$B3719)+fee_fx*Inputs!$D$7-cost_acc-cost_wd*Inputs!$E$7*(1-$B3719)-cost_fx*Inputs!$D$7)</f>
        <v>378168.070295811</v>
      </c>
      <c r="M3719" s="0" t="n">
        <f aca="false">12*Inputs!$B$8*(1-MIN(1,Inputs!$G$8*$D3719)*churn_nonbuyers)*(ic*Inputs!$C$8+fee_wd*Inputs!$E$8*(1-$B3719)+fee_fx*Inputs!$D$8-cost_acc-cost_wd*Inputs!$E$8*(1-$B3719)-cost_fx*Inputs!$D$8)</f>
        <v>167651.235811862</v>
      </c>
      <c r="N3719" s="0" t="n">
        <f aca="false">K3719+L3719+I3719-fixed</f>
        <v>45990.4390882656</v>
      </c>
      <c r="O3719" s="0" t="n">
        <f aca="false">K3719+L3719+M3719-fixed</f>
        <v>23995.397987358</v>
      </c>
      <c r="P3719" s="0" t="n">
        <f aca="false">12*Inputs!$B$6*(1-MIN(1,Inputs!$F$6*$D3719))*(ic*Inputs!$C$6+flat_fee-cost_acc-cost_wd*Inputs!$E$6*$E3719-cost_fx*Inputs!$D$6)+12*Inputs!$B$7*(1-MIN(1,Inputs!$F$7*$D3719))*(ic*Inputs!$C$7+flat_fee-cost_acc-cost_wd*Inputs!$E$7*$E3719-cost_fx*Inputs!$D$7)+12*Inputs!$B$8*(1-MIN(1,Inputs!$F$8*$D3719))*(ic*Inputs!$C$8+flat_fee-cost_acc-cost_wd*Inputs!$E$8*$E3719-cost_fx*Inputs!$D$8)-fixed</f>
        <v>172264.46587376</v>
      </c>
    </row>
    <row r="3720" customFormat="false" ht="15" hidden="false" customHeight="false" outlineLevel="0" collapsed="false">
      <c r="A3720" s="0" t="n">
        <v>3655</v>
      </c>
      <c r="B3720" s="0" t="n">
        <v>0.138892</v>
      </c>
      <c r="C3720" s="0" t="n">
        <v>0.905718</v>
      </c>
      <c r="D3720" s="0" t="n">
        <v>0.94627</v>
      </c>
      <c r="E3720" s="0" t="n">
        <v>1.122945</v>
      </c>
      <c r="F3720" s="0" t="n">
        <v>0.385755</v>
      </c>
      <c r="G3720" s="0" t="n">
        <f aca="false">12*Inputs!$B$6*(MIN(1,$H$50*$C3720)*(ic*Inputs!$C$6+pS+fee_fx*Inputs!$D$6-cost_acc-cost_wd*Inputs!$E$6*$E3720-cost_fx*Inputs!$D$6-$F3720)+(1-MIN(1,$H$50*$C3720))*(1-MIN(1,Inputs!$G$6*$D3720)*churn_nonbuyers)*(ic*Inputs!$C$6+fee_wd*Inputs!$E$6*(1-$B3720)+fee_fx*Inputs!$D$6-cost_acc-cost_wd*Inputs!$E$6*(1-$B3720)-cost_fx*Inputs!$D$6))</f>
        <v>216424.443832556</v>
      </c>
      <c r="H3720" s="0" t="n">
        <f aca="false">12*Inputs!$B$7*(MIN(1,$H$51*$C3720)*(ic*Inputs!$C$7+pE+fee_fx*Inputs!$D$7-cost_acc-cost_wd*Inputs!$E$7*$E3720-cost_fx*Inputs!$D$7-$F3720)+(1-MIN(1,$H$51*$C3720))*(1-MIN(1,Inputs!$G$7*$D3720)*churn_nonbuyers)*(ic*Inputs!$C$7+fee_wd*Inputs!$E$7*(1-$B3720)+fee_fx*Inputs!$D$7-cost_acc-cost_wd*Inputs!$E$7*(1-$B3720)-cost_fx*Inputs!$D$7))</f>
        <v>402203.372415598</v>
      </c>
      <c r="I3720" s="0" t="n">
        <f aca="false">12*Inputs!$B$8*(MIN(1,$H$52*$C3720)*(ic*Inputs!$C$8+pT-cost_acc-cost_wd*Inputs!$E$8-cost_fx*Inputs!$D$8-cost_ins)+(1-MIN(1,$H$52*$C3720))*(1-MIN(1,Inputs!$G$8*$D3720)*churn_nonbuyers)*(ic*Inputs!$C$8+fee_wd*Inputs!$E$8*(1-$B3720)+fee_fx*Inputs!$D$8-cost_acc-cost_wd*Inputs!$E$8*(1-$B3720)-cost_fx*Inputs!$D$8))</f>
        <v>170061.565767789</v>
      </c>
      <c r="J3720" s="0" t="n">
        <f aca="false">G3720+H3720+I3720-fixed</f>
        <v>88689.3820159435</v>
      </c>
      <c r="K3720" s="0" t="n">
        <f aca="false">12*Inputs!$B$6*(1-MIN(1,Inputs!$G$6*$D3720)*churn_nonbuyers)*(ic*Inputs!$C$6+fee_wd*Inputs!$E$6*(1-$B3720)+fee_fx*Inputs!$D$6-cost_acc-cost_wd*Inputs!$E$6*(1-$B3720)-cost_fx*Inputs!$D$6)</f>
        <v>173007.441596448</v>
      </c>
      <c r="L3720" s="0" t="n">
        <f aca="false">12*Inputs!$B$7*(1-MIN(1,Inputs!$G$7*$D3720)*churn_nonbuyers)*(ic*Inputs!$C$7+fee_wd*Inputs!$E$7*(1-$B3720)+fee_fx*Inputs!$D$7-cost_acc-cost_wd*Inputs!$E$7*(1-$B3720)-cost_fx*Inputs!$D$7)</f>
        <v>372321.244797869</v>
      </c>
      <c r="M3720" s="0" t="n">
        <f aca="false">12*Inputs!$B$8*(1-MIN(1,Inputs!$G$8*$D3720)*churn_nonbuyers)*(ic*Inputs!$C$8+fee_wd*Inputs!$E$8*(1-$B3720)+fee_fx*Inputs!$D$8-cost_acc-cost_wd*Inputs!$E$8*(1-$B3720)-cost_fx*Inputs!$D$8)</f>
        <v>107945.439983424</v>
      </c>
      <c r="N3720" s="0" t="n">
        <f aca="false">K3720+L3720+I3720-fixed</f>
        <v>15390.2521621061</v>
      </c>
      <c r="O3720" s="0" t="n">
        <f aca="false">K3720+L3720+M3720-fixed</f>
        <v>-46725.8736222591</v>
      </c>
      <c r="P3720" s="0" t="n">
        <f aca="false">12*Inputs!$B$6*(1-MIN(1,Inputs!$F$6*$D3720))*(ic*Inputs!$C$6+flat_fee-cost_acc-cost_wd*Inputs!$E$6*$E3720-cost_fx*Inputs!$D$6)+12*Inputs!$B$7*(1-MIN(1,Inputs!$F$7*$D3720))*(ic*Inputs!$C$7+flat_fee-cost_acc-cost_wd*Inputs!$E$7*$E3720-cost_fx*Inputs!$D$7)+12*Inputs!$B$8*(1-MIN(1,Inputs!$F$8*$D3720))*(ic*Inputs!$C$8+flat_fee-cost_acc-cost_wd*Inputs!$E$8*$E3720-cost_fx*Inputs!$D$8)-fixed</f>
        <v>46074.211076</v>
      </c>
    </row>
    <row r="3721" customFormat="false" ht="15" hidden="false" customHeight="false" outlineLevel="0" collapsed="false">
      <c r="A3721" s="0" t="n">
        <v>3656</v>
      </c>
      <c r="B3721" s="0" t="n">
        <v>0.194452</v>
      </c>
      <c r="C3721" s="0" t="n">
        <v>0.85497</v>
      </c>
      <c r="D3721" s="0" t="n">
        <v>0.985905</v>
      </c>
      <c r="E3721" s="0" t="n">
        <v>1.30998</v>
      </c>
      <c r="F3721" s="0" t="n">
        <v>0.046721</v>
      </c>
      <c r="G3721" s="0" t="n">
        <f aca="false">12*Inputs!$B$6*(MIN(1,$H$50*$C3721)*(ic*Inputs!$C$6+pS+fee_fx*Inputs!$D$6-cost_acc-cost_wd*Inputs!$E$6*$E3721-cost_fx*Inputs!$D$6-$F3721)+(1-MIN(1,$H$50*$C3721))*(1-MIN(1,Inputs!$G$6*$D3721)*churn_nonbuyers)*(ic*Inputs!$C$6+fee_wd*Inputs!$E$6*(1-$B3721)+fee_fx*Inputs!$D$6-cost_acc-cost_wd*Inputs!$E$6*(1-$B3721)-cost_fx*Inputs!$D$6))</f>
        <v>209564.645996955</v>
      </c>
      <c r="H3721" s="0" t="n">
        <f aca="false">12*Inputs!$B$7*(MIN(1,$H$51*$C3721)*(ic*Inputs!$C$7+pE+fee_fx*Inputs!$D$7-cost_acc-cost_wd*Inputs!$E$7*$E3721-cost_fx*Inputs!$D$7-$F3721)+(1-MIN(1,$H$51*$C3721))*(1-MIN(1,Inputs!$G$7*$D3721)*churn_nonbuyers)*(ic*Inputs!$C$7+fee_wd*Inputs!$E$7*(1-$B3721)+fee_fx*Inputs!$D$7-cost_acc-cost_wd*Inputs!$E$7*(1-$B3721)-cost_fx*Inputs!$D$7))</f>
        <v>393395.037390898</v>
      </c>
      <c r="I3721" s="0" t="n">
        <f aca="false">12*Inputs!$B$8*(MIN(1,$H$52*$C3721)*(ic*Inputs!$C$8+pT-cost_acc-cost_wd*Inputs!$E$8-cost_fx*Inputs!$D$8-cost_ins)+(1-MIN(1,$H$52*$C3721))*(1-MIN(1,Inputs!$G$8*$D3721)*churn_nonbuyers)*(ic*Inputs!$C$8+fee_wd*Inputs!$E$8*(1-$B3721)+fee_fx*Inputs!$D$8-cost_acc-cost_wd*Inputs!$E$8*(1-$B3721)-cost_fx*Inputs!$D$8))</f>
        <v>162687.521586943</v>
      </c>
      <c r="J3721" s="0" t="n">
        <f aca="false">G3721+H3721+I3721-fixed</f>
        <v>65647.2049747955</v>
      </c>
      <c r="K3721" s="0" t="n">
        <f aca="false">12*Inputs!$B$6*(1-MIN(1,Inputs!$G$6*$D3721)*churn_nonbuyers)*(ic*Inputs!$C$6+fee_wd*Inputs!$E$6*(1-$B3721)+fee_fx*Inputs!$D$6-cost_acc-cost_wd*Inputs!$E$6*(1-$B3721)-cost_fx*Inputs!$D$6)</f>
        <v>165041.310233232</v>
      </c>
      <c r="L3721" s="0" t="n">
        <f aca="false">12*Inputs!$B$7*(1-MIN(1,Inputs!$G$7*$D3721)*churn_nonbuyers)*(ic*Inputs!$C$7+fee_wd*Inputs!$E$7*(1-$B3721)+fee_fx*Inputs!$D$7-cost_acc-cost_wd*Inputs!$E$7*(1-$B3721)-cost_fx*Inputs!$D$7)</f>
        <v>364101.597499939</v>
      </c>
      <c r="M3721" s="0" t="n">
        <f aca="false">12*Inputs!$B$8*(1-MIN(1,Inputs!$G$8*$D3721)*churn_nonbuyers)*(ic*Inputs!$C$8+fee_wd*Inputs!$E$8*(1-$B3721)+fee_fx*Inputs!$D$8-cost_acc-cost_wd*Inputs!$E$8*(1-$B3721)-cost_fx*Inputs!$D$8)</f>
        <v>98248.225888416</v>
      </c>
      <c r="N3721" s="0" t="n">
        <f aca="false">K3721+L3721+I3721-fixed</f>
        <v>-8169.57067988603</v>
      </c>
      <c r="O3721" s="0" t="n">
        <f aca="false">K3721+L3721+M3721-fixed</f>
        <v>-72608.8663784127</v>
      </c>
      <c r="P3721" s="0" t="n">
        <f aca="false">12*Inputs!$B$6*(1-MIN(1,Inputs!$F$6*$D3721))*(ic*Inputs!$C$6+flat_fee-cost_acc-cost_wd*Inputs!$E$6*$E3721-cost_fx*Inputs!$D$6)+12*Inputs!$B$7*(1-MIN(1,Inputs!$F$7*$D3721))*(ic*Inputs!$C$7+flat_fee-cost_acc-cost_wd*Inputs!$E$7*$E3721-cost_fx*Inputs!$D$7)+12*Inputs!$B$8*(1-MIN(1,Inputs!$F$8*$D3721))*(ic*Inputs!$C$8+flat_fee-cost_acc-cost_wd*Inputs!$E$8*$E3721-cost_fx*Inputs!$D$8)-fixed</f>
        <v>-56539.3951839999</v>
      </c>
    </row>
    <row r="3722" customFormat="false" ht="15" hidden="false" customHeight="false" outlineLevel="0" collapsed="false">
      <c r="A3722" s="0" t="n">
        <v>3657</v>
      </c>
      <c r="B3722" s="0" t="n">
        <v>0.167816</v>
      </c>
      <c r="C3722" s="0" t="n">
        <v>0.838695</v>
      </c>
      <c r="D3722" s="0" t="n">
        <v>1.259743</v>
      </c>
      <c r="E3722" s="0" t="n">
        <v>1.070859</v>
      </c>
      <c r="F3722" s="0" t="n">
        <v>0.193708</v>
      </c>
      <c r="G3722" s="0" t="n">
        <f aca="false">12*Inputs!$B$6*(MIN(1,$H$50*$C3722)*(ic*Inputs!$C$6+pS+fee_fx*Inputs!$D$6-cost_acc-cost_wd*Inputs!$E$6*$E3722-cost_fx*Inputs!$D$6-$F3722)+(1-MIN(1,$H$50*$C3722))*(1-MIN(1,Inputs!$G$6*$D3722)*churn_nonbuyers)*(ic*Inputs!$C$6+fee_wd*Inputs!$E$6*(1-$B3722)+fee_fx*Inputs!$D$6-cost_acc-cost_wd*Inputs!$E$6*(1-$B3722)-cost_fx*Inputs!$D$6))</f>
        <v>211632.896025056</v>
      </c>
      <c r="H3722" s="0" t="n">
        <f aca="false">12*Inputs!$B$7*(MIN(1,$H$51*$C3722)*(ic*Inputs!$C$7+pE+fee_fx*Inputs!$D$7-cost_acc-cost_wd*Inputs!$E$7*$E3722-cost_fx*Inputs!$D$7-$F3722)+(1-MIN(1,$H$51*$C3722))*(1-MIN(1,Inputs!$G$7*$D3722)*churn_nonbuyers)*(ic*Inputs!$C$7+fee_wd*Inputs!$E$7*(1-$B3722)+fee_fx*Inputs!$D$7-cost_acc-cost_wd*Inputs!$E$7*(1-$B3722)-cost_fx*Inputs!$D$7))</f>
        <v>409244.196739246</v>
      </c>
      <c r="I3722" s="0" t="n">
        <f aca="false">12*Inputs!$B$8*(MIN(1,$H$52*$C3722)*(ic*Inputs!$C$8+pT-cost_acc-cost_wd*Inputs!$E$8-cost_fx*Inputs!$D$8-cost_ins)+(1-MIN(1,$H$52*$C3722))*(1-MIN(1,Inputs!$G$8*$D3722)*churn_nonbuyers)*(ic*Inputs!$C$8+fee_wd*Inputs!$E$8*(1-$B3722)+fee_fx*Inputs!$D$8-cost_acc-cost_wd*Inputs!$E$8*(1-$B3722)-cost_fx*Inputs!$D$8))</f>
        <v>136427.467430282</v>
      </c>
      <c r="J3722" s="0" t="n">
        <f aca="false">G3722+H3722+I3722-fixed</f>
        <v>57304.5601945838</v>
      </c>
      <c r="K3722" s="0" t="n">
        <f aca="false">12*Inputs!$B$6*(1-MIN(1,Inputs!$G$6*$D3722)*churn_nonbuyers)*(ic*Inputs!$C$6+fee_wd*Inputs!$E$6*(1-$B3722)+fee_fx*Inputs!$D$6-cost_acc-cost_wd*Inputs!$E$6*(1-$B3722)-cost_fx*Inputs!$D$6)</f>
        <v>166258.402785274</v>
      </c>
      <c r="L3722" s="0" t="n">
        <f aca="false">12*Inputs!$B$7*(1-MIN(1,Inputs!$G$7*$D3722)*churn_nonbuyers)*(ic*Inputs!$C$7+fee_wd*Inputs!$E$7*(1-$B3722)+fee_fx*Inputs!$D$7-cost_acc-cost_wd*Inputs!$E$7*(1-$B3722)-cost_fx*Inputs!$D$7)</f>
        <v>364709.914407164</v>
      </c>
      <c r="M3722" s="0" t="n">
        <f aca="false">12*Inputs!$B$8*(1-MIN(1,Inputs!$G$8*$D3722)*churn_nonbuyers)*(ic*Inputs!$C$8+fee_wd*Inputs!$E$8*(1-$B3722)+fee_fx*Inputs!$D$8-cost_acc-cost_wd*Inputs!$E$8*(1-$B3722)-cost_fx*Inputs!$D$8)</f>
        <v>37621.9604112768</v>
      </c>
      <c r="N3722" s="0" t="n">
        <f aca="false">K3722+L3722+I3722-fixed</f>
        <v>-32604.2153772805</v>
      </c>
      <c r="O3722" s="0" t="n">
        <f aca="false">K3722+L3722+M3722-fixed</f>
        <v>-131409.722396285</v>
      </c>
      <c r="P3722" s="0" t="n">
        <f aca="false">12*Inputs!$B$6*(1-MIN(1,Inputs!$F$6*$D3722))*(ic*Inputs!$C$6+flat_fee-cost_acc-cost_wd*Inputs!$E$6*$E3722-cost_fx*Inputs!$D$6)+12*Inputs!$B$7*(1-MIN(1,Inputs!$F$7*$D3722))*(ic*Inputs!$C$7+flat_fee-cost_acc-cost_wd*Inputs!$E$7*$E3722-cost_fx*Inputs!$D$7)+12*Inputs!$B$8*(1-MIN(1,Inputs!$F$8*$D3722))*(ic*Inputs!$C$8+flat_fee-cost_acc-cost_wd*Inputs!$E$8*$E3722-cost_fx*Inputs!$D$8)-fixed</f>
        <v>-102198.20748712</v>
      </c>
    </row>
    <row r="3723" customFormat="false" ht="15" hidden="false" customHeight="false" outlineLevel="0" collapsed="false">
      <c r="A3723" s="0" t="n">
        <v>3658</v>
      </c>
      <c r="B3723" s="0" t="n">
        <v>0.086456</v>
      </c>
      <c r="C3723" s="0" t="n">
        <v>0.975767</v>
      </c>
      <c r="D3723" s="0" t="n">
        <v>1.793761</v>
      </c>
      <c r="E3723" s="0" t="n">
        <v>1.22582</v>
      </c>
      <c r="F3723" s="0" t="n">
        <v>0.284306</v>
      </c>
      <c r="G3723" s="0" t="n">
        <f aca="false">12*Inputs!$B$6*(MIN(1,$H$50*$C3723)*(ic*Inputs!$C$6+pS+fee_fx*Inputs!$D$6-cost_acc-cost_wd*Inputs!$E$6*$E3723-cost_fx*Inputs!$D$6-$F3723)+(1-MIN(1,$H$50*$C3723))*(1-MIN(1,Inputs!$G$6*$D3723)*churn_nonbuyers)*(ic*Inputs!$C$6+fee_wd*Inputs!$E$6*(1-$B3723)+fee_fx*Inputs!$D$6-cost_acc-cost_wd*Inputs!$E$6*(1-$B3723)-cost_fx*Inputs!$D$6))</f>
        <v>218992.800023537</v>
      </c>
      <c r="H3723" s="0" t="n">
        <f aca="false">12*Inputs!$B$7*(MIN(1,$H$51*$C3723)*(ic*Inputs!$C$7+pE+fee_fx*Inputs!$D$7-cost_acc-cost_wd*Inputs!$E$7*$E3723-cost_fx*Inputs!$D$7-$F3723)+(1-MIN(1,$H$51*$C3723))*(1-MIN(1,Inputs!$G$7*$D3723)*churn_nonbuyers)*(ic*Inputs!$C$7+fee_wd*Inputs!$E$7*(1-$B3723)+fee_fx*Inputs!$D$7-cost_acc-cost_wd*Inputs!$E$7*(1-$B3723)-cost_fx*Inputs!$D$7))</f>
        <v>397068.169603804</v>
      </c>
      <c r="I3723" s="0" t="n">
        <f aca="false">12*Inputs!$B$8*(MIN(1,$H$52*$C3723)*(ic*Inputs!$C$8+pT-cost_acc-cost_wd*Inputs!$E$8-cost_fx*Inputs!$D$8-cost_ins)+(1-MIN(1,$H$52*$C3723))*(1-MIN(1,Inputs!$G$8*$D3723)*churn_nonbuyers)*(ic*Inputs!$C$8+fee_wd*Inputs!$E$8*(1-$B3723)+fee_fx*Inputs!$D$8-cost_acc-cost_wd*Inputs!$E$8*(1-$B3723)-cost_fx*Inputs!$D$8))</f>
        <v>140650.958448</v>
      </c>
      <c r="J3723" s="0" t="n">
        <f aca="false">G3723+H3723+I3723-fixed</f>
        <v>56711.9280753414</v>
      </c>
      <c r="K3723" s="0" t="n">
        <f aca="false">12*Inputs!$B$6*(1-MIN(1,Inputs!$G$6*$D3723)*churn_nonbuyers)*(ic*Inputs!$C$6+fee_wd*Inputs!$E$6*(1-$B3723)+fee_fx*Inputs!$D$6-cost_acc-cost_wd*Inputs!$E$6*(1-$B3723)-cost_fx*Inputs!$D$6)</f>
        <v>172185.811207315</v>
      </c>
      <c r="L3723" s="0" t="n">
        <f aca="false">12*Inputs!$B$7*(1-MIN(1,Inputs!$G$7*$D3723)*churn_nonbuyers)*(ic*Inputs!$C$7+fee_wd*Inputs!$E$7*(1-$B3723)+fee_fx*Inputs!$D$7-cost_acc-cost_wd*Inputs!$E$7*(1-$B3723)-cost_fx*Inputs!$D$7)</f>
        <v>369722.954596389</v>
      </c>
      <c r="M3723" s="0" t="n">
        <f aca="false">12*Inputs!$B$8*(1-MIN(1,Inputs!$G$8*$D3723)*churn_nonbuyers)*(ic*Inputs!$C$8+fee_wd*Inputs!$E$8*(1-$B3723)+fee_fx*Inputs!$D$8-cost_acc-cost_wd*Inputs!$E$8*(1-$B3723)-cost_fx*Inputs!$D$8)</f>
        <v>0</v>
      </c>
      <c r="N3723" s="0" t="n">
        <f aca="false">K3723+L3723+I3723-fixed</f>
        <v>-17440.2757482956</v>
      </c>
      <c r="O3723" s="0" t="n">
        <f aca="false">K3723+L3723+M3723-fixed</f>
        <v>-158091.234196296</v>
      </c>
      <c r="P3723" s="0" t="n">
        <f aca="false">12*Inputs!$B$6*(1-MIN(1,Inputs!$F$6*$D3723))*(ic*Inputs!$C$6+flat_fee-cost_acc-cost_wd*Inputs!$E$6*$E3723-cost_fx*Inputs!$D$6)+12*Inputs!$B$7*(1-MIN(1,Inputs!$F$7*$D3723))*(ic*Inputs!$C$7+flat_fee-cost_acc-cost_wd*Inputs!$E$7*$E3723-cost_fx*Inputs!$D$7)+12*Inputs!$B$8*(1-MIN(1,Inputs!$F$8*$D3723))*(ic*Inputs!$C$8+flat_fee-cost_acc-cost_wd*Inputs!$E$8*$E3723-cost_fx*Inputs!$D$8)-fixed</f>
        <v>-431686.9870432</v>
      </c>
    </row>
    <row r="3724" customFormat="false" ht="15" hidden="false" customHeight="false" outlineLevel="0" collapsed="false">
      <c r="A3724" s="0" t="n">
        <v>3659</v>
      </c>
      <c r="B3724" s="0" t="n">
        <v>0.145422</v>
      </c>
      <c r="C3724" s="0" t="n">
        <v>1.175763</v>
      </c>
      <c r="D3724" s="0" t="n">
        <v>1.454188</v>
      </c>
      <c r="E3724" s="0" t="n">
        <v>1.120857</v>
      </c>
      <c r="F3724" s="0" t="n">
        <v>0.080034</v>
      </c>
      <c r="G3724" s="0" t="n">
        <f aca="false">12*Inputs!$B$6*(MIN(1,$H$50*$C3724)*(ic*Inputs!$C$6+pS+fee_fx*Inputs!$D$6-cost_acc-cost_wd*Inputs!$E$6*$E3724-cost_fx*Inputs!$D$6-$F3724)+(1-MIN(1,$H$50*$C3724))*(1-MIN(1,Inputs!$G$6*$D3724)*churn_nonbuyers)*(ic*Inputs!$C$6+fee_wd*Inputs!$E$6*(1-$B3724)+fee_fx*Inputs!$D$6-cost_acc-cost_wd*Inputs!$E$6*(1-$B3724)-cost_fx*Inputs!$D$6))</f>
        <v>232739.868827396</v>
      </c>
      <c r="H3724" s="0" t="n">
        <f aca="false">12*Inputs!$B$7*(MIN(1,$H$51*$C3724)*(ic*Inputs!$C$7+pE+fee_fx*Inputs!$D$7-cost_acc-cost_wd*Inputs!$E$7*$E3724-cost_fx*Inputs!$D$7-$F3724)+(1-MIN(1,$H$51*$C3724))*(1-MIN(1,Inputs!$G$7*$D3724)*churn_nonbuyers)*(ic*Inputs!$C$7+fee_wd*Inputs!$E$7*(1-$B3724)+fee_fx*Inputs!$D$7-cost_acc-cost_wd*Inputs!$E$7*(1-$B3724)-cost_fx*Inputs!$D$7))</f>
        <v>428531.096993551</v>
      </c>
      <c r="I3724" s="0" t="n">
        <f aca="false">12*Inputs!$B$8*(MIN(1,$H$52*$C3724)*(ic*Inputs!$C$8+pT-cost_acc-cost_wd*Inputs!$E$8-cost_fx*Inputs!$D$8-cost_ins)+(1-MIN(1,$H$52*$C3724))*(1-MIN(1,Inputs!$G$8*$D3724)*churn_nonbuyers)*(ic*Inputs!$C$8+fee_wd*Inputs!$E$8*(1-$B3724)+fee_fx*Inputs!$D$8-cost_acc-cost_wd*Inputs!$E$8*(1-$B3724)-cost_fx*Inputs!$D$8))</f>
        <v>169479.181872</v>
      </c>
      <c r="J3724" s="0" t="n">
        <f aca="false">G3724+H3724+I3724-fixed</f>
        <v>130750.147692947</v>
      </c>
      <c r="K3724" s="0" t="n">
        <f aca="false">12*Inputs!$B$6*(1-MIN(1,Inputs!$G$6*$D3724)*churn_nonbuyers)*(ic*Inputs!$C$6+fee_wd*Inputs!$E$6*(1-$B3724)+fee_fx*Inputs!$D$6-cost_acc-cost_wd*Inputs!$E$6*(1-$B3724)-cost_fx*Inputs!$D$6)</f>
        <v>167523.607636819</v>
      </c>
      <c r="L3724" s="0" t="n">
        <f aca="false">12*Inputs!$B$7*(1-MIN(1,Inputs!$G$7*$D3724)*churn_nonbuyers)*(ic*Inputs!$C$7+fee_wd*Inputs!$E$7*(1-$B3724)+fee_fx*Inputs!$D$7-cost_acc-cost_wd*Inputs!$E$7*(1-$B3724)-cost_fx*Inputs!$D$7)</f>
        <v>365582.928358092</v>
      </c>
      <c r="M3724" s="0" t="n">
        <f aca="false">12*Inputs!$B$8*(1-MIN(1,Inputs!$G$8*$D3724)*churn_nonbuyers)*(ic*Inputs!$C$8+fee_wd*Inputs!$E$8*(1-$B3724)+fee_fx*Inputs!$D$8-cost_acc-cost_wd*Inputs!$E$8*(1-$B3724)-cost_fx*Inputs!$D$8)</f>
        <v>0</v>
      </c>
      <c r="N3724" s="0" t="n">
        <f aca="false">K3724+L3724+I3724-fixed</f>
        <v>2585.71786691074</v>
      </c>
      <c r="O3724" s="0" t="n">
        <f aca="false">K3724+L3724+M3724-fixed</f>
        <v>-166893.464005089</v>
      </c>
      <c r="P3724" s="0" t="n">
        <f aca="false">12*Inputs!$B$6*(1-MIN(1,Inputs!$F$6*$D3724))*(ic*Inputs!$C$6+flat_fee-cost_acc-cost_wd*Inputs!$E$6*$E3724-cost_fx*Inputs!$D$6)+12*Inputs!$B$7*(1-MIN(1,Inputs!$F$7*$D3724))*(ic*Inputs!$C$7+flat_fee-cost_acc-cost_wd*Inputs!$E$7*$E3724-cost_fx*Inputs!$D$7)+12*Inputs!$B$8*(1-MIN(1,Inputs!$F$8*$D3724))*(ic*Inputs!$C$8+flat_fee-cost_acc-cost_wd*Inputs!$E$8*$E3724-cost_fx*Inputs!$D$8)-fixed</f>
        <v>-224693.52267616</v>
      </c>
    </row>
    <row r="3725" customFormat="false" ht="15" hidden="false" customHeight="false" outlineLevel="0" collapsed="false">
      <c r="A3725" s="0" t="n">
        <v>3660</v>
      </c>
      <c r="B3725" s="0" t="n">
        <v>0.248994</v>
      </c>
      <c r="C3725" s="0" t="n">
        <v>0.894305</v>
      </c>
      <c r="D3725" s="0" t="n">
        <v>1.504977</v>
      </c>
      <c r="E3725" s="0" t="n">
        <v>1.352125</v>
      </c>
      <c r="F3725" s="0" t="n">
        <v>0.244747</v>
      </c>
      <c r="G3725" s="0" t="n">
        <f aca="false">12*Inputs!$B$6*(MIN(1,$H$50*$C3725)*(ic*Inputs!$C$6+pS+fee_fx*Inputs!$D$6-cost_acc-cost_wd*Inputs!$E$6*$E3725-cost_fx*Inputs!$D$6-$F3725)+(1-MIN(1,$H$50*$C3725))*(1-MIN(1,Inputs!$G$6*$D3725)*churn_nonbuyers)*(ic*Inputs!$C$6+fee_wd*Inputs!$E$6*(1-$B3725)+fee_fx*Inputs!$D$6-cost_acc-cost_wd*Inputs!$E$6*(1-$B3725)-cost_fx*Inputs!$D$6))</f>
        <v>195737.797020968</v>
      </c>
      <c r="H3725" s="0" t="n">
        <f aca="false">12*Inputs!$B$7*(MIN(1,$H$51*$C3725)*(ic*Inputs!$C$7+pE+fee_fx*Inputs!$D$7-cost_acc-cost_wd*Inputs!$E$7*$E3725-cost_fx*Inputs!$D$7-$F3725)+(1-MIN(1,$H$51*$C3725))*(1-MIN(1,Inputs!$G$7*$D3725)*churn_nonbuyers)*(ic*Inputs!$C$7+fee_wd*Inputs!$E$7*(1-$B3725)+fee_fx*Inputs!$D$7-cost_acc-cost_wd*Inputs!$E$7*(1-$B3725)-cost_fx*Inputs!$D$7))</f>
        <v>371630.763747095</v>
      </c>
      <c r="I3725" s="0" t="n">
        <f aca="false">12*Inputs!$B$8*(MIN(1,$H$52*$C3725)*(ic*Inputs!$C$8+pT-cost_acc-cost_wd*Inputs!$E$8-cost_fx*Inputs!$D$8-cost_ins)+(1-MIN(1,$H$52*$C3725))*(1-MIN(1,Inputs!$G$8*$D3725)*churn_nonbuyers)*(ic*Inputs!$C$8+fee_wd*Inputs!$E$8*(1-$B3725)+fee_fx*Inputs!$D$8-cost_acc-cost_wd*Inputs!$E$8*(1-$B3725)-cost_fx*Inputs!$D$8))</f>
        <v>128908.69992</v>
      </c>
      <c r="J3725" s="0" t="n">
        <f aca="false">G3725+H3725+I3725-fixed</f>
        <v>-3722.73931193643</v>
      </c>
      <c r="K3725" s="0" t="n">
        <f aca="false">12*Inputs!$B$6*(1-MIN(1,Inputs!$G$6*$D3725)*churn_nonbuyers)*(ic*Inputs!$C$6+fee_wd*Inputs!$E$6*(1-$B3725)+fee_fx*Inputs!$D$6-cost_acc-cost_wd*Inputs!$E$6*(1-$B3725)-cost_fx*Inputs!$D$6)</f>
        <v>153272.753590594</v>
      </c>
      <c r="L3725" s="0" t="n">
        <f aca="false">12*Inputs!$B$7*(1-MIN(1,Inputs!$G$7*$D3725)*churn_nonbuyers)*(ic*Inputs!$C$7+fee_wd*Inputs!$E$7*(1-$B3725)+fee_fx*Inputs!$D$7-cost_acc-cost_wd*Inputs!$E$7*(1-$B3725)-cost_fx*Inputs!$D$7)</f>
        <v>350759.496858356</v>
      </c>
      <c r="M3725" s="0" t="n">
        <f aca="false">12*Inputs!$B$8*(1-MIN(1,Inputs!$G$8*$D3725)*churn_nonbuyers)*(ic*Inputs!$C$8+fee_wd*Inputs!$E$8*(1-$B3725)+fee_fx*Inputs!$D$8-cost_acc-cost_wd*Inputs!$E$8*(1-$B3725)-cost_fx*Inputs!$D$8)</f>
        <v>0</v>
      </c>
      <c r="N3725" s="0" t="n">
        <f aca="false">K3725+L3725+I3725-fixed</f>
        <v>-67059.0496310503</v>
      </c>
      <c r="O3725" s="0" t="n">
        <f aca="false">K3725+L3725+M3725-fixed</f>
        <v>-195967.74955105</v>
      </c>
      <c r="P3725" s="0" t="n">
        <f aca="false">12*Inputs!$B$6*(1-MIN(1,Inputs!$F$6*$D3725))*(ic*Inputs!$C$6+flat_fee-cost_acc-cost_wd*Inputs!$E$6*$E3725-cost_fx*Inputs!$D$6)+12*Inputs!$B$7*(1-MIN(1,Inputs!$F$7*$D3725))*(ic*Inputs!$C$7+flat_fee-cost_acc-cost_wd*Inputs!$E$7*$E3725-cost_fx*Inputs!$D$7)+12*Inputs!$B$8*(1-MIN(1,Inputs!$F$8*$D3725))*(ic*Inputs!$C$8+flat_fee-cost_acc-cost_wd*Inputs!$E$8*$E3725-cost_fx*Inputs!$D$8)-fixed</f>
        <v>-323741.063386</v>
      </c>
    </row>
    <row r="3726" customFormat="false" ht="15" hidden="false" customHeight="false" outlineLevel="0" collapsed="false">
      <c r="A3726" s="0" t="n">
        <v>3661</v>
      </c>
      <c r="B3726" s="0" t="n">
        <v>0.171783</v>
      </c>
      <c r="C3726" s="0" t="n">
        <v>0.998121</v>
      </c>
      <c r="D3726" s="0" t="n">
        <v>1.877391</v>
      </c>
      <c r="E3726" s="0" t="n">
        <v>1.172818</v>
      </c>
      <c r="F3726" s="0" t="n">
        <v>0.38141</v>
      </c>
      <c r="G3726" s="0" t="n">
        <f aca="false">12*Inputs!$B$6*(MIN(1,$H$50*$C3726)*(ic*Inputs!$C$6+pS+fee_fx*Inputs!$D$6-cost_acc-cost_wd*Inputs!$E$6*$E3726-cost_fx*Inputs!$D$6-$F3726)+(1-MIN(1,$H$50*$C3726))*(1-MIN(1,Inputs!$G$6*$D3726)*churn_nonbuyers)*(ic*Inputs!$C$6+fee_wd*Inputs!$E$6*(1-$B3726)+fee_fx*Inputs!$D$6-cost_acc-cost_wd*Inputs!$E$6*(1-$B3726)-cost_fx*Inputs!$D$6))</f>
        <v>208078.449615409</v>
      </c>
      <c r="H3726" s="0" t="n">
        <f aca="false">12*Inputs!$B$7*(MIN(1,$H$51*$C3726)*(ic*Inputs!$C$7+pE+fee_fx*Inputs!$D$7-cost_acc-cost_wd*Inputs!$E$7*$E3726-cost_fx*Inputs!$D$7-$F3726)+(1-MIN(1,$H$51*$C3726))*(1-MIN(1,Inputs!$G$7*$D3726)*churn_nonbuyers)*(ic*Inputs!$C$7+fee_wd*Inputs!$E$7*(1-$B3726)+fee_fx*Inputs!$D$7-cost_acc-cost_wd*Inputs!$E$7*(1-$B3726)-cost_fx*Inputs!$D$7))</f>
        <v>390651.603635549</v>
      </c>
      <c r="I3726" s="0" t="n">
        <f aca="false">12*Inputs!$B$8*(MIN(1,$H$52*$C3726)*(ic*Inputs!$C$8+pT-cost_acc-cost_wd*Inputs!$E$8-cost_fx*Inputs!$D$8-cost_ins)+(1-MIN(1,$H$52*$C3726))*(1-MIN(1,Inputs!$G$8*$D3726)*churn_nonbuyers)*(ic*Inputs!$C$8+fee_wd*Inputs!$E$8*(1-$B3726)+fee_fx*Inputs!$D$8-cost_acc-cost_wd*Inputs!$E$8*(1-$B3726)-cost_fx*Inputs!$D$8))</f>
        <v>143873.153424</v>
      </c>
      <c r="J3726" s="0" t="n">
        <f aca="false">G3726+H3726+I3726-fixed</f>
        <v>42603.2066749571</v>
      </c>
      <c r="K3726" s="0" t="n">
        <f aca="false">12*Inputs!$B$6*(1-MIN(1,Inputs!$G$6*$D3726)*churn_nonbuyers)*(ic*Inputs!$C$6+fee_wd*Inputs!$E$6*(1-$B3726)+fee_fx*Inputs!$D$6-cost_acc-cost_wd*Inputs!$E$6*(1-$B3726)-cost_fx*Inputs!$D$6)</f>
        <v>160261.174498702</v>
      </c>
      <c r="L3726" s="0" t="n">
        <f aca="false">12*Inputs!$B$7*(1-MIN(1,Inputs!$G$7*$D3726)*churn_nonbuyers)*(ic*Inputs!$C$7+fee_wd*Inputs!$E$7*(1-$B3726)+fee_fx*Inputs!$D$7-cost_acc-cost_wd*Inputs!$E$7*(1-$B3726)-cost_fx*Inputs!$D$7)</f>
        <v>357147.543131221</v>
      </c>
      <c r="M3726" s="0" t="n">
        <f aca="false">12*Inputs!$B$8*(1-MIN(1,Inputs!$G$8*$D3726)*churn_nonbuyers)*(ic*Inputs!$C$8+fee_wd*Inputs!$E$8*(1-$B3726)+fee_fx*Inputs!$D$8-cost_acc-cost_wd*Inputs!$E$8*(1-$B3726)-cost_fx*Inputs!$D$8)</f>
        <v>0</v>
      </c>
      <c r="N3726" s="0" t="n">
        <f aca="false">K3726+L3726+I3726-fixed</f>
        <v>-38718.1289460774</v>
      </c>
      <c r="O3726" s="0" t="n">
        <f aca="false">K3726+L3726+M3726-fixed</f>
        <v>-182591.282370077</v>
      </c>
      <c r="P3726" s="0" t="n">
        <f aca="false">12*Inputs!$B$6*(1-MIN(1,Inputs!$F$6*$D3726))*(ic*Inputs!$C$6+flat_fee-cost_acc-cost_wd*Inputs!$E$6*$E3726-cost_fx*Inputs!$D$6)+12*Inputs!$B$7*(1-MIN(1,Inputs!$F$7*$D3726))*(ic*Inputs!$C$7+flat_fee-cost_acc-cost_wd*Inputs!$E$7*$E3726-cost_fx*Inputs!$D$7)+12*Inputs!$B$8*(1-MIN(1,Inputs!$F$8*$D3726))*(ic*Inputs!$C$8+flat_fee-cost_acc-cost_wd*Inputs!$E$8*$E3726-cost_fx*Inputs!$D$8)-fixed</f>
        <v>-437799.454752419</v>
      </c>
    </row>
    <row r="3727" customFormat="false" ht="15" hidden="false" customHeight="false" outlineLevel="0" collapsed="false">
      <c r="A3727" s="0" t="n">
        <v>3662</v>
      </c>
      <c r="B3727" s="0" t="n">
        <v>0.216456</v>
      </c>
      <c r="C3727" s="0" t="n">
        <v>0.974922</v>
      </c>
      <c r="D3727" s="0" t="n">
        <v>0.86979</v>
      </c>
      <c r="E3727" s="0" t="n">
        <v>1.039874</v>
      </c>
      <c r="F3727" s="0" t="n">
        <v>0.360369</v>
      </c>
      <c r="G3727" s="0" t="n">
        <f aca="false">12*Inputs!$B$6*(MIN(1,$H$50*$C3727)*(ic*Inputs!$C$6+pS+fee_fx*Inputs!$D$6-cost_acc-cost_wd*Inputs!$E$6*$E3727-cost_fx*Inputs!$D$6-$F3727)+(1-MIN(1,$H$50*$C3727))*(1-MIN(1,Inputs!$G$6*$D3727)*churn_nonbuyers)*(ic*Inputs!$C$6+fee_wd*Inputs!$E$6*(1-$B3727)+fee_fx*Inputs!$D$6-cost_acc-cost_wd*Inputs!$E$6*(1-$B3727)-cost_fx*Inputs!$D$6))</f>
        <v>212968.075196884</v>
      </c>
      <c r="H3727" s="0" t="n">
        <f aca="false">12*Inputs!$B$7*(MIN(1,$H$51*$C3727)*(ic*Inputs!$C$7+pE+fee_fx*Inputs!$D$7-cost_acc-cost_wd*Inputs!$E$7*$E3727-cost_fx*Inputs!$D$7-$F3727)+(1-MIN(1,$H$51*$C3727))*(1-MIN(1,Inputs!$G$7*$D3727)*churn_nonbuyers)*(ic*Inputs!$C$7+fee_wd*Inputs!$E$7*(1-$B3727)+fee_fx*Inputs!$D$7-cost_acc-cost_wd*Inputs!$E$7*(1-$B3727)-cost_fx*Inputs!$D$7))</f>
        <v>409142.523086649</v>
      </c>
      <c r="I3727" s="0" t="n">
        <f aca="false">12*Inputs!$B$8*(MIN(1,$H$52*$C3727)*(ic*Inputs!$C$8+pT-cost_acc-cost_wd*Inputs!$E$8-cost_fx*Inputs!$D$8-cost_ins)+(1-MIN(1,$H$52*$C3727))*(1-MIN(1,Inputs!$G$8*$D3727)*churn_nonbuyers)*(ic*Inputs!$C$8+fee_wd*Inputs!$E$8*(1-$B3727)+fee_fx*Inputs!$D$8-cost_acc-cost_wd*Inputs!$E$8*(1-$B3727)-cost_fx*Inputs!$D$8))</f>
        <v>179780.93998875</v>
      </c>
      <c r="J3727" s="0" t="n">
        <f aca="false">G3727+H3727+I3727-fixed</f>
        <v>101891.538272283</v>
      </c>
      <c r="K3727" s="0" t="n">
        <f aca="false">12*Inputs!$B$6*(1-MIN(1,Inputs!$G$6*$D3727)*churn_nonbuyers)*(ic*Inputs!$C$6+fee_wd*Inputs!$E$6*(1-$B3727)+fee_fx*Inputs!$D$6-cost_acc-cost_wd*Inputs!$E$6*(1-$B3727)-cost_fx*Inputs!$D$6)</f>
        <v>163018.405902528</v>
      </c>
      <c r="L3727" s="0" t="n">
        <f aca="false">12*Inputs!$B$7*(1-MIN(1,Inputs!$G$7*$D3727)*churn_nonbuyers)*(ic*Inputs!$C$7+fee_wd*Inputs!$E$7*(1-$B3727)+fee_fx*Inputs!$D$7-cost_acc-cost_wd*Inputs!$E$7*(1-$B3727)-cost_fx*Inputs!$D$7)</f>
        <v>362322.688021517</v>
      </c>
      <c r="M3727" s="0" t="n">
        <f aca="false">12*Inputs!$B$8*(1-MIN(1,Inputs!$G$8*$D3727)*churn_nonbuyers)*(ic*Inputs!$C$8+fee_wd*Inputs!$E$8*(1-$B3727)+fee_fx*Inputs!$D$8-cost_acc-cost_wd*Inputs!$E$8*(1-$B3727)-cost_fx*Inputs!$D$8)</f>
        <v>123606.407278464</v>
      </c>
      <c r="N3727" s="0" t="n">
        <f aca="false">K3727+L3727+I3727-fixed</f>
        <v>5122.03391279466</v>
      </c>
      <c r="O3727" s="0" t="n">
        <f aca="false">K3727+L3727+M3727-fixed</f>
        <v>-51052.4987974911</v>
      </c>
      <c r="P3727" s="0" t="n">
        <f aca="false">12*Inputs!$B$6*(1-MIN(1,Inputs!$F$6*$D3727))*(ic*Inputs!$C$6+flat_fee-cost_acc-cost_wd*Inputs!$E$6*$E3727-cost_fx*Inputs!$D$6)+12*Inputs!$B$7*(1-MIN(1,Inputs!$F$7*$D3727))*(ic*Inputs!$C$7+flat_fee-cost_acc-cost_wd*Inputs!$E$7*$E3727-cost_fx*Inputs!$D$7)+12*Inputs!$B$8*(1-MIN(1,Inputs!$F$8*$D3727))*(ic*Inputs!$C$8+flat_fee-cost_acc-cost_wd*Inputs!$E$8*$E3727-cost_fx*Inputs!$D$8)-fixed</f>
        <v>125429.4184304</v>
      </c>
    </row>
    <row r="3728" customFormat="false" ht="15" hidden="false" customHeight="false" outlineLevel="0" collapsed="false">
      <c r="A3728" s="0" t="n">
        <v>3663</v>
      </c>
      <c r="B3728" s="0" t="n">
        <v>0.042386</v>
      </c>
      <c r="C3728" s="0" t="n">
        <v>0.819626</v>
      </c>
      <c r="D3728" s="0" t="n">
        <v>1.539504</v>
      </c>
      <c r="E3728" s="0" t="n">
        <v>1.239103</v>
      </c>
      <c r="F3728" s="0" t="n">
        <v>0.402207</v>
      </c>
      <c r="G3728" s="0" t="n">
        <f aca="false">12*Inputs!$B$6*(MIN(1,$H$50*$C3728)*(ic*Inputs!$C$6+pS+fee_fx*Inputs!$D$6-cost_acc-cost_wd*Inputs!$E$6*$E3728-cost_fx*Inputs!$D$6-$F3728)+(1-MIN(1,$H$50*$C3728))*(1-MIN(1,Inputs!$G$6*$D3728)*churn_nonbuyers)*(ic*Inputs!$C$6+fee_wd*Inputs!$E$6*(1-$B3728)+fee_fx*Inputs!$D$6-cost_acc-cost_wd*Inputs!$E$6*(1-$B3728)-cost_fx*Inputs!$D$6))</f>
        <v>216745.97631439</v>
      </c>
      <c r="H3728" s="0" t="n">
        <f aca="false">12*Inputs!$B$7*(MIN(1,$H$51*$C3728)*(ic*Inputs!$C$7+pE+fee_fx*Inputs!$D$7-cost_acc-cost_wd*Inputs!$E$7*$E3728-cost_fx*Inputs!$D$7-$F3728)+(1-MIN(1,$H$51*$C3728))*(1-MIN(1,Inputs!$G$7*$D3728)*churn_nonbuyers)*(ic*Inputs!$C$7+fee_wd*Inputs!$E$7*(1-$B3728)+fee_fx*Inputs!$D$7-cost_acc-cost_wd*Inputs!$E$7*(1-$B3728)-cost_fx*Inputs!$D$7))</f>
        <v>391943.943757295</v>
      </c>
      <c r="I3728" s="0" t="n">
        <f aca="false">12*Inputs!$B$8*(MIN(1,$H$52*$C3728)*(ic*Inputs!$C$8+pT-cost_acc-cost_wd*Inputs!$E$8-cost_fx*Inputs!$D$8-cost_ins)+(1-MIN(1,$H$52*$C3728))*(1-MIN(1,Inputs!$G$8*$D3728)*churn_nonbuyers)*(ic*Inputs!$C$8+fee_wd*Inputs!$E$8*(1-$B3728)+fee_fx*Inputs!$D$8-cost_acc-cost_wd*Inputs!$E$8*(1-$B3728)-cost_fx*Inputs!$D$8))</f>
        <v>118144.170144</v>
      </c>
      <c r="J3728" s="0" t="n">
        <f aca="false">G3728+H3728+I3728-fixed</f>
        <v>26834.0902156848</v>
      </c>
      <c r="K3728" s="0" t="n">
        <f aca="false">12*Inputs!$B$6*(1-MIN(1,Inputs!$G$6*$D3728)*churn_nonbuyers)*(ic*Inputs!$C$6+fee_wd*Inputs!$E$6*(1-$B3728)+fee_fx*Inputs!$D$6-cost_acc-cost_wd*Inputs!$E$6*(1-$B3728)-cost_fx*Inputs!$D$6)</f>
        <v>180448.040279117</v>
      </c>
      <c r="L3728" s="0" t="n">
        <f aca="false">12*Inputs!$B$7*(1-MIN(1,Inputs!$G$7*$D3728)*churn_nonbuyers)*(ic*Inputs!$C$7+fee_wd*Inputs!$E$7*(1-$B3728)+fee_fx*Inputs!$D$7-cost_acc-cost_wd*Inputs!$E$7*(1-$B3728)-cost_fx*Inputs!$D$7)</f>
        <v>378756.47037547</v>
      </c>
      <c r="M3728" s="0" t="n">
        <f aca="false">12*Inputs!$B$8*(1-MIN(1,Inputs!$G$8*$D3728)*churn_nonbuyers)*(ic*Inputs!$C$8+fee_wd*Inputs!$E$8*(1-$B3728)+fee_fx*Inputs!$D$8-cost_acc-cost_wd*Inputs!$E$8*(1-$B3728)-cost_fx*Inputs!$D$8)</f>
        <v>0</v>
      </c>
      <c r="N3728" s="0" t="n">
        <f aca="false">K3728+L3728+I3728-fixed</f>
        <v>-22651.319201413</v>
      </c>
      <c r="O3728" s="0" t="n">
        <f aca="false">K3728+L3728+M3728-fixed</f>
        <v>-140795.489345413</v>
      </c>
      <c r="P3728" s="0" t="n">
        <f aca="false">12*Inputs!$B$6*(1-MIN(1,Inputs!$F$6*$D3728))*(ic*Inputs!$C$6+flat_fee-cost_acc-cost_wd*Inputs!$E$6*$E3728-cost_fx*Inputs!$D$6)+12*Inputs!$B$7*(1-MIN(1,Inputs!$F$7*$D3728))*(ic*Inputs!$C$7+flat_fee-cost_acc-cost_wd*Inputs!$E$7*$E3728-cost_fx*Inputs!$D$7)+12*Inputs!$B$8*(1-MIN(1,Inputs!$F$8*$D3728))*(ic*Inputs!$C$8+flat_fee-cost_acc-cost_wd*Inputs!$E$8*$E3728-cost_fx*Inputs!$D$8)-fixed</f>
        <v>-306102.62173312</v>
      </c>
    </row>
    <row r="3729" customFormat="false" ht="15" hidden="false" customHeight="false" outlineLevel="0" collapsed="false">
      <c r="A3729" s="0" t="n">
        <v>3664</v>
      </c>
      <c r="B3729" s="0" t="n">
        <v>0.523303</v>
      </c>
      <c r="C3729" s="0" t="n">
        <v>0.921526</v>
      </c>
      <c r="D3729" s="0" t="n">
        <v>0.93759</v>
      </c>
      <c r="E3729" s="0" t="n">
        <v>1.337623</v>
      </c>
      <c r="F3729" s="0" t="n">
        <v>0.387296</v>
      </c>
      <c r="G3729" s="0" t="n">
        <f aca="false">12*Inputs!$B$6*(MIN(1,$H$50*$C3729)*(ic*Inputs!$C$6+pS+fee_fx*Inputs!$D$6-cost_acc-cost_wd*Inputs!$E$6*$E3729-cost_fx*Inputs!$D$6-$F3729)+(1-MIN(1,$H$50*$C3729))*(1-MIN(1,Inputs!$G$6*$D3729)*churn_nonbuyers)*(ic*Inputs!$C$6+fee_wd*Inputs!$E$6*(1-$B3729)+fee_fx*Inputs!$D$6-cost_acc-cost_wd*Inputs!$E$6*(1-$B3729)-cost_fx*Inputs!$D$6))</f>
        <v>163793.903959865</v>
      </c>
      <c r="H3729" s="0" t="n">
        <f aca="false">12*Inputs!$B$7*(MIN(1,$H$51*$C3729)*(ic*Inputs!$C$7+pE+fee_fx*Inputs!$D$7-cost_acc-cost_wd*Inputs!$E$7*$E3729-cost_fx*Inputs!$D$7-$F3729)+(1-MIN(1,$H$51*$C3729))*(1-MIN(1,Inputs!$G$7*$D3729)*churn_nonbuyers)*(ic*Inputs!$C$7+fee_wd*Inputs!$E$7*(1-$B3729)+fee_fx*Inputs!$D$7-cost_acc-cost_wd*Inputs!$E$7*(1-$B3729)-cost_fx*Inputs!$D$7))</f>
        <v>345948.351455745</v>
      </c>
      <c r="I3729" s="0" t="n">
        <f aca="false">12*Inputs!$B$8*(MIN(1,$H$52*$C3729)*(ic*Inputs!$C$8+pT-cost_acc-cost_wd*Inputs!$E$8-cost_fx*Inputs!$D$8-cost_ins)+(1-MIN(1,$H$52*$C3729))*(1-MIN(1,Inputs!$G$8*$D3729)*churn_nonbuyers)*(ic*Inputs!$C$8+fee_wd*Inputs!$E$8*(1-$B3729)+fee_fx*Inputs!$D$8-cost_acc-cost_wd*Inputs!$E$8*(1-$B3729)-cost_fx*Inputs!$D$8))</f>
        <v>169584.396389088</v>
      </c>
      <c r="J3729" s="0" t="n">
        <f aca="false">G3729+H3729+I3729-fixed</f>
        <v>-20673.3481953013</v>
      </c>
      <c r="K3729" s="0" t="n">
        <f aca="false">12*Inputs!$B$6*(1-MIN(1,Inputs!$G$6*$D3729)*churn_nonbuyers)*(ic*Inputs!$C$6+fee_wd*Inputs!$E$6*(1-$B3729)+fee_fx*Inputs!$D$6-cost_acc-cost_wd*Inputs!$E$6*(1-$B3729)-cost_fx*Inputs!$D$6)</f>
        <v>120326.095150344</v>
      </c>
      <c r="L3729" s="0" t="n">
        <f aca="false">12*Inputs!$B$7*(1-MIN(1,Inputs!$G$7*$D3729)*churn_nonbuyers)*(ic*Inputs!$C$7+fee_wd*Inputs!$E$7*(1-$B3729)+fee_fx*Inputs!$D$7-cost_acc-cost_wd*Inputs!$E$7*(1-$B3729)-cost_fx*Inputs!$D$7)</f>
        <v>318622.859970206</v>
      </c>
      <c r="M3729" s="0" t="n">
        <f aca="false">12*Inputs!$B$8*(1-MIN(1,Inputs!$G$8*$D3729)*churn_nonbuyers)*(ic*Inputs!$C$8+fee_wd*Inputs!$E$8*(1-$B3729)+fee_fx*Inputs!$D$8-cost_acc-cost_wd*Inputs!$E$8*(1-$B3729)-cost_fx*Inputs!$D$8)</f>
        <v>103546.519768272</v>
      </c>
      <c r="N3729" s="0" t="n">
        <f aca="false">K3729+L3729+I3729-fixed</f>
        <v>-91466.6484903612</v>
      </c>
      <c r="O3729" s="0" t="n">
        <f aca="false">K3729+L3729+M3729-fixed</f>
        <v>-157504.525111177</v>
      </c>
      <c r="P3729" s="0" t="n">
        <f aca="false">12*Inputs!$B$6*(1-MIN(1,Inputs!$F$6*$D3729))*(ic*Inputs!$C$6+flat_fee-cost_acc-cost_wd*Inputs!$E$6*$E3729-cost_fx*Inputs!$D$6)+12*Inputs!$B$7*(1-MIN(1,Inputs!$F$7*$D3729))*(ic*Inputs!$C$7+flat_fee-cost_acc-cost_wd*Inputs!$E$7*$E3729-cost_fx*Inputs!$D$7)+12*Inputs!$B$8*(1-MIN(1,Inputs!$F$8*$D3729))*(ic*Inputs!$C$8+flat_fee-cost_acc-cost_wd*Inputs!$E$8*$E3729-cost_fx*Inputs!$D$8)-fixed</f>
        <v>-45243.4418632</v>
      </c>
    </row>
    <row r="3730" customFormat="false" ht="15" hidden="false" customHeight="false" outlineLevel="0" collapsed="false">
      <c r="A3730" s="0" t="n">
        <v>3665</v>
      </c>
      <c r="B3730" s="0" t="n">
        <v>0.200255</v>
      </c>
      <c r="C3730" s="0" t="n">
        <v>0.95332</v>
      </c>
      <c r="D3730" s="0" t="n">
        <v>0.945774</v>
      </c>
      <c r="E3730" s="0" t="n">
        <v>1.374417</v>
      </c>
      <c r="F3730" s="0" t="n">
        <v>0.197787</v>
      </c>
      <c r="G3730" s="0" t="n">
        <f aca="false">12*Inputs!$B$6*(MIN(1,$H$50*$C3730)*(ic*Inputs!$C$6+pS+fee_fx*Inputs!$D$6-cost_acc-cost_wd*Inputs!$E$6*$E3730-cost_fx*Inputs!$D$6-$F3730)+(1-MIN(1,$H$50*$C3730))*(1-MIN(1,Inputs!$G$6*$D3730)*churn_nonbuyers)*(ic*Inputs!$C$6+fee_wd*Inputs!$E$6*(1-$B3730)+fee_fx*Inputs!$D$6-cost_acc-cost_wd*Inputs!$E$6*(1-$B3730)-cost_fx*Inputs!$D$6))</f>
        <v>209539.266223448</v>
      </c>
      <c r="H3730" s="0" t="n">
        <f aca="false">12*Inputs!$B$7*(MIN(1,$H$51*$C3730)*(ic*Inputs!$C$7+pE+fee_fx*Inputs!$D$7-cost_acc-cost_wd*Inputs!$E$7*$E3730-cost_fx*Inputs!$D$7-$F3730)+(1-MIN(1,$H$51*$C3730))*(1-MIN(1,Inputs!$G$7*$D3730)*churn_nonbuyers)*(ic*Inputs!$C$7+fee_wd*Inputs!$E$7*(1-$B3730)+fee_fx*Inputs!$D$7-cost_acc-cost_wd*Inputs!$E$7*(1-$B3730)-cost_fx*Inputs!$D$7))</f>
        <v>381170.056113186</v>
      </c>
      <c r="I3730" s="0" t="n">
        <f aca="false">12*Inputs!$B$8*(MIN(1,$H$52*$C3730)*(ic*Inputs!$C$8+pT-cost_acc-cost_wd*Inputs!$E$8-cost_fx*Inputs!$D$8-cost_ins)+(1-MIN(1,$H$52*$C3730))*(1-MIN(1,Inputs!$G$8*$D3730)*churn_nonbuyers)*(ic*Inputs!$C$8+fee_wd*Inputs!$E$8*(1-$B3730)+fee_fx*Inputs!$D$8-cost_acc-cost_wd*Inputs!$E$8*(1-$B3730)-cost_fx*Inputs!$D$8))</f>
        <v>173031.99035264</v>
      </c>
      <c r="J3730" s="0" t="n">
        <f aca="false">G3730+H3730+I3730-fixed</f>
        <v>63741.3126892742</v>
      </c>
      <c r="K3730" s="0" t="n">
        <f aca="false">12*Inputs!$B$6*(1-MIN(1,Inputs!$G$6*$D3730)*churn_nonbuyers)*(ic*Inputs!$C$6+fee_wd*Inputs!$E$6*(1-$B3730)+fee_fx*Inputs!$D$6-cost_acc-cost_wd*Inputs!$E$6*(1-$B3730)-cost_fx*Inputs!$D$6)</f>
        <v>164593.529081064</v>
      </c>
      <c r="L3730" s="0" t="n">
        <f aca="false">12*Inputs!$B$7*(1-MIN(1,Inputs!$G$7*$D3730)*churn_nonbuyers)*(ic*Inputs!$C$7+fee_wd*Inputs!$E$7*(1-$B3730)+fee_fx*Inputs!$D$7-cost_acc-cost_wd*Inputs!$E$7*(1-$B3730)-cost_fx*Inputs!$D$7)</f>
        <v>363741.388296638</v>
      </c>
      <c r="M3730" s="0" t="n">
        <f aca="false">12*Inputs!$B$8*(1-MIN(1,Inputs!$G$8*$D3730)*churn_nonbuyers)*(ic*Inputs!$C$8+fee_wd*Inputs!$E$8*(1-$B3730)+fee_fx*Inputs!$D$8-cost_acc-cost_wd*Inputs!$E$8*(1-$B3730)-cost_fx*Inputs!$D$8)</f>
        <v>107061.021151632</v>
      </c>
      <c r="N3730" s="0" t="n">
        <f aca="false">K3730+L3730+I3730-fixed</f>
        <v>1366.9077303427</v>
      </c>
      <c r="O3730" s="0" t="n">
        <f aca="false">K3730+L3730+M3730-fixed</f>
        <v>-64604.0614706655</v>
      </c>
      <c r="P3730" s="0" t="n">
        <f aca="false">12*Inputs!$B$6*(1-MIN(1,Inputs!$F$6*$D3730))*(ic*Inputs!$C$6+flat_fee-cost_acc-cost_wd*Inputs!$E$6*$E3730-cost_fx*Inputs!$D$6)+12*Inputs!$B$7*(1-MIN(1,Inputs!$F$7*$D3730))*(ic*Inputs!$C$7+flat_fee-cost_acc-cost_wd*Inputs!$E$7*$E3730-cost_fx*Inputs!$D$7)+12*Inputs!$B$8*(1-MIN(1,Inputs!$F$8*$D3730))*(ic*Inputs!$C$8+flat_fee-cost_acc-cost_wd*Inputs!$E$8*$E3730-cost_fx*Inputs!$D$8)-fixed</f>
        <v>-65569.3369700799</v>
      </c>
    </row>
    <row r="3731" customFormat="false" ht="15" hidden="false" customHeight="false" outlineLevel="0" collapsed="false">
      <c r="A3731" s="0" t="n">
        <v>3666</v>
      </c>
      <c r="B3731" s="0" t="n">
        <v>0.117966</v>
      </c>
      <c r="C3731" s="0" t="n">
        <v>0.975455</v>
      </c>
      <c r="D3731" s="0" t="n">
        <v>0.982416</v>
      </c>
      <c r="E3731" s="0" t="n">
        <v>1.055861</v>
      </c>
      <c r="F3731" s="0" t="n">
        <v>0.318365</v>
      </c>
      <c r="G3731" s="0" t="n">
        <f aca="false">12*Inputs!$B$6*(MIN(1,$H$50*$C3731)*(ic*Inputs!$C$6+pS+fee_fx*Inputs!$D$6-cost_acc-cost_wd*Inputs!$E$6*$E3731-cost_fx*Inputs!$D$6-$F3731)+(1-MIN(1,$H$50*$C3731))*(1-MIN(1,Inputs!$G$6*$D3731)*churn_nonbuyers)*(ic*Inputs!$C$6+fee_wd*Inputs!$E$6*(1-$B3731)+fee_fx*Inputs!$D$6-cost_acc-cost_wd*Inputs!$E$6*(1-$B3731)-cost_fx*Inputs!$D$6))</f>
        <v>225128.762591135</v>
      </c>
      <c r="H3731" s="0" t="n">
        <f aca="false">12*Inputs!$B$7*(MIN(1,$H$51*$C3731)*(ic*Inputs!$C$7+pE+fee_fx*Inputs!$D$7-cost_acc-cost_wd*Inputs!$E$7*$E3731-cost_fx*Inputs!$D$7-$F3731)+(1-MIN(1,$H$51*$C3731))*(1-MIN(1,Inputs!$G$7*$D3731)*churn_nonbuyers)*(ic*Inputs!$C$7+fee_wd*Inputs!$E$7*(1-$B3731)+fee_fx*Inputs!$D$7-cost_acc-cost_wd*Inputs!$E$7*(1-$B3731)-cost_fx*Inputs!$D$7))</f>
        <v>417359.000505077</v>
      </c>
      <c r="I3731" s="0" t="n">
        <f aca="false">12*Inputs!$B$8*(MIN(1,$H$52*$C3731)*(ic*Inputs!$C$8+pT-cost_acc-cost_wd*Inputs!$E$8-cost_fx*Inputs!$D$8-cost_ins)+(1-MIN(1,$H$52*$C3731))*(1-MIN(1,Inputs!$G$8*$D3731)*churn_nonbuyers)*(ic*Inputs!$C$8+fee_wd*Inputs!$E$8*(1-$B3731)+fee_fx*Inputs!$D$8-cost_acc-cost_wd*Inputs!$E$8*(1-$B3731)-cost_fx*Inputs!$D$8))</f>
        <v>172377.797860901</v>
      </c>
      <c r="J3731" s="0" t="n">
        <f aca="false">G3731+H3731+I3731-fixed</f>
        <v>114865.560957113</v>
      </c>
      <c r="K3731" s="0" t="n">
        <f aca="false">12*Inputs!$B$6*(1-MIN(1,Inputs!$G$6*$D3731)*churn_nonbuyers)*(ic*Inputs!$C$6+fee_wd*Inputs!$E$6*(1-$B3731)+fee_fx*Inputs!$D$6-cost_acc-cost_wd*Inputs!$E$6*(1-$B3731)-cost_fx*Inputs!$D$6)</f>
        <v>175544.562858163</v>
      </c>
      <c r="L3731" s="0" t="n">
        <f aca="false">12*Inputs!$B$7*(1-MIN(1,Inputs!$G$7*$D3731)*churn_nonbuyers)*(ic*Inputs!$C$7+fee_wd*Inputs!$E$7*(1-$B3731)+fee_fx*Inputs!$D$7-cost_acc-cost_wd*Inputs!$E$7*(1-$B3731)-cost_fx*Inputs!$D$7)</f>
        <v>374830.244146898</v>
      </c>
      <c r="M3731" s="0" t="n">
        <f aca="false">12*Inputs!$B$8*(1-MIN(1,Inputs!$G$8*$D3731)*churn_nonbuyers)*(ic*Inputs!$C$8+fee_wd*Inputs!$E$8*(1-$B3731)+fee_fx*Inputs!$D$8-cost_acc-cost_wd*Inputs!$E$8*(1-$B3731)-cost_fx*Inputs!$D$8)</f>
        <v>100169.184964762</v>
      </c>
      <c r="N3731" s="0" t="n">
        <f aca="false">K3731+L3731+I3731-fixed</f>
        <v>22752.6048659617</v>
      </c>
      <c r="O3731" s="0" t="n">
        <f aca="false">K3731+L3731+M3731-fixed</f>
        <v>-49456.0080301772</v>
      </c>
      <c r="P3731" s="0" t="n">
        <f aca="false">12*Inputs!$B$6*(1-MIN(1,Inputs!$F$6*$D3731))*(ic*Inputs!$C$6+flat_fee-cost_acc-cost_wd*Inputs!$E$6*$E3731-cost_fx*Inputs!$D$6)+12*Inputs!$B$7*(1-MIN(1,Inputs!$F$7*$D3731))*(ic*Inputs!$C$7+flat_fee-cost_acc-cost_wd*Inputs!$E$7*$E3731-cost_fx*Inputs!$D$7)+12*Inputs!$B$8*(1-MIN(1,Inputs!$F$8*$D3731))*(ic*Inputs!$C$8+flat_fee-cost_acc-cost_wd*Inputs!$E$8*$E3731-cost_fx*Inputs!$D$8)-fixed</f>
        <v>56020.4155942401</v>
      </c>
    </row>
    <row r="3732" customFormat="false" ht="15" hidden="false" customHeight="false" outlineLevel="0" collapsed="false">
      <c r="A3732" s="0" t="n">
        <v>3667</v>
      </c>
      <c r="B3732" s="0" t="n">
        <v>0.237095</v>
      </c>
      <c r="C3732" s="0" t="n">
        <v>1.0089</v>
      </c>
      <c r="D3732" s="0" t="n">
        <v>1.281524</v>
      </c>
      <c r="E3732" s="0" t="n">
        <v>1.281782</v>
      </c>
      <c r="F3732" s="0" t="n">
        <v>0.151314</v>
      </c>
      <c r="G3732" s="0" t="n">
        <f aca="false">12*Inputs!$B$6*(MIN(1,$H$50*$C3732)*(ic*Inputs!$C$6+pS+fee_fx*Inputs!$D$6-cost_acc-cost_wd*Inputs!$E$6*$E3732-cost_fx*Inputs!$D$6-$F3732)+(1-MIN(1,$H$50*$C3732))*(1-MIN(1,Inputs!$G$6*$D3732)*churn_nonbuyers)*(ic*Inputs!$C$6+fee_wd*Inputs!$E$6*(1-$B3732)+fee_fx*Inputs!$D$6-cost_acc-cost_wd*Inputs!$E$6*(1-$B3732)-cost_fx*Inputs!$D$6))</f>
        <v>208162.766389195</v>
      </c>
      <c r="H3732" s="0" t="n">
        <f aca="false">12*Inputs!$B$7*(MIN(1,$H$51*$C3732)*(ic*Inputs!$C$7+pE+fee_fx*Inputs!$D$7-cost_acc-cost_wd*Inputs!$E$7*$E3732-cost_fx*Inputs!$D$7-$F3732)+(1-MIN(1,$H$51*$C3732))*(1-MIN(1,Inputs!$G$7*$D3732)*churn_nonbuyers)*(ic*Inputs!$C$7+fee_wd*Inputs!$E$7*(1-$B3732)+fee_fx*Inputs!$D$7-cost_acc-cost_wd*Inputs!$E$7*(1-$B3732)-cost_fx*Inputs!$D$7))</f>
        <v>390361.886239936</v>
      </c>
      <c r="I3732" s="0" t="n">
        <f aca="false">12*Inputs!$B$8*(MIN(1,$H$52*$C3732)*(ic*Inputs!$C$8+pT-cost_acc-cost_wd*Inputs!$E$8-cost_fx*Inputs!$D$8-cost_ins)+(1-MIN(1,$H$52*$C3732))*(1-MIN(1,Inputs!$G$8*$D3732)*churn_nonbuyers)*(ic*Inputs!$C$8+fee_wd*Inputs!$E$8*(1-$B3732)+fee_fx*Inputs!$D$8-cost_acc-cost_wd*Inputs!$E$8*(1-$B3732)-cost_fx*Inputs!$D$8))</f>
        <v>154952.655581719</v>
      </c>
      <c r="J3732" s="0" t="n">
        <f aca="false">G3732+H3732+I3732-fixed</f>
        <v>53477.3082108503</v>
      </c>
      <c r="K3732" s="0" t="n">
        <f aca="false">12*Inputs!$B$6*(1-MIN(1,Inputs!$G$6*$D3732)*churn_nonbuyers)*(ic*Inputs!$C$6+fee_wd*Inputs!$E$6*(1-$B3732)+fee_fx*Inputs!$D$6-cost_acc-cost_wd*Inputs!$E$6*(1-$B3732)-cost_fx*Inputs!$D$6)</f>
        <v>156728.227196016</v>
      </c>
      <c r="L3732" s="0" t="n">
        <f aca="false">12*Inputs!$B$7*(1-MIN(1,Inputs!$G$7*$D3732)*churn_nonbuyers)*(ic*Inputs!$C$7+fee_wd*Inputs!$E$7*(1-$B3732)+fee_fx*Inputs!$D$7-cost_acc-cost_wd*Inputs!$E$7*(1-$B3732)-cost_fx*Inputs!$D$7)</f>
        <v>354869.60716561</v>
      </c>
      <c r="M3732" s="0" t="n">
        <f aca="false">12*Inputs!$B$8*(1-MIN(1,Inputs!$G$8*$D3732)*churn_nonbuyers)*(ic*Inputs!$C$8+fee_wd*Inputs!$E$8*(1-$B3732)+fee_fx*Inputs!$D$8-cost_acc-cost_wd*Inputs!$E$8*(1-$B3732)-cost_fx*Inputs!$D$8)</f>
        <v>32425.959021408</v>
      </c>
      <c r="N3732" s="0" t="n">
        <f aca="false">K3732+L3732+I3732-fixed</f>
        <v>-33449.5100566554</v>
      </c>
      <c r="O3732" s="0" t="n">
        <f aca="false">K3732+L3732+M3732-fixed</f>
        <v>-155976.206616966</v>
      </c>
      <c r="P3732" s="0" t="n">
        <f aca="false">12*Inputs!$B$6*(1-MIN(1,Inputs!$F$6*$D3732))*(ic*Inputs!$C$6+flat_fee-cost_acc-cost_wd*Inputs!$E$6*$E3732-cost_fx*Inputs!$D$6)+12*Inputs!$B$7*(1-MIN(1,Inputs!$F$7*$D3732))*(ic*Inputs!$C$7+flat_fee-cost_acc-cost_wd*Inputs!$E$7*$E3732-cost_fx*Inputs!$D$7)+12*Inputs!$B$8*(1-MIN(1,Inputs!$F$8*$D3732))*(ic*Inputs!$C$8+flat_fee-cost_acc-cost_wd*Inputs!$E$8*$E3732-cost_fx*Inputs!$D$8)-fixed</f>
        <v>-190978.27528768</v>
      </c>
    </row>
    <row r="3733" customFormat="false" ht="15" hidden="false" customHeight="false" outlineLevel="0" collapsed="false">
      <c r="A3733" s="0" t="n">
        <v>3668</v>
      </c>
      <c r="B3733" s="0" t="n">
        <v>0.314575</v>
      </c>
      <c r="C3733" s="0" t="n">
        <v>1.040749</v>
      </c>
      <c r="D3733" s="0" t="n">
        <v>1.232897</v>
      </c>
      <c r="E3733" s="0" t="n">
        <v>1.082448</v>
      </c>
      <c r="F3733" s="0" t="n">
        <v>0.329426</v>
      </c>
      <c r="G3733" s="0" t="n">
        <f aca="false">12*Inputs!$B$6*(MIN(1,$H$50*$C3733)*(ic*Inputs!$C$6+pS+fee_fx*Inputs!$D$6-cost_acc-cost_wd*Inputs!$E$6*$E3733-cost_fx*Inputs!$D$6-$F3733)+(1-MIN(1,$H$50*$C3733))*(1-MIN(1,Inputs!$G$6*$D3733)*churn_nonbuyers)*(ic*Inputs!$C$6+fee_wd*Inputs!$E$6*(1-$B3733)+fee_fx*Inputs!$D$6-cost_acc-cost_wd*Inputs!$E$6*(1-$B3733)-cost_fx*Inputs!$D$6))</f>
        <v>201070.919520359</v>
      </c>
      <c r="H3733" s="0" t="n">
        <f aca="false">12*Inputs!$B$7*(MIN(1,$H$51*$C3733)*(ic*Inputs!$C$7+pE+fee_fx*Inputs!$D$7-cost_acc-cost_wd*Inputs!$E$7*$E3733-cost_fx*Inputs!$D$7-$F3733)+(1-MIN(1,$H$51*$C3733))*(1-MIN(1,Inputs!$G$7*$D3733)*churn_nonbuyers)*(ic*Inputs!$C$7+fee_wd*Inputs!$E$7*(1-$B3733)+fee_fx*Inputs!$D$7-cost_acc-cost_wd*Inputs!$E$7*(1-$B3733)-cost_fx*Inputs!$D$7))</f>
        <v>398746.724841403</v>
      </c>
      <c r="I3733" s="0" t="n">
        <f aca="false">12*Inputs!$B$8*(MIN(1,$H$52*$C3733)*(ic*Inputs!$C$8+pT-cost_acc-cost_wd*Inputs!$E$8-cost_fx*Inputs!$D$8-cost_ins)+(1-MIN(1,$H$52*$C3733))*(1-MIN(1,Inputs!$G$8*$D3733)*churn_nonbuyers)*(ic*Inputs!$C$8+fee_wd*Inputs!$E$8*(1-$B3733)+fee_fx*Inputs!$D$8-cost_acc-cost_wd*Inputs!$E$8*(1-$B3733)-cost_fx*Inputs!$D$8))</f>
        <v>161593.303691256</v>
      </c>
      <c r="J3733" s="0" t="n">
        <f aca="false">G3733+H3733+I3733-fixed</f>
        <v>61410.9480530181</v>
      </c>
      <c r="K3733" s="0" t="n">
        <f aca="false">12*Inputs!$B$6*(1-MIN(1,Inputs!$G$6*$D3733)*churn_nonbuyers)*(ic*Inputs!$C$6+fee_wd*Inputs!$E$6*(1-$B3733)+fee_fx*Inputs!$D$6-cost_acc-cost_wd*Inputs!$E$6*(1-$B3733)-cost_fx*Inputs!$D$6)</f>
        <v>146666.03597118</v>
      </c>
      <c r="L3733" s="0" t="n">
        <f aca="false">12*Inputs!$B$7*(1-MIN(1,Inputs!$G$7*$D3733)*churn_nonbuyers)*(ic*Inputs!$C$7+fee_wd*Inputs!$E$7*(1-$B3733)+fee_fx*Inputs!$D$7-cost_acc-cost_wd*Inputs!$E$7*(1-$B3733)-cost_fx*Inputs!$D$7)</f>
        <v>344663.540526708</v>
      </c>
      <c r="M3733" s="0" t="n">
        <f aca="false">12*Inputs!$B$8*(1-MIN(1,Inputs!$G$8*$D3733)*churn_nonbuyers)*(ic*Inputs!$C$8+fee_wd*Inputs!$E$8*(1-$B3733)+fee_fx*Inputs!$D$8-cost_acc-cost_wd*Inputs!$E$8*(1-$B3733)-cost_fx*Inputs!$D$8)</f>
        <v>42639.4695188401</v>
      </c>
      <c r="N3733" s="0" t="n">
        <f aca="false">K3733+L3733+I3733-fixed</f>
        <v>-47077.1198108562</v>
      </c>
      <c r="O3733" s="0" t="n">
        <f aca="false">K3733+L3733+M3733-fixed</f>
        <v>-166030.953983272</v>
      </c>
      <c r="P3733" s="0" t="n">
        <f aca="false">12*Inputs!$B$6*(1-MIN(1,Inputs!$F$6*$D3733))*(ic*Inputs!$C$6+flat_fee-cost_acc-cost_wd*Inputs!$E$6*$E3733-cost_fx*Inputs!$D$6)+12*Inputs!$B$7*(1-MIN(1,Inputs!$F$7*$D3733))*(ic*Inputs!$C$7+flat_fee-cost_acc-cost_wd*Inputs!$E$7*$E3733-cost_fx*Inputs!$D$7)+12*Inputs!$B$8*(1-MIN(1,Inputs!$F$8*$D3733))*(ic*Inputs!$C$8+flat_fee-cost_acc-cost_wd*Inputs!$E$8*$E3733-cost_fx*Inputs!$D$8)-fixed</f>
        <v>-91874.22137056</v>
      </c>
    </row>
    <row r="3734" customFormat="false" ht="15" hidden="false" customHeight="false" outlineLevel="0" collapsed="false">
      <c r="A3734" s="0" t="n">
        <v>3669</v>
      </c>
      <c r="B3734" s="0" t="n">
        <v>0.373408</v>
      </c>
      <c r="C3734" s="0" t="n">
        <v>1.061862</v>
      </c>
      <c r="D3734" s="0" t="n">
        <v>1.779285</v>
      </c>
      <c r="E3734" s="0" t="n">
        <v>1.28187</v>
      </c>
      <c r="F3734" s="0" t="n">
        <v>0.182755</v>
      </c>
      <c r="G3734" s="0" t="n">
        <f aca="false">12*Inputs!$B$6*(MIN(1,$H$50*$C3734)*(ic*Inputs!$C$6+pS+fee_fx*Inputs!$D$6-cost_acc-cost_wd*Inputs!$E$6*$E3734-cost_fx*Inputs!$D$6-$F3734)+(1-MIN(1,$H$50*$C3734))*(1-MIN(1,Inputs!$G$6*$D3734)*churn_nonbuyers)*(ic*Inputs!$C$6+fee_wd*Inputs!$E$6*(1-$B3734)+fee_fx*Inputs!$D$6-cost_acc-cost_wd*Inputs!$E$6*(1-$B3734)-cost_fx*Inputs!$D$6))</f>
        <v>189914.115035619</v>
      </c>
      <c r="H3734" s="0" t="n">
        <f aca="false">12*Inputs!$B$7*(MIN(1,$H$51*$C3734)*(ic*Inputs!$C$7+pE+fee_fx*Inputs!$D$7-cost_acc-cost_wd*Inputs!$E$7*$E3734-cost_fx*Inputs!$D$7-$F3734)+(1-MIN(1,$H$51*$C3734))*(1-MIN(1,Inputs!$G$7*$D3734)*churn_nonbuyers)*(ic*Inputs!$C$7+fee_wd*Inputs!$E$7*(1-$B3734)+fee_fx*Inputs!$D$7-cost_acc-cost_wd*Inputs!$E$7*(1-$B3734)-cost_fx*Inputs!$D$7))</f>
        <v>376431.977503509</v>
      </c>
      <c r="I3734" s="0" t="n">
        <f aca="false">12*Inputs!$B$8*(MIN(1,$H$52*$C3734)*(ic*Inputs!$C$8+pT-cost_acc-cost_wd*Inputs!$E$8-cost_fx*Inputs!$D$8-cost_ins)+(1-MIN(1,$H$52*$C3734))*(1-MIN(1,Inputs!$G$8*$D3734)*churn_nonbuyers)*(ic*Inputs!$C$8+fee_wd*Inputs!$E$8*(1-$B3734)+fee_fx*Inputs!$D$8-cost_acc-cost_wd*Inputs!$E$8*(1-$B3734)-cost_fx*Inputs!$D$8))</f>
        <v>153061.036128</v>
      </c>
      <c r="J3734" s="0" t="n">
        <f aca="false">G3734+H3734+I3734-fixed</f>
        <v>19407.1286671275</v>
      </c>
      <c r="K3734" s="0" t="n">
        <f aca="false">12*Inputs!$B$6*(1-MIN(1,Inputs!$G$6*$D3734)*churn_nonbuyers)*(ic*Inputs!$C$6+fee_wd*Inputs!$E$6*(1-$B3734)+fee_fx*Inputs!$D$6-cost_acc-cost_wd*Inputs!$E$6*(1-$B3734)-cost_fx*Inputs!$D$6)</f>
        <v>134677.729823616</v>
      </c>
      <c r="L3734" s="0" t="n">
        <f aca="false">12*Inputs!$B$7*(1-MIN(1,Inputs!$G$7*$D3734)*churn_nonbuyers)*(ic*Inputs!$C$7+fee_wd*Inputs!$E$7*(1-$B3734)+fee_fx*Inputs!$D$7-cost_acc-cost_wd*Inputs!$E$7*(1-$B3734)-cost_fx*Inputs!$D$7)</f>
        <v>330777.22141417</v>
      </c>
      <c r="M3734" s="0" t="n">
        <f aca="false">12*Inputs!$B$8*(1-MIN(1,Inputs!$G$8*$D3734)*churn_nonbuyers)*(ic*Inputs!$C$8+fee_wd*Inputs!$E$8*(1-$B3734)+fee_fx*Inputs!$D$8-cost_acc-cost_wd*Inputs!$E$8*(1-$B3734)-cost_fx*Inputs!$D$8)</f>
        <v>0</v>
      </c>
      <c r="N3734" s="0" t="n">
        <f aca="false">K3734+L3734+I3734-fixed</f>
        <v>-81484.0126342143</v>
      </c>
      <c r="O3734" s="0" t="n">
        <f aca="false">K3734+L3734+M3734-fixed</f>
        <v>-234545.048762214</v>
      </c>
      <c r="P3734" s="0" t="n">
        <f aca="false">12*Inputs!$B$6*(1-MIN(1,Inputs!$F$6*$D3734))*(ic*Inputs!$C$6+flat_fee-cost_acc-cost_wd*Inputs!$E$6*$E3734-cost_fx*Inputs!$D$6)+12*Inputs!$B$7*(1-MIN(1,Inputs!$F$7*$D3734))*(ic*Inputs!$C$7+flat_fee-cost_acc-cost_wd*Inputs!$E$7*$E3734-cost_fx*Inputs!$D$7)+12*Inputs!$B$8*(1-MIN(1,Inputs!$F$8*$D3734))*(ic*Inputs!$C$8+flat_fee-cost_acc-cost_wd*Inputs!$E$8*$E3734-cost_fx*Inputs!$D$8)-fixed</f>
        <v>-438038.776372</v>
      </c>
    </row>
    <row r="3735" customFormat="false" ht="15" hidden="false" customHeight="false" outlineLevel="0" collapsed="false">
      <c r="A3735" s="0" t="n">
        <v>3670</v>
      </c>
      <c r="B3735" s="0" t="n">
        <v>0.216863</v>
      </c>
      <c r="C3735" s="0" t="n">
        <v>1.052369</v>
      </c>
      <c r="D3735" s="0" t="n">
        <v>1.104537</v>
      </c>
      <c r="E3735" s="0" t="n">
        <v>1.179446</v>
      </c>
      <c r="F3735" s="0" t="n">
        <v>0.395521</v>
      </c>
      <c r="G3735" s="0" t="n">
        <f aca="false">12*Inputs!$B$6*(MIN(1,$H$50*$C3735)*(ic*Inputs!$C$6+pS+fee_fx*Inputs!$D$6-cost_acc-cost_wd*Inputs!$E$6*$E3735-cost_fx*Inputs!$D$6-$F3735)+(1-MIN(1,$H$50*$C3735))*(1-MIN(1,Inputs!$G$6*$D3735)*churn_nonbuyers)*(ic*Inputs!$C$6+fee_wd*Inputs!$E$6*(1-$B3735)+fee_fx*Inputs!$D$6-cost_acc-cost_wd*Inputs!$E$6*(1-$B3735)-cost_fx*Inputs!$D$6))</f>
        <v>210816.878667466</v>
      </c>
      <c r="H3735" s="0" t="n">
        <f aca="false">12*Inputs!$B$7*(MIN(1,$H$51*$C3735)*(ic*Inputs!$C$7+pE+fee_fx*Inputs!$D$7-cost_acc-cost_wd*Inputs!$E$7*$E3735-cost_fx*Inputs!$D$7-$F3735)+(1-MIN(1,$H$51*$C3735))*(1-MIN(1,Inputs!$G$7*$D3735)*churn_nonbuyers)*(ic*Inputs!$C$7+fee_wd*Inputs!$E$7*(1-$B3735)+fee_fx*Inputs!$D$7-cost_acc-cost_wd*Inputs!$E$7*(1-$B3735)-cost_fx*Inputs!$D$7))</f>
        <v>392260.41888728</v>
      </c>
      <c r="I3735" s="0" t="n">
        <f aca="false">12*Inputs!$B$8*(MIN(1,$H$52*$C3735)*(ic*Inputs!$C$8+pT-cost_acc-cost_wd*Inputs!$E$8-cost_fx*Inputs!$D$8-cost_ins)+(1-MIN(1,$H$52*$C3735))*(1-MIN(1,Inputs!$G$8*$D3735)*churn_nonbuyers)*(ic*Inputs!$C$8+fee_wd*Inputs!$E$8*(1-$B3735)+fee_fx*Inputs!$D$8-cost_acc-cost_wd*Inputs!$E$8*(1-$B3735)-cost_fx*Inputs!$D$8))</f>
        <v>170567.503353342</v>
      </c>
      <c r="J3735" s="0" t="n">
        <f aca="false">G3735+H3735+I3735-fixed</f>
        <v>73644.800908088</v>
      </c>
      <c r="K3735" s="0" t="n">
        <f aca="false">12*Inputs!$B$6*(1-MIN(1,Inputs!$G$6*$D3735)*churn_nonbuyers)*(ic*Inputs!$C$6+fee_wd*Inputs!$E$6*(1-$B3735)+fee_fx*Inputs!$D$6-cost_acc-cost_wd*Inputs!$E$6*(1-$B3735)-cost_fx*Inputs!$D$6)</f>
        <v>160962.634133503</v>
      </c>
      <c r="L3735" s="0" t="n">
        <f aca="false">12*Inputs!$B$7*(1-MIN(1,Inputs!$G$7*$D3735)*churn_nonbuyers)*(ic*Inputs!$C$7+fee_wd*Inputs!$E$7*(1-$B3735)+fee_fx*Inputs!$D$7-cost_acc-cost_wd*Inputs!$E$7*(1-$B3735)-cost_fx*Inputs!$D$7)</f>
        <v>359646.031904102</v>
      </c>
      <c r="M3735" s="0" t="n">
        <f aca="false">12*Inputs!$B$8*(1-MIN(1,Inputs!$G$8*$D3735)*churn_nonbuyers)*(ic*Inputs!$C$8+fee_wd*Inputs!$E$8*(1-$B3735)+fee_fx*Inputs!$D$8-cost_acc-cost_wd*Inputs!$E$8*(1-$B3735)-cost_fx*Inputs!$D$8)</f>
        <v>71674.2780096816</v>
      </c>
      <c r="N3735" s="0" t="n">
        <f aca="false">K3735+L3735+I3735-fixed</f>
        <v>-8823.83060905268</v>
      </c>
      <c r="O3735" s="0" t="n">
        <f aca="false">K3735+L3735+M3735-fixed</f>
        <v>-107717.055952713</v>
      </c>
      <c r="P3735" s="0" t="n">
        <f aca="false">12*Inputs!$B$6*(1-MIN(1,Inputs!$F$6*$D3735))*(ic*Inputs!$C$6+flat_fee-cost_acc-cost_wd*Inputs!$E$6*$E3735-cost_fx*Inputs!$D$6)+12*Inputs!$B$7*(1-MIN(1,Inputs!$F$7*$D3735))*(ic*Inputs!$C$7+flat_fee-cost_acc-cost_wd*Inputs!$E$7*$E3735-cost_fx*Inputs!$D$7)+12*Inputs!$B$8*(1-MIN(1,Inputs!$F$8*$D3735))*(ic*Inputs!$C$8+flat_fee-cost_acc-cost_wd*Inputs!$E$8*$E3735-cost_fx*Inputs!$D$8)-fixed</f>
        <v>-61497.91417552</v>
      </c>
    </row>
    <row r="3736" customFormat="false" ht="15" hidden="false" customHeight="false" outlineLevel="0" collapsed="false">
      <c r="A3736" s="0" t="n">
        <v>3671</v>
      </c>
      <c r="B3736" s="0" t="n">
        <v>0.300008</v>
      </c>
      <c r="C3736" s="0" t="n">
        <v>0.896043</v>
      </c>
      <c r="D3736" s="0" t="n">
        <v>1.001769</v>
      </c>
      <c r="E3736" s="0" t="n">
        <v>1.344407</v>
      </c>
      <c r="F3736" s="0" t="n">
        <v>0.124928</v>
      </c>
      <c r="G3736" s="0" t="n">
        <f aca="false">12*Inputs!$B$6*(MIN(1,$H$50*$C3736)*(ic*Inputs!$C$6+pS+fee_fx*Inputs!$D$6-cost_acc-cost_wd*Inputs!$E$6*$E3736-cost_fx*Inputs!$D$6-$F3736)+(1-MIN(1,$H$50*$C3736))*(1-MIN(1,Inputs!$G$6*$D3736)*churn_nonbuyers)*(ic*Inputs!$C$6+fee_wd*Inputs!$E$6*(1-$B3736)+fee_fx*Inputs!$D$6-cost_acc-cost_wd*Inputs!$E$6*(1-$B3736)-cost_fx*Inputs!$D$6))</f>
        <v>195846.722303978</v>
      </c>
      <c r="H3736" s="0" t="n">
        <f aca="false">12*Inputs!$B$7*(MIN(1,$H$51*$C3736)*(ic*Inputs!$C$7+pE+fee_fx*Inputs!$D$7-cost_acc-cost_wd*Inputs!$E$7*$E3736-cost_fx*Inputs!$D$7-$F3736)+(1-MIN(1,$H$51*$C3736))*(1-MIN(1,Inputs!$G$7*$D3736)*churn_nonbuyers)*(ic*Inputs!$C$7+fee_wd*Inputs!$E$7*(1-$B3736)+fee_fx*Inputs!$D$7-cost_acc-cost_wd*Inputs!$E$7*(1-$B3736)-cost_fx*Inputs!$D$7))</f>
        <v>377638.595773844</v>
      </c>
      <c r="I3736" s="0" t="n">
        <f aca="false">12*Inputs!$B$8*(MIN(1,$H$52*$C3736)*(ic*Inputs!$C$8+pT-cost_acc-cost_wd*Inputs!$E$8-cost_fx*Inputs!$D$8-cost_ins)+(1-MIN(1,$H$52*$C3736))*(1-MIN(1,Inputs!$G$8*$D3736)*churn_nonbuyers)*(ic*Inputs!$C$8+fee_wd*Inputs!$E$8*(1-$B3736)+fee_fx*Inputs!$D$8-cost_acc-cost_wd*Inputs!$E$8*(1-$B3736)-cost_fx*Inputs!$D$8))</f>
        <v>163906.422564405</v>
      </c>
      <c r="J3736" s="0" t="n">
        <f aca="false">G3736+H3736+I3736-fixed</f>
        <v>37391.7406422275</v>
      </c>
      <c r="K3736" s="0" t="n">
        <f aca="false">12*Inputs!$B$6*(1-MIN(1,Inputs!$G$6*$D3736)*churn_nonbuyers)*(ic*Inputs!$C$6+fee_wd*Inputs!$E$6*(1-$B3736)+fee_fx*Inputs!$D$6-cost_acc-cost_wd*Inputs!$E$6*(1-$B3736)-cost_fx*Inputs!$D$6)</f>
        <v>150464.895221894</v>
      </c>
      <c r="L3736" s="0" t="n">
        <f aca="false">12*Inputs!$B$7*(1-MIN(1,Inputs!$G$7*$D3736)*churn_nonbuyers)*(ic*Inputs!$C$7+fee_wd*Inputs!$E$7*(1-$B3736)+fee_fx*Inputs!$D$7-cost_acc-cost_wd*Inputs!$E$7*(1-$B3736)-cost_fx*Inputs!$D$7)</f>
        <v>349179.777421137</v>
      </c>
      <c r="M3736" s="0" t="n">
        <f aca="false">12*Inputs!$B$8*(1-MIN(1,Inputs!$G$8*$D3736)*churn_nonbuyers)*(ic*Inputs!$C$8+fee_wd*Inputs!$E$8*(1-$B3736)+fee_fx*Inputs!$D$8-cost_acc-cost_wd*Inputs!$E$8*(1-$B3736)-cost_fx*Inputs!$D$8)</f>
        <v>93213.5356755072</v>
      </c>
      <c r="N3736" s="0" t="n">
        <f aca="false">K3736+L3736+I3736-fixed</f>
        <v>-36448.9047925636</v>
      </c>
      <c r="O3736" s="0" t="n">
        <f aca="false">K3736+L3736+M3736-fixed</f>
        <v>-107141.791681462</v>
      </c>
      <c r="P3736" s="0" t="n">
        <f aca="false">12*Inputs!$B$6*(1-MIN(1,Inputs!$F$6*$D3736))*(ic*Inputs!$C$6+flat_fee-cost_acc-cost_wd*Inputs!$E$6*$E3736-cost_fx*Inputs!$D$6)+12*Inputs!$B$7*(1-MIN(1,Inputs!$F$7*$D3736))*(ic*Inputs!$C$7+flat_fee-cost_acc-cost_wd*Inputs!$E$7*$E3736-cost_fx*Inputs!$D$7)+12*Inputs!$B$8*(1-MIN(1,Inputs!$F$8*$D3736))*(ic*Inputs!$C$8+flat_fee-cost_acc-cost_wd*Inputs!$E$8*$E3736-cost_fx*Inputs!$D$8)-fixed</f>
        <v>-79163.19119608</v>
      </c>
    </row>
    <row r="3737" customFormat="false" ht="15" hidden="false" customHeight="false" outlineLevel="0" collapsed="false">
      <c r="A3737" s="0" t="n">
        <v>3672</v>
      </c>
      <c r="B3737" s="0" t="n">
        <v>0.516149</v>
      </c>
      <c r="C3737" s="0" t="n">
        <v>1.098293</v>
      </c>
      <c r="D3737" s="0" t="n">
        <v>1.567259</v>
      </c>
      <c r="E3737" s="0" t="n">
        <v>1.345509</v>
      </c>
      <c r="F3737" s="0" t="n">
        <v>0.223142</v>
      </c>
      <c r="G3737" s="0" t="n">
        <f aca="false">12*Inputs!$B$6*(MIN(1,$H$50*$C3737)*(ic*Inputs!$C$6+pS+fee_fx*Inputs!$D$6-cost_acc-cost_wd*Inputs!$E$6*$E3737-cost_fx*Inputs!$D$6-$F3737)+(1-MIN(1,$H$50*$C3737))*(1-MIN(1,Inputs!$G$6*$D3737)*churn_nonbuyers)*(ic*Inputs!$C$6+fee_wd*Inputs!$E$6*(1-$B3737)+fee_fx*Inputs!$D$6-cost_acc-cost_wd*Inputs!$E$6*(1-$B3737)-cost_fx*Inputs!$D$6))</f>
        <v>173326.844871219</v>
      </c>
      <c r="H3737" s="0" t="n">
        <f aca="false">12*Inputs!$B$7*(MIN(1,$H$51*$C3737)*(ic*Inputs!$C$7+pE+fee_fx*Inputs!$D$7-cost_acc-cost_wd*Inputs!$E$7*$E3737-cost_fx*Inputs!$D$7-$F3737)+(1-MIN(1,$H$51*$C3737))*(1-MIN(1,Inputs!$G$7*$D3737)*churn_nonbuyers)*(ic*Inputs!$C$7+fee_wd*Inputs!$E$7*(1-$B3737)+fee_fx*Inputs!$D$7-cost_acc-cost_wd*Inputs!$E$7*(1-$B3737)-cost_fx*Inputs!$D$7))</f>
        <v>357654.951992045</v>
      </c>
      <c r="I3737" s="0" t="n">
        <f aca="false">12*Inputs!$B$8*(MIN(1,$H$52*$C3737)*(ic*Inputs!$C$8+pT-cost_acc-cost_wd*Inputs!$E$8-cost_fx*Inputs!$D$8-cost_ins)+(1-MIN(1,$H$52*$C3737))*(1-MIN(1,Inputs!$G$8*$D3737)*churn_nonbuyers)*(ic*Inputs!$C$8+fee_wd*Inputs!$E$8*(1-$B3737)+fee_fx*Inputs!$D$8-cost_acc-cost_wd*Inputs!$E$8*(1-$B3737)-cost_fx*Inputs!$D$8))</f>
        <v>158312.346192</v>
      </c>
      <c r="J3737" s="0" t="n">
        <f aca="false">G3737+H3737+I3737-fixed</f>
        <v>-10705.8569447363</v>
      </c>
      <c r="K3737" s="0" t="n">
        <f aca="false">12*Inputs!$B$6*(1-MIN(1,Inputs!$G$6*$D3737)*churn_nonbuyers)*(ic*Inputs!$C$6+fee_wd*Inputs!$E$6*(1-$B3737)+fee_fx*Inputs!$D$6-cost_acc-cost_wd*Inputs!$E$6*(1-$B3737)-cost_fx*Inputs!$D$6)</f>
        <v>117300.935272255</v>
      </c>
      <c r="L3737" s="0" t="n">
        <f aca="false">12*Inputs!$B$7*(1-MIN(1,Inputs!$G$7*$D3737)*churn_nonbuyers)*(ic*Inputs!$C$7+fee_wd*Inputs!$E$7*(1-$B3737)+fee_fx*Inputs!$D$7-cost_acc-cost_wd*Inputs!$E$7*(1-$B3737)-cost_fx*Inputs!$D$7)</f>
        <v>313411.596331353</v>
      </c>
      <c r="M3737" s="0" t="n">
        <f aca="false">12*Inputs!$B$8*(1-MIN(1,Inputs!$G$8*$D3737)*churn_nonbuyers)*(ic*Inputs!$C$8+fee_wd*Inputs!$E$8*(1-$B3737)+fee_fx*Inputs!$D$8-cost_acc-cost_wd*Inputs!$E$8*(1-$B3737)-cost_fx*Inputs!$D$8)</f>
        <v>0</v>
      </c>
      <c r="N3737" s="0" t="n">
        <f aca="false">K3737+L3737+I3737-fixed</f>
        <v>-110975.122204392</v>
      </c>
      <c r="O3737" s="0" t="n">
        <f aca="false">K3737+L3737+M3737-fixed</f>
        <v>-269287.468396392</v>
      </c>
      <c r="P3737" s="0" t="n">
        <f aca="false">12*Inputs!$B$6*(1-MIN(1,Inputs!$F$6*$D3737))*(ic*Inputs!$C$6+flat_fee-cost_acc-cost_wd*Inputs!$E$6*$E3737-cost_fx*Inputs!$D$6)+12*Inputs!$B$7*(1-MIN(1,Inputs!$F$7*$D3737))*(ic*Inputs!$C$7+flat_fee-cost_acc-cost_wd*Inputs!$E$7*$E3737-cost_fx*Inputs!$D$7)+12*Inputs!$B$8*(1-MIN(1,Inputs!$F$8*$D3737))*(ic*Inputs!$C$8+flat_fee-cost_acc-cost_wd*Inputs!$E$8*$E3737-cost_fx*Inputs!$D$8)-fixed</f>
        <v>-351642.77979256</v>
      </c>
    </row>
    <row r="3738" customFormat="false" ht="15" hidden="false" customHeight="false" outlineLevel="0" collapsed="false">
      <c r="A3738" s="0" t="n">
        <v>3673</v>
      </c>
      <c r="B3738" s="0" t="n">
        <v>0.469591</v>
      </c>
      <c r="C3738" s="0" t="n">
        <v>0.747028</v>
      </c>
      <c r="D3738" s="0" t="n">
        <v>1.098201</v>
      </c>
      <c r="E3738" s="0" t="n">
        <v>1.078751</v>
      </c>
      <c r="F3738" s="0" t="n">
        <v>0.363134</v>
      </c>
      <c r="G3738" s="0" t="n">
        <f aca="false">12*Inputs!$B$6*(MIN(1,$H$50*$C3738)*(ic*Inputs!$C$6+pS+fee_fx*Inputs!$D$6-cost_acc-cost_wd*Inputs!$E$6*$E3738-cost_fx*Inputs!$D$6-$F3738)+(1-MIN(1,$H$50*$C3738))*(1-MIN(1,Inputs!$G$6*$D3738)*churn_nonbuyers)*(ic*Inputs!$C$6+fee_wd*Inputs!$E$6*(1-$B3738)+fee_fx*Inputs!$D$6-cost_acc-cost_wd*Inputs!$E$6*(1-$B3738)-cost_fx*Inputs!$D$6))</f>
        <v>166354.137661969</v>
      </c>
      <c r="H3738" s="0" t="n">
        <f aca="false">12*Inputs!$B$7*(MIN(1,$H$51*$C3738)*(ic*Inputs!$C$7+pE+fee_fx*Inputs!$D$7-cost_acc-cost_wd*Inputs!$E$7*$E3738-cost_fx*Inputs!$D$7-$F3738)+(1-MIN(1,$H$51*$C3738))*(1-MIN(1,Inputs!$G$7*$D3738)*churn_nonbuyers)*(ic*Inputs!$C$7+fee_wd*Inputs!$E$7*(1-$B3738)+fee_fx*Inputs!$D$7-cost_acc-cost_wd*Inputs!$E$7*(1-$B3738)-cost_fx*Inputs!$D$7))</f>
        <v>368228.676896401</v>
      </c>
      <c r="I3738" s="0" t="n">
        <f aca="false">12*Inputs!$B$8*(MIN(1,$H$52*$C3738)*(ic*Inputs!$C$8+pT-cost_acc-cost_wd*Inputs!$E$8-cost_fx*Inputs!$D$8-cost_ins)+(1-MIN(1,$H$52*$C3738))*(1-MIN(1,Inputs!$G$8*$D3738)*churn_nonbuyers)*(ic*Inputs!$C$8+fee_wd*Inputs!$E$8*(1-$B3738)+fee_fx*Inputs!$D$8-cost_acc-cost_wd*Inputs!$E$8*(1-$B3738)-cost_fx*Inputs!$D$8))</f>
        <v>141204.218253423</v>
      </c>
      <c r="J3738" s="0" t="n">
        <f aca="false">G3738+H3738+I3738-fixed</f>
        <v>-24212.9671882067</v>
      </c>
      <c r="K3738" s="0" t="n">
        <f aca="false">12*Inputs!$B$6*(1-MIN(1,Inputs!$G$6*$D3738)*churn_nonbuyers)*(ic*Inputs!$C$6+fee_wd*Inputs!$E$6*(1-$B3738)+fee_fx*Inputs!$D$6-cost_acc-cost_wd*Inputs!$E$6*(1-$B3738)-cost_fx*Inputs!$D$6)</f>
        <v>126622.108121695</v>
      </c>
      <c r="L3738" s="0" t="n">
        <f aca="false">12*Inputs!$B$7*(1-MIN(1,Inputs!$G$7*$D3738)*churn_nonbuyers)*(ic*Inputs!$C$7+fee_wd*Inputs!$E$7*(1-$B3738)+fee_fx*Inputs!$D$7-cost_acc-cost_wd*Inputs!$E$7*(1-$B3738)-cost_fx*Inputs!$D$7)</f>
        <v>324522.903625017</v>
      </c>
      <c r="M3738" s="0" t="n">
        <f aca="false">12*Inputs!$B$8*(1-MIN(1,Inputs!$G$8*$D3738)*churn_nonbuyers)*(ic*Inputs!$C$8+fee_wd*Inputs!$E$8*(1-$B3738)+fee_fx*Inputs!$D$8-cost_acc-cost_wd*Inputs!$E$8*(1-$B3738)-cost_fx*Inputs!$D$8)</f>
        <v>70270.3657945776</v>
      </c>
      <c r="N3738" s="0" t="n">
        <f aca="false">K3738+L3738+I3738-fixed</f>
        <v>-107650.769999864</v>
      </c>
      <c r="O3738" s="0" t="n">
        <f aca="false">K3738+L3738+M3738-fixed</f>
        <v>-178584.62245871</v>
      </c>
      <c r="P3738" s="0" t="n">
        <f aca="false">12*Inputs!$B$6*(1-MIN(1,Inputs!$F$6*$D3738))*(ic*Inputs!$C$6+flat_fee-cost_acc-cost_wd*Inputs!$E$6*$E3738-cost_fx*Inputs!$D$6)+12*Inputs!$B$7*(1-MIN(1,Inputs!$F$7*$D3738))*(ic*Inputs!$C$7+flat_fee-cost_acc-cost_wd*Inputs!$E$7*$E3738-cost_fx*Inputs!$D$7)+12*Inputs!$B$8*(1-MIN(1,Inputs!$F$8*$D3738))*(ic*Inputs!$C$8+flat_fee-cost_acc-cost_wd*Inputs!$E$8*$E3738-cost_fx*Inputs!$D$8)-fixed</f>
        <v>-17070.7030597599</v>
      </c>
    </row>
    <row r="3739" customFormat="false" ht="15" hidden="false" customHeight="false" outlineLevel="0" collapsed="false">
      <c r="A3739" s="0" t="n">
        <v>3674</v>
      </c>
      <c r="B3739" s="0" t="n">
        <v>0.150983</v>
      </c>
      <c r="C3739" s="0" t="n">
        <v>0.898968</v>
      </c>
      <c r="D3739" s="0" t="n">
        <v>0.689604</v>
      </c>
      <c r="E3739" s="0" t="n">
        <v>1.181203</v>
      </c>
      <c r="F3739" s="0" t="n">
        <v>0.117298</v>
      </c>
      <c r="G3739" s="0" t="n">
        <f aca="false">12*Inputs!$B$6*(MIN(1,$H$50*$C3739)*(ic*Inputs!$C$6+pS+fee_fx*Inputs!$D$6-cost_acc-cost_wd*Inputs!$E$6*$E3739-cost_fx*Inputs!$D$6-$F3739)+(1-MIN(1,$H$50*$C3739))*(1-MIN(1,Inputs!$G$6*$D3739)*churn_nonbuyers)*(ic*Inputs!$C$6+fee_wd*Inputs!$E$6*(1-$B3739)+fee_fx*Inputs!$D$6-cost_acc-cost_wd*Inputs!$E$6*(1-$B3739)-cost_fx*Inputs!$D$6))</f>
        <v>221057.304859621</v>
      </c>
      <c r="H3739" s="0" t="n">
        <f aca="false">12*Inputs!$B$7*(MIN(1,$H$51*$C3739)*(ic*Inputs!$C$7+pE+fee_fx*Inputs!$D$7-cost_acc-cost_wd*Inputs!$E$7*$E3739-cost_fx*Inputs!$D$7-$F3739)+(1-MIN(1,$H$51*$C3739))*(1-MIN(1,Inputs!$G$7*$D3739)*churn_nonbuyers)*(ic*Inputs!$C$7+fee_wd*Inputs!$E$7*(1-$B3739)+fee_fx*Inputs!$D$7-cost_acc-cost_wd*Inputs!$E$7*(1-$B3739)-cost_fx*Inputs!$D$7))</f>
        <v>410645.923929432</v>
      </c>
      <c r="I3739" s="0" t="n">
        <f aca="false">12*Inputs!$B$8*(MIN(1,$H$52*$C3739)*(ic*Inputs!$C$8+pT-cost_acc-cost_wd*Inputs!$E$8-cost_fx*Inputs!$D$8-cost_ins)+(1-MIN(1,$H$52*$C3739))*(1-MIN(1,Inputs!$G$8*$D3739)*churn_nonbuyers)*(ic*Inputs!$C$8+fee_wd*Inputs!$E$8*(1-$B3739)+fee_fx*Inputs!$D$8-cost_acc-cost_wd*Inputs!$E$8*(1-$B3739)-cost_fx*Inputs!$D$8))</f>
        <v>190783.580513224</v>
      </c>
      <c r="J3739" s="0" t="n">
        <f aca="false">G3739+H3739+I3739-fixed</f>
        <v>122486.809302277</v>
      </c>
      <c r="K3739" s="0" t="n">
        <f aca="false">12*Inputs!$B$6*(1-MIN(1,Inputs!$G$6*$D3739)*churn_nonbuyers)*(ic*Inputs!$C$6+fee_wd*Inputs!$E$6*(1-$B3739)+fee_fx*Inputs!$D$6-cost_acc-cost_wd*Inputs!$E$6*(1-$B3739)-cost_fx*Inputs!$D$6)</f>
        <v>173656.89274127</v>
      </c>
      <c r="L3739" s="0" t="n">
        <f aca="false">12*Inputs!$B$7*(1-MIN(1,Inputs!$G$7*$D3739)*churn_nonbuyers)*(ic*Inputs!$C$7+fee_wd*Inputs!$E$7*(1-$B3739)+fee_fx*Inputs!$D$7-cost_acc-cost_wd*Inputs!$E$7*(1-$B3739)-cost_fx*Inputs!$D$7)</f>
        <v>373566.789852762</v>
      </c>
      <c r="M3739" s="0" t="n">
        <f aca="false">12*Inputs!$B$8*(1-MIN(1,Inputs!$G$8*$D3739)*churn_nonbuyers)*(ic*Inputs!$C$8+fee_wd*Inputs!$E$8*(1-$B3739)+fee_fx*Inputs!$D$8-cost_acc-cost_wd*Inputs!$E$8*(1-$B3739)-cost_fx*Inputs!$D$8)</f>
        <v>165090.475032595</v>
      </c>
      <c r="N3739" s="0" t="n">
        <f aca="false">K3739+L3739+I3739-fixed</f>
        <v>38007.2631072565</v>
      </c>
      <c r="O3739" s="0" t="n">
        <f aca="false">K3739+L3739+M3739-fixed</f>
        <v>12314.1576266279</v>
      </c>
      <c r="P3739" s="0" t="n">
        <f aca="false">12*Inputs!$B$6*(1-MIN(1,Inputs!$F$6*$D3739))*(ic*Inputs!$C$6+flat_fee-cost_acc-cost_wd*Inputs!$E$6*$E3739-cost_fx*Inputs!$D$6)+12*Inputs!$B$7*(1-MIN(1,Inputs!$F$7*$D3739))*(ic*Inputs!$C$7+flat_fee-cost_acc-cost_wd*Inputs!$E$7*$E3739-cost_fx*Inputs!$D$7)+12*Inputs!$B$8*(1-MIN(1,Inputs!$F$8*$D3739))*(ic*Inputs!$C$8+flat_fee-cost_acc-cost_wd*Inputs!$E$8*$E3739-cost_fx*Inputs!$D$8)-fixed</f>
        <v>153734.57475488</v>
      </c>
    </row>
    <row r="3740" customFormat="false" ht="15" hidden="false" customHeight="false" outlineLevel="0" collapsed="false">
      <c r="A3740" s="0" t="n">
        <v>3675</v>
      </c>
      <c r="B3740" s="0" t="n">
        <v>0.402803</v>
      </c>
      <c r="C3740" s="0" t="n">
        <v>1.01701</v>
      </c>
      <c r="D3740" s="0" t="n">
        <v>1.620455</v>
      </c>
      <c r="E3740" s="0" t="n">
        <v>1.28074</v>
      </c>
      <c r="F3740" s="0" t="n">
        <v>0.094406</v>
      </c>
      <c r="G3740" s="0" t="n">
        <f aca="false">12*Inputs!$B$6*(MIN(1,$H$50*$C3740)*(ic*Inputs!$C$6+pS+fee_fx*Inputs!$D$6-cost_acc-cost_wd*Inputs!$E$6*$E3740-cost_fx*Inputs!$D$6-$F3740)+(1-MIN(1,$H$50*$C3740))*(1-MIN(1,Inputs!$G$6*$D3740)*churn_nonbuyers)*(ic*Inputs!$C$6+fee_wd*Inputs!$E$6*(1-$B3740)+fee_fx*Inputs!$D$6-cost_acc-cost_wd*Inputs!$E$6*(1-$B3740)-cost_fx*Inputs!$D$6))</f>
        <v>187182.684850594</v>
      </c>
      <c r="H3740" s="0" t="n">
        <f aca="false">12*Inputs!$B$7*(MIN(1,$H$51*$C3740)*(ic*Inputs!$C$7+pE+fee_fx*Inputs!$D$7-cost_acc-cost_wd*Inputs!$E$7*$E3740-cost_fx*Inputs!$D$7-$F3740)+(1-MIN(1,$H$51*$C3740))*(1-MIN(1,Inputs!$G$7*$D3740)*churn_nonbuyers)*(ic*Inputs!$C$7+fee_wd*Inputs!$E$7*(1-$B3740)+fee_fx*Inputs!$D$7-cost_acc-cost_wd*Inputs!$E$7*(1-$B3740)-cost_fx*Inputs!$D$7))</f>
        <v>378410.227203303</v>
      </c>
      <c r="I3740" s="0" t="n">
        <f aca="false">12*Inputs!$B$8*(MIN(1,$H$52*$C3740)*(ic*Inputs!$C$8+pT-cost_acc-cost_wd*Inputs!$E$8-cost_fx*Inputs!$D$8-cost_ins)+(1-MIN(1,$H$52*$C3740))*(1-MIN(1,Inputs!$G$8*$D3740)*churn_nonbuyers)*(ic*Inputs!$C$8+fee_wd*Inputs!$E$8*(1-$B3740)+fee_fx*Inputs!$D$8-cost_acc-cost_wd*Inputs!$E$8*(1-$B3740)-cost_fx*Inputs!$D$8))</f>
        <v>146595.88944</v>
      </c>
      <c r="J3740" s="0" t="n">
        <f aca="false">G3740+H3740+I3740-fixed</f>
        <v>12188.8014938969</v>
      </c>
      <c r="K3740" s="0" t="n">
        <f aca="false">12*Inputs!$B$6*(1-MIN(1,Inputs!$G$6*$D3740)*churn_nonbuyers)*(ic*Inputs!$C$6+fee_wd*Inputs!$E$6*(1-$B3740)+fee_fx*Inputs!$D$6-cost_acc-cost_wd*Inputs!$E$6*(1-$B3740)-cost_fx*Inputs!$D$6)</f>
        <v>131961.795374628</v>
      </c>
      <c r="L3740" s="0" t="n">
        <f aca="false">12*Inputs!$B$7*(1-MIN(1,Inputs!$G$7*$D3740)*churn_nonbuyers)*(ic*Inputs!$C$7+fee_wd*Inputs!$E$7*(1-$B3740)+fee_fx*Inputs!$D$7-cost_acc-cost_wd*Inputs!$E$7*(1-$B3740)-cost_fx*Inputs!$D$7)</f>
        <v>328415.112584777</v>
      </c>
      <c r="M3740" s="0" t="n">
        <f aca="false">12*Inputs!$B$8*(1-MIN(1,Inputs!$G$8*$D3740)*churn_nonbuyers)*(ic*Inputs!$C$8+fee_wd*Inputs!$E$8*(1-$B3740)+fee_fx*Inputs!$D$8-cost_acc-cost_wd*Inputs!$E$8*(1-$B3740)-cost_fx*Inputs!$D$8)</f>
        <v>0</v>
      </c>
      <c r="N3740" s="0" t="n">
        <f aca="false">K3740+L3740+I3740-fixed</f>
        <v>-93027.2026005951</v>
      </c>
      <c r="O3740" s="0" t="n">
        <f aca="false">K3740+L3740+M3740-fixed</f>
        <v>-239623.092040595</v>
      </c>
      <c r="P3740" s="0" t="n">
        <f aca="false">12*Inputs!$B$6*(1-MIN(1,Inputs!$F$6*$D3740))*(ic*Inputs!$C$6+flat_fee-cost_acc-cost_wd*Inputs!$E$6*$E3740-cost_fx*Inputs!$D$6)+12*Inputs!$B$7*(1-MIN(1,Inputs!$F$7*$D3740))*(ic*Inputs!$C$7+flat_fee-cost_acc-cost_wd*Inputs!$E$7*$E3740-cost_fx*Inputs!$D$7)+12*Inputs!$B$8*(1-MIN(1,Inputs!$F$8*$D3740))*(ic*Inputs!$C$8+flat_fee-cost_acc-cost_wd*Inputs!$E$8*$E3740-cost_fx*Inputs!$D$8)-fixed</f>
        <v>-358894.858432</v>
      </c>
    </row>
    <row r="3741" customFormat="false" ht="15" hidden="false" customHeight="false" outlineLevel="0" collapsed="false">
      <c r="A3741" s="0" t="n">
        <v>3676</v>
      </c>
      <c r="B3741" s="0" t="n">
        <v>0.325832</v>
      </c>
      <c r="C3741" s="0" t="n">
        <v>1.035603</v>
      </c>
      <c r="D3741" s="0" t="n">
        <v>0.879756</v>
      </c>
      <c r="E3741" s="0" t="n">
        <v>1.131344</v>
      </c>
      <c r="F3741" s="0" t="n">
        <v>0.220745</v>
      </c>
      <c r="G3741" s="0" t="n">
        <f aca="false">12*Inputs!$B$6*(MIN(1,$H$50*$C3741)*(ic*Inputs!$C$6+pS+fee_fx*Inputs!$D$6-cost_acc-cost_wd*Inputs!$E$6*$E3741-cost_fx*Inputs!$D$6-$F3741)+(1-MIN(1,$H$50*$C3741))*(1-MIN(1,Inputs!$G$6*$D3741)*churn_nonbuyers)*(ic*Inputs!$C$6+fee_wd*Inputs!$E$6*(1-$B3741)+fee_fx*Inputs!$D$6-cost_acc-cost_wd*Inputs!$E$6*(1-$B3741)-cost_fx*Inputs!$D$6))</f>
        <v>203338.260139459</v>
      </c>
      <c r="H3741" s="0" t="n">
        <f aca="false">12*Inputs!$B$7*(MIN(1,$H$51*$C3741)*(ic*Inputs!$C$7+pE+fee_fx*Inputs!$D$7-cost_acc-cost_wd*Inputs!$E$7*$E3741-cost_fx*Inputs!$D$7-$F3741)+(1-MIN(1,$H$51*$C3741))*(1-MIN(1,Inputs!$G$7*$D3741)*churn_nonbuyers)*(ic*Inputs!$C$7+fee_wd*Inputs!$E$7*(1-$B3741)+fee_fx*Inputs!$D$7-cost_acc-cost_wd*Inputs!$E$7*(1-$B3741)-cost_fx*Inputs!$D$7))</f>
        <v>400425.40156989</v>
      </c>
      <c r="I3741" s="0" t="n">
        <f aca="false">12*Inputs!$B$8*(MIN(1,$H$52*$C3741)*(ic*Inputs!$C$8+pT-cost_acc-cost_wd*Inputs!$E$8-cost_fx*Inputs!$D$8-cost_ins)+(1-MIN(1,$H$52*$C3741))*(1-MIN(1,Inputs!$G$8*$D3741)*churn_nonbuyers)*(ic*Inputs!$C$8+fee_wd*Inputs!$E$8*(1-$B3741)+fee_fx*Inputs!$D$8-cost_acc-cost_wd*Inputs!$E$8*(1-$B3741)-cost_fx*Inputs!$D$8))</f>
        <v>182116.118077619</v>
      </c>
      <c r="J3741" s="0" t="n">
        <f aca="false">G3741+H3741+I3741-fixed</f>
        <v>85879.7797869678</v>
      </c>
      <c r="K3741" s="0" t="n">
        <f aca="false">12*Inputs!$B$6*(1-MIN(1,Inputs!$G$6*$D3741)*churn_nonbuyers)*(ic*Inputs!$C$6+fee_wd*Inputs!$E$6*(1-$B3741)+fee_fx*Inputs!$D$6-cost_acc-cost_wd*Inputs!$E$6*(1-$B3741)-cost_fx*Inputs!$D$6)</f>
        <v>147876.150650342</v>
      </c>
      <c r="L3741" s="0" t="n">
        <f aca="false">12*Inputs!$B$7*(1-MIN(1,Inputs!$G$7*$D3741)*churn_nonbuyers)*(ic*Inputs!$C$7+fee_wd*Inputs!$E$7*(1-$B3741)+fee_fx*Inputs!$D$7-cost_acc-cost_wd*Inputs!$E$7*(1-$B3741)-cost_fx*Inputs!$D$7)</f>
        <v>346877.002902205</v>
      </c>
      <c r="M3741" s="0" t="n">
        <f aca="false">12*Inputs!$B$8*(1-MIN(1,Inputs!$G$8*$D3741)*churn_nonbuyers)*(ic*Inputs!$C$8+fee_wd*Inputs!$E$8*(1-$B3741)+fee_fx*Inputs!$D$8-cost_acc-cost_wd*Inputs!$E$8*(1-$B3741)-cost_fx*Inputs!$D$8)</f>
        <v>119384.942394931</v>
      </c>
      <c r="N3741" s="0" t="n">
        <f aca="false">K3741+L3741+I3741-fixed</f>
        <v>-23130.7283698334</v>
      </c>
      <c r="O3741" s="0" t="n">
        <f aca="false">K3741+L3741+M3741-fixed</f>
        <v>-85861.9040525209</v>
      </c>
      <c r="P3741" s="0" t="n">
        <f aca="false">12*Inputs!$B$6*(1-MIN(1,Inputs!$F$6*$D3741))*(ic*Inputs!$C$6+flat_fee-cost_acc-cost_wd*Inputs!$E$6*$E3741-cost_fx*Inputs!$D$6)+12*Inputs!$B$7*(1-MIN(1,Inputs!$F$7*$D3741))*(ic*Inputs!$C$7+flat_fee-cost_acc-cost_wd*Inputs!$E$7*$E3741-cost_fx*Inputs!$D$7)+12*Inputs!$B$8*(1-MIN(1,Inputs!$F$8*$D3741))*(ic*Inputs!$C$8+flat_fee-cost_acc-cost_wd*Inputs!$E$8*$E3741-cost_fx*Inputs!$D$8)-fixed</f>
        <v>77749.9517273601</v>
      </c>
    </row>
    <row r="3742" customFormat="false" ht="15" hidden="false" customHeight="false" outlineLevel="0" collapsed="false">
      <c r="A3742" s="0" t="n">
        <v>3677</v>
      </c>
      <c r="B3742" s="0" t="n">
        <v>0.447252</v>
      </c>
      <c r="C3742" s="0" t="n">
        <v>1.041707</v>
      </c>
      <c r="D3742" s="0" t="n">
        <v>1.541174</v>
      </c>
      <c r="E3742" s="0" t="n">
        <v>1.12017</v>
      </c>
      <c r="F3742" s="0" t="n">
        <v>0.09876</v>
      </c>
      <c r="G3742" s="0" t="n">
        <f aca="false">12*Inputs!$B$6*(MIN(1,$H$50*$C3742)*(ic*Inputs!$C$6+pS+fee_fx*Inputs!$D$6-cost_acc-cost_wd*Inputs!$E$6*$E3742-cost_fx*Inputs!$D$6-$F3742)+(1-MIN(1,$H$50*$C3742))*(1-MIN(1,Inputs!$G$6*$D3742)*churn_nonbuyers)*(ic*Inputs!$C$6+fee_wd*Inputs!$E$6*(1-$B3742)+fee_fx*Inputs!$D$6-cost_acc-cost_wd*Inputs!$E$6*(1-$B3742)-cost_fx*Inputs!$D$6))</f>
        <v>187379.655439213</v>
      </c>
      <c r="H3742" s="0" t="n">
        <f aca="false">12*Inputs!$B$7*(MIN(1,$H$51*$C3742)*(ic*Inputs!$C$7+pE+fee_fx*Inputs!$D$7-cost_acc-cost_wd*Inputs!$E$7*$E3742-cost_fx*Inputs!$D$7-$F3742)+(1-MIN(1,$H$51*$C3742))*(1-MIN(1,Inputs!$G$7*$D3742)*churn_nonbuyers)*(ic*Inputs!$C$7+fee_wd*Inputs!$E$7*(1-$B3742)+fee_fx*Inputs!$D$7-cost_acc-cost_wd*Inputs!$E$7*(1-$B3742)-cost_fx*Inputs!$D$7))</f>
        <v>395550.130947705</v>
      </c>
      <c r="I3742" s="0" t="n">
        <f aca="false">12*Inputs!$B$8*(MIN(1,$H$52*$C3742)*(ic*Inputs!$C$8+pT-cost_acc-cost_wd*Inputs!$E$8-cost_fx*Inputs!$D$8-cost_ins)+(1-MIN(1,$H$52*$C3742))*(1-MIN(1,Inputs!$G$8*$D3742)*churn_nonbuyers)*(ic*Inputs!$C$8+fee_wd*Inputs!$E$8*(1-$B3742)+fee_fx*Inputs!$D$8-cost_acc-cost_wd*Inputs!$E$8*(1-$B3742)-cost_fx*Inputs!$D$8))</f>
        <v>150155.813808</v>
      </c>
      <c r="J3742" s="0" t="n">
        <f aca="false">G3742+H3742+I3742-fixed</f>
        <v>33085.6001949176</v>
      </c>
      <c r="K3742" s="0" t="n">
        <f aca="false">12*Inputs!$B$6*(1-MIN(1,Inputs!$G$6*$D3742)*churn_nonbuyers)*(ic*Inputs!$C$6+fee_wd*Inputs!$E$6*(1-$B3742)+fee_fx*Inputs!$D$6-cost_acc-cost_wd*Inputs!$E$6*(1-$B3742)-cost_fx*Inputs!$D$6)</f>
        <v>126623.588787706</v>
      </c>
      <c r="L3742" s="0" t="n">
        <f aca="false">12*Inputs!$B$7*(1-MIN(1,Inputs!$G$7*$D3742)*churn_nonbuyers)*(ic*Inputs!$C$7+fee_wd*Inputs!$E$7*(1-$B3742)+fee_fx*Inputs!$D$7-cost_acc-cost_wd*Inputs!$E$7*(1-$B3742)-cost_fx*Inputs!$D$7)</f>
        <v>323131.417720623</v>
      </c>
      <c r="M3742" s="0" t="n">
        <f aca="false">12*Inputs!$B$8*(1-MIN(1,Inputs!$G$8*$D3742)*churn_nonbuyers)*(ic*Inputs!$C$8+fee_wd*Inputs!$E$8*(1-$B3742)+fee_fx*Inputs!$D$8-cost_acc-cost_wd*Inputs!$E$8*(1-$B3742)-cost_fx*Inputs!$D$8)</f>
        <v>0</v>
      </c>
      <c r="N3742" s="0" t="n">
        <f aca="false">K3742+L3742+I3742-fixed</f>
        <v>-100089.179683671</v>
      </c>
      <c r="O3742" s="0" t="n">
        <f aca="false">K3742+L3742+M3742-fixed</f>
        <v>-250244.993491671</v>
      </c>
      <c r="P3742" s="0" t="n">
        <f aca="false">12*Inputs!$B$6*(1-MIN(1,Inputs!$F$6*$D3742))*(ic*Inputs!$C$6+flat_fee-cost_acc-cost_wd*Inputs!$E$6*$E3742-cost_fx*Inputs!$D$6)+12*Inputs!$B$7*(1-MIN(1,Inputs!$F$7*$D3742))*(ic*Inputs!$C$7+flat_fee-cost_acc-cost_wd*Inputs!$E$7*$E3742-cost_fx*Inputs!$D$7)+12*Inputs!$B$8*(1-MIN(1,Inputs!$F$8*$D3742))*(ic*Inputs!$C$8+flat_fee-cost_acc-cost_wd*Inputs!$E$8*$E3742-cost_fx*Inputs!$D$8)-fixed</f>
        <v>-271016.7203728</v>
      </c>
    </row>
    <row r="3743" customFormat="false" ht="15" hidden="false" customHeight="false" outlineLevel="0" collapsed="false">
      <c r="A3743" s="0" t="n">
        <v>3678</v>
      </c>
      <c r="B3743" s="0" t="n">
        <v>0.265032</v>
      </c>
      <c r="C3743" s="0" t="n">
        <v>1.071894</v>
      </c>
      <c r="D3743" s="0" t="n">
        <v>1.046537</v>
      </c>
      <c r="E3743" s="0" t="n">
        <v>1.013941</v>
      </c>
      <c r="F3743" s="0" t="n">
        <v>0.182826</v>
      </c>
      <c r="G3743" s="0" t="n">
        <f aca="false">12*Inputs!$B$6*(MIN(1,$H$50*$C3743)*(ic*Inputs!$C$6+pS+fee_fx*Inputs!$D$6-cost_acc-cost_wd*Inputs!$E$6*$E3743-cost_fx*Inputs!$D$6-$F3743)+(1-MIN(1,$H$50*$C3743))*(1-MIN(1,Inputs!$G$6*$D3743)*churn_nonbuyers)*(ic*Inputs!$C$6+fee_wd*Inputs!$E$6*(1-$B3743)+fee_fx*Inputs!$D$6-cost_acc-cost_wd*Inputs!$E$6*(1-$B3743)-cost_fx*Inputs!$D$6))</f>
        <v>215524.044037128</v>
      </c>
      <c r="H3743" s="0" t="n">
        <f aca="false">12*Inputs!$B$7*(MIN(1,$H$51*$C3743)*(ic*Inputs!$C$7+pE+fee_fx*Inputs!$D$7-cost_acc-cost_wd*Inputs!$E$7*$E3743-cost_fx*Inputs!$D$7-$F3743)+(1-MIN(1,$H$51*$C3743))*(1-MIN(1,Inputs!$G$7*$D3743)*churn_nonbuyers)*(ic*Inputs!$C$7+fee_wd*Inputs!$E$7*(1-$B3743)+fee_fx*Inputs!$D$7-cost_acc-cost_wd*Inputs!$E$7*(1-$B3743)-cost_fx*Inputs!$D$7))</f>
        <v>422966.265852247</v>
      </c>
      <c r="I3743" s="0" t="n">
        <f aca="false">12*Inputs!$B$8*(MIN(1,$H$52*$C3743)*(ic*Inputs!$C$8+pT-cost_acc-cost_wd*Inputs!$E$8-cost_fx*Inputs!$D$8-cost_ins)+(1-MIN(1,$H$52*$C3743))*(1-MIN(1,Inputs!$G$8*$D3743)*churn_nonbuyers)*(ic*Inputs!$C$8+fee_wd*Inputs!$E$8*(1-$B3743)+fee_fx*Inputs!$D$8-cost_acc-cost_wd*Inputs!$E$8*(1-$B3743)-cost_fx*Inputs!$D$8))</f>
        <v>175451.0541752</v>
      </c>
      <c r="J3743" s="0" t="n">
        <f aca="false">G3743+H3743+I3743-fixed</f>
        <v>113941.364064575</v>
      </c>
      <c r="K3743" s="0" t="n">
        <f aca="false">12*Inputs!$B$6*(1-MIN(1,Inputs!$G$6*$D3743)*churn_nonbuyers)*(ic*Inputs!$C$6+fee_wd*Inputs!$E$6*(1-$B3743)+fee_fx*Inputs!$D$6-cost_acc-cost_wd*Inputs!$E$6*(1-$B3743)-cost_fx*Inputs!$D$6)</f>
        <v>154883.332758125</v>
      </c>
      <c r="L3743" s="0" t="n">
        <f aca="false">12*Inputs!$B$7*(1-MIN(1,Inputs!$G$7*$D3743)*churn_nonbuyers)*(ic*Inputs!$C$7+fee_wd*Inputs!$E$7*(1-$B3743)+fee_fx*Inputs!$D$7-cost_acc-cost_wd*Inputs!$E$7*(1-$B3743)-cost_fx*Inputs!$D$7)</f>
        <v>353574.700678875</v>
      </c>
      <c r="M3743" s="0" t="n">
        <f aca="false">12*Inputs!$B$8*(1-MIN(1,Inputs!$G$8*$D3743)*churn_nonbuyers)*(ic*Inputs!$C$8+fee_wd*Inputs!$E$8*(1-$B3743)+fee_fx*Inputs!$D$8-cost_acc-cost_wd*Inputs!$E$8*(1-$B3743)-cost_fx*Inputs!$D$8)</f>
        <v>83885.1809245824</v>
      </c>
      <c r="N3743" s="0" t="n">
        <f aca="false">K3743+L3743+I3743-fixed</f>
        <v>-16090.9123877999</v>
      </c>
      <c r="O3743" s="0" t="n">
        <f aca="false">K3743+L3743+M3743-fixed</f>
        <v>-107656.785638418</v>
      </c>
      <c r="P3743" s="0" t="n">
        <f aca="false">12*Inputs!$B$6*(1-MIN(1,Inputs!$F$6*$D3743))*(ic*Inputs!$C$6+flat_fee-cost_acc-cost_wd*Inputs!$E$6*$E3743-cost_fx*Inputs!$D$6)+12*Inputs!$B$7*(1-MIN(1,Inputs!$F$7*$D3743))*(ic*Inputs!$C$7+flat_fee-cost_acc-cost_wd*Inputs!$E$7*$E3743-cost_fx*Inputs!$D$7)+12*Inputs!$B$8*(1-MIN(1,Inputs!$F$8*$D3743))*(ic*Inputs!$C$8+flat_fee-cost_acc-cost_wd*Inputs!$E$8*$E3743-cost_fx*Inputs!$D$8)-fixed</f>
        <v>38361.67602008</v>
      </c>
    </row>
    <row r="3744" customFormat="false" ht="15" hidden="false" customHeight="false" outlineLevel="0" collapsed="false">
      <c r="A3744" s="0" t="n">
        <v>3679</v>
      </c>
      <c r="B3744" s="0" t="n">
        <v>0.061671</v>
      </c>
      <c r="C3744" s="0" t="n">
        <v>1.018897</v>
      </c>
      <c r="D3744" s="0" t="n">
        <v>1.002441</v>
      </c>
      <c r="E3744" s="0" t="n">
        <v>1.066872</v>
      </c>
      <c r="F3744" s="0" t="n">
        <v>0.350184</v>
      </c>
      <c r="G3744" s="0" t="n">
        <f aca="false">12*Inputs!$B$6*(MIN(1,$H$50*$C3744)*(ic*Inputs!$C$6+pS+fee_fx*Inputs!$D$6-cost_acc-cost_wd*Inputs!$E$6*$E3744-cost_fx*Inputs!$D$6-$F3744)+(1-MIN(1,$H$50*$C3744))*(1-MIN(1,Inputs!$G$6*$D3744)*churn_nonbuyers)*(ic*Inputs!$C$6+fee_wd*Inputs!$E$6*(1-$B3744)+fee_fx*Inputs!$D$6-cost_acc-cost_wd*Inputs!$E$6*(1-$B3744)-cost_fx*Inputs!$D$6))</f>
        <v>233234.285519764</v>
      </c>
      <c r="H3744" s="0" t="n">
        <f aca="false">12*Inputs!$B$7*(MIN(1,$H$51*$C3744)*(ic*Inputs!$C$7+pE+fee_fx*Inputs!$D$7-cost_acc-cost_wd*Inputs!$E$7*$E3744-cost_fx*Inputs!$D$7-$F3744)+(1-MIN(1,$H$51*$C3744))*(1-MIN(1,Inputs!$G$7*$D3744)*churn_nonbuyers)*(ic*Inputs!$C$7+fee_wd*Inputs!$E$7*(1-$B3744)+fee_fx*Inputs!$D$7-cost_acc-cost_wd*Inputs!$E$7*(1-$B3744)-cost_fx*Inputs!$D$7))</f>
        <v>420613.903767735</v>
      </c>
      <c r="I3744" s="0" t="n">
        <f aca="false">12*Inputs!$B$8*(MIN(1,$H$52*$C3744)*(ic*Inputs!$C$8+pT-cost_acc-cost_wd*Inputs!$E$8-cost_fx*Inputs!$D$8-cost_ins)+(1-MIN(1,$H$52*$C3744))*(1-MIN(1,Inputs!$G$8*$D3744)*churn_nonbuyers)*(ic*Inputs!$C$8+fee_wd*Inputs!$E$8*(1-$B3744)+fee_fx*Inputs!$D$8-cost_acc-cost_wd*Inputs!$E$8*(1-$B3744)-cost_fx*Inputs!$D$8))</f>
        <v>174535.45376086</v>
      </c>
      <c r="J3744" s="0" t="n">
        <f aca="false">G3744+H3744+I3744-fixed</f>
        <v>128383.643048359</v>
      </c>
      <c r="K3744" s="0" t="n">
        <f aca="false">12*Inputs!$B$6*(1-MIN(1,Inputs!$G$6*$D3744)*churn_nonbuyers)*(ic*Inputs!$C$6+fee_wd*Inputs!$E$6*(1-$B3744)+fee_fx*Inputs!$D$6-cost_acc-cost_wd*Inputs!$E$6*(1-$B3744)-cost_fx*Inputs!$D$6)</f>
        <v>183059.885800159</v>
      </c>
      <c r="L3744" s="0" t="n">
        <f aca="false">12*Inputs!$B$7*(1-MIN(1,Inputs!$G$7*$D3744)*churn_nonbuyers)*(ic*Inputs!$C$7+fee_wd*Inputs!$E$7*(1-$B3744)+fee_fx*Inputs!$D$7-cost_acc-cost_wd*Inputs!$E$7*(1-$B3744)-cost_fx*Inputs!$D$7)</f>
        <v>382460.918712096</v>
      </c>
      <c r="M3744" s="0" t="n">
        <f aca="false">12*Inputs!$B$8*(1-MIN(1,Inputs!$G$8*$D3744)*churn_nonbuyers)*(ic*Inputs!$C$8+fee_wd*Inputs!$E$8*(1-$B3744)+fee_fx*Inputs!$D$8-cost_acc-cost_wd*Inputs!$E$8*(1-$B3744)-cost_fx*Inputs!$D$8)</f>
        <v>96479.2760274097</v>
      </c>
      <c r="N3744" s="0" t="n">
        <f aca="false">K3744+L3744+I3744-fixed</f>
        <v>40056.2582731148</v>
      </c>
      <c r="O3744" s="0" t="n">
        <f aca="false">K3744+L3744+M3744-fixed</f>
        <v>-37999.9194603355</v>
      </c>
      <c r="P3744" s="0" t="n">
        <f aca="false">12*Inputs!$B$6*(1-MIN(1,Inputs!$F$6*$D3744))*(ic*Inputs!$C$6+flat_fee-cost_acc-cost_wd*Inputs!$E$6*$E3744-cost_fx*Inputs!$D$6)+12*Inputs!$B$7*(1-MIN(1,Inputs!$F$7*$D3744))*(ic*Inputs!$C$7+flat_fee-cost_acc-cost_wd*Inputs!$E$7*$E3744-cost_fx*Inputs!$D$7)+12*Inputs!$B$8*(1-MIN(1,Inputs!$F$8*$D3744))*(ic*Inputs!$C$8+flat_fee-cost_acc-cost_wd*Inputs!$E$8*$E3744-cost_fx*Inputs!$D$8)-fixed</f>
        <v>40245.92404448</v>
      </c>
    </row>
    <row r="3745" customFormat="false" ht="15" hidden="false" customHeight="false" outlineLevel="0" collapsed="false">
      <c r="A3745" s="0" t="n">
        <v>3680</v>
      </c>
      <c r="B3745" s="0" t="n">
        <v>0.372777</v>
      </c>
      <c r="C3745" s="0" t="n">
        <v>0.832773</v>
      </c>
      <c r="D3745" s="0" t="n">
        <v>1.069617</v>
      </c>
      <c r="E3745" s="0" t="n">
        <v>1.042411</v>
      </c>
      <c r="F3745" s="0" t="n">
        <v>0.069778</v>
      </c>
      <c r="G3745" s="0" t="n">
        <f aca="false">12*Inputs!$B$6*(MIN(1,$H$50*$C3745)*(ic*Inputs!$C$6+pS+fee_fx*Inputs!$D$6-cost_acc-cost_wd*Inputs!$E$6*$E3745-cost_fx*Inputs!$D$6-$F3745)+(1-MIN(1,$H$50*$C3745))*(1-MIN(1,Inputs!$G$6*$D3745)*churn_nonbuyers)*(ic*Inputs!$C$6+fee_wd*Inputs!$E$6*(1-$B3745)+fee_fx*Inputs!$D$6-cost_acc-cost_wd*Inputs!$E$6*(1-$B3745)-cost_fx*Inputs!$D$6))</f>
        <v>189735.78332661</v>
      </c>
      <c r="H3745" s="0" t="n">
        <f aca="false">12*Inputs!$B$7*(MIN(1,$H$51*$C3745)*(ic*Inputs!$C$7+pE+fee_fx*Inputs!$D$7-cost_acc-cost_wd*Inputs!$E$7*$E3745-cost_fx*Inputs!$D$7-$F3745)+(1-MIN(1,$H$51*$C3745))*(1-MIN(1,Inputs!$G$7*$D3745)*churn_nonbuyers)*(ic*Inputs!$C$7+fee_wd*Inputs!$E$7*(1-$B3745)+fee_fx*Inputs!$D$7-cost_acc-cost_wd*Inputs!$E$7*(1-$B3745)-cost_fx*Inputs!$D$7))</f>
        <v>399994.046987705</v>
      </c>
      <c r="I3745" s="0" t="n">
        <f aca="false">12*Inputs!$B$8*(MIN(1,$H$52*$C3745)*(ic*Inputs!$C$8+pT-cost_acc-cost_wd*Inputs!$E$8-cost_fx*Inputs!$D$8-cost_ins)+(1-MIN(1,$H$52*$C3745))*(1-MIN(1,Inputs!$G$8*$D3745)*churn_nonbuyers)*(ic*Inputs!$C$8+fee_wd*Inputs!$E$8*(1-$B3745)+fee_fx*Inputs!$D$8-cost_acc-cost_wd*Inputs!$E$8*(1-$B3745)-cost_fx*Inputs!$D$8))</f>
        <v>152368.758643428</v>
      </c>
      <c r="J3745" s="0" t="n">
        <f aca="false">G3745+H3745+I3745-fixed</f>
        <v>42098.5889577423</v>
      </c>
      <c r="K3745" s="0" t="n">
        <f aca="false">12*Inputs!$B$6*(1-MIN(1,Inputs!$G$6*$D3745)*churn_nonbuyers)*(ic*Inputs!$C$6+fee_wd*Inputs!$E$6*(1-$B3745)+fee_fx*Inputs!$D$6-cost_acc-cost_wd*Inputs!$E$6*(1-$B3745)-cost_fx*Inputs!$D$6)</f>
        <v>140009.218678145</v>
      </c>
      <c r="L3745" s="0" t="n">
        <f aca="false">12*Inputs!$B$7*(1-MIN(1,Inputs!$G$7*$D3745)*churn_nonbuyers)*(ic*Inputs!$C$7+fee_wd*Inputs!$E$7*(1-$B3745)+fee_fx*Inputs!$D$7-cost_acc-cost_wd*Inputs!$E$7*(1-$B3745)-cost_fx*Inputs!$D$7)</f>
        <v>338304.532390887</v>
      </c>
      <c r="M3745" s="0" t="n">
        <f aca="false">12*Inputs!$B$8*(1-MIN(1,Inputs!$G$8*$D3745)*churn_nonbuyers)*(ic*Inputs!$C$8+fee_wd*Inputs!$E$8*(1-$B3745)+fee_fx*Inputs!$D$8-cost_acc-cost_wd*Inputs!$E$8*(1-$B3745)-cost_fx*Inputs!$D$8)</f>
        <v>77517.8933513424</v>
      </c>
      <c r="N3745" s="0" t="n">
        <f aca="false">K3745+L3745+I3745-fixed</f>
        <v>-69317.49028754</v>
      </c>
      <c r="O3745" s="0" t="n">
        <f aca="false">K3745+L3745+M3745-fixed</f>
        <v>-144168.355579626</v>
      </c>
      <c r="P3745" s="0" t="n">
        <f aca="false">12*Inputs!$B$6*(1-MIN(1,Inputs!$F$6*$D3745))*(ic*Inputs!$C$6+flat_fee-cost_acc-cost_wd*Inputs!$E$6*$E3745-cost_fx*Inputs!$D$6)+12*Inputs!$B$7*(1-MIN(1,Inputs!$F$7*$D3745))*(ic*Inputs!$C$7+flat_fee-cost_acc-cost_wd*Inputs!$E$7*$E3745-cost_fx*Inputs!$D$7)+12*Inputs!$B$8*(1-MIN(1,Inputs!$F$8*$D3745))*(ic*Inputs!$C$8+flat_fee-cost_acc-cost_wd*Inputs!$E$8*$E3745-cost_fx*Inputs!$D$8)-fixed</f>
        <v>13600.07880488</v>
      </c>
    </row>
    <row r="3746" customFormat="false" ht="15" hidden="false" customHeight="false" outlineLevel="0" collapsed="false">
      <c r="A3746" s="0" t="n">
        <v>3681</v>
      </c>
      <c r="B3746" s="0" t="n">
        <v>0.233241</v>
      </c>
      <c r="C3746" s="0" t="n">
        <v>0.967686</v>
      </c>
      <c r="D3746" s="0" t="n">
        <v>1.664727</v>
      </c>
      <c r="E3746" s="0" t="n">
        <v>1.205367</v>
      </c>
      <c r="F3746" s="0" t="n">
        <v>0.12609</v>
      </c>
      <c r="G3746" s="0" t="n">
        <f aca="false">12*Inputs!$B$6*(MIN(1,$H$50*$C3746)*(ic*Inputs!$C$6+pS+fee_fx*Inputs!$D$6-cost_acc-cost_wd*Inputs!$E$6*$E3746-cost_fx*Inputs!$D$6-$F3746)+(1-MIN(1,$H$50*$C3746))*(1-MIN(1,Inputs!$G$6*$D3746)*churn_nonbuyers)*(ic*Inputs!$C$6+fee_wd*Inputs!$E$6*(1-$B3746)+fee_fx*Inputs!$D$6-cost_acc-cost_wd*Inputs!$E$6*(1-$B3746)-cost_fx*Inputs!$D$6))</f>
        <v>205836.989837098</v>
      </c>
      <c r="H3746" s="0" t="n">
        <f aca="false">12*Inputs!$B$7*(MIN(1,$H$51*$C3746)*(ic*Inputs!$C$7+pE+fee_fx*Inputs!$D$7-cost_acc-cost_wd*Inputs!$E$7*$E3746-cost_fx*Inputs!$D$7-$F3746)+(1-MIN(1,$H$51*$C3746))*(1-MIN(1,Inputs!$G$7*$D3746)*churn_nonbuyers)*(ic*Inputs!$C$7+fee_wd*Inputs!$E$7*(1-$B3746)+fee_fx*Inputs!$D$7-cost_acc-cost_wd*Inputs!$E$7*(1-$B3746)-cost_fx*Inputs!$D$7))</f>
        <v>396559.206692039</v>
      </c>
      <c r="I3746" s="0" t="n">
        <f aca="false">12*Inputs!$B$8*(MIN(1,$H$52*$C3746)*(ic*Inputs!$C$8+pT-cost_acc-cost_wd*Inputs!$E$8-cost_fx*Inputs!$D$8-cost_ins)+(1-MIN(1,$H$52*$C3746))*(1-MIN(1,Inputs!$G$8*$D3746)*churn_nonbuyers)*(ic*Inputs!$C$8+fee_wd*Inputs!$E$8*(1-$B3746)+fee_fx*Inputs!$D$8-cost_acc-cost_wd*Inputs!$E$8*(1-$B3746)-cost_fx*Inputs!$D$8))</f>
        <v>139486.130784</v>
      </c>
      <c r="J3746" s="0" t="n">
        <f aca="false">G3746+H3746+I3746-fixed</f>
        <v>41882.3273131371</v>
      </c>
      <c r="K3746" s="0" t="n">
        <f aca="false">12*Inputs!$B$6*(1-MIN(1,Inputs!$G$6*$D3746)*churn_nonbuyers)*(ic*Inputs!$C$6+fee_wd*Inputs!$E$6*(1-$B3746)+fee_fx*Inputs!$D$6-cost_acc-cost_wd*Inputs!$E$6*(1-$B3746)-cost_fx*Inputs!$D$6)</f>
        <v>154028.48248949</v>
      </c>
      <c r="L3746" s="0" t="n">
        <f aca="false">12*Inputs!$B$7*(1-MIN(1,Inputs!$G$7*$D3746)*churn_nonbuyers)*(ic*Inputs!$C$7+fee_wd*Inputs!$E$7*(1-$B3746)+fee_fx*Inputs!$D$7-cost_acc-cost_wd*Inputs!$E$7*(1-$B3746)-cost_fx*Inputs!$D$7)</f>
        <v>351154.138997694</v>
      </c>
      <c r="M3746" s="0" t="n">
        <f aca="false">12*Inputs!$B$8*(1-MIN(1,Inputs!$G$8*$D3746)*churn_nonbuyers)*(ic*Inputs!$C$8+fee_wd*Inputs!$E$8*(1-$B3746)+fee_fx*Inputs!$D$8-cost_acc-cost_wd*Inputs!$E$8*(1-$B3746)-cost_fx*Inputs!$D$8)</f>
        <v>0</v>
      </c>
      <c r="N3746" s="0" t="n">
        <f aca="false">K3746+L3746+I3746-fixed</f>
        <v>-55331.2477288153</v>
      </c>
      <c r="O3746" s="0" t="n">
        <f aca="false">K3746+L3746+M3746-fixed</f>
        <v>-194817.378512815</v>
      </c>
      <c r="P3746" s="0" t="n">
        <f aca="false">12*Inputs!$B$6*(1-MIN(1,Inputs!$F$6*$D3746))*(ic*Inputs!$C$6+flat_fee-cost_acc-cost_wd*Inputs!$E$6*$E3746-cost_fx*Inputs!$D$6)+12*Inputs!$B$7*(1-MIN(1,Inputs!$F$7*$D3746))*(ic*Inputs!$C$7+flat_fee-cost_acc-cost_wd*Inputs!$E$7*$E3746-cost_fx*Inputs!$D$7)+12*Inputs!$B$8*(1-MIN(1,Inputs!$F$8*$D3746))*(ic*Inputs!$C$8+flat_fee-cost_acc-cost_wd*Inputs!$E$8*$E3746-cost_fx*Inputs!$D$8)-fixed</f>
        <v>-360341.59410184</v>
      </c>
    </row>
    <row r="3747" customFormat="false" ht="15" hidden="false" customHeight="false" outlineLevel="0" collapsed="false">
      <c r="A3747" s="0" t="n">
        <v>3682</v>
      </c>
      <c r="B3747" s="0" t="n">
        <v>0.431983</v>
      </c>
      <c r="C3747" s="0" t="n">
        <v>1.033188</v>
      </c>
      <c r="D3747" s="0" t="n">
        <v>1.094561</v>
      </c>
      <c r="E3747" s="0" t="n">
        <v>1.11336</v>
      </c>
      <c r="F3747" s="0" t="n">
        <v>0.064757</v>
      </c>
      <c r="G3747" s="0" t="n">
        <f aca="false">12*Inputs!$B$6*(MIN(1,$H$50*$C3747)*(ic*Inputs!$C$6+pS+fee_fx*Inputs!$D$6-cost_acc-cost_wd*Inputs!$E$6*$E3747-cost_fx*Inputs!$D$6-$F3747)+(1-MIN(1,$H$50*$C3747))*(1-MIN(1,Inputs!$G$6*$D3747)*churn_nonbuyers)*(ic*Inputs!$C$6+fee_wd*Inputs!$E$6*(1-$B3747)+fee_fx*Inputs!$D$6-cost_acc-cost_wd*Inputs!$E$6*(1-$B3747)-cost_fx*Inputs!$D$6))</f>
        <v>192571.390877348</v>
      </c>
      <c r="H3747" s="0" t="n">
        <f aca="false">12*Inputs!$B$7*(MIN(1,$H$51*$C3747)*(ic*Inputs!$C$7+pE+fee_fx*Inputs!$D$7-cost_acc-cost_wd*Inputs!$E$7*$E3747-cost_fx*Inputs!$D$7-$F3747)+(1-MIN(1,$H$51*$C3747))*(1-MIN(1,Inputs!$G$7*$D3747)*churn_nonbuyers)*(ic*Inputs!$C$7+fee_wd*Inputs!$E$7*(1-$B3747)+fee_fx*Inputs!$D$7-cost_acc-cost_wd*Inputs!$E$7*(1-$B3747)-cost_fx*Inputs!$D$7))</f>
        <v>401703.040156613</v>
      </c>
      <c r="I3747" s="0" t="n">
        <f aca="false">12*Inputs!$B$8*(MIN(1,$H$52*$C3747)*(ic*Inputs!$C$8+pT-cost_acc-cost_wd*Inputs!$E$8-cost_fx*Inputs!$D$8-cost_ins)+(1-MIN(1,$H$52*$C3747))*(1-MIN(1,Inputs!$G$8*$D3747)*churn_nonbuyers)*(ic*Inputs!$C$8+fee_wd*Inputs!$E$8*(1-$B3747)+fee_fx*Inputs!$D$8-cost_acc-cost_wd*Inputs!$E$8*(1-$B3747)-cost_fx*Inputs!$D$8))</f>
        <v>168707.565689815</v>
      </c>
      <c r="J3747" s="0" t="n">
        <f aca="false">G3747+H3747+I3747-fixed</f>
        <v>62981.9967237758</v>
      </c>
      <c r="K3747" s="0" t="n">
        <f aca="false">12*Inputs!$B$6*(1-MIN(1,Inputs!$G$6*$D3747)*churn_nonbuyers)*(ic*Inputs!$C$6+fee_wd*Inputs!$E$6*(1-$B3747)+fee_fx*Inputs!$D$6-cost_acc-cost_wd*Inputs!$E$6*(1-$B3747)-cost_fx*Inputs!$D$6)</f>
        <v>131765.661680134</v>
      </c>
      <c r="L3747" s="0" t="n">
        <f aca="false">12*Inputs!$B$7*(1-MIN(1,Inputs!$G$7*$D3747)*churn_nonbuyers)*(ic*Inputs!$C$7+fee_wd*Inputs!$E$7*(1-$B3747)+fee_fx*Inputs!$D$7-cost_acc-cost_wd*Inputs!$E$7*(1-$B3747)-cost_fx*Inputs!$D$7)</f>
        <v>329797.27128008</v>
      </c>
      <c r="M3747" s="0" t="n">
        <f aca="false">12*Inputs!$B$8*(1-MIN(1,Inputs!$G$8*$D3747)*churn_nonbuyers)*(ic*Inputs!$C$8+fee_wd*Inputs!$E$8*(1-$B3747)+fee_fx*Inputs!$D$8-cost_acc-cost_wd*Inputs!$E$8*(1-$B3747)-cost_fx*Inputs!$D$8)</f>
        <v>71466.6653339569</v>
      </c>
      <c r="N3747" s="0" t="n">
        <f aca="false">K3747+L3747+I3747-fixed</f>
        <v>-69729.5013499716</v>
      </c>
      <c r="O3747" s="0" t="n">
        <f aca="false">K3747+L3747+M3747-fixed</f>
        <v>-166970.401705829</v>
      </c>
      <c r="P3747" s="0" t="n">
        <f aca="false">12*Inputs!$B$6*(1-MIN(1,Inputs!$F$6*$D3747))*(ic*Inputs!$C$6+flat_fee-cost_acc-cost_wd*Inputs!$E$6*$E3747-cost_fx*Inputs!$D$6)+12*Inputs!$B$7*(1-MIN(1,Inputs!$F$7*$D3747))*(ic*Inputs!$C$7+flat_fee-cost_acc-cost_wd*Inputs!$E$7*$E3747-cost_fx*Inputs!$D$7)+12*Inputs!$B$8*(1-MIN(1,Inputs!$F$8*$D3747))*(ic*Inputs!$C$8+flat_fee-cost_acc-cost_wd*Inputs!$E$8*$E3747-cost_fx*Inputs!$D$8)-fixed</f>
        <v>-29252.4512175998</v>
      </c>
    </row>
    <row r="3748" customFormat="false" ht="15" hidden="false" customHeight="false" outlineLevel="0" collapsed="false">
      <c r="A3748" s="0" t="n">
        <v>3683</v>
      </c>
      <c r="B3748" s="0" t="n">
        <v>0.498469</v>
      </c>
      <c r="C3748" s="0" t="n">
        <v>1.054237</v>
      </c>
      <c r="D3748" s="0" t="n">
        <v>1.171384</v>
      </c>
      <c r="E3748" s="0" t="n">
        <v>1.168094</v>
      </c>
      <c r="F3748" s="0" t="n">
        <v>0.107436</v>
      </c>
      <c r="G3748" s="0" t="n">
        <f aca="false">12*Inputs!$B$6*(MIN(1,$H$50*$C3748)*(ic*Inputs!$C$6+pS+fee_fx*Inputs!$D$6-cost_acc-cost_wd*Inputs!$E$6*$E3748-cost_fx*Inputs!$D$6-$F3748)+(1-MIN(1,$H$50*$C3748))*(1-MIN(1,Inputs!$G$6*$D3748)*churn_nonbuyers)*(ic*Inputs!$C$6+fee_wd*Inputs!$E$6*(1-$B3748)+fee_fx*Inputs!$D$6-cost_acc-cost_wd*Inputs!$E$6*(1-$B3748)-cost_fx*Inputs!$D$6))</f>
        <v>182700.700216073</v>
      </c>
      <c r="H3748" s="0" t="n">
        <f aca="false">12*Inputs!$B$7*(MIN(1,$H$51*$C3748)*(ic*Inputs!$C$7+pE+fee_fx*Inputs!$D$7-cost_acc-cost_wd*Inputs!$E$7*$E3748-cost_fx*Inputs!$D$7-$F3748)+(1-MIN(1,$H$51*$C3748))*(1-MIN(1,Inputs!$G$7*$D3748)*churn_nonbuyers)*(ic*Inputs!$C$7+fee_wd*Inputs!$E$7*(1-$B3748)+fee_fx*Inputs!$D$7-cost_acc-cost_wd*Inputs!$E$7*(1-$B3748)-cost_fx*Inputs!$D$7))</f>
        <v>388132.385024557</v>
      </c>
      <c r="I3748" s="0" t="n">
        <f aca="false">12*Inputs!$B$8*(MIN(1,$H$52*$C3748)*(ic*Inputs!$C$8+pT-cost_acc-cost_wd*Inputs!$E$8-cost_fx*Inputs!$D$8-cost_ins)+(1-MIN(1,$H$52*$C3748))*(1-MIN(1,Inputs!$G$8*$D3748)*churn_nonbuyers)*(ic*Inputs!$C$8+fee_wd*Inputs!$E$8*(1-$B3748)+fee_fx*Inputs!$D$8-cost_acc-cost_wd*Inputs!$E$8*(1-$B3748)-cost_fx*Inputs!$D$8))</f>
        <v>166230.917265437</v>
      </c>
      <c r="J3748" s="0" t="n">
        <f aca="false">G3748+H3748+I3748-fixed</f>
        <v>37064.0025060675</v>
      </c>
      <c r="K3748" s="0" t="n">
        <f aca="false">12*Inputs!$B$6*(1-MIN(1,Inputs!$G$6*$D3748)*churn_nonbuyers)*(ic*Inputs!$C$6+fee_wd*Inputs!$E$6*(1-$B3748)+fee_fx*Inputs!$D$6-cost_acc-cost_wd*Inputs!$E$6*(1-$B3748)-cost_fx*Inputs!$D$6)</f>
        <v>122216.983279891</v>
      </c>
      <c r="L3748" s="0" t="n">
        <f aca="false">12*Inputs!$B$7*(1-MIN(1,Inputs!$G$7*$D3748)*churn_nonbuyers)*(ic*Inputs!$C$7+fee_wd*Inputs!$E$7*(1-$B3748)+fee_fx*Inputs!$D$7-cost_acc-cost_wd*Inputs!$E$7*(1-$B3748)-cost_fx*Inputs!$D$7)</f>
        <v>319773.845135935</v>
      </c>
      <c r="M3748" s="0" t="n">
        <f aca="false">12*Inputs!$B$8*(1-MIN(1,Inputs!$G$8*$D3748)*churn_nonbuyers)*(ic*Inputs!$C$8+fee_wd*Inputs!$E$8*(1-$B3748)+fee_fx*Inputs!$D$8-cost_acc-cost_wd*Inputs!$E$8*(1-$B3748)-cost_fx*Inputs!$D$8)</f>
        <v>54454.6650128256</v>
      </c>
      <c r="N3748" s="0" t="n">
        <f aca="false">K3748+L3748+I3748-fixed</f>
        <v>-91778.254318737</v>
      </c>
      <c r="O3748" s="0" t="n">
        <f aca="false">K3748+L3748+M3748-fixed</f>
        <v>-203554.506571349</v>
      </c>
      <c r="P3748" s="0" t="n">
        <f aca="false">12*Inputs!$B$6*(1-MIN(1,Inputs!$F$6*$D3748))*(ic*Inputs!$C$6+flat_fee-cost_acc-cost_wd*Inputs!$E$6*$E3748-cost_fx*Inputs!$D$6)+12*Inputs!$B$7*(1-MIN(1,Inputs!$F$7*$D3748))*(ic*Inputs!$C$7+flat_fee-cost_acc-cost_wd*Inputs!$E$7*$E3748-cost_fx*Inputs!$D$7)+12*Inputs!$B$8*(1-MIN(1,Inputs!$F$8*$D3748))*(ic*Inputs!$C$8+flat_fee-cost_acc-cost_wd*Inputs!$E$8*$E3748-cost_fx*Inputs!$D$8)-fixed</f>
        <v>-91878.7750489599</v>
      </c>
    </row>
    <row r="3749" customFormat="false" ht="15" hidden="false" customHeight="false" outlineLevel="0" collapsed="false">
      <c r="A3749" s="0" t="n">
        <v>3684</v>
      </c>
      <c r="B3749" s="0" t="n">
        <v>0.430461</v>
      </c>
      <c r="C3749" s="0" t="n">
        <v>0.946958</v>
      </c>
      <c r="D3749" s="0" t="n">
        <v>1.22603</v>
      </c>
      <c r="E3749" s="0" t="n">
        <v>1.350326</v>
      </c>
      <c r="F3749" s="0" t="n">
        <v>0.046634</v>
      </c>
      <c r="G3749" s="0" t="n">
        <f aca="false">12*Inputs!$B$6*(MIN(1,$H$50*$C3749)*(ic*Inputs!$C$6+pS+fee_fx*Inputs!$D$6-cost_acc-cost_wd*Inputs!$E$6*$E3749-cost_fx*Inputs!$D$6-$F3749)+(1-MIN(1,$H$50*$C3749))*(1-MIN(1,Inputs!$G$6*$D3749)*churn_nonbuyers)*(ic*Inputs!$C$6+fee_wd*Inputs!$E$6*(1-$B3749)+fee_fx*Inputs!$D$6-cost_acc-cost_wd*Inputs!$E$6*(1-$B3749)-cost_fx*Inputs!$D$6))</f>
        <v>182065.100326371</v>
      </c>
      <c r="H3749" s="0" t="n">
        <f aca="false">12*Inputs!$B$7*(MIN(1,$H$51*$C3749)*(ic*Inputs!$C$7+pE+fee_fx*Inputs!$D$7-cost_acc-cost_wd*Inputs!$E$7*$E3749-cost_fx*Inputs!$D$7-$F3749)+(1-MIN(1,$H$51*$C3749))*(1-MIN(1,Inputs!$G$7*$D3749)*churn_nonbuyers)*(ic*Inputs!$C$7+fee_wd*Inputs!$E$7*(1-$B3749)+fee_fx*Inputs!$D$7-cost_acc-cost_wd*Inputs!$E$7*(1-$B3749)-cost_fx*Inputs!$D$7))</f>
        <v>370135.438588941</v>
      </c>
      <c r="I3749" s="0" t="n">
        <f aca="false">12*Inputs!$B$8*(MIN(1,$H$52*$C3749)*(ic*Inputs!$C$8+pT-cost_acc-cost_wd*Inputs!$E$8-cost_fx*Inputs!$D$8-cost_ins)+(1-MIN(1,$H$52*$C3749))*(1-MIN(1,Inputs!$G$8*$D3749)*churn_nonbuyers)*(ic*Inputs!$C$8+fee_wd*Inputs!$E$8*(1-$B3749)+fee_fx*Inputs!$D$8-cost_acc-cost_wd*Inputs!$E$8*(1-$B3749)-cost_fx*Inputs!$D$8))</f>
        <v>151111.932768137</v>
      </c>
      <c r="J3749" s="0" t="n">
        <f aca="false">G3749+H3749+I3749-fixed</f>
        <v>3312.47168344934</v>
      </c>
      <c r="K3749" s="0" t="n">
        <f aca="false">12*Inputs!$B$6*(1-MIN(1,Inputs!$G$6*$D3749)*churn_nonbuyers)*(ic*Inputs!$C$6+fee_wd*Inputs!$E$6*(1-$B3749)+fee_fx*Inputs!$D$6-cost_acc-cost_wd*Inputs!$E$6*(1-$B3749)-cost_fx*Inputs!$D$6)</f>
        <v>131055.091918776</v>
      </c>
      <c r="L3749" s="0" t="n">
        <f aca="false">12*Inputs!$B$7*(1-MIN(1,Inputs!$G$7*$D3749)*churn_nonbuyers)*(ic*Inputs!$C$7+fee_wd*Inputs!$E$7*(1-$B3749)+fee_fx*Inputs!$D$7-cost_acc-cost_wd*Inputs!$E$7*(1-$B3749)-cost_fx*Inputs!$D$7)</f>
        <v>328663.472111266</v>
      </c>
      <c r="M3749" s="0" t="n">
        <f aca="false">12*Inputs!$B$8*(1-MIN(1,Inputs!$G$8*$D3749)*churn_nonbuyers)*(ic*Inputs!$C$8+fee_wd*Inputs!$E$8*(1-$B3749)+fee_fx*Inputs!$D$8-cost_acc-cost_wd*Inputs!$E$8*(1-$B3749)-cost_fx*Inputs!$D$8)</f>
        <v>43347.209754288</v>
      </c>
      <c r="N3749" s="0" t="n">
        <f aca="false">K3749+L3749+I3749-fixed</f>
        <v>-89169.5032018211</v>
      </c>
      <c r="O3749" s="0" t="n">
        <f aca="false">K3749+L3749+M3749-fixed</f>
        <v>-196934.22621567</v>
      </c>
      <c r="P3749" s="0" t="n">
        <f aca="false">12*Inputs!$B$6*(1-MIN(1,Inputs!$F$6*$D3749))*(ic*Inputs!$C$6+flat_fee-cost_acc-cost_wd*Inputs!$E$6*$E3749-cost_fx*Inputs!$D$6)+12*Inputs!$B$7*(1-MIN(1,Inputs!$F$7*$D3749))*(ic*Inputs!$C$7+flat_fee-cost_acc-cost_wd*Inputs!$E$7*$E3749-cost_fx*Inputs!$D$7)+12*Inputs!$B$8*(1-MIN(1,Inputs!$F$8*$D3749))*(ic*Inputs!$C$8+flat_fee-cost_acc-cost_wd*Inputs!$E$8*$E3749-cost_fx*Inputs!$D$8)-fixed</f>
        <v>-189329.2732528</v>
      </c>
    </row>
    <row r="3750" customFormat="false" ht="15" hidden="false" customHeight="false" outlineLevel="0" collapsed="false">
      <c r="A3750" s="0" t="n">
        <v>3685</v>
      </c>
      <c r="B3750" s="0" t="n">
        <v>0.257125</v>
      </c>
      <c r="C3750" s="0" t="n">
        <v>1.041714</v>
      </c>
      <c r="D3750" s="0" t="n">
        <v>0.980834</v>
      </c>
      <c r="E3750" s="0" t="n">
        <v>1.083429</v>
      </c>
      <c r="F3750" s="0" t="n">
        <v>0.096925</v>
      </c>
      <c r="G3750" s="0" t="n">
        <f aca="false">12*Inputs!$B$6*(MIN(1,$H$50*$C3750)*(ic*Inputs!$C$6+pS+fee_fx*Inputs!$D$6-cost_acc-cost_wd*Inputs!$E$6*$E3750-cost_fx*Inputs!$D$6-$F3750)+(1-MIN(1,$H$50*$C3750))*(1-MIN(1,Inputs!$G$6*$D3750)*churn_nonbuyers)*(ic*Inputs!$C$6+fee_wd*Inputs!$E$6*(1-$B3750)+fee_fx*Inputs!$D$6-cost_acc-cost_wd*Inputs!$E$6*(1-$B3750)-cost_fx*Inputs!$D$6))</f>
        <v>215695.287233656</v>
      </c>
      <c r="H3750" s="0" t="n">
        <f aca="false">12*Inputs!$B$7*(MIN(1,$H$51*$C3750)*(ic*Inputs!$C$7+pE+fee_fx*Inputs!$D$7-cost_acc-cost_wd*Inputs!$E$7*$E3750-cost_fx*Inputs!$D$7-$F3750)+(1-MIN(1,$H$51*$C3750))*(1-MIN(1,Inputs!$G$7*$D3750)*churn_nonbuyers)*(ic*Inputs!$C$7+fee_wd*Inputs!$E$7*(1-$B3750)+fee_fx*Inputs!$D$7-cost_acc-cost_wd*Inputs!$E$7*(1-$B3750)-cost_fx*Inputs!$D$7))</f>
        <v>418892.176574655</v>
      </c>
      <c r="I3750" s="0" t="n">
        <f aca="false">12*Inputs!$B$8*(MIN(1,$H$52*$C3750)*(ic*Inputs!$C$8+pT-cost_acc-cost_wd*Inputs!$E$8-cost_fx*Inputs!$D$8-cost_ins)+(1-MIN(1,$H$52*$C3750))*(1-MIN(1,Inputs!$G$8*$D3750)*churn_nonbuyers)*(ic*Inputs!$C$8+fee_wd*Inputs!$E$8*(1-$B3750)+fee_fx*Inputs!$D$8-cost_acc-cost_wd*Inputs!$E$8*(1-$B3750)-cost_fx*Inputs!$D$8))</f>
        <v>176811.920727817</v>
      </c>
      <c r="J3750" s="0" t="n">
        <f aca="false">G3750+H3750+I3750-fixed</f>
        <v>111399.384536128</v>
      </c>
      <c r="K3750" s="0" t="n">
        <f aca="false">12*Inputs!$B$6*(1-MIN(1,Inputs!$G$6*$D3750)*churn_nonbuyers)*(ic*Inputs!$C$6+fee_wd*Inputs!$E$6*(1-$B3750)+fee_fx*Inputs!$D$6-cost_acc-cost_wd*Inputs!$E$6*(1-$B3750)-cost_fx*Inputs!$D$6)</f>
        <v>156503.0112642</v>
      </c>
      <c r="L3750" s="0" t="n">
        <f aca="false">12*Inputs!$B$7*(1-MIN(1,Inputs!$G$7*$D3750)*churn_nonbuyers)*(ic*Inputs!$C$7+fee_wd*Inputs!$E$7*(1-$B3750)+fee_fx*Inputs!$D$7-cost_acc-cost_wd*Inputs!$E$7*(1-$B3750)-cost_fx*Inputs!$D$7)</f>
        <v>355399.32272652</v>
      </c>
      <c r="M3750" s="0" t="n">
        <f aca="false">12*Inputs!$B$8*(1-MIN(1,Inputs!$G$8*$D3750)*churn_nonbuyers)*(ic*Inputs!$C$8+fee_wd*Inputs!$E$8*(1-$B3750)+fee_fx*Inputs!$D$8-cost_acc-cost_wd*Inputs!$E$8*(1-$B3750)-cost_fx*Inputs!$D$8)</f>
        <v>98430.8649396</v>
      </c>
      <c r="N3750" s="0" t="n">
        <f aca="false">K3750+L3750+I3750-fixed</f>
        <v>-11285.7452814633</v>
      </c>
      <c r="O3750" s="0" t="n">
        <f aca="false">K3750+L3750+M3750-fixed</f>
        <v>-89666.8010696799</v>
      </c>
      <c r="P3750" s="0" t="n">
        <f aca="false">12*Inputs!$B$6*(1-MIN(1,Inputs!$F$6*$D3750))*(ic*Inputs!$C$6+flat_fee-cost_acc-cost_wd*Inputs!$E$6*$E3750-cost_fx*Inputs!$D$6)+12*Inputs!$B$7*(1-MIN(1,Inputs!$F$7*$D3750))*(ic*Inputs!$C$7+flat_fee-cost_acc-cost_wd*Inputs!$E$7*$E3750-cost_fx*Inputs!$D$7)+12*Inputs!$B$8*(1-MIN(1,Inputs!$F$8*$D3750))*(ic*Inputs!$C$8+flat_fee-cost_acc-cost_wd*Inputs!$E$8*$E3750-cost_fx*Inputs!$D$8)-fixed</f>
        <v>44855.15599664</v>
      </c>
    </row>
    <row r="3751" customFormat="false" ht="15" hidden="false" customHeight="false" outlineLevel="0" collapsed="false">
      <c r="A3751" s="0" t="n">
        <v>3686</v>
      </c>
      <c r="B3751" s="0" t="n">
        <v>0.248891</v>
      </c>
      <c r="C3751" s="0" t="n">
        <v>0.762486</v>
      </c>
      <c r="D3751" s="0" t="n">
        <v>0.70696</v>
      </c>
      <c r="E3751" s="0" t="n">
        <v>1.109991</v>
      </c>
      <c r="F3751" s="0" t="n">
        <v>0.116411</v>
      </c>
      <c r="G3751" s="0" t="n">
        <f aca="false">12*Inputs!$B$6*(MIN(1,$H$50*$C3751)*(ic*Inputs!$C$6+pS+fee_fx*Inputs!$D$6-cost_acc-cost_wd*Inputs!$E$6*$E3751-cost_fx*Inputs!$D$6-$F3751)+(1-MIN(1,$H$50*$C3751))*(1-MIN(1,Inputs!$G$6*$D3751)*churn_nonbuyers)*(ic*Inputs!$C$6+fee_wd*Inputs!$E$6*(1-$B3751)+fee_fx*Inputs!$D$6-cost_acc-cost_wd*Inputs!$E$6*(1-$B3751)-cost_fx*Inputs!$D$6))</f>
        <v>202210.209321881</v>
      </c>
      <c r="H3751" s="0" t="n">
        <f aca="false">12*Inputs!$B$7*(MIN(1,$H$51*$C3751)*(ic*Inputs!$C$7+pE+fee_fx*Inputs!$D$7-cost_acc-cost_wd*Inputs!$E$7*$E3751-cost_fx*Inputs!$D$7-$F3751)+(1-MIN(1,$H$51*$C3751))*(1-MIN(1,Inputs!$G$7*$D3751)*churn_nonbuyers)*(ic*Inputs!$C$7+fee_wd*Inputs!$E$7*(1-$B3751)+fee_fx*Inputs!$D$7-cost_acc-cost_wd*Inputs!$E$7*(1-$B3751)-cost_fx*Inputs!$D$7))</f>
        <v>401581.712221802</v>
      </c>
      <c r="I3751" s="0" t="n">
        <f aca="false">12*Inputs!$B$8*(MIN(1,$H$52*$C3751)*(ic*Inputs!$C$8+pT-cost_acc-cost_wd*Inputs!$E$8-cost_fx*Inputs!$D$8-cost_ins)+(1-MIN(1,$H$52*$C3751))*(1-MIN(1,Inputs!$G$8*$D3751)*churn_nonbuyers)*(ic*Inputs!$C$8+fee_wd*Inputs!$E$8*(1-$B3751)+fee_fx*Inputs!$D$8-cost_acc-cost_wd*Inputs!$E$8*(1-$B3751)-cost_fx*Inputs!$D$8))</f>
        <v>183968.083983481</v>
      </c>
      <c r="J3751" s="0" t="n">
        <f aca="false">G3751+H3751+I3751-fixed</f>
        <v>87760.0055271634</v>
      </c>
      <c r="K3751" s="0" t="n">
        <f aca="false">12*Inputs!$B$6*(1-MIN(1,Inputs!$G$6*$D3751)*churn_nonbuyers)*(ic*Inputs!$C$6+fee_wd*Inputs!$E$6*(1-$B3751)+fee_fx*Inputs!$D$6-cost_acc-cost_wd*Inputs!$E$6*(1-$B3751)-cost_fx*Inputs!$D$6)</f>
        <v>159900.422265792</v>
      </c>
      <c r="L3751" s="0" t="n">
        <f aca="false">12*Inputs!$B$7*(1-MIN(1,Inputs!$G$7*$D3751)*churn_nonbuyers)*(ic*Inputs!$C$7+fee_wd*Inputs!$E$7*(1-$B3751)+fee_fx*Inputs!$D$7-cost_acc-cost_wd*Inputs!$E$7*(1-$B3751)-cost_fx*Inputs!$D$7)</f>
        <v>359568.437679475</v>
      </c>
      <c r="M3751" s="0" t="n">
        <f aca="false">12*Inputs!$B$8*(1-MIN(1,Inputs!$G$8*$D3751)*churn_nonbuyers)*(ic*Inputs!$C$8+fee_wd*Inputs!$E$8*(1-$B3751)+fee_fx*Inputs!$D$8-cost_acc-cost_wd*Inputs!$E$8*(1-$B3751)-cost_fx*Inputs!$D$8)</f>
        <v>158839.132173696</v>
      </c>
      <c r="N3751" s="0" t="n">
        <f aca="false">K3751+L3751+I3751-fixed</f>
        <v>3436.94392874849</v>
      </c>
      <c r="O3751" s="0" t="n">
        <f aca="false">K3751+L3751+M3751-fixed</f>
        <v>-21692.0078810365</v>
      </c>
      <c r="P3751" s="0" t="n">
        <f aca="false">12*Inputs!$B$6*(1-MIN(1,Inputs!$F$6*$D3751))*(ic*Inputs!$C$6+flat_fee-cost_acc-cost_wd*Inputs!$E$6*$E3751-cost_fx*Inputs!$D$6)+12*Inputs!$B$7*(1-MIN(1,Inputs!$F$7*$D3751))*(ic*Inputs!$C$7+flat_fee-cost_acc-cost_wd*Inputs!$E$7*$E3751-cost_fx*Inputs!$D$7)+12*Inputs!$B$8*(1-MIN(1,Inputs!$F$8*$D3751))*(ic*Inputs!$C$8+flat_fee-cost_acc-cost_wd*Inputs!$E$8*$E3751-cost_fx*Inputs!$D$8)-fixed</f>
        <v>180473.7260864</v>
      </c>
    </row>
    <row r="3752" customFormat="false" ht="15" hidden="false" customHeight="false" outlineLevel="0" collapsed="false">
      <c r="A3752" s="0" t="n">
        <v>3687</v>
      </c>
      <c r="B3752" s="0" t="n">
        <v>0.12306</v>
      </c>
      <c r="C3752" s="0" t="n">
        <v>0.880511</v>
      </c>
      <c r="D3752" s="0" t="n">
        <v>1.652029</v>
      </c>
      <c r="E3752" s="0" t="n">
        <v>1.397168</v>
      </c>
      <c r="F3752" s="0" t="n">
        <v>0.265162</v>
      </c>
      <c r="G3752" s="0" t="n">
        <f aca="false">12*Inputs!$B$6*(MIN(1,$H$50*$C3752)*(ic*Inputs!$C$6+pS+fee_fx*Inputs!$D$6-cost_acc-cost_wd*Inputs!$E$6*$E3752-cost_fx*Inputs!$D$6-$F3752)+(1-MIN(1,$H$50*$C3752))*(1-MIN(1,Inputs!$G$6*$D3752)*churn_nonbuyers)*(ic*Inputs!$C$6+fee_wd*Inputs!$E$6*(1-$B3752)+fee_fx*Inputs!$D$6-cost_acc-cost_wd*Inputs!$E$6*(1-$B3752)-cost_fx*Inputs!$D$6))</f>
        <v>208086.713979883</v>
      </c>
      <c r="H3752" s="0" t="n">
        <f aca="false">12*Inputs!$B$7*(MIN(1,$H$51*$C3752)*(ic*Inputs!$C$7+pE+fee_fx*Inputs!$D$7-cost_acc-cost_wd*Inputs!$E$7*$E3752-cost_fx*Inputs!$D$7-$F3752)+(1-MIN(1,$H$51*$C3752))*(1-MIN(1,Inputs!$G$7*$D3752)*churn_nonbuyers)*(ic*Inputs!$C$7+fee_wd*Inputs!$E$7*(1-$B3752)+fee_fx*Inputs!$D$7-cost_acc-cost_wd*Inputs!$E$7*(1-$B3752)-cost_fx*Inputs!$D$7))</f>
        <v>375819.951470899</v>
      </c>
      <c r="I3752" s="0" t="n">
        <f aca="false">12*Inputs!$B$8*(MIN(1,$H$52*$C3752)*(ic*Inputs!$C$8+pT-cost_acc-cost_wd*Inputs!$E$8-cost_fx*Inputs!$D$8-cost_ins)+(1-MIN(1,$H$52*$C3752))*(1-MIN(1,Inputs!$G$8*$D3752)*churn_nonbuyers)*(ic*Inputs!$C$8+fee_wd*Inputs!$E$8*(1-$B3752)+fee_fx*Inputs!$D$8-cost_acc-cost_wd*Inputs!$E$8*(1-$B3752)-cost_fx*Inputs!$D$8))</f>
        <v>126920.377584</v>
      </c>
      <c r="J3752" s="0" t="n">
        <f aca="false">G3752+H3752+I3752-fixed</f>
        <v>10827.0430347824</v>
      </c>
      <c r="K3752" s="0" t="n">
        <f aca="false">12*Inputs!$B$6*(1-MIN(1,Inputs!$G$6*$D3752)*churn_nonbuyers)*(ic*Inputs!$C$6+fee_wd*Inputs!$E$6*(1-$B3752)+fee_fx*Inputs!$D$6-cost_acc-cost_wd*Inputs!$E$6*(1-$B3752)-cost_fx*Inputs!$D$6)</f>
        <v>168690.658238928</v>
      </c>
      <c r="L3752" s="0" t="n">
        <f aca="false">12*Inputs!$B$7*(1-MIN(1,Inputs!$G$7*$D3752)*churn_nonbuyers)*(ic*Inputs!$C$7+fee_wd*Inputs!$E$7*(1-$B3752)+fee_fx*Inputs!$D$7-cost_acc-cost_wd*Inputs!$E$7*(1-$B3752)-cost_fx*Inputs!$D$7)</f>
        <v>366374.667551357</v>
      </c>
      <c r="M3752" s="0" t="n">
        <f aca="false">12*Inputs!$B$8*(1-MIN(1,Inputs!$G$8*$D3752)*churn_nonbuyers)*(ic*Inputs!$C$8+fee_wd*Inputs!$E$8*(1-$B3752)+fee_fx*Inputs!$D$8-cost_acc-cost_wd*Inputs!$E$8*(1-$B3752)-cost_fx*Inputs!$D$8)</f>
        <v>0</v>
      </c>
      <c r="N3752" s="0" t="n">
        <f aca="false">K3752+L3752+I3752-fixed</f>
        <v>-38014.2966257152</v>
      </c>
      <c r="O3752" s="0" t="n">
        <f aca="false">K3752+L3752+M3752-fixed</f>
        <v>-164934.674209715</v>
      </c>
      <c r="P3752" s="0" t="n">
        <f aca="false">12*Inputs!$B$6*(1-MIN(1,Inputs!$F$6*$D3752))*(ic*Inputs!$C$6+flat_fee-cost_acc-cost_wd*Inputs!$E$6*$E3752-cost_fx*Inputs!$D$6)+12*Inputs!$B$7*(1-MIN(1,Inputs!$F$7*$D3752))*(ic*Inputs!$C$7+flat_fee-cost_acc-cost_wd*Inputs!$E$7*$E3752-cost_fx*Inputs!$D$7)+12*Inputs!$B$8*(1-MIN(1,Inputs!$F$8*$D3752))*(ic*Inputs!$C$8+flat_fee-cost_acc-cost_wd*Inputs!$E$8*$E3752-cost_fx*Inputs!$D$8)-fixed</f>
        <v>-406650.37298272</v>
      </c>
    </row>
    <row r="3753" customFormat="false" ht="15" hidden="false" customHeight="false" outlineLevel="0" collapsed="false">
      <c r="A3753" s="0" t="n">
        <v>3688</v>
      </c>
      <c r="B3753" s="0" t="n">
        <v>0.417185</v>
      </c>
      <c r="C3753" s="0" t="n">
        <v>0.766081</v>
      </c>
      <c r="D3753" s="0" t="n">
        <v>1.551838</v>
      </c>
      <c r="E3753" s="0" t="n">
        <v>1.313822</v>
      </c>
      <c r="F3753" s="0" t="n">
        <v>0.18657</v>
      </c>
      <c r="G3753" s="0" t="n">
        <f aca="false">12*Inputs!$B$6*(MIN(1,$H$50*$C3753)*(ic*Inputs!$C$6+pS+fee_fx*Inputs!$D$6-cost_acc-cost_wd*Inputs!$E$6*$E3753-cost_fx*Inputs!$D$6-$F3753)+(1-MIN(1,$H$50*$C3753))*(1-MIN(1,Inputs!$G$6*$D3753)*churn_nonbuyers)*(ic*Inputs!$C$6+fee_wd*Inputs!$E$6*(1-$B3753)+fee_fx*Inputs!$D$6-cost_acc-cost_wd*Inputs!$E$6*(1-$B3753)-cost_fx*Inputs!$D$6))</f>
        <v>170016.490478211</v>
      </c>
      <c r="H3753" s="0" t="n">
        <f aca="false">12*Inputs!$B$7*(MIN(1,$H$51*$C3753)*(ic*Inputs!$C$7+pE+fee_fx*Inputs!$D$7-cost_acc-cost_wd*Inputs!$E$7*$E3753-cost_fx*Inputs!$D$7-$F3753)+(1-MIN(1,$H$51*$C3753))*(1-MIN(1,Inputs!$G$7*$D3753)*churn_nonbuyers)*(ic*Inputs!$C$7+fee_wd*Inputs!$E$7*(1-$B3753)+fee_fx*Inputs!$D$7-cost_acc-cost_wd*Inputs!$E$7*(1-$B3753)-cost_fx*Inputs!$D$7))</f>
        <v>358211.734178829</v>
      </c>
      <c r="I3753" s="0" t="n">
        <f aca="false">12*Inputs!$B$8*(MIN(1,$H$52*$C3753)*(ic*Inputs!$C$8+pT-cost_acc-cost_wd*Inputs!$E$8-cost_fx*Inputs!$D$8-cost_ins)+(1-MIN(1,$H$52*$C3753))*(1-MIN(1,Inputs!$G$8*$D3753)*churn_nonbuyers)*(ic*Inputs!$C$8+fee_wd*Inputs!$E$8*(1-$B3753)+fee_fx*Inputs!$D$8-cost_acc-cost_wd*Inputs!$E$8*(1-$B3753)-cost_fx*Inputs!$D$8))</f>
        <v>110425.979664</v>
      </c>
      <c r="J3753" s="0" t="n">
        <f aca="false">G3753+H3753+I3753-fixed</f>
        <v>-61345.7956789603</v>
      </c>
      <c r="K3753" s="0" t="n">
        <f aca="false">12*Inputs!$B$6*(1-MIN(1,Inputs!$G$6*$D3753)*churn_nonbuyers)*(ic*Inputs!$C$6+fee_wd*Inputs!$E$6*(1-$B3753)+fee_fx*Inputs!$D$6-cost_acc-cost_wd*Inputs!$E$6*(1-$B3753)-cost_fx*Inputs!$D$6)</f>
        <v>130544.138419416</v>
      </c>
      <c r="L3753" s="0" t="n">
        <f aca="false">12*Inputs!$B$7*(1-MIN(1,Inputs!$G$7*$D3753)*churn_nonbuyers)*(ic*Inputs!$C$7+fee_wd*Inputs!$E$7*(1-$B3753)+fee_fx*Inputs!$D$7-cost_acc-cost_wd*Inputs!$E$7*(1-$B3753)-cost_fx*Inputs!$D$7)</f>
        <v>327151.11082765</v>
      </c>
      <c r="M3753" s="0" t="n">
        <f aca="false">12*Inputs!$B$8*(1-MIN(1,Inputs!$G$8*$D3753)*churn_nonbuyers)*(ic*Inputs!$C$8+fee_wd*Inputs!$E$8*(1-$B3753)+fee_fx*Inputs!$D$8-cost_acc-cost_wd*Inputs!$E$8*(1-$B3753)-cost_fx*Inputs!$D$8)</f>
        <v>0</v>
      </c>
      <c r="N3753" s="0" t="n">
        <f aca="false">K3753+L3753+I3753-fixed</f>
        <v>-131878.771088935</v>
      </c>
      <c r="O3753" s="0" t="n">
        <f aca="false">K3753+L3753+M3753-fixed</f>
        <v>-242304.750752934</v>
      </c>
      <c r="P3753" s="0" t="n">
        <f aca="false">12*Inputs!$B$6*(1-MIN(1,Inputs!$F$6*$D3753))*(ic*Inputs!$C$6+flat_fee-cost_acc-cost_wd*Inputs!$E$6*$E3753-cost_fx*Inputs!$D$6)+12*Inputs!$B$7*(1-MIN(1,Inputs!$F$7*$D3753))*(ic*Inputs!$C$7+flat_fee-cost_acc-cost_wd*Inputs!$E$7*$E3753-cost_fx*Inputs!$D$7)+12*Inputs!$B$8*(1-MIN(1,Inputs!$F$8*$D3753))*(ic*Inputs!$C$8+flat_fee-cost_acc-cost_wd*Inputs!$E$8*$E3753-cost_fx*Inputs!$D$8)-fixed</f>
        <v>-334733.06650336</v>
      </c>
    </row>
    <row r="3754" customFormat="false" ht="15" hidden="false" customHeight="false" outlineLevel="0" collapsed="false">
      <c r="A3754" s="0" t="n">
        <v>3689</v>
      </c>
      <c r="B3754" s="0" t="n">
        <v>0.412071</v>
      </c>
      <c r="C3754" s="0" t="n">
        <v>0.829167</v>
      </c>
      <c r="D3754" s="0" t="n">
        <v>0.969804</v>
      </c>
      <c r="E3754" s="0" t="n">
        <v>1.208592</v>
      </c>
      <c r="F3754" s="0" t="n">
        <v>0.317221</v>
      </c>
      <c r="G3754" s="0" t="n">
        <f aca="false">12*Inputs!$B$6*(MIN(1,$H$50*$C3754)*(ic*Inputs!$C$6+pS+fee_fx*Inputs!$D$6-cost_acc-cost_wd*Inputs!$E$6*$E3754-cost_fx*Inputs!$D$6-$F3754)+(1-MIN(1,$H$50*$C3754))*(1-MIN(1,Inputs!$G$6*$D3754)*churn_nonbuyers)*(ic*Inputs!$C$6+fee_wd*Inputs!$E$6*(1-$B3754)+fee_fx*Inputs!$D$6-cost_acc-cost_wd*Inputs!$E$6*(1-$B3754)-cost_fx*Inputs!$D$6))</f>
        <v>177281.008884718</v>
      </c>
      <c r="H3754" s="0" t="n">
        <f aca="false">12*Inputs!$B$7*(MIN(1,$H$51*$C3754)*(ic*Inputs!$C$7+pE+fee_fx*Inputs!$D$7-cost_acc-cost_wd*Inputs!$E$7*$E3754-cost_fx*Inputs!$D$7-$F3754)+(1-MIN(1,$H$51*$C3754))*(1-MIN(1,Inputs!$G$7*$D3754)*churn_nonbuyers)*(ic*Inputs!$C$7+fee_wd*Inputs!$E$7*(1-$B3754)+fee_fx*Inputs!$D$7-cost_acc-cost_wd*Inputs!$E$7*(1-$B3754)-cost_fx*Inputs!$D$7))</f>
        <v>369063.273870573</v>
      </c>
      <c r="I3754" s="0" t="n">
        <f aca="false">12*Inputs!$B$8*(MIN(1,$H$52*$C3754)*(ic*Inputs!$C$8+pT-cost_acc-cost_wd*Inputs!$E$8-cost_fx*Inputs!$D$8-cost_ins)+(1-MIN(1,$H$52*$C3754))*(1-MIN(1,Inputs!$G$8*$D3754)*churn_nonbuyers)*(ic*Inputs!$C$8+fee_wd*Inputs!$E$8*(1-$B3754)+fee_fx*Inputs!$D$8-cost_acc-cost_wd*Inputs!$E$8*(1-$B3754)-cost_fx*Inputs!$D$8))</f>
        <v>160834.653958078</v>
      </c>
      <c r="J3754" s="0" t="n">
        <f aca="false">G3754+H3754+I3754-fixed</f>
        <v>7178.9367133684</v>
      </c>
      <c r="K3754" s="0" t="n">
        <f aca="false">12*Inputs!$B$6*(1-MIN(1,Inputs!$G$6*$D3754)*churn_nonbuyers)*(ic*Inputs!$C$6+fee_wd*Inputs!$E$6*(1-$B3754)+fee_fx*Inputs!$D$6-cost_acc-cost_wd*Inputs!$E$6*(1-$B3754)-cost_fx*Inputs!$D$6)</f>
        <v>135363.474029405</v>
      </c>
      <c r="L3754" s="0" t="n">
        <f aca="false">12*Inputs!$B$7*(1-MIN(1,Inputs!$G$7*$D3754)*churn_nonbuyers)*(ic*Inputs!$C$7+fee_wd*Inputs!$E$7*(1-$B3754)+fee_fx*Inputs!$D$7-cost_acc-cost_wd*Inputs!$E$7*(1-$B3754)-cost_fx*Inputs!$D$7)</f>
        <v>333857.420225643</v>
      </c>
      <c r="M3754" s="0" t="n">
        <f aca="false">12*Inputs!$B$8*(1-MIN(1,Inputs!$G$8*$D3754)*churn_nonbuyers)*(ic*Inputs!$C$8+fee_wd*Inputs!$E$8*(1-$B3754)+fee_fx*Inputs!$D$8-cost_acc-cost_wd*Inputs!$E$8*(1-$B3754)-cost_fx*Inputs!$D$8)</f>
        <v>98467.2783772224</v>
      </c>
      <c r="N3754" s="0" t="n">
        <f aca="false">K3754+L3754+I3754-fixed</f>
        <v>-69944.4517868744</v>
      </c>
      <c r="O3754" s="0" t="n">
        <f aca="false">K3754+L3754+M3754-fixed</f>
        <v>-132311.82736773</v>
      </c>
      <c r="P3754" s="0" t="n">
        <f aca="false">12*Inputs!$B$6*(1-MIN(1,Inputs!$F$6*$D3754))*(ic*Inputs!$C$6+flat_fee-cost_acc-cost_wd*Inputs!$E$6*$E3754-cost_fx*Inputs!$D$6)+12*Inputs!$B$7*(1-MIN(1,Inputs!$F$7*$D3754))*(ic*Inputs!$C$7+flat_fee-cost_acc-cost_wd*Inputs!$E$7*$E3754-cost_fx*Inputs!$D$7)+12*Inputs!$B$8*(1-MIN(1,Inputs!$F$8*$D3754))*(ic*Inputs!$C$8+flat_fee-cost_acc-cost_wd*Inputs!$E$8*$E3754-cost_fx*Inputs!$D$8)-fixed</f>
        <v>-4123.04867967998</v>
      </c>
    </row>
    <row r="3755" customFormat="false" ht="15" hidden="false" customHeight="false" outlineLevel="0" collapsed="false">
      <c r="A3755" s="0" t="n">
        <v>3690</v>
      </c>
      <c r="B3755" s="0" t="n">
        <v>0.190818</v>
      </c>
      <c r="C3755" s="0" t="n">
        <v>0.983084</v>
      </c>
      <c r="D3755" s="0" t="n">
        <v>1.009927</v>
      </c>
      <c r="E3755" s="0" t="n">
        <v>1.214227</v>
      </c>
      <c r="F3755" s="0" t="n">
        <v>0.104056</v>
      </c>
      <c r="G3755" s="0" t="n">
        <f aca="false">12*Inputs!$B$6*(MIN(1,$H$50*$C3755)*(ic*Inputs!$C$6+pS+fee_fx*Inputs!$D$6-cost_acc-cost_wd*Inputs!$E$6*$E3755-cost_fx*Inputs!$D$6-$F3755)+(1-MIN(1,$H$50*$C3755))*(1-MIN(1,Inputs!$G$6*$D3755)*churn_nonbuyers)*(ic*Inputs!$C$6+fee_wd*Inputs!$E$6*(1-$B3755)+fee_fx*Inputs!$D$6-cost_acc-cost_wd*Inputs!$E$6*(1-$B3755)-cost_fx*Inputs!$D$6))</f>
        <v>217372.158988929</v>
      </c>
      <c r="H3755" s="0" t="n">
        <f aca="false">12*Inputs!$B$7*(MIN(1,$H$51*$C3755)*(ic*Inputs!$C$7+pE+fee_fx*Inputs!$D$7-cost_acc-cost_wd*Inputs!$E$7*$E3755-cost_fx*Inputs!$D$7-$F3755)+(1-MIN(1,$H$51*$C3755))*(1-MIN(1,Inputs!$G$7*$D3755)*churn_nonbuyers)*(ic*Inputs!$C$7+fee_wd*Inputs!$E$7*(1-$B3755)+fee_fx*Inputs!$D$7-cost_acc-cost_wd*Inputs!$E$7*(1-$B3755)-cost_fx*Inputs!$D$7))</f>
        <v>405525.900616506</v>
      </c>
      <c r="I3755" s="0" t="n">
        <f aca="false">12*Inputs!$B$8*(MIN(1,$H$52*$C3755)*(ic*Inputs!$C$8+pT-cost_acc-cost_wd*Inputs!$E$8-cost_fx*Inputs!$D$8-cost_ins)+(1-MIN(1,$H$52*$C3755))*(1-MIN(1,Inputs!$G$8*$D3755)*churn_nonbuyers)*(ic*Inputs!$C$8+fee_wd*Inputs!$E$8*(1-$B3755)+fee_fx*Inputs!$D$8-cost_acc-cost_wd*Inputs!$E$8*(1-$B3755)-cost_fx*Inputs!$D$8))</f>
        <v>170696.83377251</v>
      </c>
      <c r="J3755" s="0" t="n">
        <f aca="false">G3755+H3755+I3755-fixed</f>
        <v>93594.8933779448</v>
      </c>
      <c r="K3755" s="0" t="n">
        <f aca="false">12*Inputs!$B$6*(1-MIN(1,Inputs!$G$6*$D3755)*churn_nonbuyers)*(ic*Inputs!$C$6+fee_wd*Inputs!$E$6*(1-$B3755)+fee_fx*Inputs!$D$6-cost_acc-cost_wd*Inputs!$E$6*(1-$B3755)-cost_fx*Inputs!$D$6)</f>
        <v>165329.672042059</v>
      </c>
      <c r="L3755" s="0" t="n">
        <f aca="false">12*Inputs!$B$7*(1-MIN(1,Inputs!$G$7*$D3755)*churn_nonbuyers)*(ic*Inputs!$C$7+fee_wd*Inputs!$E$7*(1-$B3755)+fee_fx*Inputs!$D$7-cost_acc-cost_wd*Inputs!$E$7*(1-$B3755)-cost_fx*Inputs!$D$7)</f>
        <v>364338.647929236</v>
      </c>
      <c r="M3755" s="0" t="n">
        <f aca="false">12*Inputs!$B$8*(1-MIN(1,Inputs!$G$8*$D3755)*churn_nonbuyers)*(ic*Inputs!$C$8+fee_wd*Inputs!$E$8*(1-$B3755)+fee_fx*Inputs!$D$8-cost_acc-cost_wd*Inputs!$E$8*(1-$B3755)-cost_fx*Inputs!$D$8)</f>
        <v>92967.7466496096</v>
      </c>
      <c r="N3755" s="0" t="n">
        <f aca="false">K3755+L3755+I3755-fixed</f>
        <v>365.153743805131</v>
      </c>
      <c r="O3755" s="0" t="n">
        <f aca="false">K3755+L3755+M3755-fixed</f>
        <v>-77363.9333790955</v>
      </c>
      <c r="P3755" s="0" t="n">
        <f aca="false">12*Inputs!$B$6*(1-MIN(1,Inputs!$F$6*$D3755))*(ic*Inputs!$C$6+flat_fee-cost_acc-cost_wd*Inputs!$E$6*$E3755-cost_fx*Inputs!$D$6)+12*Inputs!$B$7*(1-MIN(1,Inputs!$F$7*$D3755))*(ic*Inputs!$C$7+flat_fee-cost_acc-cost_wd*Inputs!$E$7*$E3755-cost_fx*Inputs!$D$7)+12*Inputs!$B$8*(1-MIN(1,Inputs!$F$8*$D3755))*(ic*Inputs!$C$8+flat_fee-cost_acc-cost_wd*Inputs!$E$8*$E3755-cost_fx*Inputs!$D$8)-fixed</f>
        <v>-27161.7857130399</v>
      </c>
    </row>
    <row r="3756" customFormat="false" ht="15" hidden="false" customHeight="false" outlineLevel="0" collapsed="false">
      <c r="A3756" s="0" t="n">
        <v>3691</v>
      </c>
      <c r="B3756" s="0" t="n">
        <v>0.423939</v>
      </c>
      <c r="C3756" s="0" t="n">
        <v>0.780346</v>
      </c>
      <c r="D3756" s="0" t="n">
        <v>0.689689</v>
      </c>
      <c r="E3756" s="0" t="n">
        <v>1.207829</v>
      </c>
      <c r="F3756" s="0" t="n">
        <v>0.36422</v>
      </c>
      <c r="G3756" s="0" t="n">
        <f aca="false">12*Inputs!$B$6*(MIN(1,$H$50*$C3756)*(ic*Inputs!$C$6+pS+fee_fx*Inputs!$D$6-cost_acc-cost_wd*Inputs!$E$6*$E3756-cost_fx*Inputs!$D$6-$F3756)+(1-MIN(1,$H$50*$C3756))*(1-MIN(1,Inputs!$G$6*$D3756)*churn_nonbuyers)*(ic*Inputs!$C$6+fee_wd*Inputs!$E$6*(1-$B3756)+fee_fx*Inputs!$D$6-cost_acc-cost_wd*Inputs!$E$6*(1-$B3756)-cost_fx*Inputs!$D$6))</f>
        <v>174302.685036837</v>
      </c>
      <c r="H3756" s="0" t="n">
        <f aca="false">12*Inputs!$B$7*(MIN(1,$H$51*$C3756)*(ic*Inputs!$C$7+pE+fee_fx*Inputs!$D$7-cost_acc-cost_wd*Inputs!$E$7*$E3756-cost_fx*Inputs!$D$7-$F3756)+(1-MIN(1,$H$51*$C3756))*(1-MIN(1,Inputs!$G$7*$D3756)*churn_nonbuyers)*(ic*Inputs!$C$7+fee_wd*Inputs!$E$7*(1-$B3756)+fee_fx*Inputs!$D$7-cost_acc-cost_wd*Inputs!$E$7*(1-$B3756)-cost_fx*Inputs!$D$7))</f>
        <v>365782.886178753</v>
      </c>
      <c r="I3756" s="0" t="n">
        <f aca="false">12*Inputs!$B$8*(MIN(1,$H$52*$C3756)*(ic*Inputs!$C$8+pT-cost_acc-cost_wd*Inputs!$E$8-cost_fx*Inputs!$D$8-cost_ins)+(1-MIN(1,$H$52*$C3756))*(1-MIN(1,Inputs!$G$8*$D3756)*churn_nonbuyers)*(ic*Inputs!$C$8+fee_wd*Inputs!$E$8*(1-$B3756)+fee_fx*Inputs!$D$8-cost_acc-cost_wd*Inputs!$E$8*(1-$B3756)-cost_fx*Inputs!$D$8))</f>
        <v>184309.765292013</v>
      </c>
      <c r="J3756" s="0" t="n">
        <f aca="false">G3756+H3756+I3756-fixed</f>
        <v>24395.3365076033</v>
      </c>
      <c r="K3756" s="0" t="n">
        <f aca="false">12*Inputs!$B$6*(1-MIN(1,Inputs!$G$6*$D3756)*churn_nonbuyers)*(ic*Inputs!$C$6+fee_wd*Inputs!$E$6*(1-$B3756)+fee_fx*Inputs!$D$6-cost_acc-cost_wd*Inputs!$E$6*(1-$B3756)-cost_fx*Inputs!$D$6)</f>
        <v>135705.898547791</v>
      </c>
      <c r="L3756" s="0" t="n">
        <f aca="false">12*Inputs!$B$7*(1-MIN(1,Inputs!$G$7*$D3756)*churn_nonbuyers)*(ic*Inputs!$C$7+fee_wd*Inputs!$E$7*(1-$B3756)+fee_fx*Inputs!$D$7-cost_acc-cost_wd*Inputs!$E$7*(1-$B3756)-cost_fx*Inputs!$D$7)</f>
        <v>335073.413656675</v>
      </c>
      <c r="M3756" s="0" t="n">
        <f aca="false">12*Inputs!$B$8*(1-MIN(1,Inputs!$G$8*$D3756)*churn_nonbuyers)*(ic*Inputs!$C$8+fee_wd*Inputs!$E$8*(1-$B3756)+fee_fx*Inputs!$D$8-cost_acc-cost_wd*Inputs!$E$8*(1-$B3756)-cost_fx*Inputs!$D$8)</f>
        <v>158294.957063026</v>
      </c>
      <c r="N3756" s="0" t="n">
        <f aca="false">K3756+L3756+I3756-fixed</f>
        <v>-44910.9225035211</v>
      </c>
      <c r="O3756" s="0" t="n">
        <f aca="false">K3756+L3756+M3756-fixed</f>
        <v>-70925.7307325085</v>
      </c>
      <c r="P3756" s="0" t="n">
        <f aca="false">12*Inputs!$B$6*(1-MIN(1,Inputs!$F$6*$D3756))*(ic*Inputs!$C$6+flat_fee-cost_acc-cost_wd*Inputs!$E$6*$E3756-cost_fx*Inputs!$D$6)+12*Inputs!$B$7*(1-MIN(1,Inputs!$F$7*$D3756))*(ic*Inputs!$C$7+flat_fee-cost_acc-cost_wd*Inputs!$E$7*$E3756-cost_fx*Inputs!$D$7)+12*Inputs!$B$8*(1-MIN(1,Inputs!$F$8*$D3756))*(ic*Inputs!$C$8+flat_fee-cost_acc-cost_wd*Inputs!$E$8*$E3756-cost_fx*Inputs!$D$8)-fixed</f>
        <v>140204.94365144</v>
      </c>
    </row>
    <row r="3757" customFormat="false" ht="15" hidden="false" customHeight="false" outlineLevel="0" collapsed="false">
      <c r="A3757" s="0" t="n">
        <v>3692</v>
      </c>
      <c r="B3757" s="0" t="n">
        <v>0.211206</v>
      </c>
      <c r="C3757" s="0" t="n">
        <v>0.817797</v>
      </c>
      <c r="D3757" s="0" t="n">
        <v>0.807808</v>
      </c>
      <c r="E3757" s="0" t="n">
        <v>1.120956</v>
      </c>
      <c r="F3757" s="0" t="n">
        <v>0.422268</v>
      </c>
      <c r="G3757" s="0" t="n">
        <f aca="false">12*Inputs!$B$6*(MIN(1,$H$50*$C3757)*(ic*Inputs!$C$6+pS+fee_fx*Inputs!$D$6-cost_acc-cost_wd*Inputs!$E$6*$E3757-cost_fx*Inputs!$D$6-$F3757)+(1-MIN(1,$H$50*$C3757))*(1-MIN(1,Inputs!$G$6*$D3757)*churn_nonbuyers)*(ic*Inputs!$C$6+fee_wd*Inputs!$E$6*(1-$B3757)+fee_fx*Inputs!$D$6-cost_acc-cost_wd*Inputs!$E$6*(1-$B3757)-cost_fx*Inputs!$D$6))</f>
        <v>203395.423033735</v>
      </c>
      <c r="H3757" s="0" t="n">
        <f aca="false">12*Inputs!$B$7*(MIN(1,$H$51*$C3757)*(ic*Inputs!$C$7+pE+fee_fx*Inputs!$D$7-cost_acc-cost_wd*Inputs!$E$7*$E3757-cost_fx*Inputs!$D$7-$F3757)+(1-MIN(1,$H$51*$C3757))*(1-MIN(1,Inputs!$G$7*$D3757)*churn_nonbuyers)*(ic*Inputs!$C$7+fee_wd*Inputs!$E$7*(1-$B3757)+fee_fx*Inputs!$D$7-cost_acc-cost_wd*Inputs!$E$7*(1-$B3757)-cost_fx*Inputs!$D$7))</f>
        <v>392004.064312092</v>
      </c>
      <c r="I3757" s="0" t="n">
        <f aca="false">12*Inputs!$B$8*(MIN(1,$H$52*$C3757)*(ic*Inputs!$C$8+pT-cost_acc-cost_wd*Inputs!$E$8-cost_fx*Inputs!$D$8-cost_ins)+(1-MIN(1,$H$52*$C3757))*(1-MIN(1,Inputs!$G$8*$D3757)*churn_nonbuyers)*(ic*Inputs!$C$8+fee_wd*Inputs!$E$8*(1-$B3757)+fee_fx*Inputs!$D$8-cost_acc-cost_wd*Inputs!$E$8*(1-$B3757)-cost_fx*Inputs!$D$8))</f>
        <v>176636.259361873</v>
      </c>
      <c r="J3757" s="0" t="n">
        <f aca="false">G3757+H3757+I3757-fixed</f>
        <v>72035.7467077008</v>
      </c>
      <c r="K3757" s="0" t="n">
        <f aca="false">12*Inputs!$B$6*(1-MIN(1,Inputs!$G$6*$D3757)*churn_nonbuyers)*(ic*Inputs!$C$6+fee_wd*Inputs!$E$6*(1-$B3757)+fee_fx*Inputs!$D$6-cost_acc-cost_wd*Inputs!$E$6*(1-$B3757)-cost_fx*Inputs!$D$6)</f>
        <v>164272.051414426</v>
      </c>
      <c r="L3757" s="0" t="n">
        <f aca="false">12*Inputs!$B$7*(1-MIN(1,Inputs!$G$7*$D3757)*churn_nonbuyers)*(ic*Inputs!$C$7+fee_wd*Inputs!$E$7*(1-$B3757)+fee_fx*Inputs!$D$7-cost_acc-cost_wd*Inputs!$E$7*(1-$B3757)-cost_fx*Inputs!$D$7)</f>
        <v>363752.142464655</v>
      </c>
      <c r="M3757" s="0" t="n">
        <f aca="false">12*Inputs!$B$8*(1-MIN(1,Inputs!$G$8*$D3757)*churn_nonbuyers)*(ic*Inputs!$C$8+fee_wd*Inputs!$E$8*(1-$B3757)+fee_fx*Inputs!$D$8-cost_acc-cost_wd*Inputs!$E$8*(1-$B3757)-cost_fx*Inputs!$D$8)</f>
        <v>137426.767080653</v>
      </c>
      <c r="N3757" s="0" t="n">
        <f aca="false">K3757+L3757+I3757-fixed</f>
        <v>4660.45324095408</v>
      </c>
      <c r="O3757" s="0" t="n">
        <f aca="false">K3757+L3757+M3757-fixed</f>
        <v>-34549.0390402663</v>
      </c>
      <c r="P3757" s="0" t="n">
        <f aca="false">12*Inputs!$B$6*(1-MIN(1,Inputs!$F$6*$D3757))*(ic*Inputs!$C$6+flat_fee-cost_acc-cost_wd*Inputs!$E$6*$E3757-cost_fx*Inputs!$D$6)+12*Inputs!$B$7*(1-MIN(1,Inputs!$F$7*$D3757))*(ic*Inputs!$C$7+flat_fee-cost_acc-cost_wd*Inputs!$E$7*$E3757-cost_fx*Inputs!$D$7)+12*Inputs!$B$8*(1-MIN(1,Inputs!$F$8*$D3757))*(ic*Inputs!$C$8+flat_fee-cost_acc-cost_wd*Inputs!$E$8*$E3757-cost_fx*Inputs!$D$8)-fixed</f>
        <v>121022.23204352</v>
      </c>
    </row>
    <row r="3758" customFormat="false" ht="15" hidden="false" customHeight="false" outlineLevel="0" collapsed="false">
      <c r="A3758" s="0" t="n">
        <v>3693</v>
      </c>
      <c r="B3758" s="0" t="n">
        <v>0.388204</v>
      </c>
      <c r="C3758" s="0" t="n">
        <v>0.734471</v>
      </c>
      <c r="D3758" s="0" t="n">
        <v>1.051919</v>
      </c>
      <c r="E3758" s="0" t="n">
        <v>1.190769</v>
      </c>
      <c r="F3758" s="0" t="n">
        <v>0.245892</v>
      </c>
      <c r="G3758" s="0" t="n">
        <f aca="false">12*Inputs!$B$6*(MIN(1,$H$50*$C3758)*(ic*Inputs!$C$6+pS+fee_fx*Inputs!$D$6-cost_acc-cost_wd*Inputs!$E$6*$E3758-cost_fx*Inputs!$D$6-$F3758)+(1-MIN(1,$H$50*$C3758))*(1-MIN(1,Inputs!$G$6*$D3758)*churn_nonbuyers)*(ic*Inputs!$C$6+fee_wd*Inputs!$E$6*(1-$B3758)+fee_fx*Inputs!$D$6-cost_acc-cost_wd*Inputs!$E$6*(1-$B3758)-cost_fx*Inputs!$D$6))</f>
        <v>176517.408515628</v>
      </c>
      <c r="H3758" s="0" t="n">
        <f aca="false">12*Inputs!$B$7*(MIN(1,$H$51*$C3758)*(ic*Inputs!$C$7+pE+fee_fx*Inputs!$D$7-cost_acc-cost_wd*Inputs!$E$7*$E3758-cost_fx*Inputs!$D$7-$F3758)+(1-MIN(1,$H$51*$C3758))*(1-MIN(1,Inputs!$G$7*$D3758)*churn_nonbuyers)*(ic*Inputs!$C$7+fee_wd*Inputs!$E$7*(1-$B3758)+fee_fx*Inputs!$D$7-cost_acc-cost_wd*Inputs!$E$7*(1-$B3758)-cost_fx*Inputs!$D$7))</f>
        <v>371320.50671466</v>
      </c>
      <c r="I3758" s="0" t="n">
        <f aca="false">12*Inputs!$B$8*(MIN(1,$H$52*$C3758)*(ic*Inputs!$C$8+pT-cost_acc-cost_wd*Inputs!$E$8-cost_fx*Inputs!$D$8-cost_ins)+(1-MIN(1,$H$52*$C3758))*(1-MIN(1,Inputs!$G$8*$D3758)*churn_nonbuyers)*(ic*Inputs!$C$8+fee_wd*Inputs!$E$8*(1-$B3758)+fee_fx*Inputs!$D$8-cost_acc-cost_wd*Inputs!$E$8*(1-$B3758)-cost_fx*Inputs!$D$8))</f>
        <v>145295.350034004</v>
      </c>
      <c r="J3758" s="0" t="n">
        <f aca="false">G3758+H3758+I3758-fixed</f>
        <v>-6866.73473570752</v>
      </c>
      <c r="K3758" s="0" t="n">
        <f aca="false">12*Inputs!$B$6*(1-MIN(1,Inputs!$G$6*$D3758)*churn_nonbuyers)*(ic*Inputs!$C$6+fee_wd*Inputs!$E$6*(1-$B3758)+fee_fx*Inputs!$D$6-cost_acc-cost_wd*Inputs!$E$6*(1-$B3758)-cost_fx*Inputs!$D$6)</f>
        <v>138035.466457027</v>
      </c>
      <c r="L3758" s="0" t="n">
        <f aca="false">12*Inputs!$B$7*(1-MIN(1,Inputs!$G$7*$D3758)*churn_nonbuyers)*(ic*Inputs!$C$7+fee_wd*Inputs!$E$7*(1-$B3758)+fee_fx*Inputs!$D$7-cost_acc-cost_wd*Inputs!$E$7*(1-$B3758)-cost_fx*Inputs!$D$7)</f>
        <v>336338.723362216</v>
      </c>
      <c r="M3758" s="0" t="n">
        <f aca="false">12*Inputs!$B$8*(1-MIN(1,Inputs!$G$8*$D3758)*churn_nonbuyers)*(ic*Inputs!$C$8+fee_wd*Inputs!$E$8*(1-$B3758)+fee_fx*Inputs!$D$8-cost_acc-cost_wd*Inputs!$E$8*(1-$B3758)-cost_fx*Inputs!$D$8)</f>
        <v>81144.6227727936</v>
      </c>
      <c r="N3758" s="0" t="n">
        <f aca="false">K3758+L3758+I3758-fixed</f>
        <v>-80330.4601467525</v>
      </c>
      <c r="O3758" s="0" t="n">
        <f aca="false">K3758+L3758+M3758-fixed</f>
        <v>-144481.187407963</v>
      </c>
      <c r="P3758" s="0" t="n">
        <f aca="false">12*Inputs!$B$6*(1-MIN(1,Inputs!$F$6*$D3758))*(ic*Inputs!$C$6+flat_fee-cost_acc-cost_wd*Inputs!$E$6*$E3758-cost_fx*Inputs!$D$6)+12*Inputs!$B$7*(1-MIN(1,Inputs!$F$7*$D3758))*(ic*Inputs!$C$7+flat_fee-cost_acc-cost_wd*Inputs!$E$7*$E3758-cost_fx*Inputs!$D$7)+12*Inputs!$B$8*(1-MIN(1,Inputs!$F$8*$D3758))*(ic*Inputs!$C$8+flat_fee-cost_acc-cost_wd*Inputs!$E$8*$E3758-cost_fx*Inputs!$D$8)-fixed</f>
        <v>-38841.6972613599</v>
      </c>
    </row>
    <row r="3759" customFormat="false" ht="15" hidden="false" customHeight="false" outlineLevel="0" collapsed="false">
      <c r="A3759" s="0" t="n">
        <v>3694</v>
      </c>
      <c r="B3759" s="0" t="n">
        <v>0.153764</v>
      </c>
      <c r="C3759" s="0" t="n">
        <v>1.106915</v>
      </c>
      <c r="D3759" s="0" t="n">
        <v>1.190321</v>
      </c>
      <c r="E3759" s="0" t="n">
        <v>1.109507</v>
      </c>
      <c r="F3759" s="0" t="n">
        <v>0.071343</v>
      </c>
      <c r="G3759" s="0" t="n">
        <f aca="false">12*Inputs!$B$6*(MIN(1,$H$50*$C3759)*(ic*Inputs!$C$6+pS+fee_fx*Inputs!$D$6-cost_acc-cost_wd*Inputs!$E$6*$E3759-cost_fx*Inputs!$D$6-$F3759)+(1-MIN(1,$H$50*$C3759))*(1-MIN(1,Inputs!$G$6*$D3759)*churn_nonbuyers)*(ic*Inputs!$C$6+fee_wd*Inputs!$E$6*(1-$B3759)+fee_fx*Inputs!$D$6-cost_acc-cost_wd*Inputs!$E$6*(1-$B3759)-cost_fx*Inputs!$D$6))</f>
        <v>230574.899090637</v>
      </c>
      <c r="H3759" s="0" t="n">
        <f aca="false">12*Inputs!$B$7*(MIN(1,$H$51*$C3759)*(ic*Inputs!$C$7+pE+fee_fx*Inputs!$D$7-cost_acc-cost_wd*Inputs!$E$7*$E3759-cost_fx*Inputs!$D$7-$F3759)+(1-MIN(1,$H$51*$C3759))*(1-MIN(1,Inputs!$G$7*$D3759)*churn_nonbuyers)*(ic*Inputs!$C$7+fee_wd*Inputs!$E$7*(1-$B3759)+fee_fx*Inputs!$D$7-cost_acc-cost_wd*Inputs!$E$7*(1-$B3759)-cost_fx*Inputs!$D$7))</f>
        <v>427887.238934085</v>
      </c>
      <c r="I3759" s="0" t="n">
        <f aca="false">12*Inputs!$B$8*(MIN(1,$H$52*$C3759)*(ic*Inputs!$C$8+pT-cost_acc-cost_wd*Inputs!$E$8-cost_fx*Inputs!$D$8-cost_ins)+(1-MIN(1,$H$52*$C3759))*(1-MIN(1,Inputs!$G$8*$D3759)*churn_nonbuyers)*(ic*Inputs!$C$8+fee_wd*Inputs!$E$8*(1-$B3759)+fee_fx*Inputs!$D$8-cost_acc-cost_wd*Inputs!$E$8*(1-$B3759)-cost_fx*Inputs!$D$8))</f>
        <v>171534.664314714</v>
      </c>
      <c r="J3759" s="0" t="n">
        <f aca="false">G3759+H3759+I3759-fixed</f>
        <v>129996.802339436</v>
      </c>
      <c r="K3759" s="0" t="n">
        <f aca="false">12*Inputs!$B$6*(1-MIN(1,Inputs!$G$6*$D3759)*churn_nonbuyers)*(ic*Inputs!$C$6+fee_wd*Inputs!$E$6*(1-$B3759)+fee_fx*Inputs!$D$6-cost_acc-cost_wd*Inputs!$E$6*(1-$B3759)-cost_fx*Inputs!$D$6)</f>
        <v>168777.353651357</v>
      </c>
      <c r="L3759" s="0" t="n">
        <f aca="false">12*Inputs!$B$7*(1-MIN(1,Inputs!$G$7*$D3759)*churn_nonbuyers)*(ic*Inputs!$C$7+fee_wd*Inputs!$E$7*(1-$B3759)+fee_fx*Inputs!$D$7-cost_acc-cost_wd*Inputs!$E$7*(1-$B3759)-cost_fx*Inputs!$D$7)</f>
        <v>367450.544382814</v>
      </c>
      <c r="M3759" s="0" t="n">
        <f aca="false">12*Inputs!$B$8*(1-MIN(1,Inputs!$G$8*$D3759)*churn_nonbuyers)*(ic*Inputs!$C$8+fee_wd*Inputs!$E$8*(1-$B3759)+fee_fx*Inputs!$D$8-cost_acc-cost_wd*Inputs!$E$8*(1-$B3759)-cost_fx*Inputs!$D$8)</f>
        <v>53204.5441329984</v>
      </c>
      <c r="N3759" s="0" t="n">
        <f aca="false">K3759+L3759+I3759-fixed</f>
        <v>7762.56234888476</v>
      </c>
      <c r="O3759" s="0" t="n">
        <f aca="false">K3759+L3759+M3759-fixed</f>
        <v>-110567.557832831</v>
      </c>
      <c r="P3759" s="0" t="n">
        <f aca="false">12*Inputs!$B$6*(1-MIN(1,Inputs!$F$6*$D3759))*(ic*Inputs!$C$6+flat_fee-cost_acc-cost_wd*Inputs!$E$6*$E3759-cost_fx*Inputs!$D$6)+12*Inputs!$B$7*(1-MIN(1,Inputs!$F$7*$D3759))*(ic*Inputs!$C$7+flat_fee-cost_acc-cost_wd*Inputs!$E$7*$E3759-cost_fx*Inputs!$D$7)+12*Inputs!$B$8*(1-MIN(1,Inputs!$F$8*$D3759))*(ic*Inputs!$C$8+flat_fee-cost_acc-cost_wd*Inputs!$E$8*$E3759-cost_fx*Inputs!$D$8)-fixed</f>
        <v>-79160.40926872</v>
      </c>
    </row>
    <row r="3760" customFormat="false" ht="15" hidden="false" customHeight="false" outlineLevel="0" collapsed="false">
      <c r="A3760" s="0" t="n">
        <v>3695</v>
      </c>
      <c r="B3760" s="0" t="n">
        <v>0.45449</v>
      </c>
      <c r="C3760" s="0" t="n">
        <v>0.87073</v>
      </c>
      <c r="D3760" s="0" t="n">
        <v>0.758623</v>
      </c>
      <c r="E3760" s="0" t="n">
        <v>1.225148</v>
      </c>
      <c r="F3760" s="0" t="n">
        <v>0.130561</v>
      </c>
      <c r="G3760" s="0" t="n">
        <f aca="false">12*Inputs!$B$6*(MIN(1,$H$50*$C3760)*(ic*Inputs!$C$6+pS+fee_fx*Inputs!$D$6-cost_acc-cost_wd*Inputs!$E$6*$E3760-cost_fx*Inputs!$D$6-$F3760)+(1-MIN(1,$H$50*$C3760))*(1-MIN(1,Inputs!$G$6*$D3760)*churn_nonbuyers)*(ic*Inputs!$C$6+fee_wd*Inputs!$E$6*(1-$B3760)+fee_fx*Inputs!$D$6-cost_acc-cost_wd*Inputs!$E$6*(1-$B3760)-cost_fx*Inputs!$D$6))</f>
        <v>178724.967183972</v>
      </c>
      <c r="H3760" s="0" t="n">
        <f aca="false">12*Inputs!$B$7*(MIN(1,$H$51*$C3760)*(ic*Inputs!$C$7+pE+fee_fx*Inputs!$D$7-cost_acc-cost_wd*Inputs!$E$7*$E3760-cost_fx*Inputs!$D$7-$F3760)+(1-MIN(1,$H$51*$C3760))*(1-MIN(1,Inputs!$G$7*$D3760)*churn_nonbuyers)*(ic*Inputs!$C$7+fee_wd*Inputs!$E$7*(1-$B3760)+fee_fx*Inputs!$D$7-cost_acc-cost_wd*Inputs!$E$7*(1-$B3760)-cost_fx*Inputs!$D$7))</f>
        <v>376058.565043548</v>
      </c>
      <c r="I3760" s="0" t="n">
        <f aca="false">12*Inputs!$B$8*(MIN(1,$H$52*$C3760)*(ic*Inputs!$C$8+pT-cost_acc-cost_wd*Inputs!$E$8-cost_fx*Inputs!$D$8-cost_ins)+(1-MIN(1,$H$52*$C3760))*(1-MIN(1,Inputs!$G$8*$D3760)*churn_nonbuyers)*(ic*Inputs!$C$8+fee_wd*Inputs!$E$8*(1-$B3760)+fee_fx*Inputs!$D$8-cost_acc-cost_wd*Inputs!$E$8*(1-$B3760)-cost_fx*Inputs!$D$8))</f>
        <v>181287.612444334</v>
      </c>
      <c r="J3760" s="0" t="n">
        <f aca="false">G3760+H3760+I3760-fixed</f>
        <v>36071.1446718539</v>
      </c>
      <c r="K3760" s="0" t="n">
        <f aca="false">12*Inputs!$B$6*(1-MIN(1,Inputs!$G$6*$D3760)*churn_nonbuyers)*(ic*Inputs!$C$6+fee_wd*Inputs!$E$6*(1-$B3760)+fee_fx*Inputs!$D$6-cost_acc-cost_wd*Inputs!$E$6*(1-$B3760)-cost_fx*Inputs!$D$6)</f>
        <v>130988.983444344</v>
      </c>
      <c r="L3760" s="0" t="n">
        <f aca="false">12*Inputs!$B$7*(1-MIN(1,Inputs!$G$7*$D3760)*churn_nonbuyers)*(ic*Inputs!$C$7+fee_wd*Inputs!$E$7*(1-$B3760)+fee_fx*Inputs!$D$7-cost_acc-cost_wd*Inputs!$E$7*(1-$B3760)-cost_fx*Inputs!$D$7)</f>
        <v>330066.614162606</v>
      </c>
      <c r="M3760" s="0" t="n">
        <f aca="false">12*Inputs!$B$8*(1-MIN(1,Inputs!$G$8*$D3760)*churn_nonbuyers)*(ic*Inputs!$C$8+fee_wd*Inputs!$E$8*(1-$B3760)+fee_fx*Inputs!$D$8-cost_acc-cost_wd*Inputs!$E$8*(1-$B3760)-cost_fx*Inputs!$D$8)</f>
        <v>142839.125620272</v>
      </c>
      <c r="N3760" s="0" t="n">
        <f aca="false">K3760+L3760+I3760-fixed</f>
        <v>-57656.7899487152</v>
      </c>
      <c r="O3760" s="0" t="n">
        <f aca="false">K3760+L3760+M3760-fixed</f>
        <v>-96105.2767727777</v>
      </c>
      <c r="P3760" s="0" t="n">
        <f aca="false">12*Inputs!$B$6*(1-MIN(1,Inputs!$F$6*$D3760))*(ic*Inputs!$C$6+flat_fee-cost_acc-cost_wd*Inputs!$E$6*$E3760-cost_fx*Inputs!$D$6)+12*Inputs!$B$7*(1-MIN(1,Inputs!$F$7*$D3760))*(ic*Inputs!$C$7+flat_fee-cost_acc-cost_wd*Inputs!$E$7*$E3760-cost_fx*Inputs!$D$7)+12*Inputs!$B$8*(1-MIN(1,Inputs!$F$8*$D3760))*(ic*Inputs!$C$8+flat_fee-cost_acc-cost_wd*Inputs!$E$8*$E3760-cost_fx*Inputs!$D$8)-fixed</f>
        <v>96284.38114496</v>
      </c>
    </row>
    <row r="3761" customFormat="false" ht="15" hidden="false" customHeight="false" outlineLevel="0" collapsed="false">
      <c r="A3761" s="0" t="n">
        <v>3696</v>
      </c>
      <c r="B3761" s="0" t="n">
        <v>0.485183</v>
      </c>
      <c r="C3761" s="0" t="n">
        <v>1.026152</v>
      </c>
      <c r="D3761" s="0" t="n">
        <v>1.585077</v>
      </c>
      <c r="E3761" s="0" t="n">
        <v>1.18953</v>
      </c>
      <c r="F3761" s="0" t="n">
        <v>0.125907</v>
      </c>
      <c r="G3761" s="0" t="n">
        <f aca="false">12*Inputs!$B$6*(MIN(1,$H$50*$C3761)*(ic*Inputs!$C$6+pS+fee_fx*Inputs!$D$6-cost_acc-cost_wd*Inputs!$E$6*$E3761-cost_fx*Inputs!$D$6-$F3761)+(1-MIN(1,$H$50*$C3761))*(1-MIN(1,Inputs!$G$6*$D3761)*churn_nonbuyers)*(ic*Inputs!$C$6+fee_wd*Inputs!$E$6*(1-$B3761)+fee_fx*Inputs!$D$6-cost_acc-cost_wd*Inputs!$E$6*(1-$B3761)-cost_fx*Inputs!$D$6))</f>
        <v>179298.001088559</v>
      </c>
      <c r="H3761" s="0" t="n">
        <f aca="false">12*Inputs!$B$7*(MIN(1,$H$51*$C3761)*(ic*Inputs!$C$7+pE+fee_fx*Inputs!$D$7-cost_acc-cost_wd*Inputs!$E$7*$E3761-cost_fx*Inputs!$D$7-$F3761)+(1-MIN(1,$H$51*$C3761))*(1-MIN(1,Inputs!$G$7*$D3761)*churn_nonbuyers)*(ic*Inputs!$C$7+fee_wd*Inputs!$E$7*(1-$B3761)+fee_fx*Inputs!$D$7-cost_acc-cost_wd*Inputs!$E$7*(1-$B3761)-cost_fx*Inputs!$D$7))</f>
        <v>381334.920430189</v>
      </c>
      <c r="I3761" s="0" t="n">
        <f aca="false">12*Inputs!$B$8*(MIN(1,$H$52*$C3761)*(ic*Inputs!$C$8+pT-cost_acc-cost_wd*Inputs!$E$8-cost_fx*Inputs!$D$8-cost_ins)+(1-MIN(1,$H$52*$C3761))*(1-MIN(1,Inputs!$G$8*$D3761)*churn_nonbuyers)*(ic*Inputs!$C$8+fee_wd*Inputs!$E$8*(1-$B3761)+fee_fx*Inputs!$D$8-cost_acc-cost_wd*Inputs!$E$8*(1-$B3761)-cost_fx*Inputs!$D$8))</f>
        <v>147913.653888</v>
      </c>
      <c r="J3761" s="0" t="n">
        <f aca="false">G3761+H3761+I3761-fixed</f>
        <v>8546.57540674799</v>
      </c>
      <c r="K3761" s="0" t="n">
        <f aca="false">12*Inputs!$B$6*(1-MIN(1,Inputs!$G$6*$D3761)*churn_nonbuyers)*(ic*Inputs!$C$6+fee_wd*Inputs!$E$6*(1-$B3761)+fee_fx*Inputs!$D$6-cost_acc-cost_wd*Inputs!$E$6*(1-$B3761)-cost_fx*Inputs!$D$6)</f>
        <v>121293.249221455</v>
      </c>
      <c r="L3761" s="0" t="n">
        <f aca="false">12*Inputs!$B$7*(1-MIN(1,Inputs!$G$7*$D3761)*churn_nonbuyers)*(ic*Inputs!$C$7+fee_wd*Inputs!$E$7*(1-$B3761)+fee_fx*Inputs!$D$7-cost_acc-cost_wd*Inputs!$E$7*(1-$B3761)-cost_fx*Inputs!$D$7)</f>
        <v>317482.863036873</v>
      </c>
      <c r="M3761" s="0" t="n">
        <f aca="false">12*Inputs!$B$8*(1-MIN(1,Inputs!$G$8*$D3761)*churn_nonbuyers)*(ic*Inputs!$C$8+fee_wd*Inputs!$E$8*(1-$B3761)+fee_fx*Inputs!$D$8-cost_acc-cost_wd*Inputs!$E$8*(1-$B3761)-cost_fx*Inputs!$D$8)</f>
        <v>0</v>
      </c>
      <c r="N3761" s="0" t="n">
        <f aca="false">K3761+L3761+I3761-fixed</f>
        <v>-113310.233853672</v>
      </c>
      <c r="O3761" s="0" t="n">
        <f aca="false">K3761+L3761+M3761-fixed</f>
        <v>-261223.887741672</v>
      </c>
      <c r="P3761" s="0" t="n">
        <f aca="false">12*Inputs!$B$6*(1-MIN(1,Inputs!$F$6*$D3761))*(ic*Inputs!$C$6+flat_fee-cost_acc-cost_wd*Inputs!$E$6*$E3761-cost_fx*Inputs!$D$6)+12*Inputs!$B$7*(1-MIN(1,Inputs!$F$7*$D3761))*(ic*Inputs!$C$7+flat_fee-cost_acc-cost_wd*Inputs!$E$7*$E3761-cost_fx*Inputs!$D$7)+12*Inputs!$B$8*(1-MIN(1,Inputs!$F$8*$D3761))*(ic*Inputs!$C$8+flat_fee-cost_acc-cost_wd*Inputs!$E$8*$E3761-cost_fx*Inputs!$D$8)-fixed</f>
        <v>-314732.7479416</v>
      </c>
    </row>
    <row r="3762" customFormat="false" ht="15" hidden="false" customHeight="false" outlineLevel="0" collapsed="false">
      <c r="A3762" s="0" t="n">
        <v>3697</v>
      </c>
      <c r="B3762" s="0" t="n">
        <v>0.403831</v>
      </c>
      <c r="C3762" s="0" t="n">
        <v>0.908655</v>
      </c>
      <c r="D3762" s="0" t="n">
        <v>1.15346</v>
      </c>
      <c r="E3762" s="0" t="n">
        <v>1.118213</v>
      </c>
      <c r="F3762" s="0" t="n">
        <v>0.287823</v>
      </c>
      <c r="G3762" s="0" t="n">
        <f aca="false">12*Inputs!$B$6*(MIN(1,$H$50*$C3762)*(ic*Inputs!$C$6+pS+fee_fx*Inputs!$D$6-cost_acc-cost_wd*Inputs!$E$6*$E3762-cost_fx*Inputs!$D$6-$F3762)+(1-MIN(1,$H$50*$C3762))*(1-MIN(1,Inputs!$G$6*$D3762)*churn_nonbuyers)*(ic*Inputs!$C$6+fee_wd*Inputs!$E$6*(1-$B3762)+fee_fx*Inputs!$D$6-cost_acc-cost_wd*Inputs!$E$6*(1-$B3762)-cost_fx*Inputs!$D$6))</f>
        <v>183632.458599124</v>
      </c>
      <c r="H3762" s="0" t="n">
        <f aca="false">12*Inputs!$B$7*(MIN(1,$H$51*$C3762)*(ic*Inputs!$C$7+pE+fee_fx*Inputs!$D$7-cost_acc-cost_wd*Inputs!$E$7*$E3762-cost_fx*Inputs!$D$7-$F3762)+(1-MIN(1,$H$51*$C3762))*(1-MIN(1,Inputs!$G$7*$D3762)*churn_nonbuyers)*(ic*Inputs!$C$7+fee_wd*Inputs!$E$7*(1-$B3762)+fee_fx*Inputs!$D$7-cost_acc-cost_wd*Inputs!$E$7*(1-$B3762)-cost_fx*Inputs!$D$7))</f>
        <v>382960.724568614</v>
      </c>
      <c r="I3762" s="0" t="n">
        <f aca="false">12*Inputs!$B$8*(MIN(1,$H$52*$C3762)*(ic*Inputs!$C$8+pT-cost_acc-cost_wd*Inputs!$E$8-cost_fx*Inputs!$D$8-cost_ins)+(1-MIN(1,$H$52*$C3762))*(1-MIN(1,Inputs!$G$8*$D3762)*churn_nonbuyers)*(ic*Inputs!$C$8+fee_wd*Inputs!$E$8*(1-$B3762)+fee_fx*Inputs!$D$8-cost_acc-cost_wd*Inputs!$E$8*(1-$B3762)-cost_fx*Inputs!$D$8))</f>
        <v>152495.043303186</v>
      </c>
      <c r="J3762" s="0" t="n">
        <f aca="false">G3762+H3762+I3762-fixed</f>
        <v>19088.2264709247</v>
      </c>
      <c r="K3762" s="0" t="n">
        <f aca="false">12*Inputs!$B$6*(1-MIN(1,Inputs!$G$6*$D3762)*churn_nonbuyers)*(ic*Inputs!$C$6+fee_wd*Inputs!$E$6*(1-$B3762)+fee_fx*Inputs!$D$6-cost_acc-cost_wd*Inputs!$E$6*(1-$B3762)-cost_fx*Inputs!$D$6)</f>
        <v>135175.240117872</v>
      </c>
      <c r="L3762" s="0" t="n">
        <f aca="false">12*Inputs!$B$7*(1-MIN(1,Inputs!$G$7*$D3762)*churn_nonbuyers)*(ic*Inputs!$C$7+fee_wd*Inputs!$E$7*(1-$B3762)+fee_fx*Inputs!$D$7-cost_acc-cost_wd*Inputs!$E$7*(1-$B3762)-cost_fx*Inputs!$D$7)</f>
        <v>333108.352390723</v>
      </c>
      <c r="M3762" s="0" t="n">
        <f aca="false">12*Inputs!$B$8*(1-MIN(1,Inputs!$G$8*$D3762)*churn_nonbuyers)*(ic*Inputs!$C$8+fee_wd*Inputs!$E$8*(1-$B3762)+fee_fx*Inputs!$D$8-cost_acc-cost_wd*Inputs!$E$8*(1-$B3762)-cost_fx*Inputs!$D$8)</f>
        <v>59124.5488167361</v>
      </c>
      <c r="N3762" s="0" t="n">
        <f aca="false">K3762+L3762+I3762-fixed</f>
        <v>-79221.3641882187</v>
      </c>
      <c r="O3762" s="0" t="n">
        <f aca="false">K3762+L3762+M3762-fixed</f>
        <v>-172591.858674669</v>
      </c>
      <c r="P3762" s="0" t="n">
        <f aca="false">12*Inputs!$B$6*(1-MIN(1,Inputs!$F$6*$D3762))*(ic*Inputs!$C$6+flat_fee-cost_acc-cost_wd*Inputs!$E$6*$E3762-cost_fx*Inputs!$D$6)+12*Inputs!$B$7*(1-MIN(1,Inputs!$F$7*$D3762))*(ic*Inputs!$C$7+flat_fee-cost_acc-cost_wd*Inputs!$E$7*$E3762-cost_fx*Inputs!$D$7)+12*Inputs!$B$8*(1-MIN(1,Inputs!$F$8*$D3762))*(ic*Inputs!$C$8+flat_fee-cost_acc-cost_wd*Inputs!$E$8*$E3762-cost_fx*Inputs!$D$8)-fixed</f>
        <v>-62782.5748048</v>
      </c>
    </row>
    <row r="3763" customFormat="false" ht="15" hidden="false" customHeight="false" outlineLevel="0" collapsed="false">
      <c r="A3763" s="0" t="n">
        <v>3698</v>
      </c>
      <c r="B3763" s="0" t="n">
        <v>0.300812</v>
      </c>
      <c r="C3763" s="0" t="n">
        <v>0.981412</v>
      </c>
      <c r="D3763" s="0" t="n">
        <v>0.883684</v>
      </c>
      <c r="E3763" s="0" t="n">
        <v>1.130687</v>
      </c>
      <c r="F3763" s="0" t="n">
        <v>0.054082</v>
      </c>
      <c r="G3763" s="0" t="n">
        <f aca="false">12*Inputs!$B$6*(MIN(1,$H$50*$C3763)*(ic*Inputs!$C$6+pS+fee_fx*Inputs!$D$6-cost_acc-cost_wd*Inputs!$E$6*$E3763-cost_fx*Inputs!$D$6-$F3763)+(1-MIN(1,$H$50*$C3763))*(1-MIN(1,Inputs!$G$6*$D3763)*churn_nonbuyers)*(ic*Inputs!$C$6+fee_wd*Inputs!$E$6*(1-$B3763)+fee_fx*Inputs!$D$6-cost_acc-cost_wd*Inputs!$E$6*(1-$B3763)-cost_fx*Inputs!$D$6))</f>
        <v>207364.757095749</v>
      </c>
      <c r="H3763" s="0" t="n">
        <f aca="false">12*Inputs!$B$7*(MIN(1,$H$51*$C3763)*(ic*Inputs!$C$7+pE+fee_fx*Inputs!$D$7-cost_acc-cost_wd*Inputs!$E$7*$E3763-cost_fx*Inputs!$D$7-$F3763)+(1-MIN(1,$H$51*$C3763))*(1-MIN(1,Inputs!$G$7*$D3763)*churn_nonbuyers)*(ic*Inputs!$C$7+fee_wd*Inputs!$E$7*(1-$B3763)+fee_fx*Inputs!$D$7-cost_acc-cost_wd*Inputs!$E$7*(1-$B3763)-cost_fx*Inputs!$D$7))</f>
        <v>409223.945016365</v>
      </c>
      <c r="I3763" s="0" t="n">
        <f aca="false">12*Inputs!$B$8*(MIN(1,$H$52*$C3763)*(ic*Inputs!$C$8+pT-cost_acc-cost_wd*Inputs!$E$8-cost_fx*Inputs!$D$8-cost_ins)+(1-MIN(1,$H$52*$C3763))*(1-MIN(1,Inputs!$G$8*$D3763)*churn_nonbuyers)*(ic*Inputs!$C$8+fee_wd*Inputs!$E$8*(1-$B3763)+fee_fx*Inputs!$D$8-cost_acc-cost_wd*Inputs!$E$8*(1-$B3763)-cost_fx*Inputs!$D$8))</f>
        <v>178709.447159006</v>
      </c>
      <c r="J3763" s="0" t="n">
        <f aca="false">G3763+H3763+I3763-fixed</f>
        <v>95298.1492711194</v>
      </c>
      <c r="K3763" s="0" t="n">
        <f aca="false">12*Inputs!$B$6*(1-MIN(1,Inputs!$G$6*$D3763)*churn_nonbuyers)*(ic*Inputs!$C$6+fee_wd*Inputs!$E$6*(1-$B3763)+fee_fx*Inputs!$D$6-cost_acc-cost_wd*Inputs!$E$6*(1-$B3763)-cost_fx*Inputs!$D$6)</f>
        <v>151289.461090138</v>
      </c>
      <c r="L3763" s="0" t="n">
        <f aca="false">12*Inputs!$B$7*(1-MIN(1,Inputs!$G$7*$D3763)*churn_nonbuyers)*(ic*Inputs!$C$7+fee_wd*Inputs!$E$7*(1-$B3763)+fee_fx*Inputs!$D$7-cost_acc-cost_wd*Inputs!$E$7*(1-$B3763)-cost_fx*Inputs!$D$7)</f>
        <v>350342.384622083</v>
      </c>
      <c r="M3763" s="0" t="n">
        <f aca="false">12*Inputs!$B$8*(1-MIN(1,Inputs!$G$8*$D3763)*churn_nonbuyers)*(ic*Inputs!$C$8+fee_wd*Inputs!$E$8*(1-$B3763)+fee_fx*Inputs!$D$8-cost_acc-cost_wd*Inputs!$E$8*(1-$B3763)-cost_fx*Inputs!$D$8)</f>
        <v>118988.548127309</v>
      </c>
      <c r="N3763" s="0" t="n">
        <f aca="false">K3763+L3763+I3763-fixed</f>
        <v>-19658.7071287738</v>
      </c>
      <c r="O3763" s="0" t="n">
        <f aca="false">K3763+L3763+M3763-fixed</f>
        <v>-79379.6061604709</v>
      </c>
      <c r="P3763" s="0" t="n">
        <f aca="false">12*Inputs!$B$6*(1-MIN(1,Inputs!$F$6*$D3763))*(ic*Inputs!$C$6+flat_fee-cost_acc-cost_wd*Inputs!$E$6*$E3763-cost_fx*Inputs!$D$6)+12*Inputs!$B$7*(1-MIN(1,Inputs!$F$7*$D3763))*(ic*Inputs!$C$7+flat_fee-cost_acc-cost_wd*Inputs!$E$7*$E3763-cost_fx*Inputs!$D$7)+12*Inputs!$B$8*(1-MIN(1,Inputs!$F$8*$D3763))*(ic*Inputs!$C$8+flat_fee-cost_acc-cost_wd*Inputs!$E$8*$E3763-cost_fx*Inputs!$D$8)-fixed</f>
        <v>75960.82786592</v>
      </c>
    </row>
    <row r="3764" customFormat="false" ht="15" hidden="false" customHeight="false" outlineLevel="0" collapsed="false">
      <c r="A3764" s="0" t="n">
        <v>3699</v>
      </c>
      <c r="B3764" s="0" t="n">
        <v>0.060959</v>
      </c>
      <c r="C3764" s="0" t="n">
        <v>0.840615</v>
      </c>
      <c r="D3764" s="0" t="n">
        <v>1.435381</v>
      </c>
      <c r="E3764" s="0" t="n">
        <v>1.274847</v>
      </c>
      <c r="F3764" s="0" t="n">
        <v>0.076885</v>
      </c>
      <c r="G3764" s="0" t="n">
        <f aca="false">12*Inputs!$B$6*(MIN(1,$H$50*$C3764)*(ic*Inputs!$C$6+pS+fee_fx*Inputs!$D$6-cost_acc-cost_wd*Inputs!$E$6*$E3764-cost_fx*Inputs!$D$6-$F3764)+(1-MIN(1,$H$50*$C3764))*(1-MIN(1,Inputs!$G$6*$D3764)*churn_nonbuyers)*(ic*Inputs!$C$6+fee_wd*Inputs!$E$6*(1-$B3764)+fee_fx*Inputs!$D$6-cost_acc-cost_wd*Inputs!$E$6*(1-$B3764)-cost_fx*Inputs!$D$6))</f>
        <v>221917.698827847</v>
      </c>
      <c r="H3764" s="0" t="n">
        <f aca="false">12*Inputs!$B$7*(MIN(1,$H$51*$C3764)*(ic*Inputs!$C$7+pE+fee_fx*Inputs!$D$7-cost_acc-cost_wd*Inputs!$E$7*$E3764-cost_fx*Inputs!$D$7-$F3764)+(1-MIN(1,$H$51*$C3764))*(1-MIN(1,Inputs!$G$7*$D3764)*churn_nonbuyers)*(ic*Inputs!$C$7+fee_wd*Inputs!$E$7*(1-$B3764)+fee_fx*Inputs!$D$7-cost_acc-cost_wd*Inputs!$E$7*(1-$B3764)-cost_fx*Inputs!$D$7))</f>
        <v>403696.694829288</v>
      </c>
      <c r="I3764" s="0" t="n">
        <f aca="false">12*Inputs!$B$8*(MIN(1,$H$52*$C3764)*(ic*Inputs!$C$8+pT-cost_acc-cost_wd*Inputs!$E$8-cost_fx*Inputs!$D$8-cost_ins)+(1-MIN(1,$H$52*$C3764))*(1-MIN(1,Inputs!$G$8*$D3764)*churn_nonbuyers)*(ic*Inputs!$C$8+fee_wd*Inputs!$E$8*(1-$B3764)+fee_fx*Inputs!$D$8-cost_acc-cost_wd*Inputs!$E$8*(1-$B3764)-cost_fx*Inputs!$D$8))</f>
        <v>121169.60856</v>
      </c>
      <c r="J3764" s="0" t="n">
        <f aca="false">G3764+H3764+I3764-fixed</f>
        <v>46784.0022171354</v>
      </c>
      <c r="K3764" s="0" t="n">
        <f aca="false">12*Inputs!$B$6*(1-MIN(1,Inputs!$G$6*$D3764)*churn_nonbuyers)*(ic*Inputs!$C$6+fee_wd*Inputs!$E$6*(1-$B3764)+fee_fx*Inputs!$D$6-cost_acc-cost_wd*Inputs!$E$6*(1-$B3764)-cost_fx*Inputs!$D$6)</f>
        <v>178983.259130729</v>
      </c>
      <c r="L3764" s="0" t="n">
        <f aca="false">12*Inputs!$B$7*(1-MIN(1,Inputs!$G$7*$D3764)*churn_nonbuyers)*(ic*Inputs!$C$7+fee_wd*Inputs!$E$7*(1-$B3764)+fee_fx*Inputs!$D$7-cost_acc-cost_wd*Inputs!$E$7*(1-$B3764)-cost_fx*Inputs!$D$7)</f>
        <v>377437.532790437</v>
      </c>
      <c r="M3764" s="0" t="n">
        <f aca="false">12*Inputs!$B$8*(1-MIN(1,Inputs!$G$8*$D3764)*churn_nonbuyers)*(ic*Inputs!$C$8+fee_wd*Inputs!$E$8*(1-$B3764)+fee_fx*Inputs!$D$8-cost_acc-cost_wd*Inputs!$E$8*(1-$B3764)-cost_fx*Inputs!$D$8)</f>
        <v>0</v>
      </c>
      <c r="N3764" s="0" t="n">
        <f aca="false">K3764+L3764+I3764-fixed</f>
        <v>-22409.5995188338</v>
      </c>
      <c r="O3764" s="0" t="n">
        <f aca="false">K3764+L3764+M3764-fixed</f>
        <v>-143579.208078834</v>
      </c>
      <c r="P3764" s="0" t="n">
        <f aca="false">12*Inputs!$B$6*(1-MIN(1,Inputs!$F$6*$D3764))*(ic*Inputs!$C$6+flat_fee-cost_acc-cost_wd*Inputs!$E$6*$E3764-cost_fx*Inputs!$D$6)+12*Inputs!$B$7*(1-MIN(1,Inputs!$F$7*$D3764))*(ic*Inputs!$C$7+flat_fee-cost_acc-cost_wd*Inputs!$E$7*$E3764-cost_fx*Inputs!$D$7)+12*Inputs!$B$8*(1-MIN(1,Inputs!$F$8*$D3764))*(ic*Inputs!$C$8+flat_fee-cost_acc-cost_wd*Inputs!$E$8*$E3764-cost_fx*Inputs!$D$8)-fixed</f>
        <v>-265066.28175832</v>
      </c>
    </row>
    <row r="3765" customFormat="false" ht="15" hidden="false" customHeight="false" outlineLevel="0" collapsed="false">
      <c r="A3765" s="0" t="n">
        <v>3700</v>
      </c>
      <c r="B3765" s="0" t="n">
        <v>0.238572</v>
      </c>
      <c r="C3765" s="0" t="n">
        <v>0.757878</v>
      </c>
      <c r="D3765" s="0" t="n">
        <v>1.834142</v>
      </c>
      <c r="E3765" s="0" t="n">
        <v>1.083097</v>
      </c>
      <c r="F3765" s="0" t="n">
        <v>0.115284</v>
      </c>
      <c r="G3765" s="0" t="n">
        <f aca="false">12*Inputs!$B$6*(MIN(1,$H$50*$C3765)*(ic*Inputs!$C$6+pS+fee_fx*Inputs!$D$6-cost_acc-cost_wd*Inputs!$E$6*$E3765-cost_fx*Inputs!$D$6-$F3765)+(1-MIN(1,$H$50*$C3765))*(1-MIN(1,Inputs!$G$6*$D3765)*churn_nonbuyers)*(ic*Inputs!$C$6+fee_wd*Inputs!$E$6*(1-$B3765)+fee_fx*Inputs!$D$6-cost_acc-cost_wd*Inputs!$E$6*(1-$B3765)-cost_fx*Inputs!$D$6))</f>
        <v>194935.982836992</v>
      </c>
      <c r="H3765" s="0" t="n">
        <f aca="false">12*Inputs!$B$7*(MIN(1,$H$51*$C3765)*(ic*Inputs!$C$7+pE+fee_fx*Inputs!$D$7-cost_acc-cost_wd*Inputs!$E$7*$E3765-cost_fx*Inputs!$D$7-$F3765)+(1-MIN(1,$H$51*$C3765))*(1-MIN(1,Inputs!$G$7*$D3765)*churn_nonbuyers)*(ic*Inputs!$C$7+fee_wd*Inputs!$E$7*(1-$B3765)+fee_fx*Inputs!$D$7-cost_acc-cost_wd*Inputs!$E$7*(1-$B3765)-cost_fx*Inputs!$D$7))</f>
        <v>396046.992774829</v>
      </c>
      <c r="I3765" s="0" t="n">
        <f aca="false">12*Inputs!$B$8*(MIN(1,$H$52*$C3765)*(ic*Inputs!$C$8+pT-cost_acc-cost_wd*Inputs!$E$8-cost_fx*Inputs!$D$8-cost_ins)+(1-MIN(1,$H$52*$C3765))*(1-MIN(1,Inputs!$G$8*$D3765)*churn_nonbuyers)*(ic*Inputs!$C$8+fee_wd*Inputs!$E$8*(1-$B3765)+fee_fx*Inputs!$D$8-cost_acc-cost_wd*Inputs!$E$8*(1-$B3765)-cost_fx*Inputs!$D$8))</f>
        <v>109243.566432</v>
      </c>
      <c r="J3765" s="0" t="n">
        <f aca="false">G3765+H3765+I3765-fixed</f>
        <v>226.542043821071</v>
      </c>
      <c r="K3765" s="0" t="n">
        <f aca="false">12*Inputs!$B$6*(1-MIN(1,Inputs!$G$6*$D3765)*churn_nonbuyers)*(ic*Inputs!$C$6+fee_wd*Inputs!$E$6*(1-$B3765)+fee_fx*Inputs!$D$6-cost_acc-cost_wd*Inputs!$E$6*(1-$B3765)-cost_fx*Inputs!$D$6)</f>
        <v>151908.020101613</v>
      </c>
      <c r="L3765" s="0" t="n">
        <f aca="false">12*Inputs!$B$7*(1-MIN(1,Inputs!$G$7*$D3765)*churn_nonbuyers)*(ic*Inputs!$C$7+fee_wd*Inputs!$E$7*(1-$B3765)+fee_fx*Inputs!$D$7-cost_acc-cost_wd*Inputs!$E$7*(1-$B3765)-cost_fx*Inputs!$D$7)</f>
        <v>348550.174044968</v>
      </c>
      <c r="M3765" s="0" t="n">
        <f aca="false">12*Inputs!$B$8*(1-MIN(1,Inputs!$G$8*$D3765)*churn_nonbuyers)*(ic*Inputs!$C$8+fee_wd*Inputs!$E$8*(1-$B3765)+fee_fx*Inputs!$D$8-cost_acc-cost_wd*Inputs!$E$8*(1-$B3765)-cost_fx*Inputs!$D$8)</f>
        <v>0</v>
      </c>
      <c r="N3765" s="0" t="n">
        <f aca="false">K3765+L3765+I3765-fixed</f>
        <v>-90298.2394214196</v>
      </c>
      <c r="O3765" s="0" t="n">
        <f aca="false">K3765+L3765+M3765-fixed</f>
        <v>-199541.80585342</v>
      </c>
      <c r="P3765" s="0" t="n">
        <f aca="false">12*Inputs!$B$6*(1-MIN(1,Inputs!$F$6*$D3765))*(ic*Inputs!$C$6+flat_fee-cost_acc-cost_wd*Inputs!$E$6*$E3765-cost_fx*Inputs!$D$6)+12*Inputs!$B$7*(1-MIN(1,Inputs!$F$7*$D3765))*(ic*Inputs!$C$7+flat_fee-cost_acc-cost_wd*Inputs!$E$7*$E3765-cost_fx*Inputs!$D$7)+12*Inputs!$B$8*(1-MIN(1,Inputs!$F$8*$D3765))*(ic*Inputs!$C$8+flat_fee-cost_acc-cost_wd*Inputs!$E$8*$E3765-cost_fx*Inputs!$D$8)-fixed</f>
        <v>-412279.902005642</v>
      </c>
    </row>
    <row r="3766" customFormat="false" ht="15" hidden="false" customHeight="false" outlineLevel="0" collapsed="false">
      <c r="A3766" s="0" t="n">
        <v>3701</v>
      </c>
      <c r="B3766" s="0" t="n">
        <v>0.584996</v>
      </c>
      <c r="C3766" s="0" t="n">
        <v>1.044838</v>
      </c>
      <c r="D3766" s="0" t="n">
        <v>1.053032</v>
      </c>
      <c r="E3766" s="0" t="n">
        <v>1.102542</v>
      </c>
      <c r="F3766" s="0" t="n">
        <v>0.223196</v>
      </c>
      <c r="G3766" s="0" t="n">
        <f aca="false">12*Inputs!$B$6*(MIN(1,$H$50*$C3766)*(ic*Inputs!$C$6+pS+fee_fx*Inputs!$D$6-cost_acc-cost_wd*Inputs!$E$6*$E3766-cost_fx*Inputs!$D$6-$F3766)+(1-MIN(1,$H$50*$C3766))*(1-MIN(1,Inputs!$G$6*$D3766)*churn_nonbuyers)*(ic*Inputs!$C$6+fee_wd*Inputs!$E$6*(1-$B3766)+fee_fx*Inputs!$D$6-cost_acc-cost_wd*Inputs!$E$6*(1-$B3766)-cost_fx*Inputs!$D$6))</f>
        <v>170839.606142233</v>
      </c>
      <c r="H3766" s="0" t="n">
        <f aca="false">12*Inputs!$B$7*(MIN(1,$H$51*$C3766)*(ic*Inputs!$C$7+pE+fee_fx*Inputs!$D$7-cost_acc-cost_wd*Inputs!$E$7*$E3766-cost_fx*Inputs!$D$7-$F3766)+(1-MIN(1,$H$51*$C3766))*(1-MIN(1,Inputs!$G$7*$D3766)*churn_nonbuyers)*(ic*Inputs!$C$7+fee_wd*Inputs!$E$7*(1-$B3766)+fee_fx*Inputs!$D$7-cost_acc-cost_wd*Inputs!$E$7*(1-$B3766)-cost_fx*Inputs!$D$7))</f>
        <v>382107.962688881</v>
      </c>
      <c r="I3766" s="0" t="n">
        <f aca="false">12*Inputs!$B$8*(MIN(1,$H$52*$C3766)*(ic*Inputs!$C$8+pT-cost_acc-cost_wd*Inputs!$E$8-cost_fx*Inputs!$D$8-cost_ins)+(1-MIN(1,$H$52*$C3766))*(1-MIN(1,Inputs!$G$8*$D3766)*churn_nonbuyers)*(ic*Inputs!$C$8+fee_wd*Inputs!$E$8*(1-$B3766)+fee_fx*Inputs!$D$8-cost_acc-cost_wd*Inputs!$E$8*(1-$B3766)-cost_fx*Inputs!$D$8))</f>
        <v>171672.247096396</v>
      </c>
      <c r="J3766" s="0" t="n">
        <f aca="false">G3766+H3766+I3766-fixed</f>
        <v>24619.8159275104</v>
      </c>
      <c r="K3766" s="0" t="n">
        <f aca="false">12*Inputs!$B$6*(1-MIN(1,Inputs!$G$6*$D3766)*churn_nonbuyers)*(ic*Inputs!$C$6+fee_wd*Inputs!$E$6*(1-$B3766)+fee_fx*Inputs!$D$6-cost_acc-cost_wd*Inputs!$E$6*(1-$B3766)-cost_fx*Inputs!$D$6)</f>
        <v>111181.353896678</v>
      </c>
      <c r="L3766" s="0" t="n">
        <f aca="false">12*Inputs!$B$7*(1-MIN(1,Inputs!$G$7*$D3766)*churn_nonbuyers)*(ic*Inputs!$C$7+fee_wd*Inputs!$E$7*(1-$B3766)+fee_fx*Inputs!$D$7-cost_acc-cost_wd*Inputs!$E$7*(1-$B3766)-cost_fx*Inputs!$D$7)</f>
        <v>308884.305202007</v>
      </c>
      <c r="M3766" s="0" t="n">
        <f aca="false">12*Inputs!$B$8*(1-MIN(1,Inputs!$G$8*$D3766)*churn_nonbuyers)*(ic*Inputs!$C$8+fee_wd*Inputs!$E$8*(1-$B3766)+fee_fx*Inputs!$D$8-cost_acc-cost_wd*Inputs!$E$8*(1-$B3766)-cost_fx*Inputs!$D$8)</f>
        <v>78421.6961044992</v>
      </c>
      <c r="N3766" s="0" t="n">
        <f aca="false">K3766+L3766+I3766-fixed</f>
        <v>-108262.093804918</v>
      </c>
      <c r="O3766" s="0" t="n">
        <f aca="false">K3766+L3766+M3766-fixed</f>
        <v>-201512.644796815</v>
      </c>
      <c r="P3766" s="0" t="n">
        <f aca="false">12*Inputs!$B$6*(1-MIN(1,Inputs!$F$6*$D3766))*(ic*Inputs!$C$6+flat_fee-cost_acc-cost_wd*Inputs!$E$6*$E3766-cost_fx*Inputs!$D$6)+12*Inputs!$B$7*(1-MIN(1,Inputs!$F$7*$D3766))*(ic*Inputs!$C$7+flat_fee-cost_acc-cost_wd*Inputs!$E$7*$E3766-cost_fx*Inputs!$D$7)+12*Inputs!$B$8*(1-MIN(1,Inputs!$F$8*$D3766))*(ic*Inputs!$C$8+flat_fee-cost_acc-cost_wd*Inputs!$E$8*$E3766-cost_fx*Inputs!$D$8)-fixed</f>
        <v>-2427.25193343998</v>
      </c>
    </row>
    <row r="3767" customFormat="false" ht="15" hidden="false" customHeight="false" outlineLevel="0" collapsed="false">
      <c r="A3767" s="0" t="n">
        <v>3702</v>
      </c>
      <c r="B3767" s="0" t="n">
        <v>0.289439</v>
      </c>
      <c r="C3767" s="0" t="n">
        <v>0.957789</v>
      </c>
      <c r="D3767" s="0" t="n">
        <v>1.806547</v>
      </c>
      <c r="E3767" s="0" t="n">
        <v>1.078316</v>
      </c>
      <c r="F3767" s="0" t="n">
        <v>0.103379</v>
      </c>
      <c r="G3767" s="0" t="n">
        <f aca="false">12*Inputs!$B$6*(MIN(1,$H$50*$C3767)*(ic*Inputs!$C$6+pS+fee_fx*Inputs!$D$6-cost_acc-cost_wd*Inputs!$E$6*$E3767-cost_fx*Inputs!$D$6-$F3767)+(1-MIN(1,$H$50*$C3767))*(1-MIN(1,Inputs!$G$6*$D3767)*churn_nonbuyers)*(ic*Inputs!$C$6+fee_wd*Inputs!$E$6*(1-$B3767)+fee_fx*Inputs!$D$6-cost_acc-cost_wd*Inputs!$E$6*(1-$B3767)-cost_fx*Inputs!$D$6))</f>
        <v>200714.417745427</v>
      </c>
      <c r="H3767" s="0" t="n">
        <f aca="false">12*Inputs!$B$7*(MIN(1,$H$51*$C3767)*(ic*Inputs!$C$7+pE+fee_fx*Inputs!$D$7-cost_acc-cost_wd*Inputs!$E$7*$E3767-cost_fx*Inputs!$D$7-$F3767)+(1-MIN(1,$H$51*$C3767))*(1-MIN(1,Inputs!$G$7*$D3767)*churn_nonbuyers)*(ic*Inputs!$C$7+fee_wd*Inputs!$E$7*(1-$B3767)+fee_fx*Inputs!$D$7-cost_acc-cost_wd*Inputs!$E$7*(1-$B3767)-cost_fx*Inputs!$D$7))</f>
        <v>405674.551461254</v>
      </c>
      <c r="I3767" s="0" t="n">
        <f aca="false">12*Inputs!$B$8*(MIN(1,$H$52*$C3767)*(ic*Inputs!$C$8+pT-cost_acc-cost_wd*Inputs!$E$8-cost_fx*Inputs!$D$8-cost_ins)+(1-MIN(1,$H$52*$C3767))*(1-MIN(1,Inputs!$G$8*$D3767)*churn_nonbuyers)*(ic*Inputs!$C$8+fee_wd*Inputs!$E$8*(1-$B3767)+fee_fx*Inputs!$D$8-cost_acc-cost_wd*Inputs!$E$8*(1-$B3767)-cost_fx*Inputs!$D$8))</f>
        <v>138059.537616</v>
      </c>
      <c r="J3767" s="0" t="n">
        <f aca="false">G3767+H3767+I3767-fixed</f>
        <v>44448.5068226811</v>
      </c>
      <c r="K3767" s="0" t="n">
        <f aca="false">12*Inputs!$B$6*(1-MIN(1,Inputs!$G$6*$D3767)*churn_nonbuyers)*(ic*Inputs!$C$6+fee_wd*Inputs!$E$6*(1-$B3767)+fee_fx*Inputs!$D$6-cost_acc-cost_wd*Inputs!$E$6*(1-$B3767)-cost_fx*Inputs!$D$6)</f>
        <v>145475.563371358</v>
      </c>
      <c r="L3767" s="0" t="n">
        <f aca="false">12*Inputs!$B$7*(1-MIN(1,Inputs!$G$7*$D3767)*churn_nonbuyers)*(ic*Inputs!$C$7+fee_wd*Inputs!$E$7*(1-$B3767)+fee_fx*Inputs!$D$7-cost_acc-cost_wd*Inputs!$E$7*(1-$B3767)-cost_fx*Inputs!$D$7)</f>
        <v>341927.655366815</v>
      </c>
      <c r="M3767" s="0" t="n">
        <f aca="false">12*Inputs!$B$8*(1-MIN(1,Inputs!$G$8*$D3767)*churn_nonbuyers)*(ic*Inputs!$C$8+fee_wd*Inputs!$E$8*(1-$B3767)+fee_fx*Inputs!$D$8-cost_acc-cost_wd*Inputs!$E$8*(1-$B3767)-cost_fx*Inputs!$D$8)</f>
        <v>0</v>
      </c>
      <c r="N3767" s="0" t="n">
        <f aca="false">K3767+L3767+I3767-fixed</f>
        <v>-74537.243645828</v>
      </c>
      <c r="O3767" s="0" t="n">
        <f aca="false">K3767+L3767+M3767-fixed</f>
        <v>-212596.781261828</v>
      </c>
      <c r="P3767" s="0" t="n">
        <f aca="false">12*Inputs!$B$6*(1-MIN(1,Inputs!$F$6*$D3767))*(ic*Inputs!$C$6+flat_fee-cost_acc-cost_wd*Inputs!$E$6*$E3767-cost_fx*Inputs!$D$6)+12*Inputs!$B$7*(1-MIN(1,Inputs!$F$7*$D3767))*(ic*Inputs!$C$7+flat_fee-cost_acc-cost_wd*Inputs!$E$7*$E3767-cost_fx*Inputs!$D$7)+12*Inputs!$B$8*(1-MIN(1,Inputs!$F$8*$D3767))*(ic*Inputs!$C$8+flat_fee-cost_acc-cost_wd*Inputs!$E$8*$E3767-cost_fx*Inputs!$D$8)-fixed</f>
        <v>-403035.22025152</v>
      </c>
    </row>
    <row r="3768" customFormat="false" ht="15" hidden="false" customHeight="false" outlineLevel="0" collapsed="false">
      <c r="A3768" s="0" t="n">
        <v>3703</v>
      </c>
      <c r="B3768" s="0" t="n">
        <v>0.237744</v>
      </c>
      <c r="C3768" s="0" t="n">
        <v>0.968615</v>
      </c>
      <c r="D3768" s="0" t="n">
        <v>0.8213</v>
      </c>
      <c r="E3768" s="0" t="n">
        <v>1.467078</v>
      </c>
      <c r="F3768" s="0" t="n">
        <v>0.053368</v>
      </c>
      <c r="G3768" s="0" t="n">
        <f aca="false">12*Inputs!$B$6*(MIN(1,$H$50*$C3768)*(ic*Inputs!$C$6+pS+fee_fx*Inputs!$D$6-cost_acc-cost_wd*Inputs!$E$6*$E3768-cost_fx*Inputs!$D$6-$F3768)+(1-MIN(1,$H$50*$C3768))*(1-MIN(1,Inputs!$G$6*$D3768)*churn_nonbuyers)*(ic*Inputs!$C$6+fee_wd*Inputs!$E$6*(1-$B3768)+fee_fx*Inputs!$D$6-cost_acc-cost_wd*Inputs!$E$6*(1-$B3768)-cost_fx*Inputs!$D$6))</f>
        <v>207631.76906882</v>
      </c>
      <c r="H3768" s="0" t="n">
        <f aca="false">12*Inputs!$B$7*(MIN(1,$H$51*$C3768)*(ic*Inputs!$C$7+pE+fee_fx*Inputs!$D$7-cost_acc-cost_wd*Inputs!$E$7*$E3768-cost_fx*Inputs!$D$7-$F3768)+(1-MIN(1,$H$51*$C3768))*(1-MIN(1,Inputs!$G$7*$D3768)*churn_nonbuyers)*(ic*Inputs!$C$7+fee_wd*Inputs!$E$7*(1-$B3768)+fee_fx*Inputs!$D$7-cost_acc-cost_wd*Inputs!$E$7*(1-$B3768)-cost_fx*Inputs!$D$7))</f>
        <v>376798.589402806</v>
      </c>
      <c r="I3768" s="0" t="n">
        <f aca="false">12*Inputs!$B$8*(MIN(1,$H$52*$C3768)*(ic*Inputs!$C$8+pT-cost_acc-cost_wd*Inputs!$E$8-cost_fx*Inputs!$D$8-cost_ins)+(1-MIN(1,$H$52*$C3768))*(1-MIN(1,Inputs!$G$8*$D3768)*churn_nonbuyers)*(ic*Inputs!$C$8+fee_wd*Inputs!$E$8*(1-$B3768)+fee_fx*Inputs!$D$8-cost_acc-cost_wd*Inputs!$E$8*(1-$B3768)-cost_fx*Inputs!$D$8))</f>
        <v>182731.23223306</v>
      </c>
      <c r="J3768" s="0" t="n">
        <f aca="false">G3768+H3768+I3768-fixed</f>
        <v>67161.5907046862</v>
      </c>
      <c r="K3768" s="0" t="n">
        <f aca="false">12*Inputs!$B$6*(1-MIN(1,Inputs!$G$6*$D3768)*churn_nonbuyers)*(ic*Inputs!$C$6+fee_wd*Inputs!$E$6*(1-$B3768)+fee_fx*Inputs!$D$6-cost_acc-cost_wd*Inputs!$E$6*(1-$B3768)-cost_fx*Inputs!$D$6)</f>
        <v>160492.02585984</v>
      </c>
      <c r="L3768" s="0" t="n">
        <f aca="false">12*Inputs!$B$7*(1-MIN(1,Inputs!$G$7*$D3768)*churn_nonbuyers)*(ic*Inputs!$C$7+fee_wd*Inputs!$E$7*(1-$B3768)+fee_fx*Inputs!$D$7-cost_acc-cost_wd*Inputs!$E$7*(1-$B3768)-cost_fx*Inputs!$D$7)</f>
        <v>359873.938715904</v>
      </c>
      <c r="M3768" s="0" t="n">
        <f aca="false">12*Inputs!$B$8*(1-MIN(1,Inputs!$G$8*$D3768)*churn_nonbuyers)*(ic*Inputs!$C$8+fee_wd*Inputs!$E$8*(1-$B3768)+fee_fx*Inputs!$D$8-cost_acc-cost_wd*Inputs!$E$8*(1-$B3768)-cost_fx*Inputs!$D$8)</f>
        <v>133898.37134592</v>
      </c>
      <c r="N3768" s="0" t="n">
        <f aca="false">K3768+L3768+I3768-fixed</f>
        <v>3097.19680880429</v>
      </c>
      <c r="O3768" s="0" t="n">
        <f aca="false">K3768+L3768+M3768-fixed</f>
        <v>-45735.6640783359</v>
      </c>
      <c r="P3768" s="0" t="n">
        <f aca="false">12*Inputs!$B$6*(1-MIN(1,Inputs!$F$6*$D3768))*(ic*Inputs!$C$6+flat_fee-cost_acc-cost_wd*Inputs!$E$6*$E3768-cost_fx*Inputs!$D$6)+12*Inputs!$B$7*(1-MIN(1,Inputs!$F$7*$D3768))*(ic*Inputs!$C$7+flat_fee-cost_acc-cost_wd*Inputs!$E$7*$E3768-cost_fx*Inputs!$D$7)+12*Inputs!$B$8*(1-MIN(1,Inputs!$F$8*$D3768))*(ic*Inputs!$C$8+flat_fee-cost_acc-cost_wd*Inputs!$E$8*$E3768-cost_fx*Inputs!$D$8)-fixed</f>
        <v>-50563.803664</v>
      </c>
    </row>
    <row r="3769" customFormat="false" ht="15" hidden="false" customHeight="false" outlineLevel="0" collapsed="false">
      <c r="A3769" s="0" t="n">
        <v>3704</v>
      </c>
      <c r="B3769" s="0" t="n">
        <v>0.252043</v>
      </c>
      <c r="C3769" s="0" t="n">
        <v>0.900619</v>
      </c>
      <c r="D3769" s="0" t="n">
        <v>1.106851</v>
      </c>
      <c r="E3769" s="0" t="n">
        <v>1.276218</v>
      </c>
      <c r="F3769" s="0" t="n">
        <v>0.057081</v>
      </c>
      <c r="G3769" s="0" t="n">
        <f aca="false">12*Inputs!$B$6*(MIN(1,$H$50*$C3769)*(ic*Inputs!$C$6+pS+fee_fx*Inputs!$D$6-cost_acc-cost_wd*Inputs!$E$6*$E3769-cost_fx*Inputs!$D$6-$F3769)+(1-MIN(1,$H$50*$C3769))*(1-MIN(1,Inputs!$G$6*$D3769)*churn_nonbuyers)*(ic*Inputs!$C$6+fee_wd*Inputs!$E$6*(1-$B3769)+fee_fx*Inputs!$D$6-cost_acc-cost_wd*Inputs!$E$6*(1-$B3769)-cost_fx*Inputs!$D$6))</f>
        <v>204183.593522911</v>
      </c>
      <c r="H3769" s="0" t="n">
        <f aca="false">12*Inputs!$B$7*(MIN(1,$H$51*$C3769)*(ic*Inputs!$C$7+pE+fee_fx*Inputs!$D$7-cost_acc-cost_wd*Inputs!$E$7*$E3769-cost_fx*Inputs!$D$7-$F3769)+(1-MIN(1,$H$51*$C3769))*(1-MIN(1,Inputs!$G$7*$D3769)*churn_nonbuyers)*(ic*Inputs!$C$7+fee_wd*Inputs!$E$7*(1-$B3769)+fee_fx*Inputs!$D$7-cost_acc-cost_wd*Inputs!$E$7*(1-$B3769)-cost_fx*Inputs!$D$7))</f>
        <v>391924.211599124</v>
      </c>
      <c r="I3769" s="0" t="n">
        <f aca="false">12*Inputs!$B$8*(MIN(1,$H$52*$C3769)*(ic*Inputs!$C$8+pT-cost_acc-cost_wd*Inputs!$E$8-cost_fx*Inputs!$D$8-cost_ins)+(1-MIN(1,$H$52*$C3769))*(1-MIN(1,Inputs!$G$8*$D3769)*churn_nonbuyers)*(ic*Inputs!$C$8+fee_wd*Inputs!$E$8*(1-$B3769)+fee_fx*Inputs!$D$8-cost_acc-cost_wd*Inputs!$E$8*(1-$B3769)-cost_fx*Inputs!$D$8))</f>
        <v>155977.549801139</v>
      </c>
      <c r="J3769" s="0" t="n">
        <f aca="false">G3769+H3769+I3769-fixed</f>
        <v>52085.3549231739</v>
      </c>
      <c r="K3769" s="0" t="n">
        <f aca="false">12*Inputs!$B$6*(1-MIN(1,Inputs!$G$6*$D3769)*churn_nonbuyers)*(ic*Inputs!$C$6+fee_wd*Inputs!$E$6*(1-$B3769)+fee_fx*Inputs!$D$6-cost_acc-cost_wd*Inputs!$E$6*(1-$B3769)-cost_fx*Inputs!$D$6)</f>
        <v>156157.36305547</v>
      </c>
      <c r="L3769" s="0" t="n">
        <f aca="false">12*Inputs!$B$7*(1-MIN(1,Inputs!$G$7*$D3769)*churn_nonbuyers)*(ic*Inputs!$C$7+fee_wd*Inputs!$E$7*(1-$B3769)+fee_fx*Inputs!$D$7-cost_acc-cost_wd*Inputs!$E$7*(1-$B3769)-cost_fx*Inputs!$D$7)</f>
        <v>354722.506185282</v>
      </c>
      <c r="M3769" s="0" t="n">
        <f aca="false">12*Inputs!$B$8*(1-MIN(1,Inputs!$G$8*$D3769)*churn_nonbuyers)*(ic*Inputs!$C$8+fee_wd*Inputs!$E$8*(1-$B3769)+fee_fx*Inputs!$D$8-cost_acc-cost_wd*Inputs!$E$8*(1-$B3769)-cost_fx*Inputs!$D$8)</f>
        <v>70782.1474855248</v>
      </c>
      <c r="N3769" s="0" t="n">
        <f aca="false">K3769+L3769+I3769-fixed</f>
        <v>-33142.5809581098</v>
      </c>
      <c r="O3769" s="0" t="n">
        <f aca="false">K3769+L3769+M3769-fixed</f>
        <v>-118337.983273724</v>
      </c>
      <c r="P3769" s="0" t="n">
        <f aca="false">12*Inputs!$B$6*(1-MIN(1,Inputs!$F$6*$D3769))*(ic*Inputs!$C$6+flat_fee-cost_acc-cost_wd*Inputs!$E$6*$E3769-cost_fx*Inputs!$D$6)+12*Inputs!$B$7*(1-MIN(1,Inputs!$F$7*$D3769))*(ic*Inputs!$C$7+flat_fee-cost_acc-cost_wd*Inputs!$E$7*$E3769-cost_fx*Inputs!$D$7)+12*Inputs!$B$8*(1-MIN(1,Inputs!$F$8*$D3769))*(ic*Inputs!$C$8+flat_fee-cost_acc-cost_wd*Inputs!$E$8*$E3769-cost_fx*Inputs!$D$8)-fixed</f>
        <v>-102027.04604368</v>
      </c>
    </row>
    <row r="3770" customFormat="false" ht="15" hidden="false" customHeight="false" outlineLevel="0" collapsed="false">
      <c r="A3770" s="0" t="n">
        <v>3705</v>
      </c>
      <c r="B3770" s="0" t="n">
        <v>0.148213</v>
      </c>
      <c r="C3770" s="0" t="n">
        <v>1.012285</v>
      </c>
      <c r="D3770" s="0" t="n">
        <v>1.393644</v>
      </c>
      <c r="E3770" s="0" t="n">
        <v>1.256438</v>
      </c>
      <c r="F3770" s="0" t="n">
        <v>0.181044</v>
      </c>
      <c r="G3770" s="0" t="n">
        <f aca="false">12*Inputs!$B$6*(MIN(1,$H$50*$C3770)*(ic*Inputs!$C$6+pS+fee_fx*Inputs!$D$6-cost_acc-cost_wd*Inputs!$E$6*$E3770-cost_fx*Inputs!$D$6-$F3770)+(1-MIN(1,$H$50*$C3770))*(1-MIN(1,Inputs!$G$6*$D3770)*churn_nonbuyers)*(ic*Inputs!$C$6+fee_wd*Inputs!$E$6*(1-$B3770)+fee_fx*Inputs!$D$6-cost_acc-cost_wd*Inputs!$E$6*(1-$B3770)-cost_fx*Inputs!$D$6))</f>
        <v>218313.165564882</v>
      </c>
      <c r="H3770" s="0" t="n">
        <f aca="false">12*Inputs!$B$7*(MIN(1,$H$51*$C3770)*(ic*Inputs!$C$7+pE+fee_fx*Inputs!$D$7-cost_acc-cost_wd*Inputs!$E$7*$E3770-cost_fx*Inputs!$D$7-$F3770)+(1-MIN(1,$H$51*$C3770))*(1-MIN(1,Inputs!$G$7*$D3770)*churn_nonbuyers)*(ic*Inputs!$C$7+fee_wd*Inputs!$E$7*(1-$B3770)+fee_fx*Inputs!$D$7-cost_acc-cost_wd*Inputs!$E$7*(1-$B3770)-cost_fx*Inputs!$D$7))</f>
        <v>398262.329472385</v>
      </c>
      <c r="I3770" s="0" t="n">
        <f aca="false">12*Inputs!$B$8*(MIN(1,$H$52*$C3770)*(ic*Inputs!$C$8+pT-cost_acc-cost_wd*Inputs!$E$8-cost_fx*Inputs!$D$8-cost_ins)+(1-MIN(1,$H$52*$C3770))*(1-MIN(1,Inputs!$G$8*$D3770)*churn_nonbuyers)*(ic*Inputs!$C$8+fee_wd*Inputs!$E$8*(1-$B3770)+fee_fx*Inputs!$D$8-cost_acc-cost_wd*Inputs!$E$8*(1-$B3770)-cost_fx*Inputs!$D$8))</f>
        <v>148189.563458081</v>
      </c>
      <c r="J3770" s="0" t="n">
        <f aca="false">G3770+H3770+I3770-fixed</f>
        <v>64765.0584953474</v>
      </c>
      <c r="K3770" s="0" t="n">
        <f aca="false">12*Inputs!$B$6*(1-MIN(1,Inputs!$G$6*$D3770)*churn_nonbuyers)*(ic*Inputs!$C$6+fee_wd*Inputs!$E$6*(1-$B3770)+fee_fx*Inputs!$D$6-cost_acc-cost_wd*Inputs!$E$6*(1-$B3770)-cost_fx*Inputs!$D$6)</f>
        <v>167696.600818838</v>
      </c>
      <c r="L3770" s="0" t="n">
        <f aca="false">12*Inputs!$B$7*(1-MIN(1,Inputs!$G$7*$D3770)*churn_nonbuyers)*(ic*Inputs!$C$7+fee_wd*Inputs!$E$7*(1-$B3770)+fee_fx*Inputs!$D$7-cost_acc-cost_wd*Inputs!$E$7*(1-$B3770)-cost_fx*Inputs!$D$7)</f>
        <v>365892.132779303</v>
      </c>
      <c r="M3770" s="0" t="n">
        <f aca="false">12*Inputs!$B$8*(1-MIN(1,Inputs!$G$8*$D3770)*churn_nonbuyers)*(ic*Inputs!$C$8+fee_wd*Inputs!$E$8*(1-$B3770)+fee_fx*Inputs!$D$8-cost_acc-cost_wd*Inputs!$E$8*(1-$B3770)-cost_fx*Inputs!$D$8)</f>
        <v>7806.28179457918</v>
      </c>
      <c r="N3770" s="0" t="n">
        <f aca="false">K3770+L3770+I3770-fixed</f>
        <v>-18221.7029437772</v>
      </c>
      <c r="O3770" s="0" t="n">
        <f aca="false">K3770+L3770+M3770-fixed</f>
        <v>-158604.984607279</v>
      </c>
      <c r="P3770" s="0" t="n">
        <f aca="false">12*Inputs!$B$6*(1-MIN(1,Inputs!$F$6*$D3770))*(ic*Inputs!$C$6+flat_fee-cost_acc-cost_wd*Inputs!$E$6*$E3770-cost_fx*Inputs!$D$6)+12*Inputs!$B$7*(1-MIN(1,Inputs!$F$7*$D3770))*(ic*Inputs!$C$7+flat_fee-cost_acc-cost_wd*Inputs!$E$7*$E3770-cost_fx*Inputs!$D$7)+12*Inputs!$B$8*(1-MIN(1,Inputs!$F$8*$D3770))*(ic*Inputs!$C$8+flat_fee-cost_acc-cost_wd*Inputs!$E$8*$E3770-cost_fx*Inputs!$D$8)-fixed</f>
        <v>-238069.22241472</v>
      </c>
    </row>
    <row r="3771" customFormat="false" ht="15" hidden="false" customHeight="false" outlineLevel="0" collapsed="false">
      <c r="A3771" s="0" t="n">
        <v>3706</v>
      </c>
      <c r="B3771" s="0" t="n">
        <v>0.389364</v>
      </c>
      <c r="C3771" s="0" t="n">
        <v>0.991702</v>
      </c>
      <c r="D3771" s="0" t="n">
        <v>0.833828</v>
      </c>
      <c r="E3771" s="0" t="n">
        <v>1.337983</v>
      </c>
      <c r="F3771" s="0" t="n">
        <v>0.383763</v>
      </c>
      <c r="G3771" s="0" t="n">
        <f aca="false">12*Inputs!$B$6*(MIN(1,$H$50*$C3771)*(ic*Inputs!$C$6+pS+fee_fx*Inputs!$D$6-cost_acc-cost_wd*Inputs!$E$6*$E3771-cost_fx*Inputs!$D$6-$F3771)+(1-MIN(1,$H$50*$C3771))*(1-MIN(1,Inputs!$G$6*$D3771)*churn_nonbuyers)*(ic*Inputs!$C$6+fee_wd*Inputs!$E$6*(1-$B3771)+fee_fx*Inputs!$D$6-cost_acc-cost_wd*Inputs!$E$6*(1-$B3771)-cost_fx*Inputs!$D$6))</f>
        <v>184796.293679162</v>
      </c>
      <c r="H3771" s="0" t="n">
        <f aca="false">12*Inputs!$B$7*(MIN(1,$H$51*$C3771)*(ic*Inputs!$C$7+pE+fee_fx*Inputs!$D$7-cost_acc-cost_wd*Inputs!$E$7*$E3771-cost_fx*Inputs!$D$7-$F3771)+(1-MIN(1,$H$51*$C3771))*(1-MIN(1,Inputs!$G$7*$D3771)*churn_nonbuyers)*(ic*Inputs!$C$7+fee_wd*Inputs!$E$7*(1-$B3771)+fee_fx*Inputs!$D$7-cost_acc-cost_wd*Inputs!$E$7*(1-$B3771)-cost_fx*Inputs!$D$7))</f>
        <v>360150.899024052</v>
      </c>
      <c r="I3771" s="0" t="n">
        <f aca="false">12*Inputs!$B$8*(MIN(1,$H$52*$C3771)*(ic*Inputs!$C$8+pT-cost_acc-cost_wd*Inputs!$E$8-cost_fx*Inputs!$D$8-cost_ins)+(1-MIN(1,$H$52*$C3771))*(1-MIN(1,Inputs!$G$8*$D3771)*churn_nonbuyers)*(ic*Inputs!$C$8+fee_wd*Inputs!$E$8*(1-$B3771)+fee_fx*Inputs!$D$8-cost_acc-cost_wd*Inputs!$E$8*(1-$B3771)-cost_fx*Inputs!$D$8))</f>
        <v>182123.861618001</v>
      </c>
      <c r="J3771" s="0" t="n">
        <f aca="false">G3771+H3771+I3771-fixed</f>
        <v>27071.0543212158</v>
      </c>
      <c r="K3771" s="0" t="n">
        <f aca="false">12*Inputs!$B$6*(1-MIN(1,Inputs!$G$6*$D3771)*churn_nonbuyers)*(ic*Inputs!$C$6+fee_wd*Inputs!$E$6*(1-$B3771)+fee_fx*Inputs!$D$6-cost_acc-cost_wd*Inputs!$E$6*(1-$B3771)-cost_fx*Inputs!$D$6)</f>
        <v>139464.168518822</v>
      </c>
      <c r="L3771" s="0" t="n">
        <f aca="false">12*Inputs!$B$7*(1-MIN(1,Inputs!$G$7*$D3771)*churn_nonbuyers)*(ic*Inputs!$C$7+fee_wd*Inputs!$E$7*(1-$B3771)+fee_fx*Inputs!$D$7-cost_acc-cost_wd*Inputs!$E$7*(1-$B3771)-cost_fx*Inputs!$D$7)</f>
        <v>338448.142967293</v>
      </c>
      <c r="M3771" s="0" t="n">
        <f aca="false">12*Inputs!$B$8*(1-MIN(1,Inputs!$G$8*$D3771)*churn_nonbuyers)*(ic*Inputs!$C$8+fee_wd*Inputs!$E$8*(1-$B3771)+fee_fx*Inputs!$D$8-cost_acc-cost_wd*Inputs!$E$8*(1-$B3771)-cost_fx*Inputs!$D$8)</f>
        <v>128106.170101171</v>
      </c>
      <c r="N3771" s="0" t="n">
        <f aca="false">K3771+L3771+I3771-fixed</f>
        <v>-39963.8268958831</v>
      </c>
      <c r="O3771" s="0" t="n">
        <f aca="false">K3771+L3771+M3771-fixed</f>
        <v>-93981.5184127129</v>
      </c>
      <c r="P3771" s="0" t="n">
        <f aca="false">12*Inputs!$B$6*(1-MIN(1,Inputs!$F$6*$D3771))*(ic*Inputs!$C$6+flat_fee-cost_acc-cost_wd*Inputs!$E$6*$E3771-cost_fx*Inputs!$D$6)+12*Inputs!$B$7*(1-MIN(1,Inputs!$F$7*$D3771))*(ic*Inputs!$C$7+flat_fee-cost_acc-cost_wd*Inputs!$E$7*$E3771-cost_fx*Inputs!$D$7)+12*Inputs!$B$8*(1-MIN(1,Inputs!$F$8*$D3771))*(ic*Inputs!$C$8+flat_fee-cost_acc-cost_wd*Inputs!$E$8*$E3771-cost_fx*Inputs!$D$8)-fixed</f>
        <v>4693.19295775995</v>
      </c>
    </row>
    <row r="3772" customFormat="false" ht="15" hidden="false" customHeight="false" outlineLevel="0" collapsed="false">
      <c r="A3772" s="0" t="n">
        <v>3707</v>
      </c>
      <c r="B3772" s="0" t="n">
        <v>0.373881</v>
      </c>
      <c r="C3772" s="0" t="n">
        <v>0.997275</v>
      </c>
      <c r="D3772" s="0" t="n">
        <v>0.900332</v>
      </c>
      <c r="E3772" s="0" t="n">
        <v>1.173314</v>
      </c>
      <c r="F3772" s="0" t="n">
        <v>0.028125</v>
      </c>
      <c r="G3772" s="0" t="n">
        <f aca="false">12*Inputs!$B$6*(MIN(1,$H$50*$C3772)*(ic*Inputs!$C$6+pS+fee_fx*Inputs!$D$6-cost_acc-cost_wd*Inputs!$E$6*$E3772-cost_fx*Inputs!$D$6-$F3772)+(1-MIN(1,$H$50*$C3772))*(1-MIN(1,Inputs!$G$6*$D3772)*churn_nonbuyers)*(ic*Inputs!$C$6+fee_wd*Inputs!$E$6*(1-$B3772)+fee_fx*Inputs!$D$6-cost_acc-cost_wd*Inputs!$E$6*(1-$B3772)-cost_fx*Inputs!$D$6))</f>
        <v>198520.250963893</v>
      </c>
      <c r="H3772" s="0" t="n">
        <f aca="false">12*Inputs!$B$7*(MIN(1,$H$51*$C3772)*(ic*Inputs!$C$7+pE+fee_fx*Inputs!$D$7-cost_acc-cost_wd*Inputs!$E$7*$E3772-cost_fx*Inputs!$D$7-$F3772)+(1-MIN(1,$H$51*$C3772))*(1-MIN(1,Inputs!$G$7*$D3772)*churn_nonbuyers)*(ic*Inputs!$C$7+fee_wd*Inputs!$E$7*(1-$B3772)+fee_fx*Inputs!$D$7-cost_acc-cost_wd*Inputs!$E$7*(1-$B3772)-cost_fx*Inputs!$D$7))</f>
        <v>400507.631592735</v>
      </c>
      <c r="I3772" s="0" t="n">
        <f aca="false">12*Inputs!$B$8*(MIN(1,$H$52*$C3772)*(ic*Inputs!$C$8+pT-cost_acc-cost_wd*Inputs!$E$8-cost_fx*Inputs!$D$8-cost_ins)+(1-MIN(1,$H$52*$C3772))*(1-MIN(1,Inputs!$G$8*$D3772)*churn_nonbuyers)*(ic*Inputs!$C$8+fee_wd*Inputs!$E$8*(1-$B3772)+fee_fx*Inputs!$D$8-cost_acc-cost_wd*Inputs!$E$8*(1-$B3772)-cost_fx*Inputs!$D$8))</f>
        <v>178185.62641933</v>
      </c>
      <c r="J3772" s="0" t="n">
        <f aca="false">G3772+H3772+I3772-fixed</f>
        <v>77213.5089759578</v>
      </c>
      <c r="K3772" s="0" t="n">
        <f aca="false">12*Inputs!$B$6*(1-MIN(1,Inputs!$G$6*$D3772)*churn_nonbuyers)*(ic*Inputs!$C$6+fee_wd*Inputs!$E$6*(1-$B3772)+fee_fx*Inputs!$D$6-cost_acc-cost_wd*Inputs!$E$6*(1-$B3772)-cost_fx*Inputs!$D$6)</f>
        <v>141109.432045142</v>
      </c>
      <c r="L3772" s="0" t="n">
        <f aca="false">12*Inputs!$B$7*(1-MIN(1,Inputs!$G$7*$D3772)*churn_nonbuyers)*(ic*Inputs!$C$7+fee_wd*Inputs!$E$7*(1-$B3772)+fee_fx*Inputs!$D$7-cost_acc-cost_wd*Inputs!$E$7*(1-$B3772)-cost_fx*Inputs!$D$7)</f>
        <v>339924.905691086</v>
      </c>
      <c r="M3772" s="0" t="n">
        <f aca="false">12*Inputs!$B$8*(1-MIN(1,Inputs!$G$8*$D3772)*churn_nonbuyers)*(ic*Inputs!$C$8+fee_wd*Inputs!$E$8*(1-$B3772)+fee_fx*Inputs!$D$8-cost_acc-cost_wd*Inputs!$E$8*(1-$B3772)-cost_fx*Inputs!$D$8)</f>
        <v>114056.188797331</v>
      </c>
      <c r="N3772" s="0" t="n">
        <f aca="false">K3772+L3772+I3772-fixed</f>
        <v>-40780.0358444419</v>
      </c>
      <c r="O3772" s="0" t="n">
        <f aca="false">K3772+L3772+M3772-fixed</f>
        <v>-104909.473466441</v>
      </c>
      <c r="P3772" s="0" t="n">
        <f aca="false">12*Inputs!$B$6*(1-MIN(1,Inputs!$F$6*$D3772))*(ic*Inputs!$C$6+flat_fee-cost_acc-cost_wd*Inputs!$E$6*$E3772-cost_fx*Inputs!$D$6)+12*Inputs!$B$7*(1-MIN(1,Inputs!$F$7*$D3772))*(ic*Inputs!$C$7+flat_fee-cost_acc-cost_wd*Inputs!$E$7*$E3772-cost_fx*Inputs!$D$7)+12*Inputs!$B$8*(1-MIN(1,Inputs!$F$8*$D3772))*(ic*Inputs!$C$8+flat_fee-cost_acc-cost_wd*Inputs!$E$8*$E3772-cost_fx*Inputs!$D$8)-fixed</f>
        <v>47660.2015635201</v>
      </c>
    </row>
    <row r="3773" customFormat="false" ht="15" hidden="false" customHeight="false" outlineLevel="0" collapsed="false">
      <c r="A3773" s="0" t="n">
        <v>3708</v>
      </c>
      <c r="B3773" s="0" t="n">
        <v>0.159401</v>
      </c>
      <c r="C3773" s="0" t="n">
        <v>0.735844</v>
      </c>
      <c r="D3773" s="0" t="n">
        <v>1.130575</v>
      </c>
      <c r="E3773" s="0" t="n">
        <v>1.307583</v>
      </c>
      <c r="F3773" s="0" t="n">
        <v>0.24858</v>
      </c>
      <c r="G3773" s="0" t="n">
        <f aca="false">12*Inputs!$B$6*(MIN(1,$H$50*$C3773)*(ic*Inputs!$C$6+pS+fee_fx*Inputs!$D$6-cost_acc-cost_wd*Inputs!$E$6*$E3773-cost_fx*Inputs!$D$6-$F3773)+(1-MIN(1,$H$50*$C3773))*(1-MIN(1,Inputs!$G$6*$D3773)*churn_nonbuyers)*(ic*Inputs!$C$6+fee_wd*Inputs!$E$6*(1-$B3773)+fee_fx*Inputs!$D$6-cost_acc-cost_wd*Inputs!$E$6*(1-$B3773)-cost_fx*Inputs!$D$6))</f>
        <v>203279.293117112</v>
      </c>
      <c r="H3773" s="0" t="n">
        <f aca="false">12*Inputs!$B$7*(MIN(1,$H$51*$C3773)*(ic*Inputs!$C$7+pE+fee_fx*Inputs!$D$7-cost_acc-cost_wd*Inputs!$E$7*$E3773-cost_fx*Inputs!$D$7-$F3773)+(1-MIN(1,$H$51*$C3773))*(1-MIN(1,Inputs!$G$7*$D3773)*churn_nonbuyers)*(ic*Inputs!$C$7+fee_wd*Inputs!$E$7*(1-$B3773)+fee_fx*Inputs!$D$7-cost_acc-cost_wd*Inputs!$E$7*(1-$B3773)-cost_fx*Inputs!$D$7))</f>
        <v>383252.770449966</v>
      </c>
      <c r="I3773" s="0" t="n">
        <f aca="false">12*Inputs!$B$8*(MIN(1,$H$52*$C3773)*(ic*Inputs!$C$8+pT-cost_acc-cost_wd*Inputs!$E$8-cost_fx*Inputs!$D$8-cost_ins)+(1-MIN(1,$H$52*$C3773))*(1-MIN(1,Inputs!$G$8*$D3773)*churn_nonbuyers)*(ic*Inputs!$C$8+fee_wd*Inputs!$E$8*(1-$B3773)+fee_fx*Inputs!$D$8-cost_acc-cost_wd*Inputs!$E$8*(1-$B3773)-cost_fx*Inputs!$D$8))</f>
        <v>138309.203732224</v>
      </c>
      <c r="J3773" s="0" t="n">
        <f aca="false">G3773+H3773+I3773-fixed</f>
        <v>24841.2672993029</v>
      </c>
      <c r="K3773" s="0" t="n">
        <f aca="false">12*Inputs!$B$6*(1-MIN(1,Inputs!$G$6*$D3773)*churn_nonbuyers)*(ic*Inputs!$C$6+fee_wd*Inputs!$E$6*(1-$B3773)+fee_fx*Inputs!$D$6-cost_acc-cost_wd*Inputs!$E$6*(1-$B3773)-cost_fx*Inputs!$D$6)</f>
        <v>168547.60645614</v>
      </c>
      <c r="L3773" s="0" t="n">
        <f aca="false">12*Inputs!$B$7*(1-MIN(1,Inputs!$G$7*$D3773)*churn_nonbuyers)*(ic*Inputs!$C$7+fee_wd*Inputs!$E$7*(1-$B3773)+fee_fx*Inputs!$D$7-cost_acc-cost_wd*Inputs!$E$7*(1-$B3773)-cost_fx*Inputs!$D$7)</f>
        <v>367349.348673684</v>
      </c>
      <c r="M3773" s="0" t="n">
        <f aca="false">12*Inputs!$B$8*(1-MIN(1,Inputs!$G$8*$D3773)*churn_nonbuyers)*(ic*Inputs!$C$8+fee_wd*Inputs!$E$8*(1-$B3773)+fee_fx*Inputs!$D$8-cost_acc-cost_wd*Inputs!$E$8*(1-$B3773)-cost_fx*Inputs!$D$8)</f>
        <v>66490.19279532</v>
      </c>
      <c r="N3773" s="0" t="n">
        <f aca="false">K3773+L3773+I3773-fixed</f>
        <v>-25793.8411379517</v>
      </c>
      <c r="O3773" s="0" t="n">
        <f aca="false">K3773+L3773+M3773-fixed</f>
        <v>-97612.8520748562</v>
      </c>
      <c r="P3773" s="0" t="n">
        <f aca="false">12*Inputs!$B$6*(1-MIN(1,Inputs!$F$6*$D3773))*(ic*Inputs!$C$6+flat_fee-cost_acc-cost_wd*Inputs!$E$6*$E3773-cost_fx*Inputs!$D$6)+12*Inputs!$B$7*(1-MIN(1,Inputs!$F$7*$D3773))*(ic*Inputs!$C$7+flat_fee-cost_acc-cost_wd*Inputs!$E$7*$E3773-cost_fx*Inputs!$D$7)+12*Inputs!$B$8*(1-MIN(1,Inputs!$F$8*$D3773))*(ic*Inputs!$C$8+flat_fee-cost_acc-cost_wd*Inputs!$E$8*$E3773-cost_fx*Inputs!$D$8)-fixed</f>
        <v>-126399.718546</v>
      </c>
    </row>
    <row r="3774" customFormat="false" ht="15" hidden="false" customHeight="false" outlineLevel="0" collapsed="false">
      <c r="A3774" s="0" t="n">
        <v>3709</v>
      </c>
      <c r="B3774" s="0" t="n">
        <v>0.385654</v>
      </c>
      <c r="C3774" s="0" t="n">
        <v>1.027812</v>
      </c>
      <c r="D3774" s="0" t="n">
        <v>0.837347</v>
      </c>
      <c r="E3774" s="0" t="n">
        <v>1.275995</v>
      </c>
      <c r="F3774" s="0" t="n">
        <v>0.09092</v>
      </c>
      <c r="G3774" s="0" t="n">
        <f aca="false">12*Inputs!$B$6*(MIN(1,$H$50*$C3774)*(ic*Inputs!$C$6+pS+fee_fx*Inputs!$D$6-cost_acc-cost_wd*Inputs!$E$6*$E3774-cost_fx*Inputs!$D$6-$F3774)+(1-MIN(1,$H$50*$C3774))*(1-MIN(1,Inputs!$G$6*$D3774)*churn_nonbuyers)*(ic*Inputs!$C$6+fee_wd*Inputs!$E$6*(1-$B3774)+fee_fx*Inputs!$D$6-cost_acc-cost_wd*Inputs!$E$6*(1-$B3774)-cost_fx*Inputs!$D$6))</f>
        <v>195295.89484782</v>
      </c>
      <c r="H3774" s="0" t="n">
        <f aca="false">12*Inputs!$B$7*(MIN(1,$H$51*$C3774)*(ic*Inputs!$C$7+pE+fee_fx*Inputs!$D$7-cost_acc-cost_wd*Inputs!$E$7*$E3774-cost_fx*Inputs!$D$7-$F3774)+(1-MIN(1,$H$51*$C3774))*(1-MIN(1,Inputs!$G$7*$D3774)*churn_nonbuyers)*(ic*Inputs!$C$7+fee_wd*Inputs!$E$7*(1-$B3774)+fee_fx*Inputs!$D$7-cost_acc-cost_wd*Inputs!$E$7*(1-$B3774)-cost_fx*Inputs!$D$7))</f>
        <v>385902.766890116</v>
      </c>
      <c r="I3774" s="0" t="n">
        <f aca="false">12*Inputs!$B$8*(MIN(1,$H$52*$C3774)*(ic*Inputs!$C$8+pT-cost_acc-cost_wd*Inputs!$E$8-cost_fx*Inputs!$D$8-cost_ins)+(1-MIN(1,$H$52*$C3774))*(1-MIN(1,Inputs!$G$8*$D3774)*churn_nonbuyers)*(ic*Inputs!$C$8+fee_wd*Inputs!$E$8*(1-$B3774)+fee_fx*Inputs!$D$8-cost_acc-cost_wd*Inputs!$E$8*(1-$B3774)-cost_fx*Inputs!$D$8))</f>
        <v>183898.798603203</v>
      </c>
      <c r="J3774" s="0" t="n">
        <f aca="false">G3774+H3774+I3774-fixed</f>
        <v>65097.4603411392</v>
      </c>
      <c r="K3774" s="0" t="n">
        <f aca="false">12*Inputs!$B$6*(1-MIN(1,Inputs!$G$6*$D3774)*churn_nonbuyers)*(ic*Inputs!$C$6+fee_wd*Inputs!$E$6*(1-$B3774)+fee_fx*Inputs!$D$6-cost_acc-cost_wd*Inputs!$E$6*(1-$B3774)-cost_fx*Inputs!$D$6)</f>
        <v>139950.435023554</v>
      </c>
      <c r="L3774" s="0" t="n">
        <f aca="false">12*Inputs!$B$7*(1-MIN(1,Inputs!$G$7*$D3774)*churn_nonbuyers)*(ic*Inputs!$C$7+fee_wd*Inputs!$E$7*(1-$B3774)+fee_fx*Inputs!$D$7-cost_acc-cost_wd*Inputs!$E$7*(1-$B3774)-cost_fx*Inputs!$D$7)</f>
        <v>338932.315958132</v>
      </c>
      <c r="M3774" s="0" t="n">
        <f aca="false">12*Inputs!$B$8*(1-MIN(1,Inputs!$G$8*$D3774)*churn_nonbuyers)*(ic*Inputs!$C$8+fee_wd*Inputs!$E$8*(1-$B3774)+fee_fx*Inputs!$D$8-cost_acc-cost_wd*Inputs!$E$8*(1-$B3774)-cost_fx*Inputs!$D$8)</f>
        <v>127421.886429917</v>
      </c>
      <c r="N3774" s="0" t="n">
        <f aca="false">K3774+L3774+I3774-fixed</f>
        <v>-37218.4504151114</v>
      </c>
      <c r="O3774" s="0" t="n">
        <f aca="false">K3774+L3774+M3774-fixed</f>
        <v>-93695.3625883973</v>
      </c>
      <c r="P3774" s="0" t="n">
        <f aca="false">12*Inputs!$B$6*(1-MIN(1,Inputs!$F$6*$D3774))*(ic*Inputs!$C$6+flat_fee-cost_acc-cost_wd*Inputs!$E$6*$E3774-cost_fx*Inputs!$D$6)+12*Inputs!$B$7*(1-MIN(1,Inputs!$F$7*$D3774))*(ic*Inputs!$C$7+flat_fee-cost_acc-cost_wd*Inputs!$E$7*$E3774-cost_fx*Inputs!$D$7)+12*Inputs!$B$8*(1-MIN(1,Inputs!$F$8*$D3774))*(ic*Inputs!$C$8+flat_fee-cost_acc-cost_wd*Inputs!$E$8*$E3774-cost_fx*Inputs!$D$8)-fixed</f>
        <v>32192.8014476001</v>
      </c>
    </row>
    <row r="3775" customFormat="false" ht="15" hidden="false" customHeight="false" outlineLevel="0" collapsed="false">
      <c r="A3775" s="0" t="n">
        <v>3710</v>
      </c>
      <c r="B3775" s="0" t="n">
        <v>0.105176</v>
      </c>
      <c r="C3775" s="0" t="n">
        <v>0.740145</v>
      </c>
      <c r="D3775" s="0" t="n">
        <v>1.051218</v>
      </c>
      <c r="E3775" s="0" t="n">
        <v>1.205416</v>
      </c>
      <c r="F3775" s="0" t="n">
        <v>0.404105</v>
      </c>
      <c r="G3775" s="0" t="n">
        <f aca="false">12*Inputs!$B$6*(MIN(1,$H$50*$C3775)*(ic*Inputs!$C$6+pS+fee_fx*Inputs!$D$6-cost_acc-cost_wd*Inputs!$E$6*$E3775-cost_fx*Inputs!$D$6-$F3775)+(1-MIN(1,$H$50*$C3775))*(1-MIN(1,Inputs!$G$6*$D3775)*churn_nonbuyers)*(ic*Inputs!$C$6+fee_wd*Inputs!$E$6*(1-$B3775)+fee_fx*Inputs!$D$6-cost_acc-cost_wd*Inputs!$E$6*(1-$B3775)-cost_fx*Inputs!$D$6))</f>
        <v>210199.195559578</v>
      </c>
      <c r="H3775" s="0" t="n">
        <f aca="false">12*Inputs!$B$7*(MIN(1,$H$51*$C3775)*(ic*Inputs!$C$7+pE+fee_fx*Inputs!$D$7-cost_acc-cost_wd*Inputs!$E$7*$E3775-cost_fx*Inputs!$D$7-$F3775)+(1-MIN(1,$H$51*$C3775))*(1-MIN(1,Inputs!$G$7*$D3775)*churn_nonbuyers)*(ic*Inputs!$C$7+fee_wd*Inputs!$E$7*(1-$B3775)+fee_fx*Inputs!$D$7-cost_acc-cost_wd*Inputs!$E$7*(1-$B3775)-cost_fx*Inputs!$D$7))</f>
        <v>391387.131058881</v>
      </c>
      <c r="I3775" s="0" t="n">
        <f aca="false">12*Inputs!$B$8*(MIN(1,$H$52*$C3775)*(ic*Inputs!$C$8+pT-cost_acc-cost_wd*Inputs!$E$8-cost_fx*Inputs!$D$8-cost_ins)+(1-MIN(1,$H$52*$C3775))*(1-MIN(1,Inputs!$G$8*$D3775)*churn_nonbuyers)*(ic*Inputs!$C$8+fee_wd*Inputs!$E$8*(1-$B3775)+fee_fx*Inputs!$D$8-cost_acc-cost_wd*Inputs!$E$8*(1-$B3775)-cost_fx*Inputs!$D$8))</f>
        <v>147593.018424381</v>
      </c>
      <c r="J3775" s="0" t="n">
        <f aca="false">G3775+H3775+I3775-fixed</f>
        <v>49179.3450428393</v>
      </c>
      <c r="K3775" s="0" t="n">
        <f aca="false">12*Inputs!$B$6*(1-MIN(1,Inputs!$G$6*$D3775)*churn_nonbuyers)*(ic*Inputs!$C$6+fee_wd*Inputs!$E$6*(1-$B3775)+fee_fx*Inputs!$D$6-cost_acc-cost_wd*Inputs!$E$6*(1-$B3775)-cost_fx*Inputs!$D$6)</f>
        <v>176654.43147145</v>
      </c>
      <c r="L3775" s="0" t="n">
        <f aca="false">12*Inputs!$B$7*(1-MIN(1,Inputs!$G$7*$D3775)*churn_nonbuyers)*(ic*Inputs!$C$7+fee_wd*Inputs!$E$7*(1-$B3775)+fee_fx*Inputs!$D$7-cost_acc-cost_wd*Inputs!$E$7*(1-$B3775)-cost_fx*Inputs!$D$7)</f>
        <v>375816.75481887</v>
      </c>
      <c r="M3775" s="0" t="n">
        <f aca="false">12*Inputs!$B$8*(1-MIN(1,Inputs!$G$8*$D3775)*churn_nonbuyers)*(ic*Inputs!$C$8+fee_wd*Inputs!$E$8*(1-$B3775)+fee_fx*Inputs!$D$8-cost_acc-cost_wd*Inputs!$E$8*(1-$B3775)-cost_fx*Inputs!$D$8)</f>
        <v>84884.1769467648</v>
      </c>
      <c r="N3775" s="0" t="n">
        <f aca="false">K3775+L3775+I3775-fixed</f>
        <v>64.2047146999976</v>
      </c>
      <c r="O3775" s="0" t="n">
        <f aca="false">K3775+L3775+M3775-fixed</f>
        <v>-62644.6367629158</v>
      </c>
      <c r="P3775" s="0" t="n">
        <f aca="false">12*Inputs!$B$6*(1-MIN(1,Inputs!$F$6*$D3775))*(ic*Inputs!$C$6+flat_fee-cost_acc-cost_wd*Inputs!$E$6*$E3775-cost_fx*Inputs!$D$6)+12*Inputs!$B$7*(1-MIN(1,Inputs!$F$7*$D3775))*(ic*Inputs!$C$7+flat_fee-cost_acc-cost_wd*Inputs!$E$7*$E3775-cost_fx*Inputs!$D$7)+12*Inputs!$B$8*(1-MIN(1,Inputs!$F$8*$D3775))*(ic*Inputs!$C$8+flat_fee-cost_acc-cost_wd*Inputs!$E$8*$E3775-cost_fx*Inputs!$D$8)-fixed</f>
        <v>-44625.9370988801</v>
      </c>
    </row>
    <row r="3776" customFormat="false" ht="15" hidden="false" customHeight="false" outlineLevel="0" collapsed="false">
      <c r="A3776" s="0" t="n">
        <v>3711</v>
      </c>
      <c r="B3776" s="0" t="n">
        <v>0.460843</v>
      </c>
      <c r="C3776" s="0" t="n">
        <v>0.873462</v>
      </c>
      <c r="D3776" s="0" t="n">
        <v>0.651151</v>
      </c>
      <c r="E3776" s="0" t="n">
        <v>1.104946</v>
      </c>
      <c r="F3776" s="0" t="n">
        <v>0.252166</v>
      </c>
      <c r="G3776" s="0" t="n">
        <f aca="false">12*Inputs!$B$6*(MIN(1,$H$50*$C3776)*(ic*Inputs!$C$6+pS+fee_fx*Inputs!$D$6-cost_acc-cost_wd*Inputs!$E$6*$E3776-cost_fx*Inputs!$D$6-$F3776)+(1-MIN(1,$H$50*$C3776))*(1-MIN(1,Inputs!$G$6*$D3776)*churn_nonbuyers)*(ic*Inputs!$C$6+fee_wd*Inputs!$E$6*(1-$B3776)+fee_fx*Inputs!$D$6-cost_acc-cost_wd*Inputs!$E$6*(1-$B3776)-cost_fx*Inputs!$D$6))</f>
        <v>178703.815569225</v>
      </c>
      <c r="H3776" s="0" t="n">
        <f aca="false">12*Inputs!$B$7*(MIN(1,$H$51*$C3776)*(ic*Inputs!$C$7+pE+fee_fx*Inputs!$D$7-cost_acc-cost_wd*Inputs!$E$7*$E3776-cost_fx*Inputs!$D$7-$F3776)+(1-MIN(1,$H$51*$C3776))*(1-MIN(1,Inputs!$G$7*$D3776)*churn_nonbuyers)*(ic*Inputs!$C$7+fee_wd*Inputs!$E$7*(1-$B3776)+fee_fx*Inputs!$D$7-cost_acc-cost_wd*Inputs!$E$7*(1-$B3776)-cost_fx*Inputs!$D$7))</f>
        <v>382304.739186764</v>
      </c>
      <c r="I3776" s="0" t="n">
        <f aca="false">12*Inputs!$B$8*(MIN(1,$H$52*$C3776)*(ic*Inputs!$C$8+pT-cost_acc-cost_wd*Inputs!$E$8-cost_fx*Inputs!$D$8-cost_ins)+(1-MIN(1,$H$52*$C3776))*(1-MIN(1,Inputs!$G$8*$D3776)*churn_nonbuyers)*(ic*Inputs!$C$8+fee_wd*Inputs!$E$8*(1-$B3776)+fee_fx*Inputs!$D$8-cost_acc-cost_wd*Inputs!$E$8*(1-$B3776)-cost_fx*Inputs!$D$8))</f>
        <v>190247.613471198</v>
      </c>
      <c r="J3776" s="0" t="n">
        <f aca="false">G3776+H3776+I3776-fixed</f>
        <v>51256.168227186</v>
      </c>
      <c r="K3776" s="0" t="n">
        <f aca="false">12*Inputs!$B$6*(1-MIN(1,Inputs!$G$6*$D3776)*churn_nonbuyers)*(ic*Inputs!$C$6+fee_wd*Inputs!$E$6*(1-$B3776)+fee_fx*Inputs!$D$6-cost_acc-cost_wd*Inputs!$E$6*(1-$B3776)-cost_fx*Inputs!$D$6)</f>
        <v>130835.57025811</v>
      </c>
      <c r="L3776" s="0" t="n">
        <f aca="false">12*Inputs!$B$7*(1-MIN(1,Inputs!$G$7*$D3776)*churn_nonbuyers)*(ic*Inputs!$C$7+fee_wd*Inputs!$E$7*(1-$B3776)+fee_fx*Inputs!$D$7-cost_acc-cost_wd*Inputs!$E$7*(1-$B3776)-cost_fx*Inputs!$D$7)</f>
        <v>330258.624106866</v>
      </c>
      <c r="M3776" s="0" t="n">
        <f aca="false">12*Inputs!$B$8*(1-MIN(1,Inputs!$G$8*$D3776)*churn_nonbuyers)*(ic*Inputs!$C$8+fee_wd*Inputs!$E$8*(1-$B3776)+fee_fx*Inputs!$D$8-cost_acc-cost_wd*Inputs!$E$8*(1-$B3776)-cost_fx*Inputs!$D$8)</f>
        <v>165587.189097845</v>
      </c>
      <c r="N3776" s="0" t="n">
        <f aca="false">K3776+L3776+I3776-fixed</f>
        <v>-48658.1921638271</v>
      </c>
      <c r="O3776" s="0" t="n">
        <f aca="false">K3776+L3776+M3776-fixed</f>
        <v>-73318.6165371798</v>
      </c>
      <c r="P3776" s="0" t="n">
        <f aca="false">12*Inputs!$B$6*(1-MIN(1,Inputs!$F$6*$D3776))*(ic*Inputs!$C$6+flat_fee-cost_acc-cost_wd*Inputs!$E$6*$E3776-cost_fx*Inputs!$D$6)+12*Inputs!$B$7*(1-MIN(1,Inputs!$F$7*$D3776))*(ic*Inputs!$C$7+flat_fee-cost_acc-cost_wd*Inputs!$E$7*$E3776-cost_fx*Inputs!$D$7)+12*Inputs!$B$8*(1-MIN(1,Inputs!$F$8*$D3776))*(ic*Inputs!$C$8+flat_fee-cost_acc-cost_wd*Inputs!$E$8*$E3776-cost_fx*Inputs!$D$8)-fixed</f>
        <v>213074.57315504</v>
      </c>
    </row>
    <row r="3777" customFormat="false" ht="15" hidden="false" customHeight="false" outlineLevel="0" collapsed="false">
      <c r="A3777" s="0" t="n">
        <v>3712</v>
      </c>
      <c r="B3777" s="0" t="n">
        <v>0.245921</v>
      </c>
      <c r="C3777" s="0" t="n">
        <v>0.905957</v>
      </c>
      <c r="D3777" s="0" t="n">
        <v>1.230834</v>
      </c>
      <c r="E3777" s="0" t="n">
        <v>1.240904</v>
      </c>
      <c r="F3777" s="0" t="n">
        <v>0.107315</v>
      </c>
      <c r="G3777" s="0" t="n">
        <f aca="false">12*Inputs!$B$6*(MIN(1,$H$50*$C3777)*(ic*Inputs!$C$6+pS+fee_fx*Inputs!$D$6-cost_acc-cost_wd*Inputs!$E$6*$E3777-cost_fx*Inputs!$D$6-$F3777)+(1-MIN(1,$H$50*$C3777))*(1-MIN(1,Inputs!$G$6*$D3777)*churn_nonbuyers)*(ic*Inputs!$C$6+fee_wd*Inputs!$E$6*(1-$B3777)+fee_fx*Inputs!$D$6-cost_acc-cost_wd*Inputs!$E$6*(1-$B3777)-cost_fx*Inputs!$D$6))</f>
        <v>203973.686903893</v>
      </c>
      <c r="H3777" s="0" t="n">
        <f aca="false">12*Inputs!$B$7*(MIN(1,$H$51*$C3777)*(ic*Inputs!$C$7+pE+fee_fx*Inputs!$D$7-cost_acc-cost_wd*Inputs!$E$7*$E3777-cost_fx*Inputs!$D$7-$F3777)+(1-MIN(1,$H$51*$C3777))*(1-MIN(1,Inputs!$G$7*$D3777)*churn_nonbuyers)*(ic*Inputs!$C$7+fee_wd*Inputs!$E$7*(1-$B3777)+fee_fx*Inputs!$D$7-cost_acc-cost_wd*Inputs!$E$7*(1-$B3777)-cost_fx*Inputs!$D$7))</f>
        <v>392880.119491551</v>
      </c>
      <c r="I3777" s="0" t="n">
        <f aca="false">12*Inputs!$B$8*(MIN(1,$H$52*$C3777)*(ic*Inputs!$C$8+pT-cost_acc-cost_wd*Inputs!$E$8-cost_fx*Inputs!$D$8-cost_ins)+(1-MIN(1,$H$52*$C3777))*(1-MIN(1,Inputs!$G$8*$D3777)*churn_nonbuyers)*(ic*Inputs!$C$8+fee_wd*Inputs!$E$8*(1-$B3777)+fee_fx*Inputs!$D$8-cost_acc-cost_wd*Inputs!$E$8*(1-$B3777)-cost_fx*Inputs!$D$8))</f>
        <v>146518.393873979</v>
      </c>
      <c r="J3777" s="0" t="n">
        <f aca="false">G3777+H3777+I3777-fixed</f>
        <v>43372.2002694234</v>
      </c>
      <c r="K3777" s="0" t="n">
        <f aca="false">12*Inputs!$B$6*(1-MIN(1,Inputs!$G$6*$D3777)*churn_nonbuyers)*(ic*Inputs!$C$6+fee_wd*Inputs!$E$6*(1-$B3777)+fee_fx*Inputs!$D$6-cost_acc-cost_wd*Inputs!$E$6*(1-$B3777)-cost_fx*Inputs!$D$6)</f>
        <v>155959.922362421</v>
      </c>
      <c r="L3777" s="0" t="n">
        <f aca="false">12*Inputs!$B$7*(1-MIN(1,Inputs!$G$7*$D3777)*churn_nonbuyers)*(ic*Inputs!$C$7+fee_wd*Inputs!$E$7*(1-$B3777)+fee_fx*Inputs!$D$7-cost_acc-cost_wd*Inputs!$E$7*(1-$B3777)-cost_fx*Inputs!$D$7)</f>
        <v>354206.819785453</v>
      </c>
      <c r="M3777" s="0" t="n">
        <f aca="false">12*Inputs!$B$8*(1-MIN(1,Inputs!$G$8*$D3777)*churn_nonbuyers)*(ic*Inputs!$C$8+fee_wd*Inputs!$E$8*(1-$B3777)+fee_fx*Inputs!$D$8-cost_acc-cost_wd*Inputs!$E$8*(1-$B3777)-cost_fx*Inputs!$D$8)</f>
        <v>43545.1540646304</v>
      </c>
      <c r="N3777" s="0" t="n">
        <f aca="false">K3777+L3777+I3777-fixed</f>
        <v>-43314.8639781475</v>
      </c>
      <c r="O3777" s="0" t="n">
        <f aca="false">K3777+L3777+M3777-fixed</f>
        <v>-146288.103787496</v>
      </c>
      <c r="P3777" s="0" t="n">
        <f aca="false">12*Inputs!$B$6*(1-MIN(1,Inputs!$F$6*$D3777))*(ic*Inputs!$C$6+flat_fee-cost_acc-cost_wd*Inputs!$E$6*$E3777-cost_fx*Inputs!$D$6)+12*Inputs!$B$7*(1-MIN(1,Inputs!$F$7*$D3777))*(ic*Inputs!$C$7+flat_fee-cost_acc-cost_wd*Inputs!$E$7*$E3777-cost_fx*Inputs!$D$7)+12*Inputs!$B$8*(1-MIN(1,Inputs!$F$8*$D3777))*(ic*Inputs!$C$8+flat_fee-cost_acc-cost_wd*Inputs!$E$8*$E3777-cost_fx*Inputs!$D$8)-fixed</f>
        <v>-150426.16380736</v>
      </c>
    </row>
    <row r="3778" customFormat="false" ht="15" hidden="false" customHeight="false" outlineLevel="0" collapsed="false">
      <c r="A3778" s="0" t="n">
        <v>3713</v>
      </c>
      <c r="B3778" s="0" t="n">
        <v>0.148582</v>
      </c>
      <c r="C3778" s="0" t="n">
        <v>0.870526</v>
      </c>
      <c r="D3778" s="0" t="n">
        <v>1.324504</v>
      </c>
      <c r="E3778" s="0" t="n">
        <v>1.150891</v>
      </c>
      <c r="F3778" s="0" t="n">
        <v>0.189683</v>
      </c>
      <c r="G3778" s="0" t="n">
        <f aca="false">12*Inputs!$B$6*(MIN(1,$H$50*$C3778)*(ic*Inputs!$C$6+pS+fee_fx*Inputs!$D$6-cost_acc-cost_wd*Inputs!$E$6*$E3778-cost_fx*Inputs!$D$6-$F3778)+(1-MIN(1,$H$50*$C3778))*(1-MIN(1,Inputs!$G$6*$D3778)*churn_nonbuyers)*(ic*Inputs!$C$6+fee_wd*Inputs!$E$6*(1-$B3778)+fee_fx*Inputs!$D$6-cost_acc-cost_wd*Inputs!$E$6*(1-$B3778)-cost_fx*Inputs!$D$6))</f>
        <v>213702.157848482</v>
      </c>
      <c r="H3778" s="0" t="n">
        <f aca="false">12*Inputs!$B$7*(MIN(1,$H$51*$C3778)*(ic*Inputs!$C$7+pE+fee_fx*Inputs!$D$7-cost_acc-cost_wd*Inputs!$E$7*$E3778-cost_fx*Inputs!$D$7-$F3778)+(1-MIN(1,$H$51*$C3778))*(1-MIN(1,Inputs!$G$7*$D3778)*churn_nonbuyers)*(ic*Inputs!$C$7+fee_wd*Inputs!$E$7*(1-$B3778)+fee_fx*Inputs!$D$7-cost_acc-cost_wd*Inputs!$E$7*(1-$B3778)-cost_fx*Inputs!$D$7))</f>
        <v>404363.802110438</v>
      </c>
      <c r="I3778" s="0" t="n">
        <f aca="false">12*Inputs!$B$8*(MIN(1,$H$52*$C3778)*(ic*Inputs!$C$8+pT-cost_acc-cost_wd*Inputs!$E$8-cost_fx*Inputs!$D$8-cost_ins)+(1-MIN(1,$H$52*$C3778))*(1-MIN(1,Inputs!$G$8*$D3778)*churn_nonbuyers)*(ic*Inputs!$C$8+fee_wd*Inputs!$E$8*(1-$B3778)+fee_fx*Inputs!$D$8-cost_acc-cost_wd*Inputs!$E$8*(1-$B3778)-cost_fx*Inputs!$D$8))</f>
        <v>134566.329971865</v>
      </c>
      <c r="J3778" s="0" t="n">
        <f aca="false">G3778+H3778+I3778-fixed</f>
        <v>52632.2899307847</v>
      </c>
      <c r="K3778" s="0" t="n">
        <f aca="false">12*Inputs!$B$6*(1-MIN(1,Inputs!$G$6*$D3778)*churn_nonbuyers)*(ic*Inputs!$C$6+fee_wd*Inputs!$E$6*(1-$B3778)+fee_fx*Inputs!$D$6-cost_acc-cost_wd*Inputs!$E$6*(1-$B3778)-cost_fx*Inputs!$D$6)</f>
        <v>168270.133343962</v>
      </c>
      <c r="L3778" s="0" t="n">
        <f aca="false">12*Inputs!$B$7*(1-MIN(1,Inputs!$G$7*$D3778)*churn_nonbuyers)*(ic*Inputs!$C$7+fee_wd*Inputs!$E$7*(1-$B3778)+fee_fx*Inputs!$D$7-cost_acc-cost_wd*Inputs!$E$7*(1-$B3778)-cost_fx*Inputs!$D$7)</f>
        <v>366633.156614377</v>
      </c>
      <c r="M3778" s="0" t="n">
        <f aca="false">12*Inputs!$B$8*(1-MIN(1,Inputs!$G$8*$D3778)*churn_nonbuyers)*(ic*Inputs!$C$8+fee_wd*Inputs!$E$8*(1-$B3778)+fee_fx*Inputs!$D$8-cost_acc-cost_wd*Inputs!$E$8*(1-$B3778)-cost_fx*Inputs!$D$8)</f>
        <v>23257.7845118208</v>
      </c>
      <c r="N3778" s="0" t="n">
        <f aca="false">K3778+L3778+I3778-fixed</f>
        <v>-30530.3800697966</v>
      </c>
      <c r="O3778" s="0" t="n">
        <f aca="false">K3778+L3778+M3778-fixed</f>
        <v>-141838.92552984</v>
      </c>
      <c r="P3778" s="0" t="n">
        <f aca="false">12*Inputs!$B$6*(1-MIN(1,Inputs!$F$6*$D3778))*(ic*Inputs!$C$6+flat_fee-cost_acc-cost_wd*Inputs!$E$6*$E3778-cost_fx*Inputs!$D$6)+12*Inputs!$B$7*(1-MIN(1,Inputs!$F$7*$D3778))*(ic*Inputs!$C$7+flat_fee-cost_acc-cost_wd*Inputs!$E$7*$E3778-cost_fx*Inputs!$D$7)+12*Inputs!$B$8*(1-MIN(1,Inputs!$F$8*$D3778))*(ic*Inputs!$C$8+flat_fee-cost_acc-cost_wd*Inputs!$E$8*$E3778-cost_fx*Inputs!$D$8)-fixed</f>
        <v>-165958.26777664</v>
      </c>
    </row>
    <row r="3779" customFormat="false" ht="15" hidden="false" customHeight="false" outlineLevel="0" collapsed="false">
      <c r="A3779" s="0" t="n">
        <v>3714</v>
      </c>
      <c r="B3779" s="0" t="n">
        <v>0.09865</v>
      </c>
      <c r="C3779" s="0" t="n">
        <v>0.800061</v>
      </c>
      <c r="D3779" s="0" t="n">
        <v>0.976498</v>
      </c>
      <c r="E3779" s="0" t="n">
        <v>1.203758</v>
      </c>
      <c r="F3779" s="0" t="n">
        <v>0.096739</v>
      </c>
      <c r="G3779" s="0" t="n">
        <f aca="false">12*Inputs!$B$6*(MIN(1,$H$50*$C3779)*(ic*Inputs!$C$6+pS+fee_fx*Inputs!$D$6-cost_acc-cost_wd*Inputs!$E$6*$E3779-cost_fx*Inputs!$D$6-$F3779)+(1-MIN(1,$H$50*$C3779))*(1-MIN(1,Inputs!$G$6*$D3779)*churn_nonbuyers)*(ic*Inputs!$C$6+fee_wd*Inputs!$E$6*(1-$B3779)+fee_fx*Inputs!$D$6-cost_acc-cost_wd*Inputs!$E$6*(1-$B3779)-cost_fx*Inputs!$D$6))</f>
        <v>220099.724865283</v>
      </c>
      <c r="H3779" s="0" t="n">
        <f aca="false">12*Inputs!$B$7*(MIN(1,$H$51*$C3779)*(ic*Inputs!$C$7+pE+fee_fx*Inputs!$D$7-cost_acc-cost_wd*Inputs!$E$7*$E3779-cost_fx*Inputs!$D$7-$F3779)+(1-MIN(1,$H$51*$C3779))*(1-MIN(1,Inputs!$G$7*$D3779)*churn_nonbuyers)*(ic*Inputs!$C$7+fee_wd*Inputs!$E$7*(1-$B3779)+fee_fx*Inputs!$D$7-cost_acc-cost_wd*Inputs!$E$7*(1-$B3779)-cost_fx*Inputs!$D$7))</f>
        <v>408176.667008453</v>
      </c>
      <c r="I3779" s="0" t="n">
        <f aca="false">12*Inputs!$B$8*(MIN(1,$H$52*$C3779)*(ic*Inputs!$C$8+pT-cost_acc-cost_wd*Inputs!$E$8-cost_fx*Inputs!$D$8-cost_ins)+(1-MIN(1,$H$52*$C3779))*(1-MIN(1,Inputs!$G$8*$D3779)*churn_nonbuyers)*(ic*Inputs!$C$8+fee_wd*Inputs!$E$8*(1-$B3779)+fee_fx*Inputs!$D$8-cost_acc-cost_wd*Inputs!$E$8*(1-$B3779)-cost_fx*Inputs!$D$8))</f>
        <v>160107.807864419</v>
      </c>
      <c r="J3779" s="0" t="n">
        <f aca="false">G3779+H3779+I3779-fixed</f>
        <v>88384.1997381554</v>
      </c>
      <c r="K3779" s="0" t="n">
        <f aca="false">12*Inputs!$B$6*(1-MIN(1,Inputs!$G$6*$D3779)*churn_nonbuyers)*(ic*Inputs!$C$6+fee_wd*Inputs!$E$6*(1-$B3779)+fee_fx*Inputs!$D$6-cost_acc-cost_wd*Inputs!$E$6*(1-$B3779)-cost_fx*Inputs!$D$6)</f>
        <v>178244.88715944</v>
      </c>
      <c r="L3779" s="0" t="n">
        <f aca="false">12*Inputs!$B$7*(1-MIN(1,Inputs!$G$7*$D3779)*churn_nonbuyers)*(ic*Inputs!$C$7+fee_wd*Inputs!$E$7*(1-$B3779)+fee_fx*Inputs!$D$7-cost_acc-cost_wd*Inputs!$E$7*(1-$B3779)-cost_fx*Inputs!$D$7)</f>
        <v>377598.832391664</v>
      </c>
      <c r="M3779" s="0" t="n">
        <f aca="false">12*Inputs!$B$8*(1-MIN(1,Inputs!$G$8*$D3779)*churn_nonbuyers)*(ic*Inputs!$C$8+fee_wd*Inputs!$E$8*(1-$B3779)+fee_fx*Inputs!$D$8-cost_acc-cost_wd*Inputs!$E$8*(1-$B3779)-cost_fx*Inputs!$D$8)</f>
        <v>101791.27629072</v>
      </c>
      <c r="N3779" s="0" t="n">
        <f aca="false">K3779+L3779+I3779-fixed</f>
        <v>15951.5274155234</v>
      </c>
      <c r="O3779" s="0" t="n">
        <f aca="false">K3779+L3779+M3779-fixed</f>
        <v>-42365.0041581758</v>
      </c>
      <c r="P3779" s="0" t="n">
        <f aca="false">12*Inputs!$B$6*(1-MIN(1,Inputs!$F$6*$D3779))*(ic*Inputs!$C$6+flat_fee-cost_acc-cost_wd*Inputs!$E$6*$E3779-cost_fx*Inputs!$D$6)+12*Inputs!$B$7*(1-MIN(1,Inputs!$F$7*$D3779))*(ic*Inputs!$C$7+flat_fee-cost_acc-cost_wd*Inputs!$E$7*$E3779-cost_fx*Inputs!$D$7)+12*Inputs!$B$8*(1-MIN(1,Inputs!$F$8*$D3779))*(ic*Inputs!$C$8+flat_fee-cost_acc-cost_wd*Inputs!$E$8*$E3779-cost_fx*Inputs!$D$8)-fixed</f>
        <v>-5447.31306783995</v>
      </c>
    </row>
    <row r="3780" customFormat="false" ht="15" hidden="false" customHeight="false" outlineLevel="0" collapsed="false">
      <c r="A3780" s="0" t="n">
        <v>3715</v>
      </c>
      <c r="B3780" s="0" t="n">
        <v>0.324789</v>
      </c>
      <c r="C3780" s="0" t="n">
        <v>0.738216</v>
      </c>
      <c r="D3780" s="0" t="n">
        <v>0.912953</v>
      </c>
      <c r="E3780" s="0" t="n">
        <v>1.329555</v>
      </c>
      <c r="F3780" s="0" t="n">
        <v>0.157239</v>
      </c>
      <c r="G3780" s="0" t="n">
        <f aca="false">12*Inputs!$B$6*(MIN(1,$H$50*$C3780)*(ic*Inputs!$C$6+pS+fee_fx*Inputs!$D$6-cost_acc-cost_wd*Inputs!$E$6*$E3780-cost_fx*Inputs!$D$6-$F3780)+(1-MIN(1,$H$50*$C3780))*(1-MIN(1,Inputs!$G$6*$D3780)*churn_nonbuyers)*(ic*Inputs!$C$6+fee_wd*Inputs!$E$6*(1-$B3780)+fee_fx*Inputs!$D$6-cost_acc-cost_wd*Inputs!$E$6*(1-$B3780)-cost_fx*Inputs!$D$6))</f>
        <v>185013.74543175</v>
      </c>
      <c r="H3780" s="0" t="n">
        <f aca="false">12*Inputs!$B$7*(MIN(1,$H$51*$C3780)*(ic*Inputs!$C$7+pE+fee_fx*Inputs!$D$7-cost_acc-cost_wd*Inputs!$E$7*$E3780-cost_fx*Inputs!$D$7-$F3780)+(1-MIN(1,$H$51*$C3780))*(1-MIN(1,Inputs!$G$7*$D3780)*churn_nonbuyers)*(ic*Inputs!$C$7+fee_wd*Inputs!$E$7*(1-$B3780)+fee_fx*Inputs!$D$7-cost_acc-cost_wd*Inputs!$E$7*(1-$B3780)-cost_fx*Inputs!$D$7))</f>
        <v>370745.168951993</v>
      </c>
      <c r="I3780" s="0" t="n">
        <f aca="false">12*Inputs!$B$8*(MIN(1,$H$52*$C3780)*(ic*Inputs!$C$8+pT-cost_acc-cost_wd*Inputs!$E$8-cost_fx*Inputs!$D$8-cost_ins)+(1-MIN(1,$H$52*$C3780))*(1-MIN(1,Inputs!$G$8*$D3780)*churn_nonbuyers)*(ic*Inputs!$C$8+fee_wd*Inputs!$E$8*(1-$B3780)+fee_fx*Inputs!$D$8-cost_acc-cost_wd*Inputs!$E$8*(1-$B3780)-cost_fx*Inputs!$D$8))</f>
        <v>160621.031096074</v>
      </c>
      <c r="J3780" s="0" t="n">
        <f aca="false">G3780+H3780+I3780-fixed</f>
        <v>16379.9454798162</v>
      </c>
      <c r="K3780" s="0" t="n">
        <f aca="false">12*Inputs!$B$6*(1-MIN(1,Inputs!$G$6*$D3780)*churn_nonbuyers)*(ic*Inputs!$C$6+fee_wd*Inputs!$E$6*(1-$B3780)+fee_fx*Inputs!$D$6-cost_acc-cost_wd*Inputs!$E$6*(1-$B3780)-cost_fx*Inputs!$D$6)</f>
        <v>147762.740821802</v>
      </c>
      <c r="L3780" s="0" t="n">
        <f aca="false">12*Inputs!$B$7*(1-MIN(1,Inputs!$G$7*$D3780)*churn_nonbuyers)*(ic*Inputs!$C$7+fee_wd*Inputs!$E$7*(1-$B3780)+fee_fx*Inputs!$D$7-cost_acc-cost_wd*Inputs!$E$7*(1-$B3780)-cost_fx*Inputs!$D$7)</f>
        <v>346668.258349081</v>
      </c>
      <c r="M3780" s="0" t="n">
        <f aca="false">12*Inputs!$B$8*(1-MIN(1,Inputs!$G$8*$D3780)*churn_nonbuyers)*(ic*Inputs!$C$8+fee_wd*Inputs!$E$8*(1-$B3780)+fee_fx*Inputs!$D$8-cost_acc-cost_wd*Inputs!$E$8*(1-$B3780)-cost_fx*Inputs!$D$8)</f>
        <v>112181.600848411</v>
      </c>
      <c r="N3780" s="0" t="n">
        <f aca="false">K3780+L3780+I3780-fixed</f>
        <v>-44947.9697330425</v>
      </c>
      <c r="O3780" s="0" t="n">
        <f aca="false">K3780+L3780+M3780-fixed</f>
        <v>-93387.399980705</v>
      </c>
      <c r="P3780" s="0" t="n">
        <f aca="false">12*Inputs!$B$6*(1-MIN(1,Inputs!$F$6*$D3780))*(ic*Inputs!$C$6+flat_fee-cost_acc-cost_wd*Inputs!$E$6*$E3780-cost_fx*Inputs!$D$6)+12*Inputs!$B$7*(1-MIN(1,Inputs!$F$7*$D3780))*(ic*Inputs!$C$7+flat_fee-cost_acc-cost_wd*Inputs!$E$7*$E3780-cost_fx*Inputs!$D$7)+12*Inputs!$B$8*(1-MIN(1,Inputs!$F$8*$D3780))*(ic*Inputs!$C$8+flat_fee-cost_acc-cost_wd*Inputs!$E$8*$E3780-cost_fx*Inputs!$D$8)-fixed</f>
        <v>-29692.3451644001</v>
      </c>
    </row>
    <row r="3781" customFormat="false" ht="15" hidden="false" customHeight="false" outlineLevel="0" collapsed="false">
      <c r="A3781" s="0" t="n">
        <v>3716</v>
      </c>
      <c r="B3781" s="0" t="n">
        <v>0.210533</v>
      </c>
      <c r="C3781" s="0" t="n">
        <v>0.92428</v>
      </c>
      <c r="D3781" s="0" t="n">
        <v>1.453423</v>
      </c>
      <c r="E3781" s="0" t="n">
        <v>1.166414</v>
      </c>
      <c r="F3781" s="0" t="n">
        <v>0.063634</v>
      </c>
      <c r="G3781" s="0" t="n">
        <f aca="false">12*Inputs!$B$6*(MIN(1,$H$50*$C3781)*(ic*Inputs!$C$6+pS+fee_fx*Inputs!$D$6-cost_acc-cost_wd*Inputs!$E$6*$E3781-cost_fx*Inputs!$D$6-$F3781)+(1-MIN(1,$H$50*$C3781))*(1-MIN(1,Inputs!$G$6*$D3781)*churn_nonbuyers)*(ic*Inputs!$C$6+fee_wd*Inputs!$E$6*(1-$B3781)+fee_fx*Inputs!$D$6-cost_acc-cost_wd*Inputs!$E$6*(1-$B3781)-cost_fx*Inputs!$D$6))</f>
        <v>210124.584905041</v>
      </c>
      <c r="H3781" s="0" t="n">
        <f aca="false">12*Inputs!$B$7*(MIN(1,$H$51*$C3781)*(ic*Inputs!$C$7+pE+fee_fx*Inputs!$D$7-cost_acc-cost_wd*Inputs!$E$7*$E3781-cost_fx*Inputs!$D$7-$F3781)+(1-MIN(1,$H$51*$C3781))*(1-MIN(1,Inputs!$G$7*$D3781)*churn_nonbuyers)*(ic*Inputs!$C$7+fee_wd*Inputs!$E$7*(1-$B3781)+fee_fx*Inputs!$D$7-cost_acc-cost_wd*Inputs!$E$7*(1-$B3781)-cost_fx*Inputs!$D$7))</f>
        <v>405443.132956935</v>
      </c>
      <c r="I3781" s="0" t="n">
        <f aca="false">12*Inputs!$B$8*(MIN(1,$H$52*$C3781)*(ic*Inputs!$C$8+pT-cost_acc-cost_wd*Inputs!$E$8-cost_fx*Inputs!$D$8-cost_ins)+(1-MIN(1,$H$52*$C3781))*(1-MIN(1,Inputs!$G$8*$D3781)*churn_nonbuyers)*(ic*Inputs!$C$8+fee_wd*Inputs!$E$8*(1-$B3781)+fee_fx*Inputs!$D$8-cost_acc-cost_wd*Inputs!$E$8*(1-$B3781)-cost_fx*Inputs!$D$8))</f>
        <v>133229.41632</v>
      </c>
      <c r="J3781" s="0" t="n">
        <f aca="false">G3781+H3781+I3781-fixed</f>
        <v>48797.1341819763</v>
      </c>
      <c r="K3781" s="0" t="n">
        <f aca="false">12*Inputs!$B$6*(1-MIN(1,Inputs!$G$6*$D3781)*churn_nonbuyers)*(ic*Inputs!$C$6+fee_wd*Inputs!$E$6*(1-$B3781)+fee_fx*Inputs!$D$6-cost_acc-cost_wd*Inputs!$E$6*(1-$B3781)-cost_fx*Inputs!$D$6)</f>
        <v>158835.897392105</v>
      </c>
      <c r="L3781" s="0" t="n">
        <f aca="false">12*Inputs!$B$7*(1-MIN(1,Inputs!$G$7*$D3781)*churn_nonbuyers)*(ic*Inputs!$C$7+fee_wd*Inputs!$E$7*(1-$B3781)+fee_fx*Inputs!$D$7-cost_acc-cost_wd*Inputs!$E$7*(1-$B3781)-cost_fx*Inputs!$D$7)</f>
        <v>356624.535331263</v>
      </c>
      <c r="M3781" s="0" t="n">
        <f aca="false">12*Inputs!$B$8*(1-MIN(1,Inputs!$G$8*$D3781)*churn_nonbuyers)*(ic*Inputs!$C$8+fee_wd*Inputs!$E$8*(1-$B3781)+fee_fx*Inputs!$D$8-cost_acc-cost_wd*Inputs!$E$8*(1-$B3781)-cost_fx*Inputs!$D$8)</f>
        <v>0</v>
      </c>
      <c r="N3781" s="0" t="n">
        <f aca="false">K3781+L3781+I3781-fixed</f>
        <v>-51310.1509566322</v>
      </c>
      <c r="O3781" s="0" t="n">
        <f aca="false">K3781+L3781+M3781-fixed</f>
        <v>-184539.567276632</v>
      </c>
      <c r="P3781" s="0" t="n">
        <f aca="false">12*Inputs!$B$6*(1-MIN(1,Inputs!$F$6*$D3781))*(ic*Inputs!$C$6+flat_fee-cost_acc-cost_wd*Inputs!$E$6*$E3781-cost_fx*Inputs!$D$6)+12*Inputs!$B$7*(1-MIN(1,Inputs!$F$7*$D3781))*(ic*Inputs!$C$7+flat_fee-cost_acc-cost_wd*Inputs!$E$7*$E3781-cost_fx*Inputs!$D$7)+12*Inputs!$B$8*(1-MIN(1,Inputs!$F$8*$D3781))*(ic*Inputs!$C$8+flat_fee-cost_acc-cost_wd*Inputs!$E$8*$E3781-cost_fx*Inputs!$D$8)-fixed</f>
        <v>-239007.34911472</v>
      </c>
    </row>
    <row r="3782" customFormat="false" ht="15" hidden="false" customHeight="false" outlineLevel="0" collapsed="false">
      <c r="A3782" s="0" t="n">
        <v>3717</v>
      </c>
      <c r="B3782" s="0" t="n">
        <v>0.397743</v>
      </c>
      <c r="C3782" s="0" t="n">
        <v>0.953281</v>
      </c>
      <c r="D3782" s="0" t="n">
        <v>0.855352</v>
      </c>
      <c r="E3782" s="0" t="n">
        <v>1.237027</v>
      </c>
      <c r="F3782" s="0" t="n">
        <v>0.226322</v>
      </c>
      <c r="G3782" s="0" t="n">
        <f aca="false">12*Inputs!$B$6*(MIN(1,$H$50*$C3782)*(ic*Inputs!$C$6+pS+fee_fx*Inputs!$D$6-cost_acc-cost_wd*Inputs!$E$6*$E3782-cost_fx*Inputs!$D$6-$F3782)+(1-MIN(1,$H$50*$C3782))*(1-MIN(1,Inputs!$G$6*$D3782)*churn_nonbuyers)*(ic*Inputs!$C$6+fee_wd*Inputs!$E$6*(1-$B3782)+fee_fx*Inputs!$D$6-cost_acc-cost_wd*Inputs!$E$6*(1-$B3782)-cost_fx*Inputs!$D$6))</f>
        <v>187503.772090504</v>
      </c>
      <c r="H3782" s="0" t="n">
        <f aca="false">12*Inputs!$B$7*(MIN(1,$H$51*$C3782)*(ic*Inputs!$C$7+pE+fee_fx*Inputs!$D$7-cost_acc-cost_wd*Inputs!$E$7*$E3782-cost_fx*Inputs!$D$7-$F3782)+(1-MIN(1,$H$51*$C3782))*(1-MIN(1,Inputs!$G$7*$D3782)*churn_nonbuyers)*(ic*Inputs!$C$7+fee_wd*Inputs!$E$7*(1-$B3782)+fee_fx*Inputs!$D$7-cost_acc-cost_wd*Inputs!$E$7*(1-$B3782)-cost_fx*Inputs!$D$7))</f>
        <v>378175.772150934</v>
      </c>
      <c r="I3782" s="0" t="n">
        <f aca="false">12*Inputs!$B$8*(MIN(1,$H$52*$C3782)*(ic*Inputs!$C$8+pT-cost_acc-cost_wd*Inputs!$E$8-cost_fx*Inputs!$D$8-cost_ins)+(1-MIN(1,$H$52*$C3782))*(1-MIN(1,Inputs!$G$8*$D3782)*churn_nonbuyers)*(ic*Inputs!$C$8+fee_wd*Inputs!$E$8*(1-$B3782)+fee_fx*Inputs!$D$8-cost_acc-cost_wd*Inputs!$E$8*(1-$B3782)-cost_fx*Inputs!$D$8))</f>
        <v>178434.906660755</v>
      </c>
      <c r="J3782" s="0" t="n">
        <f aca="false">G3782+H3782+I3782-fixed</f>
        <v>44114.4509021937</v>
      </c>
      <c r="K3782" s="0" t="n">
        <f aca="false">12*Inputs!$B$6*(1-MIN(1,Inputs!$G$6*$D3782)*churn_nonbuyers)*(ic*Inputs!$C$6+fee_wd*Inputs!$E$6*(1-$B3782)+fee_fx*Inputs!$D$6-cost_acc-cost_wd*Inputs!$E$6*(1-$B3782)-cost_fx*Inputs!$D$6)</f>
        <v>138152.573787859</v>
      </c>
      <c r="L3782" s="0" t="n">
        <f aca="false">12*Inputs!$B$7*(1-MIN(1,Inputs!$G$7*$D3782)*churn_nonbuyers)*(ic*Inputs!$C$7+fee_wd*Inputs!$E$7*(1-$B3782)+fee_fx*Inputs!$D$7-cost_acc-cost_wd*Inputs!$E$7*(1-$B3782)-cost_fx*Inputs!$D$7)</f>
        <v>337048.378576716</v>
      </c>
      <c r="M3782" s="0" t="n">
        <f aca="false">12*Inputs!$B$8*(1-MIN(1,Inputs!$G$8*$D3782)*churn_nonbuyers)*(ic*Inputs!$C$8+fee_wd*Inputs!$E$8*(1-$B3782)+fee_fx*Inputs!$D$8-cost_acc-cost_wd*Inputs!$E$8*(1-$B3782)-cost_fx*Inputs!$D$8)</f>
        <v>123308.57613001</v>
      </c>
      <c r="N3782" s="0" t="n">
        <f aca="false">K3782+L3782+I3782-fixed</f>
        <v>-46364.1409746697</v>
      </c>
      <c r="O3782" s="0" t="n">
        <f aca="false">K3782+L3782+M3782-fixed</f>
        <v>-101490.471505416</v>
      </c>
      <c r="P3782" s="0" t="n">
        <f aca="false">12*Inputs!$B$6*(1-MIN(1,Inputs!$F$6*$D3782))*(ic*Inputs!$C$6+flat_fee-cost_acc-cost_wd*Inputs!$E$6*$E3782-cost_fx*Inputs!$D$6)+12*Inputs!$B$7*(1-MIN(1,Inputs!$F$7*$D3782))*(ic*Inputs!$C$7+flat_fee-cost_acc-cost_wd*Inputs!$E$7*$E3782-cost_fx*Inputs!$D$7)+12*Inputs!$B$8*(1-MIN(1,Inputs!$F$8*$D3782))*(ic*Inputs!$C$8+flat_fee-cost_acc-cost_wd*Inputs!$E$8*$E3782-cost_fx*Inputs!$D$8)-fixed</f>
        <v>41418.87778496</v>
      </c>
    </row>
    <row r="3783" customFormat="false" ht="15" hidden="false" customHeight="false" outlineLevel="0" collapsed="false">
      <c r="A3783" s="0" t="n">
        <v>3718</v>
      </c>
      <c r="B3783" s="0" t="n">
        <v>0.547411</v>
      </c>
      <c r="C3783" s="0" t="n">
        <v>1.024554</v>
      </c>
      <c r="D3783" s="0" t="n">
        <v>1.659097</v>
      </c>
      <c r="E3783" s="0" t="n">
        <v>1.062639</v>
      </c>
      <c r="F3783" s="0" t="n">
        <v>0.072897</v>
      </c>
      <c r="G3783" s="0" t="n">
        <f aca="false">12*Inputs!$B$6*(MIN(1,$H$50*$C3783)*(ic*Inputs!$C$6+pS+fee_fx*Inputs!$D$6-cost_acc-cost_wd*Inputs!$E$6*$E3783-cost_fx*Inputs!$D$6-$F3783)+(1-MIN(1,$H$50*$C3783))*(1-MIN(1,Inputs!$G$6*$D3783)*churn_nonbuyers)*(ic*Inputs!$C$6+fee_wd*Inputs!$E$6*(1-$B3783)+fee_fx*Inputs!$D$6-cost_acc-cost_wd*Inputs!$E$6*(1-$B3783)-cost_fx*Inputs!$D$6))</f>
        <v>175462.83358472</v>
      </c>
      <c r="H3783" s="0" t="n">
        <f aca="false">12*Inputs!$B$7*(MIN(1,$H$51*$C3783)*(ic*Inputs!$C$7+pE+fee_fx*Inputs!$D$7-cost_acc-cost_wd*Inputs!$E$7*$E3783-cost_fx*Inputs!$D$7-$F3783)+(1-MIN(1,$H$51*$C3783))*(1-MIN(1,Inputs!$G$7*$D3783)*churn_nonbuyers)*(ic*Inputs!$C$7+fee_wd*Inputs!$E$7*(1-$B3783)+fee_fx*Inputs!$D$7-cost_acc-cost_wd*Inputs!$E$7*(1-$B3783)-cost_fx*Inputs!$D$7))</f>
        <v>393878.487142048</v>
      </c>
      <c r="I3783" s="0" t="n">
        <f aca="false">12*Inputs!$B$8*(MIN(1,$H$52*$C3783)*(ic*Inputs!$C$8+pT-cost_acc-cost_wd*Inputs!$E$8-cost_fx*Inputs!$D$8-cost_ins)+(1-MIN(1,$H$52*$C3783))*(1-MIN(1,Inputs!$G$8*$D3783)*churn_nonbuyers)*(ic*Inputs!$C$8+fee_wd*Inputs!$E$8*(1-$B3783)+fee_fx*Inputs!$D$8-cost_acc-cost_wd*Inputs!$E$8*(1-$B3783)-cost_fx*Inputs!$D$8))</f>
        <v>147683.311776</v>
      </c>
      <c r="J3783" s="0" t="n">
        <f aca="false">G3783+H3783+I3783-fixed</f>
        <v>17024.6325027681</v>
      </c>
      <c r="K3783" s="0" t="n">
        <f aca="false">12*Inputs!$B$6*(1-MIN(1,Inputs!$G$6*$D3783)*churn_nonbuyers)*(ic*Inputs!$C$6+fee_wd*Inputs!$E$6*(1-$B3783)+fee_fx*Inputs!$D$6-cost_acc-cost_wd*Inputs!$E$6*(1-$B3783)-cost_fx*Inputs!$D$6)</f>
        <v>112588.215464642</v>
      </c>
      <c r="L3783" s="0" t="n">
        <f aca="false">12*Inputs!$B$7*(1-MIN(1,Inputs!$G$7*$D3783)*churn_nonbuyers)*(ic*Inputs!$C$7+fee_wd*Inputs!$E$7*(1-$B3783)+fee_fx*Inputs!$D$7-cost_acc-cost_wd*Inputs!$E$7*(1-$B3783)-cost_fx*Inputs!$D$7)</f>
        <v>308227.837022785</v>
      </c>
      <c r="M3783" s="0" t="n">
        <f aca="false">12*Inputs!$B$8*(1-MIN(1,Inputs!$G$8*$D3783)*churn_nonbuyers)*(ic*Inputs!$C$8+fee_wd*Inputs!$E$8*(1-$B3783)+fee_fx*Inputs!$D$8-cost_acc-cost_wd*Inputs!$E$8*(1-$B3783)-cost_fx*Inputs!$D$8)</f>
        <v>0</v>
      </c>
      <c r="N3783" s="0" t="n">
        <f aca="false">K3783+L3783+I3783-fixed</f>
        <v>-131500.635736572</v>
      </c>
      <c r="O3783" s="0" t="n">
        <f aca="false">K3783+L3783+M3783-fixed</f>
        <v>-279183.947512572</v>
      </c>
      <c r="P3783" s="0" t="n">
        <f aca="false">12*Inputs!$B$6*(1-MIN(1,Inputs!$F$6*$D3783))*(ic*Inputs!$C$6+flat_fee-cost_acc-cost_wd*Inputs!$E$6*$E3783-cost_fx*Inputs!$D$6)+12*Inputs!$B$7*(1-MIN(1,Inputs!$F$7*$D3783))*(ic*Inputs!$C$7+flat_fee-cost_acc-cost_wd*Inputs!$E$7*$E3783-cost_fx*Inputs!$D$7)+12*Inputs!$B$8*(1-MIN(1,Inputs!$F$8*$D3783))*(ic*Inputs!$C$8+flat_fee-cost_acc-cost_wd*Inputs!$E$8*$E3783-cost_fx*Inputs!$D$8)-fixed</f>
        <v>-318362.85854008</v>
      </c>
    </row>
    <row r="3784" customFormat="false" ht="15" hidden="false" customHeight="false" outlineLevel="0" collapsed="false">
      <c r="A3784" s="0" t="n">
        <v>3719</v>
      </c>
      <c r="B3784" s="0" t="n">
        <v>0.401466</v>
      </c>
      <c r="C3784" s="0" t="n">
        <v>1.042102</v>
      </c>
      <c r="D3784" s="0" t="n">
        <v>0.890399</v>
      </c>
      <c r="E3784" s="0" t="n">
        <v>1.141171</v>
      </c>
      <c r="F3784" s="0" t="n">
        <v>0.172088</v>
      </c>
      <c r="G3784" s="0" t="n">
        <f aca="false">12*Inputs!$B$6*(MIN(1,$H$50*$C3784)*(ic*Inputs!$C$6+pS+fee_fx*Inputs!$D$6-cost_acc-cost_wd*Inputs!$E$6*$E3784-cost_fx*Inputs!$D$6-$F3784)+(1-MIN(1,$H$50*$C3784))*(1-MIN(1,Inputs!$G$6*$D3784)*churn_nonbuyers)*(ic*Inputs!$C$6+fee_wd*Inputs!$E$6*(1-$B3784)+fee_fx*Inputs!$D$6-cost_acc-cost_wd*Inputs!$E$6*(1-$B3784)-cost_fx*Inputs!$D$6))</f>
        <v>195004.322941</v>
      </c>
      <c r="H3784" s="0" t="n">
        <f aca="false">12*Inputs!$B$7*(MIN(1,$H$51*$C3784)*(ic*Inputs!$C$7+pE+fee_fx*Inputs!$D$7-cost_acc-cost_wd*Inputs!$E$7*$E3784-cost_fx*Inputs!$D$7-$F3784)+(1-MIN(1,$H$51*$C3784))*(1-MIN(1,Inputs!$G$7*$D3784)*churn_nonbuyers)*(ic*Inputs!$C$7+fee_wd*Inputs!$E$7*(1-$B3784)+fee_fx*Inputs!$D$7-cost_acc-cost_wd*Inputs!$E$7*(1-$B3784)-cost_fx*Inputs!$D$7))</f>
        <v>396254.315189179</v>
      </c>
      <c r="I3784" s="0" t="n">
        <f aca="false">12*Inputs!$B$8*(MIN(1,$H$52*$C3784)*(ic*Inputs!$C$8+pT-cost_acc-cost_wd*Inputs!$E$8-cost_fx*Inputs!$D$8-cost_ins)+(1-MIN(1,$H$52*$C3784))*(1-MIN(1,Inputs!$G$8*$D3784)*churn_nonbuyers)*(ic*Inputs!$C$8+fee_wd*Inputs!$E$8*(1-$B3784)+fee_fx*Inputs!$D$8-cost_acc-cost_wd*Inputs!$E$8*(1-$B3784)-cost_fx*Inputs!$D$8))</f>
        <v>181513.475101353</v>
      </c>
      <c r="J3784" s="0" t="n">
        <f aca="false">G3784+H3784+I3784-fixed</f>
        <v>72772.1132315312</v>
      </c>
      <c r="K3784" s="0" t="n">
        <f aca="false">12*Inputs!$B$6*(1-MIN(1,Inputs!$G$6*$D3784)*churn_nonbuyers)*(ic*Inputs!$C$6+fee_wd*Inputs!$E$6*(1-$B3784)+fee_fx*Inputs!$D$6-cost_acc-cost_wd*Inputs!$E$6*(1-$B3784)-cost_fx*Inputs!$D$6)</f>
        <v>137387.421539525</v>
      </c>
      <c r="L3784" s="0" t="n">
        <f aca="false">12*Inputs!$B$7*(1-MIN(1,Inputs!$G$7*$D3784)*churn_nonbuyers)*(ic*Inputs!$C$7+fee_wd*Inputs!$E$7*(1-$B3784)+fee_fx*Inputs!$D$7-cost_acc-cost_wd*Inputs!$E$7*(1-$B3784)-cost_fx*Inputs!$D$7)</f>
        <v>336162.878171715</v>
      </c>
      <c r="M3784" s="0" t="n">
        <f aca="false">12*Inputs!$B$8*(1-MIN(1,Inputs!$G$8*$D3784)*churn_nonbuyers)*(ic*Inputs!$C$8+fee_wd*Inputs!$E$8*(1-$B3784)+fee_fx*Inputs!$D$8-cost_acc-cost_wd*Inputs!$E$8*(1-$B3784)-cost_fx*Inputs!$D$8)</f>
        <v>115702.089957782</v>
      </c>
      <c r="N3784" s="0" t="n">
        <f aca="false">K3784+L3784+I3784-fixed</f>
        <v>-44936.2251874073</v>
      </c>
      <c r="O3784" s="0" t="n">
        <f aca="false">K3784+L3784+M3784-fixed</f>
        <v>-110747.610330978</v>
      </c>
      <c r="P3784" s="0" t="n">
        <f aca="false">12*Inputs!$B$6*(1-MIN(1,Inputs!$F$6*$D3784))*(ic*Inputs!$C$6+flat_fee-cost_acc-cost_wd*Inputs!$E$6*$E3784-cost_fx*Inputs!$D$6)+12*Inputs!$B$7*(1-MIN(1,Inputs!$F$7*$D3784))*(ic*Inputs!$C$7+flat_fee-cost_acc-cost_wd*Inputs!$E$7*$E3784-cost_fx*Inputs!$D$7)+12*Inputs!$B$8*(1-MIN(1,Inputs!$F$8*$D3784))*(ic*Inputs!$C$8+flat_fee-cost_acc-cost_wd*Inputs!$E$8*$E3784-cost_fx*Inputs!$D$8)-fixed</f>
        <v>67579.80486296</v>
      </c>
    </row>
    <row r="3785" customFormat="false" ht="15" hidden="false" customHeight="false" outlineLevel="0" collapsed="false">
      <c r="A3785" s="0" t="n">
        <v>3720</v>
      </c>
      <c r="B3785" s="0" t="n">
        <v>0.297899</v>
      </c>
      <c r="C3785" s="0" t="n">
        <v>0.753417</v>
      </c>
      <c r="D3785" s="0" t="n">
        <v>0.911283</v>
      </c>
      <c r="E3785" s="0" t="n">
        <v>1.104921</v>
      </c>
      <c r="F3785" s="0" t="n">
        <v>0.02637</v>
      </c>
      <c r="G3785" s="0" t="n">
        <f aca="false">12*Inputs!$B$6*(MIN(1,$H$50*$C3785)*(ic*Inputs!$C$6+pS+fee_fx*Inputs!$D$6-cost_acc-cost_wd*Inputs!$E$6*$E3785-cost_fx*Inputs!$D$6-$F3785)+(1-MIN(1,$H$50*$C3785))*(1-MIN(1,Inputs!$G$6*$D3785)*churn_nonbuyers)*(ic*Inputs!$C$6+fee_wd*Inputs!$E$6*(1-$B3785)+fee_fx*Inputs!$D$6-cost_acc-cost_wd*Inputs!$E$6*(1-$B3785)-cost_fx*Inputs!$D$6))</f>
        <v>195437.003993164</v>
      </c>
      <c r="H3785" s="0" t="n">
        <f aca="false">12*Inputs!$B$7*(MIN(1,$H$51*$C3785)*(ic*Inputs!$C$7+pE+fee_fx*Inputs!$D$7-cost_acc-cost_wd*Inputs!$E$7*$E3785-cost_fx*Inputs!$D$7-$F3785)+(1-MIN(1,$H$51*$C3785))*(1-MIN(1,Inputs!$G$7*$D3785)*churn_nonbuyers)*(ic*Inputs!$C$7+fee_wd*Inputs!$E$7*(1-$B3785)+fee_fx*Inputs!$D$7-cost_acc-cost_wd*Inputs!$E$7*(1-$B3785)-cost_fx*Inputs!$D$7))</f>
        <v>399060.788500969</v>
      </c>
      <c r="I3785" s="0" t="n">
        <f aca="false">12*Inputs!$B$8*(MIN(1,$H$52*$C3785)*(ic*Inputs!$C$8+pT-cost_acc-cost_wd*Inputs!$E$8-cost_fx*Inputs!$D$8-cost_ins)+(1-MIN(1,$H$52*$C3785))*(1-MIN(1,Inputs!$G$8*$D3785)*churn_nonbuyers)*(ic*Inputs!$C$8+fee_wd*Inputs!$E$8*(1-$B3785)+fee_fx*Inputs!$D$8-cost_acc-cost_wd*Inputs!$E$8*(1-$B3785)-cost_fx*Inputs!$D$8))</f>
        <v>162011.073178481</v>
      </c>
      <c r="J3785" s="0" t="n">
        <f aca="false">G3785+H3785+I3785-fixed</f>
        <v>56508.8656726145</v>
      </c>
      <c r="K3785" s="0" t="n">
        <f aca="false">12*Inputs!$B$6*(1-MIN(1,Inputs!$G$6*$D3785)*churn_nonbuyers)*(ic*Inputs!$C$6+fee_wd*Inputs!$E$6*(1-$B3785)+fee_fx*Inputs!$D$6-cost_acc-cost_wd*Inputs!$E$6*(1-$B3785)-cost_fx*Inputs!$D$6)</f>
        <v>151471.397479802</v>
      </c>
      <c r="L3785" s="0" t="n">
        <f aca="false">12*Inputs!$B$7*(1-MIN(1,Inputs!$G$7*$D3785)*churn_nonbuyers)*(ic*Inputs!$C$7+fee_wd*Inputs!$E$7*(1-$B3785)+fee_fx*Inputs!$D$7-cost_acc-cost_wd*Inputs!$E$7*(1-$B3785)-cost_fx*Inputs!$D$7)</f>
        <v>350452.416503882</v>
      </c>
      <c r="M3785" s="0" t="n">
        <f aca="false">12*Inputs!$B$8*(1-MIN(1,Inputs!$G$8*$D3785)*churn_nonbuyers)*(ic*Inputs!$C$8+fee_wd*Inputs!$E$8*(1-$B3785)+fee_fx*Inputs!$D$8-cost_acc-cost_wd*Inputs!$E$8*(1-$B3785)-cost_fx*Inputs!$D$8)</f>
        <v>113012.310052411</v>
      </c>
      <c r="N3785" s="0" t="n">
        <f aca="false">K3785+L3785+I3785-fixed</f>
        <v>-36065.112837835</v>
      </c>
      <c r="O3785" s="0" t="n">
        <f aca="false">K3785+L3785+M3785-fixed</f>
        <v>-85063.8759639047</v>
      </c>
      <c r="P3785" s="0" t="n">
        <f aca="false">12*Inputs!$B$6*(1-MIN(1,Inputs!$F$6*$D3785))*(ic*Inputs!$C$6+flat_fee-cost_acc-cost_wd*Inputs!$E$6*$E3785-cost_fx*Inputs!$D$6)+12*Inputs!$B$7*(1-MIN(1,Inputs!$F$7*$D3785))*(ic*Inputs!$C$7+flat_fee-cost_acc-cost_wd*Inputs!$E$7*$E3785-cost_fx*Inputs!$D$7)+12*Inputs!$B$8*(1-MIN(1,Inputs!$F$8*$D3785))*(ic*Inputs!$C$8+flat_fee-cost_acc-cost_wd*Inputs!$E$8*$E3785-cost_fx*Inputs!$D$8)-fixed</f>
        <v>72942.1420503201</v>
      </c>
    </row>
    <row r="3786" customFormat="false" ht="15" hidden="false" customHeight="false" outlineLevel="0" collapsed="false">
      <c r="A3786" s="0" t="n">
        <v>3721</v>
      </c>
      <c r="B3786" s="0" t="n">
        <v>0.429464</v>
      </c>
      <c r="C3786" s="0" t="n">
        <v>0.96802</v>
      </c>
      <c r="D3786" s="0" t="n">
        <v>1.896149</v>
      </c>
      <c r="E3786" s="0" t="n">
        <v>1.334134</v>
      </c>
      <c r="F3786" s="0" t="n">
        <v>0.134629</v>
      </c>
      <c r="G3786" s="0" t="n">
        <f aca="false">12*Inputs!$B$6*(MIN(1,$H$50*$C3786)*(ic*Inputs!$C$6+pS+fee_fx*Inputs!$D$6-cost_acc-cost_wd*Inputs!$E$6*$E3786-cost_fx*Inputs!$D$6-$F3786)+(1-MIN(1,$H$50*$C3786))*(1-MIN(1,Inputs!$G$6*$D3786)*churn_nonbuyers)*(ic*Inputs!$C$6+fee_wd*Inputs!$E$6*(1-$B3786)+fee_fx*Inputs!$D$6-cost_acc-cost_wd*Inputs!$E$6*(1-$B3786)-cost_fx*Inputs!$D$6))</f>
        <v>177402.485557828</v>
      </c>
      <c r="H3786" s="0" t="n">
        <f aca="false">12*Inputs!$B$7*(MIN(1,$H$51*$C3786)*(ic*Inputs!$C$7+pE+fee_fx*Inputs!$D$7-cost_acc-cost_wd*Inputs!$E$7*$E3786-cost_fx*Inputs!$D$7-$F3786)+(1-MIN(1,$H$51*$C3786))*(1-MIN(1,Inputs!$G$7*$D3786)*churn_nonbuyers)*(ic*Inputs!$C$7+fee_wd*Inputs!$E$7*(1-$B3786)+fee_fx*Inputs!$D$7-cost_acc-cost_wd*Inputs!$E$7*(1-$B3786)-cost_fx*Inputs!$D$7))</f>
        <v>363836.54963074</v>
      </c>
      <c r="I3786" s="0" t="n">
        <f aca="false">12*Inputs!$B$8*(MIN(1,$H$52*$C3786)*(ic*Inputs!$C$8+pT-cost_acc-cost_wd*Inputs!$E$8-cost_fx*Inputs!$D$8-cost_ins)+(1-MIN(1,$H$52*$C3786))*(1-MIN(1,Inputs!$G$8*$D3786)*churn_nonbuyers)*(ic*Inputs!$C$8+fee_wd*Inputs!$E$8*(1-$B3786)+fee_fx*Inputs!$D$8-cost_acc-cost_wd*Inputs!$E$8*(1-$B3786)-cost_fx*Inputs!$D$8))</f>
        <v>139534.27488</v>
      </c>
      <c r="J3786" s="0" t="n">
        <f aca="false">G3786+H3786+I3786-fixed</f>
        <v>-19226.6899314319</v>
      </c>
      <c r="K3786" s="0" t="n">
        <f aca="false">12*Inputs!$B$6*(1-MIN(1,Inputs!$G$6*$D3786)*churn_nonbuyers)*(ic*Inputs!$C$6+fee_wd*Inputs!$E$6*(1-$B3786)+fee_fx*Inputs!$D$6-cost_acc-cost_wd*Inputs!$E$6*(1-$B3786)-cost_fx*Inputs!$D$6)</f>
        <v>126507.161765779</v>
      </c>
      <c r="L3786" s="0" t="n">
        <f aca="false">12*Inputs!$B$7*(1-MIN(1,Inputs!$G$7*$D3786)*churn_nonbuyers)*(ic*Inputs!$C$7+fee_wd*Inputs!$E$7*(1-$B3786)+fee_fx*Inputs!$D$7-cost_acc-cost_wd*Inputs!$E$7*(1-$B3786)-cost_fx*Inputs!$D$7)</f>
        <v>321939.261507468</v>
      </c>
      <c r="M3786" s="0" t="n">
        <f aca="false">12*Inputs!$B$8*(1-MIN(1,Inputs!$G$8*$D3786)*churn_nonbuyers)*(ic*Inputs!$C$8+fee_wd*Inputs!$E$8*(1-$B3786)+fee_fx*Inputs!$D$8-cost_acc-cost_wd*Inputs!$E$8*(1-$B3786)-cost_fx*Inputs!$D$8)</f>
        <v>0</v>
      </c>
      <c r="N3786" s="0" t="n">
        <f aca="false">K3786+L3786+I3786-fixed</f>
        <v>-112019.301846753</v>
      </c>
      <c r="O3786" s="0" t="n">
        <f aca="false">K3786+L3786+M3786-fixed</f>
        <v>-251553.576726753</v>
      </c>
      <c r="P3786" s="0" t="n">
        <f aca="false">12*Inputs!$B$6*(1-MIN(1,Inputs!$F$6*$D3786))*(ic*Inputs!$C$6+flat_fee-cost_acc-cost_wd*Inputs!$E$6*$E3786-cost_fx*Inputs!$D$6)+12*Inputs!$B$7*(1-MIN(1,Inputs!$F$7*$D3786))*(ic*Inputs!$C$7+flat_fee-cost_acc-cost_wd*Inputs!$E$7*$E3786-cost_fx*Inputs!$D$7)+12*Inputs!$B$8*(1-MIN(1,Inputs!$F$8*$D3786))*(ic*Inputs!$C$8+flat_fee-cost_acc-cost_wd*Inputs!$E$8*$E3786-cost_fx*Inputs!$D$8)-fixed</f>
        <v>-476734.578210774</v>
      </c>
    </row>
    <row r="3787" customFormat="false" ht="15" hidden="false" customHeight="false" outlineLevel="0" collapsed="false">
      <c r="A3787" s="0" t="n">
        <v>3722</v>
      </c>
      <c r="B3787" s="0" t="n">
        <v>0.236285</v>
      </c>
      <c r="C3787" s="0" t="n">
        <v>0.978087</v>
      </c>
      <c r="D3787" s="0" t="n">
        <v>1.30861</v>
      </c>
      <c r="E3787" s="0" t="n">
        <v>1.260526</v>
      </c>
      <c r="F3787" s="0" t="n">
        <v>0.086309</v>
      </c>
      <c r="G3787" s="0" t="n">
        <f aca="false">12*Inputs!$B$6*(MIN(1,$H$50*$C3787)*(ic*Inputs!$C$6+pS+fee_fx*Inputs!$D$6-cost_acc-cost_wd*Inputs!$E$6*$E3787-cost_fx*Inputs!$D$6-$F3787)+(1-MIN(1,$H$50*$C3787))*(1-MIN(1,Inputs!$G$6*$D3787)*churn_nonbuyers)*(ic*Inputs!$C$6+fee_wd*Inputs!$E$6*(1-$B3787)+fee_fx*Inputs!$D$6-cost_acc-cost_wd*Inputs!$E$6*(1-$B3787)-cost_fx*Inputs!$D$6))</f>
        <v>208427.232422794</v>
      </c>
      <c r="H3787" s="0" t="n">
        <f aca="false">12*Inputs!$B$7*(MIN(1,$H$51*$C3787)*(ic*Inputs!$C$7+pE+fee_fx*Inputs!$D$7-cost_acc-cost_wd*Inputs!$E$7*$E3787-cost_fx*Inputs!$D$7-$F3787)+(1-MIN(1,$H$51*$C3787))*(1-MIN(1,Inputs!$G$7*$D3787)*churn_nonbuyers)*(ic*Inputs!$C$7+fee_wd*Inputs!$E$7*(1-$B3787)+fee_fx*Inputs!$D$7-cost_acc-cost_wd*Inputs!$E$7*(1-$B3787)-cost_fx*Inputs!$D$7))</f>
        <v>395220.839026835</v>
      </c>
      <c r="I3787" s="0" t="n">
        <f aca="false">12*Inputs!$B$8*(MIN(1,$H$52*$C3787)*(ic*Inputs!$C$8+pT-cost_acc-cost_wd*Inputs!$E$8-cost_fx*Inputs!$D$8-cost_ins)+(1-MIN(1,$H$52*$C3787))*(1-MIN(1,Inputs!$G$8*$D3787)*churn_nonbuyers)*(ic*Inputs!$C$8+fee_wd*Inputs!$E$8*(1-$B3787)+fee_fx*Inputs!$D$8-cost_acc-cost_wd*Inputs!$E$8*(1-$B3787)-cost_fx*Inputs!$D$8))</f>
        <v>149328.107466819</v>
      </c>
      <c r="J3787" s="0" t="n">
        <f aca="false">G3787+H3787+I3787-fixed</f>
        <v>52976.1789164483</v>
      </c>
      <c r="K3787" s="0" t="n">
        <f aca="false">12*Inputs!$B$6*(1-MIN(1,Inputs!$G$6*$D3787)*churn_nonbuyers)*(ic*Inputs!$C$6+fee_wd*Inputs!$E$6*(1-$B3787)+fee_fx*Inputs!$D$6-cost_acc-cost_wd*Inputs!$E$6*(1-$B3787)-cost_fx*Inputs!$D$6)</f>
        <v>156610.44657972</v>
      </c>
      <c r="L3787" s="0" t="n">
        <f aca="false">12*Inputs!$B$7*(1-MIN(1,Inputs!$G$7*$D3787)*churn_nonbuyers)*(ic*Inputs!$C$7+fee_wd*Inputs!$E$7*(1-$B3787)+fee_fx*Inputs!$D$7-cost_acc-cost_wd*Inputs!$E$7*(1-$B3787)-cost_fx*Inputs!$D$7)</f>
        <v>354681.778667832</v>
      </c>
      <c r="M3787" s="0" t="n">
        <f aca="false">12*Inputs!$B$8*(1-MIN(1,Inputs!$G$8*$D3787)*churn_nonbuyers)*(ic*Inputs!$C$8+fee_wd*Inputs!$E$8*(1-$B3787)+fee_fx*Inputs!$D$8-cost_acc-cost_wd*Inputs!$E$8*(1-$B3787)-cost_fx*Inputs!$D$8)</f>
        <v>26456.39230536</v>
      </c>
      <c r="N3787" s="0" t="n">
        <f aca="false">K3787+L3787+I3787-fixed</f>
        <v>-39379.6672856286</v>
      </c>
      <c r="O3787" s="0" t="n">
        <f aca="false">K3787+L3787+M3787-fixed</f>
        <v>-162251.382447088</v>
      </c>
      <c r="P3787" s="0" t="n">
        <f aca="false">12*Inputs!$B$6*(1-MIN(1,Inputs!$F$6*$D3787))*(ic*Inputs!$C$6+flat_fee-cost_acc-cost_wd*Inputs!$E$6*$E3787-cost_fx*Inputs!$D$6)+12*Inputs!$B$7*(1-MIN(1,Inputs!$F$7*$D3787))*(ic*Inputs!$C$7+flat_fee-cost_acc-cost_wd*Inputs!$E$7*$E3787-cost_fx*Inputs!$D$7)+12*Inputs!$B$8*(1-MIN(1,Inputs!$F$8*$D3787))*(ic*Inputs!$C$8+flat_fee-cost_acc-cost_wd*Inputs!$E$8*$E3787-cost_fx*Inputs!$D$8)-fixed</f>
        <v>-196812.8291536</v>
      </c>
    </row>
    <row r="3788" customFormat="false" ht="15" hidden="false" customHeight="false" outlineLevel="0" collapsed="false">
      <c r="A3788" s="0" t="n">
        <v>3723</v>
      </c>
      <c r="B3788" s="0" t="n">
        <v>0.363304</v>
      </c>
      <c r="C3788" s="0" t="n">
        <v>0.91789</v>
      </c>
      <c r="D3788" s="0" t="n">
        <v>1.112865</v>
      </c>
      <c r="E3788" s="0" t="n">
        <v>1.206609</v>
      </c>
      <c r="F3788" s="0" t="n">
        <v>0.22857</v>
      </c>
      <c r="G3788" s="0" t="n">
        <f aca="false">12*Inputs!$B$6*(MIN(1,$H$50*$C3788)*(ic*Inputs!$C$6+pS+fee_fx*Inputs!$D$6-cost_acc-cost_wd*Inputs!$E$6*$E3788-cost_fx*Inputs!$D$6-$F3788)+(1-MIN(1,$H$50*$C3788))*(1-MIN(1,Inputs!$G$6*$D3788)*churn_nonbuyers)*(ic*Inputs!$C$6+fee_wd*Inputs!$E$6*(1-$B3788)+fee_fx*Inputs!$D$6-cost_acc-cost_wd*Inputs!$E$6*(1-$B3788)-cost_fx*Inputs!$D$6))</f>
        <v>188884.87866382</v>
      </c>
      <c r="H3788" s="0" t="n">
        <f aca="false">12*Inputs!$B$7*(MIN(1,$H$51*$C3788)*(ic*Inputs!$C$7+pE+fee_fx*Inputs!$D$7-cost_acc-cost_wd*Inputs!$E$7*$E3788-cost_fx*Inputs!$D$7-$F3788)+(1-MIN(1,$H$51*$C3788))*(1-MIN(1,Inputs!$G$7*$D3788)*churn_nonbuyers)*(ic*Inputs!$C$7+fee_wd*Inputs!$E$7*(1-$B3788)+fee_fx*Inputs!$D$7-cost_acc-cost_wd*Inputs!$E$7*(1-$B3788)-cost_fx*Inputs!$D$7))</f>
        <v>381088.888742343</v>
      </c>
      <c r="I3788" s="0" t="n">
        <f aca="false">12*Inputs!$B$8*(MIN(1,$H$52*$C3788)*(ic*Inputs!$C$8+pT-cost_acc-cost_wd*Inputs!$E$8-cost_fx*Inputs!$D$8-cost_ins)+(1-MIN(1,$H$52*$C3788))*(1-MIN(1,Inputs!$G$8*$D3788)*churn_nonbuyers)*(ic*Inputs!$C$8+fee_wd*Inputs!$E$8*(1-$B3788)+fee_fx*Inputs!$D$8-cost_acc-cost_wd*Inputs!$E$8*(1-$B3788)-cost_fx*Inputs!$D$8))</f>
        <v>156716.426695438</v>
      </c>
      <c r="J3788" s="0" t="n">
        <f aca="false">G3788+H3788+I3788-fixed</f>
        <v>26690.1941016011</v>
      </c>
      <c r="K3788" s="0" t="n">
        <f aca="false">12*Inputs!$B$6*(1-MIN(1,Inputs!$G$6*$D3788)*churn_nonbuyers)*(ic*Inputs!$C$6+fee_wd*Inputs!$E$6*(1-$B3788)+fee_fx*Inputs!$D$6-cost_acc-cost_wd*Inputs!$E$6*(1-$B3788)-cost_fx*Inputs!$D$6)</f>
        <v>140977.564602912</v>
      </c>
      <c r="L3788" s="0" t="n">
        <f aca="false">12*Inputs!$B$7*(1-MIN(1,Inputs!$G$7*$D3788)*churn_nonbuyers)*(ic*Inputs!$C$7+fee_wd*Inputs!$E$7*(1-$B3788)+fee_fx*Inputs!$D$7-cost_acc-cost_wd*Inputs!$E$7*(1-$B3788)-cost_fx*Inputs!$D$7)</f>
        <v>339169.620841747</v>
      </c>
      <c r="M3788" s="0" t="n">
        <f aca="false">12*Inputs!$B$8*(1-MIN(1,Inputs!$G$8*$D3788)*churn_nonbuyers)*(ic*Inputs!$C$8+fee_wd*Inputs!$E$8*(1-$B3788)+fee_fx*Inputs!$D$8-cost_acc-cost_wd*Inputs!$E$8*(1-$B3788)-cost_fx*Inputs!$D$8)</f>
        <v>68278.771880256</v>
      </c>
      <c r="N3788" s="0" t="n">
        <f aca="false">K3788+L3788+I3788-fixed</f>
        <v>-63136.3878599026</v>
      </c>
      <c r="O3788" s="0" t="n">
        <f aca="false">K3788+L3788+M3788-fixed</f>
        <v>-151574.042675085</v>
      </c>
      <c r="P3788" s="0" t="n">
        <f aca="false">12*Inputs!$B$6*(1-MIN(1,Inputs!$F$6*$D3788))*(ic*Inputs!$C$6+flat_fee-cost_acc-cost_wd*Inputs!$E$6*$E3788-cost_fx*Inputs!$D$6)+12*Inputs!$B$7*(1-MIN(1,Inputs!$F$7*$D3788))*(ic*Inputs!$C$7+flat_fee-cost_acc-cost_wd*Inputs!$E$7*$E3788-cost_fx*Inputs!$D$7)+12*Inputs!$B$8*(1-MIN(1,Inputs!$F$8*$D3788))*(ic*Inputs!$C$8+flat_fee-cost_acc-cost_wd*Inputs!$E$8*$E3788-cost_fx*Inputs!$D$8)-fixed</f>
        <v>-76834.2797716</v>
      </c>
    </row>
    <row r="3789" customFormat="false" ht="15" hidden="false" customHeight="false" outlineLevel="0" collapsed="false">
      <c r="A3789" s="0" t="n">
        <v>3724</v>
      </c>
      <c r="B3789" s="0" t="n">
        <v>0.071269</v>
      </c>
      <c r="C3789" s="0" t="n">
        <v>0.909109</v>
      </c>
      <c r="D3789" s="0" t="n">
        <v>0.868648</v>
      </c>
      <c r="E3789" s="0" t="n">
        <v>1.421478</v>
      </c>
      <c r="F3789" s="0" t="n">
        <v>0.368697</v>
      </c>
      <c r="G3789" s="0" t="n">
        <f aca="false">12*Inputs!$B$6*(MIN(1,$H$50*$C3789)*(ic*Inputs!$C$6+pS+fee_fx*Inputs!$D$6-cost_acc-cost_wd*Inputs!$E$6*$E3789-cost_fx*Inputs!$D$6-$F3789)+(1-MIN(1,$H$50*$C3789))*(1-MIN(1,Inputs!$G$6*$D3789)*churn_nonbuyers)*(ic*Inputs!$C$6+fee_wd*Inputs!$E$6*(1-$B3789)+fee_fx*Inputs!$D$6-cost_acc-cost_wd*Inputs!$E$6*(1-$B3789)-cost_fx*Inputs!$D$6))</f>
        <v>219982.131722257</v>
      </c>
      <c r="H3789" s="0" t="n">
        <f aca="false">12*Inputs!$B$7*(MIN(1,$H$51*$C3789)*(ic*Inputs!$C$7+pE+fee_fx*Inputs!$D$7-cost_acc-cost_wd*Inputs!$E$7*$E3789-cost_fx*Inputs!$D$7-$F3789)+(1-MIN(1,$H$51*$C3789))*(1-MIN(1,Inputs!$G$7*$D3789)*churn_nonbuyers)*(ic*Inputs!$C$7+fee_wd*Inputs!$E$7*(1-$B3789)+fee_fx*Inputs!$D$7-cost_acc-cost_wd*Inputs!$E$7*(1-$B3789)-cost_fx*Inputs!$D$7))</f>
        <v>378546.339630523</v>
      </c>
      <c r="I3789" s="0" t="n">
        <f aca="false">12*Inputs!$B$8*(MIN(1,$H$52*$C3789)*(ic*Inputs!$C$8+pT-cost_acc-cost_wd*Inputs!$E$8-cost_fx*Inputs!$D$8-cost_ins)+(1-MIN(1,$H$52*$C3789))*(1-MIN(1,Inputs!$G$8*$D3789)*churn_nonbuyers)*(ic*Inputs!$C$8+fee_wd*Inputs!$E$8*(1-$B3789)+fee_fx*Inputs!$D$8-cost_acc-cost_wd*Inputs!$E$8*(1-$B3789)-cost_fx*Inputs!$D$8))</f>
        <v>177073.910351651</v>
      </c>
      <c r="J3789" s="0" t="n">
        <f aca="false">G3789+H3789+I3789-fixed</f>
        <v>75602.3817044308</v>
      </c>
      <c r="K3789" s="0" t="n">
        <f aca="false">12*Inputs!$B$6*(1-MIN(1,Inputs!$G$6*$D3789)*churn_nonbuyers)*(ic*Inputs!$C$6+fee_wd*Inputs!$E$6*(1-$B3789)+fee_fx*Inputs!$D$6-cost_acc-cost_wd*Inputs!$E$6*(1-$B3789)-cost_fx*Inputs!$D$6)</f>
        <v>183027.027415046</v>
      </c>
      <c r="L3789" s="0" t="n">
        <f aca="false">12*Inputs!$B$7*(1-MIN(1,Inputs!$G$7*$D3789)*churn_nonbuyers)*(ic*Inputs!$C$7+fee_wd*Inputs!$E$7*(1-$B3789)+fee_fx*Inputs!$D$7-cost_acc-cost_wd*Inputs!$E$7*(1-$B3789)-cost_fx*Inputs!$D$7)</f>
        <v>382697.538945028</v>
      </c>
      <c r="M3789" s="0" t="n">
        <f aca="false">12*Inputs!$B$8*(1-MIN(1,Inputs!$G$8*$D3789)*churn_nonbuyers)*(ic*Inputs!$C$8+fee_wd*Inputs!$E$8*(1-$B3789)+fee_fx*Inputs!$D$8-cost_acc-cost_wd*Inputs!$E$8*(1-$B3789)-cost_fx*Inputs!$D$8)</f>
        <v>126590.490816883</v>
      </c>
      <c r="N3789" s="0" t="n">
        <f aca="false">K3789+L3789+I3789-fixed</f>
        <v>42798.4767117254</v>
      </c>
      <c r="O3789" s="0" t="n">
        <f aca="false">K3789+L3789+M3789-fixed</f>
        <v>-7684.94282304263</v>
      </c>
      <c r="P3789" s="0" t="n">
        <f aca="false">12*Inputs!$B$6*(1-MIN(1,Inputs!$F$6*$D3789))*(ic*Inputs!$C$6+flat_fee-cost_acc-cost_wd*Inputs!$E$6*$E3789-cost_fx*Inputs!$D$6)+12*Inputs!$B$7*(1-MIN(1,Inputs!$F$7*$D3789))*(ic*Inputs!$C$7+flat_fee-cost_acc-cost_wd*Inputs!$E$7*$E3789-cost_fx*Inputs!$D$7)+12*Inputs!$B$8*(1-MIN(1,Inputs!$F$8*$D3789))*(ic*Inputs!$C$8+flat_fee-cost_acc-cost_wd*Inputs!$E$8*$E3789-cost_fx*Inputs!$D$8)-fixed</f>
        <v>-50820.30012544</v>
      </c>
    </row>
    <row r="3790" customFormat="false" ht="15" hidden="false" customHeight="false" outlineLevel="0" collapsed="false">
      <c r="A3790" s="0" t="n">
        <v>3725</v>
      </c>
      <c r="B3790" s="0" t="n">
        <v>0.16193</v>
      </c>
      <c r="C3790" s="0" t="n">
        <v>0.895641</v>
      </c>
      <c r="D3790" s="0" t="n">
        <v>1.500206</v>
      </c>
      <c r="E3790" s="0" t="n">
        <v>1.156203</v>
      </c>
      <c r="F3790" s="0" t="n">
        <v>0.067545</v>
      </c>
      <c r="G3790" s="0" t="n">
        <f aca="false">12*Inputs!$B$6*(MIN(1,$H$50*$C3790)*(ic*Inputs!$C$6+pS+fee_fx*Inputs!$D$6-cost_acc-cost_wd*Inputs!$E$6*$E3790-cost_fx*Inputs!$D$6-$F3790)+(1-MIN(1,$H$50*$C3790))*(1-MIN(1,Inputs!$G$6*$D3790)*churn_nonbuyers)*(ic*Inputs!$C$6+fee_wd*Inputs!$E$6*(1-$B3790)+fee_fx*Inputs!$D$6-cost_acc-cost_wd*Inputs!$E$6*(1-$B3790)-cost_fx*Inputs!$D$6))</f>
        <v>214303.437227165</v>
      </c>
      <c r="H3790" s="0" t="n">
        <f aca="false">12*Inputs!$B$7*(MIN(1,$H$51*$C3790)*(ic*Inputs!$C$7+pE+fee_fx*Inputs!$D$7-cost_acc-cost_wd*Inputs!$E$7*$E3790-cost_fx*Inputs!$D$7-$F3790)+(1-MIN(1,$H$51*$C3790))*(1-MIN(1,Inputs!$G$7*$D3790)*churn_nonbuyers)*(ic*Inputs!$C$7+fee_wd*Inputs!$E$7*(1-$B3790)+fee_fx*Inputs!$D$7-cost_acc-cost_wd*Inputs!$E$7*(1-$B3790)-cost_fx*Inputs!$D$7))</f>
        <v>408735.727293083</v>
      </c>
      <c r="I3790" s="0" t="n">
        <f aca="false">12*Inputs!$B$8*(MIN(1,$H$52*$C3790)*(ic*Inputs!$C$8+pT-cost_acc-cost_wd*Inputs!$E$8-cost_fx*Inputs!$D$8-cost_ins)+(1-MIN(1,$H$52*$C3790))*(1-MIN(1,Inputs!$G$8*$D3790)*churn_nonbuyers)*(ic*Inputs!$C$8+fee_wd*Inputs!$E$8*(1-$B3790)+fee_fx*Inputs!$D$8-cost_acc-cost_wd*Inputs!$E$8*(1-$B3790)-cost_fx*Inputs!$D$8))</f>
        <v>129101.276304</v>
      </c>
      <c r="J3790" s="0" t="n">
        <f aca="false">G3790+H3790+I3790-fixed</f>
        <v>52140.4408242478</v>
      </c>
      <c r="K3790" s="0" t="n">
        <f aca="false">12*Inputs!$B$6*(1-MIN(1,Inputs!$G$6*$D3790)*churn_nonbuyers)*(ic*Inputs!$C$6+fee_wd*Inputs!$E$6*(1-$B3790)+fee_fx*Inputs!$D$6-cost_acc-cost_wd*Inputs!$E$6*(1-$B3790)-cost_fx*Inputs!$D$6)</f>
        <v>164909.087694576</v>
      </c>
      <c r="L3790" s="0" t="n">
        <f aca="false">12*Inputs!$B$7*(1-MIN(1,Inputs!$G$7*$D3790)*churn_nonbuyers)*(ic*Inputs!$C$7+fee_wd*Inputs!$E$7*(1-$B3790)+fee_fx*Inputs!$D$7-cost_acc-cost_wd*Inputs!$E$7*(1-$B3790)-cost_fx*Inputs!$D$7)</f>
        <v>362785.038728746</v>
      </c>
      <c r="M3790" s="0" t="n">
        <f aca="false">12*Inputs!$B$8*(1-MIN(1,Inputs!$G$8*$D3790)*churn_nonbuyers)*(ic*Inputs!$C$8+fee_wd*Inputs!$E$8*(1-$B3790)+fee_fx*Inputs!$D$8-cost_acc-cost_wd*Inputs!$E$8*(1-$B3790)-cost_fx*Inputs!$D$8)</f>
        <v>0</v>
      </c>
      <c r="N3790" s="0" t="n">
        <f aca="false">K3790+L3790+I3790-fixed</f>
        <v>-43204.5972726782</v>
      </c>
      <c r="O3790" s="0" t="n">
        <f aca="false">K3790+L3790+M3790-fixed</f>
        <v>-172305.873576678</v>
      </c>
      <c r="P3790" s="0" t="n">
        <f aca="false">12*Inputs!$B$6*(1-MIN(1,Inputs!$F$6*$D3790))*(ic*Inputs!$C$6+flat_fee-cost_acc-cost_wd*Inputs!$E$6*$E3790-cost_fx*Inputs!$D$6)+12*Inputs!$B$7*(1-MIN(1,Inputs!$F$7*$D3790))*(ic*Inputs!$C$7+flat_fee-cost_acc-cost_wd*Inputs!$E$7*$E3790-cost_fx*Inputs!$D$7)+12*Inputs!$B$8*(1-MIN(1,Inputs!$F$8*$D3790))*(ic*Inputs!$C$8+flat_fee-cost_acc-cost_wd*Inputs!$E$8*$E3790-cost_fx*Inputs!$D$8)-fixed</f>
        <v>-260335.78249168</v>
      </c>
    </row>
    <row r="3791" customFormat="false" ht="15" hidden="false" customHeight="false" outlineLevel="0" collapsed="false">
      <c r="A3791" s="0" t="n">
        <v>3726</v>
      </c>
      <c r="B3791" s="0" t="n">
        <v>0.4234</v>
      </c>
      <c r="C3791" s="0" t="n">
        <v>0.816144</v>
      </c>
      <c r="D3791" s="0" t="n">
        <v>1.431771</v>
      </c>
      <c r="E3791" s="0" t="n">
        <v>1.068003</v>
      </c>
      <c r="F3791" s="0" t="n">
        <v>0.23577</v>
      </c>
      <c r="G3791" s="0" t="n">
        <f aca="false">12*Inputs!$B$6*(MIN(1,$H$50*$C3791)*(ic*Inputs!$C$6+pS+fee_fx*Inputs!$D$6-cost_acc-cost_wd*Inputs!$E$6*$E3791-cost_fx*Inputs!$D$6-$F3791)+(1-MIN(1,$H$50*$C3791))*(1-MIN(1,Inputs!$G$6*$D3791)*churn_nonbuyers)*(ic*Inputs!$C$6+fee_wd*Inputs!$E$6*(1-$B3791)+fee_fx*Inputs!$D$6-cost_acc-cost_wd*Inputs!$E$6*(1-$B3791)-cost_fx*Inputs!$D$6))</f>
        <v>176310.715700371</v>
      </c>
      <c r="H3791" s="0" t="n">
        <f aca="false">12*Inputs!$B$7*(MIN(1,$H$51*$C3791)*(ic*Inputs!$C$7+pE+fee_fx*Inputs!$D$7-cost_acc-cost_wd*Inputs!$E$7*$E3791-cost_fx*Inputs!$D$7-$F3791)+(1-MIN(1,$H$51*$C3791))*(1-MIN(1,Inputs!$G$7*$D3791)*churn_nonbuyers)*(ic*Inputs!$C$7+fee_wd*Inputs!$E$7*(1-$B3791)+fee_fx*Inputs!$D$7-cost_acc-cost_wd*Inputs!$E$7*(1-$B3791)-cost_fx*Inputs!$D$7))</f>
        <v>381296.050639165</v>
      </c>
      <c r="I3791" s="0" t="n">
        <f aca="false">12*Inputs!$B$8*(MIN(1,$H$52*$C3791)*(ic*Inputs!$C$8+pT-cost_acc-cost_wd*Inputs!$E$8-cost_fx*Inputs!$D$8-cost_ins)+(1-MIN(1,$H$52*$C3791))*(1-MIN(1,Inputs!$G$8*$D3791)*churn_nonbuyers)*(ic*Inputs!$C$8+fee_wd*Inputs!$E$8*(1-$B3791)+fee_fx*Inputs!$D$8-cost_acc-cost_wd*Inputs!$E$8*(1-$B3791)-cost_fx*Inputs!$D$8))</f>
        <v>117642.260736</v>
      </c>
      <c r="J3791" s="0" t="n">
        <f aca="false">G3791+H3791+I3791-fixed</f>
        <v>-24750.9729244643</v>
      </c>
      <c r="K3791" s="0" t="n">
        <f aca="false">12*Inputs!$B$6*(1-MIN(1,Inputs!$G$6*$D3791)*churn_nonbuyers)*(ic*Inputs!$C$6+fee_wd*Inputs!$E$6*(1-$B3791)+fee_fx*Inputs!$D$6-cost_acc-cost_wd*Inputs!$E$6*(1-$B3791)-cost_fx*Inputs!$D$6)</f>
        <v>130562.87357808</v>
      </c>
      <c r="L3791" s="0" t="n">
        <f aca="false">12*Inputs!$B$7*(1-MIN(1,Inputs!$G$7*$D3791)*churn_nonbuyers)*(ic*Inputs!$C$7+fee_wd*Inputs!$E$7*(1-$B3791)+fee_fx*Inputs!$D$7-cost_acc-cost_wd*Inputs!$E$7*(1-$B3791)-cost_fx*Inputs!$D$7)</f>
        <v>327530.533138848</v>
      </c>
      <c r="M3791" s="0" t="n">
        <f aca="false">12*Inputs!$B$8*(1-MIN(1,Inputs!$G$8*$D3791)*churn_nonbuyers)*(ic*Inputs!$C$8+fee_wd*Inputs!$E$8*(1-$B3791)+fee_fx*Inputs!$D$8-cost_acc-cost_wd*Inputs!$E$8*(1-$B3791)-cost_fx*Inputs!$D$8)</f>
        <v>0</v>
      </c>
      <c r="N3791" s="0" t="n">
        <f aca="false">K3791+L3791+I3791-fixed</f>
        <v>-124264.332547072</v>
      </c>
      <c r="O3791" s="0" t="n">
        <f aca="false">K3791+L3791+M3791-fixed</f>
        <v>-241906.593283072</v>
      </c>
      <c r="P3791" s="0" t="n">
        <f aca="false">12*Inputs!$B$6*(1-MIN(1,Inputs!$F$6*$D3791))*(ic*Inputs!$C$6+flat_fee-cost_acc-cost_wd*Inputs!$E$6*$E3791-cost_fx*Inputs!$D$6)+12*Inputs!$B$7*(1-MIN(1,Inputs!$F$7*$D3791))*(ic*Inputs!$C$7+flat_fee-cost_acc-cost_wd*Inputs!$E$7*$E3791-cost_fx*Inputs!$D$7)+12*Inputs!$B$8*(1-MIN(1,Inputs!$F$8*$D3791))*(ic*Inputs!$C$8+flat_fee-cost_acc-cost_wd*Inputs!$E$8*$E3791-cost_fx*Inputs!$D$8)-fixed</f>
        <v>-195346.23889288</v>
      </c>
    </row>
    <row r="3792" customFormat="false" ht="15" hidden="false" customHeight="false" outlineLevel="0" collapsed="false">
      <c r="A3792" s="0" t="n">
        <v>3727</v>
      </c>
      <c r="B3792" s="0" t="n">
        <v>0.213492</v>
      </c>
      <c r="C3792" s="0" t="n">
        <v>0.858953</v>
      </c>
      <c r="D3792" s="0" t="n">
        <v>1.36885</v>
      </c>
      <c r="E3792" s="0" t="n">
        <v>1.031832</v>
      </c>
      <c r="F3792" s="0" t="n">
        <v>0.28485</v>
      </c>
      <c r="G3792" s="0" t="n">
        <f aca="false">12*Inputs!$B$6*(MIN(1,$H$50*$C3792)*(ic*Inputs!$C$6+pS+fee_fx*Inputs!$D$6-cost_acc-cost_wd*Inputs!$E$6*$E3792-cost_fx*Inputs!$D$6-$F3792)+(1-MIN(1,$H$50*$C3792))*(1-MIN(1,Inputs!$G$6*$D3792)*churn_nonbuyers)*(ic*Inputs!$C$6+fee_wd*Inputs!$E$6*(1-$B3792)+fee_fx*Inputs!$D$6-cost_acc-cost_wd*Inputs!$E$6*(1-$B3792)-cost_fx*Inputs!$D$6))</f>
        <v>205089.919980349</v>
      </c>
      <c r="H3792" s="0" t="n">
        <f aca="false">12*Inputs!$B$7*(MIN(1,$H$51*$C3792)*(ic*Inputs!$C$7+pE+fee_fx*Inputs!$D$7-cost_acc-cost_wd*Inputs!$E$7*$E3792-cost_fx*Inputs!$D$7-$F3792)+(1-MIN(1,$H$51*$C3792))*(1-MIN(1,Inputs!$G$7*$D3792)*churn_nonbuyers)*(ic*Inputs!$C$7+fee_wd*Inputs!$E$7*(1-$B3792)+fee_fx*Inputs!$D$7-cost_acc-cost_wd*Inputs!$E$7*(1-$B3792)-cost_fx*Inputs!$D$7))</f>
        <v>404717.763975373</v>
      </c>
      <c r="I3792" s="0" t="n">
        <f aca="false">12*Inputs!$B$8*(MIN(1,$H$52*$C3792)*(ic*Inputs!$C$8+pT-cost_acc-cost_wd*Inputs!$E$8-cost_fx*Inputs!$D$8-cost_ins)+(1-MIN(1,$H$52*$C3792))*(1-MIN(1,Inputs!$G$8*$D3792)*churn_nonbuyers)*(ic*Inputs!$C$8+fee_wd*Inputs!$E$8*(1-$B3792)+fee_fx*Inputs!$D$8-cost_acc-cost_wd*Inputs!$E$8*(1-$B3792)-cost_fx*Inputs!$D$8))</f>
        <v>129082.8744528</v>
      </c>
      <c r="J3792" s="0" t="n">
        <f aca="false">G3792+H3792+I3792-fixed</f>
        <v>38890.5584085215</v>
      </c>
      <c r="K3792" s="0" t="n">
        <f aca="false">12*Inputs!$B$6*(1-MIN(1,Inputs!$G$6*$D3792)*churn_nonbuyers)*(ic*Inputs!$C$6+fee_wd*Inputs!$E$6*(1-$B3792)+fee_fx*Inputs!$D$6-cost_acc-cost_wd*Inputs!$E$6*(1-$B3792)-cost_fx*Inputs!$D$6)</f>
        <v>159163.26137424</v>
      </c>
      <c r="L3792" s="0" t="n">
        <f aca="false">12*Inputs!$B$7*(1-MIN(1,Inputs!$G$7*$D3792)*churn_nonbuyers)*(ic*Inputs!$C$7+fee_wd*Inputs!$E$7*(1-$B3792)+fee_fx*Inputs!$D$7-cost_acc-cost_wd*Inputs!$E$7*(1-$B3792)-cost_fx*Inputs!$D$7)</f>
        <v>357162.012824544</v>
      </c>
      <c r="M3792" s="0" t="n">
        <f aca="false">12*Inputs!$B$8*(1-MIN(1,Inputs!$G$8*$D3792)*churn_nonbuyers)*(ic*Inputs!$C$8+fee_wd*Inputs!$E$8*(1-$B3792)+fee_fx*Inputs!$D$8-cost_acc-cost_wd*Inputs!$E$8*(1-$B3792)-cost_fx*Inputs!$D$8)</f>
        <v>13216.75041312</v>
      </c>
      <c r="N3792" s="0" t="n">
        <f aca="false">K3792+L3792+I3792-fixed</f>
        <v>-54591.8513484163</v>
      </c>
      <c r="O3792" s="0" t="n">
        <f aca="false">K3792+L3792+M3792-fixed</f>
        <v>-170457.975388096</v>
      </c>
      <c r="P3792" s="0" t="n">
        <f aca="false">12*Inputs!$B$6*(1-MIN(1,Inputs!$F$6*$D3792))*(ic*Inputs!$C$6+flat_fee-cost_acc-cost_wd*Inputs!$E$6*$E3792-cost_fx*Inputs!$D$6)+12*Inputs!$B$7*(1-MIN(1,Inputs!$F$7*$D3792))*(ic*Inputs!$C$7+flat_fee-cost_acc-cost_wd*Inputs!$E$7*$E3792-cost_fx*Inputs!$D$7)+12*Inputs!$B$8*(1-MIN(1,Inputs!$F$8*$D3792))*(ic*Inputs!$C$8+flat_fee-cost_acc-cost_wd*Inputs!$E$8*$E3792-cost_fx*Inputs!$D$8)-fixed</f>
        <v>-148466.370832</v>
      </c>
    </row>
    <row r="3793" customFormat="false" ht="15" hidden="false" customHeight="false" outlineLevel="0" collapsed="false">
      <c r="A3793" s="0" t="n">
        <v>3728</v>
      </c>
      <c r="B3793" s="0" t="n">
        <v>0.280446</v>
      </c>
      <c r="C3793" s="0" t="n">
        <v>1.009972</v>
      </c>
      <c r="D3793" s="0" t="n">
        <v>1.088001</v>
      </c>
      <c r="E3793" s="0" t="n">
        <v>1.079923</v>
      </c>
      <c r="F3793" s="0" t="n">
        <v>0.090496</v>
      </c>
      <c r="G3793" s="0" t="n">
        <f aca="false">12*Inputs!$B$6*(MIN(1,$H$50*$C3793)*(ic*Inputs!$C$6+pS+fee_fx*Inputs!$D$6-cost_acc-cost_wd*Inputs!$E$6*$E3793-cost_fx*Inputs!$D$6-$F3793)+(1-MIN(1,$H$50*$C3793))*(1-MIN(1,Inputs!$G$6*$D3793)*churn_nonbuyers)*(ic*Inputs!$C$6+fee_wd*Inputs!$E$6*(1-$B3793)+fee_fx*Inputs!$D$6-cost_acc-cost_wd*Inputs!$E$6*(1-$B3793)-cost_fx*Inputs!$D$6))</f>
        <v>210393.274031562</v>
      </c>
      <c r="H3793" s="0" t="n">
        <f aca="false">12*Inputs!$B$7*(MIN(1,$H$51*$C3793)*(ic*Inputs!$C$7+pE+fee_fx*Inputs!$D$7-cost_acc-cost_wd*Inputs!$E$7*$E3793-cost_fx*Inputs!$D$7-$F3793)+(1-MIN(1,$H$51*$C3793))*(1-MIN(1,Inputs!$G$7*$D3793)*churn_nonbuyers)*(ic*Inputs!$C$7+fee_wd*Inputs!$E$7*(1-$B3793)+fee_fx*Inputs!$D$7-cost_acc-cost_wd*Inputs!$E$7*(1-$B3793)-cost_fx*Inputs!$D$7))</f>
        <v>415101.547029694</v>
      </c>
      <c r="I3793" s="0" t="n">
        <f aca="false">12*Inputs!$B$8*(MIN(1,$H$52*$C3793)*(ic*Inputs!$C$8+pT-cost_acc-cost_wd*Inputs!$E$8-cost_fx*Inputs!$D$8-cost_ins)+(1-MIN(1,$H$52*$C3793))*(1-MIN(1,Inputs!$G$8*$D3793)*churn_nonbuyers)*(ic*Inputs!$C$8+fee_wd*Inputs!$E$8*(1-$B3793)+fee_fx*Inputs!$D$8-cost_acc-cost_wd*Inputs!$E$8*(1-$B3793)-cost_fx*Inputs!$D$8))</f>
        <v>167441.938206894</v>
      </c>
      <c r="J3793" s="0" t="n">
        <f aca="false">G3793+H3793+I3793-fixed</f>
        <v>92936.7592681506</v>
      </c>
      <c r="K3793" s="0" t="n">
        <f aca="false">12*Inputs!$B$6*(1-MIN(1,Inputs!$G$6*$D3793)*churn_nonbuyers)*(ic*Inputs!$C$6+fee_wd*Inputs!$E$6*(1-$B3793)+fee_fx*Inputs!$D$6-cost_acc-cost_wd*Inputs!$E$6*(1-$B3793)-cost_fx*Inputs!$D$6)</f>
        <v>152445.629724811</v>
      </c>
      <c r="L3793" s="0" t="n">
        <f aca="false">12*Inputs!$B$7*(1-MIN(1,Inputs!$G$7*$D3793)*churn_nonbuyers)*(ic*Inputs!$C$7+fee_wd*Inputs!$E$7*(1-$B3793)+fee_fx*Inputs!$D$7-cost_acc-cost_wd*Inputs!$E$7*(1-$B3793)-cost_fx*Inputs!$D$7)</f>
        <v>350973.458186887</v>
      </c>
      <c r="M3793" s="0" t="n">
        <f aca="false">12*Inputs!$B$8*(1-MIN(1,Inputs!$G$8*$D3793)*churn_nonbuyers)*(ic*Inputs!$C$8+fee_wd*Inputs!$E$8*(1-$B3793)+fee_fx*Inputs!$D$8-cost_acc-cost_wd*Inputs!$E$8*(1-$B3793)-cost_fx*Inputs!$D$8)</f>
        <v>74604.3412757856</v>
      </c>
      <c r="N3793" s="0" t="n">
        <f aca="false">K3793+L3793+I3793-fixed</f>
        <v>-29138.9738814078</v>
      </c>
      <c r="O3793" s="0" t="n">
        <f aca="false">K3793+L3793+M3793-fixed</f>
        <v>-121976.570812516</v>
      </c>
      <c r="P3793" s="0" t="n">
        <f aca="false">12*Inputs!$B$6*(1-MIN(1,Inputs!$F$6*$D3793))*(ic*Inputs!$C$6+flat_fee-cost_acc-cost_wd*Inputs!$E$6*$E3793-cost_fx*Inputs!$D$6)+12*Inputs!$B$7*(1-MIN(1,Inputs!$F$7*$D3793))*(ic*Inputs!$C$7+flat_fee-cost_acc-cost_wd*Inputs!$E$7*$E3793-cost_fx*Inputs!$D$7)+12*Inputs!$B$8*(1-MIN(1,Inputs!$F$8*$D3793))*(ic*Inputs!$C$8+flat_fee-cost_acc-cost_wd*Inputs!$E$8*$E3793-cost_fx*Inputs!$D$8)-fixed</f>
        <v>-11992.9709864799</v>
      </c>
    </row>
    <row r="3794" customFormat="false" ht="15" hidden="false" customHeight="false" outlineLevel="0" collapsed="false">
      <c r="A3794" s="0" t="n">
        <v>3729</v>
      </c>
      <c r="B3794" s="0" t="n">
        <v>0.016637</v>
      </c>
      <c r="C3794" s="0" t="n">
        <v>0.841358</v>
      </c>
      <c r="D3794" s="0" t="n">
        <v>1.146752</v>
      </c>
      <c r="E3794" s="0" t="n">
        <v>1.183314</v>
      </c>
      <c r="F3794" s="0" t="n">
        <v>0.095154</v>
      </c>
      <c r="G3794" s="0" t="n">
        <f aca="false">12*Inputs!$B$6*(MIN(1,$H$50*$C3794)*(ic*Inputs!$C$6+pS+fee_fx*Inputs!$D$6-cost_acc-cost_wd*Inputs!$E$6*$E3794-cost_fx*Inputs!$D$6-$F3794)+(1-MIN(1,$H$50*$C3794))*(1-MIN(1,Inputs!$G$6*$D3794)*churn_nonbuyers)*(ic*Inputs!$C$6+fee_wd*Inputs!$E$6*(1-$B3794)+fee_fx*Inputs!$D$6-cost_acc-cost_wd*Inputs!$E$6*(1-$B3794)-cost_fx*Inputs!$D$6))</f>
        <v>231582.723373038</v>
      </c>
      <c r="H3794" s="0" t="n">
        <f aca="false">12*Inputs!$B$7*(MIN(1,$H$51*$C3794)*(ic*Inputs!$C$7+pE+fee_fx*Inputs!$D$7-cost_acc-cost_wd*Inputs!$E$7*$E3794-cost_fx*Inputs!$D$7-$F3794)+(1-MIN(1,$H$51*$C3794))*(1-MIN(1,Inputs!$G$7*$D3794)*churn_nonbuyers)*(ic*Inputs!$C$7+fee_wd*Inputs!$E$7*(1-$B3794)+fee_fx*Inputs!$D$7-cost_acc-cost_wd*Inputs!$E$7*(1-$B3794)-cost_fx*Inputs!$D$7))</f>
        <v>418060.953169581</v>
      </c>
      <c r="I3794" s="0" t="n">
        <f aca="false">12*Inputs!$B$8*(MIN(1,$H$52*$C3794)*(ic*Inputs!$C$8+pT-cost_acc-cost_wd*Inputs!$E$8-cost_fx*Inputs!$D$8-cost_ins)+(1-MIN(1,$H$52*$C3794))*(1-MIN(1,Inputs!$G$8*$D3794)*churn_nonbuyers)*(ic*Inputs!$C$8+fee_wd*Inputs!$E$8*(1-$B3794)+fee_fx*Inputs!$D$8-cost_acc-cost_wd*Inputs!$E$8*(1-$B3794)-cost_fx*Inputs!$D$8))</f>
        <v>147679.464887611</v>
      </c>
      <c r="J3794" s="0" t="n">
        <f aca="false">G3794+H3794+I3794-fixed</f>
        <v>97323.1414302302</v>
      </c>
      <c r="K3794" s="0" t="n">
        <f aca="false">12*Inputs!$B$6*(1-MIN(1,Inputs!$G$6*$D3794)*churn_nonbuyers)*(ic*Inputs!$C$6+fee_wd*Inputs!$E$6*(1-$B3794)+fee_fx*Inputs!$D$6-cost_acc-cost_wd*Inputs!$E$6*(1-$B3794)-cost_fx*Inputs!$D$6)</f>
        <v>187782.377133773</v>
      </c>
      <c r="L3794" s="0" t="n">
        <f aca="false">12*Inputs!$B$7*(1-MIN(1,Inputs!$G$7*$D3794)*churn_nonbuyers)*(ic*Inputs!$C$7+fee_wd*Inputs!$E$7*(1-$B3794)+fee_fx*Inputs!$D$7-cost_acc-cost_wd*Inputs!$E$7*(1-$B3794)-cost_fx*Inputs!$D$7)</f>
        <v>387015.578984264</v>
      </c>
      <c r="M3794" s="0" t="n">
        <f aca="false">12*Inputs!$B$8*(1-MIN(1,Inputs!$G$8*$D3794)*churn_nonbuyers)*(ic*Inputs!$C$8+fee_wd*Inputs!$E$8*(1-$B3794)+fee_fx*Inputs!$D$8-cost_acc-cost_wd*Inputs!$E$8*(1-$B3794)-cost_fx*Inputs!$D$8)</f>
        <v>64232.5650776064</v>
      </c>
      <c r="N3794" s="0" t="n">
        <f aca="false">K3794+L3794+I3794-fixed</f>
        <v>22477.4210056476</v>
      </c>
      <c r="O3794" s="0" t="n">
        <f aca="false">K3794+L3794+M3794-fixed</f>
        <v>-60969.478804357</v>
      </c>
      <c r="P3794" s="0" t="n">
        <f aca="false">12*Inputs!$B$6*(1-MIN(1,Inputs!$F$6*$D3794))*(ic*Inputs!$C$6+flat_fee-cost_acc-cost_wd*Inputs!$E$6*$E3794-cost_fx*Inputs!$D$6)+12*Inputs!$B$7*(1-MIN(1,Inputs!$F$7*$D3794))*(ic*Inputs!$C$7+flat_fee-cost_acc-cost_wd*Inputs!$E$7*$E3794-cost_fx*Inputs!$D$7)+12*Inputs!$B$8*(1-MIN(1,Inputs!$F$8*$D3794))*(ic*Inputs!$C$8+flat_fee-cost_acc-cost_wd*Inputs!$E$8*$E3794-cost_fx*Inputs!$D$8)-fixed</f>
        <v>-85020.8027852802</v>
      </c>
    </row>
    <row r="3795" customFormat="false" ht="15" hidden="false" customHeight="false" outlineLevel="0" collapsed="false">
      <c r="A3795" s="0" t="n">
        <v>3730</v>
      </c>
      <c r="B3795" s="0" t="n">
        <v>0.478705</v>
      </c>
      <c r="C3795" s="0" t="n">
        <v>0.805884</v>
      </c>
      <c r="D3795" s="0" t="n">
        <v>0.841499</v>
      </c>
      <c r="E3795" s="0" t="n">
        <v>1.112107</v>
      </c>
      <c r="F3795" s="0" t="n">
        <v>0.228427</v>
      </c>
      <c r="G3795" s="0" t="n">
        <f aca="false">12*Inputs!$B$6*(MIN(1,$H$50*$C3795)*(ic*Inputs!$C$6+pS+fee_fx*Inputs!$D$6-cost_acc-cost_wd*Inputs!$E$6*$E3795-cost_fx*Inputs!$D$6-$F3795)+(1-MIN(1,$H$50*$C3795))*(1-MIN(1,Inputs!$G$6*$D3795)*churn_nonbuyers)*(ic*Inputs!$C$6+fee_wd*Inputs!$E$6*(1-$B3795)+fee_fx*Inputs!$D$6-cost_acc-cost_wd*Inputs!$E$6*(1-$B3795)-cost_fx*Inputs!$D$6))</f>
        <v>171798.964298384</v>
      </c>
      <c r="H3795" s="0" t="n">
        <f aca="false">12*Inputs!$B$7*(MIN(1,$H$51*$C3795)*(ic*Inputs!$C$7+pE+fee_fx*Inputs!$D$7-cost_acc-cost_wd*Inputs!$E$7*$E3795-cost_fx*Inputs!$D$7-$F3795)+(1-MIN(1,$H$51*$C3795))*(1-MIN(1,Inputs!$G$7*$D3795)*churn_nonbuyers)*(ic*Inputs!$C$7+fee_wd*Inputs!$E$7*(1-$B3795)+fee_fx*Inputs!$D$7-cost_acc-cost_wd*Inputs!$E$7*(1-$B3795)-cost_fx*Inputs!$D$7))</f>
        <v>375712.720733476</v>
      </c>
      <c r="I3795" s="0" t="n">
        <f aca="false">12*Inputs!$B$8*(MIN(1,$H$52*$C3795)*(ic*Inputs!$C$8+pT-cost_acc-cost_wd*Inputs!$E$8-cost_fx*Inputs!$D$8-cost_ins)+(1-MIN(1,$H$52*$C3795))*(1-MIN(1,Inputs!$G$8*$D3795)*churn_nonbuyers)*(ic*Inputs!$C$8+fee_wd*Inputs!$E$8*(1-$B3795)+fee_fx*Inputs!$D$8-cost_acc-cost_wd*Inputs!$E$8*(1-$B3795)-cost_fx*Inputs!$D$8))</f>
        <v>170514.045324688</v>
      </c>
      <c r="J3795" s="0" t="n">
        <f aca="false">G3795+H3795+I3795-fixed</f>
        <v>18025.7303565483</v>
      </c>
      <c r="K3795" s="0" t="n">
        <f aca="false">12*Inputs!$B$6*(1-MIN(1,Inputs!$G$6*$D3795)*churn_nonbuyers)*(ic*Inputs!$C$6+fee_wd*Inputs!$E$6*(1-$B3795)+fee_fx*Inputs!$D$6-cost_acc-cost_wd*Inputs!$E$6*(1-$B3795)-cost_fx*Inputs!$D$6)</f>
        <v>127084.544487324</v>
      </c>
      <c r="L3795" s="0" t="n">
        <f aca="false">12*Inputs!$B$7*(1-MIN(1,Inputs!$G$7*$D3795)*churn_nonbuyers)*(ic*Inputs!$C$7+fee_wd*Inputs!$E$7*(1-$B3795)+fee_fx*Inputs!$D$7-cost_acc-cost_wd*Inputs!$E$7*(1-$B3795)-cost_fx*Inputs!$D$7)</f>
        <v>325827.932740394</v>
      </c>
      <c r="M3795" s="0" t="n">
        <f aca="false">12*Inputs!$B$8*(1-MIN(1,Inputs!$G$8*$D3795)*churn_nonbuyers)*(ic*Inputs!$C$8+fee_wd*Inputs!$E$8*(1-$B3795)+fee_fx*Inputs!$D$8-cost_acc-cost_wd*Inputs!$E$8*(1-$B3795)-cost_fx*Inputs!$D$8)</f>
        <v>124691.549047512</v>
      </c>
      <c r="N3795" s="0" t="n">
        <f aca="false">K3795+L3795+I3795-fixed</f>
        <v>-76573.4774475932</v>
      </c>
      <c r="O3795" s="0" t="n">
        <f aca="false">K3795+L3795+M3795-fixed</f>
        <v>-122395.97372477</v>
      </c>
      <c r="P3795" s="0" t="n">
        <f aca="false">12*Inputs!$B$6*(1-MIN(1,Inputs!$F$6*$D3795))*(ic*Inputs!$C$6+flat_fee-cost_acc-cost_wd*Inputs!$E$6*$E3795-cost_fx*Inputs!$D$6)+12*Inputs!$B$7*(1-MIN(1,Inputs!$F$7*$D3795))*(ic*Inputs!$C$7+flat_fee-cost_acc-cost_wd*Inputs!$E$7*$E3795-cost_fx*Inputs!$D$7)+12*Inputs!$B$8*(1-MIN(1,Inputs!$F$8*$D3795))*(ic*Inputs!$C$8+flat_fee-cost_acc-cost_wd*Inputs!$E$8*$E3795-cost_fx*Inputs!$D$8)-fixed</f>
        <v>107160.35074232</v>
      </c>
    </row>
    <row r="3796" customFormat="false" ht="15" hidden="false" customHeight="false" outlineLevel="0" collapsed="false">
      <c r="A3796" s="0" t="n">
        <v>3731</v>
      </c>
      <c r="B3796" s="0" t="n">
        <v>0.348607</v>
      </c>
      <c r="C3796" s="0" t="n">
        <v>1.15247</v>
      </c>
      <c r="D3796" s="0" t="n">
        <v>1.086243</v>
      </c>
      <c r="E3796" s="0" t="n">
        <v>1.304631</v>
      </c>
      <c r="F3796" s="0" t="n">
        <v>0.090147</v>
      </c>
      <c r="G3796" s="0" t="n">
        <f aca="false">12*Inputs!$B$6*(MIN(1,$H$50*$C3796)*(ic*Inputs!$C$6+pS+fee_fx*Inputs!$D$6-cost_acc-cost_wd*Inputs!$E$6*$E3796-cost_fx*Inputs!$D$6-$F3796)+(1-MIN(1,$H$50*$C3796))*(1-MIN(1,Inputs!$G$6*$D3796)*churn_nonbuyers)*(ic*Inputs!$C$6+fee_wd*Inputs!$E$6*(1-$B3796)+fee_fx*Inputs!$D$6-cost_acc-cost_wd*Inputs!$E$6*(1-$B3796)-cost_fx*Inputs!$D$6))</f>
        <v>204198.334834351</v>
      </c>
      <c r="H3796" s="0" t="n">
        <f aca="false">12*Inputs!$B$7*(MIN(1,$H$51*$C3796)*(ic*Inputs!$C$7+pE+fee_fx*Inputs!$D$7-cost_acc-cost_wd*Inputs!$E$7*$E3796-cost_fx*Inputs!$D$7-$F3796)+(1-MIN(1,$H$51*$C3796))*(1-MIN(1,Inputs!$G$7*$D3796)*churn_nonbuyers)*(ic*Inputs!$C$7+fee_wd*Inputs!$E$7*(1-$B3796)+fee_fx*Inputs!$D$7-cost_acc-cost_wd*Inputs!$E$7*(1-$B3796)-cost_fx*Inputs!$D$7))</f>
        <v>389231.573153221</v>
      </c>
      <c r="I3796" s="0" t="n">
        <f aca="false">12*Inputs!$B$8*(MIN(1,$H$52*$C3796)*(ic*Inputs!$C$8+pT-cost_acc-cost_wd*Inputs!$E$8-cost_fx*Inputs!$D$8-cost_ins)+(1-MIN(1,$H$52*$C3796))*(1-MIN(1,Inputs!$G$8*$D3796)*churn_nonbuyers)*(ic*Inputs!$C$8+fee_wd*Inputs!$E$8*(1-$B3796)+fee_fx*Inputs!$D$8-cost_acc-cost_wd*Inputs!$E$8*(1-$B3796)-cost_fx*Inputs!$D$8))</f>
        <v>180463.395207297</v>
      </c>
      <c r="J3796" s="0" t="n">
        <f aca="false">G3796+H3796+I3796-fixed</f>
        <v>73893.3031948694</v>
      </c>
      <c r="K3796" s="0" t="n">
        <f aca="false">12*Inputs!$B$6*(1-MIN(1,Inputs!$G$6*$D3796)*churn_nonbuyers)*(ic*Inputs!$C$6+fee_wd*Inputs!$E$6*(1-$B3796)+fee_fx*Inputs!$D$6-cost_acc-cost_wd*Inputs!$E$6*(1-$B3796)-cost_fx*Inputs!$D$6)</f>
        <v>143177.700337207</v>
      </c>
      <c r="L3796" s="0" t="n">
        <f aca="false">12*Inputs!$B$7*(1-MIN(1,Inputs!$G$7*$D3796)*churn_nonbuyers)*(ic*Inputs!$C$7+fee_wd*Inputs!$E$7*(1-$B3796)+fee_fx*Inputs!$D$7-cost_acc-cost_wd*Inputs!$E$7*(1-$B3796)-cost_fx*Inputs!$D$7)</f>
        <v>341497.259338324</v>
      </c>
      <c r="M3796" s="0" t="n">
        <f aca="false">12*Inputs!$B$8*(1-MIN(1,Inputs!$G$8*$D3796)*churn_nonbuyers)*(ic*Inputs!$C$8+fee_wd*Inputs!$E$8*(1-$B3796)+fee_fx*Inputs!$D$8-cost_acc-cost_wd*Inputs!$E$8*(1-$B3796)-cost_fx*Inputs!$D$8)</f>
        <v>74205.4396536336</v>
      </c>
      <c r="N3796" s="0" t="n">
        <f aca="false">K3796+L3796+I3796-fixed</f>
        <v>-34861.6451171711</v>
      </c>
      <c r="O3796" s="0" t="n">
        <f aca="false">K3796+L3796+M3796-fixed</f>
        <v>-141119.600670835</v>
      </c>
      <c r="P3796" s="0" t="n">
        <f aca="false">12*Inputs!$B$6*(1-MIN(1,Inputs!$F$6*$D3796))*(ic*Inputs!$C$6+flat_fee-cost_acc-cost_wd*Inputs!$E$6*$E3796-cost_fx*Inputs!$D$6)+12*Inputs!$B$7*(1-MIN(1,Inputs!$F$7*$D3796))*(ic*Inputs!$C$7+flat_fee-cost_acc-cost_wd*Inputs!$E$7*$E3796-cost_fx*Inputs!$D$7)+12*Inputs!$B$8*(1-MIN(1,Inputs!$F$8*$D3796))*(ic*Inputs!$C$8+flat_fee-cost_acc-cost_wd*Inputs!$E$8*$E3796-cost_fx*Inputs!$D$8)-fixed</f>
        <v>-103458.08458408</v>
      </c>
    </row>
    <row r="3797" customFormat="false" ht="15" hidden="false" customHeight="false" outlineLevel="0" collapsed="false">
      <c r="A3797" s="0" t="n">
        <v>3732</v>
      </c>
      <c r="B3797" s="0" t="n">
        <v>0.35326</v>
      </c>
      <c r="C3797" s="0" t="n">
        <v>1.094654</v>
      </c>
      <c r="D3797" s="0" t="n">
        <v>0.931868</v>
      </c>
      <c r="E3797" s="0" t="n">
        <v>1.247707</v>
      </c>
      <c r="F3797" s="0" t="n">
        <v>0.205195</v>
      </c>
      <c r="G3797" s="0" t="n">
        <f aca="false">12*Inputs!$B$6*(MIN(1,$H$50*$C3797)*(ic*Inputs!$C$6+pS+fee_fx*Inputs!$D$6-cost_acc-cost_wd*Inputs!$E$6*$E3797-cost_fx*Inputs!$D$6-$F3797)+(1-MIN(1,$H$50*$C3797))*(1-MIN(1,Inputs!$G$6*$D3797)*churn_nonbuyers)*(ic*Inputs!$C$6+fee_wd*Inputs!$E$6*(1-$B3797)+fee_fx*Inputs!$D$6-cost_acc-cost_wd*Inputs!$E$6*(1-$B3797)-cost_fx*Inputs!$D$6))</f>
        <v>200154.588925102</v>
      </c>
      <c r="H3797" s="0" t="n">
        <f aca="false">12*Inputs!$B$7*(MIN(1,$H$51*$C3797)*(ic*Inputs!$C$7+pE+fee_fx*Inputs!$D$7-cost_acc-cost_wd*Inputs!$E$7*$E3797-cost_fx*Inputs!$D$7-$F3797)+(1-MIN(1,$H$51*$C3797))*(1-MIN(1,Inputs!$G$7*$D3797)*churn_nonbuyers)*(ic*Inputs!$C$7+fee_wd*Inputs!$E$7*(1-$B3797)+fee_fx*Inputs!$D$7-cost_acc-cost_wd*Inputs!$E$7*(1-$B3797)-cost_fx*Inputs!$D$7))</f>
        <v>387314.103704383</v>
      </c>
      <c r="I3797" s="0" t="n">
        <f aca="false">12*Inputs!$B$8*(MIN(1,$H$52*$C3797)*(ic*Inputs!$C$8+pT-cost_acc-cost_wd*Inputs!$E$8-cost_fx*Inputs!$D$8-cost_ins)+(1-MIN(1,$H$52*$C3797))*(1-MIN(1,Inputs!$G$8*$D3797)*churn_nonbuyers)*(ic*Inputs!$C$8+fee_wd*Inputs!$E$8*(1-$B3797)+fee_fx*Inputs!$D$8-cost_acc-cost_wd*Inputs!$E$8*(1-$B3797)-cost_fx*Inputs!$D$8))</f>
        <v>182936.400646098</v>
      </c>
      <c r="J3797" s="0" t="n">
        <f aca="false">G3797+H3797+I3797-fixed</f>
        <v>70405.093275582</v>
      </c>
      <c r="K3797" s="0" t="n">
        <f aca="false">12*Inputs!$B$6*(1-MIN(1,Inputs!$G$6*$D3797)*churn_nonbuyers)*(ic*Inputs!$C$6+fee_wd*Inputs!$E$6*(1-$B3797)+fee_fx*Inputs!$D$6-cost_acc-cost_wd*Inputs!$E$6*(1-$B3797)-cost_fx*Inputs!$D$6)</f>
        <v>143707.510725696</v>
      </c>
      <c r="L3797" s="0" t="n">
        <f aca="false">12*Inputs!$B$7*(1-MIN(1,Inputs!$G$7*$D3797)*churn_nonbuyers)*(ic*Inputs!$C$7+fee_wd*Inputs!$E$7*(1-$B3797)+fee_fx*Inputs!$D$7-cost_acc-cost_wd*Inputs!$E$7*(1-$B3797)-cost_fx*Inputs!$D$7)</f>
        <v>342480.792771418</v>
      </c>
      <c r="M3797" s="0" t="n">
        <f aca="false">12*Inputs!$B$8*(1-MIN(1,Inputs!$G$8*$D3797)*churn_nonbuyers)*(ic*Inputs!$C$8+fee_wd*Inputs!$E$8*(1-$B3797)+fee_fx*Inputs!$D$8-cost_acc-cost_wd*Inputs!$E$8*(1-$B3797)-cost_fx*Inputs!$D$8)</f>
        <v>107591.160133248</v>
      </c>
      <c r="N3797" s="0" t="n">
        <f aca="false">K3797+L3797+I3797-fixed</f>
        <v>-30875.2958567888</v>
      </c>
      <c r="O3797" s="0" t="n">
        <f aca="false">K3797+L3797+M3797-fixed</f>
        <v>-106220.536369638</v>
      </c>
      <c r="P3797" s="0" t="n">
        <f aca="false">12*Inputs!$B$6*(1-MIN(1,Inputs!$F$6*$D3797))*(ic*Inputs!$C$6+flat_fee-cost_acc-cost_wd*Inputs!$E$6*$E3797-cost_fx*Inputs!$D$6)+12*Inputs!$B$7*(1-MIN(1,Inputs!$F$7*$D3797))*(ic*Inputs!$C$7+flat_fee-cost_acc-cost_wd*Inputs!$E$7*$E3797-cost_fx*Inputs!$D$7)+12*Inputs!$B$8*(1-MIN(1,Inputs!$F$8*$D3797))*(ic*Inputs!$C$8+flat_fee-cost_acc-cost_wd*Inputs!$E$8*$E3797-cost_fx*Inputs!$D$8)-fixed</f>
        <v>-2166.30710175983</v>
      </c>
    </row>
    <row r="3798" customFormat="false" ht="15" hidden="false" customHeight="false" outlineLevel="0" collapsed="false">
      <c r="A3798" s="0" t="n">
        <v>3733</v>
      </c>
      <c r="B3798" s="0" t="n">
        <v>0.501117</v>
      </c>
      <c r="C3798" s="0" t="n">
        <v>0.963273</v>
      </c>
      <c r="D3798" s="0" t="n">
        <v>1.479023</v>
      </c>
      <c r="E3798" s="0" t="n">
        <v>1.153199</v>
      </c>
      <c r="F3798" s="0" t="n">
        <v>0.31219</v>
      </c>
      <c r="G3798" s="0" t="n">
        <f aca="false">12*Inputs!$B$6*(MIN(1,$H$50*$C3798)*(ic*Inputs!$C$6+pS+fee_fx*Inputs!$D$6-cost_acc-cost_wd*Inputs!$E$6*$E3798-cost_fx*Inputs!$D$6-$F3798)+(1-MIN(1,$H$50*$C3798))*(1-MIN(1,Inputs!$G$6*$D3798)*churn_nonbuyers)*(ic*Inputs!$C$6+fee_wd*Inputs!$E$6*(1-$B3798)+fee_fx*Inputs!$D$6-cost_acc-cost_wd*Inputs!$E$6*(1-$B3798)-cost_fx*Inputs!$D$6))</f>
        <v>171099.306625803</v>
      </c>
      <c r="H3798" s="0" t="n">
        <f aca="false">12*Inputs!$B$7*(MIN(1,$H$51*$C3798)*(ic*Inputs!$C$7+pE+fee_fx*Inputs!$D$7-cost_acc-cost_wd*Inputs!$E$7*$E3798-cost_fx*Inputs!$D$7-$F3798)+(1-MIN(1,$H$51*$C3798))*(1-MIN(1,Inputs!$G$7*$D3798)*churn_nonbuyers)*(ic*Inputs!$C$7+fee_wd*Inputs!$E$7*(1-$B3798)+fee_fx*Inputs!$D$7-cost_acc-cost_wd*Inputs!$E$7*(1-$B3798)-cost_fx*Inputs!$D$7))</f>
        <v>370422.162714882</v>
      </c>
      <c r="I3798" s="0" t="n">
        <f aca="false">12*Inputs!$B$8*(MIN(1,$H$52*$C3798)*(ic*Inputs!$C$8+pT-cost_acc-cost_wd*Inputs!$E$8-cost_fx*Inputs!$D$8-cost_ins)+(1-MIN(1,$H$52*$C3798))*(1-MIN(1,Inputs!$G$8*$D3798)*churn_nonbuyers)*(ic*Inputs!$C$8+fee_wd*Inputs!$E$8*(1-$B3798)+fee_fx*Inputs!$D$8-cost_acc-cost_wd*Inputs!$E$8*(1-$B3798)-cost_fx*Inputs!$D$8))</f>
        <v>138850.023312</v>
      </c>
      <c r="J3798" s="0" t="n">
        <f aca="false">G3798+H3798+I3798-fixed</f>
        <v>-19628.5073473143</v>
      </c>
      <c r="K3798" s="0" t="n">
        <f aca="false">12*Inputs!$B$6*(1-MIN(1,Inputs!$G$6*$D3798)*churn_nonbuyers)*(ic*Inputs!$C$6+fee_wd*Inputs!$E$6*(1-$B3798)+fee_fx*Inputs!$D$6-cost_acc-cost_wd*Inputs!$E$6*(1-$B3798)-cost_fx*Inputs!$D$6)</f>
        <v>119866.977854575</v>
      </c>
      <c r="L3798" s="0" t="n">
        <f aca="false">12*Inputs!$B$7*(1-MIN(1,Inputs!$G$7*$D3798)*churn_nonbuyers)*(ic*Inputs!$C$7+fee_wd*Inputs!$E$7*(1-$B3798)+fee_fx*Inputs!$D$7-cost_acc-cost_wd*Inputs!$E$7*(1-$B3798)-cost_fx*Inputs!$D$7)</f>
        <v>316350.716408745</v>
      </c>
      <c r="M3798" s="0" t="n">
        <f aca="false">12*Inputs!$B$8*(1-MIN(1,Inputs!$G$8*$D3798)*churn_nonbuyers)*(ic*Inputs!$C$8+fee_wd*Inputs!$E$8*(1-$B3798)+fee_fx*Inputs!$D$8-cost_acc-cost_wd*Inputs!$E$8*(1-$B3798)-cost_fx*Inputs!$D$8)</f>
        <v>0</v>
      </c>
      <c r="N3798" s="0" t="n">
        <f aca="false">K3798+L3798+I3798-fixed</f>
        <v>-124932.28242468</v>
      </c>
      <c r="O3798" s="0" t="n">
        <f aca="false">K3798+L3798+M3798-fixed</f>
        <v>-263782.30573668</v>
      </c>
      <c r="P3798" s="0" t="n">
        <f aca="false">12*Inputs!$B$6*(1-MIN(1,Inputs!$F$6*$D3798))*(ic*Inputs!$C$6+flat_fee-cost_acc-cost_wd*Inputs!$E$6*$E3798-cost_fx*Inputs!$D$6)+12*Inputs!$B$7*(1-MIN(1,Inputs!$F$7*$D3798))*(ic*Inputs!$C$7+flat_fee-cost_acc-cost_wd*Inputs!$E$7*$E3798-cost_fx*Inputs!$D$7)+12*Inputs!$B$8*(1-MIN(1,Inputs!$F$8*$D3798))*(ic*Inputs!$C$8+flat_fee-cost_acc-cost_wd*Inputs!$E$8*$E3798-cost_fx*Inputs!$D$8)-fixed</f>
        <v>-248231.84764552</v>
      </c>
    </row>
    <row r="3799" customFormat="false" ht="15" hidden="false" customHeight="false" outlineLevel="0" collapsed="false">
      <c r="A3799" s="0" t="n">
        <v>3734</v>
      </c>
      <c r="B3799" s="0" t="n">
        <v>0.164882</v>
      </c>
      <c r="C3799" s="0" t="n">
        <v>0.799166</v>
      </c>
      <c r="D3799" s="0" t="n">
        <v>1.1325</v>
      </c>
      <c r="E3799" s="0" t="n">
        <v>1.207311</v>
      </c>
      <c r="F3799" s="0" t="n">
        <v>0.0518</v>
      </c>
      <c r="G3799" s="0" t="n">
        <f aca="false">12*Inputs!$B$6*(MIN(1,$H$50*$C3799)*(ic*Inputs!$C$6+pS+fee_fx*Inputs!$D$6-cost_acc-cost_wd*Inputs!$E$6*$E3799-cost_fx*Inputs!$D$6-$F3799)+(1-MIN(1,$H$50*$C3799))*(1-MIN(1,Inputs!$G$6*$D3799)*churn_nonbuyers)*(ic*Inputs!$C$6+fee_wd*Inputs!$E$6*(1-$B3799)+fee_fx*Inputs!$D$6-cost_acc-cost_wd*Inputs!$E$6*(1-$B3799)-cost_fx*Inputs!$D$6))</f>
        <v>211024.568710986</v>
      </c>
      <c r="H3799" s="0" t="n">
        <f aca="false">12*Inputs!$B$7*(MIN(1,$H$51*$C3799)*(ic*Inputs!$C$7+pE+fee_fx*Inputs!$D$7-cost_acc-cost_wd*Inputs!$E$7*$E3799-cost_fx*Inputs!$D$7-$F3799)+(1-MIN(1,$H$51*$C3799))*(1-MIN(1,Inputs!$G$7*$D3799)*churn_nonbuyers)*(ic*Inputs!$C$7+fee_wd*Inputs!$E$7*(1-$B3799)+fee_fx*Inputs!$D$7-cost_acc-cost_wd*Inputs!$E$7*(1-$B3799)-cost_fx*Inputs!$D$7))</f>
        <v>402377.260608645</v>
      </c>
      <c r="I3799" s="0" t="n">
        <f aca="false">12*Inputs!$B$8*(MIN(1,$H$52*$C3799)*(ic*Inputs!$C$8+pT-cost_acc-cost_wd*Inputs!$E$8-cost_fx*Inputs!$D$8-cost_ins)+(1-MIN(1,$H$52*$C3799))*(1-MIN(1,Inputs!$G$8*$D3799)*churn_nonbuyers)*(ic*Inputs!$C$8+fee_wd*Inputs!$E$8*(1-$B3799)+fee_fx*Inputs!$D$8-cost_acc-cost_wd*Inputs!$E$8*(1-$B3799)-cost_fx*Inputs!$D$8))</f>
        <v>144276.225996786</v>
      </c>
      <c r="J3799" s="0" t="n">
        <f aca="false">G3799+H3799+I3799-fixed</f>
        <v>57678.0553164175</v>
      </c>
      <c r="K3799" s="0" t="n">
        <f aca="false">12*Inputs!$B$6*(1-MIN(1,Inputs!$G$6*$D3799)*churn_nonbuyers)*(ic*Inputs!$C$6+fee_wd*Inputs!$E$6*(1-$B3799)+fee_fx*Inputs!$D$6-cost_acc-cost_wd*Inputs!$E$6*(1-$B3799)-cost_fx*Inputs!$D$6)</f>
        <v>167785.839828</v>
      </c>
      <c r="L3799" s="0" t="n">
        <f aca="false">12*Inputs!$B$7*(1-MIN(1,Inputs!$G$7*$D3799)*churn_nonbuyers)*(ic*Inputs!$C$7+fee_wd*Inputs!$E$7*(1-$B3799)+fee_fx*Inputs!$D$7-cost_acc-cost_wd*Inputs!$E$7*(1-$B3799)-cost_fx*Inputs!$D$7)</f>
        <v>366564.9406968</v>
      </c>
      <c r="M3799" s="0" t="n">
        <f aca="false">12*Inputs!$B$8*(1-MIN(1,Inputs!$G$8*$D3799)*churn_nonbuyers)*(ic*Inputs!$C$8+fee_wd*Inputs!$E$8*(1-$B3799)+fee_fx*Inputs!$D$8-cost_acc-cost_wd*Inputs!$E$8*(1-$B3799)-cost_fx*Inputs!$D$8)</f>
        <v>66006.153864</v>
      </c>
      <c r="N3799" s="0" t="n">
        <f aca="false">K3799+L3799+I3799-fixed</f>
        <v>-21372.993478414</v>
      </c>
      <c r="O3799" s="0" t="n">
        <f aca="false">K3799+L3799+M3799-fixed</f>
        <v>-99643.0656111998</v>
      </c>
      <c r="P3799" s="0" t="n">
        <f aca="false">12*Inputs!$B$6*(1-MIN(1,Inputs!$F$6*$D3799))*(ic*Inputs!$C$6+flat_fee-cost_acc-cost_wd*Inputs!$E$6*$E3799-cost_fx*Inputs!$D$6)+12*Inputs!$B$7*(1-MIN(1,Inputs!$F$7*$D3799))*(ic*Inputs!$C$7+flat_fee-cost_acc-cost_wd*Inputs!$E$7*$E3799-cost_fx*Inputs!$D$7)+12*Inputs!$B$8*(1-MIN(1,Inputs!$F$8*$D3799))*(ic*Inputs!$C$8+flat_fee-cost_acc-cost_wd*Inputs!$E$8*$E3799-cost_fx*Inputs!$D$8)-fixed</f>
        <v>-87214.3222000001</v>
      </c>
    </row>
    <row r="3800" customFormat="false" ht="15" hidden="false" customHeight="false" outlineLevel="0" collapsed="false">
      <c r="A3800" s="0" t="n">
        <v>3735</v>
      </c>
      <c r="B3800" s="0" t="n">
        <v>0.243977</v>
      </c>
      <c r="C3800" s="0" t="n">
        <v>1.1198</v>
      </c>
      <c r="D3800" s="0" t="n">
        <v>1.084435</v>
      </c>
      <c r="E3800" s="0" t="n">
        <v>1.147551</v>
      </c>
      <c r="F3800" s="0" t="n">
        <v>0.127959</v>
      </c>
      <c r="G3800" s="0" t="n">
        <f aca="false">12*Inputs!$B$6*(MIN(1,$H$50*$C3800)*(ic*Inputs!$C$6+pS+fee_fx*Inputs!$D$6-cost_acc-cost_wd*Inputs!$E$6*$E3800-cost_fx*Inputs!$D$6-$F3800)+(1-MIN(1,$H$50*$C3800))*(1-MIN(1,Inputs!$G$6*$D3800)*churn_nonbuyers)*(ic*Inputs!$C$6+fee_wd*Inputs!$E$6*(1-$B3800)+fee_fx*Inputs!$D$6-cost_acc-cost_wd*Inputs!$E$6*(1-$B3800)-cost_fx*Inputs!$D$6))</f>
        <v>218531.355459162</v>
      </c>
      <c r="H3800" s="0" t="n">
        <f aca="false">12*Inputs!$B$7*(MIN(1,$H$51*$C3800)*(ic*Inputs!$C$7+pE+fee_fx*Inputs!$D$7-cost_acc-cost_wd*Inputs!$E$7*$E3800-cost_fx*Inputs!$D$7-$F3800)+(1-MIN(1,$H$51*$C3800))*(1-MIN(1,Inputs!$G$7*$D3800)*churn_nonbuyers)*(ic*Inputs!$C$7+fee_wd*Inputs!$E$7*(1-$B3800)+fee_fx*Inputs!$D$7-cost_acc-cost_wd*Inputs!$E$7*(1-$B3800)-cost_fx*Inputs!$D$7))</f>
        <v>413760.982841406</v>
      </c>
      <c r="I3800" s="0" t="n">
        <f aca="false">12*Inputs!$B$8*(MIN(1,$H$52*$C3800)*(ic*Inputs!$C$8+pT-cost_acc-cost_wd*Inputs!$E$8-cost_fx*Inputs!$D$8-cost_ins)+(1-MIN(1,$H$52*$C3800))*(1-MIN(1,Inputs!$G$8*$D3800)*churn_nonbuyers)*(ic*Inputs!$C$8+fee_wd*Inputs!$E$8*(1-$B3800)+fee_fx*Inputs!$D$8-cost_acc-cost_wd*Inputs!$E$8*(1-$B3800)-cost_fx*Inputs!$D$8))</f>
        <v>177797.417041836</v>
      </c>
      <c r="J3800" s="0" t="n">
        <f aca="false">G3800+H3800+I3800-fixed</f>
        <v>110089.755342403</v>
      </c>
      <c r="K3800" s="0" t="n">
        <f aca="false">12*Inputs!$B$6*(1-MIN(1,Inputs!$G$6*$D3800)*churn_nonbuyers)*(ic*Inputs!$C$6+fee_wd*Inputs!$E$6*(1-$B3800)+fee_fx*Inputs!$D$6-cost_acc-cost_wd*Inputs!$E$6*(1-$B3800)-cost_fx*Inputs!$D$6)</f>
        <v>157441.163025564</v>
      </c>
      <c r="L3800" s="0" t="n">
        <f aca="false">12*Inputs!$B$7*(1-MIN(1,Inputs!$G$7*$D3800)*churn_nonbuyers)*(ic*Inputs!$C$7+fee_wd*Inputs!$E$7*(1-$B3800)+fee_fx*Inputs!$D$7-cost_acc-cost_wd*Inputs!$E$7*(1-$B3800)-cost_fx*Inputs!$D$7)</f>
        <v>356092.959735339</v>
      </c>
      <c r="M3800" s="0" t="n">
        <f aca="false">12*Inputs!$B$8*(1-MIN(1,Inputs!$G$8*$D3800)*churn_nonbuyers)*(ic*Inputs!$C$8+fee_wd*Inputs!$E$8*(1-$B3800)+fee_fx*Inputs!$D$8-cost_acc-cost_wd*Inputs!$E$8*(1-$B3800)-cost_fx*Inputs!$D$8)</f>
        <v>75807.189052632</v>
      </c>
      <c r="N3800" s="0" t="n">
        <f aca="false">K3800+L3800+I3800-fixed</f>
        <v>-8668.46019726154</v>
      </c>
      <c r="O3800" s="0" t="n">
        <f aca="false">K3800+L3800+M3800-fixed</f>
        <v>-110658.688186465</v>
      </c>
      <c r="P3800" s="0" t="n">
        <f aca="false">12*Inputs!$B$6*(1-MIN(1,Inputs!$F$6*$D3800))*(ic*Inputs!$C$6+flat_fee-cost_acc-cost_wd*Inputs!$E$6*$E3800-cost_fx*Inputs!$D$6)+12*Inputs!$B$7*(1-MIN(1,Inputs!$F$7*$D3800))*(ic*Inputs!$C$7+flat_fee-cost_acc-cost_wd*Inputs!$E$7*$E3800-cost_fx*Inputs!$D$7)+12*Inputs!$B$8*(1-MIN(1,Inputs!$F$8*$D3800))*(ic*Inputs!$C$8+flat_fee-cost_acc-cost_wd*Inputs!$E$8*$E3800-cost_fx*Inputs!$D$8)-fixed</f>
        <v>-37895.2601956</v>
      </c>
    </row>
    <row r="3801" customFormat="false" ht="15" hidden="false" customHeight="false" outlineLevel="0" collapsed="false">
      <c r="A3801" s="0" t="n">
        <v>3736</v>
      </c>
      <c r="B3801" s="0" t="n">
        <v>0.362006</v>
      </c>
      <c r="C3801" s="0" t="n">
        <v>1.00536</v>
      </c>
      <c r="D3801" s="0" t="n">
        <v>1.38869</v>
      </c>
      <c r="E3801" s="0" t="n">
        <v>1.216038</v>
      </c>
      <c r="F3801" s="0" t="n">
        <v>0.263033</v>
      </c>
      <c r="G3801" s="0" t="n">
        <f aca="false">12*Inputs!$B$6*(MIN(1,$H$50*$C3801)*(ic*Inputs!$C$6+pS+fee_fx*Inputs!$D$6-cost_acc-cost_wd*Inputs!$E$6*$E3801-cost_fx*Inputs!$D$6-$F3801)+(1-MIN(1,$H$50*$C3801))*(1-MIN(1,Inputs!$G$6*$D3801)*churn_nonbuyers)*(ic*Inputs!$C$6+fee_wd*Inputs!$E$6*(1-$B3801)+fee_fx*Inputs!$D$6-cost_acc-cost_wd*Inputs!$E$6*(1-$B3801)-cost_fx*Inputs!$D$6))</f>
        <v>190700.213582897</v>
      </c>
      <c r="H3801" s="0" t="n">
        <f aca="false">12*Inputs!$B$7*(MIN(1,$H$51*$C3801)*(ic*Inputs!$C$7+pE+fee_fx*Inputs!$D$7-cost_acc-cost_wd*Inputs!$E$7*$E3801-cost_fx*Inputs!$D$7-$F3801)+(1-MIN(1,$H$51*$C3801))*(1-MIN(1,Inputs!$G$7*$D3801)*churn_nonbuyers)*(ic*Inputs!$C$7+fee_wd*Inputs!$E$7*(1-$B3801)+fee_fx*Inputs!$D$7-cost_acc-cost_wd*Inputs!$E$7*(1-$B3801)-cost_fx*Inputs!$D$7))</f>
        <v>380367.047250586</v>
      </c>
      <c r="I3801" s="0" t="n">
        <f aca="false">12*Inputs!$B$8*(MIN(1,$H$52*$C3801)*(ic*Inputs!$C$8+pT-cost_acc-cost_wd*Inputs!$E$8-cost_fx*Inputs!$D$8-cost_ins)+(1-MIN(1,$H$52*$C3801))*(1-MIN(1,Inputs!$G$8*$D3801)*churn_nonbuyers)*(ic*Inputs!$C$8+fee_wd*Inputs!$E$8*(1-$B3801)+fee_fx*Inputs!$D$8-cost_acc-cost_wd*Inputs!$E$8*(1-$B3801)-cost_fx*Inputs!$D$8))</f>
        <v>147472.347770212</v>
      </c>
      <c r="J3801" s="0" t="n">
        <f aca="false">G3801+H3801+I3801-fixed</f>
        <v>18539.608603694</v>
      </c>
      <c r="K3801" s="0" t="n">
        <f aca="false">12*Inputs!$B$6*(1-MIN(1,Inputs!$G$6*$D3801)*churn_nonbuyers)*(ic*Inputs!$C$6+fee_wd*Inputs!$E$6*(1-$B3801)+fee_fx*Inputs!$D$6-cost_acc-cost_wd*Inputs!$E$6*(1-$B3801)-cost_fx*Inputs!$D$6)</f>
        <v>139092.682407408</v>
      </c>
      <c r="L3801" s="0" t="n">
        <f aca="false">12*Inputs!$B$7*(1-MIN(1,Inputs!$G$7*$D3801)*churn_nonbuyers)*(ic*Inputs!$C$7+fee_wd*Inputs!$E$7*(1-$B3801)+fee_fx*Inputs!$D$7-cost_acc-cost_wd*Inputs!$E$7*(1-$B3801)-cost_fx*Inputs!$D$7)</f>
        <v>336445.266724445</v>
      </c>
      <c r="M3801" s="0" t="n">
        <f aca="false">12*Inputs!$B$8*(1-MIN(1,Inputs!$G$8*$D3801)*churn_nonbuyers)*(ic*Inputs!$C$8+fee_wd*Inputs!$E$8*(1-$B3801)+fee_fx*Inputs!$D$8-cost_acc-cost_wd*Inputs!$E$8*(1-$B3801)-cost_fx*Inputs!$D$8)</f>
        <v>8627.01496790403</v>
      </c>
      <c r="N3801" s="0" t="n">
        <f aca="false">K3801+L3801+I3801-fixed</f>
        <v>-76989.7030979355</v>
      </c>
      <c r="O3801" s="0" t="n">
        <f aca="false">K3801+L3801+M3801-fixed</f>
        <v>-215835.035900243</v>
      </c>
      <c r="P3801" s="0" t="n">
        <f aca="false">12*Inputs!$B$6*(1-MIN(1,Inputs!$F$6*$D3801))*(ic*Inputs!$C$6+flat_fee-cost_acc-cost_wd*Inputs!$E$6*$E3801-cost_fx*Inputs!$D$6)+12*Inputs!$B$7*(1-MIN(1,Inputs!$F$7*$D3801))*(ic*Inputs!$C$7+flat_fee-cost_acc-cost_wd*Inputs!$E$7*$E3801-cost_fx*Inputs!$D$7)+12*Inputs!$B$8*(1-MIN(1,Inputs!$F$8*$D3801))*(ic*Inputs!$C$8+flat_fee-cost_acc-cost_wd*Inputs!$E$8*$E3801-cost_fx*Inputs!$D$8)-fixed</f>
        <v>-221896.3558672</v>
      </c>
    </row>
    <row r="3802" customFormat="false" ht="15" hidden="false" customHeight="false" outlineLevel="0" collapsed="false">
      <c r="A3802" s="0" t="n">
        <v>3737</v>
      </c>
      <c r="B3802" s="0" t="n">
        <v>0.504319</v>
      </c>
      <c r="C3802" s="0" t="n">
        <v>0.952089</v>
      </c>
      <c r="D3802" s="0" t="n">
        <v>1.305215</v>
      </c>
      <c r="E3802" s="0" t="n">
        <v>1.125946</v>
      </c>
      <c r="F3802" s="0" t="n">
        <v>0.278227</v>
      </c>
      <c r="G3802" s="0" t="n">
        <f aca="false">12*Inputs!$B$6*(MIN(1,$H$50*$C3802)*(ic*Inputs!$C$6+pS+fee_fx*Inputs!$D$6-cost_acc-cost_wd*Inputs!$E$6*$E3802-cost_fx*Inputs!$D$6-$F3802)+(1-MIN(1,$H$50*$C3802))*(1-MIN(1,Inputs!$G$6*$D3802)*churn_nonbuyers)*(ic*Inputs!$C$6+fee_wd*Inputs!$E$6*(1-$B3802)+fee_fx*Inputs!$D$6-cost_acc-cost_wd*Inputs!$E$6*(1-$B3802)-cost_fx*Inputs!$D$6))</f>
        <v>172488.350199115</v>
      </c>
      <c r="H3802" s="0" t="n">
        <f aca="false">12*Inputs!$B$7*(MIN(1,$H$51*$C3802)*(ic*Inputs!$C$7+pE+fee_fx*Inputs!$D$7-cost_acc-cost_wd*Inputs!$E$7*$E3802-cost_fx*Inputs!$D$7-$F3802)+(1-MIN(1,$H$51*$C3802))*(1-MIN(1,Inputs!$G$7*$D3802)*churn_nonbuyers)*(ic*Inputs!$C$7+fee_wd*Inputs!$E$7*(1-$B3802)+fee_fx*Inputs!$D$7-cost_acc-cost_wd*Inputs!$E$7*(1-$B3802)-cost_fx*Inputs!$D$7))</f>
        <v>375440.479612256</v>
      </c>
      <c r="I3802" s="0" t="n">
        <f aca="false">12*Inputs!$B$8*(MIN(1,$H$52*$C3802)*(ic*Inputs!$C$8+pT-cost_acc-cost_wd*Inputs!$E$8-cost_fx*Inputs!$D$8-cost_ins)+(1-MIN(1,$H$52*$C3802))*(1-MIN(1,Inputs!$G$8*$D3802)*churn_nonbuyers)*(ic*Inputs!$C$8+fee_wd*Inputs!$E$8*(1-$B3802)+fee_fx*Inputs!$D$8-cost_acc-cost_wd*Inputs!$E$8*(1-$B3802)-cost_fx*Inputs!$D$8))</f>
        <v>145941.312102273</v>
      </c>
      <c r="J3802" s="0" t="n">
        <f aca="false">G3802+H3802+I3802-fixed</f>
        <v>-6129.85808635585</v>
      </c>
      <c r="K3802" s="0" t="n">
        <f aca="false">12*Inputs!$B$6*(1-MIN(1,Inputs!$G$6*$D3802)*churn_nonbuyers)*(ic*Inputs!$C$6+fee_wd*Inputs!$E$6*(1-$B3802)+fee_fx*Inputs!$D$6-cost_acc-cost_wd*Inputs!$E$6*(1-$B3802)-cost_fx*Inputs!$D$6)</f>
        <v>120560.858809812</v>
      </c>
      <c r="L3802" s="0" t="n">
        <f aca="false">12*Inputs!$B$7*(1-MIN(1,Inputs!$G$7*$D3802)*churn_nonbuyers)*(ic*Inputs!$C$7+fee_wd*Inputs!$E$7*(1-$B3802)+fee_fx*Inputs!$D$7-cost_acc-cost_wd*Inputs!$E$7*(1-$B3802)-cost_fx*Inputs!$D$7)</f>
        <v>317633.800565887</v>
      </c>
      <c r="M3802" s="0" t="n">
        <f aca="false">12*Inputs!$B$8*(1-MIN(1,Inputs!$G$8*$D3802)*churn_nonbuyers)*(ic*Inputs!$C$8+fee_wd*Inputs!$E$8*(1-$B3802)+fee_fx*Inputs!$D$8-cost_acc-cost_wd*Inputs!$E$8*(1-$B3802)-cost_fx*Inputs!$D$8)</f>
        <v>26094.187512456</v>
      </c>
      <c r="N3802" s="0" t="n">
        <f aca="false">K3802+L3802+I3802-fixed</f>
        <v>-115864.028522027</v>
      </c>
      <c r="O3802" s="0" t="n">
        <f aca="false">K3802+L3802+M3802-fixed</f>
        <v>-235711.153111845</v>
      </c>
      <c r="P3802" s="0" t="n">
        <f aca="false">12*Inputs!$B$6*(1-MIN(1,Inputs!$F$6*$D3802))*(ic*Inputs!$C$6+flat_fee-cost_acc-cost_wd*Inputs!$E$6*$E3802-cost_fx*Inputs!$D$6)+12*Inputs!$B$7*(1-MIN(1,Inputs!$F$7*$D3802))*(ic*Inputs!$C$7+flat_fee-cost_acc-cost_wd*Inputs!$E$7*$E3802-cost_fx*Inputs!$D$7)+12*Inputs!$B$8*(1-MIN(1,Inputs!$F$8*$D3802))*(ic*Inputs!$C$8+flat_fee-cost_acc-cost_wd*Inputs!$E$8*$E3802-cost_fx*Inputs!$D$8)-fixed</f>
        <v>-146830.2105064</v>
      </c>
    </row>
    <row r="3803" customFormat="false" ht="15" hidden="false" customHeight="false" outlineLevel="0" collapsed="false">
      <c r="A3803" s="0" t="n">
        <v>3738</v>
      </c>
      <c r="B3803" s="0" t="n">
        <v>0.243616</v>
      </c>
      <c r="C3803" s="0" t="n">
        <v>0.94665</v>
      </c>
      <c r="D3803" s="0" t="n">
        <v>1.932808</v>
      </c>
      <c r="E3803" s="0" t="n">
        <v>1.115322</v>
      </c>
      <c r="F3803" s="0" t="n">
        <v>0.211397</v>
      </c>
      <c r="G3803" s="0" t="n">
        <f aca="false">12*Inputs!$B$6*(MIN(1,$H$50*$C3803)*(ic*Inputs!$C$6+pS+fee_fx*Inputs!$D$6-cost_acc-cost_wd*Inputs!$E$6*$E3803-cost_fx*Inputs!$D$6-$F3803)+(1-MIN(1,$H$50*$C3803))*(1-MIN(1,Inputs!$G$6*$D3803)*churn_nonbuyers)*(ic*Inputs!$C$6+fee_wd*Inputs!$E$6*(1-$B3803)+fee_fx*Inputs!$D$6-cost_acc-cost_wd*Inputs!$E$6*(1-$B3803)-cost_fx*Inputs!$D$6))</f>
        <v>201485.176906138</v>
      </c>
      <c r="H3803" s="0" t="n">
        <f aca="false">12*Inputs!$B$7*(MIN(1,$H$51*$C3803)*(ic*Inputs!$C$7+pE+fee_fx*Inputs!$D$7-cost_acc-cost_wd*Inputs!$E$7*$E3803-cost_fx*Inputs!$D$7-$F3803)+(1-MIN(1,$H$51*$C3803))*(1-MIN(1,Inputs!$G$7*$D3803)*churn_nonbuyers)*(ic*Inputs!$C$7+fee_wd*Inputs!$E$7*(1-$B3803)+fee_fx*Inputs!$D$7-cost_acc-cost_wd*Inputs!$E$7*(1-$B3803)-cost_fx*Inputs!$D$7))</f>
        <v>398018.962313511</v>
      </c>
      <c r="I3803" s="0" t="n">
        <f aca="false">12*Inputs!$B$8*(MIN(1,$H$52*$C3803)*(ic*Inputs!$C$8+pT-cost_acc-cost_wd*Inputs!$E$8-cost_fx*Inputs!$D$8-cost_ins)+(1-MIN(1,$H$52*$C3803))*(1-MIN(1,Inputs!$G$8*$D3803)*churn_nonbuyers)*(ic*Inputs!$C$8+fee_wd*Inputs!$E$8*(1-$B3803)+fee_fx*Inputs!$D$8-cost_acc-cost_wd*Inputs!$E$8*(1-$B3803)-cost_fx*Inputs!$D$8))</f>
        <v>136453.9176</v>
      </c>
      <c r="J3803" s="0" t="n">
        <f aca="false">G3803+H3803+I3803-fixed</f>
        <v>35958.0568196483</v>
      </c>
      <c r="K3803" s="0" t="n">
        <f aca="false">12*Inputs!$B$6*(1-MIN(1,Inputs!$G$6*$D3803)*churn_nonbuyers)*(ic*Inputs!$C$6+fee_wd*Inputs!$E$6*(1-$B3803)+fee_fx*Inputs!$D$6-cost_acc-cost_wd*Inputs!$E$6*(1-$B3803)-cost_fx*Inputs!$D$6)</f>
        <v>150426.804626842</v>
      </c>
      <c r="L3803" s="0" t="n">
        <f aca="false">12*Inputs!$B$7*(1-MIN(1,Inputs!$G$7*$D3803)*churn_nonbuyers)*(ic*Inputs!$C$7+fee_wd*Inputs!$E$7*(1-$B3803)+fee_fx*Inputs!$D$7-cost_acc-cost_wd*Inputs!$E$7*(1-$B3803)-cost_fx*Inputs!$D$7)</f>
        <v>346774.178392105</v>
      </c>
      <c r="M3803" s="0" t="n">
        <f aca="false">12*Inputs!$B$8*(1-MIN(1,Inputs!$G$8*$D3803)*churn_nonbuyers)*(ic*Inputs!$C$8+fee_wd*Inputs!$E$8*(1-$B3803)+fee_fx*Inputs!$D$8-cost_acc-cost_wd*Inputs!$E$8*(1-$B3803)-cost_fx*Inputs!$D$8)</f>
        <v>0</v>
      </c>
      <c r="N3803" s="0" t="n">
        <f aca="false">K3803+L3803+I3803-fixed</f>
        <v>-66345.0993810534</v>
      </c>
      <c r="O3803" s="0" t="n">
        <f aca="false">K3803+L3803+M3803-fixed</f>
        <v>-202799.016981053</v>
      </c>
      <c r="P3803" s="0" t="n">
        <f aca="false">12*Inputs!$B$6*(1-MIN(1,Inputs!$F$6*$D3803))*(ic*Inputs!$C$6+flat_fee-cost_acc-cost_wd*Inputs!$E$6*$E3803-cost_fx*Inputs!$D$6)+12*Inputs!$B$7*(1-MIN(1,Inputs!$F$7*$D3803))*(ic*Inputs!$C$7+flat_fee-cost_acc-cost_wd*Inputs!$E$7*$E3803-cost_fx*Inputs!$D$7)+12*Inputs!$B$8*(1-MIN(1,Inputs!$F$8*$D3803))*(ic*Inputs!$C$8+flat_fee-cost_acc-cost_wd*Inputs!$E$8*$E3803-cost_fx*Inputs!$D$8)-fixed</f>
        <v>-430548.586667238</v>
      </c>
    </row>
    <row r="3804" customFormat="false" ht="15" hidden="false" customHeight="false" outlineLevel="0" collapsed="false">
      <c r="A3804" s="0" t="n">
        <v>3739</v>
      </c>
      <c r="B3804" s="0" t="n">
        <v>0.08378</v>
      </c>
      <c r="C3804" s="0" t="n">
        <v>1.043539</v>
      </c>
      <c r="D3804" s="0" t="n">
        <v>0.870821</v>
      </c>
      <c r="E3804" s="0" t="n">
        <v>1.332971</v>
      </c>
      <c r="F3804" s="0" t="n">
        <v>0.254752</v>
      </c>
      <c r="G3804" s="0" t="n">
        <f aca="false">12*Inputs!$B$6*(MIN(1,$H$50*$C3804)*(ic*Inputs!$C$6+pS+fee_fx*Inputs!$D$6-cost_acc-cost_wd*Inputs!$E$6*$E3804-cost_fx*Inputs!$D$6-$F3804)+(1-MIN(1,$H$50*$C3804))*(1-MIN(1,Inputs!$G$6*$D3804)*churn_nonbuyers)*(ic*Inputs!$C$6+fee_wd*Inputs!$E$6*(1-$B3804)+fee_fx*Inputs!$D$6-cost_acc-cost_wd*Inputs!$E$6*(1-$B3804)-cost_fx*Inputs!$D$6))</f>
        <v>228715.925381915</v>
      </c>
      <c r="H3804" s="0" t="n">
        <f aca="false">12*Inputs!$B$7*(MIN(1,$H$51*$C3804)*(ic*Inputs!$C$7+pE+fee_fx*Inputs!$D$7-cost_acc-cost_wd*Inputs!$E$7*$E3804-cost_fx*Inputs!$D$7-$F3804)+(1-MIN(1,$H$51*$C3804))*(1-MIN(1,Inputs!$G$7*$D3804)*churn_nonbuyers)*(ic*Inputs!$C$7+fee_wd*Inputs!$E$7*(1-$B3804)+fee_fx*Inputs!$D$7-cost_acc-cost_wd*Inputs!$E$7*(1-$B3804)-cost_fx*Inputs!$D$7))</f>
        <v>394384.342210805</v>
      </c>
      <c r="I3804" s="0" t="n">
        <f aca="false">12*Inputs!$B$8*(MIN(1,$H$52*$C3804)*(ic*Inputs!$C$8+pT-cost_acc-cost_wd*Inputs!$E$8-cost_fx*Inputs!$D$8-cost_ins)+(1-MIN(1,$H$52*$C3804))*(1-MIN(1,Inputs!$G$8*$D3804)*churn_nonbuyers)*(ic*Inputs!$C$8+fee_wd*Inputs!$E$8*(1-$B3804)+fee_fx*Inputs!$D$8-cost_acc-cost_wd*Inputs!$E$8*(1-$B3804)-cost_fx*Inputs!$D$8))</f>
        <v>184343.291793157</v>
      </c>
      <c r="J3804" s="0" t="n">
        <f aca="false">G3804+H3804+I3804-fixed</f>
        <v>107443.559385876</v>
      </c>
      <c r="K3804" s="0" t="n">
        <f aca="false">12*Inputs!$B$6*(1-MIN(1,Inputs!$G$6*$D3804)*churn_nonbuyers)*(ic*Inputs!$C$6+fee_wd*Inputs!$E$6*(1-$B3804)+fee_fx*Inputs!$D$6-cost_acc-cost_wd*Inputs!$E$6*(1-$B3804)-cost_fx*Inputs!$D$6)</f>
        <v>181283.097480336</v>
      </c>
      <c r="L3804" s="0" t="n">
        <f aca="false">12*Inputs!$B$7*(1-MIN(1,Inputs!$G$7*$D3804)*churn_nonbuyers)*(ic*Inputs!$C$7+fee_wd*Inputs!$E$7*(1-$B3804)+fee_fx*Inputs!$D$7-cost_acc-cost_wd*Inputs!$E$7*(1-$B3804)-cost_fx*Inputs!$D$7)</f>
        <v>380917.405080202</v>
      </c>
      <c r="M3804" s="0" t="n">
        <f aca="false">12*Inputs!$B$8*(1-MIN(1,Inputs!$G$8*$D3804)*churn_nonbuyers)*(ic*Inputs!$C$8+fee_wd*Inputs!$E$8*(1-$B3804)+fee_fx*Inputs!$D$8-cost_acc-cost_wd*Inputs!$E$8*(1-$B3804)-cost_fx*Inputs!$D$8)</f>
        <v>125864.746001568</v>
      </c>
      <c r="N3804" s="0" t="n">
        <f aca="false">K3804+L3804+I3804-fixed</f>
        <v>46543.7943536944</v>
      </c>
      <c r="O3804" s="0" t="n">
        <f aca="false">K3804+L3804+M3804-fixed</f>
        <v>-11934.7514378943</v>
      </c>
      <c r="P3804" s="0" t="n">
        <f aca="false">12*Inputs!$B$6*(1-MIN(1,Inputs!$F$6*$D3804))*(ic*Inputs!$C$6+flat_fee-cost_acc-cost_wd*Inputs!$E$6*$E3804-cost_fx*Inputs!$D$6)+12*Inputs!$B$7*(1-MIN(1,Inputs!$F$7*$D3804))*(ic*Inputs!$C$7+flat_fee-cost_acc-cost_wd*Inputs!$E$7*$E3804-cost_fx*Inputs!$D$7)+12*Inputs!$B$8*(1-MIN(1,Inputs!$F$8*$D3804))*(ic*Inputs!$C$8+flat_fee-cost_acc-cost_wd*Inputs!$E$8*$E3804-cost_fx*Inputs!$D$8)-fixed</f>
        <v>-10846.9034821598</v>
      </c>
    </row>
    <row r="3805" customFormat="false" ht="15" hidden="false" customHeight="false" outlineLevel="0" collapsed="false">
      <c r="A3805" s="0" t="n">
        <v>3740</v>
      </c>
      <c r="B3805" s="0" t="n">
        <v>0.321523</v>
      </c>
      <c r="C3805" s="0" t="n">
        <v>0.970588</v>
      </c>
      <c r="D3805" s="0" t="n">
        <v>0.862208</v>
      </c>
      <c r="E3805" s="0" t="n">
        <v>1.019788</v>
      </c>
      <c r="F3805" s="0" t="n">
        <v>0.290561</v>
      </c>
      <c r="G3805" s="0" t="n">
        <f aca="false">12*Inputs!$B$6*(MIN(1,$H$50*$C3805)*(ic*Inputs!$C$6+pS+fee_fx*Inputs!$D$6-cost_acc-cost_wd*Inputs!$E$6*$E3805-cost_fx*Inputs!$D$6-$F3805)+(1-MIN(1,$H$50*$C3805))*(1-MIN(1,Inputs!$G$6*$D3805)*churn_nonbuyers)*(ic*Inputs!$C$6+fee_wd*Inputs!$E$6*(1-$B3805)+fee_fx*Inputs!$D$6-cost_acc-cost_wd*Inputs!$E$6*(1-$B3805)-cost_fx*Inputs!$D$6))</f>
        <v>201462.583624439</v>
      </c>
      <c r="H3805" s="0" t="n">
        <f aca="false">12*Inputs!$B$7*(MIN(1,$H$51*$C3805)*(ic*Inputs!$C$7+pE+fee_fx*Inputs!$D$7-cost_acc-cost_wd*Inputs!$E$7*$E3805-cost_fx*Inputs!$D$7-$F3805)+(1-MIN(1,$H$51*$C3805))*(1-MIN(1,Inputs!$G$7*$D3805)*churn_nonbuyers)*(ic*Inputs!$C$7+fee_wd*Inputs!$E$7*(1-$B3805)+fee_fx*Inputs!$D$7-cost_acc-cost_wd*Inputs!$E$7*(1-$B3805)-cost_fx*Inputs!$D$7))</f>
        <v>406118.308791615</v>
      </c>
      <c r="I3805" s="0" t="n">
        <f aca="false">12*Inputs!$B$8*(MIN(1,$H$52*$C3805)*(ic*Inputs!$C$8+pT-cost_acc-cost_wd*Inputs!$E$8-cost_fx*Inputs!$D$8-cost_ins)+(1-MIN(1,$H$52*$C3805))*(1-MIN(1,Inputs!$G$8*$D3805)*churn_nonbuyers)*(ic*Inputs!$C$8+fee_wd*Inputs!$E$8*(1-$B3805)+fee_fx*Inputs!$D$8-cost_acc-cost_wd*Inputs!$E$8*(1-$B3805)-cost_fx*Inputs!$D$8))</f>
        <v>179427.919227385</v>
      </c>
      <c r="J3805" s="0" t="n">
        <f aca="false">G3805+H3805+I3805-fixed</f>
        <v>87008.8116434395</v>
      </c>
      <c r="K3805" s="0" t="n">
        <f aca="false">12*Inputs!$B$6*(1-MIN(1,Inputs!$G$6*$D3805)*churn_nonbuyers)*(ic*Inputs!$C$6+fee_wd*Inputs!$E$6*(1-$B3805)+fee_fx*Inputs!$D$6-cost_acc-cost_wd*Inputs!$E$6*(1-$B3805)-cost_fx*Inputs!$D$6)</f>
        <v>148605.613220045</v>
      </c>
      <c r="L3805" s="0" t="n">
        <f aca="false">12*Inputs!$B$7*(1-MIN(1,Inputs!$G$7*$D3805)*churn_nonbuyers)*(ic*Inputs!$C$7+fee_wd*Inputs!$E$7*(1-$B3805)+fee_fx*Inputs!$D$7-cost_acc-cost_wd*Inputs!$E$7*(1-$B3805)-cost_fx*Inputs!$D$7)</f>
        <v>347669.009148027</v>
      </c>
      <c r="M3805" s="0" t="n">
        <f aca="false">12*Inputs!$B$8*(1-MIN(1,Inputs!$G$8*$D3805)*churn_nonbuyers)*(ic*Inputs!$C$8+fee_wd*Inputs!$E$8*(1-$B3805)+fee_fx*Inputs!$D$8-cost_acc-cost_wd*Inputs!$E$8*(1-$B3805)-cost_fx*Inputs!$D$8)</f>
        <v>123284.194173542</v>
      </c>
      <c r="N3805" s="0" t="n">
        <f aca="false">K3805+L3805+I3805-fixed</f>
        <v>-24297.458404543</v>
      </c>
      <c r="O3805" s="0" t="n">
        <f aca="false">K3805+L3805+M3805-fixed</f>
        <v>-80441.1834583859</v>
      </c>
      <c r="P3805" s="0" t="n">
        <f aca="false">12*Inputs!$B$6*(1-MIN(1,Inputs!$F$6*$D3805))*(ic*Inputs!$C$6+flat_fee-cost_acc-cost_wd*Inputs!$E$6*$E3805-cost_fx*Inputs!$D$6)+12*Inputs!$B$7*(1-MIN(1,Inputs!$F$7*$D3805))*(ic*Inputs!$C$7+flat_fee-cost_acc-cost_wd*Inputs!$E$7*$E3805-cost_fx*Inputs!$D$7)+12*Inputs!$B$8*(1-MIN(1,Inputs!$F$8*$D3805))*(ic*Inputs!$C$8+flat_fee-cost_acc-cost_wd*Inputs!$E$8*$E3805-cost_fx*Inputs!$D$8)-fixed</f>
        <v>138973.96023296</v>
      </c>
    </row>
    <row r="3806" customFormat="false" ht="15" hidden="false" customHeight="false" outlineLevel="0" collapsed="false">
      <c r="A3806" s="0" t="n">
        <v>3741</v>
      </c>
      <c r="B3806" s="0" t="n">
        <v>0.243513</v>
      </c>
      <c r="C3806" s="0" t="n">
        <v>1.004274</v>
      </c>
      <c r="D3806" s="0" t="n">
        <v>1.599234</v>
      </c>
      <c r="E3806" s="0" t="n">
        <v>1.156087</v>
      </c>
      <c r="F3806" s="0" t="n">
        <v>0.269034</v>
      </c>
      <c r="G3806" s="0" t="n">
        <f aca="false">12*Inputs!$B$6*(MIN(1,$H$50*$C3806)*(ic*Inputs!$C$6+pS+fee_fx*Inputs!$D$6-cost_acc-cost_wd*Inputs!$E$6*$E3806-cost_fx*Inputs!$D$6-$F3806)+(1-MIN(1,$H$50*$C3806))*(1-MIN(1,Inputs!$G$6*$D3806)*churn_nonbuyers)*(ic*Inputs!$C$6+fee_wd*Inputs!$E$6*(1-$B3806)+fee_fx*Inputs!$D$6-cost_acc-cost_wd*Inputs!$E$6*(1-$B3806)-cost_fx*Inputs!$D$6))</f>
        <v>204883.04369293</v>
      </c>
      <c r="H3806" s="0" t="n">
        <f aca="false">12*Inputs!$B$7*(MIN(1,$H$51*$C3806)*(ic*Inputs!$C$7+pE+fee_fx*Inputs!$D$7-cost_acc-cost_wd*Inputs!$E$7*$E3806-cost_fx*Inputs!$D$7-$F3806)+(1-MIN(1,$H$51*$C3806))*(1-MIN(1,Inputs!$G$7*$D3806)*churn_nonbuyers)*(ic*Inputs!$C$7+fee_wd*Inputs!$E$7*(1-$B3806)+fee_fx*Inputs!$D$7-cost_acc-cost_wd*Inputs!$E$7*(1-$B3806)-cost_fx*Inputs!$D$7))</f>
        <v>395300.489875699</v>
      </c>
      <c r="I3806" s="0" t="n">
        <f aca="false">12*Inputs!$B$8*(MIN(1,$H$52*$C3806)*(ic*Inputs!$C$8+pT-cost_acc-cost_wd*Inputs!$E$8-cost_fx*Inputs!$D$8-cost_ins)+(1-MIN(1,$H$52*$C3806))*(1-MIN(1,Inputs!$G$8*$D3806)*churn_nonbuyers)*(ic*Inputs!$C$8+fee_wd*Inputs!$E$8*(1-$B3806)+fee_fx*Inputs!$D$8-cost_acc-cost_wd*Inputs!$E$8*(1-$B3806)-cost_fx*Inputs!$D$8))</f>
        <v>144760.071456</v>
      </c>
      <c r="J3806" s="0" t="n">
        <f aca="false">G3806+H3806+I3806-fixed</f>
        <v>44943.6050246289</v>
      </c>
      <c r="K3806" s="0" t="n">
        <f aca="false">12*Inputs!$B$6*(1-MIN(1,Inputs!$G$6*$D3806)*churn_nonbuyers)*(ic*Inputs!$C$6+fee_wd*Inputs!$E$6*(1-$B3806)+fee_fx*Inputs!$D$6-cost_acc-cost_wd*Inputs!$E$6*(1-$B3806)-cost_fx*Inputs!$D$6)</f>
        <v>153217.776017102</v>
      </c>
      <c r="L3806" s="0" t="n">
        <f aca="false">12*Inputs!$B$7*(1-MIN(1,Inputs!$G$7*$D3806)*churn_nonbuyers)*(ic*Inputs!$C$7+fee_wd*Inputs!$E$7*(1-$B3806)+fee_fx*Inputs!$D$7-cost_acc-cost_wd*Inputs!$E$7*(1-$B3806)-cost_fx*Inputs!$D$7)</f>
        <v>350472.149578262</v>
      </c>
      <c r="M3806" s="0" t="n">
        <f aca="false">12*Inputs!$B$8*(1-MIN(1,Inputs!$G$8*$D3806)*churn_nonbuyers)*(ic*Inputs!$C$8+fee_wd*Inputs!$E$8*(1-$B3806)+fee_fx*Inputs!$D$8-cost_acc-cost_wd*Inputs!$E$8*(1-$B3806)-cost_fx*Inputs!$D$8)</f>
        <v>0</v>
      </c>
      <c r="N3806" s="0" t="n">
        <f aca="false">K3806+L3806+I3806-fixed</f>
        <v>-51550.0029486362</v>
      </c>
      <c r="O3806" s="0" t="n">
        <f aca="false">K3806+L3806+M3806-fixed</f>
        <v>-196310.074404636</v>
      </c>
      <c r="P3806" s="0" t="n">
        <f aca="false">12*Inputs!$B$6*(1-MIN(1,Inputs!$F$6*$D3806))*(ic*Inputs!$C$6+flat_fee-cost_acc-cost_wd*Inputs!$E$6*$E3806-cost_fx*Inputs!$D$6)+12*Inputs!$B$7*(1-MIN(1,Inputs!$F$7*$D3806))*(ic*Inputs!$C$7+flat_fee-cost_acc-cost_wd*Inputs!$E$7*$E3806-cost_fx*Inputs!$D$7)+12*Inputs!$B$8*(1-MIN(1,Inputs!$F$8*$D3806))*(ic*Inputs!$C$8+flat_fee-cost_acc-cost_wd*Inputs!$E$8*$E3806-cost_fx*Inputs!$D$8)-fixed</f>
        <v>-312434.58218608</v>
      </c>
    </row>
    <row r="3807" customFormat="false" ht="15" hidden="false" customHeight="false" outlineLevel="0" collapsed="false">
      <c r="A3807" s="0" t="n">
        <v>3742</v>
      </c>
      <c r="B3807" s="0" t="n">
        <v>0.295595</v>
      </c>
      <c r="C3807" s="0" t="n">
        <v>0.918524</v>
      </c>
      <c r="D3807" s="0" t="n">
        <v>1.154245</v>
      </c>
      <c r="E3807" s="0" t="n">
        <v>1.040547</v>
      </c>
      <c r="F3807" s="0" t="n">
        <v>0.110871</v>
      </c>
      <c r="G3807" s="0" t="n">
        <f aca="false">12*Inputs!$B$6*(MIN(1,$H$50*$C3807)*(ic*Inputs!$C$6+pS+fee_fx*Inputs!$D$6-cost_acc-cost_wd*Inputs!$E$6*$E3807-cost_fx*Inputs!$D$6-$F3807)+(1-MIN(1,$H$50*$C3807))*(1-MIN(1,Inputs!$G$6*$D3807)*churn_nonbuyers)*(ic*Inputs!$C$6+fee_wd*Inputs!$E$6*(1-$B3807)+fee_fx*Inputs!$D$6-cost_acc-cost_wd*Inputs!$E$6*(1-$B3807)-cost_fx*Inputs!$D$6))</f>
        <v>203149.259991628</v>
      </c>
      <c r="H3807" s="0" t="n">
        <f aca="false">12*Inputs!$B$7*(MIN(1,$H$51*$C3807)*(ic*Inputs!$C$7+pE+fee_fx*Inputs!$D$7-cost_acc-cost_wd*Inputs!$E$7*$E3807-cost_fx*Inputs!$D$7-$F3807)+(1-MIN(1,$H$51*$C3807))*(1-MIN(1,Inputs!$G$7*$D3807)*churn_nonbuyers)*(ic*Inputs!$C$7+fee_wd*Inputs!$E$7*(1-$B3807)+fee_fx*Inputs!$D$7-cost_acc-cost_wd*Inputs!$E$7*(1-$B3807)-cost_fx*Inputs!$D$7))</f>
        <v>410595.313919952</v>
      </c>
      <c r="I3807" s="0" t="n">
        <f aca="false">12*Inputs!$B$8*(MIN(1,$H$52*$C3807)*(ic*Inputs!$C$8+pT-cost_acc-cost_wd*Inputs!$E$8-cost_fx*Inputs!$D$8-cost_ins)+(1-MIN(1,$H$52*$C3807))*(1-MIN(1,Inputs!$G$8*$D3807)*churn_nonbuyers)*(ic*Inputs!$C$8+fee_wd*Inputs!$E$8*(1-$B3807)+fee_fx*Inputs!$D$8-cost_acc-cost_wd*Inputs!$E$8*(1-$B3807)-cost_fx*Inputs!$D$8))</f>
        <v>153805.111450674</v>
      </c>
      <c r="J3807" s="0" t="n">
        <f aca="false">G3807+H3807+I3807-fixed</f>
        <v>67549.6853622536</v>
      </c>
      <c r="K3807" s="0" t="n">
        <f aca="false">12*Inputs!$B$6*(1-MIN(1,Inputs!$G$6*$D3807)*churn_nonbuyers)*(ic*Inputs!$C$6+fee_wd*Inputs!$E$6*(1-$B3807)+fee_fx*Inputs!$D$6-cost_acc-cost_wd*Inputs!$E$6*(1-$B3807)-cost_fx*Inputs!$D$6)</f>
        <v>149856.09156558</v>
      </c>
      <c r="L3807" s="0" t="n">
        <f aca="false">12*Inputs!$B$7*(1-MIN(1,Inputs!$G$7*$D3807)*churn_nonbuyers)*(ic*Inputs!$C$7+fee_wd*Inputs!$E$7*(1-$B3807)+fee_fx*Inputs!$D$7-cost_acc-cost_wd*Inputs!$E$7*(1-$B3807)-cost_fx*Inputs!$D$7)</f>
        <v>348146.509179348</v>
      </c>
      <c r="M3807" s="0" t="n">
        <f aca="false">12*Inputs!$B$8*(1-MIN(1,Inputs!$G$8*$D3807)*churn_nonbuyers)*(ic*Inputs!$C$8+fee_wd*Inputs!$E$8*(1-$B3807)+fee_fx*Inputs!$D$8-cost_acc-cost_wd*Inputs!$E$8*(1-$B3807)-cost_fx*Inputs!$D$8)</f>
        <v>59953.49450604</v>
      </c>
      <c r="N3807" s="0" t="n">
        <f aca="false">K3807+L3807+I3807-fixed</f>
        <v>-48192.287804398</v>
      </c>
      <c r="O3807" s="0" t="n">
        <f aca="false">K3807+L3807+M3807-fixed</f>
        <v>-142043.904749032</v>
      </c>
      <c r="P3807" s="0" t="n">
        <f aca="false">12*Inputs!$B$6*(1-MIN(1,Inputs!$F$6*$D3807))*(ic*Inputs!$C$6+flat_fee-cost_acc-cost_wd*Inputs!$E$6*$E3807-cost_fx*Inputs!$D$6)+12*Inputs!$B$7*(1-MIN(1,Inputs!$F$7*$D3807))*(ic*Inputs!$C$7+flat_fee-cost_acc-cost_wd*Inputs!$E$7*$E3807-cost_fx*Inputs!$D$7)+12*Inputs!$B$8*(1-MIN(1,Inputs!$F$8*$D3807))*(ic*Inputs!$C$8+flat_fee-cost_acc-cost_wd*Inputs!$E$8*$E3807-cost_fx*Inputs!$D$8)-fixed</f>
        <v>-32526.3770763999</v>
      </c>
    </row>
    <row r="3808" customFormat="false" ht="15" hidden="false" customHeight="false" outlineLevel="0" collapsed="false">
      <c r="A3808" s="0" t="n">
        <v>3743</v>
      </c>
      <c r="B3808" s="0" t="n">
        <v>0.220705</v>
      </c>
      <c r="C3808" s="0" t="n">
        <v>0.800219</v>
      </c>
      <c r="D3808" s="0" t="n">
        <v>1.898829</v>
      </c>
      <c r="E3808" s="0" t="n">
        <v>1.220121</v>
      </c>
      <c r="F3808" s="0" t="n">
        <v>0.166674</v>
      </c>
      <c r="G3808" s="0" t="n">
        <f aca="false">12*Inputs!$B$6*(MIN(1,$H$50*$C3808)*(ic*Inputs!$C$6+pS+fee_fx*Inputs!$D$6-cost_acc-cost_wd*Inputs!$E$6*$E3808-cost_fx*Inputs!$D$6-$F3808)+(1-MIN(1,$H$50*$C3808))*(1-MIN(1,Inputs!$G$6*$D3808)*churn_nonbuyers)*(ic*Inputs!$C$6+fee_wd*Inputs!$E$6*(1-$B3808)+fee_fx*Inputs!$D$6-cost_acc-cost_wd*Inputs!$E$6*(1-$B3808)-cost_fx*Inputs!$D$6))</f>
        <v>195539.270678166</v>
      </c>
      <c r="H3808" s="0" t="n">
        <f aca="false">12*Inputs!$B$7*(MIN(1,$H$51*$C3808)*(ic*Inputs!$C$7+pE+fee_fx*Inputs!$D$7-cost_acc-cost_wd*Inputs!$E$7*$E3808-cost_fx*Inputs!$D$7-$F3808)+(1-MIN(1,$H$51*$C3808))*(1-MIN(1,Inputs!$G$7*$D3808)*churn_nonbuyers)*(ic*Inputs!$C$7+fee_wd*Inputs!$E$7*(1-$B3808)+fee_fx*Inputs!$D$7-cost_acc-cost_wd*Inputs!$E$7*(1-$B3808)-cost_fx*Inputs!$D$7))</f>
        <v>384863.239288135</v>
      </c>
      <c r="I3808" s="0" t="n">
        <f aca="false">12*Inputs!$B$8*(MIN(1,$H$52*$C3808)*(ic*Inputs!$C$8+pT-cost_acc-cost_wd*Inputs!$E$8-cost_fx*Inputs!$D$8-cost_ins)+(1-MIN(1,$H$52*$C3808))*(1-MIN(1,Inputs!$G$8*$D3808)*churn_nonbuyers)*(ic*Inputs!$C$8+fee_wd*Inputs!$E$8*(1-$B3808)+fee_fx*Inputs!$D$8-cost_acc-cost_wd*Inputs!$E$8*(1-$B3808)-cost_fx*Inputs!$D$8))</f>
        <v>115346.767536</v>
      </c>
      <c r="J3808" s="0" t="n">
        <f aca="false">G3808+H3808+I3808-fixed</f>
        <v>-4250.7224976992</v>
      </c>
      <c r="K3808" s="0" t="n">
        <f aca="false">12*Inputs!$B$6*(1-MIN(1,Inputs!$G$6*$D3808)*churn_nonbuyers)*(ic*Inputs!$C$6+fee_wd*Inputs!$E$6*(1-$B3808)+fee_fx*Inputs!$D$6-cost_acc-cost_wd*Inputs!$E$6*(1-$B3808)-cost_fx*Inputs!$D$6)</f>
        <v>153695.667272004</v>
      </c>
      <c r="L3808" s="0" t="n">
        <f aca="false">12*Inputs!$B$7*(1-MIN(1,Inputs!$G$7*$D3808)*churn_nonbuyers)*(ic*Inputs!$C$7+fee_wd*Inputs!$E$7*(1-$B3808)+fee_fx*Inputs!$D$7-cost_acc-cost_wd*Inputs!$E$7*(1-$B3808)-cost_fx*Inputs!$D$7)</f>
        <v>350260.674571203</v>
      </c>
      <c r="M3808" s="0" t="n">
        <f aca="false">12*Inputs!$B$8*(1-MIN(1,Inputs!$G$8*$D3808)*churn_nonbuyers)*(ic*Inputs!$C$8+fee_wd*Inputs!$E$8*(1-$B3808)+fee_fx*Inputs!$D$8-cost_acc-cost_wd*Inputs!$E$8*(1-$B3808)-cost_fx*Inputs!$D$8)</f>
        <v>0</v>
      </c>
      <c r="N3808" s="0" t="n">
        <f aca="false">K3808+L3808+I3808-fixed</f>
        <v>-80696.8906207936</v>
      </c>
      <c r="O3808" s="0" t="n">
        <f aca="false">K3808+L3808+M3808-fixed</f>
        <v>-196043.658156794</v>
      </c>
      <c r="P3808" s="0" t="n">
        <f aca="false">12*Inputs!$B$6*(1-MIN(1,Inputs!$F$6*$D3808))*(ic*Inputs!$C$6+flat_fee-cost_acc-cost_wd*Inputs!$E$6*$E3808-cost_fx*Inputs!$D$6)+12*Inputs!$B$7*(1-MIN(1,Inputs!$F$7*$D3808))*(ic*Inputs!$C$7+flat_fee-cost_acc-cost_wd*Inputs!$E$7*$E3808-cost_fx*Inputs!$D$7)+12*Inputs!$B$8*(1-MIN(1,Inputs!$F$8*$D3808))*(ic*Inputs!$C$8+flat_fee-cost_acc-cost_wd*Inputs!$E$8*$E3808-cost_fx*Inputs!$D$8)-fixed</f>
        <v>-450862.522041986</v>
      </c>
    </row>
    <row r="3809" customFormat="false" ht="15" hidden="false" customHeight="false" outlineLevel="0" collapsed="false">
      <c r="A3809" s="0" t="n">
        <v>3744</v>
      </c>
      <c r="B3809" s="0" t="n">
        <v>0.384433</v>
      </c>
      <c r="C3809" s="0" t="n">
        <v>0.86098</v>
      </c>
      <c r="D3809" s="0" t="n">
        <v>0.799118</v>
      </c>
      <c r="E3809" s="0" t="n">
        <v>1.301425</v>
      </c>
      <c r="F3809" s="0" t="n">
        <v>0.084478</v>
      </c>
      <c r="G3809" s="0" t="n">
        <f aca="false">12*Inputs!$B$6*(MIN(1,$H$50*$C3809)*(ic*Inputs!$C$6+pS+fee_fx*Inputs!$D$6-cost_acc-cost_wd*Inputs!$E$6*$E3809-cost_fx*Inputs!$D$6-$F3809)+(1-MIN(1,$H$50*$C3809))*(1-MIN(1,Inputs!$G$6*$D3809)*churn_nonbuyers)*(ic*Inputs!$C$6+fee_wd*Inputs!$E$6*(1-$B3809)+fee_fx*Inputs!$D$6-cost_acc-cost_wd*Inputs!$E$6*(1-$B3809)-cost_fx*Inputs!$D$6))</f>
        <v>186352.825887479</v>
      </c>
      <c r="H3809" s="0" t="n">
        <f aca="false">12*Inputs!$B$7*(MIN(1,$H$51*$C3809)*(ic*Inputs!$C$7+pE+fee_fx*Inputs!$D$7-cost_acc-cost_wd*Inputs!$E$7*$E3809-cost_fx*Inputs!$D$7-$F3809)+(1-MIN(1,$H$51*$C3809))*(1-MIN(1,Inputs!$G$7*$D3809)*churn_nonbuyers)*(ic*Inputs!$C$7+fee_wd*Inputs!$E$7*(1-$B3809)+fee_fx*Inputs!$D$7-cost_acc-cost_wd*Inputs!$E$7*(1-$B3809)-cost_fx*Inputs!$D$7))</f>
        <v>376449.754715072</v>
      </c>
      <c r="I3809" s="0" t="n">
        <f aca="false">12*Inputs!$B$8*(MIN(1,$H$52*$C3809)*(ic*Inputs!$C$8+pT-cost_acc-cost_wd*Inputs!$E$8-cost_fx*Inputs!$D$8-cost_ins)+(1-MIN(1,$H$52*$C3809))*(1-MIN(1,Inputs!$G$8*$D3809)*churn_nonbuyers)*(ic*Inputs!$C$8+fee_wd*Inputs!$E$8*(1-$B3809)+fee_fx*Inputs!$D$8-cost_acc-cost_wd*Inputs!$E$8*(1-$B3809)-cost_fx*Inputs!$D$8))</f>
        <v>178015.406762628</v>
      </c>
      <c r="J3809" s="0" t="n">
        <f aca="false">G3809+H3809+I3809-fixed</f>
        <v>40817.987365179</v>
      </c>
      <c r="K3809" s="0" t="n">
        <f aca="false">12*Inputs!$B$6*(1-MIN(1,Inputs!$G$6*$D3809)*churn_nonbuyers)*(ic*Inputs!$C$6+fee_wd*Inputs!$E$6*(1-$B3809)+fee_fx*Inputs!$D$6-cost_acc-cost_wd*Inputs!$E$6*(1-$B3809)-cost_fx*Inputs!$D$6)</f>
        <v>140398.431336677</v>
      </c>
      <c r="L3809" s="0" t="n">
        <f aca="false">12*Inputs!$B$7*(1-MIN(1,Inputs!$G$7*$D3809)*churn_nonbuyers)*(ic*Inputs!$C$7+fee_wd*Inputs!$E$7*(1-$B3809)+fee_fx*Inputs!$D$7-cost_acc-cost_wd*Inputs!$E$7*(1-$B3809)-cost_fx*Inputs!$D$7)</f>
        <v>339502.652338006</v>
      </c>
      <c r="M3809" s="0" t="n">
        <f aca="false">12*Inputs!$B$8*(1-MIN(1,Inputs!$G$8*$D3809)*churn_nonbuyers)*(ic*Inputs!$C$8+fee_wd*Inputs!$E$8*(1-$B3809)+fee_fx*Inputs!$D$8-cost_acc-cost_wd*Inputs!$E$8*(1-$B3809)-cost_fx*Inputs!$D$8)</f>
        <v>135686.901651158</v>
      </c>
      <c r="N3809" s="0" t="n">
        <f aca="false">K3809+L3809+I3809-fixed</f>
        <v>-42083.5095626888</v>
      </c>
      <c r="O3809" s="0" t="n">
        <f aca="false">K3809+L3809+M3809-fixed</f>
        <v>-84412.0146741587</v>
      </c>
      <c r="P3809" s="0" t="n">
        <f aca="false">12*Inputs!$B$6*(1-MIN(1,Inputs!$F$6*$D3809))*(ic*Inputs!$C$6+flat_fee-cost_acc-cost_wd*Inputs!$E$6*$E3809-cost_fx*Inputs!$D$6)+12*Inputs!$B$7*(1-MIN(1,Inputs!$F$7*$D3809))*(ic*Inputs!$C$7+flat_fee-cost_acc-cost_wd*Inputs!$E$7*$E3809-cost_fx*Inputs!$D$7)+12*Inputs!$B$8*(1-MIN(1,Inputs!$F$8*$D3809))*(ic*Inputs!$C$8+flat_fee-cost_acc-cost_wd*Inputs!$E$8*$E3809-cost_fx*Inputs!$D$8)-fixed</f>
        <v>39007.178852</v>
      </c>
    </row>
    <row r="3810" customFormat="false" ht="15" hidden="false" customHeight="false" outlineLevel="0" collapsed="false">
      <c r="A3810" s="0" t="n">
        <v>3745</v>
      </c>
      <c r="B3810" s="0" t="n">
        <v>0.243893</v>
      </c>
      <c r="C3810" s="0" t="n">
        <v>0.83662</v>
      </c>
      <c r="D3810" s="0" t="n">
        <v>1.072787</v>
      </c>
      <c r="E3810" s="0" t="n">
        <v>1.058349</v>
      </c>
      <c r="F3810" s="0" t="n">
        <v>0.25453</v>
      </c>
      <c r="G3810" s="0" t="n">
        <f aca="false">12*Inputs!$B$6*(MIN(1,$H$50*$C3810)*(ic*Inputs!$C$6+pS+fee_fx*Inputs!$D$6-cost_acc-cost_wd*Inputs!$E$6*$E3810-cost_fx*Inputs!$D$6-$F3810)+(1-MIN(1,$H$50*$C3810))*(1-MIN(1,Inputs!$G$6*$D3810)*churn_nonbuyers)*(ic*Inputs!$C$6+fee_wd*Inputs!$E$6*(1-$B3810)+fee_fx*Inputs!$D$6-cost_acc-cost_wd*Inputs!$E$6*(1-$B3810)-cost_fx*Inputs!$D$6))</f>
        <v>202463.424296519</v>
      </c>
      <c r="H3810" s="0" t="n">
        <f aca="false">12*Inputs!$B$7*(MIN(1,$H$51*$C3810)*(ic*Inputs!$C$7+pE+fee_fx*Inputs!$D$7-cost_acc-cost_wd*Inputs!$E$7*$E3810-cost_fx*Inputs!$D$7-$F3810)+(1-MIN(1,$H$51*$C3810))*(1-MIN(1,Inputs!$G$7*$D3810)*churn_nonbuyers)*(ic*Inputs!$C$7+fee_wd*Inputs!$E$7*(1-$B3810)+fee_fx*Inputs!$D$7-cost_acc-cost_wd*Inputs!$E$7*(1-$B3810)-cost_fx*Inputs!$D$7))</f>
        <v>401768.798463583</v>
      </c>
      <c r="I3810" s="0" t="n">
        <f aca="false">12*Inputs!$B$8*(MIN(1,$H$52*$C3810)*(ic*Inputs!$C$8+pT-cost_acc-cost_wd*Inputs!$E$8-cost_fx*Inputs!$D$8-cost_ins)+(1-MIN(1,$H$52*$C3810))*(1-MIN(1,Inputs!$G$8*$D3810)*churn_nonbuyers)*(ic*Inputs!$C$8+fee_wd*Inputs!$E$8*(1-$B3810)+fee_fx*Inputs!$D$8-cost_acc-cost_wd*Inputs!$E$8*(1-$B3810)-cost_fx*Inputs!$D$8))</f>
        <v>153069.291690429</v>
      </c>
      <c r="J3810" s="0" t="n">
        <f aca="false">G3810+H3810+I3810-fixed</f>
        <v>57301.5144505311</v>
      </c>
      <c r="K3810" s="0" t="n">
        <f aca="false">12*Inputs!$B$6*(1-MIN(1,Inputs!$G$6*$D3810)*churn_nonbuyers)*(ic*Inputs!$C$6+fee_wd*Inputs!$E$6*(1-$B3810)+fee_fx*Inputs!$D$6-cost_acc-cost_wd*Inputs!$E$6*(1-$B3810)-cost_fx*Inputs!$D$6)</f>
        <v>157549.560766495</v>
      </c>
      <c r="L3810" s="0" t="n">
        <f aca="false">12*Inputs!$B$7*(1-MIN(1,Inputs!$G$7*$D3810)*churn_nonbuyers)*(ic*Inputs!$C$7+fee_wd*Inputs!$E$7*(1-$B3810)+fee_fx*Inputs!$D$7-cost_acc-cost_wd*Inputs!$E$7*(1-$B3810)-cost_fx*Inputs!$D$7)</f>
        <v>356233.283883897</v>
      </c>
      <c r="M3810" s="0" t="n">
        <f aca="false">12*Inputs!$B$8*(1-MIN(1,Inputs!$G$8*$D3810)*churn_nonbuyers)*(ic*Inputs!$C$8+fee_wd*Inputs!$E$8*(1-$B3810)+fee_fx*Inputs!$D$8-cost_acc-cost_wd*Inputs!$E$8*(1-$B3810)-cost_fx*Inputs!$D$8)</f>
        <v>78374.0422969776</v>
      </c>
      <c r="N3810" s="0" t="n">
        <f aca="false">K3810+L3810+I3810-fixed</f>
        <v>-33147.8636591781</v>
      </c>
      <c r="O3810" s="0" t="n">
        <f aca="false">K3810+L3810+M3810-fixed</f>
        <v>-107843.11305263</v>
      </c>
      <c r="P3810" s="0" t="n">
        <f aca="false">12*Inputs!$B$6*(1-MIN(1,Inputs!$F$6*$D3810))*(ic*Inputs!$C$6+flat_fee-cost_acc-cost_wd*Inputs!$E$6*$E3810-cost_fx*Inputs!$D$6)+12*Inputs!$B$7*(1-MIN(1,Inputs!$F$7*$D3810))*(ic*Inputs!$C$7+flat_fee-cost_acc-cost_wd*Inputs!$E$7*$E3810-cost_fx*Inputs!$D$7)+12*Inputs!$B$8*(1-MIN(1,Inputs!$F$8*$D3810))*(ic*Inputs!$C$8+flat_fee-cost_acc-cost_wd*Inputs!$E$8*$E3810-cost_fx*Inputs!$D$8)-fixed</f>
        <v>5237.89634312002</v>
      </c>
    </row>
    <row r="3811" customFormat="false" ht="15" hidden="false" customHeight="false" outlineLevel="0" collapsed="false">
      <c r="A3811" s="0" t="n">
        <v>3746</v>
      </c>
      <c r="B3811" s="0" t="n">
        <v>0.34112</v>
      </c>
      <c r="C3811" s="0" t="n">
        <v>0.868972</v>
      </c>
      <c r="D3811" s="0" t="n">
        <v>0.759581</v>
      </c>
      <c r="E3811" s="0" t="n">
        <v>1.054177</v>
      </c>
      <c r="F3811" s="0" t="n">
        <v>0.059003</v>
      </c>
      <c r="G3811" s="0" t="n">
        <f aca="false">12*Inputs!$B$6*(MIN(1,$H$50*$C3811)*(ic*Inputs!$C$6+pS+fee_fx*Inputs!$D$6-cost_acc-cost_wd*Inputs!$E$6*$E3811-cost_fx*Inputs!$D$6-$F3811)+(1-MIN(1,$H$50*$C3811))*(1-MIN(1,Inputs!$G$6*$D3811)*churn_nonbuyers)*(ic*Inputs!$C$6+fee_wd*Inputs!$E$6*(1-$B3811)+fee_fx*Inputs!$D$6-cost_acc-cost_wd*Inputs!$E$6*(1-$B3811)-cost_fx*Inputs!$D$6))</f>
        <v>198091.687826996</v>
      </c>
      <c r="H3811" s="0" t="n">
        <f aca="false">12*Inputs!$B$7*(MIN(1,$H$51*$C3811)*(ic*Inputs!$C$7+pE+fee_fx*Inputs!$D$7-cost_acc-cost_wd*Inputs!$E$7*$E3811-cost_fx*Inputs!$D$7-$F3811)+(1-MIN(1,$H$51*$C3811))*(1-MIN(1,Inputs!$G$7*$D3811)*churn_nonbuyers)*(ic*Inputs!$C$7+fee_wd*Inputs!$E$7*(1-$B3811)+fee_fx*Inputs!$D$7-cost_acc-cost_wd*Inputs!$E$7*(1-$B3811)-cost_fx*Inputs!$D$7))</f>
        <v>407064.293286611</v>
      </c>
      <c r="I3811" s="0" t="n">
        <f aca="false">12*Inputs!$B$8*(MIN(1,$H$52*$C3811)*(ic*Inputs!$C$8+pT-cost_acc-cost_wd*Inputs!$E$8-cost_fx*Inputs!$D$8-cost_ins)+(1-MIN(1,$H$52*$C3811))*(1-MIN(1,Inputs!$G$8*$D3811)*churn_nonbuyers)*(ic*Inputs!$C$8+fee_wd*Inputs!$E$8*(1-$B3811)+fee_fx*Inputs!$D$8-cost_acc-cost_wd*Inputs!$E$8*(1-$B3811)-cost_fx*Inputs!$D$8))</f>
        <v>182128.209313978</v>
      </c>
      <c r="J3811" s="0" t="n">
        <f aca="false">G3811+H3811+I3811-fixed</f>
        <v>87284.1904275845</v>
      </c>
      <c r="K3811" s="0" t="n">
        <f aca="false">12*Inputs!$B$6*(1-MIN(1,Inputs!$G$6*$D3811)*churn_nonbuyers)*(ic*Inputs!$C$6+fee_wd*Inputs!$E$6*(1-$B3811)+fee_fx*Inputs!$D$6-cost_acc-cost_wd*Inputs!$E$6*(1-$B3811)-cost_fx*Inputs!$D$6)</f>
        <v>146687.723069184</v>
      </c>
      <c r="L3811" s="0" t="n">
        <f aca="false">12*Inputs!$B$7*(1-MIN(1,Inputs!$G$7*$D3811)*churn_nonbuyers)*(ic*Inputs!$C$7+fee_wd*Inputs!$E$7*(1-$B3811)+fee_fx*Inputs!$D$7-cost_acc-cost_wd*Inputs!$E$7*(1-$B3811)-cost_fx*Inputs!$D$7)</f>
        <v>346010.17595351</v>
      </c>
      <c r="M3811" s="0" t="n">
        <f aca="false">12*Inputs!$B$8*(1-MIN(1,Inputs!$G$8*$D3811)*churn_nonbuyers)*(ic*Inputs!$C$8+fee_wd*Inputs!$E$8*(1-$B3811)+fee_fx*Inputs!$D$8-cost_acc-cost_wd*Inputs!$E$8*(1-$B3811)-cost_fx*Inputs!$D$8)</f>
        <v>145183.211016192</v>
      </c>
      <c r="N3811" s="0" t="n">
        <f aca="false">K3811+L3811+I3811-fixed</f>
        <v>-25173.8916633271</v>
      </c>
      <c r="O3811" s="0" t="n">
        <f aca="false">K3811+L3811+M3811-fixed</f>
        <v>-62118.8899611135</v>
      </c>
      <c r="P3811" s="0" t="n">
        <f aca="false">12*Inputs!$B$6*(1-MIN(1,Inputs!$F$6*$D3811))*(ic*Inputs!$C$6+flat_fee-cost_acc-cost_wd*Inputs!$E$6*$E3811-cost_fx*Inputs!$D$6)+12*Inputs!$B$7*(1-MIN(1,Inputs!$F$7*$D3811))*(ic*Inputs!$C$7+flat_fee-cost_acc-cost_wd*Inputs!$E$7*$E3811-cost_fx*Inputs!$D$7)+12*Inputs!$B$8*(1-MIN(1,Inputs!$F$8*$D3811))*(ic*Inputs!$C$8+flat_fee-cost_acc-cost_wd*Inputs!$E$8*$E3811-cost_fx*Inputs!$D$8)-fixed</f>
        <v>179520.49859288</v>
      </c>
    </row>
    <row r="3812" customFormat="false" ht="15" hidden="false" customHeight="false" outlineLevel="0" collapsed="false">
      <c r="A3812" s="0" t="n">
        <v>3747</v>
      </c>
      <c r="B3812" s="0" t="n">
        <v>0.074506</v>
      </c>
      <c r="C3812" s="0" t="n">
        <v>0.938479</v>
      </c>
      <c r="D3812" s="0" t="n">
        <v>0.824434</v>
      </c>
      <c r="E3812" s="0" t="n">
        <v>1.162455</v>
      </c>
      <c r="F3812" s="0" t="n">
        <v>0.305542</v>
      </c>
      <c r="G3812" s="0" t="n">
        <f aca="false">12*Inputs!$B$6*(MIN(1,$H$50*$C3812)*(ic*Inputs!$C$6+pS+fee_fx*Inputs!$D$6-cost_acc-cost_wd*Inputs!$E$6*$E3812-cost_fx*Inputs!$D$6-$F3812)+(1-MIN(1,$H$50*$C3812))*(1-MIN(1,Inputs!$G$6*$D3812)*churn_nonbuyers)*(ic*Inputs!$C$6+fee_wd*Inputs!$E$6*(1-$B3812)+fee_fx*Inputs!$D$6-cost_acc-cost_wd*Inputs!$E$6*(1-$B3812)-cost_fx*Inputs!$D$6))</f>
        <v>228120.200478301</v>
      </c>
      <c r="H3812" s="0" t="n">
        <f aca="false">12*Inputs!$B$7*(MIN(1,$H$51*$C3812)*(ic*Inputs!$C$7+pE+fee_fx*Inputs!$D$7-cost_acc-cost_wd*Inputs!$E$7*$E3812-cost_fx*Inputs!$D$7-$F3812)+(1-MIN(1,$H$51*$C3812))*(1-MIN(1,Inputs!$G$7*$D3812)*churn_nonbuyers)*(ic*Inputs!$C$7+fee_wd*Inputs!$E$7*(1-$B3812)+fee_fx*Inputs!$D$7-cost_acc-cost_wd*Inputs!$E$7*(1-$B3812)-cost_fx*Inputs!$D$7))</f>
        <v>409871.456953425</v>
      </c>
      <c r="I3812" s="0" t="n">
        <f aca="false">12*Inputs!$B$8*(MIN(1,$H$52*$C3812)*(ic*Inputs!$C$8+pT-cost_acc-cost_wd*Inputs!$E$8-cost_fx*Inputs!$D$8-cost_ins)+(1-MIN(1,$H$52*$C3812))*(1-MIN(1,Inputs!$G$8*$D3812)*churn_nonbuyers)*(ic*Inputs!$C$8+fee_wd*Inputs!$E$8*(1-$B3812)+fee_fx*Inputs!$D$8-cost_acc-cost_wd*Inputs!$E$8*(1-$B3812)-cost_fx*Inputs!$D$8))</f>
        <v>182111.625808214</v>
      </c>
      <c r="J3812" s="0" t="n">
        <f aca="false">G3812+H3812+I3812-fixed</f>
        <v>120103.28323994</v>
      </c>
      <c r="K3812" s="0" t="n">
        <f aca="false">12*Inputs!$B$6*(1-MIN(1,Inputs!$G$6*$D3812)*churn_nonbuyers)*(ic*Inputs!$C$6+fee_wd*Inputs!$E$6*(1-$B3812)+fee_fx*Inputs!$D$6-cost_acc-cost_wd*Inputs!$E$6*(1-$B3812)-cost_fx*Inputs!$D$6)</f>
        <v>183003.103293149</v>
      </c>
      <c r="L3812" s="0" t="n">
        <f aca="false">12*Inputs!$B$7*(1-MIN(1,Inputs!$G$7*$D3812)*churn_nonbuyers)*(ic*Inputs!$C$7+fee_wd*Inputs!$E$7*(1-$B3812)+fee_fx*Inputs!$D$7-cost_acc-cost_wd*Inputs!$E$7*(1-$B3812)-cost_fx*Inputs!$D$7)</f>
        <v>382764.139543889</v>
      </c>
      <c r="M3812" s="0" t="n">
        <f aca="false">12*Inputs!$B$8*(1-MIN(1,Inputs!$G$8*$D3812)*churn_nonbuyers)*(ic*Inputs!$C$8+fee_wd*Inputs!$E$8*(1-$B3812)+fee_fx*Inputs!$D$8-cost_acc-cost_wd*Inputs!$E$8*(1-$B3812)-cost_fx*Inputs!$D$8)</f>
        <v>136520.921074694</v>
      </c>
      <c r="N3812" s="0" t="n">
        <f aca="false">K3812+L3812+I3812-fixed</f>
        <v>47878.8686452518</v>
      </c>
      <c r="O3812" s="0" t="n">
        <f aca="false">K3812+L3812+M3812-fixed</f>
        <v>2288.1639117325</v>
      </c>
      <c r="P3812" s="0" t="n">
        <f aca="false">12*Inputs!$B$6*(1-MIN(1,Inputs!$F$6*$D3812))*(ic*Inputs!$C$6+flat_fee-cost_acc-cost_wd*Inputs!$E$6*$E3812-cost_fx*Inputs!$D$6)+12*Inputs!$B$7*(1-MIN(1,Inputs!$F$7*$D3812))*(ic*Inputs!$C$7+flat_fee-cost_acc-cost_wd*Inputs!$E$7*$E3812-cost_fx*Inputs!$D$7)+12*Inputs!$B$8*(1-MIN(1,Inputs!$F$8*$D3812))*(ic*Inputs!$C$8+flat_fee-cost_acc-cost_wd*Inputs!$E$8*$E3812-cost_fx*Inputs!$D$8)-fixed</f>
        <v>92452.8453608</v>
      </c>
    </row>
    <row r="3813" customFormat="false" ht="15" hidden="false" customHeight="false" outlineLevel="0" collapsed="false">
      <c r="A3813" s="0" t="n">
        <v>3748</v>
      </c>
      <c r="B3813" s="0" t="n">
        <v>0.424321</v>
      </c>
      <c r="C3813" s="0" t="n">
        <v>0.95787</v>
      </c>
      <c r="D3813" s="0" t="n">
        <v>1.687351</v>
      </c>
      <c r="E3813" s="0" t="n">
        <v>1.355171</v>
      </c>
      <c r="F3813" s="0" t="n">
        <v>0.405957</v>
      </c>
      <c r="G3813" s="0" t="n">
        <f aca="false">12*Inputs!$B$6*(MIN(1,$H$50*$C3813)*(ic*Inputs!$C$6+pS+fee_fx*Inputs!$D$6-cost_acc-cost_wd*Inputs!$E$6*$E3813-cost_fx*Inputs!$D$6-$F3813)+(1-MIN(1,$H$50*$C3813))*(1-MIN(1,Inputs!$G$6*$D3813)*churn_nonbuyers)*(ic*Inputs!$C$6+fee_wd*Inputs!$E$6*(1-$B3813)+fee_fx*Inputs!$D$6-cost_acc-cost_wd*Inputs!$E$6*(1-$B3813)-cost_fx*Inputs!$D$6))</f>
        <v>172389.924921144</v>
      </c>
      <c r="H3813" s="0" t="n">
        <f aca="false">12*Inputs!$B$7*(MIN(1,$H$51*$C3813)*(ic*Inputs!$C$7+pE+fee_fx*Inputs!$D$7-cost_acc-cost_wd*Inputs!$E$7*$E3813-cost_fx*Inputs!$D$7-$F3813)+(1-MIN(1,$H$51*$C3813))*(1-MIN(1,Inputs!$G$7*$D3813)*churn_nonbuyers)*(ic*Inputs!$C$7+fee_wd*Inputs!$E$7*(1-$B3813)+fee_fx*Inputs!$D$7-cost_acc-cost_wd*Inputs!$E$7*(1-$B3813)-cost_fx*Inputs!$D$7))</f>
        <v>347858.505387908</v>
      </c>
      <c r="I3813" s="0" t="n">
        <f aca="false">12*Inputs!$B$8*(MIN(1,$H$52*$C3813)*(ic*Inputs!$C$8+pT-cost_acc-cost_wd*Inputs!$E$8-cost_fx*Inputs!$D$8-cost_ins)+(1-MIN(1,$H$52*$C3813))*(1-MIN(1,Inputs!$G$8*$D3813)*churn_nonbuyers)*(ic*Inputs!$C$8+fee_wd*Inputs!$E$8*(1-$B3813)+fee_fx*Inputs!$D$8-cost_acc-cost_wd*Inputs!$E$8*(1-$B3813)-cost_fx*Inputs!$D$8))</f>
        <v>138071.21328</v>
      </c>
      <c r="J3813" s="0" t="n">
        <f aca="false">G3813+H3813+I3813-fixed</f>
        <v>-41680.3564109479</v>
      </c>
      <c r="K3813" s="0" t="n">
        <f aca="false">12*Inputs!$B$6*(1-MIN(1,Inputs!$G$6*$D3813)*churn_nonbuyers)*(ic*Inputs!$C$6+fee_wd*Inputs!$E$6*(1-$B3813)+fee_fx*Inputs!$D$6-cost_acc-cost_wd*Inputs!$E$6*(1-$B3813)-cost_fx*Inputs!$D$6)</f>
        <v>128644.322858431</v>
      </c>
      <c r="L3813" s="0" t="n">
        <f aca="false">12*Inputs!$B$7*(1-MIN(1,Inputs!$G$7*$D3813)*churn_nonbuyers)*(ic*Inputs!$C$7+fee_wd*Inputs!$E$7*(1-$B3813)+fee_fx*Inputs!$D$7-cost_acc-cost_wd*Inputs!$E$7*(1-$B3813)-cost_fx*Inputs!$D$7)</f>
        <v>324780.605267059</v>
      </c>
      <c r="M3813" s="0" t="n">
        <f aca="false">12*Inputs!$B$8*(1-MIN(1,Inputs!$G$8*$D3813)*churn_nonbuyers)*(ic*Inputs!$C$8+fee_wd*Inputs!$E$8*(1-$B3813)+fee_fx*Inputs!$D$8-cost_acc-cost_wd*Inputs!$E$8*(1-$B3813)-cost_fx*Inputs!$D$8)</f>
        <v>0</v>
      </c>
      <c r="N3813" s="0" t="n">
        <f aca="false">K3813+L3813+I3813-fixed</f>
        <v>-108503.85859451</v>
      </c>
      <c r="O3813" s="0" t="n">
        <f aca="false">K3813+L3813+M3813-fixed</f>
        <v>-246575.07187451</v>
      </c>
      <c r="P3813" s="0" t="n">
        <f aca="false">12*Inputs!$B$6*(1-MIN(1,Inputs!$F$6*$D3813))*(ic*Inputs!$C$6+flat_fee-cost_acc-cost_wd*Inputs!$E$6*$E3813-cost_fx*Inputs!$D$6)+12*Inputs!$B$7*(1-MIN(1,Inputs!$F$7*$D3813))*(ic*Inputs!$C$7+flat_fee-cost_acc-cost_wd*Inputs!$E$7*$E3813-cost_fx*Inputs!$D$7)+12*Inputs!$B$8*(1-MIN(1,Inputs!$F$8*$D3813))*(ic*Inputs!$C$8+flat_fee-cost_acc-cost_wd*Inputs!$E$8*$E3813-cost_fx*Inputs!$D$8)-fixed</f>
        <v>-411987.83264296</v>
      </c>
    </row>
    <row r="3814" customFormat="false" ht="15" hidden="false" customHeight="false" outlineLevel="0" collapsed="false">
      <c r="A3814" s="0" t="n">
        <v>3749</v>
      </c>
      <c r="B3814" s="0" t="n">
        <v>0.292818</v>
      </c>
      <c r="C3814" s="0" t="n">
        <v>0.706962</v>
      </c>
      <c r="D3814" s="0" t="n">
        <v>0.864285</v>
      </c>
      <c r="E3814" s="0" t="n">
        <v>1.280566</v>
      </c>
      <c r="F3814" s="0" t="n">
        <v>0.309151</v>
      </c>
      <c r="G3814" s="0" t="n">
        <f aca="false">12*Inputs!$B$6*(MIN(1,$H$50*$C3814)*(ic*Inputs!$C$6+pS+fee_fx*Inputs!$D$6-cost_acc-cost_wd*Inputs!$E$6*$E3814-cost_fx*Inputs!$D$6-$F3814)+(1-MIN(1,$H$50*$C3814))*(1-MIN(1,Inputs!$G$6*$D3814)*churn_nonbuyers)*(ic*Inputs!$C$6+fee_wd*Inputs!$E$6*(1-$B3814)+fee_fx*Inputs!$D$6-cost_acc-cost_wd*Inputs!$E$6*(1-$B3814)-cost_fx*Inputs!$D$6))</f>
        <v>186271.39324297</v>
      </c>
      <c r="H3814" s="0" t="n">
        <f aca="false">12*Inputs!$B$7*(MIN(1,$H$51*$C3814)*(ic*Inputs!$C$7+pE+fee_fx*Inputs!$D$7-cost_acc-cost_wd*Inputs!$E$7*$E3814-cost_fx*Inputs!$D$7-$F3814)+(1-MIN(1,$H$51*$C3814))*(1-MIN(1,Inputs!$G$7*$D3814)*churn_nonbuyers)*(ic*Inputs!$C$7+fee_wd*Inputs!$E$7*(1-$B3814)+fee_fx*Inputs!$D$7-cost_acc-cost_wd*Inputs!$E$7*(1-$B3814)-cost_fx*Inputs!$D$7))</f>
        <v>371119.131798646</v>
      </c>
      <c r="I3814" s="0" t="n">
        <f aca="false">12*Inputs!$B$8*(MIN(1,$H$52*$C3814)*(ic*Inputs!$C$8+pT-cost_acc-cost_wd*Inputs!$E$8-cost_fx*Inputs!$D$8-cost_ins)+(1-MIN(1,$H$52*$C3814))*(1-MIN(1,Inputs!$G$8*$D3814)*churn_nonbuyers)*(ic*Inputs!$C$8+fee_wd*Inputs!$E$8*(1-$B3814)+fee_fx*Inputs!$D$8-cost_acc-cost_wd*Inputs!$E$8*(1-$B3814)-cost_fx*Inputs!$D$8))</f>
        <v>164224.99505163</v>
      </c>
      <c r="J3814" s="0" t="n">
        <f aca="false">G3814+H3814+I3814-fixed</f>
        <v>21615.5200932466</v>
      </c>
      <c r="K3814" s="0" t="n">
        <f aca="false">12*Inputs!$B$6*(1-MIN(1,Inputs!$G$6*$D3814)*churn_nonbuyers)*(ic*Inputs!$C$6+fee_wd*Inputs!$E$6*(1-$B3814)+fee_fx*Inputs!$D$6-cost_acc-cost_wd*Inputs!$E$6*(1-$B3814)-cost_fx*Inputs!$D$6)</f>
        <v>152544.378276936</v>
      </c>
      <c r="L3814" s="0" t="n">
        <f aca="false">12*Inputs!$B$7*(1-MIN(1,Inputs!$G$7*$D3814)*churn_nonbuyers)*(ic*Inputs!$C$7+fee_wd*Inputs!$E$7*(1-$B3814)+fee_fx*Inputs!$D$7-cost_acc-cost_wd*Inputs!$E$7*(1-$B3814)-cost_fx*Inputs!$D$7)</f>
        <v>351673.114486162</v>
      </c>
      <c r="M3814" s="0" t="n">
        <f aca="false">12*Inputs!$B$8*(1-MIN(1,Inputs!$G$8*$D3814)*churn_nonbuyers)*(ic*Inputs!$C$8+fee_wd*Inputs!$E$8*(1-$B3814)+fee_fx*Inputs!$D$8-cost_acc-cost_wd*Inputs!$E$8*(1-$B3814)-cost_fx*Inputs!$D$8)</f>
        <v>123376.326892368</v>
      </c>
      <c r="N3814" s="0" t="n">
        <f aca="false">K3814+L3814+I3814-fixed</f>
        <v>-31557.5121852719</v>
      </c>
      <c r="O3814" s="0" t="n">
        <f aca="false">K3814+L3814+M3814-fixed</f>
        <v>-72406.1803445343</v>
      </c>
      <c r="P3814" s="0" t="n">
        <f aca="false">12*Inputs!$B$6*(1-MIN(1,Inputs!$F$6*$D3814))*(ic*Inputs!$C$6+flat_fee-cost_acc-cost_wd*Inputs!$E$6*$E3814-cost_fx*Inputs!$D$6)+12*Inputs!$B$7*(1-MIN(1,Inputs!$F$7*$D3814))*(ic*Inputs!$C$7+flat_fee-cost_acc-cost_wd*Inputs!$E$7*$E3814-cost_fx*Inputs!$D$7)+12*Inputs!$B$8*(1-MIN(1,Inputs!$F$8*$D3814))*(ic*Inputs!$C$8+flat_fee-cost_acc-cost_wd*Inputs!$E$8*$E3814-cost_fx*Inputs!$D$8)-fixed</f>
        <v>16662.4929944</v>
      </c>
    </row>
    <row r="3815" customFormat="false" ht="15" hidden="false" customHeight="false" outlineLevel="0" collapsed="false">
      <c r="A3815" s="0" t="n">
        <v>3750</v>
      </c>
      <c r="B3815" s="0" t="n">
        <v>0.192873</v>
      </c>
      <c r="C3815" s="0" t="n">
        <v>0.971386</v>
      </c>
      <c r="D3815" s="0" t="n">
        <v>0.941097</v>
      </c>
      <c r="E3815" s="0" t="n">
        <v>1.398153</v>
      </c>
      <c r="F3815" s="0" t="n">
        <v>0.219351</v>
      </c>
      <c r="G3815" s="0" t="n">
        <f aca="false">12*Inputs!$B$6*(MIN(1,$H$50*$C3815)*(ic*Inputs!$C$6+pS+fee_fx*Inputs!$D$6-cost_acc-cost_wd*Inputs!$E$6*$E3815-cost_fx*Inputs!$D$6-$F3815)+(1-MIN(1,$H$50*$C3815))*(1-MIN(1,Inputs!$G$6*$D3815)*churn_nonbuyers)*(ic*Inputs!$C$6+fee_wd*Inputs!$E$6*(1-$B3815)+fee_fx*Inputs!$D$6-cost_acc-cost_wd*Inputs!$E$6*(1-$B3815)-cost_fx*Inputs!$D$6))</f>
        <v>210348.697569344</v>
      </c>
      <c r="H3815" s="0" t="n">
        <f aca="false">12*Inputs!$B$7*(MIN(1,$H$51*$C3815)*(ic*Inputs!$C$7+pE+fee_fx*Inputs!$D$7-cost_acc-cost_wd*Inputs!$E$7*$E3815-cost_fx*Inputs!$D$7-$F3815)+(1-MIN(1,$H$51*$C3815))*(1-MIN(1,Inputs!$G$7*$D3815)*churn_nonbuyers)*(ic*Inputs!$C$7+fee_wd*Inputs!$E$7*(1-$B3815)+fee_fx*Inputs!$D$7-cost_acc-cost_wd*Inputs!$E$7*(1-$B3815)-cost_fx*Inputs!$D$7))</f>
        <v>378301.387621994</v>
      </c>
      <c r="I3815" s="0" t="n">
        <f aca="false">12*Inputs!$B$8*(MIN(1,$H$52*$C3815)*(ic*Inputs!$C$8+pT-cost_acc-cost_wd*Inputs!$E$8-cost_fx*Inputs!$D$8-cost_ins)+(1-MIN(1,$H$52*$C3815))*(1-MIN(1,Inputs!$G$8*$D3815)*churn_nonbuyers)*(ic*Inputs!$C$8+fee_wd*Inputs!$E$8*(1-$B3815)+fee_fx*Inputs!$D$8-cost_acc-cost_wd*Inputs!$E$8*(1-$B3815)-cost_fx*Inputs!$D$8))</f>
        <v>174652.788805364</v>
      </c>
      <c r="J3815" s="0" t="n">
        <f aca="false">G3815+H3815+I3815-fixed</f>
        <v>63302.8739967016</v>
      </c>
      <c r="K3815" s="0" t="n">
        <f aca="false">12*Inputs!$B$6*(1-MIN(1,Inputs!$G$6*$D3815)*churn_nonbuyers)*(ic*Inputs!$C$6+fee_wd*Inputs!$E$6*(1-$B3815)+fee_fx*Inputs!$D$6-cost_acc-cost_wd*Inputs!$E$6*(1-$B3815)-cost_fx*Inputs!$D$6)</f>
        <v>165646.918092103</v>
      </c>
      <c r="L3815" s="0" t="n">
        <f aca="false">12*Inputs!$B$7*(1-MIN(1,Inputs!$G$7*$D3815)*churn_nonbuyers)*(ic*Inputs!$C$7+fee_wd*Inputs!$E$7*(1-$B3815)+fee_fx*Inputs!$D$7-cost_acc-cost_wd*Inputs!$E$7*(1-$B3815)-cost_fx*Inputs!$D$7)</f>
        <v>364826.911399262</v>
      </c>
      <c r="M3815" s="0" t="n">
        <f aca="false">12*Inputs!$B$8*(1-MIN(1,Inputs!$G$8*$D3815)*churn_nonbuyers)*(ic*Inputs!$C$8+fee_wd*Inputs!$E$8*(1-$B3815)+fee_fx*Inputs!$D$8-cost_acc-cost_wd*Inputs!$E$8*(1-$B3815)-cost_fx*Inputs!$D$8)</f>
        <v>108219.063416482</v>
      </c>
      <c r="N3815" s="0" t="n">
        <f aca="false">K3815+L3815+I3815-fixed</f>
        <v>5126.61829672917</v>
      </c>
      <c r="O3815" s="0" t="n">
        <f aca="false">K3815+L3815+M3815-fixed</f>
        <v>-61307.1070921532</v>
      </c>
      <c r="P3815" s="0" t="n">
        <f aca="false">12*Inputs!$B$6*(1-MIN(1,Inputs!$F$6*$D3815))*(ic*Inputs!$C$6+flat_fee-cost_acc-cost_wd*Inputs!$E$6*$E3815-cost_fx*Inputs!$D$6)+12*Inputs!$B$7*(1-MIN(1,Inputs!$F$7*$D3815))*(ic*Inputs!$C$7+flat_fee-cost_acc-cost_wd*Inputs!$E$7*$E3815-cost_fx*Inputs!$D$7)+12*Inputs!$B$8*(1-MIN(1,Inputs!$F$8*$D3815))*(ic*Inputs!$C$8+flat_fee-cost_acc-cost_wd*Inputs!$E$8*$E3815-cost_fx*Inputs!$D$8)-fixed</f>
        <v>-73941.62249416</v>
      </c>
    </row>
    <row r="3816" customFormat="false" ht="15" hidden="false" customHeight="false" outlineLevel="0" collapsed="false">
      <c r="A3816" s="0" t="n">
        <v>3751</v>
      </c>
      <c r="B3816" s="0" t="n">
        <v>0.28916</v>
      </c>
      <c r="C3816" s="0" t="n">
        <v>1.094119</v>
      </c>
      <c r="D3816" s="0" t="n">
        <v>0.975818</v>
      </c>
      <c r="E3816" s="0" t="n">
        <v>1.355635</v>
      </c>
      <c r="F3816" s="0" t="n">
        <v>0.108406</v>
      </c>
      <c r="G3816" s="0" t="n">
        <f aca="false">12*Inputs!$B$6*(MIN(1,$H$50*$C3816)*(ic*Inputs!$C$6+pS+fee_fx*Inputs!$D$6-cost_acc-cost_wd*Inputs!$E$6*$E3816-cost_fx*Inputs!$D$6-$F3816)+(1-MIN(1,$H$50*$C3816))*(1-MIN(1,Inputs!$G$6*$D3816)*churn_nonbuyers)*(ic*Inputs!$C$6+fee_wd*Inputs!$E$6*(1-$B3816)+fee_fx*Inputs!$D$6-cost_acc-cost_wd*Inputs!$E$6*(1-$B3816)-cost_fx*Inputs!$D$6))</f>
        <v>207555.49332162</v>
      </c>
      <c r="H3816" s="0" t="n">
        <f aca="false">12*Inputs!$B$7*(MIN(1,$H$51*$C3816)*(ic*Inputs!$C$7+pE+fee_fx*Inputs!$D$7-cost_acc-cost_wd*Inputs!$E$7*$E3816-cost_fx*Inputs!$D$7-$F3816)+(1-MIN(1,$H$51*$C3816))*(1-MIN(1,Inputs!$G$7*$D3816)*churn_nonbuyers)*(ic*Inputs!$C$7+fee_wd*Inputs!$E$7*(1-$B3816)+fee_fx*Inputs!$D$7-cost_acc-cost_wd*Inputs!$E$7*(1-$B3816)-cost_fx*Inputs!$D$7))</f>
        <v>384565.981766372</v>
      </c>
      <c r="I3816" s="0" t="n">
        <f aca="false">12*Inputs!$B$8*(MIN(1,$H$52*$C3816)*(ic*Inputs!$C$8+pT-cost_acc-cost_wd*Inputs!$E$8-cost_fx*Inputs!$D$8-cost_ins)+(1-MIN(1,$H$52*$C3816))*(1-MIN(1,Inputs!$G$8*$D3816)*churn_nonbuyers)*(ic*Inputs!$C$8+fee_wd*Inputs!$E$8*(1-$B3816)+fee_fx*Inputs!$D$8-cost_acc-cost_wd*Inputs!$E$8*(1-$B3816)-cost_fx*Inputs!$D$8))</f>
        <v>180899.070910418</v>
      </c>
      <c r="J3816" s="0" t="n">
        <f aca="false">G3816+H3816+I3816-fixed</f>
        <v>73020.5459984101</v>
      </c>
      <c r="K3816" s="0" t="n">
        <f aca="false">12*Inputs!$B$6*(1-MIN(1,Inputs!$G$6*$D3816)*churn_nonbuyers)*(ic*Inputs!$C$6+fee_wd*Inputs!$E$6*(1-$B3816)+fee_fx*Inputs!$D$6-cost_acc-cost_wd*Inputs!$E$6*(1-$B3816)-cost_fx*Inputs!$D$6)</f>
        <v>152156.320796736</v>
      </c>
      <c r="L3816" s="0" t="n">
        <f aca="false">12*Inputs!$B$7*(1-MIN(1,Inputs!$G$7*$D3816)*churn_nonbuyers)*(ic*Inputs!$C$7+fee_wd*Inputs!$E$7*(1-$B3816)+fee_fx*Inputs!$D$7-cost_acc-cost_wd*Inputs!$E$7*(1-$B3816)-cost_fx*Inputs!$D$7)</f>
        <v>350976.429214042</v>
      </c>
      <c r="M3816" s="0" t="n">
        <f aca="false">12*Inputs!$B$8*(1-MIN(1,Inputs!$G$8*$D3816)*churn_nonbuyers)*(ic*Inputs!$C$8+fee_wd*Inputs!$E$8*(1-$B3816)+fee_fx*Inputs!$D$8-cost_acc-cost_wd*Inputs!$E$8*(1-$B3816)-cost_fx*Inputs!$D$8)</f>
        <v>99046.252464768</v>
      </c>
      <c r="N3816" s="0" t="n">
        <f aca="false">K3816+L3816+I3816-fixed</f>
        <v>-15968.1790788039</v>
      </c>
      <c r="O3816" s="0" t="n">
        <f aca="false">K3816+L3816+M3816-fixed</f>
        <v>-97820.9975244543</v>
      </c>
      <c r="P3816" s="0" t="n">
        <f aca="false">12*Inputs!$B$6*(1-MIN(1,Inputs!$F$6*$D3816))*(ic*Inputs!$C$6+flat_fee-cost_acc-cost_wd*Inputs!$E$6*$E3816-cost_fx*Inputs!$D$6)+12*Inputs!$B$7*(1-MIN(1,Inputs!$F$7*$D3816))*(ic*Inputs!$C$7+flat_fee-cost_acc-cost_wd*Inputs!$E$7*$E3816-cost_fx*Inputs!$D$7)+12*Inputs!$B$8*(1-MIN(1,Inputs!$F$8*$D3816))*(ic*Inputs!$C$8+flat_fee-cost_acc-cost_wd*Inputs!$E$8*$E3816-cost_fx*Inputs!$D$8)-fixed</f>
        <v>-71589.4048407999</v>
      </c>
    </row>
    <row r="3817" customFormat="false" ht="15" hidden="false" customHeight="false" outlineLevel="0" collapsed="false">
      <c r="A3817" s="0" t="n">
        <v>3752</v>
      </c>
      <c r="B3817" s="0" t="n">
        <v>0.286155</v>
      </c>
      <c r="C3817" s="0" t="n">
        <v>0.836676</v>
      </c>
      <c r="D3817" s="0" t="n">
        <v>0.978586</v>
      </c>
      <c r="E3817" s="0" t="n">
        <v>1.125517</v>
      </c>
      <c r="F3817" s="0" t="n">
        <v>0.031074</v>
      </c>
      <c r="G3817" s="0" t="n">
        <f aca="false">12*Inputs!$B$6*(MIN(1,$H$50*$C3817)*(ic*Inputs!$C$6+pS+fee_fx*Inputs!$D$6-cost_acc-cost_wd*Inputs!$E$6*$E3817-cost_fx*Inputs!$D$6-$F3817)+(1-MIN(1,$H$50*$C3817))*(1-MIN(1,Inputs!$G$6*$D3817)*churn_nonbuyers)*(ic*Inputs!$C$6+fee_wd*Inputs!$E$6*(1-$B3817)+fee_fx*Inputs!$D$6-cost_acc-cost_wd*Inputs!$E$6*(1-$B3817)-cost_fx*Inputs!$D$6))</f>
        <v>200810.292365754</v>
      </c>
      <c r="H3817" s="0" t="n">
        <f aca="false">12*Inputs!$B$7*(MIN(1,$H$51*$C3817)*(ic*Inputs!$C$7+pE+fee_fx*Inputs!$D$7-cost_acc-cost_wd*Inputs!$E$7*$E3817-cost_fx*Inputs!$D$7-$F3817)+(1-MIN(1,$H$51*$C3817))*(1-MIN(1,Inputs!$G$7*$D3817)*churn_nonbuyers)*(ic*Inputs!$C$7+fee_wd*Inputs!$E$7*(1-$B3817)+fee_fx*Inputs!$D$7-cost_acc-cost_wd*Inputs!$E$7*(1-$B3817)-cost_fx*Inputs!$D$7))</f>
        <v>402828.697829929</v>
      </c>
      <c r="I3817" s="0" t="n">
        <f aca="false">12*Inputs!$B$8*(MIN(1,$H$52*$C3817)*(ic*Inputs!$C$8+pT-cost_acc-cost_wd*Inputs!$E$8-cost_fx*Inputs!$D$8-cost_ins)+(1-MIN(1,$H$52*$C3817))*(1-MIN(1,Inputs!$G$8*$D3817)*churn_nonbuyers)*(ic*Inputs!$C$8+fee_wd*Inputs!$E$8*(1-$B3817)+fee_fx*Inputs!$D$8-cost_acc-cost_wd*Inputs!$E$8*(1-$B3817)-cost_fx*Inputs!$D$8))</f>
        <v>161407.275566608</v>
      </c>
      <c r="J3817" s="0" t="n">
        <f aca="false">G3817+H3817+I3817-fixed</f>
        <v>65046.2657622914</v>
      </c>
      <c r="K3817" s="0" t="n">
        <f aca="false">12*Inputs!$B$6*(1-MIN(1,Inputs!$G$6*$D3817)*churn_nonbuyers)*(ic*Inputs!$C$6+fee_wd*Inputs!$E$6*(1-$B3817)+fee_fx*Inputs!$D$6-cost_acc-cost_wd*Inputs!$E$6*(1-$B3817)-cost_fx*Inputs!$D$6)</f>
        <v>152545.729513176</v>
      </c>
      <c r="L3817" s="0" t="n">
        <f aca="false">12*Inputs!$B$7*(1-MIN(1,Inputs!$G$7*$D3817)*churn_nonbuyers)*(ic*Inputs!$C$7+fee_wd*Inputs!$E$7*(1-$B3817)+fee_fx*Inputs!$D$7-cost_acc-cost_wd*Inputs!$E$7*(1-$B3817)-cost_fx*Inputs!$D$7)</f>
        <v>351366.421579906</v>
      </c>
      <c r="M3817" s="0" t="n">
        <f aca="false">12*Inputs!$B$8*(1-MIN(1,Inputs!$G$8*$D3817)*churn_nonbuyers)*(ic*Inputs!$C$8+fee_wd*Inputs!$E$8*(1-$B3817)+fee_fx*Inputs!$D$8-cost_acc-cost_wd*Inputs!$E$8*(1-$B3817)-cost_fx*Inputs!$D$8)</f>
        <v>98486.1472214881</v>
      </c>
      <c r="N3817" s="0" t="n">
        <f aca="false">K3817+L3817+I3817-fixed</f>
        <v>-34680.5733403105</v>
      </c>
      <c r="O3817" s="0" t="n">
        <f aca="false">K3817+L3817+M3817-fixed</f>
        <v>-97601.7016854304</v>
      </c>
      <c r="P3817" s="0" t="n">
        <f aca="false">12*Inputs!$B$6*(1-MIN(1,Inputs!$F$6*$D3817))*(ic*Inputs!$C$6+flat_fee-cost_acc-cost_wd*Inputs!$E$6*$E3817-cost_fx*Inputs!$D$6)+12*Inputs!$B$7*(1-MIN(1,Inputs!$F$7*$D3817))*(ic*Inputs!$C$7+flat_fee-cost_acc-cost_wd*Inputs!$E$7*$E3817-cost_fx*Inputs!$D$7)+12*Inputs!$B$8*(1-MIN(1,Inputs!$F$8*$D3817))*(ic*Inputs!$C$8+flat_fee-cost_acc-cost_wd*Inputs!$E$8*$E3817-cost_fx*Inputs!$D$8)-fixed</f>
        <v>27679.53314288</v>
      </c>
    </row>
    <row r="3818" customFormat="false" ht="15" hidden="false" customHeight="false" outlineLevel="0" collapsed="false">
      <c r="A3818" s="0" t="n">
        <v>3753</v>
      </c>
      <c r="B3818" s="0" t="n">
        <v>0.252719</v>
      </c>
      <c r="C3818" s="0" t="n">
        <v>1.038917</v>
      </c>
      <c r="D3818" s="0" t="n">
        <v>1.035252</v>
      </c>
      <c r="E3818" s="0" t="n">
        <v>1.111692</v>
      </c>
      <c r="F3818" s="0" t="n">
        <v>0.288265</v>
      </c>
      <c r="G3818" s="0" t="n">
        <f aca="false">12*Inputs!$B$6*(MIN(1,$H$50*$C3818)*(ic*Inputs!$C$6+pS+fee_fx*Inputs!$D$6-cost_acc-cost_wd*Inputs!$E$6*$E3818-cost_fx*Inputs!$D$6-$F3818)+(1-MIN(1,$H$50*$C3818))*(1-MIN(1,Inputs!$G$6*$D3818)*churn_nonbuyers)*(ic*Inputs!$C$6+fee_wd*Inputs!$E$6*(1-$B3818)+fee_fx*Inputs!$D$6-cost_acc-cost_wd*Inputs!$E$6*(1-$B3818)-cost_fx*Inputs!$D$6))</f>
        <v>210420.843962535</v>
      </c>
      <c r="H3818" s="0" t="n">
        <f aca="false">12*Inputs!$B$7*(MIN(1,$H$51*$C3818)*(ic*Inputs!$C$7+pE+fee_fx*Inputs!$D$7-cost_acc-cost_wd*Inputs!$E$7*$E3818-cost_fx*Inputs!$D$7-$F3818)+(1-MIN(1,$H$51*$C3818))*(1-MIN(1,Inputs!$G$7*$D3818)*churn_nonbuyers)*(ic*Inputs!$C$7+fee_wd*Inputs!$E$7*(1-$B3818)+fee_fx*Inputs!$D$7-cost_acc-cost_wd*Inputs!$E$7*(1-$B3818)-cost_fx*Inputs!$D$7))</f>
        <v>403898.910744508</v>
      </c>
      <c r="I3818" s="0" t="n">
        <f aca="false">12*Inputs!$B$8*(MIN(1,$H$52*$C3818)*(ic*Inputs!$C$8+pT-cost_acc-cost_wd*Inputs!$E$8-cost_fx*Inputs!$D$8-cost_ins)+(1-MIN(1,$H$52*$C3818))*(1-MIN(1,Inputs!$G$8*$D3818)*churn_nonbuyers)*(ic*Inputs!$C$8+fee_wd*Inputs!$E$8*(1-$B3818)+fee_fx*Inputs!$D$8-cost_acc-cost_wd*Inputs!$E$8*(1-$B3818)-cost_fx*Inputs!$D$8))</f>
        <v>173354.266713458</v>
      </c>
      <c r="J3818" s="0" t="n">
        <f aca="false">G3818+H3818+I3818-fixed</f>
        <v>87674.0214205002</v>
      </c>
      <c r="K3818" s="0" t="n">
        <f aca="false">12*Inputs!$B$6*(1-MIN(1,Inputs!$G$6*$D3818)*churn_nonbuyers)*(ic*Inputs!$C$6+fee_wd*Inputs!$E$6*(1-$B3818)+fee_fx*Inputs!$D$6-cost_acc-cost_wd*Inputs!$E$6*(1-$B3818)-cost_fx*Inputs!$D$6)</f>
        <v>156656.844361354</v>
      </c>
      <c r="L3818" s="0" t="n">
        <f aca="false">12*Inputs!$B$7*(1-MIN(1,Inputs!$G$7*$D3818)*churn_nonbuyers)*(ic*Inputs!$C$7+fee_wd*Inputs!$E$7*(1-$B3818)+fee_fx*Inputs!$D$7-cost_acc-cost_wd*Inputs!$E$7*(1-$B3818)-cost_fx*Inputs!$D$7)</f>
        <v>355416.288120812</v>
      </c>
      <c r="M3818" s="0" t="n">
        <f aca="false">12*Inputs!$B$8*(1-MIN(1,Inputs!$G$8*$D3818)*churn_nonbuyers)*(ic*Inputs!$C$8+fee_wd*Inputs!$E$8*(1-$B3818)+fee_fx*Inputs!$D$8-cost_acc-cost_wd*Inputs!$E$8*(1-$B3818)-cost_fx*Inputs!$D$8)</f>
        <v>86525.8068063168</v>
      </c>
      <c r="N3818" s="0" t="n">
        <f aca="false">K3818+L3818+I3818-fixed</f>
        <v>-14572.6008043762</v>
      </c>
      <c r="O3818" s="0" t="n">
        <f aca="false">K3818+L3818+M3818-fixed</f>
        <v>-101401.060711517</v>
      </c>
      <c r="P3818" s="0" t="n">
        <f aca="false">12*Inputs!$B$6*(1-MIN(1,Inputs!$F$6*$D3818))*(ic*Inputs!$C$6+flat_fee-cost_acc-cost_wd*Inputs!$E$6*$E3818-cost_fx*Inputs!$D$6)+12*Inputs!$B$7*(1-MIN(1,Inputs!$F$7*$D3818))*(ic*Inputs!$C$7+flat_fee-cost_acc-cost_wd*Inputs!$E$7*$E3818-cost_fx*Inputs!$D$7)+12*Inputs!$B$8*(1-MIN(1,Inputs!$F$8*$D3818))*(ic*Inputs!$C$8+flat_fee-cost_acc-cost_wd*Inputs!$E$8*$E3818-cost_fx*Inputs!$D$8)-fixed</f>
        <v>3286.43407616008</v>
      </c>
    </row>
    <row r="3819" customFormat="false" ht="15" hidden="false" customHeight="false" outlineLevel="0" collapsed="false">
      <c r="A3819" s="0" t="n">
        <v>3754</v>
      </c>
      <c r="B3819" s="0" t="n">
        <v>0.479521</v>
      </c>
      <c r="C3819" s="0" t="n">
        <v>1.059531</v>
      </c>
      <c r="D3819" s="0" t="n">
        <v>1.063885</v>
      </c>
      <c r="E3819" s="0" t="n">
        <v>1.065105</v>
      </c>
      <c r="F3819" s="0" t="n">
        <v>0.405006</v>
      </c>
      <c r="G3819" s="0" t="n">
        <f aca="false">12*Inputs!$B$6*(MIN(1,$H$50*$C3819)*(ic*Inputs!$C$6+pS+fee_fx*Inputs!$D$6-cost_acc-cost_wd*Inputs!$E$6*$E3819-cost_fx*Inputs!$D$6-$F3819)+(1-MIN(1,$H$50*$C3819))*(1-MIN(1,Inputs!$G$6*$D3819)*churn_nonbuyers)*(ic*Inputs!$C$6+fee_wd*Inputs!$E$6*(1-$B3819)+fee_fx*Inputs!$D$6-cost_acc-cost_wd*Inputs!$E$6*(1-$B3819)-cost_fx*Inputs!$D$6))</f>
        <v>181257.426321875</v>
      </c>
      <c r="H3819" s="0" t="n">
        <f aca="false">12*Inputs!$B$7*(MIN(1,$H$51*$C3819)*(ic*Inputs!$C$7+pE+fee_fx*Inputs!$D$7-cost_acc-cost_wd*Inputs!$E$7*$E3819-cost_fx*Inputs!$D$7-$F3819)+(1-MIN(1,$H$51*$C3819))*(1-MIN(1,Inputs!$G$7*$D3819)*churn_nonbuyers)*(ic*Inputs!$C$7+fee_wd*Inputs!$E$7*(1-$B3819)+fee_fx*Inputs!$D$7-cost_acc-cost_wd*Inputs!$E$7*(1-$B3819)-cost_fx*Inputs!$D$7))</f>
        <v>385023.689339078</v>
      </c>
      <c r="I3819" s="0" t="n">
        <f aca="false">12*Inputs!$B$8*(MIN(1,$H$52*$C3819)*(ic*Inputs!$C$8+pT-cost_acc-cost_wd*Inputs!$E$8-cost_fx*Inputs!$D$8-cost_ins)+(1-MIN(1,$H$52*$C3819))*(1-MIN(1,Inputs!$G$8*$D3819)*churn_nonbuyers)*(ic*Inputs!$C$8+fee_wd*Inputs!$E$8*(1-$B3819)+fee_fx*Inputs!$D$8-cost_acc-cost_wd*Inputs!$E$8*(1-$B3819)-cost_fx*Inputs!$D$8))</f>
        <v>172731.985131656</v>
      </c>
      <c r="J3819" s="0" t="n">
        <f aca="false">G3819+H3819+I3819-fixed</f>
        <v>39013.1007926089</v>
      </c>
      <c r="K3819" s="0" t="n">
        <f aca="false">12*Inputs!$B$6*(1-MIN(1,Inputs!$G$6*$D3819)*churn_nonbuyers)*(ic*Inputs!$C$6+fee_wd*Inputs!$E$6*(1-$B3819)+fee_fx*Inputs!$D$6-cost_acc-cost_wd*Inputs!$E$6*(1-$B3819)-cost_fx*Inputs!$D$6)</f>
        <v>125498.132633412</v>
      </c>
      <c r="L3819" s="0" t="n">
        <f aca="false">12*Inputs!$B$7*(1-MIN(1,Inputs!$G$7*$D3819)*churn_nonbuyers)*(ic*Inputs!$C$7+fee_wd*Inputs!$E$7*(1-$B3819)+fee_fx*Inputs!$D$7-cost_acc-cost_wd*Inputs!$E$7*(1-$B3819)-cost_fx*Inputs!$D$7)</f>
        <v>323484.093500047</v>
      </c>
      <c r="M3819" s="0" t="n">
        <f aca="false">12*Inputs!$B$8*(1-MIN(1,Inputs!$G$8*$D3819)*churn_nonbuyers)*(ic*Inputs!$C$8+fee_wd*Inputs!$E$8*(1-$B3819)+fee_fx*Inputs!$D$8-cost_acc-cost_wd*Inputs!$E$8*(1-$B3819)-cost_fx*Inputs!$D$8)</f>
        <v>77447.761889256</v>
      </c>
      <c r="N3819" s="0" t="n">
        <f aca="false">K3819+L3819+I3819-fixed</f>
        <v>-78285.7887348845</v>
      </c>
      <c r="O3819" s="0" t="n">
        <f aca="false">K3819+L3819+M3819-fixed</f>
        <v>-173570.011977285</v>
      </c>
      <c r="P3819" s="0" t="n">
        <f aca="false">12*Inputs!$B$6*(1-MIN(1,Inputs!$F$6*$D3819))*(ic*Inputs!$C$6+flat_fee-cost_acc-cost_wd*Inputs!$E$6*$E3819-cost_fx*Inputs!$D$6)+12*Inputs!$B$7*(1-MIN(1,Inputs!$F$7*$D3819))*(ic*Inputs!$C$7+flat_fee-cost_acc-cost_wd*Inputs!$E$7*$E3819-cost_fx*Inputs!$D$7)+12*Inputs!$B$8*(1-MIN(1,Inputs!$F$8*$D3819))*(ic*Inputs!$C$8+flat_fee-cost_acc-cost_wd*Inputs!$E$8*$E3819-cost_fx*Inputs!$D$8)-fixed</f>
        <v>7318.31562200002</v>
      </c>
    </row>
    <row r="3820" customFormat="false" ht="15" hidden="false" customHeight="false" outlineLevel="0" collapsed="false">
      <c r="A3820" s="0" t="n">
        <v>3755</v>
      </c>
      <c r="B3820" s="0" t="n">
        <v>0.219132</v>
      </c>
      <c r="C3820" s="0" t="n">
        <v>0.942774</v>
      </c>
      <c r="D3820" s="0" t="n">
        <v>1.048381</v>
      </c>
      <c r="E3820" s="0" t="n">
        <v>1.084486</v>
      </c>
      <c r="F3820" s="0" t="n">
        <v>0.1257</v>
      </c>
      <c r="G3820" s="0" t="n">
        <f aca="false">12*Inputs!$B$6*(MIN(1,$H$50*$C3820)*(ic*Inputs!$C$6+pS+fee_fx*Inputs!$D$6-cost_acc-cost_wd*Inputs!$E$6*$E3820-cost_fx*Inputs!$D$6-$F3820)+(1-MIN(1,$H$50*$C3820))*(1-MIN(1,Inputs!$G$6*$D3820)*churn_nonbuyers)*(ic*Inputs!$C$6+fee_wd*Inputs!$E$6*(1-$B3820)+fee_fx*Inputs!$D$6-cost_acc-cost_wd*Inputs!$E$6*(1-$B3820)-cost_fx*Inputs!$D$6))</f>
        <v>213704.62429363</v>
      </c>
      <c r="H3820" s="0" t="n">
        <f aca="false">12*Inputs!$B$7*(MIN(1,$H$51*$C3820)*(ic*Inputs!$C$7+pE+fee_fx*Inputs!$D$7-cost_acc-cost_wd*Inputs!$E$7*$E3820-cost_fx*Inputs!$D$7-$F3820)+(1-MIN(1,$H$51*$C3820))*(1-MIN(1,Inputs!$G$7*$D3820)*churn_nonbuyers)*(ic*Inputs!$C$7+fee_wd*Inputs!$E$7*(1-$B3820)+fee_fx*Inputs!$D$7-cost_acc-cost_wd*Inputs!$E$7*(1-$B3820)-cost_fx*Inputs!$D$7))</f>
        <v>414022.808443497</v>
      </c>
      <c r="I3820" s="0" t="n">
        <f aca="false">12*Inputs!$B$8*(MIN(1,$H$52*$C3820)*(ic*Inputs!$C$8+pT-cost_acc-cost_wd*Inputs!$E$8-cost_fx*Inputs!$D$8-cost_ins)+(1-MIN(1,$H$52*$C3820))*(1-MIN(1,Inputs!$G$8*$D3820)*churn_nonbuyers)*(ic*Inputs!$C$8+fee_wd*Inputs!$E$8*(1-$B3820)+fee_fx*Inputs!$D$8-cost_acc-cost_wd*Inputs!$E$8*(1-$B3820)-cost_fx*Inputs!$D$8))</f>
        <v>164482.762214781</v>
      </c>
      <c r="J3820" s="0" t="n">
        <f aca="false">G3820+H3820+I3820-fixed</f>
        <v>92210.194951908</v>
      </c>
      <c r="K3820" s="0" t="n">
        <f aca="false">12*Inputs!$B$6*(1-MIN(1,Inputs!$G$6*$D3820)*churn_nonbuyers)*(ic*Inputs!$C$6+fee_wd*Inputs!$E$6*(1-$B3820)+fee_fx*Inputs!$D$6-cost_acc-cost_wd*Inputs!$E$6*(1-$B3820)-cost_fx*Inputs!$D$6)</f>
        <v>161131.395062102</v>
      </c>
      <c r="L3820" s="0" t="n">
        <f aca="false">12*Inputs!$B$7*(1-MIN(1,Inputs!$G$7*$D3820)*churn_nonbuyers)*(ic*Inputs!$C$7+fee_wd*Inputs!$E$7*(1-$B3820)+fee_fx*Inputs!$D$7-cost_acc-cost_wd*Inputs!$E$7*(1-$B3820)-cost_fx*Inputs!$D$7)</f>
        <v>359956.225549262</v>
      </c>
      <c r="M3820" s="0" t="n">
        <f aca="false">12*Inputs!$B$8*(1-MIN(1,Inputs!$G$8*$D3820)*churn_nonbuyers)*(ic*Inputs!$C$8+fee_wd*Inputs!$E$8*(1-$B3820)+fee_fx*Inputs!$D$8-cost_acc-cost_wd*Inputs!$E$8*(1-$B3820)-cost_fx*Inputs!$D$8)</f>
        <v>84066.6296498112</v>
      </c>
      <c r="N3820" s="0" t="n">
        <f aca="false">K3820+L3820+I3820-fixed</f>
        <v>-14429.6171738546</v>
      </c>
      <c r="O3820" s="0" t="n">
        <f aca="false">K3820+L3820+M3820-fixed</f>
        <v>-94845.7497388248</v>
      </c>
      <c r="P3820" s="0" t="n">
        <f aca="false">12*Inputs!$B$6*(1-MIN(1,Inputs!$F$6*$D3820))*(ic*Inputs!$C$6+flat_fee-cost_acc-cost_wd*Inputs!$E$6*$E3820-cost_fx*Inputs!$D$6)+12*Inputs!$B$7*(1-MIN(1,Inputs!$F$7*$D3820))*(ic*Inputs!$C$7+flat_fee-cost_acc-cost_wd*Inputs!$E$7*$E3820-cost_fx*Inputs!$D$7)+12*Inputs!$B$8*(1-MIN(1,Inputs!$F$8*$D3820))*(ic*Inputs!$C$8+flat_fee-cost_acc-cost_wd*Inputs!$E$8*$E3820-cost_fx*Inputs!$D$8)-fixed</f>
        <v>7671.65155184001</v>
      </c>
    </row>
    <row r="3821" customFormat="false" ht="15" hidden="false" customHeight="false" outlineLevel="0" collapsed="false">
      <c r="A3821" s="0" t="n">
        <v>3756</v>
      </c>
      <c r="B3821" s="0" t="n">
        <v>0.216009</v>
      </c>
      <c r="C3821" s="0" t="n">
        <v>0.860851</v>
      </c>
      <c r="D3821" s="0" t="n">
        <v>1.20534</v>
      </c>
      <c r="E3821" s="0" t="n">
        <v>1.086678</v>
      </c>
      <c r="F3821" s="0" t="n">
        <v>0.167134</v>
      </c>
      <c r="G3821" s="0" t="n">
        <f aca="false">12*Inputs!$B$6*(MIN(1,$H$50*$C3821)*(ic*Inputs!$C$6+pS+fee_fx*Inputs!$D$6-cost_acc-cost_wd*Inputs!$E$6*$E3821-cost_fx*Inputs!$D$6-$F3821)+(1-MIN(1,$H$50*$C3821))*(1-MIN(1,Inputs!$G$6*$D3821)*churn_nonbuyers)*(ic*Inputs!$C$6+fee_wd*Inputs!$E$6*(1-$B3821)+fee_fx*Inputs!$D$6-cost_acc-cost_wd*Inputs!$E$6*(1-$B3821)-cost_fx*Inputs!$D$6))</f>
        <v>207421.863815684</v>
      </c>
      <c r="H3821" s="0" t="n">
        <f aca="false">12*Inputs!$B$7*(MIN(1,$H$51*$C3821)*(ic*Inputs!$C$7+pE+fee_fx*Inputs!$D$7-cost_acc-cost_wd*Inputs!$E$7*$E3821-cost_fx*Inputs!$D$7-$F3821)+(1-MIN(1,$H$51*$C3821))*(1-MIN(1,Inputs!$G$7*$D3821)*churn_nonbuyers)*(ic*Inputs!$C$7+fee_wd*Inputs!$E$7*(1-$B3821)+fee_fx*Inputs!$D$7-cost_acc-cost_wd*Inputs!$E$7*(1-$B3821)-cost_fx*Inputs!$D$7))</f>
        <v>406189.566527952</v>
      </c>
      <c r="I3821" s="0" t="n">
        <f aca="false">12*Inputs!$B$8*(MIN(1,$H$52*$C3821)*(ic*Inputs!$C$8+pT-cost_acc-cost_wd*Inputs!$E$8-cost_fx*Inputs!$D$8-cost_ins)+(1-MIN(1,$H$52*$C3821))*(1-MIN(1,Inputs!$G$8*$D3821)*churn_nonbuyers)*(ic*Inputs!$C$8+fee_wd*Inputs!$E$8*(1-$B3821)+fee_fx*Inputs!$D$8-cost_acc-cost_wd*Inputs!$E$8*(1-$B3821)-cost_fx*Inputs!$D$8))</f>
        <v>143711.811160858</v>
      </c>
      <c r="J3821" s="0" t="n">
        <f aca="false">G3821+H3821+I3821-fixed</f>
        <v>57323.2415044952</v>
      </c>
      <c r="K3821" s="0" t="n">
        <f aca="false">12*Inputs!$B$6*(1-MIN(1,Inputs!$G$6*$D3821)*churn_nonbuyers)*(ic*Inputs!$C$6+fee_wd*Inputs!$E$6*(1-$B3821)+fee_fx*Inputs!$D$6-cost_acc-cost_wd*Inputs!$E$6*(1-$B3821)-cost_fx*Inputs!$D$6)</f>
        <v>160219.499674032</v>
      </c>
      <c r="L3821" s="0" t="n">
        <f aca="false">12*Inputs!$B$7*(1-MIN(1,Inputs!$G$7*$D3821)*churn_nonbuyers)*(ic*Inputs!$C$7+fee_wd*Inputs!$E$7*(1-$B3821)+fee_fx*Inputs!$D$7-cost_acc-cost_wd*Inputs!$E$7*(1-$B3821)-cost_fx*Inputs!$D$7)</f>
        <v>358639.685084419</v>
      </c>
      <c r="M3821" s="0" t="n">
        <f aca="false">12*Inputs!$B$8*(1-MIN(1,Inputs!$G$8*$D3821)*churn_nonbuyers)*(ic*Inputs!$C$8+fee_wd*Inputs!$E$8*(1-$B3821)+fee_fx*Inputs!$D$8-cost_acc-cost_wd*Inputs!$E$8*(1-$B3821)-cost_fx*Inputs!$D$8)</f>
        <v>49383.724878816</v>
      </c>
      <c r="N3821" s="0" t="n">
        <f aca="false">K3821+L3821+I3821-fixed</f>
        <v>-37429.0040806902</v>
      </c>
      <c r="O3821" s="0" t="n">
        <f aca="false">K3821+L3821+M3821-fixed</f>
        <v>-131757.090362733</v>
      </c>
      <c r="P3821" s="0" t="n">
        <f aca="false">12*Inputs!$B$6*(1-MIN(1,Inputs!$F$6*$D3821))*(ic*Inputs!$C$6+flat_fee-cost_acc-cost_wd*Inputs!$E$6*$E3821-cost_fx*Inputs!$D$6)+12*Inputs!$B$7*(1-MIN(1,Inputs!$F$7*$D3821))*(ic*Inputs!$C$7+flat_fee-cost_acc-cost_wd*Inputs!$E$7*$E3821-cost_fx*Inputs!$D$7)+12*Inputs!$B$8*(1-MIN(1,Inputs!$F$8*$D3821))*(ic*Inputs!$C$8+flat_fee-cost_acc-cost_wd*Inputs!$E$8*$E3821-cost_fx*Inputs!$D$8)-fixed</f>
        <v>-78498.2409952001</v>
      </c>
    </row>
    <row r="3822" customFormat="false" ht="15" hidden="false" customHeight="false" outlineLevel="0" collapsed="false">
      <c r="A3822" s="0" t="n">
        <v>3757</v>
      </c>
      <c r="B3822" s="0" t="n">
        <v>0.508982</v>
      </c>
      <c r="C3822" s="0" t="n">
        <v>0.852091</v>
      </c>
      <c r="D3822" s="0" t="n">
        <v>1.064303</v>
      </c>
      <c r="E3822" s="0" t="n">
        <v>1.178434</v>
      </c>
      <c r="F3822" s="0" t="n">
        <v>0.092211</v>
      </c>
      <c r="G3822" s="0" t="n">
        <f aca="false">12*Inputs!$B$6*(MIN(1,$H$50*$C3822)*(ic*Inputs!$C$6+pS+fee_fx*Inputs!$D$6-cost_acc-cost_wd*Inputs!$E$6*$E3822-cost_fx*Inputs!$D$6-$F3822)+(1-MIN(1,$H$50*$C3822))*(1-MIN(1,Inputs!$G$6*$D3822)*churn_nonbuyers)*(ic*Inputs!$C$6+fee_wd*Inputs!$E$6*(1-$B3822)+fee_fx*Inputs!$D$6-cost_acc-cost_wd*Inputs!$E$6*(1-$B3822)-cost_fx*Inputs!$D$6))</f>
        <v>170511.155385066</v>
      </c>
      <c r="H3822" s="0" t="n">
        <f aca="false">12*Inputs!$B$7*(MIN(1,$H$51*$C3822)*(ic*Inputs!$C$7+pE+fee_fx*Inputs!$D$7-cost_acc-cost_wd*Inputs!$E$7*$E3822-cost_fx*Inputs!$D$7-$F3822)+(1-MIN(1,$H$51*$C3822))*(1-MIN(1,Inputs!$G$7*$D3822)*churn_nonbuyers)*(ic*Inputs!$C$7+fee_wd*Inputs!$E$7*(1-$B3822)+fee_fx*Inputs!$D$7-cost_acc-cost_wd*Inputs!$E$7*(1-$B3822)-cost_fx*Inputs!$D$7))</f>
        <v>374492.917798057</v>
      </c>
      <c r="I3822" s="0" t="n">
        <f aca="false">12*Inputs!$B$8*(MIN(1,$H$52*$C3822)*(ic*Inputs!$C$8+pT-cost_acc-cost_wd*Inputs!$E$8-cost_fx*Inputs!$D$8-cost_ins)+(1-MIN(1,$H$52*$C3822))*(1-MIN(1,Inputs!$G$8*$D3822)*churn_nonbuyers)*(ic*Inputs!$C$8+fee_wd*Inputs!$E$8*(1-$B3822)+fee_fx*Inputs!$D$8-cost_acc-cost_wd*Inputs!$E$8*(1-$B3822)-cost_fx*Inputs!$D$8))</f>
        <v>153895.457167593</v>
      </c>
      <c r="J3822" s="0" t="n">
        <f aca="false">G3822+H3822+I3822-fixed</f>
        <v>-1100.46964928403</v>
      </c>
      <c r="K3822" s="0" t="n">
        <f aca="false">12*Inputs!$B$6*(1-MIN(1,Inputs!$G$6*$D3822)*churn_nonbuyers)*(ic*Inputs!$C$6+fee_wd*Inputs!$E$6*(1-$B3822)+fee_fx*Inputs!$D$6-cost_acc-cost_wd*Inputs!$E$6*(1-$B3822)-cost_fx*Inputs!$D$6)</f>
        <v>121478.737460731</v>
      </c>
      <c r="L3822" s="0" t="n">
        <f aca="false">12*Inputs!$B$7*(1-MIN(1,Inputs!$G$7*$D3822)*churn_nonbuyers)*(ic*Inputs!$C$7+fee_wd*Inputs!$E$7*(1-$B3822)+fee_fx*Inputs!$D$7-cost_acc-cost_wd*Inputs!$E$7*(1-$B3822)-cost_fx*Inputs!$D$7)</f>
        <v>319372.974732439</v>
      </c>
      <c r="M3822" s="0" t="n">
        <f aca="false">12*Inputs!$B$8*(1-MIN(1,Inputs!$G$8*$D3822)*churn_nonbuyers)*(ic*Inputs!$C$8+fee_wd*Inputs!$E$8*(1-$B3822)+fee_fx*Inputs!$D$8-cost_acc-cost_wd*Inputs!$E$8*(1-$B3822)-cost_fx*Inputs!$D$8)</f>
        <v>76998.4064967456</v>
      </c>
      <c r="N3822" s="0" t="n">
        <f aca="false">K3822+L3822+I3822-fixed</f>
        <v>-105252.830639237</v>
      </c>
      <c r="O3822" s="0" t="n">
        <f aca="false">K3822+L3822+M3822-fixed</f>
        <v>-182149.881310084</v>
      </c>
      <c r="P3822" s="0" t="n">
        <f aca="false">12*Inputs!$B$6*(1-MIN(1,Inputs!$F$6*$D3822))*(ic*Inputs!$C$6+flat_fee-cost_acc-cost_wd*Inputs!$E$6*$E3822-cost_fx*Inputs!$D$6)+12*Inputs!$B$7*(1-MIN(1,Inputs!$F$7*$D3822))*(ic*Inputs!$C$7+flat_fee-cost_acc-cost_wd*Inputs!$E$7*$E3822-cost_fx*Inputs!$D$7)+12*Inputs!$B$8*(1-MIN(1,Inputs!$F$8*$D3822))*(ic*Inputs!$C$8+flat_fee-cost_acc-cost_wd*Inputs!$E$8*$E3822-cost_fx*Inputs!$D$8)-fixed</f>
        <v>-40120.0282235199</v>
      </c>
    </row>
    <row r="3823" customFormat="false" ht="15" hidden="false" customHeight="false" outlineLevel="0" collapsed="false">
      <c r="A3823" s="0" t="n">
        <v>3758</v>
      </c>
      <c r="B3823" s="0" t="n">
        <v>0.192241</v>
      </c>
      <c r="C3823" s="0" t="n">
        <v>1.031588</v>
      </c>
      <c r="D3823" s="0" t="n">
        <v>1.047001</v>
      </c>
      <c r="E3823" s="0" t="n">
        <v>1.147155</v>
      </c>
      <c r="F3823" s="0" t="n">
        <v>0.097271</v>
      </c>
      <c r="G3823" s="0" t="n">
        <f aca="false">12*Inputs!$B$6*(MIN(1,$H$50*$C3823)*(ic*Inputs!$C$6+pS+fee_fx*Inputs!$D$6-cost_acc-cost_wd*Inputs!$E$6*$E3823-cost_fx*Inputs!$D$6-$F3823)+(1-MIN(1,$H$50*$C3823))*(1-MIN(1,Inputs!$G$6*$D3823)*churn_nonbuyers)*(ic*Inputs!$C$6+fee_wd*Inputs!$E$6*(1-$B3823)+fee_fx*Inputs!$D$6-cost_acc-cost_wd*Inputs!$E$6*(1-$B3823)-cost_fx*Inputs!$D$6))</f>
        <v>221220.988138279</v>
      </c>
      <c r="H3823" s="0" t="n">
        <f aca="false">12*Inputs!$B$7*(MIN(1,$H$51*$C3823)*(ic*Inputs!$C$7+pE+fee_fx*Inputs!$D$7-cost_acc-cost_wd*Inputs!$E$7*$E3823-cost_fx*Inputs!$D$7-$F3823)+(1-MIN(1,$H$51*$C3823))*(1-MIN(1,Inputs!$G$7*$D3823)*churn_nonbuyers)*(ic*Inputs!$C$7+fee_wd*Inputs!$E$7*(1-$B3823)+fee_fx*Inputs!$D$7-cost_acc-cost_wd*Inputs!$E$7*(1-$B3823)-cost_fx*Inputs!$D$7))</f>
        <v>415569.919786131</v>
      </c>
      <c r="I3823" s="0" t="n">
        <f aca="false">12*Inputs!$B$8*(MIN(1,$H$52*$C3823)*(ic*Inputs!$C$8+pT-cost_acc-cost_wd*Inputs!$E$8-cost_fx*Inputs!$D$8-cost_ins)+(1-MIN(1,$H$52*$C3823))*(1-MIN(1,Inputs!$G$8*$D3823)*churn_nonbuyers)*(ic*Inputs!$C$8+fee_wd*Inputs!$E$8*(1-$B3823)+fee_fx*Inputs!$D$8-cost_acc-cost_wd*Inputs!$E$8*(1-$B3823)-cost_fx*Inputs!$D$8))</f>
        <v>172238.962916229</v>
      </c>
      <c r="J3823" s="0" t="n">
        <f aca="false">G3823+H3823+I3823-fixed</f>
        <v>109029.870840638</v>
      </c>
      <c r="K3823" s="0" t="n">
        <f aca="false">12*Inputs!$B$6*(1-MIN(1,Inputs!$G$6*$D3823)*churn_nonbuyers)*(ic*Inputs!$C$6+fee_wd*Inputs!$E$6*(1-$B3823)+fee_fx*Inputs!$D$6-cost_acc-cost_wd*Inputs!$E$6*(1-$B3823)-cost_fx*Inputs!$D$6)</f>
        <v>164812.716858535</v>
      </c>
      <c r="L3823" s="0" t="n">
        <f aca="false">12*Inputs!$B$7*(1-MIN(1,Inputs!$G$7*$D3823)*churn_nonbuyers)*(ic*Inputs!$C$7+fee_wd*Inputs!$E$7*(1-$B3823)+fee_fx*Inputs!$D$7-cost_acc-cost_wd*Inputs!$E$7*(1-$B3823)-cost_fx*Inputs!$D$7)</f>
        <v>363722.286467121</v>
      </c>
      <c r="M3823" s="0" t="n">
        <f aca="false">12*Inputs!$B$8*(1-MIN(1,Inputs!$G$8*$D3823)*churn_nonbuyers)*(ic*Inputs!$C$8+fee_wd*Inputs!$E$8*(1-$B3823)+fee_fx*Inputs!$D$8-cost_acc-cost_wd*Inputs!$E$8*(1-$B3823)-cost_fx*Inputs!$D$8)</f>
        <v>84716.5345664976</v>
      </c>
      <c r="N3823" s="0" t="n">
        <f aca="false">K3823+L3823+I3823-fixed</f>
        <v>773.96624188521</v>
      </c>
      <c r="O3823" s="0" t="n">
        <f aca="false">K3823+L3823+M3823-fixed</f>
        <v>-86748.4621078458</v>
      </c>
      <c r="P3823" s="0" t="n">
        <f aca="false">12*Inputs!$B$6*(1-MIN(1,Inputs!$F$6*$D3823))*(ic*Inputs!$C$6+flat_fee-cost_acc-cost_wd*Inputs!$E$6*$E3823-cost_fx*Inputs!$D$6)+12*Inputs!$B$7*(1-MIN(1,Inputs!$F$7*$D3823))*(ic*Inputs!$C$7+flat_fee-cost_acc-cost_wd*Inputs!$E$7*$E3823-cost_fx*Inputs!$D$7)+12*Inputs!$B$8*(1-MIN(1,Inputs!$F$8*$D3823))*(ic*Inputs!$C$8+flat_fee-cost_acc-cost_wd*Inputs!$E$8*$E3823-cost_fx*Inputs!$D$8)-fixed</f>
        <v>-17944.1962107999</v>
      </c>
    </row>
    <row r="3824" customFormat="false" ht="15" hidden="false" customHeight="false" outlineLevel="0" collapsed="false">
      <c r="A3824" s="0" t="n">
        <v>3759</v>
      </c>
      <c r="B3824" s="0" t="n">
        <v>0.22743</v>
      </c>
      <c r="C3824" s="0" t="n">
        <v>0.783976</v>
      </c>
      <c r="D3824" s="0" t="n">
        <v>0.83851</v>
      </c>
      <c r="E3824" s="0" t="n">
        <v>1.080433</v>
      </c>
      <c r="F3824" s="0" t="n">
        <v>0.141721</v>
      </c>
      <c r="G3824" s="0" t="n">
        <f aca="false">12*Inputs!$B$6*(MIN(1,$H$50*$C3824)*(ic*Inputs!$C$6+pS+fee_fx*Inputs!$D$6-cost_acc-cost_wd*Inputs!$E$6*$E3824-cost_fx*Inputs!$D$6-$F3824)+(1-MIN(1,$H$50*$C3824))*(1-MIN(1,Inputs!$G$6*$D3824)*churn_nonbuyers)*(ic*Inputs!$C$6+fee_wd*Inputs!$E$6*(1-$B3824)+fee_fx*Inputs!$D$6-cost_acc-cost_wd*Inputs!$E$6*(1-$B3824)-cost_fx*Inputs!$D$6))</f>
        <v>205232.621835133</v>
      </c>
      <c r="H3824" s="0" t="n">
        <f aca="false">12*Inputs!$B$7*(MIN(1,$H$51*$C3824)*(ic*Inputs!$C$7+pE+fee_fx*Inputs!$D$7-cost_acc-cost_wd*Inputs!$E$7*$E3824-cost_fx*Inputs!$D$7-$F3824)+(1-MIN(1,$H$51*$C3824))*(1-MIN(1,Inputs!$G$7*$D3824)*churn_nonbuyers)*(ic*Inputs!$C$7+fee_wd*Inputs!$E$7*(1-$B3824)+fee_fx*Inputs!$D$7-cost_acc-cost_wd*Inputs!$E$7*(1-$B3824)-cost_fx*Inputs!$D$7))</f>
        <v>405365.159411129</v>
      </c>
      <c r="I3824" s="0" t="n">
        <f aca="false">12*Inputs!$B$8*(MIN(1,$H$52*$C3824)*(ic*Inputs!$C$8+pT-cost_acc-cost_wd*Inputs!$E$8-cost_fx*Inputs!$D$8-cost_ins)+(1-MIN(1,$H$52*$C3824))*(1-MIN(1,Inputs!$G$8*$D3824)*churn_nonbuyers)*(ic*Inputs!$C$8+fee_wd*Inputs!$E$8*(1-$B3824)+fee_fx*Inputs!$D$8-cost_acc-cost_wd*Inputs!$E$8*(1-$B3824)-cost_fx*Inputs!$D$8))</f>
        <v>171802.682612824</v>
      </c>
      <c r="J3824" s="0" t="n">
        <f aca="false">G3824+H3824+I3824-fixed</f>
        <v>82400.4638590855</v>
      </c>
      <c r="K3824" s="0" t="n">
        <f aca="false">12*Inputs!$B$6*(1-MIN(1,Inputs!$G$6*$D3824)*churn_nonbuyers)*(ic*Inputs!$C$6+fee_wd*Inputs!$E$6*(1-$B3824)+fee_fx*Inputs!$D$6-cost_acc-cost_wd*Inputs!$E$6*(1-$B3824)-cost_fx*Inputs!$D$6)</f>
        <v>161770.95597096</v>
      </c>
      <c r="L3824" s="0" t="n">
        <f aca="false">12*Inputs!$B$7*(1-MIN(1,Inputs!$G$7*$D3824)*churn_nonbuyers)*(ic*Inputs!$C$7+fee_wd*Inputs!$E$7*(1-$B3824)+fee_fx*Inputs!$D$7-cost_acc-cost_wd*Inputs!$E$7*(1-$B3824)-cost_fx*Inputs!$D$7)</f>
        <v>361131.297102576</v>
      </c>
      <c r="M3824" s="0" t="n">
        <f aca="false">12*Inputs!$B$8*(1-MIN(1,Inputs!$G$8*$D3824)*churn_nonbuyers)*(ic*Inputs!$C$8+fee_wd*Inputs!$E$8*(1-$B3824)+fee_fx*Inputs!$D$8-cost_acc-cost_wd*Inputs!$E$8*(1-$B3824)-cost_fx*Inputs!$D$8)</f>
        <v>130308.19346448</v>
      </c>
      <c r="N3824" s="0" t="n">
        <f aca="false">K3824+L3824+I3824-fixed</f>
        <v>-5295.06431364035</v>
      </c>
      <c r="O3824" s="0" t="n">
        <f aca="false">K3824+L3824+M3824-fixed</f>
        <v>-46789.5534619839</v>
      </c>
      <c r="P3824" s="0" t="n">
        <f aca="false">12*Inputs!$B$6*(1-MIN(1,Inputs!$F$6*$D3824))*(ic*Inputs!$C$6+flat_fee-cost_acc-cost_wd*Inputs!$E$6*$E3824-cost_fx*Inputs!$D$6)+12*Inputs!$B$7*(1-MIN(1,Inputs!$F$7*$D3824))*(ic*Inputs!$C$7+flat_fee-cost_acc-cost_wd*Inputs!$E$7*$E3824-cost_fx*Inputs!$D$7)+12*Inputs!$B$8*(1-MIN(1,Inputs!$F$8*$D3824))*(ic*Inputs!$C$8+flat_fee-cost_acc-cost_wd*Inputs!$E$8*$E3824-cost_fx*Inputs!$D$8)-fixed</f>
        <v>123676.2866792</v>
      </c>
    </row>
    <row r="3825" customFormat="false" ht="15" hidden="false" customHeight="false" outlineLevel="0" collapsed="false">
      <c r="A3825" s="0" t="n">
        <v>3760</v>
      </c>
      <c r="B3825" s="0" t="n">
        <v>0.12011</v>
      </c>
      <c r="C3825" s="0" t="n">
        <v>0.70682</v>
      </c>
      <c r="D3825" s="0" t="n">
        <v>1.253601</v>
      </c>
      <c r="E3825" s="0" t="n">
        <v>1.166605</v>
      </c>
      <c r="F3825" s="0" t="n">
        <v>0.35491</v>
      </c>
      <c r="G3825" s="0" t="n">
        <f aca="false">12*Inputs!$B$6*(MIN(1,$H$50*$C3825)*(ic*Inputs!$C$6+pS+fee_fx*Inputs!$D$6-cost_acc-cost_wd*Inputs!$E$6*$E3825-cost_fx*Inputs!$D$6-$F3825)+(1-MIN(1,$H$50*$C3825))*(1-MIN(1,Inputs!$G$6*$D3825)*churn_nonbuyers)*(ic*Inputs!$C$6+fee_wd*Inputs!$E$6*(1-$B3825)+fee_fx*Inputs!$D$6-cost_acc-cost_wd*Inputs!$E$6*(1-$B3825)-cost_fx*Inputs!$D$6))</f>
        <v>206440.235065115</v>
      </c>
      <c r="H3825" s="0" t="n">
        <f aca="false">12*Inputs!$B$7*(MIN(1,$H$51*$C3825)*(ic*Inputs!$C$7+pE+fee_fx*Inputs!$D$7-cost_acc-cost_wd*Inputs!$E$7*$E3825-cost_fx*Inputs!$D$7-$F3825)+(1-MIN(1,$H$51*$C3825))*(1-MIN(1,Inputs!$G$7*$D3825)*churn_nonbuyers)*(ic*Inputs!$C$7+fee_wd*Inputs!$E$7*(1-$B3825)+fee_fx*Inputs!$D$7-cost_acc-cost_wd*Inputs!$E$7*(1-$B3825)-cost_fx*Inputs!$D$7))</f>
        <v>392674.731136446</v>
      </c>
      <c r="I3825" s="0" t="n">
        <f aca="false">12*Inputs!$B$8*(MIN(1,$H$52*$C3825)*(ic*Inputs!$C$8+pT-cost_acc-cost_wd*Inputs!$E$8-cost_fx*Inputs!$D$8-cost_ins)+(1-MIN(1,$H$52*$C3825))*(1-MIN(1,Inputs!$G$8*$D3825)*churn_nonbuyers)*(ic*Inputs!$C$8+fee_wd*Inputs!$E$8*(1-$B3825)+fee_fx*Inputs!$D$8-cost_acc-cost_wd*Inputs!$E$8*(1-$B3825)-cost_fx*Inputs!$D$8))</f>
        <v>121724.650963184</v>
      </c>
      <c r="J3825" s="0" t="n">
        <f aca="false">G3825+H3825+I3825-fixed</f>
        <v>20839.6171647459</v>
      </c>
      <c r="K3825" s="0" t="n">
        <f aca="false">12*Inputs!$B$6*(1-MIN(1,Inputs!$G$6*$D3825)*churn_nonbuyers)*(ic*Inputs!$C$6+fee_wd*Inputs!$E$6*(1-$B3825)+fee_fx*Inputs!$D$6-cost_acc-cost_wd*Inputs!$E$6*(1-$B3825)-cost_fx*Inputs!$D$6)</f>
        <v>172751.966035992</v>
      </c>
      <c r="L3825" s="0" t="n">
        <f aca="false">12*Inputs!$B$7*(1-MIN(1,Inputs!$G$7*$D3825)*churn_nonbuyers)*(ic*Inputs!$C$7+fee_wd*Inputs!$E$7*(1-$B3825)+fee_fx*Inputs!$D$7-cost_acc-cost_wd*Inputs!$E$7*(1-$B3825)-cost_fx*Inputs!$D$7)</f>
        <v>371391.064773595</v>
      </c>
      <c r="M3825" s="0" t="n">
        <f aca="false">12*Inputs!$B$8*(1-MIN(1,Inputs!$G$8*$D3825)*churn_nonbuyers)*(ic*Inputs!$C$8+fee_wd*Inputs!$E$8*(1-$B3825)+fee_fx*Inputs!$D$8-cost_acc-cost_wd*Inputs!$E$8*(1-$B3825)-cost_fx*Inputs!$D$8)</f>
        <v>39271.116061296</v>
      </c>
      <c r="N3825" s="0" t="n">
        <f aca="false">K3825+L3825+I3825-fixed</f>
        <v>-34132.3182272284</v>
      </c>
      <c r="O3825" s="0" t="n">
        <f aca="false">K3825+L3825+M3825-fixed</f>
        <v>-116585.853129117</v>
      </c>
      <c r="P3825" s="0" t="n">
        <f aca="false">12*Inputs!$B$6*(1-MIN(1,Inputs!$F$6*$D3825))*(ic*Inputs!$C$6+flat_fee-cost_acc-cost_wd*Inputs!$E$6*$E3825-cost_fx*Inputs!$D$6)+12*Inputs!$B$7*(1-MIN(1,Inputs!$F$7*$D3825))*(ic*Inputs!$C$7+flat_fee-cost_acc-cost_wd*Inputs!$E$7*$E3825-cost_fx*Inputs!$D$7)+12*Inputs!$B$8*(1-MIN(1,Inputs!$F$8*$D3825))*(ic*Inputs!$C$8+flat_fee-cost_acc-cost_wd*Inputs!$E$8*$E3825-cost_fx*Inputs!$D$8)-fixed</f>
        <v>-134373.7780228</v>
      </c>
    </row>
    <row r="3826" customFormat="false" ht="15" hidden="false" customHeight="false" outlineLevel="0" collapsed="false">
      <c r="A3826" s="0" t="n">
        <v>3761</v>
      </c>
      <c r="B3826" s="0" t="n">
        <v>0.172599</v>
      </c>
      <c r="C3826" s="0" t="n">
        <v>1.052175</v>
      </c>
      <c r="D3826" s="0" t="n">
        <v>1.341745</v>
      </c>
      <c r="E3826" s="0" t="n">
        <v>1.140884</v>
      </c>
      <c r="F3826" s="0" t="n">
        <v>0.115274</v>
      </c>
      <c r="G3826" s="0" t="n">
        <f aca="false">12*Inputs!$B$6*(MIN(1,$H$50*$C3826)*(ic*Inputs!$C$6+pS+fee_fx*Inputs!$D$6-cost_acc-cost_wd*Inputs!$E$6*$E3826-cost_fx*Inputs!$D$6-$F3826)+(1-MIN(1,$H$50*$C3826))*(1-MIN(1,Inputs!$G$6*$D3826)*churn_nonbuyers)*(ic*Inputs!$C$6+fee_wd*Inputs!$E$6*(1-$B3826)+fee_fx*Inputs!$D$6-cost_acc-cost_wd*Inputs!$E$6*(1-$B3826)-cost_fx*Inputs!$D$6))</f>
        <v>222131.571786623</v>
      </c>
      <c r="H3826" s="0" t="n">
        <f aca="false">12*Inputs!$B$7*(MIN(1,$H$51*$C3826)*(ic*Inputs!$C$7+pE+fee_fx*Inputs!$D$7-cost_acc-cost_wd*Inputs!$E$7*$E3826-cost_fx*Inputs!$D$7-$F3826)+(1-MIN(1,$H$51*$C3826))*(1-MIN(1,Inputs!$G$7*$D3826)*churn_nonbuyers)*(ic*Inputs!$C$7+fee_wd*Inputs!$E$7*(1-$B3826)+fee_fx*Inputs!$D$7-cost_acc-cost_wd*Inputs!$E$7*(1-$B3826)-cost_fx*Inputs!$D$7))</f>
        <v>415922.792757649</v>
      </c>
      <c r="I3826" s="0" t="n">
        <f aca="false">12*Inputs!$B$8*(MIN(1,$H$52*$C3826)*(ic*Inputs!$C$8+pT-cost_acc-cost_wd*Inputs!$E$8-cost_fx*Inputs!$D$8-cost_ins)+(1-MIN(1,$H$52*$C3826))*(1-MIN(1,Inputs!$G$8*$D3826)*churn_nonbuyers)*(ic*Inputs!$C$8+fee_wd*Inputs!$E$8*(1-$B3826)+fee_fx*Inputs!$D$8-cost_acc-cost_wd*Inputs!$E$8*(1-$B3826)-cost_fx*Inputs!$D$8))</f>
        <v>156758.936734979</v>
      </c>
      <c r="J3826" s="0" t="n">
        <f aca="false">G3826+H3826+I3826-fixed</f>
        <v>94813.3012792509</v>
      </c>
      <c r="K3826" s="0" t="n">
        <f aca="false">12*Inputs!$B$6*(1-MIN(1,Inputs!$G$6*$D3826)*churn_nonbuyers)*(ic*Inputs!$C$6+fee_wd*Inputs!$E$6*(1-$B3826)+fee_fx*Inputs!$D$6-cost_acc-cost_wd*Inputs!$E$6*(1-$B3826)-cost_fx*Inputs!$D$6)</f>
        <v>164888.358085836</v>
      </c>
      <c r="L3826" s="0" t="n">
        <f aca="false">12*Inputs!$B$7*(1-MIN(1,Inputs!$G$7*$D3826)*churn_nonbuyers)*(ic*Inputs!$C$7+fee_wd*Inputs!$E$7*(1-$B3826)+fee_fx*Inputs!$D$7-cost_acc-cost_wd*Inputs!$E$7*(1-$B3826)-cost_fx*Inputs!$D$7)</f>
        <v>363116.438691502</v>
      </c>
      <c r="M3826" s="0" t="n">
        <f aca="false">12*Inputs!$B$8*(1-MIN(1,Inputs!$G$8*$D3826)*churn_nonbuyers)*(ic*Inputs!$C$8+fee_wd*Inputs!$E$8*(1-$B3826)+fee_fx*Inputs!$D$8-cost_acc-cost_wd*Inputs!$E$8*(1-$B3826)-cost_fx*Inputs!$D$8)</f>
        <v>19334.567600568</v>
      </c>
      <c r="N3826" s="0" t="n">
        <f aca="false">K3826+L3826+I3826-fixed</f>
        <v>-15236.2664876838</v>
      </c>
      <c r="O3826" s="0" t="n">
        <f aca="false">K3826+L3826+M3826-fixed</f>
        <v>-152660.635622094</v>
      </c>
      <c r="P3826" s="0" t="n">
        <f aca="false">12*Inputs!$B$6*(1-MIN(1,Inputs!$F$6*$D3826))*(ic*Inputs!$C$6+flat_fee-cost_acc-cost_wd*Inputs!$E$6*$E3826-cost_fx*Inputs!$D$6)+12*Inputs!$B$7*(1-MIN(1,Inputs!$F$7*$D3826))*(ic*Inputs!$C$7+flat_fee-cost_acc-cost_wd*Inputs!$E$7*$E3826-cost_fx*Inputs!$D$7)+12*Inputs!$B$8*(1-MIN(1,Inputs!$F$8*$D3826))*(ic*Inputs!$C$8+flat_fee-cost_acc-cost_wd*Inputs!$E$8*$E3826-cost_fx*Inputs!$D$8)-fixed</f>
        <v>-171554.3257408</v>
      </c>
    </row>
    <row r="3827" customFormat="false" ht="15" hidden="false" customHeight="false" outlineLevel="0" collapsed="false">
      <c r="A3827" s="0" t="n">
        <v>3762</v>
      </c>
      <c r="B3827" s="0" t="n">
        <v>0.261143</v>
      </c>
      <c r="C3827" s="0" t="n">
        <v>1.133952</v>
      </c>
      <c r="D3827" s="0" t="n">
        <v>0.929983</v>
      </c>
      <c r="E3827" s="0" t="n">
        <v>1.228137</v>
      </c>
      <c r="F3827" s="0" t="n">
        <v>0.194638</v>
      </c>
      <c r="G3827" s="0" t="n">
        <f aca="false">12*Inputs!$B$6*(MIN(1,$H$50*$C3827)*(ic*Inputs!$C$6+pS+fee_fx*Inputs!$D$6-cost_acc-cost_wd*Inputs!$E$6*$E3827-cost_fx*Inputs!$D$6-$F3827)+(1-MIN(1,$H$50*$C3827))*(1-MIN(1,Inputs!$G$6*$D3827)*churn_nonbuyers)*(ic*Inputs!$C$6+fee_wd*Inputs!$E$6*(1-$B3827)+fee_fx*Inputs!$D$6-cost_acc-cost_wd*Inputs!$E$6*(1-$B3827)-cost_fx*Inputs!$D$6))</f>
        <v>214481.720119473</v>
      </c>
      <c r="H3827" s="0" t="n">
        <f aca="false">12*Inputs!$B$7*(MIN(1,$H$51*$C3827)*(ic*Inputs!$C$7+pE+fee_fx*Inputs!$D$7-cost_acc-cost_wd*Inputs!$E$7*$E3827-cost_fx*Inputs!$D$7-$F3827)+(1-MIN(1,$H$51*$C3827))*(1-MIN(1,Inputs!$G$7*$D3827)*churn_nonbuyers)*(ic*Inputs!$C$7+fee_wd*Inputs!$E$7*(1-$B3827)+fee_fx*Inputs!$D$7-cost_acc-cost_wd*Inputs!$E$7*(1-$B3827)-cost_fx*Inputs!$D$7))</f>
        <v>399226.441938461</v>
      </c>
      <c r="I3827" s="0" t="n">
        <f aca="false">12*Inputs!$B$8*(MIN(1,$H$52*$C3827)*(ic*Inputs!$C$8+pT-cost_acc-cost_wd*Inputs!$E$8-cost_fx*Inputs!$D$8-cost_ins)+(1-MIN(1,$H$52*$C3827))*(1-MIN(1,Inputs!$G$8*$D3827)*churn_nonbuyers)*(ic*Inputs!$C$8+fee_wd*Inputs!$E$8*(1-$B3827)+fee_fx*Inputs!$D$8-cost_acc-cost_wd*Inputs!$E$8*(1-$B3827)-cost_fx*Inputs!$D$8))</f>
        <v>186043.755751697</v>
      </c>
      <c r="J3827" s="0" t="n">
        <f aca="false">G3827+H3827+I3827-fixed</f>
        <v>99751.9178096309</v>
      </c>
      <c r="K3827" s="0" t="n">
        <f aca="false">12*Inputs!$B$6*(1-MIN(1,Inputs!$G$6*$D3827)*churn_nonbuyers)*(ic*Inputs!$C$6+fee_wd*Inputs!$E$6*(1-$B3827)+fee_fx*Inputs!$D$6-cost_acc-cost_wd*Inputs!$E$6*(1-$B3827)-cost_fx*Inputs!$D$6)</f>
        <v>156369.760924097</v>
      </c>
      <c r="L3827" s="0" t="n">
        <f aca="false">12*Inputs!$B$7*(1-MIN(1,Inputs!$G$7*$D3827)*churn_nonbuyers)*(ic*Inputs!$C$7+fee_wd*Inputs!$E$7*(1-$B3827)+fee_fx*Inputs!$D$7-cost_acc-cost_wd*Inputs!$E$7*(1-$B3827)-cost_fx*Inputs!$D$7)</f>
        <v>355395.482570458</v>
      </c>
      <c r="M3827" s="0" t="n">
        <f aca="false">12*Inputs!$B$8*(1-MIN(1,Inputs!$G$8*$D3827)*churn_nonbuyers)*(ic*Inputs!$C$8+fee_wd*Inputs!$E$8*(1-$B3827)+fee_fx*Inputs!$D$8-cost_acc-cost_wd*Inputs!$E$8*(1-$B3827)-cost_fx*Inputs!$D$8)</f>
        <v>109542.667459118</v>
      </c>
      <c r="N3827" s="0" t="n">
        <f aca="false">K3827+L3827+I3827-fixed</f>
        <v>-2191.00075374823</v>
      </c>
      <c r="O3827" s="0" t="n">
        <f aca="false">K3827+L3827+M3827-fixed</f>
        <v>-78692.0890463267</v>
      </c>
      <c r="P3827" s="0" t="n">
        <f aca="false">12*Inputs!$B$6*(1-MIN(1,Inputs!$F$6*$D3827))*(ic*Inputs!$C$6+flat_fee-cost_acc-cost_wd*Inputs!$E$6*$E3827-cost_fx*Inputs!$D$6)+12*Inputs!$B$7*(1-MIN(1,Inputs!$F$7*$D3827))*(ic*Inputs!$C$7+flat_fee-cost_acc-cost_wd*Inputs!$E$7*$E3827-cost_fx*Inputs!$D$7)+12*Inputs!$B$8*(1-MIN(1,Inputs!$F$8*$D3827))*(ic*Inputs!$C$8+flat_fee-cost_acc-cost_wd*Inputs!$E$8*$E3827-cost_fx*Inputs!$D$8)-fixed</f>
        <v>7567.73037703999</v>
      </c>
    </row>
    <row r="3828" customFormat="false" ht="15" hidden="false" customHeight="false" outlineLevel="0" collapsed="false">
      <c r="A3828" s="0" t="n">
        <v>3763</v>
      </c>
      <c r="B3828" s="0" t="n">
        <v>0.188871</v>
      </c>
      <c r="C3828" s="0" t="n">
        <v>1.025673</v>
      </c>
      <c r="D3828" s="0" t="n">
        <v>0.927817</v>
      </c>
      <c r="E3828" s="0" t="n">
        <v>1.16587</v>
      </c>
      <c r="F3828" s="0" t="n">
        <v>0.092384</v>
      </c>
      <c r="G3828" s="0" t="n">
        <f aca="false">12*Inputs!$B$6*(MIN(1,$H$50*$C3828)*(ic*Inputs!$C$6+pS+fee_fx*Inputs!$D$6-cost_acc-cost_wd*Inputs!$E$6*$E3828-cost_fx*Inputs!$D$6-$F3828)+(1-MIN(1,$H$50*$C3828))*(1-MIN(1,Inputs!$G$6*$D3828)*churn_nonbuyers)*(ic*Inputs!$C$6+fee_wd*Inputs!$E$6*(1-$B3828)+fee_fx*Inputs!$D$6-cost_acc-cost_wd*Inputs!$E$6*(1-$B3828)-cost_fx*Inputs!$D$6))</f>
        <v>221946.93581474</v>
      </c>
      <c r="H3828" s="0" t="n">
        <f aca="false">12*Inputs!$B$7*(MIN(1,$H$51*$C3828)*(ic*Inputs!$C$7+pE+fee_fx*Inputs!$D$7-cost_acc-cost_wd*Inputs!$E$7*$E3828-cost_fx*Inputs!$D$7-$F3828)+(1-MIN(1,$H$51*$C3828))*(1-MIN(1,Inputs!$G$7*$D3828)*churn_nonbuyers)*(ic*Inputs!$C$7+fee_wd*Inputs!$E$7*(1-$B3828)+fee_fx*Inputs!$D$7-cost_acc-cost_wd*Inputs!$E$7*(1-$B3828)-cost_fx*Inputs!$D$7))</f>
        <v>414420.063900241</v>
      </c>
      <c r="I3828" s="0" t="n">
        <f aca="false">12*Inputs!$B$8*(MIN(1,$H$52*$C3828)*(ic*Inputs!$C$8+pT-cost_acc-cost_wd*Inputs!$E$8-cost_fx*Inputs!$D$8-cost_ins)+(1-MIN(1,$H$52*$C3828))*(1-MIN(1,Inputs!$G$8*$D3828)*churn_nonbuyers)*(ic*Inputs!$C$8+fee_wd*Inputs!$E$8*(1-$B3828)+fee_fx*Inputs!$D$8-cost_acc-cost_wd*Inputs!$E$8*(1-$B3828)-cost_fx*Inputs!$D$8))</f>
        <v>179215.967081611</v>
      </c>
      <c r="J3828" s="0" t="n">
        <f aca="false">G3828+H3828+I3828-fixed</f>
        <v>115582.966796592</v>
      </c>
      <c r="K3828" s="0" t="n">
        <f aca="false">12*Inputs!$B$6*(1-MIN(1,Inputs!$G$6*$D3828)*churn_nonbuyers)*(ic*Inputs!$C$6+fee_wd*Inputs!$E$6*(1-$B3828)+fee_fx*Inputs!$D$6-cost_acc-cost_wd*Inputs!$E$6*(1-$B3828)-cost_fx*Inputs!$D$6)</f>
        <v>166311.89225717</v>
      </c>
      <c r="L3828" s="0" t="n">
        <f aca="false">12*Inputs!$B$7*(1-MIN(1,Inputs!$G$7*$D3828)*churn_nonbuyers)*(ic*Inputs!$C$7+fee_wd*Inputs!$E$7*(1-$B3828)+fee_fx*Inputs!$D$7-cost_acc-cost_wd*Inputs!$E$7*(1-$B3828)-cost_fx*Inputs!$D$7)</f>
        <v>365536.728538302</v>
      </c>
      <c r="M3828" s="0" t="n">
        <f aca="false">12*Inputs!$B$8*(1-MIN(1,Inputs!$G$8*$D3828)*churn_nonbuyers)*(ic*Inputs!$C$8+fee_wd*Inputs!$E$8*(1-$B3828)+fee_fx*Inputs!$D$8-cost_acc-cost_wd*Inputs!$E$8*(1-$B3828)-cost_fx*Inputs!$D$8)</f>
        <v>111234.551386795</v>
      </c>
      <c r="N3828" s="0" t="n">
        <f aca="false">K3828+L3828+I3828-fixed</f>
        <v>11064.587877084</v>
      </c>
      <c r="O3828" s="0" t="n">
        <f aca="false">K3828+L3828+M3828-fixed</f>
        <v>-56916.8278177322</v>
      </c>
      <c r="P3828" s="0" t="n">
        <f aca="false">12*Inputs!$B$6*(1-MIN(1,Inputs!$F$6*$D3828))*(ic*Inputs!$C$6+flat_fee-cost_acc-cost_wd*Inputs!$E$6*$E3828-cost_fx*Inputs!$D$6)+12*Inputs!$B$7*(1-MIN(1,Inputs!$F$7*$D3828))*(ic*Inputs!$C$7+flat_fee-cost_acc-cost_wd*Inputs!$E$7*$E3828-cost_fx*Inputs!$D$7)+12*Inputs!$B$8*(1-MIN(1,Inputs!$F$8*$D3828))*(ic*Inputs!$C$8+flat_fee-cost_acc-cost_wd*Inputs!$E$8*$E3828-cost_fx*Inputs!$D$8)-fixed</f>
        <v>36648.6562136</v>
      </c>
    </row>
    <row r="3829" customFormat="false" ht="15" hidden="false" customHeight="false" outlineLevel="0" collapsed="false">
      <c r="A3829" s="0" t="n">
        <v>3764</v>
      </c>
      <c r="B3829" s="0" t="n">
        <v>0.311528</v>
      </c>
      <c r="C3829" s="0" t="n">
        <v>0.964363</v>
      </c>
      <c r="D3829" s="0" t="n">
        <v>0.712053</v>
      </c>
      <c r="E3829" s="0" t="n">
        <v>1.337459</v>
      </c>
      <c r="F3829" s="0" t="n">
        <v>0.106817</v>
      </c>
      <c r="G3829" s="0" t="n">
        <f aca="false">12*Inputs!$B$6*(MIN(1,$H$50*$C3829)*(ic*Inputs!$C$6+pS+fee_fx*Inputs!$D$6-cost_acc-cost_wd*Inputs!$E$6*$E3829-cost_fx*Inputs!$D$6-$F3829)+(1-MIN(1,$H$50*$C3829))*(1-MIN(1,Inputs!$G$6*$D3829)*churn_nonbuyers)*(ic*Inputs!$C$6+fee_wd*Inputs!$E$6*(1-$B3829)+fee_fx*Inputs!$D$6-cost_acc-cost_wd*Inputs!$E$6*(1-$B3829)-cost_fx*Inputs!$D$6))</f>
        <v>200504.822560144</v>
      </c>
      <c r="H3829" s="0" t="n">
        <f aca="false">12*Inputs!$B$7*(MIN(1,$H$51*$C3829)*(ic*Inputs!$C$7+pE+fee_fx*Inputs!$D$7-cost_acc-cost_wd*Inputs!$E$7*$E3829-cost_fx*Inputs!$D$7-$F3829)+(1-MIN(1,$H$51*$C3829))*(1-MIN(1,Inputs!$G$7*$D3829)*churn_nonbuyers)*(ic*Inputs!$C$7+fee_wd*Inputs!$E$7*(1-$B3829)+fee_fx*Inputs!$D$7-cost_acc-cost_wd*Inputs!$E$7*(1-$B3829)-cost_fx*Inputs!$D$7))</f>
        <v>382511.127015698</v>
      </c>
      <c r="I3829" s="0" t="n">
        <f aca="false">12*Inputs!$B$8*(MIN(1,$H$52*$C3829)*(ic*Inputs!$C$8+pT-cost_acc-cost_wd*Inputs!$E$8-cost_fx*Inputs!$D$8-cost_ins)+(1-MIN(1,$H$52*$C3829))*(1-MIN(1,Inputs!$G$8*$D3829)*churn_nonbuyers)*(ic*Inputs!$C$8+fee_wd*Inputs!$E$8*(1-$B3829)+fee_fx*Inputs!$D$8-cost_acc-cost_wd*Inputs!$E$8*(1-$B3829)-cost_fx*Inputs!$D$8))</f>
        <v>189766.967899306</v>
      </c>
      <c r="J3829" s="0" t="n">
        <f aca="false">G3829+H3829+I3829-fixed</f>
        <v>72782.9174751479</v>
      </c>
      <c r="K3829" s="0" t="n">
        <f aca="false">12*Inputs!$B$6*(1-MIN(1,Inputs!$G$6*$D3829)*churn_nonbuyers)*(ic*Inputs!$C$6+fee_wd*Inputs!$E$6*(1-$B3829)+fee_fx*Inputs!$D$6-cost_acc-cost_wd*Inputs!$E$6*(1-$B3829)-cost_fx*Inputs!$D$6)</f>
        <v>151159.609778285</v>
      </c>
      <c r="L3829" s="0" t="n">
        <f aca="false">12*Inputs!$B$7*(1-MIN(1,Inputs!$G$7*$D3829)*churn_nonbuyers)*(ic*Inputs!$C$7+fee_wd*Inputs!$E$7*(1-$B3829)+fee_fx*Inputs!$D$7-cost_acc-cost_wd*Inputs!$E$7*(1-$B3829)-cost_fx*Inputs!$D$7)</f>
        <v>350685.256522971</v>
      </c>
      <c r="M3829" s="0" t="n">
        <f aca="false">12*Inputs!$B$8*(1-MIN(1,Inputs!$G$8*$D3829)*churn_nonbuyers)*(ic*Inputs!$C$8+fee_wd*Inputs!$E$8*(1-$B3829)+fee_fx*Inputs!$D$8-cost_acc-cost_wd*Inputs!$E$8*(1-$B3829)-cost_fx*Inputs!$D$8)</f>
        <v>156210.087978662</v>
      </c>
      <c r="N3829" s="0" t="n">
        <f aca="false">K3829+L3829+I3829-fixed</f>
        <v>-8388.16579943872</v>
      </c>
      <c r="O3829" s="0" t="n">
        <f aca="false">K3829+L3829+M3829-fixed</f>
        <v>-41945.0457200819</v>
      </c>
      <c r="P3829" s="0" t="n">
        <f aca="false">12*Inputs!$B$6*(1-MIN(1,Inputs!$F$6*$D3829))*(ic*Inputs!$C$6+flat_fee-cost_acc-cost_wd*Inputs!$E$6*$E3829-cost_fx*Inputs!$D$6)+12*Inputs!$B$7*(1-MIN(1,Inputs!$F$7*$D3829))*(ic*Inputs!$C$7+flat_fee-cost_acc-cost_wd*Inputs!$E$7*$E3829-cost_fx*Inputs!$D$7)+12*Inputs!$B$8*(1-MIN(1,Inputs!$F$8*$D3829))*(ic*Inputs!$C$8+flat_fee-cost_acc-cost_wd*Inputs!$E$8*$E3829-cost_fx*Inputs!$D$8)-fixed</f>
        <v>63750.2142144801</v>
      </c>
    </row>
    <row r="3830" customFormat="false" ht="15" hidden="false" customHeight="false" outlineLevel="0" collapsed="false">
      <c r="A3830" s="0" t="n">
        <v>3765</v>
      </c>
      <c r="B3830" s="0" t="n">
        <v>0.434751</v>
      </c>
      <c r="C3830" s="0" t="n">
        <v>0.806084</v>
      </c>
      <c r="D3830" s="0" t="n">
        <v>0.775493</v>
      </c>
      <c r="E3830" s="0" t="n">
        <v>1.392324</v>
      </c>
      <c r="F3830" s="0" t="n">
        <v>0.117171</v>
      </c>
      <c r="G3830" s="0" t="n">
        <f aca="false">12*Inputs!$B$6*(MIN(1,$H$50*$C3830)*(ic*Inputs!$C$6+pS+fee_fx*Inputs!$D$6-cost_acc-cost_wd*Inputs!$E$6*$E3830-cost_fx*Inputs!$D$6-$F3830)+(1-MIN(1,$H$50*$C3830))*(1-MIN(1,Inputs!$G$6*$D3830)*churn_nonbuyers)*(ic*Inputs!$C$6+fee_wd*Inputs!$E$6*(1-$B3830)+fee_fx*Inputs!$D$6-cost_acc-cost_wd*Inputs!$E$6*(1-$B3830)-cost_fx*Inputs!$D$6))</f>
        <v>174773.314586282</v>
      </c>
      <c r="H3830" s="0" t="n">
        <f aca="false">12*Inputs!$B$7*(MIN(1,$H$51*$C3830)*(ic*Inputs!$C$7+pE+fee_fx*Inputs!$D$7-cost_acc-cost_wd*Inputs!$E$7*$E3830-cost_fx*Inputs!$D$7-$F3830)+(1-MIN(1,$H$51*$C3830))*(1-MIN(1,Inputs!$G$7*$D3830)*churn_nonbuyers)*(ic*Inputs!$C$7+fee_wd*Inputs!$E$7*(1-$B3830)+fee_fx*Inputs!$D$7-cost_acc-cost_wd*Inputs!$E$7*(1-$B3830)-cost_fx*Inputs!$D$7))</f>
        <v>359506.855670681</v>
      </c>
      <c r="I3830" s="0" t="n">
        <f aca="false">12*Inputs!$B$8*(MIN(1,$H$52*$C3830)*(ic*Inputs!$C$8+pT-cost_acc-cost_wd*Inputs!$E$8-cost_fx*Inputs!$D$8-cost_ins)+(1-MIN(1,$H$52*$C3830))*(1-MIN(1,Inputs!$G$8*$D3830)*churn_nonbuyers)*(ic*Inputs!$C$8+fee_wd*Inputs!$E$8*(1-$B3830)+fee_fx*Inputs!$D$8-cost_acc-cost_wd*Inputs!$E$8*(1-$B3830)-cost_fx*Inputs!$D$8))</f>
        <v>177054.511123011</v>
      </c>
      <c r="J3830" s="0" t="n">
        <f aca="false">G3830+H3830+I3830-fixed</f>
        <v>11334.6813799746</v>
      </c>
      <c r="K3830" s="0" t="n">
        <f aca="false">12*Inputs!$B$6*(1-MIN(1,Inputs!$G$6*$D3830)*churn_nonbuyers)*(ic*Inputs!$C$6+fee_wd*Inputs!$E$6*(1-$B3830)+fee_fx*Inputs!$D$6-cost_acc-cost_wd*Inputs!$E$6*(1-$B3830)-cost_fx*Inputs!$D$6)</f>
        <v>133606.34033215</v>
      </c>
      <c r="L3830" s="0" t="n">
        <f aca="false">12*Inputs!$B$7*(1-MIN(1,Inputs!$G$7*$D3830)*churn_nonbuyers)*(ic*Inputs!$C$7+fee_wd*Inputs!$E$7*(1-$B3830)+fee_fx*Inputs!$D$7-cost_acc-cost_wd*Inputs!$E$7*(1-$B3830)-cost_fx*Inputs!$D$7)</f>
        <v>332671.96493529</v>
      </c>
      <c r="M3830" s="0" t="n">
        <f aca="false">12*Inputs!$B$8*(1-MIN(1,Inputs!$G$8*$D3830)*churn_nonbuyers)*(ic*Inputs!$C$8+fee_wd*Inputs!$E$8*(1-$B3830)+fee_fx*Inputs!$D$8-cost_acc-cost_wd*Inputs!$E$8*(1-$B3830)-cost_fx*Inputs!$D$8)</f>
        <v>139675.428963365</v>
      </c>
      <c r="N3830" s="0" t="n">
        <f aca="false">K3830+L3830+I3830-fixed</f>
        <v>-56667.1836095493</v>
      </c>
      <c r="O3830" s="0" t="n">
        <f aca="false">K3830+L3830+M3830-fixed</f>
        <v>-94046.2657691959</v>
      </c>
      <c r="P3830" s="0" t="n">
        <f aca="false">12*Inputs!$B$6*(1-MIN(1,Inputs!$F$6*$D3830))*(ic*Inputs!$C$6+flat_fee-cost_acc-cost_wd*Inputs!$E$6*$E3830-cost_fx*Inputs!$D$6)+12*Inputs!$B$7*(1-MIN(1,Inputs!$F$7*$D3830))*(ic*Inputs!$C$7+flat_fee-cost_acc-cost_wd*Inputs!$E$7*$E3830-cost_fx*Inputs!$D$7)+12*Inputs!$B$8*(1-MIN(1,Inputs!$F$8*$D3830))*(ic*Inputs!$C$8+flat_fee-cost_acc-cost_wd*Inputs!$E$8*$E3830-cost_fx*Inputs!$D$8)-fixed</f>
        <v>6454.73927168024</v>
      </c>
    </row>
    <row r="3831" customFormat="false" ht="15" hidden="false" customHeight="false" outlineLevel="0" collapsed="false">
      <c r="A3831" s="0" t="n">
        <v>3766</v>
      </c>
      <c r="B3831" s="0" t="n">
        <v>0.39621</v>
      </c>
      <c r="C3831" s="0" t="n">
        <v>0.935823</v>
      </c>
      <c r="D3831" s="0" t="n">
        <v>1.031194</v>
      </c>
      <c r="E3831" s="0" t="n">
        <v>1.140102</v>
      </c>
      <c r="F3831" s="0" t="n">
        <v>0.176575</v>
      </c>
      <c r="G3831" s="0" t="n">
        <f aca="false">12*Inputs!$B$6*(MIN(1,$H$50*$C3831)*(ic*Inputs!$C$6+pS+fee_fx*Inputs!$D$6-cost_acc-cost_wd*Inputs!$E$6*$E3831-cost_fx*Inputs!$D$6-$F3831)+(1-MIN(1,$H$50*$C3831))*(1-MIN(1,Inputs!$G$6*$D3831)*churn_nonbuyers)*(ic*Inputs!$C$6+fee_wd*Inputs!$E$6*(1-$B3831)+fee_fx*Inputs!$D$6-cost_acc-cost_wd*Inputs!$E$6*(1-$B3831)-cost_fx*Inputs!$D$6))</f>
        <v>188782.196695925</v>
      </c>
      <c r="H3831" s="0" t="n">
        <f aca="false">12*Inputs!$B$7*(MIN(1,$H$51*$C3831)*(ic*Inputs!$C$7+pE+fee_fx*Inputs!$D$7-cost_acc-cost_wd*Inputs!$E$7*$E3831-cost_fx*Inputs!$D$7-$F3831)+(1-MIN(1,$H$51*$C3831))*(1-MIN(1,Inputs!$G$7*$D3831)*churn_nonbuyers)*(ic*Inputs!$C$7+fee_wd*Inputs!$E$7*(1-$B3831)+fee_fx*Inputs!$D$7-cost_acc-cost_wd*Inputs!$E$7*(1-$B3831)-cost_fx*Inputs!$D$7))</f>
        <v>389545.382968865</v>
      </c>
      <c r="I3831" s="0" t="n">
        <f aca="false">12*Inputs!$B$8*(MIN(1,$H$52*$C3831)*(ic*Inputs!$C$8+pT-cost_acc-cost_wd*Inputs!$E$8-cost_fx*Inputs!$D$8-cost_ins)+(1-MIN(1,$H$52*$C3831))*(1-MIN(1,Inputs!$G$8*$D3831)*churn_nonbuyers)*(ic*Inputs!$C$8+fee_wd*Inputs!$E$8*(1-$B3831)+fee_fx*Inputs!$D$8-cost_acc-cost_wd*Inputs!$E$8*(1-$B3831)-cost_fx*Inputs!$D$8))</f>
        <v>164385.176586235</v>
      </c>
      <c r="J3831" s="0" t="n">
        <f aca="false">G3831+H3831+I3831-fixed</f>
        <v>42712.7562510254</v>
      </c>
      <c r="K3831" s="0" t="n">
        <f aca="false">12*Inputs!$B$6*(1-MIN(1,Inputs!$G$6*$D3831)*churn_nonbuyers)*(ic*Inputs!$C$6+fee_wd*Inputs!$E$6*(1-$B3831)+fee_fx*Inputs!$D$6-cost_acc-cost_wd*Inputs!$E$6*(1-$B3831)-cost_fx*Inputs!$D$6)</f>
        <v>137093.023978128</v>
      </c>
      <c r="L3831" s="0" t="n">
        <f aca="false">12*Inputs!$B$7*(1-MIN(1,Inputs!$G$7*$D3831)*churn_nonbuyers)*(ic*Inputs!$C$7+fee_wd*Inputs!$E$7*(1-$B3831)+fee_fx*Inputs!$D$7-cost_acc-cost_wd*Inputs!$E$7*(1-$B3831)-cost_fx*Inputs!$D$7)</f>
        <v>335437.457074877</v>
      </c>
      <c r="M3831" s="0" t="n">
        <f aca="false">12*Inputs!$B$8*(1-MIN(1,Inputs!$G$8*$D3831)*churn_nonbuyers)*(ic*Inputs!$C$8+fee_wd*Inputs!$E$8*(1-$B3831)+fee_fx*Inputs!$D$8-cost_acc-cost_wd*Inputs!$E$8*(1-$B3831)-cost_fx*Inputs!$D$8)</f>
        <v>85502.645871264</v>
      </c>
      <c r="N3831" s="0" t="n">
        <f aca="false">K3831+L3831+I3831-fixed</f>
        <v>-63084.34236076</v>
      </c>
      <c r="O3831" s="0" t="n">
        <f aca="false">K3831+L3831+M3831-fixed</f>
        <v>-141966.873075731</v>
      </c>
      <c r="P3831" s="0" t="n">
        <f aca="false">12*Inputs!$B$6*(1-MIN(1,Inputs!$F$6*$D3831))*(ic*Inputs!$C$6+flat_fee-cost_acc-cost_wd*Inputs!$E$6*$E3831-cost_fx*Inputs!$D$6)+12*Inputs!$B$7*(1-MIN(1,Inputs!$F$7*$D3831))*(ic*Inputs!$C$7+flat_fee-cost_acc-cost_wd*Inputs!$E$7*$E3831-cost_fx*Inputs!$D$7)+12*Inputs!$B$8*(1-MIN(1,Inputs!$F$8*$D3831))*(ic*Inputs!$C$8+flat_fee-cost_acc-cost_wd*Inputs!$E$8*$E3831-cost_fx*Inputs!$D$8)-fixed</f>
        <v>-6594.35200288007</v>
      </c>
    </row>
    <row r="3832" customFormat="false" ht="15" hidden="false" customHeight="false" outlineLevel="0" collapsed="false">
      <c r="A3832" s="0" t="n">
        <v>3767</v>
      </c>
      <c r="B3832" s="0" t="n">
        <v>0.053731</v>
      </c>
      <c r="C3832" s="0" t="n">
        <v>0.831174</v>
      </c>
      <c r="D3832" s="0" t="n">
        <v>0.956811</v>
      </c>
      <c r="E3832" s="0" t="n">
        <v>1.214368</v>
      </c>
      <c r="F3832" s="0" t="n">
        <v>0.133197</v>
      </c>
      <c r="G3832" s="0" t="n">
        <f aca="false">12*Inputs!$B$6*(MIN(1,$H$50*$C3832)*(ic*Inputs!$C$6+pS+fee_fx*Inputs!$D$6-cost_acc-cost_wd*Inputs!$E$6*$E3832-cost_fx*Inputs!$D$6-$F3832)+(1-MIN(1,$H$50*$C3832))*(1-MIN(1,Inputs!$G$6*$D3832)*churn_nonbuyers)*(ic*Inputs!$C$6+fee_wd*Inputs!$E$6*(1-$B3832)+fee_fx*Inputs!$D$6-cost_acc-cost_wd*Inputs!$E$6*(1-$B3832)-cost_fx*Inputs!$D$6))</f>
        <v>226747.578584679</v>
      </c>
      <c r="H3832" s="0" t="n">
        <f aca="false">12*Inputs!$B$7*(MIN(1,$H$51*$C3832)*(ic*Inputs!$C$7+pE+fee_fx*Inputs!$D$7-cost_acc-cost_wd*Inputs!$E$7*$E3832-cost_fx*Inputs!$D$7-$F3832)+(1-MIN(1,$H$51*$C3832))*(1-MIN(1,Inputs!$G$7*$D3832)*churn_nonbuyers)*(ic*Inputs!$C$7+fee_wd*Inputs!$E$7*(1-$B3832)+fee_fx*Inputs!$D$7-cost_acc-cost_wd*Inputs!$E$7*(1-$B3832)-cost_fx*Inputs!$D$7))</f>
        <v>410951.648540397</v>
      </c>
      <c r="I3832" s="0" t="n">
        <f aca="false">12*Inputs!$B$8*(MIN(1,$H$52*$C3832)*(ic*Inputs!$C$8+pT-cost_acc-cost_wd*Inputs!$E$8-cost_fx*Inputs!$D$8-cost_ins)+(1-MIN(1,$H$52*$C3832))*(1-MIN(1,Inputs!$G$8*$D3832)*churn_nonbuyers)*(ic*Inputs!$C$8+fee_wd*Inputs!$E$8*(1-$B3832)+fee_fx*Inputs!$D$8-cost_acc-cost_wd*Inputs!$E$8*(1-$B3832)-cost_fx*Inputs!$D$8))</f>
        <v>164527.101138581</v>
      </c>
      <c r="J3832" s="0" t="n">
        <f aca="false">G3832+H3832+I3832-fixed</f>
        <v>102226.328263656</v>
      </c>
      <c r="K3832" s="0" t="n">
        <f aca="false">12*Inputs!$B$6*(1-MIN(1,Inputs!$G$6*$D3832)*churn_nonbuyers)*(ic*Inputs!$C$6+fee_wd*Inputs!$E$6*(1-$B3832)+fee_fx*Inputs!$D$6-cost_acc-cost_wd*Inputs!$E$6*(1-$B3832)-cost_fx*Inputs!$D$6)</f>
        <v>184588.236085255</v>
      </c>
      <c r="L3832" s="0" t="n">
        <f aca="false">12*Inputs!$B$7*(1-MIN(1,Inputs!$G$7*$D3832)*churn_nonbuyers)*(ic*Inputs!$C$7+fee_wd*Inputs!$E$7*(1-$B3832)+fee_fx*Inputs!$D$7-cost_acc-cost_wd*Inputs!$E$7*(1-$B3832)-cost_fx*Inputs!$D$7)</f>
        <v>384111.243123153</v>
      </c>
      <c r="M3832" s="0" t="n">
        <f aca="false">12*Inputs!$B$8*(1-MIN(1,Inputs!$G$8*$D3832)*churn_nonbuyers)*(ic*Inputs!$C$8+fee_wd*Inputs!$E$8*(1-$B3832)+fee_fx*Inputs!$D$8-cost_acc-cost_wd*Inputs!$E$8*(1-$B3832)-cost_fx*Inputs!$D$8)</f>
        <v>106936.124557858</v>
      </c>
      <c r="N3832" s="0" t="n">
        <f aca="false">K3832+L3832+I3832-fixed</f>
        <v>33226.5803469891</v>
      </c>
      <c r="O3832" s="0" t="n">
        <f aca="false">K3832+L3832+M3832-fixed</f>
        <v>-24364.396233734</v>
      </c>
      <c r="P3832" s="0" t="n">
        <f aca="false">12*Inputs!$B$6*(1-MIN(1,Inputs!$F$6*$D3832))*(ic*Inputs!$C$6+flat_fee-cost_acc-cost_wd*Inputs!$E$6*$E3832-cost_fx*Inputs!$D$6)+12*Inputs!$B$7*(1-MIN(1,Inputs!$F$7*$D3832))*(ic*Inputs!$C$7+flat_fee-cost_acc-cost_wd*Inputs!$E$7*$E3832-cost_fx*Inputs!$D$7)+12*Inputs!$B$8*(1-MIN(1,Inputs!$F$8*$D3832))*(ic*Inputs!$C$8+flat_fee-cost_acc-cost_wd*Inputs!$E$8*$E3832-cost_fx*Inputs!$D$8)-fixed</f>
        <v>-1.4911004799651</v>
      </c>
    </row>
    <row r="3833" customFormat="false" ht="15" hidden="false" customHeight="false" outlineLevel="0" collapsed="false">
      <c r="A3833" s="0" t="n">
        <v>3768</v>
      </c>
      <c r="B3833" s="0" t="n">
        <v>0.142587</v>
      </c>
      <c r="C3833" s="0" t="n">
        <v>0.909135</v>
      </c>
      <c r="D3833" s="0" t="n">
        <v>1.421176</v>
      </c>
      <c r="E3833" s="0" t="n">
        <v>1.154384</v>
      </c>
      <c r="F3833" s="0" t="n">
        <v>0.287765</v>
      </c>
      <c r="G3833" s="0" t="n">
        <f aca="false">12*Inputs!$B$6*(MIN(1,$H$50*$C3833)*(ic*Inputs!$C$6+pS+fee_fx*Inputs!$D$6-cost_acc-cost_wd*Inputs!$E$6*$E3833-cost_fx*Inputs!$D$6-$F3833)+(1-MIN(1,$H$50*$C3833))*(1-MIN(1,Inputs!$G$6*$D3833)*churn_nonbuyers)*(ic*Inputs!$C$6+fee_wd*Inputs!$E$6*(1-$B3833)+fee_fx*Inputs!$D$6-cost_acc-cost_wd*Inputs!$E$6*(1-$B3833)-cost_fx*Inputs!$D$6))</f>
        <v>213525.418539696</v>
      </c>
      <c r="H3833" s="0" t="n">
        <f aca="false">12*Inputs!$B$7*(MIN(1,$H$51*$C3833)*(ic*Inputs!$C$7+pE+fee_fx*Inputs!$D$7-cost_acc-cost_wd*Inputs!$E$7*$E3833-cost_fx*Inputs!$D$7-$F3833)+(1-MIN(1,$H$51*$C3833))*(1-MIN(1,Inputs!$G$7*$D3833)*churn_nonbuyers)*(ic*Inputs!$C$7+fee_wd*Inputs!$E$7*(1-$B3833)+fee_fx*Inputs!$D$7-cost_acc-cost_wd*Inputs!$E$7*(1-$B3833)-cost_fx*Inputs!$D$7))</f>
        <v>400356.499330129</v>
      </c>
      <c r="I3833" s="0" t="n">
        <f aca="false">12*Inputs!$B$8*(MIN(1,$H$52*$C3833)*(ic*Inputs!$C$8+pT-cost_acc-cost_wd*Inputs!$E$8-cost_fx*Inputs!$D$8-cost_ins)+(1-MIN(1,$H$52*$C3833))*(1-MIN(1,Inputs!$G$8*$D3833)*churn_nonbuyers)*(ic*Inputs!$C$8+fee_wd*Inputs!$E$8*(1-$B3833)+fee_fx*Inputs!$D$8-cost_acc-cost_wd*Inputs!$E$8*(1-$B3833)-cost_fx*Inputs!$D$8))</f>
        <v>131647.85950653</v>
      </c>
      <c r="J3833" s="0" t="n">
        <f aca="false">G3833+H3833+I3833-fixed</f>
        <v>45529.7773763549</v>
      </c>
      <c r="K3833" s="0" t="n">
        <f aca="false">12*Inputs!$B$6*(1-MIN(1,Inputs!$G$6*$D3833)*churn_nonbuyers)*(ic*Inputs!$C$6+fee_wd*Inputs!$E$6*(1-$B3833)+fee_fx*Inputs!$D$6-cost_acc-cost_wd*Inputs!$E$6*(1-$B3833)-cost_fx*Inputs!$D$6)</f>
        <v>168201.034720646</v>
      </c>
      <c r="L3833" s="0" t="n">
        <f aca="false">12*Inputs!$B$7*(1-MIN(1,Inputs!$G$7*$D3833)*churn_nonbuyers)*(ic*Inputs!$C$7+fee_wd*Inputs!$E$7*(1-$B3833)+fee_fx*Inputs!$D$7-cost_acc-cost_wd*Inputs!$E$7*(1-$B3833)-cost_fx*Inputs!$D$7)</f>
        <v>366352.337184388</v>
      </c>
      <c r="M3833" s="0" t="n">
        <f aca="false">12*Inputs!$B$8*(1-MIN(1,Inputs!$G$8*$D3833)*churn_nonbuyers)*(ic*Inputs!$C$8+fee_wd*Inputs!$E$8*(1-$B3833)+fee_fx*Inputs!$D$8-cost_acc-cost_wd*Inputs!$E$8*(1-$B3833)-cost_fx*Inputs!$D$8)</f>
        <v>1654.27658968323</v>
      </c>
      <c r="N3833" s="0" t="n">
        <f aca="false">K3833+L3833+I3833-fixed</f>
        <v>-33798.7685884358</v>
      </c>
      <c r="O3833" s="0" t="n">
        <f aca="false">K3833+L3833+M3833-fixed</f>
        <v>-163792.351505283</v>
      </c>
      <c r="P3833" s="0" t="n">
        <f aca="false">12*Inputs!$B$6*(1-MIN(1,Inputs!$F$6*$D3833))*(ic*Inputs!$C$6+flat_fee-cost_acc-cost_wd*Inputs!$E$6*$E3833-cost_fx*Inputs!$D$6)+12*Inputs!$B$7*(1-MIN(1,Inputs!$F$7*$D3833))*(ic*Inputs!$C$7+flat_fee-cost_acc-cost_wd*Inputs!$E$7*$E3833-cost_fx*Inputs!$D$7)+12*Inputs!$B$8*(1-MIN(1,Inputs!$F$8*$D3833))*(ic*Inputs!$C$8+flat_fee-cost_acc-cost_wd*Inputs!$E$8*$E3833-cost_fx*Inputs!$D$8)-fixed</f>
        <v>-218129.34678784</v>
      </c>
    </row>
    <row r="3834" customFormat="false" ht="15" hidden="false" customHeight="false" outlineLevel="0" collapsed="false">
      <c r="A3834" s="0" t="n">
        <v>3769</v>
      </c>
      <c r="B3834" s="0" t="n">
        <v>0.339629</v>
      </c>
      <c r="C3834" s="0" t="n">
        <v>0.885636</v>
      </c>
      <c r="D3834" s="0" t="n">
        <v>0.680448</v>
      </c>
      <c r="E3834" s="0" t="n">
        <v>1.066825</v>
      </c>
      <c r="F3834" s="0" t="n">
        <v>0.249894</v>
      </c>
      <c r="G3834" s="0" t="n">
        <f aca="false">12*Inputs!$B$6*(MIN(1,$H$50*$C3834)*(ic*Inputs!$C$6+pS+fee_fx*Inputs!$D$6-cost_acc-cost_wd*Inputs!$E$6*$E3834-cost_fx*Inputs!$D$6-$F3834)+(1-MIN(1,$H$50*$C3834))*(1-MIN(1,Inputs!$G$6*$D3834)*churn_nonbuyers)*(ic*Inputs!$C$6+fee_wd*Inputs!$E$6*(1-$B3834)+fee_fx*Inputs!$D$6-cost_acc-cost_wd*Inputs!$E$6*(1-$B3834)-cost_fx*Inputs!$D$6))</f>
        <v>195677.486235068</v>
      </c>
      <c r="H3834" s="0" t="n">
        <f aca="false">12*Inputs!$B$7*(MIN(1,$H$51*$C3834)*(ic*Inputs!$C$7+pE+fee_fx*Inputs!$D$7-cost_acc-cost_wd*Inputs!$E$7*$E3834-cost_fx*Inputs!$D$7-$F3834)+(1-MIN(1,$H$51*$C3834))*(1-MIN(1,Inputs!$G$7*$D3834)*churn_nonbuyers)*(ic*Inputs!$C$7+fee_wd*Inputs!$E$7*(1-$B3834)+fee_fx*Inputs!$D$7-cost_acc-cost_wd*Inputs!$E$7*(1-$B3834)-cost_fx*Inputs!$D$7))</f>
        <v>397885.454849294</v>
      </c>
      <c r="I3834" s="0" t="n">
        <f aca="false">12*Inputs!$B$8*(MIN(1,$H$52*$C3834)*(ic*Inputs!$C$8+pT-cost_acc-cost_wd*Inputs!$E$8-cost_fx*Inputs!$D$8-cost_ins)+(1-MIN(1,$H$52*$C3834))*(1-MIN(1,Inputs!$G$8*$D3834)*churn_nonbuyers)*(ic*Inputs!$C$8+fee_wd*Inputs!$E$8*(1-$B3834)+fee_fx*Inputs!$D$8-cost_acc-cost_wd*Inputs!$E$8*(1-$B3834)-cost_fx*Inputs!$D$8))</f>
        <v>189377.736568835</v>
      </c>
      <c r="J3834" s="0" t="n">
        <f aca="false">G3834+H3834+I3834-fixed</f>
        <v>82940.6776531976</v>
      </c>
      <c r="K3834" s="0" t="n">
        <f aca="false">12*Inputs!$B$6*(1-MIN(1,Inputs!$G$6*$D3834)*churn_nonbuyers)*(ic*Inputs!$C$6+fee_wd*Inputs!$E$6*(1-$B3834)+fee_fx*Inputs!$D$6-cost_acc-cost_wd*Inputs!$E$6*(1-$B3834)-cost_fx*Inputs!$D$6)</f>
        <v>147498.427251302</v>
      </c>
      <c r="L3834" s="0" t="n">
        <f aca="false">12*Inputs!$B$7*(1-MIN(1,Inputs!$G$7*$D3834)*churn_nonbuyers)*(ic*Inputs!$C$7+fee_wd*Inputs!$E$7*(1-$B3834)+fee_fx*Inputs!$D$7-cost_acc-cost_wd*Inputs!$E$7*(1-$B3834)-cost_fx*Inputs!$D$7)</f>
        <v>347061.076446781</v>
      </c>
      <c r="M3834" s="0" t="n">
        <f aca="false">12*Inputs!$B$8*(1-MIN(1,Inputs!$G$8*$D3834)*churn_nonbuyers)*(ic*Inputs!$C$8+fee_wd*Inputs!$E$8*(1-$B3834)+fee_fx*Inputs!$D$8-cost_acc-cost_wd*Inputs!$E$8*(1-$B3834)-cost_fx*Inputs!$D$8)</f>
        <v>162394.004719411</v>
      </c>
      <c r="N3834" s="0" t="n">
        <f aca="false">K3834+L3834+I3834-fixed</f>
        <v>-16062.7597330812</v>
      </c>
      <c r="O3834" s="0" t="n">
        <f aca="false">K3834+L3834+M3834-fixed</f>
        <v>-43046.4915825049</v>
      </c>
      <c r="P3834" s="0" t="n">
        <f aca="false">12*Inputs!$B$6*(1-MIN(1,Inputs!$F$6*$D3834))*(ic*Inputs!$C$6+flat_fee-cost_acc-cost_wd*Inputs!$E$6*$E3834-cost_fx*Inputs!$D$6)+12*Inputs!$B$7*(1-MIN(1,Inputs!$F$7*$D3834))*(ic*Inputs!$C$7+flat_fee-cost_acc-cost_wd*Inputs!$E$7*$E3834-cost_fx*Inputs!$D$7)+12*Inputs!$B$8*(1-MIN(1,Inputs!$F$8*$D3834))*(ic*Inputs!$C$8+flat_fee-cost_acc-cost_wd*Inputs!$E$8*$E3834-cost_fx*Inputs!$D$8)-fixed</f>
        <v>216682.94528</v>
      </c>
    </row>
    <row r="3835" customFormat="false" ht="15" hidden="false" customHeight="false" outlineLevel="0" collapsed="false">
      <c r="A3835" s="0" t="n">
        <v>3770</v>
      </c>
      <c r="B3835" s="0" t="n">
        <v>0.182684</v>
      </c>
      <c r="C3835" s="0" t="n">
        <v>0.879778</v>
      </c>
      <c r="D3835" s="0" t="n">
        <v>1.517062</v>
      </c>
      <c r="E3835" s="0" t="n">
        <v>1.191515</v>
      </c>
      <c r="F3835" s="0" t="n">
        <v>0.14217</v>
      </c>
      <c r="G3835" s="0" t="n">
        <f aca="false">12*Inputs!$B$6*(MIN(1,$H$50*$C3835)*(ic*Inputs!$C$6+pS+fee_fx*Inputs!$D$6-cost_acc-cost_wd*Inputs!$E$6*$E3835-cost_fx*Inputs!$D$6-$F3835)+(1-MIN(1,$H$50*$C3835))*(1-MIN(1,Inputs!$G$6*$D3835)*churn_nonbuyers)*(ic*Inputs!$C$6+fee_wd*Inputs!$E$6*(1-$B3835)+fee_fx*Inputs!$D$6-cost_acc-cost_wd*Inputs!$E$6*(1-$B3835)-cost_fx*Inputs!$D$6))</f>
        <v>208492.988395926</v>
      </c>
      <c r="H3835" s="0" t="n">
        <f aca="false">12*Inputs!$B$7*(MIN(1,$H$51*$C3835)*(ic*Inputs!$C$7+pE+fee_fx*Inputs!$D$7-cost_acc-cost_wd*Inputs!$E$7*$E3835-cost_fx*Inputs!$D$7-$F3835)+(1-MIN(1,$H$51*$C3835))*(1-MIN(1,Inputs!$G$7*$D3835)*churn_nonbuyers)*(ic*Inputs!$C$7+fee_wd*Inputs!$E$7*(1-$B3835)+fee_fx*Inputs!$D$7-cost_acc-cost_wd*Inputs!$E$7*(1-$B3835)-cost_fx*Inputs!$D$7))</f>
        <v>398588.145683105</v>
      </c>
      <c r="I3835" s="0" t="n">
        <f aca="false">12*Inputs!$B$8*(MIN(1,$H$52*$C3835)*(ic*Inputs!$C$8+pT-cost_acc-cost_wd*Inputs!$E$8-cost_fx*Inputs!$D$8-cost_ins)+(1-MIN(1,$H$52*$C3835))*(1-MIN(1,Inputs!$G$8*$D3835)*churn_nonbuyers)*(ic*Inputs!$C$8+fee_wd*Inputs!$E$8*(1-$B3835)+fee_fx*Inputs!$D$8-cost_acc-cost_wd*Inputs!$E$8*(1-$B3835)-cost_fx*Inputs!$D$8))</f>
        <v>126814.720032</v>
      </c>
      <c r="J3835" s="0" t="n">
        <f aca="false">G3835+H3835+I3835-fixed</f>
        <v>33895.8541110311</v>
      </c>
      <c r="K3835" s="0" t="n">
        <f aca="false">12*Inputs!$B$6*(1-MIN(1,Inputs!$G$6*$D3835)*churn_nonbuyers)*(ic*Inputs!$C$6+fee_wd*Inputs!$E$6*(1-$B3835)+fee_fx*Inputs!$D$6-cost_acc-cost_wd*Inputs!$E$6*(1-$B3835)-cost_fx*Inputs!$D$6)</f>
        <v>161996.948311738</v>
      </c>
      <c r="L3835" s="0" t="n">
        <f aca="false">12*Inputs!$B$7*(1-MIN(1,Inputs!$G$7*$D3835)*churn_nonbuyers)*(ic*Inputs!$C$7+fee_wd*Inputs!$E$7*(1-$B3835)+fee_fx*Inputs!$D$7-cost_acc-cost_wd*Inputs!$E$7*(1-$B3835)-cost_fx*Inputs!$D$7)</f>
        <v>359740.379611043</v>
      </c>
      <c r="M3835" s="0" t="n">
        <f aca="false">12*Inputs!$B$8*(1-MIN(1,Inputs!$G$8*$D3835)*churn_nonbuyers)*(ic*Inputs!$C$8+fee_wd*Inputs!$E$8*(1-$B3835)+fee_fx*Inputs!$D$8-cost_acc-cost_wd*Inputs!$E$8*(1-$B3835)-cost_fx*Inputs!$D$8)</f>
        <v>0</v>
      </c>
      <c r="N3835" s="0" t="n">
        <f aca="false">K3835+L3835+I3835-fixed</f>
        <v>-51447.9520452198</v>
      </c>
      <c r="O3835" s="0" t="n">
        <f aca="false">K3835+L3835+M3835-fixed</f>
        <v>-178262.67207722</v>
      </c>
      <c r="P3835" s="0" t="n">
        <f aca="false">12*Inputs!$B$6*(1-MIN(1,Inputs!$F$6*$D3835))*(ic*Inputs!$C$6+flat_fee-cost_acc-cost_wd*Inputs!$E$6*$E3835-cost_fx*Inputs!$D$6)+12*Inputs!$B$7*(1-MIN(1,Inputs!$F$7*$D3835))*(ic*Inputs!$C$7+flat_fee-cost_acc-cost_wd*Inputs!$E$7*$E3835-cost_fx*Inputs!$D$7)+12*Inputs!$B$8*(1-MIN(1,Inputs!$F$8*$D3835))*(ic*Inputs!$C$8+flat_fee-cost_acc-cost_wd*Inputs!$E$8*$E3835-cost_fx*Inputs!$D$8)-fixed</f>
        <v>-280082.1885928</v>
      </c>
    </row>
    <row r="3836" customFormat="false" ht="15" hidden="false" customHeight="false" outlineLevel="0" collapsed="false">
      <c r="A3836" s="0" t="n">
        <v>3771</v>
      </c>
      <c r="B3836" s="0" t="n">
        <v>0.209216</v>
      </c>
      <c r="C3836" s="0" t="n">
        <v>0.897783</v>
      </c>
      <c r="D3836" s="0" t="n">
        <v>1.142977</v>
      </c>
      <c r="E3836" s="0" t="n">
        <v>1.188174</v>
      </c>
      <c r="F3836" s="0" t="n">
        <v>0.400919</v>
      </c>
      <c r="G3836" s="0" t="n">
        <f aca="false">12*Inputs!$B$6*(MIN(1,$H$50*$C3836)*(ic*Inputs!$C$6+pS+fee_fx*Inputs!$D$6-cost_acc-cost_wd*Inputs!$E$6*$E3836-cost_fx*Inputs!$D$6-$F3836)+(1-MIN(1,$H$50*$C3836))*(1-MIN(1,Inputs!$G$6*$D3836)*churn_nonbuyers)*(ic*Inputs!$C$6+fee_wd*Inputs!$E$6*(1-$B3836)+fee_fx*Inputs!$D$6-cost_acc-cost_wd*Inputs!$E$6*(1-$B3836)-cost_fx*Inputs!$D$6))</f>
        <v>203861.159601938</v>
      </c>
      <c r="H3836" s="0" t="n">
        <f aca="false">12*Inputs!$B$7*(MIN(1,$H$51*$C3836)*(ic*Inputs!$C$7+pE+fee_fx*Inputs!$D$7-cost_acc-cost_wd*Inputs!$E$7*$E3836-cost_fx*Inputs!$D$7-$F3836)+(1-MIN(1,$H$51*$C3836))*(1-MIN(1,Inputs!$G$7*$D3836)*churn_nonbuyers)*(ic*Inputs!$C$7+fee_wd*Inputs!$E$7*(1-$B3836)+fee_fx*Inputs!$D$7-cost_acc-cost_wd*Inputs!$E$7*(1-$B3836)-cost_fx*Inputs!$D$7))</f>
        <v>386694.361501668</v>
      </c>
      <c r="I3836" s="0" t="n">
        <f aca="false">12*Inputs!$B$8*(MIN(1,$H$52*$C3836)*(ic*Inputs!$C$8+pT-cost_acc-cost_wd*Inputs!$E$8-cost_fx*Inputs!$D$8-cost_ins)+(1-MIN(1,$H$52*$C3836))*(1-MIN(1,Inputs!$G$8*$D3836)*churn_nonbuyers)*(ic*Inputs!$C$8+fee_wd*Inputs!$E$8*(1-$B3836)+fee_fx*Inputs!$D$8-cost_acc-cost_wd*Inputs!$E$8*(1-$B3836)-cost_fx*Inputs!$D$8))</f>
        <v>152908.826720691</v>
      </c>
      <c r="J3836" s="0" t="n">
        <f aca="false">G3836+H3836+I3836-fixed</f>
        <v>43464.3478242974</v>
      </c>
      <c r="K3836" s="0" t="n">
        <f aca="false">12*Inputs!$B$6*(1-MIN(1,Inputs!$G$6*$D3836)*churn_nonbuyers)*(ic*Inputs!$C$6+fee_wd*Inputs!$E$6*(1-$B3836)+fee_fx*Inputs!$D$6-cost_acc-cost_wd*Inputs!$E$6*(1-$B3836)-cost_fx*Inputs!$D$6)</f>
        <v>161673.41718743</v>
      </c>
      <c r="L3836" s="0" t="n">
        <f aca="false">12*Inputs!$B$7*(1-MIN(1,Inputs!$G$7*$D3836)*churn_nonbuyers)*(ic*Inputs!$C$7+fee_wd*Inputs!$E$7*(1-$B3836)+fee_fx*Inputs!$D$7-cost_acc-cost_wd*Inputs!$E$7*(1-$B3836)-cost_fx*Inputs!$D$7)</f>
        <v>360280.483816458</v>
      </c>
      <c r="M3836" s="0" t="n">
        <f aca="false">12*Inputs!$B$8*(1-MIN(1,Inputs!$G$8*$D3836)*churn_nonbuyers)*(ic*Inputs!$C$8+fee_wd*Inputs!$E$8*(1-$B3836)+fee_fx*Inputs!$D$8-cost_acc-cost_wd*Inputs!$E$8*(1-$B3836)-cost_fx*Inputs!$D$8)</f>
        <v>63244.9839946753</v>
      </c>
      <c r="N3836" s="0" t="n">
        <f aca="false">K3836+L3836+I3836-fixed</f>
        <v>-25137.2722754203</v>
      </c>
      <c r="O3836" s="0" t="n">
        <f aca="false">K3836+L3836+M3836-fixed</f>
        <v>-114801.115001436</v>
      </c>
      <c r="P3836" s="0" t="n">
        <f aca="false">12*Inputs!$B$6*(1-MIN(1,Inputs!$F$6*$D3836))*(ic*Inputs!$C$6+flat_fee-cost_acc-cost_wd*Inputs!$E$6*$E3836-cost_fx*Inputs!$D$6)+12*Inputs!$B$7*(1-MIN(1,Inputs!$F$7*$D3836))*(ic*Inputs!$C$7+flat_fee-cost_acc-cost_wd*Inputs!$E$7*$E3836-cost_fx*Inputs!$D$7)+12*Inputs!$B$8*(1-MIN(1,Inputs!$F$8*$D3836))*(ic*Inputs!$C$8+flat_fee-cost_acc-cost_wd*Inputs!$E$8*$E3836-cost_fx*Inputs!$D$8)-fixed</f>
        <v>-84990.80869648</v>
      </c>
    </row>
    <row r="3837" customFormat="false" ht="15" hidden="false" customHeight="false" outlineLevel="0" collapsed="false">
      <c r="A3837" s="0" t="n">
        <v>3772</v>
      </c>
      <c r="B3837" s="0" t="n">
        <v>0.144965</v>
      </c>
      <c r="C3837" s="0" t="n">
        <v>0.871734</v>
      </c>
      <c r="D3837" s="0" t="n">
        <v>1.268876</v>
      </c>
      <c r="E3837" s="0" t="n">
        <v>1.313408</v>
      </c>
      <c r="F3837" s="0" t="n">
        <v>0.23199</v>
      </c>
      <c r="G3837" s="0" t="n">
        <f aca="false">12*Inputs!$B$6*(MIN(1,$H$50*$C3837)*(ic*Inputs!$C$6+pS+fee_fx*Inputs!$D$6-cost_acc-cost_wd*Inputs!$E$6*$E3837-cost_fx*Inputs!$D$6-$F3837)+(1-MIN(1,$H$50*$C3837))*(1-MIN(1,Inputs!$G$6*$D3837)*churn_nonbuyers)*(ic*Inputs!$C$6+fee_wd*Inputs!$E$6*(1-$B3837)+fee_fx*Inputs!$D$6-cost_acc-cost_wd*Inputs!$E$6*(1-$B3837)-cost_fx*Inputs!$D$6))</f>
        <v>210571.413386364</v>
      </c>
      <c r="H3837" s="0" t="n">
        <f aca="false">12*Inputs!$B$7*(MIN(1,$H$51*$C3837)*(ic*Inputs!$C$7+pE+fee_fx*Inputs!$D$7-cost_acc-cost_wd*Inputs!$E$7*$E3837-cost_fx*Inputs!$D$7-$F3837)+(1-MIN(1,$H$51*$C3837))*(1-MIN(1,Inputs!$G$7*$D3837)*churn_nonbuyers)*(ic*Inputs!$C$7+fee_wd*Inputs!$E$7*(1-$B3837)+fee_fx*Inputs!$D$7-cost_acc-cost_wd*Inputs!$E$7*(1-$B3837)-cost_fx*Inputs!$D$7))</f>
        <v>386712.589368433</v>
      </c>
      <c r="I3837" s="0" t="n">
        <f aca="false">12*Inputs!$B$8*(MIN(1,$H$52*$C3837)*(ic*Inputs!$C$8+pT-cost_acc-cost_wd*Inputs!$E$8-cost_fx*Inputs!$D$8-cost_ins)+(1-MIN(1,$H$52*$C3837))*(1-MIN(1,Inputs!$G$8*$D3837)*churn_nonbuyers)*(ic*Inputs!$C$8+fee_wd*Inputs!$E$8*(1-$B3837)+fee_fx*Inputs!$D$8-cost_acc-cost_wd*Inputs!$E$8*(1-$B3837)-cost_fx*Inputs!$D$8))</f>
        <v>139574.242679741</v>
      </c>
      <c r="J3837" s="0" t="n">
        <f aca="false">G3837+H3837+I3837-fixed</f>
        <v>36858.2454345371</v>
      </c>
      <c r="K3837" s="0" t="n">
        <f aca="false">12*Inputs!$B$6*(1-MIN(1,Inputs!$G$6*$D3837)*churn_nonbuyers)*(ic*Inputs!$C$6+fee_wd*Inputs!$E$6*(1-$B3837)+fee_fx*Inputs!$D$6-cost_acc-cost_wd*Inputs!$E$6*(1-$B3837)-cost_fx*Inputs!$D$6)</f>
        <v>169259.156707248</v>
      </c>
      <c r="L3837" s="0" t="n">
        <f aca="false">12*Inputs!$B$7*(1-MIN(1,Inputs!$G$7*$D3837)*churn_nonbuyers)*(ic*Inputs!$C$7+fee_wd*Inputs!$E$7*(1-$B3837)+fee_fx*Inputs!$D$7-cost_acc-cost_wd*Inputs!$E$7*(1-$B3837)-cost_fx*Inputs!$D$7)</f>
        <v>367771.347976349</v>
      </c>
      <c r="M3837" s="0" t="n">
        <f aca="false">12*Inputs!$B$8*(1-MIN(1,Inputs!$G$8*$D3837)*churn_nonbuyers)*(ic*Inputs!$C$8+fee_wd*Inputs!$E$8*(1-$B3837)+fee_fx*Inputs!$D$8-cost_acc-cost_wd*Inputs!$E$8*(1-$B3837)-cost_fx*Inputs!$D$8)</f>
        <v>35709.3631938241</v>
      </c>
      <c r="N3837" s="0" t="n">
        <f aca="false">K3837+L3837+I3837-fixed</f>
        <v>-23395.2526366627</v>
      </c>
      <c r="O3837" s="0" t="n">
        <f aca="false">K3837+L3837+M3837-fixed</f>
        <v>-127260.132122579</v>
      </c>
      <c r="P3837" s="0" t="n">
        <f aca="false">12*Inputs!$B$6*(1-MIN(1,Inputs!$F$6*$D3837))*(ic*Inputs!$C$6+flat_fee-cost_acc-cost_wd*Inputs!$E$6*$E3837-cost_fx*Inputs!$D$6)+12*Inputs!$B$7*(1-MIN(1,Inputs!$F$7*$D3837))*(ic*Inputs!$C$7+flat_fee-cost_acc-cost_wd*Inputs!$E$7*$E3837-cost_fx*Inputs!$D$7)+12*Inputs!$B$8*(1-MIN(1,Inputs!$F$8*$D3837))*(ic*Inputs!$C$8+flat_fee-cost_acc-cost_wd*Inputs!$E$8*$E3837-cost_fx*Inputs!$D$8)-fixed</f>
        <v>-196322.66747008</v>
      </c>
    </row>
    <row r="3838" customFormat="false" ht="15" hidden="false" customHeight="false" outlineLevel="0" collapsed="false">
      <c r="A3838" s="0" t="n">
        <v>3773</v>
      </c>
      <c r="B3838" s="0" t="n">
        <v>0.347429</v>
      </c>
      <c r="C3838" s="0" t="n">
        <v>1.045716</v>
      </c>
      <c r="D3838" s="0" t="n">
        <v>1.441915</v>
      </c>
      <c r="E3838" s="0" t="n">
        <v>1.137197</v>
      </c>
      <c r="F3838" s="0" t="n">
        <v>0.126299</v>
      </c>
      <c r="G3838" s="0" t="n">
        <f aca="false">12*Inputs!$B$6*(MIN(1,$H$50*$C3838)*(ic*Inputs!$C$6+pS+fee_fx*Inputs!$D$6-cost_acc-cost_wd*Inputs!$E$6*$E3838-cost_fx*Inputs!$D$6-$F3838)+(1-MIN(1,$H$50*$C3838))*(1-MIN(1,Inputs!$G$6*$D3838)*churn_nonbuyers)*(ic*Inputs!$C$6+fee_wd*Inputs!$E$6*(1-$B3838)+fee_fx*Inputs!$D$6-cost_acc-cost_wd*Inputs!$E$6*(1-$B3838)-cost_fx*Inputs!$D$6))</f>
        <v>199386.002041992</v>
      </c>
      <c r="H3838" s="0" t="n">
        <f aca="false">12*Inputs!$B$7*(MIN(1,$H$51*$C3838)*(ic*Inputs!$C$7+pE+fee_fx*Inputs!$D$7-cost_acc-cost_wd*Inputs!$E$7*$E3838-cost_fx*Inputs!$D$7-$F3838)+(1-MIN(1,$H$51*$C3838))*(1-MIN(1,Inputs!$G$7*$D3838)*churn_nonbuyers)*(ic*Inputs!$C$7+fee_wd*Inputs!$E$7*(1-$B3838)+fee_fx*Inputs!$D$7-cost_acc-cost_wd*Inputs!$E$7*(1-$B3838)-cost_fx*Inputs!$D$7))</f>
        <v>400705.88960171</v>
      </c>
      <c r="I3838" s="0" t="n">
        <f aca="false">12*Inputs!$B$8*(MIN(1,$H$52*$C3838)*(ic*Inputs!$C$8+pT-cost_acc-cost_wd*Inputs!$E$8-cost_fx*Inputs!$D$8-cost_ins)+(1-MIN(1,$H$52*$C3838))*(1-MIN(1,Inputs!$G$8*$D3838)*churn_nonbuyers)*(ic*Inputs!$C$8+fee_wd*Inputs!$E$8*(1-$B3838)+fee_fx*Inputs!$D$8-cost_acc-cost_wd*Inputs!$E$8*(1-$B3838)-cost_fx*Inputs!$D$8))</f>
        <v>150733.687104</v>
      </c>
      <c r="J3838" s="0" t="n">
        <f aca="false">G3838+H3838+I3838-fixed</f>
        <v>50825.5787477021</v>
      </c>
      <c r="K3838" s="0" t="n">
        <f aca="false">12*Inputs!$B$6*(1-MIN(1,Inputs!$G$6*$D3838)*churn_nonbuyers)*(ic*Inputs!$C$6+fee_wd*Inputs!$E$6*(1-$B3838)+fee_fx*Inputs!$D$6-cost_acc-cost_wd*Inputs!$E$6*(1-$B3838)-cost_fx*Inputs!$D$6)</f>
        <v>140642.655023052</v>
      </c>
      <c r="L3838" s="0" t="n">
        <f aca="false">12*Inputs!$B$7*(1-MIN(1,Inputs!$G$7*$D3838)*churn_nonbuyers)*(ic*Inputs!$C$7+fee_wd*Inputs!$E$7*(1-$B3838)+fee_fx*Inputs!$D$7-cost_acc-cost_wd*Inputs!$E$7*(1-$B3838)-cost_fx*Inputs!$D$7)</f>
        <v>337892.980693831</v>
      </c>
      <c r="M3838" s="0" t="n">
        <f aca="false">12*Inputs!$B$8*(1-MIN(1,Inputs!$G$8*$D3838)*churn_nonbuyers)*(ic*Inputs!$C$8+fee_wd*Inputs!$E$8*(1-$B3838)+fee_fx*Inputs!$D$8-cost_acc-cost_wd*Inputs!$E$8*(1-$B3838)-cost_fx*Inputs!$D$8)</f>
        <v>0</v>
      </c>
      <c r="N3838" s="0" t="n">
        <f aca="false">K3838+L3838+I3838-fixed</f>
        <v>-70730.6771791169</v>
      </c>
      <c r="O3838" s="0" t="n">
        <f aca="false">K3838+L3838+M3838-fixed</f>
        <v>-221464.364283117</v>
      </c>
      <c r="P3838" s="0" t="n">
        <f aca="false">12*Inputs!$B$6*(1-MIN(1,Inputs!$F$6*$D3838))*(ic*Inputs!$C$6+flat_fee-cost_acc-cost_wd*Inputs!$E$6*$E3838-cost_fx*Inputs!$D$6)+12*Inputs!$B$7*(1-MIN(1,Inputs!$F$7*$D3838))*(ic*Inputs!$C$7+flat_fee-cost_acc-cost_wd*Inputs!$E$7*$E3838-cost_fx*Inputs!$D$7)+12*Inputs!$B$8*(1-MIN(1,Inputs!$F$8*$D3838))*(ic*Inputs!$C$8+flat_fee-cost_acc-cost_wd*Inputs!$E$8*$E3838-cost_fx*Inputs!$D$8)-fixed</f>
        <v>-223454.2871788</v>
      </c>
    </row>
    <row r="3839" customFormat="false" ht="15" hidden="false" customHeight="false" outlineLevel="0" collapsed="false">
      <c r="A3839" s="0" t="n">
        <v>3774</v>
      </c>
      <c r="B3839" s="0" t="n">
        <v>0.133216</v>
      </c>
      <c r="C3839" s="0" t="n">
        <v>0.837563</v>
      </c>
      <c r="D3839" s="0" t="n">
        <v>0.952545</v>
      </c>
      <c r="E3839" s="0" t="n">
        <v>1.098499</v>
      </c>
      <c r="F3839" s="0" t="n">
        <v>0.074027</v>
      </c>
      <c r="G3839" s="0" t="n">
        <f aca="false">12*Inputs!$B$6*(MIN(1,$H$50*$C3839)*(ic*Inputs!$C$6+pS+fee_fx*Inputs!$D$6-cost_acc-cost_wd*Inputs!$E$6*$E3839-cost_fx*Inputs!$D$6-$F3839)+(1-MIN(1,$H$50*$C3839))*(1-MIN(1,Inputs!$G$6*$D3839)*churn_nonbuyers)*(ic*Inputs!$C$6+fee_wd*Inputs!$E$6*(1-$B3839)+fee_fx*Inputs!$D$6-cost_acc-cost_wd*Inputs!$E$6*(1-$B3839)-cost_fx*Inputs!$D$6))</f>
        <v>220317.728504656</v>
      </c>
      <c r="H3839" s="0" t="n">
        <f aca="false">12*Inputs!$B$7*(MIN(1,$H$51*$C3839)*(ic*Inputs!$C$7+pE+fee_fx*Inputs!$D$7-cost_acc-cost_wd*Inputs!$E$7*$E3839-cost_fx*Inputs!$D$7-$F3839)+(1-MIN(1,$H$51*$C3839))*(1-MIN(1,Inputs!$G$7*$D3839)*churn_nonbuyers)*(ic*Inputs!$C$7+fee_wd*Inputs!$E$7*(1-$B3839)+fee_fx*Inputs!$D$7-cost_acc-cost_wd*Inputs!$E$7*(1-$B3839)-cost_fx*Inputs!$D$7))</f>
        <v>417832.380995195</v>
      </c>
      <c r="I3839" s="0" t="n">
        <f aca="false">12*Inputs!$B$8*(MIN(1,$H$52*$C3839)*(ic*Inputs!$C$8+pT-cost_acc-cost_wd*Inputs!$E$8-cost_fx*Inputs!$D$8-cost_ins)+(1-MIN(1,$H$52*$C3839))*(1-MIN(1,Inputs!$G$8*$D3839)*churn_nonbuyers)*(ic*Inputs!$C$8+fee_wd*Inputs!$E$8*(1-$B3839)+fee_fx*Inputs!$D$8-cost_acc-cost_wd*Inputs!$E$8*(1-$B3839)-cost_fx*Inputs!$D$8))</f>
        <v>164843.884488844</v>
      </c>
      <c r="J3839" s="0" t="n">
        <f aca="false">G3839+H3839+I3839-fixed</f>
        <v>102993.993988695</v>
      </c>
      <c r="K3839" s="0" t="n">
        <f aca="false">12*Inputs!$B$6*(1-MIN(1,Inputs!$G$6*$D3839)*churn_nonbuyers)*(ic*Inputs!$C$6+fee_wd*Inputs!$E$6*(1-$B3839)+fee_fx*Inputs!$D$6-cost_acc-cost_wd*Inputs!$E$6*(1-$B3839)-cost_fx*Inputs!$D$6)</f>
        <v>173728.880889984</v>
      </c>
      <c r="L3839" s="0" t="n">
        <f aca="false">12*Inputs!$B$7*(1-MIN(1,Inputs!$G$7*$D3839)*churn_nonbuyers)*(ic*Inputs!$C$7+fee_wd*Inputs!$E$7*(1-$B3839)+fee_fx*Inputs!$D$7-cost_acc-cost_wd*Inputs!$E$7*(1-$B3839)-cost_fx*Inputs!$D$7)</f>
        <v>373043.09477399</v>
      </c>
      <c r="M3839" s="0" t="n">
        <f aca="false">12*Inputs!$B$8*(1-MIN(1,Inputs!$G$8*$D3839)*churn_nonbuyers)*(ic*Inputs!$C$8+fee_wd*Inputs!$E$8*(1-$B3839)+fee_fx*Inputs!$D$8-cost_acc-cost_wd*Inputs!$E$8*(1-$B3839)-cost_fx*Inputs!$D$8)</f>
        <v>106631.796686592</v>
      </c>
      <c r="N3839" s="0" t="n">
        <f aca="false">K3839+L3839+I3839-fixed</f>
        <v>11615.860152818</v>
      </c>
      <c r="O3839" s="0" t="n">
        <f aca="false">K3839+L3839+M3839-fixed</f>
        <v>-46596.2276494335</v>
      </c>
      <c r="P3839" s="0" t="n">
        <f aca="false">12*Inputs!$B$6*(1-MIN(1,Inputs!$F$6*$D3839))*(ic*Inputs!$C$6+flat_fee-cost_acc-cost_wd*Inputs!$E$6*$E3839-cost_fx*Inputs!$D$6)+12*Inputs!$B$7*(1-MIN(1,Inputs!$F$7*$D3839))*(ic*Inputs!$C$7+flat_fee-cost_acc-cost_wd*Inputs!$E$7*$E3839-cost_fx*Inputs!$D$7)+12*Inputs!$B$8*(1-MIN(1,Inputs!$F$8*$D3839))*(ic*Inputs!$C$8+flat_fee-cost_acc-cost_wd*Inputs!$E$8*$E3839-cost_fx*Inputs!$D$8)-fixed</f>
        <v>53559.8104292001</v>
      </c>
    </row>
    <row r="3840" customFormat="false" ht="15" hidden="false" customHeight="false" outlineLevel="0" collapsed="false">
      <c r="A3840" s="0" t="n">
        <v>3775</v>
      </c>
      <c r="B3840" s="0" t="n">
        <v>0.254198</v>
      </c>
      <c r="C3840" s="0" t="n">
        <v>1.036882</v>
      </c>
      <c r="D3840" s="0" t="n">
        <v>1.227095</v>
      </c>
      <c r="E3840" s="0" t="n">
        <v>1.022606</v>
      </c>
      <c r="F3840" s="0" t="n">
        <v>0.089257</v>
      </c>
      <c r="G3840" s="0" t="n">
        <f aca="false">12*Inputs!$B$6*(MIN(1,$H$50*$C3840)*(ic*Inputs!$C$6+pS+fee_fx*Inputs!$D$6-cost_acc-cost_wd*Inputs!$E$6*$E3840-cost_fx*Inputs!$D$6-$F3840)+(1-MIN(1,$H$50*$C3840))*(1-MIN(1,Inputs!$G$6*$D3840)*churn_nonbuyers)*(ic*Inputs!$C$6+fee_wd*Inputs!$E$6*(1-$B3840)+fee_fx*Inputs!$D$6-cost_acc-cost_wd*Inputs!$E$6*(1-$B3840)-cost_fx*Inputs!$D$6))</f>
        <v>215561.450903014</v>
      </c>
      <c r="H3840" s="0" t="n">
        <f aca="false">12*Inputs!$B$7*(MIN(1,$H$51*$C3840)*(ic*Inputs!$C$7+pE+fee_fx*Inputs!$D$7-cost_acc-cost_wd*Inputs!$E$7*$E3840-cost_fx*Inputs!$D$7-$F3840)+(1-MIN(1,$H$51*$C3840))*(1-MIN(1,Inputs!$G$7*$D3840)*churn_nonbuyers)*(ic*Inputs!$C$7+fee_wd*Inputs!$E$7*(1-$B3840)+fee_fx*Inputs!$D$7-cost_acc-cost_wd*Inputs!$E$7*(1-$B3840)-cost_fx*Inputs!$D$7))</f>
        <v>424975.230714148</v>
      </c>
      <c r="I3840" s="0" t="n">
        <f aca="false">12*Inputs!$B$8*(MIN(1,$H$52*$C3840)*(ic*Inputs!$C$8+pT-cost_acc-cost_wd*Inputs!$E$8-cost_fx*Inputs!$D$8-cost_ins)+(1-MIN(1,$H$52*$C3840))*(1-MIN(1,Inputs!$G$8*$D3840)*churn_nonbuyers)*(ic*Inputs!$C$8+fee_wd*Inputs!$E$8*(1-$B3840)+fee_fx*Inputs!$D$8-cost_acc-cost_wd*Inputs!$E$8*(1-$B3840)-cost_fx*Inputs!$D$8))</f>
        <v>161610.03919544</v>
      </c>
      <c r="J3840" s="0" t="n">
        <f aca="false">G3840+H3840+I3840-fixed</f>
        <v>102146.720812602</v>
      </c>
      <c r="K3840" s="0" t="n">
        <f aca="false">12*Inputs!$B$6*(1-MIN(1,Inputs!$G$6*$D3840)*churn_nonbuyers)*(ic*Inputs!$C$6+fee_wd*Inputs!$E$6*(1-$B3840)+fee_fx*Inputs!$D$6-cost_acc-cost_wd*Inputs!$E$6*(1-$B3840)-cost_fx*Inputs!$D$6)</f>
        <v>154872.231082632</v>
      </c>
      <c r="L3840" s="0" t="n">
        <f aca="false">12*Inputs!$B$7*(1-MIN(1,Inputs!$G$7*$D3840)*churn_nonbuyers)*(ic*Inputs!$C$7+fee_wd*Inputs!$E$7*(1-$B3840)+fee_fx*Inputs!$D$7-cost_acc-cost_wd*Inputs!$E$7*(1-$B3840)-cost_fx*Inputs!$D$7)</f>
        <v>353100.063289579</v>
      </c>
      <c r="M3840" s="0" t="n">
        <f aca="false">12*Inputs!$B$8*(1-MIN(1,Inputs!$G$8*$D3840)*churn_nonbuyers)*(ic*Inputs!$C$8+fee_wd*Inputs!$E$8*(1-$B3840)+fee_fx*Inputs!$D$8-cost_acc-cost_wd*Inputs!$E$8*(1-$B3840)-cost_fx*Inputs!$D$8)</f>
        <v>44312.513585616</v>
      </c>
      <c r="N3840" s="0" t="n">
        <f aca="false">K3840+L3840+I3840-fixed</f>
        <v>-30417.6664323494</v>
      </c>
      <c r="O3840" s="0" t="n">
        <f aca="false">K3840+L3840+M3840-fixed</f>
        <v>-147715.192042173</v>
      </c>
      <c r="P3840" s="0" t="n">
        <f aca="false">12*Inputs!$B$6*(1-MIN(1,Inputs!$F$6*$D3840))*(ic*Inputs!$C$6+flat_fee-cost_acc-cost_wd*Inputs!$E$6*$E3840-cost_fx*Inputs!$D$6)+12*Inputs!$B$7*(1-MIN(1,Inputs!$F$7*$D3840))*(ic*Inputs!$C$7+flat_fee-cost_acc-cost_wd*Inputs!$E$7*$E3840-cost_fx*Inputs!$D$7)+12*Inputs!$B$8*(1-MIN(1,Inputs!$F$8*$D3840))*(ic*Inputs!$C$8+flat_fee-cost_acc-cost_wd*Inputs!$E$8*$E3840-cost_fx*Inputs!$D$8)-fixed</f>
        <v>-66126.9308632</v>
      </c>
    </row>
    <row r="3841" customFormat="false" ht="15" hidden="false" customHeight="false" outlineLevel="0" collapsed="false">
      <c r="A3841" s="0" t="n">
        <v>3776</v>
      </c>
      <c r="B3841" s="0" t="n">
        <v>0.49136</v>
      </c>
      <c r="C3841" s="0" t="n">
        <v>1.034746</v>
      </c>
      <c r="D3841" s="0" t="n">
        <v>0.864253</v>
      </c>
      <c r="E3841" s="0" t="n">
        <v>1.183937</v>
      </c>
      <c r="F3841" s="0" t="n">
        <v>0.146523</v>
      </c>
      <c r="G3841" s="0" t="n">
        <f aca="false">12*Inputs!$B$6*(MIN(1,$H$50*$C3841)*(ic*Inputs!$C$6+pS+fee_fx*Inputs!$D$6-cost_acc-cost_wd*Inputs!$E$6*$E3841-cost_fx*Inputs!$D$6-$F3841)+(1-MIN(1,$H$50*$C3841))*(1-MIN(1,Inputs!$G$6*$D3841)*churn_nonbuyers)*(ic*Inputs!$C$6+fee_wd*Inputs!$E$6*(1-$B3841)+fee_fx*Inputs!$D$6-cost_acc-cost_wd*Inputs!$E$6*(1-$B3841)-cost_fx*Inputs!$D$6))</f>
        <v>182999.846068667</v>
      </c>
      <c r="H3841" s="0" t="n">
        <f aca="false">12*Inputs!$B$7*(MIN(1,$H$51*$C3841)*(ic*Inputs!$C$7+pE+fee_fx*Inputs!$D$7-cost_acc-cost_wd*Inputs!$E$7*$E3841-cost_fx*Inputs!$D$7-$F3841)+(1-MIN(1,$H$51*$C3841))*(1-MIN(1,Inputs!$G$7*$D3841)*churn_nonbuyers)*(ic*Inputs!$C$7+fee_wd*Inputs!$E$7*(1-$B3841)+fee_fx*Inputs!$D$7-cost_acc-cost_wd*Inputs!$E$7*(1-$B3841)-cost_fx*Inputs!$D$7))</f>
        <v>385024.590549048</v>
      </c>
      <c r="I3841" s="0" t="n">
        <f aca="false">12*Inputs!$B$8*(MIN(1,$H$52*$C3841)*(ic*Inputs!$C$8+pT-cost_acc-cost_wd*Inputs!$E$8-cost_fx*Inputs!$D$8-cost_ins)+(1-MIN(1,$H$52*$C3841))*(1-MIN(1,Inputs!$G$8*$D3841)*churn_nonbuyers)*(ic*Inputs!$C$8+fee_wd*Inputs!$E$8*(1-$B3841)+fee_fx*Inputs!$D$8-cost_acc-cost_wd*Inputs!$E$8*(1-$B3841)-cost_fx*Inputs!$D$8))</f>
        <v>182128.660947675</v>
      </c>
      <c r="J3841" s="0" t="n">
        <f aca="false">G3841+H3841+I3841-fixed</f>
        <v>50153.0975653901</v>
      </c>
      <c r="K3841" s="0" t="n">
        <f aca="false">12*Inputs!$B$6*(1-MIN(1,Inputs!$G$6*$D3841)*churn_nonbuyers)*(ic*Inputs!$C$6+fee_wd*Inputs!$E$6*(1-$B3841)+fee_fx*Inputs!$D$6-cost_acc-cost_wd*Inputs!$E$6*(1-$B3841)-cost_fx*Inputs!$D$6)</f>
        <v>125190.037109376</v>
      </c>
      <c r="L3841" s="0" t="n">
        <f aca="false">12*Inputs!$B$7*(1-MIN(1,Inputs!$G$7*$D3841)*churn_nonbuyers)*(ic*Inputs!$C$7+fee_wd*Inputs!$E$7*(1-$B3841)+fee_fx*Inputs!$D$7-cost_acc-cost_wd*Inputs!$E$7*(1-$B3841)-cost_fx*Inputs!$D$7)</f>
        <v>323824.684121626</v>
      </c>
      <c r="M3841" s="0" t="n">
        <f aca="false">12*Inputs!$B$8*(1-MIN(1,Inputs!$G$8*$D3841)*churn_nonbuyers)*(ic*Inputs!$C$8+fee_wd*Inputs!$E$8*(1-$B3841)+fee_fx*Inputs!$D$8-cost_acc-cost_wd*Inputs!$E$8*(1-$B3841)-cost_fx*Inputs!$D$8)</f>
        <v>119618.748857088</v>
      </c>
      <c r="N3841" s="0" t="n">
        <f aca="false">K3841+L3841+I3841-fixed</f>
        <v>-68856.6178213238</v>
      </c>
      <c r="O3841" s="0" t="n">
        <f aca="false">K3841+L3841+M3841-fixed</f>
        <v>-131366.52991191</v>
      </c>
      <c r="P3841" s="0" t="n">
        <f aca="false">12*Inputs!$B$6*(1-MIN(1,Inputs!$F$6*$D3841))*(ic*Inputs!$C$6+flat_fee-cost_acc-cost_wd*Inputs!$E$6*$E3841-cost_fx*Inputs!$D$6)+12*Inputs!$B$7*(1-MIN(1,Inputs!$F$7*$D3841))*(ic*Inputs!$C$7+flat_fee-cost_acc-cost_wd*Inputs!$E$7*$E3841-cost_fx*Inputs!$D$7)+12*Inputs!$B$8*(1-MIN(1,Inputs!$F$8*$D3841))*(ic*Inputs!$C$8+flat_fee-cost_acc-cost_wd*Inputs!$E$8*$E3841-cost_fx*Inputs!$D$8)-fixed</f>
        <v>61570.21519064</v>
      </c>
    </row>
    <row r="3842" customFormat="false" ht="15" hidden="false" customHeight="false" outlineLevel="0" collapsed="false">
      <c r="A3842" s="0" t="n">
        <v>3777</v>
      </c>
      <c r="B3842" s="0" t="n">
        <v>0.315799</v>
      </c>
      <c r="C3842" s="0" t="n">
        <v>1.102485</v>
      </c>
      <c r="D3842" s="0" t="n">
        <v>1.123666</v>
      </c>
      <c r="E3842" s="0" t="n">
        <v>1.303098</v>
      </c>
      <c r="F3842" s="0" t="n">
        <v>0.157027</v>
      </c>
      <c r="G3842" s="0" t="n">
        <f aca="false">12*Inputs!$B$6*(MIN(1,$H$50*$C3842)*(ic*Inputs!$C$6+pS+fee_fx*Inputs!$D$6-cost_acc-cost_wd*Inputs!$E$6*$E3842-cost_fx*Inputs!$D$6-$F3842)+(1-MIN(1,$H$50*$C3842))*(1-MIN(1,Inputs!$G$6*$D3842)*churn_nonbuyers)*(ic*Inputs!$C$6+fee_wd*Inputs!$E$6*(1-$B3842)+fee_fx*Inputs!$D$6-cost_acc-cost_wd*Inputs!$E$6*(1-$B3842)-cost_fx*Inputs!$D$6))</f>
        <v>203699.191956902</v>
      </c>
      <c r="H3842" s="0" t="n">
        <f aca="false">12*Inputs!$B$7*(MIN(1,$H$51*$C3842)*(ic*Inputs!$C$7+pE+fee_fx*Inputs!$D$7-cost_acc-cost_wd*Inputs!$E$7*$E3842-cost_fx*Inputs!$D$7-$F3842)+(1-MIN(1,$H$51*$C3842))*(1-MIN(1,Inputs!$G$7*$D3842)*churn_nonbuyers)*(ic*Inputs!$C$7+fee_wd*Inputs!$E$7*(1-$B3842)+fee_fx*Inputs!$D$7-cost_acc-cost_wd*Inputs!$E$7*(1-$B3842)-cost_fx*Inputs!$D$7))</f>
        <v>385439.223669305</v>
      </c>
      <c r="I3842" s="0" t="n">
        <f aca="false">12*Inputs!$B$8*(MIN(1,$H$52*$C3842)*(ic*Inputs!$C$8+pT-cost_acc-cost_wd*Inputs!$E$8-cost_fx*Inputs!$D$8-cost_ins)+(1-MIN(1,$H$52*$C3842))*(1-MIN(1,Inputs!$G$8*$D3842)*churn_nonbuyers)*(ic*Inputs!$C$8+fee_wd*Inputs!$E$8*(1-$B3842)+fee_fx*Inputs!$D$8-cost_acc-cost_wd*Inputs!$E$8*(1-$B3842)-cost_fx*Inputs!$D$8))</f>
        <v>174079.825905939</v>
      </c>
      <c r="J3842" s="0" t="n">
        <f aca="false">G3842+H3842+I3842-fixed</f>
        <v>63218.2415321455</v>
      </c>
      <c r="K3842" s="0" t="n">
        <f aca="false">12*Inputs!$B$6*(1-MIN(1,Inputs!$G$6*$D3842)*churn_nonbuyers)*(ic*Inputs!$C$6+fee_wd*Inputs!$E$6*(1-$B3842)+fee_fx*Inputs!$D$6-cost_acc-cost_wd*Inputs!$E$6*(1-$B3842)-cost_fx*Inputs!$D$6)</f>
        <v>147353.329433765</v>
      </c>
      <c r="L3842" s="0" t="n">
        <f aca="false">12*Inputs!$B$7*(1-MIN(1,Inputs!$G$7*$D3842)*churn_nonbuyers)*(ic*Inputs!$C$7+fee_wd*Inputs!$E$7*(1-$B3842)+fee_fx*Inputs!$D$7-cost_acc-cost_wd*Inputs!$E$7*(1-$B3842)-cost_fx*Inputs!$D$7)</f>
        <v>345666.043292259</v>
      </c>
      <c r="M3842" s="0" t="n">
        <f aca="false">12*Inputs!$B$8*(1-MIN(1,Inputs!$G$8*$D3842)*churn_nonbuyers)*(ic*Inputs!$C$8+fee_wd*Inputs!$E$8*(1-$B3842)+fee_fx*Inputs!$D$8-cost_acc-cost_wd*Inputs!$E$8*(1-$B3842)-cost_fx*Inputs!$D$8)</f>
        <v>66429.4876509024</v>
      </c>
      <c r="N3842" s="0" t="n">
        <f aca="false">K3842+L3842+I3842-fixed</f>
        <v>-32900.8013680375</v>
      </c>
      <c r="O3842" s="0" t="n">
        <f aca="false">K3842+L3842+M3842-fixed</f>
        <v>-140551.139623074</v>
      </c>
      <c r="P3842" s="0" t="n">
        <f aca="false">12*Inputs!$B$6*(1-MIN(1,Inputs!$F$6*$D3842))*(ic*Inputs!$C$6+flat_fee-cost_acc-cost_wd*Inputs!$E$6*$E3842-cost_fx*Inputs!$D$6)+12*Inputs!$B$7*(1-MIN(1,Inputs!$F$7*$D3842))*(ic*Inputs!$C$7+flat_fee-cost_acc-cost_wd*Inputs!$E$7*$E3842-cost_fx*Inputs!$D$7)+12*Inputs!$B$8*(1-MIN(1,Inputs!$F$8*$D3842))*(ic*Inputs!$C$8+flat_fee-cost_acc-cost_wd*Inputs!$E$8*$E3842-cost_fx*Inputs!$D$8)-fixed</f>
        <v>-121209.15590368</v>
      </c>
    </row>
    <row r="3843" customFormat="false" ht="15" hidden="false" customHeight="false" outlineLevel="0" collapsed="false">
      <c r="A3843" s="0" t="n">
        <v>3778</v>
      </c>
      <c r="B3843" s="0" t="n">
        <v>0.405113</v>
      </c>
      <c r="C3843" s="0" t="n">
        <v>0.933693</v>
      </c>
      <c r="D3843" s="0" t="n">
        <v>1.241334</v>
      </c>
      <c r="E3843" s="0" t="n">
        <v>1.118884</v>
      </c>
      <c r="F3843" s="0" t="n">
        <v>0.202601</v>
      </c>
      <c r="G3843" s="0" t="n">
        <f aca="false">12*Inputs!$B$6*(MIN(1,$H$50*$C3843)*(ic*Inputs!$C$6+pS+fee_fx*Inputs!$D$6-cost_acc-cost_wd*Inputs!$E$6*$E3843-cost_fx*Inputs!$D$6-$F3843)+(1-MIN(1,$H$50*$C3843))*(1-MIN(1,Inputs!$G$6*$D3843)*churn_nonbuyers)*(ic*Inputs!$C$6+fee_wd*Inputs!$E$6*(1-$B3843)+fee_fx*Inputs!$D$6-cost_acc-cost_wd*Inputs!$E$6*(1-$B3843)-cost_fx*Inputs!$D$6))</f>
        <v>186043.176007819</v>
      </c>
      <c r="H3843" s="0" t="n">
        <f aca="false">12*Inputs!$B$7*(MIN(1,$H$51*$C3843)*(ic*Inputs!$C$7+pE+fee_fx*Inputs!$D$7-cost_acc-cost_wd*Inputs!$E$7*$E3843-cost_fx*Inputs!$D$7-$F3843)+(1-MIN(1,$H$51*$C3843))*(1-MIN(1,Inputs!$G$7*$D3843)*churn_nonbuyers)*(ic*Inputs!$C$7+fee_wd*Inputs!$E$7*(1-$B3843)+fee_fx*Inputs!$D$7-cost_acc-cost_wd*Inputs!$E$7*(1-$B3843)-cost_fx*Inputs!$D$7))</f>
        <v>388164.280188018</v>
      </c>
      <c r="I3843" s="0" t="n">
        <f aca="false">12*Inputs!$B$8*(MIN(1,$H$52*$C3843)*(ic*Inputs!$C$8+pT-cost_acc-cost_wd*Inputs!$E$8-cost_fx*Inputs!$D$8-cost_ins)+(1-MIN(1,$H$52*$C3843))*(1-MIN(1,Inputs!$G$8*$D3843)*churn_nonbuyers)*(ic*Inputs!$C$8+fee_wd*Inputs!$E$8*(1-$B3843)+fee_fx*Inputs!$D$8-cost_acc-cost_wd*Inputs!$E$8*(1-$B3843)-cost_fx*Inputs!$D$8))</f>
        <v>148522.989755081</v>
      </c>
      <c r="J3843" s="0" t="n">
        <f aca="false">G3843+H3843+I3843-fixed</f>
        <v>22730.4459509177</v>
      </c>
      <c r="K3843" s="0" t="n">
        <f aca="false">12*Inputs!$B$6*(1-MIN(1,Inputs!$G$6*$D3843)*churn_nonbuyers)*(ic*Inputs!$C$6+fee_wd*Inputs!$E$6*(1-$B3843)+fee_fx*Inputs!$D$6-cost_acc-cost_wd*Inputs!$E$6*(1-$B3843)-cost_fx*Inputs!$D$6)</f>
        <v>134371.821173342</v>
      </c>
      <c r="L3843" s="0" t="n">
        <f aca="false">12*Inputs!$B$7*(1-MIN(1,Inputs!$G$7*$D3843)*churn_nonbuyers)*(ic*Inputs!$C$7+fee_wd*Inputs!$E$7*(1-$B3843)+fee_fx*Inputs!$D$7-cost_acc-cost_wd*Inputs!$E$7*(1-$B3843)-cost_fx*Inputs!$D$7)</f>
        <v>332020.995872005</v>
      </c>
      <c r="M3843" s="0" t="n">
        <f aca="false">12*Inputs!$B$8*(1-MIN(1,Inputs!$G$8*$D3843)*churn_nonbuyers)*(ic*Inputs!$C$8+fee_wd*Inputs!$E$8*(1-$B3843)+fee_fx*Inputs!$D$8-cost_acc-cost_wd*Inputs!$E$8*(1-$B3843)-cost_fx*Inputs!$D$8)</f>
        <v>40231.3698489312</v>
      </c>
      <c r="N3843" s="0" t="n">
        <f aca="false">K3843+L3843+I3843-fixed</f>
        <v>-85084.1931995718</v>
      </c>
      <c r="O3843" s="0" t="n">
        <f aca="false">K3843+L3843+M3843-fixed</f>
        <v>-193375.813105721</v>
      </c>
      <c r="P3843" s="0" t="n">
        <f aca="false">12*Inputs!$B$6*(1-MIN(1,Inputs!$F$6*$D3843))*(ic*Inputs!$C$6+flat_fee-cost_acc-cost_wd*Inputs!$E$6*$E3843-cost_fx*Inputs!$D$6)+12*Inputs!$B$7*(1-MIN(1,Inputs!$F$7*$D3843))*(ic*Inputs!$C$7+flat_fee-cost_acc-cost_wd*Inputs!$E$7*$E3843-cost_fx*Inputs!$D$7)+12*Inputs!$B$8*(1-MIN(1,Inputs!$F$8*$D3843))*(ic*Inputs!$C$8+flat_fee-cost_acc-cost_wd*Inputs!$E$8*$E3843-cost_fx*Inputs!$D$8)-fixed</f>
        <v>-110095.10765056</v>
      </c>
    </row>
    <row r="3844" customFormat="false" ht="15" hidden="false" customHeight="false" outlineLevel="0" collapsed="false">
      <c r="A3844" s="0" t="n">
        <v>3779</v>
      </c>
      <c r="B3844" s="0" t="n">
        <v>0.107388</v>
      </c>
      <c r="C3844" s="0" t="n">
        <v>1.04328</v>
      </c>
      <c r="D3844" s="0" t="n">
        <v>1.263239</v>
      </c>
      <c r="E3844" s="0" t="n">
        <v>1.169473</v>
      </c>
      <c r="F3844" s="0" t="n">
        <v>0.271285</v>
      </c>
      <c r="G3844" s="0" t="n">
        <f aca="false">12*Inputs!$B$6*(MIN(1,$H$50*$C3844)*(ic*Inputs!$C$6+pS+fee_fx*Inputs!$D$6-cost_acc-cost_wd*Inputs!$E$6*$E3844-cost_fx*Inputs!$D$6-$F3844)+(1-MIN(1,$H$50*$C3844))*(1-MIN(1,Inputs!$G$6*$D3844)*churn_nonbuyers)*(ic*Inputs!$C$6+fee_wd*Inputs!$E$6*(1-$B3844)+fee_fx*Inputs!$D$6-cost_acc-cost_wd*Inputs!$E$6*(1-$B3844)-cost_fx*Inputs!$D$6))</f>
        <v>225909.28397964</v>
      </c>
      <c r="H3844" s="0" t="n">
        <f aca="false">12*Inputs!$B$7*(MIN(1,$H$51*$C3844)*(ic*Inputs!$C$7+pE+fee_fx*Inputs!$D$7-cost_acc-cost_wd*Inputs!$E$7*$E3844-cost_fx*Inputs!$D$7-$F3844)+(1-MIN(1,$H$51*$C3844))*(1-MIN(1,Inputs!$G$7*$D3844)*churn_nonbuyers)*(ic*Inputs!$C$7+fee_wd*Inputs!$E$7*(1-$B3844)+fee_fx*Inputs!$D$7-cost_acc-cost_wd*Inputs!$E$7*(1-$B3844)-cost_fx*Inputs!$D$7))</f>
        <v>408448.741644018</v>
      </c>
      <c r="I3844" s="0" t="n">
        <f aca="false">12*Inputs!$B$8*(MIN(1,$H$52*$C3844)*(ic*Inputs!$C$8+pT-cost_acc-cost_wd*Inputs!$E$8-cost_fx*Inputs!$D$8-cost_ins)+(1-MIN(1,$H$52*$C3844))*(1-MIN(1,Inputs!$G$8*$D3844)*churn_nonbuyers)*(ic*Inputs!$C$8+fee_wd*Inputs!$E$8*(1-$B3844)+fee_fx*Inputs!$D$8-cost_acc-cost_wd*Inputs!$E$8*(1-$B3844)-cost_fx*Inputs!$D$8))</f>
        <v>160409.76803225</v>
      </c>
      <c r="J3844" s="0" t="n">
        <f aca="false">G3844+H3844+I3844-fixed</f>
        <v>94767.7936559074</v>
      </c>
      <c r="K3844" s="0" t="n">
        <f aca="false">12*Inputs!$B$6*(1-MIN(1,Inputs!$G$6*$D3844)*churn_nonbuyers)*(ic*Inputs!$C$6+fee_wd*Inputs!$E$6*(1-$B3844)+fee_fx*Inputs!$D$6-cost_acc-cost_wd*Inputs!$E$6*(1-$B3844)-cost_fx*Inputs!$D$6)</f>
        <v>174379.40719007</v>
      </c>
      <c r="L3844" s="0" t="n">
        <f aca="false">12*Inputs!$B$7*(1-MIN(1,Inputs!$G$7*$D3844)*churn_nonbuyers)*(ic*Inputs!$C$7+fee_wd*Inputs!$E$7*(1-$B3844)+fee_fx*Inputs!$D$7-cost_acc-cost_wd*Inputs!$E$7*(1-$B3844)-cost_fx*Inputs!$D$7)</f>
        <v>373042.026042042</v>
      </c>
      <c r="M3844" s="0" t="n">
        <f aca="false">12*Inputs!$B$8*(1-MIN(1,Inputs!$G$8*$D3844)*churn_nonbuyers)*(ic*Inputs!$C$8+fee_wd*Inputs!$E$8*(1-$B3844)+fee_fx*Inputs!$D$8-cost_acc-cost_wd*Inputs!$E$8*(1-$B3844)-cost_fx*Inputs!$D$8)</f>
        <v>37178.5947269952</v>
      </c>
      <c r="N3844" s="0" t="n">
        <f aca="false">K3844+L3844+I3844-fixed</f>
        <v>7831.2012643622</v>
      </c>
      <c r="O3844" s="0" t="n">
        <f aca="false">K3844+L3844+M3844-fixed</f>
        <v>-115399.972040892</v>
      </c>
      <c r="P3844" s="0" t="n">
        <f aca="false">12*Inputs!$B$6*(1-MIN(1,Inputs!$F$6*$D3844))*(ic*Inputs!$C$6+flat_fee-cost_acc-cost_wd*Inputs!$E$6*$E3844-cost_fx*Inputs!$D$6)+12*Inputs!$B$7*(1-MIN(1,Inputs!$F$7*$D3844))*(ic*Inputs!$C$7+flat_fee-cost_acc-cost_wd*Inputs!$E$7*$E3844-cost_fx*Inputs!$D$7)+12*Inputs!$B$8*(1-MIN(1,Inputs!$F$8*$D3844))*(ic*Inputs!$C$8+flat_fee-cost_acc-cost_wd*Inputs!$E$8*$E3844-cost_fx*Inputs!$D$8)-fixed</f>
        <v>-140481.32206072</v>
      </c>
    </row>
    <row r="3845" customFormat="false" ht="15" hidden="false" customHeight="false" outlineLevel="0" collapsed="false">
      <c r="A3845" s="0" t="n">
        <v>3780</v>
      </c>
      <c r="B3845" s="0" t="n">
        <v>0.095897</v>
      </c>
      <c r="C3845" s="0" t="n">
        <v>0.927828</v>
      </c>
      <c r="D3845" s="0" t="n">
        <v>1.006043</v>
      </c>
      <c r="E3845" s="0" t="n">
        <v>1.060984</v>
      </c>
      <c r="F3845" s="0" t="n">
        <v>0.124727</v>
      </c>
      <c r="G3845" s="0" t="n">
        <f aca="false">12*Inputs!$B$6*(MIN(1,$H$50*$C3845)*(ic*Inputs!$C$6+pS+fee_fx*Inputs!$D$6-cost_acc-cost_wd*Inputs!$E$6*$E3845-cost_fx*Inputs!$D$6-$F3845)+(1-MIN(1,$H$50*$C3845))*(1-MIN(1,Inputs!$G$6*$D3845)*churn_nonbuyers)*(ic*Inputs!$C$6+fee_wd*Inputs!$E$6*(1-$B3845)+fee_fx*Inputs!$D$6-cost_acc-cost_wd*Inputs!$E$6*(1-$B3845)-cost_fx*Inputs!$D$6))</f>
        <v>229329.862060534</v>
      </c>
      <c r="H3845" s="0" t="n">
        <f aca="false">12*Inputs!$B$7*(MIN(1,$H$51*$C3845)*(ic*Inputs!$C$7+pE+fee_fx*Inputs!$D$7-cost_acc-cost_wd*Inputs!$E$7*$E3845-cost_fx*Inputs!$D$7-$F3845)+(1-MIN(1,$H$51*$C3845))*(1-MIN(1,Inputs!$G$7*$D3845)*churn_nonbuyers)*(ic*Inputs!$C$7+fee_wd*Inputs!$E$7*(1-$B3845)+fee_fx*Inputs!$D$7-cost_acc-cost_wd*Inputs!$E$7*(1-$B3845)-cost_fx*Inputs!$D$7))</f>
        <v>426849.548642164</v>
      </c>
      <c r="I3845" s="0" t="n">
        <f aca="false">12*Inputs!$B$8*(MIN(1,$H$52*$C3845)*(ic*Inputs!$C$8+pT-cost_acc-cost_wd*Inputs!$E$8-cost_fx*Inputs!$D$8-cost_ins)+(1-MIN(1,$H$52*$C3845))*(1-MIN(1,Inputs!$G$8*$D3845)*churn_nonbuyers)*(ic*Inputs!$C$8+fee_wd*Inputs!$E$8*(1-$B3845)+fee_fx*Inputs!$D$8-cost_acc-cost_wd*Inputs!$E$8*(1-$B3845)-cost_fx*Inputs!$D$8))</f>
        <v>167102.617266627</v>
      </c>
      <c r="J3845" s="0" t="n">
        <f aca="false">G3845+H3845+I3845-fixed</f>
        <v>123282.027969326</v>
      </c>
      <c r="K3845" s="0" t="n">
        <f aca="false">12*Inputs!$B$6*(1-MIN(1,Inputs!$G$6*$D3845)*churn_nonbuyers)*(ic*Inputs!$C$6+fee_wd*Inputs!$E$6*(1-$B3845)+fee_fx*Inputs!$D$6-cost_acc-cost_wd*Inputs!$E$6*(1-$B3845)-cost_fx*Inputs!$D$6)</f>
        <v>178344.549400111</v>
      </c>
      <c r="L3845" s="0" t="n">
        <f aca="false">12*Inputs!$B$7*(1-MIN(1,Inputs!$G$7*$D3845)*churn_nonbuyers)*(ic*Inputs!$C$7+fee_wd*Inputs!$E$7*(1-$B3845)+fee_fx*Inputs!$D$7-cost_acc-cost_wd*Inputs!$E$7*(1-$B3845)-cost_fx*Inputs!$D$7)</f>
        <v>377638.514376067</v>
      </c>
      <c r="M3845" s="0" t="n">
        <f aca="false">12*Inputs!$B$8*(1-MIN(1,Inputs!$G$8*$D3845)*churn_nonbuyers)*(ic*Inputs!$C$8+fee_wd*Inputs!$E$8*(1-$B3845)+fee_fx*Inputs!$D$8-cost_acc-cost_wd*Inputs!$E$8*(1-$B3845)-cost_fx*Inputs!$D$8)</f>
        <v>95177.8499471856</v>
      </c>
      <c r="N3845" s="0" t="n">
        <f aca="false">K3845+L3845+I3845-fixed</f>
        <v>23085.6810428053</v>
      </c>
      <c r="O3845" s="0" t="n">
        <f aca="false">K3845+L3845+M3845-fixed</f>
        <v>-48839.0862766366</v>
      </c>
      <c r="P3845" s="0" t="n">
        <f aca="false">12*Inputs!$B$6*(1-MIN(1,Inputs!$F$6*$D3845))*(ic*Inputs!$C$6+flat_fee-cost_acc-cost_wd*Inputs!$E$6*$E3845-cost_fx*Inputs!$D$6)+12*Inputs!$B$7*(1-MIN(1,Inputs!$F$7*$D3845))*(ic*Inputs!$C$7+flat_fee-cost_acc-cost_wd*Inputs!$E$7*$E3845-cost_fx*Inputs!$D$7)+12*Inputs!$B$8*(1-MIN(1,Inputs!$F$8*$D3845))*(ic*Inputs!$C$8+flat_fee-cost_acc-cost_wd*Inputs!$E$8*$E3845-cost_fx*Inputs!$D$8)-fixed</f>
        <v>40807.5414108801</v>
      </c>
    </row>
    <row r="3846" customFormat="false" ht="15" hidden="false" customHeight="false" outlineLevel="0" collapsed="false">
      <c r="A3846" s="0" t="n">
        <v>3781</v>
      </c>
      <c r="B3846" s="0" t="n">
        <v>0.192323</v>
      </c>
      <c r="C3846" s="0" t="n">
        <v>0.972204</v>
      </c>
      <c r="D3846" s="0" t="n">
        <v>1.752972</v>
      </c>
      <c r="E3846" s="0" t="n">
        <v>1.422638</v>
      </c>
      <c r="F3846" s="0" t="n">
        <v>0.077148</v>
      </c>
      <c r="G3846" s="0" t="n">
        <f aca="false">12*Inputs!$B$6*(MIN(1,$H$50*$C3846)*(ic*Inputs!$C$6+pS+fee_fx*Inputs!$D$6-cost_acc-cost_wd*Inputs!$E$6*$E3846-cost_fx*Inputs!$D$6-$F3846)+(1-MIN(1,$H$50*$C3846))*(1-MIN(1,Inputs!$G$6*$D3846)*churn_nonbuyers)*(ic*Inputs!$C$6+fee_wd*Inputs!$E$6*(1-$B3846)+fee_fx*Inputs!$D$6-cost_acc-cost_wd*Inputs!$E$6*(1-$B3846)-cost_fx*Inputs!$D$6))</f>
        <v>206582.361901294</v>
      </c>
      <c r="H3846" s="0" t="n">
        <f aca="false">12*Inputs!$B$7*(MIN(1,$H$51*$C3846)*(ic*Inputs!$C$7+pE+fee_fx*Inputs!$D$7-cost_acc-cost_wd*Inputs!$E$7*$E3846-cost_fx*Inputs!$D$7-$F3846)+(1-MIN(1,$H$51*$C3846))*(1-MIN(1,Inputs!$G$7*$D3846)*churn_nonbuyers)*(ic*Inputs!$C$7+fee_wd*Inputs!$E$7*(1-$B3846)+fee_fx*Inputs!$D$7-cost_acc-cost_wd*Inputs!$E$7*(1-$B3846)-cost_fx*Inputs!$D$7))</f>
        <v>377991.487490188</v>
      </c>
      <c r="I3846" s="0" t="n">
        <f aca="false">12*Inputs!$B$8*(MIN(1,$H$52*$C3846)*(ic*Inputs!$C$8+pT-cost_acc-cost_wd*Inputs!$E$8-cost_fx*Inputs!$D$8-cost_ins)+(1-MIN(1,$H$52*$C3846))*(1-MIN(1,Inputs!$G$8*$D3846)*churn_nonbuyers)*(ic*Inputs!$C$8+fee_wd*Inputs!$E$8*(1-$B3846)+fee_fx*Inputs!$D$8-cost_acc-cost_wd*Inputs!$E$8*(1-$B3846)-cost_fx*Inputs!$D$8))</f>
        <v>140137.373376</v>
      </c>
      <c r="J3846" s="0" t="n">
        <f aca="false">G3846+H3846+I3846-fixed</f>
        <v>24711.2227674819</v>
      </c>
      <c r="K3846" s="0" t="n">
        <f aca="false">12*Inputs!$B$6*(1-MIN(1,Inputs!$G$6*$D3846)*churn_nonbuyers)*(ic*Inputs!$C$6+fee_wd*Inputs!$E$6*(1-$B3846)+fee_fx*Inputs!$D$6-cost_acc-cost_wd*Inputs!$E$6*(1-$B3846)-cost_fx*Inputs!$D$6)</f>
        <v>158662.915444483</v>
      </c>
      <c r="L3846" s="0" t="n">
        <f aca="false">12*Inputs!$B$7*(1-MIN(1,Inputs!$G$7*$D3846)*churn_nonbuyers)*(ic*Inputs!$C$7+fee_wd*Inputs!$E$7*(1-$B3846)+fee_fx*Inputs!$D$7-cost_acc-cost_wd*Inputs!$E$7*(1-$B3846)-cost_fx*Inputs!$D$7)</f>
        <v>355757.96981069</v>
      </c>
      <c r="M3846" s="0" t="n">
        <f aca="false">12*Inputs!$B$8*(1-MIN(1,Inputs!$G$8*$D3846)*churn_nonbuyers)*(ic*Inputs!$C$8+fee_wd*Inputs!$E$8*(1-$B3846)+fee_fx*Inputs!$D$8-cost_acc-cost_wd*Inputs!$E$8*(1-$B3846)-cost_fx*Inputs!$D$8)</f>
        <v>0</v>
      </c>
      <c r="N3846" s="0" t="n">
        <f aca="false">K3846+L3846+I3846-fixed</f>
        <v>-45441.7413688269</v>
      </c>
      <c r="O3846" s="0" t="n">
        <f aca="false">K3846+L3846+M3846-fixed</f>
        <v>-185579.114744827</v>
      </c>
      <c r="P3846" s="0" t="n">
        <f aca="false">12*Inputs!$B$6*(1-MIN(1,Inputs!$F$6*$D3846))*(ic*Inputs!$C$6+flat_fee-cost_acc-cost_wd*Inputs!$E$6*$E3846-cost_fx*Inputs!$D$6)+12*Inputs!$B$7*(1-MIN(1,Inputs!$F$7*$D3846))*(ic*Inputs!$C$7+flat_fee-cost_acc-cost_wd*Inputs!$E$7*$E3846-cost_fx*Inputs!$D$7)+12*Inputs!$B$8*(1-MIN(1,Inputs!$F$8*$D3846))*(ic*Inputs!$C$8+flat_fee-cost_acc-cost_wd*Inputs!$E$8*$E3846-cost_fx*Inputs!$D$8)-fixed</f>
        <v>-460353.31078336</v>
      </c>
    </row>
    <row r="3847" customFormat="false" ht="15" hidden="false" customHeight="false" outlineLevel="0" collapsed="false">
      <c r="A3847" s="0" t="n">
        <v>3782</v>
      </c>
      <c r="B3847" s="0" t="n">
        <v>0.224677</v>
      </c>
      <c r="C3847" s="0" t="n">
        <v>1.066485</v>
      </c>
      <c r="D3847" s="0" t="n">
        <v>1.286714</v>
      </c>
      <c r="E3847" s="0" t="n">
        <v>1.280096</v>
      </c>
      <c r="F3847" s="0" t="n">
        <v>0.029391</v>
      </c>
      <c r="G3847" s="0" t="n">
        <f aca="false">12*Inputs!$B$6*(MIN(1,$H$50*$C3847)*(ic*Inputs!$C$6+pS+fee_fx*Inputs!$D$6-cost_acc-cost_wd*Inputs!$E$6*$E3847-cost_fx*Inputs!$D$6-$F3847)+(1-MIN(1,$H$50*$C3847))*(1-MIN(1,Inputs!$G$6*$D3847)*churn_nonbuyers)*(ic*Inputs!$C$6+fee_wd*Inputs!$E$6*(1-$B3847)+fee_fx*Inputs!$D$6-cost_acc-cost_wd*Inputs!$E$6*(1-$B3847)-cost_fx*Inputs!$D$6))</f>
        <v>215626.442355952</v>
      </c>
      <c r="H3847" s="0" t="n">
        <f aca="false">12*Inputs!$B$7*(MIN(1,$H$51*$C3847)*(ic*Inputs!$C$7+pE+fee_fx*Inputs!$D$7-cost_acc-cost_wd*Inputs!$E$7*$E3847-cost_fx*Inputs!$D$7-$F3847)+(1-MIN(1,$H$51*$C3847))*(1-MIN(1,Inputs!$G$7*$D3847)*churn_nonbuyers)*(ic*Inputs!$C$7+fee_wd*Inputs!$E$7*(1-$B3847)+fee_fx*Inputs!$D$7-cost_acc-cost_wd*Inputs!$E$7*(1-$B3847)-cost_fx*Inputs!$D$7))</f>
        <v>401037.3236783</v>
      </c>
      <c r="I3847" s="0" t="n">
        <f aca="false">12*Inputs!$B$8*(MIN(1,$H$52*$C3847)*(ic*Inputs!$C$8+pT-cost_acc-cost_wd*Inputs!$E$8-cost_fx*Inputs!$D$8-cost_ins)+(1-MIN(1,$H$52*$C3847))*(1-MIN(1,Inputs!$G$8*$D3847)*churn_nonbuyers)*(ic*Inputs!$C$8+fee_wd*Inputs!$E$8*(1-$B3847)+fee_fx*Inputs!$D$8-cost_acc-cost_wd*Inputs!$E$8*(1-$B3847)-cost_fx*Inputs!$D$8))</f>
        <v>161671.038939956</v>
      </c>
      <c r="J3847" s="0" t="n">
        <f aca="false">G3847+H3847+I3847-fixed</f>
        <v>78334.8049742068</v>
      </c>
      <c r="K3847" s="0" t="n">
        <f aca="false">12*Inputs!$B$6*(1-MIN(1,Inputs!$G$6*$D3847)*churn_nonbuyers)*(ic*Inputs!$C$6+fee_wd*Inputs!$E$6*(1-$B3847)+fee_fx*Inputs!$D$6-cost_acc-cost_wd*Inputs!$E$6*(1-$B3847)-cost_fx*Inputs!$D$6)</f>
        <v>158357.919177922</v>
      </c>
      <c r="L3847" s="0" t="n">
        <f aca="false">12*Inputs!$B$7*(1-MIN(1,Inputs!$G$7*$D3847)*churn_nonbuyers)*(ic*Inputs!$C$7+fee_wd*Inputs!$E$7*(1-$B3847)+fee_fx*Inputs!$D$7-cost_acc-cost_wd*Inputs!$E$7*(1-$B3847)-cost_fx*Inputs!$D$7)</f>
        <v>356531.310034753</v>
      </c>
      <c r="M3847" s="0" t="n">
        <f aca="false">12*Inputs!$B$8*(1-MIN(1,Inputs!$G$8*$D3847)*churn_nonbuyers)*(ic*Inputs!$C$8+fee_wd*Inputs!$E$8*(1-$B3847)+fee_fx*Inputs!$D$8-cost_acc-cost_wd*Inputs!$E$8*(1-$B3847)-cost_fx*Inputs!$D$8)</f>
        <v>31340.6826703009</v>
      </c>
      <c r="N3847" s="0" t="n">
        <f aca="false">K3847+L3847+I3847-fixed</f>
        <v>-23439.7318473697</v>
      </c>
      <c r="O3847" s="0" t="n">
        <f aca="false">K3847+L3847+M3847-fixed</f>
        <v>-153770.088117025</v>
      </c>
      <c r="P3847" s="0" t="n">
        <f aca="false">12*Inputs!$B$6*(1-MIN(1,Inputs!$F$6*$D3847))*(ic*Inputs!$C$6+flat_fee-cost_acc-cost_wd*Inputs!$E$6*$E3847-cost_fx*Inputs!$D$6)+12*Inputs!$B$7*(1-MIN(1,Inputs!$F$7*$D3847))*(ic*Inputs!$C$7+flat_fee-cost_acc-cost_wd*Inputs!$E$7*$E3847-cost_fx*Inputs!$D$7)+12*Inputs!$B$8*(1-MIN(1,Inputs!$F$8*$D3847))*(ic*Inputs!$C$8+flat_fee-cost_acc-cost_wd*Inputs!$E$8*$E3847-cost_fx*Inputs!$D$8)-fixed</f>
        <v>-192941.73790144</v>
      </c>
    </row>
    <row r="3848" customFormat="false" ht="15" hidden="false" customHeight="false" outlineLevel="0" collapsed="false">
      <c r="A3848" s="0" t="n">
        <v>3783</v>
      </c>
      <c r="B3848" s="0" t="n">
        <v>0.338868</v>
      </c>
      <c r="C3848" s="0" t="n">
        <v>0.943149</v>
      </c>
      <c r="D3848" s="0" t="n">
        <v>0.777627</v>
      </c>
      <c r="E3848" s="0" t="n">
        <v>1.147687</v>
      </c>
      <c r="F3848" s="0" t="n">
        <v>0.330329</v>
      </c>
      <c r="G3848" s="0" t="n">
        <f aca="false">12*Inputs!$B$6*(MIN(1,$H$50*$C3848)*(ic*Inputs!$C$6+pS+fee_fx*Inputs!$D$6-cost_acc-cost_wd*Inputs!$E$6*$E3848-cost_fx*Inputs!$D$6-$F3848)+(1-MIN(1,$H$50*$C3848))*(1-MIN(1,Inputs!$G$6*$D3848)*churn_nonbuyers)*(ic*Inputs!$C$6+fee_wd*Inputs!$E$6*(1-$B3848)+fee_fx*Inputs!$D$6-cost_acc-cost_wd*Inputs!$E$6*(1-$B3848)-cost_fx*Inputs!$D$6))</f>
        <v>194712.641558564</v>
      </c>
      <c r="H3848" s="0" t="n">
        <f aca="false">12*Inputs!$B$7*(MIN(1,$H$51*$C3848)*(ic*Inputs!$C$7+pE+fee_fx*Inputs!$D$7-cost_acc-cost_wd*Inputs!$E$7*$E3848-cost_fx*Inputs!$D$7-$F3848)+(1-MIN(1,$H$51*$C3848))*(1-MIN(1,Inputs!$G$7*$D3848)*churn_nonbuyers)*(ic*Inputs!$C$7+fee_wd*Inputs!$E$7*(1-$B3848)+fee_fx*Inputs!$D$7-cost_acc-cost_wd*Inputs!$E$7*(1-$B3848)-cost_fx*Inputs!$D$7))</f>
        <v>387454.022164001</v>
      </c>
      <c r="I3848" s="0" t="n">
        <f aca="false">12*Inputs!$B$8*(MIN(1,$H$52*$C3848)*(ic*Inputs!$C$8+pT-cost_acc-cost_wd*Inputs!$E$8-cost_fx*Inputs!$D$8-cost_ins)+(1-MIN(1,$H$52*$C3848))*(1-MIN(1,Inputs!$G$8*$D3848)*churn_nonbuyers)*(ic*Inputs!$C$8+fee_wd*Inputs!$E$8*(1-$B3848)+fee_fx*Inputs!$D$8-cost_acc-cost_wd*Inputs!$E$8*(1-$B3848)-cost_fx*Inputs!$D$8))</f>
        <v>183967.890480446</v>
      </c>
      <c r="J3848" s="0" t="n">
        <f aca="false">G3848+H3848+I3848-fixed</f>
        <v>66134.5542030108</v>
      </c>
      <c r="K3848" s="0" t="n">
        <f aca="false">12*Inputs!$B$6*(1-MIN(1,Inputs!$G$6*$D3848)*churn_nonbuyers)*(ic*Inputs!$C$6+fee_wd*Inputs!$E$6*(1-$B3848)+fee_fx*Inputs!$D$6-cost_acc-cost_wd*Inputs!$E$6*(1-$B3848)-cost_fx*Inputs!$D$6)</f>
        <v>146861.820764899</v>
      </c>
      <c r="L3848" s="0" t="n">
        <f aca="false">12*Inputs!$B$7*(1-MIN(1,Inputs!$G$7*$D3848)*churn_nonbuyers)*(ic*Inputs!$C$7+fee_wd*Inputs!$E$7*(1-$B3848)+fee_fx*Inputs!$D$7-cost_acc-cost_wd*Inputs!$E$7*(1-$B3848)-cost_fx*Inputs!$D$7)</f>
        <v>346135.207562939</v>
      </c>
      <c r="M3848" s="0" t="n">
        <f aca="false">12*Inputs!$B$8*(1-MIN(1,Inputs!$G$8*$D3848)*churn_nonbuyers)*(ic*Inputs!$C$8+fee_wd*Inputs!$E$8*(1-$B3848)+fee_fx*Inputs!$D$8-cost_acc-cost_wd*Inputs!$E$8*(1-$B3848)-cost_fx*Inputs!$D$8)</f>
        <v>141316.15268953</v>
      </c>
      <c r="N3848" s="0" t="n">
        <f aca="false">K3848+L3848+I3848-fixed</f>
        <v>-23035.0811917158</v>
      </c>
      <c r="O3848" s="0" t="n">
        <f aca="false">K3848+L3848+M3848-fixed</f>
        <v>-65686.8189826318</v>
      </c>
      <c r="P3848" s="0" t="n">
        <f aca="false">12*Inputs!$B$6*(1-MIN(1,Inputs!$F$6*$D3848))*(ic*Inputs!$C$6+flat_fee-cost_acc-cost_wd*Inputs!$E$6*$E3848-cost_fx*Inputs!$D$6)+12*Inputs!$B$7*(1-MIN(1,Inputs!$F$7*$D3848))*(ic*Inputs!$C$7+flat_fee-cost_acc-cost_wd*Inputs!$E$7*$E3848-cost_fx*Inputs!$D$7)+12*Inputs!$B$8*(1-MIN(1,Inputs!$F$8*$D3848))*(ic*Inputs!$C$8+flat_fee-cost_acc-cost_wd*Inputs!$E$8*$E3848-cost_fx*Inputs!$D$8)-fixed</f>
        <v>124191.59284376</v>
      </c>
    </row>
    <row r="3849" customFormat="false" ht="15" hidden="false" customHeight="false" outlineLevel="0" collapsed="false">
      <c r="A3849" s="0" t="n">
        <v>3784</v>
      </c>
      <c r="B3849" s="0" t="n">
        <v>0.394878</v>
      </c>
      <c r="C3849" s="0" t="n">
        <v>0.75944</v>
      </c>
      <c r="D3849" s="0" t="n">
        <v>0.909307</v>
      </c>
      <c r="E3849" s="0" t="n">
        <v>1.157079</v>
      </c>
      <c r="F3849" s="0" t="n">
        <v>0.075332</v>
      </c>
      <c r="G3849" s="0" t="n">
        <f aca="false">12*Inputs!$B$6*(MIN(1,$H$50*$C3849)*(ic*Inputs!$C$6+pS+fee_fx*Inputs!$D$6-cost_acc-cost_wd*Inputs!$E$6*$E3849-cost_fx*Inputs!$D$6-$F3849)+(1-MIN(1,$H$50*$C3849))*(1-MIN(1,Inputs!$G$6*$D3849)*churn_nonbuyers)*(ic*Inputs!$C$6+fee_wd*Inputs!$E$6*(1-$B3849)+fee_fx*Inputs!$D$6-cost_acc-cost_wd*Inputs!$E$6*(1-$B3849)-cost_fx*Inputs!$D$6))</f>
        <v>181513.67262887</v>
      </c>
      <c r="H3849" s="0" t="n">
        <f aca="false">12*Inputs!$B$7*(MIN(1,$H$51*$C3849)*(ic*Inputs!$C$7+pE+fee_fx*Inputs!$D$7-cost_acc-cost_wd*Inputs!$E$7*$E3849-cost_fx*Inputs!$D$7-$F3849)+(1-MIN(1,$H$51*$C3849))*(1-MIN(1,Inputs!$G$7*$D3849)*churn_nonbuyers)*(ic*Inputs!$C$7+fee_wd*Inputs!$E$7*(1-$B3849)+fee_fx*Inputs!$D$7-cost_acc-cost_wd*Inputs!$E$7*(1-$B3849)-cost_fx*Inputs!$D$7))</f>
        <v>383301.770129197</v>
      </c>
      <c r="I3849" s="0" t="n">
        <f aca="false">12*Inputs!$B$8*(MIN(1,$H$52*$C3849)*(ic*Inputs!$C$8+pT-cost_acc-cost_wd*Inputs!$E$8-cost_fx*Inputs!$D$8-cost_ins)+(1-MIN(1,$H$52*$C3849))*(1-MIN(1,Inputs!$G$8*$D3849)*churn_nonbuyers)*(ic*Inputs!$C$8+fee_wd*Inputs!$E$8*(1-$B3849)+fee_fx*Inputs!$D$8-cost_acc-cost_wd*Inputs!$E$8*(1-$B3849)-cost_fx*Inputs!$D$8))</f>
        <v>161812.456388748</v>
      </c>
      <c r="J3849" s="0" t="n">
        <f aca="false">G3849+H3849+I3849-fixed</f>
        <v>26627.8991468158</v>
      </c>
      <c r="K3849" s="0" t="n">
        <f aca="false">12*Inputs!$B$6*(1-MIN(1,Inputs!$G$6*$D3849)*churn_nonbuyers)*(ic*Inputs!$C$6+fee_wd*Inputs!$E$6*(1-$B3849)+fee_fx*Inputs!$D$6-cost_acc-cost_wd*Inputs!$E$6*(1-$B3849)-cost_fx*Inputs!$D$6)</f>
        <v>138157.023812731</v>
      </c>
      <c r="L3849" s="0" t="n">
        <f aca="false">12*Inputs!$B$7*(1-MIN(1,Inputs!$G$7*$D3849)*churn_nonbuyers)*(ic*Inputs!$C$7+fee_wd*Inputs!$E$7*(1-$B3849)+fee_fx*Inputs!$D$7-cost_acc-cost_wd*Inputs!$E$7*(1-$B3849)-cost_fx*Inputs!$D$7)</f>
        <v>336889.752751639</v>
      </c>
      <c r="M3849" s="0" t="n">
        <f aca="false">12*Inputs!$B$8*(1-MIN(1,Inputs!$G$8*$D3849)*churn_nonbuyers)*(ic*Inputs!$C$8+fee_wd*Inputs!$E$8*(1-$B3849)+fee_fx*Inputs!$D$8-cost_acc-cost_wd*Inputs!$E$8*(1-$B3849)-cost_fx*Inputs!$D$8)</f>
        <v>111751.987712746</v>
      </c>
      <c r="N3849" s="0" t="n">
        <f aca="false">K3849+L3849+I3849-fixed</f>
        <v>-63140.7670468818</v>
      </c>
      <c r="O3849" s="0" t="n">
        <f aca="false">K3849+L3849+M3849-fixed</f>
        <v>-113201.235722885</v>
      </c>
      <c r="P3849" s="0" t="n">
        <f aca="false">12*Inputs!$B$6*(1-MIN(1,Inputs!$F$6*$D3849))*(ic*Inputs!$C$6+flat_fee-cost_acc-cost_wd*Inputs!$E$6*$E3849-cost_fx*Inputs!$D$6)+12*Inputs!$B$7*(1-MIN(1,Inputs!$F$7*$D3849))*(ic*Inputs!$C$7+flat_fee-cost_acc-cost_wd*Inputs!$E$7*$E3849-cost_fx*Inputs!$D$7)+12*Inputs!$B$8*(1-MIN(1,Inputs!$F$8*$D3849))*(ic*Inputs!$C$8+flat_fee-cost_acc-cost_wd*Inputs!$E$8*$E3849-cost_fx*Inputs!$D$8)-fixed</f>
        <v>50339.1623247201</v>
      </c>
    </row>
    <row r="3850" customFormat="false" ht="15" hidden="false" customHeight="false" outlineLevel="0" collapsed="false">
      <c r="A3850" s="0" t="n">
        <v>3785</v>
      </c>
      <c r="B3850" s="0" t="n">
        <v>0.254526</v>
      </c>
      <c r="C3850" s="0" t="n">
        <v>0.826039</v>
      </c>
      <c r="D3850" s="0" t="n">
        <v>1.018953</v>
      </c>
      <c r="E3850" s="0" t="n">
        <v>1.035021</v>
      </c>
      <c r="F3850" s="0" t="n">
        <v>0.260444</v>
      </c>
      <c r="G3850" s="0" t="n">
        <f aca="false">12*Inputs!$B$6*(MIN(1,$H$50*$C3850)*(ic*Inputs!$C$6+pS+fee_fx*Inputs!$D$6-cost_acc-cost_wd*Inputs!$E$6*$E3850-cost_fx*Inputs!$D$6-$F3850)+(1-MIN(1,$H$50*$C3850))*(1-MIN(1,Inputs!$G$6*$D3850)*churn_nonbuyers)*(ic*Inputs!$C$6+fee_wd*Inputs!$E$6*(1-$B3850)+fee_fx*Inputs!$D$6-cost_acc-cost_wd*Inputs!$E$6*(1-$B3850)-cost_fx*Inputs!$D$6))</f>
        <v>201288.191304616</v>
      </c>
      <c r="H3850" s="0" t="n">
        <f aca="false">12*Inputs!$B$7*(MIN(1,$H$51*$C3850)*(ic*Inputs!$C$7+pE+fee_fx*Inputs!$D$7-cost_acc-cost_wd*Inputs!$E$7*$E3850-cost_fx*Inputs!$D$7-$F3850)+(1-MIN(1,$H$51*$C3850))*(1-MIN(1,Inputs!$G$7*$D3850)*churn_nonbuyers)*(ic*Inputs!$C$7+fee_wd*Inputs!$E$7*(1-$B3850)+fee_fx*Inputs!$D$7-cost_acc-cost_wd*Inputs!$E$7*(1-$B3850)-cost_fx*Inputs!$D$7))</f>
        <v>402535.537098237</v>
      </c>
      <c r="I3850" s="0" t="n">
        <f aca="false">12*Inputs!$B$8*(MIN(1,$H$52*$C3850)*(ic*Inputs!$C$8+pT-cost_acc-cost_wd*Inputs!$E$8-cost_fx*Inputs!$D$8-cost_ins)+(1-MIN(1,$H$52*$C3850))*(1-MIN(1,Inputs!$G$8*$D3850)*churn_nonbuyers)*(ic*Inputs!$C$8+fee_wd*Inputs!$E$8*(1-$B3850)+fee_fx*Inputs!$D$8-cost_acc-cost_wd*Inputs!$E$8*(1-$B3850)-cost_fx*Inputs!$D$8))</f>
        <v>157064.605287182</v>
      </c>
      <c r="J3850" s="0" t="n">
        <f aca="false">G3850+H3850+I3850-fixed</f>
        <v>60888.333690034</v>
      </c>
      <c r="K3850" s="0" t="n">
        <f aca="false">12*Inputs!$B$6*(1-MIN(1,Inputs!$G$6*$D3850)*churn_nonbuyers)*(ic*Inputs!$C$6+fee_wd*Inputs!$E$6*(1-$B3850)+fee_fx*Inputs!$D$6-cost_acc-cost_wd*Inputs!$E$6*(1-$B3850)-cost_fx*Inputs!$D$6)</f>
        <v>156544.529985202</v>
      </c>
      <c r="L3850" s="0" t="n">
        <f aca="false">12*Inputs!$B$7*(1-MIN(1,Inputs!$G$7*$D3850)*churn_nonbuyers)*(ic*Inputs!$C$7+fee_wd*Inputs!$E$7*(1-$B3850)+fee_fx*Inputs!$D$7-cost_acc-cost_wd*Inputs!$E$7*(1-$B3850)-cost_fx*Inputs!$D$7)</f>
        <v>355343.392647121</v>
      </c>
      <c r="M3850" s="0" t="n">
        <f aca="false">12*Inputs!$B$8*(1-MIN(1,Inputs!$G$8*$D3850)*churn_nonbuyers)*(ic*Inputs!$C$8+fee_wd*Inputs!$E$8*(1-$B3850)+fee_fx*Inputs!$D$8-cost_acc-cost_wd*Inputs!$E$8*(1-$B3850)-cost_fx*Inputs!$D$8)</f>
        <v>90086.5316109408</v>
      </c>
      <c r="N3850" s="0" t="n">
        <f aca="false">K3850+L3850+I3850-fixed</f>
        <v>-31047.4720804954</v>
      </c>
      <c r="O3850" s="0" t="n">
        <f aca="false">K3850+L3850+M3850-fixed</f>
        <v>-98025.5457567365</v>
      </c>
      <c r="P3850" s="0" t="n">
        <f aca="false">12*Inputs!$B$6*(1-MIN(1,Inputs!$F$6*$D3850))*(ic*Inputs!$C$6+flat_fee-cost_acc-cost_wd*Inputs!$E$6*$E3850-cost_fx*Inputs!$D$6)+12*Inputs!$B$7*(1-MIN(1,Inputs!$F$7*$D3850))*(ic*Inputs!$C$7+flat_fee-cost_acc-cost_wd*Inputs!$E$7*$E3850-cost_fx*Inputs!$D$7)+12*Inputs!$B$8*(1-MIN(1,Inputs!$F$8*$D3850))*(ic*Inputs!$C$8+flat_fee-cost_acc-cost_wd*Inputs!$E$8*$E3850-cost_fx*Inputs!$D$8)-fixed</f>
        <v>44814.1013391201</v>
      </c>
    </row>
    <row r="3851" customFormat="false" ht="15" hidden="false" customHeight="false" outlineLevel="0" collapsed="false">
      <c r="A3851" s="0" t="n">
        <v>3786</v>
      </c>
      <c r="B3851" s="0" t="n">
        <v>0.30849</v>
      </c>
      <c r="C3851" s="0" t="n">
        <v>0.951951</v>
      </c>
      <c r="D3851" s="0" t="n">
        <v>1.481256</v>
      </c>
      <c r="E3851" s="0" t="n">
        <v>1.175364</v>
      </c>
      <c r="F3851" s="0" t="n">
        <v>0.282503</v>
      </c>
      <c r="G3851" s="0" t="n">
        <f aca="false">12*Inputs!$B$6*(MIN(1,$H$50*$C3851)*(ic*Inputs!$C$6+pS+fee_fx*Inputs!$D$6-cost_acc-cost_wd*Inputs!$E$6*$E3851-cost_fx*Inputs!$D$6-$F3851)+(1-MIN(1,$H$50*$C3851))*(1-MIN(1,Inputs!$G$6*$D3851)*churn_nonbuyers)*(ic*Inputs!$C$6+fee_wd*Inputs!$E$6*(1-$B3851)+fee_fx*Inputs!$D$6-cost_acc-cost_wd*Inputs!$E$6*(1-$B3851)-cost_fx*Inputs!$D$6))</f>
        <v>194376.69335223</v>
      </c>
      <c r="H3851" s="0" t="n">
        <f aca="false">12*Inputs!$B$7*(MIN(1,$H$51*$C3851)*(ic*Inputs!$C$7+pE+fee_fx*Inputs!$D$7-cost_acc-cost_wd*Inputs!$E$7*$E3851-cost_fx*Inputs!$D$7-$F3851)+(1-MIN(1,$H$51*$C3851))*(1-MIN(1,Inputs!$G$7*$D3851)*churn_nonbuyers)*(ic*Inputs!$C$7+fee_wd*Inputs!$E$7*(1-$B3851)+fee_fx*Inputs!$D$7-cost_acc-cost_wd*Inputs!$E$7*(1-$B3851)-cost_fx*Inputs!$D$7))</f>
        <v>385382.807808646</v>
      </c>
      <c r="I3851" s="0" t="n">
        <f aca="false">12*Inputs!$B$8*(MIN(1,$H$52*$C3851)*(ic*Inputs!$C$8+pT-cost_acc-cost_wd*Inputs!$E$8-cost_fx*Inputs!$D$8-cost_ins)+(1-MIN(1,$H$52*$C3851))*(1-MIN(1,Inputs!$G$8*$D3851)*churn_nonbuyers)*(ic*Inputs!$C$8+fee_wd*Inputs!$E$8*(1-$B3851)+fee_fx*Inputs!$D$8-cost_acc-cost_wd*Inputs!$E$8*(1-$B3851)-cost_fx*Inputs!$D$8))</f>
        <v>137218.024944</v>
      </c>
      <c r="J3851" s="0" t="n">
        <f aca="false">G3851+H3851+I3851-fixed</f>
        <v>16977.5261048756</v>
      </c>
      <c r="K3851" s="0" t="n">
        <f aca="false">12*Inputs!$B$6*(1-MIN(1,Inputs!$G$6*$D3851)*churn_nonbuyers)*(ic*Inputs!$C$6+fee_wd*Inputs!$E$6*(1-$B3851)+fee_fx*Inputs!$D$6-cost_acc-cost_wd*Inputs!$E$6*(1-$B3851)-cost_fx*Inputs!$D$6)</f>
        <v>145536.438696768</v>
      </c>
      <c r="L3851" s="0" t="n">
        <f aca="false">12*Inputs!$B$7*(1-MIN(1,Inputs!$G$7*$D3851)*churn_nonbuyers)*(ic*Inputs!$C$7+fee_wd*Inputs!$E$7*(1-$B3851)+fee_fx*Inputs!$D$7-cost_acc-cost_wd*Inputs!$E$7*(1-$B3851)-cost_fx*Inputs!$D$7)</f>
        <v>342834.202930061</v>
      </c>
      <c r="M3851" s="0" t="n">
        <f aca="false">12*Inputs!$B$8*(1-MIN(1,Inputs!$G$8*$D3851)*churn_nonbuyers)*(ic*Inputs!$C$8+fee_wd*Inputs!$E$8*(1-$B3851)+fee_fx*Inputs!$D$8-cost_acc-cost_wd*Inputs!$E$8*(1-$B3851)-cost_fx*Inputs!$D$8)</f>
        <v>0</v>
      </c>
      <c r="N3851" s="0" t="n">
        <f aca="false">K3851+L3851+I3851-fixed</f>
        <v>-74411.3334291712</v>
      </c>
      <c r="O3851" s="0" t="n">
        <f aca="false">K3851+L3851+M3851-fixed</f>
        <v>-211629.358373171</v>
      </c>
      <c r="P3851" s="0" t="n">
        <f aca="false">12*Inputs!$B$6*(1-MIN(1,Inputs!$F$6*$D3851))*(ic*Inputs!$C$6+flat_fee-cost_acc-cost_wd*Inputs!$E$6*$E3851-cost_fx*Inputs!$D$6)+12*Inputs!$B$7*(1-MIN(1,Inputs!$F$7*$D3851))*(ic*Inputs!$C$7+flat_fee-cost_acc-cost_wd*Inputs!$E$7*$E3851-cost_fx*Inputs!$D$7)+12*Inputs!$B$8*(1-MIN(1,Inputs!$F$8*$D3851))*(ic*Inputs!$C$8+flat_fee-cost_acc-cost_wd*Inputs!$E$8*$E3851-cost_fx*Inputs!$D$8)-fixed</f>
        <v>-256424.18704384</v>
      </c>
    </row>
    <row r="3852" customFormat="false" ht="15" hidden="false" customHeight="false" outlineLevel="0" collapsed="false">
      <c r="A3852" s="0" t="n">
        <v>3787</v>
      </c>
      <c r="B3852" s="0" t="n">
        <v>0.059101</v>
      </c>
      <c r="C3852" s="0" t="n">
        <v>1.011006</v>
      </c>
      <c r="D3852" s="0" t="n">
        <v>1.083209</v>
      </c>
      <c r="E3852" s="0" t="n">
        <v>1.147281</v>
      </c>
      <c r="F3852" s="0" t="n">
        <v>0.260117</v>
      </c>
      <c r="G3852" s="0" t="n">
        <f aca="false">12*Inputs!$B$6*(MIN(1,$H$50*$C3852)*(ic*Inputs!$C$6+pS+fee_fx*Inputs!$D$6-cost_acc-cost_wd*Inputs!$E$6*$E3852-cost_fx*Inputs!$D$6-$F3852)+(1-MIN(1,$H$50*$C3852))*(1-MIN(1,Inputs!$G$6*$D3852)*churn_nonbuyers)*(ic*Inputs!$C$6+fee_wd*Inputs!$E$6*(1-$B3852)+fee_fx*Inputs!$D$6-cost_acc-cost_wd*Inputs!$E$6*(1-$B3852)-cost_fx*Inputs!$D$6))</f>
        <v>232677.066526681</v>
      </c>
      <c r="H3852" s="0" t="n">
        <f aca="false">12*Inputs!$B$7*(MIN(1,$H$51*$C3852)*(ic*Inputs!$C$7+pE+fee_fx*Inputs!$D$7-cost_acc-cost_wd*Inputs!$E$7*$E3852-cost_fx*Inputs!$D$7-$F3852)+(1-MIN(1,$H$51*$C3852))*(1-MIN(1,Inputs!$G$7*$D3852)*churn_nonbuyers)*(ic*Inputs!$C$7+fee_wd*Inputs!$E$7*(1-$B3852)+fee_fx*Inputs!$D$7-cost_acc-cost_wd*Inputs!$E$7*(1-$B3852)-cost_fx*Inputs!$D$7))</f>
        <v>415842.503671255</v>
      </c>
      <c r="I3852" s="0" t="n">
        <f aca="false">12*Inputs!$B$8*(MIN(1,$H$52*$C3852)*(ic*Inputs!$C$8+pT-cost_acc-cost_wd*Inputs!$E$8-cost_fx*Inputs!$D$8-cost_ins)+(1-MIN(1,$H$52*$C3852))*(1-MIN(1,Inputs!$G$8*$D3852)*churn_nonbuyers)*(ic*Inputs!$C$8+fee_wd*Inputs!$E$8*(1-$B3852)+fee_fx*Inputs!$D$8-cost_acc-cost_wd*Inputs!$E$8*(1-$B3852)-cost_fx*Inputs!$D$8))</f>
        <v>168594.583146341</v>
      </c>
      <c r="J3852" s="0" t="n">
        <f aca="false">G3852+H3852+I3852-fixed</f>
        <v>117114.153344277</v>
      </c>
      <c r="K3852" s="0" t="n">
        <f aca="false">12*Inputs!$B$6*(1-MIN(1,Inputs!$G$6*$D3852)*churn_nonbuyers)*(ic*Inputs!$C$6+fee_wd*Inputs!$E$6*(1-$B3852)+fee_fx*Inputs!$D$6-cost_acc-cost_wd*Inputs!$E$6*(1-$B3852)-cost_fx*Inputs!$D$6)</f>
        <v>182631.644172785</v>
      </c>
      <c r="L3852" s="0" t="n">
        <f aca="false">12*Inputs!$B$7*(1-MIN(1,Inputs!$G$7*$D3852)*churn_nonbuyers)*(ic*Inputs!$C$7+fee_wd*Inputs!$E$7*(1-$B3852)+fee_fx*Inputs!$D$7-cost_acc-cost_wd*Inputs!$E$7*(1-$B3852)-cost_fx*Inputs!$D$7)</f>
        <v>381863.520871671</v>
      </c>
      <c r="M3852" s="0" t="n">
        <f aca="false">12*Inputs!$B$8*(1-MIN(1,Inputs!$G$8*$D3852)*churn_nonbuyers)*(ic*Inputs!$C$8+fee_wd*Inputs!$E$8*(1-$B3852)+fee_fx*Inputs!$D$8-cost_acc-cost_wd*Inputs!$E$8*(1-$B3852)-cost_fx*Inputs!$D$8)</f>
        <v>78222.5891796624</v>
      </c>
      <c r="N3852" s="0" t="n">
        <f aca="false">K3852+L3852+I3852-fixed</f>
        <v>33089.7481907966</v>
      </c>
      <c r="O3852" s="0" t="n">
        <f aca="false">K3852+L3852+M3852-fixed</f>
        <v>-57282.2457758818</v>
      </c>
      <c r="P3852" s="0" t="n">
        <f aca="false">12*Inputs!$B$6*(1-MIN(1,Inputs!$F$6*$D3852))*(ic*Inputs!$C$6+flat_fee-cost_acc-cost_wd*Inputs!$E$6*$E3852-cost_fx*Inputs!$D$6)+12*Inputs!$B$7*(1-MIN(1,Inputs!$F$7*$D3852))*(ic*Inputs!$C$7+flat_fee-cost_acc-cost_wd*Inputs!$E$7*$E3852-cost_fx*Inputs!$D$7)+12*Inputs!$B$8*(1-MIN(1,Inputs!$F$8*$D3852))*(ic*Inputs!$C$8+flat_fee-cost_acc-cost_wd*Inputs!$E$8*$E3852-cost_fx*Inputs!$D$8)-fixed</f>
        <v>-37136.05181704</v>
      </c>
    </row>
    <row r="3853" customFormat="false" ht="15" hidden="false" customHeight="false" outlineLevel="0" collapsed="false">
      <c r="A3853" s="0" t="n">
        <v>3788</v>
      </c>
      <c r="B3853" s="0" t="n">
        <v>0.28601</v>
      </c>
      <c r="C3853" s="0" t="n">
        <v>1.006867</v>
      </c>
      <c r="D3853" s="0" t="n">
        <v>1.251388</v>
      </c>
      <c r="E3853" s="0" t="n">
        <v>1.239822</v>
      </c>
      <c r="F3853" s="0" t="n">
        <v>0.235246</v>
      </c>
      <c r="G3853" s="0" t="n">
        <f aca="false">12*Inputs!$B$6*(MIN(1,$H$50*$C3853)*(ic*Inputs!$C$6+pS+fee_fx*Inputs!$D$6-cost_acc-cost_wd*Inputs!$E$6*$E3853-cost_fx*Inputs!$D$6-$F3853)+(1-MIN(1,$H$50*$C3853))*(1-MIN(1,Inputs!$G$6*$D3853)*churn_nonbuyers)*(ic*Inputs!$C$6+fee_wd*Inputs!$E$6*(1-$B3853)+fee_fx*Inputs!$D$6-cost_acc-cost_wd*Inputs!$E$6*(1-$B3853)-cost_fx*Inputs!$D$6))</f>
        <v>201246.282550842</v>
      </c>
      <c r="H3853" s="0" t="n">
        <f aca="false">12*Inputs!$B$7*(MIN(1,$H$51*$C3853)*(ic*Inputs!$C$7+pE+fee_fx*Inputs!$D$7-cost_acc-cost_wd*Inputs!$E$7*$E3853-cost_fx*Inputs!$D$7-$F3853)+(1-MIN(1,$H$51*$C3853))*(1-MIN(1,Inputs!$G$7*$D3853)*churn_nonbuyers)*(ic*Inputs!$C$7+fee_wd*Inputs!$E$7*(1-$B3853)+fee_fx*Inputs!$D$7-cost_acc-cost_wd*Inputs!$E$7*(1-$B3853)-cost_fx*Inputs!$D$7))</f>
        <v>386439.975499939</v>
      </c>
      <c r="I3853" s="0" t="n">
        <f aca="false">12*Inputs!$B$8*(MIN(1,$H$52*$C3853)*(ic*Inputs!$C$8+pT-cost_acc-cost_wd*Inputs!$E$8-cost_fx*Inputs!$D$8-cost_ins)+(1-MIN(1,$H$52*$C3853))*(1-MIN(1,Inputs!$G$8*$D3853)*churn_nonbuyers)*(ic*Inputs!$C$8+fee_wd*Inputs!$E$8*(1-$B3853)+fee_fx*Inputs!$D$8-cost_acc-cost_wd*Inputs!$E$8*(1-$B3853)-cost_fx*Inputs!$D$8))</f>
        <v>156581.469058241</v>
      </c>
      <c r="J3853" s="0" t="n">
        <f aca="false">G3853+H3853+I3853-fixed</f>
        <v>44267.7271090224</v>
      </c>
      <c r="K3853" s="0" t="n">
        <f aca="false">12*Inputs!$B$6*(1-MIN(1,Inputs!$G$6*$D3853)*churn_nonbuyers)*(ic*Inputs!$C$6+fee_wd*Inputs!$E$6*(1-$B3853)+fee_fx*Inputs!$D$6-cost_acc-cost_wd*Inputs!$E$6*(1-$B3853)-cost_fx*Inputs!$D$6)</f>
        <v>150377.517229536</v>
      </c>
      <c r="L3853" s="0" t="n">
        <f aca="false">12*Inputs!$B$7*(1-MIN(1,Inputs!$G$7*$D3853)*churn_nonbuyers)*(ic*Inputs!$C$7+fee_wd*Inputs!$E$7*(1-$B3853)+fee_fx*Inputs!$D$7-cost_acc-cost_wd*Inputs!$E$7*(1-$B3853)-cost_fx*Inputs!$D$7)</f>
        <v>348423.939713722</v>
      </c>
      <c r="M3853" s="0" t="n">
        <f aca="false">12*Inputs!$B$8*(1-MIN(1,Inputs!$G$8*$D3853)*churn_nonbuyers)*(ic*Inputs!$C$8+fee_wd*Inputs!$E$8*(1-$B3853)+fee_fx*Inputs!$D$8-cost_acc-cost_wd*Inputs!$E$8*(1-$B3853)-cost_fx*Inputs!$D$8)</f>
        <v>38780.1483511681</v>
      </c>
      <c r="N3853" s="0" t="n">
        <f aca="false">K3853+L3853+I3853-fixed</f>
        <v>-44617.0739985011</v>
      </c>
      <c r="O3853" s="0" t="n">
        <f aca="false">K3853+L3853+M3853-fixed</f>
        <v>-162418.394705574</v>
      </c>
      <c r="P3853" s="0" t="n">
        <f aca="false">12*Inputs!$B$6*(1-MIN(1,Inputs!$F$6*$D3853))*(ic*Inputs!$C$6+flat_fee-cost_acc-cost_wd*Inputs!$E$6*$E3853-cost_fx*Inputs!$D$6)+12*Inputs!$B$7*(1-MIN(1,Inputs!$F$7*$D3853))*(ic*Inputs!$C$7+flat_fee-cost_acc-cost_wd*Inputs!$E$7*$E3853-cost_fx*Inputs!$D$7)+12*Inputs!$B$8*(1-MIN(1,Inputs!$F$8*$D3853))*(ic*Inputs!$C$8+flat_fee-cost_acc-cost_wd*Inputs!$E$8*$E3853-cost_fx*Inputs!$D$8)-fixed</f>
        <v>-160426.62655936</v>
      </c>
    </row>
    <row r="3854" customFormat="false" ht="15" hidden="false" customHeight="false" outlineLevel="0" collapsed="false">
      <c r="A3854" s="0" t="n">
        <v>3789</v>
      </c>
      <c r="B3854" s="0" t="n">
        <v>0.472691</v>
      </c>
      <c r="C3854" s="0" t="n">
        <v>1.082998</v>
      </c>
      <c r="D3854" s="0" t="n">
        <v>1.354348</v>
      </c>
      <c r="E3854" s="0" t="n">
        <v>1.35205</v>
      </c>
      <c r="F3854" s="0" t="n">
        <v>0.132579</v>
      </c>
      <c r="G3854" s="0" t="n">
        <f aca="false">12*Inputs!$B$6*(MIN(1,$H$50*$C3854)*(ic*Inputs!$C$6+pS+fee_fx*Inputs!$D$6-cost_acc-cost_wd*Inputs!$E$6*$E3854-cost_fx*Inputs!$D$6-$F3854)+(1-MIN(1,$H$50*$C3854))*(1-MIN(1,Inputs!$G$6*$D3854)*churn_nonbuyers)*(ic*Inputs!$C$6+fee_wd*Inputs!$E$6*(1-$B3854)+fee_fx*Inputs!$D$6-cost_acc-cost_wd*Inputs!$E$6*(1-$B3854)-cost_fx*Inputs!$D$6))</f>
        <v>181209.3851668</v>
      </c>
      <c r="H3854" s="0" t="n">
        <f aca="false">12*Inputs!$B$7*(MIN(1,$H$51*$C3854)*(ic*Inputs!$C$7+pE+fee_fx*Inputs!$D$7-cost_acc-cost_wd*Inputs!$E$7*$E3854-cost_fx*Inputs!$D$7-$F3854)+(1-MIN(1,$H$51*$C3854))*(1-MIN(1,Inputs!$G$7*$D3854)*churn_nonbuyers)*(ic*Inputs!$C$7+fee_wd*Inputs!$E$7*(1-$B3854)+fee_fx*Inputs!$D$7-cost_acc-cost_wd*Inputs!$E$7*(1-$B3854)-cost_fx*Inputs!$D$7))</f>
        <v>366465.664378876</v>
      </c>
      <c r="I3854" s="0" t="n">
        <f aca="false">12*Inputs!$B$8*(MIN(1,$H$52*$C3854)*(ic*Inputs!$C$8+pT-cost_acc-cost_wd*Inputs!$E$8-cost_fx*Inputs!$D$8-cost_ins)+(1-MIN(1,$H$52*$C3854))*(1-MIN(1,Inputs!$G$8*$D3854)*churn_nonbuyers)*(ic*Inputs!$C$8+fee_wd*Inputs!$E$8*(1-$B3854)+fee_fx*Inputs!$D$8-cost_acc-cost_wd*Inputs!$E$8*(1-$B3854)-cost_fx*Inputs!$D$8))</f>
        <v>159924.80042762</v>
      </c>
      <c r="J3854" s="0" t="n">
        <f aca="false">G3854+H3854+I3854-fixed</f>
        <v>7599.84997329651</v>
      </c>
      <c r="K3854" s="0" t="n">
        <f aca="false">12*Inputs!$B$6*(1-MIN(1,Inputs!$G$6*$D3854)*churn_nonbuyers)*(ic*Inputs!$C$6+fee_wd*Inputs!$E$6*(1-$B3854)+fee_fx*Inputs!$D$6-cost_acc-cost_wd*Inputs!$E$6*(1-$B3854)-cost_fx*Inputs!$D$6)</f>
        <v>124490.02255537</v>
      </c>
      <c r="L3854" s="0" t="n">
        <f aca="false">12*Inputs!$B$7*(1-MIN(1,Inputs!$G$7*$D3854)*churn_nonbuyers)*(ic*Inputs!$C$7+fee_wd*Inputs!$E$7*(1-$B3854)+fee_fx*Inputs!$D$7-cost_acc-cost_wd*Inputs!$E$7*(1-$B3854)-cost_fx*Inputs!$D$7)</f>
        <v>321515.915229222</v>
      </c>
      <c r="M3854" s="0" t="n">
        <f aca="false">12*Inputs!$B$8*(1-MIN(1,Inputs!$G$8*$D3854)*churn_nonbuyers)*(ic*Inputs!$C$8+fee_wd*Inputs!$E$8*(1-$B3854)+fee_fx*Inputs!$D$8-cost_acc-cost_wd*Inputs!$E$8*(1-$B3854)-cost_fx*Inputs!$D$8)</f>
        <v>15779.7214717248</v>
      </c>
      <c r="N3854" s="0" t="n">
        <f aca="false">K3854+L3854+I3854-fixed</f>
        <v>-94069.2617877884</v>
      </c>
      <c r="O3854" s="0" t="n">
        <f aca="false">K3854+L3854+M3854-fixed</f>
        <v>-238214.340743684</v>
      </c>
      <c r="P3854" s="0" t="n">
        <f aca="false">12*Inputs!$B$6*(1-MIN(1,Inputs!$F$6*$D3854))*(ic*Inputs!$C$6+flat_fee-cost_acc-cost_wd*Inputs!$E$6*$E3854-cost_fx*Inputs!$D$6)+12*Inputs!$B$7*(1-MIN(1,Inputs!$F$7*$D3854))*(ic*Inputs!$C$7+flat_fee-cost_acc-cost_wd*Inputs!$E$7*$E3854-cost_fx*Inputs!$D$7)+12*Inputs!$B$8*(1-MIN(1,Inputs!$F$8*$D3854))*(ic*Inputs!$C$8+flat_fee-cost_acc-cost_wd*Inputs!$E$8*$E3854-cost_fx*Inputs!$D$8)-fixed</f>
        <v>-251500.787728</v>
      </c>
    </row>
    <row r="3855" customFormat="false" ht="15" hidden="false" customHeight="false" outlineLevel="0" collapsed="false">
      <c r="A3855" s="0" t="n">
        <v>3790</v>
      </c>
      <c r="B3855" s="0" t="n">
        <v>0.265343</v>
      </c>
      <c r="C3855" s="0" t="n">
        <v>0.949416</v>
      </c>
      <c r="D3855" s="0" t="n">
        <v>1.15801</v>
      </c>
      <c r="E3855" s="0" t="n">
        <v>1.274774</v>
      </c>
      <c r="F3855" s="0" t="n">
        <v>0.452812</v>
      </c>
      <c r="G3855" s="0" t="n">
        <f aca="false">12*Inputs!$B$6*(MIN(1,$H$50*$C3855)*(ic*Inputs!$C$6+pS+fee_fx*Inputs!$D$6-cost_acc-cost_wd*Inputs!$E$6*$E3855-cost_fx*Inputs!$D$6-$F3855)+(1-MIN(1,$H$50*$C3855))*(1-MIN(1,Inputs!$G$6*$D3855)*churn_nonbuyers)*(ic*Inputs!$C$6+fee_wd*Inputs!$E$6*(1-$B3855)+fee_fx*Inputs!$D$6-cost_acc-cost_wd*Inputs!$E$6*(1-$B3855)-cost_fx*Inputs!$D$6))</f>
        <v>196102.890718359</v>
      </c>
      <c r="H3855" s="0" t="n">
        <f aca="false">12*Inputs!$B$7*(MIN(1,$H$51*$C3855)*(ic*Inputs!$C$7+pE+fee_fx*Inputs!$D$7-cost_acc-cost_wd*Inputs!$E$7*$E3855-cost_fx*Inputs!$D$7-$F3855)+(1-MIN(1,$H$51*$C3855))*(1-MIN(1,Inputs!$G$7*$D3855)*churn_nonbuyers)*(ic*Inputs!$C$7+fee_wd*Inputs!$E$7*(1-$B3855)+fee_fx*Inputs!$D$7-cost_acc-cost_wd*Inputs!$E$7*(1-$B3855)-cost_fx*Inputs!$D$7))</f>
        <v>370960.838200089</v>
      </c>
      <c r="I3855" s="0" t="n">
        <f aca="false">12*Inputs!$B$8*(MIN(1,$H$52*$C3855)*(ic*Inputs!$C$8+pT-cost_acc-cost_wd*Inputs!$E$8-cost_fx*Inputs!$D$8-cost_ins)+(1-MIN(1,$H$52*$C3855))*(1-MIN(1,Inputs!$G$8*$D3855)*churn_nonbuyers)*(ic*Inputs!$C$8+fee_wd*Inputs!$E$8*(1-$B3855)+fee_fx*Inputs!$D$8-cost_acc-cost_wd*Inputs!$E$8*(1-$B3855)-cost_fx*Inputs!$D$8))</f>
        <v>156777.807099869</v>
      </c>
      <c r="J3855" s="0" t="n">
        <f aca="false">G3855+H3855+I3855-fixed</f>
        <v>23841.5360183171</v>
      </c>
      <c r="K3855" s="0" t="n">
        <f aca="false">12*Inputs!$B$6*(1-MIN(1,Inputs!$G$6*$D3855)*churn_nonbuyers)*(ic*Inputs!$C$6+fee_wd*Inputs!$E$6*(1-$B3855)+fee_fx*Inputs!$D$6-cost_acc-cost_wd*Inputs!$E$6*(1-$B3855)-cost_fx*Inputs!$D$6)</f>
        <v>153930.210101496</v>
      </c>
      <c r="L3855" s="0" t="n">
        <f aca="false">12*Inputs!$B$7*(1-MIN(1,Inputs!$G$7*$D3855)*churn_nonbuyers)*(ic*Inputs!$C$7+fee_wd*Inputs!$E$7*(1-$B3855)+fee_fx*Inputs!$D$7-cost_acc-cost_wd*Inputs!$E$7*(1-$B3855)-cost_fx*Inputs!$D$7)</f>
        <v>352310.724780898</v>
      </c>
      <c r="M3855" s="0" t="n">
        <f aca="false">12*Inputs!$B$8*(1-MIN(1,Inputs!$G$8*$D3855)*churn_nonbuyers)*(ic*Inputs!$C$8+fee_wd*Inputs!$E$8*(1-$B3855)+fee_fx*Inputs!$D$8-cost_acc-cost_wd*Inputs!$E$8*(1-$B3855)-cost_fx*Inputs!$D$8)</f>
        <v>59405.678073648</v>
      </c>
      <c r="N3855" s="0" t="n">
        <f aca="false">K3855+L3855+I3855-fixed</f>
        <v>-36981.2580177377</v>
      </c>
      <c r="O3855" s="0" t="n">
        <f aca="false">K3855+L3855+M3855-fixed</f>
        <v>-134353.387043958</v>
      </c>
      <c r="P3855" s="0" t="n">
        <f aca="false">12*Inputs!$B$6*(1-MIN(1,Inputs!$F$6*$D3855))*(ic*Inputs!$C$6+flat_fee-cost_acc-cost_wd*Inputs!$E$6*$E3855-cost_fx*Inputs!$D$6)+12*Inputs!$B$7*(1-MIN(1,Inputs!$F$7*$D3855))*(ic*Inputs!$C$7+flat_fee-cost_acc-cost_wd*Inputs!$E$7*$E3855-cost_fx*Inputs!$D$7)+12*Inputs!$B$8*(1-MIN(1,Inputs!$F$8*$D3855))*(ic*Inputs!$C$8+flat_fee-cost_acc-cost_wd*Inputs!$E$8*$E3855-cost_fx*Inputs!$D$8)-fixed</f>
        <v>-126916.5417424</v>
      </c>
    </row>
    <row r="3856" customFormat="false" ht="15" hidden="false" customHeight="false" outlineLevel="0" collapsed="false">
      <c r="A3856" s="0" t="n">
        <v>3791</v>
      </c>
      <c r="B3856" s="0" t="n">
        <v>0.435872</v>
      </c>
      <c r="C3856" s="0" t="n">
        <v>1.054693</v>
      </c>
      <c r="D3856" s="0" t="n">
        <v>0.746977</v>
      </c>
      <c r="E3856" s="0" t="n">
        <v>1.123403</v>
      </c>
      <c r="F3856" s="0" t="n">
        <v>0.112135</v>
      </c>
      <c r="G3856" s="0" t="n">
        <f aca="false">12*Inputs!$B$6*(MIN(1,$H$50*$C3856)*(ic*Inputs!$C$6+pS+fee_fx*Inputs!$D$6-cost_acc-cost_wd*Inputs!$E$6*$E3856-cost_fx*Inputs!$D$6-$F3856)+(1-MIN(1,$H$50*$C3856))*(1-MIN(1,Inputs!$G$6*$D3856)*churn_nonbuyers)*(ic*Inputs!$C$6+fee_wd*Inputs!$E$6*(1-$B3856)+fee_fx*Inputs!$D$6-cost_acc-cost_wd*Inputs!$E$6*(1-$B3856)-cost_fx*Inputs!$D$6))</f>
        <v>194166.222833648</v>
      </c>
      <c r="H3856" s="0" t="n">
        <f aca="false">12*Inputs!$B$7*(MIN(1,$H$51*$C3856)*(ic*Inputs!$C$7+pE+fee_fx*Inputs!$D$7-cost_acc-cost_wd*Inputs!$E$7*$E3856-cost_fx*Inputs!$D$7-$F3856)+(1-MIN(1,$H$51*$C3856))*(1-MIN(1,Inputs!$G$7*$D3856)*churn_nonbuyers)*(ic*Inputs!$C$7+fee_wd*Inputs!$E$7*(1-$B3856)+fee_fx*Inputs!$D$7-cost_acc-cost_wd*Inputs!$E$7*(1-$B3856)-cost_fx*Inputs!$D$7))</f>
        <v>400840.386807785</v>
      </c>
      <c r="I3856" s="0" t="n">
        <f aca="false">12*Inputs!$B$8*(MIN(1,$H$52*$C3856)*(ic*Inputs!$C$8+pT-cost_acc-cost_wd*Inputs!$E$8-cost_fx*Inputs!$D$8-cost_ins)+(1-MIN(1,$H$52*$C3856))*(1-MIN(1,Inputs!$G$8*$D3856)*churn_nonbuyers)*(ic*Inputs!$C$8+fee_wd*Inputs!$E$8*(1-$B3856)+fee_fx*Inputs!$D$8-cost_acc-cost_wd*Inputs!$E$8*(1-$B3856)-cost_fx*Inputs!$D$8))</f>
        <v>190172.232546582</v>
      </c>
      <c r="J3856" s="0" t="n">
        <f aca="false">G3856+H3856+I3856-fixed</f>
        <v>85178.8421880148</v>
      </c>
      <c r="K3856" s="0" t="n">
        <f aca="false">12*Inputs!$B$6*(1-MIN(1,Inputs!$G$6*$D3856)*churn_nonbuyers)*(ic*Inputs!$C$6+fee_wd*Inputs!$E$6*(1-$B3856)+fee_fx*Inputs!$D$6-cost_acc-cost_wd*Inputs!$E$6*(1-$B3856)-cost_fx*Inputs!$D$6)</f>
        <v>133649.125624397</v>
      </c>
      <c r="L3856" s="0" t="n">
        <f aca="false">12*Inputs!$B$7*(1-MIN(1,Inputs!$G$7*$D3856)*churn_nonbuyers)*(ic*Inputs!$C$7+fee_wd*Inputs!$E$7*(1-$B3856)+fee_fx*Inputs!$D$7-cost_acc-cost_wd*Inputs!$E$7*(1-$B3856)-cost_fx*Inputs!$D$7)</f>
        <v>332805.531278638</v>
      </c>
      <c r="M3856" s="0" t="n">
        <f aca="false">12*Inputs!$B$8*(1-MIN(1,Inputs!$G$8*$D3856)*churn_nonbuyers)*(ic*Inputs!$C$8+fee_wd*Inputs!$E$8*(1-$B3856)+fee_fx*Inputs!$D$8-cost_acc-cost_wd*Inputs!$E$8*(1-$B3856)-cost_fx*Inputs!$D$8)</f>
        <v>145748.540700518</v>
      </c>
      <c r="N3856" s="0" t="n">
        <f aca="false">K3856+L3856+I3856-fixed</f>
        <v>-43373.1105503831</v>
      </c>
      <c r="O3856" s="0" t="n">
        <f aca="false">K3856+L3856+M3856-fixed</f>
        <v>-87796.8023964468</v>
      </c>
      <c r="P3856" s="0" t="n">
        <f aca="false">12*Inputs!$B$6*(1-MIN(1,Inputs!$F$6*$D3856))*(ic*Inputs!$C$6+flat_fee-cost_acc-cost_wd*Inputs!$E$6*$E3856-cost_fx*Inputs!$D$6)+12*Inputs!$B$7*(1-MIN(1,Inputs!$F$7*$D3856))*(ic*Inputs!$C$7+flat_fee-cost_acc-cost_wd*Inputs!$E$7*$E3856-cost_fx*Inputs!$D$7)+12*Inputs!$B$8*(1-MIN(1,Inputs!$F$8*$D3856))*(ic*Inputs!$C$8+flat_fee-cost_acc-cost_wd*Inputs!$E$8*$E3856-cost_fx*Inputs!$D$8)-fixed</f>
        <v>152354.94699944</v>
      </c>
    </row>
    <row r="3857" customFormat="false" ht="15" hidden="false" customHeight="false" outlineLevel="0" collapsed="false">
      <c r="A3857" s="0" t="n">
        <v>3792</v>
      </c>
      <c r="B3857" s="0" t="n">
        <v>0.397591</v>
      </c>
      <c r="C3857" s="0" t="n">
        <v>0.89553</v>
      </c>
      <c r="D3857" s="0" t="n">
        <v>1.253182</v>
      </c>
      <c r="E3857" s="0" t="n">
        <v>1.424948</v>
      </c>
      <c r="F3857" s="0" t="n">
        <v>0.34355</v>
      </c>
      <c r="G3857" s="0" t="n">
        <f aca="false">12*Inputs!$B$6*(MIN(1,$H$50*$C3857)*(ic*Inputs!$C$6+pS+fee_fx*Inputs!$D$6-cost_acc-cost_wd*Inputs!$E$6*$E3857-cost_fx*Inputs!$D$6-$F3857)+(1-MIN(1,$H$50*$C3857))*(1-MIN(1,Inputs!$G$6*$D3857)*churn_nonbuyers)*(ic*Inputs!$C$6+fee_wd*Inputs!$E$6*(1-$B3857)+fee_fx*Inputs!$D$6-cost_acc-cost_wd*Inputs!$E$6*(1-$B3857)-cost_fx*Inputs!$D$6))</f>
        <v>175571.749422621</v>
      </c>
      <c r="H3857" s="0" t="n">
        <f aca="false">12*Inputs!$B$7*(MIN(1,$H$51*$C3857)*(ic*Inputs!$C$7+pE+fee_fx*Inputs!$D$7-cost_acc-cost_wd*Inputs!$E$7*$E3857-cost_fx*Inputs!$D$7-$F3857)+(1-MIN(1,$H$51*$C3857))*(1-MIN(1,Inputs!$G$7*$D3857)*churn_nonbuyers)*(ic*Inputs!$C$7+fee_wd*Inputs!$E$7*(1-$B3857)+fee_fx*Inputs!$D$7-cost_acc-cost_wd*Inputs!$E$7*(1-$B3857)-cost_fx*Inputs!$D$7))</f>
        <v>347614.270190066</v>
      </c>
      <c r="I3857" s="0" t="n">
        <f aca="false">12*Inputs!$B$8*(MIN(1,$H$52*$C3857)*(ic*Inputs!$C$8+pT-cost_acc-cost_wd*Inputs!$E$8-cost_fx*Inputs!$D$8-cost_ins)+(1-MIN(1,$H$52*$C3857))*(1-MIN(1,Inputs!$G$8*$D3857)*churn_nonbuyers)*(ic*Inputs!$C$8+fee_wd*Inputs!$E$8*(1-$B3857)+fee_fx*Inputs!$D$8-cost_acc-cost_wd*Inputs!$E$8*(1-$B3857)-cost_fx*Inputs!$D$8))</f>
        <v>143163.41078931</v>
      </c>
      <c r="J3857" s="0" t="n">
        <f aca="false">G3857+H3857+I3857-fixed</f>
        <v>-33650.5695980029</v>
      </c>
      <c r="K3857" s="0" t="n">
        <f aca="false">12*Inputs!$B$6*(1-MIN(1,Inputs!$G$6*$D3857)*churn_nonbuyers)*(ic*Inputs!$C$6+fee_wd*Inputs!$E$6*(1-$B3857)+fee_fx*Inputs!$D$6-cost_acc-cost_wd*Inputs!$E$6*(1-$B3857)-cost_fx*Inputs!$D$6)</f>
        <v>135302.249408846</v>
      </c>
      <c r="L3857" s="0" t="n">
        <f aca="false">12*Inputs!$B$7*(1-MIN(1,Inputs!$G$7*$D3857)*churn_nonbuyers)*(ic*Inputs!$C$7+fee_wd*Inputs!$E$7*(1-$B3857)+fee_fx*Inputs!$D$7-cost_acc-cost_wd*Inputs!$E$7*(1-$B3857)-cost_fx*Inputs!$D$7)</f>
        <v>332940.863309308</v>
      </c>
      <c r="M3857" s="0" t="n">
        <f aca="false">12*Inputs!$B$8*(1-MIN(1,Inputs!$G$8*$D3857)*churn_nonbuyers)*(ic*Inputs!$C$8+fee_wd*Inputs!$E$8*(1-$B3857)+fee_fx*Inputs!$D$8-cost_acc-cost_wd*Inputs!$E$8*(1-$B3857)-cost_fx*Inputs!$D$8)</f>
        <v>37729.9391612832</v>
      </c>
      <c r="N3857" s="0" t="n">
        <f aca="false">K3857+L3857+I3857-fixed</f>
        <v>-88593.4764925353</v>
      </c>
      <c r="O3857" s="0" t="n">
        <f aca="false">K3857+L3857+M3857-fixed</f>
        <v>-194026.948120563</v>
      </c>
      <c r="P3857" s="0" t="n">
        <f aca="false">12*Inputs!$B$6*(1-MIN(1,Inputs!$F$6*$D3857))*(ic*Inputs!$C$6+flat_fee-cost_acc-cost_wd*Inputs!$E$6*$E3857-cost_fx*Inputs!$D$6)+12*Inputs!$B$7*(1-MIN(1,Inputs!$F$7*$D3857))*(ic*Inputs!$C$7+flat_fee-cost_acc-cost_wd*Inputs!$E$7*$E3857-cost_fx*Inputs!$D$7)+12*Inputs!$B$8*(1-MIN(1,Inputs!$F$8*$D3857))*(ic*Inputs!$C$8+flat_fee-cost_acc-cost_wd*Inputs!$E$8*$E3857-cost_fx*Inputs!$D$8)-fixed</f>
        <v>-230060.55060736</v>
      </c>
    </row>
    <row r="3858" customFormat="false" ht="15" hidden="false" customHeight="false" outlineLevel="0" collapsed="false">
      <c r="A3858" s="0" t="n">
        <v>3793</v>
      </c>
      <c r="B3858" s="0" t="n">
        <v>0.414143</v>
      </c>
      <c r="C3858" s="0" t="n">
        <v>0.983369</v>
      </c>
      <c r="D3858" s="0" t="n">
        <v>0.909828</v>
      </c>
      <c r="E3858" s="0" t="n">
        <v>1.181848</v>
      </c>
      <c r="F3858" s="0" t="n">
        <v>0.326433</v>
      </c>
      <c r="G3858" s="0" t="n">
        <f aca="false">12*Inputs!$B$6*(MIN(1,$H$50*$C3858)*(ic*Inputs!$C$6+pS+fee_fx*Inputs!$D$6-cost_acc-cost_wd*Inputs!$E$6*$E3858-cost_fx*Inputs!$D$6-$F3858)+(1-MIN(1,$H$50*$C3858))*(1-MIN(1,Inputs!$G$6*$D3858)*churn_nonbuyers)*(ic*Inputs!$C$6+fee_wd*Inputs!$E$6*(1-$B3858)+fee_fx*Inputs!$D$6-cost_acc-cost_wd*Inputs!$E$6*(1-$B3858)-cost_fx*Inputs!$D$6))</f>
        <v>185604.386792333</v>
      </c>
      <c r="H3858" s="0" t="n">
        <f aca="false">12*Inputs!$B$7*(MIN(1,$H$51*$C3858)*(ic*Inputs!$C$7+pE+fee_fx*Inputs!$D$7-cost_acc-cost_wd*Inputs!$E$7*$E3858-cost_fx*Inputs!$D$7-$F3858)+(1-MIN(1,$H$51*$C3858))*(1-MIN(1,Inputs!$G$7*$D3858)*churn_nonbuyers)*(ic*Inputs!$C$7+fee_wd*Inputs!$E$7*(1-$B3858)+fee_fx*Inputs!$D$7-cost_acc-cost_wd*Inputs!$E$7*(1-$B3858)-cost_fx*Inputs!$D$7))</f>
        <v>378317.739943742</v>
      </c>
      <c r="I3858" s="0" t="n">
        <f aca="false">12*Inputs!$B$8*(MIN(1,$H$52*$C3858)*(ic*Inputs!$C$8+pT-cost_acc-cost_wd*Inputs!$E$8-cost_fx*Inputs!$D$8-cost_ins)+(1-MIN(1,$H$52*$C3858))*(1-MIN(1,Inputs!$G$8*$D3858)*churn_nonbuyers)*(ic*Inputs!$C$8+fee_wd*Inputs!$E$8*(1-$B3858)+fee_fx*Inputs!$D$8-cost_acc-cost_wd*Inputs!$E$8*(1-$B3858)-cost_fx*Inputs!$D$8))</f>
        <v>176433.733069013</v>
      </c>
      <c r="J3858" s="0" t="n">
        <f aca="false">G3858+H3858+I3858-fixed</f>
        <v>40355.8598050881</v>
      </c>
      <c r="K3858" s="0" t="n">
        <f aca="false">12*Inputs!$B$6*(1-MIN(1,Inputs!$G$6*$D3858)*churn_nonbuyers)*(ic*Inputs!$C$6+fee_wd*Inputs!$E$6*(1-$B3858)+fee_fx*Inputs!$D$6-cost_acc-cost_wd*Inputs!$E$6*(1-$B3858)-cost_fx*Inputs!$D$6)</f>
        <v>135505.293821309</v>
      </c>
      <c r="L3858" s="0" t="n">
        <f aca="false">12*Inputs!$B$7*(1-MIN(1,Inputs!$G$7*$D3858)*churn_nonbuyers)*(ic*Inputs!$C$7+fee_wd*Inputs!$E$7*(1-$B3858)+fee_fx*Inputs!$D$7-cost_acc-cost_wd*Inputs!$E$7*(1-$B3858)-cost_fx*Inputs!$D$7)</f>
        <v>334185.899748785</v>
      </c>
      <c r="M3858" s="0" t="n">
        <f aca="false">12*Inputs!$B$8*(1-MIN(1,Inputs!$G$8*$D3858)*churn_nonbuyers)*(ic*Inputs!$C$8+fee_wd*Inputs!$E$8*(1-$B3858)+fee_fx*Inputs!$D$8-cost_acc-cost_wd*Inputs!$E$8*(1-$B3858)-cost_fx*Inputs!$D$8)</f>
        <v>111304.077512774</v>
      </c>
      <c r="N3858" s="0" t="n">
        <f aca="false">K3858+L3858+I3858-fixed</f>
        <v>-53875.0733608932</v>
      </c>
      <c r="O3858" s="0" t="n">
        <f aca="false">K3858+L3858+M3858-fixed</f>
        <v>-119004.728917132</v>
      </c>
      <c r="P3858" s="0" t="n">
        <f aca="false">12*Inputs!$B$6*(1-MIN(1,Inputs!$F$6*$D3858))*(ic*Inputs!$C$6+flat_fee-cost_acc-cost_wd*Inputs!$E$6*$E3858-cost_fx*Inputs!$D$6)+12*Inputs!$B$7*(1-MIN(1,Inputs!$F$7*$D3858))*(ic*Inputs!$C$7+flat_fee-cost_acc-cost_wd*Inputs!$E$7*$E3858-cost_fx*Inputs!$D$7)+12*Inputs!$B$8*(1-MIN(1,Inputs!$F$8*$D3858))*(ic*Inputs!$C$8+flat_fee-cost_acc-cost_wd*Inputs!$E$8*$E3858-cost_fx*Inputs!$D$8)-fixed</f>
        <v>38828.7561305598</v>
      </c>
    </row>
    <row r="3859" customFormat="false" ht="15" hidden="false" customHeight="false" outlineLevel="0" collapsed="false">
      <c r="A3859" s="0" t="n">
        <v>3794</v>
      </c>
      <c r="B3859" s="0" t="n">
        <v>0.243103</v>
      </c>
      <c r="C3859" s="0" t="n">
        <v>0.8649</v>
      </c>
      <c r="D3859" s="0" t="n">
        <v>0.762068</v>
      </c>
      <c r="E3859" s="0" t="n">
        <v>1.403564</v>
      </c>
      <c r="F3859" s="0" t="n">
        <v>0.329718</v>
      </c>
      <c r="G3859" s="0" t="n">
        <f aca="false">12*Inputs!$B$6*(MIN(1,$H$50*$C3859)*(ic*Inputs!$C$6+pS+fee_fx*Inputs!$D$6-cost_acc-cost_wd*Inputs!$E$6*$E3859-cost_fx*Inputs!$D$6-$F3859)+(1-MIN(1,$H$50*$C3859))*(1-MIN(1,Inputs!$G$6*$D3859)*churn_nonbuyers)*(ic*Inputs!$C$6+fee_wd*Inputs!$E$6*(1-$B3859)+fee_fx*Inputs!$D$6-cost_acc-cost_wd*Inputs!$E$6*(1-$B3859)-cost_fx*Inputs!$D$6))</f>
        <v>198113.448809908</v>
      </c>
      <c r="H3859" s="0" t="n">
        <f aca="false">12*Inputs!$B$7*(MIN(1,$H$51*$C3859)*(ic*Inputs!$C$7+pE+fee_fx*Inputs!$D$7-cost_acc-cost_wd*Inputs!$E$7*$E3859-cost_fx*Inputs!$D$7-$F3859)+(1-MIN(1,$H$51*$C3859))*(1-MIN(1,Inputs!$G$7*$D3859)*churn_nonbuyers)*(ic*Inputs!$C$7+fee_wd*Inputs!$E$7*(1-$B3859)+fee_fx*Inputs!$D$7-cost_acc-cost_wd*Inputs!$E$7*(1-$B3859)-cost_fx*Inputs!$D$7))</f>
        <v>367483.044526612</v>
      </c>
      <c r="I3859" s="0" t="n">
        <f aca="false">12*Inputs!$B$8*(MIN(1,$H$52*$C3859)*(ic*Inputs!$C$8+pT-cost_acc-cost_wd*Inputs!$E$8-cost_fx*Inputs!$D$8-cost_ins)+(1-MIN(1,$H$52*$C3859))*(1-MIN(1,Inputs!$G$8*$D3859)*churn_nonbuyers)*(ic*Inputs!$C$8+fee_wd*Inputs!$E$8*(1-$B3859)+fee_fx*Inputs!$D$8-cost_acc-cost_wd*Inputs!$E$8*(1-$B3859)-cost_fx*Inputs!$D$8))</f>
        <v>182608.224197179</v>
      </c>
      <c r="J3859" s="0" t="n">
        <f aca="false">G3859+H3859+I3859-fixed</f>
        <v>48204.7175336981</v>
      </c>
      <c r="K3859" s="0" t="n">
        <f aca="false">12*Inputs!$B$6*(1-MIN(1,Inputs!$G$6*$D3859)*churn_nonbuyers)*(ic*Inputs!$C$6+fee_wd*Inputs!$E$6*(1-$B3859)+fee_fx*Inputs!$D$6-cost_acc-cost_wd*Inputs!$E$6*(1-$B3859)-cost_fx*Inputs!$D$6)</f>
        <v>160245.401882429</v>
      </c>
      <c r="L3859" s="0" t="n">
        <f aca="false">12*Inputs!$B$7*(1-MIN(1,Inputs!$G$7*$D3859)*churn_nonbuyers)*(ic*Inputs!$C$7+fee_wd*Inputs!$E$7*(1-$B3859)+fee_fx*Inputs!$D$7-cost_acc-cost_wd*Inputs!$E$7*(1-$B3859)-cost_fx*Inputs!$D$7)</f>
        <v>359775.521065457</v>
      </c>
      <c r="M3859" s="0" t="n">
        <f aca="false">12*Inputs!$B$8*(1-MIN(1,Inputs!$G$8*$D3859)*churn_nonbuyers)*(ic*Inputs!$C$8+fee_wd*Inputs!$E$8*(1-$B3859)+fee_fx*Inputs!$D$8-cost_acc-cost_wd*Inputs!$E$8*(1-$B3859)-cost_fx*Inputs!$D$8)</f>
        <v>146838.529531334</v>
      </c>
      <c r="N3859" s="0" t="n">
        <f aca="false">K3859+L3859+I3859-fixed</f>
        <v>2629.14714506478</v>
      </c>
      <c r="O3859" s="0" t="n">
        <f aca="false">K3859+L3859+M3859-fixed</f>
        <v>-33140.5475207794</v>
      </c>
      <c r="P3859" s="0" t="n">
        <f aca="false">12*Inputs!$B$6*(1-MIN(1,Inputs!$F$6*$D3859))*(ic*Inputs!$C$6+flat_fee-cost_acc-cost_wd*Inputs!$E$6*$E3859-cost_fx*Inputs!$D$6)+12*Inputs!$B$7*(1-MIN(1,Inputs!$F$7*$D3859))*(ic*Inputs!$C$7+flat_fee-cost_acc-cost_wd*Inputs!$E$7*$E3859-cost_fx*Inputs!$D$7)+12*Inputs!$B$8*(1-MIN(1,Inputs!$F$8*$D3859))*(ic*Inputs!$C$8+flat_fee-cost_acc-cost_wd*Inputs!$E$8*$E3859-cost_fx*Inputs!$D$8)-fixed</f>
        <v>7263.87938048004</v>
      </c>
    </row>
    <row r="3860" customFormat="false" ht="15" hidden="false" customHeight="false" outlineLevel="0" collapsed="false">
      <c r="A3860" s="0" t="n">
        <v>3795</v>
      </c>
      <c r="B3860" s="0" t="n">
        <v>0.461641</v>
      </c>
      <c r="C3860" s="0" t="n">
        <v>0.755428</v>
      </c>
      <c r="D3860" s="0" t="n">
        <v>1.111206</v>
      </c>
      <c r="E3860" s="0" t="n">
        <v>1.077321</v>
      </c>
      <c r="F3860" s="0" t="n">
        <v>0.353094</v>
      </c>
      <c r="G3860" s="0" t="n">
        <f aca="false">12*Inputs!$B$6*(MIN(1,$H$50*$C3860)*(ic*Inputs!$C$6+pS+fee_fx*Inputs!$D$6-cost_acc-cost_wd*Inputs!$E$6*$E3860-cost_fx*Inputs!$D$6-$F3860)+(1-MIN(1,$H$50*$C3860))*(1-MIN(1,Inputs!$G$6*$D3860)*churn_nonbuyers)*(ic*Inputs!$C$6+fee_wd*Inputs!$E$6*(1-$B3860)+fee_fx*Inputs!$D$6-cost_acc-cost_wd*Inputs!$E$6*(1-$B3860)-cost_fx*Inputs!$D$6))</f>
        <v>167934.54147791</v>
      </c>
      <c r="H3860" s="0" t="n">
        <f aca="false">12*Inputs!$B$7*(MIN(1,$H$51*$C3860)*(ic*Inputs!$C$7+pE+fee_fx*Inputs!$D$7-cost_acc-cost_wd*Inputs!$E$7*$E3860-cost_fx*Inputs!$D$7-$F3860)+(1-MIN(1,$H$51*$C3860))*(1-MIN(1,Inputs!$G$7*$D3860)*churn_nonbuyers)*(ic*Inputs!$C$7+fee_wd*Inputs!$E$7*(1-$B3860)+fee_fx*Inputs!$D$7-cost_acc-cost_wd*Inputs!$E$7*(1-$B3860)-cost_fx*Inputs!$D$7))</f>
        <v>369962.321220573</v>
      </c>
      <c r="I3860" s="0" t="n">
        <f aca="false">12*Inputs!$B$8*(MIN(1,$H$52*$C3860)*(ic*Inputs!$C$8+pT-cost_acc-cost_wd*Inputs!$E$8-cost_fx*Inputs!$D$8-cost_ins)+(1-MIN(1,$H$52*$C3860))*(1-MIN(1,Inputs!$G$8*$D3860)*churn_nonbuyers)*(ic*Inputs!$C$8+fee_wd*Inputs!$E$8*(1-$B3860)+fee_fx*Inputs!$D$8-cost_acc-cost_wd*Inputs!$E$8*(1-$B3860)-cost_fx*Inputs!$D$8))</f>
        <v>140738.355928062</v>
      </c>
      <c r="J3860" s="0" t="n">
        <f aca="false">G3860+H3860+I3860-fixed</f>
        <v>-21364.7813734547</v>
      </c>
      <c r="K3860" s="0" t="n">
        <f aca="false">12*Inputs!$B$6*(1-MIN(1,Inputs!$G$6*$D3860)*churn_nonbuyers)*(ic*Inputs!$C$6+fee_wd*Inputs!$E$6*(1-$B3860)+fee_fx*Inputs!$D$6-cost_acc-cost_wd*Inputs!$E$6*(1-$B3860)-cost_fx*Inputs!$D$6)</f>
        <v>127616.182913131</v>
      </c>
      <c r="L3860" s="0" t="n">
        <f aca="false">12*Inputs!$B$7*(1-MIN(1,Inputs!$G$7*$D3860)*churn_nonbuyers)*(ic*Inputs!$C$7+fee_wd*Inputs!$E$7*(1-$B3860)+fee_fx*Inputs!$D$7-cost_acc-cost_wd*Inputs!$E$7*(1-$B3860)-cost_fx*Inputs!$D$7)</f>
        <v>325498.614259879</v>
      </c>
      <c r="M3860" s="0" t="n">
        <f aca="false">12*Inputs!$B$8*(1-MIN(1,Inputs!$G$8*$D3860)*churn_nonbuyers)*(ic*Inputs!$C$8+fee_wd*Inputs!$E$8*(1-$B3860)+fee_fx*Inputs!$D$8-cost_acc-cost_wd*Inputs!$E$8*(1-$B3860)-cost_fx*Inputs!$D$8)</f>
        <v>67588.9542879456</v>
      </c>
      <c r="N3860" s="0" t="n">
        <f aca="false">K3860+L3860+I3860-fixed</f>
        <v>-106146.846898928</v>
      </c>
      <c r="O3860" s="0" t="n">
        <f aca="false">K3860+L3860+M3860-fixed</f>
        <v>-179296.248539044</v>
      </c>
      <c r="P3860" s="0" t="n">
        <f aca="false">12*Inputs!$B$6*(1-MIN(1,Inputs!$F$6*$D3860))*(ic*Inputs!$C$6+flat_fee-cost_acc-cost_wd*Inputs!$E$6*$E3860-cost_fx*Inputs!$D$6)+12*Inputs!$B$7*(1-MIN(1,Inputs!$F$7*$D3860))*(ic*Inputs!$C$7+flat_fee-cost_acc-cost_wd*Inputs!$E$7*$E3860-cost_fx*Inputs!$D$7)+12*Inputs!$B$8*(1-MIN(1,Inputs!$F$8*$D3860))*(ic*Inputs!$C$8+flat_fee-cost_acc-cost_wd*Inputs!$E$8*$E3860-cost_fx*Inputs!$D$8)-fixed</f>
        <v>-23579.19497776</v>
      </c>
    </row>
    <row r="3861" customFormat="false" ht="15" hidden="false" customHeight="false" outlineLevel="0" collapsed="false">
      <c r="A3861" s="0" t="n">
        <v>3796</v>
      </c>
      <c r="B3861" s="0" t="n">
        <v>0.069465</v>
      </c>
      <c r="C3861" s="0" t="n">
        <v>0.991263</v>
      </c>
      <c r="D3861" s="0" t="n">
        <v>1.129827</v>
      </c>
      <c r="E3861" s="0" t="n">
        <v>1.136097</v>
      </c>
      <c r="F3861" s="0" t="n">
        <v>0.235585</v>
      </c>
      <c r="G3861" s="0" t="n">
        <f aca="false">12*Inputs!$B$6*(MIN(1,$H$50*$C3861)*(ic*Inputs!$C$6+pS+fee_fx*Inputs!$D$6-cost_acc-cost_wd*Inputs!$E$6*$E3861-cost_fx*Inputs!$D$6-$F3861)+(1-MIN(1,$H$50*$C3861))*(1-MIN(1,Inputs!$G$6*$D3861)*churn_nonbuyers)*(ic*Inputs!$C$6+fee_wd*Inputs!$E$6*(1-$B3861)+fee_fx*Inputs!$D$6-cost_acc-cost_wd*Inputs!$E$6*(1-$B3861)-cost_fx*Inputs!$D$6))</f>
        <v>230804.658764637</v>
      </c>
      <c r="H3861" s="0" t="n">
        <f aca="false">12*Inputs!$B$7*(MIN(1,$H$51*$C3861)*(ic*Inputs!$C$7+pE+fee_fx*Inputs!$D$7-cost_acc-cost_wd*Inputs!$E$7*$E3861-cost_fx*Inputs!$D$7-$F3861)+(1-MIN(1,$H$51*$C3861))*(1-MIN(1,Inputs!$G$7*$D3861)*churn_nonbuyers)*(ic*Inputs!$C$7+fee_wd*Inputs!$E$7*(1-$B3861)+fee_fx*Inputs!$D$7-cost_acc-cost_wd*Inputs!$E$7*(1-$B3861)-cost_fx*Inputs!$D$7))</f>
        <v>416653.53719625</v>
      </c>
      <c r="I3861" s="0" t="n">
        <f aca="false">12*Inputs!$B$8*(MIN(1,$H$52*$C3861)*(ic*Inputs!$C$8+pT-cost_acc-cost_wd*Inputs!$E$8-cost_fx*Inputs!$D$8-cost_ins)+(1-MIN(1,$H$52*$C3861))*(1-MIN(1,Inputs!$G$8*$D3861)*churn_nonbuyers)*(ic*Inputs!$C$8+fee_wd*Inputs!$E$8*(1-$B3861)+fee_fx*Inputs!$D$8-cost_acc-cost_wd*Inputs!$E$8*(1-$B3861)-cost_fx*Inputs!$D$8))</f>
        <v>163565.758273056</v>
      </c>
      <c r="J3861" s="0" t="n">
        <f aca="false">G3861+H3861+I3861-fixed</f>
        <v>111023.954233943</v>
      </c>
      <c r="K3861" s="0" t="n">
        <f aca="false">12*Inputs!$B$6*(1-MIN(1,Inputs!$G$6*$D3861)*churn_nonbuyers)*(ic*Inputs!$C$6+fee_wd*Inputs!$E$6*(1-$B3861)+fee_fx*Inputs!$D$6-cost_acc-cost_wd*Inputs!$E$6*(1-$B3861)-cost_fx*Inputs!$D$6)</f>
        <v>180773.464554396</v>
      </c>
      <c r="L3861" s="0" t="n">
        <f aca="false">12*Inputs!$B$7*(1-MIN(1,Inputs!$G$7*$D3861)*churn_nonbuyers)*(ic*Inputs!$C$7+fee_wd*Inputs!$E$7*(1-$B3861)+fee_fx*Inputs!$D$7-cost_acc-cost_wd*Inputs!$E$7*(1-$B3861)-cost_fx*Inputs!$D$7)</f>
        <v>379869.701036638</v>
      </c>
      <c r="M3861" s="0" t="n">
        <f aca="false">12*Inputs!$B$8*(1-MIN(1,Inputs!$G$8*$D3861)*churn_nonbuyers)*(ic*Inputs!$C$8+fee_wd*Inputs!$E$8*(1-$B3861)+fee_fx*Inputs!$D$8-cost_acc-cost_wd*Inputs!$E$8*(1-$B3861)-cost_fx*Inputs!$D$8)</f>
        <v>67559.850373848</v>
      </c>
      <c r="N3861" s="0" t="n">
        <f aca="false">K3861+L3861+I3861-fixed</f>
        <v>24208.9238640897</v>
      </c>
      <c r="O3861" s="0" t="n">
        <f aca="false">K3861+L3861+M3861-fixed</f>
        <v>-71796.9840351181</v>
      </c>
      <c r="P3861" s="0" t="n">
        <f aca="false">12*Inputs!$B$6*(1-MIN(1,Inputs!$F$6*$D3861))*(ic*Inputs!$C$6+flat_fee-cost_acc-cost_wd*Inputs!$E$6*$E3861-cost_fx*Inputs!$D$6)+12*Inputs!$B$7*(1-MIN(1,Inputs!$F$7*$D3861))*(ic*Inputs!$C$7+flat_fee-cost_acc-cost_wd*Inputs!$E$7*$E3861-cost_fx*Inputs!$D$7)+12*Inputs!$B$8*(1-MIN(1,Inputs!$F$8*$D3861))*(ic*Inputs!$C$8+flat_fee-cost_acc-cost_wd*Inputs!$E$8*$E3861-cost_fx*Inputs!$D$8)-fixed</f>
        <v>-57294.4088034398</v>
      </c>
    </row>
    <row r="3862" customFormat="false" ht="15" hidden="false" customHeight="false" outlineLevel="0" collapsed="false">
      <c r="A3862" s="0" t="n">
        <v>3797</v>
      </c>
      <c r="B3862" s="0" t="n">
        <v>0.515234</v>
      </c>
      <c r="C3862" s="0" t="n">
        <v>0.894106</v>
      </c>
      <c r="D3862" s="0" t="n">
        <v>0.960003</v>
      </c>
      <c r="E3862" s="0" t="n">
        <v>1.144837</v>
      </c>
      <c r="F3862" s="0" t="n">
        <v>0.191395</v>
      </c>
      <c r="G3862" s="0" t="n">
        <f aca="false">12*Inputs!$B$6*(MIN(1,$H$50*$C3862)*(ic*Inputs!$C$6+pS+fee_fx*Inputs!$D$6-cost_acc-cost_wd*Inputs!$E$6*$E3862-cost_fx*Inputs!$D$6-$F3862)+(1-MIN(1,$H$50*$C3862))*(1-MIN(1,Inputs!$G$6*$D3862)*churn_nonbuyers)*(ic*Inputs!$C$6+fee_wd*Inputs!$E$6*(1-$B3862)+fee_fx*Inputs!$D$6-cost_acc-cost_wd*Inputs!$E$6*(1-$B3862)-cost_fx*Inputs!$D$6))</f>
        <v>171403.234947376</v>
      </c>
      <c r="H3862" s="0" t="n">
        <f aca="false">12*Inputs!$B$7*(MIN(1,$H$51*$C3862)*(ic*Inputs!$C$7+pE+fee_fx*Inputs!$D$7-cost_acc-cost_wd*Inputs!$E$7*$E3862-cost_fx*Inputs!$D$7-$F3862)+(1-MIN(1,$H$51*$C3862))*(1-MIN(1,Inputs!$G$7*$D3862)*churn_nonbuyers)*(ic*Inputs!$C$7+fee_wd*Inputs!$E$7*(1-$B3862)+fee_fx*Inputs!$D$7-cost_acc-cost_wd*Inputs!$E$7*(1-$B3862)-cost_fx*Inputs!$D$7))</f>
        <v>375664.716942369</v>
      </c>
      <c r="I3862" s="0" t="n">
        <f aca="false">12*Inputs!$B$8*(MIN(1,$H$52*$C3862)*(ic*Inputs!$C$8+pT-cost_acc-cost_wd*Inputs!$E$8-cost_fx*Inputs!$D$8-cost_ins)+(1-MIN(1,$H$52*$C3862))*(1-MIN(1,Inputs!$G$8*$D3862)*churn_nonbuyers)*(ic*Inputs!$C$8+fee_wd*Inputs!$E$8*(1-$B3862)+fee_fx*Inputs!$D$8-cost_acc-cost_wd*Inputs!$E$8*(1-$B3862)-cost_fx*Inputs!$D$8))</f>
        <v>165898.536939123</v>
      </c>
      <c r="J3862" s="0" t="n">
        <f aca="false">G3862+H3862+I3862-fixed</f>
        <v>12966.4888288674</v>
      </c>
      <c r="K3862" s="0" t="n">
        <f aca="false">12*Inputs!$B$6*(1-MIN(1,Inputs!$G$6*$D3862)*churn_nonbuyers)*(ic*Inputs!$C$6+fee_wd*Inputs!$E$6*(1-$B3862)+fee_fx*Inputs!$D$6-cost_acc-cost_wd*Inputs!$E$6*(1-$B3862)-cost_fx*Inputs!$D$6)</f>
        <v>121290.782297054</v>
      </c>
      <c r="L3862" s="0" t="n">
        <f aca="false">12*Inputs!$B$7*(1-MIN(1,Inputs!$G$7*$D3862)*churn_nonbuyers)*(ic*Inputs!$C$7+fee_wd*Inputs!$E$7*(1-$B3862)+fee_fx*Inputs!$D$7-cost_acc-cost_wd*Inputs!$E$7*(1-$B3862)-cost_fx*Inputs!$D$7)</f>
        <v>319530.892834233</v>
      </c>
      <c r="M3862" s="0" t="n">
        <f aca="false">12*Inputs!$B$8*(1-MIN(1,Inputs!$G$8*$D3862)*churn_nonbuyers)*(ic*Inputs!$C$8+fee_wd*Inputs!$E$8*(1-$B3862)+fee_fx*Inputs!$D$8-cost_acc-cost_wd*Inputs!$E$8*(1-$B3862)-cost_fx*Inputs!$D$8)</f>
        <v>98946.7223995872</v>
      </c>
      <c r="N3862" s="0" t="n">
        <f aca="false">K3862+L3862+I3862-fixed</f>
        <v>-93279.7879295894</v>
      </c>
      <c r="O3862" s="0" t="n">
        <f aca="false">K3862+L3862+M3862-fixed</f>
        <v>-160231.602469126</v>
      </c>
      <c r="P3862" s="0" t="n">
        <f aca="false">12*Inputs!$B$6*(1-MIN(1,Inputs!$F$6*$D3862))*(ic*Inputs!$C$6+flat_fee-cost_acc-cost_wd*Inputs!$E$6*$E3862-cost_fx*Inputs!$D$6)+12*Inputs!$B$7*(1-MIN(1,Inputs!$F$7*$D3862))*(ic*Inputs!$C$7+flat_fee-cost_acc-cost_wd*Inputs!$E$7*$E3862-cost_fx*Inputs!$D$7)+12*Inputs!$B$8*(1-MIN(1,Inputs!$F$8*$D3862))*(ic*Inputs!$C$8+flat_fee-cost_acc-cost_wd*Inputs!$E$8*$E3862-cost_fx*Inputs!$D$8)-fixed</f>
        <v>29067.5132986399</v>
      </c>
    </row>
    <row r="3863" customFormat="false" ht="15" hidden="false" customHeight="false" outlineLevel="0" collapsed="false">
      <c r="A3863" s="0" t="n">
        <v>3798</v>
      </c>
      <c r="B3863" s="0" t="n">
        <v>0.448672</v>
      </c>
      <c r="C3863" s="0" t="n">
        <v>1.011807</v>
      </c>
      <c r="D3863" s="0" t="n">
        <v>0.92411</v>
      </c>
      <c r="E3863" s="0" t="n">
        <v>1.032537</v>
      </c>
      <c r="F3863" s="0" t="n">
        <v>0.150251</v>
      </c>
      <c r="G3863" s="0" t="n">
        <f aca="false">12*Inputs!$B$6*(MIN(1,$H$50*$C3863)*(ic*Inputs!$C$6+pS+fee_fx*Inputs!$D$6-cost_acc-cost_wd*Inputs!$E$6*$E3863-cost_fx*Inputs!$D$6-$F3863)+(1-MIN(1,$H$50*$C3863))*(1-MIN(1,Inputs!$G$6*$D3863)*churn_nonbuyers)*(ic*Inputs!$C$6+fee_wd*Inputs!$E$6*(1-$B3863)+fee_fx*Inputs!$D$6-cost_acc-cost_wd*Inputs!$E$6*(1-$B3863)-cost_fx*Inputs!$D$6))</f>
        <v>190189.373552476</v>
      </c>
      <c r="H3863" s="0" t="n">
        <f aca="false">12*Inputs!$B$7*(MIN(1,$H$51*$C3863)*(ic*Inputs!$C$7+pE+fee_fx*Inputs!$D$7-cost_acc-cost_wd*Inputs!$E$7*$E3863-cost_fx*Inputs!$D$7-$F3863)+(1-MIN(1,$H$51*$C3863))*(1-MIN(1,Inputs!$G$7*$D3863)*churn_nonbuyers)*(ic*Inputs!$C$7+fee_wd*Inputs!$E$7*(1-$B3863)+fee_fx*Inputs!$D$7-cost_acc-cost_wd*Inputs!$E$7*(1-$B3863)-cost_fx*Inputs!$D$7))</f>
        <v>404300.209453379</v>
      </c>
      <c r="I3863" s="0" t="n">
        <f aca="false">12*Inputs!$B$8*(MIN(1,$H$52*$C3863)*(ic*Inputs!$C$8+pT-cost_acc-cost_wd*Inputs!$E$8-cost_fx*Inputs!$D$8-cost_ins)+(1-MIN(1,$H$52*$C3863))*(1-MIN(1,Inputs!$G$8*$D3863)*churn_nonbuyers)*(ic*Inputs!$C$8+fee_wd*Inputs!$E$8*(1-$B3863)+fee_fx*Inputs!$D$8-cost_acc-cost_wd*Inputs!$E$8*(1-$B3863)-cost_fx*Inputs!$D$8))</f>
        <v>177252.475320247</v>
      </c>
      <c r="J3863" s="0" t="n">
        <f aca="false">G3863+H3863+I3863-fixed</f>
        <v>71742.0583261019</v>
      </c>
      <c r="K3863" s="0" t="n">
        <f aca="false">12*Inputs!$B$6*(1-MIN(1,Inputs!$G$6*$D3863)*churn_nonbuyers)*(ic*Inputs!$C$6+fee_wd*Inputs!$E$6*(1-$B3863)+fee_fx*Inputs!$D$6-cost_acc-cost_wd*Inputs!$E$6*(1-$B3863)-cost_fx*Inputs!$D$6)</f>
        <v>130661.483629824</v>
      </c>
      <c r="L3863" s="0" t="n">
        <f aca="false">12*Inputs!$B$7*(1-MIN(1,Inputs!$G$7*$D3863)*churn_nonbuyers)*(ic*Inputs!$C$7+fee_wd*Inputs!$E$7*(1-$B3863)+fee_fx*Inputs!$D$7-cost_acc-cost_wd*Inputs!$E$7*(1-$B3863)-cost_fx*Inputs!$D$7)</f>
        <v>329204.365697894</v>
      </c>
      <c r="M3863" s="0" t="n">
        <f aca="false">12*Inputs!$B$8*(1-MIN(1,Inputs!$G$8*$D3863)*churn_nonbuyers)*(ic*Inputs!$C$8+fee_wd*Inputs!$E$8*(1-$B3863)+fee_fx*Inputs!$D$8-cost_acc-cost_wd*Inputs!$E$8*(1-$B3863)-cost_fx*Inputs!$D$8)</f>
        <v>107654.399872512</v>
      </c>
      <c r="N3863" s="0" t="n">
        <f aca="false">K3863+L3863+I3863-fixed</f>
        <v>-62881.6753520343</v>
      </c>
      <c r="O3863" s="0" t="n">
        <f aca="false">K3863+L3863+M3863-fixed</f>
        <v>-132479.75079977</v>
      </c>
      <c r="P3863" s="0" t="n">
        <f aca="false">12*Inputs!$B$6*(1-MIN(1,Inputs!$F$6*$D3863))*(ic*Inputs!$C$6+flat_fee-cost_acc-cost_wd*Inputs!$E$6*$E3863-cost_fx*Inputs!$D$6)+12*Inputs!$B$7*(1-MIN(1,Inputs!$F$7*$D3863))*(ic*Inputs!$C$7+flat_fee-cost_acc-cost_wd*Inputs!$E$7*$E3863-cost_fx*Inputs!$D$7)+12*Inputs!$B$8*(1-MIN(1,Inputs!$F$8*$D3863))*(ic*Inputs!$C$8+flat_fee-cost_acc-cost_wd*Inputs!$E$8*$E3863-cost_fx*Inputs!$D$8)-fixed</f>
        <v>98619.8960168</v>
      </c>
    </row>
    <row r="3864" customFormat="false" ht="15" hidden="false" customHeight="false" outlineLevel="0" collapsed="false">
      <c r="A3864" s="0" t="n">
        <v>3799</v>
      </c>
      <c r="B3864" s="0" t="n">
        <v>0.315365</v>
      </c>
      <c r="C3864" s="0" t="n">
        <v>0.873921</v>
      </c>
      <c r="D3864" s="0" t="n">
        <v>0.723488</v>
      </c>
      <c r="E3864" s="0" t="n">
        <v>1.123677</v>
      </c>
      <c r="F3864" s="0" t="n">
        <v>0.082192</v>
      </c>
      <c r="G3864" s="0" t="n">
        <f aca="false">12*Inputs!$B$6*(MIN(1,$H$50*$C3864)*(ic*Inputs!$C$6+pS+fee_fx*Inputs!$D$6-cost_acc-cost_wd*Inputs!$E$6*$E3864-cost_fx*Inputs!$D$6-$F3864)+(1-MIN(1,$H$50*$C3864))*(1-MIN(1,Inputs!$G$6*$D3864)*churn_nonbuyers)*(ic*Inputs!$C$6+fee_wd*Inputs!$E$6*(1-$B3864)+fee_fx*Inputs!$D$6-cost_acc-cost_wd*Inputs!$E$6*(1-$B3864)-cost_fx*Inputs!$D$6))</f>
        <v>200098.72073436</v>
      </c>
      <c r="H3864" s="0" t="n">
        <f aca="false">12*Inputs!$B$7*(MIN(1,$H$51*$C3864)*(ic*Inputs!$C$7+pE+fee_fx*Inputs!$D$7-cost_acc-cost_wd*Inputs!$E$7*$E3864-cost_fx*Inputs!$D$7-$F3864)+(1-MIN(1,$H$51*$C3864))*(1-MIN(1,Inputs!$G$7*$D3864)*churn_nonbuyers)*(ic*Inputs!$C$7+fee_wd*Inputs!$E$7*(1-$B3864)+fee_fx*Inputs!$D$7-cost_acc-cost_wd*Inputs!$E$7*(1-$B3864)-cost_fx*Inputs!$D$7))</f>
        <v>401857.047477207</v>
      </c>
      <c r="I3864" s="0" t="n">
        <f aca="false">12*Inputs!$B$8*(MIN(1,$H$52*$C3864)*(ic*Inputs!$C$8+pT-cost_acc-cost_wd*Inputs!$E$8-cost_fx*Inputs!$D$8-cost_ins)+(1-MIN(1,$H$52*$C3864))*(1-MIN(1,Inputs!$G$8*$D3864)*churn_nonbuyers)*(ic*Inputs!$C$8+fee_wd*Inputs!$E$8*(1-$B3864)+fee_fx*Inputs!$D$8-cost_acc-cost_wd*Inputs!$E$8*(1-$B3864)-cost_fx*Inputs!$D$8))</f>
        <v>185616.659500051</v>
      </c>
      <c r="J3864" s="0" t="n">
        <f aca="false">G3864+H3864+I3864-fixed</f>
        <v>87572.4277116173</v>
      </c>
      <c r="K3864" s="0" t="n">
        <f aca="false">12*Inputs!$B$6*(1-MIN(1,Inputs!$G$6*$D3864)*churn_nonbuyers)*(ic*Inputs!$C$6+fee_wd*Inputs!$E$6*(1-$B3864)+fee_fx*Inputs!$D$6-cost_acc-cost_wd*Inputs!$E$6*(1-$B3864)-cost_fx*Inputs!$D$6)</f>
        <v>150537.453070464</v>
      </c>
      <c r="L3864" s="0" t="n">
        <f aca="false">12*Inputs!$B$7*(1-MIN(1,Inputs!$G$7*$D3864)*churn_nonbuyers)*(ic*Inputs!$C$7+fee_wd*Inputs!$E$7*(1-$B3864)+fee_fx*Inputs!$D$7-cost_acc-cost_wd*Inputs!$E$7*(1-$B3864)-cost_fx*Inputs!$D$7)</f>
        <v>350021.792418278</v>
      </c>
      <c r="M3864" s="0" t="n">
        <f aca="false">12*Inputs!$B$8*(1-MIN(1,Inputs!$G$8*$D3864)*churn_nonbuyers)*(ic*Inputs!$C$8+fee_wd*Inputs!$E$8*(1-$B3864)+fee_fx*Inputs!$D$8-cost_acc-cost_wd*Inputs!$E$8*(1-$B3864)-cost_fx*Inputs!$D$8)</f>
        <v>153626.211608832</v>
      </c>
      <c r="N3864" s="0" t="n">
        <f aca="false">K3864+L3864+I3864-fixed</f>
        <v>-13824.095011207</v>
      </c>
      <c r="O3864" s="0" t="n">
        <f aca="false">K3864+L3864+M3864-fixed</f>
        <v>-45814.5429024256</v>
      </c>
      <c r="P3864" s="0" t="n">
        <f aca="false">12*Inputs!$B$6*(1-MIN(1,Inputs!$F$6*$D3864))*(ic*Inputs!$C$6+flat_fee-cost_acc-cost_wd*Inputs!$E$6*$E3864-cost_fx*Inputs!$D$6)+12*Inputs!$B$7*(1-MIN(1,Inputs!$F$7*$D3864))*(ic*Inputs!$C$7+flat_fee-cost_acc-cost_wd*Inputs!$E$7*$E3864-cost_fx*Inputs!$D$7)+12*Inputs!$B$8*(1-MIN(1,Inputs!$F$8*$D3864))*(ic*Inputs!$C$8+flat_fee-cost_acc-cost_wd*Inputs!$E$8*$E3864-cost_fx*Inputs!$D$8)-fixed</f>
        <v>164768.83322624</v>
      </c>
    </row>
    <row r="3865" customFormat="false" ht="15" hidden="false" customHeight="false" outlineLevel="0" collapsed="false">
      <c r="A3865" s="0" t="n">
        <v>3800</v>
      </c>
      <c r="B3865" s="0" t="n">
        <v>0.090936</v>
      </c>
      <c r="C3865" s="0" t="n">
        <v>0.905218</v>
      </c>
      <c r="D3865" s="0" t="n">
        <v>1.277774</v>
      </c>
      <c r="E3865" s="0" t="n">
        <v>1.358156</v>
      </c>
      <c r="F3865" s="0" t="n">
        <v>0.383692</v>
      </c>
      <c r="G3865" s="0" t="n">
        <f aca="false">12*Inputs!$B$6*(MIN(1,$H$50*$C3865)*(ic*Inputs!$C$6+pS+fee_fx*Inputs!$D$6-cost_acc-cost_wd*Inputs!$E$6*$E3865-cost_fx*Inputs!$D$6-$F3865)+(1-MIN(1,$H$50*$C3865))*(1-MIN(1,Inputs!$G$6*$D3865)*churn_nonbuyers)*(ic*Inputs!$C$6+fee_wd*Inputs!$E$6*(1-$B3865)+fee_fx*Inputs!$D$6-cost_acc-cost_wd*Inputs!$E$6*(1-$B3865)-cost_fx*Inputs!$D$6))</f>
        <v>214742.149808873</v>
      </c>
      <c r="H3865" s="0" t="n">
        <f aca="false">12*Inputs!$B$7*(MIN(1,$H$51*$C3865)*(ic*Inputs!$C$7+pE+fee_fx*Inputs!$D$7-cost_acc-cost_wd*Inputs!$E$7*$E3865-cost_fx*Inputs!$D$7-$F3865)+(1-MIN(1,$H$51*$C3865))*(1-MIN(1,Inputs!$G$7*$D3865)*churn_nonbuyers)*(ic*Inputs!$C$7+fee_wd*Inputs!$E$7*(1-$B3865)+fee_fx*Inputs!$D$7-cost_acc-cost_wd*Inputs!$E$7*(1-$B3865)-cost_fx*Inputs!$D$7))</f>
        <v>379571.658825352</v>
      </c>
      <c r="I3865" s="0" t="n">
        <f aca="false">12*Inputs!$B$8*(MIN(1,$H$52*$C3865)*(ic*Inputs!$C$8+pT-cost_acc-cost_wd*Inputs!$E$8-cost_fx*Inputs!$D$8-cost_ins)+(1-MIN(1,$H$52*$C3865))*(1-MIN(1,Inputs!$G$8*$D3865)*churn_nonbuyers)*(ic*Inputs!$C$8+fee_wd*Inputs!$E$8*(1-$B3865)+fee_fx*Inputs!$D$8-cost_acc-cost_wd*Inputs!$E$8*(1-$B3865)-cost_fx*Inputs!$D$8))</f>
        <v>142935.152682549</v>
      </c>
      <c r="J3865" s="0" t="n">
        <f aca="false">G3865+H3865+I3865-fixed</f>
        <v>37248.9613167748</v>
      </c>
      <c r="K3865" s="0" t="n">
        <f aca="false">12*Inputs!$B$6*(1-MIN(1,Inputs!$G$6*$D3865)*churn_nonbuyers)*(ic*Inputs!$C$6+fee_wd*Inputs!$E$6*(1-$B3865)+fee_fx*Inputs!$D$6-cost_acc-cost_wd*Inputs!$E$6*(1-$B3865)-cost_fx*Inputs!$D$6)</f>
        <v>176461.862806541</v>
      </c>
      <c r="L3865" s="0" t="n">
        <f aca="false">12*Inputs!$B$7*(1-MIN(1,Inputs!$G$7*$D3865)*churn_nonbuyers)*(ic*Inputs!$C$7+fee_wd*Inputs!$E$7*(1-$B3865)+fee_fx*Inputs!$D$7-cost_acc-cost_wd*Inputs!$E$7*(1-$B3865)-cost_fx*Inputs!$D$7)</f>
        <v>375151.226931925</v>
      </c>
      <c r="M3865" s="0" t="n">
        <f aca="false">12*Inputs!$B$8*(1-MIN(1,Inputs!$G$8*$D3865)*churn_nonbuyers)*(ic*Inputs!$C$8+fee_wd*Inputs!$E$8*(1-$B3865)+fee_fx*Inputs!$D$8-cost_acc-cost_wd*Inputs!$E$8*(1-$B3865)-cost_fx*Inputs!$D$8)</f>
        <v>33993.4425371904</v>
      </c>
      <c r="N3865" s="0" t="n">
        <f aca="false">K3865+L3865+I3865-fixed</f>
        <v>-5451.75757898542</v>
      </c>
      <c r="O3865" s="0" t="n">
        <f aca="false">K3865+L3865+M3865-fixed</f>
        <v>-114393.467724344</v>
      </c>
      <c r="P3865" s="0" t="n">
        <f aca="false">12*Inputs!$B$6*(1-MIN(1,Inputs!$F$6*$D3865))*(ic*Inputs!$C$6+flat_fee-cost_acc-cost_wd*Inputs!$E$6*$E3865-cost_fx*Inputs!$D$6)+12*Inputs!$B$7*(1-MIN(1,Inputs!$F$7*$D3865))*(ic*Inputs!$C$7+flat_fee-cost_acc-cost_wd*Inputs!$E$7*$E3865-cost_fx*Inputs!$D$7)+12*Inputs!$B$8*(1-MIN(1,Inputs!$F$8*$D3865))*(ic*Inputs!$C$8+flat_fee-cost_acc-cost_wd*Inputs!$E$8*$E3865-cost_fx*Inputs!$D$8)-fixed</f>
        <v>-217019.18633344</v>
      </c>
    </row>
    <row r="3866" customFormat="false" ht="15" hidden="false" customHeight="false" outlineLevel="0" collapsed="false">
      <c r="A3866" s="0" t="n">
        <v>3801</v>
      </c>
      <c r="B3866" s="0" t="n">
        <v>0.342258</v>
      </c>
      <c r="C3866" s="0" t="n">
        <v>1.15625</v>
      </c>
      <c r="D3866" s="0" t="n">
        <v>0.932373</v>
      </c>
      <c r="E3866" s="0" t="n">
        <v>1.306778</v>
      </c>
      <c r="F3866" s="0" t="n">
        <v>0.253676</v>
      </c>
      <c r="G3866" s="0" t="n">
        <f aca="false">12*Inputs!$B$6*(MIN(1,$H$50*$C3866)*(ic*Inputs!$C$6+pS+fee_fx*Inputs!$D$6-cost_acc-cost_wd*Inputs!$E$6*$E3866-cost_fx*Inputs!$D$6-$F3866)+(1-MIN(1,$H$50*$C3866))*(1-MIN(1,Inputs!$G$6*$D3866)*churn_nonbuyers)*(ic*Inputs!$C$6+fee_wd*Inputs!$E$6*(1-$B3866)+fee_fx*Inputs!$D$6-cost_acc-cost_wd*Inputs!$E$6*(1-$B3866)-cost_fx*Inputs!$D$6))</f>
        <v>201832.933325741</v>
      </c>
      <c r="H3866" s="0" t="n">
        <f aca="false">12*Inputs!$B$7*(MIN(1,$H$51*$C3866)*(ic*Inputs!$C$7+pE+fee_fx*Inputs!$D$7-cost_acc-cost_wd*Inputs!$E$7*$E3866-cost_fx*Inputs!$D$7-$F3866)+(1-MIN(1,$H$51*$C3866))*(1-MIN(1,Inputs!$G$7*$D3866)*churn_nonbuyers)*(ic*Inputs!$C$7+fee_wd*Inputs!$E$7*(1-$B3866)+fee_fx*Inputs!$D$7-cost_acc-cost_wd*Inputs!$E$7*(1-$B3866)-cost_fx*Inputs!$D$7))</f>
        <v>379564.641641739</v>
      </c>
      <c r="I3866" s="0" t="n">
        <f aca="false">12*Inputs!$B$8*(MIN(1,$H$52*$C3866)*(ic*Inputs!$C$8+pT-cost_acc-cost_wd*Inputs!$E$8-cost_fx*Inputs!$D$8-cost_ins)+(1-MIN(1,$H$52*$C3866))*(1-MIN(1,Inputs!$G$8*$D3866)*churn_nonbuyers)*(ic*Inputs!$C$8+fee_wd*Inputs!$E$8*(1-$B3866)+fee_fx*Inputs!$D$8-cost_acc-cost_wd*Inputs!$E$8*(1-$B3866)-cost_fx*Inputs!$D$8))</f>
        <v>187190.178775289</v>
      </c>
      <c r="J3866" s="0" t="n">
        <f aca="false">G3866+H3866+I3866-fixed</f>
        <v>68587.753742769</v>
      </c>
      <c r="K3866" s="0" t="n">
        <f aca="false">12*Inputs!$B$6*(1-MIN(1,Inputs!$G$6*$D3866)*churn_nonbuyers)*(ic*Inputs!$C$6+fee_wd*Inputs!$E$6*(1-$B3866)+fee_fx*Inputs!$D$6-cost_acc-cost_wd*Inputs!$E$6*(1-$B3866)-cost_fx*Inputs!$D$6)</f>
        <v>145214.135411285</v>
      </c>
      <c r="L3866" s="0" t="n">
        <f aca="false">12*Inputs!$B$7*(1-MIN(1,Inputs!$G$7*$D3866)*churn_nonbuyers)*(ic*Inputs!$C$7+fee_wd*Inputs!$E$7*(1-$B3866)+fee_fx*Inputs!$D$7-cost_acc-cost_wd*Inputs!$E$7*(1-$B3866)-cost_fx*Inputs!$D$7)</f>
        <v>344015.428542771</v>
      </c>
      <c r="M3866" s="0" t="n">
        <f aca="false">12*Inputs!$B$8*(1-MIN(1,Inputs!$G$8*$D3866)*churn_nonbuyers)*(ic*Inputs!$C$8+fee_wd*Inputs!$E$8*(1-$B3866)+fee_fx*Inputs!$D$8-cost_acc-cost_wd*Inputs!$E$8*(1-$B3866)-cost_fx*Inputs!$D$8)</f>
        <v>107665.200132662</v>
      </c>
      <c r="N3866" s="0" t="n">
        <f aca="false">K3866+L3866+I3866-fixed</f>
        <v>-23580.2572706555</v>
      </c>
      <c r="O3866" s="0" t="n">
        <f aca="false">K3866+L3866+M3866-fixed</f>
        <v>-103105.235913282</v>
      </c>
      <c r="P3866" s="0" t="n">
        <f aca="false">12*Inputs!$B$6*(1-MIN(1,Inputs!$F$6*$D3866))*(ic*Inputs!$C$6+flat_fee-cost_acc-cost_wd*Inputs!$E$6*$E3866-cost_fx*Inputs!$D$6)+12*Inputs!$B$7*(1-MIN(1,Inputs!$F$7*$D3866))*(ic*Inputs!$C$7+flat_fee-cost_acc-cost_wd*Inputs!$E$7*$E3866-cost_fx*Inputs!$D$7)+12*Inputs!$B$8*(1-MIN(1,Inputs!$F$8*$D3866))*(ic*Inputs!$C$8+flat_fee-cost_acc-cost_wd*Inputs!$E$8*$E3866-cost_fx*Inputs!$D$8)-fixed</f>
        <v>-28898.49133744</v>
      </c>
    </row>
    <row r="3867" customFormat="false" ht="15" hidden="false" customHeight="false" outlineLevel="0" collapsed="false">
      <c r="A3867" s="0" t="n">
        <v>3802</v>
      </c>
      <c r="B3867" s="0" t="n">
        <v>0.132731</v>
      </c>
      <c r="C3867" s="0" t="n">
        <v>0.991266</v>
      </c>
      <c r="D3867" s="0" t="n">
        <v>1.192472</v>
      </c>
      <c r="E3867" s="0" t="n">
        <v>1.19743</v>
      </c>
      <c r="F3867" s="0" t="n">
        <v>0.126564</v>
      </c>
      <c r="G3867" s="0" t="n">
        <f aca="false">12*Inputs!$B$6*(MIN(1,$H$50*$C3867)*(ic*Inputs!$C$6+pS+fee_fx*Inputs!$D$6-cost_acc-cost_wd*Inputs!$E$6*$E3867-cost_fx*Inputs!$D$6-$F3867)+(1-MIN(1,$H$50*$C3867))*(1-MIN(1,Inputs!$G$6*$D3867)*churn_nonbuyers)*(ic*Inputs!$C$6+fee_wd*Inputs!$E$6*(1-$B3867)+fee_fx*Inputs!$D$6-cost_acc-cost_wd*Inputs!$E$6*(1-$B3867)-cost_fx*Inputs!$D$6))</f>
        <v>223453.67491242</v>
      </c>
      <c r="H3867" s="0" t="n">
        <f aca="false">12*Inputs!$B$7*(MIN(1,$H$51*$C3867)*(ic*Inputs!$C$7+pE+fee_fx*Inputs!$D$7-cost_acc-cost_wd*Inputs!$E$7*$E3867-cost_fx*Inputs!$D$7-$F3867)+(1-MIN(1,$H$51*$C3867))*(1-MIN(1,Inputs!$G$7*$D3867)*churn_nonbuyers)*(ic*Inputs!$C$7+fee_wd*Inputs!$E$7*(1-$B3867)+fee_fx*Inputs!$D$7-cost_acc-cost_wd*Inputs!$E$7*(1-$B3867)-cost_fx*Inputs!$D$7))</f>
        <v>410127.283035224</v>
      </c>
      <c r="I3867" s="0" t="n">
        <f aca="false">12*Inputs!$B$8*(MIN(1,$H$52*$C3867)*(ic*Inputs!$C$8+pT-cost_acc-cost_wd*Inputs!$E$8-cost_fx*Inputs!$D$8-cost_ins)+(1-MIN(1,$H$52*$C3867))*(1-MIN(1,Inputs!$G$8*$D3867)*churn_nonbuyers)*(ic*Inputs!$C$8+fee_wd*Inputs!$E$8*(1-$B3867)+fee_fx*Inputs!$D$8-cost_acc-cost_wd*Inputs!$E$8*(1-$B3867)-cost_fx*Inputs!$D$8))</f>
        <v>159075.726689572</v>
      </c>
      <c r="J3867" s="0" t="n">
        <f aca="false">G3867+H3867+I3867-fixed</f>
        <v>92656.6846372155</v>
      </c>
      <c r="K3867" s="0" t="n">
        <f aca="false">12*Inputs!$B$6*(1-MIN(1,Inputs!$G$6*$D3867)*churn_nonbuyers)*(ic*Inputs!$C$6+fee_wd*Inputs!$E$6*(1-$B3867)+fee_fx*Inputs!$D$6-cost_acc-cost_wd*Inputs!$E$6*(1-$B3867)-cost_fx*Inputs!$D$6)</f>
        <v>171606.21984743</v>
      </c>
      <c r="L3867" s="0" t="n">
        <f aca="false">12*Inputs!$B$7*(1-MIN(1,Inputs!$G$7*$D3867)*churn_nonbuyers)*(ic*Inputs!$C$7+fee_wd*Inputs!$E$7*(1-$B3867)+fee_fx*Inputs!$D$7-cost_acc-cost_wd*Inputs!$E$7*(1-$B3867)-cost_fx*Inputs!$D$7)</f>
        <v>370346.355652458</v>
      </c>
      <c r="M3867" s="0" t="n">
        <f aca="false">12*Inputs!$B$8*(1-MIN(1,Inputs!$G$8*$D3867)*churn_nonbuyers)*(ic*Inputs!$C$8+fee_wd*Inputs!$E$8*(1-$B3867)+fee_fx*Inputs!$D$8-cost_acc-cost_wd*Inputs!$E$8*(1-$B3867)-cost_fx*Inputs!$D$8)</f>
        <v>52891.0502746752</v>
      </c>
      <c r="N3867" s="0" t="n">
        <f aca="false">K3867+L3867+I3867-fixed</f>
        <v>1028.30218946049</v>
      </c>
      <c r="O3867" s="0" t="n">
        <f aca="false">K3867+L3867+M3867-fixed</f>
        <v>-105156.374225436</v>
      </c>
      <c r="P3867" s="0" t="n">
        <f aca="false">12*Inputs!$B$6*(1-MIN(1,Inputs!$F$6*$D3867))*(ic*Inputs!$C$6+flat_fee-cost_acc-cost_wd*Inputs!$E$6*$E3867-cost_fx*Inputs!$D$6)+12*Inputs!$B$7*(1-MIN(1,Inputs!$F$7*$D3867))*(ic*Inputs!$C$7+flat_fee-cost_acc-cost_wd*Inputs!$E$7*$E3867-cost_fx*Inputs!$D$7)+12*Inputs!$B$8*(1-MIN(1,Inputs!$F$8*$D3867))*(ic*Inputs!$C$8+flat_fee-cost_acc-cost_wd*Inputs!$E$8*$E3867-cost_fx*Inputs!$D$8)-fixed</f>
        <v>-114238.1707456</v>
      </c>
    </row>
    <row r="3868" customFormat="false" ht="15" hidden="false" customHeight="false" outlineLevel="0" collapsed="false">
      <c r="A3868" s="0" t="n">
        <v>3803</v>
      </c>
      <c r="B3868" s="0" t="n">
        <v>0.280561</v>
      </c>
      <c r="C3868" s="0" t="n">
        <v>0.831776</v>
      </c>
      <c r="D3868" s="0" t="n">
        <v>1.273614</v>
      </c>
      <c r="E3868" s="0" t="n">
        <v>1.073525</v>
      </c>
      <c r="F3868" s="0" t="n">
        <v>0.041901</v>
      </c>
      <c r="G3868" s="0" t="n">
        <f aca="false">12*Inputs!$B$6*(MIN(1,$H$50*$C3868)*(ic*Inputs!$C$6+pS+fee_fx*Inputs!$D$6-cost_acc-cost_wd*Inputs!$E$6*$E3868-cost_fx*Inputs!$D$6-$F3868)+(1-MIN(1,$H$50*$C3868))*(1-MIN(1,Inputs!$G$6*$D3868)*churn_nonbuyers)*(ic*Inputs!$C$6+fee_wd*Inputs!$E$6*(1-$B3868)+fee_fx*Inputs!$D$6-cost_acc-cost_wd*Inputs!$E$6*(1-$B3868)-cost_fx*Inputs!$D$6))</f>
        <v>199811.981102688</v>
      </c>
      <c r="H3868" s="0" t="n">
        <f aca="false">12*Inputs!$B$7*(MIN(1,$H$51*$C3868)*(ic*Inputs!$C$7+pE+fee_fx*Inputs!$D$7-cost_acc-cost_wd*Inputs!$E$7*$E3868-cost_fx*Inputs!$D$7-$F3868)+(1-MIN(1,$H$51*$C3868))*(1-MIN(1,Inputs!$G$7*$D3868)*churn_nonbuyers)*(ic*Inputs!$C$7+fee_wd*Inputs!$E$7*(1-$B3868)+fee_fx*Inputs!$D$7-cost_acc-cost_wd*Inputs!$E$7*(1-$B3868)-cost_fx*Inputs!$D$7))</f>
        <v>405369.514680993</v>
      </c>
      <c r="I3868" s="0" t="n">
        <f aca="false">12*Inputs!$B$8*(MIN(1,$H$52*$C3868)*(ic*Inputs!$C$8+pT-cost_acc-cost_wd*Inputs!$E$8-cost_fx*Inputs!$D$8-cost_ins)+(1-MIN(1,$H$52*$C3868))*(1-MIN(1,Inputs!$G$8*$D3868)*churn_nonbuyers)*(ic*Inputs!$C$8+fee_wd*Inputs!$E$8*(1-$B3868)+fee_fx*Inputs!$D$8-cost_acc-cost_wd*Inputs!$E$8*(1-$B3868)-cost_fx*Inputs!$D$8))</f>
        <v>134075.820179279</v>
      </c>
      <c r="J3868" s="0" t="n">
        <f aca="false">G3868+H3868+I3868-fixed</f>
        <v>39257.31596296</v>
      </c>
      <c r="K3868" s="0" t="n">
        <f aca="false">12*Inputs!$B$6*(1-MIN(1,Inputs!$G$6*$D3868)*churn_nonbuyers)*(ic*Inputs!$C$6+fee_wd*Inputs!$E$6*(1-$B3868)+fee_fx*Inputs!$D$6-cost_acc-cost_wd*Inputs!$E$6*(1-$B3868)-cost_fx*Inputs!$D$6)</f>
        <v>150933.937085669</v>
      </c>
      <c r="L3868" s="0" t="n">
        <f aca="false">12*Inputs!$B$7*(1-MIN(1,Inputs!$G$7*$D3868)*churn_nonbuyers)*(ic*Inputs!$C$7+fee_wd*Inputs!$E$7*(1-$B3868)+fee_fx*Inputs!$D$7-cost_acc-cost_wd*Inputs!$E$7*(1-$B3868)-cost_fx*Inputs!$D$7)</f>
        <v>348937.231179401</v>
      </c>
      <c r="M3868" s="0" t="n">
        <f aca="false">12*Inputs!$B$8*(1-MIN(1,Inputs!$G$8*$D3868)*churn_nonbuyers)*(ic*Inputs!$C$8+fee_wd*Inputs!$E$8*(1-$B3868)+fee_fx*Inputs!$D$8-cost_acc-cost_wd*Inputs!$E$8*(1-$B3868)-cost_fx*Inputs!$D$8)</f>
        <v>33943.9129064544</v>
      </c>
      <c r="N3868" s="0" t="n">
        <f aca="false">K3868+L3868+I3868-fixed</f>
        <v>-66053.0115556507</v>
      </c>
      <c r="O3868" s="0" t="n">
        <f aca="false">K3868+L3868+M3868-fixed</f>
        <v>-166184.918828475</v>
      </c>
      <c r="P3868" s="0" t="n">
        <f aca="false">12*Inputs!$B$6*(1-MIN(1,Inputs!$F$6*$D3868))*(ic*Inputs!$C$6+flat_fee-cost_acc-cost_wd*Inputs!$E$6*$E3868-cost_fx*Inputs!$D$6)+12*Inputs!$B$7*(1-MIN(1,Inputs!$F$7*$D3868))*(ic*Inputs!$C$7+flat_fee-cost_acc-cost_wd*Inputs!$E$7*$E3868-cost_fx*Inputs!$D$7)+12*Inputs!$B$8*(1-MIN(1,Inputs!$F$8*$D3868))*(ic*Inputs!$C$8+flat_fee-cost_acc-cost_wd*Inputs!$E$8*$E3868-cost_fx*Inputs!$D$8)-fixed</f>
        <v>-110761.203148</v>
      </c>
    </row>
    <row r="3869" customFormat="false" ht="15" hidden="false" customHeight="false" outlineLevel="0" collapsed="false">
      <c r="A3869" s="0" t="n">
        <v>3804</v>
      </c>
      <c r="B3869" s="0" t="n">
        <v>0.28536</v>
      </c>
      <c r="C3869" s="0" t="n">
        <v>0.861427</v>
      </c>
      <c r="D3869" s="0" t="n">
        <v>0.980032</v>
      </c>
      <c r="E3869" s="0" t="n">
        <v>1.059239</v>
      </c>
      <c r="F3869" s="0" t="n">
        <v>0.298432</v>
      </c>
      <c r="G3869" s="0" t="n">
        <f aca="false">12*Inputs!$B$6*(MIN(1,$H$50*$C3869)*(ic*Inputs!$C$6+pS+fee_fx*Inputs!$D$6-cost_acc-cost_wd*Inputs!$E$6*$E3869-cost_fx*Inputs!$D$6-$F3869)+(1-MIN(1,$H$50*$C3869))*(1-MIN(1,Inputs!$G$6*$D3869)*churn_nonbuyers)*(ic*Inputs!$C$6+fee_wd*Inputs!$E$6*(1-$B3869)+fee_fx*Inputs!$D$6-cost_acc-cost_wd*Inputs!$E$6*(1-$B3869)-cost_fx*Inputs!$D$6))</f>
        <v>198337.76026846</v>
      </c>
      <c r="H3869" s="0" t="n">
        <f aca="false">12*Inputs!$B$7*(MIN(1,$H$51*$C3869)*(ic*Inputs!$C$7+pE+fee_fx*Inputs!$D$7-cost_acc-cost_wd*Inputs!$E$7*$E3869-cost_fx*Inputs!$D$7-$F3869)+(1-MIN(1,$H$51*$C3869))*(1-MIN(1,Inputs!$G$7*$D3869)*churn_nonbuyers)*(ic*Inputs!$C$7+fee_wd*Inputs!$E$7*(1-$B3869)+fee_fx*Inputs!$D$7-cost_acc-cost_wd*Inputs!$E$7*(1-$B3869)-cost_fx*Inputs!$D$7))</f>
        <v>397724.985734934</v>
      </c>
      <c r="I3869" s="0" t="n">
        <f aca="false">12*Inputs!$B$8*(MIN(1,$H$52*$C3869)*(ic*Inputs!$C$8+pT-cost_acc-cost_wd*Inputs!$E$8-cost_fx*Inputs!$D$8-cost_ins)+(1-MIN(1,$H$52*$C3869))*(1-MIN(1,Inputs!$G$8*$D3869)*churn_nonbuyers)*(ic*Inputs!$C$8+fee_wd*Inputs!$E$8*(1-$B3869)+fee_fx*Inputs!$D$8-cost_acc-cost_wd*Inputs!$E$8*(1-$B3869)-cost_fx*Inputs!$D$8))</f>
        <v>163147.756354826</v>
      </c>
      <c r="J3869" s="0" t="n">
        <f aca="false">G3869+H3869+I3869-fixed</f>
        <v>59210.5023582205</v>
      </c>
      <c r="K3869" s="0" t="n">
        <f aca="false">12*Inputs!$B$6*(1-MIN(1,Inputs!$G$6*$D3869)*churn_nonbuyers)*(ic*Inputs!$C$6+fee_wd*Inputs!$E$6*(1-$B3869)+fee_fx*Inputs!$D$6-cost_acc-cost_wd*Inputs!$E$6*(1-$B3869)-cost_fx*Inputs!$D$6)</f>
        <v>152643.003346944</v>
      </c>
      <c r="L3869" s="0" t="n">
        <f aca="false">12*Inputs!$B$7*(1-MIN(1,Inputs!$G$7*$D3869)*churn_nonbuyers)*(ic*Inputs!$C$7+fee_wd*Inputs!$E$7*(1-$B3869)+fee_fx*Inputs!$D$7-cost_acc-cost_wd*Inputs!$E$7*(1-$B3869)-cost_fx*Inputs!$D$7)</f>
        <v>351461.832472166</v>
      </c>
      <c r="M3869" s="0" t="n">
        <f aca="false">12*Inputs!$B$8*(1-MIN(1,Inputs!$G$8*$D3869)*churn_nonbuyers)*(ic*Inputs!$C$8+fee_wd*Inputs!$E$8*(1-$B3869)+fee_fx*Inputs!$D$8-cost_acc-cost_wd*Inputs!$E$8*(1-$B3869)-cost_fx*Inputs!$D$8)</f>
        <v>98181.649539072</v>
      </c>
      <c r="N3869" s="0" t="n">
        <f aca="false">K3869+L3869+I3869-fixed</f>
        <v>-32747.4078260636</v>
      </c>
      <c r="O3869" s="0" t="n">
        <f aca="false">K3869+L3869+M3869-fixed</f>
        <v>-97713.5146418177</v>
      </c>
      <c r="P3869" s="0" t="n">
        <f aca="false">12*Inputs!$B$6*(1-MIN(1,Inputs!$F$6*$D3869))*(ic*Inputs!$C$6+flat_fee-cost_acc-cost_wd*Inputs!$E$6*$E3869-cost_fx*Inputs!$D$6)+12*Inputs!$B$7*(1-MIN(1,Inputs!$F$7*$D3869))*(ic*Inputs!$C$7+flat_fee-cost_acc-cost_wd*Inputs!$E$7*$E3869-cost_fx*Inputs!$D$7)+12*Inputs!$B$8*(1-MIN(1,Inputs!$F$8*$D3869))*(ic*Inputs!$C$8+flat_fee-cost_acc-cost_wd*Inputs!$E$8*$E3869-cost_fx*Inputs!$D$8)-fixed</f>
        <v>55857.37405952</v>
      </c>
    </row>
    <row r="3870" customFormat="false" ht="15" hidden="false" customHeight="false" outlineLevel="0" collapsed="false">
      <c r="A3870" s="0" t="n">
        <v>3805</v>
      </c>
      <c r="B3870" s="0" t="n">
        <v>0.313098</v>
      </c>
      <c r="C3870" s="0" t="n">
        <v>0.878002</v>
      </c>
      <c r="D3870" s="0" t="n">
        <v>1.57204</v>
      </c>
      <c r="E3870" s="0" t="n">
        <v>1.209236</v>
      </c>
      <c r="F3870" s="0" t="n">
        <v>0.420004</v>
      </c>
      <c r="G3870" s="0" t="n">
        <f aca="false">12*Inputs!$B$6*(MIN(1,$H$50*$C3870)*(ic*Inputs!$C$6+pS+fee_fx*Inputs!$D$6-cost_acc-cost_wd*Inputs!$E$6*$E3870-cost_fx*Inputs!$D$6-$F3870)+(1-MIN(1,$H$50*$C3870))*(1-MIN(1,Inputs!$G$6*$D3870)*churn_nonbuyers)*(ic*Inputs!$C$6+fee_wd*Inputs!$E$6*(1-$B3870)+fee_fx*Inputs!$D$6-cost_acc-cost_wd*Inputs!$E$6*(1-$B3870)-cost_fx*Inputs!$D$6))</f>
        <v>185884.178016302</v>
      </c>
      <c r="H3870" s="0" t="n">
        <f aca="false">12*Inputs!$B$7*(MIN(1,$H$51*$C3870)*(ic*Inputs!$C$7+pE+fee_fx*Inputs!$D$7-cost_acc-cost_wd*Inputs!$E$7*$E3870-cost_fx*Inputs!$D$7-$F3870)+(1-MIN(1,$H$51*$C3870))*(1-MIN(1,Inputs!$G$7*$D3870)*churn_nonbuyers)*(ic*Inputs!$C$7+fee_wd*Inputs!$E$7*(1-$B3870)+fee_fx*Inputs!$D$7-cost_acc-cost_wd*Inputs!$E$7*(1-$B3870)-cost_fx*Inputs!$D$7))</f>
        <v>370653.554962568</v>
      </c>
      <c r="I3870" s="0" t="n">
        <f aca="false">12*Inputs!$B$8*(MIN(1,$H$52*$C3870)*(ic*Inputs!$C$8+pT-cost_acc-cost_wd*Inputs!$E$8-cost_fx*Inputs!$D$8-cost_ins)+(1-MIN(1,$H$52*$C3870))*(1-MIN(1,Inputs!$G$8*$D3870)*churn_nonbuyers)*(ic*Inputs!$C$8+fee_wd*Inputs!$E$8*(1-$B3870)+fee_fx*Inputs!$D$8-cost_acc-cost_wd*Inputs!$E$8*(1-$B3870)-cost_fx*Inputs!$D$8))</f>
        <v>126558.720288</v>
      </c>
      <c r="J3870" s="0" t="n">
        <f aca="false">G3870+H3870+I3870-fixed</f>
        <v>-16903.5467331302</v>
      </c>
      <c r="K3870" s="0" t="n">
        <f aca="false">12*Inputs!$B$6*(1-MIN(1,Inputs!$G$6*$D3870)*churn_nonbuyers)*(ic*Inputs!$C$6+fee_wd*Inputs!$E$6*(1-$B3870)+fee_fx*Inputs!$D$6-cost_acc-cost_wd*Inputs!$E$6*(1-$B3870)-cost_fx*Inputs!$D$6)</f>
        <v>144211.583375424</v>
      </c>
      <c r="L3870" s="0" t="n">
        <f aca="false">12*Inputs!$B$7*(1-MIN(1,Inputs!$G$7*$D3870)*churn_nonbuyers)*(ic*Inputs!$C$7+fee_wd*Inputs!$E$7*(1-$B3870)+fee_fx*Inputs!$D$7-cost_acc-cost_wd*Inputs!$E$7*(1-$B3870)-cost_fx*Inputs!$D$7)</f>
        <v>341224.807305255</v>
      </c>
      <c r="M3870" s="0" t="n">
        <f aca="false">12*Inputs!$B$8*(1-MIN(1,Inputs!$G$8*$D3870)*churn_nonbuyers)*(ic*Inputs!$C$8+fee_wd*Inputs!$E$8*(1-$B3870)+fee_fx*Inputs!$D$8-cost_acc-cost_wd*Inputs!$E$8*(1-$B3870)-cost_fx*Inputs!$D$8)</f>
        <v>0</v>
      </c>
      <c r="N3870" s="0" t="n">
        <f aca="false">K3870+L3870+I3870-fixed</f>
        <v>-88004.8890313215</v>
      </c>
      <c r="O3870" s="0" t="n">
        <f aca="false">K3870+L3870+M3870-fixed</f>
        <v>-214563.609319321</v>
      </c>
      <c r="P3870" s="0" t="n">
        <f aca="false">12*Inputs!$B$6*(1-MIN(1,Inputs!$F$6*$D3870))*(ic*Inputs!$C$6+flat_fee-cost_acc-cost_wd*Inputs!$E$6*$E3870-cost_fx*Inputs!$D$6)+12*Inputs!$B$7*(1-MIN(1,Inputs!$F$7*$D3870))*(ic*Inputs!$C$7+flat_fee-cost_acc-cost_wd*Inputs!$E$7*$E3870-cost_fx*Inputs!$D$7)+12*Inputs!$B$8*(1-MIN(1,Inputs!$F$8*$D3870))*(ic*Inputs!$C$8+flat_fee-cost_acc-cost_wd*Inputs!$E$8*$E3870-cost_fx*Inputs!$D$8)-fixed</f>
        <v>-313781.3983744</v>
      </c>
    </row>
    <row r="3871" customFormat="false" ht="15" hidden="false" customHeight="false" outlineLevel="0" collapsed="false">
      <c r="A3871" s="0" t="n">
        <v>3806</v>
      </c>
      <c r="B3871" s="0" t="n">
        <v>0.170435</v>
      </c>
      <c r="C3871" s="0" t="n">
        <v>0.946339</v>
      </c>
      <c r="D3871" s="0" t="n">
        <v>1.351879</v>
      </c>
      <c r="E3871" s="0" t="n">
        <v>1.099267</v>
      </c>
      <c r="F3871" s="0" t="n">
        <v>0.378417</v>
      </c>
      <c r="G3871" s="0" t="n">
        <f aca="false">12*Inputs!$B$6*(MIN(1,$H$50*$C3871)*(ic*Inputs!$C$6+pS+fee_fx*Inputs!$D$6-cost_acc-cost_wd*Inputs!$E$6*$E3871-cost_fx*Inputs!$D$6-$F3871)+(1-MIN(1,$H$50*$C3871))*(1-MIN(1,Inputs!$G$6*$D3871)*churn_nonbuyers)*(ic*Inputs!$C$6+fee_wd*Inputs!$E$6*(1-$B3871)+fee_fx*Inputs!$D$6-cost_acc-cost_wd*Inputs!$E$6*(1-$B3871)-cost_fx*Inputs!$D$6))</f>
        <v>211729.304424987</v>
      </c>
      <c r="H3871" s="0" t="n">
        <f aca="false">12*Inputs!$B$7*(MIN(1,$H$51*$C3871)*(ic*Inputs!$C$7+pE+fee_fx*Inputs!$D$7-cost_acc-cost_wd*Inputs!$E$7*$E3871-cost_fx*Inputs!$D$7-$F3871)+(1-MIN(1,$H$51*$C3871))*(1-MIN(1,Inputs!$G$7*$D3871)*churn_nonbuyers)*(ic*Inputs!$C$7+fee_wd*Inputs!$E$7*(1-$B3871)+fee_fx*Inputs!$D$7-cost_acc-cost_wd*Inputs!$E$7*(1-$B3871)-cost_fx*Inputs!$D$7))</f>
        <v>400918.754207308</v>
      </c>
      <c r="I3871" s="0" t="n">
        <f aca="false">12*Inputs!$B$8*(MIN(1,$H$52*$C3871)*(ic*Inputs!$C$8+pT-cost_acc-cost_wd*Inputs!$E$8-cost_fx*Inputs!$D$8-cost_ins)+(1-MIN(1,$H$52*$C3871))*(1-MIN(1,Inputs!$G$8*$D3871)*churn_nonbuyers)*(ic*Inputs!$C$8+fee_wd*Inputs!$E$8*(1-$B3871)+fee_fx*Inputs!$D$8-cost_acc-cost_wd*Inputs!$E$8*(1-$B3871)-cost_fx*Inputs!$D$8))</f>
        <v>142175.840523443</v>
      </c>
      <c r="J3871" s="0" t="n">
        <f aca="false">G3871+H3871+I3871-fixed</f>
        <v>54823.8991557378</v>
      </c>
      <c r="K3871" s="0" t="n">
        <f aca="false">12*Inputs!$B$6*(1-MIN(1,Inputs!$G$6*$D3871)*churn_nonbuyers)*(ic*Inputs!$C$6+fee_wd*Inputs!$E$6*(1-$B3871)+fee_fx*Inputs!$D$6-cost_acc-cost_wd*Inputs!$E$6*(1-$B3871)-cost_fx*Inputs!$D$6)</f>
        <v>165089.353661028</v>
      </c>
      <c r="L3871" s="0" t="n">
        <f aca="false">12*Inputs!$B$7*(1-MIN(1,Inputs!$G$7*$D3871)*churn_nonbuyers)*(ic*Inputs!$C$7+fee_wd*Inputs!$E$7*(1-$B3871)+fee_fx*Inputs!$D$7-cost_acc-cost_wd*Inputs!$E$7*(1-$B3871)-cost_fx*Inputs!$D$7)</f>
        <v>363300.392004617</v>
      </c>
      <c r="M3871" s="0" t="n">
        <f aca="false">12*Inputs!$B$8*(1-MIN(1,Inputs!$G$8*$D3871)*churn_nonbuyers)*(ic*Inputs!$C$8+fee_wd*Inputs!$E$8*(1-$B3871)+fee_fx*Inputs!$D$8-cost_acc-cost_wd*Inputs!$E$8*(1-$B3871)-cost_fx*Inputs!$D$8)</f>
        <v>17083.497991464</v>
      </c>
      <c r="N3871" s="0" t="n">
        <f aca="false">K3871+L3871+I3871-fixed</f>
        <v>-29434.4138109121</v>
      </c>
      <c r="O3871" s="0" t="n">
        <f aca="false">K3871+L3871+M3871-fixed</f>
        <v>-154526.756342891</v>
      </c>
      <c r="P3871" s="0" t="n">
        <f aca="false">12*Inputs!$B$6*(1-MIN(1,Inputs!$F$6*$D3871))*(ic*Inputs!$C$6+flat_fee-cost_acc-cost_wd*Inputs!$E$6*$E3871-cost_fx*Inputs!$D$6)+12*Inputs!$B$7*(1-MIN(1,Inputs!$F$7*$D3871))*(ic*Inputs!$C$7+flat_fee-cost_acc-cost_wd*Inputs!$E$7*$E3871-cost_fx*Inputs!$D$7)+12*Inputs!$B$8*(1-MIN(1,Inputs!$F$8*$D3871))*(ic*Inputs!$C$8+flat_fee-cost_acc-cost_wd*Inputs!$E$8*$E3871-cost_fx*Inputs!$D$8)-fixed</f>
        <v>-162462.57126568</v>
      </c>
    </row>
    <row r="3872" customFormat="false" ht="15" hidden="false" customHeight="false" outlineLevel="0" collapsed="false">
      <c r="A3872" s="0" t="n">
        <v>3807</v>
      </c>
      <c r="B3872" s="0" t="n">
        <v>0.512846</v>
      </c>
      <c r="C3872" s="0" t="n">
        <v>0.895987</v>
      </c>
      <c r="D3872" s="0" t="n">
        <v>0.835496</v>
      </c>
      <c r="E3872" s="0" t="n">
        <v>1.156058</v>
      </c>
      <c r="F3872" s="0" t="n">
        <v>0.138646</v>
      </c>
      <c r="G3872" s="0" t="n">
        <f aca="false">12*Inputs!$B$6*(MIN(1,$H$50*$C3872)*(ic*Inputs!$C$6+pS+fee_fx*Inputs!$D$6-cost_acc-cost_wd*Inputs!$E$6*$E3872-cost_fx*Inputs!$D$6-$F3872)+(1-MIN(1,$H$50*$C3872))*(1-MIN(1,Inputs!$G$6*$D3872)*churn_nonbuyers)*(ic*Inputs!$C$6+fee_wd*Inputs!$E$6*(1-$B3872)+fee_fx*Inputs!$D$6-cost_acc-cost_wd*Inputs!$E$6*(1-$B3872)-cost_fx*Inputs!$D$6))</f>
        <v>173408.130203106</v>
      </c>
      <c r="H3872" s="0" t="n">
        <f aca="false">12*Inputs!$B$7*(MIN(1,$H$51*$C3872)*(ic*Inputs!$C$7+pE+fee_fx*Inputs!$D$7-cost_acc-cost_wd*Inputs!$E$7*$E3872-cost_fx*Inputs!$D$7-$F3872)+(1-MIN(1,$H$51*$C3872))*(1-MIN(1,Inputs!$G$7*$D3872)*churn_nonbuyers)*(ic*Inputs!$C$7+fee_wd*Inputs!$E$7*(1-$B3872)+fee_fx*Inputs!$D$7-cost_acc-cost_wd*Inputs!$E$7*(1-$B3872)-cost_fx*Inputs!$D$7))</f>
        <v>378350.492993812</v>
      </c>
      <c r="I3872" s="0" t="n">
        <f aca="false">12*Inputs!$B$8*(MIN(1,$H$52*$C3872)*(ic*Inputs!$C$8+pT-cost_acc-cost_wd*Inputs!$E$8-cost_fx*Inputs!$D$8-cost_ins)+(1-MIN(1,$H$52*$C3872))*(1-MIN(1,Inputs!$G$8*$D3872)*churn_nonbuyers)*(ic*Inputs!$C$8+fee_wd*Inputs!$E$8*(1-$B3872)+fee_fx*Inputs!$D$8-cost_acc-cost_wd*Inputs!$E$8*(1-$B3872)-cost_fx*Inputs!$D$8))</f>
        <v>175858.993116564</v>
      </c>
      <c r="J3872" s="0" t="n">
        <f aca="false">G3872+H3872+I3872-fixed</f>
        <v>27617.6163134825</v>
      </c>
      <c r="K3872" s="0" t="n">
        <f aca="false">12*Inputs!$B$6*(1-MIN(1,Inputs!$G$6*$D3872)*churn_nonbuyers)*(ic*Inputs!$C$6+fee_wd*Inputs!$E$6*(1-$B3872)+fee_fx*Inputs!$D$6-cost_acc-cost_wd*Inputs!$E$6*(1-$B3872)-cost_fx*Inputs!$D$6)</f>
        <v>122413.437947635</v>
      </c>
      <c r="L3872" s="0" t="n">
        <f aca="false">12*Inputs!$B$7*(1-MIN(1,Inputs!$G$7*$D3872)*churn_nonbuyers)*(ic*Inputs!$C$7+fee_wd*Inputs!$E$7*(1-$B3872)+fee_fx*Inputs!$D$7-cost_acc-cost_wd*Inputs!$E$7*(1-$B3872)-cost_fx*Inputs!$D$7)</f>
        <v>321095.053360581</v>
      </c>
      <c r="M3872" s="0" t="n">
        <f aca="false">12*Inputs!$B$8*(1-MIN(1,Inputs!$G$8*$D3872)*churn_nonbuyers)*(ic*Inputs!$C$8+fee_wd*Inputs!$E$8*(1-$B3872)+fee_fx*Inputs!$D$8-cost_acc-cost_wd*Inputs!$E$8*(1-$B3872)-cost_fx*Inputs!$D$8)</f>
        <v>125286.220182298</v>
      </c>
      <c r="N3872" s="0" t="n">
        <f aca="false">K3872+L3872+I3872-fixed</f>
        <v>-80632.5155752195</v>
      </c>
      <c r="O3872" s="0" t="n">
        <f aca="false">K3872+L3872+M3872-fixed</f>
        <v>-131205.288509486</v>
      </c>
      <c r="P3872" s="0" t="n">
        <f aca="false">12*Inputs!$B$6*(1-MIN(1,Inputs!$F$6*$D3872))*(ic*Inputs!$C$6+flat_fee-cost_acc-cost_wd*Inputs!$E$6*$E3872-cost_fx*Inputs!$D$6)+12*Inputs!$B$7*(1-MIN(1,Inputs!$F$7*$D3872))*(ic*Inputs!$C$7+flat_fee-cost_acc-cost_wd*Inputs!$E$7*$E3872-cost_fx*Inputs!$D$7)+12*Inputs!$B$8*(1-MIN(1,Inputs!$F$8*$D3872))*(ic*Inputs!$C$8+flat_fee-cost_acc-cost_wd*Inputs!$E$8*$E3872-cost_fx*Inputs!$D$8)-fixed</f>
        <v>89662.0360563198</v>
      </c>
    </row>
    <row r="3873" customFormat="false" ht="15" hidden="false" customHeight="false" outlineLevel="0" collapsed="false">
      <c r="A3873" s="0" t="n">
        <v>3808</v>
      </c>
      <c r="B3873" s="0" t="n">
        <v>0.268219</v>
      </c>
      <c r="C3873" s="0" t="n">
        <v>0.987088</v>
      </c>
      <c r="D3873" s="0" t="n">
        <v>0.908867</v>
      </c>
      <c r="E3873" s="0" t="n">
        <v>1.077485</v>
      </c>
      <c r="F3873" s="0" t="n">
        <v>0.020647</v>
      </c>
      <c r="G3873" s="0" t="n">
        <f aca="false">12*Inputs!$B$6*(MIN(1,$H$50*$C3873)*(ic*Inputs!$C$6+pS+fee_fx*Inputs!$D$6-cost_acc-cost_wd*Inputs!$E$6*$E3873-cost_fx*Inputs!$D$6-$F3873)+(1-MIN(1,$H$50*$C3873))*(1-MIN(1,Inputs!$G$6*$D3873)*churn_nonbuyers)*(ic*Inputs!$C$6+fee_wd*Inputs!$E$6*(1-$B3873)+fee_fx*Inputs!$D$6-cost_acc-cost_wd*Inputs!$E$6*(1-$B3873)-cost_fx*Inputs!$D$6))</f>
        <v>213602.17520868</v>
      </c>
      <c r="H3873" s="0" t="n">
        <f aca="false">12*Inputs!$B$7*(MIN(1,$H$51*$C3873)*(ic*Inputs!$C$7+pE+fee_fx*Inputs!$D$7-cost_acc-cost_wd*Inputs!$E$7*$E3873-cost_fx*Inputs!$D$7-$F3873)+(1-MIN(1,$H$51*$C3873))*(1-MIN(1,Inputs!$G$7*$D3873)*churn_nonbuyers)*(ic*Inputs!$C$7+fee_wd*Inputs!$E$7*(1-$B3873)+fee_fx*Inputs!$D$7-cost_acc-cost_wd*Inputs!$E$7*(1-$B3873)-cost_fx*Inputs!$D$7))</f>
        <v>420113.506078038</v>
      </c>
      <c r="I3873" s="0" t="n">
        <f aca="false">12*Inputs!$B$8*(MIN(1,$H$52*$C3873)*(ic*Inputs!$C$8+pT-cost_acc-cost_wd*Inputs!$E$8-cost_fx*Inputs!$D$8-cost_ins)+(1-MIN(1,$H$52*$C3873))*(1-MIN(1,Inputs!$G$8*$D3873)*churn_nonbuyers)*(ic*Inputs!$C$8+fee_wd*Inputs!$E$8*(1-$B3873)+fee_fx*Inputs!$D$8-cost_acc-cost_wd*Inputs!$E$8*(1-$B3873)-cost_fx*Inputs!$D$8))</f>
        <v>177531.24096035</v>
      </c>
      <c r="J3873" s="0" t="n">
        <f aca="false">G3873+H3873+I3873-fixed</f>
        <v>111246.922247068</v>
      </c>
      <c r="K3873" s="0" t="n">
        <f aca="false">12*Inputs!$B$6*(1-MIN(1,Inputs!$G$6*$D3873)*churn_nonbuyers)*(ic*Inputs!$C$6+fee_wd*Inputs!$E$6*(1-$B3873)+fee_fx*Inputs!$D$6-cost_acc-cost_wd*Inputs!$E$6*(1-$B3873)-cost_fx*Inputs!$D$6)</f>
        <v>155570.267504686</v>
      </c>
      <c r="L3873" s="0" t="n">
        <f aca="false">12*Inputs!$B$7*(1-MIN(1,Inputs!$G$7*$D3873)*churn_nonbuyers)*(ic*Inputs!$C$7+fee_wd*Inputs!$E$7*(1-$B3873)+fee_fx*Inputs!$D$7-cost_acc-cost_wd*Inputs!$E$7*(1-$B3873)-cost_fx*Inputs!$D$7)</f>
        <v>354635.918486811</v>
      </c>
      <c r="M3873" s="0" t="n">
        <f aca="false">12*Inputs!$B$8*(1-MIN(1,Inputs!$G$8*$D3873)*churn_nonbuyers)*(ic*Inputs!$C$8+fee_wd*Inputs!$E$8*(1-$B3873)+fee_fx*Inputs!$D$8-cost_acc-cost_wd*Inputs!$E$8*(1-$B3873)-cost_fx*Inputs!$D$8)</f>
        <v>114058.409208533</v>
      </c>
      <c r="N3873" s="0" t="n">
        <f aca="false">K3873+L3873+I3873-fixed</f>
        <v>-12262.5730481527</v>
      </c>
      <c r="O3873" s="0" t="n">
        <f aca="false">K3873+L3873+M3873-fixed</f>
        <v>-75735.4047999701</v>
      </c>
      <c r="P3873" s="0" t="n">
        <f aca="false">12*Inputs!$B$6*(1-MIN(1,Inputs!$F$6*$D3873))*(ic*Inputs!$C$6+flat_fee-cost_acc-cost_wd*Inputs!$E$6*$E3873-cost_fx*Inputs!$D$6)+12*Inputs!$B$7*(1-MIN(1,Inputs!$F$7*$D3873))*(ic*Inputs!$C$7+flat_fee-cost_acc-cost_wd*Inputs!$E$7*$E3873-cost_fx*Inputs!$D$7)+12*Inputs!$B$8*(1-MIN(1,Inputs!$F$8*$D3873))*(ic*Inputs!$C$8+flat_fee-cost_acc-cost_wd*Inputs!$E$8*$E3873-cost_fx*Inputs!$D$8)-fixed</f>
        <v>86696.1847028</v>
      </c>
    </row>
    <row r="3874" customFormat="false" ht="15" hidden="false" customHeight="false" outlineLevel="0" collapsed="false">
      <c r="A3874" s="0" t="n">
        <v>3809</v>
      </c>
      <c r="B3874" s="0" t="n">
        <v>0.258293</v>
      </c>
      <c r="C3874" s="0" t="n">
        <v>1.065711</v>
      </c>
      <c r="D3874" s="0" t="n">
        <v>0.959759</v>
      </c>
      <c r="E3874" s="0" t="n">
        <v>1.22575</v>
      </c>
      <c r="F3874" s="0" t="n">
        <v>0.370981</v>
      </c>
      <c r="G3874" s="0" t="n">
        <f aca="false">12*Inputs!$B$6*(MIN(1,$H$50*$C3874)*(ic*Inputs!$C$6+pS+fee_fx*Inputs!$D$6-cost_acc-cost_wd*Inputs!$E$6*$E3874-cost_fx*Inputs!$D$6-$F3874)+(1-MIN(1,$H$50*$C3874))*(1-MIN(1,Inputs!$G$6*$D3874)*churn_nonbuyers)*(ic*Inputs!$C$6+fee_wd*Inputs!$E$6*(1-$B3874)+fee_fx*Inputs!$D$6-cost_acc-cost_wd*Inputs!$E$6*(1-$B3874)-cost_fx*Inputs!$D$6))</f>
        <v>206847.296915114</v>
      </c>
      <c r="H3874" s="0" t="n">
        <f aca="false">12*Inputs!$B$7*(MIN(1,$H$51*$C3874)*(ic*Inputs!$C$7+pE+fee_fx*Inputs!$D$7-cost_acc-cost_wd*Inputs!$E$7*$E3874-cost_fx*Inputs!$D$7-$F3874)+(1-MIN(1,$H$51*$C3874))*(1-MIN(1,Inputs!$G$7*$D3874)*churn_nonbuyers)*(ic*Inputs!$C$7+fee_wd*Inputs!$E$7*(1-$B3874)+fee_fx*Inputs!$D$7-cost_acc-cost_wd*Inputs!$E$7*(1-$B3874)-cost_fx*Inputs!$D$7))</f>
        <v>386098.258679043</v>
      </c>
      <c r="I3874" s="0" t="n">
        <f aca="false">12*Inputs!$B$8*(MIN(1,$H$52*$C3874)*(ic*Inputs!$C$8+pT-cost_acc-cost_wd*Inputs!$E$8-cost_fx*Inputs!$D$8-cost_ins)+(1-MIN(1,$H$52*$C3874))*(1-MIN(1,Inputs!$G$8*$D3874)*churn_nonbuyers)*(ic*Inputs!$C$8+fee_wd*Inputs!$E$8*(1-$B3874)+fee_fx*Inputs!$D$8-cost_acc-cost_wd*Inputs!$E$8*(1-$B3874)-cost_fx*Inputs!$D$8))</f>
        <v>179789.667601086</v>
      </c>
      <c r="J3874" s="0" t="n">
        <f aca="false">G3874+H3874+I3874-fixed</f>
        <v>72735.2231952424</v>
      </c>
      <c r="K3874" s="0" t="n">
        <f aca="false">12*Inputs!$B$6*(1-MIN(1,Inputs!$G$6*$D3874)*churn_nonbuyers)*(ic*Inputs!$C$6+fee_wd*Inputs!$E$6*(1-$B3874)+fee_fx*Inputs!$D$6-cost_acc-cost_wd*Inputs!$E$6*(1-$B3874)-cost_fx*Inputs!$D$6)</f>
        <v>156516.310305986</v>
      </c>
      <c r="L3874" s="0" t="n">
        <f aca="false">12*Inputs!$B$7*(1-MIN(1,Inputs!$G$7*$D3874)*churn_nonbuyers)*(ic*Inputs!$C$7+fee_wd*Inputs!$E$7*(1-$B3874)+fee_fx*Inputs!$D$7-cost_acc-cost_wd*Inputs!$E$7*(1-$B3874)-cost_fx*Inputs!$D$7)</f>
        <v>355467.486951592</v>
      </c>
      <c r="M3874" s="0" t="n">
        <f aca="false">12*Inputs!$B$8*(1-MIN(1,Inputs!$G$8*$D3874)*churn_nonbuyers)*(ic*Inputs!$C$8+fee_wd*Inputs!$E$8*(1-$B3874)+fee_fx*Inputs!$D$8-cost_acc-cost_wd*Inputs!$E$8*(1-$B3874)-cost_fx*Inputs!$D$8)</f>
        <v>103045.607134603</v>
      </c>
      <c r="N3874" s="0" t="n">
        <f aca="false">K3874+L3874+I3874-fixed</f>
        <v>-8226.53514133592</v>
      </c>
      <c r="O3874" s="0" t="n">
        <f aca="false">K3874+L3874+M3874-fixed</f>
        <v>-84970.5956078183</v>
      </c>
      <c r="P3874" s="0" t="n">
        <f aca="false">12*Inputs!$B$6*(1-MIN(1,Inputs!$F$6*$D3874))*(ic*Inputs!$C$6+flat_fee-cost_acc-cost_wd*Inputs!$E$6*$E3874-cost_fx*Inputs!$D$6)+12*Inputs!$B$7*(1-MIN(1,Inputs!$F$7*$D3874))*(ic*Inputs!$C$7+flat_fee-cost_acc-cost_wd*Inputs!$E$7*$E3874-cost_fx*Inputs!$D$7)+12*Inputs!$B$8*(1-MIN(1,Inputs!$F$8*$D3874))*(ic*Inputs!$C$8+flat_fee-cost_acc-cost_wd*Inputs!$E$8*$E3874-cost_fx*Inputs!$D$8)-fixed</f>
        <v>-6539.23073199997</v>
      </c>
    </row>
    <row r="3875" customFormat="false" ht="15" hidden="false" customHeight="false" outlineLevel="0" collapsed="false">
      <c r="A3875" s="0" t="n">
        <v>3810</v>
      </c>
      <c r="B3875" s="0" t="n">
        <v>0.12785</v>
      </c>
      <c r="C3875" s="0" t="n">
        <v>0.953584</v>
      </c>
      <c r="D3875" s="0" t="n">
        <v>1.075782</v>
      </c>
      <c r="E3875" s="0" t="n">
        <v>1.33023</v>
      </c>
      <c r="F3875" s="0" t="n">
        <v>0.091564</v>
      </c>
      <c r="G3875" s="0" t="n">
        <f aca="false">12*Inputs!$B$6*(MIN(1,$H$50*$C3875)*(ic*Inputs!$C$6+pS+fee_fx*Inputs!$D$6-cost_acc-cost_wd*Inputs!$E$6*$E3875-cost_fx*Inputs!$D$6-$F3875)+(1-MIN(1,$H$50*$C3875))*(1-MIN(1,Inputs!$G$6*$D3875)*churn_nonbuyers)*(ic*Inputs!$C$6+fee_wd*Inputs!$E$6*(1-$B3875)+fee_fx*Inputs!$D$6-cost_acc-cost_wd*Inputs!$E$6*(1-$B3875)-cost_fx*Inputs!$D$6))</f>
        <v>220931.840207004</v>
      </c>
      <c r="H3875" s="0" t="n">
        <f aca="false">12*Inputs!$B$7*(MIN(1,$H$51*$C3875)*(ic*Inputs!$C$7+pE+fee_fx*Inputs!$D$7-cost_acc-cost_wd*Inputs!$E$7*$E3875-cost_fx*Inputs!$D$7-$F3875)+(1-MIN(1,$H$51*$C3875))*(1-MIN(1,Inputs!$G$7*$D3875)*churn_nonbuyers)*(ic*Inputs!$C$7+fee_wd*Inputs!$E$7*(1-$B3875)+fee_fx*Inputs!$D$7-cost_acc-cost_wd*Inputs!$E$7*(1-$B3875)-cost_fx*Inputs!$D$7))</f>
        <v>397201.457510221</v>
      </c>
      <c r="I3875" s="0" t="n">
        <f aca="false">12*Inputs!$B$8*(MIN(1,$H$52*$C3875)*(ic*Inputs!$C$8+pT-cost_acc-cost_wd*Inputs!$E$8-cost_fx*Inputs!$D$8-cost_ins)+(1-MIN(1,$H$52*$C3875))*(1-MIN(1,Inputs!$G$8*$D3875)*churn_nonbuyers)*(ic*Inputs!$C$8+fee_wd*Inputs!$E$8*(1-$B3875)+fee_fx*Inputs!$D$8-cost_acc-cost_wd*Inputs!$E$8*(1-$B3875)-cost_fx*Inputs!$D$8))</f>
        <v>163750.084555333</v>
      </c>
      <c r="J3875" s="0" t="n">
        <f aca="false">G3875+H3875+I3875-fixed</f>
        <v>81883.3822725588</v>
      </c>
      <c r="K3875" s="0" t="n">
        <f aca="false">12*Inputs!$B$6*(1-MIN(1,Inputs!$G$6*$D3875)*churn_nonbuyers)*(ic*Inputs!$C$6+fee_wd*Inputs!$E$6*(1-$B3875)+fee_fx*Inputs!$D$6-cost_acc-cost_wd*Inputs!$E$6*(1-$B3875)-cost_fx*Inputs!$D$6)</f>
        <v>173335.99628664</v>
      </c>
      <c r="L3875" s="0" t="n">
        <f aca="false">12*Inputs!$B$7*(1-MIN(1,Inputs!$G$7*$D3875)*churn_nonbuyers)*(ic*Inputs!$C$7+fee_wd*Inputs!$E$7*(1-$B3875)+fee_fx*Inputs!$D$7-cost_acc-cost_wd*Inputs!$E$7*(1-$B3875)-cost_fx*Inputs!$D$7)</f>
        <v>372371.108235984</v>
      </c>
      <c r="M3875" s="0" t="n">
        <f aca="false">12*Inputs!$B$8*(1-MIN(1,Inputs!$G$8*$D3875)*churn_nonbuyers)*(ic*Inputs!$C$8+fee_wd*Inputs!$E$8*(1-$B3875)+fee_fx*Inputs!$D$8-cost_acc-cost_wd*Inputs!$E$8*(1-$B3875)-cost_fx*Inputs!$D$8)</f>
        <v>79089.82992432</v>
      </c>
      <c r="N3875" s="0" t="n">
        <f aca="false">K3875+L3875+I3875-fixed</f>
        <v>9457.18907795718</v>
      </c>
      <c r="O3875" s="0" t="n">
        <f aca="false">K3875+L3875+M3875-fixed</f>
        <v>-75203.0655530558</v>
      </c>
      <c r="P3875" s="0" t="n">
        <f aca="false">12*Inputs!$B$6*(1-MIN(1,Inputs!$F$6*$D3875))*(ic*Inputs!$C$6+flat_fee-cost_acc-cost_wd*Inputs!$E$6*$E3875-cost_fx*Inputs!$D$6)+12*Inputs!$B$7*(1-MIN(1,Inputs!$F$7*$D3875))*(ic*Inputs!$C$7+flat_fee-cost_acc-cost_wd*Inputs!$E$7*$E3875-cost_fx*Inputs!$D$7)+12*Inputs!$B$8*(1-MIN(1,Inputs!$F$8*$D3875))*(ic*Inputs!$C$8+flat_fee-cost_acc-cost_wd*Inputs!$E$8*$E3875-cost_fx*Inputs!$D$8)-fixed</f>
        <v>-108916.8341296</v>
      </c>
    </row>
    <row r="3876" customFormat="false" ht="15" hidden="false" customHeight="false" outlineLevel="0" collapsed="false">
      <c r="A3876" s="0" t="n">
        <v>3811</v>
      </c>
      <c r="B3876" s="0" t="n">
        <v>0.044825</v>
      </c>
      <c r="C3876" s="0" t="n">
        <v>0.91013</v>
      </c>
      <c r="D3876" s="0" t="n">
        <v>1.030284</v>
      </c>
      <c r="E3876" s="0" t="n">
        <v>1.34792</v>
      </c>
      <c r="F3876" s="0" t="n">
        <v>0.244498</v>
      </c>
      <c r="G3876" s="0" t="n">
        <f aca="false">12*Inputs!$B$6*(MIN(1,$H$50*$C3876)*(ic*Inputs!$C$6+pS+fee_fx*Inputs!$D$6-cost_acc-cost_wd*Inputs!$E$6*$E3876-cost_fx*Inputs!$D$6-$F3876)+(1-MIN(1,$H$50*$C3876))*(1-MIN(1,Inputs!$G$6*$D3876)*churn_nonbuyers)*(ic*Inputs!$C$6+fee_wd*Inputs!$E$6*(1-$B3876)+fee_fx*Inputs!$D$6-cost_acc-cost_wd*Inputs!$E$6*(1-$B3876)-cost_fx*Inputs!$D$6))</f>
        <v>226085.519256216</v>
      </c>
      <c r="H3876" s="0" t="n">
        <f aca="false">12*Inputs!$B$7*(MIN(1,$H$51*$C3876)*(ic*Inputs!$C$7+pE+fee_fx*Inputs!$D$7-cost_acc-cost_wd*Inputs!$E$7*$E3876-cost_fx*Inputs!$D$7-$F3876)+(1-MIN(1,$H$51*$C3876))*(1-MIN(1,Inputs!$G$7*$D3876)*churn_nonbuyers)*(ic*Inputs!$C$7+fee_wd*Inputs!$E$7*(1-$B3876)+fee_fx*Inputs!$D$7-cost_acc-cost_wd*Inputs!$E$7*(1-$B3876)-cost_fx*Inputs!$D$7))</f>
        <v>393900.030556987</v>
      </c>
      <c r="I3876" s="0" t="n">
        <f aca="false">12*Inputs!$B$8*(MIN(1,$H$52*$C3876)*(ic*Inputs!$C$8+pT-cost_acc-cost_wd*Inputs!$E$8-cost_fx*Inputs!$D$8-cost_ins)+(1-MIN(1,$H$52*$C3876))*(1-MIN(1,Inputs!$G$8*$D3876)*churn_nonbuyers)*(ic*Inputs!$C$8+fee_wd*Inputs!$E$8*(1-$B3876)+fee_fx*Inputs!$D$8-cost_acc-cost_wd*Inputs!$E$8*(1-$B3876)-cost_fx*Inputs!$D$8))</f>
        <v>163997.058258848</v>
      </c>
      <c r="J3876" s="0" t="n">
        <f aca="false">G3876+H3876+I3876-fixed</f>
        <v>83982.6080720521</v>
      </c>
      <c r="K3876" s="0" t="n">
        <f aca="false">12*Inputs!$B$6*(1-MIN(1,Inputs!$G$6*$D3876)*churn_nonbuyers)*(ic*Inputs!$C$6+fee_wd*Inputs!$E$6*(1-$B3876)+fee_fx*Inputs!$D$6-cost_acc-cost_wd*Inputs!$E$6*(1-$B3876)-cost_fx*Inputs!$D$6)</f>
        <v>185092.45113816</v>
      </c>
      <c r="L3876" s="0" t="n">
        <f aca="false">12*Inputs!$B$7*(1-MIN(1,Inputs!$G$7*$D3876)*churn_nonbuyers)*(ic*Inputs!$C$7+fee_wd*Inputs!$E$7*(1-$B3876)+fee_fx*Inputs!$D$7-cost_acc-cost_wd*Inputs!$E$7*(1-$B3876)-cost_fx*Inputs!$D$7)</f>
        <v>384482.393050896</v>
      </c>
      <c r="M3876" s="0" t="n">
        <f aca="false">12*Inputs!$B$8*(1-MIN(1,Inputs!$G$8*$D3876)*churn_nonbuyers)*(ic*Inputs!$C$8+fee_wd*Inputs!$E$8*(1-$B3876)+fee_fx*Inputs!$D$8-cost_acc-cost_wd*Inputs!$E$8*(1-$B3876)-cost_fx*Inputs!$D$8)</f>
        <v>90400.84301808</v>
      </c>
      <c r="N3876" s="0" t="n">
        <f aca="false">K3876+L3876+I3876-fixed</f>
        <v>33571.9024479043</v>
      </c>
      <c r="O3876" s="0" t="n">
        <f aca="false">K3876+L3876+M3876-fixed</f>
        <v>-40024.312792864</v>
      </c>
      <c r="P3876" s="0" t="n">
        <f aca="false">12*Inputs!$B$6*(1-MIN(1,Inputs!$F$6*$D3876))*(ic*Inputs!$C$6+flat_fee-cost_acc-cost_wd*Inputs!$E$6*$E3876-cost_fx*Inputs!$D$6)+12*Inputs!$B$7*(1-MIN(1,Inputs!$F$7*$D3876))*(ic*Inputs!$C$7+flat_fee-cost_acc-cost_wd*Inputs!$E$7*$E3876-cost_fx*Inputs!$D$7)+12*Inputs!$B$8*(1-MIN(1,Inputs!$F$8*$D3876))*(ic*Inputs!$C$8+flat_fee-cost_acc-cost_wd*Inputs!$E$8*$E3876-cost_fx*Inputs!$D$8)-fixed</f>
        <v>-94378.6973248</v>
      </c>
    </row>
    <row r="3877" customFormat="false" ht="15" hidden="false" customHeight="false" outlineLevel="0" collapsed="false">
      <c r="A3877" s="0" t="n">
        <v>3812</v>
      </c>
      <c r="B3877" s="0" t="n">
        <v>0.196174</v>
      </c>
      <c r="C3877" s="0" t="n">
        <v>1.04059</v>
      </c>
      <c r="D3877" s="0" t="n">
        <v>0.791005</v>
      </c>
      <c r="E3877" s="0" t="n">
        <v>1.223665</v>
      </c>
      <c r="F3877" s="0" t="n">
        <v>0.076598</v>
      </c>
      <c r="G3877" s="0" t="n">
        <f aca="false">12*Inputs!$B$6*(MIN(1,$H$50*$C3877)*(ic*Inputs!$C$6+pS+fee_fx*Inputs!$D$6-cost_acc-cost_wd*Inputs!$E$6*$E3877-cost_fx*Inputs!$D$6-$F3877)+(1-MIN(1,$H$50*$C3877))*(1-MIN(1,Inputs!$G$6*$D3877)*churn_nonbuyers)*(ic*Inputs!$C$6+fee_wd*Inputs!$E$6*(1-$B3877)+fee_fx*Inputs!$D$6-cost_acc-cost_wd*Inputs!$E$6*(1-$B3877)-cost_fx*Inputs!$D$6))</f>
        <v>221916.643044432</v>
      </c>
      <c r="H3877" s="0" t="n">
        <f aca="false">12*Inputs!$B$7*(MIN(1,$H$51*$C3877)*(ic*Inputs!$C$7+pE+fee_fx*Inputs!$D$7-cost_acc-cost_wd*Inputs!$E$7*$E3877-cost_fx*Inputs!$D$7-$F3877)+(1-MIN(1,$H$51*$C3877))*(1-MIN(1,Inputs!$G$7*$D3877)*churn_nonbuyers)*(ic*Inputs!$C$7+fee_wd*Inputs!$E$7*(1-$B3877)+fee_fx*Inputs!$D$7-cost_acc-cost_wd*Inputs!$E$7*(1-$B3877)-cost_fx*Inputs!$D$7))</f>
        <v>409450.510983653</v>
      </c>
      <c r="I3877" s="0" t="n">
        <f aca="false">12*Inputs!$B$8*(MIN(1,$H$52*$C3877)*(ic*Inputs!$C$8+pT-cost_acc-cost_wd*Inputs!$E$8-cost_fx*Inputs!$D$8-cost_ins)+(1-MIN(1,$H$52*$C3877))*(1-MIN(1,Inputs!$G$8*$D3877)*churn_nonbuyers)*(ic*Inputs!$C$8+fee_wd*Inputs!$E$8*(1-$B3877)+fee_fx*Inputs!$D$8-cost_acc-cost_wd*Inputs!$E$8*(1-$B3877)-cost_fx*Inputs!$D$8))</f>
        <v>188415.862793352</v>
      </c>
      <c r="J3877" s="0" t="n">
        <f aca="false">G3877+H3877+I3877-fixed</f>
        <v>119783.016821437</v>
      </c>
      <c r="K3877" s="0" t="n">
        <f aca="false">12*Inputs!$B$6*(1-MIN(1,Inputs!$G$6*$D3877)*churn_nonbuyers)*(ic*Inputs!$C$6+fee_wd*Inputs!$E$6*(1-$B3877)+fee_fx*Inputs!$D$6-cost_acc-cost_wd*Inputs!$E$6*(1-$B3877)-cost_fx*Inputs!$D$6)</f>
        <v>166494.870827064</v>
      </c>
      <c r="L3877" s="0" t="n">
        <f aca="false">12*Inputs!$B$7*(1-MIN(1,Inputs!$G$7*$D3877)*churn_nonbuyers)*(ic*Inputs!$C$7+fee_wd*Inputs!$E$7*(1-$B3877)+fee_fx*Inputs!$D$7-cost_acc-cost_wd*Inputs!$E$7*(1-$B3877)-cost_fx*Inputs!$D$7)</f>
        <v>366053.301856239</v>
      </c>
      <c r="M3877" s="0" t="n">
        <f aca="false">12*Inputs!$B$8*(1-MIN(1,Inputs!$G$8*$D3877)*churn_nonbuyers)*(ic*Inputs!$C$8+fee_wd*Inputs!$E$8*(1-$B3877)+fee_fx*Inputs!$D$8-cost_acc-cost_wd*Inputs!$E$8*(1-$B3877)-cost_fx*Inputs!$D$8)</f>
        <v>141468.692659632</v>
      </c>
      <c r="N3877" s="0" t="n">
        <f aca="false">K3877+L3877+I3877-fixed</f>
        <v>20964.0354766542</v>
      </c>
      <c r="O3877" s="0" t="n">
        <f aca="false">K3877+L3877+M3877-fixed</f>
        <v>-25983.1346570653</v>
      </c>
      <c r="P3877" s="0" t="n">
        <f aca="false">12*Inputs!$B$6*(1-MIN(1,Inputs!$F$6*$D3877))*(ic*Inputs!$C$6+flat_fee-cost_acc-cost_wd*Inputs!$E$6*$E3877-cost_fx*Inputs!$D$6)+12*Inputs!$B$7*(1-MIN(1,Inputs!$F$7*$D3877))*(ic*Inputs!$C$7+flat_fee-cost_acc-cost_wd*Inputs!$E$7*$E3877-cost_fx*Inputs!$D$7)+12*Inputs!$B$8*(1-MIN(1,Inputs!$F$8*$D3877))*(ic*Inputs!$C$8+flat_fee-cost_acc-cost_wd*Inputs!$E$8*$E3877-cost_fx*Inputs!$D$8)-fixed</f>
        <v>80488.0843580001</v>
      </c>
    </row>
    <row r="3878" customFormat="false" ht="15" hidden="false" customHeight="false" outlineLevel="0" collapsed="false">
      <c r="A3878" s="0" t="n">
        <v>3813</v>
      </c>
      <c r="B3878" s="0" t="n">
        <v>0.305636</v>
      </c>
      <c r="C3878" s="0" t="n">
        <v>0.784431</v>
      </c>
      <c r="D3878" s="0" t="n">
        <v>0.567422</v>
      </c>
      <c r="E3878" s="0" t="n">
        <v>1.054775</v>
      </c>
      <c r="F3878" s="0" t="n">
        <v>0.181404</v>
      </c>
      <c r="G3878" s="0" t="n">
        <f aca="false">12*Inputs!$B$6*(MIN(1,$H$50*$C3878)*(ic*Inputs!$C$6+pS+fee_fx*Inputs!$D$6-cost_acc-cost_wd*Inputs!$E$6*$E3878-cost_fx*Inputs!$D$6-$F3878)+(1-MIN(1,$H$50*$C3878))*(1-MIN(1,Inputs!$G$6*$D3878)*churn_nonbuyers)*(ic*Inputs!$C$6+fee_wd*Inputs!$E$6*(1-$B3878)+fee_fx*Inputs!$D$6-cost_acc-cost_wd*Inputs!$E$6*(1-$B3878)-cost_fx*Inputs!$D$6))</f>
        <v>196893.917004113</v>
      </c>
      <c r="H3878" s="0" t="n">
        <f aca="false">12*Inputs!$B$7*(MIN(1,$H$51*$C3878)*(ic*Inputs!$C$7+pE+fee_fx*Inputs!$D$7-cost_acc-cost_wd*Inputs!$E$7*$E3878-cost_fx*Inputs!$D$7-$F3878)+(1-MIN(1,$H$51*$C3878))*(1-MIN(1,Inputs!$G$7*$D3878)*churn_nonbuyers)*(ic*Inputs!$C$7+fee_wd*Inputs!$E$7*(1-$B3878)+fee_fx*Inputs!$D$7-cost_acc-cost_wd*Inputs!$E$7*(1-$B3878)-cost_fx*Inputs!$D$7))</f>
        <v>400387.359032842</v>
      </c>
      <c r="I3878" s="0" t="n">
        <f aca="false">12*Inputs!$B$8*(MIN(1,$H$52*$C3878)*(ic*Inputs!$C$8+pT-cost_acc-cost_wd*Inputs!$E$8-cost_fx*Inputs!$D$8-cost_ins)+(1-MIN(1,$H$52*$C3878))*(1-MIN(1,Inputs!$G$8*$D3878)*churn_nonbuyers)*(ic*Inputs!$C$8+fee_wd*Inputs!$E$8*(1-$B3878)+fee_fx*Inputs!$D$8-cost_acc-cost_wd*Inputs!$E$8*(1-$B3878)-cost_fx*Inputs!$D$8))</f>
        <v>197800.205232105</v>
      </c>
      <c r="J3878" s="0" t="n">
        <f aca="false">G3878+H3878+I3878-fixed</f>
        <v>95081.4812690603</v>
      </c>
      <c r="K3878" s="0" t="n">
        <f aca="false">12*Inputs!$B$6*(1-MIN(1,Inputs!$G$6*$D3878)*churn_nonbuyers)*(ic*Inputs!$C$6+fee_wd*Inputs!$E$6*(1-$B3878)+fee_fx*Inputs!$D$6-cost_acc-cost_wd*Inputs!$E$6*(1-$B3878)-cost_fx*Inputs!$D$6)</f>
        <v>153117.459290822</v>
      </c>
      <c r="L3878" s="0" t="n">
        <f aca="false">12*Inputs!$B$7*(1-MIN(1,Inputs!$G$7*$D3878)*churn_nonbuyers)*(ic*Inputs!$C$7+fee_wd*Inputs!$E$7*(1-$B3878)+fee_fx*Inputs!$D$7-cost_acc-cost_wd*Inputs!$E$7*(1-$B3878)-cost_fx*Inputs!$D$7)</f>
        <v>353074.073718493</v>
      </c>
      <c r="M3878" s="0" t="n">
        <f aca="false">12*Inputs!$B$8*(1-MIN(1,Inputs!$G$8*$D3878)*churn_nonbuyers)*(ic*Inputs!$C$8+fee_wd*Inputs!$E$8*(1-$B3878)+fee_fx*Inputs!$D$8-cost_acc-cost_wd*Inputs!$E$8*(1-$B3878)-cost_fx*Inputs!$D$8)</f>
        <v>187911.959677171</v>
      </c>
      <c r="N3878" s="0" t="n">
        <f aca="false">K3878+L3878+I3878-fixed</f>
        <v>3991.73824142094</v>
      </c>
      <c r="O3878" s="0" t="n">
        <f aca="false">K3878+L3878+M3878-fixed</f>
        <v>-5896.50731351296</v>
      </c>
      <c r="P3878" s="0" t="n">
        <f aca="false">12*Inputs!$B$6*(1-MIN(1,Inputs!$F$6*$D3878))*(ic*Inputs!$C$6+flat_fee-cost_acc-cost_wd*Inputs!$E$6*$E3878-cost_fx*Inputs!$D$6)+12*Inputs!$B$7*(1-MIN(1,Inputs!$F$7*$D3878))*(ic*Inputs!$C$7+flat_fee-cost_acc-cost_wd*Inputs!$E$7*$E3878-cost_fx*Inputs!$D$7)+12*Inputs!$B$8*(1-MIN(1,Inputs!$F$8*$D3878))*(ic*Inputs!$C$8+flat_fee-cost_acc-cost_wd*Inputs!$E$8*$E3878-cost_fx*Inputs!$D$8)-fixed</f>
        <v>285065.375996</v>
      </c>
    </row>
    <row r="3879" customFormat="false" ht="15" hidden="false" customHeight="false" outlineLevel="0" collapsed="false">
      <c r="A3879" s="0" t="n">
        <v>3814</v>
      </c>
      <c r="B3879" s="0" t="n">
        <v>0.22599</v>
      </c>
      <c r="C3879" s="0" t="n">
        <v>0.936842</v>
      </c>
      <c r="D3879" s="0" t="n">
        <v>1.239943</v>
      </c>
      <c r="E3879" s="0" t="n">
        <v>1.423379</v>
      </c>
      <c r="F3879" s="0" t="n">
        <v>0.443866</v>
      </c>
      <c r="G3879" s="0" t="n">
        <f aca="false">12*Inputs!$B$6*(MIN(1,$H$50*$C3879)*(ic*Inputs!$C$6+pS+fee_fx*Inputs!$D$6-cost_acc-cost_wd*Inputs!$E$6*$E3879-cost_fx*Inputs!$D$6-$F3879)+(1-MIN(1,$H$50*$C3879))*(1-MIN(1,Inputs!$G$6*$D3879)*churn_nonbuyers)*(ic*Inputs!$C$6+fee_wd*Inputs!$E$6*(1-$B3879)+fee_fx*Inputs!$D$6-cost_acc-cost_wd*Inputs!$E$6*(1-$B3879)-cost_fx*Inputs!$D$6))</f>
        <v>196827.775244213</v>
      </c>
      <c r="H3879" s="0" t="n">
        <f aca="false">12*Inputs!$B$7*(MIN(1,$H$51*$C3879)*(ic*Inputs!$C$7+pE+fee_fx*Inputs!$D$7-cost_acc-cost_wd*Inputs!$E$7*$E3879-cost_fx*Inputs!$D$7-$F3879)+(1-MIN(1,$H$51*$C3879))*(1-MIN(1,Inputs!$G$7*$D3879)*churn_nonbuyers)*(ic*Inputs!$C$7+fee_wd*Inputs!$E$7*(1-$B3879)+fee_fx*Inputs!$D$7-cost_acc-cost_wd*Inputs!$E$7*(1-$B3879)-cost_fx*Inputs!$D$7))</f>
        <v>358009.014393447</v>
      </c>
      <c r="I3879" s="0" t="n">
        <f aca="false">12*Inputs!$B$8*(MIN(1,$H$52*$C3879)*(ic*Inputs!$C$8+pT-cost_acc-cost_wd*Inputs!$E$8-cost_fx*Inputs!$D$8-cost_ins)+(1-MIN(1,$H$52*$C3879))*(1-MIN(1,Inputs!$G$8*$D3879)*churn_nonbuyers)*(ic*Inputs!$C$8+fee_wd*Inputs!$E$8*(1-$B3879)+fee_fx*Inputs!$D$8-cost_acc-cost_wd*Inputs!$E$8*(1-$B3879)-cost_fx*Inputs!$D$8))</f>
        <v>149381.86616503</v>
      </c>
      <c r="J3879" s="0" t="n">
        <f aca="false">G3879+H3879+I3879-fixed</f>
        <v>4218.65580269054</v>
      </c>
      <c r="K3879" s="0" t="n">
        <f aca="false">12*Inputs!$B$6*(1-MIN(1,Inputs!$G$6*$D3879)*churn_nonbuyers)*(ic*Inputs!$C$6+fee_wd*Inputs!$E$6*(1-$B3879)+fee_fx*Inputs!$D$6-cost_acc-cost_wd*Inputs!$E$6*(1-$B3879)-cost_fx*Inputs!$D$6)</f>
        <v>158576.360533704</v>
      </c>
      <c r="L3879" s="0" t="n">
        <f aca="false">12*Inputs!$B$7*(1-MIN(1,Inputs!$G$7*$D3879)*churn_nonbuyers)*(ic*Inputs!$C$7+fee_wd*Inputs!$E$7*(1-$B3879)+fee_fx*Inputs!$D$7-cost_acc-cost_wd*Inputs!$E$7*(1-$B3879)-cost_fx*Inputs!$D$7)</f>
        <v>356869.617056222</v>
      </c>
      <c r="M3879" s="0" t="n">
        <f aca="false">12*Inputs!$B$8*(1-MIN(1,Inputs!$G$8*$D3879)*churn_nonbuyers)*(ic*Inputs!$C$8+fee_wd*Inputs!$E$8*(1-$B3879)+fee_fx*Inputs!$D$8-cost_acc-cost_wd*Inputs!$E$8*(1-$B3879)-cost_fx*Inputs!$D$8)</f>
        <v>41665.517903952</v>
      </c>
      <c r="N3879" s="0" t="n">
        <f aca="false">K3879+L3879+I3879-fixed</f>
        <v>-35172.1562450436</v>
      </c>
      <c r="O3879" s="0" t="n">
        <f aca="false">K3879+L3879+M3879-fixed</f>
        <v>-142888.504506122</v>
      </c>
      <c r="P3879" s="0" t="n">
        <f aca="false">12*Inputs!$B$6*(1-MIN(1,Inputs!$F$6*$D3879))*(ic*Inputs!$C$6+flat_fee-cost_acc-cost_wd*Inputs!$E$6*$E3879-cost_fx*Inputs!$D$6)+12*Inputs!$B$7*(1-MIN(1,Inputs!$F$7*$D3879))*(ic*Inputs!$C$7+flat_fee-cost_acc-cost_wd*Inputs!$E$7*$E3879-cost_fx*Inputs!$D$7)+12*Inputs!$B$8*(1-MIN(1,Inputs!$F$8*$D3879))*(ic*Inputs!$C$8+flat_fee-cost_acc-cost_wd*Inputs!$E$8*$E3879-cost_fx*Inputs!$D$8)-fixed</f>
        <v>-223357.46552872</v>
      </c>
    </row>
    <row r="3880" customFormat="false" ht="15" hidden="false" customHeight="false" outlineLevel="0" collapsed="false">
      <c r="A3880" s="0" t="n">
        <v>3815</v>
      </c>
      <c r="B3880" s="0" t="n">
        <v>0.172369</v>
      </c>
      <c r="C3880" s="0" t="n">
        <v>1.151727</v>
      </c>
      <c r="D3880" s="0" t="n">
        <v>0.924014</v>
      </c>
      <c r="E3880" s="0" t="n">
        <v>1.062607</v>
      </c>
      <c r="F3880" s="0" t="n">
        <v>0.312139</v>
      </c>
      <c r="G3880" s="0" t="n">
        <f aca="false">12*Inputs!$B$6*(MIN(1,$H$50*$C3880)*(ic*Inputs!$C$6+pS+fee_fx*Inputs!$D$6-cost_acc-cost_wd*Inputs!$E$6*$E3880-cost_fx*Inputs!$D$6-$F3880)+(1-MIN(1,$H$50*$C3880))*(1-MIN(1,Inputs!$G$6*$D3880)*churn_nonbuyers)*(ic*Inputs!$C$6+fee_wd*Inputs!$E$6*(1-$B3880)+fee_fx*Inputs!$D$6-cost_acc-cost_wd*Inputs!$E$6*(1-$B3880)-cost_fx*Inputs!$D$6))</f>
        <v>227780.987311301</v>
      </c>
      <c r="H3880" s="0" t="n">
        <f aca="false">12*Inputs!$B$7*(MIN(1,$H$51*$C3880)*(ic*Inputs!$C$7+pE+fee_fx*Inputs!$D$7-cost_acc-cost_wd*Inputs!$E$7*$E3880-cost_fx*Inputs!$D$7-$F3880)+(1-MIN(1,$H$51*$C3880))*(1-MIN(1,Inputs!$G$7*$D3880)*churn_nonbuyers)*(ic*Inputs!$C$7+fee_wd*Inputs!$E$7*(1-$B3880)+fee_fx*Inputs!$D$7-cost_acc-cost_wd*Inputs!$E$7*(1-$B3880)-cost_fx*Inputs!$D$7))</f>
        <v>420819.327273401</v>
      </c>
      <c r="I3880" s="0" t="n">
        <f aca="false">12*Inputs!$B$8*(MIN(1,$H$52*$C3880)*(ic*Inputs!$C$8+pT-cost_acc-cost_wd*Inputs!$E$8-cost_fx*Inputs!$D$8-cost_ins)+(1-MIN(1,$H$52*$C3880))*(1-MIN(1,Inputs!$G$8*$D3880)*churn_nonbuyers)*(ic*Inputs!$C$8+fee_wd*Inputs!$E$8*(1-$B3880)+fee_fx*Inputs!$D$8-cost_acc-cost_wd*Inputs!$E$8*(1-$B3880)-cost_fx*Inputs!$D$8))</f>
        <v>187788.727807758</v>
      </c>
      <c r="J3880" s="0" t="n">
        <f aca="false">G3880+H3880+I3880-fixed</f>
        <v>136389.04239246</v>
      </c>
      <c r="K3880" s="0" t="n">
        <f aca="false">12*Inputs!$B$6*(1-MIN(1,Inputs!$G$6*$D3880)*churn_nonbuyers)*(ic*Inputs!$C$6+fee_wd*Inputs!$E$6*(1-$B3880)+fee_fx*Inputs!$D$6-cost_acc-cost_wd*Inputs!$E$6*(1-$B3880)-cost_fx*Inputs!$D$6)</f>
        <v>168611.556737995</v>
      </c>
      <c r="L3880" s="0" t="n">
        <f aca="false">12*Inputs!$B$7*(1-MIN(1,Inputs!$G$7*$D3880)*churn_nonbuyers)*(ic*Inputs!$C$7+fee_wd*Inputs!$E$7*(1-$B3880)+fee_fx*Inputs!$D$7-cost_acc-cost_wd*Inputs!$E$7*(1-$B3880)-cost_fx*Inputs!$D$7)</f>
        <v>367890.042970797</v>
      </c>
      <c r="M3880" s="0" t="n">
        <f aca="false">12*Inputs!$B$8*(1-MIN(1,Inputs!$G$8*$D3880)*churn_nonbuyers)*(ic*Inputs!$C$8+fee_wd*Inputs!$E$8*(1-$B3880)+fee_fx*Inputs!$D$8-cost_acc-cost_wd*Inputs!$E$8*(1-$B3880)-cost_fx*Inputs!$D$8)</f>
        <v>112359.087283978</v>
      </c>
      <c r="N3880" s="0" t="n">
        <f aca="false">K3880+L3880+I3880-fixed</f>
        <v>24290.3275165503</v>
      </c>
      <c r="O3880" s="0" t="n">
        <f aca="false">K3880+L3880+M3880-fixed</f>
        <v>-51139.3130072302</v>
      </c>
      <c r="P3880" s="0" t="n">
        <f aca="false">12*Inputs!$B$6*(1-MIN(1,Inputs!$F$6*$D3880))*(ic*Inputs!$C$6+flat_fee-cost_acc-cost_wd*Inputs!$E$6*$E3880-cost_fx*Inputs!$D$6)+12*Inputs!$B$7*(1-MIN(1,Inputs!$F$7*$D3880))*(ic*Inputs!$C$7+flat_fee-cost_acc-cost_wd*Inputs!$E$7*$E3880-cost_fx*Inputs!$D$7)+12*Inputs!$B$8*(1-MIN(1,Inputs!$F$8*$D3880))*(ic*Inputs!$C$8+flat_fee-cost_acc-cost_wd*Inputs!$E$8*$E3880-cost_fx*Inputs!$D$8)-fixed</f>
        <v>85134.66768752</v>
      </c>
    </row>
    <row r="3881" customFormat="false" ht="15" hidden="false" customHeight="false" outlineLevel="0" collapsed="false">
      <c r="A3881" s="0" t="n">
        <v>3816</v>
      </c>
      <c r="B3881" s="0" t="n">
        <v>0.060583</v>
      </c>
      <c r="C3881" s="0" t="n">
        <v>0.822122</v>
      </c>
      <c r="D3881" s="0" t="n">
        <v>1.637286</v>
      </c>
      <c r="E3881" s="0" t="n">
        <v>1.067955</v>
      </c>
      <c r="F3881" s="0" t="n">
        <v>0.154684</v>
      </c>
      <c r="G3881" s="0" t="n">
        <f aca="false">12*Inputs!$B$6*(MIN(1,$H$50*$C3881)*(ic*Inputs!$C$6+pS+fee_fx*Inputs!$D$6-cost_acc-cost_wd*Inputs!$E$6*$E3881-cost_fx*Inputs!$D$6-$F3881)+(1-MIN(1,$H$50*$C3881))*(1-MIN(1,Inputs!$G$6*$D3881)*churn_nonbuyers)*(ic*Inputs!$C$6+fee_wd*Inputs!$E$6*(1-$B3881)+fee_fx*Inputs!$D$6-cost_acc-cost_wd*Inputs!$E$6*(1-$B3881)-cost_fx*Inputs!$D$6))</f>
        <v>221646.291071758</v>
      </c>
      <c r="H3881" s="0" t="n">
        <f aca="false">12*Inputs!$B$7*(MIN(1,$H$51*$C3881)*(ic*Inputs!$C$7+pE+fee_fx*Inputs!$D$7-cost_acc-cost_wd*Inputs!$E$7*$E3881-cost_fx*Inputs!$D$7-$F3881)+(1-MIN(1,$H$51*$C3881))*(1-MIN(1,Inputs!$G$7*$D3881)*churn_nonbuyers)*(ic*Inputs!$C$7+fee_wd*Inputs!$E$7*(1-$B3881)+fee_fx*Inputs!$D$7-cost_acc-cost_wd*Inputs!$E$7*(1-$B3881)-cost_fx*Inputs!$D$7))</f>
        <v>417460.44477977</v>
      </c>
      <c r="I3881" s="0" t="n">
        <f aca="false">12*Inputs!$B$8*(MIN(1,$H$52*$C3881)*(ic*Inputs!$C$8+pT-cost_acc-cost_wd*Inputs!$E$8-cost_fx*Inputs!$D$8-cost_ins)+(1-MIN(1,$H$52*$C3881))*(1-MIN(1,Inputs!$G$8*$D3881)*churn_nonbuyers)*(ic*Inputs!$C$8+fee_wd*Inputs!$E$8*(1-$B3881)+fee_fx*Inputs!$D$8-cost_acc-cost_wd*Inputs!$E$8*(1-$B3881)-cost_fx*Inputs!$D$8))</f>
        <v>118503.953568</v>
      </c>
      <c r="J3881" s="0" t="n">
        <f aca="false">G3881+H3881+I3881-fixed</f>
        <v>57610.6894195274</v>
      </c>
      <c r="K3881" s="0" t="n">
        <f aca="false">12*Inputs!$B$6*(1-MIN(1,Inputs!$G$6*$D3881)*churn_nonbuyers)*(ic*Inputs!$C$6+fee_wd*Inputs!$E$6*(1-$B3881)+fee_fx*Inputs!$D$6-cost_acc-cost_wd*Inputs!$E$6*(1-$B3881)-cost_fx*Inputs!$D$6)</f>
        <v>177086.385343714</v>
      </c>
      <c r="L3881" s="0" t="n">
        <f aca="false">12*Inputs!$B$7*(1-MIN(1,Inputs!$G$7*$D3881)*churn_nonbuyers)*(ic*Inputs!$C$7+fee_wd*Inputs!$E$7*(1-$B3881)+fee_fx*Inputs!$D$7-cost_acc-cost_wd*Inputs!$E$7*(1-$B3881)-cost_fx*Inputs!$D$7)</f>
        <v>375099.944678228</v>
      </c>
      <c r="M3881" s="0" t="n">
        <f aca="false">12*Inputs!$B$8*(1-MIN(1,Inputs!$G$8*$D3881)*churn_nonbuyers)*(ic*Inputs!$C$8+fee_wd*Inputs!$E$8*(1-$B3881)+fee_fx*Inputs!$D$8-cost_acc-cost_wd*Inputs!$E$8*(1-$B3881)-cost_fx*Inputs!$D$8)</f>
        <v>0</v>
      </c>
      <c r="N3881" s="0" t="n">
        <f aca="false">K3881+L3881+I3881-fixed</f>
        <v>-29309.7164100582</v>
      </c>
      <c r="O3881" s="0" t="n">
        <f aca="false">K3881+L3881+M3881-fixed</f>
        <v>-147813.669978058</v>
      </c>
      <c r="P3881" s="0" t="n">
        <f aca="false">12*Inputs!$B$6*(1-MIN(1,Inputs!$F$6*$D3881))*(ic*Inputs!$C$6+flat_fee-cost_acc-cost_wd*Inputs!$E$6*$E3881-cost_fx*Inputs!$D$6)+12*Inputs!$B$7*(1-MIN(1,Inputs!$F$7*$D3881))*(ic*Inputs!$C$7+flat_fee-cost_acc-cost_wd*Inputs!$E$7*$E3881-cost_fx*Inputs!$D$7)+12*Inputs!$B$8*(1-MIN(1,Inputs!$F$8*$D3881))*(ic*Inputs!$C$8+flat_fee-cost_acc-cost_wd*Inputs!$E$8*$E3881-cost_fx*Inputs!$D$8)-fixed</f>
        <v>-307874.3545768</v>
      </c>
    </row>
    <row r="3882" customFormat="false" ht="15" hidden="false" customHeight="false" outlineLevel="0" collapsed="false">
      <c r="A3882" s="0" t="n">
        <v>3817</v>
      </c>
      <c r="B3882" s="0" t="n">
        <v>0.359522</v>
      </c>
      <c r="C3882" s="0" t="n">
        <v>1.140032</v>
      </c>
      <c r="D3882" s="0" t="n">
        <v>1.264268</v>
      </c>
      <c r="E3882" s="0" t="n">
        <v>1.290581</v>
      </c>
      <c r="F3882" s="0" t="n">
        <v>0.412975</v>
      </c>
      <c r="G3882" s="0" t="n">
        <f aca="false">12*Inputs!$B$6*(MIN(1,$H$50*$C3882)*(ic*Inputs!$C$6+pS+fee_fx*Inputs!$D$6-cost_acc-cost_wd*Inputs!$E$6*$E3882-cost_fx*Inputs!$D$6-$F3882)+(1-MIN(1,$H$50*$C3882))*(1-MIN(1,Inputs!$G$6*$D3882)*churn_nonbuyers)*(ic*Inputs!$C$6+fee_wd*Inputs!$E$6*(1-$B3882)+fee_fx*Inputs!$D$6-cost_acc-cost_wd*Inputs!$E$6*(1-$B3882)-cost_fx*Inputs!$D$6))</f>
        <v>192866.442566974</v>
      </c>
      <c r="H3882" s="0" t="n">
        <f aca="false">12*Inputs!$B$7*(MIN(1,$H$51*$C3882)*(ic*Inputs!$C$7+pE+fee_fx*Inputs!$D$7-cost_acc-cost_wd*Inputs!$E$7*$E3882-cost_fx*Inputs!$D$7-$F3882)+(1-MIN(1,$H$51*$C3882))*(1-MIN(1,Inputs!$G$7*$D3882)*churn_nonbuyers)*(ic*Inputs!$C$7+fee_wd*Inputs!$E$7*(1-$B3882)+fee_fx*Inputs!$D$7-cost_acc-cost_wd*Inputs!$E$7*(1-$B3882)-cost_fx*Inputs!$D$7))</f>
        <v>367514.678599215</v>
      </c>
      <c r="I3882" s="0" t="n">
        <f aca="false">12*Inputs!$B$8*(MIN(1,$H$52*$C3882)*(ic*Inputs!$C$8+pT-cost_acc-cost_wd*Inputs!$E$8-cost_fx*Inputs!$D$8-cost_ins)+(1-MIN(1,$H$52*$C3882))*(1-MIN(1,Inputs!$G$8*$D3882)*churn_nonbuyers)*(ic*Inputs!$C$8+fee_wd*Inputs!$E$8*(1-$B3882)+fee_fx*Inputs!$D$8-cost_acc-cost_wd*Inputs!$E$8*(1-$B3882)-cost_fx*Inputs!$D$8))</f>
        <v>171510.141100275</v>
      </c>
      <c r="J3882" s="0" t="n">
        <f aca="false">G3882+H3882+I3882-fixed</f>
        <v>31891.262266464</v>
      </c>
      <c r="K3882" s="0" t="n">
        <f aca="false">12*Inputs!$B$6*(1-MIN(1,Inputs!$G$6*$D3882)*churn_nonbuyers)*(ic*Inputs!$C$6+fee_wd*Inputs!$E$6*(1-$B3882)+fee_fx*Inputs!$D$6-cost_acc-cost_wd*Inputs!$E$6*(1-$B3882)-cost_fx*Inputs!$D$6)</f>
        <v>140357.642111251</v>
      </c>
      <c r="L3882" s="0" t="n">
        <f aca="false">12*Inputs!$B$7*(1-MIN(1,Inputs!$G$7*$D3882)*churn_nonbuyers)*(ic*Inputs!$C$7+fee_wd*Inputs!$E$7*(1-$B3882)+fee_fx*Inputs!$D$7-cost_acc-cost_wd*Inputs!$E$7*(1-$B3882)-cost_fx*Inputs!$D$7)</f>
        <v>338099.825202751</v>
      </c>
      <c r="M3882" s="0" t="n">
        <f aca="false">12*Inputs!$B$8*(1-MIN(1,Inputs!$G$8*$D3882)*churn_nonbuyers)*(ic*Inputs!$C$8+fee_wd*Inputs!$E$8*(1-$B3882)+fee_fx*Inputs!$D$8-cost_acc-cost_wd*Inputs!$E$8*(1-$B3882)-cost_fx*Inputs!$D$8)</f>
        <v>35555.2719325056</v>
      </c>
      <c r="N3882" s="0" t="n">
        <f aca="false">K3882+L3882+I3882-fixed</f>
        <v>-50032.391585723</v>
      </c>
      <c r="O3882" s="0" t="n">
        <f aca="false">K3882+L3882+M3882-fixed</f>
        <v>-185987.260753492</v>
      </c>
      <c r="P3882" s="0" t="n">
        <f aca="false">12*Inputs!$B$6*(1-MIN(1,Inputs!$F$6*$D3882))*(ic*Inputs!$C$6+flat_fee-cost_acc-cost_wd*Inputs!$E$6*$E3882-cost_fx*Inputs!$D$6)+12*Inputs!$B$7*(1-MIN(1,Inputs!$F$7*$D3882))*(ic*Inputs!$C$7+flat_fee-cost_acc-cost_wd*Inputs!$E$7*$E3882-cost_fx*Inputs!$D$7)+12*Inputs!$B$8*(1-MIN(1,Inputs!$F$8*$D3882))*(ic*Inputs!$C$8+flat_fee-cost_acc-cost_wd*Inputs!$E$8*$E3882-cost_fx*Inputs!$D$8)-fixed</f>
        <v>-185657.21437408</v>
      </c>
    </row>
    <row r="3883" customFormat="false" ht="15" hidden="false" customHeight="false" outlineLevel="0" collapsed="false">
      <c r="A3883" s="0" t="n">
        <v>3818</v>
      </c>
      <c r="B3883" s="0" t="n">
        <v>0.258467</v>
      </c>
      <c r="C3883" s="0" t="n">
        <v>0.963507</v>
      </c>
      <c r="D3883" s="0" t="n">
        <v>1.482697</v>
      </c>
      <c r="E3883" s="0" t="n">
        <v>1.159286</v>
      </c>
      <c r="F3883" s="0" t="n">
        <v>0.237835</v>
      </c>
      <c r="G3883" s="0" t="n">
        <f aca="false">12*Inputs!$B$6*(MIN(1,$H$50*$C3883)*(ic*Inputs!$C$6+pS+fee_fx*Inputs!$D$6-cost_acc-cost_wd*Inputs!$E$6*$E3883-cost_fx*Inputs!$D$6-$F3883)+(1-MIN(1,$H$50*$C3883))*(1-MIN(1,Inputs!$G$6*$D3883)*churn_nonbuyers)*(ic*Inputs!$C$6+fee_wd*Inputs!$E$6*(1-$B3883)+fee_fx*Inputs!$D$6-cost_acc-cost_wd*Inputs!$E$6*(1-$B3883)-cost_fx*Inputs!$D$6))</f>
        <v>202462.862357855</v>
      </c>
      <c r="H3883" s="0" t="n">
        <f aca="false">12*Inputs!$B$7*(MIN(1,$H$51*$C3883)*(ic*Inputs!$C$7+pE+fee_fx*Inputs!$D$7-cost_acc-cost_wd*Inputs!$E$7*$E3883-cost_fx*Inputs!$D$7-$F3883)+(1-MIN(1,$H$51*$C3883))*(1-MIN(1,Inputs!$G$7*$D3883)*churn_nonbuyers)*(ic*Inputs!$C$7+fee_wd*Inputs!$E$7*(1-$B3883)+fee_fx*Inputs!$D$7-cost_acc-cost_wd*Inputs!$E$7*(1-$B3883)-cost_fx*Inputs!$D$7))</f>
        <v>394383.57585075</v>
      </c>
      <c r="I3883" s="0" t="n">
        <f aca="false">12*Inputs!$B$8*(MIN(1,$H$52*$C3883)*(ic*Inputs!$C$8+pT-cost_acc-cost_wd*Inputs!$E$8-cost_fx*Inputs!$D$8-cost_ins)+(1-MIN(1,$H$52*$C3883))*(1-MIN(1,Inputs!$G$8*$D3883)*churn_nonbuyers)*(ic*Inputs!$C$8+fee_wd*Inputs!$E$8*(1-$B3883)+fee_fx*Inputs!$D$8-cost_acc-cost_wd*Inputs!$E$8*(1-$B3883)-cost_fx*Inputs!$D$8))</f>
        <v>138883.753008</v>
      </c>
      <c r="J3883" s="0" t="n">
        <f aca="false">G3883+H3883+I3883-fixed</f>
        <v>35730.1912166051</v>
      </c>
      <c r="K3883" s="0" t="n">
        <f aca="false">12*Inputs!$B$6*(1-MIN(1,Inputs!$G$6*$D3883)*churn_nonbuyers)*(ic*Inputs!$C$6+fee_wd*Inputs!$E$6*(1-$B3883)+fee_fx*Inputs!$D$6-cost_acc-cost_wd*Inputs!$E$6*(1-$B3883)-cost_fx*Inputs!$D$6)</f>
        <v>152194.409607593</v>
      </c>
      <c r="L3883" s="0" t="n">
        <f aca="false">12*Inputs!$B$7*(1-MIN(1,Inputs!$G$7*$D3883)*churn_nonbuyers)*(ic*Inputs!$C$7+fee_wd*Inputs!$E$7*(1-$B3883)+fee_fx*Inputs!$D$7-cost_acc-cost_wd*Inputs!$E$7*(1-$B3883)-cost_fx*Inputs!$D$7)</f>
        <v>349701.595108556</v>
      </c>
      <c r="M3883" s="0" t="n">
        <f aca="false">12*Inputs!$B$8*(1-MIN(1,Inputs!$G$8*$D3883)*churn_nonbuyers)*(ic*Inputs!$C$8+fee_wd*Inputs!$E$8*(1-$B3883)+fee_fx*Inputs!$D$8-cost_acc-cost_wd*Inputs!$E$8*(1-$B3883)-cost_fx*Inputs!$D$8)</f>
        <v>0</v>
      </c>
      <c r="N3883" s="0" t="n">
        <f aca="false">K3883+L3883+I3883-fixed</f>
        <v>-59220.2422758514</v>
      </c>
      <c r="O3883" s="0" t="n">
        <f aca="false">K3883+L3883+M3883-fixed</f>
        <v>-198103.995283851</v>
      </c>
      <c r="P3883" s="0" t="n">
        <f aca="false">12*Inputs!$B$6*(1-MIN(1,Inputs!$F$6*$D3883))*(ic*Inputs!$C$6+flat_fee-cost_acc-cost_wd*Inputs!$E$6*$E3883-cost_fx*Inputs!$D$6)+12*Inputs!$B$7*(1-MIN(1,Inputs!$F$7*$D3883))*(ic*Inputs!$C$7+flat_fee-cost_acc-cost_wd*Inputs!$E$7*$E3883-cost_fx*Inputs!$D$7)+12*Inputs!$B$8*(1-MIN(1,Inputs!$F$8*$D3883))*(ic*Inputs!$C$8+flat_fee-cost_acc-cost_wd*Inputs!$E$8*$E3883-cost_fx*Inputs!$D$8)-fixed</f>
        <v>-252093.05597392</v>
      </c>
    </row>
    <row r="3884" customFormat="false" ht="15" hidden="false" customHeight="false" outlineLevel="0" collapsed="false">
      <c r="A3884" s="0" t="n">
        <v>3819</v>
      </c>
      <c r="B3884" s="0" t="n">
        <v>0.326224</v>
      </c>
      <c r="C3884" s="0" t="n">
        <v>0.905987</v>
      </c>
      <c r="D3884" s="0" t="n">
        <v>1.408834</v>
      </c>
      <c r="E3884" s="0" t="n">
        <v>1.135416</v>
      </c>
      <c r="F3884" s="0" t="n">
        <v>0.098138</v>
      </c>
      <c r="G3884" s="0" t="n">
        <f aca="false">12*Inputs!$B$6*(MIN(1,$H$50*$C3884)*(ic*Inputs!$C$6+pS+fee_fx*Inputs!$D$6-cost_acc-cost_wd*Inputs!$E$6*$E3884-cost_fx*Inputs!$D$6-$F3884)+(1-MIN(1,$H$50*$C3884))*(1-MIN(1,Inputs!$G$6*$D3884)*churn_nonbuyers)*(ic*Inputs!$C$6+fee_wd*Inputs!$E$6*(1-$B3884)+fee_fx*Inputs!$D$6-cost_acc-cost_wd*Inputs!$E$6*(1-$B3884)-cost_fx*Inputs!$D$6))</f>
        <v>195026.932180968</v>
      </c>
      <c r="H3884" s="0" t="n">
        <f aca="false">12*Inputs!$B$7*(MIN(1,$H$51*$C3884)*(ic*Inputs!$C$7+pE+fee_fx*Inputs!$D$7-cost_acc-cost_wd*Inputs!$E$7*$E3884-cost_fx*Inputs!$D$7-$F3884)+(1-MIN(1,$H$51*$C3884))*(1-MIN(1,Inputs!$G$7*$D3884)*churn_nonbuyers)*(ic*Inputs!$C$7+fee_wd*Inputs!$E$7*(1-$B3884)+fee_fx*Inputs!$D$7-cost_acc-cost_wd*Inputs!$E$7*(1-$B3884)-cost_fx*Inputs!$D$7))</f>
        <v>396056.394331855</v>
      </c>
      <c r="I3884" s="0" t="n">
        <f aca="false">12*Inputs!$B$8*(MIN(1,$H$52*$C3884)*(ic*Inputs!$C$8+pT-cost_acc-cost_wd*Inputs!$E$8-cost_fx*Inputs!$D$8-cost_ins)+(1-MIN(1,$H$52*$C3884))*(1-MIN(1,Inputs!$G$8*$D3884)*churn_nonbuyers)*(ic*Inputs!$C$8+fee_wd*Inputs!$E$8*(1-$B3884)+fee_fx*Inputs!$D$8-cost_acc-cost_wd*Inputs!$E$8*(1-$B3884)-cost_fx*Inputs!$D$8))</f>
        <v>132163.104886455</v>
      </c>
      <c r="J3884" s="0" t="n">
        <f aca="false">G3884+H3884+I3884-fixed</f>
        <v>23246.4313992775</v>
      </c>
      <c r="K3884" s="0" t="n">
        <f aca="false">12*Inputs!$B$6*(1-MIN(1,Inputs!$G$6*$D3884)*churn_nonbuyers)*(ic*Inputs!$C$6+fee_wd*Inputs!$E$6*(1-$B3884)+fee_fx*Inputs!$D$6-cost_acc-cost_wd*Inputs!$E$6*(1-$B3884)-cost_fx*Inputs!$D$6)</f>
        <v>143731.784612275</v>
      </c>
      <c r="L3884" s="0" t="n">
        <f aca="false">12*Inputs!$B$7*(1-MIN(1,Inputs!$G$7*$D3884)*churn_nonbuyers)*(ic*Inputs!$C$7+fee_wd*Inputs!$E$7*(1-$B3884)+fee_fx*Inputs!$D$7-cost_acc-cost_wd*Inputs!$E$7*(1-$B3884)-cost_fx*Inputs!$D$7)</f>
        <v>341167.940335365</v>
      </c>
      <c r="M3884" s="0" t="n">
        <f aca="false">12*Inputs!$B$8*(1-MIN(1,Inputs!$G$8*$D3884)*churn_nonbuyers)*(ic*Inputs!$C$8+fee_wd*Inputs!$E$8*(1-$B3884)+fee_fx*Inputs!$D$8-cost_acc-cost_wd*Inputs!$E$8*(1-$B3884)-cost_fx*Inputs!$D$8)</f>
        <v>4293.26323061765</v>
      </c>
      <c r="N3884" s="0" t="n">
        <f aca="false">K3884+L3884+I3884-fixed</f>
        <v>-82937.1701659045</v>
      </c>
      <c r="O3884" s="0" t="n">
        <f aca="false">K3884+L3884+M3884-fixed</f>
        <v>-210807.011821742</v>
      </c>
      <c r="P3884" s="0" t="n">
        <f aca="false">12*Inputs!$B$6*(1-MIN(1,Inputs!$F$6*$D3884))*(ic*Inputs!$C$6+flat_fee-cost_acc-cost_wd*Inputs!$E$6*$E3884-cost_fx*Inputs!$D$6)+12*Inputs!$B$7*(1-MIN(1,Inputs!$F$7*$D3884))*(ic*Inputs!$C$7+flat_fee-cost_acc-cost_wd*Inputs!$E$7*$E3884-cost_fx*Inputs!$D$7)+12*Inputs!$B$8*(1-MIN(1,Inputs!$F$8*$D3884))*(ic*Inputs!$C$8+flat_fee-cost_acc-cost_wd*Inputs!$E$8*$E3884-cost_fx*Inputs!$D$8)-fixed</f>
        <v>-205293.61236544</v>
      </c>
    </row>
    <row r="3885" customFormat="false" ht="15" hidden="false" customHeight="false" outlineLevel="0" collapsed="false">
      <c r="A3885" s="0" t="n">
        <v>3820</v>
      </c>
      <c r="B3885" s="0" t="n">
        <v>0.178898</v>
      </c>
      <c r="C3885" s="0" t="n">
        <v>1.022452</v>
      </c>
      <c r="D3885" s="0" t="n">
        <v>0.868168</v>
      </c>
      <c r="E3885" s="0" t="n">
        <v>1.152758</v>
      </c>
      <c r="F3885" s="0" t="n">
        <v>0.02898</v>
      </c>
      <c r="G3885" s="0" t="n">
        <f aca="false">12*Inputs!$B$6*(MIN(1,$H$50*$C3885)*(ic*Inputs!$C$6+pS+fee_fx*Inputs!$D$6-cost_acc-cost_wd*Inputs!$E$6*$E3885-cost_fx*Inputs!$D$6-$F3885)+(1-MIN(1,$H$50*$C3885))*(1-MIN(1,Inputs!$G$6*$D3885)*churn_nonbuyers)*(ic*Inputs!$C$6+fee_wd*Inputs!$E$6*(1-$B3885)+fee_fx*Inputs!$D$6-cost_acc-cost_wd*Inputs!$E$6*(1-$B3885)-cost_fx*Inputs!$D$6))</f>
        <v>225313.734996749</v>
      </c>
      <c r="H3885" s="0" t="n">
        <f aca="false">12*Inputs!$B$7*(MIN(1,$H$51*$C3885)*(ic*Inputs!$C$7+pE+fee_fx*Inputs!$D$7-cost_acc-cost_wd*Inputs!$E$7*$E3885-cost_fx*Inputs!$D$7-$F3885)+(1-MIN(1,$H$51*$C3885))*(1-MIN(1,Inputs!$G$7*$D3885)*churn_nonbuyers)*(ic*Inputs!$C$7+fee_wd*Inputs!$E$7*(1-$B3885)+fee_fx*Inputs!$D$7-cost_acc-cost_wd*Inputs!$E$7*(1-$B3885)-cost_fx*Inputs!$D$7))</f>
        <v>420769.362709195</v>
      </c>
      <c r="I3885" s="0" t="n">
        <f aca="false">12*Inputs!$B$8*(MIN(1,$H$52*$C3885)*(ic*Inputs!$C$8+pT-cost_acc-cost_wd*Inputs!$E$8-cost_fx*Inputs!$D$8-cost_ins)+(1-MIN(1,$H$52*$C3885))*(1-MIN(1,Inputs!$G$8*$D3885)*churn_nonbuyers)*(ic*Inputs!$C$8+fee_wd*Inputs!$E$8*(1-$B3885)+fee_fx*Inputs!$D$8-cost_acc-cost_wd*Inputs!$E$8*(1-$B3885)-cost_fx*Inputs!$D$8))</f>
        <v>182822.641370874</v>
      </c>
      <c r="J3885" s="0" t="n">
        <f aca="false">G3885+H3885+I3885-fixed</f>
        <v>128905.739076818</v>
      </c>
      <c r="K3885" s="0" t="n">
        <f aca="false">12*Inputs!$B$6*(1-MIN(1,Inputs!$G$6*$D3885)*churn_nonbuyers)*(ic*Inputs!$C$6+fee_wd*Inputs!$E$6*(1-$B3885)+fee_fx*Inputs!$D$6-cost_acc-cost_wd*Inputs!$E$6*(1-$B3885)-cost_fx*Inputs!$D$6)</f>
        <v>168205.811895821</v>
      </c>
      <c r="L3885" s="0" t="n">
        <f aca="false">12*Inputs!$B$7*(1-MIN(1,Inputs!$G$7*$D3885)*churn_nonbuyers)*(ic*Inputs!$C$7+fee_wd*Inputs!$E$7*(1-$B3885)+fee_fx*Inputs!$D$7-cost_acc-cost_wd*Inputs!$E$7*(1-$B3885)-cost_fx*Inputs!$D$7)</f>
        <v>367608.282273493</v>
      </c>
      <c r="M3885" s="0" t="n">
        <f aca="false">12*Inputs!$B$8*(1-MIN(1,Inputs!$G$8*$D3885)*churn_nonbuyers)*(ic*Inputs!$C$8+fee_wd*Inputs!$E$8*(1-$B3885)+fee_fx*Inputs!$D$8-cost_acc-cost_wd*Inputs!$E$8*(1-$B3885)-cost_fx*Inputs!$D$8)</f>
        <v>124672.40559383</v>
      </c>
      <c r="N3885" s="0" t="n">
        <f aca="false">K3885+L3885+I3885-fixed</f>
        <v>18636.7355401877</v>
      </c>
      <c r="O3885" s="0" t="n">
        <f aca="false">K3885+L3885+M3885-fixed</f>
        <v>-39513.5002368562</v>
      </c>
      <c r="P3885" s="0" t="n">
        <f aca="false">12*Inputs!$B$6*(1-MIN(1,Inputs!$F$6*$D3885))*(ic*Inputs!$C$6+flat_fee-cost_acc-cost_wd*Inputs!$E$6*$E3885-cost_fx*Inputs!$D$6)+12*Inputs!$B$7*(1-MIN(1,Inputs!$F$7*$D3885))*(ic*Inputs!$C$7+flat_fee-cost_acc-cost_wd*Inputs!$E$7*$E3885-cost_fx*Inputs!$D$7)+12*Inputs!$B$8*(1-MIN(1,Inputs!$F$8*$D3885))*(ic*Inputs!$C$8+flat_fee-cost_acc-cost_wd*Inputs!$E$8*$E3885-cost_fx*Inputs!$D$8)-fixed</f>
        <v>73991.0858585599</v>
      </c>
    </row>
    <row r="3886" customFormat="false" ht="15" hidden="false" customHeight="false" outlineLevel="0" collapsed="false">
      <c r="A3886" s="0" t="n">
        <v>3821</v>
      </c>
      <c r="B3886" s="0" t="n">
        <v>0.275962</v>
      </c>
      <c r="C3886" s="0" t="n">
        <v>0.737696</v>
      </c>
      <c r="D3886" s="0" t="n">
        <v>1.280556</v>
      </c>
      <c r="E3886" s="0" t="n">
        <v>1.208503</v>
      </c>
      <c r="F3886" s="0" t="n">
        <v>0.360265</v>
      </c>
      <c r="G3886" s="0" t="n">
        <f aca="false">12*Inputs!$B$6*(MIN(1,$H$50*$C3886)*(ic*Inputs!$C$6+pS+fee_fx*Inputs!$D$6-cost_acc-cost_wd*Inputs!$E$6*$E3886-cost_fx*Inputs!$D$6-$F3886)+(1-MIN(1,$H$50*$C3886))*(1-MIN(1,Inputs!$G$6*$D3886)*churn_nonbuyers)*(ic*Inputs!$C$6+fee_wd*Inputs!$E$6*(1-$B3886)+fee_fx*Inputs!$D$6-cost_acc-cost_wd*Inputs!$E$6*(1-$B3886)-cost_fx*Inputs!$D$6))</f>
        <v>187108.901320751</v>
      </c>
      <c r="H3886" s="0" t="n">
        <f aca="false">12*Inputs!$B$7*(MIN(1,$H$51*$C3886)*(ic*Inputs!$C$7+pE+fee_fx*Inputs!$D$7-cost_acc-cost_wd*Inputs!$E$7*$E3886-cost_fx*Inputs!$D$7-$F3886)+(1-MIN(1,$H$51*$C3886))*(1-MIN(1,Inputs!$G$7*$D3886)*churn_nonbuyers)*(ic*Inputs!$C$7+fee_wd*Inputs!$E$7*(1-$B3886)+fee_fx*Inputs!$D$7-cost_acc-cost_wd*Inputs!$E$7*(1-$B3886)-cost_fx*Inputs!$D$7))</f>
        <v>374383.774444968</v>
      </c>
      <c r="I3886" s="0" t="n">
        <f aca="false">12*Inputs!$B$8*(MIN(1,$H$52*$C3886)*(ic*Inputs!$C$8+pT-cost_acc-cost_wd*Inputs!$E$8-cost_fx*Inputs!$D$8-cost_ins)+(1-MIN(1,$H$52*$C3886))*(1-MIN(1,Inputs!$G$8*$D3886)*churn_nonbuyers)*(ic*Inputs!$C$8+fee_wd*Inputs!$E$8*(1-$B3886)+fee_fx*Inputs!$D$8-cost_acc-cost_wd*Inputs!$E$8*(1-$B3886)-cost_fx*Inputs!$D$8))</f>
        <v>122025.810309229</v>
      </c>
      <c r="J3886" s="0" t="n">
        <f aca="false">G3886+H3886+I3886-fixed</f>
        <v>-16481.5139250524</v>
      </c>
      <c r="K3886" s="0" t="n">
        <f aca="false">12*Inputs!$B$6*(1-MIN(1,Inputs!$G$6*$D3886)*churn_nonbuyers)*(ic*Inputs!$C$6+fee_wd*Inputs!$E$6*(1-$B3886)+fee_fx*Inputs!$D$6-cost_acc-cost_wd*Inputs!$E$6*(1-$B3886)-cost_fx*Inputs!$D$6)</f>
        <v>151497.838043078</v>
      </c>
      <c r="L3886" s="0" t="n">
        <f aca="false">12*Inputs!$B$7*(1-MIN(1,Inputs!$G$7*$D3886)*churn_nonbuyers)*(ic*Inputs!$C$7+fee_wd*Inputs!$E$7*(1-$B3886)+fee_fx*Inputs!$D$7-cost_acc-cost_wd*Inputs!$E$7*(1-$B3886)-cost_fx*Inputs!$D$7)</f>
        <v>349498.488937847</v>
      </c>
      <c r="M3886" s="0" t="n">
        <f aca="false">12*Inputs!$B$8*(1-MIN(1,Inputs!$G$8*$D3886)*churn_nonbuyers)*(ic*Inputs!$C$8+fee_wd*Inputs!$E$8*(1-$B3886)+fee_fx*Inputs!$D$8-cost_acc-cost_wd*Inputs!$E$8*(1-$B3886)-cost_fx*Inputs!$D$8)</f>
        <v>32446.1182276992</v>
      </c>
      <c r="N3886" s="0" t="n">
        <f aca="false">K3886+L3886+I3886-fixed</f>
        <v>-76977.862709846</v>
      </c>
      <c r="O3886" s="0" t="n">
        <f aca="false">K3886+L3886+M3886-fixed</f>
        <v>-166557.554791375</v>
      </c>
      <c r="P3886" s="0" t="n">
        <f aca="false">12*Inputs!$B$6*(1-MIN(1,Inputs!$F$6*$D3886))*(ic*Inputs!$C$6+flat_fee-cost_acc-cost_wd*Inputs!$E$6*$E3886-cost_fx*Inputs!$D$6)+12*Inputs!$B$7*(1-MIN(1,Inputs!$F$7*$D3886))*(ic*Inputs!$C$7+flat_fee-cost_acc-cost_wd*Inputs!$E$7*$E3886-cost_fx*Inputs!$D$7)+12*Inputs!$B$8*(1-MIN(1,Inputs!$F$8*$D3886))*(ic*Inputs!$C$8+flat_fee-cost_acc-cost_wd*Inputs!$E$8*$E3886-cost_fx*Inputs!$D$8)-fixed</f>
        <v>-163775.45572768</v>
      </c>
    </row>
    <row r="3887" customFormat="false" ht="15" hidden="false" customHeight="false" outlineLevel="0" collapsed="false">
      <c r="A3887" s="0" t="n">
        <v>3822</v>
      </c>
      <c r="B3887" s="0" t="n">
        <v>0.285534</v>
      </c>
      <c r="C3887" s="0" t="n">
        <v>0.923706</v>
      </c>
      <c r="D3887" s="0" t="n">
        <v>0.868535</v>
      </c>
      <c r="E3887" s="0" t="n">
        <v>1.029551</v>
      </c>
      <c r="F3887" s="0" t="n">
        <v>0.078637</v>
      </c>
      <c r="G3887" s="0" t="n">
        <f aca="false">12*Inputs!$B$6*(MIN(1,$H$50*$C3887)*(ic*Inputs!$C$6+pS+fee_fx*Inputs!$D$6-cost_acc-cost_wd*Inputs!$E$6*$E3887-cost_fx*Inputs!$D$6-$F3887)+(1-MIN(1,$H$50*$C3887))*(1-MIN(1,Inputs!$G$6*$D3887)*churn_nonbuyers)*(ic*Inputs!$C$6+fee_wd*Inputs!$E$6*(1-$B3887)+fee_fx*Inputs!$D$6-cost_acc-cost_wd*Inputs!$E$6*(1-$B3887)-cost_fx*Inputs!$D$6))</f>
        <v>207757.408574314</v>
      </c>
      <c r="H3887" s="0" t="n">
        <f aca="false">12*Inputs!$B$7*(MIN(1,$H$51*$C3887)*(ic*Inputs!$C$7+pE+fee_fx*Inputs!$D$7-cost_acc-cost_wd*Inputs!$E$7*$E3887-cost_fx*Inputs!$D$7-$F3887)+(1-MIN(1,$H$51*$C3887))*(1-MIN(1,Inputs!$G$7*$D3887)*churn_nonbuyers)*(ic*Inputs!$C$7+fee_wd*Inputs!$E$7*(1-$B3887)+fee_fx*Inputs!$D$7-cost_acc-cost_wd*Inputs!$E$7*(1-$B3887)-cost_fx*Inputs!$D$7))</f>
        <v>416671.426517158</v>
      </c>
      <c r="I3887" s="0" t="n">
        <f aca="false">12*Inputs!$B$8*(MIN(1,$H$52*$C3887)*(ic*Inputs!$C$8+pT-cost_acc-cost_wd*Inputs!$E$8-cost_fx*Inputs!$D$8-cost_ins)+(1-MIN(1,$H$52*$C3887))*(1-MIN(1,Inputs!$G$8*$D3887)*churn_nonbuyers)*(ic*Inputs!$C$8+fee_wd*Inputs!$E$8*(1-$B3887)+fee_fx*Inputs!$D$8-cost_acc-cost_wd*Inputs!$E$8*(1-$B3887)-cost_fx*Inputs!$D$8))</f>
        <v>176468.632903269</v>
      </c>
      <c r="J3887" s="0" t="n">
        <f aca="false">G3887+H3887+I3887-fixed</f>
        <v>100897.467994741</v>
      </c>
      <c r="K3887" s="0" t="n">
        <f aca="false">12*Inputs!$B$6*(1-MIN(1,Inputs!$G$6*$D3887)*churn_nonbuyers)*(ic*Inputs!$C$6+fee_wd*Inputs!$E$6*(1-$B3887)+fee_fx*Inputs!$D$6-cost_acc-cost_wd*Inputs!$E$6*(1-$B3887)-cost_fx*Inputs!$D$6)</f>
        <v>153513.844363368</v>
      </c>
      <c r="L3887" s="0" t="n">
        <f aca="false">12*Inputs!$B$7*(1-MIN(1,Inputs!$G$7*$D3887)*churn_nonbuyers)*(ic*Inputs!$C$7+fee_wd*Inputs!$E$7*(1-$B3887)+fee_fx*Inputs!$D$7-cost_acc-cost_wd*Inputs!$E$7*(1-$B3887)-cost_fx*Inputs!$D$7)</f>
        <v>352648.648538021</v>
      </c>
      <c r="M3887" s="0" t="n">
        <f aca="false">12*Inputs!$B$8*(1-MIN(1,Inputs!$G$8*$D3887)*churn_nonbuyers)*(ic*Inputs!$C$8+fee_wd*Inputs!$E$8*(1-$B3887)+fee_fx*Inputs!$D$8-cost_acc-cost_wd*Inputs!$E$8*(1-$B3887)-cost_fx*Inputs!$D$8)</f>
        <v>122584.165962384</v>
      </c>
      <c r="N3887" s="0" t="n">
        <f aca="false">K3887+L3887+I3887-fixed</f>
        <v>-17368.874195342</v>
      </c>
      <c r="O3887" s="0" t="n">
        <f aca="false">K3887+L3887+M3887-fixed</f>
        <v>-71253.341136227</v>
      </c>
      <c r="P3887" s="0" t="n">
        <f aca="false">12*Inputs!$B$6*(1-MIN(1,Inputs!$F$6*$D3887))*(ic*Inputs!$C$6+flat_fee-cost_acc-cost_wd*Inputs!$E$6*$E3887-cost_fx*Inputs!$D$6)+12*Inputs!$B$7*(1-MIN(1,Inputs!$F$7*$D3887))*(ic*Inputs!$C$7+flat_fee-cost_acc-cost_wd*Inputs!$E$7*$E3887-cost_fx*Inputs!$D$7)+12*Inputs!$B$8*(1-MIN(1,Inputs!$F$8*$D3887))*(ic*Inputs!$C$8+flat_fee-cost_acc-cost_wd*Inputs!$E$8*$E3887-cost_fx*Inputs!$D$8)-fixed</f>
        <v>130910.3811884</v>
      </c>
    </row>
    <row r="3888" customFormat="false" ht="15" hidden="false" customHeight="false" outlineLevel="0" collapsed="false">
      <c r="A3888" s="0" t="n">
        <v>3823</v>
      </c>
      <c r="B3888" s="0" t="n">
        <v>0.178144</v>
      </c>
      <c r="C3888" s="0" t="n">
        <v>0.931866</v>
      </c>
      <c r="D3888" s="0" t="n">
        <v>0.846825</v>
      </c>
      <c r="E3888" s="0" t="n">
        <v>1.127555</v>
      </c>
      <c r="F3888" s="0" t="n">
        <v>0.089057</v>
      </c>
      <c r="G3888" s="0" t="n">
        <f aca="false">12*Inputs!$B$6*(MIN(1,$H$50*$C3888)*(ic*Inputs!$C$6+pS+fee_fx*Inputs!$D$6-cost_acc-cost_wd*Inputs!$E$6*$E3888-cost_fx*Inputs!$D$6-$F3888)+(1-MIN(1,$H$50*$C3888))*(1-MIN(1,Inputs!$G$6*$D3888)*churn_nonbuyers)*(ic*Inputs!$C$6+fee_wd*Inputs!$E$6*(1-$B3888)+fee_fx*Inputs!$D$6-cost_acc-cost_wd*Inputs!$E$6*(1-$B3888)-cost_fx*Inputs!$D$6))</f>
        <v>219775.287458276</v>
      </c>
      <c r="H3888" s="0" t="n">
        <f aca="false">12*Inputs!$B$7*(MIN(1,$H$51*$C3888)*(ic*Inputs!$C$7+pE+fee_fx*Inputs!$D$7-cost_acc-cost_wd*Inputs!$E$7*$E3888-cost_fx*Inputs!$D$7-$F3888)+(1-MIN(1,$H$51*$C3888))*(1-MIN(1,Inputs!$G$7*$D3888)*churn_nonbuyers)*(ic*Inputs!$C$7+fee_wd*Inputs!$E$7*(1-$B3888)+fee_fx*Inputs!$D$7-cost_acc-cost_wd*Inputs!$E$7*(1-$B3888)-cost_fx*Inputs!$D$7))</f>
        <v>415758.327252331</v>
      </c>
      <c r="I3888" s="0" t="n">
        <f aca="false">12*Inputs!$B$8*(MIN(1,$H$52*$C3888)*(ic*Inputs!$C$8+pT-cost_acc-cost_wd*Inputs!$E$8-cost_fx*Inputs!$D$8-cost_ins)+(1-MIN(1,$H$52*$C3888))*(1-MIN(1,Inputs!$G$8*$D3888)*churn_nonbuyers)*(ic*Inputs!$C$8+fee_wd*Inputs!$E$8*(1-$B3888)+fee_fx*Inputs!$D$8-cost_acc-cost_wd*Inputs!$E$8*(1-$B3888)-cost_fx*Inputs!$D$8))</f>
        <v>179326.744097919</v>
      </c>
      <c r="J3888" s="0" t="n">
        <f aca="false">G3888+H3888+I3888-fixed</f>
        <v>114860.358808526</v>
      </c>
      <c r="K3888" s="0" t="n">
        <f aca="false">12*Inputs!$B$6*(1-MIN(1,Inputs!$G$6*$D3888)*churn_nonbuyers)*(ic*Inputs!$C$6+fee_wd*Inputs!$E$6*(1-$B3888)+fee_fx*Inputs!$D$6-cost_acc-cost_wd*Inputs!$E$6*(1-$B3888)-cost_fx*Inputs!$D$6)</f>
        <v>168497.43690816</v>
      </c>
      <c r="L3888" s="0" t="n">
        <f aca="false">12*Inputs!$B$7*(1-MIN(1,Inputs!$G$7*$D3888)*churn_nonbuyers)*(ic*Inputs!$C$7+fee_wd*Inputs!$E$7*(1-$B3888)+fee_fx*Inputs!$D$7-cost_acc-cost_wd*Inputs!$E$7*(1-$B3888)-cost_fx*Inputs!$D$7)</f>
        <v>367955.770144896</v>
      </c>
      <c r="M3888" s="0" t="n">
        <f aca="false">12*Inputs!$B$8*(1-MIN(1,Inputs!$G$8*$D3888)*churn_nonbuyers)*(ic*Inputs!$C$8+fee_wd*Inputs!$E$8*(1-$B3888)+fee_fx*Inputs!$D$8-cost_acc-cost_wd*Inputs!$E$8*(1-$B3888)-cost_fx*Inputs!$D$8)</f>
        <v>129435.30023808</v>
      </c>
      <c r="N3888" s="0" t="n">
        <f aca="false">K3888+L3888+I3888-fixed</f>
        <v>15779.9511509751</v>
      </c>
      <c r="O3888" s="0" t="n">
        <f aca="false">K3888+L3888+M3888-fixed</f>
        <v>-34111.4927088639</v>
      </c>
      <c r="P3888" s="0" t="n">
        <f aca="false">12*Inputs!$B$6*(1-MIN(1,Inputs!$F$6*$D3888))*(ic*Inputs!$C$6+flat_fee-cost_acc-cost_wd*Inputs!$E$6*$E3888-cost_fx*Inputs!$D$6)+12*Inputs!$B$7*(1-MIN(1,Inputs!$F$7*$D3888))*(ic*Inputs!$C$7+flat_fee-cost_acc-cost_wd*Inputs!$E$7*$E3888-cost_fx*Inputs!$D$7)+12*Inputs!$B$8*(1-MIN(1,Inputs!$F$8*$D3888))*(ic*Inputs!$C$8+flat_fee-cost_acc-cost_wd*Inputs!$E$8*$E3888-cost_fx*Inputs!$D$8)-fixed</f>
        <v>97058.7344900001</v>
      </c>
    </row>
    <row r="3889" customFormat="false" ht="15" hidden="false" customHeight="false" outlineLevel="0" collapsed="false">
      <c r="A3889" s="0" t="n">
        <v>3824</v>
      </c>
      <c r="B3889" s="0" t="n">
        <v>0.44675</v>
      </c>
      <c r="C3889" s="0" t="n">
        <v>0.832606</v>
      </c>
      <c r="D3889" s="0" t="n">
        <v>1.379748</v>
      </c>
      <c r="E3889" s="0" t="n">
        <v>1.173691</v>
      </c>
      <c r="F3889" s="0" t="n">
        <v>0.092982</v>
      </c>
      <c r="G3889" s="0" t="n">
        <f aca="false">12*Inputs!$B$6*(MIN(1,$H$50*$C3889)*(ic*Inputs!$C$6+pS+fee_fx*Inputs!$D$6-cost_acc-cost_wd*Inputs!$E$6*$E3889-cost_fx*Inputs!$D$6-$F3889)+(1-MIN(1,$H$50*$C3889))*(1-MIN(1,Inputs!$G$6*$D3889)*churn_nonbuyers)*(ic*Inputs!$C$6+fee_wd*Inputs!$E$6*(1-$B3889)+fee_fx*Inputs!$D$6-cost_acc-cost_wd*Inputs!$E$6*(1-$B3889)-cost_fx*Inputs!$D$6))</f>
        <v>175364.681212863</v>
      </c>
      <c r="H3889" s="0" t="n">
        <f aca="false">12*Inputs!$B$7*(MIN(1,$H$51*$C3889)*(ic*Inputs!$C$7+pE+fee_fx*Inputs!$D$7-cost_acc-cost_wd*Inputs!$E$7*$E3889-cost_fx*Inputs!$D$7-$F3889)+(1-MIN(1,$H$51*$C3889))*(1-MIN(1,Inputs!$G$7*$D3889)*churn_nonbuyers)*(ic*Inputs!$C$7+fee_wd*Inputs!$E$7*(1-$B3889)+fee_fx*Inputs!$D$7-cost_acc-cost_wd*Inputs!$E$7*(1-$B3889)-cost_fx*Inputs!$D$7))</f>
        <v>377297.655303339</v>
      </c>
      <c r="I3889" s="0" t="n">
        <f aca="false">12*Inputs!$B$8*(MIN(1,$H$52*$C3889)*(ic*Inputs!$C$8+pT-cost_acc-cost_wd*Inputs!$E$8-cost_fx*Inputs!$D$8-cost_ins)+(1-MIN(1,$H$52*$C3889))*(1-MIN(1,Inputs!$G$8*$D3889)*churn_nonbuyers)*(ic*Inputs!$C$8+fee_wd*Inputs!$E$8*(1-$B3889)+fee_fx*Inputs!$D$8-cost_acc-cost_wd*Inputs!$E$8*(1-$B3889)-cost_fx*Inputs!$D$8))</f>
        <v>124363.089869443</v>
      </c>
      <c r="J3889" s="0" t="n">
        <f aca="false">G3889+H3889+I3889-fixed</f>
        <v>-22974.5736143547</v>
      </c>
      <c r="K3889" s="0" t="n">
        <f aca="false">12*Inputs!$B$6*(1-MIN(1,Inputs!$G$6*$D3889)*churn_nonbuyers)*(ic*Inputs!$C$6+fee_wd*Inputs!$E$6*(1-$B3889)+fee_fx*Inputs!$D$6-cost_acc-cost_wd*Inputs!$E$6*(1-$B3889)-cost_fx*Inputs!$D$6)</f>
        <v>127798.2375768</v>
      </c>
      <c r="L3889" s="0" t="n">
        <f aca="false">12*Inputs!$B$7*(1-MIN(1,Inputs!$G$7*$D3889)*churn_nonbuyers)*(ic*Inputs!$C$7+fee_wd*Inputs!$E$7*(1-$B3889)+fee_fx*Inputs!$D$7-cost_acc-cost_wd*Inputs!$E$7*(1-$B3889)-cost_fx*Inputs!$D$7)</f>
        <v>324841.42664208</v>
      </c>
      <c r="M3889" s="0" t="n">
        <f aca="false">12*Inputs!$B$8*(1-MIN(1,Inputs!$G$8*$D3889)*churn_nonbuyers)*(ic*Inputs!$C$8+fee_wd*Inputs!$E$8*(1-$B3889)+fee_fx*Inputs!$D$8-cost_acc-cost_wd*Inputs!$E$8*(1-$B3889)-cost_fx*Inputs!$D$8)</f>
        <v>10422.2982384</v>
      </c>
      <c r="N3889" s="0" t="n">
        <f aca="false">K3889+L3889+I3889-fixed</f>
        <v>-122997.245911677</v>
      </c>
      <c r="O3889" s="0" t="n">
        <f aca="false">K3889+L3889+M3889-fixed</f>
        <v>-236938.03754272</v>
      </c>
      <c r="P3889" s="0" t="n">
        <f aca="false">12*Inputs!$B$6*(1-MIN(1,Inputs!$F$6*$D3889))*(ic*Inputs!$C$6+flat_fee-cost_acc-cost_wd*Inputs!$E$6*$E3889-cost_fx*Inputs!$D$6)+12*Inputs!$B$7*(1-MIN(1,Inputs!$F$7*$D3889))*(ic*Inputs!$C$7+flat_fee-cost_acc-cost_wd*Inputs!$E$7*$E3889-cost_fx*Inputs!$D$7)+12*Inputs!$B$8*(1-MIN(1,Inputs!$F$8*$D3889))*(ic*Inputs!$C$8+flat_fee-cost_acc-cost_wd*Inputs!$E$8*$E3889-cost_fx*Inputs!$D$8)-fixed</f>
        <v>-202882.92777568</v>
      </c>
    </row>
    <row r="3890" customFormat="false" ht="15" hidden="false" customHeight="false" outlineLevel="0" collapsed="false">
      <c r="A3890" s="0" t="n">
        <v>3825</v>
      </c>
      <c r="B3890" s="0" t="n">
        <v>0.185032</v>
      </c>
      <c r="C3890" s="0" t="n">
        <v>0.864181</v>
      </c>
      <c r="D3890" s="0" t="n">
        <v>0.822246</v>
      </c>
      <c r="E3890" s="0" t="n">
        <v>1.2855</v>
      </c>
      <c r="F3890" s="0" t="n">
        <v>0.277131</v>
      </c>
      <c r="G3890" s="0" t="n">
        <f aca="false">12*Inputs!$B$6*(MIN(1,$H$50*$C3890)*(ic*Inputs!$C$6+pS+fee_fx*Inputs!$D$6-cost_acc-cost_wd*Inputs!$E$6*$E3890-cost_fx*Inputs!$D$6-$F3890)+(1-MIN(1,$H$50*$C3890))*(1-MIN(1,Inputs!$G$6*$D3890)*churn_nonbuyers)*(ic*Inputs!$C$6+fee_wd*Inputs!$E$6*(1-$B3890)+fee_fx*Inputs!$D$6-cost_acc-cost_wd*Inputs!$E$6*(1-$B3890)-cost_fx*Inputs!$D$6))</f>
        <v>208477.230559355</v>
      </c>
      <c r="H3890" s="0" t="n">
        <f aca="false">12*Inputs!$B$7*(MIN(1,$H$51*$C3890)*(ic*Inputs!$C$7+pE+fee_fx*Inputs!$D$7-cost_acc-cost_wd*Inputs!$E$7*$E3890-cost_fx*Inputs!$D$7-$F3890)+(1-MIN(1,$H$51*$C3890))*(1-MIN(1,Inputs!$G$7*$D3890)*churn_nonbuyers)*(ic*Inputs!$C$7+fee_wd*Inputs!$E$7*(1-$B3890)+fee_fx*Inputs!$D$7-cost_acc-cost_wd*Inputs!$E$7*(1-$B3890)-cost_fx*Inputs!$D$7))</f>
        <v>386749.675854292</v>
      </c>
      <c r="I3890" s="0" t="n">
        <f aca="false">12*Inputs!$B$8*(MIN(1,$H$52*$C3890)*(ic*Inputs!$C$8+pT-cost_acc-cost_wd*Inputs!$E$8-cost_fx*Inputs!$D$8-cost_ins)+(1-MIN(1,$H$52*$C3890))*(1-MIN(1,Inputs!$G$8*$D3890)*churn_nonbuyers)*(ic*Inputs!$C$8+fee_wd*Inputs!$E$8*(1-$B3890)+fee_fx*Inputs!$D$8-cost_acc-cost_wd*Inputs!$E$8*(1-$B3890)-cost_fx*Inputs!$D$8))</f>
        <v>177808.031178793</v>
      </c>
      <c r="J3890" s="0" t="n">
        <f aca="false">G3890+H3890+I3890-fixed</f>
        <v>73034.9375924401</v>
      </c>
      <c r="K3890" s="0" t="n">
        <f aca="false">12*Inputs!$B$6*(1-MIN(1,Inputs!$G$6*$D3890)*churn_nonbuyers)*(ic*Inputs!$C$6+fee_wd*Inputs!$E$6*(1-$B3890)+fee_fx*Inputs!$D$6-cost_acc-cost_wd*Inputs!$E$6*(1-$B3890)-cost_fx*Inputs!$D$6)</f>
        <v>167762.573437478</v>
      </c>
      <c r="L3890" s="0" t="n">
        <f aca="false">12*Inputs!$B$7*(1-MIN(1,Inputs!$G$7*$D3890)*churn_nonbuyers)*(ic*Inputs!$C$7+fee_wd*Inputs!$E$7*(1-$B3890)+fee_fx*Inputs!$D$7-cost_acc-cost_wd*Inputs!$E$7*(1-$B3890)-cost_fx*Inputs!$D$7)</f>
        <v>367266.757054487</v>
      </c>
      <c r="M3890" s="0" t="n">
        <f aca="false">12*Inputs!$B$8*(1-MIN(1,Inputs!$G$8*$D3890)*churn_nonbuyers)*(ic*Inputs!$C$8+fee_wd*Inputs!$E$8*(1-$B3890)+fee_fx*Inputs!$D$8-cost_acc-cost_wd*Inputs!$E$8*(1-$B3890)-cost_fx*Inputs!$D$8)</f>
        <v>134763.663134899</v>
      </c>
      <c r="N3890" s="0" t="n">
        <f aca="false">K3890+L3890+I3890-fixed</f>
        <v>12837.3616707585</v>
      </c>
      <c r="O3890" s="0" t="n">
        <f aca="false">K3890+L3890+M3890-fixed</f>
        <v>-30207.0063731353</v>
      </c>
      <c r="P3890" s="0" t="n">
        <f aca="false">12*Inputs!$B$6*(1-MIN(1,Inputs!$F$6*$D3890))*(ic*Inputs!$C$6+flat_fee-cost_acc-cost_wd*Inputs!$E$6*$E3890-cost_fx*Inputs!$D$6)+12*Inputs!$B$7*(1-MIN(1,Inputs!$F$7*$D3890))*(ic*Inputs!$C$7+flat_fee-cost_acc-cost_wd*Inputs!$E$7*$E3890-cost_fx*Inputs!$D$7)+12*Inputs!$B$8*(1-MIN(1,Inputs!$F$8*$D3890))*(ic*Inputs!$C$8+flat_fee-cost_acc-cost_wd*Inputs!$E$8*$E3890-cost_fx*Inputs!$D$8)-fixed</f>
        <v>35196.753632</v>
      </c>
    </row>
    <row r="3891" customFormat="false" ht="15" hidden="false" customHeight="false" outlineLevel="0" collapsed="false">
      <c r="A3891" s="0" t="n">
        <v>3826</v>
      </c>
      <c r="B3891" s="0" t="n">
        <v>0.158648</v>
      </c>
      <c r="C3891" s="0" t="n">
        <v>1.090052</v>
      </c>
      <c r="D3891" s="0" t="n">
        <v>0.734026</v>
      </c>
      <c r="E3891" s="0" t="n">
        <v>1.335824</v>
      </c>
      <c r="F3891" s="0" t="n">
        <v>0.258079</v>
      </c>
      <c r="G3891" s="0" t="n">
        <f aca="false">12*Inputs!$B$6*(MIN(1,$H$50*$C3891)*(ic*Inputs!$C$6+pS+fee_fx*Inputs!$D$6-cost_acc-cost_wd*Inputs!$E$6*$E3891-cost_fx*Inputs!$D$6-$F3891)+(1-MIN(1,$H$50*$C3891))*(1-MIN(1,Inputs!$G$6*$D3891)*churn_nonbuyers)*(ic*Inputs!$C$6+fee_wd*Inputs!$E$6*(1-$B3891)+fee_fx*Inputs!$D$6-cost_acc-cost_wd*Inputs!$E$6*(1-$B3891)-cost_fx*Inputs!$D$6))</f>
        <v>222378.563565456</v>
      </c>
      <c r="H3891" s="0" t="n">
        <f aca="false">12*Inputs!$B$7*(MIN(1,$H$51*$C3891)*(ic*Inputs!$C$7+pE+fee_fx*Inputs!$D$7-cost_acc-cost_wd*Inputs!$E$7*$E3891-cost_fx*Inputs!$D$7-$F3891)+(1-MIN(1,$H$51*$C3891))*(1-MIN(1,Inputs!$G$7*$D3891)*churn_nonbuyers)*(ic*Inputs!$C$7+fee_wd*Inputs!$E$7*(1-$B3891)+fee_fx*Inputs!$D$7-cost_acc-cost_wd*Inputs!$E$7*(1-$B3891)-cost_fx*Inputs!$D$7))</f>
        <v>389376.355295664</v>
      </c>
      <c r="I3891" s="0" t="n">
        <f aca="false">12*Inputs!$B$8*(MIN(1,$H$52*$C3891)*(ic*Inputs!$C$8+pT-cost_acc-cost_wd*Inputs!$E$8-cost_fx*Inputs!$D$8-cost_ins)+(1-MIN(1,$H$52*$C3891))*(1-MIN(1,Inputs!$G$8*$D3891)*churn_nonbuyers)*(ic*Inputs!$C$8+fee_wd*Inputs!$E$8*(1-$B3891)+fee_fx*Inputs!$D$8-cost_acc-cost_wd*Inputs!$E$8*(1-$B3891)-cost_fx*Inputs!$D$8))</f>
        <v>193850.831194482</v>
      </c>
      <c r="J3891" s="0" t="n">
        <f aca="false">G3891+H3891+I3891-fixed</f>
        <v>105605.750055603</v>
      </c>
      <c r="K3891" s="0" t="n">
        <f aca="false">12*Inputs!$B$6*(1-MIN(1,Inputs!$G$6*$D3891)*churn_nonbuyers)*(ic*Inputs!$C$6+fee_wd*Inputs!$E$6*(1-$B3891)+fee_fx*Inputs!$D$6-cost_acc-cost_wd*Inputs!$E$6*(1-$B3891)-cost_fx*Inputs!$D$6)</f>
        <v>172194.158569306</v>
      </c>
      <c r="L3891" s="0" t="n">
        <f aca="false">12*Inputs!$B$7*(1-MIN(1,Inputs!$G$7*$D3891)*churn_nonbuyers)*(ic*Inputs!$C$7+fee_wd*Inputs!$E$7*(1-$B3891)+fee_fx*Inputs!$D$7-cost_acc-cost_wd*Inputs!$E$7*(1-$B3891)-cost_fx*Inputs!$D$7)</f>
        <v>371978.981093583</v>
      </c>
      <c r="M3891" s="0" t="n">
        <f aca="false">12*Inputs!$B$8*(1-MIN(1,Inputs!$G$8*$D3891)*churn_nonbuyers)*(ic*Inputs!$C$8+fee_wd*Inputs!$E$8*(1-$B3891)+fee_fx*Inputs!$D$8-cost_acc-cost_wd*Inputs!$E$8*(1-$B3891)-cost_fx*Inputs!$D$8)</f>
        <v>154987.414550093</v>
      </c>
      <c r="N3891" s="0" t="n">
        <f aca="false">K3891+L3891+I3891-fixed</f>
        <v>38023.9708573713</v>
      </c>
      <c r="O3891" s="0" t="n">
        <f aca="false">K3891+L3891+M3891-fixed</f>
        <v>-839.445787018165</v>
      </c>
      <c r="P3891" s="0" t="n">
        <f aca="false">12*Inputs!$B$6*(1-MIN(1,Inputs!$F$6*$D3891))*(ic*Inputs!$C$6+flat_fee-cost_acc-cost_wd*Inputs!$E$6*$E3891-cost_fx*Inputs!$D$6)+12*Inputs!$B$7*(1-MIN(1,Inputs!$F$7*$D3891))*(ic*Inputs!$C$7+flat_fee-cost_acc-cost_wd*Inputs!$E$7*$E3891-cost_fx*Inputs!$D$7)+12*Inputs!$B$8*(1-MIN(1,Inputs!$F$8*$D3891))*(ic*Inputs!$C$8+flat_fee-cost_acc-cost_wd*Inputs!$E$8*$E3891-cost_fx*Inputs!$D$8)-fixed</f>
        <v>53949.3092537602</v>
      </c>
    </row>
    <row r="3892" customFormat="false" ht="15" hidden="false" customHeight="false" outlineLevel="0" collapsed="false">
      <c r="A3892" s="0" t="n">
        <v>3827</v>
      </c>
      <c r="B3892" s="0" t="n">
        <v>0.205257</v>
      </c>
      <c r="C3892" s="0" t="n">
        <v>0.935292</v>
      </c>
      <c r="D3892" s="0" t="n">
        <v>1.15433</v>
      </c>
      <c r="E3892" s="0" t="n">
        <v>1.393018</v>
      </c>
      <c r="F3892" s="0" t="n">
        <v>0.307554</v>
      </c>
      <c r="G3892" s="0" t="n">
        <f aca="false">12*Inputs!$B$6*(MIN(1,$H$50*$C3892)*(ic*Inputs!$C$6+pS+fee_fx*Inputs!$D$6-cost_acc-cost_wd*Inputs!$E$6*$E3892-cost_fx*Inputs!$D$6-$F3892)+(1-MIN(1,$H$50*$C3892))*(1-MIN(1,Inputs!$G$6*$D3892)*churn_nonbuyers)*(ic*Inputs!$C$6+fee_wd*Inputs!$E$6*(1-$B3892)+fee_fx*Inputs!$D$6-cost_acc-cost_wd*Inputs!$E$6*(1-$B3892)-cost_fx*Inputs!$D$6))</f>
        <v>203628.414713963</v>
      </c>
      <c r="H3892" s="0" t="n">
        <f aca="false">12*Inputs!$B$7*(MIN(1,$H$51*$C3892)*(ic*Inputs!$C$7+pE+fee_fx*Inputs!$D$7-cost_acc-cost_wd*Inputs!$E$7*$E3892-cost_fx*Inputs!$D$7-$F3892)+(1-MIN(1,$H$51*$C3892))*(1-MIN(1,Inputs!$G$7*$D3892)*churn_nonbuyers)*(ic*Inputs!$C$7+fee_wd*Inputs!$E$7*(1-$B3892)+fee_fx*Inputs!$D$7-cost_acc-cost_wd*Inputs!$E$7*(1-$B3892)-cost_fx*Inputs!$D$7))</f>
        <v>371021.639835576</v>
      </c>
      <c r="I3892" s="0" t="n">
        <f aca="false">12*Inputs!$B$8*(MIN(1,$H$52*$C3892)*(ic*Inputs!$C$8+pT-cost_acc-cost_wd*Inputs!$E$8-cost_fx*Inputs!$D$8-cost_ins)+(1-MIN(1,$H$52*$C3892))*(1-MIN(1,Inputs!$G$8*$D3892)*churn_nonbuyers)*(ic*Inputs!$C$8+fee_wd*Inputs!$E$8*(1-$B3892)+fee_fx*Inputs!$D$8-cost_acc-cost_wd*Inputs!$E$8*(1-$B3892)-cost_fx*Inputs!$D$8))</f>
        <v>155799.424659357</v>
      </c>
      <c r="J3892" s="0" t="n">
        <f aca="false">G3892+H3892+I3892-fixed</f>
        <v>30449.4792088965</v>
      </c>
      <c r="K3892" s="0" t="n">
        <f aca="false">12*Inputs!$B$6*(1-MIN(1,Inputs!$G$6*$D3892)*churn_nonbuyers)*(ic*Inputs!$C$6+fee_wd*Inputs!$E$6*(1-$B3892)+fee_fx*Inputs!$D$6-cost_acc-cost_wd*Inputs!$E$6*(1-$B3892)-cost_fx*Inputs!$D$6)</f>
        <v>162113.272652232</v>
      </c>
      <c r="L3892" s="0" t="n">
        <f aca="false">12*Inputs!$B$7*(1-MIN(1,Inputs!$G$7*$D3892)*churn_nonbuyers)*(ic*Inputs!$C$7+fee_wd*Inputs!$E$7*(1-$B3892)+fee_fx*Inputs!$D$7-cost_acc-cost_wd*Inputs!$E$7*(1-$B3892)-cost_fx*Inputs!$D$7)</f>
        <v>360703.772551339</v>
      </c>
      <c r="M3892" s="0" t="n">
        <f aca="false">12*Inputs!$B$8*(1-MIN(1,Inputs!$G$8*$D3892)*churn_nonbuyers)*(ic*Inputs!$C$8+fee_wd*Inputs!$E$8*(1-$B3892)+fee_fx*Inputs!$D$8-cost_acc-cost_wd*Inputs!$E$8*(1-$B3892)-cost_fx*Inputs!$D$8)</f>
        <v>60767.338510416</v>
      </c>
      <c r="N3892" s="0" t="n">
        <f aca="false">K3892+L3892+I3892-fixed</f>
        <v>-21383.5301370715</v>
      </c>
      <c r="O3892" s="0" t="n">
        <f aca="false">K3892+L3892+M3892-fixed</f>
        <v>-116415.616286013</v>
      </c>
      <c r="P3892" s="0" t="n">
        <f aca="false">12*Inputs!$B$6*(1-MIN(1,Inputs!$F$6*$D3892))*(ic*Inputs!$C$6+flat_fee-cost_acc-cost_wd*Inputs!$E$6*$E3892-cost_fx*Inputs!$D$6)+12*Inputs!$B$7*(1-MIN(1,Inputs!$F$7*$D3892))*(ic*Inputs!$C$7+flat_fee-cost_acc-cost_wd*Inputs!$E$7*$E3892-cost_fx*Inputs!$D$7)+12*Inputs!$B$8*(1-MIN(1,Inputs!$F$8*$D3892))*(ic*Inputs!$C$8+flat_fee-cost_acc-cost_wd*Inputs!$E$8*$E3892-cost_fx*Inputs!$D$8)-fixed</f>
        <v>-171785.7119344</v>
      </c>
    </row>
    <row r="3893" customFormat="false" ht="15" hidden="false" customHeight="false" outlineLevel="0" collapsed="false">
      <c r="A3893" s="0" t="n">
        <v>3828</v>
      </c>
      <c r="B3893" s="0" t="n">
        <v>0.366588</v>
      </c>
      <c r="C3893" s="0" t="n">
        <v>1.09191</v>
      </c>
      <c r="D3893" s="0" t="n">
        <v>0.88421</v>
      </c>
      <c r="E3893" s="0" t="n">
        <v>1.179207</v>
      </c>
      <c r="F3893" s="0" t="n">
        <v>0.092778</v>
      </c>
      <c r="G3893" s="0" t="n">
        <f aca="false">12*Inputs!$B$6*(MIN(1,$H$50*$C3893)*(ic*Inputs!$C$6+pS+fee_fx*Inputs!$D$6-cost_acc-cost_wd*Inputs!$E$6*$E3893-cost_fx*Inputs!$D$6-$F3893)+(1-MIN(1,$H$50*$C3893))*(1-MIN(1,Inputs!$G$6*$D3893)*churn_nonbuyers)*(ic*Inputs!$C$6+fee_wd*Inputs!$E$6*(1-$B3893)+fee_fx*Inputs!$D$6-cost_acc-cost_wd*Inputs!$E$6*(1-$B3893)-cost_fx*Inputs!$D$6))</f>
        <v>203218.187549464</v>
      </c>
      <c r="H3893" s="0" t="n">
        <f aca="false">12*Inputs!$B$7*(MIN(1,$H$51*$C3893)*(ic*Inputs!$C$7+pE+fee_fx*Inputs!$D$7-cost_acc-cost_wd*Inputs!$E$7*$E3893-cost_fx*Inputs!$D$7-$F3893)+(1-MIN(1,$H$51*$C3893))*(1-MIN(1,Inputs!$G$7*$D3893)*churn_nonbuyers)*(ic*Inputs!$C$7+fee_wd*Inputs!$E$7*(1-$B3893)+fee_fx*Inputs!$D$7-cost_acc-cost_wd*Inputs!$E$7*(1-$B3893)-cost_fx*Inputs!$D$7))</f>
        <v>402119.974549369</v>
      </c>
      <c r="I3893" s="0" t="n">
        <f aca="false">12*Inputs!$B$8*(MIN(1,$H$52*$C3893)*(ic*Inputs!$C$8+pT-cost_acc-cost_wd*Inputs!$E$8-cost_fx*Inputs!$D$8-cost_ins)+(1-MIN(1,$H$52*$C3893))*(1-MIN(1,Inputs!$G$8*$D3893)*churn_nonbuyers)*(ic*Inputs!$C$8+fee_wd*Inputs!$E$8*(1-$B3893)+fee_fx*Inputs!$D$8-cost_acc-cost_wd*Inputs!$E$8*(1-$B3893)-cost_fx*Inputs!$D$8))</f>
        <v>185122.882886475</v>
      </c>
      <c r="J3893" s="0" t="n">
        <f aca="false">G3893+H3893+I3893-fixed</f>
        <v>90461.0449853079</v>
      </c>
      <c r="K3893" s="0" t="n">
        <f aca="false">12*Inputs!$B$6*(1-MIN(1,Inputs!$G$6*$D3893)*churn_nonbuyers)*(ic*Inputs!$C$6+fee_wd*Inputs!$E$6*(1-$B3893)+fee_fx*Inputs!$D$6-cost_acc-cost_wd*Inputs!$E$6*(1-$B3893)-cost_fx*Inputs!$D$6)</f>
        <v>142232.304783456</v>
      </c>
      <c r="L3893" s="0" t="n">
        <f aca="false">12*Inputs!$B$7*(1-MIN(1,Inputs!$G$7*$D3893)*churn_nonbuyers)*(ic*Inputs!$C$7+fee_wd*Inputs!$E$7*(1-$B3893)+fee_fx*Inputs!$D$7-cost_acc-cost_wd*Inputs!$E$7*(1-$B3893)-cost_fx*Inputs!$D$7)</f>
        <v>341116.211990074</v>
      </c>
      <c r="M3893" s="0" t="n">
        <f aca="false">12*Inputs!$B$8*(1-MIN(1,Inputs!$G$8*$D3893)*churn_nonbuyers)*(ic*Inputs!$C$8+fee_wd*Inputs!$E$8*(1-$B3893)+fee_fx*Inputs!$D$8-cost_acc-cost_wd*Inputs!$E$8*(1-$B3893)-cost_fx*Inputs!$D$8)</f>
        <v>117670.605256128</v>
      </c>
      <c r="N3893" s="0" t="n">
        <f aca="false">K3893+L3893+I3893-fixed</f>
        <v>-31528.6003399955</v>
      </c>
      <c r="O3893" s="0" t="n">
        <f aca="false">K3893+L3893+M3893-fixed</f>
        <v>-98980.8779703423</v>
      </c>
      <c r="P3893" s="0" t="n">
        <f aca="false">12*Inputs!$B$6*(1-MIN(1,Inputs!$F$6*$D3893))*(ic*Inputs!$C$6+flat_fee-cost_acc-cost_wd*Inputs!$E$6*$E3893-cost_fx*Inputs!$D$6)+12*Inputs!$B$7*(1-MIN(1,Inputs!$F$7*$D3893))*(ic*Inputs!$C$7+flat_fee-cost_acc-cost_wd*Inputs!$E$7*$E3893-cost_fx*Inputs!$D$7)+12*Inputs!$B$8*(1-MIN(1,Inputs!$F$8*$D3893))*(ic*Inputs!$C$8+flat_fee-cost_acc-cost_wd*Inputs!$E$8*$E3893-cost_fx*Inputs!$D$8)-fixed</f>
        <v>53371.7082728001</v>
      </c>
    </row>
    <row r="3894" customFormat="false" ht="15" hidden="false" customHeight="false" outlineLevel="0" collapsed="false">
      <c r="A3894" s="0" t="n">
        <v>3829</v>
      </c>
      <c r="B3894" s="0" t="n">
        <v>0.309603</v>
      </c>
      <c r="C3894" s="0" t="n">
        <v>1.059764</v>
      </c>
      <c r="D3894" s="0" t="n">
        <v>1.094683</v>
      </c>
      <c r="E3894" s="0" t="n">
        <v>1.312946</v>
      </c>
      <c r="F3894" s="0" t="n">
        <v>0.276707</v>
      </c>
      <c r="G3894" s="0" t="n">
        <f aca="false">12*Inputs!$B$6*(MIN(1,$H$50*$C3894)*(ic*Inputs!$C$6+pS+fee_fx*Inputs!$D$6-cost_acc-cost_wd*Inputs!$E$6*$E3894-cost_fx*Inputs!$D$6-$F3894)+(1-MIN(1,$H$50*$C3894))*(1-MIN(1,Inputs!$G$6*$D3894)*churn_nonbuyers)*(ic*Inputs!$C$6+fee_wd*Inputs!$E$6*(1-$B3894)+fee_fx*Inputs!$D$6-cost_acc-cost_wd*Inputs!$E$6*(1-$B3894)-cost_fx*Inputs!$D$6))</f>
        <v>199332.076759289</v>
      </c>
      <c r="H3894" s="0" t="n">
        <f aca="false">12*Inputs!$B$7*(MIN(1,$H$51*$C3894)*(ic*Inputs!$C$7+pE+fee_fx*Inputs!$D$7-cost_acc-cost_wd*Inputs!$E$7*$E3894-cost_fx*Inputs!$D$7-$F3894)+(1-MIN(1,$H$51*$C3894))*(1-MIN(1,Inputs!$G$7*$D3894)*churn_nonbuyers)*(ic*Inputs!$C$7+fee_wd*Inputs!$E$7*(1-$B3894)+fee_fx*Inputs!$D$7-cost_acc-cost_wd*Inputs!$E$7*(1-$B3894)-cost_fx*Inputs!$D$7))</f>
        <v>376066.489558939</v>
      </c>
      <c r="I3894" s="0" t="n">
        <f aca="false">12*Inputs!$B$8*(MIN(1,$H$52*$C3894)*(ic*Inputs!$C$8+pT-cost_acc-cost_wd*Inputs!$E$8-cost_fx*Inputs!$D$8-cost_ins)+(1-MIN(1,$H$52*$C3894))*(1-MIN(1,Inputs!$G$8*$D3894)*churn_nonbuyers)*(ic*Inputs!$C$8+fee_wd*Inputs!$E$8*(1-$B3894)+fee_fx*Inputs!$D$8-cost_acc-cost_wd*Inputs!$E$8*(1-$B3894)-cost_fx*Inputs!$D$8))</f>
        <v>171556.533830087</v>
      </c>
      <c r="J3894" s="0" t="n">
        <f aca="false">G3894+H3894+I3894-fixed</f>
        <v>46955.1001483151</v>
      </c>
      <c r="K3894" s="0" t="n">
        <f aca="false">12*Inputs!$B$6*(1-MIN(1,Inputs!$G$6*$D3894)*churn_nonbuyers)*(ic*Inputs!$C$6+fee_wd*Inputs!$E$6*(1-$B3894)+fee_fx*Inputs!$D$6-cost_acc-cost_wd*Inputs!$E$6*(1-$B3894)-cost_fx*Inputs!$D$6)</f>
        <v>148422.966774113</v>
      </c>
      <c r="L3894" s="0" t="n">
        <f aca="false">12*Inputs!$B$7*(1-MIN(1,Inputs!$G$7*$D3894)*churn_nonbuyers)*(ic*Inputs!$C$7+fee_wd*Inputs!$E$7*(1-$B3894)+fee_fx*Inputs!$D$7-cost_acc-cost_wd*Inputs!$E$7*(1-$B3894)-cost_fx*Inputs!$D$7)</f>
        <v>346840.004480468</v>
      </c>
      <c r="M3894" s="0" t="n">
        <f aca="false">12*Inputs!$B$8*(1-MIN(1,Inputs!$G$8*$D3894)*churn_nonbuyers)*(ic*Inputs!$C$8+fee_wd*Inputs!$E$8*(1-$B3894)+fee_fx*Inputs!$D$8-cost_acc-cost_wd*Inputs!$E$8*(1-$B3894)-cost_fx*Inputs!$D$8)</f>
        <v>72813.5000925264</v>
      </c>
      <c r="N3894" s="0" t="n">
        <f aca="false">K3894+L3894+I3894-fixed</f>
        <v>-33180.4949153324</v>
      </c>
      <c r="O3894" s="0" t="n">
        <f aca="false">K3894+L3894+M3894-fixed</f>
        <v>-131923.528652893</v>
      </c>
      <c r="P3894" s="0" t="n">
        <f aca="false">12*Inputs!$B$6*(1-MIN(1,Inputs!$F$6*$D3894))*(ic*Inputs!$C$6+flat_fee-cost_acc-cost_wd*Inputs!$E$6*$E3894-cost_fx*Inputs!$D$6)+12*Inputs!$B$7*(1-MIN(1,Inputs!$F$7*$D3894))*(ic*Inputs!$C$7+flat_fee-cost_acc-cost_wd*Inputs!$E$7*$E3894-cost_fx*Inputs!$D$7)+12*Inputs!$B$8*(1-MIN(1,Inputs!$F$8*$D3894))*(ic*Inputs!$C$8+flat_fee-cost_acc-cost_wd*Inputs!$E$8*$E3894-cost_fx*Inputs!$D$8)-fixed</f>
        <v>-111003.70695568</v>
      </c>
    </row>
    <row r="3895" customFormat="false" ht="15" hidden="false" customHeight="false" outlineLevel="0" collapsed="false">
      <c r="A3895" s="0" t="n">
        <v>3830</v>
      </c>
      <c r="B3895" s="0" t="n">
        <v>0.151791</v>
      </c>
      <c r="C3895" s="0" t="n">
        <v>0.890037</v>
      </c>
      <c r="D3895" s="0" t="n">
        <v>0.670969</v>
      </c>
      <c r="E3895" s="0" t="n">
        <v>1.155447</v>
      </c>
      <c r="F3895" s="0" t="n">
        <v>0.257864</v>
      </c>
      <c r="G3895" s="0" t="n">
        <f aca="false">12*Inputs!$B$6*(MIN(1,$H$50*$C3895)*(ic*Inputs!$C$6+pS+fee_fx*Inputs!$D$6-cost_acc-cost_wd*Inputs!$E$6*$E3895-cost_fx*Inputs!$D$6-$F3895)+(1-MIN(1,$H$50*$C3895))*(1-MIN(1,Inputs!$G$6*$D3895)*churn_nonbuyers)*(ic*Inputs!$C$6+fee_wd*Inputs!$E$6*(1-$B3895)+fee_fx*Inputs!$D$6-cost_acc-cost_wd*Inputs!$E$6*(1-$B3895)-cost_fx*Inputs!$D$6))</f>
        <v>218283.25777979</v>
      </c>
      <c r="H3895" s="0" t="n">
        <f aca="false">12*Inputs!$B$7*(MIN(1,$H$51*$C3895)*(ic*Inputs!$C$7+pE+fee_fx*Inputs!$D$7-cost_acc-cost_wd*Inputs!$E$7*$E3895-cost_fx*Inputs!$D$7-$F3895)+(1-MIN(1,$H$51*$C3895))*(1-MIN(1,Inputs!$G$7*$D3895)*churn_nonbuyers)*(ic*Inputs!$C$7+fee_wd*Inputs!$E$7*(1-$B3895)+fee_fx*Inputs!$D$7-cost_acc-cost_wd*Inputs!$E$7*(1-$B3895)-cost_fx*Inputs!$D$7))</f>
        <v>405776.010802295</v>
      </c>
      <c r="I3895" s="0" t="n">
        <f aca="false">12*Inputs!$B$8*(MIN(1,$H$52*$C3895)*(ic*Inputs!$C$8+pT-cost_acc-cost_wd*Inputs!$E$8-cost_fx*Inputs!$D$8-cost_ins)+(1-MIN(1,$H$52*$C3895))*(1-MIN(1,Inputs!$G$8*$D3895)*churn_nonbuyers)*(ic*Inputs!$C$8+fee_wd*Inputs!$E$8*(1-$B3895)+fee_fx*Inputs!$D$8-cost_acc-cost_wd*Inputs!$E$8*(1-$B3895)-cost_fx*Inputs!$D$8))</f>
        <v>192089.987361739</v>
      </c>
      <c r="J3895" s="0" t="n">
        <f aca="false">G3895+H3895+I3895-fixed</f>
        <v>116149.255943823</v>
      </c>
      <c r="K3895" s="0" t="n">
        <f aca="false">12*Inputs!$B$6*(1-MIN(1,Inputs!$G$6*$D3895)*churn_nonbuyers)*(ic*Inputs!$C$6+fee_wd*Inputs!$E$6*(1-$B3895)+fee_fx*Inputs!$D$6-cost_acc-cost_wd*Inputs!$E$6*(1-$B3895)-cost_fx*Inputs!$D$6)</f>
        <v>173712.027279449</v>
      </c>
      <c r="L3895" s="0" t="n">
        <f aca="false">12*Inputs!$B$7*(1-MIN(1,Inputs!$G$7*$D3895)*churn_nonbuyers)*(ic*Inputs!$C$7+fee_wd*Inputs!$E$7*(1-$B3895)+fee_fx*Inputs!$D$7-cost_acc-cost_wd*Inputs!$E$7*(1-$B3895)-cost_fx*Inputs!$D$7)</f>
        <v>373666.034255669</v>
      </c>
      <c r="M3895" s="0" t="n">
        <f aca="false">12*Inputs!$B$8*(1-MIN(1,Inputs!$G$8*$D3895)*churn_nonbuyers)*(ic*Inputs!$C$8+fee_wd*Inputs!$E$8*(1-$B3895)+fee_fx*Inputs!$D$8-cost_acc-cost_wd*Inputs!$E$8*(1-$B3895)-cost_fx*Inputs!$D$8)</f>
        <v>169233.095944094</v>
      </c>
      <c r="N3895" s="0" t="n">
        <f aca="false">K3895+L3895+I3895-fixed</f>
        <v>39468.0488968568</v>
      </c>
      <c r="O3895" s="0" t="n">
        <f aca="false">K3895+L3895+M3895-fixed</f>
        <v>16611.1574792126</v>
      </c>
      <c r="P3895" s="0" t="n">
        <f aca="false">12*Inputs!$B$6*(1-MIN(1,Inputs!$F$6*$D3895))*(ic*Inputs!$C$6+flat_fee-cost_acc-cost_wd*Inputs!$E$6*$E3895-cost_fx*Inputs!$D$6)+12*Inputs!$B$7*(1-MIN(1,Inputs!$F$7*$D3895))*(ic*Inputs!$C$7+flat_fee-cost_acc-cost_wd*Inputs!$E$7*$E3895-cost_fx*Inputs!$D$7)+12*Inputs!$B$8*(1-MIN(1,Inputs!$F$8*$D3895))*(ic*Inputs!$C$8+flat_fee-cost_acc-cost_wd*Inputs!$E$8*$E3895-cost_fx*Inputs!$D$8)-fixed</f>
        <v>176593.43812232</v>
      </c>
    </row>
    <row r="3896" customFormat="false" ht="15" hidden="false" customHeight="false" outlineLevel="0" collapsed="false">
      <c r="A3896" s="0" t="n">
        <v>3831</v>
      </c>
      <c r="B3896" s="0" t="n">
        <v>0.336059</v>
      </c>
      <c r="C3896" s="0" t="n">
        <v>0.987798</v>
      </c>
      <c r="D3896" s="0" t="n">
        <v>1.631849</v>
      </c>
      <c r="E3896" s="0" t="n">
        <v>1.149147</v>
      </c>
      <c r="F3896" s="0" t="n">
        <v>0.258784</v>
      </c>
      <c r="G3896" s="0" t="n">
        <f aca="false">12*Inputs!$B$6*(MIN(1,$H$50*$C3896)*(ic*Inputs!$C$6+pS+fee_fx*Inputs!$D$6-cost_acc-cost_wd*Inputs!$E$6*$E3896-cost_fx*Inputs!$D$6-$F3896)+(1-MIN(1,$H$50*$C3896))*(1-MIN(1,Inputs!$G$6*$D3896)*churn_nonbuyers)*(ic*Inputs!$C$6+fee_wd*Inputs!$E$6*(1-$B3896)+fee_fx*Inputs!$D$6-cost_acc-cost_wd*Inputs!$E$6*(1-$B3896)-cost_fx*Inputs!$D$6))</f>
        <v>192904.461945441</v>
      </c>
      <c r="H3896" s="0" t="n">
        <f aca="false">12*Inputs!$B$7*(MIN(1,$H$51*$C3896)*(ic*Inputs!$C$7+pE+fee_fx*Inputs!$D$7-cost_acc-cost_wd*Inputs!$E$7*$E3896-cost_fx*Inputs!$D$7-$F3896)+(1-MIN(1,$H$51*$C3896))*(1-MIN(1,Inputs!$G$7*$D3896)*churn_nonbuyers)*(ic*Inputs!$C$7+fee_wd*Inputs!$E$7*(1-$B3896)+fee_fx*Inputs!$D$7-cost_acc-cost_wd*Inputs!$E$7*(1-$B3896)-cost_fx*Inputs!$D$7))</f>
        <v>388053.703450131</v>
      </c>
      <c r="I3896" s="0" t="n">
        <f aca="false">12*Inputs!$B$8*(MIN(1,$H$52*$C3896)*(ic*Inputs!$C$8+pT-cost_acc-cost_wd*Inputs!$E$8-cost_fx*Inputs!$D$8-cost_ins)+(1-MIN(1,$H$52*$C3896))*(1-MIN(1,Inputs!$G$8*$D3896)*churn_nonbuyers)*(ic*Inputs!$C$8+fee_wd*Inputs!$E$8*(1-$B3896)+fee_fx*Inputs!$D$8-cost_acc-cost_wd*Inputs!$E$8*(1-$B3896)-cost_fx*Inputs!$D$8))</f>
        <v>142385.154912</v>
      </c>
      <c r="J3896" s="0" t="n">
        <f aca="false">G3896+H3896+I3896-fixed</f>
        <v>23343.3203075717</v>
      </c>
      <c r="K3896" s="0" t="n">
        <f aca="false">12*Inputs!$B$6*(1-MIN(1,Inputs!$G$6*$D3896)*churn_nonbuyers)*(ic*Inputs!$C$6+fee_wd*Inputs!$E$6*(1-$B3896)+fee_fx*Inputs!$D$6-cost_acc-cost_wd*Inputs!$E$6*(1-$B3896)-cost_fx*Inputs!$D$6)</f>
        <v>140706.928390255</v>
      </c>
      <c r="L3896" s="0" t="n">
        <f aca="false">12*Inputs!$B$7*(1-MIN(1,Inputs!$G$7*$D3896)*churn_nonbuyers)*(ic*Inputs!$C$7+fee_wd*Inputs!$E$7*(1-$B3896)+fee_fx*Inputs!$D$7-cost_acc-cost_wd*Inputs!$E$7*(1-$B3896)-cost_fx*Inputs!$D$7)</f>
        <v>337437.735882153</v>
      </c>
      <c r="M3896" s="0" t="n">
        <f aca="false">12*Inputs!$B$8*(1-MIN(1,Inputs!$G$8*$D3896)*churn_nonbuyers)*(ic*Inputs!$C$8+fee_wd*Inputs!$E$8*(1-$B3896)+fee_fx*Inputs!$D$8-cost_acc-cost_wd*Inputs!$E$8*(1-$B3896)-cost_fx*Inputs!$D$8)</f>
        <v>0</v>
      </c>
      <c r="N3896" s="0" t="n">
        <f aca="false">K3896+L3896+I3896-fixed</f>
        <v>-79470.1808155917</v>
      </c>
      <c r="O3896" s="0" t="n">
        <f aca="false">K3896+L3896+M3896-fixed</f>
        <v>-221855.335727592</v>
      </c>
      <c r="P3896" s="0" t="n">
        <f aca="false">12*Inputs!$B$6*(1-MIN(1,Inputs!$F$6*$D3896))*(ic*Inputs!$C$6+flat_fee-cost_acc-cost_wd*Inputs!$E$6*$E3896-cost_fx*Inputs!$D$6)+12*Inputs!$B$7*(1-MIN(1,Inputs!$F$7*$D3896))*(ic*Inputs!$C$7+flat_fee-cost_acc-cost_wd*Inputs!$E$7*$E3896-cost_fx*Inputs!$D$7)+12*Inputs!$B$8*(1-MIN(1,Inputs!$F$8*$D3896))*(ic*Inputs!$C$8+flat_fee-cost_acc-cost_wd*Inputs!$E$8*$E3896-cost_fx*Inputs!$D$8)-fixed</f>
        <v>-327659.63499928</v>
      </c>
    </row>
    <row r="3897" customFormat="false" ht="15" hidden="false" customHeight="false" outlineLevel="0" collapsed="false">
      <c r="A3897" s="0" t="n">
        <v>3832</v>
      </c>
      <c r="B3897" s="0" t="n">
        <v>0.27867</v>
      </c>
      <c r="C3897" s="0" t="n">
        <v>1.07553</v>
      </c>
      <c r="D3897" s="0" t="n">
        <v>1.736201</v>
      </c>
      <c r="E3897" s="0" t="n">
        <v>1.13325</v>
      </c>
      <c r="F3897" s="0" t="n">
        <v>0.187213</v>
      </c>
      <c r="G3897" s="0" t="n">
        <f aca="false">12*Inputs!$B$6*(MIN(1,$H$50*$C3897)*(ic*Inputs!$C$6+pS+fee_fx*Inputs!$D$6-cost_acc-cost_wd*Inputs!$E$6*$E3897-cost_fx*Inputs!$D$6-$F3897)+(1-MIN(1,$H$50*$C3897))*(1-MIN(1,Inputs!$G$6*$D3897)*churn_nonbuyers)*(ic*Inputs!$C$6+fee_wd*Inputs!$E$6*(1-$B3897)+fee_fx*Inputs!$D$6-cost_acc-cost_wd*Inputs!$E$6*(1-$B3897)-cost_fx*Inputs!$D$6))</f>
        <v>205874.591566992</v>
      </c>
      <c r="H3897" s="0" t="n">
        <f aca="false">12*Inputs!$B$7*(MIN(1,$H$51*$C3897)*(ic*Inputs!$C$7+pE+fee_fx*Inputs!$D$7-cost_acc-cost_wd*Inputs!$E$7*$E3897-cost_fx*Inputs!$D$7-$F3897)+(1-MIN(1,$H$51*$C3897))*(1-MIN(1,Inputs!$G$7*$D3897)*churn_nonbuyers)*(ic*Inputs!$C$7+fee_wd*Inputs!$E$7*(1-$B3897)+fee_fx*Inputs!$D$7-cost_acc-cost_wd*Inputs!$E$7*(1-$B3897)-cost_fx*Inputs!$D$7))</f>
        <v>402783.301742328</v>
      </c>
      <c r="I3897" s="0" t="n">
        <f aca="false">12*Inputs!$B$8*(MIN(1,$H$52*$C3897)*(ic*Inputs!$C$8+pT-cost_acc-cost_wd*Inputs!$E$8-cost_fx*Inputs!$D$8-cost_ins)+(1-MIN(1,$H$52*$C3897))*(1-MIN(1,Inputs!$G$8*$D3897)*churn_nonbuyers)*(ic*Inputs!$C$8+fee_wd*Inputs!$E$8*(1-$B3897)+fee_fx*Inputs!$D$8-cost_acc-cost_wd*Inputs!$E$8*(1-$B3897)-cost_fx*Inputs!$D$8))</f>
        <v>155031.19632</v>
      </c>
      <c r="J3897" s="0" t="n">
        <f aca="false">G3897+H3897+I3897-fixed</f>
        <v>63689.0896293201</v>
      </c>
      <c r="K3897" s="0" t="n">
        <f aca="false">12*Inputs!$B$6*(1-MIN(1,Inputs!$G$6*$D3897)*churn_nonbuyers)*(ic*Inputs!$C$6+fee_wd*Inputs!$E$6*(1-$B3897)+fee_fx*Inputs!$D$6-cost_acc-cost_wd*Inputs!$E$6*(1-$B3897)-cost_fx*Inputs!$D$6)</f>
        <v>147454.169275224</v>
      </c>
      <c r="L3897" s="0" t="n">
        <f aca="false">12*Inputs!$B$7*(1-MIN(1,Inputs!$G$7*$D3897)*churn_nonbuyers)*(ic*Inputs!$C$7+fee_wd*Inputs!$E$7*(1-$B3897)+fee_fx*Inputs!$D$7-cost_acc-cost_wd*Inputs!$E$7*(1-$B3897)-cost_fx*Inputs!$D$7)</f>
        <v>344160.565917134</v>
      </c>
      <c r="M3897" s="0" t="n">
        <f aca="false">12*Inputs!$B$8*(1-MIN(1,Inputs!$G$8*$D3897)*churn_nonbuyers)*(ic*Inputs!$C$8+fee_wd*Inputs!$E$8*(1-$B3897)+fee_fx*Inputs!$D$8-cost_acc-cost_wd*Inputs!$E$8*(1-$B3897)-cost_fx*Inputs!$D$8)</f>
        <v>0</v>
      </c>
      <c r="N3897" s="0" t="n">
        <f aca="false">K3897+L3897+I3897-fixed</f>
        <v>-53354.0684876415</v>
      </c>
      <c r="O3897" s="0" t="n">
        <f aca="false">K3897+L3897+M3897-fixed</f>
        <v>-208385.264807642</v>
      </c>
      <c r="P3897" s="0" t="n">
        <f aca="false">12*Inputs!$B$6*(1-MIN(1,Inputs!$F$6*$D3897))*(ic*Inputs!$C$6+flat_fee-cost_acc-cost_wd*Inputs!$E$6*$E3897-cost_fx*Inputs!$D$6)+12*Inputs!$B$7*(1-MIN(1,Inputs!$F$7*$D3897))*(ic*Inputs!$C$7+flat_fee-cost_acc-cost_wd*Inputs!$E$7*$E3897-cost_fx*Inputs!$D$7)+12*Inputs!$B$8*(1-MIN(1,Inputs!$F$8*$D3897))*(ic*Inputs!$C$8+flat_fee-cost_acc-cost_wd*Inputs!$E$8*$E3897-cost_fx*Inputs!$D$8)-fixed</f>
        <v>-378712.649548</v>
      </c>
    </row>
    <row r="3898" customFormat="false" ht="15" hidden="false" customHeight="false" outlineLevel="0" collapsed="false">
      <c r="A3898" s="0" t="n">
        <v>3833</v>
      </c>
      <c r="B3898" s="0" t="n">
        <v>0.326552</v>
      </c>
      <c r="C3898" s="0" t="n">
        <v>0.858669</v>
      </c>
      <c r="D3898" s="0" t="n">
        <v>1.213425</v>
      </c>
      <c r="E3898" s="0" t="n">
        <v>1.16873</v>
      </c>
      <c r="F3898" s="0" t="n">
        <v>0.443597</v>
      </c>
      <c r="G3898" s="0" t="n">
        <f aca="false">12*Inputs!$B$6*(MIN(1,$H$50*$C3898)*(ic*Inputs!$C$6+pS+fee_fx*Inputs!$D$6-cost_acc-cost_wd*Inputs!$E$6*$E3898-cost_fx*Inputs!$D$6-$F3898)+(1-MIN(1,$H$50*$C3898))*(1-MIN(1,Inputs!$G$6*$D3898)*churn_nonbuyers)*(ic*Inputs!$C$6+fee_wd*Inputs!$E$6*(1-$B3898)+fee_fx*Inputs!$D$6-cost_acc-cost_wd*Inputs!$E$6*(1-$B3898)-cost_fx*Inputs!$D$6))</f>
        <v>186219.985317342</v>
      </c>
      <c r="H3898" s="0" t="n">
        <f aca="false">12*Inputs!$B$7*(MIN(1,$H$51*$C3898)*(ic*Inputs!$C$7+pE+fee_fx*Inputs!$D$7-cost_acc-cost_wd*Inputs!$E$7*$E3898-cost_fx*Inputs!$D$7-$F3898)+(1-MIN(1,$H$51*$C3898))*(1-MIN(1,Inputs!$G$7*$D3898)*churn_nonbuyers)*(ic*Inputs!$C$7+fee_wd*Inputs!$E$7*(1-$B3898)+fee_fx*Inputs!$D$7-cost_acc-cost_wd*Inputs!$E$7*(1-$B3898)-cost_fx*Inputs!$D$7))</f>
        <v>374149.267513632</v>
      </c>
      <c r="I3898" s="0" t="n">
        <f aca="false">12*Inputs!$B$8*(MIN(1,$H$52*$C3898)*(ic*Inputs!$C$8+pT-cost_acc-cost_wd*Inputs!$E$8-cost_fx*Inputs!$D$8-cost_ins)+(1-MIN(1,$H$52*$C3898))*(1-MIN(1,Inputs!$G$8*$D3898)*churn_nonbuyers)*(ic*Inputs!$C$8+fee_wd*Inputs!$E$8*(1-$B3898)+fee_fx*Inputs!$D$8-cost_acc-cost_wd*Inputs!$E$8*(1-$B3898)-cost_fx*Inputs!$D$8))</f>
        <v>142440.407215372</v>
      </c>
      <c r="J3898" s="0" t="n">
        <f aca="false">G3898+H3898+I3898-fixed</f>
        <v>2809.66004634555</v>
      </c>
      <c r="K3898" s="0" t="n">
        <f aca="false">12*Inputs!$B$6*(1-MIN(1,Inputs!$G$6*$D3898)*churn_nonbuyers)*(ic*Inputs!$C$6+fee_wd*Inputs!$E$6*(1-$B3898)+fee_fx*Inputs!$D$6-cost_acc-cost_wd*Inputs!$E$6*(1-$B3898)-cost_fx*Inputs!$D$6)</f>
        <v>145198.16179632</v>
      </c>
      <c r="L3898" s="0" t="n">
        <f aca="false">12*Inputs!$B$7*(1-MIN(1,Inputs!$G$7*$D3898)*churn_nonbuyers)*(ic*Inputs!$C$7+fee_wd*Inputs!$E$7*(1-$B3898)+fee_fx*Inputs!$D$7-cost_acc-cost_wd*Inputs!$E$7*(1-$B3898)-cost_fx*Inputs!$D$7)</f>
        <v>343210.707477792</v>
      </c>
      <c r="M3898" s="0" t="n">
        <f aca="false">12*Inputs!$B$8*(1-MIN(1,Inputs!$G$8*$D3898)*churn_nonbuyers)*(ic*Inputs!$C$8+fee_wd*Inputs!$E$8*(1-$B3898)+fee_fx*Inputs!$D$8-cost_acc-cost_wd*Inputs!$E$8*(1-$B3898)-cost_fx*Inputs!$D$8)</f>
        <v>46796.03771616</v>
      </c>
      <c r="N3898" s="0" t="n">
        <f aca="false">K3898+L3898+I3898-fixed</f>
        <v>-69150.7235105161</v>
      </c>
      <c r="O3898" s="0" t="n">
        <f aca="false">K3898+L3898+M3898-fixed</f>
        <v>-164795.093009728</v>
      </c>
      <c r="P3898" s="0" t="n">
        <f aca="false">12*Inputs!$B$6*(1-MIN(1,Inputs!$F$6*$D3898))*(ic*Inputs!$C$6+flat_fee-cost_acc-cost_wd*Inputs!$E$6*$E3898-cost_fx*Inputs!$D$6)+12*Inputs!$B$7*(1-MIN(1,Inputs!$F$7*$D3898))*(ic*Inputs!$C$7+flat_fee-cost_acc-cost_wd*Inputs!$E$7*$E3898-cost_fx*Inputs!$D$7)+12*Inputs!$B$8*(1-MIN(1,Inputs!$F$8*$D3898))*(ic*Inputs!$C$8+flat_fee-cost_acc-cost_wd*Inputs!$E$8*$E3898-cost_fx*Inputs!$D$8)-fixed</f>
        <v>-114133.00534</v>
      </c>
    </row>
    <row r="3899" customFormat="false" ht="15" hidden="false" customHeight="false" outlineLevel="0" collapsed="false">
      <c r="A3899" s="0" t="n">
        <v>3834</v>
      </c>
      <c r="B3899" s="0" t="n">
        <v>0.386265</v>
      </c>
      <c r="C3899" s="0" t="n">
        <v>1.034344</v>
      </c>
      <c r="D3899" s="0" t="n">
        <v>1.607723</v>
      </c>
      <c r="E3899" s="0" t="n">
        <v>1.152063</v>
      </c>
      <c r="F3899" s="0" t="n">
        <v>0.100174</v>
      </c>
      <c r="G3899" s="0" t="n">
        <f aca="false">12*Inputs!$B$6*(MIN(1,$H$50*$C3899)*(ic*Inputs!$C$6+pS+fee_fx*Inputs!$D$6-cost_acc-cost_wd*Inputs!$E$6*$E3899-cost_fx*Inputs!$D$6-$F3899)+(1-MIN(1,$H$50*$C3899))*(1-MIN(1,Inputs!$G$6*$D3899)*churn_nonbuyers)*(ic*Inputs!$C$6+fee_wd*Inputs!$E$6*(1-$B3899)+fee_fx*Inputs!$D$6-cost_acc-cost_wd*Inputs!$E$6*(1-$B3899)-cost_fx*Inputs!$D$6))</f>
        <v>193145.617532409</v>
      </c>
      <c r="H3899" s="0" t="n">
        <f aca="false">12*Inputs!$B$7*(MIN(1,$H$51*$C3899)*(ic*Inputs!$C$7+pE+fee_fx*Inputs!$D$7-cost_acc-cost_wd*Inputs!$E$7*$E3899-cost_fx*Inputs!$D$7-$F3899)+(1-MIN(1,$H$51*$C3899))*(1-MIN(1,Inputs!$G$7*$D3899)*churn_nonbuyers)*(ic*Inputs!$C$7+fee_wd*Inputs!$E$7*(1-$B3899)+fee_fx*Inputs!$D$7-cost_acc-cost_wd*Inputs!$E$7*(1-$B3899)-cost_fx*Inputs!$D$7))</f>
        <v>395657.519970699</v>
      </c>
      <c r="I3899" s="0" t="n">
        <f aca="false">12*Inputs!$B$8*(MIN(1,$H$52*$C3899)*(ic*Inputs!$C$8+pT-cost_acc-cost_wd*Inputs!$E$8-cost_fx*Inputs!$D$8-cost_ins)+(1-MIN(1,$H$52*$C3899))*(1-MIN(1,Inputs!$G$8*$D3899)*churn_nonbuyers)*(ic*Inputs!$C$8+fee_wd*Inputs!$E$8*(1-$B3899)+fee_fx*Inputs!$D$8-cost_acc-cost_wd*Inputs!$E$8*(1-$B3899)-cost_fx*Inputs!$D$8))</f>
        <v>149094.481536</v>
      </c>
      <c r="J3899" s="0" t="n">
        <f aca="false">G3899+H3899+I3899-fixed</f>
        <v>37897.619039108</v>
      </c>
      <c r="K3899" s="0" t="n">
        <f aca="false">12*Inputs!$B$6*(1-MIN(1,Inputs!$G$6*$D3899)*churn_nonbuyers)*(ic*Inputs!$C$6+fee_wd*Inputs!$E$6*(1-$B3899)+fee_fx*Inputs!$D$6-cost_acc-cost_wd*Inputs!$E$6*(1-$B3899)-cost_fx*Inputs!$D$6)</f>
        <v>134243.243457084</v>
      </c>
      <c r="L3899" s="0" t="n">
        <f aca="false">12*Inputs!$B$7*(1-MIN(1,Inputs!$G$7*$D3899)*churn_nonbuyers)*(ic*Inputs!$C$7+fee_wd*Inputs!$E$7*(1-$B3899)+fee_fx*Inputs!$D$7-cost_acc-cost_wd*Inputs!$E$7*(1-$B3899)-cost_fx*Inputs!$D$7)</f>
        <v>330813.57337025</v>
      </c>
      <c r="M3899" s="0" t="n">
        <f aca="false">12*Inputs!$B$8*(1-MIN(1,Inputs!$G$8*$D3899)*churn_nonbuyers)*(ic*Inputs!$C$8+fee_wd*Inputs!$E$8*(1-$B3899)+fee_fx*Inputs!$D$8-cost_acc-cost_wd*Inputs!$E$8*(1-$B3899)-cost_fx*Inputs!$D$8)</f>
        <v>0</v>
      </c>
      <c r="N3899" s="0" t="n">
        <f aca="false">K3899+L3899+I3899-fixed</f>
        <v>-85848.7016366657</v>
      </c>
      <c r="O3899" s="0" t="n">
        <f aca="false">K3899+L3899+M3899-fixed</f>
        <v>-234943.183172666</v>
      </c>
      <c r="P3899" s="0" t="n">
        <f aca="false">12*Inputs!$B$6*(1-MIN(1,Inputs!$F$6*$D3899))*(ic*Inputs!$C$6+flat_fee-cost_acc-cost_wd*Inputs!$E$6*$E3899-cost_fx*Inputs!$D$6)+12*Inputs!$B$7*(1-MIN(1,Inputs!$F$7*$D3899))*(ic*Inputs!$C$7+flat_fee-cost_acc-cost_wd*Inputs!$E$7*$E3899-cost_fx*Inputs!$D$7)+12*Inputs!$B$8*(1-MIN(1,Inputs!$F$8*$D3899))*(ic*Inputs!$C$8+flat_fee-cost_acc-cost_wd*Inputs!$E$8*$E3899-cost_fx*Inputs!$D$8)-fixed</f>
        <v>-315752.30813224</v>
      </c>
    </row>
    <row r="3900" customFormat="false" ht="15" hidden="false" customHeight="false" outlineLevel="0" collapsed="false">
      <c r="A3900" s="0" t="n">
        <v>3835</v>
      </c>
      <c r="B3900" s="0" t="n">
        <v>0.37017</v>
      </c>
      <c r="C3900" s="0" t="n">
        <v>0.689541</v>
      </c>
      <c r="D3900" s="0" t="n">
        <v>0.888123</v>
      </c>
      <c r="E3900" s="0" t="n">
        <v>1.092937</v>
      </c>
      <c r="F3900" s="0" t="n">
        <v>0.32911</v>
      </c>
      <c r="G3900" s="0" t="n">
        <f aca="false">12*Inputs!$B$6*(MIN(1,$H$50*$C3900)*(ic*Inputs!$C$6+pS+fee_fx*Inputs!$D$6-cost_acc-cost_wd*Inputs!$E$6*$E3900-cost_fx*Inputs!$D$6-$F3900)+(1-MIN(1,$H$50*$C3900))*(1-MIN(1,Inputs!$G$6*$D3900)*churn_nonbuyers)*(ic*Inputs!$C$6+fee_wd*Inputs!$E$6*(1-$B3900)+fee_fx*Inputs!$D$6-cost_acc-cost_wd*Inputs!$E$6*(1-$B3900)-cost_fx*Inputs!$D$6))</f>
        <v>177867.620173069</v>
      </c>
      <c r="H3900" s="0" t="n">
        <f aca="false">12*Inputs!$B$7*(MIN(1,$H$51*$C3900)*(ic*Inputs!$C$7+pE+fee_fx*Inputs!$D$7-cost_acc-cost_wd*Inputs!$E$7*$E3900-cost_fx*Inputs!$D$7-$F3900)+(1-MIN(1,$H$51*$C3900))*(1-MIN(1,Inputs!$G$7*$D3900)*churn_nonbuyers)*(ic*Inputs!$C$7+fee_wd*Inputs!$E$7*(1-$B3900)+fee_fx*Inputs!$D$7-cost_acc-cost_wd*Inputs!$E$7*(1-$B3900)-cost_fx*Inputs!$D$7))</f>
        <v>376713.039782529</v>
      </c>
      <c r="I3900" s="0" t="n">
        <f aca="false">12*Inputs!$B$8*(MIN(1,$H$52*$C3900)*(ic*Inputs!$C$8+pT-cost_acc-cost_wd*Inputs!$E$8-cost_fx*Inputs!$D$8-cost_ins)+(1-MIN(1,$H$52*$C3900))*(1-MIN(1,Inputs!$G$8*$D3900)*churn_nonbuyers)*(ic*Inputs!$C$8+fee_wd*Inputs!$E$8*(1-$B3900)+fee_fx*Inputs!$D$8-cost_acc-cost_wd*Inputs!$E$8*(1-$B3900)-cost_fx*Inputs!$D$8))</f>
        <v>159795.485483663</v>
      </c>
      <c r="J3900" s="0" t="n">
        <f aca="false">G3900+H3900+I3900-fixed</f>
        <v>14376.1454392612</v>
      </c>
      <c r="K3900" s="0" t="n">
        <f aca="false">12*Inputs!$B$6*(1-MIN(1,Inputs!$G$6*$D3900)*churn_nonbuyers)*(ic*Inputs!$C$6+fee_wd*Inputs!$E$6*(1-$B3900)+fee_fx*Inputs!$D$6-cost_acc-cost_wd*Inputs!$E$6*(1-$B3900)-cost_fx*Inputs!$D$6)</f>
        <v>141710.286894552</v>
      </c>
      <c r="L3900" s="0" t="n">
        <f aca="false">12*Inputs!$B$7*(1-MIN(1,Inputs!$G$7*$D3900)*churn_nonbuyers)*(ic*Inputs!$C$7+fee_wd*Inputs!$E$7*(1-$B3900)+fee_fx*Inputs!$D$7-cost_acc-cost_wd*Inputs!$E$7*(1-$B3900)-cost_fx*Inputs!$D$7)</f>
        <v>340573.012232731</v>
      </c>
      <c r="M3900" s="0" t="n">
        <f aca="false">12*Inputs!$B$8*(1-MIN(1,Inputs!$G$8*$D3900)*churn_nonbuyers)*(ic*Inputs!$C$8+fee_wd*Inputs!$E$8*(1-$B3900)+fee_fx*Inputs!$D$8-cost_acc-cost_wd*Inputs!$E$8*(1-$B3900)-cost_fx*Inputs!$D$8)</f>
        <v>116759.715054576</v>
      </c>
      <c r="N3900" s="0" t="n">
        <f aca="false">K3900+L3900+I3900-fixed</f>
        <v>-57921.2153890539</v>
      </c>
      <c r="O3900" s="0" t="n">
        <f aca="false">K3900+L3900+M3900-fixed</f>
        <v>-100956.985818141</v>
      </c>
      <c r="P3900" s="0" t="n">
        <f aca="false">12*Inputs!$B$6*(1-MIN(1,Inputs!$F$6*$D3900))*(ic*Inputs!$C$6+flat_fee-cost_acc-cost_wd*Inputs!$E$6*$E3900-cost_fx*Inputs!$D$6)+12*Inputs!$B$7*(1-MIN(1,Inputs!$F$7*$D3900))*(ic*Inputs!$C$7+flat_fee-cost_acc-cost_wd*Inputs!$E$7*$E3900-cost_fx*Inputs!$D$7)+12*Inputs!$B$8*(1-MIN(1,Inputs!$F$8*$D3900))*(ic*Inputs!$C$8+flat_fee-cost_acc-cost_wd*Inputs!$E$8*$E3900-cost_fx*Inputs!$D$8)-fixed</f>
        <v>90918.38579624</v>
      </c>
    </row>
    <row r="3901" customFormat="false" ht="15" hidden="false" customHeight="false" outlineLevel="0" collapsed="false">
      <c r="A3901" s="0" t="n">
        <v>3836</v>
      </c>
      <c r="B3901" s="0" t="n">
        <v>0.21173</v>
      </c>
      <c r="C3901" s="0" t="n">
        <v>0.86797</v>
      </c>
      <c r="D3901" s="0" t="n">
        <v>1.838628</v>
      </c>
      <c r="E3901" s="0" t="n">
        <v>1.247045</v>
      </c>
      <c r="F3901" s="0" t="n">
        <v>0.188146</v>
      </c>
      <c r="G3901" s="0" t="n">
        <f aca="false">12*Inputs!$B$6*(MIN(1,$H$50*$C3901)*(ic*Inputs!$C$6+pS+fee_fx*Inputs!$D$6-cost_acc-cost_wd*Inputs!$E$6*$E3901-cost_fx*Inputs!$D$6-$F3901)+(1-MIN(1,$H$50*$C3901))*(1-MIN(1,Inputs!$G$6*$D3901)*churn_nonbuyers)*(ic*Inputs!$C$6+fee_wd*Inputs!$E$6*(1-$B3901)+fee_fx*Inputs!$D$6-cost_acc-cost_wd*Inputs!$E$6*(1-$B3901)-cost_fx*Inputs!$D$6))</f>
        <v>199681.923706281</v>
      </c>
      <c r="H3901" s="0" t="n">
        <f aca="false">12*Inputs!$B$7*(MIN(1,$H$51*$C3901)*(ic*Inputs!$C$7+pE+fee_fx*Inputs!$D$7-cost_acc-cost_wd*Inputs!$E$7*$E3901-cost_fx*Inputs!$D$7-$F3901)+(1-MIN(1,$H$51*$C3901))*(1-MIN(1,Inputs!$G$7*$D3901)*churn_nonbuyers)*(ic*Inputs!$C$7+fee_wd*Inputs!$E$7*(1-$B3901)+fee_fx*Inputs!$D$7-cost_acc-cost_wd*Inputs!$E$7*(1-$B3901)-cost_fx*Inputs!$D$7))</f>
        <v>385262.315127025</v>
      </c>
      <c r="I3901" s="0" t="n">
        <f aca="false">12*Inputs!$B$8*(MIN(1,$H$52*$C3901)*(ic*Inputs!$C$8+pT-cost_acc-cost_wd*Inputs!$E$8-cost_fx*Inputs!$D$8-cost_ins)+(1-MIN(1,$H$52*$C3901))*(1-MIN(1,Inputs!$G$8*$D3901)*churn_nonbuyers)*(ic*Inputs!$C$8+fee_wd*Inputs!$E$8*(1-$B3901)+fee_fx*Inputs!$D$8-cost_acc-cost_wd*Inputs!$E$8*(1-$B3901)-cost_fx*Inputs!$D$8))</f>
        <v>125112.66768</v>
      </c>
      <c r="J3901" s="0" t="n">
        <f aca="false">G3901+H3901+I3901-fixed</f>
        <v>10056.9065133055</v>
      </c>
      <c r="K3901" s="0" t="n">
        <f aca="false">12*Inputs!$B$6*(1-MIN(1,Inputs!$G$6*$D3901)*churn_nonbuyers)*(ic*Inputs!$C$6+fee_wd*Inputs!$E$6*(1-$B3901)+fee_fx*Inputs!$D$6-cost_acc-cost_wd*Inputs!$E$6*(1-$B3901)-cost_fx*Inputs!$D$6)</f>
        <v>155380.417246368</v>
      </c>
      <c r="L3901" s="0" t="n">
        <f aca="false">12*Inputs!$B$7*(1-MIN(1,Inputs!$G$7*$D3901)*churn_nonbuyers)*(ic*Inputs!$C$7+fee_wd*Inputs!$E$7*(1-$B3901)+fee_fx*Inputs!$D$7-cost_acc-cost_wd*Inputs!$E$7*(1-$B3901)-cost_fx*Inputs!$D$7)</f>
        <v>352152.580203821</v>
      </c>
      <c r="M3901" s="0" t="n">
        <f aca="false">12*Inputs!$B$8*(1-MIN(1,Inputs!$G$8*$D3901)*churn_nonbuyers)*(ic*Inputs!$C$8+fee_wd*Inputs!$E$8*(1-$B3901)+fee_fx*Inputs!$D$8-cost_acc-cost_wd*Inputs!$E$8*(1-$B3901)-cost_fx*Inputs!$D$8)</f>
        <v>0</v>
      </c>
      <c r="N3901" s="0" t="n">
        <f aca="false">K3901+L3901+I3901-fixed</f>
        <v>-67354.3348698112</v>
      </c>
      <c r="O3901" s="0" t="n">
        <f aca="false">K3901+L3901+M3901-fixed</f>
        <v>-192467.002549811</v>
      </c>
      <c r="P3901" s="0" t="n">
        <f aca="false">12*Inputs!$B$6*(1-MIN(1,Inputs!$F$6*$D3901))*(ic*Inputs!$C$6+flat_fee-cost_acc-cost_wd*Inputs!$E$6*$E3901-cost_fx*Inputs!$D$6)+12*Inputs!$B$7*(1-MIN(1,Inputs!$F$7*$D3901))*(ic*Inputs!$C$7+flat_fee-cost_acc-cost_wd*Inputs!$E$7*$E3901-cost_fx*Inputs!$D$7)+12*Inputs!$B$8*(1-MIN(1,Inputs!$F$8*$D3901))*(ic*Inputs!$C$8+flat_fee-cost_acc-cost_wd*Inputs!$E$8*$E3901-cost_fx*Inputs!$D$8)-fixed</f>
        <v>-451137.553588384</v>
      </c>
    </row>
    <row r="3902" customFormat="false" ht="15" hidden="false" customHeight="false" outlineLevel="0" collapsed="false">
      <c r="A3902" s="0" t="n">
        <v>3837</v>
      </c>
      <c r="B3902" s="0" t="n">
        <v>0.24554</v>
      </c>
      <c r="C3902" s="0" t="n">
        <v>0.912316</v>
      </c>
      <c r="D3902" s="0" t="n">
        <v>1.031423</v>
      </c>
      <c r="E3902" s="0" t="n">
        <v>1.238881</v>
      </c>
      <c r="F3902" s="0" t="n">
        <v>0.283427</v>
      </c>
      <c r="G3902" s="0" t="n">
        <f aca="false">12*Inputs!$B$6*(MIN(1,$H$50*$C3902)*(ic*Inputs!$C$6+pS+fee_fx*Inputs!$D$6-cost_acc-cost_wd*Inputs!$E$6*$E3902-cost_fx*Inputs!$D$6-$F3902)+(1-MIN(1,$H$50*$C3902))*(1-MIN(1,Inputs!$G$6*$D3902)*churn_nonbuyers)*(ic*Inputs!$C$6+fee_wd*Inputs!$E$6*(1-$B3902)+fee_fx*Inputs!$D$6-cost_acc-cost_wd*Inputs!$E$6*(1-$B3902)-cost_fx*Inputs!$D$6))</f>
        <v>202235.672327775</v>
      </c>
      <c r="H3902" s="0" t="n">
        <f aca="false">12*Inputs!$B$7*(MIN(1,$H$51*$C3902)*(ic*Inputs!$C$7+pE+fee_fx*Inputs!$D$7-cost_acc-cost_wd*Inputs!$E$7*$E3902-cost_fx*Inputs!$D$7-$F3902)+(1-MIN(1,$H$51*$C3902))*(1-MIN(1,Inputs!$G$7*$D3902)*churn_nonbuyers)*(ic*Inputs!$C$7+fee_wd*Inputs!$E$7*(1-$B3902)+fee_fx*Inputs!$D$7-cost_acc-cost_wd*Inputs!$E$7*(1-$B3902)-cost_fx*Inputs!$D$7))</f>
        <v>385540.675446293</v>
      </c>
      <c r="I3902" s="0" t="n">
        <f aca="false">12*Inputs!$B$8*(MIN(1,$H$52*$C3902)*(ic*Inputs!$C$8+pT-cost_acc-cost_wd*Inputs!$E$8-cost_fx*Inputs!$D$8-cost_ins)+(1-MIN(1,$H$52*$C3902))*(1-MIN(1,Inputs!$G$8*$D3902)*churn_nonbuyers)*(ic*Inputs!$C$8+fee_wd*Inputs!$E$8*(1-$B3902)+fee_fx*Inputs!$D$8-cost_acc-cost_wd*Inputs!$E$8*(1-$B3902)-cost_fx*Inputs!$D$8))</f>
        <v>163112.491630743</v>
      </c>
      <c r="J3902" s="0" t="n">
        <f aca="false">G3902+H3902+I3902-fixed</f>
        <v>50888.8394048107</v>
      </c>
      <c r="K3902" s="0" t="n">
        <f aca="false">12*Inputs!$B$6*(1-MIN(1,Inputs!$G$6*$D3902)*churn_nonbuyers)*(ic*Inputs!$C$6+fee_wd*Inputs!$E$6*(1-$B3902)+fee_fx*Inputs!$D$6-cost_acc-cost_wd*Inputs!$E$6*(1-$B3902)-cost_fx*Inputs!$D$6)</f>
        <v>157668.936504624</v>
      </c>
      <c r="L3902" s="0" t="n">
        <f aca="false">12*Inputs!$B$7*(1-MIN(1,Inputs!$G$7*$D3902)*churn_nonbuyers)*(ic*Inputs!$C$7+fee_wd*Inputs!$E$7*(1-$B3902)+fee_fx*Inputs!$D$7-cost_acc-cost_wd*Inputs!$E$7*(1-$B3902)-cost_fx*Inputs!$D$7)</f>
        <v>356460.211598775</v>
      </c>
      <c r="M3902" s="0" t="n">
        <f aca="false">12*Inputs!$B$8*(1-MIN(1,Inputs!$G$8*$D3902)*churn_nonbuyers)*(ic*Inputs!$C$8+fee_wd*Inputs!$E$8*(1-$B3902)+fee_fx*Inputs!$D$8-cost_acc-cost_wd*Inputs!$E$8*(1-$B3902)-cost_fx*Inputs!$D$8)</f>
        <v>87463.941234912</v>
      </c>
      <c r="N3902" s="0" t="n">
        <f aca="false">K3902+L3902+I3902-fixed</f>
        <v>-22758.3602658585</v>
      </c>
      <c r="O3902" s="0" t="n">
        <f aca="false">K3902+L3902+M3902-fixed</f>
        <v>-98406.9106616895</v>
      </c>
      <c r="P3902" s="0" t="n">
        <f aca="false">12*Inputs!$B$6*(1-MIN(1,Inputs!$F$6*$D3902))*(ic*Inputs!$C$6+flat_fee-cost_acc-cost_wd*Inputs!$E$6*$E3902-cost_fx*Inputs!$D$6)+12*Inputs!$B$7*(1-MIN(1,Inputs!$F$7*$D3902))*(ic*Inputs!$C$7+flat_fee-cost_acc-cost_wd*Inputs!$E$7*$E3902-cost_fx*Inputs!$D$7)+12*Inputs!$B$8*(1-MIN(1,Inputs!$F$8*$D3902))*(ic*Inputs!$C$8+flat_fee-cost_acc-cost_wd*Inputs!$E$8*$E3902-cost_fx*Inputs!$D$8)-fixed</f>
        <v>-48643.3757048799</v>
      </c>
    </row>
    <row r="3903" customFormat="false" ht="15" hidden="false" customHeight="false" outlineLevel="0" collapsed="false">
      <c r="A3903" s="0" t="n">
        <v>3838</v>
      </c>
      <c r="B3903" s="0" t="n">
        <v>0.296263</v>
      </c>
      <c r="C3903" s="0" t="n">
        <v>0.772651</v>
      </c>
      <c r="D3903" s="0" t="n">
        <v>1.627055</v>
      </c>
      <c r="E3903" s="0" t="n">
        <v>1.149469</v>
      </c>
      <c r="F3903" s="0" t="n">
        <v>0.233459</v>
      </c>
      <c r="G3903" s="0" t="n">
        <f aca="false">12*Inputs!$B$6*(MIN(1,$H$50*$C3903)*(ic*Inputs!$C$6+pS+fee_fx*Inputs!$D$6-cost_acc-cost_wd*Inputs!$E$6*$E3903-cost_fx*Inputs!$D$6-$F3903)+(1-MIN(1,$H$50*$C3903))*(1-MIN(1,Inputs!$G$6*$D3903)*churn_nonbuyers)*(ic*Inputs!$C$6+fee_wd*Inputs!$E$6*(1-$B3903)+fee_fx*Inputs!$D$6-cost_acc-cost_wd*Inputs!$E$6*(1-$B3903)-cost_fx*Inputs!$D$6))</f>
        <v>186954.167644368</v>
      </c>
      <c r="H3903" s="0" t="n">
        <f aca="false">12*Inputs!$B$7*(MIN(1,$H$51*$C3903)*(ic*Inputs!$C$7+pE+fee_fx*Inputs!$D$7-cost_acc-cost_wd*Inputs!$E$7*$E3903-cost_fx*Inputs!$D$7-$F3903)+(1-MIN(1,$H$51*$C3903))*(1-MIN(1,Inputs!$G$7*$D3903)*churn_nonbuyers)*(ic*Inputs!$C$7+fee_wd*Inputs!$E$7*(1-$B3903)+fee_fx*Inputs!$D$7-cost_acc-cost_wd*Inputs!$E$7*(1-$B3903)-cost_fx*Inputs!$D$7))</f>
        <v>381929.232815287</v>
      </c>
      <c r="I3903" s="0" t="n">
        <f aca="false">12*Inputs!$B$8*(MIN(1,$H$52*$C3903)*(ic*Inputs!$C$8+pT-cost_acc-cost_wd*Inputs!$E$8-cost_fx*Inputs!$D$8-cost_ins)+(1-MIN(1,$H$52*$C3903))*(1-MIN(1,Inputs!$G$8*$D3903)*churn_nonbuyers)*(ic*Inputs!$C$8+fee_wd*Inputs!$E$8*(1-$B3903)+fee_fx*Inputs!$D$8-cost_acc-cost_wd*Inputs!$E$8*(1-$B3903)-cost_fx*Inputs!$D$8))</f>
        <v>111373.005744</v>
      </c>
      <c r="J3903" s="0" t="n">
        <f aca="false">G3903+H3903+I3903-fixed</f>
        <v>-19743.5937963442</v>
      </c>
      <c r="K3903" s="0" t="n">
        <f aca="false">12*Inputs!$B$6*(1-MIN(1,Inputs!$G$6*$D3903)*churn_nonbuyers)*(ic*Inputs!$C$6+fee_wd*Inputs!$E$6*(1-$B3903)+fee_fx*Inputs!$D$6-cost_acc-cost_wd*Inputs!$E$6*(1-$B3903)-cost_fx*Inputs!$D$6)</f>
        <v>146008.074207348</v>
      </c>
      <c r="L3903" s="0" t="n">
        <f aca="false">12*Inputs!$B$7*(1-MIN(1,Inputs!$G$7*$D3903)*churn_nonbuyers)*(ic*Inputs!$C$7+fee_wd*Inputs!$E$7*(1-$B3903)+fee_fx*Inputs!$D$7-cost_acc-cost_wd*Inputs!$E$7*(1-$B3903)-cost_fx*Inputs!$D$7)</f>
        <v>342939.667084409</v>
      </c>
      <c r="M3903" s="0" t="n">
        <f aca="false">12*Inputs!$B$8*(1-MIN(1,Inputs!$G$8*$D3903)*churn_nonbuyers)*(ic*Inputs!$C$8+fee_wd*Inputs!$E$8*(1-$B3903)+fee_fx*Inputs!$D$8-cost_acc-cost_wd*Inputs!$E$8*(1-$B3903)-cost_fx*Inputs!$D$8)</f>
        <v>0</v>
      </c>
      <c r="N3903" s="0" t="n">
        <f aca="false">K3903+L3903+I3903-fixed</f>
        <v>-99679.2529642433</v>
      </c>
      <c r="O3903" s="0" t="n">
        <f aca="false">K3903+L3903+M3903-fixed</f>
        <v>-211052.258708243</v>
      </c>
      <c r="P3903" s="0" t="n">
        <f aca="false">12*Inputs!$B$6*(1-MIN(1,Inputs!$F$6*$D3903))*(ic*Inputs!$C$6+flat_fee-cost_acc-cost_wd*Inputs!$E$6*$E3903-cost_fx*Inputs!$D$6)+12*Inputs!$B$7*(1-MIN(1,Inputs!$F$7*$D3903))*(ic*Inputs!$C$7+flat_fee-cost_acc-cost_wd*Inputs!$E$7*$E3903-cost_fx*Inputs!$D$7)+12*Inputs!$B$8*(1-MIN(1,Inputs!$F$8*$D3903))*(ic*Inputs!$C$8+flat_fee-cost_acc-cost_wd*Inputs!$E$8*$E3903-cost_fx*Inputs!$D$8)-fixed</f>
        <v>-325218.4119292</v>
      </c>
    </row>
    <row r="3904" customFormat="false" ht="15" hidden="false" customHeight="false" outlineLevel="0" collapsed="false">
      <c r="A3904" s="0" t="n">
        <v>3839</v>
      </c>
      <c r="B3904" s="0" t="n">
        <v>0.324552</v>
      </c>
      <c r="C3904" s="0" t="n">
        <v>1.062519</v>
      </c>
      <c r="D3904" s="0" t="n">
        <v>1.657511</v>
      </c>
      <c r="E3904" s="0" t="n">
        <v>1.242137</v>
      </c>
      <c r="F3904" s="0" t="n">
        <v>0.189661</v>
      </c>
      <c r="G3904" s="0" t="n">
        <f aca="false">12*Inputs!$B$6*(MIN(1,$H$50*$C3904)*(ic*Inputs!$C$6+pS+fee_fx*Inputs!$D$6-cost_acc-cost_wd*Inputs!$E$6*$E3904-cost_fx*Inputs!$D$6-$F3904)+(1-MIN(1,$H$50*$C3904))*(1-MIN(1,Inputs!$G$6*$D3904)*churn_nonbuyers)*(ic*Inputs!$C$6+fee_wd*Inputs!$E$6*(1-$B3904)+fee_fx*Inputs!$D$6-cost_acc-cost_wd*Inputs!$E$6*(1-$B3904)-cost_fx*Inputs!$D$6))</f>
        <v>197479.254314016</v>
      </c>
      <c r="H3904" s="0" t="n">
        <f aca="false">12*Inputs!$B$7*(MIN(1,$H$51*$C3904)*(ic*Inputs!$C$7+pE+fee_fx*Inputs!$D$7-cost_acc-cost_wd*Inputs!$E$7*$E3904-cost_fx*Inputs!$D$7-$F3904)+(1-MIN(1,$H$51*$C3904))*(1-MIN(1,Inputs!$G$7*$D3904)*churn_nonbuyers)*(ic*Inputs!$C$7+fee_wd*Inputs!$E$7*(1-$B3904)+fee_fx*Inputs!$D$7-cost_acc-cost_wd*Inputs!$E$7*(1-$B3904)-cost_fx*Inputs!$D$7))</f>
        <v>385479.051795461</v>
      </c>
      <c r="I3904" s="0" t="n">
        <f aca="false">12*Inputs!$B$8*(MIN(1,$H$52*$C3904)*(ic*Inputs!$C$8+pT-cost_acc-cost_wd*Inputs!$E$8-cost_fx*Inputs!$D$8-cost_ins)+(1-MIN(1,$H$52*$C3904))*(1-MIN(1,Inputs!$G$8*$D3904)*churn_nonbuyers)*(ic*Inputs!$C$8+fee_wd*Inputs!$E$8*(1-$B3904)+fee_fx*Inputs!$D$8-cost_acc-cost_wd*Inputs!$E$8*(1-$B3904)-cost_fx*Inputs!$D$8))</f>
        <v>153155.738736</v>
      </c>
      <c r="J3904" s="0" t="n">
        <f aca="false">G3904+H3904+I3904-fixed</f>
        <v>36114.044845477</v>
      </c>
      <c r="K3904" s="0" t="n">
        <f aca="false">12*Inputs!$B$6*(1-MIN(1,Inputs!$G$6*$D3904)*churn_nonbuyers)*(ic*Inputs!$C$6+fee_wd*Inputs!$E$6*(1-$B3904)+fee_fx*Inputs!$D$6-cost_acc-cost_wd*Inputs!$E$6*(1-$B3904)-cost_fx*Inputs!$D$6)</f>
        <v>142030.030392518</v>
      </c>
      <c r="L3904" s="0" t="n">
        <f aca="false">12*Inputs!$B$7*(1-MIN(1,Inputs!$G$7*$D3904)*churn_nonbuyers)*(ic*Inputs!$C$7+fee_wd*Inputs!$E$7*(1-$B3904)+fee_fx*Inputs!$D$7-cost_acc-cost_wd*Inputs!$E$7*(1-$B3904)-cost_fx*Inputs!$D$7)</f>
        <v>338739.196507511</v>
      </c>
      <c r="M3904" s="0" t="n">
        <f aca="false">12*Inputs!$B$8*(1-MIN(1,Inputs!$G$8*$D3904)*churn_nonbuyers)*(ic*Inputs!$C$8+fee_wd*Inputs!$E$8*(1-$B3904)+fee_fx*Inputs!$D$8-cost_acc-cost_wd*Inputs!$E$8*(1-$B3904)-cost_fx*Inputs!$D$8)</f>
        <v>0</v>
      </c>
      <c r="N3904" s="0" t="n">
        <f aca="false">K3904+L3904+I3904-fixed</f>
        <v>-66075.0343639706</v>
      </c>
      <c r="O3904" s="0" t="n">
        <f aca="false">K3904+L3904+M3904-fixed</f>
        <v>-219230.773099971</v>
      </c>
      <c r="P3904" s="0" t="n">
        <f aca="false">12*Inputs!$B$6*(1-MIN(1,Inputs!$F$6*$D3904))*(ic*Inputs!$C$6+flat_fee-cost_acc-cost_wd*Inputs!$E$6*$E3904-cost_fx*Inputs!$D$6)+12*Inputs!$B$7*(1-MIN(1,Inputs!$F$7*$D3904))*(ic*Inputs!$C$7+flat_fee-cost_acc-cost_wd*Inputs!$E$7*$E3904-cost_fx*Inputs!$D$7)+12*Inputs!$B$8*(1-MIN(1,Inputs!$F$8*$D3904))*(ic*Inputs!$C$8+flat_fee-cost_acc-cost_wd*Inputs!$E$8*$E3904-cost_fx*Inputs!$D$8)-fixed</f>
        <v>-366710.18936632</v>
      </c>
    </row>
    <row r="3905" customFormat="false" ht="15" hidden="false" customHeight="false" outlineLevel="0" collapsed="false">
      <c r="A3905" s="0" t="n">
        <v>3840</v>
      </c>
      <c r="B3905" s="0" t="n">
        <v>0.236281</v>
      </c>
      <c r="C3905" s="0" t="n">
        <v>0.87568</v>
      </c>
      <c r="D3905" s="0" t="n">
        <v>1.393477</v>
      </c>
      <c r="E3905" s="0" t="n">
        <v>1.307034</v>
      </c>
      <c r="F3905" s="0" t="n">
        <v>0.154311</v>
      </c>
      <c r="G3905" s="0" t="n">
        <f aca="false">12*Inputs!$B$6*(MIN(1,$H$50*$C3905)*(ic*Inputs!$C$6+pS+fee_fx*Inputs!$D$6-cost_acc-cost_wd*Inputs!$E$6*$E3905-cost_fx*Inputs!$D$6-$F3905)+(1-MIN(1,$H$50*$C3905))*(1-MIN(1,Inputs!$G$6*$D3905)*churn_nonbuyers)*(ic*Inputs!$C$6+fee_wd*Inputs!$E$6*(1-$B3905)+fee_fx*Inputs!$D$6-cost_acc-cost_wd*Inputs!$E$6*(1-$B3905)-cost_fx*Inputs!$D$6))</f>
        <v>200030.864243071</v>
      </c>
      <c r="H3905" s="0" t="n">
        <f aca="false">12*Inputs!$B$7*(MIN(1,$H$51*$C3905)*(ic*Inputs!$C$7+pE+fee_fx*Inputs!$D$7-cost_acc-cost_wd*Inputs!$E$7*$E3905-cost_fx*Inputs!$D$7-$F3905)+(1-MIN(1,$H$51*$C3905))*(1-MIN(1,Inputs!$G$7*$D3905)*churn_nonbuyers)*(ic*Inputs!$C$7+fee_wd*Inputs!$E$7*(1-$B3905)+fee_fx*Inputs!$D$7-cost_acc-cost_wd*Inputs!$E$7*(1-$B3905)-cost_fx*Inputs!$D$7))</f>
        <v>382244.396158118</v>
      </c>
      <c r="I3905" s="0" t="n">
        <f aca="false">12*Inputs!$B$8*(MIN(1,$H$52*$C3905)*(ic*Inputs!$C$8+pT-cost_acc-cost_wd*Inputs!$E$8-cost_fx*Inputs!$D$8-cost_ins)+(1-MIN(1,$H$52*$C3905))*(1-MIN(1,Inputs!$G$8*$D3905)*churn_nonbuyers)*(ic*Inputs!$C$8+fee_wd*Inputs!$E$8*(1-$B3905)+fee_fx*Inputs!$D$8-cost_acc-cost_wd*Inputs!$E$8*(1-$B3905)-cost_fx*Inputs!$D$8))</f>
        <v>129219.49037302</v>
      </c>
      <c r="J3905" s="0" t="n">
        <f aca="false">G3905+H3905+I3905-fixed</f>
        <v>11494.7507742092</v>
      </c>
      <c r="K3905" s="0" t="n">
        <f aca="false">12*Inputs!$B$6*(1-MIN(1,Inputs!$G$6*$D3905)*churn_nonbuyers)*(ic*Inputs!$C$6+fee_wd*Inputs!$E$6*(1-$B3905)+fee_fx*Inputs!$D$6-cost_acc-cost_wd*Inputs!$E$6*(1-$B3905)-cost_fx*Inputs!$D$6)</f>
        <v>155899.903241066</v>
      </c>
      <c r="L3905" s="0" t="n">
        <f aca="false">12*Inputs!$B$7*(1-MIN(1,Inputs!$G$7*$D3905)*churn_nonbuyers)*(ic*Inputs!$C$7+fee_wd*Inputs!$E$7*(1-$B3905)+fee_fx*Inputs!$D$7-cost_acc-cost_wd*Inputs!$E$7*(1-$B3905)-cost_fx*Inputs!$D$7)</f>
        <v>353742.40744864</v>
      </c>
      <c r="M3905" s="0" t="n">
        <f aca="false">12*Inputs!$B$8*(1-MIN(1,Inputs!$G$8*$D3905)*churn_nonbuyers)*(ic*Inputs!$C$8+fee_wd*Inputs!$E$8*(1-$B3905)+fee_fx*Inputs!$D$8-cost_acc-cost_wd*Inputs!$E$8*(1-$B3905)-cost_fx*Inputs!$D$8)</f>
        <v>7739.75891164321</v>
      </c>
      <c r="N3905" s="0" t="n">
        <f aca="false">K3905+L3905+I3905-fixed</f>
        <v>-61138.1989372739</v>
      </c>
      <c r="O3905" s="0" t="n">
        <f aca="false">K3905+L3905+M3905-fixed</f>
        <v>-182617.93039865</v>
      </c>
      <c r="P3905" s="0" t="n">
        <f aca="false">12*Inputs!$B$6*(1-MIN(1,Inputs!$F$6*$D3905))*(ic*Inputs!$C$6+flat_fee-cost_acc-cost_wd*Inputs!$E$6*$E3905-cost_fx*Inputs!$D$6)+12*Inputs!$B$7*(1-MIN(1,Inputs!$F$7*$D3905))*(ic*Inputs!$C$7+flat_fee-cost_acc-cost_wd*Inputs!$E$7*$E3905-cost_fx*Inputs!$D$7)+12*Inputs!$B$8*(1-MIN(1,Inputs!$F$8*$D3905))*(ic*Inputs!$C$8+flat_fee-cost_acc-cost_wd*Inputs!$E$8*$E3905-cost_fx*Inputs!$D$8)-fixed</f>
        <v>-255064.78952368</v>
      </c>
    </row>
    <row r="3906" customFormat="false" ht="15" hidden="false" customHeight="false" outlineLevel="0" collapsed="false">
      <c r="A3906" s="0" t="n">
        <v>3841</v>
      </c>
      <c r="B3906" s="0" t="n">
        <v>0.127884</v>
      </c>
      <c r="C3906" s="0" t="n">
        <v>0.976084</v>
      </c>
      <c r="D3906" s="0" t="n">
        <v>0.77548</v>
      </c>
      <c r="E3906" s="0" t="n">
        <v>1.170072</v>
      </c>
      <c r="F3906" s="0" t="n">
        <v>0.366327</v>
      </c>
      <c r="G3906" s="0" t="n">
        <f aca="false">12*Inputs!$B$6*(MIN(1,$H$50*$C3906)*(ic*Inputs!$C$6+pS+fee_fx*Inputs!$D$6-cost_acc-cost_wd*Inputs!$E$6*$E3906-cost_fx*Inputs!$D$6-$F3906)+(1-MIN(1,$H$50*$C3906))*(1-MIN(1,Inputs!$G$6*$D3906)*churn_nonbuyers)*(ic*Inputs!$C$6+fee_wd*Inputs!$E$6*(1-$B3906)+fee_fx*Inputs!$D$6-cost_acc-cost_wd*Inputs!$E$6*(1-$B3906)-cost_fx*Inputs!$D$6))</f>
        <v>222009.009746588</v>
      </c>
      <c r="H3906" s="0" t="n">
        <f aca="false">12*Inputs!$B$7*(MIN(1,$H$51*$C3906)*(ic*Inputs!$C$7+pE+fee_fx*Inputs!$D$7-cost_acc-cost_wd*Inputs!$E$7*$E3906-cost_fx*Inputs!$D$7-$F3906)+(1-MIN(1,$H$51*$C3906))*(1-MIN(1,Inputs!$G$7*$D3906)*churn_nonbuyers)*(ic*Inputs!$C$7+fee_wd*Inputs!$E$7*(1-$B3906)+fee_fx*Inputs!$D$7-cost_acc-cost_wd*Inputs!$E$7*(1-$B3906)-cost_fx*Inputs!$D$7))</f>
        <v>402458.638530231</v>
      </c>
      <c r="I3906" s="0" t="n">
        <f aca="false">12*Inputs!$B$8*(MIN(1,$H$52*$C3906)*(ic*Inputs!$C$8+pT-cost_acc-cost_wd*Inputs!$E$8-cost_fx*Inputs!$D$8-cost_ins)+(1-MIN(1,$H$52*$C3906))*(1-MIN(1,Inputs!$G$8*$D3906)*churn_nonbuyers)*(ic*Inputs!$C$8+fee_wd*Inputs!$E$8*(1-$B3906)+fee_fx*Inputs!$D$8-cost_acc-cost_wd*Inputs!$E$8*(1-$B3906)-cost_fx*Inputs!$D$8))</f>
        <v>187071.383507998</v>
      </c>
      <c r="J3906" s="0" t="n">
        <f aca="false">G3906+H3906+I3906-fixed</f>
        <v>111539.031784817</v>
      </c>
      <c r="K3906" s="0" t="n">
        <f aca="false">12*Inputs!$B$6*(1-MIN(1,Inputs!$G$6*$D3906)*churn_nonbuyers)*(ic*Inputs!$C$6+fee_wd*Inputs!$E$6*(1-$B3906)+fee_fx*Inputs!$D$6-cost_acc-cost_wd*Inputs!$E$6*(1-$B3906)-cost_fx*Inputs!$D$6)</f>
        <v>176081.900287104</v>
      </c>
      <c r="L3906" s="0" t="n">
        <f aca="false">12*Inputs!$B$7*(1-MIN(1,Inputs!$G$7*$D3906)*churn_nonbuyers)*(ic*Inputs!$C$7+fee_wd*Inputs!$E$7*(1-$B3906)+fee_fx*Inputs!$D$7-cost_acc-cost_wd*Inputs!$E$7*(1-$B3906)-cost_fx*Inputs!$D$7)</f>
        <v>375832.918732262</v>
      </c>
      <c r="M3906" s="0" t="n">
        <f aca="false">12*Inputs!$B$8*(1-MIN(1,Inputs!$G$8*$D3906)*churn_nonbuyers)*(ic*Inputs!$C$8+fee_wd*Inputs!$E$8*(1-$B3906)+fee_fx*Inputs!$D$8-cost_acc-cost_wd*Inputs!$E$8*(1-$B3906)-cost_fx*Inputs!$D$8)</f>
        <v>146412.059473152</v>
      </c>
      <c r="N3906" s="0" t="n">
        <f aca="false">K3906+L3906+I3906-fixed</f>
        <v>38986.202527364</v>
      </c>
      <c r="O3906" s="0" t="n">
        <f aca="false">K3906+L3906+M3906-fixed</f>
        <v>-1673.12150748144</v>
      </c>
      <c r="P3906" s="0" t="n">
        <f aca="false">12*Inputs!$B$6*(1-MIN(1,Inputs!$F$6*$D3906))*(ic*Inputs!$C$6+flat_fee-cost_acc-cost_wd*Inputs!$E$6*$E3906-cost_fx*Inputs!$D$6)+12*Inputs!$B$7*(1-MIN(1,Inputs!$F$7*$D3906))*(ic*Inputs!$C$7+flat_fee-cost_acc-cost_wd*Inputs!$E$7*$E3906-cost_fx*Inputs!$D$7)+12*Inputs!$B$8*(1-MIN(1,Inputs!$F$8*$D3906))*(ic*Inputs!$C$8+flat_fee-cost_acc-cost_wd*Inputs!$E$8*$E3906-cost_fx*Inputs!$D$8)-fixed</f>
        <v>114449.7148544</v>
      </c>
    </row>
    <row r="3907" customFormat="false" ht="15" hidden="false" customHeight="false" outlineLevel="0" collapsed="false">
      <c r="A3907" s="0" t="n">
        <v>3842</v>
      </c>
      <c r="B3907" s="0" t="n">
        <v>0.224837</v>
      </c>
      <c r="C3907" s="0" t="n">
        <v>0.933799</v>
      </c>
      <c r="D3907" s="0" t="n">
        <v>1.498025</v>
      </c>
      <c r="E3907" s="0" t="n">
        <v>1.146109</v>
      </c>
      <c r="F3907" s="0" t="n">
        <v>0.386198</v>
      </c>
      <c r="G3907" s="0" t="n">
        <f aca="false">12*Inputs!$B$6*(MIN(1,$H$50*$C3907)*(ic*Inputs!$C$6+pS+fee_fx*Inputs!$D$6-cost_acc-cost_wd*Inputs!$E$6*$E3907-cost_fx*Inputs!$D$6-$F3907)+(1-MIN(1,$H$50*$C3907))*(1-MIN(1,Inputs!$G$6*$D3907)*churn_nonbuyers)*(ic*Inputs!$C$6+fee_wd*Inputs!$E$6*(1-$B3907)+fee_fx*Inputs!$D$6-cost_acc-cost_wd*Inputs!$E$6*(1-$B3907)-cost_fx*Inputs!$D$6))</f>
        <v>202033.186147319</v>
      </c>
      <c r="H3907" s="0" t="n">
        <f aca="false">12*Inputs!$B$7*(MIN(1,$H$51*$C3907)*(ic*Inputs!$C$7+pE+fee_fx*Inputs!$D$7-cost_acc-cost_wd*Inputs!$E$7*$E3907-cost_fx*Inputs!$D$7-$F3907)+(1-MIN(1,$H$51*$C3907))*(1-MIN(1,Inputs!$G$7*$D3907)*churn_nonbuyers)*(ic*Inputs!$C$7+fee_wd*Inputs!$E$7*(1-$B3907)+fee_fx*Inputs!$D$7-cost_acc-cost_wd*Inputs!$E$7*(1-$B3907)-cost_fx*Inputs!$D$7))</f>
        <v>389235.503973569</v>
      </c>
      <c r="I3907" s="0" t="n">
        <f aca="false">12*Inputs!$B$8*(MIN(1,$H$52*$C3907)*(ic*Inputs!$C$8+pT-cost_acc-cost_wd*Inputs!$E$8-cost_fx*Inputs!$D$8-cost_ins)+(1-MIN(1,$H$52*$C3907))*(1-MIN(1,Inputs!$G$8*$D3907)*churn_nonbuyers)*(ic*Inputs!$C$8+fee_wd*Inputs!$E$8*(1-$B3907)+fee_fx*Inputs!$D$8-cost_acc-cost_wd*Inputs!$E$8*(1-$B3907)-cost_fx*Inputs!$D$8))</f>
        <v>134601.523056</v>
      </c>
      <c r="J3907" s="0" t="n">
        <f aca="false">G3907+H3907+I3907-fixed</f>
        <v>25870.2131768884</v>
      </c>
      <c r="K3907" s="0" t="n">
        <f aca="false">12*Inputs!$B$6*(1-MIN(1,Inputs!$G$6*$D3907)*churn_nonbuyers)*(ic*Inputs!$C$6+fee_wd*Inputs!$E$6*(1-$B3907)+fee_fx*Inputs!$D$6-cost_acc-cost_wd*Inputs!$E$6*(1-$B3907)-cost_fx*Inputs!$D$6)</f>
        <v>156548.42241786</v>
      </c>
      <c r="L3907" s="0" t="n">
        <f aca="false">12*Inputs!$B$7*(1-MIN(1,Inputs!$G$7*$D3907)*churn_nonbuyers)*(ic*Inputs!$C$7+fee_wd*Inputs!$E$7*(1-$B3907)+fee_fx*Inputs!$D$7-cost_acc-cost_wd*Inputs!$E$7*(1-$B3907)-cost_fx*Inputs!$D$7)</f>
        <v>354158.387050716</v>
      </c>
      <c r="M3907" s="0" t="n">
        <f aca="false">12*Inputs!$B$8*(1-MIN(1,Inputs!$G$8*$D3907)*churn_nonbuyers)*(ic*Inputs!$C$8+fee_wd*Inputs!$E$8*(1-$B3907)+fee_fx*Inputs!$D$8-cost_acc-cost_wd*Inputs!$E$8*(1-$B3907)-cost_fx*Inputs!$D$8)</f>
        <v>0</v>
      </c>
      <c r="N3907" s="0" t="n">
        <f aca="false">K3907+L3907+I3907-fixed</f>
        <v>-54691.667475424</v>
      </c>
      <c r="O3907" s="0" t="n">
        <f aca="false">K3907+L3907+M3907-fixed</f>
        <v>-189293.190531424</v>
      </c>
      <c r="P3907" s="0" t="n">
        <f aca="false">12*Inputs!$B$6*(1-MIN(1,Inputs!$F$6*$D3907))*(ic*Inputs!$C$6+flat_fee-cost_acc-cost_wd*Inputs!$E$6*$E3907-cost_fx*Inputs!$D$6)+12*Inputs!$B$7*(1-MIN(1,Inputs!$F$7*$D3907))*(ic*Inputs!$C$7+flat_fee-cost_acc-cost_wd*Inputs!$E$7*$E3907-cost_fx*Inputs!$D$7)+12*Inputs!$B$8*(1-MIN(1,Inputs!$F$8*$D3907))*(ic*Inputs!$C$8+flat_fee-cost_acc-cost_wd*Inputs!$E$8*$E3907-cost_fx*Inputs!$D$8)-fixed</f>
        <v>-256033.505866</v>
      </c>
    </row>
    <row r="3908" customFormat="false" ht="15" hidden="false" customHeight="false" outlineLevel="0" collapsed="false">
      <c r="A3908" s="0" t="n">
        <v>3843</v>
      </c>
      <c r="B3908" s="0" t="n">
        <v>0.193323</v>
      </c>
      <c r="C3908" s="0" t="n">
        <v>0.968363</v>
      </c>
      <c r="D3908" s="0" t="n">
        <v>1.41434</v>
      </c>
      <c r="E3908" s="0" t="n">
        <v>1.292269</v>
      </c>
      <c r="F3908" s="0" t="n">
        <v>0.362684</v>
      </c>
      <c r="G3908" s="0" t="n">
        <f aca="false">12*Inputs!$B$6*(MIN(1,$H$50*$C3908)*(ic*Inputs!$C$6+pS+fee_fx*Inputs!$D$6-cost_acc-cost_wd*Inputs!$E$6*$E3908-cost_fx*Inputs!$D$6-$F3908)+(1-MIN(1,$H$50*$C3908))*(1-MIN(1,Inputs!$G$6*$D3908)*churn_nonbuyers)*(ic*Inputs!$C$6+fee_wd*Inputs!$E$6*(1-$B3908)+fee_fx*Inputs!$D$6-cost_acc-cost_wd*Inputs!$E$6*(1-$B3908)-cost_fx*Inputs!$D$6))</f>
        <v>205524.037663672</v>
      </c>
      <c r="H3908" s="0" t="n">
        <f aca="false">12*Inputs!$B$7*(MIN(1,$H$51*$C3908)*(ic*Inputs!$C$7+pE+fee_fx*Inputs!$D$7-cost_acc-cost_wd*Inputs!$E$7*$E3908-cost_fx*Inputs!$D$7-$F3908)+(1-MIN(1,$H$51*$C3908))*(1-MIN(1,Inputs!$G$7*$D3908)*churn_nonbuyers)*(ic*Inputs!$C$7+fee_wd*Inputs!$E$7*(1-$B3908)+fee_fx*Inputs!$D$7-cost_acc-cost_wd*Inputs!$E$7*(1-$B3908)-cost_fx*Inputs!$D$7))</f>
        <v>378773.114285471</v>
      </c>
      <c r="I3908" s="0" t="n">
        <f aca="false">12*Inputs!$B$8*(MIN(1,$H$52*$C3908)*(ic*Inputs!$C$8+pT-cost_acc-cost_wd*Inputs!$E$8-cost_fx*Inputs!$D$8-cost_ins)+(1-MIN(1,$H$52*$C3908))*(1-MIN(1,Inputs!$G$8*$D3908)*churn_nonbuyers)*(ic*Inputs!$C$8+fee_wd*Inputs!$E$8*(1-$B3908)+fee_fx*Inputs!$D$8-cost_acc-cost_wd*Inputs!$E$8*(1-$B3908)-cost_fx*Inputs!$D$8))</f>
        <v>140601.424903355</v>
      </c>
      <c r="J3908" s="0" t="n">
        <f aca="false">G3908+H3908+I3908-fixed</f>
        <v>24898.5768524985</v>
      </c>
      <c r="K3908" s="0" t="n">
        <f aca="false">12*Inputs!$B$6*(1-MIN(1,Inputs!$G$6*$D3908)*churn_nonbuyers)*(ic*Inputs!$C$6+fee_wd*Inputs!$E$6*(1-$B3908)+fee_fx*Inputs!$D$6-cost_acc-cost_wd*Inputs!$E$6*(1-$B3908)-cost_fx*Inputs!$D$6)</f>
        <v>161473.596853104</v>
      </c>
      <c r="L3908" s="0" t="n">
        <f aca="false">12*Inputs!$B$7*(1-MIN(1,Inputs!$G$7*$D3908)*churn_nonbuyers)*(ic*Inputs!$C$7+fee_wd*Inputs!$E$7*(1-$B3908)+fee_fx*Inputs!$D$7-cost_acc-cost_wd*Inputs!$E$7*(1-$B3908)-cost_fx*Inputs!$D$7)</f>
        <v>359434.824991862</v>
      </c>
      <c r="M3908" s="0" t="n">
        <f aca="false">12*Inputs!$B$8*(1-MIN(1,Inputs!$G$8*$D3908)*churn_nonbuyers)*(ic*Inputs!$C$8+fee_wd*Inputs!$E$8*(1-$B3908)+fee_fx*Inputs!$D$8-cost_acc-cost_wd*Inputs!$E$8*(1-$B3908)-cost_fx*Inputs!$D$8)</f>
        <v>3159.15438115204</v>
      </c>
      <c r="N3908" s="0" t="n">
        <f aca="false">K3908+L3908+I3908-fixed</f>
        <v>-38490.1532516785</v>
      </c>
      <c r="O3908" s="0" t="n">
        <f aca="false">K3908+L3908+M3908-fixed</f>
        <v>-175932.423773882</v>
      </c>
      <c r="P3908" s="0" t="n">
        <f aca="false">12*Inputs!$B$6*(1-MIN(1,Inputs!$F$6*$D3908))*(ic*Inputs!$C$6+flat_fee-cost_acc-cost_wd*Inputs!$E$6*$E3908-cost_fx*Inputs!$D$6)+12*Inputs!$B$7*(1-MIN(1,Inputs!$F$7*$D3908))*(ic*Inputs!$C$7+flat_fee-cost_acc-cost_wd*Inputs!$E$7*$E3908-cost_fx*Inputs!$D$7)+12*Inputs!$B$8*(1-MIN(1,Inputs!$F$8*$D3908))*(ic*Inputs!$C$8+flat_fee-cost_acc-cost_wd*Inputs!$E$8*$E3908-cost_fx*Inputs!$D$8)-fixed</f>
        <v>-260382.4385296</v>
      </c>
    </row>
    <row r="3909" customFormat="false" ht="15" hidden="false" customHeight="false" outlineLevel="0" collapsed="false">
      <c r="A3909" s="0" t="n">
        <v>3844</v>
      </c>
      <c r="B3909" s="0" t="n">
        <v>0.393415</v>
      </c>
      <c r="C3909" s="0" t="n">
        <v>0.817977</v>
      </c>
      <c r="D3909" s="0" t="n">
        <v>1.250398</v>
      </c>
      <c r="E3909" s="0" t="n">
        <v>1.182993</v>
      </c>
      <c r="F3909" s="0" t="n">
        <v>0.221475</v>
      </c>
      <c r="G3909" s="0" t="n">
        <f aca="false">12*Inputs!$B$6*(MIN(1,$H$50*$C3909)*(ic*Inputs!$C$6+pS+fee_fx*Inputs!$D$6-cost_acc-cost_wd*Inputs!$E$6*$E3909-cost_fx*Inputs!$D$6-$F3909)+(1-MIN(1,$H$50*$C3909))*(1-MIN(1,Inputs!$G$6*$D3909)*churn_nonbuyers)*(ic*Inputs!$C$6+fee_wd*Inputs!$E$6*(1-$B3909)+fee_fx*Inputs!$D$6-cost_acc-cost_wd*Inputs!$E$6*(1-$B3909)-cost_fx*Inputs!$D$6))</f>
        <v>179490.620342068</v>
      </c>
      <c r="H3909" s="0" t="n">
        <f aca="false">12*Inputs!$B$7*(MIN(1,$H$51*$C3909)*(ic*Inputs!$C$7+pE+fee_fx*Inputs!$D$7-cost_acc-cost_wd*Inputs!$E$7*$E3909-cost_fx*Inputs!$D$7-$F3909)+(1-MIN(1,$H$51*$C3909))*(1-MIN(1,Inputs!$G$7*$D3909)*churn_nonbuyers)*(ic*Inputs!$C$7+fee_wd*Inputs!$E$7*(1-$B3909)+fee_fx*Inputs!$D$7-cost_acc-cost_wd*Inputs!$E$7*(1-$B3909)-cost_fx*Inputs!$D$7))</f>
        <v>375303.675352519</v>
      </c>
      <c r="I3909" s="0" t="n">
        <f aca="false">12*Inputs!$B$8*(MIN(1,$H$52*$C3909)*(ic*Inputs!$C$8+pT-cost_acc-cost_wd*Inputs!$E$8-cost_fx*Inputs!$D$8-cost_ins)+(1-MIN(1,$H$52*$C3909))*(1-MIN(1,Inputs!$G$8*$D3909)*churn_nonbuyers)*(ic*Inputs!$C$8+fee_wd*Inputs!$E$8*(1-$B3909)+fee_fx*Inputs!$D$8-cost_acc-cost_wd*Inputs!$E$8*(1-$B3909)-cost_fx*Inputs!$D$8))</f>
        <v>134299.523699756</v>
      </c>
      <c r="J3909" s="0" t="n">
        <f aca="false">G3909+H3909+I3909-fixed</f>
        <v>-10906.1806056566</v>
      </c>
      <c r="K3909" s="0" t="n">
        <f aca="false">12*Inputs!$B$6*(1-MIN(1,Inputs!$G$6*$D3909)*churn_nonbuyers)*(ic*Inputs!$C$6+fee_wd*Inputs!$E$6*(1-$B3909)+fee_fx*Inputs!$D$6-cost_acc-cost_wd*Inputs!$E$6*(1-$B3909)-cost_fx*Inputs!$D$6)</f>
        <v>135886.090530024</v>
      </c>
      <c r="L3909" s="0" t="n">
        <f aca="false">12*Inputs!$B$7*(1-MIN(1,Inputs!$G$7*$D3909)*churn_nonbuyers)*(ic*Inputs!$C$7+fee_wd*Inputs!$E$7*(1-$B3909)+fee_fx*Inputs!$D$7-cost_acc-cost_wd*Inputs!$E$7*(1-$B3909)-cost_fx*Inputs!$D$7)</f>
        <v>333548.543214014</v>
      </c>
      <c r="M3909" s="0" t="n">
        <f aca="false">12*Inputs!$B$8*(1-MIN(1,Inputs!$G$8*$D3909)*churn_nonbuyers)*(ic*Inputs!$C$8+fee_wd*Inputs!$E$8*(1-$B3909)+fee_fx*Inputs!$D$8-cost_acc-cost_wd*Inputs!$E$8*(1-$B3909)-cost_fx*Inputs!$D$8)</f>
        <v>38353.836020112</v>
      </c>
      <c r="N3909" s="0" t="n">
        <f aca="false">K3909+L3909+I3909-fixed</f>
        <v>-96265.8425562059</v>
      </c>
      <c r="O3909" s="0" t="n">
        <f aca="false">K3909+L3909+M3909-fixed</f>
        <v>-192211.53023585</v>
      </c>
      <c r="P3909" s="0" t="n">
        <f aca="false">12*Inputs!$B$6*(1-MIN(1,Inputs!$F$6*$D3909))*(ic*Inputs!$C$6+flat_fee-cost_acc-cost_wd*Inputs!$E$6*$E3909-cost_fx*Inputs!$D$6)+12*Inputs!$B$7*(1-MIN(1,Inputs!$F$7*$D3909))*(ic*Inputs!$C$7+flat_fee-cost_acc-cost_wd*Inputs!$E$7*$E3909-cost_fx*Inputs!$D$7)+12*Inputs!$B$8*(1-MIN(1,Inputs!$F$8*$D3909))*(ic*Inputs!$C$8+flat_fee-cost_acc-cost_wd*Inputs!$E$8*$E3909-cost_fx*Inputs!$D$8)-fixed</f>
        <v>-138790.35985264</v>
      </c>
    </row>
    <row r="3910" customFormat="false" ht="15" hidden="false" customHeight="false" outlineLevel="0" collapsed="false">
      <c r="A3910" s="0" t="n">
        <v>3845</v>
      </c>
      <c r="B3910" s="0" t="n">
        <v>0.073505</v>
      </c>
      <c r="C3910" s="0" t="n">
        <v>0.954788</v>
      </c>
      <c r="D3910" s="0" t="n">
        <v>0.932996</v>
      </c>
      <c r="E3910" s="0" t="n">
        <v>1.273991</v>
      </c>
      <c r="F3910" s="0" t="n">
        <v>0.105471</v>
      </c>
      <c r="G3910" s="0" t="n">
        <f aca="false">12*Inputs!$B$6*(MIN(1,$H$50*$C3910)*(ic*Inputs!$C$6+pS+fee_fx*Inputs!$D$6-cost_acc-cost_wd*Inputs!$E$6*$E3910-cost_fx*Inputs!$D$6-$F3910)+(1-MIN(1,$H$50*$C3910))*(1-MIN(1,Inputs!$G$6*$D3910)*churn_nonbuyers)*(ic*Inputs!$C$6+fee_wd*Inputs!$E$6*(1-$B3910)+fee_fx*Inputs!$D$6-cost_acc-cost_wd*Inputs!$E$6*(1-$B3910)-cost_fx*Inputs!$D$6))</f>
        <v>230021.865195692</v>
      </c>
      <c r="H3910" s="0" t="n">
        <f aca="false">12*Inputs!$B$7*(MIN(1,$H$51*$C3910)*(ic*Inputs!$C$7+pE+fee_fx*Inputs!$D$7-cost_acc-cost_wd*Inputs!$E$7*$E3910-cost_fx*Inputs!$D$7-$F3910)+(1-MIN(1,$H$51*$C3910))*(1-MIN(1,Inputs!$G$7*$D3910)*churn_nonbuyers)*(ic*Inputs!$C$7+fee_wd*Inputs!$E$7*(1-$B3910)+fee_fx*Inputs!$D$7-cost_acc-cost_wd*Inputs!$E$7*(1-$B3910)-cost_fx*Inputs!$D$7))</f>
        <v>408374.121973889</v>
      </c>
      <c r="I3910" s="0" t="n">
        <f aca="false">12*Inputs!$B$8*(MIN(1,$H$52*$C3910)*(ic*Inputs!$C$8+pT-cost_acc-cost_wd*Inputs!$E$8-cost_fx*Inputs!$D$8-cost_ins)+(1-MIN(1,$H$52*$C3910))*(1-MIN(1,Inputs!$G$8*$D3910)*churn_nonbuyers)*(ic*Inputs!$C$8+fee_wd*Inputs!$E$8*(1-$B3910)+fee_fx*Inputs!$D$8-cost_acc-cost_wd*Inputs!$E$8*(1-$B3910)-cost_fx*Inputs!$D$8))</f>
        <v>174773.279510853</v>
      </c>
      <c r="J3910" s="0" t="n">
        <f aca="false">G3910+H3910+I3910-fixed</f>
        <v>113169.266680435</v>
      </c>
      <c r="K3910" s="0" t="n">
        <f aca="false">12*Inputs!$B$6*(1-MIN(1,Inputs!$G$6*$D3910)*churn_nonbuyers)*(ic*Inputs!$C$6+fee_wd*Inputs!$E$6*(1-$B3910)+fee_fx*Inputs!$D$6-cost_acc-cost_wd*Inputs!$E$6*(1-$B3910)-cost_fx*Inputs!$D$6)</f>
        <v>182104.455391056</v>
      </c>
      <c r="L3910" s="0" t="n">
        <f aca="false">12*Inputs!$B$7*(1-MIN(1,Inputs!$G$7*$D3910)*churn_nonbuyers)*(ic*Inputs!$C$7+fee_wd*Inputs!$E$7*(1-$B3910)+fee_fx*Inputs!$D$7-cost_acc-cost_wd*Inputs!$E$7*(1-$B3910)-cost_fx*Inputs!$D$7)</f>
        <v>381626.025426634</v>
      </c>
      <c r="M3910" s="0" t="n">
        <f aca="false">12*Inputs!$B$8*(1-MIN(1,Inputs!$G$8*$D3910)*churn_nonbuyers)*(ic*Inputs!$C$8+fee_wd*Inputs!$E$8*(1-$B3910)+fee_fx*Inputs!$D$8-cost_acc-cost_wd*Inputs!$E$8*(1-$B3910)-cost_fx*Inputs!$D$8)</f>
        <v>112005.117584928</v>
      </c>
      <c r="N3910" s="0" t="n">
        <f aca="false">K3910+L3910+I3910-fixed</f>
        <v>38503.7603285428</v>
      </c>
      <c r="O3910" s="0" t="n">
        <f aca="false">K3910+L3910+M3910-fixed</f>
        <v>-24264.4015973825</v>
      </c>
      <c r="P3910" s="0" t="n">
        <f aca="false">12*Inputs!$B$6*(1-MIN(1,Inputs!$F$6*$D3910))*(ic*Inputs!$C$6+flat_fee-cost_acc-cost_wd*Inputs!$E$6*$E3910-cost_fx*Inputs!$D$6)+12*Inputs!$B$7*(1-MIN(1,Inputs!$F$7*$D3910))*(ic*Inputs!$C$7+flat_fee-cost_acc-cost_wd*Inputs!$E$7*$E3910-cost_fx*Inputs!$D$7)+12*Inputs!$B$8*(1-MIN(1,Inputs!$F$8*$D3910))*(ic*Inputs!$C$8+flat_fee-cost_acc-cost_wd*Inputs!$E$8*$E3910-cost_fx*Inputs!$D$8)-fixed</f>
        <v>-14512.71859936</v>
      </c>
    </row>
    <row r="3911" customFormat="false" ht="15" hidden="false" customHeight="false" outlineLevel="0" collapsed="false">
      <c r="A3911" s="0" t="n">
        <v>3846</v>
      </c>
      <c r="B3911" s="0" t="n">
        <v>0.203576</v>
      </c>
      <c r="C3911" s="0" t="n">
        <v>0.956173</v>
      </c>
      <c r="D3911" s="0" t="n">
        <v>1.211858</v>
      </c>
      <c r="E3911" s="0" t="n">
        <v>1.111037</v>
      </c>
      <c r="F3911" s="0" t="n">
        <v>0.283718</v>
      </c>
      <c r="G3911" s="0" t="n">
        <f aca="false">12*Inputs!$B$6*(MIN(1,$H$50*$C3911)*(ic*Inputs!$C$6+pS+fee_fx*Inputs!$D$6-cost_acc-cost_wd*Inputs!$E$6*$E3911-cost_fx*Inputs!$D$6-$F3911)+(1-MIN(1,$H$50*$C3911))*(1-MIN(1,Inputs!$G$6*$D3911)*churn_nonbuyers)*(ic*Inputs!$C$6+fee_wd*Inputs!$E$6*(1-$B3911)+fee_fx*Inputs!$D$6-cost_acc-cost_wd*Inputs!$E$6*(1-$B3911)-cost_fx*Inputs!$D$6))</f>
        <v>211045.476582688</v>
      </c>
      <c r="H3911" s="0" t="n">
        <f aca="false">12*Inputs!$B$7*(MIN(1,$H$51*$C3911)*(ic*Inputs!$C$7+pE+fee_fx*Inputs!$D$7-cost_acc-cost_wd*Inputs!$E$7*$E3911-cost_fx*Inputs!$D$7-$F3911)+(1-MIN(1,$H$51*$C3911))*(1-MIN(1,Inputs!$G$7*$D3911)*churn_nonbuyers)*(ic*Inputs!$C$7+fee_wd*Inputs!$E$7*(1-$B3911)+fee_fx*Inputs!$D$7-cost_acc-cost_wd*Inputs!$E$7*(1-$B3911)-cost_fx*Inputs!$D$7))</f>
        <v>403371.133680578</v>
      </c>
      <c r="I3911" s="0" t="n">
        <f aca="false">12*Inputs!$B$8*(MIN(1,$H$52*$C3911)*(ic*Inputs!$C$8+pT-cost_acc-cost_wd*Inputs!$E$8-cost_fx*Inputs!$D$8-cost_ins)+(1-MIN(1,$H$52*$C3911))*(1-MIN(1,Inputs!$G$8*$D3911)*churn_nonbuyers)*(ic*Inputs!$C$8+fee_wd*Inputs!$E$8*(1-$B3911)+fee_fx*Inputs!$D$8-cost_acc-cost_wd*Inputs!$E$8*(1-$B3911)-cost_fx*Inputs!$D$8))</f>
        <v>153709.879298589</v>
      </c>
      <c r="J3911" s="0" t="n">
        <f aca="false">G3911+H3911+I3911-fixed</f>
        <v>68126.4895618544</v>
      </c>
      <c r="K3911" s="0" t="n">
        <f aca="false">12*Inputs!$B$6*(1-MIN(1,Inputs!$G$6*$D3911)*churn_nonbuyers)*(ic*Inputs!$C$6+fee_wd*Inputs!$E$6*(1-$B3911)+fee_fx*Inputs!$D$6-cost_acc-cost_wd*Inputs!$E$6*(1-$B3911)-cost_fx*Inputs!$D$6)</f>
        <v>161845.804830298</v>
      </c>
      <c r="L3911" s="0" t="n">
        <f aca="false">12*Inputs!$B$7*(1-MIN(1,Inputs!$G$7*$D3911)*churn_nonbuyers)*(ic*Inputs!$C$7+fee_wd*Inputs!$E$7*(1-$B3911)+fee_fx*Inputs!$D$7-cost_acc-cost_wd*Inputs!$E$7*(1-$B3911)-cost_fx*Inputs!$D$7)</f>
        <v>360292.188114179</v>
      </c>
      <c r="M3911" s="0" t="n">
        <f aca="false">12*Inputs!$B$8*(1-MIN(1,Inputs!$G$8*$D3911)*churn_nonbuyers)*(ic*Inputs!$C$8+fee_wd*Inputs!$E$8*(1-$B3911)+fee_fx*Inputs!$D$8-cost_acc-cost_wd*Inputs!$E$8*(1-$B3911)-cost_fx*Inputs!$D$8)</f>
        <v>48032.3310213888</v>
      </c>
      <c r="N3911" s="0" t="n">
        <f aca="false">K3911+L3911+I3911-fixed</f>
        <v>-24152.1277569351</v>
      </c>
      <c r="O3911" s="0" t="n">
        <f aca="false">K3911+L3911+M3911-fixed</f>
        <v>-129829.676034135</v>
      </c>
      <c r="P3911" s="0" t="n">
        <f aca="false">12*Inputs!$B$6*(1-MIN(1,Inputs!$F$6*$D3911))*(ic*Inputs!$C$6+flat_fee-cost_acc-cost_wd*Inputs!$E$6*$E3911-cost_fx*Inputs!$D$6)+12*Inputs!$B$7*(1-MIN(1,Inputs!$F$7*$D3911))*(ic*Inputs!$C$7+flat_fee-cost_acc-cost_wd*Inputs!$E$7*$E3911-cost_fx*Inputs!$D$7)+12*Inputs!$B$8*(1-MIN(1,Inputs!$F$8*$D3911))*(ic*Inputs!$C$8+flat_fee-cost_acc-cost_wd*Inputs!$E$8*$E3911-cost_fx*Inputs!$D$8)-fixed</f>
        <v>-91322.8638049602</v>
      </c>
    </row>
    <row r="3912" customFormat="false" ht="15" hidden="false" customHeight="false" outlineLevel="0" collapsed="false">
      <c r="A3912" s="0" t="n">
        <v>3847</v>
      </c>
      <c r="B3912" s="0" t="n">
        <v>0.19429</v>
      </c>
      <c r="C3912" s="0" t="n">
        <v>1.013782</v>
      </c>
      <c r="D3912" s="0" t="n">
        <v>1.142201</v>
      </c>
      <c r="E3912" s="0" t="n">
        <v>1.073948</v>
      </c>
      <c r="F3912" s="0" t="n">
        <v>0.169181</v>
      </c>
      <c r="G3912" s="0" t="n">
        <f aca="false">12*Inputs!$B$6*(MIN(1,$H$50*$C3912)*(ic*Inputs!$C$6+pS+fee_fx*Inputs!$D$6-cost_acc-cost_wd*Inputs!$E$6*$E3912-cost_fx*Inputs!$D$6-$F3912)+(1-MIN(1,$H$50*$C3912))*(1-MIN(1,Inputs!$G$6*$D3912)*churn_nonbuyers)*(ic*Inputs!$C$6+fee_wd*Inputs!$E$6*(1-$B3912)+fee_fx*Inputs!$D$6-cost_acc-cost_wd*Inputs!$E$6*(1-$B3912)-cost_fx*Inputs!$D$6))</f>
        <v>219261.284798165</v>
      </c>
      <c r="H3912" s="0" t="n">
        <f aca="false">12*Inputs!$B$7*(MIN(1,$H$51*$C3912)*(ic*Inputs!$C$7+pE+fee_fx*Inputs!$D$7-cost_acc-cost_wd*Inputs!$E$7*$E3912-cost_fx*Inputs!$D$7-$F3912)+(1-MIN(1,$H$51*$C3912))*(1-MIN(1,Inputs!$G$7*$D3912)*churn_nonbuyers)*(ic*Inputs!$C$7+fee_wd*Inputs!$E$7*(1-$B3912)+fee_fx*Inputs!$D$7-cost_acc-cost_wd*Inputs!$E$7*(1-$B3912)-cost_fx*Inputs!$D$7))</f>
        <v>418218.594168846</v>
      </c>
      <c r="I3912" s="0" t="n">
        <f aca="false">12*Inputs!$B$8*(MIN(1,$H$52*$C3912)*(ic*Inputs!$C$8+pT-cost_acc-cost_wd*Inputs!$E$8-cost_fx*Inputs!$D$8-cost_ins)+(1-MIN(1,$H$52*$C3912))*(1-MIN(1,Inputs!$G$8*$D3912)*churn_nonbuyers)*(ic*Inputs!$C$8+fee_wd*Inputs!$E$8*(1-$B3912)+fee_fx*Inputs!$D$8-cost_acc-cost_wd*Inputs!$E$8*(1-$B3912)-cost_fx*Inputs!$D$8))</f>
        <v>164585.533978243</v>
      </c>
      <c r="J3912" s="0" t="n">
        <f aca="false">G3912+H3912+I3912-fixed</f>
        <v>102065.412945254</v>
      </c>
      <c r="K3912" s="0" t="n">
        <f aca="false">12*Inputs!$B$6*(1-MIN(1,Inputs!$G$6*$D3912)*churn_nonbuyers)*(ic*Inputs!$C$6+fee_wd*Inputs!$E$6*(1-$B3912)+fee_fx*Inputs!$D$6-cost_acc-cost_wd*Inputs!$E$6*(1-$B3912)-cost_fx*Inputs!$D$6)</f>
        <v>163706.665192488</v>
      </c>
      <c r="L3912" s="0" t="n">
        <f aca="false">12*Inputs!$B$7*(1-MIN(1,Inputs!$G$7*$D3912)*churn_nonbuyers)*(ic*Inputs!$C$7+fee_wd*Inputs!$E$7*(1-$B3912)+fee_fx*Inputs!$D$7-cost_acc-cost_wd*Inputs!$E$7*(1-$B3912)-cost_fx*Inputs!$D$7)</f>
        <v>362364.863467493</v>
      </c>
      <c r="M3912" s="0" t="n">
        <f aca="false">12*Inputs!$B$8*(1-MIN(1,Inputs!$G$8*$D3912)*churn_nonbuyers)*(ic*Inputs!$C$8+fee_wd*Inputs!$E$8*(1-$B3912)+fee_fx*Inputs!$D$8-cost_acc-cost_wd*Inputs!$E$8*(1-$B3912)-cost_fx*Inputs!$D$8)</f>
        <v>63560.448124944</v>
      </c>
      <c r="N3912" s="0" t="n">
        <f aca="false">K3912+L3912+I3912-fixed</f>
        <v>-9342.93736177636</v>
      </c>
      <c r="O3912" s="0" t="n">
        <f aca="false">K3912+L3912+M3912-fixed</f>
        <v>-110368.023215075</v>
      </c>
      <c r="P3912" s="0" t="n">
        <f aca="false">12*Inputs!$B$6*(1-MIN(1,Inputs!$F$6*$D3912))*(ic*Inputs!$C$6+flat_fee-cost_acc-cost_wd*Inputs!$E$6*$E3912-cost_fx*Inputs!$D$6)+12*Inputs!$B$7*(1-MIN(1,Inputs!$F$7*$D3912))*(ic*Inputs!$C$7+flat_fee-cost_acc-cost_wd*Inputs!$E$7*$E3912-cost_fx*Inputs!$D$7)+12*Inputs!$B$8*(1-MIN(1,Inputs!$F$8*$D3912))*(ic*Inputs!$C$8+flat_fee-cost_acc-cost_wd*Inputs!$E$8*$E3912-cost_fx*Inputs!$D$8)-fixed</f>
        <v>-39140.94643648</v>
      </c>
    </row>
    <row r="3913" customFormat="false" ht="15" hidden="false" customHeight="false" outlineLevel="0" collapsed="false">
      <c r="A3913" s="0" t="n">
        <v>3848</v>
      </c>
      <c r="B3913" s="0" t="n">
        <v>0.322753</v>
      </c>
      <c r="C3913" s="0" t="n">
        <v>1.021878</v>
      </c>
      <c r="D3913" s="0" t="n">
        <v>1.242946</v>
      </c>
      <c r="E3913" s="0" t="n">
        <v>1.244258</v>
      </c>
      <c r="F3913" s="0" t="n">
        <v>0.112271</v>
      </c>
      <c r="G3913" s="0" t="n">
        <f aca="false">12*Inputs!$B$6*(MIN(1,$H$50*$C3913)*(ic*Inputs!$C$6+pS+fee_fx*Inputs!$D$6-cost_acc-cost_wd*Inputs!$E$6*$E3913-cost_fx*Inputs!$D$6-$F3913)+(1-MIN(1,$H$50*$C3913))*(1-MIN(1,Inputs!$G$6*$D3913)*churn_nonbuyers)*(ic*Inputs!$C$6+fee_wd*Inputs!$E$6*(1-$B3913)+fee_fx*Inputs!$D$6-cost_acc-cost_wd*Inputs!$E$6*(1-$B3913)-cost_fx*Inputs!$D$6))</f>
        <v>200301.219323527</v>
      </c>
      <c r="H3913" s="0" t="n">
        <f aca="false">12*Inputs!$B$7*(MIN(1,$H$51*$C3913)*(ic*Inputs!$C$7+pE+fee_fx*Inputs!$D$7-cost_acc-cost_wd*Inputs!$E$7*$E3913-cost_fx*Inputs!$D$7-$F3913)+(1-MIN(1,$H$51*$C3913))*(1-MIN(1,Inputs!$G$7*$D3913)*churn_nonbuyers)*(ic*Inputs!$C$7+fee_wd*Inputs!$E$7*(1-$B3913)+fee_fx*Inputs!$D$7-cost_acc-cost_wd*Inputs!$E$7*(1-$B3913)-cost_fx*Inputs!$D$7))</f>
        <v>390765.428759211</v>
      </c>
      <c r="I3913" s="0" t="n">
        <f aca="false">12*Inputs!$B$8*(MIN(1,$H$52*$C3913)*(ic*Inputs!$C$8+pT-cost_acc-cost_wd*Inputs!$E$8-cost_fx*Inputs!$D$8-cost_ins)+(1-MIN(1,$H$52*$C3913))*(1-MIN(1,Inputs!$G$8*$D3913)*churn_nonbuyers)*(ic*Inputs!$C$8+fee_wd*Inputs!$E$8*(1-$B3913)+fee_fx*Inputs!$D$8-cost_acc-cost_wd*Inputs!$E$8*(1-$B3913)-cost_fx*Inputs!$D$8))</f>
        <v>158798.497607624</v>
      </c>
      <c r="J3913" s="0" t="n">
        <f aca="false">G3913+H3913+I3913-fixed</f>
        <v>49865.1456903617</v>
      </c>
      <c r="K3913" s="0" t="n">
        <f aca="false">12*Inputs!$B$6*(1-MIN(1,Inputs!$G$6*$D3913)*churn_nonbuyers)*(ic*Inputs!$C$6+fee_wd*Inputs!$E$6*(1-$B3913)+fee_fx*Inputs!$D$6-cost_acc-cost_wd*Inputs!$E$6*(1-$B3913)-cost_fx*Inputs!$D$6)</f>
        <v>145483.057082434</v>
      </c>
      <c r="L3913" s="0" t="n">
        <f aca="false">12*Inputs!$B$7*(1-MIN(1,Inputs!$G$7*$D3913)*churn_nonbuyers)*(ic*Inputs!$C$7+fee_wd*Inputs!$E$7*(1-$B3913)+fee_fx*Inputs!$D$7-cost_acc-cost_wd*Inputs!$E$7*(1-$B3913)-cost_fx*Inputs!$D$7)</f>
        <v>343421.92404146</v>
      </c>
      <c r="M3913" s="0" t="n">
        <f aca="false">12*Inputs!$B$8*(1-MIN(1,Inputs!$G$8*$D3913)*churn_nonbuyers)*(ic*Inputs!$C$8+fee_wd*Inputs!$E$8*(1-$B3913)+fee_fx*Inputs!$D$8-cost_acc-cost_wd*Inputs!$E$8*(1-$B3913)-cost_fx*Inputs!$D$8)</f>
        <v>40398.6828113568</v>
      </c>
      <c r="N3913" s="0" t="n">
        <f aca="false">K3913+L3913+I3913-fixed</f>
        <v>-52296.5212684819</v>
      </c>
      <c r="O3913" s="0" t="n">
        <f aca="false">K3913+L3913+M3913-fixed</f>
        <v>-170696.336064749</v>
      </c>
      <c r="P3913" s="0" t="n">
        <f aca="false">12*Inputs!$B$6*(1-MIN(1,Inputs!$F$6*$D3913))*(ic*Inputs!$C$6+flat_fee-cost_acc-cost_wd*Inputs!$E$6*$E3913-cost_fx*Inputs!$D$6)+12*Inputs!$B$7*(1-MIN(1,Inputs!$F$7*$D3913))*(ic*Inputs!$C$7+flat_fee-cost_acc-cost_wd*Inputs!$E$7*$E3913-cost_fx*Inputs!$D$7)+12*Inputs!$B$8*(1-MIN(1,Inputs!$F$8*$D3913))*(ic*Inputs!$C$8+flat_fee-cost_acc-cost_wd*Inputs!$E$8*$E3913-cost_fx*Inputs!$D$8)-fixed</f>
        <v>-157809.54691168</v>
      </c>
    </row>
    <row r="3914" customFormat="false" ht="15" hidden="false" customHeight="false" outlineLevel="0" collapsed="false">
      <c r="A3914" s="0" t="n">
        <v>3849</v>
      </c>
      <c r="B3914" s="0" t="n">
        <v>0.278575</v>
      </c>
      <c r="C3914" s="0" t="n">
        <v>1.022027</v>
      </c>
      <c r="D3914" s="0" t="n">
        <v>1.006224</v>
      </c>
      <c r="E3914" s="0" t="n">
        <v>1.417001</v>
      </c>
      <c r="F3914" s="0" t="n">
        <v>0.392132</v>
      </c>
      <c r="G3914" s="0" t="n">
        <f aca="false">12*Inputs!$B$6*(MIN(1,$H$50*$C3914)*(ic*Inputs!$C$6+pS+fee_fx*Inputs!$D$6-cost_acc-cost_wd*Inputs!$E$6*$E3914-cost_fx*Inputs!$D$6-$F3914)+(1-MIN(1,$H$50*$C3914))*(1-MIN(1,Inputs!$G$6*$D3914)*churn_nonbuyers)*(ic*Inputs!$C$6+fee_wd*Inputs!$E$6*(1-$B3914)+fee_fx*Inputs!$D$6-cost_acc-cost_wd*Inputs!$E$6*(1-$B3914)-cost_fx*Inputs!$D$6))</f>
        <v>196885.055509903</v>
      </c>
      <c r="H3914" s="0" t="n">
        <f aca="false">12*Inputs!$B$7*(MIN(1,$H$51*$C3914)*(ic*Inputs!$C$7+pE+fee_fx*Inputs!$D$7-cost_acc-cost_wd*Inputs!$E$7*$E3914-cost_fx*Inputs!$D$7-$F3914)+(1-MIN(1,$H$51*$C3914))*(1-MIN(1,Inputs!$G$7*$D3914)*churn_nonbuyers)*(ic*Inputs!$C$7+fee_wd*Inputs!$E$7*(1-$B3914)+fee_fx*Inputs!$D$7-cost_acc-cost_wd*Inputs!$E$7*(1-$B3914)-cost_fx*Inputs!$D$7))</f>
        <v>359104.007541274</v>
      </c>
      <c r="I3914" s="0" t="n">
        <f aca="false">12*Inputs!$B$8*(MIN(1,$H$52*$C3914)*(ic*Inputs!$C$8+pT-cost_acc-cost_wd*Inputs!$E$8-cost_fx*Inputs!$D$8-cost_ins)+(1-MIN(1,$H$52*$C3914))*(1-MIN(1,Inputs!$G$8*$D3914)*churn_nonbuyers)*(ic*Inputs!$C$8+fee_wd*Inputs!$E$8*(1-$B3914)+fee_fx*Inputs!$D$8-cost_acc-cost_wd*Inputs!$E$8*(1-$B3914)-cost_fx*Inputs!$D$8))</f>
        <v>173655.537497746</v>
      </c>
      <c r="J3914" s="0" t="n">
        <f aca="false">G3914+H3914+I3914-fixed</f>
        <v>29644.6005489233</v>
      </c>
      <c r="K3914" s="0" t="n">
        <f aca="false">12*Inputs!$B$6*(1-MIN(1,Inputs!$G$6*$D3914)*churn_nonbuyers)*(ic*Inputs!$C$6+fee_wd*Inputs!$E$6*(1-$B3914)+fee_fx*Inputs!$D$6-cost_acc-cost_wd*Inputs!$E$6*(1-$B3914)-cost_fx*Inputs!$D$6)</f>
        <v>153360.68580576</v>
      </c>
      <c r="L3914" s="0" t="n">
        <f aca="false">12*Inputs!$B$7*(1-MIN(1,Inputs!$G$7*$D3914)*churn_nonbuyers)*(ic*Inputs!$C$7+fee_wd*Inputs!$E$7*(1-$B3914)+fee_fx*Inputs!$D$7-cost_acc-cost_wd*Inputs!$E$7*(1-$B3914)-cost_fx*Inputs!$D$7)</f>
        <v>352124.848731456</v>
      </c>
      <c r="M3914" s="0" t="n">
        <f aca="false">12*Inputs!$B$8*(1-MIN(1,Inputs!$G$8*$D3914)*churn_nonbuyers)*(ic*Inputs!$C$8+fee_wd*Inputs!$E$8*(1-$B3914)+fee_fx*Inputs!$D$8-cost_acc-cost_wd*Inputs!$E$8*(1-$B3914)-cost_fx*Inputs!$D$8)</f>
        <v>92544.71786688</v>
      </c>
      <c r="N3914" s="0" t="n">
        <f aca="false">K3914+L3914+I3914-fixed</f>
        <v>-20858.9279650376</v>
      </c>
      <c r="O3914" s="0" t="n">
        <f aca="false">K3914+L3914+M3914-fixed</f>
        <v>-101969.747595904</v>
      </c>
      <c r="P3914" s="0" t="n">
        <f aca="false">12*Inputs!$B$6*(1-MIN(1,Inputs!$F$6*$D3914))*(ic*Inputs!$C$6+flat_fee-cost_acc-cost_wd*Inputs!$E$6*$E3914-cost_fx*Inputs!$D$6)+12*Inputs!$B$7*(1-MIN(1,Inputs!$F$7*$D3914))*(ic*Inputs!$C$7+flat_fee-cost_acc-cost_wd*Inputs!$E$7*$E3914-cost_fx*Inputs!$D$7)+12*Inputs!$B$8*(1-MIN(1,Inputs!$F$8*$D3914))*(ic*Inputs!$C$8+flat_fee-cost_acc-cost_wd*Inputs!$E$8*$E3914-cost_fx*Inputs!$D$8)-fixed</f>
        <v>-112559.42045824</v>
      </c>
    </row>
    <row r="3915" customFormat="false" ht="15" hidden="false" customHeight="false" outlineLevel="0" collapsed="false">
      <c r="A3915" s="0" t="n">
        <v>3850</v>
      </c>
      <c r="B3915" s="0" t="n">
        <v>0.41104</v>
      </c>
      <c r="C3915" s="0" t="n">
        <v>1.025334</v>
      </c>
      <c r="D3915" s="0" t="n">
        <v>0.723202</v>
      </c>
      <c r="E3915" s="0" t="n">
        <v>1.162656</v>
      </c>
      <c r="F3915" s="0" t="n">
        <v>0.145971</v>
      </c>
      <c r="G3915" s="0" t="n">
        <f aca="false">12*Inputs!$B$6*(MIN(1,$H$50*$C3915)*(ic*Inputs!$C$6+pS+fee_fx*Inputs!$D$6-cost_acc-cost_wd*Inputs!$E$6*$E3915-cost_fx*Inputs!$D$6-$F3915)+(1-MIN(1,$H$50*$C3915))*(1-MIN(1,Inputs!$G$6*$D3915)*churn_nonbuyers)*(ic*Inputs!$C$6+fee_wd*Inputs!$E$6*(1-$B3915)+fee_fx*Inputs!$D$6-cost_acc-cost_wd*Inputs!$E$6*(1-$B3915)-cost_fx*Inputs!$D$6))</f>
        <v>194070.306784556</v>
      </c>
      <c r="H3915" s="0" t="n">
        <f aca="false">12*Inputs!$B$7*(MIN(1,$H$51*$C3915)*(ic*Inputs!$C$7+pE+fee_fx*Inputs!$D$7-cost_acc-cost_wd*Inputs!$E$7*$E3915-cost_fx*Inputs!$D$7-$F3915)+(1-MIN(1,$H$51*$C3915))*(1-MIN(1,Inputs!$G$7*$D3915)*churn_nonbuyers)*(ic*Inputs!$C$7+fee_wd*Inputs!$E$7*(1-$B3915)+fee_fx*Inputs!$D$7-cost_acc-cost_wd*Inputs!$E$7*(1-$B3915)-cost_fx*Inputs!$D$7))</f>
        <v>394518.414046438</v>
      </c>
      <c r="I3915" s="0" t="n">
        <f aca="false">12*Inputs!$B$8*(MIN(1,$H$52*$C3915)*(ic*Inputs!$C$8+pT-cost_acc-cost_wd*Inputs!$E$8-cost_fx*Inputs!$D$8-cost_ins)+(1-MIN(1,$H$52*$C3915))*(1-MIN(1,Inputs!$G$8*$D3915)*churn_nonbuyers)*(ic*Inputs!$C$8+fee_wd*Inputs!$E$8*(1-$B3915)+fee_fx*Inputs!$D$8-cost_acc-cost_wd*Inputs!$E$8*(1-$B3915)-cost_fx*Inputs!$D$8))</f>
        <v>190536.771363646</v>
      </c>
      <c r="J3915" s="0" t="n">
        <f aca="false">G3915+H3915+I3915-fixed</f>
        <v>79125.4921946406</v>
      </c>
      <c r="K3915" s="0" t="n">
        <f aca="false">12*Inputs!$B$6*(1-MIN(1,Inputs!$G$6*$D3915)*churn_nonbuyers)*(ic*Inputs!$C$6+fee_wd*Inputs!$E$6*(1-$B3915)+fee_fx*Inputs!$D$6-cost_acc-cost_wd*Inputs!$E$6*(1-$B3915)-cost_fx*Inputs!$D$6)</f>
        <v>137260.671480576</v>
      </c>
      <c r="L3915" s="0" t="n">
        <f aca="false">12*Inputs!$B$7*(1-MIN(1,Inputs!$G$7*$D3915)*churn_nonbuyers)*(ic*Inputs!$C$7+fee_wd*Inputs!$E$7*(1-$B3915)+fee_fx*Inputs!$D$7-cost_acc-cost_wd*Inputs!$E$7*(1-$B3915)-cost_fx*Inputs!$D$7)</f>
        <v>336546.573192346</v>
      </c>
      <c r="M3915" s="0" t="n">
        <f aca="false">12*Inputs!$B$8*(1-MIN(1,Inputs!$G$8*$D3915)*churn_nonbuyers)*(ic*Inputs!$C$8+fee_wd*Inputs!$E$8*(1-$B3915)+fee_fx*Inputs!$D$8-cost_acc-cost_wd*Inputs!$E$8*(1-$B3915)-cost_fx*Inputs!$D$8)</f>
        <v>151420.989362688</v>
      </c>
      <c r="N3915" s="0" t="n">
        <f aca="false">K3915+L3915+I3915-fixed</f>
        <v>-35655.9839634323</v>
      </c>
      <c r="O3915" s="0" t="n">
        <f aca="false">K3915+L3915+M3915-fixed</f>
        <v>-74771.7659643906</v>
      </c>
      <c r="P3915" s="0" t="n">
        <f aca="false">12*Inputs!$B$6*(1-MIN(1,Inputs!$F$6*$D3915))*(ic*Inputs!$C$6+flat_fee-cost_acc-cost_wd*Inputs!$E$6*$E3915-cost_fx*Inputs!$D$6)+12*Inputs!$B$7*(1-MIN(1,Inputs!$F$7*$D3915))*(ic*Inputs!$C$7+flat_fee-cost_acc-cost_wd*Inputs!$E$7*$E3915-cost_fx*Inputs!$D$7)+12*Inputs!$B$8*(1-MIN(1,Inputs!$F$8*$D3915))*(ic*Inputs!$C$8+flat_fee-cost_acc-cost_wd*Inputs!$E$8*$E3915-cost_fx*Inputs!$D$8)-fixed</f>
        <v>145493.26522688</v>
      </c>
    </row>
    <row r="3916" customFormat="false" ht="15" hidden="false" customHeight="false" outlineLevel="0" collapsed="false">
      <c r="A3916" s="0" t="n">
        <v>3851</v>
      </c>
      <c r="B3916" s="0" t="n">
        <v>0.128639</v>
      </c>
      <c r="C3916" s="0" t="n">
        <v>1.064329</v>
      </c>
      <c r="D3916" s="0" t="n">
        <v>1.225684</v>
      </c>
      <c r="E3916" s="0" t="n">
        <v>1.132593</v>
      </c>
      <c r="F3916" s="0" t="n">
        <v>0.174213</v>
      </c>
      <c r="G3916" s="0" t="n">
        <f aca="false">12*Inputs!$B$6*(MIN(1,$H$50*$C3916)*(ic*Inputs!$C$6+pS+fee_fx*Inputs!$D$6-cost_acc-cost_wd*Inputs!$E$6*$E3916-cost_fx*Inputs!$D$6-$F3916)+(1-MIN(1,$H$50*$C3916))*(1-MIN(1,Inputs!$G$6*$D3916)*churn_nonbuyers)*(ic*Inputs!$C$6+fee_wd*Inputs!$E$6*(1-$B3916)+fee_fx*Inputs!$D$6-cost_acc-cost_wd*Inputs!$E$6*(1-$B3916)-cost_fx*Inputs!$D$6))</f>
        <v>227925.47304484</v>
      </c>
      <c r="H3916" s="0" t="n">
        <f aca="false">12*Inputs!$B$7*(MIN(1,$H$51*$C3916)*(ic*Inputs!$C$7+pE+fee_fx*Inputs!$D$7-cost_acc-cost_wd*Inputs!$E$7*$E3916-cost_fx*Inputs!$D$7-$F3916)+(1-MIN(1,$H$51*$C3916))*(1-MIN(1,Inputs!$G$7*$D3916)*churn_nonbuyers)*(ic*Inputs!$C$7+fee_wd*Inputs!$E$7*(1-$B3916)+fee_fx*Inputs!$D$7-cost_acc-cost_wd*Inputs!$E$7*(1-$B3916)-cost_fx*Inputs!$D$7))</f>
        <v>418194.155315692</v>
      </c>
      <c r="I3916" s="0" t="n">
        <f aca="false">12*Inputs!$B$8*(MIN(1,$H$52*$C3916)*(ic*Inputs!$C$8+pT-cost_acc-cost_wd*Inputs!$E$8-cost_fx*Inputs!$D$8-cost_ins)+(1-MIN(1,$H$52*$C3916))*(1-MIN(1,Inputs!$G$8*$D3916)*churn_nonbuyers)*(ic*Inputs!$C$8+fee_wd*Inputs!$E$8*(1-$B3916)+fee_fx*Inputs!$D$8-cost_acc-cost_wd*Inputs!$E$8*(1-$B3916)-cost_fx*Inputs!$D$8))</f>
        <v>165012.351633807</v>
      </c>
      <c r="J3916" s="0" t="n">
        <f aca="false">G3916+H3916+I3916-fixed</f>
        <v>111131.979994338</v>
      </c>
      <c r="K3916" s="0" t="n">
        <f aca="false">12*Inputs!$B$6*(1-MIN(1,Inputs!$G$6*$D3916)*churn_nonbuyers)*(ic*Inputs!$C$6+fee_wd*Inputs!$E$6*(1-$B3916)+fee_fx*Inputs!$D$6-cost_acc-cost_wd*Inputs!$E$6*(1-$B3916)-cost_fx*Inputs!$D$6)</f>
        <v>171856.318781347</v>
      </c>
      <c r="L3916" s="0" t="n">
        <f aca="false">12*Inputs!$B$7*(1-MIN(1,Inputs!$G$7*$D3916)*churn_nonbuyers)*(ic*Inputs!$C$7+fee_wd*Inputs!$E$7*(1-$B3916)+fee_fx*Inputs!$D$7-cost_acc-cost_wd*Inputs!$E$7*(1-$B3916)-cost_fx*Inputs!$D$7)</f>
        <v>370531.248036808</v>
      </c>
      <c r="M3916" s="0" t="n">
        <f aca="false">12*Inputs!$B$8*(1-MIN(1,Inputs!$G$8*$D3916)*churn_nonbuyers)*(ic*Inputs!$C$8+fee_wd*Inputs!$E$8*(1-$B3916)+fee_fx*Inputs!$D$8-cost_acc-cost_wd*Inputs!$E$8*(1-$B3916)-cost_fx*Inputs!$D$8)</f>
        <v>45478.7853529536</v>
      </c>
      <c r="N3916" s="0" t="n">
        <f aca="false">K3916+L3916+I3916-fixed</f>
        <v>7399.91845196253</v>
      </c>
      <c r="O3916" s="0" t="n">
        <f aca="false">K3916+L3916+M3916-fixed</f>
        <v>-112133.647828891</v>
      </c>
      <c r="P3916" s="0" t="n">
        <f aca="false">12*Inputs!$B$6*(1-MIN(1,Inputs!$F$6*$D3916))*(ic*Inputs!$C$6+flat_fee-cost_acc-cost_wd*Inputs!$E$6*$E3916-cost_fx*Inputs!$D$6)+12*Inputs!$B$7*(1-MIN(1,Inputs!$F$7*$D3916))*(ic*Inputs!$C$7+flat_fee-cost_acc-cost_wd*Inputs!$E$7*$E3916-cost_fx*Inputs!$D$7)+12*Inputs!$B$8*(1-MIN(1,Inputs!$F$8*$D3916))*(ic*Inputs!$C$8+flat_fee-cost_acc-cost_wd*Inputs!$E$8*$E3916-cost_fx*Inputs!$D$8)-fixed</f>
        <v>-106895.91428512</v>
      </c>
    </row>
    <row r="3917" customFormat="false" ht="15" hidden="false" customHeight="false" outlineLevel="0" collapsed="false">
      <c r="A3917" s="0" t="n">
        <v>3852</v>
      </c>
      <c r="B3917" s="0" t="n">
        <v>0.206376</v>
      </c>
      <c r="C3917" s="0" t="n">
        <v>0.717026</v>
      </c>
      <c r="D3917" s="0" t="n">
        <v>0.992432</v>
      </c>
      <c r="E3917" s="0" t="n">
        <v>1.263421</v>
      </c>
      <c r="F3917" s="0" t="n">
        <v>0.454029</v>
      </c>
      <c r="G3917" s="0" t="n">
        <f aca="false">12*Inputs!$B$6*(MIN(1,$H$50*$C3917)*(ic*Inputs!$C$6+pS+fee_fx*Inputs!$D$6-cost_acc-cost_wd*Inputs!$E$6*$E3917-cost_fx*Inputs!$D$6-$F3917)+(1-MIN(1,$H$50*$C3917))*(1-MIN(1,Inputs!$G$6*$D3917)*churn_nonbuyers)*(ic*Inputs!$C$6+fee_wd*Inputs!$E$6*(1-$B3917)+fee_fx*Inputs!$D$6-cost_acc-cost_wd*Inputs!$E$6*(1-$B3917)-cost_fx*Inputs!$D$6))</f>
        <v>194829.76266387</v>
      </c>
      <c r="H3917" s="0" t="n">
        <f aca="false">12*Inputs!$B$7*(MIN(1,$H$51*$C3917)*(ic*Inputs!$C$7+pE+fee_fx*Inputs!$D$7-cost_acc-cost_wd*Inputs!$E$7*$E3917-cost_fx*Inputs!$D$7-$F3917)+(1-MIN(1,$H$51*$C3917))*(1-MIN(1,Inputs!$G$7*$D3917)*churn_nonbuyers)*(ic*Inputs!$C$7+fee_wd*Inputs!$E$7*(1-$B3917)+fee_fx*Inputs!$D$7-cost_acc-cost_wd*Inputs!$E$7*(1-$B3917)-cost_fx*Inputs!$D$7))</f>
        <v>374451.936712422</v>
      </c>
      <c r="I3917" s="0" t="n">
        <f aca="false">12*Inputs!$B$8*(MIN(1,$H$52*$C3917)*(ic*Inputs!$C$8+pT-cost_acc-cost_wd*Inputs!$E$8-cost_fx*Inputs!$D$8-cost_ins)+(1-MIN(1,$H$52*$C3917))*(1-MIN(1,Inputs!$G$8*$D3917)*churn_nonbuyers)*(ic*Inputs!$C$8+fee_wd*Inputs!$E$8*(1-$B3917)+fee_fx*Inputs!$D$8-cost_acc-cost_wd*Inputs!$E$8*(1-$B3917)-cost_fx*Inputs!$D$8))</f>
        <v>151482.071948373</v>
      </c>
      <c r="J3917" s="0" t="n">
        <f aca="false">G3917+H3917+I3917-fixed</f>
        <v>20763.7713246652</v>
      </c>
      <c r="K3917" s="0" t="n">
        <f aca="false">12*Inputs!$B$6*(1-MIN(1,Inputs!$G$6*$D3917)*churn_nonbuyers)*(ic*Inputs!$C$6+fee_wd*Inputs!$E$6*(1-$B3917)+fee_fx*Inputs!$D$6-cost_acc-cost_wd*Inputs!$E$6*(1-$B3917)-cost_fx*Inputs!$D$6)</f>
        <v>163352.80329431</v>
      </c>
      <c r="L3917" s="0" t="n">
        <f aca="false">12*Inputs!$B$7*(1-MIN(1,Inputs!$G$7*$D3917)*churn_nonbuyers)*(ic*Inputs!$C$7+fee_wd*Inputs!$E$7*(1-$B3917)+fee_fx*Inputs!$D$7-cost_acc-cost_wd*Inputs!$E$7*(1-$B3917)-cost_fx*Inputs!$D$7)</f>
        <v>362362.195640586</v>
      </c>
      <c r="M3917" s="0" t="n">
        <f aca="false">12*Inputs!$B$8*(1-MIN(1,Inputs!$G$8*$D3917)*churn_nonbuyers)*(ic*Inputs!$C$8+fee_wd*Inputs!$E$8*(1-$B3917)+fee_fx*Inputs!$D$8-cost_acc-cost_wd*Inputs!$E$8*(1-$B3917)-cost_fx*Inputs!$D$8)</f>
        <v>96624.8439601152</v>
      </c>
      <c r="N3917" s="0" t="n">
        <f aca="false">K3917+L3917+I3917-fixed</f>
        <v>-22802.92911673</v>
      </c>
      <c r="O3917" s="0" t="n">
        <f aca="false">K3917+L3917+M3917-fixed</f>
        <v>-77660.1571049881</v>
      </c>
      <c r="P3917" s="0" t="n">
        <f aca="false">12*Inputs!$B$6*(1-MIN(1,Inputs!$F$6*$D3917))*(ic*Inputs!$C$6+flat_fee-cost_acc-cost_wd*Inputs!$E$6*$E3917-cost_fx*Inputs!$D$6)+12*Inputs!$B$7*(1-MIN(1,Inputs!$F$7*$D3917))*(ic*Inputs!$C$7+flat_fee-cost_acc-cost_wd*Inputs!$E$7*$E3917-cost_fx*Inputs!$D$7)+12*Inputs!$B$8*(1-MIN(1,Inputs!$F$8*$D3917))*(ic*Inputs!$C$8+flat_fee-cost_acc-cost_wd*Inputs!$E$8*$E3917-cost_fx*Inputs!$D$8)-fixed</f>
        <v>-39536.5217267199</v>
      </c>
    </row>
    <row r="3918" customFormat="false" ht="15" hidden="false" customHeight="false" outlineLevel="0" collapsed="false">
      <c r="A3918" s="0" t="n">
        <v>3853</v>
      </c>
      <c r="B3918" s="0" t="n">
        <v>0.17118</v>
      </c>
      <c r="C3918" s="0" t="n">
        <v>0.984479</v>
      </c>
      <c r="D3918" s="0" t="n">
        <v>1.261079</v>
      </c>
      <c r="E3918" s="0" t="n">
        <v>1.052645</v>
      </c>
      <c r="F3918" s="0" t="n">
        <v>0.062197</v>
      </c>
      <c r="G3918" s="0" t="n">
        <f aca="false">12*Inputs!$B$6*(MIN(1,$H$50*$C3918)*(ic*Inputs!$C$6+pS+fee_fx*Inputs!$D$6-cost_acc-cost_wd*Inputs!$E$6*$E3918-cost_fx*Inputs!$D$6-$F3918)+(1-MIN(1,$H$50*$C3918))*(1-MIN(1,Inputs!$G$6*$D3918)*churn_nonbuyers)*(ic*Inputs!$C$6+fee_wd*Inputs!$E$6*(1-$B3918)+fee_fx*Inputs!$D$6-cost_acc-cost_wd*Inputs!$E$6*(1-$B3918)-cost_fx*Inputs!$D$6))</f>
        <v>222487.077686566</v>
      </c>
      <c r="H3918" s="0" t="n">
        <f aca="false">12*Inputs!$B$7*(MIN(1,$H$51*$C3918)*(ic*Inputs!$C$7+pE+fee_fx*Inputs!$D$7-cost_acc-cost_wd*Inputs!$E$7*$E3918-cost_fx*Inputs!$D$7-$F3918)+(1-MIN(1,$H$51*$C3918))*(1-MIN(1,Inputs!$G$7*$D3918)*churn_nonbuyers)*(ic*Inputs!$C$7+fee_wd*Inputs!$E$7*(1-$B3918)+fee_fx*Inputs!$D$7-cost_acc-cost_wd*Inputs!$E$7*(1-$B3918)-cost_fx*Inputs!$D$7))</f>
        <v>426216.644434863</v>
      </c>
      <c r="I3918" s="0" t="n">
        <f aca="false">12*Inputs!$B$8*(MIN(1,$H$52*$C3918)*(ic*Inputs!$C$8+pT-cost_acc-cost_wd*Inputs!$E$8-cost_fx*Inputs!$D$8-cost_ins)+(1-MIN(1,$H$52*$C3918))*(1-MIN(1,Inputs!$G$8*$D3918)*churn_nonbuyers)*(ic*Inputs!$C$8+fee_wd*Inputs!$E$8*(1-$B3918)+fee_fx*Inputs!$D$8-cost_acc-cost_wd*Inputs!$E$8*(1-$B3918)-cost_fx*Inputs!$D$8))</f>
        <v>153503.645782135</v>
      </c>
      <c r="J3918" s="0" t="n">
        <f aca="false">G3918+H3918+I3918-fixed</f>
        <v>102207.367903564</v>
      </c>
      <c r="K3918" s="0" t="n">
        <f aca="false">12*Inputs!$B$6*(1-MIN(1,Inputs!$G$6*$D3918)*churn_nonbuyers)*(ic*Inputs!$C$6+fee_wd*Inputs!$E$6*(1-$B3918)+fee_fx*Inputs!$D$6-cost_acc-cost_wd*Inputs!$E$6*(1-$B3918)-cost_fx*Inputs!$D$6)</f>
        <v>165792.678503184</v>
      </c>
      <c r="L3918" s="0" t="n">
        <f aca="false">12*Inputs!$B$7*(1-MIN(1,Inputs!$G$7*$D3918)*churn_nonbuyers)*(ic*Inputs!$C$7+fee_wd*Inputs!$E$7*(1-$B3918)+fee_fx*Inputs!$D$7-cost_acc-cost_wd*Inputs!$E$7*(1-$B3918)-cost_fx*Inputs!$D$7)</f>
        <v>364228.633309911</v>
      </c>
      <c r="M3918" s="0" t="n">
        <f aca="false">12*Inputs!$B$8*(1-MIN(1,Inputs!$G$8*$D3918)*churn_nonbuyers)*(ic*Inputs!$C$8+fee_wd*Inputs!$E$8*(1-$B3918)+fee_fx*Inputs!$D$8-cost_acc-cost_wd*Inputs!$E$8*(1-$B3918)-cost_fx*Inputs!$D$8)</f>
        <v>37305.312588192</v>
      </c>
      <c r="N3918" s="0" t="n">
        <f aca="false">K3918+L3918+I3918-fixed</f>
        <v>-16475.042404771</v>
      </c>
      <c r="O3918" s="0" t="n">
        <f aca="false">K3918+L3918+M3918-fixed</f>
        <v>-132673.375598714</v>
      </c>
      <c r="P3918" s="0" t="n">
        <f aca="false">12*Inputs!$B$6*(1-MIN(1,Inputs!$F$6*$D3918))*(ic*Inputs!$C$6+flat_fee-cost_acc-cost_wd*Inputs!$E$6*$E3918-cost_fx*Inputs!$D$6)+12*Inputs!$B$7*(1-MIN(1,Inputs!$F$7*$D3918))*(ic*Inputs!$C$7+flat_fee-cost_acc-cost_wd*Inputs!$E$7*$E3918-cost_fx*Inputs!$D$7)+12*Inputs!$B$8*(1-MIN(1,Inputs!$F$8*$D3918))*(ic*Inputs!$C$8+flat_fee-cost_acc-cost_wd*Inputs!$E$8*$E3918-cost_fx*Inputs!$D$8)-fixed</f>
        <v>-96201.7173628</v>
      </c>
    </row>
    <row r="3919" customFormat="false" ht="15" hidden="false" customHeight="false" outlineLevel="0" collapsed="false">
      <c r="A3919" s="0" t="n">
        <v>3854</v>
      </c>
      <c r="B3919" s="0" t="n">
        <v>0.45713</v>
      </c>
      <c r="C3919" s="0" t="n">
        <v>1.11249</v>
      </c>
      <c r="D3919" s="0" t="n">
        <v>1.835171</v>
      </c>
      <c r="E3919" s="0" t="n">
        <v>1.166374</v>
      </c>
      <c r="F3919" s="0" t="n">
        <v>0.240407</v>
      </c>
      <c r="G3919" s="0" t="n">
        <f aca="false">12*Inputs!$B$6*(MIN(1,$H$50*$C3919)*(ic*Inputs!$C$6+pS+fee_fx*Inputs!$D$6-cost_acc-cost_wd*Inputs!$E$6*$E3919-cost_fx*Inputs!$D$6-$F3919)+(1-MIN(1,$H$50*$C3919))*(1-MIN(1,Inputs!$G$6*$D3919)*churn_nonbuyers)*(ic*Inputs!$C$6+fee_wd*Inputs!$E$6*(1-$B3919)+fee_fx*Inputs!$D$6-cost_acc-cost_wd*Inputs!$E$6*(1-$B3919)-cost_fx*Inputs!$D$6))</f>
        <v>183678.819562572</v>
      </c>
      <c r="H3919" s="0" t="n">
        <f aca="false">12*Inputs!$B$7*(MIN(1,$H$51*$C3919)*(ic*Inputs!$C$7+pE+fee_fx*Inputs!$D$7-cost_acc-cost_wd*Inputs!$E$7*$E3919-cost_fx*Inputs!$D$7-$F3919)+(1-MIN(1,$H$51*$C3919))*(1-MIN(1,Inputs!$G$7*$D3919)*churn_nonbuyers)*(ic*Inputs!$C$7+fee_wd*Inputs!$E$7*(1-$B3919)+fee_fx*Inputs!$D$7-cost_acc-cost_wd*Inputs!$E$7*(1-$B3919)-cost_fx*Inputs!$D$7))</f>
        <v>383068.378261027</v>
      </c>
      <c r="I3919" s="0" t="n">
        <f aca="false">12*Inputs!$B$8*(MIN(1,$H$52*$C3919)*(ic*Inputs!$C$8+pT-cost_acc-cost_wd*Inputs!$E$8-cost_fx*Inputs!$D$8-cost_ins)+(1-MIN(1,$H$52*$C3919))*(1-MIN(1,Inputs!$G$8*$D3919)*churn_nonbuyers)*(ic*Inputs!$C$8+fee_wd*Inputs!$E$8*(1-$B3919)+fee_fx*Inputs!$D$8-cost_acc-cost_wd*Inputs!$E$8*(1-$B3919)-cost_fx*Inputs!$D$8))</f>
        <v>160358.75856</v>
      </c>
      <c r="J3919" s="0" t="n">
        <f aca="false">G3919+H3919+I3919-fixed</f>
        <v>27105.9563835991</v>
      </c>
      <c r="K3919" s="0" t="n">
        <f aca="false">12*Inputs!$B$6*(1-MIN(1,Inputs!$G$6*$D3919)*churn_nonbuyers)*(ic*Inputs!$C$6+fee_wd*Inputs!$E$6*(1-$B3919)+fee_fx*Inputs!$D$6-cost_acc-cost_wd*Inputs!$E$6*(1-$B3919)-cost_fx*Inputs!$D$6)</f>
        <v>123314.920698456</v>
      </c>
      <c r="L3919" s="0" t="n">
        <f aca="false">12*Inputs!$B$7*(1-MIN(1,Inputs!$G$7*$D3919)*churn_nonbuyers)*(ic*Inputs!$C$7+fee_wd*Inputs!$E$7*(1-$B3919)+fee_fx*Inputs!$D$7-cost_acc-cost_wd*Inputs!$E$7*(1-$B3919)-cost_fx*Inputs!$D$7)</f>
        <v>318799.150211074</v>
      </c>
      <c r="M3919" s="0" t="n">
        <f aca="false">12*Inputs!$B$8*(1-MIN(1,Inputs!$G$8*$D3919)*churn_nonbuyers)*(ic*Inputs!$C$8+fee_wd*Inputs!$E$8*(1-$B3919)+fee_fx*Inputs!$D$8-cost_acc-cost_wd*Inputs!$E$8*(1-$B3919)-cost_fx*Inputs!$D$8)</f>
        <v>0</v>
      </c>
      <c r="N3919" s="0" t="n">
        <f aca="false">K3919+L3919+I3919-fixed</f>
        <v>-97527.1705304704</v>
      </c>
      <c r="O3919" s="0" t="n">
        <f aca="false">K3919+L3919+M3919-fixed</f>
        <v>-257885.92909047</v>
      </c>
      <c r="P3919" s="0" t="n">
        <f aca="false">12*Inputs!$B$6*(1-MIN(1,Inputs!$F$6*$D3919))*(ic*Inputs!$C$6+flat_fee-cost_acc-cost_wd*Inputs!$E$6*$E3919-cost_fx*Inputs!$D$6)+12*Inputs!$B$7*(1-MIN(1,Inputs!$F$7*$D3919))*(ic*Inputs!$C$7+flat_fee-cost_acc-cost_wd*Inputs!$E$7*$E3919-cost_fx*Inputs!$D$7)+12*Inputs!$B$8*(1-MIN(1,Inputs!$F$8*$D3919))*(ic*Inputs!$C$8+flat_fee-cost_acc-cost_wd*Inputs!$E$8*$E3919-cost_fx*Inputs!$D$8)-fixed</f>
        <v>-431902.020691754</v>
      </c>
    </row>
    <row r="3920" customFormat="false" ht="15" hidden="false" customHeight="false" outlineLevel="0" collapsed="false">
      <c r="A3920" s="0" t="n">
        <v>3855</v>
      </c>
      <c r="B3920" s="0" t="n">
        <v>0.387132</v>
      </c>
      <c r="C3920" s="0" t="n">
        <v>0.839206</v>
      </c>
      <c r="D3920" s="0" t="n">
        <v>1.423004</v>
      </c>
      <c r="E3920" s="0" t="n">
        <v>1.322749</v>
      </c>
      <c r="F3920" s="0" t="n">
        <v>0.329836</v>
      </c>
      <c r="G3920" s="0" t="n">
        <f aca="false">12*Inputs!$B$6*(MIN(1,$H$50*$C3920)*(ic*Inputs!$C$6+pS+fee_fx*Inputs!$D$6-cost_acc-cost_wd*Inputs!$E$6*$E3920-cost_fx*Inputs!$D$6-$F3920)+(1-MIN(1,$H$50*$C3920))*(1-MIN(1,Inputs!$G$6*$D3920)*churn_nonbuyers)*(ic*Inputs!$C$6+fee_wd*Inputs!$E$6*(1-$B3920)+fee_fx*Inputs!$D$6-cost_acc-cost_wd*Inputs!$E$6*(1-$B3920)-cost_fx*Inputs!$D$6))</f>
        <v>175441.868828211</v>
      </c>
      <c r="H3920" s="0" t="n">
        <f aca="false">12*Inputs!$B$7*(MIN(1,$H$51*$C3920)*(ic*Inputs!$C$7+pE+fee_fx*Inputs!$D$7-cost_acc-cost_wd*Inputs!$E$7*$E3920-cost_fx*Inputs!$D$7-$F3920)+(1-MIN(1,$H$51*$C3920))*(1-MIN(1,Inputs!$G$7*$D3920)*churn_nonbuyers)*(ic*Inputs!$C$7+fee_wd*Inputs!$E$7*(1-$B3920)+fee_fx*Inputs!$D$7-cost_acc-cost_wd*Inputs!$E$7*(1-$B3920)-cost_fx*Inputs!$D$7))</f>
        <v>357021.513752352</v>
      </c>
      <c r="I3920" s="0" t="n">
        <f aca="false">12*Inputs!$B$8*(MIN(1,$H$52*$C3920)*(ic*Inputs!$C$8+pT-cost_acc-cost_wd*Inputs!$E$8-cost_fx*Inputs!$D$8-cost_ins)+(1-MIN(1,$H$52*$C3920))*(1-MIN(1,Inputs!$G$8*$D3920)*churn_nonbuyers)*(ic*Inputs!$C$8+fee_wd*Inputs!$E$8*(1-$B3920)+fee_fx*Inputs!$D$8-cost_acc-cost_wd*Inputs!$E$8*(1-$B3920)-cost_fx*Inputs!$D$8))</f>
        <v>121461.422740745</v>
      </c>
      <c r="J3920" s="0" t="n">
        <f aca="false">G3920+H3920+I3920-fixed</f>
        <v>-46075.194678692</v>
      </c>
      <c r="K3920" s="0" t="n">
        <f aca="false">12*Inputs!$B$6*(1-MIN(1,Inputs!$G$6*$D3920)*churn_nonbuyers)*(ic*Inputs!$C$6+fee_wd*Inputs!$E$6*(1-$B3920)+fee_fx*Inputs!$D$6-cost_acc-cost_wd*Inputs!$E$6*(1-$B3920)-cost_fx*Inputs!$D$6)</f>
        <v>135475.522448602</v>
      </c>
      <c r="L3920" s="0" t="n">
        <f aca="false">12*Inputs!$B$7*(1-MIN(1,Inputs!$G$7*$D3920)*churn_nonbuyers)*(ic*Inputs!$C$7+fee_wd*Inputs!$E$7*(1-$B3920)+fee_fx*Inputs!$D$7-cost_acc-cost_wd*Inputs!$E$7*(1-$B3920)-cost_fx*Inputs!$D$7)</f>
        <v>332620.182077161</v>
      </c>
      <c r="M3920" s="0" t="n">
        <f aca="false">12*Inputs!$B$8*(1-MIN(1,Inputs!$G$8*$D3920)*churn_nonbuyers)*(ic*Inputs!$C$8+fee_wd*Inputs!$E$8*(1-$B3920)+fee_fx*Inputs!$D$8-cost_acc-cost_wd*Inputs!$E$8*(1-$B3920)-cost_fx*Inputs!$D$8)</f>
        <v>1199.62700014085</v>
      </c>
      <c r="N3920" s="0" t="n">
        <f aca="false">K3920+L3920+I3920-fixed</f>
        <v>-110442.872733493</v>
      </c>
      <c r="O3920" s="0" t="n">
        <f aca="false">K3920+L3920+M3920-fixed</f>
        <v>-230704.668474097</v>
      </c>
      <c r="P3920" s="0" t="n">
        <f aca="false">12*Inputs!$B$6*(1-MIN(1,Inputs!$F$6*$D3920))*(ic*Inputs!$C$6+flat_fee-cost_acc-cost_wd*Inputs!$E$6*$E3920-cost_fx*Inputs!$D$6)+12*Inputs!$B$7*(1-MIN(1,Inputs!$F$7*$D3920))*(ic*Inputs!$C$7+flat_fee-cost_acc-cost_wd*Inputs!$E$7*$E3920-cost_fx*Inputs!$D$7)+12*Inputs!$B$8*(1-MIN(1,Inputs!$F$8*$D3920))*(ic*Inputs!$C$8+flat_fee-cost_acc-cost_wd*Inputs!$E$8*$E3920-cost_fx*Inputs!$D$8)-fixed</f>
        <v>-274733.57939296</v>
      </c>
    </row>
    <row r="3921" customFormat="false" ht="15" hidden="false" customHeight="false" outlineLevel="0" collapsed="false">
      <c r="A3921" s="0" t="n">
        <v>3856</v>
      </c>
      <c r="B3921" s="0" t="n">
        <v>0.207809</v>
      </c>
      <c r="C3921" s="0" t="n">
        <v>1.027791</v>
      </c>
      <c r="D3921" s="0" t="n">
        <v>1.626164</v>
      </c>
      <c r="E3921" s="0" t="n">
        <v>1.121481</v>
      </c>
      <c r="F3921" s="0" t="n">
        <v>0.211427</v>
      </c>
      <c r="G3921" s="0" t="n">
        <f aca="false">12*Inputs!$B$6*(MIN(1,$H$50*$C3921)*(ic*Inputs!$C$6+pS+fee_fx*Inputs!$D$6-cost_acc-cost_wd*Inputs!$E$6*$E3921-cost_fx*Inputs!$D$6-$F3921)+(1-MIN(1,$H$50*$C3921))*(1-MIN(1,Inputs!$G$6*$D3921)*churn_nonbuyers)*(ic*Inputs!$C$6+fee_wd*Inputs!$E$6*(1-$B3921)+fee_fx*Inputs!$D$6-cost_acc-cost_wd*Inputs!$E$6*(1-$B3921)-cost_fx*Inputs!$D$6))</f>
        <v>212405.687727277</v>
      </c>
      <c r="H3921" s="0" t="n">
        <f aca="false">12*Inputs!$B$7*(MIN(1,$H$51*$C3921)*(ic*Inputs!$C$7+pE+fee_fx*Inputs!$D$7-cost_acc-cost_wd*Inputs!$E$7*$E3921-cost_fx*Inputs!$D$7-$F3921)+(1-MIN(1,$H$51*$C3921))*(1-MIN(1,Inputs!$G$7*$D3921)*churn_nonbuyers)*(ic*Inputs!$C$7+fee_wd*Inputs!$E$7*(1-$B3921)+fee_fx*Inputs!$D$7-cost_acc-cost_wd*Inputs!$E$7*(1-$B3921)-cost_fx*Inputs!$D$7))</f>
        <v>406562.836869015</v>
      </c>
      <c r="I3921" s="0" t="n">
        <f aca="false">12*Inputs!$B$8*(MIN(1,$H$52*$C3921)*(ic*Inputs!$C$8+pT-cost_acc-cost_wd*Inputs!$E$8-cost_fx*Inputs!$D$8-cost_ins)+(1-MIN(1,$H$52*$C3921))*(1-MIN(1,Inputs!$G$8*$D3921)*churn_nonbuyers)*(ic*Inputs!$C$8+fee_wd*Inputs!$E$8*(1-$B3921)+fee_fx*Inputs!$D$8-cost_acc-cost_wd*Inputs!$E$8*(1-$B3921)-cost_fx*Inputs!$D$8))</f>
        <v>148149.905904</v>
      </c>
      <c r="J3921" s="0" t="n">
        <f aca="false">G3921+H3921+I3921-fixed</f>
        <v>67118.4305002922</v>
      </c>
      <c r="K3921" s="0" t="n">
        <f aca="false">12*Inputs!$B$6*(1-MIN(1,Inputs!$G$6*$D3921)*churn_nonbuyers)*(ic*Inputs!$C$6+fee_wd*Inputs!$E$6*(1-$B3921)+fee_fx*Inputs!$D$6-cost_acc-cost_wd*Inputs!$E$6*(1-$B3921)-cost_fx*Inputs!$D$6)</f>
        <v>157716.877785667</v>
      </c>
      <c r="L3921" s="0" t="n">
        <f aca="false">12*Inputs!$B$7*(1-MIN(1,Inputs!$G$7*$D3921)*churn_nonbuyers)*(ic*Inputs!$C$7+fee_wd*Inputs!$E$7*(1-$B3921)+fee_fx*Inputs!$D$7-cost_acc-cost_wd*Inputs!$E$7*(1-$B3921)-cost_fx*Inputs!$D$7)</f>
        <v>355065.2883994</v>
      </c>
      <c r="M3921" s="0" t="n">
        <f aca="false">12*Inputs!$B$8*(1-MIN(1,Inputs!$G$8*$D3921)*churn_nonbuyers)*(ic*Inputs!$C$8+fee_wd*Inputs!$E$8*(1-$B3921)+fee_fx*Inputs!$D$8-cost_acc-cost_wd*Inputs!$E$8*(1-$B3921)-cost_fx*Inputs!$D$8)</f>
        <v>0</v>
      </c>
      <c r="N3921" s="0" t="n">
        <f aca="false">K3921+L3921+I3921-fixed</f>
        <v>-39067.9279109323</v>
      </c>
      <c r="O3921" s="0" t="n">
        <f aca="false">K3921+L3921+M3921-fixed</f>
        <v>-187217.833814932</v>
      </c>
      <c r="P3921" s="0" t="n">
        <f aca="false">12*Inputs!$B$6*(1-MIN(1,Inputs!$F$6*$D3921))*(ic*Inputs!$C$6+flat_fee-cost_acc-cost_wd*Inputs!$E$6*$E3921-cost_fx*Inputs!$D$6)+12*Inputs!$B$7*(1-MIN(1,Inputs!$F$7*$D3921))*(ic*Inputs!$C$7+flat_fee-cost_acc-cost_wd*Inputs!$E$7*$E3921-cost_fx*Inputs!$D$7)+12*Inputs!$B$8*(1-MIN(1,Inputs!$F$8*$D3921))*(ic*Inputs!$C$8+flat_fee-cost_acc-cost_wd*Inputs!$E$8*$E3921-cost_fx*Inputs!$D$8)-fixed</f>
        <v>-316863.11725984</v>
      </c>
    </row>
    <row r="3922" customFormat="false" ht="15" hidden="false" customHeight="false" outlineLevel="0" collapsed="false">
      <c r="A3922" s="0" t="n">
        <v>3857</v>
      </c>
      <c r="B3922" s="0" t="n">
        <v>0.051641</v>
      </c>
      <c r="C3922" s="0" t="n">
        <v>0.681551</v>
      </c>
      <c r="D3922" s="0" t="n">
        <v>0.656874</v>
      </c>
      <c r="E3922" s="0" t="n">
        <v>1.1023</v>
      </c>
      <c r="F3922" s="0" t="n">
        <v>0.374349</v>
      </c>
      <c r="G3922" s="0" t="n">
        <f aca="false">12*Inputs!$B$6*(MIN(1,$H$50*$C3922)*(ic*Inputs!$C$6+pS+fee_fx*Inputs!$D$6-cost_acc-cost_wd*Inputs!$E$6*$E3922-cost_fx*Inputs!$D$6-$F3922)+(1-MIN(1,$H$50*$C3922))*(1-MIN(1,Inputs!$G$6*$D3922)*churn_nonbuyers)*(ic*Inputs!$C$6+fee_wd*Inputs!$E$6*(1-$B3922)+fee_fx*Inputs!$D$6-cost_acc-cost_wd*Inputs!$E$6*(1-$B3922)-cost_fx*Inputs!$D$6))</f>
        <v>220155.322430005</v>
      </c>
      <c r="H3922" s="0" t="n">
        <f aca="false">12*Inputs!$B$7*(MIN(1,$H$51*$C3922)*(ic*Inputs!$C$7+pE+fee_fx*Inputs!$D$7-cost_acc-cost_wd*Inputs!$E$7*$E3922-cost_fx*Inputs!$D$7-$F3922)+(1-MIN(1,$H$51*$C3922))*(1-MIN(1,Inputs!$G$7*$D3922)*churn_nonbuyers)*(ic*Inputs!$C$7+fee_wd*Inputs!$E$7*(1-$B3922)+fee_fx*Inputs!$D$7-cost_acc-cost_wd*Inputs!$E$7*(1-$B3922)-cost_fx*Inputs!$D$7))</f>
        <v>408254.913848537</v>
      </c>
      <c r="I3922" s="0" t="n">
        <f aca="false">12*Inputs!$B$8*(MIN(1,$H$52*$C3922)*(ic*Inputs!$C$8+pT-cost_acc-cost_wd*Inputs!$E$8-cost_fx*Inputs!$D$8-cost_ins)+(1-MIN(1,$H$52*$C3922))*(1-MIN(1,Inputs!$G$8*$D3922)*churn_nonbuyers)*(ic*Inputs!$C$8+fee_wd*Inputs!$E$8*(1-$B3922)+fee_fx*Inputs!$D$8-cost_acc-cost_wd*Inputs!$E$8*(1-$B3922)-cost_fx*Inputs!$D$8))</f>
        <v>189740.2091476</v>
      </c>
      <c r="J3922" s="0" t="n">
        <f aca="false">G3922+H3922+I3922-fixed</f>
        <v>118150.445426142</v>
      </c>
      <c r="K3922" s="0" t="n">
        <f aca="false">12*Inputs!$B$6*(1-MIN(1,Inputs!$G$6*$D3922)*churn_nonbuyers)*(ic*Inputs!$C$6+fee_wd*Inputs!$E$6*(1-$B3922)+fee_fx*Inputs!$D$6-cost_acc-cost_wd*Inputs!$E$6*(1-$B3922)-cost_fx*Inputs!$D$6)</f>
        <v>187786.641817685</v>
      </c>
      <c r="L3922" s="0" t="n">
        <f aca="false">12*Inputs!$B$7*(1-MIN(1,Inputs!$G$7*$D3922)*churn_nonbuyers)*(ic*Inputs!$C$7+fee_wd*Inputs!$E$7*(1-$B3922)+fee_fx*Inputs!$D$7-cost_acc-cost_wd*Inputs!$E$7*(1-$B3922)-cost_fx*Inputs!$D$7)</f>
        <v>387964.689538611</v>
      </c>
      <c r="M3922" s="0" t="n">
        <f aca="false">12*Inputs!$B$8*(1-MIN(1,Inputs!$G$8*$D3922)*churn_nonbuyers)*(ic*Inputs!$C$8+fee_wd*Inputs!$E$8*(1-$B3922)+fee_fx*Inputs!$D$8-cost_acc-cost_wd*Inputs!$E$8*(1-$B3922)-cost_fx*Inputs!$D$8)</f>
        <v>174978.427255862</v>
      </c>
      <c r="N3922" s="0" t="n">
        <f aca="false">K3922+L3922+I3922-fixed</f>
        <v>65491.540503896</v>
      </c>
      <c r="O3922" s="0" t="n">
        <f aca="false">K3922+L3922+M3922-fixed</f>
        <v>50729.7586121581</v>
      </c>
      <c r="P3922" s="0" t="n">
        <f aca="false">12*Inputs!$B$6*(1-MIN(1,Inputs!$F$6*$D3922))*(ic*Inputs!$C$6+flat_fee-cost_acc-cost_wd*Inputs!$E$6*$E3922-cost_fx*Inputs!$D$6)+12*Inputs!$B$7*(1-MIN(1,Inputs!$F$7*$D3922))*(ic*Inputs!$C$7+flat_fee-cost_acc-cost_wd*Inputs!$E$7*$E3922-cost_fx*Inputs!$D$7)+12*Inputs!$B$8*(1-MIN(1,Inputs!$F$8*$D3922))*(ic*Inputs!$C$8+flat_fee-cost_acc-cost_wd*Inputs!$E$8*$E3922-cost_fx*Inputs!$D$8)-fixed</f>
        <v>211352.329376</v>
      </c>
    </row>
    <row r="3923" customFormat="false" ht="15" hidden="false" customHeight="false" outlineLevel="0" collapsed="false">
      <c r="A3923" s="0" t="n">
        <v>3858</v>
      </c>
      <c r="B3923" s="0" t="n">
        <v>0.492106</v>
      </c>
      <c r="C3923" s="0" t="n">
        <v>0.753757</v>
      </c>
      <c r="D3923" s="0" t="n">
        <v>0.939185</v>
      </c>
      <c r="E3923" s="0" t="n">
        <v>1.06645</v>
      </c>
      <c r="F3923" s="0" t="n">
        <v>0.16702</v>
      </c>
      <c r="G3923" s="0" t="n">
        <f aca="false">12*Inputs!$B$6*(MIN(1,$H$50*$C3923)*(ic*Inputs!$C$6+pS+fee_fx*Inputs!$D$6-cost_acc-cost_wd*Inputs!$E$6*$E3923-cost_fx*Inputs!$D$6-$F3923)+(1-MIN(1,$H$50*$C3923))*(1-MIN(1,Inputs!$G$6*$D3923)*churn_nonbuyers)*(ic*Inputs!$C$6+fee_wd*Inputs!$E$6*(1-$B3923)+fee_fx*Inputs!$D$6-cost_acc-cost_wd*Inputs!$E$6*(1-$B3923)-cost_fx*Inputs!$D$6))</f>
        <v>168428.901129707</v>
      </c>
      <c r="H3923" s="0" t="n">
        <f aca="false">12*Inputs!$B$7*(MIN(1,$H$51*$C3923)*(ic*Inputs!$C$7+pE+fee_fx*Inputs!$D$7-cost_acc-cost_wd*Inputs!$E$7*$E3923-cost_fx*Inputs!$D$7-$F3923)+(1-MIN(1,$H$51*$C3923))*(1-MIN(1,Inputs!$G$7*$D3923)*churn_nonbuyers)*(ic*Inputs!$C$7+fee_wd*Inputs!$E$7*(1-$B3923)+fee_fx*Inputs!$D$7-cost_acc-cost_wd*Inputs!$E$7*(1-$B3923)-cost_fx*Inputs!$D$7))</f>
        <v>377122.432682032</v>
      </c>
      <c r="I3923" s="0" t="n">
        <f aca="false">12*Inputs!$B$8*(MIN(1,$H$52*$C3923)*(ic*Inputs!$C$8+pT-cost_acc-cost_wd*Inputs!$E$8-cost_fx*Inputs!$D$8-cost_ins)+(1-MIN(1,$H$52*$C3923))*(1-MIN(1,Inputs!$G$8*$D3923)*churn_nonbuyers)*(ic*Inputs!$C$8+fee_wd*Inputs!$E$8*(1-$B3923)+fee_fx*Inputs!$D$8-cost_acc-cost_wd*Inputs!$E$8*(1-$B3923)-cost_fx*Inputs!$D$8))</f>
        <v>157645.251120919</v>
      </c>
      <c r="J3923" s="0" t="n">
        <f aca="false">G3923+H3923+I3923-fixed</f>
        <v>3196.58493265812</v>
      </c>
      <c r="K3923" s="0" t="n">
        <f aca="false">12*Inputs!$B$6*(1-MIN(1,Inputs!$G$6*$D3923)*churn_nonbuyers)*(ic*Inputs!$C$6+fee_wd*Inputs!$E$6*(1-$B3923)+fee_fx*Inputs!$D$6-cost_acc-cost_wd*Inputs!$E$6*(1-$B3923)-cost_fx*Inputs!$D$6)</f>
        <v>124597.436929992</v>
      </c>
      <c r="L3923" s="0" t="n">
        <f aca="false">12*Inputs!$B$7*(1-MIN(1,Inputs!$G$7*$D3923)*churn_nonbuyers)*(ic*Inputs!$C$7+fee_wd*Inputs!$E$7*(1-$B3923)+fee_fx*Inputs!$D$7-cost_acc-cost_wd*Inputs!$E$7*(1-$B3923)-cost_fx*Inputs!$D$7)</f>
        <v>322972.965677995</v>
      </c>
      <c r="M3923" s="0" t="n">
        <f aca="false">12*Inputs!$B$8*(1-MIN(1,Inputs!$G$8*$D3923)*churn_nonbuyers)*(ic*Inputs!$C$8+fee_wd*Inputs!$E$8*(1-$B3923)+fee_fx*Inputs!$D$8-cost_acc-cost_wd*Inputs!$E$8*(1-$B3923)-cost_fx*Inputs!$D$8)</f>
        <v>103723.123273296</v>
      </c>
      <c r="N3923" s="0" t="n">
        <f aca="false">K3923+L3923+I3923-fixed</f>
        <v>-94784.3462710938</v>
      </c>
      <c r="O3923" s="0" t="n">
        <f aca="false">K3923+L3923+M3923-fixed</f>
        <v>-148706.474118717</v>
      </c>
      <c r="P3923" s="0" t="n">
        <f aca="false">12*Inputs!$B$6*(1-MIN(1,Inputs!$F$6*$D3923))*(ic*Inputs!$C$6+flat_fee-cost_acc-cost_wd*Inputs!$E$6*$E3923-cost_fx*Inputs!$D$6)+12*Inputs!$B$7*(1-MIN(1,Inputs!$F$7*$D3923))*(ic*Inputs!$C$7+flat_fee-cost_acc-cost_wd*Inputs!$E$7*$E3923-cost_fx*Inputs!$D$7)+12*Inputs!$B$8*(1-MIN(1,Inputs!$F$8*$D3923))*(ic*Inputs!$C$8+flat_fee-cost_acc-cost_wd*Inputs!$E$8*$E3923-cost_fx*Inputs!$D$8)-fixed</f>
        <v>75091.0037</v>
      </c>
    </row>
    <row r="3924" customFormat="false" ht="15" hidden="false" customHeight="false" outlineLevel="0" collapsed="false">
      <c r="A3924" s="0" t="n">
        <v>3859</v>
      </c>
      <c r="B3924" s="0" t="n">
        <v>0.365268</v>
      </c>
      <c r="C3924" s="0" t="n">
        <v>1.026207</v>
      </c>
      <c r="D3924" s="0" t="n">
        <v>1.168678</v>
      </c>
      <c r="E3924" s="0" t="n">
        <v>1.093975</v>
      </c>
      <c r="F3924" s="0" t="n">
        <v>0.24301</v>
      </c>
      <c r="G3924" s="0" t="n">
        <f aca="false">12*Inputs!$B$6*(MIN(1,$H$50*$C3924)*(ic*Inputs!$C$6+pS+fee_fx*Inputs!$D$6-cost_acc-cost_wd*Inputs!$E$6*$E3924-cost_fx*Inputs!$D$6-$F3924)+(1-MIN(1,$H$50*$C3924))*(1-MIN(1,Inputs!$G$6*$D3924)*churn_nonbuyers)*(ic*Inputs!$C$6+fee_wd*Inputs!$E$6*(1-$B3924)+fee_fx*Inputs!$D$6-cost_acc-cost_wd*Inputs!$E$6*(1-$B3924)-cost_fx*Inputs!$D$6))</f>
        <v>196233.106985011</v>
      </c>
      <c r="H3924" s="0" t="n">
        <f aca="false">12*Inputs!$B$7*(MIN(1,$H$51*$C3924)*(ic*Inputs!$C$7+pE+fee_fx*Inputs!$D$7-cost_acc-cost_wd*Inputs!$E$7*$E3924-cost_fx*Inputs!$D$7-$F3924)+(1-MIN(1,$H$51*$C3924))*(1-MIN(1,Inputs!$G$7*$D3924)*churn_nonbuyers)*(ic*Inputs!$C$7+fee_wd*Inputs!$E$7*(1-$B3924)+fee_fx*Inputs!$D$7-cost_acc-cost_wd*Inputs!$E$7*(1-$B3924)-cost_fx*Inputs!$D$7))</f>
        <v>397990.347150626</v>
      </c>
      <c r="I3924" s="0" t="n">
        <f aca="false">12*Inputs!$B$8*(MIN(1,$H$52*$C3924)*(ic*Inputs!$C$8+pT-cost_acc-cost_wd*Inputs!$E$8-cost_fx*Inputs!$D$8-cost_ins)+(1-MIN(1,$H$52*$C3924))*(1-MIN(1,Inputs!$G$8*$D3924)*churn_nonbuyers)*(ic*Inputs!$C$8+fee_wd*Inputs!$E$8*(1-$B3924)+fee_fx*Inputs!$D$8-cost_acc-cost_wd*Inputs!$E$8*(1-$B3924)-cost_fx*Inputs!$D$8))</f>
        <v>163748.000797272</v>
      </c>
      <c r="J3924" s="0" t="n">
        <f aca="false">G3924+H3924+I3924-fixed</f>
        <v>57971.4549329089</v>
      </c>
      <c r="K3924" s="0" t="n">
        <f aca="false">12*Inputs!$B$6*(1-MIN(1,Inputs!$G$6*$D3924)*churn_nonbuyers)*(ic*Inputs!$C$6+fee_wd*Inputs!$E$6*(1-$B3924)+fee_fx*Inputs!$D$6-cost_acc-cost_wd*Inputs!$E$6*(1-$B3924)-cost_fx*Inputs!$D$6)</f>
        <v>140294.674625069</v>
      </c>
      <c r="L3924" s="0" t="n">
        <f aca="false">12*Inputs!$B$7*(1-MIN(1,Inputs!$G$7*$D3924)*churn_nonbuyers)*(ic*Inputs!$C$7+fee_wd*Inputs!$E$7*(1-$B3924)+fee_fx*Inputs!$D$7-cost_acc-cost_wd*Inputs!$E$7*(1-$B3924)-cost_fx*Inputs!$D$7)</f>
        <v>338309.203431041</v>
      </c>
      <c r="M3924" s="0" t="n">
        <f aca="false">12*Inputs!$B$8*(1-MIN(1,Inputs!$G$8*$D3924)*churn_nonbuyers)*(ic*Inputs!$C$8+fee_wd*Inputs!$E$8*(1-$B3924)+fee_fx*Inputs!$D$8-cost_acc-cost_wd*Inputs!$E$8*(1-$B3924)-cost_fx*Inputs!$D$8)</f>
        <v>56190.7772636544</v>
      </c>
      <c r="N3924" s="0" t="n">
        <f aca="false">K3924+L3924+I3924-fixed</f>
        <v>-57648.1211466175</v>
      </c>
      <c r="O3924" s="0" t="n">
        <f aca="false">K3924+L3924+M3924-fixed</f>
        <v>-165205.344680235</v>
      </c>
      <c r="P3924" s="0" t="n">
        <f aca="false">12*Inputs!$B$6*(1-MIN(1,Inputs!$F$6*$D3924))*(ic*Inputs!$C$6+flat_fee-cost_acc-cost_wd*Inputs!$E$6*$E3924-cost_fx*Inputs!$D$6)+12*Inputs!$B$7*(1-MIN(1,Inputs!$F$7*$D3924))*(ic*Inputs!$C$7+flat_fee-cost_acc-cost_wd*Inputs!$E$7*$E3924-cost_fx*Inputs!$D$7)+12*Inputs!$B$8*(1-MIN(1,Inputs!$F$8*$D3924))*(ic*Inputs!$C$8+flat_fee-cost_acc-cost_wd*Inputs!$E$8*$E3924-cost_fx*Inputs!$D$8)-fixed</f>
        <v>-61443.083572</v>
      </c>
    </row>
    <row r="3925" customFormat="false" ht="15" hidden="false" customHeight="false" outlineLevel="0" collapsed="false">
      <c r="A3925" s="0" t="n">
        <v>3860</v>
      </c>
      <c r="B3925" s="0" t="n">
        <v>0.05856</v>
      </c>
      <c r="C3925" s="0" t="n">
        <v>0.810253</v>
      </c>
      <c r="D3925" s="0" t="n">
        <v>1.363605</v>
      </c>
      <c r="E3925" s="0" t="n">
        <v>1.12041</v>
      </c>
      <c r="F3925" s="0" t="n">
        <v>0.372699</v>
      </c>
      <c r="G3925" s="0" t="n">
        <f aca="false">12*Inputs!$B$6*(MIN(1,$H$50*$C3925)*(ic*Inputs!$C$6+pS+fee_fx*Inputs!$D$6-cost_acc-cost_wd*Inputs!$E$6*$E3925-cost_fx*Inputs!$D$6-$F3925)+(1-MIN(1,$H$50*$C3925))*(1-MIN(1,Inputs!$G$6*$D3925)*churn_nonbuyers)*(ic*Inputs!$C$6+fee_wd*Inputs!$E$6*(1-$B3925)+fee_fx*Inputs!$D$6-cost_acc-cost_wd*Inputs!$E$6*(1-$B3925)-cost_fx*Inputs!$D$6))</f>
        <v>218675.881020987</v>
      </c>
      <c r="H3925" s="0" t="n">
        <f aca="false">12*Inputs!$B$7*(MIN(1,$H$51*$C3925)*(ic*Inputs!$C$7+pE+fee_fx*Inputs!$D$7-cost_acc-cost_wd*Inputs!$E$7*$E3925-cost_fx*Inputs!$D$7-$F3925)+(1-MIN(1,$H$51*$C3925))*(1-MIN(1,Inputs!$G$7*$D3925)*churn_nonbuyers)*(ic*Inputs!$C$7+fee_wd*Inputs!$E$7*(1-$B3925)+fee_fx*Inputs!$D$7-cost_acc-cost_wd*Inputs!$E$7*(1-$B3925)-cost_fx*Inputs!$D$7))</f>
        <v>404155.746153248</v>
      </c>
      <c r="I3925" s="0" t="n">
        <f aca="false">12*Inputs!$B$8*(MIN(1,$H$52*$C3925)*(ic*Inputs!$C$8+pT-cost_acc-cost_wd*Inputs!$E$8-cost_fx*Inputs!$D$8-cost_ins)+(1-MIN(1,$H$52*$C3925))*(1-MIN(1,Inputs!$G$8*$D3925)*churn_nonbuyers)*(ic*Inputs!$C$8+fee_wd*Inputs!$E$8*(1-$B3925)+fee_fx*Inputs!$D$8-cost_acc-cost_wd*Inputs!$E$8*(1-$B3925)-cost_fx*Inputs!$D$8))</f>
        <v>123162.40064801</v>
      </c>
      <c r="J3925" s="0" t="n">
        <f aca="false">G3925+H3925+I3925-fixed</f>
        <v>45994.0278222462</v>
      </c>
      <c r="K3925" s="0" t="n">
        <f aca="false">12*Inputs!$B$6*(1-MIN(1,Inputs!$G$6*$D3925)*churn_nonbuyers)*(ic*Inputs!$C$6+fee_wd*Inputs!$E$6*(1-$B3925)+fee_fx*Inputs!$D$6-cost_acc-cost_wd*Inputs!$E$6*(1-$B3925)-cost_fx*Inputs!$D$6)</f>
        <v>179997.16110336</v>
      </c>
      <c r="L3925" s="0" t="n">
        <f aca="false">12*Inputs!$B$7*(1-MIN(1,Inputs!$G$7*$D3925)*churn_nonbuyers)*(ic*Inputs!$C$7+fee_wd*Inputs!$E$7*(1-$B3925)+fee_fx*Inputs!$D$7-cost_acc-cost_wd*Inputs!$E$7*(1-$B3925)-cost_fx*Inputs!$D$7)</f>
        <v>378618.157622016</v>
      </c>
      <c r="M3925" s="0" t="n">
        <f aca="false">12*Inputs!$B$8*(1-MIN(1,Inputs!$G$8*$D3925)*churn_nonbuyers)*(ic*Inputs!$C$8+fee_wd*Inputs!$E$8*(1-$B3925)+fee_fx*Inputs!$D$8-cost_acc-cost_wd*Inputs!$E$8*(1-$B3925)-cost_fx*Inputs!$D$8)</f>
        <v>14715.70061568</v>
      </c>
      <c r="N3925" s="0" t="n">
        <f aca="false">K3925+L3925+I3925-fixed</f>
        <v>-18222.2806266136</v>
      </c>
      <c r="O3925" s="0" t="n">
        <f aca="false">K3925+L3925+M3925-fixed</f>
        <v>-126668.980658944</v>
      </c>
      <c r="P3925" s="0" t="n">
        <f aca="false">12*Inputs!$B$6*(1-MIN(1,Inputs!$F$6*$D3925))*(ic*Inputs!$C$6+flat_fee-cost_acc-cost_wd*Inputs!$E$6*$E3925-cost_fx*Inputs!$D$6)+12*Inputs!$B$7*(1-MIN(1,Inputs!$F$7*$D3925))*(ic*Inputs!$C$7+flat_fee-cost_acc-cost_wd*Inputs!$E$7*$E3925-cost_fx*Inputs!$D$7)+12*Inputs!$B$8*(1-MIN(1,Inputs!$F$8*$D3925))*(ic*Inputs!$C$8+flat_fee-cost_acc-cost_wd*Inputs!$E$8*$E3925-cost_fx*Inputs!$D$8)-fixed</f>
        <v>-176084.557708</v>
      </c>
    </row>
    <row r="3926" customFormat="false" ht="15" hidden="false" customHeight="false" outlineLevel="0" collapsed="false">
      <c r="A3926" s="0" t="n">
        <v>3861</v>
      </c>
      <c r="B3926" s="0" t="n">
        <v>0.260421</v>
      </c>
      <c r="C3926" s="0" t="n">
        <v>1.152998</v>
      </c>
      <c r="D3926" s="0" t="n">
        <v>1.225846</v>
      </c>
      <c r="E3926" s="0" t="n">
        <v>1.424264</v>
      </c>
      <c r="F3926" s="0" t="n">
        <v>0.202436</v>
      </c>
      <c r="G3926" s="0" t="n">
        <f aca="false">12*Inputs!$B$6*(MIN(1,$H$50*$C3926)*(ic*Inputs!$C$6+pS+fee_fx*Inputs!$D$6-cost_acc-cost_wd*Inputs!$E$6*$E3926-cost_fx*Inputs!$D$6-$F3926)+(1-MIN(1,$H$50*$C3926))*(1-MIN(1,Inputs!$G$6*$D3926)*churn_nonbuyers)*(ic*Inputs!$C$6+fee_wd*Inputs!$E$6*(1-$B3926)+fee_fx*Inputs!$D$6-cost_acc-cost_wd*Inputs!$E$6*(1-$B3926)-cost_fx*Inputs!$D$6))</f>
        <v>207926.852519563</v>
      </c>
      <c r="H3926" s="0" t="n">
        <f aca="false">12*Inputs!$B$7*(MIN(1,$H$51*$C3926)*(ic*Inputs!$C$7+pE+fee_fx*Inputs!$D$7-cost_acc-cost_wd*Inputs!$E$7*$E3926-cost_fx*Inputs!$D$7-$F3926)+(1-MIN(1,$H$51*$C3926))*(1-MIN(1,Inputs!$G$7*$D3926)*churn_nonbuyers)*(ic*Inputs!$C$7+fee_wd*Inputs!$E$7*(1-$B3926)+fee_fx*Inputs!$D$7-cost_acc-cost_wd*Inputs!$E$7*(1-$B3926)-cost_fx*Inputs!$D$7))</f>
        <v>371699.662493581</v>
      </c>
      <c r="I3926" s="0" t="n">
        <f aca="false">12*Inputs!$B$8*(MIN(1,$H$52*$C3926)*(ic*Inputs!$C$8+pT-cost_acc-cost_wd*Inputs!$E$8-cost_fx*Inputs!$D$8-cost_ins)+(1-MIN(1,$H$52*$C3926))*(1-MIN(1,Inputs!$G$8*$D3926)*churn_nonbuyers)*(ic*Inputs!$C$8+fee_wd*Inputs!$E$8*(1-$B3926)+fee_fx*Inputs!$D$8-cost_acc-cost_wd*Inputs!$E$8*(1-$B3926)-cost_fx*Inputs!$D$8))</f>
        <v>174790.503570183</v>
      </c>
      <c r="J3926" s="0" t="n">
        <f aca="false">G3926+H3926+I3926-fixed</f>
        <v>54417.0185833266</v>
      </c>
      <c r="K3926" s="0" t="n">
        <f aca="false">12*Inputs!$B$6*(1-MIN(1,Inputs!$G$6*$D3926)*churn_nonbuyers)*(ic*Inputs!$C$6+fee_wd*Inputs!$E$6*(1-$B3926)+fee_fx*Inputs!$D$6-cost_acc-cost_wd*Inputs!$E$6*(1-$B3926)-cost_fx*Inputs!$D$6)</f>
        <v>154041.347816395</v>
      </c>
      <c r="L3926" s="0" t="n">
        <f aca="false">12*Inputs!$B$7*(1-MIN(1,Inputs!$G$7*$D3926)*churn_nonbuyers)*(ic*Inputs!$C$7+fee_wd*Inputs!$E$7*(1-$B3926)+fee_fx*Inputs!$D$7-cost_acc-cost_wd*Inputs!$E$7*(1-$B3926)-cost_fx*Inputs!$D$7)</f>
        <v>352250.642481837</v>
      </c>
      <c r="M3926" s="0" t="n">
        <f aca="false">12*Inputs!$B$8*(1-MIN(1,Inputs!$G$8*$D3926)*churn_nonbuyers)*(ic*Inputs!$C$8+fee_wd*Inputs!$E$8*(1-$B3926)+fee_fx*Inputs!$D$8-cost_acc-cost_wd*Inputs!$E$8*(1-$B3926)-cost_fx*Inputs!$D$8)</f>
        <v>44544.8289031776</v>
      </c>
      <c r="N3926" s="0" t="n">
        <f aca="false">K3926+L3926+I3926-fixed</f>
        <v>-18917.5061315842</v>
      </c>
      <c r="O3926" s="0" t="n">
        <f aca="false">K3926+L3926+M3926-fixed</f>
        <v>-149163.18079859</v>
      </c>
      <c r="P3926" s="0" t="n">
        <f aca="false">12*Inputs!$B$6*(1-MIN(1,Inputs!$F$6*$D3926))*(ic*Inputs!$C$6+flat_fee-cost_acc-cost_wd*Inputs!$E$6*$E3926-cost_fx*Inputs!$D$6)+12*Inputs!$B$7*(1-MIN(1,Inputs!$F$7*$D3926))*(ic*Inputs!$C$7+flat_fee-cost_acc-cost_wd*Inputs!$E$7*$E3926-cost_fx*Inputs!$D$7)+12*Inputs!$B$8*(1-MIN(1,Inputs!$F$8*$D3926))*(ic*Inputs!$C$8+flat_fee-cost_acc-cost_wd*Inputs!$E$8*$E3926-cost_fx*Inputs!$D$8)-fixed</f>
        <v>-217174.53252544</v>
      </c>
    </row>
    <row r="3927" customFormat="false" ht="15" hidden="false" customHeight="false" outlineLevel="0" collapsed="false">
      <c r="A3927" s="0" t="n">
        <v>3862</v>
      </c>
      <c r="B3927" s="0" t="n">
        <v>0.373743</v>
      </c>
      <c r="C3927" s="0" t="n">
        <v>0.978034</v>
      </c>
      <c r="D3927" s="0" t="n">
        <v>1.03396</v>
      </c>
      <c r="E3927" s="0" t="n">
        <v>1.41212</v>
      </c>
      <c r="F3927" s="0" t="n">
        <v>0.227887</v>
      </c>
      <c r="G3927" s="0" t="n">
        <f aca="false">12*Inputs!$B$6*(MIN(1,$H$50*$C3927)*(ic*Inputs!$C$6+pS+fee_fx*Inputs!$D$6-cost_acc-cost_wd*Inputs!$E$6*$E3927-cost_fx*Inputs!$D$6-$F3927)+(1-MIN(1,$H$50*$C3927))*(1-MIN(1,Inputs!$G$6*$D3927)*churn_nonbuyers)*(ic*Inputs!$C$6+fee_wd*Inputs!$E$6*(1-$B3927)+fee_fx*Inputs!$D$6-cost_acc-cost_wd*Inputs!$E$6*(1-$B3927)-cost_fx*Inputs!$D$6))</f>
        <v>186637.306264419</v>
      </c>
      <c r="H3927" s="0" t="n">
        <f aca="false">12*Inputs!$B$7*(MIN(1,$H$51*$C3927)*(ic*Inputs!$C$7+pE+fee_fx*Inputs!$D$7-cost_acc-cost_wd*Inputs!$E$7*$E3927-cost_fx*Inputs!$D$7-$F3927)+(1-MIN(1,$H$51*$C3927))*(1-MIN(1,Inputs!$G$7*$D3927)*churn_nonbuyers)*(ic*Inputs!$C$7+fee_wd*Inputs!$E$7*(1-$B3927)+fee_fx*Inputs!$D$7-cost_acc-cost_wd*Inputs!$E$7*(1-$B3927)-cost_fx*Inputs!$D$7))</f>
        <v>360338.170754791</v>
      </c>
      <c r="I3927" s="0" t="n">
        <f aca="false">12*Inputs!$B$8*(MIN(1,$H$52*$C3927)*(ic*Inputs!$C$8+pT-cost_acc-cost_wd*Inputs!$E$8-cost_fx*Inputs!$D$8-cost_ins)+(1-MIN(1,$H$52*$C3927))*(1-MIN(1,Inputs!$G$8*$D3927)*churn_nonbuyers)*(ic*Inputs!$C$8+fee_wd*Inputs!$E$8*(1-$B3927)+fee_fx*Inputs!$D$8-cost_acc-cost_wd*Inputs!$E$8*(1-$B3927)-cost_fx*Inputs!$D$8))</f>
        <v>167849.482393764</v>
      </c>
      <c r="J3927" s="0" t="n">
        <f aca="false">G3927+H3927+I3927-fixed</f>
        <v>14824.9594129741</v>
      </c>
      <c r="K3927" s="0" t="n">
        <f aca="false">12*Inputs!$B$6*(1-MIN(1,Inputs!$G$6*$D3927)*churn_nonbuyers)*(ic*Inputs!$C$6+fee_wd*Inputs!$E$6*(1-$B3927)+fee_fx*Inputs!$D$6-cost_acc-cost_wd*Inputs!$E$6*(1-$B3927)-cost_fx*Inputs!$D$6)</f>
        <v>140141.025448416</v>
      </c>
      <c r="L3927" s="0" t="n">
        <f aca="false">12*Inputs!$B$7*(1-MIN(1,Inputs!$G$7*$D3927)*churn_nonbuyers)*(ic*Inputs!$C$7+fee_wd*Inputs!$E$7*(1-$B3927)+fee_fx*Inputs!$D$7-cost_acc-cost_wd*Inputs!$E$7*(1-$B3927)-cost_fx*Inputs!$D$7)</f>
        <v>338543.62838905</v>
      </c>
      <c r="M3927" s="0" t="n">
        <f aca="false">12*Inputs!$B$8*(1-MIN(1,Inputs!$G$8*$D3927)*churn_nonbuyers)*(ic*Inputs!$C$8+fee_wd*Inputs!$E$8*(1-$B3927)+fee_fx*Inputs!$D$8-cost_acc-cost_wd*Inputs!$E$8*(1-$B3927)-cost_fx*Inputs!$D$8)</f>
        <v>85205.381692608</v>
      </c>
      <c r="N3927" s="0" t="n">
        <f aca="false">K3927+L3927+I3927-fixed</f>
        <v>-53465.8637687701</v>
      </c>
      <c r="O3927" s="0" t="n">
        <f aca="false">K3927+L3927+M3927-fixed</f>
        <v>-136109.964469926</v>
      </c>
      <c r="P3927" s="0" t="n">
        <f aca="false">12*Inputs!$B$6*(1-MIN(1,Inputs!$F$6*$D3927))*(ic*Inputs!$C$6+flat_fee-cost_acc-cost_wd*Inputs!$E$6*$E3927-cost_fx*Inputs!$D$6)+12*Inputs!$B$7*(1-MIN(1,Inputs!$F$7*$D3927))*(ic*Inputs!$C$7+flat_fee-cost_acc-cost_wd*Inputs!$E$7*$E3927-cost_fx*Inputs!$D$7)+12*Inputs!$B$8*(1-MIN(1,Inputs!$F$8*$D3927))*(ic*Inputs!$C$8+flat_fee-cost_acc-cost_wd*Inputs!$E$8*$E3927-cost_fx*Inputs!$D$8)-fixed</f>
        <v>-123355.892032</v>
      </c>
    </row>
    <row r="3928" customFormat="false" ht="15" hidden="false" customHeight="false" outlineLevel="0" collapsed="false">
      <c r="A3928" s="0" t="n">
        <v>3863</v>
      </c>
      <c r="B3928" s="0" t="n">
        <v>0.31845</v>
      </c>
      <c r="C3928" s="0" t="n">
        <v>1.015813</v>
      </c>
      <c r="D3928" s="0" t="n">
        <v>1.071268</v>
      </c>
      <c r="E3928" s="0" t="n">
        <v>1.142851</v>
      </c>
      <c r="F3928" s="0" t="n">
        <v>0.188573</v>
      </c>
      <c r="G3928" s="0" t="n">
        <f aca="false">12*Inputs!$B$6*(MIN(1,$H$50*$C3928)*(ic*Inputs!$C$6+pS+fee_fx*Inputs!$D$6-cost_acc-cost_wd*Inputs!$E$6*$E3928-cost_fx*Inputs!$D$6-$F3928)+(1-MIN(1,$H$50*$C3928))*(1-MIN(1,Inputs!$G$6*$D3928)*churn_nonbuyers)*(ic*Inputs!$C$6+fee_wd*Inputs!$E$6*(1-$B3928)+fee_fx*Inputs!$D$6-cost_acc-cost_wd*Inputs!$E$6*(1-$B3928)-cost_fx*Inputs!$D$6))</f>
        <v>202325.571642882</v>
      </c>
      <c r="H3928" s="0" t="n">
        <f aca="false">12*Inputs!$B$7*(MIN(1,$H$51*$C3928)*(ic*Inputs!$C$7+pE+fee_fx*Inputs!$D$7-cost_acc-cost_wd*Inputs!$E$7*$E3928-cost_fx*Inputs!$D$7-$F3928)+(1-MIN(1,$H$51*$C3928))*(1-MIN(1,Inputs!$G$7*$D3928)*churn_nonbuyers)*(ic*Inputs!$C$7+fee_wd*Inputs!$E$7*(1-$B3928)+fee_fx*Inputs!$D$7-cost_acc-cost_wd*Inputs!$E$7*(1-$B3928)-cost_fx*Inputs!$D$7))</f>
        <v>399333.525139005</v>
      </c>
      <c r="I3928" s="0" t="n">
        <f aca="false">12*Inputs!$B$8*(MIN(1,$H$52*$C3928)*(ic*Inputs!$C$8+pT-cost_acc-cost_wd*Inputs!$E$8-cost_fx*Inputs!$D$8-cost_ins)+(1-MIN(1,$H$52*$C3928))*(1-MIN(1,Inputs!$G$8*$D3928)*churn_nonbuyers)*(ic*Inputs!$C$8+fee_wd*Inputs!$E$8*(1-$B3928)+fee_fx*Inputs!$D$8-cost_acc-cost_wd*Inputs!$E$8*(1-$B3928)-cost_fx*Inputs!$D$8))</f>
        <v>168906.093670088</v>
      </c>
      <c r="J3928" s="0" t="n">
        <f aca="false">G3928+H3928+I3928-fixed</f>
        <v>70565.190451975</v>
      </c>
      <c r="K3928" s="0" t="n">
        <f aca="false">12*Inputs!$B$6*(1-MIN(1,Inputs!$G$6*$D3928)*churn_nonbuyers)*(ic*Inputs!$C$6+fee_wd*Inputs!$E$6*(1-$B3928)+fee_fx*Inputs!$D$6-cost_acc-cost_wd*Inputs!$E$6*(1-$B3928)-cost_fx*Inputs!$D$6)</f>
        <v>147401.06468112</v>
      </c>
      <c r="L3928" s="0" t="n">
        <f aca="false">12*Inputs!$B$7*(1-MIN(1,Inputs!$G$7*$D3928)*churn_nonbuyers)*(ic*Inputs!$C$7+fee_wd*Inputs!$E$7*(1-$B3928)+fee_fx*Inputs!$D$7-cost_acc-cost_wd*Inputs!$E$7*(1-$B3928)-cost_fx*Inputs!$D$7)</f>
        <v>345858.889944672</v>
      </c>
      <c r="M3928" s="0" t="n">
        <f aca="false">12*Inputs!$B$8*(1-MIN(1,Inputs!$G$8*$D3928)*churn_nonbuyers)*(ic*Inputs!$C$8+fee_wd*Inputs!$E$8*(1-$B3928)+fee_fx*Inputs!$D$8-cost_acc-cost_wd*Inputs!$E$8*(1-$B3928)-cost_fx*Inputs!$D$8)</f>
        <v>77813.56925856</v>
      </c>
      <c r="N3928" s="0" t="n">
        <f aca="false">K3928+L3928+I3928-fixed</f>
        <v>-37833.9517041199</v>
      </c>
      <c r="O3928" s="0" t="n">
        <f aca="false">K3928+L3928+M3928-fixed</f>
        <v>-128926.476115648</v>
      </c>
      <c r="P3928" s="0" t="n">
        <f aca="false">12*Inputs!$B$6*(1-MIN(1,Inputs!$F$6*$D3928))*(ic*Inputs!$C$6+flat_fee-cost_acc-cost_wd*Inputs!$E$6*$E3928-cost_fx*Inputs!$D$6)+12*Inputs!$B$7*(1-MIN(1,Inputs!$F$7*$D3928))*(ic*Inputs!$C$7+flat_fee-cost_acc-cost_wd*Inputs!$E$7*$E3928-cost_fx*Inputs!$D$7)+12*Inputs!$B$8*(1-MIN(1,Inputs!$F$8*$D3928))*(ic*Inputs!$C$8+flat_fee-cost_acc-cost_wd*Inputs!$E$8*$E3928-cost_fx*Inputs!$D$8)-fixed</f>
        <v>-28986.2834876801</v>
      </c>
    </row>
    <row r="3929" customFormat="false" ht="15" hidden="false" customHeight="false" outlineLevel="0" collapsed="false">
      <c r="A3929" s="0" t="n">
        <v>3864</v>
      </c>
      <c r="B3929" s="0" t="n">
        <v>0.323753</v>
      </c>
      <c r="C3929" s="0" t="n">
        <v>1.131068</v>
      </c>
      <c r="D3929" s="0" t="n">
        <v>0.841625</v>
      </c>
      <c r="E3929" s="0" t="n">
        <v>1.113085</v>
      </c>
      <c r="F3929" s="0" t="n">
        <v>0.191724</v>
      </c>
      <c r="G3929" s="0" t="n">
        <f aca="false">12*Inputs!$B$6*(MIN(1,$H$50*$C3929)*(ic*Inputs!$C$6+pS+fee_fx*Inputs!$D$6-cost_acc-cost_wd*Inputs!$E$6*$E3929-cost_fx*Inputs!$D$6-$F3929)+(1-MIN(1,$H$50*$C3929))*(1-MIN(1,Inputs!$G$6*$D3929)*churn_nonbuyers)*(ic*Inputs!$C$6+fee_wd*Inputs!$E$6*(1-$B3929)+fee_fx*Inputs!$D$6-cost_acc-cost_wd*Inputs!$E$6*(1-$B3929)-cost_fx*Inputs!$D$6))</f>
        <v>210212.081428551</v>
      </c>
      <c r="H3929" s="0" t="n">
        <f aca="false">12*Inputs!$B$7*(MIN(1,$H$51*$C3929)*(ic*Inputs!$C$7+pE+fee_fx*Inputs!$D$7-cost_acc-cost_wd*Inputs!$E$7*$E3929-cost_fx*Inputs!$D$7-$F3929)+(1-MIN(1,$H$51*$C3929))*(1-MIN(1,Inputs!$G$7*$D3929)*churn_nonbuyers)*(ic*Inputs!$C$7+fee_wd*Inputs!$E$7*(1-$B3929)+fee_fx*Inputs!$D$7-cost_acc-cost_wd*Inputs!$E$7*(1-$B3929)-cost_fx*Inputs!$D$7))</f>
        <v>410014.44790759</v>
      </c>
      <c r="I3929" s="0" t="n">
        <f aca="false">12*Inputs!$B$8*(MIN(1,$H$52*$C3929)*(ic*Inputs!$C$8+pT-cost_acc-cost_wd*Inputs!$E$8-cost_fx*Inputs!$D$8-cost_ins)+(1-MIN(1,$H$52*$C3929))*(1-MIN(1,Inputs!$G$8*$D3929)*churn_nonbuyers)*(ic*Inputs!$C$8+fee_wd*Inputs!$E$8*(1-$B3929)+fee_fx*Inputs!$D$8-cost_acc-cost_wd*Inputs!$E$8*(1-$B3929)-cost_fx*Inputs!$D$8))</f>
        <v>189634.799263821</v>
      </c>
      <c r="J3929" s="0" t="n">
        <f aca="false">G3929+H3929+I3929-fixed</f>
        <v>109861.328599962</v>
      </c>
      <c r="K3929" s="0" t="n">
        <f aca="false">12*Inputs!$B$6*(1-MIN(1,Inputs!$G$6*$D3929)*churn_nonbuyers)*(ic*Inputs!$C$6+fee_wd*Inputs!$E$6*(1-$B3929)+fee_fx*Inputs!$D$6-cost_acc-cost_wd*Inputs!$E$6*(1-$B3929)-cost_fx*Inputs!$D$6)</f>
        <v>148457.8340541</v>
      </c>
      <c r="L3929" s="0" t="n">
        <f aca="false">12*Inputs!$B$7*(1-MIN(1,Inputs!$G$7*$D3929)*churn_nonbuyers)*(ic*Inputs!$C$7+fee_wd*Inputs!$E$7*(1-$B3929)+fee_fx*Inputs!$D$7-cost_acc-cost_wd*Inputs!$E$7*(1-$B3929)-cost_fx*Inputs!$D$7)</f>
        <v>347576.37963246</v>
      </c>
      <c r="M3929" s="0" t="n">
        <f aca="false">12*Inputs!$B$8*(1-MIN(1,Inputs!$G$8*$D3929)*churn_nonbuyers)*(ic*Inputs!$C$8+fee_wd*Inputs!$E$8*(1-$B3929)+fee_fx*Inputs!$D$8-cost_acc-cost_wd*Inputs!$E$8*(1-$B3929)-cost_fx*Inputs!$D$8)</f>
        <v>127720.6575858</v>
      </c>
      <c r="N3929" s="0" t="n">
        <f aca="false">K3929+L3929+I3929-fixed</f>
        <v>-14330.987049619</v>
      </c>
      <c r="O3929" s="0" t="n">
        <f aca="false">K3929+L3929+M3929-fixed</f>
        <v>-76245.12872764</v>
      </c>
      <c r="P3929" s="0" t="n">
        <f aca="false">12*Inputs!$B$6*(1-MIN(1,Inputs!$F$6*$D3929))*(ic*Inputs!$C$6+flat_fee-cost_acc-cost_wd*Inputs!$E$6*$E3929-cost_fx*Inputs!$D$6)+12*Inputs!$B$7*(1-MIN(1,Inputs!$F$7*$D3929))*(ic*Inputs!$C$7+flat_fee-cost_acc-cost_wd*Inputs!$E$7*$E3929-cost_fx*Inputs!$D$7)+12*Inputs!$B$8*(1-MIN(1,Inputs!$F$8*$D3929))*(ic*Inputs!$C$8+flat_fee-cost_acc-cost_wd*Inputs!$E$8*$E3929-cost_fx*Inputs!$D$8)-fixed</f>
        <v>106633.01615</v>
      </c>
    </row>
    <row r="3930" customFormat="false" ht="15" hidden="false" customHeight="false" outlineLevel="0" collapsed="false">
      <c r="A3930" s="0" t="n">
        <v>3865</v>
      </c>
      <c r="B3930" s="0" t="n">
        <v>0.149942</v>
      </c>
      <c r="C3930" s="0" t="n">
        <v>0.679599</v>
      </c>
      <c r="D3930" s="0" t="n">
        <v>1.208231</v>
      </c>
      <c r="E3930" s="0" t="n">
        <v>1.240572</v>
      </c>
      <c r="F3930" s="0" t="n">
        <v>0.233415</v>
      </c>
      <c r="G3930" s="0" t="n">
        <f aca="false">12*Inputs!$B$6*(MIN(1,$H$50*$C3930)*(ic*Inputs!$C$6+pS+fee_fx*Inputs!$D$6-cost_acc-cost_wd*Inputs!$E$6*$E3930-cost_fx*Inputs!$D$6-$F3930)+(1-MIN(1,$H$50*$C3930))*(1-MIN(1,Inputs!$G$6*$D3930)*churn_nonbuyers)*(ic*Inputs!$C$6+fee_wd*Inputs!$E$6*(1-$B3930)+fee_fx*Inputs!$D$6-cost_acc-cost_wd*Inputs!$E$6*(1-$B3930)-cost_fx*Inputs!$D$6))</f>
        <v>202465.542771594</v>
      </c>
      <c r="H3930" s="0" t="n">
        <f aca="false">12*Inputs!$B$7*(MIN(1,$H$51*$C3930)*(ic*Inputs!$C$7+pE+fee_fx*Inputs!$D$7-cost_acc-cost_wd*Inputs!$E$7*$E3930-cost_fx*Inputs!$D$7-$F3930)+(1-MIN(1,$H$51*$C3930))*(1-MIN(1,Inputs!$G$7*$D3930)*churn_nonbuyers)*(ic*Inputs!$C$7+fee_wd*Inputs!$E$7*(1-$B3930)+fee_fx*Inputs!$D$7-cost_acc-cost_wd*Inputs!$E$7*(1-$B3930)-cost_fx*Inputs!$D$7))</f>
        <v>388187.917813894</v>
      </c>
      <c r="I3930" s="0" t="n">
        <f aca="false">12*Inputs!$B$8*(MIN(1,$H$52*$C3930)*(ic*Inputs!$C$8+pT-cost_acc-cost_wd*Inputs!$E$8-cost_fx*Inputs!$D$8-cost_ins)+(1-MIN(1,$H$52*$C3930))*(1-MIN(1,Inputs!$G$8*$D3930)*churn_nonbuyers)*(ic*Inputs!$C$8+fee_wd*Inputs!$E$8*(1-$B3930)+fee_fx*Inputs!$D$8-cost_acc-cost_wd*Inputs!$E$8*(1-$B3930)-cost_fx*Inputs!$D$8))</f>
        <v>123772.184495779</v>
      </c>
      <c r="J3930" s="0" t="n">
        <f aca="false">G3930+H3930+I3930-fixed</f>
        <v>14425.6450812662</v>
      </c>
      <c r="K3930" s="0" t="n">
        <f aca="false">12*Inputs!$B$6*(1-MIN(1,Inputs!$G$6*$D3930)*churn_nonbuyers)*(ic*Inputs!$C$6+fee_wd*Inputs!$E$6*(1-$B3930)+fee_fx*Inputs!$D$6-cost_acc-cost_wd*Inputs!$E$6*(1-$B3930)-cost_fx*Inputs!$D$6)</f>
        <v>169133.768442734</v>
      </c>
      <c r="L3930" s="0" t="n">
        <f aca="false">12*Inputs!$B$7*(1-MIN(1,Inputs!$G$7*$D3930)*churn_nonbuyers)*(ic*Inputs!$C$7+fee_wd*Inputs!$E$7*(1-$B3930)+fee_fx*Inputs!$D$7-cost_acc-cost_wd*Inputs!$E$7*(1-$B3930)-cost_fx*Inputs!$D$7)</f>
        <v>367776.220777641</v>
      </c>
      <c r="M3930" s="0" t="n">
        <f aca="false">12*Inputs!$B$8*(1-MIN(1,Inputs!$G$8*$D3930)*churn_nonbuyers)*(ic*Inputs!$C$8+fee_wd*Inputs!$E$8*(1-$B3930)+fee_fx*Inputs!$D$8-cost_acc-cost_wd*Inputs!$E$8*(1-$B3930)-cost_fx*Inputs!$D$8)</f>
        <v>49233.2947594272</v>
      </c>
      <c r="N3930" s="0" t="n">
        <f aca="false">K3930+L3930+I3930-fixed</f>
        <v>-39317.8262838459</v>
      </c>
      <c r="O3930" s="0" t="n">
        <f aca="false">K3930+L3930+M3930-fixed</f>
        <v>-113856.716020198</v>
      </c>
      <c r="P3930" s="0" t="n">
        <f aca="false">12*Inputs!$B$6*(1-MIN(1,Inputs!$F$6*$D3930))*(ic*Inputs!$C$6+flat_fee-cost_acc-cost_wd*Inputs!$E$6*$E3930-cost_fx*Inputs!$D$6)+12*Inputs!$B$7*(1-MIN(1,Inputs!$F$7*$D3930))*(ic*Inputs!$C$7+flat_fee-cost_acc-cost_wd*Inputs!$E$7*$E3930-cost_fx*Inputs!$D$7)+12*Inputs!$B$8*(1-MIN(1,Inputs!$F$8*$D3930))*(ic*Inputs!$C$8+flat_fee-cost_acc-cost_wd*Inputs!$E$8*$E3930-cost_fx*Inputs!$D$8)-fixed</f>
        <v>-138859.70381632</v>
      </c>
    </row>
    <row r="3931" customFormat="false" ht="15" hidden="false" customHeight="false" outlineLevel="0" collapsed="false">
      <c r="A3931" s="0" t="n">
        <v>3866</v>
      </c>
      <c r="B3931" s="0" t="n">
        <v>0.228784</v>
      </c>
      <c r="C3931" s="0" t="n">
        <v>0.945443</v>
      </c>
      <c r="D3931" s="0" t="n">
        <v>1.196971</v>
      </c>
      <c r="E3931" s="0" t="n">
        <v>1.132344</v>
      </c>
      <c r="F3931" s="0" t="n">
        <v>0.178575</v>
      </c>
      <c r="G3931" s="0" t="n">
        <f aca="false">12*Inputs!$B$6*(MIN(1,$H$50*$C3931)*(ic*Inputs!$C$6+pS+fee_fx*Inputs!$D$6-cost_acc-cost_wd*Inputs!$E$6*$E3931-cost_fx*Inputs!$D$6-$F3931)+(1-MIN(1,$H$50*$C3931))*(1-MIN(1,Inputs!$G$6*$D3931)*churn_nonbuyers)*(ic*Inputs!$C$6+fee_wd*Inputs!$E$6*(1-$B3931)+fee_fx*Inputs!$D$6-cost_acc-cost_wd*Inputs!$E$6*(1-$B3931)-cost_fx*Inputs!$D$6))</f>
        <v>209283.524584507</v>
      </c>
      <c r="H3931" s="0" t="n">
        <f aca="false">12*Inputs!$B$7*(MIN(1,$H$51*$C3931)*(ic*Inputs!$C$7+pE+fee_fx*Inputs!$D$7-cost_acc-cost_wd*Inputs!$E$7*$E3931-cost_fx*Inputs!$D$7-$F3931)+(1-MIN(1,$H$51*$C3931))*(1-MIN(1,Inputs!$G$7*$D3931)*churn_nonbuyers)*(ic*Inputs!$C$7+fee_wd*Inputs!$E$7*(1-$B3931)+fee_fx*Inputs!$D$7-cost_acc-cost_wd*Inputs!$E$7*(1-$B3931)-cost_fx*Inputs!$D$7))</f>
        <v>404220.582807505</v>
      </c>
      <c r="I3931" s="0" t="n">
        <f aca="false">12*Inputs!$B$8*(MIN(1,$H$52*$C3931)*(ic*Inputs!$C$8+pT-cost_acc-cost_wd*Inputs!$E$8-cost_fx*Inputs!$D$8-cost_ins)+(1-MIN(1,$H$52*$C3931))*(1-MIN(1,Inputs!$G$8*$D3931)*churn_nonbuyers)*(ic*Inputs!$C$8+fee_wd*Inputs!$E$8*(1-$B3931)+fee_fx*Inputs!$D$8-cost_acc-cost_wd*Inputs!$E$8*(1-$B3931)-cost_fx*Inputs!$D$8))</f>
        <v>153573.519975949</v>
      </c>
      <c r="J3931" s="0" t="n">
        <f aca="false">G3931+H3931+I3931-fixed</f>
        <v>67077.6273679615</v>
      </c>
      <c r="K3931" s="0" t="n">
        <f aca="false">12*Inputs!$B$6*(1-MIN(1,Inputs!$G$6*$D3931)*churn_nonbuyers)*(ic*Inputs!$C$6+fee_wd*Inputs!$E$6*(1-$B3931)+fee_fx*Inputs!$D$6-cost_acc-cost_wd*Inputs!$E$6*(1-$B3931)-cost_fx*Inputs!$D$6)</f>
        <v>158561.340575501</v>
      </c>
      <c r="L3931" s="0" t="n">
        <f aca="false">12*Inputs!$B$7*(1-MIN(1,Inputs!$G$7*$D3931)*churn_nonbuyers)*(ic*Inputs!$C$7+fee_wd*Inputs!$E$7*(1-$B3931)+fee_fx*Inputs!$D$7-cost_acc-cost_wd*Inputs!$E$7*(1-$B3931)-cost_fx*Inputs!$D$7)</f>
        <v>356959.565337301</v>
      </c>
      <c r="M3931" s="0" t="n">
        <f aca="false">12*Inputs!$B$8*(1-MIN(1,Inputs!$G$8*$D3931)*churn_nonbuyers)*(ic*Inputs!$C$8+fee_wd*Inputs!$E$8*(1-$B3931)+fee_fx*Inputs!$D$8-cost_acc-cost_wd*Inputs!$E$8*(1-$B3931)-cost_fx*Inputs!$D$8)</f>
        <v>51135.7204456704</v>
      </c>
      <c r="N3931" s="0" t="n">
        <f aca="false">K3931+L3931+I3931-fixed</f>
        <v>-30905.5741112493</v>
      </c>
      <c r="O3931" s="0" t="n">
        <f aca="false">K3931+L3931+M3931-fixed</f>
        <v>-133343.373641528</v>
      </c>
      <c r="P3931" s="0" t="n">
        <f aca="false">12*Inputs!$B$6*(1-MIN(1,Inputs!$F$6*$D3931))*(ic*Inputs!$C$6+flat_fee-cost_acc-cost_wd*Inputs!$E$6*$E3931-cost_fx*Inputs!$D$6)+12*Inputs!$B$7*(1-MIN(1,Inputs!$F$7*$D3931))*(ic*Inputs!$C$7+flat_fee-cost_acc-cost_wd*Inputs!$E$7*$E3931-cost_fx*Inputs!$D$7)+12*Inputs!$B$8*(1-MIN(1,Inputs!$F$8*$D3931))*(ic*Inputs!$C$8+flat_fee-cost_acc-cost_wd*Inputs!$E$8*$E3931-cost_fx*Inputs!$D$8)-fixed</f>
        <v>-91521.76688224</v>
      </c>
    </row>
    <row r="3932" customFormat="false" ht="15" hidden="false" customHeight="false" outlineLevel="0" collapsed="false">
      <c r="A3932" s="0" t="n">
        <v>3867</v>
      </c>
      <c r="B3932" s="0" t="n">
        <v>0.197485</v>
      </c>
      <c r="C3932" s="0" t="n">
        <v>1.027841</v>
      </c>
      <c r="D3932" s="0" t="n">
        <v>0.924641</v>
      </c>
      <c r="E3932" s="0" t="n">
        <v>1.139029</v>
      </c>
      <c r="F3932" s="0" t="n">
        <v>0.233165</v>
      </c>
      <c r="G3932" s="0" t="n">
        <f aca="false">12*Inputs!$B$6*(MIN(1,$H$50*$C3932)*(ic*Inputs!$C$6+pS+fee_fx*Inputs!$D$6-cost_acc-cost_wd*Inputs!$E$6*$E3932-cost_fx*Inputs!$D$6-$F3932)+(1-MIN(1,$H$50*$C3932))*(1-MIN(1,Inputs!$G$6*$D3932)*churn_nonbuyers)*(ic*Inputs!$C$6+fee_wd*Inputs!$E$6*(1-$B3932)+fee_fx*Inputs!$D$6-cost_acc-cost_wd*Inputs!$E$6*(1-$B3932)-cost_fx*Inputs!$D$6))</f>
        <v>218305.897690628</v>
      </c>
      <c r="H3932" s="0" t="n">
        <f aca="false">12*Inputs!$B$7*(MIN(1,$H$51*$C3932)*(ic*Inputs!$C$7+pE+fee_fx*Inputs!$D$7-cost_acc-cost_wd*Inputs!$E$7*$E3932-cost_fx*Inputs!$D$7-$F3932)+(1-MIN(1,$H$51*$C3932))*(1-MIN(1,Inputs!$G$7*$D3932)*churn_nonbuyers)*(ic*Inputs!$C$7+fee_wd*Inputs!$E$7*(1-$B3932)+fee_fx*Inputs!$D$7-cost_acc-cost_wd*Inputs!$E$7*(1-$B3932)-cost_fx*Inputs!$D$7))</f>
        <v>408677.73453776</v>
      </c>
      <c r="I3932" s="0" t="n">
        <f aca="false">12*Inputs!$B$8*(MIN(1,$H$52*$C3932)*(ic*Inputs!$C$8+pT-cost_acc-cost_wd*Inputs!$E$8-cost_fx*Inputs!$D$8-cost_ins)+(1-MIN(1,$H$52*$C3932))*(1-MIN(1,Inputs!$G$8*$D3932)*churn_nonbuyers)*(ic*Inputs!$C$8+fee_wd*Inputs!$E$8*(1-$B3932)+fee_fx*Inputs!$D$8-cost_acc-cost_wd*Inputs!$E$8*(1-$B3932)-cost_fx*Inputs!$D$8))</f>
        <v>179516.648349945</v>
      </c>
      <c r="J3932" s="0" t="n">
        <f aca="false">G3932+H3932+I3932-fixed</f>
        <v>106500.280578332</v>
      </c>
      <c r="K3932" s="0" t="n">
        <f aca="false">12*Inputs!$B$6*(1-MIN(1,Inputs!$G$6*$D3932)*churn_nonbuyers)*(ic*Inputs!$C$6+fee_wd*Inputs!$E$6*(1-$B3932)+fee_fx*Inputs!$D$6-cost_acc-cost_wd*Inputs!$E$6*(1-$B3932)-cost_fx*Inputs!$D$6)</f>
        <v>165156.518360772</v>
      </c>
      <c r="L3932" s="0" t="n">
        <f aca="false">12*Inputs!$B$7*(1-MIN(1,Inputs!$G$7*$D3932)*churn_nonbuyers)*(ic*Inputs!$C$7+fee_wd*Inputs!$E$7*(1-$B3932)+fee_fx*Inputs!$D$7-cost_acc-cost_wd*Inputs!$E$7*(1-$B3932)-cost_fx*Inputs!$D$7)</f>
        <v>364366.546248463</v>
      </c>
      <c r="M3932" s="0" t="n">
        <f aca="false">12*Inputs!$B$8*(1-MIN(1,Inputs!$G$8*$D3932)*churn_nonbuyers)*(ic*Inputs!$C$8+fee_wd*Inputs!$E$8*(1-$B3932)+fee_fx*Inputs!$D$8-cost_acc-cost_wd*Inputs!$E$8*(1-$B3932)-cost_fx*Inputs!$D$8)</f>
        <v>111794.195976936</v>
      </c>
      <c r="N3932" s="0" t="n">
        <f aca="false">K3932+L3932+I3932-fixed</f>
        <v>9039.71295918024</v>
      </c>
      <c r="O3932" s="0" t="n">
        <f aca="false">K3932+L3932+M3932-fixed</f>
        <v>-58682.7394138288</v>
      </c>
      <c r="P3932" s="0" t="n">
        <f aca="false">12*Inputs!$B$6*(1-MIN(1,Inputs!$F$6*$D3932))*(ic*Inputs!$C$6+flat_fee-cost_acc-cost_wd*Inputs!$E$6*$E3932-cost_fx*Inputs!$D$6)+12*Inputs!$B$7*(1-MIN(1,Inputs!$F$7*$D3932))*(ic*Inputs!$C$7+flat_fee-cost_acc-cost_wd*Inputs!$E$7*$E3932-cost_fx*Inputs!$D$7)+12*Inputs!$B$8*(1-MIN(1,Inputs!$F$8*$D3932))*(ic*Inputs!$C$8+flat_fee-cost_acc-cost_wd*Inputs!$E$8*$E3932-cost_fx*Inputs!$D$8)-fixed</f>
        <v>50394.0214133599</v>
      </c>
    </row>
    <row r="3933" customFormat="false" ht="15" hidden="false" customHeight="false" outlineLevel="0" collapsed="false">
      <c r="A3933" s="0" t="n">
        <v>3868</v>
      </c>
      <c r="B3933" s="0" t="n">
        <v>0.273765</v>
      </c>
      <c r="C3933" s="0" t="n">
        <v>0.888455</v>
      </c>
      <c r="D3933" s="0" t="n">
        <v>1.18208</v>
      </c>
      <c r="E3933" s="0" t="n">
        <v>1.122959</v>
      </c>
      <c r="F3933" s="0" t="n">
        <v>0.178752</v>
      </c>
      <c r="G3933" s="0" t="n">
        <f aca="false">12*Inputs!$B$6*(MIN(1,$H$50*$C3933)*(ic*Inputs!$C$6+pS+fee_fx*Inputs!$D$6-cost_acc-cost_wd*Inputs!$E$6*$E3933-cost_fx*Inputs!$D$6-$F3933)+(1-MIN(1,$H$50*$C3933))*(1-MIN(1,Inputs!$G$6*$D3933)*churn_nonbuyers)*(ic*Inputs!$C$6+fee_wd*Inputs!$E$6*(1-$B3933)+fee_fx*Inputs!$D$6-cost_acc-cost_wd*Inputs!$E$6*(1-$B3933)-cost_fx*Inputs!$D$6))</f>
        <v>200870.041804551</v>
      </c>
      <c r="H3933" s="0" t="n">
        <f aca="false">12*Inputs!$B$7*(MIN(1,$H$51*$C3933)*(ic*Inputs!$C$7+pE+fee_fx*Inputs!$D$7-cost_acc-cost_wd*Inputs!$E$7*$E3933-cost_fx*Inputs!$D$7-$F3933)+(1-MIN(1,$H$51*$C3933))*(1-MIN(1,Inputs!$G$7*$D3933)*churn_nonbuyers)*(ic*Inputs!$C$7+fee_wd*Inputs!$E$7*(1-$B3933)+fee_fx*Inputs!$D$7-cost_acc-cost_wd*Inputs!$E$7*(1-$B3933)-cost_fx*Inputs!$D$7))</f>
        <v>398402.68055281</v>
      </c>
      <c r="I3933" s="0" t="n">
        <f aca="false">12*Inputs!$B$8*(MIN(1,$H$52*$C3933)*(ic*Inputs!$C$8+pT-cost_acc-cost_wd*Inputs!$E$8-cost_fx*Inputs!$D$8-cost_ins)+(1-MIN(1,$H$52*$C3933))*(1-MIN(1,Inputs!$G$8*$D3933)*churn_nonbuyers)*(ic*Inputs!$C$8+fee_wd*Inputs!$E$8*(1-$B3933)+fee_fx*Inputs!$D$8-cost_acc-cost_wd*Inputs!$E$8*(1-$B3933)-cost_fx*Inputs!$D$8))</f>
        <v>148501.144157995</v>
      </c>
      <c r="J3933" s="0" t="n">
        <f aca="false">G3933+H3933+I3933-fixed</f>
        <v>47773.8665153568</v>
      </c>
      <c r="K3933" s="0" t="n">
        <f aca="false">12*Inputs!$B$6*(1-MIN(1,Inputs!$G$6*$D3933)*churn_nonbuyers)*(ic*Inputs!$C$6+fee_wd*Inputs!$E$6*(1-$B3933)+fee_fx*Inputs!$D$6-cost_acc-cost_wd*Inputs!$E$6*(1-$B3933)-cost_fx*Inputs!$D$6)</f>
        <v>152592.48094464</v>
      </c>
      <c r="L3933" s="0" t="n">
        <f aca="false">12*Inputs!$B$7*(1-MIN(1,Inputs!$G$7*$D3933)*churn_nonbuyers)*(ic*Inputs!$C$7+fee_wd*Inputs!$E$7*(1-$B3933)+fee_fx*Inputs!$D$7-cost_acc-cost_wd*Inputs!$E$7*(1-$B3933)-cost_fx*Inputs!$D$7)</f>
        <v>350877.404726784</v>
      </c>
      <c r="M3933" s="0" t="n">
        <f aca="false">12*Inputs!$B$8*(1-MIN(1,Inputs!$G$8*$D3933)*churn_nonbuyers)*(ic*Inputs!$C$8+fee_wd*Inputs!$E$8*(1-$B3933)+fee_fx*Inputs!$D$8-cost_acc-cost_wd*Inputs!$E$8*(1-$B3933)-cost_fx*Inputs!$D$8)</f>
        <v>54051.00920832</v>
      </c>
      <c r="N3933" s="0" t="n">
        <f aca="false">K3933+L3933+I3933-fixed</f>
        <v>-48028.9701705806</v>
      </c>
      <c r="O3933" s="0" t="n">
        <f aca="false">K3933+L3933+M3933-fixed</f>
        <v>-142479.105120256</v>
      </c>
      <c r="P3933" s="0" t="n">
        <f aca="false">12*Inputs!$B$6*(1-MIN(1,Inputs!$F$6*$D3933))*(ic*Inputs!$C$6+flat_fee-cost_acc-cost_wd*Inputs!$E$6*$E3933-cost_fx*Inputs!$D$6)+12*Inputs!$B$7*(1-MIN(1,Inputs!$F$7*$D3933))*(ic*Inputs!$C$7+flat_fee-cost_acc-cost_wd*Inputs!$E$7*$E3933-cost_fx*Inputs!$D$7)+12*Inputs!$B$8*(1-MIN(1,Inputs!$F$8*$D3933))*(ic*Inputs!$C$8+flat_fee-cost_acc-cost_wd*Inputs!$E$8*$E3933-cost_fx*Inputs!$D$8)-fixed</f>
        <v>-79953.0883072</v>
      </c>
    </row>
    <row r="3934" customFormat="false" ht="15" hidden="false" customHeight="false" outlineLevel="0" collapsed="false">
      <c r="A3934" s="0" t="n">
        <v>3869</v>
      </c>
      <c r="B3934" s="0" t="n">
        <v>0.34291</v>
      </c>
      <c r="C3934" s="0" t="n">
        <v>1.034995</v>
      </c>
      <c r="D3934" s="0" t="n">
        <v>0.944876</v>
      </c>
      <c r="E3934" s="0" t="n">
        <v>1.076143</v>
      </c>
      <c r="F3934" s="0" t="n">
        <v>0.288214</v>
      </c>
      <c r="G3934" s="0" t="n">
        <f aca="false">12*Inputs!$B$6*(MIN(1,$H$50*$C3934)*(ic*Inputs!$C$6+pS+fee_fx*Inputs!$D$6-cost_acc-cost_wd*Inputs!$E$6*$E3934-cost_fx*Inputs!$D$6-$F3934)+(1-MIN(1,$H$50*$C3934))*(1-MIN(1,Inputs!$G$6*$D3934)*churn_nonbuyers)*(ic*Inputs!$C$6+fee_wd*Inputs!$E$6*(1-$B3934)+fee_fx*Inputs!$D$6-cost_acc-cost_wd*Inputs!$E$6*(1-$B3934)-cost_fx*Inputs!$D$6))</f>
        <v>200402.16957252</v>
      </c>
      <c r="H3934" s="0" t="n">
        <f aca="false">12*Inputs!$B$7*(MIN(1,$H$51*$C3934)*(ic*Inputs!$C$7+pE+fee_fx*Inputs!$D$7-cost_acc-cost_wd*Inputs!$E$7*$E3934-cost_fx*Inputs!$D$7-$F3934)+(1-MIN(1,$H$51*$C3934))*(1-MIN(1,Inputs!$G$7*$D3934)*churn_nonbuyers)*(ic*Inputs!$C$7+fee_wd*Inputs!$E$7*(1-$B3934)+fee_fx*Inputs!$D$7-cost_acc-cost_wd*Inputs!$E$7*(1-$B3934)-cost_fx*Inputs!$D$7))</f>
        <v>401145.305797715</v>
      </c>
      <c r="I3934" s="0" t="n">
        <f aca="false">12*Inputs!$B$8*(MIN(1,$H$52*$C3934)*(ic*Inputs!$C$8+pT-cost_acc-cost_wd*Inputs!$E$8-cost_fx*Inputs!$D$8-cost_ins)+(1-MIN(1,$H$52*$C3934))*(1-MIN(1,Inputs!$G$8*$D3934)*churn_nonbuyers)*(ic*Inputs!$C$8+fee_wd*Inputs!$E$8*(1-$B3934)+fee_fx*Inputs!$D$8-cost_acc-cost_wd*Inputs!$E$8*(1-$B3934)-cost_fx*Inputs!$D$8))</f>
        <v>178100.125239962</v>
      </c>
      <c r="J3934" s="0" t="n">
        <f aca="false">G3934+H3934+I3934-fixed</f>
        <v>79647.6006101971</v>
      </c>
      <c r="K3934" s="0" t="n">
        <f aca="false">12*Inputs!$B$6*(1-MIN(1,Inputs!$G$6*$D3934)*churn_nonbuyers)*(ic*Inputs!$C$6+fee_wd*Inputs!$E$6*(1-$B3934)+fee_fx*Inputs!$D$6-cost_acc-cost_wd*Inputs!$E$6*(1-$B3934)-cost_fx*Inputs!$D$6)</f>
        <v>145029.463409952</v>
      </c>
      <c r="L3934" s="0" t="n">
        <f aca="false">12*Inputs!$B$7*(1-MIN(1,Inputs!$G$7*$D3934)*churn_nonbuyers)*(ic*Inputs!$C$7+fee_wd*Inputs!$E$7*(1-$B3934)+fee_fx*Inputs!$D$7-cost_acc-cost_wd*Inputs!$E$7*(1-$B3934)-cost_fx*Inputs!$D$7)</f>
        <v>343791.451997971</v>
      </c>
      <c r="M3934" s="0" t="n">
        <f aca="false">12*Inputs!$B$8*(1-MIN(1,Inputs!$G$8*$D3934)*churn_nonbuyers)*(ic*Inputs!$C$8+fee_wd*Inputs!$E$8*(1-$B3934)+fee_fx*Inputs!$D$8-cost_acc-cost_wd*Inputs!$E$8*(1-$B3934)-cost_fx*Inputs!$D$8)</f>
        <v>104941.701139776</v>
      </c>
      <c r="N3934" s="0" t="n">
        <f aca="false">K3934+L3934+I3934-fixed</f>
        <v>-33078.9593521147</v>
      </c>
      <c r="O3934" s="0" t="n">
        <f aca="false">K3934+L3934+M3934-fixed</f>
        <v>-106237.383452301</v>
      </c>
      <c r="P3934" s="0" t="n">
        <f aca="false">12*Inputs!$B$6*(1-MIN(1,Inputs!$F$6*$D3934))*(ic*Inputs!$C$6+flat_fee-cost_acc-cost_wd*Inputs!$E$6*$E3934-cost_fx*Inputs!$D$6)+12*Inputs!$B$7*(1-MIN(1,Inputs!$F$7*$D3934))*(ic*Inputs!$C$7+flat_fee-cost_acc-cost_wd*Inputs!$E$7*$E3934-cost_fx*Inputs!$D$7)+12*Inputs!$B$8*(1-MIN(1,Inputs!$F$8*$D3934))*(ic*Inputs!$C$8+flat_fee-cost_acc-cost_wd*Inputs!$E$8*$E3934-cost_fx*Inputs!$D$8)-fixed</f>
        <v>67656.8374563198</v>
      </c>
    </row>
    <row r="3935" customFormat="false" ht="15" hidden="false" customHeight="false" outlineLevel="0" collapsed="false">
      <c r="A3935" s="0" t="n">
        <v>3870</v>
      </c>
      <c r="B3935" s="0" t="n">
        <v>0.243352</v>
      </c>
      <c r="C3935" s="0" t="n">
        <v>0.87949</v>
      </c>
      <c r="D3935" s="0" t="n">
        <v>1.184448</v>
      </c>
      <c r="E3935" s="0" t="n">
        <v>1.392102</v>
      </c>
      <c r="F3935" s="0" t="n">
        <v>0.202229</v>
      </c>
      <c r="G3935" s="0" t="n">
        <f aca="false">12*Inputs!$B$6*(MIN(1,$H$50*$C3935)*(ic*Inputs!$C$6+pS+fee_fx*Inputs!$D$6-cost_acc-cost_wd*Inputs!$E$6*$E3935-cost_fx*Inputs!$D$6-$F3935)+(1-MIN(1,$H$50*$C3935))*(1-MIN(1,Inputs!$G$6*$D3935)*churn_nonbuyers)*(ic*Inputs!$C$6+fee_wd*Inputs!$E$6*(1-$B3935)+fee_fx*Inputs!$D$6-cost_acc-cost_wd*Inputs!$E$6*(1-$B3935)-cost_fx*Inputs!$D$6))</f>
        <v>198265.774763329</v>
      </c>
      <c r="H3935" s="0" t="n">
        <f aca="false">12*Inputs!$B$7*(MIN(1,$H$51*$C3935)*(ic*Inputs!$C$7+pE+fee_fx*Inputs!$D$7-cost_acc-cost_wd*Inputs!$E$7*$E3935-cost_fx*Inputs!$D$7-$F3935)+(1-MIN(1,$H$51*$C3935))*(1-MIN(1,Inputs!$G$7*$D3935)*churn_nonbuyers)*(ic*Inputs!$C$7+fee_wd*Inputs!$E$7*(1-$B3935)+fee_fx*Inputs!$D$7-cost_acc-cost_wd*Inputs!$E$7*(1-$B3935)-cost_fx*Inputs!$D$7))</f>
        <v>372186.151622501</v>
      </c>
      <c r="I3935" s="0" t="n">
        <f aca="false">12*Inputs!$B$8*(MIN(1,$H$52*$C3935)*(ic*Inputs!$C$8+pT-cost_acc-cost_wd*Inputs!$E$8-cost_fx*Inputs!$D$8-cost_ins)+(1-MIN(1,$H$52*$C3935))*(1-MIN(1,Inputs!$G$8*$D3935)*churn_nonbuyers)*(ic*Inputs!$C$8+fee_wd*Inputs!$E$8*(1-$B3935)+fee_fx*Inputs!$D$8-cost_acc-cost_wd*Inputs!$E$8*(1-$B3935)-cost_fx*Inputs!$D$8))</f>
        <v>147444.392896059</v>
      </c>
      <c r="J3935" s="0" t="n">
        <f aca="false">G3935+H3935+I3935-fixed</f>
        <v>17896.3192818892</v>
      </c>
      <c r="K3935" s="0" t="n">
        <f aca="false">12*Inputs!$B$6*(1-MIN(1,Inputs!$G$6*$D3935)*churn_nonbuyers)*(ic*Inputs!$C$6+fee_wd*Inputs!$E$6*(1-$B3935)+fee_fx*Inputs!$D$6-cost_acc-cost_wd*Inputs!$E$6*(1-$B3935)-cost_fx*Inputs!$D$6)</f>
        <v>156693.388245811</v>
      </c>
      <c r="L3935" s="0" t="n">
        <f aca="false">12*Inputs!$B$7*(1-MIN(1,Inputs!$G$7*$D3935)*churn_nonbuyers)*(ic*Inputs!$C$7+fee_wd*Inputs!$E$7*(1-$B3935)+fee_fx*Inputs!$D$7-cost_acc-cost_wd*Inputs!$E$7*(1-$B3935)-cost_fx*Inputs!$D$7)</f>
        <v>355075.416243487</v>
      </c>
      <c r="M3935" s="0" t="n">
        <f aca="false">12*Inputs!$B$8*(1-MIN(1,Inputs!$G$8*$D3935)*churn_nonbuyers)*(ic*Inputs!$C$8+fee_wd*Inputs!$E$8*(1-$B3935)+fee_fx*Inputs!$D$8-cost_acc-cost_wd*Inputs!$E$8*(1-$B3935)-cost_fx*Inputs!$D$8)</f>
        <v>53781.2146937856</v>
      </c>
      <c r="N3935" s="0" t="n">
        <f aca="false">K3935+L3935+I3935-fixed</f>
        <v>-40786.8026146428</v>
      </c>
      <c r="O3935" s="0" t="n">
        <f aca="false">K3935+L3935+M3935-fixed</f>
        <v>-134449.980816917</v>
      </c>
      <c r="P3935" s="0" t="n">
        <f aca="false">12*Inputs!$B$6*(1-MIN(1,Inputs!$F$6*$D3935))*(ic*Inputs!$C$6+flat_fee-cost_acc-cost_wd*Inputs!$E$6*$E3935-cost_fx*Inputs!$D$6)+12*Inputs!$B$7*(1-MIN(1,Inputs!$F$7*$D3935))*(ic*Inputs!$C$7+flat_fee-cost_acc-cost_wd*Inputs!$E$7*$E3935-cost_fx*Inputs!$D$7)+12*Inputs!$B$8*(1-MIN(1,Inputs!$F$8*$D3935))*(ic*Inputs!$C$8+flat_fee-cost_acc-cost_wd*Inputs!$E$8*$E3935-cost_fx*Inputs!$D$8)-fixed</f>
        <v>-185574.07261696</v>
      </c>
    </row>
    <row r="3936" customFormat="false" ht="15" hidden="false" customHeight="false" outlineLevel="0" collapsed="false">
      <c r="A3936" s="0" t="n">
        <v>3871</v>
      </c>
      <c r="B3936" s="0" t="n">
        <v>0.195832</v>
      </c>
      <c r="C3936" s="0" t="n">
        <v>0.758255</v>
      </c>
      <c r="D3936" s="0" t="n">
        <v>1.216002</v>
      </c>
      <c r="E3936" s="0" t="n">
        <v>1.262799</v>
      </c>
      <c r="F3936" s="0" t="n">
        <v>0.25123</v>
      </c>
      <c r="G3936" s="0" t="n">
        <f aca="false">12*Inputs!$B$6*(MIN(1,$H$50*$C3936)*(ic*Inputs!$C$6+pS+fee_fx*Inputs!$D$6-cost_acc-cost_wd*Inputs!$E$6*$E3936-cost_fx*Inputs!$D$6-$F3936)+(1-MIN(1,$H$50*$C3936))*(1-MIN(1,Inputs!$G$6*$D3936)*churn_nonbuyers)*(ic*Inputs!$C$6+fee_wd*Inputs!$E$6*(1-$B3936)+fee_fx*Inputs!$D$6-cost_acc-cost_wd*Inputs!$E$6*(1-$B3936)-cost_fx*Inputs!$D$6))</f>
        <v>199728.181071389</v>
      </c>
      <c r="H3936" s="0" t="n">
        <f aca="false">12*Inputs!$B$7*(MIN(1,$H$51*$C3936)*(ic*Inputs!$C$7+pE+fee_fx*Inputs!$D$7-cost_acc-cost_wd*Inputs!$E$7*$E3936-cost_fx*Inputs!$D$7-$F3936)+(1-MIN(1,$H$51*$C3936))*(1-MIN(1,Inputs!$G$7*$D3936)*churn_nonbuyers)*(ic*Inputs!$C$7+fee_wd*Inputs!$E$7*(1-$B3936)+fee_fx*Inputs!$D$7-cost_acc-cost_wd*Inputs!$E$7*(1-$B3936)-cost_fx*Inputs!$D$7))</f>
        <v>383332.792098455</v>
      </c>
      <c r="I3936" s="0" t="n">
        <f aca="false">12*Inputs!$B$8*(MIN(1,$H$52*$C3936)*(ic*Inputs!$C$8+pT-cost_acc-cost_wd*Inputs!$E$8-cost_fx*Inputs!$D$8-cost_ins)+(1-MIN(1,$H$52*$C3936))*(1-MIN(1,Inputs!$G$8*$D3936)*churn_nonbuyers)*(ic*Inputs!$C$8+fee_wd*Inputs!$E$8*(1-$B3936)+fee_fx*Inputs!$D$8-cost_acc-cost_wd*Inputs!$E$8*(1-$B3936)-cost_fx*Inputs!$D$8))</f>
        <v>131430.695414346</v>
      </c>
      <c r="J3936" s="0" t="n">
        <f aca="false">G3936+H3936+I3936-fixed</f>
        <v>14491.6685841901</v>
      </c>
      <c r="K3936" s="0" t="n">
        <f aca="false">12*Inputs!$B$6*(1-MIN(1,Inputs!$G$6*$D3936)*churn_nonbuyers)*(ic*Inputs!$C$6+fee_wd*Inputs!$E$6*(1-$B3936)+fee_fx*Inputs!$D$6-cost_acc-cost_wd*Inputs!$E$6*(1-$B3936)-cost_fx*Inputs!$D$6)</f>
        <v>162857.442986381</v>
      </c>
      <c r="L3936" s="0" t="n">
        <f aca="false">12*Inputs!$B$7*(1-MIN(1,Inputs!$G$7*$D3936)*churn_nonbuyers)*(ic*Inputs!$C$7+fee_wd*Inputs!$E$7*(1-$B3936)+fee_fx*Inputs!$D$7-cost_acc-cost_wd*Inputs!$E$7*(1-$B3936)-cost_fx*Inputs!$D$7)</f>
        <v>361320.162495829</v>
      </c>
      <c r="M3936" s="0" t="n">
        <f aca="false">12*Inputs!$B$8*(1-MIN(1,Inputs!$G$8*$D3936)*churn_nonbuyers)*(ic*Inputs!$C$8+fee_wd*Inputs!$E$8*(1-$B3936)+fee_fx*Inputs!$D$8-cost_acc-cost_wd*Inputs!$E$8*(1-$B3936)-cost_fx*Inputs!$D$8)</f>
        <v>47169.1657231104</v>
      </c>
      <c r="N3936" s="0" t="n">
        <f aca="false">K3936+L3936+I3936-fixed</f>
        <v>-44391.6991034442</v>
      </c>
      <c r="O3936" s="0" t="n">
        <f aca="false">K3936+L3936+M3936-fixed</f>
        <v>-128653.22879468</v>
      </c>
      <c r="P3936" s="0" t="n">
        <f aca="false">12*Inputs!$B$6*(1-MIN(1,Inputs!$F$6*$D3936))*(ic*Inputs!$C$6+flat_fee-cost_acc-cost_wd*Inputs!$E$6*$E3936-cost_fx*Inputs!$D$6)+12*Inputs!$B$7*(1-MIN(1,Inputs!$F$7*$D3936))*(ic*Inputs!$C$7+flat_fee-cost_acc-cost_wd*Inputs!$E$7*$E3936-cost_fx*Inputs!$D$7)+12*Inputs!$B$8*(1-MIN(1,Inputs!$F$8*$D3936))*(ic*Inputs!$C$8+flat_fee-cost_acc-cost_wd*Inputs!$E$8*$E3936-cost_fx*Inputs!$D$8)-fixed</f>
        <v>-151243.11755248</v>
      </c>
    </row>
    <row r="3937" customFormat="false" ht="15" hidden="false" customHeight="false" outlineLevel="0" collapsed="false">
      <c r="A3937" s="0" t="n">
        <v>3872</v>
      </c>
      <c r="B3937" s="0" t="n">
        <v>0.348218</v>
      </c>
      <c r="C3937" s="0" t="n">
        <v>0.704904</v>
      </c>
      <c r="D3937" s="0" t="n">
        <v>0.873219</v>
      </c>
      <c r="E3937" s="0" t="n">
        <v>1.127712</v>
      </c>
      <c r="F3937" s="0" t="n">
        <v>0.073167</v>
      </c>
      <c r="G3937" s="0" t="n">
        <f aca="false">12*Inputs!$B$6*(MIN(1,$H$50*$C3937)*(ic*Inputs!$C$6+pS+fee_fx*Inputs!$D$6-cost_acc-cost_wd*Inputs!$E$6*$E3937-cost_fx*Inputs!$D$6-$F3937)+(1-MIN(1,$H$50*$C3937))*(1-MIN(1,Inputs!$G$6*$D3937)*churn_nonbuyers)*(ic*Inputs!$C$6+fee_wd*Inputs!$E$6*(1-$B3937)+fee_fx*Inputs!$D$6-cost_acc-cost_wd*Inputs!$E$6*(1-$B3937)-cost_fx*Inputs!$D$6))</f>
        <v>185222.065592004</v>
      </c>
      <c r="H3937" s="0" t="n">
        <f aca="false">12*Inputs!$B$7*(MIN(1,$H$51*$C3937)*(ic*Inputs!$C$7+pE+fee_fx*Inputs!$D$7-cost_acc-cost_wd*Inputs!$E$7*$E3937-cost_fx*Inputs!$D$7-$F3937)+(1-MIN(1,$H$51*$C3937))*(1-MIN(1,Inputs!$G$7*$D3937)*churn_nonbuyers)*(ic*Inputs!$C$7+fee_wd*Inputs!$E$7*(1-$B3937)+fee_fx*Inputs!$D$7-cost_acc-cost_wd*Inputs!$E$7*(1-$B3937)-cost_fx*Inputs!$D$7))</f>
        <v>387408.913025428</v>
      </c>
      <c r="I3937" s="0" t="n">
        <f aca="false">12*Inputs!$B$8*(MIN(1,$H$52*$C3937)*(ic*Inputs!$C$8+pT-cost_acc-cost_wd*Inputs!$E$8-cost_fx*Inputs!$D$8-cost_ins)+(1-MIN(1,$H$52*$C3937))*(1-MIN(1,Inputs!$G$8*$D3937)*churn_nonbuyers)*(ic*Inputs!$C$8+fee_wd*Inputs!$E$8*(1-$B3937)+fee_fx*Inputs!$D$8-cost_acc-cost_wd*Inputs!$E$8*(1-$B3937)-cost_fx*Inputs!$D$8))</f>
        <v>162592.917407157</v>
      </c>
      <c r="J3937" s="0" t="n">
        <f aca="false">G3937+H3937+I3937-fixed</f>
        <v>35223.8960245895</v>
      </c>
      <c r="K3937" s="0" t="n">
        <f aca="false">12*Inputs!$B$6*(1-MIN(1,Inputs!$G$6*$D3937)*churn_nonbuyers)*(ic*Inputs!$C$6+fee_wd*Inputs!$E$6*(1-$B3937)+fee_fx*Inputs!$D$6-cost_acc-cost_wd*Inputs!$E$6*(1-$B3937)-cost_fx*Inputs!$D$6)</f>
        <v>144843.868610942</v>
      </c>
      <c r="L3937" s="0" t="n">
        <f aca="false">12*Inputs!$B$7*(1-MIN(1,Inputs!$G$7*$D3937)*churn_nonbuyers)*(ic*Inputs!$C$7+fee_wd*Inputs!$E$7*(1-$B3937)+fee_fx*Inputs!$D$7-cost_acc-cost_wd*Inputs!$E$7*(1-$B3937)-cost_fx*Inputs!$D$7)</f>
        <v>343807.735854565</v>
      </c>
      <c r="M3937" s="0" t="n">
        <f aca="false">12*Inputs!$B$8*(1-MIN(1,Inputs!$G$8*$D3937)*churn_nonbuyers)*(ic*Inputs!$C$8+fee_wd*Inputs!$E$8*(1-$B3937)+fee_fx*Inputs!$D$8-cost_acc-cost_wd*Inputs!$E$8*(1-$B3937)-cost_fx*Inputs!$D$8)</f>
        <v>120389.230157731</v>
      </c>
      <c r="N3937" s="0" t="n">
        <f aca="false">K3937+L3937+I3937-fixed</f>
        <v>-48755.4781273346</v>
      </c>
      <c r="O3937" s="0" t="n">
        <f aca="false">K3937+L3937+M3937-fixed</f>
        <v>-90959.1653767609</v>
      </c>
      <c r="P3937" s="0" t="n">
        <f aca="false">12*Inputs!$B$6*(1-MIN(1,Inputs!$F$6*$D3937))*(ic*Inputs!$C$6+flat_fee-cost_acc-cost_wd*Inputs!$E$6*$E3937-cost_fx*Inputs!$D$6)+12*Inputs!$B$7*(1-MIN(1,Inputs!$F$7*$D3937))*(ic*Inputs!$C$7+flat_fee-cost_acc-cost_wd*Inputs!$E$7*$E3937-cost_fx*Inputs!$D$7)+12*Inputs!$B$8*(1-MIN(1,Inputs!$F$8*$D3937))*(ic*Inputs!$C$8+flat_fee-cost_acc-cost_wd*Inputs!$E$8*$E3937-cost_fx*Inputs!$D$8)-fixed</f>
        <v>82909.8225507201</v>
      </c>
    </row>
    <row r="3938" customFormat="false" ht="15" hidden="false" customHeight="false" outlineLevel="0" collapsed="false">
      <c r="A3938" s="0" t="n">
        <v>3873</v>
      </c>
      <c r="B3938" s="0" t="n">
        <v>0.067421</v>
      </c>
      <c r="C3938" s="0" t="n">
        <v>0.871268</v>
      </c>
      <c r="D3938" s="0" t="n">
        <v>0.991079</v>
      </c>
      <c r="E3938" s="0" t="n">
        <v>1.177876</v>
      </c>
      <c r="F3938" s="0" t="n">
        <v>0.19539</v>
      </c>
      <c r="G3938" s="0" t="n">
        <f aca="false">12*Inputs!$B$6*(MIN(1,$H$50*$C3938)*(ic*Inputs!$C$6+pS+fee_fx*Inputs!$D$6-cost_acc-cost_wd*Inputs!$E$6*$E3938-cost_fx*Inputs!$D$6-$F3938)+(1-MIN(1,$H$50*$C3938))*(1-MIN(1,Inputs!$G$6*$D3938)*churn_nonbuyers)*(ic*Inputs!$C$6+fee_wd*Inputs!$E$6*(1-$B3938)+fee_fx*Inputs!$D$6-cost_acc-cost_wd*Inputs!$E$6*(1-$B3938)-cost_fx*Inputs!$D$6))</f>
        <v>226213.244191659</v>
      </c>
      <c r="H3938" s="0" t="n">
        <f aca="false">12*Inputs!$B$7*(MIN(1,$H$51*$C3938)*(ic*Inputs!$C$7+pE+fee_fx*Inputs!$D$7-cost_acc-cost_wd*Inputs!$E$7*$E3938-cost_fx*Inputs!$D$7-$F3938)+(1-MIN(1,$H$51*$C3938))*(1-MIN(1,Inputs!$G$7*$D3938)*churn_nonbuyers)*(ic*Inputs!$C$7+fee_wd*Inputs!$E$7*(1-$B3938)+fee_fx*Inputs!$D$7-cost_acc-cost_wd*Inputs!$E$7*(1-$B3938)-cost_fx*Inputs!$D$7))</f>
        <v>411276.911066221</v>
      </c>
      <c r="I3938" s="0" t="n">
        <f aca="false">12*Inputs!$B$8*(MIN(1,$H$52*$C3938)*(ic*Inputs!$C$8+pT-cost_acc-cost_wd*Inputs!$E$8-cost_fx*Inputs!$D$8-cost_ins)+(1-MIN(1,$H$52*$C3938))*(1-MIN(1,Inputs!$G$8*$D3938)*churn_nonbuyers)*(ic*Inputs!$C$8+fee_wd*Inputs!$E$8*(1-$B3938)+fee_fx*Inputs!$D$8-cost_acc-cost_wd*Inputs!$E$8*(1-$B3938)-cost_fx*Inputs!$D$8))</f>
        <v>164196.385932557</v>
      </c>
      <c r="J3938" s="0" t="n">
        <f aca="false">G3938+H3938+I3938-fixed</f>
        <v>101686.541190436</v>
      </c>
      <c r="K3938" s="0" t="n">
        <f aca="false">12*Inputs!$B$6*(1-MIN(1,Inputs!$G$6*$D3938)*churn_nonbuyers)*(ic*Inputs!$C$6+fee_wd*Inputs!$E$6*(1-$B3938)+fee_fx*Inputs!$D$6-cost_acc-cost_wd*Inputs!$E$6*(1-$B3938)-cost_fx*Inputs!$D$6)</f>
        <v>182382.400348265</v>
      </c>
      <c r="L3938" s="0" t="n">
        <f aca="false">12*Inputs!$B$7*(1-MIN(1,Inputs!$G$7*$D3938)*churn_nonbuyers)*(ic*Inputs!$C$7+fee_wd*Inputs!$E$7*(1-$B3938)+fee_fx*Inputs!$D$7-cost_acc-cost_wd*Inputs!$E$7*(1-$B3938)-cost_fx*Inputs!$D$7)</f>
        <v>381791.944816959</v>
      </c>
      <c r="M3938" s="0" t="n">
        <f aca="false">12*Inputs!$B$8*(1-MIN(1,Inputs!$G$8*$D3938)*churn_nonbuyers)*(ic*Inputs!$C$8+fee_wd*Inputs!$E$8*(1-$B3938)+fee_fx*Inputs!$D$8-cost_acc-cost_wd*Inputs!$E$8*(1-$B3938)-cost_fx*Inputs!$D$8)</f>
        <v>98967.1985319024</v>
      </c>
      <c r="N3938" s="0" t="n">
        <f aca="false">K3938+L3938+I3938-fixed</f>
        <v>28370.7310977808</v>
      </c>
      <c r="O3938" s="0" t="n">
        <f aca="false">K3938+L3938+M3938-fixed</f>
        <v>-36858.4563028738</v>
      </c>
      <c r="P3938" s="0" t="n">
        <f aca="false">12*Inputs!$B$6*(1-MIN(1,Inputs!$F$6*$D3938))*(ic*Inputs!$C$6+flat_fee-cost_acc-cost_wd*Inputs!$E$6*$E3938-cost_fx*Inputs!$D$6)+12*Inputs!$B$7*(1-MIN(1,Inputs!$F$7*$D3938))*(ic*Inputs!$C$7+flat_fee-cost_acc-cost_wd*Inputs!$E$7*$E3938-cost_fx*Inputs!$D$7)+12*Inputs!$B$8*(1-MIN(1,Inputs!$F$8*$D3938))*(ic*Inputs!$C$8+flat_fee-cost_acc-cost_wd*Inputs!$E$8*$E3938-cost_fx*Inputs!$D$8)-fixed</f>
        <v>-1720.46994303993</v>
      </c>
    </row>
    <row r="3939" customFormat="false" ht="15" hidden="false" customHeight="false" outlineLevel="0" collapsed="false">
      <c r="A3939" s="0" t="n">
        <v>3874</v>
      </c>
      <c r="B3939" s="0" t="n">
        <v>0.107608</v>
      </c>
      <c r="C3939" s="0" t="n">
        <v>1.018352</v>
      </c>
      <c r="D3939" s="0" t="n">
        <v>1.428916</v>
      </c>
      <c r="E3939" s="0" t="n">
        <v>1.411086</v>
      </c>
      <c r="F3939" s="0" t="n">
        <v>0.052808</v>
      </c>
      <c r="G3939" s="0" t="n">
        <f aca="false">12*Inputs!$B$6*(MIN(1,$H$50*$C3939)*(ic*Inputs!$C$6+pS+fee_fx*Inputs!$D$6-cost_acc-cost_wd*Inputs!$E$6*$E3939-cost_fx*Inputs!$D$6-$F3939)+(1-MIN(1,$H$50*$C3939))*(1-MIN(1,Inputs!$G$6*$D3939)*churn_nonbuyers)*(ic*Inputs!$C$6+fee_wd*Inputs!$E$6*(1-$B3939)+fee_fx*Inputs!$D$6-cost_acc-cost_wd*Inputs!$E$6*(1-$B3939)-cost_fx*Inputs!$D$6))</f>
        <v>222691.873449428</v>
      </c>
      <c r="H3939" s="0" t="n">
        <f aca="false">12*Inputs!$B$7*(MIN(1,$H$51*$C3939)*(ic*Inputs!$C$7+pE+fee_fx*Inputs!$D$7-cost_acc-cost_wd*Inputs!$E$7*$E3939-cost_fx*Inputs!$D$7-$F3939)+(1-MIN(1,$H$51*$C3939))*(1-MIN(1,Inputs!$G$7*$D3939)*churn_nonbuyers)*(ic*Inputs!$C$7+fee_wd*Inputs!$E$7*(1-$B3939)+fee_fx*Inputs!$D$7-cost_acc-cost_wd*Inputs!$E$7*(1-$B3939)-cost_fx*Inputs!$D$7))</f>
        <v>390913.211190227</v>
      </c>
      <c r="I3939" s="0" t="n">
        <f aca="false">12*Inputs!$B$8*(MIN(1,$H$52*$C3939)*(ic*Inputs!$C$8+pT-cost_acc-cost_wd*Inputs!$E$8-cost_fx*Inputs!$D$8-cost_ins)+(1-MIN(1,$H$52*$C3939))*(1-MIN(1,Inputs!$G$8*$D3939)*churn_nonbuyers)*(ic*Inputs!$C$8+fee_wd*Inputs!$E$8*(1-$B3939)+fee_fx*Inputs!$D$8-cost_acc-cost_wd*Inputs!$E$8*(1-$B3939)-cost_fx*Inputs!$D$8))</f>
        <v>146789.330688</v>
      </c>
      <c r="J3939" s="0" t="n">
        <f aca="false">G3939+H3939+I3939-fixed</f>
        <v>60394.4153276546</v>
      </c>
      <c r="K3939" s="0" t="n">
        <f aca="false">12*Inputs!$B$6*(1-MIN(1,Inputs!$G$6*$D3939)*churn_nonbuyers)*(ic*Inputs!$C$6+fee_wd*Inputs!$E$6*(1-$B3939)+fee_fx*Inputs!$D$6-cost_acc-cost_wd*Inputs!$E$6*(1-$B3939)-cost_fx*Inputs!$D$6)</f>
        <v>172808.066829082</v>
      </c>
      <c r="L3939" s="0" t="n">
        <f aca="false">12*Inputs!$B$7*(1-MIN(1,Inputs!$G$7*$D3939)*churn_nonbuyers)*(ic*Inputs!$C$7+fee_wd*Inputs!$E$7*(1-$B3939)+fee_fx*Inputs!$D$7-cost_acc-cost_wd*Inputs!$E$7*(1-$B3939)-cost_fx*Inputs!$D$7)</f>
        <v>371084.535329449</v>
      </c>
      <c r="M3939" s="0" t="n">
        <f aca="false">12*Inputs!$B$8*(1-MIN(1,Inputs!$G$8*$D3939)*churn_nonbuyers)*(ic*Inputs!$C$8+fee_wd*Inputs!$E$8*(1-$B3939)+fee_fx*Inputs!$D$8-cost_acc-cost_wd*Inputs!$E$8*(1-$B3939)-cost_fx*Inputs!$D$8)</f>
        <v>0</v>
      </c>
      <c r="N3939" s="0" t="n">
        <f aca="false">K3939+L3939+I3939-fixed</f>
        <v>-9318.06715346954</v>
      </c>
      <c r="O3939" s="0" t="n">
        <f aca="false">K3939+L3939+M3939-fixed</f>
        <v>-156107.39784147</v>
      </c>
      <c r="P3939" s="0" t="n">
        <f aca="false">12*Inputs!$B$6*(1-MIN(1,Inputs!$F$6*$D3939))*(ic*Inputs!$C$6+flat_fee-cost_acc-cost_wd*Inputs!$E$6*$E3939-cost_fx*Inputs!$D$6)+12*Inputs!$B$7*(1-MIN(1,Inputs!$F$7*$D3939))*(ic*Inputs!$C$7+flat_fee-cost_acc-cost_wd*Inputs!$E$7*$E3939-cost_fx*Inputs!$D$7)+12*Inputs!$B$8*(1-MIN(1,Inputs!$F$8*$D3939))*(ic*Inputs!$C$8+flat_fee-cost_acc-cost_wd*Inputs!$E$8*$E3939-cost_fx*Inputs!$D$8)-fixed</f>
        <v>-306677.76698176</v>
      </c>
    </row>
    <row r="3940" customFormat="false" ht="15" hidden="false" customHeight="false" outlineLevel="0" collapsed="false">
      <c r="A3940" s="0" t="n">
        <v>3875</v>
      </c>
      <c r="B3940" s="0" t="n">
        <v>0.321726</v>
      </c>
      <c r="C3940" s="0" t="n">
        <v>1.02232</v>
      </c>
      <c r="D3940" s="0" t="n">
        <v>1.504259</v>
      </c>
      <c r="E3940" s="0" t="n">
        <v>1.121826</v>
      </c>
      <c r="F3940" s="0" t="n">
        <v>0.269774</v>
      </c>
      <c r="G3940" s="0" t="n">
        <f aca="false">12*Inputs!$B$6*(MIN(1,$H$50*$C3940)*(ic*Inputs!$C$6+pS+fee_fx*Inputs!$D$6-cost_acc-cost_wd*Inputs!$E$6*$E3940-cost_fx*Inputs!$D$6-$F3940)+(1-MIN(1,$H$50*$C3940))*(1-MIN(1,Inputs!$G$6*$D3940)*churn_nonbuyers)*(ic*Inputs!$C$6+fee_wd*Inputs!$E$6*(1-$B3940)+fee_fx*Inputs!$D$6-cost_acc-cost_wd*Inputs!$E$6*(1-$B3940)-cost_fx*Inputs!$D$6))</f>
        <v>197763.410522008</v>
      </c>
      <c r="H3940" s="0" t="n">
        <f aca="false">12*Inputs!$B$7*(MIN(1,$H$51*$C3940)*(ic*Inputs!$C$7+pE+fee_fx*Inputs!$D$7-cost_acc-cost_wd*Inputs!$E$7*$E3940-cost_fx*Inputs!$D$7-$F3940)+(1-MIN(1,$H$51*$C3940))*(1-MIN(1,Inputs!$G$7*$D3940)*churn_nonbuyers)*(ic*Inputs!$C$7+fee_wd*Inputs!$E$7*(1-$B3940)+fee_fx*Inputs!$D$7-cost_acc-cost_wd*Inputs!$E$7*(1-$B3940)-cost_fx*Inputs!$D$7))</f>
        <v>394360.752004379</v>
      </c>
      <c r="I3940" s="0" t="n">
        <f aca="false">12*Inputs!$B$8*(MIN(1,$H$52*$C3940)*(ic*Inputs!$C$8+pT-cost_acc-cost_wd*Inputs!$E$8-cost_fx*Inputs!$D$8-cost_ins)+(1-MIN(1,$H$52*$C3940))*(1-MIN(1,Inputs!$G$8*$D3940)*churn_nonbuyers)*(ic*Inputs!$C$8+fee_wd*Inputs!$E$8*(1-$B3940)+fee_fx*Inputs!$D$8-cost_acc-cost_wd*Inputs!$E$8*(1-$B3940)-cost_fx*Inputs!$D$8))</f>
        <v>147361.29408</v>
      </c>
      <c r="J3940" s="0" t="n">
        <f aca="false">G3940+H3940+I3940-fixed</f>
        <v>39485.4566063868</v>
      </c>
      <c r="K3940" s="0" t="n">
        <f aca="false">12*Inputs!$B$6*(1-MIN(1,Inputs!$G$6*$D3940)*churn_nonbuyers)*(ic*Inputs!$C$6+fee_wd*Inputs!$E$6*(1-$B3940)+fee_fx*Inputs!$D$6-cost_acc-cost_wd*Inputs!$E$6*(1-$B3940)-cost_fx*Inputs!$D$6)</f>
        <v>143593.031743445</v>
      </c>
      <c r="L3940" s="0" t="n">
        <f aca="false">12*Inputs!$B$7*(1-MIN(1,Inputs!$G$7*$D3940)*churn_nonbuyers)*(ic*Inputs!$C$7+fee_wd*Inputs!$E$7*(1-$B3940)+fee_fx*Inputs!$D$7-cost_acc-cost_wd*Inputs!$E$7*(1-$B3940)-cost_fx*Inputs!$D$7)</f>
        <v>340766.643014067</v>
      </c>
      <c r="M3940" s="0" t="n">
        <f aca="false">12*Inputs!$B$8*(1-MIN(1,Inputs!$G$8*$D3940)*churn_nonbuyers)*(ic*Inputs!$C$8+fee_wd*Inputs!$E$8*(1-$B3940)+fee_fx*Inputs!$D$8-cost_acc-cost_wd*Inputs!$E$8*(1-$B3940)-cost_fx*Inputs!$D$8)</f>
        <v>0</v>
      </c>
      <c r="N3940" s="0" t="n">
        <f aca="false">K3940+L3940+I3940-fixed</f>
        <v>-68279.0311624884</v>
      </c>
      <c r="O3940" s="0" t="n">
        <f aca="false">K3940+L3940+M3940-fixed</f>
        <v>-215640.325242488</v>
      </c>
      <c r="P3940" s="0" t="n">
        <f aca="false">12*Inputs!$B$6*(1-MIN(1,Inputs!$F$6*$D3940))*(ic*Inputs!$C$6+flat_fee-cost_acc-cost_wd*Inputs!$E$6*$E3940-cost_fx*Inputs!$D$6)+12*Inputs!$B$7*(1-MIN(1,Inputs!$F$7*$D3940))*(ic*Inputs!$C$7+flat_fee-cost_acc-cost_wd*Inputs!$E$7*$E3940-cost_fx*Inputs!$D$7)+12*Inputs!$B$8*(1-MIN(1,Inputs!$F$8*$D3940))*(ic*Inputs!$C$8+flat_fee-cost_acc-cost_wd*Inputs!$E$8*$E3940-cost_fx*Inputs!$D$8)-fixed</f>
        <v>-251778.95568784</v>
      </c>
    </row>
    <row r="3941" customFormat="false" ht="15" hidden="false" customHeight="false" outlineLevel="0" collapsed="false">
      <c r="A3941" s="0" t="n">
        <v>3876</v>
      </c>
      <c r="B3941" s="0" t="n">
        <v>0.379749</v>
      </c>
      <c r="C3941" s="0" t="n">
        <v>0.986803</v>
      </c>
      <c r="D3941" s="0" t="n">
        <v>0.882412</v>
      </c>
      <c r="E3941" s="0" t="n">
        <v>1.328716</v>
      </c>
      <c r="F3941" s="0" t="n">
        <v>0.464674</v>
      </c>
      <c r="G3941" s="0" t="n">
        <f aca="false">12*Inputs!$B$6*(MIN(1,$H$50*$C3941)*(ic*Inputs!$C$6+pS+fee_fx*Inputs!$D$6-cost_acc-cost_wd*Inputs!$E$6*$E3941-cost_fx*Inputs!$D$6-$F3941)+(1-MIN(1,$H$50*$C3941))*(1-MIN(1,Inputs!$G$6*$D3941)*churn_nonbuyers)*(ic*Inputs!$C$6+fee_wd*Inputs!$E$6*(1-$B3941)+fee_fx*Inputs!$D$6-cost_acc-cost_wd*Inputs!$E$6*(1-$B3941)-cost_fx*Inputs!$D$6))</f>
        <v>183836.834900336</v>
      </c>
      <c r="H3941" s="0" t="n">
        <f aca="false">12*Inputs!$B$7*(MIN(1,$H$51*$C3941)*(ic*Inputs!$C$7+pE+fee_fx*Inputs!$D$7-cost_acc-cost_wd*Inputs!$E$7*$E3941-cost_fx*Inputs!$D$7-$F3941)+(1-MIN(1,$H$51*$C3941))*(1-MIN(1,Inputs!$G$7*$D3941)*churn_nonbuyers)*(ic*Inputs!$C$7+fee_wd*Inputs!$E$7*(1-$B3941)+fee_fx*Inputs!$D$7-cost_acc-cost_wd*Inputs!$E$7*(1-$B3941)-cost_fx*Inputs!$D$7))</f>
        <v>357007.806323635</v>
      </c>
      <c r="I3941" s="0" t="n">
        <f aca="false">12*Inputs!$B$8*(MIN(1,$H$52*$C3941)*(ic*Inputs!$C$8+pT-cost_acc-cost_wd*Inputs!$E$8-cost_fx*Inputs!$D$8-cost_ins)+(1-MIN(1,$H$52*$C3941))*(1-MIN(1,Inputs!$G$8*$D3941)*churn_nonbuyers)*(ic*Inputs!$C$8+fee_wd*Inputs!$E$8*(1-$B3941)+fee_fx*Inputs!$D$8-cost_acc-cost_wd*Inputs!$E$8*(1-$B3941)-cost_fx*Inputs!$D$8))</f>
        <v>178675.444836989</v>
      </c>
      <c r="J3941" s="0" t="n">
        <f aca="false">G3941+H3941+I3941-fixed</f>
        <v>19520.08606096</v>
      </c>
      <c r="K3941" s="0" t="n">
        <f aca="false">12*Inputs!$B$6*(1-MIN(1,Inputs!$G$6*$D3941)*churn_nonbuyers)*(ic*Inputs!$C$6+fee_wd*Inputs!$E$6*(1-$B3941)+fee_fx*Inputs!$D$6-cost_acc-cost_wd*Inputs!$E$6*(1-$B3941)-cost_fx*Inputs!$D$6)</f>
        <v>140434.115577034</v>
      </c>
      <c r="L3941" s="0" t="n">
        <f aca="false">12*Inputs!$B$7*(1-MIN(1,Inputs!$G$7*$D3941)*churn_nonbuyers)*(ic*Inputs!$C$7+fee_wd*Inputs!$E$7*(1-$B3941)+fee_fx*Inputs!$D$7-cost_acc-cost_wd*Inputs!$E$7*(1-$B3941)-cost_fx*Inputs!$D$7)</f>
        <v>339290.09917022</v>
      </c>
      <c r="M3941" s="0" t="n">
        <f aca="false">12*Inputs!$B$8*(1-MIN(1,Inputs!$G$8*$D3941)*churn_nonbuyers)*(ic*Inputs!$C$8+fee_wd*Inputs!$E$8*(1-$B3941)+fee_fx*Inputs!$D$8-cost_acc-cost_wd*Inputs!$E$8*(1-$B3941)-cost_fx*Inputs!$D$8)</f>
        <v>117817.748746157</v>
      </c>
      <c r="N3941" s="0" t="n">
        <f aca="false">K3941+L3941+I3941-fixed</f>
        <v>-41600.3404157572</v>
      </c>
      <c r="O3941" s="0" t="n">
        <f aca="false">K3941+L3941+M3941-fixed</f>
        <v>-102458.03650659</v>
      </c>
      <c r="P3941" s="0" t="n">
        <f aca="false">12*Inputs!$B$6*(1-MIN(1,Inputs!$F$6*$D3941))*(ic*Inputs!$C$6+flat_fee-cost_acc-cost_wd*Inputs!$E$6*$E3941-cost_fx*Inputs!$D$6)+12*Inputs!$B$7*(1-MIN(1,Inputs!$F$7*$D3941))*(ic*Inputs!$C$7+flat_fee-cost_acc-cost_wd*Inputs!$E$7*$E3941-cost_fx*Inputs!$D$7)+12*Inputs!$B$8*(1-MIN(1,Inputs!$F$8*$D3941))*(ic*Inputs!$C$8+flat_fee-cost_acc-cost_wd*Inputs!$E$8*$E3941-cost_fx*Inputs!$D$8)-fixed</f>
        <v>-14498.88001792</v>
      </c>
    </row>
    <row r="3942" customFormat="false" ht="15" hidden="false" customHeight="false" outlineLevel="0" collapsed="false">
      <c r="A3942" s="0" t="n">
        <v>3877</v>
      </c>
      <c r="B3942" s="0" t="n">
        <v>0.368404</v>
      </c>
      <c r="C3942" s="0" t="n">
        <v>0.667774</v>
      </c>
      <c r="D3942" s="0" t="n">
        <v>1.450168</v>
      </c>
      <c r="E3942" s="0" t="n">
        <v>1.377465</v>
      </c>
      <c r="F3942" s="0" t="n">
        <v>0.063584</v>
      </c>
      <c r="G3942" s="0" t="n">
        <f aca="false">12*Inputs!$B$6*(MIN(1,$H$50*$C3942)*(ic*Inputs!$C$6+pS+fee_fx*Inputs!$D$6-cost_acc-cost_wd*Inputs!$E$6*$E3942-cost_fx*Inputs!$D$6-$F3942)+(1-MIN(1,$H$50*$C3942))*(1-MIN(1,Inputs!$G$6*$D3942)*churn_nonbuyers)*(ic*Inputs!$C$6+fee_wd*Inputs!$E$6*(1-$B3942)+fee_fx*Inputs!$D$6-cost_acc-cost_wd*Inputs!$E$6*(1-$B3942)-cost_fx*Inputs!$D$6))</f>
        <v>172712.331744499</v>
      </c>
      <c r="H3942" s="0" t="n">
        <f aca="false">12*Inputs!$B$7*(MIN(1,$H$51*$C3942)*(ic*Inputs!$C$7+pE+fee_fx*Inputs!$D$7-cost_acc-cost_wd*Inputs!$E$7*$E3942-cost_fx*Inputs!$D$7-$F3942)+(1-MIN(1,$H$51*$C3942))*(1-MIN(1,Inputs!$G$7*$D3942)*churn_nonbuyers)*(ic*Inputs!$C$7+fee_wd*Inputs!$E$7*(1-$B3942)+fee_fx*Inputs!$D$7-cost_acc-cost_wd*Inputs!$E$7*(1-$B3942)-cost_fx*Inputs!$D$7))</f>
        <v>359751.709269004</v>
      </c>
      <c r="I3942" s="0" t="n">
        <f aca="false">12*Inputs!$B$8*(MIN(1,$H$52*$C3942)*(ic*Inputs!$C$8+pT-cost_acc-cost_wd*Inputs!$E$8-cost_fx*Inputs!$D$8-cost_ins)+(1-MIN(1,$H$52*$C3942))*(1-MIN(1,Inputs!$G$8*$D3942)*churn_nonbuyers)*(ic*Inputs!$C$8+fee_wd*Inputs!$E$8*(1-$B3942)+fee_fx*Inputs!$D$8-cost_acc-cost_wd*Inputs!$E$8*(1-$B3942)-cost_fx*Inputs!$D$8))</f>
        <v>96255.615456</v>
      </c>
      <c r="J3942" s="0" t="n">
        <f aca="false">G3942+H3942+I3942-fixed</f>
        <v>-71280.3435304969</v>
      </c>
      <c r="K3942" s="0" t="n">
        <f aca="false">12*Inputs!$B$6*(1-MIN(1,Inputs!$G$6*$D3942)*churn_nonbuyers)*(ic*Inputs!$C$6+fee_wd*Inputs!$E$6*(1-$B3942)+fee_fx*Inputs!$D$6-cost_acc-cost_wd*Inputs!$E$6*(1-$B3942)-cost_fx*Inputs!$D$6)</f>
        <v>137778.713941478</v>
      </c>
      <c r="L3942" s="0" t="n">
        <f aca="false">12*Inputs!$B$7*(1-MIN(1,Inputs!$G$7*$D3942)*churn_nonbuyers)*(ic*Inputs!$C$7+fee_wd*Inputs!$E$7*(1-$B3942)+fee_fx*Inputs!$D$7-cost_acc-cost_wd*Inputs!$E$7*(1-$B3942)-cost_fx*Inputs!$D$7)</f>
        <v>334916.541900887</v>
      </c>
      <c r="M3942" s="0" t="n">
        <f aca="false">12*Inputs!$B$8*(1-MIN(1,Inputs!$G$8*$D3942)*churn_nonbuyers)*(ic*Inputs!$C$8+fee_wd*Inputs!$E$8*(1-$B3942)+fee_fx*Inputs!$D$8-cost_acc-cost_wd*Inputs!$E$8*(1-$B3942)-cost_fx*Inputs!$D$8)</f>
        <v>0</v>
      </c>
      <c r="N3942" s="0" t="n">
        <f aca="false">K3942+L3942+I3942-fixed</f>
        <v>-131049.128701635</v>
      </c>
      <c r="O3942" s="0" t="n">
        <f aca="false">K3942+L3942+M3942-fixed</f>
        <v>-227304.744157635</v>
      </c>
      <c r="P3942" s="0" t="n">
        <f aca="false">12*Inputs!$B$6*(1-MIN(1,Inputs!$F$6*$D3942))*(ic*Inputs!$C$6+flat_fee-cost_acc-cost_wd*Inputs!$E$6*$E3942-cost_fx*Inputs!$D$6)+12*Inputs!$B$7*(1-MIN(1,Inputs!$F$7*$D3942))*(ic*Inputs!$C$7+flat_fee-cost_acc-cost_wd*Inputs!$E$7*$E3942-cost_fx*Inputs!$D$7)+12*Inputs!$B$8*(1-MIN(1,Inputs!$F$8*$D3942))*(ic*Inputs!$C$8+flat_fee-cost_acc-cost_wd*Inputs!$E$8*$E3942-cost_fx*Inputs!$D$8)-fixed</f>
        <v>-305673.7805152</v>
      </c>
    </row>
    <row r="3943" customFormat="false" ht="15" hidden="false" customHeight="false" outlineLevel="0" collapsed="false">
      <c r="A3943" s="0" t="n">
        <v>3878</v>
      </c>
      <c r="B3943" s="0" t="n">
        <v>0.116234</v>
      </c>
      <c r="C3943" s="0" t="n">
        <v>0.994279</v>
      </c>
      <c r="D3943" s="0" t="n">
        <v>0.922087</v>
      </c>
      <c r="E3943" s="0" t="n">
        <v>1.329658</v>
      </c>
      <c r="F3943" s="0" t="n">
        <v>0.208573</v>
      </c>
      <c r="G3943" s="0" t="n">
        <f aca="false">12*Inputs!$B$6*(MIN(1,$H$50*$C3943)*(ic*Inputs!$C$6+pS+fee_fx*Inputs!$D$6-cost_acc-cost_wd*Inputs!$E$6*$E3943-cost_fx*Inputs!$D$6-$F3943)+(1-MIN(1,$H$50*$C3943))*(1-MIN(1,Inputs!$G$6*$D3943)*churn_nonbuyers)*(ic*Inputs!$C$6+fee_wd*Inputs!$E$6*(1-$B3943)+fee_fx*Inputs!$D$6-cost_acc-cost_wd*Inputs!$E$6*(1-$B3943)-cost_fx*Inputs!$D$6))</f>
        <v>223060.130025292</v>
      </c>
      <c r="H3943" s="0" t="n">
        <f aca="false">12*Inputs!$B$7*(MIN(1,$H$51*$C3943)*(ic*Inputs!$C$7+pE+fee_fx*Inputs!$D$7-cost_acc-cost_wd*Inputs!$E$7*$E3943-cost_fx*Inputs!$D$7-$F3943)+(1-MIN(1,$H$51*$C3943))*(1-MIN(1,Inputs!$G$7*$D3943)*churn_nonbuyers)*(ic*Inputs!$C$7+fee_wd*Inputs!$E$7*(1-$B3943)+fee_fx*Inputs!$D$7-cost_acc-cost_wd*Inputs!$E$7*(1-$B3943)-cost_fx*Inputs!$D$7))</f>
        <v>393673.636401997</v>
      </c>
      <c r="I3943" s="0" t="n">
        <f aca="false">12*Inputs!$B$8*(MIN(1,$H$52*$C3943)*(ic*Inputs!$C$8+pT-cost_acc-cost_wd*Inputs!$E$8-cost_fx*Inputs!$D$8-cost_ins)+(1-MIN(1,$H$52*$C3943))*(1-MIN(1,Inputs!$G$8*$D3943)*churn_nonbuyers)*(ic*Inputs!$C$8+fee_wd*Inputs!$E$8*(1-$B3943)+fee_fx*Inputs!$D$8-cost_acc-cost_wd*Inputs!$E$8*(1-$B3943)-cost_fx*Inputs!$D$8))</f>
        <v>177897.912700281</v>
      </c>
      <c r="J3943" s="0" t="n">
        <f aca="false">G3943+H3943+I3943-fixed</f>
        <v>94631.6791275688</v>
      </c>
      <c r="K3943" s="0" t="n">
        <f aca="false">12*Inputs!$B$6*(1-MIN(1,Inputs!$G$6*$D3943)*churn_nonbuyers)*(ic*Inputs!$C$6+fee_wd*Inputs!$E$6*(1-$B3943)+fee_fx*Inputs!$D$6-cost_acc-cost_wd*Inputs!$E$6*(1-$B3943)-cost_fx*Inputs!$D$6)</f>
        <v>176339.347634578</v>
      </c>
      <c r="L3943" s="0" t="n">
        <f aca="false">12*Inputs!$B$7*(1-MIN(1,Inputs!$G$7*$D3943)*churn_nonbuyers)*(ic*Inputs!$C$7+fee_wd*Inputs!$E$7*(1-$B3943)+fee_fx*Inputs!$D$7-cost_acc-cost_wd*Inputs!$E$7*(1-$B3943)-cost_fx*Inputs!$D$7)</f>
        <v>375771.748004747</v>
      </c>
      <c r="M3943" s="0" t="n">
        <f aca="false">12*Inputs!$B$8*(1-MIN(1,Inputs!$G$8*$D3943)*churn_nonbuyers)*(ic*Inputs!$C$8+fee_wd*Inputs!$E$8*(1-$B3943)+fee_fx*Inputs!$D$8-cost_acc-cost_wd*Inputs!$E$8*(1-$B3943)-cost_fx*Inputs!$D$8)</f>
        <v>113743.506348029</v>
      </c>
      <c r="N3943" s="0" t="n">
        <f aca="false">K3943+L3943+I3943-fixed</f>
        <v>30009.0083396048</v>
      </c>
      <c r="O3943" s="0" t="n">
        <f aca="false">K3943+L3943+M3943-fixed</f>
        <v>-34145.3980126469</v>
      </c>
      <c r="P3943" s="0" t="n">
        <f aca="false">12*Inputs!$B$6*(1-MIN(1,Inputs!$F$6*$D3943))*(ic*Inputs!$C$6+flat_fee-cost_acc-cost_wd*Inputs!$E$6*$E3943-cost_fx*Inputs!$D$6)+12*Inputs!$B$7*(1-MIN(1,Inputs!$F$7*$D3943))*(ic*Inputs!$C$7+flat_fee-cost_acc-cost_wd*Inputs!$E$7*$E3943-cost_fx*Inputs!$D$7)+12*Inputs!$B$8*(1-MIN(1,Inputs!$F$8*$D3943))*(ic*Inputs!$C$8+flat_fee-cost_acc-cost_wd*Inputs!$E$8*$E3943-cost_fx*Inputs!$D$8)-fixed</f>
        <v>-34167.2482369599</v>
      </c>
    </row>
    <row r="3944" customFormat="false" ht="15" hidden="false" customHeight="false" outlineLevel="0" collapsed="false">
      <c r="A3944" s="0" t="n">
        <v>3879</v>
      </c>
      <c r="B3944" s="0" t="n">
        <v>0.396545</v>
      </c>
      <c r="C3944" s="0" t="n">
        <v>0.986245</v>
      </c>
      <c r="D3944" s="0" t="n">
        <v>0.901494</v>
      </c>
      <c r="E3944" s="0" t="n">
        <v>1.06259</v>
      </c>
      <c r="F3944" s="0" t="n">
        <v>0.0522</v>
      </c>
      <c r="G3944" s="0" t="n">
        <f aca="false">12*Inputs!$B$6*(MIN(1,$H$50*$C3944)*(ic*Inputs!$C$6+pS+fee_fx*Inputs!$D$6-cost_acc-cost_wd*Inputs!$E$6*$E3944-cost_fx*Inputs!$D$6-$F3944)+(1-MIN(1,$H$50*$C3944))*(1-MIN(1,Inputs!$G$6*$D3944)*churn_nonbuyers)*(ic*Inputs!$C$6+fee_wd*Inputs!$E$6*(1-$B3944)+fee_fx*Inputs!$D$6-cost_acc-cost_wd*Inputs!$E$6*(1-$B3944)-cost_fx*Inputs!$D$6))</f>
        <v>196975.686197377</v>
      </c>
      <c r="H3944" s="0" t="n">
        <f aca="false">12*Inputs!$B$7*(MIN(1,$H$51*$C3944)*(ic*Inputs!$C$7+pE+fee_fx*Inputs!$D$7-cost_acc-cost_wd*Inputs!$E$7*$E3944-cost_fx*Inputs!$D$7-$F3944)+(1-MIN(1,$H$51*$C3944))*(1-MIN(1,Inputs!$G$7*$D3944)*churn_nonbuyers)*(ic*Inputs!$C$7+fee_wd*Inputs!$E$7*(1-$B3944)+fee_fx*Inputs!$D$7-cost_acc-cost_wd*Inputs!$E$7*(1-$B3944)-cost_fx*Inputs!$D$7))</f>
        <v>409119.830483462</v>
      </c>
      <c r="I3944" s="0" t="n">
        <f aca="false">12*Inputs!$B$8*(MIN(1,$H$52*$C3944)*(ic*Inputs!$C$8+pT-cost_acc-cost_wd*Inputs!$E$8-cost_fx*Inputs!$D$8-cost_ins)+(1-MIN(1,$H$52*$C3944))*(1-MIN(1,Inputs!$G$8*$D3944)*churn_nonbuyers)*(ic*Inputs!$C$8+fee_wd*Inputs!$E$8*(1-$B3944)+fee_fx*Inputs!$D$8-cost_acc-cost_wd*Inputs!$E$8*(1-$B3944)-cost_fx*Inputs!$D$8))</f>
        <v>177274.384182014</v>
      </c>
      <c r="J3944" s="0" t="n">
        <f aca="false">G3944+H3944+I3944-fixed</f>
        <v>83369.9008628533</v>
      </c>
      <c r="K3944" s="0" t="n">
        <f aca="false">12*Inputs!$B$6*(1-MIN(1,Inputs!$G$6*$D3944)*churn_nonbuyers)*(ic*Inputs!$C$6+fee_wd*Inputs!$E$6*(1-$B3944)+fee_fx*Inputs!$D$6-cost_acc-cost_wd*Inputs!$E$6*(1-$B3944)-cost_fx*Inputs!$D$6)</f>
        <v>137984.337635256</v>
      </c>
      <c r="L3944" s="0" t="n">
        <f aca="false">12*Inputs!$B$7*(1-MIN(1,Inputs!$G$7*$D3944)*churn_nonbuyers)*(ic*Inputs!$C$7+fee_wd*Inputs!$E$7*(1-$B3944)+fee_fx*Inputs!$D$7-cost_acc-cost_wd*Inputs!$E$7*(1-$B3944)-cost_fx*Inputs!$D$7)</f>
        <v>336737.374869154</v>
      </c>
      <c r="M3944" s="0" t="n">
        <f aca="false">12*Inputs!$B$8*(1-MIN(1,Inputs!$G$8*$D3944)*churn_nonbuyers)*(ic*Inputs!$C$8+fee_wd*Inputs!$E$8*(1-$B3944)+fee_fx*Inputs!$D$8-cost_acc-cost_wd*Inputs!$E$8*(1-$B3944)-cost_fx*Inputs!$D$8)</f>
        <v>113403.917604528</v>
      </c>
      <c r="N3944" s="0" t="n">
        <f aca="false">K3944+L3944+I3944-fixed</f>
        <v>-48003.9033135769</v>
      </c>
      <c r="O3944" s="0" t="n">
        <f aca="false">K3944+L3944+M3944-fixed</f>
        <v>-111874.369891063</v>
      </c>
      <c r="P3944" s="0" t="n">
        <f aca="false">12*Inputs!$B$6*(1-MIN(1,Inputs!$F$6*$D3944))*(ic*Inputs!$C$6+flat_fee-cost_acc-cost_wd*Inputs!$E$6*$E3944-cost_fx*Inputs!$D$6)+12*Inputs!$B$7*(1-MIN(1,Inputs!$F$7*$D3944))*(ic*Inputs!$C$7+flat_fee-cost_acc-cost_wd*Inputs!$E$7*$E3944-cost_fx*Inputs!$D$7)+12*Inputs!$B$8*(1-MIN(1,Inputs!$F$8*$D3944))*(ic*Inputs!$C$8+flat_fee-cost_acc-cost_wd*Inputs!$E$8*$E3944-cost_fx*Inputs!$D$8)-fixed</f>
        <v>97503.6938384001</v>
      </c>
    </row>
    <row r="3945" customFormat="false" ht="15" hidden="false" customHeight="false" outlineLevel="0" collapsed="false">
      <c r="A3945" s="0" t="n">
        <v>3880</v>
      </c>
      <c r="B3945" s="0" t="n">
        <v>0.176335</v>
      </c>
      <c r="C3945" s="0" t="n">
        <v>0.918431</v>
      </c>
      <c r="D3945" s="0" t="n">
        <v>1.166617</v>
      </c>
      <c r="E3945" s="0" t="n">
        <v>1.339673</v>
      </c>
      <c r="F3945" s="0" t="n">
        <v>0.307619</v>
      </c>
      <c r="G3945" s="0" t="n">
        <f aca="false">12*Inputs!$B$6*(MIN(1,$H$50*$C3945)*(ic*Inputs!$C$6+pS+fee_fx*Inputs!$D$6-cost_acc-cost_wd*Inputs!$E$6*$E3945-cost_fx*Inputs!$D$6-$F3945)+(1-MIN(1,$H$50*$C3945))*(1-MIN(1,Inputs!$G$6*$D3945)*churn_nonbuyers)*(ic*Inputs!$C$6+fee_wd*Inputs!$E$6*(1-$B3945)+fee_fx*Inputs!$D$6-cost_acc-cost_wd*Inputs!$E$6*(1-$B3945)-cost_fx*Inputs!$D$6))</f>
        <v>207543.189000316</v>
      </c>
      <c r="H3945" s="0" t="n">
        <f aca="false">12*Inputs!$B$7*(MIN(1,$H$51*$C3945)*(ic*Inputs!$C$7+pE+fee_fx*Inputs!$D$7-cost_acc-cost_wd*Inputs!$E$7*$E3945-cost_fx*Inputs!$D$7-$F3945)+(1-MIN(1,$H$51*$C3945))*(1-MIN(1,Inputs!$G$7*$D3945)*churn_nonbuyers)*(ic*Inputs!$C$7+fee_wd*Inputs!$E$7*(1-$B3945)+fee_fx*Inputs!$D$7-cost_acc-cost_wd*Inputs!$E$7*(1-$B3945)-cost_fx*Inputs!$D$7))</f>
        <v>378931.674134725</v>
      </c>
      <c r="I3945" s="0" t="n">
        <f aca="false">12*Inputs!$B$8*(MIN(1,$H$52*$C3945)*(ic*Inputs!$C$8+pT-cost_acc-cost_wd*Inputs!$E$8-cost_fx*Inputs!$D$8-cost_ins)+(1-MIN(1,$H$52*$C3945))*(1-MIN(1,Inputs!$G$8*$D3945)*churn_nonbuyers)*(ic*Inputs!$C$8+fee_wd*Inputs!$E$8*(1-$B3945)+fee_fx*Inputs!$D$8-cost_acc-cost_wd*Inputs!$E$8*(1-$B3945)-cost_fx*Inputs!$D$8))</f>
        <v>153204.900974996</v>
      </c>
      <c r="J3945" s="0" t="n">
        <f aca="false">G3945+H3945+I3945-fixed</f>
        <v>39679.7641100367</v>
      </c>
      <c r="K3945" s="0" t="n">
        <f aca="false">12*Inputs!$B$6*(1-MIN(1,Inputs!$G$6*$D3945)*churn_nonbuyers)*(ic*Inputs!$C$6+fee_wd*Inputs!$E$6*(1-$B3945)+fee_fx*Inputs!$D$6-cost_acc-cost_wd*Inputs!$E$6*(1-$B3945)-cost_fx*Inputs!$D$6)</f>
        <v>165929.411582604</v>
      </c>
      <c r="L3945" s="0" t="n">
        <f aca="false">12*Inputs!$B$7*(1-MIN(1,Inputs!$G$7*$D3945)*churn_nonbuyers)*(ic*Inputs!$C$7+fee_wd*Inputs!$E$7*(1-$B3945)+fee_fx*Inputs!$D$7-cost_acc-cost_wd*Inputs!$E$7*(1-$B3945)-cost_fx*Inputs!$D$7)</f>
        <v>364585.051333562</v>
      </c>
      <c r="M3945" s="0" t="n">
        <f aca="false">12*Inputs!$B$8*(1-MIN(1,Inputs!$G$8*$D3945)*churn_nonbuyers)*(ic*Inputs!$C$8+fee_wd*Inputs!$E$8*(1-$B3945)+fee_fx*Inputs!$D$8-cost_acc-cost_wd*Inputs!$E$8*(1-$B3945)-cost_fx*Inputs!$D$8)</f>
        <v>58299.305572152</v>
      </c>
      <c r="N3945" s="0" t="n">
        <f aca="false">K3945+L3945+I3945-fixed</f>
        <v>-16280.6361088376</v>
      </c>
      <c r="O3945" s="0" t="n">
        <f aca="false">K3945+L3945+M3945-fixed</f>
        <v>-111186.231511682</v>
      </c>
      <c r="P3945" s="0" t="n">
        <f aca="false">12*Inputs!$B$6*(1-MIN(1,Inputs!$F$6*$D3945))*(ic*Inputs!$C$6+flat_fee-cost_acc-cost_wd*Inputs!$E$6*$E3945-cost_fx*Inputs!$D$6)+12*Inputs!$B$7*(1-MIN(1,Inputs!$F$7*$D3945))*(ic*Inputs!$C$7+flat_fee-cost_acc-cost_wd*Inputs!$E$7*$E3945-cost_fx*Inputs!$D$7)+12*Inputs!$B$8*(1-MIN(1,Inputs!$F$8*$D3945))*(ic*Inputs!$C$8+flat_fee-cost_acc-cost_wd*Inputs!$E$8*$E3945-cost_fx*Inputs!$D$8)-fixed</f>
        <v>-156643.85647816</v>
      </c>
    </row>
    <row r="3946" customFormat="false" ht="15" hidden="false" customHeight="false" outlineLevel="0" collapsed="false">
      <c r="A3946" s="0" t="n">
        <v>3881</v>
      </c>
      <c r="B3946" s="0" t="n">
        <v>0.146239</v>
      </c>
      <c r="C3946" s="0" t="n">
        <v>1.02351</v>
      </c>
      <c r="D3946" s="0" t="n">
        <v>1.385279</v>
      </c>
      <c r="E3946" s="0" t="n">
        <v>1.159565</v>
      </c>
      <c r="F3946" s="0" t="n">
        <v>0.09585</v>
      </c>
      <c r="G3946" s="0" t="n">
        <f aca="false">12*Inputs!$B$6*(MIN(1,$H$50*$C3946)*(ic*Inputs!$C$6+pS+fee_fx*Inputs!$D$6-cost_acc-cost_wd*Inputs!$E$6*$E3946-cost_fx*Inputs!$D$6-$F3946)+(1-MIN(1,$H$50*$C3946))*(1-MIN(1,Inputs!$G$6*$D3946)*churn_nonbuyers)*(ic*Inputs!$C$6+fee_wd*Inputs!$E$6*(1-$B3946)+fee_fx*Inputs!$D$6-cost_acc-cost_wd*Inputs!$E$6*(1-$B3946)-cost_fx*Inputs!$D$6))</f>
        <v>223480.008959991</v>
      </c>
      <c r="H3946" s="0" t="n">
        <f aca="false">12*Inputs!$B$7*(MIN(1,$H$51*$C3946)*(ic*Inputs!$C$7+pE+fee_fx*Inputs!$D$7-cost_acc-cost_wd*Inputs!$E$7*$E3946-cost_fx*Inputs!$D$7-$F3946)+(1-MIN(1,$H$51*$C3946))*(1-MIN(1,Inputs!$G$7*$D3946)*churn_nonbuyers)*(ic*Inputs!$C$7+fee_wd*Inputs!$E$7*(1-$B3946)+fee_fx*Inputs!$D$7-cost_acc-cost_wd*Inputs!$E$7*(1-$B3946)-cost_fx*Inputs!$D$7))</f>
        <v>415283.451852753</v>
      </c>
      <c r="I3946" s="0" t="n">
        <f aca="false">12*Inputs!$B$8*(MIN(1,$H$52*$C3946)*(ic*Inputs!$C$8+pT-cost_acc-cost_wd*Inputs!$E$8-cost_fx*Inputs!$D$8-cost_ins)+(1-MIN(1,$H$52*$C3946))*(1-MIN(1,Inputs!$G$8*$D3946)*churn_nonbuyers)*(ic*Inputs!$C$8+fee_wd*Inputs!$E$8*(1-$B3946)+fee_fx*Inputs!$D$8-cost_acc-cost_wd*Inputs!$E$8*(1-$B3946)-cost_fx*Inputs!$D$8))</f>
        <v>150277.161888568</v>
      </c>
      <c r="J3946" s="0" t="n">
        <f aca="false">G3946+H3946+I3946-fixed</f>
        <v>89040.6227013115</v>
      </c>
      <c r="K3946" s="0" t="n">
        <f aca="false">12*Inputs!$B$6*(1-MIN(1,Inputs!$G$6*$D3946)*churn_nonbuyers)*(ic*Inputs!$C$6+fee_wd*Inputs!$E$6*(1-$B3946)+fee_fx*Inputs!$D$6-cost_acc-cost_wd*Inputs!$E$6*(1-$B3946)-cost_fx*Inputs!$D$6)</f>
        <v>168036.560752903</v>
      </c>
      <c r="L3946" s="0" t="n">
        <f aca="false">12*Inputs!$B$7*(1-MIN(1,Inputs!$G$7*$D3946)*churn_nonbuyers)*(ic*Inputs!$C$7+fee_wd*Inputs!$E$7*(1-$B3946)+fee_fx*Inputs!$D$7-cost_acc-cost_wd*Inputs!$E$7*(1-$B3946)-cost_fx*Inputs!$D$7)</f>
        <v>366260.402659742</v>
      </c>
      <c r="M3946" s="0" t="n">
        <f aca="false">12*Inputs!$B$8*(1-MIN(1,Inputs!$G$8*$D3946)*churn_nonbuyers)*(ic*Inputs!$C$8+fee_wd*Inputs!$E$8*(1-$B3946)+fee_fx*Inputs!$D$8-cost_acc-cost_wd*Inputs!$E$8*(1-$B3946)-cost_fx*Inputs!$D$8)</f>
        <v>9678.73108688163</v>
      </c>
      <c r="N3946" s="0" t="n">
        <f aca="false">K3946+L3946+I3946-fixed</f>
        <v>-15425.8746987872</v>
      </c>
      <c r="O3946" s="0" t="n">
        <f aca="false">K3946+L3946+M3946-fixed</f>
        <v>-156024.305500473</v>
      </c>
      <c r="P3946" s="0" t="n">
        <f aca="false">12*Inputs!$B$6*(1-MIN(1,Inputs!$F$6*$D3946))*(ic*Inputs!$C$6+flat_fee-cost_acc-cost_wd*Inputs!$E$6*$E3946-cost_fx*Inputs!$D$6)+12*Inputs!$B$7*(1-MIN(1,Inputs!$F$7*$D3946))*(ic*Inputs!$C$7+flat_fee-cost_acc-cost_wd*Inputs!$E$7*$E3946-cost_fx*Inputs!$D$7)+12*Inputs!$B$8*(1-MIN(1,Inputs!$F$8*$D3946))*(ic*Inputs!$C$8+flat_fee-cost_acc-cost_wd*Inputs!$E$8*$E3946-cost_fx*Inputs!$D$8)-fixed</f>
        <v>-200975.2054396</v>
      </c>
    </row>
    <row r="3947" customFormat="false" ht="15" hidden="false" customHeight="false" outlineLevel="0" collapsed="false">
      <c r="A3947" s="0" t="n">
        <v>3882</v>
      </c>
      <c r="B3947" s="0" t="n">
        <v>0.20956</v>
      </c>
      <c r="C3947" s="0" t="n">
        <v>0.956066</v>
      </c>
      <c r="D3947" s="0" t="n">
        <v>0.648902</v>
      </c>
      <c r="E3947" s="0" t="n">
        <v>1.237532</v>
      </c>
      <c r="F3947" s="0" t="n">
        <v>0.114164</v>
      </c>
      <c r="G3947" s="0" t="n">
        <f aca="false">12*Inputs!$B$6*(MIN(1,$H$50*$C3947)*(ic*Inputs!$C$6+pS+fee_fx*Inputs!$D$6-cost_acc-cost_wd*Inputs!$E$6*$E3947-cost_fx*Inputs!$D$6-$F3947)+(1-MIN(1,$H$50*$C3947))*(1-MIN(1,Inputs!$G$6*$D3947)*churn_nonbuyers)*(ic*Inputs!$C$6+fee_wd*Inputs!$E$6*(1-$B3947)+fee_fx*Inputs!$D$6-cost_acc-cost_wd*Inputs!$E$6*(1-$B3947)-cost_fx*Inputs!$D$6))</f>
        <v>215697.028895876</v>
      </c>
      <c r="H3947" s="0" t="n">
        <f aca="false">12*Inputs!$B$7*(MIN(1,$H$51*$C3947)*(ic*Inputs!$C$7+pE+fee_fx*Inputs!$D$7-cost_acc-cost_wd*Inputs!$E$7*$E3947-cost_fx*Inputs!$D$7-$F3947)+(1-MIN(1,$H$51*$C3947))*(1-MIN(1,Inputs!$G$7*$D3947)*churn_nonbuyers)*(ic*Inputs!$C$7+fee_wd*Inputs!$E$7*(1-$B3947)+fee_fx*Inputs!$D$7-cost_acc-cost_wd*Inputs!$E$7*(1-$B3947)-cost_fx*Inputs!$D$7))</f>
        <v>402149.36348796</v>
      </c>
      <c r="I3947" s="0" t="n">
        <f aca="false">12*Inputs!$B$8*(MIN(1,$H$52*$C3947)*(ic*Inputs!$C$8+pT-cost_acc-cost_wd*Inputs!$E$8-cost_fx*Inputs!$D$8-cost_ins)+(1-MIN(1,$H$52*$C3947))*(1-MIN(1,Inputs!$G$8*$D3947)*churn_nonbuyers)*(ic*Inputs!$C$8+fee_wd*Inputs!$E$8*(1-$B3947)+fee_fx*Inputs!$D$8-cost_acc-cost_wd*Inputs!$E$8*(1-$B3947)-cost_fx*Inputs!$D$8))</f>
        <v>194915.506919024</v>
      </c>
      <c r="J3947" s="0" t="n">
        <f aca="false">G3947+H3947+I3947-fixed</f>
        <v>112761.89930286</v>
      </c>
      <c r="K3947" s="0" t="n">
        <f aca="false">12*Inputs!$B$6*(1-MIN(1,Inputs!$G$6*$D3947)*churn_nonbuyers)*(ic*Inputs!$C$6+fee_wd*Inputs!$E$6*(1-$B3947)+fee_fx*Inputs!$D$6-cost_acc-cost_wd*Inputs!$E$6*(1-$B3947)-cost_fx*Inputs!$D$6)</f>
        <v>165861.511942464</v>
      </c>
      <c r="L3947" s="0" t="n">
        <f aca="false">12*Inputs!$B$7*(1-MIN(1,Inputs!$G$7*$D3947)*churn_nonbuyers)*(ic*Inputs!$C$7+fee_wd*Inputs!$E$7*(1-$B3947)+fee_fx*Inputs!$D$7-cost_acc-cost_wd*Inputs!$E$7*(1-$B3947)-cost_fx*Inputs!$D$7)</f>
        <v>365761.691869478</v>
      </c>
      <c r="M3947" s="0" t="n">
        <f aca="false">12*Inputs!$B$8*(1-MIN(1,Inputs!$G$8*$D3947)*churn_nonbuyers)*(ic*Inputs!$C$8+fee_wd*Inputs!$E$8*(1-$B3947)+fee_fx*Inputs!$D$8-cost_acc-cost_wd*Inputs!$E$8*(1-$B3947)-cost_fx*Inputs!$D$8)</f>
        <v>172649.050184832</v>
      </c>
      <c r="N3947" s="0" t="n">
        <f aca="false">K3947+L3947+I3947-fixed</f>
        <v>26538.7107309662</v>
      </c>
      <c r="O3947" s="0" t="n">
        <f aca="false">K3947+L3947+M3947-fixed</f>
        <v>4272.25399677432</v>
      </c>
      <c r="P3947" s="0" t="n">
        <f aca="false">12*Inputs!$B$6*(1-MIN(1,Inputs!$F$6*$D3947))*(ic*Inputs!$C$6+flat_fee-cost_acc-cost_wd*Inputs!$E$6*$E3947-cost_fx*Inputs!$D$6)+12*Inputs!$B$7*(1-MIN(1,Inputs!$F$7*$D3947))*(ic*Inputs!$C$7+flat_fee-cost_acc-cost_wd*Inputs!$E$7*$E3947-cost_fx*Inputs!$D$7)+12*Inputs!$B$8*(1-MIN(1,Inputs!$F$8*$D3947))*(ic*Inputs!$C$8+flat_fee-cost_acc-cost_wd*Inputs!$E$8*$E3947-cost_fx*Inputs!$D$8)-fixed</f>
        <v>145836.88651136</v>
      </c>
    </row>
    <row r="3948" customFormat="false" ht="15" hidden="false" customHeight="false" outlineLevel="0" collapsed="false">
      <c r="A3948" s="0" t="n">
        <v>3883</v>
      </c>
      <c r="B3948" s="0" t="n">
        <v>0.333641</v>
      </c>
      <c r="C3948" s="0" t="n">
        <v>1.073439</v>
      </c>
      <c r="D3948" s="0" t="n">
        <v>1.570008</v>
      </c>
      <c r="E3948" s="0" t="n">
        <v>1.415574</v>
      </c>
      <c r="F3948" s="0" t="n">
        <v>0.128248</v>
      </c>
      <c r="G3948" s="0" t="n">
        <f aca="false">12*Inputs!$B$6*(MIN(1,$H$50*$C3948)*(ic*Inputs!$C$6+pS+fee_fx*Inputs!$D$6-cost_acc-cost_wd*Inputs!$E$6*$E3948-cost_fx*Inputs!$D$6-$F3948)+(1-MIN(1,$H$50*$C3948))*(1-MIN(1,Inputs!$G$6*$D3948)*churn_nonbuyers)*(ic*Inputs!$C$6+fee_wd*Inputs!$E$6*(1-$B3948)+fee_fx*Inputs!$D$6-cost_acc-cost_wd*Inputs!$E$6*(1-$B3948)-cost_fx*Inputs!$D$6))</f>
        <v>194795.418828519</v>
      </c>
      <c r="H3948" s="0" t="n">
        <f aca="false">12*Inputs!$B$7*(MIN(1,$H$51*$C3948)*(ic*Inputs!$C$7+pE+fee_fx*Inputs!$D$7-cost_acc-cost_wd*Inputs!$E$7*$E3948-cost_fx*Inputs!$D$7-$F3948)+(1-MIN(1,$H$51*$C3948))*(1-MIN(1,Inputs!$G$7*$D3948)*churn_nonbuyers)*(ic*Inputs!$C$7+fee_wd*Inputs!$E$7*(1-$B3948)+fee_fx*Inputs!$D$7-cost_acc-cost_wd*Inputs!$E$7*(1-$B3948)-cost_fx*Inputs!$D$7))</f>
        <v>368131.637352634</v>
      </c>
      <c r="I3948" s="0" t="n">
        <f aca="false">12*Inputs!$B$8*(MIN(1,$H$52*$C3948)*(ic*Inputs!$C$8+pT-cost_acc-cost_wd*Inputs!$E$8-cost_fx*Inputs!$D$8-cost_ins)+(1-MIN(1,$H$52*$C3948))*(1-MIN(1,Inputs!$G$8*$D3948)*churn_nonbuyers)*(ic*Inputs!$C$8+fee_wd*Inputs!$E$8*(1-$B3948)+fee_fx*Inputs!$D$8-cost_acc-cost_wd*Inputs!$E$8*(1-$B3948)-cost_fx*Inputs!$D$8))</f>
        <v>154729.791216</v>
      </c>
      <c r="J3948" s="0" t="n">
        <f aca="false">G3948+H3948+I3948-fixed</f>
        <v>17656.8473971525</v>
      </c>
      <c r="K3948" s="0" t="n">
        <f aca="false">12*Inputs!$B$6*(1-MIN(1,Inputs!$G$6*$D3948)*churn_nonbuyers)*(ic*Inputs!$C$6+fee_wd*Inputs!$E$6*(1-$B3948)+fee_fx*Inputs!$D$6-cost_acc-cost_wd*Inputs!$E$6*(1-$B3948)-cost_fx*Inputs!$D$6)</f>
        <v>141501.512441722</v>
      </c>
      <c r="L3948" s="0" t="n">
        <f aca="false">12*Inputs!$B$7*(1-MIN(1,Inputs!$G$7*$D3948)*churn_nonbuyers)*(ic*Inputs!$C$7+fee_wd*Inputs!$E$7*(1-$B3948)+fee_fx*Inputs!$D$7-cost_acc-cost_wd*Inputs!$E$7*(1-$B3948)-cost_fx*Inputs!$D$7)</f>
        <v>338427.777481033</v>
      </c>
      <c r="M3948" s="0" t="n">
        <f aca="false">12*Inputs!$B$8*(1-MIN(1,Inputs!$G$8*$D3948)*churn_nonbuyers)*(ic*Inputs!$C$8+fee_wd*Inputs!$E$8*(1-$B3948)+fee_fx*Inputs!$D$8-cost_acc-cost_wd*Inputs!$E$8*(1-$B3948)-cost_fx*Inputs!$D$8)</f>
        <v>0</v>
      </c>
      <c r="N3948" s="0" t="n">
        <f aca="false">K3948+L3948+I3948-fixed</f>
        <v>-65340.9188612455</v>
      </c>
      <c r="O3948" s="0" t="n">
        <f aca="false">K3948+L3948+M3948-fixed</f>
        <v>-220070.710077246</v>
      </c>
      <c r="P3948" s="0" t="n">
        <f aca="false">12*Inputs!$B$6*(1-MIN(1,Inputs!$F$6*$D3948))*(ic*Inputs!$C$6+flat_fee-cost_acc-cost_wd*Inputs!$E$6*$E3948-cost_fx*Inputs!$D$6)+12*Inputs!$B$7*(1-MIN(1,Inputs!$F$7*$D3948))*(ic*Inputs!$C$7+flat_fee-cost_acc-cost_wd*Inputs!$E$7*$E3948-cost_fx*Inputs!$D$7)+12*Inputs!$B$8*(1-MIN(1,Inputs!$F$8*$D3948))*(ic*Inputs!$C$8+flat_fee-cost_acc-cost_wd*Inputs!$E$8*$E3948-cost_fx*Inputs!$D$8)-fixed</f>
        <v>-373648.11832192</v>
      </c>
    </row>
    <row r="3949" customFormat="false" ht="15" hidden="false" customHeight="false" outlineLevel="0" collapsed="false">
      <c r="A3949" s="0" t="n">
        <v>3884</v>
      </c>
      <c r="B3949" s="0" t="n">
        <v>0.221746</v>
      </c>
      <c r="C3949" s="0" t="n">
        <v>0.641132</v>
      </c>
      <c r="D3949" s="0" t="n">
        <v>1.45332</v>
      </c>
      <c r="E3949" s="0" t="n">
        <v>1.117039</v>
      </c>
      <c r="F3949" s="0" t="n">
        <v>0.287135</v>
      </c>
      <c r="G3949" s="0" t="n">
        <f aca="false">12*Inputs!$B$6*(MIN(1,$H$50*$C3949)*(ic*Inputs!$C$6+pS+fee_fx*Inputs!$D$6-cost_acc-cost_wd*Inputs!$E$6*$E3949-cost_fx*Inputs!$D$6-$F3949)+(1-MIN(1,$H$50*$C3949))*(1-MIN(1,Inputs!$G$6*$D3949)*churn_nonbuyers)*(ic*Inputs!$C$6+fee_wd*Inputs!$E$6*(1-$B3949)+fee_fx*Inputs!$D$6-cost_acc-cost_wd*Inputs!$E$6*(1-$B3949)-cost_fx*Inputs!$D$6))</f>
        <v>190420.745080375</v>
      </c>
      <c r="H3949" s="0" t="n">
        <f aca="false">12*Inputs!$B$7*(MIN(1,$H$51*$C3949)*(ic*Inputs!$C$7+pE+fee_fx*Inputs!$D$7-cost_acc-cost_wd*Inputs!$E$7*$E3949-cost_fx*Inputs!$D$7-$F3949)+(1-MIN(1,$H$51*$C3949))*(1-MIN(1,Inputs!$G$7*$D3949)*churn_nonbuyers)*(ic*Inputs!$C$7+fee_wd*Inputs!$E$7*(1-$B3949)+fee_fx*Inputs!$D$7-cost_acc-cost_wd*Inputs!$E$7*(1-$B3949)-cost_fx*Inputs!$D$7))</f>
        <v>384733.4909338</v>
      </c>
      <c r="I3949" s="0" t="n">
        <f aca="false">12*Inputs!$B$8*(MIN(1,$H$52*$C3949)*(ic*Inputs!$C$8+pT-cost_acc-cost_wd*Inputs!$E$8-cost_fx*Inputs!$D$8-cost_ins)+(1-MIN(1,$H$52*$C3949))*(1-MIN(1,Inputs!$G$8*$D3949)*churn_nonbuyers)*(ic*Inputs!$C$8+fee_wd*Inputs!$E$8*(1-$B3949)+fee_fx*Inputs!$D$8-cost_acc-cost_wd*Inputs!$E$8*(1-$B3949)-cost_fx*Inputs!$D$8))</f>
        <v>92415.331008</v>
      </c>
      <c r="J3949" s="0" t="n">
        <f aca="false">G3949+H3949+I3949-fixed</f>
        <v>-32430.4329778246</v>
      </c>
      <c r="K3949" s="0" t="n">
        <f aca="false">12*Inputs!$B$6*(1-MIN(1,Inputs!$G$6*$D3949)*churn_nonbuyers)*(ic*Inputs!$C$6+fee_wd*Inputs!$E$6*(1-$B3949)+fee_fx*Inputs!$D$6-cost_acc-cost_wd*Inputs!$E$6*(1-$B3949)-cost_fx*Inputs!$D$6)</f>
        <v>157339.439256384</v>
      </c>
      <c r="L3949" s="0" t="n">
        <f aca="false">12*Inputs!$B$7*(1-MIN(1,Inputs!$G$7*$D3949)*churn_nonbuyers)*(ic*Inputs!$C$7+fee_wd*Inputs!$E$7*(1-$B3949)+fee_fx*Inputs!$D$7-cost_acc-cost_wd*Inputs!$E$7*(1-$B3949)-cost_fx*Inputs!$D$7)</f>
        <v>355081.414593831</v>
      </c>
      <c r="M3949" s="0" t="n">
        <f aca="false">12*Inputs!$B$8*(1-MIN(1,Inputs!$G$8*$D3949)*churn_nonbuyers)*(ic*Inputs!$C$8+fee_wd*Inputs!$E$8*(1-$B3949)+fee_fx*Inputs!$D$8-cost_acc-cost_wd*Inputs!$E$8*(1-$B3949)-cost_fx*Inputs!$D$8)</f>
        <v>0</v>
      </c>
      <c r="N3949" s="0" t="n">
        <f aca="false">K3949+L3949+I3949-fixed</f>
        <v>-95163.8151417855</v>
      </c>
      <c r="O3949" s="0" t="n">
        <f aca="false">K3949+L3949+M3949-fixed</f>
        <v>-187579.146149786</v>
      </c>
      <c r="P3949" s="0" t="n">
        <f aca="false">12*Inputs!$B$6*(1-MIN(1,Inputs!$F$6*$D3949))*(ic*Inputs!$C$6+flat_fee-cost_acc-cost_wd*Inputs!$E$6*$E3949-cost_fx*Inputs!$D$6)+12*Inputs!$B$7*(1-MIN(1,Inputs!$F$7*$D3949))*(ic*Inputs!$C$7+flat_fee-cost_acc-cost_wd*Inputs!$E$7*$E3949-cost_fx*Inputs!$D$7)+12*Inputs!$B$8*(1-MIN(1,Inputs!$F$8*$D3949))*(ic*Inputs!$C$8+flat_fee-cost_acc-cost_wd*Inputs!$E$8*$E3949-cost_fx*Inputs!$D$8)-fixed</f>
        <v>-222995.2202848</v>
      </c>
    </row>
    <row r="3950" customFormat="false" ht="15" hidden="false" customHeight="false" outlineLevel="0" collapsed="false">
      <c r="A3950" s="0" t="n">
        <v>3885</v>
      </c>
      <c r="B3950" s="0" t="n">
        <v>0.236487</v>
      </c>
      <c r="C3950" s="0" t="n">
        <v>0.901608</v>
      </c>
      <c r="D3950" s="0" t="n">
        <v>1.23035</v>
      </c>
      <c r="E3950" s="0" t="n">
        <v>1.087594</v>
      </c>
      <c r="F3950" s="0" t="n">
        <v>0.21104</v>
      </c>
      <c r="G3950" s="0" t="n">
        <f aca="false">12*Inputs!$B$6*(MIN(1,$H$50*$C3950)*(ic*Inputs!$C$6+pS+fee_fx*Inputs!$D$6-cost_acc-cost_wd*Inputs!$E$6*$E3950-cost_fx*Inputs!$D$6-$F3950)+(1-MIN(1,$H$50*$C3950))*(1-MIN(1,Inputs!$G$6*$D3950)*churn_nonbuyers)*(ic*Inputs!$C$6+fee_wd*Inputs!$E$6*(1-$B3950)+fee_fx*Inputs!$D$6-cost_acc-cost_wd*Inputs!$E$6*(1-$B3950)-cost_fx*Inputs!$D$6))</f>
        <v>205959.928684975</v>
      </c>
      <c r="H3950" s="0" t="n">
        <f aca="false">12*Inputs!$B$7*(MIN(1,$H$51*$C3950)*(ic*Inputs!$C$7+pE+fee_fx*Inputs!$D$7-cost_acc-cost_wd*Inputs!$E$7*$E3950-cost_fx*Inputs!$D$7-$F3950)+(1-MIN(1,$H$51*$C3950))*(1-MIN(1,Inputs!$G$7*$D3950)*churn_nonbuyers)*(ic*Inputs!$C$7+fee_wd*Inputs!$E$7*(1-$B3950)+fee_fx*Inputs!$D$7-cost_acc-cost_wd*Inputs!$E$7*(1-$B3950)-cost_fx*Inputs!$D$7))</f>
        <v>404071.258278097</v>
      </c>
      <c r="I3950" s="0" t="n">
        <f aca="false">12*Inputs!$B$8*(MIN(1,$H$52*$C3950)*(ic*Inputs!$C$8+pT-cost_acc-cost_wd*Inputs!$E$8-cost_fx*Inputs!$D$8-cost_ins)+(1-MIN(1,$H$52*$C3950))*(1-MIN(1,Inputs!$G$8*$D3950)*churn_nonbuyers)*(ic*Inputs!$C$8+fee_wd*Inputs!$E$8*(1-$B3950)+fee_fx*Inputs!$D$8-cost_acc-cost_wd*Inputs!$E$8*(1-$B3950)-cost_fx*Inputs!$D$8))</f>
        <v>146086.57000451</v>
      </c>
      <c r="J3950" s="0" t="n">
        <f aca="false">G3950+H3950+I3950-fixed</f>
        <v>56117.7569675818</v>
      </c>
      <c r="K3950" s="0" t="n">
        <f aca="false">12*Inputs!$B$6*(1-MIN(1,Inputs!$G$6*$D3950)*churn_nonbuyers)*(ic*Inputs!$C$6+fee_wd*Inputs!$E$6*(1-$B3950)+fee_fx*Inputs!$D$6-cost_acc-cost_wd*Inputs!$E$6*(1-$B3950)-cost_fx*Inputs!$D$6)</f>
        <v>157238.86881924</v>
      </c>
      <c r="L3950" s="0" t="n">
        <f aca="false">12*Inputs!$B$7*(1-MIN(1,Inputs!$G$7*$D3950)*churn_nonbuyers)*(ic*Inputs!$C$7+fee_wd*Inputs!$E$7*(1-$B3950)+fee_fx*Inputs!$D$7-cost_acc-cost_wd*Inputs!$E$7*(1-$B3950)-cost_fx*Inputs!$D$7)</f>
        <v>355520.513291544</v>
      </c>
      <c r="M3950" s="0" t="n">
        <f aca="false">12*Inputs!$B$8*(1-MIN(1,Inputs!$G$8*$D3950)*churn_nonbuyers)*(ic*Inputs!$C$8+fee_wd*Inputs!$E$8*(1-$B3950)+fee_fx*Inputs!$D$8-cost_acc-cost_wd*Inputs!$E$8*(1-$B3950)-cost_fx*Inputs!$D$8)</f>
        <v>43714.57182312</v>
      </c>
      <c r="N3950" s="0" t="n">
        <f aca="false">K3950+L3950+I3950-fixed</f>
        <v>-41154.0478847057</v>
      </c>
      <c r="O3950" s="0" t="n">
        <f aca="false">K3950+L3950+M3950-fixed</f>
        <v>-143526.046066096</v>
      </c>
      <c r="P3950" s="0" t="n">
        <f aca="false">12*Inputs!$B$6*(1-MIN(1,Inputs!$F$6*$D3950))*(ic*Inputs!$C$6+flat_fee-cost_acc-cost_wd*Inputs!$E$6*$E3950-cost_fx*Inputs!$D$6)+12*Inputs!$B$7*(1-MIN(1,Inputs!$F$7*$D3950))*(ic*Inputs!$C$7+flat_fee-cost_acc-cost_wd*Inputs!$E$7*$E3950-cost_fx*Inputs!$D$7)+12*Inputs!$B$8*(1-MIN(1,Inputs!$F$8*$D3950))*(ic*Inputs!$C$8+flat_fee-cost_acc-cost_wd*Inputs!$E$8*$E3950-cost_fx*Inputs!$D$8)-fixed</f>
        <v>-92426.8761039999</v>
      </c>
    </row>
    <row r="3951" customFormat="false" ht="15" hidden="false" customHeight="false" outlineLevel="0" collapsed="false">
      <c r="A3951" s="0" t="n">
        <v>3886</v>
      </c>
      <c r="B3951" s="0" t="n">
        <v>0.106241</v>
      </c>
      <c r="C3951" s="0" t="n">
        <v>0.962279</v>
      </c>
      <c r="D3951" s="0" t="n">
        <v>0.907564</v>
      </c>
      <c r="E3951" s="0" t="n">
        <v>1.089494</v>
      </c>
      <c r="F3951" s="0" t="n">
        <v>0.255208</v>
      </c>
      <c r="G3951" s="0" t="n">
        <f aca="false">12*Inputs!$B$6*(MIN(1,$H$50*$C3951)*(ic*Inputs!$C$6+pS+fee_fx*Inputs!$D$6-cost_acc-cost_wd*Inputs!$E$6*$E3951-cost_fx*Inputs!$D$6-$F3951)+(1-MIN(1,$H$50*$C3951))*(1-MIN(1,Inputs!$G$6*$D3951)*churn_nonbuyers)*(ic*Inputs!$C$6+fee_wd*Inputs!$E$6*(1-$B3951)+fee_fx*Inputs!$D$6-cost_acc-cost_wd*Inputs!$E$6*(1-$B3951)-cost_fx*Inputs!$D$6))</f>
        <v>227239.02306877</v>
      </c>
      <c r="H3951" s="0" t="n">
        <f aca="false">12*Inputs!$B$7*(MIN(1,$H$51*$C3951)*(ic*Inputs!$C$7+pE+fee_fx*Inputs!$D$7-cost_acc-cost_wd*Inputs!$E$7*$E3951-cost_fx*Inputs!$D$7-$F3951)+(1-MIN(1,$H$51*$C3951))*(1-MIN(1,Inputs!$G$7*$D3951)*churn_nonbuyers)*(ic*Inputs!$C$7+fee_wd*Inputs!$E$7*(1-$B3951)+fee_fx*Inputs!$D$7-cost_acc-cost_wd*Inputs!$E$7*(1-$B3951)-cost_fx*Inputs!$D$7))</f>
        <v>418100.474712196</v>
      </c>
      <c r="I3951" s="0" t="n">
        <f aca="false">12*Inputs!$B$8*(MIN(1,$H$52*$C3951)*(ic*Inputs!$C$8+pT-cost_acc-cost_wd*Inputs!$E$8-cost_fx*Inputs!$D$8-cost_ins)+(1-MIN(1,$H$52*$C3951))*(1-MIN(1,Inputs!$G$8*$D3951)*churn_nonbuyers)*(ic*Inputs!$C$8+fee_wd*Inputs!$E$8*(1-$B3951)+fee_fx*Inputs!$D$8-cost_acc-cost_wd*Inputs!$E$8*(1-$B3951)-cost_fx*Inputs!$D$8))</f>
        <v>176954.826786958</v>
      </c>
      <c r="J3951" s="0" t="n">
        <f aca="false">G3951+H3951+I3951-fixed</f>
        <v>122294.324567924</v>
      </c>
      <c r="K3951" s="0" t="n">
        <f aca="false">12*Inputs!$B$6*(1-MIN(1,Inputs!$G$6*$D3951)*churn_nonbuyers)*(ic*Inputs!$C$6+fee_wd*Inputs!$E$6*(1-$B3951)+fee_fx*Inputs!$D$6-cost_acc-cost_wd*Inputs!$E$6*(1-$B3951)-cost_fx*Inputs!$D$6)</f>
        <v>177847.278529853</v>
      </c>
      <c r="L3951" s="0" t="n">
        <f aca="false">12*Inputs!$B$7*(1-MIN(1,Inputs!$G$7*$D3951)*churn_nonbuyers)*(ic*Inputs!$C$7+fee_wd*Inputs!$E$7*(1-$B3951)+fee_fx*Inputs!$D$7-cost_acc-cost_wd*Inputs!$E$7*(1-$B3951)-cost_fx*Inputs!$D$7)</f>
        <v>377339.938445912</v>
      </c>
      <c r="M3951" s="0" t="n">
        <f aca="false">12*Inputs!$B$8*(1-MIN(1,Inputs!$G$8*$D3951)*churn_nonbuyers)*(ic*Inputs!$C$8+fee_wd*Inputs!$E$8*(1-$B3951)+fee_fx*Inputs!$D$8-cost_acc-cost_wd*Inputs!$E$8*(1-$B3951)-cost_fx*Inputs!$D$8)</f>
        <v>117179.938312646</v>
      </c>
      <c r="N3951" s="0" t="n">
        <f aca="false">K3951+L3951+I3951-fixed</f>
        <v>32142.0437627223</v>
      </c>
      <c r="O3951" s="0" t="n">
        <f aca="false">K3951+L3951+M3951-fixed</f>
        <v>-27632.8447115893</v>
      </c>
      <c r="P3951" s="0" t="n">
        <f aca="false">12*Inputs!$B$6*(1-MIN(1,Inputs!$F$6*$D3951))*(ic*Inputs!$C$6+flat_fee-cost_acc-cost_wd*Inputs!$E$6*$E3951-cost_fx*Inputs!$D$6)+12*Inputs!$B$7*(1-MIN(1,Inputs!$F$7*$D3951))*(ic*Inputs!$C$7+flat_fee-cost_acc-cost_wd*Inputs!$E$7*$E3951-cost_fx*Inputs!$D$7)+12*Inputs!$B$8*(1-MIN(1,Inputs!$F$8*$D3951))*(ic*Inputs!$C$8+flat_fee-cost_acc-cost_wd*Inputs!$E$8*$E3951-cost_fx*Inputs!$D$8)-fixed</f>
        <v>81952.4484358401</v>
      </c>
    </row>
    <row r="3952" customFormat="false" ht="15" hidden="false" customHeight="false" outlineLevel="0" collapsed="false">
      <c r="A3952" s="0" t="n">
        <v>3887</v>
      </c>
      <c r="B3952" s="0" t="n">
        <v>0.049925</v>
      </c>
      <c r="C3952" s="0" t="n">
        <v>0.952666</v>
      </c>
      <c r="D3952" s="0" t="n">
        <v>1.495955</v>
      </c>
      <c r="E3952" s="0" t="n">
        <v>1.401156</v>
      </c>
      <c r="F3952" s="0" t="n">
        <v>0.176233</v>
      </c>
      <c r="G3952" s="0" t="n">
        <f aca="false">12*Inputs!$B$6*(MIN(1,$H$50*$C3952)*(ic*Inputs!$C$6+pS+fee_fx*Inputs!$D$6-cost_acc-cost_wd*Inputs!$E$6*$E3952-cost_fx*Inputs!$D$6-$F3952)+(1-MIN(1,$H$50*$C3952))*(1-MIN(1,Inputs!$G$6*$D3952)*churn_nonbuyers)*(ic*Inputs!$C$6+fee_wd*Inputs!$E$6*(1-$B3952)+fee_fx*Inputs!$D$6-cost_acc-cost_wd*Inputs!$E$6*(1-$B3952)-cost_fx*Inputs!$D$6))</f>
        <v>223506.18778768</v>
      </c>
      <c r="H3952" s="0" t="n">
        <f aca="false">12*Inputs!$B$7*(MIN(1,$H$51*$C3952)*(ic*Inputs!$C$7+pE+fee_fx*Inputs!$D$7-cost_acc-cost_wd*Inputs!$E$7*$E3952-cost_fx*Inputs!$D$7-$F3952)+(1-MIN(1,$H$51*$C3952))*(1-MIN(1,Inputs!$G$7*$D3952)*churn_nonbuyers)*(ic*Inputs!$C$7+fee_wd*Inputs!$E$7*(1-$B3952)+fee_fx*Inputs!$D$7-cost_acc-cost_wd*Inputs!$E$7*(1-$B3952)-cost_fx*Inputs!$D$7))</f>
        <v>388378.985075015</v>
      </c>
      <c r="I3952" s="0" t="n">
        <f aca="false">12*Inputs!$B$8*(MIN(1,$H$52*$C3952)*(ic*Inputs!$C$8+pT-cost_acc-cost_wd*Inputs!$E$8-cost_fx*Inputs!$D$8-cost_ins)+(1-MIN(1,$H$52*$C3952))*(1-MIN(1,Inputs!$G$8*$D3952)*churn_nonbuyers)*(ic*Inputs!$C$8+fee_wd*Inputs!$E$8*(1-$B3952)+fee_fx*Inputs!$D$8-cost_acc-cost_wd*Inputs!$E$8*(1-$B3952)-cost_fx*Inputs!$D$8))</f>
        <v>137321.087904</v>
      </c>
      <c r="J3952" s="0" t="n">
        <f aca="false">G3952+H3952+I3952-fixed</f>
        <v>49206.260766695</v>
      </c>
      <c r="K3952" s="0" t="n">
        <f aca="false">12*Inputs!$B$6*(1-MIN(1,Inputs!$G$6*$D3952)*churn_nonbuyers)*(ic*Inputs!$C$6+fee_wd*Inputs!$E$6*(1-$B3952)+fee_fx*Inputs!$D$6-cost_acc-cost_wd*Inputs!$E$6*(1-$B3952)-cost_fx*Inputs!$D$6)</f>
        <v>179869.3095843</v>
      </c>
      <c r="L3952" s="0" t="n">
        <f aca="false">12*Inputs!$B$7*(1-MIN(1,Inputs!$G$7*$D3952)*churn_nonbuyers)*(ic*Inputs!$C$7+fee_wd*Inputs!$E$7*(1-$B3952)+fee_fx*Inputs!$D$7-cost_acc-cost_wd*Inputs!$E$7*(1-$B3952)-cost_fx*Inputs!$D$7)</f>
        <v>378238.36991058</v>
      </c>
      <c r="M3952" s="0" t="n">
        <f aca="false">12*Inputs!$B$8*(1-MIN(1,Inputs!$G$8*$D3952)*churn_nonbuyers)*(ic*Inputs!$C$8+fee_wd*Inputs!$E$8*(1-$B3952)+fee_fx*Inputs!$D$8-cost_acc-cost_wd*Inputs!$E$8*(1-$B3952)-cost_fx*Inputs!$D$8)</f>
        <v>0</v>
      </c>
      <c r="N3952" s="0" t="n">
        <f aca="false">K3952+L3952+I3952-fixed</f>
        <v>-4571.23260112002</v>
      </c>
      <c r="O3952" s="0" t="n">
        <f aca="false">K3952+L3952+M3952-fixed</f>
        <v>-141892.32050512</v>
      </c>
      <c r="P3952" s="0" t="n">
        <f aca="false">12*Inputs!$B$6*(1-MIN(1,Inputs!$F$6*$D3952))*(ic*Inputs!$C$6+flat_fee-cost_acc-cost_wd*Inputs!$E$6*$E3952-cost_fx*Inputs!$D$6)+12*Inputs!$B$7*(1-MIN(1,Inputs!$F$7*$D3952))*(ic*Inputs!$C$7+flat_fee-cost_acc-cost_wd*Inputs!$E$7*$E3952-cost_fx*Inputs!$D$7)+12*Inputs!$B$8*(1-MIN(1,Inputs!$F$8*$D3952))*(ic*Inputs!$C$8+flat_fee-cost_acc-cost_wd*Inputs!$E$8*$E3952-cost_fx*Inputs!$D$8)-fixed</f>
        <v>-334761.0254848</v>
      </c>
    </row>
    <row r="3953" customFormat="false" ht="15" hidden="false" customHeight="false" outlineLevel="0" collapsed="false">
      <c r="A3953" s="0" t="n">
        <v>3888</v>
      </c>
      <c r="B3953" s="0" t="n">
        <v>0.437813</v>
      </c>
      <c r="C3953" s="0" t="n">
        <v>0.983733</v>
      </c>
      <c r="D3953" s="0" t="n">
        <v>1.257609</v>
      </c>
      <c r="E3953" s="0" t="n">
        <v>1.271557</v>
      </c>
      <c r="F3953" s="0" t="n">
        <v>0.130619</v>
      </c>
      <c r="G3953" s="0" t="n">
        <f aca="false">12*Inputs!$B$6*(MIN(1,$H$50*$C3953)*(ic*Inputs!$C$6+pS+fee_fx*Inputs!$D$6-cost_acc-cost_wd*Inputs!$E$6*$E3953-cost_fx*Inputs!$D$6-$F3953)+(1-MIN(1,$H$50*$C3953))*(1-MIN(1,Inputs!$G$6*$D3953)*churn_nonbuyers)*(ic*Inputs!$C$6+fee_wd*Inputs!$E$6*(1-$B3953)+fee_fx*Inputs!$D$6-cost_acc-cost_wd*Inputs!$E$6*(1-$B3953)-cost_fx*Inputs!$D$6))</f>
        <v>182810.712832081</v>
      </c>
      <c r="H3953" s="0" t="n">
        <f aca="false">12*Inputs!$B$7*(MIN(1,$H$51*$C3953)*(ic*Inputs!$C$7+pE+fee_fx*Inputs!$D$7-cost_acc-cost_wd*Inputs!$E$7*$E3953-cost_fx*Inputs!$D$7-$F3953)+(1-MIN(1,$H$51*$C3953))*(1-MIN(1,Inputs!$G$7*$D3953)*churn_nonbuyers)*(ic*Inputs!$C$7+fee_wd*Inputs!$E$7*(1-$B3953)+fee_fx*Inputs!$D$7-cost_acc-cost_wd*Inputs!$E$7*(1-$B3953)-cost_fx*Inputs!$D$7))</f>
        <v>375099.799807833</v>
      </c>
      <c r="I3953" s="0" t="n">
        <f aca="false">12*Inputs!$B$8*(MIN(1,$H$52*$C3953)*(ic*Inputs!$C$8+pT-cost_acc-cost_wd*Inputs!$E$8-cost_fx*Inputs!$D$8-cost_ins)+(1-MIN(1,$H$52*$C3953))*(1-MIN(1,Inputs!$G$8*$D3953)*churn_nonbuyers)*(ic*Inputs!$C$8+fee_wd*Inputs!$E$8*(1-$B3953)+fee_fx*Inputs!$D$8-cost_acc-cost_wd*Inputs!$E$8*(1-$B3953)-cost_fx*Inputs!$D$8))</f>
        <v>153179.326462921</v>
      </c>
      <c r="J3953" s="0" t="n">
        <f aca="false">G3953+H3953+I3953-fixed</f>
        <v>11089.8391028345</v>
      </c>
      <c r="K3953" s="0" t="n">
        <f aca="false">12*Inputs!$B$6*(1-MIN(1,Inputs!$G$6*$D3953)*churn_nonbuyers)*(ic*Inputs!$C$6+fee_wd*Inputs!$E$6*(1-$B3953)+fee_fx*Inputs!$D$6-cost_acc-cost_wd*Inputs!$E$6*(1-$B3953)-cost_fx*Inputs!$D$6)</f>
        <v>129842.531777642</v>
      </c>
      <c r="L3953" s="0" t="n">
        <f aca="false">12*Inputs!$B$7*(1-MIN(1,Inputs!$G$7*$D3953)*churn_nonbuyers)*(ic*Inputs!$C$7+fee_wd*Inputs!$E$7*(1-$B3953)+fee_fx*Inputs!$D$7-cost_acc-cost_wd*Inputs!$E$7*(1-$B3953)-cost_fx*Inputs!$D$7)</f>
        <v>327321.471034585</v>
      </c>
      <c r="M3953" s="0" t="n">
        <f aca="false">12*Inputs!$B$8*(1-MIN(1,Inputs!$G$8*$D3953)*churn_nonbuyers)*(ic*Inputs!$C$8+fee_wd*Inputs!$E$8*(1-$B3953)+fee_fx*Inputs!$D$8-cost_acc-cost_wd*Inputs!$E$8*(1-$B3953)-cost_fx*Inputs!$D$8)</f>
        <v>36546.5500023312</v>
      </c>
      <c r="N3953" s="0" t="n">
        <f aca="false">K3953+L3953+I3953-fixed</f>
        <v>-89656.6707248513</v>
      </c>
      <c r="O3953" s="0" t="n">
        <f aca="false">K3953+L3953+M3953-fixed</f>
        <v>-206289.447185441</v>
      </c>
      <c r="P3953" s="0" t="n">
        <f aca="false">12*Inputs!$B$6*(1-MIN(1,Inputs!$F$6*$D3953))*(ic*Inputs!$C$6+flat_fee-cost_acc-cost_wd*Inputs!$E$6*$E3953-cost_fx*Inputs!$D$6)+12*Inputs!$B$7*(1-MIN(1,Inputs!$F$7*$D3953))*(ic*Inputs!$C$7+flat_fee-cost_acc-cost_wd*Inputs!$E$7*$E3953-cost_fx*Inputs!$D$7)+12*Inputs!$B$8*(1-MIN(1,Inputs!$F$8*$D3953))*(ic*Inputs!$C$8+flat_fee-cost_acc-cost_wd*Inputs!$E$8*$E3953-cost_fx*Inputs!$D$8)-fixed</f>
        <v>-175324.22562088</v>
      </c>
    </row>
    <row r="3954" customFormat="false" ht="15" hidden="false" customHeight="false" outlineLevel="0" collapsed="false">
      <c r="A3954" s="0" t="n">
        <v>3889</v>
      </c>
      <c r="B3954" s="0" t="n">
        <v>0.2539</v>
      </c>
      <c r="C3954" s="0" t="n">
        <v>0.96977</v>
      </c>
      <c r="D3954" s="0" t="n">
        <v>1.382592</v>
      </c>
      <c r="E3954" s="0" t="n">
        <v>1.080691</v>
      </c>
      <c r="F3954" s="0" t="n">
        <v>0.123161</v>
      </c>
      <c r="G3954" s="0" t="n">
        <f aca="false">12*Inputs!$B$6*(MIN(1,$H$50*$C3954)*(ic*Inputs!$C$6+pS+fee_fx*Inputs!$D$6-cost_acc-cost_wd*Inputs!$E$6*$E3954-cost_fx*Inputs!$D$6-$F3954)+(1-MIN(1,$H$50*$C3954))*(1-MIN(1,Inputs!$G$6*$D3954)*churn_nonbuyers)*(ic*Inputs!$C$6+fee_wd*Inputs!$E$6*(1-$B3954)+fee_fx*Inputs!$D$6-cost_acc-cost_wd*Inputs!$E$6*(1-$B3954)-cost_fx*Inputs!$D$6))</f>
        <v>208431.549984076</v>
      </c>
      <c r="H3954" s="0" t="n">
        <f aca="false">12*Inputs!$B$7*(MIN(1,$H$51*$C3954)*(ic*Inputs!$C$7+pE+fee_fx*Inputs!$D$7-cost_acc-cost_wd*Inputs!$E$7*$E3954-cost_fx*Inputs!$D$7-$F3954)+(1-MIN(1,$H$51*$C3954))*(1-MIN(1,Inputs!$G$7*$D3954)*churn_nonbuyers)*(ic*Inputs!$C$7+fee_wd*Inputs!$E$7*(1-$B3954)+fee_fx*Inputs!$D$7-cost_acc-cost_wd*Inputs!$E$7*(1-$B3954)-cost_fx*Inputs!$D$7))</f>
        <v>410918.59385529</v>
      </c>
      <c r="I3954" s="0" t="n">
        <f aca="false">12*Inputs!$B$8*(MIN(1,$H$52*$C3954)*(ic*Inputs!$C$8+pT-cost_acc-cost_wd*Inputs!$E$8-cost_fx*Inputs!$D$8-cost_ins)+(1-MIN(1,$H$52*$C3954))*(1-MIN(1,Inputs!$G$8*$D3954)*churn_nonbuyers)*(ic*Inputs!$C$8+fee_wd*Inputs!$E$8*(1-$B3954)+fee_fx*Inputs!$D$8-cost_acc-cost_wd*Inputs!$E$8*(1-$B3954)-cost_fx*Inputs!$D$8))</f>
        <v>143034.46901964</v>
      </c>
      <c r="J3954" s="0" t="n">
        <f aca="false">G3954+H3954+I3954-fixed</f>
        <v>62384.612859006</v>
      </c>
      <c r="K3954" s="0" t="n">
        <f aca="false">12*Inputs!$B$6*(1-MIN(1,Inputs!$G$6*$D3954)*churn_nonbuyers)*(ic*Inputs!$C$6+fee_wd*Inputs!$E$6*(1-$B3954)+fee_fx*Inputs!$D$6-cost_acc-cost_wd*Inputs!$E$6*(1-$B3954)-cost_fx*Inputs!$D$6)</f>
        <v>153629.36142336</v>
      </c>
      <c r="L3954" s="0" t="n">
        <f aca="false">12*Inputs!$B$7*(1-MIN(1,Inputs!$G$7*$D3954)*churn_nonbuyers)*(ic*Inputs!$C$7+fee_wd*Inputs!$E$7*(1-$B3954)+fee_fx*Inputs!$D$7-cost_acc-cost_wd*Inputs!$E$7*(1-$B3954)-cost_fx*Inputs!$D$7)</f>
        <v>351431.060438016</v>
      </c>
      <c r="M3954" s="0" t="n">
        <f aca="false">12*Inputs!$B$8*(1-MIN(1,Inputs!$G$8*$D3954)*churn_nonbuyers)*(ic*Inputs!$C$8+fee_wd*Inputs!$E$8*(1-$B3954)+fee_fx*Inputs!$D$8-cost_acc-cost_wd*Inputs!$E$8*(1-$B3954)-cost_fx*Inputs!$D$8)</f>
        <v>10113.12749568</v>
      </c>
      <c r="N3954" s="0" t="n">
        <f aca="false">K3954+L3954+I3954-fixed</f>
        <v>-51905.109118984</v>
      </c>
      <c r="O3954" s="0" t="n">
        <f aca="false">K3954+L3954+M3954-fixed</f>
        <v>-184826.450642944</v>
      </c>
      <c r="P3954" s="0" t="n">
        <f aca="false">12*Inputs!$B$6*(1-MIN(1,Inputs!$F$6*$D3954))*(ic*Inputs!$C$6+flat_fee-cost_acc-cost_wd*Inputs!$E$6*$E3954-cost_fx*Inputs!$D$6)+12*Inputs!$B$7*(1-MIN(1,Inputs!$F$7*$D3954))*(ic*Inputs!$C$7+flat_fee-cost_acc-cost_wd*Inputs!$E$7*$E3954-cost_fx*Inputs!$D$7)+12*Inputs!$B$8*(1-MIN(1,Inputs!$F$8*$D3954))*(ic*Inputs!$C$8+flat_fee-cost_acc-cost_wd*Inputs!$E$8*$E3954-cost_fx*Inputs!$D$8)-fixed</f>
        <v>-172731.63791872</v>
      </c>
    </row>
    <row r="3955" customFormat="false" ht="15" hidden="false" customHeight="false" outlineLevel="0" collapsed="false">
      <c r="A3955" s="0" t="n">
        <v>3890</v>
      </c>
      <c r="B3955" s="0" t="n">
        <v>0.242323</v>
      </c>
      <c r="C3955" s="0" t="n">
        <v>0.942393</v>
      </c>
      <c r="D3955" s="0" t="n">
        <v>0.884484</v>
      </c>
      <c r="E3955" s="0" t="n">
        <v>1.237974</v>
      </c>
      <c r="F3955" s="0" t="n">
        <v>0.213898</v>
      </c>
      <c r="G3955" s="0" t="n">
        <f aca="false">12*Inputs!$B$6*(MIN(1,$H$50*$C3955)*(ic*Inputs!$C$6+pS+fee_fx*Inputs!$D$6-cost_acc-cost_wd*Inputs!$E$6*$E3955-cost_fx*Inputs!$D$6-$F3955)+(1-MIN(1,$H$50*$C3955))*(1-MIN(1,Inputs!$G$6*$D3955)*churn_nonbuyers)*(ic*Inputs!$C$6+fee_wd*Inputs!$E$6*(1-$B3955)+fee_fx*Inputs!$D$6-cost_acc-cost_wd*Inputs!$E$6*(1-$B3955)-cost_fx*Inputs!$D$6))</f>
        <v>206772.968376801</v>
      </c>
      <c r="H3955" s="0" t="n">
        <f aca="false">12*Inputs!$B$7*(MIN(1,$H$51*$C3955)*(ic*Inputs!$C$7+pE+fee_fx*Inputs!$D$7-cost_acc-cost_wd*Inputs!$E$7*$E3955-cost_fx*Inputs!$D$7-$F3955)+(1-MIN(1,$H$51*$C3955))*(1-MIN(1,Inputs!$G$7*$D3955)*churn_nonbuyers)*(ic*Inputs!$C$7+fee_wd*Inputs!$E$7*(1-$B3955)+fee_fx*Inputs!$D$7-cost_acc-cost_wd*Inputs!$E$7*(1-$B3955)-cost_fx*Inputs!$D$7))</f>
        <v>391663.257488285</v>
      </c>
      <c r="I3955" s="0" t="n">
        <f aca="false">12*Inputs!$B$8*(MIN(1,$H$52*$C3955)*(ic*Inputs!$C$8+pT-cost_acc-cost_wd*Inputs!$E$8-cost_fx*Inputs!$D$8-cost_ins)+(1-MIN(1,$H$52*$C3955))*(1-MIN(1,Inputs!$G$8*$D3955)*churn_nonbuyers)*(ic*Inputs!$C$8+fee_wd*Inputs!$E$8*(1-$B3955)+fee_fx*Inputs!$D$8-cost_acc-cost_wd*Inputs!$E$8*(1-$B3955)-cost_fx*Inputs!$D$8))</f>
        <v>176639.503030476</v>
      </c>
      <c r="J3955" s="0" t="n">
        <f aca="false">G3955+H3955+I3955-fixed</f>
        <v>75075.7288955631</v>
      </c>
      <c r="K3955" s="0" t="n">
        <f aca="false">12*Inputs!$B$6*(1-MIN(1,Inputs!$G$6*$D3955)*churn_nonbuyers)*(ic*Inputs!$C$6+fee_wd*Inputs!$E$6*(1-$B3955)+fee_fx*Inputs!$D$6-cost_acc-cost_wd*Inputs!$E$6*(1-$B3955)-cost_fx*Inputs!$D$6)</f>
        <v>159333.07115759</v>
      </c>
      <c r="L3955" s="0" t="n">
        <f aca="false">12*Inputs!$B$7*(1-MIN(1,Inputs!$G$7*$D3955)*churn_nonbuyers)*(ic*Inputs!$C$7+fee_wd*Inputs!$E$7*(1-$B3955)+fee_fx*Inputs!$D$7-cost_acc-cost_wd*Inputs!$E$7*(1-$B3955)-cost_fx*Inputs!$D$7)</f>
        <v>358532.678662554</v>
      </c>
      <c r="M3955" s="0" t="n">
        <f aca="false">12*Inputs!$B$8*(1-MIN(1,Inputs!$G$8*$D3955)*churn_nonbuyers)*(ic*Inputs!$C$8+fee_wd*Inputs!$E$8*(1-$B3955)+fee_fx*Inputs!$D$8-cost_acc-cost_wd*Inputs!$E$8*(1-$B3955)-cost_fx*Inputs!$D$8)</f>
        <v>119883.107108755</v>
      </c>
      <c r="N3955" s="0" t="n">
        <f aca="false">K3955+L3955+I3955-fixed</f>
        <v>-5494.74714937899</v>
      </c>
      <c r="O3955" s="0" t="n">
        <f aca="false">K3955+L3955+M3955-fixed</f>
        <v>-62251.1430711002</v>
      </c>
      <c r="P3955" s="0" t="n">
        <f aca="false">12*Inputs!$B$6*(1-MIN(1,Inputs!$F$6*$D3955))*(ic*Inputs!$C$6+flat_fee-cost_acc-cost_wd*Inputs!$E$6*$E3955-cost_fx*Inputs!$D$6)+12*Inputs!$B$7*(1-MIN(1,Inputs!$F$7*$D3955))*(ic*Inputs!$C$7+flat_fee-cost_acc-cost_wd*Inputs!$E$7*$E3955-cost_fx*Inputs!$D$7)+12*Inputs!$B$8*(1-MIN(1,Inputs!$F$8*$D3955))*(ic*Inputs!$C$8+flat_fee-cost_acc-cost_wd*Inputs!$E$8*$E3955-cost_fx*Inputs!$D$8)-fixed</f>
        <v>26212.38574784</v>
      </c>
    </row>
    <row r="3956" customFormat="false" ht="15" hidden="false" customHeight="false" outlineLevel="0" collapsed="false">
      <c r="A3956" s="0" t="n">
        <v>3891</v>
      </c>
      <c r="B3956" s="0" t="n">
        <v>0.236483</v>
      </c>
      <c r="C3956" s="0" t="n">
        <v>1.139761</v>
      </c>
      <c r="D3956" s="0" t="n">
        <v>1.505257</v>
      </c>
      <c r="E3956" s="0" t="n">
        <v>1.079618</v>
      </c>
      <c r="F3956" s="0" t="n">
        <v>0.331942</v>
      </c>
      <c r="G3956" s="0" t="n">
        <f aca="false">12*Inputs!$B$6*(MIN(1,$H$50*$C3956)*(ic*Inputs!$C$6+pS+fee_fx*Inputs!$D$6-cost_acc-cost_wd*Inputs!$E$6*$E3956-cost_fx*Inputs!$D$6-$F3956)+(1-MIN(1,$H$50*$C3956))*(1-MIN(1,Inputs!$G$6*$D3956)*churn_nonbuyers)*(ic*Inputs!$C$6+fee_wd*Inputs!$E$6*(1-$B3956)+fee_fx*Inputs!$D$6-cost_acc-cost_wd*Inputs!$E$6*(1-$B3956)-cost_fx*Inputs!$D$6))</f>
        <v>213771.279274787</v>
      </c>
      <c r="H3956" s="0" t="n">
        <f aca="false">12*Inputs!$B$7*(MIN(1,$H$51*$C3956)*(ic*Inputs!$C$7+pE+fee_fx*Inputs!$D$7-cost_acc-cost_wd*Inputs!$E$7*$E3956-cost_fx*Inputs!$D$7-$F3956)+(1-MIN(1,$H$51*$C3956))*(1-MIN(1,Inputs!$G$7*$D3956)*churn_nonbuyers)*(ic*Inputs!$C$7+fee_wd*Inputs!$E$7*(1-$B3956)+fee_fx*Inputs!$D$7-cost_acc-cost_wd*Inputs!$E$7*(1-$B3956)-cost_fx*Inputs!$D$7))</f>
        <v>408349.423697585</v>
      </c>
      <c r="I3956" s="0" t="n">
        <f aca="false">12*Inputs!$B$8*(MIN(1,$H$52*$C3956)*(ic*Inputs!$C$8+pT-cost_acc-cost_wd*Inputs!$E$8-cost_fx*Inputs!$D$8-cost_ins)+(1-MIN(1,$H$52*$C3956))*(1-MIN(1,Inputs!$G$8*$D3956)*churn_nonbuyers)*(ic*Inputs!$C$8+fee_wd*Inputs!$E$8*(1-$B3956)+fee_fx*Inputs!$D$8-cost_acc-cost_wd*Inputs!$E$8*(1-$B3956)-cost_fx*Inputs!$D$8))</f>
        <v>164289.709584</v>
      </c>
      <c r="J3956" s="0" t="n">
        <f aca="false">G3956+H3956+I3956-fixed</f>
        <v>86410.4125563719</v>
      </c>
      <c r="K3956" s="0" t="n">
        <f aca="false">12*Inputs!$B$6*(1-MIN(1,Inputs!$G$6*$D3956)*churn_nonbuyers)*(ic*Inputs!$C$6+fee_wd*Inputs!$E$6*(1-$B3956)+fee_fx*Inputs!$D$6-cost_acc-cost_wd*Inputs!$E$6*(1-$B3956)-cost_fx*Inputs!$D$6)</f>
        <v>154936.424816143</v>
      </c>
      <c r="L3956" s="0" t="n">
        <f aca="false">12*Inputs!$B$7*(1-MIN(1,Inputs!$G$7*$D3956)*churn_nonbuyers)*(ic*Inputs!$C$7+fee_wd*Inputs!$E$7*(1-$B3956)+fee_fx*Inputs!$D$7-cost_acc-cost_wd*Inputs!$E$7*(1-$B3956)-cost_fx*Inputs!$D$7)</f>
        <v>352476.639753686</v>
      </c>
      <c r="M3956" s="0" t="n">
        <f aca="false">12*Inputs!$B$8*(1-MIN(1,Inputs!$G$8*$D3956)*churn_nonbuyers)*(ic*Inputs!$C$8+fee_wd*Inputs!$E$8*(1-$B3956)+fee_fx*Inputs!$D$8-cost_acc-cost_wd*Inputs!$E$8*(1-$B3956)-cost_fx*Inputs!$D$8)</f>
        <v>0</v>
      </c>
      <c r="N3956" s="0" t="n">
        <f aca="false">K3956+L3956+I3956-fixed</f>
        <v>-28297.2258461709</v>
      </c>
      <c r="O3956" s="0" t="n">
        <f aca="false">K3956+L3956+M3956-fixed</f>
        <v>-192586.935430171</v>
      </c>
      <c r="P3956" s="0" t="n">
        <f aca="false">12*Inputs!$B$6*(1-MIN(1,Inputs!$F$6*$D3956))*(ic*Inputs!$C$6+flat_fee-cost_acc-cost_wd*Inputs!$E$6*$E3956-cost_fx*Inputs!$D$6)+12*Inputs!$B$7*(1-MIN(1,Inputs!$F$7*$D3956))*(ic*Inputs!$C$7+flat_fee-cost_acc-cost_wd*Inputs!$E$7*$E3956-cost_fx*Inputs!$D$7)+12*Inputs!$B$8*(1-MIN(1,Inputs!$F$8*$D3956))*(ic*Inputs!$C$8+flat_fee-cost_acc-cost_wd*Inputs!$E$8*$E3956-cost_fx*Inputs!$D$8)-fixed</f>
        <v>-239196.93305776</v>
      </c>
    </row>
    <row r="3957" customFormat="false" ht="15" hidden="false" customHeight="false" outlineLevel="0" collapsed="false">
      <c r="A3957" s="0" t="n">
        <v>3892</v>
      </c>
      <c r="B3957" s="0" t="n">
        <v>0.172982</v>
      </c>
      <c r="C3957" s="0" t="n">
        <v>0.888348</v>
      </c>
      <c r="D3957" s="0" t="n">
        <v>1.375104</v>
      </c>
      <c r="E3957" s="0" t="n">
        <v>1.31988</v>
      </c>
      <c r="F3957" s="0" t="n">
        <v>0.318854</v>
      </c>
      <c r="G3957" s="0" t="n">
        <f aca="false">12*Inputs!$B$6*(MIN(1,$H$50*$C3957)*(ic*Inputs!$C$6+pS+fee_fx*Inputs!$D$6-cost_acc-cost_wd*Inputs!$E$6*$E3957-cost_fx*Inputs!$D$6-$F3957)+(1-MIN(1,$H$50*$C3957))*(1-MIN(1,Inputs!$G$6*$D3957)*churn_nonbuyers)*(ic*Inputs!$C$6+fee_wd*Inputs!$E$6*(1-$B3957)+fee_fx*Inputs!$D$6-cost_acc-cost_wd*Inputs!$E$6*(1-$B3957)-cost_fx*Inputs!$D$6))</f>
        <v>205066.670219786</v>
      </c>
      <c r="H3957" s="0" t="n">
        <f aca="false">12*Inputs!$B$7*(MIN(1,$H$51*$C3957)*(ic*Inputs!$C$7+pE+fee_fx*Inputs!$D$7-cost_acc-cost_wd*Inputs!$E$7*$E3957-cost_fx*Inputs!$D$7-$F3957)+(1-MIN(1,$H$51*$C3957))*(1-MIN(1,Inputs!$G$7*$D3957)*churn_nonbuyers)*(ic*Inputs!$C$7+fee_wd*Inputs!$E$7*(1-$B3957)+fee_fx*Inputs!$D$7-cost_acc-cost_wd*Inputs!$E$7*(1-$B3957)-cost_fx*Inputs!$D$7))</f>
        <v>378687.504581009</v>
      </c>
      <c r="I3957" s="0" t="n">
        <f aca="false">12*Inputs!$B$8*(MIN(1,$H$52*$C3957)*(ic*Inputs!$C$8+pT-cost_acc-cost_wd*Inputs!$E$8-cost_fx*Inputs!$D$8-cost_ins)+(1-MIN(1,$H$52*$C3957))*(1-MIN(1,Inputs!$G$8*$D3957)*churn_nonbuyers)*(ic*Inputs!$C$8+fee_wd*Inputs!$E$8*(1-$B3957)+fee_fx*Inputs!$D$8-cost_acc-cost_wd*Inputs!$E$8*(1-$B3957)-cost_fx*Inputs!$D$8))</f>
        <v>132552.16565874</v>
      </c>
      <c r="J3957" s="0" t="n">
        <f aca="false">G3957+H3957+I3957-fixed</f>
        <v>16306.340459534</v>
      </c>
      <c r="K3957" s="0" t="n">
        <f aca="false">12*Inputs!$B$6*(1-MIN(1,Inputs!$G$6*$D3957)*churn_nonbuyers)*(ic*Inputs!$C$6+fee_wd*Inputs!$E$6*(1-$B3957)+fee_fx*Inputs!$D$6-cost_acc-cost_wd*Inputs!$E$6*(1-$B3957)-cost_fx*Inputs!$D$6)</f>
        <v>164542.195008922</v>
      </c>
      <c r="L3957" s="0" t="n">
        <f aca="false">12*Inputs!$B$7*(1-MIN(1,Inputs!$G$7*$D3957)*churn_nonbuyers)*(ic*Inputs!$C$7+fee_wd*Inputs!$E$7*(1-$B3957)+fee_fx*Inputs!$D$7-cost_acc-cost_wd*Inputs!$E$7*(1-$B3957)-cost_fx*Inputs!$D$7)</f>
        <v>362684.924813353</v>
      </c>
      <c r="M3957" s="0" t="n">
        <f aca="false">12*Inputs!$B$8*(1-MIN(1,Inputs!$G$8*$D3957)*churn_nonbuyers)*(ic*Inputs!$C$8+fee_wd*Inputs!$E$8*(1-$B3957)+fee_fx*Inputs!$D$8-cost_acc-cost_wd*Inputs!$E$8*(1-$B3957)-cost_fx*Inputs!$D$8)</f>
        <v>11905.4749483008</v>
      </c>
      <c r="N3957" s="0" t="n">
        <f aca="false">K3957+L3957+I3957-fixed</f>
        <v>-40220.7145189857</v>
      </c>
      <c r="O3957" s="0" t="n">
        <f aca="false">K3957+L3957+M3957-fixed</f>
        <v>-160867.405229425</v>
      </c>
      <c r="P3957" s="0" t="n">
        <f aca="false">12*Inputs!$B$6*(1-MIN(1,Inputs!$F$6*$D3957))*(ic*Inputs!$C$6+flat_fee-cost_acc-cost_wd*Inputs!$E$6*$E3957-cost_fx*Inputs!$D$6)+12*Inputs!$B$7*(1-MIN(1,Inputs!$F$7*$D3957))*(ic*Inputs!$C$7+flat_fee-cost_acc-cost_wd*Inputs!$E$7*$E3957-cost_fx*Inputs!$D$7)+12*Inputs!$B$8*(1-MIN(1,Inputs!$F$8*$D3957))*(ic*Inputs!$C$8+flat_fee-cost_acc-cost_wd*Inputs!$E$8*$E3957-cost_fx*Inputs!$D$8)-fixed</f>
        <v>-250450.6243072</v>
      </c>
    </row>
    <row r="3958" customFormat="false" ht="15" hidden="false" customHeight="false" outlineLevel="0" collapsed="false">
      <c r="A3958" s="0" t="n">
        <v>3893</v>
      </c>
      <c r="B3958" s="0" t="n">
        <v>0.397293</v>
      </c>
      <c r="C3958" s="0" t="n">
        <v>0.999532</v>
      </c>
      <c r="D3958" s="0" t="n">
        <v>1.293313</v>
      </c>
      <c r="E3958" s="0" t="n">
        <v>1.13831</v>
      </c>
      <c r="F3958" s="0" t="n">
        <v>0.141697</v>
      </c>
      <c r="G3958" s="0" t="n">
        <f aca="false">12*Inputs!$B$6*(MIN(1,$H$50*$C3958)*(ic*Inputs!$C$6+pS+fee_fx*Inputs!$D$6-cost_acc-cost_wd*Inputs!$E$6*$E3958-cost_fx*Inputs!$D$6-$F3958)+(1-MIN(1,$H$50*$C3958))*(1-MIN(1,Inputs!$G$6*$D3958)*churn_nonbuyers)*(ic*Inputs!$C$6+fee_wd*Inputs!$E$6*(1-$B3958)+fee_fx*Inputs!$D$6-cost_acc-cost_wd*Inputs!$E$6*(1-$B3958)-cost_fx*Inputs!$D$6))</f>
        <v>191268.444890455</v>
      </c>
      <c r="H3958" s="0" t="n">
        <f aca="false">12*Inputs!$B$7*(MIN(1,$H$51*$C3958)*(ic*Inputs!$C$7+pE+fee_fx*Inputs!$D$7-cost_acc-cost_wd*Inputs!$E$7*$E3958-cost_fx*Inputs!$D$7-$F3958)+(1-MIN(1,$H$51*$C3958))*(1-MIN(1,Inputs!$G$7*$D3958)*churn_nonbuyers)*(ic*Inputs!$C$7+fee_wd*Inputs!$E$7*(1-$B3958)+fee_fx*Inputs!$D$7-cost_acc-cost_wd*Inputs!$E$7*(1-$B3958)-cost_fx*Inputs!$D$7))</f>
        <v>393719.67600077</v>
      </c>
      <c r="I3958" s="0" t="n">
        <f aca="false">12*Inputs!$B$8*(MIN(1,$H$52*$C3958)*(ic*Inputs!$C$8+pT-cost_acc-cost_wd*Inputs!$E$8-cost_fx*Inputs!$D$8-cost_ins)+(1-MIN(1,$H$52*$C3958))*(1-MIN(1,Inputs!$G$8*$D3958)*churn_nonbuyers)*(ic*Inputs!$C$8+fee_wd*Inputs!$E$8*(1-$B3958)+fee_fx*Inputs!$D$8-cost_acc-cost_wd*Inputs!$E$8*(1-$B3958)-cost_fx*Inputs!$D$8))</f>
        <v>152815.555684096</v>
      </c>
      <c r="J3958" s="0" t="n">
        <f aca="false">G3958+H3958+I3958-fixed</f>
        <v>37803.6765753216</v>
      </c>
      <c r="K3958" s="0" t="n">
        <f aca="false">12*Inputs!$B$6*(1-MIN(1,Inputs!$G$6*$D3958)*churn_nonbuyers)*(ic*Inputs!$C$6+fee_wd*Inputs!$E$6*(1-$B3958)+fee_fx*Inputs!$D$6-cost_acc-cost_wd*Inputs!$E$6*(1-$B3958)-cost_fx*Inputs!$D$6)</f>
        <v>135052.747212305</v>
      </c>
      <c r="L3958" s="0" t="n">
        <f aca="false">12*Inputs!$B$7*(1-MIN(1,Inputs!$G$7*$D3958)*churn_nonbuyers)*(ic*Inputs!$C$7+fee_wd*Inputs!$E$7*(1-$B3958)+fee_fx*Inputs!$D$7-cost_acc-cost_wd*Inputs!$E$7*(1-$B3958)-cost_fx*Inputs!$D$7)</f>
        <v>332565.614503383</v>
      </c>
      <c r="M3958" s="0" t="n">
        <f aca="false">12*Inputs!$B$8*(1-MIN(1,Inputs!$G$8*$D3958)*churn_nonbuyers)*(ic*Inputs!$C$8+fee_wd*Inputs!$E$8*(1-$B3958)+fee_fx*Inputs!$D$8-cost_acc-cost_wd*Inputs!$E$8*(1-$B3958)-cost_fx*Inputs!$D$8)</f>
        <v>29098.2749374224</v>
      </c>
      <c r="N3958" s="0" t="n">
        <f aca="false">K3958+L3958+I3958-fixed</f>
        <v>-79566.0826002162</v>
      </c>
      <c r="O3958" s="0" t="n">
        <f aca="false">K3958+L3958+M3958-fixed</f>
        <v>-203283.36334689</v>
      </c>
      <c r="P3958" s="0" t="n">
        <f aca="false">12*Inputs!$B$6*(1-MIN(1,Inputs!$F$6*$D3958))*(ic*Inputs!$C$6+flat_fee-cost_acc-cost_wd*Inputs!$E$6*$E3958-cost_fx*Inputs!$D$6)+12*Inputs!$B$7*(1-MIN(1,Inputs!$F$7*$D3958))*(ic*Inputs!$C$7+flat_fee-cost_acc-cost_wd*Inputs!$E$7*$E3958-cost_fx*Inputs!$D$7)+12*Inputs!$B$8*(1-MIN(1,Inputs!$F$8*$D3958))*(ic*Inputs!$C$8+flat_fee-cost_acc-cost_wd*Inputs!$E$8*$E3958-cost_fx*Inputs!$D$8)-fixed</f>
        <v>-144948.9844168</v>
      </c>
    </row>
    <row r="3959" customFormat="false" ht="15" hidden="false" customHeight="false" outlineLevel="0" collapsed="false">
      <c r="A3959" s="0" t="n">
        <v>3894</v>
      </c>
      <c r="B3959" s="0" t="n">
        <v>0.343383</v>
      </c>
      <c r="C3959" s="0" t="n">
        <v>0.871233</v>
      </c>
      <c r="D3959" s="0" t="n">
        <v>0.892012</v>
      </c>
      <c r="E3959" s="0" t="n">
        <v>1.278312</v>
      </c>
      <c r="F3959" s="0" t="n">
        <v>0.038169</v>
      </c>
      <c r="G3959" s="0" t="n">
        <f aca="false">12*Inputs!$B$6*(MIN(1,$H$50*$C3959)*(ic*Inputs!$C$6+pS+fee_fx*Inputs!$D$6-cost_acc-cost_wd*Inputs!$E$6*$E3959-cost_fx*Inputs!$D$6-$F3959)+(1-MIN(1,$H$50*$C3959))*(1-MIN(1,Inputs!$G$6*$D3959)*churn_nonbuyers)*(ic*Inputs!$C$6+fee_wd*Inputs!$E$6*(1-$B3959)+fee_fx*Inputs!$D$6-cost_acc-cost_wd*Inputs!$E$6*(1-$B3959)-cost_fx*Inputs!$D$6))</f>
        <v>192915.621128517</v>
      </c>
      <c r="H3959" s="0" t="n">
        <f aca="false">12*Inputs!$B$7*(MIN(1,$H$51*$C3959)*(ic*Inputs!$C$7+pE+fee_fx*Inputs!$D$7-cost_acc-cost_wd*Inputs!$E$7*$E3959-cost_fx*Inputs!$D$7-$F3959)+(1-MIN(1,$H$51*$C3959))*(1-MIN(1,Inputs!$G$7*$D3959)*churn_nonbuyers)*(ic*Inputs!$C$7+fee_wd*Inputs!$E$7*(1-$B3959)+fee_fx*Inputs!$D$7-cost_acc-cost_wd*Inputs!$E$7*(1-$B3959)-cost_fx*Inputs!$D$7))</f>
        <v>384650.001313484</v>
      </c>
      <c r="I3959" s="0" t="n">
        <f aca="false">12*Inputs!$B$8*(MIN(1,$H$52*$C3959)*(ic*Inputs!$C$8+pT-cost_acc-cost_wd*Inputs!$E$8-cost_fx*Inputs!$D$8-cost_ins)+(1-MIN(1,$H$52*$C3959))*(1-MIN(1,Inputs!$G$8*$D3959)*churn_nonbuyers)*(ic*Inputs!$C$8+fee_wd*Inputs!$E$8*(1-$B3959)+fee_fx*Inputs!$D$8-cost_acc-cost_wd*Inputs!$E$8*(1-$B3959)-cost_fx*Inputs!$D$8))</f>
        <v>170995.901819886</v>
      </c>
      <c r="J3959" s="0" t="n">
        <f aca="false">G3959+H3959+I3959-fixed</f>
        <v>48561.5242618867</v>
      </c>
      <c r="K3959" s="0" t="n">
        <f aca="false">12*Inputs!$B$6*(1-MIN(1,Inputs!$G$6*$D3959)*churn_nonbuyers)*(ic*Inputs!$C$6+fee_wd*Inputs!$E$6*(1-$B3959)+fee_fx*Inputs!$D$6-cost_acc-cost_wd*Inputs!$E$6*(1-$B3959)-cost_fx*Inputs!$D$6)</f>
        <v>145366.739687491</v>
      </c>
      <c r="L3959" s="0" t="n">
        <f aca="false">12*Inputs!$B$7*(1-MIN(1,Inputs!$G$7*$D3959)*churn_nonbuyers)*(ic*Inputs!$C$7+fee_wd*Inputs!$E$7*(1-$B3959)+fee_fx*Inputs!$D$7-cost_acc-cost_wd*Inputs!$E$7*(1-$B3959)-cost_fx*Inputs!$D$7)</f>
        <v>344286.294436495</v>
      </c>
      <c r="M3959" s="0" t="n">
        <f aca="false">12*Inputs!$B$8*(1-MIN(1,Inputs!$G$8*$D3959)*churn_nonbuyers)*(ic*Inputs!$C$8+fee_wd*Inputs!$E$8*(1-$B3959)+fee_fx*Inputs!$D$8-cost_acc-cost_wd*Inputs!$E$8*(1-$B3959)-cost_fx*Inputs!$D$8)</f>
        <v>116402.453261626</v>
      </c>
      <c r="N3959" s="0" t="n">
        <f aca="false">K3959+L3959+I3959-fixed</f>
        <v>-39351.0640561286</v>
      </c>
      <c r="O3959" s="0" t="n">
        <f aca="false">K3959+L3959+M3959-fixed</f>
        <v>-93944.5126143885</v>
      </c>
      <c r="P3959" s="0" t="n">
        <f aca="false">12*Inputs!$B$6*(1-MIN(1,Inputs!$F$6*$D3959))*(ic*Inputs!$C$6+flat_fee-cost_acc-cost_wd*Inputs!$E$6*$E3959-cost_fx*Inputs!$D$6)+12*Inputs!$B$7*(1-MIN(1,Inputs!$F$7*$D3959))*(ic*Inputs!$C$7+flat_fee-cost_acc-cost_wd*Inputs!$E$7*$E3959-cost_fx*Inputs!$D$7)+12*Inputs!$B$8*(1-MIN(1,Inputs!$F$8*$D3959))*(ic*Inputs!$C$8+flat_fee-cost_acc-cost_wd*Inputs!$E$8*$E3959-cost_fx*Inputs!$D$8)-fixed</f>
        <v>3925.62736256002</v>
      </c>
    </row>
    <row r="3960" customFormat="false" ht="15" hidden="false" customHeight="false" outlineLevel="0" collapsed="false">
      <c r="A3960" s="0" t="n">
        <v>3895</v>
      </c>
      <c r="B3960" s="0" t="n">
        <v>0.34401</v>
      </c>
      <c r="C3960" s="0" t="n">
        <v>1.024355</v>
      </c>
      <c r="D3960" s="0" t="n">
        <v>0.831258</v>
      </c>
      <c r="E3960" s="0" t="n">
        <v>1.117092</v>
      </c>
      <c r="F3960" s="0" t="n">
        <v>0.084582</v>
      </c>
      <c r="G3960" s="0" t="n">
        <f aca="false">12*Inputs!$B$6*(MIN(1,$H$50*$C3960)*(ic*Inputs!$C$6+pS+fee_fx*Inputs!$D$6-cost_acc-cost_wd*Inputs!$E$6*$E3960-cost_fx*Inputs!$D$6-$F3960)+(1-MIN(1,$H$50*$C3960))*(1-MIN(1,Inputs!$G$6*$D3960)*churn_nonbuyers)*(ic*Inputs!$C$6+fee_wd*Inputs!$E$6*(1-$B3960)+fee_fx*Inputs!$D$6-cost_acc-cost_wd*Inputs!$E$6*(1-$B3960)-cost_fx*Inputs!$D$6))</f>
        <v>204326.940513697</v>
      </c>
      <c r="H3960" s="0" t="n">
        <f aca="false">12*Inputs!$B$7*(MIN(1,$H$51*$C3960)*(ic*Inputs!$C$7+pE+fee_fx*Inputs!$D$7-cost_acc-cost_wd*Inputs!$E$7*$E3960-cost_fx*Inputs!$D$7-$F3960)+(1-MIN(1,$H$51*$C3960))*(1-MIN(1,Inputs!$G$7*$D3960)*churn_nonbuyers)*(ic*Inputs!$C$7+fee_wd*Inputs!$E$7*(1-$B3960)+fee_fx*Inputs!$D$7-cost_acc-cost_wd*Inputs!$E$7*(1-$B3960)-cost_fx*Inputs!$D$7))</f>
        <v>408359.040440591</v>
      </c>
      <c r="I3960" s="0" t="n">
        <f aca="false">12*Inputs!$B$8*(MIN(1,$H$52*$C3960)*(ic*Inputs!$C$8+pT-cost_acc-cost_wd*Inputs!$E$8-cost_fx*Inputs!$D$8-cost_ins)+(1-MIN(1,$H$52*$C3960))*(1-MIN(1,Inputs!$G$8*$D3960)*churn_nonbuyers)*(ic*Inputs!$C$8+fee_wd*Inputs!$E$8*(1-$B3960)+fee_fx*Inputs!$D$8-cost_acc-cost_wd*Inputs!$E$8*(1-$B3960)-cost_fx*Inputs!$D$8))</f>
        <v>184316.648427938</v>
      </c>
      <c r="J3960" s="0" t="n">
        <f aca="false">G3960+H3960+I3960-fixed</f>
        <v>97002.6293822259</v>
      </c>
      <c r="K3960" s="0" t="n">
        <f aca="false">12*Inputs!$B$6*(1-MIN(1,Inputs!$G$6*$D3960)*churn_nonbuyers)*(ic*Inputs!$C$6+fee_wd*Inputs!$E$6*(1-$B3960)+fee_fx*Inputs!$D$6-cost_acc-cost_wd*Inputs!$E$6*(1-$B3960)-cost_fx*Inputs!$D$6)</f>
        <v>145742.399024976</v>
      </c>
      <c r="L3960" s="0" t="n">
        <f aca="false">12*Inputs!$B$7*(1-MIN(1,Inputs!$G$7*$D3960)*churn_nonbuyers)*(ic*Inputs!$C$7+fee_wd*Inputs!$E$7*(1-$B3960)+fee_fx*Inputs!$D$7-cost_acc-cost_wd*Inputs!$E$7*(1-$B3960)-cost_fx*Inputs!$D$7)</f>
        <v>344843.015030986</v>
      </c>
      <c r="M3960" s="0" t="n">
        <f aca="false">12*Inputs!$B$8*(1-MIN(1,Inputs!$G$8*$D3960)*churn_nonbuyers)*(ic*Inputs!$C$8+fee_wd*Inputs!$E$8*(1-$B3960)+fee_fx*Inputs!$D$8-cost_acc-cost_wd*Inputs!$E$8*(1-$B3960)-cost_fx*Inputs!$D$8)</f>
        <v>129569.983929888</v>
      </c>
      <c r="N3960" s="0" t="n">
        <f aca="false">K3960+L3960+I3960-fixed</f>
        <v>-25097.9375161007</v>
      </c>
      <c r="O3960" s="0" t="n">
        <f aca="false">K3960+L3960+M3960-fixed</f>
        <v>-79844.6020141504</v>
      </c>
      <c r="P3960" s="0" t="n">
        <f aca="false">12*Inputs!$B$6*(1-MIN(1,Inputs!$F$6*$D3960))*(ic*Inputs!$C$6+flat_fee-cost_acc-cost_wd*Inputs!$E$6*$E3960-cost_fx*Inputs!$D$6)+12*Inputs!$B$7*(1-MIN(1,Inputs!$F$7*$D3960))*(ic*Inputs!$C$7+flat_fee-cost_acc-cost_wd*Inputs!$E$7*$E3960-cost_fx*Inputs!$D$7)+12*Inputs!$B$8*(1-MIN(1,Inputs!$F$8*$D3960))*(ic*Inputs!$C$8+flat_fee-cost_acc-cost_wd*Inputs!$E$8*$E3960-cost_fx*Inputs!$D$8)-fixed</f>
        <v>110304.59339264</v>
      </c>
    </row>
    <row r="3961" customFormat="false" ht="15" hidden="false" customHeight="false" outlineLevel="0" collapsed="false">
      <c r="A3961" s="0" t="n">
        <v>3896</v>
      </c>
      <c r="B3961" s="0" t="n">
        <v>0.084496</v>
      </c>
      <c r="C3961" s="0" t="n">
        <v>0.902364</v>
      </c>
      <c r="D3961" s="0" t="n">
        <v>1.433795</v>
      </c>
      <c r="E3961" s="0" t="n">
        <v>1.325569</v>
      </c>
      <c r="F3961" s="0" t="n">
        <v>0.089099</v>
      </c>
      <c r="G3961" s="0" t="n">
        <f aca="false">12*Inputs!$B$6*(MIN(1,$H$50*$C3961)*(ic*Inputs!$C$6+pS+fee_fx*Inputs!$D$6-cost_acc-cost_wd*Inputs!$E$6*$E3961-cost_fx*Inputs!$D$6-$F3961)+(1-MIN(1,$H$50*$C3961))*(1-MIN(1,Inputs!$G$6*$D3961)*churn_nonbuyers)*(ic*Inputs!$C$6+fee_wd*Inputs!$E$6*(1-$B3961)+fee_fx*Inputs!$D$6-cost_acc-cost_wd*Inputs!$E$6*(1-$B3961)-cost_fx*Inputs!$D$6))</f>
        <v>220858.033412264</v>
      </c>
      <c r="H3961" s="0" t="n">
        <f aca="false">12*Inputs!$B$7*(MIN(1,$H$51*$C3961)*(ic*Inputs!$C$7+pE+fee_fx*Inputs!$D$7-cost_acc-cost_wd*Inputs!$E$7*$E3961-cost_fx*Inputs!$D$7-$F3961)+(1-MIN(1,$H$51*$C3961))*(1-MIN(1,Inputs!$G$7*$D3961)*churn_nonbuyers)*(ic*Inputs!$C$7+fee_wd*Inputs!$E$7*(1-$B3961)+fee_fx*Inputs!$D$7-cost_acc-cost_wd*Inputs!$E$7*(1-$B3961)-cost_fx*Inputs!$D$7))</f>
        <v>397657.299618972</v>
      </c>
      <c r="I3961" s="0" t="n">
        <f aca="false">12*Inputs!$B$8*(MIN(1,$H$52*$C3961)*(ic*Inputs!$C$8+pT-cost_acc-cost_wd*Inputs!$E$8-cost_fx*Inputs!$D$8-cost_ins)+(1-MIN(1,$H$52*$C3961))*(1-MIN(1,Inputs!$G$8*$D3961)*churn_nonbuyers)*(ic*Inputs!$C$8+fee_wd*Inputs!$E$8*(1-$B3961)+fee_fx*Inputs!$D$8-cost_acc-cost_wd*Inputs!$E$8*(1-$B3961)-cost_fx*Inputs!$D$8))</f>
        <v>130070.356416</v>
      </c>
      <c r="J3961" s="0" t="n">
        <f aca="false">G3961+H3961+I3961-fixed</f>
        <v>48585.6894472358</v>
      </c>
      <c r="K3961" s="0" t="n">
        <f aca="false">12*Inputs!$B$6*(1-MIN(1,Inputs!$G$6*$D3961)*churn_nonbuyers)*(ic*Inputs!$C$6+fee_wd*Inputs!$E$6*(1-$B3961)+fee_fx*Inputs!$D$6-cost_acc-cost_wd*Inputs!$E$6*(1-$B3961)-cost_fx*Inputs!$D$6)</f>
        <v>175852.201984704</v>
      </c>
      <c r="L3961" s="0" t="n">
        <f aca="false">12*Inputs!$B$7*(1-MIN(1,Inputs!$G$7*$D3961)*churn_nonbuyers)*(ic*Inputs!$C$7+fee_wd*Inputs!$E$7*(1-$B3961)+fee_fx*Inputs!$D$7-cost_acc-cost_wd*Inputs!$E$7*(1-$B3961)-cost_fx*Inputs!$D$7)</f>
        <v>374212.759430823</v>
      </c>
      <c r="M3961" s="0" t="n">
        <f aca="false">12*Inputs!$B$8*(1-MIN(1,Inputs!$G$8*$D3961)*churn_nonbuyers)*(ic*Inputs!$C$8+fee_wd*Inputs!$E$8*(1-$B3961)+fee_fx*Inputs!$D$8-cost_acc-cost_wd*Inputs!$E$8*(1-$B3961)-cost_fx*Inputs!$D$8)</f>
        <v>0</v>
      </c>
      <c r="N3961" s="0" t="n">
        <f aca="false">K3961+L3961+I3961-fixed</f>
        <v>-19864.6821684735</v>
      </c>
      <c r="O3961" s="0" t="n">
        <f aca="false">K3961+L3961+M3961-fixed</f>
        <v>-149935.038584474</v>
      </c>
      <c r="P3961" s="0" t="n">
        <f aca="false">12*Inputs!$B$6*(1-MIN(1,Inputs!$F$6*$D3961))*(ic*Inputs!$C$6+flat_fee-cost_acc-cost_wd*Inputs!$E$6*$E3961-cost_fx*Inputs!$D$6)+12*Inputs!$B$7*(1-MIN(1,Inputs!$F$7*$D3961))*(ic*Inputs!$C$7+flat_fee-cost_acc-cost_wd*Inputs!$E$7*$E3961-cost_fx*Inputs!$D$7)+12*Inputs!$B$8*(1-MIN(1,Inputs!$F$8*$D3961))*(ic*Inputs!$C$8+flat_fee-cost_acc-cost_wd*Inputs!$E$8*$E3961-cost_fx*Inputs!$D$8)-fixed</f>
        <v>-280907.7057148</v>
      </c>
    </row>
    <row r="3962" customFormat="false" ht="15" hidden="false" customHeight="false" outlineLevel="0" collapsed="false">
      <c r="A3962" s="0" t="n">
        <v>3897</v>
      </c>
      <c r="B3962" s="0" t="n">
        <v>0.148781</v>
      </c>
      <c r="C3962" s="0" t="n">
        <v>0.869771</v>
      </c>
      <c r="D3962" s="0" t="n">
        <v>0.778182</v>
      </c>
      <c r="E3962" s="0" t="n">
        <v>1.160012</v>
      </c>
      <c r="F3962" s="0" t="n">
        <v>0.160521</v>
      </c>
      <c r="G3962" s="0" t="n">
        <f aca="false">12*Inputs!$B$6*(MIN(1,$H$50*$C3962)*(ic*Inputs!$C$6+pS+fee_fx*Inputs!$D$6-cost_acc-cost_wd*Inputs!$E$6*$E3962-cost_fx*Inputs!$D$6-$F3962)+(1-MIN(1,$H$50*$C3962))*(1-MIN(1,Inputs!$G$6*$D3962)*churn_nonbuyers)*(ic*Inputs!$C$6+fee_wd*Inputs!$E$6*(1-$B3962)+fee_fx*Inputs!$D$6-cost_acc-cost_wd*Inputs!$E$6*(1-$B3962)-cost_fx*Inputs!$D$6))</f>
        <v>218618.704054428</v>
      </c>
      <c r="H3962" s="0" t="n">
        <f aca="false">12*Inputs!$B$7*(MIN(1,$H$51*$C3962)*(ic*Inputs!$C$7+pE+fee_fx*Inputs!$D$7-cost_acc-cost_wd*Inputs!$E$7*$E3962-cost_fx*Inputs!$D$7-$F3962)+(1-MIN(1,$H$51*$C3962))*(1-MIN(1,Inputs!$G$7*$D3962)*churn_nonbuyers)*(ic*Inputs!$C$7+fee_wd*Inputs!$E$7*(1-$B3962)+fee_fx*Inputs!$D$7-cost_acc-cost_wd*Inputs!$E$7*(1-$B3962)-cost_fx*Inputs!$D$7))</f>
        <v>408940.462601167</v>
      </c>
      <c r="I3962" s="0" t="n">
        <f aca="false">12*Inputs!$B$8*(MIN(1,$H$52*$C3962)*(ic*Inputs!$C$8+pT-cost_acc-cost_wd*Inputs!$E$8-cost_fx*Inputs!$D$8-cost_ins)+(1-MIN(1,$H$52*$C3962))*(1-MIN(1,Inputs!$G$8*$D3962)*churn_nonbuyers)*(ic*Inputs!$C$8+fee_wd*Inputs!$E$8*(1-$B3962)+fee_fx*Inputs!$D$8-cost_acc-cost_wd*Inputs!$E$8*(1-$B3962)-cost_fx*Inputs!$D$8))</f>
        <v>182227.284830024</v>
      </c>
      <c r="J3962" s="0" t="n">
        <f aca="false">G3962+H3962+I3962-fixed</f>
        <v>109786.451485618</v>
      </c>
      <c r="K3962" s="0" t="n">
        <f aca="false">12*Inputs!$B$6*(1-MIN(1,Inputs!$G$6*$D3962)*churn_nonbuyers)*(ic*Inputs!$C$6+fee_wd*Inputs!$E$6*(1-$B3962)+fee_fx*Inputs!$D$6-cost_acc-cost_wd*Inputs!$E$6*(1-$B3962)-cost_fx*Inputs!$D$6)</f>
        <v>173165.068052222</v>
      </c>
      <c r="L3962" s="0" t="n">
        <f aca="false">12*Inputs!$B$7*(1-MIN(1,Inputs!$G$7*$D3962)*churn_nonbuyers)*(ic*Inputs!$C$7+fee_wd*Inputs!$E$7*(1-$B3962)+fee_fx*Inputs!$D$7-cost_acc-cost_wd*Inputs!$E$7*(1-$B3962)-cost_fx*Inputs!$D$7)</f>
        <v>372862.810495334</v>
      </c>
      <c r="M3962" s="0" t="n">
        <f aca="false">12*Inputs!$B$8*(1-MIN(1,Inputs!$G$8*$D3962)*churn_nonbuyers)*(ic*Inputs!$C$8+fee_wd*Inputs!$E$8*(1-$B3962)+fee_fx*Inputs!$D$8-cost_acc-cost_wd*Inputs!$E$8*(1-$B3962)-cost_fx*Inputs!$D$8)</f>
        <v>145349.652830371</v>
      </c>
      <c r="N3962" s="0" t="n">
        <f aca="false">K3962+L3962+I3962-fixed</f>
        <v>28255.1633775798</v>
      </c>
      <c r="O3962" s="0" t="n">
        <f aca="false">K3962+L3962+M3962-fixed</f>
        <v>-8622.46862207295</v>
      </c>
      <c r="P3962" s="0" t="n">
        <f aca="false">12*Inputs!$B$6*(1-MIN(1,Inputs!$F$6*$D3962))*(ic*Inputs!$C$6+flat_fee-cost_acc-cost_wd*Inputs!$E$6*$E3962-cost_fx*Inputs!$D$6)+12*Inputs!$B$7*(1-MIN(1,Inputs!$F$7*$D3962))*(ic*Inputs!$C$7+flat_fee-cost_acc-cost_wd*Inputs!$E$7*$E3962-cost_fx*Inputs!$D$7)+12*Inputs!$B$8*(1-MIN(1,Inputs!$F$8*$D3962))*(ic*Inputs!$C$8+flat_fee-cost_acc-cost_wd*Inputs!$E$8*$E3962-cost_fx*Inputs!$D$8)-fixed</f>
        <v>117917.74706816</v>
      </c>
    </row>
    <row r="3963" customFormat="false" ht="15" hidden="false" customHeight="false" outlineLevel="0" collapsed="false">
      <c r="A3963" s="0" t="n">
        <v>3898</v>
      </c>
      <c r="B3963" s="0" t="n">
        <v>0.305939</v>
      </c>
      <c r="C3963" s="0" t="n">
        <v>0.733273</v>
      </c>
      <c r="D3963" s="0" t="n">
        <v>1.83824</v>
      </c>
      <c r="E3963" s="0" t="n">
        <v>1.39228</v>
      </c>
      <c r="F3963" s="0" t="n">
        <v>0.152748</v>
      </c>
      <c r="G3963" s="0" t="n">
        <f aca="false">12*Inputs!$B$6*(MIN(1,$H$50*$C3963)*(ic*Inputs!$C$6+pS+fee_fx*Inputs!$D$6-cost_acc-cost_wd*Inputs!$E$6*$E3963-cost_fx*Inputs!$D$6-$F3963)+(1-MIN(1,$H$50*$C3963))*(1-MIN(1,Inputs!$G$6*$D3963)*churn_nonbuyers)*(ic*Inputs!$C$6+fee_wd*Inputs!$E$6*(1-$B3963)+fee_fx*Inputs!$D$6-cost_acc-cost_wd*Inputs!$E$6*(1-$B3963)-cost_fx*Inputs!$D$6))</f>
        <v>179357.869562073</v>
      </c>
      <c r="H3963" s="0" t="n">
        <f aca="false">12*Inputs!$B$7*(MIN(1,$H$51*$C3963)*(ic*Inputs!$C$7+pE+fee_fx*Inputs!$D$7-cost_acc-cost_wd*Inputs!$E$7*$E3963-cost_fx*Inputs!$D$7-$F3963)+(1-MIN(1,$H$51*$C3963))*(1-MIN(1,Inputs!$G$7*$D3963)*churn_nonbuyers)*(ic*Inputs!$C$7+fee_wd*Inputs!$E$7*(1-$B3963)+fee_fx*Inputs!$D$7-cost_acc-cost_wd*Inputs!$E$7*(1-$B3963)-cost_fx*Inputs!$D$7))</f>
        <v>360295.513820779</v>
      </c>
      <c r="I3963" s="0" t="n">
        <f aca="false">12*Inputs!$B$8*(MIN(1,$H$52*$C3963)*(ic*Inputs!$C$8+pT-cost_acc-cost_wd*Inputs!$E$8-cost_fx*Inputs!$D$8-cost_ins)+(1-MIN(1,$H$52*$C3963))*(1-MIN(1,Inputs!$G$8*$D3963)*churn_nonbuyers)*(ic*Inputs!$C$8+fee_wd*Inputs!$E$8*(1-$B3963)+fee_fx*Inputs!$D$8-cost_acc-cost_wd*Inputs!$E$8*(1-$B3963)-cost_fx*Inputs!$D$8))</f>
        <v>105696.903312</v>
      </c>
      <c r="J3963" s="0" t="n">
        <f aca="false">G3963+H3963+I3963-fixed</f>
        <v>-54649.7133051483</v>
      </c>
      <c r="K3963" s="0" t="n">
        <f aca="false">12*Inputs!$B$6*(1-MIN(1,Inputs!$G$6*$D3963)*churn_nonbuyers)*(ic*Inputs!$C$6+fee_wd*Inputs!$E$6*(1-$B3963)+fee_fx*Inputs!$D$6-cost_acc-cost_wd*Inputs!$E$6*(1-$B3963)-cost_fx*Inputs!$D$6)</f>
        <v>143064.527812992</v>
      </c>
      <c r="L3963" s="0" t="n">
        <f aca="false">12*Inputs!$B$7*(1-MIN(1,Inputs!$G$7*$D3963)*churn_nonbuyers)*(ic*Inputs!$C$7+fee_wd*Inputs!$E$7*(1-$B3963)+fee_fx*Inputs!$D$7-cost_acc-cost_wd*Inputs!$E$7*(1-$B3963)-cost_fx*Inputs!$D$7)</f>
        <v>339338.954767795</v>
      </c>
      <c r="M3963" s="0" t="n">
        <f aca="false">12*Inputs!$B$8*(1-MIN(1,Inputs!$G$8*$D3963)*churn_nonbuyers)*(ic*Inputs!$C$8+fee_wd*Inputs!$E$8*(1-$B3963)+fee_fx*Inputs!$D$8-cost_acc-cost_wd*Inputs!$E$8*(1-$B3963)-cost_fx*Inputs!$D$8)</f>
        <v>0</v>
      </c>
      <c r="N3963" s="0" t="n">
        <f aca="false">K3963+L3963+I3963-fixed</f>
        <v>-111899.614107213</v>
      </c>
      <c r="O3963" s="0" t="n">
        <f aca="false">K3963+L3963+M3963-fixed</f>
        <v>-217596.517419213</v>
      </c>
      <c r="P3963" s="0" t="n">
        <f aca="false">12*Inputs!$B$6*(1-MIN(1,Inputs!$F$6*$D3963))*(ic*Inputs!$C$6+flat_fee-cost_acc-cost_wd*Inputs!$E$6*$E3963-cost_fx*Inputs!$D$6)+12*Inputs!$B$7*(1-MIN(1,Inputs!$F$7*$D3963))*(ic*Inputs!$C$7+flat_fee-cost_acc-cost_wd*Inputs!$E$7*$E3963-cost_fx*Inputs!$D$7)+12*Inputs!$B$8*(1-MIN(1,Inputs!$F$8*$D3963))*(ic*Inputs!$C$8+flat_fee-cost_acc-cost_wd*Inputs!$E$8*$E3963-cost_fx*Inputs!$D$8)-fixed</f>
        <v>-485084.51304448</v>
      </c>
    </row>
    <row r="3964" customFormat="false" ht="15" hidden="false" customHeight="false" outlineLevel="0" collapsed="false">
      <c r="A3964" s="0" t="n">
        <v>3899</v>
      </c>
      <c r="B3964" s="0" t="n">
        <v>0.239393</v>
      </c>
      <c r="C3964" s="0" t="n">
        <v>1.120301</v>
      </c>
      <c r="D3964" s="0" t="n">
        <v>0.881347</v>
      </c>
      <c r="E3964" s="0" t="n">
        <v>1.226614</v>
      </c>
      <c r="F3964" s="0" t="n">
        <v>0.319439</v>
      </c>
      <c r="G3964" s="0" t="n">
        <f aca="false">12*Inputs!$B$6*(MIN(1,$H$50*$C3964)*(ic*Inputs!$C$6+pS+fee_fx*Inputs!$D$6-cost_acc-cost_wd*Inputs!$E$6*$E3964-cost_fx*Inputs!$D$6-$F3964)+(1-MIN(1,$H$50*$C3964))*(1-MIN(1,Inputs!$G$6*$D3964)*churn_nonbuyers)*(ic*Inputs!$C$6+fee_wd*Inputs!$E$6*(1-$B3964)+fee_fx*Inputs!$D$6-cost_acc-cost_wd*Inputs!$E$6*(1-$B3964)-cost_fx*Inputs!$D$6))</f>
        <v>213688.834235636</v>
      </c>
      <c r="H3964" s="0" t="n">
        <f aca="false">12*Inputs!$B$7*(MIN(1,$H$51*$C3964)*(ic*Inputs!$C$7+pE+fee_fx*Inputs!$D$7-cost_acc-cost_wd*Inputs!$E$7*$E3964-cost_fx*Inputs!$D$7-$F3964)+(1-MIN(1,$H$51*$C3964))*(1-MIN(1,Inputs!$G$7*$D3964)*churn_nonbuyers)*(ic*Inputs!$C$7+fee_wd*Inputs!$E$7*(1-$B3964)+fee_fx*Inputs!$D$7-cost_acc-cost_wd*Inputs!$E$7*(1-$B3964)-cost_fx*Inputs!$D$7))</f>
        <v>392819.192338023</v>
      </c>
      <c r="I3964" s="0" t="n">
        <f aca="false">12*Inputs!$B$8*(MIN(1,$H$52*$C3964)*(ic*Inputs!$C$8+pT-cost_acc-cost_wd*Inputs!$E$8-cost_fx*Inputs!$D$8-cost_ins)+(1-MIN(1,$H$52*$C3964))*(1-MIN(1,Inputs!$G$8*$D3964)*churn_nonbuyers)*(ic*Inputs!$C$8+fee_wd*Inputs!$E$8*(1-$B3964)+fee_fx*Inputs!$D$8-cost_acc-cost_wd*Inputs!$E$8*(1-$B3964)-cost_fx*Inputs!$D$8))</f>
        <v>187514.937952718</v>
      </c>
      <c r="J3964" s="0" t="n">
        <f aca="false">G3964+H3964+I3964-fixed</f>
        <v>94022.9645263765</v>
      </c>
      <c r="K3964" s="0" t="n">
        <f aca="false">12*Inputs!$B$6*(1-MIN(1,Inputs!$G$6*$D3964)*churn_nonbuyers)*(ic*Inputs!$C$6+fee_wd*Inputs!$E$6*(1-$B3964)+fee_fx*Inputs!$D$6-cost_acc-cost_wd*Inputs!$E$6*(1-$B3964)-cost_fx*Inputs!$D$6)</f>
        <v>159762.546017071</v>
      </c>
      <c r="L3964" s="0" t="n">
        <f aca="false">12*Inputs!$B$7*(1-MIN(1,Inputs!$G$7*$D3964)*churn_nonbuyers)*(ic*Inputs!$C$7+fee_wd*Inputs!$E$7*(1-$B3964)+fee_fx*Inputs!$D$7-cost_acc-cost_wd*Inputs!$E$7*(1-$B3964)-cost_fx*Inputs!$D$7)</f>
        <v>358978.104154243</v>
      </c>
      <c r="M3964" s="0" t="n">
        <f aca="false">12*Inputs!$B$8*(1-MIN(1,Inputs!$G$8*$D3964)*churn_nonbuyers)*(ic*Inputs!$C$8+fee_wd*Inputs!$E$8*(1-$B3964)+fee_fx*Inputs!$D$8-cost_acc-cost_wd*Inputs!$E$8*(1-$B3964)-cost_fx*Inputs!$D$8)</f>
        <v>120628.180399666</v>
      </c>
      <c r="N3964" s="0" t="n">
        <f aca="false">K3964+L3964+I3964-fixed</f>
        <v>6255.58812403143</v>
      </c>
      <c r="O3964" s="0" t="n">
        <f aca="false">K3964+L3964+M3964-fixed</f>
        <v>-60631.1694290205</v>
      </c>
      <c r="P3964" s="0" t="n">
        <f aca="false">12*Inputs!$B$6*(1-MIN(1,Inputs!$F$6*$D3964))*(ic*Inputs!$C$6+flat_fee-cost_acc-cost_wd*Inputs!$E$6*$E3964-cost_fx*Inputs!$D$6)+12*Inputs!$B$7*(1-MIN(1,Inputs!$F$7*$D3964))*(ic*Inputs!$C$7+flat_fee-cost_acc-cost_wd*Inputs!$E$7*$E3964-cost_fx*Inputs!$D$7)+12*Inputs!$B$8*(1-MIN(1,Inputs!$F$8*$D3964))*(ic*Inputs!$C$8+flat_fee-cost_acc-cost_wd*Inputs!$E$8*$E3964-cost_fx*Inputs!$D$8)-fixed</f>
        <v>33033.27755792</v>
      </c>
    </row>
    <row r="3965" customFormat="false" ht="15" hidden="false" customHeight="false" outlineLevel="0" collapsed="false">
      <c r="A3965" s="0" t="n">
        <v>3900</v>
      </c>
      <c r="B3965" s="0" t="n">
        <v>0.124416</v>
      </c>
      <c r="C3965" s="0" t="n">
        <v>1.021917</v>
      </c>
      <c r="D3965" s="0" t="n">
        <v>1.725421</v>
      </c>
      <c r="E3965" s="0" t="n">
        <v>1.13332</v>
      </c>
      <c r="F3965" s="0" t="n">
        <v>0.317874</v>
      </c>
      <c r="G3965" s="0" t="n">
        <f aca="false">12*Inputs!$B$6*(MIN(1,$H$50*$C3965)*(ic*Inputs!$C$6+pS+fee_fx*Inputs!$D$6-cost_acc-cost_wd*Inputs!$E$6*$E3965-cost_fx*Inputs!$D$6-$F3965)+(1-MIN(1,$H$50*$C3965))*(1-MIN(1,Inputs!$G$6*$D3965)*churn_nonbuyers)*(ic*Inputs!$C$6+fee_wd*Inputs!$E$6*(1-$B3965)+fee_fx*Inputs!$D$6-cost_acc-cost_wd*Inputs!$E$6*(1-$B3965)-cost_fx*Inputs!$D$6))</f>
        <v>218601.29731077</v>
      </c>
      <c r="H3965" s="0" t="n">
        <f aca="false">12*Inputs!$B$7*(MIN(1,$H$51*$C3965)*(ic*Inputs!$C$7+pE+fee_fx*Inputs!$D$7-cost_acc-cost_wd*Inputs!$E$7*$E3965-cost_fx*Inputs!$D$7-$F3965)+(1-MIN(1,$H$51*$C3965))*(1-MIN(1,Inputs!$G$7*$D3965)*churn_nonbuyers)*(ic*Inputs!$C$7+fee_wd*Inputs!$E$7*(1-$B3965)+fee_fx*Inputs!$D$7-cost_acc-cost_wd*Inputs!$E$7*(1-$B3965)-cost_fx*Inputs!$D$7))</f>
        <v>404684.257876412</v>
      </c>
      <c r="I3965" s="0" t="n">
        <f aca="false">12*Inputs!$B$8*(MIN(1,$H$52*$C3965)*(ic*Inputs!$C$8+pT-cost_acc-cost_wd*Inputs!$E$8-cost_fx*Inputs!$D$8-cost_ins)+(1-MIN(1,$H$52*$C3965))*(1-MIN(1,Inputs!$G$8*$D3965)*churn_nonbuyers)*(ic*Inputs!$C$8+fee_wd*Inputs!$E$8*(1-$B3965)+fee_fx*Inputs!$D$8-cost_acc-cost_wd*Inputs!$E$8*(1-$B3965)-cost_fx*Inputs!$D$8))</f>
        <v>147303.204048</v>
      </c>
      <c r="J3965" s="0" t="n">
        <f aca="false">G3965+H3965+I3965-fixed</f>
        <v>70588.7592351816</v>
      </c>
      <c r="K3965" s="0" t="n">
        <f aca="false">12*Inputs!$B$6*(1-MIN(1,Inputs!$G$6*$D3965)*churn_nonbuyers)*(ic*Inputs!$C$6+fee_wd*Inputs!$E$6*(1-$B3965)+fee_fx*Inputs!$D$6-cost_acc-cost_wd*Inputs!$E$6*(1-$B3965)-cost_fx*Inputs!$D$6)</f>
        <v>167837.476169779</v>
      </c>
      <c r="L3965" s="0" t="n">
        <f aca="false">12*Inputs!$B$7*(1-MIN(1,Inputs!$G$7*$D3965)*churn_nonbuyers)*(ic*Inputs!$C$7+fee_wd*Inputs!$E$7*(1-$B3965)+fee_fx*Inputs!$D$7-cost_acc-cost_wd*Inputs!$E$7*(1-$B3965)-cost_fx*Inputs!$D$7)</f>
        <v>365340.777893868</v>
      </c>
      <c r="M3965" s="0" t="n">
        <f aca="false">12*Inputs!$B$8*(1-MIN(1,Inputs!$G$8*$D3965)*churn_nonbuyers)*(ic*Inputs!$C$8+fee_wd*Inputs!$E$8*(1-$B3965)+fee_fx*Inputs!$D$8-cost_acc-cost_wd*Inputs!$E$8*(1-$B3965)-cost_fx*Inputs!$D$8)</f>
        <v>0</v>
      </c>
      <c r="N3965" s="0" t="n">
        <f aca="false">K3965+L3965+I3965-fixed</f>
        <v>-19518.5418883532</v>
      </c>
      <c r="O3965" s="0" t="n">
        <f aca="false">K3965+L3965+M3965-fixed</f>
        <v>-166821.745936353</v>
      </c>
      <c r="P3965" s="0" t="n">
        <f aca="false">12*Inputs!$B$6*(1-MIN(1,Inputs!$F$6*$D3965))*(ic*Inputs!$C$6+flat_fee-cost_acc-cost_wd*Inputs!$E$6*$E3965-cost_fx*Inputs!$D$6)+12*Inputs!$B$7*(1-MIN(1,Inputs!$F$7*$D3965))*(ic*Inputs!$C$7+flat_fee-cost_acc-cost_wd*Inputs!$E$7*$E3965-cost_fx*Inputs!$D$7)+12*Inputs!$B$8*(1-MIN(1,Inputs!$F$8*$D3965))*(ic*Inputs!$C$8+flat_fee-cost_acc-cost_wd*Inputs!$E$8*$E3965-cost_fx*Inputs!$D$8)-fixed</f>
        <v>-372996.3030352</v>
      </c>
    </row>
    <row r="3966" customFormat="false" ht="15" hidden="false" customHeight="false" outlineLevel="0" collapsed="false">
      <c r="A3966" s="0" t="n">
        <v>3901</v>
      </c>
      <c r="B3966" s="0" t="n">
        <v>0.275821</v>
      </c>
      <c r="C3966" s="0" t="n">
        <v>0.73061</v>
      </c>
      <c r="D3966" s="0" t="n">
        <v>1.186243</v>
      </c>
      <c r="E3966" s="0" t="n">
        <v>1.029766</v>
      </c>
      <c r="F3966" s="0" t="n">
        <v>0.074269</v>
      </c>
      <c r="G3966" s="0" t="n">
        <f aca="false">12*Inputs!$B$6*(MIN(1,$H$50*$C3966)*(ic*Inputs!$C$6+pS+fee_fx*Inputs!$D$6-cost_acc-cost_wd*Inputs!$E$6*$E3966-cost_fx*Inputs!$D$6-$F3966)+(1-MIN(1,$H$50*$C3966))*(1-MIN(1,Inputs!$G$6*$D3966)*churn_nonbuyers)*(ic*Inputs!$C$6+fee_wd*Inputs!$E$6*(1-$B3966)+fee_fx*Inputs!$D$6-cost_acc-cost_wd*Inputs!$E$6*(1-$B3966)-cost_fx*Inputs!$D$6))</f>
        <v>195326.457621925</v>
      </c>
      <c r="H3966" s="0" t="n">
        <f aca="false">12*Inputs!$B$7*(MIN(1,$H$51*$C3966)*(ic*Inputs!$C$7+pE+fee_fx*Inputs!$D$7-cost_acc-cost_wd*Inputs!$E$7*$E3966-cost_fx*Inputs!$D$7-$F3966)+(1-MIN(1,$H$51*$C3966))*(1-MIN(1,Inputs!$G$7*$D3966)*churn_nonbuyers)*(ic*Inputs!$C$7+fee_wd*Inputs!$E$7*(1-$B3966)+fee_fx*Inputs!$D$7-cost_acc-cost_wd*Inputs!$E$7*(1-$B3966)-cost_fx*Inputs!$D$7))</f>
        <v>401965.669224038</v>
      </c>
      <c r="I3966" s="0" t="n">
        <f aca="false">12*Inputs!$B$8*(MIN(1,$H$52*$C3966)*(ic*Inputs!$C$8+pT-cost_acc-cost_wd*Inputs!$E$8-cost_fx*Inputs!$D$8-cost_ins)+(1-MIN(1,$H$52*$C3966))*(1-MIN(1,Inputs!$G$8*$D3966)*churn_nonbuyers)*(ic*Inputs!$C$8+fee_wd*Inputs!$E$8*(1-$B3966)+fee_fx*Inputs!$D$8-cost_acc-cost_wd*Inputs!$E$8*(1-$B3966)-cost_fx*Inputs!$D$8))</f>
        <v>131266.729555737</v>
      </c>
      <c r="J3966" s="0" t="n">
        <f aca="false">G3966+H3966+I3966-fixed</f>
        <v>28558.8564016997</v>
      </c>
      <c r="K3966" s="0" t="n">
        <f aca="false">12*Inputs!$B$6*(1-MIN(1,Inputs!$G$6*$D3966)*churn_nonbuyers)*(ic*Inputs!$C$6+fee_wd*Inputs!$E$6*(1-$B3966)+fee_fx*Inputs!$D$6-cost_acc-cost_wd*Inputs!$E$6*(1-$B3966)-cost_fx*Inputs!$D$6)</f>
        <v>152280.219819622</v>
      </c>
      <c r="L3966" s="0" t="n">
        <f aca="false">12*Inputs!$B$7*(1-MIN(1,Inputs!$G$7*$D3966)*churn_nonbuyers)*(ic*Inputs!$C$7+fee_wd*Inputs!$E$7*(1-$B3966)+fee_fx*Inputs!$D$7-cost_acc-cost_wd*Inputs!$E$7*(1-$B3966)-cost_fx*Inputs!$D$7)</f>
        <v>350546.444627773</v>
      </c>
      <c r="M3966" s="0" t="n">
        <f aca="false">12*Inputs!$B$8*(1-MIN(1,Inputs!$G$8*$D3966)*churn_nonbuyers)*(ic*Inputs!$C$8+fee_wd*Inputs!$E$8*(1-$B3966)+fee_fx*Inputs!$D$8-cost_acc-cost_wd*Inputs!$E$8*(1-$B3966)-cost_fx*Inputs!$D$8)</f>
        <v>53121.3999049008</v>
      </c>
      <c r="N3966" s="0" t="n">
        <f aca="false">K3966+L3966+I3966-fixed</f>
        <v>-65906.6059968682</v>
      </c>
      <c r="O3966" s="0" t="n">
        <f aca="false">K3966+L3966+M3966-fixed</f>
        <v>-144051.935647705</v>
      </c>
      <c r="P3966" s="0" t="n">
        <f aca="false">12*Inputs!$B$6*(1-MIN(1,Inputs!$F$6*$D3966))*(ic*Inputs!$C$6+flat_fee-cost_acc-cost_wd*Inputs!$E$6*$E3966-cost_fx*Inputs!$D$6)+12*Inputs!$B$7*(1-MIN(1,Inputs!$F$7*$D3966))*(ic*Inputs!$C$7+flat_fee-cost_acc-cost_wd*Inputs!$E$7*$E3966-cost_fx*Inputs!$D$7)+12*Inputs!$B$8*(1-MIN(1,Inputs!$F$8*$D3966))*(ic*Inputs!$C$8+flat_fee-cost_acc-cost_wd*Inputs!$E$8*$E3966-cost_fx*Inputs!$D$8)-fixed</f>
        <v>-46084.0643108799</v>
      </c>
    </row>
    <row r="3967" customFormat="false" ht="15" hidden="false" customHeight="false" outlineLevel="0" collapsed="false">
      <c r="A3967" s="0" t="n">
        <v>3902</v>
      </c>
      <c r="B3967" s="0" t="n">
        <v>0.235778</v>
      </c>
      <c r="C3967" s="0" t="n">
        <v>0.986039</v>
      </c>
      <c r="D3967" s="0" t="n">
        <v>0.91429</v>
      </c>
      <c r="E3967" s="0" t="n">
        <v>1.273184</v>
      </c>
      <c r="F3967" s="0" t="n">
        <v>0.309981</v>
      </c>
      <c r="G3967" s="0" t="n">
        <f aca="false">12*Inputs!$B$6*(MIN(1,$H$50*$C3967)*(ic*Inputs!$C$6+pS+fee_fx*Inputs!$D$6-cost_acc-cost_wd*Inputs!$E$6*$E3967-cost_fx*Inputs!$D$6-$F3967)+(1-MIN(1,$H$50*$C3967))*(1-MIN(1,Inputs!$G$6*$D3967)*churn_nonbuyers)*(ic*Inputs!$C$6+fee_wd*Inputs!$E$6*(1-$B3967)+fee_fx*Inputs!$D$6-cost_acc-cost_wd*Inputs!$E$6*(1-$B3967)-cost_fx*Inputs!$D$6))</f>
        <v>206586.946027377</v>
      </c>
      <c r="H3967" s="0" t="n">
        <f aca="false">12*Inputs!$B$7*(MIN(1,$H$51*$C3967)*(ic*Inputs!$C$7+pE+fee_fx*Inputs!$D$7-cost_acc-cost_wd*Inputs!$E$7*$E3967-cost_fx*Inputs!$D$7-$F3967)+(1-MIN(1,$H$51*$C3967))*(1-MIN(1,Inputs!$G$7*$D3967)*churn_nonbuyers)*(ic*Inputs!$C$7+fee_wd*Inputs!$E$7*(1-$B3967)+fee_fx*Inputs!$D$7-cost_acc-cost_wd*Inputs!$E$7*(1-$B3967)-cost_fx*Inputs!$D$7))</f>
        <v>384096.646938705</v>
      </c>
      <c r="I3967" s="0" t="n">
        <f aca="false">12*Inputs!$B$8*(MIN(1,$H$52*$C3967)*(ic*Inputs!$C$8+pT-cost_acc-cost_wd*Inputs!$E$8-cost_fx*Inputs!$D$8-cost_ins)+(1-MIN(1,$H$52*$C3967))*(1-MIN(1,Inputs!$G$8*$D3967)*churn_nonbuyers)*(ic*Inputs!$C$8+fee_wd*Inputs!$E$8*(1-$B3967)+fee_fx*Inputs!$D$8-cost_acc-cost_wd*Inputs!$E$8*(1-$B3967)-cost_fx*Inputs!$D$8))</f>
        <v>177268.75463001</v>
      </c>
      <c r="J3967" s="0" t="n">
        <f aca="false">G3967+H3967+I3967-fixed</f>
        <v>67952.3475960916</v>
      </c>
      <c r="K3967" s="0" t="n">
        <f aca="false">12*Inputs!$B$6*(1-MIN(1,Inputs!$G$6*$D3967)*churn_nonbuyers)*(ic*Inputs!$C$6+fee_wd*Inputs!$E$6*(1-$B3967)+fee_fx*Inputs!$D$6-cost_acc-cost_wd*Inputs!$E$6*(1-$B3967)-cost_fx*Inputs!$D$6)</f>
        <v>159984.024966864</v>
      </c>
      <c r="L3967" s="0" t="n">
        <f aca="false">12*Inputs!$B$7*(1-MIN(1,Inputs!$G$7*$D3967)*churn_nonbuyers)*(ic*Inputs!$C$7+fee_wd*Inputs!$E$7*(1-$B3967)+fee_fx*Inputs!$D$7-cost_acc-cost_wd*Inputs!$E$7*(1-$B3967)-cost_fx*Inputs!$D$7)</f>
        <v>359119.976260118</v>
      </c>
      <c r="M3967" s="0" t="n">
        <f aca="false">12*Inputs!$B$8*(1-MIN(1,Inputs!$G$8*$D3967)*churn_nonbuyers)*(ic*Inputs!$C$8+fee_wd*Inputs!$E$8*(1-$B3967)+fee_fx*Inputs!$D$8-cost_acc-cost_wd*Inputs!$E$8*(1-$B3967)-cost_fx*Inputs!$D$8)</f>
        <v>113428.810912032</v>
      </c>
      <c r="N3967" s="0" t="n">
        <f aca="false">K3967+L3967+I3967-fixed</f>
        <v>-3627.24414300802</v>
      </c>
      <c r="O3967" s="0" t="n">
        <f aca="false">K3967+L3967+M3967-fixed</f>
        <v>-67467.1878609856</v>
      </c>
      <c r="P3967" s="0" t="n">
        <f aca="false">12*Inputs!$B$6*(1-MIN(1,Inputs!$F$6*$D3967))*(ic*Inputs!$C$6+flat_fee-cost_acc-cost_wd*Inputs!$E$6*$E3967-cost_fx*Inputs!$D$6)+12*Inputs!$B$7*(1-MIN(1,Inputs!$F$7*$D3967))*(ic*Inputs!$C$7+flat_fee-cost_acc-cost_wd*Inputs!$E$7*$E3967-cost_fx*Inputs!$D$7)+12*Inputs!$B$8*(1-MIN(1,Inputs!$F$8*$D3967))*(ic*Inputs!$C$8+flat_fee-cost_acc-cost_wd*Inputs!$E$8*$E3967-cost_fx*Inputs!$D$8)-fixed</f>
        <v>-4828.72327359999</v>
      </c>
    </row>
    <row r="3968" customFormat="false" ht="15" hidden="false" customHeight="false" outlineLevel="0" collapsed="false">
      <c r="A3968" s="0" t="n">
        <v>3903</v>
      </c>
      <c r="B3968" s="0" t="n">
        <v>0.022128</v>
      </c>
      <c r="C3968" s="0" t="n">
        <v>0.931868</v>
      </c>
      <c r="D3968" s="0" t="n">
        <v>1.135503</v>
      </c>
      <c r="E3968" s="0" t="n">
        <v>1.105072</v>
      </c>
      <c r="F3968" s="0" t="n">
        <v>0.126073</v>
      </c>
      <c r="G3968" s="0" t="n">
        <f aca="false">12*Inputs!$B$6*(MIN(1,$H$50*$C3968)*(ic*Inputs!$C$6+pS+fee_fx*Inputs!$D$6-cost_acc-cost_wd*Inputs!$E$6*$E3968-cost_fx*Inputs!$D$6-$F3968)+(1-MIN(1,$H$50*$C3968))*(1-MIN(1,Inputs!$G$6*$D3968)*churn_nonbuyers)*(ic*Inputs!$C$6+fee_wd*Inputs!$E$6*(1-$B3968)+fee_fx*Inputs!$D$6-cost_acc-cost_wd*Inputs!$E$6*(1-$B3968)-cost_fx*Inputs!$D$6))</f>
        <v>236724.107185805</v>
      </c>
      <c r="H3968" s="0" t="n">
        <f aca="false">12*Inputs!$B$7*(MIN(1,$H$51*$C3968)*(ic*Inputs!$C$7+pE+fee_fx*Inputs!$D$7-cost_acc-cost_wd*Inputs!$E$7*$E3968-cost_fx*Inputs!$D$7-$F3968)+(1-MIN(1,$H$51*$C3968))*(1-MIN(1,Inputs!$G$7*$D3968)*churn_nonbuyers)*(ic*Inputs!$C$7+fee_wd*Inputs!$E$7*(1-$B3968)+fee_fx*Inputs!$D$7-cost_acc-cost_wd*Inputs!$E$7*(1-$B3968)-cost_fx*Inputs!$D$7))</f>
        <v>427746.235161588</v>
      </c>
      <c r="I3968" s="0" t="n">
        <f aca="false">12*Inputs!$B$8*(MIN(1,$H$52*$C3968)*(ic*Inputs!$C$8+pT-cost_acc-cost_wd*Inputs!$E$8-cost_fx*Inputs!$D$8-cost_ins)+(1-MIN(1,$H$52*$C3968))*(1-MIN(1,Inputs!$G$8*$D3968)*churn_nonbuyers)*(ic*Inputs!$C$8+fee_wd*Inputs!$E$8*(1-$B3968)+fee_fx*Inputs!$D$8-cost_acc-cost_wd*Inputs!$E$8*(1-$B3968)-cost_fx*Inputs!$D$8))</f>
        <v>157528.998562761</v>
      </c>
      <c r="J3968" s="0" t="n">
        <f aca="false">G3968+H3968+I3968-fixed</f>
        <v>121999.340910154</v>
      </c>
      <c r="K3968" s="0" t="n">
        <f aca="false">12*Inputs!$B$6*(1-MIN(1,Inputs!$G$6*$D3968)*churn_nonbuyers)*(ic*Inputs!$C$6+fee_wd*Inputs!$E$6*(1-$B3968)+fee_fx*Inputs!$D$6-cost_acc-cost_wd*Inputs!$E$6*(1-$B3968)-cost_fx*Inputs!$D$6)</f>
        <v>187148.607914765</v>
      </c>
      <c r="L3968" s="0" t="n">
        <f aca="false">12*Inputs!$B$7*(1-MIN(1,Inputs!$G$7*$D3968)*churn_nonbuyers)*(ic*Inputs!$C$7+fee_wd*Inputs!$E$7*(1-$B3968)+fee_fx*Inputs!$D$7-cost_acc-cost_wd*Inputs!$E$7*(1-$B3968)-cost_fx*Inputs!$D$7)</f>
        <v>386387.069804859</v>
      </c>
      <c r="M3968" s="0" t="n">
        <f aca="false">12*Inputs!$B$8*(1-MIN(1,Inputs!$G$8*$D3968)*churn_nonbuyers)*(ic*Inputs!$C$8+fee_wd*Inputs!$E$8*(1-$B3968)+fee_fx*Inputs!$D$8-cost_acc-cost_wd*Inputs!$E$8*(1-$B3968)-cost_fx*Inputs!$D$8)</f>
        <v>66742.3779489024</v>
      </c>
      <c r="N3968" s="0" t="n">
        <f aca="false">K3968+L3968+I3968-fixed</f>
        <v>31064.6762823846</v>
      </c>
      <c r="O3968" s="0" t="n">
        <f aca="false">K3968+L3968+M3968-fixed</f>
        <v>-59721.944331474</v>
      </c>
      <c r="P3968" s="0" t="n">
        <f aca="false">12*Inputs!$B$6*(1-MIN(1,Inputs!$F$6*$D3968))*(ic*Inputs!$C$6+flat_fee-cost_acc-cost_wd*Inputs!$E$6*$E3968-cost_fx*Inputs!$D$6)+12*Inputs!$B$7*(1-MIN(1,Inputs!$F$7*$D3968))*(ic*Inputs!$C$7+flat_fee-cost_acc-cost_wd*Inputs!$E$7*$E3968-cost_fx*Inputs!$D$7)+12*Inputs!$B$8*(1-MIN(1,Inputs!$F$8*$D3968))*(ic*Inputs!$C$8+flat_fee-cost_acc-cost_wd*Inputs!$E$8*$E3968-cost_fx*Inputs!$D$8)-fixed</f>
        <v>-47916.02269216</v>
      </c>
    </row>
    <row r="3969" customFormat="false" ht="15" hidden="false" customHeight="false" outlineLevel="0" collapsed="false">
      <c r="A3969" s="0" t="n">
        <v>3904</v>
      </c>
      <c r="B3969" s="0" t="n">
        <v>0.143165</v>
      </c>
      <c r="C3969" s="0" t="n">
        <v>0.812114</v>
      </c>
      <c r="D3969" s="0" t="n">
        <v>1.426166</v>
      </c>
      <c r="E3969" s="0" t="n">
        <v>1.101056</v>
      </c>
      <c r="F3969" s="0" t="n">
        <v>0.205893</v>
      </c>
      <c r="G3969" s="0" t="n">
        <f aca="false">12*Inputs!$B$6*(MIN(1,$H$50*$C3969)*(ic*Inputs!$C$6+pS+fee_fx*Inputs!$D$6-cost_acc-cost_wd*Inputs!$E$6*$E3969-cost_fx*Inputs!$D$6-$F3969)+(1-MIN(1,$H$50*$C3969))*(1-MIN(1,Inputs!$G$6*$D3969)*churn_nonbuyers)*(ic*Inputs!$C$6+fee_wd*Inputs!$E$6*(1-$B3969)+fee_fx*Inputs!$D$6-cost_acc-cost_wd*Inputs!$E$6*(1-$B3969)-cost_fx*Inputs!$D$6))</f>
        <v>211103.71976498</v>
      </c>
      <c r="H3969" s="0" t="n">
        <f aca="false">12*Inputs!$B$7*(MIN(1,$H$51*$C3969)*(ic*Inputs!$C$7+pE+fee_fx*Inputs!$D$7-cost_acc-cost_wd*Inputs!$E$7*$E3969-cost_fx*Inputs!$D$7-$F3969)+(1-MIN(1,$H$51*$C3969))*(1-MIN(1,Inputs!$G$7*$D3969)*churn_nonbuyers)*(ic*Inputs!$C$7+fee_wd*Inputs!$E$7*(1-$B3969)+fee_fx*Inputs!$D$7-cost_acc-cost_wd*Inputs!$E$7*(1-$B3969)-cost_fx*Inputs!$D$7))</f>
        <v>405454.097867503</v>
      </c>
      <c r="I3969" s="0" t="n">
        <f aca="false">12*Inputs!$B$8*(MIN(1,$H$52*$C3969)*(ic*Inputs!$C$8+pT-cost_acc-cost_wd*Inputs!$E$8-cost_fx*Inputs!$D$8-cost_ins)+(1-MIN(1,$H$52*$C3969))*(1-MIN(1,Inputs!$G$8*$D3969)*churn_nonbuyers)*(ic*Inputs!$C$8+fee_wd*Inputs!$E$8*(1-$B3969)+fee_fx*Inputs!$D$8-cost_acc-cost_wd*Inputs!$E$8*(1-$B3969)-cost_fx*Inputs!$D$8))</f>
        <v>117293.527509978</v>
      </c>
      <c r="J3969" s="0" t="n">
        <f aca="false">G3969+H3969+I3969-fixed</f>
        <v>33851.3451424609</v>
      </c>
      <c r="K3969" s="0" t="n">
        <f aca="false">12*Inputs!$B$6*(1-MIN(1,Inputs!$G$6*$D3969)*churn_nonbuyers)*(ic*Inputs!$C$6+fee_wd*Inputs!$E$6*(1-$B3969)+fee_fx*Inputs!$D$6-cost_acc-cost_wd*Inputs!$E$6*(1-$B3969)-cost_fx*Inputs!$D$6)</f>
        <v>168078.561518808</v>
      </c>
      <c r="L3969" s="0" t="n">
        <f aca="false">12*Inputs!$B$7*(1-MIN(1,Inputs!$G$7*$D3969)*churn_nonbuyers)*(ic*Inputs!$C$7+fee_wd*Inputs!$E$7*(1-$B3969)+fee_fx*Inputs!$D$7-cost_acc-cost_wd*Inputs!$E$7*(1-$B3969)-cost_fx*Inputs!$D$7)</f>
        <v>366215.380943285</v>
      </c>
      <c r="M3969" s="0" t="n">
        <f aca="false">12*Inputs!$B$8*(1-MIN(1,Inputs!$G$8*$D3969)*churn_nonbuyers)*(ic*Inputs!$C$8+fee_wd*Inputs!$E$8*(1-$B3969)+fee_fx*Inputs!$D$8-cost_acc-cost_wd*Inputs!$E$8*(1-$B3969)-cost_fx*Inputs!$D$8)</f>
        <v>538.021381104004</v>
      </c>
      <c r="N3969" s="0" t="n">
        <f aca="false">K3969+L3969+I3969-fixed</f>
        <v>-48412.530027929</v>
      </c>
      <c r="O3969" s="0" t="n">
        <f aca="false">K3969+L3969+M3969-fixed</f>
        <v>-165168.036156803</v>
      </c>
      <c r="P3969" s="0" t="n">
        <f aca="false">12*Inputs!$B$6*(1-MIN(1,Inputs!$F$6*$D3969))*(ic*Inputs!$C$6+flat_fee-cost_acc-cost_wd*Inputs!$E$6*$E3969-cost_fx*Inputs!$D$6)+12*Inputs!$B$7*(1-MIN(1,Inputs!$F$7*$D3969))*(ic*Inputs!$C$7+flat_fee-cost_acc-cost_wd*Inputs!$E$7*$E3969-cost_fx*Inputs!$D$7)+12*Inputs!$B$8*(1-MIN(1,Inputs!$F$8*$D3969))*(ic*Inputs!$C$8+flat_fee-cost_acc-cost_wd*Inputs!$E$8*$E3969-cost_fx*Inputs!$D$8)-fixed</f>
        <v>-203175.14053696</v>
      </c>
    </row>
    <row r="3970" customFormat="false" ht="15" hidden="false" customHeight="false" outlineLevel="0" collapsed="false">
      <c r="A3970" s="0" t="n">
        <v>3905</v>
      </c>
      <c r="B3970" s="0" t="n">
        <v>0.171797</v>
      </c>
      <c r="C3970" s="0" t="n">
        <v>0.857586</v>
      </c>
      <c r="D3970" s="0" t="n">
        <v>1.662262</v>
      </c>
      <c r="E3970" s="0" t="n">
        <v>1.364289</v>
      </c>
      <c r="F3970" s="0" t="n">
        <v>0.227921</v>
      </c>
      <c r="G3970" s="0" t="n">
        <f aca="false">12*Inputs!$B$6*(MIN(1,$H$50*$C3970)*(ic*Inputs!$C$6+pS+fee_fx*Inputs!$D$6-cost_acc-cost_wd*Inputs!$E$6*$E3970-cost_fx*Inputs!$D$6-$F3970)+(1-MIN(1,$H$50*$C3970))*(1-MIN(1,Inputs!$G$6*$D3970)*churn_nonbuyers)*(ic*Inputs!$C$6+fee_wd*Inputs!$E$6*(1-$B3970)+fee_fx*Inputs!$D$6-cost_acc-cost_wd*Inputs!$E$6*(1-$B3970)-cost_fx*Inputs!$D$6))</f>
        <v>202365.500076589</v>
      </c>
      <c r="H3970" s="0" t="n">
        <f aca="false">12*Inputs!$B$7*(MIN(1,$H$51*$C3970)*(ic*Inputs!$C$7+pE+fee_fx*Inputs!$D$7-cost_acc-cost_wd*Inputs!$E$7*$E3970-cost_fx*Inputs!$D$7-$F3970)+(1-MIN(1,$H$51*$C3970))*(1-MIN(1,Inputs!$G$7*$D3970)*churn_nonbuyers)*(ic*Inputs!$C$7+fee_wd*Inputs!$E$7*(1-$B3970)+fee_fx*Inputs!$D$7-cost_acc-cost_wd*Inputs!$E$7*(1-$B3970)-cost_fx*Inputs!$D$7))</f>
        <v>376203.3820247</v>
      </c>
      <c r="I3970" s="0" t="n">
        <f aca="false">12*Inputs!$B$8*(MIN(1,$H$52*$C3970)*(ic*Inputs!$C$8+pT-cost_acc-cost_wd*Inputs!$E$8-cost_fx*Inputs!$D$8-cost_ins)+(1-MIN(1,$H$52*$C3970))*(1-MIN(1,Inputs!$G$8*$D3970)*churn_nonbuyers)*(ic*Inputs!$C$8+fee_wd*Inputs!$E$8*(1-$B3970)+fee_fx*Inputs!$D$8-cost_acc-cost_wd*Inputs!$E$8*(1-$B3970)-cost_fx*Inputs!$D$8))</f>
        <v>123615.876384</v>
      </c>
      <c r="J3970" s="0" t="n">
        <f aca="false">G3970+H3970+I3970-fixed</f>
        <v>2184.75848528906</v>
      </c>
      <c r="K3970" s="0" t="n">
        <f aca="false">12*Inputs!$B$6*(1-MIN(1,Inputs!$G$6*$D3970)*churn_nonbuyers)*(ic*Inputs!$C$6+fee_wd*Inputs!$E$6*(1-$B3970)+fee_fx*Inputs!$D$6-cost_acc-cost_wd*Inputs!$E$6*(1-$B3970)-cost_fx*Inputs!$D$6)</f>
        <v>162161.746738661</v>
      </c>
      <c r="L3970" s="0" t="n">
        <f aca="false">12*Inputs!$B$7*(1-MIN(1,Inputs!$G$7*$D3970)*churn_nonbuyers)*(ic*Inputs!$C$7+fee_wd*Inputs!$E$7*(1-$B3970)+fee_fx*Inputs!$D$7-cost_acc-cost_wd*Inputs!$E$7*(1-$B3970)-cost_fx*Inputs!$D$7)</f>
        <v>359588.180267197</v>
      </c>
      <c r="M3970" s="0" t="n">
        <f aca="false">12*Inputs!$B$8*(1-MIN(1,Inputs!$G$8*$D3970)*churn_nonbuyers)*(ic*Inputs!$C$8+fee_wd*Inputs!$E$8*(1-$B3970)+fee_fx*Inputs!$D$8-cost_acc-cost_wd*Inputs!$E$8*(1-$B3970)-cost_fx*Inputs!$D$8)</f>
        <v>0</v>
      </c>
      <c r="N3970" s="0" t="n">
        <f aca="false">K3970+L3970+I3970-fixed</f>
        <v>-54634.1966101427</v>
      </c>
      <c r="O3970" s="0" t="n">
        <f aca="false">K3970+L3970+M3970-fixed</f>
        <v>-178250.072994143</v>
      </c>
      <c r="P3970" s="0" t="n">
        <f aca="false">12*Inputs!$B$6*(1-MIN(1,Inputs!$F$6*$D3970))*(ic*Inputs!$C$6+flat_fee-cost_acc-cost_wd*Inputs!$E$6*$E3970-cost_fx*Inputs!$D$6)+12*Inputs!$B$7*(1-MIN(1,Inputs!$F$7*$D3970))*(ic*Inputs!$C$7+flat_fee-cost_acc-cost_wd*Inputs!$E$7*$E3970-cost_fx*Inputs!$D$7)+12*Inputs!$B$8*(1-MIN(1,Inputs!$F$8*$D3970))*(ic*Inputs!$C$8+flat_fee-cost_acc-cost_wd*Inputs!$E$8*$E3970-cost_fx*Inputs!$D$8)-fixed</f>
        <v>-402467.79032368</v>
      </c>
    </row>
    <row r="3971" customFormat="false" ht="15" hidden="false" customHeight="false" outlineLevel="0" collapsed="false">
      <c r="A3971" s="0" t="n">
        <v>3906</v>
      </c>
      <c r="B3971" s="0" t="n">
        <v>0.494153</v>
      </c>
      <c r="C3971" s="0" t="n">
        <v>0.910794</v>
      </c>
      <c r="D3971" s="0" t="n">
        <v>0.839599</v>
      </c>
      <c r="E3971" s="0" t="n">
        <v>1.180216</v>
      </c>
      <c r="F3971" s="0" t="n">
        <v>0.177303</v>
      </c>
      <c r="G3971" s="0" t="n">
        <f aca="false">12*Inputs!$B$6*(MIN(1,$H$50*$C3971)*(ic*Inputs!$C$6+pS+fee_fx*Inputs!$D$6-cost_acc-cost_wd*Inputs!$E$6*$E3971-cost_fx*Inputs!$D$6-$F3971)+(1-MIN(1,$H$50*$C3971))*(1-MIN(1,Inputs!$G$6*$D3971)*churn_nonbuyers)*(ic*Inputs!$C$6+fee_wd*Inputs!$E$6*(1-$B3971)+fee_fx*Inputs!$D$6-cost_acc-cost_wd*Inputs!$E$6*(1-$B3971)-cost_fx*Inputs!$D$6))</f>
        <v>175299.302922484</v>
      </c>
      <c r="H3971" s="0" t="n">
        <f aca="false">12*Inputs!$B$7*(MIN(1,$H$51*$C3971)*(ic*Inputs!$C$7+pE+fee_fx*Inputs!$D$7-cost_acc-cost_wd*Inputs!$E$7*$E3971-cost_fx*Inputs!$D$7-$F3971)+(1-MIN(1,$H$51*$C3971))*(1-MIN(1,Inputs!$G$7*$D3971)*churn_nonbuyers)*(ic*Inputs!$C$7+fee_wd*Inputs!$E$7*(1-$B3971)+fee_fx*Inputs!$D$7-cost_acc-cost_wd*Inputs!$E$7*(1-$B3971)-cost_fx*Inputs!$D$7))</f>
        <v>376376.1914334</v>
      </c>
      <c r="I3971" s="0" t="n">
        <f aca="false">12*Inputs!$B$8*(MIN(1,$H$52*$C3971)*(ic*Inputs!$C$8+pT-cost_acc-cost_wd*Inputs!$E$8-cost_fx*Inputs!$D$8-cost_ins)+(1-MIN(1,$H$52*$C3971))*(1-MIN(1,Inputs!$G$8*$D3971)*churn_nonbuyers)*(ic*Inputs!$C$8+fee_wd*Inputs!$E$8*(1-$B3971)+fee_fx*Inputs!$D$8-cost_acc-cost_wd*Inputs!$E$8*(1-$B3971)-cost_fx*Inputs!$D$8))</f>
        <v>176514.681953286</v>
      </c>
      <c r="J3971" s="0" t="n">
        <f aca="false">G3971+H3971+I3971-fixed</f>
        <v>28190.1763091702</v>
      </c>
      <c r="K3971" s="0" t="n">
        <f aca="false">12*Inputs!$B$6*(1-MIN(1,Inputs!$G$6*$D3971)*churn_nonbuyers)*(ic*Inputs!$C$6+fee_wd*Inputs!$E$6*(1-$B3971)+fee_fx*Inputs!$D$6-cost_acc-cost_wd*Inputs!$E$6*(1-$B3971)-cost_fx*Inputs!$D$6)</f>
        <v>124966.020705458</v>
      </c>
      <c r="L3971" s="0" t="n">
        <f aca="false">12*Inputs!$B$7*(1-MIN(1,Inputs!$G$7*$D3971)*churn_nonbuyers)*(ic*Inputs!$C$7+fee_wd*Inputs!$E$7*(1-$B3971)+fee_fx*Inputs!$D$7-cost_acc-cost_wd*Inputs!$E$7*(1-$B3971)-cost_fx*Inputs!$D$7)</f>
        <v>323678.504871275</v>
      </c>
      <c r="M3971" s="0" t="n">
        <f aca="false">12*Inputs!$B$8*(1-MIN(1,Inputs!$G$8*$D3971)*churn_nonbuyers)*(ic*Inputs!$C$8+fee_wd*Inputs!$E$8*(1-$B3971)+fee_fx*Inputs!$D$8-cost_acc-cost_wd*Inputs!$E$8*(1-$B3971)-cost_fx*Inputs!$D$8)</f>
        <v>124789.392732139</v>
      </c>
      <c r="N3971" s="0" t="n">
        <f aca="false">K3971+L3971+I3971-fixed</f>
        <v>-74840.7924699804</v>
      </c>
      <c r="O3971" s="0" t="n">
        <f aca="false">K3971+L3971+M3971-fixed</f>
        <v>-126566.081691127</v>
      </c>
      <c r="P3971" s="0" t="n">
        <f aca="false">12*Inputs!$B$6*(1-MIN(1,Inputs!$F$6*$D3971))*(ic*Inputs!$C$6+flat_fee-cost_acc-cost_wd*Inputs!$E$6*$E3971-cost_fx*Inputs!$D$6)+12*Inputs!$B$7*(1-MIN(1,Inputs!$F$7*$D3971))*(ic*Inputs!$C$7+flat_fee-cost_acc-cost_wd*Inputs!$E$7*$E3971-cost_fx*Inputs!$D$7)+12*Inputs!$B$8*(1-MIN(1,Inputs!$F$8*$D3971))*(ic*Inputs!$C$8+flat_fee-cost_acc-cost_wd*Inputs!$E$8*$E3971-cost_fx*Inputs!$D$8)-fixed</f>
        <v>76135.66474016</v>
      </c>
    </row>
    <row r="3972" customFormat="false" ht="15" hidden="false" customHeight="false" outlineLevel="0" collapsed="false">
      <c r="A3972" s="0" t="n">
        <v>3907</v>
      </c>
      <c r="B3972" s="0" t="n">
        <v>0.372886</v>
      </c>
      <c r="C3972" s="0" t="n">
        <v>0.901877</v>
      </c>
      <c r="D3972" s="0" t="n">
        <v>1.339135</v>
      </c>
      <c r="E3972" s="0" t="n">
        <v>1.174617</v>
      </c>
      <c r="F3972" s="0" t="n">
        <v>0.225398</v>
      </c>
      <c r="G3972" s="0" t="n">
        <f aca="false">12*Inputs!$B$6*(MIN(1,$H$50*$C3972)*(ic*Inputs!$C$6+pS+fee_fx*Inputs!$D$6-cost_acc-cost_wd*Inputs!$E$6*$E3972-cost_fx*Inputs!$D$6-$F3972)+(1-MIN(1,$H$50*$C3972))*(1-MIN(1,Inputs!$G$6*$D3972)*churn_nonbuyers)*(ic*Inputs!$C$6+fee_wd*Inputs!$E$6*(1-$B3972)+fee_fx*Inputs!$D$6-cost_acc-cost_wd*Inputs!$E$6*(1-$B3972)-cost_fx*Inputs!$D$6))</f>
        <v>186018.19198219</v>
      </c>
      <c r="H3972" s="0" t="n">
        <f aca="false">12*Inputs!$B$7*(MIN(1,$H$51*$C3972)*(ic*Inputs!$C$7+pE+fee_fx*Inputs!$D$7-cost_acc-cost_wd*Inputs!$E$7*$E3972-cost_fx*Inputs!$D$7-$F3972)+(1-MIN(1,$H$51*$C3972))*(1-MIN(1,Inputs!$G$7*$D3972)*churn_nonbuyers)*(ic*Inputs!$C$7+fee_wd*Inputs!$E$7*(1-$B3972)+fee_fx*Inputs!$D$7-cost_acc-cost_wd*Inputs!$E$7*(1-$B3972)-cost_fx*Inputs!$D$7))</f>
        <v>381477.022542073</v>
      </c>
      <c r="I3972" s="0" t="n">
        <f aca="false">12*Inputs!$B$8*(MIN(1,$H$52*$C3972)*(ic*Inputs!$C$8+pT-cost_acc-cost_wd*Inputs!$E$8-cost_fx*Inputs!$D$8-cost_ins)+(1-MIN(1,$H$52*$C3972))*(1-MIN(1,Inputs!$G$8*$D3972)*churn_nonbuyers)*(ic*Inputs!$C$8+fee_wd*Inputs!$E$8*(1-$B3972)+fee_fx*Inputs!$D$8-cost_acc-cost_wd*Inputs!$E$8*(1-$B3972)-cost_fx*Inputs!$D$8))</f>
        <v>137120.920664327</v>
      </c>
      <c r="J3972" s="0" t="n">
        <f aca="false">G3972+H3972+I3972-fixed</f>
        <v>4616.13518858922</v>
      </c>
      <c r="K3972" s="0" t="n">
        <f aca="false">12*Inputs!$B$6*(1-MIN(1,Inputs!$G$6*$D3972)*churn_nonbuyers)*(ic*Inputs!$C$6+fee_wd*Inputs!$E$6*(1-$B3972)+fee_fx*Inputs!$D$6-cost_acc-cost_wd*Inputs!$E$6*(1-$B3972)-cost_fx*Inputs!$D$6)</f>
        <v>138001.216993992</v>
      </c>
      <c r="L3972" s="0" t="n">
        <f aca="false">12*Inputs!$B$7*(1-MIN(1,Inputs!$G$7*$D3972)*churn_nonbuyers)*(ic*Inputs!$C$7+fee_wd*Inputs!$E$7*(1-$B3972)+fee_fx*Inputs!$D$7-cost_acc-cost_wd*Inputs!$E$7*(1-$B3972)-cost_fx*Inputs!$D$7)</f>
        <v>335463.408116395</v>
      </c>
      <c r="M3972" s="0" t="n">
        <f aca="false">12*Inputs!$B$8*(1-MIN(1,Inputs!$G$8*$D3972)*churn_nonbuyers)*(ic*Inputs!$C$8+fee_wd*Inputs!$E$8*(1-$B3972)+fee_fx*Inputs!$D$8-cost_acc-cost_wd*Inputs!$E$8*(1-$B3972)-cost_fx*Inputs!$D$8)</f>
        <v>19313.888905296</v>
      </c>
      <c r="N3972" s="0" t="n">
        <f aca="false">K3972+L3972+I3972-fixed</f>
        <v>-89414.4542252859</v>
      </c>
      <c r="O3972" s="0" t="n">
        <f aca="false">K3972+L3972+M3972-fixed</f>
        <v>-207221.485984317</v>
      </c>
      <c r="P3972" s="0" t="n">
        <f aca="false">12*Inputs!$B$6*(1-MIN(1,Inputs!$F$6*$D3972))*(ic*Inputs!$C$6+flat_fee-cost_acc-cost_wd*Inputs!$E$6*$E3972-cost_fx*Inputs!$D$6)+12*Inputs!$B$7*(1-MIN(1,Inputs!$F$7*$D3972))*(ic*Inputs!$C$7+flat_fee-cost_acc-cost_wd*Inputs!$E$7*$E3972-cost_fx*Inputs!$D$7)+12*Inputs!$B$8*(1-MIN(1,Inputs!$F$8*$D3972))*(ic*Inputs!$C$8+flat_fee-cost_acc-cost_wd*Inputs!$E$8*$E3972-cost_fx*Inputs!$D$8)-fixed</f>
        <v>-181997.7695692</v>
      </c>
    </row>
    <row r="3973" customFormat="false" ht="15" hidden="false" customHeight="false" outlineLevel="0" collapsed="false">
      <c r="A3973" s="0" t="n">
        <v>3908</v>
      </c>
      <c r="B3973" s="0" t="n">
        <v>0.2528</v>
      </c>
      <c r="C3973" s="0" t="n">
        <v>0.795667</v>
      </c>
      <c r="D3973" s="0" t="n">
        <v>1.145197</v>
      </c>
      <c r="E3973" s="0" t="n">
        <v>1.274762</v>
      </c>
      <c r="F3973" s="0" t="n">
        <v>0.238758</v>
      </c>
      <c r="G3973" s="0" t="n">
        <f aca="false">12*Inputs!$B$6*(MIN(1,$H$50*$C3973)*(ic*Inputs!$C$6+pS+fee_fx*Inputs!$D$6-cost_acc-cost_wd*Inputs!$E$6*$E3973-cost_fx*Inputs!$D$6-$F3973)+(1-MIN(1,$H$50*$C3973))*(1-MIN(1,Inputs!$G$6*$D3973)*churn_nonbuyers)*(ic*Inputs!$C$6+fee_wd*Inputs!$E$6*(1-$B3973)+fee_fx*Inputs!$D$6-cost_acc-cost_wd*Inputs!$E$6*(1-$B3973)-cost_fx*Inputs!$D$6))</f>
        <v>194890.111080029</v>
      </c>
      <c r="H3973" s="0" t="n">
        <f aca="false">12*Inputs!$B$7*(MIN(1,$H$51*$C3973)*(ic*Inputs!$C$7+pE+fee_fx*Inputs!$D$7-cost_acc-cost_wd*Inputs!$E$7*$E3973-cost_fx*Inputs!$D$7-$F3973)+(1-MIN(1,$H$51*$C3973))*(1-MIN(1,Inputs!$G$7*$D3973)*churn_nonbuyers)*(ic*Inputs!$C$7+fee_wd*Inputs!$E$7*(1-$B3973)+fee_fx*Inputs!$D$7-cost_acc-cost_wd*Inputs!$E$7*(1-$B3973)-cost_fx*Inputs!$D$7))</f>
        <v>379036.595577846</v>
      </c>
      <c r="I3973" s="0" t="n">
        <f aca="false">12*Inputs!$B$8*(MIN(1,$H$52*$C3973)*(ic*Inputs!$C$8+pT-cost_acc-cost_wd*Inputs!$E$8-cost_fx*Inputs!$D$8-cost_ins)+(1-MIN(1,$H$52*$C3973))*(1-MIN(1,Inputs!$G$8*$D3973)*churn_nonbuyers)*(ic*Inputs!$C$8+fee_wd*Inputs!$E$8*(1-$B3973)+fee_fx*Inputs!$D$8-cost_acc-cost_wd*Inputs!$E$8*(1-$B3973)-cost_fx*Inputs!$D$8))</f>
        <v>142308.591726098</v>
      </c>
      <c r="J3973" s="0" t="n">
        <f aca="false">G3973+H3973+I3973-fixed</f>
        <v>16235.2983839733</v>
      </c>
      <c r="K3973" s="0" t="n">
        <f aca="false">12*Inputs!$B$6*(1-MIN(1,Inputs!$G$6*$D3973)*churn_nonbuyers)*(ic*Inputs!$C$6+fee_wd*Inputs!$E$6*(1-$B3973)+fee_fx*Inputs!$D$6-cost_acc-cost_wd*Inputs!$E$6*(1-$B3973)-cost_fx*Inputs!$D$6)</f>
        <v>155737.65601152</v>
      </c>
      <c r="L3973" s="0" t="n">
        <f aca="false">12*Inputs!$B$7*(1-MIN(1,Inputs!$G$7*$D3973)*churn_nonbuyers)*(ic*Inputs!$C$7+fee_wd*Inputs!$E$7*(1-$B3973)+fee_fx*Inputs!$D$7-cost_acc-cost_wd*Inputs!$E$7*(1-$B3973)-cost_fx*Inputs!$D$7)</f>
        <v>354195.162150912</v>
      </c>
      <c r="M3973" s="0" t="n">
        <f aca="false">12*Inputs!$B$8*(1-MIN(1,Inputs!$G$8*$D3973)*churn_nonbuyers)*(ic*Inputs!$C$8+fee_wd*Inputs!$E$8*(1-$B3973)+fee_fx*Inputs!$D$8-cost_acc-cost_wd*Inputs!$E$8*(1-$B3973)-cost_fx*Inputs!$D$8)</f>
        <v>62338.38437376</v>
      </c>
      <c r="N3973" s="0" t="n">
        <f aca="false">K3973+L3973+I3973-fixed</f>
        <v>-47758.5901114695</v>
      </c>
      <c r="O3973" s="0" t="n">
        <f aca="false">K3973+L3973+M3973-fixed</f>
        <v>-127728.797463808</v>
      </c>
      <c r="P3973" s="0" t="n">
        <f aca="false">12*Inputs!$B$6*(1-MIN(1,Inputs!$F$6*$D3973))*(ic*Inputs!$C$6+flat_fee-cost_acc-cost_wd*Inputs!$E$6*$E3973-cost_fx*Inputs!$D$6)+12*Inputs!$B$7*(1-MIN(1,Inputs!$F$7*$D3973))*(ic*Inputs!$C$7+flat_fee-cost_acc-cost_wd*Inputs!$E$7*$E3973-cost_fx*Inputs!$D$7)+12*Inputs!$B$8*(1-MIN(1,Inputs!$F$8*$D3973))*(ic*Inputs!$C$8+flat_fee-cost_acc-cost_wd*Inputs!$E$8*$E3973-cost_fx*Inputs!$D$8)-fixed</f>
        <v>-120531.12946864</v>
      </c>
    </row>
    <row r="3974" customFormat="false" ht="15" hidden="false" customHeight="false" outlineLevel="0" collapsed="false">
      <c r="A3974" s="0" t="n">
        <v>3909</v>
      </c>
      <c r="B3974" s="0" t="n">
        <v>0.241561</v>
      </c>
      <c r="C3974" s="0" t="n">
        <v>0.983936</v>
      </c>
      <c r="D3974" s="0" t="n">
        <v>1.030174</v>
      </c>
      <c r="E3974" s="0" t="n">
        <v>1.039163</v>
      </c>
      <c r="F3974" s="0" t="n">
        <v>0.367305</v>
      </c>
      <c r="G3974" s="0" t="n">
        <f aca="false">12*Inputs!$B$6*(MIN(1,$H$50*$C3974)*(ic*Inputs!$C$6+pS+fee_fx*Inputs!$D$6-cost_acc-cost_wd*Inputs!$E$6*$E3974-cost_fx*Inputs!$D$6-$F3974)+(1-MIN(1,$H$50*$C3974))*(1-MIN(1,Inputs!$G$6*$D3974)*churn_nonbuyers)*(ic*Inputs!$C$6+fee_wd*Inputs!$E$6*(1-$B3974)+fee_fx*Inputs!$D$6-cost_acc-cost_wd*Inputs!$E$6*(1-$B3974)-cost_fx*Inputs!$D$6))</f>
        <v>208870.645415931</v>
      </c>
      <c r="H3974" s="0" t="n">
        <f aca="false">12*Inputs!$B$7*(MIN(1,$H$51*$C3974)*(ic*Inputs!$C$7+pE+fee_fx*Inputs!$D$7-cost_acc-cost_wd*Inputs!$E$7*$E3974-cost_fx*Inputs!$D$7-$F3974)+(1-MIN(1,$H$51*$C3974))*(1-MIN(1,Inputs!$G$7*$D3974)*churn_nonbuyers)*(ic*Inputs!$C$7+fee_wd*Inputs!$E$7*(1-$B3974)+fee_fx*Inputs!$D$7-cost_acc-cost_wd*Inputs!$E$7*(1-$B3974)-cost_fx*Inputs!$D$7))</f>
        <v>406052.840097015</v>
      </c>
      <c r="I3974" s="0" t="n">
        <f aca="false">12*Inputs!$B$8*(MIN(1,$H$52*$C3974)*(ic*Inputs!$C$8+pT-cost_acc-cost_wd*Inputs!$E$8-cost_fx*Inputs!$D$8-cost_ins)+(1-MIN(1,$H$52*$C3974))*(1-MIN(1,Inputs!$G$8*$D3974)*churn_nonbuyers)*(ic*Inputs!$C$8+fee_wd*Inputs!$E$8*(1-$B3974)+fee_fx*Inputs!$D$8-cost_acc-cost_wd*Inputs!$E$8*(1-$B3974)-cost_fx*Inputs!$D$8))</f>
        <v>169153.358871346</v>
      </c>
      <c r="J3974" s="0" t="n">
        <f aca="false">G3974+H3974+I3974-fixed</f>
        <v>84076.8443842924</v>
      </c>
      <c r="K3974" s="0" t="n">
        <f aca="false">12*Inputs!$B$6*(1-MIN(1,Inputs!$G$6*$D3974)*churn_nonbuyers)*(ic*Inputs!$C$6+fee_wd*Inputs!$E$6*(1-$B3974)+fee_fx*Inputs!$D$6-cost_acc-cost_wd*Inputs!$E$6*(1-$B3974)-cost_fx*Inputs!$D$6)</f>
        <v>158222.781083621</v>
      </c>
      <c r="L3974" s="0" t="n">
        <f aca="false">12*Inputs!$B$7*(1-MIN(1,Inputs!$G$7*$D3974)*churn_nonbuyers)*(ic*Inputs!$C$7+fee_wd*Inputs!$E$7*(1-$B3974)+fee_fx*Inputs!$D$7-cost_acc-cost_wd*Inputs!$E$7*(1-$B3974)-cost_fx*Inputs!$D$7)</f>
        <v>357029.262698173</v>
      </c>
      <c r="M3974" s="0" t="n">
        <f aca="false">12*Inputs!$B$8*(1-MIN(1,Inputs!$G$8*$D3974)*churn_nonbuyers)*(ic*Inputs!$C$8+fee_wd*Inputs!$E$8*(1-$B3974)+fee_fx*Inputs!$D$8-cost_acc-cost_wd*Inputs!$E$8*(1-$B3974)-cost_fx*Inputs!$D$8)</f>
        <v>87792.2718302304</v>
      </c>
      <c r="N3974" s="0" t="n">
        <f aca="false">K3974+L3974+I3974-fixed</f>
        <v>-15594.597346861</v>
      </c>
      <c r="O3974" s="0" t="n">
        <f aca="false">K3974+L3974+M3974-fixed</f>
        <v>-96955.6843879763</v>
      </c>
      <c r="P3974" s="0" t="n">
        <f aca="false">12*Inputs!$B$6*(1-MIN(1,Inputs!$F$6*$D3974))*(ic*Inputs!$C$6+flat_fee-cost_acc-cost_wd*Inputs!$E$6*$E3974-cost_fx*Inputs!$D$6)+12*Inputs!$B$7*(1-MIN(1,Inputs!$F$7*$D3974))*(ic*Inputs!$C$7+flat_fee-cost_acc-cost_wd*Inputs!$E$7*$E3974-cost_fx*Inputs!$D$7)+12*Inputs!$B$8*(1-MIN(1,Inputs!$F$8*$D3974))*(ic*Inputs!$C$8+flat_fee-cost_acc-cost_wd*Inputs!$E$8*$E3974-cost_fx*Inputs!$D$8)-fixed</f>
        <v>36821.2295748801</v>
      </c>
    </row>
    <row r="3975" customFormat="false" ht="15" hidden="false" customHeight="false" outlineLevel="0" collapsed="false">
      <c r="A3975" s="0" t="n">
        <v>3910</v>
      </c>
      <c r="B3975" s="0" t="n">
        <v>0.118792</v>
      </c>
      <c r="C3975" s="0" t="n">
        <v>0.955551</v>
      </c>
      <c r="D3975" s="0" t="n">
        <v>0.8314</v>
      </c>
      <c r="E3975" s="0" t="n">
        <v>1.081139</v>
      </c>
      <c r="F3975" s="0" t="n">
        <v>0.255554</v>
      </c>
      <c r="G3975" s="0" t="n">
        <f aca="false">12*Inputs!$B$6*(MIN(1,$H$50*$C3975)*(ic*Inputs!$C$6+pS+fee_fx*Inputs!$D$6-cost_acc-cost_wd*Inputs!$E$6*$E3975-cost_fx*Inputs!$D$6-$F3975)+(1-MIN(1,$H$50*$C3975))*(1-MIN(1,Inputs!$G$6*$D3975)*churn_nonbuyers)*(ic*Inputs!$C$6+fee_wd*Inputs!$E$6*(1-$B3975)+fee_fx*Inputs!$D$6-cost_acc-cost_wd*Inputs!$E$6*(1-$B3975)-cost_fx*Inputs!$D$6))</f>
        <v>226125.45668367</v>
      </c>
      <c r="H3975" s="0" t="n">
        <f aca="false">12*Inputs!$B$7*(MIN(1,$H$51*$C3975)*(ic*Inputs!$C$7+pE+fee_fx*Inputs!$D$7-cost_acc-cost_wd*Inputs!$E$7*$E3975-cost_fx*Inputs!$D$7-$F3975)+(1-MIN(1,$H$51*$C3975))*(1-MIN(1,Inputs!$G$7*$D3975)*churn_nonbuyers)*(ic*Inputs!$C$7+fee_wd*Inputs!$E$7*(1-$B3975)+fee_fx*Inputs!$D$7-cost_acc-cost_wd*Inputs!$E$7*(1-$B3975)-cost_fx*Inputs!$D$7))</f>
        <v>418175.019127471</v>
      </c>
      <c r="I3975" s="0" t="n">
        <f aca="false">12*Inputs!$B$8*(MIN(1,$H$52*$C3975)*(ic*Inputs!$C$8+pT-cost_acc-cost_wd*Inputs!$E$8-cost_fx*Inputs!$D$8-cost_ins)+(1-MIN(1,$H$52*$C3975))*(1-MIN(1,Inputs!$G$8*$D3975)*churn_nonbuyers)*(ic*Inputs!$C$8+fee_wd*Inputs!$E$8*(1-$B3975)+fee_fx*Inputs!$D$8-cost_acc-cost_wd*Inputs!$E$8*(1-$B3975)-cost_fx*Inputs!$D$8))</f>
        <v>182125.520883902</v>
      </c>
      <c r="J3975" s="0" t="n">
        <f aca="false">G3975+H3975+I3975-fixed</f>
        <v>126425.996695044</v>
      </c>
      <c r="K3975" s="0" t="n">
        <f aca="false">12*Inputs!$B$6*(1-MIN(1,Inputs!$G$6*$D3975)*churn_nonbuyers)*(ic*Inputs!$C$6+fee_wd*Inputs!$E$6*(1-$B3975)+fee_fx*Inputs!$D$6-cost_acc-cost_wd*Inputs!$E$6*(1-$B3975)-cost_fx*Inputs!$D$6)</f>
        <v>176824.53841536</v>
      </c>
      <c r="L3975" s="0" t="n">
        <f aca="false">12*Inputs!$B$7*(1-MIN(1,Inputs!$G$7*$D3975)*churn_nonbuyers)*(ic*Inputs!$C$7+fee_wd*Inputs!$E$7*(1-$B3975)+fee_fx*Inputs!$D$7-cost_acc-cost_wd*Inputs!$E$7*(1-$B3975)-cost_fx*Inputs!$D$7)</f>
        <v>376463.996649216</v>
      </c>
      <c r="M3975" s="0" t="n">
        <f aca="false">12*Inputs!$B$8*(1-MIN(1,Inputs!$G$8*$D3975)*churn_nonbuyers)*(ic*Inputs!$C$8+fee_wd*Inputs!$E$8*(1-$B3975)+fee_fx*Inputs!$D$8-cost_acc-cost_wd*Inputs!$E$8*(1-$B3975)-cost_fx*Inputs!$D$8)</f>
        <v>134058.17127168</v>
      </c>
      <c r="N3975" s="0" t="n">
        <f aca="false">K3975+L3975+I3975-fixed</f>
        <v>35414.0559484784</v>
      </c>
      <c r="O3975" s="0" t="n">
        <f aca="false">K3975+L3975+M3975-fixed</f>
        <v>-12653.293663744</v>
      </c>
      <c r="P3975" s="0" t="n">
        <f aca="false">12*Inputs!$B$6*(1-MIN(1,Inputs!$F$6*$D3975))*(ic*Inputs!$C$6+flat_fee-cost_acc-cost_wd*Inputs!$E$6*$E3975-cost_fx*Inputs!$D$6)+12*Inputs!$B$7*(1-MIN(1,Inputs!$F$7*$D3975))*(ic*Inputs!$C$7+flat_fee-cost_acc-cost_wd*Inputs!$E$7*$E3975-cost_fx*Inputs!$D$7)+12*Inputs!$B$8*(1-MIN(1,Inputs!$F$8*$D3975))*(ic*Inputs!$C$8+flat_fee-cost_acc-cost_wd*Inputs!$E$8*$E3975-cost_fx*Inputs!$D$8)-fixed</f>
        <v>127215.004304</v>
      </c>
    </row>
    <row r="3976" customFormat="false" ht="15" hidden="false" customHeight="false" outlineLevel="0" collapsed="false">
      <c r="A3976" s="0" t="n">
        <v>3911</v>
      </c>
      <c r="B3976" s="0" t="n">
        <v>0.247713</v>
      </c>
      <c r="C3976" s="0" t="n">
        <v>0.985347</v>
      </c>
      <c r="D3976" s="0" t="n">
        <v>1.111465</v>
      </c>
      <c r="E3976" s="0" t="n">
        <v>1.047422</v>
      </c>
      <c r="F3976" s="0" t="n">
        <v>0.415151</v>
      </c>
      <c r="G3976" s="0" t="n">
        <f aca="false">12*Inputs!$B$6*(MIN(1,$H$50*$C3976)*(ic*Inputs!$C$6+pS+fee_fx*Inputs!$D$6-cost_acc-cost_wd*Inputs!$E$6*$E3976-cost_fx*Inputs!$D$6-$F3976)+(1-MIN(1,$H$50*$C3976))*(1-MIN(1,Inputs!$G$6*$D3976)*churn_nonbuyers)*(ic*Inputs!$C$6+fee_wd*Inputs!$E$6*(1-$B3976)+fee_fx*Inputs!$D$6-cost_acc-cost_wd*Inputs!$E$6*(1-$B3976)-cost_fx*Inputs!$D$6))</f>
        <v>206274.272553703</v>
      </c>
      <c r="H3976" s="0" t="n">
        <f aca="false">12*Inputs!$B$7*(MIN(1,$H$51*$C3976)*(ic*Inputs!$C$7+pE+fee_fx*Inputs!$D$7-cost_acc-cost_wd*Inputs!$E$7*$E3976-cost_fx*Inputs!$D$7-$F3976)+(1-MIN(1,$H$51*$C3976))*(1-MIN(1,Inputs!$G$7*$D3976)*churn_nonbuyers)*(ic*Inputs!$C$7+fee_wd*Inputs!$E$7*(1-$B3976)+fee_fx*Inputs!$D$7-cost_acc-cost_wd*Inputs!$E$7*(1-$B3976)-cost_fx*Inputs!$D$7))</f>
        <v>401406.925471452</v>
      </c>
      <c r="I3976" s="0" t="n">
        <f aca="false">12*Inputs!$B$8*(MIN(1,$H$52*$C3976)*(ic*Inputs!$C$8+pT-cost_acc-cost_wd*Inputs!$E$8-cost_fx*Inputs!$D$8-cost_ins)+(1-MIN(1,$H$52*$C3976))*(1-MIN(1,Inputs!$G$8*$D3976)*churn_nonbuyers)*(ic*Inputs!$C$8+fee_wd*Inputs!$E$8*(1-$B3976)+fee_fx*Inputs!$D$8-cost_acc-cost_wd*Inputs!$E$8*(1-$B3976)-cost_fx*Inputs!$D$8))</f>
        <v>163691.883513476</v>
      </c>
      <c r="J3976" s="0" t="n">
        <f aca="false">G3976+H3976+I3976-fixed</f>
        <v>71373.0815386307</v>
      </c>
      <c r="K3976" s="0" t="n">
        <f aca="false">12*Inputs!$B$6*(1-MIN(1,Inputs!$G$6*$D3976)*churn_nonbuyers)*(ic*Inputs!$C$6+fee_wd*Inputs!$E$6*(1-$B3976)+fee_fx*Inputs!$D$6-cost_acc-cost_wd*Inputs!$E$6*(1-$B3976)-cost_fx*Inputs!$D$6)</f>
        <v>156708.095972724</v>
      </c>
      <c r="L3976" s="0" t="n">
        <f aca="false">12*Inputs!$B$7*(1-MIN(1,Inputs!$G$7*$D3976)*churn_nonbuyers)*(ic*Inputs!$C$7+fee_wd*Inputs!$E$7*(1-$B3976)+fee_fx*Inputs!$D$7-cost_acc-cost_wd*Inputs!$E$7*(1-$B3976)-cost_fx*Inputs!$D$7)</f>
        <v>355274.448463635</v>
      </c>
      <c r="M3976" s="0" t="n">
        <f aca="false">12*Inputs!$B$8*(1-MIN(1,Inputs!$G$8*$D3976)*churn_nonbuyers)*(ic*Inputs!$C$8+fee_wd*Inputs!$E$8*(1-$B3976)+fee_fx*Inputs!$D$8-cost_acc-cost_wd*Inputs!$E$8*(1-$B3976)-cost_fx*Inputs!$D$8)</f>
        <v>69813.150272712</v>
      </c>
      <c r="N3976" s="0" t="n">
        <f aca="false">K3976+L3976+I3976-fixed</f>
        <v>-24325.5720501655</v>
      </c>
      <c r="O3976" s="0" t="n">
        <f aca="false">K3976+L3976+M3976-fixed</f>
        <v>-118204.305290929</v>
      </c>
      <c r="P3976" s="0" t="n">
        <f aca="false">12*Inputs!$B$6*(1-MIN(1,Inputs!$F$6*$D3976))*(ic*Inputs!$C$6+flat_fee-cost_acc-cost_wd*Inputs!$E$6*$E3976-cost_fx*Inputs!$D$6)+12*Inputs!$B$7*(1-MIN(1,Inputs!$F$7*$D3976))*(ic*Inputs!$C$7+flat_fee-cost_acc-cost_wd*Inputs!$E$7*$E3976-cost_fx*Inputs!$D$7)+12*Inputs!$B$8*(1-MIN(1,Inputs!$F$8*$D3976))*(ic*Inputs!$C$8+flat_fee-cost_acc-cost_wd*Inputs!$E$8*$E3976-cost_fx*Inputs!$D$8)-fixed</f>
        <v>-11603.9241447998</v>
      </c>
    </row>
    <row r="3977" customFormat="false" ht="15" hidden="false" customHeight="false" outlineLevel="0" collapsed="false">
      <c r="A3977" s="0" t="n">
        <v>3912</v>
      </c>
      <c r="B3977" s="0" t="n">
        <v>0.0583</v>
      </c>
      <c r="C3977" s="0" t="n">
        <v>0.813815</v>
      </c>
      <c r="D3977" s="0" t="n">
        <v>0.81751</v>
      </c>
      <c r="E3977" s="0" t="n">
        <v>1.130935</v>
      </c>
      <c r="F3977" s="0" t="n">
        <v>0.363976</v>
      </c>
      <c r="G3977" s="0" t="n">
        <f aca="false">12*Inputs!$B$6*(MIN(1,$H$50*$C3977)*(ic*Inputs!$C$6+pS+fee_fx*Inputs!$D$6-cost_acc-cost_wd*Inputs!$E$6*$E3977-cost_fx*Inputs!$D$6-$F3977)+(1-MIN(1,$H$50*$C3977))*(1-MIN(1,Inputs!$G$6*$D3977)*churn_nonbuyers)*(ic*Inputs!$C$6+fee_wd*Inputs!$E$6*(1-$B3977)+fee_fx*Inputs!$D$6-cost_acc-cost_wd*Inputs!$E$6*(1-$B3977)-cost_fx*Inputs!$D$6))</f>
        <v>223776.698943745</v>
      </c>
      <c r="H3977" s="0" t="n">
        <f aca="false">12*Inputs!$B$7*(MIN(1,$H$51*$C3977)*(ic*Inputs!$C$7+pE+fee_fx*Inputs!$D$7-cost_acc-cost_wd*Inputs!$E$7*$E3977-cost_fx*Inputs!$D$7-$F3977)+(1-MIN(1,$H$51*$C3977))*(1-MIN(1,Inputs!$G$7*$D3977)*churn_nonbuyers)*(ic*Inputs!$C$7+fee_wd*Inputs!$E$7*(1-$B3977)+fee_fx*Inputs!$D$7-cost_acc-cost_wd*Inputs!$E$7*(1-$B3977)-cost_fx*Inputs!$D$7))</f>
        <v>408076.912000245</v>
      </c>
      <c r="I3977" s="0" t="n">
        <f aca="false">12*Inputs!$B$8*(MIN(1,$H$52*$C3977)*(ic*Inputs!$C$8+pT-cost_acc-cost_wd*Inputs!$E$8-cost_fx*Inputs!$D$8-cost_ins)+(1-MIN(1,$H$52*$C3977))*(1-MIN(1,Inputs!$G$8*$D3977)*churn_nonbuyers)*(ic*Inputs!$C$8+fee_wd*Inputs!$E$8*(1-$B3977)+fee_fx*Inputs!$D$8-cost_acc-cost_wd*Inputs!$E$8*(1-$B3977)-cost_fx*Inputs!$D$8))</f>
        <v>176872.035447357</v>
      </c>
      <c r="J3977" s="0" t="n">
        <f aca="false">G3977+H3977+I3977-fixed</f>
        <v>108725.646391347</v>
      </c>
      <c r="K3977" s="0" t="n">
        <f aca="false">12*Inputs!$B$6*(1-MIN(1,Inputs!$G$6*$D3977)*churn_nonbuyers)*(ic*Inputs!$C$6+fee_wd*Inputs!$E$6*(1-$B3977)+fee_fx*Inputs!$D$6-cost_acc-cost_wd*Inputs!$E$6*(1-$B3977)-cost_fx*Inputs!$D$6)</f>
        <v>185307.4571976</v>
      </c>
      <c r="L3977" s="0" t="n">
        <f aca="false">12*Inputs!$B$7*(1-MIN(1,Inputs!$G$7*$D3977)*churn_nonbuyers)*(ic*Inputs!$C$7+fee_wd*Inputs!$E$7*(1-$B3977)+fee_fx*Inputs!$D$7-cost_acc-cost_wd*Inputs!$E$7*(1-$B3977)-cost_fx*Inputs!$D$7)</f>
        <v>385122.09383856</v>
      </c>
      <c r="M3977" s="0" t="n">
        <f aca="false">12*Inputs!$B$8*(1-MIN(1,Inputs!$G$8*$D3977)*churn_nonbuyers)*(ic*Inputs!$C$8+fee_wd*Inputs!$E$8*(1-$B3977)+fee_fx*Inputs!$D$8-cost_acc-cost_wd*Inputs!$E$8*(1-$B3977)-cost_fx*Inputs!$D$8)</f>
        <v>138418.3191888</v>
      </c>
      <c r="N3977" s="0" t="n">
        <f aca="false">K3977+L3977+I3977-fixed</f>
        <v>47301.5864835169</v>
      </c>
      <c r="O3977" s="0" t="n">
        <f aca="false">K3977+L3977+M3977-fixed</f>
        <v>8847.87022496015</v>
      </c>
      <c r="P3977" s="0" t="n">
        <f aca="false">12*Inputs!$B$6*(1-MIN(1,Inputs!$F$6*$D3977))*(ic*Inputs!$C$6+flat_fee-cost_acc-cost_wd*Inputs!$E$6*$E3977-cost_fx*Inputs!$D$6)+12*Inputs!$B$7*(1-MIN(1,Inputs!$F$7*$D3977))*(ic*Inputs!$C$7+flat_fee-cost_acc-cost_wd*Inputs!$E$7*$E3977-cost_fx*Inputs!$D$7)+12*Inputs!$B$8*(1-MIN(1,Inputs!$F$8*$D3977))*(ic*Inputs!$C$8+flat_fee-cost_acc-cost_wd*Inputs!$E$8*$E3977-cost_fx*Inputs!$D$8)-fixed</f>
        <v>111084.661964</v>
      </c>
    </row>
    <row r="3978" customFormat="false" ht="15" hidden="false" customHeight="false" outlineLevel="0" collapsed="false">
      <c r="A3978" s="0" t="n">
        <v>3913</v>
      </c>
      <c r="B3978" s="0" t="n">
        <v>0.09149</v>
      </c>
      <c r="C3978" s="0" t="n">
        <v>0.882307</v>
      </c>
      <c r="D3978" s="0" t="n">
        <v>1.287566</v>
      </c>
      <c r="E3978" s="0" t="n">
        <v>1.382945</v>
      </c>
      <c r="F3978" s="0" t="n">
        <v>0.111846</v>
      </c>
      <c r="G3978" s="0" t="n">
        <f aca="false">12*Inputs!$B$6*(MIN(1,$H$50*$C3978)*(ic*Inputs!$C$6+pS+fee_fx*Inputs!$D$6-cost_acc-cost_wd*Inputs!$E$6*$E3978-cost_fx*Inputs!$D$6-$F3978)+(1-MIN(1,$H$50*$C3978))*(1-MIN(1,Inputs!$G$6*$D3978)*churn_nonbuyers)*(ic*Inputs!$C$6+fee_wd*Inputs!$E$6*(1-$B3978)+fee_fx*Inputs!$D$6-cost_acc-cost_wd*Inputs!$E$6*(1-$B3978)-cost_fx*Inputs!$D$6))</f>
        <v>218640.391112189</v>
      </c>
      <c r="H3978" s="0" t="n">
        <f aca="false">12*Inputs!$B$7*(MIN(1,$H$51*$C3978)*(ic*Inputs!$C$7+pE+fee_fx*Inputs!$D$7-cost_acc-cost_wd*Inputs!$E$7*$E3978-cost_fx*Inputs!$D$7-$F3978)+(1-MIN(1,$H$51*$C3978))*(1-MIN(1,Inputs!$G$7*$D3978)*churn_nonbuyers)*(ic*Inputs!$C$7+fee_wd*Inputs!$E$7*(1-$B3978)+fee_fx*Inputs!$D$7-cost_acc-cost_wd*Inputs!$E$7*(1-$B3978)-cost_fx*Inputs!$D$7))</f>
        <v>390631.853527427</v>
      </c>
      <c r="I3978" s="0" t="n">
        <f aca="false">12*Inputs!$B$8*(MIN(1,$H$52*$C3978)*(ic*Inputs!$C$8+pT-cost_acc-cost_wd*Inputs!$E$8-cost_fx*Inputs!$D$8-cost_ins)+(1-MIN(1,$H$52*$C3978))*(1-MIN(1,Inputs!$G$8*$D3978)*churn_nonbuyers)*(ic*Inputs!$C$8+fee_wd*Inputs!$E$8*(1-$B3978)+fee_fx*Inputs!$D$8-cost_acc-cost_wd*Inputs!$E$8*(1-$B3978)-cost_fx*Inputs!$D$8))</f>
        <v>139332.781971022</v>
      </c>
      <c r="J3978" s="0" t="n">
        <f aca="false">G3978+H3978+I3978-fixed</f>
        <v>48605.0266106378</v>
      </c>
      <c r="K3978" s="0" t="n">
        <f aca="false">12*Inputs!$B$6*(1-MIN(1,Inputs!$G$6*$D3978)*churn_nonbuyers)*(ic*Inputs!$C$6+fee_wd*Inputs!$E$6*(1-$B3978)+fee_fx*Inputs!$D$6-cost_acc-cost_wd*Inputs!$E$6*(1-$B3978)-cost_fx*Inputs!$D$6)</f>
        <v>176294.930496048</v>
      </c>
      <c r="L3978" s="0" t="n">
        <f aca="false">12*Inputs!$B$7*(1-MIN(1,Inputs!$G$7*$D3978)*churn_nonbuyers)*(ic*Inputs!$C$7+fee_wd*Inputs!$E$7*(1-$B3978)+fee_fx*Inputs!$D$7-cost_acc-cost_wd*Inputs!$E$7*(1-$B3978)-cost_fx*Inputs!$D$7)</f>
        <v>374959.935129629</v>
      </c>
      <c r="M3978" s="0" t="n">
        <f aca="false">12*Inputs!$B$8*(1-MIN(1,Inputs!$G$8*$D3978)*churn_nonbuyers)*(ic*Inputs!$C$8+fee_wd*Inputs!$E$8*(1-$B3978)+fee_fx*Inputs!$D$8-cost_acc-cost_wd*Inputs!$E$8*(1-$B3978)-cost_fx*Inputs!$D$8)</f>
        <v>31783.460608224</v>
      </c>
      <c r="N3978" s="0" t="n">
        <f aca="false">K3978+L3978+I3978-fixed</f>
        <v>-9412.3524033014</v>
      </c>
      <c r="O3978" s="0" t="n">
        <f aca="false">K3978+L3978+M3978-fixed</f>
        <v>-116961.673766099</v>
      </c>
      <c r="P3978" s="0" t="n">
        <f aca="false">12*Inputs!$B$6*(1-MIN(1,Inputs!$F$6*$D3978))*(ic*Inputs!$C$6+flat_fee-cost_acc-cost_wd*Inputs!$E$6*$E3978-cost_fx*Inputs!$D$6)+12*Inputs!$B$7*(1-MIN(1,Inputs!$F$7*$D3978))*(ic*Inputs!$C$7+flat_fee-cost_acc-cost_wd*Inputs!$E$7*$E3978-cost_fx*Inputs!$D$7)+12*Inputs!$B$8*(1-MIN(1,Inputs!$F$8*$D3978))*(ic*Inputs!$C$8+flat_fee-cost_acc-cost_wd*Inputs!$E$8*$E3978-cost_fx*Inputs!$D$8)-fixed</f>
        <v>-230697.4883992</v>
      </c>
    </row>
    <row r="3979" customFormat="false" ht="15" hidden="false" customHeight="false" outlineLevel="0" collapsed="false">
      <c r="A3979" s="0" t="n">
        <v>3914</v>
      </c>
      <c r="B3979" s="0" t="n">
        <v>0.32208</v>
      </c>
      <c r="C3979" s="0" t="n">
        <v>0.787016</v>
      </c>
      <c r="D3979" s="0" t="n">
        <v>1.088712</v>
      </c>
      <c r="E3979" s="0" t="n">
        <v>1.280685</v>
      </c>
      <c r="F3979" s="0" t="n">
        <v>0.081989</v>
      </c>
      <c r="G3979" s="0" t="n">
        <f aca="false">12*Inputs!$B$6*(MIN(1,$H$50*$C3979)*(ic*Inputs!$C$6+pS+fee_fx*Inputs!$D$6-cost_acc-cost_wd*Inputs!$E$6*$E3979-cost_fx*Inputs!$D$6-$F3979)+(1-MIN(1,$H$50*$C3979))*(1-MIN(1,Inputs!$G$6*$D3979)*churn_nonbuyers)*(ic*Inputs!$C$6+fee_wd*Inputs!$E$6*(1-$B3979)+fee_fx*Inputs!$D$6-cost_acc-cost_wd*Inputs!$E$6*(1-$B3979)-cost_fx*Inputs!$D$6))</f>
        <v>188797.54694197</v>
      </c>
      <c r="H3979" s="0" t="n">
        <f aca="false">12*Inputs!$B$7*(MIN(1,$H$51*$C3979)*(ic*Inputs!$C$7+pE+fee_fx*Inputs!$D$7-cost_acc-cost_wd*Inputs!$E$7*$E3979-cost_fx*Inputs!$D$7-$F3979)+(1-MIN(1,$H$51*$C3979))*(1-MIN(1,Inputs!$G$7*$D3979)*churn_nonbuyers)*(ic*Inputs!$C$7+fee_wd*Inputs!$E$7*(1-$B3979)+fee_fx*Inputs!$D$7-cost_acc-cost_wd*Inputs!$E$7*(1-$B3979)-cost_fx*Inputs!$D$7))</f>
        <v>379149.609552626</v>
      </c>
      <c r="I3979" s="0" t="n">
        <f aca="false">12*Inputs!$B$8*(MIN(1,$H$52*$C3979)*(ic*Inputs!$C$8+pT-cost_acc-cost_wd*Inputs!$E$8-cost_fx*Inputs!$D$8-cost_ins)+(1-MIN(1,$H$52*$C3979))*(1-MIN(1,Inputs!$G$8*$D3979)*churn_nonbuyers)*(ic*Inputs!$C$8+fee_wd*Inputs!$E$8*(1-$B3979)+fee_fx*Inputs!$D$8-cost_acc-cost_wd*Inputs!$E$8*(1-$B3979)-cost_fx*Inputs!$D$8))</f>
        <v>146664.152664894</v>
      </c>
      <c r="J3979" s="0" t="n">
        <f aca="false">G3979+H3979+I3979-fixed</f>
        <v>14611.3091594898</v>
      </c>
      <c r="K3979" s="0" t="n">
        <f aca="false">12*Inputs!$B$6*(1-MIN(1,Inputs!$G$6*$D3979)*churn_nonbuyers)*(ic*Inputs!$C$6+fee_wd*Inputs!$E$6*(1-$B3979)+fee_fx*Inputs!$D$6-cost_acc-cost_wd*Inputs!$E$6*(1-$B3979)-cost_fx*Inputs!$D$6)</f>
        <v>146770.960038912</v>
      </c>
      <c r="L3979" s="0" t="n">
        <f aca="false">12*Inputs!$B$7*(1-MIN(1,Inputs!$G$7*$D3979)*churn_nonbuyers)*(ic*Inputs!$C$7+fee_wd*Inputs!$E$7*(1-$B3979)+fee_fx*Inputs!$D$7-cost_acc-cost_wd*Inputs!$E$7*(1-$B3979)-cost_fx*Inputs!$D$7)</f>
        <v>345166.237847347</v>
      </c>
      <c r="M3979" s="0" t="n">
        <f aca="false">12*Inputs!$B$8*(1-MIN(1,Inputs!$G$8*$D3979)*churn_nonbuyers)*(ic*Inputs!$C$8+fee_wd*Inputs!$E$8*(1-$B3979)+fee_fx*Inputs!$D$8-cost_acc-cost_wd*Inputs!$E$8*(1-$B3979)-cost_fx*Inputs!$D$8)</f>
        <v>73973.1615682561</v>
      </c>
      <c r="N3979" s="0" t="n">
        <f aca="false">K3979+L3979+I3979-fixed</f>
        <v>-61398.6494488467</v>
      </c>
      <c r="O3979" s="0" t="n">
        <f aca="false">K3979+L3979+M3979-fixed</f>
        <v>-134089.640545485</v>
      </c>
      <c r="P3979" s="0" t="n">
        <f aca="false">12*Inputs!$B$6*(1-MIN(1,Inputs!$F$6*$D3979))*(ic*Inputs!$C$6+flat_fee-cost_acc-cost_wd*Inputs!$E$6*$E3979-cost_fx*Inputs!$D$6)+12*Inputs!$B$7*(1-MIN(1,Inputs!$F$7*$D3979))*(ic*Inputs!$C$7+flat_fee-cost_acc-cost_wd*Inputs!$E$7*$E3979-cost_fx*Inputs!$D$7)+12*Inputs!$B$8*(1-MIN(1,Inputs!$F$8*$D3979))*(ic*Inputs!$C$8+flat_fee-cost_acc-cost_wd*Inputs!$E$8*$E3979-cost_fx*Inputs!$D$8)-fixed</f>
        <v>-94835.0700832</v>
      </c>
    </row>
    <row r="3980" customFormat="false" ht="15" hidden="false" customHeight="false" outlineLevel="0" collapsed="false">
      <c r="A3980" s="0" t="n">
        <v>3915</v>
      </c>
      <c r="B3980" s="0" t="n">
        <v>0.437593</v>
      </c>
      <c r="C3980" s="0" t="n">
        <v>0.992912</v>
      </c>
      <c r="D3980" s="0" t="n">
        <v>0.70709</v>
      </c>
      <c r="E3980" s="0" t="n">
        <v>1.125756</v>
      </c>
      <c r="F3980" s="0" t="n">
        <v>0.095394</v>
      </c>
      <c r="G3980" s="0" t="n">
        <f aca="false">12*Inputs!$B$6*(MIN(1,$H$50*$C3980)*(ic*Inputs!$C$6+pS+fee_fx*Inputs!$D$6-cost_acc-cost_wd*Inputs!$E$6*$E3980-cost_fx*Inputs!$D$6-$F3980)+(1-MIN(1,$H$50*$C3980))*(1-MIN(1,Inputs!$G$6*$D3980)*churn_nonbuyers)*(ic*Inputs!$C$6+fee_wd*Inputs!$E$6*(1-$B3980)+fee_fx*Inputs!$D$6-cost_acc-cost_wd*Inputs!$E$6*(1-$B3980)-cost_fx*Inputs!$D$6))</f>
        <v>190985.266262177</v>
      </c>
      <c r="H3980" s="0" t="n">
        <f aca="false">12*Inputs!$B$7*(MIN(1,$H$51*$C3980)*(ic*Inputs!$C$7+pE+fee_fx*Inputs!$D$7-cost_acc-cost_wd*Inputs!$E$7*$E3980-cost_fx*Inputs!$D$7-$F3980)+(1-MIN(1,$H$51*$C3980))*(1-MIN(1,Inputs!$G$7*$D3980)*churn_nonbuyers)*(ic*Inputs!$C$7+fee_wd*Inputs!$E$7*(1-$B3980)+fee_fx*Inputs!$D$7-cost_acc-cost_wd*Inputs!$E$7*(1-$B3980)-cost_fx*Inputs!$D$7))</f>
        <v>397642.742952603</v>
      </c>
      <c r="I3980" s="0" t="n">
        <f aca="false">12*Inputs!$B$8*(MIN(1,$H$52*$C3980)*(ic*Inputs!$C$8+pT-cost_acc-cost_wd*Inputs!$E$8-cost_fx*Inputs!$D$8-cost_ins)+(1-MIN(1,$H$52*$C3980))*(1-MIN(1,Inputs!$G$8*$D3980)*churn_nonbuyers)*(ic*Inputs!$C$8+fee_wd*Inputs!$E$8*(1-$B3980)+fee_fx*Inputs!$D$8-cost_acc-cost_wd*Inputs!$E$8*(1-$B3980)-cost_fx*Inputs!$D$8))</f>
        <v>190158.378484884</v>
      </c>
      <c r="J3980" s="0" t="n">
        <f aca="false">G3980+H3980+I3980-fixed</f>
        <v>78786.387699664</v>
      </c>
      <c r="K3980" s="0" t="n">
        <f aca="false">12*Inputs!$B$6*(1-MIN(1,Inputs!$G$6*$D3980)*churn_nonbuyers)*(ic*Inputs!$C$6+fee_wd*Inputs!$E$6*(1-$B3980)+fee_fx*Inputs!$D$6-cost_acc-cost_wd*Inputs!$E$6*(1-$B3980)-cost_fx*Inputs!$D$6)</f>
        <v>133686.947767464</v>
      </c>
      <c r="L3980" s="0" t="n">
        <f aca="false">12*Inputs!$B$7*(1-MIN(1,Inputs!$G$7*$D3980)*churn_nonbuyers)*(ic*Inputs!$C$7+fee_wd*Inputs!$E$7*(1-$B3980)+fee_fx*Inputs!$D$7-cost_acc-cost_wd*Inputs!$E$7*(1-$B3980)-cost_fx*Inputs!$D$7)</f>
        <v>332970.331540478</v>
      </c>
      <c r="M3980" s="0" t="n">
        <f aca="false">12*Inputs!$B$8*(1-MIN(1,Inputs!$G$8*$D3980)*churn_nonbuyers)*(ic*Inputs!$C$8+fee_wd*Inputs!$E$8*(1-$B3980)+fee_fx*Inputs!$D$8-cost_acc-cost_wd*Inputs!$E$8*(1-$B3980)-cost_fx*Inputs!$D$8)</f>
        <v>154236.045314832</v>
      </c>
      <c r="N3980" s="0" t="n">
        <f aca="false">K3980+L3980+I3980-fixed</f>
        <v>-43184.3422071739</v>
      </c>
      <c r="O3980" s="0" t="n">
        <f aca="false">K3980+L3980+M3980-fixed</f>
        <v>-79106.6753772256</v>
      </c>
      <c r="P3980" s="0" t="n">
        <f aca="false">12*Inputs!$B$6*(1-MIN(1,Inputs!$F$6*$D3980))*(ic*Inputs!$C$6+flat_fee-cost_acc-cost_wd*Inputs!$E$6*$E3980-cost_fx*Inputs!$D$6)+12*Inputs!$B$7*(1-MIN(1,Inputs!$F$7*$D3980))*(ic*Inputs!$C$7+flat_fee-cost_acc-cost_wd*Inputs!$E$7*$E3980-cost_fx*Inputs!$D$7)+12*Inputs!$B$8*(1-MIN(1,Inputs!$F$8*$D3980))*(ic*Inputs!$C$8+flat_fee-cost_acc-cost_wd*Inputs!$E$8*$E3980-cost_fx*Inputs!$D$8)-fixed</f>
        <v>172485.1128896</v>
      </c>
    </row>
    <row r="3981" customFormat="false" ht="15" hidden="false" customHeight="false" outlineLevel="0" collapsed="false">
      <c r="A3981" s="0" t="n">
        <v>3916</v>
      </c>
      <c r="B3981" s="0" t="n">
        <v>0.196047</v>
      </c>
      <c r="C3981" s="0" t="n">
        <v>0.880582</v>
      </c>
      <c r="D3981" s="0" t="n">
        <v>1.048677</v>
      </c>
      <c r="E3981" s="0" t="n">
        <v>1.135338</v>
      </c>
      <c r="F3981" s="0" t="n">
        <v>0.120858</v>
      </c>
      <c r="G3981" s="0" t="n">
        <f aca="false">12*Inputs!$B$6*(MIN(1,$H$50*$C3981)*(ic*Inputs!$C$6+pS+fee_fx*Inputs!$D$6-cost_acc-cost_wd*Inputs!$E$6*$E3981-cost_fx*Inputs!$D$6-$F3981)+(1-MIN(1,$H$50*$C3981))*(1-MIN(1,Inputs!$G$6*$D3981)*churn_nonbuyers)*(ic*Inputs!$C$6+fee_wd*Inputs!$E$6*(1-$B3981)+fee_fx*Inputs!$D$6-cost_acc-cost_wd*Inputs!$E$6*(1-$B3981)-cost_fx*Inputs!$D$6))</f>
        <v>212228.741308233</v>
      </c>
      <c r="H3981" s="0" t="n">
        <f aca="false">12*Inputs!$B$7*(MIN(1,$H$51*$C3981)*(ic*Inputs!$C$7+pE+fee_fx*Inputs!$D$7-cost_acc-cost_wd*Inputs!$E$7*$E3981-cost_fx*Inputs!$D$7-$F3981)+(1-MIN(1,$H$51*$C3981))*(1-MIN(1,Inputs!$G$7*$D3981)*churn_nonbuyers)*(ic*Inputs!$C$7+fee_wd*Inputs!$E$7*(1-$B3981)+fee_fx*Inputs!$D$7-cost_acc-cost_wd*Inputs!$E$7*(1-$B3981)-cost_fx*Inputs!$D$7))</f>
        <v>407626.659737011</v>
      </c>
      <c r="I3981" s="0" t="n">
        <f aca="false">12*Inputs!$B$8*(MIN(1,$H$52*$C3981)*(ic*Inputs!$C$8+pT-cost_acc-cost_wd*Inputs!$E$8-cost_fx*Inputs!$D$8-cost_ins)+(1-MIN(1,$H$52*$C3981))*(1-MIN(1,Inputs!$G$8*$D3981)*churn_nonbuyers)*(ic*Inputs!$C$8+fee_wd*Inputs!$E$8*(1-$B3981)+fee_fx*Inputs!$D$8-cost_acc-cost_wd*Inputs!$E$8*(1-$B3981)-cost_fx*Inputs!$D$8))</f>
        <v>159265.874683169</v>
      </c>
      <c r="J3981" s="0" t="n">
        <f aca="false">G3981+H3981+I3981-fixed</f>
        <v>79121.2757284126</v>
      </c>
      <c r="K3981" s="0" t="n">
        <f aca="false">12*Inputs!$B$6*(1-MIN(1,Inputs!$G$6*$D3981)*churn_nonbuyers)*(ic*Inputs!$C$6+fee_wd*Inputs!$E$6*(1-$B3981)+fee_fx*Inputs!$D$6-cost_acc-cost_wd*Inputs!$E$6*(1-$B3981)-cost_fx*Inputs!$D$6)</f>
        <v>164278.815694697</v>
      </c>
      <c r="L3981" s="0" t="n">
        <f aca="false">12*Inputs!$B$7*(1-MIN(1,Inputs!$G$7*$D3981)*churn_nonbuyers)*(ic*Inputs!$C$7+fee_wd*Inputs!$E$7*(1-$B3981)+fee_fx*Inputs!$D$7-cost_acc-cost_wd*Inputs!$E$7*(1-$B3981)-cost_fx*Inputs!$D$7)</f>
        <v>363172.583720818</v>
      </c>
      <c r="M3981" s="0" t="n">
        <f aca="false">12*Inputs!$B$8*(1-MIN(1,Inputs!$G$8*$D3981)*churn_nonbuyers)*(ic*Inputs!$C$8+fee_wd*Inputs!$E$8*(1-$B3981)+fee_fx*Inputs!$D$8-cost_acc-cost_wd*Inputs!$E$8*(1-$B3981)-cost_fx*Inputs!$D$8)</f>
        <v>84295.8463619184</v>
      </c>
      <c r="N3981" s="0" t="n">
        <f aca="false">K3981+L3981+I3981-fixed</f>
        <v>-13282.7259013163</v>
      </c>
      <c r="O3981" s="0" t="n">
        <f aca="false">K3981+L3981+M3981-fixed</f>
        <v>-88252.7542225667</v>
      </c>
      <c r="P3981" s="0" t="n">
        <f aca="false">12*Inputs!$B$6*(1-MIN(1,Inputs!$F$6*$D3981))*(ic*Inputs!$C$6+flat_fee-cost_acc-cost_wd*Inputs!$E$6*$E3981-cost_fx*Inputs!$D$6)+12*Inputs!$B$7*(1-MIN(1,Inputs!$F$7*$D3981))*(ic*Inputs!$C$7+flat_fee-cost_acc-cost_wd*Inputs!$E$7*$E3981-cost_fx*Inputs!$D$7)+12*Inputs!$B$8*(1-MIN(1,Inputs!$F$8*$D3981))*(ic*Inputs!$C$8+flat_fee-cost_acc-cost_wd*Inputs!$E$8*$E3981-cost_fx*Inputs!$D$8)-fixed</f>
        <v>-13863.2557777599</v>
      </c>
    </row>
    <row r="3982" customFormat="false" ht="15" hidden="false" customHeight="false" outlineLevel="0" collapsed="false">
      <c r="A3982" s="0" t="n">
        <v>3917</v>
      </c>
      <c r="B3982" s="0" t="n">
        <v>0.194924</v>
      </c>
      <c r="C3982" s="0" t="n">
        <v>0.830669</v>
      </c>
      <c r="D3982" s="0" t="n">
        <v>1.780697</v>
      </c>
      <c r="E3982" s="0" t="n">
        <v>1.115264</v>
      </c>
      <c r="F3982" s="0" t="n">
        <v>0.478454</v>
      </c>
      <c r="G3982" s="0" t="n">
        <f aca="false">12*Inputs!$B$6*(MIN(1,$H$50*$C3982)*(ic*Inputs!$C$6+pS+fee_fx*Inputs!$D$6-cost_acc-cost_wd*Inputs!$E$6*$E3982-cost_fx*Inputs!$D$6-$F3982)+(1-MIN(1,$H$50*$C3982))*(1-MIN(1,Inputs!$G$6*$D3982)*churn_nonbuyers)*(ic*Inputs!$C$6+fee_wd*Inputs!$E$6*(1-$B3982)+fee_fx*Inputs!$D$6-cost_acc-cost_wd*Inputs!$E$6*(1-$B3982)-cost_fx*Inputs!$D$6))</f>
        <v>197264.865707267</v>
      </c>
      <c r="H3982" s="0" t="n">
        <f aca="false">12*Inputs!$B$7*(MIN(1,$H$51*$C3982)*(ic*Inputs!$C$7+pE+fee_fx*Inputs!$D$7-cost_acc-cost_wd*Inputs!$E$7*$E3982-cost_fx*Inputs!$D$7-$F3982)+(1-MIN(1,$H$51*$C3982))*(1-MIN(1,Inputs!$G$7*$D3982)*churn_nonbuyers)*(ic*Inputs!$C$7+fee_wd*Inputs!$E$7*(1-$B3982)+fee_fx*Inputs!$D$7-cost_acc-cost_wd*Inputs!$E$7*(1-$B3982)-cost_fx*Inputs!$D$7))</f>
        <v>384521.871222002</v>
      </c>
      <c r="I3982" s="0" t="n">
        <f aca="false">12*Inputs!$B$8*(MIN(1,$H$52*$C3982)*(ic*Inputs!$C$8+pT-cost_acc-cost_wd*Inputs!$E$8-cost_fx*Inputs!$D$8-cost_ins)+(1-MIN(1,$H$52*$C3982))*(1-MIN(1,Inputs!$G$8*$D3982)*churn_nonbuyers)*(ic*Inputs!$C$8+fee_wd*Inputs!$E$8*(1-$B3982)+fee_fx*Inputs!$D$8-cost_acc-cost_wd*Inputs!$E$8*(1-$B3982)-cost_fx*Inputs!$D$8))</f>
        <v>119735.952336</v>
      </c>
      <c r="J3982" s="0" t="n">
        <f aca="false">G3982+H3982+I3982-fixed</f>
        <v>1522.68926526909</v>
      </c>
      <c r="K3982" s="0" t="n">
        <f aca="false">12*Inputs!$B$6*(1-MIN(1,Inputs!$G$6*$D3982)*churn_nonbuyers)*(ic*Inputs!$C$6+fee_wd*Inputs!$E$6*(1-$B3982)+fee_fx*Inputs!$D$6-cost_acc-cost_wd*Inputs!$E$6*(1-$B3982)-cost_fx*Inputs!$D$6)</f>
        <v>158080.642430602</v>
      </c>
      <c r="L3982" s="0" t="n">
        <f aca="false">12*Inputs!$B$7*(1-MIN(1,Inputs!$G$7*$D3982)*churn_nonbuyers)*(ic*Inputs!$C$7+fee_wd*Inputs!$E$7*(1-$B3982)+fee_fx*Inputs!$D$7-cost_acc-cost_wd*Inputs!$E$7*(1-$B3982)-cost_fx*Inputs!$D$7)</f>
        <v>355091.107602361</v>
      </c>
      <c r="M3982" s="0" t="n">
        <f aca="false">12*Inputs!$B$8*(1-MIN(1,Inputs!$G$8*$D3982)*churn_nonbuyers)*(ic*Inputs!$C$8+fee_wd*Inputs!$E$8*(1-$B3982)+fee_fx*Inputs!$D$8-cost_acc-cost_wd*Inputs!$E$8*(1-$B3982)-cost_fx*Inputs!$D$8)</f>
        <v>0</v>
      </c>
      <c r="N3982" s="0" t="n">
        <f aca="false">K3982+L3982+I3982-fixed</f>
        <v>-67092.2976310375</v>
      </c>
      <c r="O3982" s="0" t="n">
        <f aca="false">K3982+L3982+M3982-fixed</f>
        <v>-186828.249967038</v>
      </c>
      <c r="P3982" s="0" t="n">
        <f aca="false">12*Inputs!$B$6*(1-MIN(1,Inputs!$F$6*$D3982))*(ic*Inputs!$C$6+flat_fee-cost_acc-cost_wd*Inputs!$E$6*$E3982-cost_fx*Inputs!$D$6)+12*Inputs!$B$7*(1-MIN(1,Inputs!$F$7*$D3982))*(ic*Inputs!$C$7+flat_fee-cost_acc-cost_wd*Inputs!$E$7*$E3982-cost_fx*Inputs!$D$7)+12*Inputs!$B$8*(1-MIN(1,Inputs!$F$8*$D3982))*(ic*Inputs!$C$8+flat_fee-cost_acc-cost_wd*Inputs!$E$8*$E3982-cost_fx*Inputs!$D$8)-fixed</f>
        <v>-397982.24365408</v>
      </c>
    </row>
    <row r="3983" customFormat="false" ht="15" hidden="false" customHeight="false" outlineLevel="0" collapsed="false">
      <c r="A3983" s="0" t="n">
        <v>3918</v>
      </c>
      <c r="B3983" s="0" t="n">
        <v>0.253703</v>
      </c>
      <c r="C3983" s="0" t="n">
        <v>1.028021</v>
      </c>
      <c r="D3983" s="0" t="n">
        <v>1.032923</v>
      </c>
      <c r="E3983" s="0" t="n">
        <v>1.230059</v>
      </c>
      <c r="F3983" s="0" t="n">
        <v>0.280311</v>
      </c>
      <c r="G3983" s="0" t="n">
        <f aca="false">12*Inputs!$B$6*(MIN(1,$H$50*$C3983)*(ic*Inputs!$C$6+pS+fee_fx*Inputs!$D$6-cost_acc-cost_wd*Inputs!$E$6*$E3983-cost_fx*Inputs!$D$6-$F3983)+(1-MIN(1,$H$50*$C3983))*(1-MIN(1,Inputs!$G$6*$D3983)*churn_nonbuyers)*(ic*Inputs!$C$6+fee_wd*Inputs!$E$6*(1-$B3983)+fee_fx*Inputs!$D$6-cost_acc-cost_wd*Inputs!$E$6*(1-$B3983)-cost_fx*Inputs!$D$6))</f>
        <v>207136.106753318</v>
      </c>
      <c r="H3983" s="0" t="n">
        <f aca="false">12*Inputs!$B$7*(MIN(1,$H$51*$C3983)*(ic*Inputs!$C$7+pE+fee_fx*Inputs!$D$7-cost_acc-cost_wd*Inputs!$E$7*$E3983-cost_fx*Inputs!$D$7-$F3983)+(1-MIN(1,$H$51*$C3983))*(1-MIN(1,Inputs!$G$7*$D3983)*churn_nonbuyers)*(ic*Inputs!$C$7+fee_wd*Inputs!$E$7*(1-$B3983)+fee_fx*Inputs!$D$7-cost_acc-cost_wd*Inputs!$E$7*(1-$B3983)-cost_fx*Inputs!$D$7))</f>
        <v>389777.697374259</v>
      </c>
      <c r="I3983" s="0" t="n">
        <f aca="false">12*Inputs!$B$8*(MIN(1,$H$52*$C3983)*(ic*Inputs!$C$8+pT-cost_acc-cost_wd*Inputs!$E$8-cost_fx*Inputs!$D$8-cost_ins)+(1-MIN(1,$H$52*$C3983))*(1-MIN(1,Inputs!$G$8*$D3983)*churn_nonbuyers)*(ic*Inputs!$C$8+fee_wd*Inputs!$E$8*(1-$B3983)+fee_fx*Inputs!$D$8-cost_acc-cost_wd*Inputs!$E$8*(1-$B3983)-cost_fx*Inputs!$D$8))</f>
        <v>172583.611981521</v>
      </c>
      <c r="J3983" s="0" t="n">
        <f aca="false">G3983+H3983+I3983-fixed</f>
        <v>69497.416109098</v>
      </c>
      <c r="K3983" s="0" t="n">
        <f aca="false">12*Inputs!$B$6*(1-MIN(1,Inputs!$G$6*$D3983)*churn_nonbuyers)*(ic*Inputs!$C$6+fee_wd*Inputs!$E$6*(1-$B3983)+fee_fx*Inputs!$D$6-cost_acc-cost_wd*Inputs!$E$6*(1-$B3983)-cost_fx*Inputs!$D$6)</f>
        <v>156541.704939857</v>
      </c>
      <c r="L3983" s="0" t="n">
        <f aca="false">12*Inputs!$B$7*(1-MIN(1,Inputs!$G$7*$D3983)*churn_nonbuyers)*(ic*Inputs!$C$7+fee_wd*Inputs!$E$7*(1-$B3983)+fee_fx*Inputs!$D$7-cost_acc-cost_wd*Inputs!$E$7*(1-$B3983)-cost_fx*Inputs!$D$7)</f>
        <v>355304.611859914</v>
      </c>
      <c r="M3983" s="0" t="n">
        <f aca="false">12*Inputs!$B$8*(1-MIN(1,Inputs!$G$8*$D3983)*churn_nonbuyers)*(ic*Inputs!$C$8+fee_wd*Inputs!$E$8*(1-$B3983)+fee_fx*Inputs!$D$8-cost_acc-cost_wd*Inputs!$E$8*(1-$B3983)-cost_fx*Inputs!$D$8)</f>
        <v>87025.0792659984</v>
      </c>
      <c r="N3983" s="0" t="n">
        <f aca="false">K3983+L3983+I3983-fixed</f>
        <v>-15570.0712187084</v>
      </c>
      <c r="O3983" s="0" t="n">
        <f aca="false">K3983+L3983+M3983-fixed</f>
        <v>-101128.603934231</v>
      </c>
      <c r="P3983" s="0" t="n">
        <f aca="false">12*Inputs!$B$6*(1-MIN(1,Inputs!$F$6*$D3983))*(ic*Inputs!$C$6+flat_fee-cost_acc-cost_wd*Inputs!$E$6*$E3983-cost_fx*Inputs!$D$6)+12*Inputs!$B$7*(1-MIN(1,Inputs!$F$7*$D3983))*(ic*Inputs!$C$7+flat_fee-cost_acc-cost_wd*Inputs!$E$7*$E3983-cost_fx*Inputs!$D$7)+12*Inputs!$B$8*(1-MIN(1,Inputs!$F$8*$D3983))*(ic*Inputs!$C$8+flat_fee-cost_acc-cost_wd*Inputs!$E$8*$E3983-cost_fx*Inputs!$D$8)-fixed</f>
        <v>-45661.87375432</v>
      </c>
    </row>
    <row r="3984" customFormat="false" ht="15" hidden="false" customHeight="false" outlineLevel="0" collapsed="false">
      <c r="A3984" s="0" t="n">
        <v>3919</v>
      </c>
      <c r="B3984" s="0" t="n">
        <v>0.246411</v>
      </c>
      <c r="C3984" s="0" t="n">
        <v>1.024323</v>
      </c>
      <c r="D3984" s="0" t="n">
        <v>0.721802</v>
      </c>
      <c r="E3984" s="0" t="n">
        <v>1.045367</v>
      </c>
      <c r="F3984" s="0" t="n">
        <v>0.056423</v>
      </c>
      <c r="G3984" s="0" t="n">
        <f aca="false">12*Inputs!$B$6*(MIN(1,$H$50*$C3984)*(ic*Inputs!$C$6+pS+fee_fx*Inputs!$D$6-cost_acc-cost_wd*Inputs!$E$6*$E3984-cost_fx*Inputs!$D$6-$F3984)+(1-MIN(1,$H$50*$C3984))*(1-MIN(1,Inputs!$G$6*$D3984)*churn_nonbuyers)*(ic*Inputs!$C$6+fee_wd*Inputs!$E$6*(1-$B3984)+fee_fx*Inputs!$D$6-cost_acc-cost_wd*Inputs!$E$6*(1-$B3984)-cost_fx*Inputs!$D$6))</f>
        <v>219883.338133545</v>
      </c>
      <c r="H3984" s="0" t="n">
        <f aca="false">12*Inputs!$B$7*(MIN(1,$H$51*$C3984)*(ic*Inputs!$C$7+pE+fee_fx*Inputs!$D$7-cost_acc-cost_wd*Inputs!$E$7*$E3984-cost_fx*Inputs!$D$7-$F3984)+(1-MIN(1,$H$51*$C3984))*(1-MIN(1,Inputs!$G$7*$D3984)*churn_nonbuyers)*(ic*Inputs!$C$7+fee_wd*Inputs!$E$7*(1-$B3984)+fee_fx*Inputs!$D$7-cost_acc-cost_wd*Inputs!$E$7*(1-$B3984)-cost_fx*Inputs!$D$7))</f>
        <v>427283.828642594</v>
      </c>
      <c r="I3984" s="0" t="n">
        <f aca="false">12*Inputs!$B$8*(MIN(1,$H$52*$C3984)*(ic*Inputs!$C$8+pT-cost_acc-cost_wd*Inputs!$E$8-cost_fx*Inputs!$D$8-cost_ins)+(1-MIN(1,$H$52*$C3984))*(1-MIN(1,Inputs!$G$8*$D3984)*churn_nonbuyers)*(ic*Inputs!$C$8+fee_wd*Inputs!$E$8*(1-$B3984)+fee_fx*Inputs!$D$8-cost_acc-cost_wd*Inputs!$E$8*(1-$B3984)-cost_fx*Inputs!$D$8))</f>
        <v>191689.538403526</v>
      </c>
      <c r="J3984" s="0" t="n">
        <f aca="false">G3984+H3984+I3984-fixed</f>
        <v>138856.705179665</v>
      </c>
      <c r="K3984" s="0" t="n">
        <f aca="false">12*Inputs!$B$6*(1-MIN(1,Inputs!$G$6*$D3984)*churn_nonbuyers)*(ic*Inputs!$C$6+fee_wd*Inputs!$E$6*(1-$B3984)+fee_fx*Inputs!$D$6-cost_acc-cost_wd*Inputs!$E$6*(1-$B3984)-cost_fx*Inputs!$D$6)</f>
        <v>160121.643498878</v>
      </c>
      <c r="L3984" s="0" t="n">
        <f aca="false">12*Inputs!$B$7*(1-MIN(1,Inputs!$G$7*$D3984)*churn_nonbuyers)*(ic*Inputs!$C$7+fee_wd*Inputs!$E$7*(1-$B3984)+fee_fx*Inputs!$D$7-cost_acc-cost_wd*Inputs!$E$7*(1-$B3984)-cost_fx*Inputs!$D$7)</f>
        <v>359754.254003327</v>
      </c>
      <c r="M3984" s="0" t="n">
        <f aca="false">12*Inputs!$B$8*(1-MIN(1,Inputs!$G$8*$D3984)*churn_nonbuyers)*(ic*Inputs!$C$8+fee_wd*Inputs!$E$8*(1-$B3984)+fee_fx*Inputs!$D$8-cost_acc-cost_wd*Inputs!$E$8*(1-$B3984)-cost_fx*Inputs!$D$8)</f>
        <v>155631.045448099</v>
      </c>
      <c r="N3984" s="0" t="n">
        <f aca="false">K3984+L3984+I3984-fixed</f>
        <v>11565.4359057314</v>
      </c>
      <c r="O3984" s="0" t="n">
        <f aca="false">K3984+L3984+M3984-fixed</f>
        <v>-24493.0570496952</v>
      </c>
      <c r="P3984" s="0" t="n">
        <f aca="false">12*Inputs!$B$6*(1-MIN(1,Inputs!$F$6*$D3984))*(ic*Inputs!$C$6+flat_fee-cost_acc-cost_wd*Inputs!$E$6*$E3984-cost_fx*Inputs!$D$6)+12*Inputs!$B$7*(1-MIN(1,Inputs!$F$7*$D3984))*(ic*Inputs!$C$7+flat_fee-cost_acc-cost_wd*Inputs!$E$7*$E3984-cost_fx*Inputs!$D$7)+12*Inputs!$B$8*(1-MIN(1,Inputs!$F$8*$D3984))*(ic*Inputs!$C$8+flat_fee-cost_acc-cost_wd*Inputs!$E$8*$E3984-cost_fx*Inputs!$D$8)-fixed</f>
        <v>204728.05566416</v>
      </c>
    </row>
    <row r="3985" customFormat="false" ht="15" hidden="false" customHeight="false" outlineLevel="0" collapsed="false">
      <c r="A3985" s="0" t="n">
        <v>3920</v>
      </c>
      <c r="B3985" s="0" t="n">
        <v>0.464523</v>
      </c>
      <c r="C3985" s="0" t="n">
        <v>0.814011</v>
      </c>
      <c r="D3985" s="0" t="n">
        <v>1.8814</v>
      </c>
      <c r="E3985" s="0" t="n">
        <v>1.180452</v>
      </c>
      <c r="F3985" s="0" t="n">
        <v>0.118615</v>
      </c>
      <c r="G3985" s="0" t="n">
        <f aca="false">12*Inputs!$B$6*(MIN(1,$H$50*$C3985)*(ic*Inputs!$C$6+pS+fee_fx*Inputs!$D$6-cost_acc-cost_wd*Inputs!$E$6*$E3985-cost_fx*Inputs!$D$6-$F3985)+(1-MIN(1,$H$50*$C3985))*(1-MIN(1,Inputs!$G$6*$D3985)*churn_nonbuyers)*(ic*Inputs!$C$6+fee_wd*Inputs!$E$6*(1-$B3985)+fee_fx*Inputs!$D$6-cost_acc-cost_wd*Inputs!$E$6*(1-$B3985)-cost_fx*Inputs!$D$6))</f>
        <v>168308.417301339</v>
      </c>
      <c r="H3985" s="0" t="n">
        <f aca="false">12*Inputs!$B$7*(MIN(1,$H$51*$C3985)*(ic*Inputs!$C$7+pE+fee_fx*Inputs!$D$7-cost_acc-cost_wd*Inputs!$E$7*$E3985-cost_fx*Inputs!$D$7-$F3985)+(1-MIN(1,$H$51*$C3985))*(1-MIN(1,Inputs!$G$7*$D3985)*churn_nonbuyers)*(ic*Inputs!$C$7+fee_wd*Inputs!$E$7*(1-$B3985)+fee_fx*Inputs!$D$7-cost_acc-cost_wd*Inputs!$E$7*(1-$B3985)-cost_fx*Inputs!$D$7))</f>
        <v>369222.399886164</v>
      </c>
      <c r="I3985" s="0" t="n">
        <f aca="false">12*Inputs!$B$8*(MIN(1,$H$52*$C3985)*(ic*Inputs!$C$8+pT-cost_acc-cost_wd*Inputs!$E$8-cost_fx*Inputs!$D$8-cost_ins)+(1-MIN(1,$H$52*$C3985))*(1-MIN(1,Inputs!$G$8*$D3985)*churn_nonbuyers)*(ic*Inputs!$C$8+fee_wd*Inputs!$E$8*(1-$B3985)+fee_fx*Inputs!$D$8-cost_acc-cost_wd*Inputs!$E$8*(1-$B3985)-cost_fx*Inputs!$D$8))</f>
        <v>117334.801584</v>
      </c>
      <c r="J3985" s="0" t="n">
        <f aca="false">G3985+H3985+I3985-fixed</f>
        <v>-45134.3812284969</v>
      </c>
      <c r="K3985" s="0" t="n">
        <f aca="false">12*Inputs!$B$6*(1-MIN(1,Inputs!$G$6*$D3985)*churn_nonbuyers)*(ic*Inputs!$C$6+fee_wd*Inputs!$E$6*(1-$B3985)+fee_fx*Inputs!$D$6-cost_acc-cost_wd*Inputs!$E$6*(1-$B3985)-cost_fx*Inputs!$D$6)</f>
        <v>122036.64171984</v>
      </c>
      <c r="L3985" s="0" t="n">
        <f aca="false">12*Inputs!$B$7*(1-MIN(1,Inputs!$G$7*$D3985)*churn_nonbuyers)*(ic*Inputs!$C$7+fee_wd*Inputs!$E$7*(1-$B3985)+fee_fx*Inputs!$D$7-cost_acc-cost_wd*Inputs!$E$7*(1-$B3985)-cost_fx*Inputs!$D$7)</f>
        <v>317326.753031904</v>
      </c>
      <c r="M3985" s="0" t="n">
        <f aca="false">12*Inputs!$B$8*(1-MIN(1,Inputs!$G$8*$D3985)*churn_nonbuyers)*(ic*Inputs!$C$8+fee_wd*Inputs!$E$8*(1-$B3985)+fee_fx*Inputs!$D$8-cost_acc-cost_wd*Inputs!$E$8*(1-$B3985)-cost_fx*Inputs!$D$8)</f>
        <v>0</v>
      </c>
      <c r="N3985" s="0" t="n">
        <f aca="false">K3985+L3985+I3985-fixed</f>
        <v>-143301.803664256</v>
      </c>
      <c r="O3985" s="0" t="n">
        <f aca="false">K3985+L3985+M3985-fixed</f>
        <v>-260636.605248256</v>
      </c>
      <c r="P3985" s="0" t="n">
        <f aca="false">12*Inputs!$B$6*(1-MIN(1,Inputs!$F$6*$D3985))*(ic*Inputs!$C$6+flat_fee-cost_acc-cost_wd*Inputs!$E$6*$E3985-cost_fx*Inputs!$D$6)+12*Inputs!$B$7*(1-MIN(1,Inputs!$F$7*$D3985))*(ic*Inputs!$C$7+flat_fee-cost_acc-cost_wd*Inputs!$E$7*$E3985-cost_fx*Inputs!$D$7)+12*Inputs!$B$8*(1-MIN(1,Inputs!$F$8*$D3985))*(ic*Inputs!$C$8+flat_fee-cost_acc-cost_wd*Inputs!$E$8*$E3985-cost_fx*Inputs!$D$8)-fixed</f>
        <v>-439975.57754752</v>
      </c>
    </row>
    <row r="3986" customFormat="false" ht="15" hidden="false" customHeight="false" outlineLevel="0" collapsed="false">
      <c r="A3986" s="0" t="n">
        <v>3921</v>
      </c>
      <c r="B3986" s="0" t="n">
        <v>0.132975</v>
      </c>
      <c r="C3986" s="0" t="n">
        <v>0.991791</v>
      </c>
      <c r="D3986" s="0" t="n">
        <v>1.756723</v>
      </c>
      <c r="E3986" s="0" t="n">
        <v>1.180258</v>
      </c>
      <c r="F3986" s="0" t="n">
        <v>0.374434</v>
      </c>
      <c r="G3986" s="0" t="n">
        <f aca="false">12*Inputs!$B$6*(MIN(1,$H$50*$C3986)*(ic*Inputs!$C$6+pS+fee_fx*Inputs!$D$6-cost_acc-cost_wd*Inputs!$E$6*$E3986-cost_fx*Inputs!$D$6-$F3986)+(1-MIN(1,$H$50*$C3986))*(1-MIN(1,Inputs!$G$6*$D3986)*churn_nonbuyers)*(ic*Inputs!$C$6+fee_wd*Inputs!$E$6*(1-$B3986)+fee_fx*Inputs!$D$6-cost_acc-cost_wd*Inputs!$E$6*(1-$B3986)-cost_fx*Inputs!$D$6))</f>
        <v>213440.055096894</v>
      </c>
      <c r="H3986" s="0" t="n">
        <f aca="false">12*Inputs!$B$7*(MIN(1,$H$51*$C3986)*(ic*Inputs!$C$7+pE+fee_fx*Inputs!$D$7-cost_acc-cost_wd*Inputs!$E$7*$E3986-cost_fx*Inputs!$D$7-$F3986)+(1-MIN(1,$H$51*$C3986))*(1-MIN(1,Inputs!$G$7*$D3986)*churn_nonbuyers)*(ic*Inputs!$C$7+fee_wd*Inputs!$E$7*(1-$B3986)+fee_fx*Inputs!$D$7-cost_acc-cost_wd*Inputs!$E$7*(1-$B3986)-cost_fx*Inputs!$D$7))</f>
        <v>394007.805242667</v>
      </c>
      <c r="I3986" s="0" t="n">
        <f aca="false">12*Inputs!$B$8*(MIN(1,$H$52*$C3986)*(ic*Inputs!$C$8+pT-cost_acc-cost_wd*Inputs!$E$8-cost_fx*Inputs!$D$8-cost_ins)+(1-MIN(1,$H$52*$C3986))*(1-MIN(1,Inputs!$G$8*$D3986)*churn_nonbuyers)*(ic*Inputs!$C$8+fee_wd*Inputs!$E$8*(1-$B3986)+fee_fx*Inputs!$D$8-cost_acc-cost_wd*Inputs!$E$8*(1-$B3986)-cost_fx*Inputs!$D$8))</f>
        <v>142960.721904</v>
      </c>
      <c r="J3986" s="0" t="n">
        <f aca="false">G3986+H3986+I3986-fixed</f>
        <v>50408.582243561</v>
      </c>
      <c r="K3986" s="0" t="n">
        <f aca="false">12*Inputs!$B$6*(1-MIN(1,Inputs!$G$6*$D3986)*churn_nonbuyers)*(ic*Inputs!$C$6+fee_wd*Inputs!$E$6*(1-$B3986)+fee_fx*Inputs!$D$6-cost_acc-cost_wd*Inputs!$E$6*(1-$B3986)-cost_fx*Inputs!$D$6)</f>
        <v>166425.75389466</v>
      </c>
      <c r="L3986" s="0" t="n">
        <f aca="false">12*Inputs!$B$7*(1-MIN(1,Inputs!$G$7*$D3986)*churn_nonbuyers)*(ic*Inputs!$C$7+fee_wd*Inputs!$E$7*(1-$B3986)+fee_fx*Inputs!$D$7-cost_acc-cost_wd*Inputs!$E$7*(1-$B3986)-cost_fx*Inputs!$D$7)</f>
        <v>363811.431632796</v>
      </c>
      <c r="M3986" s="0" t="n">
        <f aca="false">12*Inputs!$B$8*(1-MIN(1,Inputs!$G$8*$D3986)*churn_nonbuyers)*(ic*Inputs!$C$8+fee_wd*Inputs!$E$8*(1-$B3986)+fee_fx*Inputs!$D$8-cost_acc-cost_wd*Inputs!$E$8*(1-$B3986)-cost_fx*Inputs!$D$8)</f>
        <v>0</v>
      </c>
      <c r="N3986" s="0" t="n">
        <f aca="false">K3986+L3986+I3986-fixed</f>
        <v>-26802.092568544</v>
      </c>
      <c r="O3986" s="0" t="n">
        <f aca="false">K3986+L3986+M3986-fixed</f>
        <v>-169762.814472544</v>
      </c>
      <c r="P3986" s="0" t="n">
        <f aca="false">12*Inputs!$B$6*(1-MIN(1,Inputs!$F$6*$D3986))*(ic*Inputs!$C$6+flat_fee-cost_acc-cost_wd*Inputs!$E$6*$E3986-cost_fx*Inputs!$D$6)+12*Inputs!$B$7*(1-MIN(1,Inputs!$F$7*$D3986))*(ic*Inputs!$C$7+flat_fee-cost_acc-cost_wd*Inputs!$E$7*$E3986-cost_fx*Inputs!$D$7)+12*Inputs!$B$8*(1-MIN(1,Inputs!$F$8*$D3986))*(ic*Inputs!$C$8+flat_fee-cost_acc-cost_wd*Inputs!$E$8*$E3986-cost_fx*Inputs!$D$8)-fixed</f>
        <v>-401399.45405584</v>
      </c>
    </row>
    <row r="3987" customFormat="false" ht="15" hidden="false" customHeight="false" outlineLevel="0" collapsed="false">
      <c r="A3987" s="0" t="n">
        <v>3922</v>
      </c>
      <c r="B3987" s="0" t="n">
        <v>0.104414</v>
      </c>
      <c r="C3987" s="0" t="n">
        <v>0.826251</v>
      </c>
      <c r="D3987" s="0" t="n">
        <v>1.110884</v>
      </c>
      <c r="E3987" s="0" t="n">
        <v>1.248457</v>
      </c>
      <c r="F3987" s="0" t="n">
        <v>0.127588</v>
      </c>
      <c r="G3987" s="0" t="n">
        <f aca="false">12*Inputs!$B$6*(MIN(1,$H$50*$C3987)*(ic*Inputs!$C$6+pS+fee_fx*Inputs!$D$6-cost_acc-cost_wd*Inputs!$E$6*$E3987-cost_fx*Inputs!$D$6-$F3987)+(1-MIN(1,$H$50*$C3987))*(1-MIN(1,Inputs!$G$6*$D3987)*churn_nonbuyers)*(ic*Inputs!$C$6+fee_wd*Inputs!$E$6*(1-$B3987)+fee_fx*Inputs!$D$6-cost_acc-cost_wd*Inputs!$E$6*(1-$B3987)-cost_fx*Inputs!$D$6))</f>
        <v>218123.623882364</v>
      </c>
      <c r="H3987" s="0" t="n">
        <f aca="false">12*Inputs!$B$7*(MIN(1,$H$51*$C3987)*(ic*Inputs!$C$7+pE+fee_fx*Inputs!$D$7-cost_acc-cost_wd*Inputs!$E$7*$E3987-cost_fx*Inputs!$D$7-$F3987)+(1-MIN(1,$H$51*$C3987))*(1-MIN(1,Inputs!$G$7*$D3987)*churn_nonbuyers)*(ic*Inputs!$C$7+fee_wd*Inputs!$E$7*(1-$B3987)+fee_fx*Inputs!$D$7-cost_acc-cost_wd*Inputs!$E$7*(1-$B3987)-cost_fx*Inputs!$D$7))</f>
        <v>401867.703597987</v>
      </c>
      <c r="I3987" s="0" t="n">
        <f aca="false">12*Inputs!$B$8*(MIN(1,$H$52*$C3987)*(ic*Inputs!$C$8+pT-cost_acc-cost_wd*Inputs!$E$8-cost_fx*Inputs!$D$8-cost_ins)+(1-MIN(1,$H$52*$C3987))*(1-MIN(1,Inputs!$G$8*$D3987)*churn_nonbuyers)*(ic*Inputs!$C$8+fee_wd*Inputs!$E$8*(1-$B3987)+fee_fx*Inputs!$D$8-cost_acc-cost_wd*Inputs!$E$8*(1-$B3987)-cost_fx*Inputs!$D$8))</f>
        <v>149232.898545143</v>
      </c>
      <c r="J3987" s="0" t="n">
        <f aca="false">G3987+H3987+I3987-fixed</f>
        <v>69224.2260254941</v>
      </c>
      <c r="K3987" s="0" t="n">
        <f aca="false">12*Inputs!$B$6*(1-MIN(1,Inputs!$G$6*$D3987)*churn_nonbuyers)*(ic*Inputs!$C$6+fee_wd*Inputs!$E$6*(1-$B3987)+fee_fx*Inputs!$D$6-cost_acc-cost_wd*Inputs!$E$6*(1-$B3987)-cost_fx*Inputs!$D$6)</f>
        <v>176201.814542227</v>
      </c>
      <c r="L3987" s="0" t="n">
        <f aca="false">12*Inputs!$B$7*(1-MIN(1,Inputs!$G$7*$D3987)*churn_nonbuyers)*(ic*Inputs!$C$7+fee_wd*Inputs!$E$7*(1-$B3987)+fee_fx*Inputs!$D$7-cost_acc-cost_wd*Inputs!$E$7*(1-$B3987)-cost_fx*Inputs!$D$7)</f>
        <v>375228.215893336</v>
      </c>
      <c r="M3987" s="0" t="n">
        <f aca="false">12*Inputs!$B$8*(1-MIN(1,Inputs!$G$8*$D3987)*churn_nonbuyers)*(ic*Inputs!$C$8+fee_wd*Inputs!$E$8*(1-$B3987)+fee_fx*Inputs!$D$8-cost_acc-cost_wd*Inputs!$E$8*(1-$B3987)-cost_fx*Inputs!$D$8)</f>
        <v>71470.6775703936</v>
      </c>
      <c r="N3987" s="0" t="n">
        <f aca="false">K3987+L3987+I3987-fixed</f>
        <v>662.928980706492</v>
      </c>
      <c r="O3987" s="0" t="n">
        <f aca="false">K3987+L3987+M3987-fixed</f>
        <v>-77099.2919940428</v>
      </c>
      <c r="P3987" s="0" t="n">
        <f aca="false">12*Inputs!$B$6*(1-MIN(1,Inputs!$F$6*$D3987))*(ic*Inputs!$C$6+flat_fee-cost_acc-cost_wd*Inputs!$E$6*$E3987-cost_fx*Inputs!$D$6)+12*Inputs!$B$7*(1-MIN(1,Inputs!$F$7*$D3987))*(ic*Inputs!$C$7+flat_fee-cost_acc-cost_wd*Inputs!$E$7*$E3987-cost_fx*Inputs!$D$7)+12*Inputs!$B$8*(1-MIN(1,Inputs!$F$8*$D3987))*(ic*Inputs!$C$8+flat_fee-cost_acc-cost_wd*Inputs!$E$8*$E3987-cost_fx*Inputs!$D$8)-fixed</f>
        <v>-92780.0389148799</v>
      </c>
    </row>
    <row r="3988" customFormat="false" ht="15" hidden="false" customHeight="false" outlineLevel="0" collapsed="false">
      <c r="A3988" s="0" t="n">
        <v>3923</v>
      </c>
      <c r="B3988" s="0" t="n">
        <v>0.125656</v>
      </c>
      <c r="C3988" s="0" t="n">
        <v>1.011847</v>
      </c>
      <c r="D3988" s="0" t="n">
        <v>1.019004</v>
      </c>
      <c r="E3988" s="0" t="n">
        <v>1.318381</v>
      </c>
      <c r="F3988" s="0" t="n">
        <v>0.106483</v>
      </c>
      <c r="G3988" s="0" t="n">
        <f aca="false">12*Inputs!$B$6*(MIN(1,$H$50*$C3988)*(ic*Inputs!$C$6+pS+fee_fx*Inputs!$D$6-cost_acc-cost_wd*Inputs!$E$6*$E3988-cost_fx*Inputs!$D$6-$F3988)+(1-MIN(1,$H$50*$C3988))*(1-MIN(1,Inputs!$G$6*$D3988)*churn_nonbuyers)*(ic*Inputs!$C$6+fee_wd*Inputs!$E$6*(1-$B3988)+fee_fx*Inputs!$D$6-cost_acc-cost_wd*Inputs!$E$6*(1-$B3988)-cost_fx*Inputs!$D$6))</f>
        <v>224521.853677152</v>
      </c>
      <c r="H3988" s="0" t="n">
        <f aca="false">12*Inputs!$B$7*(MIN(1,$H$51*$C3988)*(ic*Inputs!$C$7+pE+fee_fx*Inputs!$D$7-cost_acc-cost_wd*Inputs!$E$7*$E3988-cost_fx*Inputs!$D$7-$F3988)+(1-MIN(1,$H$51*$C3988))*(1-MIN(1,Inputs!$G$7*$D3988)*churn_nonbuyers)*(ic*Inputs!$C$7+fee_wd*Inputs!$E$7*(1-$B3988)+fee_fx*Inputs!$D$7-cost_acc-cost_wd*Inputs!$E$7*(1-$B3988)-cost_fx*Inputs!$D$7))</f>
        <v>399802.693207766</v>
      </c>
      <c r="I3988" s="0" t="n">
        <f aca="false">12*Inputs!$B$8*(MIN(1,$H$52*$C3988)*(ic*Inputs!$C$8+pT-cost_acc-cost_wd*Inputs!$E$8-cost_fx*Inputs!$D$8-cost_ins)+(1-MIN(1,$H$52*$C3988))*(1-MIN(1,Inputs!$G$8*$D3988)*churn_nonbuyers)*(ic*Inputs!$C$8+fee_wd*Inputs!$E$8*(1-$B3988)+fee_fx*Inputs!$D$8-cost_acc-cost_wd*Inputs!$E$8*(1-$B3988)-cost_fx*Inputs!$D$8))</f>
        <v>172644.608032257</v>
      </c>
      <c r="J3988" s="0" t="n">
        <f aca="false">G3988+H3988+I3988-fixed</f>
        <v>96969.1549171748</v>
      </c>
      <c r="K3988" s="0" t="n">
        <f aca="false">12*Inputs!$B$6*(1-MIN(1,Inputs!$G$6*$D3988)*churn_nonbuyers)*(ic*Inputs!$C$6+fee_wd*Inputs!$E$6*(1-$B3988)+fee_fx*Inputs!$D$6-cost_acc-cost_wd*Inputs!$E$6*(1-$B3988)-cost_fx*Inputs!$D$6)</f>
        <v>174155.892239693</v>
      </c>
      <c r="L3988" s="0" t="n">
        <f aca="false">12*Inputs!$B$7*(1-MIN(1,Inputs!$G$7*$D3988)*churn_nonbuyers)*(ic*Inputs!$C$7+fee_wd*Inputs!$E$7*(1-$B3988)+fee_fx*Inputs!$D$7-cost_acc-cost_wd*Inputs!$E$7*(1-$B3988)-cost_fx*Inputs!$D$7)</f>
        <v>373332.813551816</v>
      </c>
      <c r="M3988" s="0" t="n">
        <f aca="false">12*Inputs!$B$8*(1-MIN(1,Inputs!$G$8*$D3988)*churn_nonbuyers)*(ic*Inputs!$C$8+fee_wd*Inputs!$E$8*(1-$B3988)+fee_fx*Inputs!$D$8-cost_acc-cost_wd*Inputs!$E$8*(1-$B3988)-cost_fx*Inputs!$D$8)</f>
        <v>91848.7553585664</v>
      </c>
      <c r="N3988" s="0" t="n">
        <f aca="false">K3988+L3988+I3988-fixed</f>
        <v>20133.3138237654</v>
      </c>
      <c r="O3988" s="0" t="n">
        <f aca="false">K3988+L3988+M3988-fixed</f>
        <v>-60662.538849925</v>
      </c>
      <c r="P3988" s="0" t="n">
        <f aca="false">12*Inputs!$B$6*(1-MIN(1,Inputs!$F$6*$D3988))*(ic*Inputs!$C$6+flat_fee-cost_acc-cost_wd*Inputs!$E$6*$E3988-cost_fx*Inputs!$D$6)+12*Inputs!$B$7*(1-MIN(1,Inputs!$F$7*$D3988))*(ic*Inputs!$C$7+flat_fee-cost_acc-cost_wd*Inputs!$E$7*$E3988-cost_fx*Inputs!$D$7)+12*Inputs!$B$8*(1-MIN(1,Inputs!$F$8*$D3988))*(ic*Inputs!$C$8+flat_fee-cost_acc-cost_wd*Inputs!$E$8*$E3988-cost_fx*Inputs!$D$8)-fixed</f>
        <v>-76333.35670624</v>
      </c>
    </row>
    <row r="3989" customFormat="false" ht="15" hidden="false" customHeight="false" outlineLevel="0" collapsed="false">
      <c r="A3989" s="0" t="n">
        <v>3924</v>
      </c>
      <c r="B3989" s="0" t="n">
        <v>0.325657</v>
      </c>
      <c r="C3989" s="0" t="n">
        <v>1.105922</v>
      </c>
      <c r="D3989" s="0" t="n">
        <v>1.507923</v>
      </c>
      <c r="E3989" s="0" t="n">
        <v>1.1162</v>
      </c>
      <c r="F3989" s="0" t="n">
        <v>0.27965</v>
      </c>
      <c r="G3989" s="0" t="n">
        <f aca="false">12*Inputs!$B$6*(MIN(1,$H$50*$C3989)*(ic*Inputs!$C$6+pS+fee_fx*Inputs!$D$6-cost_acc-cost_wd*Inputs!$E$6*$E3989-cost_fx*Inputs!$D$6-$F3989)+(1-MIN(1,$H$50*$C3989))*(1-MIN(1,Inputs!$G$6*$D3989)*churn_nonbuyers)*(ic*Inputs!$C$6+fee_wd*Inputs!$E$6*(1-$B3989)+fee_fx*Inputs!$D$6-cost_acc-cost_wd*Inputs!$E$6*(1-$B3989)-cost_fx*Inputs!$D$6))</f>
        <v>201581.987639509</v>
      </c>
      <c r="H3989" s="0" t="n">
        <f aca="false">12*Inputs!$B$7*(MIN(1,$H$51*$C3989)*(ic*Inputs!$C$7+pE+fee_fx*Inputs!$D$7-cost_acc-cost_wd*Inputs!$E$7*$E3989-cost_fx*Inputs!$D$7-$F3989)+(1-MIN(1,$H$51*$C3989))*(1-MIN(1,Inputs!$G$7*$D3989)*churn_nonbuyers)*(ic*Inputs!$C$7+fee_wd*Inputs!$E$7*(1-$B3989)+fee_fx*Inputs!$D$7-cost_acc-cost_wd*Inputs!$E$7*(1-$B3989)-cost_fx*Inputs!$D$7))</f>
        <v>398507.90659102</v>
      </c>
      <c r="I3989" s="0" t="n">
        <f aca="false">12*Inputs!$B$8*(MIN(1,$H$52*$C3989)*(ic*Inputs!$C$8+pT-cost_acc-cost_wd*Inputs!$E$8-cost_fx*Inputs!$D$8-cost_ins)+(1-MIN(1,$H$52*$C3989))*(1-MIN(1,Inputs!$G$8*$D3989)*churn_nonbuyers)*(ic*Inputs!$C$8+fee_wd*Inputs!$E$8*(1-$B3989)+fee_fx*Inputs!$D$8-cost_acc-cost_wd*Inputs!$E$8*(1-$B3989)-cost_fx*Inputs!$D$8))</f>
        <v>159412.020768</v>
      </c>
      <c r="J3989" s="0" t="n">
        <f aca="false">G3989+H3989+I3989-fixed</f>
        <v>59501.914998529</v>
      </c>
      <c r="K3989" s="0" t="n">
        <f aca="false">12*Inputs!$B$6*(1-MIN(1,Inputs!$G$6*$D3989)*churn_nonbuyers)*(ic*Inputs!$C$6+fee_wd*Inputs!$E$6*(1-$B3989)+fee_fx*Inputs!$D$6-cost_acc-cost_wd*Inputs!$E$6*(1-$B3989)-cost_fx*Inputs!$D$6)</f>
        <v>143041.201058959</v>
      </c>
      <c r="L3989" s="0" t="n">
        <f aca="false">12*Inputs!$B$7*(1-MIN(1,Inputs!$G$7*$D3989)*churn_nonbuyers)*(ic*Inputs!$C$7+fee_wd*Inputs!$E$7*(1-$B3989)+fee_fx*Inputs!$D$7-cost_acc-cost_wd*Inputs!$E$7*(1-$B3989)-cost_fx*Inputs!$D$7)</f>
        <v>340186.959131376</v>
      </c>
      <c r="M3989" s="0" t="n">
        <f aca="false">12*Inputs!$B$8*(1-MIN(1,Inputs!$G$8*$D3989)*churn_nonbuyers)*(ic*Inputs!$C$8+fee_wd*Inputs!$E$8*(1-$B3989)+fee_fx*Inputs!$D$8-cost_acc-cost_wd*Inputs!$E$8*(1-$B3989)-cost_fx*Inputs!$D$8)</f>
        <v>0</v>
      </c>
      <c r="N3989" s="0" t="n">
        <f aca="false">K3989+L3989+I3989-fixed</f>
        <v>-57359.8190416653</v>
      </c>
      <c r="O3989" s="0" t="n">
        <f aca="false">K3989+L3989+M3989-fixed</f>
        <v>-216771.839809665</v>
      </c>
      <c r="P3989" s="0" t="n">
        <f aca="false">12*Inputs!$B$6*(1-MIN(1,Inputs!$F$6*$D3989))*(ic*Inputs!$C$6+flat_fee-cost_acc-cost_wd*Inputs!$E$6*$E3989-cost_fx*Inputs!$D$6)+12*Inputs!$B$7*(1-MIN(1,Inputs!$F$7*$D3989))*(ic*Inputs!$C$7+flat_fee-cost_acc-cost_wd*Inputs!$E$7*$E3989-cost_fx*Inputs!$D$7)+12*Inputs!$B$8*(1-MIN(1,Inputs!$F$8*$D3989))*(ic*Inputs!$C$8+flat_fee-cost_acc-cost_wd*Inputs!$E$8*$E3989-cost_fx*Inputs!$D$8)-fixed</f>
        <v>-251993.44492</v>
      </c>
    </row>
    <row r="3990" customFormat="false" ht="15" hidden="false" customHeight="false" outlineLevel="0" collapsed="false">
      <c r="A3990" s="0" t="n">
        <v>3925</v>
      </c>
      <c r="B3990" s="0" t="n">
        <v>0.224543</v>
      </c>
      <c r="C3990" s="0" t="n">
        <v>1.08207</v>
      </c>
      <c r="D3990" s="0" t="n">
        <v>1.279982</v>
      </c>
      <c r="E3990" s="0" t="n">
        <v>1.197766</v>
      </c>
      <c r="F3990" s="0" t="n">
        <v>0.363517</v>
      </c>
      <c r="G3990" s="0" t="n">
        <f aca="false">12*Inputs!$B$6*(MIN(1,$H$50*$C3990)*(ic*Inputs!$C$6+pS+fee_fx*Inputs!$D$6-cost_acc-cost_wd*Inputs!$E$6*$E3990-cost_fx*Inputs!$D$6-$F3990)+(1-MIN(1,$H$50*$C3990))*(1-MIN(1,Inputs!$G$6*$D3990)*churn_nonbuyers)*(ic*Inputs!$C$6+fee_wd*Inputs!$E$6*(1-$B3990)+fee_fx*Inputs!$D$6-cost_acc-cost_wd*Inputs!$E$6*(1-$B3990)-cost_fx*Inputs!$D$6))</f>
        <v>210254.36709808</v>
      </c>
      <c r="H3990" s="0" t="n">
        <f aca="false">12*Inputs!$B$7*(MIN(1,$H$51*$C3990)*(ic*Inputs!$C$7+pE+fee_fx*Inputs!$D$7-cost_acc-cost_wd*Inputs!$E$7*$E3990-cost_fx*Inputs!$D$7-$F3990)+(1-MIN(1,$H$51*$C3990))*(1-MIN(1,Inputs!$G$7*$D3990)*churn_nonbuyers)*(ic*Inputs!$C$7+fee_wd*Inputs!$E$7*(1-$B3990)+fee_fx*Inputs!$D$7-cost_acc-cost_wd*Inputs!$E$7*(1-$B3990)-cost_fx*Inputs!$D$7))</f>
        <v>391178.365239836</v>
      </c>
      <c r="I3990" s="0" t="n">
        <f aca="false">12*Inputs!$B$8*(MIN(1,$H$52*$C3990)*(ic*Inputs!$C$8+pT-cost_acc-cost_wd*Inputs!$E$8-cost_fx*Inputs!$D$8-cost_ins)+(1-MIN(1,$H$52*$C3990))*(1-MIN(1,Inputs!$G$8*$D3990)*churn_nonbuyers)*(ic*Inputs!$C$8+fee_wd*Inputs!$E$8*(1-$B3990)+fee_fx*Inputs!$D$8-cost_acc-cost_wd*Inputs!$E$8*(1-$B3990)-cost_fx*Inputs!$D$8))</f>
        <v>163936.521950313</v>
      </c>
      <c r="J3990" s="0" t="n">
        <f aca="false">G3990+H3990+I3990-fixed</f>
        <v>65369.2542882283</v>
      </c>
      <c r="K3990" s="0" t="n">
        <f aca="false">12*Inputs!$B$6*(1-MIN(1,Inputs!$G$6*$D3990)*churn_nonbuyers)*(ic*Inputs!$C$6+fee_wd*Inputs!$E$6*(1-$B3990)+fee_fx*Inputs!$D$6-cost_acc-cost_wd*Inputs!$E$6*(1-$B3990)-cost_fx*Inputs!$D$6)</f>
        <v>158432.948627227</v>
      </c>
      <c r="L3990" s="0" t="n">
        <f aca="false">12*Inputs!$B$7*(1-MIN(1,Inputs!$G$7*$D3990)*churn_nonbuyers)*(ic*Inputs!$C$7+fee_wd*Inputs!$E$7*(1-$B3990)+fee_fx*Inputs!$D$7-cost_acc-cost_wd*Inputs!$E$7*(1-$B3990)-cost_fx*Inputs!$D$7)</f>
        <v>356624.761240336</v>
      </c>
      <c r="M3990" s="0" t="n">
        <f aca="false">12*Inputs!$B$8*(1-MIN(1,Inputs!$G$8*$D3990)*churn_nonbuyers)*(ic*Inputs!$C$8+fee_wd*Inputs!$E$8*(1-$B3990)+fee_fx*Inputs!$D$8-cost_acc-cost_wd*Inputs!$E$8*(1-$B3990)-cost_fx*Inputs!$D$8)</f>
        <v>32828.6581803936</v>
      </c>
      <c r="N3990" s="0" t="n">
        <f aca="false">K3990+L3990+I3990-fixed</f>
        <v>-21005.7681821238</v>
      </c>
      <c r="O3990" s="0" t="n">
        <f aca="false">K3990+L3990+M3990-fixed</f>
        <v>-152113.631952043</v>
      </c>
      <c r="P3990" s="0" t="n">
        <f aca="false">12*Inputs!$B$6*(1-MIN(1,Inputs!$F$6*$D3990))*(ic*Inputs!$C$6+flat_fee-cost_acc-cost_wd*Inputs!$E$6*$E3990-cost_fx*Inputs!$D$6)+12*Inputs!$B$7*(1-MIN(1,Inputs!$F$7*$D3990))*(ic*Inputs!$C$7+flat_fee-cost_acc-cost_wd*Inputs!$E$7*$E3990-cost_fx*Inputs!$D$7)+12*Inputs!$B$8*(1-MIN(1,Inputs!$F$8*$D3990))*(ic*Inputs!$C$8+flat_fee-cost_acc-cost_wd*Inputs!$E$8*$E3990-cost_fx*Inputs!$D$8)-fixed</f>
        <v>-159563.58044512</v>
      </c>
    </row>
    <row r="3991" customFormat="false" ht="15" hidden="false" customHeight="false" outlineLevel="0" collapsed="false">
      <c r="A3991" s="0" t="n">
        <v>3926</v>
      </c>
      <c r="B3991" s="0" t="n">
        <v>0.340178</v>
      </c>
      <c r="C3991" s="0" t="n">
        <v>1.01749</v>
      </c>
      <c r="D3991" s="0" t="n">
        <v>1.020256</v>
      </c>
      <c r="E3991" s="0" t="n">
        <v>1.148026</v>
      </c>
      <c r="F3991" s="0" t="n">
        <v>0.03532</v>
      </c>
      <c r="G3991" s="0" t="n">
        <f aca="false">12*Inputs!$B$6*(MIN(1,$H$50*$C3991)*(ic*Inputs!$C$6+pS+fee_fx*Inputs!$D$6-cost_acc-cost_wd*Inputs!$E$6*$E3991-cost_fx*Inputs!$D$6-$F3991)+(1-MIN(1,$H$50*$C3991))*(1-MIN(1,Inputs!$G$6*$D3991)*churn_nonbuyers)*(ic*Inputs!$C$6+fee_wd*Inputs!$E$6*(1-$B3991)+fee_fx*Inputs!$D$6-cost_acc-cost_wd*Inputs!$E$6*(1-$B3991)-cost_fx*Inputs!$D$6))</f>
        <v>203525.008695151</v>
      </c>
      <c r="H3991" s="0" t="n">
        <f aca="false">12*Inputs!$B$7*(MIN(1,$H$51*$C3991)*(ic*Inputs!$C$7+pE+fee_fx*Inputs!$D$7-cost_acc-cost_wd*Inputs!$E$7*$E3991-cost_fx*Inputs!$D$7-$F3991)+(1-MIN(1,$H$51*$C3991))*(1-MIN(1,Inputs!$G$7*$D3991)*churn_nonbuyers)*(ic*Inputs!$C$7+fee_wd*Inputs!$E$7*(1-$B3991)+fee_fx*Inputs!$D$7-cost_acc-cost_wd*Inputs!$E$7*(1-$B3991)-cost_fx*Inputs!$D$7))</f>
        <v>406322.655112926</v>
      </c>
      <c r="I3991" s="0" t="n">
        <f aca="false">12*Inputs!$B$8*(MIN(1,$H$52*$C3991)*(ic*Inputs!$C$8+pT-cost_acc-cost_wd*Inputs!$E$8-cost_fx*Inputs!$D$8-cost_ins)+(1-MIN(1,$H$52*$C3991))*(1-MIN(1,Inputs!$G$8*$D3991)*churn_nonbuyers)*(ic*Inputs!$C$8+fee_wd*Inputs!$E$8*(1-$B3991)+fee_fx*Inputs!$D$8-cost_acc-cost_wd*Inputs!$E$8*(1-$B3991)-cost_fx*Inputs!$D$8))</f>
        <v>172167.505740191</v>
      </c>
      <c r="J3991" s="0" t="n">
        <f aca="false">G3991+H3991+I3991-fixed</f>
        <v>82015.1695482682</v>
      </c>
      <c r="K3991" s="0" t="n">
        <f aca="false">12*Inputs!$B$6*(1-MIN(1,Inputs!$G$6*$D3991)*churn_nonbuyers)*(ic*Inputs!$C$6+fee_wd*Inputs!$E$6*(1-$B3991)+fee_fx*Inputs!$D$6-cost_acc-cost_wd*Inputs!$E$6*(1-$B3991)-cost_fx*Inputs!$D$6)</f>
        <v>144829.08176809</v>
      </c>
      <c r="L3991" s="0" t="n">
        <f aca="false">12*Inputs!$B$7*(1-MIN(1,Inputs!$G$7*$D3991)*churn_nonbuyers)*(ic*Inputs!$C$7+fee_wd*Inputs!$E$7*(1-$B3991)+fee_fx*Inputs!$D$7-cost_acc-cost_wd*Inputs!$E$7*(1-$B3991)-cost_fx*Inputs!$D$7)</f>
        <v>343372.687972854</v>
      </c>
      <c r="M3991" s="0" t="n">
        <f aca="false">12*Inputs!$B$8*(1-MIN(1,Inputs!$G$8*$D3991)*churn_nonbuyers)*(ic*Inputs!$C$8+fee_wd*Inputs!$E$8*(1-$B3991)+fee_fx*Inputs!$D$8-cost_acc-cost_wd*Inputs!$E$8*(1-$B3991)-cost_fx*Inputs!$D$8)</f>
        <v>88624.8716110848</v>
      </c>
      <c r="N3991" s="0" t="n">
        <f aca="false">K3991+L3991+I3991-fixed</f>
        <v>-39630.7245188656</v>
      </c>
      <c r="O3991" s="0" t="n">
        <f aca="false">K3991+L3991+M3991-fixed</f>
        <v>-123173.358647972</v>
      </c>
      <c r="P3991" s="0" t="n">
        <f aca="false">12*Inputs!$B$6*(1-MIN(1,Inputs!$F$6*$D3991))*(ic*Inputs!$C$6+flat_fee-cost_acc-cost_wd*Inputs!$E$6*$E3991-cost_fx*Inputs!$D$6)+12*Inputs!$B$7*(1-MIN(1,Inputs!$F$7*$D3991))*(ic*Inputs!$C$7+flat_fee-cost_acc-cost_wd*Inputs!$E$7*$E3991-cost_fx*Inputs!$D$7)+12*Inputs!$B$8*(1-MIN(1,Inputs!$F$8*$D3991))*(ic*Inputs!$C$8+flat_fee-cost_acc-cost_wd*Inputs!$E$8*$E3991-cost_fx*Inputs!$D$8)-fixed</f>
        <v>-4178.53805056005</v>
      </c>
    </row>
    <row r="3992" customFormat="false" ht="15" hidden="false" customHeight="false" outlineLevel="0" collapsed="false">
      <c r="A3992" s="0" t="n">
        <v>3927</v>
      </c>
      <c r="B3992" s="0" t="n">
        <v>0.157005</v>
      </c>
      <c r="C3992" s="0" t="n">
        <v>0.896131</v>
      </c>
      <c r="D3992" s="0" t="n">
        <v>0.82124</v>
      </c>
      <c r="E3992" s="0" t="n">
        <v>1.126739</v>
      </c>
      <c r="F3992" s="0" t="n">
        <v>0.125721</v>
      </c>
      <c r="G3992" s="0" t="n">
        <f aca="false">12*Inputs!$B$6*(MIN(1,$H$50*$C3992)*(ic*Inputs!$C$6+pS+fee_fx*Inputs!$D$6-cost_acc-cost_wd*Inputs!$E$6*$E3992-cost_fx*Inputs!$D$6-$F3992)+(1-MIN(1,$H$50*$C3992))*(1-MIN(1,Inputs!$G$6*$D3992)*churn_nonbuyers)*(ic*Inputs!$C$6+fee_wd*Inputs!$E$6*(1-$B3992)+fee_fx*Inputs!$D$6-cost_acc-cost_wd*Inputs!$E$6*(1-$B3992)-cost_fx*Inputs!$D$6))</f>
        <v>219987.447620083</v>
      </c>
      <c r="H3992" s="0" t="n">
        <f aca="false">12*Inputs!$B$7*(MIN(1,$H$51*$C3992)*(ic*Inputs!$C$7+pE+fee_fx*Inputs!$D$7-cost_acc-cost_wd*Inputs!$E$7*$E3992-cost_fx*Inputs!$D$7-$F3992)+(1-MIN(1,$H$51*$C3992))*(1-MIN(1,Inputs!$G$7*$D3992)*churn_nonbuyers)*(ic*Inputs!$C$7+fee_wd*Inputs!$E$7*(1-$B3992)+fee_fx*Inputs!$D$7-cost_acc-cost_wd*Inputs!$E$7*(1-$B3992)-cost_fx*Inputs!$D$7))</f>
        <v>414207.632478728</v>
      </c>
      <c r="I3992" s="0" t="n">
        <f aca="false">12*Inputs!$B$8*(MIN(1,$H$52*$C3992)*(ic*Inputs!$C$8+pT-cost_acc-cost_wd*Inputs!$E$8-cost_fx*Inputs!$D$8-cost_ins)+(1-MIN(1,$H$52*$C3992))*(1-MIN(1,Inputs!$G$8*$D3992)*churn_nonbuyers)*(ic*Inputs!$C$8+fee_wd*Inputs!$E$8*(1-$B3992)+fee_fx*Inputs!$D$8-cost_acc-cost_wd*Inputs!$E$8*(1-$B3992)-cost_fx*Inputs!$D$8))</f>
        <v>179695.941378943</v>
      </c>
      <c r="J3992" s="0" t="n">
        <f aca="false">G3992+H3992+I3992-fixed</f>
        <v>113891.021477754</v>
      </c>
      <c r="K3992" s="0" t="n">
        <f aca="false">12*Inputs!$B$6*(1-MIN(1,Inputs!$G$6*$D3992)*churn_nonbuyers)*(ic*Inputs!$C$6+fee_wd*Inputs!$E$6*(1-$B3992)+fee_fx*Inputs!$D$6-cost_acc-cost_wd*Inputs!$E$6*(1-$B3992)-cost_fx*Inputs!$D$6)</f>
        <v>171641.54006064</v>
      </c>
      <c r="L3992" s="0" t="n">
        <f aca="false">12*Inputs!$B$7*(1-MIN(1,Inputs!$G$7*$D3992)*churn_nonbuyers)*(ic*Inputs!$C$7+fee_wd*Inputs!$E$7*(1-$B3992)+fee_fx*Inputs!$D$7-cost_acc-cost_wd*Inputs!$E$7*(1-$B3992)-cost_fx*Inputs!$D$7)</f>
        <v>371214.576516384</v>
      </c>
      <c r="M3992" s="0" t="n">
        <f aca="false">12*Inputs!$B$8*(1-MIN(1,Inputs!$G$8*$D3992)*churn_nonbuyers)*(ic*Inputs!$C$8+fee_wd*Inputs!$E$8*(1-$B3992)+fee_fx*Inputs!$D$8-cost_acc-cost_wd*Inputs!$E$8*(1-$B3992)-cost_fx*Inputs!$D$8)</f>
        <v>135559.18801632</v>
      </c>
      <c r="N3992" s="0" t="n">
        <f aca="false">K3992+L3992+I3992-fixed</f>
        <v>22552.0579559669</v>
      </c>
      <c r="O3992" s="0" t="n">
        <f aca="false">K3992+L3992+M3992-fixed</f>
        <v>-21584.6954066561</v>
      </c>
      <c r="P3992" s="0" t="n">
        <f aca="false">12*Inputs!$B$6*(1-MIN(1,Inputs!$F$6*$D3992))*(ic*Inputs!$C$6+flat_fee-cost_acc-cost_wd*Inputs!$E$6*$E3992-cost_fx*Inputs!$D$6)+12*Inputs!$B$7*(1-MIN(1,Inputs!$F$7*$D3992))*(ic*Inputs!$C$7+flat_fee-cost_acc-cost_wd*Inputs!$E$7*$E3992-cost_fx*Inputs!$D$7)+12*Inputs!$B$8*(1-MIN(1,Inputs!$F$8*$D3992))*(ic*Inputs!$C$8+flat_fee-cost_acc-cost_wd*Inputs!$E$8*$E3992-cost_fx*Inputs!$D$8)-fixed</f>
        <v>111091.1140064</v>
      </c>
    </row>
    <row r="3993" customFormat="false" ht="15" hidden="false" customHeight="false" outlineLevel="0" collapsed="false">
      <c r="A3993" s="0" t="n">
        <v>3928</v>
      </c>
      <c r="B3993" s="0" t="n">
        <v>0.209081</v>
      </c>
      <c r="C3993" s="0" t="n">
        <v>0.730209</v>
      </c>
      <c r="D3993" s="0" t="n">
        <v>1.218436</v>
      </c>
      <c r="E3993" s="0" t="n">
        <v>1.184257</v>
      </c>
      <c r="F3993" s="0" t="n">
        <v>0.324063</v>
      </c>
      <c r="G3993" s="0" t="n">
        <f aca="false">12*Inputs!$B$6*(MIN(1,$H$50*$C3993)*(ic*Inputs!$C$6+pS+fee_fx*Inputs!$D$6-cost_acc-cost_wd*Inputs!$E$6*$E3993-cost_fx*Inputs!$D$6-$F3993)+(1-MIN(1,$H$50*$C3993))*(1-MIN(1,Inputs!$G$6*$D3993)*churn_nonbuyers)*(ic*Inputs!$C$6+fee_wd*Inputs!$E$6*(1-$B3993)+fee_fx*Inputs!$D$6-cost_acc-cost_wd*Inputs!$E$6*(1-$B3993)-cost_fx*Inputs!$D$6))</f>
        <v>196753.635738105</v>
      </c>
      <c r="H3993" s="0" t="n">
        <f aca="false">12*Inputs!$B$7*(MIN(1,$H$51*$C3993)*(ic*Inputs!$C$7+pE+fee_fx*Inputs!$D$7-cost_acc-cost_wd*Inputs!$E$7*$E3993-cost_fx*Inputs!$D$7-$F3993)+(1-MIN(1,$H$51*$C3993))*(1-MIN(1,Inputs!$G$7*$D3993)*churn_nonbuyers)*(ic*Inputs!$C$7+fee_wd*Inputs!$E$7*(1-$B3993)+fee_fx*Inputs!$D$7-cost_acc-cost_wd*Inputs!$E$7*(1-$B3993)-cost_fx*Inputs!$D$7))</f>
        <v>384741.580603623</v>
      </c>
      <c r="I3993" s="0" t="n">
        <f aca="false">12*Inputs!$B$8*(MIN(1,$H$52*$C3993)*(ic*Inputs!$C$8+pT-cost_acc-cost_wd*Inputs!$E$8-cost_fx*Inputs!$D$8-cost_ins)+(1-MIN(1,$H$52*$C3993))*(1-MIN(1,Inputs!$G$8*$D3993)*churn_nonbuyers)*(ic*Inputs!$C$8+fee_wd*Inputs!$E$8*(1-$B3993)+fee_fx*Inputs!$D$8-cost_acc-cost_wd*Inputs!$E$8*(1-$B3993)-cost_fx*Inputs!$D$8))</f>
        <v>128004.30516735</v>
      </c>
      <c r="J3993" s="0" t="n">
        <f aca="false">G3993+H3993+I3993-fixed</f>
        <v>9499.52150907775</v>
      </c>
      <c r="K3993" s="0" t="n">
        <f aca="false">12*Inputs!$B$6*(1-MIN(1,Inputs!$G$6*$D3993)*churn_nonbuyers)*(ic*Inputs!$C$6+fee_wd*Inputs!$E$6*(1-$B3993)+fee_fx*Inputs!$D$6-cost_acc-cost_wd*Inputs!$E$6*(1-$B3993)-cost_fx*Inputs!$D$6)</f>
        <v>161044.714204675</v>
      </c>
      <c r="L3993" s="0" t="n">
        <f aca="false">12*Inputs!$B$7*(1-MIN(1,Inputs!$G$7*$D3993)*churn_nonbuyers)*(ic*Inputs!$C$7+fee_wd*Inputs!$E$7*(1-$B3993)+fee_fx*Inputs!$D$7-cost_acc-cost_wd*Inputs!$E$7*(1-$B3993)-cost_fx*Inputs!$D$7)</f>
        <v>359454.661994805</v>
      </c>
      <c r="M3993" s="0" t="n">
        <f aca="false">12*Inputs!$B$8*(1-MIN(1,Inputs!$G$8*$D3993)*churn_nonbuyers)*(ic*Inputs!$C$8+fee_wd*Inputs!$E$8*(1-$B3993)+fee_fx*Inputs!$D$8-cost_acc-cost_wd*Inputs!$E$8*(1-$B3993)-cost_fx*Inputs!$D$8)</f>
        <v>46535.5157818176</v>
      </c>
      <c r="N3993" s="0" t="n">
        <f aca="false">K3993+L3993+I3993-fixed</f>
        <v>-51496.3186331699</v>
      </c>
      <c r="O3993" s="0" t="n">
        <f aca="false">K3993+L3993+M3993-fixed</f>
        <v>-132965.108018702</v>
      </c>
      <c r="P3993" s="0" t="n">
        <f aca="false">12*Inputs!$B$6*(1-MIN(1,Inputs!$F$6*$D3993))*(ic*Inputs!$C$6+flat_fee-cost_acc-cost_wd*Inputs!$E$6*$E3993-cost_fx*Inputs!$D$6)+12*Inputs!$B$7*(1-MIN(1,Inputs!$F$7*$D3993))*(ic*Inputs!$C$7+flat_fee-cost_acc-cost_wd*Inputs!$E$7*$E3993-cost_fx*Inputs!$D$7)+12*Inputs!$B$8*(1-MIN(1,Inputs!$F$8*$D3993))*(ic*Inputs!$C$8+flat_fee-cost_acc-cost_wd*Inputs!$E$8*$E3993-cost_fx*Inputs!$D$8)-fixed</f>
        <v>-122649.59371552</v>
      </c>
    </row>
    <row r="3994" customFormat="false" ht="15" hidden="false" customHeight="false" outlineLevel="0" collapsed="false">
      <c r="A3994" s="0" t="n">
        <v>3929</v>
      </c>
      <c r="B3994" s="0" t="n">
        <v>0.393602</v>
      </c>
      <c r="C3994" s="0" t="n">
        <v>0.917993</v>
      </c>
      <c r="D3994" s="0" t="n">
        <v>1.417899</v>
      </c>
      <c r="E3994" s="0" t="n">
        <v>1.198208</v>
      </c>
      <c r="F3994" s="0" t="n">
        <v>0.250451</v>
      </c>
      <c r="G3994" s="0" t="n">
        <f aca="false">12*Inputs!$B$6*(MIN(1,$H$50*$C3994)*(ic*Inputs!$C$6+pS+fee_fx*Inputs!$D$6-cost_acc-cost_wd*Inputs!$E$6*$E3994-cost_fx*Inputs!$D$6-$F3994)+(1-MIN(1,$H$50*$C3994))*(1-MIN(1,Inputs!$G$6*$D3994)*churn_nonbuyers)*(ic*Inputs!$C$6+fee_wd*Inputs!$E$6*(1-$B3994)+fee_fx*Inputs!$D$6-cost_acc-cost_wd*Inputs!$E$6*(1-$B3994)-cost_fx*Inputs!$D$6))</f>
        <v>182739.607325489</v>
      </c>
      <c r="H3994" s="0" t="n">
        <f aca="false">12*Inputs!$B$7*(MIN(1,$H$51*$C3994)*(ic*Inputs!$C$7+pE+fee_fx*Inputs!$D$7-cost_acc-cost_wd*Inputs!$E$7*$E3994-cost_fx*Inputs!$D$7-$F3994)+(1-MIN(1,$H$51*$C3994))*(1-MIN(1,Inputs!$G$7*$D3994)*churn_nonbuyers)*(ic*Inputs!$C$7+fee_wd*Inputs!$E$7*(1-$B3994)+fee_fx*Inputs!$D$7-cost_acc-cost_wd*Inputs!$E$7*(1-$B3994)-cost_fx*Inputs!$D$7))</f>
        <v>376149.712026583</v>
      </c>
      <c r="I3994" s="0" t="n">
        <f aca="false">12*Inputs!$B$8*(MIN(1,$H$52*$C3994)*(ic*Inputs!$C$8+pT-cost_acc-cost_wd*Inputs!$E$8-cost_fx*Inputs!$D$8-cost_ins)+(1-MIN(1,$H$52*$C3994))*(1-MIN(1,Inputs!$G$8*$D3994)*churn_nonbuyers)*(ic*Inputs!$C$8+fee_wd*Inputs!$E$8*(1-$B3994)+fee_fx*Inputs!$D$8-cost_acc-cost_wd*Inputs!$E$8*(1-$B3994)-cost_fx*Inputs!$D$8))</f>
        <v>133144.246881967</v>
      </c>
      <c r="J3994" s="0" t="n">
        <f aca="false">G3994+H3994+I3994-fixed</f>
        <v>-7966.43376596039</v>
      </c>
      <c r="K3994" s="0" t="n">
        <f aca="false">12*Inputs!$B$6*(1-MIN(1,Inputs!$G$6*$D3994)*churn_nonbuyers)*(ic*Inputs!$C$6+fee_wd*Inputs!$E$6*(1-$B3994)+fee_fx*Inputs!$D$6-cost_acc-cost_wd*Inputs!$E$6*(1-$B3994)-cost_fx*Inputs!$D$6)</f>
        <v>134647.122831826</v>
      </c>
      <c r="L3994" s="0" t="n">
        <f aca="false">12*Inputs!$B$7*(1-MIN(1,Inputs!$G$7*$D3994)*churn_nonbuyers)*(ic*Inputs!$C$7+fee_wd*Inputs!$E$7*(1-$B3994)+fee_fx*Inputs!$D$7-cost_acc-cost_wd*Inputs!$E$7*(1-$B3994)-cost_fx*Inputs!$D$7)</f>
        <v>331781.345347095</v>
      </c>
      <c r="M3994" s="0" t="n">
        <f aca="false">12*Inputs!$B$8*(1-MIN(1,Inputs!$G$8*$D3994)*churn_nonbuyers)*(ic*Inputs!$C$8+fee_wd*Inputs!$E$8*(1-$B3994)+fee_fx*Inputs!$D$8-cost_acc-cost_wd*Inputs!$E$8*(1-$B3994)-cost_fx*Inputs!$D$8)</f>
        <v>2297.29332185282</v>
      </c>
      <c r="N3994" s="0" t="n">
        <f aca="false">K3994+L3994+I3994-fixed</f>
        <v>-100427.284939111</v>
      </c>
      <c r="O3994" s="0" t="n">
        <f aca="false">K3994+L3994+M3994-fixed</f>
        <v>-231274.238499226</v>
      </c>
      <c r="P3994" s="0" t="n">
        <f aca="false">12*Inputs!$B$6*(1-MIN(1,Inputs!$F$6*$D3994))*(ic*Inputs!$C$6+flat_fee-cost_acc-cost_wd*Inputs!$E$6*$E3994-cost_fx*Inputs!$D$6)+12*Inputs!$B$7*(1-MIN(1,Inputs!$F$7*$D3994))*(ic*Inputs!$C$7+flat_fee-cost_acc-cost_wd*Inputs!$E$7*$E3994-cost_fx*Inputs!$D$7)+12*Inputs!$B$8*(1-MIN(1,Inputs!$F$8*$D3994))*(ic*Inputs!$C$8+flat_fee-cost_acc-cost_wd*Inputs!$E$8*$E3994-cost_fx*Inputs!$D$8)-fixed</f>
        <v>-230939.38127392</v>
      </c>
    </row>
    <row r="3995" customFormat="false" ht="15" hidden="false" customHeight="false" outlineLevel="0" collapsed="false">
      <c r="A3995" s="0" t="n">
        <v>3930</v>
      </c>
      <c r="B3995" s="0" t="n">
        <v>0.207049</v>
      </c>
      <c r="C3995" s="0" t="n">
        <v>0.871705</v>
      </c>
      <c r="D3995" s="0" t="n">
        <v>1.583274</v>
      </c>
      <c r="E3995" s="0" t="n">
        <v>1.10318</v>
      </c>
      <c r="F3995" s="0" t="n">
        <v>0.052737</v>
      </c>
      <c r="G3995" s="0" t="n">
        <f aca="false">12*Inputs!$B$6*(MIN(1,$H$50*$C3995)*(ic*Inputs!$C$6+pS+fee_fx*Inputs!$D$6-cost_acc-cost_wd*Inputs!$E$6*$E3995-cost_fx*Inputs!$D$6-$F3995)+(1-MIN(1,$H$50*$C3995))*(1-MIN(1,Inputs!$G$6*$D3995)*churn_nonbuyers)*(ic*Inputs!$C$6+fee_wd*Inputs!$E$6*(1-$B3995)+fee_fx*Inputs!$D$6-cost_acc-cost_wd*Inputs!$E$6*(1-$B3995)-cost_fx*Inputs!$D$6))</f>
        <v>208091.278560469</v>
      </c>
      <c r="H3995" s="0" t="n">
        <f aca="false">12*Inputs!$B$7*(MIN(1,$H$51*$C3995)*(ic*Inputs!$C$7+pE+fee_fx*Inputs!$D$7-cost_acc-cost_wd*Inputs!$E$7*$E3995-cost_fx*Inputs!$D$7-$F3995)+(1-MIN(1,$H$51*$C3995))*(1-MIN(1,Inputs!$G$7*$D3995)*churn_nonbuyers)*(ic*Inputs!$C$7+fee_wd*Inputs!$E$7*(1-$B3995)+fee_fx*Inputs!$D$7-cost_acc-cost_wd*Inputs!$E$7*(1-$B3995)-cost_fx*Inputs!$D$7))</f>
        <v>408928.505985953</v>
      </c>
      <c r="I3995" s="0" t="n">
        <f aca="false">12*Inputs!$B$8*(MIN(1,$H$52*$C3995)*(ic*Inputs!$C$8+pT-cost_acc-cost_wd*Inputs!$E$8-cost_fx*Inputs!$D$8-cost_ins)+(1-MIN(1,$H$52*$C3995))*(1-MIN(1,Inputs!$G$8*$D3995)*churn_nonbuyers)*(ic*Inputs!$C$8+fee_wd*Inputs!$E$8*(1-$B3995)+fee_fx*Inputs!$D$8-cost_acc-cost_wd*Inputs!$E$8*(1-$B3995)-cost_fx*Inputs!$D$8))</f>
        <v>125651.04552</v>
      </c>
      <c r="J3995" s="0" t="n">
        <f aca="false">G3995+H3995+I3995-fixed</f>
        <v>42670.8300664227</v>
      </c>
      <c r="K3995" s="0" t="n">
        <f aca="false">12*Inputs!$B$6*(1-MIN(1,Inputs!$G$6*$D3995)*churn_nonbuyers)*(ic*Inputs!$C$6+fee_wd*Inputs!$E$6*(1-$B3995)+fee_fx*Inputs!$D$6-cost_acc-cost_wd*Inputs!$E$6*(1-$B3995)-cost_fx*Inputs!$D$6)</f>
        <v>158185.812228667</v>
      </c>
      <c r="L3995" s="0" t="n">
        <f aca="false">12*Inputs!$B$7*(1-MIN(1,Inputs!$G$7*$D3995)*churn_nonbuyers)*(ic*Inputs!$C$7+fee_wd*Inputs!$E$7*(1-$B3995)+fee_fx*Inputs!$D$7-cost_acc-cost_wd*Inputs!$E$7*(1-$B3995)-cost_fx*Inputs!$D$7)</f>
        <v>355649.8237852</v>
      </c>
      <c r="M3995" s="0" t="n">
        <f aca="false">12*Inputs!$B$8*(1-MIN(1,Inputs!$G$8*$D3995)*churn_nonbuyers)*(ic*Inputs!$C$8+fee_wd*Inputs!$E$8*(1-$B3995)+fee_fx*Inputs!$D$8-cost_acc-cost_wd*Inputs!$E$8*(1-$B3995)-cost_fx*Inputs!$D$8)</f>
        <v>0</v>
      </c>
      <c r="N3995" s="0" t="n">
        <f aca="false">K3995+L3995+I3995-fixed</f>
        <v>-60513.3184661325</v>
      </c>
      <c r="O3995" s="0" t="n">
        <f aca="false">K3995+L3995+M3995-fixed</f>
        <v>-186164.363986133</v>
      </c>
      <c r="P3995" s="0" t="n">
        <f aca="false">12*Inputs!$B$6*(1-MIN(1,Inputs!$F$6*$D3995))*(ic*Inputs!$C$6+flat_fee-cost_acc-cost_wd*Inputs!$E$6*$E3995-cost_fx*Inputs!$D$6)+12*Inputs!$B$7*(1-MIN(1,Inputs!$F$7*$D3995))*(ic*Inputs!$C$7+flat_fee-cost_acc-cost_wd*Inputs!$E$7*$E3995-cost_fx*Inputs!$D$7)+12*Inputs!$B$8*(1-MIN(1,Inputs!$F$8*$D3995))*(ic*Inputs!$C$8+flat_fee-cost_acc-cost_wd*Inputs!$E$8*$E3995-cost_fx*Inputs!$D$8)-fixed</f>
        <v>-288582.5695552</v>
      </c>
    </row>
    <row r="3996" customFormat="false" ht="15" hidden="false" customHeight="false" outlineLevel="0" collapsed="false">
      <c r="A3996" s="0" t="n">
        <v>3931</v>
      </c>
      <c r="B3996" s="0" t="n">
        <v>0.295215</v>
      </c>
      <c r="C3996" s="0" t="n">
        <v>0.984643</v>
      </c>
      <c r="D3996" s="0" t="n">
        <v>0.830628</v>
      </c>
      <c r="E3996" s="0" t="n">
        <v>1.123204</v>
      </c>
      <c r="F3996" s="0" t="n">
        <v>0.048823</v>
      </c>
      <c r="G3996" s="0" t="n">
        <f aca="false">12*Inputs!$B$6*(MIN(1,$H$50*$C3996)*(ic*Inputs!$C$6+pS+fee_fx*Inputs!$D$6-cost_acc-cost_wd*Inputs!$E$6*$E3996-cost_fx*Inputs!$D$6-$F3996)+(1-MIN(1,$H$50*$C3996))*(1-MIN(1,Inputs!$G$6*$D3996)*churn_nonbuyers)*(ic*Inputs!$C$6+fee_wd*Inputs!$E$6*(1-$B3996)+fee_fx*Inputs!$D$6-cost_acc-cost_wd*Inputs!$E$6*(1-$B3996)-cost_fx*Inputs!$D$6))</f>
        <v>208936.897367808</v>
      </c>
      <c r="H3996" s="0" t="n">
        <f aca="false">12*Inputs!$B$7*(MIN(1,$H$51*$C3996)*(ic*Inputs!$C$7+pE+fee_fx*Inputs!$D$7-cost_acc-cost_wd*Inputs!$E$7*$E3996-cost_fx*Inputs!$D$7-$F3996)+(1-MIN(1,$H$51*$C3996))*(1-MIN(1,Inputs!$G$7*$D3996)*churn_nonbuyers)*(ic*Inputs!$C$7+fee_wd*Inputs!$E$7*(1-$B3996)+fee_fx*Inputs!$D$7-cost_acc-cost_wd*Inputs!$E$7*(1-$B3996)-cost_fx*Inputs!$D$7))</f>
        <v>411388.432304024</v>
      </c>
      <c r="I3996" s="0" t="n">
        <f aca="false">12*Inputs!$B$8*(MIN(1,$H$52*$C3996)*(ic*Inputs!$C$8+pT-cost_acc-cost_wd*Inputs!$E$8-cost_fx*Inputs!$D$8-cost_ins)+(1-MIN(1,$H$52*$C3996))*(1-MIN(1,Inputs!$G$8*$D3996)*churn_nonbuyers)*(ic*Inputs!$C$8+fee_wd*Inputs!$E$8*(1-$B3996)+fee_fx*Inputs!$D$8-cost_acc-cost_wd*Inputs!$E$8*(1-$B3996)-cost_fx*Inputs!$D$8))</f>
        <v>182541.346481445</v>
      </c>
      <c r="J3996" s="0" t="n">
        <f aca="false">G3996+H3996+I3996-fixed</f>
        <v>102866.676153277</v>
      </c>
      <c r="K3996" s="0" t="n">
        <f aca="false">12*Inputs!$B$6*(1-MIN(1,Inputs!$G$6*$D3996)*churn_nonbuyers)*(ic*Inputs!$C$6+fee_wd*Inputs!$E$6*(1-$B3996)+fee_fx*Inputs!$D$6-cost_acc-cost_wd*Inputs!$E$6*(1-$B3996)-cost_fx*Inputs!$D$6)</f>
        <v>152481.849444144</v>
      </c>
      <c r="L3996" s="0" t="n">
        <f aca="false">12*Inputs!$B$7*(1-MIN(1,Inputs!$G$7*$D3996)*churn_nonbuyers)*(ic*Inputs!$C$7+fee_wd*Inputs!$E$7*(1-$B3996)+fee_fx*Inputs!$D$7-cost_acc-cost_wd*Inputs!$E$7*(1-$B3996)-cost_fx*Inputs!$D$7)</f>
        <v>351701.087522486</v>
      </c>
      <c r="M3996" s="0" t="n">
        <f aca="false">12*Inputs!$B$8*(1-MIN(1,Inputs!$G$8*$D3996)*churn_nonbuyers)*(ic*Inputs!$C$8+fee_wd*Inputs!$E$8*(1-$B3996)+fee_fx*Inputs!$D$8-cost_acc-cost_wd*Inputs!$E$8*(1-$B3996)-cost_fx*Inputs!$D$8)</f>
        <v>130686.979752672</v>
      </c>
      <c r="N3996" s="0" t="n">
        <f aca="false">K3996+L3996+I3996-fixed</f>
        <v>-13275.7165519248</v>
      </c>
      <c r="O3996" s="0" t="n">
        <f aca="false">K3996+L3996+M3996-fixed</f>
        <v>-65130.0832806977</v>
      </c>
      <c r="P3996" s="0" t="n">
        <f aca="false">12*Inputs!$B$6*(1-MIN(1,Inputs!$F$6*$D3996))*(ic*Inputs!$C$6+flat_fee-cost_acc-cost_wd*Inputs!$E$6*$E3996-cost_fx*Inputs!$D$6)+12*Inputs!$B$7*(1-MIN(1,Inputs!$F$7*$D3996))*(ic*Inputs!$C$7+flat_fee-cost_acc-cost_wd*Inputs!$E$7*$E3996-cost_fx*Inputs!$D$7)+12*Inputs!$B$8*(1-MIN(1,Inputs!$F$8*$D3996))*(ic*Inputs!$C$8+flat_fee-cost_acc-cost_wd*Inputs!$E$8*$E3996-cost_fx*Inputs!$D$8)-fixed</f>
        <v>107753.33132288</v>
      </c>
    </row>
    <row r="3997" customFormat="false" ht="15" hidden="false" customHeight="false" outlineLevel="0" collapsed="false">
      <c r="A3997" s="0" t="n">
        <v>3932</v>
      </c>
      <c r="B3997" s="0" t="n">
        <v>0.155835</v>
      </c>
      <c r="C3997" s="0" t="n">
        <v>1.105629</v>
      </c>
      <c r="D3997" s="0" t="n">
        <v>1.395901</v>
      </c>
      <c r="E3997" s="0" t="n">
        <v>1.116302</v>
      </c>
      <c r="F3997" s="0" t="n">
        <v>0.135581</v>
      </c>
      <c r="G3997" s="0" t="n">
        <f aca="false">12*Inputs!$B$6*(MIN(1,$H$50*$C3997)*(ic*Inputs!$C$6+pS+fee_fx*Inputs!$D$6-cost_acc-cost_wd*Inputs!$E$6*$E3997-cost_fx*Inputs!$D$6-$F3997)+(1-MIN(1,$H$50*$C3997))*(1-MIN(1,Inputs!$G$6*$D3997)*churn_nonbuyers)*(ic*Inputs!$C$6+fee_wd*Inputs!$E$6*(1-$B3997)+fee_fx*Inputs!$D$6-cost_acc-cost_wd*Inputs!$E$6*(1-$B3997)-cost_fx*Inputs!$D$6))</f>
        <v>226759.269355996</v>
      </c>
      <c r="H3997" s="0" t="n">
        <f aca="false">12*Inputs!$B$7*(MIN(1,$H$51*$C3997)*(ic*Inputs!$C$7+pE+fee_fx*Inputs!$D$7-cost_acc-cost_wd*Inputs!$E$7*$E3997-cost_fx*Inputs!$D$7-$F3997)+(1-MIN(1,$H$51*$C3997))*(1-MIN(1,Inputs!$G$7*$D3997)*churn_nonbuyers)*(ic*Inputs!$C$7+fee_wd*Inputs!$E$7*(1-$B3997)+fee_fx*Inputs!$D$7-cost_acc-cost_wd*Inputs!$E$7*(1-$B3997)-cost_fx*Inputs!$D$7))</f>
        <v>421390.454510763</v>
      </c>
      <c r="I3997" s="0" t="n">
        <f aca="false">12*Inputs!$B$8*(MIN(1,$H$52*$C3997)*(ic*Inputs!$C$8+pT-cost_acc-cost_wd*Inputs!$E$8-cost_fx*Inputs!$D$8-cost_ins)+(1-MIN(1,$H$52*$C3997))*(1-MIN(1,Inputs!$G$8*$D3997)*churn_nonbuyers)*(ic*Inputs!$C$8+fee_wd*Inputs!$E$8*(1-$B3997)+fee_fx*Inputs!$D$8-cost_acc-cost_wd*Inputs!$E$8*(1-$B3997)-cost_fx*Inputs!$D$8))</f>
        <v>161018.547420256</v>
      </c>
      <c r="J3997" s="0" t="n">
        <f aca="false">G3997+H3997+I3997-fixed</f>
        <v>109168.271287015</v>
      </c>
      <c r="K3997" s="0" t="n">
        <f aca="false">12*Inputs!$B$6*(1-MIN(1,Inputs!$G$6*$D3997)*churn_nonbuyers)*(ic*Inputs!$C$6+fee_wd*Inputs!$E$6*(1-$B3997)+fee_fx*Inputs!$D$6-cost_acc-cost_wd*Inputs!$E$6*(1-$B3997)-cost_fx*Inputs!$D$6)</f>
        <v>166655.295592812</v>
      </c>
      <c r="L3997" s="0" t="n">
        <f aca="false">12*Inputs!$B$7*(1-MIN(1,Inputs!$G$7*$D3997)*churn_nonbuyers)*(ic*Inputs!$C$7+fee_wd*Inputs!$E$7*(1-$B3997)+fee_fx*Inputs!$D$7-cost_acc-cost_wd*Inputs!$E$7*(1-$B3997)-cost_fx*Inputs!$D$7)</f>
        <v>364814.672107687</v>
      </c>
      <c r="M3997" s="0" t="n">
        <f aca="false">12*Inputs!$B$8*(1-MIN(1,Inputs!$G$8*$D3997)*churn_nonbuyers)*(ic*Inputs!$C$8+fee_wd*Inputs!$E$8*(1-$B3997)+fee_fx*Inputs!$D$8-cost_acc-cost_wd*Inputs!$E$8*(1-$B3997)-cost_fx*Inputs!$D$8)</f>
        <v>7293.47532645599</v>
      </c>
      <c r="N3997" s="0" t="n">
        <f aca="false">K3997+L3997+I3997-fixed</f>
        <v>-7511.48487924482</v>
      </c>
      <c r="O3997" s="0" t="n">
        <f aca="false">K3997+L3997+M3997-fixed</f>
        <v>-161236.556973045</v>
      </c>
      <c r="P3997" s="0" t="n">
        <f aca="false">12*Inputs!$B$6*(1-MIN(1,Inputs!$F$6*$D3997))*(ic*Inputs!$C$6+flat_fee-cost_acc-cost_wd*Inputs!$E$6*$E3997-cost_fx*Inputs!$D$6)+12*Inputs!$B$7*(1-MIN(1,Inputs!$F$7*$D3997))*(ic*Inputs!$C$7+flat_fee-cost_acc-cost_wd*Inputs!$E$7*$E3997-cost_fx*Inputs!$D$7)+12*Inputs!$B$8*(1-MIN(1,Inputs!$F$8*$D3997))*(ic*Inputs!$C$8+flat_fee-cost_acc-cost_wd*Inputs!$E$8*$E3997-cost_fx*Inputs!$D$8)-fixed</f>
        <v>-191979.54438352</v>
      </c>
    </row>
    <row r="3998" customFormat="false" ht="15" hidden="false" customHeight="false" outlineLevel="0" collapsed="false">
      <c r="A3998" s="0" t="n">
        <v>3933</v>
      </c>
      <c r="B3998" s="0" t="n">
        <v>0.055863</v>
      </c>
      <c r="C3998" s="0" t="n">
        <v>0.96463</v>
      </c>
      <c r="D3998" s="0" t="n">
        <v>1.676543</v>
      </c>
      <c r="E3998" s="0" t="n">
        <v>1.028132</v>
      </c>
      <c r="F3998" s="0" t="n">
        <v>0.37396</v>
      </c>
      <c r="G3998" s="0" t="n">
        <f aca="false">12*Inputs!$B$6*(MIN(1,$H$50*$C3998)*(ic*Inputs!$C$6+pS+fee_fx*Inputs!$D$6-cost_acc-cost_wd*Inputs!$E$6*$E3998-cost_fx*Inputs!$D$6-$F3998)+(1-MIN(1,$H$50*$C3998))*(1-MIN(1,Inputs!$G$6*$D3998)*churn_nonbuyers)*(ic*Inputs!$C$6+fee_wd*Inputs!$E$6*(1-$B3998)+fee_fx*Inputs!$D$6-cost_acc-cost_wd*Inputs!$E$6*(1-$B3998)-cost_fx*Inputs!$D$6))</f>
        <v>225607.302060983</v>
      </c>
      <c r="H3998" s="0" t="n">
        <f aca="false">12*Inputs!$B$7*(MIN(1,$H$51*$C3998)*(ic*Inputs!$C$7+pE+fee_fx*Inputs!$D$7-cost_acc-cost_wd*Inputs!$E$7*$E3998-cost_fx*Inputs!$D$7-$F3998)+(1-MIN(1,$H$51*$C3998))*(1-MIN(1,Inputs!$G$7*$D3998)*churn_nonbuyers)*(ic*Inputs!$C$7+fee_wd*Inputs!$E$7*(1-$B3998)+fee_fx*Inputs!$D$7-cost_acc-cost_wd*Inputs!$E$7*(1-$B3998)-cost_fx*Inputs!$D$7))</f>
        <v>417156.175803644</v>
      </c>
      <c r="I3998" s="0" t="n">
        <f aca="false">12*Inputs!$B$8*(MIN(1,$H$52*$C3998)*(ic*Inputs!$C$8+pT-cost_acc-cost_wd*Inputs!$E$8-cost_fx*Inputs!$D$8-cost_ins)+(1-MIN(1,$H$52*$C3998))*(1-MIN(1,Inputs!$G$8*$D3998)*churn_nonbuyers)*(ic*Inputs!$C$8+fee_wd*Inputs!$E$8*(1-$B3998)+fee_fx*Inputs!$D$8-cost_acc-cost_wd*Inputs!$E$8*(1-$B3998)-cost_fx*Inputs!$D$8))</f>
        <v>139045.62672</v>
      </c>
      <c r="J3998" s="0" t="n">
        <f aca="false">G3998+H3998+I3998-fixed</f>
        <v>81809.1045846269</v>
      </c>
      <c r="K3998" s="0" t="n">
        <f aca="false">12*Inputs!$B$6*(1-MIN(1,Inputs!$G$6*$D3998)*churn_nonbuyers)*(ic*Inputs!$C$6+fee_wd*Inputs!$E$6*(1-$B3998)+fee_fx*Inputs!$D$6-cost_acc-cost_wd*Inputs!$E$6*(1-$B3998)-cost_fx*Inputs!$D$6)</f>
        <v>177330.502955585</v>
      </c>
      <c r="L3998" s="0" t="n">
        <f aca="false">12*Inputs!$B$7*(1-MIN(1,Inputs!$G$7*$D3998)*churn_nonbuyers)*(ic*Inputs!$C$7+fee_wd*Inputs!$E$7*(1-$B3998)+fee_fx*Inputs!$D$7-cost_acc-cost_wd*Inputs!$E$7*(1-$B3998)-cost_fx*Inputs!$D$7)</f>
        <v>375280.860909351</v>
      </c>
      <c r="M3998" s="0" t="n">
        <f aca="false">12*Inputs!$B$8*(1-MIN(1,Inputs!$G$8*$D3998)*churn_nonbuyers)*(ic*Inputs!$C$8+fee_wd*Inputs!$E$8*(1-$B3998)+fee_fx*Inputs!$D$8-cost_acc-cost_wd*Inputs!$E$8*(1-$B3998)-cost_fx*Inputs!$D$8)</f>
        <v>0</v>
      </c>
      <c r="N3998" s="0" t="n">
        <f aca="false">K3998+L3998+I3998-fixed</f>
        <v>-8343.00941506424</v>
      </c>
      <c r="O3998" s="0" t="n">
        <f aca="false">K3998+L3998+M3998-fixed</f>
        <v>-147388.636135064</v>
      </c>
      <c r="P3998" s="0" t="n">
        <f aca="false">12*Inputs!$B$6*(1-MIN(1,Inputs!$F$6*$D3998))*(ic*Inputs!$C$6+flat_fee-cost_acc-cost_wd*Inputs!$E$6*$E3998-cost_fx*Inputs!$D$6)+12*Inputs!$B$7*(1-MIN(1,Inputs!$F$7*$D3998))*(ic*Inputs!$C$7+flat_fee-cost_acc-cost_wd*Inputs!$E$7*$E3998-cost_fx*Inputs!$D$7)+12*Inputs!$B$8*(1-MIN(1,Inputs!$F$8*$D3998))*(ic*Inputs!$C$8+flat_fee-cost_acc-cost_wd*Inputs!$E$8*$E3998-cost_fx*Inputs!$D$8)-fixed</f>
        <v>-318634.76306176</v>
      </c>
    </row>
    <row r="3999" customFormat="false" ht="15" hidden="false" customHeight="false" outlineLevel="0" collapsed="false">
      <c r="A3999" s="0" t="n">
        <v>3934</v>
      </c>
      <c r="B3999" s="0" t="n">
        <v>0.300474</v>
      </c>
      <c r="C3999" s="0" t="n">
        <v>1.075011</v>
      </c>
      <c r="D3999" s="0" t="n">
        <v>1.133998</v>
      </c>
      <c r="E3999" s="0" t="n">
        <v>1.112702</v>
      </c>
      <c r="F3999" s="0" t="n">
        <v>0.089717</v>
      </c>
      <c r="G3999" s="0" t="n">
        <f aca="false">12*Inputs!$B$6*(MIN(1,$H$50*$C3999)*(ic*Inputs!$C$6+pS+fee_fx*Inputs!$D$6-cost_acc-cost_wd*Inputs!$E$6*$E3999-cost_fx*Inputs!$D$6-$F3999)+(1-MIN(1,$H$50*$C3999))*(1-MIN(1,Inputs!$G$6*$D3999)*churn_nonbuyers)*(ic*Inputs!$C$6+fee_wd*Inputs!$E$6*(1-$B3999)+fee_fx*Inputs!$D$6-cost_acc-cost_wd*Inputs!$E$6*(1-$B3999)-cost_fx*Inputs!$D$6))</f>
        <v>210506.907801515</v>
      </c>
      <c r="H3999" s="0" t="n">
        <f aca="false">12*Inputs!$B$7*(MIN(1,$H$51*$C3999)*(ic*Inputs!$C$7+pE+fee_fx*Inputs!$D$7-cost_acc-cost_wd*Inputs!$E$7*$E3999-cost_fx*Inputs!$D$7-$F3999)+(1-MIN(1,$H$51*$C3999))*(1-MIN(1,Inputs!$G$7*$D3999)*churn_nonbuyers)*(ic*Inputs!$C$7+fee_wd*Inputs!$E$7*(1-$B3999)+fee_fx*Inputs!$D$7-cost_acc-cost_wd*Inputs!$E$7*(1-$B3999)-cost_fx*Inputs!$D$7))</f>
        <v>413346.705510093</v>
      </c>
      <c r="I3999" s="0" t="n">
        <f aca="false">12*Inputs!$B$8*(MIN(1,$H$52*$C3999)*(ic*Inputs!$C$8+pT-cost_acc-cost_wd*Inputs!$E$8-cost_fx*Inputs!$D$8-cost_ins)+(1-MIN(1,$H$52*$C3999))*(1-MIN(1,Inputs!$G$8*$D3999)*churn_nonbuyers)*(ic*Inputs!$C$8+fee_wd*Inputs!$E$8*(1-$B3999)+fee_fx*Inputs!$D$8-cost_acc-cost_wd*Inputs!$E$8*(1-$B3999)-cost_fx*Inputs!$D$8))</f>
        <v>170877.601205054</v>
      </c>
      <c r="J3999" s="0" t="n">
        <f aca="false">G3999+H3999+I3999-fixed</f>
        <v>94731.2145166611</v>
      </c>
      <c r="K3999" s="0" t="n">
        <f aca="false">12*Inputs!$B$6*(1-MIN(1,Inputs!$G$6*$D3999)*churn_nonbuyers)*(ic*Inputs!$C$6+fee_wd*Inputs!$E$6*(1-$B3999)+fee_fx*Inputs!$D$6-cost_acc-cost_wd*Inputs!$E$6*(1-$B3999)-cost_fx*Inputs!$D$6)</f>
        <v>149354.349948374</v>
      </c>
      <c r="L3999" s="0" t="n">
        <f aca="false">12*Inputs!$B$7*(1-MIN(1,Inputs!$G$7*$D3999)*churn_nonbuyers)*(ic*Inputs!$C$7+fee_wd*Inputs!$E$7*(1-$B3999)+fee_fx*Inputs!$D$7-cost_acc-cost_wd*Inputs!$E$7*(1-$B3999)-cost_fx*Inputs!$D$7)</f>
        <v>347686.887665025</v>
      </c>
      <c r="M3999" s="0" t="n">
        <f aca="false">12*Inputs!$B$8*(1-MIN(1,Inputs!$G$8*$D3999)*churn_nonbuyers)*(ic*Inputs!$C$8+fee_wd*Inputs!$E$8*(1-$B3999)+fee_fx*Inputs!$D$8-cost_acc-cost_wd*Inputs!$E$8*(1-$B3999)-cost_fx*Inputs!$D$8)</f>
        <v>64330.1453057472</v>
      </c>
      <c r="N3999" s="0" t="n">
        <f aca="false">K3999+L3999+I3999-fixed</f>
        <v>-32081.1611815474</v>
      </c>
      <c r="O3999" s="0" t="n">
        <f aca="false">K3999+L3999+M3999-fixed</f>
        <v>-138628.617080854</v>
      </c>
      <c r="P3999" s="0" t="n">
        <f aca="false">12*Inputs!$B$6*(1-MIN(1,Inputs!$F$6*$D3999))*(ic*Inputs!$C$6+flat_fee-cost_acc-cost_wd*Inputs!$E$6*$E3999-cost_fx*Inputs!$D$6)+12*Inputs!$B$7*(1-MIN(1,Inputs!$F$7*$D3999))*(ic*Inputs!$C$7+flat_fee-cost_acc-cost_wd*Inputs!$E$7*$E3999-cost_fx*Inputs!$D$7)+12*Inputs!$B$8*(1-MIN(1,Inputs!$F$8*$D3999))*(ic*Inputs!$C$8+flat_fee-cost_acc-cost_wd*Inputs!$E$8*$E3999-cost_fx*Inputs!$D$8)-fixed</f>
        <v>-50156.0459209601</v>
      </c>
    </row>
    <row r="4000" customFormat="false" ht="15" hidden="false" customHeight="false" outlineLevel="0" collapsed="false">
      <c r="A4000" s="0" t="n">
        <v>3935</v>
      </c>
      <c r="B4000" s="0" t="n">
        <v>0.002271</v>
      </c>
      <c r="C4000" s="0" t="n">
        <v>0.931038</v>
      </c>
      <c r="D4000" s="0" t="n">
        <v>1.363793</v>
      </c>
      <c r="E4000" s="0" t="n">
        <v>1.212835</v>
      </c>
      <c r="F4000" s="0" t="n">
        <v>0.271109</v>
      </c>
      <c r="G4000" s="0" t="n">
        <f aca="false">12*Inputs!$B$6*(MIN(1,$H$50*$C4000)*(ic*Inputs!$C$6+pS+fee_fx*Inputs!$D$6-cost_acc-cost_wd*Inputs!$E$6*$E4000-cost_fx*Inputs!$D$6-$F4000)+(1-MIN(1,$H$50*$C4000))*(1-MIN(1,Inputs!$G$6*$D4000)*churn_nonbuyers)*(ic*Inputs!$C$6+fee_wd*Inputs!$E$6*(1-$B4000)+fee_fx*Inputs!$D$6-cost_acc-cost_wd*Inputs!$E$6*(1-$B4000)-cost_fx*Inputs!$D$6))</f>
        <v>231626.998845077</v>
      </c>
      <c r="H4000" s="0" t="n">
        <f aca="false">12*Inputs!$B$7*(MIN(1,$H$51*$C4000)*(ic*Inputs!$C$7+pE+fee_fx*Inputs!$D$7-cost_acc-cost_wd*Inputs!$E$7*$E4000-cost_fx*Inputs!$D$7-$F4000)+(1-MIN(1,$H$51*$C4000))*(1-MIN(1,Inputs!$G$7*$D4000)*churn_nonbuyers)*(ic*Inputs!$C$7+fee_wd*Inputs!$E$7*(1-$B4000)+fee_fx*Inputs!$D$7-cost_acc-cost_wd*Inputs!$E$7*(1-$B4000)-cost_fx*Inputs!$D$7))</f>
        <v>408375.040443269</v>
      </c>
      <c r="I4000" s="0" t="n">
        <f aca="false">12*Inputs!$B$8*(MIN(1,$H$52*$C4000)*(ic*Inputs!$C$8+pT-cost_acc-cost_wd*Inputs!$E$8-cost_fx*Inputs!$D$8-cost_ins)+(1-MIN(1,$H$52*$C4000))*(1-MIN(1,Inputs!$G$8*$D4000)*churn_nonbuyers)*(ic*Inputs!$C$8+fee_wd*Inputs!$E$8*(1-$B4000)+fee_fx*Inputs!$D$8-cost_acc-cost_wd*Inputs!$E$8*(1-$B4000)-cost_fx*Inputs!$D$8))</f>
        <v>139356.466674192</v>
      </c>
      <c r="J4000" s="0" t="n">
        <f aca="false">G4000+H4000+I4000-fixed</f>
        <v>79358.5059625384</v>
      </c>
      <c r="K4000" s="0" t="n">
        <f aca="false">12*Inputs!$B$6*(1-MIN(1,Inputs!$G$6*$D4000)*churn_nonbuyers)*(ic*Inputs!$C$6+fee_wd*Inputs!$E$6*(1-$B4000)+fee_fx*Inputs!$D$6-cost_acc-cost_wd*Inputs!$E$6*(1-$B4000)-cost_fx*Inputs!$D$6)</f>
        <v>187548.242212102</v>
      </c>
      <c r="L4000" s="0" t="n">
        <f aca="false">12*Inputs!$B$7*(1-MIN(1,Inputs!$G$7*$D4000)*churn_nonbuyers)*(ic*Inputs!$C$7+fee_wd*Inputs!$E$7*(1-$B4000)+fee_fx*Inputs!$D$7-cost_acc-cost_wd*Inputs!$E$7*(1-$B4000)-cost_fx*Inputs!$D$7)</f>
        <v>386389.915663261</v>
      </c>
      <c r="M4000" s="0" t="n">
        <f aca="false">12*Inputs!$B$8*(1-MIN(1,Inputs!$G$8*$D4000)*churn_nonbuyers)*(ic*Inputs!$C$8+fee_wd*Inputs!$E$8*(1-$B4000)+fee_fx*Inputs!$D$8-cost_acc-cost_wd*Inputs!$E$8*(1-$B4000)-cost_fx*Inputs!$D$8)</f>
        <v>14795.6324031408</v>
      </c>
      <c r="N4000" s="0" t="n">
        <f aca="false">K4000+L4000+I4000-fixed</f>
        <v>13294.6245495545</v>
      </c>
      <c r="O4000" s="0" t="n">
        <f aca="false">K4000+L4000+M4000-fixed</f>
        <v>-111266.209721497</v>
      </c>
      <c r="P4000" s="0" t="n">
        <f aca="false">12*Inputs!$B$6*(1-MIN(1,Inputs!$F$6*$D4000))*(ic*Inputs!$C$6+flat_fee-cost_acc-cost_wd*Inputs!$E$6*$E4000-cost_fx*Inputs!$D$6)+12*Inputs!$B$7*(1-MIN(1,Inputs!$F$7*$D4000))*(ic*Inputs!$C$7+flat_fee-cost_acc-cost_wd*Inputs!$E$7*$E4000-cost_fx*Inputs!$D$7)+12*Inputs!$B$8*(1-MIN(1,Inputs!$F$8*$D4000))*(ic*Inputs!$C$8+flat_fee-cost_acc-cost_wd*Inputs!$E$8*$E4000-cost_fx*Inputs!$D$8)-fixed</f>
        <v>-208043.0869468</v>
      </c>
    </row>
    <row r="4001" customFormat="false" ht="15" hidden="false" customHeight="false" outlineLevel="0" collapsed="false">
      <c r="A4001" s="0" t="n">
        <v>3936</v>
      </c>
      <c r="B4001" s="0" t="n">
        <v>0.194148</v>
      </c>
      <c r="C4001" s="0" t="n">
        <v>0.772825</v>
      </c>
      <c r="D4001" s="0" t="n">
        <v>1.817096</v>
      </c>
      <c r="E4001" s="0" t="n">
        <v>1.096241</v>
      </c>
      <c r="F4001" s="0" t="n">
        <v>0.386089</v>
      </c>
      <c r="G4001" s="0" t="n">
        <f aca="false">12*Inputs!$B$6*(MIN(1,$H$50*$C4001)*(ic*Inputs!$C$6+pS+fee_fx*Inputs!$D$6-cost_acc-cost_wd*Inputs!$E$6*$E4001-cost_fx*Inputs!$D$6-$F4001)+(1-MIN(1,$H$50*$C4001))*(1-MIN(1,Inputs!$G$6*$D4001)*churn_nonbuyers)*(ic*Inputs!$C$6+fee_wd*Inputs!$E$6*(1-$B4001)+fee_fx*Inputs!$D$6-cost_acc-cost_wd*Inputs!$E$6*(1-$B4001)-cost_fx*Inputs!$D$6))</f>
        <v>196318.636016457</v>
      </c>
      <c r="H4001" s="0" t="n">
        <f aca="false">12*Inputs!$B$7*(MIN(1,$H$51*$C4001)*(ic*Inputs!$C$7+pE+fee_fx*Inputs!$D$7-cost_acc-cost_wd*Inputs!$E$7*$E4001-cost_fx*Inputs!$D$7-$F4001)+(1-MIN(1,$H$51*$C4001))*(1-MIN(1,Inputs!$G$7*$D4001)*churn_nonbuyers)*(ic*Inputs!$C$7+fee_wd*Inputs!$E$7*(1-$B4001)+fee_fx*Inputs!$D$7-cost_acc-cost_wd*Inputs!$E$7*(1-$B4001)-cost_fx*Inputs!$D$7))</f>
        <v>388067.646117512</v>
      </c>
      <c r="I4001" s="0" t="n">
        <f aca="false">12*Inputs!$B$8*(MIN(1,$H$52*$C4001)*(ic*Inputs!$C$8+pT-cost_acc-cost_wd*Inputs!$E$8-cost_fx*Inputs!$D$8-cost_ins)+(1-MIN(1,$H$52*$C4001))*(1-MIN(1,Inputs!$G$8*$D4001)*churn_nonbuyers)*(ic*Inputs!$C$8+fee_wd*Inputs!$E$8*(1-$B4001)+fee_fx*Inputs!$D$8-cost_acc-cost_wd*Inputs!$E$8*(1-$B4001)-cost_fx*Inputs!$D$8))</f>
        <v>111398.0868</v>
      </c>
      <c r="J4001" s="0" t="n">
        <f aca="false">G4001+H4001+I4001-fixed</f>
        <v>-4215.63106603059</v>
      </c>
      <c r="K4001" s="0" t="n">
        <f aca="false">12*Inputs!$B$6*(1-MIN(1,Inputs!$G$6*$D4001)*churn_nonbuyers)*(ic*Inputs!$C$6+fee_wd*Inputs!$E$6*(1-$B4001)+fee_fx*Inputs!$D$6-cost_acc-cost_wd*Inputs!$E$6*(1-$B4001)-cost_fx*Inputs!$D$6)</f>
        <v>157866.416310298</v>
      </c>
      <c r="L4001" s="0" t="n">
        <f aca="false">12*Inputs!$B$7*(1-MIN(1,Inputs!$G$7*$D4001)*churn_nonbuyers)*(ic*Inputs!$C$7+fee_wd*Inputs!$E$7*(1-$B4001)+fee_fx*Inputs!$D$7-cost_acc-cost_wd*Inputs!$E$7*(1-$B4001)-cost_fx*Inputs!$D$7)</f>
        <v>354787.128378179</v>
      </c>
      <c r="M4001" s="0" t="n">
        <f aca="false">12*Inputs!$B$8*(1-MIN(1,Inputs!$G$8*$D4001)*churn_nonbuyers)*(ic*Inputs!$C$8+fee_wd*Inputs!$E$8*(1-$B4001)+fee_fx*Inputs!$D$8-cost_acc-cost_wd*Inputs!$E$8*(1-$B4001)-cost_fx*Inputs!$D$8)</f>
        <v>0</v>
      </c>
      <c r="N4001" s="0" t="n">
        <f aca="false">K4001+L4001+I4001-fixed</f>
        <v>-75948.3685115238</v>
      </c>
      <c r="O4001" s="0" t="n">
        <f aca="false">K4001+L4001+M4001-fixed</f>
        <v>-187346.455311524</v>
      </c>
      <c r="P4001" s="0" t="n">
        <f aca="false">12*Inputs!$B$6*(1-MIN(1,Inputs!$F$6*$D4001))*(ic*Inputs!$C$6+flat_fee-cost_acc-cost_wd*Inputs!$E$6*$E4001-cost_fx*Inputs!$D$6)+12*Inputs!$B$7*(1-MIN(1,Inputs!$F$7*$D4001))*(ic*Inputs!$C$7+flat_fee-cost_acc-cost_wd*Inputs!$E$7*$E4001-cost_fx*Inputs!$D$7)+12*Inputs!$B$8*(1-MIN(1,Inputs!$F$8*$D4001))*(ic*Inputs!$C$8+flat_fee-cost_acc-cost_wd*Inputs!$E$8*$E4001-cost_fx*Inputs!$D$8)-fixed</f>
        <v>-413014.27241536</v>
      </c>
    </row>
    <row r="4002" customFormat="false" ht="15" hidden="false" customHeight="false" outlineLevel="0" collapsed="false">
      <c r="A4002" s="0" t="n">
        <v>3937</v>
      </c>
      <c r="B4002" s="0" t="n">
        <v>0.132268</v>
      </c>
      <c r="C4002" s="0" t="n">
        <v>0.75075</v>
      </c>
      <c r="D4002" s="0" t="n">
        <v>0.969123</v>
      </c>
      <c r="E4002" s="0" t="n">
        <v>1.170686</v>
      </c>
      <c r="F4002" s="0" t="n">
        <v>0.346767</v>
      </c>
      <c r="G4002" s="0" t="n">
        <f aca="false">12*Inputs!$B$6*(MIN(1,$H$50*$C4002)*(ic*Inputs!$C$6+pS+fee_fx*Inputs!$D$6-cost_acc-cost_wd*Inputs!$E$6*$E4002-cost_fx*Inputs!$D$6-$F4002)+(1-MIN(1,$H$50*$C4002))*(1-MIN(1,Inputs!$G$6*$D4002)*churn_nonbuyers)*(ic*Inputs!$C$6+fee_wd*Inputs!$E$6*(1-$B4002)+fee_fx*Inputs!$D$6-cost_acc-cost_wd*Inputs!$E$6*(1-$B4002)-cost_fx*Inputs!$D$6))</f>
        <v>209502.489636004</v>
      </c>
      <c r="H4002" s="0" t="n">
        <f aca="false">12*Inputs!$B$7*(MIN(1,$H$51*$C4002)*(ic*Inputs!$C$7+pE+fee_fx*Inputs!$D$7-cost_acc-cost_wd*Inputs!$E$7*$E4002-cost_fx*Inputs!$D$7-$F4002)+(1-MIN(1,$H$51*$C4002))*(1-MIN(1,Inputs!$G$7*$D4002)*churn_nonbuyers)*(ic*Inputs!$C$7+fee_wd*Inputs!$E$7*(1-$B4002)+fee_fx*Inputs!$D$7-cost_acc-cost_wd*Inputs!$E$7*(1-$B4002)-cost_fx*Inputs!$D$7))</f>
        <v>395111.755832284</v>
      </c>
      <c r="I4002" s="0" t="n">
        <f aca="false">12*Inputs!$B$8*(MIN(1,$H$52*$C4002)*(ic*Inputs!$C$8+pT-cost_acc-cost_wd*Inputs!$E$8-cost_fx*Inputs!$D$8-cost_ins)+(1-MIN(1,$H$52*$C4002))*(1-MIN(1,Inputs!$G$8*$D4002)*churn_nonbuyers)*(ic*Inputs!$C$8+fee_wd*Inputs!$E$8*(1-$B4002)+fee_fx*Inputs!$D$8-cost_acc-cost_wd*Inputs!$E$8*(1-$B4002)-cost_fx*Inputs!$D$8))</f>
        <v>157055.19290361</v>
      </c>
      <c r="J4002" s="0" t="n">
        <f aca="false">G4002+H4002+I4002-fixed</f>
        <v>61669.4383718978</v>
      </c>
      <c r="K4002" s="0" t="n">
        <f aca="false">12*Inputs!$B$6*(1-MIN(1,Inputs!$G$6*$D4002)*churn_nonbuyers)*(ic*Inputs!$C$6+fee_wd*Inputs!$E$6*(1-$B4002)+fee_fx*Inputs!$D$6-cost_acc-cost_wd*Inputs!$E$6*(1-$B4002)-cost_fx*Inputs!$D$6)</f>
        <v>173707.572678941</v>
      </c>
      <c r="L4002" s="0" t="n">
        <f aca="false">12*Inputs!$B$7*(1-MIN(1,Inputs!$G$7*$D4002)*churn_nonbuyers)*(ic*Inputs!$C$7+fee_wd*Inputs!$E$7*(1-$B4002)+fee_fx*Inputs!$D$7-cost_acc-cost_wd*Inputs!$E$7*(1-$B4002)-cost_fx*Inputs!$D$7)</f>
        <v>372984.650903364</v>
      </c>
      <c r="M4002" s="0" t="n">
        <f aca="false">12*Inputs!$B$8*(1-MIN(1,Inputs!$G$8*$D4002)*churn_nonbuyers)*(ic*Inputs!$C$8+fee_wd*Inputs!$E$8*(1-$B4002)+fee_fx*Inputs!$D$8-cost_acc-cost_wd*Inputs!$E$8*(1-$B4002)-cost_fx*Inputs!$D$8)</f>
        <v>102932.89404839</v>
      </c>
      <c r="N4002" s="0" t="n">
        <f aca="false">K4002+L4002+I4002-fixed</f>
        <v>3747.41648591531</v>
      </c>
      <c r="O4002" s="0" t="n">
        <f aca="false">K4002+L4002+M4002-fixed</f>
        <v>-50374.8823693043</v>
      </c>
      <c r="P4002" s="0" t="n">
        <f aca="false">12*Inputs!$B$6*(1-MIN(1,Inputs!$F$6*$D4002))*(ic*Inputs!$C$6+flat_fee-cost_acc-cost_wd*Inputs!$E$6*$E4002-cost_fx*Inputs!$D$6)+12*Inputs!$B$7*(1-MIN(1,Inputs!$F$7*$D4002))*(ic*Inputs!$C$7+flat_fee-cost_acc-cost_wd*Inputs!$E$7*$E4002-cost_fx*Inputs!$D$7)+12*Inputs!$B$8*(1-MIN(1,Inputs!$F$8*$D4002))*(ic*Inputs!$C$8+flat_fee-cost_acc-cost_wd*Inputs!$E$8*$E4002-cost_fx*Inputs!$D$8)-fixed</f>
        <v>12883.18766672</v>
      </c>
    </row>
    <row r="4003" customFormat="false" ht="15" hidden="false" customHeight="false" outlineLevel="0" collapsed="false">
      <c r="A4003" s="0" t="n">
        <v>3938</v>
      </c>
      <c r="B4003" s="0" t="n">
        <v>0.242683</v>
      </c>
      <c r="C4003" s="0" t="n">
        <v>0.815564</v>
      </c>
      <c r="D4003" s="0" t="n">
        <v>0.952683</v>
      </c>
      <c r="E4003" s="0" t="n">
        <v>1.040644</v>
      </c>
      <c r="F4003" s="0" t="n">
        <v>0.10577</v>
      </c>
      <c r="G4003" s="0" t="n">
        <f aca="false">12*Inputs!$B$6*(MIN(1,$H$50*$C4003)*(ic*Inputs!$C$6+pS+fee_fx*Inputs!$D$6-cost_acc-cost_wd*Inputs!$E$6*$E4003-cost_fx*Inputs!$D$6-$F4003)+(1-MIN(1,$H$50*$C4003))*(1-MIN(1,Inputs!$G$6*$D4003)*churn_nonbuyers)*(ic*Inputs!$C$6+fee_wd*Inputs!$E$6*(1-$B4003)+fee_fx*Inputs!$D$6-cost_acc-cost_wd*Inputs!$E$6*(1-$B4003)-cost_fx*Inputs!$D$6))</f>
        <v>205550.638583563</v>
      </c>
      <c r="H4003" s="0" t="n">
        <f aca="false">12*Inputs!$B$7*(MIN(1,$H$51*$C4003)*(ic*Inputs!$C$7+pE+fee_fx*Inputs!$D$7-cost_acc-cost_wd*Inputs!$E$7*$E4003-cost_fx*Inputs!$D$7-$F4003)+(1-MIN(1,$H$51*$C4003))*(1-MIN(1,Inputs!$G$7*$D4003)*churn_nonbuyers)*(ic*Inputs!$C$7+fee_wd*Inputs!$E$7*(1-$B4003)+fee_fx*Inputs!$D$7-cost_acc-cost_wd*Inputs!$E$7*(1-$B4003)-cost_fx*Inputs!$D$7))</f>
        <v>410282.048822023</v>
      </c>
      <c r="I4003" s="0" t="n">
        <f aca="false">12*Inputs!$B$8*(MIN(1,$H$52*$C4003)*(ic*Inputs!$C$8+pT-cost_acc-cost_wd*Inputs!$E$8-cost_fx*Inputs!$D$8-cost_ins)+(1-MIN(1,$H$52*$C4003))*(1-MIN(1,Inputs!$G$8*$D4003)*churn_nonbuyers)*(ic*Inputs!$C$8+fee_wd*Inputs!$E$8*(1-$B4003)+fee_fx*Inputs!$D$8-cost_acc-cost_wd*Inputs!$E$8*(1-$B4003)-cost_fx*Inputs!$D$8))</f>
        <v>162550.561901458</v>
      </c>
      <c r="J4003" s="0" t="n">
        <f aca="false">G4003+H4003+I4003-fixed</f>
        <v>78383.2493070448</v>
      </c>
      <c r="K4003" s="0" t="n">
        <f aca="false">12*Inputs!$B$6*(1-MIN(1,Inputs!$G$6*$D4003)*churn_nonbuyers)*(ic*Inputs!$C$6+fee_wd*Inputs!$E$6*(1-$B4003)+fee_fx*Inputs!$D$6-cost_acc-cost_wd*Inputs!$E$6*(1-$B4003)-cost_fx*Inputs!$D$6)</f>
        <v>158715.243133121</v>
      </c>
      <c r="L4003" s="0" t="n">
        <f aca="false">12*Inputs!$B$7*(1-MIN(1,Inputs!$G$7*$D4003)*churn_nonbuyers)*(ic*Inputs!$C$7+fee_wd*Inputs!$E$7*(1-$B4003)+fee_fx*Inputs!$D$7-cost_acc-cost_wd*Inputs!$E$7*(1-$B4003)-cost_fx*Inputs!$D$7)</f>
        <v>357728.778295873</v>
      </c>
      <c r="M4003" s="0" t="n">
        <f aca="false">12*Inputs!$B$8*(1-MIN(1,Inputs!$G$8*$D4003)*churn_nonbuyers)*(ic*Inputs!$C$8+fee_wd*Inputs!$E$8*(1-$B4003)+fee_fx*Inputs!$D$8-cost_acc-cost_wd*Inputs!$E$8*(1-$B4003)-cost_fx*Inputs!$D$8)</f>
        <v>104850.52310123</v>
      </c>
      <c r="N4003" s="0" t="n">
        <f aca="false">K4003+L4003+I4003-fixed</f>
        <v>-21005.4166695486</v>
      </c>
      <c r="O4003" s="0" t="n">
        <f aca="false">K4003+L4003+M4003-fixed</f>
        <v>-78705.4554697763</v>
      </c>
      <c r="P4003" s="0" t="n">
        <f aca="false">12*Inputs!$B$6*(1-MIN(1,Inputs!$F$6*$D4003))*(ic*Inputs!$C$6+flat_fee-cost_acc-cost_wd*Inputs!$E$6*$E4003-cost_fx*Inputs!$D$6)+12*Inputs!$B$7*(1-MIN(1,Inputs!$F$7*$D4003))*(ic*Inputs!$C$7+flat_fee-cost_acc-cost_wd*Inputs!$E$7*$E4003-cost_fx*Inputs!$D$7)+12*Inputs!$B$8*(1-MIN(1,Inputs!$F$8*$D4003))*(ic*Inputs!$C$8+flat_fee-cost_acc-cost_wd*Inputs!$E$8*$E4003-cost_fx*Inputs!$D$8)-fixed</f>
        <v>79135.61666048</v>
      </c>
    </row>
    <row r="4004" customFormat="false" ht="15" hidden="false" customHeight="false" outlineLevel="0" collapsed="false">
      <c r="A4004" s="0" t="n">
        <v>3939</v>
      </c>
      <c r="B4004" s="0" t="n">
        <v>0.073176</v>
      </c>
      <c r="C4004" s="0" t="n">
        <v>0.93832</v>
      </c>
      <c r="D4004" s="0" t="n">
        <v>0.989045</v>
      </c>
      <c r="E4004" s="0" t="n">
        <v>1.412082</v>
      </c>
      <c r="F4004" s="0" t="n">
        <v>0.121455</v>
      </c>
      <c r="G4004" s="0" t="n">
        <f aca="false">12*Inputs!$B$6*(MIN(1,$H$50*$C4004)*(ic*Inputs!$C$6+pS+fee_fx*Inputs!$D$6-cost_acc-cost_wd*Inputs!$E$6*$E4004-cost_fx*Inputs!$D$6-$F4004)+(1-MIN(1,$H$50*$C4004))*(1-MIN(1,Inputs!$G$6*$D4004)*churn_nonbuyers)*(ic*Inputs!$C$6+fee_wd*Inputs!$E$6*(1-$B4004)+fee_fx*Inputs!$D$6-cost_acc-cost_wd*Inputs!$E$6*(1-$B4004)-cost_fx*Inputs!$D$6))</f>
        <v>225410.989371192</v>
      </c>
      <c r="H4004" s="0" t="n">
        <f aca="false">12*Inputs!$B$7*(MIN(1,$H$51*$C4004)*(ic*Inputs!$C$7+pE+fee_fx*Inputs!$D$7-cost_acc-cost_wd*Inputs!$E$7*$E4004-cost_fx*Inputs!$D$7-$F4004)+(1-MIN(1,$H$51*$C4004))*(1-MIN(1,Inputs!$G$7*$D4004)*churn_nonbuyers)*(ic*Inputs!$C$7+fee_wd*Inputs!$E$7*(1-$B4004)+fee_fx*Inputs!$D$7-cost_acc-cost_wd*Inputs!$E$7*(1-$B4004)-cost_fx*Inputs!$D$7))</f>
        <v>391738.338488508</v>
      </c>
      <c r="I4004" s="0" t="n">
        <f aca="false">12*Inputs!$B$8*(MIN(1,$H$52*$C4004)*(ic*Inputs!$C$8+pT-cost_acc-cost_wd*Inputs!$E$8-cost_fx*Inputs!$D$8-cost_ins)+(1-MIN(1,$H$52*$C4004))*(1-MIN(1,Inputs!$G$8*$D4004)*churn_nonbuyers)*(ic*Inputs!$C$8+fee_wd*Inputs!$E$8*(1-$B4004)+fee_fx*Inputs!$D$8-cost_acc-cost_wd*Inputs!$E$8*(1-$B4004)-cost_fx*Inputs!$D$8))</f>
        <v>169345.101105699</v>
      </c>
      <c r="J4004" s="0" t="n">
        <f aca="false">G4004+H4004+I4004-fixed</f>
        <v>86494.4289653992</v>
      </c>
      <c r="K4004" s="0" t="n">
        <f aca="false">12*Inputs!$B$6*(1-MIN(1,Inputs!$G$6*$D4004)*churn_nonbuyers)*(ic*Inputs!$C$6+fee_wd*Inputs!$E$6*(1-$B4004)+fee_fx*Inputs!$D$6-cost_acc-cost_wd*Inputs!$E$6*(1-$B4004)-cost_fx*Inputs!$D$6)</f>
        <v>181614.177769824</v>
      </c>
      <c r="L4004" s="0" t="n">
        <f aca="false">12*Inputs!$B$7*(1-MIN(1,Inputs!$G$7*$D4004)*churn_nonbuyers)*(ic*Inputs!$C$7+fee_wd*Inputs!$E$7*(1-$B4004)+fee_fx*Inputs!$D$7-cost_acc-cost_wd*Inputs!$E$7*(1-$B4004)-cost_fx*Inputs!$D$7)</f>
        <v>381011.824901895</v>
      </c>
      <c r="M4004" s="0" t="n">
        <f aca="false">12*Inputs!$B$8*(1-MIN(1,Inputs!$G$8*$D4004)*churn_nonbuyers)*(ic*Inputs!$C$8+fee_wd*Inputs!$E$8*(1-$B4004)+fee_fx*Inputs!$D$8-cost_acc-cost_wd*Inputs!$E$8*(1-$B4004)-cost_fx*Inputs!$D$8)</f>
        <v>99342.3287925121</v>
      </c>
      <c r="N4004" s="0" t="n">
        <f aca="false">K4004+L4004+I4004-fixed</f>
        <v>31971.1037774176</v>
      </c>
      <c r="O4004" s="0" t="n">
        <f aca="false">K4004+L4004+M4004-fixed</f>
        <v>-38031.6685357695</v>
      </c>
      <c r="P4004" s="0" t="n">
        <f aca="false">12*Inputs!$B$6*(1-MIN(1,Inputs!$F$6*$D4004))*(ic*Inputs!$C$6+flat_fee-cost_acc-cost_wd*Inputs!$E$6*$E4004-cost_fx*Inputs!$D$6)+12*Inputs!$B$7*(1-MIN(1,Inputs!$F$7*$D4004))*(ic*Inputs!$C$7+flat_fee-cost_acc-cost_wd*Inputs!$E$7*$E4004-cost_fx*Inputs!$D$7)+12*Inputs!$B$8*(1-MIN(1,Inputs!$F$8*$D4004))*(ic*Inputs!$C$8+flat_fee-cost_acc-cost_wd*Inputs!$E$8*$E4004-cost_fx*Inputs!$D$8)-fixed</f>
        <v>-102453.0387544</v>
      </c>
    </row>
    <row r="4005" customFormat="false" ht="15" hidden="false" customHeight="false" outlineLevel="0" collapsed="false">
      <c r="A4005" s="0" t="n">
        <v>3940</v>
      </c>
      <c r="B4005" s="0" t="n">
        <v>0.327491</v>
      </c>
      <c r="C4005" s="0" t="n">
        <v>0.986875</v>
      </c>
      <c r="D4005" s="0" t="n">
        <v>1.345633</v>
      </c>
      <c r="E4005" s="0" t="n">
        <v>1.205797</v>
      </c>
      <c r="F4005" s="0" t="n">
        <v>0.377663</v>
      </c>
      <c r="G4005" s="0" t="n">
        <f aca="false">12*Inputs!$B$6*(MIN(1,$H$50*$C4005)*(ic*Inputs!$C$6+pS+fee_fx*Inputs!$D$6-cost_acc-cost_wd*Inputs!$E$6*$E4005-cost_fx*Inputs!$D$6-$F4005)+(1-MIN(1,$H$50*$C4005))*(1-MIN(1,Inputs!$G$6*$D4005)*churn_nonbuyers)*(ic*Inputs!$C$6+fee_wd*Inputs!$E$6*(1-$B4005)+fee_fx*Inputs!$D$6-cost_acc-cost_wd*Inputs!$E$6*(1-$B4005)-cost_fx*Inputs!$D$6))</f>
        <v>191943.928961139</v>
      </c>
      <c r="H4005" s="0" t="n">
        <f aca="false">12*Inputs!$B$7*(MIN(1,$H$51*$C4005)*(ic*Inputs!$C$7+pE+fee_fx*Inputs!$D$7-cost_acc-cost_wd*Inputs!$E$7*$E4005-cost_fx*Inputs!$D$7-$F4005)+(1-MIN(1,$H$51*$C4005))*(1-MIN(1,Inputs!$G$7*$D4005)*churn_nonbuyers)*(ic*Inputs!$C$7+fee_wd*Inputs!$E$7*(1-$B4005)+fee_fx*Inputs!$D$7-cost_acc-cost_wd*Inputs!$E$7*(1-$B4005)-cost_fx*Inputs!$D$7))</f>
        <v>377368.954590845</v>
      </c>
      <c r="I4005" s="0" t="n">
        <f aca="false">12*Inputs!$B$8*(MIN(1,$H$52*$C4005)*(ic*Inputs!$C$8+pT-cost_acc-cost_wd*Inputs!$E$8-cost_fx*Inputs!$D$8-cost_ins)+(1-MIN(1,$H$52*$C4005))*(1-MIN(1,Inputs!$G$8*$D4005)*churn_nonbuyers)*(ic*Inputs!$C$8+fee_wd*Inputs!$E$8*(1-$B4005)+fee_fx*Inputs!$D$8-cost_acc-cost_wd*Inputs!$E$8*(1-$B4005)-cost_fx*Inputs!$D$8))</f>
        <v>147828.969080997</v>
      </c>
      <c r="J4005" s="0" t="n">
        <f aca="false">G4005+H4005+I4005-fixed</f>
        <v>17141.8526329811</v>
      </c>
      <c r="K4005" s="0" t="n">
        <f aca="false">12*Inputs!$B$6*(1-MIN(1,Inputs!$G$6*$D4005)*churn_nonbuyers)*(ic*Inputs!$C$6+fee_wd*Inputs!$E$6*(1-$B4005)+fee_fx*Inputs!$D$6-cost_acc-cost_wd*Inputs!$E$6*(1-$B4005)-cost_fx*Inputs!$D$6)</f>
        <v>144050.230776982</v>
      </c>
      <c r="L4005" s="0" t="n">
        <f aca="false">12*Inputs!$B$7*(1-MIN(1,Inputs!$G$7*$D4005)*churn_nonbuyers)*(ic*Inputs!$C$7+fee_wd*Inputs!$E$7*(1-$B4005)+fee_fx*Inputs!$D$7-cost_acc-cost_wd*Inputs!$E$7*(1-$B4005)-cost_fx*Inputs!$D$7)</f>
        <v>341668.268482189</v>
      </c>
      <c r="M4005" s="0" t="n">
        <f aca="false">12*Inputs!$B$8*(1-MIN(1,Inputs!$G$8*$D4005)*churn_nonbuyers)*(ic*Inputs!$C$8+fee_wd*Inputs!$E$8*(1-$B4005)+fee_fx*Inputs!$D$8-cost_acc-cost_wd*Inputs!$E$8*(1-$B4005)-cost_fx*Inputs!$D$8)</f>
        <v>18037.1427725808</v>
      </c>
      <c r="N4005" s="0" t="n">
        <f aca="false">K4005+L4005+I4005-fixed</f>
        <v>-66452.5316598321</v>
      </c>
      <c r="O4005" s="0" t="n">
        <f aca="false">K4005+L4005+M4005-fixed</f>
        <v>-196244.357968249</v>
      </c>
      <c r="P4005" s="0" t="n">
        <f aca="false">12*Inputs!$B$6*(1-MIN(1,Inputs!$F$6*$D4005))*(ic*Inputs!$C$6+flat_fee-cost_acc-cost_wd*Inputs!$E$6*$E4005-cost_fx*Inputs!$D$6)+12*Inputs!$B$7*(1-MIN(1,Inputs!$F$7*$D4005))*(ic*Inputs!$C$7+flat_fee-cost_acc-cost_wd*Inputs!$E$7*$E4005-cost_fx*Inputs!$D$7)+12*Inputs!$B$8*(1-MIN(1,Inputs!$F$8*$D4005))*(ic*Inputs!$C$8+flat_fee-cost_acc-cost_wd*Inputs!$E$8*$E4005-cost_fx*Inputs!$D$8)-fixed</f>
        <v>-196273.17414376</v>
      </c>
    </row>
    <row r="4006" customFormat="false" ht="15" hidden="false" customHeight="false" outlineLevel="0" collapsed="false">
      <c r="A4006" s="0" t="n">
        <v>3941</v>
      </c>
      <c r="B4006" s="0" t="n">
        <v>0.069266</v>
      </c>
      <c r="C4006" s="0" t="n">
        <v>0.953316</v>
      </c>
      <c r="D4006" s="0" t="n">
        <v>0.948383</v>
      </c>
      <c r="E4006" s="0" t="n">
        <v>1.125863</v>
      </c>
      <c r="F4006" s="0" t="n">
        <v>0.426416</v>
      </c>
      <c r="G4006" s="0" t="n">
        <f aca="false">12*Inputs!$B$6*(MIN(1,$H$50*$C4006)*(ic*Inputs!$C$6+pS+fee_fx*Inputs!$D$6-cost_acc-cost_wd*Inputs!$E$6*$E4006-cost_fx*Inputs!$D$6-$F4006)+(1-MIN(1,$H$50*$C4006))*(1-MIN(1,Inputs!$G$6*$D4006)*churn_nonbuyers)*(ic*Inputs!$C$6+fee_wd*Inputs!$E$6*(1-$B4006)+fee_fx*Inputs!$D$6-cost_acc-cost_wd*Inputs!$E$6*(1-$B4006)-cost_fx*Inputs!$D$6))</f>
        <v>226553.54366384</v>
      </c>
      <c r="H4006" s="0" t="n">
        <f aca="false">12*Inputs!$B$7*(MIN(1,$H$51*$C4006)*(ic*Inputs!$C$7+pE+fee_fx*Inputs!$D$7-cost_acc-cost_wd*Inputs!$E$7*$E4006-cost_fx*Inputs!$D$7-$F4006)+(1-MIN(1,$H$51*$C4006))*(1-MIN(1,Inputs!$G$7*$D4006)*churn_nonbuyers)*(ic*Inputs!$C$7+fee_wd*Inputs!$E$7*(1-$B4006)+fee_fx*Inputs!$D$7-cost_acc-cost_wd*Inputs!$E$7*(1-$B4006)-cost_fx*Inputs!$D$7))</f>
        <v>407231.964833625</v>
      </c>
      <c r="I4006" s="0" t="n">
        <f aca="false">12*Inputs!$B$8*(MIN(1,$H$52*$C4006)*(ic*Inputs!$C$8+pT-cost_acc-cost_wd*Inputs!$E$8-cost_fx*Inputs!$D$8-cost_ins)+(1-MIN(1,$H$52*$C4006))*(1-MIN(1,Inputs!$G$8*$D4006)*churn_nonbuyers)*(ic*Inputs!$C$8+fee_wd*Inputs!$E$8*(1-$B4006)+fee_fx*Inputs!$D$8-cost_acc-cost_wd*Inputs!$E$8*(1-$B4006)-cost_fx*Inputs!$D$8))</f>
        <v>173542.332398135</v>
      </c>
      <c r="J4006" s="0" t="n">
        <f aca="false">G4006+H4006+I4006-fixed</f>
        <v>107327.8408956</v>
      </c>
      <c r="K4006" s="0" t="n">
        <f aca="false">12*Inputs!$B$6*(1-MIN(1,Inputs!$G$6*$D4006)*churn_nonbuyers)*(ic*Inputs!$C$6+fee_wd*Inputs!$E$6*(1-$B4006)+fee_fx*Inputs!$D$6-cost_acc-cost_wd*Inputs!$E$6*(1-$B4006)-cost_fx*Inputs!$D$6)</f>
        <v>182538.968377522</v>
      </c>
      <c r="L4006" s="0" t="n">
        <f aca="false">12*Inputs!$B$7*(1-MIN(1,Inputs!$G$7*$D4006)*churn_nonbuyers)*(ic*Inputs!$C$7+fee_wd*Inputs!$E$7*(1-$B4006)+fee_fx*Inputs!$D$7-cost_acc-cost_wd*Inputs!$E$7*(1-$B4006)-cost_fx*Inputs!$D$7)</f>
        <v>382037.839042513</v>
      </c>
      <c r="M4006" s="0" t="n">
        <f aca="false">12*Inputs!$B$8*(1-MIN(1,Inputs!$G$8*$D4006)*churn_nonbuyers)*(ic*Inputs!$C$8+fee_wd*Inputs!$E$8*(1-$B4006)+fee_fx*Inputs!$D$8-cost_acc-cost_wd*Inputs!$E$8*(1-$B4006)-cost_fx*Inputs!$D$8)</f>
        <v>108595.891575101</v>
      </c>
      <c r="N4006" s="0" t="n">
        <f aca="false">K4006+L4006+I4006-fixed</f>
        <v>38119.1398181691</v>
      </c>
      <c r="O4006" s="0" t="n">
        <f aca="false">K4006+L4006+M4006-fixed</f>
        <v>-26827.3010048647</v>
      </c>
      <c r="P4006" s="0" t="n">
        <f aca="false">12*Inputs!$B$6*(1-MIN(1,Inputs!$F$6*$D4006))*(ic*Inputs!$C$6+flat_fee-cost_acc-cost_wd*Inputs!$E$6*$E4006-cost_fx*Inputs!$D$6)+12*Inputs!$B$7*(1-MIN(1,Inputs!$F$7*$D4006))*(ic*Inputs!$C$7+flat_fee-cost_acc-cost_wd*Inputs!$E$7*$E4006-cost_fx*Inputs!$D$7)+12*Inputs!$B$8*(1-MIN(1,Inputs!$F$8*$D4006))*(ic*Inputs!$C$8+flat_fee-cost_acc-cost_wd*Inputs!$E$8*$E4006-cost_fx*Inputs!$D$8)-fixed</f>
        <v>43648.2546629601</v>
      </c>
    </row>
    <row r="4007" customFormat="false" ht="15" hidden="false" customHeight="false" outlineLevel="0" collapsed="false">
      <c r="A4007" s="0" t="n">
        <v>3942</v>
      </c>
      <c r="B4007" s="0" t="n">
        <v>0.163557</v>
      </c>
      <c r="C4007" s="0" t="n">
        <v>0.773726</v>
      </c>
      <c r="D4007" s="0" t="n">
        <v>1.687155</v>
      </c>
      <c r="E4007" s="0" t="n">
        <v>1.075772</v>
      </c>
      <c r="F4007" s="0" t="n">
        <v>0.063257</v>
      </c>
      <c r="G4007" s="0" t="n">
        <f aca="false">12*Inputs!$B$6*(MIN(1,$H$50*$C4007)*(ic*Inputs!$C$6+pS+fee_fx*Inputs!$D$6-cost_acc-cost_wd*Inputs!$E$6*$E4007-cost_fx*Inputs!$D$6-$F4007)+(1-MIN(1,$H$50*$C4007))*(1-MIN(1,Inputs!$G$6*$D4007)*churn_nonbuyers)*(ic*Inputs!$C$6+fee_wd*Inputs!$E$6*(1-$B4007)+fee_fx*Inputs!$D$6-cost_acc-cost_wd*Inputs!$E$6*(1-$B4007)-cost_fx*Inputs!$D$6))</f>
        <v>207325.538828477</v>
      </c>
      <c r="H4007" s="0" t="n">
        <f aca="false">12*Inputs!$B$7*(MIN(1,$H$51*$C4007)*(ic*Inputs!$C$7+pE+fee_fx*Inputs!$D$7-cost_acc-cost_wd*Inputs!$E$7*$E4007-cost_fx*Inputs!$D$7-$F4007)+(1-MIN(1,$H$51*$C4007))*(1-MIN(1,Inputs!$G$7*$D4007)*churn_nonbuyers)*(ic*Inputs!$C$7+fee_wd*Inputs!$E$7*(1-$B4007)+fee_fx*Inputs!$D$7-cost_acc-cost_wd*Inputs!$E$7*(1-$B4007)-cost_fx*Inputs!$D$7))</f>
        <v>408216.318650949</v>
      </c>
      <c r="I4007" s="0" t="n">
        <f aca="false">12*Inputs!$B$8*(MIN(1,$H$52*$C4007)*(ic*Inputs!$C$8+pT-cost_acc-cost_wd*Inputs!$E$8-cost_fx*Inputs!$D$8-cost_ins)+(1-MIN(1,$H$52*$C4007))*(1-MIN(1,Inputs!$G$8*$D4007)*churn_nonbuyers)*(ic*Inputs!$C$8+fee_wd*Inputs!$E$8*(1-$B4007)+fee_fx*Inputs!$D$8-cost_acc-cost_wd*Inputs!$E$8*(1-$B4007)-cost_fx*Inputs!$D$8))</f>
        <v>111527.960544</v>
      </c>
      <c r="J4007" s="0" t="n">
        <f aca="false">G4007+H4007+I4007-fixed</f>
        <v>27069.8180234266</v>
      </c>
      <c r="K4007" s="0" t="n">
        <f aca="false">12*Inputs!$B$6*(1-MIN(1,Inputs!$G$6*$D4007)*churn_nonbuyers)*(ic*Inputs!$C$6+fee_wd*Inputs!$E$6*(1-$B4007)+fee_fx*Inputs!$D$6-cost_acc-cost_wd*Inputs!$E$6*(1-$B4007)-cost_fx*Inputs!$D$6)</f>
        <v>163028.080874412</v>
      </c>
      <c r="L4007" s="0" t="n">
        <f aca="false">12*Inputs!$B$7*(1-MIN(1,Inputs!$G$7*$D4007)*churn_nonbuyers)*(ic*Inputs!$C$7+fee_wd*Inputs!$E$7*(1-$B4007)+fee_fx*Inputs!$D$7-cost_acc-cost_wd*Inputs!$E$7*(1-$B4007)-cost_fx*Inputs!$D$7)</f>
        <v>360432.051884647</v>
      </c>
      <c r="M4007" s="0" t="n">
        <f aca="false">12*Inputs!$B$8*(1-MIN(1,Inputs!$G$8*$D4007)*churn_nonbuyers)*(ic*Inputs!$C$8+fee_wd*Inputs!$E$8*(1-$B4007)+fee_fx*Inputs!$D$8-cost_acc-cost_wd*Inputs!$E$8*(1-$B4007)-cost_fx*Inputs!$D$8)</f>
        <v>0</v>
      </c>
      <c r="N4007" s="0" t="n">
        <f aca="false">K4007+L4007+I4007-fixed</f>
        <v>-65011.9066969407</v>
      </c>
      <c r="O4007" s="0" t="n">
        <f aca="false">K4007+L4007+M4007-fixed</f>
        <v>-176539.867240941</v>
      </c>
      <c r="P4007" s="0" t="n">
        <f aca="false">12*Inputs!$B$6*(1-MIN(1,Inputs!$F$6*$D4007))*(ic*Inputs!$C$6+flat_fee-cost_acc-cost_wd*Inputs!$E$6*$E4007-cost_fx*Inputs!$D$6)+12*Inputs!$B$7*(1-MIN(1,Inputs!$F$7*$D4007))*(ic*Inputs!$C$7+flat_fee-cost_acc-cost_wd*Inputs!$E$7*$E4007-cost_fx*Inputs!$D$7)+12*Inputs!$B$8*(1-MIN(1,Inputs!$F$8*$D4007))*(ic*Inputs!$C$8+flat_fee-cost_acc-cost_wd*Inputs!$E$8*$E4007-cost_fx*Inputs!$D$8)-fixed</f>
        <v>-337271.3427616</v>
      </c>
    </row>
    <row r="4008" customFormat="false" ht="15" hidden="false" customHeight="false" outlineLevel="0" collapsed="false">
      <c r="A4008" s="0" t="n">
        <v>3943</v>
      </c>
      <c r="B4008" s="0" t="n">
        <v>0.455723</v>
      </c>
      <c r="C4008" s="0" t="n">
        <v>1.186816</v>
      </c>
      <c r="D4008" s="0" t="n">
        <v>0.993007</v>
      </c>
      <c r="E4008" s="0" t="n">
        <v>1.13348</v>
      </c>
      <c r="F4008" s="0" t="n">
        <v>0.049309</v>
      </c>
      <c r="G4008" s="0" t="n">
        <f aca="false">12*Inputs!$B$6*(MIN(1,$H$50*$C4008)*(ic*Inputs!$C$6+pS+fee_fx*Inputs!$D$6-cost_acc-cost_wd*Inputs!$E$6*$E4008-cost_fx*Inputs!$D$6-$F4008)+(1-MIN(1,$H$50*$C4008))*(1-MIN(1,Inputs!$G$6*$D4008)*churn_nonbuyers)*(ic*Inputs!$C$6+fee_wd*Inputs!$E$6*(1-$B4008)+fee_fx*Inputs!$D$6-cost_acc-cost_wd*Inputs!$E$6*(1-$B4008)-cost_fx*Inputs!$D$6))</f>
        <v>199185.269411584</v>
      </c>
      <c r="H4008" s="0" t="n">
        <f aca="false">12*Inputs!$B$7*(MIN(1,$H$51*$C4008)*(ic*Inputs!$C$7+pE+fee_fx*Inputs!$D$7-cost_acc-cost_wd*Inputs!$E$7*$E4008-cost_fx*Inputs!$D$7-$F4008)+(1-MIN(1,$H$51*$C4008))*(1-MIN(1,Inputs!$G$7*$D4008)*churn_nonbuyers)*(ic*Inputs!$C$7+fee_wd*Inputs!$E$7*(1-$B4008)+fee_fx*Inputs!$D$7-cost_acc-cost_wd*Inputs!$E$7*(1-$B4008)-cost_fx*Inputs!$D$7))</f>
        <v>409503.651760913</v>
      </c>
      <c r="I4008" s="0" t="n">
        <f aca="false">12*Inputs!$B$8*(MIN(1,$H$52*$C4008)*(ic*Inputs!$C$8+pT-cost_acc-cost_wd*Inputs!$E$8-cost_fx*Inputs!$D$8-cost_ins)+(1-MIN(1,$H$52*$C4008))*(1-MIN(1,Inputs!$G$8*$D4008)*churn_nonbuyers)*(ic*Inputs!$C$8+fee_wd*Inputs!$E$8*(1-$B4008)+fee_fx*Inputs!$D$8-cost_acc-cost_wd*Inputs!$E$8*(1-$B4008)-cost_fx*Inputs!$D$8))</f>
        <v>186785.006915728</v>
      </c>
      <c r="J4008" s="0" t="n">
        <f aca="false">G4008+H4008+I4008-fixed</f>
        <v>95473.9280882247</v>
      </c>
      <c r="K4008" s="0" t="n">
        <f aca="false">12*Inputs!$B$6*(1-MIN(1,Inputs!$G$6*$D4008)*churn_nonbuyers)*(ic*Inputs!$C$6+fee_wd*Inputs!$E$6*(1-$B4008)+fee_fx*Inputs!$D$6-cost_acc-cost_wd*Inputs!$E$6*(1-$B4008)-cost_fx*Inputs!$D$6)</f>
        <v>129224.637569239</v>
      </c>
      <c r="L4008" s="0" t="n">
        <f aca="false">12*Inputs!$B$7*(1-MIN(1,Inputs!$G$7*$D4008)*churn_nonbuyers)*(ic*Inputs!$C$7+fee_wd*Inputs!$E$7*(1-$B4008)+fee_fx*Inputs!$D$7-cost_acc-cost_wd*Inputs!$E$7*(1-$B4008)-cost_fx*Inputs!$D$7)</f>
        <v>327519.431405544</v>
      </c>
      <c r="M4008" s="0" t="n">
        <f aca="false">12*Inputs!$B$8*(1-MIN(1,Inputs!$G$8*$D4008)*churn_nonbuyers)*(ic*Inputs!$C$8+fee_wd*Inputs!$E$8*(1-$B4008)+fee_fx*Inputs!$D$8-cost_acc-cost_wd*Inputs!$E$8*(1-$B4008)-cost_fx*Inputs!$D$8)</f>
        <v>92848.2705764496</v>
      </c>
      <c r="N4008" s="0" t="n">
        <f aca="false">K4008+L4008+I4008-fixed</f>
        <v>-56470.9241094893</v>
      </c>
      <c r="O4008" s="0" t="n">
        <f aca="false">K4008+L4008+M4008-fixed</f>
        <v>-150407.660448767</v>
      </c>
      <c r="P4008" s="0" t="n">
        <f aca="false">12*Inputs!$B$6*(1-MIN(1,Inputs!$F$6*$D4008))*(ic*Inputs!$C$6+flat_fee-cost_acc-cost_wd*Inputs!$E$6*$E4008-cost_fx*Inputs!$D$6)+12*Inputs!$B$7*(1-MIN(1,Inputs!$F$7*$D4008))*(ic*Inputs!$C$7+flat_fee-cost_acc-cost_wd*Inputs!$E$7*$E4008-cost_fx*Inputs!$D$7)+12*Inputs!$B$8*(1-MIN(1,Inputs!$F$8*$D4008))*(ic*Inputs!$C$8+flat_fee-cost_acc-cost_wd*Inputs!$E$8*$E4008-cost_fx*Inputs!$D$8)-fixed</f>
        <v>16528.1663504001</v>
      </c>
    </row>
    <row r="4009" customFormat="false" ht="15" hidden="false" customHeight="false" outlineLevel="0" collapsed="false">
      <c r="A4009" s="0" t="n">
        <v>3944</v>
      </c>
      <c r="B4009" s="0" t="n">
        <v>0.277607</v>
      </c>
      <c r="C4009" s="0" t="n">
        <v>1.087523</v>
      </c>
      <c r="D4009" s="0" t="n">
        <v>1.096227</v>
      </c>
      <c r="E4009" s="0" t="n">
        <v>1.233299</v>
      </c>
      <c r="F4009" s="0" t="n">
        <v>0.02448</v>
      </c>
      <c r="G4009" s="0" t="n">
        <f aca="false">12*Inputs!$B$6*(MIN(1,$H$50*$C4009)*(ic*Inputs!$C$6+pS+fee_fx*Inputs!$D$6-cost_acc-cost_wd*Inputs!$E$6*$E4009-cost_fx*Inputs!$D$6-$F4009)+(1-MIN(1,$H$50*$C4009))*(1-MIN(1,Inputs!$G$6*$D4009)*churn_nonbuyers)*(ic*Inputs!$C$6+fee_wd*Inputs!$E$6*(1-$B4009)+fee_fx*Inputs!$D$6-cost_acc-cost_wd*Inputs!$E$6*(1-$B4009)-cost_fx*Inputs!$D$6))</f>
        <v>212946.113545913</v>
      </c>
      <c r="H4009" s="0" t="n">
        <f aca="false">12*Inputs!$B$7*(MIN(1,$H$51*$C4009)*(ic*Inputs!$C$7+pE+fee_fx*Inputs!$D$7-cost_acc-cost_wd*Inputs!$E$7*$E4009-cost_fx*Inputs!$D$7-$F4009)+(1-MIN(1,$H$51*$C4009))*(1-MIN(1,Inputs!$G$7*$D4009)*churn_nonbuyers)*(ic*Inputs!$C$7+fee_wd*Inputs!$E$7*(1-$B4009)+fee_fx*Inputs!$D$7-cost_acc-cost_wd*Inputs!$E$7*(1-$B4009)-cost_fx*Inputs!$D$7))</f>
        <v>405118.413750758</v>
      </c>
      <c r="I4009" s="0" t="n">
        <f aca="false">12*Inputs!$B$8*(MIN(1,$H$52*$C4009)*(ic*Inputs!$C$8+pT-cost_acc-cost_wd*Inputs!$E$8-cost_fx*Inputs!$D$8-cost_ins)+(1-MIN(1,$H$52*$C4009))*(1-MIN(1,Inputs!$G$8*$D4009)*churn_nonbuyers)*(ic*Inputs!$C$8+fee_wd*Inputs!$E$8*(1-$B4009)+fee_fx*Inputs!$D$8-cost_acc-cost_wd*Inputs!$E$8*(1-$B4009)-cost_fx*Inputs!$D$8))</f>
        <v>174147.879460765</v>
      </c>
      <c r="J4009" s="0" t="n">
        <f aca="false">G4009+H4009+I4009-fixed</f>
        <v>92212.4067574363</v>
      </c>
      <c r="K4009" s="0" t="n">
        <f aca="false">12*Inputs!$B$6*(1-MIN(1,Inputs!$G$6*$D4009)*churn_nonbuyers)*(ic*Inputs!$C$6+fee_wd*Inputs!$E$6*(1-$B4009)+fee_fx*Inputs!$D$6-cost_acc-cost_wd*Inputs!$E$6*(1-$B4009)-cost_fx*Inputs!$D$6)</f>
        <v>152765.729919281</v>
      </c>
      <c r="L4009" s="0" t="n">
        <f aca="false">12*Inputs!$B$7*(1-MIN(1,Inputs!$G$7*$D4009)*churn_nonbuyers)*(ic*Inputs!$C$7+fee_wd*Inputs!$E$7*(1-$B4009)+fee_fx*Inputs!$D$7-cost_acc-cost_wd*Inputs!$E$7*(1-$B4009)-cost_fx*Inputs!$D$7)</f>
        <v>351279.293855569</v>
      </c>
      <c r="M4009" s="0" t="n">
        <f aca="false">12*Inputs!$B$8*(1-MIN(1,Inputs!$G$8*$D4009)*churn_nonbuyers)*(ic*Inputs!$C$8+fee_wd*Inputs!$E$8*(1-$B4009)+fee_fx*Inputs!$D$8-cost_acc-cost_wd*Inputs!$E$8*(1-$B4009)-cost_fx*Inputs!$D$8)</f>
        <v>72834.0807433104</v>
      </c>
      <c r="N4009" s="0" t="n">
        <f aca="false">K4009+L4009+I4009-fixed</f>
        <v>-21807.0967643854</v>
      </c>
      <c r="O4009" s="0" t="n">
        <f aca="false">K4009+L4009+M4009-fixed</f>
        <v>-123120.89548184</v>
      </c>
      <c r="P4009" s="0" t="n">
        <f aca="false">12*Inputs!$B$6*(1-MIN(1,Inputs!$F$6*$D4009))*(ic*Inputs!$C$6+flat_fee-cost_acc-cost_wd*Inputs!$E$6*$E4009-cost_fx*Inputs!$D$6)+12*Inputs!$B$7*(1-MIN(1,Inputs!$F$7*$D4009))*(ic*Inputs!$C$7+flat_fee-cost_acc-cost_wd*Inputs!$E$7*$E4009-cost_fx*Inputs!$D$7)+12*Inputs!$B$8*(1-MIN(1,Inputs!$F$8*$D4009))*(ic*Inputs!$C$8+flat_fee-cost_acc-cost_wd*Inputs!$E$8*$E4009-cost_fx*Inputs!$D$8)-fixed</f>
        <v>-79190.3485664799</v>
      </c>
    </row>
    <row r="4010" customFormat="false" ht="15" hidden="false" customHeight="false" outlineLevel="0" collapsed="false">
      <c r="A4010" s="0" t="n">
        <v>3945</v>
      </c>
      <c r="B4010" s="0" t="n">
        <v>0.39751</v>
      </c>
      <c r="C4010" s="0" t="n">
        <v>0.815898</v>
      </c>
      <c r="D4010" s="0" t="n">
        <v>1.277395</v>
      </c>
      <c r="E4010" s="0" t="n">
        <v>1.248591</v>
      </c>
      <c r="F4010" s="0" t="n">
        <v>0.275037</v>
      </c>
      <c r="G4010" s="0" t="n">
        <f aca="false">12*Inputs!$B$6*(MIN(1,$H$50*$C4010)*(ic*Inputs!$C$6+pS+fee_fx*Inputs!$D$6-cost_acc-cost_wd*Inputs!$E$6*$E4010-cost_fx*Inputs!$D$6-$F4010)+(1-MIN(1,$H$50*$C4010))*(1-MIN(1,Inputs!$G$6*$D4010)*churn_nonbuyers)*(ic*Inputs!$C$6+fee_wd*Inputs!$E$6*(1-$B4010)+fee_fx*Inputs!$D$6-cost_acc-cost_wd*Inputs!$E$6*(1-$B4010)-cost_fx*Inputs!$D$6))</f>
        <v>176440.915760255</v>
      </c>
      <c r="H4010" s="0" t="n">
        <f aca="false">12*Inputs!$B$7*(MIN(1,$H$51*$C4010)*(ic*Inputs!$C$7+pE+fee_fx*Inputs!$D$7-cost_acc-cost_wd*Inputs!$E$7*$E4010-cost_fx*Inputs!$D$7-$F4010)+(1-MIN(1,$H$51*$C4010))*(1-MIN(1,Inputs!$G$7*$D4010)*churn_nonbuyers)*(ic*Inputs!$C$7+fee_wd*Inputs!$E$7*(1-$B4010)+fee_fx*Inputs!$D$7-cost_acc-cost_wd*Inputs!$E$7*(1-$B4010)-cost_fx*Inputs!$D$7))</f>
        <v>365943.630342965</v>
      </c>
      <c r="I4010" s="0" t="n">
        <f aca="false">12*Inputs!$B$8*(MIN(1,$H$52*$C4010)*(ic*Inputs!$C$8+pT-cost_acc-cost_wd*Inputs!$E$8-cost_fx*Inputs!$D$8-cost_ins)+(1-MIN(1,$H$52*$C4010))*(1-MIN(1,Inputs!$G$8*$D4010)*churn_nonbuyers)*(ic*Inputs!$C$8+fee_wd*Inputs!$E$8*(1-$B4010)+fee_fx*Inputs!$D$8-cost_acc-cost_wd*Inputs!$E$8*(1-$B4010)-cost_fx*Inputs!$D$8))</f>
        <v>131554.397110144</v>
      </c>
      <c r="J4010" s="0" t="n">
        <f aca="false">G4010+H4010+I4010-fixed</f>
        <v>-26061.0567866354</v>
      </c>
      <c r="K4010" s="0" t="n">
        <f aca="false">12*Inputs!$B$6*(1-MIN(1,Inputs!$G$6*$D4010)*churn_nonbuyers)*(ic*Inputs!$C$6+fee_wd*Inputs!$E$6*(1-$B4010)+fee_fx*Inputs!$D$6-cost_acc-cost_wd*Inputs!$E$6*(1-$B4010)-cost_fx*Inputs!$D$6)</f>
        <v>135138.41486244</v>
      </c>
      <c r="L4010" s="0" t="n">
        <f aca="false">12*Inputs!$B$7*(1-MIN(1,Inputs!$G$7*$D4010)*churn_nonbuyers)*(ic*Inputs!$C$7+fee_wd*Inputs!$E$7*(1-$B4010)+fee_fx*Inputs!$D$7-cost_acc-cost_wd*Inputs!$E$7*(1-$B4010)-cost_fx*Inputs!$D$7)</f>
        <v>332700.787957464</v>
      </c>
      <c r="M4010" s="0" t="n">
        <f aca="false">12*Inputs!$B$8*(1-MIN(1,Inputs!$G$8*$D4010)*churn_nonbuyers)*(ic*Inputs!$C$8+fee_wd*Inputs!$E$8*(1-$B4010)+fee_fx*Inputs!$D$8-cost_acc-cost_wd*Inputs!$E$8*(1-$B4010)-cost_fx*Inputs!$D$8)</f>
        <v>32521.62722472</v>
      </c>
      <c r="N4010" s="0" t="n">
        <f aca="false">K4010+L4010+I4010-fixed</f>
        <v>-100606.400069952</v>
      </c>
      <c r="O4010" s="0" t="n">
        <f aca="false">K4010+L4010+M4010-fixed</f>
        <v>-199639.169955376</v>
      </c>
      <c r="P4010" s="0" t="n">
        <f aca="false">12*Inputs!$B$6*(1-MIN(1,Inputs!$F$6*$D4010))*(ic*Inputs!$C$6+flat_fee-cost_acc-cost_wd*Inputs!$E$6*$E4010-cost_fx*Inputs!$D$6)+12*Inputs!$B$7*(1-MIN(1,Inputs!$F$7*$D4010))*(ic*Inputs!$C$7+flat_fee-cost_acc-cost_wd*Inputs!$E$7*$E4010-cost_fx*Inputs!$D$7)+12*Inputs!$B$8*(1-MIN(1,Inputs!$F$8*$D4010))*(ic*Inputs!$C$8+flat_fee-cost_acc-cost_wd*Inputs!$E$8*$E4010-cost_fx*Inputs!$D$8)-fixed</f>
        <v>-176800.2234532</v>
      </c>
    </row>
    <row r="4011" customFormat="false" ht="15" hidden="false" customHeight="false" outlineLevel="0" collapsed="false">
      <c r="A4011" s="0" t="n">
        <v>3946</v>
      </c>
      <c r="B4011" s="0" t="n">
        <v>0.240127</v>
      </c>
      <c r="C4011" s="0" t="n">
        <v>0.955642</v>
      </c>
      <c r="D4011" s="0" t="n">
        <v>1.198663</v>
      </c>
      <c r="E4011" s="0" t="n">
        <v>1.214073</v>
      </c>
      <c r="F4011" s="0" t="n">
        <v>0.283185</v>
      </c>
      <c r="G4011" s="0" t="n">
        <f aca="false">12*Inputs!$B$6*(MIN(1,$H$50*$C4011)*(ic*Inputs!$C$6+pS+fee_fx*Inputs!$D$6-cost_acc-cost_wd*Inputs!$E$6*$E4011-cost_fx*Inputs!$D$6-$F4011)+(1-MIN(1,$H$50*$C4011))*(1-MIN(1,Inputs!$G$6*$D4011)*churn_nonbuyers)*(ic*Inputs!$C$6+fee_wd*Inputs!$E$6*(1-$B4011)+fee_fx*Inputs!$D$6-cost_acc-cost_wd*Inputs!$E$6*(1-$B4011)-cost_fx*Inputs!$D$6))</f>
        <v>204296.597213696</v>
      </c>
      <c r="H4011" s="0" t="n">
        <f aca="false">12*Inputs!$B$7*(MIN(1,$H$51*$C4011)*(ic*Inputs!$C$7+pE+fee_fx*Inputs!$D$7-cost_acc-cost_wd*Inputs!$E$7*$E4011-cost_fx*Inputs!$D$7-$F4011)+(1-MIN(1,$H$51*$C4011))*(1-MIN(1,Inputs!$G$7*$D4011)*churn_nonbuyers)*(ic*Inputs!$C$7+fee_wd*Inputs!$E$7*(1-$B4011)+fee_fx*Inputs!$D$7-cost_acc-cost_wd*Inputs!$E$7*(1-$B4011)-cost_fx*Inputs!$D$7))</f>
        <v>388990.2726052</v>
      </c>
      <c r="I4011" s="0" t="n">
        <f aca="false">12*Inputs!$B$8*(MIN(1,$H$52*$C4011)*(ic*Inputs!$C$8+pT-cost_acc-cost_wd*Inputs!$E$8-cost_fx*Inputs!$D$8-cost_ins)+(1-MIN(1,$H$52*$C4011))*(1-MIN(1,Inputs!$G$8*$D4011)*churn_nonbuyers)*(ic*Inputs!$C$8+fee_wd*Inputs!$E$8*(1-$B4011)+fee_fx*Inputs!$D$8-cost_acc-cost_wd*Inputs!$E$8*(1-$B4011)-cost_fx*Inputs!$D$8))</f>
        <v>154525.889085421</v>
      </c>
      <c r="J4011" s="0" t="n">
        <f aca="false">G4011+H4011+I4011-fixed</f>
        <v>47812.7589043165</v>
      </c>
      <c r="K4011" s="0" t="n">
        <f aca="false">12*Inputs!$B$6*(1-MIN(1,Inputs!$G$6*$D4011)*churn_nonbuyers)*(ic*Inputs!$C$6+fee_wd*Inputs!$E$6*(1-$B4011)+fee_fx*Inputs!$D$6-cost_acc-cost_wd*Inputs!$E$6*(1-$B4011)-cost_fx*Inputs!$D$6)</f>
        <v>157011.574681447</v>
      </c>
      <c r="L4011" s="0" t="n">
        <f aca="false">12*Inputs!$B$7*(1-MIN(1,Inputs!$G$7*$D4011)*churn_nonbuyers)*(ic*Inputs!$C$7+fee_wd*Inputs!$E$7*(1-$B4011)+fee_fx*Inputs!$D$7-cost_acc-cost_wd*Inputs!$E$7*(1-$B4011)-cost_fx*Inputs!$D$7)</f>
        <v>355366.115784868</v>
      </c>
      <c r="M4011" s="0" t="n">
        <f aca="false">12*Inputs!$B$8*(1-MIN(1,Inputs!$G$8*$D4011)*churn_nonbuyers)*(ic*Inputs!$C$8+fee_wd*Inputs!$E$8*(1-$B4011)+fee_fx*Inputs!$D$8-cost_acc-cost_wd*Inputs!$E$8*(1-$B4011)-cost_fx*Inputs!$D$8)</f>
        <v>50674.5151267536</v>
      </c>
      <c r="N4011" s="0" t="n">
        <f aca="false">K4011+L4011+I4011-fixed</f>
        <v>-33096.4204482635</v>
      </c>
      <c r="O4011" s="0" t="n">
        <f aca="false">K4011+L4011+M4011-fixed</f>
        <v>-136947.794406931</v>
      </c>
      <c r="P4011" s="0" t="n">
        <f aca="false">12*Inputs!$B$6*(1-MIN(1,Inputs!$F$6*$D4011))*(ic*Inputs!$C$6+flat_fee-cost_acc-cost_wd*Inputs!$E$6*$E4011-cost_fx*Inputs!$D$6)+12*Inputs!$B$7*(1-MIN(1,Inputs!$F$7*$D4011))*(ic*Inputs!$C$7+flat_fee-cost_acc-cost_wd*Inputs!$E$7*$E4011-cost_fx*Inputs!$D$7)+12*Inputs!$B$8*(1-MIN(1,Inputs!$F$8*$D4011))*(ic*Inputs!$C$8+flat_fee-cost_acc-cost_wd*Inputs!$E$8*$E4011-cost_fx*Inputs!$D$8)-fixed</f>
        <v>-123832.35200824</v>
      </c>
    </row>
    <row r="4012" customFormat="false" ht="15" hidden="false" customHeight="false" outlineLevel="0" collapsed="false">
      <c r="A4012" s="0" t="n">
        <v>3947</v>
      </c>
      <c r="B4012" s="0" t="n">
        <v>0.178491</v>
      </c>
      <c r="C4012" s="0" t="n">
        <v>0.678872</v>
      </c>
      <c r="D4012" s="0" t="n">
        <v>1.050833</v>
      </c>
      <c r="E4012" s="0" t="n">
        <v>1.106785</v>
      </c>
      <c r="F4012" s="0" t="n">
        <v>0.360823</v>
      </c>
      <c r="G4012" s="0" t="n">
        <f aca="false">12*Inputs!$B$6*(MIN(1,$H$50*$C4012)*(ic*Inputs!$C$6+pS+fee_fx*Inputs!$D$6-cost_acc-cost_wd*Inputs!$E$6*$E4012-cost_fx*Inputs!$D$6-$F4012)+(1-MIN(1,$H$50*$C4012))*(1-MIN(1,Inputs!$G$6*$D4012)*churn_nonbuyers)*(ic*Inputs!$C$6+fee_wd*Inputs!$E$6*(1-$B4012)+fee_fx*Inputs!$D$6-cost_acc-cost_wd*Inputs!$E$6*(1-$B4012)-cost_fx*Inputs!$D$6))</f>
        <v>200185.856503532</v>
      </c>
      <c r="H4012" s="0" t="n">
        <f aca="false">12*Inputs!$B$7*(MIN(1,$H$51*$C4012)*(ic*Inputs!$C$7+pE+fee_fx*Inputs!$D$7-cost_acc-cost_wd*Inputs!$E$7*$E4012-cost_fx*Inputs!$D$7-$F4012)+(1-MIN(1,$H$51*$C4012))*(1-MIN(1,Inputs!$G$7*$D4012)*churn_nonbuyers)*(ic*Inputs!$C$7+fee_wd*Inputs!$E$7*(1-$B4012)+fee_fx*Inputs!$D$7-cost_acc-cost_wd*Inputs!$E$7*(1-$B4012)-cost_fx*Inputs!$D$7))</f>
        <v>392059.321008952</v>
      </c>
      <c r="I4012" s="0" t="n">
        <f aca="false">12*Inputs!$B$8*(MIN(1,$H$52*$C4012)*(ic*Inputs!$C$8+pT-cost_acc-cost_wd*Inputs!$E$8-cost_fx*Inputs!$D$8-cost_ins)+(1-MIN(1,$H$52*$C4012))*(1-MIN(1,Inputs!$G$8*$D4012)*churn_nonbuyers)*(ic*Inputs!$C$8+fee_wd*Inputs!$E$8*(1-$B4012)+fee_fx*Inputs!$D$8-cost_acc-cost_wd*Inputs!$E$8*(1-$B4012)-cost_fx*Inputs!$D$8))</f>
        <v>141958.783350125</v>
      </c>
      <c r="J4012" s="0" t="n">
        <f aca="false">G4012+H4012+I4012-fixed</f>
        <v>34203.9608626089</v>
      </c>
      <c r="K4012" s="0" t="n">
        <f aca="false">12*Inputs!$B$6*(1-MIN(1,Inputs!$G$6*$D4012)*churn_nonbuyers)*(ic*Inputs!$C$6+fee_wd*Inputs!$E$6*(1-$B4012)+fee_fx*Inputs!$D$6-cost_acc-cost_wd*Inputs!$E$6*(1-$B4012)-cost_fx*Inputs!$D$6)</f>
        <v>166655.361837622</v>
      </c>
      <c r="L4012" s="0" t="n">
        <f aca="false">12*Inputs!$B$7*(1-MIN(1,Inputs!$G$7*$D4012)*churn_nonbuyers)*(ic*Inputs!$C$7+fee_wd*Inputs!$E$7*(1-$B4012)+fee_fx*Inputs!$D$7-cost_acc-cost_wd*Inputs!$E$7*(1-$B4012)-cost_fx*Inputs!$D$7)</f>
        <v>365596.697518573</v>
      </c>
      <c r="M4012" s="0" t="n">
        <f aca="false">12*Inputs!$B$8*(1-MIN(1,Inputs!$G$8*$D4012)*churn_nonbuyers)*(ic*Inputs!$C$8+fee_wd*Inputs!$E$8*(1-$B4012)+fee_fx*Inputs!$D$8-cost_acc-cost_wd*Inputs!$E$8*(1-$B4012)-cost_fx*Inputs!$D$8)</f>
        <v>84040.2663889008</v>
      </c>
      <c r="N4012" s="0" t="n">
        <f aca="false">K4012+L4012+I4012-fixed</f>
        <v>-25789.1572936806</v>
      </c>
      <c r="O4012" s="0" t="n">
        <f aca="false">K4012+L4012+M4012-fixed</f>
        <v>-83707.6742549045</v>
      </c>
      <c r="P4012" s="0" t="n">
        <f aca="false">12*Inputs!$B$6*(1-MIN(1,Inputs!$F$6*$D4012))*(ic*Inputs!$C$6+flat_fee-cost_acc-cost_wd*Inputs!$E$6*$E4012-cost_fx*Inputs!$D$6)+12*Inputs!$B$7*(1-MIN(1,Inputs!$F$7*$D4012))*(ic*Inputs!$C$7+flat_fee-cost_acc-cost_wd*Inputs!$E$7*$E4012-cost_fx*Inputs!$D$7)+12*Inputs!$B$8*(1-MIN(1,Inputs!$F$8*$D4012))*(ic*Inputs!$C$8+flat_fee-cost_acc-cost_wd*Inputs!$E$8*$E4012-cost_fx*Inputs!$D$8)-fixed</f>
        <v>-3022.5035667998</v>
      </c>
    </row>
    <row r="4013" customFormat="false" ht="15" hidden="false" customHeight="false" outlineLevel="0" collapsed="false">
      <c r="A4013" s="0" t="n">
        <v>3948</v>
      </c>
      <c r="B4013" s="0" t="n">
        <v>0.078362</v>
      </c>
      <c r="C4013" s="0" t="n">
        <v>0.821432</v>
      </c>
      <c r="D4013" s="0" t="n">
        <v>0.762802</v>
      </c>
      <c r="E4013" s="0" t="n">
        <v>1.041519</v>
      </c>
      <c r="F4013" s="0" t="n">
        <v>0.223218</v>
      </c>
      <c r="G4013" s="0" t="n">
        <f aca="false">12*Inputs!$B$6*(MIN(1,$H$50*$C4013)*(ic*Inputs!$C$6+pS+fee_fx*Inputs!$D$6-cost_acc-cost_wd*Inputs!$E$6*$E4013-cost_fx*Inputs!$D$6-$F4013)+(1-MIN(1,$H$50*$C4013))*(1-MIN(1,Inputs!$G$6*$D4013)*churn_nonbuyers)*(ic*Inputs!$C$6+fee_wd*Inputs!$E$6*(1-$B4013)+fee_fx*Inputs!$D$6-cost_acc-cost_wd*Inputs!$E$6*(1-$B4013)-cost_fx*Inputs!$D$6))</f>
        <v>226390.604716453</v>
      </c>
      <c r="H4013" s="0" t="n">
        <f aca="false">12*Inputs!$B$7*(MIN(1,$H$51*$C4013)*(ic*Inputs!$C$7+pE+fee_fx*Inputs!$D$7-cost_acc-cost_wd*Inputs!$E$7*$E4013-cost_fx*Inputs!$D$7-$F4013)+(1-MIN(1,$H$51*$C4013))*(1-MIN(1,Inputs!$G$7*$D4013)*churn_nonbuyers)*(ic*Inputs!$C$7+fee_wd*Inputs!$E$7*(1-$B4013)+fee_fx*Inputs!$D$7-cost_acc-cost_wd*Inputs!$E$7*(1-$B4013)-cost_fx*Inputs!$D$7))</f>
        <v>421952.743869155</v>
      </c>
      <c r="I4013" s="0" t="n">
        <f aca="false">12*Inputs!$B$8*(MIN(1,$H$52*$C4013)*(ic*Inputs!$C$8+pT-cost_acc-cost_wd*Inputs!$E$8-cost_fx*Inputs!$D$8-cost_ins)+(1-MIN(1,$H$52*$C4013))*(1-MIN(1,Inputs!$G$8*$D4013)*churn_nonbuyers)*(ic*Inputs!$C$8+fee_wd*Inputs!$E$8*(1-$B4013)+fee_fx*Inputs!$D$8-cost_acc-cost_wd*Inputs!$E$8*(1-$B4013)-cost_fx*Inputs!$D$8))</f>
        <v>182308.0057089</v>
      </c>
      <c r="J4013" s="0" t="n">
        <f aca="false">G4013+H4013+I4013-fixed</f>
        <v>130651.354294508</v>
      </c>
      <c r="K4013" s="0" t="n">
        <f aca="false">12*Inputs!$B$6*(1-MIN(1,Inputs!$G$6*$D4013)*churn_nonbuyers)*(ic*Inputs!$C$6+fee_wd*Inputs!$E$6*(1-$B4013)+fee_fx*Inputs!$D$6-cost_acc-cost_wd*Inputs!$E$6*(1-$B4013)-cost_fx*Inputs!$D$6)</f>
        <v>183057.205610333</v>
      </c>
      <c r="L4013" s="0" t="n">
        <f aca="false">12*Inputs!$B$7*(1-MIN(1,Inputs!$G$7*$D4013)*churn_nonbuyers)*(ic*Inputs!$C$7+fee_wd*Inputs!$E$7*(1-$B4013)+fee_fx*Inputs!$D$7-cost_acc-cost_wd*Inputs!$E$7*(1-$B4013)-cost_fx*Inputs!$D$7)</f>
        <v>382947.2456702</v>
      </c>
      <c r="M4013" s="0" t="n">
        <f aca="false">12*Inputs!$B$8*(1-MIN(1,Inputs!$G$8*$D4013)*churn_nonbuyers)*(ic*Inputs!$C$8+fee_wd*Inputs!$E$8*(1-$B4013)+fee_fx*Inputs!$D$8-cost_acc-cost_wd*Inputs!$E$8*(1-$B4013)-cost_fx*Inputs!$D$8)</f>
        <v>150362.052634886</v>
      </c>
      <c r="N4013" s="0" t="n">
        <f aca="false">K4013+L4013+I4013-fixed</f>
        <v>48312.456989433</v>
      </c>
      <c r="O4013" s="0" t="n">
        <f aca="false">K4013+L4013+M4013-fixed</f>
        <v>16366.5039154191</v>
      </c>
      <c r="P4013" s="0" t="n">
        <f aca="false">12*Inputs!$B$6*(1-MIN(1,Inputs!$F$6*$D4013))*(ic*Inputs!$C$6+flat_fee-cost_acc-cost_wd*Inputs!$E$6*$E4013-cost_fx*Inputs!$D$6)+12*Inputs!$B$7*(1-MIN(1,Inputs!$F$7*$D4013))*(ic*Inputs!$C$7+flat_fee-cost_acc-cost_wd*Inputs!$E$7*$E4013-cost_fx*Inputs!$D$7)+12*Inputs!$B$8*(1-MIN(1,Inputs!$F$8*$D4013))*(ic*Inputs!$C$8+flat_fee-cost_acc-cost_wd*Inputs!$E$8*$E4013-cost_fx*Inputs!$D$8)-fixed</f>
        <v>183934.81204112</v>
      </c>
    </row>
    <row r="4014" customFormat="false" ht="15" hidden="false" customHeight="false" outlineLevel="0" collapsed="false">
      <c r="A4014" s="0" t="n">
        <v>3949</v>
      </c>
      <c r="B4014" s="0" t="n">
        <v>0.122052</v>
      </c>
      <c r="C4014" s="0" t="n">
        <v>0.928565</v>
      </c>
      <c r="D4014" s="0" t="n">
        <v>0.856993</v>
      </c>
      <c r="E4014" s="0" t="n">
        <v>1.133071</v>
      </c>
      <c r="F4014" s="0" t="n">
        <v>0.054259</v>
      </c>
      <c r="G4014" s="0" t="n">
        <f aca="false">12*Inputs!$B$6*(MIN(1,$H$50*$C4014)*(ic*Inputs!$C$6+pS+fee_fx*Inputs!$D$6-cost_acc-cost_wd*Inputs!$E$6*$E4014-cost_fx*Inputs!$D$6-$F4014)+(1-MIN(1,$H$50*$C4014))*(1-MIN(1,Inputs!$G$6*$D4014)*churn_nonbuyers)*(ic*Inputs!$C$6+fee_wd*Inputs!$E$6*(1-$B4014)+fee_fx*Inputs!$D$6-cost_acc-cost_wd*Inputs!$E$6*(1-$B4014)-cost_fx*Inputs!$D$6))</f>
        <v>227294.131008882</v>
      </c>
      <c r="H4014" s="0" t="n">
        <f aca="false">12*Inputs!$B$7*(MIN(1,$H$51*$C4014)*(ic*Inputs!$C$7+pE+fee_fx*Inputs!$D$7-cost_acc-cost_wd*Inputs!$E$7*$E4014-cost_fx*Inputs!$D$7-$F4014)+(1-MIN(1,$H$51*$C4014))*(1-MIN(1,Inputs!$G$7*$D4014)*churn_nonbuyers)*(ic*Inputs!$C$7+fee_wd*Inputs!$E$7*(1-$B4014)+fee_fx*Inputs!$D$7-cost_acc-cost_wd*Inputs!$E$7*(1-$B4014)-cost_fx*Inputs!$D$7))</f>
        <v>421734.351000617</v>
      </c>
      <c r="I4014" s="0" t="n">
        <f aca="false">12*Inputs!$B$8*(MIN(1,$H$52*$C4014)*(ic*Inputs!$C$8+pT-cost_acc-cost_wd*Inputs!$E$8-cost_fx*Inputs!$D$8-cost_ins)+(1-MIN(1,$H$52*$C4014))*(1-MIN(1,Inputs!$G$8*$D4014)*churn_nonbuyers)*(ic*Inputs!$C$8+fee_wd*Inputs!$E$8*(1-$B4014)+fee_fx*Inputs!$D$8-cost_acc-cost_wd*Inputs!$E$8*(1-$B4014)-cost_fx*Inputs!$D$8))</f>
        <v>178735.229727338</v>
      </c>
      <c r="J4014" s="0" t="n">
        <f aca="false">G4014+H4014+I4014-fixed</f>
        <v>127763.711736837</v>
      </c>
      <c r="K4014" s="0" t="n">
        <f aca="false">12*Inputs!$B$6*(1-MIN(1,Inputs!$G$6*$D4014)*churn_nonbuyers)*(ic*Inputs!$C$6+fee_wd*Inputs!$E$6*(1-$B4014)+fee_fx*Inputs!$D$6-cost_acc-cost_wd*Inputs!$E$6*(1-$B4014)-cost_fx*Inputs!$D$6)</f>
        <v>176139.126069379</v>
      </c>
      <c r="L4014" s="0" t="n">
        <f aca="false">12*Inputs!$B$7*(1-MIN(1,Inputs!$G$7*$D4014)*churn_nonbuyers)*(ic*Inputs!$C$7+fee_wd*Inputs!$E$7*(1-$B4014)+fee_fx*Inputs!$D$7-cost_acc-cost_wd*Inputs!$E$7*(1-$B4014)-cost_fx*Inputs!$D$7)</f>
        <v>375710.186777628</v>
      </c>
      <c r="M4014" s="0" t="n">
        <f aca="false">12*Inputs!$B$8*(1-MIN(1,Inputs!$G$8*$D4014)*churn_nonbuyers)*(ic*Inputs!$C$8+fee_wd*Inputs!$E$8*(1-$B4014)+fee_fx*Inputs!$D$8-cost_acc-cost_wd*Inputs!$E$8*(1-$B4014)-cost_fx*Inputs!$D$8)</f>
        <v>128250.22640377</v>
      </c>
      <c r="N4014" s="0" t="n">
        <f aca="false">K4014+L4014+I4014-fixed</f>
        <v>30584.5425743449</v>
      </c>
      <c r="O4014" s="0" t="n">
        <f aca="false">K4014+L4014+M4014-fixed</f>
        <v>-19900.4607492237</v>
      </c>
      <c r="P4014" s="0" t="n">
        <f aca="false">12*Inputs!$B$6*(1-MIN(1,Inputs!$F$6*$D4014))*(ic*Inputs!$C$6+flat_fee-cost_acc-cost_wd*Inputs!$E$6*$E4014-cost_fx*Inputs!$D$6)+12*Inputs!$B$7*(1-MIN(1,Inputs!$F$7*$D4014))*(ic*Inputs!$C$7+flat_fee-cost_acc-cost_wd*Inputs!$E$7*$E4014-cost_fx*Inputs!$D$7)+12*Inputs!$B$8*(1-MIN(1,Inputs!$F$8*$D4014))*(ic*Inputs!$C$8+flat_fee-cost_acc-cost_wd*Inputs!$E$8*$E4014-cost_fx*Inputs!$D$8)-fixed</f>
        <v>89063.75921672</v>
      </c>
    </row>
    <row r="4015" customFormat="false" ht="15" hidden="false" customHeight="false" outlineLevel="0" collapsed="false">
      <c r="A4015" s="0" t="n">
        <v>3950</v>
      </c>
      <c r="B4015" s="0" t="n">
        <v>0.089443</v>
      </c>
      <c r="C4015" s="0" t="n">
        <v>1.027665</v>
      </c>
      <c r="D4015" s="0" t="n">
        <v>0.672934</v>
      </c>
      <c r="E4015" s="0" t="n">
        <v>1.042637</v>
      </c>
      <c r="F4015" s="0" t="n">
        <v>0.201023</v>
      </c>
      <c r="G4015" s="0" t="n">
        <f aca="false">12*Inputs!$B$6*(MIN(1,$H$50*$C4015)*(ic*Inputs!$C$6+pS+fee_fx*Inputs!$D$6-cost_acc-cost_wd*Inputs!$E$6*$E4015-cost_fx*Inputs!$D$6-$F4015)+(1-MIN(1,$H$50*$C4015))*(1-MIN(1,Inputs!$G$6*$D4015)*churn_nonbuyers)*(ic*Inputs!$C$6+fee_wd*Inputs!$E$6*(1-$B4015)+fee_fx*Inputs!$D$6-cost_acc-cost_wd*Inputs!$E$6*(1-$B4015)-cost_fx*Inputs!$D$6))</f>
        <v>237138.817385497</v>
      </c>
      <c r="H4015" s="0" t="n">
        <f aca="false">12*Inputs!$B$7*(MIN(1,$H$51*$C4015)*(ic*Inputs!$C$7+pE+fee_fx*Inputs!$D$7-cost_acc-cost_wd*Inputs!$E$7*$E4015-cost_fx*Inputs!$D$7-$F4015)+(1-MIN(1,$H$51*$C4015))*(1-MIN(1,Inputs!$G$7*$D4015)*churn_nonbuyers)*(ic*Inputs!$C$7+fee_wd*Inputs!$E$7*(1-$B4015)+fee_fx*Inputs!$D$7-cost_acc-cost_wd*Inputs!$E$7*(1-$B4015)-cost_fx*Inputs!$D$7))</f>
        <v>432628.621404383</v>
      </c>
      <c r="I4015" s="0" t="n">
        <f aca="false">12*Inputs!$B$8*(MIN(1,$H$52*$C4015)*(ic*Inputs!$C$8+pT-cost_acc-cost_wd*Inputs!$E$8-cost_fx*Inputs!$D$8-cost_ins)+(1-MIN(1,$H$52*$C4015))*(1-MIN(1,Inputs!$G$8*$D4015)*churn_nonbuyers)*(ic*Inputs!$C$8+fee_wd*Inputs!$E$8*(1-$B4015)+fee_fx*Inputs!$D$8-cost_acc-cost_wd*Inputs!$E$8*(1-$B4015)-cost_fx*Inputs!$D$8))</f>
        <v>195945.445571973</v>
      </c>
      <c r="J4015" s="0" t="n">
        <f aca="false">G4015+H4015+I4015-fixed</f>
        <v>165712.884361852</v>
      </c>
      <c r="K4015" s="0" t="n">
        <f aca="false">12*Inputs!$B$6*(1-MIN(1,Inputs!$G$6*$D4015)*churn_nonbuyers)*(ic*Inputs!$C$6+fee_wd*Inputs!$E$6*(1-$B4015)+fee_fx*Inputs!$D$6-cost_acc-cost_wd*Inputs!$E$6*(1-$B4015)-cost_fx*Inputs!$D$6)</f>
        <v>182370.395777486</v>
      </c>
      <c r="L4015" s="0" t="n">
        <f aca="false">12*Inputs!$B$7*(1-MIN(1,Inputs!$G$7*$D4015)*churn_nonbuyers)*(ic*Inputs!$C$7+fee_wd*Inputs!$E$7*(1-$B4015)+fee_fx*Inputs!$D$7-cost_acc-cost_wd*Inputs!$E$7*(1-$B4015)-cost_fx*Inputs!$D$7)</f>
        <v>382440.415834492</v>
      </c>
      <c r="M4015" s="0" t="n">
        <f aca="false">12*Inputs!$B$8*(1-MIN(1,Inputs!$G$8*$D4015)*churn_nonbuyers)*(ic*Inputs!$C$8+fee_wd*Inputs!$E$8*(1-$B4015)+fee_fx*Inputs!$D$8-cost_acc-cost_wd*Inputs!$E$8*(1-$B4015)-cost_fx*Inputs!$D$8)</f>
        <v>170377.134001603</v>
      </c>
      <c r="N4015" s="0" t="n">
        <f aca="false">K4015+L4015+I4015-fixed</f>
        <v>60756.2571839513</v>
      </c>
      <c r="O4015" s="0" t="n">
        <f aca="false">K4015+L4015+M4015-fixed</f>
        <v>35187.9456135816</v>
      </c>
      <c r="P4015" s="0" t="n">
        <f aca="false">12*Inputs!$B$6*(1-MIN(1,Inputs!$F$6*$D4015))*(ic*Inputs!$C$6+flat_fee-cost_acc-cost_wd*Inputs!$E$6*$E4015-cost_fx*Inputs!$D$6)+12*Inputs!$B$7*(1-MIN(1,Inputs!$F$7*$D4015))*(ic*Inputs!$C$7+flat_fee-cost_acc-cost_wd*Inputs!$E$7*$E4015-cost_fx*Inputs!$D$7)+12*Inputs!$B$8*(1-MIN(1,Inputs!$F$8*$D4015))*(ic*Inputs!$C$8+flat_fee-cost_acc-cost_wd*Inputs!$E$8*$E4015-cost_fx*Inputs!$D$8)-fixed</f>
        <v>233147.66411792</v>
      </c>
    </row>
    <row r="4016" customFormat="false" ht="15" hidden="false" customHeight="false" outlineLevel="0" collapsed="false">
      <c r="A4016" s="0" t="n">
        <v>3951</v>
      </c>
      <c r="B4016" s="0" t="n">
        <v>0.234969</v>
      </c>
      <c r="C4016" s="0" t="n">
        <v>0.982647</v>
      </c>
      <c r="D4016" s="0" t="n">
        <v>0.647711</v>
      </c>
      <c r="E4016" s="0" t="n">
        <v>1.06765</v>
      </c>
      <c r="F4016" s="0" t="n">
        <v>0.309695</v>
      </c>
      <c r="G4016" s="0" t="n">
        <f aca="false">12*Inputs!$B$6*(MIN(1,$H$50*$C4016)*(ic*Inputs!$C$6+pS+fee_fx*Inputs!$D$6-cost_acc-cost_wd*Inputs!$E$6*$E4016-cost_fx*Inputs!$D$6-$F4016)+(1-MIN(1,$H$50*$C4016))*(1-MIN(1,Inputs!$G$6*$D4016)*churn_nonbuyers)*(ic*Inputs!$C$6+fee_wd*Inputs!$E$6*(1-$B4016)+fee_fx*Inputs!$D$6-cost_acc-cost_wd*Inputs!$E$6*(1-$B4016)-cost_fx*Inputs!$D$6))</f>
        <v>213249.203657909</v>
      </c>
      <c r="H4016" s="0" t="n">
        <f aca="false">12*Inputs!$B$7*(MIN(1,$H$51*$C4016)*(ic*Inputs!$C$7+pE+fee_fx*Inputs!$D$7-cost_acc-cost_wd*Inputs!$E$7*$E4016-cost_fx*Inputs!$D$7-$F4016)+(1-MIN(1,$H$51*$C4016))*(1-MIN(1,Inputs!$G$7*$D4016)*churn_nonbuyers)*(ic*Inputs!$C$7+fee_wd*Inputs!$E$7*(1-$B4016)+fee_fx*Inputs!$D$7-cost_acc-cost_wd*Inputs!$E$7*(1-$B4016)-cost_fx*Inputs!$D$7))</f>
        <v>409155.192452043</v>
      </c>
      <c r="I4016" s="0" t="n">
        <f aca="false">12*Inputs!$B$8*(MIN(1,$H$52*$C4016)*(ic*Inputs!$C$8+pT-cost_acc-cost_wd*Inputs!$E$8-cost_fx*Inputs!$D$8-cost_ins)+(1-MIN(1,$H$52*$C4016))*(1-MIN(1,Inputs!$G$8*$D4016)*churn_nonbuyers)*(ic*Inputs!$C$8+fee_wd*Inputs!$E$8*(1-$B4016)+fee_fx*Inputs!$D$8-cost_acc-cost_wd*Inputs!$E$8*(1-$B4016)-cost_fx*Inputs!$D$8))</f>
        <v>195408.79917125</v>
      </c>
      <c r="J4016" s="0" t="n">
        <f aca="false">G4016+H4016+I4016-fixed</f>
        <v>117813.195281202</v>
      </c>
      <c r="K4016" s="0" t="n">
        <f aca="false">12*Inputs!$B$6*(1-MIN(1,Inputs!$G$6*$D4016)*churn_nonbuyers)*(ic*Inputs!$C$6+fee_wd*Inputs!$E$6*(1-$B4016)+fee_fx*Inputs!$D$6-cost_acc-cost_wd*Inputs!$E$6*(1-$B4016)-cost_fx*Inputs!$D$6)</f>
        <v>162331.319562905</v>
      </c>
      <c r="L4016" s="0" t="n">
        <f aca="false">12*Inputs!$B$7*(1-MIN(1,Inputs!$G$7*$D4016)*churn_nonbuyers)*(ic*Inputs!$C$7+fee_wd*Inputs!$E$7*(1-$B4016)+fee_fx*Inputs!$D$7-cost_acc-cost_wd*Inputs!$E$7*(1-$B4016)-cost_fx*Inputs!$D$7)</f>
        <v>362187.221209743</v>
      </c>
      <c r="M4016" s="0" t="n">
        <f aca="false">12*Inputs!$B$8*(1-MIN(1,Inputs!$G$8*$D4016)*churn_nonbuyers)*(ic*Inputs!$C$8+fee_wd*Inputs!$E$8*(1-$B4016)+fee_fx*Inputs!$D$8-cost_acc-cost_wd*Inputs!$E$8*(1-$B4016)-cost_fx*Inputs!$D$8)</f>
        <v>172246.130120222</v>
      </c>
      <c r="N4016" s="0" t="n">
        <f aca="false">K4016+L4016+I4016-fixed</f>
        <v>19927.3399438977</v>
      </c>
      <c r="O4016" s="0" t="n">
        <f aca="false">K4016+L4016+M4016-fixed</f>
        <v>-3235.32910712995</v>
      </c>
      <c r="P4016" s="0" t="n">
        <f aca="false">12*Inputs!$B$6*(1-MIN(1,Inputs!$F$6*$D4016))*(ic*Inputs!$C$6+flat_fee-cost_acc-cost_wd*Inputs!$E$6*$E4016-cost_fx*Inputs!$D$6)+12*Inputs!$B$7*(1-MIN(1,Inputs!$F$7*$D4016))*(ic*Inputs!$C$7+flat_fee-cost_acc-cost_wd*Inputs!$E$7*$E4016-cost_fx*Inputs!$D$7)+12*Inputs!$B$8*(1-MIN(1,Inputs!$F$8*$D4016))*(ic*Inputs!$C$8+flat_fee-cost_acc-cost_wd*Inputs!$E$8*$E4016-cost_fx*Inputs!$D$8)-fixed</f>
        <v>234193.066988</v>
      </c>
    </row>
    <row r="4017" customFormat="false" ht="15" hidden="false" customHeight="false" outlineLevel="0" collapsed="false">
      <c r="A4017" s="0" t="n">
        <v>3952</v>
      </c>
      <c r="B4017" s="0" t="n">
        <v>0.424704</v>
      </c>
      <c r="C4017" s="0" t="n">
        <v>0.944769</v>
      </c>
      <c r="D4017" s="0" t="n">
        <v>0.927025</v>
      </c>
      <c r="E4017" s="0" t="n">
        <v>1.248642</v>
      </c>
      <c r="F4017" s="0" t="n">
        <v>0.158761</v>
      </c>
      <c r="G4017" s="0" t="n">
        <f aca="false">12*Inputs!$B$6*(MIN(1,$H$50*$C4017)*(ic*Inputs!$C$6+pS+fee_fx*Inputs!$D$6-cost_acc-cost_wd*Inputs!$E$6*$E4017-cost_fx*Inputs!$D$6-$F4017)+(1-MIN(1,$H$50*$C4017))*(1-MIN(1,Inputs!$G$6*$D4017)*churn_nonbuyers)*(ic*Inputs!$C$6+fee_wd*Inputs!$E$6*(1-$B4017)+fee_fx*Inputs!$D$6-cost_acc-cost_wd*Inputs!$E$6*(1-$B4017)-cost_fx*Inputs!$D$6))</f>
        <v>184380.196495943</v>
      </c>
      <c r="H4017" s="0" t="n">
        <f aca="false">12*Inputs!$B$7*(MIN(1,$H$51*$C4017)*(ic*Inputs!$C$7+pE+fee_fx*Inputs!$D$7-cost_acc-cost_wd*Inputs!$E$7*$E4017-cost_fx*Inputs!$D$7-$F4017)+(1-MIN(1,$H$51*$C4017))*(1-MIN(1,Inputs!$G$7*$D4017)*churn_nonbuyers)*(ic*Inputs!$C$7+fee_wd*Inputs!$E$7*(1-$B4017)+fee_fx*Inputs!$D$7-cost_acc-cost_wd*Inputs!$E$7*(1-$B4017)-cost_fx*Inputs!$D$7))</f>
        <v>377410.226018166</v>
      </c>
      <c r="I4017" s="0" t="n">
        <f aca="false">12*Inputs!$B$8*(MIN(1,$H$52*$C4017)*(ic*Inputs!$C$8+pT-cost_acc-cost_wd*Inputs!$E$8-cost_fx*Inputs!$D$8-cost_ins)+(1-MIN(1,$H$52*$C4017))*(1-MIN(1,Inputs!$G$8*$D4017)*churn_nonbuyers)*(ic*Inputs!$C$8+fee_wd*Inputs!$E$8*(1-$B4017)+fee_fx*Inputs!$D$8-cost_acc-cost_wd*Inputs!$E$8*(1-$B4017)-cost_fx*Inputs!$D$8))</f>
        <v>172567.320106389</v>
      </c>
      <c r="J4017" s="0" t="n">
        <f aca="false">G4017+H4017+I4017-fixed</f>
        <v>34357.7426204978</v>
      </c>
      <c r="K4017" s="0" t="n">
        <f aca="false">12*Inputs!$B$6*(1-MIN(1,Inputs!$G$6*$D4017)*churn_nonbuyers)*(ic*Inputs!$C$6+fee_wd*Inputs!$E$6*(1-$B4017)+fee_fx*Inputs!$D$6-cost_acc-cost_wd*Inputs!$E$6*(1-$B4017)-cost_fx*Inputs!$D$6)</f>
        <v>133932.93282432</v>
      </c>
      <c r="L4017" s="0" t="n">
        <f aca="false">12*Inputs!$B$7*(1-MIN(1,Inputs!$G$7*$D4017)*churn_nonbuyers)*(ic*Inputs!$C$7+fee_wd*Inputs!$E$7*(1-$B4017)+fee_fx*Inputs!$D$7-cost_acc-cost_wd*Inputs!$E$7*(1-$B4017)-cost_fx*Inputs!$D$7)</f>
        <v>332530.162094592</v>
      </c>
      <c r="M4017" s="0" t="n">
        <f aca="false">12*Inputs!$B$8*(1-MIN(1,Inputs!$G$8*$D4017)*churn_nonbuyers)*(ic*Inputs!$C$8+fee_wd*Inputs!$E$8*(1-$B4017)+fee_fx*Inputs!$D$8-cost_acc-cost_wd*Inputs!$E$8*(1-$B4017)-cost_fx*Inputs!$D$8)</f>
        <v>107436.23318016</v>
      </c>
      <c r="N4017" s="0" t="n">
        <f aca="false">K4017+L4017+I4017-fixed</f>
        <v>-60969.5849746986</v>
      </c>
      <c r="O4017" s="0" t="n">
        <f aca="false">K4017+L4017+M4017-fixed</f>
        <v>-126100.671900928</v>
      </c>
      <c r="P4017" s="0" t="n">
        <f aca="false">12*Inputs!$B$6*(1-MIN(1,Inputs!$F$6*$D4017))*(ic*Inputs!$C$6+flat_fee-cost_acc-cost_wd*Inputs!$E$6*$E4017-cost_fx*Inputs!$D$6)+12*Inputs!$B$7*(1-MIN(1,Inputs!$F$7*$D4017))*(ic*Inputs!$C$7+flat_fee-cost_acc-cost_wd*Inputs!$E$7*$E4017-cost_fx*Inputs!$D$7)+12*Inputs!$B$8*(1-MIN(1,Inputs!$F$8*$D4017))*(ic*Inputs!$C$8+flat_fee-cost_acc-cost_wd*Inputs!$E$8*$E4017-cost_fx*Inputs!$D$8)-fixed</f>
        <v>-143.414187999908</v>
      </c>
    </row>
    <row r="4018" customFormat="false" ht="15" hidden="false" customHeight="false" outlineLevel="0" collapsed="false">
      <c r="A4018" s="0" t="n">
        <v>3953</v>
      </c>
      <c r="B4018" s="0" t="n">
        <v>0.310263</v>
      </c>
      <c r="C4018" s="0" t="n">
        <v>0.889723</v>
      </c>
      <c r="D4018" s="0" t="n">
        <v>0.931139</v>
      </c>
      <c r="E4018" s="0" t="n">
        <v>1.148922</v>
      </c>
      <c r="F4018" s="0" t="n">
        <v>0.078415</v>
      </c>
      <c r="G4018" s="0" t="n">
        <f aca="false">12*Inputs!$B$6*(MIN(1,$H$50*$C4018)*(ic*Inputs!$C$6+pS+fee_fx*Inputs!$D$6-cost_acc-cost_wd*Inputs!$E$6*$E4018-cost_fx*Inputs!$D$6-$F4018)+(1-MIN(1,$H$50*$C4018))*(1-MIN(1,Inputs!$G$6*$D4018)*churn_nonbuyers)*(ic*Inputs!$C$6+fee_wd*Inputs!$E$6*(1-$B4018)+fee_fx*Inputs!$D$6-cost_acc-cost_wd*Inputs!$E$6*(1-$B4018)-cost_fx*Inputs!$D$6))</f>
        <v>199699.220852717</v>
      </c>
      <c r="H4018" s="0" t="n">
        <f aca="false">12*Inputs!$B$7*(MIN(1,$H$51*$C4018)*(ic*Inputs!$C$7+pE+fee_fx*Inputs!$D$7-cost_acc-cost_wd*Inputs!$E$7*$E4018-cost_fx*Inputs!$D$7-$F4018)+(1-MIN(1,$H$51*$C4018))*(1-MIN(1,Inputs!$G$7*$D4018)*churn_nonbuyers)*(ic*Inputs!$C$7+fee_wd*Inputs!$E$7*(1-$B4018)+fee_fx*Inputs!$D$7-cost_acc-cost_wd*Inputs!$E$7*(1-$B4018)-cost_fx*Inputs!$D$7))</f>
        <v>399424.745084807</v>
      </c>
      <c r="I4018" s="0" t="n">
        <f aca="false">12*Inputs!$B$8*(MIN(1,$H$52*$C4018)*(ic*Inputs!$C$8+pT-cost_acc-cost_wd*Inputs!$E$8-cost_fx*Inputs!$D$8-cost_ins)+(1-MIN(1,$H$52*$C4018))*(1-MIN(1,Inputs!$G$8*$D4018)*churn_nonbuyers)*(ic*Inputs!$C$8+fee_wd*Inputs!$E$8*(1-$B4018)+fee_fx*Inputs!$D$8-cost_acc-cost_wd*Inputs!$E$8*(1-$B4018)-cost_fx*Inputs!$D$8))</f>
        <v>169161.590442056</v>
      </c>
      <c r="J4018" s="0" t="n">
        <f aca="false">G4018+H4018+I4018-fixed</f>
        <v>68285.5563795791</v>
      </c>
      <c r="K4018" s="0" t="n">
        <f aca="false">12*Inputs!$B$6*(1-MIN(1,Inputs!$G$6*$D4018)*churn_nonbuyers)*(ic*Inputs!$C$6+fee_wd*Inputs!$E$6*(1-$B4018)+fee_fx*Inputs!$D$6-cost_acc-cost_wd*Inputs!$E$6*(1-$B4018)-cost_fx*Inputs!$D$6)</f>
        <v>149616.31233281</v>
      </c>
      <c r="L4018" s="0" t="n">
        <f aca="false">12*Inputs!$B$7*(1-MIN(1,Inputs!$G$7*$D4018)*churn_nonbuyers)*(ic*Inputs!$C$7+fee_wd*Inputs!$E$7*(1-$B4018)+fee_fx*Inputs!$D$7-cost_acc-cost_wd*Inputs!$E$7*(1-$B4018)-cost_fx*Inputs!$D$7)</f>
        <v>348507.109927686</v>
      </c>
      <c r="M4018" s="0" t="n">
        <f aca="false">12*Inputs!$B$8*(1-MIN(1,Inputs!$G$8*$D4018)*churn_nonbuyers)*(ic*Inputs!$C$8+fee_wd*Inputs!$E$8*(1-$B4018)+fee_fx*Inputs!$D$8-cost_acc-cost_wd*Inputs!$E$8*(1-$B4018)-cost_fx*Inputs!$D$8)</f>
        <v>108467.709393115</v>
      </c>
      <c r="N4018" s="0" t="n">
        <f aca="false">K4018+L4018+I4018-fixed</f>
        <v>-32714.9872974476</v>
      </c>
      <c r="O4018" s="0" t="n">
        <f aca="false">K4018+L4018+M4018-fixed</f>
        <v>-93408.8683463881</v>
      </c>
      <c r="P4018" s="0" t="n">
        <f aca="false">12*Inputs!$B$6*(1-MIN(1,Inputs!$F$6*$D4018))*(ic*Inputs!$C$6+flat_fee-cost_acc-cost_wd*Inputs!$E$6*$E4018-cost_fx*Inputs!$D$6)+12*Inputs!$B$7*(1-MIN(1,Inputs!$F$7*$D4018))*(ic*Inputs!$C$7+flat_fee-cost_acc-cost_wd*Inputs!$E$7*$E4018-cost_fx*Inputs!$D$7)+12*Inputs!$B$8*(1-MIN(1,Inputs!$F$8*$D4018))*(ic*Inputs!$C$8+flat_fee-cost_acc-cost_wd*Inputs!$E$8*$E4018-cost_fx*Inputs!$D$8)-fixed</f>
        <v>42509.1617259199</v>
      </c>
    </row>
    <row r="4019" customFormat="false" ht="15" hidden="false" customHeight="false" outlineLevel="0" collapsed="false">
      <c r="A4019" s="0" t="n">
        <v>3954</v>
      </c>
      <c r="B4019" s="0" t="n">
        <v>0.308258</v>
      </c>
      <c r="C4019" s="0" t="n">
        <v>1.111188</v>
      </c>
      <c r="D4019" s="0" t="n">
        <v>1.091703</v>
      </c>
      <c r="E4019" s="0" t="n">
        <v>1.143854</v>
      </c>
      <c r="F4019" s="0" t="n">
        <v>0.069171</v>
      </c>
      <c r="G4019" s="0" t="n">
        <f aca="false">12*Inputs!$B$6*(MIN(1,$H$50*$C4019)*(ic*Inputs!$C$6+pS+fee_fx*Inputs!$D$6-cost_acc-cost_wd*Inputs!$E$6*$E4019-cost_fx*Inputs!$D$6-$F4019)+(1-MIN(1,$H$50*$C4019))*(1-MIN(1,Inputs!$G$6*$D4019)*churn_nonbuyers)*(ic*Inputs!$C$6+fee_wd*Inputs!$E$6*(1-$B4019)+fee_fx*Inputs!$D$6-cost_acc-cost_wd*Inputs!$E$6*(1-$B4019)-cost_fx*Inputs!$D$6))</f>
        <v>211632.881345299</v>
      </c>
      <c r="H4019" s="0" t="n">
        <f aca="false">12*Inputs!$B$7*(MIN(1,$H$51*$C4019)*(ic*Inputs!$C$7+pE+fee_fx*Inputs!$D$7-cost_acc-cost_wd*Inputs!$E$7*$E4019-cost_fx*Inputs!$D$7-$F4019)+(1-MIN(1,$H$51*$C4019))*(1-MIN(1,Inputs!$G$7*$D4019)*churn_nonbuyers)*(ic*Inputs!$C$7+fee_wd*Inputs!$E$7*(1-$B4019)+fee_fx*Inputs!$D$7-cost_acc-cost_wd*Inputs!$E$7*(1-$B4019)-cost_fx*Inputs!$D$7))</f>
        <v>412535.053281675</v>
      </c>
      <c r="I4019" s="0" t="n">
        <f aca="false">12*Inputs!$B$8*(MIN(1,$H$52*$C4019)*(ic*Inputs!$C$8+pT-cost_acc-cost_wd*Inputs!$E$8-cost_fx*Inputs!$D$8-cost_ins)+(1-MIN(1,$H$52*$C4019))*(1-MIN(1,Inputs!$G$8*$D4019)*churn_nonbuyers)*(ic*Inputs!$C$8+fee_wd*Inputs!$E$8*(1-$B4019)+fee_fx*Inputs!$D$8-cost_acc-cost_wd*Inputs!$E$8*(1-$B4019)-cost_fx*Inputs!$D$8))</f>
        <v>176495.704806627</v>
      </c>
      <c r="J4019" s="0" t="n">
        <f aca="false">G4019+H4019+I4019-fixed</f>
        <v>100663.639433601</v>
      </c>
      <c r="K4019" s="0" t="n">
        <f aca="false">12*Inputs!$B$6*(1-MIN(1,Inputs!$G$6*$D4019)*churn_nonbuyers)*(ic*Inputs!$C$6+fee_wd*Inputs!$E$6*(1-$B4019)+fee_fx*Inputs!$D$6-cost_acc-cost_wd*Inputs!$E$6*(1-$B4019)-cost_fx*Inputs!$D$6)</f>
        <v>148629.470280293</v>
      </c>
      <c r="L4019" s="0" t="n">
        <f aca="false">12*Inputs!$B$7*(1-MIN(1,Inputs!$G$7*$D4019)*churn_nonbuyers)*(ic*Inputs!$C$7+fee_wd*Inputs!$E$7*(1-$B4019)+fee_fx*Inputs!$D$7-cost_acc-cost_wd*Inputs!$E$7*(1-$B4019)-cost_fx*Inputs!$D$7)</f>
        <v>347059.401624176</v>
      </c>
      <c r="M4019" s="0" t="n">
        <f aca="false">12*Inputs!$B$8*(1-MIN(1,Inputs!$G$8*$D4019)*churn_nonbuyers)*(ic*Inputs!$C$8+fee_wd*Inputs!$E$8*(1-$B4019)+fee_fx*Inputs!$D$8-cost_acc-cost_wd*Inputs!$E$8*(1-$B4019)-cost_fx*Inputs!$D$8)</f>
        <v>73478.5943213664</v>
      </c>
      <c r="N4019" s="0" t="n">
        <f aca="false">K4019+L4019+I4019-fixed</f>
        <v>-27815.4232889042</v>
      </c>
      <c r="O4019" s="0" t="n">
        <f aca="false">K4019+L4019+M4019-fixed</f>
        <v>-130832.533774165</v>
      </c>
      <c r="P4019" s="0" t="n">
        <f aca="false">12*Inputs!$B$6*(1-MIN(1,Inputs!$F$6*$D4019))*(ic*Inputs!$C$6+flat_fee-cost_acc-cost_wd*Inputs!$E$6*$E4019-cost_fx*Inputs!$D$6)+12*Inputs!$B$7*(1-MIN(1,Inputs!$F$7*$D4019))*(ic*Inputs!$C$7+flat_fee-cost_acc-cost_wd*Inputs!$E$7*$E4019-cost_fx*Inputs!$D$7)+12*Inputs!$B$8*(1-MIN(1,Inputs!$F$8*$D4019))*(ic*Inputs!$C$8+flat_fee-cost_acc-cost_wd*Inputs!$E$8*$E4019-cost_fx*Inputs!$D$8)-fixed</f>
        <v>-40220.7749771199</v>
      </c>
    </row>
    <row r="4020" customFormat="false" ht="15" hidden="false" customHeight="false" outlineLevel="0" collapsed="false">
      <c r="A4020" s="0" t="n">
        <v>3955</v>
      </c>
      <c r="B4020" s="0" t="n">
        <v>0.362983</v>
      </c>
      <c r="C4020" s="0" t="n">
        <v>1.034511</v>
      </c>
      <c r="D4020" s="0" t="n">
        <v>1.599318</v>
      </c>
      <c r="E4020" s="0" t="n">
        <v>1.382624</v>
      </c>
      <c r="F4020" s="0" t="n">
        <v>0.017345</v>
      </c>
      <c r="G4020" s="0" t="n">
        <f aca="false">12*Inputs!$B$6*(MIN(1,$H$50*$C4020)*(ic*Inputs!$C$6+pS+fee_fx*Inputs!$D$6-cost_acc-cost_wd*Inputs!$E$6*$E4020-cost_fx*Inputs!$D$6-$F4020)+(1-MIN(1,$H$50*$C4020))*(1-MIN(1,Inputs!$G$6*$D4020)*churn_nonbuyers)*(ic*Inputs!$C$6+fee_wd*Inputs!$E$6*(1-$B4020)+fee_fx*Inputs!$D$6-cost_acc-cost_wd*Inputs!$E$6*(1-$B4020)-cost_fx*Inputs!$D$6))</f>
        <v>192519.422338393</v>
      </c>
      <c r="H4020" s="0" t="n">
        <f aca="false">12*Inputs!$B$7*(MIN(1,$H$51*$C4020)*(ic*Inputs!$C$7+pE+fee_fx*Inputs!$D$7-cost_acc-cost_wd*Inputs!$E$7*$E4020-cost_fx*Inputs!$D$7-$F4020)+(1-MIN(1,$H$51*$C4020))*(1-MIN(1,Inputs!$G$7*$D4020)*churn_nonbuyers)*(ic*Inputs!$C$7+fee_wd*Inputs!$E$7*(1-$B4020)+fee_fx*Inputs!$D$7-cost_acc-cost_wd*Inputs!$E$7*(1-$B4020)-cost_fx*Inputs!$D$7))</f>
        <v>375048.694856047</v>
      </c>
      <c r="I4020" s="0" t="n">
        <f aca="false">12*Inputs!$B$8*(MIN(1,$H$52*$C4020)*(ic*Inputs!$C$8+pT-cost_acc-cost_wd*Inputs!$E$8-cost_fx*Inputs!$D$8-cost_ins)+(1-MIN(1,$H$52*$C4020))*(1-MIN(1,Inputs!$G$8*$D4020)*churn_nonbuyers)*(ic*Inputs!$C$8+fee_wd*Inputs!$E$8*(1-$B4020)+fee_fx*Inputs!$D$8-cost_acc-cost_wd*Inputs!$E$8*(1-$B4020)-cost_fx*Inputs!$D$8))</f>
        <v>149118.553584</v>
      </c>
      <c r="J4020" s="0" t="n">
        <f aca="false">G4020+H4020+I4020-fixed</f>
        <v>16686.6707784404</v>
      </c>
      <c r="K4020" s="0" t="n">
        <f aca="false">12*Inputs!$B$6*(1-MIN(1,Inputs!$G$6*$D4020)*churn_nonbuyers)*(ic*Inputs!$C$6+fee_wd*Inputs!$E$6*(1-$B4020)+fee_fx*Inputs!$D$6-cost_acc-cost_wd*Inputs!$E$6*(1-$B4020)-cost_fx*Inputs!$D$6)</f>
        <v>137389.104328277</v>
      </c>
      <c r="L4020" s="0" t="n">
        <f aca="false">12*Inputs!$B$7*(1-MIN(1,Inputs!$G$7*$D4020)*churn_nonbuyers)*(ic*Inputs!$C$7+fee_wd*Inputs!$E$7*(1-$B4020)+fee_fx*Inputs!$D$7-cost_acc-cost_wd*Inputs!$E$7*(1-$B4020)-cost_fx*Inputs!$D$7)</f>
        <v>334092.966532966</v>
      </c>
      <c r="M4020" s="0" t="n">
        <f aca="false">12*Inputs!$B$8*(1-MIN(1,Inputs!$G$8*$D4020)*churn_nonbuyers)*(ic*Inputs!$C$8+fee_wd*Inputs!$E$8*(1-$B4020)+fee_fx*Inputs!$D$8-cost_acc-cost_wd*Inputs!$E$8*(1-$B4020)-cost_fx*Inputs!$D$8)</f>
        <v>0</v>
      </c>
      <c r="N4020" s="0" t="n">
        <f aca="false">K4020+L4020+I4020-fixed</f>
        <v>-79399.3755547573</v>
      </c>
      <c r="O4020" s="0" t="n">
        <f aca="false">K4020+L4020+M4020-fixed</f>
        <v>-228517.929138757</v>
      </c>
      <c r="P4020" s="0" t="n">
        <f aca="false">12*Inputs!$B$6*(1-MIN(1,Inputs!$F$6*$D4020))*(ic*Inputs!$C$6+flat_fee-cost_acc-cost_wd*Inputs!$E$6*$E4020-cost_fx*Inputs!$D$6)+12*Inputs!$B$7*(1-MIN(1,Inputs!$F$7*$D4020))*(ic*Inputs!$C$7+flat_fee-cost_acc-cost_wd*Inputs!$E$7*$E4020-cost_fx*Inputs!$D$7)+12*Inputs!$B$8*(1-MIN(1,Inputs!$F$8*$D4020))*(ic*Inputs!$C$8+flat_fee-cost_acc-cost_wd*Inputs!$E$8*$E4020-cost_fx*Inputs!$D$8)-fixed</f>
        <v>-377758.54100032</v>
      </c>
    </row>
    <row r="4021" customFormat="false" ht="15" hidden="false" customHeight="false" outlineLevel="0" collapsed="false">
      <c r="A4021" s="0" t="n">
        <v>3956</v>
      </c>
      <c r="B4021" s="0" t="n">
        <v>0.165771</v>
      </c>
      <c r="C4021" s="0" t="n">
        <v>0.738912</v>
      </c>
      <c r="D4021" s="0" t="n">
        <v>1.408186</v>
      </c>
      <c r="E4021" s="0" t="n">
        <v>1.138859</v>
      </c>
      <c r="F4021" s="0" t="n">
        <v>0.242761</v>
      </c>
      <c r="G4021" s="0" t="n">
        <f aca="false">12*Inputs!$B$6*(MIN(1,$H$50*$C4021)*(ic*Inputs!$C$6+pS+fee_fx*Inputs!$D$6-cost_acc-cost_wd*Inputs!$E$6*$E4021-cost_fx*Inputs!$D$6-$F4021)+(1-MIN(1,$H$50*$C4021))*(1-MIN(1,Inputs!$G$6*$D4021)*churn_nonbuyers)*(ic*Inputs!$C$6+fee_wd*Inputs!$E$6*(1-$B4021)+fee_fx*Inputs!$D$6-cost_acc-cost_wd*Inputs!$E$6*(1-$B4021)-cost_fx*Inputs!$D$6))</f>
        <v>203260.200037554</v>
      </c>
      <c r="H4021" s="0" t="n">
        <f aca="false">12*Inputs!$B$7*(MIN(1,$H$51*$C4021)*(ic*Inputs!$C$7+pE+fee_fx*Inputs!$D$7-cost_acc-cost_wd*Inputs!$E$7*$E4021-cost_fx*Inputs!$D$7-$F4021)+(1-MIN(1,$H$51*$C4021))*(1-MIN(1,Inputs!$G$7*$D4021)*churn_nonbuyers)*(ic*Inputs!$C$7+fee_wd*Inputs!$E$7*(1-$B4021)+fee_fx*Inputs!$D$7-cost_acc-cost_wd*Inputs!$E$7*(1-$B4021)-cost_fx*Inputs!$D$7))</f>
        <v>395079.294440878</v>
      </c>
      <c r="I4021" s="0" t="n">
        <f aca="false">12*Inputs!$B$8*(MIN(1,$H$52*$C4021)*(ic*Inputs!$C$8+pT-cost_acc-cost_wd*Inputs!$E$8-cost_fx*Inputs!$D$8-cost_ins)+(1-MIN(1,$H$52*$C4021))*(1-MIN(1,Inputs!$G$8*$D4021)*churn_nonbuyers)*(ic*Inputs!$C$8+fee_wd*Inputs!$E$8*(1-$B4021)+fee_fx*Inputs!$D$8-cost_acc-cost_wd*Inputs!$E$8*(1-$B4021)-cost_fx*Inputs!$D$8))</f>
        <v>108703.456911212</v>
      </c>
      <c r="J4021" s="0" t="n">
        <f aca="false">G4021+H4021+I4021-fixed</f>
        <v>7042.95138964418</v>
      </c>
      <c r="K4021" s="0" t="n">
        <f aca="false">12*Inputs!$B$6*(1-MIN(1,Inputs!$G$6*$D4021)*churn_nonbuyers)*(ic*Inputs!$C$6+fee_wd*Inputs!$E$6*(1-$B4021)+fee_fx*Inputs!$D$6-cost_acc-cost_wd*Inputs!$E$6*(1-$B4021)-cost_fx*Inputs!$D$6)</f>
        <v>165215.203210123</v>
      </c>
      <c r="L4021" s="0" t="n">
        <f aca="false">12*Inputs!$B$7*(1-MIN(1,Inputs!$G$7*$D4021)*churn_nonbuyers)*(ic*Inputs!$C$7+fee_wd*Inputs!$E$7*(1-$B4021)+fee_fx*Inputs!$D$7-cost_acc-cost_wd*Inputs!$E$7*(1-$B4021)-cost_fx*Inputs!$D$7)</f>
        <v>363304.003398074</v>
      </c>
      <c r="M4021" s="0" t="n">
        <f aca="false">12*Inputs!$B$8*(1-MIN(1,Inputs!$G$8*$D4021)*churn_nonbuyers)*(ic*Inputs!$C$8+fee_wd*Inputs!$E$8*(1-$B4021)+fee_fx*Inputs!$D$8-cost_acc-cost_wd*Inputs!$E$8*(1-$B4021)-cost_fx*Inputs!$D$8)</f>
        <v>4544.11780724164</v>
      </c>
      <c r="N4021" s="0" t="n">
        <f aca="false">K4021+L4021+I4021-fixed</f>
        <v>-62777.3364805905</v>
      </c>
      <c r="O4021" s="0" t="n">
        <f aca="false">K4021+L4021+M4021-fixed</f>
        <v>-166936.675584561</v>
      </c>
      <c r="P4021" s="0" t="n">
        <f aca="false">12*Inputs!$B$6*(1-MIN(1,Inputs!$F$6*$D4021))*(ic*Inputs!$C$6+flat_fee-cost_acc-cost_wd*Inputs!$E$6*$E4021-cost_fx*Inputs!$D$6)+12*Inputs!$B$7*(1-MIN(1,Inputs!$F$7*$D4021))*(ic*Inputs!$C$7+flat_fee-cost_acc-cost_wd*Inputs!$E$7*$E4021-cost_fx*Inputs!$D$7)+12*Inputs!$B$8*(1-MIN(1,Inputs!$F$8*$D4021))*(ic*Inputs!$C$8+flat_fee-cost_acc-cost_wd*Inputs!$E$8*$E4021-cost_fx*Inputs!$D$8)-fixed</f>
        <v>-206099.33066224</v>
      </c>
    </row>
    <row r="4022" customFormat="false" ht="15" hidden="false" customHeight="false" outlineLevel="0" collapsed="false">
      <c r="A4022" s="0" t="n">
        <v>3957</v>
      </c>
      <c r="B4022" s="0" t="n">
        <v>0.413427</v>
      </c>
      <c r="C4022" s="0" t="n">
        <v>0.916524</v>
      </c>
      <c r="D4022" s="0" t="n">
        <v>1.786605</v>
      </c>
      <c r="E4022" s="0" t="n">
        <v>1.231869</v>
      </c>
      <c r="F4022" s="0" t="n">
        <v>0.23321</v>
      </c>
      <c r="G4022" s="0" t="n">
        <f aca="false">12*Inputs!$B$6*(MIN(1,$H$50*$C4022)*(ic*Inputs!$C$6+pS+fee_fx*Inputs!$D$6-cost_acc-cost_wd*Inputs!$E$6*$E4022-cost_fx*Inputs!$D$6-$F4022)+(1-MIN(1,$H$50*$C4022))*(1-MIN(1,Inputs!$G$6*$D4022)*churn_nonbuyers)*(ic*Inputs!$C$6+fee_wd*Inputs!$E$6*(1-$B4022)+fee_fx*Inputs!$D$6-cost_acc-cost_wd*Inputs!$E$6*(1-$B4022)-cost_fx*Inputs!$D$6))</f>
        <v>177430.976672255</v>
      </c>
      <c r="H4022" s="0" t="n">
        <f aca="false">12*Inputs!$B$7*(MIN(1,$H$51*$C4022)*(ic*Inputs!$C$7+pE+fee_fx*Inputs!$D$7-cost_acc-cost_wd*Inputs!$E$7*$E4022-cost_fx*Inputs!$D$7-$F4022)+(1-MIN(1,$H$51*$C4022))*(1-MIN(1,Inputs!$G$7*$D4022)*churn_nonbuyers)*(ic*Inputs!$C$7+fee_wd*Inputs!$E$7*(1-$B4022)+fee_fx*Inputs!$D$7-cost_acc-cost_wd*Inputs!$E$7*(1-$B4022)-cost_fx*Inputs!$D$7))</f>
        <v>369295.816611726</v>
      </c>
      <c r="I4022" s="0" t="n">
        <f aca="false">12*Inputs!$B$8*(MIN(1,$H$52*$C4022)*(ic*Inputs!$C$8+pT-cost_acc-cost_wd*Inputs!$E$8-cost_fx*Inputs!$D$8-cost_ins)+(1-MIN(1,$H$52*$C4022))*(1-MIN(1,Inputs!$G$8*$D4022)*churn_nonbuyers)*(ic*Inputs!$C$8+fee_wd*Inputs!$E$8*(1-$B4022)+fee_fx*Inputs!$D$8-cost_acc-cost_wd*Inputs!$E$8*(1-$B4022)-cost_fx*Inputs!$D$8))</f>
        <v>132111.435456</v>
      </c>
      <c r="J4022" s="0" t="n">
        <f aca="false">G4022+H4022+I4022-fixed</f>
        <v>-21161.7712600193</v>
      </c>
      <c r="K4022" s="0" t="n">
        <f aca="false">12*Inputs!$B$6*(1-MIN(1,Inputs!$G$6*$D4022)*churn_nonbuyers)*(ic*Inputs!$C$6+fee_wd*Inputs!$E$6*(1-$B4022)+fee_fx*Inputs!$D$6-cost_acc-cost_wd*Inputs!$E$6*(1-$B4022)-cost_fx*Inputs!$D$6)</f>
        <v>129375.674966412</v>
      </c>
      <c r="L4022" s="0" t="n">
        <f aca="false">12*Inputs!$B$7*(1-MIN(1,Inputs!$G$7*$D4022)*churn_nonbuyers)*(ic*Inputs!$C$7+fee_wd*Inputs!$E$7*(1-$B4022)+fee_fx*Inputs!$D$7-cost_acc-cost_wd*Inputs!$E$7*(1-$B4022)-cost_fx*Inputs!$D$7)</f>
        <v>325246.622739847</v>
      </c>
      <c r="M4022" s="0" t="n">
        <f aca="false">12*Inputs!$B$8*(1-MIN(1,Inputs!$G$8*$D4022)*churn_nonbuyers)*(ic*Inputs!$C$8+fee_wd*Inputs!$E$8*(1-$B4022)+fee_fx*Inputs!$D$8-cost_acc-cost_wd*Inputs!$E$8*(1-$B4022)-cost_fx*Inputs!$D$8)</f>
        <v>0</v>
      </c>
      <c r="N4022" s="0" t="n">
        <f aca="false">K4022+L4022+I4022-fixed</f>
        <v>-113266.266837741</v>
      </c>
      <c r="O4022" s="0" t="n">
        <f aca="false">K4022+L4022+M4022-fixed</f>
        <v>-245377.702293741</v>
      </c>
      <c r="P4022" s="0" t="n">
        <f aca="false">12*Inputs!$B$6*(1-MIN(1,Inputs!$F$6*$D4022))*(ic*Inputs!$C$6+flat_fee-cost_acc-cost_wd*Inputs!$E$6*$E4022-cost_fx*Inputs!$D$6)+12*Inputs!$B$7*(1-MIN(1,Inputs!$F$7*$D4022))*(ic*Inputs!$C$7+flat_fee-cost_acc-cost_wd*Inputs!$E$7*$E4022-cost_fx*Inputs!$D$7)+12*Inputs!$B$8*(1-MIN(1,Inputs!$F$8*$D4022))*(ic*Inputs!$C$8+flat_fee-cost_acc-cost_wd*Inputs!$E$8*$E4022-cost_fx*Inputs!$D$8)-fixed</f>
        <v>-429510.5569012</v>
      </c>
    </row>
    <row r="4023" customFormat="false" ht="15" hidden="false" customHeight="false" outlineLevel="0" collapsed="false">
      <c r="A4023" s="0" t="n">
        <v>3958</v>
      </c>
      <c r="B4023" s="0" t="n">
        <v>0.087745</v>
      </c>
      <c r="C4023" s="0" t="n">
        <v>0.841896</v>
      </c>
      <c r="D4023" s="0" t="n">
        <v>1.676274</v>
      </c>
      <c r="E4023" s="0" t="n">
        <v>1.374449</v>
      </c>
      <c r="F4023" s="0" t="n">
        <v>0.223658</v>
      </c>
      <c r="G4023" s="0" t="n">
        <f aca="false">12*Inputs!$B$6*(MIN(1,$H$50*$C4023)*(ic*Inputs!$C$6+pS+fee_fx*Inputs!$D$6-cost_acc-cost_wd*Inputs!$E$6*$E4023-cost_fx*Inputs!$D$6-$F4023)+(1-MIN(1,$H$50*$C4023))*(1-MIN(1,Inputs!$G$6*$D4023)*churn_nonbuyers)*(ic*Inputs!$C$6+fee_wd*Inputs!$E$6*(1-$B4023)+fee_fx*Inputs!$D$6-cost_acc-cost_wd*Inputs!$E$6*(1-$B4023)-cost_fx*Inputs!$D$6))</f>
        <v>211742.185115026</v>
      </c>
      <c r="H4023" s="0" t="n">
        <f aca="false">12*Inputs!$B$7*(MIN(1,$H$51*$C4023)*(ic*Inputs!$C$7+pE+fee_fx*Inputs!$D$7-cost_acc-cost_wd*Inputs!$E$7*$E4023-cost_fx*Inputs!$D$7-$F4023)+(1-MIN(1,$H$51*$C4023))*(1-MIN(1,Inputs!$G$7*$D4023)*churn_nonbuyers)*(ic*Inputs!$C$7+fee_wd*Inputs!$E$7*(1-$B4023)+fee_fx*Inputs!$D$7-cost_acc-cost_wd*Inputs!$E$7*(1-$B4023)-cost_fx*Inputs!$D$7))</f>
        <v>382639.073580566</v>
      </c>
      <c r="I4023" s="0" t="n">
        <f aca="false">12*Inputs!$B$8*(MIN(1,$H$52*$C4023)*(ic*Inputs!$C$8+pT-cost_acc-cost_wd*Inputs!$E$8-cost_fx*Inputs!$D$8-cost_ins)+(1-MIN(1,$H$52*$C4023))*(1-MIN(1,Inputs!$G$8*$D4023)*churn_nonbuyers)*(ic*Inputs!$C$8+fee_wd*Inputs!$E$8*(1-$B4023)+fee_fx*Inputs!$D$8-cost_acc-cost_wd*Inputs!$E$8*(1-$B4023)-cost_fx*Inputs!$D$8))</f>
        <v>121354.257024</v>
      </c>
      <c r="J4023" s="0" t="n">
        <f aca="false">G4023+H4023+I4023-fixed</f>
        <v>15735.5157195919</v>
      </c>
      <c r="K4023" s="0" t="n">
        <f aca="false">12*Inputs!$B$6*(1-MIN(1,Inputs!$G$6*$D4023)*churn_nonbuyers)*(ic*Inputs!$C$6+fee_wd*Inputs!$E$6*(1-$B4023)+fee_fx*Inputs!$D$6-cost_acc-cost_wd*Inputs!$E$6*(1-$B4023)-cost_fx*Inputs!$D$6)</f>
        <v>173126.887647336</v>
      </c>
      <c r="L4023" s="0" t="n">
        <f aca="false">12*Inputs!$B$7*(1-MIN(1,Inputs!$G$7*$D4023)*churn_nonbuyers)*(ic*Inputs!$C$7+fee_wd*Inputs!$E$7*(1-$B4023)+fee_fx*Inputs!$D$7-cost_acc-cost_wd*Inputs!$E$7*(1-$B4023)-cost_fx*Inputs!$D$7)</f>
        <v>370923.915436402</v>
      </c>
      <c r="M4023" s="0" t="n">
        <f aca="false">12*Inputs!$B$8*(1-MIN(1,Inputs!$G$8*$D4023)*churn_nonbuyers)*(ic*Inputs!$C$8+fee_wd*Inputs!$E$8*(1-$B4023)+fee_fx*Inputs!$D$8-cost_acc-cost_wd*Inputs!$E$8*(1-$B4023)-cost_fx*Inputs!$D$8)</f>
        <v>0</v>
      </c>
      <c r="N4023" s="0" t="n">
        <f aca="false">K4023+L4023+I4023-fixed</f>
        <v>-34594.9398922625</v>
      </c>
      <c r="O4023" s="0" t="n">
        <f aca="false">K4023+L4023+M4023-fixed</f>
        <v>-155949.196916262</v>
      </c>
      <c r="P4023" s="0" t="n">
        <f aca="false">12*Inputs!$B$6*(1-MIN(1,Inputs!$F$6*$D4023))*(ic*Inputs!$C$6+flat_fee-cost_acc-cost_wd*Inputs!$E$6*$E4023-cost_fx*Inputs!$D$6)+12*Inputs!$B$7*(1-MIN(1,Inputs!$F$7*$D4023))*(ic*Inputs!$C$7+flat_fee-cost_acc-cost_wd*Inputs!$E$7*$E4023-cost_fx*Inputs!$D$7)+12*Inputs!$B$8*(1-MIN(1,Inputs!$F$8*$D4023))*(ic*Inputs!$C$8+flat_fee-cost_acc-cost_wd*Inputs!$E$8*$E4023-cost_fx*Inputs!$D$8)-fixed</f>
        <v>-411884.58274576</v>
      </c>
    </row>
    <row r="4024" customFormat="false" ht="15" hidden="false" customHeight="false" outlineLevel="0" collapsed="false">
      <c r="A4024" s="0" t="n">
        <v>3959</v>
      </c>
      <c r="B4024" s="0" t="n">
        <v>0.127084</v>
      </c>
      <c r="C4024" s="0" t="n">
        <v>1.002986</v>
      </c>
      <c r="D4024" s="0" t="n">
        <v>1.58755</v>
      </c>
      <c r="E4024" s="0" t="n">
        <v>1.131736</v>
      </c>
      <c r="F4024" s="0" t="n">
        <v>0.070853</v>
      </c>
      <c r="G4024" s="0" t="n">
        <f aca="false">12*Inputs!$B$6*(MIN(1,$H$50*$C4024)*(ic*Inputs!$C$6+pS+fee_fx*Inputs!$D$6-cost_acc-cost_wd*Inputs!$E$6*$E4024-cost_fx*Inputs!$D$6-$F4024)+(1-MIN(1,$H$50*$C4024))*(1-MIN(1,Inputs!$G$6*$D4024)*churn_nonbuyers)*(ic*Inputs!$C$6+fee_wd*Inputs!$E$6*(1-$B4024)+fee_fx*Inputs!$D$6-cost_acc-cost_wd*Inputs!$E$6*(1-$B4024)-cost_fx*Inputs!$D$6))</f>
        <v>224245.179265858</v>
      </c>
      <c r="H4024" s="0" t="n">
        <f aca="false">12*Inputs!$B$7*(MIN(1,$H$51*$C4024)*(ic*Inputs!$C$7+pE+fee_fx*Inputs!$D$7-cost_acc-cost_wd*Inputs!$E$7*$E4024-cost_fx*Inputs!$D$7-$F4024)+(1-MIN(1,$H$51*$C4024))*(1-MIN(1,Inputs!$G$7*$D4024)*churn_nonbuyers)*(ic*Inputs!$C$7+fee_wd*Inputs!$E$7*(1-$B4024)+fee_fx*Inputs!$D$7-cost_acc-cost_wd*Inputs!$E$7*(1-$B4024)-cost_fx*Inputs!$D$7))</f>
        <v>419144.485837925</v>
      </c>
      <c r="I4024" s="0" t="n">
        <f aca="false">12*Inputs!$B$8*(MIN(1,$H$52*$C4024)*(ic*Inputs!$C$8+pT-cost_acc-cost_wd*Inputs!$E$8-cost_fx*Inputs!$D$8-cost_ins)+(1-MIN(1,$H$52*$C4024))*(1-MIN(1,Inputs!$G$8*$D4024)*churn_nonbuyers)*(ic*Inputs!$C$8+fee_wd*Inputs!$E$8*(1-$B4024)+fee_fx*Inputs!$D$8-cost_acc-cost_wd*Inputs!$E$8*(1-$B4024)-cost_fx*Inputs!$D$8))</f>
        <v>144574.413984</v>
      </c>
      <c r="J4024" s="0" t="n">
        <f aca="false">G4024+H4024+I4024-fixed</f>
        <v>87964.0790877823</v>
      </c>
      <c r="K4024" s="0" t="n">
        <f aca="false">12*Inputs!$B$6*(1-MIN(1,Inputs!$G$6*$D4024)*churn_nonbuyers)*(ic*Inputs!$C$6+fee_wd*Inputs!$E$6*(1-$B4024)+fee_fx*Inputs!$D$6-cost_acc-cost_wd*Inputs!$E$6*(1-$B4024)-cost_fx*Inputs!$D$6)</f>
        <v>168750.01587024</v>
      </c>
      <c r="L4024" s="0" t="n">
        <f aca="false">12*Inputs!$B$7*(1-MIN(1,Inputs!$G$7*$D4024)*churn_nonbuyers)*(ic*Inputs!$C$7+fee_wd*Inputs!$E$7*(1-$B4024)+fee_fx*Inputs!$D$7-cost_acc-cost_wd*Inputs!$E$7*(1-$B4024)-cost_fx*Inputs!$D$7)</f>
        <v>366568.468722144</v>
      </c>
      <c r="M4024" s="0" t="n">
        <f aca="false">12*Inputs!$B$8*(1-MIN(1,Inputs!$G$8*$D4024)*churn_nonbuyers)*(ic*Inputs!$C$8+fee_wd*Inputs!$E$8*(1-$B4024)+fee_fx*Inputs!$D$8-cost_acc-cost_wd*Inputs!$E$8*(1-$B4024)-cost_fx*Inputs!$D$8)</f>
        <v>0</v>
      </c>
      <c r="N4024" s="0" t="n">
        <f aca="false">K4024+L4024+I4024-fixed</f>
        <v>-20107.1014236159</v>
      </c>
      <c r="O4024" s="0" t="n">
        <f aca="false">K4024+L4024+M4024-fixed</f>
        <v>-164681.515407616</v>
      </c>
      <c r="P4024" s="0" t="n">
        <f aca="false">12*Inputs!$B$6*(1-MIN(1,Inputs!$F$6*$D4024))*(ic*Inputs!$C$6+flat_fee-cost_acc-cost_wd*Inputs!$E$6*$E4024-cost_fx*Inputs!$D$6)+12*Inputs!$B$7*(1-MIN(1,Inputs!$F$7*$D4024))*(ic*Inputs!$C$7+flat_fee-cost_acc-cost_wd*Inputs!$E$7*$E4024-cost_fx*Inputs!$D$7)+12*Inputs!$B$8*(1-MIN(1,Inputs!$F$8*$D4024))*(ic*Inputs!$C$8+flat_fee-cost_acc-cost_wd*Inputs!$E$8*$E4024-cost_fx*Inputs!$D$8)-fixed</f>
        <v>-299197.491568</v>
      </c>
    </row>
    <row r="4025" customFormat="false" ht="15" hidden="false" customHeight="false" outlineLevel="0" collapsed="false">
      <c r="A4025" s="0" t="n">
        <v>3960</v>
      </c>
      <c r="B4025" s="0" t="n">
        <v>0.484727</v>
      </c>
      <c r="C4025" s="0" t="n">
        <v>0.886181</v>
      </c>
      <c r="D4025" s="0" t="n">
        <v>1.020532</v>
      </c>
      <c r="E4025" s="0" t="n">
        <v>1.077172</v>
      </c>
      <c r="F4025" s="0" t="n">
        <v>0.325787</v>
      </c>
      <c r="G4025" s="0" t="n">
        <f aca="false">12*Inputs!$B$6*(MIN(1,$H$50*$C4025)*(ic*Inputs!$C$6+pS+fee_fx*Inputs!$D$6-cost_acc-cost_wd*Inputs!$E$6*$E4025-cost_fx*Inputs!$D$6-$F4025)+(1-MIN(1,$H$50*$C4025))*(1-MIN(1,Inputs!$G$6*$D4025)*churn_nonbuyers)*(ic*Inputs!$C$6+fee_wd*Inputs!$E$6*(1-$B4025)+fee_fx*Inputs!$D$6-cost_acc-cost_wd*Inputs!$E$6*(1-$B4025)-cost_fx*Inputs!$D$6))</f>
        <v>173111.698972963</v>
      </c>
      <c r="H4025" s="0" t="n">
        <f aca="false">12*Inputs!$B$7*(MIN(1,$H$51*$C4025)*(ic*Inputs!$C$7+pE+fee_fx*Inputs!$D$7-cost_acc-cost_wd*Inputs!$E$7*$E4025-cost_fx*Inputs!$D$7-$F4025)+(1-MIN(1,$H$51*$C4025))*(1-MIN(1,Inputs!$G$7*$D4025)*churn_nonbuyers)*(ic*Inputs!$C$7+fee_wd*Inputs!$E$7*(1-$B4025)+fee_fx*Inputs!$D$7-cost_acc-cost_wd*Inputs!$E$7*(1-$B4025)-cost_fx*Inputs!$D$7))</f>
        <v>377578.375992932</v>
      </c>
      <c r="I4025" s="0" t="n">
        <f aca="false">12*Inputs!$B$8*(MIN(1,$H$52*$C4025)*(ic*Inputs!$C$8+pT-cost_acc-cost_wd*Inputs!$E$8-cost_fx*Inputs!$D$8-cost_ins)+(1-MIN(1,$H$52*$C4025))*(1-MIN(1,Inputs!$G$8*$D4025)*churn_nonbuyers)*(ic*Inputs!$C$8+fee_wd*Inputs!$E$8*(1-$B4025)+fee_fx*Inputs!$D$8-cost_acc-cost_wd*Inputs!$E$8*(1-$B4025)-cost_fx*Inputs!$D$8))</f>
        <v>160610.996109682</v>
      </c>
      <c r="J4025" s="0" t="n">
        <f aca="false">G4025+H4025+I4025-fixed</f>
        <v>11301.0710755773</v>
      </c>
      <c r="K4025" s="0" t="n">
        <f aca="false">12*Inputs!$B$6*(1-MIN(1,Inputs!$G$6*$D4025)*churn_nonbuyers)*(ic*Inputs!$C$6+fee_wd*Inputs!$E$6*(1-$B4025)+fee_fx*Inputs!$D$6-cost_acc-cost_wd*Inputs!$E$6*(1-$B4025)-cost_fx*Inputs!$D$6)</f>
        <v>125074.041226301</v>
      </c>
      <c r="L4025" s="0" t="n">
        <f aca="false">12*Inputs!$B$7*(1-MIN(1,Inputs!$G$7*$D4025)*churn_nonbuyers)*(ic*Inputs!$C$7+fee_wd*Inputs!$E$7*(1-$B4025)+fee_fx*Inputs!$D$7-cost_acc-cost_wd*Inputs!$E$7*(1-$B4025)-cost_fx*Inputs!$D$7)</f>
        <v>323191.97199978</v>
      </c>
      <c r="M4025" s="0" t="n">
        <f aca="false">12*Inputs!$B$8*(1-MIN(1,Inputs!$G$8*$D4025)*churn_nonbuyers)*(ic*Inputs!$C$8+fee_wd*Inputs!$E$8*(1-$B4025)+fee_fx*Inputs!$D$8-cost_acc-cost_wd*Inputs!$E$8*(1-$B4025)-cost_fx*Inputs!$D$8)</f>
        <v>86583.1809760704</v>
      </c>
      <c r="N4025" s="0" t="n">
        <f aca="false">K4025+L4025+I4025-fixed</f>
        <v>-91122.990664237</v>
      </c>
      <c r="O4025" s="0" t="n">
        <f aca="false">K4025+L4025+M4025-fixed</f>
        <v>-165150.805797848</v>
      </c>
      <c r="P4025" s="0" t="n">
        <f aca="false">12*Inputs!$B$6*(1-MIN(1,Inputs!$F$6*$D4025))*(ic*Inputs!$C$6+flat_fee-cost_acc-cost_wd*Inputs!$E$6*$E4025-cost_fx*Inputs!$D$6)+12*Inputs!$B$7*(1-MIN(1,Inputs!$F$7*$D4025))*(ic*Inputs!$C$7+flat_fee-cost_acc-cost_wd*Inputs!$E$7*$E4025-cost_fx*Inputs!$D$7)+12*Inputs!$B$8*(1-MIN(1,Inputs!$F$8*$D4025))*(ic*Inputs!$C$8+flat_fee-cost_acc-cost_wd*Inputs!$E$8*$E4025-cost_fx*Inputs!$D$8)-fixed</f>
        <v>25935.4052249599</v>
      </c>
    </row>
    <row r="4026" customFormat="false" ht="15" hidden="false" customHeight="false" outlineLevel="0" collapsed="false">
      <c r="A4026" s="0" t="n">
        <v>3961</v>
      </c>
      <c r="B4026" s="0" t="n">
        <v>0.348447</v>
      </c>
      <c r="C4026" s="0" t="n">
        <v>0.969924</v>
      </c>
      <c r="D4026" s="0" t="n">
        <v>1.550624</v>
      </c>
      <c r="E4026" s="0" t="n">
        <v>1.082155</v>
      </c>
      <c r="F4026" s="0" t="n">
        <v>0.16883</v>
      </c>
      <c r="G4026" s="0" t="n">
        <f aca="false">12*Inputs!$B$6*(MIN(1,$H$50*$C4026)*(ic*Inputs!$C$6+pS+fee_fx*Inputs!$D$6-cost_acc-cost_wd*Inputs!$E$6*$E4026-cost_fx*Inputs!$D$6-$F4026)+(1-MIN(1,$H$50*$C4026))*(1-MIN(1,Inputs!$G$6*$D4026)*churn_nonbuyers)*(ic*Inputs!$C$6+fee_wd*Inputs!$E$6*(1-$B4026)+fee_fx*Inputs!$D$6-cost_acc-cost_wd*Inputs!$E$6*(1-$B4026)-cost_fx*Inputs!$D$6))</f>
        <v>194523.291972431</v>
      </c>
      <c r="H4026" s="0" t="n">
        <f aca="false">12*Inputs!$B$7*(MIN(1,$H$51*$C4026)*(ic*Inputs!$C$7+pE+fee_fx*Inputs!$D$7-cost_acc-cost_wd*Inputs!$E$7*$E4026-cost_fx*Inputs!$D$7-$F4026)+(1-MIN(1,$H$51*$C4026))*(1-MIN(1,Inputs!$G$7*$D4026)*churn_nonbuyers)*(ic*Inputs!$C$7+fee_wd*Inputs!$E$7*(1-$B4026)+fee_fx*Inputs!$D$7-cost_acc-cost_wd*Inputs!$E$7*(1-$B4026)-cost_fx*Inputs!$D$7))</f>
        <v>399136.85365285</v>
      </c>
      <c r="I4026" s="0" t="n">
        <f aca="false">12*Inputs!$B$8*(MIN(1,$H$52*$C4026)*(ic*Inputs!$C$8+pT-cost_acc-cost_wd*Inputs!$E$8-cost_fx*Inputs!$D$8-cost_ins)+(1-MIN(1,$H$52*$C4026))*(1-MIN(1,Inputs!$G$8*$D4026)*churn_nonbuyers)*(ic*Inputs!$C$8+fee_wd*Inputs!$E$8*(1-$B4026)+fee_fx*Inputs!$D$8-cost_acc-cost_wd*Inputs!$E$8*(1-$B4026)-cost_fx*Inputs!$D$8))</f>
        <v>139808.725056</v>
      </c>
      <c r="J4026" s="0" t="n">
        <f aca="false">G4026+H4026+I4026-fixed</f>
        <v>33468.8706812805</v>
      </c>
      <c r="K4026" s="0" t="n">
        <f aca="false">12*Inputs!$B$6*(1-MIN(1,Inputs!$G$6*$D4026)*churn_nonbuyers)*(ic*Inputs!$C$6+fee_wd*Inputs!$E$6*(1-$B4026)+fee_fx*Inputs!$D$6-cost_acc-cost_wd*Inputs!$E$6*(1-$B4026)-cost_fx*Inputs!$D$6)</f>
        <v>139683.576102682</v>
      </c>
      <c r="L4026" s="0" t="n">
        <f aca="false">12*Inputs!$B$7*(1-MIN(1,Inputs!$G$7*$D4026)*churn_nonbuyers)*(ic*Inputs!$C$7+fee_wd*Inputs!$E$7*(1-$B4026)+fee_fx*Inputs!$D$7-cost_acc-cost_wd*Inputs!$E$7*(1-$B4026)-cost_fx*Inputs!$D$7)</f>
        <v>336601.424509609</v>
      </c>
      <c r="M4026" s="0" t="n">
        <f aca="false">12*Inputs!$B$8*(1-MIN(1,Inputs!$G$8*$D4026)*churn_nonbuyers)*(ic*Inputs!$C$8+fee_wd*Inputs!$E$8*(1-$B4026)+fee_fx*Inputs!$D$8-cost_acc-cost_wd*Inputs!$E$8*(1-$B4026)-cost_fx*Inputs!$D$8)</f>
        <v>0</v>
      </c>
      <c r="N4026" s="0" t="n">
        <f aca="false">K4026+L4026+I4026-fixed</f>
        <v>-83906.2743317094</v>
      </c>
      <c r="O4026" s="0" t="n">
        <f aca="false">K4026+L4026+M4026-fixed</f>
        <v>-223714.999387709</v>
      </c>
      <c r="P4026" s="0" t="n">
        <f aca="false">12*Inputs!$B$6*(1-MIN(1,Inputs!$F$6*$D4026))*(ic*Inputs!$C$6+flat_fee-cost_acc-cost_wd*Inputs!$E$6*$E4026-cost_fx*Inputs!$D$6)+12*Inputs!$B$7*(1-MIN(1,Inputs!$F$7*$D4026))*(ic*Inputs!$C$7+flat_fee-cost_acc-cost_wd*Inputs!$E$7*$E4026-cost_fx*Inputs!$D$7)+12*Inputs!$B$8*(1-MIN(1,Inputs!$F$8*$D4026))*(ic*Inputs!$C$8+flat_fee-cost_acc-cost_wd*Inputs!$E$8*$E4026-cost_fx*Inputs!$D$8)-fixed</f>
        <v>-264674.4875392</v>
      </c>
    </row>
    <row r="4027" customFormat="false" ht="15" hidden="false" customHeight="false" outlineLevel="0" collapsed="false">
      <c r="A4027" s="0" t="n">
        <v>3962</v>
      </c>
      <c r="B4027" s="0" t="n">
        <v>0.536641</v>
      </c>
      <c r="C4027" s="0" t="n">
        <v>0.765888</v>
      </c>
      <c r="D4027" s="0" t="n">
        <v>1.158424</v>
      </c>
      <c r="E4027" s="0" t="n">
        <v>1.204477</v>
      </c>
      <c r="F4027" s="0" t="n">
        <v>0.210075</v>
      </c>
      <c r="G4027" s="0" t="n">
        <f aca="false">12*Inputs!$B$6*(MIN(1,$H$50*$C4027)*(ic*Inputs!$C$6+pS+fee_fx*Inputs!$D$6-cost_acc-cost_wd*Inputs!$E$6*$E4027-cost_fx*Inputs!$D$6-$F4027)+(1-MIN(1,$H$50*$C4027))*(1-MIN(1,Inputs!$G$6*$D4027)*churn_nonbuyers)*(ic*Inputs!$C$6+fee_wd*Inputs!$E$6*(1-$B4027)+fee_fx*Inputs!$D$6-cost_acc-cost_wd*Inputs!$E$6*(1-$B4027)-cost_fx*Inputs!$D$6))</f>
        <v>158922.208181637</v>
      </c>
      <c r="H4027" s="0" t="n">
        <f aca="false">12*Inputs!$B$7*(MIN(1,$H$51*$C4027)*(ic*Inputs!$C$7+pE+fee_fx*Inputs!$D$7-cost_acc-cost_wd*Inputs!$E$7*$E4027-cost_fx*Inputs!$D$7-$F4027)+(1-MIN(1,$H$51*$C4027))*(1-MIN(1,Inputs!$G$7*$D4027)*churn_nonbuyers)*(ic*Inputs!$C$7+fee_wd*Inputs!$E$7*(1-$B4027)+fee_fx*Inputs!$D$7-cost_acc-cost_wd*Inputs!$E$7*(1-$B4027)-cost_fx*Inputs!$D$7))</f>
        <v>358106.403634693</v>
      </c>
      <c r="I4027" s="0" t="n">
        <f aca="false">12*Inputs!$B$8*(MIN(1,$H$52*$C4027)*(ic*Inputs!$C$8+pT-cost_acc-cost_wd*Inputs!$E$8-cost_fx*Inputs!$D$8-cost_ins)+(1-MIN(1,$H$52*$C4027))*(1-MIN(1,Inputs!$G$8*$D4027)*churn_nonbuyers)*(ic*Inputs!$C$8+fee_wd*Inputs!$E$8*(1-$B4027)+fee_fx*Inputs!$D$8-cost_acc-cost_wd*Inputs!$E$8*(1-$B4027)-cost_fx*Inputs!$D$8))</f>
        <v>136770.676268905</v>
      </c>
      <c r="J4027" s="0" t="n">
        <f aca="false">G4027+H4027+I4027-fixed</f>
        <v>-46200.7119147651</v>
      </c>
      <c r="K4027" s="0" t="n">
        <f aca="false">12*Inputs!$B$6*(1-MIN(1,Inputs!$G$6*$D4027)*churn_nonbuyers)*(ic*Inputs!$C$6+fee_wd*Inputs!$E$6*(1-$B4027)+fee_fx*Inputs!$D$6-cost_acc-cost_wd*Inputs!$E$6*(1-$B4027)-cost_fx*Inputs!$D$6)</f>
        <v>117122.718339245</v>
      </c>
      <c r="L4027" s="0" t="n">
        <f aca="false">12*Inputs!$B$7*(1-MIN(1,Inputs!$G$7*$D4027)*churn_nonbuyers)*(ic*Inputs!$C$7+fee_wd*Inputs!$E$7*(1-$B4027)+fee_fx*Inputs!$D$7-cost_acc-cost_wd*Inputs!$E$7*(1-$B4027)-cost_fx*Inputs!$D$7)</f>
        <v>314596.961051547</v>
      </c>
      <c r="M4027" s="0" t="n">
        <f aca="false">12*Inputs!$B$8*(1-MIN(1,Inputs!$G$8*$D4027)*churn_nonbuyers)*(ic*Inputs!$C$8+fee_wd*Inputs!$E$8*(1-$B4027)+fee_fx*Inputs!$D$8-cost_acc-cost_wd*Inputs!$E$8*(1-$B4027)-cost_fx*Inputs!$D$8)</f>
        <v>56852.2190231424</v>
      </c>
      <c r="N4027" s="0" t="n">
        <f aca="false">K4027+L4027+I4027-fixed</f>
        <v>-131509.644340304</v>
      </c>
      <c r="O4027" s="0" t="n">
        <f aca="false">K4027+L4027+M4027-fixed</f>
        <v>-211428.101586066</v>
      </c>
      <c r="P4027" s="0" t="n">
        <f aca="false">12*Inputs!$B$6*(1-MIN(1,Inputs!$F$6*$D4027))*(ic*Inputs!$C$6+flat_fee-cost_acc-cost_wd*Inputs!$E$6*$E4027-cost_fx*Inputs!$D$6)+12*Inputs!$B$7*(1-MIN(1,Inputs!$F$7*$D4027))*(ic*Inputs!$C$7+flat_fee-cost_acc-cost_wd*Inputs!$E$7*$E4027-cost_fx*Inputs!$D$7)+12*Inputs!$B$8*(1-MIN(1,Inputs!$F$8*$D4027))*(ic*Inputs!$C$8+flat_fee-cost_acc-cost_wd*Inputs!$E$8*$E4027-cost_fx*Inputs!$D$8)-fixed</f>
        <v>-99427.2180524799</v>
      </c>
    </row>
    <row r="4028" customFormat="false" ht="15" hidden="false" customHeight="false" outlineLevel="0" collapsed="false">
      <c r="A4028" s="0" t="n">
        <v>3963</v>
      </c>
      <c r="B4028" s="0" t="n">
        <v>0.205516</v>
      </c>
      <c r="C4028" s="0" t="n">
        <v>0.969847</v>
      </c>
      <c r="D4028" s="0" t="n">
        <v>1.649961</v>
      </c>
      <c r="E4028" s="0" t="n">
        <v>1.125132</v>
      </c>
      <c r="F4028" s="0" t="n">
        <v>0.162948</v>
      </c>
      <c r="G4028" s="0" t="n">
        <f aca="false">12*Inputs!$B$6*(MIN(1,$H$50*$C4028)*(ic*Inputs!$C$6+pS+fee_fx*Inputs!$D$6-cost_acc-cost_wd*Inputs!$E$6*$E4028-cost_fx*Inputs!$D$6-$F4028)+(1-MIN(1,$H$50*$C4028))*(1-MIN(1,Inputs!$G$6*$D4028)*churn_nonbuyers)*(ic*Inputs!$C$6+fee_wd*Inputs!$E$6*(1-$B4028)+fee_fx*Inputs!$D$6-cost_acc-cost_wd*Inputs!$E$6*(1-$B4028)-cost_fx*Inputs!$D$6))</f>
        <v>210415.20566164</v>
      </c>
      <c r="H4028" s="0" t="n">
        <f aca="false">12*Inputs!$B$7*(MIN(1,$H$51*$C4028)*(ic*Inputs!$C$7+pE+fee_fx*Inputs!$D$7-cost_acc-cost_wd*Inputs!$E$7*$E4028-cost_fx*Inputs!$D$7-$F4028)+(1-MIN(1,$H$51*$C4028))*(1-MIN(1,Inputs!$G$7*$D4028)*churn_nonbuyers)*(ic*Inputs!$C$7+fee_wd*Inputs!$E$7*(1-$B4028)+fee_fx*Inputs!$D$7-cost_acc-cost_wd*Inputs!$E$7*(1-$B4028)-cost_fx*Inputs!$D$7))</f>
        <v>405988.815586964</v>
      </c>
      <c r="I4028" s="0" t="n">
        <f aca="false">12*Inputs!$B$8*(MIN(1,$H$52*$C4028)*(ic*Inputs!$C$8+pT-cost_acc-cost_wd*Inputs!$E$8-cost_fx*Inputs!$D$8-cost_ins)+(1-MIN(1,$H$52*$C4028))*(1-MIN(1,Inputs!$G$8*$D4028)*churn_nonbuyers)*(ic*Inputs!$C$8+fee_wd*Inputs!$E$8*(1-$B4028)+fee_fx*Inputs!$D$8-cost_acc-cost_wd*Inputs!$E$8*(1-$B4028)-cost_fx*Inputs!$D$8))</f>
        <v>139797.625968</v>
      </c>
      <c r="J4028" s="0" t="n">
        <f aca="false">G4028+H4028+I4028-fixed</f>
        <v>56201.6472166033</v>
      </c>
      <c r="K4028" s="0" t="n">
        <f aca="false">12*Inputs!$B$6*(1-MIN(1,Inputs!$G$6*$D4028)*churn_nonbuyers)*(ic*Inputs!$C$6+fee_wd*Inputs!$E$6*(1-$B4028)+fee_fx*Inputs!$D$6-cost_acc-cost_wd*Inputs!$E$6*(1-$B4028)-cost_fx*Inputs!$D$6)</f>
        <v>157815.561491107</v>
      </c>
      <c r="L4028" s="0" t="n">
        <f aca="false">12*Inputs!$B$7*(1-MIN(1,Inputs!$G$7*$D4028)*churn_nonbuyers)*(ic*Inputs!$C$7+fee_wd*Inputs!$E$7*(1-$B4028)+fee_fx*Inputs!$D$7-cost_acc-cost_wd*Inputs!$E$7*(1-$B4028)-cost_fx*Inputs!$D$7)</f>
        <v>355112.651166664</v>
      </c>
      <c r="M4028" s="0" t="n">
        <f aca="false">12*Inputs!$B$8*(1-MIN(1,Inputs!$G$8*$D4028)*churn_nonbuyers)*(ic*Inputs!$C$8+fee_wd*Inputs!$E$8*(1-$B4028)+fee_fx*Inputs!$D$8-cost_acc-cost_wd*Inputs!$E$8*(1-$B4028)-cost_fx*Inputs!$D$8)</f>
        <v>0</v>
      </c>
      <c r="N4028" s="0" t="n">
        <f aca="false">K4028+L4028+I4028-fixed</f>
        <v>-47274.1613742284</v>
      </c>
      <c r="O4028" s="0" t="n">
        <f aca="false">K4028+L4028+M4028-fixed</f>
        <v>-187071.787342228</v>
      </c>
      <c r="P4028" s="0" t="n">
        <f aca="false">12*Inputs!$B$6*(1-MIN(1,Inputs!$F$6*$D4028))*(ic*Inputs!$C$6+flat_fee-cost_acc-cost_wd*Inputs!$E$6*$E4028-cost_fx*Inputs!$D$6)+12*Inputs!$B$7*(1-MIN(1,Inputs!$F$7*$D4028))*(ic*Inputs!$C$7+flat_fee-cost_acc-cost_wd*Inputs!$E$7*$E4028-cost_fx*Inputs!$D$7)+12*Inputs!$B$8*(1-MIN(1,Inputs!$F$8*$D4028))*(ic*Inputs!$C$8+flat_fee-cost_acc-cost_wd*Inputs!$E$8*$E4028-cost_fx*Inputs!$D$8)-fixed</f>
        <v>-330596.81004352</v>
      </c>
    </row>
    <row r="4029" customFormat="false" ht="15" hidden="false" customHeight="false" outlineLevel="0" collapsed="false">
      <c r="A4029" s="0" t="n">
        <v>3964</v>
      </c>
      <c r="B4029" s="0" t="n">
        <v>0.446294</v>
      </c>
      <c r="C4029" s="0" t="n">
        <v>0.906843</v>
      </c>
      <c r="D4029" s="0" t="n">
        <v>0.868147</v>
      </c>
      <c r="E4029" s="0" t="n">
        <v>1.097984</v>
      </c>
      <c r="F4029" s="0" t="n">
        <v>0.061356</v>
      </c>
      <c r="G4029" s="0" t="n">
        <f aca="false">12*Inputs!$B$6*(MIN(1,$H$50*$C4029)*(ic*Inputs!$C$6+pS+fee_fx*Inputs!$D$6-cost_acc-cost_wd*Inputs!$E$6*$E4029-cost_fx*Inputs!$D$6-$F4029)+(1-MIN(1,$H$50*$C4029))*(1-MIN(1,Inputs!$G$6*$D4029)*churn_nonbuyers)*(ic*Inputs!$C$6+fee_wd*Inputs!$E$6*(1-$B4029)+fee_fx*Inputs!$D$6-cost_acc-cost_wd*Inputs!$E$6*(1-$B4029)-cost_fx*Inputs!$D$6))</f>
        <v>185163.232049014</v>
      </c>
      <c r="H4029" s="0" t="n">
        <f aca="false">12*Inputs!$B$7*(MIN(1,$H$51*$C4029)*(ic*Inputs!$C$7+pE+fee_fx*Inputs!$D$7-cost_acc-cost_wd*Inputs!$E$7*$E4029-cost_fx*Inputs!$D$7-$F4029)+(1-MIN(1,$H$51*$C4029))*(1-MIN(1,Inputs!$G$7*$D4029)*churn_nonbuyers)*(ic*Inputs!$C$7+fee_wd*Inputs!$E$7*(1-$B4029)+fee_fx*Inputs!$D$7-cost_acc-cost_wd*Inputs!$E$7*(1-$B4029)-cost_fx*Inputs!$D$7))</f>
        <v>394890.840525672</v>
      </c>
      <c r="I4029" s="0" t="n">
        <f aca="false">12*Inputs!$B$8*(MIN(1,$H$52*$C4029)*(ic*Inputs!$C$8+pT-cost_acc-cost_wd*Inputs!$E$8-cost_fx*Inputs!$D$8-cost_ins)+(1-MIN(1,$H$52*$C4029))*(1-MIN(1,Inputs!$G$8*$D4029)*churn_nonbuyers)*(ic*Inputs!$C$8+fee_wd*Inputs!$E$8*(1-$B4029)+fee_fx*Inputs!$D$8-cost_acc-cost_wd*Inputs!$E$8*(1-$B4029)-cost_fx*Inputs!$D$8))</f>
        <v>174410.398710103</v>
      </c>
      <c r="J4029" s="0" t="n">
        <f aca="false">G4029+H4029+I4029-fixed</f>
        <v>54464.4712847893</v>
      </c>
      <c r="K4029" s="0" t="n">
        <f aca="false">12*Inputs!$B$6*(1-MIN(1,Inputs!$G$6*$D4029)*churn_nonbuyers)*(ic*Inputs!$C$6+fee_wd*Inputs!$E$6*(1-$B4029)+fee_fx*Inputs!$D$6-cost_acc-cost_wd*Inputs!$E$6*(1-$B4029)-cost_fx*Inputs!$D$6)</f>
        <v>131372.37357997</v>
      </c>
      <c r="L4029" s="0" t="n">
        <f aca="false">12*Inputs!$B$7*(1-MIN(1,Inputs!$G$7*$D4029)*churn_nonbuyers)*(ic*Inputs!$C$7+fee_wd*Inputs!$E$7*(1-$B4029)+fee_fx*Inputs!$D$7-cost_acc-cost_wd*Inputs!$E$7*(1-$B4029)-cost_fx*Inputs!$D$7)</f>
        <v>330106.336691982</v>
      </c>
      <c r="M4029" s="0" t="n">
        <f aca="false">12*Inputs!$B$8*(1-MIN(1,Inputs!$G$8*$D4029)*churn_nonbuyers)*(ic*Inputs!$C$8+fee_wd*Inputs!$E$8*(1-$B4029)+fee_fx*Inputs!$D$8-cost_acc-cost_wd*Inputs!$E$8*(1-$B4029)-cost_fx*Inputs!$D$8)</f>
        <v>119641.941026525</v>
      </c>
      <c r="N4029" s="0" t="n">
        <f aca="false">K4029+L4029+I4029-fixed</f>
        <v>-64110.8910179457</v>
      </c>
      <c r="O4029" s="0" t="n">
        <f aca="false">K4029+L4029+M4029-fixed</f>
        <v>-118879.348701524</v>
      </c>
      <c r="P4029" s="0" t="n">
        <f aca="false">12*Inputs!$B$6*(1-MIN(1,Inputs!$F$6*$D4029))*(ic*Inputs!$C$6+flat_fee-cost_acc-cost_wd*Inputs!$E$6*$E4029-cost_fx*Inputs!$D$6)+12*Inputs!$B$7*(1-MIN(1,Inputs!$F$7*$D4029))*(ic*Inputs!$C$7+flat_fee-cost_acc-cost_wd*Inputs!$E$7*$E4029-cost_fx*Inputs!$D$7)+12*Inputs!$B$8*(1-MIN(1,Inputs!$F$8*$D4029))*(ic*Inputs!$C$8+flat_fee-cost_acc-cost_wd*Inputs!$E$8*$E4029-cost_fx*Inputs!$D$8)-fixed</f>
        <v>99397.8343395201</v>
      </c>
    </row>
    <row r="4030" customFormat="false" ht="15" hidden="false" customHeight="false" outlineLevel="0" collapsed="false">
      <c r="A4030" s="0" t="n">
        <v>3965</v>
      </c>
      <c r="B4030" s="0" t="n">
        <v>0.499344</v>
      </c>
      <c r="C4030" s="0" t="n">
        <v>0.921109</v>
      </c>
      <c r="D4030" s="0" t="n">
        <v>0.712814</v>
      </c>
      <c r="E4030" s="0" t="n">
        <v>1.096667</v>
      </c>
      <c r="F4030" s="0" t="n">
        <v>0.053214</v>
      </c>
      <c r="G4030" s="0" t="n">
        <f aca="false">12*Inputs!$B$6*(MIN(1,$H$50*$C4030)*(ic*Inputs!$C$6+pS+fee_fx*Inputs!$D$6-cost_acc-cost_wd*Inputs!$E$6*$E4030-cost_fx*Inputs!$D$6-$F4030)+(1-MIN(1,$H$50*$C4030))*(1-MIN(1,Inputs!$G$6*$D4030)*churn_nonbuyers)*(ic*Inputs!$C$6+fee_wd*Inputs!$E$6*(1-$B4030)+fee_fx*Inputs!$D$6-cost_acc-cost_wd*Inputs!$E$6*(1-$B4030)-cost_fx*Inputs!$D$6))</f>
        <v>180374.135916496</v>
      </c>
      <c r="H4030" s="0" t="n">
        <f aca="false">12*Inputs!$B$7*(MIN(1,$H$51*$C4030)*(ic*Inputs!$C$7+pE+fee_fx*Inputs!$D$7-cost_acc-cost_wd*Inputs!$E$7*$E4030-cost_fx*Inputs!$D$7-$F4030)+(1-MIN(1,$H$51*$C4030))*(1-MIN(1,Inputs!$G$7*$D4030)*churn_nonbuyers)*(ic*Inputs!$C$7+fee_wd*Inputs!$E$7*(1-$B4030)+fee_fx*Inputs!$D$7-cost_acc-cost_wd*Inputs!$E$7*(1-$B4030)-cost_fx*Inputs!$D$7))</f>
        <v>392757.810898044</v>
      </c>
      <c r="I4030" s="0" t="n">
        <f aca="false">12*Inputs!$B$8*(MIN(1,$H$52*$C4030)*(ic*Inputs!$C$8+pT-cost_acc-cost_wd*Inputs!$E$8-cost_fx*Inputs!$D$8-cost_ins)+(1-MIN(1,$H$52*$C4030))*(1-MIN(1,Inputs!$G$8*$D4030)*churn_nonbuyers)*(ic*Inputs!$C$8+fee_wd*Inputs!$E$8*(1-$B4030)+fee_fx*Inputs!$D$8-cost_acc-cost_wd*Inputs!$E$8*(1-$B4030)-cost_fx*Inputs!$D$8))</f>
        <v>186598.427021228</v>
      </c>
      <c r="J4030" s="0" t="n">
        <f aca="false">G4030+H4030+I4030-fixed</f>
        <v>59730.3738357674</v>
      </c>
      <c r="K4030" s="0" t="n">
        <f aca="false">12*Inputs!$B$6*(1-MIN(1,Inputs!$G$6*$D4030)*churn_nonbuyers)*(ic*Inputs!$C$6+fee_wd*Inputs!$E$6*(1-$B4030)+fee_fx*Inputs!$D$6-cost_acc-cost_wd*Inputs!$E$6*(1-$B4030)-cost_fx*Inputs!$D$6)</f>
        <v>125072.062516915</v>
      </c>
      <c r="L4030" s="0" t="n">
        <f aca="false">12*Inputs!$B$7*(1-MIN(1,Inputs!$G$7*$D4030)*churn_nonbuyers)*(ic*Inputs!$C$7+fee_wd*Inputs!$E$7*(1-$B4030)+fee_fx*Inputs!$D$7-cost_acc-cost_wd*Inputs!$E$7*(1-$B4030)-cost_fx*Inputs!$D$7)</f>
        <v>324209.924038149</v>
      </c>
      <c r="M4030" s="0" t="n">
        <f aca="false">12*Inputs!$B$8*(1-MIN(1,Inputs!$G$8*$D4030)*churn_nonbuyers)*(ic*Inputs!$C$8+fee_wd*Inputs!$E$8*(1-$B4030)+fee_fx*Inputs!$D$8-cost_acc-cost_wd*Inputs!$E$8*(1-$B4030)-cost_fx*Inputs!$D$8)</f>
        <v>151527.308918938</v>
      </c>
      <c r="N4030" s="0" t="n">
        <f aca="false">K4030+L4030+I4030-fixed</f>
        <v>-64119.5864237077</v>
      </c>
      <c r="O4030" s="0" t="n">
        <f aca="false">K4030+L4030+M4030-fixed</f>
        <v>-99190.704525998</v>
      </c>
      <c r="P4030" s="0" t="n">
        <f aca="false">12*Inputs!$B$6*(1-MIN(1,Inputs!$F$6*$D4030))*(ic*Inputs!$C$6+flat_fee-cost_acc-cost_wd*Inputs!$E$6*$E4030-cost_fx*Inputs!$D$6)+12*Inputs!$B$7*(1-MIN(1,Inputs!$F$7*$D4030))*(ic*Inputs!$C$7+flat_fee-cost_acc-cost_wd*Inputs!$E$7*$E4030-cost_fx*Inputs!$D$7)+12*Inputs!$B$8*(1-MIN(1,Inputs!$F$8*$D4030))*(ic*Inputs!$C$8+flat_fee-cost_acc-cost_wd*Inputs!$E$8*$E4030-cost_fx*Inputs!$D$8)-fixed</f>
        <v>184001.34443312</v>
      </c>
    </row>
    <row r="4031" customFormat="false" ht="15" hidden="false" customHeight="false" outlineLevel="0" collapsed="false">
      <c r="A4031" s="0" t="n">
        <v>3966</v>
      </c>
      <c r="B4031" s="0" t="n">
        <v>0.062349</v>
      </c>
      <c r="C4031" s="0" t="n">
        <v>0.82346</v>
      </c>
      <c r="D4031" s="0" t="n">
        <v>0.990558</v>
      </c>
      <c r="E4031" s="0" t="n">
        <v>1.37612</v>
      </c>
      <c r="F4031" s="0" t="n">
        <v>0.386632</v>
      </c>
      <c r="G4031" s="0" t="n">
        <f aca="false">12*Inputs!$B$6*(MIN(1,$H$50*$C4031)*(ic*Inputs!$C$6+pS+fee_fx*Inputs!$D$6-cost_acc-cost_wd*Inputs!$E$6*$E4031-cost_fx*Inputs!$D$6-$F4031)+(1-MIN(1,$H$50*$C4031))*(1-MIN(1,Inputs!$G$6*$D4031)*churn_nonbuyers)*(ic*Inputs!$C$6+fee_wd*Inputs!$E$6*(1-$B4031)+fee_fx*Inputs!$D$6-cost_acc-cost_wd*Inputs!$E$6*(1-$B4031)-cost_fx*Inputs!$D$6))</f>
        <v>217071.771346355</v>
      </c>
      <c r="H4031" s="0" t="n">
        <f aca="false">12*Inputs!$B$7*(MIN(1,$H$51*$C4031)*(ic*Inputs!$C$7+pE+fee_fx*Inputs!$D$7-cost_acc-cost_wd*Inputs!$E$7*$E4031-cost_fx*Inputs!$D$7-$F4031)+(1-MIN(1,$H$51*$C4031))*(1-MIN(1,Inputs!$G$7*$D4031)*churn_nonbuyers)*(ic*Inputs!$C$7+fee_wd*Inputs!$E$7*(1-$B4031)+fee_fx*Inputs!$D$7-cost_acc-cost_wd*Inputs!$E$7*(1-$B4031)-cost_fx*Inputs!$D$7))</f>
        <v>382261.589549297</v>
      </c>
      <c r="I4031" s="0" t="n">
        <f aca="false">12*Inputs!$B$8*(MIN(1,$H$52*$C4031)*(ic*Inputs!$C$8+pT-cost_acc-cost_wd*Inputs!$E$8-cost_fx*Inputs!$D$8-cost_ins)+(1-MIN(1,$H$52*$C4031))*(1-MIN(1,Inputs!$G$8*$D4031)*churn_nonbuyers)*(ic*Inputs!$C$8+fee_wd*Inputs!$E$8*(1-$B4031)+fee_fx*Inputs!$D$8-cost_acc-cost_wd*Inputs!$E$8*(1-$B4031)-cost_fx*Inputs!$D$8))</f>
        <v>160698.686605975</v>
      </c>
      <c r="J4031" s="0" t="n">
        <f aca="false">G4031+H4031+I4031-fixed</f>
        <v>60032.0475016277</v>
      </c>
      <c r="K4031" s="0" t="n">
        <f aca="false">12*Inputs!$B$6*(1-MIN(1,Inputs!$G$6*$D4031)*churn_nonbuyers)*(ic*Inputs!$C$6+fee_wd*Inputs!$E$6*(1-$B4031)+fee_fx*Inputs!$D$6-cost_acc-cost_wd*Inputs!$E$6*(1-$B4031)-cost_fx*Inputs!$D$6)</f>
        <v>183081.593525342</v>
      </c>
      <c r="L4031" s="0" t="n">
        <f aca="false">12*Inputs!$B$7*(1-MIN(1,Inputs!$G$7*$D4031)*churn_nonbuyers)*(ic*Inputs!$C$7+fee_wd*Inputs!$E$7*(1-$B4031)+fee_fx*Inputs!$D$7-cost_acc-cost_wd*Inputs!$E$7*(1-$B4031)-cost_fx*Inputs!$D$7)</f>
        <v>382506.758931206</v>
      </c>
      <c r="M4031" s="0" t="n">
        <f aca="false">12*Inputs!$B$8*(1-MIN(1,Inputs!$G$8*$D4031)*churn_nonbuyers)*(ic*Inputs!$C$8+fee_wd*Inputs!$E$8*(1-$B4031)+fee_fx*Inputs!$D$8-cost_acc-cost_wd*Inputs!$E$8*(1-$B4031)-cost_fx*Inputs!$D$8)</f>
        <v>99159.7022649312</v>
      </c>
      <c r="N4031" s="0" t="n">
        <f aca="false">K4031+L4031+I4031-fixed</f>
        <v>26287.0390625229</v>
      </c>
      <c r="O4031" s="0" t="n">
        <f aca="false">K4031+L4031+M4031-fixed</f>
        <v>-35251.9452785209</v>
      </c>
      <c r="P4031" s="0" t="n">
        <f aca="false">12*Inputs!$B$6*(1-MIN(1,Inputs!$F$6*$D4031))*(ic*Inputs!$C$6+flat_fee-cost_acc-cost_wd*Inputs!$E$6*$E4031-cost_fx*Inputs!$D$6)+12*Inputs!$B$7*(1-MIN(1,Inputs!$F$7*$D4031))*(ic*Inputs!$C$7+flat_fee-cost_acc-cost_wd*Inputs!$E$7*$E4031-cost_fx*Inputs!$D$7)+12*Inputs!$B$8*(1-MIN(1,Inputs!$F$8*$D4031))*(ic*Inputs!$C$8+flat_fee-cost_acc-cost_wd*Inputs!$E$8*$E4031-cost_fx*Inputs!$D$8)-fixed</f>
        <v>-87539.5498335999</v>
      </c>
    </row>
    <row r="4032" customFormat="false" ht="15" hidden="false" customHeight="false" outlineLevel="0" collapsed="false">
      <c r="A4032" s="0" t="n">
        <v>3967</v>
      </c>
      <c r="B4032" s="0" t="n">
        <v>0.180758</v>
      </c>
      <c r="C4032" s="0" t="n">
        <v>0.791544</v>
      </c>
      <c r="D4032" s="0" t="n">
        <v>1.470177</v>
      </c>
      <c r="E4032" s="0" t="n">
        <v>1.091528</v>
      </c>
      <c r="F4032" s="0" t="n">
        <v>0.106644</v>
      </c>
      <c r="G4032" s="0" t="n">
        <f aca="false">12*Inputs!$B$6*(MIN(1,$H$50*$C4032)*(ic*Inputs!$C$6+pS+fee_fx*Inputs!$D$6-cost_acc-cost_wd*Inputs!$E$6*$E4032-cost_fx*Inputs!$D$6-$F4032)+(1-MIN(1,$H$50*$C4032))*(1-MIN(1,Inputs!$G$6*$D4032)*churn_nonbuyers)*(ic*Inputs!$C$6+fee_wd*Inputs!$E$6*(1-$B4032)+fee_fx*Inputs!$D$6-cost_acc-cost_wd*Inputs!$E$6*(1-$B4032)-cost_fx*Inputs!$D$6))</f>
        <v>206926.813915195</v>
      </c>
      <c r="H4032" s="0" t="n">
        <f aca="false">12*Inputs!$B$7*(MIN(1,$H$51*$C4032)*(ic*Inputs!$C$7+pE+fee_fx*Inputs!$D$7-cost_acc-cost_wd*Inputs!$E$7*$E4032-cost_fx*Inputs!$D$7-$F4032)+(1-MIN(1,$H$51*$C4032))*(1-MIN(1,Inputs!$G$7*$D4032)*churn_nonbuyers)*(ic*Inputs!$C$7+fee_wd*Inputs!$E$7*(1-$B4032)+fee_fx*Inputs!$D$7-cost_acc-cost_wd*Inputs!$E$7*(1-$B4032)-cost_fx*Inputs!$D$7))</f>
        <v>405972.639292056</v>
      </c>
      <c r="I4032" s="0" t="n">
        <f aca="false">12*Inputs!$B$8*(MIN(1,$H$52*$C4032)*(ic*Inputs!$C$8+pT-cost_acc-cost_wd*Inputs!$E$8-cost_fx*Inputs!$D$8-cost_ins)+(1-MIN(1,$H$52*$C4032))*(1-MIN(1,Inputs!$G$8*$D4032)*churn_nonbuyers)*(ic*Inputs!$C$8+fee_wd*Inputs!$E$8*(1-$B4032)+fee_fx*Inputs!$D$8-cost_acc-cost_wd*Inputs!$E$8*(1-$B4032)-cost_fx*Inputs!$D$8))</f>
        <v>114096.318336</v>
      </c>
      <c r="J4032" s="0" t="n">
        <f aca="false">G4032+H4032+I4032-fixed</f>
        <v>26995.7715432505</v>
      </c>
      <c r="K4032" s="0" t="n">
        <f aca="false">12*Inputs!$B$6*(1-MIN(1,Inputs!$G$6*$D4032)*churn_nonbuyers)*(ic*Inputs!$C$6+fee_wd*Inputs!$E$6*(1-$B4032)+fee_fx*Inputs!$D$6-cost_acc-cost_wd*Inputs!$E$6*(1-$B4032)-cost_fx*Inputs!$D$6)</f>
        <v>162664.836869995</v>
      </c>
      <c r="L4032" s="0" t="n">
        <f aca="false">12*Inputs!$B$7*(1-MIN(1,Inputs!$G$7*$D4032)*churn_nonbuyers)*(ic*Inputs!$C$7+fee_wd*Inputs!$E$7*(1-$B4032)+fee_fx*Inputs!$D$7-cost_acc-cost_wd*Inputs!$E$7*(1-$B4032)-cost_fx*Inputs!$D$7)</f>
        <v>360535.610825997</v>
      </c>
      <c r="M4032" s="0" t="n">
        <f aca="false">12*Inputs!$B$8*(1-MIN(1,Inputs!$G$8*$D4032)*churn_nonbuyers)*(ic*Inputs!$C$8+fee_wd*Inputs!$E$8*(1-$B4032)+fee_fx*Inputs!$D$8-cost_acc-cost_wd*Inputs!$E$8*(1-$B4032)-cost_fx*Inputs!$D$8)</f>
        <v>0</v>
      </c>
      <c r="N4032" s="0" t="n">
        <f aca="false">K4032+L4032+I4032-fixed</f>
        <v>-62703.2339680077</v>
      </c>
      <c r="O4032" s="0" t="n">
        <f aca="false">K4032+L4032+M4032-fixed</f>
        <v>-176799.552304008</v>
      </c>
      <c r="P4032" s="0" t="n">
        <f aca="false">12*Inputs!$B$6*(1-MIN(1,Inputs!$F$6*$D4032))*(ic*Inputs!$C$6+flat_fee-cost_acc-cost_wd*Inputs!$E$6*$E4032-cost_fx*Inputs!$D$6)+12*Inputs!$B$7*(1-MIN(1,Inputs!$F$7*$D4032))*(ic*Inputs!$C$7+flat_fee-cost_acc-cost_wd*Inputs!$E$7*$E4032-cost_fx*Inputs!$D$7)+12*Inputs!$B$8*(1-MIN(1,Inputs!$F$8*$D4032))*(ic*Inputs!$C$8+flat_fee-cost_acc-cost_wd*Inputs!$E$8*$E4032-cost_fx*Inputs!$D$8)-fixed</f>
        <v>-223885.82474656</v>
      </c>
    </row>
    <row r="4033" customFormat="false" ht="15" hidden="false" customHeight="false" outlineLevel="0" collapsed="false">
      <c r="A4033" s="0" t="n">
        <v>3968</v>
      </c>
      <c r="B4033" s="0" t="n">
        <v>0.398279</v>
      </c>
      <c r="C4033" s="0" t="n">
        <v>0.703767</v>
      </c>
      <c r="D4033" s="0" t="n">
        <v>0.894905</v>
      </c>
      <c r="E4033" s="0" t="n">
        <v>1.20429</v>
      </c>
      <c r="F4033" s="0" t="n">
        <v>0.269412</v>
      </c>
      <c r="G4033" s="0" t="n">
        <f aca="false">12*Inputs!$B$6*(MIN(1,$H$50*$C4033)*(ic*Inputs!$C$6+pS+fee_fx*Inputs!$D$6-cost_acc-cost_wd*Inputs!$E$6*$E4033-cost_fx*Inputs!$D$6-$F4033)+(1-MIN(1,$H$50*$C4033))*(1-MIN(1,Inputs!$G$6*$D4033)*churn_nonbuyers)*(ic*Inputs!$C$6+fee_wd*Inputs!$E$6*(1-$B4033)+fee_fx*Inputs!$D$6-cost_acc-cost_wd*Inputs!$E$6*(1-$B4033)-cost_fx*Inputs!$D$6))</f>
        <v>174079.668372222</v>
      </c>
      <c r="H4033" s="0" t="n">
        <f aca="false">12*Inputs!$B$7*(MIN(1,$H$51*$C4033)*(ic*Inputs!$C$7+pE+fee_fx*Inputs!$D$7-cost_acc-cost_wd*Inputs!$E$7*$E4033-cost_fx*Inputs!$D$7-$F4033)+(1-MIN(1,$H$51*$C4033))*(1-MIN(1,Inputs!$G$7*$D4033)*churn_nonbuyers)*(ic*Inputs!$C$7+fee_wd*Inputs!$E$7*(1-$B4033)+fee_fx*Inputs!$D$7-cost_acc-cost_wd*Inputs!$E$7*(1-$B4033)-cost_fx*Inputs!$D$7))</f>
        <v>367969.483572003</v>
      </c>
      <c r="I4033" s="0" t="n">
        <f aca="false">12*Inputs!$B$8*(MIN(1,$H$52*$C4033)*(ic*Inputs!$C$8+pT-cost_acc-cost_wd*Inputs!$E$8-cost_fx*Inputs!$D$8-cost_ins)+(1-MIN(1,$H$52*$C4033))*(1-MIN(1,Inputs!$G$8*$D4033)*churn_nonbuyers)*(ic*Inputs!$C$8+fee_wd*Inputs!$E$8*(1-$B4033)+fee_fx*Inputs!$D$8-cost_acc-cost_wd*Inputs!$E$8*(1-$B4033)-cost_fx*Inputs!$D$8))</f>
        <v>159684.248483717</v>
      </c>
      <c r="J4033" s="0" t="n">
        <f aca="false">G4033+H4033+I4033-fixed</f>
        <v>1733.40042794158</v>
      </c>
      <c r="K4033" s="0" t="n">
        <f aca="false">12*Inputs!$B$6*(1-MIN(1,Inputs!$G$6*$D4033)*churn_nonbuyers)*(ic*Inputs!$C$6+fee_wd*Inputs!$E$6*(1-$B4033)+fee_fx*Inputs!$D$6-cost_acc-cost_wd*Inputs!$E$6*(1-$B4033)-cost_fx*Inputs!$D$6)</f>
        <v>137793.419053164</v>
      </c>
      <c r="L4033" s="0" t="n">
        <f aca="false">12*Inputs!$B$7*(1-MIN(1,Inputs!$G$7*$D4033)*churn_nonbuyers)*(ic*Inputs!$C$7+fee_wd*Inputs!$E$7*(1-$B4033)+fee_fx*Inputs!$D$7-cost_acc-cost_wd*Inputs!$E$7*(1-$B4033)-cost_fx*Inputs!$D$7)</f>
        <v>336562.795591898</v>
      </c>
      <c r="M4033" s="0" t="n">
        <f aca="false">12*Inputs!$B$8*(1-MIN(1,Inputs!$G$8*$D4033)*churn_nonbuyers)*(ic*Inputs!$C$8+fee_wd*Inputs!$E$8*(1-$B4033)+fee_fx*Inputs!$D$8-cost_acc-cost_wd*Inputs!$E$8*(1-$B4033)-cost_fx*Inputs!$D$8)</f>
        <v>114790.488381432</v>
      </c>
      <c r="N4033" s="0" t="n">
        <f aca="false">K4033+L4033+I4033-fixed</f>
        <v>-65959.5368712202</v>
      </c>
      <c r="O4033" s="0" t="n">
        <f aca="false">K4033+L4033+M4033-fixed</f>
        <v>-110853.296973506</v>
      </c>
      <c r="P4033" s="0" t="n">
        <f aca="false">12*Inputs!$B$6*(1-MIN(1,Inputs!$F$6*$D4033))*(ic*Inputs!$C$6+flat_fee-cost_acc-cost_wd*Inputs!$E$6*$E4033-cost_fx*Inputs!$D$6)+12*Inputs!$B$7*(1-MIN(1,Inputs!$F$7*$D4033))*(ic*Inputs!$C$7+flat_fee-cost_acc-cost_wd*Inputs!$E$7*$E4033-cost_fx*Inputs!$D$7)+12*Inputs!$B$8*(1-MIN(1,Inputs!$F$8*$D4033))*(ic*Inputs!$C$8+flat_fee-cost_acc-cost_wd*Inputs!$E$8*$E4033-cost_fx*Inputs!$D$8)-fixed</f>
        <v>36331.9673480002</v>
      </c>
    </row>
    <row r="4034" customFormat="false" ht="15" hidden="false" customHeight="false" outlineLevel="0" collapsed="false">
      <c r="A4034" s="0" t="n">
        <v>3969</v>
      </c>
      <c r="B4034" s="0" t="n">
        <v>0.180754</v>
      </c>
      <c r="C4034" s="0" t="n">
        <v>0.841008</v>
      </c>
      <c r="D4034" s="0" t="n">
        <v>0.925218</v>
      </c>
      <c r="E4034" s="0" t="n">
        <v>1.146427</v>
      </c>
      <c r="F4034" s="0" t="n">
        <v>0.052969</v>
      </c>
      <c r="G4034" s="0" t="n">
        <f aca="false">12*Inputs!$B$6*(MIN(1,$H$50*$C4034)*(ic*Inputs!$C$6+pS+fee_fx*Inputs!$D$6-cost_acc-cost_wd*Inputs!$E$6*$E4034-cost_fx*Inputs!$D$6-$F4034)+(1-MIN(1,$H$50*$C4034))*(1-MIN(1,Inputs!$G$6*$D4034)*churn_nonbuyers)*(ic*Inputs!$C$6+fee_wd*Inputs!$E$6*(1-$B4034)+fee_fx*Inputs!$D$6-cost_acc-cost_wd*Inputs!$E$6*(1-$B4034)-cost_fx*Inputs!$D$6))</f>
        <v>214131.642011591</v>
      </c>
      <c r="H4034" s="0" t="n">
        <f aca="false">12*Inputs!$B$7*(MIN(1,$H$51*$C4034)*(ic*Inputs!$C$7+pE+fee_fx*Inputs!$D$7-cost_acc-cost_wd*Inputs!$E$7*$E4034-cost_fx*Inputs!$D$7-$F4034)+(1-MIN(1,$H$51*$C4034))*(1-MIN(1,Inputs!$G$7*$D4034)*churn_nonbuyers)*(ic*Inputs!$C$7+fee_wd*Inputs!$E$7*(1-$B4034)+fee_fx*Inputs!$D$7-cost_acc-cost_wd*Inputs!$E$7*(1-$B4034)-cost_fx*Inputs!$D$7))</f>
        <v>410185.604199845</v>
      </c>
      <c r="I4034" s="0" t="n">
        <f aca="false">12*Inputs!$B$8*(MIN(1,$H$52*$C4034)*(ic*Inputs!$C$8+pT-cost_acc-cost_wd*Inputs!$E$8-cost_fx*Inputs!$D$8-cost_ins)+(1-MIN(1,$H$52*$C4034))*(1-MIN(1,Inputs!$G$8*$D4034)*churn_nonbuyers)*(ic*Inputs!$C$8+fee_wd*Inputs!$E$8*(1-$B4034)+fee_fx*Inputs!$D$8-cost_acc-cost_wd*Inputs!$E$8*(1-$B4034)-cost_fx*Inputs!$D$8))</f>
        <v>167270.318785113</v>
      </c>
      <c r="J4034" s="0" t="n">
        <f aca="false">G4034+H4034+I4034-fixed</f>
        <v>91587.5649965482</v>
      </c>
      <c r="K4034" s="0" t="n">
        <f aca="false">12*Inputs!$B$6*(1-MIN(1,Inputs!$G$6*$D4034)*churn_nonbuyers)*(ic*Inputs!$C$6+fee_wd*Inputs!$E$6*(1-$B4034)+fee_fx*Inputs!$D$6-cost_acc-cost_wd*Inputs!$E$6*(1-$B4034)-cost_fx*Inputs!$D$6)</f>
        <v>167449.331911478</v>
      </c>
      <c r="L4034" s="0" t="n">
        <f aca="false">12*Inputs!$B$7*(1-MIN(1,Inputs!$G$7*$D4034)*churn_nonbuyers)*(ic*Inputs!$C$7+fee_wd*Inputs!$E$7*(1-$B4034)+fee_fx*Inputs!$D$7-cost_acc-cost_wd*Inputs!$E$7*(1-$B4034)-cost_fx*Inputs!$D$7)</f>
        <v>366702.450282887</v>
      </c>
      <c r="M4034" s="0" t="n">
        <f aca="false">12*Inputs!$B$8*(1-MIN(1,Inputs!$G$8*$D4034)*churn_nonbuyers)*(ic*Inputs!$C$8+fee_wd*Inputs!$E$8*(1-$B4034)+fee_fx*Inputs!$D$8-cost_acc-cost_wd*Inputs!$E$8*(1-$B4034)-cost_fx*Inputs!$D$8)</f>
        <v>111949.157666899</v>
      </c>
      <c r="N4034" s="0" t="n">
        <f aca="false">K4034+L4034+I4034-fixed</f>
        <v>1422.10097947798</v>
      </c>
      <c r="O4034" s="0" t="n">
        <f aca="false">K4034+L4034+M4034-fixed</f>
        <v>-53899.0601387355</v>
      </c>
      <c r="P4034" s="0" t="n">
        <f aca="false">12*Inputs!$B$6*(1-MIN(1,Inputs!$F$6*$D4034))*(ic*Inputs!$C$6+flat_fee-cost_acc-cost_wd*Inputs!$E$6*$E4034-cost_fx*Inputs!$D$6)+12*Inputs!$B$7*(1-MIN(1,Inputs!$F$7*$D4034))*(ic*Inputs!$C$7+flat_fee-cost_acc-cost_wd*Inputs!$E$7*$E4034-cost_fx*Inputs!$D$7)+12*Inputs!$B$8*(1-MIN(1,Inputs!$F$8*$D4034))*(ic*Inputs!$C$8+flat_fee-cost_acc-cost_wd*Inputs!$E$8*$E4034-cost_fx*Inputs!$D$8)-fixed</f>
        <v>46759.17475664</v>
      </c>
    </row>
    <row r="4035" customFormat="false" ht="15" hidden="false" customHeight="false" outlineLevel="0" collapsed="false">
      <c r="A4035" s="0" t="n">
        <v>3970</v>
      </c>
      <c r="B4035" s="0" t="n">
        <v>0.393841</v>
      </c>
      <c r="C4035" s="0" t="n">
        <v>0.995426</v>
      </c>
      <c r="D4035" s="0" t="n">
        <v>1.496692</v>
      </c>
      <c r="E4035" s="0" t="n">
        <v>1.346877</v>
      </c>
      <c r="F4035" s="0" t="n">
        <v>0.195501</v>
      </c>
      <c r="G4035" s="0" t="n">
        <f aca="false">12*Inputs!$B$6*(MIN(1,$H$50*$C4035)*(ic*Inputs!$C$6+pS+fee_fx*Inputs!$D$6-cost_acc-cost_wd*Inputs!$E$6*$E4035-cost_fx*Inputs!$D$6-$F4035)+(1-MIN(1,$H$50*$C4035))*(1-MIN(1,Inputs!$G$6*$D4035)*churn_nonbuyers)*(ic*Inputs!$C$6+fee_wd*Inputs!$E$6*(1-$B4035)+fee_fx*Inputs!$D$6-cost_acc-cost_wd*Inputs!$E$6*(1-$B4035)-cost_fx*Inputs!$D$6))</f>
        <v>184092.03649265</v>
      </c>
      <c r="H4035" s="0" t="n">
        <f aca="false">12*Inputs!$B$7*(MIN(1,$H$51*$C4035)*(ic*Inputs!$C$7+pE+fee_fx*Inputs!$D$7-cost_acc-cost_wd*Inputs!$E$7*$E4035-cost_fx*Inputs!$D$7-$F4035)+(1-MIN(1,$H$51*$C4035))*(1-MIN(1,Inputs!$G$7*$D4035)*churn_nonbuyers)*(ic*Inputs!$C$7+fee_wd*Inputs!$E$7*(1-$B4035)+fee_fx*Inputs!$D$7-cost_acc-cost_wd*Inputs!$E$7*(1-$B4035)-cost_fx*Inputs!$D$7))</f>
        <v>365481.765761501</v>
      </c>
      <c r="I4035" s="0" t="n">
        <f aca="false">12*Inputs!$B$8*(MIN(1,$H$52*$C4035)*(ic*Inputs!$C$8+pT-cost_acc-cost_wd*Inputs!$E$8-cost_fx*Inputs!$D$8-cost_ins)+(1-MIN(1,$H$52*$C4035))*(1-MIN(1,Inputs!$G$8*$D4035)*churn_nonbuyers)*(ic*Inputs!$C$8+fee_wd*Inputs!$E$8*(1-$B4035)+fee_fx*Inputs!$D$8-cost_acc-cost_wd*Inputs!$E$8*(1-$B4035)-cost_fx*Inputs!$D$8))</f>
        <v>143484.685344</v>
      </c>
      <c r="J4035" s="0" t="n">
        <f aca="false">G4035+H4035+I4035-fixed</f>
        <v>-6941.51240184868</v>
      </c>
      <c r="K4035" s="0" t="n">
        <f aca="false">12*Inputs!$B$6*(1-MIN(1,Inputs!$G$6*$D4035)*churn_nonbuyers)*(ic*Inputs!$C$6+fee_wd*Inputs!$E$6*(1-$B4035)+fee_fx*Inputs!$D$6-cost_acc-cost_wd*Inputs!$E$6*(1-$B4035)-cost_fx*Inputs!$D$6)</f>
        <v>134044.343092598</v>
      </c>
      <c r="L4035" s="0" t="n">
        <f aca="false">12*Inputs!$B$7*(1-MIN(1,Inputs!$G$7*$D4035)*churn_nonbuyers)*(ic*Inputs!$C$7+fee_wd*Inputs!$E$7*(1-$B4035)+fee_fx*Inputs!$D$7-cost_acc-cost_wd*Inputs!$E$7*(1-$B4035)-cost_fx*Inputs!$D$7)</f>
        <v>330929.371039559</v>
      </c>
      <c r="M4035" s="0" t="n">
        <f aca="false">12*Inputs!$B$8*(1-MIN(1,Inputs!$G$8*$D4035)*churn_nonbuyers)*(ic*Inputs!$C$8+fee_wd*Inputs!$E$8*(1-$B4035)+fee_fx*Inputs!$D$8-cost_acc-cost_wd*Inputs!$E$8*(1-$B4035)-cost_fx*Inputs!$D$8)</f>
        <v>0</v>
      </c>
      <c r="N4035" s="0" t="n">
        <f aca="false">K4035+L4035+I4035-fixed</f>
        <v>-91541.6005238425</v>
      </c>
      <c r="O4035" s="0" t="n">
        <f aca="false">K4035+L4035+M4035-fixed</f>
        <v>-235026.285867843</v>
      </c>
      <c r="P4035" s="0" t="n">
        <f aca="false">12*Inputs!$B$6*(1-MIN(1,Inputs!$F$6*$D4035))*(ic*Inputs!$C$6+flat_fee-cost_acc-cost_wd*Inputs!$E$6*$E4035-cost_fx*Inputs!$D$6)+12*Inputs!$B$7*(1-MIN(1,Inputs!$F$7*$D4035))*(ic*Inputs!$C$7+flat_fee-cost_acc-cost_wd*Inputs!$E$7*$E4035-cost_fx*Inputs!$D$7)+12*Inputs!$B$8*(1-MIN(1,Inputs!$F$8*$D4035))*(ic*Inputs!$C$8+flat_fee-cost_acc-cost_wd*Inputs!$E$8*$E4035-cost_fx*Inputs!$D$8)-fixed</f>
        <v>-318127.54276384</v>
      </c>
    </row>
    <row r="4036" customFormat="false" ht="15" hidden="false" customHeight="false" outlineLevel="0" collapsed="false">
      <c r="A4036" s="0" t="n">
        <v>3971</v>
      </c>
      <c r="B4036" s="0" t="n">
        <v>0.398491</v>
      </c>
      <c r="C4036" s="0" t="n">
        <v>1.024529</v>
      </c>
      <c r="D4036" s="0" t="n">
        <v>1.231704</v>
      </c>
      <c r="E4036" s="0" t="n">
        <v>1.285352</v>
      </c>
      <c r="F4036" s="0" t="n">
        <v>0.095038</v>
      </c>
      <c r="G4036" s="0" t="n">
        <f aca="false">12*Inputs!$B$6*(MIN(1,$H$50*$C4036)*(ic*Inputs!$C$6+pS+fee_fx*Inputs!$D$6-cost_acc-cost_wd*Inputs!$E$6*$E4036-cost_fx*Inputs!$D$6-$F4036)+(1-MIN(1,$H$50*$C4036))*(1-MIN(1,Inputs!$G$6*$D4036)*churn_nonbuyers)*(ic*Inputs!$C$6+fee_wd*Inputs!$E$6*(1-$B4036)+fee_fx*Inputs!$D$6-cost_acc-cost_wd*Inputs!$E$6*(1-$B4036)-cost_fx*Inputs!$D$6))</f>
        <v>190564.481862746</v>
      </c>
      <c r="H4036" s="0" t="n">
        <f aca="false">12*Inputs!$B$7*(MIN(1,$H$51*$C4036)*(ic*Inputs!$C$7+pE+fee_fx*Inputs!$D$7-cost_acc-cost_wd*Inputs!$E$7*$E4036-cost_fx*Inputs!$D$7-$F4036)+(1-MIN(1,$H$51*$C4036))*(1-MIN(1,Inputs!$G$7*$D4036)*churn_nonbuyers)*(ic*Inputs!$C$7+fee_wd*Inputs!$E$7*(1-$B4036)+fee_fx*Inputs!$D$7-cost_acc-cost_wd*Inputs!$E$7*(1-$B4036)-cost_fx*Inputs!$D$7))</f>
        <v>380927.163152634</v>
      </c>
      <c r="I4036" s="0" t="n">
        <f aca="false">12*Inputs!$B$8*(MIN(1,$H$52*$C4036)*(ic*Inputs!$C$8+pT-cost_acc-cost_wd*Inputs!$E$8-cost_fx*Inputs!$D$8-cost_ins)+(1-MIN(1,$H$52*$C4036))*(1-MIN(1,Inputs!$G$8*$D4036)*churn_nonbuyers)*(ic*Inputs!$C$8+fee_wd*Inputs!$E$8*(1-$B4036)+fee_fx*Inputs!$D$8-cost_acc-cost_wd*Inputs!$E$8*(1-$B4036)-cost_fx*Inputs!$D$8))</f>
        <v>159655.948970585</v>
      </c>
      <c r="J4036" s="0" t="n">
        <f aca="false">G4036+H4036+I4036-fixed</f>
        <v>31147.593985965</v>
      </c>
      <c r="K4036" s="0" t="n">
        <f aca="false">12*Inputs!$B$6*(1-MIN(1,Inputs!$G$6*$D4036)*churn_nonbuyers)*(ic*Inputs!$C$6+fee_wd*Inputs!$E$6*(1-$B4036)+fee_fx*Inputs!$D$6-cost_acc-cost_wd*Inputs!$E$6*(1-$B4036)-cost_fx*Inputs!$D$6)</f>
        <v>135335.644982381</v>
      </c>
      <c r="L4036" s="0" t="n">
        <f aca="false">12*Inputs!$B$7*(1-MIN(1,Inputs!$G$7*$D4036)*churn_nonbuyers)*(ic*Inputs!$C$7+fee_wd*Inputs!$E$7*(1-$B4036)+fee_fx*Inputs!$D$7-cost_acc-cost_wd*Inputs!$E$7*(1-$B4036)-cost_fx*Inputs!$D$7)</f>
        <v>333038.959597429</v>
      </c>
      <c r="M4036" s="0" t="n">
        <f aca="false">12*Inputs!$B$8*(1-MIN(1,Inputs!$G$8*$D4036)*churn_nonbuyers)*(ic*Inputs!$C$8+fee_wd*Inputs!$E$8*(1-$B4036)+fee_fx*Inputs!$D$8-cost_acc-cost_wd*Inputs!$E$8*(1-$B4036)-cost_fx*Inputs!$D$8)</f>
        <v>42344.3534911104</v>
      </c>
      <c r="N4036" s="0" t="n">
        <f aca="false">K4036+L4036+I4036-fixed</f>
        <v>-71969.446449606</v>
      </c>
      <c r="O4036" s="0" t="n">
        <f aca="false">K4036+L4036+M4036-fixed</f>
        <v>-189281.04192908</v>
      </c>
      <c r="P4036" s="0" t="n">
        <f aca="false">12*Inputs!$B$6*(1-MIN(1,Inputs!$F$6*$D4036))*(ic*Inputs!$C$6+flat_fee-cost_acc-cost_wd*Inputs!$E$6*$E4036-cost_fx*Inputs!$D$6)+12*Inputs!$B$7*(1-MIN(1,Inputs!$F$7*$D4036))*(ic*Inputs!$C$7+flat_fee-cost_acc-cost_wd*Inputs!$E$7*$E4036-cost_fx*Inputs!$D$7)+12*Inputs!$B$8*(1-MIN(1,Inputs!$F$8*$D4036))*(ic*Inputs!$C$8+flat_fee-cost_acc-cost_wd*Inputs!$E$8*$E4036-cost_fx*Inputs!$D$8)-fixed</f>
        <v>-167596.30935808</v>
      </c>
    </row>
    <row r="4037" customFormat="false" ht="15" hidden="false" customHeight="false" outlineLevel="0" collapsed="false">
      <c r="A4037" s="0" t="n">
        <v>3972</v>
      </c>
      <c r="B4037" s="0" t="n">
        <v>0.307121</v>
      </c>
      <c r="C4037" s="0" t="n">
        <v>0.86581</v>
      </c>
      <c r="D4037" s="0" t="n">
        <v>1.542238</v>
      </c>
      <c r="E4037" s="0" t="n">
        <v>1.034233</v>
      </c>
      <c r="F4037" s="0" t="n">
        <v>0.143955</v>
      </c>
      <c r="G4037" s="0" t="n">
        <f aca="false">12*Inputs!$B$6*(MIN(1,$H$50*$C4037)*(ic*Inputs!$C$6+pS+fee_fx*Inputs!$D$6-cost_acc-cost_wd*Inputs!$E$6*$E4037-cost_fx*Inputs!$D$6-$F4037)+(1-MIN(1,$H$50*$C4037))*(1-MIN(1,Inputs!$G$6*$D4037)*churn_nonbuyers)*(ic*Inputs!$C$6+fee_wd*Inputs!$E$6*(1-$B4037)+fee_fx*Inputs!$D$6-cost_acc-cost_wd*Inputs!$E$6*(1-$B4037)-cost_fx*Inputs!$D$6))</f>
        <v>195259.580671656</v>
      </c>
      <c r="H4037" s="0" t="n">
        <f aca="false">12*Inputs!$B$7*(MIN(1,$H$51*$C4037)*(ic*Inputs!$C$7+pE+fee_fx*Inputs!$D$7-cost_acc-cost_wd*Inputs!$E$7*$E4037-cost_fx*Inputs!$D$7-$F4037)+(1-MIN(1,$H$51*$C4037))*(1-MIN(1,Inputs!$G$7*$D4037)*churn_nonbuyers)*(ic*Inputs!$C$7+fee_wd*Inputs!$E$7*(1-$B4037)+fee_fx*Inputs!$D$7-cost_acc-cost_wd*Inputs!$E$7*(1-$B4037)-cost_fx*Inputs!$D$7))</f>
        <v>402212.550356128</v>
      </c>
      <c r="I4037" s="0" t="n">
        <f aca="false">12*Inputs!$B$8*(MIN(1,$H$52*$C4037)*(ic*Inputs!$C$8+pT-cost_acc-cost_wd*Inputs!$E$8-cost_fx*Inputs!$D$8-cost_ins)+(1-MIN(1,$H$52*$C4037))*(1-MIN(1,Inputs!$G$8*$D4037)*churn_nonbuyers)*(ic*Inputs!$C$8+fee_wd*Inputs!$E$8*(1-$B4037)+fee_fx*Inputs!$D$8-cost_acc-cost_wd*Inputs!$E$8*(1-$B4037)-cost_fx*Inputs!$D$8))</f>
        <v>124801.31664</v>
      </c>
      <c r="J4037" s="0" t="n">
        <f aca="false">G4037+H4037+I4037-fixed</f>
        <v>22273.4476677845</v>
      </c>
      <c r="K4037" s="0" t="n">
        <f aca="false">12*Inputs!$B$6*(1-MIN(1,Inputs!$G$6*$D4037)*churn_nonbuyers)*(ic*Inputs!$C$6+fee_wd*Inputs!$E$6*(1-$B4037)+fee_fx*Inputs!$D$6-cost_acc-cost_wd*Inputs!$E$6*(1-$B4037)-cost_fx*Inputs!$D$6)</f>
        <v>145239.123432946</v>
      </c>
      <c r="L4037" s="0" t="n">
        <f aca="false">12*Inputs!$B$7*(1-MIN(1,Inputs!$G$7*$D4037)*churn_nonbuyers)*(ic*Inputs!$C$7+fee_wd*Inputs!$E$7*(1-$B4037)+fee_fx*Inputs!$D$7-cost_acc-cost_wd*Inputs!$E$7*(1-$B4037)-cost_fx*Inputs!$D$7)</f>
        <v>342365.849035768</v>
      </c>
      <c r="M4037" s="0" t="n">
        <f aca="false">12*Inputs!$B$8*(1-MIN(1,Inputs!$G$8*$D4037)*churn_nonbuyers)*(ic*Inputs!$C$8+fee_wd*Inputs!$E$8*(1-$B4037)+fee_fx*Inputs!$D$8-cost_acc-cost_wd*Inputs!$E$8*(1-$B4037)-cost_fx*Inputs!$D$8)</f>
        <v>0</v>
      </c>
      <c r="N4037" s="0" t="n">
        <f aca="false">K4037+L4037+I4037-fixed</f>
        <v>-87593.7108912868</v>
      </c>
      <c r="O4037" s="0" t="n">
        <f aca="false">K4037+L4037+M4037-fixed</f>
        <v>-212395.027531287</v>
      </c>
      <c r="P4037" s="0" t="n">
        <f aca="false">12*Inputs!$B$6*(1-MIN(1,Inputs!$F$6*$D4037))*(ic*Inputs!$C$6+flat_fee-cost_acc-cost_wd*Inputs!$E$6*$E4037-cost_fx*Inputs!$D$6)+12*Inputs!$B$7*(1-MIN(1,Inputs!$F$7*$D4037))*(ic*Inputs!$C$7+flat_fee-cost_acc-cost_wd*Inputs!$E$7*$E4037-cost_fx*Inputs!$D$7)+12*Inputs!$B$8*(1-MIN(1,Inputs!$F$8*$D4037))*(ic*Inputs!$C$8+flat_fee-cost_acc-cost_wd*Inputs!$E$8*$E4037-cost_fx*Inputs!$D$8)-fixed</f>
        <v>-245644.86283504</v>
      </c>
    </row>
    <row r="4038" customFormat="false" ht="15" hidden="false" customHeight="false" outlineLevel="0" collapsed="false">
      <c r="A4038" s="0" t="n">
        <v>3973</v>
      </c>
      <c r="B4038" s="0" t="n">
        <v>0.132357</v>
      </c>
      <c r="C4038" s="0" t="n">
        <v>0.929742</v>
      </c>
      <c r="D4038" s="0" t="n">
        <v>1.378413</v>
      </c>
      <c r="E4038" s="0" t="n">
        <v>1.133664</v>
      </c>
      <c r="F4038" s="0" t="n">
        <v>0.259983</v>
      </c>
      <c r="G4038" s="0" t="n">
        <f aca="false">12*Inputs!$B$6*(MIN(1,$H$50*$C4038)*(ic*Inputs!$C$6+pS+fee_fx*Inputs!$D$6-cost_acc-cost_wd*Inputs!$E$6*$E4038-cost_fx*Inputs!$D$6-$F4038)+(1-MIN(1,$H$50*$C4038))*(1-MIN(1,Inputs!$G$6*$D4038)*churn_nonbuyers)*(ic*Inputs!$C$6+fee_wd*Inputs!$E$6*(1-$B4038)+fee_fx*Inputs!$D$6-cost_acc-cost_wd*Inputs!$E$6*(1-$B4038)-cost_fx*Inputs!$D$6))</f>
        <v>217219.668986632</v>
      </c>
      <c r="H4038" s="0" t="n">
        <f aca="false">12*Inputs!$B$7*(MIN(1,$H$51*$C4038)*(ic*Inputs!$C$7+pE+fee_fx*Inputs!$D$7-cost_acc-cost_wd*Inputs!$E$7*$E4038-cost_fx*Inputs!$D$7-$F4038)+(1-MIN(1,$H$51*$C4038))*(1-MIN(1,Inputs!$G$7*$D4038)*churn_nonbuyers)*(ic*Inputs!$C$7+fee_wd*Inputs!$E$7*(1-$B4038)+fee_fx*Inputs!$D$7-cost_acc-cost_wd*Inputs!$E$7*(1-$B4038)-cost_fx*Inputs!$D$7))</f>
        <v>406029.67129359</v>
      </c>
      <c r="I4038" s="0" t="n">
        <f aca="false">12*Inputs!$B$8*(MIN(1,$H$52*$C4038)*(ic*Inputs!$C$8+pT-cost_acc-cost_wd*Inputs!$E$8-cost_fx*Inputs!$D$8-cost_ins)+(1-MIN(1,$H$52*$C4038))*(1-MIN(1,Inputs!$G$8*$D4038)*churn_nonbuyers)*(ic*Inputs!$C$8+fee_wd*Inputs!$E$8*(1-$B4038)+fee_fx*Inputs!$D$8-cost_acc-cost_wd*Inputs!$E$8*(1-$B4038)-cost_fx*Inputs!$D$8))</f>
        <v>137940.519843888</v>
      </c>
      <c r="J4038" s="0" t="n">
        <f aca="false">G4038+H4038+I4038-fixed</f>
        <v>61189.8601241097</v>
      </c>
      <c r="K4038" s="0" t="n">
        <f aca="false">12*Inputs!$B$6*(1-MIN(1,Inputs!$G$6*$D4038)*churn_nonbuyers)*(ic*Inputs!$C$6+fee_wd*Inputs!$E$6*(1-$B4038)+fee_fx*Inputs!$D$6-cost_acc-cost_wd*Inputs!$E$6*(1-$B4038)-cost_fx*Inputs!$D$6)</f>
        <v>169959.775747975</v>
      </c>
      <c r="L4038" s="0" t="n">
        <f aca="false">12*Inputs!$B$7*(1-MIN(1,Inputs!$G$7*$D4038)*churn_nonbuyers)*(ic*Inputs!$C$7+fee_wd*Inputs!$E$7*(1-$B4038)+fee_fx*Inputs!$D$7-cost_acc-cost_wd*Inputs!$E$7*(1-$B4038)-cost_fx*Inputs!$D$7)</f>
        <v>368255.460424785</v>
      </c>
      <c r="M4038" s="0" t="n">
        <f aca="false">12*Inputs!$B$8*(1-MIN(1,Inputs!$G$8*$D4038)*churn_nonbuyers)*(ic*Inputs!$C$8+fee_wd*Inputs!$E$8*(1-$B4038)+fee_fx*Inputs!$D$8-cost_acc-cost_wd*Inputs!$E$8*(1-$B4038)-cost_fx*Inputs!$D$8)</f>
        <v>11237.1334372176</v>
      </c>
      <c r="N4038" s="0" t="n">
        <f aca="false">K4038+L4038+I4038-fixed</f>
        <v>-23844.2439833521</v>
      </c>
      <c r="O4038" s="0" t="n">
        <f aca="false">K4038+L4038+M4038-fixed</f>
        <v>-150547.630390022</v>
      </c>
      <c r="P4038" s="0" t="n">
        <f aca="false">12*Inputs!$B$6*(1-MIN(1,Inputs!$F$6*$D4038))*(ic*Inputs!$C$6+flat_fee-cost_acc-cost_wd*Inputs!$E$6*$E4038-cost_fx*Inputs!$D$6)+12*Inputs!$B$7*(1-MIN(1,Inputs!$F$7*$D4038))*(ic*Inputs!$C$7+flat_fee-cost_acc-cost_wd*Inputs!$E$7*$E4038-cost_fx*Inputs!$D$7)+12*Inputs!$B$8*(1-MIN(1,Inputs!$F$8*$D4038))*(ic*Inputs!$C$8+flat_fee-cost_acc-cost_wd*Inputs!$E$8*$E4038-cost_fx*Inputs!$D$8)-fixed</f>
        <v>-188529.28740832</v>
      </c>
    </row>
    <row r="4039" customFormat="false" ht="15" hidden="false" customHeight="false" outlineLevel="0" collapsed="false">
      <c r="A4039" s="0" t="n">
        <v>3974</v>
      </c>
      <c r="B4039" s="0" t="n">
        <v>0.378299</v>
      </c>
      <c r="C4039" s="0" t="n">
        <v>0.826866</v>
      </c>
      <c r="D4039" s="0" t="n">
        <v>1.796483</v>
      </c>
      <c r="E4039" s="0" t="n">
        <v>1.383856</v>
      </c>
      <c r="F4039" s="0" t="n">
        <v>0.278497</v>
      </c>
      <c r="G4039" s="0" t="n">
        <f aca="false">12*Inputs!$B$6*(MIN(1,$H$50*$C4039)*(ic*Inputs!$C$6+pS+fee_fx*Inputs!$D$6-cost_acc-cost_wd*Inputs!$E$6*$E4039-cost_fx*Inputs!$D$6-$F4039)+(1-MIN(1,$H$50*$C4039))*(1-MIN(1,Inputs!$G$6*$D4039)*churn_nonbuyers)*(ic*Inputs!$C$6+fee_wd*Inputs!$E$6*(1-$B4039)+fee_fx*Inputs!$D$6-cost_acc-cost_wd*Inputs!$E$6*(1-$B4039)-cost_fx*Inputs!$D$6))</f>
        <v>173205.733650715</v>
      </c>
      <c r="H4039" s="0" t="n">
        <f aca="false">12*Inputs!$B$7*(MIN(1,$H$51*$C4039)*(ic*Inputs!$C$7+pE+fee_fx*Inputs!$D$7-cost_acc-cost_wd*Inputs!$E$7*$E4039-cost_fx*Inputs!$D$7-$F4039)+(1-MIN(1,$H$51*$C4039))*(1-MIN(1,Inputs!$G$7*$D4039)*churn_nonbuyers)*(ic*Inputs!$C$7+fee_wd*Inputs!$E$7*(1-$B4039)+fee_fx*Inputs!$D$7-cost_acc-cost_wd*Inputs!$E$7*(1-$B4039)-cost_fx*Inputs!$D$7))</f>
        <v>351487.091138832</v>
      </c>
      <c r="I4039" s="0" t="n">
        <f aca="false">12*Inputs!$B$8*(MIN(1,$H$52*$C4039)*(ic*Inputs!$C$8+pT-cost_acc-cost_wd*Inputs!$E$8-cost_fx*Inputs!$D$8-cost_ins)+(1-MIN(1,$H$52*$C4039))*(1-MIN(1,Inputs!$G$8*$D4039)*churn_nonbuyers)*(ic*Inputs!$C$8+fee_wd*Inputs!$E$8*(1-$B4039)+fee_fx*Inputs!$D$8-cost_acc-cost_wd*Inputs!$E$8*(1-$B4039)-cost_fx*Inputs!$D$8))</f>
        <v>119187.772704</v>
      </c>
      <c r="J4039" s="0" t="n">
        <f aca="false">G4039+H4039+I4039-fixed</f>
        <v>-56119.4025064528</v>
      </c>
      <c r="K4039" s="0" t="n">
        <f aca="false">12*Inputs!$B$6*(1-MIN(1,Inputs!$G$6*$D4039)*churn_nonbuyers)*(ic*Inputs!$C$6+fee_wd*Inputs!$E$6*(1-$B4039)+fee_fx*Inputs!$D$6-cost_acc-cost_wd*Inputs!$E$6*(1-$B4039)-cost_fx*Inputs!$D$6)</f>
        <v>133909.570961402</v>
      </c>
      <c r="L4039" s="0" t="n">
        <f aca="false">12*Inputs!$B$7*(1-MIN(1,Inputs!$G$7*$D4039)*churn_nonbuyers)*(ic*Inputs!$C$7+fee_wd*Inputs!$E$7*(1-$B4039)+fee_fx*Inputs!$D$7-cost_acc-cost_wd*Inputs!$E$7*(1-$B4039)-cost_fx*Inputs!$D$7)</f>
        <v>329930.590992841</v>
      </c>
      <c r="M4039" s="0" t="n">
        <f aca="false">12*Inputs!$B$8*(1-MIN(1,Inputs!$G$8*$D4039)*churn_nonbuyers)*(ic*Inputs!$C$8+fee_wd*Inputs!$E$8*(1-$B4039)+fee_fx*Inputs!$D$8-cost_acc-cost_wd*Inputs!$E$8*(1-$B4039)-cost_fx*Inputs!$D$8)</f>
        <v>0</v>
      </c>
      <c r="N4039" s="0" t="n">
        <f aca="false">K4039+L4039+I4039-fixed</f>
        <v>-116972.065341756</v>
      </c>
      <c r="O4039" s="0" t="n">
        <f aca="false">K4039+L4039+M4039-fixed</f>
        <v>-236159.838045756</v>
      </c>
      <c r="P4039" s="0" t="n">
        <f aca="false">12*Inputs!$B$6*(1-MIN(1,Inputs!$F$6*$D4039))*(ic*Inputs!$C$6+flat_fee-cost_acc-cost_wd*Inputs!$E$6*$E4039-cost_fx*Inputs!$D$6)+12*Inputs!$B$7*(1-MIN(1,Inputs!$F$7*$D4039))*(ic*Inputs!$C$7+flat_fee-cost_acc-cost_wd*Inputs!$E$7*$E4039-cost_fx*Inputs!$D$7)+12*Inputs!$B$8*(1-MIN(1,Inputs!$F$8*$D4039))*(ic*Inputs!$C$8+flat_fee-cost_acc-cost_wd*Inputs!$E$8*$E4039-cost_fx*Inputs!$D$8)-fixed</f>
        <v>-471136.51039648</v>
      </c>
    </row>
    <row r="4040" customFormat="false" ht="15" hidden="false" customHeight="false" outlineLevel="0" collapsed="false">
      <c r="A4040" s="0" t="n">
        <v>3975</v>
      </c>
      <c r="B4040" s="0" t="n">
        <v>0.354424</v>
      </c>
      <c r="C4040" s="0" t="n">
        <v>0.986767</v>
      </c>
      <c r="D4040" s="0" t="n">
        <v>1.062632</v>
      </c>
      <c r="E4040" s="0" t="n">
        <v>1.147922</v>
      </c>
      <c r="F4040" s="0" t="n">
        <v>0.051137</v>
      </c>
      <c r="G4040" s="0" t="n">
        <f aca="false">12*Inputs!$B$6*(MIN(1,$H$50*$C4040)*(ic*Inputs!$C$6+pS+fee_fx*Inputs!$D$6-cost_acc-cost_wd*Inputs!$E$6*$E4040-cost_fx*Inputs!$D$6-$F4040)+(1-MIN(1,$H$50*$C4040))*(1-MIN(1,Inputs!$G$6*$D4040)*churn_nonbuyers)*(ic*Inputs!$C$6+fee_wd*Inputs!$E$6*(1-$B4040)+fee_fx*Inputs!$D$6-cost_acc-cost_wd*Inputs!$E$6*(1-$B4040)-cost_fx*Inputs!$D$6))</f>
        <v>199308.531242533</v>
      </c>
      <c r="H4040" s="0" t="n">
        <f aca="false">12*Inputs!$B$7*(MIN(1,$H$51*$C4040)*(ic*Inputs!$C$7+pE+fee_fx*Inputs!$D$7-cost_acc-cost_wd*Inputs!$E$7*$E4040-cost_fx*Inputs!$D$7-$F4040)+(1-MIN(1,$H$51*$C4040))*(1-MIN(1,Inputs!$G$7*$D4040)*churn_nonbuyers)*(ic*Inputs!$C$7+fee_wd*Inputs!$E$7*(1-$B4040)+fee_fx*Inputs!$D$7-cost_acc-cost_wd*Inputs!$E$7*(1-$B4040)-cost_fx*Inputs!$D$7))</f>
        <v>402060.011377684</v>
      </c>
      <c r="I4040" s="0" t="n">
        <f aca="false">12*Inputs!$B$8*(MIN(1,$H$52*$C4040)*(ic*Inputs!$C$8+pT-cost_acc-cost_wd*Inputs!$E$8-cost_fx*Inputs!$D$8-cost_ins)+(1-MIN(1,$H$52*$C4040))*(1-MIN(1,Inputs!$G$8*$D4040)*churn_nonbuyers)*(ic*Inputs!$C$8+fee_wd*Inputs!$E$8*(1-$B4040)+fee_fx*Inputs!$D$8-cost_acc-cost_wd*Inputs!$E$8*(1-$B4040)-cost_fx*Inputs!$D$8))</f>
        <v>166746.26083934</v>
      </c>
      <c r="J4040" s="0" t="n">
        <f aca="false">G4040+H4040+I4040-fixed</f>
        <v>68114.8034595571</v>
      </c>
      <c r="K4040" s="0" t="n">
        <f aca="false">12*Inputs!$B$6*(1-MIN(1,Inputs!$G$6*$D4040)*churn_nonbuyers)*(ic*Inputs!$C$6+fee_wd*Inputs!$E$6*(1-$B4040)+fee_fx*Inputs!$D$6-cost_acc-cost_wd*Inputs!$E$6*(1-$B4040)-cost_fx*Inputs!$D$6)</f>
        <v>142563.29388457</v>
      </c>
      <c r="L4040" s="0" t="n">
        <f aca="false">12*Inputs!$B$7*(1-MIN(1,Inputs!$G$7*$D4040)*churn_nonbuyers)*(ic*Inputs!$C$7+fee_wd*Inputs!$E$7*(1-$B4040)+fee_fx*Inputs!$D$7-cost_acc-cost_wd*Inputs!$E$7*(1-$B4040)-cost_fx*Inputs!$D$7)</f>
        <v>340936.355594742</v>
      </c>
      <c r="M4040" s="0" t="n">
        <f aca="false">12*Inputs!$B$8*(1-MIN(1,Inputs!$G$8*$D4040)*churn_nonbuyers)*(ic*Inputs!$C$8+fee_wd*Inputs!$E$8*(1-$B4040)+fee_fx*Inputs!$D$8-cost_acc-cost_wd*Inputs!$E$8*(1-$B4040)-cost_fx*Inputs!$D$8)</f>
        <v>79251.9973813248</v>
      </c>
      <c r="N4040" s="0" t="n">
        <f aca="false">K4040+L4040+I4040-fixed</f>
        <v>-49754.0896813484</v>
      </c>
      <c r="O4040" s="0" t="n">
        <f aca="false">K4040+L4040+M4040-fixed</f>
        <v>-137248.353139364</v>
      </c>
      <c r="P4040" s="0" t="n">
        <f aca="false">12*Inputs!$B$6*(1-MIN(1,Inputs!$F$6*$D4040))*(ic*Inputs!$C$6+flat_fee-cost_acc-cost_wd*Inputs!$E$6*$E4040-cost_fx*Inputs!$D$6)+12*Inputs!$B$7*(1-MIN(1,Inputs!$F$7*$D4040))*(ic*Inputs!$C$7+flat_fee-cost_acc-cost_wd*Inputs!$E$7*$E4040-cost_fx*Inputs!$D$7)+12*Inputs!$B$8*(1-MIN(1,Inputs!$F$8*$D4040))*(ic*Inputs!$C$8+flat_fee-cost_acc-cost_wd*Inputs!$E$8*$E4040-cost_fx*Inputs!$D$8)-fixed</f>
        <v>-26526.72632704</v>
      </c>
    </row>
    <row r="4041" customFormat="false" ht="15" hidden="false" customHeight="false" outlineLevel="0" collapsed="false">
      <c r="A4041" s="0" t="n">
        <v>3976</v>
      </c>
      <c r="B4041" s="0" t="n">
        <v>0.321363</v>
      </c>
      <c r="C4041" s="0" t="n">
        <v>1.055036</v>
      </c>
      <c r="D4041" s="0" t="n">
        <v>1.311588</v>
      </c>
      <c r="E4041" s="0" t="n">
        <v>1.105298</v>
      </c>
      <c r="F4041" s="0" t="n">
        <v>0.157129</v>
      </c>
      <c r="G4041" s="0" t="n">
        <f aca="false">12*Inputs!$B$6*(MIN(1,$H$50*$C4041)*(ic*Inputs!$C$6+pS+fee_fx*Inputs!$D$6-cost_acc-cost_wd*Inputs!$E$6*$E4041-cost_fx*Inputs!$D$6-$F4041)+(1-MIN(1,$H$50*$C4041))*(1-MIN(1,Inputs!$G$6*$D4041)*churn_nonbuyers)*(ic*Inputs!$C$6+fee_wd*Inputs!$E$6*(1-$B4041)+fee_fx*Inputs!$D$6-cost_acc-cost_wd*Inputs!$E$6*(1-$B4041)-cost_fx*Inputs!$D$6))</f>
        <v>204051.182657343</v>
      </c>
      <c r="H4041" s="0" t="n">
        <f aca="false">12*Inputs!$B$7*(MIN(1,$H$51*$C4041)*(ic*Inputs!$C$7+pE+fee_fx*Inputs!$D$7-cost_acc-cost_wd*Inputs!$E$7*$E4041-cost_fx*Inputs!$D$7-$F4041)+(1-MIN(1,$H$51*$C4041))*(1-MIN(1,Inputs!$G$7*$D4041)*churn_nonbuyers)*(ic*Inputs!$C$7+fee_wd*Inputs!$E$7*(1-$B4041)+fee_fx*Inputs!$D$7-cost_acc-cost_wd*Inputs!$E$7*(1-$B4041)-cost_fx*Inputs!$D$7))</f>
        <v>406151.387472657</v>
      </c>
      <c r="I4041" s="0" t="n">
        <f aca="false">12*Inputs!$B$8*(MIN(1,$H$52*$C4041)*(ic*Inputs!$C$8+pT-cost_acc-cost_wd*Inputs!$E$8-cost_fx*Inputs!$D$8-cost_ins)+(1-MIN(1,$H$52*$C4041))*(1-MIN(1,Inputs!$G$8*$D4041)*churn_nonbuyers)*(ic*Inputs!$C$8+fee_wd*Inputs!$E$8*(1-$B4041)+fee_fx*Inputs!$D$8-cost_acc-cost_wd*Inputs!$E$8*(1-$B4041)-cost_fx*Inputs!$D$8))</f>
        <v>158735.619998423</v>
      </c>
      <c r="J4041" s="0" t="n">
        <f aca="false">G4041+H4041+I4041-fixed</f>
        <v>68938.1901284227</v>
      </c>
      <c r="K4041" s="0" t="n">
        <f aca="false">12*Inputs!$B$6*(1-MIN(1,Inputs!$G$6*$D4041)*churn_nonbuyers)*(ic*Inputs!$C$6+fee_wd*Inputs!$E$6*(1-$B4041)+fee_fx*Inputs!$D$6-cost_acc-cost_wd*Inputs!$E$6*(1-$B4041)-cost_fx*Inputs!$D$6)</f>
        <v>145137.691111997</v>
      </c>
      <c r="L4041" s="0" t="n">
        <f aca="false">12*Inputs!$B$7*(1-MIN(1,Inputs!$G$7*$D4041)*churn_nonbuyers)*(ic*Inputs!$C$7+fee_wd*Inputs!$E$7*(1-$B4041)+fee_fx*Inputs!$D$7-cost_acc-cost_wd*Inputs!$E$7*(1-$B4041)-cost_fx*Inputs!$D$7)</f>
        <v>342879.621643198</v>
      </c>
      <c r="M4041" s="0" t="n">
        <f aca="false">12*Inputs!$B$8*(1-MIN(1,Inputs!$G$8*$D4041)*churn_nonbuyers)*(ic*Inputs!$C$8+fee_wd*Inputs!$E$8*(1-$B4041)+fee_fx*Inputs!$D$8-cost_acc-cost_wd*Inputs!$E$8*(1-$B4041)-cost_fx*Inputs!$D$8)</f>
        <v>25465.2104693184</v>
      </c>
      <c r="N4041" s="0" t="n">
        <f aca="false">K4041+L4041+I4041-fixed</f>
        <v>-53247.0672463822</v>
      </c>
      <c r="O4041" s="0" t="n">
        <f aca="false">K4041+L4041+M4041-fixed</f>
        <v>-186517.476775487</v>
      </c>
      <c r="P4041" s="0" t="n">
        <f aca="false">12*Inputs!$B$6*(1-MIN(1,Inputs!$F$6*$D4041))*(ic*Inputs!$C$6+flat_fee-cost_acc-cost_wd*Inputs!$E$6*$E4041-cost_fx*Inputs!$D$6)+12*Inputs!$B$7*(1-MIN(1,Inputs!$F$7*$D4041))*(ic*Inputs!$C$7+flat_fee-cost_acc-cost_wd*Inputs!$E$7*$E4041-cost_fx*Inputs!$D$7)+12*Inputs!$B$8*(1-MIN(1,Inputs!$F$8*$D4041))*(ic*Inputs!$C$8+flat_fee-cost_acc-cost_wd*Inputs!$E$8*$E4041-cost_fx*Inputs!$D$8)-fixed</f>
        <v>-142855.63129024</v>
      </c>
    </row>
    <row r="4042" customFormat="false" ht="15" hidden="false" customHeight="false" outlineLevel="0" collapsed="false">
      <c r="A4042" s="0" t="n">
        <v>3977</v>
      </c>
      <c r="B4042" s="0" t="n">
        <v>0.44523</v>
      </c>
      <c r="C4042" s="0" t="n">
        <v>0.772891</v>
      </c>
      <c r="D4042" s="0" t="n">
        <v>1.725048</v>
      </c>
      <c r="E4042" s="0" t="n">
        <v>1.081824</v>
      </c>
      <c r="F4042" s="0" t="n">
        <v>0.076095</v>
      </c>
      <c r="G4042" s="0" t="n">
        <f aca="false">12*Inputs!$B$6*(MIN(1,$H$50*$C4042)*(ic*Inputs!$C$6+pS+fee_fx*Inputs!$D$6-cost_acc-cost_wd*Inputs!$E$6*$E4042-cost_fx*Inputs!$D$6-$F4042)+(1-MIN(1,$H$50*$C4042))*(1-MIN(1,Inputs!$G$6*$D4042)*churn_nonbuyers)*(ic*Inputs!$C$6+fee_wd*Inputs!$E$6*(1-$B4042)+fee_fx*Inputs!$D$6-cost_acc-cost_wd*Inputs!$E$6*(1-$B4042)-cost_fx*Inputs!$D$6))</f>
        <v>171854.053024811</v>
      </c>
      <c r="H4042" s="0" t="n">
        <f aca="false">12*Inputs!$B$7*(MIN(1,$H$51*$C4042)*(ic*Inputs!$C$7+pE+fee_fx*Inputs!$D$7-cost_acc-cost_wd*Inputs!$E$7*$E4042-cost_fx*Inputs!$D$7-$F4042)+(1-MIN(1,$H$51*$C4042))*(1-MIN(1,Inputs!$G$7*$D4042)*churn_nonbuyers)*(ic*Inputs!$C$7+fee_wd*Inputs!$E$7*(1-$B4042)+fee_fx*Inputs!$D$7-cost_acc-cost_wd*Inputs!$E$7*(1-$B4042)-cost_fx*Inputs!$D$7))</f>
        <v>380185.108457219</v>
      </c>
      <c r="I4042" s="0" t="n">
        <f aca="false">12*Inputs!$B$8*(MIN(1,$H$52*$C4042)*(ic*Inputs!$C$8+pT-cost_acc-cost_wd*Inputs!$E$8-cost_fx*Inputs!$D$8-cost_ins)+(1-MIN(1,$H$52*$C4042))*(1-MIN(1,Inputs!$G$8*$D4042)*churn_nonbuyers)*(ic*Inputs!$C$8+fee_wd*Inputs!$E$8*(1-$B4042)+fee_fx*Inputs!$D$8-cost_acc-cost_wd*Inputs!$E$8*(1-$B4042)-cost_fx*Inputs!$D$8))</f>
        <v>111407.600304</v>
      </c>
      <c r="J4042" s="0" t="n">
        <f aca="false">G4042+H4042+I4042-fixed</f>
        <v>-36553.2382139709</v>
      </c>
      <c r="K4042" s="0" t="n">
        <f aca="false">12*Inputs!$B$6*(1-MIN(1,Inputs!$G$6*$D4042)*churn_nonbuyers)*(ic*Inputs!$C$6+fee_wd*Inputs!$E$6*(1-$B4042)+fee_fx*Inputs!$D$6-cost_acc-cost_wd*Inputs!$E$6*(1-$B4042)-cost_fx*Inputs!$D$6)</f>
        <v>125628.306631488</v>
      </c>
      <c r="L4042" s="0" t="n">
        <f aca="false">12*Inputs!$B$7*(1-MIN(1,Inputs!$G$7*$D4042)*churn_nonbuyers)*(ic*Inputs!$C$7+fee_wd*Inputs!$E$7*(1-$B4042)+fee_fx*Inputs!$D$7-cost_acc-cost_wd*Inputs!$E$7*(1-$B4042)-cost_fx*Inputs!$D$7)</f>
        <v>321538.645674893</v>
      </c>
      <c r="M4042" s="0" t="n">
        <f aca="false">12*Inputs!$B$8*(1-MIN(1,Inputs!$G$8*$D4042)*churn_nonbuyers)*(ic*Inputs!$C$8+fee_wd*Inputs!$E$8*(1-$B4042)+fee_fx*Inputs!$D$8-cost_acc-cost_wd*Inputs!$E$8*(1-$B4042)-cost_fx*Inputs!$D$8)</f>
        <v>0</v>
      </c>
      <c r="N4042" s="0" t="n">
        <f aca="false">K4042+L4042+I4042-fixed</f>
        <v>-141425.447389619</v>
      </c>
      <c r="O4042" s="0" t="n">
        <f aca="false">K4042+L4042+M4042-fixed</f>
        <v>-252833.047693619</v>
      </c>
      <c r="P4042" s="0" t="n">
        <f aca="false">12*Inputs!$B$6*(1-MIN(1,Inputs!$F$6*$D4042))*(ic*Inputs!$C$6+flat_fee-cost_acc-cost_wd*Inputs!$E$6*$E4042-cost_fx*Inputs!$D$6)+12*Inputs!$B$7*(1-MIN(1,Inputs!$F$7*$D4042))*(ic*Inputs!$C$7+flat_fee-cost_acc-cost_wd*Inputs!$E$7*$E4042-cost_fx*Inputs!$D$7)+12*Inputs!$B$8*(1-MIN(1,Inputs!$F$8*$D4042))*(ic*Inputs!$C$8+flat_fee-cost_acc-cost_wd*Inputs!$E$8*$E4042-cost_fx*Inputs!$D$8)-fixed</f>
        <v>-359512.51793152</v>
      </c>
    </row>
    <row r="4043" customFormat="false" ht="15" hidden="false" customHeight="false" outlineLevel="0" collapsed="false">
      <c r="A4043" s="0" t="n">
        <v>3978</v>
      </c>
      <c r="B4043" s="0" t="n">
        <v>0.129569</v>
      </c>
      <c r="C4043" s="0" t="n">
        <v>1.0375</v>
      </c>
      <c r="D4043" s="0" t="n">
        <v>0.830948</v>
      </c>
      <c r="E4043" s="0" t="n">
        <v>1.088347</v>
      </c>
      <c r="F4043" s="0" t="n">
        <v>0.229414</v>
      </c>
      <c r="G4043" s="0" t="n">
        <f aca="false">12*Inputs!$B$6*(MIN(1,$H$50*$C4043)*(ic*Inputs!$C$6+pS+fee_fx*Inputs!$D$6-cost_acc-cost_wd*Inputs!$E$6*$E4043-cost_fx*Inputs!$D$6-$F4043)+(1-MIN(1,$H$50*$C4043))*(1-MIN(1,Inputs!$G$6*$D4043)*churn_nonbuyers)*(ic*Inputs!$C$6+fee_wd*Inputs!$E$6*(1-$B4043)+fee_fx*Inputs!$D$6-cost_acc-cost_wd*Inputs!$E$6*(1-$B4043)-cost_fx*Inputs!$D$6))</f>
        <v>229445.970304283</v>
      </c>
      <c r="H4043" s="0" t="n">
        <f aca="false">12*Inputs!$B$7*(MIN(1,$H$51*$C4043)*(ic*Inputs!$C$7+pE+fee_fx*Inputs!$D$7-cost_acc-cost_wd*Inputs!$E$7*$E4043-cost_fx*Inputs!$D$7-$F4043)+(1-MIN(1,$H$51*$C4043))*(1-MIN(1,Inputs!$G$7*$D4043)*churn_nonbuyers)*(ic*Inputs!$C$7+fee_wd*Inputs!$E$7*(1-$B4043)+fee_fx*Inputs!$D$7-cost_acc-cost_wd*Inputs!$E$7*(1-$B4043)-cost_fx*Inputs!$D$7))</f>
        <v>421570.663604608</v>
      </c>
      <c r="I4043" s="0" t="n">
        <f aca="false">12*Inputs!$B$8*(MIN(1,$H$52*$C4043)*(ic*Inputs!$C$8+pT-cost_acc-cost_wd*Inputs!$E$8-cost_fx*Inputs!$D$8-cost_ins)+(1-MIN(1,$H$52*$C4043))*(1-MIN(1,Inputs!$G$8*$D4043)*churn_nonbuyers)*(ic*Inputs!$C$8+fee_wd*Inputs!$E$8*(1-$B4043)+fee_fx*Inputs!$D$8-cost_acc-cost_wd*Inputs!$E$8*(1-$B4043)-cost_fx*Inputs!$D$8))</f>
        <v>186216.360955588</v>
      </c>
      <c r="J4043" s="0" t="n">
        <f aca="false">G4043+H4043+I4043-fixed</f>
        <v>137232.994864478</v>
      </c>
      <c r="K4043" s="0" t="n">
        <f aca="false">12*Inputs!$B$6*(1-MIN(1,Inputs!$G$6*$D4043)*churn_nonbuyers)*(ic*Inputs!$C$6+fee_wd*Inputs!$E$6*(1-$B4043)+fee_fx*Inputs!$D$6-cost_acc-cost_wd*Inputs!$E$6*(1-$B4043)-cost_fx*Inputs!$D$6)</f>
        <v>175341.296890166</v>
      </c>
      <c r="L4043" s="0" t="n">
        <f aca="false">12*Inputs!$B$7*(1-MIN(1,Inputs!$G$7*$D4043)*churn_nonbuyers)*(ic*Inputs!$C$7+fee_wd*Inputs!$E$7*(1-$B4043)+fee_fx*Inputs!$D$7-cost_acc-cost_wd*Inputs!$E$7*(1-$B4043)-cost_fx*Inputs!$D$7)</f>
        <v>374956.0302301</v>
      </c>
      <c r="M4043" s="0" t="n">
        <f aca="false">12*Inputs!$B$8*(1-MIN(1,Inputs!$G$8*$D4043)*churn_nonbuyers)*(ic*Inputs!$C$8+fee_wd*Inputs!$E$8*(1-$B4043)+fee_fx*Inputs!$D$8-cost_acc-cost_wd*Inputs!$E$8*(1-$B4043)-cost_fx*Inputs!$D$8)</f>
        <v>133943.236367443</v>
      </c>
      <c r="N4043" s="0" t="n">
        <f aca="false">K4043+L4043+I4043-fixed</f>
        <v>36513.6880758537</v>
      </c>
      <c r="O4043" s="0" t="n">
        <f aca="false">K4043+L4043+M4043-fixed</f>
        <v>-15759.4365122906</v>
      </c>
      <c r="P4043" s="0" t="n">
        <f aca="false">12*Inputs!$B$6*(1-MIN(1,Inputs!$F$6*$D4043))*(ic*Inputs!$C$6+flat_fee-cost_acc-cost_wd*Inputs!$E$6*$E4043-cost_fx*Inputs!$D$6)+12*Inputs!$B$7*(1-MIN(1,Inputs!$F$7*$D4043))*(ic*Inputs!$C$7+flat_fee-cost_acc-cost_wd*Inputs!$E$7*$E4043-cost_fx*Inputs!$D$7)+12*Inputs!$B$8*(1-MIN(1,Inputs!$F$8*$D4043))*(ic*Inputs!$C$8+flat_fee-cost_acc-cost_wd*Inputs!$E$8*$E4043-cost_fx*Inputs!$D$8)-fixed</f>
        <v>124054.79536544</v>
      </c>
    </row>
    <row r="4044" customFormat="false" ht="15" hidden="false" customHeight="false" outlineLevel="0" collapsed="false">
      <c r="A4044" s="0" t="n">
        <v>3979</v>
      </c>
      <c r="B4044" s="0" t="n">
        <v>0.262837</v>
      </c>
      <c r="C4044" s="0" t="n">
        <v>0.884195</v>
      </c>
      <c r="D4044" s="0" t="n">
        <v>0.732575</v>
      </c>
      <c r="E4044" s="0" t="n">
        <v>1.207006</v>
      </c>
      <c r="F4044" s="0" t="n">
        <v>0.263053</v>
      </c>
      <c r="G4044" s="0" t="n">
        <f aca="false">12*Inputs!$B$6*(MIN(1,$H$50*$C4044)*(ic*Inputs!$C$6+pS+fee_fx*Inputs!$D$6-cost_acc-cost_wd*Inputs!$E$6*$E4044-cost_fx*Inputs!$D$6-$F4044)+(1-MIN(1,$H$50*$C4044))*(1-MIN(1,Inputs!$G$6*$D4044)*churn_nonbuyers)*(ic*Inputs!$C$6+fee_wd*Inputs!$E$6*(1-$B4044)+fee_fx*Inputs!$D$6-cost_acc-cost_wd*Inputs!$E$6*(1-$B4044)-cost_fx*Inputs!$D$6))</f>
        <v>202004.912282392</v>
      </c>
      <c r="H4044" s="0" t="n">
        <f aca="false">12*Inputs!$B$7*(MIN(1,$H$51*$C4044)*(ic*Inputs!$C$7+pE+fee_fx*Inputs!$D$7-cost_acc-cost_wd*Inputs!$E$7*$E4044-cost_fx*Inputs!$D$7-$F4044)+(1-MIN(1,$H$51*$C4044))*(1-MIN(1,Inputs!$G$7*$D4044)*churn_nonbuyers)*(ic*Inputs!$C$7+fee_wd*Inputs!$E$7*(1-$B4044)+fee_fx*Inputs!$D$7-cost_acc-cost_wd*Inputs!$E$7*(1-$B4044)-cost_fx*Inputs!$D$7))</f>
        <v>389485.736870303</v>
      </c>
      <c r="I4044" s="0" t="n">
        <f aca="false">12*Inputs!$B$8*(MIN(1,$H$52*$C4044)*(ic*Inputs!$C$8+pT-cost_acc-cost_wd*Inputs!$E$8-cost_fx*Inputs!$D$8-cost_ins)+(1-MIN(1,$H$52*$C4044))*(1-MIN(1,Inputs!$G$8*$D4044)*churn_nonbuyers)*(ic*Inputs!$C$8+fee_wd*Inputs!$E$8*(1-$B4044)+fee_fx*Inputs!$D$8-cost_acc-cost_wd*Inputs!$E$8*(1-$B4044)-cost_fx*Inputs!$D$8))</f>
        <v>185706.370263131</v>
      </c>
      <c r="J4044" s="0" t="n">
        <f aca="false">G4044+H4044+I4044-fixed</f>
        <v>77197.0194158256</v>
      </c>
      <c r="K4044" s="0" t="n">
        <f aca="false">12*Inputs!$B$6*(1-MIN(1,Inputs!$G$6*$D4044)*churn_nonbuyers)*(ic*Inputs!$C$6+fee_wd*Inputs!$E$6*(1-$B4044)+fee_fx*Inputs!$D$6-cost_acc-cost_wd*Inputs!$E$6*(1-$B4044)-cost_fx*Inputs!$D$6)</f>
        <v>157753.46026998</v>
      </c>
      <c r="L4044" s="0" t="n">
        <f aca="false">12*Inputs!$B$7*(1-MIN(1,Inputs!$G$7*$D4044)*churn_nonbuyers)*(ic*Inputs!$C$7+fee_wd*Inputs!$E$7*(1-$B4044)+fee_fx*Inputs!$D$7-cost_acc-cost_wd*Inputs!$E$7*(1-$B4044)-cost_fx*Inputs!$D$7)</f>
        <v>357322.051361988</v>
      </c>
      <c r="M4044" s="0" t="n">
        <f aca="false">12*Inputs!$B$8*(1-MIN(1,Inputs!$G$8*$D4044)*churn_nonbuyers)*(ic*Inputs!$C$8+fee_wd*Inputs!$E$8*(1-$B4044)+fee_fx*Inputs!$D$8-cost_acc-cost_wd*Inputs!$E$8*(1-$B4044)-cost_fx*Inputs!$D$8)</f>
        <v>152874.69459324</v>
      </c>
      <c r="N4044" s="0" t="n">
        <f aca="false">K4044+L4044+I4044-fixed</f>
        <v>781.881895099301</v>
      </c>
      <c r="O4044" s="0" t="n">
        <f aca="false">K4044+L4044+M4044-fixed</f>
        <v>-32049.7937747918</v>
      </c>
      <c r="P4044" s="0" t="n">
        <f aca="false">12*Inputs!$B$6*(1-MIN(1,Inputs!$F$6*$D4044))*(ic*Inputs!$C$6+flat_fee-cost_acc-cost_wd*Inputs!$E$6*$E4044-cost_fx*Inputs!$D$6)+12*Inputs!$B$7*(1-MIN(1,Inputs!$F$7*$D4044))*(ic*Inputs!$C$7+flat_fee-cost_acc-cost_wd*Inputs!$E$7*$E4044-cost_fx*Inputs!$D$7)+12*Inputs!$B$8*(1-MIN(1,Inputs!$F$8*$D4044))*(ic*Inputs!$C$8+flat_fee-cost_acc-cost_wd*Inputs!$E$8*$E4044-cost_fx*Inputs!$D$8)-fixed</f>
        <v>118567.794308</v>
      </c>
    </row>
    <row r="4045" customFormat="false" ht="15" hidden="false" customHeight="false" outlineLevel="0" collapsed="false">
      <c r="A4045" s="0" t="n">
        <v>3980</v>
      </c>
      <c r="B4045" s="0" t="n">
        <v>0.172798</v>
      </c>
      <c r="C4045" s="0" t="n">
        <v>0.889441</v>
      </c>
      <c r="D4045" s="0" t="n">
        <v>0.960333</v>
      </c>
      <c r="E4045" s="0" t="n">
        <v>1.343181</v>
      </c>
      <c r="F4045" s="0" t="n">
        <v>0.132999</v>
      </c>
      <c r="G4045" s="0" t="n">
        <f aca="false">12*Inputs!$B$6*(MIN(1,$H$50*$C4045)*(ic*Inputs!$C$6+pS+fee_fx*Inputs!$D$6-cost_acc-cost_wd*Inputs!$E$6*$E4045-cost_fx*Inputs!$D$6-$F4045)+(1-MIN(1,$H$50*$C4045))*(1-MIN(1,Inputs!$G$6*$D4045)*churn_nonbuyers)*(ic*Inputs!$C$6+fee_wd*Inputs!$E$6*(1-$B4045)+fee_fx*Inputs!$D$6-cost_acc-cost_wd*Inputs!$E$6*(1-$B4045)-cost_fx*Inputs!$D$6))</f>
        <v>211874.705035413</v>
      </c>
      <c r="H4045" s="0" t="n">
        <f aca="false">12*Inputs!$B$7*(MIN(1,$H$51*$C4045)*(ic*Inputs!$C$7+pE+fee_fx*Inputs!$D$7-cost_acc-cost_wd*Inputs!$E$7*$E4045-cost_fx*Inputs!$D$7-$F4045)+(1-MIN(1,$H$51*$C4045))*(1-MIN(1,Inputs!$G$7*$D4045)*churn_nonbuyers)*(ic*Inputs!$C$7+fee_wd*Inputs!$E$7*(1-$B4045)+fee_fx*Inputs!$D$7-cost_acc-cost_wd*Inputs!$E$7*(1-$B4045)-cost_fx*Inputs!$D$7))</f>
        <v>388890.390539805</v>
      </c>
      <c r="I4045" s="0" t="n">
        <f aca="false">12*Inputs!$B$8*(MIN(1,$H$52*$C4045)*(ic*Inputs!$C$8+pT-cost_acc-cost_wd*Inputs!$E$8-cost_fx*Inputs!$D$8-cost_ins)+(1-MIN(1,$H$52*$C4045))*(1-MIN(1,Inputs!$G$8*$D4045)*churn_nonbuyers)*(ic*Inputs!$C$8+fee_wd*Inputs!$E$8*(1-$B4045)+fee_fx*Inputs!$D$8-cost_acc-cost_wd*Inputs!$E$8*(1-$B4045)-cost_fx*Inputs!$D$8))</f>
        <v>167556.105439384</v>
      </c>
      <c r="J4045" s="0" t="n">
        <f aca="false">G4045+H4045+I4045-fixed</f>
        <v>68321.2010146019</v>
      </c>
      <c r="K4045" s="0" t="n">
        <f aca="false">12*Inputs!$B$6*(1-MIN(1,Inputs!$G$6*$D4045)*churn_nonbuyers)*(ic*Inputs!$C$6+fee_wd*Inputs!$E$6*(1-$B4045)+fee_fx*Inputs!$D$6-cost_acc-cost_wd*Inputs!$E$6*(1-$B4045)-cost_fx*Inputs!$D$6)</f>
        <v>168231.725436485</v>
      </c>
      <c r="L4045" s="0" t="n">
        <f aca="false">12*Inputs!$B$7*(1-MIN(1,Inputs!$G$7*$D4045)*churn_nonbuyers)*(ic*Inputs!$C$7+fee_wd*Inputs!$E$7*(1-$B4045)+fee_fx*Inputs!$D$7-cost_acc-cost_wd*Inputs!$E$7*(1-$B4045)-cost_fx*Inputs!$D$7)</f>
        <v>367417.776477891</v>
      </c>
      <c r="M4045" s="0" t="n">
        <f aca="false">12*Inputs!$B$8*(1-MIN(1,Inputs!$G$8*$D4045)*churn_nonbuyers)*(ic*Inputs!$C$8+fee_wd*Inputs!$E$8*(1-$B4045)+fee_fx*Inputs!$D$8-cost_acc-cost_wd*Inputs!$E$8*(1-$B4045)-cost_fx*Inputs!$D$8)</f>
        <v>104264.517850262</v>
      </c>
      <c r="N4045" s="0" t="n">
        <f aca="false">K4045+L4045+I4045-fixed</f>
        <v>3205.60735375958</v>
      </c>
      <c r="O4045" s="0" t="n">
        <f aca="false">K4045+L4045+M4045-fixed</f>
        <v>-60085.9802353617</v>
      </c>
      <c r="P4045" s="0" t="n">
        <f aca="false">12*Inputs!$B$6*(1-MIN(1,Inputs!$F$6*$D4045))*(ic*Inputs!$C$6+flat_fee-cost_acc-cost_wd*Inputs!$E$6*$E4045-cost_fx*Inputs!$D$6)+12*Inputs!$B$7*(1-MIN(1,Inputs!$F$7*$D4045))*(ic*Inputs!$C$7+flat_fee-cost_acc-cost_wd*Inputs!$E$7*$E4045-cost_fx*Inputs!$D$7)+12*Inputs!$B$8*(1-MIN(1,Inputs!$F$8*$D4045))*(ic*Inputs!$C$8+flat_fee-cost_acc-cost_wd*Inputs!$E$8*$E4045-cost_fx*Inputs!$D$8)-fixed</f>
        <v>-58679.97059848</v>
      </c>
    </row>
    <row r="4046" customFormat="false" ht="15" hidden="false" customHeight="false" outlineLevel="0" collapsed="false">
      <c r="A4046" s="0" t="n">
        <v>3981</v>
      </c>
      <c r="B4046" s="0" t="n">
        <v>0.432366</v>
      </c>
      <c r="C4046" s="0" t="n">
        <v>1.057243</v>
      </c>
      <c r="D4046" s="0" t="n">
        <v>0.901084</v>
      </c>
      <c r="E4046" s="0" t="n">
        <v>1.136238</v>
      </c>
      <c r="F4046" s="0" t="n">
        <v>0.205493</v>
      </c>
      <c r="G4046" s="0" t="n">
        <f aca="false">12*Inputs!$B$6*(MIN(1,$H$50*$C4046)*(ic*Inputs!$C$6+pS+fee_fx*Inputs!$D$6-cost_acc-cost_wd*Inputs!$E$6*$E4046-cost_fx*Inputs!$D$6-$F4046)+(1-MIN(1,$H$50*$C4046))*(1-MIN(1,Inputs!$G$6*$D4046)*churn_nonbuyers)*(ic*Inputs!$C$6+fee_wd*Inputs!$E$6*(1-$B4046)+fee_fx*Inputs!$D$6-cost_acc-cost_wd*Inputs!$E$6*(1-$B4046)-cost_fx*Inputs!$D$6))</f>
        <v>191187.849540561</v>
      </c>
      <c r="H4046" s="0" t="n">
        <f aca="false">12*Inputs!$B$7*(MIN(1,$H$51*$C4046)*(ic*Inputs!$C$7+pE+fee_fx*Inputs!$D$7-cost_acc-cost_wd*Inputs!$E$7*$E4046-cost_fx*Inputs!$D$7-$F4046)+(1-MIN(1,$H$51*$C4046))*(1-MIN(1,Inputs!$G$7*$D4046)*churn_nonbuyers)*(ic*Inputs!$C$7+fee_wd*Inputs!$E$7*(1-$B4046)+fee_fx*Inputs!$D$7-cost_acc-cost_wd*Inputs!$E$7*(1-$B4046)-cost_fx*Inputs!$D$7))</f>
        <v>393131.587824469</v>
      </c>
      <c r="I4046" s="0" t="n">
        <f aca="false">12*Inputs!$B$8*(MIN(1,$H$52*$C4046)*(ic*Inputs!$C$8+pT-cost_acc-cost_wd*Inputs!$E$8-cost_fx*Inputs!$D$8-cost_ins)+(1-MIN(1,$H$52*$C4046))*(1-MIN(1,Inputs!$G$8*$D4046)*churn_nonbuyers)*(ic*Inputs!$C$8+fee_wd*Inputs!$E$8*(1-$B4046)+fee_fx*Inputs!$D$8-cost_acc-cost_wd*Inputs!$E$8*(1-$B4046)-cost_fx*Inputs!$D$8))</f>
        <v>181730.210083525</v>
      </c>
      <c r="J4046" s="0" t="n">
        <f aca="false">G4046+H4046+I4046-fixed</f>
        <v>66049.6474485551</v>
      </c>
      <c r="K4046" s="0" t="n">
        <f aca="false">12*Inputs!$B$6*(1-MIN(1,Inputs!$G$6*$D4046)*churn_nonbuyers)*(ic*Inputs!$C$6+fee_wd*Inputs!$E$6*(1-$B4046)+fee_fx*Inputs!$D$6-cost_acc-cost_wd*Inputs!$E$6*(1-$B4046)-cost_fx*Inputs!$D$6)</f>
        <v>133061.475490157</v>
      </c>
      <c r="L4046" s="0" t="n">
        <f aca="false">12*Inputs!$B$7*(1-MIN(1,Inputs!$G$7*$D4046)*churn_nonbuyers)*(ic*Inputs!$C$7+fee_wd*Inputs!$E$7*(1-$B4046)+fee_fx*Inputs!$D$7-cost_acc-cost_wd*Inputs!$E$7*(1-$B4046)-cost_fx*Inputs!$D$7)</f>
        <v>331722.847662094</v>
      </c>
      <c r="M4046" s="0" t="n">
        <f aca="false">12*Inputs!$B$8*(1-MIN(1,Inputs!$G$8*$D4046)*churn_nonbuyers)*(ic*Inputs!$C$8+fee_wd*Inputs!$E$8*(1-$B4046)+fee_fx*Inputs!$D$8-cost_acc-cost_wd*Inputs!$E$8*(1-$B4046)-cost_fx*Inputs!$D$8)</f>
        <v>112857.255327398</v>
      </c>
      <c r="N4046" s="0" t="n">
        <f aca="false">K4046+L4046+I4046-fixed</f>
        <v>-53485.466764224</v>
      </c>
      <c r="O4046" s="0" t="n">
        <f aca="false">K4046+L4046+M4046-fixed</f>
        <v>-122358.421520351</v>
      </c>
      <c r="P4046" s="0" t="n">
        <f aca="false">12*Inputs!$B$6*(1-MIN(1,Inputs!$F$6*$D4046))*(ic*Inputs!$C$6+flat_fee-cost_acc-cost_wd*Inputs!$E$6*$E4046-cost_fx*Inputs!$D$6)+12*Inputs!$B$7*(1-MIN(1,Inputs!$F$7*$D4046))*(ic*Inputs!$C$7+flat_fee-cost_acc-cost_wd*Inputs!$E$7*$E4046-cost_fx*Inputs!$D$7)+12*Inputs!$B$8*(1-MIN(1,Inputs!$F$8*$D4046))*(ic*Inputs!$C$8+flat_fee-cost_acc-cost_wd*Inputs!$E$8*$E4046-cost_fx*Inputs!$D$8)-fixed</f>
        <v>64164.4177260799</v>
      </c>
    </row>
    <row r="4047" customFormat="false" ht="15" hidden="false" customHeight="false" outlineLevel="0" collapsed="false">
      <c r="A4047" s="0" t="n">
        <v>3982</v>
      </c>
      <c r="B4047" s="0" t="n">
        <v>0.306272</v>
      </c>
      <c r="C4047" s="0" t="n">
        <v>1.000206</v>
      </c>
      <c r="D4047" s="0" t="n">
        <v>0.570113</v>
      </c>
      <c r="E4047" s="0" t="n">
        <v>1.39899</v>
      </c>
      <c r="F4047" s="0" t="n">
        <v>0.064627</v>
      </c>
      <c r="G4047" s="0" t="n">
        <f aca="false">12*Inputs!$B$6*(MIN(1,$H$50*$C4047)*(ic*Inputs!$C$6+pS+fee_fx*Inputs!$D$6-cost_acc-cost_wd*Inputs!$E$6*$E4047-cost_fx*Inputs!$D$6-$F4047)+(1-MIN(1,$H$50*$C4047))*(1-MIN(1,Inputs!$G$6*$D4047)*churn_nonbuyers)*(ic*Inputs!$C$6+fee_wd*Inputs!$E$6*(1-$B4047)+fee_fx*Inputs!$D$6-cost_acc-cost_wd*Inputs!$E$6*(1-$B4047)-cost_fx*Inputs!$D$6))</f>
        <v>203592.982664463</v>
      </c>
      <c r="H4047" s="0" t="n">
        <f aca="false">12*Inputs!$B$7*(MIN(1,$H$51*$C4047)*(ic*Inputs!$C$7+pE+fee_fx*Inputs!$D$7-cost_acc-cost_wd*Inputs!$E$7*$E4047-cost_fx*Inputs!$D$7-$F4047)+(1-MIN(1,$H$51*$C4047))*(1-MIN(1,Inputs!$G$7*$D4047)*churn_nonbuyers)*(ic*Inputs!$C$7+fee_wd*Inputs!$E$7*(1-$B4047)+fee_fx*Inputs!$D$7-cost_acc-cost_wd*Inputs!$E$7*(1-$B4047)-cost_fx*Inputs!$D$7))</f>
        <v>380396.523878257</v>
      </c>
      <c r="I4047" s="0" t="n">
        <f aca="false">12*Inputs!$B$8*(MIN(1,$H$52*$C4047)*(ic*Inputs!$C$8+pT-cost_acc-cost_wd*Inputs!$E$8-cost_fx*Inputs!$D$8-cost_ins)+(1-MIN(1,$H$52*$C4047))*(1-MIN(1,Inputs!$G$8*$D4047)*churn_nonbuyers)*(ic*Inputs!$C$8+fee_wd*Inputs!$E$8*(1-$B4047)+fee_fx*Inputs!$D$8-cost_acc-cost_wd*Inputs!$E$8*(1-$B4047)-cost_fx*Inputs!$D$8))</f>
        <v>200338.607066943</v>
      </c>
      <c r="J4047" s="0" t="n">
        <f aca="false">G4047+H4047+I4047-fixed</f>
        <v>84328.1136096623</v>
      </c>
      <c r="K4047" s="0" t="n">
        <f aca="false">12*Inputs!$B$6*(1-MIN(1,Inputs!$G$6*$D4047)*churn_nonbuyers)*(ic*Inputs!$C$6+fee_wd*Inputs!$E$6*(1-$B4047)+fee_fx*Inputs!$D$6-cost_acc-cost_wd*Inputs!$E$6*(1-$B4047)-cost_fx*Inputs!$D$6)</f>
        <v>153007.282430899</v>
      </c>
      <c r="L4047" s="0" t="n">
        <f aca="false">12*Inputs!$B$7*(1-MIN(1,Inputs!$G$7*$D4047)*churn_nonbuyers)*(ic*Inputs!$C$7+fee_wd*Inputs!$E$7*(1-$B4047)+fee_fx*Inputs!$D$7-cost_acc-cost_wd*Inputs!$E$7*(1-$B4047)-cost_fx*Inputs!$D$7)</f>
        <v>352955.05883454</v>
      </c>
      <c r="M4047" s="0" t="n">
        <f aca="false">12*Inputs!$B$8*(1-MIN(1,Inputs!$G$8*$D4047)*churn_nonbuyers)*(ic*Inputs!$C$8+fee_wd*Inputs!$E$8*(1-$B4047)+fee_fx*Inputs!$D$8-cost_acc-cost_wd*Inputs!$E$8*(1-$B4047)-cost_fx*Inputs!$D$8)</f>
        <v>187306.40995753</v>
      </c>
      <c r="N4047" s="0" t="n">
        <f aca="false">K4047+L4047+I4047-fixed</f>
        <v>6300.94833238178</v>
      </c>
      <c r="O4047" s="0" t="n">
        <f aca="false">K4047+L4047+M4047-fixed</f>
        <v>-6731.24877703155</v>
      </c>
      <c r="P4047" s="0" t="n">
        <f aca="false">12*Inputs!$B$6*(1-MIN(1,Inputs!$F$6*$D4047))*(ic*Inputs!$C$6+flat_fee-cost_acc-cost_wd*Inputs!$E$6*$E4047-cost_fx*Inputs!$D$6)+12*Inputs!$B$7*(1-MIN(1,Inputs!$F$7*$D4047))*(ic*Inputs!$C$7+flat_fee-cost_acc-cost_wd*Inputs!$E$7*$E4047-cost_fx*Inputs!$D$7)+12*Inputs!$B$8*(1-MIN(1,Inputs!$F$8*$D4047))*(ic*Inputs!$C$8+flat_fee-cost_acc-cost_wd*Inputs!$E$8*$E4047-cost_fx*Inputs!$D$8)-fixed</f>
        <v>99368.6887448001</v>
      </c>
    </row>
    <row r="4048" customFormat="false" ht="15" hidden="false" customHeight="false" outlineLevel="0" collapsed="false">
      <c r="A4048" s="0" t="n">
        <v>3983</v>
      </c>
      <c r="B4048" s="0" t="n">
        <v>0.290935</v>
      </c>
      <c r="C4048" s="0" t="n">
        <v>1.154279</v>
      </c>
      <c r="D4048" s="0" t="n">
        <v>0.543128</v>
      </c>
      <c r="E4048" s="0" t="n">
        <v>1.138937</v>
      </c>
      <c r="F4048" s="0" t="n">
        <v>0.152046</v>
      </c>
      <c r="G4048" s="0" t="n">
        <f aca="false">12*Inputs!$B$6*(MIN(1,$H$50*$C4048)*(ic*Inputs!$C$6+pS+fee_fx*Inputs!$D$6-cost_acc-cost_wd*Inputs!$E$6*$E4048-cost_fx*Inputs!$D$6-$F4048)+(1-MIN(1,$H$50*$C4048))*(1-MIN(1,Inputs!$G$6*$D4048)*churn_nonbuyers)*(ic*Inputs!$C$6+fee_wd*Inputs!$E$6*(1-$B4048)+fee_fx*Inputs!$D$6-cost_acc-cost_wd*Inputs!$E$6*(1-$B4048)-cost_fx*Inputs!$D$6))</f>
        <v>218119.427819013</v>
      </c>
      <c r="H4048" s="0" t="n">
        <f aca="false">12*Inputs!$B$7*(MIN(1,$H$51*$C4048)*(ic*Inputs!$C$7+pE+fee_fx*Inputs!$D$7-cost_acc-cost_wd*Inputs!$E$7*$E4048-cost_fx*Inputs!$D$7-$F4048)+(1-MIN(1,$H$51*$C4048))*(1-MIN(1,Inputs!$G$7*$D4048)*churn_nonbuyers)*(ic*Inputs!$C$7+fee_wd*Inputs!$E$7*(1-$B4048)+fee_fx*Inputs!$D$7-cost_acc-cost_wd*Inputs!$E$7*(1-$B4048)-cost_fx*Inputs!$D$7))</f>
        <v>414717.411952622</v>
      </c>
      <c r="I4048" s="0" t="n">
        <f aca="false">12*Inputs!$B$8*(MIN(1,$H$52*$C4048)*(ic*Inputs!$C$8+pT-cost_acc-cost_wd*Inputs!$E$8-cost_fx*Inputs!$D$8-cost_ins)+(1-MIN(1,$H$52*$C4048))*(1-MIN(1,Inputs!$G$8*$D4048)*churn_nonbuyers)*(ic*Inputs!$C$8+fee_wd*Inputs!$E$8*(1-$B4048)+fee_fx*Inputs!$D$8-cost_acc-cost_wd*Inputs!$E$8*(1-$B4048)-cost_fx*Inputs!$D$8))</f>
        <v>203564.205380162</v>
      </c>
      <c r="J4048" s="0" t="n">
        <f aca="false">G4048+H4048+I4048-fixed</f>
        <v>136401.045151797</v>
      </c>
      <c r="K4048" s="0" t="n">
        <f aca="false">12*Inputs!$B$6*(1-MIN(1,Inputs!$G$6*$D4048)*churn_nonbuyers)*(ic*Inputs!$C$6+fee_wd*Inputs!$E$6*(1-$B4048)+fee_fx*Inputs!$D$6-cost_acc-cost_wd*Inputs!$E$6*(1-$B4048)-cost_fx*Inputs!$D$6)</f>
        <v>155368.337361696</v>
      </c>
      <c r="L4048" s="0" t="n">
        <f aca="false">12*Inputs!$B$7*(1-MIN(1,Inputs!$G$7*$D4048)*churn_nonbuyers)*(ic*Inputs!$C$7+fee_wd*Inputs!$E$7*(1-$B4048)+fee_fx*Inputs!$D$7-cost_acc-cost_wd*Inputs!$E$7*(1-$B4048)-cost_fx*Inputs!$D$7)</f>
        <v>355418.308273018</v>
      </c>
      <c r="M4048" s="0" t="n">
        <f aca="false">12*Inputs!$B$8*(1-MIN(1,Inputs!$G$8*$D4048)*churn_nonbuyers)*(ic*Inputs!$C$8+fee_wd*Inputs!$E$8*(1-$B4048)+fee_fx*Inputs!$D$8-cost_acc-cost_wd*Inputs!$E$8*(1-$B4048)-cost_fx*Inputs!$D$8)</f>
        <v>193650.536701248</v>
      </c>
      <c r="N4048" s="0" t="n">
        <f aca="false">K4048+L4048+I4048-fixed</f>
        <v>14350.8510148758</v>
      </c>
      <c r="O4048" s="0" t="n">
        <f aca="false">K4048+L4048+M4048-fixed</f>
        <v>4437.18233596173</v>
      </c>
      <c r="P4048" s="0" t="n">
        <f aca="false">12*Inputs!$B$6*(1-MIN(1,Inputs!$F$6*$D4048))*(ic*Inputs!$C$6+flat_fee-cost_acc-cost_wd*Inputs!$E$6*$E4048-cost_fx*Inputs!$D$6)+12*Inputs!$B$7*(1-MIN(1,Inputs!$F$7*$D4048))*(ic*Inputs!$C$7+flat_fee-cost_acc-cost_wd*Inputs!$E$7*$E4048-cost_fx*Inputs!$D$7)+12*Inputs!$B$8*(1-MIN(1,Inputs!$F$8*$D4048))*(ic*Inputs!$C$8+flat_fee-cost_acc-cost_wd*Inputs!$E$8*$E4048-cost_fx*Inputs!$D$8)-fixed</f>
        <v>252859.78720064</v>
      </c>
    </row>
    <row r="4049" customFormat="false" ht="15" hidden="false" customHeight="false" outlineLevel="0" collapsed="false">
      <c r="A4049" s="0" t="n">
        <v>3984</v>
      </c>
      <c r="B4049" s="0" t="n">
        <v>0.308618</v>
      </c>
      <c r="C4049" s="0" t="n">
        <v>0.871508</v>
      </c>
      <c r="D4049" s="0" t="n">
        <v>1.177159</v>
      </c>
      <c r="E4049" s="0" t="n">
        <v>1.357865</v>
      </c>
      <c r="F4049" s="0" t="n">
        <v>0.081786</v>
      </c>
      <c r="G4049" s="0" t="n">
        <f aca="false">12*Inputs!$B$6*(MIN(1,$H$50*$C4049)*(ic*Inputs!$C$6+pS+fee_fx*Inputs!$D$6-cost_acc-cost_wd*Inputs!$E$6*$E4049-cost_fx*Inputs!$D$6-$F4049)+(1-MIN(1,$H$50*$C4049))*(1-MIN(1,Inputs!$G$6*$D4049)*churn_nonbuyers)*(ic*Inputs!$C$6+fee_wd*Inputs!$E$6*(1-$B4049)+fee_fx*Inputs!$D$6-cost_acc-cost_wd*Inputs!$E$6*(1-$B4049)-cost_fx*Inputs!$D$6))</f>
        <v>192822.39888304</v>
      </c>
      <c r="H4049" s="0" t="n">
        <f aca="false">12*Inputs!$B$7*(MIN(1,$H$51*$C4049)*(ic*Inputs!$C$7+pE+fee_fx*Inputs!$D$7-cost_acc-cost_wd*Inputs!$E$7*$E4049-cost_fx*Inputs!$D$7-$F4049)+(1-MIN(1,$H$51*$C4049))*(1-MIN(1,Inputs!$G$7*$D4049)*churn_nonbuyers)*(ic*Inputs!$C$7+fee_wd*Inputs!$E$7*(1-$B4049)+fee_fx*Inputs!$D$7-cost_acc-cost_wd*Inputs!$E$7*(1-$B4049)-cost_fx*Inputs!$D$7))</f>
        <v>375660.891093965</v>
      </c>
      <c r="I4049" s="0" t="n">
        <f aca="false">12*Inputs!$B$8*(MIN(1,$H$52*$C4049)*(ic*Inputs!$C$8+pT-cost_acc-cost_wd*Inputs!$E$8-cost_fx*Inputs!$D$8-cost_ins)+(1-MIN(1,$H$52*$C4049))*(1-MIN(1,Inputs!$G$8*$D4049)*churn_nonbuyers)*(ic*Inputs!$C$8+fee_wd*Inputs!$E$8*(1-$B4049)+fee_fx*Inputs!$D$8-cost_acc-cost_wd*Inputs!$E$8*(1-$B4049)-cost_fx*Inputs!$D$8))</f>
        <v>147005.513230571</v>
      </c>
      <c r="J4049" s="0" t="n">
        <f aca="false">G4049+H4049+I4049-fixed</f>
        <v>15488.8032075758</v>
      </c>
      <c r="K4049" s="0" t="n">
        <f aca="false">12*Inputs!$B$6*(1-MIN(1,Inputs!$G$6*$D4049)*churn_nonbuyers)*(ic*Inputs!$C$6+fee_wd*Inputs!$E$6*(1-$B4049)+fee_fx*Inputs!$D$6-cost_acc-cost_wd*Inputs!$E$6*(1-$B4049)-cost_fx*Inputs!$D$6)</f>
        <v>147908.950965086</v>
      </c>
      <c r="L4049" s="0" t="n">
        <f aca="false">12*Inputs!$B$7*(1-MIN(1,Inputs!$G$7*$D4049)*churn_nonbuyers)*(ic*Inputs!$C$7+fee_wd*Inputs!$E$7*(1-$B4049)+fee_fx*Inputs!$D$7-cost_acc-cost_wd*Inputs!$E$7*(1-$B4049)-cost_fx*Inputs!$D$7)</f>
        <v>346089.516147052</v>
      </c>
      <c r="M4049" s="0" t="n">
        <f aca="false">12*Inputs!$B$8*(1-MIN(1,Inputs!$G$8*$D4049)*churn_nonbuyers)*(ic*Inputs!$C$8+fee_wd*Inputs!$E$8*(1-$B4049)+fee_fx*Inputs!$D$8-cost_acc-cost_wd*Inputs!$E$8*(1-$B4049)-cost_fx*Inputs!$D$8)</f>
        <v>54835.6742104032</v>
      </c>
      <c r="N4049" s="0" t="n">
        <f aca="false">K4049+L4049+I4049-fixed</f>
        <v>-58996.0196572908</v>
      </c>
      <c r="O4049" s="0" t="n">
        <f aca="false">K4049+L4049+M4049-fixed</f>
        <v>-151165.858677459</v>
      </c>
      <c r="P4049" s="0" t="n">
        <f aca="false">12*Inputs!$B$6*(1-MIN(1,Inputs!$F$6*$D4049))*(ic*Inputs!$C$6+flat_fee-cost_acc-cost_wd*Inputs!$E$6*$E4049-cost_fx*Inputs!$D$6)+12*Inputs!$B$7*(1-MIN(1,Inputs!$F$7*$D4049))*(ic*Inputs!$C$7+flat_fee-cost_acc-cost_wd*Inputs!$E$7*$E4049-cost_fx*Inputs!$D$7)+12*Inputs!$B$8*(1-MIN(1,Inputs!$F$8*$D4049))*(ic*Inputs!$C$8+flat_fee-cost_acc-cost_wd*Inputs!$E$8*$E4049-cost_fx*Inputs!$D$8)-fixed</f>
        <v>-168814.8392236</v>
      </c>
    </row>
    <row r="4050" customFormat="false" ht="15" hidden="false" customHeight="false" outlineLevel="0" collapsed="false">
      <c r="A4050" s="0" t="n">
        <v>3985</v>
      </c>
      <c r="B4050" s="0" t="n">
        <v>0.45636</v>
      </c>
      <c r="C4050" s="0" t="n">
        <v>0.859948</v>
      </c>
      <c r="D4050" s="0" t="n">
        <v>0.978935</v>
      </c>
      <c r="E4050" s="0" t="n">
        <v>1.268688</v>
      </c>
      <c r="F4050" s="0" t="n">
        <v>0.152101</v>
      </c>
      <c r="G4050" s="0" t="n">
        <f aca="false">12*Inputs!$B$6*(MIN(1,$H$50*$C4050)*(ic*Inputs!$C$6+pS+fee_fx*Inputs!$D$6-cost_acc-cost_wd*Inputs!$E$6*$E4050-cost_fx*Inputs!$D$6-$F4050)+(1-MIN(1,$H$50*$C4050))*(1-MIN(1,Inputs!$G$6*$D4050)*churn_nonbuyers)*(ic*Inputs!$C$6+fee_wd*Inputs!$E$6*(1-$B4050)+fee_fx*Inputs!$D$6-cost_acc-cost_wd*Inputs!$E$6*(1-$B4050)-cost_fx*Inputs!$D$6))</f>
        <v>175209.310950168</v>
      </c>
      <c r="H4050" s="0" t="n">
        <f aca="false">12*Inputs!$B$7*(MIN(1,$H$51*$C4050)*(ic*Inputs!$C$7+pE+fee_fx*Inputs!$D$7-cost_acc-cost_wd*Inputs!$E$7*$E4050-cost_fx*Inputs!$D$7-$F4050)+(1-MIN(1,$H$51*$C4050))*(1-MIN(1,Inputs!$G$7*$D4050)*churn_nonbuyers)*(ic*Inputs!$C$7+fee_wd*Inputs!$E$7*(1-$B4050)+fee_fx*Inputs!$D$7-cost_acc-cost_wd*Inputs!$E$7*(1-$B4050)-cost_fx*Inputs!$D$7))</f>
        <v>368472.862012586</v>
      </c>
      <c r="I4050" s="0" t="n">
        <f aca="false">12*Inputs!$B$8*(MIN(1,$H$52*$C4050)*(ic*Inputs!$C$8+pT-cost_acc-cost_wd*Inputs!$E$8-cost_fx*Inputs!$D$8-cost_ins)+(1-MIN(1,$H$52*$C4050))*(1-MIN(1,Inputs!$G$8*$D4050)*churn_nonbuyers)*(ic*Inputs!$C$8+fee_wd*Inputs!$E$8*(1-$B4050)+fee_fx*Inputs!$D$8-cost_acc-cost_wd*Inputs!$E$8*(1-$B4050)-cost_fx*Inputs!$D$8))</f>
        <v>162103.493499398</v>
      </c>
      <c r="J4050" s="0" t="n">
        <f aca="false">G4050+H4050+I4050-fixed</f>
        <v>5785.66646215157</v>
      </c>
      <c r="K4050" s="0" t="n">
        <f aca="false">12*Inputs!$B$6*(1-MIN(1,Inputs!$G$6*$D4050)*churn_nonbuyers)*(ic*Inputs!$C$6+fee_wd*Inputs!$E$6*(1-$B4050)+fee_fx*Inputs!$D$6-cost_acc-cost_wd*Inputs!$E$6*(1-$B4050)-cost_fx*Inputs!$D$6)</f>
        <v>129233.07199152</v>
      </c>
      <c r="L4050" s="0" t="n">
        <f aca="false">12*Inputs!$B$7*(1-MIN(1,Inputs!$G$7*$D4050)*churn_nonbuyers)*(ic*Inputs!$C$7+fee_wd*Inputs!$E$7*(1-$B4050)+fee_fx*Inputs!$D$7-cost_acc-cost_wd*Inputs!$E$7*(1-$B4050)-cost_fx*Inputs!$D$7)</f>
        <v>327572.908314912</v>
      </c>
      <c r="M4050" s="0" t="n">
        <f aca="false">12*Inputs!$B$8*(1-MIN(1,Inputs!$G$8*$D4050)*churn_nonbuyers)*(ic*Inputs!$C$8+fee_wd*Inputs!$E$8*(1-$B4050)+fee_fx*Inputs!$D$8-cost_acc-cost_wd*Inputs!$E$8*(1-$B4050)-cost_fx*Inputs!$D$8)</f>
        <v>95838.34289376</v>
      </c>
      <c r="N4050" s="0" t="n">
        <f aca="false">K4050+L4050+I4050-fixed</f>
        <v>-81090.5261941701</v>
      </c>
      <c r="O4050" s="0" t="n">
        <f aca="false">K4050+L4050+M4050-fixed</f>
        <v>-147355.676799808</v>
      </c>
      <c r="P4050" s="0" t="n">
        <f aca="false">12*Inputs!$B$6*(1-MIN(1,Inputs!$F$6*$D4050))*(ic*Inputs!$C$6+flat_fee-cost_acc-cost_wd*Inputs!$E$6*$E4050-cost_fx*Inputs!$D$6)+12*Inputs!$B$7*(1-MIN(1,Inputs!$F$7*$D4050))*(ic*Inputs!$C$7+flat_fee-cost_acc-cost_wd*Inputs!$E$7*$E4050-cost_fx*Inputs!$D$7)+12*Inputs!$B$8*(1-MIN(1,Inputs!$F$8*$D4050))*(ic*Inputs!$C$8+flat_fee-cost_acc-cost_wd*Inputs!$E$8*$E4050-cost_fx*Inputs!$D$8)-fixed</f>
        <v>-35080.4517328</v>
      </c>
    </row>
    <row r="4051" customFormat="false" ht="15" hidden="false" customHeight="false" outlineLevel="0" collapsed="false">
      <c r="A4051" s="0" t="n">
        <v>3986</v>
      </c>
      <c r="B4051" s="0" t="n">
        <v>0.274771</v>
      </c>
      <c r="C4051" s="0" t="n">
        <v>0.896346</v>
      </c>
      <c r="D4051" s="0" t="n">
        <v>0.663122</v>
      </c>
      <c r="E4051" s="0" t="n">
        <v>1.026683</v>
      </c>
      <c r="F4051" s="0" t="n">
        <v>0.158248</v>
      </c>
      <c r="G4051" s="0" t="n">
        <f aca="false">12*Inputs!$B$6*(MIN(1,$H$50*$C4051)*(ic*Inputs!$C$6+pS+fee_fx*Inputs!$D$6-cost_acc-cost_wd*Inputs!$E$6*$E4051-cost_fx*Inputs!$D$6-$F4051)+(1-MIN(1,$H$50*$C4051))*(1-MIN(1,Inputs!$G$6*$D4051)*churn_nonbuyers)*(ic*Inputs!$C$6+fee_wd*Inputs!$E$6*(1-$B4051)+fee_fx*Inputs!$D$6-cost_acc-cost_wd*Inputs!$E$6*(1-$B4051)-cost_fx*Inputs!$D$6))</f>
        <v>207486.946223631</v>
      </c>
      <c r="H4051" s="0" t="n">
        <f aca="false">12*Inputs!$B$7*(MIN(1,$H$51*$C4051)*(ic*Inputs!$C$7+pE+fee_fx*Inputs!$D$7-cost_acc-cost_wd*Inputs!$E$7*$E4051-cost_fx*Inputs!$D$7-$F4051)+(1-MIN(1,$H$51*$C4051))*(1-MIN(1,Inputs!$G$7*$D4051)*churn_nonbuyers)*(ic*Inputs!$C$7+fee_wd*Inputs!$E$7*(1-$B4051)+fee_fx*Inputs!$D$7-cost_acc-cost_wd*Inputs!$E$7*(1-$B4051)-cost_fx*Inputs!$D$7))</f>
        <v>413366.649198837</v>
      </c>
      <c r="I4051" s="0" t="n">
        <f aca="false">12*Inputs!$B$8*(MIN(1,$H$52*$C4051)*(ic*Inputs!$C$8+pT-cost_acc-cost_wd*Inputs!$E$8-cost_fx*Inputs!$D$8-cost_ins)+(1-MIN(1,$H$52*$C4051))*(1-MIN(1,Inputs!$G$8*$D4051)*churn_nonbuyers)*(ic*Inputs!$C$8+fee_wd*Inputs!$E$8*(1-$B4051)+fee_fx*Inputs!$D$8-cost_acc-cost_wd*Inputs!$E$8*(1-$B4051)-cost_fx*Inputs!$D$8))</f>
        <v>191726.67383649</v>
      </c>
      <c r="J4051" s="0" t="n">
        <f aca="false">G4051+H4051+I4051-fixed</f>
        <v>112580.269258959</v>
      </c>
      <c r="K4051" s="0" t="n">
        <f aca="false">12*Inputs!$B$6*(1-MIN(1,Inputs!$G$6*$D4051)*churn_nonbuyers)*(ic*Inputs!$C$6+fee_wd*Inputs!$E$6*(1-$B4051)+fee_fx*Inputs!$D$6-cost_acc-cost_wd*Inputs!$E$6*(1-$B4051)-cost_fx*Inputs!$D$6)</f>
        <v>156660.594444446</v>
      </c>
      <c r="L4051" s="0" t="n">
        <f aca="false">12*Inputs!$B$7*(1-MIN(1,Inputs!$G$7*$D4051)*churn_nonbuyers)*(ic*Inputs!$C$7+fee_wd*Inputs!$E$7*(1-$B4051)+fee_fx*Inputs!$D$7-cost_acc-cost_wd*Inputs!$E$7*(1-$B4051)-cost_fx*Inputs!$D$7)</f>
        <v>356398.985210668</v>
      </c>
      <c r="M4051" s="0" t="n">
        <f aca="false">12*Inputs!$B$8*(1-MIN(1,Inputs!$G$8*$D4051)*churn_nonbuyers)*(ic*Inputs!$C$8+fee_wd*Inputs!$E$8*(1-$B4051)+fee_fx*Inputs!$D$8-cost_acc-cost_wd*Inputs!$E$8*(1-$B4051)-cost_fx*Inputs!$D$8)</f>
        <v>167823.022394083</v>
      </c>
      <c r="N4051" s="0" t="n">
        <f aca="false">K4051+L4051+I4051-fixed</f>
        <v>4786.25349160447</v>
      </c>
      <c r="O4051" s="0" t="n">
        <f aca="false">K4051+L4051+M4051-fixed</f>
        <v>-19117.3979508027</v>
      </c>
      <c r="P4051" s="0" t="n">
        <f aca="false">12*Inputs!$B$6*(1-MIN(1,Inputs!$F$6*$D4051))*(ic*Inputs!$C$6+flat_fee-cost_acc-cost_wd*Inputs!$E$6*$E4051-cost_fx*Inputs!$D$6)+12*Inputs!$B$7*(1-MIN(1,Inputs!$F$7*$D4051))*(ic*Inputs!$C$7+flat_fee-cost_acc-cost_wd*Inputs!$E$7*$E4051-cost_fx*Inputs!$D$7)+12*Inputs!$B$8*(1-MIN(1,Inputs!$F$8*$D4051))*(ic*Inputs!$C$8+flat_fee-cost_acc-cost_wd*Inputs!$E$8*$E4051-cost_fx*Inputs!$D$8)-fixed</f>
        <v>246762.54102224</v>
      </c>
    </row>
    <row r="4052" customFormat="false" ht="15" hidden="false" customHeight="false" outlineLevel="0" collapsed="false">
      <c r="A4052" s="0" t="n">
        <v>3987</v>
      </c>
      <c r="B4052" s="0" t="n">
        <v>0.005998</v>
      </c>
      <c r="C4052" s="0" t="n">
        <v>0.646758</v>
      </c>
      <c r="D4052" s="0" t="n">
        <v>1.525133</v>
      </c>
      <c r="E4052" s="0" t="n">
        <v>1.165216</v>
      </c>
      <c r="F4052" s="0" t="n">
        <v>0.124698</v>
      </c>
      <c r="G4052" s="0" t="n">
        <f aca="false">12*Inputs!$B$6*(MIN(1,$H$50*$C4052)*(ic*Inputs!$C$6+pS+fee_fx*Inputs!$D$6-cost_acc-cost_wd*Inputs!$E$6*$E4052-cost_fx*Inputs!$D$6-$F4052)+(1-MIN(1,$H$50*$C4052))*(1-MIN(1,Inputs!$G$6*$D4052)*churn_nonbuyers)*(ic*Inputs!$C$6+fee_wd*Inputs!$E$6*(1-$B4052)+fee_fx*Inputs!$D$6-cost_acc-cost_wd*Inputs!$E$6*(1-$B4052)-cost_fx*Inputs!$D$6))</f>
        <v>219049.669820843</v>
      </c>
      <c r="H4052" s="0" t="n">
        <f aca="false">12*Inputs!$B$7*(MIN(1,$H$51*$C4052)*(ic*Inputs!$C$7+pE+fee_fx*Inputs!$D$7-cost_acc-cost_wd*Inputs!$E$7*$E4052-cost_fx*Inputs!$D$7-$F4052)+(1-MIN(1,$H$51*$C4052))*(1-MIN(1,Inputs!$G$7*$D4052)*churn_nonbuyers)*(ic*Inputs!$C$7+fee_wd*Inputs!$E$7*(1-$B4052)+fee_fx*Inputs!$D$7-cost_acc-cost_wd*Inputs!$E$7*(1-$B4052)-cost_fx*Inputs!$D$7))</f>
        <v>408839.229563533</v>
      </c>
      <c r="I4052" s="0" t="n">
        <f aca="false">12*Inputs!$B$8*(MIN(1,$H$52*$C4052)*(ic*Inputs!$C$8+pT-cost_acc-cost_wd*Inputs!$E$8-cost_fx*Inputs!$D$8-cost_ins)+(1-MIN(1,$H$52*$C4052))*(1-MIN(1,Inputs!$G$8*$D4052)*churn_nonbuyers)*(ic*Inputs!$C$8+fee_wd*Inputs!$E$8*(1-$B4052)+fee_fx*Inputs!$D$8-cost_acc-cost_wd*Inputs!$E$8*(1-$B4052)-cost_fx*Inputs!$D$8))</f>
        <v>93226.285152</v>
      </c>
      <c r="J4052" s="0" t="n">
        <f aca="false">G4052+H4052+I4052-fixed</f>
        <v>21115.1845363759</v>
      </c>
      <c r="K4052" s="0" t="n">
        <f aca="false">12*Inputs!$B$6*(1-MIN(1,Inputs!$G$6*$D4052)*churn_nonbuyers)*(ic*Inputs!$C$6+fee_wd*Inputs!$E$6*(1-$B4052)+fee_fx*Inputs!$D$6-cost_acc-cost_wd*Inputs!$E$6*(1-$B4052)-cost_fx*Inputs!$D$6)</f>
        <v>185428.811143685</v>
      </c>
      <c r="L4052" s="0" t="n">
        <f aca="false">12*Inputs!$B$7*(1-MIN(1,Inputs!$G$7*$D4052)*churn_nonbuyers)*(ic*Inputs!$C$7+fee_wd*Inputs!$E$7*(1-$B4052)+fee_fx*Inputs!$D$7-cost_acc-cost_wd*Inputs!$E$7*(1-$B4052)-cost_fx*Inputs!$D$7)</f>
        <v>383927.797502211</v>
      </c>
      <c r="M4052" s="0" t="n">
        <f aca="false">12*Inputs!$B$8*(1-MIN(1,Inputs!$G$8*$D4052)*churn_nonbuyers)*(ic*Inputs!$C$8+fee_wd*Inputs!$E$8*(1-$B4052)+fee_fx*Inputs!$D$8-cost_acc-cost_wd*Inputs!$E$8*(1-$B4052)-cost_fx*Inputs!$D$8)</f>
        <v>0</v>
      </c>
      <c r="N4052" s="0" t="n">
        <f aca="false">K4052+L4052+I4052-fixed</f>
        <v>-37417.1062021042</v>
      </c>
      <c r="O4052" s="0" t="n">
        <f aca="false">K4052+L4052+M4052-fixed</f>
        <v>-130643.391354104</v>
      </c>
      <c r="P4052" s="0" t="n">
        <f aca="false">12*Inputs!$B$6*(1-MIN(1,Inputs!$F$6*$D4052))*(ic*Inputs!$C$6+flat_fee-cost_acc-cost_wd*Inputs!$E$6*$E4052-cost_fx*Inputs!$D$6)+12*Inputs!$B$7*(1-MIN(1,Inputs!$F$7*$D4052))*(ic*Inputs!$C$7+flat_fee-cost_acc-cost_wd*Inputs!$E$7*$E4052-cost_fx*Inputs!$D$7)+12*Inputs!$B$8*(1-MIN(1,Inputs!$F$8*$D4052))*(ic*Inputs!$C$8+flat_fee-cost_acc-cost_wd*Inputs!$E$8*$E4052-cost_fx*Inputs!$D$8)-fixed</f>
        <v>-276216.02472928</v>
      </c>
    </row>
    <row r="4053" customFormat="false" ht="15" hidden="false" customHeight="false" outlineLevel="0" collapsed="false">
      <c r="A4053" s="0" t="n">
        <v>3988</v>
      </c>
      <c r="B4053" s="0" t="n">
        <v>0.192422</v>
      </c>
      <c r="C4053" s="0" t="n">
        <v>0.720248</v>
      </c>
      <c r="D4053" s="0" t="n">
        <v>1.140217</v>
      </c>
      <c r="E4053" s="0" t="n">
        <v>1.095533</v>
      </c>
      <c r="F4053" s="0" t="n">
        <v>0.479159</v>
      </c>
      <c r="G4053" s="0" t="n">
        <f aca="false">12*Inputs!$B$6*(MIN(1,$H$50*$C4053)*(ic*Inputs!$C$6+pS+fee_fx*Inputs!$D$6-cost_acc-cost_wd*Inputs!$E$6*$E4053-cost_fx*Inputs!$D$6-$F4053)+(1-MIN(1,$H$50*$C4053))*(1-MIN(1,Inputs!$G$6*$D4053)*churn_nonbuyers)*(ic*Inputs!$C$6+fee_wd*Inputs!$E$6*(1-$B4053)+fee_fx*Inputs!$D$6-cost_acc-cost_wd*Inputs!$E$6*(1-$B4053)-cost_fx*Inputs!$D$6))</f>
        <v>197928.950157493</v>
      </c>
      <c r="H4053" s="0" t="n">
        <f aca="false">12*Inputs!$B$7*(MIN(1,$H$51*$C4053)*(ic*Inputs!$C$7+pE+fee_fx*Inputs!$D$7-cost_acc-cost_wd*Inputs!$E$7*$E4053-cost_fx*Inputs!$D$7-$F4053)+(1-MIN(1,$H$51*$C4053))*(1-MIN(1,Inputs!$G$7*$D4053)*churn_nonbuyers)*(ic*Inputs!$C$7+fee_wd*Inputs!$E$7*(1-$B4053)+fee_fx*Inputs!$D$7-cost_acc-cost_wd*Inputs!$E$7*(1-$B4053)-cost_fx*Inputs!$D$7))</f>
        <v>387596.554622156</v>
      </c>
      <c r="I4053" s="0" t="n">
        <f aca="false">12*Inputs!$B$8*(MIN(1,$H$52*$C4053)*(ic*Inputs!$C$8+pT-cost_acc-cost_wd*Inputs!$E$8-cost_fx*Inputs!$D$8-cost_ins)+(1-MIN(1,$H$52*$C4053))*(1-MIN(1,Inputs!$G$8*$D4053)*churn_nonbuyers)*(ic*Inputs!$C$8+fee_wd*Inputs!$E$8*(1-$B4053)+fee_fx*Inputs!$D$8-cost_acc-cost_wd*Inputs!$E$8*(1-$B4053)-cost_fx*Inputs!$D$8))</f>
        <v>135561.687992296</v>
      </c>
      <c r="J4053" s="0" t="n">
        <f aca="false">G4053+H4053+I4053-fixed</f>
        <v>21087.1927719448</v>
      </c>
      <c r="K4053" s="0" t="n">
        <f aca="false">12*Inputs!$B$6*(1-MIN(1,Inputs!$G$6*$D4053)*churn_nonbuyers)*(ic*Inputs!$C$6+fee_wd*Inputs!$E$6*(1-$B4053)+fee_fx*Inputs!$D$6-cost_acc-cost_wd*Inputs!$E$6*(1-$B4053)-cost_fx*Inputs!$D$6)</f>
        <v>163977.545056133</v>
      </c>
      <c r="L4053" s="0" t="n">
        <f aca="false">12*Inputs!$B$7*(1-MIN(1,Inputs!$G$7*$D4053)*churn_nonbuyers)*(ic*Inputs!$C$7+fee_wd*Inputs!$E$7*(1-$B4053)+fee_fx*Inputs!$D$7-cost_acc-cost_wd*Inputs!$E$7*(1-$B4053)-cost_fx*Inputs!$D$7)</f>
        <v>362646.98741768</v>
      </c>
      <c r="M4053" s="0" t="n">
        <f aca="false">12*Inputs!$B$8*(1-MIN(1,Inputs!$G$8*$D4053)*churn_nonbuyers)*(ic*Inputs!$C$8+fee_wd*Inputs!$E$8*(1-$B4053)+fee_fx*Inputs!$D$8-cost_acc-cost_wd*Inputs!$E$8*(1-$B4053)-cost_fx*Inputs!$D$8)</f>
        <v>64018.8991152864</v>
      </c>
      <c r="N4053" s="0" t="n">
        <f aca="false">K4053+L4053+I4053-fixed</f>
        <v>-37813.7795338918</v>
      </c>
      <c r="O4053" s="0" t="n">
        <f aca="false">K4053+L4053+M4053-fixed</f>
        <v>-109356.568410901</v>
      </c>
      <c r="P4053" s="0" t="n">
        <f aca="false">12*Inputs!$B$6*(1-MIN(1,Inputs!$F$6*$D4053))*(ic*Inputs!$C$6+flat_fee-cost_acc-cost_wd*Inputs!$E$6*$E4053-cost_fx*Inputs!$D$6)+12*Inputs!$B$7*(1-MIN(1,Inputs!$F$7*$D4053))*(ic*Inputs!$C$7+flat_fee-cost_acc-cost_wd*Inputs!$E$7*$E4053-cost_fx*Inputs!$D$7)+12*Inputs!$B$8*(1-MIN(1,Inputs!$F$8*$D4053))*(ic*Inputs!$C$8+flat_fee-cost_acc-cost_wd*Inputs!$E$8*$E4053-cost_fx*Inputs!$D$8)-fixed</f>
        <v>-46655.6642173601</v>
      </c>
    </row>
    <row r="4054" customFormat="false" ht="15" hidden="false" customHeight="false" outlineLevel="0" collapsed="false">
      <c r="A4054" s="0" t="n">
        <v>3989</v>
      </c>
      <c r="B4054" s="0" t="n">
        <v>0.214204</v>
      </c>
      <c r="C4054" s="0" t="n">
        <v>0.931018</v>
      </c>
      <c r="D4054" s="0" t="n">
        <v>1.093552</v>
      </c>
      <c r="E4054" s="0" t="n">
        <v>1.38666</v>
      </c>
      <c r="F4054" s="0" t="n">
        <v>0.142903</v>
      </c>
      <c r="G4054" s="0" t="n">
        <f aca="false">12*Inputs!$B$6*(MIN(1,$H$50*$C4054)*(ic*Inputs!$C$6+pS+fee_fx*Inputs!$D$6-cost_acc-cost_wd*Inputs!$E$6*$E4054-cost_fx*Inputs!$D$6-$F4054)+(1-MIN(1,$H$50*$C4054))*(1-MIN(1,Inputs!$G$6*$D4054)*churn_nonbuyers)*(ic*Inputs!$C$6+fee_wd*Inputs!$E$6*(1-$B4054)+fee_fx*Inputs!$D$6-cost_acc-cost_wd*Inputs!$E$6*(1-$B4054)-cost_fx*Inputs!$D$6))</f>
        <v>206463.628646021</v>
      </c>
      <c r="H4054" s="0" t="n">
        <f aca="false">12*Inputs!$B$7*(MIN(1,$H$51*$C4054)*(ic*Inputs!$C$7+pE+fee_fx*Inputs!$D$7-cost_acc-cost_wd*Inputs!$E$7*$E4054-cost_fx*Inputs!$D$7-$F4054)+(1-MIN(1,$H$51*$C4054))*(1-MIN(1,Inputs!$G$7*$D4054)*churn_nonbuyers)*(ic*Inputs!$C$7+fee_wd*Inputs!$E$7*(1-$B4054)+fee_fx*Inputs!$D$7-cost_acc-cost_wd*Inputs!$E$7*(1-$B4054)-cost_fx*Inputs!$D$7))</f>
        <v>380131.607245982</v>
      </c>
      <c r="I4054" s="0" t="n">
        <f aca="false">12*Inputs!$B$8*(MIN(1,$H$52*$C4054)*(ic*Inputs!$C$8+pT-cost_acc-cost_wd*Inputs!$E$8-cost_fx*Inputs!$D$8-cost_ins)+(1-MIN(1,$H$52*$C4054))*(1-MIN(1,Inputs!$G$8*$D4054)*churn_nonbuyers)*(ic*Inputs!$C$8+fee_wd*Inputs!$E$8*(1-$B4054)+fee_fx*Inputs!$D$8-cost_acc-cost_wd*Inputs!$E$8*(1-$B4054)-cost_fx*Inputs!$D$8))</f>
        <v>160020.603315359</v>
      </c>
      <c r="J4054" s="0" t="n">
        <f aca="false">G4054+H4054+I4054-fixed</f>
        <v>46615.8392073617</v>
      </c>
      <c r="K4054" s="0" t="n">
        <f aca="false">12*Inputs!$B$6*(1-MIN(1,Inputs!$G$6*$D4054)*churn_nonbuyers)*(ic*Inputs!$C$6+fee_wd*Inputs!$E$6*(1-$B4054)+fee_fx*Inputs!$D$6-cost_acc-cost_wd*Inputs!$E$6*(1-$B4054)-cost_fx*Inputs!$D$6)</f>
        <v>161418.170970778</v>
      </c>
      <c r="L4054" s="0" t="n">
        <f aca="false">12*Inputs!$B$7*(1-MIN(1,Inputs!$G$7*$D4054)*churn_nonbuyers)*(ic*Inputs!$C$7+fee_wd*Inputs!$E$7*(1-$B4054)+fee_fx*Inputs!$D$7-cost_acc-cost_wd*Inputs!$E$7*(1-$B4054)-cost_fx*Inputs!$D$7)</f>
        <v>360138.949686467</v>
      </c>
      <c r="M4054" s="0" t="n">
        <f aca="false">12*Inputs!$B$8*(1-MIN(1,Inputs!$G$8*$D4054)*churn_nonbuyers)*(ic*Inputs!$C$8+fee_wd*Inputs!$E$8*(1-$B4054)+fee_fx*Inputs!$D$8-cost_acc-cost_wd*Inputs!$E$8*(1-$B4054)-cost_fx*Inputs!$D$8)</f>
        <v>74134.0189836288</v>
      </c>
      <c r="N4054" s="0" t="n">
        <f aca="false">K4054+L4054+I4054-fixed</f>
        <v>-18422.276027397</v>
      </c>
      <c r="O4054" s="0" t="n">
        <f aca="false">K4054+L4054+M4054-fixed</f>
        <v>-104308.860359127</v>
      </c>
      <c r="P4054" s="0" t="n">
        <f aca="false">12*Inputs!$B$6*(1-MIN(1,Inputs!$F$6*$D4054))*(ic*Inputs!$C$6+flat_fee-cost_acc-cost_wd*Inputs!$E$6*$E4054-cost_fx*Inputs!$D$6)+12*Inputs!$B$7*(1-MIN(1,Inputs!$F$7*$D4054))*(ic*Inputs!$C$7+flat_fee-cost_acc-cost_wd*Inputs!$E$7*$E4054-cost_fx*Inputs!$D$7)+12*Inputs!$B$8*(1-MIN(1,Inputs!$F$8*$D4054))*(ic*Inputs!$C$8+flat_fee-cost_acc-cost_wd*Inputs!$E$8*$E4054-cost_fx*Inputs!$D$8)-fixed</f>
        <v>-140640.2363392</v>
      </c>
    </row>
    <row r="4055" customFormat="false" ht="15" hidden="false" customHeight="false" outlineLevel="0" collapsed="false">
      <c r="A4055" s="0" t="n">
        <v>3990</v>
      </c>
      <c r="B4055" s="0" t="n">
        <v>0.494406</v>
      </c>
      <c r="C4055" s="0" t="n">
        <v>1.026848</v>
      </c>
      <c r="D4055" s="0" t="n">
        <v>0.991521</v>
      </c>
      <c r="E4055" s="0" t="n">
        <v>1.03241</v>
      </c>
      <c r="F4055" s="0" t="n">
        <v>0.14333</v>
      </c>
      <c r="G4055" s="0" t="n">
        <f aca="false">12*Inputs!$B$6*(MIN(1,$H$50*$C4055)*(ic*Inputs!$C$6+pS+fee_fx*Inputs!$D$6-cost_acc-cost_wd*Inputs!$E$6*$E4055-cost_fx*Inputs!$D$6-$F4055)+(1-MIN(1,$H$50*$C4055))*(1-MIN(1,Inputs!$G$6*$D4055)*churn_nonbuyers)*(ic*Inputs!$C$6+fee_wd*Inputs!$E$6*(1-$B4055)+fee_fx*Inputs!$D$6-cost_acc-cost_wd*Inputs!$E$6*(1-$B4055)-cost_fx*Inputs!$D$6))</f>
        <v>185072.201678596</v>
      </c>
      <c r="H4055" s="0" t="n">
        <f aca="false">12*Inputs!$B$7*(MIN(1,$H$51*$C4055)*(ic*Inputs!$C$7+pE+fee_fx*Inputs!$D$7-cost_acc-cost_wd*Inputs!$E$7*$E4055-cost_fx*Inputs!$D$7-$F4055)+(1-MIN(1,$H$51*$C4055))*(1-MIN(1,Inputs!$G$7*$D4055)*churn_nonbuyers)*(ic*Inputs!$C$7+fee_wd*Inputs!$E$7*(1-$B4055)+fee_fx*Inputs!$D$7-cost_acc-cost_wd*Inputs!$E$7*(1-$B4055)-cost_fx*Inputs!$D$7))</f>
        <v>401672.170021567</v>
      </c>
      <c r="I4055" s="0" t="n">
        <f aca="false">12*Inputs!$B$8*(MIN(1,$H$52*$C4055)*(ic*Inputs!$C$8+pT-cost_acc-cost_wd*Inputs!$E$8-cost_fx*Inputs!$D$8-cost_ins)+(1-MIN(1,$H$52*$C4055))*(1-MIN(1,Inputs!$G$8*$D4055)*churn_nonbuyers)*(ic*Inputs!$C$8+fee_wd*Inputs!$E$8*(1-$B4055)+fee_fx*Inputs!$D$8-cost_acc-cost_wd*Inputs!$E$8*(1-$B4055)-cost_fx*Inputs!$D$8))</f>
        <v>174052.842076505</v>
      </c>
      <c r="J4055" s="0" t="n">
        <f aca="false">G4055+H4055+I4055-fixed</f>
        <v>60797.2137766671</v>
      </c>
      <c r="K4055" s="0" t="n">
        <f aca="false">12*Inputs!$B$6*(1-MIN(1,Inputs!$G$6*$D4055)*churn_nonbuyers)*(ic*Inputs!$C$6+fee_wd*Inputs!$E$6*(1-$B4055)+fee_fx*Inputs!$D$6-cost_acc-cost_wd*Inputs!$E$6*(1-$B4055)-cost_fx*Inputs!$D$6)</f>
        <v>123940.544626987</v>
      </c>
      <c r="L4055" s="0" t="n">
        <f aca="false">12*Inputs!$B$7*(1-MIN(1,Inputs!$G$7*$D4055)*churn_nonbuyers)*(ic*Inputs!$C$7+fee_wd*Inputs!$E$7*(1-$B4055)+fee_fx*Inputs!$D$7-cost_acc-cost_wd*Inputs!$E$7*(1-$B4055)-cost_fx*Inputs!$D$7)</f>
        <v>322129.822168192</v>
      </c>
      <c r="M4055" s="0" t="n">
        <f aca="false">12*Inputs!$B$8*(1-MIN(1,Inputs!$G$8*$D4055)*churn_nonbuyers)*(ic*Inputs!$C$8+fee_wd*Inputs!$E$8*(1-$B4055)+fee_fx*Inputs!$D$8-cost_acc-cost_wd*Inputs!$E$8*(1-$B4055)-cost_fx*Inputs!$D$8)</f>
        <v>92596.9820192736</v>
      </c>
      <c r="N4055" s="0" t="n">
        <f aca="false">K4055+L4055+I4055-fixed</f>
        <v>-79876.791128316</v>
      </c>
      <c r="O4055" s="0" t="n">
        <f aca="false">K4055+L4055+M4055-fixed</f>
        <v>-161332.651185547</v>
      </c>
      <c r="P4055" s="0" t="n">
        <f aca="false">12*Inputs!$B$6*(1-MIN(1,Inputs!$F$6*$D4055))*(ic*Inputs!$C$6+flat_fee-cost_acc-cost_wd*Inputs!$E$6*$E4055-cost_fx*Inputs!$D$6)+12*Inputs!$B$7*(1-MIN(1,Inputs!$F$7*$D4055))*(ic*Inputs!$C$7+flat_fee-cost_acc-cost_wd*Inputs!$E$7*$E4055-cost_fx*Inputs!$D$7)+12*Inputs!$B$8*(1-MIN(1,Inputs!$F$8*$D4055))*(ic*Inputs!$C$8+flat_fee-cost_acc-cost_wd*Inputs!$E$8*$E4055-cost_fx*Inputs!$D$8)-fixed</f>
        <v>61186.4724584001</v>
      </c>
    </row>
    <row r="4056" customFormat="false" ht="15" hidden="false" customHeight="false" outlineLevel="0" collapsed="false">
      <c r="A4056" s="0" t="n">
        <v>3991</v>
      </c>
      <c r="B4056" s="0" t="n">
        <v>0.200362</v>
      </c>
      <c r="C4056" s="0" t="n">
        <v>1.004222</v>
      </c>
      <c r="D4056" s="0" t="n">
        <v>0.712207</v>
      </c>
      <c r="E4056" s="0" t="n">
        <v>1.215451</v>
      </c>
      <c r="F4056" s="0" t="n">
        <v>0.22237</v>
      </c>
      <c r="G4056" s="0" t="n">
        <f aca="false">12*Inputs!$B$6*(MIN(1,$H$50*$C4056)*(ic*Inputs!$C$6+pS+fee_fx*Inputs!$D$6-cost_acc-cost_wd*Inputs!$E$6*$E4056-cost_fx*Inputs!$D$6-$F4056)+(1-MIN(1,$H$50*$C4056))*(1-MIN(1,Inputs!$G$6*$D4056)*churn_nonbuyers)*(ic*Inputs!$C$6+fee_wd*Inputs!$E$6*(1-$B4056)+fee_fx*Inputs!$D$6-cost_acc-cost_wd*Inputs!$E$6*(1-$B4056)-cost_fx*Inputs!$D$6))</f>
        <v>216890.211520267</v>
      </c>
      <c r="H4056" s="0" t="n">
        <f aca="false">12*Inputs!$B$7*(MIN(1,$H$51*$C4056)*(ic*Inputs!$C$7+pE+fee_fx*Inputs!$D$7-cost_acc-cost_wd*Inputs!$E$7*$E4056-cost_fx*Inputs!$D$7-$F4056)+(1-MIN(1,$H$51*$C4056))*(1-MIN(1,Inputs!$G$7*$D4056)*churn_nonbuyers)*(ic*Inputs!$C$7+fee_wd*Inputs!$E$7*(1-$B4056)+fee_fx*Inputs!$D$7-cost_acc-cost_wd*Inputs!$E$7*(1-$B4056)-cost_fx*Inputs!$D$7))</f>
        <v>400629.339955417</v>
      </c>
      <c r="I4056" s="0" t="n">
        <f aca="false">12*Inputs!$B$8*(MIN(1,$H$52*$C4056)*(ic*Inputs!$C$8+pT-cost_acc-cost_wd*Inputs!$E$8-cost_fx*Inputs!$D$8-cost_ins)+(1-MIN(1,$H$52*$C4056))*(1-MIN(1,Inputs!$G$8*$D4056)*churn_nonbuyers)*(ic*Inputs!$C$8+fee_wd*Inputs!$E$8*(1-$B4056)+fee_fx*Inputs!$D$8-cost_acc-cost_wd*Inputs!$E$8*(1-$B4056)-cost_fx*Inputs!$D$8))</f>
        <v>191938.782710569</v>
      </c>
      <c r="J4056" s="0" t="n">
        <f aca="false">G4056+H4056+I4056-fixed</f>
        <v>109458.334186252</v>
      </c>
      <c r="K4056" s="0" t="n">
        <f aca="false">12*Inputs!$B$6*(1-MIN(1,Inputs!$G$6*$D4056)*churn_nonbuyers)*(ic*Inputs!$C$6+fee_wd*Inputs!$E$6*(1-$B4056)+fee_fx*Inputs!$D$6-cost_acc-cost_wd*Inputs!$E$6*(1-$B4056)-cost_fx*Inputs!$D$6)</f>
        <v>166596.259816325</v>
      </c>
      <c r="L4056" s="0" t="n">
        <f aca="false">12*Inputs!$B$7*(1-MIN(1,Inputs!$G$7*$D4056)*churn_nonbuyers)*(ic*Inputs!$C$7+fee_wd*Inputs!$E$7*(1-$B4056)+fee_fx*Inputs!$D$7-cost_acc-cost_wd*Inputs!$E$7*(1-$B4056)-cost_fx*Inputs!$D$7)</f>
        <v>366349.476753795</v>
      </c>
      <c r="M4056" s="0" t="n">
        <f aca="false">12*Inputs!$B$8*(1-MIN(1,Inputs!$G$8*$D4056)*churn_nonbuyers)*(ic*Inputs!$C$8+fee_wd*Inputs!$E$8*(1-$B4056)+fee_fx*Inputs!$D$8-cost_acc-cost_wd*Inputs!$E$8*(1-$B4056)-cost_fx*Inputs!$D$8)</f>
        <v>158852.262396182</v>
      </c>
      <c r="N4056" s="0" t="n">
        <f aca="false">K4056+L4056+I4056-fixed</f>
        <v>24884.5192806888</v>
      </c>
      <c r="O4056" s="0" t="n">
        <f aca="false">K4056+L4056+M4056-fixed</f>
        <v>-8202.00103369786</v>
      </c>
      <c r="P4056" s="0" t="n">
        <f aca="false">12*Inputs!$B$6*(1-MIN(1,Inputs!$F$6*$D4056))*(ic*Inputs!$C$6+flat_fee-cost_acc-cost_wd*Inputs!$E$6*$E4056-cost_fx*Inputs!$D$6)+12*Inputs!$B$7*(1-MIN(1,Inputs!$F$7*$D4056))*(ic*Inputs!$C$7+flat_fee-cost_acc-cost_wd*Inputs!$E$7*$E4056-cost_fx*Inputs!$D$7)+12*Inputs!$B$8*(1-MIN(1,Inputs!$F$8*$D4056))*(ic*Inputs!$C$8+flat_fee-cost_acc-cost_wd*Inputs!$E$8*$E4056-cost_fx*Inputs!$D$8)-fixed</f>
        <v>124810.42938968</v>
      </c>
    </row>
    <row r="4057" customFormat="false" ht="15" hidden="false" customHeight="false" outlineLevel="0" collapsed="false">
      <c r="A4057" s="0" t="n">
        <v>3992</v>
      </c>
      <c r="B4057" s="0" t="n">
        <v>0.062424</v>
      </c>
      <c r="C4057" s="0" t="n">
        <v>0.917694</v>
      </c>
      <c r="D4057" s="0" t="n">
        <v>1.067124</v>
      </c>
      <c r="E4057" s="0" t="n">
        <v>1.150816</v>
      </c>
      <c r="F4057" s="0" t="n">
        <v>0.106631</v>
      </c>
      <c r="G4057" s="0" t="n">
        <f aca="false">12*Inputs!$B$6*(MIN(1,$H$50*$C4057)*(ic*Inputs!$C$6+pS+fee_fx*Inputs!$D$6-cost_acc-cost_wd*Inputs!$E$6*$E4057-cost_fx*Inputs!$D$6-$F4057)+(1-MIN(1,$H$50*$C4057))*(1-MIN(1,Inputs!$G$6*$D4057)*churn_nonbuyers)*(ic*Inputs!$C$6+fee_wd*Inputs!$E$6*(1-$B4057)+fee_fx*Inputs!$D$6-cost_acc-cost_wd*Inputs!$E$6*(1-$B4057)-cost_fx*Inputs!$D$6))</f>
        <v>230952.745945737</v>
      </c>
      <c r="H4057" s="0" t="n">
        <f aca="false">12*Inputs!$B$7*(MIN(1,$H$51*$C4057)*(ic*Inputs!$C$7+pE+fee_fx*Inputs!$D$7-cost_acc-cost_wd*Inputs!$E$7*$E4057-cost_fx*Inputs!$D$7-$F4057)+(1-MIN(1,$H$51*$C4057))*(1-MIN(1,Inputs!$G$7*$D4057)*churn_nonbuyers)*(ic*Inputs!$C$7+fee_wd*Inputs!$E$7*(1-$B4057)+fee_fx*Inputs!$D$7-cost_acc-cost_wd*Inputs!$E$7*(1-$B4057)-cost_fx*Inputs!$D$7))</f>
        <v>420273.181455898</v>
      </c>
      <c r="I4057" s="0" t="n">
        <f aca="false">12*Inputs!$B$8*(MIN(1,$H$52*$C4057)*(ic*Inputs!$C$8+pT-cost_acc-cost_wd*Inputs!$E$8-cost_fx*Inputs!$D$8-cost_ins)+(1-MIN(1,$H$52*$C4057))*(1-MIN(1,Inputs!$G$8*$D4057)*churn_nonbuyers)*(ic*Inputs!$C$8+fee_wd*Inputs!$E$8*(1-$B4057)+fee_fx*Inputs!$D$8-cost_acc-cost_wd*Inputs!$E$8*(1-$B4057)-cost_fx*Inputs!$D$8))</f>
        <v>161542.005990047</v>
      </c>
      <c r="J4057" s="0" t="n">
        <f aca="false">G4057+H4057+I4057-fixed</f>
        <v>112767.933391681</v>
      </c>
      <c r="K4057" s="0" t="n">
        <f aca="false">12*Inputs!$B$6*(1-MIN(1,Inputs!$G$6*$D4057)*churn_nonbuyers)*(ic*Inputs!$C$6+fee_wd*Inputs!$E$6*(1-$B4057)+fee_fx*Inputs!$D$6-cost_acc-cost_wd*Inputs!$E$6*(1-$B4057)-cost_fx*Inputs!$D$6)</f>
        <v>182333.955949747</v>
      </c>
      <c r="L4057" s="0" t="n">
        <f aca="false">12*Inputs!$B$7*(1-MIN(1,Inputs!$G$7*$D4057)*churn_nonbuyers)*(ic*Inputs!$C$7+fee_wd*Inputs!$E$7*(1-$B4057)+fee_fx*Inputs!$D$7-cost_acc-cost_wd*Inputs!$E$7*(1-$B4057)-cost_fx*Inputs!$D$7)</f>
        <v>381590.785217848</v>
      </c>
      <c r="M4057" s="0" t="n">
        <f aca="false">12*Inputs!$B$8*(1-MIN(1,Inputs!$G$8*$D4057)*churn_nonbuyers)*(ic*Inputs!$C$8+fee_wd*Inputs!$E$8*(1-$B4057)+fee_fx*Inputs!$D$8-cost_acc-cost_wd*Inputs!$E$8*(1-$B4057)-cost_fx*Inputs!$D$8)</f>
        <v>81825.3918721536</v>
      </c>
      <c r="N4057" s="0" t="n">
        <f aca="false">K4057+L4057+I4057-fixed</f>
        <v>25466.7471576422</v>
      </c>
      <c r="O4057" s="0" t="n">
        <f aca="false">K4057+L4057+M4057-fixed</f>
        <v>-54249.8669602509</v>
      </c>
      <c r="P4057" s="0" t="n">
        <f aca="false">12*Inputs!$B$6*(1-MIN(1,Inputs!$F$6*$D4057))*(ic*Inputs!$C$6+flat_fee-cost_acc-cost_wd*Inputs!$E$6*$E4057-cost_fx*Inputs!$D$6)+12*Inputs!$B$7*(1-MIN(1,Inputs!$F$7*$D4057))*(ic*Inputs!$C$7+flat_fee-cost_acc-cost_wd*Inputs!$E$7*$E4057-cost_fx*Inputs!$D$7)+12*Inputs!$B$8*(1-MIN(1,Inputs!$F$8*$D4057))*(ic*Inputs!$C$8+flat_fee-cost_acc-cost_wd*Inputs!$E$8*$E4057-cost_fx*Inputs!$D$8)-fixed</f>
        <v>-30104.0055078401</v>
      </c>
    </row>
    <row r="4058" customFormat="false" ht="15" hidden="false" customHeight="false" outlineLevel="0" collapsed="false">
      <c r="A4058" s="0" t="n">
        <v>3993</v>
      </c>
      <c r="B4058" s="0" t="n">
        <v>0.465936</v>
      </c>
      <c r="C4058" s="0" t="n">
        <v>0.627873</v>
      </c>
      <c r="D4058" s="0" t="n">
        <v>0.741749</v>
      </c>
      <c r="E4058" s="0" t="n">
        <v>1.236244</v>
      </c>
      <c r="F4058" s="0" t="n">
        <v>0.076227</v>
      </c>
      <c r="G4058" s="0" t="n">
        <f aca="false">12*Inputs!$B$6*(MIN(1,$H$50*$C4058)*(ic*Inputs!$C$6+pS+fee_fx*Inputs!$D$6-cost_acc-cost_wd*Inputs!$E$6*$E4058-cost_fx*Inputs!$D$6-$F4058)+(1-MIN(1,$H$50*$C4058))*(1-MIN(1,Inputs!$G$6*$D4058)*churn_nonbuyers)*(ic*Inputs!$C$6+fee_wd*Inputs!$E$6*(1-$B4058)+fee_fx*Inputs!$D$6-cost_acc-cost_wd*Inputs!$E$6*(1-$B4058)-cost_fx*Inputs!$D$6))</f>
        <v>164638.046892702</v>
      </c>
      <c r="H4058" s="0" t="n">
        <f aca="false">12*Inputs!$B$7*(MIN(1,$H$51*$C4058)*(ic*Inputs!$C$7+pE+fee_fx*Inputs!$D$7-cost_acc-cost_wd*Inputs!$E$7*$E4058-cost_fx*Inputs!$D$7-$F4058)+(1-MIN(1,$H$51*$C4058))*(1-MIN(1,Inputs!$G$7*$D4058)*churn_nonbuyers)*(ic*Inputs!$C$7+fee_wd*Inputs!$E$7*(1-$B4058)+fee_fx*Inputs!$D$7-cost_acc-cost_wd*Inputs!$E$7*(1-$B4058)-cost_fx*Inputs!$D$7))</f>
        <v>363314.519922413</v>
      </c>
      <c r="I4058" s="0" t="n">
        <f aca="false">12*Inputs!$B$8*(MIN(1,$H$52*$C4058)*(ic*Inputs!$C$8+pT-cost_acc-cost_wd*Inputs!$E$8-cost_fx*Inputs!$D$8-cost_ins)+(1-MIN(1,$H$52*$C4058))*(1-MIN(1,Inputs!$G$8*$D4058)*churn_nonbuyers)*(ic*Inputs!$C$8+fee_wd*Inputs!$E$8*(1-$B4058)+fee_fx*Inputs!$D$8-cost_acc-cost_wd*Inputs!$E$8*(1-$B4058)-cost_fx*Inputs!$D$8))</f>
        <v>172432.287289191</v>
      </c>
      <c r="J4058" s="0" t="n">
        <f aca="false">G4058+H4058+I4058-fixed</f>
        <v>384.85410430585</v>
      </c>
      <c r="K4058" s="0" t="n">
        <f aca="false">12*Inputs!$B$6*(1-MIN(1,Inputs!$G$6*$D4058)*churn_nonbuyers)*(ic*Inputs!$C$6+fee_wd*Inputs!$E$6*(1-$B4058)+fee_fx*Inputs!$D$6-cost_acc-cost_wd*Inputs!$E$6*(1-$B4058)-cost_fx*Inputs!$D$6)</f>
        <v>129516.760526861</v>
      </c>
      <c r="L4058" s="0" t="n">
        <f aca="false">12*Inputs!$B$7*(1-MIN(1,Inputs!$G$7*$D4058)*churn_nonbuyers)*(ic*Inputs!$C$7+fee_wd*Inputs!$E$7*(1-$B4058)+fee_fx*Inputs!$D$7-cost_acc-cost_wd*Inputs!$E$7*(1-$B4058)-cost_fx*Inputs!$D$7)</f>
        <v>328626.044764116</v>
      </c>
      <c r="M4058" s="0" t="n">
        <f aca="false">12*Inputs!$B$8*(1-MIN(1,Inputs!$G$8*$D4058)*churn_nonbuyers)*(ic*Inputs!$C$8+fee_wd*Inputs!$E$8*(1-$B4058)+fee_fx*Inputs!$D$8-cost_acc-cost_wd*Inputs!$E$8*(1-$B4058)-cost_fx*Inputs!$D$8)</f>
        <v>146172.67456535</v>
      </c>
      <c r="N4058" s="0" t="n">
        <f aca="false">K4058+L4058+I4058-fixed</f>
        <v>-69424.9074198315</v>
      </c>
      <c r="O4058" s="0" t="n">
        <f aca="false">K4058+L4058+M4058-fixed</f>
        <v>-95684.5201436724</v>
      </c>
      <c r="P4058" s="0" t="n">
        <f aca="false">12*Inputs!$B$6*(1-MIN(1,Inputs!$F$6*$D4058))*(ic*Inputs!$C$6+flat_fee-cost_acc-cost_wd*Inputs!$E$6*$E4058-cost_fx*Inputs!$D$6)+12*Inputs!$B$7*(1-MIN(1,Inputs!$F$7*$D4058))*(ic*Inputs!$C$7+flat_fee-cost_acc-cost_wd*Inputs!$E$7*$E4058-cost_fx*Inputs!$D$7)+12*Inputs!$B$8*(1-MIN(1,Inputs!$F$8*$D4058))*(ic*Inputs!$C$8+flat_fee-cost_acc-cost_wd*Inputs!$E$8*$E4058-cost_fx*Inputs!$D$8)-fixed</f>
        <v>99407.1021094401</v>
      </c>
    </row>
    <row r="4059" customFormat="false" ht="15" hidden="false" customHeight="false" outlineLevel="0" collapsed="false">
      <c r="A4059" s="0" t="n">
        <v>3994</v>
      </c>
      <c r="B4059" s="0" t="n">
        <v>0.476418</v>
      </c>
      <c r="C4059" s="0" t="n">
        <v>0.898569</v>
      </c>
      <c r="D4059" s="0" t="n">
        <v>1.699512</v>
      </c>
      <c r="E4059" s="0" t="n">
        <v>1.308874</v>
      </c>
      <c r="F4059" s="0" t="n">
        <v>0.244653</v>
      </c>
      <c r="G4059" s="0" t="n">
        <f aca="false">12*Inputs!$B$6*(MIN(1,$H$50*$C4059)*(ic*Inputs!$C$6+pS+fee_fx*Inputs!$D$6-cost_acc-cost_wd*Inputs!$E$6*$E4059-cost_fx*Inputs!$D$6-$F4059)+(1-MIN(1,$H$50*$C4059))*(1-MIN(1,Inputs!$G$6*$D4059)*churn_nonbuyers)*(ic*Inputs!$C$6+fee_wd*Inputs!$E$6*(1-$B4059)+fee_fx*Inputs!$D$6-cost_acc-cost_wd*Inputs!$E$6*(1-$B4059)-cost_fx*Inputs!$D$6))</f>
        <v>167529.322496066</v>
      </c>
      <c r="H4059" s="0" t="n">
        <f aca="false">12*Inputs!$B$7*(MIN(1,$H$51*$C4059)*(ic*Inputs!$C$7+pE+fee_fx*Inputs!$D$7-cost_acc-cost_wd*Inputs!$E$7*$E4059-cost_fx*Inputs!$D$7-$F4059)+(1-MIN(1,$H$51*$C4059))*(1-MIN(1,Inputs!$G$7*$D4059)*churn_nonbuyers)*(ic*Inputs!$C$7+fee_wd*Inputs!$E$7*(1-$B4059)+fee_fx*Inputs!$D$7-cost_acc-cost_wd*Inputs!$E$7*(1-$B4059)-cost_fx*Inputs!$D$7))</f>
        <v>354930.425821354</v>
      </c>
      <c r="I4059" s="0" t="n">
        <f aca="false">12*Inputs!$B$8*(MIN(1,$H$52*$C4059)*(ic*Inputs!$C$8+pT-cost_acc-cost_wd*Inputs!$E$8-cost_fx*Inputs!$D$8-cost_ins)+(1-MIN(1,$H$52*$C4059))*(1-MIN(1,Inputs!$G$8*$D4059)*churn_nonbuyers)*(ic*Inputs!$C$8+fee_wd*Inputs!$E$8*(1-$B4059)+fee_fx*Inputs!$D$8-cost_acc-cost_wd*Inputs!$E$8*(1-$B4059)-cost_fx*Inputs!$D$8))</f>
        <v>129523.329936</v>
      </c>
      <c r="J4059" s="0" t="n">
        <f aca="false">G4059+H4059+I4059-fixed</f>
        <v>-48016.9217465803</v>
      </c>
      <c r="K4059" s="0" t="n">
        <f aca="false">12*Inputs!$B$6*(1-MIN(1,Inputs!$G$6*$D4059)*churn_nonbuyers)*(ic*Inputs!$C$6+fee_wd*Inputs!$E$6*(1-$B4059)+fee_fx*Inputs!$D$6-cost_acc-cost_wd*Inputs!$E$6*(1-$B4059)-cost_fx*Inputs!$D$6)</f>
        <v>121694.409417715</v>
      </c>
      <c r="L4059" s="0" t="n">
        <f aca="false">12*Inputs!$B$7*(1-MIN(1,Inputs!$G$7*$D4059)*churn_nonbuyers)*(ic*Inputs!$C$7+fee_wd*Inputs!$E$7*(1-$B4059)+fee_fx*Inputs!$D$7-cost_acc-cost_wd*Inputs!$E$7*(1-$B4059)-cost_fx*Inputs!$D$7)</f>
        <v>317536.320274629</v>
      </c>
      <c r="M4059" s="0" t="n">
        <f aca="false">12*Inputs!$B$8*(1-MIN(1,Inputs!$G$8*$D4059)*churn_nonbuyers)*(ic*Inputs!$C$8+fee_wd*Inputs!$E$8*(1-$B4059)+fee_fx*Inputs!$D$8-cost_acc-cost_wd*Inputs!$E$8*(1-$B4059)-cost_fx*Inputs!$D$8)</f>
        <v>0</v>
      </c>
      <c r="N4059" s="0" t="n">
        <f aca="false">K4059+L4059+I4059-fixed</f>
        <v>-131245.940371656</v>
      </c>
      <c r="O4059" s="0" t="n">
        <f aca="false">K4059+L4059+M4059-fixed</f>
        <v>-260769.270307656</v>
      </c>
      <c r="P4059" s="0" t="n">
        <f aca="false">12*Inputs!$B$6*(1-MIN(1,Inputs!$F$6*$D4059))*(ic*Inputs!$C$6+flat_fee-cost_acc-cost_wd*Inputs!$E$6*$E4059-cost_fx*Inputs!$D$6)+12*Inputs!$B$7*(1-MIN(1,Inputs!$F$7*$D4059))*(ic*Inputs!$C$7+flat_fee-cost_acc-cost_wd*Inputs!$E$7*$E4059-cost_fx*Inputs!$D$7)+12*Inputs!$B$8*(1-MIN(1,Inputs!$F$8*$D4059))*(ic*Inputs!$C$8+flat_fee-cost_acc-cost_wd*Inputs!$E$8*$E4059-cost_fx*Inputs!$D$8)-fixed</f>
        <v>-405581.31445888</v>
      </c>
    </row>
    <row r="4060" customFormat="false" ht="15" hidden="false" customHeight="false" outlineLevel="0" collapsed="false">
      <c r="A4060" s="0" t="n">
        <v>3995</v>
      </c>
      <c r="B4060" s="0" t="n">
        <v>0.194328</v>
      </c>
      <c r="C4060" s="0" t="n">
        <v>0.737735</v>
      </c>
      <c r="D4060" s="0" t="n">
        <v>1.852729</v>
      </c>
      <c r="E4060" s="0" t="n">
        <v>1.244944</v>
      </c>
      <c r="F4060" s="0" t="n">
        <v>0.106186</v>
      </c>
      <c r="G4060" s="0" t="n">
        <f aca="false">12*Inputs!$B$6*(MIN(1,$H$50*$C4060)*(ic*Inputs!$C$6+pS+fee_fx*Inputs!$D$6-cost_acc-cost_wd*Inputs!$E$6*$E4060-cost_fx*Inputs!$D$6-$F4060)+(1-MIN(1,$H$50*$C4060))*(1-MIN(1,Inputs!$G$6*$D4060)*churn_nonbuyers)*(ic*Inputs!$C$6+fee_wd*Inputs!$E$6*(1-$B4060)+fee_fx*Inputs!$D$6-cost_acc-cost_wd*Inputs!$E$6*(1-$B4060)-cost_fx*Inputs!$D$6))</f>
        <v>196489.537049259</v>
      </c>
      <c r="H4060" s="0" t="n">
        <f aca="false">12*Inputs!$B$7*(MIN(1,$H$51*$C4060)*(ic*Inputs!$C$7+pE+fee_fx*Inputs!$D$7-cost_acc-cost_wd*Inputs!$E$7*$E4060-cost_fx*Inputs!$D$7-$F4060)+(1-MIN(1,$H$51*$C4060))*(1-MIN(1,Inputs!$G$7*$D4060)*churn_nonbuyers)*(ic*Inputs!$C$7+fee_wd*Inputs!$E$7*(1-$B4060)+fee_fx*Inputs!$D$7-cost_acc-cost_wd*Inputs!$E$7*(1-$B4060)-cost_fx*Inputs!$D$7))</f>
        <v>385512.769936947</v>
      </c>
      <c r="I4060" s="0" t="n">
        <f aca="false">12*Inputs!$B$8*(MIN(1,$H$52*$C4060)*(ic*Inputs!$C$8+pT-cost_acc-cost_wd*Inputs!$E$8-cost_fx*Inputs!$D$8-cost_ins)+(1-MIN(1,$H$52*$C4060))*(1-MIN(1,Inputs!$G$8*$D4060)*churn_nonbuyers)*(ic*Inputs!$C$8+fee_wd*Inputs!$E$8*(1-$B4060)+fee_fx*Inputs!$D$8-cost_acc-cost_wd*Inputs!$E$8*(1-$B4060)-cost_fx*Inputs!$D$8))</f>
        <v>106340.07384</v>
      </c>
      <c r="J4060" s="0" t="n">
        <f aca="false">G4060+H4060+I4060-fixed</f>
        <v>-11657.6191737935</v>
      </c>
      <c r="K4060" s="0" t="n">
        <f aca="false">12*Inputs!$B$6*(1-MIN(1,Inputs!$G$6*$D4060)*churn_nonbuyers)*(ic*Inputs!$C$6+fee_wd*Inputs!$E$6*(1-$B4060)+fee_fx*Inputs!$D$6-cost_acc-cost_wd*Inputs!$E$6*(1-$B4060)-cost_fx*Inputs!$D$6)</f>
        <v>157533.526952006</v>
      </c>
      <c r="L4060" s="0" t="n">
        <f aca="false">12*Inputs!$B$7*(1-MIN(1,Inputs!$G$7*$D4060)*churn_nonbuyers)*(ic*Inputs!$C$7+fee_wd*Inputs!$E$7*(1-$B4060)+fee_fx*Inputs!$D$7-cost_acc-cost_wd*Inputs!$E$7*(1-$B4060)-cost_fx*Inputs!$D$7)</f>
        <v>354361.518379204</v>
      </c>
      <c r="M4060" s="0" t="n">
        <f aca="false">12*Inputs!$B$8*(1-MIN(1,Inputs!$G$8*$D4060)*churn_nonbuyers)*(ic*Inputs!$C$8+fee_wd*Inputs!$E$8*(1-$B4060)+fee_fx*Inputs!$D$8-cost_acc-cost_wd*Inputs!$E$8*(1-$B4060)-cost_fx*Inputs!$D$8)</f>
        <v>0</v>
      </c>
      <c r="N4060" s="0" t="n">
        <f aca="false">K4060+L4060+I4060-fixed</f>
        <v>-81764.8808287897</v>
      </c>
      <c r="O4060" s="0" t="n">
        <f aca="false">K4060+L4060+M4060-fixed</f>
        <v>-188104.95466879</v>
      </c>
      <c r="P4060" s="0" t="n">
        <f aca="false">12*Inputs!$B$6*(1-MIN(1,Inputs!$F$6*$D4060))*(ic*Inputs!$C$6+flat_fee-cost_acc-cost_wd*Inputs!$E$6*$E4060-cost_fx*Inputs!$D$6)+12*Inputs!$B$7*(1-MIN(1,Inputs!$F$7*$D4060))*(ic*Inputs!$C$7+flat_fee-cost_acc-cost_wd*Inputs!$E$7*$E4060-cost_fx*Inputs!$D$7)+12*Inputs!$B$8*(1-MIN(1,Inputs!$F$8*$D4060))*(ic*Inputs!$C$8+flat_fee-cost_acc-cost_wd*Inputs!$E$8*$E4060-cost_fx*Inputs!$D$8)-fixed</f>
        <v>-452028.513390438</v>
      </c>
    </row>
    <row r="4061" customFormat="false" ht="15" hidden="false" customHeight="false" outlineLevel="0" collapsed="false">
      <c r="A4061" s="0" t="n">
        <v>3996</v>
      </c>
      <c r="B4061" s="0" t="n">
        <v>0.161656</v>
      </c>
      <c r="C4061" s="0" t="n">
        <v>0.955351</v>
      </c>
      <c r="D4061" s="0" t="n">
        <v>1.222463</v>
      </c>
      <c r="E4061" s="0" t="n">
        <v>1.349164</v>
      </c>
      <c r="F4061" s="0" t="n">
        <v>0.293053</v>
      </c>
      <c r="G4061" s="0" t="n">
        <f aca="false">12*Inputs!$B$6*(MIN(1,$H$50*$C4061)*(ic*Inputs!$C$6+pS+fee_fx*Inputs!$D$6-cost_acc-cost_wd*Inputs!$E$6*$E4061-cost_fx*Inputs!$D$6-$F4061)+(1-MIN(1,$H$50*$C4061))*(1-MIN(1,Inputs!$G$6*$D4061)*churn_nonbuyers)*(ic*Inputs!$C$6+fee_wd*Inputs!$E$6*(1-$B4061)+fee_fx*Inputs!$D$6-cost_acc-cost_wd*Inputs!$E$6*(1-$B4061)-cost_fx*Inputs!$D$6))</f>
        <v>210706.205829458</v>
      </c>
      <c r="H4061" s="0" t="n">
        <f aca="false">12*Inputs!$B$7*(MIN(1,$H$51*$C4061)*(ic*Inputs!$C$7+pE+fee_fx*Inputs!$D$7-cost_acc-cost_wd*Inputs!$E$7*$E4061-cost_fx*Inputs!$D$7-$F4061)+(1-MIN(1,$H$51*$C4061))*(1-MIN(1,Inputs!$G$7*$D4061)*churn_nonbuyers)*(ic*Inputs!$C$7+fee_wd*Inputs!$E$7*(1-$B4061)+fee_fx*Inputs!$D$7-cost_acc-cost_wd*Inputs!$E$7*(1-$B4061)-cost_fx*Inputs!$D$7))</f>
        <v>380132.421814112</v>
      </c>
      <c r="I4061" s="0" t="n">
        <f aca="false">12*Inputs!$B$8*(MIN(1,$H$52*$C4061)*(ic*Inputs!$C$8+pT-cost_acc-cost_wd*Inputs!$E$8-cost_fx*Inputs!$D$8-cost_ins)+(1-MIN(1,$H$52*$C4061))*(1-MIN(1,Inputs!$G$8*$D4061)*churn_nonbuyers)*(ic*Inputs!$C$8+fee_wd*Inputs!$E$8*(1-$B4061)+fee_fx*Inputs!$D$8-cost_acc-cost_wd*Inputs!$E$8*(1-$B4061)-cost_fx*Inputs!$D$8))</f>
        <v>152936.585800473</v>
      </c>
      <c r="J4061" s="0" t="n">
        <f aca="false">G4061+H4061+I4061-fixed</f>
        <v>43775.2134440432</v>
      </c>
      <c r="K4061" s="0" t="n">
        <f aca="false">12*Inputs!$B$6*(1-MIN(1,Inputs!$G$6*$D4061)*churn_nonbuyers)*(ic*Inputs!$C$6+fee_wd*Inputs!$E$6*(1-$B4061)+fee_fx*Inputs!$D$6-cost_acc-cost_wd*Inputs!$E$6*(1-$B4061)-cost_fx*Inputs!$D$6)</f>
        <v>167421.962006842</v>
      </c>
      <c r="L4061" s="0" t="n">
        <f aca="false">12*Inputs!$B$7*(1-MIN(1,Inputs!$G$7*$D4061)*churn_nonbuyers)*(ic*Inputs!$C$7+fee_wd*Inputs!$E$7*(1-$B4061)+fee_fx*Inputs!$D$7-cost_acc-cost_wd*Inputs!$E$7*(1-$B4061)-cost_fx*Inputs!$D$7)</f>
        <v>365988.335380105</v>
      </c>
      <c r="M4061" s="0" t="n">
        <f aca="false">12*Inputs!$B$8*(1-MIN(1,Inputs!$G$8*$D4061)*churn_nonbuyers)*(ic*Inputs!$C$8+fee_wd*Inputs!$E$8*(1-$B4061)+fee_fx*Inputs!$D$8-cost_acc-cost_wd*Inputs!$E$8*(1-$B4061)-cost_fx*Inputs!$D$8)</f>
        <v>45972.1466452608</v>
      </c>
      <c r="N4061" s="0" t="n">
        <f aca="false">K4061+L4061+I4061-fixed</f>
        <v>-13653.1168125803</v>
      </c>
      <c r="O4061" s="0" t="n">
        <f aca="false">K4061+L4061+M4061-fixed</f>
        <v>-120617.555967793</v>
      </c>
      <c r="P4061" s="0" t="n">
        <f aca="false">12*Inputs!$B$6*(1-MIN(1,Inputs!$F$6*$D4061))*(ic*Inputs!$C$6+flat_fee-cost_acc-cost_wd*Inputs!$E$6*$E4061-cost_fx*Inputs!$D$6)+12*Inputs!$B$7*(1-MIN(1,Inputs!$F$7*$D4061))*(ic*Inputs!$C$7+flat_fee-cost_acc-cost_wd*Inputs!$E$7*$E4061-cost_fx*Inputs!$D$7)+12*Inputs!$B$8*(1-MIN(1,Inputs!$F$8*$D4061))*(ic*Inputs!$C$8+flat_fee-cost_acc-cost_wd*Inputs!$E$8*$E4061-cost_fx*Inputs!$D$8)-fixed</f>
        <v>-187177.70564032</v>
      </c>
    </row>
    <row r="4062" customFormat="false" ht="15" hidden="false" customHeight="false" outlineLevel="0" collapsed="false">
      <c r="A4062" s="0" t="n">
        <v>3997</v>
      </c>
      <c r="B4062" s="0" t="n">
        <v>0.306677</v>
      </c>
      <c r="C4062" s="0" t="n">
        <v>0.943839</v>
      </c>
      <c r="D4062" s="0" t="n">
        <v>0.744556</v>
      </c>
      <c r="E4062" s="0" t="n">
        <v>1.034167</v>
      </c>
      <c r="F4062" s="0" t="n">
        <v>0.112682</v>
      </c>
      <c r="G4062" s="0" t="n">
        <f aca="false">12*Inputs!$B$6*(MIN(1,$H$50*$C4062)*(ic*Inputs!$C$6+pS+fee_fx*Inputs!$D$6-cost_acc-cost_wd*Inputs!$E$6*$E4062-cost_fx*Inputs!$D$6-$F4062)+(1-MIN(1,$H$50*$C4062))*(1-MIN(1,Inputs!$G$6*$D4062)*churn_nonbuyers)*(ic*Inputs!$C$6+fee_wd*Inputs!$E$6*(1-$B4062)+fee_fx*Inputs!$D$6-cost_acc-cost_wd*Inputs!$E$6*(1-$B4062)-cost_fx*Inputs!$D$6))</f>
        <v>206308.763435928</v>
      </c>
      <c r="H4062" s="0" t="n">
        <f aca="false">12*Inputs!$B$7*(MIN(1,$H$51*$C4062)*(ic*Inputs!$C$7+pE+fee_fx*Inputs!$D$7-cost_acc-cost_wd*Inputs!$E$7*$E4062-cost_fx*Inputs!$D$7-$F4062)+(1-MIN(1,$H$51*$C4062))*(1-MIN(1,Inputs!$G$7*$D4062)*churn_nonbuyers)*(ic*Inputs!$C$7+fee_wd*Inputs!$E$7*(1-$B4062)+fee_fx*Inputs!$D$7-cost_acc-cost_wd*Inputs!$E$7*(1-$B4062)-cost_fx*Inputs!$D$7))</f>
        <v>414699.567888868</v>
      </c>
      <c r="I4062" s="0" t="n">
        <f aca="false">12*Inputs!$B$8*(MIN(1,$H$52*$C4062)*(ic*Inputs!$C$8+pT-cost_acc-cost_wd*Inputs!$E$8-cost_fx*Inputs!$D$8-cost_ins)+(1-MIN(1,$H$52*$C4062))*(1-MIN(1,Inputs!$G$8*$D4062)*churn_nonbuyers)*(ic*Inputs!$C$8+fee_wd*Inputs!$E$8*(1-$B4062)+fee_fx*Inputs!$D$8-cost_acc-cost_wd*Inputs!$E$8*(1-$B4062)-cost_fx*Inputs!$D$8))</f>
        <v>186686.23355046</v>
      </c>
      <c r="J4062" s="0" t="n">
        <f aca="false">G4062+H4062+I4062-fixed</f>
        <v>107694.564875256</v>
      </c>
      <c r="K4062" s="0" t="n">
        <f aca="false">12*Inputs!$B$6*(1-MIN(1,Inputs!$G$6*$D4062)*churn_nonbuyers)*(ic*Inputs!$C$6+fee_wd*Inputs!$E$6*(1-$B4062)+fee_fx*Inputs!$D$6-cost_acc-cost_wd*Inputs!$E$6*(1-$B4062)-cost_fx*Inputs!$D$6)</f>
        <v>151577.422562966</v>
      </c>
      <c r="L4062" s="0" t="n">
        <f aca="false">12*Inputs!$B$7*(1-MIN(1,Inputs!$G$7*$D4062)*churn_nonbuyers)*(ic*Inputs!$C$7+fee_wd*Inputs!$E$7*(1-$B4062)+fee_fx*Inputs!$D$7-cost_acc-cost_wd*Inputs!$E$7*(1-$B4062)-cost_fx*Inputs!$D$7)</f>
        <v>351018.78364978</v>
      </c>
      <c r="M4062" s="0" t="n">
        <f aca="false">12*Inputs!$B$8*(1-MIN(1,Inputs!$G$8*$D4062)*churn_nonbuyers)*(ic*Inputs!$C$8+fee_wd*Inputs!$E$8*(1-$B4062)+fee_fx*Inputs!$D$8-cost_acc-cost_wd*Inputs!$E$8*(1-$B4062)-cost_fx*Inputs!$D$8)</f>
        <v>149235.512653843</v>
      </c>
      <c r="N4062" s="0" t="n">
        <f aca="false">K4062+L4062+I4062-fixed</f>
        <v>-10717.5602367939</v>
      </c>
      <c r="O4062" s="0" t="n">
        <f aca="false">K4062+L4062+M4062-fixed</f>
        <v>-48168.2811334104</v>
      </c>
      <c r="P4062" s="0" t="n">
        <f aca="false">12*Inputs!$B$6*(1-MIN(1,Inputs!$F$6*$D4062))*(ic*Inputs!$C$6+flat_fee-cost_acc-cost_wd*Inputs!$E$6*$E4062-cost_fx*Inputs!$D$6)+12*Inputs!$B$7*(1-MIN(1,Inputs!$F$7*$D4062))*(ic*Inputs!$C$7+flat_fee-cost_acc-cost_wd*Inputs!$E$7*$E4062-cost_fx*Inputs!$D$7)+12*Inputs!$B$8*(1-MIN(1,Inputs!$F$8*$D4062))*(ic*Inputs!$C$8+flat_fee-cost_acc-cost_wd*Inputs!$E$8*$E4062-cost_fx*Inputs!$D$8)-fixed</f>
        <v>197669.21879648</v>
      </c>
    </row>
    <row r="4063" customFormat="false" ht="15" hidden="false" customHeight="false" outlineLevel="0" collapsed="false">
      <c r="A4063" s="0" t="n">
        <v>3998</v>
      </c>
      <c r="B4063" s="0" t="n">
        <v>0.36503</v>
      </c>
      <c r="C4063" s="0" t="n">
        <v>1.03825</v>
      </c>
      <c r="D4063" s="0" t="n">
        <v>0.971599</v>
      </c>
      <c r="E4063" s="0" t="n">
        <v>1.023575</v>
      </c>
      <c r="F4063" s="0" t="n">
        <v>0.143305</v>
      </c>
      <c r="G4063" s="0" t="n">
        <f aca="false">12*Inputs!$B$6*(MIN(1,$H$50*$C4063)*(ic*Inputs!$C$6+pS+fee_fx*Inputs!$D$6-cost_acc-cost_wd*Inputs!$E$6*$E4063-cost_fx*Inputs!$D$6-$F4063)+(1-MIN(1,$H$50*$C4063))*(1-MIN(1,Inputs!$G$6*$D4063)*churn_nonbuyers)*(ic*Inputs!$C$6+fee_wd*Inputs!$E$6*(1-$B4063)+fee_fx*Inputs!$D$6-cost_acc-cost_wd*Inputs!$E$6*(1-$B4063)-cost_fx*Inputs!$D$6))</f>
        <v>202334.897047194</v>
      </c>
      <c r="H4063" s="0" t="n">
        <f aca="false">12*Inputs!$B$7*(MIN(1,$H$51*$C4063)*(ic*Inputs!$C$7+pE+fee_fx*Inputs!$D$7-cost_acc-cost_wd*Inputs!$E$7*$E4063-cost_fx*Inputs!$D$7-$F4063)+(1-MIN(1,$H$51*$C4063))*(1-MIN(1,Inputs!$G$7*$D4063)*churn_nonbuyers)*(ic*Inputs!$C$7+fee_wd*Inputs!$E$7*(1-$B4063)+fee_fx*Inputs!$D$7-cost_acc-cost_wd*Inputs!$E$7*(1-$B4063)-cost_fx*Inputs!$D$7))</f>
        <v>414305.171540766</v>
      </c>
      <c r="I4063" s="0" t="n">
        <f aca="false">12*Inputs!$B$8*(MIN(1,$H$52*$C4063)*(ic*Inputs!$C$8+pT-cost_acc-cost_wd*Inputs!$E$8-cost_fx*Inputs!$D$8-cost_ins)+(1-MIN(1,$H$52*$C4063))*(1-MIN(1,Inputs!$G$8*$D4063)*churn_nonbuyers)*(ic*Inputs!$C$8+fee_wd*Inputs!$E$8*(1-$B4063)+fee_fx*Inputs!$D$8-cost_acc-cost_wd*Inputs!$E$8*(1-$B4063)-cost_fx*Inputs!$D$8))</f>
        <v>176653.310131914</v>
      </c>
      <c r="J4063" s="0" t="n">
        <f aca="false">G4063+H4063+I4063-fixed</f>
        <v>93293.3787198749</v>
      </c>
      <c r="K4063" s="0" t="n">
        <f aca="false">12*Inputs!$B$6*(1-MIN(1,Inputs!$G$6*$D4063)*churn_nonbuyers)*(ic*Inputs!$C$6+fee_wd*Inputs!$E$6*(1-$B4063)+fee_fx*Inputs!$D$6-cost_acc-cost_wd*Inputs!$E$6*(1-$B4063)-cost_fx*Inputs!$D$6)</f>
        <v>141795.534117384</v>
      </c>
      <c r="L4063" s="0" t="n">
        <f aca="false">12*Inputs!$B$7*(1-MIN(1,Inputs!$G$7*$D4063)*churn_nonbuyers)*(ic*Inputs!$C$7+fee_wd*Inputs!$E$7*(1-$B4063)+fee_fx*Inputs!$D$7-cost_acc-cost_wd*Inputs!$E$7*(1-$B4063)-cost_fx*Inputs!$D$7)</f>
        <v>340415.36171843</v>
      </c>
      <c r="M4063" s="0" t="n">
        <f aca="false">12*Inputs!$B$8*(1-MIN(1,Inputs!$G$8*$D4063)*churn_nonbuyers)*(ic*Inputs!$C$8+fee_wd*Inputs!$E$8*(1-$B4063)+fee_fx*Inputs!$D$8-cost_acc-cost_wd*Inputs!$E$8*(1-$B4063)-cost_fx*Inputs!$D$8)</f>
        <v>98804.289987792</v>
      </c>
      <c r="N4063" s="0" t="n">
        <f aca="false">K4063+L4063+I4063-fixed</f>
        <v>-41135.7940322711</v>
      </c>
      <c r="O4063" s="0" t="n">
        <f aca="false">K4063+L4063+M4063-fixed</f>
        <v>-118984.814176394</v>
      </c>
      <c r="P4063" s="0" t="n">
        <f aca="false">12*Inputs!$B$6*(1-MIN(1,Inputs!$F$6*$D4063))*(ic*Inputs!$C$6+flat_fee-cost_acc-cost_wd*Inputs!$E$6*$E4063-cost_fx*Inputs!$D$6)+12*Inputs!$B$7*(1-MIN(1,Inputs!$F$7*$D4063))*(ic*Inputs!$C$7+flat_fee-cost_acc-cost_wd*Inputs!$E$7*$E4063-cost_fx*Inputs!$D$7)+12*Inputs!$B$8*(1-MIN(1,Inputs!$F$8*$D4063))*(ic*Inputs!$C$8+flat_fee-cost_acc-cost_wd*Inputs!$E$8*$E4063-cost_fx*Inputs!$D$8)-fixed</f>
        <v>76143.0262700002</v>
      </c>
    </row>
    <row r="4064" customFormat="false" ht="15" hidden="false" customHeight="false" outlineLevel="0" collapsed="false">
      <c r="A4064" s="0" t="n">
        <v>3999</v>
      </c>
      <c r="B4064" s="0" t="n">
        <v>0.244637</v>
      </c>
      <c r="C4064" s="0" t="n">
        <v>1.14043</v>
      </c>
      <c r="D4064" s="0" t="n">
        <v>1.13642</v>
      </c>
      <c r="E4064" s="0" t="n">
        <v>1.152442</v>
      </c>
      <c r="F4064" s="0" t="n">
        <v>0.300837</v>
      </c>
      <c r="G4064" s="0" t="n">
        <f aca="false">12*Inputs!$B$6*(MIN(1,$H$50*$C4064)*(ic*Inputs!$C$6+pS+fee_fx*Inputs!$D$6-cost_acc-cost_wd*Inputs!$E$6*$E4064-cost_fx*Inputs!$D$6-$F4064)+(1-MIN(1,$H$50*$C4064))*(1-MIN(1,Inputs!$G$6*$D4064)*churn_nonbuyers)*(ic*Inputs!$C$6+fee_wd*Inputs!$E$6*(1-$B4064)+fee_fx*Inputs!$D$6-cost_acc-cost_wd*Inputs!$E$6*(1-$B4064)-cost_fx*Inputs!$D$6))</f>
        <v>214511.169883018</v>
      </c>
      <c r="H4064" s="0" t="n">
        <f aca="false">12*Inputs!$B$7*(MIN(1,$H$51*$C4064)*(ic*Inputs!$C$7+pE+fee_fx*Inputs!$D$7-cost_acc-cost_wd*Inputs!$E$7*$E4064-cost_fx*Inputs!$D$7-$F4064)+(1-MIN(1,$H$51*$C4064))*(1-MIN(1,Inputs!$G$7*$D4064)*churn_nonbuyers)*(ic*Inputs!$C$7+fee_wd*Inputs!$E$7*(1-$B4064)+fee_fx*Inputs!$D$7-cost_acc-cost_wd*Inputs!$E$7*(1-$B4064)-cost_fx*Inputs!$D$7))</f>
        <v>402462.595452772</v>
      </c>
      <c r="I4064" s="0" t="n">
        <f aca="false">12*Inputs!$B$8*(MIN(1,$H$52*$C4064)*(ic*Inputs!$C$8+pT-cost_acc-cost_wd*Inputs!$E$8-cost_fx*Inputs!$D$8-cost_ins)+(1-MIN(1,$H$52*$C4064))*(1-MIN(1,Inputs!$G$8*$D4064)*churn_nonbuyers)*(ic*Inputs!$C$8+fee_wd*Inputs!$E$8*(1-$B4064)+fee_fx*Inputs!$D$8-cost_acc-cost_wd*Inputs!$E$8*(1-$B4064)-cost_fx*Inputs!$D$8))</f>
        <v>177365.337664137</v>
      </c>
      <c r="J4064" s="0" t="n">
        <f aca="false">G4064+H4064+I4064-fixed</f>
        <v>94339.1029999274</v>
      </c>
      <c r="K4064" s="0" t="n">
        <f aca="false">12*Inputs!$B$6*(1-MIN(1,Inputs!$G$6*$D4064)*churn_nonbuyers)*(ic*Inputs!$C$6+fee_wd*Inputs!$E$6*(1-$B4064)+fee_fx*Inputs!$D$6-cost_acc-cost_wd*Inputs!$E$6*(1-$B4064)-cost_fx*Inputs!$D$6)</f>
        <v>156918.833132688</v>
      </c>
      <c r="L4064" s="0" t="n">
        <f aca="false">12*Inputs!$B$7*(1-MIN(1,Inputs!$G$7*$D4064)*churn_nonbuyers)*(ic*Inputs!$C$7+fee_wd*Inputs!$E$7*(1-$B4064)+fee_fx*Inputs!$D$7-cost_acc-cost_wd*Inputs!$E$7*(1-$B4064)-cost_fx*Inputs!$D$7)</f>
        <v>355427.140519613</v>
      </c>
      <c r="M4064" s="0" t="n">
        <f aca="false">12*Inputs!$B$8*(1-MIN(1,Inputs!$G$8*$D4064)*churn_nonbuyers)*(ic*Inputs!$C$8+fee_wd*Inputs!$E$8*(1-$B4064)+fee_fx*Inputs!$D$8-cost_acc-cost_wd*Inputs!$E$8*(1-$B4064)-cost_fx*Inputs!$D$8)</f>
        <v>64349.331152544</v>
      </c>
      <c r="N4064" s="0" t="n">
        <f aca="false">K4064+L4064+I4064-fixed</f>
        <v>-10288.6886835621</v>
      </c>
      <c r="O4064" s="0" t="n">
        <f aca="false">K4064+L4064+M4064-fixed</f>
        <v>-123304.695195155</v>
      </c>
      <c r="P4064" s="0" t="n">
        <f aca="false">12*Inputs!$B$6*(1-MIN(1,Inputs!$F$6*$D4064))*(ic*Inputs!$C$6+flat_fee-cost_acc-cost_wd*Inputs!$E$6*$E4064-cost_fx*Inputs!$D$6)+12*Inputs!$B$7*(1-MIN(1,Inputs!$F$7*$D4064))*(ic*Inputs!$C$7+flat_fee-cost_acc-cost_wd*Inputs!$E$7*$E4064-cost_fx*Inputs!$D$7)+12*Inputs!$B$8*(1-MIN(1,Inputs!$F$8*$D4064))*(ic*Inputs!$C$8+flat_fee-cost_acc-cost_wd*Inputs!$E$8*$E4064-cost_fx*Inputs!$D$8)-fixed</f>
        <v>-67322.9287263999</v>
      </c>
    </row>
    <row r="4065" customFormat="false" ht="15" hidden="false" customHeight="false" outlineLevel="0" collapsed="false">
      <c r="A4065" s="0" t="n">
        <v>4000</v>
      </c>
      <c r="B4065" s="0" t="n">
        <v>0.526096</v>
      </c>
      <c r="C4065" s="0" t="n">
        <v>0.926801</v>
      </c>
      <c r="D4065" s="0" t="n">
        <v>0.832644</v>
      </c>
      <c r="E4065" s="0" t="n">
        <v>1.227673</v>
      </c>
      <c r="F4065" s="0" t="n">
        <v>0.109853</v>
      </c>
      <c r="G4065" s="0" t="n">
        <f aca="false">12*Inputs!$B$6*(MIN(1,$H$50*$C4065)*(ic*Inputs!$C$6+pS+fee_fx*Inputs!$D$6-cost_acc-cost_wd*Inputs!$E$6*$E4065-cost_fx*Inputs!$D$6-$F4065)+(1-MIN(1,$H$50*$C4065))*(1-MIN(1,Inputs!$G$6*$D4065)*churn_nonbuyers)*(ic*Inputs!$C$6+fee_wd*Inputs!$E$6*(1-$B4065)+fee_fx*Inputs!$D$6-cost_acc-cost_wd*Inputs!$E$6*(1-$B4065)-cost_fx*Inputs!$D$6))</f>
        <v>172571.373665282</v>
      </c>
      <c r="H4065" s="0" t="n">
        <f aca="false">12*Inputs!$B$7*(MIN(1,$H$51*$C4065)*(ic*Inputs!$C$7+pE+fee_fx*Inputs!$D$7-cost_acc-cost_wd*Inputs!$E$7*$E4065-cost_fx*Inputs!$D$7-$F4065)+(1-MIN(1,$H$51*$C4065))*(1-MIN(1,Inputs!$G$7*$D4065)*churn_nonbuyers)*(ic*Inputs!$C$7+fee_wd*Inputs!$E$7*(1-$B4065)+fee_fx*Inputs!$D$7-cost_acc-cost_wd*Inputs!$E$7*(1-$B4065)-cost_fx*Inputs!$D$7))</f>
        <v>373057.556063671</v>
      </c>
      <c r="I4065" s="0" t="n">
        <f aca="false">12*Inputs!$B$8*(MIN(1,$H$52*$C4065)*(ic*Inputs!$C$8+pT-cost_acc-cost_wd*Inputs!$E$8-cost_fx*Inputs!$D$8-cost_ins)+(1-MIN(1,$H$52*$C4065))*(1-MIN(1,Inputs!$G$8*$D4065)*churn_nonbuyers)*(ic*Inputs!$C$8+fee_wd*Inputs!$E$8*(1-$B4065)+fee_fx*Inputs!$D$8-cost_acc-cost_wd*Inputs!$E$8*(1-$B4065)-cost_fx*Inputs!$D$8))</f>
        <v>177716.676194967</v>
      </c>
      <c r="J4065" s="0" t="n">
        <f aca="false">G4065+H4065+I4065-fixed</f>
        <v>23345.6059239202</v>
      </c>
      <c r="K4065" s="0" t="n">
        <f aca="false">12*Inputs!$B$6*(1-MIN(1,Inputs!$G$6*$D4065)*churn_nonbuyers)*(ic*Inputs!$C$6+fee_wd*Inputs!$E$6*(1-$B4065)+fee_fx*Inputs!$D$6-cost_acc-cost_wd*Inputs!$E$6*(1-$B4065)-cost_fx*Inputs!$D$6)</f>
        <v>120603.089360333</v>
      </c>
      <c r="L4065" s="0" t="n">
        <f aca="false">12*Inputs!$B$7*(1-MIN(1,Inputs!$G$7*$D4065)*churn_nonbuyers)*(ic*Inputs!$C$7+fee_wd*Inputs!$E$7*(1-$B4065)+fee_fx*Inputs!$D$7-cost_acc-cost_wd*Inputs!$E$7*(1-$B4065)-cost_fx*Inputs!$D$7)</f>
        <v>319262.8931042</v>
      </c>
      <c r="M4065" s="0" t="n">
        <f aca="false">12*Inputs!$B$8*(1-MIN(1,Inputs!$G$8*$D4065)*churn_nonbuyers)*(ic*Inputs!$C$8+fee_wd*Inputs!$E$8*(1-$B4065)+fee_fx*Inputs!$D$8-cost_acc-cost_wd*Inputs!$E$8*(1-$B4065)-cost_fx*Inputs!$D$8)</f>
        <v>125623.393654886</v>
      </c>
      <c r="N4065" s="0" t="n">
        <f aca="false">K4065+L4065+I4065-fixed</f>
        <v>-82417.3413405007</v>
      </c>
      <c r="O4065" s="0" t="n">
        <f aca="false">K4065+L4065+M4065-fixed</f>
        <v>-134510.623880581</v>
      </c>
      <c r="P4065" s="0" t="n">
        <f aca="false">12*Inputs!$B$6*(1-MIN(1,Inputs!$F$6*$D4065))*(ic*Inputs!$C$6+flat_fee-cost_acc-cost_wd*Inputs!$E$6*$E4065-cost_fx*Inputs!$D$6)+12*Inputs!$B$7*(1-MIN(1,Inputs!$F$7*$D4065))*(ic*Inputs!$C$7+flat_fee-cost_acc-cost_wd*Inputs!$E$7*$E4065-cost_fx*Inputs!$D$7)+12*Inputs!$B$8*(1-MIN(1,Inputs!$F$8*$D4065))*(ic*Inputs!$C$8+flat_fee-cost_acc-cost_wd*Inputs!$E$8*$E4065-cost_fx*Inputs!$D$8)-fixed</f>
        <v>57349.4121468799</v>
      </c>
    </row>
    <row r="4066" customFormat="false" ht="15" hidden="false" customHeight="false" outlineLevel="0" collapsed="false">
      <c r="A4066" s="0" t="n">
        <v>4001</v>
      </c>
      <c r="B4066" s="0" t="n">
        <v>0.301542</v>
      </c>
      <c r="C4066" s="0" t="n">
        <v>0.979946</v>
      </c>
      <c r="D4066" s="0" t="n">
        <v>1.444951</v>
      </c>
      <c r="E4066" s="0" t="n">
        <v>1.158727</v>
      </c>
      <c r="F4066" s="0" t="n">
        <v>0.09232</v>
      </c>
      <c r="G4066" s="0" t="n">
        <f aca="false">12*Inputs!$B$6*(MIN(1,$H$50*$C4066)*(ic*Inputs!$C$6+pS+fee_fx*Inputs!$D$6-cost_acc-cost_wd*Inputs!$E$6*$E4066-cost_fx*Inputs!$D$6-$F4066)+(1-MIN(1,$H$50*$C4066))*(1-MIN(1,Inputs!$G$6*$D4066)*churn_nonbuyers)*(ic*Inputs!$C$6+fee_wd*Inputs!$E$6*(1-$B4066)+fee_fx*Inputs!$D$6-cost_acc-cost_wd*Inputs!$E$6*(1-$B4066)-cost_fx*Inputs!$D$6))</f>
        <v>201600.96888543</v>
      </c>
      <c r="H4066" s="0" t="n">
        <f aca="false">12*Inputs!$B$7*(MIN(1,$H$51*$C4066)*(ic*Inputs!$C$7+pE+fee_fx*Inputs!$D$7-cost_acc-cost_wd*Inputs!$E$7*$E4066-cost_fx*Inputs!$D$7-$F4066)+(1-MIN(1,$H$51*$C4066))*(1-MIN(1,Inputs!$G$7*$D4066)*churn_nonbuyers)*(ic*Inputs!$C$7+fee_wd*Inputs!$E$7*(1-$B4066)+fee_fx*Inputs!$D$7-cost_acc-cost_wd*Inputs!$E$7*(1-$B4066)-cost_fx*Inputs!$D$7))</f>
        <v>400066.638572422</v>
      </c>
      <c r="I4066" s="0" t="n">
        <f aca="false">12*Inputs!$B$8*(MIN(1,$H$52*$C4066)*(ic*Inputs!$C$8+pT-cost_acc-cost_wd*Inputs!$E$8-cost_fx*Inputs!$D$8-cost_ins)+(1-MIN(1,$H$52*$C4066))*(1-MIN(1,Inputs!$G$8*$D4066)*churn_nonbuyers)*(ic*Inputs!$C$8+fee_wd*Inputs!$E$8*(1-$B4066)+fee_fx*Inputs!$D$8-cost_acc-cost_wd*Inputs!$E$8*(1-$B4066)-cost_fx*Inputs!$D$8))</f>
        <v>141253.336224</v>
      </c>
      <c r="J4066" s="0" t="n">
        <f aca="false">G4066+H4066+I4066-fixed</f>
        <v>42920.9436818523</v>
      </c>
      <c r="K4066" s="0" t="n">
        <f aca="false">12*Inputs!$B$6*(1-MIN(1,Inputs!$G$6*$D4066)*churn_nonbuyers)*(ic*Inputs!$C$6+fee_wd*Inputs!$E$6*(1-$B4066)+fee_fx*Inputs!$D$6-cost_acc-cost_wd*Inputs!$E$6*(1-$B4066)-cost_fx*Inputs!$D$6)</f>
        <v>146749.982503982</v>
      </c>
      <c r="L4066" s="0" t="n">
        <f aca="false">12*Inputs!$B$7*(1-MIN(1,Inputs!$G$7*$D4066)*churn_nonbuyers)*(ic*Inputs!$C$7+fee_wd*Inputs!$E$7*(1-$B4066)+fee_fx*Inputs!$D$7-cost_acc-cost_wd*Inputs!$E$7*(1-$B4066)-cost_fx*Inputs!$D$7)</f>
        <v>344182.10665439</v>
      </c>
      <c r="M4066" s="0" t="n">
        <f aca="false">12*Inputs!$B$8*(1-MIN(1,Inputs!$G$8*$D4066)*churn_nonbuyers)*(ic*Inputs!$C$8+fee_wd*Inputs!$E$8*(1-$B4066)+fee_fx*Inputs!$D$8-cost_acc-cost_wd*Inputs!$E$8*(1-$B4066)-cost_fx*Inputs!$D$8)</f>
        <v>0</v>
      </c>
      <c r="N4066" s="0" t="n">
        <f aca="false">K4066+L4066+I4066-fixed</f>
        <v>-67814.574617628</v>
      </c>
      <c r="O4066" s="0" t="n">
        <f aca="false">K4066+L4066+M4066-fixed</f>
        <v>-209067.910841628</v>
      </c>
      <c r="P4066" s="0" t="n">
        <f aca="false">12*Inputs!$B$6*(1-MIN(1,Inputs!$F$6*$D4066))*(ic*Inputs!$C$6+flat_fee-cost_acc-cost_wd*Inputs!$E$6*$E4066-cost_fx*Inputs!$D$6)+12*Inputs!$B$7*(1-MIN(1,Inputs!$F$7*$D4066))*(ic*Inputs!$C$7+flat_fee-cost_acc-cost_wd*Inputs!$E$7*$E4066-cost_fx*Inputs!$D$7)+12*Inputs!$B$8*(1-MIN(1,Inputs!$F$8*$D4066))*(ic*Inputs!$C$8+flat_fee-cost_acc-cost_wd*Inputs!$E$8*$E4066-cost_fx*Inputs!$D$8)-fixed</f>
        <v>-232068.21455752</v>
      </c>
    </row>
    <row r="4067" customFormat="false" ht="15" hidden="false" customHeight="false" outlineLevel="0" collapsed="false">
      <c r="A4067" s="0" t="n">
        <v>4002</v>
      </c>
      <c r="B4067" s="0" t="n">
        <v>0.335178</v>
      </c>
      <c r="C4067" s="0" t="n">
        <v>0.798089</v>
      </c>
      <c r="D4067" s="0" t="n">
        <v>1.101197</v>
      </c>
      <c r="E4067" s="0" t="n">
        <v>1.156903</v>
      </c>
      <c r="F4067" s="0" t="n">
        <v>0.106946</v>
      </c>
      <c r="G4067" s="0" t="n">
        <f aca="false">12*Inputs!$B$6*(MIN(1,$H$50*$C4067)*(ic*Inputs!$C$6+pS+fee_fx*Inputs!$D$6-cost_acc-cost_wd*Inputs!$E$6*$E4067-cost_fx*Inputs!$D$6-$F4067)+(1-MIN(1,$H$50*$C4067))*(1-MIN(1,Inputs!$G$6*$D4067)*churn_nonbuyers)*(ic*Inputs!$C$6+fee_wd*Inputs!$E$6*(1-$B4067)+fee_fx*Inputs!$D$6-cost_acc-cost_wd*Inputs!$E$6*(1-$B4067)-cost_fx*Inputs!$D$6))</f>
        <v>189446.854954004</v>
      </c>
      <c r="H4067" s="0" t="n">
        <f aca="false">12*Inputs!$B$7*(MIN(1,$H$51*$C4067)*(ic*Inputs!$C$7+pE+fee_fx*Inputs!$D$7-cost_acc-cost_wd*Inputs!$E$7*$E4067-cost_fx*Inputs!$D$7-$F4067)+(1-MIN(1,$H$51*$C4067))*(1-MIN(1,Inputs!$G$7*$D4067)*churn_nonbuyers)*(ic*Inputs!$C$7+fee_wd*Inputs!$E$7*(1-$B4067)+fee_fx*Inputs!$D$7-cost_acc-cost_wd*Inputs!$E$7*(1-$B4067)-cost_fx*Inputs!$D$7))</f>
        <v>388528.407331754</v>
      </c>
      <c r="I4067" s="0" t="n">
        <f aca="false">12*Inputs!$B$8*(MIN(1,$H$52*$C4067)*(ic*Inputs!$C$8+pT-cost_acc-cost_wd*Inputs!$E$8-cost_fx*Inputs!$D$8-cost_ins)+(1-MIN(1,$H$52*$C4067))*(1-MIN(1,Inputs!$G$8*$D4067)*churn_nonbuyers)*(ic*Inputs!$C$8+fee_wd*Inputs!$E$8*(1-$B4067)+fee_fx*Inputs!$D$8-cost_acc-cost_wd*Inputs!$E$8*(1-$B4067)-cost_fx*Inputs!$D$8))</f>
        <v>146423.981797491</v>
      </c>
      <c r="J4067" s="0" t="n">
        <f aca="false">G4067+H4067+I4067-fixed</f>
        <v>24399.2440832484</v>
      </c>
      <c r="K4067" s="0" t="n">
        <f aca="false">12*Inputs!$B$6*(1-MIN(1,Inputs!$G$6*$D4067)*churn_nonbuyers)*(ic*Inputs!$C$6+fee_wd*Inputs!$E$6*(1-$B4067)+fee_fx*Inputs!$D$6-cost_acc-cost_wd*Inputs!$E$6*(1-$B4067)-cost_fx*Inputs!$D$6)</f>
        <v>144891.800698075</v>
      </c>
      <c r="L4067" s="0" t="n">
        <f aca="false">12*Inputs!$B$7*(1-MIN(1,Inputs!$G$7*$D4067)*churn_nonbuyers)*(ic*Inputs!$C$7+fee_wd*Inputs!$E$7*(1-$B4067)+fee_fx*Inputs!$D$7-cost_acc-cost_wd*Inputs!$E$7*(1-$B4067)-cost_fx*Inputs!$D$7)</f>
        <v>343208.788162845</v>
      </c>
      <c r="M4067" s="0" t="n">
        <f aca="false">12*Inputs!$B$8*(1-MIN(1,Inputs!$G$8*$D4067)*churn_nonbuyers)*(ic*Inputs!$C$8+fee_wd*Inputs!$E$8*(1-$B4067)+fee_fx*Inputs!$D$8-cost_acc-cost_wd*Inputs!$E$8*(1-$B4067)-cost_fx*Inputs!$D$8)</f>
        <v>71111.6249110176</v>
      </c>
      <c r="N4067" s="0" t="n">
        <f aca="false">K4067+L4067+I4067-fixed</f>
        <v>-65475.4293415885</v>
      </c>
      <c r="O4067" s="0" t="n">
        <f aca="false">K4067+L4067+M4067-fixed</f>
        <v>-140787.786228062</v>
      </c>
      <c r="P4067" s="0" t="n">
        <f aca="false">12*Inputs!$B$6*(1-MIN(1,Inputs!$F$6*$D4067))*(ic*Inputs!$C$6+flat_fee-cost_acc-cost_wd*Inputs!$E$6*$E4067-cost_fx*Inputs!$D$6)+12*Inputs!$B$7*(1-MIN(1,Inputs!$F$7*$D4067))*(ic*Inputs!$C$7+flat_fee-cost_acc-cost_wd*Inputs!$E$7*$E4067-cost_fx*Inputs!$D$7)+12*Inputs!$B$8*(1-MIN(1,Inputs!$F$8*$D4067))*(ic*Inputs!$C$8+flat_fee-cost_acc-cost_wd*Inputs!$E$8*$E4067-cost_fx*Inputs!$D$8)-fixed</f>
        <v>-50567.1707221599</v>
      </c>
    </row>
    <row r="4068" customFormat="false" ht="15" hidden="false" customHeight="false" outlineLevel="0" collapsed="false">
      <c r="A4068" s="0" t="n">
        <v>4003</v>
      </c>
      <c r="B4068" s="0" t="n">
        <v>0.309782</v>
      </c>
      <c r="C4068" s="0" t="n">
        <v>0.815189</v>
      </c>
      <c r="D4068" s="0" t="n">
        <v>1.746473</v>
      </c>
      <c r="E4068" s="0" t="n">
        <v>1.109065</v>
      </c>
      <c r="F4068" s="0" t="n">
        <v>0.251601</v>
      </c>
      <c r="G4068" s="0" t="n">
        <f aca="false">12*Inputs!$B$6*(MIN(1,$H$50*$C4068)*(ic*Inputs!$C$6+pS+fee_fx*Inputs!$D$6-cost_acc-cost_wd*Inputs!$E$6*$E4068-cost_fx*Inputs!$D$6-$F4068)+(1-MIN(1,$H$50*$C4068))*(1-MIN(1,Inputs!$G$6*$D4068)*churn_nonbuyers)*(ic*Inputs!$C$6+fee_wd*Inputs!$E$6*(1-$B4068)+fee_fx*Inputs!$D$6-cost_acc-cost_wd*Inputs!$E$6*(1-$B4068)-cost_fx*Inputs!$D$6))</f>
        <v>187078.578868998</v>
      </c>
      <c r="H4068" s="0" t="n">
        <f aca="false">12*Inputs!$B$7*(MIN(1,$H$51*$C4068)*(ic*Inputs!$C$7+pE+fee_fx*Inputs!$D$7-cost_acc-cost_wd*Inputs!$E$7*$E4068-cost_fx*Inputs!$D$7-$F4068)+(1-MIN(1,$H$51*$C4068))*(1-MIN(1,Inputs!$G$7*$D4068)*churn_nonbuyers)*(ic*Inputs!$C$7+fee_wd*Inputs!$E$7*(1-$B4068)+fee_fx*Inputs!$D$7-cost_acc-cost_wd*Inputs!$E$7*(1-$B4068)-cost_fx*Inputs!$D$7))</f>
        <v>384904.579668261</v>
      </c>
      <c r="I4068" s="0" t="n">
        <f aca="false">12*Inputs!$B$8*(MIN(1,$H$52*$C4068)*(ic*Inputs!$C$8+pT-cost_acc-cost_wd*Inputs!$E$8-cost_fx*Inputs!$D$8-cost_ins)+(1-MIN(1,$H$52*$C4068))*(1-MIN(1,Inputs!$G$8*$D4068)*churn_nonbuyers)*(ic*Inputs!$C$8+fee_wd*Inputs!$E$8*(1-$B4068)+fee_fx*Inputs!$D$8-cost_acc-cost_wd*Inputs!$E$8*(1-$B4068)-cost_fx*Inputs!$D$8))</f>
        <v>117504.603216</v>
      </c>
      <c r="J4068" s="0" t="n">
        <f aca="false">G4068+H4068+I4068-fixed</f>
        <v>-10512.2382467414</v>
      </c>
      <c r="K4068" s="0" t="n">
        <f aca="false">12*Inputs!$B$6*(1-MIN(1,Inputs!$G$6*$D4068)*churn_nonbuyers)*(ic*Inputs!$C$6+fee_wd*Inputs!$E$6*(1-$B4068)+fee_fx*Inputs!$D$6-cost_acc-cost_wd*Inputs!$E$6*(1-$B4068)-cost_fx*Inputs!$D$6)</f>
        <v>143282.330631979</v>
      </c>
      <c r="L4068" s="0" t="n">
        <f aca="false">12*Inputs!$B$7*(1-MIN(1,Inputs!$G$7*$D4068)*churn_nonbuyers)*(ic*Inputs!$C$7+fee_wd*Inputs!$E$7*(1-$B4068)+fee_fx*Inputs!$D$7-cost_acc-cost_wd*Inputs!$E$7*(1-$B4068)-cost_fx*Inputs!$D$7)</f>
        <v>339803.286475188</v>
      </c>
      <c r="M4068" s="0" t="n">
        <f aca="false">12*Inputs!$B$8*(1-MIN(1,Inputs!$G$8*$D4068)*churn_nonbuyers)*(ic*Inputs!$C$8+fee_wd*Inputs!$E$8*(1-$B4068)+fee_fx*Inputs!$D$8-cost_acc-cost_wd*Inputs!$E$8*(1-$B4068)-cost_fx*Inputs!$D$8)</f>
        <v>0</v>
      </c>
      <c r="N4068" s="0" t="n">
        <f aca="false">K4068+L4068+I4068-fixed</f>
        <v>-99409.7796768332</v>
      </c>
      <c r="O4068" s="0" t="n">
        <f aca="false">K4068+L4068+M4068-fixed</f>
        <v>-216914.382892833</v>
      </c>
      <c r="P4068" s="0" t="n">
        <f aca="false">12*Inputs!$B$6*(1-MIN(1,Inputs!$F$6*$D4068))*(ic*Inputs!$C$6+flat_fee-cost_acc-cost_wd*Inputs!$E$6*$E4068-cost_fx*Inputs!$D$6)+12*Inputs!$B$7*(1-MIN(1,Inputs!$F$7*$D4068))*(ic*Inputs!$C$7+flat_fee-cost_acc-cost_wd*Inputs!$E$7*$E4068-cost_fx*Inputs!$D$7)+12*Inputs!$B$8*(1-MIN(1,Inputs!$F$8*$D4068))*(ic*Inputs!$C$8+flat_fee-cost_acc-cost_wd*Inputs!$E$8*$E4068-cost_fx*Inputs!$D$8)-fixed</f>
        <v>-378061.7272852</v>
      </c>
    </row>
    <row r="4069" customFormat="false" ht="15" hidden="false" customHeight="false" outlineLevel="0" collapsed="false">
      <c r="A4069" s="0" t="n">
        <v>4004</v>
      </c>
      <c r="B4069" s="0" t="n">
        <v>0.437154</v>
      </c>
      <c r="C4069" s="0" t="n">
        <v>0.899219</v>
      </c>
      <c r="D4069" s="0" t="n">
        <v>1.194309</v>
      </c>
      <c r="E4069" s="0" t="n">
        <v>1.042679</v>
      </c>
      <c r="F4069" s="0" t="n">
        <v>0.380443</v>
      </c>
      <c r="G4069" s="0" t="n">
        <f aca="false">12*Inputs!$B$6*(MIN(1,$H$50*$C4069)*(ic*Inputs!$C$6+pS+fee_fx*Inputs!$D$6-cost_acc-cost_wd*Inputs!$E$6*$E4069-cost_fx*Inputs!$D$6-$F4069)+(1-MIN(1,$H$50*$C4069))*(1-MIN(1,Inputs!$G$6*$D4069)*churn_nonbuyers)*(ic*Inputs!$C$6+fee_wd*Inputs!$E$6*(1-$B4069)+fee_fx*Inputs!$D$6-cost_acc-cost_wd*Inputs!$E$6*(1-$B4069)-cost_fx*Inputs!$D$6))</f>
        <v>178315.966553737</v>
      </c>
      <c r="H4069" s="0" t="n">
        <f aca="false">12*Inputs!$B$7*(MIN(1,$H$51*$C4069)*(ic*Inputs!$C$7+pE+fee_fx*Inputs!$D$7-cost_acc-cost_wd*Inputs!$E$7*$E4069-cost_fx*Inputs!$D$7-$F4069)+(1-MIN(1,$H$51*$C4069))*(1-MIN(1,Inputs!$G$7*$D4069)*churn_nonbuyers)*(ic*Inputs!$C$7+fee_wd*Inputs!$E$7*(1-$B4069)+fee_fx*Inputs!$D$7-cost_acc-cost_wd*Inputs!$E$7*(1-$B4069)-cost_fx*Inputs!$D$7))</f>
        <v>382237.130241054</v>
      </c>
      <c r="I4069" s="0" t="n">
        <f aca="false">12*Inputs!$B$8*(MIN(1,$H$52*$C4069)*(ic*Inputs!$C$8+pT-cost_acc-cost_wd*Inputs!$E$8-cost_fx*Inputs!$D$8-cost_ins)+(1-MIN(1,$H$52*$C4069))*(1-MIN(1,Inputs!$G$8*$D4069)*churn_nonbuyers)*(ic*Inputs!$C$8+fee_wd*Inputs!$E$8*(1-$B4069)+fee_fx*Inputs!$D$8-cost_acc-cost_wd*Inputs!$E$8*(1-$B4069)-cost_fx*Inputs!$D$8))</f>
        <v>148175.241906819</v>
      </c>
      <c r="J4069" s="0" t="n">
        <f aca="false">G4069+H4069+I4069-fixed</f>
        <v>8728.33870160976</v>
      </c>
      <c r="K4069" s="0" t="n">
        <f aca="false">12*Inputs!$B$6*(1-MIN(1,Inputs!$G$6*$D4069)*churn_nonbuyers)*(ic*Inputs!$C$6+fee_wd*Inputs!$E$6*(1-$B4069)+fee_fx*Inputs!$D$6-cost_acc-cost_wd*Inputs!$E$6*(1-$B4069)-cost_fx*Inputs!$D$6)</f>
        <v>130370.287367419</v>
      </c>
      <c r="L4069" s="0" t="n">
        <f aca="false">12*Inputs!$B$7*(1-MIN(1,Inputs!$G$7*$D4069)*churn_nonbuyers)*(ic*Inputs!$C$7+fee_wd*Inputs!$E$7*(1-$B4069)+fee_fx*Inputs!$D$7-cost_acc-cost_wd*Inputs!$E$7*(1-$B4069)-cost_fx*Inputs!$D$7)</f>
        <v>328058.921188452</v>
      </c>
      <c r="M4069" s="0" t="n">
        <f aca="false">12*Inputs!$B$8*(1-MIN(1,Inputs!$G$8*$D4069)*churn_nonbuyers)*(ic*Inputs!$C$8+fee_wd*Inputs!$E$8*(1-$B4069)+fee_fx*Inputs!$D$8-cost_acc-cost_wd*Inputs!$E$8*(1-$B4069)-cost_fx*Inputs!$D$8)</f>
        <v>50083.3454212896</v>
      </c>
      <c r="N4069" s="0" t="n">
        <f aca="false">K4069+L4069+I4069-fixed</f>
        <v>-93395.5495373103</v>
      </c>
      <c r="O4069" s="0" t="n">
        <f aca="false">K4069+L4069+M4069-fixed</f>
        <v>-191487.44602284</v>
      </c>
      <c r="P4069" s="0" t="n">
        <f aca="false">12*Inputs!$B$6*(1-MIN(1,Inputs!$F$6*$D4069))*(ic*Inputs!$C$6+flat_fee-cost_acc-cost_wd*Inputs!$E$6*$E4069-cost_fx*Inputs!$D$6)+12*Inputs!$B$7*(1-MIN(1,Inputs!$F$7*$D4069))*(ic*Inputs!$C$7+flat_fee-cost_acc-cost_wd*Inputs!$E$7*$E4069-cost_fx*Inputs!$D$7)+12*Inputs!$B$8*(1-MIN(1,Inputs!$F$8*$D4069))*(ic*Inputs!$C$8+flat_fee-cost_acc-cost_wd*Inputs!$E$8*$E4069-cost_fx*Inputs!$D$8)-fixed</f>
        <v>-55551.31443736</v>
      </c>
    </row>
    <row r="4070" customFormat="false" ht="15" hidden="false" customHeight="false" outlineLevel="0" collapsed="false">
      <c r="A4070" s="0" t="n">
        <v>4005</v>
      </c>
      <c r="B4070" s="0" t="n">
        <v>0.246975</v>
      </c>
      <c r="C4070" s="0" t="n">
        <v>0.837388</v>
      </c>
      <c r="D4070" s="0" t="n">
        <v>0.710666</v>
      </c>
      <c r="E4070" s="0" t="n">
        <v>1.375264</v>
      </c>
      <c r="F4070" s="0" t="n">
        <v>0.378485</v>
      </c>
      <c r="G4070" s="0" t="n">
        <f aca="false">12*Inputs!$B$6*(MIN(1,$H$50*$C4070)*(ic*Inputs!$C$6+pS+fee_fx*Inputs!$D$6-cost_acc-cost_wd*Inputs!$E$6*$E4070-cost_fx*Inputs!$D$6-$F4070)+(1-MIN(1,$H$50*$C4070))*(1-MIN(1,Inputs!$G$6*$D4070)*churn_nonbuyers)*(ic*Inputs!$C$6+fee_wd*Inputs!$E$6*(1-$B4070)+fee_fx*Inputs!$D$6-cost_acc-cost_wd*Inputs!$E$6*(1-$B4070)-cost_fx*Inputs!$D$6))</f>
        <v>196411.755546999</v>
      </c>
      <c r="H4070" s="0" t="n">
        <f aca="false">12*Inputs!$B$7*(MIN(1,$H$51*$C4070)*(ic*Inputs!$C$7+pE+fee_fx*Inputs!$D$7-cost_acc-cost_wd*Inputs!$E$7*$E4070-cost_fx*Inputs!$D$7-$F4070)+(1-MIN(1,$H$51*$C4070))*(1-MIN(1,Inputs!$G$7*$D4070)*churn_nonbuyers)*(ic*Inputs!$C$7+fee_wd*Inputs!$E$7*(1-$B4070)+fee_fx*Inputs!$D$7-cost_acc-cost_wd*Inputs!$E$7*(1-$B4070)-cost_fx*Inputs!$D$7))</f>
        <v>367630.380133752</v>
      </c>
      <c r="I4070" s="0" t="n">
        <f aca="false">12*Inputs!$B$8*(MIN(1,$H$52*$C4070)*(ic*Inputs!$C$8+pT-cost_acc-cost_wd*Inputs!$E$8-cost_fx*Inputs!$D$8-cost_ins)+(1-MIN(1,$H$52*$C4070))*(1-MIN(1,Inputs!$G$8*$D4070)*churn_nonbuyers)*(ic*Inputs!$C$8+fee_wd*Inputs!$E$8*(1-$B4070)+fee_fx*Inputs!$D$8-cost_acc-cost_wd*Inputs!$E$8*(1-$B4070)-cost_fx*Inputs!$D$8))</f>
        <v>186118.143305455</v>
      </c>
      <c r="J4070" s="0" t="n">
        <f aca="false">G4070+H4070+I4070-fixed</f>
        <v>50160.2789862059</v>
      </c>
      <c r="K4070" s="0" t="n">
        <f aca="false">12*Inputs!$B$6*(1-MIN(1,Inputs!$G$6*$D4070)*churn_nonbuyers)*(ic*Inputs!$C$6+fee_wd*Inputs!$E$6*(1-$B4070)+fee_fx*Inputs!$D$6-cost_acc-cost_wd*Inputs!$E$6*(1-$B4070)-cost_fx*Inputs!$D$6)</f>
        <v>160135.80721452</v>
      </c>
      <c r="L4070" s="0" t="n">
        <f aca="false">12*Inputs!$B$7*(1-MIN(1,Inputs!$G$7*$D4070)*churn_nonbuyers)*(ic*Inputs!$C$7+fee_wd*Inputs!$E$7*(1-$B4070)+fee_fx*Inputs!$D$7-cost_acc-cost_wd*Inputs!$E$7*(1-$B4070)-cost_fx*Inputs!$D$7)</f>
        <v>359797.616360712</v>
      </c>
      <c r="M4070" s="0" t="n">
        <f aca="false">12*Inputs!$B$8*(1-MIN(1,Inputs!$G$8*$D4070)*churn_nonbuyers)*(ic*Inputs!$C$8+fee_wd*Inputs!$E$8*(1-$B4070)+fee_fx*Inputs!$D$8-cost_acc-cost_wd*Inputs!$E$8*(1-$B4070)-cost_fx*Inputs!$D$8)</f>
        <v>158069.59462776</v>
      </c>
      <c r="N4070" s="0" t="n">
        <f aca="false">K4070+L4070+I4070-fixed</f>
        <v>6051.56688068656</v>
      </c>
      <c r="O4070" s="0" t="n">
        <f aca="false">K4070+L4070+M4070-fixed</f>
        <v>-21996.981797008</v>
      </c>
      <c r="P4070" s="0" t="n">
        <f aca="false">12*Inputs!$B$6*(1-MIN(1,Inputs!$F$6*$D4070))*(ic*Inputs!$C$6+flat_fee-cost_acc-cost_wd*Inputs!$E$6*$E4070-cost_fx*Inputs!$D$6)+12*Inputs!$B$7*(1-MIN(1,Inputs!$F$7*$D4070))*(ic*Inputs!$C$7+flat_fee-cost_acc-cost_wd*Inputs!$E$7*$E4070-cost_fx*Inputs!$D$7)+12*Inputs!$B$8*(1-MIN(1,Inputs!$F$8*$D4070))*(ic*Inputs!$C$8+flat_fee-cost_acc-cost_wd*Inputs!$E$8*$E4070-cost_fx*Inputs!$D$8)-fixed</f>
        <v>45463.10374976</v>
      </c>
    </row>
    <row r="4071" customFormat="false" ht="15" hidden="false" customHeight="false" outlineLevel="0" collapsed="false">
      <c r="A4071" s="0" t="n">
        <v>4006</v>
      </c>
      <c r="B4071" s="0" t="n">
        <v>0.164039</v>
      </c>
      <c r="C4071" s="0" t="n">
        <v>1.130777</v>
      </c>
      <c r="D4071" s="0" t="n">
        <v>0.740609</v>
      </c>
      <c r="E4071" s="0" t="n">
        <v>1.147909</v>
      </c>
      <c r="F4071" s="0" t="n">
        <v>0.165587</v>
      </c>
      <c r="G4071" s="0" t="n">
        <f aca="false">12*Inputs!$B$6*(MIN(1,$H$50*$C4071)*(ic*Inputs!$C$6+pS+fee_fx*Inputs!$D$6-cost_acc-cost_wd*Inputs!$E$6*$E4071-cost_fx*Inputs!$D$6-$F4071)+(1-MIN(1,$H$50*$C4071))*(1-MIN(1,Inputs!$G$6*$D4071)*churn_nonbuyers)*(ic*Inputs!$C$6+fee_wd*Inputs!$E$6*(1-$B4071)+fee_fx*Inputs!$D$6-cost_acc-cost_wd*Inputs!$E$6*(1-$B4071)-cost_fx*Inputs!$D$6))</f>
        <v>230825.509335045</v>
      </c>
      <c r="H4071" s="0" t="n">
        <f aca="false">12*Inputs!$B$7*(MIN(1,$H$51*$C4071)*(ic*Inputs!$C$7+pE+fee_fx*Inputs!$D$7-cost_acc-cost_wd*Inputs!$E$7*$E4071-cost_fx*Inputs!$D$7-$F4071)+(1-MIN(1,$H$51*$C4071))*(1-MIN(1,Inputs!$G$7*$D4071)*churn_nonbuyers)*(ic*Inputs!$C$7+fee_wd*Inputs!$E$7*(1-$B4071)+fee_fx*Inputs!$D$7-cost_acc-cost_wd*Inputs!$E$7*(1-$B4071)-cost_fx*Inputs!$D$7))</f>
        <v>420072.566808326</v>
      </c>
      <c r="I4071" s="0" t="n">
        <f aca="false">12*Inputs!$B$8*(MIN(1,$H$52*$C4071)*(ic*Inputs!$C$8+pT-cost_acc-cost_wd*Inputs!$E$8-cost_fx*Inputs!$D$8-cost_ins)+(1-MIN(1,$H$52*$C4071))*(1-MIN(1,Inputs!$G$8*$D4071)*churn_nonbuyers)*(ic*Inputs!$C$8+fee_wd*Inputs!$E$8*(1-$B4071)+fee_fx*Inputs!$D$8-cost_acc-cost_wd*Inputs!$E$8*(1-$B4071)-cost_fx*Inputs!$D$8))</f>
        <v>194970.594452508</v>
      </c>
      <c r="J4071" s="0" t="n">
        <f aca="false">G4071+H4071+I4071-fixed</f>
        <v>145868.670595878</v>
      </c>
      <c r="K4071" s="0" t="n">
        <f aca="false">12*Inputs!$B$6*(1-MIN(1,Inputs!$G$6*$D4071)*churn_nonbuyers)*(ic*Inputs!$C$6+fee_wd*Inputs!$E$6*(1-$B4071)+fee_fx*Inputs!$D$6-cost_acc-cost_wd*Inputs!$E$6*(1-$B4071)-cost_fx*Inputs!$D$6)</f>
        <v>171387.764350207</v>
      </c>
      <c r="L4071" s="0" t="n">
        <f aca="false">12*Inputs!$B$7*(1-MIN(1,Inputs!$G$7*$D4071)*churn_nonbuyers)*(ic*Inputs!$C$7+fee_wd*Inputs!$E$7*(1-$B4071)+fee_fx*Inputs!$D$7-cost_acc-cost_wd*Inputs!$E$7*(1-$B4071)-cost_fx*Inputs!$D$7)</f>
        <v>371144.808978124</v>
      </c>
      <c r="M4071" s="0" t="n">
        <f aca="false">12*Inputs!$B$8*(1-MIN(1,Inputs!$G$8*$D4071)*churn_nonbuyers)*(ic*Inputs!$C$8+fee_wd*Inputs!$E$8*(1-$B4071)+fee_fx*Inputs!$D$8-cost_acc-cost_wd*Inputs!$E$8*(1-$B4071)-cost_fx*Inputs!$D$8)</f>
        <v>153393.806007634</v>
      </c>
      <c r="N4071" s="0" t="n">
        <f aca="false">K4071+L4071+I4071-fixed</f>
        <v>37503.1677808394</v>
      </c>
      <c r="O4071" s="0" t="n">
        <f aca="false">K4071+L4071+M4071-fixed</f>
        <v>-4073.62066403497</v>
      </c>
      <c r="P4071" s="0" t="n">
        <f aca="false">12*Inputs!$B$6*(1-MIN(1,Inputs!$F$6*$D4071))*(ic*Inputs!$C$6+flat_fee-cost_acc-cost_wd*Inputs!$E$6*$E4071-cost_fx*Inputs!$D$6)+12*Inputs!$B$7*(1-MIN(1,Inputs!$F$7*$D4071))*(ic*Inputs!$C$7+flat_fee-cost_acc-cost_wd*Inputs!$E$7*$E4071-cost_fx*Inputs!$D$7)+12*Inputs!$B$8*(1-MIN(1,Inputs!$F$8*$D4071))*(ic*Inputs!$C$8+flat_fee-cost_acc-cost_wd*Inputs!$E$8*$E4071-cost_fx*Inputs!$D$8)-fixed</f>
        <v>143645.25662744</v>
      </c>
    </row>
    <row r="4072" customFormat="false" ht="15" hidden="false" customHeight="false" outlineLevel="0" collapsed="false">
      <c r="A4072" s="0" t="n">
        <v>4007</v>
      </c>
      <c r="B4072" s="0" t="n">
        <v>0.325179</v>
      </c>
      <c r="C4072" s="0" t="n">
        <v>0.706046</v>
      </c>
      <c r="D4072" s="0" t="n">
        <v>0.855779</v>
      </c>
      <c r="E4072" s="0" t="n">
        <v>1.252885</v>
      </c>
      <c r="F4072" s="0" t="n">
        <v>0.108128</v>
      </c>
      <c r="G4072" s="0" t="n">
        <f aca="false">12*Inputs!$B$6*(MIN(1,$H$50*$C4072)*(ic*Inputs!$C$6+pS+fee_fx*Inputs!$D$6-cost_acc-cost_wd*Inputs!$E$6*$E4072-cost_fx*Inputs!$D$6-$F4072)+(1-MIN(1,$H$50*$C4072))*(1-MIN(1,Inputs!$G$6*$D4072)*churn_nonbuyers)*(ic*Inputs!$C$6+fee_wd*Inputs!$E$6*(1-$B4072)+fee_fx*Inputs!$D$6-cost_acc-cost_wd*Inputs!$E$6*(1-$B4072)-cost_fx*Inputs!$D$6))</f>
        <v>185803.429817567</v>
      </c>
      <c r="H4072" s="0" t="n">
        <f aca="false">12*Inputs!$B$7*(MIN(1,$H$51*$C4072)*(ic*Inputs!$C$7+pE+fee_fx*Inputs!$D$7-cost_acc-cost_wd*Inputs!$E$7*$E4072-cost_fx*Inputs!$D$7-$F4072)+(1-MIN(1,$H$51*$C4072))*(1-MIN(1,Inputs!$G$7*$D4072)*churn_nonbuyers)*(ic*Inputs!$C$7+fee_wd*Inputs!$E$7*(1-$B4072)+fee_fx*Inputs!$D$7-cost_acc-cost_wd*Inputs!$E$7*(1-$B4072)-cost_fx*Inputs!$D$7))</f>
        <v>378328.705816832</v>
      </c>
      <c r="I4072" s="0" t="n">
        <f aca="false">12*Inputs!$B$8*(MIN(1,$H$52*$C4072)*(ic*Inputs!$C$8+pT-cost_acc-cost_wd*Inputs!$E$8-cost_fx*Inputs!$D$8-cost_ins)+(1-MIN(1,$H$52*$C4072))*(1-MIN(1,Inputs!$G$8*$D4072)*churn_nonbuyers)*(ic*Inputs!$C$8+fee_wd*Inputs!$E$8*(1-$B4072)+fee_fx*Inputs!$D$8-cost_acc-cost_wd*Inputs!$E$8*(1-$B4072)-cost_fx*Inputs!$D$8))</f>
        <v>164797.676954521</v>
      </c>
      <c r="J4072" s="0" t="n">
        <f aca="false">G4072+H4072+I4072-fixed</f>
        <v>28929.8125889209</v>
      </c>
      <c r="K4072" s="0" t="n">
        <f aca="false">12*Inputs!$B$6*(1-MIN(1,Inputs!$G$6*$D4072)*churn_nonbuyers)*(ic*Inputs!$C$6+fee_wd*Inputs!$E$6*(1-$B4072)+fee_fx*Inputs!$D$6-cost_acc-cost_wd*Inputs!$E$6*(1-$B4072)-cost_fx*Inputs!$D$6)</f>
        <v>148151.597467975</v>
      </c>
      <c r="L4072" s="0" t="n">
        <f aca="false">12*Inputs!$B$7*(1-MIN(1,Inputs!$G$7*$D4072)*churn_nonbuyers)*(ic*Inputs!$C$7+fee_wd*Inputs!$E$7*(1-$B4072)+fee_fx*Inputs!$D$7-cost_acc-cost_wd*Inputs!$E$7*(1-$B4072)-cost_fx*Inputs!$D$7)</f>
        <v>347224.896688785</v>
      </c>
      <c r="M4072" s="0" t="n">
        <f aca="false">12*Inputs!$B$8*(1-MIN(1,Inputs!$G$8*$D4072)*churn_nonbuyers)*(ic*Inputs!$C$8+fee_wd*Inputs!$E$8*(1-$B4072)+fee_fx*Inputs!$D$8-cost_acc-cost_wd*Inputs!$E$8*(1-$B4072)-cost_fx*Inputs!$D$8)</f>
        <v>124613.275757218</v>
      </c>
      <c r="N4072" s="0" t="n">
        <f aca="false">K4072+L4072+I4072-fixed</f>
        <v>-39825.8288887184</v>
      </c>
      <c r="O4072" s="0" t="n">
        <f aca="false">K4072+L4072+M4072-fixed</f>
        <v>-80010.2300860221</v>
      </c>
      <c r="P4072" s="0" t="n">
        <f aca="false">12*Inputs!$B$6*(1-MIN(1,Inputs!$F$6*$D4072))*(ic*Inputs!$C$6+flat_fee-cost_acc-cost_wd*Inputs!$E$6*$E4072-cost_fx*Inputs!$D$6)+12*Inputs!$B$7*(1-MIN(1,Inputs!$F$7*$D4072))*(ic*Inputs!$C$7+flat_fee-cost_acc-cost_wd*Inputs!$E$7*$E4072-cost_fx*Inputs!$D$7)+12*Inputs!$B$8*(1-MIN(1,Inputs!$F$8*$D4072))*(ic*Inputs!$C$8+flat_fee-cost_acc-cost_wd*Inputs!$E$8*$E4072-cost_fx*Inputs!$D$8)-fixed</f>
        <v>33802.8214676001</v>
      </c>
    </row>
    <row r="4073" customFormat="false" ht="15" hidden="false" customHeight="false" outlineLevel="0" collapsed="false">
      <c r="A4073" s="0" t="n">
        <v>4008</v>
      </c>
      <c r="B4073" s="0" t="n">
        <v>0.093546</v>
      </c>
      <c r="C4073" s="0" t="n">
        <v>0.789634</v>
      </c>
      <c r="D4073" s="0" t="n">
        <v>0.890687</v>
      </c>
      <c r="E4073" s="0" t="n">
        <v>1.085865</v>
      </c>
      <c r="F4073" s="0" t="n">
        <v>0.067959</v>
      </c>
      <c r="G4073" s="0" t="n">
        <f aca="false">12*Inputs!$B$6*(MIN(1,$H$50*$C4073)*(ic*Inputs!$C$6+pS+fee_fx*Inputs!$D$6-cost_acc-cost_wd*Inputs!$E$6*$E4073-cost_fx*Inputs!$D$6-$F4073)+(1-MIN(1,$H$50*$C4073))*(1-MIN(1,Inputs!$G$6*$D4073)*churn_nonbuyers)*(ic*Inputs!$C$6+fee_wd*Inputs!$E$6*(1-$B4073)+fee_fx*Inputs!$D$6-cost_acc-cost_wd*Inputs!$E$6*(1-$B4073)-cost_fx*Inputs!$D$6))</f>
        <v>223633.8046479</v>
      </c>
      <c r="H4073" s="0" t="n">
        <f aca="false">12*Inputs!$B$7*(MIN(1,$H$51*$C4073)*(ic*Inputs!$C$7+pE+fee_fx*Inputs!$D$7-cost_acc-cost_wd*Inputs!$E$7*$E4073-cost_fx*Inputs!$D$7-$F4073)+(1-MIN(1,$H$51*$C4073))*(1-MIN(1,Inputs!$G$7*$D4073)*churn_nonbuyers)*(ic*Inputs!$C$7+fee_wd*Inputs!$E$7*(1-$B4073)+fee_fx*Inputs!$D$7-cost_acc-cost_wd*Inputs!$E$7*(1-$B4073)-cost_fx*Inputs!$D$7))</f>
        <v>420985.886734412</v>
      </c>
      <c r="I4073" s="0" t="n">
        <f aca="false">12*Inputs!$B$8*(MIN(1,$H$52*$C4073)*(ic*Inputs!$C$8+pT-cost_acc-cost_wd*Inputs!$E$8-cost_fx*Inputs!$D$8-cost_ins)+(1-MIN(1,$H$52*$C4073))*(1-MIN(1,Inputs!$G$8*$D4073)*churn_nonbuyers)*(ic*Inputs!$C$8+fee_wd*Inputs!$E$8*(1-$B4073)+fee_fx*Inputs!$D$8-cost_acc-cost_wd*Inputs!$E$8*(1-$B4073)-cost_fx*Inputs!$D$8))</f>
        <v>168030.773833206</v>
      </c>
      <c r="J4073" s="0" t="n">
        <f aca="false">G4073+H4073+I4073-fixed</f>
        <v>112650.465215519</v>
      </c>
      <c r="K4073" s="0" t="n">
        <f aca="false">12*Inputs!$B$6*(1-MIN(1,Inputs!$G$6*$D4073)*churn_nonbuyers)*(ic*Inputs!$C$6+fee_wd*Inputs!$E$6*(1-$B4073)+fee_fx*Inputs!$D$6-cost_acc-cost_wd*Inputs!$E$6*(1-$B4073)-cost_fx*Inputs!$D$6)</f>
        <v>179751.156523934</v>
      </c>
      <c r="L4073" s="0" t="n">
        <f aca="false">12*Inputs!$B$7*(1-MIN(1,Inputs!$G$7*$D4073)*churn_nonbuyers)*(ic*Inputs!$C$7+fee_wd*Inputs!$E$7*(1-$B4073)+fee_fx*Inputs!$D$7-cost_acc-cost_wd*Inputs!$E$7*(1-$B4073)-cost_fx*Inputs!$D$7)</f>
        <v>379315.569338361</v>
      </c>
      <c r="M4073" s="0" t="n">
        <f aca="false">12*Inputs!$B$8*(1-MIN(1,Inputs!$G$8*$D4073)*churn_nonbuyers)*(ic*Inputs!$C$8+fee_wd*Inputs!$E$8*(1-$B4073)+fee_fx*Inputs!$D$8-cost_acc-cost_wd*Inputs!$E$8*(1-$B4073)-cost_fx*Inputs!$D$8)</f>
        <v>121205.185165027</v>
      </c>
      <c r="N4073" s="0" t="n">
        <f aca="false">K4073+L4073+I4073-fixed</f>
        <v>27097.4996955015</v>
      </c>
      <c r="O4073" s="0" t="n">
        <f aca="false">K4073+L4073+M4073-fixed</f>
        <v>-19728.0889726777</v>
      </c>
      <c r="P4073" s="0" t="n">
        <f aca="false">12*Inputs!$B$6*(1-MIN(1,Inputs!$F$6*$D4073))*(ic*Inputs!$C$6+flat_fee-cost_acc-cost_wd*Inputs!$E$6*$E4073-cost_fx*Inputs!$D$6)+12*Inputs!$B$7*(1-MIN(1,Inputs!$F$7*$D4073))*(ic*Inputs!$C$7+flat_fee-cost_acc-cost_wd*Inputs!$E$7*$E4073-cost_fx*Inputs!$D$7)+12*Inputs!$B$8*(1-MIN(1,Inputs!$F$8*$D4073))*(ic*Inputs!$C$8+flat_fee-cost_acc-cost_wd*Inputs!$E$8*$E4073-cost_fx*Inputs!$D$8)-fixed</f>
        <v>92770.3028852001</v>
      </c>
    </row>
    <row r="4074" customFormat="false" ht="15" hidden="false" customHeight="false" outlineLevel="0" collapsed="false">
      <c r="A4074" s="0" t="n">
        <v>4009</v>
      </c>
      <c r="B4074" s="0" t="n">
        <v>0.336334</v>
      </c>
      <c r="C4074" s="0" t="n">
        <v>0.761881</v>
      </c>
      <c r="D4074" s="0" t="n">
        <v>1.082653</v>
      </c>
      <c r="E4074" s="0" t="n">
        <v>1.237218</v>
      </c>
      <c r="F4074" s="0" t="n">
        <v>0.125513</v>
      </c>
      <c r="G4074" s="0" t="n">
        <f aca="false">12*Inputs!$B$6*(MIN(1,$H$50*$C4074)*(ic*Inputs!$C$6+pS+fee_fx*Inputs!$D$6-cost_acc-cost_wd*Inputs!$E$6*$E4074-cost_fx*Inputs!$D$6-$F4074)+(1-MIN(1,$H$50*$C4074))*(1-MIN(1,Inputs!$G$6*$D4074)*churn_nonbuyers)*(ic*Inputs!$C$6+fee_wd*Inputs!$E$6*(1-$B4074)+fee_fx*Inputs!$D$6-cost_acc-cost_wd*Inputs!$E$6*(1-$B4074)-cost_fx*Inputs!$D$6))</f>
        <v>185675.366019691</v>
      </c>
      <c r="H4074" s="0" t="n">
        <f aca="false">12*Inputs!$B$7*(MIN(1,$H$51*$C4074)*(ic*Inputs!$C$7+pE+fee_fx*Inputs!$D$7-cost_acc-cost_wd*Inputs!$E$7*$E4074-cost_fx*Inputs!$D$7-$F4074)+(1-MIN(1,$H$51*$C4074))*(1-MIN(1,Inputs!$G$7*$D4074)*churn_nonbuyers)*(ic*Inputs!$C$7+fee_wd*Inputs!$E$7*(1-$B4074)+fee_fx*Inputs!$D$7-cost_acc-cost_wd*Inputs!$E$7*(1-$B4074)-cost_fx*Inputs!$D$7))</f>
        <v>378633.693687538</v>
      </c>
      <c r="I4074" s="0" t="n">
        <f aca="false">12*Inputs!$B$8*(MIN(1,$H$52*$C4074)*(ic*Inputs!$C$8+pT-cost_acc-cost_wd*Inputs!$E$8-cost_fx*Inputs!$D$8-cost_ins)+(1-MIN(1,$H$52*$C4074))*(1-MIN(1,Inputs!$G$8*$D4074)*churn_nonbuyers)*(ic*Inputs!$C$8+fee_wd*Inputs!$E$8*(1-$B4074)+fee_fx*Inputs!$D$8-cost_acc-cost_wd*Inputs!$E$8*(1-$B4074)-cost_fx*Inputs!$D$8))</f>
        <v>144880.755053574</v>
      </c>
      <c r="J4074" s="0" t="n">
        <f aca="false">G4074+H4074+I4074-fixed</f>
        <v>9189.81476080278</v>
      </c>
      <c r="K4074" s="0" t="n">
        <f aca="false">12*Inputs!$B$6*(1-MIN(1,Inputs!$G$6*$D4074)*churn_nonbuyers)*(ic*Inputs!$C$6+fee_wd*Inputs!$E$6*(1-$B4074)+fee_fx*Inputs!$D$6-cost_acc-cost_wd*Inputs!$E$6*(1-$B4074)-cost_fx*Inputs!$D$6)</f>
        <v>144876.519461534</v>
      </c>
      <c r="L4074" s="0" t="n">
        <f aca="false">12*Inputs!$B$7*(1-MIN(1,Inputs!$G$7*$D4074)*churn_nonbuyers)*(ic*Inputs!$C$7+fee_wd*Inputs!$E$7*(1-$B4074)+fee_fx*Inputs!$D$7-cost_acc-cost_wd*Inputs!$E$7*(1-$B4074)-cost_fx*Inputs!$D$7)</f>
        <v>343245.187932921</v>
      </c>
      <c r="M4074" s="0" t="n">
        <f aca="false">12*Inputs!$B$8*(1-MIN(1,Inputs!$G$8*$D4074)*churn_nonbuyers)*(ic*Inputs!$C$8+fee_wd*Inputs!$E$8*(1-$B4074)+fee_fx*Inputs!$D$8-cost_acc-cost_wd*Inputs!$E$8*(1-$B4074)-cost_fx*Inputs!$D$8)</f>
        <v>75126.2798338272</v>
      </c>
      <c r="N4074" s="0" t="n">
        <f aca="false">K4074+L4074+I4074-fixed</f>
        <v>-66997.5375519709</v>
      </c>
      <c r="O4074" s="0" t="n">
        <f aca="false">K4074+L4074+M4074-fixed</f>
        <v>-136752.012771718</v>
      </c>
      <c r="P4074" s="0" t="n">
        <f aca="false">12*Inputs!$B$6*(1-MIN(1,Inputs!$F$6*$D4074))*(ic*Inputs!$C$6+flat_fee-cost_acc-cost_wd*Inputs!$E$6*$E4074-cost_fx*Inputs!$D$6)+12*Inputs!$B$7*(1-MIN(1,Inputs!$F$7*$D4074))*(ic*Inputs!$C$7+flat_fee-cost_acc-cost_wd*Inputs!$E$7*$E4074-cost_fx*Inputs!$D$7)+12*Inputs!$B$8*(1-MIN(1,Inputs!$F$8*$D4074))*(ic*Inputs!$C$8+flat_fee-cost_acc-cost_wd*Inputs!$E$8*$E4074-cost_fx*Inputs!$D$8)-fixed</f>
        <v>-73910.88993904</v>
      </c>
    </row>
    <row r="4075" customFormat="false" ht="15" hidden="false" customHeight="false" outlineLevel="0" collapsed="false">
      <c r="A4075" s="0" t="n">
        <v>4010</v>
      </c>
      <c r="B4075" s="0" t="n">
        <v>0.34837</v>
      </c>
      <c r="C4075" s="0" t="n">
        <v>0.877238</v>
      </c>
      <c r="D4075" s="0" t="n">
        <v>0.740224</v>
      </c>
      <c r="E4075" s="0" t="n">
        <v>1.117908</v>
      </c>
      <c r="F4075" s="0" t="n">
        <v>0.203018</v>
      </c>
      <c r="G4075" s="0" t="n">
        <f aca="false">12*Inputs!$B$6*(MIN(1,$H$50*$C4075)*(ic*Inputs!$C$6+pS+fee_fx*Inputs!$D$6-cost_acc-cost_wd*Inputs!$E$6*$E4075-cost_fx*Inputs!$D$6-$F4075)+(1-MIN(1,$H$50*$C4075))*(1-MIN(1,Inputs!$G$6*$D4075)*churn_nonbuyers)*(ic*Inputs!$C$6+fee_wd*Inputs!$E$6*(1-$B4075)+fee_fx*Inputs!$D$6-cost_acc-cost_wd*Inputs!$E$6*(1-$B4075)-cost_fx*Inputs!$D$6))</f>
        <v>193584.205543006</v>
      </c>
      <c r="H4075" s="0" t="n">
        <f aca="false">12*Inputs!$B$7*(MIN(1,$H$51*$C4075)*(ic*Inputs!$C$7+pE+fee_fx*Inputs!$D$7-cost_acc-cost_wd*Inputs!$E$7*$E4075-cost_fx*Inputs!$D$7-$F4075)+(1-MIN(1,$H$51*$C4075))*(1-MIN(1,Inputs!$G$7*$D4075)*churn_nonbuyers)*(ic*Inputs!$C$7+fee_wd*Inputs!$E$7*(1-$B4075)+fee_fx*Inputs!$D$7-cost_acc-cost_wd*Inputs!$E$7*(1-$B4075)-cost_fx*Inputs!$D$7))</f>
        <v>393398.477579152</v>
      </c>
      <c r="I4075" s="0" t="n">
        <f aca="false">12*Inputs!$B$8*(MIN(1,$H$52*$C4075)*(ic*Inputs!$C$8+pT-cost_acc-cost_wd*Inputs!$E$8-cost_fx*Inputs!$D$8-cost_ins)+(1-MIN(1,$H$52*$C4075))*(1-MIN(1,Inputs!$G$8*$D4075)*churn_nonbuyers)*(ic*Inputs!$C$8+fee_wd*Inputs!$E$8*(1-$B4075)+fee_fx*Inputs!$D$8-cost_acc-cost_wd*Inputs!$E$8*(1-$B4075)-cost_fx*Inputs!$D$8))</f>
        <v>184036.169157754</v>
      </c>
      <c r="J4075" s="0" t="n">
        <f aca="false">G4075+H4075+I4075-fixed</f>
        <v>71018.8522799129</v>
      </c>
      <c r="K4075" s="0" t="n">
        <f aca="false">12*Inputs!$B$6*(1-MIN(1,Inputs!$G$6*$D4075)*churn_nonbuyers)*(ic*Inputs!$C$6+fee_wd*Inputs!$E$6*(1-$B4075)+fee_fx*Inputs!$D$6-cost_acc-cost_wd*Inputs!$E$6*(1-$B4075)-cost_fx*Inputs!$D$6)</f>
        <v>145829.939291136</v>
      </c>
      <c r="L4075" s="0" t="n">
        <f aca="false">12*Inputs!$B$7*(1-MIN(1,Inputs!$G$7*$D4075)*churn_nonbuyers)*(ic*Inputs!$C$7+fee_wd*Inputs!$E$7*(1-$B4075)+fee_fx*Inputs!$D$7-cost_acc-cost_wd*Inputs!$E$7*(1-$B4075)-cost_fx*Inputs!$D$7)</f>
        <v>345194.976822682</v>
      </c>
      <c r="M4075" s="0" t="n">
        <f aca="false">12*Inputs!$B$8*(1-MIN(1,Inputs!$G$8*$D4075)*churn_nonbuyers)*(ic*Inputs!$C$8+fee_wd*Inputs!$E$8*(1-$B4075)+fee_fx*Inputs!$D$8-cost_acc-cost_wd*Inputs!$E$8*(1-$B4075)-cost_fx*Inputs!$D$8)</f>
        <v>149216.354131968</v>
      </c>
      <c r="N4075" s="0" t="n">
        <f aca="false">K4075+L4075+I4075-fixed</f>
        <v>-24938.914728428</v>
      </c>
      <c r="O4075" s="0" t="n">
        <f aca="false">K4075+L4075+M4075-fixed</f>
        <v>-59758.7297542144</v>
      </c>
      <c r="P4075" s="0" t="n">
        <f aca="false">12*Inputs!$B$6*(1-MIN(1,Inputs!$F$6*$D4075))*(ic*Inputs!$C$6+flat_fee-cost_acc-cost_wd*Inputs!$E$6*$E4075-cost_fx*Inputs!$D$6)+12*Inputs!$B$7*(1-MIN(1,Inputs!$F$7*$D4075))*(ic*Inputs!$C$7+flat_fee-cost_acc-cost_wd*Inputs!$E$7*$E4075-cost_fx*Inputs!$D$7)+12*Inputs!$B$8*(1-MIN(1,Inputs!$F$8*$D4075))*(ic*Inputs!$C$8+flat_fee-cost_acc-cost_wd*Inputs!$E$8*$E4075-cost_fx*Inputs!$D$8)-fixed</f>
        <v>158679.58366208</v>
      </c>
    </row>
    <row r="4076" customFormat="false" ht="15" hidden="false" customHeight="false" outlineLevel="0" collapsed="false">
      <c r="A4076" s="0" t="n">
        <v>4011</v>
      </c>
      <c r="B4076" s="0" t="n">
        <v>0.105484</v>
      </c>
      <c r="C4076" s="0" t="n">
        <v>1.074989</v>
      </c>
      <c r="D4076" s="0" t="n">
        <v>1.56987</v>
      </c>
      <c r="E4076" s="0" t="n">
        <v>1.227119</v>
      </c>
      <c r="F4076" s="0" t="n">
        <v>0.274416</v>
      </c>
      <c r="G4076" s="0" t="n">
        <f aca="false">12*Inputs!$B$6*(MIN(1,$H$50*$C4076)*(ic*Inputs!$C$6+pS+fee_fx*Inputs!$D$6-cost_acc-cost_wd*Inputs!$E$6*$E4076-cost_fx*Inputs!$D$6-$F4076)+(1-MIN(1,$H$50*$C4076))*(1-MIN(1,Inputs!$G$6*$D4076)*churn_nonbuyers)*(ic*Inputs!$C$6+fee_wd*Inputs!$E$6*(1-$B4076)+fee_fx*Inputs!$D$6-cost_acc-cost_wd*Inputs!$E$6*(1-$B4076)-cost_fx*Inputs!$D$6))</f>
        <v>223592.74333826</v>
      </c>
      <c r="H4076" s="0" t="n">
        <f aca="false">12*Inputs!$B$7*(MIN(1,$H$51*$C4076)*(ic*Inputs!$C$7+pE+fee_fx*Inputs!$D$7-cost_acc-cost_wd*Inputs!$E$7*$E4076-cost_fx*Inputs!$D$7-$F4076)+(1-MIN(1,$H$51*$C4076))*(1-MIN(1,Inputs!$G$7*$D4076)*churn_nonbuyers)*(ic*Inputs!$C$7+fee_wd*Inputs!$E$7*(1-$B4076)+fee_fx*Inputs!$D$7-cost_acc-cost_wd*Inputs!$E$7*(1-$B4076)-cost_fx*Inputs!$D$7))</f>
        <v>400308.054687333</v>
      </c>
      <c r="I4076" s="0" t="n">
        <f aca="false">12*Inputs!$B$8*(MIN(1,$H$52*$C4076)*(ic*Inputs!$C$8+pT-cost_acc-cost_wd*Inputs!$E$8-cost_fx*Inputs!$D$8-cost_ins)+(1-MIN(1,$H$52*$C4076))*(1-MIN(1,Inputs!$G$8*$D4076)*churn_nonbuyers)*(ic*Inputs!$C$8+fee_wd*Inputs!$E$8*(1-$B4076)+fee_fx*Inputs!$D$8-cost_acc-cost_wd*Inputs!$E$8*(1-$B4076)-cost_fx*Inputs!$D$8))</f>
        <v>154953.214416</v>
      </c>
      <c r="J4076" s="0" t="n">
        <f aca="false">G4076+H4076+I4076-fixed</f>
        <v>78854.0124415931</v>
      </c>
      <c r="K4076" s="0" t="n">
        <f aca="false">12*Inputs!$B$6*(1-MIN(1,Inputs!$G$6*$D4076)*churn_nonbuyers)*(ic*Inputs!$C$6+fee_wd*Inputs!$E$6*(1-$B4076)+fee_fx*Inputs!$D$6-cost_acc-cost_wd*Inputs!$E$6*(1-$B4076)-cost_fx*Inputs!$D$6)</f>
        <v>171778.306802976</v>
      </c>
      <c r="L4076" s="0" t="n">
        <f aca="false">12*Inputs!$B$7*(1-MIN(1,Inputs!$G$7*$D4076)*churn_nonbuyers)*(ic*Inputs!$C$7+fee_wd*Inputs!$E$7*(1-$B4076)+fee_fx*Inputs!$D$7-cost_acc-cost_wd*Inputs!$E$7*(1-$B4076)-cost_fx*Inputs!$D$7)</f>
        <v>369736.531921786</v>
      </c>
      <c r="M4076" s="0" t="n">
        <f aca="false">12*Inputs!$B$8*(1-MIN(1,Inputs!$G$8*$D4076)*churn_nonbuyers)*(ic*Inputs!$C$8+fee_wd*Inputs!$E$8*(1-$B4076)+fee_fx*Inputs!$D$8-cost_acc-cost_wd*Inputs!$E$8*(1-$B4076)-cost_fx*Inputs!$D$8)</f>
        <v>0</v>
      </c>
      <c r="N4076" s="0" t="n">
        <f aca="false">K4076+L4076+I4076-fixed</f>
        <v>-3531.94685923844</v>
      </c>
      <c r="O4076" s="0" t="n">
        <f aca="false">K4076+L4076+M4076-fixed</f>
        <v>-158485.161275238</v>
      </c>
      <c r="P4076" s="0" t="n">
        <f aca="false">12*Inputs!$B$6*(1-MIN(1,Inputs!$F$6*$D4076))*(ic*Inputs!$C$6+flat_fee-cost_acc-cost_wd*Inputs!$E$6*$E4076-cost_fx*Inputs!$D$6)+12*Inputs!$B$7*(1-MIN(1,Inputs!$F$7*$D4076))*(ic*Inputs!$C$7+flat_fee-cost_acc-cost_wd*Inputs!$E$7*$E4076-cost_fx*Inputs!$D$7)+12*Inputs!$B$8*(1-MIN(1,Inputs!$F$8*$D4076))*(ic*Inputs!$C$8+flat_fee-cost_acc-cost_wd*Inputs!$E$8*$E4076-cost_fx*Inputs!$D$8)-fixed</f>
        <v>-317946.2642728</v>
      </c>
    </row>
    <row r="4077" customFormat="false" ht="15" hidden="false" customHeight="false" outlineLevel="0" collapsed="false">
      <c r="A4077" s="0" t="n">
        <v>4012</v>
      </c>
      <c r="B4077" s="0" t="n">
        <v>0.524761</v>
      </c>
      <c r="C4077" s="0" t="n">
        <v>0.733053</v>
      </c>
      <c r="D4077" s="0" t="n">
        <v>1.327893</v>
      </c>
      <c r="E4077" s="0" t="n">
        <v>1.144118</v>
      </c>
      <c r="F4077" s="0" t="n">
        <v>0.235301</v>
      </c>
      <c r="G4077" s="0" t="n">
        <f aca="false">12*Inputs!$B$6*(MIN(1,$H$50*$C4077)*(ic*Inputs!$C$6+pS+fee_fx*Inputs!$D$6-cost_acc-cost_wd*Inputs!$E$6*$E4077-cost_fx*Inputs!$D$6-$F4077)+(1-MIN(1,$H$50*$C4077))*(1-MIN(1,Inputs!$G$6*$D4077)*churn_nonbuyers)*(ic*Inputs!$C$6+fee_wd*Inputs!$E$6*(1-$B4077)+fee_fx*Inputs!$D$6-cost_acc-cost_wd*Inputs!$E$6*(1-$B4077)-cost_fx*Inputs!$D$6))</f>
        <v>158235.371533939</v>
      </c>
      <c r="H4077" s="0" t="n">
        <f aca="false">12*Inputs!$B$7*(MIN(1,$H$51*$C4077)*(ic*Inputs!$C$7+pE+fee_fx*Inputs!$D$7-cost_acc-cost_wd*Inputs!$E$7*$E4077-cost_fx*Inputs!$D$7-$F4077)+(1-MIN(1,$H$51*$C4077))*(1-MIN(1,Inputs!$G$7*$D4077)*churn_nonbuyers)*(ic*Inputs!$C$7+fee_wd*Inputs!$E$7*(1-$B4077)+fee_fx*Inputs!$D$7-cost_acc-cost_wd*Inputs!$E$7*(1-$B4077)-cost_fx*Inputs!$D$7))</f>
        <v>360262.903626001</v>
      </c>
      <c r="I4077" s="0" t="n">
        <f aca="false">12*Inputs!$B$8*(MIN(1,$H$52*$C4077)*(ic*Inputs!$C$8+pT-cost_acc-cost_wd*Inputs!$E$8-cost_fx*Inputs!$D$8-cost_ins)+(1-MIN(1,$H$52*$C4077))*(1-MIN(1,Inputs!$G$8*$D4077)*churn_nonbuyers)*(ic*Inputs!$C$8+fee_wd*Inputs!$E$8*(1-$B4077)+fee_fx*Inputs!$D$8-cost_acc-cost_wd*Inputs!$E$8*(1-$B4077)-cost_fx*Inputs!$D$8))</f>
        <v>116000.24344923</v>
      </c>
      <c r="J4077" s="0" t="n">
        <f aca="false">G4077+H4077+I4077-fixed</f>
        <v>-65501.481390829</v>
      </c>
      <c r="K4077" s="0" t="n">
        <f aca="false">12*Inputs!$B$6*(1-MIN(1,Inputs!$G$6*$D4077)*churn_nonbuyers)*(ic*Inputs!$C$6+fee_wd*Inputs!$E$6*(1-$B4077)+fee_fx*Inputs!$D$6-cost_acc-cost_wd*Inputs!$E$6*(1-$B4077)-cost_fx*Inputs!$D$6)</f>
        <v>117666.405061726</v>
      </c>
      <c r="L4077" s="0" t="n">
        <f aca="false">12*Inputs!$B$7*(1-MIN(1,Inputs!$G$7*$D4077)*churn_nonbuyers)*(ic*Inputs!$C$7+fee_wd*Inputs!$E$7*(1-$B4077)+fee_fx*Inputs!$D$7-cost_acc-cost_wd*Inputs!$E$7*(1-$B4077)-cost_fx*Inputs!$D$7)</f>
        <v>314582.512573035</v>
      </c>
      <c r="M4077" s="0" t="n">
        <f aca="false">12*Inputs!$B$8*(1-MIN(1,Inputs!$G$8*$D4077)*churn_nonbuyers)*(ic*Inputs!$C$8+fee_wd*Inputs!$E$8*(1-$B4077)+fee_fx*Inputs!$D$8-cost_acc-cost_wd*Inputs!$E$8*(1-$B4077)-cost_fx*Inputs!$D$8)</f>
        <v>21227.8483680528</v>
      </c>
      <c r="N4077" s="0" t="n">
        <f aca="false">K4077+L4077+I4077-fixed</f>
        <v>-151750.838916009</v>
      </c>
      <c r="O4077" s="0" t="n">
        <f aca="false">K4077+L4077+M4077-fixed</f>
        <v>-246523.233997186</v>
      </c>
      <c r="P4077" s="0" t="n">
        <f aca="false">12*Inputs!$B$6*(1-MIN(1,Inputs!$F$6*$D4077))*(ic*Inputs!$C$6+flat_fee-cost_acc-cost_wd*Inputs!$E$6*$E4077-cost_fx*Inputs!$D$6)+12*Inputs!$B$7*(1-MIN(1,Inputs!$F$7*$D4077))*(ic*Inputs!$C$7+flat_fee-cost_acc-cost_wd*Inputs!$E$7*$E4077-cost_fx*Inputs!$D$7)+12*Inputs!$B$8*(1-MIN(1,Inputs!$F$8*$D4077))*(ic*Inputs!$C$8+flat_fee-cost_acc-cost_wd*Inputs!$E$8*$E4077-cost_fx*Inputs!$D$8)-fixed</f>
        <v>-165353.75169424</v>
      </c>
    </row>
    <row r="4078" customFormat="false" ht="15" hidden="false" customHeight="false" outlineLevel="0" collapsed="false">
      <c r="A4078" s="0" t="n">
        <v>4013</v>
      </c>
      <c r="B4078" s="0" t="n">
        <v>0.080917</v>
      </c>
      <c r="C4078" s="0" t="n">
        <v>1.025175</v>
      </c>
      <c r="D4078" s="0" t="n">
        <v>0.902603</v>
      </c>
      <c r="E4078" s="0" t="n">
        <v>1.222236</v>
      </c>
      <c r="F4078" s="0" t="n">
        <v>0.182001</v>
      </c>
      <c r="G4078" s="0" t="n">
        <f aca="false">12*Inputs!$B$6*(MIN(1,$H$50*$C4078)*(ic*Inputs!$C$6+pS+fee_fx*Inputs!$D$6-cost_acc-cost_wd*Inputs!$E$6*$E4078-cost_fx*Inputs!$D$6-$F4078)+(1-MIN(1,$H$50*$C4078))*(1-MIN(1,Inputs!$G$6*$D4078)*churn_nonbuyers)*(ic*Inputs!$C$6+fee_wd*Inputs!$E$6*(1-$B4078)+fee_fx*Inputs!$D$6-cost_acc-cost_wd*Inputs!$E$6*(1-$B4078)-cost_fx*Inputs!$D$6))</f>
        <v>232300.047440857</v>
      </c>
      <c r="H4078" s="0" t="n">
        <f aca="false">12*Inputs!$B$7*(MIN(1,$H$51*$C4078)*(ic*Inputs!$C$7+pE+fee_fx*Inputs!$D$7-cost_acc-cost_wd*Inputs!$E$7*$E4078-cost_fx*Inputs!$D$7-$F4078)+(1-MIN(1,$H$51*$C4078))*(1-MIN(1,Inputs!$G$7*$D4078)*churn_nonbuyers)*(ic*Inputs!$C$7+fee_wd*Inputs!$E$7*(1-$B4078)+fee_fx*Inputs!$D$7-cost_acc-cost_wd*Inputs!$E$7*(1-$B4078)-cost_fx*Inputs!$D$7))</f>
        <v>411537.749218161</v>
      </c>
      <c r="I4078" s="0" t="n">
        <f aca="false">12*Inputs!$B$8*(MIN(1,$H$52*$C4078)*(ic*Inputs!$C$8+pT-cost_acc-cost_wd*Inputs!$E$8-cost_fx*Inputs!$D$8-cost_ins)+(1-MIN(1,$H$52*$C4078))*(1-MIN(1,Inputs!$G$8*$D4078)*churn_nonbuyers)*(ic*Inputs!$C$8+fee_wd*Inputs!$E$8*(1-$B4078)+fee_fx*Inputs!$D$8-cost_acc-cost_wd*Inputs!$E$8*(1-$B4078)-cost_fx*Inputs!$D$8))</f>
        <v>181303.24945275</v>
      </c>
      <c r="J4078" s="0" t="n">
        <f aca="false">G4078+H4078+I4078-fixed</f>
        <v>125141.046111768</v>
      </c>
      <c r="K4078" s="0" t="n">
        <f aca="false">12*Inputs!$B$6*(1-MIN(1,Inputs!$G$6*$D4078)*churn_nonbuyers)*(ic*Inputs!$C$6+fee_wd*Inputs!$E$6*(1-$B4078)+fee_fx*Inputs!$D$6-cost_acc-cost_wd*Inputs!$E$6*(1-$B4078)-cost_fx*Inputs!$D$6)</f>
        <v>181375.572434047</v>
      </c>
      <c r="L4078" s="0" t="n">
        <f aca="false">12*Inputs!$B$7*(1-MIN(1,Inputs!$G$7*$D4078)*churn_nonbuyers)*(ic*Inputs!$C$7+fee_wd*Inputs!$E$7*(1-$B4078)+fee_fx*Inputs!$D$7-cost_acc-cost_wd*Inputs!$E$7*(1-$B4078)-cost_fx*Inputs!$D$7)</f>
        <v>380945.581316428</v>
      </c>
      <c r="M4078" s="0" t="n">
        <f aca="false">12*Inputs!$B$8*(1-MIN(1,Inputs!$G$8*$D4078)*churn_nonbuyers)*(ic*Inputs!$C$8+fee_wd*Inputs!$E$8*(1-$B4078)+fee_fx*Inputs!$D$8-cost_acc-cost_wd*Inputs!$E$8*(1-$B4078)-cost_fx*Inputs!$D$8)</f>
        <v>118743.257705554</v>
      </c>
      <c r="N4078" s="0" t="n">
        <f aca="false">K4078+L4078+I4078-fixed</f>
        <v>43624.4032032253</v>
      </c>
      <c r="O4078" s="0" t="n">
        <f aca="false">K4078+L4078+M4078-fixed</f>
        <v>-18935.5885439711</v>
      </c>
      <c r="P4078" s="0" t="n">
        <f aca="false">12*Inputs!$B$6*(1-MIN(1,Inputs!$F$6*$D4078))*(ic*Inputs!$C$6+flat_fee-cost_acc-cost_wd*Inputs!$E$6*$E4078-cost_fx*Inputs!$D$6)+12*Inputs!$B$7*(1-MIN(1,Inputs!$F$7*$D4078))*(ic*Inputs!$C$7+flat_fee-cost_acc-cost_wd*Inputs!$E$7*$E4078-cost_fx*Inputs!$D$7)+12*Inputs!$B$8*(1-MIN(1,Inputs!$F$8*$D4078))*(ic*Inputs!$C$8+flat_fee-cost_acc-cost_wd*Inputs!$E$8*$E4078-cost_fx*Inputs!$D$8)-fixed</f>
        <v>24196.1146899199</v>
      </c>
    </row>
    <row r="4079" customFormat="false" ht="15" hidden="false" customHeight="false" outlineLevel="0" collapsed="false">
      <c r="A4079" s="0" t="n">
        <v>4014</v>
      </c>
      <c r="B4079" s="0" t="n">
        <v>0.314939</v>
      </c>
      <c r="C4079" s="0" t="n">
        <v>1.044865</v>
      </c>
      <c r="D4079" s="0" t="n">
        <v>0.64549</v>
      </c>
      <c r="E4079" s="0" t="n">
        <v>1.109617</v>
      </c>
      <c r="F4079" s="0" t="n">
        <v>0.131526</v>
      </c>
      <c r="G4079" s="0" t="n">
        <f aca="false">12*Inputs!$B$6*(MIN(1,$H$50*$C4079)*(ic*Inputs!$C$6+pS+fee_fx*Inputs!$D$6-cost_acc-cost_wd*Inputs!$E$6*$E4079-cost_fx*Inputs!$D$6-$F4079)+(1-MIN(1,$H$50*$C4079))*(1-MIN(1,Inputs!$G$6*$D4079)*churn_nonbuyers)*(ic*Inputs!$C$6+fee_wd*Inputs!$E$6*(1-$B4079)+fee_fx*Inputs!$D$6-cost_acc-cost_wd*Inputs!$E$6*(1-$B4079)-cost_fx*Inputs!$D$6))</f>
        <v>209556.617770553</v>
      </c>
      <c r="H4079" s="0" t="n">
        <f aca="false">12*Inputs!$B$7*(MIN(1,$H$51*$C4079)*(ic*Inputs!$C$7+pE+fee_fx*Inputs!$D$7-cost_acc-cost_wd*Inputs!$E$7*$E4079-cost_fx*Inputs!$D$7-$F4079)+(1-MIN(1,$H$51*$C4079))*(1-MIN(1,Inputs!$G$7*$D4079)*churn_nonbuyers)*(ic*Inputs!$C$7+fee_wd*Inputs!$E$7*(1-$B4079)+fee_fx*Inputs!$D$7-cost_acc-cost_wd*Inputs!$E$7*(1-$B4079)-cost_fx*Inputs!$D$7))</f>
        <v>411241.885281582</v>
      </c>
      <c r="I4079" s="0" t="n">
        <f aca="false">12*Inputs!$B$8*(MIN(1,$H$52*$C4079)*(ic*Inputs!$C$8+pT-cost_acc-cost_wd*Inputs!$E$8-cost_fx*Inputs!$D$8-cost_ins)+(1-MIN(1,$H$52*$C4079))*(1-MIN(1,Inputs!$G$8*$D4079)*churn_nonbuyers)*(ic*Inputs!$C$8+fee_wd*Inputs!$E$8*(1-$B4079)+fee_fx*Inputs!$D$8-cost_acc-cost_wd*Inputs!$E$8*(1-$B4079)-cost_fx*Inputs!$D$8))</f>
        <v>196441.814712311</v>
      </c>
      <c r="J4079" s="0" t="n">
        <f aca="false">G4079+H4079+I4079-fixed</f>
        <v>117240.317764446</v>
      </c>
      <c r="K4079" s="0" t="n">
        <f aca="false">12*Inputs!$B$6*(1-MIN(1,Inputs!$G$6*$D4079)*churn_nonbuyers)*(ic*Inputs!$C$6+fee_wd*Inputs!$E$6*(1-$B4079)+fee_fx*Inputs!$D$6-cost_acc-cost_wd*Inputs!$E$6*(1-$B4079)-cost_fx*Inputs!$D$6)</f>
        <v>151205.932620792</v>
      </c>
      <c r="L4079" s="0" t="n">
        <f aca="false">12*Inputs!$B$7*(1-MIN(1,Inputs!$G$7*$D4079)*churn_nonbuyers)*(ic*Inputs!$C$7+fee_wd*Inputs!$E$7*(1-$B4079)+fee_fx*Inputs!$D$7-cost_acc-cost_wd*Inputs!$E$7*(1-$B4079)-cost_fx*Inputs!$D$7)</f>
        <v>350919.149652475</v>
      </c>
      <c r="M4079" s="0" t="n">
        <f aca="false">12*Inputs!$B$8*(1-MIN(1,Inputs!$G$8*$D4079)*churn_nonbuyers)*(ic*Inputs!$C$8+fee_wd*Inputs!$E$8*(1-$B4079)+fee_fx*Inputs!$D$8-cost_acc-cost_wd*Inputs!$E$8*(1-$B4079)-cost_fx*Inputs!$D$8)</f>
        <v>170631.915963696</v>
      </c>
      <c r="N4079" s="0" t="n">
        <f aca="false">K4079+L4079+I4079-fixed</f>
        <v>-1433.103014422</v>
      </c>
      <c r="O4079" s="0" t="n">
        <f aca="false">K4079+L4079+M4079-fixed</f>
        <v>-27243.0017630369</v>
      </c>
      <c r="P4079" s="0" t="n">
        <f aca="false">12*Inputs!$B$6*(1-MIN(1,Inputs!$F$6*$D4079))*(ic*Inputs!$C$6+flat_fee-cost_acc-cost_wd*Inputs!$E$6*$E4079-cost_fx*Inputs!$D$6)+12*Inputs!$B$7*(1-MIN(1,Inputs!$F$7*$D4079))*(ic*Inputs!$C$7+flat_fee-cost_acc-cost_wd*Inputs!$E$7*$E4079-cost_fx*Inputs!$D$7)+12*Inputs!$B$8*(1-MIN(1,Inputs!$F$8*$D4079))*(ic*Inputs!$C$8+flat_fee-cost_acc-cost_wd*Inputs!$E$8*$E4079-cost_fx*Inputs!$D$8)-fixed</f>
        <v>213709.0938392</v>
      </c>
    </row>
    <row r="4080" customFormat="false" ht="15" hidden="false" customHeight="false" outlineLevel="0" collapsed="false">
      <c r="A4080" s="0" t="n">
        <v>4015</v>
      </c>
      <c r="B4080" s="0" t="n">
        <v>0.141608</v>
      </c>
      <c r="C4080" s="0" t="n">
        <v>1.038586</v>
      </c>
      <c r="D4080" s="0" t="n">
        <v>0.769921</v>
      </c>
      <c r="E4080" s="0" t="n">
        <v>1.391584</v>
      </c>
      <c r="F4080" s="0" t="n">
        <v>0.111991</v>
      </c>
      <c r="G4080" s="0" t="n">
        <f aca="false">12*Inputs!$B$6*(MIN(1,$H$50*$C4080)*(ic*Inputs!$C$6+pS+fee_fx*Inputs!$D$6-cost_acc-cost_wd*Inputs!$E$6*$E4080-cost_fx*Inputs!$D$6-$F4080)+(1-MIN(1,$H$50*$C4080))*(1-MIN(1,Inputs!$G$6*$D4080)*churn_nonbuyers)*(ic*Inputs!$C$6+fee_wd*Inputs!$E$6*(1-$B4080)+fee_fx*Inputs!$D$6-cost_acc-cost_wd*Inputs!$E$6*(1-$B4080)-cost_fx*Inputs!$D$6))</f>
        <v>224039.713618081</v>
      </c>
      <c r="H4080" s="0" t="n">
        <f aca="false">12*Inputs!$B$7*(MIN(1,$H$51*$C4080)*(ic*Inputs!$C$7+pE+fee_fx*Inputs!$D$7-cost_acc-cost_wd*Inputs!$E$7*$E4080-cost_fx*Inputs!$D$7-$F4080)+(1-MIN(1,$H$51*$C4080))*(1-MIN(1,Inputs!$G$7*$D4080)*churn_nonbuyers)*(ic*Inputs!$C$7+fee_wd*Inputs!$E$7*(1-$B4080)+fee_fx*Inputs!$D$7-cost_acc-cost_wd*Inputs!$E$7*(1-$B4080)-cost_fx*Inputs!$D$7))</f>
        <v>391784.720709744</v>
      </c>
      <c r="I4080" s="0" t="n">
        <f aca="false">12*Inputs!$B$8*(MIN(1,$H$52*$C4080)*(ic*Inputs!$C$8+pT-cost_acc-cost_wd*Inputs!$E$8-cost_fx*Inputs!$D$8-cost_ins)+(1-MIN(1,$H$52*$C4080))*(1-MIN(1,Inputs!$G$8*$D4080)*churn_nonbuyers)*(ic*Inputs!$C$8+fee_wd*Inputs!$E$8*(1-$B4080)+fee_fx*Inputs!$D$8-cost_acc-cost_wd*Inputs!$E$8*(1-$B4080)-cost_fx*Inputs!$D$8))</f>
        <v>189932.235581164</v>
      </c>
      <c r="J4080" s="0" t="n">
        <f aca="false">G4080+H4080+I4080-fixed</f>
        <v>105756.669908989</v>
      </c>
      <c r="K4080" s="0" t="n">
        <f aca="false">12*Inputs!$B$6*(1-MIN(1,Inputs!$G$6*$D4080)*churn_nonbuyers)*(ic*Inputs!$C$6+fee_wd*Inputs!$E$6*(1-$B4080)+fee_fx*Inputs!$D$6-cost_acc-cost_wd*Inputs!$E$6*(1-$B4080)-cost_fx*Inputs!$D$6)</f>
        <v>174232.63852537</v>
      </c>
      <c r="L4080" s="0" t="n">
        <f aca="false">12*Inputs!$B$7*(1-MIN(1,Inputs!$G$7*$D4080)*churn_nonbuyers)*(ic*Inputs!$C$7+fee_wd*Inputs!$E$7*(1-$B4080)+fee_fx*Inputs!$D$7-cost_acc-cost_wd*Inputs!$E$7*(1-$B4080)-cost_fx*Inputs!$D$7)</f>
        <v>373966.480107222</v>
      </c>
      <c r="M4080" s="0" t="n">
        <f aca="false">12*Inputs!$B$8*(1-MIN(1,Inputs!$G$8*$D4080)*churn_nonbuyers)*(ic*Inputs!$C$8+fee_wd*Inputs!$E$8*(1-$B4080)+fee_fx*Inputs!$D$8-cost_acc-cost_wd*Inputs!$E$8*(1-$B4080)-cost_fx*Inputs!$D$8)</f>
        <v>147354.572211725</v>
      </c>
      <c r="N4080" s="0" t="n">
        <f aca="false">K4080+L4080+I4080-fixed</f>
        <v>38131.3542137557</v>
      </c>
      <c r="O4080" s="0" t="n">
        <f aca="false">K4080+L4080+M4080-fixed</f>
        <v>-4446.30915568385</v>
      </c>
      <c r="P4080" s="0" t="n">
        <f aca="false">12*Inputs!$B$6*(1-MIN(1,Inputs!$F$6*$D4080))*(ic*Inputs!$C$6+flat_fee-cost_acc-cost_wd*Inputs!$E$6*$E4080-cost_fx*Inputs!$D$6)+12*Inputs!$B$7*(1-MIN(1,Inputs!$F$7*$D4080))*(ic*Inputs!$C$7+flat_fee-cost_acc-cost_wd*Inputs!$E$7*$E4080-cost_fx*Inputs!$D$7)+12*Inputs!$B$8*(1-MIN(1,Inputs!$F$8*$D4080))*(ic*Inputs!$C$8+flat_fee-cost_acc-cost_wd*Inputs!$E$8*$E4080-cost_fx*Inputs!$D$8)-fixed</f>
        <v>9432.84107935999</v>
      </c>
    </row>
    <row r="4081" customFormat="false" ht="15" hidden="false" customHeight="false" outlineLevel="0" collapsed="false">
      <c r="A4081" s="0" t="n">
        <v>4016</v>
      </c>
      <c r="B4081" s="0" t="n">
        <v>0.235564</v>
      </c>
      <c r="C4081" s="0" t="n">
        <v>0.929214</v>
      </c>
      <c r="D4081" s="0" t="n">
        <v>1.180256</v>
      </c>
      <c r="E4081" s="0" t="n">
        <v>1.193803</v>
      </c>
      <c r="F4081" s="0" t="n">
        <v>0.117598</v>
      </c>
      <c r="G4081" s="0" t="n">
        <f aca="false">12*Inputs!$B$6*(MIN(1,$H$50*$C4081)*(ic*Inputs!$C$6+pS+fee_fx*Inputs!$D$6-cost_acc-cost_wd*Inputs!$E$6*$E4081-cost_fx*Inputs!$D$6-$F4081)+(1-MIN(1,$H$50*$C4081))*(1-MIN(1,Inputs!$G$6*$D4081)*churn_nonbuyers)*(ic*Inputs!$C$6+fee_wd*Inputs!$E$6*(1-$B4081)+fee_fx*Inputs!$D$6-cost_acc-cost_wd*Inputs!$E$6*(1-$B4081)-cost_fx*Inputs!$D$6))</f>
        <v>207682.598509101</v>
      </c>
      <c r="H4081" s="0" t="n">
        <f aca="false">12*Inputs!$B$7*(MIN(1,$H$51*$C4081)*(ic*Inputs!$C$7+pE+fee_fx*Inputs!$D$7-cost_acc-cost_wd*Inputs!$E$7*$E4081-cost_fx*Inputs!$D$7-$F4081)+(1-MIN(1,$H$51*$C4081))*(1-MIN(1,Inputs!$G$7*$D4081)*churn_nonbuyers)*(ic*Inputs!$C$7+fee_wd*Inputs!$E$7*(1-$B4081)+fee_fx*Inputs!$D$7-cost_acc-cost_wd*Inputs!$E$7*(1-$B4081)-cost_fx*Inputs!$D$7))</f>
        <v>399619.0127644</v>
      </c>
      <c r="I4081" s="0" t="n">
        <f aca="false">12*Inputs!$B$8*(MIN(1,$H$52*$C4081)*(ic*Inputs!$C$8+pT-cost_acc-cost_wd*Inputs!$E$8-cost_fx*Inputs!$D$8-cost_ins)+(1-MIN(1,$H$52*$C4081))*(1-MIN(1,Inputs!$G$8*$D4081)*churn_nonbuyers)*(ic*Inputs!$C$8+fee_wd*Inputs!$E$8*(1-$B4081)+fee_fx*Inputs!$D$8-cost_acc-cost_wd*Inputs!$E$8*(1-$B4081)-cost_fx*Inputs!$D$8))</f>
        <v>153085.384089528</v>
      </c>
      <c r="J4081" s="0" t="n">
        <f aca="false">G4081+H4081+I4081-fixed</f>
        <v>60386.9953630295</v>
      </c>
      <c r="K4081" s="0" t="n">
        <f aca="false">12*Inputs!$B$6*(1-MIN(1,Inputs!$G$6*$D4081)*churn_nonbuyers)*(ic*Inputs!$C$6+fee_wd*Inputs!$E$6*(1-$B4081)+fee_fx*Inputs!$D$6-cost_acc-cost_wd*Inputs!$E$6*(1-$B4081)-cost_fx*Inputs!$D$6)</f>
        <v>157783.589455565</v>
      </c>
      <c r="L4081" s="0" t="n">
        <f aca="false">12*Inputs!$B$7*(1-MIN(1,Inputs!$G$7*$D4081)*churn_nonbuyers)*(ic*Inputs!$C$7+fee_wd*Inputs!$E$7*(1-$B4081)+fee_fx*Inputs!$D$7-cost_acc-cost_wd*Inputs!$E$7*(1-$B4081)-cost_fx*Inputs!$D$7)</f>
        <v>356203.478985339</v>
      </c>
      <c r="M4081" s="0" t="n">
        <f aca="false">12*Inputs!$B$8*(1-MIN(1,Inputs!$G$8*$D4081)*churn_nonbuyers)*(ic*Inputs!$C$8+fee_wd*Inputs!$E$8*(1-$B4081)+fee_fx*Inputs!$D$8-cost_acc-cost_wd*Inputs!$E$8*(1-$B4081)-cost_fx*Inputs!$D$8)</f>
        <v>54769.7048193024</v>
      </c>
      <c r="N4081" s="0" t="n">
        <f aca="false">K4081+L4081+I4081-fixed</f>
        <v>-32927.5474695682</v>
      </c>
      <c r="O4081" s="0" t="n">
        <f aca="false">K4081+L4081+M4081-fixed</f>
        <v>-131243.226739794</v>
      </c>
      <c r="P4081" s="0" t="n">
        <f aca="false">12*Inputs!$B$6*(1-MIN(1,Inputs!$F$6*$D4081))*(ic*Inputs!$C$6+flat_fee-cost_acc-cost_wd*Inputs!$E$6*$E4081-cost_fx*Inputs!$D$6)+12*Inputs!$B$7*(1-MIN(1,Inputs!$F$7*$D4081))*(ic*Inputs!$C$7+flat_fee-cost_acc-cost_wd*Inputs!$E$7*$E4081-cost_fx*Inputs!$D$7)+12*Inputs!$B$8*(1-MIN(1,Inputs!$F$8*$D4081))*(ic*Inputs!$C$8+flat_fee-cost_acc-cost_wd*Inputs!$E$8*$E4081-cost_fx*Inputs!$D$8)-fixed</f>
        <v>-106518.10471168</v>
      </c>
    </row>
    <row r="4082" customFormat="false" ht="15" hidden="false" customHeight="false" outlineLevel="0" collapsed="false">
      <c r="A4082" s="0" t="n">
        <v>4017</v>
      </c>
      <c r="B4082" s="0" t="n">
        <v>0.337209</v>
      </c>
      <c r="C4082" s="0" t="n">
        <v>0.949155</v>
      </c>
      <c r="D4082" s="0" t="n">
        <v>0.577</v>
      </c>
      <c r="E4082" s="0" t="n">
        <v>1.238493</v>
      </c>
      <c r="F4082" s="0" t="n">
        <v>0.066798</v>
      </c>
      <c r="G4082" s="0" t="n">
        <f aca="false">12*Inputs!$B$6*(MIN(1,$H$50*$C4082)*(ic*Inputs!$C$6+pS+fee_fx*Inputs!$D$6-cost_acc-cost_wd*Inputs!$E$6*$E4082-cost_fx*Inputs!$D$6-$F4082)+(1-MIN(1,$H$50*$C4082))*(1-MIN(1,Inputs!$G$6*$D4082)*churn_nonbuyers)*(ic*Inputs!$C$6+fee_wd*Inputs!$E$6*(1-$B4082)+fee_fx*Inputs!$D$6-cost_acc-cost_wd*Inputs!$E$6*(1-$B4082)-cost_fx*Inputs!$D$6))</f>
        <v>200425.415974938</v>
      </c>
      <c r="H4082" s="0" t="n">
        <f aca="false">12*Inputs!$B$7*(MIN(1,$H$51*$C4082)*(ic*Inputs!$C$7+pE+fee_fx*Inputs!$D$7-cost_acc-cost_wd*Inputs!$E$7*$E4082-cost_fx*Inputs!$D$7-$F4082)+(1-MIN(1,$H$51*$C4082))*(1-MIN(1,Inputs!$G$7*$D4082)*churn_nonbuyers)*(ic*Inputs!$C$7+fee_wd*Inputs!$E$7*(1-$B4082)+fee_fx*Inputs!$D$7-cost_acc-cost_wd*Inputs!$E$7*(1-$B4082)-cost_fx*Inputs!$D$7))</f>
        <v>393664.626364532</v>
      </c>
      <c r="I4082" s="0" t="n">
        <f aca="false">12*Inputs!$B$8*(MIN(1,$H$52*$C4082)*(ic*Inputs!$C$8+pT-cost_acc-cost_wd*Inputs!$E$8-cost_fx*Inputs!$D$8-cost_ins)+(1-MIN(1,$H$52*$C4082))*(1-MIN(1,Inputs!$G$8*$D4082)*churn_nonbuyers)*(ic*Inputs!$C$8+fee_wd*Inputs!$E$8*(1-$B4082)+fee_fx*Inputs!$D$8-cost_acc-cost_wd*Inputs!$E$8*(1-$B4082)-cost_fx*Inputs!$D$8))</f>
        <v>198872.090658959</v>
      </c>
      <c r="J4082" s="0" t="n">
        <f aca="false">G4082+H4082+I4082-fixed</f>
        <v>92962.1329984292</v>
      </c>
      <c r="K4082" s="0" t="n">
        <f aca="false">12*Inputs!$B$6*(1-MIN(1,Inputs!$G$6*$D4082)*churn_nonbuyers)*(ic*Inputs!$C$6+fee_wd*Inputs!$E$6*(1-$B4082)+fee_fx*Inputs!$D$6-cost_acc-cost_wd*Inputs!$E$6*(1-$B4082)-cost_fx*Inputs!$D$6)</f>
        <v>148626.6450696</v>
      </c>
      <c r="L4082" s="0" t="n">
        <f aca="false">12*Inputs!$B$7*(1-MIN(1,Inputs!$G$7*$D4082)*churn_nonbuyers)*(ic*Inputs!$C$7+fee_wd*Inputs!$E$7*(1-$B4082)+fee_fx*Inputs!$D$7-cost_acc-cost_wd*Inputs!$E$7*(1-$B4082)-cost_fx*Inputs!$D$7)</f>
        <v>348503.05264176</v>
      </c>
      <c r="M4082" s="0" t="n">
        <f aca="false">12*Inputs!$B$8*(1-MIN(1,Inputs!$G$8*$D4082)*churn_nonbuyers)*(ic*Inputs!$C$8+fee_wd*Inputs!$E$8*(1-$B4082)+fee_fx*Inputs!$D$8-cost_acc-cost_wd*Inputs!$E$8*(1-$B4082)-cost_fx*Inputs!$D$8)</f>
        <v>184918.5463248</v>
      </c>
      <c r="N4082" s="0" t="n">
        <f aca="false">K4082+L4082+I4082-fixed</f>
        <v>-3998.21162968082</v>
      </c>
      <c r="O4082" s="0" t="n">
        <f aca="false">K4082+L4082+M4082-fixed</f>
        <v>-17951.7559638401</v>
      </c>
      <c r="P4082" s="0" t="n">
        <f aca="false">12*Inputs!$B$6*(1-MIN(1,Inputs!$F$6*$D4082))*(ic*Inputs!$C$6+flat_fee-cost_acc-cost_wd*Inputs!$E$6*$E4082-cost_fx*Inputs!$D$6)+12*Inputs!$B$7*(1-MIN(1,Inputs!$F$7*$D4082))*(ic*Inputs!$C$7+flat_fee-cost_acc-cost_wd*Inputs!$E$7*$E4082-cost_fx*Inputs!$D$7)+12*Inputs!$B$8*(1-MIN(1,Inputs!$F$8*$D4082))*(ic*Inputs!$C$8+flat_fee-cost_acc-cost_wd*Inputs!$E$8*$E4082-cost_fx*Inputs!$D$8)-fixed</f>
        <v>181772.75864</v>
      </c>
    </row>
    <row r="4083" customFormat="false" ht="15" hidden="false" customHeight="false" outlineLevel="0" collapsed="false">
      <c r="A4083" s="0" t="n">
        <v>4018</v>
      </c>
      <c r="B4083" s="0" t="n">
        <v>0.246627</v>
      </c>
      <c r="C4083" s="0" t="n">
        <v>1.146965</v>
      </c>
      <c r="D4083" s="0" t="n">
        <v>1.368398</v>
      </c>
      <c r="E4083" s="0" t="n">
        <v>1.398385</v>
      </c>
      <c r="F4083" s="0" t="n">
        <v>0.090442</v>
      </c>
      <c r="G4083" s="0" t="n">
        <f aca="false">12*Inputs!$B$6*(MIN(1,$H$50*$C4083)*(ic*Inputs!$C$6+pS+fee_fx*Inputs!$D$6-cost_acc-cost_wd*Inputs!$E$6*$E4083-cost_fx*Inputs!$D$6-$F4083)+(1-MIN(1,$H$50*$C4083))*(1-MIN(1,Inputs!$G$6*$D4083)*churn_nonbuyers)*(ic*Inputs!$C$6+fee_wd*Inputs!$E$6*(1-$B4083)+fee_fx*Inputs!$D$6-cost_acc-cost_wd*Inputs!$E$6*(1-$B4083)-cost_fx*Inputs!$D$6))</f>
        <v>211906.669968669</v>
      </c>
      <c r="H4083" s="0" t="n">
        <f aca="false">12*Inputs!$B$7*(MIN(1,$H$51*$C4083)*(ic*Inputs!$C$7+pE+fee_fx*Inputs!$D$7-cost_acc-cost_wd*Inputs!$E$7*$E4083-cost_fx*Inputs!$D$7-$F4083)+(1-MIN(1,$H$51*$C4083))*(1-MIN(1,Inputs!$G$7*$D4083)*churn_nonbuyers)*(ic*Inputs!$C$7+fee_wd*Inputs!$E$7*(1-$B4083)+fee_fx*Inputs!$D$7-cost_acc-cost_wd*Inputs!$E$7*(1-$B4083)-cost_fx*Inputs!$D$7))</f>
        <v>382600.679528794</v>
      </c>
      <c r="I4083" s="0" t="n">
        <f aca="false">12*Inputs!$B$8*(MIN(1,$H$52*$C4083)*(ic*Inputs!$C$8+pT-cost_acc-cost_wd*Inputs!$E$8-cost_fx*Inputs!$D$8-cost_ins)+(1-MIN(1,$H$52*$C4083))*(1-MIN(1,Inputs!$G$8*$D4083)*churn_nonbuyers)*(ic*Inputs!$C$8+fee_wd*Inputs!$E$8*(1-$B4083)+fee_fx*Inputs!$D$8-cost_acc-cost_wd*Inputs!$E$8*(1-$B4083)-cost_fx*Inputs!$D$8))</f>
        <v>167939.980751859</v>
      </c>
      <c r="J4083" s="0" t="n">
        <f aca="false">G4083+H4083+I4083-fixed</f>
        <v>62447.3302493218</v>
      </c>
      <c r="K4083" s="0" t="n">
        <f aca="false">12*Inputs!$B$6*(1-MIN(1,Inputs!$G$6*$D4083)*churn_nonbuyers)*(ic*Inputs!$C$6+fee_wd*Inputs!$E$6*(1-$B4083)+fee_fx*Inputs!$D$6-cost_acc-cost_wd*Inputs!$E$6*(1-$B4083)-cost_fx*Inputs!$D$6)</f>
        <v>154722.144193531</v>
      </c>
      <c r="L4083" s="0" t="n">
        <f aca="false">12*Inputs!$B$7*(1-MIN(1,Inputs!$G$7*$D4083)*churn_nonbuyers)*(ic*Inputs!$C$7+fee_wd*Inputs!$E$7*(1-$B4083)+fee_fx*Inputs!$D$7-cost_acc-cost_wd*Inputs!$E$7*(1-$B4083)-cost_fx*Inputs!$D$7)</f>
        <v>352591.500212119</v>
      </c>
      <c r="M4083" s="0" t="n">
        <f aca="false">12*Inputs!$B$8*(1-MIN(1,Inputs!$G$8*$D4083)*churn_nonbuyers)*(ic*Inputs!$C$8+fee_wd*Inputs!$E$8*(1-$B4083)+fee_fx*Inputs!$D$8-cost_acc-cost_wd*Inputs!$E$8*(1-$B4083)-cost_fx*Inputs!$D$8)</f>
        <v>13249.7877831456</v>
      </c>
      <c r="N4083" s="0" t="n">
        <f aca="false">K4083+L4083+I4083-fixed</f>
        <v>-24746.3748424914</v>
      </c>
      <c r="O4083" s="0" t="n">
        <f aca="false">K4083+L4083+M4083-fixed</f>
        <v>-179436.567811204</v>
      </c>
      <c r="P4083" s="0" t="n">
        <f aca="false">12*Inputs!$B$6*(1-MIN(1,Inputs!$F$6*$D4083))*(ic*Inputs!$C$6+flat_fee-cost_acc-cost_wd*Inputs!$E$6*$E4083-cost_fx*Inputs!$D$6)+12*Inputs!$B$7*(1-MIN(1,Inputs!$F$7*$D4083))*(ic*Inputs!$C$7+flat_fee-cost_acc-cost_wd*Inputs!$E$7*$E4083-cost_fx*Inputs!$D$7)+12*Inputs!$B$8*(1-MIN(1,Inputs!$F$8*$D4083))*(ic*Inputs!$C$8+flat_fee-cost_acc-cost_wd*Inputs!$E$8*$E4083-cost_fx*Inputs!$D$8)-fixed</f>
        <v>-274156.8504088</v>
      </c>
    </row>
    <row r="4084" customFormat="false" ht="15" hidden="false" customHeight="false" outlineLevel="0" collapsed="false">
      <c r="A4084" s="0" t="n">
        <v>4019</v>
      </c>
      <c r="B4084" s="0" t="n">
        <v>0.368135</v>
      </c>
      <c r="C4084" s="0" t="n">
        <v>1.165403</v>
      </c>
      <c r="D4084" s="0" t="n">
        <v>0.991346</v>
      </c>
      <c r="E4084" s="0" t="n">
        <v>1.079661</v>
      </c>
      <c r="F4084" s="0" t="n">
        <v>0.248749</v>
      </c>
      <c r="G4084" s="0" t="n">
        <f aca="false">12*Inputs!$B$6*(MIN(1,$H$50*$C4084)*(ic*Inputs!$C$6+pS+fee_fx*Inputs!$D$6-cost_acc-cost_wd*Inputs!$E$6*$E4084-cost_fx*Inputs!$D$6-$F4084)+(1-MIN(1,$H$50*$C4084))*(1-MIN(1,Inputs!$G$6*$D4084)*churn_nonbuyers)*(ic*Inputs!$C$6+fee_wd*Inputs!$E$6*(1-$B4084)+fee_fx*Inputs!$D$6-cost_acc-cost_wd*Inputs!$E$6*(1-$B4084)-cost_fx*Inputs!$D$6))</f>
        <v>204893.074248834</v>
      </c>
      <c r="H4084" s="0" t="n">
        <f aca="false">12*Inputs!$B$7*(MIN(1,$H$51*$C4084)*(ic*Inputs!$C$7+pE+fee_fx*Inputs!$D$7-cost_acc-cost_wd*Inputs!$E$7*$E4084-cost_fx*Inputs!$D$7-$F4084)+(1-MIN(1,$H$51*$C4084))*(1-MIN(1,Inputs!$G$7*$D4084)*churn_nonbuyers)*(ic*Inputs!$C$7+fee_wd*Inputs!$E$7*(1-$B4084)+fee_fx*Inputs!$D$7-cost_acc-cost_wd*Inputs!$E$7*(1-$B4084)-cost_fx*Inputs!$D$7))</f>
        <v>408403.915546051</v>
      </c>
      <c r="I4084" s="0" t="n">
        <f aca="false">12*Inputs!$B$8*(MIN(1,$H$52*$C4084)*(ic*Inputs!$C$8+pT-cost_acc-cost_wd*Inputs!$E$8-cost_fx*Inputs!$D$8-cost_ins)+(1-MIN(1,$H$52*$C4084))*(1-MIN(1,Inputs!$G$8*$D4084)*churn_nonbuyers)*(ic*Inputs!$C$8+fee_wd*Inputs!$E$8*(1-$B4084)+fee_fx*Inputs!$D$8-cost_acc-cost_wd*Inputs!$E$8*(1-$B4084)-cost_fx*Inputs!$D$8))</f>
        <v>185392.429496299</v>
      </c>
      <c r="J4084" s="0" t="n">
        <f aca="false">G4084+H4084+I4084-fixed</f>
        <v>98689.4192911845</v>
      </c>
      <c r="K4084" s="0" t="n">
        <f aca="false">12*Inputs!$B$6*(1-MIN(1,Inputs!$G$6*$D4084)*churn_nonbuyers)*(ic*Inputs!$C$6+fee_wd*Inputs!$E$6*(1-$B4084)+fee_fx*Inputs!$D$6-cost_acc-cost_wd*Inputs!$E$6*(1-$B4084)-cost_fx*Inputs!$D$6)</f>
        <v>141223.426269912</v>
      </c>
      <c r="L4084" s="0" t="n">
        <f aca="false">12*Inputs!$B$7*(1-MIN(1,Inputs!$G$7*$D4084)*churn_nonbuyers)*(ic*Inputs!$C$7+fee_wd*Inputs!$E$7*(1-$B4084)+fee_fx*Inputs!$D$7-cost_acc-cost_wd*Inputs!$E$7*(1-$B4084)-cost_fx*Inputs!$D$7)</f>
        <v>339773.819153947</v>
      </c>
      <c r="M4084" s="0" t="n">
        <f aca="false">12*Inputs!$B$8*(1-MIN(1,Inputs!$G$8*$D4084)*churn_nonbuyers)*(ic*Inputs!$C$8+fee_wd*Inputs!$E$8*(1-$B4084)+fee_fx*Inputs!$D$8-cost_acc-cost_wd*Inputs!$E$8*(1-$B4084)-cost_fx*Inputs!$D$8)</f>
        <v>94489.077686256</v>
      </c>
      <c r="N4084" s="0" t="n">
        <f aca="false">K4084+L4084+I4084-fixed</f>
        <v>-33610.325079842</v>
      </c>
      <c r="O4084" s="0" t="n">
        <f aca="false">K4084+L4084+M4084-fixed</f>
        <v>-124513.676889885</v>
      </c>
      <c r="P4084" s="0" t="n">
        <f aca="false">12*Inputs!$B$6*(1-MIN(1,Inputs!$F$6*$D4084))*(ic*Inputs!$C$6+flat_fee-cost_acc-cost_wd*Inputs!$E$6*$E4084-cost_fx*Inputs!$D$6)+12*Inputs!$B$7*(1-MIN(1,Inputs!$F$7*$D4084))*(ic*Inputs!$C$7+flat_fee-cost_acc-cost_wd*Inputs!$E$7*$E4084-cost_fx*Inputs!$D$7)+12*Inputs!$B$8*(1-MIN(1,Inputs!$F$8*$D4084))*(ic*Inputs!$C$8+flat_fee-cost_acc-cost_wd*Inputs!$E$8*$E4084-cost_fx*Inputs!$D$8)-fixed</f>
        <v>40773.2282014401</v>
      </c>
    </row>
    <row r="4085" customFormat="false" ht="15" hidden="false" customHeight="false" outlineLevel="0" collapsed="false">
      <c r="A4085" s="0" t="n">
        <v>4020</v>
      </c>
      <c r="B4085" s="0" t="n">
        <v>0.276659</v>
      </c>
      <c r="C4085" s="0" t="n">
        <v>0.832034</v>
      </c>
      <c r="D4085" s="0" t="n">
        <v>1.054001</v>
      </c>
      <c r="E4085" s="0" t="n">
        <v>1.143572</v>
      </c>
      <c r="F4085" s="0" t="n">
        <v>0.260218</v>
      </c>
      <c r="G4085" s="0" t="n">
        <f aca="false">12*Inputs!$B$6*(MIN(1,$H$50*$C4085)*(ic*Inputs!$C$6+pS+fee_fx*Inputs!$D$6-cost_acc-cost_wd*Inputs!$E$6*$E4085-cost_fx*Inputs!$D$6-$F4085)+(1-MIN(1,$H$50*$C4085))*(1-MIN(1,Inputs!$G$6*$D4085)*churn_nonbuyers)*(ic*Inputs!$C$6+fee_wd*Inputs!$E$6*(1-$B4085)+fee_fx*Inputs!$D$6-cost_acc-cost_wd*Inputs!$E$6*(1-$B4085)-cost_fx*Inputs!$D$6))</f>
        <v>196448.283984448</v>
      </c>
      <c r="H4085" s="0" t="n">
        <f aca="false">12*Inputs!$B$7*(MIN(1,$H$51*$C4085)*(ic*Inputs!$C$7+pE+fee_fx*Inputs!$D$7-cost_acc-cost_wd*Inputs!$E$7*$E4085-cost_fx*Inputs!$D$7-$F4085)+(1-MIN(1,$H$51*$C4085))*(1-MIN(1,Inputs!$G$7*$D4085)*churn_nonbuyers)*(ic*Inputs!$C$7+fee_wd*Inputs!$E$7*(1-$B4085)+fee_fx*Inputs!$D$7-cost_acc-cost_wd*Inputs!$E$7*(1-$B4085)-cost_fx*Inputs!$D$7))</f>
        <v>390167.895851682</v>
      </c>
      <c r="I4085" s="0" t="n">
        <f aca="false">12*Inputs!$B$8*(MIN(1,$H$52*$C4085)*(ic*Inputs!$C$8+pT-cost_acc-cost_wd*Inputs!$E$8-cost_fx*Inputs!$D$8-cost_ins)+(1-MIN(1,$H$52*$C4085))*(1-MIN(1,Inputs!$G$8*$D4085)*churn_nonbuyers)*(ic*Inputs!$C$8+fee_wd*Inputs!$E$8*(1-$B4085)+fee_fx*Inputs!$D$8-cost_acc-cost_wd*Inputs!$E$8*(1-$B4085)-cost_fx*Inputs!$D$8))</f>
        <v>154215.690406508</v>
      </c>
      <c r="J4085" s="0" t="n">
        <f aca="false">G4085+H4085+I4085-fixed</f>
        <v>40831.8702426378</v>
      </c>
      <c r="K4085" s="0" t="n">
        <f aca="false">12*Inputs!$B$6*(1-MIN(1,Inputs!$G$6*$D4085)*churn_nonbuyers)*(ic*Inputs!$C$6+fee_wd*Inputs!$E$6*(1-$B4085)+fee_fx*Inputs!$D$6-cost_acc-cost_wd*Inputs!$E$6*(1-$B4085)-cost_fx*Inputs!$D$6)</f>
        <v>153236.285731145</v>
      </c>
      <c r="L4085" s="0" t="n">
        <f aca="false">12*Inputs!$B$7*(1-MIN(1,Inputs!$G$7*$D4085)*churn_nonbuyers)*(ic*Inputs!$C$7+fee_wd*Inputs!$E$7*(1-$B4085)+fee_fx*Inputs!$D$7-cost_acc-cost_wd*Inputs!$E$7*(1-$B4085)-cost_fx*Inputs!$D$7)</f>
        <v>351871.614990687</v>
      </c>
      <c r="M4085" s="0" t="n">
        <f aca="false">12*Inputs!$B$8*(1-MIN(1,Inputs!$G$8*$D4085)*churn_nonbuyers)*(ic*Inputs!$C$8+fee_wd*Inputs!$E$8*(1-$B4085)+fee_fx*Inputs!$D$8-cost_acc-cost_wd*Inputs!$E$8*(1-$B4085)-cost_fx*Inputs!$D$8)</f>
        <v>82099.9413053424</v>
      </c>
      <c r="N4085" s="0" t="n">
        <f aca="false">K4085+L4085+I4085-fixed</f>
        <v>-40676.4088716602</v>
      </c>
      <c r="O4085" s="0" t="n">
        <f aca="false">K4085+L4085+M4085-fixed</f>
        <v>-112792.157972826</v>
      </c>
      <c r="P4085" s="0" t="n">
        <f aca="false">12*Inputs!$B$6*(1-MIN(1,Inputs!$F$6*$D4085))*(ic*Inputs!$C$6+flat_fee-cost_acc-cost_wd*Inputs!$E$6*$E4085-cost_fx*Inputs!$D$6)+12*Inputs!$B$7*(1-MIN(1,Inputs!$F$7*$D4085))*(ic*Inputs!$C$7+flat_fee-cost_acc-cost_wd*Inputs!$E$7*$E4085-cost_fx*Inputs!$D$7)+12*Inputs!$B$8*(1-MIN(1,Inputs!$F$8*$D4085))*(ic*Inputs!$C$8+flat_fee-cost_acc-cost_wd*Inputs!$E$8*$E4085-cost_fx*Inputs!$D$8)-fixed</f>
        <v>-20143.0523507199</v>
      </c>
    </row>
    <row r="4086" customFormat="false" ht="15" hidden="false" customHeight="false" outlineLevel="0" collapsed="false">
      <c r="A4086" s="0" t="n">
        <v>4021</v>
      </c>
      <c r="B4086" s="0" t="n">
        <v>0.278453</v>
      </c>
      <c r="C4086" s="0" t="n">
        <v>1.044844</v>
      </c>
      <c r="D4086" s="0" t="n">
        <v>1.250687</v>
      </c>
      <c r="E4086" s="0" t="n">
        <v>1.284533</v>
      </c>
      <c r="F4086" s="0" t="n">
        <v>0.072209</v>
      </c>
      <c r="G4086" s="0" t="n">
        <f aca="false">12*Inputs!$B$6*(MIN(1,$H$50*$C4086)*(ic*Inputs!$C$6+pS+fee_fx*Inputs!$D$6-cost_acc-cost_wd*Inputs!$E$6*$E4086-cost_fx*Inputs!$D$6-$F4086)+(1-MIN(1,$H$50*$C4086))*(1-MIN(1,Inputs!$G$6*$D4086)*churn_nonbuyers)*(ic*Inputs!$C$6+fee_wd*Inputs!$E$6*(1-$B4086)+fee_fx*Inputs!$D$6-cost_acc-cost_wd*Inputs!$E$6*(1-$B4086)-cost_fx*Inputs!$D$6))</f>
        <v>206953.474037275</v>
      </c>
      <c r="H4086" s="0" t="n">
        <f aca="false">12*Inputs!$B$7*(MIN(1,$H$51*$C4086)*(ic*Inputs!$C$7+pE+fee_fx*Inputs!$D$7-cost_acc-cost_wd*Inputs!$E$7*$E4086-cost_fx*Inputs!$D$7-$F4086)+(1-MIN(1,$H$51*$C4086))*(1-MIN(1,Inputs!$G$7*$D4086)*churn_nonbuyers)*(ic*Inputs!$C$7+fee_wd*Inputs!$E$7*(1-$B4086)+fee_fx*Inputs!$D$7-cost_acc-cost_wd*Inputs!$E$7*(1-$B4086)-cost_fx*Inputs!$D$7))</f>
        <v>392918.307141349</v>
      </c>
      <c r="I4086" s="0" t="n">
        <f aca="false">12*Inputs!$B$8*(MIN(1,$H$52*$C4086)*(ic*Inputs!$C$8+pT-cost_acc-cost_wd*Inputs!$E$8-cost_fx*Inputs!$D$8-cost_ins)+(1-MIN(1,$H$52*$C4086))*(1-MIN(1,Inputs!$G$8*$D4086)*churn_nonbuyers)*(ic*Inputs!$C$8+fee_wd*Inputs!$E$8*(1-$B4086)+fee_fx*Inputs!$D$8-cost_acc-cost_wd*Inputs!$E$8*(1-$B4086)-cost_fx*Inputs!$D$8))</f>
        <v>161078.042732185</v>
      </c>
      <c r="J4086" s="0" t="n">
        <f aca="false">G4086+H4086+I4086-fixed</f>
        <v>60949.8239108084</v>
      </c>
      <c r="K4086" s="0" t="n">
        <f aca="false">12*Inputs!$B$6*(1-MIN(1,Inputs!$G$6*$D4086)*churn_nonbuyers)*(ic*Inputs!$C$6+fee_wd*Inputs!$E$6*(1-$B4086)+fee_fx*Inputs!$D$6-cost_acc-cost_wd*Inputs!$E$6*(1-$B4086)-cost_fx*Inputs!$D$6)</f>
        <v>151403.297379919</v>
      </c>
      <c r="L4086" s="0" t="n">
        <f aca="false">12*Inputs!$B$7*(1-MIN(1,Inputs!$G$7*$D4086)*churn_nonbuyers)*(ic*Inputs!$C$7+fee_wd*Inputs!$E$7*(1-$B4086)+fee_fx*Inputs!$D$7-cost_acc-cost_wd*Inputs!$E$7*(1-$B4086)-cost_fx*Inputs!$D$7)</f>
        <v>349478.930651952</v>
      </c>
      <c r="M4086" s="0" t="n">
        <f aca="false">12*Inputs!$B$8*(1-MIN(1,Inputs!$G$8*$D4086)*churn_nonbuyers)*(ic*Inputs!$C$8+fee_wd*Inputs!$E$8*(1-$B4086)+fee_fx*Inputs!$D$8-cost_acc-cost_wd*Inputs!$E$8*(1-$B4086)-cost_fx*Inputs!$D$8)</f>
        <v>38978.7438262896</v>
      </c>
      <c r="N4086" s="0" t="n">
        <f aca="false">K4086+L4086+I4086-fixed</f>
        <v>-38039.7292359448</v>
      </c>
      <c r="O4086" s="0" t="n">
        <f aca="false">K4086+L4086+M4086-fixed</f>
        <v>-160139.02814184</v>
      </c>
      <c r="P4086" s="0" t="n">
        <f aca="false">12*Inputs!$B$6*(1-MIN(1,Inputs!$F$6*$D4086))*(ic*Inputs!$C$6+flat_fee-cost_acc-cost_wd*Inputs!$E$6*$E4086-cost_fx*Inputs!$D$6)+12*Inputs!$B$7*(1-MIN(1,Inputs!$F$7*$D4086))*(ic*Inputs!$C$7+flat_fee-cost_acc-cost_wd*Inputs!$E$7*$E4086-cost_fx*Inputs!$D$7)+12*Inputs!$B$8*(1-MIN(1,Inputs!$F$8*$D4086))*(ic*Inputs!$C$8+flat_fee-cost_acc-cost_wd*Inputs!$E$8*$E4086-cost_fx*Inputs!$D$8)-fixed</f>
        <v>-176696.78073496</v>
      </c>
    </row>
    <row r="4087" customFormat="false" ht="15" hidden="false" customHeight="false" outlineLevel="0" collapsed="false">
      <c r="A4087" s="0" t="n">
        <v>4022</v>
      </c>
      <c r="B4087" s="0" t="n">
        <v>0.352433</v>
      </c>
      <c r="C4087" s="0" t="n">
        <v>0.650892</v>
      </c>
      <c r="D4087" s="0" t="n">
        <v>1.80859</v>
      </c>
      <c r="E4087" s="0" t="n">
        <v>1.233451</v>
      </c>
      <c r="F4087" s="0" t="n">
        <v>0.19495</v>
      </c>
      <c r="G4087" s="0" t="n">
        <f aca="false">12*Inputs!$B$6*(MIN(1,$H$50*$C4087)*(ic*Inputs!$C$6+pS+fee_fx*Inputs!$D$6-cost_acc-cost_wd*Inputs!$E$6*$E4087-cost_fx*Inputs!$D$6-$F4087)+(1-MIN(1,$H$50*$C4087))*(1-MIN(1,Inputs!$G$6*$D4087)*churn_nonbuyers)*(ic*Inputs!$C$6+fee_wd*Inputs!$E$6*(1-$B4087)+fee_fx*Inputs!$D$6-cost_acc-cost_wd*Inputs!$E$6*(1-$B4087)-cost_fx*Inputs!$D$6))</f>
        <v>171478.224421106</v>
      </c>
      <c r="H4087" s="0" t="n">
        <f aca="false">12*Inputs!$B$7*(MIN(1,$H$51*$C4087)*(ic*Inputs!$C$7+pE+fee_fx*Inputs!$D$7-cost_acc-cost_wd*Inputs!$E$7*$E4087-cost_fx*Inputs!$D$7-$F4087)+(1-MIN(1,$H$51*$C4087))*(1-MIN(1,Inputs!$G$7*$D4087)*churn_nonbuyers)*(ic*Inputs!$C$7+fee_wd*Inputs!$E$7*(1-$B4087)+fee_fx*Inputs!$D$7-cost_acc-cost_wd*Inputs!$E$7*(1-$B4087)-cost_fx*Inputs!$D$7))</f>
        <v>363821.292094934</v>
      </c>
      <c r="I4087" s="0" t="n">
        <f aca="false">12*Inputs!$B$8*(MIN(1,$H$52*$C4087)*(ic*Inputs!$C$8+pT-cost_acc-cost_wd*Inputs!$E$8-cost_fx*Inputs!$D$8-cost_ins)+(1-MIN(1,$H$52*$C4087))*(1-MIN(1,Inputs!$G$8*$D4087)*churn_nonbuyers)*(ic*Inputs!$C$8+fee_wd*Inputs!$E$8*(1-$B4087)+fee_fx*Inputs!$D$8-cost_acc-cost_wd*Inputs!$E$8*(1-$B4087)-cost_fx*Inputs!$D$8))</f>
        <v>93822.176448</v>
      </c>
      <c r="J4087" s="0" t="n">
        <f aca="false">G4087+H4087+I4087-fixed</f>
        <v>-70878.3070359607</v>
      </c>
      <c r="K4087" s="0" t="n">
        <f aca="false">12*Inputs!$B$6*(1-MIN(1,Inputs!$G$6*$D4087)*churn_nonbuyers)*(ic*Inputs!$C$6+fee_wd*Inputs!$E$6*(1-$B4087)+fee_fx*Inputs!$D$6-cost_acc-cost_wd*Inputs!$E$6*(1-$B4087)-cost_fx*Inputs!$D$6)</f>
        <v>137208.389756184</v>
      </c>
      <c r="L4087" s="0" t="n">
        <f aca="false">12*Inputs!$B$7*(1-MIN(1,Inputs!$G$7*$D4087)*churn_nonbuyers)*(ic*Inputs!$C$7+fee_wd*Inputs!$E$7*(1-$B4087)+fee_fx*Inputs!$D$7-cost_acc-cost_wd*Inputs!$E$7*(1-$B4087)-cost_fx*Inputs!$D$7)</f>
        <v>333326.54073371</v>
      </c>
      <c r="M4087" s="0" t="n">
        <f aca="false">12*Inputs!$B$8*(1-MIN(1,Inputs!$G$8*$D4087)*churn_nonbuyers)*(ic*Inputs!$C$8+fee_wd*Inputs!$E$8*(1-$B4087)+fee_fx*Inputs!$D$8-cost_acc-cost_wd*Inputs!$E$8*(1-$B4087)-cost_fx*Inputs!$D$8)</f>
        <v>0</v>
      </c>
      <c r="N4087" s="0" t="n">
        <f aca="false">K4087+L4087+I4087-fixed</f>
        <v>-135642.893062106</v>
      </c>
      <c r="O4087" s="0" t="n">
        <f aca="false">K4087+L4087+M4087-fixed</f>
        <v>-229465.069510106</v>
      </c>
      <c r="P4087" s="0" t="n">
        <f aca="false">12*Inputs!$B$6*(1-MIN(1,Inputs!$F$6*$D4087))*(ic*Inputs!$C$6+flat_fee-cost_acc-cost_wd*Inputs!$E$6*$E4087-cost_fx*Inputs!$D$6)+12*Inputs!$B$7*(1-MIN(1,Inputs!$F$7*$D4087))*(ic*Inputs!$C$7+flat_fee-cost_acc-cost_wd*Inputs!$E$7*$E4087-cost_fx*Inputs!$D$7)+12*Inputs!$B$8*(1-MIN(1,Inputs!$F$8*$D4087))*(ic*Inputs!$C$8+flat_fee-cost_acc-cost_wd*Inputs!$E$8*$E4087-cost_fx*Inputs!$D$8)-fixed</f>
        <v>-441061.4989384</v>
      </c>
    </row>
    <row r="4088" customFormat="false" ht="15" hidden="false" customHeight="false" outlineLevel="0" collapsed="false">
      <c r="A4088" s="0" t="n">
        <v>4023</v>
      </c>
      <c r="B4088" s="0" t="n">
        <v>0.141198</v>
      </c>
      <c r="C4088" s="0" t="n">
        <v>0.94094</v>
      </c>
      <c r="D4088" s="0" t="n">
        <v>1.634803</v>
      </c>
      <c r="E4088" s="0" t="n">
        <v>1.032307</v>
      </c>
      <c r="F4088" s="0" t="n">
        <v>0.228047</v>
      </c>
      <c r="G4088" s="0" t="n">
        <f aca="false">12*Inputs!$B$6*(MIN(1,$H$50*$C4088)*(ic*Inputs!$C$6+pS+fee_fx*Inputs!$D$6-cost_acc-cost_wd*Inputs!$E$6*$E4088-cost_fx*Inputs!$D$6-$F4088)+(1-MIN(1,$H$50*$C4088))*(1-MIN(1,Inputs!$G$6*$D4088)*churn_nonbuyers)*(ic*Inputs!$C$6+fee_wd*Inputs!$E$6*(1-$B4088)+fee_fx*Inputs!$D$6-cost_acc-cost_wd*Inputs!$E$6*(1-$B4088)-cost_fx*Inputs!$D$6))</f>
        <v>217433.600205385</v>
      </c>
      <c r="H4088" s="0" t="n">
        <f aca="false">12*Inputs!$B$7*(MIN(1,$H$51*$C4088)*(ic*Inputs!$C$7+pE+fee_fx*Inputs!$D$7-cost_acc-cost_wd*Inputs!$E$7*$E4088-cost_fx*Inputs!$D$7-$F4088)+(1-MIN(1,$H$51*$C4088))*(1-MIN(1,Inputs!$G$7*$D4088)*churn_nonbuyers)*(ic*Inputs!$C$7+fee_wd*Inputs!$E$7*(1-$B4088)+fee_fx*Inputs!$D$7-cost_acc-cost_wd*Inputs!$E$7*(1-$B4088)-cost_fx*Inputs!$D$7))</f>
        <v>416604.607548366</v>
      </c>
      <c r="I4088" s="0" t="n">
        <f aca="false">12*Inputs!$B$8*(MIN(1,$H$52*$C4088)*(ic*Inputs!$C$8+pT-cost_acc-cost_wd*Inputs!$E$8-cost_fx*Inputs!$D$8-cost_ins)+(1-MIN(1,$H$52*$C4088))*(1-MIN(1,Inputs!$G$8*$D4088)*churn_nonbuyers)*(ic*Inputs!$C$8+fee_wd*Inputs!$E$8*(1-$B4088)+fee_fx*Inputs!$D$8-cost_acc-cost_wd*Inputs!$E$8*(1-$B4088)-cost_fx*Inputs!$D$8))</f>
        <v>135630.85536</v>
      </c>
      <c r="J4088" s="0" t="n">
        <f aca="false">G4088+H4088+I4088-fixed</f>
        <v>69669.0631137509</v>
      </c>
      <c r="K4088" s="0" t="n">
        <f aca="false">12*Inputs!$B$6*(1-MIN(1,Inputs!$G$6*$D4088)*churn_nonbuyers)*(ic*Inputs!$C$6+fee_wd*Inputs!$E$6*(1-$B4088)+fee_fx*Inputs!$D$6-cost_acc-cost_wd*Inputs!$E$6*(1-$B4088)-cost_fx*Inputs!$D$6)</f>
        <v>166450.656340757</v>
      </c>
      <c r="L4088" s="0" t="n">
        <f aca="false">12*Inputs!$B$7*(1-MIN(1,Inputs!$G$7*$D4088)*churn_nonbuyers)*(ic*Inputs!$C$7+fee_wd*Inputs!$E$7*(1-$B4088)+fee_fx*Inputs!$D$7-cost_acc-cost_wd*Inputs!$E$7*(1-$B4088)-cost_fx*Inputs!$D$7)</f>
        <v>364090.100460454</v>
      </c>
      <c r="M4088" s="0" t="n">
        <f aca="false">12*Inputs!$B$8*(1-MIN(1,Inputs!$G$8*$D4088)*churn_nonbuyers)*(ic*Inputs!$C$8+fee_wd*Inputs!$E$8*(1-$B4088)+fee_fx*Inputs!$D$8-cost_acc-cost_wd*Inputs!$E$8*(1-$B4088)-cost_fx*Inputs!$D$8)</f>
        <v>0</v>
      </c>
      <c r="N4088" s="0" t="n">
        <f aca="false">K4088+L4088+I4088-fixed</f>
        <v>-33828.387838789</v>
      </c>
      <c r="O4088" s="0" t="n">
        <f aca="false">K4088+L4088+M4088-fixed</f>
        <v>-169459.243198789</v>
      </c>
      <c r="P4088" s="0" t="n">
        <f aca="false">12*Inputs!$B$6*(1-MIN(1,Inputs!$F$6*$D4088))*(ic*Inputs!$C$6+flat_fee-cost_acc-cost_wd*Inputs!$E$6*$E4088-cost_fx*Inputs!$D$6)+12*Inputs!$B$7*(1-MIN(1,Inputs!$F$7*$D4088))*(ic*Inputs!$C$7+flat_fee-cost_acc-cost_wd*Inputs!$E$7*$E4088-cost_fx*Inputs!$D$7)+12*Inputs!$B$8*(1-MIN(1,Inputs!$F$8*$D4088))*(ic*Inputs!$C$8+flat_fee-cost_acc-cost_wd*Inputs!$E$8*$E4088-cost_fx*Inputs!$D$8)-fixed</f>
        <v>-296545.75085896</v>
      </c>
    </row>
    <row r="4089" customFormat="false" ht="15" hidden="false" customHeight="false" outlineLevel="0" collapsed="false">
      <c r="A4089" s="0" t="n">
        <v>4024</v>
      </c>
      <c r="B4089" s="0" t="n">
        <v>0.249989</v>
      </c>
      <c r="C4089" s="0" t="n">
        <v>0.800238</v>
      </c>
      <c r="D4089" s="0" t="n">
        <v>1.35927</v>
      </c>
      <c r="E4089" s="0" t="n">
        <v>1.107987</v>
      </c>
      <c r="F4089" s="0" t="n">
        <v>0.241155</v>
      </c>
      <c r="G4089" s="0" t="n">
        <f aca="false">12*Inputs!$B$6*(MIN(1,$H$50*$C4089)*(ic*Inputs!$C$6+pS+fee_fx*Inputs!$D$6-cost_acc-cost_wd*Inputs!$E$6*$E4089-cost_fx*Inputs!$D$6-$F4089)+(1-MIN(1,$H$50*$C4089))*(1-MIN(1,Inputs!$G$6*$D4089)*churn_nonbuyers)*(ic*Inputs!$C$6+fee_wd*Inputs!$E$6*(1-$B4089)+fee_fx*Inputs!$D$6-cost_acc-cost_wd*Inputs!$E$6*(1-$B4089)-cost_fx*Inputs!$D$6))</f>
        <v>196843.864414181</v>
      </c>
      <c r="H4089" s="0" t="n">
        <f aca="false">12*Inputs!$B$7*(MIN(1,$H$51*$C4089)*(ic*Inputs!$C$7+pE+fee_fx*Inputs!$D$7-cost_acc-cost_wd*Inputs!$E$7*$E4089-cost_fx*Inputs!$D$7-$F4089)+(1-MIN(1,$H$51*$C4089))*(1-MIN(1,Inputs!$G$7*$D4089)*churn_nonbuyers)*(ic*Inputs!$C$7+fee_wd*Inputs!$E$7*(1-$B4089)+fee_fx*Inputs!$D$7-cost_acc-cost_wd*Inputs!$E$7*(1-$B4089)-cost_fx*Inputs!$D$7))</f>
        <v>393105.757994794</v>
      </c>
      <c r="I4089" s="0" t="n">
        <f aca="false">12*Inputs!$B$8*(MIN(1,$H$52*$C4089)*(ic*Inputs!$C$8+pT-cost_acc-cost_wd*Inputs!$E$8-cost_fx*Inputs!$D$8-cost_ins)+(1-MIN(1,$H$52*$C4089))*(1-MIN(1,Inputs!$G$8*$D4089)*churn_nonbuyers)*(ic*Inputs!$C$8+fee_wd*Inputs!$E$8*(1-$B4089)+fee_fx*Inputs!$D$8-cost_acc-cost_wd*Inputs!$E$8*(1-$B4089)-cost_fx*Inputs!$D$8))</f>
        <v>122057.794274199</v>
      </c>
      <c r="J4089" s="0" t="n">
        <f aca="false">G4089+H4089+I4089-fixed</f>
        <v>12007.416683174</v>
      </c>
      <c r="K4089" s="0" t="n">
        <f aca="false">12*Inputs!$B$6*(1-MIN(1,Inputs!$G$6*$D4089)*churn_nonbuyers)*(ic*Inputs!$C$6+fee_wd*Inputs!$E$6*(1-$B4089)+fee_fx*Inputs!$D$6-cost_acc-cost_wd*Inputs!$E$6*(1-$B4089)-cost_fx*Inputs!$D$6)</f>
        <v>154346.720745816</v>
      </c>
      <c r="L4089" s="0" t="n">
        <f aca="false">12*Inputs!$B$7*(1-MIN(1,Inputs!$G$7*$D4089)*churn_nonbuyers)*(ic*Inputs!$C$7+fee_wd*Inputs!$E$7*(1-$B4089)+fee_fx*Inputs!$D$7-cost_acc-cost_wd*Inputs!$E$7*(1-$B4089)-cost_fx*Inputs!$D$7)</f>
        <v>352227.80108749</v>
      </c>
      <c r="M4089" s="0" t="n">
        <f aca="false">12*Inputs!$B$8*(1-MIN(1,Inputs!$G$8*$D4089)*churn_nonbuyers)*(ic*Inputs!$C$8+fee_wd*Inputs!$E$8*(1-$B4089)+fee_fx*Inputs!$D$8-cost_acc-cost_wd*Inputs!$E$8*(1-$B4089)-cost_fx*Inputs!$D$8)</f>
        <v>15251.884013808</v>
      </c>
      <c r="N4089" s="0" t="n">
        <f aca="false">K4089+L4089+I4089-fixed</f>
        <v>-71367.6838924955</v>
      </c>
      <c r="O4089" s="0" t="n">
        <f aca="false">K4089+L4089+M4089-fixed</f>
        <v>-178173.594152886</v>
      </c>
      <c r="P4089" s="0" t="n">
        <f aca="false">12*Inputs!$B$6*(1-MIN(1,Inputs!$F$6*$D4089))*(ic*Inputs!$C$6+flat_fee-cost_acc-cost_wd*Inputs!$E$6*$E4089-cost_fx*Inputs!$D$6)+12*Inputs!$B$7*(1-MIN(1,Inputs!$F$7*$D4089))*(ic*Inputs!$C$7+flat_fee-cost_acc-cost_wd*Inputs!$E$7*$E4089-cost_fx*Inputs!$D$7)+12*Inputs!$B$8*(1-MIN(1,Inputs!$F$8*$D4089))*(ic*Inputs!$C$8+flat_fee-cost_acc-cost_wd*Inputs!$E$8*$E4089-cost_fx*Inputs!$D$8)-fixed</f>
        <v>-169469.6390824</v>
      </c>
    </row>
    <row r="4090" customFormat="false" ht="15" hidden="false" customHeight="false" outlineLevel="0" collapsed="false">
      <c r="A4090" s="0" t="n">
        <v>4025</v>
      </c>
      <c r="B4090" s="0" t="n">
        <v>0.192422</v>
      </c>
      <c r="C4090" s="0" t="n">
        <v>1.050506</v>
      </c>
      <c r="D4090" s="0" t="n">
        <v>1.368515</v>
      </c>
      <c r="E4090" s="0" t="n">
        <v>1.245125</v>
      </c>
      <c r="F4090" s="0" t="n">
        <v>0.20486</v>
      </c>
      <c r="G4090" s="0" t="n">
        <f aca="false">12*Inputs!$B$6*(MIN(1,$H$50*$C4090)*(ic*Inputs!$C$6+pS+fee_fx*Inputs!$D$6-cost_acc-cost_wd*Inputs!$E$6*$E4090-cost_fx*Inputs!$D$6-$F4090)+(1-MIN(1,$H$50*$C4090))*(1-MIN(1,Inputs!$G$6*$D4090)*churn_nonbuyers)*(ic*Inputs!$C$6+fee_wd*Inputs!$E$6*(1-$B4090)+fee_fx*Inputs!$D$6-cost_acc-cost_wd*Inputs!$E$6*(1-$B4090)-cost_fx*Inputs!$D$6))</f>
        <v>214697.045305557</v>
      </c>
      <c r="H4090" s="0" t="n">
        <f aca="false">12*Inputs!$B$7*(MIN(1,$H$51*$C4090)*(ic*Inputs!$C$7+pE+fee_fx*Inputs!$D$7-cost_acc-cost_wd*Inputs!$E$7*$E4090-cost_fx*Inputs!$D$7-$F4090)+(1-MIN(1,$H$51*$C4090))*(1-MIN(1,Inputs!$G$7*$D4090)*churn_nonbuyers)*(ic*Inputs!$C$7+fee_wd*Inputs!$E$7*(1-$B4090)+fee_fx*Inputs!$D$7-cost_acc-cost_wd*Inputs!$E$7*(1-$B4090)-cost_fx*Inputs!$D$7))</f>
        <v>396039.927280763</v>
      </c>
      <c r="I4090" s="0" t="n">
        <f aca="false">12*Inputs!$B$8*(MIN(1,$H$52*$C4090)*(ic*Inputs!$C$8+pT-cost_acc-cost_wd*Inputs!$E$8-cost_fx*Inputs!$D$8-cost_ins)+(1-MIN(1,$H$52*$C4090))*(1-MIN(1,Inputs!$G$8*$D4090)*churn_nonbuyers)*(ic*Inputs!$C$8+fee_wd*Inputs!$E$8*(1-$B4090)+fee_fx*Inputs!$D$8-cost_acc-cost_wd*Inputs!$E$8*(1-$B4090)-cost_fx*Inputs!$D$8))</f>
        <v>154952.766554083</v>
      </c>
      <c r="J4090" s="0" t="n">
        <f aca="false">G4090+H4090+I4090-fixed</f>
        <v>65689.7391404028</v>
      </c>
      <c r="K4090" s="0" t="n">
        <f aca="false">12*Inputs!$B$6*(1-MIN(1,Inputs!$G$6*$D4090)*churn_nonbuyers)*(ic*Inputs!$C$6+fee_wd*Inputs!$E$6*(1-$B4090)+fee_fx*Inputs!$D$6-cost_acc-cost_wd*Inputs!$E$6*(1-$B4090)-cost_fx*Inputs!$D$6)</f>
        <v>161992.594031976</v>
      </c>
      <c r="L4090" s="0" t="n">
        <f aca="false">12*Inputs!$B$7*(1-MIN(1,Inputs!$G$7*$D4090)*churn_nonbuyers)*(ic*Inputs!$C$7+fee_wd*Inputs!$E$7*(1-$B4090)+fee_fx*Inputs!$D$7-cost_acc-cost_wd*Inputs!$E$7*(1-$B4090)-cost_fx*Inputs!$D$7)</f>
        <v>360075.270499186</v>
      </c>
      <c r="M4090" s="0" t="n">
        <f aca="false">12*Inputs!$B$8*(1-MIN(1,Inputs!$G$8*$D4090)*churn_nonbuyers)*(ic*Inputs!$C$8+fee_wd*Inputs!$E$8*(1-$B4090)+fee_fx*Inputs!$D$8-cost_acc-cost_wd*Inputs!$E$8*(1-$B4090)-cost_fx*Inputs!$D$8)</f>
        <v>13333.405215888</v>
      </c>
      <c r="N4090" s="0" t="n">
        <f aca="false">K4090+L4090+I4090-fixed</f>
        <v>-22979.3689147555</v>
      </c>
      <c r="O4090" s="0" t="n">
        <f aca="false">K4090+L4090+M4090-fixed</f>
        <v>-164598.73025295</v>
      </c>
      <c r="P4090" s="0" t="n">
        <f aca="false">12*Inputs!$B$6*(1-MIN(1,Inputs!$F$6*$D4090))*(ic*Inputs!$C$6+flat_fee-cost_acc-cost_wd*Inputs!$E$6*$E4090-cost_fx*Inputs!$D$6)+12*Inputs!$B$7*(1-MIN(1,Inputs!$F$7*$D4090))*(ic*Inputs!$C$7+flat_fee-cost_acc-cost_wd*Inputs!$E$7*$E4090-cost_fx*Inputs!$D$7)+12*Inputs!$B$8*(1-MIN(1,Inputs!$F$8*$D4090))*(ic*Inputs!$C$8+flat_fee-cost_acc-cost_wd*Inputs!$E$8*$E4090-cost_fx*Inputs!$D$8)-fixed</f>
        <v>-221558.18947</v>
      </c>
    </row>
    <row r="4091" customFormat="false" ht="15" hidden="false" customHeight="false" outlineLevel="0" collapsed="false">
      <c r="A4091" s="0" t="n">
        <v>4026</v>
      </c>
      <c r="B4091" s="0" t="n">
        <v>0.320795</v>
      </c>
      <c r="C4091" s="0" t="n">
        <v>0.855235</v>
      </c>
      <c r="D4091" s="0" t="n">
        <v>0.811718</v>
      </c>
      <c r="E4091" s="0" t="n">
        <v>1.311662</v>
      </c>
      <c r="F4091" s="0" t="n">
        <v>0.171685</v>
      </c>
      <c r="G4091" s="0" t="n">
        <f aca="false">12*Inputs!$B$6*(MIN(1,$H$50*$C4091)*(ic*Inputs!$C$6+pS+fee_fx*Inputs!$D$6-cost_acc-cost_wd*Inputs!$E$6*$E4091-cost_fx*Inputs!$D$6-$F4091)+(1-MIN(1,$H$50*$C4091))*(1-MIN(1,Inputs!$G$6*$D4091)*churn_nonbuyers)*(ic*Inputs!$C$6+fee_wd*Inputs!$E$6*(1-$B4091)+fee_fx*Inputs!$D$6-cost_acc-cost_wd*Inputs!$E$6*(1-$B4091)-cost_fx*Inputs!$D$6))</f>
        <v>192230.677636351</v>
      </c>
      <c r="H4091" s="0" t="n">
        <f aca="false">12*Inputs!$B$7*(MIN(1,$H$51*$C4091)*(ic*Inputs!$C$7+pE+fee_fx*Inputs!$D$7-cost_acc-cost_wd*Inputs!$E$7*$E4091-cost_fx*Inputs!$D$7-$F4091)+(1-MIN(1,$H$51*$C4091))*(1-MIN(1,Inputs!$G$7*$D4091)*churn_nonbuyers)*(ic*Inputs!$C$7+fee_wd*Inputs!$E$7*(1-$B4091)+fee_fx*Inputs!$D$7-cost_acc-cost_wd*Inputs!$E$7*(1-$B4091)-cost_fx*Inputs!$D$7))</f>
        <v>376694.336504981</v>
      </c>
      <c r="I4091" s="0" t="n">
        <f aca="false">12*Inputs!$B$8*(MIN(1,$H$52*$C4091)*(ic*Inputs!$C$8+pT-cost_acc-cost_wd*Inputs!$E$8-cost_fx*Inputs!$D$8-cost_ins)+(1-MIN(1,$H$52*$C4091))*(1-MIN(1,Inputs!$G$8*$D4091)*churn_nonbuyers)*(ic*Inputs!$C$8+fee_wd*Inputs!$E$8*(1-$B4091)+fee_fx*Inputs!$D$8-cost_acc-cost_wd*Inputs!$E$8*(1-$B4091)-cost_fx*Inputs!$D$8))</f>
        <v>177172.252211965</v>
      </c>
      <c r="J4091" s="0" t="n">
        <f aca="false">G4091+H4091+I4091-fixed</f>
        <v>46097.2663532976</v>
      </c>
      <c r="K4091" s="0" t="n">
        <f aca="false">12*Inputs!$B$6*(1-MIN(1,Inputs!$G$6*$D4091)*churn_nonbuyers)*(ic*Inputs!$C$6+fee_wd*Inputs!$E$6*(1-$B4091)+fee_fx*Inputs!$D$6-cost_acc-cost_wd*Inputs!$E$6*(1-$B4091)-cost_fx*Inputs!$D$6)</f>
        <v>149098.247105832</v>
      </c>
      <c r="L4091" s="0" t="n">
        <f aca="false">12*Inputs!$B$7*(1-MIN(1,Inputs!$G$7*$D4091)*churn_nonbuyers)*(ic*Inputs!$C$7+fee_wd*Inputs!$E$7*(1-$B4091)+fee_fx*Inputs!$D$7-cost_acc-cost_wd*Inputs!$E$7*(1-$B4091)-cost_fx*Inputs!$D$7)</f>
        <v>348311.885799499</v>
      </c>
      <c r="M4091" s="0" t="n">
        <f aca="false">12*Inputs!$B$8*(1-MIN(1,Inputs!$G$8*$D4091)*churn_nonbuyers)*(ic*Inputs!$C$8+fee_wd*Inputs!$E$8*(1-$B4091)+fee_fx*Inputs!$D$8-cost_acc-cost_wd*Inputs!$E$8*(1-$B4091)-cost_fx*Inputs!$D$8)</f>
        <v>134289.785907216</v>
      </c>
      <c r="N4091" s="0" t="n">
        <f aca="false">K4091+L4091+I4091-fixed</f>
        <v>-25417.6148827032</v>
      </c>
      <c r="O4091" s="0" t="n">
        <f aca="false">K4091+L4091+M4091-fixed</f>
        <v>-68300.0811874527</v>
      </c>
      <c r="P4091" s="0" t="n">
        <f aca="false">12*Inputs!$B$6*(1-MIN(1,Inputs!$F$6*$D4091))*(ic*Inputs!$C$6+flat_fee-cost_acc-cost_wd*Inputs!$E$6*$E4091-cost_fx*Inputs!$D$6)+12*Inputs!$B$7*(1-MIN(1,Inputs!$F$7*$D4091))*(ic*Inputs!$C$7+flat_fee-cost_acc-cost_wd*Inputs!$E$7*$E4091-cost_fx*Inputs!$D$7)+12*Inputs!$B$8*(1-MIN(1,Inputs!$F$8*$D4091))*(ic*Inputs!$C$8+flat_fee-cost_acc-cost_wd*Inputs!$E$8*$E4091-cost_fx*Inputs!$D$8)-fixed</f>
        <v>27928.2249718399</v>
      </c>
    </row>
    <row r="4092" customFormat="false" ht="15" hidden="false" customHeight="false" outlineLevel="0" collapsed="false">
      <c r="A4092" s="0" t="n">
        <v>4027</v>
      </c>
      <c r="B4092" s="0" t="n">
        <v>0.179119</v>
      </c>
      <c r="C4092" s="0" t="n">
        <v>0.662325</v>
      </c>
      <c r="D4092" s="0" t="n">
        <v>1.032706</v>
      </c>
      <c r="E4092" s="0" t="n">
        <v>1.311548</v>
      </c>
      <c r="F4092" s="0" t="n">
        <v>0.055504</v>
      </c>
      <c r="G4092" s="0" t="n">
        <f aca="false">12*Inputs!$B$6*(MIN(1,$H$50*$C4092)*(ic*Inputs!$C$6+pS+fee_fx*Inputs!$D$6-cost_acc-cost_wd*Inputs!$E$6*$E4092-cost_fx*Inputs!$D$6-$F4092)+(1-MIN(1,$H$50*$C4092))*(1-MIN(1,Inputs!$G$6*$D4092)*churn_nonbuyers)*(ic*Inputs!$C$6+fee_wd*Inputs!$E$6*(1-$B4092)+fee_fx*Inputs!$D$6-cost_acc-cost_wd*Inputs!$E$6*(1-$B4092)-cost_fx*Inputs!$D$6))</f>
        <v>200972.815924028</v>
      </c>
      <c r="H4092" s="0" t="n">
        <f aca="false">12*Inputs!$B$7*(MIN(1,$H$51*$C4092)*(ic*Inputs!$C$7+pE+fee_fx*Inputs!$D$7-cost_acc-cost_wd*Inputs!$E$7*$E4092-cost_fx*Inputs!$D$7-$F4092)+(1-MIN(1,$H$51*$C4092))*(1-MIN(1,Inputs!$G$7*$D4092)*churn_nonbuyers)*(ic*Inputs!$C$7+fee_wd*Inputs!$E$7*(1-$B4092)+fee_fx*Inputs!$D$7-cost_acc-cost_wd*Inputs!$E$7*(1-$B4092)-cost_fx*Inputs!$D$7))</f>
        <v>387525.311292469</v>
      </c>
      <c r="I4092" s="0" t="n">
        <f aca="false">12*Inputs!$B$8*(MIN(1,$H$52*$C4092)*(ic*Inputs!$C$8+pT-cost_acc-cost_wd*Inputs!$E$8-cost_fx*Inputs!$D$8-cost_ins)+(1-MIN(1,$H$52*$C4092))*(1-MIN(1,Inputs!$G$8*$D4092)*churn_nonbuyers)*(ic*Inputs!$C$8+fee_wd*Inputs!$E$8*(1-$B4092)+fee_fx*Inputs!$D$8-cost_acc-cost_wd*Inputs!$E$8*(1-$B4092)-cost_fx*Inputs!$D$8))</f>
        <v>142705.742449654</v>
      </c>
      <c r="J4092" s="0" t="n">
        <f aca="false">G4092+H4092+I4092-fixed</f>
        <v>31203.8696661504</v>
      </c>
      <c r="K4092" s="0" t="n">
        <f aca="false">12*Inputs!$B$6*(1-MIN(1,Inputs!$G$6*$D4092)*churn_nonbuyers)*(ic*Inputs!$C$6+fee_wd*Inputs!$E$6*(1-$B4092)+fee_fx*Inputs!$D$6-cost_acc-cost_wd*Inputs!$E$6*(1-$B4092)-cost_fx*Inputs!$D$6)</f>
        <v>166729.023835301</v>
      </c>
      <c r="L4092" s="0" t="n">
        <f aca="false">12*Inputs!$B$7*(1-MIN(1,Inputs!$G$7*$D4092)*churn_nonbuyers)*(ic*Inputs!$C$7+fee_wd*Inputs!$E$7*(1-$B4092)+fee_fx*Inputs!$D$7-cost_acc-cost_wd*Inputs!$E$7*(1-$B4092)-cost_fx*Inputs!$D$7)</f>
        <v>365714.354013181</v>
      </c>
      <c r="M4092" s="0" t="n">
        <f aca="false">12*Inputs!$B$8*(1-MIN(1,Inputs!$G$8*$D4092)*churn_nonbuyers)*(ic*Inputs!$C$8+fee_wd*Inputs!$E$8*(1-$B4092)+fee_fx*Inputs!$D$8-cost_acc-cost_wd*Inputs!$E$8*(1-$B4092)-cost_fx*Inputs!$D$8)</f>
        <v>88064.8572580704</v>
      </c>
      <c r="N4092" s="0" t="n">
        <f aca="false">K4092+L4092+I4092-fixed</f>
        <v>-24850.8797018643</v>
      </c>
      <c r="O4092" s="0" t="n">
        <f aca="false">K4092+L4092+M4092-fixed</f>
        <v>-79491.7648934483</v>
      </c>
      <c r="P4092" s="0" t="n">
        <f aca="false">12*Inputs!$B$6*(1-MIN(1,Inputs!$F$6*$D4092))*(ic*Inputs!$C$6+flat_fee-cost_acc-cost_wd*Inputs!$E$6*$E4092-cost_fx*Inputs!$D$6)+12*Inputs!$B$7*(1-MIN(1,Inputs!$F$7*$D4092))*(ic*Inputs!$C$7+flat_fee-cost_acc-cost_wd*Inputs!$E$7*$E4092-cost_fx*Inputs!$D$7)+12*Inputs!$B$8*(1-MIN(1,Inputs!$F$8*$D4092))*(ic*Inputs!$C$8+flat_fee-cost_acc-cost_wd*Inputs!$E$8*$E4092-cost_fx*Inputs!$D$8)-fixed</f>
        <v>-80115.0878348799</v>
      </c>
    </row>
    <row r="4093" customFormat="false" ht="15" hidden="false" customHeight="false" outlineLevel="0" collapsed="false">
      <c r="A4093" s="0" t="n">
        <v>4028</v>
      </c>
      <c r="B4093" s="0" t="n">
        <v>0.114925</v>
      </c>
      <c r="C4093" s="0" t="n">
        <v>0.850293</v>
      </c>
      <c r="D4093" s="0" t="n">
        <v>1.195393</v>
      </c>
      <c r="E4093" s="0" t="n">
        <v>1.071917</v>
      </c>
      <c r="F4093" s="0" t="n">
        <v>0.30149</v>
      </c>
      <c r="G4093" s="0" t="n">
        <f aca="false">12*Inputs!$B$6*(MIN(1,$H$50*$C4093)*(ic*Inputs!$C$6+pS+fee_fx*Inputs!$D$6-cost_acc-cost_wd*Inputs!$E$6*$E4093-cost_fx*Inputs!$D$6-$F4093)+(1-MIN(1,$H$50*$C4093))*(1-MIN(1,Inputs!$G$6*$D4093)*churn_nonbuyers)*(ic*Inputs!$C$6+fee_wd*Inputs!$E$6*(1-$B4093)+fee_fx*Inputs!$D$6-cost_acc-cost_wd*Inputs!$E$6*(1-$B4093)-cost_fx*Inputs!$D$6))</f>
        <v>217334.125725285</v>
      </c>
      <c r="H4093" s="0" t="n">
        <f aca="false">12*Inputs!$B$7*(MIN(1,$H$51*$C4093)*(ic*Inputs!$C$7+pE+fee_fx*Inputs!$D$7-cost_acc-cost_wd*Inputs!$E$7*$E4093-cost_fx*Inputs!$D$7-$F4093)+(1-MIN(1,$H$51*$C4093))*(1-MIN(1,Inputs!$G$7*$D4093)*churn_nonbuyers)*(ic*Inputs!$C$7+fee_wd*Inputs!$E$7*(1-$B4093)+fee_fx*Inputs!$D$7-cost_acc-cost_wd*Inputs!$E$7*(1-$B4093)-cost_fx*Inputs!$D$7))</f>
        <v>409806.068744826</v>
      </c>
      <c r="I4093" s="0" t="n">
        <f aca="false">12*Inputs!$B$8*(MIN(1,$H$52*$C4093)*(ic*Inputs!$C$8+pT-cost_acc-cost_wd*Inputs!$E$8-cost_fx*Inputs!$D$8-cost_ins)+(1-MIN(1,$H$52*$C4093))*(1-MIN(1,Inputs!$G$8*$D4093)*churn_nonbuyers)*(ic*Inputs!$C$8+fee_wd*Inputs!$E$8*(1-$B4093)+fee_fx*Inputs!$D$8-cost_acc-cost_wd*Inputs!$E$8*(1-$B4093)-cost_fx*Inputs!$D$8))</f>
        <v>143766.250210973</v>
      </c>
      <c r="J4093" s="0" t="n">
        <f aca="false">G4093+H4093+I4093-fixed</f>
        <v>70906.4446810836</v>
      </c>
      <c r="K4093" s="0" t="n">
        <f aca="false">12*Inputs!$B$6*(1-MIN(1,Inputs!$G$6*$D4093)*churn_nonbuyers)*(ic*Inputs!$C$6+fee_wd*Inputs!$E$6*(1-$B4093)+fee_fx*Inputs!$D$6-cost_acc-cost_wd*Inputs!$E$6*(1-$B4093)-cost_fx*Inputs!$D$6)</f>
        <v>173990.37845178</v>
      </c>
      <c r="L4093" s="0" t="n">
        <f aca="false">12*Inputs!$B$7*(1-MIN(1,Inputs!$G$7*$D4093)*churn_nonbuyers)*(ic*Inputs!$C$7+fee_wd*Inputs!$E$7*(1-$B4093)+fee_fx*Inputs!$D$7-cost_acc-cost_wd*Inputs!$E$7*(1-$B4093)-cost_fx*Inputs!$D$7)</f>
        <v>372784.810207068</v>
      </c>
      <c r="M4093" s="0" t="n">
        <f aca="false">12*Inputs!$B$8*(1-MIN(1,Inputs!$G$8*$D4093)*churn_nonbuyers)*(ic*Inputs!$C$8+fee_wd*Inputs!$E$8*(1-$B4093)+fee_fx*Inputs!$D$8-cost_acc-cost_wd*Inputs!$E$8*(1-$B4093)-cost_fx*Inputs!$D$8)</f>
        <v>52376.19352164</v>
      </c>
      <c r="N4093" s="0" t="n">
        <f aca="false">K4093+L4093+I4093-fixed</f>
        <v>-9458.56113017909</v>
      </c>
      <c r="O4093" s="0" t="n">
        <f aca="false">K4093+L4093+M4093-fixed</f>
        <v>-100848.617819512</v>
      </c>
      <c r="P4093" s="0" t="n">
        <f aca="false">12*Inputs!$B$6*(1-MIN(1,Inputs!$F$6*$D4093))*(ic*Inputs!$C$6+flat_fee-cost_acc-cost_wd*Inputs!$E$6*$E4093-cost_fx*Inputs!$D$6)+12*Inputs!$B$7*(1-MIN(1,Inputs!$F$7*$D4093))*(ic*Inputs!$C$7+flat_fee-cost_acc-cost_wd*Inputs!$E$7*$E4093-cost_fx*Inputs!$D$7)+12*Inputs!$B$8*(1-MIN(1,Inputs!$F$8*$D4093))*(ic*Inputs!$C$8+flat_fee-cost_acc-cost_wd*Inputs!$E$8*$E4093-cost_fx*Inputs!$D$8)-fixed</f>
        <v>-67411.22889256</v>
      </c>
    </row>
    <row r="4094" customFormat="false" ht="15" hidden="false" customHeight="false" outlineLevel="0" collapsed="false">
      <c r="A4094" s="0" t="n">
        <v>4029</v>
      </c>
      <c r="B4094" s="0" t="n">
        <v>0.302932</v>
      </c>
      <c r="C4094" s="0" t="n">
        <v>0.835239</v>
      </c>
      <c r="D4094" s="0" t="n">
        <v>1.220294</v>
      </c>
      <c r="E4094" s="0" t="n">
        <v>1.066318</v>
      </c>
      <c r="F4094" s="0" t="n">
        <v>0.299158</v>
      </c>
      <c r="G4094" s="0" t="n">
        <f aca="false">12*Inputs!$B$6*(MIN(1,$H$50*$C4094)*(ic*Inputs!$C$6+pS+fee_fx*Inputs!$D$6-cost_acc-cost_wd*Inputs!$E$6*$E4094-cost_fx*Inputs!$D$6-$F4094)+(1-MIN(1,$H$50*$C4094))*(1-MIN(1,Inputs!$G$6*$D4094)*churn_nonbuyers)*(ic*Inputs!$C$6+fee_wd*Inputs!$E$6*(1-$B4094)+fee_fx*Inputs!$D$6-cost_acc-cost_wd*Inputs!$E$6*(1-$B4094)-cost_fx*Inputs!$D$6))</f>
        <v>192781.830637726</v>
      </c>
      <c r="H4094" s="0" t="n">
        <f aca="false">12*Inputs!$B$7*(MIN(1,$H$51*$C4094)*(ic*Inputs!$C$7+pE+fee_fx*Inputs!$D$7-cost_acc-cost_wd*Inputs!$E$7*$E4094-cost_fx*Inputs!$D$7-$F4094)+(1-MIN(1,$H$51*$C4094))*(1-MIN(1,Inputs!$G$7*$D4094)*churn_nonbuyers)*(ic*Inputs!$C$7+fee_wd*Inputs!$E$7*(1-$B4094)+fee_fx*Inputs!$D$7-cost_acc-cost_wd*Inputs!$E$7*(1-$B4094)-cost_fx*Inputs!$D$7))</f>
        <v>392241.161839893</v>
      </c>
      <c r="I4094" s="0" t="n">
        <f aca="false">12*Inputs!$B$8*(MIN(1,$H$52*$C4094)*(ic*Inputs!$C$8+pT-cost_acc-cost_wd*Inputs!$E$8-cost_fx*Inputs!$D$8-cost_ins)+(1-MIN(1,$H$52*$C4094))*(1-MIN(1,Inputs!$G$8*$D4094)*churn_nonbuyers)*(ic*Inputs!$C$8+fee_wd*Inputs!$E$8*(1-$B4094)+fee_fx*Inputs!$D$8-cost_acc-cost_wd*Inputs!$E$8*(1-$B4094)-cost_fx*Inputs!$D$8))</f>
        <v>139278.735218963</v>
      </c>
      <c r="J4094" s="0" t="n">
        <f aca="false">G4094+H4094+I4094-fixed</f>
        <v>24301.7276965824</v>
      </c>
      <c r="K4094" s="0" t="n">
        <f aca="false">12*Inputs!$B$6*(1-MIN(1,Inputs!$G$6*$D4094)*churn_nonbuyers)*(ic*Inputs!$C$6+fee_wd*Inputs!$E$6*(1-$B4094)+fee_fx*Inputs!$D$6-cost_acc-cost_wd*Inputs!$E$6*(1-$B4094)-cost_fx*Inputs!$D$6)</f>
        <v>148338.824414458</v>
      </c>
      <c r="L4094" s="0" t="n">
        <f aca="false">12*Inputs!$B$7*(1-MIN(1,Inputs!$G$7*$D4094)*churn_nonbuyers)*(ic*Inputs!$C$7+fee_wd*Inputs!$E$7*(1-$B4094)+fee_fx*Inputs!$D$7-cost_acc-cost_wd*Inputs!$E$7*(1-$B4094)-cost_fx*Inputs!$D$7)</f>
        <v>346414.073336675</v>
      </c>
      <c r="M4094" s="0" t="n">
        <f aca="false">12*Inputs!$B$8*(1-MIN(1,Inputs!$G$8*$D4094)*churn_nonbuyers)*(ic*Inputs!$C$8+fee_wd*Inputs!$E$8*(1-$B4094)+fee_fx*Inputs!$D$8-cost_acc-cost_wd*Inputs!$E$8*(1-$B4094)-cost_fx*Inputs!$D$8)</f>
        <v>45467.2719074688</v>
      </c>
      <c r="N4094" s="0" t="n">
        <f aca="false">K4094+L4094+I4094-fixed</f>
        <v>-65968.3670299046</v>
      </c>
      <c r="O4094" s="0" t="n">
        <f aca="false">K4094+L4094+M4094-fixed</f>
        <v>-159779.830341399</v>
      </c>
      <c r="P4094" s="0" t="n">
        <f aca="false">12*Inputs!$B$6*(1-MIN(1,Inputs!$F$6*$D4094))*(ic*Inputs!$C$6+flat_fee-cost_acc-cost_wd*Inputs!$E$6*$E4094-cost_fx*Inputs!$D$6)+12*Inputs!$B$7*(1-MIN(1,Inputs!$F$7*$D4094))*(ic*Inputs!$C$7+flat_fee-cost_acc-cost_wd*Inputs!$E$7*$E4094-cost_fx*Inputs!$D$7)+12*Inputs!$B$8*(1-MIN(1,Inputs!$F$8*$D4094))*(ic*Inputs!$C$8+flat_fee-cost_acc-cost_wd*Inputs!$E$8*$E4094-cost_fx*Inputs!$D$8)-fixed</f>
        <v>-78901.06103392</v>
      </c>
    </row>
    <row r="4095" customFormat="false" ht="15" hidden="false" customHeight="false" outlineLevel="0" collapsed="false">
      <c r="A4095" s="0" t="n">
        <v>4030</v>
      </c>
      <c r="B4095" s="0" t="n">
        <v>0.348759</v>
      </c>
      <c r="C4095" s="0" t="n">
        <v>0.855554</v>
      </c>
      <c r="D4095" s="0" t="n">
        <v>1.440148</v>
      </c>
      <c r="E4095" s="0" t="n">
        <v>1.217251</v>
      </c>
      <c r="F4095" s="0" t="n">
        <v>0.202841</v>
      </c>
      <c r="G4095" s="0" t="n">
        <f aca="false">12*Inputs!$B$6*(MIN(1,$H$50*$C4095)*(ic*Inputs!$C$6+pS+fee_fx*Inputs!$D$6-cost_acc-cost_wd*Inputs!$E$6*$E4095-cost_fx*Inputs!$D$6-$F4095)+(1-MIN(1,$H$50*$C4095))*(1-MIN(1,Inputs!$G$6*$D4095)*churn_nonbuyers)*(ic*Inputs!$C$6+fee_wd*Inputs!$E$6*(1-$B4095)+fee_fx*Inputs!$D$6-cost_acc-cost_wd*Inputs!$E$6*(1-$B4095)-cost_fx*Inputs!$D$6))</f>
        <v>185463.701442777</v>
      </c>
      <c r="H4095" s="0" t="n">
        <f aca="false">12*Inputs!$B$7*(MIN(1,$H$51*$C4095)*(ic*Inputs!$C$7+pE+fee_fx*Inputs!$D$7-cost_acc-cost_wd*Inputs!$E$7*$E4095-cost_fx*Inputs!$D$7-$F4095)+(1-MIN(1,$H$51*$C4095))*(1-MIN(1,Inputs!$G$7*$D4095)*churn_nonbuyers)*(ic*Inputs!$C$7+fee_wd*Inputs!$E$7*(1-$B4095)+fee_fx*Inputs!$D$7-cost_acc-cost_wd*Inputs!$E$7*(1-$B4095)-cost_fx*Inputs!$D$7))</f>
        <v>377513.138405149</v>
      </c>
      <c r="I4095" s="0" t="n">
        <f aca="false">12*Inputs!$B$8*(MIN(1,$H$52*$C4095)*(ic*Inputs!$C$8+pT-cost_acc-cost_wd*Inputs!$E$8-cost_fx*Inputs!$D$8-cost_ins)+(1-MIN(1,$H$52*$C4095))*(1-MIN(1,Inputs!$G$8*$D4095)*churn_nonbuyers)*(ic*Inputs!$C$8+fee_wd*Inputs!$E$8*(1-$B4095)+fee_fx*Inputs!$D$8-cost_acc-cost_wd*Inputs!$E$8*(1-$B4095)-cost_fx*Inputs!$D$8))</f>
        <v>123322.975776</v>
      </c>
      <c r="J4095" s="0" t="n">
        <f aca="false">G4095+H4095+I4095-fixed</f>
        <v>-13700.184376074</v>
      </c>
      <c r="K4095" s="0" t="n">
        <f aca="false">12*Inputs!$B$6*(1-MIN(1,Inputs!$G$6*$D4095)*churn_nonbuyers)*(ic*Inputs!$C$6+fee_wd*Inputs!$E$6*(1-$B4095)+fee_fx*Inputs!$D$6-cost_acc-cost_wd*Inputs!$E$6*(1-$B4095)-cost_fx*Inputs!$D$6)</f>
        <v>140478.31710959</v>
      </c>
      <c r="L4095" s="0" t="n">
        <f aca="false">12*Inputs!$B$7*(1-MIN(1,Inputs!$G$7*$D4095)*churn_nonbuyers)*(ic*Inputs!$C$7+fee_wd*Inputs!$E$7*(1-$B4095)+fee_fx*Inputs!$D$7-cost_acc-cost_wd*Inputs!$E$7*(1-$B4095)-cost_fx*Inputs!$D$7)</f>
        <v>337728.456761754</v>
      </c>
      <c r="M4095" s="0" t="n">
        <f aca="false">12*Inputs!$B$8*(1-MIN(1,Inputs!$G$8*$D4095)*churn_nonbuyers)*(ic*Inputs!$C$8+fee_wd*Inputs!$E$8*(1-$B4095)+fee_fx*Inputs!$D$8-cost_acc-cost_wd*Inputs!$E$8*(1-$B4095)-cost_fx*Inputs!$D$8)</f>
        <v>0</v>
      </c>
      <c r="N4095" s="0" t="n">
        <f aca="false">K4095+L4095+I4095-fixed</f>
        <v>-98470.2503526553</v>
      </c>
      <c r="O4095" s="0" t="n">
        <f aca="false">K4095+L4095+M4095-fixed</f>
        <v>-221793.226128655</v>
      </c>
      <c r="P4095" s="0" t="n">
        <f aca="false">12*Inputs!$B$6*(1-MIN(1,Inputs!$F$6*$D4095))*(ic*Inputs!$C$6+flat_fee-cost_acc-cost_wd*Inputs!$E$6*$E4095-cost_fx*Inputs!$D$6)+12*Inputs!$B$7*(1-MIN(1,Inputs!$F$7*$D4095))*(ic*Inputs!$C$7+flat_fee-cost_acc-cost_wd*Inputs!$E$7*$E4095-cost_fx*Inputs!$D$7)+12*Inputs!$B$8*(1-MIN(1,Inputs!$F$8*$D4095))*(ic*Inputs!$C$8+flat_fee-cost_acc-cost_wd*Inputs!$E$8*$E4095-cost_fx*Inputs!$D$8)-fixed</f>
        <v>-248642.79098848</v>
      </c>
    </row>
    <row r="4096" customFormat="false" ht="15" hidden="false" customHeight="false" outlineLevel="0" collapsed="false">
      <c r="A4096" s="0" t="n">
        <v>4031</v>
      </c>
      <c r="B4096" s="0" t="n">
        <v>0.325883</v>
      </c>
      <c r="C4096" s="0" t="n">
        <v>0.830876</v>
      </c>
      <c r="D4096" s="0" t="n">
        <v>1.448348</v>
      </c>
      <c r="E4096" s="0" t="n">
        <v>1.457161</v>
      </c>
      <c r="F4096" s="0" t="n">
        <v>0.415857</v>
      </c>
      <c r="G4096" s="0" t="n">
        <f aca="false">12*Inputs!$B$6*(MIN(1,$H$50*$C4096)*(ic*Inputs!$C$6+pS+fee_fx*Inputs!$D$6-cost_acc-cost_wd*Inputs!$E$6*$E4096-cost_fx*Inputs!$D$6-$F4096)+(1-MIN(1,$H$50*$C4096))*(1-MIN(1,Inputs!$G$6*$D4096)*churn_nonbuyers)*(ic*Inputs!$C$6+fee_wd*Inputs!$E$6*(1-$B4096)+fee_fx*Inputs!$D$6-cost_acc-cost_wd*Inputs!$E$6*(1-$B4096)-cost_fx*Inputs!$D$6))</f>
        <v>178290.131571491</v>
      </c>
      <c r="H4096" s="0" t="n">
        <f aca="false">12*Inputs!$B$7*(MIN(1,$H$51*$C4096)*(ic*Inputs!$C$7+pE+fee_fx*Inputs!$D$7-cost_acc-cost_wd*Inputs!$E$7*$E4096-cost_fx*Inputs!$D$7-$F4096)+(1-MIN(1,$H$51*$C4096))*(1-MIN(1,Inputs!$G$7*$D4096)*churn_nonbuyers)*(ic*Inputs!$C$7+fee_wd*Inputs!$E$7*(1-$B4096)+fee_fx*Inputs!$D$7-cost_acc-cost_wd*Inputs!$E$7*(1-$B4096)-cost_fx*Inputs!$D$7))</f>
        <v>345253.306136661</v>
      </c>
      <c r="I4096" s="0" t="n">
        <f aca="false">12*Inputs!$B$8*(MIN(1,$H$52*$C4096)*(ic*Inputs!$C$8+pT-cost_acc-cost_wd*Inputs!$E$8-cost_fx*Inputs!$D$8-cost_ins)+(1-MIN(1,$H$52*$C4096))*(1-MIN(1,Inputs!$G$8*$D4096)*churn_nonbuyers)*(ic*Inputs!$C$8+fee_wd*Inputs!$E$8*(1-$B4096)+fee_fx*Inputs!$D$8-cost_acc-cost_wd*Inputs!$E$8*(1-$B4096)-cost_fx*Inputs!$D$8))</f>
        <v>119765.790144</v>
      </c>
      <c r="J4096" s="0" t="n">
        <f aca="false">G4096+H4096+I4096-fixed</f>
        <v>-56690.7721478482</v>
      </c>
      <c r="K4096" s="0" t="n">
        <f aca="false">12*Inputs!$B$6*(1-MIN(1,Inputs!$G$6*$D4096)*churn_nonbuyers)*(ic*Inputs!$C$6+fee_wd*Inputs!$E$6*(1-$B4096)+fee_fx*Inputs!$D$6-cost_acc-cost_wd*Inputs!$E$6*(1-$B4096)-cost_fx*Inputs!$D$6)</f>
        <v>143471.842497245</v>
      </c>
      <c r="L4096" s="0" t="n">
        <f aca="false">12*Inputs!$B$7*(1-MIN(1,Inputs!$G$7*$D4096)*churn_nonbuyers)*(ic*Inputs!$C$7+fee_wd*Inputs!$E$7*(1-$B4096)+fee_fx*Inputs!$D$7-cost_acc-cost_wd*Inputs!$E$7*(1-$B4096)-cost_fx*Inputs!$D$7)</f>
        <v>340792.635994347</v>
      </c>
      <c r="M4096" s="0" t="n">
        <f aca="false">12*Inputs!$B$8*(1-MIN(1,Inputs!$G$8*$D4096)*churn_nonbuyers)*(ic*Inputs!$C$8+fee_wd*Inputs!$E$8*(1-$B4096)+fee_fx*Inputs!$D$8-cost_acc-cost_wd*Inputs!$E$8*(1-$B4096)-cost_fx*Inputs!$D$8)</f>
        <v>0</v>
      </c>
      <c r="N4096" s="0" t="n">
        <f aca="false">K4096+L4096+I4096-fixed</f>
        <v>-95969.7313644083</v>
      </c>
      <c r="O4096" s="0" t="n">
        <f aca="false">K4096+L4096+M4096-fixed</f>
        <v>-215735.521508408</v>
      </c>
      <c r="P4096" s="0" t="n">
        <f aca="false">12*Inputs!$B$6*(1-MIN(1,Inputs!$F$6*$D4096))*(ic*Inputs!$C$6+flat_fee-cost_acc-cost_wd*Inputs!$E$6*$E4096-cost_fx*Inputs!$D$6)+12*Inputs!$B$7*(1-MIN(1,Inputs!$F$7*$D4096))*(ic*Inputs!$C$7+flat_fee-cost_acc-cost_wd*Inputs!$E$7*$E4096-cost_fx*Inputs!$D$7)+12*Inputs!$B$8*(1-MIN(1,Inputs!$F$8*$D4096))*(ic*Inputs!$C$8+flat_fee-cost_acc-cost_wd*Inputs!$E$8*$E4096-cost_fx*Inputs!$D$8)-fixed</f>
        <v>-330665.41013728</v>
      </c>
    </row>
    <row r="4097" customFormat="false" ht="15" hidden="false" customHeight="false" outlineLevel="0" collapsed="false">
      <c r="A4097" s="0" t="n">
        <v>4032</v>
      </c>
      <c r="B4097" s="0" t="n">
        <v>0.187401</v>
      </c>
      <c r="C4097" s="0" t="n">
        <v>0.952495</v>
      </c>
      <c r="D4097" s="0" t="n">
        <v>1.439649</v>
      </c>
      <c r="E4097" s="0" t="n">
        <v>1.053198</v>
      </c>
      <c r="F4097" s="0" t="n">
        <v>0.146906</v>
      </c>
      <c r="G4097" s="0" t="n">
        <f aca="false">12*Inputs!$B$6*(MIN(1,$H$50*$C4097)*(ic*Inputs!$C$6+pS+fee_fx*Inputs!$D$6-cost_acc-cost_wd*Inputs!$E$6*$E4097-cost_fx*Inputs!$D$6-$F4097)+(1-MIN(1,$H$50*$C4097))*(1-MIN(1,Inputs!$G$6*$D4097)*churn_nonbuyers)*(ic*Inputs!$C$6+fee_wd*Inputs!$E$6*(1-$B4097)+fee_fx*Inputs!$D$6-cost_acc-cost_wd*Inputs!$E$6*(1-$B4097)-cost_fx*Inputs!$D$6))</f>
        <v>215312.039921339</v>
      </c>
      <c r="H4097" s="0" t="n">
        <f aca="false">12*Inputs!$B$7*(MIN(1,$H$51*$C4097)*(ic*Inputs!$C$7+pE+fee_fx*Inputs!$D$7-cost_acc-cost_wd*Inputs!$E$7*$E4097-cost_fx*Inputs!$D$7-$F4097)+(1-MIN(1,$H$51*$C4097))*(1-MIN(1,Inputs!$G$7*$D4097)*churn_nonbuyers)*(ic*Inputs!$C$7+fee_wd*Inputs!$E$7*(1-$B4097)+fee_fx*Inputs!$D$7-cost_acc-cost_wd*Inputs!$E$7*(1-$B4097)-cost_fx*Inputs!$D$7))</f>
        <v>416855.90691251</v>
      </c>
      <c r="I4097" s="0" t="n">
        <f aca="false">12*Inputs!$B$8*(MIN(1,$H$52*$C4097)*(ic*Inputs!$C$8+pT-cost_acc-cost_wd*Inputs!$E$8-cost_fx*Inputs!$D$8-cost_ins)+(1-MIN(1,$H$52*$C4097))*(1-MIN(1,Inputs!$G$8*$D4097)*churn_nonbuyers)*(ic*Inputs!$C$8+fee_wd*Inputs!$E$8*(1-$B4097)+fee_fx*Inputs!$D$8-cost_acc-cost_wd*Inputs!$E$8*(1-$B4097)-cost_fx*Inputs!$D$8))</f>
        <v>137296.43928</v>
      </c>
      <c r="J4097" s="0" t="n">
        <f aca="false">G4097+H4097+I4097-fixed</f>
        <v>69464.386113849</v>
      </c>
      <c r="K4097" s="0" t="n">
        <f aca="false">12*Inputs!$B$6*(1-MIN(1,Inputs!$G$6*$D4097)*churn_nonbuyers)*(ic*Inputs!$C$6+fee_wd*Inputs!$E$6*(1-$B4097)+fee_fx*Inputs!$D$6-cost_acc-cost_wd*Inputs!$E$6*(1-$B4097)-cost_fx*Inputs!$D$6)</f>
        <v>162045.094048193</v>
      </c>
      <c r="L4097" s="0" t="n">
        <f aca="false">12*Inputs!$B$7*(1-MIN(1,Inputs!$G$7*$D4097)*churn_nonbuyers)*(ic*Inputs!$C$7+fee_wd*Inputs!$E$7*(1-$B4097)+fee_fx*Inputs!$D$7-cost_acc-cost_wd*Inputs!$E$7*(1-$B4097)-cost_fx*Inputs!$D$7)</f>
        <v>359965.761676916</v>
      </c>
      <c r="M4097" s="0" t="n">
        <f aca="false">12*Inputs!$B$8*(1-MIN(1,Inputs!$G$8*$D4097)*churn_nonbuyers)*(ic*Inputs!$C$8+fee_wd*Inputs!$E$8*(1-$B4097)+fee_fx*Inputs!$D$8-cost_acc-cost_wd*Inputs!$E$8*(1-$B4097)-cost_fx*Inputs!$D$8)</f>
        <v>0</v>
      </c>
      <c r="N4097" s="0" t="n">
        <f aca="false">K4097+L4097+I4097-fixed</f>
        <v>-40692.7049948917</v>
      </c>
      <c r="O4097" s="0" t="n">
        <f aca="false">K4097+L4097+M4097-fixed</f>
        <v>-177989.144274892</v>
      </c>
      <c r="P4097" s="0" t="n">
        <f aca="false">12*Inputs!$B$6*(1-MIN(1,Inputs!$F$6*$D4097))*(ic*Inputs!$C$6+flat_fee-cost_acc-cost_wd*Inputs!$E$6*$E4097-cost_fx*Inputs!$D$6)+12*Inputs!$B$7*(1-MIN(1,Inputs!$F$7*$D4097))*(ic*Inputs!$C$7+flat_fee-cost_acc-cost_wd*Inputs!$E$7*$E4097-cost_fx*Inputs!$D$7)+12*Inputs!$B$8*(1-MIN(1,Inputs!$F$8*$D4097))*(ic*Inputs!$C$8+flat_fee-cost_acc-cost_wd*Inputs!$E$8*$E4097-cost_fx*Inputs!$D$8)-fixed</f>
        <v>-194826.68987152</v>
      </c>
    </row>
    <row r="4098" customFormat="false" ht="15" hidden="false" customHeight="false" outlineLevel="0" collapsed="false">
      <c r="A4098" s="0" t="n">
        <v>4033</v>
      </c>
      <c r="B4098" s="0" t="n">
        <v>0.165591</v>
      </c>
      <c r="C4098" s="0" t="n">
        <v>0.774876</v>
      </c>
      <c r="D4098" s="0" t="n">
        <v>0.742459</v>
      </c>
      <c r="E4098" s="0" t="n">
        <v>1.324301</v>
      </c>
      <c r="F4098" s="0" t="n">
        <v>0.179366</v>
      </c>
      <c r="G4098" s="0" t="n">
        <f aca="false">12*Inputs!$B$6*(MIN(1,$H$50*$C4098)*(ic*Inputs!$C$6+pS+fee_fx*Inputs!$D$6-cost_acc-cost_wd*Inputs!$E$6*$E4098-cost_fx*Inputs!$D$6-$F4098)+(1-MIN(1,$H$50*$C4098))*(1-MIN(1,Inputs!$G$6*$D4098)*churn_nonbuyers)*(ic*Inputs!$C$6+fee_wd*Inputs!$E$6*(1-$B4098)+fee_fx*Inputs!$D$6-cost_acc-cost_wd*Inputs!$E$6*(1-$B4098)-cost_fx*Inputs!$D$6))</f>
        <v>208505.61624144</v>
      </c>
      <c r="H4098" s="0" t="n">
        <f aca="false">12*Inputs!$B$7*(MIN(1,$H$51*$C4098)*(ic*Inputs!$C$7+pE+fee_fx*Inputs!$D$7-cost_acc-cost_wd*Inputs!$E$7*$E4098-cost_fx*Inputs!$D$7-$F4098)+(1-MIN(1,$H$51*$C4098))*(1-MIN(1,Inputs!$G$7*$D4098)*churn_nonbuyers)*(ic*Inputs!$C$7+fee_wd*Inputs!$E$7*(1-$B4098)+fee_fx*Inputs!$D$7-cost_acc-cost_wd*Inputs!$E$7*(1-$B4098)-cost_fx*Inputs!$D$7))</f>
        <v>388146.95964787</v>
      </c>
      <c r="I4098" s="0" t="n">
        <f aca="false">12*Inputs!$B$8*(MIN(1,$H$52*$C4098)*(ic*Inputs!$C$8+pT-cost_acc-cost_wd*Inputs!$E$8-cost_fx*Inputs!$D$8-cost_ins)+(1-MIN(1,$H$52*$C4098))*(1-MIN(1,Inputs!$G$8*$D4098)*churn_nonbuyers)*(ic*Inputs!$C$8+fee_wd*Inputs!$E$8*(1-$B4098)+fee_fx*Inputs!$D$8-cost_acc-cost_wd*Inputs!$E$8*(1-$B4098)-cost_fx*Inputs!$D$8))</f>
        <v>181679.584458661</v>
      </c>
      <c r="J4098" s="0" t="n">
        <f aca="false">G4098+H4098+I4098-fixed</f>
        <v>78332.1603479706</v>
      </c>
      <c r="K4098" s="0" t="n">
        <f aca="false">12*Inputs!$B$6*(1-MIN(1,Inputs!$G$6*$D4098)*churn_nonbuyers)*(ic*Inputs!$C$6+fee_wd*Inputs!$E$6*(1-$B4098)+fee_fx*Inputs!$D$6-cost_acc-cost_wd*Inputs!$E$6*(1-$B4098)-cost_fx*Inputs!$D$6)</f>
        <v>171156.109883537</v>
      </c>
      <c r="L4098" s="0" t="n">
        <f aca="false">12*Inputs!$B$7*(1-MIN(1,Inputs!$G$7*$D4098)*churn_nonbuyers)*(ic*Inputs!$C$7+fee_wd*Inputs!$E$7*(1-$B4098)+fee_fx*Inputs!$D$7-cost_acc-cost_wd*Inputs!$E$7*(1-$B4098)-cost_fx*Inputs!$D$7)</f>
        <v>370905.232298122</v>
      </c>
      <c r="M4098" s="0" t="n">
        <f aca="false">12*Inputs!$B$8*(1-MIN(1,Inputs!$G$8*$D4098)*churn_nonbuyers)*(ic*Inputs!$C$8+fee_wd*Inputs!$E$8*(1-$B4098)+fee_fx*Inputs!$D$8-cost_acc-cost_wd*Inputs!$E$8*(1-$B4098)-cost_fx*Inputs!$D$8)</f>
        <v>152945.535829838</v>
      </c>
      <c r="N4098" s="0" t="n">
        <f aca="false">K4098+L4098+I4098-fixed</f>
        <v>23740.92664032</v>
      </c>
      <c r="O4098" s="0" t="n">
        <f aca="false">K4098+L4098+M4098-fixed</f>
        <v>-4993.12198850268</v>
      </c>
      <c r="P4098" s="0" t="n">
        <f aca="false">12*Inputs!$B$6*(1-MIN(1,Inputs!$F$6*$D4098))*(ic*Inputs!$C$6+flat_fee-cost_acc-cost_wd*Inputs!$E$6*$E4098-cost_fx*Inputs!$D$6)+12*Inputs!$B$7*(1-MIN(1,Inputs!$F$7*$D4098))*(ic*Inputs!$C$7+flat_fee-cost_acc-cost_wd*Inputs!$E$7*$E4098-cost_fx*Inputs!$D$7)+12*Inputs!$B$8*(1-MIN(1,Inputs!$F$8*$D4098))*(ic*Inputs!$C$8+flat_fee-cost_acc-cost_wd*Inputs!$E$8*$E4098-cost_fx*Inputs!$D$8)-fixed</f>
        <v>55563.5561261601</v>
      </c>
    </row>
    <row r="4099" customFormat="false" ht="15" hidden="false" customHeight="false" outlineLevel="0" collapsed="false">
      <c r="A4099" s="0" t="n">
        <v>4034</v>
      </c>
      <c r="B4099" s="0" t="n">
        <v>0.391832</v>
      </c>
      <c r="C4099" s="0" t="n">
        <v>1.045709</v>
      </c>
      <c r="D4099" s="0" t="n">
        <v>0.621402</v>
      </c>
      <c r="E4099" s="0" t="n">
        <v>1.229257</v>
      </c>
      <c r="F4099" s="0" t="n">
        <v>0.341568</v>
      </c>
      <c r="G4099" s="0" t="n">
        <f aca="false">12*Inputs!$B$6*(MIN(1,$H$50*$C4099)*(ic*Inputs!$C$6+pS+fee_fx*Inputs!$D$6-cost_acc-cost_wd*Inputs!$E$6*$E4099-cost_fx*Inputs!$D$6-$F4099)+(1-MIN(1,$H$50*$C4099))*(1-MIN(1,Inputs!$G$6*$D4099)*churn_nonbuyers)*(ic*Inputs!$C$6+fee_wd*Inputs!$E$6*(1-$B4099)+fee_fx*Inputs!$D$6-cost_acc-cost_wd*Inputs!$E$6*(1-$B4099)-cost_fx*Inputs!$D$6))</f>
        <v>192002.072206027</v>
      </c>
      <c r="H4099" s="0" t="n">
        <f aca="false">12*Inputs!$B$7*(MIN(1,$H$51*$C4099)*(ic*Inputs!$C$7+pE+fee_fx*Inputs!$D$7-cost_acc-cost_wd*Inputs!$E$7*$E4099-cost_fx*Inputs!$D$7-$F4099)+(1-MIN(1,$H$51*$C4099))*(1-MIN(1,Inputs!$G$7*$D4099)*churn_nonbuyers)*(ic*Inputs!$C$7+fee_wd*Inputs!$E$7*(1-$B4099)+fee_fx*Inputs!$D$7-cost_acc-cost_wd*Inputs!$E$7*(1-$B4099)-cost_fx*Inputs!$D$7))</f>
        <v>378056.068765863</v>
      </c>
      <c r="I4099" s="0" t="n">
        <f aca="false">12*Inputs!$B$8*(MIN(1,$H$52*$C4099)*(ic*Inputs!$C$8+pT-cost_acc-cost_wd*Inputs!$E$8-cost_fx*Inputs!$D$8-cost_ins)+(1-MIN(1,$H$52*$C4099))*(1-MIN(1,Inputs!$G$8*$D4099)*churn_nonbuyers)*(ic*Inputs!$C$8+fee_wd*Inputs!$E$8*(1-$B4099)+fee_fx*Inputs!$D$8-cost_acc-cost_wd*Inputs!$E$8*(1-$B4099)-cost_fx*Inputs!$D$8))</f>
        <v>197310.444754179</v>
      </c>
      <c r="J4099" s="0" t="n">
        <f aca="false">G4099+H4099+I4099-fixed</f>
        <v>67368.5857260688</v>
      </c>
      <c r="K4099" s="0" t="n">
        <f aca="false">12*Inputs!$B$6*(1-MIN(1,Inputs!$G$6*$D4099)*churn_nonbuyers)*(ic*Inputs!$C$6+fee_wd*Inputs!$E$6*(1-$B4099)+fee_fx*Inputs!$D$6-cost_acc-cost_wd*Inputs!$E$6*(1-$B4099)-cost_fx*Inputs!$D$6)</f>
        <v>140665.553196941</v>
      </c>
      <c r="L4099" s="0" t="n">
        <f aca="false">12*Inputs!$B$7*(1-MIN(1,Inputs!$G$7*$D4099)*churn_nonbuyers)*(ic*Inputs!$C$7+fee_wd*Inputs!$E$7*(1-$B4099)+fee_fx*Inputs!$D$7-cost_acc-cost_wd*Inputs!$E$7*(1-$B4099)-cost_fx*Inputs!$D$7)</f>
        <v>340311.569422164</v>
      </c>
      <c r="M4099" s="0" t="n">
        <f aca="false">12*Inputs!$B$8*(1-MIN(1,Inputs!$G$8*$D4099)*churn_nonbuyers)*(ic*Inputs!$C$8+fee_wd*Inputs!$E$8*(1-$B4099)+fee_fx*Inputs!$D$8-cost_acc-cost_wd*Inputs!$E$8*(1-$B4099)-cost_fx*Inputs!$D$8)</f>
        <v>173795.23737239</v>
      </c>
      <c r="N4099" s="0" t="n">
        <f aca="false">K4099+L4099+I4099-fixed</f>
        <v>-21712.4326267159</v>
      </c>
      <c r="O4099" s="0" t="n">
        <f aca="false">K4099+L4099+M4099-fixed</f>
        <v>-45227.6400085043</v>
      </c>
      <c r="P4099" s="0" t="n">
        <f aca="false">12*Inputs!$B$6*(1-MIN(1,Inputs!$F$6*$D4099))*(ic*Inputs!$C$6+flat_fee-cost_acc-cost_wd*Inputs!$E$6*$E4099-cost_fx*Inputs!$D$6)+12*Inputs!$B$7*(1-MIN(1,Inputs!$F$7*$D4099))*(ic*Inputs!$C$7+flat_fee-cost_acc-cost_wd*Inputs!$E$7*$E4099-cost_fx*Inputs!$D$7)+12*Inputs!$B$8*(1-MIN(1,Inputs!$F$8*$D4099))*(ic*Inputs!$C$8+flat_fee-cost_acc-cost_wd*Inputs!$E$8*$E4099-cost_fx*Inputs!$D$8)-fixed</f>
        <v>164103.89093936</v>
      </c>
    </row>
    <row r="4100" customFormat="false" ht="15" hidden="false" customHeight="false" outlineLevel="0" collapsed="false">
      <c r="A4100" s="0" t="n">
        <v>4035</v>
      </c>
      <c r="B4100" s="0" t="n">
        <v>0.393275</v>
      </c>
      <c r="C4100" s="0" t="n">
        <v>0.833097</v>
      </c>
      <c r="D4100" s="0" t="n">
        <v>1.097226</v>
      </c>
      <c r="E4100" s="0" t="n">
        <v>1.052313</v>
      </c>
      <c r="F4100" s="0" t="n">
        <v>0.361123</v>
      </c>
      <c r="G4100" s="0" t="n">
        <f aca="false">12*Inputs!$B$6*(MIN(1,$H$50*$C4100)*(ic*Inputs!$C$6+pS+fee_fx*Inputs!$D$6-cost_acc-cost_wd*Inputs!$E$6*$E4100-cost_fx*Inputs!$D$6-$F4100)+(1-MIN(1,$H$50*$C4100))*(1-MIN(1,Inputs!$G$6*$D4100)*churn_nonbuyers)*(ic*Inputs!$C$6+fee_wd*Inputs!$E$6*(1-$B4100)+fee_fx*Inputs!$D$6-cost_acc-cost_wd*Inputs!$E$6*(1-$B4100)-cost_fx*Inputs!$D$6))</f>
        <v>181178.396020008</v>
      </c>
      <c r="H4100" s="0" t="n">
        <f aca="false">12*Inputs!$B$7*(MIN(1,$H$51*$C4100)*(ic*Inputs!$C$7+pE+fee_fx*Inputs!$D$7-cost_acc-cost_wd*Inputs!$E$7*$E4100-cost_fx*Inputs!$D$7-$F4100)+(1-MIN(1,$H$51*$C4100))*(1-MIN(1,Inputs!$G$7*$D4100)*churn_nonbuyers)*(ic*Inputs!$C$7+fee_wd*Inputs!$E$7*(1-$B4100)+fee_fx*Inputs!$D$7-cost_acc-cost_wd*Inputs!$E$7*(1-$B4100)-cost_fx*Inputs!$D$7))</f>
        <v>382990.802288594</v>
      </c>
      <c r="I4100" s="0" t="n">
        <f aca="false">12*Inputs!$B$8*(MIN(1,$H$52*$C4100)*(ic*Inputs!$C$8+pT-cost_acc-cost_wd*Inputs!$E$8-cost_fx*Inputs!$D$8-cost_ins)+(1-MIN(1,$H$52*$C4100))*(1-MIN(1,Inputs!$G$8*$D4100)*churn_nonbuyers)*(ic*Inputs!$C$8+fee_wd*Inputs!$E$8*(1-$B4100)+fee_fx*Inputs!$D$8-cost_acc-cost_wd*Inputs!$E$8*(1-$B4100)-cost_fx*Inputs!$D$8))</f>
        <v>149817.480468279</v>
      </c>
      <c r="J4100" s="0" t="n">
        <f aca="false">G4100+H4100+I4100-fixed</f>
        <v>13986.6787768813</v>
      </c>
      <c r="K4100" s="0" t="n">
        <f aca="false">12*Inputs!$B$6*(1-MIN(1,Inputs!$G$6*$D4100)*churn_nonbuyers)*(ic*Inputs!$C$6+fee_wd*Inputs!$E$6*(1-$B4100)+fee_fx*Inputs!$D$6-cost_acc-cost_wd*Inputs!$E$6*(1-$B4100)-cost_fx*Inputs!$D$6)</f>
        <v>137015.24511708</v>
      </c>
      <c r="L4100" s="0" t="n">
        <f aca="false">12*Inputs!$B$7*(1-MIN(1,Inputs!$G$7*$D4100)*churn_nonbuyers)*(ic*Inputs!$C$7+fee_wd*Inputs!$E$7*(1-$B4100)+fee_fx*Inputs!$D$7-cost_acc-cost_wd*Inputs!$E$7*(1-$B4100)-cost_fx*Inputs!$D$7)</f>
        <v>335160.484222248</v>
      </c>
      <c r="M4100" s="0" t="n">
        <f aca="false">12*Inputs!$B$8*(1-MIN(1,Inputs!$G$8*$D4100)*churn_nonbuyers)*(ic*Inputs!$C$8+fee_wd*Inputs!$E$8*(1-$B4100)+fee_fx*Inputs!$D$8-cost_acc-cost_wd*Inputs!$E$8*(1-$B4100)-cost_fx*Inputs!$D$8)</f>
        <v>71327.39177304</v>
      </c>
      <c r="N4100" s="0" t="n">
        <f aca="false">K4100+L4100+I4100-fixed</f>
        <v>-78006.7901923931</v>
      </c>
      <c r="O4100" s="0" t="n">
        <f aca="false">K4100+L4100+M4100-fixed</f>
        <v>-156496.878887632</v>
      </c>
      <c r="P4100" s="0" t="n">
        <f aca="false">12*Inputs!$B$6*(1-MIN(1,Inputs!$F$6*$D4100))*(ic*Inputs!$C$6+flat_fee-cost_acc-cost_wd*Inputs!$E$6*$E4100-cost_fx*Inputs!$D$6)+12*Inputs!$B$7*(1-MIN(1,Inputs!$F$7*$D4100))*(ic*Inputs!$C$7+flat_fee-cost_acc-cost_wd*Inputs!$E$7*$E4100-cost_fx*Inputs!$D$7)+12*Inputs!$B$8*(1-MIN(1,Inputs!$F$8*$D4100))*(ic*Inputs!$C$8+flat_fee-cost_acc-cost_wd*Inputs!$E$8*$E4100-cost_fx*Inputs!$D$8)-fixed</f>
        <v>-5734.99563088</v>
      </c>
    </row>
    <row r="4101" customFormat="false" ht="15" hidden="false" customHeight="false" outlineLevel="0" collapsed="false">
      <c r="A4101" s="0" t="n">
        <v>4036</v>
      </c>
      <c r="B4101" s="0" t="n">
        <v>0.071565</v>
      </c>
      <c r="C4101" s="0" t="n">
        <v>1.090855</v>
      </c>
      <c r="D4101" s="0" t="n">
        <v>1.382952</v>
      </c>
      <c r="E4101" s="0" t="n">
        <v>1.216459</v>
      </c>
      <c r="F4101" s="0" t="n">
        <v>0.066255</v>
      </c>
      <c r="G4101" s="0" t="n">
        <f aca="false">12*Inputs!$B$6*(MIN(1,$H$50*$C4101)*(ic*Inputs!$C$6+pS+fee_fx*Inputs!$D$6-cost_acc-cost_wd*Inputs!$E$6*$E4101-cost_fx*Inputs!$D$6-$F4101)+(1-MIN(1,$H$50*$C4101))*(1-MIN(1,Inputs!$G$6*$D4101)*churn_nonbuyers)*(ic*Inputs!$C$6+fee_wd*Inputs!$E$6*(1-$B4101)+fee_fx*Inputs!$D$6-cost_acc-cost_wd*Inputs!$E$6*(1-$B4101)-cost_fx*Inputs!$D$6))</f>
        <v>235597.134942895</v>
      </c>
      <c r="H4101" s="0" t="n">
        <f aca="false">12*Inputs!$B$7*(MIN(1,$H$51*$C4101)*(ic*Inputs!$C$7+pE+fee_fx*Inputs!$D$7-cost_acc-cost_wd*Inputs!$E$7*$E4101-cost_fx*Inputs!$D$7-$F4101)+(1-MIN(1,$H$51*$C4101))*(1-MIN(1,Inputs!$G$7*$D4101)*churn_nonbuyers)*(ic*Inputs!$C$7+fee_wd*Inputs!$E$7*(1-$B4101)+fee_fx*Inputs!$D$7-cost_acc-cost_wd*Inputs!$E$7*(1-$B4101)-cost_fx*Inputs!$D$7))</f>
        <v>419043.57390089</v>
      </c>
      <c r="I4101" s="0" t="n">
        <f aca="false">12*Inputs!$B$8*(MIN(1,$H$52*$C4101)*(ic*Inputs!$C$8+pT-cost_acc-cost_wd*Inputs!$E$8-cost_fx*Inputs!$D$8-cost_ins)+(1-MIN(1,$H$52*$C4101))*(1-MIN(1,Inputs!$G$8*$D4101)*churn_nonbuyers)*(ic*Inputs!$C$8+fee_wd*Inputs!$E$8*(1-$B4101)+fee_fx*Inputs!$D$8-cost_acc-cost_wd*Inputs!$E$8*(1-$B4101)-cost_fx*Inputs!$D$8))</f>
        <v>159678.313747568</v>
      </c>
      <c r="J4101" s="0" t="n">
        <f aca="false">G4101+H4101+I4101-fixed</f>
        <v>114319.022591353</v>
      </c>
      <c r="K4101" s="0" t="n">
        <f aca="false">12*Inputs!$B$6*(1-MIN(1,Inputs!$G$6*$D4101)*churn_nonbuyers)*(ic*Inputs!$C$6+fee_wd*Inputs!$E$6*(1-$B4101)+fee_fx*Inputs!$D$6-cost_acc-cost_wd*Inputs!$E$6*(1-$B4101)-cost_fx*Inputs!$D$6)</f>
        <v>178067.074751136</v>
      </c>
      <c r="L4101" s="0" t="n">
        <f aca="false">12*Inputs!$B$7*(1-MIN(1,Inputs!$G$7*$D4101)*churn_nonbuyers)*(ic*Inputs!$C$7+fee_wd*Inputs!$E$7*(1-$B4101)+fee_fx*Inputs!$D$7-cost_acc-cost_wd*Inputs!$E$7*(1-$B4101)-cost_fx*Inputs!$D$7)</f>
        <v>376594.007154682</v>
      </c>
      <c r="M4101" s="0" t="n">
        <f aca="false">12*Inputs!$B$8*(1-MIN(1,Inputs!$G$8*$D4101)*churn_nonbuyers)*(ic*Inputs!$C$8+fee_wd*Inputs!$E$8*(1-$B4101)+fee_fx*Inputs!$D$8-cost_acc-cost_wd*Inputs!$E$8*(1-$B4101)-cost_fx*Inputs!$D$8)</f>
        <v>10313.431291968</v>
      </c>
      <c r="N4101" s="0" t="n">
        <f aca="false">K4101+L4101+I4101-fixed</f>
        <v>14339.3956533859</v>
      </c>
      <c r="O4101" s="0" t="n">
        <f aca="false">K4101+L4101+M4101-fixed</f>
        <v>-135025.486802214</v>
      </c>
      <c r="P4101" s="0" t="n">
        <f aca="false">12*Inputs!$B$6*(1-MIN(1,Inputs!$F$6*$D4101))*(ic*Inputs!$C$6+flat_fee-cost_acc-cost_wd*Inputs!$E$6*$E4101-cost_fx*Inputs!$D$6)+12*Inputs!$B$7*(1-MIN(1,Inputs!$F$7*$D4101))*(ic*Inputs!$C$7+flat_fee-cost_acc-cost_wd*Inputs!$E$7*$E4101-cost_fx*Inputs!$D$7)+12*Inputs!$B$8*(1-MIN(1,Inputs!$F$8*$D4101))*(ic*Inputs!$C$8+flat_fee-cost_acc-cost_wd*Inputs!$E$8*$E4101-cost_fx*Inputs!$D$8)-fixed</f>
        <v>-219101.22578368</v>
      </c>
    </row>
    <row r="4102" customFormat="false" ht="15" hidden="false" customHeight="false" outlineLevel="0" collapsed="false">
      <c r="A4102" s="0" t="n">
        <v>4037</v>
      </c>
      <c r="B4102" s="0" t="n">
        <v>0.09489</v>
      </c>
      <c r="C4102" s="0" t="n">
        <v>0.628774</v>
      </c>
      <c r="D4102" s="0" t="n">
        <v>0.963437</v>
      </c>
      <c r="E4102" s="0" t="n">
        <v>1.332981</v>
      </c>
      <c r="F4102" s="0" t="n">
        <v>0.21836</v>
      </c>
      <c r="G4102" s="0" t="n">
        <f aca="false">12*Inputs!$B$6*(MIN(1,$H$50*$C4102)*(ic*Inputs!$C$6+pS+fee_fx*Inputs!$D$6-cost_acc-cost_wd*Inputs!$E$6*$E4102-cost_fx*Inputs!$D$6-$F4102)+(1-MIN(1,$H$50*$C4102))*(1-MIN(1,Inputs!$G$6*$D4102)*churn_nonbuyers)*(ic*Inputs!$C$6+fee_wd*Inputs!$E$6*(1-$B4102)+fee_fx*Inputs!$D$6-cost_acc-cost_wd*Inputs!$E$6*(1-$B4102)-cost_fx*Inputs!$D$6))</f>
        <v>208110.612329574</v>
      </c>
      <c r="H4102" s="0" t="n">
        <f aca="false">12*Inputs!$B$7*(MIN(1,$H$51*$C4102)*(ic*Inputs!$C$7+pE+fee_fx*Inputs!$D$7-cost_acc-cost_wd*Inputs!$E$7*$E4102-cost_fx*Inputs!$D$7-$F4102)+(1-MIN(1,$H$51*$C4102))*(1-MIN(1,Inputs!$G$7*$D4102)*churn_nonbuyers)*(ic*Inputs!$C$7+fee_wd*Inputs!$E$7*(1-$B4102)+fee_fx*Inputs!$D$7-cost_acc-cost_wd*Inputs!$E$7*(1-$B4102)-cost_fx*Inputs!$D$7))</f>
        <v>388372.786309159</v>
      </c>
      <c r="I4102" s="0" t="n">
        <f aca="false">12*Inputs!$B$8*(MIN(1,$H$52*$C4102)*(ic*Inputs!$C$8+pT-cost_acc-cost_wd*Inputs!$E$8-cost_fx*Inputs!$D$8-cost_ins)+(1-MIN(1,$H$52*$C4102))*(1-MIN(1,Inputs!$G$8*$D4102)*churn_nonbuyers)*(ic*Inputs!$C$8+fee_wd*Inputs!$E$8*(1-$B4102)+fee_fx*Inputs!$D$8-cost_acc-cost_wd*Inputs!$E$8*(1-$B4102)-cost_fx*Inputs!$D$8))</f>
        <v>149302.057700212</v>
      </c>
      <c r="J4102" s="0" t="n">
        <f aca="false">G4102+H4102+I4102-fixed</f>
        <v>45785.4563389444</v>
      </c>
      <c r="K4102" s="0" t="n">
        <f aca="false">12*Inputs!$B$6*(1-MIN(1,Inputs!$G$6*$D4102)*churn_nonbuyers)*(ic*Inputs!$C$6+fee_wd*Inputs!$E$6*(1-$B4102)+fee_fx*Inputs!$D$6-cost_acc-cost_wd*Inputs!$E$6*(1-$B4102)-cost_fx*Inputs!$D$6)</f>
        <v>178882.622905896</v>
      </c>
      <c r="L4102" s="0" t="n">
        <f aca="false">12*Inputs!$B$7*(1-MIN(1,Inputs!$G$7*$D4102)*churn_nonbuyers)*(ic*Inputs!$C$7+fee_wd*Inputs!$E$7*(1-$B4102)+fee_fx*Inputs!$D$7-cost_acc-cost_wd*Inputs!$E$7*(1-$B4102)-cost_fx*Inputs!$D$7)</f>
        <v>378277.042767538</v>
      </c>
      <c r="M4102" s="0" t="n">
        <f aca="false">12*Inputs!$B$8*(1-MIN(1,Inputs!$G$8*$D4102)*churn_nonbuyers)*(ic*Inputs!$C$8+fee_wd*Inputs!$E$8*(1-$B4102)+fee_fx*Inputs!$D$8-cost_acc-cost_wd*Inputs!$E$8*(1-$B4102)-cost_fx*Inputs!$D$8)</f>
        <v>104790.924280848</v>
      </c>
      <c r="N4102" s="0" t="n">
        <f aca="false">K4102+L4102+I4102-fixed</f>
        <v>6461.72337364533</v>
      </c>
      <c r="O4102" s="0" t="n">
        <f aca="false">K4102+L4102+M4102-fixed</f>
        <v>-38049.4100457185</v>
      </c>
      <c r="P4102" s="0" t="n">
        <f aca="false">12*Inputs!$B$6*(1-MIN(1,Inputs!$F$6*$D4102))*(ic*Inputs!$C$6+flat_fee-cost_acc-cost_wd*Inputs!$E$6*$E4102-cost_fx*Inputs!$D$6)+12*Inputs!$B$7*(1-MIN(1,Inputs!$F$7*$D4102))*(ic*Inputs!$C$7+flat_fee-cost_acc-cost_wd*Inputs!$E$7*$E4102-cost_fx*Inputs!$D$7)+12*Inputs!$B$8*(1-MIN(1,Inputs!$F$8*$D4102))*(ic*Inputs!$C$8+flat_fee-cost_acc-cost_wd*Inputs!$E$8*$E4102-cost_fx*Inputs!$D$8)-fixed</f>
        <v>-55678.8407687199</v>
      </c>
    </row>
    <row r="4103" customFormat="false" ht="15" hidden="false" customHeight="false" outlineLevel="0" collapsed="false">
      <c r="A4103" s="0" t="n">
        <v>4038</v>
      </c>
      <c r="B4103" s="0" t="n">
        <v>0.119396</v>
      </c>
      <c r="C4103" s="0" t="n">
        <v>0.924259</v>
      </c>
      <c r="D4103" s="0" t="n">
        <v>1.139448</v>
      </c>
      <c r="E4103" s="0" t="n">
        <v>1.067393</v>
      </c>
      <c r="F4103" s="0" t="n">
        <v>0.204</v>
      </c>
      <c r="G4103" s="0" t="n">
        <f aca="false">12*Inputs!$B$6*(MIN(1,$H$50*$C4103)*(ic*Inputs!$C$6+pS+fee_fx*Inputs!$D$6-cost_acc-cost_wd*Inputs!$E$6*$E4103-cost_fx*Inputs!$D$6-$F4103)+(1-MIN(1,$H$50*$C4103))*(1-MIN(1,Inputs!$G$6*$D4103)*churn_nonbuyers)*(ic*Inputs!$C$6+fee_wd*Inputs!$E$6*(1-$B4103)+fee_fx*Inputs!$D$6-cost_acc-cost_wd*Inputs!$E$6*(1-$B4103)-cost_fx*Inputs!$D$6))</f>
        <v>223194.03666934</v>
      </c>
      <c r="H4103" s="0" t="n">
        <f aca="false">12*Inputs!$B$7*(MIN(1,$H$51*$C4103)*(ic*Inputs!$C$7+pE+fee_fx*Inputs!$D$7-cost_acc-cost_wd*Inputs!$E$7*$E4103-cost_fx*Inputs!$D$7-$F4103)+(1-MIN(1,$H$51*$C4103))*(1-MIN(1,Inputs!$G$7*$D4103)*churn_nonbuyers)*(ic*Inputs!$C$7+fee_wd*Inputs!$E$7*(1-$B4103)+fee_fx*Inputs!$D$7-cost_acc-cost_wd*Inputs!$E$7*(1-$B4103)-cost_fx*Inputs!$D$7))</f>
        <v>418715.395749183</v>
      </c>
      <c r="I4103" s="0" t="n">
        <f aca="false">12*Inputs!$B$8*(MIN(1,$H$52*$C4103)*(ic*Inputs!$C$8+pT-cost_acc-cost_wd*Inputs!$E$8-cost_fx*Inputs!$D$8-cost_ins)+(1-MIN(1,$H$52*$C4103))*(1-MIN(1,Inputs!$G$8*$D4103)*churn_nonbuyers)*(ic*Inputs!$C$8+fee_wd*Inputs!$E$8*(1-$B4103)+fee_fx*Inputs!$D$8-cost_acc-cost_wd*Inputs!$E$8*(1-$B4103)-cost_fx*Inputs!$D$8))</f>
        <v>156136.965045628</v>
      </c>
      <c r="J4103" s="0" t="n">
        <f aca="false">G4103+H4103+I4103-fixed</f>
        <v>98046.3974641507</v>
      </c>
      <c r="K4103" s="0" t="n">
        <f aca="false">12*Inputs!$B$6*(1-MIN(1,Inputs!$G$6*$D4103)*churn_nonbuyers)*(ic*Inputs!$C$6+fee_wd*Inputs!$E$6*(1-$B4103)+fee_fx*Inputs!$D$6-cost_acc-cost_wd*Inputs!$E$6*(1-$B4103)-cost_fx*Inputs!$D$6)</f>
        <v>173900.868000538</v>
      </c>
      <c r="L4103" s="0" t="n">
        <f aca="false">12*Inputs!$B$7*(1-MIN(1,Inputs!$G$7*$D4103)*churn_nonbuyers)*(ic*Inputs!$C$7+fee_wd*Inputs!$E$7*(1-$B4103)+fee_fx*Inputs!$D$7-cost_acc-cost_wd*Inputs!$E$7*(1-$B4103)-cost_fx*Inputs!$D$7)</f>
        <v>372811.929696323</v>
      </c>
      <c r="M4103" s="0" t="n">
        <f aca="false">12*Inputs!$B$8*(1-MIN(1,Inputs!$G$8*$D4103)*churn_nonbuyers)*(ic*Inputs!$C$8+fee_wd*Inputs!$E$8*(1-$B4103)+fee_fx*Inputs!$D$8-cost_acc-cost_wd*Inputs!$E$8*(1-$B4103)-cost_fx*Inputs!$D$8)</f>
        <v>64899.0428825088</v>
      </c>
      <c r="N4103" s="0" t="n">
        <f aca="false">K4103+L4103+I4103-fixed</f>
        <v>2849.76274248783</v>
      </c>
      <c r="O4103" s="0" t="n">
        <f aca="false">K4103+L4103+M4103-fixed</f>
        <v>-88388.1594206309</v>
      </c>
      <c r="P4103" s="0" t="n">
        <f aca="false">12*Inputs!$B$6*(1-MIN(1,Inputs!$F$6*$D4103))*(ic*Inputs!$C$6+flat_fee-cost_acc-cost_wd*Inputs!$E$6*$E4103-cost_fx*Inputs!$D$6)+12*Inputs!$B$7*(1-MIN(1,Inputs!$F$7*$D4103))*(ic*Inputs!$C$7+flat_fee-cost_acc-cost_wd*Inputs!$E$7*$E4103-cost_fx*Inputs!$D$7)+12*Inputs!$B$8*(1-MIN(1,Inputs!$F$8*$D4103))*(ic*Inputs!$C$8+flat_fee-cost_acc-cost_wd*Inputs!$E$8*$E4103-cost_fx*Inputs!$D$8)-fixed</f>
        <v>-35024.93116864</v>
      </c>
    </row>
    <row r="4104" customFormat="false" ht="15" hidden="false" customHeight="false" outlineLevel="0" collapsed="false">
      <c r="A4104" s="0" t="n">
        <v>4039</v>
      </c>
      <c r="B4104" s="0" t="n">
        <v>0.109484</v>
      </c>
      <c r="C4104" s="0" t="n">
        <v>0.93467</v>
      </c>
      <c r="D4104" s="0" t="n">
        <v>0.961789</v>
      </c>
      <c r="E4104" s="0" t="n">
        <v>1.196437</v>
      </c>
      <c r="F4104" s="0" t="n">
        <v>0.09824</v>
      </c>
      <c r="G4104" s="0" t="n">
        <f aca="false">12*Inputs!$B$6*(MIN(1,$H$50*$C4104)*(ic*Inputs!$C$6+pS+fee_fx*Inputs!$D$6-cost_acc-cost_wd*Inputs!$E$6*$E4104-cost_fx*Inputs!$D$6-$F4104)+(1-MIN(1,$H$50*$C4104))*(1-MIN(1,Inputs!$G$6*$D4104)*churn_nonbuyers)*(ic*Inputs!$C$6+fee_wd*Inputs!$E$6*(1-$B4104)+fee_fx*Inputs!$D$6-cost_acc-cost_wd*Inputs!$E$6*(1-$B4104)-cost_fx*Inputs!$D$6))</f>
        <v>226020.554039618</v>
      </c>
      <c r="H4104" s="0" t="n">
        <f aca="false">12*Inputs!$B$7*(MIN(1,$H$51*$C4104)*(ic*Inputs!$C$7+pE+fee_fx*Inputs!$D$7-cost_acc-cost_wd*Inputs!$E$7*$E4104-cost_fx*Inputs!$D$7-$F4104)+(1-MIN(1,$H$51*$C4104))*(1-MIN(1,Inputs!$G$7*$D4104)*churn_nonbuyers)*(ic*Inputs!$C$7+fee_wd*Inputs!$E$7*(1-$B4104)+fee_fx*Inputs!$D$7-cost_acc-cost_wd*Inputs!$E$7*(1-$B4104)-cost_fx*Inputs!$D$7))</f>
        <v>413187.646835046</v>
      </c>
      <c r="I4104" s="0" t="n">
        <f aca="false">12*Inputs!$B$8*(MIN(1,$H$52*$C4104)*(ic*Inputs!$C$8+pT-cost_acc-cost_wd*Inputs!$E$8-cost_fx*Inputs!$D$8-cost_ins)+(1-MIN(1,$H$52*$C4104))*(1-MIN(1,Inputs!$G$8*$D4104)*churn_nonbuyers)*(ic*Inputs!$C$8+fee_wd*Inputs!$E$8*(1-$B4104)+fee_fx*Inputs!$D$8-cost_acc-cost_wd*Inputs!$E$8*(1-$B4104)-cost_fx*Inputs!$D$8))</f>
        <v>171005.772170068</v>
      </c>
      <c r="J4104" s="0" t="n">
        <f aca="false">G4104+H4104+I4104-fixed</f>
        <v>110213.973044732</v>
      </c>
      <c r="K4104" s="0" t="n">
        <f aca="false">12*Inputs!$B$6*(1-MIN(1,Inputs!$G$6*$D4104)*churn_nonbuyers)*(ic*Inputs!$C$6+fee_wd*Inputs!$E$6*(1-$B4104)+fee_fx*Inputs!$D$6-cost_acc-cost_wd*Inputs!$E$6*(1-$B4104)-cost_fx*Inputs!$D$6)</f>
        <v>176897.634529507</v>
      </c>
      <c r="L4104" s="0" t="n">
        <f aca="false">12*Inputs!$B$7*(1-MIN(1,Inputs!$G$7*$D4104)*churn_nonbuyers)*(ic*Inputs!$C$7+fee_wd*Inputs!$E$7*(1-$B4104)+fee_fx*Inputs!$D$7-cost_acc-cost_wd*Inputs!$E$7*(1-$B4104)-cost_fx*Inputs!$D$7)</f>
        <v>376255.402445704</v>
      </c>
      <c r="M4104" s="0" t="n">
        <f aca="false">12*Inputs!$B$8*(1-MIN(1,Inputs!$G$8*$D4104)*churn_nonbuyers)*(ic*Inputs!$C$8+fee_wd*Inputs!$E$8*(1-$B4104)+fee_fx*Inputs!$D$8-cost_acc-cost_wd*Inputs!$E$8*(1-$B4104)-cost_fx*Inputs!$D$8)</f>
        <v>104933.314311034</v>
      </c>
      <c r="N4104" s="0" t="n">
        <f aca="false">K4104+L4104+I4104-fixed</f>
        <v>24158.8091452796</v>
      </c>
      <c r="O4104" s="0" t="n">
        <f aca="false">K4104+L4104+M4104-fixed</f>
        <v>-41913.6487137548</v>
      </c>
      <c r="P4104" s="0" t="n">
        <f aca="false">12*Inputs!$B$6*(1-MIN(1,Inputs!$F$6*$D4104))*(ic*Inputs!$C$6+flat_fee-cost_acc-cost_wd*Inputs!$E$6*$E4104-cost_fx*Inputs!$D$6)+12*Inputs!$B$7*(1-MIN(1,Inputs!$F$7*$D4104))*(ic*Inputs!$C$7+flat_fee-cost_acc-cost_wd*Inputs!$E$7*$E4104-cost_fx*Inputs!$D$7)+12*Inputs!$B$8*(1-MIN(1,Inputs!$F$8*$D4104))*(ic*Inputs!$C$8+flat_fee-cost_acc-cost_wd*Inputs!$E$8*$E4104-cost_fx*Inputs!$D$8)-fixed</f>
        <v>5358.01579831995</v>
      </c>
    </row>
    <row r="4105" customFormat="false" ht="15" hidden="false" customHeight="false" outlineLevel="0" collapsed="false">
      <c r="A4105" s="0" t="n">
        <v>4040</v>
      </c>
      <c r="B4105" s="0" t="n">
        <v>0.407274</v>
      </c>
      <c r="C4105" s="0" t="n">
        <v>0.968155</v>
      </c>
      <c r="D4105" s="0" t="n">
        <v>1.0161</v>
      </c>
      <c r="E4105" s="0" t="n">
        <v>1.278349</v>
      </c>
      <c r="F4105" s="0" t="n">
        <v>0.284087</v>
      </c>
      <c r="G4105" s="0" t="n">
        <f aca="false">12*Inputs!$B$6*(MIN(1,$H$50*$C4105)*(ic*Inputs!$C$6+pS+fee_fx*Inputs!$D$6-cost_acc-cost_wd*Inputs!$E$6*$E4105-cost_fx*Inputs!$D$6-$F4105)+(1-MIN(1,$H$50*$C4105))*(1-MIN(1,Inputs!$G$6*$D4105)*churn_nonbuyers)*(ic*Inputs!$C$6+fee_wd*Inputs!$E$6*(1-$B4105)+fee_fx*Inputs!$D$6-cost_acc-cost_wd*Inputs!$E$6*(1-$B4105)-cost_fx*Inputs!$D$6))</f>
        <v>183791.54396894</v>
      </c>
      <c r="H4105" s="0" t="n">
        <f aca="false">12*Inputs!$B$7*(MIN(1,$H$51*$C4105)*(ic*Inputs!$C$7+pE+fee_fx*Inputs!$D$7-cost_acc-cost_wd*Inputs!$E$7*$E4105-cost_fx*Inputs!$D$7-$F4105)+(1-MIN(1,$H$51*$C4105))*(1-MIN(1,Inputs!$G$7*$D4105)*churn_nonbuyers)*(ic*Inputs!$C$7+fee_wd*Inputs!$E$7*(1-$B4105)+fee_fx*Inputs!$D$7-cost_acc-cost_wd*Inputs!$E$7*(1-$B4105)-cost_fx*Inputs!$D$7))</f>
        <v>369149.973936899</v>
      </c>
      <c r="I4105" s="0" t="n">
        <f aca="false">12*Inputs!$B$8*(MIN(1,$H$52*$C4105)*(ic*Inputs!$C$8+pT-cost_acc-cost_wd*Inputs!$E$8-cost_fx*Inputs!$D$8-cost_ins)+(1-MIN(1,$H$52*$C4105))*(1-MIN(1,Inputs!$G$8*$D4105)*churn_nonbuyers)*(ic*Inputs!$C$8+fee_wd*Inputs!$E$8*(1-$B4105)+fee_fx*Inputs!$D$8-cost_acc-cost_wd*Inputs!$E$8*(1-$B4105)-cost_fx*Inputs!$D$8))</f>
        <v>168107.808959176</v>
      </c>
      <c r="J4105" s="0" t="n">
        <f aca="false">G4105+H4105+I4105-fixed</f>
        <v>21049.3268650153</v>
      </c>
      <c r="K4105" s="0" t="n">
        <f aca="false">12*Inputs!$B$6*(1-MIN(1,Inputs!$G$6*$D4105)*churn_nonbuyers)*(ic*Inputs!$C$6+fee_wd*Inputs!$E$6*(1-$B4105)+fee_fx*Inputs!$D$6-cost_acc-cost_wd*Inputs!$E$6*(1-$B4105)-cost_fx*Inputs!$D$6)</f>
        <v>135689.84000208</v>
      </c>
      <c r="L4105" s="0" t="n">
        <f aca="false">12*Inputs!$B$7*(1-MIN(1,Inputs!$G$7*$D4105)*churn_nonbuyers)*(ic*Inputs!$C$7+fee_wd*Inputs!$E$7*(1-$B4105)+fee_fx*Inputs!$D$7-cost_acc-cost_wd*Inputs!$E$7*(1-$B4105)-cost_fx*Inputs!$D$7)</f>
        <v>334049.548801248</v>
      </c>
      <c r="M4105" s="0" t="n">
        <f aca="false">12*Inputs!$B$8*(1-MIN(1,Inputs!$G$8*$D4105)*churn_nonbuyers)*(ic*Inputs!$C$8+fee_wd*Inputs!$E$8*(1-$B4105)+fee_fx*Inputs!$D$8-cost_acc-cost_wd*Inputs!$E$8*(1-$B4105)-cost_fx*Inputs!$D$8)</f>
        <v>88597.04534304</v>
      </c>
      <c r="N4105" s="0" t="n">
        <f aca="false">K4105+L4105+I4105-fixed</f>
        <v>-62152.8022374956</v>
      </c>
      <c r="O4105" s="0" t="n">
        <f aca="false">K4105+L4105+M4105-fixed</f>
        <v>-141663.565853632</v>
      </c>
      <c r="P4105" s="0" t="n">
        <f aca="false">12*Inputs!$B$6*(1-MIN(1,Inputs!$F$6*$D4105))*(ic*Inputs!$C$6+flat_fee-cost_acc-cost_wd*Inputs!$E$6*$E4105-cost_fx*Inputs!$D$6)+12*Inputs!$B$7*(1-MIN(1,Inputs!$F$7*$D4105))*(ic*Inputs!$C$7+flat_fee-cost_acc-cost_wd*Inputs!$E$7*$E4105-cost_fx*Inputs!$D$7)+12*Inputs!$B$8*(1-MIN(1,Inputs!$F$8*$D4105))*(ic*Inputs!$C$8+flat_fee-cost_acc-cost_wd*Inputs!$E$8*$E4105-cost_fx*Inputs!$D$8)-fixed</f>
        <v>-57778.468264</v>
      </c>
    </row>
    <row r="4106" customFormat="false" ht="15" hidden="false" customHeight="false" outlineLevel="0" collapsed="false">
      <c r="A4106" s="0" t="n">
        <v>4041</v>
      </c>
      <c r="B4106" s="0" t="n">
        <v>0.117406</v>
      </c>
      <c r="C4106" s="0" t="n">
        <v>0.948476</v>
      </c>
      <c r="D4106" s="0" t="n">
        <v>1.475721</v>
      </c>
      <c r="E4106" s="0" t="n">
        <v>1.05738</v>
      </c>
      <c r="F4106" s="0" t="n">
        <v>0.240248</v>
      </c>
      <c r="G4106" s="0" t="n">
        <f aca="false">12*Inputs!$B$6*(MIN(1,$H$50*$C4106)*(ic*Inputs!$C$6+pS+fee_fx*Inputs!$D$6-cost_acc-cost_wd*Inputs!$E$6*$E4106-cost_fx*Inputs!$D$6-$F4106)+(1-MIN(1,$H$50*$C4106))*(1-MIN(1,Inputs!$G$6*$D4106)*churn_nonbuyers)*(ic*Inputs!$C$6+fee_wd*Inputs!$E$6*(1-$B4106)+fee_fx*Inputs!$D$6-cost_acc-cost_wd*Inputs!$E$6*(1-$B4106)-cost_fx*Inputs!$D$6))</f>
        <v>221292.269002059</v>
      </c>
      <c r="H4106" s="0" t="n">
        <f aca="false">12*Inputs!$B$7*(MIN(1,$H$51*$C4106)*(ic*Inputs!$C$7+pE+fee_fx*Inputs!$D$7-cost_acc-cost_wd*Inputs!$E$7*$E4106-cost_fx*Inputs!$D$7-$F4106)+(1-MIN(1,$H$51*$C4106))*(1-MIN(1,Inputs!$G$7*$D4106)*churn_nonbuyers)*(ic*Inputs!$C$7+fee_wd*Inputs!$E$7*(1-$B4106)+fee_fx*Inputs!$D$7-cost_acc-cost_wd*Inputs!$E$7*(1-$B4106)-cost_fx*Inputs!$D$7))</f>
        <v>416785.138385146</v>
      </c>
      <c r="I4106" s="0" t="n">
        <f aca="false">12*Inputs!$B$8*(MIN(1,$H$52*$C4106)*(ic*Inputs!$C$8+pT-cost_acc-cost_wd*Inputs!$E$8-cost_fx*Inputs!$D$8-cost_ins)+(1-MIN(1,$H$52*$C4106))*(1-MIN(1,Inputs!$G$8*$D4106)*churn_nonbuyers)*(ic*Inputs!$C$8+fee_wd*Inputs!$E$8*(1-$B4106)+fee_fx*Inputs!$D$8-cost_acc-cost_wd*Inputs!$E$8*(1-$B4106)-cost_fx*Inputs!$D$8))</f>
        <v>136717.124544</v>
      </c>
      <c r="J4106" s="0" t="n">
        <f aca="false">G4106+H4106+I4106-fixed</f>
        <v>74794.5319312043</v>
      </c>
      <c r="K4106" s="0" t="n">
        <f aca="false">12*Inputs!$B$6*(1-MIN(1,Inputs!$G$6*$D4106)*churn_nonbuyers)*(ic*Inputs!$C$6+fee_wd*Inputs!$E$6*(1-$B4106)+fee_fx*Inputs!$D$6-cost_acc-cost_wd*Inputs!$E$6*(1-$B4106)-cost_fx*Inputs!$D$6)</f>
        <v>171065.729518027</v>
      </c>
      <c r="L4106" s="0" t="n">
        <f aca="false">12*Inputs!$B$7*(1-MIN(1,Inputs!$G$7*$D4106)*churn_nonbuyers)*(ic*Inputs!$C$7+fee_wd*Inputs!$E$7*(1-$B4106)+fee_fx*Inputs!$D$7-cost_acc-cost_wd*Inputs!$E$7*(1-$B4106)-cost_fx*Inputs!$D$7)</f>
        <v>369191.691502816</v>
      </c>
      <c r="M4106" s="0" t="n">
        <f aca="false">12*Inputs!$B$8*(1-MIN(1,Inputs!$G$8*$D4106)*churn_nonbuyers)*(ic*Inputs!$C$8+fee_wd*Inputs!$E$8*(1-$B4106)+fee_fx*Inputs!$D$8-cost_acc-cost_wd*Inputs!$E$8*(1-$B4106)-cost_fx*Inputs!$D$8)</f>
        <v>0</v>
      </c>
      <c r="N4106" s="0" t="n">
        <f aca="false">K4106+L4106+I4106-fixed</f>
        <v>-23025.4544351565</v>
      </c>
      <c r="O4106" s="0" t="n">
        <f aca="false">K4106+L4106+M4106-fixed</f>
        <v>-159742.578979157</v>
      </c>
      <c r="P4106" s="0" t="n">
        <f aca="false">12*Inputs!$B$6*(1-MIN(1,Inputs!$F$6*$D4106))*(ic*Inputs!$C$6+flat_fee-cost_acc-cost_wd*Inputs!$E$6*$E4106-cost_fx*Inputs!$D$6)+12*Inputs!$B$7*(1-MIN(1,Inputs!$F$7*$D4106))*(ic*Inputs!$C$7+flat_fee-cost_acc-cost_wd*Inputs!$E$7*$E4106-cost_fx*Inputs!$D$7)+12*Inputs!$B$8*(1-MIN(1,Inputs!$F$8*$D4106))*(ic*Inputs!$C$8+flat_fee-cost_acc-cost_wd*Inputs!$E$8*$E4106-cost_fx*Inputs!$D$8)-fixed</f>
        <v>-216037.3030528</v>
      </c>
    </row>
    <row r="4107" customFormat="false" ht="15" hidden="false" customHeight="false" outlineLevel="0" collapsed="false">
      <c r="A4107" s="0" t="n">
        <v>4042</v>
      </c>
      <c r="B4107" s="0" t="n">
        <v>0.297145</v>
      </c>
      <c r="C4107" s="0" t="n">
        <v>0.877864</v>
      </c>
      <c r="D4107" s="0" t="n">
        <v>1.395149</v>
      </c>
      <c r="E4107" s="0" t="n">
        <v>1.233787</v>
      </c>
      <c r="F4107" s="0" t="n">
        <v>0.038081</v>
      </c>
      <c r="G4107" s="0" t="n">
        <f aca="false">12*Inputs!$B$6*(MIN(1,$H$50*$C4107)*(ic*Inputs!$C$6+pS+fee_fx*Inputs!$D$6-cost_acc-cost_wd*Inputs!$E$6*$E4107-cost_fx*Inputs!$D$6-$F4107)+(1-MIN(1,$H$50*$C4107))*(1-MIN(1,Inputs!$G$6*$D4107)*churn_nonbuyers)*(ic*Inputs!$C$6+fee_wd*Inputs!$E$6*(1-$B4107)+fee_fx*Inputs!$D$6-cost_acc-cost_wd*Inputs!$E$6*(1-$B4107)-cost_fx*Inputs!$D$6))</f>
        <v>196379.811009694</v>
      </c>
      <c r="H4107" s="0" t="n">
        <f aca="false">12*Inputs!$B$7*(MIN(1,$H$51*$C4107)*(ic*Inputs!$C$7+pE+fee_fx*Inputs!$D$7-cost_acc-cost_wd*Inputs!$E$7*$E4107-cost_fx*Inputs!$D$7-$F4107)+(1-MIN(1,$H$51*$C4107))*(1-MIN(1,Inputs!$G$7*$D4107)*churn_nonbuyers)*(ic*Inputs!$C$7+fee_wd*Inputs!$E$7*(1-$B4107)+fee_fx*Inputs!$D$7-cost_acc-cost_wd*Inputs!$E$7*(1-$B4107)-cost_fx*Inputs!$D$7))</f>
        <v>390139.286091306</v>
      </c>
      <c r="I4107" s="0" t="n">
        <f aca="false">12*Inputs!$B$8*(MIN(1,$H$52*$C4107)*(ic*Inputs!$C$8+pT-cost_acc-cost_wd*Inputs!$E$8-cost_fx*Inputs!$D$8-cost_ins)+(1-MIN(1,$H$52*$C4107))*(1-MIN(1,Inputs!$G$8*$D4107)*churn_nonbuyers)*(ic*Inputs!$C$8+fee_wd*Inputs!$E$8*(1-$B4107)+fee_fx*Inputs!$D$8-cost_acc-cost_wd*Inputs!$E$8*(1-$B4107)-cost_fx*Inputs!$D$8))</f>
        <v>129353.970545974</v>
      </c>
      <c r="J4107" s="0" t="n">
        <f aca="false">G4107+H4107+I4107-fixed</f>
        <v>15873.0676469742</v>
      </c>
      <c r="K4107" s="0" t="n">
        <f aca="false">12*Inputs!$B$6*(1-MIN(1,Inputs!$G$6*$D4107)*churn_nonbuyers)*(ic*Inputs!$C$6+fee_wd*Inputs!$E$6*(1-$B4107)+fee_fx*Inputs!$D$6-cost_acc-cost_wd*Inputs!$E$6*(1-$B4107)-cost_fx*Inputs!$D$6)</f>
        <v>147732.861237156</v>
      </c>
      <c r="L4107" s="0" t="n">
        <f aca="false">12*Inputs!$B$7*(1-MIN(1,Inputs!$G$7*$D4107)*churn_nonbuyers)*(ic*Inputs!$C$7+fee_wd*Inputs!$E$7*(1-$B4107)+fee_fx*Inputs!$D$7-cost_acc-cost_wd*Inputs!$E$7*(1-$B4107)-cost_fx*Inputs!$D$7)</f>
        <v>345326.303590294</v>
      </c>
      <c r="M4107" s="0" t="n">
        <f aca="false">12*Inputs!$B$8*(1-MIN(1,Inputs!$G$8*$D4107)*churn_nonbuyers)*(ic*Inputs!$C$8+fee_wd*Inputs!$E$8*(1-$B4107)+fee_fx*Inputs!$D$8-cost_acc-cost_wd*Inputs!$E$8*(1-$B4107)-cost_fx*Inputs!$D$8)</f>
        <v>7302.66454672804</v>
      </c>
      <c r="N4107" s="0" t="n">
        <f aca="false">K4107+L4107+I4107-fixed</f>
        <v>-77586.8646265764</v>
      </c>
      <c r="O4107" s="0" t="n">
        <f aca="false">K4107+L4107+M4107-fixed</f>
        <v>-199638.170625822</v>
      </c>
      <c r="P4107" s="0" t="n">
        <f aca="false">12*Inputs!$B$6*(1-MIN(1,Inputs!$F$6*$D4107))*(ic*Inputs!$C$6+flat_fee-cost_acc-cost_wd*Inputs!$E$6*$E4107-cost_fx*Inputs!$D$6)+12*Inputs!$B$7*(1-MIN(1,Inputs!$F$7*$D4107))*(ic*Inputs!$C$7+flat_fee-cost_acc-cost_wd*Inputs!$E$7*$E4107-cost_fx*Inputs!$D$7)+12*Inputs!$B$8*(1-MIN(1,Inputs!$F$8*$D4107))*(ic*Inputs!$C$8+flat_fee-cost_acc-cost_wd*Inputs!$E$8*$E4107-cost_fx*Inputs!$D$8)-fixed</f>
        <v>-231188.20144888</v>
      </c>
    </row>
    <row r="4108" customFormat="false" ht="15" hidden="false" customHeight="false" outlineLevel="0" collapsed="false">
      <c r="A4108" s="0" t="n">
        <v>4043</v>
      </c>
      <c r="B4108" s="0" t="n">
        <v>0.270872</v>
      </c>
      <c r="C4108" s="0" t="n">
        <v>0.977976</v>
      </c>
      <c r="D4108" s="0" t="n">
        <v>1.210763</v>
      </c>
      <c r="E4108" s="0" t="n">
        <v>1.160928</v>
      </c>
      <c r="F4108" s="0" t="n">
        <v>0.030152</v>
      </c>
      <c r="G4108" s="0" t="n">
        <f aca="false">12*Inputs!$B$6*(MIN(1,$H$50*$C4108)*(ic*Inputs!$C$6+pS+fee_fx*Inputs!$D$6-cost_acc-cost_wd*Inputs!$E$6*$E4108-cost_fx*Inputs!$D$6-$F4108)+(1-MIN(1,$H$50*$C4108))*(1-MIN(1,Inputs!$G$6*$D4108)*churn_nonbuyers)*(ic*Inputs!$C$6+fee_wd*Inputs!$E$6*(1-$B4108)+fee_fx*Inputs!$D$6-cost_acc-cost_wd*Inputs!$E$6*(1-$B4108)-cost_fx*Inputs!$D$6))</f>
        <v>208373.666073493</v>
      </c>
      <c r="H4108" s="0" t="n">
        <f aca="false">12*Inputs!$B$7*(MIN(1,$H$51*$C4108)*(ic*Inputs!$C$7+pE+fee_fx*Inputs!$D$7-cost_acc-cost_wd*Inputs!$E$7*$E4108-cost_fx*Inputs!$D$7-$F4108)+(1-MIN(1,$H$51*$C4108))*(1-MIN(1,Inputs!$G$7*$D4108)*churn_nonbuyers)*(ic*Inputs!$C$7+fee_wd*Inputs!$E$7*(1-$B4108)+fee_fx*Inputs!$D$7-cost_acc-cost_wd*Inputs!$E$7*(1-$B4108)-cost_fx*Inputs!$D$7))</f>
        <v>407338.334326041</v>
      </c>
      <c r="I4108" s="0" t="n">
        <f aca="false">12*Inputs!$B$8*(MIN(1,$H$52*$C4108)*(ic*Inputs!$C$8+pT-cost_acc-cost_wd*Inputs!$E$8-cost_fx*Inputs!$D$8-cost_ins)+(1-MIN(1,$H$52*$C4108))*(1-MIN(1,Inputs!$G$8*$D4108)*churn_nonbuyers)*(ic*Inputs!$C$8+fee_wd*Inputs!$E$8*(1-$B4108)+fee_fx*Inputs!$D$8-cost_acc-cost_wd*Inputs!$E$8*(1-$B4108)-cost_fx*Inputs!$D$8))</f>
        <v>156040.785278775</v>
      </c>
      <c r="J4108" s="0" t="n">
        <f aca="false">G4108+H4108+I4108-fixed</f>
        <v>71752.7856783092</v>
      </c>
      <c r="K4108" s="0" t="n">
        <f aca="false">12*Inputs!$B$6*(1-MIN(1,Inputs!$G$6*$D4108)*churn_nonbuyers)*(ic*Inputs!$C$6+fee_wd*Inputs!$E$6*(1-$B4108)+fee_fx*Inputs!$D$6-cost_acc-cost_wd*Inputs!$E$6*(1-$B4108)-cost_fx*Inputs!$D$6)</f>
        <v>152751.265886419</v>
      </c>
      <c r="L4108" s="0" t="n">
        <f aca="false">12*Inputs!$B$7*(1-MIN(1,Inputs!$G$7*$D4108)*churn_nonbuyers)*(ic*Inputs!$C$7+fee_wd*Inputs!$E$7*(1-$B4108)+fee_fx*Inputs!$D$7-cost_acc-cost_wd*Inputs!$E$7*(1-$B4108)-cost_fx*Inputs!$D$7)</f>
        <v>350965.837707852</v>
      </c>
      <c r="M4108" s="0" t="n">
        <f aca="false">12*Inputs!$B$8*(1-MIN(1,Inputs!$G$8*$D4108)*churn_nonbuyers)*(ic*Inputs!$C$8+fee_wd*Inputs!$E$8*(1-$B4108)+fee_fx*Inputs!$D$8-cost_acc-cost_wd*Inputs!$E$8*(1-$B4108)-cost_fx*Inputs!$D$8)</f>
        <v>47782.5300832896</v>
      </c>
      <c r="N4108" s="0" t="n">
        <f aca="false">K4108+L4108+I4108-fixed</f>
        <v>-40242.1111269544</v>
      </c>
      <c r="O4108" s="0" t="n">
        <f aca="false">K4108+L4108+M4108-fixed</f>
        <v>-148500.36632244</v>
      </c>
      <c r="P4108" s="0" t="n">
        <f aca="false">12*Inputs!$B$6*(1-MIN(1,Inputs!$F$6*$D4108))*(ic*Inputs!$C$6+flat_fee-cost_acc-cost_wd*Inputs!$E$6*$E4108-cost_fx*Inputs!$D$6)+12*Inputs!$B$7*(1-MIN(1,Inputs!$F$7*$D4108))*(ic*Inputs!$C$7+flat_fee-cost_acc-cost_wd*Inputs!$E$7*$E4108-cost_fx*Inputs!$D$7)+12*Inputs!$B$8*(1-MIN(1,Inputs!$F$8*$D4108))*(ic*Inputs!$C$8+flat_fee-cost_acc-cost_wd*Inputs!$E$8*$E4108-cost_fx*Inputs!$D$8)-fixed</f>
        <v>-109763.81272864</v>
      </c>
    </row>
    <row r="4109" customFormat="false" ht="15" hidden="false" customHeight="false" outlineLevel="0" collapsed="false">
      <c r="A4109" s="0" t="n">
        <v>4044</v>
      </c>
      <c r="B4109" s="0" t="n">
        <v>0.272948</v>
      </c>
      <c r="C4109" s="0" t="n">
        <v>1.02002</v>
      </c>
      <c r="D4109" s="0" t="n">
        <v>1.27459</v>
      </c>
      <c r="E4109" s="0" t="n">
        <v>1.171714</v>
      </c>
      <c r="F4109" s="0" t="n">
        <v>0.113607</v>
      </c>
      <c r="G4109" s="0" t="n">
        <f aca="false">12*Inputs!$B$6*(MIN(1,$H$50*$C4109)*(ic*Inputs!$C$6+pS+fee_fx*Inputs!$D$6-cost_acc-cost_wd*Inputs!$E$6*$E4109-cost_fx*Inputs!$D$6-$F4109)+(1-MIN(1,$H$50*$C4109))*(1-MIN(1,Inputs!$G$6*$D4109)*churn_nonbuyers)*(ic*Inputs!$C$6+fee_wd*Inputs!$E$6*(1-$B4109)+fee_fx*Inputs!$D$6-cost_acc-cost_wd*Inputs!$E$6*(1-$B4109)-cost_fx*Inputs!$D$6))</f>
        <v>207816.531112707</v>
      </c>
      <c r="H4109" s="0" t="n">
        <f aca="false">12*Inputs!$B$7*(MIN(1,$H$51*$C4109)*(ic*Inputs!$C$7+pE+fee_fx*Inputs!$D$7-cost_acc-cost_wd*Inputs!$E$7*$E4109-cost_fx*Inputs!$D$7-$F4109)+(1-MIN(1,$H$51*$C4109))*(1-MIN(1,Inputs!$G$7*$D4109)*churn_nonbuyers)*(ic*Inputs!$C$7+fee_wd*Inputs!$E$7*(1-$B4109)+fee_fx*Inputs!$D$7-cost_acc-cost_wd*Inputs!$E$7*(1-$B4109)-cost_fx*Inputs!$D$7))</f>
        <v>403008.128615102</v>
      </c>
      <c r="I4109" s="0" t="n">
        <f aca="false">12*Inputs!$B$8*(MIN(1,$H$52*$C4109)*(ic*Inputs!$C$8+pT-cost_acc-cost_wd*Inputs!$E$8-cost_fx*Inputs!$D$8-cost_ins)+(1-MIN(1,$H$52*$C4109))*(1-MIN(1,Inputs!$G$8*$D4109)*churn_nonbuyers)*(ic*Inputs!$C$8+fee_wd*Inputs!$E$8*(1-$B4109)+fee_fx*Inputs!$D$8-cost_acc-cost_wd*Inputs!$E$8*(1-$B4109)-cost_fx*Inputs!$D$8))</f>
        <v>156687.368533599</v>
      </c>
      <c r="J4109" s="0" t="n">
        <f aca="false">G4109+H4109+I4109-fixed</f>
        <v>67512.0282614071</v>
      </c>
      <c r="K4109" s="0" t="n">
        <f aca="false">12*Inputs!$B$6*(1-MIN(1,Inputs!$G$6*$D4109)*churn_nonbuyers)*(ic*Inputs!$C$6+fee_wd*Inputs!$E$6*(1-$B4109)+fee_fx*Inputs!$D$6-cost_acc-cost_wd*Inputs!$E$6*(1-$B4109)-cost_fx*Inputs!$D$6)</f>
        <v>151952.477697504</v>
      </c>
      <c r="L4109" s="0" t="n">
        <f aca="false">12*Inputs!$B$7*(1-MIN(1,Inputs!$G$7*$D4109)*churn_nonbuyers)*(ic*Inputs!$C$7+fee_wd*Inputs!$E$7*(1-$B4109)+fee_fx*Inputs!$D$7-cost_acc-cost_wd*Inputs!$E$7*(1-$B4109)-cost_fx*Inputs!$D$7)</f>
        <v>349980.961498502</v>
      </c>
      <c r="M4109" s="0" t="n">
        <f aca="false">12*Inputs!$B$8*(1-MIN(1,Inputs!$G$8*$D4109)*churn_nonbuyers)*(ic*Inputs!$C$8+fee_wd*Inputs!$E$8*(1-$B4109)+fee_fx*Inputs!$D$8-cost_acc-cost_wd*Inputs!$E$8*(1-$B4109)-cost_fx*Inputs!$D$8)</f>
        <v>33769.5049883521</v>
      </c>
      <c r="N4109" s="0" t="n">
        <f aca="false">K4109+L4109+I4109-fixed</f>
        <v>-41379.1922703947</v>
      </c>
      <c r="O4109" s="0" t="n">
        <f aca="false">K4109+L4109+M4109-fixed</f>
        <v>-164297.055815641</v>
      </c>
      <c r="P4109" s="0" t="n">
        <f aca="false">12*Inputs!$B$6*(1-MIN(1,Inputs!$F$6*$D4109))*(ic*Inputs!$C$6+flat_fee-cost_acc-cost_wd*Inputs!$E$6*$E4109-cost_fx*Inputs!$D$6)+12*Inputs!$B$7*(1-MIN(1,Inputs!$F$7*$D4109))*(ic*Inputs!$C$7+flat_fee-cost_acc-cost_wd*Inputs!$E$7*$E4109-cost_fx*Inputs!$D$7)+12*Inputs!$B$8*(1-MIN(1,Inputs!$F$8*$D4109))*(ic*Inputs!$C$8+flat_fee-cost_acc-cost_wd*Inputs!$E$8*$E4109-cost_fx*Inputs!$D$8)-fixed</f>
        <v>-147241.2101776</v>
      </c>
    </row>
    <row r="4110" customFormat="false" ht="15" hidden="false" customHeight="false" outlineLevel="0" collapsed="false">
      <c r="A4110" s="0" t="n">
        <v>4045</v>
      </c>
      <c r="B4110" s="0" t="n">
        <v>0.355202</v>
      </c>
      <c r="C4110" s="0" t="n">
        <v>1.099411</v>
      </c>
      <c r="D4110" s="0" t="n">
        <v>0.918992</v>
      </c>
      <c r="E4110" s="0" t="n">
        <v>1.114178</v>
      </c>
      <c r="F4110" s="0" t="n">
        <v>0.099626</v>
      </c>
      <c r="G4110" s="0" t="n">
        <f aca="false">12*Inputs!$B$6*(MIN(1,$H$50*$C4110)*(ic*Inputs!$C$6+pS+fee_fx*Inputs!$D$6-cost_acc-cost_wd*Inputs!$E$6*$E4110-cost_fx*Inputs!$D$6-$F4110)+(1-MIN(1,$H$50*$C4110))*(1-MIN(1,Inputs!$G$6*$D4110)*churn_nonbuyers)*(ic*Inputs!$C$6+fee_wd*Inputs!$E$6*(1-$B4110)+fee_fx*Inputs!$D$6-cost_acc-cost_wd*Inputs!$E$6*(1-$B4110)-cost_fx*Inputs!$D$6))</f>
        <v>206301.516806377</v>
      </c>
      <c r="H4110" s="0" t="n">
        <f aca="false">12*Inputs!$B$7*(MIN(1,$H$51*$C4110)*(ic*Inputs!$C$7+pE+fee_fx*Inputs!$D$7-cost_acc-cost_wd*Inputs!$E$7*$E4110-cost_fx*Inputs!$D$7-$F4110)+(1-MIN(1,$H$51*$C4110))*(1-MIN(1,Inputs!$G$7*$D4110)*churn_nonbuyers)*(ic*Inputs!$C$7+fee_wd*Inputs!$E$7*(1-$B4110)+fee_fx*Inputs!$D$7-cost_acc-cost_wd*Inputs!$E$7*(1-$B4110)-cost_fx*Inputs!$D$7))</f>
        <v>411029.836738508</v>
      </c>
      <c r="I4110" s="0" t="n">
        <f aca="false">12*Inputs!$B$8*(MIN(1,$H$52*$C4110)*(ic*Inputs!$C$8+pT-cost_acc-cost_wd*Inputs!$E$8-cost_fx*Inputs!$D$8-cost_ins)+(1-MIN(1,$H$52*$C4110))*(1-MIN(1,Inputs!$G$8*$D4110)*churn_nonbuyers)*(ic*Inputs!$C$8+fee_wd*Inputs!$E$8*(1-$B4110)+fee_fx*Inputs!$D$8-cost_acc-cost_wd*Inputs!$E$8*(1-$B4110)-cost_fx*Inputs!$D$8))</f>
        <v>183898.8019799</v>
      </c>
      <c r="J4110" s="0" t="n">
        <f aca="false">G4110+H4110+I4110-fixed</f>
        <v>101230.155524785</v>
      </c>
      <c r="K4110" s="0" t="n">
        <f aca="false">12*Inputs!$B$6*(1-MIN(1,Inputs!$G$6*$D4110)*churn_nonbuyers)*(ic*Inputs!$C$6+fee_wd*Inputs!$E$6*(1-$B4110)+fee_fx*Inputs!$D$6-cost_acc-cost_wd*Inputs!$E$6*(1-$B4110)-cost_fx*Inputs!$D$6)</f>
        <v>143537.752773965</v>
      </c>
      <c r="L4110" s="0" t="n">
        <f aca="false">12*Inputs!$B$7*(1-MIN(1,Inputs!$G$7*$D4110)*churn_nonbuyers)*(ic*Inputs!$C$7+fee_wd*Inputs!$E$7*(1-$B4110)+fee_fx*Inputs!$D$7-cost_acc-cost_wd*Inputs!$E$7*(1-$B4110)-cost_fx*Inputs!$D$7)</f>
        <v>342344.952848379</v>
      </c>
      <c r="M4110" s="0" t="n">
        <f aca="false">12*Inputs!$B$8*(1-MIN(1,Inputs!$G$8*$D4110)*churn_nonbuyers)*(ic*Inputs!$C$8+fee_wd*Inputs!$E$8*(1-$B4110)+fee_fx*Inputs!$D$8-cost_acc-cost_wd*Inputs!$E$8*(1-$B4110)-cost_fx*Inputs!$D$8)</f>
        <v>110346.985798502</v>
      </c>
      <c r="N4110" s="0" t="n">
        <f aca="false">K4110+L4110+I4110-fixed</f>
        <v>-30218.4923977561</v>
      </c>
      <c r="O4110" s="0" t="n">
        <f aca="false">K4110+L4110+M4110-fixed</f>
        <v>-103770.308579154</v>
      </c>
      <c r="P4110" s="0" t="n">
        <f aca="false">12*Inputs!$B$6*(1-MIN(1,Inputs!$F$6*$D4110))*(ic*Inputs!$C$6+flat_fee-cost_acc-cost_wd*Inputs!$E$6*$E4110-cost_fx*Inputs!$D$6)+12*Inputs!$B$7*(1-MIN(1,Inputs!$F$7*$D4110))*(ic*Inputs!$C$7+flat_fee-cost_acc-cost_wd*Inputs!$E$7*$E4110-cost_fx*Inputs!$D$7)+12*Inputs!$B$8*(1-MIN(1,Inputs!$F$8*$D4110))*(ic*Inputs!$C$8+flat_fee-cost_acc-cost_wd*Inputs!$E$8*$E4110-cost_fx*Inputs!$D$8)-fixed</f>
        <v>64609.9438822401</v>
      </c>
    </row>
    <row r="4111" customFormat="false" ht="15" hidden="false" customHeight="false" outlineLevel="0" collapsed="false">
      <c r="A4111" s="0" t="n">
        <v>4046</v>
      </c>
      <c r="B4111" s="0" t="n">
        <v>0.431979</v>
      </c>
      <c r="C4111" s="0" t="n">
        <v>1.033384</v>
      </c>
      <c r="D4111" s="0" t="n">
        <v>1.705055</v>
      </c>
      <c r="E4111" s="0" t="n">
        <v>1.080592</v>
      </c>
      <c r="F4111" s="0" t="n">
        <v>0.436387</v>
      </c>
      <c r="G4111" s="0" t="n">
        <f aca="false">12*Inputs!$B$6*(MIN(1,$H$50*$C4111)*(ic*Inputs!$C$6+pS+fee_fx*Inputs!$D$6-cost_acc-cost_wd*Inputs!$E$6*$E4111-cost_fx*Inputs!$D$6-$F4111)+(1-MIN(1,$H$50*$C4111))*(1-MIN(1,Inputs!$G$6*$D4111)*churn_nonbuyers)*(ic*Inputs!$C$6+fee_wd*Inputs!$E$6*(1-$B4111)+fee_fx*Inputs!$D$6-cost_acc-cost_wd*Inputs!$E$6*(1-$B4111)-cost_fx*Inputs!$D$6))</f>
        <v>180612.175272292</v>
      </c>
      <c r="H4111" s="0" t="n">
        <f aca="false">12*Inputs!$B$7*(MIN(1,$H$51*$C4111)*(ic*Inputs!$C$7+pE+fee_fx*Inputs!$D$7-cost_acc-cost_wd*Inputs!$E$7*$E4111-cost_fx*Inputs!$D$7-$F4111)+(1-MIN(1,$H$51*$C4111))*(1-MIN(1,Inputs!$G$7*$D4111)*churn_nonbuyers)*(ic*Inputs!$C$7+fee_wd*Inputs!$E$7*(1-$B4111)+fee_fx*Inputs!$D$7-cost_acc-cost_wd*Inputs!$E$7*(1-$B4111)-cost_fx*Inputs!$D$7))</f>
        <v>379833.638849417</v>
      </c>
      <c r="I4111" s="0" t="n">
        <f aca="false">12*Inputs!$B$8*(MIN(1,$H$52*$C4111)*(ic*Inputs!$C$8+pT-cost_acc-cost_wd*Inputs!$E$8-cost_fx*Inputs!$D$8-cost_ins)+(1-MIN(1,$H$52*$C4111))*(1-MIN(1,Inputs!$G$8*$D4111)*churn_nonbuyers)*(ic*Inputs!$C$8+fee_wd*Inputs!$E$8*(1-$B4111)+fee_fx*Inputs!$D$8-cost_acc-cost_wd*Inputs!$E$8*(1-$B4111)-cost_fx*Inputs!$D$8))</f>
        <v>148956.103296</v>
      </c>
      <c r="J4111" s="0" t="n">
        <f aca="false">G4111+H4111+I4111-fixed</f>
        <v>9401.91741770902</v>
      </c>
      <c r="K4111" s="0" t="n">
        <f aca="false">12*Inputs!$B$6*(1-MIN(1,Inputs!$G$6*$D4111)*churn_nonbuyers)*(ic*Inputs!$C$6+fee_wd*Inputs!$E$6*(1-$B4111)+fee_fx*Inputs!$D$6-cost_acc-cost_wd*Inputs!$E$6*(1-$B4111)-cost_fx*Inputs!$D$6)</f>
        <v>127511.214867684</v>
      </c>
      <c r="L4111" s="0" t="n">
        <f aca="false">12*Inputs!$B$7*(1-MIN(1,Inputs!$G$7*$D4111)*churn_nonbuyers)*(ic*Inputs!$C$7+fee_wd*Inputs!$E$7*(1-$B4111)+fee_fx*Inputs!$D$7-cost_acc-cost_wd*Inputs!$E$7*(1-$B4111)-cost_fx*Inputs!$D$7)</f>
        <v>323552.56588061</v>
      </c>
      <c r="M4111" s="0" t="n">
        <f aca="false">12*Inputs!$B$8*(1-MIN(1,Inputs!$G$8*$D4111)*churn_nonbuyers)*(ic*Inputs!$C$8+fee_wd*Inputs!$E$8*(1-$B4111)+fee_fx*Inputs!$D$8-cost_acc-cost_wd*Inputs!$E$8*(1-$B4111)-cost_fx*Inputs!$D$8)</f>
        <v>0</v>
      </c>
      <c r="N4111" s="0" t="n">
        <f aca="false">K4111+L4111+I4111-fixed</f>
        <v>-99980.1159557055</v>
      </c>
      <c r="O4111" s="0" t="n">
        <f aca="false">K4111+L4111+M4111-fixed</f>
        <v>-248936.219251706</v>
      </c>
      <c r="P4111" s="0" t="n">
        <f aca="false">12*Inputs!$B$6*(1-MIN(1,Inputs!$F$6*$D4111))*(ic*Inputs!$C$6+flat_fee-cost_acc-cost_wd*Inputs!$E$6*$E4111-cost_fx*Inputs!$D$6)+12*Inputs!$B$7*(1-MIN(1,Inputs!$F$7*$D4111))*(ic*Inputs!$C$7+flat_fee-cost_acc-cost_wd*Inputs!$E$7*$E4111-cost_fx*Inputs!$D$7)+12*Inputs!$B$8*(1-MIN(1,Inputs!$F$8*$D4111))*(ic*Inputs!$C$8+flat_fee-cost_acc-cost_wd*Inputs!$E$8*$E4111-cost_fx*Inputs!$D$8)-fixed</f>
        <v>-348306.7698256</v>
      </c>
    </row>
    <row r="4112" customFormat="false" ht="15" hidden="false" customHeight="false" outlineLevel="0" collapsed="false">
      <c r="A4112" s="0" t="n">
        <v>4047</v>
      </c>
      <c r="B4112" s="0" t="n">
        <v>0.260802</v>
      </c>
      <c r="C4112" s="0" t="n">
        <v>0.75676</v>
      </c>
      <c r="D4112" s="0" t="n">
        <v>1.651466</v>
      </c>
      <c r="E4112" s="0" t="n">
        <v>1.289338</v>
      </c>
      <c r="F4112" s="0" t="n">
        <v>0.177832</v>
      </c>
      <c r="G4112" s="0" t="n">
        <f aca="false">12*Inputs!$B$6*(MIN(1,$H$50*$C4112)*(ic*Inputs!$C$6+pS+fee_fx*Inputs!$D$6-cost_acc-cost_wd*Inputs!$E$6*$E4112-cost_fx*Inputs!$D$6-$F4112)+(1-MIN(1,$H$50*$C4112))*(1-MIN(1,Inputs!$G$6*$D4112)*churn_nonbuyers)*(ic*Inputs!$C$6+fee_wd*Inputs!$E$6*(1-$B4112)+fee_fx*Inputs!$D$6-cost_acc-cost_wd*Inputs!$E$6*(1-$B4112)-cost_fx*Inputs!$D$6))</f>
        <v>188862.080881753</v>
      </c>
      <c r="H4112" s="0" t="n">
        <f aca="false">12*Inputs!$B$7*(MIN(1,$H$51*$C4112)*(ic*Inputs!$C$7+pE+fee_fx*Inputs!$D$7-cost_acc-cost_wd*Inputs!$E$7*$E4112-cost_fx*Inputs!$D$7-$F4112)+(1-MIN(1,$H$51*$C4112))*(1-MIN(1,Inputs!$G$7*$D4112)*churn_nonbuyers)*(ic*Inputs!$C$7+fee_wd*Inputs!$E$7*(1-$B4112)+fee_fx*Inputs!$D$7-cost_acc-cost_wd*Inputs!$E$7*(1-$B4112)-cost_fx*Inputs!$D$7))</f>
        <v>374558.624217587</v>
      </c>
      <c r="I4112" s="0" t="n">
        <f aca="false">12*Inputs!$B$8*(MIN(1,$H$52*$C4112)*(ic*Inputs!$C$8+pT-cost_acc-cost_wd*Inputs!$E$8-cost_fx*Inputs!$D$8-cost_ins)+(1-MIN(1,$H$52*$C4112))*(1-MIN(1,Inputs!$G$8*$D4112)*churn_nonbuyers)*(ic*Inputs!$C$8+fee_wd*Inputs!$E$8*(1-$B4112)+fee_fx*Inputs!$D$8-cost_acc-cost_wd*Inputs!$E$8*(1-$B4112)-cost_fx*Inputs!$D$8))</f>
        <v>109082.41344</v>
      </c>
      <c r="J4112" s="0" t="n">
        <f aca="false">G4112+H4112+I4112-fixed</f>
        <v>-27496.8814606594</v>
      </c>
      <c r="K4112" s="0" t="n">
        <f aca="false">12*Inputs!$B$6*(1-MIN(1,Inputs!$G$6*$D4112)*churn_nonbuyers)*(ic*Inputs!$C$6+fee_wd*Inputs!$E$6*(1-$B4112)+fee_fx*Inputs!$D$6-cost_acc-cost_wd*Inputs!$E$6*(1-$B4112)-cost_fx*Inputs!$D$6)</f>
        <v>150498.81529727</v>
      </c>
      <c r="L4112" s="0" t="n">
        <f aca="false">12*Inputs!$B$7*(1-MIN(1,Inputs!$G$7*$D4112)*churn_nonbuyers)*(ic*Inputs!$C$7+fee_wd*Inputs!$E$7*(1-$B4112)+fee_fx*Inputs!$D$7-cost_acc-cost_wd*Inputs!$E$7*(1-$B4112)-cost_fx*Inputs!$D$7)</f>
        <v>347529.027610362</v>
      </c>
      <c r="M4112" s="0" t="n">
        <f aca="false">12*Inputs!$B$8*(1-MIN(1,Inputs!$G$8*$D4112)*churn_nonbuyers)*(ic*Inputs!$C$8+fee_wd*Inputs!$E$8*(1-$B4112)+fee_fx*Inputs!$D$8-cost_acc-cost_wd*Inputs!$E$8*(1-$B4112)-cost_fx*Inputs!$D$8)</f>
        <v>0</v>
      </c>
      <c r="N4112" s="0" t="n">
        <f aca="false">K4112+L4112+I4112-fixed</f>
        <v>-92889.7436523673</v>
      </c>
      <c r="O4112" s="0" t="n">
        <f aca="false">K4112+L4112+M4112-fixed</f>
        <v>-201972.157092367</v>
      </c>
      <c r="P4112" s="0" t="n">
        <f aca="false">12*Inputs!$B$6*(1-MIN(1,Inputs!$F$6*$D4112))*(ic*Inputs!$C$6+flat_fee-cost_acc-cost_wd*Inputs!$E$6*$E4112-cost_fx*Inputs!$D$6)+12*Inputs!$B$7*(1-MIN(1,Inputs!$F$7*$D4112))*(ic*Inputs!$C$7+flat_fee-cost_acc-cost_wd*Inputs!$E$7*$E4112-cost_fx*Inputs!$D$7)+12*Inputs!$B$8*(1-MIN(1,Inputs!$F$8*$D4112))*(ic*Inputs!$C$8+flat_fee-cost_acc-cost_wd*Inputs!$E$8*$E4112-cost_fx*Inputs!$D$8)-fixed</f>
        <v>-376663.40576608</v>
      </c>
    </row>
    <row r="4113" customFormat="false" ht="15" hidden="false" customHeight="false" outlineLevel="0" collapsed="false">
      <c r="A4113" s="0" t="n">
        <v>4048</v>
      </c>
      <c r="B4113" s="0" t="n">
        <v>0.246224</v>
      </c>
      <c r="C4113" s="0" t="n">
        <v>0.727506</v>
      </c>
      <c r="D4113" s="0" t="n">
        <v>0.726373</v>
      </c>
      <c r="E4113" s="0" t="n">
        <v>1.065471</v>
      </c>
      <c r="F4113" s="0" t="n">
        <v>0.36857</v>
      </c>
      <c r="G4113" s="0" t="n">
        <f aca="false">12*Inputs!$B$6*(MIN(1,$H$50*$C4113)*(ic*Inputs!$C$6+pS+fee_fx*Inputs!$D$6-cost_acc-cost_wd*Inputs!$E$6*$E4113-cost_fx*Inputs!$D$6-$F4113)+(1-MIN(1,$H$50*$C4113))*(1-MIN(1,Inputs!$G$6*$D4113)*churn_nonbuyers)*(ic*Inputs!$C$6+fee_wd*Inputs!$E$6*(1-$B4113)+fee_fx*Inputs!$D$6-cost_acc-cost_wd*Inputs!$E$6*(1-$B4113)-cost_fx*Inputs!$D$6))</f>
        <v>196985.833696328</v>
      </c>
      <c r="H4113" s="0" t="n">
        <f aca="false">12*Inputs!$B$7*(MIN(1,$H$51*$C4113)*(ic*Inputs!$C$7+pE+fee_fx*Inputs!$D$7-cost_acc-cost_wd*Inputs!$E$7*$E4113-cost_fx*Inputs!$D$7-$F4113)+(1-MIN(1,$H$51*$C4113))*(1-MIN(1,Inputs!$G$7*$D4113)*churn_nonbuyers)*(ic*Inputs!$C$7+fee_wd*Inputs!$E$7*(1-$B4113)+fee_fx*Inputs!$D$7-cost_acc-cost_wd*Inputs!$E$7*(1-$B4113)-cost_fx*Inputs!$D$7))</f>
        <v>392933.573666302</v>
      </c>
      <c r="I4113" s="0" t="n">
        <f aca="false">12*Inputs!$B$8*(MIN(1,$H$52*$C4113)*(ic*Inputs!$C$8+pT-cost_acc-cost_wd*Inputs!$E$8-cost_fx*Inputs!$D$8-cost_ins)+(1-MIN(1,$H$52*$C4113))*(1-MIN(1,Inputs!$G$8*$D4113)*churn_nonbuyers)*(ic*Inputs!$C$8+fee_wd*Inputs!$E$8*(1-$B4113)+fee_fx*Inputs!$D$8-cost_acc-cost_wd*Inputs!$E$8*(1-$B4113)-cost_fx*Inputs!$D$8))</f>
        <v>180749.118208234</v>
      </c>
      <c r="J4113" s="0" t="n">
        <f aca="false">G4113+H4113+I4113-fixed</f>
        <v>70668.5255708641</v>
      </c>
      <c r="K4113" s="0" t="n">
        <f aca="false">12*Inputs!$B$6*(1-MIN(1,Inputs!$G$6*$D4113)*churn_nonbuyers)*(ic*Inputs!$C$6+fee_wd*Inputs!$E$6*(1-$B4113)+fee_fx*Inputs!$D$6-cost_acc-cost_wd*Inputs!$E$6*(1-$B4113)-cost_fx*Inputs!$D$6)</f>
        <v>160109.627511974</v>
      </c>
      <c r="L4113" s="0" t="n">
        <f aca="false">12*Inputs!$B$7*(1-MIN(1,Inputs!$G$7*$D4113)*churn_nonbuyers)*(ic*Inputs!$C$7+fee_wd*Inputs!$E$7*(1-$B4113)+fee_fx*Inputs!$D$7-cost_acc-cost_wd*Inputs!$E$7*(1-$B4113)-cost_fx*Inputs!$D$7)</f>
        <v>359730.170203185</v>
      </c>
      <c r="M4113" s="0" t="n">
        <f aca="false">12*Inputs!$B$8*(1-MIN(1,Inputs!$G$8*$D4113)*churn_nonbuyers)*(ic*Inputs!$C$8+fee_wd*Inputs!$E$8*(1-$B4113)+fee_fx*Inputs!$D$8-cost_acc-cost_wd*Inputs!$E$8*(1-$B4113)-cost_fx*Inputs!$D$8)</f>
        <v>154628.920602547</v>
      </c>
      <c r="N4113" s="0" t="n">
        <f aca="false">K4113+L4113+I4113-fixed</f>
        <v>588.915923392517</v>
      </c>
      <c r="O4113" s="0" t="n">
        <f aca="false">K4113+L4113+M4113-fixed</f>
        <v>-25531.2816822937</v>
      </c>
      <c r="P4113" s="0" t="n">
        <f aca="false">12*Inputs!$B$6*(1-MIN(1,Inputs!$F$6*$D4113))*(ic*Inputs!$C$6+flat_fee-cost_acc-cost_wd*Inputs!$E$6*$E4113-cost_fx*Inputs!$D$6)+12*Inputs!$B$7*(1-MIN(1,Inputs!$F$7*$D4113))*(ic*Inputs!$C$7+flat_fee-cost_acc-cost_wd*Inputs!$E$7*$E4113-cost_fx*Inputs!$D$7)+12*Inputs!$B$8*(1-MIN(1,Inputs!$F$8*$D4113))*(ic*Inputs!$C$8+flat_fee-cost_acc-cost_wd*Inputs!$E$8*$E4113-cost_fx*Inputs!$D$8)-fixed</f>
        <v>192194.94285992</v>
      </c>
    </row>
    <row r="4114" customFormat="false" ht="15" hidden="false" customHeight="false" outlineLevel="0" collapsed="false">
      <c r="A4114" s="0" t="n">
        <v>4049</v>
      </c>
      <c r="B4114" s="0" t="n">
        <v>0.050098</v>
      </c>
      <c r="C4114" s="0" t="n">
        <v>0.801932</v>
      </c>
      <c r="D4114" s="0" t="n">
        <v>1.071562</v>
      </c>
      <c r="E4114" s="0" t="n">
        <v>1.200022</v>
      </c>
      <c r="F4114" s="0" t="n">
        <v>0.120011</v>
      </c>
      <c r="G4114" s="0" t="n">
        <f aca="false">12*Inputs!$B$6*(MIN(1,$H$50*$C4114)*(ic*Inputs!$C$6+pS+fee_fx*Inputs!$D$6-cost_acc-cost_wd*Inputs!$E$6*$E4114-cost_fx*Inputs!$D$6-$F4114)+(1-MIN(1,$H$50*$C4114))*(1-MIN(1,Inputs!$G$6*$D4114)*churn_nonbuyers)*(ic*Inputs!$C$6+fee_wd*Inputs!$E$6*(1-$B4114)+fee_fx*Inputs!$D$6-cost_acc-cost_wd*Inputs!$E$6*(1-$B4114)-cost_fx*Inputs!$D$6))</f>
        <v>225195.462342485</v>
      </c>
      <c r="H4114" s="0" t="n">
        <f aca="false">12*Inputs!$B$7*(MIN(1,$H$51*$C4114)*(ic*Inputs!$C$7+pE+fee_fx*Inputs!$D$7-cost_acc-cost_wd*Inputs!$E$7*$E4114-cost_fx*Inputs!$D$7-$F4114)+(1-MIN(1,$H$51*$C4114))*(1-MIN(1,Inputs!$G$7*$D4114)*churn_nonbuyers)*(ic*Inputs!$C$7+fee_wd*Inputs!$E$7*(1-$B4114)+fee_fx*Inputs!$D$7-cost_acc-cost_wd*Inputs!$E$7*(1-$B4114)-cost_fx*Inputs!$D$7))</f>
        <v>411360.981029194</v>
      </c>
      <c r="I4114" s="0" t="n">
        <f aca="false">12*Inputs!$B$8*(MIN(1,$H$52*$C4114)*(ic*Inputs!$C$8+pT-cost_acc-cost_wd*Inputs!$E$8-cost_fx*Inputs!$D$8-cost_ins)+(1-MIN(1,$H$52*$C4114))*(1-MIN(1,Inputs!$G$8*$D4114)*churn_nonbuyers)*(ic*Inputs!$C$8+fee_wd*Inputs!$E$8*(1-$B4114)+fee_fx*Inputs!$D$8-cost_acc-cost_wd*Inputs!$E$8*(1-$B4114)-cost_fx*Inputs!$D$8))</f>
        <v>151110.351972932</v>
      </c>
      <c r="J4114" s="0" t="n">
        <f aca="false">G4114+H4114+I4114-fixed</f>
        <v>87666.7953446105</v>
      </c>
      <c r="K4114" s="0" t="n">
        <f aca="false">12*Inputs!$B$6*(1-MIN(1,Inputs!$G$6*$D4114)*churn_nonbuyers)*(ic*Inputs!$C$6+fee_wd*Inputs!$E$6*(1-$B4114)+fee_fx*Inputs!$D$6-cost_acc-cost_wd*Inputs!$E$6*(1-$B4114)-cost_fx*Inputs!$D$6)</f>
        <v>183971.061454147</v>
      </c>
      <c r="L4114" s="0" t="n">
        <f aca="false">12*Inputs!$B$7*(1-MIN(1,Inputs!$G$7*$D4114)*churn_nonbuyers)*(ic*Inputs!$C$7+fee_wd*Inputs!$E$7*(1-$B4114)+fee_fx*Inputs!$D$7-cost_acc-cost_wd*Inputs!$E$7*(1-$B4114)-cost_fx*Inputs!$D$7)</f>
        <v>383256.185096488</v>
      </c>
      <c r="M4114" s="0" t="n">
        <f aca="false">12*Inputs!$B$8*(1-MIN(1,Inputs!$G$8*$D4114)*churn_nonbuyers)*(ic*Inputs!$C$8+fee_wd*Inputs!$E$8*(1-$B4114)+fee_fx*Inputs!$D$8-cost_acc-cost_wd*Inputs!$E$8*(1-$B4114)-cost_fx*Inputs!$D$8)</f>
        <v>80968.5628393537</v>
      </c>
      <c r="N4114" s="0" t="n">
        <f aca="false">K4114+L4114+I4114-fixed</f>
        <v>18337.5985235673</v>
      </c>
      <c r="O4114" s="0" t="n">
        <f aca="false">K4114+L4114+M4114-fixed</f>
        <v>-51804.1906100106</v>
      </c>
      <c r="P4114" s="0" t="n">
        <f aca="false">12*Inputs!$B$6*(1-MIN(1,Inputs!$F$6*$D4114))*(ic*Inputs!$C$6+flat_fee-cost_acc-cost_wd*Inputs!$E$6*$E4114-cost_fx*Inputs!$D$6)+12*Inputs!$B$7*(1-MIN(1,Inputs!$F$7*$D4114))*(ic*Inputs!$C$7+flat_fee-cost_acc-cost_wd*Inputs!$E$7*$E4114-cost_fx*Inputs!$D$7)+12*Inputs!$B$8*(1-MIN(1,Inputs!$F$8*$D4114))*(ic*Inputs!$C$8+flat_fee-cost_acc-cost_wd*Inputs!$E$8*$E4114-cost_fx*Inputs!$D$8)-fixed</f>
        <v>-52857.96568864</v>
      </c>
    </row>
    <row r="4115" customFormat="false" ht="15" hidden="false" customHeight="false" outlineLevel="0" collapsed="false">
      <c r="A4115" s="0" t="n">
        <v>4050</v>
      </c>
      <c r="B4115" s="0" t="n">
        <v>0.302471</v>
      </c>
      <c r="C4115" s="0" t="n">
        <v>0.854406</v>
      </c>
      <c r="D4115" s="0" t="n">
        <v>0.833031</v>
      </c>
      <c r="E4115" s="0" t="n">
        <v>1.123597</v>
      </c>
      <c r="F4115" s="0" t="n">
        <v>0.103002</v>
      </c>
      <c r="G4115" s="0" t="n">
        <f aca="false">12*Inputs!$B$6*(MIN(1,$H$50*$C4115)*(ic*Inputs!$C$6+pS+fee_fx*Inputs!$D$6-cost_acc-cost_wd*Inputs!$E$6*$E4115-cost_fx*Inputs!$D$6-$F4115)+(1-MIN(1,$H$50*$C4115))*(1-MIN(1,Inputs!$G$6*$D4115)*churn_nonbuyers)*(ic*Inputs!$C$6+fee_wd*Inputs!$E$6*(1-$B4115)+fee_fx*Inputs!$D$6-cost_acc-cost_wd*Inputs!$E$6*(1-$B4115)-cost_fx*Inputs!$D$6))</f>
        <v>199444.701979445</v>
      </c>
      <c r="H4115" s="0" t="n">
        <f aca="false">12*Inputs!$B$7*(MIN(1,$H$51*$C4115)*(ic*Inputs!$C$7+pE+fee_fx*Inputs!$D$7-cost_acc-cost_wd*Inputs!$E$7*$E4115-cost_fx*Inputs!$D$7-$F4115)+(1-MIN(1,$H$51*$C4115))*(1-MIN(1,Inputs!$G$7*$D4115)*churn_nonbuyers)*(ic*Inputs!$C$7+fee_wd*Inputs!$E$7*(1-$B4115)+fee_fx*Inputs!$D$7-cost_acc-cost_wd*Inputs!$E$7*(1-$B4115)-cost_fx*Inputs!$D$7))</f>
        <v>400100.9599977</v>
      </c>
      <c r="I4115" s="0" t="n">
        <f aca="false">12*Inputs!$B$8*(MIN(1,$H$52*$C4115)*(ic*Inputs!$C$8+pT-cost_acc-cost_wd*Inputs!$E$8-cost_fx*Inputs!$D$8-cost_ins)+(1-MIN(1,$H$52*$C4115))*(1-MIN(1,Inputs!$G$8*$D4115)*churn_nonbuyers)*(ic*Inputs!$C$8+fee_wd*Inputs!$E$8*(1-$B4115)+fee_fx*Inputs!$D$8-cost_acc-cost_wd*Inputs!$E$8*(1-$B4115)-cost_fx*Inputs!$D$8))</f>
        <v>175413.21803602</v>
      </c>
      <c r="J4115" s="0" t="n">
        <f aca="false">G4115+H4115+I4115-fixed</f>
        <v>74958.8800131657</v>
      </c>
      <c r="K4115" s="0" t="n">
        <f aca="false">12*Inputs!$B$6*(1-MIN(1,Inputs!$G$6*$D4115)*churn_nonbuyers)*(ic*Inputs!$C$6+fee_wd*Inputs!$E$6*(1-$B4115)+fee_fx*Inputs!$D$6-cost_acc-cost_wd*Inputs!$E$6*(1-$B4115)-cost_fx*Inputs!$D$6)</f>
        <v>151461.391101127</v>
      </c>
      <c r="L4115" s="0" t="n">
        <f aca="false">12*Inputs!$B$7*(1-MIN(1,Inputs!$G$7*$D4115)*churn_nonbuyers)*(ic*Inputs!$C$7+fee_wd*Inputs!$E$7*(1-$B4115)+fee_fx*Inputs!$D$7-cost_acc-cost_wd*Inputs!$E$7*(1-$B4115)-cost_fx*Inputs!$D$7)</f>
        <v>350656.333572676</v>
      </c>
      <c r="M4115" s="0" t="n">
        <f aca="false">12*Inputs!$B$8*(1-MIN(1,Inputs!$G$8*$D4115)*churn_nonbuyers)*(ic*Inputs!$C$8+fee_wd*Inputs!$E$8*(1-$B4115)+fee_fx*Inputs!$D$8-cost_acc-cost_wd*Inputs!$E$8*(1-$B4115)-cost_fx*Inputs!$D$8)</f>
        <v>130016.584498594</v>
      </c>
      <c r="N4115" s="0" t="n">
        <f aca="false">K4115+L4115+I4115-fixed</f>
        <v>-22469.0572901766</v>
      </c>
      <c r="O4115" s="0" t="n">
        <f aca="false">K4115+L4115+M4115-fixed</f>
        <v>-67865.6908276029</v>
      </c>
      <c r="P4115" s="0" t="n">
        <f aca="false">12*Inputs!$B$6*(1-MIN(1,Inputs!$F$6*$D4115))*(ic*Inputs!$C$6+flat_fee-cost_acc-cost_wd*Inputs!$E$6*$E4115-cost_fx*Inputs!$D$6)+12*Inputs!$B$7*(1-MIN(1,Inputs!$F$7*$D4115))*(ic*Inputs!$C$7+flat_fee-cost_acc-cost_wd*Inputs!$E$7*$E4115-cost_fx*Inputs!$D$7)+12*Inputs!$B$8*(1-MIN(1,Inputs!$F$8*$D4115))*(ic*Inputs!$C$8+flat_fee-cost_acc-cost_wd*Inputs!$E$8*$E4115-cost_fx*Inputs!$D$8)-fixed</f>
        <v>106283.74203368</v>
      </c>
    </row>
    <row r="4116" customFormat="false" ht="15" hidden="false" customHeight="false" outlineLevel="0" collapsed="false">
      <c r="A4116" s="0" t="n">
        <v>4051</v>
      </c>
      <c r="B4116" s="0" t="n">
        <v>0.073679</v>
      </c>
      <c r="C4116" s="0" t="n">
        <v>0.936873</v>
      </c>
      <c r="D4116" s="0" t="n">
        <v>1.515769</v>
      </c>
      <c r="E4116" s="0" t="n">
        <v>1.230969</v>
      </c>
      <c r="F4116" s="0" t="n">
        <v>0.068569</v>
      </c>
      <c r="G4116" s="0" t="n">
        <f aca="false">12*Inputs!$B$6*(MIN(1,$H$50*$C4116)*(ic*Inputs!$C$6+pS+fee_fx*Inputs!$D$6-cost_acc-cost_wd*Inputs!$E$6*$E4116-cost_fx*Inputs!$D$6-$F4116)+(1-MIN(1,$H$50*$C4116))*(1-MIN(1,Inputs!$G$6*$D4116)*churn_nonbuyers)*(ic*Inputs!$C$6+fee_wd*Inputs!$E$6*(1-$B4116)+fee_fx*Inputs!$D$6-cost_acc-cost_wd*Inputs!$E$6*(1-$B4116)-cost_fx*Inputs!$D$6))</f>
        <v>225677.795501764</v>
      </c>
      <c r="H4116" s="0" t="n">
        <f aca="false">12*Inputs!$B$7*(MIN(1,$H$51*$C4116)*(ic*Inputs!$C$7+pE+fee_fx*Inputs!$D$7-cost_acc-cost_wd*Inputs!$E$7*$E4116-cost_fx*Inputs!$D$7-$F4116)+(1-MIN(1,$H$51*$C4116))*(1-MIN(1,Inputs!$G$7*$D4116)*churn_nonbuyers)*(ic*Inputs!$C$7+fee_wd*Inputs!$E$7*(1-$B4116)+fee_fx*Inputs!$D$7-cost_acc-cost_wd*Inputs!$E$7*(1-$B4116)-cost_fx*Inputs!$D$7))</f>
        <v>410200.102323283</v>
      </c>
      <c r="I4116" s="0" t="n">
        <f aca="false">12*Inputs!$B$8*(MIN(1,$H$52*$C4116)*(ic*Inputs!$C$8+pT-cost_acc-cost_wd*Inputs!$E$8-cost_fx*Inputs!$D$8-cost_ins)+(1-MIN(1,$H$52*$C4116))*(1-MIN(1,Inputs!$G$8*$D4116)*churn_nonbuyers)*(ic*Inputs!$C$8+fee_wd*Inputs!$E$8*(1-$B4116)+fee_fx*Inputs!$D$8-cost_acc-cost_wd*Inputs!$E$8*(1-$B4116)-cost_fx*Inputs!$D$8))</f>
        <v>135044.621712</v>
      </c>
      <c r="J4116" s="0" t="n">
        <f aca="false">G4116+H4116+I4116-fixed</f>
        <v>70922.5195370468</v>
      </c>
      <c r="K4116" s="0" t="n">
        <f aca="false">12*Inputs!$B$6*(1-MIN(1,Inputs!$G$6*$D4116)*churn_nonbuyers)*(ic*Inputs!$C$6+fee_wd*Inputs!$E$6*(1-$B4116)+fee_fx*Inputs!$D$6-cost_acc-cost_wd*Inputs!$E$6*(1-$B4116)-cost_fx*Inputs!$D$6)</f>
        <v>176515.370957887</v>
      </c>
      <c r="L4116" s="0" t="n">
        <f aca="false">12*Inputs!$B$7*(1-MIN(1,Inputs!$G$7*$D4116)*churn_nonbuyers)*(ic*Inputs!$C$7+fee_wd*Inputs!$E$7*(1-$B4116)+fee_fx*Inputs!$D$7-cost_acc-cost_wd*Inputs!$E$7*(1-$B4116)-cost_fx*Inputs!$D$7)</f>
        <v>374737.941262732</v>
      </c>
      <c r="M4116" s="0" t="n">
        <f aca="false">12*Inputs!$B$8*(1-MIN(1,Inputs!$G$8*$D4116)*churn_nonbuyers)*(ic*Inputs!$C$8+fee_wd*Inputs!$E$8*(1-$B4116)+fee_fx*Inputs!$D$8-cost_acc-cost_wd*Inputs!$E$8*(1-$B4116)-cost_fx*Inputs!$D$8)</f>
        <v>0</v>
      </c>
      <c r="N4116" s="0" t="n">
        <f aca="false">K4116+L4116+I4116-fixed</f>
        <v>-13702.0660673805</v>
      </c>
      <c r="O4116" s="0" t="n">
        <f aca="false">K4116+L4116+M4116-fixed</f>
        <v>-148746.68777938</v>
      </c>
      <c r="P4116" s="0" t="n">
        <f aca="false">12*Inputs!$B$6*(1-MIN(1,Inputs!$F$6*$D4116))*(ic*Inputs!$C$6+flat_fee-cost_acc-cost_wd*Inputs!$E$6*$E4116-cost_fx*Inputs!$D$6)+12*Inputs!$B$7*(1-MIN(1,Inputs!$F$7*$D4116))*(ic*Inputs!$C$7+flat_fee-cost_acc-cost_wd*Inputs!$E$7*$E4116-cost_fx*Inputs!$D$7)+12*Inputs!$B$8*(1-MIN(1,Inputs!$F$8*$D4116))*(ic*Inputs!$C$8+flat_fee-cost_acc-cost_wd*Inputs!$E$8*$E4116-cost_fx*Inputs!$D$8)-fixed</f>
        <v>-291572.79259336</v>
      </c>
    </row>
    <row r="4117" customFormat="false" ht="15" hidden="false" customHeight="false" outlineLevel="0" collapsed="false">
      <c r="A4117" s="0" t="n">
        <v>4052</v>
      </c>
      <c r="B4117" s="0" t="n">
        <v>0.424985</v>
      </c>
      <c r="C4117" s="0" t="n">
        <v>1.091689</v>
      </c>
      <c r="D4117" s="0" t="n">
        <v>0.804701</v>
      </c>
      <c r="E4117" s="0" t="n">
        <v>1.36249</v>
      </c>
      <c r="F4117" s="0" t="n">
        <v>0.373024</v>
      </c>
      <c r="G4117" s="0" t="n">
        <f aca="false">12*Inputs!$B$6*(MIN(1,$H$50*$C4117)*(ic*Inputs!$C$6+pS+fee_fx*Inputs!$D$6-cost_acc-cost_wd*Inputs!$E$6*$E4117-cost_fx*Inputs!$D$6-$F4117)+(1-MIN(1,$H$50*$C4117))*(1-MIN(1,Inputs!$G$6*$D4117)*churn_nonbuyers)*(ic*Inputs!$C$6+fee_wd*Inputs!$E$6*(1-$B4117)+fee_fx*Inputs!$D$6-cost_acc-cost_wd*Inputs!$E$6*(1-$B4117)-cost_fx*Inputs!$D$6))</f>
        <v>184720.891204806</v>
      </c>
      <c r="H4117" s="0" t="n">
        <f aca="false">12*Inputs!$B$7*(MIN(1,$H$51*$C4117)*(ic*Inputs!$C$7+pE+fee_fx*Inputs!$D$7-cost_acc-cost_wd*Inputs!$E$7*$E4117-cost_fx*Inputs!$D$7-$F4117)+(1-MIN(1,$H$51*$C4117))*(1-MIN(1,Inputs!$G$7*$D4117)*churn_nonbuyers)*(ic*Inputs!$C$7+fee_wd*Inputs!$E$7*(1-$B4117)+fee_fx*Inputs!$D$7-cost_acc-cost_wd*Inputs!$E$7*(1-$B4117)-cost_fx*Inputs!$D$7))</f>
        <v>357283.366585894</v>
      </c>
      <c r="I4117" s="0" t="n">
        <f aca="false">12*Inputs!$B$8*(MIN(1,$H$52*$C4117)*(ic*Inputs!$C$8+pT-cost_acc-cost_wd*Inputs!$E$8-cost_fx*Inputs!$D$8-cost_ins)+(1-MIN(1,$H$52*$C4117))*(1-MIN(1,Inputs!$G$8*$D4117)*churn_nonbuyers)*(ic*Inputs!$C$8+fee_wd*Inputs!$E$8*(1-$B4117)+fee_fx*Inputs!$D$8-cost_acc-cost_wd*Inputs!$E$8*(1-$B4117)-cost_fx*Inputs!$D$8))</f>
        <v>188873.530868874</v>
      </c>
      <c r="J4117" s="0" t="n">
        <f aca="false">G4117+H4117+I4117-fixed</f>
        <v>30877.788659574</v>
      </c>
      <c r="K4117" s="0" t="n">
        <f aca="false">12*Inputs!$B$6*(1-MIN(1,Inputs!$G$6*$D4117)*churn_nonbuyers)*(ic*Inputs!$C$6+fee_wd*Inputs!$E$6*(1-$B4117)+fee_fx*Inputs!$D$6-cost_acc-cost_wd*Inputs!$E$6*(1-$B4117)-cost_fx*Inputs!$D$6)</f>
        <v>134753.072072292</v>
      </c>
      <c r="L4117" s="0" t="n">
        <f aca="false">12*Inputs!$B$7*(1-MIN(1,Inputs!$G$7*$D4117)*churn_nonbuyers)*(ic*Inputs!$C$7+fee_wd*Inputs!$E$7*(1-$B4117)+fee_fx*Inputs!$D$7-cost_acc-cost_wd*Inputs!$E$7*(1-$B4117)-cost_fx*Inputs!$D$7)</f>
        <v>333745.875595375</v>
      </c>
      <c r="M4117" s="0" t="n">
        <f aca="false">12*Inputs!$B$8*(1-MIN(1,Inputs!$G$8*$D4117)*churn_nonbuyers)*(ic*Inputs!$C$8+fee_wd*Inputs!$E$8*(1-$B4117)+fee_fx*Inputs!$D$8-cost_acc-cost_wd*Inputs!$E$8*(1-$B4117)-cost_fx*Inputs!$D$8)</f>
        <v>133633.360230696</v>
      </c>
      <c r="N4117" s="0" t="n">
        <f aca="false">K4117+L4117+I4117-fixed</f>
        <v>-42627.5214634585</v>
      </c>
      <c r="O4117" s="0" t="n">
        <f aca="false">K4117+L4117+M4117-fixed</f>
        <v>-97867.6921016368</v>
      </c>
      <c r="P4117" s="0" t="n">
        <f aca="false">12*Inputs!$B$6*(1-MIN(1,Inputs!$F$6*$D4117))*(ic*Inputs!$C$6+flat_fee-cost_acc-cost_wd*Inputs!$E$6*$E4117-cost_fx*Inputs!$D$6)+12*Inputs!$B$7*(1-MIN(1,Inputs!$F$7*$D4117))*(ic*Inputs!$C$7+flat_fee-cost_acc-cost_wd*Inputs!$E$7*$E4117-cost_fx*Inputs!$D$7)+12*Inputs!$B$8*(1-MIN(1,Inputs!$F$8*$D4117))*(ic*Inputs!$C$8+flat_fee-cost_acc-cost_wd*Inputs!$E$8*$E4117-cost_fx*Inputs!$D$8)-fixed</f>
        <v>7020.35018960014</v>
      </c>
    </row>
    <row r="4118" customFormat="false" ht="15" hidden="false" customHeight="false" outlineLevel="0" collapsed="false">
      <c r="A4118" s="0" t="n">
        <v>4053</v>
      </c>
      <c r="B4118" s="0" t="n">
        <v>0.127981</v>
      </c>
      <c r="C4118" s="0" t="n">
        <v>0.912968</v>
      </c>
      <c r="D4118" s="0" t="n">
        <v>1.245488</v>
      </c>
      <c r="E4118" s="0" t="n">
        <v>1.189319</v>
      </c>
      <c r="F4118" s="0" t="n">
        <v>0.182006</v>
      </c>
      <c r="G4118" s="0" t="n">
        <f aca="false">12*Inputs!$B$6*(MIN(1,$H$50*$C4118)*(ic*Inputs!$C$6+pS+fee_fx*Inputs!$D$6-cost_acc-cost_wd*Inputs!$E$6*$E4118-cost_fx*Inputs!$D$6-$F4118)+(1-MIN(1,$H$50*$C4118))*(1-MIN(1,Inputs!$G$6*$D4118)*churn_nonbuyers)*(ic*Inputs!$C$6+fee_wd*Inputs!$E$6*(1-$B4118)+fee_fx*Inputs!$D$6-cost_acc-cost_wd*Inputs!$E$6*(1-$B4118)-cost_fx*Inputs!$D$6))</f>
        <v>218508.909814142</v>
      </c>
      <c r="H4118" s="0" t="n">
        <f aca="false">12*Inputs!$B$7*(MIN(1,$H$51*$C4118)*(ic*Inputs!$C$7+pE+fee_fx*Inputs!$D$7-cost_acc-cost_wd*Inputs!$E$7*$E4118-cost_fx*Inputs!$D$7-$F4118)+(1-MIN(1,$H$51*$C4118))*(1-MIN(1,Inputs!$G$7*$D4118)*churn_nonbuyers)*(ic*Inputs!$C$7+fee_wd*Inputs!$E$7*(1-$B4118)+fee_fx*Inputs!$D$7-cost_acc-cost_wd*Inputs!$E$7*(1-$B4118)-cost_fx*Inputs!$D$7))</f>
        <v>404952.803361686</v>
      </c>
      <c r="I4118" s="0" t="n">
        <f aca="false">12*Inputs!$B$8*(MIN(1,$H$52*$C4118)*(ic*Inputs!$C$8+pT-cost_acc-cost_wd*Inputs!$E$8-cost_fx*Inputs!$D$8-cost_ins)+(1-MIN(1,$H$52*$C4118))*(1-MIN(1,Inputs!$G$8*$D4118)*churn_nonbuyers)*(ic*Inputs!$C$8+fee_wd*Inputs!$E$8*(1-$B4118)+fee_fx*Inputs!$D$8-cost_acc-cost_wd*Inputs!$E$8*(1-$B4118)-cost_fx*Inputs!$D$8))</f>
        <v>146412.418856138</v>
      </c>
      <c r="J4118" s="0" t="n">
        <f aca="false">G4118+H4118+I4118-fixed</f>
        <v>69874.1320319661</v>
      </c>
      <c r="K4118" s="0" t="n">
        <f aca="false">12*Inputs!$B$6*(1-MIN(1,Inputs!$G$6*$D4118)*churn_nonbuyers)*(ic*Inputs!$C$6+fee_wd*Inputs!$E$6*(1-$B4118)+fee_fx*Inputs!$D$6-cost_acc-cost_wd*Inputs!$E$6*(1-$B4118)-cost_fx*Inputs!$D$6)</f>
        <v>171763.888318042</v>
      </c>
      <c r="L4118" s="0" t="n">
        <f aca="false">12*Inputs!$B$7*(1-MIN(1,Inputs!$G$7*$D4118)*churn_nonbuyers)*(ic*Inputs!$C$7+fee_wd*Inputs!$E$7*(1-$B4118)+fee_fx*Inputs!$D$7-cost_acc-cost_wd*Inputs!$E$7*(1-$B4118)-cost_fx*Inputs!$D$7)</f>
        <v>370393.915966825</v>
      </c>
      <c r="M4118" s="0" t="n">
        <f aca="false">12*Inputs!$B$8*(1-MIN(1,Inputs!$G$8*$D4118)*churn_nonbuyers)*(ic*Inputs!$C$8+fee_wd*Inputs!$E$8*(1-$B4118)+fee_fx*Inputs!$D$8-cost_acc-cost_wd*Inputs!$E$8*(1-$B4118)-cost_fx*Inputs!$D$8)</f>
        <v>41043.6134308608</v>
      </c>
      <c r="N4118" s="0" t="n">
        <f aca="false">K4118+L4118+I4118-fixed</f>
        <v>-11429.7768589949</v>
      </c>
      <c r="O4118" s="0" t="n">
        <f aca="false">K4118+L4118+M4118-fixed</f>
        <v>-116798.582284273</v>
      </c>
      <c r="P4118" s="0" t="n">
        <f aca="false">12*Inputs!$B$6*(1-MIN(1,Inputs!$F$6*$D4118))*(ic*Inputs!$C$6+flat_fee-cost_acc-cost_wd*Inputs!$E$6*$E4118-cost_fx*Inputs!$D$6)+12*Inputs!$B$7*(1-MIN(1,Inputs!$F$7*$D4118))*(ic*Inputs!$C$7+flat_fee-cost_acc-cost_wd*Inputs!$E$7*$E4118-cost_fx*Inputs!$D$7)+12*Inputs!$B$8*(1-MIN(1,Inputs!$F$8*$D4118))*(ic*Inputs!$C$8+flat_fee-cost_acc-cost_wd*Inputs!$E$8*$E4118-cost_fx*Inputs!$D$8)-fixed</f>
        <v>-138597.23462272</v>
      </c>
    </row>
    <row r="4119" customFormat="false" ht="15" hidden="false" customHeight="false" outlineLevel="0" collapsed="false">
      <c r="A4119" s="0" t="n">
        <v>4054</v>
      </c>
      <c r="B4119" s="0" t="n">
        <v>0.248107</v>
      </c>
      <c r="C4119" s="0" t="n">
        <v>1.078568</v>
      </c>
      <c r="D4119" s="0" t="n">
        <v>1.258594</v>
      </c>
      <c r="E4119" s="0" t="n">
        <v>1.389545</v>
      </c>
      <c r="F4119" s="0" t="n">
        <v>0.010476</v>
      </c>
      <c r="G4119" s="0" t="n">
        <f aca="false">12*Inputs!$B$6*(MIN(1,$H$50*$C4119)*(ic*Inputs!$C$6+pS+fee_fx*Inputs!$D$6-cost_acc-cost_wd*Inputs!$E$6*$E4119-cost_fx*Inputs!$D$6-$F4119)+(1-MIN(1,$H$50*$C4119))*(1-MIN(1,Inputs!$G$6*$D4119)*churn_nonbuyers)*(ic*Inputs!$C$6+fee_wd*Inputs!$E$6*(1-$B4119)+fee_fx*Inputs!$D$6-cost_acc-cost_wd*Inputs!$E$6*(1-$B4119)-cost_fx*Inputs!$D$6))</f>
        <v>211354.119239862</v>
      </c>
      <c r="H4119" s="0" t="n">
        <f aca="false">12*Inputs!$B$7*(MIN(1,$H$51*$C4119)*(ic*Inputs!$C$7+pE+fee_fx*Inputs!$D$7-cost_acc-cost_wd*Inputs!$E$7*$E4119-cost_fx*Inputs!$D$7-$F4119)+(1-MIN(1,$H$51*$C4119))*(1-MIN(1,Inputs!$G$7*$D4119)*churn_nonbuyers)*(ic*Inputs!$C$7+fee_wd*Inputs!$E$7*(1-$B4119)+fee_fx*Inputs!$D$7-cost_acc-cost_wd*Inputs!$E$7*(1-$B4119)-cost_fx*Inputs!$D$7))</f>
        <v>387449.506308895</v>
      </c>
      <c r="I4119" s="0" t="n">
        <f aca="false">12*Inputs!$B$8*(MIN(1,$H$52*$C4119)*(ic*Inputs!$C$8+pT-cost_acc-cost_wd*Inputs!$E$8-cost_fx*Inputs!$D$8-cost_ins)+(1-MIN(1,$H$52*$C4119))*(1-MIN(1,Inputs!$G$8*$D4119)*churn_nonbuyers)*(ic*Inputs!$C$8+fee_wd*Inputs!$E$8*(1-$B4119)+fee_fx*Inputs!$D$8-cost_acc-cost_wd*Inputs!$E$8*(1-$B4119)-cost_fx*Inputs!$D$8))</f>
        <v>164636.959344451</v>
      </c>
      <c r="J4119" s="0" t="n">
        <f aca="false">G4119+H4119+I4119-fixed</f>
        <v>63440.5848932074</v>
      </c>
      <c r="K4119" s="0" t="n">
        <f aca="false">12*Inputs!$B$6*(1-MIN(1,Inputs!$G$6*$D4119)*churn_nonbuyers)*(ic*Inputs!$C$6+fee_wd*Inputs!$E$6*(1-$B4119)+fee_fx*Inputs!$D$6-cost_acc-cost_wd*Inputs!$E$6*(1-$B4119)-cost_fx*Inputs!$D$6)</f>
        <v>155434.279547218</v>
      </c>
      <c r="L4119" s="0" t="n">
        <f aca="false">12*Inputs!$B$7*(1-MIN(1,Inputs!$G$7*$D4119)*churn_nonbuyers)*(ic*Inputs!$C$7+fee_wd*Inputs!$E$7*(1-$B4119)+fee_fx*Inputs!$D$7-cost_acc-cost_wd*Inputs!$E$7*(1-$B4119)-cost_fx*Inputs!$D$7)</f>
        <v>353597.628016331</v>
      </c>
      <c r="M4119" s="0" t="n">
        <f aca="false">12*Inputs!$B$8*(1-MIN(1,Inputs!$G$8*$D4119)*churn_nonbuyers)*(ic*Inputs!$C$8+fee_wd*Inputs!$E$8*(1-$B4119)+fee_fx*Inputs!$D$8-cost_acc-cost_wd*Inputs!$E$8*(1-$B4119)-cost_fx*Inputs!$D$8)</f>
        <v>37419.4438603488</v>
      </c>
      <c r="N4119" s="0" t="n">
        <f aca="false">K4119+L4119+I4119-fixed</f>
        <v>-26331.1330920008</v>
      </c>
      <c r="O4119" s="0" t="n">
        <f aca="false">K4119+L4119+M4119-fixed</f>
        <v>-153548.648576103</v>
      </c>
      <c r="P4119" s="0" t="n">
        <f aca="false">12*Inputs!$B$6*(1-MIN(1,Inputs!$F$6*$D4119))*(ic*Inputs!$C$6+flat_fee-cost_acc-cost_wd*Inputs!$E$6*$E4119-cost_fx*Inputs!$D$6)+12*Inputs!$B$7*(1-MIN(1,Inputs!$F$7*$D4119))*(ic*Inputs!$C$7+flat_fee-cost_acc-cost_wd*Inputs!$E$7*$E4119-cost_fx*Inputs!$D$7)+12*Inputs!$B$8*(1-MIN(1,Inputs!$F$8*$D4119))*(ic*Inputs!$C$8+flat_fee-cost_acc-cost_wd*Inputs!$E$8*$E4119-cost_fx*Inputs!$D$8)-fixed</f>
        <v>-219463.6772968</v>
      </c>
    </row>
    <row r="4120" customFormat="false" ht="15" hidden="false" customHeight="false" outlineLevel="0" collapsed="false">
      <c r="A4120" s="0" t="n">
        <v>4055</v>
      </c>
      <c r="B4120" s="0" t="n">
        <v>0.56869</v>
      </c>
      <c r="C4120" s="0" t="n">
        <v>0.690223</v>
      </c>
      <c r="D4120" s="0" t="n">
        <v>1.373372</v>
      </c>
      <c r="E4120" s="0" t="n">
        <v>1.276755</v>
      </c>
      <c r="F4120" s="0" t="n">
        <v>0.284994</v>
      </c>
      <c r="G4120" s="0" t="n">
        <f aca="false">12*Inputs!$B$6*(MIN(1,$H$50*$C4120)*(ic*Inputs!$C$6+pS+fee_fx*Inputs!$D$6-cost_acc-cost_wd*Inputs!$E$6*$E4120-cost_fx*Inputs!$D$6-$F4120)+(1-MIN(1,$H$50*$C4120))*(1-MIN(1,Inputs!$G$6*$D4120)*churn_nonbuyers)*(ic*Inputs!$C$6+fee_wd*Inputs!$E$6*(1-$B4120)+fee_fx*Inputs!$D$6-cost_acc-cost_wd*Inputs!$E$6*(1-$B4120)-cost_fx*Inputs!$D$6))</f>
        <v>147128.652647307</v>
      </c>
      <c r="H4120" s="0" t="n">
        <f aca="false">12*Inputs!$B$7*(MIN(1,$H$51*$C4120)*(ic*Inputs!$C$7+pE+fee_fx*Inputs!$D$7-cost_acc-cost_wd*Inputs!$E$7*$E4120-cost_fx*Inputs!$D$7-$F4120)+(1-MIN(1,$H$51*$C4120))*(1-MIN(1,Inputs!$G$7*$D4120)*churn_nonbuyers)*(ic*Inputs!$C$7+fee_wd*Inputs!$E$7*(1-$B4120)+fee_fx*Inputs!$D$7-cost_acc-cost_wd*Inputs!$E$7*(1-$B4120)-cost_fx*Inputs!$D$7))</f>
        <v>340357.622875803</v>
      </c>
      <c r="I4120" s="0" t="n">
        <f aca="false">12*Inputs!$B$8*(MIN(1,$H$52*$C4120)*(ic*Inputs!$C$8+pT-cost_acc-cost_wd*Inputs!$E$8-cost_fx*Inputs!$D$8-cost_ins)+(1-MIN(1,$H$52*$C4120))*(1-MIN(1,Inputs!$G$8*$D4120)*churn_nonbuyers)*(ic*Inputs!$C$8+fee_wd*Inputs!$E$8*(1-$B4120)+fee_fx*Inputs!$D$8-cost_acc-cost_wd*Inputs!$E$8*(1-$B4120)-cost_fx*Inputs!$D$8))</f>
        <v>105464.780517577</v>
      </c>
      <c r="J4120" s="0" t="n">
        <f aca="false">G4120+H4120+I4120-fixed</f>
        <v>-107048.943959312</v>
      </c>
      <c r="K4120" s="0" t="n">
        <f aca="false">12*Inputs!$B$6*(1-MIN(1,Inputs!$G$6*$D4120)*churn_nonbuyers)*(ic*Inputs!$C$6+fee_wd*Inputs!$E$6*(1-$B4120)+fee_fx*Inputs!$D$6-cost_acc-cost_wd*Inputs!$E$6*(1-$B4120)-cost_fx*Inputs!$D$6)</f>
        <v>111488.415283296</v>
      </c>
      <c r="L4120" s="0" t="n">
        <f aca="false">12*Inputs!$B$7*(1-MIN(1,Inputs!$G$7*$D4120)*churn_nonbuyers)*(ic*Inputs!$C$7+fee_wd*Inputs!$E$7*(1-$B4120)+fee_fx*Inputs!$D$7-cost_acc-cost_wd*Inputs!$E$7*(1-$B4120)-cost_fx*Inputs!$D$7)</f>
        <v>308070.351313978</v>
      </c>
      <c r="M4120" s="0" t="n">
        <f aca="false">12*Inputs!$B$8*(1-MIN(1,Inputs!$G$8*$D4120)*churn_nonbuyers)*(ic*Inputs!$C$8+fee_wd*Inputs!$E$8*(1-$B4120)+fee_fx*Inputs!$D$8-cost_acc-cost_wd*Inputs!$E$8*(1-$B4120)-cost_fx*Inputs!$D$8)</f>
        <v>11557.215642048</v>
      </c>
      <c r="N4120" s="0" t="n">
        <f aca="false">K4120+L4120+I4120-fixed</f>
        <v>-174976.452885149</v>
      </c>
      <c r="O4120" s="0" t="n">
        <f aca="false">K4120+L4120+M4120-fixed</f>
        <v>-268884.017760678</v>
      </c>
      <c r="P4120" s="0" t="n">
        <f aca="false">12*Inputs!$B$6*(1-MIN(1,Inputs!$F$6*$D4120))*(ic*Inputs!$C$6+flat_fee-cost_acc-cost_wd*Inputs!$E$6*$E4120-cost_fx*Inputs!$D$6)+12*Inputs!$B$7*(1-MIN(1,Inputs!$F$7*$D4120))*(ic*Inputs!$C$7+flat_fee-cost_acc-cost_wd*Inputs!$E$7*$E4120-cost_fx*Inputs!$D$7)+12*Inputs!$B$8*(1-MIN(1,Inputs!$F$8*$D4120))*(ic*Inputs!$C$8+flat_fee-cost_acc-cost_wd*Inputs!$E$8*$E4120-cost_fx*Inputs!$D$8)-fixed</f>
        <v>-234841.2689296</v>
      </c>
    </row>
    <row r="4121" customFormat="false" ht="15" hidden="false" customHeight="false" outlineLevel="0" collapsed="false">
      <c r="A4121" s="0" t="n">
        <v>4056</v>
      </c>
      <c r="B4121" s="0" t="n">
        <v>0.381139</v>
      </c>
      <c r="C4121" s="0" t="n">
        <v>0.915026</v>
      </c>
      <c r="D4121" s="0" t="n">
        <v>1.144488</v>
      </c>
      <c r="E4121" s="0" t="n">
        <v>1.112871</v>
      </c>
      <c r="F4121" s="0" t="n">
        <v>0.176667</v>
      </c>
      <c r="G4121" s="0" t="n">
        <f aca="false">12*Inputs!$B$6*(MIN(1,$H$50*$C4121)*(ic*Inputs!$C$6+pS+fee_fx*Inputs!$D$6-cost_acc-cost_wd*Inputs!$E$6*$E4121-cost_fx*Inputs!$D$6-$F4121)+(1-MIN(1,$H$50*$C4121))*(1-MIN(1,Inputs!$G$6*$D4121)*churn_nonbuyers)*(ic*Inputs!$C$6+fee_wd*Inputs!$E$6*(1-$B4121)+fee_fx*Inputs!$D$6-cost_acc-cost_wd*Inputs!$E$6*(1-$B4121)-cost_fx*Inputs!$D$6))</f>
        <v>189343.037042359</v>
      </c>
      <c r="H4121" s="0" t="n">
        <f aca="false">12*Inputs!$B$7*(MIN(1,$H$51*$C4121)*(ic*Inputs!$C$7+pE+fee_fx*Inputs!$D$7-cost_acc-cost_wd*Inputs!$E$7*$E4121-cost_fx*Inputs!$D$7-$F4121)+(1-MIN(1,$H$51*$C4121))*(1-MIN(1,Inputs!$G$7*$D4121)*churn_nonbuyers)*(ic*Inputs!$C$7+fee_wd*Inputs!$E$7*(1-$B4121)+fee_fx*Inputs!$D$7-cost_acc-cost_wd*Inputs!$E$7*(1-$B4121)-cost_fx*Inputs!$D$7))</f>
        <v>391791.306383503</v>
      </c>
      <c r="I4121" s="0" t="n">
        <f aca="false">12*Inputs!$B$8*(MIN(1,$H$52*$C4121)*(ic*Inputs!$C$8+pT-cost_acc-cost_wd*Inputs!$E$8-cost_fx*Inputs!$D$8-cost_ins)+(1-MIN(1,$H$52*$C4121))*(1-MIN(1,Inputs!$G$8*$D4121)*churn_nonbuyers)*(ic*Inputs!$C$8+fee_wd*Inputs!$E$8*(1-$B4121)+fee_fx*Inputs!$D$8-cost_acc-cost_wd*Inputs!$E$8*(1-$B4121)-cost_fx*Inputs!$D$8))</f>
        <v>153920.717696589</v>
      </c>
      <c r="J4121" s="0" t="n">
        <f aca="false">G4121+H4121+I4121-fixed</f>
        <v>35055.061122451</v>
      </c>
      <c r="K4121" s="0" t="n">
        <f aca="false">12*Inputs!$B$6*(1-MIN(1,Inputs!$G$6*$D4121)*churn_nonbuyers)*(ic*Inputs!$C$6+fee_wd*Inputs!$E$6*(1-$B4121)+fee_fx*Inputs!$D$6-cost_acc-cost_wd*Inputs!$E$6*(1-$B4121)-cost_fx*Inputs!$D$6)</f>
        <v>138320.24984519</v>
      </c>
      <c r="L4121" s="0" t="n">
        <f aca="false">12*Inputs!$B$7*(1-MIN(1,Inputs!$G$7*$D4121)*churn_nonbuyers)*(ic*Inputs!$C$7+fee_wd*Inputs!$E$7*(1-$B4121)+fee_fx*Inputs!$D$7-cost_acc-cost_wd*Inputs!$E$7*(1-$B4121)-cost_fx*Inputs!$D$7)</f>
        <v>336356.680083114</v>
      </c>
      <c r="M4121" s="0" t="n">
        <f aca="false">12*Inputs!$B$8*(1-MIN(1,Inputs!$G$8*$D4121)*churn_nonbuyers)*(ic*Inputs!$C$8+fee_wd*Inputs!$E$8*(1-$B4121)+fee_fx*Inputs!$D$8-cost_acc-cost_wd*Inputs!$E$8*(1-$B4121)-cost_fx*Inputs!$D$8)</f>
        <v>61269.3325575552</v>
      </c>
      <c r="N4121" s="0" t="n">
        <f aca="false">K4121+L4121+I4121-fixed</f>
        <v>-71402.3523751067</v>
      </c>
      <c r="O4121" s="0" t="n">
        <f aca="false">K4121+L4121+M4121-fixed</f>
        <v>-164053.73751414</v>
      </c>
      <c r="P4121" s="0" t="n">
        <f aca="false">12*Inputs!$B$6*(1-MIN(1,Inputs!$F$6*$D4121))*(ic*Inputs!$C$6+flat_fee-cost_acc-cost_wd*Inputs!$E$6*$E4121-cost_fx*Inputs!$D$6)+12*Inputs!$B$7*(1-MIN(1,Inputs!$F$7*$D4121))*(ic*Inputs!$C$7+flat_fee-cost_acc-cost_wd*Inputs!$E$7*$E4121-cost_fx*Inputs!$D$7)+12*Inputs!$B$8*(1-MIN(1,Inputs!$F$8*$D4121))*(ic*Inputs!$C$8+flat_fee-cost_acc-cost_wd*Inputs!$E$8*$E4121-cost_fx*Inputs!$D$8)-fixed</f>
        <v>-55855.0596524798</v>
      </c>
    </row>
    <row r="4122" customFormat="false" ht="15" hidden="false" customHeight="false" outlineLevel="0" collapsed="false">
      <c r="A4122" s="0" t="n">
        <v>4057</v>
      </c>
      <c r="B4122" s="0" t="n">
        <v>0.073315</v>
      </c>
      <c r="C4122" s="0" t="n">
        <v>0.741739</v>
      </c>
      <c r="D4122" s="0" t="n">
        <v>1.557397</v>
      </c>
      <c r="E4122" s="0" t="n">
        <v>1.0712</v>
      </c>
      <c r="F4122" s="0" t="n">
        <v>0.336978</v>
      </c>
      <c r="G4122" s="0" t="n">
        <f aca="false">12*Inputs!$B$6*(MIN(1,$H$50*$C4122)*(ic*Inputs!$C$6+pS+fee_fx*Inputs!$D$6-cost_acc-cost_wd*Inputs!$E$6*$E4122-cost_fx*Inputs!$D$6-$F4122)+(1-MIN(1,$H$50*$C4122))*(1-MIN(1,Inputs!$G$6*$D4122)*churn_nonbuyers)*(ic*Inputs!$C$6+fee_wd*Inputs!$E$6*(1-$B4122)+fee_fx*Inputs!$D$6-cost_acc-cost_wd*Inputs!$E$6*(1-$B4122)-cost_fx*Inputs!$D$6))</f>
        <v>213253.042695994</v>
      </c>
      <c r="H4122" s="0" t="n">
        <f aca="false">12*Inputs!$B$7*(MIN(1,$H$51*$C4122)*(ic*Inputs!$C$7+pE+fee_fx*Inputs!$D$7-cost_acc-cost_wd*Inputs!$E$7*$E4122-cost_fx*Inputs!$D$7-$F4122)+(1-MIN(1,$H$51*$C4122))*(1-MIN(1,Inputs!$G$7*$D4122)*churn_nonbuyers)*(ic*Inputs!$C$7+fee_wd*Inputs!$E$7*(1-$B4122)+fee_fx*Inputs!$D$7-cost_acc-cost_wd*Inputs!$E$7*(1-$B4122)-cost_fx*Inputs!$D$7))</f>
        <v>404688.732428794</v>
      </c>
      <c r="I4122" s="0" t="n">
        <f aca="false">12*Inputs!$B$8*(MIN(1,$H$52*$C4122)*(ic*Inputs!$C$8+pT-cost_acc-cost_wd*Inputs!$E$8-cost_fx*Inputs!$D$8-cost_ins)+(1-MIN(1,$H$52*$C4122))*(1-MIN(1,Inputs!$G$8*$D4122)*churn_nonbuyers)*(ic*Inputs!$C$8+fee_wd*Inputs!$E$8*(1-$B4122)+fee_fx*Inputs!$D$8-cost_acc-cost_wd*Inputs!$E$8*(1-$B4122)-cost_fx*Inputs!$D$8))</f>
        <v>106917.226416</v>
      </c>
      <c r="J4122" s="0" t="n">
        <f aca="false">G4122+H4122+I4122-fixed</f>
        <v>24859.001540788</v>
      </c>
      <c r="K4122" s="0" t="n">
        <f aca="false">12*Inputs!$B$6*(1-MIN(1,Inputs!$G$6*$D4122)*churn_nonbuyers)*(ic*Inputs!$C$6+fee_wd*Inputs!$E$6*(1-$B4122)+fee_fx*Inputs!$D$6-cost_acc-cost_wd*Inputs!$E$6*(1-$B4122)-cost_fx*Inputs!$D$6)</f>
        <v>176166.178279596</v>
      </c>
      <c r="L4122" s="0" t="n">
        <f aca="false">12*Inputs!$B$7*(1-MIN(1,Inputs!$G$7*$D4122)*churn_nonbuyers)*(ic*Inputs!$C$7+fee_wd*Inputs!$E$7*(1-$B4122)+fee_fx*Inputs!$D$7-cost_acc-cost_wd*Inputs!$E$7*(1-$B4122)-cost_fx*Inputs!$D$7)</f>
        <v>374297.625911758</v>
      </c>
      <c r="M4122" s="0" t="n">
        <f aca="false">12*Inputs!$B$8*(1-MIN(1,Inputs!$G$8*$D4122)*churn_nonbuyers)*(ic*Inputs!$C$8+fee_wd*Inputs!$E$8*(1-$B4122)+fee_fx*Inputs!$D$8-cost_acc-cost_wd*Inputs!$E$8*(1-$B4122)-cost_fx*Inputs!$D$8)</f>
        <v>0</v>
      </c>
      <c r="N4122" s="0" t="n">
        <f aca="false">K4122+L4122+I4122-fixed</f>
        <v>-42618.9693926463</v>
      </c>
      <c r="O4122" s="0" t="n">
        <f aca="false">K4122+L4122+M4122-fixed</f>
        <v>-149536.195808646</v>
      </c>
      <c r="P4122" s="0" t="n">
        <f aca="false">12*Inputs!$B$6*(1-MIN(1,Inputs!$F$6*$D4122))*(ic*Inputs!$C$6+flat_fee-cost_acc-cost_wd*Inputs!$E$6*$E4122-cost_fx*Inputs!$D$6)+12*Inputs!$B$7*(1-MIN(1,Inputs!$F$7*$D4122))*(ic*Inputs!$C$7+flat_fee-cost_acc-cost_wd*Inputs!$E$7*$E4122-cost_fx*Inputs!$D$7)+12*Inputs!$B$8*(1-MIN(1,Inputs!$F$8*$D4122))*(ic*Inputs!$C$8+flat_fee-cost_acc-cost_wd*Inputs!$E$8*$E4122-cost_fx*Inputs!$D$8)-fixed</f>
        <v>-265093.37548</v>
      </c>
    </row>
    <row r="4123" customFormat="false" ht="15" hidden="false" customHeight="false" outlineLevel="0" collapsed="false">
      <c r="A4123" s="0" t="n">
        <v>4058</v>
      </c>
      <c r="B4123" s="0" t="n">
        <v>0.374184</v>
      </c>
      <c r="C4123" s="0" t="n">
        <v>1.074042</v>
      </c>
      <c r="D4123" s="0" t="n">
        <v>0.916663</v>
      </c>
      <c r="E4123" s="0" t="n">
        <v>1.311213</v>
      </c>
      <c r="F4123" s="0" t="n">
        <v>0.06003</v>
      </c>
      <c r="G4123" s="0" t="n">
        <f aca="false">12*Inputs!$B$6*(MIN(1,$H$50*$C4123)*(ic*Inputs!$C$6+pS+fee_fx*Inputs!$D$6-cost_acc-cost_wd*Inputs!$E$6*$E4123-cost_fx*Inputs!$D$6-$F4123)+(1-MIN(1,$H$50*$C4123))*(1-MIN(1,Inputs!$G$6*$D4123)*churn_nonbuyers)*(ic*Inputs!$C$6+fee_wd*Inputs!$E$6*(1-$B4123)+fee_fx*Inputs!$D$6-cost_acc-cost_wd*Inputs!$E$6*(1-$B4123)-cost_fx*Inputs!$D$6))</f>
        <v>198589.250028853</v>
      </c>
      <c r="H4123" s="0" t="n">
        <f aca="false">12*Inputs!$B$7*(MIN(1,$H$51*$C4123)*(ic*Inputs!$C$7+pE+fee_fx*Inputs!$D$7-cost_acc-cost_wd*Inputs!$E$7*$E4123-cost_fx*Inputs!$D$7-$F4123)+(1-MIN(1,$H$51*$C4123))*(1-MIN(1,Inputs!$G$7*$D4123)*churn_nonbuyers)*(ic*Inputs!$C$7+fee_wd*Inputs!$E$7*(1-$B4123)+fee_fx*Inputs!$D$7-cost_acc-cost_wd*Inputs!$E$7*(1-$B4123)-cost_fx*Inputs!$D$7))</f>
        <v>386013.272397452</v>
      </c>
      <c r="I4123" s="0" t="n">
        <f aca="false">12*Inputs!$B$8*(MIN(1,$H$52*$C4123)*(ic*Inputs!$C$8+pT-cost_acc-cost_wd*Inputs!$E$8-cost_fx*Inputs!$D$8-cost_ins)+(1-MIN(1,$H$52*$C4123))*(1-MIN(1,Inputs!$G$8*$D4123)*churn_nonbuyers)*(ic*Inputs!$C$8+fee_wd*Inputs!$E$8*(1-$B4123)+fee_fx*Inputs!$D$8-cost_acc-cost_wd*Inputs!$E$8*(1-$B4123)-cost_fx*Inputs!$D$8))</f>
        <v>182245.722644874</v>
      </c>
      <c r="J4123" s="0" t="n">
        <f aca="false">G4123+H4123+I4123-fixed</f>
        <v>66848.2450711797</v>
      </c>
      <c r="K4123" s="0" t="n">
        <f aca="false">12*Inputs!$B$6*(1-MIN(1,Inputs!$G$6*$D4123)*churn_nonbuyers)*(ic*Inputs!$C$6+fee_wd*Inputs!$E$6*(1-$B4123)+fee_fx*Inputs!$D$6-cost_acc-cost_wd*Inputs!$E$6*(1-$B4123)-cost_fx*Inputs!$D$6)</f>
        <v>140947.145481542</v>
      </c>
      <c r="L4123" s="0" t="n">
        <f aca="false">12*Inputs!$B$7*(1-MIN(1,Inputs!$G$7*$D4123)*churn_nonbuyers)*(ic*Inputs!$C$7+fee_wd*Inputs!$E$7*(1-$B4123)+fee_fx*Inputs!$D$7-cost_acc-cost_wd*Inputs!$E$7*(1-$B4123)-cost_fx*Inputs!$D$7)</f>
        <v>339711.311064926</v>
      </c>
      <c r="M4123" s="0" t="n">
        <f aca="false">12*Inputs!$B$8*(1-MIN(1,Inputs!$G$8*$D4123)*churn_nonbuyers)*(ic*Inputs!$C$8+fee_wd*Inputs!$E$8*(1-$B4123)+fee_fx*Inputs!$D$8-cost_acc-cost_wd*Inputs!$E$8*(1-$B4123)-cost_fx*Inputs!$D$8)</f>
        <v>110524.826860531</v>
      </c>
      <c r="N4123" s="0" t="n">
        <f aca="false">K4123+L4123+I4123-fixed</f>
        <v>-37095.8208086579</v>
      </c>
      <c r="O4123" s="0" t="n">
        <f aca="false">K4123+L4123+M4123-fixed</f>
        <v>-108816.716593001</v>
      </c>
      <c r="P4123" s="0" t="n">
        <f aca="false">12*Inputs!$B$6*(1-MIN(1,Inputs!$F$6*$D4123))*(ic*Inputs!$C$6+flat_fee-cost_acc-cost_wd*Inputs!$E$6*$E4123-cost_fx*Inputs!$D$6)+12*Inputs!$B$7*(1-MIN(1,Inputs!$F$7*$D4123))*(ic*Inputs!$C$7+flat_fee-cost_acc-cost_wd*Inputs!$E$7*$E4123-cost_fx*Inputs!$D$7)+12*Inputs!$B$8*(1-MIN(1,Inputs!$F$8*$D4123))*(ic*Inputs!$C$8+flat_fee-cost_acc-cost_wd*Inputs!$E$8*$E4123-cost_fx*Inputs!$D$8)-fixed</f>
        <v>-23200.48213144</v>
      </c>
    </row>
    <row r="4124" customFormat="false" ht="15" hidden="false" customHeight="false" outlineLevel="0" collapsed="false">
      <c r="A4124" s="0" t="n">
        <v>4059</v>
      </c>
      <c r="B4124" s="0" t="n">
        <v>0.199371</v>
      </c>
      <c r="C4124" s="0" t="n">
        <v>0.882627</v>
      </c>
      <c r="D4124" s="0" t="n">
        <v>1.414902</v>
      </c>
      <c r="E4124" s="0" t="n">
        <v>1.122162</v>
      </c>
      <c r="F4124" s="0" t="n">
        <v>0.212648</v>
      </c>
      <c r="G4124" s="0" t="n">
        <f aca="false">12*Inputs!$B$6*(MIN(1,$H$50*$C4124)*(ic*Inputs!$C$6+pS+fee_fx*Inputs!$D$6-cost_acc-cost_wd*Inputs!$E$6*$E4124-cost_fx*Inputs!$D$6-$F4124)+(1-MIN(1,$H$50*$C4124))*(1-MIN(1,Inputs!$G$6*$D4124)*churn_nonbuyers)*(ic*Inputs!$C$6+fee_wd*Inputs!$E$6*(1-$B4124)+fee_fx*Inputs!$D$6-cost_acc-cost_wd*Inputs!$E$6*(1-$B4124)-cost_fx*Inputs!$D$6))</f>
        <v>207377.589665747</v>
      </c>
      <c r="H4124" s="0" t="n">
        <f aca="false">12*Inputs!$B$7*(MIN(1,$H$51*$C4124)*(ic*Inputs!$C$7+pE+fee_fx*Inputs!$D$7-cost_acc-cost_wd*Inputs!$E$7*$E4124-cost_fx*Inputs!$D$7-$F4124)+(1-MIN(1,$H$51*$C4124))*(1-MIN(1,Inputs!$G$7*$D4124)*churn_nonbuyers)*(ic*Inputs!$C$7+fee_wd*Inputs!$E$7*(1-$B4124)+fee_fx*Inputs!$D$7-cost_acc-cost_wd*Inputs!$E$7*(1-$B4124)-cost_fx*Inputs!$D$7))</f>
        <v>401441.319636239</v>
      </c>
      <c r="I4124" s="0" t="n">
        <f aca="false">12*Inputs!$B$8*(MIN(1,$H$52*$C4124)*(ic*Inputs!$C$8+pT-cost_acc-cost_wd*Inputs!$E$8-cost_fx*Inputs!$D$8-cost_ins)+(1-MIN(1,$H$52*$C4124))*(1-MIN(1,Inputs!$G$8*$D4124)*churn_nonbuyers)*(ic*Inputs!$C$8+fee_wd*Inputs!$E$8*(1-$B4124)+fee_fx*Inputs!$D$8-cost_acc-cost_wd*Inputs!$E$8*(1-$B4124)-cost_fx*Inputs!$D$8))</f>
        <v>128383.954047519</v>
      </c>
      <c r="J4124" s="0" t="n">
        <f aca="false">G4124+H4124+I4124-fixed</f>
        <v>37202.8633495052</v>
      </c>
      <c r="K4124" s="0" t="n">
        <f aca="false">12*Inputs!$B$6*(1-MIN(1,Inputs!$G$6*$D4124)*churn_nonbuyers)*(ic*Inputs!$C$6+fee_wd*Inputs!$E$6*(1-$B4124)+fee_fx*Inputs!$D$6-cost_acc-cost_wd*Inputs!$E$6*(1-$B4124)-cost_fx*Inputs!$D$6)</f>
        <v>160659.414911822</v>
      </c>
      <c r="L4124" s="0" t="n">
        <f aca="false">12*Inputs!$B$7*(1-MIN(1,Inputs!$G$7*$D4124)*churn_nonbuyers)*(ic*Inputs!$C$7+fee_wd*Inputs!$E$7*(1-$B4124)+fee_fx*Inputs!$D$7-cost_acc-cost_wd*Inputs!$E$7*(1-$B4124)-cost_fx*Inputs!$D$7)</f>
        <v>358594.552051094</v>
      </c>
      <c r="M4124" s="0" t="n">
        <f aca="false">12*Inputs!$B$8*(1-MIN(1,Inputs!$G$8*$D4124)*churn_nonbuyers)*(ic*Inputs!$C$8+fee_wd*Inputs!$E$8*(1-$B4124)+fee_fx*Inputs!$D$8-cost_acc-cost_wd*Inputs!$E$8*(1-$B4124)-cost_fx*Inputs!$D$8)</f>
        <v>3031.62137517121</v>
      </c>
      <c r="N4124" s="0" t="n">
        <f aca="false">K4124+L4124+I4124-fixed</f>
        <v>-52362.0789895651</v>
      </c>
      <c r="O4124" s="0" t="n">
        <f aca="false">K4124+L4124+M4124-fixed</f>
        <v>-177714.411661913</v>
      </c>
      <c r="P4124" s="0" t="n">
        <f aca="false">12*Inputs!$B$6*(1-MIN(1,Inputs!$F$6*$D4124))*(ic*Inputs!$C$6+flat_fee-cost_acc-cost_wd*Inputs!$E$6*$E4124-cost_fx*Inputs!$D$6)+12*Inputs!$B$7*(1-MIN(1,Inputs!$F$7*$D4124))*(ic*Inputs!$C$7+flat_fee-cost_acc-cost_wd*Inputs!$E$7*$E4124-cost_fx*Inputs!$D$7)+12*Inputs!$B$8*(1-MIN(1,Inputs!$F$8*$D4124))*(ic*Inputs!$C$8+flat_fee-cost_acc-cost_wd*Inputs!$E$8*$E4124-cost_fx*Inputs!$D$8)-fixed</f>
        <v>-204112.37710624</v>
      </c>
    </row>
    <row r="4125" customFormat="false" ht="15" hidden="false" customHeight="false" outlineLevel="0" collapsed="false">
      <c r="A4125" s="0" t="n">
        <v>4060</v>
      </c>
      <c r="B4125" s="0" t="n">
        <v>0.209372</v>
      </c>
      <c r="C4125" s="0" t="n">
        <v>0.763273</v>
      </c>
      <c r="D4125" s="0" t="n">
        <v>1.541137</v>
      </c>
      <c r="E4125" s="0" t="n">
        <v>1.109097</v>
      </c>
      <c r="F4125" s="0" t="n">
        <v>0.296005</v>
      </c>
      <c r="G4125" s="0" t="n">
        <f aca="false">12*Inputs!$B$6*(MIN(1,$H$50*$C4125)*(ic*Inputs!$C$6+pS+fee_fx*Inputs!$D$6-cost_acc-cost_wd*Inputs!$E$6*$E4125-cost_fx*Inputs!$D$6-$F4125)+(1-MIN(1,$H$50*$C4125))*(1-MIN(1,Inputs!$G$6*$D4125)*churn_nonbuyers)*(ic*Inputs!$C$6+fee_wd*Inputs!$E$6*(1-$B4125)+fee_fx*Inputs!$D$6-cost_acc-cost_wd*Inputs!$E$6*(1-$B4125)-cost_fx*Inputs!$D$6))</f>
        <v>197551.324045144</v>
      </c>
      <c r="H4125" s="0" t="n">
        <f aca="false">12*Inputs!$B$7*(MIN(1,$H$51*$C4125)*(ic*Inputs!$C$7+pE+fee_fx*Inputs!$D$7-cost_acc-cost_wd*Inputs!$E$7*$E4125-cost_fx*Inputs!$D$7-$F4125)+(1-MIN(1,$H$51*$C4125))*(1-MIN(1,Inputs!$G$7*$D4125)*churn_nonbuyers)*(ic*Inputs!$C$7+fee_wd*Inputs!$E$7*(1-$B4125)+fee_fx*Inputs!$D$7-cost_acc-cost_wd*Inputs!$E$7*(1-$B4125)-cost_fx*Inputs!$D$7))</f>
        <v>391191.950303125</v>
      </c>
      <c r="I4125" s="0" t="n">
        <f aca="false">12*Inputs!$B$8*(MIN(1,$H$52*$C4125)*(ic*Inputs!$C$8+pT-cost_acc-cost_wd*Inputs!$E$8-cost_fx*Inputs!$D$8-cost_ins)+(1-MIN(1,$H$52*$C4125))*(1-MIN(1,Inputs!$G$8*$D4125)*churn_nonbuyers)*(ic*Inputs!$C$8+fee_wd*Inputs!$E$8*(1-$B4125)+fee_fx*Inputs!$D$8-cost_acc-cost_wd*Inputs!$E$8*(1-$B4125)-cost_fx*Inputs!$D$8))</f>
        <v>110021.223312</v>
      </c>
      <c r="J4125" s="0" t="n">
        <f aca="false">G4125+H4125+I4125-fixed</f>
        <v>-1235.50233973167</v>
      </c>
      <c r="K4125" s="0" t="n">
        <f aca="false">12*Inputs!$B$6*(1-MIN(1,Inputs!$G$6*$D4125)*churn_nonbuyers)*(ic*Inputs!$C$6+fee_wd*Inputs!$E$6*(1-$B4125)+fee_fx*Inputs!$D$6-cost_acc-cost_wd*Inputs!$E$6*(1-$B4125)-cost_fx*Inputs!$D$6)</f>
        <v>158239.001778941</v>
      </c>
      <c r="L4125" s="0" t="n">
        <f aca="false">12*Inputs!$B$7*(1-MIN(1,Inputs!$G$7*$D4125)*churn_nonbuyers)*(ic*Inputs!$C$7+fee_wd*Inputs!$E$7*(1-$B4125)+fee_fx*Inputs!$D$7-cost_acc-cost_wd*Inputs!$E$7*(1-$B4125)-cost_fx*Inputs!$D$7)</f>
        <v>355802.777291365</v>
      </c>
      <c r="M4125" s="0" t="n">
        <f aca="false">12*Inputs!$B$8*(1-MIN(1,Inputs!$G$8*$D4125)*churn_nonbuyers)*(ic*Inputs!$C$8+fee_wd*Inputs!$E$8*(1-$B4125)+fee_fx*Inputs!$D$8-cost_acc-cost_wd*Inputs!$E$8*(1-$B4125)-cost_fx*Inputs!$D$8)</f>
        <v>0</v>
      </c>
      <c r="N4125" s="0" t="n">
        <f aca="false">K4125+L4125+I4125-fixed</f>
        <v>-75936.9976176947</v>
      </c>
      <c r="O4125" s="0" t="n">
        <f aca="false">K4125+L4125+M4125-fixed</f>
        <v>-185958.220929695</v>
      </c>
      <c r="P4125" s="0" t="n">
        <f aca="false">12*Inputs!$B$6*(1-MIN(1,Inputs!$F$6*$D4125))*(ic*Inputs!$C$6+flat_fee-cost_acc-cost_wd*Inputs!$E$6*$E4125-cost_fx*Inputs!$D$6)+12*Inputs!$B$7*(1-MIN(1,Inputs!$F$7*$D4125))*(ic*Inputs!$C$7+flat_fee-cost_acc-cost_wd*Inputs!$E$7*$E4125-cost_fx*Inputs!$D$7)+12*Inputs!$B$8*(1-MIN(1,Inputs!$F$8*$D4125))*(ic*Inputs!$C$8+flat_fee-cost_acc-cost_wd*Inputs!$E$8*$E4125-cost_fx*Inputs!$D$8)-fixed</f>
        <v>-267651.46854664</v>
      </c>
    </row>
    <row r="4126" customFormat="false" ht="15" hidden="false" customHeight="false" outlineLevel="0" collapsed="false">
      <c r="A4126" s="0" t="n">
        <v>4061</v>
      </c>
      <c r="B4126" s="0" t="n">
        <v>0.111599</v>
      </c>
      <c r="C4126" s="0" t="n">
        <v>0.9083</v>
      </c>
      <c r="D4126" s="0" t="n">
        <v>0.9217</v>
      </c>
      <c r="E4126" s="0" t="n">
        <v>1.186635</v>
      </c>
      <c r="F4126" s="0" t="n">
        <v>0.360039</v>
      </c>
      <c r="G4126" s="0" t="n">
        <f aca="false">12*Inputs!$B$6*(MIN(1,$H$50*$C4126)*(ic*Inputs!$C$6+pS+fee_fx*Inputs!$D$6-cost_acc-cost_wd*Inputs!$E$6*$E4126-cost_fx*Inputs!$D$6-$F4126)+(1-MIN(1,$H$50*$C4126))*(1-MIN(1,Inputs!$G$6*$D4126)*churn_nonbuyers)*(ic*Inputs!$C$6+fee_wd*Inputs!$E$6*(1-$B4126)+fee_fx*Inputs!$D$6-cost_acc-cost_wd*Inputs!$E$6*(1-$B4126)-cost_fx*Inputs!$D$6))</f>
        <v>219437.056129337</v>
      </c>
      <c r="H4126" s="0" t="n">
        <f aca="false">12*Inputs!$B$7*(MIN(1,$H$51*$C4126)*(ic*Inputs!$C$7+pE+fee_fx*Inputs!$D$7-cost_acc-cost_wd*Inputs!$E$7*$E4126-cost_fx*Inputs!$D$7-$F4126)+(1-MIN(1,$H$51*$C4126))*(1-MIN(1,Inputs!$G$7*$D4126)*churn_nonbuyers)*(ic*Inputs!$C$7+fee_wd*Inputs!$E$7*(1-$B4126)+fee_fx*Inputs!$D$7-cost_acc-cost_wd*Inputs!$E$7*(1-$B4126)-cost_fx*Inputs!$D$7))</f>
        <v>399582.61299185</v>
      </c>
      <c r="I4126" s="0" t="n">
        <f aca="false">12*Inputs!$B$8*(MIN(1,$H$52*$C4126)*(ic*Inputs!$C$8+pT-cost_acc-cost_wd*Inputs!$E$8-cost_fx*Inputs!$D$8-cost_ins)+(1-MIN(1,$H$52*$C4126))*(1-MIN(1,Inputs!$G$8*$D4126)*churn_nonbuyers)*(ic*Inputs!$C$8+fee_wd*Inputs!$E$8*(1-$B4126)+fee_fx*Inputs!$D$8-cost_acc-cost_wd*Inputs!$E$8*(1-$B4126)-cost_fx*Inputs!$D$8))</f>
        <v>172410.643132945</v>
      </c>
      <c r="J4126" s="0" t="n">
        <f aca="false">G4126+H4126+I4126-fixed</f>
        <v>91430.3122541318</v>
      </c>
      <c r="K4126" s="0" t="n">
        <f aca="false">12*Inputs!$B$6*(1-MIN(1,Inputs!$G$6*$D4126)*churn_nonbuyers)*(ic*Inputs!$C$6+fee_wd*Inputs!$E$6*(1-$B4126)+fee_fx*Inputs!$D$6-cost_acc-cost_wd*Inputs!$E$6*(1-$B4126)-cost_fx*Inputs!$D$6)</f>
        <v>176979.60574776</v>
      </c>
      <c r="L4126" s="0" t="n">
        <f aca="false">12*Inputs!$B$7*(1-MIN(1,Inputs!$G$7*$D4126)*churn_nonbuyers)*(ic*Inputs!$C$7+fee_wd*Inputs!$E$7*(1-$B4126)+fee_fx*Inputs!$D$7-cost_acc-cost_wd*Inputs!$E$7*(1-$B4126)-cost_fx*Inputs!$D$7)</f>
        <v>376425.219448656</v>
      </c>
      <c r="M4126" s="0" t="n">
        <f aca="false">12*Inputs!$B$8*(1-MIN(1,Inputs!$G$8*$D4126)*churn_nonbuyers)*(ic*Inputs!$C$8+fee_wd*Inputs!$E$8*(1-$B4126)+fee_fx*Inputs!$D$8-cost_acc-cost_wd*Inputs!$E$8*(1-$B4126)-cost_fx*Inputs!$D$8)</f>
        <v>113909.35482288</v>
      </c>
      <c r="N4126" s="0" t="n">
        <f aca="false">K4126+L4126+I4126-fixed</f>
        <v>25815.4683293607</v>
      </c>
      <c r="O4126" s="0" t="n">
        <f aca="false">K4126+L4126+M4126-fixed</f>
        <v>-32685.819980704</v>
      </c>
      <c r="P4126" s="0" t="n">
        <f aca="false">12*Inputs!$B$6*(1-MIN(1,Inputs!$F$6*$D4126))*(ic*Inputs!$C$6+flat_fee-cost_acc-cost_wd*Inputs!$E$6*$E4126-cost_fx*Inputs!$D$6)+12*Inputs!$B$7*(1-MIN(1,Inputs!$F$7*$D4126))*(ic*Inputs!$C$7+flat_fee-cost_acc-cost_wd*Inputs!$E$7*$E4126-cost_fx*Inputs!$D$7)+12*Inputs!$B$8*(1-MIN(1,Inputs!$F$8*$D4126))*(ic*Inputs!$C$8+flat_fee-cost_acc-cost_wd*Inputs!$E$8*$E4126-cost_fx*Inputs!$D$8)-fixed</f>
        <v>30493.99748</v>
      </c>
    </row>
    <row r="4127" customFormat="false" ht="15" hidden="false" customHeight="false" outlineLevel="0" collapsed="false">
      <c r="A4127" s="0" t="n">
        <v>4062</v>
      </c>
      <c r="B4127" s="0" t="n">
        <v>0.125039</v>
      </c>
      <c r="C4127" s="0" t="n">
        <v>1.158532</v>
      </c>
      <c r="D4127" s="0" t="n">
        <v>0.862006</v>
      </c>
      <c r="E4127" s="0" t="n">
        <v>1.131237</v>
      </c>
      <c r="F4127" s="0" t="n">
        <v>0.088999</v>
      </c>
      <c r="G4127" s="0" t="n">
        <f aca="false">12*Inputs!$B$6*(MIN(1,$H$50*$C4127)*(ic*Inputs!$C$6+pS+fee_fx*Inputs!$D$6-cost_acc-cost_wd*Inputs!$E$6*$E4127-cost_fx*Inputs!$D$6-$F4127)+(1-MIN(1,$H$50*$C4127))*(1-MIN(1,Inputs!$G$6*$D4127)*churn_nonbuyers)*(ic*Inputs!$C$6+fee_wd*Inputs!$E$6*(1-$B4127)+fee_fx*Inputs!$D$6-cost_acc-cost_wd*Inputs!$E$6*(1-$B4127)-cost_fx*Inputs!$D$6))</f>
        <v>238669.463131416</v>
      </c>
      <c r="H4127" s="0" t="n">
        <f aca="false">12*Inputs!$B$7*(MIN(1,$H$51*$C4127)*(ic*Inputs!$C$7+pE+fee_fx*Inputs!$D$7-cost_acc-cost_wd*Inputs!$E$7*$E4127-cost_fx*Inputs!$D$7-$F4127)+(1-MIN(1,$H$51*$C4127))*(1-MIN(1,Inputs!$G$7*$D4127)*churn_nonbuyers)*(ic*Inputs!$C$7+fee_wd*Inputs!$E$7*(1-$B4127)+fee_fx*Inputs!$D$7-cost_acc-cost_wd*Inputs!$E$7*(1-$B4127)-cost_fx*Inputs!$D$7))</f>
        <v>430803.194831696</v>
      </c>
      <c r="I4127" s="0" t="n">
        <f aca="false">12*Inputs!$B$8*(MIN(1,$H$52*$C4127)*(ic*Inputs!$C$8+pT-cost_acc-cost_wd*Inputs!$E$8-cost_fx*Inputs!$D$8-cost_ins)+(1-MIN(1,$H$52*$C4127))*(1-MIN(1,Inputs!$G$8*$D4127)*churn_nonbuyers)*(ic*Inputs!$C$8+fee_wd*Inputs!$E$8*(1-$B4127)+fee_fx*Inputs!$D$8-cost_acc-cost_wd*Inputs!$E$8*(1-$B4127)-cost_fx*Inputs!$D$8))</f>
        <v>191014.900007745</v>
      </c>
      <c r="J4127" s="0" t="n">
        <f aca="false">G4127+H4127+I4127-fixed</f>
        <v>160487.557970857</v>
      </c>
      <c r="K4127" s="0" t="n">
        <f aca="false">12*Inputs!$B$6*(1-MIN(1,Inputs!$G$6*$D4127)*churn_nonbuyers)*(ic*Inputs!$C$6+fee_wd*Inputs!$E$6*(1-$B4127)+fee_fx*Inputs!$D$6-cost_acc-cost_wd*Inputs!$E$6*(1-$B4127)-cost_fx*Inputs!$D$6)</f>
        <v>175681.410971285</v>
      </c>
      <c r="L4127" s="0" t="n">
        <f aca="false">12*Inputs!$B$7*(1-MIN(1,Inputs!$G$7*$D4127)*churn_nonbuyers)*(ic*Inputs!$C$7+fee_wd*Inputs!$E$7*(1-$B4127)+fee_fx*Inputs!$D$7-cost_acc-cost_wd*Inputs!$E$7*(1-$B4127)-cost_fx*Inputs!$D$7)</f>
        <v>375233.187894771</v>
      </c>
      <c r="M4127" s="0" t="n">
        <f aca="false">12*Inputs!$B$8*(1-MIN(1,Inputs!$G$8*$D4127)*churn_nonbuyers)*(ic*Inputs!$C$8+fee_wd*Inputs!$E$8*(1-$B4127)+fee_fx*Inputs!$D$8-cost_acc-cost_wd*Inputs!$E$8*(1-$B4127)-cost_fx*Inputs!$D$8)</f>
        <v>127068.551892662</v>
      </c>
      <c r="N4127" s="0" t="n">
        <f aca="false">K4127+L4127+I4127-fixed</f>
        <v>41929.4988738012</v>
      </c>
      <c r="O4127" s="0" t="n">
        <f aca="false">K4127+L4127+M4127-fixed</f>
        <v>-22016.8492412817</v>
      </c>
      <c r="P4127" s="0" t="n">
        <f aca="false">12*Inputs!$B$6*(1-MIN(1,Inputs!$F$6*$D4127))*(ic*Inputs!$C$6+flat_fee-cost_acc-cost_wd*Inputs!$E$6*$E4127-cost_fx*Inputs!$D$6)+12*Inputs!$B$7*(1-MIN(1,Inputs!$F$7*$D4127))*(ic*Inputs!$C$7+flat_fee-cost_acc-cost_wd*Inputs!$E$7*$E4127-cost_fx*Inputs!$D$7)+12*Inputs!$B$8*(1-MIN(1,Inputs!$F$8*$D4127))*(ic*Inputs!$C$8+flat_fee-cost_acc-cost_wd*Inputs!$E$8*$E4127-cost_fx*Inputs!$D$8)-fixed</f>
        <v>87249.9159732801</v>
      </c>
    </row>
    <row r="4128" customFormat="false" ht="15" hidden="false" customHeight="false" outlineLevel="0" collapsed="false">
      <c r="A4128" s="0" t="n">
        <v>4063</v>
      </c>
      <c r="B4128" s="0" t="n">
        <v>0.14894</v>
      </c>
      <c r="C4128" s="0" t="n">
        <v>1.105354</v>
      </c>
      <c r="D4128" s="0" t="n">
        <v>1.723011</v>
      </c>
      <c r="E4128" s="0" t="n">
        <v>1.312086</v>
      </c>
      <c r="F4128" s="0" t="n">
        <v>0.1149</v>
      </c>
      <c r="G4128" s="0" t="n">
        <f aca="false">12*Inputs!$B$6*(MIN(1,$H$50*$C4128)*(ic*Inputs!$C$6+pS+fee_fx*Inputs!$D$6-cost_acc-cost_wd*Inputs!$E$6*$E4128-cost_fx*Inputs!$D$6-$F4128)+(1-MIN(1,$H$50*$C4128))*(1-MIN(1,Inputs!$G$6*$D4128)*churn_nonbuyers)*(ic*Inputs!$C$6+fee_wd*Inputs!$E$6*(1-$B4128)+fee_fx*Inputs!$D$6-cost_acc-cost_wd*Inputs!$E$6*(1-$B4128)-cost_fx*Inputs!$D$6))</f>
        <v>220440.886841165</v>
      </c>
      <c r="H4128" s="0" t="n">
        <f aca="false">12*Inputs!$B$7*(MIN(1,$H$51*$C4128)*(ic*Inputs!$C$7+pE+fee_fx*Inputs!$D$7-cost_acc-cost_wd*Inputs!$E$7*$E4128-cost_fx*Inputs!$D$7-$F4128)+(1-MIN(1,$H$51*$C4128))*(1-MIN(1,Inputs!$G$7*$D4128)*churn_nonbuyers)*(ic*Inputs!$C$7+fee_wd*Inputs!$E$7*(1-$B4128)+fee_fx*Inputs!$D$7-cost_acc-cost_wd*Inputs!$E$7*(1-$B4128)-cost_fx*Inputs!$D$7))</f>
        <v>396203.416787427</v>
      </c>
      <c r="I4128" s="0" t="n">
        <f aca="false">12*Inputs!$B$8*(MIN(1,$H$52*$C4128)*(ic*Inputs!$C$8+pT-cost_acc-cost_wd*Inputs!$E$8-cost_fx*Inputs!$D$8-cost_ins)+(1-MIN(1,$H$52*$C4128))*(1-MIN(1,Inputs!$G$8*$D4128)*churn_nonbuyers)*(ic*Inputs!$C$8+fee_wd*Inputs!$E$8*(1-$B4128)+fee_fx*Inputs!$D$8-cost_acc-cost_wd*Inputs!$E$8*(1-$B4128)-cost_fx*Inputs!$D$8))</f>
        <v>159330.146976</v>
      </c>
      <c r="J4128" s="0" t="n">
        <f aca="false">G4128+H4128+I4128-fixed</f>
        <v>75974.4506045922</v>
      </c>
      <c r="K4128" s="0" t="n">
        <f aca="false">12*Inputs!$B$6*(1-MIN(1,Inputs!$G$6*$D4128)*churn_nonbuyers)*(ic*Inputs!$C$6+fee_wd*Inputs!$E$6*(1-$B4128)+fee_fx*Inputs!$D$6-cost_acc-cost_wd*Inputs!$E$6*(1-$B4128)-cost_fx*Inputs!$D$6)</f>
        <v>164632.390980048</v>
      </c>
      <c r="L4128" s="0" t="n">
        <f aca="false">12*Inputs!$B$7*(1-MIN(1,Inputs!$G$7*$D4128)*churn_nonbuyers)*(ic*Inputs!$C$7+fee_wd*Inputs!$E$7*(1-$B4128)+fee_fx*Inputs!$D$7-cost_acc-cost_wd*Inputs!$E$7*(1-$B4128)-cost_fx*Inputs!$D$7)</f>
        <v>362019.720060029</v>
      </c>
      <c r="M4128" s="0" t="n">
        <f aca="false">12*Inputs!$B$8*(1-MIN(1,Inputs!$G$8*$D4128)*churn_nonbuyers)*(ic*Inputs!$C$8+fee_wd*Inputs!$E$8*(1-$B4128)+fee_fx*Inputs!$D$8-cost_acc-cost_wd*Inputs!$E$8*(1-$B4128)-cost_fx*Inputs!$D$8)</f>
        <v>0</v>
      </c>
      <c r="N4128" s="0" t="n">
        <f aca="false">K4128+L4128+I4128-fixed</f>
        <v>-14017.7419839231</v>
      </c>
      <c r="O4128" s="0" t="n">
        <f aca="false">K4128+L4128+M4128-fixed</f>
        <v>-173347.888959923</v>
      </c>
      <c r="P4128" s="0" t="n">
        <f aca="false">12*Inputs!$B$6*(1-MIN(1,Inputs!$F$6*$D4128))*(ic*Inputs!$C$6+flat_fee-cost_acc-cost_wd*Inputs!$E$6*$E4128-cost_fx*Inputs!$D$6)+12*Inputs!$B$7*(1-MIN(1,Inputs!$F$7*$D4128))*(ic*Inputs!$C$7+flat_fee-cost_acc-cost_wd*Inputs!$E$7*$E4128-cost_fx*Inputs!$D$7)+12*Inputs!$B$8*(1-MIN(1,Inputs!$F$8*$D4128))*(ic*Inputs!$C$8+flat_fee-cost_acc-cost_wd*Inputs!$E$8*$E4128-cost_fx*Inputs!$D$8)-fixed</f>
        <v>-417921.31258096</v>
      </c>
    </row>
    <row r="4129" customFormat="false" ht="15" hidden="false" customHeight="false" outlineLevel="0" collapsed="false">
      <c r="A4129" s="0" t="n">
        <v>4064</v>
      </c>
      <c r="B4129" s="0" t="n">
        <v>0.285358</v>
      </c>
      <c r="C4129" s="0" t="n">
        <v>0.874542</v>
      </c>
      <c r="D4129" s="0" t="n">
        <v>1.604175</v>
      </c>
      <c r="E4129" s="0" t="n">
        <v>1.147351</v>
      </c>
      <c r="F4129" s="0" t="n">
        <v>0.392425</v>
      </c>
      <c r="G4129" s="0" t="n">
        <f aca="false">12*Inputs!$B$6*(MIN(1,$H$50*$C4129)*(ic*Inputs!$C$6+pS+fee_fx*Inputs!$D$6-cost_acc-cost_wd*Inputs!$E$6*$E4129-cost_fx*Inputs!$D$6-$F4129)+(1-MIN(1,$H$50*$C4129))*(1-MIN(1,Inputs!$G$6*$D4129)*churn_nonbuyers)*(ic*Inputs!$C$6+fee_wd*Inputs!$E$6*(1-$B4129)+fee_fx*Inputs!$D$6-cost_acc-cost_wd*Inputs!$E$6*(1-$B4129)-cost_fx*Inputs!$D$6))</f>
        <v>190705.826547764</v>
      </c>
      <c r="H4129" s="0" t="n">
        <f aca="false">12*Inputs!$B$7*(MIN(1,$H$51*$C4129)*(ic*Inputs!$C$7+pE+fee_fx*Inputs!$D$7-cost_acc-cost_wd*Inputs!$E$7*$E4129-cost_fx*Inputs!$D$7-$F4129)+(1-MIN(1,$H$51*$C4129))*(1-MIN(1,Inputs!$G$7*$D4129)*churn_nonbuyers)*(ic*Inputs!$C$7+fee_wd*Inputs!$E$7*(1-$B4129)+fee_fx*Inputs!$D$7-cost_acc-cost_wd*Inputs!$E$7*(1-$B4129)-cost_fx*Inputs!$D$7))</f>
        <v>380409.316118296</v>
      </c>
      <c r="I4129" s="0" t="n">
        <f aca="false">12*Inputs!$B$8*(MIN(1,$H$52*$C4129)*(ic*Inputs!$C$8+pT-cost_acc-cost_wd*Inputs!$E$8-cost_fx*Inputs!$D$8-cost_ins)+(1-MIN(1,$H$52*$C4129))*(1-MIN(1,Inputs!$G$8*$D4129)*churn_nonbuyers)*(ic*Inputs!$C$8+fee_wd*Inputs!$E$8*(1-$B4129)+fee_fx*Inputs!$D$8-cost_acc-cost_wd*Inputs!$E$8*(1-$B4129)-cost_fx*Inputs!$D$8))</f>
        <v>126059.982048</v>
      </c>
      <c r="J4129" s="0" t="n">
        <f aca="false">G4129+H4129+I4129-fixed</f>
        <v>-2824.87528594001</v>
      </c>
      <c r="K4129" s="0" t="n">
        <f aca="false">12*Inputs!$B$6*(1-MIN(1,Inputs!$G$6*$D4129)*churn_nonbuyers)*(ic*Inputs!$C$6+fee_wd*Inputs!$E$6*(1-$B4129)+fee_fx*Inputs!$D$6-cost_acc-cost_wd*Inputs!$E$6*(1-$B4129)-cost_fx*Inputs!$D$6)</f>
        <v>147634.26602148</v>
      </c>
      <c r="L4129" s="0" t="n">
        <f aca="false">12*Inputs!$B$7*(1-MIN(1,Inputs!$G$7*$D4129)*churn_nonbuyers)*(ic*Inputs!$C$7+fee_wd*Inputs!$E$7*(1-$B4129)+fee_fx*Inputs!$D$7-cost_acc-cost_wd*Inputs!$E$7*(1-$B4129)-cost_fx*Inputs!$D$7)</f>
        <v>344681.888412888</v>
      </c>
      <c r="M4129" s="0" t="n">
        <f aca="false">12*Inputs!$B$8*(1-MIN(1,Inputs!$G$8*$D4129)*churn_nonbuyers)*(ic*Inputs!$C$8+fee_wd*Inputs!$E$8*(1-$B4129)+fee_fx*Inputs!$D$8-cost_acc-cost_wd*Inputs!$E$8*(1-$B4129)-cost_fx*Inputs!$D$8)</f>
        <v>0</v>
      </c>
      <c r="N4129" s="0" t="n">
        <f aca="false">K4129+L4129+I4129-fixed</f>
        <v>-81623.8635176319</v>
      </c>
      <c r="O4129" s="0" t="n">
        <f aca="false">K4129+L4129+M4129-fixed</f>
        <v>-207683.845565632</v>
      </c>
      <c r="P4129" s="0" t="n">
        <f aca="false">12*Inputs!$B$6*(1-MIN(1,Inputs!$F$6*$D4129))*(ic*Inputs!$C$6+flat_fee-cost_acc-cost_wd*Inputs!$E$6*$E4129-cost_fx*Inputs!$D$6)+12*Inputs!$B$7*(1-MIN(1,Inputs!$F$7*$D4129))*(ic*Inputs!$C$7+flat_fee-cost_acc-cost_wd*Inputs!$E$7*$E4129-cost_fx*Inputs!$D$7)+12*Inputs!$B$8*(1-MIN(1,Inputs!$F$8*$D4129))*(ic*Inputs!$C$8+flat_fee-cost_acc-cost_wd*Inputs!$E$8*$E4129-cost_fx*Inputs!$D$8)-fixed</f>
        <v>-312528.641698</v>
      </c>
    </row>
    <row r="4130" customFormat="false" ht="15" hidden="false" customHeight="false" outlineLevel="0" collapsed="false">
      <c r="A4130" s="0" t="n">
        <v>4065</v>
      </c>
      <c r="B4130" s="0" t="n">
        <v>0.077214</v>
      </c>
      <c r="C4130" s="0" t="n">
        <v>0.913671</v>
      </c>
      <c r="D4130" s="0" t="n">
        <v>0.985335</v>
      </c>
      <c r="E4130" s="0" t="n">
        <v>1.118506</v>
      </c>
      <c r="F4130" s="0" t="n">
        <v>0.124219</v>
      </c>
      <c r="G4130" s="0" t="n">
        <f aca="false">12*Inputs!$B$6*(MIN(1,$H$50*$C4130)*(ic*Inputs!$C$6+pS+fee_fx*Inputs!$D$6-cost_acc-cost_wd*Inputs!$E$6*$E4130-cost_fx*Inputs!$D$6-$F4130)+(1-MIN(1,$H$50*$C4130))*(1-MIN(1,Inputs!$G$6*$D4130)*churn_nonbuyers)*(ic*Inputs!$C$6+fee_wd*Inputs!$E$6*(1-$B4130)+fee_fx*Inputs!$D$6-cost_acc-cost_wd*Inputs!$E$6*(1-$B4130)-cost_fx*Inputs!$D$6))</f>
        <v>229902.79054398</v>
      </c>
      <c r="H4130" s="0" t="n">
        <f aca="false">12*Inputs!$B$7*(MIN(1,$H$51*$C4130)*(ic*Inputs!$C$7+pE+fee_fx*Inputs!$D$7-cost_acc-cost_wd*Inputs!$E$7*$E4130-cost_fx*Inputs!$D$7-$F4130)+(1-MIN(1,$H$51*$C4130))*(1-MIN(1,Inputs!$G$7*$D4130)*churn_nonbuyers)*(ic*Inputs!$C$7+fee_wd*Inputs!$E$7*(1-$B4130)+fee_fx*Inputs!$D$7-cost_acc-cost_wd*Inputs!$E$7*(1-$B4130)-cost_fx*Inputs!$D$7))</f>
        <v>421881.085957605</v>
      </c>
      <c r="I4130" s="0" t="n">
        <f aca="false">12*Inputs!$B$8*(MIN(1,$H$52*$C4130)*(ic*Inputs!$C$8+pT-cost_acc-cost_wd*Inputs!$E$8-cost_fx*Inputs!$D$8-cost_ins)+(1-MIN(1,$H$52*$C4130))*(1-MIN(1,Inputs!$G$8*$D4130)*churn_nonbuyers)*(ic*Inputs!$C$8+fee_wd*Inputs!$E$8*(1-$B4130)+fee_fx*Inputs!$D$8-cost_acc-cost_wd*Inputs!$E$8*(1-$B4130)-cost_fx*Inputs!$D$8))</f>
        <v>167786.737685813</v>
      </c>
      <c r="J4130" s="0" t="n">
        <f aca="false">G4130+H4130+I4130-fixed</f>
        <v>119570.614187399</v>
      </c>
      <c r="K4130" s="0" t="n">
        <f aca="false">12*Inputs!$B$6*(1-MIN(1,Inputs!$G$6*$D4130)*churn_nonbuyers)*(ic*Inputs!$C$6+fee_wd*Inputs!$E$6*(1-$B4130)+fee_fx*Inputs!$D$6-cost_acc-cost_wd*Inputs!$E$6*(1-$B4130)-cost_fx*Inputs!$D$6)</f>
        <v>181096.795128168</v>
      </c>
      <c r="L4130" s="0" t="n">
        <f aca="false">12*Inputs!$B$7*(1-MIN(1,Inputs!$G$7*$D4130)*churn_nonbuyers)*(ic*Inputs!$C$7+fee_wd*Inputs!$E$7*(1-$B4130)+fee_fx*Inputs!$D$7-cost_acc-cost_wd*Inputs!$E$7*(1-$B4130)-cost_fx*Inputs!$D$7)</f>
        <v>380491.244596901</v>
      </c>
      <c r="M4130" s="0" t="n">
        <f aca="false">12*Inputs!$B$8*(1-MIN(1,Inputs!$G$8*$D4130)*churn_nonbuyers)*(ic*Inputs!$C$8+fee_wd*Inputs!$E$8*(1-$B4130)+fee_fx*Inputs!$D$8-cost_acc-cost_wd*Inputs!$E$8*(1-$B4130)-cost_fx*Inputs!$D$8)</f>
        <v>100120.730864784</v>
      </c>
      <c r="N4130" s="0" t="n">
        <f aca="false">K4130+L4130+I4130-fixed</f>
        <v>29374.7774108822</v>
      </c>
      <c r="O4130" s="0" t="n">
        <f aca="false">K4130+L4130+M4130-fixed</f>
        <v>-38291.2294101471</v>
      </c>
      <c r="P4130" s="0" t="n">
        <f aca="false">12*Inputs!$B$6*(1-MIN(1,Inputs!$F$6*$D4130))*(ic*Inputs!$C$6+flat_fee-cost_acc-cost_wd*Inputs!$E$6*$E4130-cost_fx*Inputs!$D$6)+12*Inputs!$B$7*(1-MIN(1,Inputs!$F$7*$D4130))*(ic*Inputs!$C$7+flat_fee-cost_acc-cost_wd*Inputs!$E$7*$E4130-cost_fx*Inputs!$D$7)+12*Inputs!$B$8*(1-MIN(1,Inputs!$F$8*$D4130))*(ic*Inputs!$C$8+flat_fee-cost_acc-cost_wd*Inputs!$E$8*$E4130-cost_fx*Inputs!$D$8)-fixed</f>
        <v>27130.3184024</v>
      </c>
    </row>
    <row r="4131" customFormat="false" ht="15" hidden="false" customHeight="false" outlineLevel="0" collapsed="false">
      <c r="A4131" s="0" t="n">
        <v>4066</v>
      </c>
      <c r="B4131" s="0" t="n">
        <v>0.046531</v>
      </c>
      <c r="C4131" s="0" t="n">
        <v>0.859649</v>
      </c>
      <c r="D4131" s="0" t="n">
        <v>1.165817</v>
      </c>
      <c r="E4131" s="0" t="n">
        <v>1.099858</v>
      </c>
      <c r="F4131" s="0" t="n">
        <v>0.016901</v>
      </c>
      <c r="G4131" s="0" t="n">
        <f aca="false">12*Inputs!$B$6*(MIN(1,$H$50*$C4131)*(ic*Inputs!$C$6+pS+fee_fx*Inputs!$D$6-cost_acc-cost_wd*Inputs!$E$6*$E4131-cost_fx*Inputs!$D$6-$F4131)+(1-MIN(1,$H$50*$C4131))*(1-MIN(1,Inputs!$G$6*$D4131)*churn_nonbuyers)*(ic*Inputs!$C$6+fee_wd*Inputs!$E$6*(1-$B4131)+fee_fx*Inputs!$D$6-cost_acc-cost_wd*Inputs!$E$6*(1-$B4131)-cost_fx*Inputs!$D$6))</f>
        <v>231785.942260412</v>
      </c>
      <c r="H4131" s="0" t="n">
        <f aca="false">12*Inputs!$B$7*(MIN(1,$H$51*$C4131)*(ic*Inputs!$C$7+pE+fee_fx*Inputs!$D$7-cost_acc-cost_wd*Inputs!$E$7*$E4131-cost_fx*Inputs!$D$7-$F4131)+(1-MIN(1,$H$51*$C4131))*(1-MIN(1,Inputs!$G$7*$D4131)*churn_nonbuyers)*(ic*Inputs!$C$7+fee_wd*Inputs!$E$7*(1-$B4131)+fee_fx*Inputs!$D$7-cost_acc-cost_wd*Inputs!$E$7*(1-$B4131)-cost_fx*Inputs!$D$7))</f>
        <v>427999.272927626</v>
      </c>
      <c r="I4131" s="0" t="n">
        <f aca="false">12*Inputs!$B$8*(MIN(1,$H$52*$C4131)*(ic*Inputs!$C$8+pT-cost_acc-cost_wd*Inputs!$E$8-cost_fx*Inputs!$D$8-cost_ins)+(1-MIN(1,$H$52*$C4131))*(1-MIN(1,Inputs!$G$8*$D4131)*churn_nonbuyers)*(ic*Inputs!$C$8+fee_wd*Inputs!$E$8*(1-$B4131)+fee_fx*Inputs!$D$8-cost_acc-cost_wd*Inputs!$E$8*(1-$B4131)-cost_fx*Inputs!$D$8))</f>
        <v>147657.980501381</v>
      </c>
      <c r="J4131" s="0" t="n">
        <f aca="false">G4131+H4131+I4131-fixed</f>
        <v>107443.195689419</v>
      </c>
      <c r="K4131" s="0" t="n">
        <f aca="false">12*Inputs!$B$6*(1-MIN(1,Inputs!$G$6*$D4131)*churn_nonbuyers)*(ic*Inputs!$C$6+fee_wd*Inputs!$E$6*(1-$B4131)+fee_fx*Inputs!$D$6-cost_acc-cost_wd*Inputs!$E$6*(1-$B4131)-cost_fx*Inputs!$D$6)</f>
        <v>183538.676381954</v>
      </c>
      <c r="L4131" s="0" t="n">
        <f aca="false">12*Inputs!$B$7*(1-MIN(1,Inputs!$G$7*$D4131)*churn_nonbuyers)*(ic*Inputs!$C$7+fee_wd*Inputs!$E$7*(1-$B4131)+fee_fx*Inputs!$D$7-cost_acc-cost_wd*Inputs!$E$7*(1-$B4131)-cost_fx*Inputs!$D$7)</f>
        <v>382632.159013173</v>
      </c>
      <c r="M4131" s="0" t="n">
        <f aca="false">12*Inputs!$B$8*(1-MIN(1,Inputs!$G$8*$D4131)*churn_nonbuyers)*(ic*Inputs!$C$8+fee_wd*Inputs!$E$8*(1-$B4131)+fee_fx*Inputs!$D$8-cost_acc-cost_wd*Inputs!$E$8*(1-$B4131)-cost_fx*Inputs!$D$8)</f>
        <v>59623.3306357872</v>
      </c>
      <c r="N4131" s="0" t="n">
        <f aca="false">K4131+L4131+I4131-fixed</f>
        <v>13828.8158965076</v>
      </c>
      <c r="O4131" s="0" t="n">
        <f aca="false">K4131+L4131+M4131-fixed</f>
        <v>-74205.8339690857</v>
      </c>
      <c r="P4131" s="0" t="n">
        <f aca="false">12*Inputs!$B$6*(1-MIN(1,Inputs!$F$6*$D4131))*(ic*Inputs!$C$6+flat_fee-cost_acc-cost_wd*Inputs!$E$6*$E4131-cost_fx*Inputs!$D$6)+12*Inputs!$B$7*(1-MIN(1,Inputs!$F$7*$D4131))*(ic*Inputs!$C$7+flat_fee-cost_acc-cost_wd*Inputs!$E$7*$E4131-cost_fx*Inputs!$D$7)+12*Inputs!$B$8*(1-MIN(1,Inputs!$F$8*$D4131))*(ic*Inputs!$C$8+flat_fee-cost_acc-cost_wd*Inputs!$E$8*$E4131-cost_fx*Inputs!$D$8)-fixed</f>
        <v>-62201.5482193599</v>
      </c>
    </row>
    <row r="4132" customFormat="false" ht="15" hidden="false" customHeight="false" outlineLevel="0" collapsed="false">
      <c r="A4132" s="0" t="n">
        <v>4067</v>
      </c>
      <c r="B4132" s="0" t="n">
        <v>0.399902</v>
      </c>
      <c r="C4132" s="0" t="n">
        <v>0.756408</v>
      </c>
      <c r="D4132" s="0" t="n">
        <v>1.462598</v>
      </c>
      <c r="E4132" s="0" t="n">
        <v>1.018248</v>
      </c>
      <c r="F4132" s="0" t="n">
        <v>0.188232</v>
      </c>
      <c r="G4132" s="0" t="n">
        <f aca="false">12*Inputs!$B$6*(MIN(1,$H$50*$C4132)*(ic*Inputs!$C$6+pS+fee_fx*Inputs!$D$6-cost_acc-cost_wd*Inputs!$E$6*$E4132-cost_fx*Inputs!$D$6-$F4132)+(1-MIN(1,$H$50*$C4132))*(1-MIN(1,Inputs!$G$6*$D4132)*churn_nonbuyers)*(ic*Inputs!$C$6+fee_wd*Inputs!$E$6*(1-$B4132)+fee_fx*Inputs!$D$6-cost_acc-cost_wd*Inputs!$E$6*(1-$B4132)-cost_fx*Inputs!$D$6))</f>
        <v>177400.716970519</v>
      </c>
      <c r="H4132" s="0" t="n">
        <f aca="false">12*Inputs!$B$7*(MIN(1,$H$51*$C4132)*(ic*Inputs!$C$7+pE+fee_fx*Inputs!$D$7-cost_acc-cost_wd*Inputs!$E$7*$E4132-cost_fx*Inputs!$D$7-$F4132)+(1-MIN(1,$H$51*$C4132))*(1-MIN(1,Inputs!$G$7*$D4132)*churn_nonbuyers)*(ic*Inputs!$C$7+fee_wd*Inputs!$E$7*(1-$B4132)+fee_fx*Inputs!$D$7-cost_acc-cost_wd*Inputs!$E$7*(1-$B4132)-cost_fx*Inputs!$D$7))</f>
        <v>385803.18127266</v>
      </c>
      <c r="I4132" s="0" t="n">
        <f aca="false">12*Inputs!$B$8*(MIN(1,$H$52*$C4132)*(ic*Inputs!$C$8+pT-cost_acc-cost_wd*Inputs!$E$8-cost_fx*Inputs!$D$8-cost_ins)+(1-MIN(1,$H$52*$C4132))*(1-MIN(1,Inputs!$G$8*$D4132)*churn_nonbuyers)*(ic*Inputs!$C$8+fee_wd*Inputs!$E$8*(1-$B4132)+fee_fx*Inputs!$D$8-cost_acc-cost_wd*Inputs!$E$8*(1-$B4132)-cost_fx*Inputs!$D$8))</f>
        <v>109031.674752</v>
      </c>
      <c r="J4132" s="0" t="n">
        <f aca="false">G4132+H4132+I4132-fixed</f>
        <v>-27764.4270048216</v>
      </c>
      <c r="K4132" s="0" t="n">
        <f aca="false">12*Inputs!$B$6*(1-MIN(1,Inputs!$G$6*$D4132)*churn_nonbuyers)*(ic*Inputs!$C$6+fee_wd*Inputs!$E$6*(1-$B4132)+fee_fx*Inputs!$D$6-cost_acc-cost_wd*Inputs!$E$6*(1-$B4132)-cost_fx*Inputs!$D$6)</f>
        <v>133482.374390851</v>
      </c>
      <c r="L4132" s="0" t="n">
        <f aca="false">12*Inputs!$B$7*(1-MIN(1,Inputs!$G$7*$D4132)*churn_nonbuyers)*(ic*Inputs!$C$7+fee_wd*Inputs!$E$7*(1-$B4132)+fee_fx*Inputs!$D$7-cost_acc-cost_wd*Inputs!$E$7*(1-$B4132)-cost_fx*Inputs!$D$7)</f>
        <v>330449.276730511</v>
      </c>
      <c r="M4132" s="0" t="n">
        <f aca="false">12*Inputs!$B$8*(1-MIN(1,Inputs!$G$8*$D4132)*churn_nonbuyers)*(ic*Inputs!$C$8+fee_wd*Inputs!$E$8*(1-$B4132)+fee_fx*Inputs!$D$8-cost_acc-cost_wd*Inputs!$E$8*(1-$B4132)-cost_fx*Inputs!$D$8)</f>
        <v>0</v>
      </c>
      <c r="N4132" s="0" t="n">
        <f aca="false">K4132+L4132+I4132-fixed</f>
        <v>-127036.674126638</v>
      </c>
      <c r="O4132" s="0" t="n">
        <f aca="false">K4132+L4132+M4132-fixed</f>
        <v>-236068.348878638</v>
      </c>
      <c r="P4132" s="0" t="n">
        <f aca="false">12*Inputs!$B$6*(1-MIN(1,Inputs!$F$6*$D4132))*(ic*Inputs!$C$6+flat_fee-cost_acc-cost_wd*Inputs!$E$6*$E4132-cost_fx*Inputs!$D$6)+12*Inputs!$B$7*(1-MIN(1,Inputs!$F$7*$D4132))*(ic*Inputs!$C$7+flat_fee-cost_acc-cost_wd*Inputs!$E$7*$E4132-cost_fx*Inputs!$D$7)+12*Inputs!$B$8*(1-MIN(1,Inputs!$F$8*$D4132))*(ic*Inputs!$C$8+flat_fee-cost_acc-cost_wd*Inputs!$E$8*$E4132-cost_fx*Inputs!$D$8)-fixed</f>
        <v>-196257.14375104</v>
      </c>
    </row>
    <row r="4133" customFormat="false" ht="15" hidden="false" customHeight="false" outlineLevel="0" collapsed="false">
      <c r="A4133" s="0" t="n">
        <v>4068</v>
      </c>
      <c r="B4133" s="0" t="n">
        <v>0.359428</v>
      </c>
      <c r="C4133" s="0" t="n">
        <v>1.01183</v>
      </c>
      <c r="D4133" s="0" t="n">
        <v>1.009094</v>
      </c>
      <c r="E4133" s="0" t="n">
        <v>1.047295</v>
      </c>
      <c r="F4133" s="0" t="n">
        <v>0.074022</v>
      </c>
      <c r="G4133" s="0" t="n">
        <f aca="false">12*Inputs!$B$6*(MIN(1,$H$50*$C4133)*(ic*Inputs!$C$6+pS+fee_fx*Inputs!$D$6-cost_acc-cost_wd*Inputs!$E$6*$E4133-cost_fx*Inputs!$D$6-$F4133)+(1-MIN(1,$H$50*$C4133))*(1-MIN(1,Inputs!$G$6*$D4133)*churn_nonbuyers)*(ic*Inputs!$C$6+fee_wd*Inputs!$E$6*(1-$B4133)+fee_fx*Inputs!$D$6-cost_acc-cost_wd*Inputs!$E$6*(1-$B4133)-cost_fx*Inputs!$D$6))</f>
        <v>202303.757556671</v>
      </c>
      <c r="H4133" s="0" t="n">
        <f aca="false">12*Inputs!$B$7*(MIN(1,$H$51*$C4133)*(ic*Inputs!$C$7+pE+fee_fx*Inputs!$D$7-cost_acc-cost_wd*Inputs!$E$7*$E4133-cost_fx*Inputs!$D$7-$F4133)+(1-MIN(1,$H$51*$C4133))*(1-MIN(1,Inputs!$G$7*$D4133)*churn_nonbuyers)*(ic*Inputs!$C$7+fee_wd*Inputs!$E$7*(1-$B4133)+fee_fx*Inputs!$D$7-cost_acc-cost_wd*Inputs!$E$7*(1-$B4133)-cost_fx*Inputs!$D$7))</f>
        <v>413928.840605945</v>
      </c>
      <c r="I4133" s="0" t="n">
        <f aca="false">12*Inputs!$B$8*(MIN(1,$H$52*$C4133)*(ic*Inputs!$C$8+pT-cost_acc-cost_wd*Inputs!$E$8-cost_fx*Inputs!$D$8-cost_ins)+(1-MIN(1,$H$52*$C4133))*(1-MIN(1,Inputs!$G$8*$D4133)*churn_nonbuyers)*(ic*Inputs!$C$8+fee_wd*Inputs!$E$8*(1-$B4133)+fee_fx*Inputs!$D$8-cost_acc-cost_wd*Inputs!$E$8*(1-$B4133)-cost_fx*Inputs!$D$8))</f>
        <v>172330.385039257</v>
      </c>
      <c r="J4133" s="0" t="n">
        <f aca="false">G4133+H4133+I4133-fixed</f>
        <v>88562.9832018735</v>
      </c>
      <c r="K4133" s="0" t="n">
        <f aca="false">12*Inputs!$B$6*(1-MIN(1,Inputs!$G$6*$D4133)*churn_nonbuyers)*(ic*Inputs!$C$6+fee_wd*Inputs!$E$6*(1-$B4133)+fee_fx*Inputs!$D$6-cost_acc-cost_wd*Inputs!$E$6*(1-$B4133)-cost_fx*Inputs!$D$6)</f>
        <v>142282.11627527</v>
      </c>
      <c r="L4133" s="0" t="n">
        <f aca="false">12*Inputs!$B$7*(1-MIN(1,Inputs!$G$7*$D4133)*churn_nonbuyers)*(ic*Inputs!$C$7+fee_wd*Inputs!$E$7*(1-$B4133)+fee_fx*Inputs!$D$7-cost_acc-cost_wd*Inputs!$E$7*(1-$B4133)-cost_fx*Inputs!$D$7)</f>
        <v>340803.216453162</v>
      </c>
      <c r="M4133" s="0" t="n">
        <f aca="false">12*Inputs!$B$8*(1-MIN(1,Inputs!$G$8*$D4133)*churn_nonbuyers)*(ic*Inputs!$C$8+fee_wd*Inputs!$E$8*(1-$B4133)+fee_fx*Inputs!$D$8-cost_acc-cost_wd*Inputs!$E$8*(1-$B4133)-cost_fx*Inputs!$D$8)</f>
        <v>90776.2659245952</v>
      </c>
      <c r="N4133" s="0" t="n">
        <f aca="false">K4133+L4133+I4133-fixed</f>
        <v>-44584.2822323104</v>
      </c>
      <c r="O4133" s="0" t="n">
        <f aca="false">K4133+L4133+M4133-fixed</f>
        <v>-126138.401346972</v>
      </c>
      <c r="P4133" s="0" t="n">
        <f aca="false">12*Inputs!$B$6*(1-MIN(1,Inputs!$F$6*$D4133))*(ic*Inputs!$C$6+flat_fee-cost_acc-cost_wd*Inputs!$E$6*$E4133-cost_fx*Inputs!$D$6)+12*Inputs!$B$7*(1-MIN(1,Inputs!$F$7*$D4133))*(ic*Inputs!$C$7+flat_fee-cost_acc-cost_wd*Inputs!$E$7*$E4133-cost_fx*Inputs!$D$7)+12*Inputs!$B$8*(1-MIN(1,Inputs!$F$8*$D4133))*(ic*Inputs!$C$8+flat_fee-cost_acc-cost_wd*Inputs!$E$8*$E4133-cost_fx*Inputs!$D$8)-fixed</f>
        <v>45015.4229431999</v>
      </c>
    </row>
    <row r="4134" customFormat="false" ht="15" hidden="false" customHeight="false" outlineLevel="0" collapsed="false">
      <c r="A4134" s="0" t="n">
        <v>4069</v>
      </c>
      <c r="B4134" s="0" t="n">
        <v>0.208746</v>
      </c>
      <c r="C4134" s="0" t="n">
        <v>0.823487</v>
      </c>
      <c r="D4134" s="0" t="n">
        <v>1.059766</v>
      </c>
      <c r="E4134" s="0" t="n">
        <v>1.310319</v>
      </c>
      <c r="F4134" s="0" t="n">
        <v>0.090144</v>
      </c>
      <c r="G4134" s="0" t="n">
        <f aca="false">12*Inputs!$B$6*(MIN(1,$H$50*$C4134)*(ic*Inputs!$C$6+pS+fee_fx*Inputs!$D$6-cost_acc-cost_wd*Inputs!$E$6*$E4134-cost_fx*Inputs!$D$6-$F4134)+(1-MIN(1,$H$50*$C4134))*(1-MIN(1,Inputs!$G$6*$D4134)*churn_nonbuyers)*(ic*Inputs!$C$6+fee_wd*Inputs!$E$6*(1-$B4134)+fee_fx*Inputs!$D$6-cost_acc-cost_wd*Inputs!$E$6*(1-$B4134)-cost_fx*Inputs!$D$6))</f>
        <v>204675.111387982</v>
      </c>
      <c r="H4134" s="0" t="n">
        <f aca="false">12*Inputs!$B$7*(MIN(1,$H$51*$C4134)*(ic*Inputs!$C$7+pE+fee_fx*Inputs!$D$7-cost_acc-cost_wd*Inputs!$E$7*$E4134-cost_fx*Inputs!$D$7-$F4134)+(1-MIN(1,$H$51*$C4134))*(1-MIN(1,Inputs!$G$7*$D4134)*churn_nonbuyers)*(ic*Inputs!$C$7+fee_wd*Inputs!$E$7*(1-$B4134)+fee_fx*Inputs!$D$7-cost_acc-cost_wd*Inputs!$E$7*(1-$B4134)-cost_fx*Inputs!$D$7))</f>
        <v>388330.54208066</v>
      </c>
      <c r="I4134" s="0" t="n">
        <f aca="false">12*Inputs!$B$8*(MIN(1,$H$52*$C4134)*(ic*Inputs!$C$8+pT-cost_acc-cost_wd*Inputs!$E$8-cost_fx*Inputs!$D$8-cost_ins)+(1-MIN(1,$H$52*$C4134))*(1-MIN(1,Inputs!$G$8*$D4134)*churn_nonbuyers)*(ic*Inputs!$C$8+fee_wd*Inputs!$E$8*(1-$B4134)+fee_fx*Inputs!$D$8-cost_acc-cost_wd*Inputs!$E$8*(1-$B4134)-cost_fx*Inputs!$D$8))</f>
        <v>153296.133283584</v>
      </c>
      <c r="J4134" s="0" t="n">
        <f aca="false">G4134+H4134+I4134-fixed</f>
        <v>46301.7867522254</v>
      </c>
      <c r="K4134" s="0" t="n">
        <f aca="false">12*Inputs!$B$6*(1-MIN(1,Inputs!$G$6*$D4134)*churn_nonbuyers)*(ic*Inputs!$C$6+fee_wd*Inputs!$E$6*(1-$B4134)+fee_fx*Inputs!$D$6-cost_acc-cost_wd*Inputs!$E$6*(1-$B4134)-cost_fx*Inputs!$D$6)</f>
        <v>162450.932496739</v>
      </c>
      <c r="L4134" s="0" t="n">
        <f aca="false">12*Inputs!$B$7*(1-MIN(1,Inputs!$G$7*$D4134)*churn_nonbuyers)*(ic*Inputs!$C$7+fee_wd*Inputs!$E$7*(1-$B4134)+fee_fx*Inputs!$D$7-cost_acc-cost_wd*Inputs!$E$7*(1-$B4134)-cost_fx*Inputs!$D$7)</f>
        <v>361277.325130044</v>
      </c>
      <c r="M4134" s="0" t="n">
        <f aca="false">12*Inputs!$B$8*(1-MIN(1,Inputs!$G$8*$D4134)*churn_nonbuyers)*(ic*Inputs!$C$8+fee_wd*Inputs!$E$8*(1-$B4134)+fee_fx*Inputs!$D$8-cost_acc-cost_wd*Inputs!$E$8*(1-$B4134)-cost_fx*Inputs!$D$8)</f>
        <v>81677.9126114496</v>
      </c>
      <c r="N4134" s="0" t="n">
        <f aca="false">K4134+L4134+I4134-fixed</f>
        <v>-22975.609089633</v>
      </c>
      <c r="O4134" s="0" t="n">
        <f aca="false">K4134+L4134+M4134-fixed</f>
        <v>-94593.8297617675</v>
      </c>
      <c r="P4134" s="0" t="n">
        <f aca="false">12*Inputs!$B$6*(1-MIN(1,Inputs!$F$6*$D4134))*(ic*Inputs!$C$6+flat_fee-cost_acc-cost_wd*Inputs!$E$6*$E4134-cost_fx*Inputs!$D$6)+12*Inputs!$B$7*(1-MIN(1,Inputs!$F$7*$D4134))*(ic*Inputs!$C$7+flat_fee-cost_acc-cost_wd*Inputs!$E$7*$E4134-cost_fx*Inputs!$D$7)+12*Inputs!$B$8*(1-MIN(1,Inputs!$F$8*$D4134))*(ic*Inputs!$C$8+flat_fee-cost_acc-cost_wd*Inputs!$E$8*$E4134-cost_fx*Inputs!$D$8)-fixed</f>
        <v>-92838.36276304</v>
      </c>
    </row>
    <row r="4135" customFormat="false" ht="15" hidden="false" customHeight="false" outlineLevel="0" collapsed="false">
      <c r="A4135" s="0" t="n">
        <v>4070</v>
      </c>
      <c r="B4135" s="0" t="n">
        <v>0.208178</v>
      </c>
      <c r="C4135" s="0" t="n">
        <v>1.017159</v>
      </c>
      <c r="D4135" s="0" t="n">
        <v>1.448305</v>
      </c>
      <c r="E4135" s="0" t="n">
        <v>1.083132</v>
      </c>
      <c r="F4135" s="0" t="n">
        <v>0.043352</v>
      </c>
      <c r="G4135" s="0" t="n">
        <f aca="false">12*Inputs!$B$6*(MIN(1,$H$50*$C4135)*(ic*Inputs!$C$6+pS+fee_fx*Inputs!$D$6-cost_acc-cost_wd*Inputs!$E$6*$E4135-cost_fx*Inputs!$D$6-$F4135)+(1-MIN(1,$H$50*$C4135))*(1-MIN(1,Inputs!$G$6*$D4135)*churn_nonbuyers)*(ic*Inputs!$C$6+fee_wd*Inputs!$E$6*(1-$B4135)+fee_fx*Inputs!$D$6-cost_acc-cost_wd*Inputs!$E$6*(1-$B4135)-cost_fx*Inputs!$D$6))</f>
        <v>218034.768171712</v>
      </c>
      <c r="H4135" s="0" t="n">
        <f aca="false">12*Inputs!$B$7*(MIN(1,$H$51*$C4135)*(ic*Inputs!$C$7+pE+fee_fx*Inputs!$D$7-cost_acc-cost_wd*Inputs!$E$7*$E4135-cost_fx*Inputs!$D$7-$F4135)+(1-MIN(1,$H$51*$C4135))*(1-MIN(1,Inputs!$G$7*$D4135)*churn_nonbuyers)*(ic*Inputs!$C$7+fee_wd*Inputs!$E$7*(1-$B4135)+fee_fx*Inputs!$D$7-cost_acc-cost_wd*Inputs!$E$7*(1-$B4135)-cost_fx*Inputs!$D$7))</f>
        <v>421522.177439872</v>
      </c>
      <c r="I4135" s="0" t="n">
        <f aca="false">12*Inputs!$B$8*(MIN(1,$H$52*$C4135)*(ic*Inputs!$C$8+pT-cost_acc-cost_wd*Inputs!$E$8-cost_fx*Inputs!$D$8-cost_ins)+(1-MIN(1,$H$52*$C4135))*(1-MIN(1,Inputs!$G$8*$D4135)*churn_nonbuyers)*(ic*Inputs!$C$8+fee_wd*Inputs!$E$8*(1-$B4135)+fee_fx*Inputs!$D$8-cost_acc-cost_wd*Inputs!$E$8*(1-$B4135)-cost_fx*Inputs!$D$8))</f>
        <v>146617.366896</v>
      </c>
      <c r="J4135" s="0" t="n">
        <f aca="false">G4135+H4135+I4135-fixed</f>
        <v>86174.3125075842</v>
      </c>
      <c r="K4135" s="0" t="n">
        <f aca="false">12*Inputs!$B$6*(1-MIN(1,Inputs!$G$6*$D4135)*churn_nonbuyers)*(ic*Inputs!$C$6+fee_wd*Inputs!$E$6*(1-$B4135)+fee_fx*Inputs!$D$6-cost_acc-cost_wd*Inputs!$E$6*(1-$B4135)-cost_fx*Inputs!$D$6)</f>
        <v>159194.291315688</v>
      </c>
      <c r="L4135" s="0" t="n">
        <f aca="false">12*Inputs!$B$7*(1-MIN(1,Inputs!$G$7*$D4135)*churn_nonbuyers)*(ic*Inputs!$C$7+fee_wd*Inputs!$E$7*(1-$B4135)+fee_fx*Inputs!$D$7-cost_acc-cost_wd*Inputs!$E$7*(1-$B4135)-cost_fx*Inputs!$D$7)</f>
        <v>357006.173349413</v>
      </c>
      <c r="M4135" s="0" t="n">
        <f aca="false">12*Inputs!$B$8*(1-MIN(1,Inputs!$G$8*$D4135)*churn_nonbuyers)*(ic*Inputs!$C$8+fee_wd*Inputs!$E$8*(1-$B4135)+fee_fx*Inputs!$D$8-cost_acc-cost_wd*Inputs!$E$8*(1-$B4135)-cost_fx*Inputs!$D$8)</f>
        <v>0</v>
      </c>
      <c r="N4135" s="0" t="n">
        <f aca="false">K4135+L4135+I4135-fixed</f>
        <v>-37182.1684388991</v>
      </c>
      <c r="O4135" s="0" t="n">
        <f aca="false">K4135+L4135+M4135-fixed</f>
        <v>-183799.535334899</v>
      </c>
      <c r="P4135" s="0" t="n">
        <f aca="false">12*Inputs!$B$6*(1-MIN(1,Inputs!$F$6*$D4135))*(ic*Inputs!$C$6+flat_fee-cost_acc-cost_wd*Inputs!$E$6*$E4135-cost_fx*Inputs!$D$6)+12*Inputs!$B$7*(1-MIN(1,Inputs!$F$7*$D4135))*(ic*Inputs!$C$7+flat_fee-cost_acc-cost_wd*Inputs!$E$7*$E4135-cost_fx*Inputs!$D$7)+12*Inputs!$B$8*(1-MIN(1,Inputs!$F$8*$D4135))*(ic*Inputs!$C$8+flat_fee-cost_acc-cost_wd*Inputs!$E$8*$E4135-cost_fx*Inputs!$D$8)-fixed</f>
        <v>-209308.3281376</v>
      </c>
    </row>
    <row r="4136" customFormat="false" ht="15" hidden="false" customHeight="false" outlineLevel="0" collapsed="false">
      <c r="A4136" s="0" t="n">
        <v>4071</v>
      </c>
      <c r="B4136" s="0" t="n">
        <v>0.098406</v>
      </c>
      <c r="C4136" s="0" t="n">
        <v>0.977587</v>
      </c>
      <c r="D4136" s="0" t="n">
        <v>0.618375</v>
      </c>
      <c r="E4136" s="0" t="n">
        <v>1.113313</v>
      </c>
      <c r="F4136" s="0" t="n">
        <v>0.340586</v>
      </c>
      <c r="G4136" s="0" t="n">
        <f aca="false">12*Inputs!$B$6*(MIN(1,$H$50*$C4136)*(ic*Inputs!$C$6+pS+fee_fx*Inputs!$D$6-cost_acc-cost_wd*Inputs!$E$6*$E4136-cost_fx*Inputs!$D$6-$F4136)+(1-MIN(1,$H$50*$C4136))*(1-MIN(1,Inputs!$G$6*$D4136)*churn_nonbuyers)*(ic*Inputs!$C$6+fee_wd*Inputs!$E$6*(1-$B4136)+fee_fx*Inputs!$D$6-cost_acc-cost_wd*Inputs!$E$6*(1-$B4136)-cost_fx*Inputs!$D$6))</f>
        <v>229056.227684924</v>
      </c>
      <c r="H4136" s="0" t="n">
        <f aca="false">12*Inputs!$B$7*(MIN(1,$H$51*$C4136)*(ic*Inputs!$C$7+pE+fee_fx*Inputs!$D$7-cost_acc-cost_wd*Inputs!$E$7*$E4136-cost_fx*Inputs!$D$7-$F4136)+(1-MIN(1,$H$51*$C4136))*(1-MIN(1,Inputs!$G$7*$D4136)*churn_nonbuyers)*(ic*Inputs!$C$7+fee_wd*Inputs!$E$7*(1-$B4136)+fee_fx*Inputs!$D$7-cost_acc-cost_wd*Inputs!$E$7*(1-$B4136)-cost_fx*Inputs!$D$7))</f>
        <v>413982.562568973</v>
      </c>
      <c r="I4136" s="0" t="n">
        <f aca="false">12*Inputs!$B$8*(MIN(1,$H$52*$C4136)*(ic*Inputs!$C$8+pT-cost_acc-cost_wd*Inputs!$E$8-cost_fx*Inputs!$D$8-cost_ins)+(1-MIN(1,$H$52*$C4136))*(1-MIN(1,Inputs!$G$8*$D4136)*churn_nonbuyers)*(ic*Inputs!$C$8+fee_wd*Inputs!$E$8*(1-$B4136)+fee_fx*Inputs!$D$8-cost_acc-cost_wd*Inputs!$E$8*(1-$B4136)-cost_fx*Inputs!$D$8))</f>
        <v>198505.982397203</v>
      </c>
      <c r="J4136" s="0" t="n">
        <f aca="false">G4136+H4136+I4136-fixed</f>
        <v>141544.7726511</v>
      </c>
      <c r="K4136" s="0" t="n">
        <f aca="false">12*Inputs!$B$6*(1-MIN(1,Inputs!$G$6*$D4136)*churn_nonbuyers)*(ic*Inputs!$C$6+fee_wd*Inputs!$E$6*(1-$B4136)+fee_fx*Inputs!$D$6-cost_acc-cost_wd*Inputs!$E$6*(1-$B4136)-cost_fx*Inputs!$D$6)</f>
        <v>181634.4490338</v>
      </c>
      <c r="L4136" s="0" t="n">
        <f aca="false">12*Inputs!$B$7*(1-MIN(1,Inputs!$G$7*$D4136)*churn_nonbuyers)*(ic*Inputs!$C$7+fee_wd*Inputs!$E$7*(1-$B4136)+fee_fx*Inputs!$D$7-cost_acc-cost_wd*Inputs!$E$7*(1-$B4136)-cost_fx*Inputs!$D$7)</f>
        <v>381812.55182028</v>
      </c>
      <c r="M4136" s="0" t="n">
        <f aca="false">12*Inputs!$B$8*(1-MIN(1,Inputs!$G$8*$D4136)*churn_nonbuyers)*(ic*Inputs!$C$8+fee_wd*Inputs!$E$8*(1-$B4136)+fee_fx*Inputs!$D$8-cost_acc-cost_wd*Inputs!$E$8*(1-$B4136)-cost_fx*Inputs!$D$8)</f>
        <v>182434.8128244</v>
      </c>
      <c r="N4136" s="0" t="n">
        <f aca="false">K4136+L4136+I4136-fixed</f>
        <v>61952.9832512833</v>
      </c>
      <c r="O4136" s="0" t="n">
        <f aca="false">K4136+L4136+M4136-fixed</f>
        <v>45881.81367848</v>
      </c>
      <c r="P4136" s="0" t="n">
        <f aca="false">12*Inputs!$B$6*(1-MIN(1,Inputs!$F$6*$D4136))*(ic*Inputs!$C$6+flat_fee-cost_acc-cost_wd*Inputs!$E$6*$E4136-cost_fx*Inputs!$D$6)+12*Inputs!$B$7*(1-MIN(1,Inputs!$F$7*$D4136))*(ic*Inputs!$C$7+flat_fee-cost_acc-cost_wd*Inputs!$E$7*$E4136-cost_fx*Inputs!$D$7)+12*Inputs!$B$8*(1-MIN(1,Inputs!$F$8*$D4136))*(ic*Inputs!$C$8+flat_fee-cost_acc-cost_wd*Inputs!$E$8*$E4136-cost_fx*Inputs!$D$8)-fixed</f>
        <v>226351.46933</v>
      </c>
    </row>
    <row r="4137" customFormat="false" ht="15" hidden="false" customHeight="false" outlineLevel="0" collapsed="false">
      <c r="A4137" s="0" t="n">
        <v>4072</v>
      </c>
      <c r="B4137" s="0" t="n">
        <v>0.352333</v>
      </c>
      <c r="C4137" s="0" t="n">
        <v>0.920052</v>
      </c>
      <c r="D4137" s="0" t="n">
        <v>0.857255</v>
      </c>
      <c r="E4137" s="0" t="n">
        <v>1.061951</v>
      </c>
      <c r="F4137" s="0" t="n">
        <v>0.23267</v>
      </c>
      <c r="G4137" s="0" t="n">
        <f aca="false">12*Inputs!$B$6*(MIN(1,$H$50*$C4137)*(ic*Inputs!$C$6+pS+fee_fx*Inputs!$D$6-cost_acc-cost_wd*Inputs!$E$6*$E4137-cost_fx*Inputs!$D$6-$F4137)+(1-MIN(1,$H$50*$C4137))*(1-MIN(1,Inputs!$G$6*$D4137)*churn_nonbuyers)*(ic*Inputs!$C$6+fee_wd*Inputs!$E$6*(1-$B4137)+fee_fx*Inputs!$D$6-cost_acc-cost_wd*Inputs!$E$6*(1-$B4137)-cost_fx*Inputs!$D$6))</f>
        <v>195145.574453487</v>
      </c>
      <c r="H4137" s="0" t="n">
        <f aca="false">12*Inputs!$B$7*(MIN(1,$H$51*$C4137)*(ic*Inputs!$C$7+pE+fee_fx*Inputs!$D$7-cost_acc-cost_wd*Inputs!$E$7*$E4137-cost_fx*Inputs!$D$7-$F4137)+(1-MIN(1,$H$51*$C4137))*(1-MIN(1,Inputs!$G$7*$D4137)*churn_nonbuyers)*(ic*Inputs!$C$7+fee_wd*Inputs!$E$7*(1-$B4137)+fee_fx*Inputs!$D$7-cost_acc-cost_wd*Inputs!$E$7*(1-$B4137)-cost_fx*Inputs!$D$7))</f>
        <v>398975.842286727</v>
      </c>
      <c r="I4137" s="0" t="n">
        <f aca="false">12*Inputs!$B$8*(MIN(1,$H$52*$C4137)*(ic*Inputs!$C$8+pT-cost_acc-cost_wd*Inputs!$E$8-cost_fx*Inputs!$D$8-cost_ins)+(1-MIN(1,$H$52*$C4137))*(1-MIN(1,Inputs!$G$8*$D4137)*churn_nonbuyers)*(ic*Inputs!$C$8+fee_wd*Inputs!$E$8*(1-$B4137)+fee_fx*Inputs!$D$8-cost_acc-cost_wd*Inputs!$E$8*(1-$B4137)-cost_fx*Inputs!$D$8))</f>
        <v>176677.914753123</v>
      </c>
      <c r="J4137" s="0" t="n">
        <f aca="false">G4137+H4137+I4137-fixed</f>
        <v>70799.3314933376</v>
      </c>
      <c r="K4137" s="0" t="n">
        <f aca="false">12*Inputs!$B$6*(1-MIN(1,Inputs!$G$6*$D4137)*churn_nonbuyers)*(ic*Inputs!$C$6+fee_wd*Inputs!$E$6*(1-$B4137)+fee_fx*Inputs!$D$6-cost_acc-cost_wd*Inputs!$E$6*(1-$B4137)-cost_fx*Inputs!$D$6)</f>
        <v>144397.600026588</v>
      </c>
      <c r="L4137" s="0" t="n">
        <f aca="false">12*Inputs!$B$7*(1-MIN(1,Inputs!$G$7*$D4137)*churn_nonbuyers)*(ic*Inputs!$C$7+fee_wd*Inputs!$E$7*(1-$B4137)+fee_fx*Inputs!$D$7-cost_acc-cost_wd*Inputs!$E$7*(1-$B4137)-cost_fx*Inputs!$D$7)</f>
        <v>343399.500975953</v>
      </c>
      <c r="M4137" s="0" t="n">
        <f aca="false">12*Inputs!$B$8*(1-MIN(1,Inputs!$G$8*$D4137)*churn_nonbuyers)*(ic*Inputs!$C$8+fee_wd*Inputs!$E$8*(1-$B4137)+fee_fx*Inputs!$D$8-cost_acc-cost_wd*Inputs!$E$8*(1-$B4137)-cost_fx*Inputs!$D$8)</f>
        <v>123770.911590744</v>
      </c>
      <c r="N4137" s="0" t="n">
        <f aca="false">K4137+L4137+I4137-fixed</f>
        <v>-35524.9842443364</v>
      </c>
      <c r="O4137" s="0" t="n">
        <f aca="false">K4137+L4137+M4137-fixed</f>
        <v>-88431.9874067153</v>
      </c>
      <c r="P4137" s="0" t="n">
        <f aca="false">12*Inputs!$B$6*(1-MIN(1,Inputs!$F$6*$D4137))*(ic*Inputs!$C$6+flat_fee-cost_acc-cost_wd*Inputs!$E$6*$E4137-cost_fx*Inputs!$D$6)+12*Inputs!$B$7*(1-MIN(1,Inputs!$F$7*$D4137))*(ic*Inputs!$C$7+flat_fee-cost_acc-cost_wd*Inputs!$E$7*$E4137-cost_fx*Inputs!$D$7)+12*Inputs!$B$8*(1-MIN(1,Inputs!$F$8*$D4137))*(ic*Inputs!$C$8+flat_fee-cost_acc-cost_wd*Inputs!$E$8*$E4137-cost_fx*Inputs!$D$8)-fixed</f>
        <v>122084.7034412</v>
      </c>
    </row>
    <row r="4138" customFormat="false" ht="15" hidden="false" customHeight="false" outlineLevel="0" collapsed="false">
      <c r="A4138" s="0" t="n">
        <v>4073</v>
      </c>
      <c r="B4138" s="0" t="n">
        <v>0.415851</v>
      </c>
      <c r="C4138" s="0" t="n">
        <v>0.706204</v>
      </c>
      <c r="D4138" s="0" t="n">
        <v>1.33466</v>
      </c>
      <c r="E4138" s="0" t="n">
        <v>1.394886</v>
      </c>
      <c r="F4138" s="0" t="n">
        <v>0.340445</v>
      </c>
      <c r="G4138" s="0" t="n">
        <f aca="false">12*Inputs!$B$6*(MIN(1,$H$50*$C4138)*(ic*Inputs!$C$6+pS+fee_fx*Inputs!$D$6-cost_acc-cost_wd*Inputs!$E$6*$E4138-cost_fx*Inputs!$D$6-$F4138)+(1-MIN(1,$H$50*$C4138))*(1-MIN(1,Inputs!$G$6*$D4138)*churn_nonbuyers)*(ic*Inputs!$C$6+fee_wd*Inputs!$E$6*(1-$B4138)+fee_fx*Inputs!$D$6-cost_acc-cost_wd*Inputs!$E$6*(1-$B4138)-cost_fx*Inputs!$D$6))</f>
        <v>164727.781424993</v>
      </c>
      <c r="H4138" s="0" t="n">
        <f aca="false">12*Inputs!$B$7*(MIN(1,$H$51*$C4138)*(ic*Inputs!$C$7+pE+fee_fx*Inputs!$D$7-cost_acc-cost_wd*Inputs!$E$7*$E4138-cost_fx*Inputs!$D$7-$F4138)+(1-MIN(1,$H$51*$C4138))*(1-MIN(1,Inputs!$G$7*$D4138)*churn_nonbuyers)*(ic*Inputs!$C$7+fee_wd*Inputs!$E$7*(1-$B4138)+fee_fx*Inputs!$D$7-cost_acc-cost_wd*Inputs!$E$7*(1-$B4138)-cost_fx*Inputs!$D$7))</f>
        <v>344666.248934956</v>
      </c>
      <c r="I4138" s="0" t="n">
        <f aca="false">12*Inputs!$B$8*(MIN(1,$H$52*$C4138)*(ic*Inputs!$C$8+pT-cost_acc-cost_wd*Inputs!$E$8-cost_fx*Inputs!$D$8-cost_ins)+(1-MIN(1,$H$52*$C4138))*(1-MIN(1,Inputs!$G$8*$D4138)*churn_nonbuyers)*(ic*Inputs!$C$8+fee_wd*Inputs!$E$8*(1-$B4138)+fee_fx*Inputs!$D$8-cost_acc-cost_wd*Inputs!$E$8*(1-$B4138)-cost_fx*Inputs!$D$8))</f>
        <v>111981.38044281</v>
      </c>
      <c r="J4138" s="0" t="n">
        <f aca="false">G4138+H4138+I4138-fixed</f>
        <v>-78624.5891972416</v>
      </c>
      <c r="K4138" s="0" t="n">
        <f aca="false">12*Inputs!$B$6*(1-MIN(1,Inputs!$G$6*$D4138)*churn_nonbuyers)*(ic*Inputs!$C$6+fee_wd*Inputs!$E$6*(1-$B4138)+fee_fx*Inputs!$D$6-cost_acc-cost_wd*Inputs!$E$6*(1-$B4138)-cost_fx*Inputs!$D$6)</f>
        <v>132260.225008752</v>
      </c>
      <c r="L4138" s="0" t="n">
        <f aca="false">12*Inputs!$B$7*(1-MIN(1,Inputs!$G$7*$D4138)*churn_nonbuyers)*(ic*Inputs!$C$7+fee_wd*Inputs!$E$7*(1-$B4138)+fee_fx*Inputs!$D$7-cost_acc-cost_wd*Inputs!$E$7*(1-$B4138)-cost_fx*Inputs!$D$7)</f>
        <v>329571.093725251</v>
      </c>
      <c r="M4138" s="0" t="n">
        <f aca="false">12*Inputs!$B$8*(1-MIN(1,Inputs!$G$8*$D4138)*churn_nonbuyers)*(ic*Inputs!$C$8+fee_wd*Inputs!$E$8*(1-$B4138)+fee_fx*Inputs!$D$8-cost_acc-cost_wd*Inputs!$E$8*(1-$B4138)-cost_fx*Inputs!$D$8)</f>
        <v>20144.696974176</v>
      </c>
      <c r="N4138" s="0" t="n">
        <f aca="false">K4138+L4138+I4138-fixed</f>
        <v>-126187.300823186</v>
      </c>
      <c r="O4138" s="0" t="n">
        <f aca="false">K4138+L4138+M4138-fixed</f>
        <v>-218023.984291821</v>
      </c>
      <c r="P4138" s="0" t="n">
        <f aca="false">12*Inputs!$B$6*(1-MIN(1,Inputs!$F$6*$D4138))*(ic*Inputs!$C$6+flat_fee-cost_acc-cost_wd*Inputs!$E$6*$E4138-cost_fx*Inputs!$D$6)+12*Inputs!$B$7*(1-MIN(1,Inputs!$F$7*$D4138))*(ic*Inputs!$C$7+flat_fee-cost_acc-cost_wd*Inputs!$E$7*$E4138-cost_fx*Inputs!$D$7)+12*Inputs!$B$8*(1-MIN(1,Inputs!$F$8*$D4138))*(ic*Inputs!$C$8+flat_fee-cost_acc-cost_wd*Inputs!$E$8*$E4138-cost_fx*Inputs!$D$8)-fixed</f>
        <v>-257126.2847776</v>
      </c>
    </row>
    <row r="4139" customFormat="false" ht="15" hidden="false" customHeight="false" outlineLevel="0" collapsed="false">
      <c r="A4139" s="0" t="n">
        <v>4074</v>
      </c>
      <c r="B4139" s="0" t="n">
        <v>0.166172</v>
      </c>
      <c r="C4139" s="0" t="n">
        <v>0.934997</v>
      </c>
      <c r="D4139" s="0" t="n">
        <v>0.831304</v>
      </c>
      <c r="E4139" s="0" t="n">
        <v>1.298703</v>
      </c>
      <c r="F4139" s="0" t="n">
        <v>0.283342</v>
      </c>
      <c r="G4139" s="0" t="n">
        <f aca="false">12*Inputs!$B$6*(MIN(1,$H$50*$C4139)*(ic*Inputs!$C$6+pS+fee_fx*Inputs!$D$6-cost_acc-cost_wd*Inputs!$E$6*$E4139-cost_fx*Inputs!$D$6-$F4139)+(1-MIN(1,$H$50*$C4139))*(1-MIN(1,Inputs!$G$6*$D4139)*churn_nonbuyers)*(ic*Inputs!$C$6+fee_wd*Inputs!$E$6*(1-$B4139)+fee_fx*Inputs!$D$6-cost_acc-cost_wd*Inputs!$E$6*(1-$B4139)-cost_fx*Inputs!$D$6))</f>
        <v>213730.3474868</v>
      </c>
      <c r="H4139" s="0" t="n">
        <f aca="false">12*Inputs!$B$7*(MIN(1,$H$51*$C4139)*(ic*Inputs!$C$7+pE+fee_fx*Inputs!$D$7-cost_acc-cost_wd*Inputs!$E$7*$E4139-cost_fx*Inputs!$D$7-$F4139)+(1-MIN(1,$H$51*$C4139))*(1-MIN(1,Inputs!$G$7*$D4139)*churn_nonbuyers)*(ic*Inputs!$C$7+fee_wd*Inputs!$E$7*(1-$B4139)+fee_fx*Inputs!$D$7-cost_acc-cost_wd*Inputs!$E$7*(1-$B4139)-cost_fx*Inputs!$D$7))</f>
        <v>388183.267579914</v>
      </c>
      <c r="I4139" s="0" t="n">
        <f aca="false">12*Inputs!$B$8*(MIN(1,$H$52*$C4139)*(ic*Inputs!$C$8+pT-cost_acc-cost_wd*Inputs!$E$8-cost_fx*Inputs!$D$8-cost_ins)+(1-MIN(1,$H$52*$C4139))*(1-MIN(1,Inputs!$G$8*$D4139)*churn_nonbuyers)*(ic*Inputs!$C$8+fee_wd*Inputs!$E$8*(1-$B4139)+fee_fx*Inputs!$D$8-cost_acc-cost_wd*Inputs!$E$8*(1-$B4139)-cost_fx*Inputs!$D$8))</f>
        <v>180770.519166598</v>
      </c>
      <c r="J4139" s="0" t="n">
        <f aca="false">G4139+H4139+I4139-fixed</f>
        <v>82684.1342333121</v>
      </c>
      <c r="K4139" s="0" t="n">
        <f aca="false">12*Inputs!$B$6*(1-MIN(1,Inputs!$G$6*$D4139)*churn_nonbuyers)*(ic*Inputs!$C$6+fee_wd*Inputs!$E$6*(1-$B4139)+fee_fx*Inputs!$D$6-cost_acc-cost_wd*Inputs!$E$6*(1-$B4139)-cost_fx*Inputs!$D$6)</f>
        <v>170286.291707674</v>
      </c>
      <c r="L4139" s="0" t="n">
        <f aca="false">12*Inputs!$B$7*(1-MIN(1,Inputs!$G$7*$D4139)*churn_nonbuyers)*(ic*Inputs!$C$7+fee_wd*Inputs!$E$7*(1-$B4139)+fee_fx*Inputs!$D$7-cost_acc-cost_wd*Inputs!$E$7*(1-$B4139)-cost_fx*Inputs!$D$7)</f>
        <v>369812.541232604</v>
      </c>
      <c r="M4139" s="0" t="n">
        <f aca="false">12*Inputs!$B$8*(1-MIN(1,Inputs!$G$8*$D4139)*churn_nonbuyers)*(ic*Inputs!$C$8+fee_wd*Inputs!$E$8*(1-$B4139)+fee_fx*Inputs!$D$8-cost_acc-cost_wd*Inputs!$E$8*(1-$B4139)-cost_fx*Inputs!$D$8)</f>
        <v>133128.891542477</v>
      </c>
      <c r="N4139" s="0" t="n">
        <f aca="false">K4139+L4139+I4139-fixed</f>
        <v>20869.3521068759</v>
      </c>
      <c r="O4139" s="0" t="n">
        <f aca="false">K4139+L4139+M4139-fixed</f>
        <v>-26772.2755172453</v>
      </c>
      <c r="P4139" s="0" t="n">
        <f aca="false">12*Inputs!$B$6*(1-MIN(1,Inputs!$F$6*$D4139))*(ic*Inputs!$C$6+flat_fee-cost_acc-cost_wd*Inputs!$E$6*$E4139-cost_fx*Inputs!$D$6)+12*Inputs!$B$7*(1-MIN(1,Inputs!$F$7*$D4139))*(ic*Inputs!$C$7+flat_fee-cost_acc-cost_wd*Inputs!$E$7*$E4139-cost_fx*Inputs!$D$7)+12*Inputs!$B$8*(1-MIN(1,Inputs!$F$8*$D4139))*(ic*Inputs!$C$8+flat_fee-cost_acc-cost_wd*Inputs!$E$8*$E4139-cost_fx*Inputs!$D$8)-fixed</f>
        <v>24471.1015788799</v>
      </c>
    </row>
    <row r="4140" customFormat="false" ht="15" hidden="false" customHeight="false" outlineLevel="0" collapsed="false">
      <c r="A4140" s="0" t="n">
        <v>4075</v>
      </c>
      <c r="B4140" s="0" t="n">
        <v>0.086647</v>
      </c>
      <c r="C4140" s="0" t="n">
        <v>1.136995</v>
      </c>
      <c r="D4140" s="0" t="n">
        <v>1.046465</v>
      </c>
      <c r="E4140" s="0" t="n">
        <v>1.208134</v>
      </c>
      <c r="F4140" s="0" t="n">
        <v>0.34172</v>
      </c>
      <c r="G4140" s="0" t="n">
        <f aca="false">12*Inputs!$B$6*(MIN(1,$H$50*$C4140)*(ic*Inputs!$C$6+pS+fee_fx*Inputs!$D$6-cost_acc-cost_wd*Inputs!$E$6*$E4140-cost_fx*Inputs!$D$6-$F4140)+(1-MIN(1,$H$50*$C4140))*(1-MIN(1,Inputs!$G$6*$D4140)*churn_nonbuyers)*(ic*Inputs!$C$6+fee_wd*Inputs!$E$6*(1-$B4140)+fee_fx*Inputs!$D$6-cost_acc-cost_wd*Inputs!$E$6*(1-$B4140)-cost_fx*Inputs!$D$6))</f>
        <v>232087.094024142</v>
      </c>
      <c r="H4140" s="0" t="n">
        <f aca="false">12*Inputs!$B$7*(MIN(1,$H$51*$C4140)*(ic*Inputs!$C$7+pE+fee_fx*Inputs!$D$7-cost_acc-cost_wd*Inputs!$E$7*$E4140-cost_fx*Inputs!$D$7-$F4140)+(1-MIN(1,$H$51*$C4140))*(1-MIN(1,Inputs!$G$7*$D4140)*churn_nonbuyers)*(ic*Inputs!$C$7+fee_wd*Inputs!$E$7*(1-$B4140)+fee_fx*Inputs!$D$7-cost_acc-cost_wd*Inputs!$E$7*(1-$B4140)-cost_fx*Inputs!$D$7))</f>
        <v>404904.471214574</v>
      </c>
      <c r="I4140" s="0" t="n">
        <f aca="false">12*Inputs!$B$8*(MIN(1,$H$52*$C4140)*(ic*Inputs!$C$8+pT-cost_acc-cost_wd*Inputs!$E$8-cost_fx*Inputs!$D$8-cost_ins)+(1-MIN(1,$H$52*$C4140))*(1-MIN(1,Inputs!$G$8*$D4140)*churn_nonbuyers)*(ic*Inputs!$C$8+fee_wd*Inputs!$E$8*(1-$B4140)+fee_fx*Inputs!$D$8-cost_acc-cost_wd*Inputs!$E$8*(1-$B4140)-cost_fx*Inputs!$D$8))</f>
        <v>181482.940089551</v>
      </c>
      <c r="J4140" s="0" t="n">
        <f aca="false">G4140+H4140+I4140-fixed</f>
        <v>118474.505328266</v>
      </c>
      <c r="K4140" s="0" t="n">
        <f aca="false">12*Inputs!$B$6*(1-MIN(1,Inputs!$G$6*$D4140)*churn_nonbuyers)*(ic*Inputs!$C$6+fee_wd*Inputs!$E$6*(1-$B4140)+fee_fx*Inputs!$D$6-cost_acc-cost_wd*Inputs!$E$6*(1-$B4140)-cost_fx*Inputs!$D$6)</f>
        <v>179227.310780556</v>
      </c>
      <c r="L4140" s="0" t="n">
        <f aca="false">12*Inputs!$B$7*(1-MIN(1,Inputs!$G$7*$D4140)*churn_nonbuyers)*(ic*Inputs!$C$7+fee_wd*Inputs!$E$7*(1-$B4140)+fee_fx*Inputs!$D$7-cost_acc-cost_wd*Inputs!$E$7*(1-$B4140)-cost_fx*Inputs!$D$7)</f>
        <v>378456.498948334</v>
      </c>
      <c r="M4140" s="0" t="n">
        <f aca="false">12*Inputs!$B$8*(1-MIN(1,Inputs!$G$8*$D4140)*churn_nonbuyers)*(ic*Inputs!$C$8+fee_wd*Inputs!$E$8*(1-$B4140)+fee_fx*Inputs!$D$8-cost_acc-cost_wd*Inputs!$E$8*(1-$B4140)-cost_fx*Inputs!$D$8)</f>
        <v>86191.235375928</v>
      </c>
      <c r="N4140" s="0" t="n">
        <f aca="false">K4140+L4140+I4140-fixed</f>
        <v>39166.7498184404</v>
      </c>
      <c r="O4140" s="0" t="n">
        <f aca="false">K4140+L4140+M4140-fixed</f>
        <v>-56124.9548951823</v>
      </c>
      <c r="P4140" s="0" t="n">
        <f aca="false">12*Inputs!$B$6*(1-MIN(1,Inputs!$F$6*$D4140))*(ic*Inputs!$C$6+flat_fee-cost_acc-cost_wd*Inputs!$E$6*$E4140-cost_fx*Inputs!$D$6)+12*Inputs!$B$7*(1-MIN(1,Inputs!$F$7*$D4140))*(ic*Inputs!$C$7+flat_fee-cost_acc-cost_wd*Inputs!$E$7*$E4140-cost_fx*Inputs!$D$7)+12*Inputs!$B$8*(1-MIN(1,Inputs!$F$8*$D4140))*(ic*Inputs!$C$8+flat_fee-cost_acc-cost_wd*Inputs!$E$8*$E4140-cost_fx*Inputs!$D$8)-fixed</f>
        <v>-43323.7754056001</v>
      </c>
    </row>
    <row r="4141" customFormat="false" ht="15" hidden="false" customHeight="false" outlineLevel="0" collapsed="false">
      <c r="A4141" s="0" t="n">
        <v>4076</v>
      </c>
      <c r="B4141" s="0" t="n">
        <v>0.420874</v>
      </c>
      <c r="C4141" s="0" t="n">
        <v>0.918509</v>
      </c>
      <c r="D4141" s="0" t="n">
        <v>1.424071</v>
      </c>
      <c r="E4141" s="0" t="n">
        <v>1.304754</v>
      </c>
      <c r="F4141" s="0" t="n">
        <v>0.111086</v>
      </c>
      <c r="G4141" s="0" t="n">
        <f aca="false">12*Inputs!$B$6*(MIN(1,$H$50*$C4141)*(ic*Inputs!$C$6+pS+fee_fx*Inputs!$D$6-cost_acc-cost_wd*Inputs!$E$6*$E4141-cost_fx*Inputs!$D$6-$F4141)+(1-MIN(1,$H$50*$C4141))*(1-MIN(1,Inputs!$G$6*$D4141)*churn_nonbuyers)*(ic*Inputs!$C$6+fee_wd*Inputs!$E$6*(1-$B4141)+fee_fx*Inputs!$D$6-cost_acc-cost_wd*Inputs!$E$6*(1-$B4141)-cost_fx*Inputs!$D$6))</f>
        <v>180040.217955193</v>
      </c>
      <c r="H4141" s="0" t="n">
        <f aca="false">12*Inputs!$B$7*(MIN(1,$H$51*$C4141)*(ic*Inputs!$C$7+pE+fee_fx*Inputs!$D$7-cost_acc-cost_wd*Inputs!$E$7*$E4141-cost_fx*Inputs!$D$7-$F4141)+(1-MIN(1,$H$51*$C4141))*(1-MIN(1,Inputs!$G$7*$D4141)*churn_nonbuyers)*(ic*Inputs!$C$7+fee_wd*Inputs!$E$7*(1-$B4141)+fee_fx*Inputs!$D$7-cost_acc-cost_wd*Inputs!$E$7*(1-$B4141)-cost_fx*Inputs!$D$7))</f>
        <v>369855.276104929</v>
      </c>
      <c r="I4141" s="0" t="n">
        <f aca="false">12*Inputs!$B$8*(MIN(1,$H$52*$C4141)*(ic*Inputs!$C$8+pT-cost_acc-cost_wd*Inputs!$E$8-cost_fx*Inputs!$D$8-cost_ins)+(1-MIN(1,$H$52*$C4141))*(1-MIN(1,Inputs!$G$8*$D4141)*churn_nonbuyers)*(ic*Inputs!$C$8+fee_wd*Inputs!$E$8*(1-$B4141)+fee_fx*Inputs!$D$8-cost_acc-cost_wd*Inputs!$E$8*(1-$B4141)-cost_fx*Inputs!$D$8))</f>
        <v>132741.971258396</v>
      </c>
      <c r="J4141" s="0" t="n">
        <f aca="false">G4141+H4141+I4141-fixed</f>
        <v>-17362.5346814822</v>
      </c>
      <c r="K4141" s="0" t="n">
        <f aca="false">12*Inputs!$B$6*(1-MIN(1,Inputs!$G$6*$D4141)*churn_nonbuyers)*(ic*Inputs!$C$6+fee_wd*Inputs!$E$6*(1-$B4141)+fee_fx*Inputs!$D$6-cost_acc-cost_wd*Inputs!$E$6*(1-$B4141)-cost_fx*Inputs!$D$6)</f>
        <v>130954.860417989</v>
      </c>
      <c r="L4141" s="0" t="n">
        <f aca="false">12*Inputs!$B$7*(1-MIN(1,Inputs!$G$7*$D4141)*churn_nonbuyers)*(ic*Inputs!$C$7+fee_wd*Inputs!$E$7*(1-$B4141)+fee_fx*Inputs!$D$7-cost_acc-cost_wd*Inputs!$E$7*(1-$B4141)-cost_fx*Inputs!$D$7)</f>
        <v>327957.792442793</v>
      </c>
      <c r="M4141" s="0" t="n">
        <f aca="false">12*Inputs!$B$8*(1-MIN(1,Inputs!$G$8*$D4141)*churn_nonbuyers)*(ic*Inputs!$C$8+fee_wd*Inputs!$E$8*(1-$B4141)+fee_fx*Inputs!$D$8-cost_acc-cost_wd*Inputs!$E$8*(1-$B4141)-cost_fx*Inputs!$D$8)</f>
        <v>964.615710614415</v>
      </c>
      <c r="N4141" s="0" t="n">
        <f aca="false">K4141+L4141+I4141-fixed</f>
        <v>-108345.375880822</v>
      </c>
      <c r="O4141" s="0" t="n">
        <f aca="false">K4141+L4141+M4141-fixed</f>
        <v>-240122.731428603</v>
      </c>
      <c r="P4141" s="0" t="n">
        <f aca="false">12*Inputs!$B$6*(1-MIN(1,Inputs!$F$6*$D4141))*(ic*Inputs!$C$6+flat_fee-cost_acc-cost_wd*Inputs!$E$6*$E4141-cost_fx*Inputs!$D$6)+12*Inputs!$B$7*(1-MIN(1,Inputs!$F$7*$D4141))*(ic*Inputs!$C$7+flat_fee-cost_acc-cost_wd*Inputs!$E$7*$E4141-cost_fx*Inputs!$D$7)+12*Inputs!$B$8*(1-MIN(1,Inputs!$F$8*$D4141))*(ic*Inputs!$C$8+flat_fee-cost_acc-cost_wd*Inputs!$E$8*$E4141-cost_fx*Inputs!$D$8)-fixed</f>
        <v>-269310.27883984</v>
      </c>
    </row>
    <row r="4142" customFormat="false" ht="15" hidden="false" customHeight="false" outlineLevel="0" collapsed="false">
      <c r="A4142" s="0" t="n">
        <v>4077</v>
      </c>
      <c r="B4142" s="0" t="n">
        <v>0.347888</v>
      </c>
      <c r="C4142" s="0" t="n">
        <v>0.812469</v>
      </c>
      <c r="D4142" s="0" t="n">
        <v>1.231467</v>
      </c>
      <c r="E4142" s="0" t="n">
        <v>1.04951</v>
      </c>
      <c r="F4142" s="0" t="n">
        <v>0.278973</v>
      </c>
      <c r="G4142" s="0" t="n">
        <f aca="false">12*Inputs!$B$6*(MIN(1,$H$50*$C4142)*(ic*Inputs!$C$6+pS+fee_fx*Inputs!$D$6-cost_acc-cost_wd*Inputs!$E$6*$E4142-cost_fx*Inputs!$D$6-$F4142)+(1-MIN(1,$H$50*$C4142))*(1-MIN(1,Inputs!$G$6*$D4142)*churn_nonbuyers)*(ic*Inputs!$C$6+fee_wd*Inputs!$E$6*(1-$B4142)+fee_fx*Inputs!$D$6-cost_acc-cost_wd*Inputs!$E$6*(1-$B4142)-cost_fx*Inputs!$D$6))</f>
        <v>186500.010091063</v>
      </c>
      <c r="H4142" s="0" t="n">
        <f aca="false">12*Inputs!$B$7*(MIN(1,$H$51*$C4142)*(ic*Inputs!$C$7+pE+fee_fx*Inputs!$D$7-cost_acc-cost_wd*Inputs!$E$7*$E4142-cost_fx*Inputs!$D$7-$F4142)+(1-MIN(1,$H$51*$C4142))*(1-MIN(1,Inputs!$G$7*$D4142)*churn_nonbuyers)*(ic*Inputs!$C$7+fee_wd*Inputs!$E$7*(1-$B4142)+fee_fx*Inputs!$D$7-cost_acc-cost_wd*Inputs!$E$7*(1-$B4142)-cost_fx*Inputs!$D$7))</f>
        <v>389219.907608251</v>
      </c>
      <c r="I4142" s="0" t="n">
        <f aca="false">12*Inputs!$B$8*(MIN(1,$H$52*$C4142)*(ic*Inputs!$C$8+pT-cost_acc-cost_wd*Inputs!$E$8-cost_fx*Inputs!$D$8-cost_ins)+(1-MIN(1,$H$52*$C4142))*(1-MIN(1,Inputs!$G$8*$D4142)*churn_nonbuyers)*(ic*Inputs!$C$8+fee_wd*Inputs!$E$8*(1-$B4142)+fee_fx*Inputs!$D$8-cost_acc-cost_wd*Inputs!$E$8*(1-$B4142)-cost_fx*Inputs!$D$8))</f>
        <v>135540.969196634</v>
      </c>
      <c r="J4142" s="0" t="n">
        <f aca="false">G4142+H4142+I4142-fixed</f>
        <v>11260.8868959484</v>
      </c>
      <c r="K4142" s="0" t="n">
        <f aca="false">12*Inputs!$B$6*(1-MIN(1,Inputs!$G$6*$D4142)*churn_nonbuyers)*(ic*Inputs!$C$6+fee_wd*Inputs!$E$6*(1-$B4142)+fee_fx*Inputs!$D$6-cost_acc-cost_wd*Inputs!$E$6*(1-$B4142)-cost_fx*Inputs!$D$6)</f>
        <v>142175.511300211</v>
      </c>
      <c r="L4142" s="0" t="n">
        <f aca="false">12*Inputs!$B$7*(1-MIN(1,Inputs!$G$7*$D4142)*churn_nonbuyers)*(ic*Inputs!$C$7+fee_wd*Inputs!$E$7*(1-$B4142)+fee_fx*Inputs!$D$7-cost_acc-cost_wd*Inputs!$E$7*(1-$B4142)-cost_fx*Inputs!$D$7)</f>
        <v>340059.045564127</v>
      </c>
      <c r="M4142" s="0" t="n">
        <f aca="false">12*Inputs!$B$8*(1-MIN(1,Inputs!$G$8*$D4142)*churn_nonbuyers)*(ic*Inputs!$C$8+fee_wd*Inputs!$E$8*(1-$B4142)+fee_fx*Inputs!$D$8-cost_acc-cost_wd*Inputs!$E$8*(1-$B4142)-cost_fx*Inputs!$D$8)</f>
        <v>42730.4589209856</v>
      </c>
      <c r="N4142" s="0" t="n">
        <f aca="false">K4142+L4142+I4142-fixed</f>
        <v>-82224.4739390285</v>
      </c>
      <c r="O4142" s="0" t="n">
        <f aca="false">K4142+L4142+M4142-fixed</f>
        <v>-175034.984214677</v>
      </c>
      <c r="P4142" s="0" t="n">
        <f aca="false">12*Inputs!$B$6*(1-MIN(1,Inputs!$F$6*$D4142))*(ic*Inputs!$C$6+flat_fee-cost_acc-cost_wd*Inputs!$E$6*$E4142-cost_fx*Inputs!$D$6)+12*Inputs!$B$7*(1-MIN(1,Inputs!$F$7*$D4142))*(ic*Inputs!$C$7+flat_fee-cost_acc-cost_wd*Inputs!$E$7*$E4142-cost_fx*Inputs!$D$7)+12*Inputs!$B$8*(1-MIN(1,Inputs!$F$8*$D4142))*(ic*Inputs!$C$8+flat_fee-cost_acc-cost_wd*Inputs!$E$8*$E4142-cost_fx*Inputs!$D$8)-fixed</f>
        <v>-78696.6588952</v>
      </c>
    </row>
    <row r="4143" customFormat="false" ht="15" hidden="false" customHeight="false" outlineLevel="0" collapsed="false">
      <c r="A4143" s="0" t="n">
        <v>4078</v>
      </c>
      <c r="B4143" s="0" t="n">
        <v>0.106892</v>
      </c>
      <c r="C4143" s="0" t="n">
        <v>0.879334</v>
      </c>
      <c r="D4143" s="0" t="n">
        <v>1.354199</v>
      </c>
      <c r="E4143" s="0" t="n">
        <v>1.233047</v>
      </c>
      <c r="F4143" s="0" t="n">
        <v>0.363669</v>
      </c>
      <c r="G4143" s="0" t="n">
        <f aca="false">12*Inputs!$B$6*(MIN(1,$H$50*$C4143)*(ic*Inputs!$C$6+pS+fee_fx*Inputs!$D$6-cost_acc-cost_wd*Inputs!$E$6*$E4143-cost_fx*Inputs!$D$6-$F4143)+(1-MIN(1,$H$50*$C4143))*(1-MIN(1,Inputs!$G$6*$D4143)*churn_nonbuyers)*(ic*Inputs!$C$6+fee_wd*Inputs!$E$6*(1-$B4143)+fee_fx*Inputs!$D$6-cost_acc-cost_wd*Inputs!$E$6*(1-$B4143)-cost_fx*Inputs!$D$6))</f>
        <v>213926.85495375</v>
      </c>
      <c r="H4143" s="0" t="n">
        <f aca="false">12*Inputs!$B$7*(MIN(1,$H$51*$C4143)*(ic*Inputs!$C$7+pE+fee_fx*Inputs!$D$7-cost_acc-cost_wd*Inputs!$E$7*$E4143-cost_fx*Inputs!$D$7-$F4143)+(1-MIN(1,$H$51*$C4143))*(1-MIN(1,Inputs!$G$7*$D4143)*churn_nonbuyers)*(ic*Inputs!$C$7+fee_wd*Inputs!$E$7*(1-$B4143)+fee_fx*Inputs!$D$7-cost_acc-cost_wd*Inputs!$E$7*(1-$B4143)-cost_fx*Inputs!$D$7))</f>
        <v>391124.064541995</v>
      </c>
      <c r="I4143" s="0" t="n">
        <f aca="false">12*Inputs!$B$8*(MIN(1,$H$52*$C4143)*(ic*Inputs!$C$8+pT-cost_acc-cost_wd*Inputs!$E$8-cost_fx*Inputs!$D$8-cost_ins)+(1-MIN(1,$H$52*$C4143))*(1-MIN(1,Inputs!$G$8*$D4143)*churn_nonbuyers)*(ic*Inputs!$C$8+fee_wd*Inputs!$E$8*(1-$B4143)+fee_fx*Inputs!$D$8-cost_acc-cost_wd*Inputs!$E$8*(1-$B4143)-cost_fx*Inputs!$D$8))</f>
        <v>133181.108988719</v>
      </c>
      <c r="J4143" s="0" t="n">
        <f aca="false">G4143+H4143+I4143-fixed</f>
        <v>38232.0284844631</v>
      </c>
      <c r="K4143" s="0" t="n">
        <f aca="false">12*Inputs!$B$6*(1-MIN(1,Inputs!$G$6*$D4143)*churn_nonbuyers)*(ic*Inputs!$C$6+fee_wd*Inputs!$E$6*(1-$B4143)+fee_fx*Inputs!$D$6-cost_acc-cost_wd*Inputs!$E$6*(1-$B4143)-cost_fx*Inputs!$D$6)</f>
        <v>173599.447964458</v>
      </c>
      <c r="L4143" s="0" t="n">
        <f aca="false">12*Inputs!$B$7*(1-MIN(1,Inputs!$G$7*$D4143)*churn_nonbuyers)*(ic*Inputs!$C$7+fee_wd*Inputs!$E$7*(1-$B4143)+fee_fx*Inputs!$D$7-cost_acc-cost_wd*Inputs!$E$7*(1-$B4143)-cost_fx*Inputs!$D$7)</f>
        <v>372052.494026675</v>
      </c>
      <c r="M4143" s="0" t="n">
        <f aca="false">12*Inputs!$B$8*(1-MIN(1,Inputs!$G$8*$D4143)*churn_nonbuyers)*(ic*Inputs!$C$8+fee_wd*Inputs!$E$8*(1-$B4143)+fee_fx*Inputs!$D$8-cost_acc-cost_wd*Inputs!$E$8*(1-$B4143)-cost_fx*Inputs!$D$8)</f>
        <v>16725.4986074688</v>
      </c>
      <c r="N4143" s="0" t="n">
        <f aca="false">K4143+L4143+I4143-fixed</f>
        <v>-21166.949020149</v>
      </c>
      <c r="O4143" s="0" t="n">
        <f aca="false">K4143+L4143+M4143-fixed</f>
        <v>-137622.559401399</v>
      </c>
      <c r="P4143" s="0" t="n">
        <f aca="false">12*Inputs!$B$6*(1-MIN(1,Inputs!$F$6*$D4143))*(ic*Inputs!$C$6+flat_fee-cost_acc-cost_wd*Inputs!$E$6*$E4143-cost_fx*Inputs!$D$6)+12*Inputs!$B$7*(1-MIN(1,Inputs!$F$7*$D4143))*(ic*Inputs!$C$7+flat_fee-cost_acc-cost_wd*Inputs!$E$7*$E4143-cost_fx*Inputs!$D$7)+12*Inputs!$B$8*(1-MIN(1,Inputs!$F$8*$D4143))*(ic*Inputs!$C$8+flat_fee-cost_acc-cost_wd*Inputs!$E$8*$E4143-cost_fx*Inputs!$D$8)-fixed</f>
        <v>-210136.23422728</v>
      </c>
    </row>
    <row r="4144" customFormat="false" ht="15" hidden="false" customHeight="false" outlineLevel="0" collapsed="false">
      <c r="A4144" s="0" t="n">
        <v>4079</v>
      </c>
      <c r="B4144" s="0" t="n">
        <v>0.137795</v>
      </c>
      <c r="C4144" s="0" t="n">
        <v>0.990259</v>
      </c>
      <c r="D4144" s="0" t="n">
        <v>1.601783</v>
      </c>
      <c r="E4144" s="0" t="n">
        <v>1.167287</v>
      </c>
      <c r="F4144" s="0" t="n">
        <v>0.020001</v>
      </c>
      <c r="G4144" s="0" t="n">
        <f aca="false">12*Inputs!$B$6*(MIN(1,$H$50*$C4144)*(ic*Inputs!$C$6+pS+fee_fx*Inputs!$D$6-cost_acc-cost_wd*Inputs!$E$6*$E4144-cost_fx*Inputs!$D$6-$F4144)+(1-MIN(1,$H$50*$C4144))*(1-MIN(1,Inputs!$G$6*$D4144)*churn_nonbuyers)*(ic*Inputs!$C$6+fee_wd*Inputs!$E$6*(1-$B4144)+fee_fx*Inputs!$D$6-cost_acc-cost_wd*Inputs!$E$6*(1-$B4144)-cost_fx*Inputs!$D$6))</f>
        <v>222463.53161137</v>
      </c>
      <c r="H4144" s="0" t="n">
        <f aca="false">12*Inputs!$B$7*(MIN(1,$H$51*$C4144)*(ic*Inputs!$C$7+pE+fee_fx*Inputs!$D$7-cost_acc-cost_wd*Inputs!$E$7*$E4144-cost_fx*Inputs!$D$7-$F4144)+(1-MIN(1,$H$51*$C4144))*(1-MIN(1,Inputs!$G$7*$D4144)*churn_nonbuyers)*(ic*Inputs!$C$7+fee_wd*Inputs!$E$7*(1-$B4144)+fee_fx*Inputs!$D$7-cost_acc-cost_wd*Inputs!$E$7*(1-$B4144)-cost_fx*Inputs!$D$7))</f>
        <v>416336.374250662</v>
      </c>
      <c r="I4144" s="0" t="n">
        <f aca="false">12*Inputs!$B$8*(MIN(1,$H$52*$C4144)*(ic*Inputs!$C$8+pT-cost_acc-cost_wd*Inputs!$E$8-cost_fx*Inputs!$D$8-cost_ins)+(1-MIN(1,$H$52*$C4144))*(1-MIN(1,Inputs!$G$8*$D4144)*churn_nonbuyers)*(ic*Inputs!$C$8+fee_wd*Inputs!$E$8*(1-$B4144)+fee_fx*Inputs!$D$8-cost_acc-cost_wd*Inputs!$E$8*(1-$B4144)-cost_fx*Inputs!$D$8))</f>
        <v>142739.893296</v>
      </c>
      <c r="J4144" s="0" t="n">
        <f aca="false">G4144+H4144+I4144-fixed</f>
        <v>81539.7991580316</v>
      </c>
      <c r="K4144" s="0" t="n">
        <f aca="false">12*Inputs!$B$6*(1-MIN(1,Inputs!$G$6*$D4144)*churn_nonbuyers)*(ic*Inputs!$C$6+fee_wd*Inputs!$E$6*(1-$B4144)+fee_fx*Inputs!$D$6-cost_acc-cost_wd*Inputs!$E$6*(1-$B4144)-cost_fx*Inputs!$D$6)</f>
        <v>167200.714717092</v>
      </c>
      <c r="L4144" s="0" t="n">
        <f aca="false">12*Inputs!$B$7*(1-MIN(1,Inputs!$G$7*$D4144)*churn_nonbuyers)*(ic*Inputs!$C$7+fee_wd*Inputs!$E$7*(1-$B4144)+fee_fx*Inputs!$D$7-cost_acc-cost_wd*Inputs!$E$7*(1-$B4144)-cost_fx*Inputs!$D$7)</f>
        <v>364935.853246255</v>
      </c>
      <c r="M4144" s="0" t="n">
        <f aca="false">12*Inputs!$B$8*(1-MIN(1,Inputs!$G$8*$D4144)*churn_nonbuyers)*(ic*Inputs!$C$8+fee_wd*Inputs!$E$8*(1-$B4144)+fee_fx*Inputs!$D$8-cost_acc-cost_wd*Inputs!$E$8*(1-$B4144)-cost_fx*Inputs!$D$8)</f>
        <v>0</v>
      </c>
      <c r="N4144" s="0" t="n">
        <f aca="false">K4144+L4144+I4144-fixed</f>
        <v>-25123.5387406527</v>
      </c>
      <c r="O4144" s="0" t="n">
        <f aca="false">K4144+L4144+M4144-fixed</f>
        <v>-167863.432036653</v>
      </c>
      <c r="P4144" s="0" t="n">
        <f aca="false">12*Inputs!$B$6*(1-MIN(1,Inputs!$F$6*$D4144))*(ic*Inputs!$C$6+flat_fee-cost_acc-cost_wd*Inputs!$E$6*$E4144-cost_fx*Inputs!$D$6)+12*Inputs!$B$7*(1-MIN(1,Inputs!$F$7*$D4144))*(ic*Inputs!$C$7+flat_fee-cost_acc-cost_wd*Inputs!$E$7*$E4144-cost_fx*Inputs!$D$7)+12*Inputs!$B$8*(1-MIN(1,Inputs!$F$8*$D4144))*(ic*Inputs!$C$8+flat_fee-cost_acc-cost_wd*Inputs!$E$8*$E4144-cost_fx*Inputs!$D$8)-fixed</f>
        <v>-316997.35417096</v>
      </c>
    </row>
    <row r="4145" customFormat="false" ht="15" hidden="false" customHeight="false" outlineLevel="0" collapsed="false">
      <c r="A4145" s="0" t="n">
        <v>4080</v>
      </c>
      <c r="B4145" s="0" t="n">
        <v>0.444574</v>
      </c>
      <c r="C4145" s="0" t="n">
        <v>1.102006</v>
      </c>
      <c r="D4145" s="0" t="n">
        <v>1.814166</v>
      </c>
      <c r="E4145" s="0" t="n">
        <v>1.129812</v>
      </c>
      <c r="F4145" s="0" t="n">
        <v>0.141581</v>
      </c>
      <c r="G4145" s="0" t="n">
        <f aca="false">12*Inputs!$B$6*(MIN(1,$H$50*$C4145)*(ic*Inputs!$C$6+pS+fee_fx*Inputs!$D$6-cost_acc-cost_wd*Inputs!$E$6*$E4145-cost_fx*Inputs!$D$6-$F4145)+(1-MIN(1,$H$50*$C4145))*(1-MIN(1,Inputs!$G$6*$D4145)*churn_nonbuyers)*(ic*Inputs!$C$6+fee_wd*Inputs!$E$6*(1-$B4145)+fee_fx*Inputs!$D$6-cost_acc-cost_wd*Inputs!$E$6*(1-$B4145)-cost_fx*Inputs!$D$6))</f>
        <v>188176.628032897</v>
      </c>
      <c r="H4145" s="0" t="n">
        <f aca="false">12*Inputs!$B$7*(MIN(1,$H$51*$C4145)*(ic*Inputs!$C$7+pE+fee_fx*Inputs!$D$7-cost_acc-cost_wd*Inputs!$E$7*$E4145-cost_fx*Inputs!$D$7-$F4145)+(1-MIN(1,$H$51*$C4145))*(1-MIN(1,Inputs!$G$7*$D4145)*churn_nonbuyers)*(ic*Inputs!$C$7+fee_wd*Inputs!$E$7*(1-$B4145)+fee_fx*Inputs!$D$7-cost_acc-cost_wd*Inputs!$E$7*(1-$B4145)-cost_fx*Inputs!$D$7))</f>
        <v>394452.252131667</v>
      </c>
      <c r="I4145" s="0" t="n">
        <f aca="false">12*Inputs!$B$8*(MIN(1,$H$52*$C4145)*(ic*Inputs!$C$8+pT-cost_acc-cost_wd*Inputs!$E$8-cost_fx*Inputs!$D$8-cost_ins)+(1-MIN(1,$H$52*$C4145))*(1-MIN(1,Inputs!$G$8*$D4145)*churn_nonbuyers)*(ic*Inputs!$C$8+fee_wd*Inputs!$E$8*(1-$B4145)+fee_fx*Inputs!$D$8-cost_acc-cost_wd*Inputs!$E$8*(1-$B4145)-cost_fx*Inputs!$D$8))</f>
        <v>158847.552864</v>
      </c>
      <c r="J4145" s="0" t="n">
        <f aca="false">G4145+H4145+I4145-fixed</f>
        <v>41476.4330285643</v>
      </c>
      <c r="K4145" s="0" t="n">
        <f aca="false">12*Inputs!$B$6*(1-MIN(1,Inputs!$G$6*$D4145)*churn_nonbuyers)*(ic*Inputs!$C$6+fee_wd*Inputs!$E$6*(1-$B4145)+fee_fx*Inputs!$D$6-cost_acc-cost_wd*Inputs!$E$6*(1-$B4145)-cost_fx*Inputs!$D$6)</f>
        <v>125101.574174045</v>
      </c>
      <c r="L4145" s="0" t="n">
        <f aca="false">12*Inputs!$B$7*(1-MIN(1,Inputs!$G$7*$D4145)*churn_nonbuyers)*(ic*Inputs!$C$7+fee_wd*Inputs!$E$7*(1-$B4145)+fee_fx*Inputs!$D$7-cost_acc-cost_wd*Inputs!$E$7*(1-$B4145)-cost_fx*Inputs!$D$7)</f>
        <v>320721.406136427</v>
      </c>
      <c r="M4145" s="0" t="n">
        <f aca="false">12*Inputs!$B$8*(1-MIN(1,Inputs!$G$8*$D4145)*churn_nonbuyers)*(ic*Inputs!$C$8+fee_wd*Inputs!$E$8*(1-$B4145)+fee_fx*Inputs!$D$8-cost_acc-cost_wd*Inputs!$E$8*(1-$B4145)-cost_fx*Inputs!$D$8)</f>
        <v>0</v>
      </c>
      <c r="N4145" s="0" t="n">
        <f aca="false">K4145+L4145+I4145-fixed</f>
        <v>-95329.4668255283</v>
      </c>
      <c r="O4145" s="0" t="n">
        <f aca="false">K4145+L4145+M4145-fixed</f>
        <v>-254177.019689528</v>
      </c>
      <c r="P4145" s="0" t="n">
        <f aca="false">12*Inputs!$B$6*(1-MIN(1,Inputs!$F$6*$D4145))*(ic*Inputs!$C$6+flat_fee-cost_acc-cost_wd*Inputs!$E$6*$E4145-cost_fx*Inputs!$D$6)+12*Inputs!$B$7*(1-MIN(1,Inputs!$F$7*$D4145))*(ic*Inputs!$C$7+flat_fee-cost_acc-cost_wd*Inputs!$E$7*$E4145-cost_fx*Inputs!$D$7)+12*Inputs!$B$8*(1-MIN(1,Inputs!$F$8*$D4145))*(ic*Inputs!$C$8+flat_fee-cost_acc-cost_wd*Inputs!$E$8*$E4145-cost_fx*Inputs!$D$8)-fixed</f>
        <v>-419372.54401792</v>
      </c>
    </row>
    <row r="4146" customFormat="false" ht="15" hidden="false" customHeight="false" outlineLevel="0" collapsed="false">
      <c r="A4146" s="0" t="n">
        <v>4081</v>
      </c>
      <c r="B4146" s="0" t="n">
        <v>0.084702</v>
      </c>
      <c r="C4146" s="0" t="n">
        <v>0.911419</v>
      </c>
      <c r="D4146" s="0" t="n">
        <v>1.126229</v>
      </c>
      <c r="E4146" s="0" t="n">
        <v>1.260564</v>
      </c>
      <c r="F4146" s="0" t="n">
        <v>0.155626</v>
      </c>
      <c r="G4146" s="0" t="n">
        <f aca="false">12*Inputs!$B$6*(MIN(1,$H$50*$C4146)*(ic*Inputs!$C$6+pS+fee_fx*Inputs!$D$6-cost_acc-cost_wd*Inputs!$E$6*$E4146-cost_fx*Inputs!$D$6-$F4146)+(1-MIN(1,$H$50*$C4146))*(1-MIN(1,Inputs!$G$6*$D4146)*churn_nonbuyers)*(ic*Inputs!$C$6+fee_wd*Inputs!$E$6*(1-$B4146)+fee_fx*Inputs!$D$6-cost_acc-cost_wd*Inputs!$E$6*(1-$B4146)-cost_fx*Inputs!$D$6))</f>
        <v>223952.485624776</v>
      </c>
      <c r="H4146" s="0" t="n">
        <f aca="false">12*Inputs!$B$7*(MIN(1,$H$51*$C4146)*(ic*Inputs!$C$7+pE+fee_fx*Inputs!$D$7-cost_acc-cost_wd*Inputs!$E$7*$E4146-cost_fx*Inputs!$D$7-$F4146)+(1-MIN(1,$H$51*$C4146))*(1-MIN(1,Inputs!$G$7*$D4146)*churn_nonbuyers)*(ic*Inputs!$C$7+fee_wd*Inputs!$E$7*(1-$B4146)+fee_fx*Inputs!$D$7-cost_acc-cost_wd*Inputs!$E$7*(1-$B4146)-cost_fx*Inputs!$D$7))</f>
        <v>403499.73258049</v>
      </c>
      <c r="I4146" s="0" t="n">
        <f aca="false">12*Inputs!$B$8*(MIN(1,$H$52*$C4146)*(ic*Inputs!$C$8+pT-cost_acc-cost_wd*Inputs!$E$8-cost_fx*Inputs!$D$8-cost_ins)+(1-MIN(1,$H$52*$C4146))*(1-MIN(1,Inputs!$G$8*$D4146)*churn_nonbuyers)*(ic*Inputs!$C$8+fee_wd*Inputs!$E$8*(1-$B4146)+fee_fx*Inputs!$D$8-cost_acc-cost_wd*Inputs!$E$8*(1-$B4146)-cost_fx*Inputs!$D$8))</f>
        <v>156071.2196157</v>
      </c>
      <c r="J4146" s="0" t="n">
        <f aca="false">G4146+H4146+I4146-fixed</f>
        <v>83523.4378209661</v>
      </c>
      <c r="K4146" s="0" t="n">
        <f aca="false">12*Inputs!$B$6*(1-MIN(1,Inputs!$G$6*$D4146)*churn_nonbuyers)*(ic*Inputs!$C$6+fee_wd*Inputs!$E$6*(1-$B4146)+fee_fx*Inputs!$D$6-cost_acc-cost_wd*Inputs!$E$6*(1-$B4146)-cost_fx*Inputs!$D$6)</f>
        <v>178737.359391058</v>
      </c>
      <c r="L4146" s="0" t="n">
        <f aca="false">12*Inputs!$B$7*(1-MIN(1,Inputs!$G$7*$D4146)*churn_nonbuyers)*(ic*Inputs!$C$7+fee_wd*Inputs!$E$7*(1-$B4146)+fee_fx*Inputs!$D$7-cost_acc-cost_wd*Inputs!$E$7*(1-$B4146)-cost_fx*Inputs!$D$7)</f>
        <v>377792.147442635</v>
      </c>
      <c r="M4146" s="0" t="n">
        <f aca="false">12*Inputs!$B$8*(1-MIN(1,Inputs!$G$8*$D4146)*churn_nonbuyers)*(ic*Inputs!$C$8+fee_wd*Inputs!$E$8*(1-$B4146)+fee_fx*Inputs!$D$8-cost_acc-cost_wd*Inputs!$E$8*(1-$B4146)-cost_fx*Inputs!$D$8)</f>
        <v>68218.7353982688</v>
      </c>
      <c r="N4146" s="0" t="n">
        <f aca="false">K4146+L4146+I4146-fixed</f>
        <v>12600.7264493925</v>
      </c>
      <c r="O4146" s="0" t="n">
        <f aca="false">K4146+L4146+M4146-fixed</f>
        <v>-75251.7577680391</v>
      </c>
      <c r="P4146" s="0" t="n">
        <f aca="false">12*Inputs!$B$6*(1-MIN(1,Inputs!$F$6*$D4146))*(ic*Inputs!$C$6+flat_fee-cost_acc-cost_wd*Inputs!$E$6*$E4146-cost_fx*Inputs!$D$6)+12*Inputs!$B$7*(1-MIN(1,Inputs!$F$7*$D4146))*(ic*Inputs!$C$7+flat_fee-cost_acc-cost_wd*Inputs!$E$7*$E4146-cost_fx*Inputs!$D$7)+12*Inputs!$B$8*(1-MIN(1,Inputs!$F$8*$D4146))*(ic*Inputs!$C$8+flat_fee-cost_acc-cost_wd*Inputs!$E$8*$E4146-cost_fx*Inputs!$D$8)-fixed</f>
        <v>-105381.93955456</v>
      </c>
    </row>
    <row r="4147" customFormat="false" ht="15" hidden="false" customHeight="false" outlineLevel="0" collapsed="false">
      <c r="A4147" s="0" t="n">
        <v>4082</v>
      </c>
      <c r="B4147" s="0" t="n">
        <v>0.117843</v>
      </c>
      <c r="C4147" s="0" t="n">
        <v>1.100061</v>
      </c>
      <c r="D4147" s="0" t="n">
        <v>1.258075</v>
      </c>
      <c r="E4147" s="0" t="n">
        <v>1.242472</v>
      </c>
      <c r="F4147" s="0" t="n">
        <v>0.205587</v>
      </c>
      <c r="G4147" s="0" t="n">
        <f aca="false">12*Inputs!$B$6*(MIN(1,$H$50*$C4147)*(ic*Inputs!$C$6+pS+fee_fx*Inputs!$D$6-cost_acc-cost_wd*Inputs!$E$6*$E4147-cost_fx*Inputs!$D$6-$F4147)+(1-MIN(1,$H$50*$C4147))*(1-MIN(1,Inputs!$G$6*$D4147)*churn_nonbuyers)*(ic*Inputs!$C$6+fee_wd*Inputs!$E$6*(1-$B4147)+fee_fx*Inputs!$D$6-cost_acc-cost_wd*Inputs!$E$6*(1-$B4147)-cost_fx*Inputs!$D$6))</f>
        <v>227285.947173827</v>
      </c>
      <c r="H4147" s="0" t="n">
        <f aca="false">12*Inputs!$B$7*(MIN(1,$H$51*$C4147)*(ic*Inputs!$C$7+pE+fee_fx*Inputs!$D$7-cost_acc-cost_wd*Inputs!$E$7*$E4147-cost_fx*Inputs!$D$7-$F4147)+(1-MIN(1,$H$51*$C4147))*(1-MIN(1,Inputs!$G$7*$D4147)*churn_nonbuyers)*(ic*Inputs!$C$7+fee_wd*Inputs!$E$7*(1-$B4147)+fee_fx*Inputs!$D$7-cost_acc-cost_wd*Inputs!$E$7*(1-$B4147)-cost_fx*Inputs!$D$7))</f>
        <v>404510.079459139</v>
      </c>
      <c r="I4147" s="0" t="n">
        <f aca="false">12*Inputs!$B$8*(MIN(1,$H$52*$C4147)*(ic*Inputs!$C$8+pT-cost_acc-cost_wd*Inputs!$E$8-cost_fx*Inputs!$D$8-cost_ins)+(1-MIN(1,$H$52*$C4147))*(1-MIN(1,Inputs!$G$8*$D4147)*churn_nonbuyers)*(ic*Inputs!$C$8+fee_wd*Inputs!$E$8*(1-$B4147)+fee_fx*Inputs!$D$8-cost_acc-cost_wd*Inputs!$E$8*(1-$B4147)-cost_fx*Inputs!$D$8))</f>
        <v>167369.944238033</v>
      </c>
      <c r="J4147" s="0" t="n">
        <f aca="false">G4147+H4147+I4147-fixed</f>
        <v>99165.9708709988</v>
      </c>
      <c r="K4147" s="0" t="n">
        <f aca="false">12*Inputs!$B$6*(1-MIN(1,Inputs!$G$6*$D4147)*churn_nonbuyers)*(ic*Inputs!$C$6+fee_wd*Inputs!$E$6*(1-$B4147)+fee_fx*Inputs!$D$6-cost_acc-cost_wd*Inputs!$E$6*(1-$B4147)-cost_fx*Inputs!$D$6)</f>
        <v>173016.65039202</v>
      </c>
      <c r="L4147" s="0" t="n">
        <f aca="false">12*Inputs!$B$7*(1-MIN(1,Inputs!$G$7*$D4147)*churn_nonbuyers)*(ic*Inputs!$C$7+fee_wd*Inputs!$E$7*(1-$B4147)+fee_fx*Inputs!$D$7-cost_acc-cost_wd*Inputs!$E$7*(1-$B4147)-cost_fx*Inputs!$D$7)</f>
        <v>371653.395835212</v>
      </c>
      <c r="M4147" s="0" t="n">
        <f aca="false">12*Inputs!$B$8*(1-MIN(1,Inputs!$G$8*$D4147)*churn_nonbuyers)*(ic*Inputs!$C$8+fee_wd*Inputs!$E$8*(1-$B4147)+fee_fx*Inputs!$D$8-cost_acc-cost_wd*Inputs!$E$8*(1-$B4147)-cost_fx*Inputs!$D$8)</f>
        <v>38279.93916276</v>
      </c>
      <c r="N4147" s="0" t="n">
        <f aca="false">K4147+L4147+I4147-fixed</f>
        <v>12039.9904652647</v>
      </c>
      <c r="O4147" s="0" t="n">
        <f aca="false">K4147+L4147+M4147-fixed</f>
        <v>-117050.014610008</v>
      </c>
      <c r="P4147" s="0" t="n">
        <f aca="false">12*Inputs!$B$6*(1-MIN(1,Inputs!$F$6*$D4147))*(ic*Inputs!$C$6+flat_fee-cost_acc-cost_wd*Inputs!$E$6*$E4147-cost_fx*Inputs!$D$6)+12*Inputs!$B$7*(1-MIN(1,Inputs!$F$7*$D4147))*(ic*Inputs!$C$7+flat_fee-cost_acc-cost_wd*Inputs!$E$7*$E4147-cost_fx*Inputs!$D$7)+12*Inputs!$B$8*(1-MIN(1,Inputs!$F$8*$D4147))*(ic*Inputs!$C$8+flat_fee-cost_acc-cost_wd*Inputs!$E$8*$E4147-cost_fx*Inputs!$D$8)-fixed</f>
        <v>-164793.391864</v>
      </c>
    </row>
    <row r="4148" customFormat="false" ht="15" hidden="false" customHeight="false" outlineLevel="0" collapsed="false">
      <c r="A4148" s="0" t="n">
        <v>4083</v>
      </c>
      <c r="B4148" s="0" t="n">
        <v>0.318654</v>
      </c>
      <c r="C4148" s="0" t="n">
        <v>1.022526</v>
      </c>
      <c r="D4148" s="0" t="n">
        <v>1.000307</v>
      </c>
      <c r="E4148" s="0" t="n">
        <v>1.056079</v>
      </c>
      <c r="F4148" s="0" t="n">
        <v>0.442265</v>
      </c>
      <c r="G4148" s="0" t="n">
        <f aca="false">12*Inputs!$B$6*(MIN(1,$H$50*$C4148)*(ic*Inputs!$C$6+pS+fee_fx*Inputs!$D$6-cost_acc-cost_wd*Inputs!$E$6*$E4148-cost_fx*Inputs!$D$6-$F4148)+(1-MIN(1,$H$50*$C4148))*(1-MIN(1,Inputs!$G$6*$D4148)*churn_nonbuyers)*(ic*Inputs!$C$6+fee_wd*Inputs!$E$6*(1-$B4148)+fee_fx*Inputs!$D$6-cost_acc-cost_wd*Inputs!$E$6*(1-$B4148)-cost_fx*Inputs!$D$6))</f>
        <v>199237.830283176</v>
      </c>
      <c r="H4148" s="0" t="n">
        <f aca="false">12*Inputs!$B$7*(MIN(1,$H$51*$C4148)*(ic*Inputs!$C$7+pE+fee_fx*Inputs!$D$7-cost_acc-cost_wd*Inputs!$E$7*$E4148-cost_fx*Inputs!$D$7-$F4148)+(1-MIN(1,$H$51*$C4148))*(1-MIN(1,Inputs!$G$7*$D4148)*churn_nonbuyers)*(ic*Inputs!$C$7+fee_wd*Inputs!$E$7*(1-$B4148)+fee_fx*Inputs!$D$7-cost_acc-cost_wd*Inputs!$E$7*(1-$B4148)-cost_fx*Inputs!$D$7))</f>
        <v>395399.135030515</v>
      </c>
      <c r="I4148" s="0" t="n">
        <f aca="false">12*Inputs!$B$8*(MIN(1,$H$52*$C4148)*(ic*Inputs!$C$8+pT-cost_acc-cost_wd*Inputs!$E$8-cost_fx*Inputs!$D$8-cost_ins)+(1-MIN(1,$H$52*$C4148))*(1-MIN(1,Inputs!$G$8*$D4148)*churn_nonbuyers)*(ic*Inputs!$C$8+fee_wd*Inputs!$E$8*(1-$B4148)+fee_fx*Inputs!$D$8-cost_acc-cost_wd*Inputs!$E$8*(1-$B4148)-cost_fx*Inputs!$D$8))</f>
        <v>173899.731850738</v>
      </c>
      <c r="J4148" s="0" t="n">
        <f aca="false">G4148+H4148+I4148-fixed</f>
        <v>68536.6971644291</v>
      </c>
      <c r="K4148" s="0" t="n">
        <f aca="false">12*Inputs!$B$6*(1-MIN(1,Inputs!$G$6*$D4148)*churn_nonbuyers)*(ic*Inputs!$C$6+fee_wd*Inputs!$E$6*(1-$B4148)+fee_fx*Inputs!$D$6-cost_acc-cost_wd*Inputs!$E$6*(1-$B4148)-cost_fx*Inputs!$D$6)</f>
        <v>147925.742592802</v>
      </c>
      <c r="L4148" s="0" t="n">
        <f aca="false">12*Inputs!$B$7*(1-MIN(1,Inputs!$G$7*$D4148)*churn_nonbuyers)*(ic*Inputs!$C$7+fee_wd*Inputs!$E$7*(1-$B4148)+fee_fx*Inputs!$D$7-cost_acc-cost_wd*Inputs!$E$7*(1-$B4148)-cost_fx*Inputs!$D$7)</f>
        <v>346591.118419681</v>
      </c>
      <c r="M4148" s="0" t="n">
        <f aca="false">12*Inputs!$B$8*(1-MIN(1,Inputs!$G$8*$D4148)*churn_nonbuyers)*(ic*Inputs!$C$8+fee_wd*Inputs!$E$8*(1-$B4148)+fee_fx*Inputs!$D$8-cost_acc-cost_wd*Inputs!$E$8*(1-$B4148)-cost_fx*Inputs!$D$8)</f>
        <v>93264.5260197408</v>
      </c>
      <c r="N4148" s="0" t="n">
        <f aca="false">K4148+L4148+I4148-fixed</f>
        <v>-31583.4071367795</v>
      </c>
      <c r="O4148" s="0" t="n">
        <f aca="false">K4148+L4148+M4148-fixed</f>
        <v>-112218.612967776</v>
      </c>
      <c r="P4148" s="0" t="n">
        <f aca="false">12*Inputs!$B$6*(1-MIN(1,Inputs!$F$6*$D4148))*(ic*Inputs!$C$6+flat_fee-cost_acc-cost_wd*Inputs!$E$6*$E4148-cost_fx*Inputs!$D$6)+12*Inputs!$B$7*(1-MIN(1,Inputs!$F$7*$D4148))*(ic*Inputs!$C$7+flat_fee-cost_acc-cost_wd*Inputs!$E$7*$E4148-cost_fx*Inputs!$D$7)+12*Inputs!$B$8*(1-MIN(1,Inputs!$F$8*$D4148))*(ic*Inputs!$C$8+flat_fee-cost_acc-cost_wd*Inputs!$E$8*$E4148-cost_fx*Inputs!$D$8)-fixed</f>
        <v>46076.8780047201</v>
      </c>
    </row>
    <row r="4149" customFormat="false" ht="15" hidden="false" customHeight="false" outlineLevel="0" collapsed="false">
      <c r="A4149" s="0" t="n">
        <v>4084</v>
      </c>
      <c r="B4149" s="0" t="n">
        <v>0.200594</v>
      </c>
      <c r="C4149" s="0" t="n">
        <v>0.873944</v>
      </c>
      <c r="D4149" s="0" t="n">
        <v>1.028719</v>
      </c>
      <c r="E4149" s="0" t="n">
        <v>1.256816</v>
      </c>
      <c r="F4149" s="0" t="n">
        <v>0.221726</v>
      </c>
      <c r="G4149" s="0" t="n">
        <f aca="false">12*Inputs!$B$6*(MIN(1,$H$50*$C4149)*(ic*Inputs!$C$6+pS+fee_fx*Inputs!$D$6-cost_acc-cost_wd*Inputs!$E$6*$E4149-cost_fx*Inputs!$D$6-$F4149)+(1-MIN(1,$H$50*$C4149))*(1-MIN(1,Inputs!$G$6*$D4149)*churn_nonbuyers)*(ic*Inputs!$C$6+fee_wd*Inputs!$E$6*(1-$B4149)+fee_fx*Inputs!$D$6-cost_acc-cost_wd*Inputs!$E$6*(1-$B4149)-cost_fx*Inputs!$D$6))</f>
        <v>206973.443539144</v>
      </c>
      <c r="H4149" s="0" t="n">
        <f aca="false">12*Inputs!$B$7*(MIN(1,$H$51*$C4149)*(ic*Inputs!$C$7+pE+fee_fx*Inputs!$D$7-cost_acc-cost_wd*Inputs!$E$7*$E4149-cost_fx*Inputs!$D$7-$F4149)+(1-MIN(1,$H$51*$C4149))*(1-MIN(1,Inputs!$G$7*$D4149)*churn_nonbuyers)*(ic*Inputs!$C$7+fee_wd*Inputs!$E$7*(1-$B4149)+fee_fx*Inputs!$D$7-cost_acc-cost_wd*Inputs!$E$7*(1-$B4149)-cost_fx*Inputs!$D$7))</f>
        <v>389717.033039781</v>
      </c>
      <c r="I4149" s="0" t="n">
        <f aca="false">12*Inputs!$B$8*(MIN(1,$H$52*$C4149)*(ic*Inputs!$C$8+pT-cost_acc-cost_wd*Inputs!$E$8-cost_fx*Inputs!$D$8-cost_ins)+(1-MIN(1,$H$52*$C4149))*(1-MIN(1,Inputs!$G$8*$D4149)*churn_nonbuyers)*(ic*Inputs!$C$8+fee_wd*Inputs!$E$8*(1-$B4149)+fee_fx*Inputs!$D$8-cost_acc-cost_wd*Inputs!$E$8*(1-$B4149)-cost_fx*Inputs!$D$8))</f>
        <v>160396.350324332</v>
      </c>
      <c r="J4149" s="0" t="n">
        <f aca="false">G4149+H4149+I4149-fixed</f>
        <v>57086.8269032573</v>
      </c>
      <c r="K4149" s="0" t="n">
        <f aca="false">12*Inputs!$B$6*(1-MIN(1,Inputs!$G$6*$D4149)*churn_nonbuyers)*(ic*Inputs!$C$6+fee_wd*Inputs!$E$6*(1-$B4149)+fee_fx*Inputs!$D$6-cost_acc-cost_wd*Inputs!$E$6*(1-$B4149)-cost_fx*Inputs!$D$6)</f>
        <v>163830.731465419</v>
      </c>
      <c r="L4149" s="0" t="n">
        <f aca="false">12*Inputs!$B$7*(1-MIN(1,Inputs!$G$7*$D4149)*churn_nonbuyers)*(ic*Inputs!$C$7+fee_wd*Inputs!$E$7*(1-$B4149)+fee_fx*Inputs!$D$7-cost_acc-cost_wd*Inputs!$E$7*(1-$B4149)-cost_fx*Inputs!$D$7)</f>
        <v>362762.531967252</v>
      </c>
      <c r="M4149" s="0" t="n">
        <f aca="false">12*Inputs!$B$8*(1-MIN(1,Inputs!$G$8*$D4149)*churn_nonbuyers)*(ic*Inputs!$C$8+fee_wd*Inputs!$E$8*(1-$B4149)+fee_fx*Inputs!$D$8-cost_acc-cost_wd*Inputs!$E$8*(1-$B4149)-cost_fx*Inputs!$D$8)</f>
        <v>88663.2941452896</v>
      </c>
      <c r="N4149" s="0" t="n">
        <f aca="false">K4149+L4149+I4149-fixed</f>
        <v>-13010.3862429974</v>
      </c>
      <c r="O4149" s="0" t="n">
        <f aca="false">K4149+L4149+M4149-fixed</f>
        <v>-84743.4424220396</v>
      </c>
      <c r="P4149" s="0" t="n">
        <f aca="false">12*Inputs!$B$6*(1-MIN(1,Inputs!$F$6*$D4149))*(ic*Inputs!$C$6+flat_fee-cost_acc-cost_wd*Inputs!$E$6*$E4149-cost_fx*Inputs!$D$6)+12*Inputs!$B$7*(1-MIN(1,Inputs!$F$7*$D4149))*(ic*Inputs!$C$7+flat_fee-cost_acc-cost_wd*Inputs!$E$7*$E4149-cost_fx*Inputs!$D$7)+12*Inputs!$B$8*(1-MIN(1,Inputs!$F$8*$D4149))*(ic*Inputs!$C$8+flat_fee-cost_acc-cost_wd*Inputs!$E$8*$E4149-cost_fx*Inputs!$D$8)-fixed</f>
        <v>-54897.8405430398</v>
      </c>
    </row>
    <row r="4150" customFormat="false" ht="15" hidden="false" customHeight="false" outlineLevel="0" collapsed="false">
      <c r="A4150" s="0" t="n">
        <v>4085</v>
      </c>
      <c r="B4150" s="0" t="n">
        <v>0.286556</v>
      </c>
      <c r="C4150" s="0" t="n">
        <v>0.910249</v>
      </c>
      <c r="D4150" s="0" t="n">
        <v>0.735898</v>
      </c>
      <c r="E4150" s="0" t="n">
        <v>1.178054</v>
      </c>
      <c r="F4150" s="0" t="n">
        <v>0.414888</v>
      </c>
      <c r="G4150" s="0" t="n">
        <f aca="false">12*Inputs!$B$6*(MIN(1,$H$50*$C4150)*(ic*Inputs!$C$6+pS+fee_fx*Inputs!$D$6-cost_acc-cost_wd*Inputs!$E$6*$E4150-cost_fx*Inputs!$D$6-$F4150)+(1-MIN(1,$H$50*$C4150))*(1-MIN(1,Inputs!$G$6*$D4150)*churn_nonbuyers)*(ic*Inputs!$C$6+fee_wd*Inputs!$E$6*(1-$B4150)+fee_fx*Inputs!$D$6-cost_acc-cost_wd*Inputs!$E$6*(1-$B4150)-cost_fx*Inputs!$D$6))</f>
        <v>197656.201680278</v>
      </c>
      <c r="H4150" s="0" t="n">
        <f aca="false">12*Inputs!$B$7*(MIN(1,$H$51*$C4150)*(ic*Inputs!$C$7+pE+fee_fx*Inputs!$D$7-cost_acc-cost_wd*Inputs!$E$7*$E4150-cost_fx*Inputs!$D$7-$F4150)+(1-MIN(1,$H$51*$C4150))*(1-MIN(1,Inputs!$G$7*$D4150)*churn_nonbuyers)*(ic*Inputs!$C$7+fee_wd*Inputs!$E$7*(1-$B4150)+fee_fx*Inputs!$D$7-cost_acc-cost_wd*Inputs!$E$7*(1-$B4150)-cost_fx*Inputs!$D$7))</f>
        <v>383361.497219669</v>
      </c>
      <c r="I4150" s="0" t="n">
        <f aca="false">12*Inputs!$B$8*(MIN(1,$H$52*$C4150)*(ic*Inputs!$C$8+pT-cost_acc-cost_wd*Inputs!$E$8-cost_fx*Inputs!$D$8-cost_ins)+(1-MIN(1,$H$52*$C4150))*(1-MIN(1,Inputs!$G$8*$D4150)*churn_nonbuyers)*(ic*Inputs!$C$8+fee_wd*Inputs!$E$8*(1-$B4150)+fee_fx*Inputs!$D$8-cost_acc-cost_wd*Inputs!$E$8*(1-$B4150)-cost_fx*Inputs!$D$8))</f>
        <v>186208.6847944</v>
      </c>
      <c r="J4150" s="0" t="n">
        <f aca="false">G4150+H4150+I4150-fixed</f>
        <v>67226.3836943471</v>
      </c>
      <c r="K4150" s="0" t="n">
        <f aca="false">12*Inputs!$B$6*(1-MIN(1,Inputs!$G$6*$D4150)*churn_nonbuyers)*(ic*Inputs!$C$6+fee_wd*Inputs!$E$6*(1-$B4150)+fee_fx*Inputs!$D$6-cost_acc-cost_wd*Inputs!$E$6*(1-$B4150)-cost_fx*Inputs!$D$6)</f>
        <v>154436.391268474</v>
      </c>
      <c r="L4150" s="0" t="n">
        <f aca="false">12*Inputs!$B$7*(1-MIN(1,Inputs!$G$7*$D4150)*churn_nonbuyers)*(ic*Inputs!$C$7+fee_wd*Inputs!$E$7*(1-$B4150)+fee_fx*Inputs!$D$7-cost_acc-cost_wd*Inputs!$E$7*(1-$B4150)-cost_fx*Inputs!$D$7)</f>
        <v>353945.498057084</v>
      </c>
      <c r="M4150" s="0" t="n">
        <f aca="false">12*Inputs!$B$8*(1-MIN(1,Inputs!$G$8*$D4150)*churn_nonbuyers)*(ic*Inputs!$C$8+fee_wd*Inputs!$E$8*(1-$B4150)+fee_fx*Inputs!$D$8-cost_acc-cost_wd*Inputs!$E$8*(1-$B4150)-cost_fx*Inputs!$D$8)</f>
        <v>151592.770132877</v>
      </c>
      <c r="N4150" s="0" t="n">
        <f aca="false">K4150+L4150+I4150-fixed</f>
        <v>-5409.42588004214</v>
      </c>
      <c r="O4150" s="0" t="n">
        <f aca="false">K4150+L4150+M4150-fixed</f>
        <v>-40025.3405415654</v>
      </c>
      <c r="P4150" s="0" t="n">
        <f aca="false">12*Inputs!$B$6*(1-MIN(1,Inputs!$F$6*$D4150))*(ic*Inputs!$C$6+flat_fee-cost_acc-cost_wd*Inputs!$E$6*$E4150-cost_fx*Inputs!$D$6)+12*Inputs!$B$7*(1-MIN(1,Inputs!$F$7*$D4150))*(ic*Inputs!$C$7+flat_fee-cost_acc-cost_wd*Inputs!$E$7*$E4150-cost_fx*Inputs!$D$7)+12*Inputs!$B$8*(1-MIN(1,Inputs!$F$8*$D4150))*(ic*Inputs!$C$8+flat_fee-cost_acc-cost_wd*Inputs!$E$8*$E4150-cost_fx*Inputs!$D$8)-fixed</f>
        <v>131201.32445408</v>
      </c>
    </row>
    <row r="4151" customFormat="false" ht="15" hidden="false" customHeight="false" outlineLevel="0" collapsed="false">
      <c r="A4151" s="0" t="n">
        <v>4086</v>
      </c>
      <c r="B4151" s="0" t="n">
        <v>0.186431</v>
      </c>
      <c r="C4151" s="0" t="n">
        <v>1.11384</v>
      </c>
      <c r="D4151" s="0" t="n">
        <v>0.866501</v>
      </c>
      <c r="E4151" s="0" t="n">
        <v>1.204777</v>
      </c>
      <c r="F4151" s="0" t="n">
        <v>0.055691</v>
      </c>
      <c r="G4151" s="0" t="n">
        <f aca="false">12*Inputs!$B$6*(MIN(1,$H$50*$C4151)*(ic*Inputs!$C$6+pS+fee_fx*Inputs!$D$6-cost_acc-cost_wd*Inputs!$E$6*$E4151-cost_fx*Inputs!$D$6-$F4151)+(1-MIN(1,$H$50*$C4151))*(1-MIN(1,Inputs!$G$6*$D4151)*churn_nonbuyers)*(ic*Inputs!$C$6+fee_wd*Inputs!$E$6*(1-$B4151)+fee_fx*Inputs!$D$6-cost_acc-cost_wd*Inputs!$E$6*(1-$B4151)-cost_fx*Inputs!$D$6))</f>
        <v>227465.738965752</v>
      </c>
      <c r="H4151" s="0" t="n">
        <f aca="false">12*Inputs!$B$7*(MIN(1,$H$51*$C4151)*(ic*Inputs!$C$7+pE+fee_fx*Inputs!$D$7-cost_acc-cost_wd*Inputs!$E$7*$E4151-cost_fx*Inputs!$D$7-$F4151)+(1-MIN(1,$H$51*$C4151))*(1-MIN(1,Inputs!$G$7*$D4151)*churn_nonbuyers)*(ic*Inputs!$C$7+fee_wd*Inputs!$E$7*(1-$B4151)+fee_fx*Inputs!$D$7-cost_acc-cost_wd*Inputs!$E$7*(1-$B4151)-cost_fx*Inputs!$D$7))</f>
        <v>416557.121745499</v>
      </c>
      <c r="I4151" s="0" t="n">
        <f aca="false">12*Inputs!$B$8*(MIN(1,$H$52*$C4151)*(ic*Inputs!$C$8+pT-cost_acc-cost_wd*Inputs!$E$8-cost_fx*Inputs!$D$8-cost_ins)+(1-MIN(1,$H$52*$C4151))*(1-MIN(1,Inputs!$G$8*$D4151)*churn_nonbuyers)*(ic*Inputs!$C$8+fee_wd*Inputs!$E$8*(1-$B4151)+fee_fx*Inputs!$D$8-cost_acc-cost_wd*Inputs!$E$8*(1-$B4151)-cost_fx*Inputs!$D$8))</f>
        <v>188070.541298811</v>
      </c>
      <c r="J4151" s="0" t="n">
        <f aca="false">G4151+H4151+I4151-fixed</f>
        <v>132093.402010062</v>
      </c>
      <c r="K4151" s="0" t="n">
        <f aca="false">12*Inputs!$B$6*(1-MIN(1,Inputs!$G$6*$D4151)*churn_nonbuyers)*(ic*Inputs!$C$6+fee_wd*Inputs!$E$6*(1-$B4151)+fee_fx*Inputs!$D$6-cost_acc-cost_wd*Inputs!$E$6*(1-$B4151)-cost_fx*Inputs!$D$6)</f>
        <v>167182.712985103</v>
      </c>
      <c r="L4151" s="0" t="n">
        <f aca="false">12*Inputs!$B$7*(1-MIN(1,Inputs!$G$7*$D4151)*churn_nonbuyers)*(ic*Inputs!$C$7+fee_wd*Inputs!$E$7*(1-$B4151)+fee_fx*Inputs!$D$7-cost_acc-cost_wd*Inputs!$E$7*(1-$B4151)-cost_fx*Inputs!$D$7)</f>
        <v>366570.604143062</v>
      </c>
      <c r="M4151" s="0" t="n">
        <f aca="false">12*Inputs!$B$8*(1-MIN(1,Inputs!$G$8*$D4151)*churn_nonbuyers)*(ic*Inputs!$C$8+fee_wd*Inputs!$E$8*(1-$B4151)+fee_fx*Inputs!$D$8-cost_acc-cost_wd*Inputs!$E$8*(1-$B4151)-cost_fx*Inputs!$D$8)</f>
        <v>124900.996490482</v>
      </c>
      <c r="N4151" s="0" t="n">
        <f aca="false">K4151+L4151+I4151-fixed</f>
        <v>21823.858426976</v>
      </c>
      <c r="O4151" s="0" t="n">
        <f aca="false">K4151+L4151+M4151-fixed</f>
        <v>-41345.6863813533</v>
      </c>
      <c r="P4151" s="0" t="n">
        <f aca="false">12*Inputs!$B$6*(1-MIN(1,Inputs!$F$6*$D4151))*(ic*Inputs!$C$6+flat_fee-cost_acc-cost_wd*Inputs!$E$6*$E4151-cost_fx*Inputs!$D$6)+12*Inputs!$B$7*(1-MIN(1,Inputs!$F$7*$D4151))*(ic*Inputs!$C$7+flat_fee-cost_acc-cost_wd*Inputs!$E$7*$E4151-cost_fx*Inputs!$D$7)+12*Inputs!$B$8*(1-MIN(1,Inputs!$F$8*$D4151))*(ic*Inputs!$C$8+flat_fee-cost_acc-cost_wd*Inputs!$E$8*$E4151-cost_fx*Inputs!$D$8)-fixed</f>
        <v>50731.1541384801</v>
      </c>
    </row>
    <row r="4152" customFormat="false" ht="15" hidden="false" customHeight="false" outlineLevel="0" collapsed="false">
      <c r="A4152" s="0" t="n">
        <v>4087</v>
      </c>
      <c r="B4152" s="0" t="n">
        <v>0.237333</v>
      </c>
      <c r="C4152" s="0" t="n">
        <v>1.159714</v>
      </c>
      <c r="D4152" s="0" t="n">
        <v>1.4827</v>
      </c>
      <c r="E4152" s="0" t="n">
        <v>1.219799</v>
      </c>
      <c r="F4152" s="0" t="n">
        <v>0.061357</v>
      </c>
      <c r="G4152" s="0" t="n">
        <f aca="false">12*Inputs!$B$6*(MIN(1,$H$50*$C4152)*(ic*Inputs!$C$6+pS+fee_fx*Inputs!$D$6-cost_acc-cost_wd*Inputs!$E$6*$E4152-cost_fx*Inputs!$D$6-$F4152)+(1-MIN(1,$H$50*$C4152))*(1-MIN(1,Inputs!$G$6*$D4152)*churn_nonbuyers)*(ic*Inputs!$C$6+fee_wd*Inputs!$E$6*(1-$B4152)+fee_fx*Inputs!$D$6-cost_acc-cost_wd*Inputs!$E$6*(1-$B4152)-cost_fx*Inputs!$D$6))</f>
        <v>218354.253762686</v>
      </c>
      <c r="H4152" s="0" t="n">
        <f aca="false">12*Inputs!$B$7*(MIN(1,$H$51*$C4152)*(ic*Inputs!$C$7+pE+fee_fx*Inputs!$D$7-cost_acc-cost_wd*Inputs!$E$7*$E4152-cost_fx*Inputs!$D$7-$F4152)+(1-MIN(1,$H$51*$C4152))*(1-MIN(1,Inputs!$G$7*$D4152)*churn_nonbuyers)*(ic*Inputs!$C$7+fee_wd*Inputs!$E$7*(1-$B4152)+fee_fx*Inputs!$D$7-cost_acc-cost_wd*Inputs!$E$7*(1-$B4152)-cost_fx*Inputs!$D$7))</f>
        <v>408745.673109875</v>
      </c>
      <c r="I4152" s="0" t="n">
        <f aca="false">12*Inputs!$B$8*(MIN(1,$H$52*$C4152)*(ic*Inputs!$C$8+pT-cost_acc-cost_wd*Inputs!$E$8-cost_fx*Inputs!$D$8-cost_ins)+(1-MIN(1,$H$52*$C4152))*(1-MIN(1,Inputs!$G$8*$D4152)*churn_nonbuyers)*(ic*Inputs!$C$8+fee_wd*Inputs!$E$8*(1-$B4152)+fee_fx*Inputs!$D$8-cost_acc-cost_wd*Inputs!$E$8*(1-$B4152)-cost_fx*Inputs!$D$8))</f>
        <v>167165.814816</v>
      </c>
      <c r="J4152" s="0" t="n">
        <f aca="false">G4152+H4152+I4152-fixed</f>
        <v>94265.7416885613</v>
      </c>
      <c r="K4152" s="0" t="n">
        <f aca="false">12*Inputs!$B$6*(1-MIN(1,Inputs!$G$6*$D4152)*churn_nonbuyers)*(ic*Inputs!$C$6+fee_wd*Inputs!$E$6*(1-$B4152)+fee_fx*Inputs!$D$6-cost_acc-cost_wd*Inputs!$E$6*(1-$B4152)-cost_fx*Inputs!$D$6)</f>
        <v>155012.06620152</v>
      </c>
      <c r="L4152" s="0" t="n">
        <f aca="false">12*Inputs!$B$7*(1-MIN(1,Inputs!$G$7*$D4152)*churn_nonbuyers)*(ic*Inputs!$C$7+fee_wd*Inputs!$E$7*(1-$B4152)+fee_fx*Inputs!$D$7-cost_acc-cost_wd*Inputs!$E$7*(1-$B4152)-cost_fx*Inputs!$D$7)</f>
        <v>352609.489320912</v>
      </c>
      <c r="M4152" s="0" t="n">
        <f aca="false">12*Inputs!$B$8*(1-MIN(1,Inputs!$G$8*$D4152)*churn_nonbuyers)*(ic*Inputs!$C$8+fee_wd*Inputs!$E$8*(1-$B4152)+fee_fx*Inputs!$D$8-cost_acc-cost_wd*Inputs!$E$8*(1-$B4152)-cost_fx*Inputs!$D$8)</f>
        <v>0</v>
      </c>
      <c r="N4152" s="0" t="n">
        <f aca="false">K4152+L4152+I4152-fixed</f>
        <v>-25212.629661568</v>
      </c>
      <c r="O4152" s="0" t="n">
        <f aca="false">K4152+L4152+M4152-fixed</f>
        <v>-192378.444477568</v>
      </c>
      <c r="P4152" s="0" t="n">
        <f aca="false">12*Inputs!$B$6*(1-MIN(1,Inputs!$F$6*$D4152))*(ic*Inputs!$C$6+flat_fee-cost_acc-cost_wd*Inputs!$E$6*$E4152-cost_fx*Inputs!$D$6)+12*Inputs!$B$7*(1-MIN(1,Inputs!$F$7*$D4152))*(ic*Inputs!$C$7+flat_fee-cost_acc-cost_wd*Inputs!$E$7*$E4152-cost_fx*Inputs!$D$7)+12*Inputs!$B$8*(1-MIN(1,Inputs!$F$8*$D4152))*(ic*Inputs!$C$8+flat_fee-cost_acc-cost_wd*Inputs!$E$8*$E4152-cost_fx*Inputs!$D$8)-fixed</f>
        <v>-271225.939048</v>
      </c>
    </row>
    <row r="4153" customFormat="false" ht="15" hidden="false" customHeight="false" outlineLevel="0" collapsed="false">
      <c r="A4153" s="0" t="n">
        <v>4088</v>
      </c>
      <c r="B4153" s="0" t="n">
        <v>0.590195</v>
      </c>
      <c r="C4153" s="0" t="n">
        <v>1.128224</v>
      </c>
      <c r="D4153" s="0" t="n">
        <v>1.219989</v>
      </c>
      <c r="E4153" s="0" t="n">
        <v>1.2187</v>
      </c>
      <c r="F4153" s="0" t="n">
        <v>0.150073</v>
      </c>
      <c r="G4153" s="0" t="n">
        <f aca="false">12*Inputs!$B$6*(MIN(1,$H$50*$C4153)*(ic*Inputs!$C$6+pS+fee_fx*Inputs!$D$6-cost_acc-cost_wd*Inputs!$E$6*$E4153-cost_fx*Inputs!$D$6-$F4153)+(1-MIN(1,$H$50*$C4153))*(1-MIN(1,Inputs!$G$6*$D4153)*churn_nonbuyers)*(ic*Inputs!$C$6+fee_wd*Inputs!$E$6*(1-$B4153)+fee_fx*Inputs!$D$6-cost_acc-cost_wd*Inputs!$E$6*(1-$B4153)-cost_fx*Inputs!$D$6))</f>
        <v>172951.303281386</v>
      </c>
      <c r="H4153" s="0" t="n">
        <f aca="false">12*Inputs!$B$7*(MIN(1,$H$51*$C4153)*(ic*Inputs!$C$7+pE+fee_fx*Inputs!$D$7-cost_acc-cost_wd*Inputs!$E$7*$E4153-cost_fx*Inputs!$D$7-$F4153)+(1-MIN(1,$H$51*$C4153))*(1-MIN(1,Inputs!$G$7*$D4153)*churn_nonbuyers)*(ic*Inputs!$C$7+fee_wd*Inputs!$E$7*(1-$B4153)+fee_fx*Inputs!$D$7-cost_acc-cost_wd*Inputs!$E$7*(1-$B4153)-cost_fx*Inputs!$D$7))</f>
        <v>376334.127527344</v>
      </c>
      <c r="I4153" s="0" t="n">
        <f aca="false">12*Inputs!$B$8*(MIN(1,$H$52*$C4153)*(ic*Inputs!$C$8+pT-cost_acc-cost_wd*Inputs!$E$8-cost_fx*Inputs!$D$8-cost_ins)+(1-MIN(1,$H$52*$C4153))*(1-MIN(1,Inputs!$G$8*$D4153)*churn_nonbuyers)*(ic*Inputs!$C$8+fee_wd*Inputs!$E$8*(1-$B4153)+fee_fx*Inputs!$D$8-cost_acc-cost_wd*Inputs!$E$8*(1-$B4153)-cost_fx*Inputs!$D$8))</f>
        <v>171776.632270633</v>
      </c>
      <c r="J4153" s="0" t="n">
        <f aca="false">G4153+H4153+I4153-fixed</f>
        <v>21062.0630793625</v>
      </c>
      <c r="K4153" s="0" t="n">
        <f aca="false">12*Inputs!$B$6*(1-MIN(1,Inputs!$G$6*$D4153)*churn_nonbuyers)*(ic*Inputs!$C$6+fee_wd*Inputs!$E$6*(1-$B4153)+fee_fx*Inputs!$D$6-cost_acc-cost_wd*Inputs!$E$6*(1-$B4153)-cost_fx*Inputs!$D$6)</f>
        <v>109498.657016556</v>
      </c>
      <c r="L4153" s="0" t="n">
        <f aca="false">12*Inputs!$B$7*(1-MIN(1,Inputs!$G$7*$D4153)*churn_nonbuyers)*(ic*Inputs!$C$7+fee_wd*Inputs!$E$7*(1-$B4153)+fee_fx*Inputs!$D$7-cost_acc-cost_wd*Inputs!$E$7*(1-$B4153)-cost_fx*Inputs!$D$7)</f>
        <v>306565.468737934</v>
      </c>
      <c r="M4153" s="0" t="n">
        <f aca="false">12*Inputs!$B$8*(1-MIN(1,Inputs!$G$8*$D4153)*churn_nonbuyers)*(ic*Inputs!$C$8+fee_wd*Inputs!$E$8*(1-$B4153)+fee_fx*Inputs!$D$8-cost_acc-cost_wd*Inputs!$E$8*(1-$B4153)-cost_fx*Inputs!$D$8)</f>
        <v>43520.608583928</v>
      </c>
      <c r="N4153" s="0" t="n">
        <f aca="false">K4153+L4153+I4153-fixed</f>
        <v>-112159.241974878</v>
      </c>
      <c r="O4153" s="0" t="n">
        <f aca="false">K4153+L4153+M4153-fixed</f>
        <v>-240415.265661582</v>
      </c>
      <c r="P4153" s="0" t="n">
        <f aca="false">12*Inputs!$B$6*(1-MIN(1,Inputs!$F$6*$D4153))*(ic*Inputs!$C$6+flat_fee-cost_acc-cost_wd*Inputs!$E$6*$E4153-cost_fx*Inputs!$D$6)+12*Inputs!$B$7*(1-MIN(1,Inputs!$F$7*$D4153))*(ic*Inputs!$C$7+flat_fee-cost_acc-cost_wd*Inputs!$E$7*$E4153-cost_fx*Inputs!$D$7)+12*Inputs!$B$8*(1-MIN(1,Inputs!$F$8*$D4153))*(ic*Inputs!$C$8+flat_fee-cost_acc-cost_wd*Inputs!$E$8*$E4153-cost_fx*Inputs!$D$8)-fixed</f>
        <v>-136517.57416</v>
      </c>
    </row>
    <row r="4154" customFormat="false" ht="15" hidden="false" customHeight="false" outlineLevel="0" collapsed="false">
      <c r="A4154" s="0" t="n">
        <v>4089</v>
      </c>
      <c r="B4154" s="0" t="n">
        <v>0.227212</v>
      </c>
      <c r="C4154" s="0" t="n">
        <v>0.711697</v>
      </c>
      <c r="D4154" s="0" t="n">
        <v>0.993732</v>
      </c>
      <c r="E4154" s="0" t="n">
        <v>1.056377</v>
      </c>
      <c r="F4154" s="0" t="n">
        <v>0.209416</v>
      </c>
      <c r="G4154" s="0" t="n">
        <f aca="false">12*Inputs!$B$6*(MIN(1,$H$50*$C4154)*(ic*Inputs!$C$6+pS+fee_fx*Inputs!$D$6-cost_acc-cost_wd*Inputs!$E$6*$E4154-cost_fx*Inputs!$D$6-$F4154)+(1-MIN(1,$H$50*$C4154))*(1-MIN(1,Inputs!$G$6*$D4154)*churn_nonbuyers)*(ic*Inputs!$C$6+fee_wd*Inputs!$E$6*(1-$B4154)+fee_fx*Inputs!$D$6-cost_acc-cost_wd*Inputs!$E$6*(1-$B4154)-cost_fx*Inputs!$D$6))</f>
        <v>199302.368185606</v>
      </c>
      <c r="H4154" s="0" t="n">
        <f aca="false">12*Inputs!$B$7*(MIN(1,$H$51*$C4154)*(ic*Inputs!$C$7+pE+fee_fx*Inputs!$D$7-cost_acc-cost_wd*Inputs!$E$7*$E4154-cost_fx*Inputs!$D$7-$F4154)+(1-MIN(1,$H$51*$C4154))*(1-MIN(1,Inputs!$G$7*$D4154)*churn_nonbuyers)*(ic*Inputs!$C$7+fee_wd*Inputs!$E$7*(1-$B4154)+fee_fx*Inputs!$D$7-cost_acc-cost_wd*Inputs!$E$7*(1-$B4154)-cost_fx*Inputs!$D$7))</f>
        <v>399272.033039261</v>
      </c>
      <c r="I4154" s="0" t="n">
        <f aca="false">12*Inputs!$B$8*(MIN(1,$H$52*$C4154)*(ic*Inputs!$C$8+pT-cost_acc-cost_wd*Inputs!$E$8-cost_fx*Inputs!$D$8-cost_ins)+(1-MIN(1,$H$52*$C4154))*(1-MIN(1,Inputs!$G$8*$D4154)*churn_nonbuyers)*(ic*Inputs!$C$8+fee_wd*Inputs!$E$8*(1-$B4154)+fee_fx*Inputs!$D$8-cost_acc-cost_wd*Inputs!$E$8*(1-$B4154)-cost_fx*Inputs!$D$8))</f>
        <v>150777.076645451</v>
      </c>
      <c r="J4154" s="0" t="n">
        <f aca="false">G4154+H4154+I4154-fixed</f>
        <v>49351.4778703175</v>
      </c>
      <c r="K4154" s="0" t="n">
        <f aca="false">12*Inputs!$B$6*(1-MIN(1,Inputs!$G$6*$D4154)*churn_nonbuyers)*(ic*Inputs!$C$6+fee_wd*Inputs!$E$6*(1-$B4154)+fee_fx*Inputs!$D$6-cost_acc-cost_wd*Inputs!$E$6*(1-$B4154)-cost_fx*Inputs!$D$6)</f>
        <v>160490.325853325</v>
      </c>
      <c r="L4154" s="0" t="n">
        <f aca="false">12*Inputs!$B$7*(1-MIN(1,Inputs!$G$7*$D4154)*churn_nonbuyers)*(ic*Inputs!$C$7+fee_wd*Inputs!$E$7*(1-$B4154)+fee_fx*Inputs!$D$7-cost_acc-cost_wd*Inputs!$E$7*(1-$B4154)-cost_fx*Inputs!$D$7)</f>
        <v>359436.693175995</v>
      </c>
      <c r="M4154" s="0" t="n">
        <f aca="false">12*Inputs!$B$8*(1-MIN(1,Inputs!$G$8*$D4154)*churn_nonbuyers)*(ic*Inputs!$C$8+fee_wd*Inputs!$E$8*(1-$B4154)+fee_fx*Inputs!$D$8-cost_acc-cost_wd*Inputs!$E$8*(1-$B4154)-cost_fx*Inputs!$D$8)</f>
        <v>96032.4079021824</v>
      </c>
      <c r="N4154" s="0" t="n">
        <f aca="false">K4154+L4154+I4154-fixed</f>
        <v>-29295.9043252296</v>
      </c>
      <c r="O4154" s="0" t="n">
        <f aca="false">K4154+L4154+M4154-fixed</f>
        <v>-84040.5730684979</v>
      </c>
      <c r="P4154" s="0" t="n">
        <f aca="false">12*Inputs!$B$6*(1-MIN(1,Inputs!$F$6*$D4154))*(ic*Inputs!$C$6+flat_fee-cost_acc-cost_wd*Inputs!$E$6*$E4154-cost_fx*Inputs!$D$6)+12*Inputs!$B$7*(1-MIN(1,Inputs!$F$7*$D4154))*(ic*Inputs!$C$7+flat_fee-cost_acc-cost_wd*Inputs!$E$7*$E4154-cost_fx*Inputs!$D$7)+12*Inputs!$B$8*(1-MIN(1,Inputs!$F$8*$D4154))*(ic*Inputs!$C$8+flat_fee-cost_acc-cost_wd*Inputs!$E$8*$E4154-cost_fx*Inputs!$D$8)-fixed</f>
        <v>49567.0276553602</v>
      </c>
    </row>
    <row r="4155" customFormat="false" ht="15" hidden="false" customHeight="false" outlineLevel="0" collapsed="false">
      <c r="A4155" s="0" t="n">
        <v>4090</v>
      </c>
      <c r="B4155" s="0" t="n">
        <v>0.139889</v>
      </c>
      <c r="C4155" s="0" t="n">
        <v>0.922227</v>
      </c>
      <c r="D4155" s="0" t="n">
        <v>0.650452</v>
      </c>
      <c r="E4155" s="0" t="n">
        <v>1.109451</v>
      </c>
      <c r="F4155" s="0" t="n">
        <v>0.124478</v>
      </c>
      <c r="G4155" s="0" t="n">
        <f aca="false">12*Inputs!$B$6*(MIN(1,$H$50*$C4155)*(ic*Inputs!$C$6+pS+fee_fx*Inputs!$D$6-cost_acc-cost_wd*Inputs!$E$6*$E4155-cost_fx*Inputs!$D$6-$F4155)+(1-MIN(1,$H$50*$C4155))*(1-MIN(1,Inputs!$G$6*$D4155)*churn_nonbuyers)*(ic*Inputs!$C$6+fee_wd*Inputs!$E$6*(1-$B4155)+fee_fx*Inputs!$D$6-cost_acc-cost_wd*Inputs!$E$6*(1-$B4155)-cost_fx*Inputs!$D$6))</f>
        <v>225413.392943957</v>
      </c>
      <c r="H4155" s="0" t="n">
        <f aca="false">12*Inputs!$B$7*(MIN(1,$H$51*$C4155)*(ic*Inputs!$C$7+pE+fee_fx*Inputs!$D$7-cost_acc-cost_wd*Inputs!$E$7*$E4155-cost_fx*Inputs!$D$7-$F4155)+(1-MIN(1,$H$51*$C4155))*(1-MIN(1,Inputs!$G$7*$D4155)*churn_nonbuyers)*(ic*Inputs!$C$7+fee_wd*Inputs!$E$7*(1-$B4155)+fee_fx*Inputs!$D$7-cost_acc-cost_wd*Inputs!$E$7*(1-$B4155)-cost_fx*Inputs!$D$7))</f>
        <v>420118.152360627</v>
      </c>
      <c r="I4155" s="0" t="n">
        <f aca="false">12*Inputs!$B$8*(MIN(1,$H$52*$C4155)*(ic*Inputs!$C$8+pT-cost_acc-cost_wd*Inputs!$E$8-cost_fx*Inputs!$D$8-cost_ins)+(1-MIN(1,$H$52*$C4155))*(1-MIN(1,Inputs!$G$8*$D4155)*churn_nonbuyers)*(ic*Inputs!$C$8+fee_wd*Inputs!$E$8*(1-$B4155)+fee_fx*Inputs!$D$8-cost_acc-cost_wd*Inputs!$E$8*(1-$B4155)-cost_fx*Inputs!$D$8))</f>
        <v>194651.380048499</v>
      </c>
      <c r="J4155" s="0" t="n">
        <f aca="false">G4155+H4155+I4155-fixed</f>
        <v>140182.925353082</v>
      </c>
      <c r="K4155" s="0" t="n">
        <f aca="false">12*Inputs!$B$6*(1-MIN(1,Inputs!$G$6*$D4155)*churn_nonbuyers)*(ic*Inputs!$C$6+fee_wd*Inputs!$E$6*(1-$B4155)+fee_fx*Inputs!$D$6-cost_acc-cost_wd*Inputs!$E$6*(1-$B4155)-cost_fx*Inputs!$D$6)</f>
        <v>175554.563614762</v>
      </c>
      <c r="L4155" s="0" t="n">
        <f aca="false">12*Inputs!$B$7*(1-MIN(1,Inputs!$G$7*$D4155)*churn_nonbuyers)*(ic*Inputs!$C$7+fee_wd*Inputs!$E$7*(1-$B4155)+fee_fx*Inputs!$D$7-cost_acc-cost_wd*Inputs!$E$7*(1-$B4155)-cost_fx*Inputs!$D$7)</f>
        <v>375581.198072857</v>
      </c>
      <c r="M4155" s="0" t="n">
        <f aca="false">12*Inputs!$B$8*(1-MIN(1,Inputs!$G$8*$D4155)*churn_nonbuyers)*(ic*Inputs!$C$8+fee_wd*Inputs!$E$8*(1-$B4155)+fee_fx*Inputs!$D$8-cost_acc-cost_wd*Inputs!$E$8*(1-$B4155)-cost_fx*Inputs!$D$8)</f>
        <v>174127.355322221</v>
      </c>
      <c r="N4155" s="0" t="n">
        <f aca="false">K4155+L4155+I4155-fixed</f>
        <v>45787.1417361174</v>
      </c>
      <c r="O4155" s="0" t="n">
        <f aca="false">K4155+L4155+M4155-fixed</f>
        <v>25263.1170098395</v>
      </c>
      <c r="P4155" s="0" t="n">
        <f aca="false">12*Inputs!$B$6*(1-MIN(1,Inputs!$F$6*$D4155))*(ic*Inputs!$C$6+flat_fee-cost_acc-cost_wd*Inputs!$E$6*$E4155-cost_fx*Inputs!$D$6)+12*Inputs!$B$7*(1-MIN(1,Inputs!$F$7*$D4155))*(ic*Inputs!$C$7+flat_fee-cost_acc-cost_wd*Inputs!$E$7*$E4155-cost_fx*Inputs!$D$7)+12*Inputs!$B$8*(1-MIN(1,Inputs!$F$8*$D4155))*(ic*Inputs!$C$8+flat_fee-cost_acc-cost_wd*Inputs!$E$8*$E4155-cost_fx*Inputs!$D$8)-fixed</f>
        <v>211127.06178848</v>
      </c>
    </row>
    <row r="4156" customFormat="false" ht="15" hidden="false" customHeight="false" outlineLevel="0" collapsed="false">
      <c r="A4156" s="0" t="n">
        <v>4091</v>
      </c>
      <c r="B4156" s="0" t="n">
        <v>0.219388</v>
      </c>
      <c r="C4156" s="0" t="n">
        <v>0.995987</v>
      </c>
      <c r="D4156" s="0" t="n">
        <v>1.599358</v>
      </c>
      <c r="E4156" s="0" t="n">
        <v>1.122483</v>
      </c>
      <c r="F4156" s="0" t="n">
        <v>0.410301</v>
      </c>
      <c r="G4156" s="0" t="n">
        <f aca="false">12*Inputs!$B$6*(MIN(1,$H$50*$C4156)*(ic*Inputs!$C$6+pS+fee_fx*Inputs!$D$6-cost_acc-cost_wd*Inputs!$E$6*$E4156-cost_fx*Inputs!$D$6-$F4156)+(1-MIN(1,$H$50*$C4156))*(1-MIN(1,Inputs!$G$6*$D4156)*churn_nonbuyers)*(ic*Inputs!$C$6+fee_wd*Inputs!$E$6*(1-$B4156)+fee_fx*Inputs!$D$6-cost_acc-cost_wd*Inputs!$E$6*(1-$B4156)-cost_fx*Inputs!$D$6))</f>
        <v>204926.686751999</v>
      </c>
      <c r="H4156" s="0" t="n">
        <f aca="false">12*Inputs!$B$7*(MIN(1,$H$51*$C4156)*(ic*Inputs!$C$7+pE+fee_fx*Inputs!$D$7-cost_acc-cost_wd*Inputs!$E$7*$E4156-cost_fx*Inputs!$D$7-$F4156)+(1-MIN(1,$H$51*$C4156))*(1-MIN(1,Inputs!$G$7*$D4156)*churn_nonbuyers)*(ic*Inputs!$C$7+fee_wd*Inputs!$E$7*(1-$B4156)+fee_fx*Inputs!$D$7-cost_acc-cost_wd*Inputs!$E$7*(1-$B4156)-cost_fx*Inputs!$D$7))</f>
        <v>392670.772643997</v>
      </c>
      <c r="I4156" s="0" t="n">
        <f aca="false">12*Inputs!$B$8*(MIN(1,$H$52*$C4156)*(ic*Inputs!$C$8+pT-cost_acc-cost_wd*Inputs!$E$8-cost_fx*Inputs!$D$8-cost_ins)+(1-MIN(1,$H$52*$C4156))*(1-MIN(1,Inputs!$G$8*$D4156)*churn_nonbuyers)*(ic*Inputs!$C$8+fee_wd*Inputs!$E$8*(1-$B4156)+fee_fx*Inputs!$D$8-cost_acc-cost_wd*Inputs!$E$8*(1-$B4156)-cost_fx*Inputs!$D$8))</f>
        <v>143565.550128</v>
      </c>
      <c r="J4156" s="0" t="n">
        <f aca="false">G4156+H4156+I4156-fixed</f>
        <v>41163.0095239956</v>
      </c>
      <c r="K4156" s="0" t="n">
        <f aca="false">12*Inputs!$B$6*(1-MIN(1,Inputs!$G$6*$D4156)*churn_nonbuyers)*(ic*Inputs!$C$6+fee_wd*Inputs!$E$6*(1-$B4156)+fee_fx*Inputs!$D$6-cost_acc-cost_wd*Inputs!$E$6*(1-$B4156)-cost_fx*Inputs!$D$6)</f>
        <v>156412.935020909</v>
      </c>
      <c r="L4156" s="0" t="n">
        <f aca="false">12*Inputs!$B$7*(1-MIN(1,Inputs!$G$7*$D4156)*churn_nonbuyers)*(ic*Inputs!$C$7+fee_wd*Inputs!$E$7*(1-$B4156)+fee_fx*Inputs!$D$7-cost_acc-cost_wd*Inputs!$E$7*(1-$B4156)-cost_fx*Inputs!$D$7)</f>
        <v>353778.095028545</v>
      </c>
      <c r="M4156" s="0" t="n">
        <f aca="false">12*Inputs!$B$8*(1-MIN(1,Inputs!$G$8*$D4156)*churn_nonbuyers)*(ic*Inputs!$C$8+fee_wd*Inputs!$E$8*(1-$B4156)+fee_fx*Inputs!$D$8-cost_acc-cost_wd*Inputs!$E$8*(1-$B4156)-cost_fx*Inputs!$D$8)</f>
        <v>0</v>
      </c>
      <c r="N4156" s="0" t="n">
        <f aca="false">K4156+L4156+I4156-fixed</f>
        <v>-46243.419822546</v>
      </c>
      <c r="O4156" s="0" t="n">
        <f aca="false">K4156+L4156+M4156-fixed</f>
        <v>-189808.969950546</v>
      </c>
      <c r="P4156" s="0" t="n">
        <f aca="false">12*Inputs!$B$6*(1-MIN(1,Inputs!$F$6*$D4156))*(ic*Inputs!$C$6+flat_fee-cost_acc-cost_wd*Inputs!$E$6*$E4156-cost_fx*Inputs!$D$6)+12*Inputs!$B$7*(1-MIN(1,Inputs!$F$7*$D4156))*(ic*Inputs!$C$7+flat_fee-cost_acc-cost_wd*Inputs!$E$7*$E4156-cost_fx*Inputs!$D$7)+12*Inputs!$B$8*(1-MIN(1,Inputs!$F$8*$D4156))*(ic*Inputs!$C$8+flat_fee-cost_acc-cost_wd*Inputs!$E$8*$E4156-cost_fx*Inputs!$D$8)-fixed</f>
        <v>-302816.73440464</v>
      </c>
    </row>
    <row r="4157" customFormat="false" ht="15" hidden="false" customHeight="false" outlineLevel="0" collapsed="false">
      <c r="A4157" s="0" t="n">
        <v>4092</v>
      </c>
      <c r="B4157" s="0" t="n">
        <v>0.423327</v>
      </c>
      <c r="C4157" s="0" t="n">
        <v>1.046339</v>
      </c>
      <c r="D4157" s="0" t="n">
        <v>1.304887</v>
      </c>
      <c r="E4157" s="0" t="n">
        <v>1.257604</v>
      </c>
      <c r="F4157" s="0" t="n">
        <v>0.321748</v>
      </c>
      <c r="G4157" s="0" t="n">
        <f aca="false">12*Inputs!$B$6*(MIN(1,$H$50*$C4157)*(ic*Inputs!$C$6+pS+fee_fx*Inputs!$D$6-cost_acc-cost_wd*Inputs!$E$6*$E4157-cost_fx*Inputs!$D$6-$F4157)+(1-MIN(1,$H$50*$C4157))*(1-MIN(1,Inputs!$G$6*$D4157)*churn_nonbuyers)*(ic*Inputs!$C$6+fee_wd*Inputs!$E$6*(1-$B4157)+fee_fx*Inputs!$D$6-cost_acc-cost_wd*Inputs!$E$6*(1-$B4157)-cost_fx*Inputs!$D$6))</f>
        <v>183396.929750949</v>
      </c>
      <c r="H4157" s="0" t="n">
        <f aca="false">12*Inputs!$B$7*(MIN(1,$H$51*$C4157)*(ic*Inputs!$C$7+pE+fee_fx*Inputs!$D$7-cost_acc-cost_wd*Inputs!$E$7*$E4157-cost_fx*Inputs!$D$7-$F4157)+(1-MIN(1,$H$51*$C4157))*(1-MIN(1,Inputs!$G$7*$D4157)*churn_nonbuyers)*(ic*Inputs!$C$7+fee_wd*Inputs!$E$7*(1-$B4157)+fee_fx*Inputs!$D$7-cost_acc-cost_wd*Inputs!$E$7*(1-$B4157)-cost_fx*Inputs!$D$7))</f>
        <v>369188.077773875</v>
      </c>
      <c r="I4157" s="0" t="n">
        <f aca="false">12*Inputs!$B$8*(MIN(1,$H$52*$C4157)*(ic*Inputs!$C$8+pT-cost_acc-cost_wd*Inputs!$E$8-cost_fx*Inputs!$D$8-cost_ins)+(1-MIN(1,$H$52*$C4157))*(1-MIN(1,Inputs!$G$8*$D4157)*churn_nonbuyers)*(ic*Inputs!$C$8+fee_wd*Inputs!$E$8*(1-$B4157)+fee_fx*Inputs!$D$8-cost_acc-cost_wd*Inputs!$E$8*(1-$B4157)-cost_fx*Inputs!$D$8))</f>
        <v>157913.942439712</v>
      </c>
      <c r="J4157" s="0" t="n">
        <f aca="false">G4157+H4157+I4157-fixed</f>
        <v>10498.9499645357</v>
      </c>
      <c r="K4157" s="0" t="n">
        <f aca="false">12*Inputs!$B$6*(1-MIN(1,Inputs!$G$6*$D4157)*churn_nonbuyers)*(ic*Inputs!$C$6+fee_wd*Inputs!$E$6*(1-$B4157)+fee_fx*Inputs!$D$6-cost_acc-cost_wd*Inputs!$E$6*(1-$B4157)-cost_fx*Inputs!$D$6)</f>
        <v>131464.887113153</v>
      </c>
      <c r="L4157" s="0" t="n">
        <f aca="false">12*Inputs!$B$7*(1-MIN(1,Inputs!$G$7*$D4157)*churn_nonbuyers)*(ic*Inputs!$C$7+fee_wd*Inputs!$E$7*(1-$B4157)+fee_fx*Inputs!$D$7-cost_acc-cost_wd*Inputs!$E$7*(1-$B4157)-cost_fx*Inputs!$D$7)</f>
        <v>328843.340491892</v>
      </c>
      <c r="M4157" s="0" t="n">
        <f aca="false">12*Inputs!$B$8*(1-MIN(1,Inputs!$G$8*$D4157)*churn_nonbuyers)*(ic*Inputs!$C$8+fee_wd*Inputs!$E$8*(1-$B4157)+fee_fx*Inputs!$D$8-cost_acc-cost_wd*Inputs!$E$8*(1-$B4157)-cost_fx*Inputs!$D$8)</f>
        <v>26500.1572480464</v>
      </c>
      <c r="N4157" s="0" t="n">
        <f aca="false">K4157+L4157+I4157-fixed</f>
        <v>-81777.8299552436</v>
      </c>
      <c r="O4157" s="0" t="n">
        <f aca="false">K4157+L4157+M4157-fixed</f>
        <v>-213191.615146909</v>
      </c>
      <c r="P4157" s="0" t="n">
        <f aca="false">12*Inputs!$B$6*(1-MIN(1,Inputs!$F$6*$D4157))*(ic*Inputs!$C$6+flat_fee-cost_acc-cost_wd*Inputs!$E$6*$E4157-cost_fx*Inputs!$D$6)+12*Inputs!$B$7*(1-MIN(1,Inputs!$F$7*$D4157))*(ic*Inputs!$C$7+flat_fee-cost_acc-cost_wd*Inputs!$E$7*$E4157-cost_fx*Inputs!$D$7)+12*Inputs!$B$8*(1-MIN(1,Inputs!$F$8*$D4157))*(ic*Inputs!$C$8+flat_fee-cost_acc-cost_wd*Inputs!$E$8*$E4157-cost_fx*Inputs!$D$8)-fixed</f>
        <v>-193897.61755648</v>
      </c>
    </row>
    <row r="4158" customFormat="false" ht="15" hidden="false" customHeight="false" outlineLevel="0" collapsed="false">
      <c r="A4158" s="0" t="n">
        <v>4093</v>
      </c>
      <c r="B4158" s="0" t="n">
        <v>0.321618</v>
      </c>
      <c r="C4158" s="0" t="n">
        <v>0.724801</v>
      </c>
      <c r="D4158" s="0" t="n">
        <v>1.379012</v>
      </c>
      <c r="E4158" s="0" t="n">
        <v>1.104657</v>
      </c>
      <c r="F4158" s="0" t="n">
        <v>0.413514</v>
      </c>
      <c r="G4158" s="0" t="n">
        <f aca="false">12*Inputs!$B$6*(MIN(1,$H$50*$C4158)*(ic*Inputs!$C$6+pS+fee_fx*Inputs!$D$6-cost_acc-cost_wd*Inputs!$E$6*$E4158-cost_fx*Inputs!$D$6-$F4158)+(1-MIN(1,$H$50*$C4158))*(1-MIN(1,Inputs!$G$6*$D4158)*churn_nonbuyers)*(ic*Inputs!$C$6+fee_wd*Inputs!$E$6*(1-$B4158)+fee_fx*Inputs!$D$6-cost_acc-cost_wd*Inputs!$E$6*(1-$B4158)-cost_fx*Inputs!$D$6))</f>
        <v>180814.525938404</v>
      </c>
      <c r="H4158" s="0" t="n">
        <f aca="false">12*Inputs!$B$7*(MIN(1,$H$51*$C4158)*(ic*Inputs!$C$7+pE+fee_fx*Inputs!$D$7-cost_acc-cost_wd*Inputs!$E$7*$E4158-cost_fx*Inputs!$D$7-$F4158)+(1-MIN(1,$H$51*$C4158))*(1-MIN(1,Inputs!$G$7*$D4158)*churn_nonbuyers)*(ic*Inputs!$C$7+fee_wd*Inputs!$E$7*(1-$B4158)+fee_fx*Inputs!$D$7-cost_acc-cost_wd*Inputs!$E$7*(1-$B4158)-cost_fx*Inputs!$D$7))</f>
        <v>375158.981715601</v>
      </c>
      <c r="I4158" s="0" t="n">
        <f aca="false">12*Inputs!$B$8*(MIN(1,$H$52*$C4158)*(ic*Inputs!$C$8+pT-cost_acc-cost_wd*Inputs!$E$8-cost_fx*Inputs!$D$8-cost_ins)+(1-MIN(1,$H$52*$C4158))*(1-MIN(1,Inputs!$G$8*$D4158)*churn_nonbuyers)*(ic*Inputs!$C$8+fee_wd*Inputs!$E$8*(1-$B4158)+fee_fx*Inputs!$D$8-cost_acc-cost_wd*Inputs!$E$8*(1-$B4158)-cost_fx*Inputs!$D$8))</f>
        <v>109790.200212362</v>
      </c>
      <c r="J4158" s="0" t="n">
        <f aca="false">G4158+H4158+I4158-fixed</f>
        <v>-34236.2921336333</v>
      </c>
      <c r="K4158" s="0" t="n">
        <f aca="false">12*Inputs!$B$6*(1-MIN(1,Inputs!$G$6*$D4158)*churn_nonbuyers)*(ic*Inputs!$C$6+fee_wd*Inputs!$E$6*(1-$B4158)+fee_fx*Inputs!$D$6-cost_acc-cost_wd*Inputs!$E$6*(1-$B4158)-cost_fx*Inputs!$D$6)</f>
        <v>144579.875626195</v>
      </c>
      <c r="L4158" s="0" t="n">
        <f aca="false">12*Inputs!$B$7*(1-MIN(1,Inputs!$G$7*$D4158)*churn_nonbuyers)*(ic*Inputs!$C$7+fee_wd*Inputs!$E$7*(1-$B4158)+fee_fx*Inputs!$D$7-cost_acc-cost_wd*Inputs!$E$7*(1-$B4158)-cost_fx*Inputs!$D$7)</f>
        <v>342122.463999717</v>
      </c>
      <c r="M4158" s="0" t="n">
        <f aca="false">12*Inputs!$B$8*(1-MIN(1,Inputs!$G$8*$D4158)*churn_nonbuyers)*(ic*Inputs!$C$8+fee_wd*Inputs!$E$8*(1-$B4158)+fee_fx*Inputs!$D$8-cost_acc-cost_wd*Inputs!$E$8*(1-$B4158)-cost_fx*Inputs!$D$8)</f>
        <v>10787.7809755776</v>
      </c>
      <c r="N4158" s="0" t="n">
        <f aca="false">K4158+L4158+I4158-fixed</f>
        <v>-103507.460161726</v>
      </c>
      <c r="O4158" s="0" t="n">
        <f aca="false">K4158+L4158+M4158-fixed</f>
        <v>-202509.87939851</v>
      </c>
      <c r="P4158" s="0" t="n">
        <f aca="false">12*Inputs!$B$6*(1-MIN(1,Inputs!$F$6*$D4158))*(ic*Inputs!$C$6+flat_fee-cost_acc-cost_wd*Inputs!$E$6*$E4158-cost_fx*Inputs!$D$6)+12*Inputs!$B$7*(1-MIN(1,Inputs!$F$7*$D4158))*(ic*Inputs!$C$7+flat_fee-cost_acc-cost_wd*Inputs!$E$7*$E4158-cost_fx*Inputs!$D$7)+12*Inputs!$B$8*(1-MIN(1,Inputs!$F$8*$D4158))*(ic*Inputs!$C$8+flat_fee-cost_acc-cost_wd*Inputs!$E$8*$E4158-cost_fx*Inputs!$D$8)-fixed</f>
        <v>-178955.40100384</v>
      </c>
    </row>
    <row r="4159" customFormat="false" ht="15" hidden="false" customHeight="false" outlineLevel="0" collapsed="false">
      <c r="A4159" s="0" t="n">
        <v>4094</v>
      </c>
      <c r="B4159" s="0" t="n">
        <v>0.198043</v>
      </c>
      <c r="C4159" s="0" t="n">
        <v>0.982773</v>
      </c>
      <c r="D4159" s="0" t="n">
        <v>1.543188</v>
      </c>
      <c r="E4159" s="0" t="n">
        <v>1.241276</v>
      </c>
      <c r="F4159" s="0" t="n">
        <v>0.329922</v>
      </c>
      <c r="G4159" s="0" t="n">
        <f aca="false">12*Inputs!$B$6*(MIN(1,$H$50*$C4159)*(ic*Inputs!$C$6+pS+fee_fx*Inputs!$D$6-cost_acc-cost_wd*Inputs!$E$6*$E4159-cost_fx*Inputs!$D$6-$F4159)+(1-MIN(1,$H$50*$C4159))*(1-MIN(1,Inputs!$G$6*$D4159)*churn_nonbuyers)*(ic*Inputs!$C$6+fee_wd*Inputs!$E$6*(1-$B4159)+fee_fx*Inputs!$D$6-cost_acc-cost_wd*Inputs!$E$6*(1-$B4159)-cost_fx*Inputs!$D$6))</f>
        <v>206466.664400415</v>
      </c>
      <c r="H4159" s="0" t="n">
        <f aca="false">12*Inputs!$B$7*(MIN(1,$H$51*$C4159)*(ic*Inputs!$C$7+pE+fee_fx*Inputs!$D$7-cost_acc-cost_wd*Inputs!$E$7*$E4159-cost_fx*Inputs!$D$7-$F4159)+(1-MIN(1,$H$51*$C4159))*(1-MIN(1,Inputs!$G$7*$D4159)*churn_nonbuyers)*(ic*Inputs!$C$7+fee_wd*Inputs!$E$7*(1-$B4159)+fee_fx*Inputs!$D$7-cost_acc-cost_wd*Inputs!$E$7*(1-$B4159)-cost_fx*Inputs!$D$7))</f>
        <v>385414.70539594</v>
      </c>
      <c r="I4159" s="0" t="n">
        <f aca="false">12*Inputs!$B$8*(MIN(1,$H$52*$C4159)*(ic*Inputs!$C$8+pT-cost_acc-cost_wd*Inputs!$E$8-cost_fx*Inputs!$D$8-cost_ins)+(1-MIN(1,$H$52*$C4159))*(1-MIN(1,Inputs!$G$8*$D4159)*churn_nonbuyers)*(ic*Inputs!$C$8+fee_wd*Inputs!$E$8*(1-$B4159)+fee_fx*Inputs!$D$8-cost_acc-cost_wd*Inputs!$E$8*(1-$B4159)-cost_fx*Inputs!$D$8))</f>
        <v>141660.831312</v>
      </c>
      <c r="J4159" s="0" t="n">
        <f aca="false">G4159+H4159+I4159-fixed</f>
        <v>33542.2011083553</v>
      </c>
      <c r="K4159" s="0" t="n">
        <f aca="false">12*Inputs!$B$6*(1-MIN(1,Inputs!$G$6*$D4159)*churn_nonbuyers)*(ic*Inputs!$C$6+fee_wd*Inputs!$E$6*(1-$B4159)+fee_fx*Inputs!$D$6-cost_acc-cost_wd*Inputs!$E$6*(1-$B4159)-cost_fx*Inputs!$D$6)</f>
        <v>159726.919543805</v>
      </c>
      <c r="L4159" s="0" t="n">
        <f aca="false">12*Inputs!$B$7*(1-MIN(1,Inputs!$G$7*$D4159)*churn_nonbuyers)*(ic*Inputs!$C$7+fee_wd*Inputs!$E$7*(1-$B4159)+fee_fx*Inputs!$D$7-cost_acc-cost_wd*Inputs!$E$7*(1-$B4159)-cost_fx*Inputs!$D$7)</f>
        <v>357335.673902283</v>
      </c>
      <c r="M4159" s="0" t="n">
        <f aca="false">12*Inputs!$B$8*(1-MIN(1,Inputs!$G$8*$D4159)*churn_nonbuyers)*(ic*Inputs!$C$8+fee_wd*Inputs!$E$8*(1-$B4159)+fee_fx*Inputs!$D$8-cost_acc-cost_wd*Inputs!$E$8*(1-$B4159)-cost_fx*Inputs!$D$8)</f>
        <v>0</v>
      </c>
      <c r="N4159" s="0" t="n">
        <f aca="false">K4159+L4159+I4159-fixed</f>
        <v>-41276.5752419122</v>
      </c>
      <c r="O4159" s="0" t="n">
        <f aca="false">K4159+L4159+M4159-fixed</f>
        <v>-182937.406553912</v>
      </c>
      <c r="P4159" s="0" t="n">
        <f aca="false">12*Inputs!$B$6*(1-MIN(1,Inputs!$F$6*$D4159))*(ic*Inputs!$C$6+flat_fee-cost_acc-cost_wd*Inputs!$E$6*$E4159-cost_fx*Inputs!$D$6)+12*Inputs!$B$7*(1-MIN(1,Inputs!$F$7*$D4159))*(ic*Inputs!$C$7+flat_fee-cost_acc-cost_wd*Inputs!$E$7*$E4159-cost_fx*Inputs!$D$7)+12*Inputs!$B$8*(1-MIN(1,Inputs!$F$8*$D4159))*(ic*Inputs!$C$8+flat_fee-cost_acc-cost_wd*Inputs!$E$8*$E4159-cost_fx*Inputs!$D$8)-fixed</f>
        <v>-308624.17977088</v>
      </c>
    </row>
    <row r="4160" customFormat="false" ht="15" hidden="false" customHeight="false" outlineLevel="0" collapsed="false">
      <c r="A4160" s="0" t="n">
        <v>4095</v>
      </c>
      <c r="B4160" s="0" t="n">
        <v>0.038355</v>
      </c>
      <c r="C4160" s="0" t="n">
        <v>1.011694</v>
      </c>
      <c r="D4160" s="0" t="n">
        <v>1.414402</v>
      </c>
      <c r="E4160" s="0" t="n">
        <v>1.359622</v>
      </c>
      <c r="F4160" s="0" t="n">
        <v>0.264432</v>
      </c>
      <c r="G4160" s="0" t="n">
        <f aca="false">12*Inputs!$B$6*(MIN(1,$H$50*$C4160)*(ic*Inputs!$C$6+pS+fee_fx*Inputs!$D$6-cost_acc-cost_wd*Inputs!$E$6*$E4160-cost_fx*Inputs!$D$6-$F4160)+(1-MIN(1,$H$50*$C4160))*(1-MIN(1,Inputs!$G$6*$D4160)*churn_nonbuyers)*(ic*Inputs!$C$6+fee_wd*Inputs!$E$6*(1-$B4160)+fee_fx*Inputs!$D$6-cost_acc-cost_wd*Inputs!$E$6*(1-$B4160)-cost_fx*Inputs!$D$6))</f>
        <v>227273.755835495</v>
      </c>
      <c r="H4160" s="0" t="n">
        <f aca="false">12*Inputs!$B$7*(MIN(1,$H$51*$C4160)*(ic*Inputs!$C$7+pE+fee_fx*Inputs!$D$7-cost_acc-cost_wd*Inputs!$E$7*$E4160-cost_fx*Inputs!$D$7-$F4160)+(1-MIN(1,$H$51*$C4160))*(1-MIN(1,Inputs!$G$7*$D4160)*churn_nonbuyers)*(ic*Inputs!$C$7+fee_wd*Inputs!$E$7*(1-$B4160)+fee_fx*Inputs!$D$7-cost_acc-cost_wd*Inputs!$E$7*(1-$B4160)-cost_fx*Inputs!$D$7))</f>
        <v>390234.866479165</v>
      </c>
      <c r="I4160" s="0" t="n">
        <f aca="false">12*Inputs!$B$8*(MIN(1,$H$52*$C4160)*(ic*Inputs!$C$8+pT-cost_acc-cost_wd*Inputs!$E$8-cost_fx*Inputs!$D$8-cost_ins)+(1-MIN(1,$H$52*$C4160))*(1-MIN(1,Inputs!$G$8*$D4160)*churn_nonbuyers)*(ic*Inputs!$C$8+fee_wd*Inputs!$E$8*(1-$B4160)+fee_fx*Inputs!$D$8-cost_acc-cost_wd*Inputs!$E$8*(1-$B4160)-cost_fx*Inputs!$D$8))</f>
        <v>146769.019600313</v>
      </c>
      <c r="J4160" s="0" t="n">
        <f aca="false">G4160+H4160+I4160-fixed</f>
        <v>64277.6419149728</v>
      </c>
      <c r="K4160" s="0" t="n">
        <f aca="false">12*Inputs!$B$6*(1-MIN(1,Inputs!$G$6*$D4160)*churn_nonbuyers)*(ic*Inputs!$C$6+fee_wd*Inputs!$E$6*(1-$B4160)+fee_fx*Inputs!$D$6-cost_acc-cost_wd*Inputs!$E$6*(1-$B4160)-cost_fx*Inputs!$D$6)</f>
        <v>182210.303438712</v>
      </c>
      <c r="L4160" s="0" t="n">
        <f aca="false">12*Inputs!$B$7*(1-MIN(1,Inputs!$G$7*$D4160)*churn_nonbuyers)*(ic*Inputs!$C$7+fee_wd*Inputs!$E$7*(1-$B4160)+fee_fx*Inputs!$D$7-cost_acc-cost_wd*Inputs!$E$7*(1-$B4160)-cost_fx*Inputs!$D$7)</f>
        <v>380802.630767227</v>
      </c>
      <c r="M4160" s="0" t="n">
        <f aca="false">12*Inputs!$B$8*(1-MIN(1,Inputs!$G$8*$D4160)*churn_nonbuyers)*(ic*Inputs!$C$8+fee_wd*Inputs!$E$8*(1-$B4160)+fee_fx*Inputs!$D$8-cost_acc-cost_wd*Inputs!$E$8*(1-$B4160)-cost_fx*Inputs!$D$8)</f>
        <v>3219.17050065604</v>
      </c>
      <c r="N4160" s="0" t="n">
        <f aca="false">K4160+L4160+I4160-fixed</f>
        <v>9781.95380625199</v>
      </c>
      <c r="O4160" s="0" t="n">
        <f aca="false">K4160+L4160+M4160-fixed</f>
        <v>-133767.895293405</v>
      </c>
      <c r="P4160" s="0" t="n">
        <f aca="false">12*Inputs!$B$6*(1-MIN(1,Inputs!$F$6*$D4160))*(ic*Inputs!$C$6+flat_fee-cost_acc-cost_wd*Inputs!$E$6*$E4160-cost_fx*Inputs!$D$6)+12*Inputs!$B$7*(1-MIN(1,Inputs!$F$7*$D4160))*(ic*Inputs!$C$7+flat_fee-cost_acc-cost_wd*Inputs!$E$7*$E4160-cost_fx*Inputs!$D$7)+12*Inputs!$B$8*(1-MIN(1,Inputs!$F$8*$D4160))*(ic*Inputs!$C$8+flat_fee-cost_acc-cost_wd*Inputs!$E$8*$E4160-cost_fx*Inputs!$D$8)-fixed</f>
        <v>-282810.85680544</v>
      </c>
    </row>
    <row r="4161" customFormat="false" ht="15" hidden="false" customHeight="false" outlineLevel="0" collapsed="false">
      <c r="A4161" s="0" t="n">
        <v>4096</v>
      </c>
      <c r="B4161" s="0" t="n">
        <v>0.402048</v>
      </c>
      <c r="C4161" s="0" t="n">
        <v>0.897236</v>
      </c>
      <c r="D4161" s="0" t="n">
        <v>0.792906</v>
      </c>
      <c r="E4161" s="0" t="n">
        <v>1.355249</v>
      </c>
      <c r="F4161" s="0" t="n">
        <v>0.33085</v>
      </c>
      <c r="G4161" s="0" t="n">
        <f aca="false">12*Inputs!$B$6*(MIN(1,$H$50*$C4161)*(ic*Inputs!$C$6+pS+fee_fx*Inputs!$D$6-cost_acc-cost_wd*Inputs!$E$6*$E4161-cost_fx*Inputs!$D$6-$F4161)+(1-MIN(1,$H$50*$C4161))*(1-MIN(1,Inputs!$G$6*$D4161)*churn_nonbuyers)*(ic*Inputs!$C$6+fee_wd*Inputs!$E$6*(1-$B4161)+fee_fx*Inputs!$D$6-cost_acc-cost_wd*Inputs!$E$6*(1-$B4161)-cost_fx*Inputs!$D$6))</f>
        <v>179863.243601736</v>
      </c>
      <c r="H4161" s="0" t="n">
        <f aca="false">12*Inputs!$B$7*(MIN(1,$H$51*$C4161)*(ic*Inputs!$C$7+pE+fee_fx*Inputs!$D$7-cost_acc-cost_wd*Inputs!$E$7*$E4161-cost_fx*Inputs!$D$7-$F4161)+(1-MIN(1,$H$51*$C4161))*(1-MIN(1,Inputs!$G$7*$D4161)*churn_nonbuyers)*(ic*Inputs!$C$7+fee_wd*Inputs!$E$7*(1-$B4161)+fee_fx*Inputs!$D$7-cost_acc-cost_wd*Inputs!$E$7*(1-$B4161)-cost_fx*Inputs!$D$7))</f>
        <v>358163.607159107</v>
      </c>
      <c r="I4161" s="0" t="n">
        <f aca="false">12*Inputs!$B$8*(MIN(1,$H$52*$C4161)*(ic*Inputs!$C$8+pT-cost_acc-cost_wd*Inputs!$E$8-cost_fx*Inputs!$D$8-cost_ins)+(1-MIN(1,$H$52*$C4161))*(1-MIN(1,Inputs!$G$8*$D4161)*churn_nonbuyers)*(ic*Inputs!$C$8+fee_wd*Inputs!$E$8*(1-$B4161)+fee_fx*Inputs!$D$8-cost_acc-cost_wd*Inputs!$E$8*(1-$B4161)-cost_fx*Inputs!$D$8))</f>
        <v>180155.984105403</v>
      </c>
      <c r="J4161" s="0" t="n">
        <f aca="false">G4161+H4161+I4161-fixed</f>
        <v>18182.8348662448</v>
      </c>
      <c r="K4161" s="0" t="n">
        <f aca="false">12*Inputs!$B$6*(1-MIN(1,Inputs!$G$6*$D4161)*churn_nonbuyers)*(ic*Inputs!$C$6+fee_wd*Inputs!$E$6*(1-$B4161)+fee_fx*Inputs!$D$6-cost_acc-cost_wd*Inputs!$E$6*(1-$B4161)-cost_fx*Inputs!$D$6)</f>
        <v>138007.856674714</v>
      </c>
      <c r="L4161" s="0" t="n">
        <f aca="false">12*Inputs!$B$7*(1-MIN(1,Inputs!$G$7*$D4161)*churn_nonbuyers)*(ic*Inputs!$C$7+fee_wd*Inputs!$E$7*(1-$B4161)+fee_fx*Inputs!$D$7-cost_acc-cost_wd*Inputs!$E$7*(1-$B4161)-cost_fx*Inputs!$D$7)</f>
        <v>337091.253716828</v>
      </c>
      <c r="M4161" s="0" t="n">
        <f aca="false">12*Inputs!$B$8*(1-MIN(1,Inputs!$G$8*$D4161)*churn_nonbuyers)*(ic*Inputs!$C$8+fee_wd*Inputs!$E$8*(1-$B4161)+fee_fx*Inputs!$D$8-cost_acc-cost_wd*Inputs!$E$8*(1-$B4161)-cost_fx*Inputs!$D$8)</f>
        <v>136649.751841997</v>
      </c>
      <c r="N4161" s="0" t="n">
        <f aca="false">K4161+L4161+I4161-fixed</f>
        <v>-44744.9055030556</v>
      </c>
      <c r="O4161" s="0" t="n">
        <f aca="false">K4161+L4161+M4161-fixed</f>
        <v>-88251.1377664614</v>
      </c>
      <c r="P4161" s="0" t="n">
        <f aca="false">12*Inputs!$B$6*(1-MIN(1,Inputs!$F$6*$D4161))*(ic*Inputs!$C$6+flat_fee-cost_acc-cost_wd*Inputs!$E$6*$E4161-cost_fx*Inputs!$D$6)+12*Inputs!$B$7*(1-MIN(1,Inputs!$F$7*$D4161))*(ic*Inputs!$C$7+flat_fee-cost_acc-cost_wd*Inputs!$E$7*$E4161-cost_fx*Inputs!$D$7)+12*Inputs!$B$8*(1-MIN(1,Inputs!$F$8*$D4161))*(ic*Inputs!$C$8+flat_fee-cost_acc-cost_wd*Inputs!$E$8*$E4161-cost_fx*Inputs!$D$8)-fixed</f>
        <v>16133.7524945601</v>
      </c>
    </row>
    <row r="4162" customFormat="false" ht="15" hidden="false" customHeight="false" outlineLevel="0" collapsed="false">
      <c r="A4162" s="0" t="n">
        <v>4097</v>
      </c>
      <c r="B4162" s="0" t="n">
        <v>0.329319</v>
      </c>
      <c r="C4162" s="0" t="n">
        <v>0.732306</v>
      </c>
      <c r="D4162" s="0" t="n">
        <v>0.806375</v>
      </c>
      <c r="E4162" s="0" t="n">
        <v>1.204762</v>
      </c>
      <c r="F4162" s="0" t="n">
        <v>0.283889</v>
      </c>
      <c r="G4162" s="0" t="n">
        <f aca="false">12*Inputs!$B$6*(MIN(1,$H$50*$C4162)*(ic*Inputs!$C$6+pS+fee_fx*Inputs!$D$6-cost_acc-cost_wd*Inputs!$E$6*$E4162-cost_fx*Inputs!$D$6-$F4162)+(1-MIN(1,$H$50*$C4162))*(1-MIN(1,Inputs!$G$6*$D4162)*churn_nonbuyers)*(ic*Inputs!$C$6+fee_wd*Inputs!$E$6*(1-$B4162)+fee_fx*Inputs!$D$6-cost_acc-cost_wd*Inputs!$E$6*(1-$B4162)-cost_fx*Inputs!$D$6))</f>
        <v>184871.584655815</v>
      </c>
      <c r="H4162" s="0" t="n">
        <f aca="false">12*Inputs!$B$7*(MIN(1,$H$51*$C4162)*(ic*Inputs!$C$7+pE+fee_fx*Inputs!$D$7-cost_acc-cost_wd*Inputs!$E$7*$E4162-cost_fx*Inputs!$D$7-$F4162)+(1-MIN(1,$H$51*$C4162))*(1-MIN(1,Inputs!$G$7*$D4162)*churn_nonbuyers)*(ic*Inputs!$C$7+fee_wd*Inputs!$E$7*(1-$B4162)+fee_fx*Inputs!$D$7-cost_acc-cost_wd*Inputs!$E$7*(1-$B4162)-cost_fx*Inputs!$D$7))</f>
        <v>376093.679670672</v>
      </c>
      <c r="I4162" s="0" t="n">
        <f aca="false">12*Inputs!$B$8*(MIN(1,$H$52*$C4162)*(ic*Inputs!$C$8+pT-cost_acc-cost_wd*Inputs!$E$8-cost_fx*Inputs!$D$8-cost_ins)+(1-MIN(1,$H$52*$C4162))*(1-MIN(1,Inputs!$G$8*$D4162)*churn_nonbuyers)*(ic*Inputs!$C$8+fee_wd*Inputs!$E$8*(1-$B4162)+fee_fx*Inputs!$D$8-cost_acc-cost_wd*Inputs!$E$8*(1-$B4162)-cost_fx*Inputs!$D$8))</f>
        <v>171488.51457536</v>
      </c>
      <c r="J4162" s="0" t="n">
        <f aca="false">G4162+H4162+I4162-fixed</f>
        <v>32453.7789018468</v>
      </c>
      <c r="K4162" s="0" t="n">
        <f aca="false">12*Inputs!$B$6*(1-MIN(1,Inputs!$G$6*$D4162)*churn_nonbuyers)*(ic*Inputs!$C$6+fee_wd*Inputs!$E$6*(1-$B4162)+fee_fx*Inputs!$D$6-cost_acc-cost_wd*Inputs!$E$6*(1-$B4162)-cost_fx*Inputs!$D$6)</f>
        <v>147961.7971821</v>
      </c>
      <c r="L4162" s="0" t="n">
        <f aca="false">12*Inputs!$B$7*(1-MIN(1,Inputs!$G$7*$D4162)*churn_nonbuyers)*(ic*Inputs!$C$7+fee_wd*Inputs!$E$7*(1-$B4162)+fee_fx*Inputs!$D$7-cost_acc-cost_wd*Inputs!$E$7*(1-$B4162)-cost_fx*Inputs!$D$7)</f>
        <v>347171.34790926</v>
      </c>
      <c r="M4162" s="0" t="n">
        <f aca="false">12*Inputs!$B$8*(1-MIN(1,Inputs!$G$8*$D4162)*churn_nonbuyers)*(ic*Inputs!$C$8+fee_wd*Inputs!$E$8*(1-$B4162)+fee_fx*Inputs!$D$8-cost_acc-cost_wd*Inputs!$E$8*(1-$B4162)-cost_fx*Inputs!$D$8)</f>
        <v>135274.7628498</v>
      </c>
      <c r="N4162" s="0" t="n">
        <f aca="false">K4162+L4162+I4162-fixed</f>
        <v>-33378.3403332799</v>
      </c>
      <c r="O4162" s="0" t="n">
        <f aca="false">K4162+L4162+M4162-fixed</f>
        <v>-69592.09205884</v>
      </c>
      <c r="P4162" s="0" t="n">
        <f aca="false">12*Inputs!$B$6*(1-MIN(1,Inputs!$F$6*$D4162))*(ic*Inputs!$C$6+flat_fee-cost_acc-cost_wd*Inputs!$E$6*$E4162-cost_fx*Inputs!$D$6)+12*Inputs!$B$7*(1-MIN(1,Inputs!$F$7*$D4162))*(ic*Inputs!$C$7+flat_fee-cost_acc-cost_wd*Inputs!$E$7*$E4162-cost_fx*Inputs!$D$7)+12*Inputs!$B$8*(1-MIN(1,Inputs!$F$8*$D4162))*(ic*Inputs!$C$8+flat_fee-cost_acc-cost_wd*Inputs!$E$8*$E4162-cost_fx*Inputs!$D$8)-fixed</f>
        <v>81690.0848600001</v>
      </c>
    </row>
    <row r="4163" customFormat="false" ht="15" hidden="false" customHeight="false" outlineLevel="0" collapsed="false">
      <c r="A4163" s="0" t="n">
        <v>4098</v>
      </c>
      <c r="B4163" s="0" t="n">
        <v>0.216122</v>
      </c>
      <c r="C4163" s="0" t="n">
        <v>0.834389</v>
      </c>
      <c r="D4163" s="0" t="n">
        <v>1.193563</v>
      </c>
      <c r="E4163" s="0" t="n">
        <v>1.062131</v>
      </c>
      <c r="F4163" s="0" t="n">
        <v>0.449882</v>
      </c>
      <c r="G4163" s="0" t="n">
        <f aca="false">12*Inputs!$B$6*(MIN(1,$H$50*$C4163)*(ic*Inputs!$C$6+pS+fee_fx*Inputs!$D$6-cost_acc-cost_wd*Inputs!$E$6*$E4163-cost_fx*Inputs!$D$6-$F4163)+(1-MIN(1,$H$50*$C4163))*(1-MIN(1,Inputs!$G$6*$D4163)*churn_nonbuyers)*(ic*Inputs!$C$6+fee_wd*Inputs!$E$6*(1-$B4163)+fee_fx*Inputs!$D$6-cost_acc-cost_wd*Inputs!$E$6*(1-$B4163)-cost_fx*Inputs!$D$6))</f>
        <v>201086.569234577</v>
      </c>
      <c r="H4163" s="0" t="n">
        <f aca="false">12*Inputs!$B$7*(MIN(1,$H$51*$C4163)*(ic*Inputs!$C$7+pE+fee_fx*Inputs!$D$7-cost_acc-cost_wd*Inputs!$E$7*$E4163-cost_fx*Inputs!$D$7-$F4163)+(1-MIN(1,$H$51*$C4163))*(1-MIN(1,Inputs!$G$7*$D4163)*churn_nonbuyers)*(ic*Inputs!$C$7+fee_wd*Inputs!$E$7*(1-$B4163)+fee_fx*Inputs!$D$7-cost_acc-cost_wd*Inputs!$E$7*(1-$B4163)-cost_fx*Inputs!$D$7))</f>
        <v>393575.449163154</v>
      </c>
      <c r="I4163" s="0" t="n">
        <f aca="false">12*Inputs!$B$8*(MIN(1,$H$52*$C4163)*(ic*Inputs!$C$8+pT-cost_acc-cost_wd*Inputs!$E$8-cost_fx*Inputs!$D$8-cost_ins)+(1-MIN(1,$H$52*$C4163))*(1-MIN(1,Inputs!$G$8*$D4163)*churn_nonbuyers)*(ic*Inputs!$C$8+fee_wd*Inputs!$E$8*(1-$B4163)+fee_fx*Inputs!$D$8-cost_acc-cost_wd*Inputs!$E$8*(1-$B4163)-cost_fx*Inputs!$D$8))</f>
        <v>141895.486012429</v>
      </c>
      <c r="J4163" s="0" t="n">
        <f aca="false">G4163+H4163+I4163-fixed</f>
        <v>36557.5044101602</v>
      </c>
      <c r="K4163" s="0" t="n">
        <f aca="false">12*Inputs!$B$6*(1-MIN(1,Inputs!$G$6*$D4163)*churn_nonbuyers)*(ic*Inputs!$C$6+fee_wd*Inputs!$E$6*(1-$B4163)+fee_fx*Inputs!$D$6-cost_acc-cost_wd*Inputs!$E$6*(1-$B4163)-cost_fx*Inputs!$D$6)</f>
        <v>160304.594563339</v>
      </c>
      <c r="L4163" s="0" t="n">
        <f aca="false">12*Inputs!$B$7*(1-MIN(1,Inputs!$G$7*$D4163)*churn_nonbuyers)*(ic*Inputs!$C$7+fee_wd*Inputs!$E$7*(1-$B4163)+fee_fx*Inputs!$D$7-cost_acc-cost_wd*Inputs!$E$7*(1-$B4163)-cost_fx*Inputs!$D$7)</f>
        <v>358755.460514003</v>
      </c>
      <c r="M4163" s="0" t="n">
        <f aca="false">12*Inputs!$B$8*(1-MIN(1,Inputs!$G$8*$D4163)*churn_nonbuyers)*(ic*Inputs!$C$8+fee_wd*Inputs!$E$8*(1-$B4163)+fee_fx*Inputs!$D$8-cost_acc-cost_wd*Inputs!$E$8*(1-$B4163)-cost_fx*Inputs!$D$8)</f>
        <v>51988.1652422496</v>
      </c>
      <c r="N4163" s="0" t="n">
        <f aca="false">K4163+L4163+I4163-fixed</f>
        <v>-39044.4589102285</v>
      </c>
      <c r="O4163" s="0" t="n">
        <f aca="false">K4163+L4163+M4163-fixed</f>
        <v>-128951.779680408</v>
      </c>
      <c r="P4163" s="0" t="n">
        <f aca="false">12*Inputs!$B$6*(1-MIN(1,Inputs!$F$6*$D4163))*(ic*Inputs!$C$6+flat_fee-cost_acc-cost_wd*Inputs!$E$6*$E4163-cost_fx*Inputs!$D$6)+12*Inputs!$B$7*(1-MIN(1,Inputs!$F$7*$D4163))*(ic*Inputs!$C$7+flat_fee-cost_acc-cost_wd*Inputs!$E$7*$E4163-cost_fx*Inputs!$D$7)+12*Inputs!$B$8*(1-MIN(1,Inputs!$F$8*$D4163))*(ic*Inputs!$C$8+flat_fee-cost_acc-cost_wd*Inputs!$E$8*$E4163-cost_fx*Inputs!$D$8)-fixed</f>
        <v>-62637.88440328</v>
      </c>
    </row>
    <row r="4164" customFormat="false" ht="15" hidden="false" customHeight="false" outlineLevel="0" collapsed="false">
      <c r="A4164" s="0" t="n">
        <v>4099</v>
      </c>
      <c r="B4164" s="0" t="n">
        <v>0.291643</v>
      </c>
      <c r="C4164" s="0" t="n">
        <v>0.933935</v>
      </c>
      <c r="D4164" s="0" t="n">
        <v>1.20759</v>
      </c>
      <c r="E4164" s="0" t="n">
        <v>1.290078</v>
      </c>
      <c r="F4164" s="0" t="n">
        <v>0.060369</v>
      </c>
      <c r="G4164" s="0" t="n">
        <f aca="false">12*Inputs!$B$6*(MIN(1,$H$50*$C4164)*(ic*Inputs!$C$6+pS+fee_fx*Inputs!$D$6-cost_acc-cost_wd*Inputs!$E$6*$E4164-cost_fx*Inputs!$D$6-$F4164)+(1-MIN(1,$H$50*$C4164))*(1-MIN(1,Inputs!$G$6*$D4164)*churn_nonbuyers)*(ic*Inputs!$C$6+fee_wd*Inputs!$E$6*(1-$B4164)+fee_fx*Inputs!$D$6-cost_acc-cost_wd*Inputs!$E$6*(1-$B4164)-cost_fx*Inputs!$D$6))</f>
        <v>199863.017690196</v>
      </c>
      <c r="H4164" s="0" t="n">
        <f aca="false">12*Inputs!$B$7*(MIN(1,$H$51*$C4164)*(ic*Inputs!$C$7+pE+fee_fx*Inputs!$D$7-cost_acc-cost_wd*Inputs!$E$7*$E4164-cost_fx*Inputs!$D$7-$F4164)+(1-MIN(1,$H$51*$C4164))*(1-MIN(1,Inputs!$G$7*$D4164)*churn_nonbuyers)*(ic*Inputs!$C$7+fee_wd*Inputs!$E$7*(1-$B4164)+fee_fx*Inputs!$D$7-cost_acc-cost_wd*Inputs!$E$7*(1-$B4164)-cost_fx*Inputs!$D$7))</f>
        <v>387494.989804435</v>
      </c>
      <c r="I4164" s="0" t="n">
        <f aca="false">12*Inputs!$B$8*(MIN(1,$H$52*$C4164)*(ic*Inputs!$C$8+pT-cost_acc-cost_wd*Inputs!$E$8-cost_fx*Inputs!$D$8-cost_ins)+(1-MIN(1,$H$52*$C4164))*(1-MIN(1,Inputs!$G$8*$D4164)*churn_nonbuyers)*(ic*Inputs!$C$8+fee_wd*Inputs!$E$8*(1-$B4164)+fee_fx*Inputs!$D$8-cost_acc-cost_wd*Inputs!$E$8*(1-$B4164)-cost_fx*Inputs!$D$8))</f>
        <v>151353.230784309</v>
      </c>
      <c r="J4164" s="0" t="n">
        <f aca="false">G4164+H4164+I4164-fixed</f>
        <v>38711.2382789402</v>
      </c>
      <c r="K4164" s="0" t="n">
        <f aca="false">12*Inputs!$B$6*(1-MIN(1,Inputs!$G$6*$D4164)*churn_nonbuyers)*(ic*Inputs!$C$6+fee_wd*Inputs!$E$6*(1-$B4164)+fee_fx*Inputs!$D$6-cost_acc-cost_wd*Inputs!$E$6*(1-$B4164)-cost_fx*Inputs!$D$6)</f>
        <v>149966.634026664</v>
      </c>
      <c r="L4164" s="0" t="n">
        <f aca="false">12*Inputs!$B$7*(1-MIN(1,Inputs!$G$7*$D4164)*churn_nonbuyers)*(ic*Inputs!$C$7+fee_wd*Inputs!$E$7*(1-$B4164)+fee_fx*Inputs!$D$7-cost_acc-cost_wd*Inputs!$E$7*(1-$B4164)-cost_fx*Inputs!$D$7)</f>
        <v>348117.839295998</v>
      </c>
      <c r="M4164" s="0" t="n">
        <f aca="false">12*Inputs!$B$8*(1-MIN(1,Inputs!$G$8*$D4164)*churn_nonbuyers)*(ic*Inputs!$C$8+fee_wd*Inputs!$E$8*(1-$B4164)+fee_fx*Inputs!$D$8-cost_acc-cost_wd*Inputs!$E$8*(1-$B4164)-cost_fx*Inputs!$D$8)</f>
        <v>48324.394524432</v>
      </c>
      <c r="N4164" s="0" t="n">
        <f aca="false">K4164+L4164+I4164-fixed</f>
        <v>-50562.2958930284</v>
      </c>
      <c r="O4164" s="0" t="n">
        <f aca="false">K4164+L4164+M4164-fixed</f>
        <v>-153591.132152906</v>
      </c>
      <c r="P4164" s="0" t="n">
        <f aca="false">12*Inputs!$B$6*(1-MIN(1,Inputs!$F$6*$D4164))*(ic*Inputs!$C$6+flat_fee-cost_acc-cost_wd*Inputs!$E$6*$E4164-cost_fx*Inputs!$D$6)+12*Inputs!$B$7*(1-MIN(1,Inputs!$F$7*$D4164))*(ic*Inputs!$C$7+flat_fee-cost_acc-cost_wd*Inputs!$E$7*$E4164-cost_fx*Inputs!$D$7)+12*Inputs!$B$8*(1-MIN(1,Inputs!$F$8*$D4164))*(ic*Inputs!$C$8+flat_fee-cost_acc-cost_wd*Inputs!$E$8*$E4164-cost_fx*Inputs!$D$8)-fixed</f>
        <v>-157455.3594352</v>
      </c>
    </row>
    <row r="4165" customFormat="false" ht="15" hidden="false" customHeight="false" outlineLevel="0" collapsed="false">
      <c r="A4165" s="0" t="n">
        <v>4100</v>
      </c>
      <c r="B4165" s="0" t="n">
        <v>0.192019</v>
      </c>
      <c r="C4165" s="0" t="n">
        <v>0.917549</v>
      </c>
      <c r="D4165" s="0" t="n">
        <v>1.437857</v>
      </c>
      <c r="E4165" s="0" t="n">
        <v>1.144477</v>
      </c>
      <c r="F4165" s="0" t="n">
        <v>0.196516</v>
      </c>
      <c r="G4165" s="0" t="n">
        <f aca="false">12*Inputs!$B$6*(MIN(1,$H$50*$C4165)*(ic*Inputs!$C$6+pS+fee_fx*Inputs!$D$6-cost_acc-cost_wd*Inputs!$E$6*$E4165-cost_fx*Inputs!$D$6-$F4165)+(1-MIN(1,$H$50*$C4165))*(1-MIN(1,Inputs!$G$6*$D4165)*churn_nonbuyers)*(ic*Inputs!$C$6+fee_wd*Inputs!$E$6*(1-$B4165)+fee_fx*Inputs!$D$6-cost_acc-cost_wd*Inputs!$E$6*(1-$B4165)-cost_fx*Inputs!$D$6))</f>
        <v>209821.911001118</v>
      </c>
      <c r="H4165" s="0" t="n">
        <f aca="false">12*Inputs!$B$7*(MIN(1,$H$51*$C4165)*(ic*Inputs!$C$7+pE+fee_fx*Inputs!$D$7-cost_acc-cost_wd*Inputs!$E$7*$E4165-cost_fx*Inputs!$D$7-$F4165)+(1-MIN(1,$H$51*$C4165))*(1-MIN(1,Inputs!$G$7*$D4165)*churn_nonbuyers)*(ic*Inputs!$C$7+fee_wd*Inputs!$E$7*(1-$B4165)+fee_fx*Inputs!$D$7-cost_acc-cost_wd*Inputs!$E$7*(1-$B4165)-cost_fx*Inputs!$D$7))</f>
        <v>402108.43224147</v>
      </c>
      <c r="I4165" s="0" t="n">
        <f aca="false">12*Inputs!$B$8*(MIN(1,$H$52*$C4165)*(ic*Inputs!$C$8+pT-cost_acc-cost_wd*Inputs!$E$8-cost_fx*Inputs!$D$8-cost_ins)+(1-MIN(1,$H$52*$C4165))*(1-MIN(1,Inputs!$G$8*$D4165)*churn_nonbuyers)*(ic*Inputs!$C$8+fee_wd*Inputs!$E$8*(1-$B4165)+fee_fx*Inputs!$D$8-cost_acc-cost_wd*Inputs!$E$8*(1-$B4165)-cost_fx*Inputs!$D$8))</f>
        <v>132259.183056</v>
      </c>
      <c r="J4165" s="0" t="n">
        <f aca="false">G4165+H4165+I4165-fixed</f>
        <v>44189.5262985884</v>
      </c>
      <c r="K4165" s="0" t="n">
        <f aca="false">12*Inputs!$B$6*(1-MIN(1,Inputs!$G$6*$D4165)*churn_nonbuyers)*(ic*Inputs!$C$6+fee_wd*Inputs!$E$6*(1-$B4165)+fee_fx*Inputs!$D$6-cost_acc-cost_wd*Inputs!$E$6*(1-$B4165)-cost_fx*Inputs!$D$6)</f>
        <v>161443.555655638</v>
      </c>
      <c r="L4165" s="0" t="n">
        <f aca="false">12*Inputs!$B$7*(1-MIN(1,Inputs!$G$7*$D4165)*churn_nonbuyers)*(ic*Inputs!$C$7+fee_wd*Inputs!$E$7*(1-$B4165)+fee_fx*Inputs!$D$7-cost_acc-cost_wd*Inputs!$E$7*(1-$B4165)-cost_fx*Inputs!$D$7)</f>
        <v>359349.679857383</v>
      </c>
      <c r="M4165" s="0" t="n">
        <f aca="false">12*Inputs!$B$8*(1-MIN(1,Inputs!$G$8*$D4165)*churn_nonbuyers)*(ic*Inputs!$C$8+fee_wd*Inputs!$E$8*(1-$B4165)+fee_fx*Inputs!$D$8-cost_acc-cost_wd*Inputs!$E$8*(1-$B4165)-cost_fx*Inputs!$D$8)</f>
        <v>0</v>
      </c>
      <c r="N4165" s="0" t="n">
        <f aca="false">K4165+L4165+I4165-fixed</f>
        <v>-46947.5814309798</v>
      </c>
      <c r="O4165" s="0" t="n">
        <f aca="false">K4165+L4165+M4165-fixed</f>
        <v>-179206.76448698</v>
      </c>
      <c r="P4165" s="0" t="n">
        <f aca="false">12*Inputs!$B$6*(1-MIN(1,Inputs!$F$6*$D4165))*(ic*Inputs!$C$6+flat_fee-cost_acc-cost_wd*Inputs!$E$6*$E4165-cost_fx*Inputs!$D$6)+12*Inputs!$B$7*(1-MIN(1,Inputs!$F$7*$D4165))*(ic*Inputs!$C$7+flat_fee-cost_acc-cost_wd*Inputs!$E$7*$E4165-cost_fx*Inputs!$D$7)+12*Inputs!$B$8*(1-MIN(1,Inputs!$F$8*$D4165))*(ic*Inputs!$C$8+flat_fee-cost_acc-cost_wd*Inputs!$E$8*$E4165-cost_fx*Inputs!$D$8)-fixed</f>
        <v>-223679.42250664</v>
      </c>
    </row>
    <row r="4166" customFormat="false" ht="15" hidden="false" customHeight="false" outlineLevel="0" collapsed="false">
      <c r="A4166" s="0" t="n">
        <v>4101</v>
      </c>
      <c r="B4166" s="0" t="n">
        <v>0.298178</v>
      </c>
      <c r="C4166" s="0" t="n">
        <v>0.938119</v>
      </c>
      <c r="D4166" s="0" t="n">
        <v>1.641744</v>
      </c>
      <c r="E4166" s="0" t="n">
        <v>1.125947</v>
      </c>
      <c r="F4166" s="0" t="n">
        <v>0.109605</v>
      </c>
      <c r="G4166" s="0" t="n">
        <f aca="false">12*Inputs!$B$6*(MIN(1,$H$50*$C4166)*(ic*Inputs!$C$6+pS+fee_fx*Inputs!$D$6-cost_acc-cost_wd*Inputs!$E$6*$E4166-cost_fx*Inputs!$D$6-$F4166)+(1-MIN(1,$H$50*$C4166))*(1-MIN(1,Inputs!$G$6*$D4166)*churn_nonbuyers)*(ic*Inputs!$C$6+fee_wd*Inputs!$E$6*(1-$B4166)+fee_fx*Inputs!$D$6-cost_acc-cost_wd*Inputs!$E$6*(1-$B4166)-cost_fx*Inputs!$D$6))</f>
        <v>198566.352504327</v>
      </c>
      <c r="H4166" s="0" t="n">
        <f aca="false">12*Inputs!$B$7*(MIN(1,$H$51*$C4166)*(ic*Inputs!$C$7+pE+fee_fx*Inputs!$D$7-cost_acc-cost_wd*Inputs!$E$7*$E4166-cost_fx*Inputs!$D$7-$F4166)+(1-MIN(1,$H$51*$C4166))*(1-MIN(1,Inputs!$G$7*$D4166)*churn_nonbuyers)*(ic*Inputs!$C$7+fee_wd*Inputs!$E$7*(1-$B4166)+fee_fx*Inputs!$D$7-cost_acc-cost_wd*Inputs!$E$7*(1-$B4166)-cost_fx*Inputs!$D$7))</f>
        <v>399250.619142644</v>
      </c>
      <c r="I4166" s="0" t="n">
        <f aca="false">12*Inputs!$B$8*(MIN(1,$H$52*$C4166)*(ic*Inputs!$C$8+pT-cost_acc-cost_wd*Inputs!$E$8-cost_fx*Inputs!$D$8-cost_ins)+(1-MIN(1,$H$52*$C4166))*(1-MIN(1,Inputs!$G$8*$D4166)*churn_nonbuyers)*(ic*Inputs!$C$8+fee_wd*Inputs!$E$8*(1-$B4166)+fee_fx*Inputs!$D$8-cost_acc-cost_wd*Inputs!$E$8*(1-$B4166)-cost_fx*Inputs!$D$8))</f>
        <v>135224.225136</v>
      </c>
      <c r="J4166" s="0" t="n">
        <f aca="false">G4166+H4166+I4166-fixed</f>
        <v>33041.1967829715</v>
      </c>
      <c r="K4166" s="0" t="n">
        <f aca="false">12*Inputs!$B$6*(1-MIN(1,Inputs!$G$6*$D4166)*churn_nonbuyers)*(ic*Inputs!$C$6+fee_wd*Inputs!$E$6*(1-$B4166)+fee_fx*Inputs!$D$6-cost_acc-cost_wd*Inputs!$E$6*(1-$B4166)-cost_fx*Inputs!$D$6)</f>
        <v>145638.21846551</v>
      </c>
      <c r="L4166" s="0" t="n">
        <f aca="false">12*Inputs!$B$7*(1-MIN(1,Inputs!$G$7*$D4166)*churn_nonbuyers)*(ic*Inputs!$C$7+fee_wd*Inputs!$E$7*(1-$B4166)+fee_fx*Inputs!$D$7-cost_acc-cost_wd*Inputs!$E$7*(1-$B4166)-cost_fx*Inputs!$D$7)</f>
        <v>342518.610567306</v>
      </c>
      <c r="M4166" s="0" t="n">
        <f aca="false">12*Inputs!$B$8*(1-MIN(1,Inputs!$G$8*$D4166)*churn_nonbuyers)*(ic*Inputs!$C$8+fee_wd*Inputs!$E$8*(1-$B4166)+fee_fx*Inputs!$D$8-cost_acc-cost_wd*Inputs!$E$8*(1-$B4166)-cost_fx*Inputs!$D$8)</f>
        <v>0</v>
      </c>
      <c r="N4166" s="0" t="n">
        <f aca="false">K4166+L4166+I4166-fixed</f>
        <v>-76618.9458311833</v>
      </c>
      <c r="O4166" s="0" t="n">
        <f aca="false">K4166+L4166+M4166-fixed</f>
        <v>-211843.170967183</v>
      </c>
      <c r="P4166" s="0" t="n">
        <f aca="false">12*Inputs!$B$6*(1-MIN(1,Inputs!$F$6*$D4166))*(ic*Inputs!$C$6+flat_fee-cost_acc-cost_wd*Inputs!$E$6*$E4166-cost_fx*Inputs!$D$6)+12*Inputs!$B$7*(1-MIN(1,Inputs!$F$7*$D4166))*(ic*Inputs!$C$7+flat_fee-cost_acc-cost_wd*Inputs!$E$7*$E4166-cost_fx*Inputs!$D$7)+12*Inputs!$B$8*(1-MIN(1,Inputs!$F$8*$D4166))*(ic*Inputs!$C$8+flat_fee-cost_acc-cost_wd*Inputs!$E$8*$E4166-cost_fx*Inputs!$D$8)-fixed</f>
        <v>-326436.33885568</v>
      </c>
    </row>
    <row r="4167" customFormat="false" ht="15" hidden="false" customHeight="false" outlineLevel="0" collapsed="false">
      <c r="A4167" s="0" t="n">
        <v>4102</v>
      </c>
      <c r="B4167" s="0" t="n">
        <v>0.381695</v>
      </c>
      <c r="C4167" s="0" t="n">
        <v>1.016705</v>
      </c>
      <c r="D4167" s="0" t="n">
        <v>0.646317</v>
      </c>
      <c r="E4167" s="0" t="n">
        <v>1.326967</v>
      </c>
      <c r="F4167" s="0" t="n">
        <v>0.116263</v>
      </c>
      <c r="G4167" s="0" t="n">
        <f aca="false">12*Inputs!$B$6*(MIN(1,$H$50*$C4167)*(ic*Inputs!$C$6+pS+fee_fx*Inputs!$D$6-cost_acc-cost_wd*Inputs!$E$6*$E4167-cost_fx*Inputs!$D$6-$F4167)+(1-MIN(1,$H$50*$C4167))*(1-MIN(1,Inputs!$G$6*$D4167)*churn_nonbuyers)*(ic*Inputs!$C$6+fee_wd*Inputs!$E$6*(1-$B4167)+fee_fx*Inputs!$D$6-cost_acc-cost_wd*Inputs!$E$6*(1-$B4167)-cost_fx*Inputs!$D$6))</f>
        <v>194698.610091169</v>
      </c>
      <c r="H4167" s="0" t="n">
        <f aca="false">12*Inputs!$B$7*(MIN(1,$H$51*$C4167)*(ic*Inputs!$C$7+pE+fee_fx*Inputs!$D$7-cost_acc-cost_wd*Inputs!$E$7*$E4167-cost_fx*Inputs!$D$7-$F4167)+(1-MIN(1,$H$51*$C4167))*(1-MIN(1,Inputs!$G$7*$D4167)*churn_nonbuyers)*(ic*Inputs!$C$7+fee_wd*Inputs!$E$7*(1-$B4167)+fee_fx*Inputs!$D$7-cost_acc-cost_wd*Inputs!$E$7*(1-$B4167)-cost_fx*Inputs!$D$7))</f>
        <v>379454.814367252</v>
      </c>
      <c r="I4167" s="0" t="n">
        <f aca="false">12*Inputs!$B$8*(MIN(1,$H$52*$C4167)*(ic*Inputs!$C$8+pT-cost_acc-cost_wd*Inputs!$E$8-cost_fx*Inputs!$D$8-cost_ins)+(1-MIN(1,$H$52*$C4167))*(1-MIN(1,Inputs!$G$8*$D4167)*churn_nonbuyers)*(ic*Inputs!$C$8+fee_wd*Inputs!$E$8*(1-$B4167)+fee_fx*Inputs!$D$8-cost_acc-cost_wd*Inputs!$E$8*(1-$B4167)-cost_fx*Inputs!$D$8))</f>
        <v>195188.400692593</v>
      </c>
      <c r="J4167" s="0" t="n">
        <f aca="false">G4167+H4167+I4167-fixed</f>
        <v>69341.8251510127</v>
      </c>
      <c r="K4167" s="0" t="n">
        <f aca="false">12*Inputs!$B$6*(1-MIN(1,Inputs!$G$6*$D4167)*churn_nonbuyers)*(ic*Inputs!$C$6+fee_wd*Inputs!$E$6*(1-$B4167)+fee_fx*Inputs!$D$6-cost_acc-cost_wd*Inputs!$E$6*(1-$B4167)-cost_fx*Inputs!$D$6)</f>
        <v>141897.255604668</v>
      </c>
      <c r="L4167" s="0" t="n">
        <f aca="false">12*Inputs!$B$7*(1-MIN(1,Inputs!$G$7*$D4167)*churn_nonbuyers)*(ic*Inputs!$C$7+fee_wd*Inputs!$E$7*(1-$B4167)+fee_fx*Inputs!$D$7-cost_acc-cost_wd*Inputs!$E$7*(1-$B4167)-cost_fx*Inputs!$D$7)</f>
        <v>341483.796146801</v>
      </c>
      <c r="M4167" s="0" t="n">
        <f aca="false">12*Inputs!$B$8*(1-MIN(1,Inputs!$G$8*$D4167)*churn_nonbuyers)*(ic*Inputs!$C$8+fee_wd*Inputs!$E$8*(1-$B4167)+fee_fx*Inputs!$D$8-cost_acc-cost_wd*Inputs!$E$8*(1-$B4167)-cost_fx*Inputs!$D$8)</f>
        <v>168697.116341784</v>
      </c>
      <c r="N4167" s="0" t="n">
        <f aca="false">K4167+L4167+I4167-fixed</f>
        <v>-21430.5475559387</v>
      </c>
      <c r="O4167" s="0" t="n">
        <f aca="false">K4167+L4167+M4167-fixed</f>
        <v>-47921.8319067473</v>
      </c>
      <c r="P4167" s="0" t="n">
        <f aca="false">12*Inputs!$B$6*(1-MIN(1,Inputs!$F$6*$D4167))*(ic*Inputs!$C$6+flat_fee-cost_acc-cost_wd*Inputs!$E$6*$E4167-cost_fx*Inputs!$D$6)+12*Inputs!$B$7*(1-MIN(1,Inputs!$F$7*$D4167))*(ic*Inputs!$C$7+flat_fee-cost_acc-cost_wd*Inputs!$E$7*$E4167-cost_fx*Inputs!$D$7)+12*Inputs!$B$8*(1-MIN(1,Inputs!$F$8*$D4167))*(ic*Inputs!$C$8+flat_fee-cost_acc-cost_wd*Inputs!$E$8*$E4167-cost_fx*Inputs!$D$8)-fixed</f>
        <v>100919.76215336</v>
      </c>
    </row>
    <row r="4168" customFormat="false" ht="15" hidden="false" customHeight="false" outlineLevel="0" collapsed="false">
      <c r="A4168" s="0" t="n">
        <v>4103</v>
      </c>
      <c r="B4168" s="0" t="n">
        <v>0.084645</v>
      </c>
      <c r="C4168" s="0" t="n">
        <v>1.087425</v>
      </c>
      <c r="D4168" s="0" t="n">
        <v>1.103103</v>
      </c>
      <c r="E4168" s="0" t="n">
        <v>1.265194</v>
      </c>
      <c r="F4168" s="0" t="n">
        <v>0.113699</v>
      </c>
      <c r="G4168" s="0" t="n">
        <f aca="false">12*Inputs!$B$6*(MIN(1,$H$50*$C4168)*(ic*Inputs!$C$6+pS+fee_fx*Inputs!$D$6-cost_acc-cost_wd*Inputs!$E$6*$E4168-cost_fx*Inputs!$D$6-$F4168)+(1-MIN(1,$H$50*$C4168))*(1-MIN(1,Inputs!$G$6*$D4168)*churn_nonbuyers)*(ic*Inputs!$C$6+fee_wd*Inputs!$E$6*(1-$B4168)+fee_fx*Inputs!$D$6-cost_acc-cost_wd*Inputs!$E$6*(1-$B4168)-cost_fx*Inputs!$D$6))</f>
        <v>233825.555898532</v>
      </c>
      <c r="H4168" s="0" t="n">
        <f aca="false">12*Inputs!$B$7*(MIN(1,$H$51*$C4168)*(ic*Inputs!$C$7+pE+fee_fx*Inputs!$D$7-cost_acc-cost_wd*Inputs!$E$7*$E4168-cost_fx*Inputs!$D$7-$F4168)+(1-MIN(1,$H$51*$C4168))*(1-MIN(1,Inputs!$G$7*$D4168)*churn_nonbuyers)*(ic*Inputs!$C$7+fee_wd*Inputs!$E$7*(1-$B4168)+fee_fx*Inputs!$D$7-cost_acc-cost_wd*Inputs!$E$7*(1-$B4168)-cost_fx*Inputs!$D$7))</f>
        <v>410668.057021839</v>
      </c>
      <c r="I4168" s="0" t="n">
        <f aca="false">12*Inputs!$B$8*(MIN(1,$H$52*$C4168)*(ic*Inputs!$C$8+pT-cost_acc-cost_wd*Inputs!$E$8-cost_fx*Inputs!$D$8-cost_ins)+(1-MIN(1,$H$52*$C4168))*(1-MIN(1,Inputs!$G$8*$D4168)*churn_nonbuyers)*(ic*Inputs!$C$8+fee_wd*Inputs!$E$8*(1-$B4168)+fee_fx*Inputs!$D$8-cost_acc-cost_wd*Inputs!$E$8*(1-$B4168)-cost_fx*Inputs!$D$8))</f>
        <v>174282.816968029</v>
      </c>
      <c r="J4168" s="0" t="n">
        <f aca="false">G4168+H4168+I4168-fixed</f>
        <v>118776.429888399</v>
      </c>
      <c r="K4168" s="0" t="n">
        <f aca="false">12*Inputs!$B$6*(1-MIN(1,Inputs!$G$6*$D4168)*churn_nonbuyers)*(ic*Inputs!$C$6+fee_wd*Inputs!$E$6*(1-$B4168)+fee_fx*Inputs!$D$6-cost_acc-cost_wd*Inputs!$E$6*(1-$B4168)-cost_fx*Inputs!$D$6)</f>
        <v>178964.121264732</v>
      </c>
      <c r="L4168" s="0" t="n">
        <f aca="false">12*Inputs!$B$7*(1-MIN(1,Inputs!$G$7*$D4168)*churn_nonbuyers)*(ic*Inputs!$C$7+fee_wd*Inputs!$E$7*(1-$B4168)+fee_fx*Inputs!$D$7-cost_acc-cost_wd*Inputs!$E$7*(1-$B4168)-cost_fx*Inputs!$D$7)</f>
        <v>378071.353814839</v>
      </c>
      <c r="M4168" s="0" t="n">
        <f aca="false">12*Inputs!$B$8*(1-MIN(1,Inputs!$G$8*$D4168)*churn_nonbuyers)*(ic*Inputs!$C$8+fee_wd*Inputs!$E$8*(1-$B4168)+fee_fx*Inputs!$D$8-cost_acc-cost_wd*Inputs!$E$8*(1-$B4168)-cost_fx*Inputs!$D$8)</f>
        <v>73437.370915416</v>
      </c>
      <c r="N4168" s="0" t="n">
        <f aca="false">K4168+L4168+I4168-fixed</f>
        <v>31318.2920475999</v>
      </c>
      <c r="O4168" s="0" t="n">
        <f aca="false">K4168+L4168+M4168-fixed</f>
        <v>-69527.1540050127</v>
      </c>
      <c r="P4168" s="0" t="n">
        <f aca="false">12*Inputs!$B$6*(1-MIN(1,Inputs!$F$6*$D4168))*(ic*Inputs!$C$6+flat_fee-cost_acc-cost_wd*Inputs!$E$6*$E4168-cost_fx*Inputs!$D$6)+12*Inputs!$B$7*(1-MIN(1,Inputs!$F$7*$D4168))*(ic*Inputs!$C$7+flat_fee-cost_acc-cost_wd*Inputs!$E$7*$E4168-cost_fx*Inputs!$D$7)+12*Inputs!$B$8*(1-MIN(1,Inputs!$F$8*$D4168))*(ic*Inputs!$C$8+flat_fee-cost_acc-cost_wd*Inputs!$E$8*$E4168-cost_fx*Inputs!$D$8)-fixed</f>
        <v>-95672.3253083199</v>
      </c>
    </row>
    <row r="4169" customFormat="false" ht="15" hidden="false" customHeight="false" outlineLevel="0" collapsed="false">
      <c r="A4169" s="0" t="n">
        <v>4104</v>
      </c>
      <c r="B4169" s="0" t="n">
        <v>0.137693</v>
      </c>
      <c r="C4169" s="0" t="n">
        <v>0.973415</v>
      </c>
      <c r="D4169" s="0" t="n">
        <v>0.673625</v>
      </c>
      <c r="E4169" s="0" t="n">
        <v>1.190505</v>
      </c>
      <c r="F4169" s="0" t="n">
        <v>0.340466</v>
      </c>
      <c r="G4169" s="0" t="n">
        <f aca="false">12*Inputs!$B$6*(MIN(1,$H$50*$C4169)*(ic*Inputs!$C$6+pS+fee_fx*Inputs!$D$6-cost_acc-cost_wd*Inputs!$E$6*$E4169-cost_fx*Inputs!$D$6-$F4169)+(1-MIN(1,$H$50*$C4169))*(1-MIN(1,Inputs!$G$6*$D4169)*churn_nonbuyers)*(ic*Inputs!$C$6+fee_wd*Inputs!$E$6*(1-$B4169)+fee_fx*Inputs!$D$6-cost_acc-cost_wd*Inputs!$E$6*(1-$B4169)-cost_fx*Inputs!$D$6))</f>
        <v>221606.797557171</v>
      </c>
      <c r="H4169" s="0" t="n">
        <f aca="false">12*Inputs!$B$7*(MIN(1,$H$51*$C4169)*(ic*Inputs!$C$7+pE+fee_fx*Inputs!$D$7-cost_acc-cost_wd*Inputs!$E$7*$E4169-cost_fx*Inputs!$D$7-$F4169)+(1-MIN(1,$H$51*$C4169))*(1-MIN(1,Inputs!$G$7*$D4169)*churn_nonbuyers)*(ic*Inputs!$C$7+fee_wd*Inputs!$E$7*(1-$B4169)+fee_fx*Inputs!$D$7-cost_acc-cost_wd*Inputs!$E$7*(1-$B4169)-cost_fx*Inputs!$D$7))</f>
        <v>401417.398238681</v>
      </c>
      <c r="I4169" s="0" t="n">
        <f aca="false">12*Inputs!$B$8*(MIN(1,$H$52*$C4169)*(ic*Inputs!$C$8+pT-cost_acc-cost_wd*Inputs!$E$8-cost_fx*Inputs!$D$8-cost_ins)+(1-MIN(1,$H$52*$C4169))*(1-MIN(1,Inputs!$G$8*$D4169)*churn_nonbuyers)*(ic*Inputs!$C$8+fee_wd*Inputs!$E$8*(1-$B4169)+fee_fx*Inputs!$D$8-cost_acc-cost_wd*Inputs!$E$8*(1-$B4169)-cost_fx*Inputs!$D$8))</f>
        <v>194156.112642348</v>
      </c>
      <c r="J4169" s="0" t="n">
        <f aca="false">G4169+H4169+I4169-fixed</f>
        <v>117180.308438199</v>
      </c>
      <c r="K4169" s="0" t="n">
        <f aca="false">12*Inputs!$B$6*(1-MIN(1,Inputs!$G$6*$D4169)*churn_nonbuyers)*(ic*Inputs!$C$6+fee_wd*Inputs!$E$6*(1-$B4169)+fee_fx*Inputs!$D$6-cost_acc-cost_wd*Inputs!$E$6*(1-$B4169)-cost_fx*Inputs!$D$6)</f>
        <v>175649.8928193</v>
      </c>
      <c r="L4169" s="0" t="n">
        <f aca="false">12*Inputs!$B$7*(1-MIN(1,Inputs!$G$7*$D4169)*churn_nonbuyers)*(ic*Inputs!$C$7+fee_wd*Inputs!$E$7*(1-$B4169)+fee_fx*Inputs!$D$7-cost_acc-cost_wd*Inputs!$E$7*(1-$B4169)-cost_fx*Inputs!$D$7)</f>
        <v>375624.73489158</v>
      </c>
      <c r="M4169" s="0" t="n">
        <f aca="false">12*Inputs!$B$8*(1-MIN(1,Inputs!$G$8*$D4169)*churn_nonbuyers)*(ic*Inputs!$C$8+fee_wd*Inputs!$E$8*(1-$B4169)+fee_fx*Inputs!$D$8-cost_acc-cost_wd*Inputs!$E$8*(1-$B4169)-cost_fx*Inputs!$D$8)</f>
        <v>168997.4118234</v>
      </c>
      <c r="N4169" s="0" t="n">
        <f aca="false">K4169+L4169+I4169-fixed</f>
        <v>45430.7403532277</v>
      </c>
      <c r="O4169" s="0" t="n">
        <f aca="false">K4169+L4169+M4169-fixed</f>
        <v>20272.0395342802</v>
      </c>
      <c r="P4169" s="0" t="n">
        <f aca="false">12*Inputs!$B$6*(1-MIN(1,Inputs!$F$6*$D4169))*(ic*Inputs!$C$6+flat_fee-cost_acc-cost_wd*Inputs!$E$6*$E4169-cost_fx*Inputs!$D$6)+12*Inputs!$B$7*(1-MIN(1,Inputs!$F$7*$D4169))*(ic*Inputs!$C$7+flat_fee-cost_acc-cost_wd*Inputs!$E$7*$E4169-cost_fx*Inputs!$D$7)+12*Inputs!$B$8*(1-MIN(1,Inputs!$F$8*$D4169))*(ic*Inputs!$C$8+flat_fee-cost_acc-cost_wd*Inputs!$E$8*$E4169-cost_fx*Inputs!$D$8)-fixed</f>
        <v>157303.58435</v>
      </c>
    </row>
    <row r="4170" customFormat="false" ht="15" hidden="false" customHeight="false" outlineLevel="0" collapsed="false">
      <c r="A4170" s="0" t="n">
        <v>4105</v>
      </c>
      <c r="B4170" s="0" t="n">
        <v>0.257588</v>
      </c>
      <c r="C4170" s="0" t="n">
        <v>0.962337</v>
      </c>
      <c r="D4170" s="0" t="n">
        <v>1.286403</v>
      </c>
      <c r="E4170" s="0" t="n">
        <v>1.159371</v>
      </c>
      <c r="F4170" s="0" t="n">
        <v>0.256014</v>
      </c>
      <c r="G4170" s="0" t="n">
        <f aca="false">12*Inputs!$B$6*(MIN(1,$H$50*$C4170)*(ic*Inputs!$C$6+pS+fee_fx*Inputs!$D$6-cost_acc-cost_wd*Inputs!$E$6*$E4170-cost_fx*Inputs!$D$6-$F4170)+(1-MIN(1,$H$50*$C4170))*(1-MIN(1,Inputs!$G$6*$D4170)*churn_nonbuyers)*(ic*Inputs!$C$6+fee_wd*Inputs!$E$6*(1-$B4170)+fee_fx*Inputs!$D$6-cost_acc-cost_wd*Inputs!$E$6*(1-$B4170)-cost_fx*Inputs!$D$6))</f>
        <v>203595.324519365</v>
      </c>
      <c r="H4170" s="0" t="n">
        <f aca="false">12*Inputs!$B$7*(MIN(1,$H$51*$C4170)*(ic*Inputs!$C$7+pE+fee_fx*Inputs!$D$7-cost_acc-cost_wd*Inputs!$E$7*$E4170-cost_fx*Inputs!$D$7-$F4170)+(1-MIN(1,$H$51*$C4170))*(1-MIN(1,Inputs!$G$7*$D4170)*churn_nonbuyers)*(ic*Inputs!$C$7+fee_wd*Inputs!$E$7*(1-$B4170)+fee_fx*Inputs!$D$7-cost_acc-cost_wd*Inputs!$E$7*(1-$B4170)-cost_fx*Inputs!$D$7))</f>
        <v>394712.654918718</v>
      </c>
      <c r="I4170" s="0" t="n">
        <f aca="false">12*Inputs!$B$8*(MIN(1,$H$52*$C4170)*(ic*Inputs!$C$8+pT-cost_acc-cost_wd*Inputs!$E$8-cost_fx*Inputs!$D$8-cost_ins)+(1-MIN(1,$H$52*$C4170))*(1-MIN(1,Inputs!$G$8*$D4170)*churn_nonbuyers)*(ic*Inputs!$C$8+fee_wd*Inputs!$E$8*(1-$B4170)+fee_fx*Inputs!$D$8-cost_acc-cost_wd*Inputs!$E$8*(1-$B4170)-cost_fx*Inputs!$D$8))</f>
        <v>148914.694437564</v>
      </c>
      <c r="J4170" s="0" t="n">
        <f aca="false">G4170+H4170+I4170-fixed</f>
        <v>47222.6738756475</v>
      </c>
      <c r="K4170" s="0" t="n">
        <f aca="false">12*Inputs!$B$6*(1-MIN(1,Inputs!$G$6*$D4170)*churn_nonbuyers)*(ic*Inputs!$C$6+fee_wd*Inputs!$E$6*(1-$B4170)+fee_fx*Inputs!$D$6-cost_acc-cost_wd*Inputs!$E$6*(1-$B4170)-cost_fx*Inputs!$D$6)</f>
        <v>153926.191986941</v>
      </c>
      <c r="L4170" s="0" t="n">
        <f aca="false">12*Inputs!$B$7*(1-MIN(1,Inputs!$G$7*$D4170)*churn_nonbuyers)*(ic*Inputs!$C$7+fee_wd*Inputs!$E$7*(1-$B4170)+fee_fx*Inputs!$D$7-cost_acc-cost_wd*Inputs!$E$7*(1-$B4170)-cost_fx*Inputs!$D$7)</f>
        <v>351978.481048165</v>
      </c>
      <c r="M4170" s="0" t="n">
        <f aca="false">12*Inputs!$B$8*(1-MIN(1,Inputs!$G$8*$D4170)*churn_nonbuyers)*(ic*Inputs!$C$8+fee_wd*Inputs!$E$8*(1-$B4170)+fee_fx*Inputs!$D$8-cost_acc-cost_wd*Inputs!$E$8*(1-$B4170)-cost_fx*Inputs!$D$8)</f>
        <v>31252.1809523904</v>
      </c>
      <c r="N4170" s="0" t="n">
        <f aca="false">K4170+L4170+I4170-fixed</f>
        <v>-45180.6325273305</v>
      </c>
      <c r="O4170" s="0" t="n">
        <f aca="false">K4170+L4170+M4170-fixed</f>
        <v>-162843.146012504</v>
      </c>
      <c r="P4170" s="0" t="n">
        <f aca="false">12*Inputs!$B$6*(1-MIN(1,Inputs!$F$6*$D4170))*(ic*Inputs!$C$6+flat_fee-cost_acc-cost_wd*Inputs!$E$6*$E4170-cost_fx*Inputs!$D$6)+12*Inputs!$B$7*(1-MIN(1,Inputs!$F$7*$D4170))*(ic*Inputs!$C$7+flat_fee-cost_acc-cost_wd*Inputs!$E$7*$E4170-cost_fx*Inputs!$D$7)+12*Inputs!$B$8*(1-MIN(1,Inputs!$F$8*$D4170))*(ic*Inputs!$C$8+flat_fee-cost_acc-cost_wd*Inputs!$E$8*$E4170-cost_fx*Inputs!$D$8)-fixed</f>
        <v>-148932.30318088</v>
      </c>
    </row>
    <row r="4171" customFormat="false" ht="15" hidden="false" customHeight="false" outlineLevel="0" collapsed="false">
      <c r="A4171" s="0" t="n">
        <v>4106</v>
      </c>
      <c r="B4171" s="0" t="n">
        <v>0.382107</v>
      </c>
      <c r="C4171" s="0" t="n">
        <v>0.648965</v>
      </c>
      <c r="D4171" s="0" t="n">
        <v>1.741957</v>
      </c>
      <c r="E4171" s="0" t="n">
        <v>1.241785</v>
      </c>
      <c r="F4171" s="0" t="n">
        <v>0.025917</v>
      </c>
      <c r="G4171" s="0" t="n">
        <f aca="false">12*Inputs!$B$6*(MIN(1,$H$50*$C4171)*(ic*Inputs!$C$6+pS+fee_fx*Inputs!$D$6-cost_acc-cost_wd*Inputs!$E$6*$E4171-cost_fx*Inputs!$D$6-$F4171)+(1-MIN(1,$H$50*$C4171))*(1-MIN(1,Inputs!$G$6*$D4171)*churn_nonbuyers)*(ic*Inputs!$C$6+fee_wd*Inputs!$E$6*(1-$B4171)+fee_fx*Inputs!$D$6-cost_acc-cost_wd*Inputs!$E$6*(1-$B4171)-cost_fx*Inputs!$D$6))</f>
        <v>170557.689541788</v>
      </c>
      <c r="H4171" s="0" t="n">
        <f aca="false">12*Inputs!$B$7*(MIN(1,$H$51*$C4171)*(ic*Inputs!$C$7+pE+fee_fx*Inputs!$D$7-cost_acc-cost_wd*Inputs!$E$7*$E4171-cost_fx*Inputs!$D$7-$F4171)+(1-MIN(1,$H$51*$C4171))*(1-MIN(1,Inputs!$G$7*$D4171)*churn_nonbuyers)*(ic*Inputs!$C$7+fee_wd*Inputs!$E$7*(1-$B4171)+fee_fx*Inputs!$D$7-cost_acc-cost_wd*Inputs!$E$7*(1-$B4171)-cost_fx*Inputs!$D$7))</f>
        <v>366949.63394154</v>
      </c>
      <c r="I4171" s="0" t="n">
        <f aca="false">12*Inputs!$B$8*(MIN(1,$H$52*$C4171)*(ic*Inputs!$C$8+pT-cost_acc-cost_wd*Inputs!$E$8-cost_fx*Inputs!$D$8-cost_ins)+(1-MIN(1,$H$52*$C4171))*(1-MIN(1,Inputs!$G$8*$D4171)*churn_nonbuyers)*(ic*Inputs!$C$8+fee_wd*Inputs!$E$8*(1-$B4171)+fee_fx*Inputs!$D$8-cost_acc-cost_wd*Inputs!$E$8*(1-$B4171)-cost_fx*Inputs!$D$8))</f>
        <v>93544.41096</v>
      </c>
      <c r="J4171" s="0" t="n">
        <f aca="false">G4171+H4171+I4171-fixed</f>
        <v>-68948.2655566719</v>
      </c>
      <c r="K4171" s="0" t="n">
        <f aca="false">12*Inputs!$B$6*(1-MIN(1,Inputs!$G$6*$D4171)*churn_nonbuyers)*(ic*Inputs!$C$6+fee_wd*Inputs!$E$6*(1-$B4171)+fee_fx*Inputs!$D$6-cost_acc-cost_wd*Inputs!$E$6*(1-$B4171)-cost_fx*Inputs!$D$6)</f>
        <v>133810.085976473</v>
      </c>
      <c r="L4171" s="0" t="n">
        <f aca="false">12*Inputs!$B$7*(1-MIN(1,Inputs!$G$7*$D4171)*churn_nonbuyers)*(ic*Inputs!$C$7+fee_wd*Inputs!$E$7*(1-$B4171)+fee_fx*Inputs!$D$7-cost_acc-cost_wd*Inputs!$E$7*(1-$B4171)-cost_fx*Inputs!$D$7)</f>
        <v>329981.332449884</v>
      </c>
      <c r="M4171" s="0" t="n">
        <f aca="false">12*Inputs!$B$8*(1-MIN(1,Inputs!$G$8*$D4171)*churn_nonbuyers)*(ic*Inputs!$C$8+fee_wd*Inputs!$E$8*(1-$B4171)+fee_fx*Inputs!$D$8-cost_acc-cost_wd*Inputs!$E$8*(1-$B4171)-cost_fx*Inputs!$D$8)</f>
        <v>0</v>
      </c>
      <c r="N4171" s="0" t="n">
        <f aca="false">K4171+L4171+I4171-fixed</f>
        <v>-142664.170613643</v>
      </c>
      <c r="O4171" s="0" t="n">
        <f aca="false">K4171+L4171+M4171-fixed</f>
        <v>-236208.581573644</v>
      </c>
      <c r="P4171" s="0" t="n">
        <f aca="false">12*Inputs!$B$6*(1-MIN(1,Inputs!$F$6*$D4171))*(ic*Inputs!$C$6+flat_fee-cost_acc-cost_wd*Inputs!$E$6*$E4171-cost_fx*Inputs!$D$6)+12*Inputs!$B$7*(1-MIN(1,Inputs!$F$7*$D4171))*(ic*Inputs!$C$7+flat_fee-cost_acc-cost_wd*Inputs!$E$7*$E4171-cost_fx*Inputs!$D$7)+12*Inputs!$B$8*(1-MIN(1,Inputs!$F$8*$D4171))*(ic*Inputs!$C$8+flat_fee-cost_acc-cost_wd*Inputs!$E$8*$E4171-cost_fx*Inputs!$D$8)-fixed</f>
        <v>-409334.8695172</v>
      </c>
    </row>
    <row r="4172" customFormat="false" ht="15" hidden="false" customHeight="false" outlineLevel="0" collapsed="false">
      <c r="A4172" s="0" t="n">
        <v>4107</v>
      </c>
      <c r="B4172" s="0" t="n">
        <v>0.249174</v>
      </c>
      <c r="C4172" s="0" t="n">
        <v>0.984628</v>
      </c>
      <c r="D4172" s="0" t="n">
        <v>1.087709</v>
      </c>
      <c r="E4172" s="0" t="n">
        <v>1.423151</v>
      </c>
      <c r="F4172" s="0" t="n">
        <v>0.326408</v>
      </c>
      <c r="G4172" s="0" t="n">
        <f aca="false">12*Inputs!$B$6*(MIN(1,$H$50*$C4172)*(ic*Inputs!$C$6+pS+fee_fx*Inputs!$D$6-cost_acc-cost_wd*Inputs!$E$6*$E4172-cost_fx*Inputs!$D$6-$F4172)+(1-MIN(1,$H$50*$C4172))*(1-MIN(1,Inputs!$G$6*$D4172)*churn_nonbuyers)*(ic*Inputs!$C$6+fee_wd*Inputs!$E$6*(1-$B4172)+fee_fx*Inputs!$D$6-cost_acc-cost_wd*Inputs!$E$6*(1-$B4172)-cost_fx*Inputs!$D$6))</f>
        <v>199725.883659344</v>
      </c>
      <c r="H4172" s="0" t="n">
        <f aca="false">12*Inputs!$B$7*(MIN(1,$H$51*$C4172)*(ic*Inputs!$C$7+pE+fee_fx*Inputs!$D$7-cost_acc-cost_wd*Inputs!$E$7*$E4172-cost_fx*Inputs!$D$7-$F4172)+(1-MIN(1,$H$51*$C4172))*(1-MIN(1,Inputs!$G$7*$D4172)*churn_nonbuyers)*(ic*Inputs!$C$7+fee_wd*Inputs!$E$7*(1-$B4172)+fee_fx*Inputs!$D$7-cost_acc-cost_wd*Inputs!$E$7*(1-$B4172)-cost_fx*Inputs!$D$7))</f>
        <v>363823.07115284</v>
      </c>
      <c r="I4172" s="0" t="n">
        <f aca="false">12*Inputs!$B$8*(MIN(1,$H$52*$C4172)*(ic*Inputs!$C$8+pT-cost_acc-cost_wd*Inputs!$E$8-cost_fx*Inputs!$D$8-cost_ins)+(1-MIN(1,$H$52*$C4172))*(1-MIN(1,Inputs!$G$8*$D4172)*churn_nonbuyers)*(ic*Inputs!$C$8+fee_wd*Inputs!$E$8*(1-$B4172)+fee_fx*Inputs!$D$8-cost_acc-cost_wd*Inputs!$E$8*(1-$B4172)-cost_fx*Inputs!$D$8))</f>
        <v>165243.472221044</v>
      </c>
      <c r="J4172" s="0" t="n">
        <f aca="false">G4172+H4172+I4172-fixed</f>
        <v>28792.4270332274</v>
      </c>
      <c r="K4172" s="0" t="n">
        <f aca="false">12*Inputs!$B$6*(1-MIN(1,Inputs!$G$6*$D4172)*churn_nonbuyers)*(ic*Inputs!$C$6+fee_wd*Inputs!$E$6*(1-$B4172)+fee_fx*Inputs!$D$6-cost_acc-cost_wd*Inputs!$E$6*(1-$B4172)-cost_fx*Inputs!$D$6)</f>
        <v>156706.244657035</v>
      </c>
      <c r="L4172" s="0" t="n">
        <f aca="false">12*Inputs!$B$7*(1-MIN(1,Inputs!$G$7*$D4172)*churn_nonbuyers)*(ic*Inputs!$C$7+fee_wd*Inputs!$E$7*(1-$B4172)+fee_fx*Inputs!$D$7-cost_acc-cost_wd*Inputs!$E$7*(1-$B4172)-cost_fx*Inputs!$D$7)</f>
        <v>355332.860362221</v>
      </c>
      <c r="M4172" s="0" t="n">
        <f aca="false">12*Inputs!$B$8*(1-MIN(1,Inputs!$G$8*$D4172)*churn_nonbuyers)*(ic*Inputs!$C$8+fee_wd*Inputs!$E$8*(1-$B4172)+fee_fx*Inputs!$D$8-cost_acc-cost_wd*Inputs!$E$8*(1-$B4172)-cost_fx*Inputs!$D$8)</f>
        <v>75026.4634394976</v>
      </c>
      <c r="N4172" s="0" t="n">
        <f aca="false">K4172+L4172+I4172-fixed</f>
        <v>-22717.4227597</v>
      </c>
      <c r="O4172" s="0" t="n">
        <f aca="false">K4172+L4172+M4172-fixed</f>
        <v>-112934.431541246</v>
      </c>
      <c r="P4172" s="0" t="n">
        <f aca="false">12*Inputs!$B$6*(1-MIN(1,Inputs!$F$6*$D4172))*(ic*Inputs!$C$6+flat_fee-cost_acc-cost_wd*Inputs!$E$6*$E4172-cost_fx*Inputs!$D$6)+12*Inputs!$B$7*(1-MIN(1,Inputs!$F$7*$D4172))*(ic*Inputs!$C$7+flat_fee-cost_acc-cost_wd*Inputs!$E$7*$E4172-cost_fx*Inputs!$D$7)+12*Inputs!$B$8*(1-MIN(1,Inputs!$F$8*$D4172))*(ic*Inputs!$C$8+flat_fee-cost_acc-cost_wd*Inputs!$E$8*$E4172-cost_fx*Inputs!$D$8)-fixed</f>
        <v>-152883.39669784</v>
      </c>
    </row>
    <row r="4173" customFormat="false" ht="15" hidden="false" customHeight="false" outlineLevel="0" collapsed="false">
      <c r="A4173" s="0" t="n">
        <v>4108</v>
      </c>
      <c r="B4173" s="0" t="n">
        <v>0.155667</v>
      </c>
      <c r="C4173" s="0" t="n">
        <v>1.076575</v>
      </c>
      <c r="D4173" s="0" t="n">
        <v>0.842233</v>
      </c>
      <c r="E4173" s="0" t="n">
        <v>1.407457</v>
      </c>
      <c r="F4173" s="0" t="n">
        <v>0.14909</v>
      </c>
      <c r="G4173" s="0" t="n">
        <f aca="false">12*Inputs!$B$6*(MIN(1,$H$50*$C4173)*(ic*Inputs!$C$6+pS+fee_fx*Inputs!$D$6-cost_acc-cost_wd*Inputs!$E$6*$E4173-cost_fx*Inputs!$D$6-$F4173)+(1-MIN(1,$H$50*$C4173))*(1-MIN(1,Inputs!$G$6*$D4173)*churn_nonbuyers)*(ic*Inputs!$C$6+fee_wd*Inputs!$E$6*(1-$B4173)+fee_fx*Inputs!$D$6-cost_acc-cost_wd*Inputs!$E$6*(1-$B4173)-cost_fx*Inputs!$D$6))</f>
        <v>222176.6334275</v>
      </c>
      <c r="H4173" s="0" t="n">
        <f aca="false">12*Inputs!$B$7*(MIN(1,$H$51*$C4173)*(ic*Inputs!$C$7+pE+fee_fx*Inputs!$D$7-cost_acc-cost_wd*Inputs!$E$7*$E4173-cost_fx*Inputs!$D$7-$F4173)+(1-MIN(1,$H$51*$C4173))*(1-MIN(1,Inputs!$G$7*$D4173)*churn_nonbuyers)*(ic*Inputs!$C$7+fee_wd*Inputs!$E$7*(1-$B4173)+fee_fx*Inputs!$D$7-cost_acc-cost_wd*Inputs!$E$7*(1-$B4173)-cost_fx*Inputs!$D$7))</f>
        <v>386570.946168687</v>
      </c>
      <c r="I4173" s="0" t="n">
        <f aca="false">12*Inputs!$B$8*(MIN(1,$H$52*$C4173)*(ic*Inputs!$C$8+pT-cost_acc-cost_wd*Inputs!$E$8-cost_fx*Inputs!$D$8-cost_ins)+(1-MIN(1,$H$52*$C4173))*(1-MIN(1,Inputs!$G$8*$D4173)*churn_nonbuyers)*(ic*Inputs!$C$8+fee_wd*Inputs!$E$8*(1-$B4173)+fee_fx*Inputs!$D$8-cost_acc-cost_wd*Inputs!$E$8*(1-$B4173)-cost_fx*Inputs!$D$8))</f>
        <v>187435.213492445</v>
      </c>
      <c r="J4173" s="0" t="n">
        <f aca="false">G4173+H4173+I4173-fixed</f>
        <v>96182.7930886326</v>
      </c>
      <c r="K4173" s="0" t="n">
        <f aca="false">12*Inputs!$B$6*(1-MIN(1,Inputs!$G$6*$D4173)*churn_nonbuyers)*(ic*Inputs!$C$6+fee_wd*Inputs!$E$6*(1-$B4173)+fee_fx*Inputs!$D$6-cost_acc-cost_wd*Inputs!$E$6*(1-$B4173)-cost_fx*Inputs!$D$6)</f>
        <v>171638.220127759</v>
      </c>
      <c r="L4173" s="0" t="n">
        <f aca="false">12*Inputs!$B$7*(1-MIN(1,Inputs!$G$7*$D4173)*churn_nonbuyers)*(ic*Inputs!$C$7+fee_wd*Inputs!$E$7*(1-$B4173)+fee_fx*Inputs!$D$7-cost_acc-cost_wd*Inputs!$E$7*(1-$B4173)-cost_fx*Inputs!$D$7)</f>
        <v>371162.687692656</v>
      </c>
      <c r="M4173" s="0" t="n">
        <f aca="false">12*Inputs!$B$8*(1-MIN(1,Inputs!$G$8*$D4173)*churn_nonbuyers)*(ic*Inputs!$C$8+fee_wd*Inputs!$E$8*(1-$B4173)+fee_fx*Inputs!$D$8-cost_acc-cost_wd*Inputs!$E$8*(1-$B4173)-cost_fx*Inputs!$D$8)</f>
        <v>130899.81307621</v>
      </c>
      <c r="N4173" s="0" t="n">
        <f aca="false">K4173+L4173+I4173-fixed</f>
        <v>30236.1213128602</v>
      </c>
      <c r="O4173" s="0" t="n">
        <f aca="false">K4173+L4173+M4173-fixed</f>
        <v>-26299.2791033756</v>
      </c>
      <c r="P4173" s="0" t="n">
        <f aca="false">12*Inputs!$B$6*(1-MIN(1,Inputs!$F$6*$D4173))*(ic*Inputs!$C$6+flat_fee-cost_acc-cost_wd*Inputs!$E$6*$E4173-cost_fx*Inputs!$D$6)+12*Inputs!$B$7*(1-MIN(1,Inputs!$F$7*$D4173))*(ic*Inputs!$C$7+flat_fee-cost_acc-cost_wd*Inputs!$E$7*$E4173-cost_fx*Inputs!$D$7)+12*Inputs!$B$8*(1-MIN(1,Inputs!$F$8*$D4173))*(ic*Inputs!$C$8+flat_fee-cost_acc-cost_wd*Inputs!$E$8*$E4173-cost_fx*Inputs!$D$8)-fixed</f>
        <v>-32008.1796685599</v>
      </c>
    </row>
    <row r="4174" customFormat="false" ht="15" hidden="false" customHeight="false" outlineLevel="0" collapsed="false">
      <c r="A4174" s="0" t="n">
        <v>4109</v>
      </c>
      <c r="B4174" s="0" t="n">
        <v>0.202156</v>
      </c>
      <c r="C4174" s="0" t="n">
        <v>0.935497</v>
      </c>
      <c r="D4174" s="0" t="n">
        <v>0.975141</v>
      </c>
      <c r="E4174" s="0" t="n">
        <v>1.077396</v>
      </c>
      <c r="F4174" s="0" t="n">
        <v>0.351872</v>
      </c>
      <c r="G4174" s="0" t="n">
        <f aca="false">12*Inputs!$B$6*(MIN(1,$H$50*$C4174)*(ic*Inputs!$C$6+pS+fee_fx*Inputs!$D$6-cost_acc-cost_wd*Inputs!$E$6*$E4174-cost_fx*Inputs!$D$6-$F4174)+(1-MIN(1,$H$50*$C4174))*(1-MIN(1,Inputs!$G$6*$D4174)*churn_nonbuyers)*(ic*Inputs!$C$6+fee_wd*Inputs!$E$6*(1-$B4174)+fee_fx*Inputs!$D$6-cost_acc-cost_wd*Inputs!$E$6*(1-$B4174)-cost_fx*Inputs!$D$6))</f>
        <v>211304.193878138</v>
      </c>
      <c r="H4174" s="0" t="n">
        <f aca="false">12*Inputs!$B$7*(MIN(1,$H$51*$C4174)*(ic*Inputs!$C$7+pE+fee_fx*Inputs!$D$7-cost_acc-cost_wd*Inputs!$E$7*$E4174-cost_fx*Inputs!$D$7-$F4174)+(1-MIN(1,$H$51*$C4174))*(1-MIN(1,Inputs!$G$7*$D4174)*churn_nonbuyers)*(ic*Inputs!$C$7+fee_wd*Inputs!$E$7*(1-$B4174)+fee_fx*Inputs!$D$7-cost_acc-cost_wd*Inputs!$E$7*(1-$B4174)-cost_fx*Inputs!$D$7))</f>
        <v>404178.435445869</v>
      </c>
      <c r="I4174" s="0" t="n">
        <f aca="false">12*Inputs!$B$8*(MIN(1,$H$52*$C4174)*(ic*Inputs!$C$8+pT-cost_acc-cost_wd*Inputs!$E$8-cost_fx*Inputs!$D$8-cost_ins)+(1-MIN(1,$H$52*$C4174))*(1-MIN(1,Inputs!$G$8*$D4174)*churn_nonbuyers)*(ic*Inputs!$C$8+fee_wd*Inputs!$E$8*(1-$B4174)+fee_fx*Inputs!$D$8-cost_acc-cost_wd*Inputs!$E$8*(1-$B4174)-cost_fx*Inputs!$D$8))</f>
        <v>169540.928834371</v>
      </c>
      <c r="J4174" s="0" t="n">
        <f aca="false">G4174+H4174+I4174-fixed</f>
        <v>85023.5581583779</v>
      </c>
      <c r="K4174" s="0" t="n">
        <f aca="false">12*Inputs!$B$6*(1-MIN(1,Inputs!$G$6*$D4174)*churn_nonbuyers)*(ic*Inputs!$C$6+fee_wd*Inputs!$E$6*(1-$B4174)+fee_fx*Inputs!$D$6-cost_acc-cost_wd*Inputs!$E$6*(1-$B4174)-cost_fx*Inputs!$D$6)</f>
        <v>164079.455068771</v>
      </c>
      <c r="L4174" s="0" t="n">
        <f aca="false">12*Inputs!$B$7*(1-MIN(1,Inputs!$G$7*$D4174)*churn_nonbuyers)*(ic*Inputs!$C$7+fee_wd*Inputs!$E$7*(1-$B4174)+fee_fx*Inputs!$D$7-cost_acc-cost_wd*Inputs!$E$7*(1-$B4174)-cost_fx*Inputs!$D$7)</f>
        <v>363145.834673263</v>
      </c>
      <c r="M4174" s="0" t="n">
        <f aca="false">12*Inputs!$B$8*(1-MIN(1,Inputs!$G$8*$D4174)*churn_nonbuyers)*(ic*Inputs!$C$8+fee_wd*Inputs!$E$8*(1-$B4174)+fee_fx*Inputs!$D$8-cost_acc-cost_wd*Inputs!$E$8*(1-$B4174)-cost_fx*Inputs!$D$8)</f>
        <v>100519.884614266</v>
      </c>
      <c r="N4174" s="0" t="n">
        <f aca="false">K4174+L4174+I4174-fixed</f>
        <v>-3233.78142359457</v>
      </c>
      <c r="O4174" s="0" t="n">
        <f aca="false">K4174+L4174+M4174-fixed</f>
        <v>-72254.8256437003</v>
      </c>
      <c r="P4174" s="0" t="n">
        <f aca="false">12*Inputs!$B$6*(1-MIN(1,Inputs!$F$6*$D4174))*(ic*Inputs!$C$6+flat_fee-cost_acc-cost_wd*Inputs!$E$6*$E4174-cost_fx*Inputs!$D$6)+12*Inputs!$B$7*(1-MIN(1,Inputs!$F$7*$D4174))*(ic*Inputs!$C$7+flat_fee-cost_acc-cost_wd*Inputs!$E$7*$E4174-cost_fx*Inputs!$D$7)+12*Inputs!$B$8*(1-MIN(1,Inputs!$F$8*$D4174))*(ic*Inputs!$C$8+flat_fee-cost_acc-cost_wd*Inputs!$E$8*$E4174-cost_fx*Inputs!$D$8)-fixed</f>
        <v>50593.85723264</v>
      </c>
    </row>
    <row r="4175" customFormat="false" ht="15" hidden="false" customHeight="false" outlineLevel="0" collapsed="false">
      <c r="A4175" s="0" t="n">
        <v>4110</v>
      </c>
      <c r="B4175" s="0" t="n">
        <v>0.471491</v>
      </c>
      <c r="C4175" s="0" t="n">
        <v>0.921733</v>
      </c>
      <c r="D4175" s="0" t="n">
        <v>0.969246</v>
      </c>
      <c r="E4175" s="0" t="n">
        <v>1.053388</v>
      </c>
      <c r="F4175" s="0" t="n">
        <v>0.360951</v>
      </c>
      <c r="G4175" s="0" t="n">
        <f aca="false">12*Inputs!$B$6*(MIN(1,$H$50*$C4175)*(ic*Inputs!$C$6+pS+fee_fx*Inputs!$D$6-cost_acc-cost_wd*Inputs!$E$6*$E4175-cost_fx*Inputs!$D$6-$F4175)+(1-MIN(1,$H$50*$C4175))*(1-MIN(1,Inputs!$G$6*$D4175)*churn_nonbuyers)*(ic*Inputs!$C$6+fee_wd*Inputs!$E$6*(1-$B4175)+fee_fx*Inputs!$D$6-cost_acc-cost_wd*Inputs!$E$6*(1-$B4175)-cost_fx*Inputs!$D$6))</f>
        <v>176790.143482001</v>
      </c>
      <c r="H4175" s="0" t="n">
        <f aca="false">12*Inputs!$B$7*(MIN(1,$H$51*$C4175)*(ic*Inputs!$C$7+pE+fee_fx*Inputs!$D$7-cost_acc-cost_wd*Inputs!$E$7*$E4175-cost_fx*Inputs!$D$7-$F4175)+(1-MIN(1,$H$51*$C4175))*(1-MIN(1,Inputs!$G$7*$D4175)*churn_nonbuyers)*(ic*Inputs!$C$7+fee_wd*Inputs!$E$7*(1-$B4175)+fee_fx*Inputs!$D$7-cost_acc-cost_wd*Inputs!$E$7*(1-$B4175)-cost_fx*Inputs!$D$7))</f>
        <v>381910.921477578</v>
      </c>
      <c r="I4175" s="0" t="n">
        <f aca="false">12*Inputs!$B$8*(MIN(1,$H$52*$C4175)*(ic*Inputs!$C$8+pT-cost_acc-cost_wd*Inputs!$E$8-cost_fx*Inputs!$D$8-cost_ins)+(1-MIN(1,$H$52*$C4175))*(1-MIN(1,Inputs!$G$8*$D4175)*churn_nonbuyers)*(ic*Inputs!$C$8+fee_wd*Inputs!$E$8*(1-$B4175)+fee_fx*Inputs!$D$8-cost_acc-cost_wd*Inputs!$E$8*(1-$B4175)-cost_fx*Inputs!$D$8))</f>
        <v>167514.316531822</v>
      </c>
      <c r="J4175" s="0" t="n">
        <f aca="false">G4175+H4175+I4175-fixed</f>
        <v>26215.3814914012</v>
      </c>
      <c r="K4175" s="0" t="n">
        <f aca="false">12*Inputs!$B$6*(1-MIN(1,Inputs!$G$6*$D4175)*churn_nonbuyers)*(ic*Inputs!$C$6+fee_wd*Inputs!$E$6*(1-$B4175)+fee_fx*Inputs!$D$6-cost_acc-cost_wd*Inputs!$E$6*(1-$B4175)-cost_fx*Inputs!$D$6)</f>
        <v>127225.629833659</v>
      </c>
      <c r="L4175" s="0" t="n">
        <f aca="false">12*Inputs!$B$7*(1-MIN(1,Inputs!$G$7*$D4175)*churn_nonbuyers)*(ic*Inputs!$C$7+fee_wd*Inputs!$E$7*(1-$B4175)+fee_fx*Inputs!$D$7-cost_acc-cost_wd*Inputs!$E$7*(1-$B4175)-cost_fx*Inputs!$D$7)</f>
        <v>325555.496492196</v>
      </c>
      <c r="M4175" s="0" t="n">
        <f aca="false">12*Inputs!$B$8*(1-MIN(1,Inputs!$G$8*$D4175)*churn_nonbuyers)*(ic*Inputs!$C$8+fee_wd*Inputs!$E$8*(1-$B4175)+fee_fx*Inputs!$D$8-cost_acc-cost_wd*Inputs!$E$8*(1-$B4175)-cost_fx*Inputs!$D$8)</f>
        <v>97669.9956504096</v>
      </c>
      <c r="N4175" s="0" t="n">
        <f aca="false">K4175+L4175+I4175-fixed</f>
        <v>-79704.557142323</v>
      </c>
      <c r="O4175" s="0" t="n">
        <f aca="false">K4175+L4175+M4175-fixed</f>
        <v>-149548.878023736</v>
      </c>
      <c r="P4175" s="0" t="n">
        <f aca="false">12*Inputs!$B$6*(1-MIN(1,Inputs!$F$6*$D4175))*(ic*Inputs!$C$6+flat_fee-cost_acc-cost_wd*Inputs!$E$6*$E4175-cost_fx*Inputs!$D$6)+12*Inputs!$B$7*(1-MIN(1,Inputs!$F$7*$D4175))*(ic*Inputs!$C$7+flat_fee-cost_acc-cost_wd*Inputs!$E$7*$E4175-cost_fx*Inputs!$D$7)+12*Inputs!$B$8*(1-MIN(1,Inputs!$F$8*$D4175))*(ic*Inputs!$C$8+flat_fee-cost_acc-cost_wd*Inputs!$E$8*$E4175-cost_fx*Inputs!$D$8)-fixed</f>
        <v>64357.37101952</v>
      </c>
    </row>
    <row r="4176" customFormat="false" ht="15" hidden="false" customHeight="false" outlineLevel="0" collapsed="false">
      <c r="A4176" s="0" t="n">
        <v>4111</v>
      </c>
      <c r="B4176" s="0" t="n">
        <v>0.231849</v>
      </c>
      <c r="C4176" s="0" t="n">
        <v>1.035512</v>
      </c>
      <c r="D4176" s="0" t="n">
        <v>1.00236</v>
      </c>
      <c r="E4176" s="0" t="n">
        <v>1.077799</v>
      </c>
      <c r="F4176" s="0" t="n">
        <v>0.154424</v>
      </c>
      <c r="G4176" s="0" t="n">
        <f aca="false">12*Inputs!$B$6*(MIN(1,$H$50*$C4176)*(ic*Inputs!$C$6+pS+fee_fx*Inputs!$D$6-cost_acc-cost_wd*Inputs!$E$6*$E4176-cost_fx*Inputs!$D$6-$F4176)+(1-MIN(1,$H$50*$C4176))*(1-MIN(1,Inputs!$G$6*$D4176)*churn_nonbuyers)*(ic*Inputs!$C$6+fee_wd*Inputs!$E$6*(1-$B4176)+fee_fx*Inputs!$D$6-cost_acc-cost_wd*Inputs!$E$6*(1-$B4176)-cost_fx*Inputs!$D$6))</f>
        <v>217113.838080575</v>
      </c>
      <c r="H4176" s="0" t="n">
        <f aca="false">12*Inputs!$B$7*(MIN(1,$H$51*$C4176)*(ic*Inputs!$C$7+pE+fee_fx*Inputs!$D$7-cost_acc-cost_wd*Inputs!$E$7*$E4176-cost_fx*Inputs!$D$7-$F4176)+(1-MIN(1,$H$51*$C4176))*(1-MIN(1,Inputs!$G$7*$D4176)*churn_nonbuyers)*(ic*Inputs!$C$7+fee_wd*Inputs!$E$7*(1-$B4176)+fee_fx*Inputs!$D$7-cost_acc-cost_wd*Inputs!$E$7*(1-$B4176)-cost_fx*Inputs!$D$7))</f>
        <v>417685.722054324</v>
      </c>
      <c r="I4176" s="0" t="n">
        <f aca="false">12*Inputs!$B$8*(MIN(1,$H$52*$C4176)*(ic*Inputs!$C$8+pT-cost_acc-cost_wd*Inputs!$E$8-cost_fx*Inputs!$D$8-cost_ins)+(1-MIN(1,$H$52*$C4176))*(1-MIN(1,Inputs!$G$8*$D4176)*churn_nonbuyers)*(ic*Inputs!$C$8+fee_wd*Inputs!$E$8*(1-$B4176)+fee_fx*Inputs!$D$8-cost_acc-cost_wd*Inputs!$E$8*(1-$B4176)-cost_fx*Inputs!$D$8))</f>
        <v>175142.810933389</v>
      </c>
      <c r="J4176" s="0" t="n">
        <f aca="false">G4176+H4176+I4176-fixed</f>
        <v>109942.371068288</v>
      </c>
      <c r="K4176" s="0" t="n">
        <f aca="false">12*Inputs!$B$6*(1-MIN(1,Inputs!$G$6*$D4176)*churn_nonbuyers)*(ic*Inputs!$C$6+fee_wd*Inputs!$E$6*(1-$B4176)+fee_fx*Inputs!$D$6-cost_acc-cost_wd*Inputs!$E$6*(1-$B4176)-cost_fx*Inputs!$D$6)</f>
        <v>159783.207578208</v>
      </c>
      <c r="L4176" s="0" t="n">
        <f aca="false">12*Inputs!$B$7*(1-MIN(1,Inputs!$G$7*$D4176)*churn_nonbuyers)*(ic*Inputs!$C$7+fee_wd*Inputs!$E$7*(1-$B4176)+fee_fx*Inputs!$D$7-cost_acc-cost_wd*Inputs!$E$7*(1-$B4176)-cost_fx*Inputs!$D$7)</f>
        <v>358693.148866925</v>
      </c>
      <c r="M4176" s="0" t="n">
        <f aca="false">12*Inputs!$B$8*(1-MIN(1,Inputs!$G$8*$D4176)*churn_nonbuyers)*(ic*Inputs!$C$8+fee_wd*Inputs!$E$8*(1-$B4176)+fee_fx*Inputs!$D$8-cost_acc-cost_wd*Inputs!$E$8*(1-$B4176)-cost_fx*Inputs!$D$8)</f>
        <v>94060.546298304</v>
      </c>
      <c r="N4176" s="0" t="n">
        <f aca="false">K4176+L4176+I4176-fixed</f>
        <v>-6380.83262147754</v>
      </c>
      <c r="O4176" s="0" t="n">
        <f aca="false">K4176+L4176+M4176-fixed</f>
        <v>-87463.097256563</v>
      </c>
      <c r="P4176" s="0" t="n">
        <f aca="false">12*Inputs!$B$6*(1-MIN(1,Inputs!$F$6*$D4176))*(ic*Inputs!$C$6+flat_fee-cost_acc-cost_wd*Inputs!$E$6*$E4176-cost_fx*Inputs!$D$6)+12*Inputs!$B$7*(1-MIN(1,Inputs!$F$7*$D4176))*(ic*Inputs!$C$7+flat_fee-cost_acc-cost_wd*Inputs!$E$7*$E4176-cost_fx*Inputs!$D$7)+12*Inputs!$B$8*(1-MIN(1,Inputs!$F$8*$D4176))*(ic*Inputs!$C$8+flat_fee-cost_acc-cost_wd*Inputs!$E$8*$E4176-cost_fx*Inputs!$D$8)-fixed</f>
        <v>35576.0272736001</v>
      </c>
    </row>
    <row r="4177" customFormat="false" ht="15" hidden="false" customHeight="false" outlineLevel="0" collapsed="false">
      <c r="A4177" s="0" t="n">
        <v>4112</v>
      </c>
      <c r="B4177" s="0" t="n">
        <v>0.048432</v>
      </c>
      <c r="C4177" s="0" t="n">
        <v>0.907736</v>
      </c>
      <c r="D4177" s="0" t="n">
        <v>1.275498</v>
      </c>
      <c r="E4177" s="0" t="n">
        <v>1.239962</v>
      </c>
      <c r="F4177" s="0" t="n">
        <v>0.466913</v>
      </c>
      <c r="G4177" s="0" t="n">
        <f aca="false">12*Inputs!$B$6*(MIN(1,$H$50*$C4177)*(ic*Inputs!$C$6+pS+fee_fx*Inputs!$D$6-cost_acc-cost_wd*Inputs!$E$6*$E4177-cost_fx*Inputs!$D$6-$F4177)+(1-MIN(1,$H$50*$C4177))*(1-MIN(1,Inputs!$G$6*$D4177)*churn_nonbuyers)*(ic*Inputs!$C$6+fee_wd*Inputs!$E$6*(1-$B4177)+fee_fx*Inputs!$D$6-cost_acc-cost_wd*Inputs!$E$6*(1-$B4177)-cost_fx*Inputs!$D$6))</f>
        <v>220914.073384579</v>
      </c>
      <c r="H4177" s="0" t="n">
        <f aca="false">12*Inputs!$B$7*(MIN(1,$H$51*$C4177)*(ic*Inputs!$C$7+pE+fee_fx*Inputs!$D$7-cost_acc-cost_wd*Inputs!$E$7*$E4177-cost_fx*Inputs!$D$7-$F4177)+(1-MIN(1,$H$51*$C4177))*(1-MIN(1,Inputs!$G$7*$D4177)*churn_nonbuyers)*(ic*Inputs!$C$7+fee_wd*Inputs!$E$7*(1-$B4177)+fee_fx*Inputs!$D$7-cost_acc-cost_wd*Inputs!$E$7*(1-$B4177)-cost_fx*Inputs!$D$7))</f>
        <v>391358.410924473</v>
      </c>
      <c r="I4177" s="0" t="n">
        <f aca="false">12*Inputs!$B$8*(MIN(1,$H$52*$C4177)*(ic*Inputs!$C$8+pT-cost_acc-cost_wd*Inputs!$E$8-cost_fx*Inputs!$D$8-cost_ins)+(1-MIN(1,$H$52*$C4177))*(1-MIN(1,Inputs!$G$8*$D4177)*churn_nonbuyers)*(ic*Inputs!$C$8+fee_wd*Inputs!$E$8*(1-$B4177)+fee_fx*Inputs!$D$8-cost_acc-cost_wd*Inputs!$E$8*(1-$B4177)-cost_fx*Inputs!$D$8))</f>
        <v>143504.948273589</v>
      </c>
      <c r="J4177" s="0" t="n">
        <f aca="false">G4177+H4177+I4177-fixed</f>
        <v>55777.4325826406</v>
      </c>
      <c r="K4177" s="0" t="n">
        <f aca="false">12*Inputs!$B$6*(1-MIN(1,Inputs!$G$6*$D4177)*churn_nonbuyers)*(ic*Inputs!$C$6+fee_wd*Inputs!$E$6*(1-$B4177)+fee_fx*Inputs!$D$6-cost_acc-cost_wd*Inputs!$E$6*(1-$B4177)-cost_fx*Inputs!$D$6)</f>
        <v>182213.551577779</v>
      </c>
      <c r="L4177" s="0" t="n">
        <f aca="false">12*Inputs!$B$7*(1-MIN(1,Inputs!$G$7*$D4177)*churn_nonbuyers)*(ic*Inputs!$C$7+fee_wd*Inputs!$E$7*(1-$B4177)+fee_fx*Inputs!$D$7-cost_acc-cost_wd*Inputs!$E$7*(1-$B4177)-cost_fx*Inputs!$D$7)</f>
        <v>381064.235842668</v>
      </c>
      <c r="M4177" s="0" t="n">
        <f aca="false">12*Inputs!$B$8*(1-MIN(1,Inputs!$G$8*$D4177)*churn_nonbuyers)*(ic*Inputs!$C$8+fee_wd*Inputs!$E$8*(1-$B4177)+fee_fx*Inputs!$D$8-cost_acc-cost_wd*Inputs!$E$8*(1-$B4177)-cost_fx*Inputs!$D$8)</f>
        <v>34725.1182429696</v>
      </c>
      <c r="N4177" s="0" t="n">
        <f aca="false">K4177+L4177+I4177-fixed</f>
        <v>6782.73569403612</v>
      </c>
      <c r="O4177" s="0" t="n">
        <f aca="false">K4177+L4177+M4177-fixed</f>
        <v>-101997.094336584</v>
      </c>
      <c r="P4177" s="0" t="n">
        <f aca="false">12*Inputs!$B$6*(1-MIN(1,Inputs!$F$6*$D4177))*(ic*Inputs!$C$6+flat_fee-cost_acc-cost_wd*Inputs!$E$6*$E4177-cost_fx*Inputs!$D$6)+12*Inputs!$B$7*(1-MIN(1,Inputs!$F$7*$D4177))*(ic*Inputs!$C$7+flat_fee-cost_acc-cost_wd*Inputs!$E$7*$E4177-cost_fx*Inputs!$D$7)+12*Inputs!$B$8*(1-MIN(1,Inputs!$F$8*$D4177))*(ic*Inputs!$C$8+flat_fee-cost_acc-cost_wd*Inputs!$E$8*$E4177-cost_fx*Inputs!$D$8)-fixed</f>
        <v>-172686.44788576</v>
      </c>
    </row>
    <row r="4178" customFormat="false" ht="15" hidden="false" customHeight="false" outlineLevel="0" collapsed="false">
      <c r="A4178" s="0" t="n">
        <v>4113</v>
      </c>
      <c r="B4178" s="0" t="n">
        <v>0.383248</v>
      </c>
      <c r="C4178" s="0" t="n">
        <v>1.042364</v>
      </c>
      <c r="D4178" s="0" t="n">
        <v>1.849445</v>
      </c>
      <c r="E4178" s="0" t="n">
        <v>1.238356</v>
      </c>
      <c r="F4178" s="0" t="n">
        <v>0.197619</v>
      </c>
      <c r="G4178" s="0" t="n">
        <f aca="false">12*Inputs!$B$6*(MIN(1,$H$50*$C4178)*(ic*Inputs!$C$6+pS+fee_fx*Inputs!$D$6-cost_acc-cost_wd*Inputs!$E$6*$E4178-cost_fx*Inputs!$D$6-$F4178)+(1-MIN(1,$H$50*$C4178))*(1-MIN(1,Inputs!$G$6*$D4178)*churn_nonbuyers)*(ic*Inputs!$C$6+fee_wd*Inputs!$E$6*(1-$B4178)+fee_fx*Inputs!$D$6-cost_acc-cost_wd*Inputs!$E$6*(1-$B4178)-cost_fx*Inputs!$D$6))</f>
        <v>187933.881596765</v>
      </c>
      <c r="H4178" s="0" t="n">
        <f aca="false">12*Inputs!$B$7*(MIN(1,$H$51*$C4178)*(ic*Inputs!$C$7+pE+fee_fx*Inputs!$D$7-cost_acc-cost_wd*Inputs!$E$7*$E4178-cost_fx*Inputs!$D$7-$F4178)+(1-MIN(1,$H$51*$C4178))*(1-MIN(1,Inputs!$G$7*$D4178)*churn_nonbuyers)*(ic*Inputs!$C$7+fee_wd*Inputs!$E$7*(1-$B4178)+fee_fx*Inputs!$D$7-cost_acc-cost_wd*Inputs!$E$7*(1-$B4178)-cost_fx*Inputs!$D$7))</f>
        <v>378717.249117512</v>
      </c>
      <c r="I4178" s="0" t="n">
        <f aca="false">12*Inputs!$B$8*(MIN(1,$H$52*$C4178)*(ic*Inputs!$C$8+pT-cost_acc-cost_wd*Inputs!$E$8-cost_fx*Inputs!$D$8-cost_ins)+(1-MIN(1,$H$52*$C4178))*(1-MIN(1,Inputs!$G$8*$D4178)*churn_nonbuyers)*(ic*Inputs!$C$8+fee_wd*Inputs!$E$8*(1-$B4178)+fee_fx*Inputs!$D$8-cost_acc-cost_wd*Inputs!$E$8*(1-$B4178)-cost_fx*Inputs!$D$8))</f>
        <v>150250.516416</v>
      </c>
      <c r="J4178" s="0" t="n">
        <f aca="false">G4178+H4178+I4178-fixed</f>
        <v>16901.6471302765</v>
      </c>
      <c r="K4178" s="0" t="n">
        <f aca="false">12*Inputs!$B$6*(1-MIN(1,Inputs!$G$6*$D4178)*churn_nonbuyers)*(ic*Inputs!$C$6+fee_wd*Inputs!$E$6*(1-$B4178)+fee_fx*Inputs!$D$6-cost_acc-cost_wd*Inputs!$E$6*(1-$B4178)-cost_fx*Inputs!$D$6)</f>
        <v>132873.214300992</v>
      </c>
      <c r="L4178" s="0" t="n">
        <f aca="false">12*Inputs!$B$7*(1-MIN(1,Inputs!$G$7*$D4178)*churn_nonbuyers)*(ic*Inputs!$C$7+fee_wd*Inputs!$E$7*(1-$B4178)+fee_fx*Inputs!$D$7-cost_acc-cost_wd*Inputs!$E$7*(1-$B4178)-cost_fx*Inputs!$D$7)</f>
        <v>328703.400420595</v>
      </c>
      <c r="M4178" s="0" t="n">
        <f aca="false">12*Inputs!$B$8*(1-MIN(1,Inputs!$G$8*$D4178)*churn_nonbuyers)*(ic*Inputs!$C$8+fee_wd*Inputs!$E$8*(1-$B4178)+fee_fx*Inputs!$D$8-cost_acc-cost_wd*Inputs!$E$8*(1-$B4178)-cost_fx*Inputs!$D$8)</f>
        <v>0</v>
      </c>
      <c r="N4178" s="0" t="n">
        <f aca="false">K4178+L4178+I4178-fixed</f>
        <v>-88172.8688624129</v>
      </c>
      <c r="O4178" s="0" t="n">
        <f aca="false">K4178+L4178+M4178-fixed</f>
        <v>-238423.385278413</v>
      </c>
      <c r="P4178" s="0" t="n">
        <f aca="false">12*Inputs!$B$6*(1-MIN(1,Inputs!$F$6*$D4178))*(ic*Inputs!$C$6+flat_fee-cost_acc-cost_wd*Inputs!$E$6*$E4178-cost_fx*Inputs!$D$6)+12*Inputs!$B$7*(1-MIN(1,Inputs!$F$7*$D4178))*(ic*Inputs!$C$7+flat_fee-cost_acc-cost_wd*Inputs!$E$7*$E4178-cost_fx*Inputs!$D$7)+12*Inputs!$B$8*(1-MIN(1,Inputs!$F$8*$D4178))*(ic*Inputs!$C$8+flat_fee-cost_acc-cost_wd*Inputs!$E$8*$E4178-cost_fx*Inputs!$D$8)-fixed</f>
        <v>-450170.969146528</v>
      </c>
    </row>
    <row r="4179" customFormat="false" ht="15" hidden="false" customHeight="false" outlineLevel="0" collapsed="false">
      <c r="A4179" s="0" t="n">
        <v>4114</v>
      </c>
      <c r="B4179" s="0" t="n">
        <v>0.40981</v>
      </c>
      <c r="C4179" s="0" t="n">
        <v>1.058719</v>
      </c>
      <c r="D4179" s="0" t="n">
        <v>1.707278</v>
      </c>
      <c r="E4179" s="0" t="n">
        <v>1.091687</v>
      </c>
      <c r="F4179" s="0" t="n">
        <v>0.062971</v>
      </c>
      <c r="G4179" s="0" t="n">
        <f aca="false">12*Inputs!$B$6*(MIN(1,$H$50*$C4179)*(ic*Inputs!$C$6+pS+fee_fx*Inputs!$D$6-cost_acc-cost_wd*Inputs!$E$6*$E4179-cost_fx*Inputs!$D$6-$F4179)+(1-MIN(1,$H$50*$C4179))*(1-MIN(1,Inputs!$G$6*$D4179)*churn_nonbuyers)*(ic*Inputs!$C$6+fee_wd*Inputs!$E$6*(1-$B4179)+fee_fx*Inputs!$D$6-cost_acc-cost_wd*Inputs!$E$6*(1-$B4179)-cost_fx*Inputs!$D$6))</f>
        <v>193410.424119766</v>
      </c>
      <c r="H4179" s="0" t="n">
        <f aca="false">12*Inputs!$B$7*(MIN(1,$H$51*$C4179)*(ic*Inputs!$C$7+pE+fee_fx*Inputs!$D$7-cost_acc-cost_wd*Inputs!$E$7*$E4179-cost_fx*Inputs!$D$7-$F4179)+(1-MIN(1,$H$51*$C4179))*(1-MIN(1,Inputs!$G$7*$D4179)*churn_nonbuyers)*(ic*Inputs!$C$7+fee_wd*Inputs!$E$7*(1-$B4179)+fee_fx*Inputs!$D$7-cost_acc-cost_wd*Inputs!$E$7*(1-$B4179)-cost_fx*Inputs!$D$7))</f>
        <v>404365.042772904</v>
      </c>
      <c r="I4179" s="0" t="n">
        <f aca="false">12*Inputs!$B$8*(MIN(1,$H$52*$C4179)*(ic*Inputs!$C$8+pT-cost_acc-cost_wd*Inputs!$E$8-cost_fx*Inputs!$D$8-cost_ins)+(1-MIN(1,$H$52*$C4179))*(1-MIN(1,Inputs!$G$8*$D4179)*churn_nonbuyers)*(ic*Inputs!$C$8+fee_wd*Inputs!$E$8*(1-$B4179)+fee_fx*Inputs!$D$8-cost_acc-cost_wd*Inputs!$E$8*(1-$B4179)-cost_fx*Inputs!$D$8))</f>
        <v>152607.991536</v>
      </c>
      <c r="J4179" s="0" t="n">
        <f aca="false">G4179+H4179+I4179-fixed</f>
        <v>50383.45842867</v>
      </c>
      <c r="K4179" s="0" t="n">
        <f aca="false">12*Inputs!$B$6*(1-MIN(1,Inputs!$G$6*$D4179)*churn_nonbuyers)*(ic*Inputs!$C$6+fee_wd*Inputs!$E$6*(1-$B4179)+fee_fx*Inputs!$D$6-cost_acc-cost_wd*Inputs!$E$6*(1-$B4179)-cost_fx*Inputs!$D$6)</f>
        <v>130415.546859696</v>
      </c>
      <c r="L4179" s="0" t="n">
        <f aca="false">12*Inputs!$B$7*(1-MIN(1,Inputs!$G$7*$D4179)*churn_nonbuyers)*(ic*Inputs!$C$7+fee_wd*Inputs!$E$7*(1-$B4179)+fee_fx*Inputs!$D$7-cost_acc-cost_wd*Inputs!$E$7*(1-$B4179)-cost_fx*Inputs!$D$7)</f>
        <v>326558.654771818</v>
      </c>
      <c r="M4179" s="0" t="n">
        <f aca="false">12*Inputs!$B$8*(1-MIN(1,Inputs!$G$8*$D4179)*churn_nonbuyers)*(ic*Inputs!$C$8+fee_wd*Inputs!$E$8*(1-$B4179)+fee_fx*Inputs!$D$8-cost_acc-cost_wd*Inputs!$E$8*(1-$B4179)-cost_fx*Inputs!$D$8)</f>
        <v>0</v>
      </c>
      <c r="N4179" s="0" t="n">
        <f aca="false">K4179+L4179+I4179-fixed</f>
        <v>-90417.8068324864</v>
      </c>
      <c r="O4179" s="0" t="n">
        <f aca="false">K4179+L4179+M4179-fixed</f>
        <v>-243025.798368486</v>
      </c>
      <c r="P4179" s="0" t="n">
        <f aca="false">12*Inputs!$B$6*(1-MIN(1,Inputs!$F$6*$D4179))*(ic*Inputs!$C$6+flat_fee-cost_acc-cost_wd*Inputs!$E$6*$E4179-cost_fx*Inputs!$D$6)+12*Inputs!$B$7*(1-MIN(1,Inputs!$F$7*$D4179))*(ic*Inputs!$C$7+flat_fee-cost_acc-cost_wd*Inputs!$E$7*$E4179-cost_fx*Inputs!$D$7)+12*Inputs!$B$8*(1-MIN(1,Inputs!$F$8*$D4179))*(ic*Inputs!$C$8+flat_fee-cost_acc-cost_wd*Inputs!$E$8*$E4179-cost_fx*Inputs!$D$8)-fixed</f>
        <v>-352427.08446736</v>
      </c>
    </row>
    <row r="4180" customFormat="false" ht="15" hidden="false" customHeight="false" outlineLevel="0" collapsed="false">
      <c r="A4180" s="0" t="n">
        <v>4115</v>
      </c>
      <c r="B4180" s="0" t="n">
        <v>0.547456</v>
      </c>
      <c r="C4180" s="0" t="n">
        <v>1.046142</v>
      </c>
      <c r="D4180" s="0" t="n">
        <v>1.443906</v>
      </c>
      <c r="E4180" s="0" t="n">
        <v>1.0638</v>
      </c>
      <c r="F4180" s="0" t="n">
        <v>0.242874</v>
      </c>
      <c r="G4180" s="0" t="n">
        <f aca="false">12*Inputs!$B$6*(MIN(1,$H$50*$C4180)*(ic*Inputs!$C$6+pS+fee_fx*Inputs!$D$6-cost_acc-cost_wd*Inputs!$E$6*$E4180-cost_fx*Inputs!$D$6-$F4180)+(1-MIN(1,$H$50*$C4180))*(1-MIN(1,Inputs!$G$6*$D4180)*churn_nonbuyers)*(ic*Inputs!$C$6+fee_wd*Inputs!$E$6*(1-$B4180)+fee_fx*Inputs!$D$6-cost_acc-cost_wd*Inputs!$E$6*(1-$B4180)-cost_fx*Inputs!$D$6))</f>
        <v>173867.599791419</v>
      </c>
      <c r="H4180" s="0" t="n">
        <f aca="false">12*Inputs!$B$7*(MIN(1,$H$51*$C4180)*(ic*Inputs!$C$7+pE+fee_fx*Inputs!$D$7-cost_acc-cost_wd*Inputs!$E$7*$E4180-cost_fx*Inputs!$D$7-$F4180)+(1-MIN(1,$H$51*$C4180))*(1-MIN(1,Inputs!$G$7*$D4180)*churn_nonbuyers)*(ic*Inputs!$C$7+fee_wd*Inputs!$E$7*(1-$B4180)+fee_fx*Inputs!$D$7-cost_acc-cost_wd*Inputs!$E$7*(1-$B4180)-cost_fx*Inputs!$D$7))</f>
        <v>386515.028468278</v>
      </c>
      <c r="I4180" s="0" t="n">
        <f aca="false">12*Inputs!$B$8*(MIN(1,$H$52*$C4180)*(ic*Inputs!$C$8+pT-cost_acc-cost_wd*Inputs!$E$8-cost_fx*Inputs!$D$8-cost_ins)+(1-MIN(1,$H$52*$C4180))*(1-MIN(1,Inputs!$G$8*$D4180)*churn_nonbuyers)*(ic*Inputs!$C$8+fee_wd*Inputs!$E$8*(1-$B4180)+fee_fx*Inputs!$D$8-cost_acc-cost_wd*Inputs!$E$8*(1-$B4180)-cost_fx*Inputs!$D$8))</f>
        <v>150795.092448</v>
      </c>
      <c r="J4180" s="0" t="n">
        <f aca="false">G4180+H4180+I4180-fixed</f>
        <v>11177.7207076967</v>
      </c>
      <c r="K4180" s="0" t="n">
        <f aca="false">12*Inputs!$B$6*(1-MIN(1,Inputs!$G$6*$D4180)*churn_nonbuyers)*(ic*Inputs!$C$6+fee_wd*Inputs!$E$6*(1-$B4180)+fee_fx*Inputs!$D$6-cost_acc-cost_wd*Inputs!$E$6*(1-$B4180)-cost_fx*Inputs!$D$6)</f>
        <v>113903.183542579</v>
      </c>
      <c r="L4180" s="0" t="n">
        <f aca="false">12*Inputs!$B$7*(1-MIN(1,Inputs!$G$7*$D4180)*churn_nonbuyers)*(ic*Inputs!$C$7+fee_wd*Inputs!$E$7*(1-$B4180)+fee_fx*Inputs!$D$7-cost_acc-cost_wd*Inputs!$E$7*(1-$B4180)-cost_fx*Inputs!$D$7)</f>
        <v>310315.701037548</v>
      </c>
      <c r="M4180" s="0" t="n">
        <f aca="false">12*Inputs!$B$8*(1-MIN(1,Inputs!$G$8*$D4180)*churn_nonbuyers)*(ic*Inputs!$C$8+fee_wd*Inputs!$E$8*(1-$B4180)+fee_fx*Inputs!$D$8-cost_acc-cost_wd*Inputs!$E$8*(1-$B4180)-cost_fx*Inputs!$D$8)</f>
        <v>0</v>
      </c>
      <c r="N4180" s="0" t="n">
        <f aca="false">K4180+L4180+I4180-fixed</f>
        <v>-124986.022971873</v>
      </c>
      <c r="O4180" s="0" t="n">
        <f aca="false">K4180+L4180+M4180-fixed</f>
        <v>-275781.115419873</v>
      </c>
      <c r="P4180" s="0" t="n">
        <f aca="false">12*Inputs!$B$6*(1-MIN(1,Inputs!$F$6*$D4180))*(ic*Inputs!$C$6+flat_fee-cost_acc-cost_wd*Inputs!$E$6*$E4180-cost_fx*Inputs!$D$6)+12*Inputs!$B$7*(1-MIN(1,Inputs!$F$7*$D4180))*(ic*Inputs!$C$7+flat_fee-cost_acc-cost_wd*Inputs!$E$7*$E4180-cost_fx*Inputs!$D$7)+12*Inputs!$B$8*(1-MIN(1,Inputs!$F$8*$D4180))*(ic*Inputs!$C$8+flat_fee-cost_acc-cost_wd*Inputs!$E$8*$E4180-cost_fx*Inputs!$D$8)-fixed</f>
        <v>-200623.534096</v>
      </c>
    </row>
    <row r="4181" customFormat="false" ht="15" hidden="false" customHeight="false" outlineLevel="0" collapsed="false">
      <c r="A4181" s="0" t="n">
        <v>4116</v>
      </c>
      <c r="B4181" s="0" t="n">
        <v>0.355063</v>
      </c>
      <c r="C4181" s="0" t="n">
        <v>1.097246</v>
      </c>
      <c r="D4181" s="0" t="n">
        <v>1.156397</v>
      </c>
      <c r="E4181" s="0" t="n">
        <v>1.152309</v>
      </c>
      <c r="F4181" s="0" t="n">
        <v>0.310366</v>
      </c>
      <c r="G4181" s="0" t="n">
        <f aca="false">12*Inputs!$B$6*(MIN(1,$H$50*$C4181)*(ic*Inputs!$C$6+pS+fee_fx*Inputs!$D$6-cost_acc-cost_wd*Inputs!$E$6*$E4181-cost_fx*Inputs!$D$6-$F4181)+(1-MIN(1,$H$50*$C4181))*(1-MIN(1,Inputs!$G$6*$D4181)*churn_nonbuyers)*(ic*Inputs!$C$6+fee_wd*Inputs!$E$6*(1-$B4181)+fee_fx*Inputs!$D$6-cost_acc-cost_wd*Inputs!$E$6*(1-$B4181)-cost_fx*Inputs!$D$6))</f>
        <v>198274.403083567</v>
      </c>
      <c r="H4181" s="0" t="n">
        <f aca="false">12*Inputs!$B$7*(MIN(1,$H$51*$C4181)*(ic*Inputs!$C$7+pE+fee_fx*Inputs!$D$7-cost_acc-cost_wd*Inputs!$E$7*$E4181-cost_fx*Inputs!$D$7-$F4181)+(1-MIN(1,$H$51*$C4181))*(1-MIN(1,Inputs!$G$7*$D4181)*churn_nonbuyers)*(ic*Inputs!$C$7+fee_wd*Inputs!$E$7*(1-$B4181)+fee_fx*Inputs!$D$7-cost_acc-cost_wd*Inputs!$E$7*(1-$B4181)-cost_fx*Inputs!$D$7))</f>
        <v>391359.618508771</v>
      </c>
      <c r="I4181" s="0" t="n">
        <f aca="false">12*Inputs!$B$8*(MIN(1,$H$52*$C4181)*(ic*Inputs!$C$8+pT-cost_acc-cost_wd*Inputs!$E$8-cost_fx*Inputs!$D$8-cost_ins)+(1-MIN(1,$H$52*$C4181))*(1-MIN(1,Inputs!$G$8*$D4181)*churn_nonbuyers)*(ic*Inputs!$C$8+fee_wd*Inputs!$E$8*(1-$B4181)+fee_fx*Inputs!$D$8-cost_acc-cost_wd*Inputs!$E$8*(1-$B4181)-cost_fx*Inputs!$D$8))</f>
        <v>171831.099049984</v>
      </c>
      <c r="J4181" s="0" t="n">
        <f aca="false">G4181+H4181+I4181-fixed</f>
        <v>61465.1206423221</v>
      </c>
      <c r="K4181" s="0" t="n">
        <f aca="false">12*Inputs!$B$6*(1-MIN(1,Inputs!$G$6*$D4181)*churn_nonbuyers)*(ic*Inputs!$C$6+fee_wd*Inputs!$E$6*(1-$B4181)+fee_fx*Inputs!$D$6-cost_acc-cost_wd*Inputs!$E$6*(1-$B4181)-cost_fx*Inputs!$D$6)</f>
        <v>141770.721513679</v>
      </c>
      <c r="L4181" s="0" t="n">
        <f aca="false">12*Inputs!$B$7*(1-MIN(1,Inputs!$G$7*$D4181)*churn_nonbuyers)*(ic*Inputs!$C$7+fee_wd*Inputs!$E$7*(1-$B4181)+fee_fx*Inputs!$D$7-cost_acc-cost_wd*Inputs!$E$7*(1-$B4181)-cost_fx*Inputs!$D$7)</f>
        <v>339856.915052208</v>
      </c>
      <c r="M4181" s="0" t="n">
        <f aca="false">12*Inputs!$B$8*(1-MIN(1,Inputs!$G$8*$D4181)*churn_nonbuyers)*(ic*Inputs!$C$8+fee_wd*Inputs!$E$8*(1-$B4181)+fee_fx*Inputs!$D$8-cost_acc-cost_wd*Inputs!$E$8*(1-$B4181)-cost_fx*Inputs!$D$8)</f>
        <v>58939.3407171696</v>
      </c>
      <c r="N4181" s="0" t="n">
        <f aca="false">K4181+L4181+I4181-fixed</f>
        <v>-46541.2643841298</v>
      </c>
      <c r="O4181" s="0" t="n">
        <f aca="false">K4181+L4181+M4181-fixed</f>
        <v>-159433.022716944</v>
      </c>
      <c r="P4181" s="0" t="n">
        <f aca="false">12*Inputs!$B$6*(1-MIN(1,Inputs!$F$6*$D4181))*(ic*Inputs!$C$6+flat_fee-cost_acc-cost_wd*Inputs!$E$6*$E4181-cost_fx*Inputs!$D$6)+12*Inputs!$B$7*(1-MIN(1,Inputs!$F$7*$D4181))*(ic*Inputs!$C$7+flat_fee-cost_acc-cost_wd*Inputs!$E$7*$E4181-cost_fx*Inputs!$D$7)+12*Inputs!$B$8*(1-MIN(1,Inputs!$F$8*$D4181))*(ic*Inputs!$C$8+flat_fee-cost_acc-cost_wd*Inputs!$E$8*$E4181-cost_fx*Inputs!$D$8)-fixed</f>
        <v>-77805.1744544799</v>
      </c>
    </row>
    <row r="4182" customFormat="false" ht="15" hidden="false" customHeight="false" outlineLevel="0" collapsed="false">
      <c r="A4182" s="0" t="n">
        <v>4117</v>
      </c>
      <c r="B4182" s="0" t="n">
        <v>0.570686</v>
      </c>
      <c r="C4182" s="0" t="n">
        <v>0.88268</v>
      </c>
      <c r="D4182" s="0" t="n">
        <v>1.160883</v>
      </c>
      <c r="E4182" s="0" t="n">
        <v>1.134767</v>
      </c>
      <c r="F4182" s="0" t="n">
        <v>0.173341</v>
      </c>
      <c r="G4182" s="0" t="n">
        <f aca="false">12*Inputs!$B$6*(MIN(1,$H$50*$C4182)*(ic*Inputs!$C$6+pS+fee_fx*Inputs!$D$6-cost_acc-cost_wd*Inputs!$E$6*$E4182-cost_fx*Inputs!$D$6-$F4182)+(1-MIN(1,$H$50*$C4182))*(1-MIN(1,Inputs!$G$6*$D4182)*churn_nonbuyers)*(ic*Inputs!$C$6+fee_wd*Inputs!$E$6*(1-$B4182)+fee_fx*Inputs!$D$6-cost_acc-cost_wd*Inputs!$E$6*(1-$B4182)-cost_fx*Inputs!$D$6))</f>
        <v>163155.018996841</v>
      </c>
      <c r="H4182" s="0" t="n">
        <f aca="false">12*Inputs!$B$7*(MIN(1,$H$51*$C4182)*(ic*Inputs!$C$7+pE+fee_fx*Inputs!$D$7-cost_acc-cost_wd*Inputs!$E$7*$E4182-cost_fx*Inputs!$D$7-$F4182)+(1-MIN(1,$H$51*$C4182))*(1-MIN(1,Inputs!$G$7*$D4182)*churn_nonbuyers)*(ic*Inputs!$C$7+fee_wd*Inputs!$E$7*(1-$B4182)+fee_fx*Inputs!$D$7-cost_acc-cost_wd*Inputs!$E$7*(1-$B4182)-cost_fx*Inputs!$D$7))</f>
        <v>370620.691896263</v>
      </c>
      <c r="I4182" s="0" t="n">
        <f aca="false">12*Inputs!$B$8*(MIN(1,$H$52*$C4182)*(ic*Inputs!$C$8+pT-cost_acc-cost_wd*Inputs!$E$8-cost_fx*Inputs!$D$8-cost_ins)+(1-MIN(1,$H$52*$C4182))*(1-MIN(1,Inputs!$G$8*$D4182)*churn_nonbuyers)*(ic*Inputs!$C$8+fee_wd*Inputs!$E$8*(1-$B4182)+fee_fx*Inputs!$D$8-cost_acc-cost_wd*Inputs!$E$8*(1-$B4182)-cost_fx*Inputs!$D$8))</f>
        <v>148642.865522797</v>
      </c>
      <c r="J4182" s="0" t="n">
        <f aca="false">G4182+H4182+I4182-fixed</f>
        <v>-17581.4235840986</v>
      </c>
      <c r="K4182" s="0" t="n">
        <f aca="false">12*Inputs!$B$6*(1-MIN(1,Inputs!$G$6*$D4182)*churn_nonbuyers)*(ic*Inputs!$C$6+fee_wd*Inputs!$E$6*(1-$B4182)+fee_fx*Inputs!$D$6-cost_acc-cost_wd*Inputs!$E$6*(1-$B4182)-cost_fx*Inputs!$D$6)</f>
        <v>112489.513025314</v>
      </c>
      <c r="L4182" s="0" t="n">
        <f aca="false">12*Inputs!$B$7*(1-MIN(1,Inputs!$G$7*$D4182)*churn_nonbuyers)*(ic*Inputs!$C$7+fee_wd*Inputs!$E$7*(1-$B4182)+fee_fx*Inputs!$D$7-cost_acc-cost_wd*Inputs!$E$7*(1-$B4182)-cost_fx*Inputs!$D$7)</f>
        <v>309841.173831188</v>
      </c>
      <c r="M4182" s="0" t="n">
        <f aca="false">12*Inputs!$B$8*(1-MIN(1,Inputs!$G$8*$D4182)*churn_nonbuyers)*(ic*Inputs!$C$8+fee_wd*Inputs!$E$8*(1-$B4182)+fee_fx*Inputs!$D$8-cost_acc-cost_wd*Inputs!$E$8*(1-$B4182)-cost_fx*Inputs!$D$8)</f>
        <v>56028.5132647968</v>
      </c>
      <c r="N4182" s="0" t="n">
        <f aca="false">K4182+L4182+I4182-fixed</f>
        <v>-129026.447620701</v>
      </c>
      <c r="O4182" s="0" t="n">
        <f aca="false">K4182+L4182+M4182-fixed</f>
        <v>-221640.799878701</v>
      </c>
      <c r="P4182" s="0" t="n">
        <f aca="false">12*Inputs!$B$6*(1-MIN(1,Inputs!$F$6*$D4182))*(ic*Inputs!$C$6+flat_fee-cost_acc-cost_wd*Inputs!$E$6*$E4182-cost_fx*Inputs!$D$6)+12*Inputs!$B$7*(1-MIN(1,Inputs!$F$7*$D4182))*(ic*Inputs!$C$7+flat_fee-cost_acc-cost_wd*Inputs!$E$7*$E4182-cost_fx*Inputs!$D$7)+12*Inputs!$B$8*(1-MIN(1,Inputs!$F$8*$D4182))*(ic*Inputs!$C$8+flat_fee-cost_acc-cost_wd*Inputs!$E$8*$E4182-cost_fx*Inputs!$D$8)-fixed</f>
        <v>-73270.1598013601</v>
      </c>
    </row>
    <row r="4183" customFormat="false" ht="15" hidden="false" customHeight="false" outlineLevel="0" collapsed="false">
      <c r="A4183" s="0" t="n">
        <v>4118</v>
      </c>
      <c r="B4183" s="0" t="n">
        <v>0.109766</v>
      </c>
      <c r="C4183" s="0" t="n">
        <v>0.93999</v>
      </c>
      <c r="D4183" s="0" t="n">
        <v>1.104655</v>
      </c>
      <c r="E4183" s="0" t="n">
        <v>1.262308</v>
      </c>
      <c r="F4183" s="0" t="n">
        <v>0.434608</v>
      </c>
      <c r="G4183" s="0" t="n">
        <f aca="false">12*Inputs!$B$6*(MIN(1,$H$50*$C4183)*(ic*Inputs!$C$6+pS+fee_fx*Inputs!$D$6-cost_acc-cost_wd*Inputs!$E$6*$E4183-cost_fx*Inputs!$D$6-$F4183)+(1-MIN(1,$H$50*$C4183))*(1-MIN(1,Inputs!$G$6*$D4183)*churn_nonbuyers)*(ic*Inputs!$C$6+fee_wd*Inputs!$E$6*(1-$B4183)+fee_fx*Inputs!$D$6-cost_acc-cost_wd*Inputs!$E$6*(1-$B4183)-cost_fx*Inputs!$D$6))</f>
        <v>216325.5899919</v>
      </c>
      <c r="H4183" s="0" t="n">
        <f aca="false">12*Inputs!$B$7*(MIN(1,$H$51*$C4183)*(ic*Inputs!$C$7+pE+fee_fx*Inputs!$D$7-cost_acc-cost_wd*Inputs!$E$7*$E4183-cost_fx*Inputs!$D$7-$F4183)+(1-MIN(1,$H$51*$C4183))*(1-MIN(1,Inputs!$G$7*$D4183)*churn_nonbuyers)*(ic*Inputs!$C$7+fee_wd*Inputs!$E$7*(1-$B4183)+fee_fx*Inputs!$D$7-cost_acc-cost_wd*Inputs!$E$7*(1-$B4183)-cost_fx*Inputs!$D$7))</f>
        <v>386992.100648911</v>
      </c>
      <c r="I4183" s="0" t="n">
        <f aca="false">12*Inputs!$B$8*(MIN(1,$H$52*$C4183)*(ic*Inputs!$C$8+pT-cost_acc-cost_wd*Inputs!$E$8-cost_fx*Inputs!$D$8-cost_ins)+(1-MIN(1,$H$52*$C4183))*(1-MIN(1,Inputs!$G$8*$D4183)*churn_nonbuyers)*(ic*Inputs!$C$8+fee_wd*Inputs!$E$8*(1-$B4183)+fee_fx*Inputs!$D$8-cost_acc-cost_wd*Inputs!$E$8*(1-$B4183)-cost_fx*Inputs!$D$8))</f>
        <v>160396.740072701</v>
      </c>
      <c r="J4183" s="0" t="n">
        <f aca="false">G4183+H4183+I4183-fixed</f>
        <v>63714.4307135122</v>
      </c>
      <c r="K4183" s="0" t="n">
        <f aca="false">12*Inputs!$B$6*(1-MIN(1,Inputs!$G$6*$D4183)*churn_nonbuyers)*(ic*Inputs!$C$6+fee_wd*Inputs!$E$6*(1-$B4183)+fee_fx*Inputs!$D$6-cost_acc-cost_wd*Inputs!$E$6*(1-$B4183)-cost_fx*Inputs!$D$6)</f>
        <v>175531.799237256</v>
      </c>
      <c r="L4183" s="0" t="n">
        <f aca="false">12*Inputs!$B$7*(1-MIN(1,Inputs!$G$7*$D4183)*churn_nonbuyers)*(ic*Inputs!$C$7+fee_wd*Inputs!$E$7*(1-$B4183)+fee_fx*Inputs!$D$7-cost_acc-cost_wd*Inputs!$E$7*(1-$B4183)-cost_fx*Inputs!$D$7)</f>
        <v>374555.604502354</v>
      </c>
      <c r="M4183" s="0" t="n">
        <f aca="false">12*Inputs!$B$8*(1-MIN(1,Inputs!$G$8*$D4183)*churn_nonbuyers)*(ic*Inputs!$C$8+fee_wd*Inputs!$E$8*(1-$B4183)+fee_fx*Inputs!$D$8-cost_acc-cost_wd*Inputs!$E$8*(1-$B4183)-cost_fx*Inputs!$D$8)</f>
        <v>72813.777240528</v>
      </c>
      <c r="N4183" s="0" t="n">
        <f aca="false">K4183+L4183+I4183-fixed</f>
        <v>10484.143812311</v>
      </c>
      <c r="O4183" s="0" t="n">
        <f aca="false">K4183+L4183+M4183-fixed</f>
        <v>-77098.8190198622</v>
      </c>
      <c r="P4183" s="0" t="n">
        <f aca="false">12*Inputs!$B$6*(1-MIN(1,Inputs!$F$6*$D4183))*(ic*Inputs!$C$6+flat_fee-cost_acc-cost_wd*Inputs!$E$6*$E4183-cost_fx*Inputs!$D$6)+12*Inputs!$B$7*(1-MIN(1,Inputs!$F$7*$D4183))*(ic*Inputs!$C$7+flat_fee-cost_acc-cost_wd*Inputs!$E$7*$E4183-cost_fx*Inputs!$D$7)+12*Inputs!$B$8*(1-MIN(1,Inputs!$F$8*$D4183))*(ic*Inputs!$C$8+flat_fee-cost_acc-cost_wd*Inputs!$E$8*$E4183-cost_fx*Inputs!$D$8)-fixed</f>
        <v>-95274.4983424</v>
      </c>
    </row>
    <row r="4184" customFormat="false" ht="15" hidden="false" customHeight="false" outlineLevel="0" collapsed="false">
      <c r="A4184" s="0" t="n">
        <v>4119</v>
      </c>
      <c r="B4184" s="0" t="n">
        <v>0.155647</v>
      </c>
      <c r="C4184" s="0" t="n">
        <v>0.857293</v>
      </c>
      <c r="D4184" s="0" t="n">
        <v>1.244024</v>
      </c>
      <c r="E4184" s="0" t="n">
        <v>1.074628</v>
      </c>
      <c r="F4184" s="0" t="n">
        <v>0.155219</v>
      </c>
      <c r="G4184" s="0" t="n">
        <f aca="false">12*Inputs!$B$6*(MIN(1,$H$50*$C4184)*(ic*Inputs!$C$6+pS+fee_fx*Inputs!$D$6-cost_acc-cost_wd*Inputs!$E$6*$E4184-cost_fx*Inputs!$D$6-$F4184)+(1-MIN(1,$H$50*$C4184))*(1-MIN(1,Inputs!$G$6*$D4184)*churn_nonbuyers)*(ic*Inputs!$C$6+fee_wd*Inputs!$E$6*(1-$B4184)+fee_fx*Inputs!$D$6-cost_acc-cost_wd*Inputs!$E$6*(1-$B4184)-cost_fx*Inputs!$D$6))</f>
        <v>214985.385732165</v>
      </c>
      <c r="H4184" s="0" t="n">
        <f aca="false">12*Inputs!$B$7*(MIN(1,$H$51*$C4184)*(ic*Inputs!$C$7+pE+fee_fx*Inputs!$D$7-cost_acc-cost_wd*Inputs!$E$7*$E4184-cost_fx*Inputs!$D$7-$F4184)+(1-MIN(1,$H$51*$C4184))*(1-MIN(1,Inputs!$G$7*$D4184)*churn_nonbuyers)*(ic*Inputs!$C$7+fee_wd*Inputs!$E$7*(1-$B4184)+fee_fx*Inputs!$D$7-cost_acc-cost_wd*Inputs!$E$7*(1-$B4184)-cost_fx*Inputs!$D$7))</f>
        <v>412986.009421392</v>
      </c>
      <c r="I4184" s="0" t="n">
        <f aca="false">12*Inputs!$B$8*(MIN(1,$H$52*$C4184)*(ic*Inputs!$C$8+pT-cost_acc-cost_wd*Inputs!$E$8-cost_fx*Inputs!$D$8-cost_ins)+(1-MIN(1,$H$52*$C4184))*(1-MIN(1,Inputs!$G$8*$D4184)*churn_nonbuyers)*(ic*Inputs!$C$8+fee_wd*Inputs!$E$8*(1-$B4184)+fee_fx*Inputs!$D$8-cost_acc-cost_wd*Inputs!$E$8*(1-$B4184)-cost_fx*Inputs!$D$8))</f>
        <v>140049.416667927</v>
      </c>
      <c r="J4184" s="0" t="n">
        <f aca="false">G4184+H4184+I4184-fixed</f>
        <v>68020.8118214834</v>
      </c>
      <c r="K4184" s="0" t="n">
        <f aca="false">12*Inputs!$B$6*(1-MIN(1,Inputs!$G$6*$D4184)*churn_nonbuyers)*(ic*Inputs!$C$6+fee_wd*Inputs!$E$6*(1-$B4184)+fee_fx*Inputs!$D$6-cost_acc-cost_wd*Inputs!$E$6*(1-$B4184)-cost_fx*Inputs!$D$6)</f>
        <v>168041.196025402</v>
      </c>
      <c r="L4184" s="0" t="n">
        <f aca="false">12*Inputs!$B$7*(1-MIN(1,Inputs!$G$7*$D4184)*churn_nonbuyers)*(ic*Inputs!$C$7+fee_wd*Inputs!$E$7*(1-$B4184)+fee_fx*Inputs!$D$7-cost_acc-cost_wd*Inputs!$E$7*(1-$B4184)-cost_fx*Inputs!$D$7)</f>
        <v>366575.593263241</v>
      </c>
      <c r="M4184" s="0" t="n">
        <f aca="false">12*Inputs!$B$8*(1-MIN(1,Inputs!$G$8*$D4184)*churn_nonbuyers)*(ic*Inputs!$C$8+fee_wd*Inputs!$E$8*(1-$B4184)+fee_fx*Inputs!$D$8-cost_acc-cost_wd*Inputs!$E$8*(1-$B4184)-cost_fx*Inputs!$D$8)</f>
        <v>41200.2615585408</v>
      </c>
      <c r="N4184" s="0" t="n">
        <f aca="false">K4184+L4184+I4184-fixed</f>
        <v>-25333.7940434308</v>
      </c>
      <c r="O4184" s="0" t="n">
        <f aca="false">K4184+L4184+M4184-fixed</f>
        <v>-124182.949152816</v>
      </c>
      <c r="P4184" s="0" t="n">
        <f aca="false">12*Inputs!$B$6*(1-MIN(1,Inputs!$F$6*$D4184))*(ic*Inputs!$C$6+flat_fee-cost_acc-cost_wd*Inputs!$E$6*$E4184-cost_fx*Inputs!$D$6)+12*Inputs!$B$7*(1-MIN(1,Inputs!$F$7*$D4184))*(ic*Inputs!$C$7+flat_fee-cost_acc-cost_wd*Inputs!$E$7*$E4184-cost_fx*Inputs!$D$7)+12*Inputs!$B$8*(1-MIN(1,Inputs!$F$8*$D4184))*(ic*Inputs!$C$8+flat_fee-cost_acc-cost_wd*Inputs!$E$8*$E4184-cost_fx*Inputs!$D$8)-fixed</f>
        <v>-95008.6167347201</v>
      </c>
    </row>
    <row r="4185" customFormat="false" ht="15" hidden="false" customHeight="false" outlineLevel="0" collapsed="false">
      <c r="A4185" s="0" t="n">
        <v>4120</v>
      </c>
      <c r="B4185" s="0" t="n">
        <v>0.192424</v>
      </c>
      <c r="C4185" s="0" t="n">
        <v>0.841652</v>
      </c>
      <c r="D4185" s="0" t="n">
        <v>0.668025</v>
      </c>
      <c r="E4185" s="0" t="n">
        <v>1.16227</v>
      </c>
      <c r="F4185" s="0" t="n">
        <v>0.123867</v>
      </c>
      <c r="G4185" s="0" t="n">
        <f aca="false">12*Inputs!$B$6*(MIN(1,$H$50*$C4185)*(ic*Inputs!$C$6+pS+fee_fx*Inputs!$D$6-cost_acc-cost_wd*Inputs!$E$6*$E4185-cost_fx*Inputs!$D$6-$F4185)+(1-MIN(1,$H$50*$C4185))*(1-MIN(1,Inputs!$G$6*$D4185)*churn_nonbuyers)*(ic*Inputs!$C$6+fee_wd*Inputs!$E$6*(1-$B4185)+fee_fx*Inputs!$D$6-cost_acc-cost_wd*Inputs!$E$6*(1-$B4185)-cost_fx*Inputs!$D$6))</f>
        <v>213076.123226598</v>
      </c>
      <c r="H4185" s="0" t="n">
        <f aca="false">12*Inputs!$B$7*(MIN(1,$H$51*$C4185)*(ic*Inputs!$C$7+pE+fee_fx*Inputs!$D$7-cost_acc-cost_wd*Inputs!$E$7*$E4185-cost_fx*Inputs!$D$7-$F4185)+(1-MIN(1,$H$51*$C4185))*(1-MIN(1,Inputs!$G$7*$D4185)*churn_nonbuyers)*(ic*Inputs!$C$7+fee_wd*Inputs!$E$7*(1-$B4185)+fee_fx*Inputs!$D$7-cost_acc-cost_wd*Inputs!$E$7*(1-$B4185)-cost_fx*Inputs!$D$7))</f>
        <v>406083.760891542</v>
      </c>
      <c r="I4185" s="0" t="n">
        <f aca="false">12*Inputs!$B$8*(MIN(1,$H$52*$C4185)*(ic*Inputs!$C$8+pT-cost_acc-cost_wd*Inputs!$E$8-cost_fx*Inputs!$D$8-cost_ins)+(1-MIN(1,$H$52*$C4185))*(1-MIN(1,Inputs!$G$8*$D4185)*churn_nonbuyers)*(ic*Inputs!$C$8+fee_wd*Inputs!$E$8*(1-$B4185)+fee_fx*Inputs!$D$8-cost_acc-cost_wd*Inputs!$E$8*(1-$B4185)-cost_fx*Inputs!$D$8))</f>
        <v>190691.003843109</v>
      </c>
      <c r="J4185" s="0" t="n">
        <f aca="false">G4185+H4185+I4185-fixed</f>
        <v>109850.887961249</v>
      </c>
      <c r="K4185" s="0" t="n">
        <f aca="false">12*Inputs!$B$6*(1-MIN(1,Inputs!$G$6*$D4185)*churn_nonbuyers)*(ic*Inputs!$C$6+fee_wd*Inputs!$E$6*(1-$B4185)+fee_fx*Inputs!$D$6-cost_acc-cost_wd*Inputs!$E$6*(1-$B4185)-cost_fx*Inputs!$D$6)</f>
        <v>168082.76910672</v>
      </c>
      <c r="L4185" s="0" t="n">
        <f aca="false">12*Inputs!$B$7*(1-MIN(1,Inputs!$G$7*$D4185)*churn_nonbuyers)*(ic*Inputs!$C$7+fee_wd*Inputs!$E$7*(1-$B4185)+fee_fx*Inputs!$D$7-cost_acc-cost_wd*Inputs!$E$7*(1-$B4185)-cost_fx*Inputs!$D$7)</f>
        <v>367965.823864032</v>
      </c>
      <c r="M4185" s="0" t="n">
        <f aca="false">12*Inputs!$B$8*(1-MIN(1,Inputs!$G$8*$D4185)*churn_nonbuyers)*(ic*Inputs!$C$8+fee_wd*Inputs!$E$8*(1-$B4185)+fee_fx*Inputs!$D$8-cost_acc-cost_wd*Inputs!$E$8*(1-$B4185)-cost_fx*Inputs!$D$8)</f>
        <v>168852.37583136</v>
      </c>
      <c r="N4185" s="0" t="n">
        <f aca="false">K4185+L4185+I4185-fixed</f>
        <v>26739.5968138608</v>
      </c>
      <c r="O4185" s="0" t="n">
        <f aca="false">K4185+L4185+M4185-fixed</f>
        <v>4900.96880211192</v>
      </c>
      <c r="P4185" s="0" t="n">
        <f aca="false">12*Inputs!$B$6*(1-MIN(1,Inputs!$F$6*$D4185))*(ic*Inputs!$C$6+flat_fee-cost_acc-cost_wd*Inputs!$E$6*$E4185-cost_fx*Inputs!$D$6)+12*Inputs!$B$7*(1-MIN(1,Inputs!$F$7*$D4185))*(ic*Inputs!$C$7+flat_fee-cost_acc-cost_wd*Inputs!$E$7*$E4185-cost_fx*Inputs!$D$7)+12*Inputs!$B$8*(1-MIN(1,Inputs!$F$8*$D4185))*(ic*Inputs!$C$8+flat_fee-cost_acc-cost_wd*Inputs!$E$8*$E4185-cost_fx*Inputs!$D$8)-fixed</f>
        <v>174652.65782</v>
      </c>
    </row>
    <row r="4186" customFormat="false" ht="15" hidden="false" customHeight="false" outlineLevel="0" collapsed="false">
      <c r="A4186" s="0" t="n">
        <v>4121</v>
      </c>
      <c r="B4186" s="0" t="n">
        <v>0.263126</v>
      </c>
      <c r="C4186" s="0" t="n">
        <v>0.965985</v>
      </c>
      <c r="D4186" s="0" t="n">
        <v>1.217436</v>
      </c>
      <c r="E4186" s="0" t="n">
        <v>1.368995</v>
      </c>
      <c r="F4186" s="0" t="n">
        <v>0.065139</v>
      </c>
      <c r="G4186" s="0" t="n">
        <f aca="false">12*Inputs!$B$6*(MIN(1,$H$50*$C4186)*(ic*Inputs!$C$6+pS+fee_fx*Inputs!$D$6-cost_acc-cost_wd*Inputs!$E$6*$E4186-cost_fx*Inputs!$D$6-$F4186)+(1-MIN(1,$H$50*$C4186))*(1-MIN(1,Inputs!$G$6*$D4186)*churn_nonbuyers)*(ic*Inputs!$C$6+fee_wd*Inputs!$E$6*(1-$B4186)+fee_fx*Inputs!$D$6-cost_acc-cost_wd*Inputs!$E$6*(1-$B4186)-cost_fx*Inputs!$D$6))</f>
        <v>203198.713668231</v>
      </c>
      <c r="H4186" s="0" t="n">
        <f aca="false">12*Inputs!$B$7*(MIN(1,$H$51*$C4186)*(ic*Inputs!$C$7+pE+fee_fx*Inputs!$D$7-cost_acc-cost_wd*Inputs!$E$7*$E4186-cost_fx*Inputs!$D$7-$F4186)+(1-MIN(1,$H$51*$C4186))*(1-MIN(1,Inputs!$G$7*$D4186)*churn_nonbuyers)*(ic*Inputs!$C$7+fee_wd*Inputs!$E$7*(1-$B4186)+fee_fx*Inputs!$D$7-cost_acc-cost_wd*Inputs!$E$7*(1-$B4186)-cost_fx*Inputs!$D$7))</f>
        <v>382161.141088161</v>
      </c>
      <c r="I4186" s="0" t="n">
        <f aca="false">12*Inputs!$B$8*(MIN(1,$H$52*$C4186)*(ic*Inputs!$C$8+pT-cost_acc-cost_wd*Inputs!$E$8-cost_fx*Inputs!$D$8-cost_ins)+(1-MIN(1,$H$52*$C4186))*(1-MIN(1,Inputs!$G$8*$D4186)*churn_nonbuyers)*(ic*Inputs!$C$8+fee_wd*Inputs!$E$8*(1-$B4186)+fee_fx*Inputs!$D$8-cost_acc-cost_wd*Inputs!$E$8*(1-$B4186)-cost_fx*Inputs!$D$8))</f>
        <v>154257.189854796</v>
      </c>
      <c r="J4186" s="0" t="n">
        <f aca="false">G4186+H4186+I4186-fixed</f>
        <v>39617.044611188</v>
      </c>
      <c r="K4186" s="0" t="n">
        <f aca="false">12*Inputs!$B$6*(1-MIN(1,Inputs!$G$6*$D4186)*churn_nonbuyers)*(ic*Inputs!$C$6+fee_wd*Inputs!$E$6*(1-$B4186)+fee_fx*Inputs!$D$6-cost_acc-cost_wd*Inputs!$E$6*(1-$B4186)-cost_fx*Inputs!$D$6)</f>
        <v>153744.542387539</v>
      </c>
      <c r="L4186" s="0" t="n">
        <f aca="false">12*Inputs!$B$7*(1-MIN(1,Inputs!$G$7*$D4186)*churn_nonbuyers)*(ic*Inputs!$C$7+fee_wd*Inputs!$E$7*(1-$B4186)+fee_fx*Inputs!$D$7-cost_acc-cost_wd*Inputs!$E$7*(1-$B4186)-cost_fx*Inputs!$D$7)</f>
        <v>351967.614904524</v>
      </c>
      <c r="M4186" s="0" t="n">
        <f aca="false">12*Inputs!$B$8*(1-MIN(1,Inputs!$G$8*$D4186)*churn_nonbuyers)*(ic*Inputs!$C$8+fee_wd*Inputs!$E$8*(1-$B4186)+fee_fx*Inputs!$D$8-cost_acc-cost_wd*Inputs!$E$8*(1-$B4186)-cost_fx*Inputs!$D$8)</f>
        <v>46373.5673018496</v>
      </c>
      <c r="N4186" s="0" t="n">
        <f aca="false">K4186+L4186+I4186-fixed</f>
        <v>-40030.6528531418</v>
      </c>
      <c r="O4186" s="0" t="n">
        <f aca="false">K4186+L4186+M4186-fixed</f>
        <v>-147914.275406088</v>
      </c>
      <c r="P4186" s="0" t="n">
        <f aca="false">12*Inputs!$B$6*(1-MIN(1,Inputs!$F$6*$D4186))*(ic*Inputs!$C$6+flat_fee-cost_acc-cost_wd*Inputs!$E$6*$E4186-cost_fx*Inputs!$D$6)+12*Inputs!$B$7*(1-MIN(1,Inputs!$F$7*$D4186))*(ic*Inputs!$C$7+flat_fee-cost_acc-cost_wd*Inputs!$E$7*$E4186-cost_fx*Inputs!$D$7)+12*Inputs!$B$8*(1-MIN(1,Inputs!$F$8*$D4186))*(ic*Inputs!$C$8+flat_fee-cost_acc-cost_wd*Inputs!$E$8*$E4186-cost_fx*Inputs!$D$8)-fixed</f>
        <v>-192296.2173712</v>
      </c>
    </row>
    <row r="4187" customFormat="false" ht="15" hidden="false" customHeight="false" outlineLevel="0" collapsed="false">
      <c r="A4187" s="0" t="n">
        <v>4122</v>
      </c>
      <c r="B4187" s="0" t="n">
        <v>0.141944</v>
      </c>
      <c r="C4187" s="0" t="n">
        <v>0.826432</v>
      </c>
      <c r="D4187" s="0" t="n">
        <v>0.904894</v>
      </c>
      <c r="E4187" s="0" t="n">
        <v>1.098327</v>
      </c>
      <c r="F4187" s="0" t="n">
        <v>0.170237</v>
      </c>
      <c r="G4187" s="0" t="n">
        <f aca="false">12*Inputs!$B$6*(MIN(1,$H$50*$C4187)*(ic*Inputs!$C$6+pS+fee_fx*Inputs!$D$6-cost_acc-cost_wd*Inputs!$E$6*$E4187-cost_fx*Inputs!$D$6-$F4187)+(1-MIN(1,$H$50*$C4187))*(1-MIN(1,Inputs!$G$6*$D4187)*churn_nonbuyers)*(ic*Inputs!$C$6+fee_wd*Inputs!$E$6*(1-$B4187)+fee_fx*Inputs!$D$6-cost_acc-cost_wd*Inputs!$E$6*(1-$B4187)-cost_fx*Inputs!$D$6))</f>
        <v>217155.166731495</v>
      </c>
      <c r="H4187" s="0" t="n">
        <f aca="false">12*Inputs!$B$7*(MIN(1,$H$51*$C4187)*(ic*Inputs!$C$7+pE+fee_fx*Inputs!$D$7-cost_acc-cost_wd*Inputs!$E$7*$E4187-cost_fx*Inputs!$D$7-$F4187)+(1-MIN(1,$H$51*$C4187))*(1-MIN(1,Inputs!$G$7*$D4187)*churn_nonbuyers)*(ic*Inputs!$C$7+fee_wd*Inputs!$E$7*(1-$B4187)+fee_fx*Inputs!$D$7-cost_acc-cost_wd*Inputs!$E$7*(1-$B4187)-cost_fx*Inputs!$D$7))</f>
        <v>412222.656947601</v>
      </c>
      <c r="I4187" s="0" t="n">
        <f aca="false">12*Inputs!$B$8*(MIN(1,$H$52*$C4187)*(ic*Inputs!$C$8+pT-cost_acc-cost_wd*Inputs!$E$8-cost_fx*Inputs!$D$8-cost_ins)+(1-MIN(1,$H$52*$C4187))*(1-MIN(1,Inputs!$G$8*$D4187)*churn_nonbuyers)*(ic*Inputs!$C$8+fee_wd*Inputs!$E$8*(1-$B4187)+fee_fx*Inputs!$D$8-cost_acc-cost_wd*Inputs!$E$8*(1-$B4187)-cost_fx*Inputs!$D$8))</f>
        <v>168504.599877748</v>
      </c>
      <c r="J4187" s="0" t="n">
        <f aca="false">G4187+H4187+I4187-fixed</f>
        <v>97882.4235568445</v>
      </c>
      <c r="K4187" s="0" t="n">
        <f aca="false">12*Inputs!$B$6*(1-MIN(1,Inputs!$G$6*$D4187)*churn_nonbuyers)*(ic*Inputs!$C$6+fee_wd*Inputs!$E$6*(1-$B4187)+fee_fx*Inputs!$D$6-cost_acc-cost_wd*Inputs!$E$6*(1-$B4187)-cost_fx*Inputs!$D$6)</f>
        <v>172963.531252339</v>
      </c>
      <c r="L4187" s="0" t="n">
        <f aca="false">12*Inputs!$B$7*(1-MIN(1,Inputs!$G$7*$D4187)*churn_nonbuyers)*(ic*Inputs!$C$7+fee_wd*Inputs!$E$7*(1-$B4187)+fee_fx*Inputs!$D$7-cost_acc-cost_wd*Inputs!$E$7*(1-$B4187)-cost_fx*Inputs!$D$7)</f>
        <v>372369.345439404</v>
      </c>
      <c r="M4187" s="0" t="n">
        <f aca="false">12*Inputs!$B$8*(1-MIN(1,Inputs!$G$8*$D4187)*churn_nonbuyers)*(ic*Inputs!$C$8+fee_wd*Inputs!$E$8*(1-$B4187)+fee_fx*Inputs!$D$8-cost_acc-cost_wd*Inputs!$E$8*(1-$B4187)-cost_fx*Inputs!$D$8)</f>
        <v>117152.23448425</v>
      </c>
      <c r="N4187" s="0" t="n">
        <f aca="false">K4187+L4187+I4187-fixed</f>
        <v>13837.4765694912</v>
      </c>
      <c r="O4187" s="0" t="n">
        <f aca="false">K4187+L4187+M4187-fixed</f>
        <v>-37514.8888240076</v>
      </c>
      <c r="P4187" s="0" t="n">
        <f aca="false">12*Inputs!$B$6*(1-MIN(1,Inputs!$F$6*$D4187))*(ic*Inputs!$C$6+flat_fee-cost_acc-cost_wd*Inputs!$E$6*$E4187-cost_fx*Inputs!$D$6)+12*Inputs!$B$7*(1-MIN(1,Inputs!$F$7*$D4187))*(ic*Inputs!$C$7+flat_fee-cost_acc-cost_wd*Inputs!$E$7*$E4187-cost_fx*Inputs!$D$7)+12*Inputs!$B$8*(1-MIN(1,Inputs!$F$8*$D4187))*(ic*Inputs!$C$8+flat_fee-cost_acc-cost_wd*Inputs!$E$8*$E4187-cost_fx*Inputs!$D$8)-fixed</f>
        <v>79383.3153291199</v>
      </c>
    </row>
    <row r="4188" customFormat="false" ht="15" hidden="false" customHeight="false" outlineLevel="0" collapsed="false">
      <c r="A4188" s="0" t="n">
        <v>4123</v>
      </c>
      <c r="B4188" s="0" t="n">
        <v>0.317542</v>
      </c>
      <c r="C4188" s="0" t="n">
        <v>0.834803</v>
      </c>
      <c r="D4188" s="0" t="n">
        <v>0.623417</v>
      </c>
      <c r="E4188" s="0" t="n">
        <v>1.277289</v>
      </c>
      <c r="F4188" s="0" t="n">
        <v>0.189324</v>
      </c>
      <c r="G4188" s="0" t="n">
        <f aca="false">12*Inputs!$B$6*(MIN(1,$H$50*$C4188)*(ic*Inputs!$C$6+pS+fee_fx*Inputs!$D$6-cost_acc-cost_wd*Inputs!$E$6*$E4188-cost_fx*Inputs!$D$6-$F4188)+(1-MIN(1,$H$50*$C4188))*(1-MIN(1,Inputs!$G$6*$D4188)*churn_nonbuyers)*(ic*Inputs!$C$6+fee_wd*Inputs!$E$6*(1-$B4188)+fee_fx*Inputs!$D$6-cost_acc-cost_wd*Inputs!$E$6*(1-$B4188)-cost_fx*Inputs!$D$6))</f>
        <v>193311.038498638</v>
      </c>
      <c r="H4188" s="0" t="n">
        <f aca="false">12*Inputs!$B$7*(MIN(1,$H$51*$C4188)*(ic*Inputs!$C$7+pE+fee_fx*Inputs!$D$7-cost_acc-cost_wd*Inputs!$E$7*$E4188-cost_fx*Inputs!$D$7-$F4188)+(1-MIN(1,$H$51*$C4188))*(1-MIN(1,Inputs!$G$7*$D4188)*churn_nonbuyers)*(ic*Inputs!$C$7+fee_wd*Inputs!$E$7*(1-$B4188)+fee_fx*Inputs!$D$7-cost_acc-cost_wd*Inputs!$E$7*(1-$B4188)-cost_fx*Inputs!$D$7))</f>
        <v>380123.209206266</v>
      </c>
      <c r="I4188" s="0" t="n">
        <f aca="false">12*Inputs!$B$8*(MIN(1,$H$52*$C4188)*(ic*Inputs!$C$8+pT-cost_acc-cost_wd*Inputs!$E$8-cost_fx*Inputs!$D$8-cost_ins)+(1-MIN(1,$H$52*$C4188))*(1-MIN(1,Inputs!$G$8*$D4188)*churn_nonbuyers)*(ic*Inputs!$C$8+fee_wd*Inputs!$E$8*(1-$B4188)+fee_fx*Inputs!$D$8-cost_acc-cost_wd*Inputs!$E$8*(1-$B4188)-cost_fx*Inputs!$D$8))</f>
        <v>193222.744362327</v>
      </c>
      <c r="J4188" s="0" t="n">
        <f aca="false">G4188+H4188+I4188-fixed</f>
        <v>66656.9920672306</v>
      </c>
      <c r="K4188" s="0" t="n">
        <f aca="false">12*Inputs!$B$6*(1-MIN(1,Inputs!$G$6*$D4188)*churn_nonbuyers)*(ic*Inputs!$C$6+fee_wd*Inputs!$E$6*(1-$B4188)+fee_fx*Inputs!$D$6-cost_acc-cost_wd*Inputs!$E$6*(1-$B4188)-cost_fx*Inputs!$D$6)</f>
        <v>151015.228423301</v>
      </c>
      <c r="L4188" s="0" t="n">
        <f aca="false">12*Inputs!$B$7*(1-MIN(1,Inputs!$G$7*$D4188)*churn_nonbuyers)*(ic*Inputs!$C$7+fee_wd*Inputs!$E$7*(1-$B4188)+fee_fx*Inputs!$D$7-cost_acc-cost_wd*Inputs!$E$7*(1-$B4188)-cost_fx*Inputs!$D$7)</f>
        <v>350788.291837981</v>
      </c>
      <c r="M4188" s="0" t="n">
        <f aca="false">12*Inputs!$B$8*(1-MIN(1,Inputs!$G$8*$D4188)*churn_nonbuyers)*(ic*Inputs!$C$8+fee_wd*Inputs!$E$8*(1-$B4188)+fee_fx*Inputs!$D$8-cost_acc-cost_wd*Inputs!$E$8*(1-$B4188)-cost_fx*Inputs!$D$8)</f>
        <v>175371.16016207</v>
      </c>
      <c r="N4188" s="0" t="n">
        <f aca="false">K4188+L4188+I4188-fixed</f>
        <v>-4973.73537639203</v>
      </c>
      <c r="O4188" s="0" t="n">
        <f aca="false">K4188+L4188+M4188-fixed</f>
        <v>-22825.3195766483</v>
      </c>
      <c r="P4188" s="0" t="n">
        <f aca="false">12*Inputs!$B$6*(1-MIN(1,Inputs!$F$6*$D4188))*(ic*Inputs!$C$6+flat_fee-cost_acc-cost_wd*Inputs!$E$6*$E4188-cost_fx*Inputs!$D$6)+12*Inputs!$B$7*(1-MIN(1,Inputs!$F$7*$D4188))*(ic*Inputs!$C$7+flat_fee-cost_acc-cost_wd*Inputs!$E$7*$E4188-cost_fx*Inputs!$D$7)+12*Inputs!$B$8*(1-MIN(1,Inputs!$F$8*$D4188))*(ic*Inputs!$C$8+flat_fee-cost_acc-cost_wd*Inputs!$E$8*$E4188-cost_fx*Inputs!$D$8)-fixed</f>
        <v>137987.49238712</v>
      </c>
    </row>
    <row r="4189" customFormat="false" ht="15" hidden="false" customHeight="false" outlineLevel="0" collapsed="false">
      <c r="A4189" s="0" t="n">
        <v>4124</v>
      </c>
      <c r="B4189" s="0" t="n">
        <v>0.24651</v>
      </c>
      <c r="C4189" s="0" t="n">
        <v>1.010101</v>
      </c>
      <c r="D4189" s="0" t="n">
        <v>1.149595</v>
      </c>
      <c r="E4189" s="0" t="n">
        <v>1.201868</v>
      </c>
      <c r="F4189" s="0" t="n">
        <v>0.273464</v>
      </c>
      <c r="G4189" s="0" t="n">
        <f aca="false">12*Inputs!$B$6*(MIN(1,$H$50*$C4189)*(ic*Inputs!$C$6+pS+fee_fx*Inputs!$D$6-cost_acc-cost_wd*Inputs!$E$6*$E4189-cost_fx*Inputs!$D$6-$F4189)+(1-MIN(1,$H$50*$C4189))*(1-MIN(1,Inputs!$G$6*$D4189)*churn_nonbuyers)*(ic*Inputs!$C$6+fee_wd*Inputs!$E$6*(1-$B4189)+fee_fx*Inputs!$D$6-cost_acc-cost_wd*Inputs!$E$6*(1-$B4189)-cost_fx*Inputs!$D$6))</f>
        <v>207081.842649201</v>
      </c>
      <c r="H4189" s="0" t="n">
        <f aca="false">12*Inputs!$B$7*(MIN(1,$H$51*$C4189)*(ic*Inputs!$C$7+pE+fee_fx*Inputs!$D$7-cost_acc-cost_wd*Inputs!$E$7*$E4189-cost_fx*Inputs!$D$7-$F4189)+(1-MIN(1,$H$51*$C4189))*(1-MIN(1,Inputs!$G$7*$D4189)*churn_nonbuyers)*(ic*Inputs!$C$7+fee_wd*Inputs!$E$7*(1-$B4189)+fee_fx*Inputs!$D$7-cost_acc-cost_wd*Inputs!$E$7*(1-$B4189)-cost_fx*Inputs!$D$7))</f>
        <v>392686.707367792</v>
      </c>
      <c r="I4189" s="0" t="n">
        <f aca="false">12*Inputs!$B$8*(MIN(1,$H$52*$C4189)*(ic*Inputs!$C$8+pT-cost_acc-cost_wd*Inputs!$E$8-cost_fx*Inputs!$D$8-cost_ins)+(1-MIN(1,$H$52*$C4189))*(1-MIN(1,Inputs!$G$8*$D4189)*churn_nonbuyers)*(ic*Inputs!$C$8+fee_wd*Inputs!$E$8*(1-$B4189)+fee_fx*Inputs!$D$8-cost_acc-cost_wd*Inputs!$E$8*(1-$B4189)-cost_fx*Inputs!$D$8))</f>
        <v>163594.6004174</v>
      </c>
      <c r="J4189" s="0" t="n">
        <f aca="false">G4189+H4189+I4189-fixed</f>
        <v>63363.1504343923</v>
      </c>
      <c r="K4189" s="0" t="n">
        <f aca="false">12*Inputs!$B$6*(1-MIN(1,Inputs!$G$6*$D4189)*churn_nonbuyers)*(ic*Inputs!$C$6+fee_wd*Inputs!$E$6*(1-$B4189)+fee_fx*Inputs!$D$6-cost_acc-cost_wd*Inputs!$E$6*(1-$B4189)-cost_fx*Inputs!$D$6)</f>
        <v>156555.02637684</v>
      </c>
      <c r="L4189" s="0" t="n">
        <f aca="false">12*Inputs!$B$7*(1-MIN(1,Inputs!$G$7*$D4189)*churn_nonbuyers)*(ic*Inputs!$C$7+fee_wd*Inputs!$E$7*(1-$B4189)+fee_fx*Inputs!$D$7-cost_acc-cost_wd*Inputs!$E$7*(1-$B4189)-cost_fx*Inputs!$D$7)</f>
        <v>355021.289266104</v>
      </c>
      <c r="M4189" s="0" t="n">
        <f aca="false">12*Inputs!$B$8*(1-MIN(1,Inputs!$G$8*$D4189)*churn_nonbuyers)*(ic*Inputs!$C$8+fee_wd*Inputs!$E$8*(1-$B4189)+fee_fx*Inputs!$D$8-cost_acc-cost_wd*Inputs!$E$8*(1-$B4189)-cost_fx*Inputs!$D$8)</f>
        <v>61429.84629192</v>
      </c>
      <c r="N4189" s="0" t="n">
        <f aca="false">K4189+L4189+I4189-fixed</f>
        <v>-24829.0839396563</v>
      </c>
      <c r="O4189" s="0" t="n">
        <f aca="false">K4189+L4189+M4189-fixed</f>
        <v>-126993.838065136</v>
      </c>
      <c r="P4189" s="0" t="n">
        <f aca="false">12*Inputs!$B$6*(1-MIN(1,Inputs!$F$6*$D4189))*(ic*Inputs!$C$6+flat_fee-cost_acc-cost_wd*Inputs!$E$6*$E4189-cost_fx*Inputs!$D$6)+12*Inputs!$B$7*(1-MIN(1,Inputs!$F$7*$D4189))*(ic*Inputs!$C$7+flat_fee-cost_acc-cost_wd*Inputs!$E$7*$E4189-cost_fx*Inputs!$D$7)+12*Inputs!$B$8*(1-MIN(1,Inputs!$F$8*$D4189))*(ic*Inputs!$C$8+flat_fee-cost_acc-cost_wd*Inputs!$E$8*$E4189-cost_fx*Inputs!$D$8)-fixed</f>
        <v>-93848.1587295999</v>
      </c>
    </row>
    <row r="4190" customFormat="false" ht="15" hidden="false" customHeight="false" outlineLevel="0" collapsed="false">
      <c r="A4190" s="0" t="n">
        <v>4125</v>
      </c>
      <c r="B4190" s="0" t="n">
        <v>0.1481</v>
      </c>
      <c r="C4190" s="0" t="n">
        <v>0.793038</v>
      </c>
      <c r="D4190" s="0" t="n">
        <v>1.061975</v>
      </c>
      <c r="E4190" s="0" t="n">
        <v>1.100328</v>
      </c>
      <c r="F4190" s="0" t="n">
        <v>0.068954</v>
      </c>
      <c r="G4190" s="0" t="n">
        <f aca="false">12*Inputs!$B$6*(MIN(1,$H$50*$C4190)*(ic*Inputs!$C$6+pS+fee_fx*Inputs!$D$6-cost_acc-cost_wd*Inputs!$E$6*$E4190-cost_fx*Inputs!$D$6-$F4190)+(1-MIN(1,$H$50*$C4190))*(1-MIN(1,Inputs!$G$6*$D4190)*churn_nonbuyers)*(ic*Inputs!$C$6+fee_wd*Inputs!$E$6*(1-$B4190)+fee_fx*Inputs!$D$6-cost_acc-cost_wd*Inputs!$E$6*(1-$B4190)-cost_fx*Inputs!$D$6))</f>
        <v>215064.825432814</v>
      </c>
      <c r="H4190" s="0" t="n">
        <f aca="false">12*Inputs!$B$7*(MIN(1,$H$51*$C4190)*(ic*Inputs!$C$7+pE+fee_fx*Inputs!$D$7-cost_acc-cost_wd*Inputs!$E$7*$E4190-cost_fx*Inputs!$D$7-$F4190)+(1-MIN(1,$H$51*$C4190))*(1-MIN(1,Inputs!$G$7*$D4190)*churn_nonbuyers)*(ic*Inputs!$C$7+fee_wd*Inputs!$E$7*(1-$B4190)+fee_fx*Inputs!$D$7-cost_acc-cost_wd*Inputs!$E$7*(1-$B4190)-cost_fx*Inputs!$D$7))</f>
        <v>413238.444117332</v>
      </c>
      <c r="I4190" s="0" t="n">
        <f aca="false">12*Inputs!$B$8*(MIN(1,$H$52*$C4190)*(ic*Inputs!$C$8+pT-cost_acc-cost_wd*Inputs!$E$8-cost_fx*Inputs!$D$8-cost_ins)+(1-MIN(1,$H$52*$C4190))*(1-MIN(1,Inputs!$G$8*$D4190)*churn_nonbuyers)*(ic*Inputs!$C$8+fee_wd*Inputs!$E$8*(1-$B4190)+fee_fx*Inputs!$D$8-cost_acc-cost_wd*Inputs!$E$8*(1-$B4190)-cost_fx*Inputs!$D$8))</f>
        <v>150762.687145795</v>
      </c>
      <c r="J4190" s="0" t="n">
        <f aca="false">G4190+H4190+I4190-fixed</f>
        <v>79065.9566959415</v>
      </c>
      <c r="K4190" s="0" t="n">
        <f aca="false">12*Inputs!$B$6*(1-MIN(1,Inputs!$G$6*$D4190)*churn_nonbuyers)*(ic*Inputs!$C$6+fee_wd*Inputs!$E$6*(1-$B4190)+fee_fx*Inputs!$D$6-cost_acc-cost_wd*Inputs!$E$6*(1-$B4190)-cost_fx*Inputs!$D$6)</f>
        <v>170701.297182</v>
      </c>
      <c r="L4190" s="0" t="n">
        <f aca="false">12*Inputs!$B$7*(1-MIN(1,Inputs!$G$7*$D4190)*churn_nonbuyers)*(ic*Inputs!$C$7+fee_wd*Inputs!$E$7*(1-$B4190)+fee_fx*Inputs!$D$7-cost_acc-cost_wd*Inputs!$E$7*(1-$B4190)-cost_fx*Inputs!$D$7)</f>
        <v>369707.3935092</v>
      </c>
      <c r="M4190" s="0" t="n">
        <f aca="false">12*Inputs!$B$8*(1-MIN(1,Inputs!$G$8*$D4190)*churn_nonbuyers)*(ic*Inputs!$C$8+fee_wd*Inputs!$E$8*(1-$B4190)+fee_fx*Inputs!$D$8-cost_acc-cost_wd*Inputs!$E$8*(1-$B4190)-cost_fx*Inputs!$D$8)</f>
        <v>81935.7095160001</v>
      </c>
      <c r="N4190" s="0" t="n">
        <f aca="false">K4190+L4190+I4190-fixed</f>
        <v>-8828.62216300471</v>
      </c>
      <c r="O4190" s="0" t="n">
        <f aca="false">K4190+L4190+M4190-fixed</f>
        <v>-77655.5997928</v>
      </c>
      <c r="P4190" s="0" t="n">
        <f aca="false">12*Inputs!$B$6*(1-MIN(1,Inputs!$F$6*$D4190))*(ic*Inputs!$C$6+flat_fee-cost_acc-cost_wd*Inputs!$E$6*$E4190-cost_fx*Inputs!$D$6)+12*Inputs!$B$7*(1-MIN(1,Inputs!$F$7*$D4190))*(ic*Inputs!$C$7+flat_fee-cost_acc-cost_wd*Inputs!$E$7*$E4190-cost_fx*Inputs!$D$7)+12*Inputs!$B$8*(1-MIN(1,Inputs!$F$8*$D4190))*(ic*Inputs!$C$8+flat_fee-cost_acc-cost_wd*Inputs!$E$8*$E4190-cost_fx*Inputs!$D$8)-fixed</f>
        <v>-6326.85512799991</v>
      </c>
    </row>
    <row r="4191" customFormat="false" ht="15" hidden="false" customHeight="false" outlineLevel="0" collapsed="false">
      <c r="A4191" s="0" t="n">
        <v>4126</v>
      </c>
      <c r="B4191" s="0" t="n">
        <v>0.185055</v>
      </c>
      <c r="C4191" s="0" t="n">
        <v>1.167708</v>
      </c>
      <c r="D4191" s="0" t="n">
        <v>0.910692</v>
      </c>
      <c r="E4191" s="0" t="n">
        <v>1.098863</v>
      </c>
      <c r="F4191" s="0" t="n">
        <v>0.176964</v>
      </c>
      <c r="G4191" s="0" t="n">
        <f aca="false">12*Inputs!$B$6*(MIN(1,$H$50*$C4191)*(ic*Inputs!$C$6+pS+fee_fx*Inputs!$D$6-cost_acc-cost_wd*Inputs!$E$6*$E4191-cost_fx*Inputs!$D$6-$F4191)+(1-MIN(1,$H$50*$C4191))*(1-MIN(1,Inputs!$G$6*$D4191)*churn_nonbuyers)*(ic*Inputs!$C$6+fee_wd*Inputs!$E$6*(1-$B4191)+fee_fx*Inputs!$D$6-cost_acc-cost_wd*Inputs!$E$6*(1-$B4191)-cost_fx*Inputs!$D$6))</f>
        <v>229789.351351534</v>
      </c>
      <c r="H4191" s="0" t="n">
        <f aca="false">12*Inputs!$B$7*(MIN(1,$H$51*$C4191)*(ic*Inputs!$C$7+pE+fee_fx*Inputs!$D$7-cost_acc-cost_wd*Inputs!$E$7*$E4191-cost_fx*Inputs!$D$7-$F4191)+(1-MIN(1,$H$51*$C4191))*(1-MIN(1,Inputs!$G$7*$D4191)*churn_nonbuyers)*(ic*Inputs!$C$7+fee_wd*Inputs!$E$7*(1-$B4191)+fee_fx*Inputs!$D$7-cost_acc-cost_wd*Inputs!$E$7*(1-$B4191)-cost_fx*Inputs!$D$7))</f>
        <v>424902.132228956</v>
      </c>
      <c r="I4191" s="0" t="n">
        <f aca="false">12*Inputs!$B$8*(MIN(1,$H$52*$C4191)*(ic*Inputs!$C$8+pT-cost_acc-cost_wd*Inputs!$E$8-cost_fx*Inputs!$D$8-cost_ins)+(1-MIN(1,$H$52*$C4191))*(1-MIN(1,Inputs!$G$8*$D4191)*churn_nonbuyers)*(ic*Inputs!$C$8+fee_wd*Inputs!$E$8*(1-$B4191)+fee_fx*Inputs!$D$8-cost_acc-cost_wd*Inputs!$E$8*(1-$B4191)-cost_fx*Inputs!$D$8))</f>
        <v>189336.780733035</v>
      </c>
      <c r="J4191" s="0" t="n">
        <f aca="false">G4191+H4191+I4191-fixed</f>
        <v>144028.264313525</v>
      </c>
      <c r="K4191" s="0" t="n">
        <f aca="false">12*Inputs!$B$6*(1-MIN(1,Inputs!$G$6*$D4191)*churn_nonbuyers)*(ic*Inputs!$C$6+fee_wd*Inputs!$E$6*(1-$B4191)+fee_fx*Inputs!$D$6-cost_acc-cost_wd*Inputs!$E$6*(1-$B4191)-cost_fx*Inputs!$D$6)</f>
        <v>166985.707018032</v>
      </c>
      <c r="L4191" s="0" t="n">
        <f aca="false">12*Inputs!$B$7*(1-MIN(1,Inputs!$G$7*$D4191)*churn_nonbuyers)*(ic*Inputs!$C$7+fee_wd*Inputs!$E$7*(1-$B4191)+fee_fx*Inputs!$D$7-cost_acc-cost_wd*Inputs!$E$7*(1-$B4191)-cost_fx*Inputs!$D$7)</f>
        <v>366264.390994819</v>
      </c>
      <c r="M4191" s="0" t="n">
        <f aca="false">12*Inputs!$B$8*(1-MIN(1,Inputs!$G$8*$D4191)*churn_nonbuyers)*(ic*Inputs!$C$8+fee_wd*Inputs!$E$8*(1-$B4191)+fee_fx*Inputs!$D$8-cost_acc-cost_wd*Inputs!$E$8*(1-$B4191)-cost_fx*Inputs!$D$8)</f>
        <v>115104.996270816</v>
      </c>
      <c r="N4191" s="0" t="n">
        <f aca="false">K4191+L4191+I4191-fixed</f>
        <v>22586.8787458859</v>
      </c>
      <c r="O4191" s="0" t="n">
        <f aca="false">K4191+L4191+M4191-fixed</f>
        <v>-51644.9057163326</v>
      </c>
      <c r="P4191" s="0" t="n">
        <f aca="false">12*Inputs!$B$6*(1-MIN(1,Inputs!$F$6*$D4191))*(ic*Inputs!$C$6+flat_fee-cost_acc-cost_wd*Inputs!$E$6*$E4191-cost_fx*Inputs!$D$6)+12*Inputs!$B$7*(1-MIN(1,Inputs!$F$7*$D4191))*(ic*Inputs!$C$7+flat_fee-cost_acc-cost_wd*Inputs!$E$7*$E4191-cost_fx*Inputs!$D$7)+12*Inputs!$B$8*(1-MIN(1,Inputs!$F$8*$D4191))*(ic*Inputs!$C$8+flat_fee-cost_acc-cost_wd*Inputs!$E$8*$E4191-cost_fx*Inputs!$D$8)-fixed</f>
        <v>76007.4441910401</v>
      </c>
    </row>
    <row r="4192" customFormat="false" ht="15" hidden="false" customHeight="false" outlineLevel="0" collapsed="false">
      <c r="A4192" s="0" t="n">
        <v>4127</v>
      </c>
      <c r="B4192" s="0" t="n">
        <v>0.235483</v>
      </c>
      <c r="C4192" s="0" t="n">
        <v>0.695065</v>
      </c>
      <c r="D4192" s="0" t="n">
        <v>1.279893</v>
      </c>
      <c r="E4192" s="0" t="n">
        <v>1.104571</v>
      </c>
      <c r="F4192" s="0" t="n">
        <v>0.161983</v>
      </c>
      <c r="G4192" s="0" t="n">
        <f aca="false">12*Inputs!$B$6*(MIN(1,$H$50*$C4192)*(ic*Inputs!$C$6+pS+fee_fx*Inputs!$D$6-cost_acc-cost_wd*Inputs!$E$6*$E4192-cost_fx*Inputs!$D$6-$F4192)+(1-MIN(1,$H$50*$C4192))*(1-MIN(1,Inputs!$G$6*$D4192)*churn_nonbuyers)*(ic*Inputs!$C$6+fee_wd*Inputs!$E$6*(1-$B4192)+fee_fx*Inputs!$D$6-cost_acc-cost_wd*Inputs!$E$6*(1-$B4192)-cost_fx*Inputs!$D$6))</f>
        <v>195048.345445975</v>
      </c>
      <c r="H4192" s="0" t="n">
        <f aca="false">12*Inputs!$B$7*(MIN(1,$H$51*$C4192)*(ic*Inputs!$C$7+pE+fee_fx*Inputs!$D$7-cost_acc-cost_wd*Inputs!$E$7*$E4192-cost_fx*Inputs!$D$7-$F4192)+(1-MIN(1,$H$51*$C4192))*(1-MIN(1,Inputs!$G$7*$D4192)*churn_nonbuyers)*(ic*Inputs!$C$7+fee_wd*Inputs!$E$7*(1-$B4192)+fee_fx*Inputs!$D$7-cost_acc-cost_wd*Inputs!$E$7*(1-$B4192)-cost_fx*Inputs!$D$7))</f>
        <v>393258.026903332</v>
      </c>
      <c r="I4192" s="0" t="n">
        <f aca="false">12*Inputs!$B$8*(MIN(1,$H$52*$C4192)*(ic*Inputs!$C$8+pT-cost_acc-cost_wd*Inputs!$E$8-cost_fx*Inputs!$D$8-cost_ins)+(1-MIN(1,$H$52*$C4192))*(1-MIN(1,Inputs!$G$8*$D4192)*churn_nonbuyers)*(ic*Inputs!$C$8+fee_wd*Inputs!$E$8*(1-$B4192)+fee_fx*Inputs!$D$8-cost_acc-cost_wd*Inputs!$E$8*(1-$B4192)-cost_fx*Inputs!$D$8))</f>
        <v>117027.506595601</v>
      </c>
      <c r="J4192" s="0" t="n">
        <f aca="false">G4192+H4192+I4192-fixed</f>
        <v>5333.8789449085</v>
      </c>
      <c r="K4192" s="0" t="n">
        <f aca="false">12*Inputs!$B$6*(1-MIN(1,Inputs!$G$6*$D4192)*churn_nonbuyers)*(ic*Inputs!$C$6+fee_wd*Inputs!$E$6*(1-$B4192)+fee_fx*Inputs!$D$6-cost_acc-cost_wd*Inputs!$E$6*(1-$B4192)-cost_fx*Inputs!$D$6)</f>
        <v>156959.156471897</v>
      </c>
      <c r="L4192" s="0" t="n">
        <f aca="false">12*Inputs!$B$7*(1-MIN(1,Inputs!$G$7*$D4192)*churn_nonbuyers)*(ic*Inputs!$C$7+fee_wd*Inputs!$E$7*(1-$B4192)+fee_fx*Inputs!$D$7-cost_acc-cost_wd*Inputs!$E$7*(1-$B4192)-cost_fx*Inputs!$D$7)</f>
        <v>355110.880219138</v>
      </c>
      <c r="M4192" s="0" t="n">
        <f aca="false">12*Inputs!$B$8*(1-MIN(1,Inputs!$G$8*$D4192)*churn_nonbuyers)*(ic*Inputs!$C$8+fee_wd*Inputs!$E$8*(1-$B4192)+fee_fx*Inputs!$D$8-cost_acc-cost_wd*Inputs!$E$8*(1-$B4192)-cost_fx*Inputs!$D$8)</f>
        <v>32793.6696155184</v>
      </c>
      <c r="N4192" s="0" t="n">
        <f aca="false">K4192+L4192+I4192-fixed</f>
        <v>-70902.4567133639</v>
      </c>
      <c r="O4192" s="0" t="n">
        <f aca="false">K4192+L4192+M4192-fixed</f>
        <v>-155136.293693447</v>
      </c>
      <c r="P4192" s="0" t="n">
        <f aca="false">12*Inputs!$B$6*(1-MIN(1,Inputs!$F$6*$D4192))*(ic*Inputs!$C$6+flat_fee-cost_acc-cost_wd*Inputs!$E$6*$E4192-cost_fx*Inputs!$D$6)+12*Inputs!$B$7*(1-MIN(1,Inputs!$F$7*$D4192))*(ic*Inputs!$C$7+flat_fee-cost_acc-cost_wd*Inputs!$E$7*$E4192-cost_fx*Inputs!$D$7)+12*Inputs!$B$8*(1-MIN(1,Inputs!$F$8*$D4192))*(ic*Inputs!$C$8+flat_fee-cost_acc-cost_wd*Inputs!$E$8*$E4192-cost_fx*Inputs!$D$8)-fixed</f>
        <v>-125517.68588728</v>
      </c>
    </row>
    <row r="4193" customFormat="false" ht="15" hidden="false" customHeight="false" outlineLevel="0" collapsed="false">
      <c r="A4193" s="0" t="n">
        <v>4128</v>
      </c>
      <c r="B4193" s="0" t="n">
        <v>0.247247</v>
      </c>
      <c r="C4193" s="0" t="n">
        <v>1.099694</v>
      </c>
      <c r="D4193" s="0" t="n">
        <v>1.268589</v>
      </c>
      <c r="E4193" s="0" t="n">
        <v>1.167959</v>
      </c>
      <c r="F4193" s="0" t="n">
        <v>0.187643</v>
      </c>
      <c r="G4193" s="0" t="n">
        <f aca="false">12*Inputs!$B$6*(MIN(1,$H$50*$C4193)*(ic*Inputs!$C$6+pS+fee_fx*Inputs!$D$6-cost_acc-cost_wd*Inputs!$E$6*$E4193-cost_fx*Inputs!$D$6-$F4193)+(1-MIN(1,$H$50*$C4193))*(1-MIN(1,Inputs!$G$6*$D4193)*churn_nonbuyers)*(ic*Inputs!$C$6+fee_wd*Inputs!$E$6*(1-$B4193)+fee_fx*Inputs!$D$6-cost_acc-cost_wd*Inputs!$E$6*(1-$B4193)-cost_fx*Inputs!$D$6))</f>
        <v>213605.046657098</v>
      </c>
      <c r="H4193" s="0" t="n">
        <f aca="false">12*Inputs!$B$7*(MIN(1,$H$51*$C4193)*(ic*Inputs!$C$7+pE+fee_fx*Inputs!$D$7-cost_acc-cost_wd*Inputs!$E$7*$E4193-cost_fx*Inputs!$D$7-$F4193)+(1-MIN(1,$H$51*$C4193))*(1-MIN(1,Inputs!$G$7*$D4193)*churn_nonbuyers)*(ic*Inputs!$C$7+fee_wd*Inputs!$E$7*(1-$B4193)+fee_fx*Inputs!$D$7-cost_acc-cost_wd*Inputs!$E$7*(1-$B4193)-cost_fx*Inputs!$D$7))</f>
        <v>404966.961783471</v>
      </c>
      <c r="I4193" s="0" t="n">
        <f aca="false">12*Inputs!$B$8*(MIN(1,$H$52*$C4193)*(ic*Inputs!$C$8+pT-cost_acc-cost_wd*Inputs!$E$8-cost_fx*Inputs!$D$8-cost_ins)+(1-MIN(1,$H$52*$C4193))*(1-MIN(1,Inputs!$G$8*$D4193)*churn_nonbuyers)*(ic*Inputs!$C$8+fee_wd*Inputs!$E$8*(1-$B4193)+fee_fx*Inputs!$D$8-cost_acc-cost_wd*Inputs!$E$8*(1-$B4193)-cost_fx*Inputs!$D$8))</f>
        <v>166623.295077267</v>
      </c>
      <c r="J4193" s="0" t="n">
        <f aca="false">G4193+H4193+I4193-fixed</f>
        <v>85195.3035178352</v>
      </c>
      <c r="K4193" s="0" t="n">
        <f aca="false">12*Inputs!$B$6*(1-MIN(1,Inputs!$G$6*$D4193)*churn_nonbuyers)*(ic*Inputs!$C$6+fee_wd*Inputs!$E$6*(1-$B4193)+fee_fx*Inputs!$D$6-cost_acc-cost_wd*Inputs!$E$6*(1-$B4193)-cost_fx*Inputs!$D$6)</f>
        <v>155467.369616278</v>
      </c>
      <c r="L4193" s="0" t="n">
        <f aca="false">12*Inputs!$B$7*(1-MIN(1,Inputs!$G$7*$D4193)*churn_nonbuyers)*(ic*Inputs!$C$7+fee_wd*Inputs!$E$7*(1-$B4193)+fee_fx*Inputs!$D$7-cost_acc-cost_wd*Inputs!$E$7*(1-$B4193)-cost_fx*Inputs!$D$7)</f>
        <v>353606.568297767</v>
      </c>
      <c r="M4193" s="0" t="n">
        <f aca="false">12*Inputs!$B$8*(1-MIN(1,Inputs!$G$8*$D4193)*churn_nonbuyers)*(ic*Inputs!$C$8+fee_wd*Inputs!$E$8*(1-$B4193)+fee_fx*Inputs!$D$8-cost_acc-cost_wd*Inputs!$E$8*(1-$B4193)-cost_fx*Inputs!$D$8)</f>
        <v>35223.7313826288</v>
      </c>
      <c r="N4193" s="0" t="n">
        <f aca="false">K4193+L4193+I4193-fixed</f>
        <v>-24302.7670086892</v>
      </c>
      <c r="O4193" s="0" t="n">
        <f aca="false">K4193+L4193+M4193-fixed</f>
        <v>-155702.330703327</v>
      </c>
      <c r="P4193" s="0" t="n">
        <f aca="false">12*Inputs!$B$6*(1-MIN(1,Inputs!$F$6*$D4193))*(ic*Inputs!$C$6+flat_fee-cost_acc-cost_wd*Inputs!$E$6*$E4193-cost_fx*Inputs!$D$6)+12*Inputs!$B$7*(1-MIN(1,Inputs!$F$7*$D4193))*(ic*Inputs!$C$7+flat_fee-cost_acc-cost_wd*Inputs!$E$7*$E4193-cost_fx*Inputs!$D$7)+12*Inputs!$B$8*(1-MIN(1,Inputs!$F$8*$D4193))*(ic*Inputs!$C$8+flat_fee-cost_acc-cost_wd*Inputs!$E$8*$E4193-cost_fx*Inputs!$D$8)-fixed</f>
        <v>-142724.28002776</v>
      </c>
    </row>
    <row r="4194" customFormat="false" ht="15" hidden="false" customHeight="false" outlineLevel="0" collapsed="false">
      <c r="A4194" s="0" t="n">
        <v>4129</v>
      </c>
      <c r="B4194" s="0" t="n">
        <v>0.201614</v>
      </c>
      <c r="C4194" s="0" t="n">
        <v>0.853915</v>
      </c>
      <c r="D4194" s="0" t="n">
        <v>0.85801</v>
      </c>
      <c r="E4194" s="0" t="n">
        <v>1.157963</v>
      </c>
      <c r="F4194" s="0" t="n">
        <v>0.290818</v>
      </c>
      <c r="G4194" s="0" t="n">
        <f aca="false">12*Inputs!$B$6*(MIN(1,$H$50*$C4194)*(ic*Inputs!$C$6+pS+fee_fx*Inputs!$D$6-cost_acc-cost_wd*Inputs!$E$6*$E4194-cost_fx*Inputs!$D$6-$F4194)+(1-MIN(1,$H$50*$C4194))*(1-MIN(1,Inputs!$G$6*$D4194)*churn_nonbuyers)*(ic*Inputs!$C$6+fee_wd*Inputs!$E$6*(1-$B4194)+fee_fx*Inputs!$D$6-cost_acc-cost_wd*Inputs!$E$6*(1-$B4194)-cost_fx*Inputs!$D$6))</f>
        <v>207812.738435794</v>
      </c>
      <c r="H4194" s="0" t="n">
        <f aca="false">12*Inputs!$B$7*(MIN(1,$H$51*$C4194)*(ic*Inputs!$C$7+pE+fee_fx*Inputs!$D$7-cost_acc-cost_wd*Inputs!$E$7*$E4194-cost_fx*Inputs!$D$7-$F4194)+(1-MIN(1,$H$51*$C4194))*(1-MIN(1,Inputs!$G$7*$D4194)*churn_nonbuyers)*(ic*Inputs!$C$7+fee_wd*Inputs!$E$7*(1-$B4194)+fee_fx*Inputs!$D$7-cost_acc-cost_wd*Inputs!$E$7*(1-$B4194)-cost_fx*Inputs!$D$7))</f>
        <v>396593.209492333</v>
      </c>
      <c r="I4194" s="0" t="n">
        <f aca="false">12*Inputs!$B$8*(MIN(1,$H$52*$C4194)*(ic*Inputs!$C$8+pT-cost_acc-cost_wd*Inputs!$E$8-cost_fx*Inputs!$D$8-cost_ins)+(1-MIN(1,$H$52*$C4194))*(1-MIN(1,Inputs!$G$8*$D4194)*churn_nonbuyers)*(ic*Inputs!$C$8+fee_wd*Inputs!$E$8*(1-$B4194)+fee_fx*Inputs!$D$8-cost_acc-cost_wd*Inputs!$E$8*(1-$B4194)-cost_fx*Inputs!$D$8))</f>
        <v>173971.247440835</v>
      </c>
      <c r="J4194" s="0" t="n">
        <f aca="false">G4194+H4194+I4194-fixed</f>
        <v>78377.1953689624</v>
      </c>
      <c r="K4194" s="0" t="n">
        <f aca="false">12*Inputs!$B$6*(1-MIN(1,Inputs!$G$6*$D4194)*churn_nonbuyers)*(ic*Inputs!$C$6+fee_wd*Inputs!$E$6*(1-$B4194)+fee_fx*Inputs!$D$6-cost_acc-cost_wd*Inputs!$E$6*(1-$B4194)-cost_fx*Inputs!$D$6)</f>
        <v>165164.348362608</v>
      </c>
      <c r="L4194" s="0" t="n">
        <f aca="false">12*Inputs!$B$7*(1-MIN(1,Inputs!$G$7*$D4194)*churn_nonbuyers)*(ic*Inputs!$C$7+fee_wd*Inputs!$E$7*(1-$B4194)+fee_fx*Inputs!$D$7-cost_acc-cost_wd*Inputs!$E$7*(1-$B4194)-cost_fx*Inputs!$D$7)</f>
        <v>364536.398137565</v>
      </c>
      <c r="M4194" s="0" t="n">
        <f aca="false">12*Inputs!$B$8*(1-MIN(1,Inputs!$G$8*$D4194)*churn_nonbuyers)*(ic*Inputs!$C$8+fee_wd*Inputs!$E$8*(1-$B4194)+fee_fx*Inputs!$D$8-cost_acc-cost_wd*Inputs!$E$8*(1-$B4194)-cost_fx*Inputs!$D$8)</f>
        <v>126496.760625504</v>
      </c>
      <c r="N4194" s="0" t="n">
        <f aca="false">K4194+L4194+I4194-fixed</f>
        <v>3671.99394100788</v>
      </c>
      <c r="O4194" s="0" t="n">
        <f aca="false">K4194+L4194+M4194-fixed</f>
        <v>-43802.4928743232</v>
      </c>
      <c r="P4194" s="0" t="n">
        <f aca="false">12*Inputs!$B$6*(1-MIN(1,Inputs!$F$6*$D4194))*(ic*Inputs!$C$6+flat_fee-cost_acc-cost_wd*Inputs!$E$6*$E4194-cost_fx*Inputs!$D$6)+12*Inputs!$B$7*(1-MIN(1,Inputs!$F$7*$D4194))*(ic*Inputs!$C$7+flat_fee-cost_acc-cost_wd*Inputs!$E$7*$E4194-cost_fx*Inputs!$D$7)+12*Inputs!$B$8*(1-MIN(1,Inputs!$F$8*$D4194))*(ic*Inputs!$C$8+flat_fee-cost_acc-cost_wd*Inputs!$E$8*$E4194-cost_fx*Inputs!$D$8)-fixed</f>
        <v>76921.1207912001</v>
      </c>
    </row>
    <row r="4195" customFormat="false" ht="15" hidden="false" customHeight="false" outlineLevel="0" collapsed="false">
      <c r="A4195" s="0" t="n">
        <v>4130</v>
      </c>
      <c r="B4195" s="0" t="n">
        <v>0.239188</v>
      </c>
      <c r="C4195" s="0" t="n">
        <v>1.015824</v>
      </c>
      <c r="D4195" s="0" t="n">
        <v>0.808225</v>
      </c>
      <c r="E4195" s="0" t="n">
        <v>1.180749</v>
      </c>
      <c r="F4195" s="0" t="n">
        <v>0.053795</v>
      </c>
      <c r="G4195" s="0" t="n">
        <f aca="false">12*Inputs!$B$6*(MIN(1,$H$50*$C4195)*(ic*Inputs!$C$6+pS+fee_fx*Inputs!$D$6-cost_acc-cost_wd*Inputs!$E$6*$E4195-cost_fx*Inputs!$D$6-$F4195)+(1-MIN(1,$H$50*$C4195))*(1-MIN(1,Inputs!$G$6*$D4195)*churn_nonbuyers)*(ic*Inputs!$C$6+fee_wd*Inputs!$E$6*(1-$B4195)+fee_fx*Inputs!$D$6-cost_acc-cost_wd*Inputs!$E$6*(1-$B4195)-cost_fx*Inputs!$D$6))</f>
        <v>216537.920050572</v>
      </c>
      <c r="H4195" s="0" t="n">
        <f aca="false">12*Inputs!$B$7*(MIN(1,$H$51*$C4195)*(ic*Inputs!$C$7+pE+fee_fx*Inputs!$D$7-cost_acc-cost_wd*Inputs!$E$7*$E4195-cost_fx*Inputs!$D$7-$F4195)+(1-MIN(1,$H$51*$C4195))*(1-MIN(1,Inputs!$G$7*$D4195)*churn_nonbuyers)*(ic*Inputs!$C$7+fee_wd*Inputs!$E$7*(1-$B4195)+fee_fx*Inputs!$D$7-cost_acc-cost_wd*Inputs!$E$7*(1-$B4195)-cost_fx*Inputs!$D$7))</f>
        <v>411071.014411283</v>
      </c>
      <c r="I4195" s="0" t="n">
        <f aca="false">12*Inputs!$B$8*(MIN(1,$H$52*$C4195)*(ic*Inputs!$C$8+pT-cost_acc-cost_wd*Inputs!$E$8-cost_fx*Inputs!$D$8-cost_ins)+(1-MIN(1,$H$52*$C4195))*(1-MIN(1,Inputs!$G$8*$D4195)*churn_nonbuyers)*(ic*Inputs!$C$8+fee_wd*Inputs!$E$8*(1-$B4195)+fee_fx*Inputs!$D$8-cost_acc-cost_wd*Inputs!$E$8*(1-$B4195)-cost_fx*Inputs!$D$8))</f>
        <v>185935.529956488</v>
      </c>
      <c r="J4195" s="0" t="n">
        <f aca="false">G4195+H4195+I4195-fixed</f>
        <v>113544.464418344</v>
      </c>
      <c r="K4195" s="0" t="n">
        <f aca="false">12*Inputs!$B$6*(1-MIN(1,Inputs!$G$6*$D4195)*churn_nonbuyers)*(ic*Inputs!$C$6+fee_wd*Inputs!$E$6*(1-$B4195)+fee_fx*Inputs!$D$6-cost_acc-cost_wd*Inputs!$E$6*(1-$B4195)-cost_fx*Inputs!$D$6)</f>
        <v>160401.90759336</v>
      </c>
      <c r="L4195" s="0" t="n">
        <f aca="false">12*Inputs!$B$7*(1-MIN(1,Inputs!$G$7*$D4195)*churn_nonbuyers)*(ic*Inputs!$C$7+fee_wd*Inputs!$E$7*(1-$B4195)+fee_fx*Inputs!$D$7-cost_acc-cost_wd*Inputs!$E$7*(1-$B4195)-cost_fx*Inputs!$D$7)</f>
        <v>359815.770956016</v>
      </c>
      <c r="M4195" s="0" t="n">
        <f aca="false">12*Inputs!$B$8*(1-MIN(1,Inputs!$G$8*$D4195)*churn_nonbuyers)*(ic*Inputs!$C$8+fee_wd*Inputs!$E$8*(1-$B4195)+fee_fx*Inputs!$D$8-cost_acc-cost_wd*Inputs!$E$8*(1-$B4195)-cost_fx*Inputs!$D$8)</f>
        <v>136751.20343568</v>
      </c>
      <c r="N4195" s="0" t="n">
        <f aca="false">K4195+L4195+I4195-fixed</f>
        <v>6153.20850586379</v>
      </c>
      <c r="O4195" s="0" t="n">
        <f aca="false">K4195+L4195+M4195-fixed</f>
        <v>-43031.1180149438</v>
      </c>
      <c r="P4195" s="0" t="n">
        <f aca="false">12*Inputs!$B$6*(1-MIN(1,Inputs!$F$6*$D4195))*(ic*Inputs!$C$6+flat_fee-cost_acc-cost_wd*Inputs!$E$6*$E4195-cost_fx*Inputs!$D$6)+12*Inputs!$B$7*(1-MIN(1,Inputs!$F$7*$D4195))*(ic*Inputs!$C$7+flat_fee-cost_acc-cost_wd*Inputs!$E$7*$E4195-cost_fx*Inputs!$D$7)+12*Inputs!$B$8*(1-MIN(1,Inputs!$F$8*$D4195))*(ic*Inputs!$C$8+flat_fee-cost_acc-cost_wd*Inputs!$E$8*$E4195-cost_fx*Inputs!$D$8)-fixed</f>
        <v>92216.570726</v>
      </c>
    </row>
    <row r="4196" customFormat="false" ht="15" hidden="false" customHeight="false" outlineLevel="0" collapsed="false">
      <c r="A4196" s="0" t="n">
        <v>4131</v>
      </c>
      <c r="B4196" s="0" t="n">
        <v>0.448859</v>
      </c>
      <c r="C4196" s="0" t="n">
        <v>0.756316</v>
      </c>
      <c r="D4196" s="0" t="n">
        <v>1.47401</v>
      </c>
      <c r="E4196" s="0" t="n">
        <v>1.263055</v>
      </c>
      <c r="F4196" s="0" t="n">
        <v>0.229572</v>
      </c>
      <c r="G4196" s="0" t="n">
        <f aca="false">12*Inputs!$B$6*(MIN(1,$H$50*$C4196)*(ic*Inputs!$C$6+pS+fee_fx*Inputs!$D$6-cost_acc-cost_wd*Inputs!$E$6*$E4196-cost_fx*Inputs!$D$6-$F4196)+(1-MIN(1,$H$50*$C4196))*(1-MIN(1,Inputs!$G$6*$D4196)*churn_nonbuyers)*(ic*Inputs!$C$6+fee_wd*Inputs!$E$6*(1-$B4196)+fee_fx*Inputs!$D$6-cost_acc-cost_wd*Inputs!$E$6*(1-$B4196)-cost_fx*Inputs!$D$6))</f>
        <v>166196.792362965</v>
      </c>
      <c r="H4196" s="0" t="n">
        <f aca="false">12*Inputs!$B$7*(MIN(1,$H$51*$C4196)*(ic*Inputs!$C$7+pE+fee_fx*Inputs!$D$7-cost_acc-cost_wd*Inputs!$E$7*$E4196-cost_fx*Inputs!$D$7-$F4196)+(1-MIN(1,$H$51*$C4196))*(1-MIN(1,Inputs!$G$7*$D4196)*churn_nonbuyers)*(ic*Inputs!$C$7+fee_wd*Inputs!$E$7*(1-$B4196)+fee_fx*Inputs!$D$7-cost_acc-cost_wd*Inputs!$E$7*(1-$B4196)-cost_fx*Inputs!$D$7))</f>
        <v>357883.924504252</v>
      </c>
      <c r="I4196" s="0" t="n">
        <f aca="false">12*Inputs!$B$8*(MIN(1,$H$52*$C4196)*(ic*Inputs!$C$8+pT-cost_acc-cost_wd*Inputs!$E$8-cost_fx*Inputs!$D$8-cost_ins)+(1-MIN(1,$H$52*$C4196))*(1-MIN(1,Inputs!$G$8*$D4196)*churn_nonbuyers)*(ic*Inputs!$C$8+fee_wd*Inputs!$E$8*(1-$B4196)+fee_fx*Inputs!$D$8-cost_acc-cost_wd*Inputs!$E$8*(1-$B4196)-cost_fx*Inputs!$D$8))</f>
        <v>109018.413504</v>
      </c>
      <c r="J4196" s="0" t="n">
        <f aca="false">G4196+H4196+I4196-fixed</f>
        <v>-66900.8696287826</v>
      </c>
      <c r="K4196" s="0" t="n">
        <f aca="false">12*Inputs!$B$6*(1-MIN(1,Inputs!$G$6*$D4196)*churn_nonbuyers)*(ic*Inputs!$C$6+fee_wd*Inputs!$E$6*(1-$B4196)+fee_fx*Inputs!$D$6-cost_acc-cost_wd*Inputs!$E$6*(1-$B4196)-cost_fx*Inputs!$D$6)</f>
        <v>126869.966313048</v>
      </c>
      <c r="L4196" s="0" t="n">
        <f aca="false">12*Inputs!$B$7*(1-MIN(1,Inputs!$G$7*$D4196)*churn_nonbuyers)*(ic*Inputs!$C$7+fee_wd*Inputs!$E$7*(1-$B4196)+fee_fx*Inputs!$D$7-cost_acc-cost_wd*Inputs!$E$7*(1-$B4196)-cost_fx*Inputs!$D$7)</f>
        <v>323592.888907829</v>
      </c>
      <c r="M4196" s="0" t="n">
        <f aca="false">12*Inputs!$B$8*(1-MIN(1,Inputs!$G$8*$D4196)*churn_nonbuyers)*(ic*Inputs!$C$8+fee_wd*Inputs!$E$8*(1-$B4196)+fee_fx*Inputs!$D$8-cost_acc-cost_wd*Inputs!$E$8*(1-$B4196)-cost_fx*Inputs!$D$8)</f>
        <v>0</v>
      </c>
      <c r="N4196" s="0" t="n">
        <f aca="false">K4196+L4196+I4196-fixed</f>
        <v>-140518.731275123</v>
      </c>
      <c r="O4196" s="0" t="n">
        <f aca="false">K4196+L4196+M4196-fixed</f>
        <v>-249537.144779123</v>
      </c>
      <c r="P4196" s="0" t="n">
        <f aca="false">12*Inputs!$B$6*(1-MIN(1,Inputs!$F$6*$D4196))*(ic*Inputs!$C$6+flat_fee-cost_acc-cost_wd*Inputs!$E$6*$E4196-cost_fx*Inputs!$D$6)+12*Inputs!$B$7*(1-MIN(1,Inputs!$F$7*$D4196))*(ic*Inputs!$C$7+flat_fee-cost_acc-cost_wd*Inputs!$E$7*$E4196-cost_fx*Inputs!$D$7)+12*Inputs!$B$8*(1-MIN(1,Inputs!$F$8*$D4196))*(ic*Inputs!$C$8+flat_fee-cost_acc-cost_wd*Inputs!$E$8*$E4196-cost_fx*Inputs!$D$8)-fixed</f>
        <v>-280549.503148</v>
      </c>
    </row>
    <row r="4197" customFormat="false" ht="15" hidden="false" customHeight="false" outlineLevel="0" collapsed="false">
      <c r="A4197" s="0" t="n">
        <v>4132</v>
      </c>
      <c r="B4197" s="0" t="n">
        <v>0.317014</v>
      </c>
      <c r="C4197" s="0" t="n">
        <v>0.872518</v>
      </c>
      <c r="D4197" s="0" t="n">
        <v>1.035624</v>
      </c>
      <c r="E4197" s="0" t="n">
        <v>1.275756</v>
      </c>
      <c r="F4197" s="0" t="n">
        <v>0.038935</v>
      </c>
      <c r="G4197" s="0" t="n">
        <f aca="false">12*Inputs!$B$6*(MIN(1,$H$50*$C4197)*(ic*Inputs!$C$6+pS+fee_fx*Inputs!$D$6-cost_acc-cost_wd*Inputs!$E$6*$E4197-cost_fx*Inputs!$D$6-$F4197)+(1-MIN(1,$H$50*$C4197))*(1-MIN(1,Inputs!$G$6*$D4197)*churn_nonbuyers)*(ic*Inputs!$C$6+fee_wd*Inputs!$E$6*(1-$B4197)+fee_fx*Inputs!$D$6-cost_acc-cost_wd*Inputs!$E$6*(1-$B4197)-cost_fx*Inputs!$D$6))</f>
        <v>195354.643311813</v>
      </c>
      <c r="H4197" s="0" t="n">
        <f aca="false">12*Inputs!$B$7*(MIN(1,$H$51*$C4197)*(ic*Inputs!$C$7+pE+fee_fx*Inputs!$D$7-cost_acc-cost_wd*Inputs!$E$7*$E4197-cost_fx*Inputs!$D$7-$F4197)+(1-MIN(1,$H$51*$C4197))*(1-MIN(1,Inputs!$G$7*$D4197)*churn_nonbuyers)*(ic*Inputs!$C$7+fee_wd*Inputs!$E$7*(1-$B4197)+fee_fx*Inputs!$D$7-cost_acc-cost_wd*Inputs!$E$7*(1-$B4197)-cost_fx*Inputs!$D$7))</f>
        <v>386330.886230108</v>
      </c>
      <c r="I4197" s="0" t="n">
        <f aca="false">12*Inputs!$B$8*(MIN(1,$H$52*$C4197)*(ic*Inputs!$C$8+pT-cost_acc-cost_wd*Inputs!$E$8-cost_fx*Inputs!$D$8-cost_ins)+(1-MIN(1,$H$52*$C4197))*(1-MIN(1,Inputs!$G$8*$D4197)*churn_nonbuyers)*(ic*Inputs!$C$8+fee_wd*Inputs!$E$8*(1-$B4197)+fee_fx*Inputs!$D$8-cost_acc-cost_wd*Inputs!$E$8*(1-$B4197)-cost_fx*Inputs!$D$8))</f>
        <v>159085.041757146</v>
      </c>
      <c r="J4197" s="0" t="n">
        <f aca="false">G4197+H4197+I4197-fixed</f>
        <v>40770.5712990664</v>
      </c>
      <c r="K4197" s="0" t="n">
        <f aca="false">12*Inputs!$B$6*(1-MIN(1,Inputs!$G$6*$D4197)*churn_nonbuyers)*(ic*Inputs!$C$6+fee_wd*Inputs!$E$6*(1-$B4197)+fee_fx*Inputs!$D$6-cost_acc-cost_wd*Inputs!$E$6*(1-$B4197)-cost_fx*Inputs!$D$6)</f>
        <v>147874.706688499</v>
      </c>
      <c r="L4197" s="0" t="n">
        <f aca="false">12*Inputs!$B$7*(1-MIN(1,Inputs!$G$7*$D4197)*churn_nonbuyers)*(ic*Inputs!$C$7+fee_wd*Inputs!$E$7*(1-$B4197)+fee_fx*Inputs!$D$7-cost_acc-cost_wd*Inputs!$E$7*(1-$B4197)-cost_fx*Inputs!$D$7)</f>
        <v>346441.363661099</v>
      </c>
      <c r="M4197" s="0" t="n">
        <f aca="false">12*Inputs!$B$8*(1-MIN(1,Inputs!$G$8*$D4197)*churn_nonbuyers)*(ic*Inputs!$C$8+fee_wd*Inputs!$E$8*(1-$B4197)+fee_fx*Inputs!$D$8-cost_acc-cost_wd*Inputs!$E$8*(1-$B4197)-cost_fx*Inputs!$D$8)</f>
        <v>85595.0819863296</v>
      </c>
      <c r="N4197" s="0" t="n">
        <f aca="false">K4197+L4197+I4197-fixed</f>
        <v>-46598.8878932556</v>
      </c>
      <c r="O4197" s="0" t="n">
        <f aca="false">K4197+L4197+M4197-fixed</f>
        <v>-120088.847664072</v>
      </c>
      <c r="P4197" s="0" t="n">
        <f aca="false">12*Inputs!$B$6*(1-MIN(1,Inputs!$F$6*$D4197))*(ic*Inputs!$C$6+flat_fee-cost_acc-cost_wd*Inputs!$E$6*$E4197-cost_fx*Inputs!$D$6)+12*Inputs!$B$7*(1-MIN(1,Inputs!$F$7*$D4197))*(ic*Inputs!$C$7+flat_fee-cost_acc-cost_wd*Inputs!$E$7*$E4197-cost_fx*Inputs!$D$7)+12*Inputs!$B$8*(1-MIN(1,Inputs!$F$8*$D4197))*(ic*Inputs!$C$8+flat_fee-cost_acc-cost_wd*Inputs!$E$8*$E4197-cost_fx*Inputs!$D$8)-fixed</f>
        <v>-66386.3154534401</v>
      </c>
    </row>
    <row r="4198" customFormat="false" ht="15" hidden="false" customHeight="false" outlineLevel="0" collapsed="false">
      <c r="A4198" s="0" t="n">
        <v>4133</v>
      </c>
      <c r="B4198" s="0" t="n">
        <v>0.378345</v>
      </c>
      <c r="C4198" s="0" t="n">
        <v>1.031211</v>
      </c>
      <c r="D4198" s="0" t="n">
        <v>0.805276</v>
      </c>
      <c r="E4198" s="0" t="n">
        <v>1.189504</v>
      </c>
      <c r="F4198" s="0" t="n">
        <v>0.109869</v>
      </c>
      <c r="G4198" s="0" t="n">
        <f aca="false">12*Inputs!$B$6*(MIN(1,$H$50*$C4198)*(ic*Inputs!$C$6+pS+fee_fx*Inputs!$D$6-cost_acc-cost_wd*Inputs!$E$6*$E4198-cost_fx*Inputs!$D$6-$F4198)+(1-MIN(1,$H$50*$C4198))*(1-MIN(1,Inputs!$G$6*$D4198)*churn_nonbuyers)*(ic*Inputs!$C$6+fee_wd*Inputs!$E$6*(1-$B4198)+fee_fx*Inputs!$D$6-cost_acc-cost_wd*Inputs!$E$6*(1-$B4198)-cost_fx*Inputs!$D$6))</f>
        <v>198225.34889865</v>
      </c>
      <c r="H4198" s="0" t="n">
        <f aca="false">12*Inputs!$B$7*(MIN(1,$H$51*$C4198)*(ic*Inputs!$C$7+pE+fee_fx*Inputs!$D$7-cost_acc-cost_wd*Inputs!$E$7*$E4198-cost_fx*Inputs!$D$7-$F4198)+(1-MIN(1,$H$51*$C4198))*(1-MIN(1,Inputs!$G$7*$D4198)*churn_nonbuyers)*(ic*Inputs!$C$7+fee_wd*Inputs!$E$7*(1-$B4198)+fee_fx*Inputs!$D$7-cost_acc-cost_wd*Inputs!$E$7*(1-$B4198)-cost_fx*Inputs!$D$7))</f>
        <v>396007.256687684</v>
      </c>
      <c r="I4198" s="0" t="n">
        <f aca="false">12*Inputs!$B$8*(MIN(1,$H$52*$C4198)*(ic*Inputs!$C$8+pT-cost_acc-cost_wd*Inputs!$E$8-cost_fx*Inputs!$D$8-cost_ins)+(1-MIN(1,$H$52*$C4198))*(1-MIN(1,Inputs!$G$8*$D4198)*churn_nonbuyers)*(ic*Inputs!$C$8+fee_wd*Inputs!$E$8*(1-$B4198)+fee_fx*Inputs!$D$8-cost_acc-cost_wd*Inputs!$E$8*(1-$B4198)-cost_fx*Inputs!$D$8))</f>
        <v>186050.736657225</v>
      </c>
      <c r="J4198" s="0" t="n">
        <f aca="false">G4198+H4198+I4198-fixed</f>
        <v>80283.3422435588</v>
      </c>
      <c r="K4198" s="0" t="n">
        <f aca="false">12*Inputs!$B$6*(1-MIN(1,Inputs!$G$6*$D4198)*churn_nonbuyers)*(ic*Inputs!$C$6+fee_wd*Inputs!$E$6*(1-$B4198)+fee_fx*Inputs!$D$6-cost_acc-cost_wd*Inputs!$E$6*(1-$B4198)-cost_fx*Inputs!$D$6)</f>
        <v>141194.777387184</v>
      </c>
      <c r="L4198" s="0" t="n">
        <f aca="false">12*Inputs!$B$7*(1-MIN(1,Inputs!$G$7*$D4198)*churn_nonbuyers)*(ic*Inputs!$C$7+fee_wd*Inputs!$E$7*(1-$B4198)+fee_fx*Inputs!$D$7-cost_acc-cost_wd*Inputs!$E$7*(1-$B4198)-cost_fx*Inputs!$D$7)</f>
        <v>340293.88518431</v>
      </c>
      <c r="M4198" s="0" t="n">
        <f aca="false">12*Inputs!$B$8*(1-MIN(1,Inputs!$G$8*$D4198)*churn_nonbuyers)*(ic*Inputs!$C$8+fee_wd*Inputs!$E$8*(1-$B4198)+fee_fx*Inputs!$D$8-cost_acc-cost_wd*Inputs!$E$8*(1-$B4198)-cost_fx*Inputs!$D$8)</f>
        <v>134486.963700192</v>
      </c>
      <c r="N4198" s="0" t="n">
        <f aca="false">K4198+L4198+I4198-fixed</f>
        <v>-32460.6007712806</v>
      </c>
      <c r="O4198" s="0" t="n">
        <f aca="false">K4198+L4198+M4198-fixed</f>
        <v>-84024.3737283135</v>
      </c>
      <c r="P4198" s="0" t="n">
        <f aca="false">12*Inputs!$B$6*(1-MIN(1,Inputs!$F$6*$D4198))*(ic*Inputs!$C$6+flat_fee-cost_acc-cost_wd*Inputs!$E$6*$E4198-cost_fx*Inputs!$D$6)+12*Inputs!$B$7*(1-MIN(1,Inputs!$F$7*$D4198))*(ic*Inputs!$C$7+flat_fee-cost_acc-cost_wd*Inputs!$E$7*$E4198-cost_fx*Inputs!$D$7)+12*Inputs!$B$8*(1-MIN(1,Inputs!$F$8*$D4198))*(ic*Inputs!$C$8+flat_fee-cost_acc-cost_wd*Inputs!$E$8*$E4198-cost_fx*Inputs!$D$8)-fixed</f>
        <v>89560.3534169601</v>
      </c>
    </row>
    <row r="4199" customFormat="false" ht="15" hidden="false" customHeight="false" outlineLevel="0" collapsed="false">
      <c r="A4199" s="0" t="n">
        <v>4134</v>
      </c>
      <c r="B4199" s="0" t="n">
        <v>0.195245</v>
      </c>
      <c r="C4199" s="0" t="n">
        <v>0.890534</v>
      </c>
      <c r="D4199" s="0" t="n">
        <v>0.692485</v>
      </c>
      <c r="E4199" s="0" t="n">
        <v>1.229226</v>
      </c>
      <c r="F4199" s="0" t="n">
        <v>0.410978</v>
      </c>
      <c r="G4199" s="0" t="n">
        <f aca="false">12*Inputs!$B$6*(MIN(1,$H$50*$C4199)*(ic*Inputs!$C$6+pS+fee_fx*Inputs!$D$6-cost_acc-cost_wd*Inputs!$E$6*$E4199-cost_fx*Inputs!$D$6-$F4199)+(1-MIN(1,$H$50*$C4199))*(1-MIN(1,Inputs!$G$6*$D4199)*churn_nonbuyers)*(ic*Inputs!$C$6+fee_wd*Inputs!$E$6*(1-$B4199)+fee_fx*Inputs!$D$6-cost_acc-cost_wd*Inputs!$E$6*(1-$B4199)-cost_fx*Inputs!$D$6))</f>
        <v>207862.825493718</v>
      </c>
      <c r="H4199" s="0" t="n">
        <f aca="false">12*Inputs!$B$7*(MIN(1,$H$51*$C4199)*(ic*Inputs!$C$7+pE+fee_fx*Inputs!$D$7-cost_acc-cost_wd*Inputs!$E$7*$E4199-cost_fx*Inputs!$D$7-$F4199)+(1-MIN(1,$H$51*$C4199))*(1-MIN(1,Inputs!$G$7*$D4199)*churn_nonbuyers)*(ic*Inputs!$C$7+fee_wd*Inputs!$E$7*(1-$B4199)+fee_fx*Inputs!$D$7-cost_acc-cost_wd*Inputs!$E$7*(1-$B4199)-cost_fx*Inputs!$D$7))</f>
        <v>386267.851263691</v>
      </c>
      <c r="I4199" s="0" t="n">
        <f aca="false">12*Inputs!$B$8*(MIN(1,$H$52*$C4199)*(ic*Inputs!$C$8+pT-cost_acc-cost_wd*Inputs!$E$8-cost_fx*Inputs!$D$8-cost_ins)+(1-MIN(1,$H$52*$C4199))*(1-MIN(1,Inputs!$G$8*$D4199)*churn_nonbuyers)*(ic*Inputs!$C$8+fee_wd*Inputs!$E$8*(1-$B4199)+fee_fx*Inputs!$D$8-cost_acc-cost_wd*Inputs!$E$8*(1-$B4199)-cost_fx*Inputs!$D$8))</f>
        <v>189887.824675117</v>
      </c>
      <c r="J4199" s="0" t="n">
        <f aca="false">G4199+H4199+I4199-fixed</f>
        <v>84018.5014325262</v>
      </c>
      <c r="K4199" s="0" t="n">
        <f aca="false">12*Inputs!$B$6*(1-MIN(1,Inputs!$G$6*$D4199)*churn_nonbuyers)*(ic*Inputs!$C$6+fee_wd*Inputs!$E$6*(1-$B4199)+fee_fx*Inputs!$D$6-cost_acc-cost_wd*Inputs!$E$6*(1-$B4199)-cost_fx*Inputs!$D$6)</f>
        <v>167477.94168354</v>
      </c>
      <c r="L4199" s="0" t="n">
        <f aca="false">12*Inputs!$B$7*(1-MIN(1,Inputs!$G$7*$D4199)*churn_nonbuyers)*(ic*Inputs!$C$7+fee_wd*Inputs!$E$7*(1-$B4199)+fee_fx*Inputs!$D$7-cost_acc-cost_wd*Inputs!$E$7*(1-$B4199)-cost_fx*Inputs!$D$7)</f>
        <v>367292.503730124</v>
      </c>
      <c r="M4199" s="0" t="n">
        <f aca="false">12*Inputs!$B$8*(1-MIN(1,Inputs!$G$8*$D4199)*churn_nonbuyers)*(ic*Inputs!$C$8+fee_wd*Inputs!$E$8*(1-$B4199)+fee_fx*Inputs!$D$8-cost_acc-cost_wd*Inputs!$E$8*(1-$B4199)-cost_fx*Inputs!$D$8)</f>
        <v>163352.12945652</v>
      </c>
      <c r="N4199" s="0" t="n">
        <f aca="false">K4199+L4199+I4199-fixed</f>
        <v>24658.2700887813</v>
      </c>
      <c r="O4199" s="0" t="n">
        <f aca="false">K4199+L4199+M4199-fixed</f>
        <v>-1877.42512981594</v>
      </c>
      <c r="P4199" s="0" t="n">
        <f aca="false">12*Inputs!$B$6*(1-MIN(1,Inputs!$F$6*$D4199))*(ic*Inputs!$C$6+flat_fee-cost_acc-cost_wd*Inputs!$E$6*$E4199-cost_fx*Inputs!$D$6)+12*Inputs!$B$7*(1-MIN(1,Inputs!$F$7*$D4199))*(ic*Inputs!$C$7+flat_fee-cost_acc-cost_wd*Inputs!$E$7*$E4199-cost_fx*Inputs!$D$7)+12*Inputs!$B$8*(1-MIN(1,Inputs!$F$8*$D4199))*(ic*Inputs!$C$8+flat_fee-cost_acc-cost_wd*Inputs!$E$8*$E4199-cost_fx*Inputs!$D$8)-fixed</f>
        <v>127944.9829064</v>
      </c>
    </row>
    <row r="4200" customFormat="false" ht="15" hidden="false" customHeight="false" outlineLevel="0" collapsed="false">
      <c r="A4200" s="0" t="n">
        <v>4135</v>
      </c>
      <c r="B4200" s="0" t="n">
        <v>0.379928</v>
      </c>
      <c r="C4200" s="0" t="n">
        <v>0.921795</v>
      </c>
      <c r="D4200" s="0" t="n">
        <v>1.693735</v>
      </c>
      <c r="E4200" s="0" t="n">
        <v>1.059448</v>
      </c>
      <c r="F4200" s="0" t="n">
        <v>0.064333</v>
      </c>
      <c r="G4200" s="0" t="n">
        <f aca="false">12*Inputs!$B$6*(MIN(1,$H$50*$C4200)*(ic*Inputs!$C$6+pS+fee_fx*Inputs!$D$6-cost_acc-cost_wd*Inputs!$E$6*$E4200-cost_fx*Inputs!$D$6-$F4200)+(1-MIN(1,$H$50*$C4200))*(1-MIN(1,Inputs!$G$6*$D4200)*churn_nonbuyers)*(ic*Inputs!$C$6+fee_wd*Inputs!$E$6*(1-$B4200)+fee_fx*Inputs!$D$6-cost_acc-cost_wd*Inputs!$E$6*(1-$B4200)-cost_fx*Inputs!$D$6))</f>
        <v>189656.661382973</v>
      </c>
      <c r="H4200" s="0" t="n">
        <f aca="false">12*Inputs!$B$7*(MIN(1,$H$51*$C4200)*(ic*Inputs!$C$7+pE+fee_fx*Inputs!$D$7-cost_acc-cost_wd*Inputs!$E$7*$E4200-cost_fx*Inputs!$D$7-$F4200)+(1-MIN(1,$H$51*$C4200))*(1-MIN(1,Inputs!$G$7*$D4200)*churn_nonbuyers)*(ic*Inputs!$C$7+fee_wd*Inputs!$E$7*(1-$B4200)+fee_fx*Inputs!$D$7-cost_acc-cost_wd*Inputs!$E$7*(1-$B4200)-cost_fx*Inputs!$D$7))</f>
        <v>400320.184261083</v>
      </c>
      <c r="I4200" s="0" t="n">
        <f aca="false">12*Inputs!$B$8*(MIN(1,$H$52*$C4200)*(ic*Inputs!$C$8+pT-cost_acc-cost_wd*Inputs!$E$8-cost_fx*Inputs!$D$8-cost_ins)+(1-MIN(1,$H$52*$C4200))*(1-MIN(1,Inputs!$G$8*$D4200)*churn_nonbuyers)*(ic*Inputs!$C$8+fee_wd*Inputs!$E$8*(1-$B4200)+fee_fx*Inputs!$D$8-cost_acc-cost_wd*Inputs!$E$8*(1-$B4200)-cost_fx*Inputs!$D$8))</f>
        <v>132871.21848</v>
      </c>
      <c r="J4200" s="0" t="n">
        <f aca="false">G4200+H4200+I4200-fixed</f>
        <v>22848.0641240557</v>
      </c>
      <c r="K4200" s="0" t="n">
        <f aca="false">12*Inputs!$B$6*(1-MIN(1,Inputs!$G$6*$D4200)*churn_nonbuyers)*(ic*Inputs!$C$6+fee_wd*Inputs!$E$6*(1-$B4200)+fee_fx*Inputs!$D$6-cost_acc-cost_wd*Inputs!$E$6*(1-$B4200)-cost_fx*Inputs!$D$6)</f>
        <v>134450.700127776</v>
      </c>
      <c r="L4200" s="0" t="n">
        <f aca="false">12*Inputs!$B$7*(1-MIN(1,Inputs!$G$7*$D4200)*churn_nonbuyers)*(ic*Inputs!$C$7+fee_wd*Inputs!$E$7*(1-$B4200)+fee_fx*Inputs!$D$7-cost_acc-cost_wd*Inputs!$E$7*(1-$B4200)-cost_fx*Inputs!$D$7)</f>
        <v>330782.857996666</v>
      </c>
      <c r="M4200" s="0" t="n">
        <f aca="false">12*Inputs!$B$8*(1-MIN(1,Inputs!$G$8*$D4200)*churn_nonbuyers)*(ic*Inputs!$C$8+fee_wd*Inputs!$E$8*(1-$B4200)+fee_fx*Inputs!$D$8-cost_acc-cost_wd*Inputs!$E$8*(1-$B4200)-cost_fx*Inputs!$D$8)</f>
        <v>0</v>
      </c>
      <c r="N4200" s="0" t="n">
        <f aca="false">K4200+L4200+I4200-fixed</f>
        <v>-101895.223395558</v>
      </c>
      <c r="O4200" s="0" t="n">
        <f aca="false">K4200+L4200+M4200-fixed</f>
        <v>-234766.441875558</v>
      </c>
      <c r="P4200" s="0" t="n">
        <f aca="false">12*Inputs!$B$6*(1-MIN(1,Inputs!$F$6*$D4200))*(ic*Inputs!$C$6+flat_fee-cost_acc-cost_wd*Inputs!$E$6*$E4200-cost_fx*Inputs!$D$6)+12*Inputs!$B$7*(1-MIN(1,Inputs!$F$7*$D4200))*(ic*Inputs!$C$7+flat_fee-cost_acc-cost_wd*Inputs!$E$7*$E4200-cost_fx*Inputs!$D$7)+12*Inputs!$B$8*(1-MIN(1,Inputs!$F$8*$D4200))*(ic*Inputs!$C$8+flat_fee-cost_acc-cost_wd*Inputs!$E$8*$E4200-cost_fx*Inputs!$D$8)-fixed</f>
        <v>-336528.2490928</v>
      </c>
    </row>
    <row r="4201" customFormat="false" ht="15" hidden="false" customHeight="false" outlineLevel="0" collapsed="false">
      <c r="A4201" s="0" t="n">
        <v>4136</v>
      </c>
      <c r="B4201" s="0" t="n">
        <v>0.243355</v>
      </c>
      <c r="C4201" s="0" t="n">
        <v>0.739402</v>
      </c>
      <c r="D4201" s="0" t="n">
        <v>0.965141</v>
      </c>
      <c r="E4201" s="0" t="n">
        <v>1.204981</v>
      </c>
      <c r="F4201" s="0" t="n">
        <v>0.050467</v>
      </c>
      <c r="G4201" s="0" t="n">
        <f aca="false">12*Inputs!$B$6*(MIN(1,$H$50*$C4201)*(ic*Inputs!$C$6+pS+fee_fx*Inputs!$D$6-cost_acc-cost_wd*Inputs!$E$6*$E4201-cost_fx*Inputs!$D$6-$F4201)+(1-MIN(1,$H$50*$C4201))*(1-MIN(1,Inputs!$G$6*$D4201)*churn_nonbuyers)*(ic*Inputs!$C$6+fee_wd*Inputs!$E$6*(1-$B4201)+fee_fx*Inputs!$D$6-cost_acc-cost_wd*Inputs!$E$6*(1-$B4201)-cost_fx*Inputs!$D$6))</f>
        <v>199135.080925765</v>
      </c>
      <c r="H4201" s="0" t="n">
        <f aca="false">12*Inputs!$B$7*(MIN(1,$H$51*$C4201)*(ic*Inputs!$C$7+pE+fee_fx*Inputs!$D$7-cost_acc-cost_wd*Inputs!$E$7*$E4201-cost_fx*Inputs!$D$7-$F4201)+(1-MIN(1,$H$51*$C4201))*(1-MIN(1,Inputs!$G$7*$D4201)*churn_nonbuyers)*(ic*Inputs!$C$7+fee_wd*Inputs!$E$7*(1-$B4201)+fee_fx*Inputs!$D$7-cost_acc-cost_wd*Inputs!$E$7*(1-$B4201)-cost_fx*Inputs!$D$7))</f>
        <v>393568.476660879</v>
      </c>
      <c r="I4201" s="0" t="n">
        <f aca="false">12*Inputs!$B$8*(MIN(1,$H$52*$C4201)*(ic*Inputs!$C$8+pT-cost_acc-cost_wd*Inputs!$E$8-cost_fx*Inputs!$D$8-cost_ins)+(1-MIN(1,$H$52*$C4201))*(1-MIN(1,Inputs!$G$8*$D4201)*churn_nonbuyers)*(ic*Inputs!$C$8+fee_wd*Inputs!$E$8*(1-$B4201)+fee_fx*Inputs!$D$8-cost_acc-cost_wd*Inputs!$E$8*(1-$B4201)-cost_fx*Inputs!$D$8))</f>
        <v>155833.004519031</v>
      </c>
      <c r="J4201" s="0" t="n">
        <f aca="false">G4201+H4201+I4201-fixed</f>
        <v>48536.5621056753</v>
      </c>
      <c r="K4201" s="0" t="n">
        <f aca="false">12*Inputs!$B$6*(1-MIN(1,Inputs!$G$6*$D4201)*churn_nonbuyers)*(ic*Inputs!$C$6+fee_wd*Inputs!$E$6*(1-$B4201)+fee_fx*Inputs!$D$6-cost_acc-cost_wd*Inputs!$E$6*(1-$B4201)-cost_fx*Inputs!$D$6)</f>
        <v>158519.336313996</v>
      </c>
      <c r="L4201" s="0" t="n">
        <f aca="false">12*Inputs!$B$7*(1-MIN(1,Inputs!$G$7*$D4201)*churn_nonbuyers)*(ic*Inputs!$C$7+fee_wd*Inputs!$E$7*(1-$B4201)+fee_fx*Inputs!$D$7-cost_acc-cost_wd*Inputs!$E$7*(1-$B4201)-cost_fx*Inputs!$D$7)</f>
        <v>357497.181020398</v>
      </c>
      <c r="M4201" s="0" t="n">
        <f aca="false">12*Inputs!$B$8*(1-MIN(1,Inputs!$G$8*$D4201)*churn_nonbuyers)*(ic*Inputs!$C$8+fee_wd*Inputs!$E$8*(1-$B4201)+fee_fx*Inputs!$D$8-cost_acc-cost_wd*Inputs!$E$8*(1-$B4201)-cost_fx*Inputs!$D$8)</f>
        <v>102095.239758648</v>
      </c>
      <c r="N4201" s="0" t="n">
        <f aca="false">K4201+L4201+I4201-fixed</f>
        <v>-28150.478146575</v>
      </c>
      <c r="O4201" s="0" t="n">
        <f aca="false">K4201+L4201+M4201-fixed</f>
        <v>-81888.2429069583</v>
      </c>
      <c r="P4201" s="0" t="n">
        <f aca="false">12*Inputs!$B$6*(1-MIN(1,Inputs!$F$6*$D4201))*(ic*Inputs!$C$6+flat_fee-cost_acc-cost_wd*Inputs!$E$6*$E4201-cost_fx*Inputs!$D$6)+12*Inputs!$B$7*(1-MIN(1,Inputs!$F$7*$D4201))*(ic*Inputs!$C$7+flat_fee-cost_acc-cost_wd*Inputs!$E$7*$E4201-cost_fx*Inputs!$D$7)+12*Inputs!$B$8*(1-MIN(1,Inputs!$F$8*$D4201))*(ic*Inputs!$C$8+flat_fee-cost_acc-cost_wd*Inputs!$E$8*$E4201-cost_fx*Inputs!$D$8)-fixed</f>
        <v>-136.729690960026</v>
      </c>
    </row>
    <row r="4202" customFormat="false" ht="15" hidden="false" customHeight="false" outlineLevel="0" collapsed="false">
      <c r="A4202" s="0" t="n">
        <v>4137</v>
      </c>
      <c r="B4202" s="0" t="n">
        <v>0.092113</v>
      </c>
      <c r="C4202" s="0" t="n">
        <v>1.073163</v>
      </c>
      <c r="D4202" s="0" t="n">
        <v>0.998161</v>
      </c>
      <c r="E4202" s="0" t="n">
        <v>1.35109</v>
      </c>
      <c r="F4202" s="0" t="n">
        <v>0.134678</v>
      </c>
      <c r="G4202" s="0" t="n">
        <f aca="false">12*Inputs!$B$6*(MIN(1,$H$50*$C4202)*(ic*Inputs!$C$6+pS+fee_fx*Inputs!$D$6-cost_acc-cost_wd*Inputs!$E$6*$E4202-cost_fx*Inputs!$D$6-$F4202)+(1-MIN(1,$H$50*$C4202))*(1-MIN(1,Inputs!$G$6*$D4202)*churn_nonbuyers)*(ic*Inputs!$C$6+fee_wd*Inputs!$E$6*(1-$B4202)+fee_fx*Inputs!$D$6-cost_acc-cost_wd*Inputs!$E$6*(1-$B4202)-cost_fx*Inputs!$D$6))</f>
        <v>230438.000225587</v>
      </c>
      <c r="H4202" s="0" t="n">
        <f aca="false">12*Inputs!$B$7*(MIN(1,$H$51*$C4202)*(ic*Inputs!$C$7+pE+fee_fx*Inputs!$D$7-cost_acc-cost_wd*Inputs!$E$7*$E4202-cost_fx*Inputs!$D$7-$F4202)+(1-MIN(1,$H$51*$C4202))*(1-MIN(1,Inputs!$G$7*$D4202)*churn_nonbuyers)*(ic*Inputs!$C$7+fee_wd*Inputs!$E$7*(1-$B4202)+fee_fx*Inputs!$D$7-cost_acc-cost_wd*Inputs!$E$7*(1-$B4202)-cost_fx*Inputs!$D$7))</f>
        <v>398431.748259573</v>
      </c>
      <c r="I4202" s="0" t="n">
        <f aca="false">12*Inputs!$B$8*(MIN(1,$H$52*$C4202)*(ic*Inputs!$C$8+pT-cost_acc-cost_wd*Inputs!$E$8-cost_fx*Inputs!$D$8-cost_ins)+(1-MIN(1,$H$52*$C4202))*(1-MIN(1,Inputs!$G$8*$D4202)*churn_nonbuyers)*(ic*Inputs!$C$8+fee_wd*Inputs!$E$8*(1-$B4202)+fee_fx*Inputs!$D$8-cost_acc-cost_wd*Inputs!$E$8*(1-$B4202)-cost_fx*Inputs!$D$8))</f>
        <v>178824.243946649</v>
      </c>
      <c r="J4202" s="0" t="n">
        <f aca="false">G4202+H4202+I4202-fixed</f>
        <v>107693.992431809</v>
      </c>
      <c r="K4202" s="0" t="n">
        <f aca="false">12*Inputs!$B$6*(1-MIN(1,Inputs!$G$6*$D4202)*churn_nonbuyers)*(ic*Inputs!$C$6+fee_wd*Inputs!$E$6*(1-$B4202)+fee_fx*Inputs!$D$6-cost_acc-cost_wd*Inputs!$E$6*(1-$B4202)-cost_fx*Inputs!$D$6)</f>
        <v>178936.25907019</v>
      </c>
      <c r="L4202" s="0" t="n">
        <f aca="false">12*Inputs!$B$7*(1-MIN(1,Inputs!$G$7*$D4202)*churn_nonbuyers)*(ic*Inputs!$C$7+fee_wd*Inputs!$E$7*(1-$B4202)+fee_fx*Inputs!$D$7-cost_acc-cost_wd*Inputs!$E$7*(1-$B4202)-cost_fx*Inputs!$D$7)</f>
        <v>378259.168914114</v>
      </c>
      <c r="M4202" s="0" t="n">
        <f aca="false">12*Inputs!$B$8*(1-MIN(1,Inputs!$G$8*$D4202)*churn_nonbuyers)*(ic*Inputs!$C$8+fee_wd*Inputs!$E$8*(1-$B4202)+fee_fx*Inputs!$D$8-cost_acc-cost_wd*Inputs!$E$8*(1-$B4202)-cost_fx*Inputs!$D$8)</f>
        <v>97008.0558208848</v>
      </c>
      <c r="N4202" s="0" t="n">
        <f aca="false">K4202+L4202+I4202-fixed</f>
        <v>36019.6719309525</v>
      </c>
      <c r="O4202" s="0" t="n">
        <f aca="false">K4202+L4202+M4202-fixed</f>
        <v>-45796.5161948119</v>
      </c>
      <c r="P4202" s="0" t="n">
        <f aca="false">12*Inputs!$B$6*(1-MIN(1,Inputs!$F$6*$D4202))*(ic*Inputs!$C$6+flat_fee-cost_acc-cost_wd*Inputs!$E$6*$E4202-cost_fx*Inputs!$D$6)+12*Inputs!$B$7*(1-MIN(1,Inputs!$F$7*$D4202))*(ic*Inputs!$C$7+flat_fee-cost_acc-cost_wd*Inputs!$E$7*$E4202-cost_fx*Inputs!$D$7)+12*Inputs!$B$8*(1-MIN(1,Inputs!$F$8*$D4202))*(ic*Inputs!$C$8+flat_fee-cost_acc-cost_wd*Inputs!$E$8*$E4202-cost_fx*Inputs!$D$8)-fixed</f>
        <v>-80316.7734903999</v>
      </c>
    </row>
    <row r="4203" customFormat="false" ht="15" hidden="false" customHeight="false" outlineLevel="0" collapsed="false">
      <c r="A4203" s="0" t="n">
        <v>4138</v>
      </c>
      <c r="B4203" s="0" t="n">
        <v>0.250465</v>
      </c>
      <c r="C4203" s="0" t="n">
        <v>1.073851</v>
      </c>
      <c r="D4203" s="0" t="n">
        <v>1.158789</v>
      </c>
      <c r="E4203" s="0" t="n">
        <v>1.161043</v>
      </c>
      <c r="F4203" s="0" t="n">
        <v>0.400621</v>
      </c>
      <c r="G4203" s="0" t="n">
        <f aca="false">12*Inputs!$B$6*(MIN(1,$H$50*$C4203)*(ic*Inputs!$C$6+pS+fee_fx*Inputs!$D$6-cost_acc-cost_wd*Inputs!$E$6*$E4203-cost_fx*Inputs!$D$6-$F4203)+(1-MIN(1,$H$50*$C4203))*(1-MIN(1,Inputs!$G$6*$D4203)*churn_nonbuyers)*(ic*Inputs!$C$6+fee_wd*Inputs!$E$6*(1-$B4203)+fee_fx*Inputs!$D$6-cost_acc-cost_wd*Inputs!$E$6*(1-$B4203)-cost_fx*Inputs!$D$6))</f>
        <v>207574.502505223</v>
      </c>
      <c r="H4203" s="0" t="n">
        <f aca="false">12*Inputs!$B$7*(MIN(1,$H$51*$C4203)*(ic*Inputs!$C$7+pE+fee_fx*Inputs!$D$7-cost_acc-cost_wd*Inputs!$E$7*$E4203-cost_fx*Inputs!$D$7-$F4203)+(1-MIN(1,$H$51*$C4203))*(1-MIN(1,Inputs!$G$7*$D4203)*churn_nonbuyers)*(ic*Inputs!$C$7+fee_wd*Inputs!$E$7*(1-$B4203)+fee_fx*Inputs!$D$7-cost_acc-cost_wd*Inputs!$E$7*(1-$B4203)-cost_fx*Inputs!$D$7))</f>
        <v>391877.634714113</v>
      </c>
      <c r="I4203" s="0" t="n">
        <f aca="false">12*Inputs!$B$8*(MIN(1,$H$52*$C4203)*(ic*Inputs!$C$8+pT-cost_acc-cost_wd*Inputs!$E$8-cost_fx*Inputs!$D$8-cost_ins)+(1-MIN(1,$H$52*$C4203))*(1-MIN(1,Inputs!$G$8*$D4203)*churn_nonbuyers)*(ic*Inputs!$C$8+fee_wd*Inputs!$E$8*(1-$B4203)+fee_fx*Inputs!$D$8-cost_acc-cost_wd*Inputs!$E$8*(1-$B4203)-cost_fx*Inputs!$D$8))</f>
        <v>169530.881129633</v>
      </c>
      <c r="J4203" s="0" t="n">
        <f aca="false">G4203+H4203+I4203-fixed</f>
        <v>68983.0183489693</v>
      </c>
      <c r="K4203" s="0" t="n">
        <f aca="false">12*Inputs!$B$6*(1-MIN(1,Inputs!$G$6*$D4203)*churn_nonbuyers)*(ic*Inputs!$C$6+fee_wd*Inputs!$E$6*(1-$B4203)+fee_fx*Inputs!$D$6-cost_acc-cost_wd*Inputs!$E$6*(1-$B4203)-cost_fx*Inputs!$D$6)</f>
        <v>155942.146705572</v>
      </c>
      <c r="L4203" s="0" t="n">
        <f aca="false">12*Inputs!$B$7*(1-MIN(1,Inputs!$G$7*$D4203)*churn_nonbuyers)*(ic*Inputs!$C$7+fee_wd*Inputs!$E$7*(1-$B4203)+fee_fx*Inputs!$D$7-cost_acc-cost_wd*Inputs!$E$7*(1-$B4203)-cost_fx*Inputs!$D$7)</f>
        <v>354370.148151343</v>
      </c>
      <c r="M4203" s="0" t="n">
        <f aca="false">12*Inputs!$B$8*(1-MIN(1,Inputs!$G$8*$D4203)*churn_nonbuyers)*(ic*Inputs!$C$8+fee_wd*Inputs!$E$8*(1-$B4203)+fee_fx*Inputs!$D$8-cost_acc-cost_wd*Inputs!$E$8*(1-$B4203)-cost_fx*Inputs!$D$8)</f>
        <v>59369.501799336</v>
      </c>
      <c r="N4203" s="0" t="n">
        <f aca="false">K4203+L4203+I4203-fixed</f>
        <v>-20156.8240134518</v>
      </c>
      <c r="O4203" s="0" t="n">
        <f aca="false">K4203+L4203+M4203-fixed</f>
        <v>-130318.203343749</v>
      </c>
      <c r="P4203" s="0" t="n">
        <f aca="false">12*Inputs!$B$6*(1-MIN(1,Inputs!$F$6*$D4203))*(ic*Inputs!$C$6+flat_fee-cost_acc-cost_wd*Inputs!$E$6*$E4203-cost_fx*Inputs!$D$6)+12*Inputs!$B$7*(1-MIN(1,Inputs!$F$7*$D4203))*(ic*Inputs!$C$7+flat_fee-cost_acc-cost_wd*Inputs!$E$7*$E4203-cost_fx*Inputs!$D$7)+12*Inputs!$B$8*(1-MIN(1,Inputs!$F$8*$D4203))*(ic*Inputs!$C$8+flat_fee-cost_acc-cost_wd*Inputs!$E$8*$E4203-cost_fx*Inputs!$D$8)-fixed</f>
        <v>-82506.8935295199</v>
      </c>
    </row>
    <row r="4204" customFormat="false" ht="15" hidden="false" customHeight="false" outlineLevel="0" collapsed="false">
      <c r="A4204" s="0" t="n">
        <v>4139</v>
      </c>
      <c r="B4204" s="0" t="n">
        <v>0.444182</v>
      </c>
      <c r="C4204" s="0" t="n">
        <v>1.069236</v>
      </c>
      <c r="D4204" s="0" t="n">
        <v>1.126793</v>
      </c>
      <c r="E4204" s="0" t="n">
        <v>1.080503</v>
      </c>
      <c r="F4204" s="0" t="n">
        <v>0.195762</v>
      </c>
      <c r="G4204" s="0" t="n">
        <f aca="false">12*Inputs!$B$6*(MIN(1,$H$50*$C4204)*(ic*Inputs!$C$6+pS+fee_fx*Inputs!$D$6-cost_acc-cost_wd*Inputs!$E$6*$E4204-cost_fx*Inputs!$D$6-$F4204)+(1-MIN(1,$H$50*$C4204))*(1-MIN(1,Inputs!$G$6*$D4204)*churn_nonbuyers)*(ic*Inputs!$C$6+fee_wd*Inputs!$E$6*(1-$B4204)+fee_fx*Inputs!$D$6-cost_acc-cost_wd*Inputs!$E$6*(1-$B4204)-cost_fx*Inputs!$D$6))</f>
        <v>190553.689664932</v>
      </c>
      <c r="H4204" s="0" t="n">
        <f aca="false">12*Inputs!$B$7*(MIN(1,$H$51*$C4204)*(ic*Inputs!$C$7+pE+fee_fx*Inputs!$D$7-cost_acc-cost_wd*Inputs!$E$7*$E4204-cost_fx*Inputs!$D$7-$F4204)+(1-MIN(1,$H$51*$C4204))*(1-MIN(1,Inputs!$G$7*$D4204)*churn_nonbuyers)*(ic*Inputs!$C$7+fee_wd*Inputs!$E$7*(1-$B4204)+fee_fx*Inputs!$D$7-cost_acc-cost_wd*Inputs!$E$7*(1-$B4204)-cost_fx*Inputs!$D$7))</f>
        <v>399030.630859261</v>
      </c>
      <c r="I4204" s="0" t="n">
        <f aca="false">12*Inputs!$B$8*(MIN(1,$H$52*$C4204)*(ic*Inputs!$C$8+pT-cost_acc-cost_wd*Inputs!$E$8-cost_fx*Inputs!$D$8-cost_ins)+(1-MIN(1,$H$52*$C4204))*(1-MIN(1,Inputs!$G$8*$D4204)*churn_nonbuyers)*(ic*Inputs!$C$8+fee_wd*Inputs!$E$8*(1-$B4204)+fee_fx*Inputs!$D$8-cost_acc-cost_wd*Inputs!$E$8*(1-$B4204)-cost_fx*Inputs!$D$8))</f>
        <v>170334.476031926</v>
      </c>
      <c r="J4204" s="0" t="n">
        <f aca="false">G4204+H4204+I4204-fixed</f>
        <v>59918.7965561185</v>
      </c>
      <c r="K4204" s="0" t="n">
        <f aca="false">12*Inputs!$B$6*(1-MIN(1,Inputs!$G$6*$D4204)*churn_nonbuyers)*(ic*Inputs!$C$6+fee_wd*Inputs!$E$6*(1-$B4204)+fee_fx*Inputs!$D$6-cost_acc-cost_wd*Inputs!$E$6*(1-$B4204)-cost_fx*Inputs!$D$6)</f>
        <v>129883.326971947</v>
      </c>
      <c r="L4204" s="0" t="n">
        <f aca="false">12*Inputs!$B$7*(1-MIN(1,Inputs!$G$7*$D4204)*churn_nonbuyers)*(ic*Inputs!$C$7+fee_wd*Inputs!$E$7*(1-$B4204)+fee_fx*Inputs!$D$7-cost_acc-cost_wd*Inputs!$E$7*(1-$B4204)-cost_fx*Inputs!$D$7)</f>
        <v>327770.268919168</v>
      </c>
      <c r="M4204" s="0" t="n">
        <f aca="false">12*Inputs!$B$8*(1-MIN(1,Inputs!$G$8*$D4204)*churn_nonbuyers)*(ic*Inputs!$C$8+fee_wd*Inputs!$E$8*(1-$B4204)+fee_fx*Inputs!$D$8-cost_acc-cost_wd*Inputs!$E$8*(1-$B4204)-cost_fx*Inputs!$D$8)</f>
        <v>64446.4386157536</v>
      </c>
      <c r="N4204" s="0" t="n">
        <f aca="false">K4204+L4204+I4204-fixed</f>
        <v>-72011.9280769585</v>
      </c>
      <c r="O4204" s="0" t="n">
        <f aca="false">K4204+L4204+M4204-fixed</f>
        <v>-177899.965493131</v>
      </c>
      <c r="P4204" s="0" t="n">
        <f aca="false">12*Inputs!$B$6*(1-MIN(1,Inputs!$F$6*$D4204))*(ic*Inputs!$C$6+flat_fee-cost_acc-cost_wd*Inputs!$E$6*$E4204-cost_fx*Inputs!$D$6)+12*Inputs!$B$7*(1-MIN(1,Inputs!$F$7*$D4204))*(ic*Inputs!$C$7+flat_fee-cost_acc-cost_wd*Inputs!$E$7*$E4204-cost_fx*Inputs!$D$7)+12*Inputs!$B$8*(1-MIN(1,Inputs!$F$8*$D4204))*(ic*Inputs!$C$8+flat_fee-cost_acc-cost_wd*Inputs!$E$8*$E4204-cost_fx*Inputs!$D$8)-fixed</f>
        <v>-33357.68685304</v>
      </c>
    </row>
    <row r="4205" customFormat="false" ht="15" hidden="false" customHeight="false" outlineLevel="0" collapsed="false">
      <c r="A4205" s="0" t="n">
        <v>4140</v>
      </c>
      <c r="B4205" s="0" t="n">
        <v>0.142978</v>
      </c>
      <c r="C4205" s="0" t="n">
        <v>1.132772</v>
      </c>
      <c r="D4205" s="0" t="n">
        <v>1.815408</v>
      </c>
      <c r="E4205" s="0" t="n">
        <v>1.181717</v>
      </c>
      <c r="F4205" s="0" t="n">
        <v>0.236749</v>
      </c>
      <c r="G4205" s="0" t="n">
        <f aca="false">12*Inputs!$B$6*(MIN(1,$H$50*$C4205)*(ic*Inputs!$C$6+pS+fee_fx*Inputs!$D$6-cost_acc-cost_wd*Inputs!$E$6*$E4205-cost_fx*Inputs!$D$6-$F4205)+(1-MIN(1,$H$50*$C4205))*(1-MIN(1,Inputs!$G$6*$D4205)*churn_nonbuyers)*(ic*Inputs!$C$6+fee_wd*Inputs!$E$6*(1-$B4205)+fee_fx*Inputs!$D$6-cost_acc-cost_wd*Inputs!$E$6*(1-$B4205)-cost_fx*Inputs!$D$6))</f>
        <v>222000.569330095</v>
      </c>
      <c r="H4205" s="0" t="n">
        <f aca="false">12*Inputs!$B$7*(MIN(1,$H$51*$C4205)*(ic*Inputs!$C$7+pE+fee_fx*Inputs!$D$7-cost_acc-cost_wd*Inputs!$E$7*$E4205-cost_fx*Inputs!$D$7-$F4205)+(1-MIN(1,$H$51*$C4205))*(1-MIN(1,Inputs!$G$7*$D4205)*churn_nonbuyers)*(ic*Inputs!$C$7+fee_wd*Inputs!$E$7*(1-$B4205)+fee_fx*Inputs!$D$7-cost_acc-cost_wd*Inputs!$E$7*(1-$B4205)-cost_fx*Inputs!$D$7))</f>
        <v>405978.755896841</v>
      </c>
      <c r="I4205" s="0" t="n">
        <f aca="false">12*Inputs!$B$8*(MIN(1,$H$52*$C4205)*(ic*Inputs!$C$8+pT-cost_acc-cost_wd*Inputs!$E$8-cost_fx*Inputs!$D$8-cost_ins)+(1-MIN(1,$H$52*$C4205))*(1-MIN(1,Inputs!$G$8*$D4205)*churn_nonbuyers)*(ic*Inputs!$C$8+fee_wd*Inputs!$E$8*(1-$B4205)+fee_fx*Inputs!$D$8-cost_acc-cost_wd*Inputs!$E$8*(1-$B4205)-cost_fx*Inputs!$D$8))</f>
        <v>163282.287168</v>
      </c>
      <c r="J4205" s="0" t="n">
        <f aca="false">G4205+H4205+I4205-fixed</f>
        <v>91261.6123949359</v>
      </c>
      <c r="K4205" s="0" t="n">
        <f aca="false">12*Inputs!$B$6*(1-MIN(1,Inputs!$G$6*$D4205)*churn_nonbuyers)*(ic*Inputs!$C$6+fee_wd*Inputs!$E$6*(1-$B4205)+fee_fx*Inputs!$D$6-cost_acc-cost_wd*Inputs!$E$6*(1-$B4205)-cost_fx*Inputs!$D$6)</f>
        <v>164580.711876173</v>
      </c>
      <c r="L4205" s="0" t="n">
        <f aca="false">12*Inputs!$B$7*(1-MIN(1,Inputs!$G$7*$D4205)*churn_nonbuyers)*(ic*Inputs!$C$7+fee_wd*Inputs!$E$7*(1-$B4205)+fee_fx*Inputs!$D$7-cost_acc-cost_wd*Inputs!$E$7*(1-$B4205)-cost_fx*Inputs!$D$7)</f>
        <v>361773.306741704</v>
      </c>
      <c r="M4205" s="0" t="n">
        <f aca="false">12*Inputs!$B$8*(1-MIN(1,Inputs!$G$8*$D4205)*churn_nonbuyers)*(ic*Inputs!$C$8+fee_wd*Inputs!$E$8*(1-$B4205)+fee_fx*Inputs!$D$8-cost_acc-cost_wd*Inputs!$E$8*(1-$B4205)-cost_fx*Inputs!$D$8)</f>
        <v>0</v>
      </c>
      <c r="N4205" s="0" t="n">
        <f aca="false">K4205+L4205+I4205-fixed</f>
        <v>-10363.6942141234</v>
      </c>
      <c r="O4205" s="0" t="n">
        <f aca="false">K4205+L4205+M4205-fixed</f>
        <v>-173645.981382123</v>
      </c>
      <c r="P4205" s="0" t="n">
        <f aca="false">12*Inputs!$B$6*(1-MIN(1,Inputs!$F$6*$D4205))*(ic*Inputs!$C$6+flat_fee-cost_acc-cost_wd*Inputs!$E$6*$E4205-cost_fx*Inputs!$D$6)+12*Inputs!$B$7*(1-MIN(1,Inputs!$F$7*$D4205))*(ic*Inputs!$C$7+flat_fee-cost_acc-cost_wd*Inputs!$E$7*$E4205-cost_fx*Inputs!$D$7)+12*Inputs!$B$8*(1-MIN(1,Inputs!$F$8*$D4205))*(ic*Inputs!$C$8+flat_fee-cost_acc-cost_wd*Inputs!$E$8*$E4205-cost_fx*Inputs!$D$8)-fixed</f>
        <v>-432299.50769536</v>
      </c>
    </row>
    <row r="4206" customFormat="false" ht="15" hidden="false" customHeight="false" outlineLevel="0" collapsed="false">
      <c r="A4206" s="0" t="n">
        <v>4141</v>
      </c>
      <c r="B4206" s="0" t="n">
        <v>0.266996</v>
      </c>
      <c r="C4206" s="0" t="n">
        <v>0.961605</v>
      </c>
      <c r="D4206" s="0" t="n">
        <v>1.517664</v>
      </c>
      <c r="E4206" s="0" t="n">
        <v>1.285915</v>
      </c>
      <c r="F4206" s="0" t="n">
        <v>0.122934</v>
      </c>
      <c r="G4206" s="0" t="n">
        <f aca="false">12*Inputs!$B$6*(MIN(1,$H$50*$C4206)*(ic*Inputs!$C$6+pS+fee_fx*Inputs!$D$6-cost_acc-cost_wd*Inputs!$E$6*$E4206-cost_fx*Inputs!$D$6-$F4206)+(1-MIN(1,$H$50*$C4206))*(1-MIN(1,Inputs!$G$6*$D4206)*churn_nonbuyers)*(ic*Inputs!$C$6+fee_wd*Inputs!$E$6*(1-$B4206)+fee_fx*Inputs!$D$6-cost_acc-cost_wd*Inputs!$E$6*(1-$B4206)-cost_fx*Inputs!$D$6))</f>
        <v>200790.83993389</v>
      </c>
      <c r="H4206" s="0" t="n">
        <f aca="false">12*Inputs!$B$7*(MIN(1,$H$51*$C4206)*(ic*Inputs!$C$7+pE+fee_fx*Inputs!$D$7-cost_acc-cost_wd*Inputs!$E$7*$E4206-cost_fx*Inputs!$D$7-$F4206)+(1-MIN(1,$H$51*$C4206))*(1-MIN(1,Inputs!$G$7*$D4206)*churn_nonbuyers)*(ic*Inputs!$C$7+fee_wd*Inputs!$E$7*(1-$B4206)+fee_fx*Inputs!$D$7-cost_acc-cost_wd*Inputs!$E$7*(1-$B4206)-cost_fx*Inputs!$D$7))</f>
        <v>385674.387837109</v>
      </c>
      <c r="I4206" s="0" t="n">
        <f aca="false">12*Inputs!$B$8*(MIN(1,$H$52*$C4206)*(ic*Inputs!$C$8+pT-cost_acc-cost_wd*Inputs!$E$8-cost_fx*Inputs!$D$8-cost_ins)+(1-MIN(1,$H$52*$C4206))*(1-MIN(1,Inputs!$G$8*$D4206)*churn_nonbuyers)*(ic*Inputs!$C$8+fee_wd*Inputs!$E$8*(1-$B4206)+fee_fx*Inputs!$D$8-cost_acc-cost_wd*Inputs!$E$8*(1-$B4206)-cost_fx*Inputs!$D$8))</f>
        <v>138609.59112</v>
      </c>
      <c r="J4206" s="0" t="n">
        <f aca="false">G4206+H4206+I4206-fixed</f>
        <v>25074.8188909988</v>
      </c>
      <c r="K4206" s="0" t="n">
        <f aca="false">12*Inputs!$B$6*(1-MIN(1,Inputs!$G$6*$D4206)*churn_nonbuyers)*(ic*Inputs!$C$6+fee_wd*Inputs!$E$6*(1-$B4206)+fee_fx*Inputs!$D$6-cost_acc-cost_wd*Inputs!$E$6*(1-$B4206)-cost_fx*Inputs!$D$6)</f>
        <v>150772.036444877</v>
      </c>
      <c r="L4206" s="0" t="n">
        <f aca="false">12*Inputs!$B$7*(1-MIN(1,Inputs!$G$7*$D4206)*churn_nonbuyers)*(ic*Inputs!$C$7+fee_wd*Inputs!$E$7*(1-$B4206)+fee_fx*Inputs!$D$7-cost_acc-cost_wd*Inputs!$E$7*(1-$B4206)-cost_fx*Inputs!$D$7)</f>
        <v>348145.420394926</v>
      </c>
      <c r="M4206" s="0" t="n">
        <f aca="false">12*Inputs!$B$8*(1-MIN(1,Inputs!$G$8*$D4206)*churn_nonbuyers)*(ic*Inputs!$C$8+fee_wd*Inputs!$E$8*(1-$B4206)+fee_fx*Inputs!$D$8-cost_acc-cost_wd*Inputs!$E$8*(1-$B4206)-cost_fx*Inputs!$D$8)</f>
        <v>0</v>
      </c>
      <c r="N4206" s="0" t="n">
        <f aca="false">K4206+L4206+I4206-fixed</f>
        <v>-62472.9520401972</v>
      </c>
      <c r="O4206" s="0" t="n">
        <f aca="false">K4206+L4206+M4206-fixed</f>
        <v>-201082.543160197</v>
      </c>
      <c r="P4206" s="0" t="n">
        <f aca="false">12*Inputs!$B$6*(1-MIN(1,Inputs!$F$6*$D4206))*(ic*Inputs!$C$6+flat_fee-cost_acc-cost_wd*Inputs!$E$6*$E4206-cost_fx*Inputs!$D$6)+12*Inputs!$B$7*(1-MIN(1,Inputs!$F$7*$D4206))*(ic*Inputs!$C$7+flat_fee-cost_acc-cost_wd*Inputs!$E$7*$E4206-cost_fx*Inputs!$D$7)+12*Inputs!$B$8*(1-MIN(1,Inputs!$F$8*$D4206))*(ic*Inputs!$C$8+flat_fee-cost_acc-cost_wd*Inputs!$E$8*$E4206-cost_fx*Inputs!$D$8)-fixed</f>
        <v>-309446.6075776</v>
      </c>
    </row>
    <row r="4207" customFormat="false" ht="15" hidden="false" customHeight="false" outlineLevel="0" collapsed="false">
      <c r="A4207" s="0" t="n">
        <v>4142</v>
      </c>
      <c r="B4207" s="0" t="n">
        <v>0.53494</v>
      </c>
      <c r="C4207" s="0" t="n">
        <v>0.897616</v>
      </c>
      <c r="D4207" s="0" t="n">
        <v>1.151849</v>
      </c>
      <c r="E4207" s="0" t="n">
        <v>1.201406</v>
      </c>
      <c r="F4207" s="0" t="n">
        <v>0.43553</v>
      </c>
      <c r="G4207" s="0" t="n">
        <f aca="false">12*Inputs!$B$6*(MIN(1,$H$50*$C4207)*(ic*Inputs!$C$6+pS+fee_fx*Inputs!$D$6-cost_acc-cost_wd*Inputs!$E$6*$E4207-cost_fx*Inputs!$D$6-$F4207)+(1-MIN(1,$H$50*$C4207))*(1-MIN(1,Inputs!$G$6*$D4207)*churn_nonbuyers)*(ic*Inputs!$C$6+fee_wd*Inputs!$E$6*(1-$B4207)+fee_fx*Inputs!$D$6-cost_acc-cost_wd*Inputs!$E$6*(1-$B4207)-cost_fx*Inputs!$D$6))</f>
        <v>161764.519601181</v>
      </c>
      <c r="H4207" s="0" t="n">
        <f aca="false">12*Inputs!$B$7*(MIN(1,$H$51*$C4207)*(ic*Inputs!$C$7+pE+fee_fx*Inputs!$D$7-cost_acc-cost_wd*Inputs!$E$7*$E4207-cost_fx*Inputs!$D$7-$F4207)+(1-MIN(1,$H$51*$C4207))*(1-MIN(1,Inputs!$G$7*$D4207)*churn_nonbuyers)*(ic*Inputs!$C$7+fee_wd*Inputs!$E$7*(1-$B4207)+fee_fx*Inputs!$D$7-cost_acc-cost_wd*Inputs!$E$7*(1-$B4207)-cost_fx*Inputs!$D$7))</f>
        <v>354443.467021942</v>
      </c>
      <c r="I4207" s="0" t="n">
        <f aca="false">12*Inputs!$B$8*(MIN(1,$H$52*$C4207)*(ic*Inputs!$C$8+pT-cost_acc-cost_wd*Inputs!$E$8-cost_fx*Inputs!$D$8-cost_ins)+(1-MIN(1,$H$52*$C4207))*(1-MIN(1,Inputs!$G$8*$D4207)*churn_nonbuyers)*(ic*Inputs!$C$8+fee_wd*Inputs!$E$8*(1-$B4207)+fee_fx*Inputs!$D$8-cost_acc-cost_wd*Inputs!$E$8*(1-$B4207)-cost_fx*Inputs!$D$8))</f>
        <v>151036.313512271</v>
      </c>
      <c r="J4207" s="0" t="n">
        <f aca="false">G4207+H4207+I4207-fixed</f>
        <v>-32755.6998646058</v>
      </c>
      <c r="K4207" s="0" t="n">
        <f aca="false">12*Inputs!$B$6*(1-MIN(1,Inputs!$G$6*$D4207)*churn_nonbuyers)*(ic*Inputs!$C$6+fee_wd*Inputs!$E$6*(1-$B4207)+fee_fx*Inputs!$D$6-cost_acc-cost_wd*Inputs!$E$6*(1-$B4207)-cost_fx*Inputs!$D$6)</f>
        <v>117394.426829232</v>
      </c>
      <c r="L4207" s="0" t="n">
        <f aca="false">12*Inputs!$B$7*(1-MIN(1,Inputs!$G$7*$D4207)*churn_nonbuyers)*(ic*Inputs!$C$7+fee_wd*Inputs!$E$7*(1-$B4207)+fee_fx*Inputs!$D$7-cost_acc-cost_wd*Inputs!$E$7*(1-$B4207)-cost_fx*Inputs!$D$7)</f>
        <v>314897.729345539</v>
      </c>
      <c r="M4207" s="0" t="n">
        <f aca="false">12*Inputs!$B$8*(1-MIN(1,Inputs!$G$8*$D4207)*churn_nonbuyers)*(ic*Inputs!$C$8+fee_wd*Inputs!$E$8*(1-$B4207)+fee_fx*Inputs!$D$8-cost_acc-cost_wd*Inputs!$E$8*(1-$B4207)-cost_fx*Inputs!$D$8)</f>
        <v>58251.735976416</v>
      </c>
      <c r="N4207" s="0" t="n">
        <f aca="false">K4207+L4207+I4207-fixed</f>
        <v>-116671.530312957</v>
      </c>
      <c r="O4207" s="0" t="n">
        <f aca="false">K4207+L4207+M4207-fixed</f>
        <v>-209456.107848813</v>
      </c>
      <c r="P4207" s="0" t="n">
        <f aca="false">12*Inputs!$B$6*(1-MIN(1,Inputs!$F$6*$D4207))*(ic*Inputs!$C$6+flat_fee-cost_acc-cost_wd*Inputs!$E$6*$E4207-cost_fx*Inputs!$D$6)+12*Inputs!$B$7*(1-MIN(1,Inputs!$F$7*$D4207))*(ic*Inputs!$C$7+flat_fee-cost_acc-cost_wd*Inputs!$E$7*$E4207-cost_fx*Inputs!$D$7)+12*Inputs!$B$8*(1-MIN(1,Inputs!$F$8*$D4207))*(ic*Inputs!$C$8+flat_fee-cost_acc-cost_wd*Inputs!$E$8*$E4207-cost_fx*Inputs!$D$8)-fixed</f>
        <v>-94827.3029454399</v>
      </c>
    </row>
    <row r="4208" customFormat="false" ht="15" hidden="false" customHeight="false" outlineLevel="0" collapsed="false">
      <c r="A4208" s="0" t="n">
        <v>4143</v>
      </c>
      <c r="B4208" s="0" t="n">
        <v>0.230078</v>
      </c>
      <c r="C4208" s="0" t="n">
        <v>0.807947</v>
      </c>
      <c r="D4208" s="0" t="n">
        <v>1.157123</v>
      </c>
      <c r="E4208" s="0" t="n">
        <v>1.051568</v>
      </c>
      <c r="F4208" s="0" t="n">
        <v>0.441601</v>
      </c>
      <c r="G4208" s="0" t="n">
        <f aca="false">12*Inputs!$B$6*(MIN(1,$H$50*$C4208)*(ic*Inputs!$C$6+pS+fee_fx*Inputs!$D$6-cost_acc-cost_wd*Inputs!$E$6*$E4208-cost_fx*Inputs!$D$6-$F4208)+(1-MIN(1,$H$50*$C4208))*(1-MIN(1,Inputs!$G$6*$D4208)*churn_nonbuyers)*(ic*Inputs!$C$6+fee_wd*Inputs!$E$6*(1-$B4208)+fee_fx*Inputs!$D$6-cost_acc-cost_wd*Inputs!$E$6*(1-$B4208)-cost_fx*Inputs!$D$6))</f>
        <v>198664.484359606</v>
      </c>
      <c r="H4208" s="0" t="n">
        <f aca="false">12*Inputs!$B$7*(MIN(1,$H$51*$C4208)*(ic*Inputs!$C$7+pE+fee_fx*Inputs!$D$7-cost_acc-cost_wd*Inputs!$E$7*$E4208-cost_fx*Inputs!$D$7-$F4208)+(1-MIN(1,$H$51*$C4208))*(1-MIN(1,Inputs!$G$7*$D4208)*churn_nonbuyers)*(ic*Inputs!$C$7+fee_wd*Inputs!$E$7*(1-$B4208)+fee_fx*Inputs!$D$7-cost_acc-cost_wd*Inputs!$E$7*(1-$B4208)-cost_fx*Inputs!$D$7))</f>
        <v>392802.865341071</v>
      </c>
      <c r="I4208" s="0" t="n">
        <f aca="false">12*Inputs!$B$8*(MIN(1,$H$52*$C4208)*(ic*Inputs!$C$8+pT-cost_acc-cost_wd*Inputs!$E$8-cost_fx*Inputs!$D$8-cost_ins)+(1-MIN(1,$H$52*$C4208))*(1-MIN(1,Inputs!$G$8*$D4208)*churn_nonbuyers)*(ic*Inputs!$C$8+fee_wd*Inputs!$E$8*(1-$B4208)+fee_fx*Inputs!$D$8-cost_acc-cost_wd*Inputs!$E$8*(1-$B4208)-cost_fx*Inputs!$D$8))</f>
        <v>142493.083593621</v>
      </c>
      <c r="J4208" s="0" t="n">
        <f aca="false">G4208+H4208+I4208-fixed</f>
        <v>33960.4332942979</v>
      </c>
      <c r="K4208" s="0" t="n">
        <f aca="false">12*Inputs!$B$6*(1-MIN(1,Inputs!$G$6*$D4208)*churn_nonbuyers)*(ic*Inputs!$C$6+fee_wd*Inputs!$E$6*(1-$B4208)+fee_fx*Inputs!$D$6-cost_acc-cost_wd*Inputs!$E$6*(1-$B4208)-cost_fx*Inputs!$D$6)</f>
        <v>158721.813688277</v>
      </c>
      <c r="L4208" s="0" t="n">
        <f aca="false">12*Inputs!$B$7*(1-MIN(1,Inputs!$G$7*$D4208)*churn_nonbuyers)*(ic*Inputs!$C$7+fee_wd*Inputs!$E$7*(1-$B4208)+fee_fx*Inputs!$D$7-cost_acc-cost_wd*Inputs!$E$7*(1-$B4208)-cost_fx*Inputs!$D$7)</f>
        <v>357222.315508966</v>
      </c>
      <c r="M4208" s="0" t="n">
        <f aca="false">12*Inputs!$B$8*(1-MIN(1,Inputs!$G$8*$D4208)*churn_nonbuyers)*(ic*Inputs!$C$8+fee_wd*Inputs!$E$8*(1-$B4208)+fee_fx*Inputs!$D$8-cost_acc-cost_wd*Inputs!$E$8*(1-$B4208)-cost_fx*Inputs!$D$8)</f>
        <v>59922.0720919584</v>
      </c>
      <c r="N4208" s="0" t="n">
        <f aca="false">K4208+L4208+I4208-fixed</f>
        <v>-41562.7872091358</v>
      </c>
      <c r="O4208" s="0" t="n">
        <f aca="false">K4208+L4208+M4208-fixed</f>
        <v>-124133.798710799</v>
      </c>
      <c r="P4208" s="0" t="n">
        <f aca="false">12*Inputs!$B$6*(1-MIN(1,Inputs!$F$6*$D4208))*(ic*Inputs!$C$6+flat_fee-cost_acc-cost_wd*Inputs!$E$6*$E4208-cost_fx*Inputs!$D$6)+12*Inputs!$B$7*(1-MIN(1,Inputs!$F$7*$D4208))*(ic*Inputs!$C$7+flat_fee-cost_acc-cost_wd*Inputs!$E$7*$E4208-cost_fx*Inputs!$D$7)+12*Inputs!$B$8*(1-MIN(1,Inputs!$F$8*$D4208))*(ic*Inputs!$C$8+flat_fee-cost_acc-cost_wd*Inputs!$E$8*$E4208-cost_fx*Inputs!$D$8)-fixed</f>
        <v>-38466.8306166399</v>
      </c>
    </row>
    <row r="4209" customFormat="false" ht="15" hidden="false" customHeight="false" outlineLevel="0" collapsed="false">
      <c r="A4209" s="0" t="n">
        <v>4144</v>
      </c>
      <c r="B4209" s="0" t="n">
        <v>0.092596</v>
      </c>
      <c r="C4209" s="0" t="n">
        <v>0.813328</v>
      </c>
      <c r="D4209" s="0" t="n">
        <v>0.826788</v>
      </c>
      <c r="E4209" s="0" t="n">
        <v>1.298465</v>
      </c>
      <c r="F4209" s="0" t="n">
        <v>0.345723</v>
      </c>
      <c r="G4209" s="0" t="n">
        <f aca="false">12*Inputs!$B$6*(MIN(1,$H$50*$C4209)*(ic*Inputs!$C$6+pS+fee_fx*Inputs!$D$6-cost_acc-cost_wd*Inputs!$E$6*$E4209-cost_fx*Inputs!$D$6-$F4209)+(1-MIN(1,$H$50*$C4209))*(1-MIN(1,Inputs!$G$6*$D4209)*churn_nonbuyers)*(ic*Inputs!$C$6+fee_wd*Inputs!$E$6*(1-$B4209)+fee_fx*Inputs!$D$6-cost_acc-cost_wd*Inputs!$E$6*(1-$B4209)-cost_fx*Inputs!$D$6))</f>
        <v>216446.158685922</v>
      </c>
      <c r="H4209" s="0" t="n">
        <f aca="false">12*Inputs!$B$7*(MIN(1,$H$51*$C4209)*(ic*Inputs!$C$7+pE+fee_fx*Inputs!$D$7-cost_acc-cost_wd*Inputs!$E$7*$E4209-cost_fx*Inputs!$D$7-$F4209)+(1-MIN(1,$H$51*$C4209))*(1-MIN(1,Inputs!$G$7*$D4209)*churn_nonbuyers)*(ic*Inputs!$C$7+fee_wd*Inputs!$E$7*(1-$B4209)+fee_fx*Inputs!$D$7-cost_acc-cost_wd*Inputs!$E$7*(1-$B4209)-cost_fx*Inputs!$D$7))</f>
        <v>389898.067723288</v>
      </c>
      <c r="I4209" s="0" t="n">
        <f aca="false">12*Inputs!$B$8*(MIN(1,$H$52*$C4209)*(ic*Inputs!$C$8+pT-cost_acc-cost_wd*Inputs!$E$8-cost_fx*Inputs!$D$8-cost_ins)+(1-MIN(1,$H$52*$C4209))*(1-MIN(1,Inputs!$G$8*$D4209)*churn_nonbuyers)*(ic*Inputs!$C$8+fee_wd*Inputs!$E$8*(1-$B4209)+fee_fx*Inputs!$D$8-cost_acc-cost_wd*Inputs!$E$8*(1-$B4209)-cost_fx*Inputs!$D$8))</f>
        <v>175645.246334181</v>
      </c>
      <c r="J4209" s="0" t="n">
        <f aca="false">G4209+H4209+I4209-fixed</f>
        <v>81989.4727433912</v>
      </c>
      <c r="K4209" s="0" t="n">
        <f aca="false">12*Inputs!$B$6*(1-MIN(1,Inputs!$G$6*$D4209)*churn_nonbuyers)*(ic*Inputs!$C$6+fee_wd*Inputs!$E$6*(1-$B4209)+fee_fx*Inputs!$D$6-cost_acc-cost_wd*Inputs!$E$6*(1-$B4209)-cost_fx*Inputs!$D$6)</f>
        <v>180483.365243866</v>
      </c>
      <c r="L4209" s="0" t="n">
        <f aca="false">12*Inputs!$B$7*(1-MIN(1,Inputs!$G$7*$D4209)*churn_nonbuyers)*(ic*Inputs!$C$7+fee_wd*Inputs!$E$7*(1-$B4209)+fee_fx*Inputs!$D$7-cost_acc-cost_wd*Inputs!$E$7*(1-$B4209)-cost_fx*Inputs!$D$7)</f>
        <v>380196.075722319</v>
      </c>
      <c r="M4209" s="0" t="n">
        <f aca="false">12*Inputs!$B$8*(1-MIN(1,Inputs!$G$8*$D4209)*churn_nonbuyers)*(ic*Inputs!$C$8+fee_wd*Inputs!$E$8*(1-$B4209)+fee_fx*Inputs!$D$8-cost_acc-cost_wd*Inputs!$E$8*(1-$B4209)-cost_fx*Inputs!$D$8)</f>
        <v>135623.193751373</v>
      </c>
      <c r="N4209" s="0" t="n">
        <f aca="false">K4209+L4209+I4209-fixed</f>
        <v>36324.6873003662</v>
      </c>
      <c r="O4209" s="0" t="n">
        <f aca="false">K4209+L4209+M4209-fixed</f>
        <v>-3697.36528244219</v>
      </c>
      <c r="P4209" s="0" t="n">
        <f aca="false">12*Inputs!$B$6*(1-MIN(1,Inputs!$F$6*$D4209))*(ic*Inputs!$C$6+flat_fee-cost_acc-cost_wd*Inputs!$E$6*$E4209-cost_fx*Inputs!$D$6)+12*Inputs!$B$7*(1-MIN(1,Inputs!$F$7*$D4209))*(ic*Inputs!$C$7+flat_fee-cost_acc-cost_wd*Inputs!$E$7*$E4209-cost_fx*Inputs!$D$7)+12*Inputs!$B$8*(1-MIN(1,Inputs!$F$8*$D4209))*(ic*Inputs!$C$8+flat_fee-cost_acc-cost_wd*Inputs!$E$8*$E4209-cost_fx*Inputs!$D$8)-fixed</f>
        <v>26806.7640368</v>
      </c>
    </row>
    <row r="4210" customFormat="false" ht="15" hidden="false" customHeight="false" outlineLevel="0" collapsed="false">
      <c r="A4210" s="0" t="n">
        <v>4145</v>
      </c>
      <c r="B4210" s="0" t="n">
        <v>0.306984</v>
      </c>
      <c r="C4210" s="0" t="n">
        <v>1.005108</v>
      </c>
      <c r="D4210" s="0" t="n">
        <v>1.13407</v>
      </c>
      <c r="E4210" s="0" t="n">
        <v>1.172834</v>
      </c>
      <c r="F4210" s="0" t="n">
        <v>0.144788</v>
      </c>
      <c r="G4210" s="0" t="n">
        <f aca="false">12*Inputs!$B$6*(MIN(1,$H$50*$C4210)*(ic*Inputs!$C$6+pS+fee_fx*Inputs!$D$6-cost_acc-cost_wd*Inputs!$E$6*$E4210-cost_fx*Inputs!$D$6-$F4210)+(1-MIN(1,$H$50*$C4210))*(1-MIN(1,Inputs!$G$6*$D4210)*churn_nonbuyers)*(ic*Inputs!$C$6+fee_wd*Inputs!$E$6*(1-$B4210)+fee_fx*Inputs!$D$6-cost_acc-cost_wd*Inputs!$E$6*(1-$B4210)-cost_fx*Inputs!$D$6))</f>
        <v>203048.900282831</v>
      </c>
      <c r="H4210" s="0" t="n">
        <f aca="false">12*Inputs!$B$7*(MIN(1,$H$51*$C4210)*(ic*Inputs!$C$7+pE+fee_fx*Inputs!$D$7-cost_acc-cost_wd*Inputs!$E$7*$E4210-cost_fx*Inputs!$D$7-$F4210)+(1-MIN(1,$H$51*$C4210))*(1-MIN(1,Inputs!$G$7*$D4210)*churn_nonbuyers)*(ic*Inputs!$C$7+fee_wd*Inputs!$E$7*(1-$B4210)+fee_fx*Inputs!$D$7-cost_acc-cost_wd*Inputs!$E$7*(1-$B4210)-cost_fx*Inputs!$D$7))</f>
        <v>398384.325161104</v>
      </c>
      <c r="I4210" s="0" t="n">
        <f aca="false">12*Inputs!$B$8*(MIN(1,$H$52*$C4210)*(ic*Inputs!$C$8+pT-cost_acc-cost_wd*Inputs!$E$8-cost_fx*Inputs!$D$8-cost_ins)+(1-MIN(1,$H$52*$C4210))*(1-MIN(1,Inputs!$G$8*$D4210)*churn_nonbuyers)*(ic*Inputs!$C$8+fee_wd*Inputs!$E$8*(1-$B4210)+fee_fx*Inputs!$D$8-cost_acc-cost_wd*Inputs!$E$8*(1-$B4210)-cost_fx*Inputs!$D$8))</f>
        <v>163925.556315561</v>
      </c>
      <c r="J4210" s="0" t="n">
        <f aca="false">G4210+H4210+I4210-fixed</f>
        <v>65358.7817594963</v>
      </c>
      <c r="K4210" s="0" t="n">
        <f aca="false">12*Inputs!$B$6*(1-MIN(1,Inputs!$G$6*$D4210)*churn_nonbuyers)*(ic*Inputs!$C$6+fee_wd*Inputs!$E$6*(1-$B4210)+fee_fx*Inputs!$D$6-cost_acc-cost_wd*Inputs!$E$6*(1-$B4210)-cost_fx*Inputs!$D$6)</f>
        <v>148469.496083136</v>
      </c>
      <c r="L4210" s="0" t="n">
        <f aca="false">12*Inputs!$B$7*(1-MIN(1,Inputs!$G$7*$D4210)*churn_nonbuyers)*(ic*Inputs!$C$7+fee_wd*Inputs!$E$7*(1-$B4210)+fee_fx*Inputs!$D$7-cost_acc-cost_wd*Inputs!$E$7*(1-$B4210)-cost_fx*Inputs!$D$7)</f>
        <v>346780.563889882</v>
      </c>
      <c r="M4210" s="0" t="n">
        <f aca="false">12*Inputs!$B$8*(1-MIN(1,Inputs!$G$8*$D4210)*churn_nonbuyers)*(ic*Inputs!$C$8+fee_wd*Inputs!$E$8*(1-$B4210)+fee_fx*Inputs!$D$8-cost_acc-cost_wd*Inputs!$E$8*(1-$B4210)-cost_fx*Inputs!$D$8)</f>
        <v>64250.003587968</v>
      </c>
      <c r="N4210" s="0" t="n">
        <f aca="false">K4210+L4210+I4210-fixed</f>
        <v>-40824.3837114211</v>
      </c>
      <c r="O4210" s="0" t="n">
        <f aca="false">K4210+L4210+M4210-fixed</f>
        <v>-140499.936439014</v>
      </c>
      <c r="P4210" s="0" t="n">
        <f aca="false">12*Inputs!$B$6*(1-MIN(1,Inputs!$F$6*$D4210))*(ic*Inputs!$C$6+flat_fee-cost_acc-cost_wd*Inputs!$E$6*$E4210-cost_fx*Inputs!$D$6)+12*Inputs!$B$7*(1-MIN(1,Inputs!$F$7*$D4210))*(ic*Inputs!$C$7+flat_fee-cost_acc-cost_wd*Inputs!$E$7*$E4210-cost_fx*Inputs!$D$7)+12*Inputs!$B$8*(1-MIN(1,Inputs!$F$8*$D4210))*(ic*Inputs!$C$8+flat_fee-cost_acc-cost_wd*Inputs!$E$8*$E4210-cost_fx*Inputs!$D$8)-fixed</f>
        <v>-74236.8699087999</v>
      </c>
    </row>
    <row r="4211" customFormat="false" ht="15" hidden="false" customHeight="false" outlineLevel="0" collapsed="false">
      <c r="A4211" s="0" t="n">
        <v>4146</v>
      </c>
      <c r="B4211" s="0" t="n">
        <v>0.252111</v>
      </c>
      <c r="C4211" s="0" t="n">
        <v>1.003754</v>
      </c>
      <c r="D4211" s="0" t="n">
        <v>1.606034</v>
      </c>
      <c r="E4211" s="0" t="n">
        <v>1.239171</v>
      </c>
      <c r="F4211" s="0" t="n">
        <v>0.062185</v>
      </c>
      <c r="G4211" s="0" t="n">
        <f aca="false">12*Inputs!$B$6*(MIN(1,$H$50*$C4211)*(ic*Inputs!$C$6+pS+fee_fx*Inputs!$D$6-cost_acc-cost_wd*Inputs!$E$6*$E4211-cost_fx*Inputs!$D$6-$F4211)+(1-MIN(1,$H$50*$C4211))*(1-MIN(1,Inputs!$G$6*$D4211)*churn_nonbuyers)*(ic*Inputs!$C$6+fee_wd*Inputs!$E$6*(1-$B4211)+fee_fx*Inputs!$D$6-cost_acc-cost_wd*Inputs!$E$6*(1-$B4211)-cost_fx*Inputs!$D$6))</f>
        <v>206619.215151384</v>
      </c>
      <c r="H4211" s="0" t="n">
        <f aca="false">12*Inputs!$B$7*(MIN(1,$H$51*$C4211)*(ic*Inputs!$C$7+pE+fee_fx*Inputs!$D$7-cost_acc-cost_wd*Inputs!$E$7*$E4211-cost_fx*Inputs!$D$7-$F4211)+(1-MIN(1,$H$51*$C4211))*(1-MIN(1,Inputs!$G$7*$D4211)*churn_nonbuyers)*(ic*Inputs!$C$7+fee_wd*Inputs!$E$7*(1-$B4211)+fee_fx*Inputs!$D$7-cost_acc-cost_wd*Inputs!$E$7*(1-$B4211)-cost_fx*Inputs!$D$7))</f>
        <v>396879.04803837</v>
      </c>
      <c r="I4211" s="0" t="n">
        <f aca="false">12*Inputs!$B$8*(MIN(1,$H$52*$C4211)*(ic*Inputs!$C$8+pT-cost_acc-cost_wd*Inputs!$E$8-cost_fx*Inputs!$D$8-cost_ins)+(1-MIN(1,$H$52*$C4211))*(1-MIN(1,Inputs!$G$8*$D4211)*churn_nonbuyers)*(ic*Inputs!$C$8+fee_wd*Inputs!$E$8*(1-$B4211)+fee_fx*Inputs!$D$8-cost_acc-cost_wd*Inputs!$E$8*(1-$B4211)-cost_fx*Inputs!$D$8))</f>
        <v>144685.116576</v>
      </c>
      <c r="J4211" s="0" t="n">
        <f aca="false">G4211+H4211+I4211-fixed</f>
        <v>48183.3797657536</v>
      </c>
      <c r="K4211" s="0" t="n">
        <f aca="false">12*Inputs!$B$6*(1-MIN(1,Inputs!$G$6*$D4211)*churn_nonbuyers)*(ic*Inputs!$C$6+fee_wd*Inputs!$E$6*(1-$B4211)+fee_fx*Inputs!$D$6-cost_acc-cost_wd*Inputs!$E$6*(1-$B4211)-cost_fx*Inputs!$D$6)</f>
        <v>152022.464911973</v>
      </c>
      <c r="L4211" s="0" t="n">
        <f aca="false">12*Inputs!$B$7*(1-MIN(1,Inputs!$G$7*$D4211)*churn_nonbuyers)*(ic*Inputs!$C$7+fee_wd*Inputs!$E$7*(1-$B4211)+fee_fx*Inputs!$D$7-cost_acc-cost_wd*Inputs!$E$7*(1-$B4211)-cost_fx*Inputs!$D$7)</f>
        <v>349218.591715184</v>
      </c>
      <c r="M4211" s="0" t="n">
        <f aca="false">12*Inputs!$B$8*(1-MIN(1,Inputs!$G$8*$D4211)*churn_nonbuyers)*(ic*Inputs!$C$8+fee_wd*Inputs!$E$8*(1-$B4211)+fee_fx*Inputs!$D$8-cost_acc-cost_wd*Inputs!$E$8*(1-$B4211)-cost_fx*Inputs!$D$8)</f>
        <v>0</v>
      </c>
      <c r="N4211" s="0" t="n">
        <f aca="false">K4211+L4211+I4211-fixed</f>
        <v>-54073.8267968434</v>
      </c>
      <c r="O4211" s="0" t="n">
        <f aca="false">K4211+L4211+M4211-fixed</f>
        <v>-198758.943372843</v>
      </c>
      <c r="P4211" s="0" t="n">
        <f aca="false">12*Inputs!$B$6*(1-MIN(1,Inputs!$F$6*$D4211))*(ic*Inputs!$C$6+flat_fee-cost_acc-cost_wd*Inputs!$E$6*$E4211-cost_fx*Inputs!$D$6)+12*Inputs!$B$7*(1-MIN(1,Inputs!$F$7*$D4211))*(ic*Inputs!$C$7+flat_fee-cost_acc-cost_wd*Inputs!$E$7*$E4211-cost_fx*Inputs!$D$7)+12*Inputs!$B$8*(1-MIN(1,Inputs!$F$8*$D4211))*(ic*Inputs!$C$8+flat_fee-cost_acc-cost_wd*Inputs!$E$8*$E4211-cost_fx*Inputs!$D$8)-fixed</f>
        <v>-339822.43167664</v>
      </c>
    </row>
    <row r="4212" customFormat="false" ht="15" hidden="false" customHeight="false" outlineLevel="0" collapsed="false">
      <c r="A4212" s="0" t="n">
        <v>4147</v>
      </c>
      <c r="B4212" s="0" t="n">
        <v>0.472296</v>
      </c>
      <c r="C4212" s="0" t="n">
        <v>1.053446</v>
      </c>
      <c r="D4212" s="0" t="n">
        <v>1.097</v>
      </c>
      <c r="E4212" s="0" t="n">
        <v>1.294176</v>
      </c>
      <c r="F4212" s="0" t="n">
        <v>0.371201</v>
      </c>
      <c r="G4212" s="0" t="n">
        <f aca="false">12*Inputs!$B$6*(MIN(1,$H$50*$C4212)*(ic*Inputs!$C$6+pS+fee_fx*Inputs!$D$6-cost_acc-cost_wd*Inputs!$E$6*$E4212-cost_fx*Inputs!$D$6-$F4212)+(1-MIN(1,$H$50*$C4212))*(1-MIN(1,Inputs!$G$6*$D4212)*churn_nonbuyers)*(ic*Inputs!$C$6+fee_wd*Inputs!$E$6*(1-$B4212)+fee_fx*Inputs!$D$6-cost_acc-cost_wd*Inputs!$E$6*(1-$B4212)-cost_fx*Inputs!$D$6))</f>
        <v>176897.307105342</v>
      </c>
      <c r="H4212" s="0" t="n">
        <f aca="false">12*Inputs!$B$7*(MIN(1,$H$51*$C4212)*(ic*Inputs!$C$7+pE+fee_fx*Inputs!$D$7-cost_acc-cost_wd*Inputs!$E$7*$E4212-cost_fx*Inputs!$D$7-$F4212)+(1-MIN(1,$H$51*$C4212))*(1-MIN(1,Inputs!$G$7*$D4212)*churn_nonbuyers)*(ic*Inputs!$C$7+fee_wd*Inputs!$E$7*(1-$B4212)+fee_fx*Inputs!$D$7-cost_acc-cost_wd*Inputs!$E$7*(1-$B4212)-cost_fx*Inputs!$D$7))</f>
        <v>359312.239369691</v>
      </c>
      <c r="I4212" s="0" t="n">
        <f aca="false">12*Inputs!$B$8*(MIN(1,$H$52*$C4212)*(ic*Inputs!$C$8+pT-cost_acc-cost_wd*Inputs!$E$8-cost_fx*Inputs!$D$8-cost_ins)+(1-MIN(1,$H$52*$C4212))*(1-MIN(1,Inputs!$G$8*$D4212)*churn_nonbuyers)*(ic*Inputs!$C$8+fee_wd*Inputs!$E$8*(1-$B4212)+fee_fx*Inputs!$D$8-cost_acc-cost_wd*Inputs!$E$8*(1-$B4212)-cost_fx*Inputs!$D$8))</f>
        <v>170359.226984959</v>
      </c>
      <c r="J4212" s="0" t="n">
        <f aca="false">G4212+H4212+I4212-fixed</f>
        <v>6568.77345999121</v>
      </c>
      <c r="K4212" s="0" t="n">
        <f aca="false">12*Inputs!$B$6*(1-MIN(1,Inputs!$G$6*$D4212)*churn_nonbuyers)*(ic*Inputs!$C$6+fee_wd*Inputs!$E$6*(1-$B4212)+fee_fx*Inputs!$D$6-cost_acc-cost_wd*Inputs!$E$6*(1-$B4212)-cost_fx*Inputs!$D$6)</f>
        <v>126261.9987264</v>
      </c>
      <c r="L4212" s="0" t="n">
        <f aca="false">12*Inputs!$B$7*(1-MIN(1,Inputs!$G$7*$D4212)*churn_nonbuyers)*(ic*Inputs!$C$7+fee_wd*Inputs!$E$7*(1-$B4212)+fee_fx*Inputs!$D$7-cost_acc-cost_wd*Inputs!$E$7*(1-$B4212)-cost_fx*Inputs!$D$7)</f>
        <v>324158.29363584</v>
      </c>
      <c r="M4212" s="0" t="n">
        <f aca="false">12*Inputs!$B$8*(1-MIN(1,Inputs!$G$8*$D4212)*churn_nonbuyers)*(ic*Inputs!$C$8+fee_wd*Inputs!$E$8*(1-$B4212)+fee_fx*Inputs!$D$8-cost_acc-cost_wd*Inputs!$E$8*(1-$B4212)-cost_fx*Inputs!$D$8)</f>
        <v>70495.6847232</v>
      </c>
      <c r="N4212" s="0" t="n">
        <f aca="false">K4212+L4212+I4212-fixed</f>
        <v>-79220.4806528015</v>
      </c>
      <c r="O4212" s="0" t="n">
        <f aca="false">K4212+L4212+M4212-fixed</f>
        <v>-179084.02291456</v>
      </c>
      <c r="P4212" s="0" t="n">
        <f aca="false">12*Inputs!$B$6*(1-MIN(1,Inputs!$F$6*$D4212))*(ic*Inputs!$C$6+flat_fee-cost_acc-cost_wd*Inputs!$E$6*$E4212-cost_fx*Inputs!$D$6)+12*Inputs!$B$7*(1-MIN(1,Inputs!$F$7*$D4212))*(ic*Inputs!$C$7+flat_fee-cost_acc-cost_wd*Inputs!$E$7*$E4212-cost_fx*Inputs!$D$7)+12*Inputs!$B$8*(1-MIN(1,Inputs!$F$8*$D4212))*(ic*Inputs!$C$8+flat_fee-cost_acc-cost_wd*Inputs!$E$8*$E4212-cost_fx*Inputs!$D$8)-fixed</f>
        <v>-104464.63072</v>
      </c>
    </row>
    <row r="4213" customFormat="false" ht="15" hidden="false" customHeight="false" outlineLevel="0" collapsed="false">
      <c r="A4213" s="0" t="n">
        <v>4148</v>
      </c>
      <c r="B4213" s="0" t="n">
        <v>0.431073</v>
      </c>
      <c r="C4213" s="0" t="n">
        <v>0.958006</v>
      </c>
      <c r="D4213" s="0" t="n">
        <v>0.963572</v>
      </c>
      <c r="E4213" s="0" t="n">
        <v>1.217324</v>
      </c>
      <c r="F4213" s="0" t="n">
        <v>0.214276</v>
      </c>
      <c r="G4213" s="0" t="n">
        <f aca="false">12*Inputs!$B$6*(MIN(1,$H$50*$C4213)*(ic*Inputs!$C$6+pS+fee_fx*Inputs!$D$6-cost_acc-cost_wd*Inputs!$E$6*$E4213-cost_fx*Inputs!$D$6-$F4213)+(1-MIN(1,$H$50*$C4213))*(1-MIN(1,Inputs!$G$6*$D4213)*churn_nonbuyers)*(ic*Inputs!$C$6+fee_wd*Inputs!$E$6*(1-$B4213)+fee_fx*Inputs!$D$6-cost_acc-cost_wd*Inputs!$E$6*(1-$B4213)-cost_fx*Inputs!$D$6))</f>
        <v>183509.902001834</v>
      </c>
      <c r="H4213" s="0" t="n">
        <f aca="false">12*Inputs!$B$7*(MIN(1,$H$51*$C4213)*(ic*Inputs!$C$7+pE+fee_fx*Inputs!$D$7-cost_acc-cost_wd*Inputs!$E$7*$E4213-cost_fx*Inputs!$D$7-$F4213)+(1-MIN(1,$H$51*$C4213))*(1-MIN(1,Inputs!$G$7*$D4213)*churn_nonbuyers)*(ic*Inputs!$C$7+fee_wd*Inputs!$E$7*(1-$B4213)+fee_fx*Inputs!$D$7-cost_acc-cost_wd*Inputs!$E$7*(1-$B4213)-cost_fx*Inputs!$D$7))</f>
        <v>377651.332342967</v>
      </c>
      <c r="I4213" s="0" t="n">
        <f aca="false">12*Inputs!$B$8*(MIN(1,$H$52*$C4213)*(ic*Inputs!$C$8+pT-cost_acc-cost_wd*Inputs!$E$8-cost_fx*Inputs!$D$8-cost_ins)+(1-MIN(1,$H$52*$C4213))*(1-MIN(1,Inputs!$G$8*$D4213)*churn_nonbuyers)*(ic*Inputs!$C$8+fee_wd*Inputs!$E$8*(1-$B4213)+fee_fx*Inputs!$D$8-cost_acc-cost_wd*Inputs!$E$8*(1-$B4213)-cost_fx*Inputs!$D$8))</f>
        <v>170868.331878848</v>
      </c>
      <c r="J4213" s="0" t="n">
        <f aca="false">G4213+H4213+I4213-fixed</f>
        <v>32029.5662236499</v>
      </c>
      <c r="K4213" s="0" t="n">
        <f aca="false">12*Inputs!$B$6*(1-MIN(1,Inputs!$G$6*$D4213)*churn_nonbuyers)*(ic*Inputs!$C$6+fee_wd*Inputs!$E$6*(1-$B4213)+fee_fx*Inputs!$D$6-cost_acc-cost_wd*Inputs!$E$6*(1-$B4213)-cost_fx*Inputs!$D$6)</f>
        <v>132803.345323843</v>
      </c>
      <c r="L4213" s="0" t="n">
        <f aca="false">12*Inputs!$B$7*(1-MIN(1,Inputs!$G$7*$D4213)*churn_nonbuyers)*(ic*Inputs!$C$7+fee_wd*Inputs!$E$7*(1-$B4213)+fee_fx*Inputs!$D$7-cost_acc-cost_wd*Inputs!$E$7*(1-$B4213)-cost_fx*Inputs!$D$7)</f>
        <v>331264.518938306</v>
      </c>
      <c r="M4213" s="0" t="n">
        <f aca="false">12*Inputs!$B$8*(1-MIN(1,Inputs!$G$8*$D4213)*churn_nonbuyers)*(ic*Inputs!$C$8+fee_wd*Inputs!$E$8*(1-$B4213)+fee_fx*Inputs!$D$8-cost_acc-cost_wd*Inputs!$E$8*(1-$B4213)-cost_fx*Inputs!$D$8)</f>
        <v>99507.9931646016</v>
      </c>
      <c r="N4213" s="0" t="n">
        <f aca="false">K4213+L4213+I4213-fixed</f>
        <v>-65063.8038590023</v>
      </c>
      <c r="O4213" s="0" t="n">
        <f aca="false">K4213+L4213+M4213-fixed</f>
        <v>-136424.142573249</v>
      </c>
      <c r="P4213" s="0" t="n">
        <f aca="false">12*Inputs!$B$6*(1-MIN(1,Inputs!$F$6*$D4213))*(ic*Inputs!$C$6+flat_fee-cost_acc-cost_wd*Inputs!$E$6*$E4213-cost_fx*Inputs!$D$6)+12*Inputs!$B$7*(1-MIN(1,Inputs!$F$7*$D4213))*(ic*Inputs!$C$7+flat_fee-cost_acc-cost_wd*Inputs!$E$7*$E4213-cost_fx*Inputs!$D$7)+12*Inputs!$B$8*(1-MIN(1,Inputs!$F$8*$D4213))*(ic*Inputs!$C$8+flat_fee-cost_acc-cost_wd*Inputs!$E$8*$E4213-cost_fx*Inputs!$D$8)-fixed</f>
        <v>-4769.20169728005</v>
      </c>
    </row>
    <row r="4214" customFormat="false" ht="15" hidden="false" customHeight="false" outlineLevel="0" collapsed="false">
      <c r="A4214" s="0" t="n">
        <v>4149</v>
      </c>
      <c r="B4214" s="0" t="n">
        <v>0.080192</v>
      </c>
      <c r="C4214" s="0" t="n">
        <v>1.074616</v>
      </c>
      <c r="D4214" s="0" t="n">
        <v>0.900487</v>
      </c>
      <c r="E4214" s="0" t="n">
        <v>1.404093</v>
      </c>
      <c r="F4214" s="0" t="n">
        <v>0.423668</v>
      </c>
      <c r="G4214" s="0" t="n">
        <f aca="false">12*Inputs!$B$6*(MIN(1,$H$50*$C4214)*(ic*Inputs!$C$6+pS+fee_fx*Inputs!$D$6-cost_acc-cost_wd*Inputs!$E$6*$E4214-cost_fx*Inputs!$D$6-$F4214)+(1-MIN(1,$H$50*$C4214))*(1-MIN(1,Inputs!$G$6*$D4214)*churn_nonbuyers)*(ic*Inputs!$C$6+fee_wd*Inputs!$E$6*(1-$B4214)+fee_fx*Inputs!$D$6-cost_acc-cost_wd*Inputs!$E$6*(1-$B4214)-cost_fx*Inputs!$D$6))</f>
        <v>224379.378214977</v>
      </c>
      <c r="H4214" s="0" t="n">
        <f aca="false">12*Inputs!$B$7*(MIN(1,$H$51*$C4214)*(ic*Inputs!$C$7+pE+fee_fx*Inputs!$D$7-cost_acc-cost_wd*Inputs!$E$7*$E4214-cost_fx*Inputs!$D$7-$F4214)+(1-MIN(1,$H$51*$C4214))*(1-MIN(1,Inputs!$G$7*$D4214)*churn_nonbuyers)*(ic*Inputs!$C$7+fee_wd*Inputs!$E$7*(1-$B4214)+fee_fx*Inputs!$D$7-cost_acc-cost_wd*Inputs!$E$7*(1-$B4214)-cost_fx*Inputs!$D$7))</f>
        <v>375613.400264669</v>
      </c>
      <c r="I4214" s="0" t="n">
        <f aca="false">12*Inputs!$B$8*(MIN(1,$H$52*$C4214)*(ic*Inputs!$C$8+pT-cost_acc-cost_wd*Inputs!$E$8-cost_fx*Inputs!$D$8-cost_ins)+(1-MIN(1,$H$52*$C4214))*(1-MIN(1,Inputs!$G$8*$D4214)*churn_nonbuyers)*(ic*Inputs!$C$8+fee_wd*Inputs!$E$8*(1-$B4214)+fee_fx*Inputs!$D$8-cost_acc-cost_wd*Inputs!$E$8*(1-$B4214)-cost_fx*Inputs!$D$8))</f>
        <v>184441.87230632</v>
      </c>
      <c r="J4214" s="0" t="n">
        <f aca="false">G4214+H4214+I4214-fixed</f>
        <v>84434.6507859663</v>
      </c>
      <c r="K4214" s="0" t="n">
        <f aca="false">12*Inputs!$B$6*(1-MIN(1,Inputs!$G$6*$D4214)*churn_nonbuyers)*(ic*Inputs!$C$6+fee_wd*Inputs!$E$6*(1-$B4214)+fee_fx*Inputs!$D$6-cost_acc-cost_wd*Inputs!$E$6*(1-$B4214)-cost_fx*Inputs!$D$6)</f>
        <v>181495.368385229</v>
      </c>
      <c r="L4214" s="0" t="n">
        <f aca="false">12*Inputs!$B$7*(1-MIN(1,Inputs!$G$7*$D4214)*churn_nonbuyers)*(ic*Inputs!$C$7+fee_wd*Inputs!$E$7*(1-$B4214)+fee_fx*Inputs!$D$7-cost_acc-cost_wd*Inputs!$E$7*(1-$B4214)-cost_fx*Inputs!$D$7)</f>
        <v>381072.016455137</v>
      </c>
      <c r="M4214" s="0" t="n">
        <f aca="false">12*Inputs!$B$8*(1-MIN(1,Inputs!$G$8*$D4214)*churn_nonbuyers)*(ic*Inputs!$C$8+fee_wd*Inputs!$E$8*(1-$B4214)+fee_fx*Inputs!$D$8-cost_acc-cost_wd*Inputs!$E$8*(1-$B4214)-cost_fx*Inputs!$D$8)</f>
        <v>119233.832517734</v>
      </c>
      <c r="N4214" s="0" t="n">
        <f aca="false">K4214+L4214+I4214-fixed</f>
        <v>47009.2571466862</v>
      </c>
      <c r="O4214" s="0" t="n">
        <f aca="false">K4214+L4214+M4214-fixed</f>
        <v>-18198.7826418994</v>
      </c>
      <c r="P4214" s="0" t="n">
        <f aca="false">12*Inputs!$B$6*(1-MIN(1,Inputs!$F$6*$D4214))*(ic*Inputs!$C$6+flat_fee-cost_acc-cost_wd*Inputs!$E$6*$E4214-cost_fx*Inputs!$D$6)+12*Inputs!$B$7*(1-MIN(1,Inputs!$F$7*$D4214))*(ic*Inputs!$C$7+flat_fee-cost_acc-cost_wd*Inputs!$E$7*$E4214-cost_fx*Inputs!$D$7)+12*Inputs!$B$8*(1-MIN(1,Inputs!$F$8*$D4214))*(ic*Inputs!$C$8+flat_fee-cost_acc-cost_wd*Inputs!$E$8*$E4214-cost_fx*Inputs!$D$8)-fixed</f>
        <v>-57629.0105461601</v>
      </c>
    </row>
    <row r="4215" customFormat="false" ht="15" hidden="false" customHeight="false" outlineLevel="0" collapsed="false">
      <c r="A4215" s="0" t="n">
        <v>4150</v>
      </c>
      <c r="B4215" s="0" t="n">
        <v>0.45166</v>
      </c>
      <c r="C4215" s="0" t="n">
        <v>0.95263</v>
      </c>
      <c r="D4215" s="0" t="n">
        <v>0.888301</v>
      </c>
      <c r="E4215" s="0" t="n">
        <v>1.416361</v>
      </c>
      <c r="F4215" s="0" t="n">
        <v>0.380967</v>
      </c>
      <c r="G4215" s="0" t="n">
        <f aca="false">12*Inputs!$B$6*(MIN(1,$H$50*$C4215)*(ic*Inputs!$C$6+pS+fee_fx*Inputs!$D$6-cost_acc-cost_wd*Inputs!$E$6*$E4215-cost_fx*Inputs!$D$6-$F4215)+(1-MIN(1,$H$50*$C4215))*(1-MIN(1,Inputs!$G$6*$D4215)*churn_nonbuyers)*(ic*Inputs!$C$6+fee_wd*Inputs!$E$6*(1-$B4215)+fee_fx*Inputs!$D$6-cost_acc-cost_wd*Inputs!$E$6*(1-$B4215)-cost_fx*Inputs!$D$6))</f>
        <v>173066.265575929</v>
      </c>
      <c r="H4215" s="0" t="n">
        <f aca="false">12*Inputs!$B$7*(MIN(1,$H$51*$C4215)*(ic*Inputs!$C$7+pE+fee_fx*Inputs!$D$7-cost_acc-cost_wd*Inputs!$E$7*$E4215-cost_fx*Inputs!$D$7-$F4215)+(1-MIN(1,$H$51*$C4215))*(1-MIN(1,Inputs!$G$7*$D4215)*churn_nonbuyers)*(ic*Inputs!$C$7+fee_wd*Inputs!$E$7*(1-$B4215)+fee_fx*Inputs!$D$7-cost_acc-cost_wd*Inputs!$E$7*(1-$B4215)-cost_fx*Inputs!$D$7))</f>
        <v>345092.318086739</v>
      </c>
      <c r="I4215" s="0" t="n">
        <f aca="false">12*Inputs!$B$8*(MIN(1,$H$52*$C4215)*(ic*Inputs!$C$8+pT-cost_acc-cost_wd*Inputs!$E$8-cost_fx*Inputs!$D$8-cost_ins)+(1-MIN(1,$H$52*$C4215))*(1-MIN(1,Inputs!$G$8*$D4215)*churn_nonbuyers)*(ic*Inputs!$C$8+fee_wd*Inputs!$E$8*(1-$B4215)+fee_fx*Inputs!$D$8-cost_acc-cost_wd*Inputs!$E$8*(1-$B4215)-cost_fx*Inputs!$D$8))</f>
        <v>175709.796376378</v>
      </c>
      <c r="J4215" s="0" t="n">
        <f aca="false">G4215+H4215+I4215-fixed</f>
        <v>-6131.61996095406</v>
      </c>
      <c r="K4215" s="0" t="n">
        <f aca="false">12*Inputs!$B$6*(1-MIN(1,Inputs!$G$6*$D4215)*churn_nonbuyers)*(ic*Inputs!$C$6+fee_wd*Inputs!$E$6*(1-$B4215)+fee_fx*Inputs!$D$6-cost_acc-cost_wd*Inputs!$E$6*(1-$B4215)-cost_fx*Inputs!$D$6)</f>
        <v>130495.598133552</v>
      </c>
      <c r="L4215" s="0" t="n">
        <f aca="false">12*Inputs!$B$7*(1-MIN(1,Inputs!$G$7*$D4215)*churn_nonbuyers)*(ic*Inputs!$C$7+fee_wd*Inputs!$E$7*(1-$B4215)+fee_fx*Inputs!$D$7-cost_acc-cost_wd*Inputs!$E$7*(1-$B4215)-cost_fx*Inputs!$D$7)</f>
        <v>329149.298432131</v>
      </c>
      <c r="M4215" s="0" t="n">
        <f aca="false">12*Inputs!$B$8*(1-MIN(1,Inputs!$G$8*$D4215)*churn_nonbuyers)*(ic*Inputs!$C$8+fee_wd*Inputs!$E$8*(1-$B4215)+fee_fx*Inputs!$D$8-cost_acc-cost_wd*Inputs!$E$8*(1-$B4215)-cost_fx*Inputs!$D$8)</f>
        <v>115241.964516576</v>
      </c>
      <c r="N4215" s="0" t="n">
        <f aca="false">K4215+L4215+I4215-fixed</f>
        <v>-64645.3070579388</v>
      </c>
      <c r="O4215" s="0" t="n">
        <f aca="false">K4215+L4215+M4215-fixed</f>
        <v>-125113.138917741</v>
      </c>
      <c r="P4215" s="0" t="n">
        <f aca="false">12*Inputs!$B$6*(1-MIN(1,Inputs!$F$6*$D4215))*(ic*Inputs!$C$6+flat_fee-cost_acc-cost_wd*Inputs!$E$6*$E4215-cost_fx*Inputs!$D$6)+12*Inputs!$B$7*(1-MIN(1,Inputs!$F$7*$D4215))*(ic*Inputs!$C$7+flat_fee-cost_acc-cost_wd*Inputs!$E$7*$E4215-cost_fx*Inputs!$D$7)+12*Inputs!$B$8*(1-MIN(1,Inputs!$F$8*$D4215))*(ic*Inputs!$C$8+flat_fee-cost_acc-cost_wd*Inputs!$E$8*$E4215-cost_fx*Inputs!$D$8)-fixed</f>
        <v>-57567.46408936</v>
      </c>
    </row>
    <row r="4216" customFormat="false" ht="15" hidden="false" customHeight="false" outlineLevel="0" collapsed="false">
      <c r="A4216" s="0" t="n">
        <v>4151</v>
      </c>
      <c r="B4216" s="0" t="n">
        <v>0.238014</v>
      </c>
      <c r="C4216" s="0" t="n">
        <v>0.881262</v>
      </c>
      <c r="D4216" s="0" t="n">
        <v>1.326416</v>
      </c>
      <c r="E4216" s="0" t="n">
        <v>1.303053</v>
      </c>
      <c r="F4216" s="0" t="n">
        <v>0.196944</v>
      </c>
      <c r="G4216" s="0" t="n">
        <f aca="false">12*Inputs!$B$6*(MIN(1,$H$50*$C4216)*(ic*Inputs!$C$6+pS+fee_fx*Inputs!$D$6-cost_acc-cost_wd*Inputs!$E$6*$E4216-cost_fx*Inputs!$D$6-$F4216)+(1-MIN(1,$H$50*$C4216))*(1-MIN(1,Inputs!$G$6*$D4216)*churn_nonbuyers)*(ic*Inputs!$C$6+fee_wd*Inputs!$E$6*(1-$B4216)+fee_fx*Inputs!$D$6-cost_acc-cost_wd*Inputs!$E$6*(1-$B4216)-cost_fx*Inputs!$D$6))</f>
        <v>199833.07578766</v>
      </c>
      <c r="H4216" s="0" t="n">
        <f aca="false">12*Inputs!$B$7*(MIN(1,$H$51*$C4216)*(ic*Inputs!$C$7+pE+fee_fx*Inputs!$D$7-cost_acc-cost_wd*Inputs!$E$7*$E4216-cost_fx*Inputs!$D$7-$F4216)+(1-MIN(1,$H$51*$C4216))*(1-MIN(1,Inputs!$G$7*$D4216)*churn_nonbuyers)*(ic*Inputs!$C$7+fee_wd*Inputs!$E$7*(1-$B4216)+fee_fx*Inputs!$D$7-cost_acc-cost_wd*Inputs!$E$7*(1-$B4216)-cost_fx*Inputs!$D$7))</f>
        <v>380991.910145149</v>
      </c>
      <c r="I4216" s="0" t="n">
        <f aca="false">12*Inputs!$B$8*(MIN(1,$H$52*$C4216)*(ic*Inputs!$C$8+pT-cost_acc-cost_wd*Inputs!$E$8-cost_fx*Inputs!$D$8-cost_ins)+(1-MIN(1,$H$52*$C4216))*(1-MIN(1,Inputs!$G$8*$D4216)*churn_nonbuyers)*(ic*Inputs!$C$8+fee_wd*Inputs!$E$8*(1-$B4216)+fee_fx*Inputs!$D$8-cost_acc-cost_wd*Inputs!$E$8*(1-$B4216)-cost_fx*Inputs!$D$8))</f>
        <v>135657.759431463</v>
      </c>
      <c r="J4216" s="0" t="n">
        <f aca="false">G4216+H4216+I4216-fixed</f>
        <v>16482.7453642723</v>
      </c>
      <c r="K4216" s="0" t="n">
        <f aca="false">12*Inputs!$B$6*(1-MIN(1,Inputs!$G$6*$D4216)*churn_nonbuyers)*(ic*Inputs!$C$6+fee_wd*Inputs!$E$6*(1-$B4216)+fee_fx*Inputs!$D$6-cost_acc-cost_wd*Inputs!$E$6*(1-$B4216)-cost_fx*Inputs!$D$6)</f>
        <v>156228.790880333</v>
      </c>
      <c r="L4216" s="0" t="n">
        <f aca="false">12*Inputs!$B$7*(1-MIN(1,Inputs!$G$7*$D4216)*churn_nonbuyers)*(ic*Inputs!$C$7+fee_wd*Inputs!$E$7*(1-$B4216)+fee_fx*Inputs!$D$7-cost_acc-cost_wd*Inputs!$E$7*(1-$B4216)-cost_fx*Inputs!$D$7)</f>
        <v>354245.5041602</v>
      </c>
      <c r="M4216" s="0" t="n">
        <f aca="false">12*Inputs!$B$8*(1-MIN(1,Inputs!$G$8*$D4216)*churn_nonbuyers)*(ic*Inputs!$C$8+fee_wd*Inputs!$E$8*(1-$B4216)+fee_fx*Inputs!$D$8-cost_acc-cost_wd*Inputs!$E$8*(1-$B4216)-cost_fx*Inputs!$D$8)</f>
        <v>22523.5077348864</v>
      </c>
      <c r="N4216" s="0" t="n">
        <f aca="false">K4216+L4216+I4216-fixed</f>
        <v>-53867.9455280041</v>
      </c>
      <c r="O4216" s="0" t="n">
        <f aca="false">K4216+L4216+M4216-fixed</f>
        <v>-167002.197224581</v>
      </c>
      <c r="P4216" s="0" t="n">
        <f aca="false">12*Inputs!$B$6*(1-MIN(1,Inputs!$F$6*$D4216))*(ic*Inputs!$C$6+flat_fee-cost_acc-cost_wd*Inputs!$E$6*$E4216-cost_fx*Inputs!$D$6)+12*Inputs!$B$7*(1-MIN(1,Inputs!$F$7*$D4216))*(ic*Inputs!$C$7+flat_fee-cost_acc-cost_wd*Inputs!$E$7*$E4216-cost_fx*Inputs!$D$7)+12*Inputs!$B$8*(1-MIN(1,Inputs!$F$8*$D4216))*(ic*Inputs!$C$8+flat_fee-cost_acc-cost_wd*Inputs!$E$8*$E4216-cost_fx*Inputs!$D$8)-fixed</f>
        <v>-220780.89451648</v>
      </c>
    </row>
    <row r="4217" customFormat="false" ht="15" hidden="false" customHeight="false" outlineLevel="0" collapsed="false">
      <c r="A4217" s="0" t="n">
        <v>4152</v>
      </c>
      <c r="B4217" s="0" t="n">
        <v>0.337078</v>
      </c>
      <c r="C4217" s="0" t="n">
        <v>0.976814</v>
      </c>
      <c r="D4217" s="0" t="n">
        <v>1.777434</v>
      </c>
      <c r="E4217" s="0" t="n">
        <v>1.145898</v>
      </c>
      <c r="F4217" s="0" t="n">
        <v>0.336522</v>
      </c>
      <c r="G4217" s="0" t="n">
        <f aca="false">12*Inputs!$B$6*(MIN(1,$H$50*$C4217)*(ic*Inputs!$C$6+pS+fee_fx*Inputs!$D$6-cost_acc-cost_wd*Inputs!$E$6*$E4217-cost_fx*Inputs!$D$6-$F4217)+(1-MIN(1,$H$50*$C4217))*(1-MIN(1,Inputs!$G$6*$D4217)*churn_nonbuyers)*(ic*Inputs!$C$6+fee_wd*Inputs!$E$6*(1-$B4217)+fee_fx*Inputs!$D$6-cost_acc-cost_wd*Inputs!$E$6*(1-$B4217)-cost_fx*Inputs!$D$6))</f>
        <v>189496.274641851</v>
      </c>
      <c r="H4217" s="0" t="n">
        <f aca="false">12*Inputs!$B$7*(MIN(1,$H$51*$C4217)*(ic*Inputs!$C$7+pE+fee_fx*Inputs!$D$7-cost_acc-cost_wd*Inputs!$E$7*$E4217-cost_fx*Inputs!$D$7-$F4217)+(1-MIN(1,$H$51*$C4217))*(1-MIN(1,Inputs!$G$7*$D4217)*churn_nonbuyers)*(ic*Inputs!$C$7+fee_wd*Inputs!$E$7*(1-$B4217)+fee_fx*Inputs!$D$7-cost_acc-cost_wd*Inputs!$E$7*(1-$B4217)-cost_fx*Inputs!$D$7))</f>
        <v>382453.796994232</v>
      </c>
      <c r="I4217" s="0" t="n">
        <f aca="false">12*Inputs!$B$8*(MIN(1,$H$52*$C4217)*(ic*Inputs!$C$8+pT-cost_acc-cost_wd*Inputs!$E$8-cost_fx*Inputs!$D$8-cost_ins)+(1-MIN(1,$H$52*$C4217))*(1-MIN(1,Inputs!$G$8*$D4217)*churn_nonbuyers)*(ic*Inputs!$C$8+fee_wd*Inputs!$E$8*(1-$B4217)+fee_fx*Inputs!$D$8-cost_acc-cost_wd*Inputs!$E$8*(1-$B4217)-cost_fx*Inputs!$D$8))</f>
        <v>140801.877216</v>
      </c>
      <c r="J4217" s="0" t="n">
        <f aca="false">G4217+H4217+I4217-fixed</f>
        <v>12751.9488520827</v>
      </c>
      <c r="K4217" s="0" t="n">
        <f aca="false">12*Inputs!$B$6*(1-MIN(1,Inputs!$G$6*$D4217)*churn_nonbuyers)*(ic*Inputs!$C$6+fee_wd*Inputs!$E$6*(1-$B4217)+fee_fx*Inputs!$D$6-cost_acc-cost_wd*Inputs!$E$6*(1-$B4217)-cost_fx*Inputs!$D$6)</f>
        <v>139457.997344534</v>
      </c>
      <c r="L4217" s="0" t="n">
        <f aca="false">12*Inputs!$B$7*(1-MIN(1,Inputs!$G$7*$D4217)*churn_nonbuyers)*(ic*Inputs!$C$7+fee_wd*Inputs!$E$7*(1-$B4217)+fee_fx*Inputs!$D$7-cost_acc-cost_wd*Inputs!$E$7*(1-$B4217)-cost_fx*Inputs!$D$7)</f>
        <v>335749.184774721</v>
      </c>
      <c r="M4217" s="0" t="n">
        <f aca="false">12*Inputs!$B$8*(1-MIN(1,Inputs!$G$8*$D4217)*churn_nonbuyers)*(ic*Inputs!$C$8+fee_wd*Inputs!$E$8*(1-$B4217)+fee_fx*Inputs!$D$8-cost_acc-cost_wd*Inputs!$E$8*(1-$B4217)-cost_fx*Inputs!$D$8)</f>
        <v>0</v>
      </c>
      <c r="N4217" s="0" t="n">
        <f aca="false">K4217+L4217+I4217-fixed</f>
        <v>-83990.9406647449</v>
      </c>
      <c r="O4217" s="0" t="n">
        <f aca="false">K4217+L4217+M4217-fixed</f>
        <v>-224792.817880745</v>
      </c>
      <c r="P4217" s="0" t="n">
        <f aca="false">12*Inputs!$B$6*(1-MIN(1,Inputs!$F$6*$D4217))*(ic*Inputs!$C$6+flat_fee-cost_acc-cost_wd*Inputs!$E$6*$E4217-cost_fx*Inputs!$D$6)+12*Inputs!$B$7*(1-MIN(1,Inputs!$F$7*$D4217))*(ic*Inputs!$C$7+flat_fee-cost_acc-cost_wd*Inputs!$E$7*$E4217-cost_fx*Inputs!$D$7)+12*Inputs!$B$8*(1-MIN(1,Inputs!$F$8*$D4217))*(ic*Inputs!$C$8+flat_fee-cost_acc-cost_wd*Inputs!$E$8*$E4217-cost_fx*Inputs!$D$8)-fixed</f>
        <v>-403750.48097632</v>
      </c>
    </row>
    <row r="4218" customFormat="false" ht="15" hidden="false" customHeight="false" outlineLevel="0" collapsed="false">
      <c r="A4218" s="0" t="n">
        <v>4153</v>
      </c>
      <c r="B4218" s="0" t="n">
        <v>0.461179</v>
      </c>
      <c r="C4218" s="0" t="n">
        <v>0.809209</v>
      </c>
      <c r="D4218" s="0" t="n">
        <v>0.96648</v>
      </c>
      <c r="E4218" s="0" t="n">
        <v>1.188448</v>
      </c>
      <c r="F4218" s="0" t="n">
        <v>0.086611</v>
      </c>
      <c r="G4218" s="0" t="n">
        <f aca="false">12*Inputs!$B$6*(MIN(1,$H$50*$C4218)*(ic*Inputs!$C$6+pS+fee_fx*Inputs!$D$6-cost_acc-cost_wd*Inputs!$E$6*$E4218-cost_fx*Inputs!$D$6-$F4218)+(1-MIN(1,$H$50*$C4218))*(1-MIN(1,Inputs!$G$6*$D4218)*churn_nonbuyers)*(ic*Inputs!$C$6+fee_wd*Inputs!$E$6*(1-$B4218)+fee_fx*Inputs!$D$6-cost_acc-cost_wd*Inputs!$E$6*(1-$B4218)-cost_fx*Inputs!$D$6))</f>
        <v>174675.111720212</v>
      </c>
      <c r="H4218" s="0" t="n">
        <f aca="false">12*Inputs!$B$7*(MIN(1,$H$51*$C4218)*(ic*Inputs!$C$7+pE+fee_fx*Inputs!$D$7-cost_acc-cost_wd*Inputs!$E$7*$E4218-cost_fx*Inputs!$D$7-$F4218)+(1-MIN(1,$H$51*$C4218))*(1-MIN(1,Inputs!$G$7*$D4218)*churn_nonbuyers)*(ic*Inputs!$C$7+fee_wd*Inputs!$E$7*(1-$B4218)+fee_fx*Inputs!$D$7-cost_acc-cost_wd*Inputs!$E$7*(1-$B4218)-cost_fx*Inputs!$D$7))</f>
        <v>376221.79866154</v>
      </c>
      <c r="I4218" s="0" t="n">
        <f aca="false">12*Inputs!$B$8*(MIN(1,$H$52*$C4218)*(ic*Inputs!$C$8+pT-cost_acc-cost_wd*Inputs!$E$8-cost_fx*Inputs!$D$8-cost_ins)+(1-MIN(1,$H$52*$C4218))*(1-MIN(1,Inputs!$G$8*$D4218)*churn_nonbuyers)*(ic*Inputs!$C$8+fee_wd*Inputs!$E$8*(1-$B4218)+fee_fx*Inputs!$D$8-cost_acc-cost_wd*Inputs!$E$8*(1-$B4218)-cost_fx*Inputs!$D$8))</f>
        <v>159312.222435311</v>
      </c>
      <c r="J4218" s="0" t="n">
        <f aca="false">G4218+H4218+I4218-fixed</f>
        <v>10209.1328170629</v>
      </c>
      <c r="K4218" s="0" t="n">
        <f aca="false">12*Inputs!$B$6*(1-MIN(1,Inputs!$G$6*$D4218)*churn_nonbuyers)*(ic*Inputs!$C$6+fee_wd*Inputs!$E$6*(1-$B4218)+fee_fx*Inputs!$D$6-cost_acc-cost_wd*Inputs!$E$6*(1-$B4218)-cost_fx*Inputs!$D$6)</f>
        <v>128657.291615424</v>
      </c>
      <c r="L4218" s="0" t="n">
        <f aca="false">12*Inputs!$B$7*(1-MIN(1,Inputs!$G$7*$D4218)*churn_nonbuyers)*(ic*Inputs!$C$7+fee_wd*Inputs!$E$7*(1-$B4218)+fee_fx*Inputs!$D$7-cost_acc-cost_wd*Inputs!$E$7*(1-$B4218)-cost_fx*Inputs!$D$7)</f>
        <v>327025.193529254</v>
      </c>
      <c r="M4218" s="0" t="n">
        <f aca="false">12*Inputs!$B$8*(1-MIN(1,Inputs!$G$8*$D4218)*churn_nonbuyers)*(ic*Inputs!$C$8+fee_wd*Inputs!$E$8*(1-$B4218)+fee_fx*Inputs!$D$8-cost_acc-cost_wd*Inputs!$E$8*(1-$B4218)-cost_fx*Inputs!$D$8)</f>
        <v>98418.2590053121</v>
      </c>
      <c r="N4218" s="0" t="n">
        <f aca="false">K4218+L4218+I4218-fixed</f>
        <v>-85005.2924200102</v>
      </c>
      <c r="O4218" s="0" t="n">
        <f aca="false">K4218+L4218+M4218-fixed</f>
        <v>-145899.255850009</v>
      </c>
      <c r="P4218" s="0" t="n">
        <f aca="false">12*Inputs!$B$6*(1-MIN(1,Inputs!$F$6*$D4218))*(ic*Inputs!$C$6+flat_fee-cost_acc-cost_wd*Inputs!$E$6*$E4218-cost_fx*Inputs!$D$6)+12*Inputs!$B$7*(1-MIN(1,Inputs!$F$7*$D4218))*(ic*Inputs!$C$7+flat_fee-cost_acc-cost_wd*Inputs!$E$7*$E4218-cost_fx*Inputs!$D$7)+12*Inputs!$B$8*(1-MIN(1,Inputs!$F$8*$D4218))*(ic*Inputs!$C$8+flat_fee-cost_acc-cost_wd*Inputs!$E$8*$E4218-cost_fx*Inputs!$D$8)-fixed</f>
        <v>6449.3040896001</v>
      </c>
    </row>
    <row r="4219" customFormat="false" ht="15" hidden="false" customHeight="false" outlineLevel="0" collapsed="false">
      <c r="A4219" s="0" t="n">
        <v>4154</v>
      </c>
      <c r="B4219" s="0" t="n">
        <v>0.32242</v>
      </c>
      <c r="C4219" s="0" t="n">
        <v>1.103349</v>
      </c>
      <c r="D4219" s="0" t="n">
        <v>0.659944</v>
      </c>
      <c r="E4219" s="0" t="n">
        <v>1.180237</v>
      </c>
      <c r="F4219" s="0" t="n">
        <v>0.105731</v>
      </c>
      <c r="G4219" s="0" t="n">
        <f aca="false">12*Inputs!$B$6*(MIN(1,$H$50*$C4219)*(ic*Inputs!$C$6+pS+fee_fx*Inputs!$D$6-cost_acc-cost_wd*Inputs!$E$6*$E4219-cost_fx*Inputs!$D$6-$F4219)+(1-MIN(1,$H$50*$C4219))*(1-MIN(1,Inputs!$G$6*$D4219)*churn_nonbuyers)*(ic*Inputs!$C$6+fee_wd*Inputs!$E$6*(1-$B4219)+fee_fx*Inputs!$D$6-cost_acc-cost_wd*Inputs!$E$6*(1-$B4219)-cost_fx*Inputs!$D$6))</f>
        <v>210630.44358229</v>
      </c>
      <c r="H4219" s="0" t="n">
        <f aca="false">12*Inputs!$B$7*(MIN(1,$H$51*$C4219)*(ic*Inputs!$C$7+pE+fee_fx*Inputs!$D$7-cost_acc-cost_wd*Inputs!$E$7*$E4219-cost_fx*Inputs!$D$7-$F4219)+(1-MIN(1,$H$51*$C4219))*(1-MIN(1,Inputs!$G$7*$D4219)*churn_nonbuyers)*(ic*Inputs!$C$7+fee_wd*Inputs!$E$7*(1-$B4219)+fee_fx*Inputs!$D$7-cost_acc-cost_wd*Inputs!$E$7*(1-$B4219)-cost_fx*Inputs!$D$7))</f>
        <v>406604.854574716</v>
      </c>
      <c r="I4219" s="0" t="n">
        <f aca="false">12*Inputs!$B$8*(MIN(1,$H$52*$C4219)*(ic*Inputs!$C$8+pT-cost_acc-cost_wd*Inputs!$E$8-cost_fx*Inputs!$D$8-cost_ins)+(1-MIN(1,$H$52*$C4219))*(1-MIN(1,Inputs!$G$8*$D4219)*churn_nonbuyers)*(ic*Inputs!$C$8+fee_wd*Inputs!$E$8*(1-$B4219)+fee_fx*Inputs!$D$8-cost_acc-cost_wd*Inputs!$E$8*(1-$B4219)-cost_fx*Inputs!$D$8))</f>
        <v>197125.481402246</v>
      </c>
      <c r="J4219" s="0" t="n">
        <f aca="false">G4219+H4219+I4219-fixed</f>
        <v>114360.779559252</v>
      </c>
      <c r="K4219" s="0" t="n">
        <f aca="false">12*Inputs!$B$6*(1-MIN(1,Inputs!$G$6*$D4219)*churn_nonbuyers)*(ic*Inputs!$C$6+fee_wd*Inputs!$E$6*(1-$B4219)+fee_fx*Inputs!$D$6-cost_acc-cost_wd*Inputs!$E$6*(1-$B4219)-cost_fx*Inputs!$D$6)</f>
        <v>150051.294320256</v>
      </c>
      <c r="L4219" s="0" t="n">
        <f aca="false">12*Inputs!$B$7*(1-MIN(1,Inputs!$G$7*$D4219)*churn_nonbuyers)*(ic*Inputs!$C$7+fee_wd*Inputs!$E$7*(1-$B4219)+fee_fx*Inputs!$D$7-cost_acc-cost_wd*Inputs!$E$7*(1-$B4219)-cost_fx*Inputs!$D$7)</f>
        <v>349708.043280154</v>
      </c>
      <c r="M4219" s="0" t="n">
        <f aca="false">12*Inputs!$B$8*(1-MIN(1,Inputs!$G$8*$D4219)*churn_nonbuyers)*(ic*Inputs!$C$8+fee_wd*Inputs!$E$8*(1-$B4219)+fee_fx*Inputs!$D$8-cost_acc-cost_wd*Inputs!$E$8*(1-$B4219)-cost_fx*Inputs!$D$8)</f>
        <v>167289.214134528</v>
      </c>
      <c r="N4219" s="0" t="n">
        <f aca="false">K4219+L4219+I4219-fixed</f>
        <v>-3115.18099734455</v>
      </c>
      <c r="O4219" s="0" t="n">
        <f aca="false">K4219+L4219+M4219-fixed</f>
        <v>-32951.4482650624</v>
      </c>
      <c r="P4219" s="0" t="n">
        <f aca="false">12*Inputs!$B$6*(1-MIN(1,Inputs!$F$6*$D4219))*(ic*Inputs!$C$6+flat_fee-cost_acc-cost_wd*Inputs!$E$6*$E4219-cost_fx*Inputs!$D$6)+12*Inputs!$B$7*(1-MIN(1,Inputs!$F$7*$D4219))*(ic*Inputs!$C$7+flat_fee-cost_acc-cost_wd*Inputs!$E$7*$E4219-cost_fx*Inputs!$D$7)+12*Inputs!$B$8*(1-MIN(1,Inputs!$F$8*$D4219))*(ic*Inputs!$C$8+flat_fee-cost_acc-cost_wd*Inputs!$E$8*$E4219-cost_fx*Inputs!$D$8)-fixed</f>
        <v>169666.95438272</v>
      </c>
    </row>
    <row r="4220" customFormat="false" ht="15" hidden="false" customHeight="false" outlineLevel="0" collapsed="false">
      <c r="A4220" s="0" t="n">
        <v>4155</v>
      </c>
      <c r="B4220" s="0" t="n">
        <v>0.179295</v>
      </c>
      <c r="C4220" s="0" t="n">
        <v>1.017711</v>
      </c>
      <c r="D4220" s="0" t="n">
        <v>1.037274</v>
      </c>
      <c r="E4220" s="0" t="n">
        <v>1.321162</v>
      </c>
      <c r="F4220" s="0" t="n">
        <v>0.146902</v>
      </c>
      <c r="G4220" s="0" t="n">
        <f aca="false">12*Inputs!$B$6*(MIN(1,$H$50*$C4220)*(ic*Inputs!$C$6+pS+fee_fx*Inputs!$D$6-cost_acc-cost_wd*Inputs!$E$6*$E4220-cost_fx*Inputs!$D$6-$F4220)+(1-MIN(1,$H$50*$C4220))*(1-MIN(1,Inputs!$G$6*$D4220)*churn_nonbuyers)*(ic*Inputs!$C$6+fee_wd*Inputs!$E$6*(1-$B4220)+fee_fx*Inputs!$D$6-cost_acc-cost_wd*Inputs!$E$6*(1-$B4220)-cost_fx*Inputs!$D$6))</f>
        <v>216919.631267957</v>
      </c>
      <c r="H4220" s="0" t="n">
        <f aca="false">12*Inputs!$B$7*(MIN(1,$H$51*$C4220)*(ic*Inputs!$C$7+pE+fee_fx*Inputs!$D$7-cost_acc-cost_wd*Inputs!$E$7*$E4220-cost_fx*Inputs!$D$7-$F4220)+(1-MIN(1,$H$51*$C4220))*(1-MIN(1,Inputs!$G$7*$D4220)*churn_nonbuyers)*(ic*Inputs!$C$7+fee_wd*Inputs!$E$7*(1-$B4220)+fee_fx*Inputs!$D$7-cost_acc-cost_wd*Inputs!$E$7*(1-$B4220)-cost_fx*Inputs!$D$7))</f>
        <v>392698.353695199</v>
      </c>
      <c r="I4220" s="0" t="n">
        <f aca="false">12*Inputs!$B$8*(MIN(1,$H$52*$C4220)*(ic*Inputs!$C$8+pT-cost_acc-cost_wd*Inputs!$E$8-cost_fx*Inputs!$D$8-cost_ins)+(1-MIN(1,$H$52*$C4220))*(1-MIN(1,Inputs!$G$8*$D4220)*churn_nonbuyers)*(ic*Inputs!$C$8+fee_wd*Inputs!$E$8*(1-$B4220)+fee_fx*Inputs!$D$8-cost_acc-cost_wd*Inputs!$E$8*(1-$B4220)-cost_fx*Inputs!$D$8))</f>
        <v>171731.661596525</v>
      </c>
      <c r="J4220" s="0" t="n">
        <f aca="false">G4220+H4220+I4220-fixed</f>
        <v>81349.6465596815</v>
      </c>
      <c r="K4220" s="0" t="n">
        <f aca="false">12*Inputs!$B$6*(1-MIN(1,Inputs!$G$6*$D4220)*churn_nonbuyers)*(ic*Inputs!$C$6+fee_wd*Inputs!$E$6*(1-$B4220)+fee_fx*Inputs!$D$6-cost_acc-cost_wd*Inputs!$E$6*(1-$B4220)-cost_fx*Inputs!$D$6)</f>
        <v>166664.839981176</v>
      </c>
      <c r="L4220" s="0" t="n">
        <f aca="false">12*Inputs!$B$7*(1-MIN(1,Inputs!$G$7*$D4220)*churn_nonbuyers)*(ic*Inputs!$C$7+fee_wd*Inputs!$E$7*(1-$B4220)+fee_fx*Inputs!$D$7-cost_acc-cost_wd*Inputs!$E$7*(1-$B4220)-cost_fx*Inputs!$D$7)</f>
        <v>365638.078836706</v>
      </c>
      <c r="M4220" s="0" t="n">
        <f aca="false">12*Inputs!$B$8*(1-MIN(1,Inputs!$G$8*$D4220)*churn_nonbuyers)*(ic*Inputs!$C$8+fee_wd*Inputs!$E$8*(1-$B4220)+fee_fx*Inputs!$D$8-cost_acc-cost_wd*Inputs!$E$8*(1-$B4220)-cost_fx*Inputs!$D$8)</f>
        <v>87046.338685488</v>
      </c>
      <c r="N4220" s="0" t="n">
        <f aca="false">K4220+L4220+I4220-fixed</f>
        <v>4034.58041440696</v>
      </c>
      <c r="O4220" s="0" t="n">
        <f aca="false">K4220+L4220+M4220-fixed</f>
        <v>-80650.7424966304</v>
      </c>
      <c r="P4220" s="0" t="n">
        <f aca="false">12*Inputs!$B$6*(1-MIN(1,Inputs!$F$6*$D4220))*(ic*Inputs!$C$6+flat_fee-cost_acc-cost_wd*Inputs!$E$6*$E4220-cost_fx*Inputs!$D$6)+12*Inputs!$B$7*(1-MIN(1,Inputs!$F$7*$D4220))*(ic*Inputs!$C$7+flat_fee-cost_acc-cost_wd*Inputs!$E$7*$E4220-cost_fx*Inputs!$D$7)+12*Inputs!$B$8*(1-MIN(1,Inputs!$F$8*$D4220))*(ic*Inputs!$C$8+flat_fee-cost_acc-cost_wd*Inputs!$E$8*$E4220-cost_fx*Inputs!$D$8)-fixed</f>
        <v>-86416.7980988799</v>
      </c>
    </row>
    <row r="4221" customFormat="false" ht="15" hidden="false" customHeight="false" outlineLevel="0" collapsed="false">
      <c r="A4221" s="0" t="n">
        <v>4156</v>
      </c>
      <c r="B4221" s="0" t="n">
        <v>0.231456</v>
      </c>
      <c r="C4221" s="0" t="n">
        <v>0.870252</v>
      </c>
      <c r="D4221" s="0" t="n">
        <v>0.590024</v>
      </c>
      <c r="E4221" s="0" t="n">
        <v>1.114529</v>
      </c>
      <c r="F4221" s="0" t="n">
        <v>0.073209</v>
      </c>
      <c r="G4221" s="0" t="n">
        <f aca="false">12*Inputs!$B$6*(MIN(1,$H$50*$C4221)*(ic*Inputs!$C$6+pS+fee_fx*Inputs!$D$6-cost_acc-cost_wd*Inputs!$E$6*$E4221-cost_fx*Inputs!$D$6-$F4221)+(1-MIN(1,$H$50*$C4221))*(1-MIN(1,Inputs!$G$6*$D4221)*churn_nonbuyers)*(ic*Inputs!$C$6+fee_wd*Inputs!$E$6*(1-$B4221)+fee_fx*Inputs!$D$6-cost_acc-cost_wd*Inputs!$E$6*(1-$B4221)-cost_fx*Inputs!$D$6))</f>
        <v>212133.930944595</v>
      </c>
      <c r="H4221" s="0" t="n">
        <f aca="false">12*Inputs!$B$7*(MIN(1,$H$51*$C4221)*(ic*Inputs!$C$7+pE+fee_fx*Inputs!$D$7-cost_acc-cost_wd*Inputs!$E$7*$E4221-cost_fx*Inputs!$D$7-$F4221)+(1-MIN(1,$H$51*$C4221))*(1-MIN(1,Inputs!$G$7*$D4221)*churn_nonbuyers)*(ic*Inputs!$C$7+fee_wd*Inputs!$E$7*(1-$B4221)+fee_fx*Inputs!$D$7-cost_acc-cost_wd*Inputs!$E$7*(1-$B4221)-cost_fx*Inputs!$D$7))</f>
        <v>411678.11205737</v>
      </c>
      <c r="I4221" s="0" t="n">
        <f aca="false">12*Inputs!$B$8*(MIN(1,$H$52*$C4221)*(ic*Inputs!$C$8+pT-cost_acc-cost_wd*Inputs!$E$8-cost_fx*Inputs!$D$8-cost_ins)+(1-MIN(1,$H$52*$C4221))*(1-MIN(1,Inputs!$G$8*$D4221)*churn_nonbuyers)*(ic*Inputs!$C$8+fee_wd*Inputs!$E$8*(1-$B4221)+fee_fx*Inputs!$D$8-cost_acc-cost_wd*Inputs!$E$8*(1-$B4221)-cost_fx*Inputs!$D$8))</f>
        <v>197771.327498416</v>
      </c>
      <c r="J4221" s="0" t="n">
        <f aca="false">G4221+H4221+I4221-fixed</f>
        <v>121583.370500381</v>
      </c>
      <c r="K4221" s="0" t="n">
        <f aca="false">12*Inputs!$B$6*(1-MIN(1,Inputs!$G$6*$D4221)*churn_nonbuyers)*(ic*Inputs!$C$6+fee_wd*Inputs!$E$6*(1-$B4221)+fee_fx*Inputs!$D$6-cost_acc-cost_wd*Inputs!$E$6*(1-$B4221)-cost_fx*Inputs!$D$6)</f>
        <v>163306.159163597</v>
      </c>
      <c r="L4221" s="0" t="n">
        <f aca="false">12*Inputs!$B$7*(1-MIN(1,Inputs!$G$7*$D4221)*churn_nonbuyers)*(ic*Inputs!$C$7+fee_wd*Inputs!$E$7*(1-$B4221)+fee_fx*Inputs!$D$7-cost_acc-cost_wd*Inputs!$E$7*(1-$B4221)-cost_fx*Inputs!$D$7)</f>
        <v>363323.364746158</v>
      </c>
      <c r="M4221" s="0" t="n">
        <f aca="false">12*Inputs!$B$8*(1-MIN(1,Inputs!$G$8*$D4221)*churn_nonbuyers)*(ic*Inputs!$C$8+fee_wd*Inputs!$E$8*(1-$B4221)+fee_fx*Inputs!$D$8-cost_acc-cost_wd*Inputs!$E$8*(1-$B4221)-cost_fx*Inputs!$D$8)</f>
        <v>185069.998870118</v>
      </c>
      <c r="N4221" s="0" t="n">
        <f aca="false">K4221+L4221+I4221-fixed</f>
        <v>24400.8514081707</v>
      </c>
      <c r="O4221" s="0" t="n">
        <f aca="false">K4221+L4221+M4221-fixed</f>
        <v>11699.5227798735</v>
      </c>
      <c r="P4221" s="0" t="n">
        <f aca="false">12*Inputs!$B$6*(1-MIN(1,Inputs!$F$6*$D4221))*(ic*Inputs!$C$6+flat_fee-cost_acc-cost_wd*Inputs!$E$6*$E4221-cost_fx*Inputs!$D$6)+12*Inputs!$B$7*(1-MIN(1,Inputs!$F$7*$D4221))*(ic*Inputs!$C$7+flat_fee-cost_acc-cost_wd*Inputs!$E$7*$E4221-cost_fx*Inputs!$D$7)+12*Inputs!$B$8*(1-MIN(1,Inputs!$F$8*$D4221))*(ic*Inputs!$C$8+flat_fee-cost_acc-cost_wd*Inputs!$E$8*$E4221-cost_fx*Inputs!$D$8)-fixed</f>
        <v>240923.42381504</v>
      </c>
    </row>
    <row r="4222" customFormat="false" ht="15" hidden="false" customHeight="false" outlineLevel="0" collapsed="false">
      <c r="A4222" s="0" t="n">
        <v>4157</v>
      </c>
      <c r="B4222" s="0" t="n">
        <v>0.079021</v>
      </c>
      <c r="C4222" s="0" t="n">
        <v>0.716556</v>
      </c>
      <c r="D4222" s="0" t="n">
        <v>1.173844</v>
      </c>
      <c r="E4222" s="0" t="n">
        <v>1.178616</v>
      </c>
      <c r="F4222" s="0" t="n">
        <v>0.127093</v>
      </c>
      <c r="G4222" s="0" t="n">
        <f aca="false">12*Inputs!$B$6*(MIN(1,$H$50*$C4222)*(ic*Inputs!$C$6+pS+fee_fx*Inputs!$D$6-cost_acc-cost_wd*Inputs!$E$6*$E4222-cost_fx*Inputs!$D$6-$F4222)+(1-MIN(1,$H$50*$C4222))*(1-MIN(1,Inputs!$G$6*$D4222)*churn_nonbuyers)*(ic*Inputs!$C$6+fee_wd*Inputs!$E$6*(1-$B4222)+fee_fx*Inputs!$D$6-cost_acc-cost_wd*Inputs!$E$6*(1-$B4222)-cost_fx*Inputs!$D$6))</f>
        <v>216410.227084579</v>
      </c>
      <c r="H4222" s="0" t="n">
        <f aca="false">12*Inputs!$B$7*(MIN(1,$H$51*$C4222)*(ic*Inputs!$C$7+pE+fee_fx*Inputs!$D$7-cost_acc-cost_wd*Inputs!$E$7*$E4222-cost_fx*Inputs!$D$7-$F4222)+(1-MIN(1,$H$51*$C4222))*(1-MIN(1,Inputs!$G$7*$D4222)*churn_nonbuyers)*(ic*Inputs!$C$7+fee_wd*Inputs!$E$7*(1-$B4222)+fee_fx*Inputs!$D$7-cost_acc-cost_wd*Inputs!$E$7*(1-$B4222)-cost_fx*Inputs!$D$7))</f>
        <v>406110.24358039</v>
      </c>
      <c r="I4222" s="0" t="n">
        <f aca="false">12*Inputs!$B$8*(MIN(1,$H$52*$C4222)*(ic*Inputs!$C$8+pT-cost_acc-cost_wd*Inputs!$E$8-cost_fx*Inputs!$D$8-cost_ins)+(1-MIN(1,$H$52*$C4222))*(1-MIN(1,Inputs!$G$8*$D4222)*churn_nonbuyers)*(ic*Inputs!$C$8+fee_wd*Inputs!$E$8*(1-$B4222)+fee_fx*Inputs!$D$8-cost_acc-cost_wd*Inputs!$E$8*(1-$B4222)-cost_fx*Inputs!$D$8))</f>
        <v>131957.728578493</v>
      </c>
      <c r="J4222" s="0" t="n">
        <f aca="false">G4222+H4222+I4222-fixed</f>
        <v>54478.1992434617</v>
      </c>
      <c r="K4222" s="0" t="n">
        <f aca="false">12*Inputs!$B$6*(1-MIN(1,Inputs!$G$6*$D4222)*churn_nonbuyers)*(ic*Inputs!$C$6+fee_wd*Inputs!$E$6*(1-$B4222)+fee_fx*Inputs!$D$6-cost_acc-cost_wd*Inputs!$E$6*(1-$B4222)-cost_fx*Inputs!$D$6)</f>
        <v>179056.488432413</v>
      </c>
      <c r="L4222" s="0" t="n">
        <f aca="false">12*Inputs!$B$7*(1-MIN(1,Inputs!$G$7*$D4222)*churn_nonbuyers)*(ic*Inputs!$C$7+fee_wd*Inputs!$E$7*(1-$B4222)+fee_fx*Inputs!$D$7-cost_acc-cost_wd*Inputs!$E$7*(1-$B4222)-cost_fx*Inputs!$D$7)</f>
        <v>378022.874947448</v>
      </c>
      <c r="M4222" s="0" t="n">
        <f aca="false">12*Inputs!$B$8*(1-MIN(1,Inputs!$G$8*$D4222)*churn_nonbuyers)*(ic*Inputs!$C$8+fee_wd*Inputs!$E$8*(1-$B4222)+fee_fx*Inputs!$D$8-cost_acc-cost_wd*Inputs!$E$8*(1-$B4222)-cost_fx*Inputs!$D$8)</f>
        <v>57523.7946579264</v>
      </c>
      <c r="N4222" s="0" t="n">
        <f aca="false">K4222+L4222+I4222-fixed</f>
        <v>-10962.9080416467</v>
      </c>
      <c r="O4222" s="0" t="n">
        <f aca="false">K4222+L4222+M4222-fixed</f>
        <v>-85396.8419622131</v>
      </c>
      <c r="P4222" s="0" t="n">
        <f aca="false">12*Inputs!$B$6*(1-MIN(1,Inputs!$F$6*$D4222))*(ic*Inputs!$C$6+flat_fee-cost_acc-cost_wd*Inputs!$E$6*$E4222-cost_fx*Inputs!$D$6)+12*Inputs!$B$7*(1-MIN(1,Inputs!$F$7*$D4222))*(ic*Inputs!$C$7+flat_fee-cost_acc-cost_wd*Inputs!$E$7*$E4222-cost_fx*Inputs!$D$7)+12*Inputs!$B$8*(1-MIN(1,Inputs!$F$8*$D4222))*(ic*Inputs!$C$8+flat_fee-cost_acc-cost_wd*Inputs!$E$8*$E4222-cost_fx*Inputs!$D$8)-fixed</f>
        <v>-97273.2944550401</v>
      </c>
    </row>
    <row r="4223" customFormat="false" ht="15" hidden="false" customHeight="false" outlineLevel="0" collapsed="false">
      <c r="A4223" s="0" t="n">
        <v>4158</v>
      </c>
      <c r="B4223" s="0" t="n">
        <v>0.152542</v>
      </c>
      <c r="C4223" s="0" t="n">
        <v>0.903148</v>
      </c>
      <c r="D4223" s="0" t="n">
        <v>0.760602</v>
      </c>
      <c r="E4223" s="0" t="n">
        <v>1.220947</v>
      </c>
      <c r="F4223" s="0" t="n">
        <v>0.136997</v>
      </c>
      <c r="G4223" s="0" t="n">
        <f aca="false">12*Inputs!$B$6*(MIN(1,$H$50*$C4223)*(ic*Inputs!$C$6+pS+fee_fx*Inputs!$D$6-cost_acc-cost_wd*Inputs!$E$6*$E4223-cost_fx*Inputs!$D$6-$F4223)+(1-MIN(1,$H$50*$C4223))*(1-MIN(1,Inputs!$G$6*$D4223)*churn_nonbuyers)*(ic*Inputs!$C$6+fee_wd*Inputs!$E$6*(1-$B4223)+fee_fx*Inputs!$D$6-cost_acc-cost_wd*Inputs!$E$6*(1-$B4223)-cost_fx*Inputs!$D$6))</f>
        <v>219248.081534306</v>
      </c>
      <c r="H4223" s="0" t="n">
        <f aca="false">12*Inputs!$B$7*(MIN(1,$H$51*$C4223)*(ic*Inputs!$C$7+pE+fee_fx*Inputs!$D$7-cost_acc-cost_wd*Inputs!$E$7*$E4223-cost_fx*Inputs!$D$7-$F4223)+(1-MIN(1,$H$51*$C4223))*(1-MIN(1,Inputs!$G$7*$D4223)*churn_nonbuyers)*(ic*Inputs!$C$7+fee_wd*Inputs!$E$7*(1-$B4223)+fee_fx*Inputs!$D$7-cost_acc-cost_wd*Inputs!$E$7*(1-$B4223)-cost_fx*Inputs!$D$7))</f>
        <v>404999.405267715</v>
      </c>
      <c r="I4223" s="0" t="n">
        <f aca="false">12*Inputs!$B$8*(MIN(1,$H$52*$C4223)*(ic*Inputs!$C$8+pT-cost_acc-cost_wd*Inputs!$E$8-cost_fx*Inputs!$D$8-cost_ins)+(1-MIN(1,$H$52*$C4223))*(1-MIN(1,Inputs!$G$8*$D4223)*churn_nonbuyers)*(ic*Inputs!$C$8+fee_wd*Inputs!$E$8*(1-$B4223)+fee_fx*Inputs!$D$8-cost_acc-cost_wd*Inputs!$E$8*(1-$B4223)-cost_fx*Inputs!$D$8))</f>
        <v>185056.395040288</v>
      </c>
      <c r="J4223" s="0" t="n">
        <f aca="false">G4223+H4223+I4223-fixed</f>
        <v>109303.881842309</v>
      </c>
      <c r="K4223" s="0" t="n">
        <f aca="false">12*Inputs!$B$6*(1-MIN(1,Inputs!$G$6*$D4223)*churn_nonbuyers)*(ic*Inputs!$C$6+fee_wd*Inputs!$E$6*(1-$B4223)+fee_fx*Inputs!$D$6-cost_acc-cost_wd*Inputs!$E$6*(1-$B4223)-cost_fx*Inputs!$D$6)</f>
        <v>172802.454842045</v>
      </c>
      <c r="L4223" s="0" t="n">
        <f aca="false">12*Inputs!$B$7*(1-MIN(1,Inputs!$G$7*$D4223)*churn_nonbuyers)*(ic*Inputs!$C$7+fee_wd*Inputs!$E$7*(1-$B4223)+fee_fx*Inputs!$D$7-cost_acc-cost_wd*Inputs!$E$7*(1-$B4223)-cost_fx*Inputs!$D$7)</f>
        <v>372534.932809227</v>
      </c>
      <c r="M4223" s="0" t="n">
        <f aca="false">12*Inputs!$B$8*(1-MIN(1,Inputs!$G$8*$D4223)*churn_nonbuyers)*(ic*Inputs!$C$8+fee_wd*Inputs!$E$8*(1-$B4223)+fee_fx*Inputs!$D$8-cost_acc-cost_wd*Inputs!$E$8*(1-$B4223)-cost_fx*Inputs!$D$8)</f>
        <v>149194.037049542</v>
      </c>
      <c r="N4223" s="0" t="n">
        <f aca="false">K4223+L4223+I4223-fixed</f>
        <v>30393.7826915602</v>
      </c>
      <c r="O4223" s="0" t="n">
        <f aca="false">K4223+L4223+M4223-fixed</f>
        <v>-5468.5752991857</v>
      </c>
      <c r="P4223" s="0" t="n">
        <f aca="false">12*Inputs!$B$6*(1-MIN(1,Inputs!$F$6*$D4223))*(ic*Inputs!$C$6+flat_fee-cost_acc-cost_wd*Inputs!$E$6*$E4223-cost_fx*Inputs!$D$6)+12*Inputs!$B$7*(1-MIN(1,Inputs!$F$7*$D4223))*(ic*Inputs!$C$7+flat_fee-cost_acc-cost_wd*Inputs!$E$7*$E4223-cost_fx*Inputs!$D$7)+12*Inputs!$B$8*(1-MIN(1,Inputs!$F$8*$D4223))*(ic*Inputs!$C$8+flat_fee-cost_acc-cost_wd*Inputs!$E$8*$E4223-cost_fx*Inputs!$D$8)-fixed</f>
        <v>97331.50656656</v>
      </c>
    </row>
    <row r="4224" customFormat="false" ht="15" hidden="false" customHeight="false" outlineLevel="0" collapsed="false">
      <c r="A4224" s="0" t="n">
        <v>4159</v>
      </c>
      <c r="B4224" s="0" t="n">
        <v>0.267004</v>
      </c>
      <c r="C4224" s="0" t="n">
        <v>0.815632</v>
      </c>
      <c r="D4224" s="0" t="n">
        <v>1.700877</v>
      </c>
      <c r="E4224" s="0" t="n">
        <v>1.170685</v>
      </c>
      <c r="F4224" s="0" t="n">
        <v>0.244018</v>
      </c>
      <c r="G4224" s="0" t="n">
        <f aca="false">12*Inputs!$B$6*(MIN(1,$H$50*$C4224)*(ic*Inputs!$C$6+pS+fee_fx*Inputs!$D$6-cost_acc-cost_wd*Inputs!$E$6*$E4224-cost_fx*Inputs!$D$6-$F4224)+(1-MIN(1,$H$50*$C4224))*(1-MIN(1,Inputs!$G$6*$D4224)*churn_nonbuyers)*(ic*Inputs!$C$6+fee_wd*Inputs!$E$6*(1-$B4224)+fee_fx*Inputs!$D$6-cost_acc-cost_wd*Inputs!$E$6*(1-$B4224)-cost_fx*Inputs!$D$6))</f>
        <v>191689.858979428</v>
      </c>
      <c r="H4224" s="0" t="n">
        <f aca="false">12*Inputs!$B$7*(MIN(1,$H$51*$C4224)*(ic*Inputs!$C$7+pE+fee_fx*Inputs!$D$7-cost_acc-cost_wd*Inputs!$E$7*$E4224-cost_fx*Inputs!$D$7-$F4224)+(1-MIN(1,$H$51*$C4224))*(1-MIN(1,Inputs!$G$7*$D4224)*churn_nonbuyers)*(ic*Inputs!$C$7+fee_wd*Inputs!$E$7*(1-$B4224)+fee_fx*Inputs!$D$7-cost_acc-cost_wd*Inputs!$E$7*(1-$B4224)-cost_fx*Inputs!$D$7))</f>
        <v>383764.486005061</v>
      </c>
      <c r="I4224" s="0" t="n">
        <f aca="false">12*Inputs!$B$8*(MIN(1,$H$52*$C4224)*(ic*Inputs!$C$8+pT-cost_acc-cost_wd*Inputs!$E$8-cost_fx*Inputs!$D$8-cost_ins)+(1-MIN(1,$H$52*$C4224))*(1-MIN(1,Inputs!$G$8*$D4224)*churn_nonbuyers)*(ic*Inputs!$C$8+fee_wd*Inputs!$E$8*(1-$B4224)+fee_fx*Inputs!$D$8-cost_acc-cost_wd*Inputs!$E$8*(1-$B4224)-cost_fx*Inputs!$D$8))</f>
        <v>117568.459008</v>
      </c>
      <c r="J4224" s="0" t="n">
        <f aca="false">G4224+H4224+I4224-fixed</f>
        <v>-6977.196007511</v>
      </c>
      <c r="K4224" s="0" t="n">
        <f aca="false">12*Inputs!$B$6*(1-MIN(1,Inputs!$G$6*$D4224)*churn_nonbuyers)*(ic*Inputs!$C$6+fee_wd*Inputs!$E$6*(1-$B4224)+fee_fx*Inputs!$D$6-cost_acc-cost_wd*Inputs!$E$6*(1-$B4224)-cost_fx*Inputs!$D$6)</f>
        <v>149276.398770058</v>
      </c>
      <c r="L4224" s="0" t="n">
        <f aca="false">12*Inputs!$B$7*(1-MIN(1,Inputs!$G$7*$D4224)*churn_nonbuyers)*(ic*Inputs!$C$7+fee_wd*Inputs!$E$7*(1-$B4224)+fee_fx*Inputs!$D$7-cost_acc-cost_wd*Inputs!$E$7*(1-$B4224)-cost_fx*Inputs!$D$7)</f>
        <v>346139.504766035</v>
      </c>
      <c r="M4224" s="0" t="n">
        <f aca="false">12*Inputs!$B$8*(1-MIN(1,Inputs!$G$8*$D4224)*churn_nonbuyers)*(ic*Inputs!$C$8+fee_wd*Inputs!$E$8*(1-$B4224)+fee_fx*Inputs!$D$8-cost_acc-cost_wd*Inputs!$E$8*(1-$B4224)-cost_fx*Inputs!$D$8)</f>
        <v>0</v>
      </c>
      <c r="N4224" s="0" t="n">
        <f aca="false">K4224+L4224+I4224-fixed</f>
        <v>-87015.6374559079</v>
      </c>
      <c r="O4224" s="0" t="n">
        <f aca="false">K4224+L4224+M4224-fixed</f>
        <v>-204584.096463908</v>
      </c>
      <c r="P4224" s="0" t="n">
        <f aca="false">12*Inputs!$B$6*(1-MIN(1,Inputs!$F$6*$D4224))*(ic*Inputs!$C$6+flat_fee-cost_acc-cost_wd*Inputs!$E$6*$E4224-cost_fx*Inputs!$D$6)+12*Inputs!$B$7*(1-MIN(1,Inputs!$F$7*$D4224))*(ic*Inputs!$C$7+flat_fee-cost_acc-cost_wd*Inputs!$E$7*$E4224-cost_fx*Inputs!$D$7)+12*Inputs!$B$8*(1-MIN(1,Inputs!$F$8*$D4224))*(ic*Inputs!$C$8+flat_fee-cost_acc-cost_wd*Inputs!$E$8*$E4224-cost_fx*Inputs!$D$8)-fixed</f>
        <v>-369797.0790772</v>
      </c>
    </row>
    <row r="4225" customFormat="false" ht="15" hidden="false" customHeight="false" outlineLevel="0" collapsed="false">
      <c r="A4225" s="0" t="n">
        <v>4160</v>
      </c>
      <c r="B4225" s="0" t="n">
        <v>0.394998</v>
      </c>
      <c r="C4225" s="0" t="n">
        <v>1.045699</v>
      </c>
      <c r="D4225" s="0" t="n">
        <v>1.034464</v>
      </c>
      <c r="E4225" s="0" t="n">
        <v>1.086164</v>
      </c>
      <c r="F4225" s="0" t="n">
        <v>0.199153</v>
      </c>
      <c r="G4225" s="0" t="n">
        <f aca="false">12*Inputs!$B$6*(MIN(1,$H$50*$C4225)*(ic*Inputs!$C$6+pS+fee_fx*Inputs!$D$6-cost_acc-cost_wd*Inputs!$E$6*$E4225-cost_fx*Inputs!$D$6-$F4225)+(1-MIN(1,$H$50*$C4225))*(1-MIN(1,Inputs!$G$6*$D4225)*churn_nonbuyers)*(ic*Inputs!$C$6+fee_wd*Inputs!$E$6*(1-$B4225)+fee_fx*Inputs!$D$6-cost_acc-cost_wd*Inputs!$E$6*(1-$B4225)-cost_fx*Inputs!$D$6))</f>
        <v>195736.631944771</v>
      </c>
      <c r="H4225" s="0" t="n">
        <f aca="false">12*Inputs!$B$7*(MIN(1,$H$51*$C4225)*(ic*Inputs!$C$7+pE+fee_fx*Inputs!$D$7-cost_acc-cost_wd*Inputs!$E$7*$E4225-cost_fx*Inputs!$D$7-$F4225)+(1-MIN(1,$H$51*$C4225))*(1-MIN(1,Inputs!$G$7*$D4225)*churn_nonbuyers)*(ic*Inputs!$C$7+fee_wd*Inputs!$E$7*(1-$B4225)+fee_fx*Inputs!$D$7-cost_acc-cost_wd*Inputs!$E$7*(1-$B4225)-cost_fx*Inputs!$D$7))</f>
        <v>401114.56744382</v>
      </c>
      <c r="I4225" s="0" t="n">
        <f aca="false">12*Inputs!$B$8*(MIN(1,$H$52*$C4225)*(ic*Inputs!$C$8+pT-cost_acc-cost_wd*Inputs!$E$8-cost_fx*Inputs!$D$8-cost_ins)+(1-MIN(1,$H$52*$C4225))*(1-MIN(1,Inputs!$G$8*$D4225)*churn_nonbuyers)*(ic*Inputs!$C$8+fee_wd*Inputs!$E$8*(1-$B4225)+fee_fx*Inputs!$D$8-cost_acc-cost_wd*Inputs!$E$8*(1-$B4225)-cost_fx*Inputs!$D$8))</f>
        <v>173462.590434049</v>
      </c>
      <c r="J4225" s="0" t="n">
        <f aca="false">G4225+H4225+I4225-fixed</f>
        <v>70313.7898226404</v>
      </c>
      <c r="K4225" s="0" t="n">
        <f aca="false">12*Inputs!$B$6*(1-MIN(1,Inputs!$G$6*$D4225)*churn_nonbuyers)*(ic*Inputs!$C$6+fee_wd*Inputs!$E$6*(1-$B4225)+fee_fx*Inputs!$D$6-cost_acc-cost_wd*Inputs!$E$6*(1-$B4225)-cost_fx*Inputs!$D$6)</f>
        <v>137234.891599718</v>
      </c>
      <c r="L4225" s="0" t="n">
        <f aca="false">12*Inputs!$B$7*(1-MIN(1,Inputs!$G$7*$D4225)*churn_nonbuyers)*(ic*Inputs!$C$7+fee_wd*Inputs!$E$7*(1-$B4225)+fee_fx*Inputs!$D$7-cost_acc-cost_wd*Inputs!$E$7*(1-$B4225)-cost_fx*Inputs!$D$7)</f>
        <v>335572.611887831</v>
      </c>
      <c r="M4225" s="0" t="n">
        <f aca="false">12*Inputs!$B$8*(1-MIN(1,Inputs!$G$8*$D4225)*churn_nonbuyers)*(ic*Inputs!$C$8+fee_wd*Inputs!$E$8*(1-$B4225)+fee_fx*Inputs!$D$8-cost_acc-cost_wd*Inputs!$E$8*(1-$B4225)-cost_fx*Inputs!$D$8)</f>
        <v>84815.0979720192</v>
      </c>
      <c r="N4225" s="0" t="n">
        <f aca="false">K4225+L4225+I4225-fixed</f>
        <v>-53729.9060784011</v>
      </c>
      <c r="O4225" s="0" t="n">
        <f aca="false">K4225+L4225+M4225-fixed</f>
        <v>-142377.398540431</v>
      </c>
      <c r="P4225" s="0" t="n">
        <f aca="false">12*Inputs!$B$6*(1-MIN(1,Inputs!$F$6*$D4225))*(ic*Inputs!$C$6+flat_fee-cost_acc-cost_wd*Inputs!$E$6*$E4225-cost_fx*Inputs!$D$6)+12*Inputs!$B$7*(1-MIN(1,Inputs!$F$7*$D4225))*(ic*Inputs!$C$7+flat_fee-cost_acc-cost_wd*Inputs!$E$7*$E4225-cost_fx*Inputs!$D$7)+12*Inputs!$B$8*(1-MIN(1,Inputs!$F$8*$D4225))*(ic*Inputs!$C$8+flat_fee-cost_acc-cost_wd*Inputs!$E$8*$E4225-cost_fx*Inputs!$D$8)-fixed</f>
        <v>14526.63087104</v>
      </c>
    </row>
    <row r="4226" customFormat="false" ht="15" hidden="false" customHeight="false" outlineLevel="0" collapsed="false">
      <c r="A4226" s="0" t="n">
        <v>4161</v>
      </c>
      <c r="B4226" s="0" t="n">
        <v>0.568548</v>
      </c>
      <c r="C4226" s="0" t="n">
        <v>0.863061</v>
      </c>
      <c r="D4226" s="0" t="n">
        <v>1.295133</v>
      </c>
      <c r="E4226" s="0" t="n">
        <v>1.056416</v>
      </c>
      <c r="F4226" s="0" t="n">
        <v>0.352879</v>
      </c>
      <c r="G4226" s="0" t="n">
        <f aca="false">12*Inputs!$B$6*(MIN(1,$H$50*$C4226)*(ic*Inputs!$C$6+pS+fee_fx*Inputs!$D$6-cost_acc-cost_wd*Inputs!$E$6*$E4226-cost_fx*Inputs!$D$6-$F4226)+(1-MIN(1,$H$50*$C4226))*(1-MIN(1,Inputs!$G$6*$D4226)*churn_nonbuyers)*(ic*Inputs!$C$6+fee_wd*Inputs!$E$6*(1-$B4226)+fee_fx*Inputs!$D$6-cost_acc-cost_wd*Inputs!$E$6*(1-$B4226)-cost_fx*Inputs!$D$6))</f>
        <v>159538.586972403</v>
      </c>
      <c r="H4226" s="0" t="n">
        <f aca="false">12*Inputs!$B$7*(MIN(1,$H$51*$C4226)*(ic*Inputs!$C$7+pE+fee_fx*Inputs!$D$7-cost_acc-cost_wd*Inputs!$E$7*$E4226-cost_fx*Inputs!$D$7-$F4226)+(1-MIN(1,$H$51*$C4226))*(1-MIN(1,Inputs!$G$7*$D4226)*churn_nonbuyers)*(ic*Inputs!$C$7+fee_wd*Inputs!$E$7*(1-$B4226)+fee_fx*Inputs!$D$7-cost_acc-cost_wd*Inputs!$E$7*(1-$B4226)-cost_fx*Inputs!$D$7))</f>
        <v>367481.724525528</v>
      </c>
      <c r="I4226" s="0" t="n">
        <f aca="false">12*Inputs!$B$8*(MIN(1,$H$52*$C4226)*(ic*Inputs!$C$8+pT-cost_acc-cost_wd*Inputs!$E$8-cost_fx*Inputs!$D$8-cost_ins)+(1-MIN(1,$H$52*$C4226))*(1-MIN(1,Inputs!$G$8*$D4226)*churn_nonbuyers)*(ic*Inputs!$C$8+fee_wd*Inputs!$E$8*(1-$B4226)+fee_fx*Inputs!$D$8-cost_acc-cost_wd*Inputs!$E$8*(1-$B4226)-cost_fx*Inputs!$D$8))</f>
        <v>135464.886049087</v>
      </c>
      <c r="J4226" s="0" t="n">
        <f aca="false">G4226+H4226+I4226-fixed</f>
        <v>-37514.8024529821</v>
      </c>
      <c r="K4226" s="0" t="n">
        <f aca="false">12*Inputs!$B$6*(1-MIN(1,Inputs!$G$6*$D4226)*churn_nonbuyers)*(ic*Inputs!$C$6+fee_wd*Inputs!$E$6*(1-$B4226)+fee_fx*Inputs!$D$6-cost_acc-cost_wd*Inputs!$E$6*(1-$B4226)-cost_fx*Inputs!$D$6)</f>
        <v>111975.833353565</v>
      </c>
      <c r="L4226" s="0" t="n">
        <f aca="false">12*Inputs!$B$7*(1-MIN(1,Inputs!$G$7*$D4226)*churn_nonbuyers)*(ic*Inputs!$C$7+fee_wd*Inputs!$E$7*(1-$B4226)+fee_fx*Inputs!$D$7-cost_acc-cost_wd*Inputs!$E$7*(1-$B4226)-cost_fx*Inputs!$D$7)</f>
        <v>308844.170828139</v>
      </c>
      <c r="M4226" s="0" t="n">
        <f aca="false">12*Inputs!$B$8*(1-MIN(1,Inputs!$G$8*$D4226)*churn_nonbuyers)*(ic*Inputs!$C$8+fee_wd*Inputs!$E$8*(1-$B4226)+fee_fx*Inputs!$D$8-cost_acc-cost_wd*Inputs!$E$8*(1-$B4226)-cost_fx*Inputs!$D$8)</f>
        <v>27938.9094633024</v>
      </c>
      <c r="N4226" s="0" t="n">
        <f aca="false">K4226+L4226+I4226-fixed</f>
        <v>-143715.109769209</v>
      </c>
      <c r="O4226" s="0" t="n">
        <f aca="false">K4226+L4226+M4226-fixed</f>
        <v>-251241.086354994</v>
      </c>
      <c r="P4226" s="0" t="n">
        <f aca="false">12*Inputs!$B$6*(1-MIN(1,Inputs!$F$6*$D4226))*(ic*Inputs!$C$6+flat_fee-cost_acc-cost_wd*Inputs!$E$6*$E4226-cost_fx*Inputs!$D$6)+12*Inputs!$B$7*(1-MIN(1,Inputs!$F$7*$D4226))*(ic*Inputs!$C$7+flat_fee-cost_acc-cost_wd*Inputs!$E$7*$E4226-cost_fx*Inputs!$D$7)+12*Inputs!$B$8*(1-MIN(1,Inputs!$F$8*$D4226))*(ic*Inputs!$C$8+flat_fee-cost_acc-cost_wd*Inputs!$E$8*$E4226-cost_fx*Inputs!$D$8)-fixed</f>
        <v>-116337.42082528</v>
      </c>
    </row>
    <row r="4227" customFormat="false" ht="15" hidden="false" customHeight="false" outlineLevel="0" collapsed="false">
      <c r="A4227" s="0" t="n">
        <v>4162</v>
      </c>
      <c r="B4227" s="0" t="n">
        <v>0.189783</v>
      </c>
      <c r="C4227" s="0" t="n">
        <v>1.174861</v>
      </c>
      <c r="D4227" s="0" t="n">
        <v>0.8969</v>
      </c>
      <c r="E4227" s="0" t="n">
        <v>1.260532</v>
      </c>
      <c r="F4227" s="0" t="n">
        <v>0.115643</v>
      </c>
      <c r="G4227" s="0" t="n">
        <f aca="false">12*Inputs!$B$6*(MIN(1,$H$50*$C4227)*(ic*Inputs!$C$6+pS+fee_fx*Inputs!$D$6-cost_acc-cost_wd*Inputs!$E$6*$E4227-cost_fx*Inputs!$D$6-$F4227)+(1-MIN(1,$H$50*$C4227))*(1-MIN(1,Inputs!$G$6*$D4227)*churn_nonbuyers)*(ic*Inputs!$C$6+fee_wd*Inputs!$E$6*(1-$B4227)+fee_fx*Inputs!$D$6-cost_acc-cost_wd*Inputs!$E$6*(1-$B4227)-cost_fx*Inputs!$D$6))</f>
        <v>226977.894766324</v>
      </c>
      <c r="H4227" s="0" t="n">
        <f aca="false">12*Inputs!$B$7*(MIN(1,$H$51*$C4227)*(ic*Inputs!$C$7+pE+fee_fx*Inputs!$D$7-cost_acc-cost_wd*Inputs!$E$7*$E4227-cost_fx*Inputs!$D$7-$F4227)+(1-MIN(1,$H$51*$C4227))*(1-MIN(1,Inputs!$G$7*$D4227)*churn_nonbuyers)*(ic*Inputs!$C$7+fee_wd*Inputs!$E$7*(1-$B4227)+fee_fx*Inputs!$D$7-cost_acc-cost_wd*Inputs!$E$7*(1-$B4227)-cost_fx*Inputs!$D$7))</f>
        <v>407261.530416885</v>
      </c>
      <c r="I4227" s="0" t="n">
        <f aca="false">12*Inputs!$B$8*(MIN(1,$H$52*$C4227)*(ic*Inputs!$C$8+pT-cost_acc-cost_wd*Inputs!$E$8-cost_fx*Inputs!$D$8-cost_ins)+(1-MIN(1,$H$52*$C4227))*(1-MIN(1,Inputs!$G$8*$D4227)*churn_nonbuyers)*(ic*Inputs!$C$8+fee_wd*Inputs!$E$8*(1-$B4227)+fee_fx*Inputs!$D$8-cost_acc-cost_wd*Inputs!$E$8*(1-$B4227)-cost_fx*Inputs!$D$8))</f>
        <v>190320.914156065</v>
      </c>
      <c r="J4227" s="0" t="n">
        <f aca="false">G4227+H4227+I4227-fixed</f>
        <v>124560.339339274</v>
      </c>
      <c r="K4227" s="0" t="n">
        <f aca="false">12*Inputs!$B$6*(1-MIN(1,Inputs!$G$6*$D4227)*churn_nonbuyers)*(ic*Inputs!$C$6+fee_wd*Inputs!$E$6*(1-$B4227)+fee_fx*Inputs!$D$6-cost_acc-cost_wd*Inputs!$E$6*(1-$B4227)-cost_fx*Inputs!$D$6)</f>
        <v>166456.05388344</v>
      </c>
      <c r="L4227" s="0" t="n">
        <f aca="false">12*Inputs!$B$7*(1-MIN(1,Inputs!$G$7*$D4227)*churn_nonbuyers)*(ic*Inputs!$C$7+fee_wd*Inputs!$E$7*(1-$B4227)+fee_fx*Inputs!$D$7-cost_acc-cost_wd*Inputs!$E$7*(1-$B4227)-cost_fx*Inputs!$D$7)</f>
        <v>365757.680330064</v>
      </c>
      <c r="M4227" s="0" t="n">
        <f aca="false">12*Inputs!$B$8*(1-MIN(1,Inputs!$G$8*$D4227)*churn_nonbuyers)*(ic*Inputs!$C$8+fee_wd*Inputs!$E$8*(1-$B4227)+fee_fx*Inputs!$D$8-cost_acc-cost_wd*Inputs!$E$8*(1-$B4227)-cost_fx*Inputs!$D$8)</f>
        <v>118085.97412272</v>
      </c>
      <c r="N4227" s="0" t="n">
        <f aca="false">K4227+L4227+I4227-fixed</f>
        <v>22534.648369569</v>
      </c>
      <c r="O4227" s="0" t="n">
        <f aca="false">K4227+L4227+M4227-fixed</f>
        <v>-49700.2916637759</v>
      </c>
      <c r="P4227" s="0" t="n">
        <f aca="false">12*Inputs!$B$6*(1-MIN(1,Inputs!$F$6*$D4227))*(ic*Inputs!$C$6+flat_fee-cost_acc-cost_wd*Inputs!$E$6*$E4227-cost_fx*Inputs!$D$6)+12*Inputs!$B$7*(1-MIN(1,Inputs!$F$7*$D4227))*(ic*Inputs!$C$7+flat_fee-cost_acc-cost_wd*Inputs!$E$7*$E4227-cost_fx*Inputs!$D$7)+12*Inputs!$B$8*(1-MIN(1,Inputs!$F$8*$D4227))*(ic*Inputs!$C$8+flat_fee-cost_acc-cost_wd*Inputs!$E$8*$E4227-cost_fx*Inputs!$D$8)-fixed</f>
        <v>9616.54899200006</v>
      </c>
    </row>
    <row r="4228" customFormat="false" ht="15" hidden="false" customHeight="false" outlineLevel="0" collapsed="false">
      <c r="A4228" s="0" t="n">
        <v>4163</v>
      </c>
      <c r="B4228" s="0" t="n">
        <v>0.169077</v>
      </c>
      <c r="C4228" s="0" t="n">
        <v>0.975514</v>
      </c>
      <c r="D4228" s="0" t="n">
        <v>1.777397</v>
      </c>
      <c r="E4228" s="0" t="n">
        <v>1.130457</v>
      </c>
      <c r="F4228" s="0" t="n">
        <v>0.067386</v>
      </c>
      <c r="G4228" s="0" t="n">
        <f aca="false">12*Inputs!$B$6*(MIN(1,$H$50*$C4228)*(ic*Inputs!$C$6+pS+fee_fx*Inputs!$D$6-cost_acc-cost_wd*Inputs!$E$6*$E4228-cost_fx*Inputs!$D$6-$F4228)+(1-MIN(1,$H$50*$C4228))*(1-MIN(1,Inputs!$G$6*$D4228)*churn_nonbuyers)*(ic*Inputs!$C$6+fee_wd*Inputs!$E$6*(1-$B4228)+fee_fx*Inputs!$D$6-cost_acc-cost_wd*Inputs!$E$6*(1-$B4228)-cost_fx*Inputs!$D$6))</f>
        <v>216148.044206595</v>
      </c>
      <c r="H4228" s="0" t="n">
        <f aca="false">12*Inputs!$B$7*(MIN(1,$H$51*$C4228)*(ic*Inputs!$C$7+pE+fee_fx*Inputs!$D$7-cost_acc-cost_wd*Inputs!$E$7*$E4228-cost_fx*Inputs!$D$7-$F4228)+(1-MIN(1,$H$51*$C4228))*(1-MIN(1,Inputs!$G$7*$D4228)*churn_nonbuyers)*(ic*Inputs!$C$7+fee_wd*Inputs!$E$7*(1-$B4228)+fee_fx*Inputs!$D$7-cost_acc-cost_wd*Inputs!$E$7*(1-$B4228)-cost_fx*Inputs!$D$7))</f>
        <v>413215.389859939</v>
      </c>
      <c r="I4228" s="0" t="n">
        <f aca="false">12*Inputs!$B$8*(MIN(1,$H$52*$C4228)*(ic*Inputs!$C$8+pT-cost_acc-cost_wd*Inputs!$E$8-cost_fx*Inputs!$D$8-cost_ins)+(1-MIN(1,$H$52*$C4228))*(1-MIN(1,Inputs!$G$8*$D4228)*churn_nonbuyers)*(ic*Inputs!$C$8+fee_wd*Inputs!$E$8*(1-$B4228)+fee_fx*Inputs!$D$8-cost_acc-cost_wd*Inputs!$E$8*(1-$B4228)-cost_fx*Inputs!$D$8))</f>
        <v>140614.490016</v>
      </c>
      <c r="J4228" s="0" t="n">
        <f aca="false">G4228+H4228+I4228-fixed</f>
        <v>69977.924082534</v>
      </c>
      <c r="K4228" s="0" t="n">
        <f aca="false">12*Inputs!$B$6*(1-MIN(1,Inputs!$G$6*$D4228)*churn_nonbuyers)*(ic*Inputs!$C$6+fee_wd*Inputs!$E$6*(1-$B4228)+fee_fx*Inputs!$D$6-cost_acc-cost_wd*Inputs!$E$6*(1-$B4228)-cost_fx*Inputs!$D$6)</f>
        <v>161500.472298497</v>
      </c>
      <c r="L4228" s="0" t="n">
        <f aca="false">12*Inputs!$B$7*(1-MIN(1,Inputs!$G$7*$D4228)*churn_nonbuyers)*(ic*Inputs!$C$7+fee_wd*Inputs!$E$7*(1-$B4228)+fee_fx*Inputs!$D$7-cost_acc-cost_wd*Inputs!$E$7*(1-$B4228)-cost_fx*Inputs!$D$7)</f>
        <v>358651.751123098</v>
      </c>
      <c r="M4228" s="0" t="n">
        <f aca="false">12*Inputs!$B$8*(1-MIN(1,Inputs!$G$8*$D4228)*churn_nonbuyers)*(ic*Inputs!$C$8+fee_wd*Inputs!$E$8*(1-$B4228)+fee_fx*Inputs!$D$8-cost_acc-cost_wd*Inputs!$E$8*(1-$B4228)-cost_fx*Inputs!$D$8)</f>
        <v>0</v>
      </c>
      <c r="N4228" s="0" t="n">
        <f aca="false">K4228+L4228+I4228-fixed</f>
        <v>-39233.2865624051</v>
      </c>
      <c r="O4228" s="0" t="n">
        <f aca="false">K4228+L4228+M4228-fixed</f>
        <v>-179847.776578405</v>
      </c>
      <c r="P4228" s="0" t="n">
        <f aca="false">12*Inputs!$B$6*(1-MIN(1,Inputs!$F$6*$D4228))*(ic*Inputs!$C$6+flat_fee-cost_acc-cost_wd*Inputs!$E$6*$E4228-cost_fx*Inputs!$D$6)+12*Inputs!$B$7*(1-MIN(1,Inputs!$F$7*$D4228))*(ic*Inputs!$C$7+flat_fee-cost_acc-cost_wd*Inputs!$E$7*$E4228-cost_fx*Inputs!$D$7)+12*Inputs!$B$8*(1-MIN(1,Inputs!$F$8*$D4228))*(ic*Inputs!$C$8+flat_fee-cost_acc-cost_wd*Inputs!$E$8*$E4228-cost_fx*Inputs!$D$8)-fixed</f>
        <v>-399941.30811304</v>
      </c>
    </row>
    <row r="4229" customFormat="false" ht="15" hidden="false" customHeight="false" outlineLevel="0" collapsed="false">
      <c r="A4229" s="0" t="n">
        <v>4164</v>
      </c>
      <c r="B4229" s="0" t="n">
        <v>0.134221</v>
      </c>
      <c r="C4229" s="0" t="n">
        <v>0.662184</v>
      </c>
      <c r="D4229" s="0" t="n">
        <v>0.918103</v>
      </c>
      <c r="E4229" s="0" t="n">
        <v>1.102695</v>
      </c>
      <c r="F4229" s="0" t="n">
        <v>0.376113</v>
      </c>
      <c r="G4229" s="0" t="n">
        <f aca="false">12*Inputs!$B$6*(MIN(1,$H$50*$C4229)*(ic*Inputs!$C$6+pS+fee_fx*Inputs!$D$6-cost_acc-cost_wd*Inputs!$E$6*$E4229-cost_fx*Inputs!$D$6-$F4229)+(1-MIN(1,$H$50*$C4229))*(1-MIN(1,Inputs!$G$6*$D4229)*churn_nonbuyers)*(ic*Inputs!$C$6+fee_wd*Inputs!$E$6*(1-$B4229)+fee_fx*Inputs!$D$6-cost_acc-cost_wd*Inputs!$E$6*(1-$B4229)-cost_fx*Inputs!$D$6))</f>
        <v>206056.274157711</v>
      </c>
      <c r="H4229" s="0" t="n">
        <f aca="false">12*Inputs!$B$7*(MIN(1,$H$51*$C4229)*(ic*Inputs!$C$7+pE+fee_fx*Inputs!$D$7-cost_acc-cost_wd*Inputs!$E$7*$E4229-cost_fx*Inputs!$D$7-$F4229)+(1-MIN(1,$H$51*$C4229))*(1-MIN(1,Inputs!$G$7*$D4229)*churn_nonbuyers)*(ic*Inputs!$C$7+fee_wd*Inputs!$E$7*(1-$B4229)+fee_fx*Inputs!$D$7-cost_acc-cost_wd*Inputs!$E$7*(1-$B4229)-cost_fx*Inputs!$D$7))</f>
        <v>396799.906082912</v>
      </c>
      <c r="I4229" s="0" t="n">
        <f aca="false">12*Inputs!$B$8*(MIN(1,$H$52*$C4229)*(ic*Inputs!$C$8+pT-cost_acc-cost_wd*Inputs!$E$8-cost_fx*Inputs!$D$8-cost_ins)+(1-MIN(1,$H$52*$C4229))*(1-MIN(1,Inputs!$G$8*$D4229)*churn_nonbuyers)*(ic*Inputs!$C$8+fee_wd*Inputs!$E$8*(1-$B4229)+fee_fx*Inputs!$D$8-cost_acc-cost_wd*Inputs!$E$8*(1-$B4229)-cost_fx*Inputs!$D$8))</f>
        <v>156784.443445481</v>
      </c>
      <c r="J4229" s="0" t="n">
        <f aca="false">G4229+H4229+I4229-fixed</f>
        <v>59640.6236861042</v>
      </c>
      <c r="K4229" s="0" t="n">
        <f aca="false">12*Inputs!$B$6*(1-MIN(1,Inputs!$G$6*$D4229)*churn_nonbuyers)*(ic*Inputs!$C$6+fee_wd*Inputs!$E$6*(1-$B4229)+fee_fx*Inputs!$D$6-cost_acc-cost_wd*Inputs!$E$6*(1-$B4229)-cost_fx*Inputs!$D$6)</f>
        <v>173904.944419894</v>
      </c>
      <c r="L4229" s="0" t="n">
        <f aca="false">12*Inputs!$B$7*(1-MIN(1,Inputs!$G$7*$D4229)*churn_nonbuyers)*(ic*Inputs!$C$7+fee_wd*Inputs!$E$7*(1-$B4229)+fee_fx*Inputs!$D$7-cost_acc-cost_wd*Inputs!$E$7*(1-$B4229)-cost_fx*Inputs!$D$7)</f>
        <v>373299.150107936</v>
      </c>
      <c r="M4229" s="0" t="n">
        <f aca="false">12*Inputs!$B$8*(1-MIN(1,Inputs!$G$8*$D4229)*churn_nonbuyers)*(ic*Inputs!$C$8+fee_wd*Inputs!$E$8*(1-$B4229)+fee_fx*Inputs!$D$8-cost_acc-cost_wd*Inputs!$E$8*(1-$B4229)-cost_fx*Inputs!$D$8)</f>
        <v>114329.702972837</v>
      </c>
      <c r="N4229" s="0" t="n">
        <f aca="false">K4229+L4229+I4229-fixed</f>
        <v>3988.53797331115</v>
      </c>
      <c r="O4229" s="0" t="n">
        <f aca="false">K4229+L4229+M4229-fixed</f>
        <v>-38466.2024993334</v>
      </c>
      <c r="P4229" s="0" t="n">
        <f aca="false">12*Inputs!$B$6*(1-MIN(1,Inputs!$F$6*$D4229))*(ic*Inputs!$C$6+flat_fee-cost_acc-cost_wd*Inputs!$E$6*$E4229-cost_fx*Inputs!$D$6)+12*Inputs!$B$7*(1-MIN(1,Inputs!$F$7*$D4229))*(ic*Inputs!$C$7+flat_fee-cost_acc-cost_wd*Inputs!$E$7*$E4229-cost_fx*Inputs!$D$7)+12*Inputs!$B$8*(1-MIN(1,Inputs!$F$8*$D4229))*(ic*Inputs!$C$8+flat_fee-cost_acc-cost_wd*Inputs!$E$8*$E4229-cost_fx*Inputs!$D$8)-fixed</f>
        <v>70273.2724364001</v>
      </c>
    </row>
    <row r="4230" customFormat="false" ht="15" hidden="false" customHeight="false" outlineLevel="0" collapsed="false">
      <c r="A4230" s="0" t="n">
        <v>4165</v>
      </c>
      <c r="B4230" s="0" t="n">
        <v>0.169653</v>
      </c>
      <c r="C4230" s="0" t="n">
        <v>1.014988</v>
      </c>
      <c r="D4230" s="0" t="n">
        <v>0.879118</v>
      </c>
      <c r="E4230" s="0" t="n">
        <v>1.084272</v>
      </c>
      <c r="F4230" s="0" t="n">
        <v>0.085537</v>
      </c>
      <c r="G4230" s="0" t="n">
        <f aca="false">12*Inputs!$B$6*(MIN(1,$H$50*$C4230)*(ic*Inputs!$C$6+pS+fee_fx*Inputs!$D$6-cost_acc-cost_wd*Inputs!$E$6*$E4230-cost_fx*Inputs!$D$6-$F4230)+(1-MIN(1,$H$50*$C4230))*(1-MIN(1,Inputs!$G$6*$D4230)*churn_nonbuyers)*(ic*Inputs!$C$6+fee_wd*Inputs!$E$6*(1-$B4230)+fee_fx*Inputs!$D$6-cost_acc-cost_wd*Inputs!$E$6*(1-$B4230)-cost_fx*Inputs!$D$6))</f>
        <v>226256.76586638</v>
      </c>
      <c r="H4230" s="0" t="n">
        <f aca="false">12*Inputs!$B$7*(MIN(1,$H$51*$C4230)*(ic*Inputs!$C$7+pE+fee_fx*Inputs!$D$7-cost_acc-cost_wd*Inputs!$E$7*$E4230-cost_fx*Inputs!$D$7-$F4230)+(1-MIN(1,$H$51*$C4230))*(1-MIN(1,Inputs!$G$7*$D4230)*churn_nonbuyers)*(ic*Inputs!$C$7+fee_wd*Inputs!$E$7*(1-$B4230)+fee_fx*Inputs!$D$7-cost_acc-cost_wd*Inputs!$E$7*(1-$B4230)-cost_fx*Inputs!$D$7))</f>
        <v>425778.889615313</v>
      </c>
      <c r="I4230" s="0" t="n">
        <f aca="false">12*Inputs!$B$8*(MIN(1,$H$52*$C4230)*(ic*Inputs!$C$8+pT-cost_acc-cost_wd*Inputs!$E$8-cost_fx*Inputs!$D$8-cost_ins)+(1-MIN(1,$H$52*$C4230))*(1-MIN(1,Inputs!$G$8*$D4230)*churn_nonbuyers)*(ic*Inputs!$C$8+fee_wd*Inputs!$E$8*(1-$B4230)+fee_fx*Inputs!$D$8-cost_acc-cost_wd*Inputs!$E$8*(1-$B4230)-cost_fx*Inputs!$D$8))</f>
        <v>181742.298760808</v>
      </c>
      <c r="J4230" s="0" t="n">
        <f aca="false">G4230+H4230+I4230-fixed</f>
        <v>133777.954242501</v>
      </c>
      <c r="K4230" s="0" t="n">
        <f aca="false">12*Inputs!$B$6*(1-MIN(1,Inputs!$G$6*$D4230)*churn_nonbuyers)*(ic*Inputs!$C$6+fee_wd*Inputs!$E$6*(1-$B4230)+fee_fx*Inputs!$D$6-cost_acc-cost_wd*Inputs!$E$6*(1-$B4230)-cost_fx*Inputs!$D$6)</f>
        <v>169382.302603589</v>
      </c>
      <c r="L4230" s="0" t="n">
        <f aca="false">12*Inputs!$B$7*(1-MIN(1,Inputs!$G$7*$D4230)*churn_nonbuyers)*(ic*Inputs!$C$7+fee_wd*Inputs!$E$7*(1-$B4230)+fee_fx*Inputs!$D$7-cost_acc-cost_wd*Inputs!$E$7*(1-$B4230)-cost_fx*Inputs!$D$7)</f>
        <v>368780.463098153</v>
      </c>
      <c r="M4230" s="0" t="n">
        <f aca="false">12*Inputs!$B$8*(1-MIN(1,Inputs!$G$8*$D4230)*churn_nonbuyers)*(ic*Inputs!$C$8+fee_wd*Inputs!$E$8*(1-$B4230)+fee_fx*Inputs!$D$8-cost_acc-cost_wd*Inputs!$E$8*(1-$B4230)-cost_fx*Inputs!$D$8)</f>
        <v>122407.047563414</v>
      </c>
      <c r="N4230" s="0" t="n">
        <f aca="false">K4230+L4230+I4230-fixed</f>
        <v>19905.0644625502</v>
      </c>
      <c r="O4230" s="0" t="n">
        <f aca="false">K4230+L4230+M4230-fixed</f>
        <v>-39430.1867348434</v>
      </c>
      <c r="P4230" s="0" t="n">
        <f aca="false">12*Inputs!$B$6*(1-MIN(1,Inputs!$F$6*$D4230))*(ic*Inputs!$C$6+flat_fee-cost_acc-cost_wd*Inputs!$E$6*$E4230-cost_fx*Inputs!$D$6)+12*Inputs!$B$7*(1-MIN(1,Inputs!$F$7*$D4230))*(ic*Inputs!$C$7+flat_fee-cost_acc-cost_wd*Inputs!$E$7*$E4230-cost_fx*Inputs!$D$7)+12*Inputs!$B$8*(1-MIN(1,Inputs!$F$8*$D4230))*(ic*Inputs!$C$8+flat_fee-cost_acc-cost_wd*Inputs!$E$8*$E4230-cost_fx*Inputs!$D$8)-fixed</f>
        <v>99790.36819904</v>
      </c>
    </row>
    <row r="4231" customFormat="false" ht="15" hidden="false" customHeight="false" outlineLevel="0" collapsed="false">
      <c r="A4231" s="0" t="n">
        <v>4166</v>
      </c>
      <c r="B4231" s="0" t="n">
        <v>0.232874</v>
      </c>
      <c r="C4231" s="0" t="n">
        <v>0.902648</v>
      </c>
      <c r="D4231" s="0" t="n">
        <v>0.953728</v>
      </c>
      <c r="E4231" s="0" t="n">
        <v>1.100955</v>
      </c>
      <c r="F4231" s="0" t="n">
        <v>0.133111</v>
      </c>
      <c r="G4231" s="0" t="n">
        <f aca="false">12*Inputs!$B$6*(MIN(1,$H$50*$C4231)*(ic*Inputs!$C$6+pS+fee_fx*Inputs!$D$6-cost_acc-cost_wd*Inputs!$E$6*$E4231-cost_fx*Inputs!$D$6-$F4231)+(1-MIN(1,$H$50*$C4231))*(1-MIN(1,Inputs!$G$6*$D4231)*churn_nonbuyers)*(ic*Inputs!$C$6+fee_wd*Inputs!$E$6*(1-$B4231)+fee_fx*Inputs!$D$6-cost_acc-cost_wd*Inputs!$E$6*(1-$B4231)-cost_fx*Inputs!$D$6))</f>
        <v>209968.637431455</v>
      </c>
      <c r="H4231" s="0" t="n">
        <f aca="false">12*Inputs!$B$7*(MIN(1,$H$51*$C4231)*(ic*Inputs!$C$7+pE+fee_fx*Inputs!$D$7-cost_acc-cost_wd*Inputs!$E$7*$E4231-cost_fx*Inputs!$D$7-$F4231)+(1-MIN(1,$H$51*$C4231))*(1-MIN(1,Inputs!$G$7*$D4231)*churn_nonbuyers)*(ic*Inputs!$C$7+fee_wd*Inputs!$E$7*(1-$B4231)+fee_fx*Inputs!$D$7-cost_acc-cost_wd*Inputs!$E$7*(1-$B4231)-cost_fx*Inputs!$D$7))</f>
        <v>409069.895816122</v>
      </c>
      <c r="I4231" s="0" t="n">
        <f aca="false">12*Inputs!$B$8*(MIN(1,$H$52*$C4231)*(ic*Inputs!$C$8+pT-cost_acc-cost_wd*Inputs!$E$8-cost_fx*Inputs!$D$8-cost_ins)+(1-MIN(1,$H$52*$C4231))*(1-MIN(1,Inputs!$G$8*$D4231)*churn_nonbuyers)*(ic*Inputs!$C$8+fee_wd*Inputs!$E$8*(1-$B4231)+fee_fx*Inputs!$D$8-cost_acc-cost_wd*Inputs!$E$8*(1-$B4231)-cost_fx*Inputs!$D$8))</f>
        <v>168684.488638439</v>
      </c>
      <c r="J4231" s="0" t="n">
        <f aca="false">G4231+H4231+I4231-fixed</f>
        <v>87723.021886016</v>
      </c>
      <c r="K4231" s="0" t="n">
        <f aca="false">12*Inputs!$B$6*(1-MIN(1,Inputs!$G$6*$D4231)*churn_nonbuyers)*(ic*Inputs!$C$6+fee_wd*Inputs!$E$6*(1-$B4231)+fee_fx*Inputs!$D$6-cost_acc-cost_wd*Inputs!$E$6*(1-$B4231)-cost_fx*Inputs!$D$6)</f>
        <v>160051.674630758</v>
      </c>
      <c r="L4231" s="0" t="n">
        <f aca="false">12*Inputs!$B$7*(1-MIN(1,Inputs!$G$7*$D4231)*churn_nonbuyers)*(ic*Inputs!$C$7+fee_wd*Inputs!$E$7*(1-$B4231)+fee_fx*Inputs!$D$7-cost_acc-cost_wd*Inputs!$E$7*(1-$B4231)-cost_fx*Inputs!$D$7)</f>
        <v>359089.315434455</v>
      </c>
      <c r="M4231" s="0" t="n">
        <f aca="false">12*Inputs!$B$8*(1-MIN(1,Inputs!$G$8*$D4231)*churn_nonbuyers)*(ic*Inputs!$C$8+fee_wd*Inputs!$E$8*(1-$B4231)+fee_fx*Inputs!$D$8-cost_acc-cost_wd*Inputs!$E$8*(1-$B4231)-cost_fx*Inputs!$D$8)</f>
        <v>104776.782623539</v>
      </c>
      <c r="N4231" s="0" t="n">
        <f aca="false">K4231+L4231+I4231-fixed</f>
        <v>-12174.5212963481</v>
      </c>
      <c r="O4231" s="0" t="n">
        <f aca="false">K4231+L4231+M4231-fixed</f>
        <v>-76082.2273112474</v>
      </c>
      <c r="P4231" s="0" t="n">
        <f aca="false">12*Inputs!$B$6*(1-MIN(1,Inputs!$F$6*$D4231))*(ic*Inputs!$C$6+flat_fee-cost_acc-cost_wd*Inputs!$E$6*$E4231-cost_fx*Inputs!$D$6)+12*Inputs!$B$7*(1-MIN(1,Inputs!$F$7*$D4231))*(ic*Inputs!$C$7+flat_fee-cost_acc-cost_wd*Inputs!$E$7*$E4231-cost_fx*Inputs!$D$7)+12*Inputs!$B$8*(1-MIN(1,Inputs!$F$8*$D4231))*(ic*Inputs!$C$8+flat_fee-cost_acc-cost_wd*Inputs!$E$8*$E4231-cost_fx*Inputs!$D$8)-fixed</f>
        <v>51832.3828736001</v>
      </c>
    </row>
    <row r="4232" customFormat="false" ht="15" hidden="false" customHeight="false" outlineLevel="0" collapsed="false">
      <c r="A4232" s="0" t="n">
        <v>4167</v>
      </c>
      <c r="B4232" s="0" t="n">
        <v>0.521345</v>
      </c>
      <c r="C4232" s="0" t="n">
        <v>1.073424</v>
      </c>
      <c r="D4232" s="0" t="n">
        <v>1.845939</v>
      </c>
      <c r="E4232" s="0" t="n">
        <v>1.250327</v>
      </c>
      <c r="F4232" s="0" t="n">
        <v>0.269337</v>
      </c>
      <c r="G4232" s="0" t="n">
        <f aca="false">12*Inputs!$B$6*(MIN(1,$H$50*$C4232)*(ic*Inputs!$C$6+pS+fee_fx*Inputs!$D$6-cost_acc-cost_wd*Inputs!$E$6*$E4232-cost_fx*Inputs!$D$6-$F4232)+(1-MIN(1,$H$50*$C4232))*(1-MIN(1,Inputs!$G$6*$D4232)*churn_nonbuyers)*(ic*Inputs!$C$6+fee_wd*Inputs!$E$6*(1-$B4232)+fee_fx*Inputs!$D$6-cost_acc-cost_wd*Inputs!$E$6*(1-$B4232)-cost_fx*Inputs!$D$6))</f>
        <v>171027.769932023</v>
      </c>
      <c r="H4232" s="0" t="n">
        <f aca="false">12*Inputs!$B$7*(MIN(1,$H$51*$C4232)*(ic*Inputs!$C$7+pE+fee_fx*Inputs!$D$7-cost_acc-cost_wd*Inputs!$E$7*$E4232-cost_fx*Inputs!$D$7-$F4232)+(1-MIN(1,$H$51*$C4232))*(1-MIN(1,Inputs!$G$7*$D4232)*churn_nonbuyers)*(ic*Inputs!$C$7+fee_wd*Inputs!$E$7*(1-$B4232)+fee_fx*Inputs!$D$7-cost_acc-cost_wd*Inputs!$E$7*(1-$B4232)-cost_fx*Inputs!$D$7))</f>
        <v>363594.716298236</v>
      </c>
      <c r="I4232" s="0" t="n">
        <f aca="false">12*Inputs!$B$8*(MIN(1,$H$52*$C4232)*(ic*Inputs!$C$8+pT-cost_acc-cost_wd*Inputs!$E$8-cost_fx*Inputs!$D$8-cost_ins)+(1-MIN(1,$H$52*$C4232))*(1-MIN(1,Inputs!$G$8*$D4232)*churn_nonbuyers)*(ic*Inputs!$C$8+fee_wd*Inputs!$E$8*(1-$B4232)+fee_fx*Inputs!$D$8-cost_acc-cost_wd*Inputs!$E$8*(1-$B4232)-cost_fx*Inputs!$D$8))</f>
        <v>154727.629056</v>
      </c>
      <c r="J4232" s="0" t="n">
        <f aca="false">G4232+H4232+I4232-fixed</f>
        <v>-10649.8847137415</v>
      </c>
      <c r="K4232" s="0" t="n">
        <f aca="false">12*Inputs!$B$6*(1-MIN(1,Inputs!$G$6*$D4232)*churn_nonbuyers)*(ic*Inputs!$C$6+fee_wd*Inputs!$E$6*(1-$B4232)+fee_fx*Inputs!$D$6-cost_acc-cost_wd*Inputs!$E$6*(1-$B4232)-cost_fx*Inputs!$D$6)</f>
        <v>114848.326569276</v>
      </c>
      <c r="L4232" s="0" t="n">
        <f aca="false">12*Inputs!$B$7*(1-MIN(1,Inputs!$G$7*$D4232)*churn_nonbuyers)*(ic*Inputs!$C$7+fee_wd*Inputs!$E$7*(1-$B4232)+fee_fx*Inputs!$D$7-cost_acc-cost_wd*Inputs!$E$7*(1-$B4232)-cost_fx*Inputs!$D$7)</f>
        <v>309955.284869566</v>
      </c>
      <c r="M4232" s="0" t="n">
        <f aca="false">12*Inputs!$B$8*(1-MIN(1,Inputs!$G$8*$D4232)*churn_nonbuyers)*(ic*Inputs!$C$8+fee_wd*Inputs!$E$8*(1-$B4232)+fee_fx*Inputs!$D$8-cost_acc-cost_wd*Inputs!$E$8*(1-$B4232)-cost_fx*Inputs!$D$8)</f>
        <v>0</v>
      </c>
      <c r="N4232" s="0" t="n">
        <f aca="false">K4232+L4232+I4232-fixed</f>
        <v>-120468.759505158</v>
      </c>
      <c r="O4232" s="0" t="n">
        <f aca="false">K4232+L4232+M4232-fixed</f>
        <v>-275196.388561158</v>
      </c>
      <c r="P4232" s="0" t="n">
        <f aca="false">12*Inputs!$B$6*(1-MIN(1,Inputs!$F$6*$D4232))*(ic*Inputs!$C$6+flat_fee-cost_acc-cost_wd*Inputs!$E$6*$E4232-cost_fx*Inputs!$D$6)+12*Inputs!$B$7*(1-MIN(1,Inputs!$F$7*$D4232))*(ic*Inputs!$C$7+flat_fee-cost_acc-cost_wd*Inputs!$E$7*$E4232-cost_fx*Inputs!$D$7)+12*Inputs!$B$8*(1-MIN(1,Inputs!$F$8*$D4232))*(ic*Inputs!$C$8+flat_fee-cost_acc-cost_wd*Inputs!$E$8*$E4232-cost_fx*Inputs!$D$8)-fixed</f>
        <v>-452619.028888475</v>
      </c>
    </row>
    <row r="4233" customFormat="false" ht="15" hidden="false" customHeight="false" outlineLevel="0" collapsed="false">
      <c r="A4233" s="0" t="n">
        <v>4168</v>
      </c>
      <c r="B4233" s="0" t="n">
        <v>0.211297</v>
      </c>
      <c r="C4233" s="0" t="n">
        <v>0.845324</v>
      </c>
      <c r="D4233" s="0" t="n">
        <v>1.208613</v>
      </c>
      <c r="E4233" s="0" t="n">
        <v>1.152282</v>
      </c>
      <c r="F4233" s="0" t="n">
        <v>0.1519</v>
      </c>
      <c r="G4233" s="0" t="n">
        <f aca="false">12*Inputs!$B$6*(MIN(1,$H$50*$C4233)*(ic*Inputs!$C$6+pS+fee_fx*Inputs!$D$6-cost_acc-cost_wd*Inputs!$E$6*$E4233-cost_fx*Inputs!$D$6-$F4233)+(1-MIN(1,$H$50*$C4233))*(1-MIN(1,Inputs!$G$6*$D4233)*churn_nonbuyers)*(ic*Inputs!$C$6+fee_wd*Inputs!$E$6*(1-$B4233)+fee_fx*Inputs!$D$6-cost_acc-cost_wd*Inputs!$E$6*(1-$B4233)-cost_fx*Inputs!$D$6))</f>
        <v>206157.860961777</v>
      </c>
      <c r="H4233" s="0" t="n">
        <f aca="false">12*Inputs!$B$7*(MIN(1,$H$51*$C4233)*(ic*Inputs!$C$7+pE+fee_fx*Inputs!$D$7-cost_acc-cost_wd*Inputs!$E$7*$E4233-cost_fx*Inputs!$D$7-$F4233)+(1-MIN(1,$H$51*$C4233))*(1-MIN(1,Inputs!$G$7*$D4233)*churn_nonbuyers)*(ic*Inputs!$C$7+fee_wd*Inputs!$E$7*(1-$B4233)+fee_fx*Inputs!$D$7-cost_acc-cost_wd*Inputs!$E$7*(1-$B4233)-cost_fx*Inputs!$D$7))</f>
        <v>400093.699756806</v>
      </c>
      <c r="I4233" s="0" t="n">
        <f aca="false">12*Inputs!$B$8*(MIN(1,$H$52*$C4233)*(ic*Inputs!$C$8+pT-cost_acc-cost_wd*Inputs!$E$8-cost_fx*Inputs!$D$8-cost_ins)+(1-MIN(1,$H$52*$C4233))*(1-MIN(1,Inputs!$G$8*$D4233)*churn_nonbuyers)*(ic*Inputs!$C$8+fee_wd*Inputs!$E$8*(1-$B4233)+fee_fx*Inputs!$D$8-cost_acc-cost_wd*Inputs!$E$8*(1-$B4233)-cost_fx*Inputs!$D$8))</f>
        <v>141729.03769659</v>
      </c>
      <c r="J4233" s="0" t="n">
        <f aca="false">G4233+H4233+I4233-fixed</f>
        <v>47980.5984151735</v>
      </c>
      <c r="K4233" s="0" t="n">
        <f aca="false">12*Inputs!$B$6*(1-MIN(1,Inputs!$G$6*$D4233)*churn_nonbuyers)*(ic*Inputs!$C$6+fee_wd*Inputs!$E$6*(1-$B4233)+fee_fx*Inputs!$D$6-cost_acc-cost_wd*Inputs!$E$6*(1-$B4233)-cost_fx*Inputs!$D$6)</f>
        <v>160829.122327639</v>
      </c>
      <c r="L4233" s="0" t="n">
        <f aca="false">12*Inputs!$B$7*(1-MIN(1,Inputs!$G$7*$D4233)*churn_nonbuyers)*(ic*Inputs!$C$7+fee_wd*Inputs!$E$7*(1-$B4233)+fee_fx*Inputs!$D$7-cost_acc-cost_wd*Inputs!$E$7*(1-$B4233)-cost_fx*Inputs!$D$7)</f>
        <v>359257.074772584</v>
      </c>
      <c r="M4233" s="0" t="n">
        <f aca="false">12*Inputs!$B$8*(1-MIN(1,Inputs!$G$8*$D4233)*churn_nonbuyers)*(ic*Inputs!$C$8+fee_wd*Inputs!$E$8*(1-$B4233)+fee_fx*Inputs!$D$8-cost_acc-cost_wd*Inputs!$E$8*(1-$B4233)-cost_fx*Inputs!$D$8)</f>
        <v>48694.4894756496</v>
      </c>
      <c r="N4233" s="0" t="n">
        <f aca="false">K4233+L4233+I4233-fixed</f>
        <v>-38184.7652031875</v>
      </c>
      <c r="O4233" s="0" t="n">
        <f aca="false">K4233+L4233+M4233-fixed</f>
        <v>-131219.313424128</v>
      </c>
      <c r="P4233" s="0" t="n">
        <f aca="false">12*Inputs!$B$6*(1-MIN(1,Inputs!$F$6*$D4233))*(ic*Inputs!$C$6+flat_fee-cost_acc-cost_wd*Inputs!$E$6*$E4233-cost_fx*Inputs!$D$6)+12*Inputs!$B$7*(1-MIN(1,Inputs!$F$7*$D4233))*(ic*Inputs!$C$7+flat_fee-cost_acc-cost_wd*Inputs!$E$7*$E4233-cost_fx*Inputs!$D$7)+12*Inputs!$B$8*(1-MIN(1,Inputs!$F$8*$D4233))*(ic*Inputs!$C$8+flat_fee-cost_acc-cost_wd*Inputs!$E$8*$E4233-cost_fx*Inputs!$D$8)-fixed</f>
        <v>-105332.21469616</v>
      </c>
    </row>
    <row r="4234" customFormat="false" ht="15" hidden="false" customHeight="false" outlineLevel="0" collapsed="false">
      <c r="A4234" s="0" t="n">
        <v>4169</v>
      </c>
      <c r="B4234" s="0" t="n">
        <v>0.220783</v>
      </c>
      <c r="C4234" s="0" t="n">
        <v>1.057898</v>
      </c>
      <c r="D4234" s="0" t="n">
        <v>0.967877</v>
      </c>
      <c r="E4234" s="0" t="n">
        <v>1.206438</v>
      </c>
      <c r="F4234" s="0" t="n">
        <v>0.095537</v>
      </c>
      <c r="G4234" s="0" t="n">
        <f aca="false">12*Inputs!$B$6*(MIN(1,$H$50*$C4234)*(ic*Inputs!$C$6+pS+fee_fx*Inputs!$D$6-cost_acc-cost_wd*Inputs!$E$6*$E4234-cost_fx*Inputs!$D$6-$F4234)+(1-MIN(1,$H$50*$C4234))*(1-MIN(1,Inputs!$G$6*$D4234)*churn_nonbuyers)*(ic*Inputs!$C$6+fee_wd*Inputs!$E$6*(1-$B4234)+fee_fx*Inputs!$D$6-cost_acc-cost_wd*Inputs!$E$6*(1-$B4234)-cost_fx*Inputs!$D$6))</f>
        <v>218306.628996172</v>
      </c>
      <c r="H4234" s="0" t="n">
        <f aca="false">12*Inputs!$B$7*(MIN(1,$H$51*$C4234)*(ic*Inputs!$C$7+pE+fee_fx*Inputs!$D$7-cost_acc-cost_wd*Inputs!$E$7*$E4234-cost_fx*Inputs!$D$7-$F4234)+(1-MIN(1,$H$51*$C4234))*(1-MIN(1,Inputs!$G$7*$D4234)*churn_nonbuyers)*(ic*Inputs!$C$7+fee_wd*Inputs!$E$7*(1-$B4234)+fee_fx*Inputs!$D$7-cost_acc-cost_wd*Inputs!$E$7*(1-$B4234)-cost_fx*Inputs!$D$7))</f>
        <v>407985.289205944</v>
      </c>
      <c r="I4234" s="0" t="n">
        <f aca="false">12*Inputs!$B$8*(MIN(1,$H$52*$C4234)*(ic*Inputs!$C$8+pT-cost_acc-cost_wd*Inputs!$E$8-cost_fx*Inputs!$D$8-cost_ins)+(1-MIN(1,$H$52*$C4234))*(1-MIN(1,Inputs!$G$8*$D4234)*churn_nonbuyers)*(ic*Inputs!$C$8+fee_wd*Inputs!$E$8*(1-$B4234)+fee_fx*Inputs!$D$8-cost_acc-cost_wd*Inputs!$E$8*(1-$B4234)-cost_fx*Inputs!$D$8))</f>
        <v>178914.706960875</v>
      </c>
      <c r="J4234" s="0" t="n">
        <f aca="false">G4234+H4234+I4234-fixed</f>
        <v>105206.625162991</v>
      </c>
      <c r="K4234" s="0" t="n">
        <f aca="false">12*Inputs!$B$6*(1-MIN(1,Inputs!$G$6*$D4234)*churn_nonbuyers)*(ic*Inputs!$C$6+fee_wd*Inputs!$E$6*(1-$B4234)+fee_fx*Inputs!$D$6-cost_acc-cost_wd*Inputs!$E$6*(1-$B4234)-cost_fx*Inputs!$D$6)</f>
        <v>161589.621511375</v>
      </c>
      <c r="L4234" s="0" t="n">
        <f aca="false">12*Inputs!$B$7*(1-MIN(1,Inputs!$G$7*$D4234)*churn_nonbuyers)*(ic*Inputs!$C$7+fee_wd*Inputs!$E$7*(1-$B4234)+fee_fx*Inputs!$D$7-cost_acc-cost_wd*Inputs!$E$7*(1-$B4234)-cost_fx*Inputs!$D$7)</f>
        <v>360622.952010825</v>
      </c>
      <c r="M4234" s="0" t="n">
        <f aca="false">12*Inputs!$B$8*(1-MIN(1,Inputs!$G$8*$D4234)*churn_nonbuyers)*(ic*Inputs!$C$8+fee_wd*Inputs!$E$8*(1-$B4234)+fee_fx*Inputs!$D$8-cost_acc-cost_wd*Inputs!$E$8*(1-$B4234)-cost_fx*Inputs!$D$8)</f>
        <v>101841.889506418</v>
      </c>
      <c r="N4234" s="0" t="n">
        <f aca="false">K4234+L4234+I4234-fixed</f>
        <v>1127.28048307588</v>
      </c>
      <c r="O4234" s="0" t="n">
        <f aca="false">K4234+L4234+M4234-fixed</f>
        <v>-75945.5369713819</v>
      </c>
      <c r="P4234" s="0" t="n">
        <f aca="false">12*Inputs!$B$6*(1-MIN(1,Inputs!$F$6*$D4234))*(ic*Inputs!$C$6+flat_fee-cost_acc-cost_wd*Inputs!$E$6*$E4234-cost_fx*Inputs!$D$6)+12*Inputs!$B$7*(1-MIN(1,Inputs!$F$7*$D4234))*(ic*Inputs!$C$7+flat_fee-cost_acc-cost_wd*Inputs!$E$7*$E4234-cost_fx*Inputs!$D$7)+12*Inputs!$B$8*(1-MIN(1,Inputs!$F$8*$D4234))*(ic*Inputs!$C$8+flat_fee-cost_acc-cost_wd*Inputs!$E$8*$E4234-cost_fx*Inputs!$D$8)-fixed</f>
        <v>-2185.69474575983</v>
      </c>
    </row>
    <row r="4235" customFormat="false" ht="15" hidden="false" customHeight="false" outlineLevel="0" collapsed="false">
      <c r="A4235" s="0" t="n">
        <v>4170</v>
      </c>
      <c r="B4235" s="0" t="n">
        <v>0.415985</v>
      </c>
      <c r="C4235" s="0" t="n">
        <v>0.932549</v>
      </c>
      <c r="D4235" s="0" t="n">
        <v>1.177655</v>
      </c>
      <c r="E4235" s="0" t="n">
        <v>1.260169</v>
      </c>
      <c r="F4235" s="0" t="n">
        <v>0.336618</v>
      </c>
      <c r="G4235" s="0" t="n">
        <f aca="false">12*Inputs!$B$6*(MIN(1,$H$50*$C4235)*(ic*Inputs!$C$6+pS+fee_fx*Inputs!$D$6-cost_acc-cost_wd*Inputs!$E$6*$E4235-cost_fx*Inputs!$D$6-$F4235)+(1-MIN(1,$H$50*$C4235))*(1-MIN(1,Inputs!$G$6*$D4235)*churn_nonbuyers)*(ic*Inputs!$C$6+fee_wd*Inputs!$E$6*(1-$B4235)+fee_fx*Inputs!$D$6-cost_acc-cost_wd*Inputs!$E$6*(1-$B4235)-cost_fx*Inputs!$D$6))</f>
        <v>179123.398348318</v>
      </c>
      <c r="H4235" s="0" t="n">
        <f aca="false">12*Inputs!$B$7*(MIN(1,$H$51*$C4235)*(ic*Inputs!$C$7+pE+fee_fx*Inputs!$D$7-cost_acc-cost_wd*Inputs!$E$7*$E4235-cost_fx*Inputs!$D$7-$F4235)+(1-MIN(1,$H$51*$C4235))*(1-MIN(1,Inputs!$G$7*$D4235)*churn_nonbuyers)*(ic*Inputs!$C$7+fee_wd*Inputs!$E$7*(1-$B4235)+fee_fx*Inputs!$D$7-cost_acc-cost_wd*Inputs!$E$7*(1-$B4235)-cost_fx*Inputs!$D$7))</f>
        <v>365184.75834138</v>
      </c>
      <c r="I4235" s="0" t="n">
        <f aca="false">12*Inputs!$B$8*(MIN(1,$H$52*$C4235)*(ic*Inputs!$C$8+pT-cost_acc-cost_wd*Inputs!$E$8-cost_fx*Inputs!$D$8-cost_ins)+(1-MIN(1,$H$52*$C4235))*(1-MIN(1,Inputs!$G$8*$D4235)*churn_nonbuyers)*(ic*Inputs!$C$8+fee_wd*Inputs!$E$8*(1-$B4235)+fee_fx*Inputs!$D$8-cost_acc-cost_wd*Inputs!$E$8*(1-$B4235)-cost_fx*Inputs!$D$8))</f>
        <v>153109.291525357</v>
      </c>
      <c r="J4235" s="0" t="n">
        <f aca="false">G4235+H4235+I4235-fixed</f>
        <v>-2582.55178494495</v>
      </c>
      <c r="K4235" s="0" t="n">
        <f aca="false">12*Inputs!$B$6*(1-MIN(1,Inputs!$G$6*$D4235)*churn_nonbuyers)*(ic*Inputs!$C$6+fee_wd*Inputs!$E$6*(1-$B4235)+fee_fx*Inputs!$D$6-cost_acc-cost_wd*Inputs!$E$6*(1-$B4235)-cost_fx*Inputs!$D$6)</f>
        <v>133354.58266926</v>
      </c>
      <c r="L4235" s="0" t="n">
        <f aca="false">12*Inputs!$B$7*(1-MIN(1,Inputs!$G$7*$D4235)*churn_nonbuyers)*(ic*Inputs!$C$7+fee_wd*Inputs!$E$7*(1-$B4235)+fee_fx*Inputs!$D$7-cost_acc-cost_wd*Inputs!$E$7*(1-$B4235)-cost_fx*Inputs!$D$7)</f>
        <v>331169.556161556</v>
      </c>
      <c r="M4235" s="0" t="n">
        <f aca="false">12*Inputs!$B$8*(1-MIN(1,Inputs!$G$8*$D4235)*churn_nonbuyers)*(ic*Inputs!$C$8+fee_wd*Inputs!$E$8*(1-$B4235)+fee_fx*Inputs!$D$8-cost_acc-cost_wd*Inputs!$E$8*(1-$B4235)-cost_fx*Inputs!$D$8)</f>
        <v>53822.30258988</v>
      </c>
      <c r="N4235" s="0" t="n">
        <f aca="false">K4235+L4235+I4235-fixed</f>
        <v>-82366.569643827</v>
      </c>
      <c r="O4235" s="0" t="n">
        <f aca="false">K4235+L4235+M4235-fixed</f>
        <v>-181653.558579304</v>
      </c>
      <c r="P4235" s="0" t="n">
        <f aca="false">12*Inputs!$B$6*(1-MIN(1,Inputs!$F$6*$D4235))*(ic*Inputs!$C$6+flat_fee-cost_acc-cost_wd*Inputs!$E$6*$E4235-cost_fx*Inputs!$D$6)+12*Inputs!$B$7*(1-MIN(1,Inputs!$F$7*$D4235))*(ic*Inputs!$C$7+flat_fee-cost_acc-cost_wd*Inputs!$E$7*$E4235-cost_fx*Inputs!$D$7)+12*Inputs!$B$8*(1-MIN(1,Inputs!$F$8*$D4235))*(ic*Inputs!$C$8+flat_fee-cost_acc-cost_wd*Inputs!$E$8*$E4235-cost_fx*Inputs!$D$8)-fixed</f>
        <v>-131012.7591532</v>
      </c>
    </row>
    <row r="4236" customFormat="false" ht="15" hidden="false" customHeight="false" outlineLevel="0" collapsed="false">
      <c r="A4236" s="0" t="n">
        <v>4171</v>
      </c>
      <c r="B4236" s="0" t="n">
        <v>0.379597</v>
      </c>
      <c r="C4236" s="0" t="n">
        <v>0.846532</v>
      </c>
      <c r="D4236" s="0" t="n">
        <v>1.02558</v>
      </c>
      <c r="E4236" s="0" t="n">
        <v>1.333532</v>
      </c>
      <c r="F4236" s="0" t="n">
        <v>0.31199</v>
      </c>
      <c r="G4236" s="0" t="n">
        <f aca="false">12*Inputs!$B$6*(MIN(1,$H$50*$C4236)*(ic*Inputs!$C$6+pS+fee_fx*Inputs!$D$6-cost_acc-cost_wd*Inputs!$E$6*$E4236-cost_fx*Inputs!$D$6-$F4236)+(1-MIN(1,$H$50*$C4236))*(1-MIN(1,Inputs!$G$6*$D4236)*churn_nonbuyers)*(ic*Inputs!$C$6+fee_wd*Inputs!$E$6*(1-$B4236)+fee_fx*Inputs!$D$6-cost_acc-cost_wd*Inputs!$E$6*(1-$B4236)-cost_fx*Inputs!$D$6))</f>
        <v>179590.201746092</v>
      </c>
      <c r="H4236" s="0" t="n">
        <f aca="false">12*Inputs!$B$7*(MIN(1,$H$51*$C4236)*(ic*Inputs!$C$7+pE+fee_fx*Inputs!$D$7-cost_acc-cost_wd*Inputs!$E$7*$E4236-cost_fx*Inputs!$D$7-$F4236)+(1-MIN(1,$H$51*$C4236))*(1-MIN(1,Inputs!$G$7*$D4236)*churn_nonbuyers)*(ic*Inputs!$C$7+fee_wd*Inputs!$E$7*(1-$B4236)+fee_fx*Inputs!$D$7-cost_acc-cost_wd*Inputs!$E$7*(1-$B4236)-cost_fx*Inputs!$D$7))</f>
        <v>360488.54589939</v>
      </c>
      <c r="I4236" s="0" t="n">
        <f aca="false">12*Inputs!$B$8*(MIN(1,$H$52*$C4236)*(ic*Inputs!$C$8+pT-cost_acc-cost_wd*Inputs!$E$8-cost_fx*Inputs!$D$8-cost_ins)+(1-MIN(1,$H$52*$C4236))*(1-MIN(1,Inputs!$G$8*$D4236)*churn_nonbuyers)*(ic*Inputs!$C$8+fee_wd*Inputs!$E$8*(1-$B4236)+fee_fx*Inputs!$D$8-cost_acc-cost_wd*Inputs!$E$8*(1-$B4236)-cost_fx*Inputs!$D$8))</f>
        <v>157442.448600156</v>
      </c>
      <c r="J4236" s="0" t="n">
        <f aca="false">G4236+H4236+I4236-fixed</f>
        <v>-2478.80375436251</v>
      </c>
      <c r="K4236" s="0" t="n">
        <f aca="false">12*Inputs!$B$6*(1-MIN(1,Inputs!$G$6*$D4236)*churn_nonbuyers)*(ic*Inputs!$C$6+fee_wd*Inputs!$E$6*(1-$B4236)+fee_fx*Inputs!$D$6-cost_acc-cost_wd*Inputs!$E$6*(1-$B4236)-cost_fx*Inputs!$D$6)</f>
        <v>139403.196657072</v>
      </c>
      <c r="L4236" s="0" t="n">
        <f aca="false">12*Inputs!$B$7*(1-MIN(1,Inputs!$G$7*$D4236)*churn_nonbuyers)*(ic*Inputs!$C$7+fee_wd*Inputs!$E$7*(1-$B4236)+fee_fx*Inputs!$D$7-cost_acc-cost_wd*Inputs!$E$7*(1-$B4236)-cost_fx*Inputs!$D$7)</f>
        <v>337814.422954243</v>
      </c>
      <c r="M4236" s="0" t="n">
        <f aca="false">12*Inputs!$B$8*(1-MIN(1,Inputs!$G$8*$D4236)*churn_nonbuyers)*(ic*Inputs!$C$8+fee_wd*Inputs!$E$8*(1-$B4236)+fee_fx*Inputs!$D$8-cost_acc-cost_wd*Inputs!$E$8*(1-$B4236)-cost_fx*Inputs!$D$8)</f>
        <v>86935.543866336</v>
      </c>
      <c r="N4236" s="0" t="n">
        <f aca="false">K4236+L4236+I4236-fixed</f>
        <v>-65339.9317885287</v>
      </c>
      <c r="O4236" s="0" t="n">
        <f aca="false">K4236+L4236+M4236-fixed</f>
        <v>-135846.836522349</v>
      </c>
      <c r="P4236" s="0" t="n">
        <f aca="false">12*Inputs!$B$6*(1-MIN(1,Inputs!$F$6*$D4236))*(ic*Inputs!$C$6+flat_fee-cost_acc-cost_wd*Inputs!$E$6*$E4236-cost_fx*Inputs!$D$6)+12*Inputs!$B$7*(1-MIN(1,Inputs!$F$7*$D4236))*(ic*Inputs!$C$7+flat_fee-cost_acc-cost_wd*Inputs!$E$7*$E4236-cost_fx*Inputs!$D$7)+12*Inputs!$B$8*(1-MIN(1,Inputs!$F$8*$D4236))*(ic*Inputs!$C$8+flat_fee-cost_acc-cost_wd*Inputs!$E$8*$E4236-cost_fx*Inputs!$D$8)-fixed</f>
        <v>-85991.4825855999</v>
      </c>
    </row>
    <row r="4237" customFormat="false" ht="15" hidden="false" customHeight="false" outlineLevel="0" collapsed="false">
      <c r="A4237" s="0" t="n">
        <v>4172</v>
      </c>
      <c r="B4237" s="0" t="n">
        <v>0.343461</v>
      </c>
      <c r="C4237" s="0" t="n">
        <v>1.067872</v>
      </c>
      <c r="D4237" s="0" t="n">
        <v>0.886912</v>
      </c>
      <c r="E4237" s="0" t="n">
        <v>1.193352</v>
      </c>
      <c r="F4237" s="0" t="n">
        <v>0.332466</v>
      </c>
      <c r="G4237" s="0" t="n">
        <f aca="false">12*Inputs!$B$6*(MIN(1,$H$50*$C4237)*(ic*Inputs!$C$6+pS+fee_fx*Inputs!$D$6-cost_acc-cost_wd*Inputs!$E$6*$E4237-cost_fx*Inputs!$D$6-$F4237)+(1-MIN(1,$H$50*$C4237))*(1-MIN(1,Inputs!$G$6*$D4237)*churn_nonbuyers)*(ic*Inputs!$C$6+fee_wd*Inputs!$E$6*(1-$B4237)+fee_fx*Inputs!$D$6-cost_acc-cost_wd*Inputs!$E$6*(1-$B4237)-cost_fx*Inputs!$D$6))</f>
        <v>198522.684988791</v>
      </c>
      <c r="H4237" s="0" t="n">
        <f aca="false">12*Inputs!$B$7*(MIN(1,$H$51*$C4237)*(ic*Inputs!$C$7+pE+fee_fx*Inputs!$D$7-cost_acc-cost_wd*Inputs!$E$7*$E4237-cost_fx*Inputs!$D$7-$F4237)+(1-MIN(1,$H$51*$C4237))*(1-MIN(1,Inputs!$G$7*$D4237)*churn_nonbuyers)*(ic*Inputs!$C$7+fee_wd*Inputs!$E$7*(1-$B4237)+fee_fx*Inputs!$D$7-cost_acc-cost_wd*Inputs!$E$7*(1-$B4237)-cost_fx*Inputs!$D$7))</f>
        <v>386134.553278946</v>
      </c>
      <c r="I4237" s="0" t="n">
        <f aca="false">12*Inputs!$B$8*(MIN(1,$H$52*$C4237)*(ic*Inputs!$C$8+pT-cost_acc-cost_wd*Inputs!$E$8-cost_fx*Inputs!$D$8-cost_ins)+(1-MIN(1,$H$52*$C4237))*(1-MIN(1,Inputs!$G$8*$D4237)*churn_nonbuyers)*(ic*Inputs!$C$8+fee_wd*Inputs!$E$8*(1-$B4237)+fee_fx*Inputs!$D$8-cost_acc-cost_wd*Inputs!$E$8*(1-$B4237)-cost_fx*Inputs!$D$8))</f>
        <v>183596.747981982</v>
      </c>
      <c r="J4237" s="0" t="n">
        <f aca="false">G4237+H4237+I4237-fixed</f>
        <v>68253.9862497191</v>
      </c>
      <c r="K4237" s="0" t="n">
        <f aca="false">12*Inputs!$B$6*(1-MIN(1,Inputs!$G$6*$D4237)*churn_nonbuyers)*(ic*Inputs!$C$6+fee_wd*Inputs!$E$6*(1-$B4237)+fee_fx*Inputs!$D$6-cost_acc-cost_wd*Inputs!$E$6*(1-$B4237)-cost_fx*Inputs!$D$6)</f>
        <v>145394.80475351</v>
      </c>
      <c r="L4237" s="0" t="n">
        <f aca="false">12*Inputs!$B$7*(1-MIN(1,Inputs!$G$7*$D4237)*churn_nonbuyers)*(ic*Inputs!$C$7+fee_wd*Inputs!$E$7*(1-$B4237)+fee_fx*Inputs!$D$7-cost_acc-cost_wd*Inputs!$E$7*(1-$B4237)-cost_fx*Inputs!$D$7)</f>
        <v>344329.485476106</v>
      </c>
      <c r="M4237" s="0" t="n">
        <f aca="false">12*Inputs!$B$8*(1-MIN(1,Inputs!$G$8*$D4237)*churn_nonbuyers)*(ic*Inputs!$C$8+fee_wd*Inputs!$E$8*(1-$B4237)+fee_fx*Inputs!$D$8-cost_acc-cost_wd*Inputs!$E$8*(1-$B4237)-cost_fx*Inputs!$D$8)</f>
        <v>117507.439569715</v>
      </c>
      <c r="N4237" s="0" t="n">
        <f aca="false">K4237+L4237+I4237-fixed</f>
        <v>-26678.9617884017</v>
      </c>
      <c r="O4237" s="0" t="n">
        <f aca="false">K4237+L4237+M4237-fixed</f>
        <v>-92768.270200668</v>
      </c>
      <c r="P4237" s="0" t="n">
        <f aca="false">12*Inputs!$B$6*(1-MIN(1,Inputs!$F$6*$D4237))*(ic*Inputs!$C$6+flat_fee-cost_acc-cost_wd*Inputs!$E$6*$E4237-cost_fx*Inputs!$D$6)+12*Inputs!$B$7*(1-MIN(1,Inputs!$F$7*$D4237))*(ic*Inputs!$C$7+flat_fee-cost_acc-cost_wd*Inputs!$E$7*$E4237-cost_fx*Inputs!$D$7)+12*Inputs!$B$8*(1-MIN(1,Inputs!$F$8*$D4237))*(ic*Inputs!$C$8+flat_fee-cost_acc-cost_wd*Inputs!$E$8*$E4237-cost_fx*Inputs!$D$8)-fixed</f>
        <v>45469.63582976</v>
      </c>
    </row>
    <row r="4238" customFormat="false" ht="15" hidden="false" customHeight="false" outlineLevel="0" collapsed="false">
      <c r="A4238" s="0" t="n">
        <v>4173</v>
      </c>
      <c r="B4238" s="0" t="n">
        <v>0.164943</v>
      </c>
      <c r="C4238" s="0" t="n">
        <v>0.98247</v>
      </c>
      <c r="D4238" s="0" t="n">
        <v>1.166231</v>
      </c>
      <c r="E4238" s="0" t="n">
        <v>1.154205</v>
      </c>
      <c r="F4238" s="0" t="n">
        <v>0.24414</v>
      </c>
      <c r="G4238" s="0" t="n">
        <f aca="false">12*Inputs!$B$6*(MIN(1,$H$50*$C4238)*(ic*Inputs!$C$6+pS+fee_fx*Inputs!$D$6-cost_acc-cost_wd*Inputs!$E$6*$E4238-cost_fx*Inputs!$D$6-$F4238)+(1-MIN(1,$H$50*$C4238))*(1-MIN(1,Inputs!$G$6*$D4238)*churn_nonbuyers)*(ic*Inputs!$C$6+fee_wd*Inputs!$E$6*(1-$B4238)+fee_fx*Inputs!$D$6-cost_acc-cost_wd*Inputs!$E$6*(1-$B4238)-cost_fx*Inputs!$D$6))</f>
        <v>217506.471963623</v>
      </c>
      <c r="H4238" s="0" t="n">
        <f aca="false">12*Inputs!$B$7*(MIN(1,$H$51*$C4238)*(ic*Inputs!$C$7+pE+fee_fx*Inputs!$D$7-cost_acc-cost_wd*Inputs!$E$7*$E4238-cost_fx*Inputs!$D$7-$F4238)+(1-MIN(1,$H$51*$C4238))*(1-MIN(1,Inputs!$G$7*$D4238)*churn_nonbuyers)*(ic*Inputs!$C$7+fee_wd*Inputs!$E$7*(1-$B4238)+fee_fx*Inputs!$D$7-cost_acc-cost_wd*Inputs!$E$7*(1-$B4238)-cost_fx*Inputs!$D$7))</f>
        <v>405479.265581765</v>
      </c>
      <c r="I4238" s="0" t="n">
        <f aca="false">12*Inputs!$B$8*(MIN(1,$H$52*$C4238)*(ic*Inputs!$C$8+pT-cost_acc-cost_wd*Inputs!$E$8-cost_fx*Inputs!$D$8-cost_ins)+(1-MIN(1,$H$52*$C4238))*(1-MIN(1,Inputs!$G$8*$D4238)*churn_nonbuyers)*(ic*Inputs!$C$8+fee_wd*Inputs!$E$8*(1-$B4238)+fee_fx*Inputs!$D$8-cost_acc-cost_wd*Inputs!$E$8*(1-$B4238)-cost_fx*Inputs!$D$8))</f>
        <v>159880.521289385</v>
      </c>
      <c r="J4238" s="0" t="n">
        <f aca="false">G4238+H4238+I4238-fixed</f>
        <v>82866.2588347727</v>
      </c>
      <c r="K4238" s="0" t="n">
        <f aca="false">12*Inputs!$B$6*(1-MIN(1,Inputs!$G$6*$D4238)*churn_nonbuyers)*(ic*Inputs!$C$6+fee_wd*Inputs!$E$6*(1-$B4238)+fee_fx*Inputs!$D$6-cost_acc-cost_wd*Inputs!$E$6*(1-$B4238)-cost_fx*Inputs!$D$6)</f>
        <v>167477.603326798</v>
      </c>
      <c r="L4238" s="0" t="n">
        <f aca="false">12*Inputs!$B$7*(1-MIN(1,Inputs!$G$7*$D4238)*churn_nonbuyers)*(ic*Inputs!$C$7+fee_wd*Inputs!$E$7*(1-$B4238)+fee_fx*Inputs!$D$7-cost_acc-cost_wd*Inputs!$E$7*(1-$B4238)-cost_fx*Inputs!$D$7)</f>
        <v>366172.480108079</v>
      </c>
      <c r="M4238" s="0" t="n">
        <f aca="false">12*Inputs!$B$8*(1-MIN(1,Inputs!$G$8*$D4238)*churn_nonbuyers)*(ic*Inputs!$C$8+fee_wd*Inputs!$E$8*(1-$B4238)+fee_fx*Inputs!$D$8-cost_acc-cost_wd*Inputs!$E$8*(1-$B4238)-cost_fx*Inputs!$D$8)</f>
        <v>58485.6282183888</v>
      </c>
      <c r="N4238" s="0" t="n">
        <f aca="false">K4238+L4238+I4238-fixed</f>
        <v>-6469.39527573925</v>
      </c>
      <c r="O4238" s="0" t="n">
        <f aca="false">K4238+L4238+M4238-fixed</f>
        <v>-107864.288346735</v>
      </c>
      <c r="P4238" s="0" t="n">
        <f aca="false">12*Inputs!$B$6*(1-MIN(1,Inputs!$F$6*$D4238))*(ic*Inputs!$C$6+flat_fee-cost_acc-cost_wd*Inputs!$E$6*$E4238-cost_fx*Inputs!$D$6)+12*Inputs!$B$7*(1-MIN(1,Inputs!$F$7*$D4238))*(ic*Inputs!$C$7+flat_fee-cost_acc-cost_wd*Inputs!$E$7*$E4238-cost_fx*Inputs!$D$7)+12*Inputs!$B$8*(1-MIN(1,Inputs!$F$8*$D4238))*(ic*Inputs!$C$8+flat_fee-cost_acc-cost_wd*Inputs!$E$8*$E4238-cost_fx*Inputs!$D$8)-fixed</f>
        <v>-83734.7990428</v>
      </c>
    </row>
    <row r="4239" customFormat="false" ht="15" hidden="false" customHeight="false" outlineLevel="0" collapsed="false">
      <c r="A4239" s="0" t="n">
        <v>4174</v>
      </c>
      <c r="B4239" s="0" t="n">
        <v>0.480843</v>
      </c>
      <c r="C4239" s="0" t="n">
        <v>1.092533</v>
      </c>
      <c r="D4239" s="0" t="n">
        <v>1.491353</v>
      </c>
      <c r="E4239" s="0" t="n">
        <v>1.179553</v>
      </c>
      <c r="F4239" s="0" t="n">
        <v>0.100942</v>
      </c>
      <c r="G4239" s="0" t="n">
        <f aca="false">12*Inputs!$B$6*(MIN(1,$H$50*$C4239)*(ic*Inputs!$C$6+pS+fee_fx*Inputs!$D$6-cost_acc-cost_wd*Inputs!$E$6*$E4239-cost_fx*Inputs!$D$6-$F4239)+(1-MIN(1,$H$50*$C4239))*(1-MIN(1,Inputs!$G$6*$D4239)*churn_nonbuyers)*(ic*Inputs!$C$6+fee_wd*Inputs!$E$6*(1-$B4239)+fee_fx*Inputs!$D$6-cost_acc-cost_wd*Inputs!$E$6*(1-$B4239)-cost_fx*Inputs!$D$6))</f>
        <v>185021.025534115</v>
      </c>
      <c r="H4239" s="0" t="n">
        <f aca="false">12*Inputs!$B$7*(MIN(1,$H$51*$C4239)*(ic*Inputs!$C$7+pE+fee_fx*Inputs!$D$7-cost_acc-cost_wd*Inputs!$E$7*$E4239-cost_fx*Inputs!$D$7-$F4239)+(1-MIN(1,$H$51*$C4239))*(1-MIN(1,Inputs!$G$7*$D4239)*churn_nonbuyers)*(ic*Inputs!$C$7+fee_wd*Inputs!$E$7*(1-$B4239)+fee_fx*Inputs!$D$7-cost_acc-cost_wd*Inputs!$E$7*(1-$B4239)-cost_fx*Inputs!$D$7))</f>
        <v>389155.966903332</v>
      </c>
      <c r="I4239" s="0" t="n">
        <f aca="false">12*Inputs!$B$8*(MIN(1,$H$52*$C4239)*(ic*Inputs!$C$8+pT-cost_acc-cost_wd*Inputs!$E$8-cost_fx*Inputs!$D$8-cost_ins)+(1-MIN(1,$H$52*$C4239))*(1-MIN(1,Inputs!$G$8*$D4239)*churn_nonbuyers)*(ic*Inputs!$C$8+fee_wd*Inputs!$E$8*(1-$B4239)+fee_fx*Inputs!$D$8-cost_acc-cost_wd*Inputs!$E$8*(1-$B4239)-cost_fx*Inputs!$D$8))</f>
        <v>157482.076752</v>
      </c>
      <c r="J4239" s="0" t="n">
        <f aca="false">G4239+H4239+I4239-fixed</f>
        <v>31659.0691894471</v>
      </c>
      <c r="K4239" s="0" t="n">
        <f aca="false">12*Inputs!$B$6*(1-MIN(1,Inputs!$G$6*$D4239)*churn_nonbuyers)*(ic*Inputs!$C$6+fee_wd*Inputs!$E$6*(1-$B4239)+fee_fx*Inputs!$D$6-cost_acc-cost_wd*Inputs!$E$6*(1-$B4239)-cost_fx*Inputs!$D$6)</f>
        <v>122488.937644169</v>
      </c>
      <c r="L4239" s="0" t="n">
        <f aca="false">12*Inputs!$B$7*(1-MIN(1,Inputs!$G$7*$D4239)*churn_nonbuyers)*(ic*Inputs!$C$7+fee_wd*Inputs!$E$7*(1-$B4239)+fee_fx*Inputs!$D$7-cost_acc-cost_wd*Inputs!$E$7*(1-$B4239)-cost_fx*Inputs!$D$7)</f>
        <v>319017.102842501</v>
      </c>
      <c r="M4239" s="0" t="n">
        <f aca="false">12*Inputs!$B$8*(1-MIN(1,Inputs!$G$8*$D4239)*churn_nonbuyers)*(ic*Inputs!$C$8+fee_wd*Inputs!$E$8*(1-$B4239)+fee_fx*Inputs!$D$8-cost_acc-cost_wd*Inputs!$E$8*(1-$B4239)-cost_fx*Inputs!$D$8)</f>
        <v>0</v>
      </c>
      <c r="N4239" s="0" t="n">
        <f aca="false">K4239+L4239+I4239-fixed</f>
        <v>-101011.88276133</v>
      </c>
      <c r="O4239" s="0" t="n">
        <f aca="false">K4239+L4239+M4239-fixed</f>
        <v>-258493.95951333</v>
      </c>
      <c r="P4239" s="0" t="n">
        <f aca="false">12*Inputs!$B$6*(1-MIN(1,Inputs!$F$6*$D4239))*(ic*Inputs!$C$6+flat_fee-cost_acc-cost_wd*Inputs!$E$6*$E4239-cost_fx*Inputs!$D$6)+12*Inputs!$B$7*(1-MIN(1,Inputs!$F$7*$D4239))*(ic*Inputs!$C$7+flat_fee-cost_acc-cost_wd*Inputs!$E$7*$E4239-cost_fx*Inputs!$D$7)+12*Inputs!$B$8*(1-MIN(1,Inputs!$F$8*$D4239))*(ic*Inputs!$C$8+flat_fee-cost_acc-cost_wd*Inputs!$E$8*$E4239-cost_fx*Inputs!$D$8)-fixed</f>
        <v>-263008.87333384</v>
      </c>
    </row>
    <row r="4240" customFormat="false" ht="15" hidden="false" customHeight="false" outlineLevel="0" collapsed="false">
      <c r="A4240" s="0" t="n">
        <v>4175</v>
      </c>
      <c r="B4240" s="0" t="n">
        <v>0.200351</v>
      </c>
      <c r="C4240" s="0" t="n">
        <v>0.738859</v>
      </c>
      <c r="D4240" s="0" t="n">
        <v>1.451499</v>
      </c>
      <c r="E4240" s="0" t="n">
        <v>1.075527</v>
      </c>
      <c r="F4240" s="0" t="n">
        <v>0.060291</v>
      </c>
      <c r="G4240" s="0" t="n">
        <f aca="false">12*Inputs!$B$6*(MIN(1,$H$50*$C4240)*(ic*Inputs!$C$6+pS+fee_fx*Inputs!$D$6-cost_acc-cost_wd*Inputs!$E$6*$E4240-cost_fx*Inputs!$D$6-$F4240)+(1-MIN(1,$H$50*$C4240))*(1-MIN(1,Inputs!$G$6*$D4240)*churn_nonbuyers)*(ic*Inputs!$C$6+fee_wd*Inputs!$E$6*(1-$B4240)+fee_fx*Inputs!$D$6-cost_acc-cost_wd*Inputs!$E$6*(1-$B4240)-cost_fx*Inputs!$D$6))</f>
        <v>202734.527537718</v>
      </c>
      <c r="H4240" s="0" t="n">
        <f aca="false">12*Inputs!$B$7*(MIN(1,$H$51*$C4240)*(ic*Inputs!$C$7+pE+fee_fx*Inputs!$D$7-cost_acc-cost_wd*Inputs!$E$7*$E4240-cost_fx*Inputs!$D$7-$F4240)+(1-MIN(1,$H$51*$C4240))*(1-MIN(1,Inputs!$G$7*$D4240)*churn_nonbuyers)*(ic*Inputs!$C$7+fee_wd*Inputs!$E$7*(1-$B4240)+fee_fx*Inputs!$D$7-cost_acc-cost_wd*Inputs!$E$7*(1-$B4240)-cost_fx*Inputs!$D$7))</f>
        <v>404530.896885468</v>
      </c>
      <c r="I4240" s="0" t="n">
        <f aca="false">12*Inputs!$B$8*(MIN(1,$H$52*$C4240)*(ic*Inputs!$C$8+pT-cost_acc-cost_wd*Inputs!$E$8-cost_fx*Inputs!$D$8-cost_ins)+(1-MIN(1,$H$52*$C4240))*(1-MIN(1,Inputs!$G$8*$D4240)*churn_nonbuyers)*(ic*Inputs!$C$8+fee_wd*Inputs!$E$8*(1-$B4240)+fee_fx*Inputs!$D$8-cost_acc-cost_wd*Inputs!$E$8*(1-$B4240)-cost_fx*Inputs!$D$8))</f>
        <v>106502.091696</v>
      </c>
      <c r="J4240" s="0" t="n">
        <f aca="false">G4240+H4240+I4240-fixed</f>
        <v>13767.5161191856</v>
      </c>
      <c r="K4240" s="0" t="n">
        <f aca="false">12*Inputs!$B$6*(1-MIN(1,Inputs!$G$6*$D4240)*churn_nonbuyers)*(ic*Inputs!$C$6+fee_wd*Inputs!$E$6*(1-$B4240)+fee_fx*Inputs!$D$6-cost_acc-cost_wd*Inputs!$E$6*(1-$B4240)-cost_fx*Inputs!$D$6)</f>
        <v>160212.172868273</v>
      </c>
      <c r="L4240" s="0" t="n">
        <f aca="false">12*Inputs!$B$7*(1-MIN(1,Inputs!$G$7*$D4240)*churn_nonbuyers)*(ic*Inputs!$C$7+fee_wd*Inputs!$E$7*(1-$B4240)+fee_fx*Inputs!$D$7-cost_acc-cost_wd*Inputs!$E$7*(1-$B4240)-cost_fx*Inputs!$D$7)</f>
        <v>358048.420168964</v>
      </c>
      <c r="M4240" s="0" t="n">
        <f aca="false">12*Inputs!$B$8*(1-MIN(1,Inputs!$G$8*$D4240)*churn_nonbuyers)*(ic*Inputs!$C$8+fee_wd*Inputs!$E$8*(1-$B4240)+fee_fx*Inputs!$D$8-cost_acc-cost_wd*Inputs!$E$8*(1-$B4240)-cost_fx*Inputs!$D$8)</f>
        <v>0</v>
      </c>
      <c r="N4240" s="0" t="n">
        <f aca="false">K4240+L4240+I4240-fixed</f>
        <v>-75237.3152667634</v>
      </c>
      <c r="O4240" s="0" t="n">
        <f aca="false">K4240+L4240+M4240-fixed</f>
        <v>-181739.406962763</v>
      </c>
      <c r="P4240" s="0" t="n">
        <f aca="false">12*Inputs!$B$6*(1-MIN(1,Inputs!$F$6*$D4240))*(ic*Inputs!$C$6+flat_fee-cost_acc-cost_wd*Inputs!$E$6*$E4240-cost_fx*Inputs!$D$6)+12*Inputs!$B$7*(1-MIN(1,Inputs!$F$7*$D4240))*(ic*Inputs!$C$7+flat_fee-cost_acc-cost_wd*Inputs!$E$7*$E4240-cost_fx*Inputs!$D$7)+12*Inputs!$B$8*(1-MIN(1,Inputs!$F$8*$D4240))*(ic*Inputs!$C$8+flat_fee-cost_acc-cost_wd*Inputs!$E$8*$E4240-cost_fx*Inputs!$D$8)-fixed</f>
        <v>-208584.50447848</v>
      </c>
    </row>
    <row r="4241" customFormat="false" ht="15" hidden="false" customHeight="false" outlineLevel="0" collapsed="false">
      <c r="A4241" s="0" t="n">
        <v>4176</v>
      </c>
      <c r="B4241" s="0" t="n">
        <v>0.040909</v>
      </c>
      <c r="C4241" s="0" t="n">
        <v>0.948019</v>
      </c>
      <c r="D4241" s="0" t="n">
        <v>1.287997</v>
      </c>
      <c r="E4241" s="0" t="n">
        <v>1.148166</v>
      </c>
      <c r="F4241" s="0" t="n">
        <v>0.192993</v>
      </c>
      <c r="G4241" s="0" t="n">
        <f aca="false">12*Inputs!$B$6*(MIN(1,$H$50*$C4241)*(ic*Inputs!$C$6+pS+fee_fx*Inputs!$D$6-cost_acc-cost_wd*Inputs!$E$6*$E4241-cost_fx*Inputs!$D$6-$F4241)+(1-MIN(1,$H$50*$C4241))*(1-MIN(1,Inputs!$G$6*$D4241)*churn_nonbuyers)*(ic*Inputs!$C$6+fee_wd*Inputs!$E$6*(1-$B4241)+fee_fx*Inputs!$D$6-cost_acc-cost_wd*Inputs!$E$6*(1-$B4241)-cost_fx*Inputs!$D$6))</f>
        <v>231443.874440075</v>
      </c>
      <c r="H4241" s="0" t="n">
        <f aca="false">12*Inputs!$B$7*(MIN(1,$H$51*$C4241)*(ic*Inputs!$C$7+pE+fee_fx*Inputs!$D$7-cost_acc-cost_wd*Inputs!$E$7*$E4241-cost_fx*Inputs!$D$7-$F4241)+(1-MIN(1,$H$51*$C4241))*(1-MIN(1,Inputs!$G$7*$D4241)*churn_nonbuyers)*(ic*Inputs!$C$7+fee_wd*Inputs!$E$7*(1-$B4241)+fee_fx*Inputs!$D$7-cost_acc-cost_wd*Inputs!$E$7*(1-$B4241)-cost_fx*Inputs!$D$7))</f>
        <v>417352.385224563</v>
      </c>
      <c r="I4241" s="0" t="n">
        <f aca="false">12*Inputs!$B$8*(MIN(1,$H$52*$C4241)*(ic*Inputs!$C$8+pT-cost_acc-cost_wd*Inputs!$E$8-cost_fx*Inputs!$D$8-cost_ins)+(1-MIN(1,$H$52*$C4241))*(1-MIN(1,Inputs!$G$8*$D4241)*churn_nonbuyers)*(ic*Inputs!$C$8+fee_wd*Inputs!$E$8*(1-$B4241)+fee_fx*Inputs!$D$8-cost_acc-cost_wd*Inputs!$E$8*(1-$B4241)-cost_fx*Inputs!$D$8))</f>
        <v>147390.47011421</v>
      </c>
      <c r="J4241" s="0" t="n">
        <f aca="false">G4241+H4241+I4241-fixed</f>
        <v>96186.7297788484</v>
      </c>
      <c r="K4241" s="0" t="n">
        <f aca="false">12*Inputs!$B$6*(1-MIN(1,Inputs!$G$6*$D4241)*churn_nonbuyers)*(ic*Inputs!$C$6+fee_wd*Inputs!$E$6*(1-$B4241)+fee_fx*Inputs!$D$6-cost_acc-cost_wd*Inputs!$E$6*(1-$B4241)-cost_fx*Inputs!$D$6)</f>
        <v>183105.467058766</v>
      </c>
      <c r="L4241" s="0" t="n">
        <f aca="false">12*Inputs!$B$7*(1-MIN(1,Inputs!$G$7*$D4241)*churn_nonbuyers)*(ic*Inputs!$C$7+fee_wd*Inputs!$E$7*(1-$B4241)+fee_fx*Inputs!$D$7-cost_acc-cost_wd*Inputs!$E$7*(1-$B4241)-cost_fx*Inputs!$D$7)</f>
        <v>381957.11597926</v>
      </c>
      <c r="M4241" s="0" t="n">
        <f aca="false">12*Inputs!$B$8*(1-MIN(1,Inputs!$G$8*$D4241)*churn_nonbuyers)*(ic*Inputs!$C$8+fee_wd*Inputs!$E$8*(1-$B4241)+fee_fx*Inputs!$D$8-cost_acc-cost_wd*Inputs!$E$8*(1-$B4241)-cost_fx*Inputs!$D$8)</f>
        <v>31925.2199275728</v>
      </c>
      <c r="N4241" s="0" t="n">
        <f aca="false">K4241+L4241+I4241-fixed</f>
        <v>12453.0531522357</v>
      </c>
      <c r="O4241" s="0" t="n">
        <f aca="false">K4241+L4241+M4241-fixed</f>
        <v>-103012.197034402</v>
      </c>
      <c r="P4241" s="0" t="n">
        <f aca="false">12*Inputs!$B$6*(1-MIN(1,Inputs!$F$6*$D4241))*(ic*Inputs!$C$6+flat_fee-cost_acc-cost_wd*Inputs!$E$6*$E4241-cost_fx*Inputs!$D$6)+12*Inputs!$B$7*(1-MIN(1,Inputs!$F$7*$D4241))*(ic*Inputs!$C$7+flat_fee-cost_acc-cost_wd*Inputs!$E$7*$E4241-cost_fx*Inputs!$D$7)+12*Inputs!$B$8*(1-MIN(1,Inputs!$F$8*$D4241))*(ic*Inputs!$C$8+flat_fee-cost_acc-cost_wd*Inputs!$E$8*$E4241-cost_fx*Inputs!$D$8)-fixed</f>
        <v>-145704.15697552</v>
      </c>
    </row>
    <row r="4242" customFormat="false" ht="15" hidden="false" customHeight="false" outlineLevel="0" collapsed="false">
      <c r="A4242" s="0" t="n">
        <v>4177</v>
      </c>
      <c r="B4242" s="0" t="n">
        <v>0.545013</v>
      </c>
      <c r="C4242" s="0" t="n">
        <v>0.942027</v>
      </c>
      <c r="D4242" s="0" t="n">
        <v>1.729267</v>
      </c>
      <c r="E4242" s="0" t="n">
        <v>1.062639</v>
      </c>
      <c r="F4242" s="0" t="n">
        <v>0.223309</v>
      </c>
      <c r="G4242" s="0" t="n">
        <f aca="false">12*Inputs!$B$6*(MIN(1,$H$50*$C4242)*(ic*Inputs!$C$6+pS+fee_fx*Inputs!$D$6-cost_acc-cost_wd*Inputs!$E$6*$E4242-cost_fx*Inputs!$D$6-$F4242)+(1-MIN(1,$H$50*$C4242))*(1-MIN(1,Inputs!$G$6*$D4242)*churn_nonbuyers)*(ic*Inputs!$C$6+fee_wd*Inputs!$E$6*(1-$B4242)+fee_fx*Inputs!$D$6-cost_acc-cost_wd*Inputs!$E$6*(1-$B4242)-cost_fx*Inputs!$D$6))</f>
        <v>167027.141712358</v>
      </c>
      <c r="H4242" s="0" t="n">
        <f aca="false">12*Inputs!$B$7*(MIN(1,$H$51*$C4242)*(ic*Inputs!$C$7+pE+fee_fx*Inputs!$D$7-cost_acc-cost_wd*Inputs!$E$7*$E4242-cost_fx*Inputs!$D$7-$F4242)+(1-MIN(1,$H$51*$C4242))*(1-MIN(1,Inputs!$G$7*$D4242)*churn_nonbuyers)*(ic*Inputs!$C$7+fee_wd*Inputs!$E$7*(1-$B4242)+fee_fx*Inputs!$D$7-cost_acc-cost_wd*Inputs!$E$7*(1-$B4242)-cost_fx*Inputs!$D$7))</f>
        <v>378596.421565099</v>
      </c>
      <c r="I4242" s="0" t="n">
        <f aca="false">12*Inputs!$B$8*(MIN(1,$H$52*$C4242)*(ic*Inputs!$C$8+pT-cost_acc-cost_wd*Inputs!$E$8-cost_fx*Inputs!$D$8-cost_ins)+(1-MIN(1,$H$52*$C4242))*(1-MIN(1,Inputs!$G$8*$D4242)*churn_nonbuyers)*(ic*Inputs!$C$8+fee_wd*Inputs!$E$8*(1-$B4242)+fee_fx*Inputs!$D$8-cost_acc-cost_wd*Inputs!$E$8*(1-$B4242)-cost_fx*Inputs!$D$8))</f>
        <v>135787.539888</v>
      </c>
      <c r="J4242" s="0" t="n">
        <f aca="false">G4242+H4242+I4242-fixed</f>
        <v>-18588.8968345427</v>
      </c>
      <c r="K4242" s="0" t="n">
        <f aca="false">12*Inputs!$B$6*(1-MIN(1,Inputs!$G$6*$D4242)*churn_nonbuyers)*(ic*Inputs!$C$6+fee_wd*Inputs!$E$6*(1-$B4242)+fee_fx*Inputs!$D$6-cost_acc-cost_wd*Inputs!$E$6*(1-$B4242)-cost_fx*Inputs!$D$6)</f>
        <v>112472.922207391</v>
      </c>
      <c r="L4242" s="0" t="n">
        <f aca="false">12*Inputs!$B$7*(1-MIN(1,Inputs!$G$7*$D4242)*churn_nonbuyers)*(ic*Inputs!$C$7+fee_wd*Inputs!$E$7*(1-$B4242)+fee_fx*Inputs!$D$7-cost_acc-cost_wd*Inputs!$E$7*(1-$B4242)-cost_fx*Inputs!$D$7)</f>
        <v>307872.397708435</v>
      </c>
      <c r="M4242" s="0" t="n">
        <f aca="false">12*Inputs!$B$8*(1-MIN(1,Inputs!$G$8*$D4242)*churn_nonbuyers)*(ic*Inputs!$C$8+fee_wd*Inputs!$E$8*(1-$B4242)+fee_fx*Inputs!$D$8-cost_acc-cost_wd*Inputs!$E$8*(1-$B4242)-cost_fx*Inputs!$D$8)</f>
        <v>0</v>
      </c>
      <c r="N4242" s="0" t="n">
        <f aca="false">K4242+L4242+I4242-fixed</f>
        <v>-143867.140196174</v>
      </c>
      <c r="O4242" s="0" t="n">
        <f aca="false">K4242+L4242+M4242-fixed</f>
        <v>-279654.680084174</v>
      </c>
      <c r="P4242" s="0" t="n">
        <f aca="false">12*Inputs!$B$6*(1-MIN(1,Inputs!$F$6*$D4242))*(ic*Inputs!$C$6+flat_fee-cost_acc-cost_wd*Inputs!$E$6*$E4242-cost_fx*Inputs!$D$6)+12*Inputs!$B$7*(1-MIN(1,Inputs!$F$7*$D4242))*(ic*Inputs!$C$7+flat_fee-cost_acc-cost_wd*Inputs!$E$7*$E4242-cost_fx*Inputs!$D$7)+12*Inputs!$B$8*(1-MIN(1,Inputs!$F$8*$D4242))*(ic*Inputs!$C$8+flat_fee-cost_acc-cost_wd*Inputs!$E$8*$E4242-cost_fx*Inputs!$D$8)-fixed</f>
        <v>-356878.79542888</v>
      </c>
    </row>
    <row r="4243" customFormat="false" ht="15" hidden="false" customHeight="false" outlineLevel="0" collapsed="false">
      <c r="A4243" s="0" t="n">
        <v>4178</v>
      </c>
      <c r="B4243" s="0" t="n">
        <v>0.473936</v>
      </c>
      <c r="C4243" s="0" t="n">
        <v>1.08202</v>
      </c>
      <c r="D4243" s="0" t="n">
        <v>1.339193</v>
      </c>
      <c r="E4243" s="0" t="n">
        <v>1.471671</v>
      </c>
      <c r="F4243" s="0" t="n">
        <v>0.372664</v>
      </c>
      <c r="G4243" s="0" t="n">
        <f aca="false">12*Inputs!$B$6*(MIN(1,$H$50*$C4243)*(ic*Inputs!$C$6+pS+fee_fx*Inputs!$D$6-cost_acc-cost_wd*Inputs!$E$6*$E4243-cost_fx*Inputs!$D$6-$F4243)+(1-MIN(1,$H$50*$C4243))*(1-MIN(1,Inputs!$G$6*$D4243)*churn_nonbuyers)*(ic*Inputs!$C$6+fee_wd*Inputs!$E$6*(1-$B4243)+fee_fx*Inputs!$D$6-cost_acc-cost_wd*Inputs!$E$6*(1-$B4243)-cost_fx*Inputs!$D$6))</f>
        <v>172130.41720966</v>
      </c>
      <c r="H4243" s="0" t="n">
        <f aca="false">12*Inputs!$B$7*(MIN(1,$H$51*$C4243)*(ic*Inputs!$C$7+pE+fee_fx*Inputs!$D$7-cost_acc-cost_wd*Inputs!$E$7*$E4243-cost_fx*Inputs!$D$7-$F4243)+(1-MIN(1,$H$51*$C4243))*(1-MIN(1,Inputs!$G$7*$D4243)*churn_nonbuyers)*(ic*Inputs!$C$7+fee_wd*Inputs!$E$7*(1-$B4243)+fee_fx*Inputs!$D$7-cost_acc-cost_wd*Inputs!$E$7*(1-$B4243)-cost_fx*Inputs!$D$7))</f>
        <v>336540.148938096</v>
      </c>
      <c r="I4243" s="0" t="n">
        <f aca="false">12*Inputs!$B$8*(MIN(1,$H$52*$C4243)*(ic*Inputs!$C$8+pT-cost_acc-cost_wd*Inputs!$E$8-cost_fx*Inputs!$D$8-cost_ins)+(1-MIN(1,$H$52*$C4243))*(1-MIN(1,Inputs!$G$8*$D4243)*churn_nonbuyers)*(ic*Inputs!$C$8+fee_wd*Inputs!$E$8*(1-$B4243)+fee_fx*Inputs!$D$8-cost_acc-cost_wd*Inputs!$E$8*(1-$B4243)-cost_fx*Inputs!$D$8))</f>
        <v>160575.315195794</v>
      </c>
      <c r="J4243" s="0" t="n">
        <f aca="false">G4243+H4243+I4243-fixed</f>
        <v>-30754.1186564505</v>
      </c>
      <c r="K4243" s="0" t="n">
        <f aca="false">12*Inputs!$B$6*(1-MIN(1,Inputs!$G$6*$D4243)*churn_nonbuyers)*(ic*Inputs!$C$6+fee_wd*Inputs!$E$6*(1-$B4243)+fee_fx*Inputs!$D$6-cost_acc-cost_wd*Inputs!$E$6*(1-$B4243)-cost_fx*Inputs!$D$6)</f>
        <v>124423.931330266</v>
      </c>
      <c r="L4243" s="0" t="n">
        <f aca="false">12*Inputs!$B$7*(1-MIN(1,Inputs!$G$7*$D4243)*churn_nonbuyers)*(ic*Inputs!$C$7+fee_wd*Inputs!$E$7*(1-$B4243)+fee_fx*Inputs!$D$7-cost_acc-cost_wd*Inputs!$E$7*(1-$B4243)-cost_fx*Inputs!$D$7)</f>
        <v>321496.205934159</v>
      </c>
      <c r="M4243" s="0" t="n">
        <f aca="false">12*Inputs!$B$8*(1-MIN(1,Inputs!$G$8*$D4243)*churn_nonbuyers)*(ic*Inputs!$C$8+fee_wd*Inputs!$E$8*(1-$B4243)+fee_fx*Inputs!$D$8-cost_acc-cost_wd*Inputs!$E$8*(1-$B4243)-cost_fx*Inputs!$D$8)</f>
        <v>18997.8989545728</v>
      </c>
      <c r="N4243" s="0" t="n">
        <f aca="false">K4243+L4243+I4243-fixed</f>
        <v>-93504.547539781</v>
      </c>
      <c r="O4243" s="0" t="n">
        <f aca="false">K4243+L4243+M4243-fixed</f>
        <v>-235081.963781002</v>
      </c>
      <c r="P4243" s="0" t="n">
        <f aca="false">12*Inputs!$B$6*(1-MIN(1,Inputs!$F$6*$D4243))*(ic*Inputs!$C$6+flat_fee-cost_acc-cost_wd*Inputs!$E$6*$E4243-cost_fx*Inputs!$D$6)+12*Inputs!$B$7*(1-MIN(1,Inputs!$F$7*$D4243))*(ic*Inputs!$C$7+flat_fee-cost_acc-cost_wd*Inputs!$E$7*$E4243-cost_fx*Inputs!$D$7)+12*Inputs!$B$8*(1-MIN(1,Inputs!$F$8*$D4243))*(ic*Inputs!$C$8+flat_fee-cost_acc-cost_wd*Inputs!$E$8*$E4243-cost_fx*Inputs!$D$8)-fixed</f>
        <v>-286173.30174328</v>
      </c>
    </row>
    <row r="4244" customFormat="false" ht="15" hidden="false" customHeight="false" outlineLevel="0" collapsed="false">
      <c r="A4244" s="0" t="n">
        <v>4179</v>
      </c>
      <c r="B4244" s="0" t="n">
        <v>0.025773</v>
      </c>
      <c r="C4244" s="0" t="n">
        <v>0.809815</v>
      </c>
      <c r="D4244" s="0" t="n">
        <v>1.779705</v>
      </c>
      <c r="E4244" s="0" t="n">
        <v>1.406295</v>
      </c>
      <c r="F4244" s="0" t="n">
        <v>0.061438</v>
      </c>
      <c r="G4244" s="0" t="n">
        <f aca="false">12*Inputs!$B$6*(MIN(1,$H$50*$C4244)*(ic*Inputs!$C$6+pS+fee_fx*Inputs!$D$6-cost_acc-cost_wd*Inputs!$E$6*$E4244-cost_fx*Inputs!$D$6-$F4244)+(1-MIN(1,$H$50*$C4244))*(1-MIN(1,Inputs!$G$6*$D4244)*churn_nonbuyers)*(ic*Inputs!$C$6+fee_wd*Inputs!$E$6*(1-$B4244)+fee_fx*Inputs!$D$6-cost_acc-cost_wd*Inputs!$E$6*(1-$B4244)-cost_fx*Inputs!$D$6))</f>
        <v>219392.501549914</v>
      </c>
      <c r="H4244" s="0" t="n">
        <f aca="false">12*Inputs!$B$7*(MIN(1,$H$51*$C4244)*(ic*Inputs!$C$7+pE+fee_fx*Inputs!$D$7-cost_acc-cost_wd*Inputs!$E$7*$E4244-cost_fx*Inputs!$D$7-$F4244)+(1-MIN(1,$H$51*$C4244))*(1-MIN(1,Inputs!$G$7*$D4244)*churn_nonbuyers)*(ic*Inputs!$C$7+fee_wd*Inputs!$E$7*(1-$B4244)+fee_fx*Inputs!$D$7-cost_acc-cost_wd*Inputs!$E$7*(1-$B4244)-cost_fx*Inputs!$D$7))</f>
        <v>391680.341453531</v>
      </c>
      <c r="I4244" s="0" t="n">
        <f aca="false">12*Inputs!$B$8*(MIN(1,$H$52*$C4244)*(ic*Inputs!$C$8+pT-cost_acc-cost_wd*Inputs!$E$8-cost_fx*Inputs!$D$8-cost_ins)+(1-MIN(1,$H$52*$C4244))*(1-MIN(1,Inputs!$G$8*$D4244)*churn_nonbuyers)*(ic*Inputs!$C$8+fee_wd*Inputs!$E$8*(1-$B4244)+fee_fx*Inputs!$D$8-cost_acc-cost_wd*Inputs!$E$8*(1-$B4244)-cost_fx*Inputs!$D$8))</f>
        <v>116729.97336</v>
      </c>
      <c r="J4244" s="0" t="n">
        <f aca="false">G4244+H4244+I4244-fixed</f>
        <v>27802.8163634457</v>
      </c>
      <c r="K4244" s="0" t="n">
        <f aca="false">12*Inputs!$B$6*(1-MIN(1,Inputs!$G$6*$D4244)*churn_nonbuyers)*(ic*Inputs!$C$6+fee_wd*Inputs!$E$6*(1-$B4244)+fee_fx*Inputs!$D$6-cost_acc-cost_wd*Inputs!$E$6*(1-$B4244)-cost_fx*Inputs!$D$6)</f>
        <v>180279.513626148</v>
      </c>
      <c r="L4244" s="0" t="n">
        <f aca="false">12*Inputs!$B$7*(1-MIN(1,Inputs!$G$7*$D4244)*churn_nonbuyers)*(ic*Inputs!$C$7+fee_wd*Inputs!$E$7*(1-$B4244)+fee_fx*Inputs!$D$7-cost_acc-cost_wd*Inputs!$E$7*(1-$B4244)-cost_fx*Inputs!$D$7)</f>
        <v>378159.527535689</v>
      </c>
      <c r="M4244" s="0" t="n">
        <f aca="false">12*Inputs!$B$8*(1-MIN(1,Inputs!$G$8*$D4244)*churn_nonbuyers)*(ic*Inputs!$C$8+fee_wd*Inputs!$E$8*(1-$B4244)+fee_fx*Inputs!$D$8-cost_acc-cost_wd*Inputs!$E$8*(1-$B4244)-cost_fx*Inputs!$D$8)</f>
        <v>0</v>
      </c>
      <c r="N4244" s="0" t="n">
        <f aca="false">K4244+L4244+I4244-fixed</f>
        <v>-24830.9854781632</v>
      </c>
      <c r="O4244" s="0" t="n">
        <f aca="false">K4244+L4244+M4244-fixed</f>
        <v>-141560.958838163</v>
      </c>
      <c r="P4244" s="0" t="n">
        <f aca="false">12*Inputs!$B$6*(1-MIN(1,Inputs!$F$6*$D4244))*(ic*Inputs!$C$6+flat_fee-cost_acc-cost_wd*Inputs!$E$6*$E4244-cost_fx*Inputs!$D$6)+12*Inputs!$B$7*(1-MIN(1,Inputs!$F$7*$D4244))*(ic*Inputs!$C$7+flat_fee-cost_acc-cost_wd*Inputs!$E$7*$E4244-cost_fx*Inputs!$D$7)+12*Inputs!$B$8*(1-MIN(1,Inputs!$F$8*$D4244))*(ic*Inputs!$C$8+flat_fee-cost_acc-cost_wd*Inputs!$E$8*$E4244-cost_fx*Inputs!$D$8)-fixed</f>
        <v>-468715.262926</v>
      </c>
    </row>
    <row r="4245" customFormat="false" ht="15" hidden="false" customHeight="false" outlineLevel="0" collapsed="false">
      <c r="A4245" s="0" t="n">
        <v>4180</v>
      </c>
      <c r="B4245" s="0" t="n">
        <v>0.055054</v>
      </c>
      <c r="C4245" s="0" t="n">
        <v>0.890351</v>
      </c>
      <c r="D4245" s="0" t="n">
        <v>0.998452</v>
      </c>
      <c r="E4245" s="0" t="n">
        <v>1.033521</v>
      </c>
      <c r="F4245" s="0" t="n">
        <v>0.087801</v>
      </c>
      <c r="G4245" s="0" t="n">
        <f aca="false">12*Inputs!$B$6*(MIN(1,$H$50*$C4245)*(ic*Inputs!$C$6+pS+fee_fx*Inputs!$D$6-cost_acc-cost_wd*Inputs!$E$6*$E4245-cost_fx*Inputs!$D$6-$F4245)+(1-MIN(1,$H$50*$C4245))*(1-MIN(1,Inputs!$G$6*$D4245)*churn_nonbuyers)*(ic*Inputs!$C$6+fee_wd*Inputs!$E$6*(1-$B4245)+fee_fx*Inputs!$D$6-cost_acc-cost_wd*Inputs!$E$6*(1-$B4245)-cost_fx*Inputs!$D$6))</f>
        <v>233847.279791752</v>
      </c>
      <c r="H4245" s="0" t="n">
        <f aca="false">12*Inputs!$B$7*(MIN(1,$H$51*$C4245)*(ic*Inputs!$C$7+pE+fee_fx*Inputs!$D$7-cost_acc-cost_wd*Inputs!$E$7*$E4245-cost_fx*Inputs!$D$7-$F4245)+(1-MIN(1,$H$51*$C4245))*(1-MIN(1,Inputs!$G$7*$D4245)*churn_nonbuyers)*(ic*Inputs!$C$7+fee_wd*Inputs!$E$7*(1-$B4245)+fee_fx*Inputs!$D$7-cost_acc-cost_wd*Inputs!$E$7*(1-$B4245)-cost_fx*Inputs!$D$7))</f>
        <v>433302.823124298</v>
      </c>
      <c r="I4245" s="0" t="n">
        <f aca="false">12*Inputs!$B$8*(MIN(1,$H$52*$C4245)*(ic*Inputs!$C$8+pT-cost_acc-cost_wd*Inputs!$E$8-cost_fx*Inputs!$D$8-cost_ins)+(1-MIN(1,$H$52*$C4245))*(1-MIN(1,Inputs!$G$8*$D4245)*churn_nonbuyers)*(ic*Inputs!$C$8+fee_wd*Inputs!$E$8*(1-$B4245)+fee_fx*Inputs!$D$8-cost_acc-cost_wd*Inputs!$E$8*(1-$B4245)-cost_fx*Inputs!$D$8))</f>
        <v>165064.027502711</v>
      </c>
      <c r="J4245" s="0" t="n">
        <f aca="false">G4245+H4245+I4245-fixed</f>
        <v>132214.130418761</v>
      </c>
      <c r="K4245" s="0" t="n">
        <f aca="false">12*Inputs!$B$6*(1-MIN(1,Inputs!$G$6*$D4245)*churn_nonbuyers)*(ic*Inputs!$C$6+fee_wd*Inputs!$E$6*(1-$B4245)+fee_fx*Inputs!$D$6-cost_acc-cost_wd*Inputs!$E$6*(1-$B4245)-cost_fx*Inputs!$D$6)</f>
        <v>184003.603030138</v>
      </c>
      <c r="L4245" s="0" t="n">
        <f aca="false">12*Inputs!$B$7*(1-MIN(1,Inputs!$G$7*$D4245)*churn_nonbuyers)*(ic*Inputs!$C$7+fee_wd*Inputs!$E$7*(1-$B4245)+fee_fx*Inputs!$D$7-cost_acc-cost_wd*Inputs!$E$7*(1-$B4245)-cost_fx*Inputs!$D$7)</f>
        <v>383432.413722083</v>
      </c>
      <c r="M4245" s="0" t="n">
        <f aca="false">12*Inputs!$B$8*(1-MIN(1,Inputs!$G$8*$D4245)*churn_nonbuyers)*(ic*Inputs!$C$8+fee_wd*Inputs!$E$8*(1-$B4245)+fee_fx*Inputs!$D$8-cost_acc-cost_wd*Inputs!$E$8*(1-$B4245)-cost_fx*Inputs!$D$8)</f>
        <v>97478.0459273088</v>
      </c>
      <c r="N4245" s="0" t="n">
        <f aca="false">K4245+L4245+I4245-fixed</f>
        <v>32500.0442549312</v>
      </c>
      <c r="O4245" s="0" t="n">
        <f aca="false">K4245+L4245+M4245-fixed</f>
        <v>-35085.937320471</v>
      </c>
      <c r="P4245" s="0" t="n">
        <f aca="false">12*Inputs!$B$6*(1-MIN(1,Inputs!$F$6*$D4245))*(ic*Inputs!$C$6+flat_fee-cost_acc-cost_wd*Inputs!$E$6*$E4245-cost_fx*Inputs!$D$6)+12*Inputs!$B$7*(1-MIN(1,Inputs!$F$7*$D4245))*(ic*Inputs!$C$7+flat_fee-cost_acc-cost_wd*Inputs!$E$7*$E4245-cost_fx*Inputs!$D$7)+12*Inputs!$B$8*(1-MIN(1,Inputs!$F$8*$D4245))*(ic*Inputs!$C$8+flat_fee-cost_acc-cost_wd*Inputs!$E$8*$E4245-cost_fx*Inputs!$D$8)-fixed</f>
        <v>56851.4348220801</v>
      </c>
    </row>
    <row r="4246" customFormat="false" ht="15" hidden="false" customHeight="false" outlineLevel="0" collapsed="false">
      <c r="A4246" s="0" t="n">
        <v>4181</v>
      </c>
      <c r="B4246" s="0" t="n">
        <v>0.184211</v>
      </c>
      <c r="C4246" s="0" t="n">
        <v>0.976352</v>
      </c>
      <c r="D4246" s="0" t="n">
        <v>0.782656</v>
      </c>
      <c r="E4246" s="0" t="n">
        <v>1.225155</v>
      </c>
      <c r="F4246" s="0" t="n">
        <v>0.081203</v>
      </c>
      <c r="G4246" s="0" t="n">
        <f aca="false">12*Inputs!$B$6*(MIN(1,$H$50*$C4246)*(ic*Inputs!$C$6+pS+fee_fx*Inputs!$D$6-cost_acc-cost_wd*Inputs!$E$6*$E4246-cost_fx*Inputs!$D$6-$F4246)+(1-MIN(1,$H$50*$C4246))*(1-MIN(1,Inputs!$G$6*$D4246)*churn_nonbuyers)*(ic*Inputs!$C$6+fee_wd*Inputs!$E$6*(1-$B4246)+fee_fx*Inputs!$D$6-cost_acc-cost_wd*Inputs!$E$6*(1-$B4246)-cost_fx*Inputs!$D$6))</f>
        <v>219950.905196122</v>
      </c>
      <c r="H4246" s="0" t="n">
        <f aca="false">12*Inputs!$B$7*(MIN(1,$H$51*$C4246)*(ic*Inputs!$C$7+pE+fee_fx*Inputs!$D$7-cost_acc-cost_wd*Inputs!$E$7*$E4246-cost_fx*Inputs!$D$7-$F4246)+(1-MIN(1,$H$51*$C4246))*(1-MIN(1,Inputs!$G$7*$D4246)*churn_nonbuyers)*(ic*Inputs!$C$7+fee_wd*Inputs!$E$7*(1-$B4246)+fee_fx*Inputs!$D$7-cost_acc-cost_wd*Inputs!$E$7*(1-$B4246)-cost_fx*Inputs!$D$7))</f>
        <v>407427.421505098</v>
      </c>
      <c r="I4246" s="0" t="n">
        <f aca="false">12*Inputs!$B$8*(MIN(1,$H$52*$C4246)*(ic*Inputs!$C$8+pT-cost_acc-cost_wd*Inputs!$E$8-cost_fx*Inputs!$D$8-cost_ins)+(1-MIN(1,$H$52*$C4246))*(1-MIN(1,Inputs!$G$8*$D4246)*churn_nonbuyers)*(ic*Inputs!$C$8+fee_wd*Inputs!$E$8*(1-$B4246)+fee_fx*Inputs!$D$8-cost_acc-cost_wd*Inputs!$E$8*(1-$B4246)-cost_fx*Inputs!$D$8))</f>
        <v>186186.324070185</v>
      </c>
      <c r="J4246" s="0" t="n">
        <f aca="false">G4246+H4246+I4246-fixed</f>
        <v>113564.650771405</v>
      </c>
      <c r="K4246" s="0" t="n">
        <f aca="false">12*Inputs!$B$6*(1-MIN(1,Inputs!$G$6*$D4246)*churn_nonbuyers)*(ic*Inputs!$C$6+fee_wd*Inputs!$E$6*(1-$B4246)+fee_fx*Inputs!$D$6-cost_acc-cost_wd*Inputs!$E$6*(1-$B4246)-cost_fx*Inputs!$D$6)</f>
        <v>168222.495199795</v>
      </c>
      <c r="L4246" s="0" t="n">
        <f aca="false">12*Inputs!$B$7*(1-MIN(1,Inputs!$G$7*$D4246)*churn_nonbuyers)*(ic*Inputs!$C$7+fee_wd*Inputs!$E$7*(1-$B4246)+fee_fx*Inputs!$D$7-cost_acc-cost_wd*Inputs!$E$7*(1-$B4246)-cost_fx*Inputs!$D$7)</f>
        <v>367829.440031877</v>
      </c>
      <c r="M4246" s="0" t="n">
        <f aca="false">12*Inputs!$B$8*(1-MIN(1,Inputs!$G$8*$D4246)*churn_nonbuyers)*(ic*Inputs!$C$8+fee_wd*Inputs!$E$8*(1-$B4246)+fee_fx*Inputs!$D$8-cost_acc-cost_wd*Inputs!$E$8*(1-$B4246)-cost_fx*Inputs!$D$8)</f>
        <v>143580.870292378</v>
      </c>
      <c r="N4246" s="0" t="n">
        <f aca="false">K4246+L4246+I4246-fixed</f>
        <v>22238.2593018576</v>
      </c>
      <c r="O4246" s="0" t="n">
        <f aca="false">K4246+L4246+M4246-fixed</f>
        <v>-20367.1944759501</v>
      </c>
      <c r="P4246" s="0" t="n">
        <f aca="false">12*Inputs!$B$6*(1-MIN(1,Inputs!$F$6*$D4246))*(ic*Inputs!$C$6+flat_fee-cost_acc-cost_wd*Inputs!$E$6*$E4246-cost_fx*Inputs!$D$6)+12*Inputs!$B$7*(1-MIN(1,Inputs!$F$7*$D4246))*(ic*Inputs!$C$7+flat_fee-cost_acc-cost_wd*Inputs!$E$7*$E4246-cost_fx*Inputs!$D$7)+12*Inputs!$B$8*(1-MIN(1,Inputs!$F$8*$D4246))*(ic*Inputs!$C$8+flat_fee-cost_acc-cost_wd*Inputs!$E$8*$E4246-cost_fx*Inputs!$D$8)-fixed</f>
        <v>84026.7460352</v>
      </c>
    </row>
    <row r="4247" customFormat="false" ht="15" hidden="false" customHeight="false" outlineLevel="0" collapsed="false">
      <c r="A4247" s="0" t="n">
        <v>4182</v>
      </c>
      <c r="B4247" s="0" t="n">
        <v>0.227729</v>
      </c>
      <c r="C4247" s="0" t="n">
        <v>0.86187</v>
      </c>
      <c r="D4247" s="0" t="n">
        <v>0.957215</v>
      </c>
      <c r="E4247" s="0" t="n">
        <v>1.155735</v>
      </c>
      <c r="F4247" s="0" t="n">
        <v>0.278292</v>
      </c>
      <c r="G4247" s="0" t="n">
        <f aca="false">12*Inputs!$B$6*(MIN(1,$H$50*$C4247)*(ic*Inputs!$C$6+pS+fee_fx*Inputs!$D$6-cost_acc-cost_wd*Inputs!$E$6*$E4247-cost_fx*Inputs!$D$6-$F4247)+(1-MIN(1,$H$50*$C4247))*(1-MIN(1,Inputs!$G$6*$D4247)*churn_nonbuyers)*(ic*Inputs!$C$6+fee_wd*Inputs!$E$6*(1-$B4247)+fee_fx*Inputs!$D$6-cost_acc-cost_wd*Inputs!$E$6*(1-$B4247)-cost_fx*Inputs!$D$6))</f>
        <v>204372.368130981</v>
      </c>
      <c r="H4247" s="0" t="n">
        <f aca="false">12*Inputs!$B$7*(MIN(1,$H$51*$C4247)*(ic*Inputs!$C$7+pE+fee_fx*Inputs!$D$7-cost_acc-cost_wd*Inputs!$E$7*$E4247-cost_fx*Inputs!$D$7-$F4247)+(1-MIN(1,$H$51*$C4247))*(1-MIN(1,Inputs!$G$7*$D4247)*churn_nonbuyers)*(ic*Inputs!$C$7+fee_wd*Inputs!$E$7*(1-$B4247)+fee_fx*Inputs!$D$7-cost_acc-cost_wd*Inputs!$E$7*(1-$B4247)-cost_fx*Inputs!$D$7))</f>
        <v>394611.868942513</v>
      </c>
      <c r="I4247" s="0" t="n">
        <f aca="false">12*Inputs!$B$8*(MIN(1,$H$52*$C4247)*(ic*Inputs!$C$8+pT-cost_acc-cost_wd*Inputs!$E$8-cost_fx*Inputs!$D$8-cost_ins)+(1-MIN(1,$H$52*$C4247))*(1-MIN(1,Inputs!$G$8*$D4247)*churn_nonbuyers)*(ic*Inputs!$C$8+fee_wd*Inputs!$E$8*(1-$B4247)+fee_fx*Inputs!$D$8-cost_acc-cost_wd*Inputs!$E$8*(1-$B4247)-cost_fx*Inputs!$D$8))</f>
        <v>165524.495885664</v>
      </c>
      <c r="J4247" s="0" t="n">
        <f aca="false">G4247+H4247+I4247-fixed</f>
        <v>64508.7329591566</v>
      </c>
      <c r="K4247" s="0" t="n">
        <f aca="false">12*Inputs!$B$6*(1-MIN(1,Inputs!$G$6*$D4247)*churn_nonbuyers)*(ic*Inputs!$C$6+fee_wd*Inputs!$E$6*(1-$B4247)+fee_fx*Inputs!$D$6-cost_acc-cost_wd*Inputs!$E$6*(1-$B4247)-cost_fx*Inputs!$D$6)</f>
        <v>160727.793226092</v>
      </c>
      <c r="L4247" s="0" t="n">
        <f aca="false">12*Inputs!$B$7*(1-MIN(1,Inputs!$G$7*$D4247)*churn_nonbuyers)*(ic*Inputs!$C$7+fee_wd*Inputs!$E$7*(1-$B4247)+fee_fx*Inputs!$D$7-cost_acc-cost_wd*Inputs!$E$7*(1-$B4247)-cost_fx*Inputs!$D$7)</f>
        <v>359770.249215655</v>
      </c>
      <c r="M4247" s="0" t="n">
        <f aca="false">12*Inputs!$B$8*(1-MIN(1,Inputs!$G$8*$D4247)*churn_nonbuyers)*(ic*Inputs!$C$8+fee_wd*Inputs!$E$8*(1-$B4247)+fee_fx*Inputs!$D$8-cost_acc-cost_wd*Inputs!$E$8*(1-$B4247)-cost_fx*Inputs!$D$8)</f>
        <v>104088.841455096</v>
      </c>
      <c r="N4247" s="0" t="n">
        <f aca="false">K4247+L4247+I4247-fixed</f>
        <v>-13977.4616725892</v>
      </c>
      <c r="O4247" s="0" t="n">
        <f aca="false">K4247+L4247+M4247-fixed</f>
        <v>-75413.1161031567</v>
      </c>
      <c r="P4247" s="0" t="n">
        <f aca="false">12*Inputs!$B$6*(1-MIN(1,Inputs!$F$6*$D4247))*(ic*Inputs!$C$6+flat_fee-cost_acc-cost_wd*Inputs!$E$6*$E4247-cost_fx*Inputs!$D$6)+12*Inputs!$B$7*(1-MIN(1,Inputs!$F$7*$D4247))*(ic*Inputs!$C$7+flat_fee-cost_acc-cost_wd*Inputs!$E$7*$E4247-cost_fx*Inputs!$D$7)+12*Inputs!$B$8*(1-MIN(1,Inputs!$F$8*$D4247))*(ic*Inputs!$C$8+flat_fee-cost_acc-cost_wd*Inputs!$E$8*$E4247-cost_fx*Inputs!$D$8)-fixed</f>
        <v>25722.9902059999</v>
      </c>
    </row>
    <row r="4248" customFormat="false" ht="15" hidden="false" customHeight="false" outlineLevel="0" collapsed="false">
      <c r="A4248" s="0" t="n">
        <v>4183</v>
      </c>
      <c r="B4248" s="0" t="n">
        <v>0.231722</v>
      </c>
      <c r="C4248" s="0" t="n">
        <v>0.643313</v>
      </c>
      <c r="D4248" s="0" t="n">
        <v>1.263125</v>
      </c>
      <c r="E4248" s="0" t="n">
        <v>1.077213</v>
      </c>
      <c r="F4248" s="0" t="n">
        <v>0.204644</v>
      </c>
      <c r="G4248" s="0" t="n">
        <f aca="false">12*Inputs!$B$6*(MIN(1,$H$50*$C4248)*(ic*Inputs!$C$6+pS+fee_fx*Inputs!$D$6-cost_acc-cost_wd*Inputs!$E$6*$E4248-cost_fx*Inputs!$D$6-$F4248)+(1-MIN(1,$H$50*$C4248))*(1-MIN(1,Inputs!$G$6*$D4248)*churn_nonbuyers)*(ic*Inputs!$C$6+fee_wd*Inputs!$E$6*(1-$B4248)+fee_fx*Inputs!$D$6-cost_acc-cost_wd*Inputs!$E$6*(1-$B4248)-cost_fx*Inputs!$D$6))</f>
        <v>192600.166992509</v>
      </c>
      <c r="H4248" s="0" t="n">
        <f aca="false">12*Inputs!$B$7*(MIN(1,$H$51*$C4248)*(ic*Inputs!$C$7+pE+fee_fx*Inputs!$D$7-cost_acc-cost_wd*Inputs!$E$7*$E4248-cost_fx*Inputs!$D$7-$F4248)+(1-MIN(1,$H$51*$C4248))*(1-MIN(1,Inputs!$G$7*$D4248)*churn_nonbuyers)*(ic*Inputs!$C$7+fee_wd*Inputs!$E$7*(1-$B4248)+fee_fx*Inputs!$D$7-cost_acc-cost_wd*Inputs!$E$7*(1-$B4248)-cost_fx*Inputs!$D$7))</f>
        <v>391389.369967663</v>
      </c>
      <c r="I4248" s="0" t="n">
        <f aca="false">12*Inputs!$B$8*(MIN(1,$H$52*$C4248)*(ic*Inputs!$C$8+pT-cost_acc-cost_wd*Inputs!$E$8-cost_fx*Inputs!$D$8-cost_ins)+(1-MIN(1,$H$52*$C4248))*(1-MIN(1,Inputs!$G$8*$D4248)*churn_nonbuyers)*(ic*Inputs!$C$8+fee_wd*Inputs!$E$8*(1-$B4248)+fee_fx*Inputs!$D$8-cost_acc-cost_wd*Inputs!$E$8*(1-$B4248)-cost_fx*Inputs!$D$8))</f>
        <v>112800.239326483</v>
      </c>
      <c r="J4248" s="0" t="n">
        <f aca="false">G4248+H4248+I4248-fixed</f>
        <v>-3210.22371334455</v>
      </c>
      <c r="K4248" s="0" t="n">
        <f aca="false">12*Inputs!$B$6*(1-MIN(1,Inputs!$G$6*$D4248)*churn_nonbuyers)*(ic*Inputs!$C$6+fee_wd*Inputs!$E$6*(1-$B4248)+fee_fx*Inputs!$D$6-cost_acc-cost_wd*Inputs!$E$6*(1-$B4248)-cost_fx*Inputs!$D$6)</f>
        <v>157607.127729</v>
      </c>
      <c r="L4248" s="0" t="n">
        <f aca="false">12*Inputs!$B$7*(1-MIN(1,Inputs!$G$7*$D4248)*churn_nonbuyers)*(ic*Inputs!$C$7+fee_wd*Inputs!$E$7*(1-$B4248)+fee_fx*Inputs!$D$7-cost_acc-cost_wd*Inputs!$E$7*(1-$B4248)-cost_fx*Inputs!$D$7)</f>
        <v>355817.7094374</v>
      </c>
      <c r="M4248" s="0" t="n">
        <f aca="false">12*Inputs!$B$8*(1-MIN(1,Inputs!$G$8*$D4248)*churn_nonbuyers)*(ic*Inputs!$C$8+fee_wd*Inputs!$E$8*(1-$B4248)+fee_fx*Inputs!$D$8-cost_acc-cost_wd*Inputs!$E$8*(1-$B4248)-cost_fx*Inputs!$D$8)</f>
        <v>36513.057402</v>
      </c>
      <c r="N4248" s="0" t="n">
        <f aca="false">K4248+L4248+I4248-fixed</f>
        <v>-73774.9235071169</v>
      </c>
      <c r="O4248" s="0" t="n">
        <f aca="false">K4248+L4248+M4248-fixed</f>
        <v>-150062.1054316</v>
      </c>
      <c r="P4248" s="0" t="n">
        <f aca="false">12*Inputs!$B$6*(1-MIN(1,Inputs!$F$6*$D4248))*(ic*Inputs!$C$6+flat_fee-cost_acc-cost_wd*Inputs!$E$6*$E4248-cost_fx*Inputs!$D$6)+12*Inputs!$B$7*(1-MIN(1,Inputs!$F$7*$D4248))*(ic*Inputs!$C$7+flat_fee-cost_acc-cost_wd*Inputs!$E$7*$E4248-cost_fx*Inputs!$D$7)+12*Inputs!$B$8*(1-MIN(1,Inputs!$F$8*$D4248))*(ic*Inputs!$C$8+flat_fee-cost_acc-cost_wd*Inputs!$E$8*$E4248-cost_fx*Inputs!$D$8)-fixed</f>
        <v>-106391.57005</v>
      </c>
    </row>
    <row r="4249" customFormat="false" ht="15" hidden="false" customHeight="false" outlineLevel="0" collapsed="false">
      <c r="A4249" s="0" t="n">
        <v>4184</v>
      </c>
      <c r="B4249" s="0" t="n">
        <v>0.281326</v>
      </c>
      <c r="C4249" s="0" t="n">
        <v>1.064214</v>
      </c>
      <c r="D4249" s="0" t="n">
        <v>1.078795</v>
      </c>
      <c r="E4249" s="0" t="n">
        <v>1.202289</v>
      </c>
      <c r="F4249" s="0" t="n">
        <v>0.206687</v>
      </c>
      <c r="G4249" s="0" t="n">
        <f aca="false">12*Inputs!$B$6*(MIN(1,$H$50*$C4249)*(ic*Inputs!$C$6+pS+fee_fx*Inputs!$D$6-cost_acc-cost_wd*Inputs!$E$6*$E4249-cost_fx*Inputs!$D$6-$F4249)+(1-MIN(1,$H$50*$C4249))*(1-MIN(1,Inputs!$G$6*$D4249)*churn_nonbuyers)*(ic*Inputs!$C$6+fee_wd*Inputs!$E$6*(1-$B4249)+fee_fx*Inputs!$D$6-cost_acc-cost_wd*Inputs!$E$6*(1-$B4249)-cost_fx*Inputs!$D$6))</f>
        <v>207614.35125497</v>
      </c>
      <c r="H4249" s="0" t="n">
        <f aca="false">12*Inputs!$B$7*(MIN(1,$H$51*$C4249)*(ic*Inputs!$C$7+pE+fee_fx*Inputs!$D$7-cost_acc-cost_wd*Inputs!$E$7*$E4249-cost_fx*Inputs!$D$7-$F4249)+(1-MIN(1,$H$51*$C4249))*(1-MIN(1,Inputs!$G$7*$D4249)*churn_nonbuyers)*(ic*Inputs!$C$7+fee_wd*Inputs!$E$7*(1-$B4249)+fee_fx*Inputs!$D$7-cost_acc-cost_wd*Inputs!$E$7*(1-$B4249)-cost_fx*Inputs!$D$7))</f>
        <v>396408.64406096</v>
      </c>
      <c r="I4249" s="0" t="n">
        <f aca="false">12*Inputs!$B$8*(MIN(1,$H$52*$C4249)*(ic*Inputs!$C$8+pT-cost_acc-cost_wd*Inputs!$E$8-cost_fx*Inputs!$D$8-cost_ins)+(1-MIN(1,$H$52*$C4249))*(1-MIN(1,Inputs!$G$8*$D4249)*churn_nonbuyers)*(ic*Inputs!$C$8+fee_wd*Inputs!$E$8*(1-$B4249)+fee_fx*Inputs!$D$8-cost_acc-cost_wd*Inputs!$E$8*(1-$B4249)-cost_fx*Inputs!$D$8))</f>
        <v>172939.621350058</v>
      </c>
      <c r="J4249" s="0" t="n">
        <f aca="false">G4249+H4249+I4249-fixed</f>
        <v>76962.616665988</v>
      </c>
      <c r="K4249" s="0" t="n">
        <f aca="false">12*Inputs!$B$6*(1-MIN(1,Inputs!$G$6*$D4249)*churn_nonbuyers)*(ic*Inputs!$C$6+fee_wd*Inputs!$E$6*(1-$B4249)+fee_fx*Inputs!$D$6-cost_acc-cost_wd*Inputs!$E$6*(1-$B4249)-cost_fx*Inputs!$D$6)</f>
        <v>152399.952591624</v>
      </c>
      <c r="L4249" s="0" t="n">
        <f aca="false">12*Inputs!$B$7*(1-MIN(1,Inputs!$G$7*$D4249)*churn_nonbuyers)*(ic*Inputs!$C$7+fee_wd*Inputs!$E$7*(1-$B4249)+fee_fx*Inputs!$D$7-cost_acc-cost_wd*Inputs!$E$7*(1-$B4249)-cost_fx*Inputs!$D$7)</f>
        <v>350951.041794975</v>
      </c>
      <c r="M4249" s="0" t="n">
        <f aca="false">12*Inputs!$B$8*(1-MIN(1,Inputs!$G$8*$D4249)*churn_nonbuyers)*(ic*Inputs!$C$8+fee_wd*Inputs!$E$8*(1-$B4249)+fee_fx*Inputs!$D$8-cost_acc-cost_wd*Inputs!$E$8*(1-$B4249)-cost_fx*Inputs!$D$8)</f>
        <v>76610.637960912</v>
      </c>
      <c r="N4249" s="0" t="n">
        <f aca="false">K4249+L4249+I4249-fixed</f>
        <v>-23709.3842633433</v>
      </c>
      <c r="O4249" s="0" t="n">
        <f aca="false">K4249+L4249+M4249-fixed</f>
        <v>-120038.367652489</v>
      </c>
      <c r="P4249" s="0" t="n">
        <f aca="false">12*Inputs!$B$6*(1-MIN(1,Inputs!$F$6*$D4249))*(ic*Inputs!$C$6+flat_fee-cost_acc-cost_wd*Inputs!$E$6*$E4249-cost_fx*Inputs!$D$6)+12*Inputs!$B$7*(1-MIN(1,Inputs!$F$7*$D4249))*(ic*Inputs!$C$7+flat_fee-cost_acc-cost_wd*Inputs!$E$7*$E4249-cost_fx*Inputs!$D$7)+12*Inputs!$B$8*(1-MIN(1,Inputs!$F$8*$D4249))*(ic*Inputs!$C$8+flat_fee-cost_acc-cost_wd*Inputs!$E$8*$E4249-cost_fx*Inputs!$D$8)-fixed</f>
        <v>-57526.1079387999</v>
      </c>
    </row>
    <row r="4250" customFormat="false" ht="15" hidden="false" customHeight="false" outlineLevel="0" collapsed="false">
      <c r="A4250" s="0" t="n">
        <v>4185</v>
      </c>
      <c r="B4250" s="0" t="n">
        <v>0.355309</v>
      </c>
      <c r="C4250" s="0" t="n">
        <v>0.982519</v>
      </c>
      <c r="D4250" s="0" t="n">
        <v>1.444438</v>
      </c>
      <c r="E4250" s="0" t="n">
        <v>1.368597</v>
      </c>
      <c r="F4250" s="0" t="n">
        <v>0.22358</v>
      </c>
      <c r="G4250" s="0" t="n">
        <f aca="false">12*Inputs!$B$6*(MIN(1,$H$50*$C4250)*(ic*Inputs!$C$6+pS+fee_fx*Inputs!$D$6-cost_acc-cost_wd*Inputs!$E$6*$E4250-cost_fx*Inputs!$D$6-$F4250)+(1-MIN(1,$H$50*$C4250))*(1-MIN(1,Inputs!$G$6*$D4250)*churn_nonbuyers)*(ic*Inputs!$C$6+fee_wd*Inputs!$E$6*(1-$B4250)+fee_fx*Inputs!$D$6-cost_acc-cost_wd*Inputs!$E$6*(1-$B4250)-cost_fx*Inputs!$D$6))</f>
        <v>187407.828622105</v>
      </c>
      <c r="H4250" s="0" t="n">
        <f aca="false">12*Inputs!$B$7*(MIN(1,$H$51*$C4250)*(ic*Inputs!$C$7+pE+fee_fx*Inputs!$D$7-cost_acc-cost_wd*Inputs!$E$7*$E4250-cost_fx*Inputs!$D$7-$F4250)+(1-MIN(1,$H$51*$C4250))*(1-MIN(1,Inputs!$G$7*$D4250)*churn_nonbuyers)*(ic*Inputs!$C$7+fee_wd*Inputs!$E$7*(1-$B4250)+fee_fx*Inputs!$D$7-cost_acc-cost_wd*Inputs!$E$7*(1-$B4250)-cost_fx*Inputs!$D$7))</f>
        <v>364537.979597273</v>
      </c>
      <c r="I4250" s="0" t="n">
        <f aca="false">12*Inputs!$B$8*(MIN(1,$H$52*$C4250)*(ic*Inputs!$C$8+pT-cost_acc-cost_wd*Inputs!$E$8-cost_fx*Inputs!$D$8-cost_ins)+(1-MIN(1,$H$52*$C4250))*(1-MIN(1,Inputs!$G$8*$D4250)*churn_nonbuyers)*(ic*Inputs!$C$8+fee_wd*Inputs!$E$8*(1-$B4250)+fee_fx*Inputs!$D$8-cost_acc-cost_wd*Inputs!$E$8*(1-$B4250)-cost_fx*Inputs!$D$8))</f>
        <v>141624.218736</v>
      </c>
      <c r="J4250" s="0" t="n">
        <f aca="false">G4250+H4250+I4250-fixed</f>
        <v>-6429.97304462281</v>
      </c>
      <c r="K4250" s="0" t="n">
        <f aca="false">12*Inputs!$B$6*(1-MIN(1,Inputs!$G$6*$D4250)*churn_nonbuyers)*(ic*Inputs!$C$6+fee_wd*Inputs!$E$6*(1-$B4250)+fee_fx*Inputs!$D$6-cost_acc-cost_wd*Inputs!$E$6*(1-$B4250)-cost_fx*Inputs!$D$6)</f>
        <v>139570.766073663</v>
      </c>
      <c r="L4250" s="0" t="n">
        <f aca="false">12*Inputs!$B$7*(1-MIN(1,Inputs!$G$7*$D4250)*churn_nonbuyers)*(ic*Inputs!$C$7+fee_wd*Inputs!$E$7*(1-$B4250)+fee_fx*Inputs!$D$7-cost_acc-cost_wd*Inputs!$E$7*(1-$B4250)-cost_fx*Inputs!$D$7)</f>
        <v>336780.700220197</v>
      </c>
      <c r="M4250" s="0" t="n">
        <f aca="false">12*Inputs!$B$8*(1-MIN(1,Inputs!$G$8*$D4250)*churn_nonbuyers)*(ic*Inputs!$C$8+fee_wd*Inputs!$E$8*(1-$B4250)+fee_fx*Inputs!$D$8-cost_acc-cost_wd*Inputs!$E$8*(1-$B4250)-cost_fx*Inputs!$D$8)</f>
        <v>0</v>
      </c>
      <c r="N4250" s="0" t="n">
        <f aca="false">K4250+L4250+I4250-fixed</f>
        <v>-82024.3149701401</v>
      </c>
      <c r="O4250" s="0" t="n">
        <f aca="false">K4250+L4250+M4250-fixed</f>
        <v>-223648.53370614</v>
      </c>
      <c r="P4250" s="0" t="n">
        <f aca="false">12*Inputs!$B$6*(1-MIN(1,Inputs!$F$6*$D4250))*(ic*Inputs!$C$6+flat_fee-cost_acc-cost_wd*Inputs!$E$6*$E4250-cost_fx*Inputs!$D$6)+12*Inputs!$B$7*(1-MIN(1,Inputs!$F$7*$D4250))*(ic*Inputs!$C$7+flat_fee-cost_acc-cost_wd*Inputs!$E$7*$E4250-cost_fx*Inputs!$D$7)+12*Inputs!$B$8*(1-MIN(1,Inputs!$F$8*$D4250))*(ic*Inputs!$C$8+flat_fee-cost_acc-cost_wd*Inputs!$E$8*$E4250-cost_fx*Inputs!$D$8)-fixed</f>
        <v>-300076.49322736</v>
      </c>
    </row>
    <row r="4251" customFormat="false" ht="15" hidden="false" customHeight="false" outlineLevel="0" collapsed="false">
      <c r="A4251" s="0" t="n">
        <v>4186</v>
      </c>
      <c r="B4251" s="0" t="n">
        <v>0.087137</v>
      </c>
      <c r="C4251" s="0" t="n">
        <v>0.626677</v>
      </c>
      <c r="D4251" s="0" t="n">
        <v>1.337592</v>
      </c>
      <c r="E4251" s="0" t="n">
        <v>1.095235</v>
      </c>
      <c r="F4251" s="0" t="n">
        <v>0.179131</v>
      </c>
      <c r="G4251" s="0" t="n">
        <f aca="false">12*Inputs!$B$6*(MIN(1,$H$50*$C4251)*(ic*Inputs!$C$6+pS+fee_fx*Inputs!$D$6-cost_acc-cost_wd*Inputs!$E$6*$E4251-cost_fx*Inputs!$D$6-$F4251)+(1-MIN(1,$H$50*$C4251))*(1-MIN(1,Inputs!$G$6*$D4251)*churn_nonbuyers)*(ic*Inputs!$C$6+fee_wd*Inputs!$E$6*(1-$B4251)+fee_fx*Inputs!$D$6-cost_acc-cost_wd*Inputs!$E$6*(1-$B4251)-cost_fx*Inputs!$D$6))</f>
        <v>209662.222217205</v>
      </c>
      <c r="H4251" s="0" t="n">
        <f aca="false">12*Inputs!$B$7*(MIN(1,$H$51*$C4251)*(ic*Inputs!$C$7+pE+fee_fx*Inputs!$D$7-cost_acc-cost_wd*Inputs!$E$7*$E4251-cost_fx*Inputs!$D$7-$F4251)+(1-MIN(1,$H$51*$C4251))*(1-MIN(1,Inputs!$G$7*$D4251)*churn_nonbuyers)*(ic*Inputs!$C$7+fee_wd*Inputs!$E$7*(1-$B4251)+fee_fx*Inputs!$D$7-cost_acc-cost_wd*Inputs!$E$7*(1-$B4251)-cost_fx*Inputs!$D$7))</f>
        <v>404445.427581936</v>
      </c>
      <c r="I4251" s="0" t="n">
        <f aca="false">12*Inputs!$B$8*(MIN(1,$H$52*$C4251)*(ic*Inputs!$C$8+pT-cost_acc-cost_wd*Inputs!$E$8-cost_fx*Inputs!$D$8-cost_ins)+(1-MIN(1,$H$52*$C4251))*(1-MIN(1,Inputs!$G$8*$D4251)*churn_nonbuyers)*(ic*Inputs!$C$8+fee_wd*Inputs!$E$8*(1-$B4251)+fee_fx*Inputs!$D$8-cost_acc-cost_wd*Inputs!$E$8*(1-$B4251)-cost_fx*Inputs!$D$8))</f>
        <v>101850.483456513</v>
      </c>
      <c r="J4251" s="0" t="n">
        <f aca="false">G4251+H4251+I4251-fixed</f>
        <v>15958.1332556541</v>
      </c>
      <c r="K4251" s="0" t="n">
        <f aca="false">12*Inputs!$B$6*(1-MIN(1,Inputs!$G$6*$D4251)*churn_nonbuyers)*(ic*Inputs!$C$6+fee_wd*Inputs!$E$6*(1-$B4251)+fee_fx*Inputs!$D$6-cost_acc-cost_wd*Inputs!$E$6*(1-$B4251)-cost_fx*Inputs!$D$6)</f>
        <v>176408.531669549</v>
      </c>
      <c r="L4251" s="0" t="n">
        <f aca="false">12*Inputs!$B$7*(1-MIN(1,Inputs!$G$7*$D4251)*churn_nonbuyers)*(ic*Inputs!$C$7+fee_wd*Inputs!$E$7*(1-$B4251)+fee_fx*Inputs!$D$7-cost_acc-cost_wd*Inputs!$E$7*(1-$B4251)-cost_fx*Inputs!$D$7)</f>
        <v>374976.271385729</v>
      </c>
      <c r="M4251" s="0" t="n">
        <f aca="false">12*Inputs!$B$8*(1-MIN(1,Inputs!$G$8*$D4251)*churn_nonbuyers)*(ic*Inputs!$C$8+fee_wd*Inputs!$E$8*(1-$B4251)+fee_fx*Inputs!$D$8-cost_acc-cost_wd*Inputs!$E$8*(1-$B4251)-cost_fx*Inputs!$D$8)</f>
        <v>20520.6099778944</v>
      </c>
      <c r="N4251" s="0" t="n">
        <f aca="false">K4251+L4251+I4251-fixed</f>
        <v>-46764.7134882093</v>
      </c>
      <c r="O4251" s="0" t="n">
        <f aca="false">K4251+L4251+M4251-fixed</f>
        <v>-128094.586966827</v>
      </c>
      <c r="P4251" s="0" t="n">
        <f aca="false">12*Inputs!$B$6*(1-MIN(1,Inputs!$F$6*$D4251))*(ic*Inputs!$C$6+flat_fee-cost_acc-cost_wd*Inputs!$E$6*$E4251-cost_fx*Inputs!$D$6)+12*Inputs!$B$7*(1-MIN(1,Inputs!$F$7*$D4251))*(ic*Inputs!$C$7+flat_fee-cost_acc-cost_wd*Inputs!$E$7*$E4251-cost_fx*Inputs!$D$7)+12*Inputs!$B$8*(1-MIN(1,Inputs!$F$8*$D4251))*(ic*Inputs!$C$8+flat_fee-cost_acc-cost_wd*Inputs!$E$8*$E4251-cost_fx*Inputs!$D$8)-fixed</f>
        <v>-153330.9635872</v>
      </c>
    </row>
    <row r="4252" customFormat="false" ht="15" hidden="false" customHeight="false" outlineLevel="0" collapsed="false">
      <c r="A4252" s="0" t="n">
        <v>4187</v>
      </c>
      <c r="B4252" s="0" t="n">
        <v>0.221331</v>
      </c>
      <c r="C4252" s="0" t="n">
        <v>1.085565</v>
      </c>
      <c r="D4252" s="0" t="n">
        <v>0.970425</v>
      </c>
      <c r="E4252" s="0" t="n">
        <v>1.177274</v>
      </c>
      <c r="F4252" s="0" t="n">
        <v>0.125086</v>
      </c>
      <c r="G4252" s="0" t="n">
        <f aca="false">12*Inputs!$B$6*(MIN(1,$H$50*$C4252)*(ic*Inputs!$C$6+pS+fee_fx*Inputs!$D$6-cost_acc-cost_wd*Inputs!$E$6*$E4252-cost_fx*Inputs!$D$6-$F4252)+(1-MIN(1,$H$50*$C4252))*(1-MIN(1,Inputs!$G$6*$D4252)*churn_nonbuyers)*(ic*Inputs!$C$6+fee_wd*Inputs!$E$6*(1-$B4252)+fee_fx*Inputs!$D$6-cost_acc-cost_wd*Inputs!$E$6*(1-$B4252)-cost_fx*Inputs!$D$6))</f>
        <v>219691.991264028</v>
      </c>
      <c r="H4252" s="0" t="n">
        <f aca="false">12*Inputs!$B$7*(MIN(1,$H$51*$C4252)*(ic*Inputs!$C$7+pE+fee_fx*Inputs!$D$7-cost_acc-cost_wd*Inputs!$E$7*$E4252-cost_fx*Inputs!$D$7-$F4252)+(1-MIN(1,$H$51*$C4252))*(1-MIN(1,Inputs!$G$7*$D4252)*churn_nonbuyers)*(ic*Inputs!$C$7+fee_wd*Inputs!$E$7*(1-$B4252)+fee_fx*Inputs!$D$7-cost_acc-cost_wd*Inputs!$E$7*(1-$B4252)-cost_fx*Inputs!$D$7))</f>
        <v>410964.047025227</v>
      </c>
      <c r="I4252" s="0" t="n">
        <f aca="false">12*Inputs!$B$8*(MIN(1,$H$52*$C4252)*(ic*Inputs!$C$8+pT-cost_acc-cost_wd*Inputs!$E$8-cost_fx*Inputs!$D$8-cost_ins)+(1-MIN(1,$H$52*$C4252))*(1-MIN(1,Inputs!$G$8*$D4252)*churn_nonbuyers)*(ic*Inputs!$C$8+fee_wd*Inputs!$E$8*(1-$B4252)+fee_fx*Inputs!$D$8-cost_acc-cost_wd*Inputs!$E$8*(1-$B4252)-cost_fx*Inputs!$D$8))</f>
        <v>180793.109348788</v>
      </c>
      <c r="J4252" s="0" t="n">
        <f aca="false">G4252+H4252+I4252-fixed</f>
        <v>111449.147638042</v>
      </c>
      <c r="K4252" s="0" t="n">
        <f aca="false">12*Inputs!$B$6*(1-MIN(1,Inputs!$G$6*$D4252)*churn_nonbuyers)*(ic*Inputs!$C$6+fee_wd*Inputs!$E$6*(1-$B4252)+fee_fx*Inputs!$D$6-cost_acc-cost_wd*Inputs!$E$6*(1-$B4252)-cost_fx*Inputs!$D$6)</f>
        <v>161492.90497686</v>
      </c>
      <c r="L4252" s="0" t="n">
        <f aca="false">12*Inputs!$B$7*(1-MIN(1,Inputs!$G$7*$D4252)*churn_nonbuyers)*(ic*Inputs!$C$7+fee_wd*Inputs!$E$7*(1-$B4252)+fee_fx*Inputs!$D$7-cost_acc-cost_wd*Inputs!$E$7*(1-$B4252)-cost_fx*Inputs!$D$7)</f>
        <v>360517.946986116</v>
      </c>
      <c r="M4252" s="0" t="n">
        <f aca="false">12*Inputs!$B$8*(1-MIN(1,Inputs!$G$8*$D4252)*churn_nonbuyers)*(ic*Inputs!$C$8+fee_wd*Inputs!$E$8*(1-$B4252)+fee_fx*Inputs!$D$8-cost_acc-cost_wd*Inputs!$E$8*(1-$B4252)-cost_fx*Inputs!$D$8)</f>
        <v>101270.18855868</v>
      </c>
      <c r="N4252" s="0" t="n">
        <f aca="false">K4252+L4252+I4252-fixed</f>
        <v>2803.96131176362</v>
      </c>
      <c r="O4252" s="0" t="n">
        <f aca="false">K4252+L4252+M4252-fixed</f>
        <v>-76718.9594783438</v>
      </c>
      <c r="P4252" s="0" t="n">
        <f aca="false">12*Inputs!$B$6*(1-MIN(1,Inputs!$F$6*$D4252))*(ic*Inputs!$C$6+flat_fee-cost_acc-cost_wd*Inputs!$E$6*$E4252-cost_fx*Inputs!$D$6)+12*Inputs!$B$7*(1-MIN(1,Inputs!$F$7*$D4252))*(ic*Inputs!$C$7+flat_fee-cost_acc-cost_wd*Inputs!$E$7*$E4252-cost_fx*Inputs!$D$7)+12*Inputs!$B$8*(1-MIN(1,Inputs!$F$8*$D4252))*(ic*Inputs!$C$8+flat_fee-cost_acc-cost_wd*Inputs!$E$8*$E4252-cost_fx*Inputs!$D$8)-fixed</f>
        <v>9309.51174799993</v>
      </c>
    </row>
    <row r="4253" customFormat="false" ht="15" hidden="false" customHeight="false" outlineLevel="0" collapsed="false">
      <c r="A4253" s="0" t="n">
        <v>4188</v>
      </c>
      <c r="B4253" s="0" t="n">
        <v>0.510349</v>
      </c>
      <c r="C4253" s="0" t="n">
        <v>0.991927</v>
      </c>
      <c r="D4253" s="0" t="n">
        <v>0.94907</v>
      </c>
      <c r="E4253" s="0" t="n">
        <v>1.309717</v>
      </c>
      <c r="F4253" s="0" t="n">
        <v>0.392834</v>
      </c>
      <c r="G4253" s="0" t="n">
        <f aca="false">12*Inputs!$B$6*(MIN(1,$H$50*$C4253)*(ic*Inputs!$C$6+pS+fee_fx*Inputs!$D$6-cost_acc-cost_wd*Inputs!$E$6*$E4253-cost_fx*Inputs!$D$6-$F4253)+(1-MIN(1,$H$50*$C4253))*(1-MIN(1,Inputs!$G$6*$D4253)*churn_nonbuyers)*(ic*Inputs!$C$6+fee_wd*Inputs!$E$6*(1-$B4253)+fee_fx*Inputs!$D$6-cost_acc-cost_wd*Inputs!$E$6*(1-$B4253)-cost_fx*Inputs!$D$6))</f>
        <v>169195.016042686</v>
      </c>
      <c r="H4253" s="0" t="n">
        <f aca="false">12*Inputs!$B$7*(MIN(1,$H$51*$C4253)*(ic*Inputs!$C$7+pE+fee_fx*Inputs!$D$7-cost_acc-cost_wd*Inputs!$E$7*$E4253-cost_fx*Inputs!$D$7-$F4253)+(1-MIN(1,$H$51*$C4253))*(1-MIN(1,Inputs!$G$7*$D4253)*churn_nonbuyers)*(ic*Inputs!$C$7+fee_wd*Inputs!$E$7*(1-$B4253)+fee_fx*Inputs!$D$7-cost_acc-cost_wd*Inputs!$E$7*(1-$B4253)-cost_fx*Inputs!$D$7))</f>
        <v>351933.418102918</v>
      </c>
      <c r="I4253" s="0" t="n">
        <f aca="false">12*Inputs!$B$8*(MIN(1,$H$52*$C4253)*(ic*Inputs!$C$8+pT-cost_acc-cost_wd*Inputs!$E$8-cost_fx*Inputs!$D$8-cost_ins)+(1-MIN(1,$H$52*$C4253))*(1-MIN(1,Inputs!$G$8*$D4253)*churn_nonbuyers)*(ic*Inputs!$C$8+fee_wd*Inputs!$E$8*(1-$B4253)+fee_fx*Inputs!$D$8-cost_acc-cost_wd*Inputs!$E$8*(1-$B4253)-cost_fx*Inputs!$D$8))</f>
        <v>173953.212901958</v>
      </c>
      <c r="J4253" s="0" t="n">
        <f aca="false">G4253+H4253+I4253-fixed</f>
        <v>-4918.35295243829</v>
      </c>
      <c r="K4253" s="0" t="n">
        <f aca="false">12*Inputs!$B$6*(1-MIN(1,Inputs!$G$6*$D4253)*churn_nonbuyers)*(ic*Inputs!$C$6+fee_wd*Inputs!$E$6*(1-$B4253)+fee_fx*Inputs!$D$6-cost_acc-cost_wd*Inputs!$E$6*(1-$B4253)-cost_fx*Inputs!$D$6)</f>
        <v>122030.488263096</v>
      </c>
      <c r="L4253" s="0" t="n">
        <f aca="false">12*Inputs!$B$7*(1-MIN(1,Inputs!$G$7*$D4253)*churn_nonbuyers)*(ic*Inputs!$C$7+fee_wd*Inputs!$E$7*(1-$B4253)+fee_fx*Inputs!$D$7-cost_acc-cost_wd*Inputs!$E$7*(1-$B4253)-cost_fx*Inputs!$D$7)</f>
        <v>320322.215197858</v>
      </c>
      <c r="M4253" s="0" t="n">
        <f aca="false">12*Inputs!$B$8*(1-MIN(1,Inputs!$G$8*$D4253)*churn_nonbuyers)*(ic*Inputs!$C$8+fee_wd*Inputs!$E$8*(1-$B4253)+fee_fx*Inputs!$D$8-cost_acc-cost_wd*Inputs!$E$8*(1-$B4253)-cost_fx*Inputs!$D$8)</f>
        <v>101334.127094448</v>
      </c>
      <c r="N4253" s="0" t="n">
        <f aca="false">K4253+L4253+I4253-fixed</f>
        <v>-83694.0836370887</v>
      </c>
      <c r="O4253" s="0" t="n">
        <f aca="false">K4253+L4253+M4253-fixed</f>
        <v>-156313.169444599</v>
      </c>
      <c r="P4253" s="0" t="n">
        <f aca="false">12*Inputs!$B$6*(1-MIN(1,Inputs!$F$6*$D4253))*(ic*Inputs!$C$6+flat_fee-cost_acc-cost_wd*Inputs!$E$6*$E4253-cost_fx*Inputs!$D$6)+12*Inputs!$B$7*(1-MIN(1,Inputs!$F$7*$D4253))*(ic*Inputs!$C$7+flat_fee-cost_acc-cost_wd*Inputs!$E$7*$E4253-cost_fx*Inputs!$D$7)+12*Inputs!$B$8*(1-MIN(1,Inputs!$F$8*$D4253))*(ic*Inputs!$C$8+flat_fee-cost_acc-cost_wd*Inputs!$E$8*$E4253-cost_fx*Inputs!$D$8)-fixed</f>
        <v>-38390.6237944</v>
      </c>
    </row>
    <row r="4254" customFormat="false" ht="15" hidden="false" customHeight="false" outlineLevel="0" collapsed="false">
      <c r="A4254" s="0" t="n">
        <v>4189</v>
      </c>
      <c r="B4254" s="0" t="n">
        <v>0.251757</v>
      </c>
      <c r="C4254" s="0" t="n">
        <v>0.902341</v>
      </c>
      <c r="D4254" s="0" t="n">
        <v>1.105517</v>
      </c>
      <c r="E4254" s="0" t="n">
        <v>1.116546</v>
      </c>
      <c r="F4254" s="0" t="n">
        <v>0.333757</v>
      </c>
      <c r="G4254" s="0" t="n">
        <f aca="false">12*Inputs!$B$6*(MIN(1,$H$50*$C4254)*(ic*Inputs!$C$6+pS+fee_fx*Inputs!$D$6-cost_acc-cost_wd*Inputs!$E$6*$E4254-cost_fx*Inputs!$D$6-$F4254)+(1-MIN(1,$H$50*$C4254))*(1-MIN(1,Inputs!$G$6*$D4254)*churn_nonbuyers)*(ic*Inputs!$C$6+fee_wd*Inputs!$E$6*(1-$B4254)+fee_fx*Inputs!$D$6-cost_acc-cost_wd*Inputs!$E$6*(1-$B4254)-cost_fx*Inputs!$D$6))</f>
        <v>201889.243666569</v>
      </c>
      <c r="H4254" s="0" t="n">
        <f aca="false">12*Inputs!$B$7*(MIN(1,$H$51*$C4254)*(ic*Inputs!$C$7+pE+fee_fx*Inputs!$D$7-cost_acc-cost_wd*Inputs!$E$7*$E4254-cost_fx*Inputs!$D$7-$F4254)+(1-MIN(1,$H$51*$C4254))*(1-MIN(1,Inputs!$G$7*$D4254)*churn_nonbuyers)*(ic*Inputs!$C$7+fee_wd*Inputs!$E$7*(1-$B4254)+fee_fx*Inputs!$D$7-cost_acc-cost_wd*Inputs!$E$7*(1-$B4254)-cost_fx*Inputs!$D$7))</f>
        <v>394247.834522821</v>
      </c>
      <c r="I4254" s="0" t="n">
        <f aca="false">12*Inputs!$B$8*(MIN(1,$H$52*$C4254)*(ic*Inputs!$C$8+pT-cost_acc-cost_wd*Inputs!$E$8-cost_fx*Inputs!$D$8-cost_ins)+(1-MIN(1,$H$52*$C4254))*(1-MIN(1,Inputs!$G$8*$D4254)*churn_nonbuyers)*(ic*Inputs!$C$8+fee_wd*Inputs!$E$8*(1-$B4254)+fee_fx*Inputs!$D$8-cost_acc-cost_wd*Inputs!$E$8*(1-$B4254)-cost_fx*Inputs!$D$8))</f>
        <v>156249.700772361</v>
      </c>
      <c r="J4254" s="0" t="n">
        <f aca="false">G4254+H4254+I4254-fixed</f>
        <v>52386.7789617513</v>
      </c>
      <c r="K4254" s="0" t="n">
        <f aca="false">12*Inputs!$B$6*(1-MIN(1,Inputs!$G$6*$D4254)*churn_nonbuyers)*(ic*Inputs!$C$6+fee_wd*Inputs!$E$6*(1-$B4254)+fee_fx*Inputs!$D$6-cost_acc-cost_wd*Inputs!$E$6*(1-$B4254)-cost_fx*Inputs!$D$6)</f>
        <v>156207.296472257</v>
      </c>
      <c r="L4254" s="0" t="n">
        <f aca="false">12*Inputs!$B$7*(1-MIN(1,Inputs!$G$7*$D4254)*churn_nonbuyers)*(ic*Inputs!$C$7+fee_wd*Inputs!$E$7*(1-$B4254)+fee_fx*Inputs!$D$7-cost_acc-cost_wd*Inputs!$E$7*(1-$B4254)-cost_fx*Inputs!$D$7)</f>
        <v>354777.007867354</v>
      </c>
      <c r="M4254" s="0" t="n">
        <f aca="false">12*Inputs!$B$8*(1-MIN(1,Inputs!$G$8*$D4254)*churn_nonbuyers)*(ic*Inputs!$C$8+fee_wd*Inputs!$E$8*(1-$B4254)+fee_fx*Inputs!$D$8-cost_acc-cost_wd*Inputs!$E$8*(1-$B4254)-cost_fx*Inputs!$D$8)</f>
        <v>71078.7470571984</v>
      </c>
      <c r="N4254" s="0" t="n">
        <f aca="false">K4254+L4254+I4254-fixed</f>
        <v>-32765.9948880281</v>
      </c>
      <c r="O4254" s="0" t="n">
        <f aca="false">K4254+L4254+M4254-fixed</f>
        <v>-117936.94860319</v>
      </c>
      <c r="P4254" s="0" t="n">
        <f aca="false">12*Inputs!$B$6*(1-MIN(1,Inputs!$F$6*$D4254))*(ic*Inputs!$C$6+flat_fee-cost_acc-cost_wd*Inputs!$E$6*$E4254-cost_fx*Inputs!$D$6)+12*Inputs!$B$7*(1-MIN(1,Inputs!$F$7*$D4254))*(ic*Inputs!$C$7+flat_fee-cost_acc-cost_wd*Inputs!$E$7*$E4254-cost_fx*Inputs!$D$7)+12*Inputs!$B$8*(1-MIN(1,Inputs!$F$8*$D4254))*(ic*Inputs!$C$8+flat_fee-cost_acc-cost_wd*Inputs!$E$8*$E4254-cost_fx*Inputs!$D$8)-fixed</f>
        <v>-36428.4425483201</v>
      </c>
    </row>
    <row r="4255" customFormat="false" ht="15" hidden="false" customHeight="false" outlineLevel="0" collapsed="false">
      <c r="A4255" s="0" t="n">
        <v>4190</v>
      </c>
      <c r="B4255" s="0" t="n">
        <v>0.224723</v>
      </c>
      <c r="C4255" s="0" t="n">
        <v>0.960174</v>
      </c>
      <c r="D4255" s="0" t="n">
        <v>1.036407</v>
      </c>
      <c r="E4255" s="0" t="n">
        <v>1.220425</v>
      </c>
      <c r="F4255" s="0" t="n">
        <v>0.250666</v>
      </c>
      <c r="G4255" s="0" t="n">
        <f aca="false">12*Inputs!$B$6*(MIN(1,$H$50*$C4255)*(ic*Inputs!$C$6+pS+fee_fx*Inputs!$D$6-cost_acc-cost_wd*Inputs!$E$6*$E4255-cost_fx*Inputs!$D$6-$F4255)+(1-MIN(1,$H$50*$C4255))*(1-MIN(1,Inputs!$G$6*$D4255)*churn_nonbuyers)*(ic*Inputs!$C$6+fee_wd*Inputs!$E$6*(1-$B4255)+fee_fx*Inputs!$D$6-cost_acc-cost_wd*Inputs!$E$6*(1-$B4255)-cost_fx*Inputs!$D$6))</f>
        <v>208292.318848314</v>
      </c>
      <c r="H4255" s="0" t="n">
        <f aca="false">12*Inputs!$B$7*(MIN(1,$H$51*$C4255)*(ic*Inputs!$C$7+pE+fee_fx*Inputs!$D$7-cost_acc-cost_wd*Inputs!$E$7*$E4255-cost_fx*Inputs!$D$7-$F4255)+(1-MIN(1,$H$51*$C4255))*(1-MIN(1,Inputs!$G$7*$D4255)*churn_nonbuyers)*(ic*Inputs!$C$7+fee_wd*Inputs!$E$7*(1-$B4255)+fee_fx*Inputs!$D$7-cost_acc-cost_wd*Inputs!$E$7*(1-$B4255)-cost_fx*Inputs!$D$7))</f>
        <v>392674.565854733</v>
      </c>
      <c r="I4255" s="0" t="n">
        <f aca="false">12*Inputs!$B$8*(MIN(1,$H$52*$C4255)*(ic*Inputs!$C$8+pT-cost_acc-cost_wd*Inputs!$E$8-cost_fx*Inputs!$D$8-cost_ins)+(1-MIN(1,$H$52*$C4255))*(1-MIN(1,Inputs!$G$8*$D4255)*churn_nonbuyers)*(ic*Inputs!$C$8+fee_wd*Inputs!$E$8*(1-$B4255)+fee_fx*Inputs!$D$8-cost_acc-cost_wd*Inputs!$E$8*(1-$B4255)-cost_fx*Inputs!$D$8))</f>
        <v>166810.890117219</v>
      </c>
      <c r="J4255" s="0" t="n">
        <f aca="false">G4255+H4255+I4255-fixed</f>
        <v>67777.7748202655</v>
      </c>
      <c r="K4255" s="0" t="n">
        <f aca="false">12*Inputs!$B$6*(1-MIN(1,Inputs!$G$6*$D4255)*churn_nonbuyers)*(ic*Inputs!$C$6+fee_wd*Inputs!$E$6*(1-$B4255)+fee_fx*Inputs!$D$6-cost_acc-cost_wd*Inputs!$E$6*(1-$B4255)-cost_fx*Inputs!$D$6)</f>
        <v>160469.817769879</v>
      </c>
      <c r="L4255" s="0" t="n">
        <f aca="false">12*Inputs!$B$7*(1-MIN(1,Inputs!$G$7*$D4255)*churn_nonbuyers)*(ic*Inputs!$C$7+fee_wd*Inputs!$E$7*(1-$B4255)+fee_fx*Inputs!$D$7-cost_acc-cost_wd*Inputs!$E$7*(1-$B4255)-cost_fx*Inputs!$D$7)</f>
        <v>359309.656325928</v>
      </c>
      <c r="M4255" s="0" t="n">
        <f aca="false">12*Inputs!$B$8*(1-MIN(1,Inputs!$G$8*$D4255)*churn_nonbuyers)*(ic*Inputs!$C$8+fee_wd*Inputs!$E$8*(1-$B4255)+fee_fx*Inputs!$D$8-cost_acc-cost_wd*Inputs!$E$8*(1-$B4255)-cost_fx*Inputs!$D$8)</f>
        <v>86640.6155127696</v>
      </c>
      <c r="N4255" s="0" t="n">
        <f aca="false">K4255+L4255+I4255-fixed</f>
        <v>-13409.6357869742</v>
      </c>
      <c r="O4255" s="0" t="n">
        <f aca="false">K4255+L4255+M4255-fixed</f>
        <v>-93579.9103914236</v>
      </c>
      <c r="P4255" s="0" t="n">
        <f aca="false">12*Inputs!$B$6*(1-MIN(1,Inputs!$F$6*$D4255))*(ic*Inputs!$C$6+flat_fee-cost_acc-cost_wd*Inputs!$E$6*$E4255-cost_fx*Inputs!$D$6)+12*Inputs!$B$7*(1-MIN(1,Inputs!$F$7*$D4255))*(ic*Inputs!$C$7+flat_fee-cost_acc-cost_wd*Inputs!$E$7*$E4255-cost_fx*Inputs!$D$7)+12*Inputs!$B$8*(1-MIN(1,Inputs!$F$8*$D4255))*(ic*Inputs!$C$8+flat_fee-cost_acc-cost_wd*Inputs!$E$8*$E4255-cost_fx*Inputs!$D$8)-fixed</f>
        <v>-43356.5235820002</v>
      </c>
    </row>
    <row r="4256" customFormat="false" ht="15" hidden="false" customHeight="false" outlineLevel="0" collapsed="false">
      <c r="A4256" s="0" t="n">
        <v>4191</v>
      </c>
      <c r="B4256" s="0" t="n">
        <v>0.236701</v>
      </c>
      <c r="C4256" s="0" t="n">
        <v>0.697573</v>
      </c>
      <c r="D4256" s="0" t="n">
        <v>1.509689</v>
      </c>
      <c r="E4256" s="0" t="n">
        <v>1.238327</v>
      </c>
      <c r="F4256" s="0" t="n">
        <v>0.179564</v>
      </c>
      <c r="G4256" s="0" t="n">
        <f aca="false">12*Inputs!$B$6*(MIN(1,$H$50*$C4256)*(ic*Inputs!$C$6+pS+fee_fx*Inputs!$D$6-cost_acc-cost_wd*Inputs!$E$6*$E4256-cost_fx*Inputs!$D$6-$F4256)+(1-MIN(1,$H$50*$C4256))*(1-MIN(1,Inputs!$G$6*$D4256)*churn_nonbuyers)*(ic*Inputs!$C$6+fee_wd*Inputs!$E$6*(1-$B4256)+fee_fx*Inputs!$D$6-cost_acc-cost_wd*Inputs!$E$6*(1-$B4256)-cost_fx*Inputs!$D$6))</f>
        <v>190781.171331373</v>
      </c>
      <c r="H4256" s="0" t="n">
        <f aca="false">12*Inputs!$B$7*(MIN(1,$H$51*$C4256)*(ic*Inputs!$C$7+pE+fee_fx*Inputs!$D$7-cost_acc-cost_wd*Inputs!$E$7*$E4256-cost_fx*Inputs!$D$7-$F4256)+(1-MIN(1,$H$51*$C4256))*(1-MIN(1,Inputs!$G$7*$D4256)*churn_nonbuyers)*(ic*Inputs!$C$7+fee_wd*Inputs!$E$7*(1-$B4256)+fee_fx*Inputs!$D$7-cost_acc-cost_wd*Inputs!$E$7*(1-$B4256)-cost_fx*Inputs!$D$7))</f>
        <v>379984.373357601</v>
      </c>
      <c r="I4256" s="0" t="n">
        <f aca="false">12*Inputs!$B$8*(MIN(1,$H$52*$C4256)*(ic*Inputs!$C$8+pT-cost_acc-cost_wd*Inputs!$E$8-cost_fx*Inputs!$D$8-cost_ins)+(1-MIN(1,$H$52*$C4256))*(1-MIN(1,Inputs!$G$8*$D4256)*churn_nonbuyers)*(ic*Inputs!$C$8+fee_wd*Inputs!$E$8*(1-$B4256)+fee_fx*Inputs!$D$8-cost_acc-cost_wd*Inputs!$E$8*(1-$B4256)-cost_fx*Inputs!$D$8))</f>
        <v>100550.962512</v>
      </c>
      <c r="J4256" s="0" t="n">
        <f aca="false">G4256+H4256+I4256-fixed</f>
        <v>-28683.4927990269</v>
      </c>
      <c r="K4256" s="0" t="n">
        <f aca="false">12*Inputs!$B$6*(1-MIN(1,Inputs!$G$6*$D4256)*churn_nonbuyers)*(ic*Inputs!$C$6+fee_wd*Inputs!$E$6*(1-$B4256)+fee_fx*Inputs!$D$6-cost_acc-cost_wd*Inputs!$E$6*(1-$B4256)-cost_fx*Inputs!$D$6)</f>
        <v>154870.274131121</v>
      </c>
      <c r="L4256" s="0" t="n">
        <f aca="false">12*Inputs!$B$7*(1-MIN(1,Inputs!$G$7*$D4256)*churn_nonbuyers)*(ic*Inputs!$C$7+fee_wd*Inputs!$E$7*(1-$B4256)+fee_fx*Inputs!$D$7-cost_acc-cost_wd*Inputs!$E$7*(1-$B4256)-cost_fx*Inputs!$D$7)</f>
        <v>352397.587806673</v>
      </c>
      <c r="M4256" s="0" t="n">
        <f aca="false">12*Inputs!$B$8*(1-MIN(1,Inputs!$G$8*$D4256)*churn_nonbuyers)*(ic*Inputs!$C$8+fee_wd*Inputs!$E$8*(1-$B4256)+fee_fx*Inputs!$D$8-cost_acc-cost_wd*Inputs!$E$8*(1-$B4256)-cost_fx*Inputs!$D$8)</f>
        <v>0</v>
      </c>
      <c r="N4256" s="0" t="n">
        <f aca="false">K4256+L4256+I4256-fixed</f>
        <v>-92181.1755502067</v>
      </c>
      <c r="O4256" s="0" t="n">
        <f aca="false">K4256+L4256+M4256-fixed</f>
        <v>-192732.138062207</v>
      </c>
      <c r="P4256" s="0" t="n">
        <f aca="false">12*Inputs!$B$6*(1-MIN(1,Inputs!$F$6*$D4256))*(ic*Inputs!$C$6+flat_fee-cost_acc-cost_wd*Inputs!$E$6*$E4256-cost_fx*Inputs!$D$6)+12*Inputs!$B$7*(1-MIN(1,Inputs!$F$7*$D4256))*(ic*Inputs!$C$7+flat_fee-cost_acc-cost_wd*Inputs!$E$7*$E4256-cost_fx*Inputs!$D$7)+12*Inputs!$B$8*(1-MIN(1,Inputs!$F$8*$D4256))*(ic*Inputs!$C$8+flat_fee-cost_acc-cost_wd*Inputs!$E$8*$E4256-cost_fx*Inputs!$D$8)-fixed</f>
        <v>-290759.72631928</v>
      </c>
    </row>
    <row r="4257" customFormat="false" ht="15" hidden="false" customHeight="false" outlineLevel="0" collapsed="false">
      <c r="A4257" s="0" t="n">
        <v>4192</v>
      </c>
      <c r="B4257" s="0" t="n">
        <v>0.460968</v>
      </c>
      <c r="C4257" s="0" t="n">
        <v>1.127424</v>
      </c>
      <c r="D4257" s="0" t="n">
        <v>1.039029</v>
      </c>
      <c r="E4257" s="0" t="n">
        <v>1.246042</v>
      </c>
      <c r="F4257" s="0" t="n">
        <v>0.072366</v>
      </c>
      <c r="G4257" s="0" t="n">
        <f aca="false">12*Inputs!$B$6*(MIN(1,$H$50*$C4257)*(ic*Inputs!$C$6+pS+fee_fx*Inputs!$D$6-cost_acc-cost_wd*Inputs!$E$6*$E4257-cost_fx*Inputs!$D$6-$F4257)+(1-MIN(1,$H$50*$C4257))*(1-MIN(1,Inputs!$G$6*$D4257)*churn_nonbuyers)*(ic*Inputs!$C$6+fee_wd*Inputs!$E$6*(1-$B4257)+fee_fx*Inputs!$D$6-cost_acc-cost_wd*Inputs!$E$6*(1-$B4257)-cost_fx*Inputs!$D$6))</f>
        <v>191225.268579851</v>
      </c>
      <c r="H4257" s="0" t="n">
        <f aca="false">12*Inputs!$B$7*(MIN(1,$H$51*$C4257)*(ic*Inputs!$C$7+pE+fee_fx*Inputs!$D$7-cost_acc-cost_wd*Inputs!$E$7*$E4257-cost_fx*Inputs!$D$7-$F4257)+(1-MIN(1,$H$51*$C4257))*(1-MIN(1,Inputs!$G$7*$D4257)*churn_nonbuyers)*(ic*Inputs!$C$7+fee_wd*Inputs!$E$7*(1-$B4257)+fee_fx*Inputs!$D$7-cost_acc-cost_wd*Inputs!$E$7*(1-$B4257)-cost_fx*Inputs!$D$7))</f>
        <v>388626.486730941</v>
      </c>
      <c r="I4257" s="0" t="n">
        <f aca="false">12*Inputs!$B$8*(MIN(1,$H$52*$C4257)*(ic*Inputs!$C$8+pT-cost_acc-cost_wd*Inputs!$E$8-cost_fx*Inputs!$D$8-cost_ins)+(1-MIN(1,$H$52*$C4257))*(1-MIN(1,Inputs!$G$8*$D4257)*churn_nonbuyers)*(ic*Inputs!$C$8+fee_wd*Inputs!$E$8*(1-$B4257)+fee_fx*Inputs!$D$8-cost_acc-cost_wd*Inputs!$E$8*(1-$B4257)-cost_fx*Inputs!$D$8))</f>
        <v>180001.581398732</v>
      </c>
      <c r="J4257" s="0" t="n">
        <f aca="false">G4257+H4257+I4257-fixed</f>
        <v>59853.3367095252</v>
      </c>
      <c r="K4257" s="0" t="n">
        <f aca="false">12*Inputs!$B$6*(1-MIN(1,Inputs!$G$6*$D4257)*churn_nonbuyers)*(ic*Inputs!$C$6+fee_wd*Inputs!$E$6*(1-$B4257)+fee_fx*Inputs!$D$6-cost_acc-cost_wd*Inputs!$E$6*(1-$B4257)-cost_fx*Inputs!$D$6)</f>
        <v>128195.701344518</v>
      </c>
      <c r="L4257" s="0" t="n">
        <f aca="false">12*Inputs!$B$7*(1-MIN(1,Inputs!$G$7*$D4257)*churn_nonbuyers)*(ic*Inputs!$C$7+fee_wd*Inputs!$E$7*(1-$B4257)+fee_fx*Inputs!$D$7-cost_acc-cost_wd*Inputs!$E$7*(1-$B4257)-cost_fx*Inputs!$D$7)</f>
        <v>326321.616614711</v>
      </c>
      <c r="M4257" s="0" t="n">
        <f aca="false">12*Inputs!$B$8*(1-MIN(1,Inputs!$G$8*$D4257)*churn_nonbuyers)*(ic*Inputs!$C$8+fee_wd*Inputs!$E$8*(1-$B4257)+fee_fx*Inputs!$D$8-cost_acc-cost_wd*Inputs!$E$8*(1-$B4257)-cost_fx*Inputs!$D$8)</f>
        <v>82969.2165144192</v>
      </c>
      <c r="N4257" s="0" t="n">
        <f aca="false">K4257+L4257+I4257-fixed</f>
        <v>-65481.1006420382</v>
      </c>
      <c r="O4257" s="0" t="n">
        <f aca="false">K4257+L4257+M4257-fixed</f>
        <v>-162513.465526351</v>
      </c>
      <c r="P4257" s="0" t="n">
        <f aca="false">12*Inputs!$B$6*(1-MIN(1,Inputs!$F$6*$D4257))*(ic*Inputs!$C$6+flat_fee-cost_acc-cost_wd*Inputs!$E$6*$E4257-cost_fx*Inputs!$D$6)+12*Inputs!$B$7*(1-MIN(1,Inputs!$F$7*$D4257))*(ic*Inputs!$C$7+flat_fee-cost_acc-cost_wd*Inputs!$E$7*$E4257-cost_fx*Inputs!$D$7)+12*Inputs!$B$8*(1-MIN(1,Inputs!$F$8*$D4257))*(ic*Inputs!$C$8+flat_fee-cost_acc-cost_wd*Inputs!$E$8*$E4257-cost_fx*Inputs!$D$8)-fixed</f>
        <v>-55523.02433968</v>
      </c>
    </row>
    <row r="4258" customFormat="false" ht="15" hidden="false" customHeight="false" outlineLevel="0" collapsed="false">
      <c r="A4258" s="0" t="n">
        <v>4193</v>
      </c>
      <c r="B4258" s="0" t="n">
        <v>0.060193</v>
      </c>
      <c r="C4258" s="0" t="n">
        <v>1.175907</v>
      </c>
      <c r="D4258" s="0" t="n">
        <v>0.969789</v>
      </c>
      <c r="E4258" s="0" t="n">
        <v>1.317329</v>
      </c>
      <c r="F4258" s="0" t="n">
        <v>0.143565</v>
      </c>
      <c r="G4258" s="0" t="n">
        <f aca="false">12*Inputs!$B$6*(MIN(1,$H$50*$C4258)*(ic*Inputs!$C$6+pS+fee_fx*Inputs!$D$6-cost_acc-cost_wd*Inputs!$E$6*$E4258-cost_fx*Inputs!$D$6-$F4258)+(1-MIN(1,$H$50*$C4258))*(1-MIN(1,Inputs!$G$6*$D4258)*churn_nonbuyers)*(ic*Inputs!$C$6+fee_wd*Inputs!$E$6*(1-$B4258)+fee_fx*Inputs!$D$6-cost_acc-cost_wd*Inputs!$E$6*(1-$B4258)-cost_fx*Inputs!$D$6))</f>
        <v>240246.858575033</v>
      </c>
      <c r="H4258" s="0" t="n">
        <f aca="false">12*Inputs!$B$7*(MIN(1,$H$51*$C4258)*(ic*Inputs!$C$7+pE+fee_fx*Inputs!$D$7-cost_acc-cost_wd*Inputs!$E$7*$E4258-cost_fx*Inputs!$D$7-$F4258)+(1-MIN(1,$H$51*$C4258))*(1-MIN(1,Inputs!$G$7*$D4258)*churn_nonbuyers)*(ic*Inputs!$C$7+fee_wd*Inputs!$E$7*(1-$B4258)+fee_fx*Inputs!$D$7-cost_acc-cost_wd*Inputs!$E$7*(1-$B4258)-cost_fx*Inputs!$D$7))</f>
        <v>406873.963915067</v>
      </c>
      <c r="I4258" s="0" t="n">
        <f aca="false">12*Inputs!$B$8*(MIN(1,$H$52*$C4258)*(ic*Inputs!$C$8+pT-cost_acc-cost_wd*Inputs!$E$8-cost_fx*Inputs!$D$8-cost_ins)+(1-MIN(1,$H$52*$C4258))*(1-MIN(1,Inputs!$G$8*$D4258)*churn_nonbuyers)*(ic*Inputs!$C$8+fee_wd*Inputs!$E$8*(1-$B4258)+fee_fx*Inputs!$D$8-cost_acc-cost_wd*Inputs!$E$8*(1-$B4258)-cost_fx*Inputs!$D$8))</f>
        <v>187875.290205218</v>
      </c>
      <c r="J4258" s="0" t="n">
        <f aca="false">G4258+H4258+I4258-fixed</f>
        <v>134996.112695318</v>
      </c>
      <c r="K4258" s="0" t="n">
        <f aca="false">12*Inputs!$B$6*(1-MIN(1,Inputs!$G$6*$D4258)*churn_nonbuyers)*(ic*Inputs!$C$6+fee_wd*Inputs!$E$6*(1-$B4258)+fee_fx*Inputs!$D$6-cost_acc-cost_wd*Inputs!$E$6*(1-$B4258)-cost_fx*Inputs!$D$6)</f>
        <v>183577.031346794</v>
      </c>
      <c r="L4258" s="0" t="n">
        <f aca="false">12*Inputs!$B$7*(1-MIN(1,Inputs!$G$7*$D4258)*churn_nonbuyers)*(ic*Inputs!$C$7+fee_wd*Inputs!$E$7*(1-$B4258)+fee_fx*Inputs!$D$7-cost_acc-cost_wd*Inputs!$E$7*(1-$B4258)-cost_fx*Inputs!$D$7)</f>
        <v>383053.818136077</v>
      </c>
      <c r="M4258" s="0" t="n">
        <f aca="false">12*Inputs!$B$8*(1-MIN(1,Inputs!$G$8*$D4258)*churn_nonbuyers)*(ic*Inputs!$C$8+fee_wd*Inputs!$E$8*(1-$B4258)+fee_fx*Inputs!$D$8-cost_acc-cost_wd*Inputs!$E$8*(1-$B4258)-cost_fx*Inputs!$D$8)</f>
        <v>103894.728791707</v>
      </c>
      <c r="N4258" s="0" t="n">
        <f aca="false">K4258+L4258+I4258-fixed</f>
        <v>54506.1396880893</v>
      </c>
      <c r="O4258" s="0" t="n">
        <f aca="false">K4258+L4258+M4258-fixed</f>
        <v>-29474.4217254217</v>
      </c>
      <c r="P4258" s="0" t="n">
        <f aca="false">12*Inputs!$B$6*(1-MIN(1,Inputs!$F$6*$D4258))*(ic*Inputs!$C$6+flat_fee-cost_acc-cost_wd*Inputs!$E$6*$E4258-cost_fx*Inputs!$D$6)+12*Inputs!$B$7*(1-MIN(1,Inputs!$F$7*$D4258))*(ic*Inputs!$C$7+flat_fee-cost_acc-cost_wd*Inputs!$E$7*$E4258-cost_fx*Inputs!$D$7)+12*Inputs!$B$8*(1-MIN(1,Inputs!$F$8*$D4258))*(ic*Inputs!$C$8+flat_fee-cost_acc-cost_wd*Inputs!$E$8*$E4258-cost_fx*Inputs!$D$8)-fixed</f>
        <v>-51878.1375325599</v>
      </c>
    </row>
    <row r="4259" customFormat="false" ht="15" hidden="false" customHeight="false" outlineLevel="0" collapsed="false">
      <c r="A4259" s="0" t="n">
        <v>4194</v>
      </c>
      <c r="B4259" s="0" t="n">
        <v>0.280693</v>
      </c>
      <c r="C4259" s="0" t="n">
        <v>1.028385</v>
      </c>
      <c r="D4259" s="0" t="n">
        <v>1.471537</v>
      </c>
      <c r="E4259" s="0" t="n">
        <v>1.207593</v>
      </c>
      <c r="F4259" s="0" t="n">
        <v>0.216151</v>
      </c>
      <c r="G4259" s="0" t="n">
        <f aca="false">12*Inputs!$B$6*(MIN(1,$H$50*$C4259)*(ic*Inputs!$C$6+pS+fee_fx*Inputs!$D$6-cost_acc-cost_wd*Inputs!$E$6*$E4259-cost_fx*Inputs!$D$6-$F4259)+(1-MIN(1,$H$50*$C4259))*(1-MIN(1,Inputs!$G$6*$D4259)*churn_nonbuyers)*(ic*Inputs!$C$6+fee_wd*Inputs!$E$6*(1-$B4259)+fee_fx*Inputs!$D$6-cost_acc-cost_wd*Inputs!$E$6*(1-$B4259)-cost_fx*Inputs!$D$6))</f>
        <v>202579.954740506</v>
      </c>
      <c r="H4259" s="0" t="n">
        <f aca="false">12*Inputs!$B$7*(MIN(1,$H$51*$C4259)*(ic*Inputs!$C$7+pE+fee_fx*Inputs!$D$7-cost_acc-cost_wd*Inputs!$E$7*$E4259-cost_fx*Inputs!$D$7-$F4259)+(1-MIN(1,$H$51*$C4259))*(1-MIN(1,Inputs!$G$7*$D4259)*churn_nonbuyers)*(ic*Inputs!$C$7+fee_wd*Inputs!$E$7*(1-$B4259)+fee_fx*Inputs!$D$7-cost_acc-cost_wd*Inputs!$E$7*(1-$B4259)-cost_fx*Inputs!$D$7))</f>
        <v>391225.08244777</v>
      </c>
      <c r="I4259" s="0" t="n">
        <f aca="false">12*Inputs!$B$8*(MIN(1,$H$52*$C4259)*(ic*Inputs!$C$8+pT-cost_acc-cost_wd*Inputs!$E$8-cost_fx*Inputs!$D$8-cost_ins)+(1-MIN(1,$H$52*$C4259))*(1-MIN(1,Inputs!$G$8*$D4259)*churn_nonbuyers)*(ic*Inputs!$C$8+fee_wd*Inputs!$E$8*(1-$B4259)+fee_fx*Inputs!$D$8-cost_acc-cost_wd*Inputs!$E$8*(1-$B4259)-cost_fx*Inputs!$D$8))</f>
        <v>148235.52744</v>
      </c>
      <c r="J4259" s="0" t="n">
        <f aca="false">G4259+H4259+I4259-fixed</f>
        <v>42040.5646282764</v>
      </c>
      <c r="K4259" s="0" t="n">
        <f aca="false">12*Inputs!$B$6*(1-MIN(1,Inputs!$G$6*$D4259)*churn_nonbuyers)*(ic*Inputs!$C$6+fee_wd*Inputs!$E$6*(1-$B4259)+fee_fx*Inputs!$D$6-cost_acc-cost_wd*Inputs!$E$6*(1-$B4259)-cost_fx*Inputs!$D$6)</f>
        <v>149321.076013015</v>
      </c>
      <c r="L4259" s="0" t="n">
        <f aca="false">12*Inputs!$B$7*(1-MIN(1,Inputs!$G$7*$D4259)*churn_nonbuyers)*(ic*Inputs!$C$7+fee_wd*Inputs!$E$7*(1-$B4259)+fee_fx*Inputs!$D$7-cost_acc-cost_wd*Inputs!$E$7*(1-$B4259)-cost_fx*Inputs!$D$7)</f>
        <v>346764.873031809</v>
      </c>
      <c r="M4259" s="0" t="n">
        <f aca="false">12*Inputs!$B$8*(1-MIN(1,Inputs!$G$8*$D4259)*churn_nonbuyers)*(ic*Inputs!$C$8+fee_wd*Inputs!$E$8*(1-$B4259)+fee_fx*Inputs!$D$8-cost_acc-cost_wd*Inputs!$E$8*(1-$B4259)-cost_fx*Inputs!$D$8)</f>
        <v>0</v>
      </c>
      <c r="N4259" s="0" t="n">
        <f aca="false">K4259+L4259+I4259-fixed</f>
        <v>-55678.5235151757</v>
      </c>
      <c r="O4259" s="0" t="n">
        <f aca="false">K4259+L4259+M4259-fixed</f>
        <v>-203914.050955176</v>
      </c>
      <c r="P4259" s="0" t="n">
        <f aca="false">12*Inputs!$B$6*(1-MIN(1,Inputs!$F$6*$D4259))*(ic*Inputs!$C$6+flat_fee-cost_acc-cost_wd*Inputs!$E$6*$E4259-cost_fx*Inputs!$D$6)+12*Inputs!$B$7*(1-MIN(1,Inputs!$F$7*$D4259))*(ic*Inputs!$C$7+flat_fee-cost_acc-cost_wd*Inputs!$E$7*$E4259-cost_fx*Inputs!$D$7)+12*Inputs!$B$8*(1-MIN(1,Inputs!$F$8*$D4259))*(ic*Inputs!$C$8+flat_fee-cost_acc-cost_wd*Inputs!$E$8*$E4259-cost_fx*Inputs!$D$8)-fixed</f>
        <v>-261628.02603016</v>
      </c>
    </row>
    <row r="4260" customFormat="false" ht="15" hidden="false" customHeight="false" outlineLevel="0" collapsed="false">
      <c r="A4260" s="0" t="n">
        <v>4195</v>
      </c>
      <c r="B4260" s="0" t="n">
        <v>0.088238</v>
      </c>
      <c r="C4260" s="0" t="n">
        <v>1.019447</v>
      </c>
      <c r="D4260" s="0" t="n">
        <v>1.126155</v>
      </c>
      <c r="E4260" s="0" t="n">
        <v>1.065198</v>
      </c>
      <c r="F4260" s="0" t="n">
        <v>0.031212</v>
      </c>
      <c r="G4260" s="0" t="n">
        <f aca="false">12*Inputs!$B$6*(MIN(1,$H$50*$C4260)*(ic*Inputs!$C$6+pS+fee_fx*Inputs!$D$6-cost_acc-cost_wd*Inputs!$E$6*$E4260-cost_fx*Inputs!$D$6-$F4260)+(1-MIN(1,$H$50*$C4260))*(1-MIN(1,Inputs!$G$6*$D4260)*churn_nonbuyers)*(ic*Inputs!$C$6+fee_wd*Inputs!$E$6*(1-$B4260)+fee_fx*Inputs!$D$6-cost_acc-cost_wd*Inputs!$E$6*(1-$B4260)-cost_fx*Inputs!$D$6))</f>
        <v>236382.041521199</v>
      </c>
      <c r="H4260" s="0" t="n">
        <f aca="false">12*Inputs!$B$7*(MIN(1,$H$51*$C4260)*(ic*Inputs!$C$7+pE+fee_fx*Inputs!$D$7-cost_acc-cost_wd*Inputs!$E$7*$E4260-cost_fx*Inputs!$D$7-$F4260)+(1-MIN(1,$H$51*$C4260))*(1-MIN(1,Inputs!$G$7*$D4260)*churn_nonbuyers)*(ic*Inputs!$C$7+fee_wd*Inputs!$E$7*(1-$B4260)+fee_fx*Inputs!$D$7-cost_acc-cost_wd*Inputs!$E$7*(1-$B4260)-cost_fx*Inputs!$D$7))</f>
        <v>436505.383498856</v>
      </c>
      <c r="I4260" s="0" t="n">
        <f aca="false">12*Inputs!$B$8*(MIN(1,$H$52*$C4260)*(ic*Inputs!$C$8+pT-cost_acc-cost_wd*Inputs!$E$8-cost_fx*Inputs!$D$8-cost_ins)+(1-MIN(1,$H$52*$C4260))*(1-MIN(1,Inputs!$G$8*$D4260)*churn_nonbuyers)*(ic*Inputs!$C$8+fee_wd*Inputs!$E$8*(1-$B4260)+fee_fx*Inputs!$D$8-cost_acc-cost_wd*Inputs!$E$8*(1-$B4260)-cost_fx*Inputs!$D$8))</f>
        <v>166478.626064683</v>
      </c>
      <c r="J4260" s="0" t="n">
        <f aca="false">G4260+H4260+I4260-fixed</f>
        <v>139366.051084737</v>
      </c>
      <c r="K4260" s="0" t="n">
        <f aca="false">12*Inputs!$B$6*(1-MIN(1,Inputs!$G$6*$D4260)*churn_nonbuyers)*(ic*Inputs!$C$6+fee_wd*Inputs!$E$6*(1-$B4260)+fee_fx*Inputs!$D$6-cost_acc-cost_wd*Inputs!$E$6*(1-$B4260)-cost_fx*Inputs!$D$6)</f>
        <v>178257.547187208</v>
      </c>
      <c r="L4260" s="0" t="n">
        <f aca="false">12*Inputs!$B$7*(1-MIN(1,Inputs!$G$7*$D4260)*churn_nonbuyers)*(ic*Inputs!$C$7+fee_wd*Inputs!$E$7*(1-$B4260)+fee_fx*Inputs!$D$7-cost_acc-cost_wd*Inputs!$E$7*(1-$B4260)-cost_fx*Inputs!$D$7)</f>
        <v>377301.034072325</v>
      </c>
      <c r="M4260" s="0" t="n">
        <f aca="false">12*Inputs!$B$8*(1-MIN(1,Inputs!$G$8*$D4260)*churn_nonbuyers)*(ic*Inputs!$C$8+fee_wd*Inputs!$E$8*(1-$B4260)+fee_fx*Inputs!$D$8-cost_acc-cost_wd*Inputs!$E$8*(1-$B4260)-cost_fx*Inputs!$D$8)</f>
        <v>68199.502340304</v>
      </c>
      <c r="N4260" s="0" t="n">
        <f aca="false">K4260+L4260+I4260-fixed</f>
        <v>22037.2073242158</v>
      </c>
      <c r="O4260" s="0" t="n">
        <f aca="false">K4260+L4260+M4260-fixed</f>
        <v>-76241.9164001631</v>
      </c>
      <c r="P4260" s="0" t="n">
        <f aca="false">12*Inputs!$B$6*(1-MIN(1,Inputs!$F$6*$D4260))*(ic*Inputs!$C$6+flat_fee-cost_acc-cost_wd*Inputs!$E$6*$E4260-cost_fx*Inputs!$D$6)+12*Inputs!$B$7*(1-MIN(1,Inputs!$F$7*$D4260))*(ic*Inputs!$C$7+flat_fee-cost_acc-cost_wd*Inputs!$E$7*$E4260-cost_fx*Inputs!$D$7)+12*Inputs!$B$8*(1-MIN(1,Inputs!$F$8*$D4260))*(ic*Inputs!$C$8+flat_fee-cost_acc-cost_wd*Inputs!$E$8*$E4260-cost_fx*Inputs!$D$8)-fixed</f>
        <v>-26861.8599544</v>
      </c>
    </row>
    <row r="4261" customFormat="false" ht="15" hidden="false" customHeight="false" outlineLevel="0" collapsed="false">
      <c r="A4261" s="0" t="n">
        <v>4196</v>
      </c>
      <c r="B4261" s="0" t="n">
        <v>0.33777</v>
      </c>
      <c r="C4261" s="0" t="n">
        <v>0.922544</v>
      </c>
      <c r="D4261" s="0" t="n">
        <v>1.517448</v>
      </c>
      <c r="E4261" s="0" t="n">
        <v>1.061654</v>
      </c>
      <c r="F4261" s="0" t="n">
        <v>0.410095</v>
      </c>
      <c r="G4261" s="0" t="n">
        <f aca="false">12*Inputs!$B$6*(MIN(1,$H$50*$C4261)*(ic*Inputs!$C$6+pS+fee_fx*Inputs!$D$6-cost_acc-cost_wd*Inputs!$E$6*$E4261-cost_fx*Inputs!$D$6-$F4261)+(1-MIN(1,$H$50*$C4261))*(1-MIN(1,Inputs!$G$6*$D4261)*churn_nonbuyers)*(ic*Inputs!$C$6+fee_wd*Inputs!$E$6*(1-$B4261)+fee_fx*Inputs!$D$6-cost_acc-cost_wd*Inputs!$E$6*(1-$B4261)-cost_fx*Inputs!$D$6))</f>
        <v>188700.602113104</v>
      </c>
      <c r="H4261" s="0" t="n">
        <f aca="false">12*Inputs!$B$7*(MIN(1,$H$51*$C4261)*(ic*Inputs!$C$7+pE+fee_fx*Inputs!$D$7-cost_acc-cost_wd*Inputs!$E$7*$E4261-cost_fx*Inputs!$D$7-$F4261)+(1-MIN(1,$H$51*$C4261))*(1-MIN(1,Inputs!$G$7*$D4261)*churn_nonbuyers)*(ic*Inputs!$C$7+fee_wd*Inputs!$E$7*(1-$B4261)+fee_fx*Inputs!$D$7-cost_acc-cost_wd*Inputs!$E$7*(1-$B4261)-cost_fx*Inputs!$D$7))</f>
        <v>386588.031012898</v>
      </c>
      <c r="I4261" s="0" t="n">
        <f aca="false">12*Inputs!$B$8*(MIN(1,$H$52*$C4261)*(ic*Inputs!$C$8+pT-cost_acc-cost_wd*Inputs!$E$8-cost_fx*Inputs!$D$8-cost_ins)+(1-MIN(1,$H$52*$C4261))*(1-MIN(1,Inputs!$G$8*$D4261)*churn_nonbuyers)*(ic*Inputs!$C$8+fee_wd*Inputs!$E$8*(1-$B4261)+fee_fx*Inputs!$D$8-cost_acc-cost_wd*Inputs!$E$8*(1-$B4261)-cost_fx*Inputs!$D$8))</f>
        <v>132979.182336</v>
      </c>
      <c r="J4261" s="0" t="n">
        <f aca="false">G4261+H4261+I4261-fixed</f>
        <v>8267.8154620016</v>
      </c>
      <c r="K4261" s="0" t="n">
        <f aca="false">12*Inputs!$B$6*(1-MIN(1,Inputs!$G$6*$D4261)*churn_nonbuyers)*(ic*Inputs!$C$6+fee_wd*Inputs!$E$6*(1-$B4261)+fee_fx*Inputs!$D$6-cost_acc-cost_wd*Inputs!$E$6*(1-$B4261)-cost_fx*Inputs!$D$6)</f>
        <v>141355.592718912</v>
      </c>
      <c r="L4261" s="0" t="n">
        <f aca="false">12*Inputs!$B$7*(1-MIN(1,Inputs!$G$7*$D4261)*churn_nonbuyers)*(ic*Inputs!$C$7+fee_wd*Inputs!$E$7*(1-$B4261)+fee_fx*Inputs!$D$7-cost_acc-cost_wd*Inputs!$E$7*(1-$B4261)-cost_fx*Inputs!$D$7)</f>
        <v>338420.278127347</v>
      </c>
      <c r="M4261" s="0" t="n">
        <f aca="false">12*Inputs!$B$8*(1-MIN(1,Inputs!$G$8*$D4261)*churn_nonbuyers)*(ic*Inputs!$C$8+fee_wd*Inputs!$E$8*(1-$B4261)+fee_fx*Inputs!$D$8-cost_acc-cost_wd*Inputs!$E$8*(1-$B4261)-cost_fx*Inputs!$D$8)</f>
        <v>0</v>
      </c>
      <c r="N4261" s="0" t="n">
        <f aca="false">K4261+L4261+I4261-fixed</f>
        <v>-87244.9468177407</v>
      </c>
      <c r="O4261" s="0" t="n">
        <f aca="false">K4261+L4261+M4261-fixed</f>
        <v>-220224.129153741</v>
      </c>
      <c r="P4261" s="0" t="n">
        <f aca="false">12*Inputs!$B$6*(1-MIN(1,Inputs!$F$6*$D4261))*(ic*Inputs!$C$6+flat_fee-cost_acc-cost_wd*Inputs!$E$6*$E4261-cost_fx*Inputs!$D$6)+12*Inputs!$B$7*(1-MIN(1,Inputs!$F$7*$D4261))*(ic*Inputs!$C$7+flat_fee-cost_acc-cost_wd*Inputs!$E$7*$E4261-cost_fx*Inputs!$D$7)+12*Inputs!$B$8*(1-MIN(1,Inputs!$F$8*$D4261))*(ic*Inputs!$C$8+flat_fee-cost_acc-cost_wd*Inputs!$E$8*$E4261-cost_fx*Inputs!$D$8)-fixed</f>
        <v>-240309.28638592</v>
      </c>
    </row>
    <row r="4262" customFormat="false" ht="15" hidden="false" customHeight="false" outlineLevel="0" collapsed="false">
      <c r="A4262" s="0" t="n">
        <v>4197</v>
      </c>
      <c r="B4262" s="0" t="n">
        <v>0.203654</v>
      </c>
      <c r="C4262" s="0" t="n">
        <v>0.694347</v>
      </c>
      <c r="D4262" s="0" t="n">
        <v>0.811942</v>
      </c>
      <c r="E4262" s="0" t="n">
        <v>1.196772</v>
      </c>
      <c r="F4262" s="0" t="n">
        <v>0.277568</v>
      </c>
      <c r="G4262" s="0" t="n">
        <f aca="false">12*Inputs!$B$6*(MIN(1,$H$50*$C4262)*(ic*Inputs!$C$6+pS+fee_fx*Inputs!$D$6-cost_acc-cost_wd*Inputs!$E$6*$E4262-cost_fx*Inputs!$D$6-$F4262)+(1-MIN(1,$H$50*$C4262))*(1-MIN(1,Inputs!$G$6*$D4262)*churn_nonbuyers)*(ic*Inputs!$C$6+fee_wd*Inputs!$E$6*(1-$B4262)+fee_fx*Inputs!$D$6-cost_acc-cost_wd*Inputs!$E$6*(1-$B4262)-cost_fx*Inputs!$D$6))</f>
        <v>199543.535232155</v>
      </c>
      <c r="H4262" s="0" t="n">
        <f aca="false">12*Inputs!$B$7*(MIN(1,$H$51*$C4262)*(ic*Inputs!$C$7+pE+fee_fx*Inputs!$D$7-cost_acc-cost_wd*Inputs!$E$7*$E4262-cost_fx*Inputs!$D$7-$F4262)+(1-MIN(1,$H$51*$C4262))*(1-MIN(1,Inputs!$G$7*$D4262)*churn_nonbuyers)*(ic*Inputs!$C$7+fee_wd*Inputs!$E$7*(1-$B4262)+fee_fx*Inputs!$D$7-cost_acc-cost_wd*Inputs!$E$7*(1-$B4262)-cost_fx*Inputs!$D$7))</f>
        <v>388194.999133454</v>
      </c>
      <c r="I4262" s="0" t="n">
        <f aca="false">12*Inputs!$B$8*(MIN(1,$H$52*$C4262)*(ic*Inputs!$C$8+pT-cost_acc-cost_wd*Inputs!$E$8-cost_fx*Inputs!$D$8-cost_ins)+(1-MIN(1,$H$52*$C4262))*(1-MIN(1,Inputs!$G$8*$D4262)*churn_nonbuyers)*(ic*Inputs!$C$8+fee_wd*Inputs!$E$8*(1-$B4262)+fee_fx*Inputs!$D$8-cost_acc-cost_wd*Inputs!$E$8*(1-$B4262)-cost_fx*Inputs!$D$8))</f>
        <v>170327.461296014</v>
      </c>
      <c r="J4262" s="0" t="n">
        <f aca="false">G4262+H4262+I4262-fixed</f>
        <v>58065.9956616228</v>
      </c>
      <c r="K4262" s="0" t="n">
        <f aca="false">12*Inputs!$B$6*(1-MIN(1,Inputs!$G$6*$D4262)*churn_nonbuyers)*(ic*Inputs!$C$6+fee_wd*Inputs!$E$6*(1-$B4262)+fee_fx*Inputs!$D$6-cost_acc-cost_wd*Inputs!$E$6*(1-$B4262)-cost_fx*Inputs!$D$6)</f>
        <v>165280.00633969</v>
      </c>
      <c r="L4262" s="0" t="n">
        <f aca="false">12*Inputs!$B$7*(1-MIN(1,Inputs!$G$7*$D4262)*churn_nonbuyers)*(ic*Inputs!$C$7+fee_wd*Inputs!$E$7*(1-$B4262)+fee_fx*Inputs!$D$7-cost_acc-cost_wd*Inputs!$E$7*(1-$B4262)-cost_fx*Inputs!$D$7)</f>
        <v>364766.908187814</v>
      </c>
      <c r="M4262" s="0" t="n">
        <f aca="false">12*Inputs!$B$8*(1-MIN(1,Inputs!$G$8*$D4262)*churn_nonbuyers)*(ic*Inputs!$C$8+fee_wd*Inputs!$E$8*(1-$B4262)+fee_fx*Inputs!$D$8-cost_acc-cost_wd*Inputs!$E$8*(1-$B4262)-cost_fx*Inputs!$D$8)</f>
        <v>136668.035771885</v>
      </c>
      <c r="N4262" s="0" t="n">
        <f aca="false">K4262+L4262+I4262-fixed</f>
        <v>374.375823517796</v>
      </c>
      <c r="O4262" s="0" t="n">
        <f aca="false">K4262+L4262+M4262-fixed</f>
        <v>-33285.0497006116</v>
      </c>
      <c r="P4262" s="0" t="n">
        <f aca="false">12*Inputs!$B$6*(1-MIN(1,Inputs!$F$6*$D4262))*(ic*Inputs!$C$6+flat_fee-cost_acc-cost_wd*Inputs!$E$6*$E4262-cost_fx*Inputs!$D$6)+12*Inputs!$B$7*(1-MIN(1,Inputs!$F$7*$D4262))*(ic*Inputs!$C$7+flat_fee-cost_acc-cost_wd*Inputs!$E$7*$E4262-cost_fx*Inputs!$D$7)+12*Inputs!$B$8*(1-MIN(1,Inputs!$F$8*$D4262))*(ic*Inputs!$C$8+flat_fee-cost_acc-cost_wd*Inputs!$E$8*$E4262-cost_fx*Inputs!$D$8)-fixed</f>
        <v>82636.5761177599</v>
      </c>
    </row>
    <row r="4263" customFormat="false" ht="15" hidden="false" customHeight="false" outlineLevel="0" collapsed="false">
      <c r="A4263" s="0" t="n">
        <v>4198</v>
      </c>
      <c r="B4263" s="0" t="n">
        <v>0.150205</v>
      </c>
      <c r="C4263" s="0" t="n">
        <v>0.926966</v>
      </c>
      <c r="D4263" s="0" t="n">
        <v>1.307802</v>
      </c>
      <c r="E4263" s="0" t="n">
        <v>1.228313</v>
      </c>
      <c r="F4263" s="0" t="n">
        <v>0.021551</v>
      </c>
      <c r="G4263" s="0" t="n">
        <f aca="false">12*Inputs!$B$6*(MIN(1,$H$50*$C4263)*(ic*Inputs!$C$6+pS+fee_fx*Inputs!$D$6-cost_acc-cost_wd*Inputs!$E$6*$E4263-cost_fx*Inputs!$D$6-$F4263)+(1-MIN(1,$H$50*$C4263))*(1-MIN(1,Inputs!$G$6*$D4263)*churn_nonbuyers)*(ic*Inputs!$C$6+fee_wd*Inputs!$E$6*(1-$B4263)+fee_fx*Inputs!$D$6-cost_acc-cost_wd*Inputs!$E$6*(1-$B4263)-cost_fx*Inputs!$D$6))</f>
        <v>218522.131957522</v>
      </c>
      <c r="H4263" s="0" t="n">
        <f aca="false">12*Inputs!$B$7*(MIN(1,$H$51*$C4263)*(ic*Inputs!$C$7+pE+fee_fx*Inputs!$D$7-cost_acc-cost_wd*Inputs!$E$7*$E4263-cost_fx*Inputs!$D$7-$F4263)+(1-MIN(1,$H$51*$C4263))*(1-MIN(1,Inputs!$G$7*$D4263)*churn_nonbuyers)*(ic*Inputs!$C$7+fee_wd*Inputs!$E$7*(1-$B4263)+fee_fx*Inputs!$D$7-cost_acc-cost_wd*Inputs!$E$7*(1-$B4263)-cost_fx*Inputs!$D$7))</f>
        <v>407498.621560521</v>
      </c>
      <c r="I4263" s="0" t="n">
        <f aca="false">12*Inputs!$B$8*(MIN(1,$H$52*$C4263)*(ic*Inputs!$C$8+pT-cost_acc-cost_wd*Inputs!$E$8-cost_fx*Inputs!$D$8-cost_ins)+(1-MIN(1,$H$52*$C4263))*(1-MIN(1,Inputs!$G$8*$D4263)*churn_nonbuyers)*(ic*Inputs!$C$8+fee_wd*Inputs!$E$8*(1-$B4263)+fee_fx*Inputs!$D$8-cost_acc-cost_wd*Inputs!$E$8*(1-$B4263)-cost_fx*Inputs!$D$8))</f>
        <v>143091.272839812</v>
      </c>
      <c r="J4263" s="0" t="n">
        <f aca="false">G4263+H4263+I4263-fixed</f>
        <v>69112.0263578546</v>
      </c>
      <c r="K4263" s="0" t="n">
        <f aca="false">12*Inputs!$B$6*(1-MIN(1,Inputs!$G$6*$D4263)*churn_nonbuyers)*(ic*Inputs!$C$6+fee_wd*Inputs!$E$6*(1-$B4263)+fee_fx*Inputs!$D$6-cost_acc-cost_wd*Inputs!$E$6*(1-$B4263)-cost_fx*Inputs!$D$6)</f>
        <v>168202.192315752</v>
      </c>
      <c r="L4263" s="0" t="n">
        <f aca="false">12*Inputs!$B$7*(1-MIN(1,Inputs!$G$7*$D4263)*churn_nonbuyers)*(ic*Inputs!$C$7+fee_wd*Inputs!$E$7*(1-$B4263)+fee_fx*Inputs!$D$7-cost_acc-cost_wd*Inputs!$E$7*(1-$B4263)-cost_fx*Inputs!$D$7)</f>
        <v>366599.920893451</v>
      </c>
      <c r="M4263" s="0" t="n">
        <f aca="false">12*Inputs!$B$8*(1-MIN(1,Inputs!$G$8*$D4263)*churn_nonbuyers)*(ic*Inputs!$C$8+fee_wd*Inputs!$E$8*(1-$B4263)+fee_fx*Inputs!$D$8-cost_acc-cost_wd*Inputs!$E$8*(1-$B4263)-cost_fx*Inputs!$D$8)</f>
        <v>26983.889260176</v>
      </c>
      <c r="N4263" s="0" t="n">
        <f aca="false">K4263+L4263+I4263-fixed</f>
        <v>-22106.6139509844</v>
      </c>
      <c r="O4263" s="0" t="n">
        <f aca="false">K4263+L4263+M4263-fixed</f>
        <v>-138213.997530621</v>
      </c>
      <c r="P4263" s="0" t="n">
        <f aca="false">12*Inputs!$B$6*(1-MIN(1,Inputs!$F$6*$D4263))*(ic*Inputs!$C$6+flat_fee-cost_acc-cost_wd*Inputs!$E$6*$E4263-cost_fx*Inputs!$D$6)+12*Inputs!$B$7*(1-MIN(1,Inputs!$F$7*$D4263))*(ic*Inputs!$C$7+flat_fee-cost_acc-cost_wd*Inputs!$E$7*$E4263-cost_fx*Inputs!$D$7)+12*Inputs!$B$8*(1-MIN(1,Inputs!$F$8*$D4263))*(ic*Inputs!$C$8+flat_fee-cost_acc-cost_wd*Inputs!$E$8*$E4263-cost_fx*Inputs!$D$8)-fixed</f>
        <v>-184871.33472976</v>
      </c>
    </row>
    <row r="4264" customFormat="false" ht="15" hidden="false" customHeight="false" outlineLevel="0" collapsed="false">
      <c r="A4264" s="0" t="n">
        <v>4199</v>
      </c>
      <c r="B4264" s="0" t="n">
        <v>0.314826</v>
      </c>
      <c r="C4264" s="0" t="n">
        <v>0.713876</v>
      </c>
      <c r="D4264" s="0" t="n">
        <v>1.159054</v>
      </c>
      <c r="E4264" s="0" t="n">
        <v>1.245305</v>
      </c>
      <c r="F4264" s="0" t="n">
        <v>0.110723</v>
      </c>
      <c r="G4264" s="0" t="n">
        <f aca="false">12*Inputs!$B$6*(MIN(1,$H$50*$C4264)*(ic*Inputs!$C$6+pS+fee_fx*Inputs!$D$6-cost_acc-cost_wd*Inputs!$E$6*$E4264-cost_fx*Inputs!$D$6-$F4264)+(1-MIN(1,$H$50*$C4264))*(1-MIN(1,Inputs!$G$6*$D4264)*churn_nonbuyers)*(ic*Inputs!$C$6+fee_wd*Inputs!$E$6*(1-$B4264)+fee_fx*Inputs!$D$6-cost_acc-cost_wd*Inputs!$E$6*(1-$B4264)-cost_fx*Inputs!$D$6))</f>
        <v>185414.281970866</v>
      </c>
      <c r="H4264" s="0" t="n">
        <f aca="false">12*Inputs!$B$7*(MIN(1,$H$51*$C4264)*(ic*Inputs!$C$7+pE+fee_fx*Inputs!$D$7-cost_acc-cost_wd*Inputs!$E$7*$E4264-cost_fx*Inputs!$D$7-$F4264)+(1-MIN(1,$H$51*$C4264))*(1-MIN(1,Inputs!$G$7*$D4264)*churn_nonbuyers)*(ic*Inputs!$C$7+fee_wd*Inputs!$E$7*(1-$B4264)+fee_fx*Inputs!$D$7-cost_acc-cost_wd*Inputs!$E$7*(1-$B4264)-cost_fx*Inputs!$D$7))</f>
        <v>377901.878182437</v>
      </c>
      <c r="I4264" s="0" t="n">
        <f aca="false">12*Inputs!$B$8*(MIN(1,$H$52*$C4264)*(ic*Inputs!$C$8+pT-cost_acc-cost_wd*Inputs!$E$8-cost_fx*Inputs!$D$8-cost_ins)+(1-MIN(1,$H$52*$C4264))*(1-MIN(1,Inputs!$G$8*$D4264)*churn_nonbuyers)*(ic*Inputs!$C$8+fee_wd*Inputs!$E$8*(1-$B4264)+fee_fx*Inputs!$D$8-cost_acc-cost_wd*Inputs!$E$8*(1-$B4264)-cost_fx*Inputs!$D$8))</f>
        <v>132281.958094786</v>
      </c>
      <c r="J4264" s="0" t="n">
        <f aca="false">G4264+H4264+I4264-fixed</f>
        <v>-4401.88175191078</v>
      </c>
      <c r="K4264" s="0" t="n">
        <f aca="false">12*Inputs!$B$6*(1-MIN(1,Inputs!$G$6*$D4264)*churn_nonbuyers)*(ic*Inputs!$C$6+fee_wd*Inputs!$E$6*(1-$B4264)+fee_fx*Inputs!$D$6-cost_acc-cost_wd*Inputs!$E$6*(1-$B4264)-cost_fx*Inputs!$D$6)</f>
        <v>147209.074089149</v>
      </c>
      <c r="L4264" s="0" t="n">
        <f aca="false">12*Inputs!$B$7*(1-MIN(1,Inputs!$G$7*$D4264)*churn_nonbuyers)*(ic*Inputs!$C$7+fee_wd*Inputs!$E$7*(1-$B4264)+fee_fx*Inputs!$D$7-cost_acc-cost_wd*Inputs!$E$7*(1-$B4264)-cost_fx*Inputs!$D$7)</f>
        <v>345421.508261489</v>
      </c>
      <c r="M4264" s="0" t="n">
        <f aca="false">12*Inputs!$B$8*(1-MIN(1,Inputs!$G$8*$D4264)*churn_nonbuyers)*(ic*Inputs!$C$8+fee_wd*Inputs!$E$8*(1-$B4264)+fee_fx*Inputs!$D$8-cost_acc-cost_wd*Inputs!$E$8*(1-$B4264)-cost_fx*Inputs!$D$8)</f>
        <v>58728.3453226944</v>
      </c>
      <c r="N4264" s="0" t="n">
        <f aca="false">K4264+L4264+I4264-fixed</f>
        <v>-75087.4595545761</v>
      </c>
      <c r="O4264" s="0" t="n">
        <f aca="false">K4264+L4264+M4264-fixed</f>
        <v>-148641.072326668</v>
      </c>
      <c r="P4264" s="0" t="n">
        <f aca="false">12*Inputs!$B$6*(1-MIN(1,Inputs!$F$6*$D4264))*(ic*Inputs!$C$6+flat_fee-cost_acc-cost_wd*Inputs!$E$6*$E4264-cost_fx*Inputs!$D$6)+12*Inputs!$B$7*(1-MIN(1,Inputs!$F$7*$D4264))*(ic*Inputs!$C$7+flat_fee-cost_acc-cost_wd*Inputs!$E$7*$E4264-cost_fx*Inputs!$D$7)+12*Inputs!$B$8*(1-MIN(1,Inputs!$F$8*$D4264))*(ic*Inputs!$C$8+flat_fee-cost_acc-cost_wd*Inputs!$E$8*$E4264-cost_fx*Inputs!$D$8)-fixed</f>
        <v>-115830.7461592</v>
      </c>
    </row>
    <row r="4265" customFormat="false" ht="15" hidden="false" customHeight="false" outlineLevel="0" collapsed="false">
      <c r="A4265" s="0" t="n">
        <v>4200</v>
      </c>
      <c r="B4265" s="0" t="n">
        <v>0.56608</v>
      </c>
      <c r="C4265" s="0" t="n">
        <v>1.051297</v>
      </c>
      <c r="D4265" s="0" t="n">
        <v>0.801546</v>
      </c>
      <c r="E4265" s="0" t="n">
        <v>1.091494</v>
      </c>
      <c r="F4265" s="0" t="n">
        <v>0.050039</v>
      </c>
      <c r="G4265" s="0" t="n">
        <f aca="false">12*Inputs!$B$6*(MIN(1,$H$50*$C4265)*(ic*Inputs!$C$6+pS+fee_fx*Inputs!$D$6-cost_acc-cost_wd*Inputs!$E$6*$E4265-cost_fx*Inputs!$D$6-$F4265)+(1-MIN(1,$H$50*$C4265))*(1-MIN(1,Inputs!$G$6*$D4265)*churn_nonbuyers)*(ic*Inputs!$C$6+fee_wd*Inputs!$E$6*(1-$B4265)+fee_fx*Inputs!$D$6-cost_acc-cost_wd*Inputs!$E$6*(1-$B4265)-cost_fx*Inputs!$D$6))</f>
        <v>179416.635568723</v>
      </c>
      <c r="H4265" s="0" t="n">
        <f aca="false">12*Inputs!$B$7*(MIN(1,$H$51*$C4265)*(ic*Inputs!$C$7+pE+fee_fx*Inputs!$D$7-cost_acc-cost_wd*Inputs!$E$7*$E4265-cost_fx*Inputs!$D$7-$F4265)+(1-MIN(1,$H$51*$C4265))*(1-MIN(1,Inputs!$G$7*$D4265)*churn_nonbuyers)*(ic*Inputs!$C$7+fee_wd*Inputs!$E$7*(1-$B4265)+fee_fx*Inputs!$D$7-cost_acc-cost_wd*Inputs!$E$7*(1-$B4265)-cost_fx*Inputs!$D$7))</f>
        <v>397319.078720447</v>
      </c>
      <c r="I4265" s="0" t="n">
        <f aca="false">12*Inputs!$B$8*(MIN(1,$H$52*$C4265)*(ic*Inputs!$C$8+pT-cost_acc-cost_wd*Inputs!$E$8-cost_fx*Inputs!$D$8-cost_ins)+(1-MIN(1,$H$52*$C4265))*(1-MIN(1,Inputs!$G$8*$D4265)*churn_nonbuyers)*(ic*Inputs!$C$8+fee_wd*Inputs!$E$8*(1-$B4265)+fee_fx*Inputs!$D$8-cost_acc-cost_wd*Inputs!$E$8*(1-$B4265)-cost_fx*Inputs!$D$8))</f>
        <v>186223.104206605</v>
      </c>
      <c r="J4265" s="0" t="n">
        <f aca="false">G4265+H4265+I4265-fixed</f>
        <v>62958.8184957751</v>
      </c>
      <c r="K4265" s="0" t="n">
        <f aca="false">12*Inputs!$B$6*(1-MIN(1,Inputs!$G$6*$D4265)*churn_nonbuyers)*(ic*Inputs!$C$6+fee_wd*Inputs!$E$6*(1-$B4265)+fee_fx*Inputs!$D$6-cost_acc-cost_wd*Inputs!$E$6*(1-$B4265)-cost_fx*Inputs!$D$6)</f>
        <v>115271.818269696</v>
      </c>
      <c r="L4265" s="0" t="n">
        <f aca="false">12*Inputs!$B$7*(1-MIN(1,Inputs!$G$7*$D4265)*churn_nonbuyers)*(ic*Inputs!$C$7+fee_wd*Inputs!$E$7*(1-$B4265)+fee_fx*Inputs!$D$7-cost_acc-cost_wd*Inputs!$E$7*(1-$B4265)-cost_fx*Inputs!$D$7)</f>
        <v>313949.132753818</v>
      </c>
      <c r="M4265" s="0" t="n">
        <f aca="false">12*Inputs!$B$8*(1-MIN(1,Inputs!$G$8*$D4265)*churn_nonbuyers)*(ic*Inputs!$C$8+fee_wd*Inputs!$E$8*(1-$B4265)+fee_fx*Inputs!$D$8-cost_acc-cost_wd*Inputs!$E$8*(1-$B4265)-cost_fx*Inputs!$D$8)</f>
        <v>131336.565685248</v>
      </c>
      <c r="N4265" s="0" t="n">
        <f aca="false">K4265+L4265+I4265-fixed</f>
        <v>-84555.9447698813</v>
      </c>
      <c r="O4265" s="0" t="n">
        <f aca="false">K4265+L4265+M4265-fixed</f>
        <v>-139442.483291238</v>
      </c>
      <c r="P4265" s="0" t="n">
        <f aca="false">12*Inputs!$B$6*(1-MIN(1,Inputs!$F$6*$D4265))*(ic*Inputs!$C$6+flat_fee-cost_acc-cost_wd*Inputs!$E$6*$E4265-cost_fx*Inputs!$D$6)+12*Inputs!$B$7*(1-MIN(1,Inputs!$F$7*$D4265))*(ic*Inputs!$C$7+flat_fee-cost_acc-cost_wd*Inputs!$E$7*$E4265-cost_fx*Inputs!$D$7)+12*Inputs!$B$8*(1-MIN(1,Inputs!$F$8*$D4265))*(ic*Inputs!$C$8+flat_fee-cost_acc-cost_wd*Inputs!$E$8*$E4265-cost_fx*Inputs!$D$8)-fixed</f>
        <v>138502.59524576</v>
      </c>
    </row>
    <row r="4266" customFormat="false" ht="15" hidden="false" customHeight="false" outlineLevel="0" collapsed="false">
      <c r="A4266" s="0" t="n">
        <v>4201</v>
      </c>
      <c r="B4266" s="0" t="n">
        <v>0.269087</v>
      </c>
      <c r="C4266" s="0" t="n">
        <v>1.015206</v>
      </c>
      <c r="D4266" s="0" t="n">
        <v>1.136484</v>
      </c>
      <c r="E4266" s="0" t="n">
        <v>1.098828</v>
      </c>
      <c r="F4266" s="0" t="n">
        <v>0.286369</v>
      </c>
      <c r="G4266" s="0" t="n">
        <f aca="false">12*Inputs!$B$6*(MIN(1,$H$50*$C4266)*(ic*Inputs!$C$6+pS+fee_fx*Inputs!$D$6-cost_acc-cost_wd*Inputs!$E$6*$E4266-cost_fx*Inputs!$D$6-$F4266)+(1-MIN(1,$H$50*$C4266))*(1-MIN(1,Inputs!$G$6*$D4266)*churn_nonbuyers)*(ic*Inputs!$C$6+fee_wd*Inputs!$E$6*(1-$B4266)+fee_fx*Inputs!$D$6-cost_acc-cost_wd*Inputs!$E$6*(1-$B4266)-cost_fx*Inputs!$D$6))</f>
        <v>206728.226930214</v>
      </c>
      <c r="H4266" s="0" t="n">
        <f aca="false">12*Inputs!$B$7*(MIN(1,$H$51*$C4266)*(ic*Inputs!$C$7+pE+fee_fx*Inputs!$D$7-cost_acc-cost_wd*Inputs!$E$7*$E4266-cost_fx*Inputs!$D$7-$F4266)+(1-MIN(1,$H$51*$C4266))*(1-MIN(1,Inputs!$G$7*$D4266)*churn_nonbuyers)*(ic*Inputs!$C$7+fee_wd*Inputs!$E$7*(1-$B4266)+fee_fx*Inputs!$D$7-cost_acc-cost_wd*Inputs!$E$7*(1-$B4266)-cost_fx*Inputs!$D$7))</f>
        <v>402393.993216749</v>
      </c>
      <c r="I4266" s="0" t="n">
        <f aca="false">12*Inputs!$B$8*(MIN(1,$H$52*$C4266)*(ic*Inputs!$C$8+pT-cost_acc-cost_wd*Inputs!$E$8-cost_fx*Inputs!$D$8-cost_ins)+(1-MIN(1,$H$52*$C4266))*(1-MIN(1,Inputs!$G$8*$D4266)*churn_nonbuyers)*(ic*Inputs!$C$8+fee_wd*Inputs!$E$8*(1-$B4266)+fee_fx*Inputs!$D$8-cost_acc-cost_wd*Inputs!$E$8*(1-$B4266)-cost_fx*Inputs!$D$8))</f>
        <v>164882.194347706</v>
      </c>
      <c r="J4266" s="0" t="n">
        <f aca="false">G4266+H4266+I4266-fixed</f>
        <v>74004.4144946695</v>
      </c>
      <c r="K4266" s="0" t="n">
        <f aca="false">12*Inputs!$B$6*(1-MIN(1,Inputs!$G$6*$D4266)*churn_nonbuyers)*(ic*Inputs!$C$6+fee_wd*Inputs!$E$6*(1-$B4266)+fee_fx*Inputs!$D$6-cost_acc-cost_wd*Inputs!$E$6*(1-$B4266)-cost_fx*Inputs!$D$6)</f>
        <v>153597.567384778</v>
      </c>
      <c r="L4266" s="0" t="n">
        <f aca="false">12*Inputs!$B$7*(1-MIN(1,Inputs!$G$7*$D4266)*churn_nonbuyers)*(ic*Inputs!$C$7+fee_wd*Inputs!$E$7*(1-$B4266)+fee_fx*Inputs!$D$7-cost_acc-cost_wd*Inputs!$E$7*(1-$B4266)-cost_fx*Inputs!$D$7)</f>
        <v>352025.673998867</v>
      </c>
      <c r="M4266" s="0" t="n">
        <f aca="false">12*Inputs!$B$8*(1-MIN(1,Inputs!$G$8*$D4266)*churn_nonbuyers)*(ic*Inputs!$C$8+fee_wd*Inputs!$E$8*(1-$B4266)+fee_fx*Inputs!$D$8-cost_acc-cost_wd*Inputs!$E$8*(1-$B4266)-cost_fx*Inputs!$D$8)</f>
        <v>64095.2788356288</v>
      </c>
      <c r="N4266" s="0" t="n">
        <f aca="false">K4266+L4266+I4266-fixed</f>
        <v>-29494.5642686493</v>
      </c>
      <c r="O4266" s="0" t="n">
        <f aca="false">K4266+L4266+M4266-fixed</f>
        <v>-130281.479780727</v>
      </c>
      <c r="P4266" s="0" t="n">
        <f aca="false">12*Inputs!$B$6*(1-MIN(1,Inputs!$F$6*$D4266))*(ic*Inputs!$C$6+flat_fee-cost_acc-cost_wd*Inputs!$E$6*$E4266-cost_fx*Inputs!$D$6)+12*Inputs!$B$7*(1-MIN(1,Inputs!$F$7*$D4266))*(ic*Inputs!$C$7+flat_fee-cost_acc-cost_wd*Inputs!$E$7*$E4266-cost_fx*Inputs!$D$7)+12*Inputs!$B$8*(1-MIN(1,Inputs!$F$8*$D4266))*(ic*Inputs!$C$8+flat_fee-cost_acc-cost_wd*Inputs!$E$8*$E4266-cost_fx*Inputs!$D$8)-fixed</f>
        <v>-45951.61937152</v>
      </c>
    </row>
    <row r="4267" customFormat="false" ht="15" hidden="false" customHeight="false" outlineLevel="0" collapsed="false">
      <c r="A4267" s="0" t="n">
        <v>4202</v>
      </c>
      <c r="B4267" s="0" t="n">
        <v>0.094426</v>
      </c>
      <c r="C4267" s="0" t="n">
        <v>0.894436</v>
      </c>
      <c r="D4267" s="0" t="n">
        <v>0.72506</v>
      </c>
      <c r="E4267" s="0" t="n">
        <v>1.097718</v>
      </c>
      <c r="F4267" s="0" t="n">
        <v>0.351314</v>
      </c>
      <c r="G4267" s="0" t="n">
        <f aca="false">12*Inputs!$B$6*(MIN(1,$H$50*$C4267)*(ic*Inputs!$C$6+pS+fee_fx*Inputs!$D$6-cost_acc-cost_wd*Inputs!$E$6*$E4267-cost_fx*Inputs!$D$6-$F4267)+(1-MIN(1,$H$50*$C4267))*(1-MIN(1,Inputs!$G$6*$D4267)*churn_nonbuyers)*(ic*Inputs!$C$6+fee_wd*Inputs!$E$6*(1-$B4267)+fee_fx*Inputs!$D$6-cost_acc-cost_wd*Inputs!$E$6*(1-$B4267)-cost_fx*Inputs!$D$6))</f>
        <v>224707.517237563</v>
      </c>
      <c r="H4267" s="0" t="n">
        <f aca="false">12*Inputs!$B$7*(MIN(1,$H$51*$C4267)*(ic*Inputs!$C$7+pE+fee_fx*Inputs!$D$7-cost_acc-cost_wd*Inputs!$E$7*$E4267-cost_fx*Inputs!$D$7-$F4267)+(1-MIN(1,$H$51*$C4267))*(1-MIN(1,Inputs!$G$7*$D4267)*churn_nonbuyers)*(ic*Inputs!$C$7+fee_wd*Inputs!$E$7*(1-$B4267)+fee_fx*Inputs!$D$7-cost_acc-cost_wd*Inputs!$E$7*(1-$B4267)-cost_fx*Inputs!$D$7))</f>
        <v>411860.883221986</v>
      </c>
      <c r="I4267" s="0" t="n">
        <f aca="false">12*Inputs!$B$8*(MIN(1,$H$52*$C4267)*(ic*Inputs!$C$8+pT-cost_acc-cost_wd*Inputs!$E$8-cost_fx*Inputs!$D$8-cost_ins)+(1-MIN(1,$H$52*$C4267))*(1-MIN(1,Inputs!$G$8*$D4267)*churn_nonbuyers)*(ic*Inputs!$C$8+fee_wd*Inputs!$E$8*(1-$B4267)+fee_fx*Inputs!$D$8-cost_acc-cost_wd*Inputs!$E$8*(1-$B4267)-cost_fx*Inputs!$D$8))</f>
        <v>188192.245771536</v>
      </c>
      <c r="J4267" s="0" t="n">
        <f aca="false">G4267+H4267+I4267-fixed</f>
        <v>124760.646231085</v>
      </c>
      <c r="K4267" s="0" t="n">
        <f aca="false">12*Inputs!$B$6*(1-MIN(1,Inputs!$G$6*$D4267)*churn_nonbuyers)*(ic*Inputs!$C$6+fee_wd*Inputs!$E$6*(1-$B4267)+fee_fx*Inputs!$D$6-cost_acc-cost_wd*Inputs!$E$6*(1-$B4267)-cost_fx*Inputs!$D$6)</f>
        <v>181186.995712032</v>
      </c>
      <c r="L4267" s="0" t="n">
        <f aca="false">12*Inputs!$B$7*(1-MIN(1,Inputs!$G$7*$D4267)*churn_nonbuyers)*(ic*Inputs!$C$7+fee_wd*Inputs!$E$7*(1-$B4267)+fee_fx*Inputs!$D$7-cost_acc-cost_wd*Inputs!$E$7*(1-$B4267)-cost_fx*Inputs!$D$7)</f>
        <v>381128.096947219</v>
      </c>
      <c r="M4267" s="0" t="n">
        <f aca="false">12*Inputs!$B$8*(1-MIN(1,Inputs!$G$8*$D4267)*churn_nonbuyers)*(ic*Inputs!$C$8+fee_wd*Inputs!$E$8*(1-$B4267)+fee_fx*Inputs!$D$8-cost_acc-cost_wd*Inputs!$E$8*(1-$B4267)-cost_fx*Inputs!$D$8)</f>
        <v>158506.250922816</v>
      </c>
      <c r="N4267" s="0" t="n">
        <f aca="false">K4267+L4267+I4267-fixed</f>
        <v>50507.3384307872</v>
      </c>
      <c r="O4267" s="0" t="n">
        <f aca="false">K4267+L4267+M4267-fixed</f>
        <v>20821.3435820671</v>
      </c>
      <c r="P4267" s="0" t="n">
        <f aca="false">12*Inputs!$B$6*(1-MIN(1,Inputs!$F$6*$D4267))*(ic*Inputs!$C$6+flat_fee-cost_acc-cost_wd*Inputs!$E$6*$E4267-cost_fx*Inputs!$D$6)+12*Inputs!$B$7*(1-MIN(1,Inputs!$F$7*$D4267))*(ic*Inputs!$C$7+flat_fee-cost_acc-cost_wd*Inputs!$E$7*$E4267-cost_fx*Inputs!$D$7)+12*Inputs!$B$8*(1-MIN(1,Inputs!$F$8*$D4267))*(ic*Inputs!$C$8+flat_fee-cost_acc-cost_wd*Inputs!$E$8*$E4267-cost_fx*Inputs!$D$8)-fixed</f>
        <v>176856.2074592</v>
      </c>
    </row>
    <row r="4268" customFormat="false" ht="15" hidden="false" customHeight="false" outlineLevel="0" collapsed="false">
      <c r="A4268" s="0" t="n">
        <v>4203</v>
      </c>
      <c r="B4268" s="0" t="n">
        <v>0.063084</v>
      </c>
      <c r="C4268" s="0" t="n">
        <v>1.085766</v>
      </c>
      <c r="D4268" s="0" t="n">
        <v>0.855494</v>
      </c>
      <c r="E4268" s="0" t="n">
        <v>1.099801</v>
      </c>
      <c r="F4268" s="0" t="n">
        <v>0.26727</v>
      </c>
      <c r="G4268" s="0" t="n">
        <f aca="false">12*Inputs!$B$6*(MIN(1,$H$50*$C4268)*(ic*Inputs!$C$6+pS+fee_fx*Inputs!$D$6-cost_acc-cost_wd*Inputs!$E$6*$E4268-cost_fx*Inputs!$D$6-$F4268)+(1-MIN(1,$H$50*$C4268))*(1-MIN(1,Inputs!$G$6*$D4268)*churn_nonbuyers)*(ic*Inputs!$C$6+fee_wd*Inputs!$E$6*(1-$B4268)+fee_fx*Inputs!$D$6-cost_acc-cost_wd*Inputs!$E$6*(1-$B4268)-cost_fx*Inputs!$D$6))</f>
        <v>238892.73143117</v>
      </c>
      <c r="H4268" s="0" t="n">
        <f aca="false">12*Inputs!$B$7*(MIN(1,$H$51*$C4268)*(ic*Inputs!$C$7+pE+fee_fx*Inputs!$D$7-cost_acc-cost_wd*Inputs!$E$7*$E4268-cost_fx*Inputs!$D$7-$F4268)+(1-MIN(1,$H$51*$C4268))*(1-MIN(1,Inputs!$G$7*$D4268)*churn_nonbuyers)*(ic*Inputs!$C$7+fee_wd*Inputs!$E$7*(1-$B4268)+fee_fx*Inputs!$D$7-cost_acc-cost_wd*Inputs!$E$7*(1-$B4268)-cost_fx*Inputs!$D$7))</f>
        <v>425055.73179877</v>
      </c>
      <c r="I4268" s="0" t="n">
        <f aca="false">12*Inputs!$B$8*(MIN(1,$H$52*$C4268)*(ic*Inputs!$C$8+pT-cost_acc-cost_wd*Inputs!$E$8-cost_fx*Inputs!$D$8-cost_ins)+(1-MIN(1,$H$52*$C4268))*(1-MIN(1,Inputs!$G$8*$D4268)*churn_nonbuyers)*(ic*Inputs!$C$8+fee_wd*Inputs!$E$8*(1-$B4268)+fee_fx*Inputs!$D$8-cost_acc-cost_wd*Inputs!$E$8*(1-$B4268)-cost_fx*Inputs!$D$8))</f>
        <v>187635.243916875</v>
      </c>
      <c r="J4268" s="0" t="n">
        <f aca="false">G4268+H4268+I4268-fixed</f>
        <v>151583.707146814</v>
      </c>
      <c r="K4268" s="0" t="n">
        <f aca="false">12*Inputs!$B$6*(1-MIN(1,Inputs!$G$6*$D4268)*churn_nonbuyers)*(ic*Inputs!$C$6+fee_wd*Inputs!$E$6*(1-$B4268)+fee_fx*Inputs!$D$6-cost_acc-cost_wd*Inputs!$E$6*(1-$B4268)-cost_fx*Inputs!$D$6)</f>
        <v>184281.093961171</v>
      </c>
      <c r="L4268" s="0" t="n">
        <f aca="false">12*Inputs!$B$7*(1-MIN(1,Inputs!$G$7*$D4268)*churn_nonbuyers)*(ic*Inputs!$C$7+fee_wd*Inputs!$E$7*(1-$B4268)+fee_fx*Inputs!$D$7-cost_acc-cost_wd*Inputs!$E$7*(1-$B4268)-cost_fx*Inputs!$D$7)</f>
        <v>384000.990264703</v>
      </c>
      <c r="M4268" s="0" t="n">
        <f aca="false">12*Inputs!$B$8*(1-MIN(1,Inputs!$G$8*$D4268)*churn_nonbuyers)*(ic*Inputs!$C$8+fee_wd*Inputs!$E$8*(1-$B4268)+fee_fx*Inputs!$D$8-cost_acc-cost_wd*Inputs!$E$8*(1-$B4268)-cost_fx*Inputs!$D$8)</f>
        <v>129722.023125466</v>
      </c>
      <c r="N4268" s="0" t="n">
        <f aca="false">K4268+L4268+I4268-fixed</f>
        <v>55917.3281427486</v>
      </c>
      <c r="O4268" s="0" t="n">
        <f aca="false">K4268+L4268+M4268-fixed</f>
        <v>-1995.89264866046</v>
      </c>
      <c r="P4268" s="0" t="n">
        <f aca="false">12*Inputs!$B$6*(1-MIN(1,Inputs!$F$6*$D4268))*(ic*Inputs!$C$6+flat_fee-cost_acc-cost_wd*Inputs!$E$6*$E4268-cost_fx*Inputs!$D$6)+12*Inputs!$B$7*(1-MIN(1,Inputs!$F$7*$D4268))*(ic*Inputs!$C$7+flat_fee-cost_acc-cost_wd*Inputs!$E$7*$E4268-cost_fx*Inputs!$D$7)+12*Inputs!$B$8*(1-MIN(1,Inputs!$F$8*$D4268))*(ic*Inputs!$C$8+flat_fee-cost_acc-cost_wd*Inputs!$E$8*$E4268-cost_fx*Inputs!$D$8)-fixed</f>
        <v>105387.70517456</v>
      </c>
    </row>
    <row r="4269" customFormat="false" ht="15" hidden="false" customHeight="false" outlineLevel="0" collapsed="false">
      <c r="A4269" s="0" t="n">
        <v>4204</v>
      </c>
      <c r="B4269" s="0" t="n">
        <v>0.460655</v>
      </c>
      <c r="C4269" s="0" t="n">
        <v>0.757612</v>
      </c>
      <c r="D4269" s="0" t="n">
        <v>1.492359</v>
      </c>
      <c r="E4269" s="0" t="n">
        <v>1.140243</v>
      </c>
      <c r="F4269" s="0" t="n">
        <v>0.102405</v>
      </c>
      <c r="G4269" s="0" t="n">
        <f aca="false">12*Inputs!$B$6*(MIN(1,$H$50*$C4269)*(ic*Inputs!$C$6+pS+fee_fx*Inputs!$D$6-cost_acc-cost_wd*Inputs!$E$6*$E4269-cost_fx*Inputs!$D$6-$F4269)+(1-MIN(1,$H$50*$C4269))*(1-MIN(1,Inputs!$G$6*$D4269)*churn_nonbuyers)*(ic*Inputs!$C$6+fee_wd*Inputs!$E$6*(1-$B4269)+fee_fx*Inputs!$D$6-cost_acc-cost_wd*Inputs!$E$6*(1-$B4269)-cost_fx*Inputs!$D$6))</f>
        <v>169033.011882005</v>
      </c>
      <c r="H4269" s="0" t="n">
        <f aca="false">12*Inputs!$B$7*(MIN(1,$H$51*$C4269)*(ic*Inputs!$C$7+pE+fee_fx*Inputs!$D$7-cost_acc-cost_wd*Inputs!$E$7*$E4269-cost_fx*Inputs!$D$7-$F4269)+(1-MIN(1,$H$51*$C4269))*(1-MIN(1,Inputs!$G$7*$D4269)*churn_nonbuyers)*(ic*Inputs!$C$7+fee_wd*Inputs!$E$7*(1-$B4269)+fee_fx*Inputs!$D$7-cost_acc-cost_wd*Inputs!$E$7*(1-$B4269)-cost_fx*Inputs!$D$7))</f>
        <v>372949.952960403</v>
      </c>
      <c r="I4269" s="0" t="n">
        <f aca="false">12*Inputs!$B$8*(MIN(1,$H$52*$C4269)*(ic*Inputs!$C$8+pT-cost_acc-cost_wd*Inputs!$E$8-cost_fx*Inputs!$D$8-cost_ins)+(1-MIN(1,$H$52*$C4269))*(1-MIN(1,Inputs!$G$8*$D4269)*churn_nonbuyers)*(ic*Inputs!$C$8+fee_wd*Inputs!$E$8*(1-$B4269)+fee_fx*Inputs!$D$8-cost_acc-cost_wd*Inputs!$E$8*(1-$B4269)-cost_fx*Inputs!$D$8))</f>
        <v>109205.224128</v>
      </c>
      <c r="J4269" s="0" t="n">
        <f aca="false">G4269+H4269+I4269-fixed</f>
        <v>-48811.8110295913</v>
      </c>
      <c r="K4269" s="0" t="n">
        <f aca="false">12*Inputs!$B$6*(1-MIN(1,Inputs!$G$6*$D4269)*churn_nonbuyers)*(ic*Inputs!$C$6+fee_wd*Inputs!$E$6*(1-$B4269)+fee_fx*Inputs!$D$6-cost_acc-cost_wd*Inputs!$E$6*(1-$B4269)-cost_fx*Inputs!$D$6)</f>
        <v>125172.432253044</v>
      </c>
      <c r="L4269" s="0" t="n">
        <f aca="false">12*Inputs!$B$7*(1-MIN(1,Inputs!$G$7*$D4269)*churn_nonbuyers)*(ic*Inputs!$C$7+fee_wd*Inputs!$E$7*(1-$B4269)+fee_fx*Inputs!$D$7-cost_acc-cost_wd*Inputs!$E$7*(1-$B4269)-cost_fx*Inputs!$D$7)</f>
        <v>321783.944119826</v>
      </c>
      <c r="M4269" s="0" t="n">
        <f aca="false">12*Inputs!$B$8*(1-MIN(1,Inputs!$G$8*$D4269)*churn_nonbuyers)*(ic*Inputs!$C$8+fee_wd*Inputs!$E$8*(1-$B4269)+fee_fx*Inputs!$D$8-cost_acc-cost_wd*Inputs!$E$8*(1-$B4269)-cost_fx*Inputs!$D$8)</f>
        <v>0</v>
      </c>
      <c r="N4269" s="0" t="n">
        <f aca="false">K4269+L4269+I4269-fixed</f>
        <v>-143838.39949913</v>
      </c>
      <c r="O4269" s="0" t="n">
        <f aca="false">K4269+L4269+M4269-fixed</f>
        <v>-253043.62362713</v>
      </c>
      <c r="P4269" s="0" t="n">
        <f aca="false">12*Inputs!$B$6*(1-MIN(1,Inputs!$F$6*$D4269))*(ic*Inputs!$C$6+flat_fee-cost_acc-cost_wd*Inputs!$E$6*$E4269-cost_fx*Inputs!$D$6)+12*Inputs!$B$7*(1-MIN(1,Inputs!$F$7*$D4269))*(ic*Inputs!$C$7+flat_fee-cost_acc-cost_wd*Inputs!$E$7*$E4269-cost_fx*Inputs!$D$7)+12*Inputs!$B$8*(1-MIN(1,Inputs!$F$8*$D4269))*(ic*Inputs!$C$8+flat_fee-cost_acc-cost_wd*Inputs!$E$8*$E4269-cost_fx*Inputs!$D$8)-fixed</f>
        <v>-251196.02537512</v>
      </c>
    </row>
    <row r="4270" customFormat="false" ht="15" hidden="false" customHeight="false" outlineLevel="0" collapsed="false">
      <c r="A4270" s="0" t="n">
        <v>4205</v>
      </c>
      <c r="B4270" s="0" t="n">
        <v>0.277203</v>
      </c>
      <c r="C4270" s="0" t="n">
        <v>1.059886</v>
      </c>
      <c r="D4270" s="0" t="n">
        <v>0.583554</v>
      </c>
      <c r="E4270" s="0" t="n">
        <v>1.101057</v>
      </c>
      <c r="F4270" s="0" t="n">
        <v>0.113703</v>
      </c>
      <c r="G4270" s="0" t="n">
        <f aca="false">12*Inputs!$B$6*(MIN(1,$H$50*$C4270)*(ic*Inputs!$C$6+pS+fee_fx*Inputs!$D$6-cost_acc-cost_wd*Inputs!$E$6*$E4270-cost_fx*Inputs!$D$6-$F4270)+(1-MIN(1,$H$50*$C4270))*(1-MIN(1,Inputs!$G$6*$D4270)*churn_nonbuyers)*(ic*Inputs!$C$6+fee_wd*Inputs!$E$6*(1-$B4270)+fee_fx*Inputs!$D$6-cost_acc-cost_wd*Inputs!$E$6*(1-$B4270)-cost_fx*Inputs!$D$6))</f>
        <v>216310.70288054</v>
      </c>
      <c r="H4270" s="0" t="n">
        <f aca="false">12*Inputs!$B$7*(MIN(1,$H$51*$C4270)*(ic*Inputs!$C$7+pE+fee_fx*Inputs!$D$7-cost_acc-cost_wd*Inputs!$E$7*$E4270-cost_fx*Inputs!$D$7-$F4270)+(1-MIN(1,$H$51*$C4270))*(1-MIN(1,Inputs!$G$7*$D4270)*churn_nonbuyers)*(ic*Inputs!$C$7+fee_wd*Inputs!$E$7*(1-$B4270)+fee_fx*Inputs!$D$7-cost_acc-cost_wd*Inputs!$E$7*(1-$B4270)-cost_fx*Inputs!$D$7))</f>
        <v>417700.778883428</v>
      </c>
      <c r="I4270" s="0" t="n">
        <f aca="false">12*Inputs!$B$8*(MIN(1,$H$52*$C4270)*(ic*Inputs!$C$8+pT-cost_acc-cost_wd*Inputs!$E$8-cost_fx*Inputs!$D$8-cost_ins)+(1-MIN(1,$H$52*$C4270))*(1-MIN(1,Inputs!$G$8*$D4270)*churn_nonbuyers)*(ic*Inputs!$C$8+fee_wd*Inputs!$E$8*(1-$B4270)+fee_fx*Inputs!$D$8-cost_acc-cost_wd*Inputs!$E$8*(1-$B4270)-cost_fx*Inputs!$D$8))</f>
        <v>200572.347090832</v>
      </c>
      <c r="J4270" s="0" t="n">
        <f aca="false">G4270+H4270+I4270-fixed</f>
        <v>134583.8288548</v>
      </c>
      <c r="K4270" s="0" t="n">
        <f aca="false">12*Inputs!$B$6*(1-MIN(1,Inputs!$G$6*$D4270)*churn_nonbuyers)*(ic*Inputs!$C$6+fee_wd*Inputs!$E$6*(1-$B4270)+fee_fx*Inputs!$D$6-cost_acc-cost_wd*Inputs!$E$6*(1-$B4270)-cost_fx*Inputs!$D$6)</f>
        <v>156965.236700126</v>
      </c>
      <c r="L4270" s="0" t="n">
        <f aca="false">12*Inputs!$B$7*(1-MIN(1,Inputs!$G$7*$D4270)*churn_nonbuyers)*(ic*Inputs!$C$7+fee_wd*Inputs!$E$7*(1-$B4270)+fee_fx*Inputs!$D$7-cost_acc-cost_wd*Inputs!$E$7*(1-$B4270)-cost_fx*Inputs!$D$7)</f>
        <v>356922.914628076</v>
      </c>
      <c r="M4270" s="0" t="n">
        <f aca="false">12*Inputs!$B$8*(1-MIN(1,Inputs!$G$8*$D4270)*churn_nonbuyers)*(ic*Inputs!$C$8+fee_wd*Inputs!$E$8*(1-$B4270)+fee_fx*Inputs!$D$8-cost_acc-cost_wd*Inputs!$E$8*(1-$B4270)-cost_fx*Inputs!$D$8)</f>
        <v>185199.072173923</v>
      </c>
      <c r="N4270" s="0" t="n">
        <f aca="false">K4270+L4270+I4270-fixed</f>
        <v>14460.4984190341</v>
      </c>
      <c r="O4270" s="0" t="n">
        <f aca="false">K4270+L4270+M4270-fixed</f>
        <v>-912.776497874293</v>
      </c>
      <c r="P4270" s="0" t="n">
        <f aca="false">12*Inputs!$B$6*(1-MIN(1,Inputs!$F$6*$D4270))*(ic*Inputs!$C$6+flat_fee-cost_acc-cost_wd*Inputs!$E$6*$E4270-cost_fx*Inputs!$D$6)+12*Inputs!$B$7*(1-MIN(1,Inputs!$F$7*$D4270))*(ic*Inputs!$C$7+flat_fee-cost_acc-cost_wd*Inputs!$E$7*$E4270-cost_fx*Inputs!$D$7)+12*Inputs!$B$8*(1-MIN(1,Inputs!$F$8*$D4270))*(ic*Inputs!$C$8+flat_fee-cost_acc-cost_wd*Inputs!$E$8*$E4270-cost_fx*Inputs!$D$8)-fixed</f>
        <v>251560.58786672</v>
      </c>
    </row>
    <row r="4271" customFormat="false" ht="15" hidden="false" customHeight="false" outlineLevel="0" collapsed="false">
      <c r="A4271" s="0" t="n">
        <v>4206</v>
      </c>
      <c r="B4271" s="0" t="n">
        <v>0.149103</v>
      </c>
      <c r="C4271" s="0" t="n">
        <v>0.871178</v>
      </c>
      <c r="D4271" s="0" t="n">
        <v>1.457414</v>
      </c>
      <c r="E4271" s="0" t="n">
        <v>1.171552</v>
      </c>
      <c r="F4271" s="0" t="n">
        <v>0.325564</v>
      </c>
      <c r="G4271" s="0" t="n">
        <f aca="false">12*Inputs!$B$6*(MIN(1,$H$50*$C4271)*(ic*Inputs!$C$6+pS+fee_fx*Inputs!$D$6-cost_acc-cost_wd*Inputs!$E$6*$E4271-cost_fx*Inputs!$D$6-$F4271)+(1-MIN(1,$H$50*$C4271))*(1-MIN(1,Inputs!$G$6*$D4271)*churn_nonbuyers)*(ic*Inputs!$C$6+fee_wd*Inputs!$E$6*(1-$B4271)+fee_fx*Inputs!$D$6-cost_acc-cost_wd*Inputs!$E$6*(1-$B4271)-cost_fx*Inputs!$D$6))</f>
        <v>209415.289314074</v>
      </c>
      <c r="H4271" s="0" t="n">
        <f aca="false">12*Inputs!$B$7*(MIN(1,$H$51*$C4271)*(ic*Inputs!$C$7+pE+fee_fx*Inputs!$D$7-cost_acc-cost_wd*Inputs!$E$7*$E4271-cost_fx*Inputs!$D$7-$F4271)+(1-MIN(1,$H$51*$C4271))*(1-MIN(1,Inputs!$G$7*$D4271)*churn_nonbuyers)*(ic*Inputs!$C$7+fee_wd*Inputs!$E$7*(1-$B4271)+fee_fx*Inputs!$D$7-cost_acc-cost_wd*Inputs!$E$7*(1-$B4271)-cost_fx*Inputs!$D$7))</f>
        <v>394461.431235706</v>
      </c>
      <c r="I4271" s="0" t="n">
        <f aca="false">12*Inputs!$B$8*(MIN(1,$H$52*$C4271)*(ic*Inputs!$C$8+pT-cost_acc-cost_wd*Inputs!$E$8-cost_fx*Inputs!$D$8-cost_ins)+(1-MIN(1,$H$52*$C4271))*(1-MIN(1,Inputs!$G$8*$D4271)*churn_nonbuyers)*(ic*Inputs!$C$8+fee_wd*Inputs!$E$8*(1-$B4271)+fee_fx*Inputs!$D$8-cost_acc-cost_wd*Inputs!$E$8*(1-$B4271)-cost_fx*Inputs!$D$8))</f>
        <v>125575.081632</v>
      </c>
      <c r="J4271" s="0" t="n">
        <f aca="false">G4271+H4271+I4271-fixed</f>
        <v>29451.8021817794</v>
      </c>
      <c r="K4271" s="0" t="n">
        <f aca="false">12*Inputs!$B$6*(1-MIN(1,Inputs!$G$6*$D4271)*churn_nonbuyers)*(ic*Inputs!$C$6+fee_wd*Inputs!$E$6*(1-$B4271)+fee_fx*Inputs!$D$6-cost_acc-cost_wd*Inputs!$E$6*(1-$B4271)-cost_fx*Inputs!$D$6)</f>
        <v>167003.029437422</v>
      </c>
      <c r="L4271" s="0" t="n">
        <f aca="false">12*Inputs!$B$7*(1-MIN(1,Inputs!$G$7*$D4271)*churn_nonbuyers)*(ic*Inputs!$C$7+fee_wd*Inputs!$E$7*(1-$B4271)+fee_fx*Inputs!$D$7-cost_acc-cost_wd*Inputs!$E$7*(1-$B4271)-cost_fx*Inputs!$D$7)</f>
        <v>365039.044990453</v>
      </c>
      <c r="M4271" s="0" t="n">
        <f aca="false">12*Inputs!$B$8*(1-MIN(1,Inputs!$G$8*$D4271)*churn_nonbuyers)*(ic*Inputs!$C$8+fee_wd*Inputs!$E$8*(1-$B4271)+fee_fx*Inputs!$D$8-cost_acc-cost_wd*Inputs!$E$8*(1-$B4271)-cost_fx*Inputs!$D$8)</f>
        <v>0</v>
      </c>
      <c r="N4271" s="0" t="n">
        <f aca="false">K4271+L4271+I4271-fixed</f>
        <v>-42382.8439401242</v>
      </c>
      <c r="O4271" s="0" t="n">
        <f aca="false">K4271+L4271+M4271-fixed</f>
        <v>-167957.925572124</v>
      </c>
      <c r="P4271" s="0" t="n">
        <f aca="false">12*Inputs!$B$6*(1-MIN(1,Inputs!$F$6*$D4271))*(ic*Inputs!$C$6+flat_fee-cost_acc-cost_wd*Inputs!$E$6*$E4271-cost_fx*Inputs!$D$6)+12*Inputs!$B$7*(1-MIN(1,Inputs!$F$7*$D4271))*(ic*Inputs!$C$7+flat_fee-cost_acc-cost_wd*Inputs!$E$7*$E4271-cost_fx*Inputs!$D$7)+12*Inputs!$B$8*(1-MIN(1,Inputs!$F$8*$D4271))*(ic*Inputs!$C$8+flat_fee-cost_acc-cost_wd*Inputs!$E$8*$E4271-cost_fx*Inputs!$D$8)-fixed</f>
        <v>-242754.15742528</v>
      </c>
    </row>
    <row r="4272" customFormat="false" ht="15" hidden="false" customHeight="false" outlineLevel="0" collapsed="false">
      <c r="A4272" s="0" t="n">
        <v>4207</v>
      </c>
      <c r="B4272" s="0" t="n">
        <v>0.242244</v>
      </c>
      <c r="C4272" s="0" t="n">
        <v>0.712528</v>
      </c>
      <c r="D4272" s="0" t="n">
        <v>1.040533</v>
      </c>
      <c r="E4272" s="0" t="n">
        <v>1.315674</v>
      </c>
      <c r="F4272" s="0" t="n">
        <v>0.394464</v>
      </c>
      <c r="G4272" s="0" t="n">
        <f aca="false">12*Inputs!$B$6*(MIN(1,$H$50*$C4272)*(ic*Inputs!$C$6+pS+fee_fx*Inputs!$D$6-cost_acc-cost_wd*Inputs!$E$6*$E4272-cost_fx*Inputs!$D$6-$F4272)+(1-MIN(1,$H$50*$C4272))*(1-MIN(1,Inputs!$G$6*$D4272)*churn_nonbuyers)*(ic*Inputs!$C$6+fee_wd*Inputs!$E$6*(1-$B4272)+fee_fx*Inputs!$D$6-cost_acc-cost_wd*Inputs!$E$6*(1-$B4272)-cost_fx*Inputs!$D$6))</f>
        <v>189745.345239653</v>
      </c>
      <c r="H4272" s="0" t="n">
        <f aca="false">12*Inputs!$B$7*(MIN(1,$H$51*$C4272)*(ic*Inputs!$C$7+pE+fee_fx*Inputs!$D$7-cost_acc-cost_wd*Inputs!$E$7*$E4272-cost_fx*Inputs!$D$7-$F4272)+(1-MIN(1,$H$51*$C4272))*(1-MIN(1,Inputs!$G$7*$D4272)*churn_nonbuyers)*(ic*Inputs!$C$7+fee_wd*Inputs!$E$7*(1-$B4272)+fee_fx*Inputs!$D$7-cost_acc-cost_wd*Inputs!$E$7*(1-$B4272)-cost_fx*Inputs!$D$7))</f>
        <v>368568.671470565</v>
      </c>
      <c r="I4272" s="0" t="n">
        <f aca="false">12*Inputs!$B$8*(MIN(1,$H$52*$C4272)*(ic*Inputs!$C$8+pT-cost_acc-cost_wd*Inputs!$E$8-cost_fx*Inputs!$D$8-cost_ins)+(1-MIN(1,$H$52*$C4272))*(1-MIN(1,Inputs!$G$8*$D4272)*churn_nonbuyers)*(ic*Inputs!$C$8+fee_wd*Inputs!$E$8*(1-$B4272)+fee_fx*Inputs!$D$8-cost_acc-cost_wd*Inputs!$E$8*(1-$B4272)-cost_fx*Inputs!$D$8))</f>
        <v>145562.1463935</v>
      </c>
      <c r="J4272" s="0" t="n">
        <f aca="false">G4272+H4272+I4272-fixed</f>
        <v>3876.16310371878</v>
      </c>
      <c r="K4272" s="0" t="n">
        <f aca="false">12*Inputs!$B$6*(1-MIN(1,Inputs!$G$6*$D4272)*churn_nonbuyers)*(ic*Inputs!$C$6+fee_wd*Inputs!$E$6*(1-$B4272)+fee_fx*Inputs!$D$6-cost_acc-cost_wd*Inputs!$E$6*(1-$B4272)-cost_fx*Inputs!$D$6)</f>
        <v>158043.144067574</v>
      </c>
      <c r="L4272" s="0" t="n">
        <f aca="false">12*Inputs!$B$7*(1-MIN(1,Inputs!$G$7*$D4272)*churn_nonbuyers)*(ic*Inputs!$C$7+fee_wd*Inputs!$E$7*(1-$B4272)+fee_fx*Inputs!$D$7-cost_acc-cost_wd*Inputs!$E$7*(1-$B4272)-cost_fx*Inputs!$D$7)</f>
        <v>356819.488456545</v>
      </c>
      <c r="M4272" s="0" t="n">
        <f aca="false">12*Inputs!$B$8*(1-MIN(1,Inputs!$G$8*$D4272)*churn_nonbuyers)*(ic*Inputs!$C$8+fee_wd*Inputs!$E$8*(1-$B4272)+fee_fx*Inputs!$D$8-cost_acc-cost_wd*Inputs!$E$8*(1-$B4272)-cost_fx*Inputs!$D$8)</f>
        <v>85500.6207953472</v>
      </c>
      <c r="N4272" s="0" t="n">
        <f aca="false">K4272+L4272+I4272-fixed</f>
        <v>-39575.2210823807</v>
      </c>
      <c r="O4272" s="0" t="n">
        <f aca="false">K4272+L4272+M4272-fixed</f>
        <v>-99636.7466805338</v>
      </c>
      <c r="P4272" s="0" t="n">
        <f aca="false">12*Inputs!$B$6*(1-MIN(1,Inputs!$F$6*$D4272))*(ic*Inputs!$C$6+flat_fee-cost_acc-cost_wd*Inputs!$E$6*$E4272-cost_fx*Inputs!$D$6)+12*Inputs!$B$7*(1-MIN(1,Inputs!$F$7*$D4272))*(ic*Inputs!$C$7+flat_fee-cost_acc-cost_wd*Inputs!$E$7*$E4272-cost_fx*Inputs!$D$7)+12*Inputs!$B$8*(1-MIN(1,Inputs!$F$8*$D4272))*(ic*Inputs!$C$8+flat_fee-cost_acc-cost_wd*Inputs!$E$8*$E4272-cost_fx*Inputs!$D$8)-fixed</f>
        <v>-85686.01020592</v>
      </c>
    </row>
    <row r="4273" customFormat="false" ht="15" hidden="false" customHeight="false" outlineLevel="0" collapsed="false">
      <c r="A4273" s="0" t="n">
        <v>4208</v>
      </c>
      <c r="B4273" s="0" t="n">
        <v>0.094879</v>
      </c>
      <c r="C4273" s="0" t="n">
        <v>0.692238</v>
      </c>
      <c r="D4273" s="0" t="n">
        <v>1.59672</v>
      </c>
      <c r="E4273" s="0" t="n">
        <v>1.227818</v>
      </c>
      <c r="F4273" s="0" t="n">
        <v>0.180523</v>
      </c>
      <c r="G4273" s="0" t="n">
        <f aca="false">12*Inputs!$B$6*(MIN(1,$H$50*$C4273)*(ic*Inputs!$C$6+pS+fee_fx*Inputs!$D$6-cost_acc-cost_wd*Inputs!$E$6*$E4273-cost_fx*Inputs!$D$6-$F4273)+(1-MIN(1,$H$50*$C4273))*(1-MIN(1,Inputs!$G$6*$D4273)*churn_nonbuyers)*(ic*Inputs!$C$6+fee_wd*Inputs!$E$6*(1-$B4273)+fee_fx*Inputs!$D$6-cost_acc-cost_wd*Inputs!$E$6*(1-$B4273)-cost_fx*Inputs!$D$6))</f>
        <v>207721.508595682</v>
      </c>
      <c r="H4273" s="0" t="n">
        <f aca="false">12*Inputs!$B$7*(MIN(1,$H$51*$C4273)*(ic*Inputs!$C$7+pE+fee_fx*Inputs!$D$7-cost_acc-cost_wd*Inputs!$E$7*$E4273-cost_fx*Inputs!$D$7-$F4273)+(1-MIN(1,$H$51*$C4273))*(1-MIN(1,Inputs!$G$7*$D4273)*churn_nonbuyers)*(ic*Inputs!$C$7+fee_wd*Inputs!$E$7*(1-$B4273)+fee_fx*Inputs!$D$7-cost_acc-cost_wd*Inputs!$E$7*(1-$B4273)-cost_fx*Inputs!$D$7))</f>
        <v>393936.44630108</v>
      </c>
      <c r="I4273" s="0" t="n">
        <f aca="false">12*Inputs!$B$8*(MIN(1,$H$52*$C4273)*(ic*Inputs!$C$8+pT-cost_acc-cost_wd*Inputs!$E$8-cost_fx*Inputs!$D$8-cost_ins)+(1-MIN(1,$H$52*$C4273))*(1-MIN(1,Inputs!$G$8*$D4273)*churn_nonbuyers)*(ic*Inputs!$C$8+fee_wd*Inputs!$E$8*(1-$B4273)+fee_fx*Inputs!$D$8-cost_acc-cost_wd*Inputs!$E$8*(1-$B4273)-cost_fx*Inputs!$D$8))</f>
        <v>99781.954272</v>
      </c>
      <c r="J4273" s="0" t="n">
        <f aca="false">G4273+H4273+I4273-fixed</f>
        <v>1439.90916876239</v>
      </c>
      <c r="K4273" s="0" t="n">
        <f aca="false">12*Inputs!$B$6*(1-MIN(1,Inputs!$G$6*$D4273)*churn_nonbuyers)*(ic*Inputs!$C$6+fee_wd*Inputs!$E$6*(1-$B4273)+fee_fx*Inputs!$D$6-cost_acc-cost_wd*Inputs!$E$6*(1-$B4273)-cost_fx*Inputs!$D$6)</f>
        <v>172933.251817536</v>
      </c>
      <c r="L4273" s="0" t="n">
        <f aca="false">12*Inputs!$B$7*(1-MIN(1,Inputs!$G$7*$D4273)*churn_nonbuyers)*(ic*Inputs!$C$7+fee_wd*Inputs!$E$7*(1-$B4273)+fee_fx*Inputs!$D$7-cost_acc-cost_wd*Inputs!$E$7*(1-$B4273)-cost_fx*Inputs!$D$7)</f>
        <v>370877.958130522</v>
      </c>
      <c r="M4273" s="0" t="n">
        <f aca="false">12*Inputs!$B$8*(1-MIN(1,Inputs!$G$8*$D4273)*churn_nonbuyers)*(ic*Inputs!$C$8+fee_wd*Inputs!$E$8*(1-$B4273)+fee_fx*Inputs!$D$8-cost_acc-cost_wd*Inputs!$E$8*(1-$B4273)-cost_fx*Inputs!$D$8)</f>
        <v>0</v>
      </c>
      <c r="N4273" s="0" t="n">
        <f aca="false">K4273+L4273+I4273-fixed</f>
        <v>-56406.8357799423</v>
      </c>
      <c r="O4273" s="0" t="n">
        <f aca="false">K4273+L4273+M4273-fixed</f>
        <v>-156188.790051942</v>
      </c>
      <c r="P4273" s="0" t="n">
        <f aca="false">12*Inputs!$B$6*(1-MIN(1,Inputs!$F$6*$D4273))*(ic*Inputs!$C$6+flat_fee-cost_acc-cost_wd*Inputs!$E$6*$E4273-cost_fx*Inputs!$D$6)+12*Inputs!$B$7*(1-MIN(1,Inputs!$F$7*$D4273))*(ic*Inputs!$C$7+flat_fee-cost_acc-cost_wd*Inputs!$E$7*$E4273-cost_fx*Inputs!$D$7)+12*Inputs!$B$8*(1-MIN(1,Inputs!$F$8*$D4273))*(ic*Inputs!$C$8+flat_fee-cost_acc-cost_wd*Inputs!$E$8*$E4273-cost_fx*Inputs!$D$8)-fixed</f>
        <v>-331826.0384896</v>
      </c>
    </row>
    <row r="4274" customFormat="false" ht="15" hidden="false" customHeight="false" outlineLevel="0" collapsed="false">
      <c r="A4274" s="0" t="n">
        <v>4209</v>
      </c>
      <c r="B4274" s="0" t="n">
        <v>0.501346</v>
      </c>
      <c r="C4274" s="0" t="n">
        <v>0.66337</v>
      </c>
      <c r="D4274" s="0" t="n">
        <v>0.879084</v>
      </c>
      <c r="E4274" s="0" t="n">
        <v>1.108844</v>
      </c>
      <c r="F4274" s="0" t="n">
        <v>0.067629</v>
      </c>
      <c r="G4274" s="0" t="n">
        <f aca="false">12*Inputs!$B$6*(MIN(1,$H$50*$C4274)*(ic*Inputs!$C$6+pS+fee_fx*Inputs!$D$6-cost_acc-cost_wd*Inputs!$E$6*$E4274-cost_fx*Inputs!$D$6-$F4274)+(1-MIN(1,$H$50*$C4274))*(1-MIN(1,Inputs!$G$6*$D4274)*churn_nonbuyers)*(ic*Inputs!$C$6+fee_wd*Inputs!$E$6*(1-$B4274)+fee_fx*Inputs!$D$6-cost_acc-cost_wd*Inputs!$E$6*(1-$B4274)-cost_fx*Inputs!$D$6))</f>
        <v>163211.435697869</v>
      </c>
      <c r="H4274" s="0" t="n">
        <f aca="false">12*Inputs!$B$7*(MIN(1,$H$51*$C4274)*(ic*Inputs!$C$7+pE+fee_fx*Inputs!$D$7-cost_acc-cost_wd*Inputs!$E$7*$E4274-cost_fx*Inputs!$D$7-$F4274)+(1-MIN(1,$H$51*$C4274))*(1-MIN(1,Inputs!$G$7*$D4274)*churn_nonbuyers)*(ic*Inputs!$C$7+fee_wd*Inputs!$E$7*(1-$B4274)+fee_fx*Inputs!$D$7-cost_acc-cost_wd*Inputs!$E$7*(1-$B4274)-cost_fx*Inputs!$D$7))</f>
        <v>370675.558777201</v>
      </c>
      <c r="I4274" s="0" t="n">
        <f aca="false">12*Inputs!$B$8*(MIN(1,$H$52*$C4274)*(ic*Inputs!$C$8+pT-cost_acc-cost_wd*Inputs!$E$8-cost_fx*Inputs!$D$8-cost_ins)+(1-MIN(1,$H$52*$C4274))*(1-MIN(1,Inputs!$G$8*$D4274)*churn_nonbuyers)*(ic*Inputs!$C$8+fee_wd*Inputs!$E$8*(1-$B4274)+fee_fx*Inputs!$D$8-cost_acc-cost_wd*Inputs!$E$8*(1-$B4274)-cost_fx*Inputs!$D$8))</f>
        <v>157910.844255379</v>
      </c>
      <c r="J4274" s="0" t="n">
        <f aca="false">G4274+H4274+I4274-fixed</f>
        <v>-8202.16126955184</v>
      </c>
      <c r="K4274" s="0" t="n">
        <f aca="false">12*Inputs!$B$6*(1-MIN(1,Inputs!$G$6*$D4274)*churn_nonbuyers)*(ic*Inputs!$C$6+fee_wd*Inputs!$E$6*(1-$B4274)+fee_fx*Inputs!$D$6-cost_acc-cost_wd*Inputs!$E$6*(1-$B4274)-cost_fx*Inputs!$D$6)</f>
        <v>123718.231058861</v>
      </c>
      <c r="L4274" s="0" t="n">
        <f aca="false">12*Inputs!$B$7*(1-MIN(1,Inputs!$G$7*$D4274)*churn_nonbuyers)*(ic*Inputs!$C$7+fee_wd*Inputs!$E$7*(1-$B4274)+fee_fx*Inputs!$D$7-cost_acc-cost_wd*Inputs!$E$7*(1-$B4274)-cost_fx*Inputs!$D$7)</f>
        <v>322276.709003317</v>
      </c>
      <c r="M4274" s="0" t="n">
        <f aca="false">12*Inputs!$B$8*(1-MIN(1,Inputs!$G$8*$D4274)*churn_nonbuyers)*(ic*Inputs!$C$8+fee_wd*Inputs!$E$8*(1-$B4274)+fee_fx*Inputs!$D$8-cost_acc-cost_wd*Inputs!$E$8*(1-$B4274)-cost_fx*Inputs!$D$8)</f>
        <v>116290.64798135</v>
      </c>
      <c r="N4274" s="0" t="n">
        <f aca="false">K4274+L4274+I4274-fixed</f>
        <v>-96094.2156824442</v>
      </c>
      <c r="O4274" s="0" t="n">
        <f aca="false">K4274+L4274+M4274-fixed</f>
        <v>-137714.411956472</v>
      </c>
      <c r="P4274" s="0" t="n">
        <f aca="false">12*Inputs!$B$6*(1-MIN(1,Inputs!$F$6*$D4274))*(ic*Inputs!$C$6+flat_fee-cost_acc-cost_wd*Inputs!$E$6*$E4274-cost_fx*Inputs!$D$6)+12*Inputs!$B$7*(1-MIN(1,Inputs!$F$7*$D4274))*(ic*Inputs!$C$7+flat_fee-cost_acc-cost_wd*Inputs!$E$7*$E4274-cost_fx*Inputs!$D$7)+12*Inputs!$B$8*(1-MIN(1,Inputs!$F$8*$D4274))*(ic*Inputs!$C$8+flat_fee-cost_acc-cost_wd*Inputs!$E$8*$E4274-cost_fx*Inputs!$D$8)-fixed</f>
        <v>88480.6745830402</v>
      </c>
    </row>
    <row r="4275" customFormat="false" ht="15" hidden="false" customHeight="false" outlineLevel="0" collapsed="false">
      <c r="A4275" s="0" t="n">
        <v>4210</v>
      </c>
      <c r="B4275" s="0" t="n">
        <v>0.291974</v>
      </c>
      <c r="C4275" s="0" t="n">
        <v>0.997041</v>
      </c>
      <c r="D4275" s="0" t="n">
        <v>1.634445</v>
      </c>
      <c r="E4275" s="0" t="n">
        <v>1.25271</v>
      </c>
      <c r="F4275" s="0" t="n">
        <v>0.36465</v>
      </c>
      <c r="G4275" s="0" t="n">
        <f aca="false">12*Inputs!$B$6*(MIN(1,$H$50*$C4275)*(ic*Inputs!$C$6+pS+fee_fx*Inputs!$D$6-cost_acc-cost_wd*Inputs!$E$6*$E4275-cost_fx*Inputs!$D$6-$F4275)+(1-MIN(1,$H$50*$C4275))*(1-MIN(1,Inputs!$G$6*$D4275)*churn_nonbuyers)*(ic*Inputs!$C$6+fee_wd*Inputs!$E$6*(1-$B4275)+fee_fx*Inputs!$D$6-cost_acc-cost_wd*Inputs!$E$6*(1-$B4275)-cost_fx*Inputs!$D$6))</f>
        <v>193928.088757172</v>
      </c>
      <c r="H4275" s="0" t="n">
        <f aca="false">12*Inputs!$B$7*(MIN(1,$H$51*$C4275)*(ic*Inputs!$C$7+pE+fee_fx*Inputs!$D$7-cost_acc-cost_wd*Inputs!$E$7*$E4275-cost_fx*Inputs!$D$7-$F4275)+(1-MIN(1,$H$51*$C4275))*(1-MIN(1,Inputs!$G$7*$D4275)*churn_nonbuyers)*(ic*Inputs!$C$7+fee_wd*Inputs!$E$7*(1-$B4275)+fee_fx*Inputs!$D$7-cost_acc-cost_wd*Inputs!$E$7*(1-$B4275)-cost_fx*Inputs!$D$7))</f>
        <v>374165.044552335</v>
      </c>
      <c r="I4275" s="0" t="n">
        <f aca="false">12*Inputs!$B$8*(MIN(1,$H$52*$C4275)*(ic*Inputs!$C$8+pT-cost_acc-cost_wd*Inputs!$E$8-cost_fx*Inputs!$D$8-cost_ins)+(1-MIN(1,$H$52*$C4275))*(1-MIN(1,Inputs!$G$8*$D4275)*churn_nonbuyers)*(ic*Inputs!$C$8+fee_wd*Inputs!$E$8*(1-$B4275)+fee_fx*Inputs!$D$8-cost_acc-cost_wd*Inputs!$E$8*(1-$B4275)-cost_fx*Inputs!$D$8))</f>
        <v>143717.477904</v>
      </c>
      <c r="J4275" s="0" t="n">
        <f aca="false">G4275+H4275+I4275-fixed</f>
        <v>11810.6112135072</v>
      </c>
      <c r="K4275" s="0" t="n">
        <f aca="false">12*Inputs!$B$6*(1-MIN(1,Inputs!$G$6*$D4275)*churn_nonbuyers)*(ic*Inputs!$C$6+fee_wd*Inputs!$E$6*(1-$B4275)+fee_fx*Inputs!$D$6-cost_acc-cost_wd*Inputs!$E$6*(1-$B4275)-cost_fx*Inputs!$D$6)</f>
        <v>146516.489599896</v>
      </c>
      <c r="L4275" s="0" t="n">
        <f aca="false">12*Inputs!$B$7*(1-MIN(1,Inputs!$G$7*$D4275)*churn_nonbuyers)*(ic*Inputs!$C$7+fee_wd*Inputs!$E$7*(1-$B4275)+fee_fx*Inputs!$D$7-cost_acc-cost_wd*Inputs!$E$7*(1-$B4275)-cost_fx*Inputs!$D$7)</f>
        <v>343447.067999938</v>
      </c>
      <c r="M4275" s="0" t="n">
        <f aca="false">12*Inputs!$B$8*(1-MIN(1,Inputs!$G$8*$D4275)*churn_nonbuyers)*(ic*Inputs!$C$8+fee_wd*Inputs!$E$8*(1-$B4275)+fee_fx*Inputs!$D$8-cost_acc-cost_wd*Inputs!$E$8*(1-$B4275)-cost_fx*Inputs!$D$8)</f>
        <v>0</v>
      </c>
      <c r="N4275" s="0" t="n">
        <f aca="false">K4275+L4275+I4275-fixed</f>
        <v>-66318.9644961665</v>
      </c>
      <c r="O4275" s="0" t="n">
        <f aca="false">K4275+L4275+M4275-fixed</f>
        <v>-210036.442400166</v>
      </c>
      <c r="P4275" s="0" t="n">
        <f aca="false">12*Inputs!$B$6*(1-MIN(1,Inputs!$F$6*$D4275))*(ic*Inputs!$C$6+flat_fee-cost_acc-cost_wd*Inputs!$E$6*$E4275-cost_fx*Inputs!$D$6)+12*Inputs!$B$7*(1-MIN(1,Inputs!$F$7*$D4275))*(ic*Inputs!$C$7+flat_fee-cost_acc-cost_wd*Inputs!$E$7*$E4275-cost_fx*Inputs!$D$7)+12*Inputs!$B$8*(1-MIN(1,Inputs!$F$8*$D4275))*(ic*Inputs!$C$8+flat_fee-cost_acc-cost_wd*Inputs!$E$8*$E4275-cost_fx*Inputs!$D$8)-fixed</f>
        <v>-358000.676932</v>
      </c>
    </row>
    <row r="4276" customFormat="false" ht="15" hidden="false" customHeight="false" outlineLevel="0" collapsed="false">
      <c r="A4276" s="0" t="n">
        <v>4211</v>
      </c>
      <c r="B4276" s="0" t="n">
        <v>0.188255</v>
      </c>
      <c r="C4276" s="0" t="n">
        <v>0.846045</v>
      </c>
      <c r="D4276" s="0" t="n">
        <v>1.291339</v>
      </c>
      <c r="E4276" s="0" t="n">
        <v>1.124684</v>
      </c>
      <c r="F4276" s="0" t="n">
        <v>0.139092</v>
      </c>
      <c r="G4276" s="0" t="n">
        <f aca="false">12*Inputs!$B$6*(MIN(1,$H$50*$C4276)*(ic*Inputs!$C$6+pS+fee_fx*Inputs!$D$6-cost_acc-cost_wd*Inputs!$E$6*$E4276-cost_fx*Inputs!$D$6-$F4276)+(1-MIN(1,$H$50*$C4276))*(1-MIN(1,Inputs!$G$6*$D4276)*churn_nonbuyers)*(ic*Inputs!$C$6+fee_wd*Inputs!$E$6*(1-$B4276)+fee_fx*Inputs!$D$6-cost_acc-cost_wd*Inputs!$E$6*(1-$B4276)-cost_fx*Inputs!$D$6))</f>
        <v>209217.784634691</v>
      </c>
      <c r="H4276" s="0" t="n">
        <f aca="false">12*Inputs!$B$7*(MIN(1,$H$51*$C4276)*(ic*Inputs!$C$7+pE+fee_fx*Inputs!$D$7-cost_acc-cost_wd*Inputs!$E$7*$E4276-cost_fx*Inputs!$D$7-$F4276)+(1-MIN(1,$H$51*$C4276))*(1-MIN(1,Inputs!$G$7*$D4276)*churn_nonbuyers)*(ic*Inputs!$C$7+fee_wd*Inputs!$E$7*(1-$B4276)+fee_fx*Inputs!$D$7-cost_acc-cost_wd*Inputs!$E$7*(1-$B4276)-cost_fx*Inputs!$D$7))</f>
        <v>404940.577612572</v>
      </c>
      <c r="I4276" s="0" t="n">
        <f aca="false">12*Inputs!$B$8*(MIN(1,$H$52*$C4276)*(ic*Inputs!$C$8+pT-cost_acc-cost_wd*Inputs!$E$8-cost_fx*Inputs!$D$8-cost_ins)+(1-MIN(1,$H$52*$C4276))*(1-MIN(1,Inputs!$G$8*$D4276)*churn_nonbuyers)*(ic*Inputs!$C$8+fee_wd*Inputs!$E$8*(1-$B4276)+fee_fx*Inputs!$D$8-cost_acc-cost_wd*Inputs!$E$8*(1-$B4276)-cost_fx*Inputs!$D$8))</f>
        <v>134383.87520569</v>
      </c>
      <c r="J4276" s="0" t="n">
        <f aca="false">G4276+H4276+I4276-fixed</f>
        <v>48542.2374529534</v>
      </c>
      <c r="K4276" s="0" t="n">
        <f aca="false">12*Inputs!$B$6*(1-MIN(1,Inputs!$G$6*$D4276)*churn_nonbuyers)*(ic*Inputs!$C$6+fee_wd*Inputs!$E$6*(1-$B4276)+fee_fx*Inputs!$D$6-cost_acc-cost_wd*Inputs!$E$6*(1-$B4276)-cost_fx*Inputs!$D$6)</f>
        <v>163224.910248804</v>
      </c>
      <c r="L4276" s="0" t="n">
        <f aca="false">12*Inputs!$B$7*(1-MIN(1,Inputs!$G$7*$D4276)*churn_nonbuyers)*(ic*Inputs!$C$7+fee_wd*Inputs!$E$7*(1-$B4276)+fee_fx*Inputs!$D$7-cost_acc-cost_wd*Inputs!$E$7*(1-$B4276)-cost_fx*Inputs!$D$7)</f>
        <v>361521.439877282</v>
      </c>
      <c r="M4276" s="0" t="n">
        <f aca="false">12*Inputs!$B$8*(1-MIN(1,Inputs!$G$8*$D4276)*churn_nonbuyers)*(ic*Inputs!$C$8+fee_wd*Inputs!$E$8*(1-$B4276)+fee_fx*Inputs!$D$8-cost_acc-cost_wd*Inputs!$E$8*(1-$B4276)-cost_fx*Inputs!$D$8)</f>
        <v>30486.819667752</v>
      </c>
      <c r="N4276" s="0" t="n">
        <f aca="false">K4276+L4276+I4276-fixed</f>
        <v>-40869.7746682239</v>
      </c>
      <c r="O4276" s="0" t="n">
        <f aca="false">K4276+L4276+M4276-fixed</f>
        <v>-144766.830206162</v>
      </c>
      <c r="P4276" s="0" t="n">
        <f aca="false">12*Inputs!$B$6*(1-MIN(1,Inputs!$F$6*$D4276))*(ic*Inputs!$C$6+flat_fee-cost_acc-cost_wd*Inputs!$E$6*$E4276-cost_fx*Inputs!$D$6)+12*Inputs!$B$7*(1-MIN(1,Inputs!$F$7*$D4276))*(ic*Inputs!$C$7+flat_fee-cost_acc-cost_wd*Inputs!$E$7*$E4276-cost_fx*Inputs!$D$7)+12*Inputs!$B$8*(1-MIN(1,Inputs!$F$8*$D4276))*(ic*Inputs!$C$8+flat_fee-cost_acc-cost_wd*Inputs!$E$8*$E4276-cost_fx*Inputs!$D$8)-fixed</f>
        <v>-138967.63274176</v>
      </c>
    </row>
    <row r="4277" customFormat="false" ht="15" hidden="false" customHeight="false" outlineLevel="0" collapsed="false">
      <c r="A4277" s="0" t="n">
        <v>4212</v>
      </c>
      <c r="B4277" s="0" t="n">
        <v>0.377824</v>
      </c>
      <c r="C4277" s="0" t="n">
        <v>0.862325</v>
      </c>
      <c r="D4277" s="0" t="n">
        <v>0.873538</v>
      </c>
      <c r="E4277" s="0" t="n">
        <v>1.223318</v>
      </c>
      <c r="F4277" s="0" t="n">
        <v>0.04227</v>
      </c>
      <c r="G4277" s="0" t="n">
        <f aca="false">12*Inputs!$B$6*(MIN(1,$H$50*$C4277)*(ic*Inputs!$C$6+pS+fee_fx*Inputs!$D$6-cost_acc-cost_wd*Inputs!$E$6*$E4277-cost_fx*Inputs!$D$6-$F4277)+(1-MIN(1,$H$50*$C4277))*(1-MIN(1,Inputs!$G$6*$D4277)*churn_nonbuyers)*(ic*Inputs!$C$6+fee_wd*Inputs!$E$6*(1-$B4277)+fee_fx*Inputs!$D$6-cost_acc-cost_wd*Inputs!$E$6*(1-$B4277)-cost_fx*Inputs!$D$6))</f>
        <v>189155.746512485</v>
      </c>
      <c r="H4277" s="0" t="n">
        <f aca="false">12*Inputs!$B$7*(MIN(1,$H$51*$C4277)*(ic*Inputs!$C$7+pE+fee_fx*Inputs!$D$7-cost_acc-cost_wd*Inputs!$E$7*$E4277-cost_fx*Inputs!$D$7-$F4277)+(1-MIN(1,$H$51*$C4277))*(1-MIN(1,Inputs!$G$7*$D4277)*churn_nonbuyers)*(ic*Inputs!$C$7+fee_wd*Inputs!$E$7*(1-$B4277)+fee_fx*Inputs!$D$7-cost_acc-cost_wd*Inputs!$E$7*(1-$B4277)-cost_fx*Inputs!$D$7))</f>
        <v>386461.44559108</v>
      </c>
      <c r="I4277" s="0" t="n">
        <f aca="false">12*Inputs!$B$8*(MIN(1,$H$52*$C4277)*(ic*Inputs!$C$8+pT-cost_acc-cost_wd*Inputs!$E$8-cost_fx*Inputs!$D$8-cost_ins)+(1-MIN(1,$H$52*$C4277))*(1-MIN(1,Inputs!$G$8*$D4277)*churn_nonbuyers)*(ic*Inputs!$C$8+fee_wd*Inputs!$E$8*(1-$B4277)+fee_fx*Inputs!$D$8-cost_acc-cost_wd*Inputs!$E$8*(1-$B4277)-cost_fx*Inputs!$D$8))</f>
        <v>171771.697130599</v>
      </c>
      <c r="J4277" s="0" t="n">
        <f aca="false">G4277+H4277+I4277-fixed</f>
        <v>47388.8892341643</v>
      </c>
      <c r="K4277" s="0" t="n">
        <f aca="false">12*Inputs!$B$6*(1-MIN(1,Inputs!$G$6*$D4277)*churn_nonbuyers)*(ic*Inputs!$C$6+fee_wd*Inputs!$E$6*(1-$B4277)+fee_fx*Inputs!$D$6-cost_acc-cost_wd*Inputs!$E$6*(1-$B4277)-cost_fx*Inputs!$D$6)</f>
        <v>140764.395033446</v>
      </c>
      <c r="L4277" s="0" t="n">
        <f aca="false">12*Inputs!$B$7*(1-MIN(1,Inputs!$G$7*$D4277)*churn_nonbuyers)*(ic*Inputs!$C$7+fee_wd*Inputs!$E$7*(1-$B4277)+fee_fx*Inputs!$D$7-cost_acc-cost_wd*Inputs!$E$7*(1-$B4277)-cost_fx*Inputs!$D$7)</f>
        <v>339652.816796068</v>
      </c>
      <c r="M4277" s="0" t="n">
        <f aca="false">12*Inputs!$B$8*(1-MIN(1,Inputs!$G$8*$D4277)*churn_nonbuyers)*(ic*Inputs!$C$8+fee_wd*Inputs!$E$8*(1-$B4277)+fee_fx*Inputs!$D$8-cost_acc-cost_wd*Inputs!$E$8*(1-$B4277)-cost_fx*Inputs!$D$8)</f>
        <v>119767.951436083</v>
      </c>
      <c r="N4277" s="0" t="n">
        <f aca="false">K4277+L4277+I4277-fixed</f>
        <v>-47811.0910398867</v>
      </c>
      <c r="O4277" s="0" t="n">
        <f aca="false">K4277+L4277+M4277-fixed</f>
        <v>-99814.8367344025</v>
      </c>
      <c r="P4277" s="0" t="n">
        <f aca="false">12*Inputs!$B$6*(1-MIN(1,Inputs!$F$6*$D4277))*(ic*Inputs!$C$6+flat_fee-cost_acc-cost_wd*Inputs!$E$6*$E4277-cost_fx*Inputs!$D$6)+12*Inputs!$B$7*(1-MIN(1,Inputs!$F$7*$D4277))*(ic*Inputs!$C$7+flat_fee-cost_acc-cost_wd*Inputs!$E$7*$E4277-cost_fx*Inputs!$D$7)+12*Inputs!$B$8*(1-MIN(1,Inputs!$F$8*$D4277))*(ic*Inputs!$C$8+flat_fee-cost_acc-cost_wd*Inputs!$E$8*$E4277-cost_fx*Inputs!$D$8)-fixed</f>
        <v>38536.1889161599</v>
      </c>
    </row>
    <row r="4278" customFormat="false" ht="15" hidden="false" customHeight="false" outlineLevel="0" collapsed="false">
      <c r="A4278" s="0" t="n">
        <v>4213</v>
      </c>
      <c r="B4278" s="0" t="n">
        <v>0.415782</v>
      </c>
      <c r="C4278" s="0" t="n">
        <v>0.861878</v>
      </c>
      <c r="D4278" s="0" t="n">
        <v>1.301829</v>
      </c>
      <c r="E4278" s="0" t="n">
        <v>1.200563</v>
      </c>
      <c r="F4278" s="0" t="n">
        <v>0.290118</v>
      </c>
      <c r="G4278" s="0" t="n">
        <f aca="false">12*Inputs!$B$6*(MIN(1,$H$50*$C4278)*(ic*Inputs!$C$6+pS+fee_fx*Inputs!$D$6-cost_acc-cost_wd*Inputs!$E$6*$E4278-cost_fx*Inputs!$D$6-$F4278)+(1-MIN(1,$H$50*$C4278))*(1-MIN(1,Inputs!$G$6*$D4278)*churn_nonbuyers)*(ic*Inputs!$C$6+fee_wd*Inputs!$E$6*(1-$B4278)+fee_fx*Inputs!$D$6-cost_acc-cost_wd*Inputs!$E$6*(1-$B4278)-cost_fx*Inputs!$D$6))</f>
        <v>176968.279020392</v>
      </c>
      <c r="H4278" s="0" t="n">
        <f aca="false">12*Inputs!$B$7*(MIN(1,$H$51*$C4278)*(ic*Inputs!$C$7+pE+fee_fx*Inputs!$D$7-cost_acc-cost_wd*Inputs!$E$7*$E4278-cost_fx*Inputs!$D$7-$F4278)+(1-MIN(1,$H$51*$C4278))*(1-MIN(1,Inputs!$G$7*$D4278)*churn_nonbuyers)*(ic*Inputs!$C$7+fee_wd*Inputs!$E$7*(1-$B4278)+fee_fx*Inputs!$D$7-cost_acc-cost_wd*Inputs!$E$7*(1-$B4278)-cost_fx*Inputs!$D$7))</f>
        <v>370014.06651922</v>
      </c>
      <c r="I4278" s="0" t="n">
        <f aca="false">12*Inputs!$B$8*(MIN(1,$H$52*$C4278)*(ic*Inputs!$C$8+pT-cost_acc-cost_wd*Inputs!$E$8-cost_fx*Inputs!$D$8-cost_ins)+(1-MIN(1,$H$52*$C4278))*(1-MIN(1,Inputs!$G$8*$D4278)*churn_nonbuyers)*(ic*Inputs!$C$8+fee_wd*Inputs!$E$8*(1-$B4278)+fee_fx*Inputs!$D$8-cost_acc-cost_wd*Inputs!$E$8*(1-$B4278)-cost_fx*Inputs!$D$8))</f>
        <v>135019.420188616</v>
      </c>
      <c r="J4278" s="0" t="n">
        <f aca="false">G4278+H4278+I4278-fixed</f>
        <v>-17998.2342717727</v>
      </c>
      <c r="K4278" s="0" t="n">
        <f aca="false">12*Inputs!$B$6*(1-MIN(1,Inputs!$G$6*$D4278)*churn_nonbuyers)*(ic*Inputs!$C$6+fee_wd*Inputs!$E$6*(1-$B4278)+fee_fx*Inputs!$D$6-cost_acc-cost_wd*Inputs!$E$6*(1-$B4278)-cost_fx*Inputs!$D$6)</f>
        <v>132502.150550002</v>
      </c>
      <c r="L4278" s="0" t="n">
        <f aca="false">12*Inputs!$B$7*(1-MIN(1,Inputs!$G$7*$D4278)*churn_nonbuyers)*(ic*Inputs!$C$7+fee_wd*Inputs!$E$7*(1-$B4278)+fee_fx*Inputs!$D$7-cost_acc-cost_wd*Inputs!$E$7*(1-$B4278)-cost_fx*Inputs!$D$7)</f>
        <v>329918.785338001</v>
      </c>
      <c r="M4278" s="0" t="n">
        <f aca="false">12*Inputs!$B$8*(1-MIN(1,Inputs!$G$8*$D4278)*churn_nonbuyers)*(ic*Inputs!$C$8+fee_wd*Inputs!$E$8*(1-$B4278)+fee_fx*Inputs!$D$8-cost_acc-cost_wd*Inputs!$E$8*(1-$B4278)-cost_fx*Inputs!$D$8)</f>
        <v>27187.4834733409</v>
      </c>
      <c r="N4278" s="0" t="n">
        <f aca="false">K4278+L4278+I4278-fixed</f>
        <v>-102559.643923382</v>
      </c>
      <c r="O4278" s="0" t="n">
        <f aca="false">K4278+L4278+M4278-fixed</f>
        <v>-210391.580638657</v>
      </c>
      <c r="P4278" s="0" t="n">
        <f aca="false">12*Inputs!$B$6*(1-MIN(1,Inputs!$F$6*$D4278))*(ic*Inputs!$C$6+flat_fee-cost_acc-cost_wd*Inputs!$E$6*$E4278-cost_fx*Inputs!$D$6)+12*Inputs!$B$7*(1-MIN(1,Inputs!$F$7*$D4278))*(ic*Inputs!$C$7+flat_fee-cost_acc-cost_wd*Inputs!$E$7*$E4278-cost_fx*Inputs!$D$7)+12*Inputs!$B$8*(1-MIN(1,Inputs!$F$8*$D4278))*(ic*Inputs!$C$8+flat_fee-cost_acc-cost_wd*Inputs!$E$8*$E4278-cost_fx*Inputs!$D$8)-fixed</f>
        <v>-171852.46517752</v>
      </c>
    </row>
    <row r="4279" customFormat="false" ht="15" hidden="false" customHeight="false" outlineLevel="0" collapsed="false">
      <c r="A4279" s="0" t="n">
        <v>4214</v>
      </c>
      <c r="B4279" s="0" t="n">
        <v>0.378714</v>
      </c>
      <c r="C4279" s="0" t="n">
        <v>0.8677</v>
      </c>
      <c r="D4279" s="0" t="n">
        <v>1.04277</v>
      </c>
      <c r="E4279" s="0" t="n">
        <v>1.19315</v>
      </c>
      <c r="F4279" s="0" t="n">
        <v>0.252911</v>
      </c>
      <c r="G4279" s="0" t="n">
        <f aca="false">12*Inputs!$B$6*(MIN(1,$H$50*$C4279)*(ic*Inputs!$C$6+pS+fee_fx*Inputs!$D$6-cost_acc-cost_wd*Inputs!$E$6*$E4279-cost_fx*Inputs!$D$6-$F4279)+(1-MIN(1,$H$50*$C4279))*(1-MIN(1,Inputs!$G$6*$D4279)*churn_nonbuyers)*(ic*Inputs!$C$6+fee_wd*Inputs!$E$6*(1-$B4279)+fee_fx*Inputs!$D$6-cost_acc-cost_wd*Inputs!$E$6*(1-$B4279)-cost_fx*Inputs!$D$6))</f>
        <v>184577.315839175</v>
      </c>
      <c r="H4279" s="0" t="n">
        <f aca="false">12*Inputs!$B$7*(MIN(1,$H$51*$C4279)*(ic*Inputs!$C$7+pE+fee_fx*Inputs!$D$7-cost_acc-cost_wd*Inputs!$E$7*$E4279-cost_fx*Inputs!$D$7-$F4279)+(1-MIN(1,$H$51*$C4279))*(1-MIN(1,Inputs!$G$7*$D4279)*churn_nonbuyers)*(ic*Inputs!$C$7+fee_wd*Inputs!$E$7*(1-$B4279)+fee_fx*Inputs!$D$7-cost_acc-cost_wd*Inputs!$E$7*(1-$B4279)-cost_fx*Inputs!$D$7))</f>
        <v>378003.781299899</v>
      </c>
      <c r="I4279" s="0" t="n">
        <f aca="false">12*Inputs!$B$8*(MIN(1,$H$52*$C4279)*(ic*Inputs!$C$8+pT-cost_acc-cost_wd*Inputs!$E$8-cost_fx*Inputs!$D$8-cost_ins)+(1-MIN(1,$H$52*$C4279))*(1-MIN(1,Inputs!$G$8*$D4279)*churn_nonbuyers)*(ic*Inputs!$C$8+fee_wd*Inputs!$E$8*(1-$B4279)+fee_fx*Inputs!$D$8-cost_acc-cost_wd*Inputs!$E$8*(1-$B4279)-cost_fx*Inputs!$D$8))</f>
        <v>157754.082277012</v>
      </c>
      <c r="J4279" s="0" t="n">
        <f aca="false">G4279+H4279+I4279-fixed</f>
        <v>20335.1794160858</v>
      </c>
      <c r="K4279" s="0" t="n">
        <f aca="false">12*Inputs!$B$6*(1-MIN(1,Inputs!$G$6*$D4279)*churn_nonbuyers)*(ic*Inputs!$C$6+fee_wd*Inputs!$E$6*(1-$B4279)+fee_fx*Inputs!$D$6-cost_acc-cost_wd*Inputs!$E$6*(1-$B4279)-cost_fx*Inputs!$D$6)</f>
        <v>139397.425904016</v>
      </c>
      <c r="L4279" s="0" t="n">
        <f aca="false">12*Inputs!$B$7*(1-MIN(1,Inputs!$G$7*$D4279)*churn_nonbuyers)*(ic*Inputs!$C$7+fee_wd*Inputs!$E$7*(1-$B4279)+fee_fx*Inputs!$D$7-cost_acc-cost_wd*Inputs!$E$7*(1-$B4279)-cost_fx*Inputs!$D$7)</f>
        <v>337757.85618241</v>
      </c>
      <c r="M4279" s="0" t="n">
        <f aca="false">12*Inputs!$B$8*(1-MIN(1,Inputs!$G$8*$D4279)*churn_nonbuyers)*(ic*Inputs!$C$8+fee_wd*Inputs!$E$8*(1-$B4279)+fee_fx*Inputs!$D$8-cost_acc-cost_wd*Inputs!$E$8*(1-$B4279)-cost_fx*Inputs!$D$8)</f>
        <v>83238.668085408</v>
      </c>
      <c r="N4279" s="0" t="n">
        <f aca="false">K4279+L4279+I4279-fixed</f>
        <v>-65090.6356365623</v>
      </c>
      <c r="O4279" s="0" t="n">
        <f aca="false">K4279+L4279+M4279-fixed</f>
        <v>-139606.049828166</v>
      </c>
      <c r="P4279" s="0" t="n">
        <f aca="false">12*Inputs!$B$6*(1-MIN(1,Inputs!$F$6*$D4279))*(ic*Inputs!$C$6+flat_fee-cost_acc-cost_wd*Inputs!$E$6*$E4279-cost_fx*Inputs!$D$6)+12*Inputs!$B$7*(1-MIN(1,Inputs!$F$7*$D4279))*(ic*Inputs!$C$7+flat_fee-cost_acc-cost_wd*Inputs!$E$7*$E4279-cost_fx*Inputs!$D$7)+12*Inputs!$B$8*(1-MIN(1,Inputs!$F$8*$D4279))*(ic*Inputs!$C$8+flat_fee-cost_acc-cost_wd*Inputs!$E$8*$E4279-cost_fx*Inputs!$D$8)-fixed</f>
        <v>-35105.3544399999</v>
      </c>
    </row>
    <row r="4280" customFormat="false" ht="15" hidden="false" customHeight="false" outlineLevel="0" collapsed="false">
      <c r="A4280" s="0" t="n">
        <v>4215</v>
      </c>
      <c r="B4280" s="0" t="n">
        <v>0.373824</v>
      </c>
      <c r="C4280" s="0" t="n">
        <v>0.94185</v>
      </c>
      <c r="D4280" s="0" t="n">
        <v>1.35125</v>
      </c>
      <c r="E4280" s="0" t="n">
        <v>1.23696</v>
      </c>
      <c r="F4280" s="0" t="n">
        <v>0.260358</v>
      </c>
      <c r="G4280" s="0" t="n">
        <f aca="false">12*Inputs!$B$6*(MIN(1,$H$50*$C4280)*(ic*Inputs!$C$6+pS+fee_fx*Inputs!$D$6-cost_acc-cost_wd*Inputs!$E$6*$E4280-cost_fx*Inputs!$D$6-$F4280)+(1-MIN(1,$H$50*$C4280))*(1-MIN(1,Inputs!$G$6*$D4280)*churn_nonbuyers)*(ic*Inputs!$C$6+fee_wd*Inputs!$E$6*(1-$B4280)+fee_fx*Inputs!$D$6-cost_acc-cost_wd*Inputs!$E$6*(1-$B4280)-cost_fx*Inputs!$D$6))</f>
        <v>185835.60501373</v>
      </c>
      <c r="H4280" s="0" t="n">
        <f aca="false">12*Inputs!$B$7*(MIN(1,$H$51*$C4280)*(ic*Inputs!$C$7+pE+fee_fx*Inputs!$D$7-cost_acc-cost_wd*Inputs!$E$7*$E4280-cost_fx*Inputs!$D$7-$F4280)+(1-MIN(1,$H$51*$C4280))*(1-MIN(1,Inputs!$G$7*$D4280)*churn_nonbuyers)*(ic*Inputs!$C$7+fee_wd*Inputs!$E$7*(1-$B4280)+fee_fx*Inputs!$D$7-cost_acc-cost_wd*Inputs!$E$7*(1-$B4280)-cost_fx*Inputs!$D$7))</f>
        <v>374695.610035781</v>
      </c>
      <c r="I4280" s="0" t="n">
        <f aca="false">12*Inputs!$B$8*(MIN(1,$H$52*$C4280)*(ic*Inputs!$C$8+pT-cost_acc-cost_wd*Inputs!$E$8-cost_fx*Inputs!$D$8-cost_ins)+(1-MIN(1,$H$52*$C4280))*(1-MIN(1,Inputs!$G$8*$D4280)*churn_nonbuyers)*(ic*Inputs!$C$8+fee_wd*Inputs!$E$8*(1-$B4280)+fee_fx*Inputs!$D$8-cost_acc-cost_wd*Inputs!$E$8*(1-$B4280)-cost_fx*Inputs!$D$8))</f>
        <v>141450.16630402</v>
      </c>
      <c r="J4280" s="0" t="n">
        <f aca="false">G4280+H4280+I4280-fixed</f>
        <v>1981.38135353103</v>
      </c>
      <c r="K4280" s="0" t="n">
        <f aca="false">12*Inputs!$B$6*(1-MIN(1,Inputs!$G$6*$D4280)*churn_nonbuyers)*(ic*Inputs!$C$6+fee_wd*Inputs!$E$6*(1-$B4280)+fee_fx*Inputs!$D$6-cost_acc-cost_wd*Inputs!$E$6*(1-$B4280)-cost_fx*Inputs!$D$6)</f>
        <v>137785.677696</v>
      </c>
      <c r="L4280" s="0" t="n">
        <f aca="false">12*Inputs!$B$7*(1-MIN(1,Inputs!$G$7*$D4280)*churn_nonbuyers)*(ic*Inputs!$C$7+fee_wd*Inputs!$E$7*(1-$B4280)+fee_fx*Inputs!$D$7-cost_acc-cost_wd*Inputs!$E$7*(1-$B4280)-cost_fx*Inputs!$D$7)</f>
        <v>335206.7842176</v>
      </c>
      <c r="M4280" s="0" t="n">
        <f aca="false">12*Inputs!$B$8*(1-MIN(1,Inputs!$G$8*$D4280)*churn_nonbuyers)*(ic*Inputs!$C$8+fee_wd*Inputs!$E$8*(1-$B4280)+fee_fx*Inputs!$D$8-cost_acc-cost_wd*Inputs!$E$8*(1-$B4280)-cost_fx*Inputs!$D$8)</f>
        <v>16695.205248</v>
      </c>
      <c r="N4280" s="0" t="n">
        <f aca="false">K4280+L4280+I4280-fixed</f>
        <v>-85557.3717823802</v>
      </c>
      <c r="O4280" s="0" t="n">
        <f aca="false">K4280+L4280+M4280-fixed</f>
        <v>-210312.3328384</v>
      </c>
      <c r="P4280" s="0" t="n">
        <f aca="false">12*Inputs!$B$6*(1-MIN(1,Inputs!$F$6*$D4280))*(ic*Inputs!$C$6+flat_fee-cost_acc-cost_wd*Inputs!$E$6*$E4280-cost_fx*Inputs!$D$6)+12*Inputs!$B$7*(1-MIN(1,Inputs!$F$7*$D4280))*(ic*Inputs!$C$7+flat_fee-cost_acc-cost_wd*Inputs!$E$7*$E4280-cost_fx*Inputs!$D$7)+12*Inputs!$B$8*(1-MIN(1,Inputs!$F$8*$D4280))*(ic*Inputs!$C$8+flat_fee-cost_acc-cost_wd*Inputs!$E$8*$E4280-cost_fx*Inputs!$D$8)-fixed</f>
        <v>-209998.702</v>
      </c>
    </row>
    <row r="4281" customFormat="false" ht="15" hidden="false" customHeight="false" outlineLevel="0" collapsed="false">
      <c r="A4281" s="0" t="n">
        <v>4216</v>
      </c>
      <c r="B4281" s="0" t="n">
        <v>0.056022</v>
      </c>
      <c r="C4281" s="0" t="n">
        <v>0.839571</v>
      </c>
      <c r="D4281" s="0" t="n">
        <v>1.693344</v>
      </c>
      <c r="E4281" s="0" t="n">
        <v>1.110231</v>
      </c>
      <c r="F4281" s="0" t="n">
        <v>0.163941</v>
      </c>
      <c r="G4281" s="0" t="n">
        <f aca="false">12*Inputs!$B$6*(MIN(1,$H$50*$C4281)*(ic*Inputs!$C$6+pS+fee_fx*Inputs!$D$6-cost_acc-cost_wd*Inputs!$E$6*$E4281-cost_fx*Inputs!$D$6-$F4281)+(1-MIN(1,$H$50*$C4281))*(1-MIN(1,Inputs!$G$6*$D4281)*churn_nonbuyers)*(ic*Inputs!$C$6+fee_wd*Inputs!$E$6*(1-$B4281)+fee_fx*Inputs!$D$6-cost_acc-cost_wd*Inputs!$E$6*(1-$B4281)-cost_fx*Inputs!$D$6))</f>
        <v>221651.701986859</v>
      </c>
      <c r="H4281" s="0" t="n">
        <f aca="false">12*Inputs!$B$7*(MIN(1,$H$51*$C4281)*(ic*Inputs!$C$7+pE+fee_fx*Inputs!$D$7-cost_acc-cost_wd*Inputs!$E$7*$E4281-cost_fx*Inputs!$D$7-$F4281)+(1-MIN(1,$H$51*$C4281))*(1-MIN(1,Inputs!$G$7*$D4281)*churn_nonbuyers)*(ic*Inputs!$C$7+fee_wd*Inputs!$E$7*(1-$B4281)+fee_fx*Inputs!$D$7-cost_acc-cost_wd*Inputs!$E$7*(1-$B4281)-cost_fx*Inputs!$D$7))</f>
        <v>413796.423780049</v>
      </c>
      <c r="I4281" s="0" t="n">
        <f aca="false">12*Inputs!$B$8*(MIN(1,$H$52*$C4281)*(ic*Inputs!$C$8+pT-cost_acc-cost_wd*Inputs!$E$8-cost_fx*Inputs!$D$8-cost_ins)+(1-MIN(1,$H$52*$C4281))*(1-MIN(1,Inputs!$G$8*$D4281)*churn_nonbuyers)*(ic*Inputs!$C$8+fee_wd*Inputs!$E$8*(1-$B4281)+fee_fx*Inputs!$D$8-cost_acc-cost_wd*Inputs!$E$8*(1-$B4281)-cost_fx*Inputs!$D$8))</f>
        <v>121019.122224</v>
      </c>
      <c r="J4281" s="0" t="n">
        <f aca="false">G4281+H4281+I4281-fixed</f>
        <v>56467.2479909076</v>
      </c>
      <c r="K4281" s="0" t="n">
        <f aca="false">12*Inputs!$B$6*(1-MIN(1,Inputs!$G$6*$D4281)*churn_nonbuyers)*(ic*Inputs!$C$6+fee_wd*Inputs!$E$6*(1-$B4281)+fee_fx*Inputs!$D$6-cost_acc-cost_wd*Inputs!$E$6*(1-$B4281)-cost_fx*Inputs!$D$6)</f>
        <v>177146.94900649</v>
      </c>
      <c r="L4281" s="0" t="n">
        <f aca="false">12*Inputs!$B$7*(1-MIN(1,Inputs!$G$7*$D4281)*churn_nonbuyers)*(ic*Inputs!$C$7+fee_wd*Inputs!$E$7*(1-$B4281)+fee_fx*Inputs!$D$7-cost_acc-cost_wd*Inputs!$E$7*(1-$B4281)-cost_fx*Inputs!$D$7)</f>
        <v>375059.957691894</v>
      </c>
      <c r="M4281" s="0" t="n">
        <f aca="false">12*Inputs!$B$8*(1-MIN(1,Inputs!$G$8*$D4281)*churn_nonbuyers)*(ic*Inputs!$C$8+fee_wd*Inputs!$E$8*(1-$B4281)+fee_fx*Inputs!$D$8-cost_acc-cost_wd*Inputs!$E$8*(1-$B4281)-cost_fx*Inputs!$D$8)</f>
        <v>0</v>
      </c>
      <c r="N4281" s="0" t="n">
        <f aca="false">K4281+L4281+I4281-fixed</f>
        <v>-26773.9710776166</v>
      </c>
      <c r="O4281" s="0" t="n">
        <f aca="false">K4281+L4281+M4281-fixed</f>
        <v>-147793.093301617</v>
      </c>
      <c r="P4281" s="0" t="n">
        <f aca="false">12*Inputs!$B$6*(1-MIN(1,Inputs!$F$6*$D4281))*(ic*Inputs!$C$6+flat_fee-cost_acc-cost_wd*Inputs!$E$6*$E4281-cost_fx*Inputs!$D$6)+12*Inputs!$B$7*(1-MIN(1,Inputs!$F$7*$D4281))*(ic*Inputs!$C$7+flat_fee-cost_acc-cost_wd*Inputs!$E$7*$E4281-cost_fx*Inputs!$D$7)+12*Inputs!$B$8*(1-MIN(1,Inputs!$F$8*$D4281))*(ic*Inputs!$C$8+flat_fee-cost_acc-cost_wd*Inputs!$E$8*$E4281-cost_fx*Inputs!$D$8)-fixed</f>
        <v>-349801.16664064</v>
      </c>
    </row>
    <row r="4282" customFormat="false" ht="15" hidden="false" customHeight="false" outlineLevel="0" collapsed="false">
      <c r="A4282" s="0" t="n">
        <v>4217</v>
      </c>
      <c r="B4282" s="0" t="n">
        <v>0.277237</v>
      </c>
      <c r="C4282" s="0" t="n">
        <v>0.880186</v>
      </c>
      <c r="D4282" s="0" t="n">
        <v>1.079567</v>
      </c>
      <c r="E4282" s="0" t="n">
        <v>1.212117</v>
      </c>
      <c r="F4282" s="0" t="n">
        <v>0.210523</v>
      </c>
      <c r="G4282" s="0" t="n">
        <f aca="false">12*Inputs!$B$6*(MIN(1,$H$50*$C4282)*(ic*Inputs!$C$6+pS+fee_fx*Inputs!$D$6-cost_acc-cost_wd*Inputs!$E$6*$E4282-cost_fx*Inputs!$D$6-$F4282)+(1-MIN(1,$H$50*$C4282))*(1-MIN(1,Inputs!$G$6*$D4282)*churn_nonbuyers)*(ic*Inputs!$C$6+fee_wd*Inputs!$E$6*(1-$B4282)+fee_fx*Inputs!$D$6-cost_acc-cost_wd*Inputs!$E$6*(1-$B4282)-cost_fx*Inputs!$D$6))</f>
        <v>198301.394144201</v>
      </c>
      <c r="H4282" s="0" t="n">
        <f aca="false">12*Inputs!$B$7*(MIN(1,$H$51*$C4282)*(ic*Inputs!$C$7+pE+fee_fx*Inputs!$D$7-cost_acc-cost_wd*Inputs!$E$7*$E4282-cost_fx*Inputs!$D$7-$F4282)+(1-MIN(1,$H$51*$C4282))*(1-MIN(1,Inputs!$G$7*$D4282)*churn_nonbuyers)*(ic*Inputs!$C$7+fee_wd*Inputs!$E$7*(1-$B4282)+fee_fx*Inputs!$D$7-cost_acc-cost_wd*Inputs!$E$7*(1-$B4282)-cost_fx*Inputs!$D$7))</f>
        <v>387720.636050282</v>
      </c>
      <c r="I4282" s="0" t="n">
        <f aca="false">12*Inputs!$B$8*(MIN(1,$H$52*$C4282)*(ic*Inputs!$C$8+pT-cost_acc-cost_wd*Inputs!$E$8-cost_fx*Inputs!$D$8-cost_ins)+(1-MIN(1,$H$52*$C4282))*(1-MIN(1,Inputs!$G$8*$D4282)*churn_nonbuyers)*(ic*Inputs!$C$8+fee_wd*Inputs!$E$8*(1-$B4282)+fee_fx*Inputs!$D$8-cost_acc-cost_wd*Inputs!$E$8*(1-$B4282)-cost_fx*Inputs!$D$8))</f>
        <v>156235.539325327</v>
      </c>
      <c r="J4282" s="0" t="n">
        <f aca="false">G4282+H4282+I4282-fixed</f>
        <v>42257.5695198092</v>
      </c>
      <c r="K4282" s="0" t="n">
        <f aca="false">12*Inputs!$B$6*(1-MIN(1,Inputs!$G$6*$D4282)*churn_nonbuyers)*(ic*Inputs!$C$6+fee_wd*Inputs!$E$6*(1-$B4282)+fee_fx*Inputs!$D$6-cost_acc-cost_wd*Inputs!$E$6*(1-$B4282)-cost_fx*Inputs!$D$6)</f>
        <v>152950.767237929</v>
      </c>
      <c r="L4282" s="0" t="n">
        <f aca="false">12*Inputs!$B$7*(1-MIN(1,Inputs!$G$7*$D4282)*churn_nonbuyers)*(ic*Inputs!$C$7+fee_wd*Inputs!$E$7*(1-$B4282)+fee_fx*Inputs!$D$7-cost_acc-cost_wd*Inputs!$E$7*(1-$B4282)-cost_fx*Inputs!$D$7)</f>
        <v>351512.387926757</v>
      </c>
      <c r="M4282" s="0" t="n">
        <f aca="false">12*Inputs!$B$8*(1-MIN(1,Inputs!$G$8*$D4282)*churn_nonbuyers)*(ic*Inputs!$C$8+fee_wd*Inputs!$E$8*(1-$B4282)+fee_fx*Inputs!$D$8-cost_acc-cost_wd*Inputs!$E$8*(1-$B4282)-cost_fx*Inputs!$D$8)</f>
        <v>76489.4986303344</v>
      </c>
      <c r="N4282" s="0" t="n">
        <f aca="false">K4282+L4282+I4282-fixed</f>
        <v>-39301.3055099869</v>
      </c>
      <c r="O4282" s="0" t="n">
        <f aca="false">K4282+L4282+M4282-fixed</f>
        <v>-119047.346204979</v>
      </c>
      <c r="P4282" s="0" t="n">
        <f aca="false">12*Inputs!$B$6*(1-MIN(1,Inputs!$F$6*$D4282))*(ic*Inputs!$C$6+flat_fee-cost_acc-cost_wd*Inputs!$E$6*$E4282-cost_fx*Inputs!$D$6)+12*Inputs!$B$7*(1-MIN(1,Inputs!$F$7*$D4282))*(ic*Inputs!$C$7+flat_fee-cost_acc-cost_wd*Inputs!$E$7*$E4282-cost_fx*Inputs!$D$7)+12*Inputs!$B$8*(1-MIN(1,Inputs!$F$8*$D4282))*(ic*Inputs!$C$8+flat_fee-cost_acc-cost_wd*Inputs!$E$8*$E4282-cost_fx*Inputs!$D$8)-fixed</f>
        <v>-61981.99997464</v>
      </c>
    </row>
    <row r="4283" customFormat="false" ht="15" hidden="false" customHeight="false" outlineLevel="0" collapsed="false">
      <c r="A4283" s="0" t="n">
        <v>4218</v>
      </c>
      <c r="B4283" s="0" t="n">
        <v>0.351814</v>
      </c>
      <c r="C4283" s="0" t="n">
        <v>0.690793</v>
      </c>
      <c r="D4283" s="0" t="n">
        <v>1.173775</v>
      </c>
      <c r="E4283" s="0" t="n">
        <v>1.128408</v>
      </c>
      <c r="F4283" s="0" t="n">
        <v>0.122892</v>
      </c>
      <c r="G4283" s="0" t="n">
        <f aca="false">12*Inputs!$B$6*(MIN(1,$H$50*$C4283)*(ic*Inputs!$C$6+pS+fee_fx*Inputs!$D$6-cost_acc-cost_wd*Inputs!$E$6*$E4283-cost_fx*Inputs!$D$6-$F4283)+(1-MIN(1,$H$50*$C4283))*(1-MIN(1,Inputs!$G$6*$D4283)*churn_nonbuyers)*(ic*Inputs!$C$6+fee_wd*Inputs!$E$6*(1-$B4283)+fee_fx*Inputs!$D$6-cost_acc-cost_wd*Inputs!$E$6*(1-$B4283)-cost_fx*Inputs!$D$6))</f>
        <v>181000.494422049</v>
      </c>
      <c r="H4283" s="0" t="n">
        <f aca="false">12*Inputs!$B$7*(MIN(1,$H$51*$C4283)*(ic*Inputs!$C$7+pE+fee_fx*Inputs!$D$7-cost_acc-cost_wd*Inputs!$E$7*$E4283-cost_fx*Inputs!$D$7-$F4283)+(1-MIN(1,$H$51*$C4283))*(1-MIN(1,Inputs!$G$7*$D4283)*churn_nonbuyers)*(ic*Inputs!$C$7+fee_wd*Inputs!$E$7*(1-$B4283)+fee_fx*Inputs!$D$7-cost_acc-cost_wd*Inputs!$E$7*(1-$B4283)-cost_fx*Inputs!$D$7))</f>
        <v>381836.846212628</v>
      </c>
      <c r="I4283" s="0" t="n">
        <f aca="false">12*Inputs!$B$8*(MIN(1,$H$52*$C4283)*(ic*Inputs!$C$8+pT-cost_acc-cost_wd*Inputs!$E$8-cost_fx*Inputs!$D$8-cost_ins)+(1-MIN(1,$H$52*$C4283))*(1-MIN(1,Inputs!$G$8*$D4283)*churn_nonbuyers)*(ic*Inputs!$C$8+fee_wd*Inputs!$E$8*(1-$B4283)+fee_fx*Inputs!$D$8-cost_acc-cost_wd*Inputs!$E$8*(1-$B4283)-cost_fx*Inputs!$D$8))</f>
        <v>128083.465691042</v>
      </c>
      <c r="J4283" s="0" t="n">
        <f aca="false">G4283+H4283+I4283-fixed</f>
        <v>-9079.19367428054</v>
      </c>
      <c r="K4283" s="0" t="n">
        <f aca="false">12*Inputs!$B$6*(1-MIN(1,Inputs!$G$6*$D4283)*churn_nonbuyers)*(ic*Inputs!$C$6+fee_wd*Inputs!$E$6*(1-$B4283)+fee_fx*Inputs!$D$6-cost_acc-cost_wd*Inputs!$E$6*(1-$B4283)-cost_fx*Inputs!$D$6)</f>
        <v>142080.37544052</v>
      </c>
      <c r="L4283" s="0" t="n">
        <f aca="false">12*Inputs!$B$7*(1-MIN(1,Inputs!$G$7*$D4283)*churn_nonbuyers)*(ic*Inputs!$C$7+fee_wd*Inputs!$E$7*(1-$B4283)+fee_fx*Inputs!$D$7-cost_acc-cost_wd*Inputs!$E$7*(1-$B4283)-cost_fx*Inputs!$D$7)</f>
        <v>340124.747664312</v>
      </c>
      <c r="M4283" s="0" t="n">
        <f aca="false">12*Inputs!$B$8*(1-MIN(1,Inputs!$G$8*$D4283)*churn_nonbuyers)*(ic*Inputs!$C$8+fee_wd*Inputs!$E$8*(1-$B4283)+fee_fx*Inputs!$D$8-cost_acc-cost_wd*Inputs!$E$8*(1-$B4283)-cost_fx*Inputs!$D$8)</f>
        <v>55203.95205576</v>
      </c>
      <c r="N4283" s="0" t="n">
        <f aca="false">K4283+L4283+I4283-fixed</f>
        <v>-89711.4112041262</v>
      </c>
      <c r="O4283" s="0" t="n">
        <f aca="false">K4283+L4283+M4283-fixed</f>
        <v>-162590.924839408</v>
      </c>
      <c r="P4283" s="0" t="n">
        <f aca="false">12*Inputs!$B$6*(1-MIN(1,Inputs!$F$6*$D4283))*(ic*Inputs!$C$6+flat_fee-cost_acc-cost_wd*Inputs!$E$6*$E4283-cost_fx*Inputs!$D$6)+12*Inputs!$B$7*(1-MIN(1,Inputs!$F$7*$D4283))*(ic*Inputs!$C$7+flat_fee-cost_acc-cost_wd*Inputs!$E$7*$E4283-cost_fx*Inputs!$D$7)+12*Inputs!$B$8*(1-MIN(1,Inputs!$F$8*$D4283))*(ic*Inputs!$C$8+flat_fee-cost_acc-cost_wd*Inputs!$E$8*$E4283-cost_fx*Inputs!$D$8)-fixed</f>
        <v>-77641.4601520001</v>
      </c>
    </row>
    <row r="4284" customFormat="false" ht="15" hidden="false" customHeight="false" outlineLevel="0" collapsed="false">
      <c r="A4284" s="0" t="n">
        <v>4219</v>
      </c>
      <c r="B4284" s="0" t="n">
        <v>0.38918</v>
      </c>
      <c r="C4284" s="0" t="n">
        <v>1.101812</v>
      </c>
      <c r="D4284" s="0" t="n">
        <v>0.956045</v>
      </c>
      <c r="E4284" s="0" t="n">
        <v>1.195456</v>
      </c>
      <c r="F4284" s="0" t="n">
        <v>0.38045</v>
      </c>
      <c r="G4284" s="0" t="n">
        <f aca="false">12*Inputs!$B$6*(MIN(1,$H$50*$C4284)*(ic*Inputs!$C$6+pS+fee_fx*Inputs!$D$6-cost_acc-cost_wd*Inputs!$E$6*$E4284-cost_fx*Inputs!$D$6-$F4284)+(1-MIN(1,$H$50*$C4284))*(1-MIN(1,Inputs!$G$6*$D4284)*churn_nonbuyers)*(ic*Inputs!$C$6+fee_wd*Inputs!$E$6*(1-$B4284)+fee_fx*Inputs!$D$6-cost_acc-cost_wd*Inputs!$E$6*(1-$B4284)-cost_fx*Inputs!$D$6))</f>
        <v>192743.910878553</v>
      </c>
      <c r="H4284" s="0" t="n">
        <f aca="false">12*Inputs!$B$7*(MIN(1,$H$51*$C4284)*(ic*Inputs!$C$7+pE+fee_fx*Inputs!$D$7-cost_acc-cost_wd*Inputs!$E$7*$E4284-cost_fx*Inputs!$D$7-$F4284)+(1-MIN(1,$H$51*$C4284))*(1-MIN(1,Inputs!$G$7*$D4284)*churn_nonbuyers)*(ic*Inputs!$C$7+fee_wd*Inputs!$E$7*(1-$B4284)+fee_fx*Inputs!$D$7-cost_acc-cost_wd*Inputs!$E$7*(1-$B4284)-cost_fx*Inputs!$D$7))</f>
        <v>380164.185037615</v>
      </c>
      <c r="I4284" s="0" t="n">
        <f aca="false">12*Inputs!$B$8*(MIN(1,$H$52*$C4284)*(ic*Inputs!$C$8+pT-cost_acc-cost_wd*Inputs!$E$8-cost_fx*Inputs!$D$8-cost_ins)+(1-MIN(1,$H$52*$C4284))*(1-MIN(1,Inputs!$G$8*$D4284)*churn_nonbuyers)*(ic*Inputs!$C$8+fee_wd*Inputs!$E$8*(1-$B4284)+fee_fx*Inputs!$D$8-cost_acc-cost_wd*Inputs!$E$8*(1-$B4284)-cost_fx*Inputs!$D$8))</f>
        <v>182100.776625338</v>
      </c>
      <c r="J4284" s="0" t="n">
        <f aca="false">G4284+H4284+I4284-fixed</f>
        <v>55008.8725415057</v>
      </c>
      <c r="K4284" s="0" t="n">
        <f aca="false">12*Inputs!$B$6*(1-MIN(1,Inputs!$G$6*$D4284)*churn_nonbuyers)*(ic*Inputs!$C$6+fee_wd*Inputs!$E$6*(1-$B4284)+fee_fx*Inputs!$D$6-cost_acc-cost_wd*Inputs!$E$6*(1-$B4284)-cost_fx*Inputs!$D$6)</f>
        <v>138600.07627032</v>
      </c>
      <c r="L4284" s="0" t="n">
        <f aca="false">12*Inputs!$B$7*(1-MIN(1,Inputs!$G$7*$D4284)*churn_nonbuyers)*(ic*Inputs!$C$7+fee_wd*Inputs!$E$7*(1-$B4284)+fee_fx*Inputs!$D$7-cost_acc-cost_wd*Inputs!$E$7*(1-$B4284)-cost_fx*Inputs!$D$7)</f>
        <v>337201.117602192</v>
      </c>
      <c r="M4284" s="0" t="n">
        <f aca="false">12*Inputs!$B$8*(1-MIN(1,Inputs!$G$8*$D4284)*churn_nonbuyers)*(ic*Inputs!$C$8+fee_wd*Inputs!$E$8*(1-$B4284)+fee_fx*Inputs!$D$8-cost_acc-cost_wd*Inputs!$E$8*(1-$B4284)-cost_fx*Inputs!$D$8)</f>
        <v>101783.87112816</v>
      </c>
      <c r="N4284" s="0" t="n">
        <f aca="false">K4284+L4284+I4284-fixed</f>
        <v>-42098.0295021501</v>
      </c>
      <c r="O4284" s="0" t="n">
        <f aca="false">K4284+L4284+M4284-fixed</f>
        <v>-122414.934999328</v>
      </c>
      <c r="P4284" s="0" t="n">
        <f aca="false">12*Inputs!$B$6*(1-MIN(1,Inputs!$F$6*$D4284))*(ic*Inputs!$C$6+flat_fee-cost_acc-cost_wd*Inputs!$E$6*$E4284-cost_fx*Inputs!$D$6)+12*Inputs!$B$7*(1-MIN(1,Inputs!$F$7*$D4284))*(ic*Inputs!$C$7+flat_fee-cost_acc-cost_wd*Inputs!$E$7*$E4284-cost_fx*Inputs!$D$7)+12*Inputs!$B$8*(1-MIN(1,Inputs!$F$8*$D4284))*(ic*Inputs!$C$8+flat_fee-cost_acc-cost_wd*Inputs!$E$8*$E4284-cost_fx*Inputs!$D$8)-fixed</f>
        <v>8760.55880480004</v>
      </c>
    </row>
    <row r="4285" customFormat="false" ht="15" hidden="false" customHeight="false" outlineLevel="0" collapsed="false">
      <c r="A4285" s="0" t="n">
        <v>4220</v>
      </c>
      <c r="B4285" s="0" t="n">
        <v>0.299701</v>
      </c>
      <c r="C4285" s="0" t="n">
        <v>0.955081</v>
      </c>
      <c r="D4285" s="0" t="n">
        <v>1.370126</v>
      </c>
      <c r="E4285" s="0" t="n">
        <v>1.314592</v>
      </c>
      <c r="F4285" s="0" t="n">
        <v>0.163916</v>
      </c>
      <c r="G4285" s="0" t="n">
        <f aca="false">12*Inputs!$B$6*(MIN(1,$H$50*$C4285)*(ic*Inputs!$C$6+pS+fee_fx*Inputs!$D$6-cost_acc-cost_wd*Inputs!$E$6*$E4285-cost_fx*Inputs!$D$6-$F4285)+(1-MIN(1,$H$50*$C4285))*(1-MIN(1,Inputs!$G$6*$D4285)*churn_nonbuyers)*(ic*Inputs!$C$6+fee_wd*Inputs!$E$6*(1-$B4285)+fee_fx*Inputs!$D$6-cost_acc-cost_wd*Inputs!$E$6*(1-$B4285)-cost_fx*Inputs!$D$6))</f>
        <v>195978.535839828</v>
      </c>
      <c r="H4285" s="0" t="n">
        <f aca="false">12*Inputs!$B$7*(MIN(1,$H$51*$C4285)*(ic*Inputs!$C$7+pE+fee_fx*Inputs!$D$7-cost_acc-cost_wd*Inputs!$E$7*$E4285-cost_fx*Inputs!$D$7-$F4285)+(1-MIN(1,$H$51*$C4285))*(1-MIN(1,Inputs!$G$7*$D4285)*churn_nonbuyers)*(ic*Inputs!$C$7+fee_wd*Inputs!$E$7*(1-$B4285)+fee_fx*Inputs!$D$7-cost_acc-cost_wd*Inputs!$E$7*(1-$B4285)-cost_fx*Inputs!$D$7))</f>
        <v>378217.017552687</v>
      </c>
      <c r="I4285" s="0" t="n">
        <f aca="false">12*Inputs!$B$8*(MIN(1,$H$52*$C4285)*(ic*Inputs!$C$8+pT-cost_acc-cost_wd*Inputs!$E$8-cost_fx*Inputs!$D$8-cost_ins)+(1-MIN(1,$H$52*$C4285))*(1-MIN(1,Inputs!$G$8*$D4285)*churn_nonbuyers)*(ic*Inputs!$C$8+fee_wd*Inputs!$E$8*(1-$B4285)+fee_fx*Inputs!$D$8-cost_acc-cost_wd*Inputs!$E$8*(1-$B4285)-cost_fx*Inputs!$D$8))</f>
        <v>141900.092180581</v>
      </c>
      <c r="J4285" s="0" t="n">
        <f aca="false">G4285+H4285+I4285-fixed</f>
        <v>16095.6455730959</v>
      </c>
      <c r="K4285" s="0" t="n">
        <f aca="false">12*Inputs!$B$6*(1-MIN(1,Inputs!$G$6*$D4285)*churn_nonbuyers)*(ic*Inputs!$C$6+fee_wd*Inputs!$E$6*(1-$B4285)+fee_fx*Inputs!$D$6-cost_acc-cost_wd*Inputs!$E$6*(1-$B4285)-cost_fx*Inputs!$D$6)</f>
        <v>147588.708472747</v>
      </c>
      <c r="L4285" s="0" t="n">
        <f aca="false">12*Inputs!$B$7*(1-MIN(1,Inputs!$G$7*$D4285)*churn_nonbuyers)*(ic*Inputs!$C$7+fee_wd*Inputs!$E$7*(1-$B4285)+fee_fx*Inputs!$D$7-cost_acc-cost_wd*Inputs!$E$7*(1-$B4285)-cost_fx*Inputs!$D$7)</f>
        <v>345243.925435648</v>
      </c>
      <c r="M4285" s="0" t="n">
        <f aca="false">12*Inputs!$B$8*(1-MIN(1,Inputs!$G$8*$D4285)*churn_nonbuyers)*(ic*Inputs!$C$8+fee_wd*Inputs!$E$8*(1-$B4285)+fee_fx*Inputs!$D$8-cost_acc-cost_wd*Inputs!$E$8*(1-$B4285)-cost_fx*Inputs!$D$8)</f>
        <v>12765.0687661536</v>
      </c>
      <c r="N4285" s="0" t="n">
        <f aca="false">K4285+L4285+I4285-fixed</f>
        <v>-65267.2739110237</v>
      </c>
      <c r="O4285" s="0" t="n">
        <f aca="false">K4285+L4285+M4285-fixed</f>
        <v>-194402.297325451</v>
      </c>
      <c r="P4285" s="0" t="n">
        <f aca="false">12*Inputs!$B$6*(1-MIN(1,Inputs!$F$6*$D4285))*(ic*Inputs!$C$6+flat_fee-cost_acc-cost_wd*Inputs!$E$6*$E4285-cost_fx*Inputs!$D$6)+12*Inputs!$B$7*(1-MIN(1,Inputs!$F$7*$D4285))*(ic*Inputs!$C$7+flat_fee-cost_acc-cost_wd*Inputs!$E$7*$E4285-cost_fx*Inputs!$D$7)+12*Inputs!$B$8*(1-MIN(1,Inputs!$F$8*$D4285))*(ic*Inputs!$C$8+flat_fee-cost_acc-cost_wd*Inputs!$E$8*$E4285-cost_fx*Inputs!$D$8)-fixed</f>
        <v>-246210.87606592</v>
      </c>
    </row>
    <row r="4286" customFormat="false" ht="15" hidden="false" customHeight="false" outlineLevel="0" collapsed="false">
      <c r="A4286" s="0" t="n">
        <v>4221</v>
      </c>
      <c r="B4286" s="0" t="n">
        <v>0.507187</v>
      </c>
      <c r="C4286" s="0" t="n">
        <v>0.816326</v>
      </c>
      <c r="D4286" s="0" t="n">
        <v>1.228436</v>
      </c>
      <c r="E4286" s="0" t="n">
        <v>1.216622</v>
      </c>
      <c r="F4286" s="0" t="n">
        <v>0.144506</v>
      </c>
      <c r="G4286" s="0" t="n">
        <f aca="false">12*Inputs!$B$6*(MIN(1,$H$50*$C4286)*(ic*Inputs!$C$6+pS+fee_fx*Inputs!$D$6-cost_acc-cost_wd*Inputs!$E$6*$E4286-cost_fx*Inputs!$D$6-$F4286)+(1-MIN(1,$H$50*$C4286))*(1-MIN(1,Inputs!$G$6*$D4286)*churn_nonbuyers)*(ic*Inputs!$C$6+fee_wd*Inputs!$E$6*(1-$B4286)+fee_fx*Inputs!$D$6-cost_acc-cost_wd*Inputs!$E$6*(1-$B4286)-cost_fx*Inputs!$D$6))</f>
        <v>165993.847232645</v>
      </c>
      <c r="H4286" s="0" t="n">
        <f aca="false">12*Inputs!$B$7*(MIN(1,$H$51*$C4286)*(ic*Inputs!$C$7+pE+fee_fx*Inputs!$D$7-cost_acc-cost_wd*Inputs!$E$7*$E4286-cost_fx*Inputs!$D$7-$F4286)+(1-MIN(1,$H$51*$C4286))*(1-MIN(1,Inputs!$G$7*$D4286)*churn_nonbuyers)*(ic*Inputs!$C$7+fee_wd*Inputs!$E$7*(1-$B4286)+fee_fx*Inputs!$D$7-cost_acc-cost_wd*Inputs!$E$7*(1-$B4286)-cost_fx*Inputs!$D$7))</f>
        <v>365202.838341318</v>
      </c>
      <c r="I4286" s="0" t="n">
        <f aca="false">12*Inputs!$B$8*(MIN(1,$H$52*$C4286)*(ic*Inputs!$C$8+pT-cost_acc-cost_wd*Inputs!$E$8-cost_fx*Inputs!$D$8-cost_ins)+(1-MIN(1,$H$52*$C4286))*(1-MIN(1,Inputs!$G$8*$D4286)*churn_nonbuyers)*(ic*Inputs!$C$8+fee_wd*Inputs!$E$8*(1-$B4286)+fee_fx*Inputs!$D$8-cost_acc-cost_wd*Inputs!$E$8*(1-$B4286)-cost_fx*Inputs!$D$8))</f>
        <v>135804.084165615</v>
      </c>
      <c r="J4286" s="0" t="n">
        <f aca="false">G4286+H4286+I4286-fixed</f>
        <v>-32999.2302604218</v>
      </c>
      <c r="K4286" s="0" t="n">
        <f aca="false">12*Inputs!$B$6*(1-MIN(1,Inputs!$G$6*$D4286)*churn_nonbuyers)*(ic*Inputs!$C$6+fee_wd*Inputs!$E$6*(1-$B4286)+fee_fx*Inputs!$D$6-cost_acc-cost_wd*Inputs!$E$6*(1-$B4286)-cost_fx*Inputs!$D$6)</f>
        <v>120668.37386063</v>
      </c>
      <c r="L4286" s="0" t="n">
        <f aca="false">12*Inputs!$B$7*(1-MIN(1,Inputs!$G$7*$D4286)*churn_nonbuyers)*(ic*Inputs!$C$7+fee_wd*Inputs!$E$7*(1-$B4286)+fee_fx*Inputs!$D$7-cost_acc-cost_wd*Inputs!$E$7*(1-$B4286)-cost_fx*Inputs!$D$7)</f>
        <v>317997.472188378</v>
      </c>
      <c r="M4286" s="0" t="n">
        <f aca="false">12*Inputs!$B$8*(1-MIN(1,Inputs!$G$8*$D4286)*churn_nonbuyers)*(ic*Inputs!$C$8+fee_wd*Inputs!$E$8*(1-$B4286)+fee_fx*Inputs!$D$8-cost_acc-cost_wd*Inputs!$E$8*(1-$B4286)-cost_fx*Inputs!$D$8)</f>
        <v>42316.3381762752</v>
      </c>
      <c r="N4286" s="0" t="n">
        <f aca="false">K4286+L4286+I4286-fixed</f>
        <v>-125530.069785376</v>
      </c>
      <c r="O4286" s="0" t="n">
        <f aca="false">K4286+L4286+M4286-fixed</f>
        <v>-219017.815774716</v>
      </c>
      <c r="P4286" s="0" t="n">
        <f aca="false">12*Inputs!$B$6*(1-MIN(1,Inputs!$F$6*$D4286))*(ic*Inputs!$C$6+flat_fee-cost_acc-cost_wd*Inputs!$E$6*$E4286-cost_fx*Inputs!$D$6)+12*Inputs!$B$7*(1-MIN(1,Inputs!$F$7*$D4286))*(ic*Inputs!$C$7+flat_fee-cost_acc-cost_wd*Inputs!$E$7*$E4286-cost_fx*Inputs!$D$7)+12*Inputs!$B$8*(1-MIN(1,Inputs!$F$8*$D4286))*(ic*Inputs!$C$8+flat_fee-cost_acc-cost_wd*Inputs!$E$8*$E4286-cost_fx*Inputs!$D$8)-fixed</f>
        <v>-140053.93744192</v>
      </c>
    </row>
    <row r="4287" customFormat="false" ht="15" hidden="false" customHeight="false" outlineLevel="0" collapsed="false">
      <c r="A4287" s="0" t="n">
        <v>4222</v>
      </c>
      <c r="B4287" s="0" t="n">
        <v>0.275475</v>
      </c>
      <c r="C4287" s="0" t="n">
        <v>0.956049</v>
      </c>
      <c r="D4287" s="0" t="n">
        <v>1.187694</v>
      </c>
      <c r="E4287" s="0" t="n">
        <v>1.22536</v>
      </c>
      <c r="F4287" s="0" t="n">
        <v>0.187221</v>
      </c>
      <c r="G4287" s="0" t="n">
        <f aca="false">12*Inputs!$B$6*(MIN(1,$H$50*$C4287)*(ic*Inputs!$C$6+pS+fee_fx*Inputs!$D$6-cost_acc-cost_wd*Inputs!$E$6*$E4287-cost_fx*Inputs!$D$6-$F4287)+(1-MIN(1,$H$50*$C4287))*(1-MIN(1,Inputs!$G$6*$D4287)*churn_nonbuyers)*(ic*Inputs!$C$6+fee_wd*Inputs!$E$6*(1-$B4287)+fee_fx*Inputs!$D$6-cost_acc-cost_wd*Inputs!$E$6*(1-$B4287)-cost_fx*Inputs!$D$6))</f>
        <v>201844.899264389</v>
      </c>
      <c r="H4287" s="0" t="n">
        <f aca="false">12*Inputs!$B$7*(MIN(1,$H$51*$C4287)*(ic*Inputs!$C$7+pE+fee_fx*Inputs!$D$7-cost_acc-cost_wd*Inputs!$E$7*$E4287-cost_fx*Inputs!$D$7-$F4287)+(1-MIN(1,$H$51*$C4287))*(1-MIN(1,Inputs!$G$7*$D4287)*churn_nonbuyers)*(ic*Inputs!$C$7+fee_wd*Inputs!$E$7*(1-$B4287)+fee_fx*Inputs!$D$7-cost_acc-cost_wd*Inputs!$E$7*(1-$B4287)-cost_fx*Inputs!$D$7))</f>
        <v>390089.432306954</v>
      </c>
      <c r="I4287" s="0" t="n">
        <f aca="false">12*Inputs!$B$8*(MIN(1,$H$52*$C4287)*(ic*Inputs!$C$8+pT-cost_acc-cost_wd*Inputs!$E$8-cost_fx*Inputs!$D$8-cost_ins)+(1-MIN(1,$H$52*$C4287))*(1-MIN(1,Inputs!$G$8*$D4287)*churn_nonbuyers)*(ic*Inputs!$C$8+fee_wd*Inputs!$E$8*(1-$B4287)+fee_fx*Inputs!$D$8-cost_acc-cost_wd*Inputs!$E$8*(1-$B4287)-cost_fx*Inputs!$D$8))</f>
        <v>155275.181306368</v>
      </c>
      <c r="J4287" s="0" t="n">
        <f aca="false">G4287+H4287+I4287-fixed</f>
        <v>47209.5128777106</v>
      </c>
      <c r="K4287" s="0" t="n">
        <f aca="false">12*Inputs!$B$6*(1-MIN(1,Inputs!$G$6*$D4287)*churn_nonbuyers)*(ic*Inputs!$C$6+fee_wd*Inputs!$E$6*(1-$B4287)+fee_fx*Inputs!$D$6-cost_acc-cost_wd*Inputs!$E$6*(1-$B4287)-cost_fx*Inputs!$D$6)</f>
        <v>152315.34051348</v>
      </c>
      <c r="L4287" s="0" t="n">
        <f aca="false">12*Inputs!$B$7*(1-MIN(1,Inputs!$G$7*$D4287)*churn_nonbuyers)*(ic*Inputs!$C$7+fee_wd*Inputs!$E$7*(1-$B4287)+fee_fx*Inputs!$D$7-cost_acc-cost_wd*Inputs!$E$7*(1-$B4287)-cost_fx*Inputs!$D$7)</f>
        <v>350578.670996088</v>
      </c>
      <c r="M4287" s="0" t="n">
        <f aca="false">12*Inputs!$B$8*(1-MIN(1,Inputs!$G$8*$D4287)*churn_nonbuyers)*(ic*Inputs!$C$8+fee_wd*Inputs!$E$8*(1-$B4287)+fee_fx*Inputs!$D$8-cost_acc-cost_wd*Inputs!$E$8*(1-$B4287)-cost_fx*Inputs!$D$8)</f>
        <v>52806.12303624</v>
      </c>
      <c r="N4287" s="0" t="n">
        <f aca="false">K4287+L4287+I4287-fixed</f>
        <v>-41830.8071840637</v>
      </c>
      <c r="O4287" s="0" t="n">
        <f aca="false">K4287+L4287+M4287-fixed</f>
        <v>-144299.865454192</v>
      </c>
      <c r="P4287" s="0" t="n">
        <f aca="false">12*Inputs!$B$6*(1-MIN(1,Inputs!$F$6*$D4287))*(ic*Inputs!$C$6+flat_fee-cost_acc-cost_wd*Inputs!$E$6*$E4287-cost_fx*Inputs!$D$6)+12*Inputs!$B$7*(1-MIN(1,Inputs!$F$7*$D4287))*(ic*Inputs!$C$7+flat_fee-cost_acc-cost_wd*Inputs!$E$7*$E4287-cost_fx*Inputs!$D$7)+12*Inputs!$B$8*(1-MIN(1,Inputs!$F$8*$D4287))*(ic*Inputs!$C$8+flat_fee-cost_acc-cost_wd*Inputs!$E$8*$E4287-cost_fx*Inputs!$D$8)-fixed</f>
        <v>-122577.7292704</v>
      </c>
    </row>
    <row r="4288" customFormat="false" ht="15" hidden="false" customHeight="false" outlineLevel="0" collapsed="false">
      <c r="A4288" s="0" t="n">
        <v>4223</v>
      </c>
      <c r="B4288" s="0" t="n">
        <v>0.141658</v>
      </c>
      <c r="C4288" s="0" t="n">
        <v>0.743593</v>
      </c>
      <c r="D4288" s="0" t="n">
        <v>0.984269</v>
      </c>
      <c r="E4288" s="0" t="n">
        <v>1.275696</v>
      </c>
      <c r="F4288" s="0" t="n">
        <v>0.314141</v>
      </c>
      <c r="G4288" s="0" t="n">
        <f aca="false">12*Inputs!$B$6*(MIN(1,$H$50*$C4288)*(ic*Inputs!$C$6+pS+fee_fx*Inputs!$D$6-cost_acc-cost_wd*Inputs!$E$6*$E4288-cost_fx*Inputs!$D$6-$F4288)+(1-MIN(1,$H$50*$C4288))*(1-MIN(1,Inputs!$G$6*$D4288)*churn_nonbuyers)*(ic*Inputs!$C$6+fee_wd*Inputs!$E$6*(1-$B4288)+fee_fx*Inputs!$D$6-cost_acc-cost_wd*Inputs!$E$6*(1-$B4288)-cost_fx*Inputs!$D$6))</f>
        <v>206581.980263612</v>
      </c>
      <c r="H4288" s="0" t="n">
        <f aca="false">12*Inputs!$B$7*(MIN(1,$H$51*$C4288)*(ic*Inputs!$C$7+pE+fee_fx*Inputs!$D$7-cost_acc-cost_wd*Inputs!$E$7*$E4288-cost_fx*Inputs!$D$7-$F4288)+(1-MIN(1,$H$51*$C4288))*(1-MIN(1,Inputs!$G$7*$D4288)*churn_nonbuyers)*(ic*Inputs!$C$7+fee_wd*Inputs!$E$7*(1-$B4288)+fee_fx*Inputs!$D$7-cost_acc-cost_wd*Inputs!$E$7*(1-$B4288)-cost_fx*Inputs!$D$7))</f>
        <v>386258.300637968</v>
      </c>
      <c r="I4288" s="0" t="n">
        <f aca="false">12*Inputs!$B$8*(MIN(1,$H$52*$C4288)*(ic*Inputs!$C$8+pT-cost_acc-cost_wd*Inputs!$E$8-cost_fx*Inputs!$D$8-cost_ins)+(1-MIN(1,$H$52*$C4288))*(1-MIN(1,Inputs!$G$8*$D4288)*churn_nonbuyers)*(ic*Inputs!$C$8+fee_wd*Inputs!$E$8*(1-$B4288)+fee_fx*Inputs!$D$8-cost_acc-cost_wd*Inputs!$E$8*(1-$B4288)-cost_fx*Inputs!$D$8))</f>
        <v>154845.013702088</v>
      </c>
      <c r="J4288" s="0" t="n">
        <f aca="false">G4288+H4288+I4288-fixed</f>
        <v>47685.2946036686</v>
      </c>
      <c r="K4288" s="0" t="n">
        <f aca="false">12*Inputs!$B$6*(1-MIN(1,Inputs!$G$6*$D4288)*churn_nonbuyers)*(ic*Inputs!$C$6+fee_wd*Inputs!$E$6*(1-$B4288)+fee_fx*Inputs!$D$6-cost_acc-cost_wd*Inputs!$E$6*(1-$B4288)-cost_fx*Inputs!$D$6)</f>
        <v>172283.709441614</v>
      </c>
      <c r="L4288" s="0" t="n">
        <f aca="false">12*Inputs!$B$7*(1-MIN(1,Inputs!$G$7*$D4288)*churn_nonbuyers)*(ic*Inputs!$C$7+fee_wd*Inputs!$E$7*(1-$B4288)+fee_fx*Inputs!$D$7-cost_acc-cost_wd*Inputs!$E$7*(1-$B4288)-cost_fx*Inputs!$D$7)</f>
        <v>371497.865952969</v>
      </c>
      <c r="M4288" s="0" t="n">
        <f aca="false">12*Inputs!$B$8*(1-MIN(1,Inputs!$G$8*$D4288)*churn_nonbuyers)*(ic*Inputs!$C$8+fee_wd*Inputs!$E$8*(1-$B4288)+fee_fx*Inputs!$D$8-cost_acc-cost_wd*Inputs!$E$8*(1-$B4288)-cost_fx*Inputs!$D$8)</f>
        <v>99399.4687008672</v>
      </c>
      <c r="N4288" s="0" t="n">
        <f aca="false">K4288+L4288+I4288-fixed</f>
        <v>-1373.41090332856</v>
      </c>
      <c r="O4288" s="0" t="n">
        <f aca="false">K4288+L4288+M4288-fixed</f>
        <v>-56818.9559045497</v>
      </c>
      <c r="P4288" s="0" t="n">
        <f aca="false">12*Inputs!$B$6*(1-MIN(1,Inputs!$F$6*$D4288))*(ic*Inputs!$C$6+flat_fee-cost_acc-cost_wd*Inputs!$E$6*$E4288-cost_fx*Inputs!$D$6)+12*Inputs!$B$7*(1-MIN(1,Inputs!$F$7*$D4288))*(ic*Inputs!$C$7+flat_fee-cost_acc-cost_wd*Inputs!$E$7*$E4288-cost_fx*Inputs!$D$7)+12*Inputs!$B$8*(1-MIN(1,Inputs!$F$8*$D4288))*(ic*Inputs!$C$8+flat_fee-cost_acc-cost_wd*Inputs!$E$8*$E4288-cost_fx*Inputs!$D$8)-fixed</f>
        <v>-40798.3943382399</v>
      </c>
    </row>
    <row r="4289" customFormat="false" ht="15" hidden="false" customHeight="false" outlineLevel="0" collapsed="false">
      <c r="A4289" s="0" t="n">
        <v>4224</v>
      </c>
      <c r="B4289" s="0" t="n">
        <v>0.442176</v>
      </c>
      <c r="C4289" s="0" t="n">
        <v>0.898146</v>
      </c>
      <c r="D4289" s="0" t="n">
        <v>1.508466</v>
      </c>
      <c r="E4289" s="0" t="n">
        <v>1.247041</v>
      </c>
      <c r="F4289" s="0" t="n">
        <v>0.095398</v>
      </c>
      <c r="G4289" s="0" t="n">
        <f aca="false">12*Inputs!$B$6*(MIN(1,$H$50*$C4289)*(ic*Inputs!$C$6+pS+fee_fx*Inputs!$D$6-cost_acc-cost_wd*Inputs!$E$6*$E4289-cost_fx*Inputs!$D$6-$F4289)+(1-MIN(1,$H$50*$C4289))*(1-MIN(1,Inputs!$G$6*$D4289)*churn_nonbuyers)*(ic*Inputs!$C$6+fee_wd*Inputs!$E$6*(1-$B4289)+fee_fx*Inputs!$D$6-cost_acc-cost_wd*Inputs!$E$6*(1-$B4289)-cost_fx*Inputs!$D$6))</f>
        <v>177286.36318101</v>
      </c>
      <c r="H4289" s="0" t="n">
        <f aca="false">12*Inputs!$B$7*(MIN(1,$H$51*$C4289)*(ic*Inputs!$C$7+pE+fee_fx*Inputs!$D$7-cost_acc-cost_wd*Inputs!$E$7*$E4289-cost_fx*Inputs!$D$7-$F4289)+(1-MIN(1,$H$51*$C4289))*(1-MIN(1,Inputs!$G$7*$D4289)*churn_nonbuyers)*(ic*Inputs!$C$7+fee_wd*Inputs!$E$7*(1-$B4289)+fee_fx*Inputs!$D$7-cost_acc-cost_wd*Inputs!$E$7*(1-$B4289)-cost_fx*Inputs!$D$7))</f>
        <v>373277.073363081</v>
      </c>
      <c r="I4289" s="0" t="n">
        <f aca="false">12*Inputs!$B$8*(MIN(1,$H$52*$C4289)*(ic*Inputs!$C$8+pT-cost_acc-cost_wd*Inputs!$E$8-cost_fx*Inputs!$D$8-cost_ins)+(1-MIN(1,$H$52*$C4289))*(1-MIN(1,Inputs!$G$8*$D4289)*churn_nonbuyers)*(ic*Inputs!$C$8+fee_wd*Inputs!$E$8*(1-$B4289)+fee_fx*Inputs!$D$8-cost_acc-cost_wd*Inputs!$E$8*(1-$B4289)-cost_fx*Inputs!$D$8))</f>
        <v>129462.357024</v>
      </c>
      <c r="J4289" s="0" t="n">
        <f aca="false">G4289+H4289+I4289-fixed</f>
        <v>-19974.2064319089</v>
      </c>
      <c r="K4289" s="0" t="n">
        <f aca="false">12*Inputs!$B$6*(1-MIN(1,Inputs!$G$6*$D4289)*churn_nonbuyers)*(ic*Inputs!$C$6+fee_wd*Inputs!$E$6*(1-$B4289)+fee_fx*Inputs!$D$6-cost_acc-cost_wd*Inputs!$E$6*(1-$B4289)-cost_fx*Inputs!$D$6)</f>
        <v>127523.772446515</v>
      </c>
      <c r="L4289" s="0" t="n">
        <f aca="false">12*Inputs!$B$7*(1-MIN(1,Inputs!$G$7*$D4289)*churn_nonbuyers)*(ic*Inputs!$C$7+fee_wd*Inputs!$E$7*(1-$B4289)+fee_fx*Inputs!$D$7-cost_acc-cost_wd*Inputs!$E$7*(1-$B4289)-cost_fx*Inputs!$D$7)</f>
        <v>324161.723499909</v>
      </c>
      <c r="M4289" s="0" t="n">
        <f aca="false">12*Inputs!$B$8*(1-MIN(1,Inputs!$G$8*$D4289)*churn_nonbuyers)*(ic*Inputs!$C$8+fee_wd*Inputs!$E$8*(1-$B4289)+fee_fx*Inputs!$D$8-cost_acc-cost_wd*Inputs!$E$8*(1-$B4289)-cost_fx*Inputs!$D$8)</f>
        <v>0</v>
      </c>
      <c r="N4289" s="0" t="n">
        <f aca="false">K4289+L4289+I4289-fixed</f>
        <v>-118852.147029576</v>
      </c>
      <c r="O4289" s="0" t="n">
        <f aca="false">K4289+L4289+M4289-fixed</f>
        <v>-248314.504053576</v>
      </c>
      <c r="P4289" s="0" t="n">
        <f aca="false">12*Inputs!$B$6*(1-MIN(1,Inputs!$F$6*$D4289))*(ic*Inputs!$C$6+flat_fee-cost_acc-cost_wd*Inputs!$E$6*$E4289-cost_fx*Inputs!$D$6)+12*Inputs!$B$7*(1-MIN(1,Inputs!$F$7*$D4289))*(ic*Inputs!$C$7+flat_fee-cost_acc-cost_wd*Inputs!$E$7*$E4289-cost_fx*Inputs!$D$7)+12*Inputs!$B$8*(1-MIN(1,Inputs!$F$8*$D4289))*(ic*Inputs!$C$8+flat_fee-cost_acc-cost_wd*Inputs!$E$8*$E4289-cost_fx*Inputs!$D$8)-fixed</f>
        <v>-292841.05866256</v>
      </c>
    </row>
    <row r="4290" customFormat="false" ht="15" hidden="false" customHeight="false" outlineLevel="0" collapsed="false">
      <c r="A4290" s="0" t="n">
        <v>4225</v>
      </c>
      <c r="B4290" s="0" t="n">
        <v>0.412162</v>
      </c>
      <c r="C4290" s="0" t="n">
        <v>1.061932</v>
      </c>
      <c r="D4290" s="0" t="n">
        <v>0.85452</v>
      </c>
      <c r="E4290" s="0" t="n">
        <v>1.166898</v>
      </c>
      <c r="F4290" s="0" t="n">
        <v>0.091662</v>
      </c>
      <c r="G4290" s="0" t="n">
        <f aca="false">12*Inputs!$B$6*(MIN(1,$H$50*$C4290)*(ic*Inputs!$C$6+pS+fee_fx*Inputs!$D$6-cost_acc-cost_wd*Inputs!$E$6*$E4290-cost_fx*Inputs!$D$6-$F4290)+(1-MIN(1,$H$50*$C4290))*(1-MIN(1,Inputs!$G$6*$D4290)*churn_nonbuyers)*(ic*Inputs!$C$6+fee_wd*Inputs!$E$6*(1-$B4290)+fee_fx*Inputs!$D$6-cost_acc-cost_wd*Inputs!$E$6*(1-$B4290)-cost_fx*Inputs!$D$6))</f>
        <v>196325.899918447</v>
      </c>
      <c r="H4290" s="0" t="n">
        <f aca="false">12*Inputs!$B$7*(MIN(1,$H$51*$C4290)*(ic*Inputs!$C$7+pE+fee_fx*Inputs!$D$7-cost_acc-cost_wd*Inputs!$E$7*$E4290-cost_fx*Inputs!$D$7-$F4290)+(1-MIN(1,$H$51*$C4290))*(1-MIN(1,Inputs!$G$7*$D4290)*churn_nonbuyers)*(ic*Inputs!$C$7+fee_wd*Inputs!$E$7*(1-$B4290)+fee_fx*Inputs!$D$7-cost_acc-cost_wd*Inputs!$E$7*(1-$B4290)-cost_fx*Inputs!$D$7))</f>
        <v>398520.508421351</v>
      </c>
      <c r="I4290" s="0" t="n">
        <f aca="false">12*Inputs!$B$8*(MIN(1,$H$52*$C4290)*(ic*Inputs!$C$8+pT-cost_acc-cost_wd*Inputs!$E$8-cost_fx*Inputs!$D$8-cost_ins)+(1-MIN(1,$H$52*$C4290))*(1-MIN(1,Inputs!$G$8*$D4290)*churn_nonbuyers)*(ic*Inputs!$C$8+fee_wd*Inputs!$E$8*(1-$B4290)+fee_fx*Inputs!$D$8-cost_acc-cost_wd*Inputs!$E$8*(1-$B4290)-cost_fx*Inputs!$D$8))</f>
        <v>184692.532508133</v>
      </c>
      <c r="J4290" s="0" t="n">
        <f aca="false">G4290+H4290+I4290-fixed</f>
        <v>79538.94084793</v>
      </c>
      <c r="K4290" s="0" t="n">
        <f aca="false">12*Inputs!$B$6*(1-MIN(1,Inputs!$G$6*$D4290)*churn_nonbuyers)*(ic*Inputs!$C$6+fee_wd*Inputs!$E$6*(1-$B4290)+fee_fx*Inputs!$D$6-cost_acc-cost_wd*Inputs!$E$6*(1-$B4290)-cost_fx*Inputs!$D$6)</f>
        <v>136170.955240128</v>
      </c>
      <c r="L4290" s="0" t="n">
        <f aca="false">12*Inputs!$B$7*(1-MIN(1,Inputs!$G$7*$D4290)*churn_nonbuyers)*(ic*Inputs!$C$7+fee_wd*Inputs!$E$7*(1-$B4290)+fee_fx*Inputs!$D$7-cost_acc-cost_wd*Inputs!$E$7*(1-$B4290)-cost_fx*Inputs!$D$7)</f>
        <v>335033.904984077</v>
      </c>
      <c r="M4290" s="0" t="n">
        <f aca="false">12*Inputs!$B$8*(1-MIN(1,Inputs!$G$8*$D4290)*churn_nonbuyers)*(ic*Inputs!$C$8+fee_wd*Inputs!$E$8*(1-$B4290)+fee_fx*Inputs!$D$8-cost_acc-cost_wd*Inputs!$E$8*(1-$B4290)-cost_fx*Inputs!$D$8)</f>
        <v>123209.436987264</v>
      </c>
      <c r="N4290" s="0" t="n">
        <f aca="false">K4290+L4290+I4290-fixed</f>
        <v>-44102.6072676625</v>
      </c>
      <c r="O4290" s="0" t="n">
        <f aca="false">K4290+L4290+M4290-fixed</f>
        <v>-105585.702788531</v>
      </c>
      <c r="P4290" s="0" t="n">
        <f aca="false">12*Inputs!$B$6*(1-MIN(1,Inputs!$F$6*$D4290))*(ic*Inputs!$C$6+flat_fee-cost_acc-cost_wd*Inputs!$E$6*$E4290-cost_fx*Inputs!$D$6)+12*Inputs!$B$7*(1-MIN(1,Inputs!$F$7*$D4290))*(ic*Inputs!$C$7+flat_fee-cost_acc-cost_wd*Inputs!$E$7*$E4290-cost_fx*Inputs!$D$7)+12*Inputs!$B$8*(1-MIN(1,Inputs!$F$8*$D4290))*(ic*Inputs!$C$8+flat_fee-cost_acc-cost_wd*Inputs!$E$8*$E4290-cost_fx*Inputs!$D$8)-fixed</f>
        <v>74585.0323904001</v>
      </c>
    </row>
    <row r="4291" customFormat="false" ht="15" hidden="false" customHeight="false" outlineLevel="0" collapsed="false">
      <c r="A4291" s="0" t="n">
        <v>4226</v>
      </c>
      <c r="B4291" s="0" t="n">
        <v>0.243331</v>
      </c>
      <c r="C4291" s="0" t="n">
        <v>0.799961</v>
      </c>
      <c r="D4291" s="0" t="n">
        <v>0.680367</v>
      </c>
      <c r="E4291" s="0" t="n">
        <v>1.076273</v>
      </c>
      <c r="F4291" s="0" t="n">
        <v>0.202358</v>
      </c>
      <c r="G4291" s="0" t="n">
        <f aca="false">12*Inputs!$B$6*(MIN(1,$H$50*$C4291)*(ic*Inputs!$C$6+pS+fee_fx*Inputs!$D$6-cost_acc-cost_wd*Inputs!$E$6*$E4291-cost_fx*Inputs!$D$6-$F4291)+(1-MIN(1,$H$50*$C4291))*(1-MIN(1,Inputs!$G$6*$D4291)*churn_nonbuyers)*(ic*Inputs!$C$6+fee_wd*Inputs!$E$6*(1-$B4291)+fee_fx*Inputs!$D$6-cost_acc-cost_wd*Inputs!$E$6*(1-$B4291)-cost_fx*Inputs!$D$6))</f>
        <v>204257.236947692</v>
      </c>
      <c r="H4291" s="0" t="n">
        <f aca="false">12*Inputs!$B$7*(MIN(1,$H$51*$C4291)*(ic*Inputs!$C$7+pE+fee_fx*Inputs!$D$7-cost_acc-cost_wd*Inputs!$E$7*$E4291-cost_fx*Inputs!$D$7-$F4291)+(1-MIN(1,$H$51*$C4291))*(1-MIN(1,Inputs!$G$7*$D4291)*churn_nonbuyers)*(ic*Inputs!$C$7+fee_wd*Inputs!$E$7*(1-$B4291)+fee_fx*Inputs!$D$7-cost_acc-cost_wd*Inputs!$E$7*(1-$B4291)-cost_fx*Inputs!$D$7))</f>
        <v>403526.285111213</v>
      </c>
      <c r="I4291" s="0" t="n">
        <f aca="false">12*Inputs!$B$8*(MIN(1,$H$52*$C4291)*(ic*Inputs!$C$8+pT-cost_acc-cost_wd*Inputs!$E$8-cost_fx*Inputs!$D$8-cost_ins)+(1-MIN(1,$H$52*$C4291))*(1-MIN(1,Inputs!$G$8*$D4291)*churn_nonbuyers)*(ic*Inputs!$C$8+fee_wd*Inputs!$E$8*(1-$B4291)+fee_fx*Inputs!$D$8-cost_acc-cost_wd*Inputs!$E$8*(1-$B4291)-cost_fx*Inputs!$D$8))</f>
        <v>187840.372631038</v>
      </c>
      <c r="J4291" s="0" t="n">
        <f aca="false">G4291+H4291+I4291-fixed</f>
        <v>95623.8946899426</v>
      </c>
      <c r="K4291" s="0" t="n">
        <f aca="false">12*Inputs!$B$6*(1-MIN(1,Inputs!$G$6*$D4291)*churn_nonbuyers)*(ic*Inputs!$C$6+fee_wd*Inputs!$E$6*(1-$B4291)+fee_fx*Inputs!$D$6-cost_acc-cost_wd*Inputs!$E$6*(1-$B4291)-cost_fx*Inputs!$D$6)</f>
        <v>160894.228193834</v>
      </c>
      <c r="L4291" s="0" t="n">
        <f aca="false">12*Inputs!$B$7*(1-MIN(1,Inputs!$G$7*$D4291)*churn_nonbuyers)*(ic*Inputs!$C$7+fee_wd*Inputs!$E$7*(1-$B4291)+fee_fx*Inputs!$D$7-cost_acc-cost_wd*Inputs!$E$7*(1-$B4291)-cost_fx*Inputs!$D$7)</f>
        <v>360645.811700301</v>
      </c>
      <c r="M4291" s="0" t="n">
        <f aca="false">12*Inputs!$B$8*(1-MIN(1,Inputs!$G$8*$D4291)*churn_nonbuyers)*(ic*Inputs!$C$8+fee_wd*Inputs!$E$8*(1-$B4291)+fee_fx*Inputs!$D$8-cost_acc-cost_wd*Inputs!$E$8*(1-$B4291)-cost_fx*Inputs!$D$8)</f>
        <v>164832.487091227</v>
      </c>
      <c r="N4291" s="0" t="n">
        <f aca="false">K4291+L4291+I4291-fixed</f>
        <v>9380.4125251727</v>
      </c>
      <c r="O4291" s="0" t="n">
        <f aca="false">K4291+L4291+M4291-fixed</f>
        <v>-13627.4730146377</v>
      </c>
      <c r="P4291" s="0" t="n">
        <f aca="false">12*Inputs!$B$6*(1-MIN(1,Inputs!$F$6*$D4291))*(ic*Inputs!$C$6+flat_fee-cost_acc-cost_wd*Inputs!$E$6*$E4291-cost_fx*Inputs!$D$6)+12*Inputs!$B$7*(1-MIN(1,Inputs!$F$7*$D4291))*(ic*Inputs!$C$7+flat_fee-cost_acc-cost_wd*Inputs!$E$7*$E4291-cost_fx*Inputs!$D$7)+12*Inputs!$B$8*(1-MIN(1,Inputs!$F$8*$D4291))*(ic*Inputs!$C$8+flat_fee-cost_acc-cost_wd*Inputs!$E$8*$E4291-cost_fx*Inputs!$D$8)-fixed</f>
        <v>211921.01414984</v>
      </c>
    </row>
    <row r="4292" customFormat="false" ht="15" hidden="false" customHeight="false" outlineLevel="0" collapsed="false">
      <c r="A4292" s="0" t="n">
        <v>4227</v>
      </c>
      <c r="B4292" s="0" t="n">
        <v>0.394565</v>
      </c>
      <c r="C4292" s="0" t="n">
        <v>0.933177</v>
      </c>
      <c r="D4292" s="0" t="n">
        <v>1.506682</v>
      </c>
      <c r="E4292" s="0" t="n">
        <v>1.369439</v>
      </c>
      <c r="F4292" s="0" t="n">
        <v>0.168447</v>
      </c>
      <c r="G4292" s="0" t="n">
        <f aca="false">12*Inputs!$B$6*(MIN(1,$H$50*$C4292)*(ic*Inputs!$C$6+pS+fee_fx*Inputs!$D$6-cost_acc-cost_wd*Inputs!$E$6*$E4292-cost_fx*Inputs!$D$6-$F4292)+(1-MIN(1,$H$50*$C4292))*(1-MIN(1,Inputs!$G$6*$D4292)*churn_nonbuyers)*(ic*Inputs!$C$6+fee_wd*Inputs!$E$6*(1-$B4292)+fee_fx*Inputs!$D$6-cost_acc-cost_wd*Inputs!$E$6*(1-$B4292)-cost_fx*Inputs!$D$6))</f>
        <v>180902.708641689</v>
      </c>
      <c r="H4292" s="0" t="n">
        <f aca="false">12*Inputs!$B$7*(MIN(1,$H$51*$C4292)*(ic*Inputs!$C$7+pE+fee_fx*Inputs!$D$7-cost_acc-cost_wd*Inputs!$E$7*$E4292-cost_fx*Inputs!$D$7-$F4292)+(1-MIN(1,$H$51*$C4292))*(1-MIN(1,Inputs!$G$7*$D4292)*churn_nonbuyers)*(ic*Inputs!$C$7+fee_wd*Inputs!$E$7*(1-$B4292)+fee_fx*Inputs!$D$7-cost_acc-cost_wd*Inputs!$E$7*(1-$B4292)-cost_fx*Inputs!$D$7))</f>
        <v>362222.282296994</v>
      </c>
      <c r="I4292" s="0" t="n">
        <f aca="false">12*Inputs!$B$8*(MIN(1,$H$52*$C4292)*(ic*Inputs!$C$8+pT-cost_acc-cost_wd*Inputs!$E$8-cost_fx*Inputs!$D$8-cost_ins)+(1-MIN(1,$H$52*$C4292))*(1-MIN(1,Inputs!$G$8*$D4292)*churn_nonbuyers)*(ic*Inputs!$C$8+fee_wd*Inputs!$E$8*(1-$B4292)+fee_fx*Inputs!$D$8-cost_acc-cost_wd*Inputs!$E$8*(1-$B4292)-cost_fx*Inputs!$D$8))</f>
        <v>134511.865488</v>
      </c>
      <c r="J4292" s="0" t="n">
        <f aca="false">G4292+H4292+I4292-fixed</f>
        <v>-22363.1435733169</v>
      </c>
      <c r="K4292" s="0" t="n">
        <f aca="false">12*Inputs!$B$6*(1-MIN(1,Inputs!$G$6*$D4292)*churn_nonbuyers)*(ic*Inputs!$C$6+fee_wd*Inputs!$E$6*(1-$B4292)+fee_fx*Inputs!$D$6-cost_acc-cost_wd*Inputs!$E$6*(1-$B4292)-cost_fx*Inputs!$D$6)</f>
        <v>133875.570119976</v>
      </c>
      <c r="L4292" s="0" t="n">
        <f aca="false">12*Inputs!$B$7*(1-MIN(1,Inputs!$G$7*$D4292)*churn_nonbuyers)*(ic*Inputs!$C$7+fee_wd*Inputs!$E$7*(1-$B4292)+fee_fx*Inputs!$D$7-cost_acc-cost_wd*Inputs!$E$7*(1-$B4292)-cost_fx*Inputs!$D$7)</f>
        <v>330725.985335986</v>
      </c>
      <c r="M4292" s="0" t="n">
        <f aca="false">12*Inputs!$B$8*(1-MIN(1,Inputs!$G$8*$D4292)*churn_nonbuyers)*(ic*Inputs!$C$8+fee_wd*Inputs!$E$8*(1-$B4292)+fee_fx*Inputs!$D$8-cost_acc-cost_wd*Inputs!$E$8*(1-$B4292)-cost_fx*Inputs!$D$8)</f>
        <v>0</v>
      </c>
      <c r="N4292" s="0" t="n">
        <f aca="false">K4292+L4292+I4292-fixed</f>
        <v>-100886.579056039</v>
      </c>
      <c r="O4292" s="0" t="n">
        <f aca="false">K4292+L4292+M4292-fixed</f>
        <v>-235398.444544039</v>
      </c>
      <c r="P4292" s="0" t="n">
        <f aca="false">12*Inputs!$B$6*(1-MIN(1,Inputs!$F$6*$D4292))*(ic*Inputs!$C$6+flat_fee-cost_acc-cost_wd*Inputs!$E$6*$E4292-cost_fx*Inputs!$D$6)+12*Inputs!$B$7*(1-MIN(1,Inputs!$F$7*$D4292))*(ic*Inputs!$C$7+flat_fee-cost_acc-cost_wd*Inputs!$E$7*$E4292-cost_fx*Inputs!$D$7)+12*Inputs!$B$8*(1-MIN(1,Inputs!$F$8*$D4292))*(ic*Inputs!$C$8+flat_fee-cost_acc-cost_wd*Inputs!$E$8*$E4292-cost_fx*Inputs!$D$8)-fixed</f>
        <v>-329932.67296048</v>
      </c>
    </row>
    <row r="4293" customFormat="false" ht="15" hidden="false" customHeight="false" outlineLevel="0" collapsed="false">
      <c r="A4293" s="0" t="n">
        <v>4228</v>
      </c>
      <c r="B4293" s="0" t="n">
        <v>0.261478</v>
      </c>
      <c r="C4293" s="0" t="n">
        <v>1.0111</v>
      </c>
      <c r="D4293" s="0" t="n">
        <v>0.951703</v>
      </c>
      <c r="E4293" s="0" t="n">
        <v>1.257111</v>
      </c>
      <c r="F4293" s="0" t="n">
        <v>0.314821</v>
      </c>
      <c r="G4293" s="0" t="n">
        <f aca="false">12*Inputs!$B$6*(MIN(1,$H$50*$C4293)*(ic*Inputs!$C$6+pS+fee_fx*Inputs!$D$6-cost_acc-cost_wd*Inputs!$E$6*$E4293-cost_fx*Inputs!$D$6-$F4293)+(1-MIN(1,$H$50*$C4293))*(1-MIN(1,Inputs!$G$6*$D4293)*churn_nonbuyers)*(ic*Inputs!$C$6+fee_wd*Inputs!$E$6*(1-$B4293)+fee_fx*Inputs!$D$6-cost_acc-cost_wd*Inputs!$E$6*(1-$B4293)-cost_fx*Inputs!$D$6))</f>
        <v>204505.244530677</v>
      </c>
      <c r="H4293" s="0" t="n">
        <f aca="false">12*Inputs!$B$7*(MIN(1,$H$51*$C4293)*(ic*Inputs!$C$7+pE+fee_fx*Inputs!$D$7-cost_acc-cost_wd*Inputs!$E$7*$E4293-cost_fx*Inputs!$D$7-$F4293)+(1-MIN(1,$H$51*$C4293))*(1-MIN(1,Inputs!$G$7*$D4293)*churn_nonbuyers)*(ic*Inputs!$C$7+fee_wd*Inputs!$E$7*(1-$B4293)+fee_fx*Inputs!$D$7-cost_acc-cost_wd*Inputs!$E$7*(1-$B4293)-cost_fx*Inputs!$D$7))</f>
        <v>383933.789245124</v>
      </c>
      <c r="I4293" s="0" t="n">
        <f aca="false">12*Inputs!$B$8*(MIN(1,$H$52*$C4293)*(ic*Inputs!$C$8+pT-cost_acc-cost_wd*Inputs!$E$8-cost_fx*Inputs!$D$8-cost_ins)+(1-MIN(1,$H$52*$C4293))*(1-MIN(1,Inputs!$G$8*$D4293)*churn_nonbuyers)*(ic*Inputs!$C$8+fee_wd*Inputs!$E$8*(1-$B4293)+fee_fx*Inputs!$D$8-cost_acc-cost_wd*Inputs!$E$8*(1-$B4293)-cost_fx*Inputs!$D$8))</f>
        <v>176359.560353389</v>
      </c>
      <c r="J4293" s="0" t="n">
        <f aca="false">G4293+H4293+I4293-fixed</f>
        <v>64798.5941291908</v>
      </c>
      <c r="K4293" s="0" t="n">
        <f aca="false">12*Inputs!$B$6*(1-MIN(1,Inputs!$G$6*$D4293)*churn_nonbuyers)*(ic*Inputs!$C$6+fee_wd*Inputs!$E$6*(1-$B4293)+fee_fx*Inputs!$D$6-cost_acc-cost_wd*Inputs!$E$6*(1-$B4293)-cost_fx*Inputs!$D$6)</f>
        <v>156145.717418645</v>
      </c>
      <c r="L4293" s="0" t="n">
        <f aca="false">12*Inputs!$B$7*(1-MIN(1,Inputs!$G$7*$D4293)*churn_nonbuyers)*(ic*Inputs!$C$7+fee_wd*Inputs!$E$7*(1-$B4293)+fee_fx*Inputs!$D$7-cost_acc-cost_wd*Inputs!$E$7*(1-$B4293)-cost_fx*Inputs!$D$7)</f>
        <v>355110.397907187</v>
      </c>
      <c r="M4293" s="0" t="n">
        <f aca="false">12*Inputs!$B$8*(1-MIN(1,Inputs!$G$8*$D4293)*churn_nonbuyers)*(ic*Inputs!$C$8+fee_wd*Inputs!$E$8*(1-$B4293)+fee_fx*Inputs!$D$8-cost_acc-cost_wd*Inputs!$E$8*(1-$B4293)-cost_fx*Inputs!$D$8)</f>
        <v>104765.294300342</v>
      </c>
      <c r="N4293" s="0" t="n">
        <f aca="false">K4293+L4293+I4293-fixed</f>
        <v>-12384.3243207792</v>
      </c>
      <c r="O4293" s="0" t="n">
        <f aca="false">K4293+L4293+M4293-fixed</f>
        <v>-83978.5903738259</v>
      </c>
      <c r="P4293" s="0" t="n">
        <f aca="false">12*Inputs!$B$6*(1-MIN(1,Inputs!$F$6*$D4293))*(ic*Inputs!$C$6+flat_fee-cost_acc-cost_wd*Inputs!$E$6*$E4293-cost_fx*Inputs!$D$6)+12*Inputs!$B$7*(1-MIN(1,Inputs!$F$7*$D4293))*(ic*Inputs!$C$7+flat_fee-cost_acc-cost_wd*Inputs!$E$7*$E4293-cost_fx*Inputs!$D$7)+12*Inputs!$B$8*(1-MIN(1,Inputs!$F$8*$D4293))*(ic*Inputs!$C$8+flat_fee-cost_acc-cost_wd*Inputs!$E$8*$E4293-cost_fx*Inputs!$D$8)-fixed</f>
        <v>-16344.1669760802</v>
      </c>
    </row>
    <row r="4294" customFormat="false" ht="15" hidden="false" customHeight="false" outlineLevel="0" collapsed="false">
      <c r="A4294" s="0" t="n">
        <v>4229</v>
      </c>
      <c r="B4294" s="0" t="n">
        <v>0.124759</v>
      </c>
      <c r="C4294" s="0" t="n">
        <v>0.773823</v>
      </c>
      <c r="D4294" s="0" t="n">
        <v>1.120414</v>
      </c>
      <c r="E4294" s="0" t="n">
        <v>1.125686</v>
      </c>
      <c r="F4294" s="0" t="n">
        <v>0.125698</v>
      </c>
      <c r="G4294" s="0" t="n">
        <f aca="false">12*Inputs!$B$6*(MIN(1,$H$50*$C4294)*(ic*Inputs!$C$6+pS+fee_fx*Inputs!$D$6-cost_acc-cost_wd*Inputs!$E$6*$E4294-cost_fx*Inputs!$D$6-$F4294)+(1-MIN(1,$H$50*$C4294))*(1-MIN(1,Inputs!$G$6*$D4294)*churn_nonbuyers)*(ic*Inputs!$C$6+fee_wd*Inputs!$E$6*(1-$B4294)+fee_fx*Inputs!$D$6-cost_acc-cost_wd*Inputs!$E$6*(1-$B4294)-cost_fx*Inputs!$D$6))</f>
        <v>215008.383118272</v>
      </c>
      <c r="H4294" s="0" t="n">
        <f aca="false">12*Inputs!$B$7*(MIN(1,$H$51*$C4294)*(ic*Inputs!$C$7+pE+fee_fx*Inputs!$D$7-cost_acc-cost_wd*Inputs!$E$7*$E4294-cost_fx*Inputs!$D$7-$F4294)+(1-MIN(1,$H$51*$C4294))*(1-MIN(1,Inputs!$G$7*$D4294)*churn_nonbuyers)*(ic*Inputs!$C$7+fee_wd*Inputs!$E$7*(1-$B4294)+fee_fx*Inputs!$D$7-cost_acc-cost_wd*Inputs!$E$7*(1-$B4294)-cost_fx*Inputs!$D$7))</f>
        <v>409174.450190654</v>
      </c>
      <c r="I4294" s="0" t="n">
        <f aca="false">12*Inputs!$B$8*(MIN(1,$H$52*$C4294)*(ic*Inputs!$C$8+pT-cost_acc-cost_wd*Inputs!$E$8-cost_fx*Inputs!$D$8-cost_ins)+(1-MIN(1,$H$52*$C4294))*(1-MIN(1,Inputs!$G$8*$D4294)*churn_nonbuyers)*(ic*Inputs!$C$8+fee_wd*Inputs!$E$8*(1-$B4294)+fee_fx*Inputs!$D$8-cost_acc-cost_wd*Inputs!$E$8*(1-$B4294)-cost_fx*Inputs!$D$8))</f>
        <v>143219.477082804</v>
      </c>
      <c r="J4294" s="0" t="n">
        <f aca="false">G4294+H4294+I4294-fixed</f>
        <v>67402.3103917303</v>
      </c>
      <c r="K4294" s="0" t="n">
        <f aca="false">12*Inputs!$B$6*(1-MIN(1,Inputs!$G$6*$D4294)*churn_nonbuyers)*(ic*Inputs!$C$6+fee_wd*Inputs!$E$6*(1-$B4294)+fee_fx*Inputs!$D$6-cost_acc-cost_wd*Inputs!$E$6*(1-$B4294)-cost_fx*Inputs!$D$6)</f>
        <v>173347.359337627</v>
      </c>
      <c r="L4294" s="0" t="n">
        <f aca="false">12*Inputs!$B$7*(1-MIN(1,Inputs!$G$7*$D4294)*churn_nonbuyers)*(ic*Inputs!$C$7+fee_wd*Inputs!$E$7*(1-$B4294)+fee_fx*Inputs!$D$7-cost_acc-cost_wd*Inputs!$E$7*(1-$B4294)-cost_fx*Inputs!$D$7)</f>
        <v>372286.033330577</v>
      </c>
      <c r="M4294" s="0" t="n">
        <f aca="false">12*Inputs!$B$8*(1-MIN(1,Inputs!$G$8*$D4294)*churn_nonbuyers)*(ic*Inputs!$C$8+fee_wd*Inputs!$E$8*(1-$B4294)+fee_fx*Inputs!$D$8-cost_acc-cost_wd*Inputs!$E$8*(1-$B4294)-cost_fx*Inputs!$D$8)</f>
        <v>69116.0434155936</v>
      </c>
      <c r="N4294" s="0" t="n">
        <f aca="false">K4294+L4294+I4294-fixed</f>
        <v>-11147.1302489921</v>
      </c>
      <c r="O4294" s="0" t="n">
        <f aca="false">K4294+L4294+M4294-fixed</f>
        <v>-85250.5639162026</v>
      </c>
      <c r="P4294" s="0" t="n">
        <f aca="false">12*Inputs!$B$6*(1-MIN(1,Inputs!$F$6*$D4294))*(ic*Inputs!$C$6+flat_fee-cost_acc-cost_wd*Inputs!$E$6*$E4294-cost_fx*Inputs!$D$6)+12*Inputs!$B$7*(1-MIN(1,Inputs!$F$7*$D4294))*(ic*Inputs!$C$7+flat_fee-cost_acc-cost_wd*Inputs!$E$7*$E4294-cost_fx*Inputs!$D$7)+12*Inputs!$B$8*(1-MIN(1,Inputs!$F$8*$D4294))*(ic*Inputs!$C$8+flat_fee-cost_acc-cost_wd*Inputs!$E$8*$E4294-cost_fx*Inputs!$D$8)-fixed</f>
        <v>-48096.9332310399</v>
      </c>
    </row>
    <row r="4295" customFormat="false" ht="15" hidden="false" customHeight="false" outlineLevel="0" collapsed="false">
      <c r="A4295" s="0" t="n">
        <v>4230</v>
      </c>
      <c r="B4295" s="0" t="n">
        <v>0.183564</v>
      </c>
      <c r="C4295" s="0" t="n">
        <v>1.070848</v>
      </c>
      <c r="D4295" s="0" t="n">
        <v>1.590419</v>
      </c>
      <c r="E4295" s="0" t="n">
        <v>1.145158</v>
      </c>
      <c r="F4295" s="0" t="n">
        <v>0.10423</v>
      </c>
      <c r="G4295" s="0" t="n">
        <f aca="false">12*Inputs!$B$6*(MIN(1,$H$50*$C4295)*(ic*Inputs!$C$6+pS+fee_fx*Inputs!$D$6-cost_acc-cost_wd*Inputs!$E$6*$E4295-cost_fx*Inputs!$D$6-$F4295)+(1-MIN(1,$H$50*$C4295))*(1-MIN(1,Inputs!$G$6*$D4295)*churn_nonbuyers)*(ic*Inputs!$C$6+fee_wd*Inputs!$E$6*(1-$B4295)+fee_fx*Inputs!$D$6-cost_acc-cost_wd*Inputs!$E$6*(1-$B4295)-cost_fx*Inputs!$D$6))</f>
        <v>219976.271959498</v>
      </c>
      <c r="H4295" s="0" t="n">
        <f aca="false">12*Inputs!$B$7*(MIN(1,$H$51*$C4295)*(ic*Inputs!$C$7+pE+fee_fx*Inputs!$D$7-cost_acc-cost_wd*Inputs!$E$7*$E4295-cost_fx*Inputs!$D$7-$F4295)+(1-MIN(1,$H$51*$C4295))*(1-MIN(1,Inputs!$G$7*$D4295)*churn_nonbuyers)*(ic*Inputs!$C$7+fee_wd*Inputs!$E$7*(1-$B4295)+fee_fx*Inputs!$D$7-cost_acc-cost_wd*Inputs!$E$7*(1-$B4295)-cost_fx*Inputs!$D$7))</f>
        <v>414540.805377509</v>
      </c>
      <c r="I4295" s="0" t="n">
        <f aca="false">12*Inputs!$B$8*(MIN(1,$H$52*$C4295)*(ic*Inputs!$C$8+pT-cost_acc-cost_wd*Inputs!$E$8-cost_fx*Inputs!$D$8-cost_ins)+(1-MIN(1,$H$52*$C4295))*(1-MIN(1,Inputs!$G$8*$D4295)*churn_nonbuyers)*(ic*Inputs!$C$8+fee_wd*Inputs!$E$8*(1-$B4295)+fee_fx*Inputs!$D$8-cost_acc-cost_wd*Inputs!$E$8*(1-$B4295)-cost_fx*Inputs!$D$8))</f>
        <v>154356.314112</v>
      </c>
      <c r="J4295" s="0" t="n">
        <f aca="false">G4295+H4295+I4295-fixed</f>
        <v>88873.3914490067</v>
      </c>
      <c r="K4295" s="0" t="n">
        <f aca="false">12*Inputs!$B$6*(1-MIN(1,Inputs!$G$6*$D4295)*churn_nonbuyers)*(ic*Inputs!$C$6+fee_wd*Inputs!$E$6*(1-$B4295)+fee_fx*Inputs!$D$6-cost_acc-cost_wd*Inputs!$E$6*(1-$B4295)-cost_fx*Inputs!$D$6)</f>
        <v>161237.354927875</v>
      </c>
      <c r="L4295" s="0" t="n">
        <f aca="false">12*Inputs!$B$7*(1-MIN(1,Inputs!$G$7*$D4295)*churn_nonbuyers)*(ic*Inputs!$C$7+fee_wd*Inputs!$E$7*(1-$B4295)+fee_fx*Inputs!$D$7-cost_acc-cost_wd*Inputs!$E$7*(1-$B4295)-cost_fx*Inputs!$D$7)</f>
        <v>358790.272444725</v>
      </c>
      <c r="M4295" s="0" t="n">
        <f aca="false">12*Inputs!$B$8*(1-MIN(1,Inputs!$G$8*$D4295)*churn_nonbuyers)*(ic*Inputs!$C$8+fee_wd*Inputs!$E$8*(1-$B4295)+fee_fx*Inputs!$D$8-cost_acc-cost_wd*Inputs!$E$8*(1-$B4295)-cost_fx*Inputs!$D$8)</f>
        <v>0</v>
      </c>
      <c r="N4295" s="0" t="n">
        <f aca="false">K4295+L4295+I4295-fixed</f>
        <v>-25616.0585153995</v>
      </c>
      <c r="O4295" s="0" t="n">
        <f aca="false">K4295+L4295+M4295-fixed</f>
        <v>-179972.3726274</v>
      </c>
      <c r="P4295" s="0" t="n">
        <f aca="false">12*Inputs!$B$6*(1-MIN(1,Inputs!$F$6*$D4295))*(ic*Inputs!$C$6+flat_fee-cost_acc-cost_wd*Inputs!$E$6*$E4295-cost_fx*Inputs!$D$6)+12*Inputs!$B$7*(1-MIN(1,Inputs!$F$7*$D4295))*(ic*Inputs!$C$7+flat_fee-cost_acc-cost_wd*Inputs!$E$7*$E4295-cost_fx*Inputs!$D$7)+12*Inputs!$B$8*(1-MIN(1,Inputs!$F$8*$D4295))*(ic*Inputs!$C$8+flat_fee-cost_acc-cost_wd*Inputs!$E$8*$E4295-cost_fx*Inputs!$D$8)-fixed</f>
        <v>-304621.09194352</v>
      </c>
    </row>
    <row r="4296" customFormat="false" ht="15" hidden="false" customHeight="false" outlineLevel="0" collapsed="false">
      <c r="A4296" s="0" t="n">
        <v>4231</v>
      </c>
      <c r="B4296" s="0" t="n">
        <v>0.144334</v>
      </c>
      <c r="C4296" s="0" t="n">
        <v>0.825148</v>
      </c>
      <c r="D4296" s="0" t="n">
        <v>1.115224</v>
      </c>
      <c r="E4296" s="0" t="n">
        <v>1.314841</v>
      </c>
      <c r="F4296" s="0" t="n">
        <v>0.292985</v>
      </c>
      <c r="G4296" s="0" t="n">
        <f aca="false">12*Inputs!$B$6*(MIN(1,$H$50*$C4296)*(ic*Inputs!$C$6+pS+fee_fx*Inputs!$D$6-cost_acc-cost_wd*Inputs!$E$6*$E4296-cost_fx*Inputs!$D$6-$F4296)+(1-MIN(1,$H$50*$C4296))*(1-MIN(1,Inputs!$G$6*$D4296)*churn_nonbuyers)*(ic*Inputs!$C$6+fee_wd*Inputs!$E$6*(1-$B4296)+fee_fx*Inputs!$D$6-cost_acc-cost_wd*Inputs!$E$6*(1-$B4296)-cost_fx*Inputs!$D$6))</f>
        <v>208553.735243162</v>
      </c>
      <c r="H4296" s="0" t="n">
        <f aca="false">12*Inputs!$B$7*(MIN(1,$H$51*$C4296)*(ic*Inputs!$C$7+pE+fee_fx*Inputs!$D$7-cost_acc-cost_wd*Inputs!$E$7*$E4296-cost_fx*Inputs!$D$7-$F4296)+(1-MIN(1,$H$51*$C4296))*(1-MIN(1,Inputs!$G$7*$D4296)*churn_nonbuyers)*(ic*Inputs!$C$7+fee_wd*Inputs!$E$7*(1-$B4296)+fee_fx*Inputs!$D$7-cost_acc-cost_wd*Inputs!$E$7*(1-$B4296)-cost_fx*Inputs!$D$7))</f>
        <v>383904.645864384</v>
      </c>
      <c r="I4296" s="0" t="n">
        <f aca="false">12*Inputs!$B$8*(MIN(1,$H$52*$C4296)*(ic*Inputs!$C$8+pT-cost_acc-cost_wd*Inputs!$E$8-cost_fx*Inputs!$D$8-cost_ins)+(1-MIN(1,$H$52*$C4296))*(1-MIN(1,Inputs!$G$8*$D4296)*churn_nonbuyers)*(ic*Inputs!$C$8+fee_wd*Inputs!$E$8*(1-$B4296)+fee_fx*Inputs!$D$8-cost_acc-cost_wd*Inputs!$E$8*(1-$B4296)-cost_fx*Inputs!$D$8))</f>
        <v>148539.140238633</v>
      </c>
      <c r="J4296" s="0" t="n">
        <f aca="false">G4296+H4296+I4296-fixed</f>
        <v>40997.5213461785</v>
      </c>
      <c r="K4296" s="0" t="n">
        <f aca="false">12*Inputs!$B$6*(1-MIN(1,Inputs!$G$6*$D4296)*churn_nonbuyers)*(ic*Inputs!$C$6+fee_wd*Inputs!$E$6*(1-$B4296)+fee_fx*Inputs!$D$6-cost_acc-cost_wd*Inputs!$E$6*(1-$B4296)-cost_fx*Inputs!$D$6)</f>
        <v>170733.392213875</v>
      </c>
      <c r="L4296" s="0" t="n">
        <f aca="false">12*Inputs!$B$7*(1-MIN(1,Inputs!$G$7*$D4296)*churn_nonbuyers)*(ic*Inputs!$C$7+fee_wd*Inputs!$E$7*(1-$B4296)+fee_fx*Inputs!$D$7-cost_acc-cost_wd*Inputs!$E$7*(1-$B4296)-cost_fx*Inputs!$D$7)</f>
        <v>369621.522176325</v>
      </c>
      <c r="M4296" s="0" t="n">
        <f aca="false">12*Inputs!$B$8*(1-MIN(1,Inputs!$G$8*$D4296)*churn_nonbuyers)*(ic*Inputs!$C$8+fee_wd*Inputs!$E$8*(1-$B4296)+fee_fx*Inputs!$D$8-cost_acc-cost_wd*Inputs!$E$8*(1-$B4296)-cost_fx*Inputs!$D$8)</f>
        <v>70074.0037714176</v>
      </c>
      <c r="N4296" s="0" t="n">
        <f aca="false">K4296+L4296+I4296-fixed</f>
        <v>-11105.9453711665</v>
      </c>
      <c r="O4296" s="0" t="n">
        <f aca="false">K4296+L4296+M4296-fixed</f>
        <v>-89571.0818383821</v>
      </c>
      <c r="P4296" s="0" t="n">
        <f aca="false">12*Inputs!$B$6*(1-MIN(1,Inputs!$F$6*$D4296))*(ic*Inputs!$C$6+flat_fee-cost_acc-cost_wd*Inputs!$E$6*$E4296-cost_fx*Inputs!$D$6)+12*Inputs!$B$7*(1-MIN(1,Inputs!$F$7*$D4296))*(ic*Inputs!$C$7+flat_fee-cost_acc-cost_wd*Inputs!$E$7*$E4296-cost_fx*Inputs!$D$7)+12*Inputs!$B$8*(1-MIN(1,Inputs!$F$8*$D4296))*(ic*Inputs!$C$8+flat_fee-cost_acc-cost_wd*Inputs!$E$8*$E4296-cost_fx*Inputs!$D$8)-fixed</f>
        <v>-121810.81441984</v>
      </c>
    </row>
    <row r="4297" customFormat="false" ht="15" hidden="false" customHeight="false" outlineLevel="0" collapsed="false">
      <c r="A4297" s="0" t="n">
        <v>4232</v>
      </c>
      <c r="B4297" s="0" t="n">
        <v>0.244028</v>
      </c>
      <c r="C4297" s="0" t="n">
        <v>0.767117</v>
      </c>
      <c r="D4297" s="0" t="n">
        <v>0.919487</v>
      </c>
      <c r="E4297" s="0" t="n">
        <v>1.289925</v>
      </c>
      <c r="F4297" s="0" t="n">
        <v>0.108746</v>
      </c>
      <c r="G4297" s="0" t="n">
        <f aca="false">12*Inputs!$B$6*(MIN(1,$H$50*$C4297)*(ic*Inputs!$C$6+pS+fee_fx*Inputs!$D$6-cost_acc-cost_wd*Inputs!$E$6*$E4297-cost_fx*Inputs!$D$6-$F4297)+(1-MIN(1,$H$50*$C4297))*(1-MIN(1,Inputs!$G$6*$D4297)*churn_nonbuyers)*(ic*Inputs!$C$6+fee_wd*Inputs!$E$6*(1-$B4297)+fee_fx*Inputs!$D$6-cost_acc-cost_wd*Inputs!$E$6*(1-$B4297)-cost_fx*Inputs!$D$6))</f>
        <v>198396.187750515</v>
      </c>
      <c r="H4297" s="0" t="n">
        <f aca="false">12*Inputs!$B$7*(MIN(1,$H$51*$C4297)*(ic*Inputs!$C$7+pE+fee_fx*Inputs!$D$7-cost_acc-cost_wd*Inputs!$E$7*$E4297-cost_fx*Inputs!$D$7-$F4297)+(1-MIN(1,$H$51*$C4297))*(1-MIN(1,Inputs!$G$7*$D4297)*churn_nonbuyers)*(ic*Inputs!$C$7+fee_wd*Inputs!$E$7*(1-$B4297)+fee_fx*Inputs!$D$7-cost_acc-cost_wd*Inputs!$E$7*(1-$B4297)-cost_fx*Inputs!$D$7))</f>
        <v>385122.953845196</v>
      </c>
      <c r="I4297" s="0" t="n">
        <f aca="false">12*Inputs!$B$8*(MIN(1,$H$52*$C4297)*(ic*Inputs!$C$8+pT-cost_acc-cost_wd*Inputs!$E$8-cost_fx*Inputs!$D$8-cost_ins)+(1-MIN(1,$H$52*$C4297))*(1-MIN(1,Inputs!$G$8*$D4297)*churn_nonbuyers)*(ic*Inputs!$C$8+fee_wd*Inputs!$E$8*(1-$B4297)+fee_fx*Inputs!$D$8-cost_acc-cost_wd*Inputs!$E$8*(1-$B4297)-cost_fx*Inputs!$D$8))</f>
        <v>162498.835585369</v>
      </c>
      <c r="J4297" s="0" t="n">
        <f aca="false">G4297+H4297+I4297-fixed</f>
        <v>46017.9771810796</v>
      </c>
      <c r="K4297" s="0" t="n">
        <f aca="false">12*Inputs!$B$6*(1-MIN(1,Inputs!$G$6*$D4297)*churn_nonbuyers)*(ic*Inputs!$C$6+fee_wd*Inputs!$E$6*(1-$B4297)+fee_fx*Inputs!$D$6-cost_acc-cost_wd*Inputs!$E$6*(1-$B4297)-cost_fx*Inputs!$D$6)</f>
        <v>158807.079170179</v>
      </c>
      <c r="L4297" s="0" t="n">
        <f aca="false">12*Inputs!$B$7*(1-MIN(1,Inputs!$G$7*$D4297)*churn_nonbuyers)*(ic*Inputs!$C$7+fee_wd*Inputs!$E$7*(1-$B4297)+fee_fx*Inputs!$D$7-cost_acc-cost_wd*Inputs!$E$7*(1-$B4297)-cost_fx*Inputs!$D$7)</f>
        <v>357907.177326108</v>
      </c>
      <c r="M4297" s="0" t="n">
        <f aca="false">12*Inputs!$B$8*(1-MIN(1,Inputs!$G$8*$D4297)*churn_nonbuyers)*(ic*Inputs!$C$8+fee_wd*Inputs!$E$8*(1-$B4297)+fee_fx*Inputs!$D$8-cost_acc-cost_wd*Inputs!$E$8*(1-$B4297)-cost_fx*Inputs!$D$8)</f>
        <v>112141.45351417</v>
      </c>
      <c r="N4297" s="0" t="n">
        <f aca="false">K4297+L4297+I4297-fixed</f>
        <v>-20786.907918344</v>
      </c>
      <c r="O4297" s="0" t="n">
        <f aca="false">K4297+L4297+M4297-fixed</f>
        <v>-71144.2899895436</v>
      </c>
      <c r="P4297" s="0" t="n">
        <f aca="false">12*Inputs!$B$6*(1-MIN(1,Inputs!$F$6*$D4297))*(ic*Inputs!$C$6+flat_fee-cost_acc-cost_wd*Inputs!$E$6*$E4297-cost_fx*Inputs!$D$6)+12*Inputs!$B$7*(1-MIN(1,Inputs!$F$7*$D4297))*(ic*Inputs!$C$7+flat_fee-cost_acc-cost_wd*Inputs!$E$7*$E4297-cost_fx*Inputs!$D$7)+12*Inputs!$B$8*(1-MIN(1,Inputs!$F$8*$D4297))*(ic*Inputs!$C$8+flat_fee-cost_acc-cost_wd*Inputs!$E$8*$E4297-cost_fx*Inputs!$D$8)-fixed</f>
        <v>-14974.3205019999</v>
      </c>
    </row>
    <row r="4298" customFormat="false" ht="15" hidden="false" customHeight="false" outlineLevel="0" collapsed="false">
      <c r="A4298" s="0" t="n">
        <v>4233</v>
      </c>
      <c r="B4298" s="0" t="n">
        <v>0.282559</v>
      </c>
      <c r="C4298" s="0" t="n">
        <v>1.123438</v>
      </c>
      <c r="D4298" s="0" t="n">
        <v>1.607407</v>
      </c>
      <c r="E4298" s="0" t="n">
        <v>1.316874</v>
      </c>
      <c r="F4298" s="0" t="n">
        <v>0.104222</v>
      </c>
      <c r="G4298" s="0" t="n">
        <f aca="false">12*Inputs!$B$6*(MIN(1,$H$50*$C4298)*(ic*Inputs!$C$6+pS+fee_fx*Inputs!$D$6-cost_acc-cost_wd*Inputs!$E$6*$E4298-cost_fx*Inputs!$D$6-$F4298)+(1-MIN(1,$H$50*$C4298))*(1-MIN(1,Inputs!$G$6*$D4298)*churn_nonbuyers)*(ic*Inputs!$C$6+fee_wd*Inputs!$E$6*(1-$B4298)+fee_fx*Inputs!$D$6-cost_acc-cost_wd*Inputs!$E$6*(1-$B4298)-cost_fx*Inputs!$D$6))</f>
        <v>206349.715483467</v>
      </c>
      <c r="H4298" s="0" t="n">
        <f aca="false">12*Inputs!$B$7*(MIN(1,$H$51*$C4298)*(ic*Inputs!$C$7+pE+fee_fx*Inputs!$D$7-cost_acc-cost_wd*Inputs!$E$7*$E4298-cost_fx*Inputs!$D$7-$F4298)+(1-MIN(1,$H$51*$C4298))*(1-MIN(1,Inputs!$G$7*$D4298)*churn_nonbuyers)*(ic*Inputs!$C$7+fee_wd*Inputs!$E$7*(1-$B4298)+fee_fx*Inputs!$D$7-cost_acc-cost_wd*Inputs!$E$7*(1-$B4298)-cost_fx*Inputs!$D$7))</f>
        <v>387479.243160896</v>
      </c>
      <c r="I4298" s="0" t="n">
        <f aca="false">12*Inputs!$B$8*(MIN(1,$H$52*$C4298)*(ic*Inputs!$C$8+pT-cost_acc-cost_wd*Inputs!$E$8-cost_fx*Inputs!$D$8-cost_ins)+(1-MIN(1,$H$52*$C4298))*(1-MIN(1,Inputs!$G$8*$D4298)*churn_nonbuyers)*(ic*Inputs!$C$8+fee_wd*Inputs!$E$8*(1-$B4298)+fee_fx*Inputs!$D$8-cost_acc-cost_wd*Inputs!$E$8*(1-$B4298)-cost_fx*Inputs!$D$8))</f>
        <v>161936.847072</v>
      </c>
      <c r="J4298" s="0" t="n">
        <f aca="false">G4298+H4298+I4298-fixed</f>
        <v>55765.8057163633</v>
      </c>
      <c r="K4298" s="0" t="n">
        <f aca="false">12*Inputs!$B$6*(1-MIN(1,Inputs!$G$6*$D4298)*churn_nonbuyers)*(ic*Inputs!$C$6+fee_wd*Inputs!$E$6*(1-$B4298)+fee_fx*Inputs!$D$6-cost_acc-cost_wd*Inputs!$E$6*(1-$B4298)-cost_fx*Inputs!$D$6)</f>
        <v>147978.990104494</v>
      </c>
      <c r="L4298" s="0" t="n">
        <f aca="false">12*Inputs!$B$7*(1-MIN(1,Inputs!$G$7*$D4298)*churn_nonbuyers)*(ic*Inputs!$C$7+fee_wd*Inputs!$E$7*(1-$B4298)+fee_fx*Inputs!$D$7-cost_acc-cost_wd*Inputs!$E$7*(1-$B4298)-cost_fx*Inputs!$D$7)</f>
        <v>345030.398126696</v>
      </c>
      <c r="M4298" s="0" t="n">
        <f aca="false">12*Inputs!$B$8*(1-MIN(1,Inputs!$G$8*$D4298)*churn_nonbuyers)*(ic*Inputs!$C$8+fee_wd*Inputs!$E$8*(1-$B4298)+fee_fx*Inputs!$D$8-cost_acc-cost_wd*Inputs!$E$8*(1-$B4298)-cost_fx*Inputs!$D$8)</f>
        <v>0</v>
      </c>
      <c r="N4298" s="0" t="n">
        <f aca="false">K4298+L4298+I4298-fixed</f>
        <v>-45053.7646968103</v>
      </c>
      <c r="O4298" s="0" t="n">
        <f aca="false">K4298+L4298+M4298-fixed</f>
        <v>-206990.61176881</v>
      </c>
      <c r="P4298" s="0" t="n">
        <f aca="false">12*Inputs!$B$6*(1-MIN(1,Inputs!$F$6*$D4298))*(ic*Inputs!$C$6+flat_fee-cost_acc-cost_wd*Inputs!$E$6*$E4298-cost_fx*Inputs!$D$6)+12*Inputs!$B$7*(1-MIN(1,Inputs!$F$7*$D4298))*(ic*Inputs!$C$7+flat_fee-cost_acc-cost_wd*Inputs!$E$7*$E4298-cost_fx*Inputs!$D$7)+12*Inputs!$B$8*(1-MIN(1,Inputs!$F$8*$D4298))*(ic*Inputs!$C$8+flat_fee-cost_acc-cost_wd*Inputs!$E$8*$E4298-cost_fx*Inputs!$D$8)-fixed</f>
        <v>-362758.22612368</v>
      </c>
    </row>
    <row r="4299" customFormat="false" ht="15" hidden="false" customHeight="false" outlineLevel="0" collapsed="false">
      <c r="A4299" s="0" t="n">
        <v>4234</v>
      </c>
      <c r="B4299" s="0" t="n">
        <v>0.336843</v>
      </c>
      <c r="C4299" s="0" t="n">
        <v>0.888391</v>
      </c>
      <c r="D4299" s="0" t="n">
        <v>0.811542</v>
      </c>
      <c r="E4299" s="0" t="n">
        <v>1.095955</v>
      </c>
      <c r="F4299" s="0" t="n">
        <v>0.049855</v>
      </c>
      <c r="G4299" s="0" t="n">
        <f aca="false">12*Inputs!$B$6*(MIN(1,$H$50*$C4299)*(ic*Inputs!$C$6+pS+fee_fx*Inputs!$D$6-cost_acc-cost_wd*Inputs!$E$6*$E4299-cost_fx*Inputs!$D$6-$F4299)+(1-MIN(1,$H$50*$C4299))*(1-MIN(1,Inputs!$G$6*$D4299)*churn_nonbuyers)*(ic*Inputs!$C$6+fee_wd*Inputs!$E$6*(1-$B4299)+fee_fx*Inputs!$D$6-cost_acc-cost_wd*Inputs!$E$6*(1-$B4299)-cost_fx*Inputs!$D$6))</f>
        <v>198753.437632163</v>
      </c>
      <c r="H4299" s="0" t="n">
        <f aca="false">12*Inputs!$B$7*(MIN(1,$H$51*$C4299)*(ic*Inputs!$C$7+pE+fee_fx*Inputs!$D$7-cost_acc-cost_wd*Inputs!$E$7*$E4299-cost_fx*Inputs!$D$7-$F4299)+(1-MIN(1,$H$51*$C4299))*(1-MIN(1,Inputs!$G$7*$D4299)*churn_nonbuyers)*(ic*Inputs!$C$7+fee_wd*Inputs!$E$7*(1-$B4299)+fee_fx*Inputs!$D$7-cost_acc-cost_wd*Inputs!$E$7*(1-$B4299)-cost_fx*Inputs!$D$7))</f>
        <v>404652.671776911</v>
      </c>
      <c r="I4299" s="0" t="n">
        <f aca="false">12*Inputs!$B$8*(MIN(1,$H$52*$C4299)*(ic*Inputs!$C$8+pT-cost_acc-cost_wd*Inputs!$E$8-cost_fx*Inputs!$D$8-cost_ins)+(1-MIN(1,$H$52*$C4299))*(1-MIN(1,Inputs!$G$8*$D4299)*churn_nonbuyers)*(ic*Inputs!$C$8+fee_wd*Inputs!$E$8*(1-$B4299)+fee_fx*Inputs!$D$8-cost_acc-cost_wd*Inputs!$E$8*(1-$B4299)-cost_fx*Inputs!$D$8))</f>
        <v>178723.413783424</v>
      </c>
      <c r="J4299" s="0" t="n">
        <f aca="false">G4299+H4299+I4299-fixed</f>
        <v>82129.5231924977</v>
      </c>
      <c r="K4299" s="0" t="n">
        <f aca="false">12*Inputs!$B$6*(1-MIN(1,Inputs!$G$6*$D4299)*churn_nonbuyers)*(ic*Inputs!$C$6+fee_wd*Inputs!$E$6*(1-$B4299)+fee_fx*Inputs!$D$6-cost_acc-cost_wd*Inputs!$E$6*(1-$B4299)-cost_fx*Inputs!$D$6)</f>
        <v>146882.472781723</v>
      </c>
      <c r="L4299" s="0" t="n">
        <f aca="false">12*Inputs!$B$7*(1-MIN(1,Inputs!$G$7*$D4299)*churn_nonbuyers)*(ic*Inputs!$C$7+fee_wd*Inputs!$E$7*(1-$B4299)+fee_fx*Inputs!$D$7-cost_acc-cost_wd*Inputs!$E$7*(1-$B4299)-cost_fx*Inputs!$D$7)</f>
        <v>346059.120853034</v>
      </c>
      <c r="M4299" s="0" t="n">
        <f aca="false">12*Inputs!$B$8*(1-MIN(1,Inputs!$G$8*$D4299)*churn_nonbuyers)*(ic*Inputs!$C$8+fee_wd*Inputs!$E$8*(1-$B4299)+fee_fx*Inputs!$D$8-cost_acc-cost_wd*Inputs!$E$8*(1-$B4299)-cost_fx*Inputs!$D$8)</f>
        <v>133995.391168042</v>
      </c>
      <c r="N4299" s="0" t="n">
        <f aca="false">K4299+L4299+I4299-fixed</f>
        <v>-28334.9925818186</v>
      </c>
      <c r="O4299" s="0" t="n">
        <f aca="false">K4299+L4299+M4299-fixed</f>
        <v>-73063.0151972012</v>
      </c>
      <c r="P4299" s="0" t="n">
        <f aca="false">12*Inputs!$B$6*(1-MIN(1,Inputs!$F$6*$D4299))*(ic*Inputs!$C$6+flat_fee-cost_acc-cost_wd*Inputs!$E$6*$E4299-cost_fx*Inputs!$D$6)+12*Inputs!$B$7*(1-MIN(1,Inputs!$F$7*$D4299))*(ic*Inputs!$C$7+flat_fee-cost_acc-cost_wd*Inputs!$E$7*$E4299-cost_fx*Inputs!$D$7)+12*Inputs!$B$8*(1-MIN(1,Inputs!$F$8*$D4299))*(ic*Inputs!$C$8+flat_fee-cost_acc-cost_wd*Inputs!$E$8*$E4299-cost_fx*Inputs!$D$8)-fixed</f>
        <v>130956.1460504</v>
      </c>
    </row>
    <row r="4300" customFormat="false" ht="15" hidden="false" customHeight="false" outlineLevel="0" collapsed="false">
      <c r="A4300" s="0" t="n">
        <v>4235</v>
      </c>
      <c r="B4300" s="0" t="n">
        <v>0.351907</v>
      </c>
      <c r="C4300" s="0" t="n">
        <v>1.110656</v>
      </c>
      <c r="D4300" s="0" t="n">
        <v>1.472528</v>
      </c>
      <c r="E4300" s="0" t="n">
        <v>1.115805</v>
      </c>
      <c r="F4300" s="0" t="n">
        <v>0.06232</v>
      </c>
      <c r="G4300" s="0" t="n">
        <f aca="false">12*Inputs!$B$6*(MIN(1,$H$50*$C4300)*(ic*Inputs!$C$6+pS+fee_fx*Inputs!$D$6-cost_acc-cost_wd*Inputs!$E$6*$E4300-cost_fx*Inputs!$D$6-$F4300)+(1-MIN(1,$H$50*$C4300))*(1-MIN(1,Inputs!$G$6*$D4300)*churn_nonbuyers)*(ic*Inputs!$C$6+fee_wd*Inputs!$E$6*(1-$B4300)+fee_fx*Inputs!$D$6-cost_acc-cost_wd*Inputs!$E$6*(1-$B4300)-cost_fx*Inputs!$D$6))</f>
        <v>204462.958591936</v>
      </c>
      <c r="H4300" s="0" t="n">
        <f aca="false">12*Inputs!$B$7*(MIN(1,$H$51*$C4300)*(ic*Inputs!$C$7+pE+fee_fx*Inputs!$D$7-cost_acc-cost_wd*Inputs!$E$7*$E4300-cost_fx*Inputs!$D$7-$F4300)+(1-MIN(1,$H$51*$C4300))*(1-MIN(1,Inputs!$G$7*$D4300)*churn_nonbuyers)*(ic*Inputs!$C$7+fee_wd*Inputs!$E$7*(1-$B4300)+fee_fx*Inputs!$D$7-cost_acc-cost_wd*Inputs!$E$7*(1-$B4300)-cost_fx*Inputs!$D$7))</f>
        <v>410913.887740577</v>
      </c>
      <c r="I4300" s="0" t="n">
        <f aca="false">12*Inputs!$B$8*(MIN(1,$H$52*$C4300)*(ic*Inputs!$C$8+pT-cost_acc-cost_wd*Inputs!$E$8-cost_fx*Inputs!$D$8-cost_ins)+(1-MIN(1,$H$52*$C4300))*(1-MIN(1,Inputs!$G$8*$D4300)*churn_nonbuyers)*(ic*Inputs!$C$8+fee_wd*Inputs!$E$8*(1-$B4300)+fee_fx*Inputs!$D$8-cost_acc-cost_wd*Inputs!$E$8*(1-$B4300)-cost_fx*Inputs!$D$8))</f>
        <v>160094.398464</v>
      </c>
      <c r="J4300" s="0" t="n">
        <f aca="false">G4300+H4300+I4300-fixed</f>
        <v>75471.2447965127</v>
      </c>
      <c r="K4300" s="0" t="n">
        <f aca="false">12*Inputs!$B$6*(1-MIN(1,Inputs!$G$6*$D4300)*churn_nonbuyers)*(ic*Inputs!$C$6+fee_wd*Inputs!$E$6*(1-$B4300)+fee_fx*Inputs!$D$6-cost_acc-cost_wd*Inputs!$E$6*(1-$B4300)-cost_fx*Inputs!$D$6)</f>
        <v>139813.298718451</v>
      </c>
      <c r="L4300" s="0" t="n">
        <f aca="false">12*Inputs!$B$7*(1-MIN(1,Inputs!$G$7*$D4300)*churn_nonbuyers)*(ic*Inputs!$C$7+fee_wd*Inputs!$E$7*(1-$B4300)+fee_fx*Inputs!$D$7-cost_acc-cost_wd*Inputs!$E$7*(1-$B4300)-cost_fx*Inputs!$D$7)</f>
        <v>336952.286687071</v>
      </c>
      <c r="M4300" s="0" t="n">
        <f aca="false">12*Inputs!$B$8*(1-MIN(1,Inputs!$G$8*$D4300)*churn_nonbuyers)*(ic*Inputs!$C$8+fee_wd*Inputs!$E$8*(1-$B4300)+fee_fx*Inputs!$D$8-cost_acc-cost_wd*Inputs!$E$8*(1-$B4300)-cost_fx*Inputs!$D$8)</f>
        <v>0</v>
      </c>
      <c r="N4300" s="0" t="n">
        <f aca="false">K4300+L4300+I4300-fixed</f>
        <v>-63140.016130478</v>
      </c>
      <c r="O4300" s="0" t="n">
        <f aca="false">K4300+L4300+M4300-fixed</f>
        <v>-223234.414594478</v>
      </c>
      <c r="P4300" s="0" t="n">
        <f aca="false">12*Inputs!$B$6*(1-MIN(1,Inputs!$F$6*$D4300))*(ic*Inputs!$C$6+flat_fee-cost_acc-cost_wd*Inputs!$E$6*$E4300-cost_fx*Inputs!$D$6)+12*Inputs!$B$7*(1-MIN(1,Inputs!$F$7*$D4300))*(ic*Inputs!$C$7+flat_fee-cost_acc-cost_wd*Inputs!$E$7*$E4300-cost_fx*Inputs!$D$7)+12*Inputs!$B$8*(1-MIN(1,Inputs!$F$8*$D4300))*(ic*Inputs!$C$8+flat_fee-cost_acc-cost_wd*Inputs!$E$8*$E4300-cost_fx*Inputs!$D$8)-fixed</f>
        <v>-232894.4647744</v>
      </c>
    </row>
    <row r="4301" customFormat="false" ht="15" hidden="false" customHeight="false" outlineLevel="0" collapsed="false">
      <c r="A4301" s="0" t="n">
        <v>4236</v>
      </c>
      <c r="B4301" s="0" t="n">
        <v>0.343368</v>
      </c>
      <c r="C4301" s="0" t="n">
        <v>1.056852</v>
      </c>
      <c r="D4301" s="0" t="n">
        <v>1.763189</v>
      </c>
      <c r="E4301" s="0" t="n">
        <v>1.093386</v>
      </c>
      <c r="F4301" s="0" t="n">
        <v>0.15007</v>
      </c>
      <c r="G4301" s="0" t="n">
        <f aca="false">12*Inputs!$B$6*(MIN(1,$H$50*$C4301)*(ic*Inputs!$C$6+pS+fee_fx*Inputs!$D$6-cost_acc-cost_wd*Inputs!$E$6*$E4301-cost_fx*Inputs!$D$6-$F4301)+(1-MIN(1,$H$50*$C4301))*(1-MIN(1,Inputs!$G$6*$D4301)*churn_nonbuyers)*(ic*Inputs!$C$6+fee_wd*Inputs!$E$6*(1-$B4301)+fee_fx*Inputs!$D$6-cost_acc-cost_wd*Inputs!$E$6*(1-$B4301)-cost_fx*Inputs!$D$6))</f>
        <v>198758.764521096</v>
      </c>
      <c r="H4301" s="0" t="n">
        <f aca="false">12*Inputs!$B$7*(MIN(1,$H$51*$C4301)*(ic*Inputs!$C$7+pE+fee_fx*Inputs!$D$7-cost_acc-cost_wd*Inputs!$E$7*$E4301-cost_fx*Inputs!$D$7-$F4301)+(1-MIN(1,$H$51*$C4301))*(1-MIN(1,Inputs!$G$7*$D4301)*churn_nonbuyers)*(ic*Inputs!$C$7+fee_wd*Inputs!$E$7*(1-$B4301)+fee_fx*Inputs!$D$7-cost_acc-cost_wd*Inputs!$E$7*(1-$B4301)-cost_fx*Inputs!$D$7))</f>
        <v>403616.467989282</v>
      </c>
      <c r="I4301" s="0" t="n">
        <f aca="false">12*Inputs!$B$8*(MIN(1,$H$52*$C4301)*(ic*Inputs!$C$8+pT-cost_acc-cost_wd*Inputs!$E$8-cost_fx*Inputs!$D$8-cost_ins)+(1-MIN(1,$H$52*$C4301))*(1-MIN(1,Inputs!$G$8*$D4301)*churn_nonbuyers)*(ic*Inputs!$C$8+fee_wd*Inputs!$E$8*(1-$B4301)+fee_fx*Inputs!$D$8-cost_acc-cost_wd*Inputs!$E$8*(1-$B4301)-cost_fx*Inputs!$D$8))</f>
        <v>152338.874688</v>
      </c>
      <c r="J4301" s="0" t="n">
        <f aca="false">G4301+H4301+I4301-fixed</f>
        <v>54714.1071983788</v>
      </c>
      <c r="K4301" s="0" t="n">
        <f aca="false">12*Inputs!$B$6*(1-MIN(1,Inputs!$G$6*$D4301)*churn_nonbuyers)*(ic*Inputs!$C$6+fee_wd*Inputs!$E$6*(1-$B4301)+fee_fx*Inputs!$D$6-cost_acc-cost_wd*Inputs!$E$6*(1-$B4301)-cost_fx*Inputs!$D$6)</f>
        <v>138741.106179974</v>
      </c>
      <c r="L4301" s="0" t="n">
        <f aca="false">12*Inputs!$B$7*(1-MIN(1,Inputs!$G$7*$D4301)*churn_nonbuyers)*(ic*Inputs!$C$7+fee_wd*Inputs!$E$7*(1-$B4301)+fee_fx*Inputs!$D$7-cost_acc-cost_wd*Inputs!$E$7*(1-$B4301)-cost_fx*Inputs!$D$7)</f>
        <v>335042.899835985</v>
      </c>
      <c r="M4301" s="0" t="n">
        <f aca="false">12*Inputs!$B$8*(1-MIN(1,Inputs!$G$8*$D4301)*churn_nonbuyers)*(ic*Inputs!$C$8+fee_wd*Inputs!$E$8*(1-$B4301)+fee_fx*Inputs!$D$8-cost_acc-cost_wd*Inputs!$E$8*(1-$B4301)-cost_fx*Inputs!$D$8)</f>
        <v>0</v>
      </c>
      <c r="N4301" s="0" t="n">
        <f aca="false">K4301+L4301+I4301-fixed</f>
        <v>-73877.1192960409</v>
      </c>
      <c r="O4301" s="0" t="n">
        <f aca="false">K4301+L4301+M4301-fixed</f>
        <v>-226215.993984041</v>
      </c>
      <c r="P4301" s="0" t="n">
        <f aca="false">12*Inputs!$B$6*(1-MIN(1,Inputs!$F$6*$D4301))*(ic*Inputs!$C$6+flat_fee-cost_acc-cost_wd*Inputs!$E$6*$E4301-cost_fx*Inputs!$D$6)+12*Inputs!$B$7*(1-MIN(1,Inputs!$F$7*$D4301))*(ic*Inputs!$C$7+flat_fee-cost_acc-cost_wd*Inputs!$E$7*$E4301-cost_fx*Inputs!$D$7)+12*Inputs!$B$8*(1-MIN(1,Inputs!$F$8*$D4301))*(ic*Inputs!$C$8+flat_fee-cost_acc-cost_wd*Inputs!$E$8*$E4301-cost_fx*Inputs!$D$8)-fixed</f>
        <v>-383149.31808304</v>
      </c>
    </row>
    <row r="4302" customFormat="false" ht="15" hidden="false" customHeight="false" outlineLevel="0" collapsed="false">
      <c r="A4302" s="0" t="n">
        <v>4237</v>
      </c>
      <c r="B4302" s="0" t="n">
        <v>0.432993</v>
      </c>
      <c r="C4302" s="0" t="n">
        <v>0.923549</v>
      </c>
      <c r="D4302" s="0" t="n">
        <v>1.63582</v>
      </c>
      <c r="E4302" s="0" t="n">
        <v>1.278017</v>
      </c>
      <c r="F4302" s="0" t="n">
        <v>0.135885</v>
      </c>
      <c r="G4302" s="0" t="n">
        <f aca="false">12*Inputs!$B$6*(MIN(1,$H$50*$C4302)*(ic*Inputs!$C$6+pS+fee_fx*Inputs!$D$6-cost_acc-cost_wd*Inputs!$E$6*$E4302-cost_fx*Inputs!$D$6-$F4302)+(1-MIN(1,$H$50*$C4302))*(1-MIN(1,Inputs!$G$6*$D4302)*churn_nonbuyers)*(ic*Inputs!$C$6+fee_wd*Inputs!$E$6*(1-$B4302)+fee_fx*Inputs!$D$6-cost_acc-cost_wd*Inputs!$E$6*(1-$B4302)-cost_fx*Inputs!$D$6))</f>
        <v>177484.309835869</v>
      </c>
      <c r="H4302" s="0" t="n">
        <f aca="false">12*Inputs!$B$7*(MIN(1,$H$51*$C4302)*(ic*Inputs!$C$7+pE+fee_fx*Inputs!$D$7-cost_acc-cost_wd*Inputs!$E$7*$E4302-cost_fx*Inputs!$D$7-$F4302)+(1-MIN(1,$H$51*$C4302))*(1-MIN(1,Inputs!$G$7*$D4302)*churn_nonbuyers)*(ic*Inputs!$C$7+fee_wd*Inputs!$E$7*(1-$B4302)+fee_fx*Inputs!$D$7-cost_acc-cost_wd*Inputs!$E$7*(1-$B4302)-cost_fx*Inputs!$D$7))</f>
        <v>369191.792843546</v>
      </c>
      <c r="I4302" s="0" t="n">
        <f aca="false">12*Inputs!$B$8*(MIN(1,$H$52*$C4302)*(ic*Inputs!$C$8+pT-cost_acc-cost_wd*Inputs!$E$8-cost_fx*Inputs!$D$8-cost_ins)+(1-MIN(1,$H$52*$C4302))*(1-MIN(1,Inputs!$G$8*$D4302)*churn_nonbuyers)*(ic*Inputs!$C$8+fee_wd*Inputs!$E$8*(1-$B4302)+fee_fx*Inputs!$D$8-cost_acc-cost_wd*Inputs!$E$8*(1-$B4302)-cost_fx*Inputs!$D$8))</f>
        <v>133124.047056</v>
      </c>
      <c r="J4302" s="0" t="n">
        <f aca="false">G4302+H4302+I4302-fixed</f>
        <v>-20199.8502645857</v>
      </c>
      <c r="K4302" s="0" t="n">
        <f aca="false">12*Inputs!$B$6*(1-MIN(1,Inputs!$G$6*$D4302)*churn_nonbuyers)*(ic*Inputs!$C$6+fee_wd*Inputs!$E$6*(1-$B4302)+fee_fx*Inputs!$D$6-cost_acc-cost_wd*Inputs!$E$6*(1-$B4302)-cost_fx*Inputs!$D$6)</f>
        <v>127859.692386672</v>
      </c>
      <c r="L4302" s="0" t="n">
        <f aca="false">12*Inputs!$B$7*(1-MIN(1,Inputs!$G$7*$D4302)*churn_nonbuyers)*(ic*Inputs!$C$7+fee_wd*Inputs!$E$7*(1-$B4302)+fee_fx*Inputs!$D$7-cost_acc-cost_wd*Inputs!$E$7*(1-$B4302)-cost_fx*Inputs!$D$7)</f>
        <v>324121.979272003</v>
      </c>
      <c r="M4302" s="0" t="n">
        <f aca="false">12*Inputs!$B$8*(1-MIN(1,Inputs!$G$8*$D4302)*churn_nonbuyers)*(ic*Inputs!$C$8+fee_wd*Inputs!$E$8*(1-$B4302)+fee_fx*Inputs!$D$8-cost_acc-cost_wd*Inputs!$E$8*(1-$B4302)-cost_fx*Inputs!$D$8)</f>
        <v>0</v>
      </c>
      <c r="N4302" s="0" t="n">
        <f aca="false">K4302+L4302+I4302-fixed</f>
        <v>-114894.281285325</v>
      </c>
      <c r="O4302" s="0" t="n">
        <f aca="false">K4302+L4302+M4302-fixed</f>
        <v>-248018.328341325</v>
      </c>
      <c r="P4302" s="0" t="n">
        <f aca="false">12*Inputs!$B$6*(1-MIN(1,Inputs!$F$6*$D4302))*(ic*Inputs!$C$6+flat_fee-cost_acc-cost_wd*Inputs!$E$6*$E4302-cost_fx*Inputs!$D$6)+12*Inputs!$B$7*(1-MIN(1,Inputs!$F$7*$D4302))*(ic*Inputs!$C$7+flat_fee-cost_acc-cost_wd*Inputs!$E$7*$E4302-cost_fx*Inputs!$D$7)+12*Inputs!$B$8*(1-MIN(1,Inputs!$F$8*$D4302))*(ic*Inputs!$C$8+flat_fee-cost_acc-cost_wd*Inputs!$E$8*$E4302-cost_fx*Inputs!$D$8)-fixed</f>
        <v>-365763.5404144</v>
      </c>
    </row>
    <row r="4303" customFormat="false" ht="15" hidden="false" customHeight="false" outlineLevel="0" collapsed="false">
      <c r="A4303" s="0" t="n">
        <v>4238</v>
      </c>
      <c r="B4303" s="0" t="n">
        <v>0.242931</v>
      </c>
      <c r="C4303" s="0" t="n">
        <v>0.936488</v>
      </c>
      <c r="D4303" s="0" t="n">
        <v>1.406248</v>
      </c>
      <c r="E4303" s="0" t="n">
        <v>1.105707</v>
      </c>
      <c r="F4303" s="0" t="n">
        <v>0.154711</v>
      </c>
      <c r="G4303" s="0" t="n">
        <f aca="false">12*Inputs!$B$6*(MIN(1,$H$50*$C4303)*(ic*Inputs!$C$6+pS+fee_fx*Inputs!$D$6-cost_acc-cost_wd*Inputs!$E$6*$E4303-cost_fx*Inputs!$D$6-$F4303)+(1-MIN(1,$H$50*$C4303))*(1-MIN(1,Inputs!$G$6*$D4303)*churn_nonbuyers)*(ic*Inputs!$C$6+fee_wd*Inputs!$E$6*(1-$B4303)+fee_fx*Inputs!$D$6-cost_acc-cost_wd*Inputs!$E$6*(1-$B4303)-cost_fx*Inputs!$D$6))</f>
        <v>206508.13643577</v>
      </c>
      <c r="H4303" s="0" t="n">
        <f aca="false">12*Inputs!$B$7*(MIN(1,$H$51*$C4303)*(ic*Inputs!$C$7+pE+fee_fx*Inputs!$D$7-cost_acc-cost_wd*Inputs!$E$7*$E4303-cost_fx*Inputs!$D$7-$F4303)+(1-MIN(1,$H$51*$C4303))*(1-MIN(1,Inputs!$G$7*$D4303)*churn_nonbuyers)*(ic*Inputs!$C$7+fee_wd*Inputs!$E$7*(1-$B4303)+fee_fx*Inputs!$D$7-cost_acc-cost_wd*Inputs!$E$7*(1-$B4303)-cost_fx*Inputs!$D$7))</f>
        <v>405259.787054032</v>
      </c>
      <c r="I4303" s="0" t="n">
        <f aca="false">12*Inputs!$B$8*(MIN(1,$H$52*$C4303)*(ic*Inputs!$C$8+pT-cost_acc-cost_wd*Inputs!$E$8-cost_fx*Inputs!$D$8-cost_ins)+(1-MIN(1,$H$52*$C4303))*(1-MIN(1,Inputs!$G$8*$D4303)*churn_nonbuyers)*(ic*Inputs!$C$8+fee_wd*Inputs!$E$8*(1-$B4303)+fee_fx*Inputs!$D$8-cost_acc-cost_wd*Inputs!$E$8*(1-$B4303)-cost_fx*Inputs!$D$8))</f>
        <v>136683.256174762</v>
      </c>
      <c r="J4303" s="0" t="n">
        <f aca="false">G4303+H4303+I4303-fixed</f>
        <v>48451.1796645634</v>
      </c>
      <c r="K4303" s="0" t="n">
        <f aca="false">12*Inputs!$B$6*(1-MIN(1,Inputs!$G$6*$D4303)*churn_nonbuyers)*(ic*Inputs!$C$6+fee_wd*Inputs!$E$6*(1-$B4303)+fee_fx*Inputs!$D$6-cost_acc-cost_wd*Inputs!$E$6*(1-$B4303)-cost_fx*Inputs!$D$6)</f>
        <v>154902.629036794</v>
      </c>
      <c r="L4303" s="0" t="n">
        <f aca="false">12*Inputs!$B$7*(1-MIN(1,Inputs!$G$7*$D4303)*churn_nonbuyers)*(ic*Inputs!$C$7+fee_wd*Inputs!$E$7*(1-$B4303)+fee_fx*Inputs!$D$7-cost_acc-cost_wd*Inputs!$E$7*(1-$B4303)-cost_fx*Inputs!$D$7)</f>
        <v>352683.763918076</v>
      </c>
      <c r="M4303" s="0" t="n">
        <f aca="false">12*Inputs!$B$8*(1-MIN(1,Inputs!$G$8*$D4303)*churn_nonbuyers)*(ic*Inputs!$C$8+fee_wd*Inputs!$E$8*(1-$B4303)+fee_fx*Inputs!$D$8-cost_acc-cost_wd*Inputs!$E$8*(1-$B4303)-cost_fx*Inputs!$D$8)</f>
        <v>4918.24238503685</v>
      </c>
      <c r="N4303" s="0" t="n">
        <f aca="false">K4303+L4303+I4303-fixed</f>
        <v>-55730.3508703681</v>
      </c>
      <c r="O4303" s="0" t="n">
        <f aca="false">K4303+L4303+M4303-fixed</f>
        <v>-187495.364660093</v>
      </c>
      <c r="P4303" s="0" t="n">
        <f aca="false">12*Inputs!$B$6*(1-MIN(1,Inputs!$F$6*$D4303))*(ic*Inputs!$C$6+flat_fee-cost_acc-cost_wd*Inputs!$E$6*$E4303-cost_fx*Inputs!$D$6)+12*Inputs!$B$7*(1-MIN(1,Inputs!$F$7*$D4303))*(ic*Inputs!$C$7+flat_fee-cost_acc-cost_wd*Inputs!$E$7*$E4303-cost_fx*Inputs!$D$7)+12*Inputs!$B$8*(1-MIN(1,Inputs!$F$8*$D4303))*(ic*Inputs!$C$8+flat_fee-cost_acc-cost_wd*Inputs!$E$8*$E4303-cost_fx*Inputs!$D$8)-fixed</f>
        <v>-193981.66438336</v>
      </c>
    </row>
    <row r="4304" customFormat="false" ht="15" hidden="false" customHeight="false" outlineLevel="0" collapsed="false">
      <c r="A4304" s="0" t="n">
        <v>4239</v>
      </c>
      <c r="B4304" s="0" t="n">
        <v>0.320876</v>
      </c>
      <c r="C4304" s="0" t="n">
        <v>0.789178</v>
      </c>
      <c r="D4304" s="0" t="n">
        <v>1.076716</v>
      </c>
      <c r="E4304" s="0" t="n">
        <v>1.245252</v>
      </c>
      <c r="F4304" s="0" t="n">
        <v>0.106337</v>
      </c>
      <c r="G4304" s="0" t="n">
        <f aca="false">12*Inputs!$B$6*(MIN(1,$H$50*$C4304)*(ic*Inputs!$C$6+pS+fee_fx*Inputs!$D$6-cost_acc-cost_wd*Inputs!$E$6*$E4304-cost_fx*Inputs!$D$6-$F4304)+(1-MIN(1,$H$50*$C4304))*(1-MIN(1,Inputs!$G$6*$D4304)*churn_nonbuyers)*(ic*Inputs!$C$6+fee_wd*Inputs!$E$6*(1-$B4304)+fee_fx*Inputs!$D$6-cost_acc-cost_wd*Inputs!$E$6*(1-$B4304)-cost_fx*Inputs!$D$6))</f>
        <v>189355.461209658</v>
      </c>
      <c r="H4304" s="0" t="n">
        <f aca="false">12*Inputs!$B$7*(MIN(1,$H$51*$C4304)*(ic*Inputs!$C$7+pE+fee_fx*Inputs!$D$7-cost_acc-cost_wd*Inputs!$E$7*$E4304-cost_fx*Inputs!$D$7-$F4304)+(1-MIN(1,$H$51*$C4304))*(1-MIN(1,Inputs!$G$7*$D4304)*churn_nonbuyers)*(ic*Inputs!$C$7+fee_wd*Inputs!$E$7*(1-$B4304)+fee_fx*Inputs!$D$7-cost_acc-cost_wd*Inputs!$E$7*(1-$B4304)-cost_fx*Inputs!$D$7))</f>
        <v>381560.207496498</v>
      </c>
      <c r="I4304" s="0" t="n">
        <f aca="false">12*Inputs!$B$8*(MIN(1,$H$52*$C4304)*(ic*Inputs!$C$8+pT-cost_acc-cost_wd*Inputs!$E$8-cost_fx*Inputs!$D$8-cost_ins)+(1-MIN(1,$H$52*$C4304))*(1-MIN(1,Inputs!$G$8*$D4304)*churn_nonbuyers)*(ic*Inputs!$C$8+fee_wd*Inputs!$E$8*(1-$B4304)+fee_fx*Inputs!$D$8-cost_acc-cost_wd*Inputs!$E$8*(1-$B4304)-cost_fx*Inputs!$D$8))</f>
        <v>148038.843168123</v>
      </c>
      <c r="J4304" s="0" t="n">
        <f aca="false">G4304+H4304+I4304-fixed</f>
        <v>18954.5118742788</v>
      </c>
      <c r="K4304" s="0" t="n">
        <f aca="false">12*Inputs!$B$6*(1-MIN(1,Inputs!$G$6*$D4304)*churn_nonbuyers)*(ic*Inputs!$C$6+fee_wd*Inputs!$E$6*(1-$B4304)+fee_fx*Inputs!$D$6-cost_acc-cost_wd*Inputs!$E$6*(1-$B4304)-cost_fx*Inputs!$D$6)</f>
        <v>147028.103447155</v>
      </c>
      <c r="L4304" s="0" t="n">
        <f aca="false">12*Inputs!$B$7*(1-MIN(1,Inputs!$G$7*$D4304)*churn_nonbuyers)*(ic*Inputs!$C$7+fee_wd*Inputs!$E$7*(1-$B4304)+fee_fx*Inputs!$D$7-cost_acc-cost_wd*Inputs!$E$7*(1-$B4304)-cost_fx*Inputs!$D$7)</f>
        <v>345462.426100293</v>
      </c>
      <c r="M4304" s="0" t="n">
        <f aca="false">12*Inputs!$B$8*(1-MIN(1,Inputs!$G$8*$D4304)*churn_nonbuyers)*(ic*Inputs!$C$8+fee_wd*Inputs!$E$8*(1-$B4304)+fee_fx*Inputs!$D$8-cost_acc-cost_wd*Inputs!$E$8*(1-$B4304)-cost_fx*Inputs!$D$8)</f>
        <v>76598.4223800576</v>
      </c>
      <c r="N4304" s="0" t="n">
        <f aca="false">K4304+L4304+I4304-fixed</f>
        <v>-59470.6272844283</v>
      </c>
      <c r="O4304" s="0" t="n">
        <f aca="false">K4304+L4304+M4304-fixed</f>
        <v>-130911.048072494</v>
      </c>
      <c r="P4304" s="0" t="n">
        <f aca="false">12*Inputs!$B$6*(1-MIN(1,Inputs!$F$6*$D4304))*(ic*Inputs!$C$6+flat_fee-cost_acc-cost_wd*Inputs!$E$6*$E4304-cost_fx*Inputs!$D$6)+12*Inputs!$B$7*(1-MIN(1,Inputs!$F$7*$D4304))*(ic*Inputs!$C$7+flat_fee-cost_acc-cost_wd*Inputs!$E$7*$E4304-cost_fx*Inputs!$D$7)+12*Inputs!$B$8*(1-MIN(1,Inputs!$F$8*$D4304))*(ic*Inputs!$C$8+flat_fee-cost_acc-cost_wd*Inputs!$E$8*$E4304-cost_fx*Inputs!$D$8)-fixed</f>
        <v>-74223.6238643201</v>
      </c>
    </row>
    <row r="4305" customFormat="false" ht="15" hidden="false" customHeight="false" outlineLevel="0" collapsed="false">
      <c r="A4305" s="0" t="n">
        <v>4240</v>
      </c>
      <c r="B4305" s="0" t="n">
        <v>0.234853</v>
      </c>
      <c r="C4305" s="0" t="n">
        <v>0.853024</v>
      </c>
      <c r="D4305" s="0" t="n">
        <v>1.285932</v>
      </c>
      <c r="E4305" s="0" t="n">
        <v>1.212992</v>
      </c>
      <c r="F4305" s="0" t="n">
        <v>0.14868</v>
      </c>
      <c r="G4305" s="0" t="n">
        <f aca="false">12*Inputs!$B$6*(MIN(1,$H$50*$C4305)*(ic*Inputs!$C$6+pS+fee_fx*Inputs!$D$6-cost_acc-cost_wd*Inputs!$E$6*$E4305-cost_fx*Inputs!$D$6-$F4305)+(1-MIN(1,$H$50*$C4305))*(1-MIN(1,Inputs!$G$6*$D4305)*churn_nonbuyers)*(ic*Inputs!$C$6+fee_wd*Inputs!$E$6*(1-$B4305)+fee_fx*Inputs!$D$6-cost_acc-cost_wd*Inputs!$E$6*(1-$B4305)-cost_fx*Inputs!$D$6))</f>
        <v>201866.911207548</v>
      </c>
      <c r="H4305" s="0" t="n">
        <f aca="false">12*Inputs!$B$7*(MIN(1,$H$51*$C4305)*(ic*Inputs!$C$7+pE+fee_fx*Inputs!$D$7-cost_acc-cost_wd*Inputs!$E$7*$E4305-cost_fx*Inputs!$D$7-$F4305)+(1-MIN(1,$H$51*$C4305))*(1-MIN(1,Inputs!$G$7*$D4305)*churn_nonbuyers)*(ic*Inputs!$C$7+fee_wd*Inputs!$E$7*(1-$B4305)+fee_fx*Inputs!$D$7-cost_acc-cost_wd*Inputs!$E$7*(1-$B4305)-cost_fx*Inputs!$D$7))</f>
        <v>391939.928216767</v>
      </c>
      <c r="I4305" s="0" t="n">
        <f aca="false">12*Inputs!$B$8*(MIN(1,$H$52*$C4305)*(ic*Inputs!$C$8+pT-cost_acc-cost_wd*Inputs!$E$8-cost_fx*Inputs!$D$8-cost_ins)+(1-MIN(1,$H$52*$C4305))*(1-MIN(1,Inputs!$G$8*$D4305)*churn_nonbuyers)*(ic*Inputs!$C$8+fee_wd*Inputs!$E$8*(1-$B4305)+fee_fx*Inputs!$D$8-cost_acc-cost_wd*Inputs!$E$8*(1-$B4305)-cost_fx*Inputs!$D$8))</f>
        <v>135634.882516725</v>
      </c>
      <c r="J4305" s="0" t="n">
        <f aca="false">G4305+H4305+I4305-fixed</f>
        <v>29441.72194104</v>
      </c>
      <c r="K4305" s="0" t="n">
        <f aca="false">12*Inputs!$B$6*(1-MIN(1,Inputs!$G$6*$D4305)*churn_nonbuyers)*(ic*Inputs!$C$6+fee_wd*Inputs!$E$6*(1-$B4305)+fee_fx*Inputs!$D$6-cost_acc-cost_wd*Inputs!$E$6*(1-$B4305)-cost_fx*Inputs!$D$6)</f>
        <v>156993.409353571</v>
      </c>
      <c r="L4305" s="0" t="n">
        <f aca="false">12*Inputs!$B$7*(1-MIN(1,Inputs!$G$7*$D4305)*churn_nonbuyers)*(ic*Inputs!$C$7+fee_wd*Inputs!$E$7*(1-$B4305)+fee_fx*Inputs!$D$7-cost_acc-cost_wd*Inputs!$E$7*(1-$B4305)-cost_fx*Inputs!$D$7)</f>
        <v>355131.196076143</v>
      </c>
      <c r="M4305" s="0" t="n">
        <f aca="false">12*Inputs!$B$8*(1-MIN(1,Inputs!$G$8*$D4305)*churn_nonbuyers)*(ic*Inputs!$C$8+fee_wd*Inputs!$E$8*(1-$B4305)+fee_fx*Inputs!$D$8-cost_acc-cost_wd*Inputs!$E$8*(1-$B4305)-cost_fx*Inputs!$D$8)</f>
        <v>31464.6802366656</v>
      </c>
      <c r="N4305" s="0" t="n">
        <f aca="false">K4305+L4305+I4305-fixed</f>
        <v>-52240.5120535613</v>
      </c>
      <c r="O4305" s="0" t="n">
        <f aca="false">K4305+L4305+M4305-fixed</f>
        <v>-156410.71433362</v>
      </c>
      <c r="P4305" s="0" t="n">
        <f aca="false">12*Inputs!$B$6*(1-MIN(1,Inputs!$F$6*$D4305))*(ic*Inputs!$C$6+flat_fee-cost_acc-cost_wd*Inputs!$E$6*$E4305-cost_fx*Inputs!$D$6)+12*Inputs!$B$7*(1-MIN(1,Inputs!$F$7*$D4305))*(ic*Inputs!$C$7+flat_fee-cost_acc-cost_wd*Inputs!$E$7*$E4305-cost_fx*Inputs!$D$7)+12*Inputs!$B$8*(1-MIN(1,Inputs!$F$8*$D4305))*(ic*Inputs!$C$8+flat_fee-cost_acc-cost_wd*Inputs!$E$8*$E4305-cost_fx*Inputs!$D$8)-fixed</f>
        <v>-168169.31004544</v>
      </c>
    </row>
    <row r="4306" customFormat="false" ht="15" hidden="false" customHeight="false" outlineLevel="0" collapsed="false">
      <c r="A4306" s="0" t="n">
        <v>4241</v>
      </c>
      <c r="B4306" s="0" t="n">
        <v>0.255317</v>
      </c>
      <c r="C4306" s="0" t="n">
        <v>0.705386</v>
      </c>
      <c r="D4306" s="0" t="n">
        <v>1.576471</v>
      </c>
      <c r="E4306" s="0" t="n">
        <v>1.186983</v>
      </c>
      <c r="F4306" s="0" t="n">
        <v>0.23145</v>
      </c>
      <c r="G4306" s="0" t="n">
        <f aca="false">12*Inputs!$B$6*(MIN(1,$H$50*$C4306)*(ic*Inputs!$C$6+pS+fee_fx*Inputs!$D$6-cost_acc-cost_wd*Inputs!$E$6*$E4306-cost_fx*Inputs!$D$6-$F4306)+(1-MIN(1,$H$50*$C4306))*(1-MIN(1,Inputs!$G$6*$D4306)*churn_nonbuyers)*(ic*Inputs!$C$6+fee_wd*Inputs!$E$6*(1-$B4306)+fee_fx*Inputs!$D$6-cost_acc-cost_wd*Inputs!$E$6*(1-$B4306)-cost_fx*Inputs!$D$6))</f>
        <v>188316.738297158</v>
      </c>
      <c r="H4306" s="0" t="n">
        <f aca="false">12*Inputs!$B$7*(MIN(1,$H$51*$C4306)*(ic*Inputs!$C$7+pE+fee_fx*Inputs!$D$7-cost_acc-cost_wd*Inputs!$E$7*$E4306-cost_fx*Inputs!$D$7-$F4306)+(1-MIN(1,$H$51*$C4306))*(1-MIN(1,Inputs!$G$7*$D4306)*churn_nonbuyers)*(ic*Inputs!$C$7+fee_wd*Inputs!$E$7*(1-$B4306)+fee_fx*Inputs!$D$7-cost_acc-cost_wd*Inputs!$E$7*(1-$B4306)-cost_fx*Inputs!$D$7))</f>
        <v>379993.275687002</v>
      </c>
      <c r="I4306" s="0" t="n">
        <f aca="false">12*Inputs!$B$8*(MIN(1,$H$52*$C4306)*(ic*Inputs!$C$8+pT-cost_acc-cost_wd*Inputs!$E$8-cost_fx*Inputs!$D$8-cost_ins)+(1-MIN(1,$H$52*$C4306))*(1-MIN(1,Inputs!$G$8*$D4306)*churn_nonbuyers)*(ic*Inputs!$C$8+fee_wd*Inputs!$E$8*(1-$B4306)+fee_fx*Inputs!$D$8-cost_acc-cost_wd*Inputs!$E$8*(1-$B4306)-cost_fx*Inputs!$D$8))</f>
        <v>101677.159584</v>
      </c>
      <c r="J4306" s="0" t="n">
        <f aca="false">G4306+H4306+I4306-fixed</f>
        <v>-30012.8264318404</v>
      </c>
      <c r="K4306" s="0" t="n">
        <f aca="false">12*Inputs!$B$6*(1-MIN(1,Inputs!$G$6*$D4306)*churn_nonbuyers)*(ic*Inputs!$C$6+fee_wd*Inputs!$E$6*(1-$B4306)+fee_fx*Inputs!$D$6-cost_acc-cost_wd*Inputs!$E$6*(1-$B4306)-cost_fx*Inputs!$D$6)</f>
        <v>151841.52321341</v>
      </c>
      <c r="L4306" s="0" t="n">
        <f aca="false">12*Inputs!$B$7*(1-MIN(1,Inputs!$G$7*$D4306)*churn_nonbuyers)*(ic*Inputs!$C$7+fee_wd*Inputs!$E$7*(1-$B4306)+fee_fx*Inputs!$D$7-cost_acc-cost_wd*Inputs!$E$7*(1-$B4306)-cost_fx*Inputs!$D$7)</f>
        <v>349104.158120046</v>
      </c>
      <c r="M4306" s="0" t="n">
        <f aca="false">12*Inputs!$B$8*(1-MIN(1,Inputs!$G$8*$D4306)*churn_nonbuyers)*(ic*Inputs!$C$8+fee_wd*Inputs!$E$8*(1-$B4306)+fee_fx*Inputs!$D$8-cost_acc-cost_wd*Inputs!$E$8*(1-$B4306)-cost_fx*Inputs!$D$8)</f>
        <v>0</v>
      </c>
      <c r="N4306" s="0" t="n">
        <f aca="false">K4306+L4306+I4306-fixed</f>
        <v>-97377.1590825433</v>
      </c>
      <c r="O4306" s="0" t="n">
        <f aca="false">K4306+L4306+M4306-fixed</f>
        <v>-199054.318666543</v>
      </c>
      <c r="P4306" s="0" t="n">
        <f aca="false">12*Inputs!$B$6*(1-MIN(1,Inputs!$F$6*$D4306))*(ic*Inputs!$C$6+flat_fee-cost_acc-cost_wd*Inputs!$E$6*$E4306-cost_fx*Inputs!$D$6)+12*Inputs!$B$7*(1-MIN(1,Inputs!$F$7*$D4306))*(ic*Inputs!$C$7+flat_fee-cost_acc-cost_wd*Inputs!$E$7*$E4306-cost_fx*Inputs!$D$7)+12*Inputs!$B$8*(1-MIN(1,Inputs!$F$8*$D4306))*(ic*Inputs!$C$8+flat_fee-cost_acc-cost_wd*Inputs!$E$8*$E4306-cost_fx*Inputs!$D$8)-fixed</f>
        <v>-309523.12760968</v>
      </c>
    </row>
    <row r="4307" customFormat="false" ht="15" hidden="false" customHeight="false" outlineLevel="0" collapsed="false">
      <c r="A4307" s="0" t="n">
        <v>4242</v>
      </c>
      <c r="B4307" s="0" t="n">
        <v>0.325718</v>
      </c>
      <c r="C4307" s="0" t="n">
        <v>0.935572</v>
      </c>
      <c r="D4307" s="0" t="n">
        <v>1.023369</v>
      </c>
      <c r="E4307" s="0" t="n">
        <v>1.181542</v>
      </c>
      <c r="F4307" s="0" t="n">
        <v>0.371504</v>
      </c>
      <c r="G4307" s="0" t="n">
        <f aca="false">12*Inputs!$B$6*(MIN(1,$H$50*$C4307)*(ic*Inputs!$C$6+pS+fee_fx*Inputs!$D$6-cost_acc-cost_wd*Inputs!$E$6*$E4307-cost_fx*Inputs!$D$6-$F4307)+(1-MIN(1,$H$50*$C4307))*(1-MIN(1,Inputs!$G$6*$D4307)*churn_nonbuyers)*(ic*Inputs!$C$6+fee_wd*Inputs!$E$6*(1-$B4307)+fee_fx*Inputs!$D$6-cost_acc-cost_wd*Inputs!$E$6*(1-$B4307)-cost_fx*Inputs!$D$6))</f>
        <v>192636.155127072</v>
      </c>
      <c r="H4307" s="0" t="n">
        <f aca="false">12*Inputs!$B$7*(MIN(1,$H$51*$C4307)*(ic*Inputs!$C$7+pE+fee_fx*Inputs!$D$7-cost_acc-cost_wd*Inputs!$E$7*$E4307-cost_fx*Inputs!$D$7-$F4307)+(1-MIN(1,$H$51*$C4307))*(1-MIN(1,Inputs!$G$7*$D4307)*churn_nonbuyers)*(ic*Inputs!$C$7+fee_wd*Inputs!$E$7*(1-$B4307)+fee_fx*Inputs!$D$7-cost_acc-cost_wd*Inputs!$E$7*(1-$B4307)-cost_fx*Inputs!$D$7))</f>
        <v>380767.976531486</v>
      </c>
      <c r="I4307" s="0" t="n">
        <f aca="false">12*Inputs!$B$8*(MIN(1,$H$52*$C4307)*(ic*Inputs!$C$8+pT-cost_acc-cost_wd*Inputs!$E$8-cost_fx*Inputs!$D$8-cost_ins)+(1-MIN(1,$H$52*$C4307))*(1-MIN(1,Inputs!$G$8*$D4307)*churn_nonbuyers)*(ic*Inputs!$C$8+fee_wd*Inputs!$E$8*(1-$B4307)+fee_fx*Inputs!$D$8-cost_acc-cost_wd*Inputs!$E$8*(1-$B4307)-cost_fx*Inputs!$D$8))</f>
        <v>165276.262117763</v>
      </c>
      <c r="J4307" s="0" t="n">
        <f aca="false">G4307+H4307+I4307-fixed</f>
        <v>38680.3937763209</v>
      </c>
      <c r="K4307" s="0" t="n">
        <f aca="false">12*Inputs!$B$6*(1-MIN(1,Inputs!$G$6*$D4307)*churn_nonbuyers)*(ic*Inputs!$C$6+fee_wd*Inputs!$E$6*(1-$B4307)+fee_fx*Inputs!$D$6-cost_acc-cost_wd*Inputs!$E$6*(1-$B4307)-cost_fx*Inputs!$D$6)</f>
        <v>146781.022348382</v>
      </c>
      <c r="L4307" s="0" t="n">
        <f aca="false">12*Inputs!$B$7*(1-MIN(1,Inputs!$G$7*$D4307)*churn_nonbuyers)*(ic*Inputs!$C$7+fee_wd*Inputs!$E$7*(1-$B4307)+fee_fx*Inputs!$D$7-cost_acc-cost_wd*Inputs!$E$7*(1-$B4307)-cost_fx*Inputs!$D$7)</f>
        <v>345357.920897029</v>
      </c>
      <c r="M4307" s="0" t="n">
        <f aca="false">12*Inputs!$B$8*(1-MIN(1,Inputs!$G$8*$D4307)*churn_nonbuyers)*(ic*Inputs!$C$8+fee_wd*Inputs!$E$8*(1-$B4307)+fee_fx*Inputs!$D$8-cost_acc-cost_wd*Inputs!$E$8*(1-$B4307)-cost_fx*Inputs!$D$8)</f>
        <v>88146.0649324513</v>
      </c>
      <c r="N4307" s="0" t="n">
        <f aca="false">K4307+L4307+I4307-fixed</f>
        <v>-42584.7946368252</v>
      </c>
      <c r="O4307" s="0" t="n">
        <f aca="false">K4307+L4307+M4307-fixed</f>
        <v>-119714.991822137</v>
      </c>
      <c r="P4307" s="0" t="n">
        <f aca="false">12*Inputs!$B$6*(1-MIN(1,Inputs!$F$6*$D4307))*(ic*Inputs!$C$6+flat_fee-cost_acc-cost_wd*Inputs!$E$6*$E4307-cost_fx*Inputs!$D$6)+12*Inputs!$B$7*(1-MIN(1,Inputs!$F$7*$D4307))*(ic*Inputs!$C$7+flat_fee-cost_acc-cost_wd*Inputs!$E$7*$E4307-cost_fx*Inputs!$D$7)+12*Inputs!$B$8*(1-MIN(1,Inputs!$F$8*$D4307))*(ic*Inputs!$C$8+flat_fee-cost_acc-cost_wd*Inputs!$E$8*$E4307-cost_fx*Inputs!$D$8)-fixed</f>
        <v>-20114.3882324799</v>
      </c>
    </row>
    <row r="4308" customFormat="false" ht="15" hidden="false" customHeight="false" outlineLevel="0" collapsed="false">
      <c r="A4308" s="0" t="n">
        <v>4243</v>
      </c>
      <c r="B4308" s="0" t="n">
        <v>0.199193</v>
      </c>
      <c r="C4308" s="0" t="n">
        <v>0.899667</v>
      </c>
      <c r="D4308" s="0" t="n">
        <v>1.17076</v>
      </c>
      <c r="E4308" s="0" t="n">
        <v>1.137651</v>
      </c>
      <c r="F4308" s="0" t="n">
        <v>0.225244</v>
      </c>
      <c r="G4308" s="0" t="n">
        <f aca="false">12*Inputs!$B$6*(MIN(1,$H$50*$C4308)*(ic*Inputs!$C$6+pS+fee_fx*Inputs!$D$6-cost_acc-cost_wd*Inputs!$E$6*$E4308-cost_fx*Inputs!$D$6-$F4308)+(1-MIN(1,$H$50*$C4308))*(1-MIN(1,Inputs!$G$6*$D4308)*churn_nonbuyers)*(ic*Inputs!$C$6+fee_wd*Inputs!$E$6*(1-$B4308)+fee_fx*Inputs!$D$6-cost_acc-cost_wd*Inputs!$E$6*(1-$B4308)-cost_fx*Inputs!$D$6))</f>
        <v>209678.363865903</v>
      </c>
      <c r="H4308" s="0" t="n">
        <f aca="false">12*Inputs!$B$7*(MIN(1,$H$51*$C4308)*(ic*Inputs!$C$7+pE+fee_fx*Inputs!$D$7-cost_acc-cost_wd*Inputs!$E$7*$E4308-cost_fx*Inputs!$D$7-$F4308)+(1-MIN(1,$H$51*$C4308))*(1-MIN(1,Inputs!$G$7*$D4308)*churn_nonbuyers)*(ic*Inputs!$C$7+fee_wd*Inputs!$E$7*(1-$B4308)+fee_fx*Inputs!$D$7-cost_acc-cost_wd*Inputs!$E$7*(1-$B4308)-cost_fx*Inputs!$D$7))</f>
        <v>401782.110522095</v>
      </c>
      <c r="I4308" s="0" t="n">
        <f aca="false">12*Inputs!$B$8*(MIN(1,$H$52*$C4308)*(ic*Inputs!$C$8+pT-cost_acc-cost_wd*Inputs!$E$8-cost_fx*Inputs!$D$8-cost_ins)+(1-MIN(1,$H$52*$C4308))*(1-MIN(1,Inputs!$G$8*$D4308)*churn_nonbuyers)*(ic*Inputs!$C$8+fee_wd*Inputs!$E$8*(1-$B4308)+fee_fx*Inputs!$D$8-cost_acc-cost_wd*Inputs!$E$8*(1-$B4308)-cost_fx*Inputs!$D$8))</f>
        <v>150851.252145002</v>
      </c>
      <c r="J4308" s="0" t="n">
        <f aca="false">G4308+H4308+I4308-fixed</f>
        <v>62311.726533</v>
      </c>
      <c r="K4308" s="0" t="n">
        <f aca="false">12*Inputs!$B$6*(1-MIN(1,Inputs!$G$6*$D4308)*churn_nonbuyers)*(ic*Inputs!$C$6+fee_wd*Inputs!$E$6*(1-$B4308)+fee_fx*Inputs!$D$6-cost_acc-cost_wd*Inputs!$E$6*(1-$B4308)-cost_fx*Inputs!$D$6)</f>
        <v>162794.039016096</v>
      </c>
      <c r="L4308" s="0" t="n">
        <f aca="false">12*Inputs!$B$7*(1-MIN(1,Inputs!$G$7*$D4308)*churn_nonbuyers)*(ic*Inputs!$C$7+fee_wd*Inputs!$E$7*(1-$B4308)+fee_fx*Inputs!$D$7-cost_acc-cost_wd*Inputs!$E$7*(1-$B4308)-cost_fx*Inputs!$D$7)</f>
        <v>361362.150129658</v>
      </c>
      <c r="M4308" s="0" t="n">
        <f aca="false">12*Inputs!$B$8*(1-MIN(1,Inputs!$G$8*$D4308)*churn_nonbuyers)*(ic*Inputs!$C$8+fee_wd*Inputs!$E$8*(1-$B4308)+fee_fx*Inputs!$D$8-cost_acc-cost_wd*Inputs!$E$8*(1-$B4308)-cost_fx*Inputs!$D$8)</f>
        <v>57179.253008448</v>
      </c>
      <c r="N4308" s="0" t="n">
        <f aca="false">K4308+L4308+I4308-fixed</f>
        <v>-24992.5587092442</v>
      </c>
      <c r="O4308" s="0" t="n">
        <f aca="false">K4308+L4308+M4308-fixed</f>
        <v>-118664.557845798</v>
      </c>
      <c r="P4308" s="0" t="n">
        <f aca="false">12*Inputs!$B$6*(1-MIN(1,Inputs!$F$6*$D4308))*(ic*Inputs!$C$6+flat_fee-cost_acc-cost_wd*Inputs!$E$6*$E4308-cost_fx*Inputs!$D$6)+12*Inputs!$B$7*(1-MIN(1,Inputs!$F$7*$D4308))*(ic*Inputs!$C$7+flat_fee-cost_acc-cost_wd*Inputs!$E$7*$E4308-cost_fx*Inputs!$D$7)+12*Inputs!$B$8*(1-MIN(1,Inputs!$F$8*$D4308))*(ic*Inputs!$C$8+flat_fee-cost_acc-cost_wd*Inputs!$E$8*$E4308-cost_fx*Inputs!$D$8)-fixed</f>
        <v>-79648.3089376</v>
      </c>
    </row>
    <row r="4309" customFormat="false" ht="15" hidden="false" customHeight="false" outlineLevel="0" collapsed="false">
      <c r="A4309" s="0" t="n">
        <v>4244</v>
      </c>
      <c r="B4309" s="0" t="n">
        <v>0.324178</v>
      </c>
      <c r="C4309" s="0" t="n">
        <v>0.846726</v>
      </c>
      <c r="D4309" s="0" t="n">
        <v>1.046778</v>
      </c>
      <c r="E4309" s="0" t="n">
        <v>1.285375</v>
      </c>
      <c r="F4309" s="0" t="n">
        <v>0.032707</v>
      </c>
      <c r="G4309" s="0" t="n">
        <f aca="false">12*Inputs!$B$6*(MIN(1,$H$50*$C4309)*(ic*Inputs!$C$6+pS+fee_fx*Inputs!$D$6-cost_acc-cost_wd*Inputs!$E$6*$E4309-cost_fx*Inputs!$D$6-$F4309)+(1-MIN(1,$H$50*$C4309))*(1-MIN(1,Inputs!$G$6*$D4309)*churn_nonbuyers)*(ic*Inputs!$C$6+fee_wd*Inputs!$E$6*(1-$B4309)+fee_fx*Inputs!$D$6-cost_acc-cost_wd*Inputs!$E$6*(1-$B4309)-cost_fx*Inputs!$D$6))</f>
        <v>192892.48081977</v>
      </c>
      <c r="H4309" s="0" t="n">
        <f aca="false">12*Inputs!$B$7*(MIN(1,$H$51*$C4309)*(ic*Inputs!$C$7+pE+fee_fx*Inputs!$D$7-cost_acc-cost_wd*Inputs!$E$7*$E4309-cost_fx*Inputs!$D$7-$F4309)+(1-MIN(1,$H$51*$C4309))*(1-MIN(1,Inputs!$G$7*$D4309)*churn_nonbuyers)*(ic*Inputs!$C$7+fee_wd*Inputs!$E$7*(1-$B4309)+fee_fx*Inputs!$D$7-cost_acc-cost_wd*Inputs!$E$7*(1-$B4309)-cost_fx*Inputs!$D$7))</f>
        <v>383777.304012454</v>
      </c>
      <c r="I4309" s="0" t="n">
        <f aca="false">12*Inputs!$B$8*(MIN(1,$H$52*$C4309)*(ic*Inputs!$C$8+pT-cost_acc-cost_wd*Inputs!$E$8-cost_fx*Inputs!$D$8-cost_ins)+(1-MIN(1,$H$52*$C4309))*(1-MIN(1,Inputs!$G$8*$D4309)*churn_nonbuyers)*(ic*Inputs!$C$8+fee_wd*Inputs!$E$8*(1-$B4309)+fee_fx*Inputs!$D$8-cost_acc-cost_wd*Inputs!$E$8*(1-$B4309)-cost_fx*Inputs!$D$8))</f>
        <v>155885.637319723</v>
      </c>
      <c r="J4309" s="0" t="n">
        <f aca="false">G4309+H4309+I4309-fixed</f>
        <v>32555.4221519481</v>
      </c>
      <c r="K4309" s="0" t="n">
        <f aca="false">12*Inputs!$B$6*(1-MIN(1,Inputs!$G$6*$D4309)*churn_nonbuyers)*(ic*Inputs!$C$6+fee_wd*Inputs!$E$6*(1-$B4309)+fee_fx*Inputs!$D$6-cost_acc-cost_wd*Inputs!$E$6*(1-$B4309)-cost_fx*Inputs!$D$6)</f>
        <v>146810.111029085</v>
      </c>
      <c r="L4309" s="0" t="n">
        <f aca="false">12*Inputs!$B$7*(1-MIN(1,Inputs!$G$7*$D4309)*churn_nonbuyers)*(ic*Inputs!$C$7+fee_wd*Inputs!$E$7*(1-$B4309)+fee_fx*Inputs!$D$7-cost_acc-cost_wd*Inputs!$E$7*(1-$B4309)-cost_fx*Inputs!$D$7)</f>
        <v>345322.500473451</v>
      </c>
      <c r="M4309" s="0" t="n">
        <f aca="false">12*Inputs!$B$8*(1-MIN(1,Inputs!$G$8*$D4309)*churn_nonbuyers)*(ic*Inputs!$C$8+fee_wd*Inputs!$E$8*(1-$B4309)+fee_fx*Inputs!$D$8-cost_acc-cost_wd*Inputs!$E$8*(1-$B4309)-cost_fx*Inputs!$D$8)</f>
        <v>83073.5231490624</v>
      </c>
      <c r="N4309" s="0" t="n">
        <f aca="false">K4309+L4309+I4309-fixed</f>
        <v>-51981.7511777412</v>
      </c>
      <c r="O4309" s="0" t="n">
        <f aca="false">K4309+L4309+M4309-fixed</f>
        <v>-124793.865348402</v>
      </c>
      <c r="P4309" s="0" t="n">
        <f aca="false">12*Inputs!$B$6*(1-MIN(1,Inputs!$F$6*$D4309))*(ic*Inputs!$C$6+flat_fee-cost_acc-cost_wd*Inputs!$E$6*$E4309-cost_fx*Inputs!$D$6)+12*Inputs!$B$7*(1-MIN(1,Inputs!$F$7*$D4309))*(ic*Inputs!$C$7+flat_fee-cost_acc-cost_wd*Inputs!$E$7*$E4309-cost_fx*Inputs!$D$7)+12*Inputs!$B$8*(1-MIN(1,Inputs!$F$8*$D4309))*(ic*Inputs!$C$8+flat_fee-cost_acc-cost_wd*Inputs!$E$8*$E4309-cost_fx*Inputs!$D$8)-fixed</f>
        <v>-75985.5987639999</v>
      </c>
    </row>
    <row r="4310" customFormat="false" ht="15" hidden="false" customHeight="false" outlineLevel="0" collapsed="false">
      <c r="A4310" s="0" t="n">
        <v>4245</v>
      </c>
      <c r="B4310" s="0" t="n">
        <v>0.276687</v>
      </c>
      <c r="C4310" s="0" t="n">
        <v>1.044397</v>
      </c>
      <c r="D4310" s="0" t="n">
        <v>0.97696</v>
      </c>
      <c r="E4310" s="0" t="n">
        <v>1.178288</v>
      </c>
      <c r="F4310" s="0" t="n">
        <v>0.06979</v>
      </c>
      <c r="G4310" s="0" t="n">
        <f aca="false">12*Inputs!$B$6*(MIN(1,$H$50*$C4310)*(ic*Inputs!$C$6+pS+fee_fx*Inputs!$D$6-cost_acc-cost_wd*Inputs!$E$6*$E4310-cost_fx*Inputs!$D$6-$F4310)+(1-MIN(1,$H$50*$C4310))*(1-MIN(1,Inputs!$G$6*$D4310)*churn_nonbuyers)*(ic*Inputs!$C$6+fee_wd*Inputs!$E$6*(1-$B4310)+fee_fx*Inputs!$D$6-cost_acc-cost_wd*Inputs!$E$6*(1-$B4310)-cost_fx*Inputs!$D$6))</f>
        <v>211791.85464458</v>
      </c>
      <c r="H4310" s="0" t="n">
        <f aca="false">12*Inputs!$B$7*(MIN(1,$H$51*$C4310)*(ic*Inputs!$C$7+pE+fee_fx*Inputs!$D$7-cost_acc-cost_wd*Inputs!$E$7*$E4310-cost_fx*Inputs!$D$7-$F4310)+(1-MIN(1,$H$51*$C4310))*(1-MIN(1,Inputs!$G$7*$D4310)*churn_nonbuyers)*(ic*Inputs!$C$7+fee_wd*Inputs!$E$7*(1-$B4310)+fee_fx*Inputs!$D$7-cost_acc-cost_wd*Inputs!$E$7*(1-$B4310)-cost_fx*Inputs!$D$7))</f>
        <v>407707.874481392</v>
      </c>
      <c r="I4310" s="0" t="n">
        <f aca="false">12*Inputs!$B$8*(MIN(1,$H$52*$C4310)*(ic*Inputs!$C$8+pT-cost_acc-cost_wd*Inputs!$E$8-cost_fx*Inputs!$D$8-cost_ins)+(1-MIN(1,$H$52*$C4310))*(1-MIN(1,Inputs!$G$8*$D4310)*churn_nonbuyers)*(ic*Inputs!$C$8+fee_wd*Inputs!$E$8*(1-$B4310)+fee_fx*Inputs!$D$8-cost_acc-cost_wd*Inputs!$E$8*(1-$B4310)-cost_fx*Inputs!$D$8))</f>
        <v>177163.001013016</v>
      </c>
      <c r="J4310" s="0" t="n">
        <f aca="false">G4310+H4310+I4310-fixed</f>
        <v>96662.7301389878</v>
      </c>
      <c r="K4310" s="0" t="n">
        <f aca="false">12*Inputs!$B$6*(1-MIN(1,Inputs!$G$6*$D4310)*churn_nonbuyers)*(ic*Inputs!$C$6+fee_wd*Inputs!$E$6*(1-$B4310)+fee_fx*Inputs!$D$6-cost_acc-cost_wd*Inputs!$E$6*(1-$B4310)-cost_fx*Inputs!$D$6)</f>
        <v>153855.562546944</v>
      </c>
      <c r="L4310" s="0" t="n">
        <f aca="false">12*Inputs!$B$7*(1-MIN(1,Inputs!$G$7*$D4310)*churn_nonbuyers)*(ic*Inputs!$C$7+fee_wd*Inputs!$E$7*(1-$B4310)+fee_fx*Inputs!$D$7-cost_acc-cost_wd*Inputs!$E$7*(1-$B4310)-cost_fx*Inputs!$D$7)</f>
        <v>352707.512248166</v>
      </c>
      <c r="M4310" s="0" t="n">
        <f aca="false">12*Inputs!$B$8*(1-MIN(1,Inputs!$G$8*$D4310)*churn_nonbuyers)*(ic*Inputs!$C$8+fee_wd*Inputs!$E$8*(1-$B4310)+fee_fx*Inputs!$D$8-cost_acc-cost_wd*Inputs!$E$8*(1-$B4310)-cost_fx*Inputs!$D$8)</f>
        <v>98985.690819072</v>
      </c>
      <c r="N4310" s="0" t="n">
        <f aca="false">K4310+L4310+I4310-fixed</f>
        <v>-16273.924191874</v>
      </c>
      <c r="O4310" s="0" t="n">
        <f aca="false">K4310+L4310+M4310-fixed</f>
        <v>-94451.2343858175</v>
      </c>
      <c r="P4310" s="0" t="n">
        <f aca="false">12*Inputs!$B$6*(1-MIN(1,Inputs!$F$6*$D4310))*(ic*Inputs!$C$6+flat_fee-cost_acc-cost_wd*Inputs!$E$6*$E4310-cost_fx*Inputs!$D$6)+12*Inputs!$B$7*(1-MIN(1,Inputs!$F$7*$D4310))*(ic*Inputs!$C$7+flat_fee-cost_acc-cost_wd*Inputs!$E$7*$E4310-cost_fx*Inputs!$D$7)+12*Inputs!$B$8*(1-MIN(1,Inputs!$F$8*$D4310))*(ic*Inputs!$C$8+flat_fee-cost_acc-cost_wd*Inputs!$E$8*$E4310-cost_fx*Inputs!$D$8)-fixed</f>
        <v>5458.62379520002</v>
      </c>
    </row>
    <row r="4311" customFormat="false" ht="15" hidden="false" customHeight="false" outlineLevel="0" collapsed="false">
      <c r="A4311" s="0" t="n">
        <v>4246</v>
      </c>
      <c r="B4311" s="0" t="n">
        <v>0.193956</v>
      </c>
      <c r="C4311" s="0" t="n">
        <v>1.039519</v>
      </c>
      <c r="D4311" s="0" t="n">
        <v>1.408935</v>
      </c>
      <c r="E4311" s="0" t="n">
        <v>1.119301</v>
      </c>
      <c r="F4311" s="0" t="n">
        <v>0.412317</v>
      </c>
      <c r="G4311" s="0" t="n">
        <f aca="false">12*Inputs!$B$6*(MIN(1,$H$50*$C4311)*(ic*Inputs!$C$6+pS+fee_fx*Inputs!$D$6-cost_acc-cost_wd*Inputs!$E$6*$E4311-cost_fx*Inputs!$D$6-$F4311)+(1-MIN(1,$H$50*$C4311))*(1-MIN(1,Inputs!$G$6*$D4311)*churn_nonbuyers)*(ic*Inputs!$C$6+fee_wd*Inputs!$E$6*(1-$B4311)+fee_fx*Inputs!$D$6-cost_acc-cost_wd*Inputs!$E$6*(1-$B4311)-cost_fx*Inputs!$D$6))</f>
        <v>211680.201950397</v>
      </c>
      <c r="H4311" s="0" t="n">
        <f aca="false">12*Inputs!$B$7*(MIN(1,$H$51*$C4311)*(ic*Inputs!$C$7+pE+fee_fx*Inputs!$D$7-cost_acc-cost_wd*Inputs!$E$7*$E4311-cost_fx*Inputs!$D$7-$F4311)+(1-MIN(1,$H$51*$C4311))*(1-MIN(1,Inputs!$G$7*$D4311)*churn_nonbuyers)*(ic*Inputs!$C$7+fee_wd*Inputs!$E$7*(1-$B4311)+fee_fx*Inputs!$D$7-cost_acc-cost_wd*Inputs!$E$7*(1-$B4311)-cost_fx*Inputs!$D$7))</f>
        <v>397920.188429682</v>
      </c>
      <c r="I4311" s="0" t="n">
        <f aca="false">12*Inputs!$B$8*(MIN(1,$H$52*$C4311)*(ic*Inputs!$C$8+pT-cost_acc-cost_wd*Inputs!$E$8-cost_fx*Inputs!$D$8-cost_ins)+(1-MIN(1,$H$52*$C4311))*(1-MIN(1,Inputs!$G$8*$D4311)*churn_nonbuyers)*(ic*Inputs!$C$8+fee_wd*Inputs!$E$8*(1-$B4311)+fee_fx*Inputs!$D$8-cost_acc-cost_wd*Inputs!$E$8*(1-$B4311)-cost_fx*Inputs!$D$8))</f>
        <v>151027.423164454</v>
      </c>
      <c r="J4311" s="0" t="n">
        <f aca="false">G4311+H4311+I4311-fixed</f>
        <v>60627.8135445332</v>
      </c>
      <c r="K4311" s="0" t="n">
        <f aca="false">12*Inputs!$B$6*(1-MIN(1,Inputs!$G$6*$D4311)*churn_nonbuyers)*(ic*Inputs!$C$6+fee_wd*Inputs!$E$6*(1-$B4311)+fee_fx*Inputs!$D$6-cost_acc-cost_wd*Inputs!$E$6*(1-$B4311)-cost_fx*Inputs!$D$6)</f>
        <v>161435.825257392</v>
      </c>
      <c r="L4311" s="0" t="n">
        <f aca="false">12*Inputs!$B$7*(1-MIN(1,Inputs!$G$7*$D4311)*churn_nonbuyers)*(ic*Inputs!$C$7+fee_wd*Inputs!$E$7*(1-$B4311)+fee_fx*Inputs!$D$7-cost_acc-cost_wd*Inputs!$E$7*(1-$B4311)-cost_fx*Inputs!$D$7)</f>
        <v>359408.390674435</v>
      </c>
      <c r="M4311" s="0" t="n">
        <f aca="false">12*Inputs!$B$8*(1-MIN(1,Inputs!$G$8*$D4311)*churn_nonbuyers)*(ic*Inputs!$C$8+fee_wd*Inputs!$E$8*(1-$B4311)+fee_fx*Inputs!$D$8-cost_acc-cost_wd*Inputs!$E$8*(1-$B4311)-cost_fx*Inputs!$D$8)</f>
        <v>4358.56213449603</v>
      </c>
      <c r="N4311" s="0" t="n">
        <f aca="false">K4311+L4311+I4311-fixed</f>
        <v>-28128.3609037192</v>
      </c>
      <c r="O4311" s="0" t="n">
        <f aca="false">K4311+L4311+M4311-fixed</f>
        <v>-174797.221933677</v>
      </c>
      <c r="P4311" s="0" t="n">
        <f aca="false">12*Inputs!$B$6*(1-MIN(1,Inputs!$F$6*$D4311))*(ic*Inputs!$C$6+flat_fee-cost_acc-cost_wd*Inputs!$E$6*$E4311-cost_fx*Inputs!$D$6)+12*Inputs!$B$7*(1-MIN(1,Inputs!$F$7*$D4311))*(ic*Inputs!$C$7+flat_fee-cost_acc-cost_wd*Inputs!$E$7*$E4311-cost_fx*Inputs!$D$7)+12*Inputs!$B$8*(1-MIN(1,Inputs!$F$8*$D4311))*(ic*Inputs!$C$8+flat_fee-cost_acc-cost_wd*Inputs!$E$8*$E4311-cost_fx*Inputs!$D$8)-fixed</f>
        <v>-199967.2036156</v>
      </c>
    </row>
    <row r="4312" customFormat="false" ht="15" hidden="false" customHeight="false" outlineLevel="0" collapsed="false">
      <c r="A4312" s="0" t="n">
        <v>4247</v>
      </c>
      <c r="B4312" s="0" t="n">
        <v>0.290453</v>
      </c>
      <c r="C4312" s="0" t="n">
        <v>0.696126</v>
      </c>
      <c r="D4312" s="0" t="n">
        <v>0.60246</v>
      </c>
      <c r="E4312" s="0" t="n">
        <v>1.070401</v>
      </c>
      <c r="F4312" s="0" t="n">
        <v>0.474372</v>
      </c>
      <c r="G4312" s="0" t="n">
        <f aca="false">12*Inputs!$B$6*(MIN(1,$H$50*$C4312)*(ic*Inputs!$C$6+pS+fee_fx*Inputs!$D$6-cost_acc-cost_wd*Inputs!$E$6*$E4312-cost_fx*Inputs!$D$6-$F4312)+(1-MIN(1,$H$50*$C4312))*(1-MIN(1,Inputs!$G$6*$D4312)*churn_nonbuyers)*(ic*Inputs!$C$6+fee_wd*Inputs!$E$6*(1-$B4312)+fee_fx*Inputs!$D$6-cost_acc-cost_wd*Inputs!$E$6*(1-$B4312)-cost_fx*Inputs!$D$6))</f>
        <v>188758.149713424</v>
      </c>
      <c r="H4312" s="0" t="n">
        <f aca="false">12*Inputs!$B$7*(MIN(1,$H$51*$C4312)*(ic*Inputs!$C$7+pE+fee_fx*Inputs!$D$7-cost_acc-cost_wd*Inputs!$E$7*$E4312-cost_fx*Inputs!$D$7-$F4312)+(1-MIN(1,$H$51*$C4312))*(1-MIN(1,Inputs!$G$7*$D4312)*churn_nonbuyers)*(ic*Inputs!$C$7+fee_wd*Inputs!$E$7*(1-$B4312)+fee_fx*Inputs!$D$7-cost_acc-cost_wd*Inputs!$E$7*(1-$B4312)-cost_fx*Inputs!$D$7))</f>
        <v>383337.625243197</v>
      </c>
      <c r="I4312" s="0" t="n">
        <f aca="false">12*Inputs!$B$8*(MIN(1,$H$52*$C4312)*(ic*Inputs!$C$8+pT-cost_acc-cost_wd*Inputs!$E$8-cost_fx*Inputs!$D$8-cost_ins)+(1-MIN(1,$H$52*$C4312))*(1-MIN(1,Inputs!$G$8*$D4312)*churn_nonbuyers)*(ic*Inputs!$C$8+fee_wd*Inputs!$E$8*(1-$B4312)+fee_fx*Inputs!$D$8-cost_acc-cost_wd*Inputs!$E$8*(1-$B4312)-cost_fx*Inputs!$D$8))</f>
        <v>192983.120179974</v>
      </c>
      <c r="J4312" s="0" t="n">
        <f aca="false">G4312+H4312+I4312-fixed</f>
        <v>65078.8951365947</v>
      </c>
      <c r="K4312" s="0" t="n">
        <f aca="false">12*Inputs!$B$6*(1-MIN(1,Inputs!$G$6*$D4312)*churn_nonbuyers)*(ic*Inputs!$C$6+fee_wd*Inputs!$E$6*(1-$B4312)+fee_fx*Inputs!$D$6-cost_acc-cost_wd*Inputs!$E$6*(1-$B4312)-cost_fx*Inputs!$D$6)</f>
        <v>154961.872663536</v>
      </c>
      <c r="L4312" s="0" t="n">
        <f aca="false">12*Inputs!$B$7*(1-MIN(1,Inputs!$G$7*$D4312)*churn_nonbuyers)*(ic*Inputs!$C$7+fee_wd*Inputs!$E$7*(1-$B4312)+fee_fx*Inputs!$D$7-cost_acc-cost_wd*Inputs!$E$7*(1-$B4312)-cost_fx*Inputs!$D$7)</f>
        <v>354843.352718122</v>
      </c>
      <c r="M4312" s="0" t="n">
        <f aca="false">12*Inputs!$B$8*(1-MIN(1,Inputs!$G$8*$D4312)*churn_nonbuyers)*(ic*Inputs!$C$8+fee_wd*Inputs!$E$8*(1-$B4312)+fee_fx*Inputs!$D$8-cost_acc-cost_wd*Inputs!$E$8*(1-$B4312)-cost_fx*Inputs!$D$8)</f>
        <v>180687.735363168</v>
      </c>
      <c r="N4312" s="0" t="n">
        <f aca="false">K4312+L4312+I4312-fixed</f>
        <v>2788.34556163114</v>
      </c>
      <c r="O4312" s="0" t="n">
        <f aca="false">K4312+L4312+M4312-fixed</f>
        <v>-9507.03925517434</v>
      </c>
      <c r="P4312" s="0" t="n">
        <f aca="false">12*Inputs!$B$6*(1-MIN(1,Inputs!$F$6*$D4312))*(ic*Inputs!$C$6+flat_fee-cost_acc-cost_wd*Inputs!$E$6*$E4312-cost_fx*Inputs!$D$6)+12*Inputs!$B$7*(1-MIN(1,Inputs!$F$7*$D4312))*(ic*Inputs!$C$7+flat_fee-cost_acc-cost_wd*Inputs!$E$7*$E4312-cost_fx*Inputs!$D$7)+12*Inputs!$B$8*(1-MIN(1,Inputs!$F$8*$D4312))*(ic*Inputs!$C$8+flat_fee-cost_acc-cost_wd*Inputs!$E$8*$E4312-cost_fx*Inputs!$D$8)-fixed</f>
        <v>257525.7738704</v>
      </c>
    </row>
    <row r="4313" customFormat="false" ht="15" hidden="false" customHeight="false" outlineLevel="0" collapsed="false">
      <c r="A4313" s="0" t="n">
        <v>4248</v>
      </c>
      <c r="B4313" s="0" t="n">
        <v>0.24087</v>
      </c>
      <c r="C4313" s="0" t="n">
        <v>0.94507</v>
      </c>
      <c r="D4313" s="0" t="n">
        <v>1.001989</v>
      </c>
      <c r="E4313" s="0" t="n">
        <v>1.081737</v>
      </c>
      <c r="F4313" s="0" t="n">
        <v>0.171092</v>
      </c>
      <c r="G4313" s="0" t="n">
        <f aca="false">12*Inputs!$B$6*(MIN(1,$H$50*$C4313)*(ic*Inputs!$C$6+pS+fee_fx*Inputs!$D$6-cost_acc-cost_wd*Inputs!$E$6*$E4313-cost_fx*Inputs!$D$6-$F4313)+(1-MIN(1,$H$50*$C4313))*(1-MIN(1,Inputs!$G$6*$D4313)*churn_nonbuyers)*(ic*Inputs!$C$6+fee_wd*Inputs!$E$6*(1-$B4313)+fee_fx*Inputs!$D$6-cost_acc-cost_wd*Inputs!$E$6*(1-$B4313)-cost_fx*Inputs!$D$6))</f>
        <v>210520.110000502</v>
      </c>
      <c r="H4313" s="0" t="n">
        <f aca="false">12*Inputs!$B$7*(MIN(1,$H$51*$C4313)*(ic*Inputs!$C$7+pE+fee_fx*Inputs!$D$7-cost_acc-cost_wd*Inputs!$E$7*$E4313-cost_fx*Inputs!$D$7-$F4313)+(1-MIN(1,$H$51*$C4313))*(1-MIN(1,Inputs!$G$7*$D4313)*churn_nonbuyers)*(ic*Inputs!$C$7+fee_wd*Inputs!$E$7*(1-$B4313)+fee_fx*Inputs!$D$7-cost_acc-cost_wd*Inputs!$E$7*(1-$B4313)-cost_fx*Inputs!$D$7))</f>
        <v>410416.101390574</v>
      </c>
      <c r="I4313" s="0" t="n">
        <f aca="false">12*Inputs!$B$8*(MIN(1,$H$52*$C4313)*(ic*Inputs!$C$8+pT-cost_acc-cost_wd*Inputs!$E$8-cost_fx*Inputs!$D$8-cost_ins)+(1-MIN(1,$H$52*$C4313))*(1-MIN(1,Inputs!$G$8*$D4313)*churn_nonbuyers)*(ic*Inputs!$C$8+fee_wd*Inputs!$E$8*(1-$B4313)+fee_fx*Inputs!$D$8-cost_acc-cost_wd*Inputs!$E$8*(1-$B4313)-cost_fx*Inputs!$D$8))</f>
        <v>168045.005477181</v>
      </c>
      <c r="J4313" s="0" t="n">
        <f aca="false">G4313+H4313+I4313-fixed</f>
        <v>88981.2168682567</v>
      </c>
      <c r="K4313" s="0" t="n">
        <f aca="false">12*Inputs!$B$6*(1-MIN(1,Inputs!$G$6*$D4313)*churn_nonbuyers)*(ic*Inputs!$C$6+fee_wd*Inputs!$E$6*(1-$B4313)+fee_fx*Inputs!$D$6-cost_acc-cost_wd*Inputs!$E$6*(1-$B4313)-cost_fx*Inputs!$D$6)</f>
        <v>158552.384331096</v>
      </c>
      <c r="L4313" s="0" t="n">
        <f aca="false">12*Inputs!$B$7*(1-MIN(1,Inputs!$G$7*$D4313)*churn_nonbuyers)*(ic*Inputs!$C$7+fee_wd*Inputs!$E$7*(1-$B4313)+fee_fx*Inputs!$D$7-cost_acc-cost_wd*Inputs!$E$7*(1-$B4313)-cost_fx*Inputs!$D$7)</f>
        <v>357437.289126658</v>
      </c>
      <c r="M4313" s="0" t="n">
        <f aca="false">12*Inputs!$B$8*(1-MIN(1,Inputs!$G$8*$D4313)*churn_nonbuyers)*(ic*Inputs!$C$8+fee_wd*Inputs!$E$8*(1-$B4313)+fee_fx*Inputs!$D$8-cost_acc-cost_wd*Inputs!$E$8*(1-$B4313)-cost_fx*Inputs!$D$8)</f>
        <v>94013.122718448</v>
      </c>
      <c r="N4313" s="0" t="n">
        <f aca="false">K4313+L4313+I4313-fixed</f>
        <v>-15965.3210650648</v>
      </c>
      <c r="O4313" s="0" t="n">
        <f aca="false">K4313+L4313+M4313-fixed</f>
        <v>-89997.2038237981</v>
      </c>
      <c r="P4313" s="0" t="n">
        <f aca="false">12*Inputs!$B$6*(1-MIN(1,Inputs!$F$6*$D4313))*(ic*Inputs!$C$6+flat_fee-cost_acc-cost_wd*Inputs!$E$6*$E4313-cost_fx*Inputs!$D$6)+12*Inputs!$B$7*(1-MIN(1,Inputs!$F$7*$D4313))*(ic*Inputs!$C$7+flat_fee-cost_acc-cost_wd*Inputs!$E$7*$E4313-cost_fx*Inputs!$D$7)+12*Inputs!$B$8*(1-MIN(1,Inputs!$F$8*$D4313))*(ic*Inputs!$C$8+flat_fee-cost_acc-cost_wd*Inputs!$E$8*$E4313-cost_fx*Inputs!$D$8)-fixed</f>
        <v>34078.98118232</v>
      </c>
    </row>
    <row r="4314" customFormat="false" ht="15" hidden="false" customHeight="false" outlineLevel="0" collapsed="false">
      <c r="A4314" s="0" t="n">
        <v>4249</v>
      </c>
      <c r="B4314" s="0" t="n">
        <v>0.381106</v>
      </c>
      <c r="C4314" s="0" t="n">
        <v>0.818011</v>
      </c>
      <c r="D4314" s="0" t="n">
        <v>1.301012</v>
      </c>
      <c r="E4314" s="0" t="n">
        <v>1.20797</v>
      </c>
      <c r="F4314" s="0" t="n">
        <v>0.306999</v>
      </c>
      <c r="G4314" s="0" t="n">
        <f aca="false">12*Inputs!$B$6*(MIN(1,$H$50*$C4314)*(ic*Inputs!$C$6+pS+fee_fx*Inputs!$D$6-cost_acc-cost_wd*Inputs!$E$6*$E4314-cost_fx*Inputs!$D$6-$F4314)+(1-MIN(1,$H$50*$C4314))*(1-MIN(1,Inputs!$G$6*$D4314)*churn_nonbuyers)*(ic*Inputs!$C$6+fee_wd*Inputs!$E$6*(1-$B4314)+fee_fx*Inputs!$D$6-cost_acc-cost_wd*Inputs!$E$6*(1-$B4314)-cost_fx*Inputs!$D$6))</f>
        <v>178615.753773547</v>
      </c>
      <c r="H4314" s="0" t="n">
        <f aca="false">12*Inputs!$B$7*(MIN(1,$H$51*$C4314)*(ic*Inputs!$C$7+pE+fee_fx*Inputs!$D$7-cost_acc-cost_wd*Inputs!$E$7*$E4314-cost_fx*Inputs!$D$7-$F4314)+(1-MIN(1,$H$51*$C4314))*(1-MIN(1,Inputs!$G$7*$D4314)*churn_nonbuyers)*(ic*Inputs!$C$7+fee_wd*Inputs!$E$7*(1-$B4314)+fee_fx*Inputs!$D$7-cost_acc-cost_wd*Inputs!$E$7*(1-$B4314)-cost_fx*Inputs!$D$7))</f>
        <v>369713.989074724</v>
      </c>
      <c r="I4314" s="0" t="n">
        <f aca="false">12*Inputs!$B$8*(MIN(1,$H$52*$C4314)*(ic*Inputs!$C$8+pT-cost_acc-cost_wd*Inputs!$E$8-cost_fx*Inputs!$D$8-cost_ins)+(1-MIN(1,$H$52*$C4314))*(1-MIN(1,Inputs!$G$8*$D4314)*churn_nonbuyers)*(ic*Inputs!$C$8+fee_wd*Inputs!$E$8*(1-$B4314)+fee_fx*Inputs!$D$8-cost_acc-cost_wd*Inputs!$E$8*(1-$B4314)-cost_fx*Inputs!$D$8))</f>
        <v>129669.520644483</v>
      </c>
      <c r="J4314" s="0" t="n">
        <f aca="false">G4314+H4314+I4314-fixed</f>
        <v>-22000.7365072452</v>
      </c>
      <c r="K4314" s="0" t="n">
        <f aca="false">12*Inputs!$B$6*(1-MIN(1,Inputs!$G$6*$D4314)*churn_nonbuyers)*(ic*Inputs!$C$6+fee_wd*Inputs!$E$6*(1-$B4314)+fee_fx*Inputs!$D$6-cost_acc-cost_wd*Inputs!$E$6*(1-$B4314)-cost_fx*Inputs!$D$6)</f>
        <v>137176.464090758</v>
      </c>
      <c r="L4314" s="0" t="n">
        <f aca="false">12*Inputs!$B$7*(1-MIN(1,Inputs!$G$7*$D4314)*churn_nonbuyers)*(ic*Inputs!$C$7+fee_wd*Inputs!$E$7*(1-$B4314)+fee_fx*Inputs!$D$7-cost_acc-cost_wd*Inputs!$E$7*(1-$B4314)-cost_fx*Inputs!$D$7)</f>
        <v>334725.652278455</v>
      </c>
      <c r="M4314" s="0" t="n">
        <f aca="false">12*Inputs!$B$8*(1-MIN(1,Inputs!$G$8*$D4314)*churn_nonbuyers)*(ic*Inputs!$C$8+fee_wd*Inputs!$E$8*(1-$B4314)+fee_fx*Inputs!$D$8-cost_acc-cost_wd*Inputs!$E$8*(1-$B4314)-cost_fx*Inputs!$D$8)</f>
        <v>27511.3591435392</v>
      </c>
      <c r="N4314" s="0" t="n">
        <f aca="false">K4314+L4314+I4314-fixed</f>
        <v>-98428.3629863033</v>
      </c>
      <c r="O4314" s="0" t="n">
        <f aca="false">K4314+L4314+M4314-fixed</f>
        <v>-200586.524487247</v>
      </c>
      <c r="P4314" s="0" t="n">
        <f aca="false">12*Inputs!$B$6*(1-MIN(1,Inputs!$F$6*$D4314))*(ic*Inputs!$C$6+flat_fee-cost_acc-cost_wd*Inputs!$E$6*$E4314-cost_fx*Inputs!$D$6)+12*Inputs!$B$7*(1-MIN(1,Inputs!$F$7*$D4314))*(ic*Inputs!$C$7+flat_fee-cost_acc-cost_wd*Inputs!$E$7*$E4314-cost_fx*Inputs!$D$7)+12*Inputs!$B$8*(1-MIN(1,Inputs!$F$8*$D4314))*(ic*Inputs!$C$8+flat_fee-cost_acc-cost_wd*Inputs!$E$8*$E4314-cost_fx*Inputs!$D$8)-fixed</f>
        <v>-174095.7833824</v>
      </c>
    </row>
    <row r="4315" customFormat="false" ht="15" hidden="false" customHeight="false" outlineLevel="0" collapsed="false">
      <c r="A4315" s="0" t="n">
        <v>4250</v>
      </c>
      <c r="B4315" s="0" t="n">
        <v>0.458457</v>
      </c>
      <c r="C4315" s="0" t="n">
        <v>0.702207</v>
      </c>
      <c r="D4315" s="0" t="n">
        <v>1.128637</v>
      </c>
      <c r="E4315" s="0" t="n">
        <v>1.096627</v>
      </c>
      <c r="F4315" s="0" t="n">
        <v>0.262167</v>
      </c>
      <c r="G4315" s="0" t="n">
        <f aca="false">12*Inputs!$B$6*(MIN(1,$H$50*$C4315)*(ic*Inputs!$C$6+pS+fee_fx*Inputs!$D$6-cost_acc-cost_wd*Inputs!$E$6*$E4315-cost_fx*Inputs!$D$6-$F4315)+(1-MIN(1,$H$50*$C4315))*(1-MIN(1,Inputs!$G$6*$D4315)*churn_nonbuyers)*(ic*Inputs!$C$6+fee_wd*Inputs!$E$6*(1-$B4315)+fee_fx*Inputs!$D$6-cost_acc-cost_wd*Inputs!$E$6*(1-$B4315)-cost_fx*Inputs!$D$6))</f>
        <v>166549.967596544</v>
      </c>
      <c r="H4315" s="0" t="n">
        <f aca="false">12*Inputs!$B$7*(MIN(1,$H$51*$C4315)*(ic*Inputs!$C$7+pE+fee_fx*Inputs!$D$7-cost_acc-cost_wd*Inputs!$E$7*$E4315-cost_fx*Inputs!$D$7-$F4315)+(1-MIN(1,$H$51*$C4315))*(1-MIN(1,Inputs!$G$7*$D4315)*churn_nonbuyers)*(ic*Inputs!$C$7+fee_wd*Inputs!$E$7*(1-$B4315)+fee_fx*Inputs!$D$7-cost_acc-cost_wd*Inputs!$E$7*(1-$B4315)-cost_fx*Inputs!$D$7))</f>
        <v>369137.704058164</v>
      </c>
      <c r="I4315" s="0" t="n">
        <f aca="false">12*Inputs!$B$8*(MIN(1,$H$52*$C4315)*(ic*Inputs!$C$8+pT-cost_acc-cost_wd*Inputs!$E$8-cost_fx*Inputs!$D$8-cost_ins)+(1-MIN(1,$H$52*$C4315))*(1-MIN(1,Inputs!$G$8*$D4315)*churn_nonbuyers)*(ic*Inputs!$C$8+fee_wd*Inputs!$E$8*(1-$B4315)+fee_fx*Inputs!$D$8-cost_acc-cost_wd*Inputs!$E$8*(1-$B4315)-cost_fx*Inputs!$D$8))</f>
        <v>133713.671824826</v>
      </c>
      <c r="J4315" s="0" t="n">
        <f aca="false">G4315+H4315+I4315-fixed</f>
        <v>-30598.6565204656</v>
      </c>
      <c r="K4315" s="0" t="n">
        <f aca="false">12*Inputs!$B$6*(1-MIN(1,Inputs!$G$6*$D4315)*churn_nonbuyers)*(ic*Inputs!$C$6+fee_wd*Inputs!$E$6*(1-$B4315)+fee_fx*Inputs!$D$6-cost_acc-cost_wd*Inputs!$E$6*(1-$B4315)-cost_fx*Inputs!$D$6)</f>
        <v>127931.038078385</v>
      </c>
      <c r="L4315" s="0" t="n">
        <f aca="false">12*Inputs!$B$7*(1-MIN(1,Inputs!$G$7*$D4315)*churn_nonbuyers)*(ic*Inputs!$C$7+fee_wd*Inputs!$E$7*(1-$B4315)+fee_fx*Inputs!$D$7-cost_acc-cost_wd*Inputs!$E$7*(1-$B4315)-cost_fx*Inputs!$D$7)</f>
        <v>325765.503071031</v>
      </c>
      <c r="M4315" s="0" t="n">
        <f aca="false">12*Inputs!$B$8*(1-MIN(1,Inputs!$G$8*$D4315)*churn_nonbuyers)*(ic*Inputs!$C$8+fee_wd*Inputs!$E$8*(1-$B4315)+fee_fx*Inputs!$D$8-cost_acc-cost_wd*Inputs!$E$8*(1-$B4315)-cost_fx*Inputs!$D$8)</f>
        <v>63908.7817524625</v>
      </c>
      <c r="N4315" s="0" t="n">
        <f aca="false">K4315+L4315+I4315-fixed</f>
        <v>-112589.787025758</v>
      </c>
      <c r="O4315" s="0" t="n">
        <f aca="false">K4315+L4315+M4315-fixed</f>
        <v>-182394.677098122</v>
      </c>
      <c r="P4315" s="0" t="n">
        <f aca="false">12*Inputs!$B$6*(1-MIN(1,Inputs!$F$6*$D4315))*(ic*Inputs!$C$6+flat_fee-cost_acc-cost_wd*Inputs!$E$6*$E4315-cost_fx*Inputs!$D$6)+12*Inputs!$B$7*(1-MIN(1,Inputs!$F$7*$D4315))*(ic*Inputs!$C$7+flat_fee-cost_acc-cost_wd*Inputs!$E$7*$E4315-cost_fx*Inputs!$D$7)+12*Inputs!$B$8*(1-MIN(1,Inputs!$F$8*$D4315))*(ic*Inputs!$C$8+flat_fee-cost_acc-cost_wd*Inputs!$E$8*$E4315-cost_fx*Inputs!$D$8)-fixed</f>
        <v>-40829.71636024</v>
      </c>
    </row>
    <row r="4316" customFormat="false" ht="15" hidden="false" customHeight="false" outlineLevel="0" collapsed="false">
      <c r="A4316" s="0" t="n">
        <v>4251</v>
      </c>
      <c r="B4316" s="0" t="n">
        <v>0.311527</v>
      </c>
      <c r="C4316" s="0" t="n">
        <v>1.056895</v>
      </c>
      <c r="D4316" s="0" t="n">
        <v>0.933103</v>
      </c>
      <c r="E4316" s="0" t="n">
        <v>1.111614</v>
      </c>
      <c r="F4316" s="0" t="n">
        <v>0.104749</v>
      </c>
      <c r="G4316" s="0" t="n">
        <f aca="false">12*Inputs!$B$6*(MIN(1,$H$50*$C4316)*(ic*Inputs!$C$6+pS+fee_fx*Inputs!$D$6-cost_acc-cost_wd*Inputs!$E$6*$E4316-cost_fx*Inputs!$D$6-$F4316)+(1-MIN(1,$H$50*$C4316))*(1-MIN(1,Inputs!$G$6*$D4316)*churn_nonbuyers)*(ic*Inputs!$C$6+fee_wd*Inputs!$E$6*(1-$B4316)+fee_fx*Inputs!$D$6-cost_acc-cost_wd*Inputs!$E$6*(1-$B4316)-cost_fx*Inputs!$D$6))</f>
        <v>209203.675278993</v>
      </c>
      <c r="H4316" s="0" t="n">
        <f aca="false">12*Inputs!$B$7*(MIN(1,$H$51*$C4316)*(ic*Inputs!$C$7+pE+fee_fx*Inputs!$D$7-cost_acc-cost_wd*Inputs!$E$7*$E4316-cost_fx*Inputs!$D$7-$F4316)+(1-MIN(1,$H$51*$C4316))*(1-MIN(1,Inputs!$G$7*$D4316)*churn_nonbuyers)*(ic*Inputs!$C$7+fee_wd*Inputs!$E$7*(1-$B4316)+fee_fx*Inputs!$D$7-cost_acc-cost_wd*Inputs!$E$7*(1-$B4316)-cost_fx*Inputs!$D$7))</f>
        <v>411816.721693863</v>
      </c>
      <c r="I4316" s="0" t="n">
        <f aca="false">12*Inputs!$B$8*(MIN(1,$H$52*$C4316)*(ic*Inputs!$C$8+pT-cost_acc-cost_wd*Inputs!$E$8-cost_fx*Inputs!$D$8-cost_ins)+(1-MIN(1,$H$52*$C4316))*(1-MIN(1,Inputs!$G$8*$D4316)*churn_nonbuyers)*(ic*Inputs!$C$8+fee_wd*Inputs!$E$8*(1-$B4316)+fee_fx*Inputs!$D$8-cost_acc-cost_wd*Inputs!$E$8*(1-$B4316)-cost_fx*Inputs!$D$8))</f>
        <v>180448.599714158</v>
      </c>
      <c r="J4316" s="0" t="n">
        <f aca="false">G4316+H4316+I4316-fixed</f>
        <v>101468.996687013</v>
      </c>
      <c r="K4316" s="0" t="n">
        <f aca="false">12*Inputs!$B$6*(1-MIN(1,Inputs!$G$6*$D4316)*churn_nonbuyers)*(ic*Inputs!$C$6+fee_wd*Inputs!$E$6*(1-$B4316)+fee_fx*Inputs!$D$6-cost_acc-cost_wd*Inputs!$E$6*(1-$B4316)-cost_fx*Inputs!$D$6)</f>
        <v>149427.378563623</v>
      </c>
      <c r="L4316" s="0" t="n">
        <f aca="false">12*Inputs!$B$7*(1-MIN(1,Inputs!$G$7*$D4316)*churn_nonbuyers)*(ic*Inputs!$C$7+fee_wd*Inputs!$E$7*(1-$B4316)+fee_fx*Inputs!$D$7-cost_acc-cost_wd*Inputs!$E$7*(1-$B4316)-cost_fx*Inputs!$D$7)</f>
        <v>348309.064994174</v>
      </c>
      <c r="M4316" s="0" t="n">
        <f aca="false">12*Inputs!$B$8*(1-MIN(1,Inputs!$G$8*$D4316)*churn_nonbuyers)*(ic*Inputs!$C$8+fee_wd*Inputs!$E$8*(1-$B4316)+fee_fx*Inputs!$D$8-cost_acc-cost_wd*Inputs!$E$8*(1-$B4316)-cost_fx*Inputs!$D$8)</f>
        <v>108018.406310242</v>
      </c>
      <c r="N4316" s="0" t="n">
        <f aca="false">K4316+L4316+I4316-fixed</f>
        <v>-21814.9567280451</v>
      </c>
      <c r="O4316" s="0" t="n">
        <f aca="false">K4316+L4316+M4316-fixed</f>
        <v>-94245.1501319611</v>
      </c>
      <c r="P4316" s="0" t="n">
        <f aca="false">12*Inputs!$B$6*(1-MIN(1,Inputs!$F$6*$D4316))*(ic*Inputs!$C$6+flat_fee-cost_acc-cost_wd*Inputs!$E$6*$E4316-cost_fx*Inputs!$D$6)+12*Inputs!$B$7*(1-MIN(1,Inputs!$F$7*$D4316))*(ic*Inputs!$C$7+flat_fee-cost_acc-cost_wd*Inputs!$E$7*$E4316-cost_fx*Inputs!$D$7)+12*Inputs!$B$8*(1-MIN(1,Inputs!$F$8*$D4316))*(ic*Inputs!$C$8+flat_fee-cost_acc-cost_wd*Inputs!$E$8*$E4316-cost_fx*Inputs!$D$8)-fixed</f>
        <v>58187.8493940799</v>
      </c>
    </row>
    <row r="4317" customFormat="false" ht="15" hidden="false" customHeight="false" outlineLevel="0" collapsed="false">
      <c r="A4317" s="0" t="n">
        <v>4252</v>
      </c>
      <c r="B4317" s="0" t="n">
        <v>0.360298</v>
      </c>
      <c r="C4317" s="0" t="n">
        <v>0.988421</v>
      </c>
      <c r="D4317" s="0" t="n">
        <v>0.979162</v>
      </c>
      <c r="E4317" s="0" t="n">
        <v>1.331589</v>
      </c>
      <c r="F4317" s="0" t="n">
        <v>0.18656</v>
      </c>
      <c r="G4317" s="0" t="n">
        <f aca="false">12*Inputs!$B$6*(MIN(1,$H$50*$C4317)*(ic*Inputs!$C$6+pS+fee_fx*Inputs!$D$6-cost_acc-cost_wd*Inputs!$E$6*$E4317-cost_fx*Inputs!$D$6-$F4317)+(1-MIN(1,$H$50*$C4317))*(1-MIN(1,Inputs!$G$6*$D4317)*churn_nonbuyers)*(ic*Inputs!$C$6+fee_wd*Inputs!$E$6*(1-$B4317)+fee_fx*Inputs!$D$6-cost_acc-cost_wd*Inputs!$E$6*(1-$B4317)-cost_fx*Inputs!$D$6))</f>
        <v>191974.792263174</v>
      </c>
      <c r="H4317" s="0" t="n">
        <f aca="false">12*Inputs!$B$7*(MIN(1,$H$51*$C4317)*(ic*Inputs!$C$7+pE+fee_fx*Inputs!$D$7-cost_acc-cost_wd*Inputs!$E$7*$E4317-cost_fx*Inputs!$D$7-$F4317)+(1-MIN(1,$H$51*$C4317))*(1-MIN(1,Inputs!$G$7*$D4317)*churn_nonbuyers)*(ic*Inputs!$C$7+fee_wd*Inputs!$E$7*(1-$B4317)+fee_fx*Inputs!$D$7-cost_acc-cost_wd*Inputs!$E$7*(1-$B4317)-cost_fx*Inputs!$D$7))</f>
        <v>373575.763538611</v>
      </c>
      <c r="I4317" s="0" t="n">
        <f aca="false">12*Inputs!$B$8*(MIN(1,$H$52*$C4317)*(ic*Inputs!$C$8+pT-cost_acc-cost_wd*Inputs!$E$8-cost_fx*Inputs!$D$8-cost_ins)+(1-MIN(1,$H$52*$C4317))*(1-MIN(1,Inputs!$G$8*$D4317)*churn_nonbuyers)*(ic*Inputs!$C$8+fee_wd*Inputs!$E$8*(1-$B4317)+fee_fx*Inputs!$D$8-cost_acc-cost_wd*Inputs!$E$8*(1-$B4317)-cost_fx*Inputs!$D$8))</f>
        <v>172435.273112842</v>
      </c>
      <c r="J4317" s="0" t="n">
        <f aca="false">G4317+H4317+I4317-fixed</f>
        <v>37985.8289146265</v>
      </c>
      <c r="K4317" s="0" t="n">
        <f aca="false">12*Inputs!$B$6*(1-MIN(1,Inputs!$G$6*$D4317)*churn_nonbuyers)*(ic*Inputs!$C$6+fee_wd*Inputs!$E$6*(1-$B4317)+fee_fx*Inputs!$D$6-cost_acc-cost_wd*Inputs!$E$6*(1-$B4317)-cost_fx*Inputs!$D$6)</f>
        <v>142387.223833987</v>
      </c>
      <c r="L4317" s="0" t="n">
        <f aca="false">12*Inputs!$B$7*(1-MIN(1,Inputs!$G$7*$D4317)*churn_nonbuyers)*(ic*Inputs!$C$7+fee_wd*Inputs!$E$7*(1-$B4317)+fee_fx*Inputs!$D$7-cost_acc-cost_wd*Inputs!$E$7*(1-$B4317)-cost_fx*Inputs!$D$7)</f>
        <v>340997.197724392</v>
      </c>
      <c r="M4317" s="0" t="n">
        <f aca="false">12*Inputs!$B$8*(1-MIN(1,Inputs!$G$8*$D4317)*churn_nonbuyers)*(ic*Inputs!$C$8+fee_wd*Inputs!$E$8*(1-$B4317)+fee_fx*Inputs!$D$8-cost_acc-cost_wd*Inputs!$E$8*(1-$B4317)-cost_fx*Inputs!$D$8)</f>
        <v>97240.5099452736</v>
      </c>
      <c r="N4317" s="0" t="n">
        <f aca="false">K4317+L4317+I4317-fixed</f>
        <v>-44180.3053287789</v>
      </c>
      <c r="O4317" s="0" t="n">
        <f aca="false">K4317+L4317+M4317-fixed</f>
        <v>-119375.068496347</v>
      </c>
      <c r="P4317" s="0" t="n">
        <f aca="false">12*Inputs!$B$6*(1-MIN(1,Inputs!$F$6*$D4317))*(ic*Inputs!$C$6+flat_fee-cost_acc-cost_wd*Inputs!$E$6*$E4317-cost_fx*Inputs!$D$6)+12*Inputs!$B$7*(1-MIN(1,Inputs!$F$7*$D4317))*(ic*Inputs!$C$7+flat_fee-cost_acc-cost_wd*Inputs!$E$7*$E4317-cost_fx*Inputs!$D$7)+12*Inputs!$B$8*(1-MIN(1,Inputs!$F$8*$D4317))*(ic*Inputs!$C$8+flat_fee-cost_acc-cost_wd*Inputs!$E$8*$E4317-cost_fx*Inputs!$D$8)-fixed</f>
        <v>-62681.6327156799</v>
      </c>
    </row>
    <row r="4318" customFormat="false" ht="15" hidden="false" customHeight="false" outlineLevel="0" collapsed="false">
      <c r="A4318" s="0" t="n">
        <v>4253</v>
      </c>
      <c r="B4318" s="0" t="n">
        <v>0.201057</v>
      </c>
      <c r="C4318" s="0" t="n">
        <v>0.754104</v>
      </c>
      <c r="D4318" s="0" t="n">
        <v>0.976925</v>
      </c>
      <c r="E4318" s="0" t="n">
        <v>1.263628</v>
      </c>
      <c r="F4318" s="0" t="n">
        <v>0.23875</v>
      </c>
      <c r="G4318" s="0" t="n">
        <f aca="false">12*Inputs!$B$6*(MIN(1,$H$50*$C4318)*(ic*Inputs!$C$6+pS+fee_fx*Inputs!$D$6-cost_acc-cost_wd*Inputs!$E$6*$E4318-cost_fx*Inputs!$D$6-$F4318)+(1-MIN(1,$H$50*$C4318))*(1-MIN(1,Inputs!$G$6*$D4318)*churn_nonbuyers)*(ic*Inputs!$C$6+fee_wd*Inputs!$E$6*(1-$B4318)+fee_fx*Inputs!$D$6-cost_acc-cost_wd*Inputs!$E$6*(1-$B4318)-cost_fx*Inputs!$D$6))</f>
        <v>201004.043542709</v>
      </c>
      <c r="H4318" s="0" t="n">
        <f aca="false">12*Inputs!$B$7*(MIN(1,$H$51*$C4318)*(ic*Inputs!$C$7+pE+fee_fx*Inputs!$D$7-cost_acc-cost_wd*Inputs!$E$7*$E4318-cost_fx*Inputs!$D$7-$F4318)+(1-MIN(1,$H$51*$C4318))*(1-MIN(1,Inputs!$G$7*$D4318)*churn_nonbuyers)*(ic*Inputs!$C$7+fee_wd*Inputs!$E$7*(1-$B4318)+fee_fx*Inputs!$D$7-cost_acc-cost_wd*Inputs!$E$7*(1-$B4318)-cost_fx*Inputs!$D$7))</f>
        <v>385050.626328687</v>
      </c>
      <c r="I4318" s="0" t="n">
        <f aca="false">12*Inputs!$B$8*(MIN(1,$H$52*$C4318)*(ic*Inputs!$C$8+pT-cost_acc-cost_wd*Inputs!$E$8-cost_fx*Inputs!$D$8-cost_ins)+(1-MIN(1,$H$52*$C4318))*(1-MIN(1,Inputs!$G$8*$D4318)*churn_nonbuyers)*(ic*Inputs!$C$8+fee_wd*Inputs!$E$8*(1-$B4318)+fee_fx*Inputs!$D$8-cost_acc-cost_wd*Inputs!$E$8*(1-$B4318)-cost_fx*Inputs!$D$8))</f>
        <v>155978.890756469</v>
      </c>
      <c r="J4318" s="0" t="n">
        <f aca="false">G4318+H4318+I4318-fixed</f>
        <v>42033.5606278649</v>
      </c>
      <c r="K4318" s="0" t="n">
        <f aca="false">12*Inputs!$B$6*(1-MIN(1,Inputs!$G$6*$D4318)*churn_nonbuyers)*(ic*Inputs!$C$6+fee_wd*Inputs!$E$6*(1-$B4318)+fee_fx*Inputs!$D$6-cost_acc-cost_wd*Inputs!$E$6*(1-$B4318)-cost_fx*Inputs!$D$6)</f>
        <v>164214.59479002</v>
      </c>
      <c r="L4318" s="0" t="n">
        <f aca="false">12*Inputs!$B$7*(1-MIN(1,Inputs!$G$7*$D4318)*churn_nonbuyers)*(ic*Inputs!$C$7+fee_wd*Inputs!$E$7*(1-$B4318)+fee_fx*Inputs!$D$7-cost_acc-cost_wd*Inputs!$E$7*(1-$B4318)-cost_fx*Inputs!$D$7)</f>
        <v>363279.431274012</v>
      </c>
      <c r="M4318" s="0" t="n">
        <f aca="false">12*Inputs!$B$8*(1-MIN(1,Inputs!$G$8*$D4318)*churn_nonbuyers)*(ic*Inputs!$C$8+fee_wd*Inputs!$E$8*(1-$B4318)+fee_fx*Inputs!$D$8-cost_acc-cost_wd*Inputs!$E$8*(1-$B4318)-cost_fx*Inputs!$D$8)</f>
        <v>100141.07168676</v>
      </c>
      <c r="N4318" s="0" t="n">
        <f aca="false">K4318+L4318+I4318-fixed</f>
        <v>-16527.0831794986</v>
      </c>
      <c r="O4318" s="0" t="n">
        <f aca="false">K4318+L4318+M4318-fixed</f>
        <v>-72364.9022492077</v>
      </c>
      <c r="P4318" s="0" t="n">
        <f aca="false">12*Inputs!$B$6*(1-MIN(1,Inputs!$F$6*$D4318))*(ic*Inputs!$C$6+flat_fee-cost_acc-cost_wd*Inputs!$E$6*$E4318-cost_fx*Inputs!$D$6)+12*Inputs!$B$7*(1-MIN(1,Inputs!$F$7*$D4318))*(ic*Inputs!$C$7+flat_fee-cost_acc-cost_wd*Inputs!$E$7*$E4318-cost_fx*Inputs!$D$7)+12*Inputs!$B$8*(1-MIN(1,Inputs!$F$8*$D4318))*(ic*Inputs!$C$8+flat_fee-cost_acc-cost_wd*Inputs!$E$8*$E4318-cost_fx*Inputs!$D$8)-fixed</f>
        <v>-31862.6292640001</v>
      </c>
    </row>
    <row r="4319" customFormat="false" ht="15" hidden="false" customHeight="false" outlineLevel="0" collapsed="false">
      <c r="A4319" s="0" t="n">
        <v>4254</v>
      </c>
      <c r="B4319" s="0" t="n">
        <v>0.275451</v>
      </c>
      <c r="C4319" s="0" t="n">
        <v>0.780418</v>
      </c>
      <c r="D4319" s="0" t="n">
        <v>1.382893</v>
      </c>
      <c r="E4319" s="0" t="n">
        <v>1.093255</v>
      </c>
      <c r="F4319" s="0" t="n">
        <v>0.171922</v>
      </c>
      <c r="G4319" s="0" t="n">
        <f aca="false">12*Inputs!$B$6*(MIN(1,$H$50*$C4319)*(ic*Inputs!$C$6+pS+fee_fx*Inputs!$D$6-cost_acc-cost_wd*Inputs!$E$6*$E4319-cost_fx*Inputs!$D$6-$F4319)+(1-MIN(1,$H$50*$C4319))*(1-MIN(1,Inputs!$G$6*$D4319)*churn_nonbuyers)*(ic*Inputs!$C$6+fee_wd*Inputs!$E$6*(1-$B4319)+fee_fx*Inputs!$D$6-cost_acc-cost_wd*Inputs!$E$6*(1-$B4319)-cost_fx*Inputs!$D$6))</f>
        <v>193917.761531044</v>
      </c>
      <c r="H4319" s="0" t="n">
        <f aca="false">12*Inputs!$B$7*(MIN(1,$H$51*$C4319)*(ic*Inputs!$C$7+pE+fee_fx*Inputs!$D$7-cost_acc-cost_wd*Inputs!$E$7*$E4319-cost_fx*Inputs!$D$7-$F4319)+(1-MIN(1,$H$51*$C4319))*(1-MIN(1,Inputs!$G$7*$D4319)*churn_nonbuyers)*(ic*Inputs!$C$7+fee_wd*Inputs!$E$7*(1-$B4319)+fee_fx*Inputs!$D$7-cost_acc-cost_wd*Inputs!$E$7*(1-$B4319)-cost_fx*Inputs!$D$7))</f>
        <v>393933.616503335</v>
      </c>
      <c r="I4319" s="0" t="n">
        <f aca="false">12*Inputs!$B$8*(MIN(1,$H$52*$C4319)*(ic*Inputs!$C$8+pT-cost_acc-cost_wd*Inputs!$E$8-cost_fx*Inputs!$D$8-cost_ins)+(1-MIN(1,$H$52*$C4319))*(1-MIN(1,Inputs!$G$8*$D4319)*churn_nonbuyers)*(ic*Inputs!$C$8+fee_wd*Inputs!$E$8*(1-$B4319)+fee_fx*Inputs!$D$8-cost_acc-cost_wd*Inputs!$E$8*(1-$B4319)-cost_fx*Inputs!$D$8))</f>
        <v>117035.928445781</v>
      </c>
      <c r="J4319" s="0" t="n">
        <f aca="false">G4319+H4319+I4319-fixed</f>
        <v>4887.30648016115</v>
      </c>
      <c r="K4319" s="0" t="n">
        <f aca="false">12*Inputs!$B$6*(1-MIN(1,Inputs!$G$6*$D4319)*churn_nonbuyers)*(ic*Inputs!$C$6+fee_wd*Inputs!$E$6*(1-$B4319)+fee_fx*Inputs!$D$6-cost_acc-cost_wd*Inputs!$E$6*(1-$B4319)-cost_fx*Inputs!$D$6)</f>
        <v>150738.11323015</v>
      </c>
      <c r="L4319" s="0" t="n">
        <f aca="false">12*Inputs!$B$7*(1-MIN(1,Inputs!$G$7*$D4319)*churn_nonbuyers)*(ic*Inputs!$C$7+fee_wd*Inputs!$E$7*(1-$B4319)+fee_fx*Inputs!$D$7-cost_acc-cost_wd*Inputs!$E$7*(1-$B4319)-cost_fx*Inputs!$D$7)</f>
        <v>348453.15347409</v>
      </c>
      <c r="M4319" s="0" t="n">
        <f aca="false">12*Inputs!$B$8*(1-MIN(1,Inputs!$G$8*$D4319)*churn_nonbuyers)*(ic*Inputs!$C$8+fee_wd*Inputs!$E$8*(1-$B4319)+fee_fx*Inputs!$D$8-cost_acc-cost_wd*Inputs!$E$8*(1-$B4319)-cost_fx*Inputs!$D$8)</f>
        <v>10013.8464873648</v>
      </c>
      <c r="N4319" s="0" t="n">
        <f aca="false">K4319+L4319+I4319-fixed</f>
        <v>-83772.8048499792</v>
      </c>
      <c r="O4319" s="0" t="n">
        <f aca="false">K4319+L4319+M4319-fixed</f>
        <v>-190794.886808396</v>
      </c>
      <c r="P4319" s="0" t="n">
        <f aca="false">12*Inputs!$B$6*(1-MIN(1,Inputs!$F$6*$D4319))*(ic*Inputs!$C$6+flat_fee-cost_acc-cost_wd*Inputs!$E$6*$E4319-cost_fx*Inputs!$D$6)+12*Inputs!$B$7*(1-MIN(1,Inputs!$F$7*$D4319))*(ic*Inputs!$C$7+flat_fee-cost_acc-cost_wd*Inputs!$E$7*$E4319-cost_fx*Inputs!$D$7)+12*Inputs!$B$8*(1-MIN(1,Inputs!$F$8*$D4319))*(ic*Inputs!$C$8+flat_fee-cost_acc-cost_wd*Inputs!$E$8*$E4319-cost_fx*Inputs!$D$8)-fixed</f>
        <v>-177168.6388924</v>
      </c>
    </row>
    <row r="4320" customFormat="false" ht="15" hidden="false" customHeight="false" outlineLevel="0" collapsed="false">
      <c r="A4320" s="0" t="n">
        <v>4255</v>
      </c>
      <c r="B4320" s="0" t="n">
        <v>0.185591</v>
      </c>
      <c r="C4320" s="0" t="n">
        <v>1.131087</v>
      </c>
      <c r="D4320" s="0" t="n">
        <v>1.361471</v>
      </c>
      <c r="E4320" s="0" t="n">
        <v>1.068968</v>
      </c>
      <c r="F4320" s="0" t="n">
        <v>0.136682</v>
      </c>
      <c r="G4320" s="0" t="n">
        <f aca="false">12*Inputs!$B$6*(MIN(1,$H$50*$C4320)*(ic*Inputs!$C$6+pS+fee_fx*Inputs!$D$6-cost_acc-cost_wd*Inputs!$E$6*$E4320-cost_fx*Inputs!$D$6-$F4320)+(1-MIN(1,$H$50*$C4320))*(1-MIN(1,Inputs!$G$6*$D4320)*churn_nonbuyers)*(ic*Inputs!$C$6+fee_wd*Inputs!$E$6*(1-$B4320)+fee_fx*Inputs!$D$6-cost_acc-cost_wd*Inputs!$E$6*(1-$B4320)-cost_fx*Inputs!$D$6))</f>
        <v>225996.722810525</v>
      </c>
      <c r="H4320" s="0" t="n">
        <f aca="false">12*Inputs!$B$7*(MIN(1,$H$51*$C4320)*(ic*Inputs!$C$7+pE+fee_fx*Inputs!$D$7-cost_acc-cost_wd*Inputs!$E$7*$E4320-cost_fx*Inputs!$D$7-$F4320)+(1-MIN(1,$H$51*$C4320))*(1-MIN(1,Inputs!$G$7*$D4320)*churn_nonbuyers)*(ic*Inputs!$C$7+fee_wd*Inputs!$E$7*(1-$B4320)+fee_fx*Inputs!$D$7-cost_acc-cost_wd*Inputs!$E$7*(1-$B4320)-cost_fx*Inputs!$D$7))</f>
        <v>426754.042755323</v>
      </c>
      <c r="I4320" s="0" t="n">
        <f aca="false">12*Inputs!$B$8*(MIN(1,$H$52*$C4320)*(ic*Inputs!$C$8+pT-cost_acc-cost_wd*Inputs!$E$8-cost_fx*Inputs!$D$8-cost_ins)+(1-MIN(1,$H$52*$C4320))*(1-MIN(1,Inputs!$G$8*$D4320)*churn_nonbuyers)*(ic*Inputs!$C$8+fee_wd*Inputs!$E$8*(1-$B4320)+fee_fx*Inputs!$D$8-cost_acc-cost_wd*Inputs!$E$8*(1-$B4320)-cost_fx*Inputs!$D$8))</f>
        <v>166144.807007245</v>
      </c>
      <c r="J4320" s="0" t="n">
        <f aca="false">G4320+H4320+I4320-fixed</f>
        <v>118895.572573093</v>
      </c>
      <c r="K4320" s="0" t="n">
        <f aca="false">12*Inputs!$B$6*(1-MIN(1,Inputs!$G$6*$D4320)*churn_nonbuyers)*(ic*Inputs!$C$6+fee_wd*Inputs!$E$6*(1-$B4320)+fee_fx*Inputs!$D$6-cost_acc-cost_wd*Inputs!$E$6*(1-$B4320)-cost_fx*Inputs!$D$6)</f>
        <v>162970.541023399</v>
      </c>
      <c r="L4320" s="0" t="n">
        <f aca="false">12*Inputs!$B$7*(1-MIN(1,Inputs!$G$7*$D4320)*churn_nonbuyers)*(ic*Inputs!$C$7+fee_wd*Inputs!$E$7*(1-$B4320)+fee_fx*Inputs!$D$7-cost_acc-cost_wd*Inputs!$E$7*(1-$B4320)-cost_fx*Inputs!$D$7)</f>
        <v>361098.10640604</v>
      </c>
      <c r="M4320" s="0" t="n">
        <f aca="false">12*Inputs!$B$8*(1-MIN(1,Inputs!$G$8*$D4320)*churn_nonbuyers)*(ic*Inputs!$C$8+fee_wd*Inputs!$E$8*(1-$B4320)+fee_fx*Inputs!$D$8-cost_acc-cost_wd*Inputs!$E$8*(1-$B4320)-cost_fx*Inputs!$D$8)</f>
        <v>14912.6772025296</v>
      </c>
      <c r="N4320" s="0" t="n">
        <f aca="false">K4320+L4320+I4320-fixed</f>
        <v>-9786.54556331586</v>
      </c>
      <c r="O4320" s="0" t="n">
        <f aca="false">K4320+L4320+M4320-fixed</f>
        <v>-161018.675368032</v>
      </c>
      <c r="P4320" s="0" t="n">
        <f aca="false">12*Inputs!$B$6*(1-MIN(1,Inputs!$F$6*$D4320))*(ic*Inputs!$C$6+flat_fee-cost_acc-cost_wd*Inputs!$E$6*$E4320-cost_fx*Inputs!$D$6)+12*Inputs!$B$7*(1-MIN(1,Inputs!$F$7*$D4320))*(ic*Inputs!$C$7+flat_fee-cost_acc-cost_wd*Inputs!$E$7*$E4320-cost_fx*Inputs!$D$7)+12*Inputs!$B$8*(1-MIN(1,Inputs!$F$8*$D4320))*(ic*Inputs!$C$8+flat_fee-cost_acc-cost_wd*Inputs!$E$8*$E4320-cost_fx*Inputs!$D$8)-fixed</f>
        <v>-157182.61042528</v>
      </c>
    </row>
    <row r="4321" customFormat="false" ht="15" hidden="false" customHeight="false" outlineLevel="0" collapsed="false">
      <c r="A4321" s="0" t="n">
        <v>4256</v>
      </c>
      <c r="B4321" s="0" t="n">
        <v>0.235129</v>
      </c>
      <c r="C4321" s="0" t="n">
        <v>0.802453</v>
      </c>
      <c r="D4321" s="0" t="n">
        <v>0.860716</v>
      </c>
      <c r="E4321" s="0" t="n">
        <v>1.201497</v>
      </c>
      <c r="F4321" s="0" t="n">
        <v>0.159676</v>
      </c>
      <c r="G4321" s="0" t="n">
        <f aca="false">12*Inputs!$B$6*(MIN(1,$H$50*$C4321)*(ic*Inputs!$C$6+pS+fee_fx*Inputs!$D$6-cost_acc-cost_wd*Inputs!$E$6*$E4321-cost_fx*Inputs!$D$6-$F4321)+(1-MIN(1,$H$50*$C4321))*(1-MIN(1,Inputs!$G$6*$D4321)*churn_nonbuyers)*(ic*Inputs!$C$6+fee_wd*Inputs!$E$6*(1-$B4321)+fee_fx*Inputs!$D$6-cost_acc-cost_wd*Inputs!$E$6*(1-$B4321)-cost_fx*Inputs!$D$6))</f>
        <v>202518.410693254</v>
      </c>
      <c r="H4321" s="0" t="n">
        <f aca="false">12*Inputs!$B$7*(MIN(1,$H$51*$C4321)*(ic*Inputs!$C$7+pE+fee_fx*Inputs!$D$7-cost_acc-cost_wd*Inputs!$E$7*$E4321-cost_fx*Inputs!$D$7-$F4321)+(1-MIN(1,$H$51*$C4321))*(1-MIN(1,Inputs!$G$7*$D4321)*churn_nonbuyers)*(ic*Inputs!$C$7+fee_wd*Inputs!$E$7*(1-$B4321)+fee_fx*Inputs!$D$7-cost_acc-cost_wd*Inputs!$E$7*(1-$B4321)-cost_fx*Inputs!$D$7))</f>
        <v>393485.372363443</v>
      </c>
      <c r="I4321" s="0" t="n">
        <f aca="false">12*Inputs!$B$8*(MIN(1,$H$52*$C4321)*(ic*Inputs!$C$8+pT-cost_acc-cost_wd*Inputs!$E$8-cost_fx*Inputs!$D$8-cost_ins)+(1-MIN(1,$H$52*$C4321))*(1-MIN(1,Inputs!$G$8*$D4321)*churn_nonbuyers)*(ic*Inputs!$C$8+fee_wd*Inputs!$E$8*(1-$B4321)+fee_fx*Inputs!$D$8-cost_acc-cost_wd*Inputs!$E$8*(1-$B4321)-cost_fx*Inputs!$D$8))</f>
        <v>170566.94445732</v>
      </c>
      <c r="J4321" s="0" t="n">
        <f aca="false">G4321+H4321+I4321-fixed</f>
        <v>66570.7275140178</v>
      </c>
      <c r="K4321" s="0" t="n">
        <f aca="false">12*Inputs!$B$6*(1-MIN(1,Inputs!$G$6*$D4321)*churn_nonbuyers)*(ic*Inputs!$C$6+fee_wd*Inputs!$E$6*(1-$B4321)+fee_fx*Inputs!$D$6-cost_acc-cost_wd*Inputs!$E$6*(1-$B4321)-cost_fx*Inputs!$D$6)</f>
        <v>160522.537625021</v>
      </c>
      <c r="L4321" s="0" t="n">
        <f aca="false">12*Inputs!$B$7*(1-MIN(1,Inputs!$G$7*$D4321)*churn_nonbuyers)*(ic*Inputs!$C$7+fee_wd*Inputs!$E$7*(1-$B4321)+fee_fx*Inputs!$D$7-cost_acc-cost_wd*Inputs!$E$7*(1-$B4321)-cost_fx*Inputs!$D$7)</f>
        <v>359804.481807013</v>
      </c>
      <c r="M4321" s="0" t="n">
        <f aca="false">12*Inputs!$B$8*(1-MIN(1,Inputs!$G$8*$D4321)*churn_nonbuyers)*(ic*Inputs!$C$8+fee_wd*Inputs!$E$8*(1-$B4321)+fee_fx*Inputs!$D$8-cost_acc-cost_wd*Inputs!$E$8*(1-$B4321)-cost_fx*Inputs!$D$8)</f>
        <v>125257.36054343</v>
      </c>
      <c r="N4321" s="0" t="n">
        <f aca="false">K4321+L4321+I4321-fixed</f>
        <v>-9106.03611064644</v>
      </c>
      <c r="O4321" s="0" t="n">
        <f aca="false">K4321+L4321+M4321-fixed</f>
        <v>-54415.6200245363</v>
      </c>
      <c r="P4321" s="0" t="n">
        <f aca="false">12*Inputs!$B$6*(1-MIN(1,Inputs!$F$6*$D4321))*(ic*Inputs!$C$6+flat_fee-cost_acc-cost_wd*Inputs!$E$6*$E4321-cost_fx*Inputs!$D$6)+12*Inputs!$B$7*(1-MIN(1,Inputs!$F$7*$D4321))*(ic*Inputs!$C$7+flat_fee-cost_acc-cost_wd*Inputs!$E$7*$E4321-cost_fx*Inputs!$D$7)+12*Inputs!$B$8*(1-MIN(1,Inputs!$F$8*$D4321))*(ic*Inputs!$C$8+flat_fee-cost_acc-cost_wd*Inputs!$E$8*$E4321-cost_fx*Inputs!$D$8)-fixed</f>
        <v>55235.7695964801</v>
      </c>
    </row>
    <row r="4322" customFormat="false" ht="15" hidden="false" customHeight="false" outlineLevel="0" collapsed="false">
      <c r="A4322" s="0" t="n">
        <v>4257</v>
      </c>
      <c r="B4322" s="0" t="n">
        <v>0.184868</v>
      </c>
      <c r="C4322" s="0" t="n">
        <v>0.941221</v>
      </c>
      <c r="D4322" s="0" t="n">
        <v>0.968571</v>
      </c>
      <c r="E4322" s="0" t="n">
        <v>1.13302</v>
      </c>
      <c r="F4322" s="0" t="n">
        <v>0.200169</v>
      </c>
      <c r="G4322" s="0" t="n">
        <f aca="false">12*Inputs!$B$6*(MIN(1,$H$50*$C4322)*(ic*Inputs!$C$6+pS+fee_fx*Inputs!$D$6-cost_acc-cost_wd*Inputs!$E$6*$E4322-cost_fx*Inputs!$D$6-$F4322)+(1-MIN(1,$H$50*$C4322))*(1-MIN(1,Inputs!$G$6*$D4322)*churn_nonbuyers)*(ic*Inputs!$C$6+fee_wd*Inputs!$E$6*(1-$B4322)+fee_fx*Inputs!$D$6-cost_acc-cost_wd*Inputs!$E$6*(1-$B4322)-cost_fx*Inputs!$D$6))</f>
        <v>215919.623281682</v>
      </c>
      <c r="H4322" s="0" t="n">
        <f aca="false">12*Inputs!$B$7*(MIN(1,$H$51*$C4322)*(ic*Inputs!$C$7+pE+fee_fx*Inputs!$D$7-cost_acc-cost_wd*Inputs!$E$7*$E4322-cost_fx*Inputs!$D$7-$F4322)+(1-MIN(1,$H$51*$C4322))*(1-MIN(1,Inputs!$G$7*$D4322)*churn_nonbuyers)*(ic*Inputs!$C$7+fee_wd*Inputs!$E$7*(1-$B4322)+fee_fx*Inputs!$D$7-cost_acc-cost_wd*Inputs!$E$7*(1-$B4322)-cost_fx*Inputs!$D$7))</f>
        <v>408175.826382848</v>
      </c>
      <c r="I4322" s="0" t="n">
        <f aca="false">12*Inputs!$B$8*(MIN(1,$H$52*$C4322)*(ic*Inputs!$C$8+pT-cost_acc-cost_wd*Inputs!$E$8-cost_fx*Inputs!$D$8-cost_ins)+(1-MIN(1,$H$52*$C4322))*(1-MIN(1,Inputs!$G$8*$D4322)*churn_nonbuyers)*(ic*Inputs!$C$8+fee_wd*Inputs!$E$8*(1-$B4322)+fee_fx*Inputs!$D$8-cost_acc-cost_wd*Inputs!$E$8*(1-$B4322)-cost_fx*Inputs!$D$8))</f>
        <v>170551.275043929</v>
      </c>
      <c r="J4322" s="0" t="n">
        <f aca="false">G4322+H4322+I4322-fixed</f>
        <v>94646.7247084589</v>
      </c>
      <c r="K4322" s="0" t="n">
        <f aca="false">12*Inputs!$B$6*(1-MIN(1,Inputs!$G$6*$D4322)*churn_nonbuyers)*(ic*Inputs!$C$6+fee_wd*Inputs!$E$6*(1-$B4322)+fee_fx*Inputs!$D$6-cost_acc-cost_wd*Inputs!$E$6*(1-$B4322)-cost_fx*Inputs!$D$6)</f>
        <v>166505.028362122</v>
      </c>
      <c r="L4322" s="0" t="n">
        <f aca="false">12*Inputs!$B$7*(1-MIN(1,Inputs!$G$7*$D4322)*churn_nonbuyers)*(ic*Inputs!$C$7+fee_wd*Inputs!$E$7*(1-$B4322)+fee_fx*Inputs!$D$7-cost_acc-cost_wd*Inputs!$E$7*(1-$B4322)-cost_fx*Inputs!$D$7)</f>
        <v>365636.702809273</v>
      </c>
      <c r="M4322" s="0" t="n">
        <f aca="false">12*Inputs!$B$8*(1-MIN(1,Inputs!$G$8*$D4322)*churn_nonbuyers)*(ic*Inputs!$C$8+fee_wd*Inputs!$E$8*(1-$B4322)+fee_fx*Inputs!$D$8-cost_acc-cost_wd*Inputs!$E$8*(1-$B4322)-cost_fx*Inputs!$D$8)</f>
        <v>102243.575449901</v>
      </c>
      <c r="N4322" s="0" t="n">
        <f aca="false">K4322+L4322+I4322-fixed</f>
        <v>2693.00621532358</v>
      </c>
      <c r="O4322" s="0" t="n">
        <f aca="false">K4322+L4322+M4322-fixed</f>
        <v>-65614.6933787046</v>
      </c>
      <c r="P4322" s="0" t="n">
        <f aca="false">12*Inputs!$B$6*(1-MIN(1,Inputs!$F$6*$D4322))*(ic*Inputs!$C$6+flat_fee-cost_acc-cost_wd*Inputs!$E$6*$E4322-cost_fx*Inputs!$D$6)+12*Inputs!$B$7*(1-MIN(1,Inputs!$F$7*$D4322))*(ic*Inputs!$C$7+flat_fee-cost_acc-cost_wd*Inputs!$E$7*$E4322-cost_fx*Inputs!$D$7)+12*Inputs!$B$8*(1-MIN(1,Inputs!$F$8*$D4322))*(ic*Inputs!$C$8+flat_fee-cost_acc-cost_wd*Inputs!$E$8*$E4322-cost_fx*Inputs!$D$8)-fixed</f>
        <v>29727.6885728</v>
      </c>
    </row>
    <row r="4323" customFormat="false" ht="15" hidden="false" customHeight="false" outlineLevel="0" collapsed="false">
      <c r="A4323" s="0" t="n">
        <v>4258</v>
      </c>
      <c r="B4323" s="0" t="n">
        <v>0.270992</v>
      </c>
      <c r="C4323" s="0" t="n">
        <v>1.046595</v>
      </c>
      <c r="D4323" s="0" t="n">
        <v>1.01623</v>
      </c>
      <c r="E4323" s="0" t="n">
        <v>1.082338</v>
      </c>
      <c r="F4323" s="0" t="n">
        <v>0.206137</v>
      </c>
      <c r="G4323" s="0" t="n">
        <f aca="false">12*Inputs!$B$6*(MIN(1,$H$50*$C4323)*(ic*Inputs!$C$6+pS+fee_fx*Inputs!$D$6-cost_acc-cost_wd*Inputs!$E$6*$E4323-cost_fx*Inputs!$D$6-$F4323)+(1-MIN(1,$H$50*$C4323))*(1-MIN(1,Inputs!$G$6*$D4323)*churn_nonbuyers)*(ic*Inputs!$C$6+fee_wd*Inputs!$E$6*(1-$B4323)+fee_fx*Inputs!$D$6-cost_acc-cost_wd*Inputs!$E$6*(1-$B4323)-cost_fx*Inputs!$D$6))</f>
        <v>211361.889004908</v>
      </c>
      <c r="H4323" s="0" t="n">
        <f aca="false">12*Inputs!$B$7*(MIN(1,$H$51*$C4323)*(ic*Inputs!$C$7+pE+fee_fx*Inputs!$D$7-cost_acc-cost_wd*Inputs!$E$7*$E4323-cost_fx*Inputs!$D$7-$F4323)+(1-MIN(1,$H$51*$C4323))*(1-MIN(1,Inputs!$G$7*$D4323)*churn_nonbuyers)*(ic*Inputs!$C$7+fee_wd*Inputs!$E$7*(1-$B4323)+fee_fx*Inputs!$D$7-cost_acc-cost_wd*Inputs!$E$7*(1-$B4323)-cost_fx*Inputs!$D$7))</f>
        <v>411385.940306859</v>
      </c>
      <c r="I4323" s="0" t="n">
        <f aca="false">12*Inputs!$B$8*(MIN(1,$H$52*$C4323)*(ic*Inputs!$C$8+pT-cost_acc-cost_wd*Inputs!$E$8-cost_fx*Inputs!$D$8-cost_ins)+(1-MIN(1,$H$52*$C4323))*(1-MIN(1,Inputs!$G$8*$D4323)*churn_nonbuyers)*(ic*Inputs!$C$8+fee_wd*Inputs!$E$8*(1-$B4323)+fee_fx*Inputs!$D$8-cost_acc-cost_wd*Inputs!$E$8*(1-$B4323)-cost_fx*Inputs!$D$8))</f>
        <v>175047.169615744</v>
      </c>
      <c r="J4323" s="0" t="n">
        <f aca="false">G4323+H4323+I4323-fixed</f>
        <v>97794.998927511</v>
      </c>
      <c r="K4323" s="0" t="n">
        <f aca="false">12*Inputs!$B$6*(1-MIN(1,Inputs!$G$6*$D4323)*churn_nonbuyers)*(ic*Inputs!$C$6+fee_wd*Inputs!$E$6*(1-$B4323)+fee_fx*Inputs!$D$6-cost_acc-cost_wd*Inputs!$E$6*(1-$B4323)-cost_fx*Inputs!$D$6)</f>
        <v>154316.363041152</v>
      </c>
      <c r="L4323" s="0" t="n">
        <f aca="false">12*Inputs!$B$7*(1-MIN(1,Inputs!$G$7*$D4323)*churn_nonbuyers)*(ic*Inputs!$C$7+fee_wd*Inputs!$E$7*(1-$B4323)+fee_fx*Inputs!$D$7-cost_acc-cost_wd*Inputs!$E$7*(1-$B4323)-cost_fx*Inputs!$D$7)</f>
        <v>353074.519584691</v>
      </c>
      <c r="M4323" s="0" t="n">
        <f aca="false">12*Inputs!$B$8*(1-MIN(1,Inputs!$G$8*$D4323)*churn_nonbuyers)*(ic*Inputs!$C$8+fee_wd*Inputs!$E$8*(1-$B4323)+fee_fx*Inputs!$D$8-cost_acc-cost_wd*Inputs!$E$8*(1-$B4323)-cost_fx*Inputs!$D$8)</f>
        <v>90457.2643253761</v>
      </c>
      <c r="N4323" s="0" t="n">
        <f aca="false">K4323+L4323+I4323-fixed</f>
        <v>-17561.9477584126</v>
      </c>
      <c r="O4323" s="0" t="n">
        <f aca="false">K4323+L4323+M4323-fixed</f>
        <v>-102151.853048781</v>
      </c>
      <c r="P4323" s="0" t="n">
        <f aca="false">12*Inputs!$B$6*(1-MIN(1,Inputs!$F$6*$D4323))*(ic*Inputs!$C$6+flat_fee-cost_acc-cost_wd*Inputs!$E$6*$E4323-cost_fx*Inputs!$D$6)+12*Inputs!$B$7*(1-MIN(1,Inputs!$F$7*$D4323))*(ic*Inputs!$C$7+flat_fee-cost_acc-cost_wd*Inputs!$E$7*$E4323-cost_fx*Inputs!$D$7)+12*Inputs!$B$8*(1-MIN(1,Inputs!$F$8*$D4323))*(ic*Inputs!$C$8+flat_fee-cost_acc-cost_wd*Inputs!$E$8*$E4323-cost_fx*Inputs!$D$8)-fixed</f>
        <v>26070.1555375999</v>
      </c>
    </row>
    <row r="4324" customFormat="false" ht="15" hidden="false" customHeight="false" outlineLevel="0" collapsed="false">
      <c r="A4324" s="0" t="n">
        <v>4259</v>
      </c>
      <c r="B4324" s="0" t="n">
        <v>0.418527</v>
      </c>
      <c r="C4324" s="0" t="n">
        <v>0.772779</v>
      </c>
      <c r="D4324" s="0" t="n">
        <v>1.027593</v>
      </c>
      <c r="E4324" s="0" t="n">
        <v>1.246438</v>
      </c>
      <c r="F4324" s="0" t="n">
        <v>0.229397</v>
      </c>
      <c r="G4324" s="0" t="n">
        <f aca="false">12*Inputs!$B$6*(MIN(1,$H$50*$C4324)*(ic*Inputs!$C$6+pS+fee_fx*Inputs!$D$6-cost_acc-cost_wd*Inputs!$E$6*$E4324-cost_fx*Inputs!$D$6-$F4324)+(1-MIN(1,$H$50*$C4324))*(1-MIN(1,Inputs!$G$6*$D4324)*churn_nonbuyers)*(ic*Inputs!$C$6+fee_wd*Inputs!$E$6*(1-$B4324)+fee_fx*Inputs!$D$6-cost_acc-cost_wd*Inputs!$E$6*(1-$B4324)-cost_fx*Inputs!$D$6))</f>
        <v>174107.20853592</v>
      </c>
      <c r="H4324" s="0" t="n">
        <f aca="false">12*Inputs!$B$7*(MIN(1,$H$51*$C4324)*(ic*Inputs!$C$7+pE+fee_fx*Inputs!$D$7-cost_acc-cost_wd*Inputs!$E$7*$E4324-cost_fx*Inputs!$D$7-$F4324)+(1-MIN(1,$H$51*$C4324))*(1-MIN(1,Inputs!$G$7*$D4324)*churn_nonbuyers)*(ic*Inputs!$C$7+fee_wd*Inputs!$E$7*(1-$B4324)+fee_fx*Inputs!$D$7-cost_acc-cost_wd*Inputs!$E$7*(1-$B4324)-cost_fx*Inputs!$D$7))</f>
        <v>366174.737336631</v>
      </c>
      <c r="I4324" s="0" t="n">
        <f aca="false">12*Inputs!$B$8*(MIN(1,$H$52*$C4324)*(ic*Inputs!$C$8+pT-cost_acc-cost_wd*Inputs!$E$8-cost_fx*Inputs!$D$8-cost_ins)+(1-MIN(1,$H$52*$C4324))*(1-MIN(1,Inputs!$G$8*$D4324)*churn_nonbuyers)*(ic*Inputs!$C$8+fee_wd*Inputs!$E$8*(1-$B4324)+fee_fx*Inputs!$D$8-cost_acc-cost_wd*Inputs!$E$8*(1-$B4324)-cost_fx*Inputs!$D$8))</f>
        <v>150859.505404793</v>
      </c>
      <c r="J4324" s="0" t="n">
        <f aca="false">G4324+H4324+I4324-fixed</f>
        <v>-8858.54872265609</v>
      </c>
      <c r="K4324" s="0" t="n">
        <f aca="false">12*Inputs!$B$6*(1-MIN(1,Inputs!$G$6*$D4324)*churn_nonbuyers)*(ic*Inputs!$C$6+fee_wd*Inputs!$E$6*(1-$B4324)+fee_fx*Inputs!$D$6-cost_acc-cost_wd*Inputs!$E$6*(1-$B4324)-cost_fx*Inputs!$D$6)</f>
        <v>134070.517551679</v>
      </c>
      <c r="L4324" s="0" t="n">
        <f aca="false">12*Inputs!$B$7*(1-MIN(1,Inputs!$G$7*$D4324)*churn_nonbuyers)*(ic*Inputs!$C$7+fee_wd*Inputs!$E$7*(1-$B4324)+fee_fx*Inputs!$D$7-cost_acc-cost_wd*Inputs!$E$7*(1-$B4324)-cost_fx*Inputs!$D$7)</f>
        <v>332360.272867008</v>
      </c>
      <c r="M4324" s="0" t="n">
        <f aca="false">12*Inputs!$B$8*(1-MIN(1,Inputs!$G$8*$D4324)*churn_nonbuyers)*(ic*Inputs!$C$8+fee_wd*Inputs!$E$8*(1-$B4324)+fee_fx*Inputs!$D$8-cost_acc-cost_wd*Inputs!$E$8*(1-$B4324)-cost_fx*Inputs!$D$8)</f>
        <v>85976.7893211696</v>
      </c>
      <c r="N4324" s="0" t="n">
        <f aca="false">K4324+L4324+I4324-fixed</f>
        <v>-82709.7041765205</v>
      </c>
      <c r="O4324" s="0" t="n">
        <f aca="false">K4324+L4324+M4324-fixed</f>
        <v>-147592.420260144</v>
      </c>
      <c r="P4324" s="0" t="n">
        <f aca="false">12*Inputs!$B$6*(1-MIN(1,Inputs!$F$6*$D4324))*(ic*Inputs!$C$6+flat_fee-cost_acc-cost_wd*Inputs!$E$6*$E4324-cost_fx*Inputs!$D$6)+12*Inputs!$B$7*(1-MIN(1,Inputs!$F$7*$D4324))*(ic*Inputs!$C$7+flat_fee-cost_acc-cost_wd*Inputs!$E$7*$E4324-cost_fx*Inputs!$D$7)+12*Inputs!$B$8*(1-MIN(1,Inputs!$F$8*$D4324))*(ic*Inputs!$C$8+flat_fee-cost_acc-cost_wd*Inputs!$E$8*$E4324-cost_fx*Inputs!$D$8)-fixed</f>
        <v>-49917.6900078399</v>
      </c>
    </row>
    <row r="4325" customFormat="false" ht="15" hidden="false" customHeight="false" outlineLevel="0" collapsed="false">
      <c r="A4325" s="0" t="n">
        <v>4260</v>
      </c>
      <c r="B4325" s="0" t="n">
        <v>0.166793</v>
      </c>
      <c r="C4325" s="0" t="n">
        <v>0.819409</v>
      </c>
      <c r="D4325" s="0" t="n">
        <v>0.929724</v>
      </c>
      <c r="E4325" s="0" t="n">
        <v>1.2952</v>
      </c>
      <c r="F4325" s="0" t="n">
        <v>0.209681</v>
      </c>
      <c r="G4325" s="0" t="n">
        <f aca="false">12*Inputs!$B$6*(MIN(1,$H$50*$C4325)*(ic*Inputs!$C$6+pS+fee_fx*Inputs!$D$6-cost_acc-cost_wd*Inputs!$E$6*$E4325-cost_fx*Inputs!$D$6-$F4325)+(1-MIN(1,$H$50*$C4325))*(1-MIN(1,Inputs!$G$6*$D4325)*churn_nonbuyers)*(ic*Inputs!$C$6+fee_wd*Inputs!$E$6*(1-$B4325)+fee_fx*Inputs!$D$6-cost_acc-cost_wd*Inputs!$E$6*(1-$B4325)-cost_fx*Inputs!$D$6))</f>
        <v>208919.732449026</v>
      </c>
      <c r="H4325" s="0" t="n">
        <f aca="false">12*Inputs!$B$7*(MIN(1,$H$51*$C4325)*(ic*Inputs!$C$7+pE+fee_fx*Inputs!$D$7-cost_acc-cost_wd*Inputs!$E$7*$E4325-cost_fx*Inputs!$D$7-$F4325)+(1-MIN(1,$H$51*$C4325))*(1-MIN(1,Inputs!$G$7*$D4325)*churn_nonbuyers)*(ic*Inputs!$C$7+fee_wd*Inputs!$E$7*(1-$B4325)+fee_fx*Inputs!$D$7-cost_acc-cost_wd*Inputs!$E$7*(1-$B4325)-cost_fx*Inputs!$D$7))</f>
        <v>388908.291909041</v>
      </c>
      <c r="I4325" s="0" t="n">
        <f aca="false">12*Inputs!$B$8*(MIN(1,$H$52*$C4325)*(ic*Inputs!$C$8+pT-cost_acc-cost_wd*Inputs!$E$8-cost_fx*Inputs!$D$8-cost_ins)+(1-MIN(1,$H$52*$C4325))*(1-MIN(1,Inputs!$G$8*$D4325)*churn_nonbuyers)*(ic*Inputs!$C$8+fee_wd*Inputs!$E$8*(1-$B4325)+fee_fx*Inputs!$D$8-cost_acc-cost_wd*Inputs!$E$8*(1-$B4325)-cost_fx*Inputs!$D$8))</f>
        <v>165521.99135527</v>
      </c>
      <c r="J4325" s="0" t="n">
        <f aca="false">G4325+H4325+I4325-fixed</f>
        <v>63350.0157133373</v>
      </c>
      <c r="K4325" s="0" t="n">
        <f aca="false">12*Inputs!$B$6*(1-MIN(1,Inputs!$G$6*$D4325)*churn_nonbuyers)*(ic*Inputs!$C$6+fee_wd*Inputs!$E$6*(1-$B4325)+fee_fx*Inputs!$D$6-cost_acc-cost_wd*Inputs!$E$6*(1-$B4325)-cost_fx*Inputs!$D$6)</f>
        <v>169326.70455695</v>
      </c>
      <c r="L4325" s="0" t="n">
        <f aca="false">12*Inputs!$B$7*(1-MIN(1,Inputs!$G$7*$D4325)*churn_nonbuyers)*(ic*Inputs!$C$7+fee_wd*Inputs!$E$7*(1-$B4325)+fee_fx*Inputs!$D$7-cost_acc-cost_wd*Inputs!$E$7*(1-$B4325)-cost_fx*Inputs!$D$7)</f>
        <v>368605.77518217</v>
      </c>
      <c r="M4325" s="0" t="n">
        <f aca="false">12*Inputs!$B$8*(1-MIN(1,Inputs!$G$8*$D4325)*churn_nonbuyers)*(ic*Inputs!$C$8+fee_wd*Inputs!$E$8*(1-$B4325)+fee_fx*Inputs!$D$8-cost_acc-cost_wd*Inputs!$E$8*(1-$B4325)-cost_fx*Inputs!$D$8)</f>
        <v>111180.997372435</v>
      </c>
      <c r="N4325" s="0" t="n">
        <f aca="false">K4325+L4325+I4325-fixed</f>
        <v>3454.47109439108</v>
      </c>
      <c r="O4325" s="0" t="n">
        <f aca="false">K4325+L4325+M4325-fixed</f>
        <v>-50886.522888444</v>
      </c>
      <c r="P4325" s="0" t="n">
        <f aca="false">12*Inputs!$B$6*(1-MIN(1,Inputs!$F$6*$D4325))*(ic*Inputs!$C$6+flat_fee-cost_acc-cost_wd*Inputs!$E$6*$E4325-cost_fx*Inputs!$D$6)+12*Inputs!$B$7*(1-MIN(1,Inputs!$F$7*$D4325))*(ic*Inputs!$C$7+flat_fee-cost_acc-cost_wd*Inputs!$E$7*$E4325-cost_fx*Inputs!$D$7)+12*Inputs!$B$8*(1-MIN(1,Inputs!$F$8*$D4325))*(ic*Inputs!$C$8+flat_fee-cost_acc-cost_wd*Inputs!$E$8*$E4325-cost_fx*Inputs!$D$8)-fixed</f>
        <v>-22402.7099200001</v>
      </c>
    </row>
    <row r="4326" customFormat="false" ht="15" hidden="false" customHeight="false" outlineLevel="0" collapsed="false">
      <c r="A4326" s="0" t="n">
        <v>4261</v>
      </c>
      <c r="B4326" s="0" t="n">
        <v>0.065724</v>
      </c>
      <c r="C4326" s="0" t="n">
        <v>0.882238</v>
      </c>
      <c r="D4326" s="0" t="n">
        <v>1.619867</v>
      </c>
      <c r="E4326" s="0" t="n">
        <v>1.157629</v>
      </c>
      <c r="F4326" s="0" t="n">
        <v>0.204762</v>
      </c>
      <c r="G4326" s="0" t="n">
        <f aca="false">12*Inputs!$B$6*(MIN(1,$H$50*$C4326)*(ic*Inputs!$C$6+pS+fee_fx*Inputs!$D$6-cost_acc-cost_wd*Inputs!$E$6*$E4326-cost_fx*Inputs!$D$6-$F4326)+(1-MIN(1,$H$50*$C4326))*(1-MIN(1,Inputs!$G$6*$D4326)*churn_nonbuyers)*(ic*Inputs!$C$6+fee_wd*Inputs!$E$6*(1-$B4326)+fee_fx*Inputs!$D$6-cost_acc-cost_wd*Inputs!$E$6*(1-$B4326)-cost_fx*Inputs!$D$6))</f>
        <v>221587.740633743</v>
      </c>
      <c r="H4326" s="0" t="n">
        <f aca="false">12*Inputs!$B$7*(MIN(1,$H$51*$C4326)*(ic*Inputs!$C$7+pE+fee_fx*Inputs!$D$7-cost_acc-cost_wd*Inputs!$E$7*$E4326-cost_fx*Inputs!$D$7-$F4326)+(1-MIN(1,$H$51*$C4326))*(1-MIN(1,Inputs!$G$7*$D4326)*churn_nonbuyers)*(ic*Inputs!$C$7+fee_wd*Inputs!$E$7*(1-$B4326)+fee_fx*Inputs!$D$7-cost_acc-cost_wd*Inputs!$E$7*(1-$B4326)-cost_fx*Inputs!$D$7))</f>
        <v>408576.871029197</v>
      </c>
      <c r="I4326" s="0" t="n">
        <f aca="false">12*Inputs!$B$8*(MIN(1,$H$52*$C4326)*(ic*Inputs!$C$8+pT-cost_acc-cost_wd*Inputs!$E$8-cost_fx*Inputs!$D$8-cost_ins)+(1-MIN(1,$H$52*$C4326))*(1-MIN(1,Inputs!$G$8*$D4326)*churn_nonbuyers)*(ic*Inputs!$C$8+fee_wd*Inputs!$E$8*(1-$B4326)+fee_fx*Inputs!$D$8-cost_acc-cost_wd*Inputs!$E$8*(1-$B4326)-cost_fx*Inputs!$D$8))</f>
        <v>127169.314272</v>
      </c>
      <c r="J4326" s="0" t="n">
        <f aca="false">G4326+H4326+I4326-fixed</f>
        <v>57333.9259349401</v>
      </c>
      <c r="K4326" s="0" t="n">
        <f aca="false">12*Inputs!$B$6*(1-MIN(1,Inputs!$G$6*$D4326)*churn_nonbuyers)*(ic*Inputs!$C$6+fee_wd*Inputs!$E$6*(1-$B4326)+fee_fx*Inputs!$D$6-cost_acc-cost_wd*Inputs!$E$6*(1-$B4326)-cost_fx*Inputs!$D$6)</f>
        <v>176574.026438698</v>
      </c>
      <c r="L4326" s="0" t="n">
        <f aca="false">12*Inputs!$B$7*(1-MIN(1,Inputs!$G$7*$D4326)*churn_nonbuyers)*(ic*Inputs!$C$7+fee_wd*Inputs!$E$7*(1-$B4326)+fee_fx*Inputs!$D$7-cost_acc-cost_wd*Inputs!$E$7*(1-$B4326)-cost_fx*Inputs!$D$7)</f>
        <v>374601.757847219</v>
      </c>
      <c r="M4326" s="0" t="n">
        <f aca="false">12*Inputs!$B$8*(1-MIN(1,Inputs!$G$8*$D4326)*churn_nonbuyers)*(ic*Inputs!$C$8+fee_wd*Inputs!$E$8*(1-$B4326)+fee_fx*Inputs!$D$8-cost_acc-cost_wd*Inputs!$E$8*(1-$B4326)-cost_fx*Inputs!$D$8)</f>
        <v>0</v>
      </c>
      <c r="N4326" s="0" t="n">
        <f aca="false">K4326+L4326+I4326-fixed</f>
        <v>-21654.901442084</v>
      </c>
      <c r="O4326" s="0" t="n">
        <f aca="false">K4326+L4326+M4326-fixed</f>
        <v>-148824.215714084</v>
      </c>
      <c r="P4326" s="0" t="n">
        <f aca="false">12*Inputs!$B$6*(1-MIN(1,Inputs!$F$6*$D4326))*(ic*Inputs!$C$6+flat_fee-cost_acc-cost_wd*Inputs!$E$6*$E4326-cost_fx*Inputs!$D$6)+12*Inputs!$B$7*(1-MIN(1,Inputs!$F$7*$D4326))*(ic*Inputs!$C$7+flat_fee-cost_acc-cost_wd*Inputs!$E$7*$E4326-cost_fx*Inputs!$D$7)+12*Inputs!$B$8*(1-MIN(1,Inputs!$F$8*$D4326))*(ic*Inputs!$C$8+flat_fee-cost_acc-cost_wd*Inputs!$E$8*$E4326-cost_fx*Inputs!$D$8)-fixed</f>
        <v>-323733.92189368</v>
      </c>
    </row>
    <row r="4327" customFormat="false" ht="15" hidden="false" customHeight="false" outlineLevel="0" collapsed="false">
      <c r="A4327" s="0" t="n">
        <v>4262</v>
      </c>
      <c r="B4327" s="0" t="n">
        <v>0.199021</v>
      </c>
      <c r="C4327" s="0" t="n">
        <v>0.91729</v>
      </c>
      <c r="D4327" s="0" t="n">
        <v>1.017082</v>
      </c>
      <c r="E4327" s="0" t="n">
        <v>1.132694</v>
      </c>
      <c r="F4327" s="0" t="n">
        <v>0.163736</v>
      </c>
      <c r="G4327" s="0" t="n">
        <f aca="false">12*Inputs!$B$6*(MIN(1,$H$50*$C4327)*(ic*Inputs!$C$6+pS+fee_fx*Inputs!$D$6-cost_acc-cost_wd*Inputs!$E$6*$E4327-cost_fx*Inputs!$D$6-$F4327)+(1-MIN(1,$H$50*$C4327))*(1-MIN(1,Inputs!$G$6*$D4327)*churn_nonbuyers)*(ic*Inputs!$C$6+fee_wd*Inputs!$E$6*(1-$B4327)+fee_fx*Inputs!$D$6-cost_acc-cost_wd*Inputs!$E$6*(1-$B4327)-cost_fx*Inputs!$D$6))</f>
        <v>213254.398239648</v>
      </c>
      <c r="H4327" s="0" t="n">
        <f aca="false">12*Inputs!$B$7*(MIN(1,$H$51*$C4327)*(ic*Inputs!$C$7+pE+fee_fx*Inputs!$D$7-cost_acc-cost_wd*Inputs!$E$7*$E4327-cost_fx*Inputs!$D$7-$F4327)+(1-MIN(1,$H$51*$C4327))*(1-MIN(1,Inputs!$G$7*$D4327)*churn_nonbuyers)*(ic*Inputs!$C$7+fee_wd*Inputs!$E$7*(1-$B4327)+fee_fx*Inputs!$D$7-cost_acc-cost_wd*Inputs!$E$7*(1-$B4327)-cost_fx*Inputs!$D$7))</f>
        <v>407455.831550659</v>
      </c>
      <c r="I4327" s="0" t="n">
        <f aca="false">12*Inputs!$B$8*(MIN(1,$H$52*$C4327)*(ic*Inputs!$C$8+pT-cost_acc-cost_wd*Inputs!$E$8-cost_fx*Inputs!$D$8-cost_ins)+(1-MIN(1,$H$52*$C4327))*(1-MIN(1,Inputs!$G$8*$D4327)*churn_nonbuyers)*(ic*Inputs!$C$8+fee_wd*Inputs!$E$8*(1-$B4327)+fee_fx*Inputs!$D$8-cost_acc-cost_wd*Inputs!$E$8*(1-$B4327)-cost_fx*Inputs!$D$8))</f>
        <v>164885.473853842</v>
      </c>
      <c r="J4327" s="0" t="n">
        <f aca="false">G4327+H4327+I4327-fixed</f>
        <v>85595.7036441485</v>
      </c>
      <c r="K4327" s="0" t="n">
        <f aca="false">12*Inputs!$B$6*(1-MIN(1,Inputs!$G$6*$D4327)*churn_nonbuyers)*(ic*Inputs!$C$6+fee_wd*Inputs!$E$6*(1-$B4327)+fee_fx*Inputs!$D$6-cost_acc-cost_wd*Inputs!$E$6*(1-$B4327)-cost_fx*Inputs!$D$6)</f>
        <v>164146.218312398</v>
      </c>
      <c r="L4327" s="0" t="n">
        <f aca="false">12*Inputs!$B$7*(1-MIN(1,Inputs!$G$7*$D4327)*churn_nonbuyers)*(ic*Inputs!$C$7+fee_wd*Inputs!$E$7*(1-$B4327)+fee_fx*Inputs!$D$7-cost_acc-cost_wd*Inputs!$E$7*(1-$B4327)-cost_fx*Inputs!$D$7)</f>
        <v>363112.809451439</v>
      </c>
      <c r="M4327" s="0" t="n">
        <f aca="false">12*Inputs!$B$8*(1-MIN(1,Inputs!$G$8*$D4327)*churn_nonbuyers)*(ic*Inputs!$C$8+fee_wd*Inputs!$E$8*(1-$B4327)+fee_fx*Inputs!$D$8-cost_acc-cost_wd*Inputs!$E$8*(1-$B4327)-cost_fx*Inputs!$D$8)</f>
        <v>91265.4313778592</v>
      </c>
      <c r="N4327" s="0" t="n">
        <f aca="false">K4327+L4327+I4327-fixed</f>
        <v>-7855.49838232074</v>
      </c>
      <c r="O4327" s="0" t="n">
        <f aca="false">K4327+L4327+M4327-fixed</f>
        <v>-81475.5408583032</v>
      </c>
      <c r="P4327" s="0" t="n">
        <f aca="false">12*Inputs!$B$6*(1-MIN(1,Inputs!$F$6*$D4327))*(ic*Inputs!$C$6+flat_fee-cost_acc-cost_wd*Inputs!$E$6*$E4327-cost_fx*Inputs!$D$6)+12*Inputs!$B$7*(1-MIN(1,Inputs!$F$7*$D4327))*(ic*Inputs!$C$7+flat_fee-cost_acc-cost_wd*Inputs!$E$7*$E4327-cost_fx*Inputs!$D$7)+12*Inputs!$B$8*(1-MIN(1,Inputs!$F$8*$D4327))*(ic*Inputs!$C$8+flat_fee-cost_acc-cost_wd*Inputs!$E$8*$E4327-cost_fx*Inputs!$D$8)-fixed</f>
        <v>4059.17684191989</v>
      </c>
    </row>
    <row r="4328" customFormat="false" ht="15" hidden="false" customHeight="false" outlineLevel="0" collapsed="false">
      <c r="A4328" s="0" t="n">
        <v>4263</v>
      </c>
      <c r="B4328" s="0" t="n">
        <v>0.186555</v>
      </c>
      <c r="C4328" s="0" t="n">
        <v>1.064688</v>
      </c>
      <c r="D4328" s="0" t="n">
        <v>1.576759</v>
      </c>
      <c r="E4328" s="0" t="n">
        <v>1.137784</v>
      </c>
      <c r="F4328" s="0" t="n">
        <v>0.067477</v>
      </c>
      <c r="G4328" s="0" t="n">
        <f aca="false">12*Inputs!$B$6*(MIN(1,$H$50*$C4328)*(ic*Inputs!$C$6+pS+fee_fx*Inputs!$D$6-cost_acc-cost_wd*Inputs!$E$6*$E4328-cost_fx*Inputs!$D$6-$F4328)+(1-MIN(1,$H$50*$C4328))*(1-MIN(1,Inputs!$G$6*$D4328)*churn_nonbuyers)*(ic*Inputs!$C$6+fee_wd*Inputs!$E$6*(1-$B4328)+fee_fx*Inputs!$D$6-cost_acc-cost_wd*Inputs!$E$6*(1-$B4328)-cost_fx*Inputs!$D$6))</f>
        <v>220467.326248907</v>
      </c>
      <c r="H4328" s="0" t="n">
        <f aca="false">12*Inputs!$B$7*(MIN(1,$H$51*$C4328)*(ic*Inputs!$C$7+pE+fee_fx*Inputs!$D$7-cost_acc-cost_wd*Inputs!$E$7*$E4328-cost_fx*Inputs!$D$7-$F4328)+(1-MIN(1,$H$51*$C4328))*(1-MIN(1,Inputs!$G$7*$D4328)*churn_nonbuyers)*(ic*Inputs!$C$7+fee_wd*Inputs!$E$7*(1-$B4328)+fee_fx*Inputs!$D$7-cost_acc-cost_wd*Inputs!$E$7*(1-$B4328)-cost_fx*Inputs!$D$7))</f>
        <v>417231.518402</v>
      </c>
      <c r="I4328" s="0" t="n">
        <f aca="false">12*Inputs!$B$8*(MIN(1,$H$52*$C4328)*(ic*Inputs!$C$8+pT-cost_acc-cost_wd*Inputs!$E$8-cost_fx*Inputs!$D$8-cost_ins)+(1-MIN(1,$H$52*$C4328))*(1-MIN(1,Inputs!$G$8*$D4328)*churn_nonbuyers)*(ic*Inputs!$C$8+fee_wd*Inputs!$E$8*(1-$B4328)+fee_fx*Inputs!$D$8-cost_acc-cost_wd*Inputs!$E$8*(1-$B4328)-cost_fx*Inputs!$D$8))</f>
        <v>153468.387072</v>
      </c>
      <c r="J4328" s="0" t="n">
        <f aca="false">G4328+H4328+I4328-fixed</f>
        <v>91167.2317229067</v>
      </c>
      <c r="K4328" s="0" t="n">
        <f aca="false">12*Inputs!$B$6*(1-MIN(1,Inputs!$G$6*$D4328)*churn_nonbuyers)*(ic*Inputs!$C$6+fee_wd*Inputs!$E$6*(1-$B4328)+fee_fx*Inputs!$D$6-cost_acc-cost_wd*Inputs!$E$6*(1-$B4328)-cost_fx*Inputs!$D$6)</f>
        <v>160960.245661764</v>
      </c>
      <c r="L4328" s="0" t="n">
        <f aca="false">12*Inputs!$B$7*(1-MIN(1,Inputs!$G$7*$D4328)*churn_nonbuyers)*(ic*Inputs!$C$7+fee_wd*Inputs!$E$7*(1-$B4328)+fee_fx*Inputs!$D$7-cost_acc-cost_wd*Inputs!$E$7*(1-$B4328)-cost_fx*Inputs!$D$7)</f>
        <v>358534.340965058</v>
      </c>
      <c r="M4328" s="0" t="n">
        <f aca="false">12*Inputs!$B$8*(1-MIN(1,Inputs!$G$8*$D4328)*churn_nonbuyers)*(ic*Inputs!$C$8+fee_wd*Inputs!$E$8*(1-$B4328)+fee_fx*Inputs!$D$8-cost_acc-cost_wd*Inputs!$E$8*(1-$B4328)-cost_fx*Inputs!$D$8)</f>
        <v>0</v>
      </c>
      <c r="N4328" s="0" t="n">
        <f aca="false">K4328+L4328+I4328-fixed</f>
        <v>-27037.0263011775</v>
      </c>
      <c r="O4328" s="0" t="n">
        <f aca="false">K4328+L4328+M4328-fixed</f>
        <v>-180505.413373178</v>
      </c>
      <c r="P4328" s="0" t="n">
        <f aca="false">12*Inputs!$B$6*(1-MIN(1,Inputs!$F$6*$D4328))*(ic*Inputs!$C$6+flat_fee-cost_acc-cost_wd*Inputs!$E$6*$E4328-cost_fx*Inputs!$D$6)+12*Inputs!$B$7*(1-MIN(1,Inputs!$F$7*$D4328))*(ic*Inputs!$C$7+flat_fee-cost_acc-cost_wd*Inputs!$E$7*$E4328-cost_fx*Inputs!$D$7)+12*Inputs!$B$8*(1-MIN(1,Inputs!$F$8*$D4328))*(ic*Inputs!$C$8+flat_fee-cost_acc-cost_wd*Inputs!$E$8*$E4328-cost_fx*Inputs!$D$8)-fixed</f>
        <v>-295228.87845856</v>
      </c>
    </row>
    <row r="4329" customFormat="false" ht="15" hidden="false" customHeight="false" outlineLevel="0" collapsed="false">
      <c r="A4329" s="0" t="n">
        <v>4264</v>
      </c>
      <c r="B4329" s="0" t="n">
        <v>0.400512</v>
      </c>
      <c r="C4329" s="0" t="n">
        <v>0.870509</v>
      </c>
      <c r="D4329" s="0" t="n">
        <v>1.019401</v>
      </c>
      <c r="E4329" s="0" t="n">
        <v>1.371799</v>
      </c>
      <c r="F4329" s="0" t="n">
        <v>0.370218</v>
      </c>
      <c r="G4329" s="0" t="n">
        <f aca="false">12*Inputs!$B$6*(MIN(1,$H$50*$C4329)*(ic*Inputs!$C$6+pS+fee_fx*Inputs!$D$6-cost_acc-cost_wd*Inputs!$E$6*$E4329-cost_fx*Inputs!$D$6-$F4329)+(1-MIN(1,$H$50*$C4329))*(1-MIN(1,Inputs!$G$6*$D4329)*churn_nonbuyers)*(ic*Inputs!$C$6+fee_wd*Inputs!$E$6*(1-$B4329)+fee_fx*Inputs!$D$6-cost_acc-cost_wd*Inputs!$E$6*(1-$B4329)-cost_fx*Inputs!$D$6))</f>
        <v>176176.130924104</v>
      </c>
      <c r="H4329" s="0" t="n">
        <f aca="false">12*Inputs!$B$7*(MIN(1,$H$51*$C4329)*(ic*Inputs!$C$7+pE+fee_fx*Inputs!$D$7-cost_acc-cost_wd*Inputs!$E$7*$E4329-cost_fx*Inputs!$D$7-$F4329)+(1-MIN(1,$H$51*$C4329))*(1-MIN(1,Inputs!$G$7*$D4329)*churn_nonbuyers)*(ic*Inputs!$C$7+fee_wd*Inputs!$E$7*(1-$B4329)+fee_fx*Inputs!$D$7-cost_acc-cost_wd*Inputs!$E$7*(1-$B4329)-cost_fx*Inputs!$D$7))</f>
        <v>352512.710235699</v>
      </c>
      <c r="I4329" s="0" t="n">
        <f aca="false">12*Inputs!$B$8*(MIN(1,$H$52*$C4329)*(ic*Inputs!$C$8+pT-cost_acc-cost_wd*Inputs!$E$8-cost_fx*Inputs!$D$8-cost_ins)+(1-MIN(1,$H$52*$C4329))*(1-MIN(1,Inputs!$G$8*$D4329)*churn_nonbuyers)*(ic*Inputs!$C$8+fee_wd*Inputs!$E$8*(1-$B4329)+fee_fx*Inputs!$D$8-cost_acc-cost_wd*Inputs!$E$8*(1-$B4329)-cost_fx*Inputs!$D$8))</f>
        <v>159847.860914857</v>
      </c>
      <c r="J4329" s="0" t="n">
        <f aca="false">G4329+H4329+I4329-fixed</f>
        <v>-11463.2979253392</v>
      </c>
      <c r="K4329" s="0" t="n">
        <f aca="false">12*Inputs!$B$6*(1-MIN(1,Inputs!$G$6*$D4329)*churn_nonbuyers)*(ic*Inputs!$C$6+fee_wd*Inputs!$E$6*(1-$B4329)+fee_fx*Inputs!$D$6-cost_acc-cost_wd*Inputs!$E$6*(1-$B4329)-cost_fx*Inputs!$D$6)</f>
        <v>136590.342719846</v>
      </c>
      <c r="L4329" s="0" t="n">
        <f aca="false">12*Inputs!$B$7*(1-MIN(1,Inputs!$G$7*$D4329)*churn_nonbuyers)*(ic*Inputs!$C$7+fee_wd*Inputs!$E$7*(1-$B4329)+fee_fx*Inputs!$D$7-cost_acc-cost_wd*Inputs!$E$7*(1-$B4329)-cost_fx*Inputs!$D$7)</f>
        <v>334959.377183908</v>
      </c>
      <c r="M4329" s="0" t="n">
        <f aca="false">12*Inputs!$B$8*(1-MIN(1,Inputs!$G$8*$D4329)*churn_nonbuyers)*(ic*Inputs!$C$8+fee_wd*Inputs!$E$8*(1-$B4329)+fee_fx*Inputs!$D$8-cost_acc-cost_wd*Inputs!$E$8*(1-$B4329)-cost_fx*Inputs!$D$8)</f>
        <v>87980.9699192832</v>
      </c>
      <c r="N4329" s="0" t="n">
        <f aca="false">K4329+L4329+I4329-fixed</f>
        <v>-68602.4191813883</v>
      </c>
      <c r="O4329" s="0" t="n">
        <f aca="false">K4329+L4329+M4329-fixed</f>
        <v>-140469.310176963</v>
      </c>
      <c r="P4329" s="0" t="n">
        <f aca="false">12*Inputs!$B$6*(1-MIN(1,Inputs!$F$6*$D4329))*(ic*Inputs!$C$6+flat_fee-cost_acc-cost_wd*Inputs!$E$6*$E4329-cost_fx*Inputs!$D$6)+12*Inputs!$B$7*(1-MIN(1,Inputs!$F$7*$D4329))*(ic*Inputs!$C$7+flat_fee-cost_acc-cost_wd*Inputs!$E$7*$E4329-cost_fx*Inputs!$D$7)+12*Inputs!$B$8*(1-MIN(1,Inputs!$F$8*$D4329))*(ic*Inputs!$C$8+flat_fee-cost_acc-cost_wd*Inputs!$E$8*$E4329-cost_fx*Inputs!$D$8)-fixed</f>
        <v>-99354.7497522399</v>
      </c>
    </row>
    <row r="4330" customFormat="false" ht="15" hidden="false" customHeight="false" outlineLevel="0" collapsed="false">
      <c r="A4330" s="0" t="n">
        <v>4265</v>
      </c>
      <c r="B4330" s="0" t="n">
        <v>0.20444</v>
      </c>
      <c r="C4330" s="0" t="n">
        <v>1.141867</v>
      </c>
      <c r="D4330" s="0" t="n">
        <v>0.90711</v>
      </c>
      <c r="E4330" s="0" t="n">
        <v>1.056471</v>
      </c>
      <c r="F4330" s="0" t="n">
        <v>0.11136</v>
      </c>
      <c r="G4330" s="0" t="n">
        <f aca="false">12*Inputs!$B$6*(MIN(1,$H$50*$C4330)*(ic*Inputs!$C$6+pS+fee_fx*Inputs!$D$6-cost_acc-cost_wd*Inputs!$E$6*$E4330-cost_fx*Inputs!$D$6-$F4330)+(1-MIN(1,$H$50*$C4330))*(1-MIN(1,Inputs!$G$6*$D4330)*churn_nonbuyers)*(ic*Inputs!$C$6+fee_wd*Inputs!$E$6*(1-$B4330)+fee_fx*Inputs!$D$6-cost_acc-cost_wd*Inputs!$E$6*(1-$B4330)-cost_fx*Inputs!$D$6))</f>
        <v>228847.821809655</v>
      </c>
      <c r="H4330" s="0" t="n">
        <f aca="false">12*Inputs!$B$7*(MIN(1,$H$51*$C4330)*(ic*Inputs!$C$7+pE+fee_fx*Inputs!$D$7-cost_acc-cost_wd*Inputs!$E$7*$E4330-cost_fx*Inputs!$D$7-$F4330)+(1-MIN(1,$H$51*$C4330))*(1-MIN(1,Inputs!$G$7*$D4330)*churn_nonbuyers)*(ic*Inputs!$C$7+fee_wd*Inputs!$E$7*(1-$B4330)+fee_fx*Inputs!$D$7-cost_acc-cost_wd*Inputs!$E$7*(1-$B4330)-cost_fx*Inputs!$D$7))</f>
        <v>432042.53972276</v>
      </c>
      <c r="I4330" s="0" t="n">
        <f aca="false">12*Inputs!$B$8*(MIN(1,$H$52*$C4330)*(ic*Inputs!$C$8+pT-cost_acc-cost_wd*Inputs!$E$8-cost_fx*Inputs!$D$8-cost_ins)+(1-MIN(1,$H$52*$C4330))*(1-MIN(1,Inputs!$G$8*$D4330)*churn_nonbuyers)*(ic*Inputs!$C$8+fee_wd*Inputs!$E$8*(1-$B4330)+fee_fx*Inputs!$D$8-cost_acc-cost_wd*Inputs!$E$8*(1-$B4330)-cost_fx*Inputs!$D$8))</f>
        <v>187785.671058237</v>
      </c>
      <c r="J4330" s="0" t="n">
        <f aca="false">G4330+H4330+I4330-fixed</f>
        <v>148676.032590652</v>
      </c>
      <c r="K4330" s="0" t="n">
        <f aca="false">12*Inputs!$B$6*(1-MIN(1,Inputs!$G$6*$D4330)*churn_nonbuyers)*(ic*Inputs!$C$6+fee_wd*Inputs!$E$6*(1-$B4330)+fee_fx*Inputs!$D$6-cost_acc-cost_wd*Inputs!$E$6*(1-$B4330)-cost_fx*Inputs!$D$6)</f>
        <v>164352.20809248</v>
      </c>
      <c r="L4330" s="0" t="n">
        <f aca="false">12*Inputs!$B$7*(1-MIN(1,Inputs!$G$7*$D4330)*churn_nonbuyers)*(ic*Inputs!$C$7+fee_wd*Inputs!$E$7*(1-$B4330)+fee_fx*Inputs!$D$7-cost_acc-cost_wd*Inputs!$E$7*(1-$B4330)-cost_fx*Inputs!$D$7)</f>
        <v>363589.379575488</v>
      </c>
      <c r="M4330" s="0" t="n">
        <f aca="false">12*Inputs!$B$8*(1-MIN(1,Inputs!$G$8*$D4330)*churn_nonbuyers)*(ic*Inputs!$C$8+fee_wd*Inputs!$E$8*(1-$B4330)+fee_fx*Inputs!$D$8-cost_acc-cost_wd*Inputs!$E$8*(1-$B4330)-cost_fx*Inputs!$D$8)</f>
        <v>115561.49269824</v>
      </c>
      <c r="N4330" s="0" t="n">
        <f aca="false">K4330+L4330+I4330-fixed</f>
        <v>15727.2587262052</v>
      </c>
      <c r="O4330" s="0" t="n">
        <f aca="false">K4330+L4330+M4330-fixed</f>
        <v>-56496.919633792</v>
      </c>
      <c r="P4330" s="0" t="n">
        <f aca="false">12*Inputs!$B$6*(1-MIN(1,Inputs!$F$6*$D4330))*(ic*Inputs!$C$6+flat_fee-cost_acc-cost_wd*Inputs!$E$6*$E4330-cost_fx*Inputs!$D$6)+12*Inputs!$B$7*(1-MIN(1,Inputs!$F$7*$D4330))*(ic*Inputs!$C$7+flat_fee-cost_acc-cost_wd*Inputs!$E$7*$E4330-cost_fx*Inputs!$D$7)+12*Inputs!$B$8*(1-MIN(1,Inputs!$F$8*$D4330))*(ic*Inputs!$C$8+flat_fee-cost_acc-cost_wd*Inputs!$E$8*$E4330-cost_fx*Inputs!$D$8)-fixed</f>
        <v>97200.8580344002</v>
      </c>
    </row>
    <row r="4331" customFormat="false" ht="15" hidden="false" customHeight="false" outlineLevel="0" collapsed="false">
      <c r="A4331" s="0" t="n">
        <v>4266</v>
      </c>
      <c r="B4331" s="0" t="n">
        <v>0.087785</v>
      </c>
      <c r="C4331" s="0" t="n">
        <v>0.972931</v>
      </c>
      <c r="D4331" s="0" t="n">
        <v>1.061189</v>
      </c>
      <c r="E4331" s="0" t="n">
        <v>1.260736</v>
      </c>
      <c r="F4331" s="0" t="n">
        <v>0.244101</v>
      </c>
      <c r="G4331" s="0" t="n">
        <f aca="false">12*Inputs!$B$6*(MIN(1,$H$50*$C4331)*(ic*Inputs!$C$6+pS+fee_fx*Inputs!$D$6-cost_acc-cost_wd*Inputs!$E$6*$E4331-cost_fx*Inputs!$D$6-$F4331)+(1-MIN(1,$H$50*$C4331))*(1-MIN(1,Inputs!$G$6*$D4331)*churn_nonbuyers)*(ic*Inputs!$C$6+fee_wd*Inputs!$E$6*(1-$B4331)+fee_fx*Inputs!$D$6-cost_acc-cost_wd*Inputs!$E$6*(1-$B4331)-cost_fx*Inputs!$D$6))</f>
        <v>225197.252722148</v>
      </c>
      <c r="H4331" s="0" t="n">
        <f aca="false">12*Inputs!$B$7*(MIN(1,$H$51*$C4331)*(ic*Inputs!$C$7+pE+fee_fx*Inputs!$D$7-cost_acc-cost_wd*Inputs!$E$7*$E4331-cost_fx*Inputs!$D$7-$F4331)+(1-MIN(1,$H$51*$C4331))*(1-MIN(1,Inputs!$G$7*$D4331)*churn_nonbuyers)*(ic*Inputs!$C$7+fee_wd*Inputs!$E$7*(1-$B4331)+fee_fx*Inputs!$D$7-cost_acc-cost_wd*Inputs!$E$7*(1-$B4331)-cost_fx*Inputs!$D$7))</f>
        <v>400460.727345681</v>
      </c>
      <c r="I4331" s="0" t="n">
        <f aca="false">12*Inputs!$B$8*(MIN(1,$H$52*$C4331)*(ic*Inputs!$C$8+pT-cost_acc-cost_wd*Inputs!$E$8-cost_fx*Inputs!$D$8-cost_ins)+(1-MIN(1,$H$52*$C4331))*(1-MIN(1,Inputs!$G$8*$D4331)*churn_nonbuyers)*(ic*Inputs!$C$8+fee_wd*Inputs!$E$8*(1-$B4331)+fee_fx*Inputs!$D$8-cost_acc-cost_wd*Inputs!$E$8*(1-$B4331)-cost_fx*Inputs!$D$8))</f>
        <v>166668.919261791</v>
      </c>
      <c r="J4331" s="0" t="n">
        <f aca="false">G4331+H4331+I4331-fixed</f>
        <v>92326.8993296207</v>
      </c>
      <c r="K4331" s="0" t="n">
        <f aca="false">12*Inputs!$B$6*(1-MIN(1,Inputs!$G$6*$D4331)*churn_nonbuyers)*(ic*Inputs!$C$6+fee_wd*Inputs!$E$6*(1-$B4331)+fee_fx*Inputs!$D$6-cost_acc-cost_wd*Inputs!$E$6*(1-$B4331)-cost_fx*Inputs!$D$6)</f>
        <v>178932.901509828</v>
      </c>
      <c r="L4331" s="0" t="n">
        <f aca="false">12*Inputs!$B$7*(1-MIN(1,Inputs!$G$7*$D4331)*churn_nonbuyers)*(ic*Inputs!$C$7+fee_wd*Inputs!$E$7*(1-$B4331)+fee_fx*Inputs!$D$7-cost_acc-cost_wd*Inputs!$E$7*(1-$B4331)-cost_fx*Inputs!$D$7)</f>
        <v>378125.253833897</v>
      </c>
      <c r="M4331" s="0" t="n">
        <f aca="false">12*Inputs!$B$8*(1-MIN(1,Inputs!$G$8*$D4331)*churn_nonbuyers)*(ic*Inputs!$C$8+fee_wd*Inputs!$E$8*(1-$B4331)+fee_fx*Inputs!$D$8-cost_acc-cost_wd*Inputs!$E$8*(1-$B4331)-cost_fx*Inputs!$D$8)</f>
        <v>82855.9148858641</v>
      </c>
      <c r="N4331" s="0" t="n">
        <f aca="false">K4331+L4331+I4331-fixed</f>
        <v>23727.0746055159</v>
      </c>
      <c r="O4331" s="0" t="n">
        <f aca="false">K4331+L4331+M4331-fixed</f>
        <v>-60085.9297704111</v>
      </c>
      <c r="P4331" s="0" t="n">
        <f aca="false">12*Inputs!$B$6*(1-MIN(1,Inputs!$F$6*$D4331))*(ic*Inputs!$C$6+flat_fee-cost_acc-cost_wd*Inputs!$E$6*$E4331-cost_fx*Inputs!$D$6)+12*Inputs!$B$7*(1-MIN(1,Inputs!$F$7*$D4331))*(ic*Inputs!$C$7+flat_fee-cost_acc-cost_wd*Inputs!$E$7*$E4331-cost_fx*Inputs!$D$7)+12*Inputs!$B$8*(1-MIN(1,Inputs!$F$8*$D4331))*(ic*Inputs!$C$8+flat_fee-cost_acc-cost_wd*Inputs!$E$8*$E4331-cost_fx*Inputs!$D$8)-fixed</f>
        <v>-72843.1403670399</v>
      </c>
    </row>
    <row r="4332" customFormat="false" ht="15" hidden="false" customHeight="false" outlineLevel="0" collapsed="false">
      <c r="A4332" s="0" t="n">
        <v>4267</v>
      </c>
      <c r="B4332" s="0" t="n">
        <v>0.546853</v>
      </c>
      <c r="C4332" s="0" t="n">
        <v>1.064311</v>
      </c>
      <c r="D4332" s="0" t="n">
        <v>1.280566</v>
      </c>
      <c r="E4332" s="0" t="n">
        <v>1.073559</v>
      </c>
      <c r="F4332" s="0" t="n">
        <v>0.209217</v>
      </c>
      <c r="G4332" s="0" t="n">
        <f aca="false">12*Inputs!$B$6*(MIN(1,$H$50*$C4332)*(ic*Inputs!$C$6+pS+fee_fx*Inputs!$D$6-cost_acc-cost_wd*Inputs!$E$6*$E4332-cost_fx*Inputs!$D$6-$F4332)+(1-MIN(1,$H$50*$C4332))*(1-MIN(1,Inputs!$G$6*$D4332)*churn_nonbuyers)*(ic*Inputs!$C$6+fee_wd*Inputs!$E$6*(1-$B4332)+fee_fx*Inputs!$D$6-cost_acc-cost_wd*Inputs!$E$6*(1-$B4332)-cost_fx*Inputs!$D$6))</f>
        <v>176486.675371757</v>
      </c>
      <c r="H4332" s="0" t="n">
        <f aca="false">12*Inputs!$B$7*(MIN(1,$H$51*$C4332)*(ic*Inputs!$C$7+pE+fee_fx*Inputs!$D$7-cost_acc-cost_wd*Inputs!$E$7*$E4332-cost_fx*Inputs!$D$7-$F4332)+(1-MIN(1,$H$51*$C4332))*(1-MIN(1,Inputs!$G$7*$D4332)*churn_nonbuyers)*(ic*Inputs!$C$7+fee_wd*Inputs!$E$7*(1-$B4332)+fee_fx*Inputs!$D$7-cost_acc-cost_wd*Inputs!$E$7*(1-$B4332)-cost_fx*Inputs!$D$7))</f>
        <v>389665.94922617</v>
      </c>
      <c r="I4332" s="0" t="n">
        <f aca="false">12*Inputs!$B$8*(MIN(1,$H$52*$C4332)*(ic*Inputs!$C$8+pT-cost_acc-cost_wd*Inputs!$E$8-cost_fx*Inputs!$D$8-cost_ins)+(1-MIN(1,$H$52*$C4332))*(1-MIN(1,Inputs!$G$8*$D4332)*churn_nonbuyers)*(ic*Inputs!$C$8+fee_wd*Inputs!$E$8*(1-$B4332)+fee_fx*Inputs!$D$8-cost_acc-cost_wd*Inputs!$E$8*(1-$B4332)-cost_fx*Inputs!$D$8))</f>
        <v>161343.175814599</v>
      </c>
      <c r="J4332" s="0" t="n">
        <f aca="false">G4332+H4332+I4332-fixed</f>
        <v>27495.8004125265</v>
      </c>
      <c r="K4332" s="0" t="n">
        <f aca="false">12*Inputs!$B$6*(1-MIN(1,Inputs!$G$6*$D4332)*churn_nonbuyers)*(ic*Inputs!$C$6+fee_wd*Inputs!$E$6*(1-$B4332)+fee_fx*Inputs!$D$6-cost_acc-cost_wd*Inputs!$E$6*(1-$B4332)-cost_fx*Inputs!$D$6)</f>
        <v>114987.088503346</v>
      </c>
      <c r="L4332" s="0" t="n">
        <f aca="false">12*Inputs!$B$7*(1-MIN(1,Inputs!$G$7*$D4332)*churn_nonbuyers)*(ic*Inputs!$C$7+fee_wd*Inputs!$E$7*(1-$B4332)+fee_fx*Inputs!$D$7-cost_acc-cost_wd*Inputs!$E$7*(1-$B4332)-cost_fx*Inputs!$D$7)</f>
        <v>311988.657134007</v>
      </c>
      <c r="M4332" s="0" t="n">
        <f aca="false">12*Inputs!$B$8*(1-MIN(1,Inputs!$G$8*$D4332)*churn_nonbuyers)*(ic*Inputs!$C$8+fee_wd*Inputs!$E$8*(1-$B4332)+fee_fx*Inputs!$D$8-cost_acc-cost_wd*Inputs!$E$8*(1-$B4332)-cost_fx*Inputs!$D$8)</f>
        <v>31096.7899756128</v>
      </c>
      <c r="N4332" s="0" t="n">
        <f aca="false">K4332+L4332+I4332-fixed</f>
        <v>-111681.078548048</v>
      </c>
      <c r="O4332" s="0" t="n">
        <f aca="false">K4332+L4332+M4332-fixed</f>
        <v>-241927.464387034</v>
      </c>
      <c r="P4332" s="0" t="n">
        <f aca="false">12*Inputs!$B$6*(1-MIN(1,Inputs!$F$6*$D4332))*(ic*Inputs!$C$6+flat_fee-cost_acc-cost_wd*Inputs!$E$6*$E4332-cost_fx*Inputs!$D$6)+12*Inputs!$B$7*(1-MIN(1,Inputs!$F$7*$D4332))*(ic*Inputs!$C$7+flat_fee-cost_acc-cost_wd*Inputs!$E$7*$E4332-cost_fx*Inputs!$D$7)+12*Inputs!$B$8*(1-MIN(1,Inputs!$F$8*$D4332))*(ic*Inputs!$C$8+flat_fee-cost_acc-cost_wd*Inputs!$E$8*$E4332-cost_fx*Inputs!$D$8)-fixed</f>
        <v>-114571.35419344</v>
      </c>
    </row>
    <row r="4333" customFormat="false" ht="15" hidden="false" customHeight="false" outlineLevel="0" collapsed="false">
      <c r="A4333" s="0" t="n">
        <v>4268</v>
      </c>
      <c r="B4333" s="0" t="n">
        <v>0.204002</v>
      </c>
      <c r="C4333" s="0" t="n">
        <v>0.762688</v>
      </c>
      <c r="D4333" s="0" t="n">
        <v>0.979146</v>
      </c>
      <c r="E4333" s="0" t="n">
        <v>1.346216</v>
      </c>
      <c r="F4333" s="0" t="n">
        <v>0.155435</v>
      </c>
      <c r="G4333" s="0" t="n">
        <f aca="false">12*Inputs!$B$6*(MIN(1,$H$50*$C4333)*(ic*Inputs!$C$6+pS+fee_fx*Inputs!$D$6-cost_acc-cost_wd*Inputs!$E$6*$E4333-cost_fx*Inputs!$D$6-$F4333)+(1-MIN(1,$H$50*$C4333))*(1-MIN(1,Inputs!$G$6*$D4333)*churn_nonbuyers)*(ic*Inputs!$C$6+fee_wd*Inputs!$E$6*(1-$B4333)+fee_fx*Inputs!$D$6-cost_acc-cost_wd*Inputs!$E$6*(1-$B4333)-cost_fx*Inputs!$D$6))</f>
        <v>201038.882152783</v>
      </c>
      <c r="H4333" s="0" t="n">
        <f aca="false">12*Inputs!$B$7*(MIN(1,$H$51*$C4333)*(ic*Inputs!$C$7+pE+fee_fx*Inputs!$D$7-cost_acc-cost_wd*Inputs!$E$7*$E4333-cost_fx*Inputs!$D$7-$F4333)+(1-MIN(1,$H$51*$C4333))*(1-MIN(1,Inputs!$G$7*$D4333)*churn_nonbuyers)*(ic*Inputs!$C$7+fee_wd*Inputs!$E$7*(1-$B4333)+fee_fx*Inputs!$D$7-cost_acc-cost_wd*Inputs!$E$7*(1-$B4333)-cost_fx*Inputs!$D$7))</f>
        <v>381398.851546176</v>
      </c>
      <c r="I4333" s="0" t="n">
        <f aca="false">12*Inputs!$B$8*(MIN(1,$H$52*$C4333)*(ic*Inputs!$C$8+pT-cost_acc-cost_wd*Inputs!$E$8-cost_fx*Inputs!$D$8-cost_ins)+(1-MIN(1,$H$52*$C4333))*(1-MIN(1,Inputs!$G$8*$D4333)*churn_nonbuyers)*(ic*Inputs!$C$8+fee_wd*Inputs!$E$8*(1-$B4333)+fee_fx*Inputs!$D$8-cost_acc-cost_wd*Inputs!$E$8*(1-$B4333)-cost_fx*Inputs!$D$8))</f>
        <v>156364.226131798</v>
      </c>
      <c r="J4333" s="0" t="n">
        <f aca="false">G4333+H4333+I4333-fixed</f>
        <v>38801.9598307577</v>
      </c>
      <c r="K4333" s="0" t="n">
        <f aca="false">12*Inputs!$B$6*(1-MIN(1,Inputs!$G$6*$D4333)*churn_nonbuyers)*(ic*Inputs!$C$6+fee_wd*Inputs!$E$6*(1-$B4333)+fee_fx*Inputs!$D$6-cost_acc-cost_wd*Inputs!$E$6*(1-$B4333)-cost_fx*Inputs!$D$6)</f>
        <v>163792.104064502</v>
      </c>
      <c r="L4333" s="0" t="n">
        <f aca="false">12*Inputs!$B$7*(1-MIN(1,Inputs!$G$7*$D4333)*churn_nonbuyers)*(ic*Inputs!$C$7+fee_wd*Inputs!$E$7*(1-$B4333)+fee_fx*Inputs!$D$7-cost_acc-cost_wd*Inputs!$E$7*(1-$B4333)-cost_fx*Inputs!$D$7)</f>
        <v>362842.872230701</v>
      </c>
      <c r="M4333" s="0" t="n">
        <f aca="false">12*Inputs!$B$8*(1-MIN(1,Inputs!$G$8*$D4333)*churn_nonbuyers)*(ic*Inputs!$C$8+fee_wd*Inputs!$E$8*(1-$B4333)+fee_fx*Inputs!$D$8-cost_acc-cost_wd*Inputs!$E$8*(1-$B4333)-cost_fx*Inputs!$D$8)</f>
        <v>99604.1500610112</v>
      </c>
      <c r="N4333" s="0" t="n">
        <f aca="false">K4333+L4333+I4333-fixed</f>
        <v>-17000.7975729977</v>
      </c>
      <c r="O4333" s="0" t="n">
        <f aca="false">K4333+L4333+M4333-fixed</f>
        <v>-73760.873643785</v>
      </c>
      <c r="P4333" s="0" t="n">
        <f aca="false">12*Inputs!$B$6*(1-MIN(1,Inputs!$F$6*$D4333))*(ic*Inputs!$C$6+flat_fee-cost_acc-cost_wd*Inputs!$E$6*$E4333-cost_fx*Inputs!$D$6)+12*Inputs!$B$7*(1-MIN(1,Inputs!$F$7*$D4333))*(ic*Inputs!$C$7+flat_fee-cost_acc-cost_wd*Inputs!$E$7*$E4333-cost_fx*Inputs!$D$7)+12*Inputs!$B$8*(1-MIN(1,Inputs!$F$8*$D4333))*(ic*Inputs!$C$8+flat_fee-cost_acc-cost_wd*Inputs!$E$8*$E4333-cost_fx*Inputs!$D$8)-fixed</f>
        <v>-69065.95471936</v>
      </c>
    </row>
    <row r="4334" customFormat="false" ht="15" hidden="false" customHeight="false" outlineLevel="0" collapsed="false">
      <c r="A4334" s="0" t="n">
        <v>4269</v>
      </c>
      <c r="B4334" s="0" t="n">
        <v>0.322403</v>
      </c>
      <c r="C4334" s="0" t="n">
        <v>0.814715</v>
      </c>
      <c r="D4334" s="0" t="n">
        <v>1.729034</v>
      </c>
      <c r="E4334" s="0" t="n">
        <v>1.335535</v>
      </c>
      <c r="F4334" s="0" t="n">
        <v>0.179062</v>
      </c>
      <c r="G4334" s="0" t="n">
        <f aca="false">12*Inputs!$B$6*(MIN(1,$H$50*$C4334)*(ic*Inputs!$C$6+pS+fee_fx*Inputs!$D$6-cost_acc-cost_wd*Inputs!$E$6*$E4334-cost_fx*Inputs!$D$6-$F4334)+(1-MIN(1,$H$50*$C4334))*(1-MIN(1,Inputs!$G$6*$D4334)*churn_nonbuyers)*(ic*Inputs!$C$6+fee_wd*Inputs!$E$6*(1-$B4334)+fee_fx*Inputs!$D$6-cost_acc-cost_wd*Inputs!$E$6*(1-$B4334)-cost_fx*Inputs!$D$6))</f>
        <v>182739.545143923</v>
      </c>
      <c r="H4334" s="0" t="n">
        <f aca="false">12*Inputs!$B$7*(MIN(1,$H$51*$C4334)*(ic*Inputs!$C$7+pE+fee_fx*Inputs!$D$7-cost_acc-cost_wd*Inputs!$E$7*$E4334-cost_fx*Inputs!$D$7-$F4334)+(1-MIN(1,$H$51*$C4334))*(1-MIN(1,Inputs!$G$7*$D4334)*churn_nonbuyers)*(ic*Inputs!$C$7+fee_wd*Inputs!$E$7*(1-$B4334)+fee_fx*Inputs!$D$7-cost_acc-cost_wd*Inputs!$E$7*(1-$B4334)-cost_fx*Inputs!$D$7))</f>
        <v>365991.920702731</v>
      </c>
      <c r="I4334" s="0" t="n">
        <f aca="false">12*Inputs!$B$8*(MIN(1,$H$52*$C4334)*(ic*Inputs!$C$8+pT-cost_acc-cost_wd*Inputs!$E$8-cost_fx*Inputs!$D$8-cost_ins)+(1-MIN(1,$H$52*$C4334))*(1-MIN(1,Inputs!$G$8*$D4334)*churn_nonbuyers)*(ic*Inputs!$C$8+fee_wd*Inputs!$E$8*(1-$B4334)+fee_fx*Inputs!$D$8-cost_acc-cost_wd*Inputs!$E$8*(1-$B4334)-cost_fx*Inputs!$D$8))</f>
        <v>117436.27896</v>
      </c>
      <c r="J4334" s="0" t="n">
        <f aca="false">G4334+H4334+I4334-fixed</f>
        <v>-33832.255193346</v>
      </c>
      <c r="K4334" s="0" t="n">
        <f aca="false">12*Inputs!$B$6*(1-MIN(1,Inputs!$G$6*$D4334)*churn_nonbuyers)*(ic*Inputs!$C$6+fee_wd*Inputs!$E$6*(1-$B4334)+fee_fx*Inputs!$D$6-cost_acc-cost_wd*Inputs!$E$6*(1-$B4334)-cost_fx*Inputs!$D$6)</f>
        <v>141758.914670654</v>
      </c>
      <c r="L4334" s="0" t="n">
        <f aca="false">12*Inputs!$B$7*(1-MIN(1,Inputs!$G$7*$D4334)*churn_nonbuyers)*(ic*Inputs!$C$7+fee_wd*Inputs!$E$7*(1-$B4334)+fee_fx*Inputs!$D$7-cost_acc-cost_wd*Inputs!$E$7*(1-$B4334)-cost_fx*Inputs!$D$7)</f>
        <v>338267.738370393</v>
      </c>
      <c r="M4334" s="0" t="n">
        <f aca="false">12*Inputs!$B$8*(1-MIN(1,Inputs!$G$8*$D4334)*churn_nonbuyers)*(ic*Inputs!$C$8+fee_wd*Inputs!$E$8*(1-$B4334)+fee_fx*Inputs!$D$8-cost_acc-cost_wd*Inputs!$E$8*(1-$B4334)-cost_fx*Inputs!$D$8)</f>
        <v>0</v>
      </c>
      <c r="N4334" s="0" t="n">
        <f aca="false">K4334+L4334+I4334-fixed</f>
        <v>-102537.067998953</v>
      </c>
      <c r="O4334" s="0" t="n">
        <f aca="false">K4334+L4334+M4334-fixed</f>
        <v>-219973.346958953</v>
      </c>
      <c r="P4334" s="0" t="n">
        <f aca="false">12*Inputs!$B$6*(1-MIN(1,Inputs!$F$6*$D4334))*(ic*Inputs!$C$6+flat_fee-cost_acc-cost_wd*Inputs!$E$6*$E4334-cost_fx*Inputs!$D$6)+12*Inputs!$B$7*(1-MIN(1,Inputs!$F$7*$D4334))*(ic*Inputs!$C$7+flat_fee-cost_acc-cost_wd*Inputs!$E$7*$E4334-cost_fx*Inputs!$D$7)+12*Inputs!$B$8*(1-MIN(1,Inputs!$F$8*$D4334))*(ic*Inputs!$C$8+flat_fee-cost_acc-cost_wd*Inputs!$E$8*$E4334-cost_fx*Inputs!$D$8)-fixed</f>
        <v>-426893.8639864</v>
      </c>
    </row>
    <row r="4335" customFormat="false" ht="15" hidden="false" customHeight="false" outlineLevel="0" collapsed="false">
      <c r="A4335" s="0" t="n">
        <v>4270</v>
      </c>
      <c r="B4335" s="0" t="n">
        <v>0.141078</v>
      </c>
      <c r="C4335" s="0" t="n">
        <v>1.149828</v>
      </c>
      <c r="D4335" s="0" t="n">
        <v>1.317087</v>
      </c>
      <c r="E4335" s="0" t="n">
        <v>1.300333</v>
      </c>
      <c r="F4335" s="0" t="n">
        <v>0.299166</v>
      </c>
      <c r="G4335" s="0" t="n">
        <f aca="false">12*Inputs!$B$6*(MIN(1,$H$50*$C4335)*(ic*Inputs!$C$6+pS+fee_fx*Inputs!$D$6-cost_acc-cost_wd*Inputs!$E$6*$E4335-cost_fx*Inputs!$D$6-$F4335)+(1-MIN(1,$H$50*$C4335))*(1-MIN(1,Inputs!$G$6*$D4335)*churn_nonbuyers)*(ic*Inputs!$C$6+fee_wd*Inputs!$E$6*(1-$B4335)+fee_fx*Inputs!$D$6-cost_acc-cost_wd*Inputs!$E$6*(1-$B4335)-cost_fx*Inputs!$D$6))</f>
        <v>222396.489571672</v>
      </c>
      <c r="H4335" s="0" t="n">
        <f aca="false">12*Inputs!$B$7*(MIN(1,$H$51*$C4335)*(ic*Inputs!$C$7+pE+fee_fx*Inputs!$D$7-cost_acc-cost_wd*Inputs!$E$7*$E4335-cost_fx*Inputs!$D$7-$F4335)+(1-MIN(1,$H$51*$C4335))*(1-MIN(1,Inputs!$G$7*$D4335)*churn_nonbuyers)*(ic*Inputs!$C$7+fee_wd*Inputs!$E$7*(1-$B4335)+fee_fx*Inputs!$D$7-cost_acc-cost_wd*Inputs!$E$7*(1-$B4335)-cost_fx*Inputs!$D$7))</f>
        <v>390029.631862826</v>
      </c>
      <c r="I4335" s="0" t="n">
        <f aca="false">12*Inputs!$B$8*(MIN(1,$H$52*$C4335)*(ic*Inputs!$C$8+pT-cost_acc-cost_wd*Inputs!$E$8-cost_fx*Inputs!$D$8-cost_ins)+(1-MIN(1,$H$52*$C4335))*(1-MIN(1,Inputs!$G$8*$D4335)*churn_nonbuyers)*(ic*Inputs!$C$8+fee_wd*Inputs!$E$8*(1-$B4335)+fee_fx*Inputs!$D$8-cost_acc-cost_wd*Inputs!$E$8*(1-$B4335)-cost_fx*Inputs!$D$8))</f>
        <v>170607.79320897</v>
      </c>
      <c r="J4335" s="0" t="n">
        <f aca="false">G4335+H4335+I4335-fixed</f>
        <v>83033.9146434676</v>
      </c>
      <c r="K4335" s="0" t="n">
        <f aca="false">12*Inputs!$B$6*(1-MIN(1,Inputs!$G$6*$D4335)*churn_nonbuyers)*(ic*Inputs!$C$6+fee_wd*Inputs!$E$6*(1-$B4335)+fee_fx*Inputs!$D$6-cost_acc-cost_wd*Inputs!$E$6*(1-$B4335)-cost_fx*Inputs!$D$6)</f>
        <v>169346.377438459</v>
      </c>
      <c r="L4335" s="0" t="n">
        <f aca="false">12*Inputs!$B$7*(1-MIN(1,Inputs!$G$7*$D4335)*churn_nonbuyers)*(ic*Inputs!$C$7+fee_wd*Inputs!$E$7*(1-$B4335)+fee_fx*Inputs!$D$7-cost_acc-cost_wd*Inputs!$E$7*(1-$B4335)-cost_fx*Inputs!$D$7)</f>
        <v>367755.991487076</v>
      </c>
      <c r="M4335" s="0" t="n">
        <f aca="false">12*Inputs!$B$8*(1-MIN(1,Inputs!$G$8*$D4335)*churn_nonbuyers)*(ic*Inputs!$C$8+fee_wd*Inputs!$E$8*(1-$B4335)+fee_fx*Inputs!$D$8-cost_acc-cost_wd*Inputs!$E$8*(1-$B4335)-cost_fx*Inputs!$D$8)</f>
        <v>24943.5014328097</v>
      </c>
      <c r="N4335" s="0" t="n">
        <f aca="false">K4335+L4335+I4335-fixed</f>
        <v>7710.16213450511</v>
      </c>
      <c r="O4335" s="0" t="n">
        <f aca="false">K4335+L4335+M4335-fixed</f>
        <v>-137954.129641656</v>
      </c>
      <c r="P4335" s="0" t="n">
        <f aca="false">12*Inputs!$B$6*(1-MIN(1,Inputs!$F$6*$D4335))*(ic*Inputs!$C$6+flat_fee-cost_acc-cost_wd*Inputs!$E$6*$E4335-cost_fx*Inputs!$D$6)+12*Inputs!$B$7*(1-MIN(1,Inputs!$F$7*$D4335))*(ic*Inputs!$C$7+flat_fee-cost_acc-cost_wd*Inputs!$E$7*$E4335-cost_fx*Inputs!$D$7)+12*Inputs!$B$8*(1-MIN(1,Inputs!$F$8*$D4335))*(ic*Inputs!$C$8+flat_fee-cost_acc-cost_wd*Inputs!$E$8*$E4335-cost_fx*Inputs!$D$8)-fixed</f>
        <v>-215230.48814296</v>
      </c>
    </row>
    <row r="4336" customFormat="false" ht="15" hidden="false" customHeight="false" outlineLevel="0" collapsed="false">
      <c r="A4336" s="0" t="n">
        <v>4271</v>
      </c>
      <c r="B4336" s="0" t="n">
        <v>0.170441</v>
      </c>
      <c r="C4336" s="0" t="n">
        <v>1.170307</v>
      </c>
      <c r="D4336" s="0" t="n">
        <v>1.322164</v>
      </c>
      <c r="E4336" s="0" t="n">
        <v>1.05793</v>
      </c>
      <c r="F4336" s="0" t="n">
        <v>0.290982</v>
      </c>
      <c r="G4336" s="0" t="n">
        <f aca="false">12*Inputs!$B$6*(MIN(1,$H$50*$C4336)*(ic*Inputs!$C$6+pS+fee_fx*Inputs!$D$6-cost_acc-cost_wd*Inputs!$E$6*$E4336-cost_fx*Inputs!$D$6-$F4336)+(1-MIN(1,$H$50*$C4336))*(1-MIN(1,Inputs!$G$6*$D4336)*churn_nonbuyers)*(ic*Inputs!$C$6+fee_wd*Inputs!$E$6*(1-$B4336)+fee_fx*Inputs!$D$6-cost_acc-cost_wd*Inputs!$E$6*(1-$B4336)-cost_fx*Inputs!$D$6))</f>
        <v>226477.37485222</v>
      </c>
      <c r="H4336" s="0" t="n">
        <f aca="false">12*Inputs!$B$7*(MIN(1,$H$51*$C4336)*(ic*Inputs!$C$7+pE+fee_fx*Inputs!$D$7-cost_acc-cost_wd*Inputs!$E$7*$E4336-cost_fx*Inputs!$D$7-$F4336)+(1-MIN(1,$H$51*$C4336))*(1-MIN(1,Inputs!$G$7*$D4336)*churn_nonbuyers)*(ic*Inputs!$C$7+fee_wd*Inputs!$E$7*(1-$B4336)+fee_fx*Inputs!$D$7-cost_acc-cost_wd*Inputs!$E$7*(1-$B4336)-cost_fx*Inputs!$D$7))</f>
        <v>421467.900271112</v>
      </c>
      <c r="I4336" s="0" t="n">
        <f aca="false">12*Inputs!$B$8*(MIN(1,$H$52*$C4336)*(ic*Inputs!$C$8+pT-cost_acc-cost_wd*Inputs!$E$8-cost_fx*Inputs!$D$8-cost_ins)+(1-MIN(1,$H$52*$C4336))*(1-MIN(1,Inputs!$G$8*$D4336)*churn_nonbuyers)*(ic*Inputs!$C$8+fee_wd*Inputs!$E$8*(1-$B4336)+fee_fx*Inputs!$D$8-cost_acc-cost_wd*Inputs!$E$8*(1-$B4336)-cost_fx*Inputs!$D$8))</f>
        <v>172977.807916187</v>
      </c>
      <c r="J4336" s="0" t="n">
        <f aca="false">G4336+H4336+I4336-fixed</f>
        <v>120923.083039519</v>
      </c>
      <c r="K4336" s="0" t="n">
        <f aca="false">12*Inputs!$B$6*(1-MIN(1,Inputs!$G$6*$D4336)*churn_nonbuyers)*(ic*Inputs!$C$6+fee_wd*Inputs!$E$6*(1-$B4336)+fee_fx*Inputs!$D$6-cost_acc-cost_wd*Inputs!$E$6*(1-$B4336)-cost_fx*Inputs!$D$6)</f>
        <v>165351.609751133</v>
      </c>
      <c r="L4336" s="0" t="n">
        <f aca="false">12*Inputs!$B$7*(1-MIN(1,Inputs!$G$7*$D4336)*churn_nonbuyers)*(ic*Inputs!$C$7+fee_wd*Inputs!$E$7*(1-$B4336)+fee_fx*Inputs!$D$7-cost_acc-cost_wd*Inputs!$E$7*(1-$B4336)-cost_fx*Inputs!$D$7)</f>
        <v>363637.11637868</v>
      </c>
      <c r="M4336" s="0" t="n">
        <f aca="false">12*Inputs!$B$8*(1-MIN(1,Inputs!$G$8*$D4336)*churn_nonbuyers)*(ic*Inputs!$C$8+fee_wd*Inputs!$E$8*(1-$B4336)+fee_fx*Inputs!$D$8-cost_acc-cost_wd*Inputs!$E$8*(1-$B4336)-cost_fx*Inputs!$D$8)</f>
        <v>23702.5933452865</v>
      </c>
      <c r="N4336" s="0" t="n">
        <f aca="false">K4336+L4336+I4336-fixed</f>
        <v>1966.53404599952</v>
      </c>
      <c r="O4336" s="0" t="n">
        <f aca="false">K4336+L4336+M4336-fixed</f>
        <v>-147308.680524901</v>
      </c>
      <c r="P4336" s="0" t="n">
        <f aca="false">12*Inputs!$B$6*(1-MIN(1,Inputs!$F$6*$D4336))*(ic*Inputs!$C$6+flat_fee-cost_acc-cost_wd*Inputs!$E$6*$E4336-cost_fx*Inputs!$D$6)+12*Inputs!$B$7*(1-MIN(1,Inputs!$F$7*$D4336))*(ic*Inputs!$C$7+flat_fee-cost_acc-cost_wd*Inputs!$E$7*$E4336-cost_fx*Inputs!$D$7)+12*Inputs!$B$8*(1-MIN(1,Inputs!$F$8*$D4336))*(ic*Inputs!$C$8+flat_fee-cost_acc-cost_wd*Inputs!$E$8*$E4336-cost_fx*Inputs!$D$8)-fixed</f>
        <v>-131751.9496672</v>
      </c>
    </row>
    <row r="4337" customFormat="false" ht="15" hidden="false" customHeight="false" outlineLevel="0" collapsed="false">
      <c r="A4337" s="0" t="n">
        <v>4272</v>
      </c>
      <c r="B4337" s="0" t="n">
        <v>0.125381</v>
      </c>
      <c r="C4337" s="0" t="n">
        <v>0.922566</v>
      </c>
      <c r="D4337" s="0" t="n">
        <v>0.87658</v>
      </c>
      <c r="E4337" s="0" t="n">
        <v>1.127278</v>
      </c>
      <c r="F4337" s="0" t="n">
        <v>0.285916</v>
      </c>
      <c r="G4337" s="0" t="n">
        <f aca="false">12*Inputs!$B$6*(MIN(1,$H$50*$C4337)*(ic*Inputs!$C$6+pS+fee_fx*Inputs!$D$6-cost_acc-cost_wd*Inputs!$E$6*$E4337-cost_fx*Inputs!$D$6-$F4337)+(1-MIN(1,$H$50*$C4337))*(1-MIN(1,Inputs!$G$6*$D4337)*churn_nonbuyers)*(ic*Inputs!$C$6+fee_wd*Inputs!$E$6*(1-$B4337)+fee_fx*Inputs!$D$6-cost_acc-cost_wd*Inputs!$E$6*(1-$B4337)-cost_fx*Inputs!$D$6))</f>
        <v>221571.237986012</v>
      </c>
      <c r="H4337" s="0" t="n">
        <f aca="false">12*Inputs!$B$7*(MIN(1,$H$51*$C4337)*(ic*Inputs!$C$7+pE+fee_fx*Inputs!$D$7-cost_acc-cost_wd*Inputs!$E$7*$E4337-cost_fx*Inputs!$D$7-$F4337)+(1-MIN(1,$H$51*$C4337))*(1-MIN(1,Inputs!$G$7*$D4337)*churn_nonbuyers)*(ic*Inputs!$C$7+fee_wd*Inputs!$E$7*(1-$B4337)+fee_fx*Inputs!$D$7-cost_acc-cost_wd*Inputs!$E$7*(1-$B4337)-cost_fx*Inputs!$D$7))</f>
        <v>409304.986379238</v>
      </c>
      <c r="I4337" s="0" t="n">
        <f aca="false">12*Inputs!$B$8*(MIN(1,$H$52*$C4337)*(ic*Inputs!$C$8+pT-cost_acc-cost_wd*Inputs!$E$8-cost_fx*Inputs!$D$8-cost_ins)+(1-MIN(1,$H$52*$C4337))*(1-MIN(1,Inputs!$G$8*$D4337)*churn_nonbuyers)*(ic*Inputs!$C$8+fee_wd*Inputs!$E$8*(1-$B4337)+fee_fx*Inputs!$D$8-cost_acc-cost_wd*Inputs!$E$8*(1-$B4337)-cost_fx*Inputs!$D$8))</f>
        <v>176830.506848007</v>
      </c>
      <c r="J4337" s="0" t="n">
        <f aca="false">G4337+H4337+I4337-fixed</f>
        <v>107706.731213258</v>
      </c>
      <c r="K4337" s="0" t="n">
        <f aca="false">12*Inputs!$B$6*(1-MIN(1,Inputs!$G$6*$D4337)*churn_nonbuyers)*(ic*Inputs!$C$6+fee_wd*Inputs!$E$6*(1-$B4337)+fee_fx*Inputs!$D$6-cost_acc-cost_wd*Inputs!$E$6*(1-$B4337)-cost_fx*Inputs!$D$6)</f>
        <v>175500.536234256</v>
      </c>
      <c r="L4337" s="0" t="n">
        <f aca="false">12*Inputs!$B$7*(1-MIN(1,Inputs!$G$7*$D4337)*churn_nonbuyers)*(ic*Inputs!$C$7+fee_wd*Inputs!$E$7*(1-$B4337)+fee_fx*Inputs!$D$7-cost_acc-cost_wd*Inputs!$E$7*(1-$B4337)-cost_fx*Inputs!$D$7)</f>
        <v>375016.820300554</v>
      </c>
      <c r="M4337" s="0" t="n">
        <f aca="false">12*Inputs!$B$8*(1-MIN(1,Inputs!$G$8*$D4337)*churn_nonbuyers)*(ic*Inputs!$C$8+fee_wd*Inputs!$E$8*(1-$B4337)+fee_fx*Inputs!$D$8-cost_acc-cost_wd*Inputs!$E$8*(1-$B4337)-cost_fx*Inputs!$D$8)</f>
        <v>123793.571226528</v>
      </c>
      <c r="N4337" s="0" t="n">
        <f aca="false">K4337+L4337+I4337-fixed</f>
        <v>27347.8633828164</v>
      </c>
      <c r="O4337" s="0" t="n">
        <f aca="false">K4337+L4337+M4337-fixed</f>
        <v>-25689.0722386624</v>
      </c>
      <c r="P4337" s="0" t="n">
        <f aca="false">12*Inputs!$B$6*(1-MIN(1,Inputs!$F$6*$D4337))*(ic*Inputs!$C$6+flat_fee-cost_acc-cost_wd*Inputs!$E$6*$E4337-cost_fx*Inputs!$D$6)+12*Inputs!$B$7*(1-MIN(1,Inputs!$F$7*$D4337))*(ic*Inputs!$C$7+flat_fee-cost_acc-cost_wd*Inputs!$E$7*$E4337-cost_fx*Inputs!$D$7)+12*Inputs!$B$8*(1-MIN(1,Inputs!$F$8*$D4337))*(ic*Inputs!$C$8+flat_fee-cost_acc-cost_wd*Inputs!$E$8*$E4337-cost_fx*Inputs!$D$8)-fixed</f>
        <v>81317.8215776</v>
      </c>
    </row>
    <row r="4338" customFormat="false" ht="15" hidden="false" customHeight="false" outlineLevel="0" collapsed="false">
      <c r="A4338" s="0" t="n">
        <v>4273</v>
      </c>
      <c r="B4338" s="0" t="n">
        <v>0.175998</v>
      </c>
      <c r="C4338" s="0" t="n">
        <v>1.04609</v>
      </c>
      <c r="D4338" s="0" t="n">
        <v>0.988319</v>
      </c>
      <c r="E4338" s="0" t="n">
        <v>1.14448</v>
      </c>
      <c r="F4338" s="0" t="n">
        <v>0.435719</v>
      </c>
      <c r="G4338" s="0" t="n">
        <f aca="false">12*Inputs!$B$6*(MIN(1,$H$50*$C4338)*(ic*Inputs!$C$6+pS+fee_fx*Inputs!$D$6-cost_acc-cost_wd*Inputs!$E$6*$E4338-cost_fx*Inputs!$D$6-$F4338)+(1-MIN(1,$H$50*$C4338))*(1-MIN(1,Inputs!$G$6*$D4338)*churn_nonbuyers)*(ic*Inputs!$C$6+fee_wd*Inputs!$E$6*(1-$B4338)+fee_fx*Inputs!$D$6-cost_acc-cost_wd*Inputs!$E$6*(1-$B4338)-cost_fx*Inputs!$D$6))</f>
        <v>216426.123868011</v>
      </c>
      <c r="H4338" s="0" t="n">
        <f aca="false">12*Inputs!$B$7*(MIN(1,$H$51*$C4338)*(ic*Inputs!$C$7+pE+fee_fx*Inputs!$D$7-cost_acc-cost_wd*Inputs!$E$7*$E4338-cost_fx*Inputs!$D$7-$F4338)+(1-MIN(1,$H$51*$C4338))*(1-MIN(1,Inputs!$G$7*$D4338)*churn_nonbuyers)*(ic*Inputs!$C$7+fee_wd*Inputs!$E$7*(1-$B4338)+fee_fx*Inputs!$D$7-cost_acc-cost_wd*Inputs!$E$7*(1-$B4338)-cost_fx*Inputs!$D$7))</f>
        <v>397932.446748333</v>
      </c>
      <c r="I4338" s="0" t="n">
        <f aca="false">12*Inputs!$B$8*(MIN(1,$H$52*$C4338)*(ic*Inputs!$C$8+pT-cost_acc-cost_wd*Inputs!$E$8-cost_fx*Inputs!$D$8-cost_ins)+(1-MIN(1,$H$52*$C4338))*(1-MIN(1,Inputs!$G$8*$D4338)*churn_nonbuyers)*(ic*Inputs!$C$8+fee_wd*Inputs!$E$8*(1-$B4338)+fee_fx*Inputs!$D$8-cost_acc-cost_wd*Inputs!$E$8*(1-$B4338)-cost_fx*Inputs!$D$8))</f>
        <v>177021.921417015</v>
      </c>
      <c r="J4338" s="0" t="n">
        <f aca="false">G4338+H4338+I4338-fixed</f>
        <v>91380.4920333595</v>
      </c>
      <c r="K4338" s="0" t="n">
        <f aca="false">12*Inputs!$B$6*(1-MIN(1,Inputs!$G$6*$D4338)*churn_nonbuyers)*(ic*Inputs!$C$6+fee_wd*Inputs!$E$6*(1-$B4338)+fee_fx*Inputs!$D$6-cost_acc-cost_wd*Inputs!$E$6*(1-$B4338)-cost_fx*Inputs!$D$6)</f>
        <v>167546.416085006</v>
      </c>
      <c r="L4338" s="0" t="n">
        <f aca="false">12*Inputs!$B$7*(1-MIN(1,Inputs!$G$7*$D4338)*churn_nonbuyers)*(ic*Inputs!$C$7+fee_wd*Inputs!$E$7*(1-$B4338)+fee_fx*Inputs!$D$7-cost_acc-cost_wd*Inputs!$E$7*(1-$B4338)-cost_fx*Inputs!$D$7)</f>
        <v>366653.011539004</v>
      </c>
      <c r="M4338" s="0" t="n">
        <f aca="false">12*Inputs!$B$8*(1-MIN(1,Inputs!$G$8*$D4338)*churn_nonbuyers)*(ic*Inputs!$C$8+fee_wd*Inputs!$E$8*(1-$B4338)+fee_fx*Inputs!$D$8-cost_acc-cost_wd*Inputs!$E$8*(1-$B4338)-cost_fx*Inputs!$D$8)</f>
        <v>97985.4277033632</v>
      </c>
      <c r="N4338" s="0" t="n">
        <f aca="false">K4338+L4338+I4338-fixed</f>
        <v>11221.3490410256</v>
      </c>
      <c r="O4338" s="0" t="n">
        <f aca="false">K4338+L4338+M4338-fixed</f>
        <v>-67815.1446726265</v>
      </c>
      <c r="P4338" s="0" t="n">
        <f aca="false">12*Inputs!$B$6*(1-MIN(1,Inputs!$F$6*$D4338))*(ic*Inputs!$C$6+flat_fee-cost_acc-cost_wd*Inputs!$E$6*$E4338-cost_fx*Inputs!$D$6)+12*Inputs!$B$7*(1-MIN(1,Inputs!$F$7*$D4338))*(ic*Inputs!$C$7+flat_fee-cost_acc-cost_wd*Inputs!$E$7*$E4338-cost_fx*Inputs!$D$7)+12*Inputs!$B$8*(1-MIN(1,Inputs!$F$8*$D4338))*(ic*Inputs!$C$8+flat_fee-cost_acc-cost_wd*Inputs!$E$8*$E4338-cost_fx*Inputs!$D$8)-fixed</f>
        <v>14238.8419568001</v>
      </c>
    </row>
    <row r="4339" customFormat="false" ht="15" hidden="false" customHeight="false" outlineLevel="0" collapsed="false">
      <c r="A4339" s="0" t="n">
        <v>4274</v>
      </c>
      <c r="B4339" s="0" t="n">
        <v>0.405826</v>
      </c>
      <c r="C4339" s="0" t="n">
        <v>0.732678</v>
      </c>
      <c r="D4339" s="0" t="n">
        <v>1.53827</v>
      </c>
      <c r="E4339" s="0" t="n">
        <v>1.099354</v>
      </c>
      <c r="F4339" s="0" t="n">
        <v>0.145964</v>
      </c>
      <c r="G4339" s="0" t="n">
        <f aca="false">12*Inputs!$B$6*(MIN(1,$H$50*$C4339)*(ic*Inputs!$C$6+pS+fee_fx*Inputs!$D$6-cost_acc-cost_wd*Inputs!$E$6*$E4339-cost_fx*Inputs!$D$6-$F4339)+(1-MIN(1,$H$50*$C4339))*(1-MIN(1,Inputs!$G$6*$D4339)*churn_nonbuyers)*(ic*Inputs!$C$6+fee_wd*Inputs!$E$6*(1-$B4339)+fee_fx*Inputs!$D$6-cost_acc-cost_wd*Inputs!$E$6*(1-$B4339)-cost_fx*Inputs!$D$6))</f>
        <v>174113.049740851</v>
      </c>
      <c r="H4339" s="0" t="n">
        <f aca="false">12*Inputs!$B$7*(MIN(1,$H$51*$C4339)*(ic*Inputs!$C$7+pE+fee_fx*Inputs!$D$7-cost_acc-cost_wd*Inputs!$E$7*$E4339-cost_fx*Inputs!$D$7-$F4339)+(1-MIN(1,$H$51*$C4339))*(1-MIN(1,Inputs!$G$7*$D4339)*churn_nonbuyers)*(ic*Inputs!$C$7+fee_wd*Inputs!$E$7*(1-$B4339)+fee_fx*Inputs!$D$7-cost_acc-cost_wd*Inputs!$E$7*(1-$B4339)-cost_fx*Inputs!$D$7))</f>
        <v>377874.837780856</v>
      </c>
      <c r="I4339" s="0" t="n">
        <f aca="false">12*Inputs!$B$8*(MIN(1,$H$52*$C4339)*(ic*Inputs!$C$8+pT-cost_acc-cost_wd*Inputs!$E$8-cost_fx*Inputs!$D$8-cost_ins)+(1-MIN(1,$H$52*$C4339))*(1-MIN(1,Inputs!$G$8*$D4339)*churn_nonbuyers)*(ic*Inputs!$C$8+fee_wd*Inputs!$E$8*(1-$B4339)+fee_fx*Inputs!$D$8-cost_acc-cost_wd*Inputs!$E$8*(1-$B4339)-cost_fx*Inputs!$D$8))</f>
        <v>105611.137632</v>
      </c>
      <c r="J4339" s="0" t="n">
        <f aca="false">G4339+H4339+I4339-fixed</f>
        <v>-42400.9748462922</v>
      </c>
      <c r="K4339" s="0" t="n">
        <f aca="false">12*Inputs!$B$6*(1-MIN(1,Inputs!$G$6*$D4339)*churn_nonbuyers)*(ic*Inputs!$C$6+fee_wd*Inputs!$E$6*(1-$B4339)+fee_fx*Inputs!$D$6-cost_acc-cost_wd*Inputs!$E$6*(1-$B4339)-cost_fx*Inputs!$D$6)</f>
        <v>132150.038119344</v>
      </c>
      <c r="L4339" s="0" t="n">
        <f aca="false">12*Inputs!$B$7*(1-MIN(1,Inputs!$G$7*$D4339)*churn_nonbuyers)*(ic*Inputs!$C$7+fee_wd*Inputs!$E$7*(1-$B4339)+fee_fx*Inputs!$D$7-cost_acc-cost_wd*Inputs!$E$7*(1-$B4339)-cost_fx*Inputs!$D$7)</f>
        <v>328850.988311606</v>
      </c>
      <c r="M4339" s="0" t="n">
        <f aca="false">12*Inputs!$B$8*(1-MIN(1,Inputs!$G$8*$D4339)*churn_nonbuyers)*(ic*Inputs!$C$8+fee_wd*Inputs!$E$8*(1-$B4339)+fee_fx*Inputs!$D$8-cost_acc-cost_wd*Inputs!$E$8*(1-$B4339)-cost_fx*Inputs!$D$8)</f>
        <v>0</v>
      </c>
      <c r="N4339" s="0" t="n">
        <f aca="false">K4339+L4339+I4339-fixed</f>
        <v>-133387.83593705</v>
      </c>
      <c r="O4339" s="0" t="n">
        <f aca="false">K4339+L4339+M4339-fixed</f>
        <v>-238998.97356905</v>
      </c>
      <c r="P4339" s="0" t="n">
        <f aca="false">12*Inputs!$B$6*(1-MIN(1,Inputs!$F$6*$D4339))*(ic*Inputs!$C$6+flat_fee-cost_acc-cost_wd*Inputs!$E$6*$E4339-cost_fx*Inputs!$D$6)+12*Inputs!$B$7*(1-MIN(1,Inputs!$F$7*$D4339))*(ic*Inputs!$C$7+flat_fee-cost_acc-cost_wd*Inputs!$E$7*$E4339-cost_fx*Inputs!$D$7)+12*Inputs!$B$8*(1-MIN(1,Inputs!$F$8*$D4339))*(ic*Inputs!$C$8+flat_fee-cost_acc-cost_wd*Inputs!$E$8*$E4339-cost_fx*Inputs!$D$8)-fixed</f>
        <v>-263159.4259408</v>
      </c>
    </row>
    <row r="4340" customFormat="false" ht="15" hidden="false" customHeight="false" outlineLevel="0" collapsed="false">
      <c r="A4340" s="0" t="n">
        <v>4275</v>
      </c>
      <c r="B4340" s="0" t="n">
        <v>0.499126</v>
      </c>
      <c r="C4340" s="0" t="n">
        <v>1.061633</v>
      </c>
      <c r="D4340" s="0" t="n">
        <v>1.35286</v>
      </c>
      <c r="E4340" s="0" t="n">
        <v>1.207693</v>
      </c>
      <c r="F4340" s="0" t="n">
        <v>0.124671</v>
      </c>
      <c r="G4340" s="0" t="n">
        <f aca="false">12*Inputs!$B$6*(MIN(1,$H$50*$C4340)*(ic*Inputs!$C$6+pS+fee_fx*Inputs!$D$6-cost_acc-cost_wd*Inputs!$E$6*$E4340-cost_fx*Inputs!$D$6-$F4340)+(1-MIN(1,$H$50*$C4340))*(1-MIN(1,Inputs!$G$6*$D4340)*churn_nonbuyers)*(ic*Inputs!$C$6+fee_wd*Inputs!$E$6*(1-$B4340)+fee_fx*Inputs!$D$6-cost_acc-cost_wd*Inputs!$E$6*(1-$B4340)-cost_fx*Inputs!$D$6))</f>
        <v>180576.226285055</v>
      </c>
      <c r="H4340" s="0" t="n">
        <f aca="false">12*Inputs!$B$7*(MIN(1,$H$51*$C4340)*(ic*Inputs!$C$7+pE+fee_fx*Inputs!$D$7-cost_acc-cost_wd*Inputs!$E$7*$E4340-cost_fx*Inputs!$D$7-$F4340)+(1-MIN(1,$H$51*$C4340))*(1-MIN(1,Inputs!$G$7*$D4340)*churn_nonbuyers)*(ic*Inputs!$C$7+fee_wd*Inputs!$E$7*(1-$B4340)+fee_fx*Inputs!$D$7-cost_acc-cost_wd*Inputs!$E$7*(1-$B4340)-cost_fx*Inputs!$D$7))</f>
        <v>381624.722757765</v>
      </c>
      <c r="I4340" s="0" t="n">
        <f aca="false">12*Inputs!$B$8*(MIN(1,$H$52*$C4340)*(ic*Inputs!$C$8+pT-cost_acc-cost_wd*Inputs!$E$8-cost_fx*Inputs!$D$8-cost_ins)+(1-MIN(1,$H$52*$C4340))*(1-MIN(1,Inputs!$G$8*$D4340)*churn_nonbuyers)*(ic*Inputs!$C$8+fee_wd*Inputs!$E$8*(1-$B4340)+fee_fx*Inputs!$D$8-cost_acc-cost_wd*Inputs!$E$8*(1-$B4340)-cost_fx*Inputs!$D$8))</f>
        <v>157145.139801091</v>
      </c>
      <c r="J4340" s="0" t="n">
        <f aca="false">G4340+H4340+I4340-fixed</f>
        <v>19346.0888439115</v>
      </c>
      <c r="K4340" s="0" t="n">
        <f aca="false">12*Inputs!$B$6*(1-MIN(1,Inputs!$G$6*$D4340)*churn_nonbuyers)*(ic*Inputs!$C$6+fee_wd*Inputs!$E$6*(1-$B4340)+fee_fx*Inputs!$D$6-cost_acc-cost_wd*Inputs!$E$6*(1-$B4340)-cost_fx*Inputs!$D$6)</f>
        <v>120950.809922592</v>
      </c>
      <c r="L4340" s="0" t="n">
        <f aca="false">12*Inputs!$B$7*(1-MIN(1,Inputs!$G$7*$D4340)*churn_nonbuyers)*(ic*Inputs!$C$7+fee_wd*Inputs!$E$7*(1-$B4340)+fee_fx*Inputs!$D$7-cost_acc-cost_wd*Inputs!$E$7*(1-$B4340)-cost_fx*Inputs!$D$7)</f>
        <v>317878.731073555</v>
      </c>
      <c r="M4340" s="0" t="n">
        <f aca="false">12*Inputs!$B$8*(1-MIN(1,Inputs!$G$8*$D4340)*churn_nonbuyers)*(ic*Inputs!$C$8+fee_wd*Inputs!$E$8*(1-$B4340)+fee_fx*Inputs!$D$8-cost_acc-cost_wd*Inputs!$E$8*(1-$B4340)-cost_fx*Inputs!$D$8)</f>
        <v>16028.818572096</v>
      </c>
      <c r="N4340" s="0" t="n">
        <f aca="false">K4340+L4340+I4340-fixed</f>
        <v>-104025.319202762</v>
      </c>
      <c r="O4340" s="0" t="n">
        <f aca="false">K4340+L4340+M4340-fixed</f>
        <v>-245141.640431757</v>
      </c>
      <c r="P4340" s="0" t="n">
        <f aca="false">12*Inputs!$B$6*(1-MIN(1,Inputs!$F$6*$D4340))*(ic*Inputs!$C$6+flat_fee-cost_acc-cost_wd*Inputs!$E$6*$E4340-cost_fx*Inputs!$D$6)+12*Inputs!$B$7*(1-MIN(1,Inputs!$F$7*$D4340))*(ic*Inputs!$C$7+flat_fee-cost_acc-cost_wd*Inputs!$E$7*$E4340-cost_fx*Inputs!$D$7)+12*Inputs!$B$8*(1-MIN(1,Inputs!$F$8*$D4340))*(ic*Inputs!$C$8+flat_fee-cost_acc-cost_wd*Inputs!$E$8*$E4340-cost_fx*Inputs!$D$8)-fixed</f>
        <v>-200650.2376048</v>
      </c>
    </row>
    <row r="4341" customFormat="false" ht="15" hidden="false" customHeight="false" outlineLevel="0" collapsed="false">
      <c r="A4341" s="0" t="n">
        <v>4276</v>
      </c>
      <c r="B4341" s="0" t="n">
        <v>0.416955</v>
      </c>
      <c r="C4341" s="0" t="n">
        <v>0.856664</v>
      </c>
      <c r="D4341" s="0" t="n">
        <v>0.83969</v>
      </c>
      <c r="E4341" s="0" t="n">
        <v>1.236499</v>
      </c>
      <c r="F4341" s="0" t="n">
        <v>0.215845</v>
      </c>
      <c r="G4341" s="0" t="n">
        <f aca="false">12*Inputs!$B$6*(MIN(1,$H$50*$C4341)*(ic*Inputs!$C$6+pS+fee_fx*Inputs!$D$6-cost_acc-cost_wd*Inputs!$E$6*$E4341-cost_fx*Inputs!$D$6-$F4341)+(1-MIN(1,$H$50*$C4341))*(1-MIN(1,Inputs!$G$6*$D4341)*churn_nonbuyers)*(ic*Inputs!$C$6+fee_wd*Inputs!$E$6*(1-$B4341)+fee_fx*Inputs!$D$6-cost_acc-cost_wd*Inputs!$E$6*(1-$B4341)-cost_fx*Inputs!$D$6))</f>
        <v>180355.674851679</v>
      </c>
      <c r="H4341" s="0" t="n">
        <f aca="false">12*Inputs!$B$7*(MIN(1,$H$51*$C4341)*(ic*Inputs!$C$7+pE+fee_fx*Inputs!$D$7-cost_acc-cost_wd*Inputs!$E$7*$E4341-cost_fx*Inputs!$D$7-$F4341)+(1-MIN(1,$H$51*$C4341))*(1-MIN(1,Inputs!$G$7*$D4341)*churn_nonbuyers)*(ic*Inputs!$C$7+fee_wd*Inputs!$E$7*(1-$B4341)+fee_fx*Inputs!$D$7-cost_acc-cost_wd*Inputs!$E$7*(1-$B4341)-cost_fx*Inputs!$D$7))</f>
        <v>372910.625212217</v>
      </c>
      <c r="I4341" s="0" t="n">
        <f aca="false">12*Inputs!$B$8*(MIN(1,$H$52*$C4341)*(ic*Inputs!$C$8+pT-cost_acc-cost_wd*Inputs!$E$8-cost_fx*Inputs!$D$8-cost_ins)+(1-MIN(1,$H$52*$C4341))*(1-MIN(1,Inputs!$G$8*$D4341)*churn_nonbuyers)*(ic*Inputs!$C$8+fee_wd*Inputs!$E$8*(1-$B4341)+fee_fx*Inputs!$D$8-cost_acc-cost_wd*Inputs!$E$8*(1-$B4341)-cost_fx*Inputs!$D$8))</f>
        <v>174044.34405275</v>
      </c>
      <c r="J4341" s="0" t="n">
        <f aca="false">G4341+H4341+I4341-fixed</f>
        <v>27310.6441166459</v>
      </c>
      <c r="K4341" s="0" t="n">
        <f aca="false">12*Inputs!$B$6*(1-MIN(1,Inputs!$G$6*$D4341)*churn_nonbuyers)*(ic*Inputs!$C$6+fee_wd*Inputs!$E$6*(1-$B4341)+fee_fx*Inputs!$D$6-cost_acc-cost_wd*Inputs!$E$6*(1-$B4341)-cost_fx*Inputs!$D$6)</f>
        <v>135615.21799644</v>
      </c>
      <c r="L4341" s="0" t="n">
        <f aca="false">12*Inputs!$B$7*(1-MIN(1,Inputs!$G$7*$D4341)*churn_nonbuyers)*(ic*Inputs!$C$7+fee_wd*Inputs!$E$7*(1-$B4341)+fee_fx*Inputs!$D$7-cost_acc-cost_wd*Inputs!$E$7*(1-$B4341)-cost_fx*Inputs!$D$7)</f>
        <v>334514.077677864</v>
      </c>
      <c r="M4341" s="0" t="n">
        <f aca="false">12*Inputs!$B$8*(1-MIN(1,Inputs!$G$8*$D4341)*churn_nonbuyers)*(ic*Inputs!$C$8+fee_wd*Inputs!$E$8*(1-$B4341)+fee_fx*Inputs!$D$8-cost_acc-cost_wd*Inputs!$E$8*(1-$B4341)-cost_fx*Inputs!$D$8)</f>
        <v>126297.58371672</v>
      </c>
      <c r="N4341" s="0" t="n">
        <f aca="false">K4341+L4341+I4341-fixed</f>
        <v>-55826.3602729463</v>
      </c>
      <c r="O4341" s="0" t="n">
        <f aca="false">K4341+L4341+M4341-fixed</f>
        <v>-103573.120608976</v>
      </c>
      <c r="P4341" s="0" t="n">
        <f aca="false">12*Inputs!$B$6*(1-MIN(1,Inputs!$F$6*$D4341))*(ic*Inputs!$C$6+flat_fee-cost_acc-cost_wd*Inputs!$E$6*$E4341-cost_fx*Inputs!$D$6)+12*Inputs!$B$7*(1-MIN(1,Inputs!$F$7*$D4341))*(ic*Inputs!$C$7+flat_fee-cost_acc-cost_wd*Inputs!$E$7*$E4341-cost_fx*Inputs!$D$7)+12*Inputs!$B$8*(1-MIN(1,Inputs!$F$8*$D4341))*(ic*Inputs!$C$8+flat_fee-cost_acc-cost_wd*Inputs!$E$8*$E4341-cost_fx*Inputs!$D$8)-fixed</f>
        <v>49608.5725544001</v>
      </c>
    </row>
    <row r="4342" customFormat="false" ht="15" hidden="false" customHeight="false" outlineLevel="0" collapsed="false">
      <c r="A4342" s="0" t="n">
        <v>4277</v>
      </c>
      <c r="B4342" s="0" t="n">
        <v>0.273203</v>
      </c>
      <c r="C4342" s="0" t="n">
        <v>0.882283</v>
      </c>
      <c r="D4342" s="0" t="n">
        <v>1.055598</v>
      </c>
      <c r="E4342" s="0" t="n">
        <v>1.154166</v>
      </c>
      <c r="F4342" s="0" t="n">
        <v>0.366754</v>
      </c>
      <c r="G4342" s="0" t="n">
        <f aca="false">12*Inputs!$B$6*(MIN(1,$H$50*$C4342)*(ic*Inputs!$C$6+pS+fee_fx*Inputs!$D$6-cost_acc-cost_wd*Inputs!$E$6*$E4342-cost_fx*Inputs!$D$6-$F4342)+(1-MIN(1,$H$50*$C4342))*(1-MIN(1,Inputs!$G$6*$D4342)*churn_nonbuyers)*(ic*Inputs!$C$6+fee_wd*Inputs!$E$6*(1-$B4342)+fee_fx*Inputs!$D$6-cost_acc-cost_wd*Inputs!$E$6*(1-$B4342)-cost_fx*Inputs!$D$6))</f>
        <v>197103.109358659</v>
      </c>
      <c r="H4342" s="0" t="n">
        <f aca="false">12*Inputs!$B$7*(MIN(1,$H$51*$C4342)*(ic*Inputs!$C$7+pE+fee_fx*Inputs!$D$7-cost_acc-cost_wd*Inputs!$E$7*$E4342-cost_fx*Inputs!$D$7-$F4342)+(1-MIN(1,$H$51*$C4342))*(1-MIN(1,Inputs!$G$7*$D4342)*churn_nonbuyers)*(ic*Inputs!$C$7+fee_wd*Inputs!$E$7*(1-$B4342)+fee_fx*Inputs!$D$7-cost_acc-cost_wd*Inputs!$E$7*(1-$B4342)-cost_fx*Inputs!$D$7))</f>
        <v>386290.420696438</v>
      </c>
      <c r="I4342" s="0" t="n">
        <f aca="false">12*Inputs!$B$8*(MIN(1,$H$52*$C4342)*(ic*Inputs!$C$8+pT-cost_acc-cost_wd*Inputs!$E$8-cost_fx*Inputs!$D$8-cost_ins)+(1-MIN(1,$H$52*$C4342))*(1-MIN(1,Inputs!$G$8*$D4342)*churn_nonbuyers)*(ic*Inputs!$C$8+fee_wd*Inputs!$E$8*(1-$B4342)+fee_fx*Inputs!$D$8-cost_acc-cost_wd*Inputs!$E$8*(1-$B4342)-cost_fx*Inputs!$D$8))</f>
        <v>158453.681314019</v>
      </c>
      <c r="J4342" s="0" t="n">
        <f aca="false">G4342+H4342+I4342-fixed</f>
        <v>41847.2113691161</v>
      </c>
      <c r="K4342" s="0" t="n">
        <f aca="false">12*Inputs!$B$6*(1-MIN(1,Inputs!$G$6*$D4342)*churn_nonbuyers)*(ic*Inputs!$C$6+fee_wd*Inputs!$E$6*(1-$B4342)+fee_fx*Inputs!$D$6-cost_acc-cost_wd*Inputs!$E$6*(1-$B4342)-cost_fx*Inputs!$D$6)</f>
        <v>153694.766450837</v>
      </c>
      <c r="L4342" s="0" t="n">
        <f aca="false">12*Inputs!$B$7*(1-MIN(1,Inputs!$G$7*$D4342)*churn_nonbuyers)*(ic*Inputs!$C$7+fee_wd*Inputs!$E$7*(1-$B4342)+fee_fx*Inputs!$D$7-cost_acc-cost_wd*Inputs!$E$7*(1-$B4342)-cost_fx*Inputs!$D$7)</f>
        <v>352336.110366502</v>
      </c>
      <c r="M4342" s="0" t="n">
        <f aca="false">12*Inputs!$B$8*(1-MIN(1,Inputs!$G$8*$D4342)*churn_nonbuyers)*(ic*Inputs!$C$8+fee_wd*Inputs!$E$8*(1-$B4342)+fee_fx*Inputs!$D$8-cost_acc-cost_wd*Inputs!$E$8*(1-$B4342)-cost_fx*Inputs!$D$8)</f>
        <v>81793.2143172384</v>
      </c>
      <c r="N4342" s="0" t="n">
        <f aca="false">K4342+L4342+I4342-fixed</f>
        <v>-35515.4418686419</v>
      </c>
      <c r="O4342" s="0" t="n">
        <f aca="false">K4342+L4342+M4342-fixed</f>
        <v>-112175.908865423</v>
      </c>
      <c r="P4342" s="0" t="n">
        <f aca="false">12*Inputs!$B$6*(1-MIN(1,Inputs!$F$6*$D4342))*(ic*Inputs!$C$6+flat_fee-cost_acc-cost_wd*Inputs!$E$6*$E4342-cost_fx*Inputs!$D$6)+12*Inputs!$B$7*(1-MIN(1,Inputs!$F$7*$D4342))*(ic*Inputs!$C$7+flat_fee-cost_acc-cost_wd*Inputs!$E$7*$E4342-cost_fx*Inputs!$D$7)+12*Inputs!$B$8*(1-MIN(1,Inputs!$F$8*$D4342))*(ic*Inputs!$C$8+flat_fee-cost_acc-cost_wd*Inputs!$E$8*$E4342-cost_fx*Inputs!$D$8)-fixed</f>
        <v>-25423.8638396801</v>
      </c>
    </row>
    <row r="4343" customFormat="false" ht="15" hidden="false" customHeight="false" outlineLevel="0" collapsed="false">
      <c r="A4343" s="0" t="n">
        <v>4278</v>
      </c>
      <c r="B4343" s="0" t="n">
        <v>0.539349</v>
      </c>
      <c r="C4343" s="0" t="n">
        <v>0.785527</v>
      </c>
      <c r="D4343" s="0" t="n">
        <v>1.095817</v>
      </c>
      <c r="E4343" s="0" t="n">
        <v>1.151052</v>
      </c>
      <c r="F4343" s="0" t="n">
        <v>0.139869</v>
      </c>
      <c r="G4343" s="0" t="n">
        <f aca="false">12*Inputs!$B$6*(MIN(1,$H$50*$C4343)*(ic*Inputs!$C$6+pS+fee_fx*Inputs!$D$6-cost_acc-cost_wd*Inputs!$E$6*$E4343-cost_fx*Inputs!$D$6-$F4343)+(1-MIN(1,$H$50*$C4343))*(1-MIN(1,Inputs!$G$6*$D4343)*churn_nonbuyers)*(ic*Inputs!$C$6+fee_wd*Inputs!$E$6*(1-$B4343)+fee_fx*Inputs!$D$6-cost_acc-cost_wd*Inputs!$E$6*(1-$B4343)-cost_fx*Inputs!$D$6))</f>
        <v>162250.873541345</v>
      </c>
      <c r="H4343" s="0" t="n">
        <f aca="false">12*Inputs!$B$7*(MIN(1,$H$51*$C4343)*(ic*Inputs!$C$7+pE+fee_fx*Inputs!$D$7-cost_acc-cost_wd*Inputs!$E$7*$E4343-cost_fx*Inputs!$D$7-$F4343)+(1-MIN(1,$H$51*$C4343))*(1-MIN(1,Inputs!$G$7*$D4343)*churn_nonbuyers)*(ic*Inputs!$C$7+fee_wd*Inputs!$E$7*(1-$B4343)+fee_fx*Inputs!$D$7-cost_acc-cost_wd*Inputs!$E$7*(1-$B4343)-cost_fx*Inputs!$D$7))</f>
        <v>367394.391710242</v>
      </c>
      <c r="I4343" s="0" t="n">
        <f aca="false">12*Inputs!$B$8*(MIN(1,$H$52*$C4343)*(ic*Inputs!$C$8+pT-cost_acc-cost_wd*Inputs!$E$8-cost_fx*Inputs!$D$8-cost_ins)+(1-MIN(1,$H$52*$C4343))*(1-MIN(1,Inputs!$G$8*$D4343)*churn_nonbuyers)*(ic*Inputs!$C$8+fee_wd*Inputs!$E$8*(1-$B4343)+fee_fx*Inputs!$D$8-cost_acc-cost_wd*Inputs!$E$8*(1-$B4343)-cost_fx*Inputs!$D$8))</f>
        <v>144737.06187346</v>
      </c>
      <c r="J4343" s="0" t="n">
        <f aca="false">G4343+H4343+I4343-fixed</f>
        <v>-25617.6728749534</v>
      </c>
      <c r="K4343" s="0" t="n">
        <f aca="false">12*Inputs!$B$6*(1-MIN(1,Inputs!$G$6*$D4343)*churn_nonbuyers)*(ic*Inputs!$C$6+fee_wd*Inputs!$E$6*(1-$B4343)+fee_fx*Inputs!$D$6-cost_acc-cost_wd*Inputs!$E$6*(1-$B4343)-cost_fx*Inputs!$D$6)</f>
        <v>117143.308822558</v>
      </c>
      <c r="L4343" s="0" t="n">
        <f aca="false">12*Inputs!$B$7*(1-MIN(1,Inputs!$G$7*$D4343)*churn_nonbuyers)*(ic*Inputs!$C$7+fee_wd*Inputs!$E$7*(1-$B4343)+fee_fx*Inputs!$D$7-cost_acc-cost_wd*Inputs!$E$7*(1-$B4343)-cost_fx*Inputs!$D$7)</f>
        <v>314831.981677535</v>
      </c>
      <c r="M4343" s="0" t="n">
        <f aca="false">12*Inputs!$B$8*(1-MIN(1,Inputs!$G$8*$D4343)*churn_nonbuyers)*(ic*Inputs!$C$8+fee_wd*Inputs!$E$8*(1-$B4343)+fee_fx*Inputs!$D$8-cost_acc-cost_wd*Inputs!$E$8*(1-$B4343)-cost_fx*Inputs!$D$8)</f>
        <v>69997.5140252688</v>
      </c>
      <c r="N4343" s="0" t="n">
        <f aca="false">K4343+L4343+I4343-fixed</f>
        <v>-123287.647626448</v>
      </c>
      <c r="O4343" s="0" t="n">
        <f aca="false">K4343+L4343+M4343-fixed</f>
        <v>-198027.195474639</v>
      </c>
      <c r="P4343" s="0" t="n">
        <f aca="false">12*Inputs!$B$6*(1-MIN(1,Inputs!$F$6*$D4343))*(ic*Inputs!$C$6+flat_fee-cost_acc-cost_wd*Inputs!$E$6*$E4343-cost_fx*Inputs!$D$6)+12*Inputs!$B$7*(1-MIN(1,Inputs!$F$7*$D4343))*(ic*Inputs!$C$7+flat_fee-cost_acc-cost_wd*Inputs!$E$7*$E4343-cost_fx*Inputs!$D$7)+12*Inputs!$B$8*(1-MIN(1,Inputs!$F$8*$D4343))*(ic*Inputs!$C$8+flat_fee-cost_acc-cost_wd*Inputs!$E$8*$E4343-cost_fx*Inputs!$D$8)-fixed</f>
        <v>-45342.74929984</v>
      </c>
    </row>
    <row r="4344" customFormat="false" ht="15" hidden="false" customHeight="false" outlineLevel="0" collapsed="false">
      <c r="A4344" s="0" t="n">
        <v>4279</v>
      </c>
      <c r="B4344" s="0" t="n">
        <v>0.517075</v>
      </c>
      <c r="C4344" s="0" t="n">
        <v>0.959073</v>
      </c>
      <c r="D4344" s="0" t="n">
        <v>0.901374</v>
      </c>
      <c r="E4344" s="0" t="n">
        <v>1.231233</v>
      </c>
      <c r="F4344" s="0" t="n">
        <v>0.066075</v>
      </c>
      <c r="G4344" s="0" t="n">
        <f aca="false">12*Inputs!$B$6*(MIN(1,$H$50*$C4344)*(ic*Inputs!$C$6+pS+fee_fx*Inputs!$D$6-cost_acc-cost_wd*Inputs!$E$6*$E4344-cost_fx*Inputs!$D$6-$F4344)+(1-MIN(1,$H$50*$C4344))*(1-MIN(1,Inputs!$G$6*$D4344)*churn_nonbuyers)*(ic*Inputs!$C$6+fee_wd*Inputs!$E$6*(1-$B4344)+fee_fx*Inputs!$D$6-cost_acc-cost_wd*Inputs!$E$6*(1-$B4344)-cost_fx*Inputs!$D$6))</f>
        <v>176015.678277744</v>
      </c>
      <c r="H4344" s="0" t="n">
        <f aca="false">12*Inputs!$B$7*(MIN(1,$H$51*$C4344)*(ic*Inputs!$C$7+pE+fee_fx*Inputs!$D$7-cost_acc-cost_wd*Inputs!$E$7*$E4344-cost_fx*Inputs!$D$7-$F4344)+(1-MIN(1,$H$51*$C4344))*(1-MIN(1,Inputs!$G$7*$D4344)*churn_nonbuyers)*(ic*Inputs!$C$7+fee_wd*Inputs!$E$7*(1-$B4344)+fee_fx*Inputs!$D$7-cost_acc-cost_wd*Inputs!$E$7*(1-$B4344)-cost_fx*Inputs!$D$7))</f>
        <v>377318.699918207</v>
      </c>
      <c r="I4344" s="0" t="n">
        <f aca="false">12*Inputs!$B$8*(MIN(1,$H$52*$C4344)*(ic*Inputs!$C$8+pT-cost_acc-cost_wd*Inputs!$E$8-cost_fx*Inputs!$D$8-cost_ins)+(1-MIN(1,$H$52*$C4344))*(1-MIN(1,Inputs!$G$8*$D4344)*churn_nonbuyers)*(ic*Inputs!$C$8+fee_wd*Inputs!$E$8*(1-$B4344)+fee_fx*Inputs!$D$8-cost_acc-cost_wd*Inputs!$E$8*(1-$B4344)-cost_fx*Inputs!$D$8))</f>
        <v>174821.495289604</v>
      </c>
      <c r="J4344" s="0" t="n">
        <f aca="false">G4344+H4344+I4344-fixed</f>
        <v>28155.8734855548</v>
      </c>
      <c r="K4344" s="0" t="n">
        <f aca="false">12*Inputs!$B$6*(1-MIN(1,Inputs!$G$6*$D4344)*churn_nonbuyers)*(ic*Inputs!$C$6+fee_wd*Inputs!$E$6*(1-$B4344)+fee_fx*Inputs!$D$6-cost_acc-cost_wd*Inputs!$E$6*(1-$B4344)-cost_fx*Inputs!$D$6)</f>
        <v>121411.11139956</v>
      </c>
      <c r="L4344" s="0" t="n">
        <f aca="false">12*Inputs!$B$7*(1-MIN(1,Inputs!$G$7*$D4344)*churn_nonbuyers)*(ic*Inputs!$C$7+fee_wd*Inputs!$E$7*(1-$B4344)+fee_fx*Inputs!$D$7-cost_acc-cost_wd*Inputs!$E$7*(1-$B4344)-cost_fx*Inputs!$D$7)</f>
        <v>319851.636887736</v>
      </c>
      <c r="M4344" s="0" t="n">
        <f aca="false">12*Inputs!$B$8*(1-MIN(1,Inputs!$G$8*$D4344)*churn_nonbuyers)*(ic*Inputs!$C$8+fee_wd*Inputs!$E$8*(1-$B4344)+fee_fx*Inputs!$D$8-cost_acc-cost_wd*Inputs!$E$8*(1-$B4344)-cost_fx*Inputs!$D$8)</f>
        <v>111294.68797128</v>
      </c>
      <c r="N4344" s="0" t="n">
        <f aca="false">K4344+L4344+I4344-fixed</f>
        <v>-83915.7564230996</v>
      </c>
      <c r="O4344" s="0" t="n">
        <f aca="false">K4344+L4344+M4344-fixed</f>
        <v>-147442.563741424</v>
      </c>
      <c r="P4344" s="0" t="n">
        <f aca="false">12*Inputs!$B$6*(1-MIN(1,Inputs!$F$6*$D4344))*(ic*Inputs!$C$6+flat_fee-cost_acc-cost_wd*Inputs!$E$6*$E4344-cost_fx*Inputs!$D$6)+12*Inputs!$B$7*(1-MIN(1,Inputs!$F$7*$D4344))*(ic*Inputs!$C$7+flat_fee-cost_acc-cost_wd*Inputs!$E$7*$E4344-cost_fx*Inputs!$D$7)+12*Inputs!$B$8*(1-MIN(1,Inputs!$F$8*$D4344))*(ic*Inputs!$C$8+flat_fee-cost_acc-cost_wd*Inputs!$E$8*$E4344-cost_fx*Inputs!$D$8)-fixed</f>
        <v>20723.96632208</v>
      </c>
    </row>
    <row r="4345" customFormat="false" ht="15" hidden="false" customHeight="false" outlineLevel="0" collapsed="false">
      <c r="A4345" s="0" t="n">
        <v>4280</v>
      </c>
      <c r="B4345" s="0" t="n">
        <v>0.130014</v>
      </c>
      <c r="C4345" s="0" t="n">
        <v>0.709831</v>
      </c>
      <c r="D4345" s="0" t="n">
        <v>1.647609</v>
      </c>
      <c r="E4345" s="0" t="n">
        <v>1.203721</v>
      </c>
      <c r="F4345" s="0" t="n">
        <v>0.201862</v>
      </c>
      <c r="G4345" s="0" t="n">
        <f aca="false">12*Inputs!$B$6*(MIN(1,$H$50*$C4345)*(ic*Inputs!$C$6+pS+fee_fx*Inputs!$D$6-cost_acc-cost_wd*Inputs!$E$6*$E4345-cost_fx*Inputs!$D$6-$F4345)+(1-MIN(1,$H$50*$C4345))*(1-MIN(1,Inputs!$G$6*$D4345)*churn_nonbuyers)*(ic*Inputs!$C$6+fee_wd*Inputs!$E$6*(1-$B4345)+fee_fx*Inputs!$D$6-cost_acc-cost_wd*Inputs!$E$6*(1-$B4345)-cost_fx*Inputs!$D$6))</f>
        <v>203820.702327925</v>
      </c>
      <c r="H4345" s="0" t="n">
        <f aca="false">12*Inputs!$B$7*(MIN(1,$H$51*$C4345)*(ic*Inputs!$C$7+pE+fee_fx*Inputs!$D$7-cost_acc-cost_wd*Inputs!$E$7*$E4345-cost_fx*Inputs!$D$7-$F4345)+(1-MIN(1,$H$51*$C4345))*(1-MIN(1,Inputs!$G$7*$D4345)*churn_nonbuyers)*(ic*Inputs!$C$7+fee_wd*Inputs!$E$7*(1-$B4345)+fee_fx*Inputs!$D$7-cost_acc-cost_wd*Inputs!$E$7*(1-$B4345)-cost_fx*Inputs!$D$7))</f>
        <v>391750.801601479</v>
      </c>
      <c r="I4345" s="0" t="n">
        <f aca="false">12*Inputs!$B$8*(MIN(1,$H$52*$C4345)*(ic*Inputs!$C$8+pT-cost_acc-cost_wd*Inputs!$E$8-cost_fx*Inputs!$D$8-cost_ins)+(1-MIN(1,$H$52*$C4345))*(1-MIN(1,Inputs!$G$8*$D4345)*churn_nonbuyers)*(ic*Inputs!$C$8+fee_wd*Inputs!$E$8*(1-$B4345)+fee_fx*Inputs!$D$8-cost_acc-cost_wd*Inputs!$E$8*(1-$B4345)-cost_fx*Inputs!$D$8))</f>
        <v>102317.879664</v>
      </c>
      <c r="J4345" s="0" t="n">
        <f aca="false">G4345+H4345+I4345-fixed</f>
        <v>-2110.61640659638</v>
      </c>
      <c r="K4345" s="0" t="n">
        <f aca="false">12*Inputs!$B$6*(1-MIN(1,Inputs!$G$6*$D4345)*churn_nonbuyers)*(ic*Inputs!$C$6+fee_wd*Inputs!$E$6*(1-$B4345)+fee_fx*Inputs!$D$6-cost_acc-cost_wd*Inputs!$E$6*(1-$B4345)-cost_fx*Inputs!$D$6)</f>
        <v>167812.413382987</v>
      </c>
      <c r="L4345" s="0" t="n">
        <f aca="false">12*Inputs!$B$7*(1-MIN(1,Inputs!$G$7*$D4345)*churn_nonbuyers)*(ic*Inputs!$C$7+fee_wd*Inputs!$E$7*(1-$B4345)+fee_fx*Inputs!$D$7-cost_acc-cost_wd*Inputs!$E$7*(1-$B4345)-cost_fx*Inputs!$D$7)</f>
        <v>365473.902397792</v>
      </c>
      <c r="M4345" s="0" t="n">
        <f aca="false">12*Inputs!$B$8*(1-MIN(1,Inputs!$G$8*$D4345)*churn_nonbuyers)*(ic*Inputs!$C$8+fee_wd*Inputs!$E$8*(1-$B4345)+fee_fx*Inputs!$D$8-cost_acc-cost_wd*Inputs!$E$8*(1-$B4345)-cost_fx*Inputs!$D$8)</f>
        <v>0</v>
      </c>
      <c r="N4345" s="0" t="n">
        <f aca="false">K4345+L4345+I4345-fixed</f>
        <v>-64395.8045552203</v>
      </c>
      <c r="O4345" s="0" t="n">
        <f aca="false">K4345+L4345+M4345-fixed</f>
        <v>-166713.68421922</v>
      </c>
      <c r="P4345" s="0" t="n">
        <f aca="false">12*Inputs!$B$6*(1-MIN(1,Inputs!$F$6*$D4345))*(ic*Inputs!$C$6+flat_fee-cost_acc-cost_wd*Inputs!$E$6*$E4345-cost_fx*Inputs!$D$6)+12*Inputs!$B$7*(1-MIN(1,Inputs!$F$7*$D4345))*(ic*Inputs!$C$7+flat_fee-cost_acc-cost_wd*Inputs!$E$7*$E4345-cost_fx*Inputs!$D$7)+12*Inputs!$B$8*(1-MIN(1,Inputs!$F$8*$D4345))*(ic*Inputs!$C$8+flat_fee-cost_acc-cost_wd*Inputs!$E$8*$E4345-cost_fx*Inputs!$D$8)-fixed</f>
        <v>-351076.74741064</v>
      </c>
    </row>
    <row r="4346" customFormat="false" ht="15" hidden="false" customHeight="false" outlineLevel="0" collapsed="false">
      <c r="A4346" s="0" t="n">
        <v>4281</v>
      </c>
      <c r="B4346" s="0" t="n">
        <v>0.473862</v>
      </c>
      <c r="C4346" s="0" t="n">
        <v>0.720818</v>
      </c>
      <c r="D4346" s="0" t="n">
        <v>0.593923</v>
      </c>
      <c r="E4346" s="0" t="n">
        <v>1.033171</v>
      </c>
      <c r="F4346" s="0" t="n">
        <v>0.328417</v>
      </c>
      <c r="G4346" s="0" t="n">
        <f aca="false">12*Inputs!$B$6*(MIN(1,$H$50*$C4346)*(ic*Inputs!$C$6+pS+fee_fx*Inputs!$D$6-cost_acc-cost_wd*Inputs!$E$6*$E4346-cost_fx*Inputs!$D$6-$F4346)+(1-MIN(1,$H$50*$C4346))*(1-MIN(1,Inputs!$G$6*$D4346)*churn_nonbuyers)*(ic*Inputs!$C$6+fee_wd*Inputs!$E$6*(1-$B4346)+fee_fx*Inputs!$D$6-cost_acc-cost_wd*Inputs!$E$6*(1-$B4346)-cost_fx*Inputs!$D$6))</f>
        <v>168914.637204622</v>
      </c>
      <c r="H4346" s="0" t="n">
        <f aca="false">12*Inputs!$B$7*(MIN(1,$H$51*$C4346)*(ic*Inputs!$C$7+pE+fee_fx*Inputs!$D$7-cost_acc-cost_wd*Inputs!$E$7*$E4346-cost_fx*Inputs!$D$7-$F4346)+(1-MIN(1,$H$51*$C4346))*(1-MIN(1,Inputs!$G$7*$D4346)*churn_nonbuyers)*(ic*Inputs!$C$7+fee_wd*Inputs!$E$7*(1-$B4346)+fee_fx*Inputs!$D$7-cost_acc-cost_wd*Inputs!$E$7*(1-$B4346)-cost_fx*Inputs!$D$7))</f>
        <v>375104.620058305</v>
      </c>
      <c r="I4346" s="0" t="n">
        <f aca="false">12*Inputs!$B$8*(MIN(1,$H$52*$C4346)*(ic*Inputs!$C$8+pT-cost_acc-cost_wd*Inputs!$E$8-cost_fx*Inputs!$D$8-cost_ins)+(1-MIN(1,$H$52*$C4346))*(1-MIN(1,Inputs!$G$8*$D4346)*churn_nonbuyers)*(ic*Inputs!$C$8+fee_wd*Inputs!$E$8*(1-$B4346)+fee_fx*Inputs!$D$8-cost_acc-cost_wd*Inputs!$E$8*(1-$B4346)-cost_fx*Inputs!$D$8))</f>
        <v>191796.057594536</v>
      </c>
      <c r="J4346" s="0" t="n">
        <f aca="false">G4346+H4346+I4346-fixed</f>
        <v>35815.3148574627</v>
      </c>
      <c r="K4346" s="0" t="n">
        <f aca="false">12*Inputs!$B$6*(1-MIN(1,Inputs!$G$6*$D4346)*churn_nonbuyers)*(ic*Inputs!$C$6+fee_wd*Inputs!$E$6*(1-$B4346)+fee_fx*Inputs!$D$6-cost_acc-cost_wd*Inputs!$E$6*(1-$B4346)-cost_fx*Inputs!$D$6)</f>
        <v>129403.478452507</v>
      </c>
      <c r="L4346" s="0" t="n">
        <f aca="false">12*Inputs!$B$7*(1-MIN(1,Inputs!$G$7*$D4346)*churn_nonbuyers)*(ic*Inputs!$C$7+fee_wd*Inputs!$E$7*(1-$B4346)+fee_fx*Inputs!$D$7-cost_acc-cost_wd*Inputs!$E$7*(1-$B4346)-cost_fx*Inputs!$D$7)</f>
        <v>328995.589567504</v>
      </c>
      <c r="M4346" s="0" t="n">
        <f aca="false">12*Inputs!$B$8*(1-MIN(1,Inputs!$G$8*$D4346)*churn_nonbuyers)*(ic*Inputs!$C$8+fee_wd*Inputs!$E$8*(1-$B4346)+fee_fx*Inputs!$D$8-cost_acc-cost_wd*Inputs!$E$8*(1-$B4346)-cost_fx*Inputs!$D$8)</f>
        <v>177411.398325034</v>
      </c>
      <c r="N4346" s="0" t="n">
        <f aca="false">K4346+L4346+I4346-fixed</f>
        <v>-49804.8743854526</v>
      </c>
      <c r="O4346" s="0" t="n">
        <f aca="false">K4346+L4346+M4346-fixed</f>
        <v>-64189.5336549548</v>
      </c>
      <c r="P4346" s="0" t="n">
        <f aca="false">12*Inputs!$B$6*(1-MIN(1,Inputs!$F$6*$D4346))*(ic*Inputs!$C$6+flat_fee-cost_acc-cost_wd*Inputs!$E$6*$E4346-cost_fx*Inputs!$D$6)+12*Inputs!$B$7*(1-MIN(1,Inputs!$F$7*$D4346))*(ic*Inputs!$C$7+flat_fee-cost_acc-cost_wd*Inputs!$E$7*$E4346-cost_fx*Inputs!$D$7)+12*Inputs!$B$8*(1-MIN(1,Inputs!$F$8*$D4346))*(ic*Inputs!$C$8+flat_fee-cost_acc-cost_wd*Inputs!$E$8*$E4346-cost_fx*Inputs!$D$8)-fixed</f>
        <v>281907.52321592</v>
      </c>
    </row>
    <row r="4347" customFormat="false" ht="15" hidden="false" customHeight="false" outlineLevel="0" collapsed="false">
      <c r="A4347" s="0" t="n">
        <v>4282</v>
      </c>
      <c r="B4347" s="0" t="n">
        <v>0.031535</v>
      </c>
      <c r="C4347" s="0" t="n">
        <v>0.664697</v>
      </c>
      <c r="D4347" s="0" t="n">
        <v>0.776264</v>
      </c>
      <c r="E4347" s="0" t="n">
        <v>1.288134</v>
      </c>
      <c r="F4347" s="0" t="n">
        <v>0.053225</v>
      </c>
      <c r="G4347" s="0" t="n">
        <f aca="false">12*Inputs!$B$6*(MIN(1,$H$50*$C4347)*(ic*Inputs!$C$6+pS+fee_fx*Inputs!$D$6-cost_acc-cost_wd*Inputs!$E$6*$E4347-cost_fx*Inputs!$D$6-$F4347)+(1-MIN(1,$H$50*$C4347))*(1-MIN(1,Inputs!$G$6*$D4347)*churn_nonbuyers)*(ic*Inputs!$C$6+fee_wd*Inputs!$E$6*(1-$B4347)+fee_fx*Inputs!$D$6-cost_acc-cost_wd*Inputs!$E$6*(1-$B4347)-cost_fx*Inputs!$D$6))</f>
        <v>222964.276658049</v>
      </c>
      <c r="H4347" s="0" t="n">
        <f aca="false">12*Inputs!$B$7*(MIN(1,$H$51*$C4347)*(ic*Inputs!$C$7+pE+fee_fx*Inputs!$D$7-cost_acc-cost_wd*Inputs!$E$7*$E4347-cost_fx*Inputs!$D$7-$F4347)+(1-MIN(1,$H$51*$C4347))*(1-MIN(1,Inputs!$G$7*$D4347)*churn_nonbuyers)*(ic*Inputs!$C$7+fee_wd*Inputs!$E$7*(1-$B4347)+fee_fx*Inputs!$D$7-cost_acc-cost_wd*Inputs!$E$7*(1-$B4347)-cost_fx*Inputs!$D$7))</f>
        <v>406853.358855763</v>
      </c>
      <c r="I4347" s="0" t="n">
        <f aca="false">12*Inputs!$B$8*(MIN(1,$H$52*$C4347)*(ic*Inputs!$C$8+pT-cost_acc-cost_wd*Inputs!$E$8-cost_fx*Inputs!$D$8-cost_ins)+(1-MIN(1,$H$52*$C4347))*(1-MIN(1,Inputs!$G$8*$D4347)*churn_nonbuyers)*(ic*Inputs!$C$8+fee_wd*Inputs!$E$8*(1-$B4347)+fee_fx*Inputs!$D$8-cost_acc-cost_wd*Inputs!$E$8*(1-$B4347)-cost_fx*Inputs!$D$8))</f>
        <v>175135.572081066</v>
      </c>
      <c r="J4347" s="0" t="n">
        <f aca="false">G4347+H4347+I4347-fixed</f>
        <v>104953.207594878</v>
      </c>
      <c r="K4347" s="0" t="n">
        <f aca="false">12*Inputs!$B$6*(1-MIN(1,Inputs!$G$6*$D4347)*churn_nonbuyers)*(ic*Inputs!$C$6+fee_wd*Inputs!$E$6*(1-$B4347)+fee_fx*Inputs!$D$6-cost_acc-cost_wd*Inputs!$E$6*(1-$B4347)-cost_fx*Inputs!$D$6)</f>
        <v>189410.471173728</v>
      </c>
      <c r="L4347" s="0" t="n">
        <f aca="false">12*Inputs!$B$7*(1-MIN(1,Inputs!$G$7*$D4347)*churn_nonbuyers)*(ic*Inputs!$C$7+fee_wd*Inputs!$E$7*(1-$B4347)+fee_fx*Inputs!$D$7-cost_acc-cost_wd*Inputs!$E$7*(1-$B4347)-cost_fx*Inputs!$D$7)</f>
        <v>389375.022032237</v>
      </c>
      <c r="M4347" s="0" t="n">
        <f aca="false">12*Inputs!$B$8*(1-MIN(1,Inputs!$G$8*$D4347)*churn_nonbuyers)*(ic*Inputs!$C$8+fee_wd*Inputs!$E$8*(1-$B4347)+fee_fx*Inputs!$D$8-cost_acc-cost_wd*Inputs!$E$8*(1-$B4347)-cost_fx*Inputs!$D$8)</f>
        <v>148348.031984064</v>
      </c>
      <c r="N4347" s="0" t="n">
        <f aca="false">K4347+L4347+I4347-fixed</f>
        <v>53921.065287031</v>
      </c>
      <c r="O4347" s="0" t="n">
        <f aca="false">K4347+L4347+M4347-fixed</f>
        <v>27133.5251900289</v>
      </c>
      <c r="P4347" s="0" t="n">
        <f aca="false">12*Inputs!$B$6*(1-MIN(1,Inputs!$F$6*$D4347))*(ic*Inputs!$C$6+flat_fee-cost_acc-cost_wd*Inputs!$E$6*$E4347-cost_fx*Inputs!$D$6)+12*Inputs!$B$7*(1-MIN(1,Inputs!$F$7*$D4347))*(ic*Inputs!$C$7+flat_fee-cost_acc-cost_wd*Inputs!$E$7*$E4347-cost_fx*Inputs!$D$7)+12*Inputs!$B$8*(1-MIN(1,Inputs!$F$8*$D4347))*(ic*Inputs!$C$8+flat_fee-cost_acc-cost_wd*Inputs!$E$8*$E4347-cost_fx*Inputs!$D$8)-fixed</f>
        <v>56697.2793382402</v>
      </c>
    </row>
    <row r="4348" customFormat="false" ht="15" hidden="false" customHeight="false" outlineLevel="0" collapsed="false">
      <c r="A4348" s="0" t="n">
        <v>4283</v>
      </c>
      <c r="B4348" s="0" t="n">
        <v>0.15465</v>
      </c>
      <c r="C4348" s="0" t="n">
        <v>1.054443</v>
      </c>
      <c r="D4348" s="0" t="n">
        <v>0.839615</v>
      </c>
      <c r="E4348" s="0" t="n">
        <v>1.261375</v>
      </c>
      <c r="F4348" s="0" t="n">
        <v>0.434225</v>
      </c>
      <c r="G4348" s="0" t="n">
        <f aca="false">12*Inputs!$B$6*(MIN(1,$H$50*$C4348)*(ic*Inputs!$C$6+pS+fee_fx*Inputs!$D$6-cost_acc-cost_wd*Inputs!$E$6*$E4348-cost_fx*Inputs!$D$6-$F4348)+(1-MIN(1,$H$50*$C4348))*(1-MIN(1,Inputs!$G$6*$D4348)*churn_nonbuyers)*(ic*Inputs!$C$6+fee_wd*Inputs!$E$6*(1-$B4348)+fee_fx*Inputs!$D$6-cost_acc-cost_wd*Inputs!$E$6*(1-$B4348)-cost_fx*Inputs!$D$6))</f>
        <v>217909.412436407</v>
      </c>
      <c r="H4348" s="0" t="n">
        <f aca="false">12*Inputs!$B$7*(MIN(1,$H$51*$C4348)*(ic*Inputs!$C$7+pE+fee_fx*Inputs!$D$7-cost_acc-cost_wd*Inputs!$E$7*$E4348-cost_fx*Inputs!$D$7-$F4348)+(1-MIN(1,$H$51*$C4348))*(1-MIN(1,Inputs!$G$7*$D4348)*churn_nonbuyers)*(ic*Inputs!$C$7+fee_wd*Inputs!$E$7*(1-$B4348)+fee_fx*Inputs!$D$7-cost_acc-cost_wd*Inputs!$E$7*(1-$B4348)-cost_fx*Inputs!$D$7))</f>
        <v>386780.938628134</v>
      </c>
      <c r="I4348" s="0" t="n">
        <f aca="false">12*Inputs!$B$8*(MIN(1,$H$52*$C4348)*(ic*Inputs!$C$8+pT-cost_acc-cost_wd*Inputs!$E$8-cost_fx*Inputs!$D$8-cost_ins)+(1-MIN(1,$H$52*$C4348))*(1-MIN(1,Inputs!$G$8*$D4348)*churn_nonbuyers)*(ic*Inputs!$C$8+fee_wd*Inputs!$E$8*(1-$B4348)+fee_fx*Inputs!$D$8-cost_acc-cost_wd*Inputs!$E$8*(1-$B4348)-cost_fx*Inputs!$D$8))</f>
        <v>186431.307488987</v>
      </c>
      <c r="J4348" s="0" t="n">
        <f aca="false">G4348+H4348+I4348-fixed</f>
        <v>91121.6585535286</v>
      </c>
      <c r="K4348" s="0" t="n">
        <f aca="false">12*Inputs!$B$6*(1-MIN(1,Inputs!$G$6*$D4348)*churn_nonbuyers)*(ic*Inputs!$C$6+fee_wd*Inputs!$E$6*(1-$B4348)+fee_fx*Inputs!$D$6-cost_acc-cost_wd*Inputs!$E$6*(1-$B4348)-cost_fx*Inputs!$D$6)</f>
        <v>171801.9753102</v>
      </c>
      <c r="L4348" s="0" t="n">
        <f aca="false">12*Inputs!$B$7*(1-MIN(1,Inputs!$G$7*$D4348)*churn_nonbuyers)*(ic*Inputs!$C$7+fee_wd*Inputs!$E$7*(1-$B4348)+fee_fx*Inputs!$D$7-cost_acc-cost_wd*Inputs!$E$7*(1-$B4348)-cost_fx*Inputs!$D$7)</f>
        <v>371335.35366612</v>
      </c>
      <c r="M4348" s="0" t="n">
        <f aca="false">12*Inputs!$B$8*(1-MIN(1,Inputs!$G$8*$D4348)*churn_nonbuyers)*(ic*Inputs!$C$8+fee_wd*Inputs!$E$8*(1-$B4348)+fee_fx*Inputs!$D$8-cost_acc-cost_wd*Inputs!$E$8*(1-$B4348)-cost_fx*Inputs!$D$8)</f>
        <v>131504.4058476</v>
      </c>
      <c r="N4348" s="0" t="n">
        <f aca="false">K4348+L4348+I4348-fixed</f>
        <v>29568.6364653076</v>
      </c>
      <c r="O4348" s="0" t="n">
        <f aca="false">K4348+L4348+M4348-fixed</f>
        <v>-25358.2651760798</v>
      </c>
      <c r="P4348" s="0" t="n">
        <f aca="false">12*Inputs!$B$6*(1-MIN(1,Inputs!$F$6*$D4348))*(ic*Inputs!$C$6+flat_fee-cost_acc-cost_wd*Inputs!$E$6*$E4348-cost_fx*Inputs!$D$6)+12*Inputs!$B$7*(1-MIN(1,Inputs!$F$7*$D4348))*(ic*Inputs!$C$7+flat_fee-cost_acc-cost_wd*Inputs!$E$7*$E4348-cost_fx*Inputs!$D$7)+12*Inputs!$B$8*(1-MIN(1,Inputs!$F$8*$D4348))*(ic*Inputs!$C$8+flat_fee-cost_acc-cost_wd*Inputs!$E$8*$E4348-cost_fx*Inputs!$D$8)-fixed</f>
        <v>37942.6412300001</v>
      </c>
    </row>
    <row r="4349" customFormat="false" ht="15" hidden="false" customHeight="false" outlineLevel="0" collapsed="false">
      <c r="A4349" s="0" t="n">
        <v>4284</v>
      </c>
      <c r="B4349" s="0" t="n">
        <v>0.402824</v>
      </c>
      <c r="C4349" s="0" t="n">
        <v>0.801988</v>
      </c>
      <c r="D4349" s="0" t="n">
        <v>0.976727</v>
      </c>
      <c r="E4349" s="0" t="n">
        <v>1.164081</v>
      </c>
      <c r="F4349" s="0" t="n">
        <v>0.233145</v>
      </c>
      <c r="G4349" s="0" t="n">
        <f aca="false">12*Inputs!$B$6*(MIN(1,$H$50*$C4349)*(ic*Inputs!$C$6+pS+fee_fx*Inputs!$D$6-cost_acc-cost_wd*Inputs!$E$6*$E4349-cost_fx*Inputs!$D$6-$F4349)+(1-MIN(1,$H$50*$C4349))*(1-MIN(1,Inputs!$G$6*$D4349)*churn_nonbuyers)*(ic*Inputs!$C$6+fee_wd*Inputs!$E$6*(1-$B4349)+fee_fx*Inputs!$D$6-cost_acc-cost_wd*Inputs!$E$6*(1-$B4349)-cost_fx*Inputs!$D$6))</f>
        <v>179422.207408514</v>
      </c>
      <c r="H4349" s="0" t="n">
        <f aca="false">12*Inputs!$B$7*(MIN(1,$H$51*$C4349)*(ic*Inputs!$C$7+pE+fee_fx*Inputs!$D$7-cost_acc-cost_wd*Inputs!$E$7*$E4349-cost_fx*Inputs!$D$7-$F4349)+(1-MIN(1,$H$51*$C4349))*(1-MIN(1,Inputs!$G$7*$D4349)*churn_nonbuyers)*(ic*Inputs!$C$7+fee_wd*Inputs!$E$7*(1-$B4349)+fee_fx*Inputs!$D$7-cost_acc-cost_wd*Inputs!$E$7*(1-$B4349)-cost_fx*Inputs!$D$7))</f>
        <v>376734.849604858</v>
      </c>
      <c r="I4349" s="0" t="n">
        <f aca="false">12*Inputs!$B$8*(MIN(1,$H$52*$C4349)*(ic*Inputs!$C$8+pT-cost_acc-cost_wd*Inputs!$E$8-cost_fx*Inputs!$D$8-cost_ins)+(1-MIN(1,$H$52*$C4349))*(1-MIN(1,Inputs!$G$8*$D4349)*churn_nonbuyers)*(ic*Inputs!$C$8+fee_wd*Inputs!$E$8*(1-$B4349)+fee_fx*Inputs!$D$8-cost_acc-cost_wd*Inputs!$E$8*(1-$B4349)-cost_fx*Inputs!$D$8))</f>
        <v>158200.174534554</v>
      </c>
      <c r="J4349" s="0" t="n">
        <f aca="false">G4349+H4349+I4349-fixed</f>
        <v>14357.2315479262</v>
      </c>
      <c r="K4349" s="0" t="n">
        <f aca="false">12*Inputs!$B$6*(1-MIN(1,Inputs!$G$6*$D4349)*churn_nonbuyers)*(ic*Inputs!$C$6+fee_wd*Inputs!$E$6*(1-$B4349)+fee_fx*Inputs!$D$6-cost_acc-cost_wd*Inputs!$E$6*(1-$B4349)-cost_fx*Inputs!$D$6)</f>
        <v>136580.769194746</v>
      </c>
      <c r="L4349" s="0" t="n">
        <f aca="false">12*Inputs!$B$7*(1-MIN(1,Inputs!$G$7*$D4349)*churn_nonbuyers)*(ic*Inputs!$C$7+fee_wd*Inputs!$E$7*(1-$B4349)+fee_fx*Inputs!$D$7-cost_acc-cost_wd*Inputs!$E$7*(1-$B4349)-cost_fx*Inputs!$D$7)</f>
        <v>335078.554220847</v>
      </c>
      <c r="M4349" s="0" t="n">
        <f aca="false">12*Inputs!$B$8*(1-MIN(1,Inputs!$G$8*$D4349)*churn_nonbuyers)*(ic*Inputs!$C$8+fee_wd*Inputs!$E$8*(1-$B4349)+fee_fx*Inputs!$D$8-cost_acc-cost_wd*Inputs!$E$8*(1-$B4349)-cost_fx*Inputs!$D$8)</f>
        <v>97121.7520288128</v>
      </c>
      <c r="N4349" s="0" t="n">
        <f aca="false">K4349+L4349+I4349-fixed</f>
        <v>-70140.5020498527</v>
      </c>
      <c r="O4349" s="0" t="n">
        <f aca="false">K4349+L4349+M4349-fixed</f>
        <v>-131218.924555594</v>
      </c>
      <c r="P4349" s="0" t="n">
        <f aca="false">12*Inputs!$B$6*(1-MIN(1,Inputs!$F$6*$D4349))*(ic*Inputs!$C$6+flat_fee-cost_acc-cost_wd*Inputs!$E$6*$E4349-cost_fx*Inputs!$D$6)+12*Inputs!$B$7*(1-MIN(1,Inputs!$F$7*$D4349))*(ic*Inputs!$C$7+flat_fee-cost_acc-cost_wd*Inputs!$E$7*$E4349-cost_fx*Inputs!$D$7)+12*Inputs!$B$8*(1-MIN(1,Inputs!$F$8*$D4349))*(ic*Inputs!$C$8+flat_fee-cost_acc-cost_wd*Inputs!$E$8*$E4349-cost_fx*Inputs!$D$8)-fixed</f>
        <v>11796.8266368802</v>
      </c>
    </row>
    <row r="4350" customFormat="false" ht="15" hidden="false" customHeight="false" outlineLevel="0" collapsed="false">
      <c r="A4350" s="0" t="n">
        <v>4285</v>
      </c>
      <c r="B4350" s="0" t="n">
        <v>0.560422</v>
      </c>
      <c r="C4350" s="0" t="n">
        <v>0.684885</v>
      </c>
      <c r="D4350" s="0" t="n">
        <v>1.280077</v>
      </c>
      <c r="E4350" s="0" t="n">
        <v>1.270243</v>
      </c>
      <c r="F4350" s="0" t="n">
        <v>0.077168</v>
      </c>
      <c r="G4350" s="0" t="n">
        <f aca="false">12*Inputs!$B$6*(MIN(1,$H$50*$C4350)*(ic*Inputs!$C$6+pS+fee_fx*Inputs!$D$6-cost_acc-cost_wd*Inputs!$E$6*$E4350-cost_fx*Inputs!$D$6-$F4350)+(1-MIN(1,$H$50*$C4350))*(1-MIN(1,Inputs!$G$6*$D4350)*churn_nonbuyers)*(ic*Inputs!$C$6+fee_wd*Inputs!$E$6*(1-$B4350)+fee_fx*Inputs!$D$6-cost_acc-cost_wd*Inputs!$E$6*(1-$B4350)-cost_fx*Inputs!$D$6))</f>
        <v>151816.367063117</v>
      </c>
      <c r="H4350" s="0" t="n">
        <f aca="false">12*Inputs!$B$7*(MIN(1,$H$51*$C4350)*(ic*Inputs!$C$7+pE+fee_fx*Inputs!$D$7-cost_acc-cost_wd*Inputs!$E$7*$E4350-cost_fx*Inputs!$D$7-$F4350)+(1-MIN(1,$H$51*$C4350))*(1-MIN(1,Inputs!$G$7*$D4350)*churn_nonbuyers)*(ic*Inputs!$C$7+fee_wd*Inputs!$E$7*(1-$B4350)+fee_fx*Inputs!$D$7-cost_acc-cost_wd*Inputs!$E$7*(1-$B4350)-cost_fx*Inputs!$D$7))</f>
        <v>350304.474415905</v>
      </c>
      <c r="I4350" s="0" t="n">
        <f aca="false">12*Inputs!$B$8*(MIN(1,$H$52*$C4350)*(ic*Inputs!$C$8+pT-cost_acc-cost_wd*Inputs!$E$8-cost_fx*Inputs!$D$8-cost_ins)+(1-MIN(1,$H$52*$C4350))*(1-MIN(1,Inputs!$G$8*$D4350)*churn_nonbuyers)*(ic*Inputs!$C$8+fee_wd*Inputs!$E$8*(1-$B4350)+fee_fx*Inputs!$D$8-cost_acc-cost_wd*Inputs!$E$8*(1-$B4350)-cost_fx*Inputs!$D$8))</f>
        <v>114928.687244207</v>
      </c>
      <c r="J4350" s="0" t="n">
        <f aca="false">G4350+H4350+I4350-fixed</f>
        <v>-82950.4712767704</v>
      </c>
      <c r="K4350" s="0" t="n">
        <f aca="false">12*Inputs!$B$6*(1-MIN(1,Inputs!$G$6*$D4350)*churn_nonbuyers)*(ic*Inputs!$C$6+fee_wd*Inputs!$E$6*(1-$B4350)+fee_fx*Inputs!$D$6-cost_acc-cost_wd*Inputs!$E$6*(1-$B4350)-cost_fx*Inputs!$D$6)</f>
        <v>113161.215689957</v>
      </c>
      <c r="L4350" s="0" t="n">
        <f aca="false">12*Inputs!$B$7*(1-MIN(1,Inputs!$G$7*$D4350)*churn_nonbuyers)*(ic*Inputs!$C$7+fee_wd*Inputs!$E$7*(1-$B4350)+fee_fx*Inputs!$D$7-cost_acc-cost_wd*Inputs!$E$7*(1-$B4350)-cost_fx*Inputs!$D$7)</f>
        <v>310114.516517974</v>
      </c>
      <c r="M4350" s="0" t="n">
        <f aca="false">12*Inputs!$B$8*(1-MIN(1,Inputs!$G$8*$D4350)*churn_nonbuyers)*(ic*Inputs!$C$8+fee_wd*Inputs!$E$8*(1-$B4350)+fee_fx*Inputs!$D$8-cost_acc-cost_wd*Inputs!$E$8*(1-$B4350)-cost_fx*Inputs!$D$8)</f>
        <v>31131.8303397985</v>
      </c>
      <c r="N4350" s="0" t="n">
        <f aca="false">K4350+L4350+I4350-fixed</f>
        <v>-161795.580547862</v>
      </c>
      <c r="O4350" s="0" t="n">
        <f aca="false">K4350+L4350+M4350-fixed</f>
        <v>-245592.437452271</v>
      </c>
      <c r="P4350" s="0" t="n">
        <f aca="false">12*Inputs!$B$6*(1-MIN(1,Inputs!$F$6*$D4350))*(ic*Inputs!$C$6+flat_fee-cost_acc-cost_wd*Inputs!$E$6*$E4350-cost_fx*Inputs!$D$6)+12*Inputs!$B$7*(1-MIN(1,Inputs!$F$7*$D4350))*(ic*Inputs!$C$7+flat_fee-cost_acc-cost_wd*Inputs!$E$7*$E4350-cost_fx*Inputs!$D$7)+12*Inputs!$B$8*(1-MIN(1,Inputs!$F$8*$D4350))*(ic*Inputs!$C$8+flat_fee-cost_acc-cost_wd*Inputs!$E$8*$E4350-cost_fx*Inputs!$D$8)-fixed</f>
        <v>-186050.91476536</v>
      </c>
    </row>
    <row r="4351" customFormat="false" ht="15" hidden="false" customHeight="false" outlineLevel="0" collapsed="false">
      <c r="A4351" s="0" t="n">
        <v>4286</v>
      </c>
      <c r="B4351" s="0" t="n">
        <v>0.410122</v>
      </c>
      <c r="C4351" s="0" t="n">
        <v>0.980092</v>
      </c>
      <c r="D4351" s="0" t="n">
        <v>1.034736</v>
      </c>
      <c r="E4351" s="0" t="n">
        <v>1.203645</v>
      </c>
      <c r="F4351" s="0" t="n">
        <v>0.25935</v>
      </c>
      <c r="G4351" s="0" t="n">
        <f aca="false">12*Inputs!$B$6*(MIN(1,$H$50*$C4351)*(ic*Inputs!$C$6+pS+fee_fx*Inputs!$D$6-cost_acc-cost_wd*Inputs!$E$6*$E4351-cost_fx*Inputs!$D$6-$F4351)+(1-MIN(1,$H$50*$C4351))*(1-MIN(1,Inputs!$G$6*$D4351)*churn_nonbuyers)*(ic*Inputs!$C$6+fee_wd*Inputs!$E$6*(1-$B4351)+fee_fx*Inputs!$D$6-cost_acc-cost_wd*Inputs!$E$6*(1-$B4351)-cost_fx*Inputs!$D$6))</f>
        <v>186148.968515473</v>
      </c>
      <c r="H4351" s="0" t="n">
        <f aca="false">12*Inputs!$B$7*(MIN(1,$H$51*$C4351)*(ic*Inputs!$C$7+pE+fee_fx*Inputs!$D$7-cost_acc-cost_wd*Inputs!$E$7*$E4351-cost_fx*Inputs!$D$7-$F4351)+(1-MIN(1,$H$51*$C4351))*(1-MIN(1,Inputs!$G$7*$D4351)*churn_nonbuyers)*(ic*Inputs!$C$7+fee_wd*Inputs!$E$7*(1-$B4351)+fee_fx*Inputs!$D$7-cost_acc-cost_wd*Inputs!$E$7*(1-$B4351)-cost_fx*Inputs!$D$7))</f>
        <v>379055.102615853</v>
      </c>
      <c r="I4351" s="0" t="n">
        <f aca="false">12*Inputs!$B$8*(MIN(1,$H$52*$C4351)*(ic*Inputs!$C$8+pT-cost_acc-cost_wd*Inputs!$E$8-cost_fx*Inputs!$D$8-cost_ins)+(1-MIN(1,$H$52*$C4351))*(1-MIN(1,Inputs!$G$8*$D4351)*churn_nonbuyers)*(ic*Inputs!$C$8+fee_wd*Inputs!$E$8*(1-$B4351)+fee_fx*Inputs!$D$8-cost_acc-cost_wd*Inputs!$E$8*(1-$B4351)-cost_fx*Inputs!$D$8))</f>
        <v>167819.654032057</v>
      </c>
      <c r="J4351" s="0" t="n">
        <f aca="false">G4351+H4351+I4351-fixed</f>
        <v>33023.7251633831</v>
      </c>
      <c r="K4351" s="0" t="n">
        <f aca="false">12*Inputs!$B$6*(1-MIN(1,Inputs!$G$6*$D4351)*churn_nonbuyers)*(ic*Inputs!$C$6+fee_wd*Inputs!$E$6*(1-$B4351)+fee_fx*Inputs!$D$6-cost_acc-cost_wd*Inputs!$E$6*(1-$B4351)-cost_fx*Inputs!$D$6)</f>
        <v>135167.742704102</v>
      </c>
      <c r="L4351" s="0" t="n">
        <f aca="false">12*Inputs!$B$7*(1-MIN(1,Inputs!$G$7*$D4351)*churn_nonbuyers)*(ic*Inputs!$C$7+fee_wd*Inputs!$E$7*(1-$B4351)+fee_fx*Inputs!$D$7-cost_acc-cost_wd*Inputs!$E$7*(1-$B4351)-cost_fx*Inputs!$D$7)</f>
        <v>333459.535094461</v>
      </c>
      <c r="M4351" s="0" t="n">
        <f aca="false">12*Inputs!$B$8*(1-MIN(1,Inputs!$G$8*$D4351)*churn_nonbuyers)*(ic*Inputs!$C$8+fee_wd*Inputs!$E$8*(1-$B4351)+fee_fx*Inputs!$D$8-cost_acc-cost_wd*Inputs!$E$8*(1-$B4351)-cost_fx*Inputs!$D$8)</f>
        <v>84556.4274458112</v>
      </c>
      <c r="N4351" s="0" t="n">
        <f aca="false">K4351+L4351+I4351-fixed</f>
        <v>-63553.068169379</v>
      </c>
      <c r="O4351" s="0" t="n">
        <f aca="false">K4351+L4351+M4351-fixed</f>
        <v>-146816.294755625</v>
      </c>
      <c r="P4351" s="0" t="n">
        <f aca="false">12*Inputs!$B$6*(1-MIN(1,Inputs!$F$6*$D4351))*(ic*Inputs!$C$6+flat_fee-cost_acc-cost_wd*Inputs!$E$6*$E4351-cost_fx*Inputs!$D$6)+12*Inputs!$B$7*(1-MIN(1,Inputs!$F$7*$D4351))*(ic*Inputs!$C$7+flat_fee-cost_acc-cost_wd*Inputs!$E$7*$E4351-cost_fx*Inputs!$D$7)+12*Inputs!$B$8*(1-MIN(1,Inputs!$F$8*$D4351))*(ic*Inputs!$C$8+flat_fee-cost_acc-cost_wd*Inputs!$E$8*$E4351-cost_fx*Inputs!$D$8)-fixed</f>
        <v>-35393.5279552001</v>
      </c>
    </row>
    <row r="4352" customFormat="false" ht="15" hidden="false" customHeight="false" outlineLevel="0" collapsed="false">
      <c r="A4352" s="0" t="n">
        <v>4287</v>
      </c>
      <c r="B4352" s="0" t="n">
        <v>0.172685</v>
      </c>
      <c r="C4352" s="0" t="n">
        <v>0.973127</v>
      </c>
      <c r="D4352" s="0" t="n">
        <v>1.377024</v>
      </c>
      <c r="E4352" s="0" t="n">
        <v>1.374313</v>
      </c>
      <c r="F4352" s="0" t="n">
        <v>0.122007</v>
      </c>
      <c r="G4352" s="0" t="n">
        <f aca="false">12*Inputs!$B$6*(MIN(1,$H$50*$C4352)*(ic*Inputs!$C$6+pS+fee_fx*Inputs!$D$6-cost_acc-cost_wd*Inputs!$E$6*$E4352-cost_fx*Inputs!$D$6-$F4352)+(1-MIN(1,$H$50*$C4352))*(1-MIN(1,Inputs!$G$6*$D4352)*churn_nonbuyers)*(ic*Inputs!$C$6+fee_wd*Inputs!$E$6*(1-$B4352)+fee_fx*Inputs!$D$6-cost_acc-cost_wd*Inputs!$E$6*(1-$B4352)-cost_fx*Inputs!$D$6))</f>
        <v>212148.224806196</v>
      </c>
      <c r="H4352" s="0" t="n">
        <f aca="false">12*Inputs!$B$7*(MIN(1,$H$51*$C4352)*(ic*Inputs!$C$7+pE+fee_fx*Inputs!$D$7-cost_acc-cost_wd*Inputs!$E$7*$E4352-cost_fx*Inputs!$D$7-$F4352)+(1-MIN(1,$H$51*$C4352))*(1-MIN(1,Inputs!$G$7*$D4352)*churn_nonbuyers)*(ic*Inputs!$C$7+fee_wd*Inputs!$E$7*(1-$B4352)+fee_fx*Inputs!$D$7-cost_acc-cost_wd*Inputs!$E$7*(1-$B4352)-cost_fx*Inputs!$D$7))</f>
        <v>385157.956598155</v>
      </c>
      <c r="I4352" s="0" t="n">
        <f aca="false">12*Inputs!$B$8*(MIN(1,$H$52*$C4352)*(ic*Inputs!$C$8+pT-cost_acc-cost_wd*Inputs!$E$8-cost_fx*Inputs!$D$8-cost_ins)+(1-MIN(1,$H$52*$C4352))*(1-MIN(1,Inputs!$G$8*$D4352)*churn_nonbuyers)*(ic*Inputs!$C$8+fee_wd*Inputs!$E$8*(1-$B4352)+fee_fx*Inputs!$D$8-cost_acc-cost_wd*Inputs!$E$8*(1-$B4352)-cost_fx*Inputs!$D$8))</f>
        <v>143929.881031246</v>
      </c>
      <c r="J4352" s="0" t="n">
        <f aca="false">G4352+H4352+I4352-fixed</f>
        <v>41236.062435598</v>
      </c>
      <c r="K4352" s="0" t="n">
        <f aca="false">12*Inputs!$B$6*(1-MIN(1,Inputs!$G$6*$D4352)*churn_nonbuyers)*(ic*Inputs!$C$6+fee_wd*Inputs!$E$6*(1-$B4352)+fee_fx*Inputs!$D$6-cost_acc-cost_wd*Inputs!$E$6*(1-$B4352)-cost_fx*Inputs!$D$6)</f>
        <v>164565.056083968</v>
      </c>
      <c r="L4352" s="0" t="n">
        <f aca="false">12*Inputs!$B$7*(1-MIN(1,Inputs!$G$7*$D4352)*churn_nonbuyers)*(ic*Inputs!$C$7+fee_wd*Inputs!$E$7*(1-$B4352)+fee_fx*Inputs!$D$7-cost_acc-cost_wd*Inputs!$E$7*(1-$B4352)-cost_fx*Inputs!$D$7)</f>
        <v>362704.136498381</v>
      </c>
      <c r="M4352" s="0" t="n">
        <f aca="false">12*Inputs!$B$8*(1-MIN(1,Inputs!$G$8*$D4352)*churn_nonbuyers)*(ic*Inputs!$C$8+fee_wd*Inputs!$E$8*(1-$B4352)+fee_fx*Inputs!$D$8-cost_acc-cost_wd*Inputs!$E$8*(1-$B4352)-cost_fx*Inputs!$D$8)</f>
        <v>11478.467165184</v>
      </c>
      <c r="N4352" s="0" t="n">
        <f aca="false">K4352+L4352+I4352-fixed</f>
        <v>-28800.926386405</v>
      </c>
      <c r="O4352" s="0" t="n">
        <f aca="false">K4352+L4352+M4352-fixed</f>
        <v>-161252.340252467</v>
      </c>
      <c r="P4352" s="0" t="n">
        <f aca="false">12*Inputs!$B$6*(1-MIN(1,Inputs!$F$6*$D4352))*(ic*Inputs!$C$6+flat_fee-cost_acc-cost_wd*Inputs!$E$6*$E4352-cost_fx*Inputs!$D$6)+12*Inputs!$B$7*(1-MIN(1,Inputs!$F$7*$D4352))*(ic*Inputs!$C$7+flat_fee-cost_acc-cost_wd*Inputs!$E$7*$E4352-cost_fx*Inputs!$D$7)+12*Inputs!$B$8*(1-MIN(1,Inputs!$F$8*$D4352))*(ic*Inputs!$C$8+flat_fee-cost_acc-cost_wd*Inputs!$E$8*$E4352-cost_fx*Inputs!$D$8)-fixed</f>
        <v>-269975.60998912</v>
      </c>
    </row>
    <row r="4353" customFormat="false" ht="15" hidden="false" customHeight="false" outlineLevel="0" collapsed="false">
      <c r="A4353" s="0" t="n">
        <v>4288</v>
      </c>
      <c r="B4353" s="0" t="n">
        <v>0.183739</v>
      </c>
      <c r="C4353" s="0" t="n">
        <v>1.104556</v>
      </c>
      <c r="D4353" s="0" t="n">
        <v>0.977234</v>
      </c>
      <c r="E4353" s="0" t="n">
        <v>1.043633</v>
      </c>
      <c r="F4353" s="0" t="n">
        <v>0.24613</v>
      </c>
      <c r="G4353" s="0" t="n">
        <f aca="false">12*Inputs!$B$6*(MIN(1,$H$50*$C4353)*(ic*Inputs!$C$6+pS+fee_fx*Inputs!$D$6-cost_acc-cost_wd*Inputs!$E$6*$E4353-cost_fx*Inputs!$D$6-$F4353)+(1-MIN(1,$H$50*$C4353))*(1-MIN(1,Inputs!$G$6*$D4353)*churn_nonbuyers)*(ic*Inputs!$C$6+fee_wd*Inputs!$E$6*(1-$B4353)+fee_fx*Inputs!$D$6-cost_acc-cost_wd*Inputs!$E$6*(1-$B4353)-cost_fx*Inputs!$D$6))</f>
        <v>225671.81665371</v>
      </c>
      <c r="H4353" s="0" t="n">
        <f aca="false">12*Inputs!$B$7*(MIN(1,$H$51*$C4353)*(ic*Inputs!$C$7+pE+fee_fx*Inputs!$D$7-cost_acc-cost_wd*Inputs!$E$7*$E4353-cost_fx*Inputs!$D$7-$F4353)+(1-MIN(1,$H$51*$C4353))*(1-MIN(1,Inputs!$G$7*$D4353)*churn_nonbuyers)*(ic*Inputs!$C$7+fee_wd*Inputs!$E$7*(1-$B4353)+fee_fx*Inputs!$D$7-cost_acc-cost_wd*Inputs!$E$7*(1-$B4353)-cost_fx*Inputs!$D$7))</f>
        <v>424041.205585987</v>
      </c>
      <c r="I4353" s="0" t="n">
        <f aca="false">12*Inputs!$B$8*(MIN(1,$H$52*$C4353)*(ic*Inputs!$C$8+pT-cost_acc-cost_wd*Inputs!$E$8-cost_fx*Inputs!$D$8-cost_ins)+(1-MIN(1,$H$52*$C4353))*(1-MIN(1,Inputs!$G$8*$D4353)*churn_nonbuyers)*(ic*Inputs!$C$8+fee_wd*Inputs!$E$8*(1-$B4353)+fee_fx*Inputs!$D$8-cost_acc-cost_wd*Inputs!$E$8*(1-$B4353)-cost_fx*Inputs!$D$8))</f>
        <v>181972.223689699</v>
      </c>
      <c r="J4353" s="0" t="n">
        <f aca="false">G4353+H4353+I4353-fixed</f>
        <v>131685.245929397</v>
      </c>
      <c r="K4353" s="0" t="n">
        <f aca="false">12*Inputs!$B$6*(1-MIN(1,Inputs!$G$6*$D4353)*churn_nonbuyers)*(ic*Inputs!$C$6+fee_wd*Inputs!$E$6*(1-$B4353)+fee_fx*Inputs!$D$6-cost_acc-cost_wd*Inputs!$E$6*(1-$B4353)-cost_fx*Inputs!$D$6)</f>
        <v>166583.868465067</v>
      </c>
      <c r="L4353" s="0" t="n">
        <f aca="false">12*Inputs!$B$7*(1-MIN(1,Inputs!$G$7*$D4353)*churn_nonbuyers)*(ic*Inputs!$C$7+fee_wd*Inputs!$E$7*(1-$B4353)+fee_fx*Inputs!$D$7-cost_acc-cost_wd*Inputs!$E$7*(1-$B4353)-cost_fx*Inputs!$D$7)</f>
        <v>365696.64344704</v>
      </c>
      <c r="M4353" s="0" t="n">
        <f aca="false">12*Inputs!$B$8*(1-MIN(1,Inputs!$G$8*$D4353)*churn_nonbuyers)*(ic*Inputs!$C$8+fee_wd*Inputs!$E$8*(1-$B4353)+fee_fx*Inputs!$D$8-cost_acc-cost_wd*Inputs!$E$8*(1-$B4353)-cost_fx*Inputs!$D$8)</f>
        <v>100335.185210314</v>
      </c>
      <c r="N4353" s="0" t="n">
        <f aca="false">K4353+L4353+I4353-fixed</f>
        <v>14252.735601807</v>
      </c>
      <c r="O4353" s="0" t="n">
        <f aca="false">K4353+L4353+M4353-fixed</f>
        <v>-67384.3028775787</v>
      </c>
      <c r="P4353" s="0" t="n">
        <f aca="false">12*Inputs!$B$6*(1-MIN(1,Inputs!$F$6*$D4353))*(ic*Inputs!$C$6+flat_fee-cost_acc-cost_wd*Inputs!$E$6*$E4353-cost_fx*Inputs!$D$6)+12*Inputs!$B$7*(1-MIN(1,Inputs!$F$7*$D4353))*(ic*Inputs!$C$7+flat_fee-cost_acc-cost_wd*Inputs!$E$7*$E4353-cost_fx*Inputs!$D$7)+12*Inputs!$B$8*(1-MIN(1,Inputs!$F$8*$D4353))*(ic*Inputs!$C$8+flat_fee-cost_acc-cost_wd*Inputs!$E$8*$E4353-cost_fx*Inputs!$D$8)-fixed</f>
        <v>64222.52511728</v>
      </c>
    </row>
    <row r="4354" customFormat="false" ht="15" hidden="false" customHeight="false" outlineLevel="0" collapsed="false">
      <c r="A4354" s="0" t="n">
        <v>4289</v>
      </c>
      <c r="B4354" s="0" t="n">
        <v>0.356507</v>
      </c>
      <c r="C4354" s="0" t="n">
        <v>0.977869</v>
      </c>
      <c r="D4354" s="0" t="n">
        <v>1.518446</v>
      </c>
      <c r="E4354" s="0" t="n">
        <v>1.094286</v>
      </c>
      <c r="F4354" s="0" t="n">
        <v>0.300015</v>
      </c>
      <c r="G4354" s="0" t="n">
        <f aca="false">12*Inputs!$B$6*(MIN(1,$H$50*$C4354)*(ic*Inputs!$C$6+pS+fee_fx*Inputs!$D$6-cost_acc-cost_wd*Inputs!$E$6*$E4354-cost_fx*Inputs!$D$6-$F4354)+(1-MIN(1,$H$50*$C4354))*(1-MIN(1,Inputs!$G$6*$D4354)*churn_nonbuyers)*(ic*Inputs!$C$6+fee_wd*Inputs!$E$6*(1-$B4354)+fee_fx*Inputs!$D$6-cost_acc-cost_wd*Inputs!$E$6*(1-$B4354)-cost_fx*Inputs!$D$6))</f>
        <v>190979.528033332</v>
      </c>
      <c r="H4354" s="0" t="n">
        <f aca="false">12*Inputs!$B$7*(MIN(1,$H$51*$C4354)*(ic*Inputs!$C$7+pE+fee_fx*Inputs!$D$7-cost_acc-cost_wd*Inputs!$E$7*$E4354-cost_fx*Inputs!$D$7-$F4354)+(1-MIN(1,$H$51*$C4354))*(1-MIN(1,Inputs!$G$7*$D4354)*churn_nonbuyers)*(ic*Inputs!$C$7+fee_wd*Inputs!$E$7*(1-$B4354)+fee_fx*Inputs!$D$7-cost_acc-cost_wd*Inputs!$E$7*(1-$B4354)-cost_fx*Inputs!$D$7))</f>
        <v>390426.533981868</v>
      </c>
      <c r="I4354" s="0" t="n">
        <f aca="false">12*Inputs!$B$8*(MIN(1,$H$52*$C4354)*(ic*Inputs!$C$8+pT-cost_acc-cost_wd*Inputs!$E$8-cost_fx*Inputs!$D$8-cost_ins)+(1-MIN(1,$H$52*$C4354))*(1-MIN(1,Inputs!$G$8*$D4354)*churn_nonbuyers)*(ic*Inputs!$C$8+fee_wd*Inputs!$E$8*(1-$B4354)+fee_fx*Inputs!$D$8-cost_acc-cost_wd*Inputs!$E$8*(1-$B4354)-cost_fx*Inputs!$D$8))</f>
        <v>140953.949136</v>
      </c>
      <c r="J4354" s="0" t="n">
        <f aca="false">G4354+H4354+I4354-fixed</f>
        <v>22360.0111512004</v>
      </c>
      <c r="K4354" s="0" t="n">
        <f aca="false">12*Inputs!$B$6*(1-MIN(1,Inputs!$G$6*$D4354)*churn_nonbuyers)*(ic*Inputs!$C$6+fee_wd*Inputs!$E$6*(1-$B4354)+fee_fx*Inputs!$D$6-cost_acc-cost_wd*Inputs!$E$6*(1-$B4354)-cost_fx*Inputs!$D$6)</f>
        <v>138854.680042478</v>
      </c>
      <c r="L4354" s="0" t="n">
        <f aca="false">12*Inputs!$B$7*(1-MIN(1,Inputs!$G$7*$D4354)*churn_nonbuyers)*(ic*Inputs!$C$7+fee_wd*Inputs!$E$7*(1-$B4354)+fee_fx*Inputs!$D$7-cost_acc-cost_wd*Inputs!$E$7*(1-$B4354)-cost_fx*Inputs!$D$7)</f>
        <v>335834.443417487</v>
      </c>
      <c r="M4354" s="0" t="n">
        <f aca="false">12*Inputs!$B$8*(1-MIN(1,Inputs!$G$8*$D4354)*churn_nonbuyers)*(ic*Inputs!$C$8+fee_wd*Inputs!$E$8*(1-$B4354)+fee_fx*Inputs!$D$8-cost_acc-cost_wd*Inputs!$E$8*(1-$B4354)-cost_fx*Inputs!$D$8)</f>
        <v>0</v>
      </c>
      <c r="N4354" s="0" t="n">
        <f aca="false">K4354+L4354+I4354-fixed</f>
        <v>-84356.9274040345</v>
      </c>
      <c r="O4354" s="0" t="n">
        <f aca="false">K4354+L4354+M4354-fixed</f>
        <v>-225310.876540035</v>
      </c>
      <c r="P4354" s="0" t="n">
        <f aca="false">12*Inputs!$B$6*(1-MIN(1,Inputs!$F$6*$D4354))*(ic*Inputs!$C$6+flat_fee-cost_acc-cost_wd*Inputs!$E$6*$E4354-cost_fx*Inputs!$D$6)+12*Inputs!$B$7*(1-MIN(1,Inputs!$F$7*$D4354))*(ic*Inputs!$C$7+flat_fee-cost_acc-cost_wd*Inputs!$E$7*$E4354-cost_fx*Inputs!$D$7)+12*Inputs!$B$8*(1-MIN(1,Inputs!$F$8*$D4354))*(ic*Inputs!$C$8+flat_fee-cost_acc-cost_wd*Inputs!$E$8*$E4354-cost_fx*Inputs!$D$8)-fixed</f>
        <v>-250894.03999456</v>
      </c>
    </row>
    <row r="4355" customFormat="false" ht="15" hidden="false" customHeight="false" outlineLevel="0" collapsed="false">
      <c r="A4355" s="0" t="n">
        <v>4290</v>
      </c>
      <c r="B4355" s="0" t="n">
        <v>0.248887</v>
      </c>
      <c r="C4355" s="0" t="n">
        <v>0.873869</v>
      </c>
      <c r="D4355" s="0" t="n">
        <v>1.124386</v>
      </c>
      <c r="E4355" s="0" t="n">
        <v>1.135911</v>
      </c>
      <c r="F4355" s="0" t="n">
        <v>0.196967</v>
      </c>
      <c r="G4355" s="0" t="n">
        <f aca="false">12*Inputs!$B$6*(MIN(1,$H$50*$C4355)*(ic*Inputs!$C$6+pS+fee_fx*Inputs!$D$6-cost_acc-cost_wd*Inputs!$E$6*$E4355-cost_fx*Inputs!$D$6-$F4355)+(1-MIN(1,$H$50*$C4355))*(1-MIN(1,Inputs!$G$6*$D4355)*churn_nonbuyers)*(ic*Inputs!$C$6+fee_wd*Inputs!$E$6*(1-$B4355)+fee_fx*Inputs!$D$6-cost_acc-cost_wd*Inputs!$E$6*(1-$B4355)-cost_fx*Inputs!$D$6))</f>
        <v>203029.734114685</v>
      </c>
      <c r="H4355" s="0" t="n">
        <f aca="false">12*Inputs!$B$7*(MIN(1,$H$51*$C4355)*(ic*Inputs!$C$7+pE+fee_fx*Inputs!$D$7-cost_acc-cost_wd*Inputs!$E$7*$E4355-cost_fx*Inputs!$D$7-$F4355)+(1-MIN(1,$H$51*$C4355))*(1-MIN(1,Inputs!$G$7*$D4355)*churn_nonbuyers)*(ic*Inputs!$C$7+fee_wd*Inputs!$E$7*(1-$B4355)+fee_fx*Inputs!$D$7-cost_acc-cost_wd*Inputs!$E$7*(1-$B4355)-cost_fx*Inputs!$D$7))</f>
        <v>398062.869162245</v>
      </c>
      <c r="I4355" s="0" t="n">
        <f aca="false">12*Inputs!$B$8*(MIN(1,$H$52*$C4355)*(ic*Inputs!$C$8+pT-cost_acc-cost_wd*Inputs!$E$8-cost_fx*Inputs!$D$8-cost_ins)+(1-MIN(1,$H$52*$C4355))*(1-MIN(1,Inputs!$G$8*$D4355)*churn_nonbuyers)*(ic*Inputs!$C$8+fee_wd*Inputs!$E$8*(1-$B4355)+fee_fx*Inputs!$D$8-cost_acc-cost_wd*Inputs!$E$8*(1-$B4355)-cost_fx*Inputs!$D$8))</f>
        <v>151961.62816489</v>
      </c>
      <c r="J4355" s="0" t="n">
        <f aca="false">G4355+H4355+I4355-fixed</f>
        <v>53054.2314418197</v>
      </c>
      <c r="K4355" s="0" t="n">
        <f aca="false">12*Inputs!$B$6*(1-MIN(1,Inputs!$G$6*$D4355)*churn_nonbuyers)*(ic*Inputs!$C$6+fee_wd*Inputs!$E$6*(1-$B4355)+fee_fx*Inputs!$D$6-cost_acc-cost_wd*Inputs!$E$6*(1-$B4355)-cost_fx*Inputs!$D$6)</f>
        <v>156441.34554035</v>
      </c>
      <c r="L4355" s="0" t="n">
        <f aca="false">12*Inputs!$B$7*(1-MIN(1,Inputs!$G$7*$D4355)*churn_nonbuyers)*(ic*Inputs!$C$7+fee_wd*Inputs!$E$7*(1-$B4355)+fee_fx*Inputs!$D$7-cost_acc-cost_wd*Inputs!$E$7*(1-$B4355)-cost_fx*Inputs!$D$7)</f>
        <v>354968.62959621</v>
      </c>
      <c r="M4355" s="0" t="n">
        <f aca="false">12*Inputs!$B$8*(1-MIN(1,Inputs!$G$8*$D4355)*churn_nonbuyers)*(ic*Inputs!$C$8+fee_wd*Inputs!$E$8*(1-$B4355)+fee_fx*Inputs!$D$8-cost_acc-cost_wd*Inputs!$E$8*(1-$B4355)-cost_fx*Inputs!$D$8)</f>
        <v>66956.5046816352</v>
      </c>
      <c r="N4355" s="0" t="n">
        <f aca="false">K4355+L4355+I4355-fixed</f>
        <v>-36628.3966985493</v>
      </c>
      <c r="O4355" s="0" t="n">
        <f aca="false">K4355+L4355+M4355-fixed</f>
        <v>-121633.520181804</v>
      </c>
      <c r="P4355" s="0" t="n">
        <f aca="false">12*Inputs!$B$6*(1-MIN(1,Inputs!$F$6*$D4355))*(ic*Inputs!$C$6+flat_fee-cost_acc-cost_wd*Inputs!$E$6*$E4355-cost_fx*Inputs!$D$6)+12*Inputs!$B$7*(1-MIN(1,Inputs!$F$7*$D4355))*(ic*Inputs!$C$7+flat_fee-cost_acc-cost_wd*Inputs!$E$7*$E4355-cost_fx*Inputs!$D$7)+12*Inputs!$B$8*(1-MIN(1,Inputs!$F$8*$D4355))*(ic*Inputs!$C$8+flat_fee-cost_acc-cost_wd*Inputs!$E$8*$E4355-cost_fx*Inputs!$D$8)-fixed</f>
        <v>-54328.99805296</v>
      </c>
    </row>
    <row r="4356" customFormat="false" ht="15" hidden="false" customHeight="false" outlineLevel="0" collapsed="false">
      <c r="A4356" s="0" t="n">
        <v>4291</v>
      </c>
      <c r="B4356" s="0" t="n">
        <v>0.443098</v>
      </c>
      <c r="C4356" s="0" t="n">
        <v>0.875571</v>
      </c>
      <c r="D4356" s="0" t="n">
        <v>1.538977</v>
      </c>
      <c r="E4356" s="0" t="n">
        <v>1.128088</v>
      </c>
      <c r="F4356" s="0" t="n">
        <v>0.064893</v>
      </c>
      <c r="G4356" s="0" t="n">
        <f aca="false">12*Inputs!$B$6*(MIN(1,$H$50*$C4356)*(ic*Inputs!$C$6+pS+fee_fx*Inputs!$D$6-cost_acc-cost_wd*Inputs!$E$6*$E4356-cost_fx*Inputs!$D$6-$F4356)+(1-MIN(1,$H$50*$C4356))*(1-MIN(1,Inputs!$G$6*$D4356)*churn_nonbuyers)*(ic*Inputs!$C$6+fee_wd*Inputs!$E$6*(1-$B4356)+fee_fx*Inputs!$D$6-cost_acc-cost_wd*Inputs!$E$6*(1-$B4356)-cost_fx*Inputs!$D$6))</f>
        <v>178740.971573062</v>
      </c>
      <c r="H4356" s="0" t="n">
        <f aca="false">12*Inputs!$B$7*(MIN(1,$H$51*$C4356)*(ic*Inputs!$C$7+pE+fee_fx*Inputs!$D$7-cost_acc-cost_wd*Inputs!$E$7*$E4356-cost_fx*Inputs!$D$7-$F4356)+(1-MIN(1,$H$51*$C4356))*(1-MIN(1,Inputs!$G$7*$D4356)*churn_nonbuyers)*(ic*Inputs!$C$7+fee_wd*Inputs!$E$7*(1-$B4356)+fee_fx*Inputs!$D$7-cost_acc-cost_wd*Inputs!$E$7*(1-$B4356)-cost_fx*Inputs!$D$7))</f>
        <v>385295.074663777</v>
      </c>
      <c r="I4356" s="0" t="n">
        <f aca="false">12*Inputs!$B$8*(MIN(1,$H$52*$C4356)*(ic*Inputs!$C$8+pT-cost_acc-cost_wd*Inputs!$E$8-cost_fx*Inputs!$D$8-cost_ins)+(1-MIN(1,$H$52*$C4356))*(1-MIN(1,Inputs!$G$8*$D4356)*churn_nonbuyers)*(ic*Inputs!$C$8+fee_wd*Inputs!$E$8*(1-$B4356)+fee_fx*Inputs!$D$8-cost_acc-cost_wd*Inputs!$E$8*(1-$B4356)-cost_fx*Inputs!$D$8))</f>
        <v>126208.306224</v>
      </c>
      <c r="J4356" s="0" t="n">
        <f aca="false">G4356+H4356+I4356-fixed</f>
        <v>-9755.6475391608</v>
      </c>
      <c r="K4356" s="0" t="n">
        <f aca="false">12*Inputs!$B$6*(1-MIN(1,Inputs!$G$6*$D4356)*churn_nonbuyers)*(ic*Inputs!$C$6+fee_wd*Inputs!$E$6*(1-$B4356)+fee_fx*Inputs!$D$6-cost_acc-cost_wd*Inputs!$E$6*(1-$B4356)-cost_fx*Inputs!$D$6)</f>
        <v>127190.806781371</v>
      </c>
      <c r="L4356" s="0" t="n">
        <f aca="false">12*Inputs!$B$7*(1-MIN(1,Inputs!$G$7*$D4356)*churn_nonbuyers)*(ic*Inputs!$C$7+fee_wd*Inputs!$E$7*(1-$B4356)+fee_fx*Inputs!$D$7-cost_acc-cost_wd*Inputs!$E$7*(1-$B4356)-cost_fx*Inputs!$D$7)</f>
        <v>323724.306372823</v>
      </c>
      <c r="M4356" s="0" t="n">
        <f aca="false">12*Inputs!$B$8*(1-MIN(1,Inputs!$G$8*$D4356)*churn_nonbuyers)*(ic*Inputs!$C$8+fee_wd*Inputs!$E$8*(1-$B4356)+fee_fx*Inputs!$D$8-cost_acc-cost_wd*Inputs!$E$8*(1-$B4356)-cost_fx*Inputs!$D$8)</f>
        <v>0</v>
      </c>
      <c r="N4356" s="0" t="n">
        <f aca="false">K4356+L4356+I4356-fixed</f>
        <v>-122876.580621806</v>
      </c>
      <c r="O4356" s="0" t="n">
        <f aca="false">K4356+L4356+M4356-fixed</f>
        <v>-249084.886845806</v>
      </c>
      <c r="P4356" s="0" t="n">
        <f aca="false">12*Inputs!$B$6*(1-MIN(1,Inputs!$F$6*$D4356))*(ic*Inputs!$C$6+flat_fee-cost_acc-cost_wd*Inputs!$E$6*$E4356-cost_fx*Inputs!$D$6)+12*Inputs!$B$7*(1-MIN(1,Inputs!$F$7*$D4356))*(ic*Inputs!$C$7+flat_fee-cost_acc-cost_wd*Inputs!$E$7*$E4356-cost_fx*Inputs!$D$7)+12*Inputs!$B$8*(1-MIN(1,Inputs!$F$8*$D4356))*(ic*Inputs!$C$8+flat_fee-cost_acc-cost_wd*Inputs!$E$8*$E4356-cost_fx*Inputs!$D$8)-fixed</f>
        <v>-272237.48102176</v>
      </c>
    </row>
    <row r="4357" customFormat="false" ht="15" hidden="false" customHeight="false" outlineLevel="0" collapsed="false">
      <c r="A4357" s="0" t="n">
        <v>4292</v>
      </c>
      <c r="B4357" s="0" t="n">
        <v>0.325851</v>
      </c>
      <c r="C4357" s="0" t="n">
        <v>1.04277</v>
      </c>
      <c r="D4357" s="0" t="n">
        <v>1.100523</v>
      </c>
      <c r="E4357" s="0" t="n">
        <v>1.053412</v>
      </c>
      <c r="F4357" s="0" t="n">
        <v>0.152811</v>
      </c>
      <c r="G4357" s="0" t="n">
        <f aca="false">12*Inputs!$B$6*(MIN(1,$H$50*$C4357)*(ic*Inputs!$C$6+pS+fee_fx*Inputs!$D$6-cost_acc-cost_wd*Inputs!$E$6*$E4357-cost_fx*Inputs!$D$6-$F4357)+(1-MIN(1,$H$50*$C4357))*(1-MIN(1,Inputs!$G$6*$D4357)*churn_nonbuyers)*(ic*Inputs!$C$6+fee_wd*Inputs!$E$6*(1-$B4357)+fee_fx*Inputs!$D$6-cost_acc-cost_wd*Inputs!$E$6*(1-$B4357)-cost_fx*Inputs!$D$6))</f>
        <v>205659.234911906</v>
      </c>
      <c r="H4357" s="0" t="n">
        <f aca="false">12*Inputs!$B$7*(MIN(1,$H$51*$C4357)*(ic*Inputs!$C$7+pE+fee_fx*Inputs!$D$7-cost_acc-cost_wd*Inputs!$E$7*$E4357-cost_fx*Inputs!$D$7-$F4357)+(1-MIN(1,$H$51*$C4357))*(1-MIN(1,Inputs!$G$7*$D4357)*churn_nonbuyers)*(ic*Inputs!$C$7+fee_wd*Inputs!$E$7*(1-$B4357)+fee_fx*Inputs!$D$7-cost_acc-cost_wd*Inputs!$E$7*(1-$B4357)-cost_fx*Inputs!$D$7))</f>
        <v>412861.130073736</v>
      </c>
      <c r="I4357" s="0" t="n">
        <f aca="false">12*Inputs!$B$8*(MIN(1,$H$52*$C4357)*(ic*Inputs!$C$8+pT-cost_acc-cost_wd*Inputs!$E$8-cost_fx*Inputs!$D$8-cost_ins)+(1-MIN(1,$H$52*$C4357))*(1-MIN(1,Inputs!$G$8*$D4357)*churn_nonbuyers)*(ic*Inputs!$C$8+fee_wd*Inputs!$E$8*(1-$B4357)+fee_fx*Inputs!$D$8-cost_acc-cost_wd*Inputs!$E$8*(1-$B4357)-cost_fx*Inputs!$D$8))</f>
        <v>169580.8176203</v>
      </c>
      <c r="J4357" s="0" t="n">
        <f aca="false">G4357+H4357+I4357-fixed</f>
        <v>88101.1826059419</v>
      </c>
      <c r="K4357" s="0" t="n">
        <f aca="false">12*Inputs!$B$6*(1-MIN(1,Inputs!$G$6*$D4357)*churn_nonbuyers)*(ic*Inputs!$C$6+fee_wd*Inputs!$E$6*(1-$B4357)+fee_fx*Inputs!$D$6-cost_acc-cost_wd*Inputs!$E$6*(1-$B4357)-cost_fx*Inputs!$D$6)</f>
        <v>146166.151104526</v>
      </c>
      <c r="L4357" s="0" t="n">
        <f aca="false">12*Inputs!$B$7*(1-MIN(1,Inputs!$G$7*$D4357)*churn_nonbuyers)*(ic*Inputs!$C$7+fee_wd*Inputs!$E$7*(1-$B4357)+fee_fx*Inputs!$D$7-cost_acc-cost_wd*Inputs!$E$7*(1-$B4357)-cost_fx*Inputs!$D$7)</f>
        <v>344514.709958715</v>
      </c>
      <c r="M4357" s="0" t="n">
        <f aca="false">12*Inputs!$B$8*(1-MIN(1,Inputs!$G$8*$D4357)*churn_nonbuyers)*(ic*Inputs!$C$8+fee_wd*Inputs!$E$8*(1-$B4357)+fee_fx*Inputs!$D$8-cost_acc-cost_wd*Inputs!$E$8*(1-$B4357)-cost_fx*Inputs!$D$8)</f>
        <v>71360.8360344528</v>
      </c>
      <c r="N4357" s="0" t="n">
        <f aca="false">K4357+L4357+I4357-fixed</f>
        <v>-39738.3213164586</v>
      </c>
      <c r="O4357" s="0" t="n">
        <f aca="false">K4357+L4357+M4357-fixed</f>
        <v>-137958.302902306</v>
      </c>
      <c r="P4357" s="0" t="n">
        <f aca="false">12*Inputs!$B$6*(1-MIN(1,Inputs!$F$6*$D4357))*(ic*Inputs!$C$6+flat_fee-cost_acc-cost_wd*Inputs!$E$6*$E4357-cost_fx*Inputs!$D$6)+12*Inputs!$B$7*(1-MIN(1,Inputs!$F$7*$D4357))*(ic*Inputs!$C$7+flat_fee-cost_acc-cost_wd*Inputs!$E$7*$E4357-cost_fx*Inputs!$D$7)+12*Inputs!$B$8*(1-MIN(1,Inputs!$F$8*$D4357))*(ic*Inputs!$C$8+flat_fee-cost_acc-cost_wd*Inputs!$E$8*$E4357-cost_fx*Inputs!$D$8)-fixed</f>
        <v>-8001.12606975995</v>
      </c>
    </row>
    <row r="4358" customFormat="false" ht="15" hidden="false" customHeight="false" outlineLevel="0" collapsed="false">
      <c r="A4358" s="0" t="n">
        <v>4293</v>
      </c>
      <c r="B4358" s="0" t="n">
        <v>0.106161</v>
      </c>
      <c r="C4358" s="0" t="n">
        <v>0.887989</v>
      </c>
      <c r="D4358" s="0" t="n">
        <v>1.104774</v>
      </c>
      <c r="E4358" s="0" t="n">
        <v>1.139551</v>
      </c>
      <c r="F4358" s="0" t="n">
        <v>0.249952</v>
      </c>
      <c r="G4358" s="0" t="n">
        <f aca="false">12*Inputs!$B$6*(MIN(1,$H$50*$C4358)*(ic*Inputs!$C$6+pS+fee_fx*Inputs!$D$6-cost_acc-cost_wd*Inputs!$E$6*$E4358-cost_fx*Inputs!$D$6-$F4358)+(1-MIN(1,$H$50*$C4358))*(1-MIN(1,Inputs!$G$6*$D4358)*churn_nonbuyers)*(ic*Inputs!$C$6+fee_wd*Inputs!$E$6*(1-$B4358)+fee_fx*Inputs!$D$6-cost_acc-cost_wd*Inputs!$E$6*(1-$B4358)-cost_fx*Inputs!$D$6))</f>
        <v>220812.866111564</v>
      </c>
      <c r="H4358" s="0" t="n">
        <f aca="false">12*Inputs!$B$7*(MIN(1,$H$51*$C4358)*(ic*Inputs!$C$7+pE+fee_fx*Inputs!$D$7-cost_acc-cost_wd*Inputs!$E$7*$E4358-cost_fx*Inputs!$D$7-$F4358)+(1-MIN(1,$H$51*$C4358))*(1-MIN(1,Inputs!$G$7*$D4358)*churn_nonbuyers)*(ic*Inputs!$C$7+fee_wd*Inputs!$E$7*(1-$B4358)+fee_fx*Inputs!$D$7-cost_acc-cost_wd*Inputs!$E$7*(1-$B4358)-cost_fx*Inputs!$D$7))</f>
        <v>408629.255497202</v>
      </c>
      <c r="I4358" s="0" t="n">
        <f aca="false">12*Inputs!$B$8*(MIN(1,$H$52*$C4358)*(ic*Inputs!$C$8+pT-cost_acc-cost_wd*Inputs!$E$8-cost_fx*Inputs!$D$8-cost_ins)+(1-MIN(1,$H$52*$C4358))*(1-MIN(1,Inputs!$G$8*$D4358)*churn_nonbuyers)*(ic*Inputs!$C$8+fee_wd*Inputs!$E$8*(1-$B4358)+fee_fx*Inputs!$D$8-cost_acc-cost_wd*Inputs!$E$8*(1-$B4358)-cost_fx*Inputs!$D$8))</f>
        <v>155556.299400055</v>
      </c>
      <c r="J4358" s="0" t="n">
        <f aca="false">G4358+H4358+I4358-fixed</f>
        <v>84998.4210088209</v>
      </c>
      <c r="K4358" s="0" t="n">
        <f aca="false">12*Inputs!$B$6*(1-MIN(1,Inputs!$G$6*$D4358)*churn_nonbuyers)*(ic*Inputs!$C$6+fee_wd*Inputs!$E$6*(1-$B4358)+fee_fx*Inputs!$D$6-cost_acc-cost_wd*Inputs!$E$6*(1-$B4358)-cost_fx*Inputs!$D$6)</f>
        <v>176021.138250821</v>
      </c>
      <c r="L4358" s="0" t="n">
        <f aca="false">12*Inputs!$B$7*(1-MIN(1,Inputs!$G$7*$D4358)*churn_nonbuyers)*(ic*Inputs!$C$7+fee_wd*Inputs!$E$7*(1-$B4358)+fee_fx*Inputs!$D$7-cost_acc-cost_wd*Inputs!$E$7*(1-$B4358)-cost_fx*Inputs!$D$7)</f>
        <v>375056.136198493</v>
      </c>
      <c r="M4358" s="0" t="n">
        <f aca="false">12*Inputs!$B$8*(1-MIN(1,Inputs!$G$8*$D4358)*churn_nonbuyers)*(ic*Inputs!$C$8+fee_wd*Inputs!$E$8*(1-$B4358)+fee_fx*Inputs!$D$8-cost_acc-cost_wd*Inputs!$E$8*(1-$B4358)-cost_fx*Inputs!$D$8)</f>
        <v>72826.2479438305</v>
      </c>
      <c r="N4358" s="0" t="n">
        <f aca="false">K4358+L4358+I4358-fixed</f>
        <v>6633.57384936803</v>
      </c>
      <c r="O4358" s="0" t="n">
        <f aca="false">K4358+L4358+M4358-fixed</f>
        <v>-76096.4776068562</v>
      </c>
      <c r="P4358" s="0" t="n">
        <f aca="false">12*Inputs!$B$6*(1-MIN(1,Inputs!$F$6*$D4358))*(ic*Inputs!$C$6+flat_fee-cost_acc-cost_wd*Inputs!$E$6*$E4358-cost_fx*Inputs!$D$6)+12*Inputs!$B$7*(1-MIN(1,Inputs!$F$7*$D4358))*(ic*Inputs!$C$7+flat_fee-cost_acc-cost_wd*Inputs!$E$7*$E4358-cost_fx*Inputs!$D$7)+12*Inputs!$B$8*(1-MIN(1,Inputs!$F$8*$D4358))*(ic*Inputs!$C$8+flat_fee-cost_acc-cost_wd*Inputs!$E$8*$E4358-cost_fx*Inputs!$D$8)-fixed</f>
        <v>-45389.9083182398</v>
      </c>
    </row>
    <row r="4359" customFormat="false" ht="15" hidden="false" customHeight="false" outlineLevel="0" collapsed="false">
      <c r="A4359" s="0" t="n">
        <v>4294</v>
      </c>
      <c r="B4359" s="0" t="n">
        <v>0.451208</v>
      </c>
      <c r="C4359" s="0" t="n">
        <v>1.150955</v>
      </c>
      <c r="D4359" s="0" t="n">
        <v>1.046335</v>
      </c>
      <c r="E4359" s="0" t="n">
        <v>1.094178</v>
      </c>
      <c r="F4359" s="0" t="n">
        <v>0.366456</v>
      </c>
      <c r="G4359" s="0" t="n">
        <f aca="false">12*Inputs!$B$6*(MIN(1,$H$50*$C4359)*(ic*Inputs!$C$6+pS+fee_fx*Inputs!$D$6-cost_acc-cost_wd*Inputs!$E$6*$E4359-cost_fx*Inputs!$D$6-$F4359)+(1-MIN(1,$H$50*$C4359))*(1-MIN(1,Inputs!$G$6*$D4359)*churn_nonbuyers)*(ic*Inputs!$C$6+fee_wd*Inputs!$E$6*(1-$B4359)+fee_fx*Inputs!$D$6-cost_acc-cost_wd*Inputs!$E$6*(1-$B4359)-cost_fx*Inputs!$D$6))</f>
        <v>189933.66540677</v>
      </c>
      <c r="H4359" s="0" t="n">
        <f aca="false">12*Inputs!$B$7*(MIN(1,$H$51*$C4359)*(ic*Inputs!$C$7+pE+fee_fx*Inputs!$D$7-cost_acc-cost_wd*Inputs!$E$7*$E4359-cost_fx*Inputs!$D$7-$F4359)+(1-MIN(1,$H$51*$C4359))*(1-MIN(1,Inputs!$G$7*$D4359)*churn_nonbuyers)*(ic*Inputs!$C$7+fee_wd*Inputs!$E$7*(1-$B4359)+fee_fx*Inputs!$D$7-cost_acc-cost_wd*Inputs!$E$7*(1-$B4359)-cost_fx*Inputs!$D$7))</f>
        <v>391260.589998073</v>
      </c>
      <c r="I4359" s="0" t="n">
        <f aca="false">12*Inputs!$B$8*(MIN(1,$H$52*$C4359)*(ic*Inputs!$C$8+pT-cost_acc-cost_wd*Inputs!$E$8-cost_fx*Inputs!$D$8-cost_ins)+(1-MIN(1,$H$52*$C4359))*(1-MIN(1,Inputs!$G$8*$D4359)*churn_nonbuyers)*(ic*Inputs!$C$8+fee_wd*Inputs!$E$8*(1-$B4359)+fee_fx*Inputs!$D$8-cost_acc-cost_wd*Inputs!$E$8*(1-$B4359)-cost_fx*Inputs!$D$8))</f>
        <v>181748.746793253</v>
      </c>
      <c r="J4359" s="0" t="n">
        <f aca="false">G4359+H4359+I4359-fixed</f>
        <v>62943.002198096</v>
      </c>
      <c r="K4359" s="0" t="n">
        <f aca="false">12*Inputs!$B$6*(1-MIN(1,Inputs!$G$6*$D4359)*churn_nonbuyers)*(ic*Inputs!$C$6+fee_wd*Inputs!$E$6*(1-$B4359)+fee_fx*Inputs!$D$6-cost_acc-cost_wd*Inputs!$E$6*(1-$B4359)-cost_fx*Inputs!$D$6)</f>
        <v>129478.217203296</v>
      </c>
      <c r="L4359" s="0" t="n">
        <f aca="false">12*Inputs!$B$7*(1-MIN(1,Inputs!$G$7*$D4359)*churn_nonbuyers)*(ic*Inputs!$C$7+fee_wd*Inputs!$E$7*(1-$B4359)+fee_fx*Inputs!$D$7-cost_acc-cost_wd*Inputs!$E$7*(1-$B4359)-cost_fx*Inputs!$D$7)</f>
        <v>327609.115441978</v>
      </c>
      <c r="M4359" s="0" t="n">
        <f aca="false">12*Inputs!$B$8*(1-MIN(1,Inputs!$G$8*$D4359)*churn_nonbuyers)*(ic*Inputs!$C$8+fee_wd*Inputs!$E$8*(1-$B4359)+fee_fx*Inputs!$D$8-cost_acc-cost_wd*Inputs!$E$8*(1-$B4359)-cost_fx*Inputs!$D$8)</f>
        <v>81538.449882048</v>
      </c>
      <c r="N4359" s="0" t="n">
        <f aca="false">K4359+L4359+I4359-fixed</f>
        <v>-61163.9205614731</v>
      </c>
      <c r="O4359" s="0" t="n">
        <f aca="false">K4359+L4359+M4359-fixed</f>
        <v>-161374.217472678</v>
      </c>
      <c r="P4359" s="0" t="n">
        <f aca="false">12*Inputs!$B$6*(1-MIN(1,Inputs!$F$6*$D4359))*(ic*Inputs!$C$6+flat_fee-cost_acc-cost_wd*Inputs!$E$6*$E4359-cost_fx*Inputs!$D$6)+12*Inputs!$B$7*(1-MIN(1,Inputs!$F$7*$D4359))*(ic*Inputs!$C$7+flat_fee-cost_acc-cost_wd*Inputs!$E$7*$E4359-cost_fx*Inputs!$D$7)+12*Inputs!$B$8*(1-MIN(1,Inputs!$F$8*$D4359))*(ic*Inputs!$C$8+flat_fee-cost_acc-cost_wd*Inputs!$E$8*$E4359-cost_fx*Inputs!$D$8)-fixed</f>
        <v>4704.79715120001</v>
      </c>
    </row>
    <row r="4360" customFormat="false" ht="15" hidden="false" customHeight="false" outlineLevel="0" collapsed="false">
      <c r="A4360" s="0" t="n">
        <v>4295</v>
      </c>
      <c r="B4360" s="0" t="n">
        <v>0.296979</v>
      </c>
      <c r="C4360" s="0" t="n">
        <v>0.988372</v>
      </c>
      <c r="D4360" s="0" t="n">
        <v>1.20942</v>
      </c>
      <c r="E4360" s="0" t="n">
        <v>1.29757</v>
      </c>
      <c r="F4360" s="0" t="n">
        <v>0.074447</v>
      </c>
      <c r="G4360" s="0" t="n">
        <f aca="false">12*Inputs!$B$6*(MIN(1,$H$50*$C4360)*(ic*Inputs!$C$6+pS+fee_fx*Inputs!$D$6-cost_acc-cost_wd*Inputs!$E$6*$E4360-cost_fx*Inputs!$D$6-$F4360)+(1-MIN(1,$H$50*$C4360))*(1-MIN(1,Inputs!$G$6*$D4360)*churn_nonbuyers)*(ic*Inputs!$C$6+fee_wd*Inputs!$E$6*(1-$B4360)+fee_fx*Inputs!$D$6-cost_acc-cost_wd*Inputs!$E$6*(1-$B4360)-cost_fx*Inputs!$D$6))</f>
        <v>201601.887155597</v>
      </c>
      <c r="H4360" s="0" t="n">
        <f aca="false">12*Inputs!$B$7*(MIN(1,$H$51*$C4360)*(ic*Inputs!$C$7+pE+fee_fx*Inputs!$D$7-cost_acc-cost_wd*Inputs!$E$7*$E4360-cost_fx*Inputs!$D$7-$F4360)+(1-MIN(1,$H$51*$C4360))*(1-MIN(1,Inputs!$G$7*$D4360)*churn_nonbuyers)*(ic*Inputs!$C$7+fee_wd*Inputs!$E$7*(1-$B4360)+fee_fx*Inputs!$D$7-cost_acc-cost_wd*Inputs!$E$7*(1-$B4360)-cost_fx*Inputs!$D$7))</f>
        <v>387675.952790291</v>
      </c>
      <c r="I4360" s="0" t="n">
        <f aca="false">12*Inputs!$B$8*(MIN(1,$H$52*$C4360)*(ic*Inputs!$C$8+pT-cost_acc-cost_wd*Inputs!$E$8-cost_fx*Inputs!$D$8-cost_ins)+(1-MIN(1,$H$52*$C4360))*(1-MIN(1,Inputs!$G$8*$D4360)*churn_nonbuyers)*(ic*Inputs!$C$8+fee_wd*Inputs!$E$8*(1-$B4360)+fee_fx*Inputs!$D$8-cost_acc-cost_wd*Inputs!$E$8*(1-$B4360)-cost_fx*Inputs!$D$8))</f>
        <v>157223.132768379</v>
      </c>
      <c r="J4360" s="0" t="n">
        <f aca="false">G4360+H4360+I4360-fixed</f>
        <v>46500.9727142674</v>
      </c>
      <c r="K4360" s="0" t="n">
        <f aca="false">12*Inputs!$B$6*(1-MIN(1,Inputs!$G$6*$D4360)*churn_nonbuyers)*(ic*Inputs!$C$6+fee_wd*Inputs!$E$6*(1-$B4360)+fee_fx*Inputs!$D$6-cost_acc-cost_wd*Inputs!$E$6*(1-$B4360)-cost_fx*Inputs!$D$6)</f>
        <v>149230.111263696</v>
      </c>
      <c r="L4360" s="0" t="n">
        <f aca="false">12*Inputs!$B$7*(1-MIN(1,Inputs!$G$7*$D4360)*churn_nonbuyers)*(ic*Inputs!$C$7+fee_wd*Inputs!$E$7*(1-$B4360)+fee_fx*Inputs!$D$7-cost_acc-cost_wd*Inputs!$E$7*(1-$B4360)-cost_fx*Inputs!$D$7)</f>
        <v>347357.504198218</v>
      </c>
      <c r="M4360" s="0" t="n">
        <f aca="false">12*Inputs!$B$8*(1-MIN(1,Inputs!$G$8*$D4360)*churn_nonbuyers)*(ic*Inputs!$C$8+fee_wd*Inputs!$E$8*(1-$B4360)+fee_fx*Inputs!$D$8-cost_acc-cost_wd*Inputs!$E$8*(1-$B4360)-cost_fx*Inputs!$D$8)</f>
        <v>47884.917097248</v>
      </c>
      <c r="N4360" s="0" t="n">
        <f aca="false">K4360+L4360+I4360-fixed</f>
        <v>-46189.2517697073</v>
      </c>
      <c r="O4360" s="0" t="n">
        <f aca="false">K4360+L4360+M4360-fixed</f>
        <v>-155527.467440838</v>
      </c>
      <c r="P4360" s="0" t="n">
        <f aca="false">12*Inputs!$B$6*(1-MIN(1,Inputs!$F$6*$D4360))*(ic*Inputs!$C$6+flat_fee-cost_acc-cost_wd*Inputs!$E$6*$E4360-cost_fx*Inputs!$D$6)+12*Inputs!$B$7*(1-MIN(1,Inputs!$F$7*$D4360))*(ic*Inputs!$C$7+flat_fee-cost_acc-cost_wd*Inputs!$E$7*$E4360-cost_fx*Inputs!$D$7)+12*Inputs!$B$8*(1-MIN(1,Inputs!$F$8*$D4360))*(ic*Inputs!$C$8+flat_fee-cost_acc-cost_wd*Inputs!$E$8*$E4360-cost_fx*Inputs!$D$8)-fixed</f>
        <v>-161219.935504</v>
      </c>
    </row>
    <row r="4361" customFormat="false" ht="15" hidden="false" customHeight="false" outlineLevel="0" collapsed="false">
      <c r="A4361" s="0" t="n">
        <v>4296</v>
      </c>
      <c r="B4361" s="0" t="n">
        <v>0.077029</v>
      </c>
      <c r="C4361" s="0" t="n">
        <v>0.992512</v>
      </c>
      <c r="D4361" s="0" t="n">
        <v>1.276263</v>
      </c>
      <c r="E4361" s="0" t="n">
        <v>1.273626</v>
      </c>
      <c r="F4361" s="0" t="n">
        <v>0.380097</v>
      </c>
      <c r="G4361" s="0" t="n">
        <f aca="false">12*Inputs!$B$6*(MIN(1,$H$50*$C4361)*(ic*Inputs!$C$6+pS+fee_fx*Inputs!$D$6-cost_acc-cost_wd*Inputs!$E$6*$E4361-cost_fx*Inputs!$D$6-$F4361)+(1-MIN(1,$H$50*$C4361))*(1-MIN(1,Inputs!$G$6*$D4361)*churn_nonbuyers)*(ic*Inputs!$C$6+fee_wd*Inputs!$E$6*(1-$B4361)+fee_fx*Inputs!$D$6-cost_acc-cost_wd*Inputs!$E$6*(1-$B4361)-cost_fx*Inputs!$D$6))</f>
        <v>222187.940058014</v>
      </c>
      <c r="H4361" s="0" t="n">
        <f aca="false">12*Inputs!$B$7*(MIN(1,$H$51*$C4361)*(ic*Inputs!$C$7+pE+fee_fx*Inputs!$D$7-cost_acc-cost_wd*Inputs!$E$7*$E4361-cost_fx*Inputs!$D$7-$F4361)+(1-MIN(1,$H$51*$C4361))*(1-MIN(1,Inputs!$G$7*$D4361)*churn_nonbuyers)*(ic*Inputs!$C$7+fee_wd*Inputs!$E$7*(1-$B4361)+fee_fx*Inputs!$D$7-cost_acc-cost_wd*Inputs!$E$7*(1-$B4361)-cost_fx*Inputs!$D$7))</f>
        <v>391040.391165355</v>
      </c>
      <c r="I4361" s="0" t="n">
        <f aca="false">12*Inputs!$B$8*(MIN(1,$H$52*$C4361)*(ic*Inputs!$C$8+pT-cost_acc-cost_wd*Inputs!$E$8-cost_fx*Inputs!$D$8-cost_ins)+(1-MIN(1,$H$52*$C4361))*(1-MIN(1,Inputs!$G$8*$D4361)*churn_nonbuyers)*(ic*Inputs!$C$8+fee_wd*Inputs!$E$8*(1-$B4361)+fee_fx*Inputs!$D$8-cost_acc-cost_wd*Inputs!$E$8*(1-$B4361)-cost_fx*Inputs!$D$8))</f>
        <v>153566.556871524</v>
      </c>
      <c r="J4361" s="0" t="n">
        <f aca="false">G4361+H4361+I4361-fixed</f>
        <v>66794.8880948927</v>
      </c>
      <c r="K4361" s="0" t="n">
        <f aca="false">12*Inputs!$B$6*(1-MIN(1,Inputs!$G$6*$D4361)*churn_nonbuyers)*(ic*Inputs!$C$6+fee_wd*Inputs!$E$6*(1-$B4361)+fee_fx*Inputs!$D$6-cost_acc-cost_wd*Inputs!$E$6*(1-$B4361)-cost_fx*Inputs!$D$6)</f>
        <v>178350.919650914</v>
      </c>
      <c r="L4361" s="0" t="n">
        <f aca="false">12*Inputs!$B$7*(1-MIN(1,Inputs!$G$7*$D4361)*churn_nonbuyers)*(ic*Inputs!$C$7+fee_wd*Inputs!$E$7*(1-$B4361)+fee_fx*Inputs!$D$7-cost_acc-cost_wd*Inputs!$E$7*(1-$B4361)-cost_fx*Inputs!$D$7)</f>
        <v>377094.842766549</v>
      </c>
      <c r="M4361" s="0" t="n">
        <f aca="false">12*Inputs!$B$8*(1-MIN(1,Inputs!$G$8*$D4361)*churn_nonbuyers)*(ic*Inputs!$C$8+fee_wd*Inputs!$E$8*(1-$B4361)+fee_fx*Inputs!$D$8-cost_acc-cost_wd*Inputs!$E$8*(1-$B4361)-cost_fx*Inputs!$D$8)</f>
        <v>34405.2289842672</v>
      </c>
      <c r="N4361" s="0" t="n">
        <f aca="false">K4361+L4361+I4361-fixed</f>
        <v>9012.3192889872</v>
      </c>
      <c r="O4361" s="0" t="n">
        <f aca="false">K4361+L4361+M4361-fixed</f>
        <v>-110149.00859827</v>
      </c>
      <c r="P4361" s="0" t="n">
        <f aca="false">12*Inputs!$B$6*(1-MIN(1,Inputs!$F$6*$D4361))*(ic*Inputs!$C$6+flat_fee-cost_acc-cost_wd*Inputs!$E$6*$E4361-cost_fx*Inputs!$D$6)+12*Inputs!$B$7*(1-MIN(1,Inputs!$F$7*$D4361))*(ic*Inputs!$C$7+flat_fee-cost_acc-cost_wd*Inputs!$E$7*$E4361-cost_fx*Inputs!$D$7)+12*Inputs!$B$8*(1-MIN(1,Inputs!$F$8*$D4361))*(ic*Inputs!$C$8+flat_fee-cost_acc-cost_wd*Inputs!$E$8*$E4361-cost_fx*Inputs!$D$8)-fixed</f>
        <v>-185384.61555088</v>
      </c>
    </row>
    <row r="4362" customFormat="false" ht="15" hidden="false" customHeight="false" outlineLevel="0" collapsed="false">
      <c r="A4362" s="0" t="n">
        <v>4297</v>
      </c>
      <c r="B4362" s="0" t="n">
        <v>0.303941</v>
      </c>
      <c r="C4362" s="0" t="n">
        <v>0.644219</v>
      </c>
      <c r="D4362" s="0" t="n">
        <v>1.515801</v>
      </c>
      <c r="E4362" s="0" t="n">
        <v>1.110698</v>
      </c>
      <c r="F4362" s="0" t="n">
        <v>0.264218</v>
      </c>
      <c r="G4362" s="0" t="n">
        <f aca="false">12*Inputs!$B$6*(MIN(1,$H$50*$C4362)*(ic*Inputs!$C$6+pS+fee_fx*Inputs!$D$6-cost_acc-cost_wd*Inputs!$E$6*$E4362-cost_fx*Inputs!$D$6-$F4362)+(1-MIN(1,$H$50*$C4362))*(1-MIN(1,Inputs!$G$6*$D4362)*churn_nonbuyers)*(ic*Inputs!$C$6+fee_wd*Inputs!$E$6*(1-$B4362)+fee_fx*Inputs!$D$6-cost_acc-cost_wd*Inputs!$E$6*(1-$B4362)-cost_fx*Inputs!$D$6))</f>
        <v>180136.311483909</v>
      </c>
      <c r="H4362" s="0" t="n">
        <f aca="false">12*Inputs!$B$7*(MIN(1,$H$51*$C4362)*(ic*Inputs!$C$7+pE+fee_fx*Inputs!$D$7-cost_acc-cost_wd*Inputs!$E$7*$E4362-cost_fx*Inputs!$D$7-$F4362)+(1-MIN(1,$H$51*$C4362))*(1-MIN(1,Inputs!$G$7*$D4362)*churn_nonbuyers)*(ic*Inputs!$C$7+fee_wd*Inputs!$E$7*(1-$B4362)+fee_fx*Inputs!$D$7-cost_acc-cost_wd*Inputs!$E$7*(1-$B4362)-cost_fx*Inputs!$D$7))</f>
        <v>377294.1171729</v>
      </c>
      <c r="I4362" s="0" t="n">
        <f aca="false">12*Inputs!$B$8*(MIN(1,$H$52*$C4362)*(ic*Inputs!$C$8+pT-cost_acc-cost_wd*Inputs!$E$8-cost_fx*Inputs!$D$8-cost_ins)+(1-MIN(1,$H$52*$C4362))*(1-MIN(1,Inputs!$G$8*$D4362)*churn_nonbuyers)*(ic*Inputs!$C$8+fee_wd*Inputs!$E$8*(1-$B4362)+fee_fx*Inputs!$D$8-cost_acc-cost_wd*Inputs!$E$8*(1-$B4362)-cost_fx*Inputs!$D$8))</f>
        <v>92860.303536</v>
      </c>
      <c r="J4362" s="0" t="n">
        <f aca="false">G4362+H4362+I4362-fixed</f>
        <v>-49709.2678071917</v>
      </c>
      <c r="K4362" s="0" t="n">
        <f aca="false">12*Inputs!$B$6*(1-MIN(1,Inputs!$G$6*$D4362)*churn_nonbuyers)*(ic*Inputs!$C$6+fee_wd*Inputs!$E$6*(1-$B4362)+fee_fx*Inputs!$D$6-cost_acc-cost_wd*Inputs!$E$6*(1-$B4362)-cost_fx*Inputs!$D$6)</f>
        <v>145870.363236535</v>
      </c>
      <c r="L4362" s="0" t="n">
        <f aca="false">12*Inputs!$B$7*(1-MIN(1,Inputs!$G$7*$D4362)*churn_nonbuyers)*(ic*Inputs!$C$7+fee_wd*Inputs!$E$7*(1-$B4362)+fee_fx*Inputs!$D$7-cost_acc-cost_wd*Inputs!$E$7*(1-$B4362)-cost_fx*Inputs!$D$7)</f>
        <v>343087.651893921</v>
      </c>
      <c r="M4362" s="0" t="n">
        <f aca="false">12*Inputs!$B$8*(1-MIN(1,Inputs!$G$8*$D4362)*churn_nonbuyers)*(ic*Inputs!$C$8+fee_wd*Inputs!$E$8*(1-$B4362)+fee_fx*Inputs!$D$8-cost_acc-cost_wd*Inputs!$E$8*(1-$B4362)-cost_fx*Inputs!$D$8)</f>
        <v>0</v>
      </c>
      <c r="N4362" s="0" t="n">
        <f aca="false">K4362+L4362+I4362-fixed</f>
        <v>-118181.681333544</v>
      </c>
      <c r="O4362" s="0" t="n">
        <f aca="false">K4362+L4362+M4362-fixed</f>
        <v>-211041.984869544</v>
      </c>
      <c r="P4362" s="0" t="n">
        <f aca="false">12*Inputs!$B$6*(1-MIN(1,Inputs!$F$6*$D4362))*(ic*Inputs!$C$6+flat_fee-cost_acc-cost_wd*Inputs!$E$6*$E4362-cost_fx*Inputs!$D$6)+12*Inputs!$B$7*(1-MIN(1,Inputs!$F$7*$D4362))*(ic*Inputs!$C$7+flat_fee-cost_acc-cost_wd*Inputs!$E$7*$E4362-cost_fx*Inputs!$D$7)+12*Inputs!$B$8*(1-MIN(1,Inputs!$F$8*$D4362))*(ic*Inputs!$C$8+flat_fee-cost_acc-cost_wd*Inputs!$E$8*$E4362-cost_fx*Inputs!$D$8)-fixed</f>
        <v>-254520.60894448</v>
      </c>
    </row>
    <row r="4363" customFormat="false" ht="15" hidden="false" customHeight="false" outlineLevel="0" collapsed="false">
      <c r="A4363" s="0" t="n">
        <v>4298</v>
      </c>
      <c r="B4363" s="0" t="n">
        <v>0.273389</v>
      </c>
      <c r="C4363" s="0" t="n">
        <v>0.94157</v>
      </c>
      <c r="D4363" s="0" t="n">
        <v>0.836043</v>
      </c>
      <c r="E4363" s="0" t="n">
        <v>1.251675</v>
      </c>
      <c r="F4363" s="0" t="n">
        <v>0.077018</v>
      </c>
      <c r="G4363" s="0" t="n">
        <f aca="false">12*Inputs!$B$6*(MIN(1,$H$50*$C4363)*(ic*Inputs!$C$6+pS+fee_fx*Inputs!$D$6-cost_acc-cost_wd*Inputs!$E$6*$E4363-cost_fx*Inputs!$D$6-$F4363)+(1-MIN(1,$H$50*$C4363))*(1-MIN(1,Inputs!$G$6*$D4363)*churn_nonbuyers)*(ic*Inputs!$C$6+fee_wd*Inputs!$E$6*(1-$B4363)+fee_fx*Inputs!$D$6-cost_acc-cost_wd*Inputs!$E$6*(1-$B4363)-cost_fx*Inputs!$D$6))</f>
        <v>205813.492238691</v>
      </c>
      <c r="H4363" s="0" t="n">
        <f aca="false">12*Inputs!$B$7*(MIN(1,$H$51*$C4363)*(ic*Inputs!$C$7+pE+fee_fx*Inputs!$D$7-cost_acc-cost_wd*Inputs!$E$7*$E4363-cost_fx*Inputs!$D$7-$F4363)+(1-MIN(1,$H$51*$C4363))*(1-MIN(1,Inputs!$G$7*$D4363)*churn_nonbuyers)*(ic*Inputs!$C$7+fee_wd*Inputs!$E$7*(1-$B4363)+fee_fx*Inputs!$D$7-cost_acc-cost_wd*Inputs!$E$7*(1-$B4363)-cost_fx*Inputs!$D$7))</f>
        <v>395186.736401652</v>
      </c>
      <c r="I4363" s="0" t="n">
        <f aca="false">12*Inputs!$B$8*(MIN(1,$H$52*$C4363)*(ic*Inputs!$C$8+pT-cost_acc-cost_wd*Inputs!$E$8-cost_fx*Inputs!$D$8-cost_ins)+(1-MIN(1,$H$52*$C4363))*(1-MIN(1,Inputs!$G$8*$D4363)*churn_nonbuyers)*(ic*Inputs!$C$8+fee_wd*Inputs!$E$8*(1-$B4363)+fee_fx*Inputs!$D$8-cost_acc-cost_wd*Inputs!$E$8*(1-$B4363)-cost_fx*Inputs!$D$8))</f>
        <v>180017.662265733</v>
      </c>
      <c r="J4363" s="0" t="n">
        <f aca="false">G4363+H4363+I4363-fixed</f>
        <v>81017.8909060764</v>
      </c>
      <c r="K4363" s="0" t="n">
        <f aca="false">12*Inputs!$B$6*(1-MIN(1,Inputs!$G$6*$D4363)*churn_nonbuyers)*(ic*Inputs!$C$6+fee_wd*Inputs!$E$6*(1-$B4363)+fee_fx*Inputs!$D$6-cost_acc-cost_wd*Inputs!$E$6*(1-$B4363)-cost_fx*Inputs!$D$6)</f>
        <v>155450.338270034</v>
      </c>
      <c r="L4363" s="0" t="n">
        <f aca="false">12*Inputs!$B$7*(1-MIN(1,Inputs!$G$7*$D4363)*churn_nonbuyers)*(ic*Inputs!$C$7+fee_wd*Inputs!$E$7*(1-$B4363)+fee_fx*Inputs!$D$7-cost_acc-cost_wd*Inputs!$E$7*(1-$B4363)-cost_fx*Inputs!$D$7)</f>
        <v>354706.608498021</v>
      </c>
      <c r="M4363" s="0" t="n">
        <f aca="false">12*Inputs!$B$8*(1-MIN(1,Inputs!$G$8*$D4363)*churn_nonbuyers)*(ic*Inputs!$C$8+fee_wd*Inputs!$E$8*(1-$B4363)+fee_fx*Inputs!$D$8-cost_acc-cost_wd*Inputs!$E$8*(1-$B4363)-cost_fx*Inputs!$D$8)</f>
        <v>129938.006006827</v>
      </c>
      <c r="N4363" s="0" t="n">
        <f aca="false">K4363+L4363+I4363-fixed</f>
        <v>-9825.39096621145</v>
      </c>
      <c r="O4363" s="0" t="n">
        <f aca="false">K4363+L4363+M4363-fixed</f>
        <v>-59905.0472251177</v>
      </c>
      <c r="P4363" s="0" t="n">
        <f aca="false">12*Inputs!$B$6*(1-MIN(1,Inputs!$F$6*$D4363))*(ic*Inputs!$C$6+flat_fee-cost_acc-cost_wd*Inputs!$E$6*$E4363-cost_fx*Inputs!$D$6)+12*Inputs!$B$7*(1-MIN(1,Inputs!$F$7*$D4363))*(ic*Inputs!$C$7+flat_fee-cost_acc-cost_wd*Inputs!$E$7*$E4363-cost_fx*Inputs!$D$7)+12*Inputs!$B$8*(1-MIN(1,Inputs!$F$8*$D4363))*(ic*Inputs!$C$8+flat_fee-cost_acc-cost_wd*Inputs!$E$8*$E4363-cost_fx*Inputs!$D$8)-fixed</f>
        <v>44305.0123819999</v>
      </c>
    </row>
    <row r="4364" customFormat="false" ht="15" hidden="false" customHeight="false" outlineLevel="0" collapsed="false">
      <c r="A4364" s="0" t="n">
        <v>4299</v>
      </c>
      <c r="B4364" s="0" t="n">
        <v>0.505711</v>
      </c>
      <c r="C4364" s="0" t="n">
        <v>1.008482</v>
      </c>
      <c r="D4364" s="0" t="n">
        <v>1.022603</v>
      </c>
      <c r="E4364" s="0" t="n">
        <v>1.250746</v>
      </c>
      <c r="F4364" s="0" t="n">
        <v>0.208643</v>
      </c>
      <c r="G4364" s="0" t="n">
        <f aca="false">12*Inputs!$B$6*(MIN(1,$H$50*$C4364)*(ic*Inputs!$C$6+pS+fee_fx*Inputs!$D$6-cost_acc-cost_wd*Inputs!$E$6*$E4364-cost_fx*Inputs!$D$6-$F4364)+(1-MIN(1,$H$50*$C4364))*(1-MIN(1,Inputs!$G$6*$D4364)*churn_nonbuyers)*(ic*Inputs!$C$6+fee_wd*Inputs!$E$6*(1-$B4364)+fee_fx*Inputs!$D$6-cost_acc-cost_wd*Inputs!$E$6*(1-$B4364)-cost_fx*Inputs!$D$6))</f>
        <v>175781.733846465</v>
      </c>
      <c r="H4364" s="0" t="n">
        <f aca="false">12*Inputs!$B$7*(MIN(1,$H$51*$C4364)*(ic*Inputs!$C$7+pE+fee_fx*Inputs!$D$7-cost_acc-cost_wd*Inputs!$E$7*$E4364-cost_fx*Inputs!$D$7-$F4364)+(1-MIN(1,$H$51*$C4364))*(1-MIN(1,Inputs!$G$7*$D4364)*churn_nonbuyers)*(ic*Inputs!$C$7+fee_wd*Inputs!$E$7*(1-$B4364)+fee_fx*Inputs!$D$7-cost_acc-cost_wd*Inputs!$E$7*(1-$B4364)-cost_fx*Inputs!$D$7))</f>
        <v>369963.771811681</v>
      </c>
      <c r="I4364" s="0" t="n">
        <f aca="false">12*Inputs!$B$8*(MIN(1,$H$52*$C4364)*(ic*Inputs!$C$8+pT-cost_acc-cost_wd*Inputs!$E$8-cost_fx*Inputs!$D$8-cost_ins)+(1-MIN(1,$H$52*$C4364))*(1-MIN(1,Inputs!$G$8*$D4364)*churn_nonbuyers)*(ic*Inputs!$C$8+fee_wd*Inputs!$E$8*(1-$B4364)+fee_fx*Inputs!$D$8-cost_acc-cost_wd*Inputs!$E$8*(1-$B4364)-cost_fx*Inputs!$D$8))</f>
        <v>170614.107864384</v>
      </c>
      <c r="J4364" s="0" t="n">
        <f aca="false">G4364+H4364+I4364-fixed</f>
        <v>16359.6135225301</v>
      </c>
      <c r="K4364" s="0" t="n">
        <f aca="false">12*Inputs!$B$6*(1-MIN(1,Inputs!$G$6*$D4364)*churn_nonbuyers)*(ic*Inputs!$C$6+fee_wd*Inputs!$E$6*(1-$B4364)+fee_fx*Inputs!$D$6-cost_acc-cost_wd*Inputs!$E$6*(1-$B4364)-cost_fx*Inputs!$D$6)</f>
        <v>122193.197177278</v>
      </c>
      <c r="L4364" s="0" t="n">
        <f aca="false">12*Inputs!$B$7*(1-MIN(1,Inputs!$G$7*$D4364)*churn_nonbuyers)*(ic*Inputs!$C$7+fee_wd*Inputs!$E$7*(1-$B4364)+fee_fx*Inputs!$D$7-cost_acc-cost_wd*Inputs!$E$7*(1-$B4364)-cost_fx*Inputs!$D$7)</f>
        <v>320242.261762367</v>
      </c>
      <c r="M4364" s="0" t="n">
        <f aca="false">12*Inputs!$B$8*(1-MIN(1,Inputs!$G$8*$D4364)*churn_nonbuyers)*(ic*Inputs!$C$8+fee_wd*Inputs!$E$8*(1-$B4364)+fee_fx*Inputs!$D$8-cost_acc-cost_wd*Inputs!$E$8*(1-$B4364)-cost_fx*Inputs!$D$8)</f>
        <v>85857.4958406288</v>
      </c>
      <c r="N4364" s="0" t="n">
        <f aca="false">K4364+L4364+I4364-fixed</f>
        <v>-86950.4331959714</v>
      </c>
      <c r="O4364" s="0" t="n">
        <f aca="false">K4364+L4364+M4364-fixed</f>
        <v>-171707.045219727</v>
      </c>
      <c r="P4364" s="0" t="n">
        <f aca="false">12*Inputs!$B$6*(1-MIN(1,Inputs!$F$6*$D4364))*(ic*Inputs!$C$6+flat_fee-cost_acc-cost_wd*Inputs!$E$6*$E4364-cost_fx*Inputs!$D$6)+12*Inputs!$B$7*(1-MIN(1,Inputs!$F$7*$D4364))*(ic*Inputs!$C$7+flat_fee-cost_acc-cost_wd*Inputs!$E$7*$E4364-cost_fx*Inputs!$D$7)+12*Inputs!$B$8*(1-MIN(1,Inputs!$F$8*$D4364))*(ic*Inputs!$C$8+flat_fee-cost_acc-cost_wd*Inputs!$E$8*$E4364-cost_fx*Inputs!$D$8)-fixed</f>
        <v>-49236.5097428799</v>
      </c>
    </row>
    <row r="4365" customFormat="false" ht="15" hidden="false" customHeight="false" outlineLevel="0" collapsed="false">
      <c r="A4365" s="0" t="n">
        <v>4300</v>
      </c>
      <c r="B4365" s="0" t="n">
        <v>0.474318</v>
      </c>
      <c r="C4365" s="0" t="n">
        <v>0.837497</v>
      </c>
      <c r="D4365" s="0" t="n">
        <v>1.075738</v>
      </c>
      <c r="E4365" s="0" t="n">
        <v>1.174044</v>
      </c>
      <c r="F4365" s="0" t="n">
        <v>0.15213</v>
      </c>
      <c r="G4365" s="0" t="n">
        <f aca="false">12*Inputs!$B$6*(MIN(1,$H$50*$C4365)*(ic*Inputs!$C$6+pS+fee_fx*Inputs!$D$6-cost_acc-cost_wd*Inputs!$E$6*$E4365-cost_fx*Inputs!$D$6-$F4365)+(1-MIN(1,$H$50*$C4365))*(1-MIN(1,Inputs!$G$6*$D4365)*churn_nonbuyers)*(ic*Inputs!$C$6+fee_wd*Inputs!$E$6*(1-$B4365)+fee_fx*Inputs!$D$6-cost_acc-cost_wd*Inputs!$E$6*(1-$B4365)-cost_fx*Inputs!$D$6))</f>
        <v>172938.119224034</v>
      </c>
      <c r="H4365" s="0" t="n">
        <f aca="false">12*Inputs!$B$7*(MIN(1,$H$51*$C4365)*(ic*Inputs!$C$7+pE+fee_fx*Inputs!$D$7-cost_acc-cost_wd*Inputs!$E$7*$E4365-cost_fx*Inputs!$D$7-$F4365)+(1-MIN(1,$H$51*$C4365))*(1-MIN(1,Inputs!$G$7*$D4365)*churn_nonbuyers)*(ic*Inputs!$C$7+fee_wd*Inputs!$E$7*(1-$B4365)+fee_fx*Inputs!$D$7-cost_acc-cost_wd*Inputs!$E$7*(1-$B4365)-cost_fx*Inputs!$D$7))</f>
        <v>374218.971000936</v>
      </c>
      <c r="I4365" s="0" t="n">
        <f aca="false">12*Inputs!$B$8*(MIN(1,$H$52*$C4365)*(ic*Inputs!$C$8+pT-cost_acc-cost_wd*Inputs!$E$8-cost_fx*Inputs!$D$8-cost_ins)+(1-MIN(1,$H$52*$C4365))*(1-MIN(1,Inputs!$G$8*$D4365)*churn_nonbuyers)*(ic*Inputs!$C$8+fee_wd*Inputs!$E$8*(1-$B4365)+fee_fx*Inputs!$D$8-cost_acc-cost_wd*Inputs!$E$8*(1-$B4365)-cost_fx*Inputs!$D$8))</f>
        <v>151748.366622617</v>
      </c>
      <c r="J4365" s="0" t="n">
        <f aca="false">G4365+H4365+I4365-fixed</f>
        <v>-1094.54315241403</v>
      </c>
      <c r="K4365" s="0" t="n">
        <f aca="false">12*Inputs!$B$6*(1-MIN(1,Inputs!$G$6*$D4365)*churn_nonbuyers)*(ic*Inputs!$C$6+fee_wd*Inputs!$E$6*(1-$B4365)+fee_fx*Inputs!$D$6-cost_acc-cost_wd*Inputs!$E$6*(1-$B4365)-cost_fx*Inputs!$D$6)</f>
        <v>126128.510616125</v>
      </c>
      <c r="L4365" s="0" t="n">
        <f aca="false">12*Inputs!$B$7*(1-MIN(1,Inputs!$G$7*$D4365)*churn_nonbuyers)*(ic*Inputs!$C$7+fee_wd*Inputs!$E$7*(1-$B4365)+fee_fx*Inputs!$D$7-cost_acc-cost_wd*Inputs!$E$7*(1-$B4365)-cost_fx*Inputs!$D$7)</f>
        <v>324090.326145675</v>
      </c>
      <c r="M4365" s="0" t="n">
        <f aca="false">12*Inputs!$B$8*(1-MIN(1,Inputs!$G$8*$D4365)*churn_nonbuyers)*(ic*Inputs!$C$8+fee_wd*Inputs!$E$8*(1-$B4365)+fee_fx*Inputs!$D$8-cost_acc-cost_wd*Inputs!$E$8*(1-$B4365)-cost_fx*Inputs!$D$8)</f>
        <v>74992.2454885824</v>
      </c>
      <c r="N4365" s="0" t="n">
        <f aca="false">K4365+L4365+I4365-fixed</f>
        <v>-98032.7966155837</v>
      </c>
      <c r="O4365" s="0" t="n">
        <f aca="false">K4365+L4365+M4365-fixed</f>
        <v>-174788.917749618</v>
      </c>
      <c r="P4365" s="0" t="n">
        <f aca="false">12*Inputs!$B$6*(1-MIN(1,Inputs!$F$6*$D4365))*(ic*Inputs!$C$6+flat_fee-cost_acc-cost_wd*Inputs!$E$6*$E4365-cost_fx*Inputs!$D$6)+12*Inputs!$B$7*(1-MIN(1,Inputs!$F$7*$D4365))*(ic*Inputs!$C$7+flat_fee-cost_acc-cost_wd*Inputs!$E$7*$E4365-cost_fx*Inputs!$D$7)+12*Inputs!$B$8*(1-MIN(1,Inputs!$F$8*$D4365))*(ic*Inputs!$C$8+flat_fee-cost_acc-cost_wd*Inputs!$E$8*$E4365-cost_fx*Inputs!$D$8)-fixed</f>
        <v>-44262.16819072</v>
      </c>
    </row>
    <row r="4366" customFormat="false" ht="15" hidden="false" customHeight="false" outlineLevel="0" collapsed="false">
      <c r="A4366" s="0" t="n">
        <v>4301</v>
      </c>
      <c r="B4366" s="0" t="n">
        <v>0.331907</v>
      </c>
      <c r="C4366" s="0" t="n">
        <v>0.966482</v>
      </c>
      <c r="D4366" s="0" t="n">
        <v>1.422565</v>
      </c>
      <c r="E4366" s="0" t="n">
        <v>1.173731</v>
      </c>
      <c r="F4366" s="0" t="n">
        <v>0.157924</v>
      </c>
      <c r="G4366" s="0" t="n">
        <f aca="false">12*Inputs!$B$6*(MIN(1,$H$50*$C4366)*(ic*Inputs!$C$6+pS+fee_fx*Inputs!$D$6-cost_acc-cost_wd*Inputs!$E$6*$E4366-cost_fx*Inputs!$D$6-$F4366)+(1-MIN(1,$H$50*$C4366))*(1-MIN(1,Inputs!$G$6*$D4366)*churn_nonbuyers)*(ic*Inputs!$C$6+fee_wd*Inputs!$E$6*(1-$B4366)+fee_fx*Inputs!$D$6-cost_acc-cost_wd*Inputs!$E$6*(1-$B4366)-cost_fx*Inputs!$D$6))</f>
        <v>195468.228541135</v>
      </c>
      <c r="H4366" s="0" t="n">
        <f aca="false">12*Inputs!$B$7*(MIN(1,$H$51*$C4366)*(ic*Inputs!$C$7+pE+fee_fx*Inputs!$D$7-cost_acc-cost_wd*Inputs!$E$7*$E4366-cost_fx*Inputs!$D$7-$F4366)+(1-MIN(1,$H$51*$C4366))*(1-MIN(1,Inputs!$G$7*$D4366)*churn_nonbuyers)*(ic*Inputs!$C$7+fee_wd*Inputs!$E$7*(1-$B4366)+fee_fx*Inputs!$D$7-cost_acc-cost_wd*Inputs!$E$7*(1-$B4366)-cost_fx*Inputs!$D$7))</f>
        <v>391556.669932977</v>
      </c>
      <c r="I4366" s="0" t="n">
        <f aca="false">12*Inputs!$B$8*(MIN(1,$H$52*$C4366)*(ic*Inputs!$C$8+pT-cost_acc-cost_wd*Inputs!$E$8-cost_fx*Inputs!$D$8-cost_ins)+(1-MIN(1,$H$52*$C4366))*(1-MIN(1,Inputs!$G$8*$D4366)*churn_nonbuyers)*(ic*Inputs!$C$8+fee_wd*Inputs!$E$8*(1-$B4366)+fee_fx*Inputs!$D$8-cost_acc-cost_wd*Inputs!$E$8*(1-$B4366)-cost_fx*Inputs!$D$8))</f>
        <v>139734.818053865</v>
      </c>
      <c r="J4366" s="0" t="n">
        <f aca="false">G4366+H4366+I4366-fixed</f>
        <v>26759.7165279768</v>
      </c>
      <c r="K4366" s="0" t="n">
        <f aca="false">12*Inputs!$B$6*(1-MIN(1,Inputs!$G$6*$D4366)*churn_nonbuyers)*(ic*Inputs!$C$6+fee_wd*Inputs!$E$6*(1-$B4366)+fee_fx*Inputs!$D$6-cost_acc-cost_wd*Inputs!$E$6*(1-$B4366)-cost_fx*Inputs!$D$6)</f>
        <v>142865.483626476</v>
      </c>
      <c r="L4366" s="0" t="n">
        <f aca="false">12*Inputs!$B$7*(1-MIN(1,Inputs!$G$7*$D4366)*churn_nonbuyers)*(ic*Inputs!$C$7+fee_wd*Inputs!$E$7*(1-$B4366)+fee_fx*Inputs!$D$7-cost_acc-cost_wd*Inputs!$E$7*(1-$B4366)-cost_fx*Inputs!$D$7)</f>
        <v>340237.773855886</v>
      </c>
      <c r="M4366" s="0" t="n">
        <f aca="false">12*Inputs!$B$8*(1-MIN(1,Inputs!$G$8*$D4366)*churn_nonbuyers)*(ic*Inputs!$C$8+fee_wd*Inputs!$E$8*(1-$B4366)+fee_fx*Inputs!$D$8-cost_acc-cost_wd*Inputs!$E$8*(1-$B4366)-cost_fx*Inputs!$D$8)</f>
        <v>1305.36465688802</v>
      </c>
      <c r="N4366" s="0" t="n">
        <f aca="false">K4366+L4366+I4366-fixed</f>
        <v>-77161.9244637734</v>
      </c>
      <c r="O4366" s="0" t="n">
        <f aca="false">K4366+L4366+M4366-fixed</f>
        <v>-215591.37786075</v>
      </c>
      <c r="P4366" s="0" t="n">
        <f aca="false">12*Inputs!$B$6*(1-MIN(1,Inputs!$F$6*$D4366))*(ic*Inputs!$C$6+flat_fee-cost_acc-cost_wd*Inputs!$E$6*$E4366-cost_fx*Inputs!$D$6)+12*Inputs!$B$7*(1-MIN(1,Inputs!$F$7*$D4366))*(ic*Inputs!$C$7+flat_fee-cost_acc-cost_wd*Inputs!$E$7*$E4366-cost_fx*Inputs!$D$7)+12*Inputs!$B$8*(1-MIN(1,Inputs!$F$8*$D4366))*(ic*Inputs!$C$8+flat_fee-cost_acc-cost_wd*Inputs!$E$8*$E4366-cost_fx*Inputs!$D$8)-fixed</f>
        <v>-225256.9937164</v>
      </c>
    </row>
    <row r="4367" customFormat="false" ht="15" hidden="false" customHeight="false" outlineLevel="0" collapsed="false">
      <c r="A4367" s="0" t="n">
        <v>4302</v>
      </c>
      <c r="B4367" s="0" t="n">
        <v>0.581546</v>
      </c>
      <c r="C4367" s="0" t="n">
        <v>1.031718</v>
      </c>
      <c r="D4367" s="0" t="n">
        <v>1.144935</v>
      </c>
      <c r="E4367" s="0" t="n">
        <v>1.037165</v>
      </c>
      <c r="F4367" s="0" t="n">
        <v>0.486485</v>
      </c>
      <c r="G4367" s="0" t="n">
        <f aca="false">12*Inputs!$B$6*(MIN(1,$H$50*$C4367)*(ic*Inputs!$C$6+pS+fee_fx*Inputs!$D$6-cost_acc-cost_wd*Inputs!$E$6*$E4367-cost_fx*Inputs!$D$6-$F4367)+(1-MIN(1,$H$50*$C4367))*(1-MIN(1,Inputs!$G$6*$D4367)*churn_nonbuyers)*(ic*Inputs!$C$6+fee_wd*Inputs!$E$6*(1-$B4367)+fee_fx*Inputs!$D$6-cost_acc-cost_wd*Inputs!$E$6*(1-$B4367)-cost_fx*Inputs!$D$6))</f>
        <v>165320.880790171</v>
      </c>
      <c r="H4367" s="0" t="n">
        <f aca="false">12*Inputs!$B$7*(MIN(1,$H$51*$C4367)*(ic*Inputs!$C$7+pE+fee_fx*Inputs!$D$7-cost_acc-cost_wd*Inputs!$E$7*$E4367-cost_fx*Inputs!$D$7-$F4367)+(1-MIN(1,$H$51*$C4367))*(1-MIN(1,Inputs!$G$7*$D4367)*churn_nonbuyers)*(ic*Inputs!$C$7+fee_wd*Inputs!$E$7*(1-$B4367)+fee_fx*Inputs!$D$7-cost_acc-cost_wd*Inputs!$E$7*(1-$B4367)-cost_fx*Inputs!$D$7))</f>
        <v>373077.614039777</v>
      </c>
      <c r="I4367" s="0" t="n">
        <f aca="false">12*Inputs!$B$8*(MIN(1,$H$52*$C4367)*(ic*Inputs!$C$8+pT-cost_acc-cost_wd*Inputs!$E$8-cost_fx*Inputs!$D$8-cost_ins)+(1-MIN(1,$H$52*$C4367))*(1-MIN(1,Inputs!$G$8*$D4367)*churn_nonbuyers)*(ic*Inputs!$C$8+fee_wd*Inputs!$E$8*(1-$B4367)+fee_fx*Inputs!$D$8-cost_acc-cost_wd*Inputs!$E$8*(1-$B4367)-cost_fx*Inputs!$D$8))</f>
        <v>165179.069712728</v>
      </c>
      <c r="J4367" s="0" t="n">
        <f aca="false">G4367+H4367+I4367-fixed</f>
        <v>3577.56454267516</v>
      </c>
      <c r="K4367" s="0" t="n">
        <f aca="false">12*Inputs!$B$6*(1-MIN(1,Inputs!$G$6*$D4367)*churn_nonbuyers)*(ic*Inputs!$C$6+fee_wd*Inputs!$E$6*(1-$B4367)+fee_fx*Inputs!$D$6-cost_acc-cost_wd*Inputs!$E$6*(1-$B4367)-cost_fx*Inputs!$D$6)</f>
        <v>111110.424260472</v>
      </c>
      <c r="L4367" s="0" t="n">
        <f aca="false">12*Inputs!$B$7*(1-MIN(1,Inputs!$G$7*$D4367)*churn_nonbuyers)*(ic*Inputs!$C$7+fee_wd*Inputs!$E$7*(1-$B4367)+fee_fx*Inputs!$D$7-cost_acc-cost_wd*Inputs!$E$7*(1-$B4367)-cost_fx*Inputs!$D$7)</f>
        <v>308484.638076283</v>
      </c>
      <c r="M4367" s="0" t="n">
        <f aca="false">12*Inputs!$B$8*(1-MIN(1,Inputs!$G$8*$D4367)*churn_nonbuyers)*(ic*Inputs!$C$8+fee_wd*Inputs!$E$8*(1-$B4367)+fee_fx*Inputs!$D$8-cost_acc-cost_wd*Inputs!$E$8*(1-$B4367)-cost_fx*Inputs!$D$8)</f>
        <v>59263.010815536</v>
      </c>
      <c r="N4367" s="0" t="n">
        <f aca="false">K4367+L4367+I4367-fixed</f>
        <v>-115225.867950517</v>
      </c>
      <c r="O4367" s="0" t="n">
        <f aca="false">K4367+L4367+M4367-fixed</f>
        <v>-221141.926847709</v>
      </c>
      <c r="P4367" s="0" t="n">
        <f aca="false">12*Inputs!$B$6*(1-MIN(1,Inputs!$F$6*$D4367))*(ic*Inputs!$C$6+flat_fee-cost_acc-cost_wd*Inputs!$E$6*$E4367-cost_fx*Inputs!$D$6)+12*Inputs!$B$7*(1-MIN(1,Inputs!$F$7*$D4367))*(ic*Inputs!$C$7+flat_fee-cost_acc-cost_wd*Inputs!$E$7*$E4367-cost_fx*Inputs!$D$7)+12*Inputs!$B$8*(1-MIN(1,Inputs!$F$8*$D4367))*(ic*Inputs!$C$8+flat_fee-cost_acc-cost_wd*Inputs!$E$8*$E4367-cost_fx*Inputs!$D$8)-fixed</f>
        <v>-26023.4224539999</v>
      </c>
    </row>
    <row r="4368" customFormat="false" ht="15" hidden="false" customHeight="false" outlineLevel="0" collapsed="false">
      <c r="A4368" s="0" t="n">
        <v>4303</v>
      </c>
      <c r="B4368" s="0" t="n">
        <v>0.424332</v>
      </c>
      <c r="C4368" s="0" t="n">
        <v>0.680572</v>
      </c>
      <c r="D4368" s="0" t="n">
        <v>0.903284</v>
      </c>
      <c r="E4368" s="0" t="n">
        <v>1.332321</v>
      </c>
      <c r="F4368" s="0" t="n">
        <v>0.171324</v>
      </c>
      <c r="G4368" s="0" t="n">
        <f aca="false">12*Inputs!$B$6*(MIN(1,$H$50*$C4368)*(ic*Inputs!$C$6+pS+fee_fx*Inputs!$D$6-cost_acc-cost_wd*Inputs!$E$6*$E4368-cost_fx*Inputs!$D$6-$F4368)+(1-MIN(1,$H$50*$C4368))*(1-MIN(1,Inputs!$G$6*$D4368)*churn_nonbuyers)*(ic*Inputs!$C$6+fee_wd*Inputs!$E$6*(1-$B4368)+fee_fx*Inputs!$D$6-cost_acc-cost_wd*Inputs!$E$6*(1-$B4368)-cost_fx*Inputs!$D$6))</f>
        <v>168969.916163769</v>
      </c>
      <c r="H4368" s="0" t="n">
        <f aca="false">12*Inputs!$B$7*(MIN(1,$H$51*$C4368)*(ic*Inputs!$C$7+pE+fee_fx*Inputs!$D$7-cost_acc-cost_wd*Inputs!$E$7*$E4368-cost_fx*Inputs!$D$7-$F4368)+(1-MIN(1,$H$51*$C4368))*(1-MIN(1,Inputs!$G$7*$D4368)*churn_nonbuyers)*(ic*Inputs!$C$7+fee_wd*Inputs!$E$7*(1-$B4368)+fee_fx*Inputs!$D$7-cost_acc-cost_wd*Inputs!$E$7*(1-$B4368)-cost_fx*Inputs!$D$7))</f>
        <v>358022.029308421</v>
      </c>
      <c r="I4368" s="0" t="n">
        <f aca="false">12*Inputs!$B$8*(MIN(1,$H$52*$C4368)*(ic*Inputs!$C$8+pT-cost_acc-cost_wd*Inputs!$E$8-cost_fx*Inputs!$D$8-cost_ins)+(1-MIN(1,$H$52*$C4368))*(1-MIN(1,Inputs!$G$8*$D4368)*churn_nonbuyers)*(ic*Inputs!$C$8+fee_wd*Inputs!$E$8*(1-$B4368)+fee_fx*Inputs!$D$8-cost_acc-cost_wd*Inputs!$E$8*(1-$B4368)-cost_fx*Inputs!$D$8))</f>
        <v>157020.173171538</v>
      </c>
      <c r="J4368" s="0" t="n">
        <f aca="false">G4368+H4368+I4368-fixed</f>
        <v>-15987.8813562721</v>
      </c>
      <c r="K4368" s="0" t="n">
        <f aca="false">12*Inputs!$B$6*(1-MIN(1,Inputs!$G$6*$D4368)*churn_nonbuyers)*(ic*Inputs!$C$6+fee_wd*Inputs!$E$6*(1-$B4368)+fee_fx*Inputs!$D$6-cost_acc-cost_wd*Inputs!$E$6*(1-$B4368)-cost_fx*Inputs!$D$6)</f>
        <v>134150.793885274</v>
      </c>
      <c r="L4368" s="0" t="n">
        <f aca="false">12*Inputs!$B$7*(1-MIN(1,Inputs!$G$7*$D4368)*churn_nonbuyers)*(ic*Inputs!$C$7+fee_wd*Inputs!$E$7*(1-$B4368)+fee_fx*Inputs!$D$7-cost_acc-cost_wd*Inputs!$E$7*(1-$B4368)-cost_fx*Inputs!$D$7)</f>
        <v>332825.891499164</v>
      </c>
      <c r="M4368" s="0" t="n">
        <f aca="false">12*Inputs!$B$8*(1-MIN(1,Inputs!$G$8*$D4368)*churn_nonbuyers)*(ic*Inputs!$C$8+fee_wd*Inputs!$E$8*(1-$B4368)+fee_fx*Inputs!$D$8-cost_acc-cost_wd*Inputs!$E$8*(1-$B4368)-cost_fx*Inputs!$D$8)</f>
        <v>112528.357171277</v>
      </c>
      <c r="N4368" s="0" t="n">
        <f aca="false">K4368+L4368+I4368-fixed</f>
        <v>-76003.1414440246</v>
      </c>
      <c r="O4368" s="0" t="n">
        <f aca="false">K4368+L4368+M4368-fixed</f>
        <v>-120494.957444286</v>
      </c>
      <c r="P4368" s="0" t="n">
        <f aca="false">12*Inputs!$B$6*(1-MIN(1,Inputs!$F$6*$D4368))*(ic*Inputs!$C$6+flat_fee-cost_acc-cost_wd*Inputs!$E$6*$E4368-cost_fx*Inputs!$D$6)+12*Inputs!$B$7*(1-MIN(1,Inputs!$F$7*$D4368))*(ic*Inputs!$C$7+flat_fee-cost_acc-cost_wd*Inputs!$E$7*$E4368-cost_fx*Inputs!$D$7)+12*Inputs!$B$8*(1-MIN(1,Inputs!$F$8*$D4368))*(ic*Inputs!$C$8+flat_fee-cost_acc-cost_wd*Inputs!$E$8*$E4368-cost_fx*Inputs!$D$8)-fixed</f>
        <v>-26263.59343264</v>
      </c>
    </row>
    <row r="4369" customFormat="false" ht="15" hidden="false" customHeight="false" outlineLevel="0" collapsed="false">
      <c r="A4369" s="0" t="n">
        <v>4304</v>
      </c>
      <c r="B4369" s="0" t="n">
        <v>0.050386</v>
      </c>
      <c r="C4369" s="0" t="n">
        <v>0.786883</v>
      </c>
      <c r="D4369" s="0" t="n">
        <v>0.99089</v>
      </c>
      <c r="E4369" s="0" t="n">
        <v>1.175187</v>
      </c>
      <c r="F4369" s="0" t="n">
        <v>0.060378</v>
      </c>
      <c r="G4369" s="0" t="n">
        <f aca="false">12*Inputs!$B$6*(MIN(1,$H$50*$C4369)*(ic*Inputs!$C$6+pS+fee_fx*Inputs!$D$6-cost_acc-cost_wd*Inputs!$E$6*$E4369-cost_fx*Inputs!$D$6-$F4369)+(1-MIN(1,$H$50*$C4369))*(1-MIN(1,Inputs!$G$6*$D4369)*churn_nonbuyers)*(ic*Inputs!$C$6+fee_wd*Inputs!$E$6*(1-$B4369)+fee_fx*Inputs!$D$6-cost_acc-cost_wd*Inputs!$E$6*(1-$B4369)-cost_fx*Inputs!$D$6))</f>
        <v>226651.015684707</v>
      </c>
      <c r="H4369" s="0" t="n">
        <f aca="false">12*Inputs!$B$7*(MIN(1,$H$51*$C4369)*(ic*Inputs!$C$7+pE+fee_fx*Inputs!$D$7-cost_acc-cost_wd*Inputs!$E$7*$E4369-cost_fx*Inputs!$D$7-$F4369)+(1-MIN(1,$H$51*$C4369))*(1-MIN(1,Inputs!$G$7*$D4369)*churn_nonbuyers)*(ic*Inputs!$C$7+fee_wd*Inputs!$E$7*(1-$B4369)+fee_fx*Inputs!$D$7-cost_acc-cost_wd*Inputs!$E$7*(1-$B4369)-cost_fx*Inputs!$D$7))</f>
        <v>416416.799888808</v>
      </c>
      <c r="I4369" s="0" t="n">
        <f aca="false">12*Inputs!$B$8*(MIN(1,$H$52*$C4369)*(ic*Inputs!$C$8+pT-cost_acc-cost_wd*Inputs!$E$8-cost_fx*Inputs!$D$8-cost_ins)+(1-MIN(1,$H$52*$C4369))*(1-MIN(1,Inputs!$G$8*$D4369)*churn_nonbuyers)*(ic*Inputs!$C$8+fee_wd*Inputs!$E$8*(1-$B4369)+fee_fx*Inputs!$D$8-cost_acc-cost_wd*Inputs!$E$8*(1-$B4369)-cost_fx*Inputs!$D$8))</f>
        <v>158010.470311434</v>
      </c>
      <c r="J4369" s="0" t="n">
        <f aca="false">G4369+H4369+I4369-fixed</f>
        <v>101078.285884949</v>
      </c>
      <c r="K4369" s="0" t="n">
        <f aca="false">12*Inputs!$B$6*(1-MIN(1,Inputs!$G$6*$D4369)*churn_nonbuyers)*(ic*Inputs!$C$6+fee_wd*Inputs!$E$6*(1-$B4369)+fee_fx*Inputs!$D$6-cost_acc-cost_wd*Inputs!$E$6*(1-$B4369)-cost_fx*Inputs!$D$6)</f>
        <v>184715.719081488</v>
      </c>
      <c r="L4369" s="0" t="n">
        <f aca="false">12*Inputs!$B$7*(1-MIN(1,Inputs!$G$7*$D4369)*churn_nonbuyers)*(ic*Inputs!$C$7+fee_wd*Inputs!$E$7*(1-$B4369)+fee_fx*Inputs!$D$7-cost_acc-cost_wd*Inputs!$E$7*(1-$B4369)-cost_fx*Inputs!$D$7)</f>
        <v>384174.295128893</v>
      </c>
      <c r="M4369" s="0" t="n">
        <f aca="false">12*Inputs!$B$8*(1-MIN(1,Inputs!$G$8*$D4369)*churn_nonbuyers)*(ic*Inputs!$C$8+fee_wd*Inputs!$E$8*(1-$B4369)+fee_fx*Inputs!$D$8-cost_acc-cost_wd*Inputs!$E$8*(1-$B4369)-cost_fx*Inputs!$D$8)</f>
        <v>99260.471446944</v>
      </c>
      <c r="N4369" s="0" t="n">
        <f aca="false">K4369+L4369+I4369-fixed</f>
        <v>26900.4845218149</v>
      </c>
      <c r="O4369" s="0" t="n">
        <f aca="false">K4369+L4369+M4369-fixed</f>
        <v>-31849.5143426752</v>
      </c>
      <c r="P4369" s="0" t="n">
        <f aca="false">12*Inputs!$B$6*(1-MIN(1,Inputs!$F$6*$D4369))*(ic*Inputs!$C$6+flat_fee-cost_acc-cost_wd*Inputs!$E$6*$E4369-cost_fx*Inputs!$D$6)+12*Inputs!$B$7*(1-MIN(1,Inputs!$F$7*$D4369))*(ic*Inputs!$C$7+flat_fee-cost_acc-cost_wd*Inputs!$E$7*$E4369-cost_fx*Inputs!$D$7)+12*Inputs!$B$8*(1-MIN(1,Inputs!$F$8*$D4369))*(ic*Inputs!$C$8+flat_fee-cost_acc-cost_wd*Inputs!$E$8*$E4369-cost_fx*Inputs!$D$8)-fixed</f>
        <v>-454.42877680005</v>
      </c>
    </row>
    <row r="4370" customFormat="false" ht="15" hidden="false" customHeight="false" outlineLevel="0" collapsed="false">
      <c r="A4370" s="0" t="n">
        <v>4305</v>
      </c>
      <c r="B4370" s="0" t="n">
        <v>0.32895</v>
      </c>
      <c r="C4370" s="0" t="n">
        <v>0.994998</v>
      </c>
      <c r="D4370" s="0" t="n">
        <v>1.375845</v>
      </c>
      <c r="E4370" s="0" t="n">
        <v>1.110222</v>
      </c>
      <c r="F4370" s="0" t="n">
        <v>0.036547</v>
      </c>
      <c r="G4370" s="0" t="n">
        <f aca="false">12*Inputs!$B$6*(MIN(1,$H$50*$C4370)*(ic*Inputs!$C$6+pS+fee_fx*Inputs!$D$6-cost_acc-cost_wd*Inputs!$E$6*$E4370-cost_fx*Inputs!$D$6-$F4370)+(1-MIN(1,$H$50*$C4370))*(1-MIN(1,Inputs!$G$6*$D4370)*churn_nonbuyers)*(ic*Inputs!$C$6+fee_wd*Inputs!$E$6*(1-$B4370)+fee_fx*Inputs!$D$6-cost_acc-cost_wd*Inputs!$E$6*(1-$B4370)-cost_fx*Inputs!$D$6))</f>
        <v>201954.37892487</v>
      </c>
      <c r="H4370" s="0" t="n">
        <f aca="false">12*Inputs!$B$7*(MIN(1,$H$51*$C4370)*(ic*Inputs!$C$7+pE+fee_fx*Inputs!$D$7-cost_acc-cost_wd*Inputs!$E$7*$E4370-cost_fx*Inputs!$D$7-$F4370)+(1-MIN(1,$H$51*$C4370))*(1-MIN(1,Inputs!$G$7*$D4370)*churn_nonbuyers)*(ic*Inputs!$C$7+fee_wd*Inputs!$E$7*(1-$B4370)+fee_fx*Inputs!$D$7-cost_acc-cost_wd*Inputs!$E$7*(1-$B4370)-cost_fx*Inputs!$D$7))</f>
        <v>407852.451613483</v>
      </c>
      <c r="I4370" s="0" t="n">
        <f aca="false">12*Inputs!$B$8*(MIN(1,$H$52*$C4370)*(ic*Inputs!$C$8+pT-cost_acc-cost_wd*Inputs!$E$8-cost_fx*Inputs!$D$8-cost_ins)+(1-MIN(1,$H$52*$C4370))*(1-MIN(1,Inputs!$G$8*$D4370)*churn_nonbuyers)*(ic*Inputs!$C$8+fee_wd*Inputs!$E$8*(1-$B4370)+fee_fx*Inputs!$D$8-cost_acc-cost_wd*Inputs!$E$8*(1-$B4370)-cost_fx*Inputs!$D$8))</f>
        <v>146902.381520169</v>
      </c>
      <c r="J4370" s="0" t="n">
        <f aca="false">G4370+H4370+I4370-fixed</f>
        <v>56709.2120585227</v>
      </c>
      <c r="K4370" s="0" t="n">
        <f aca="false">12*Inputs!$B$6*(1-MIN(1,Inputs!$G$6*$D4370)*churn_nonbuyers)*(ic*Inputs!$C$6+fee_wd*Inputs!$E$6*(1-$B4370)+fee_fx*Inputs!$D$6-cost_acc-cost_wd*Inputs!$E$6*(1-$B4370)-cost_fx*Inputs!$D$6)</f>
        <v>143621.2887318</v>
      </c>
      <c r="L4370" s="0" t="n">
        <f aca="false">12*Inputs!$B$7*(1-MIN(1,Inputs!$G$7*$D4370)*churn_nonbuyers)*(ic*Inputs!$C$7+fee_wd*Inputs!$E$7*(1-$B4370)+fee_fx*Inputs!$D$7-cost_acc-cost_wd*Inputs!$E$7*(1-$B4370)-cost_fx*Inputs!$D$7)</f>
        <v>341144.14267908</v>
      </c>
      <c r="M4370" s="0" t="n">
        <f aca="false">12*Inputs!$B$8*(1-MIN(1,Inputs!$G$8*$D4370)*churn_nonbuyers)*(ic*Inputs!$C$8+fee_wd*Inputs!$E$8*(1-$B4370)+fee_fx*Inputs!$D$8-cost_acc-cost_wd*Inputs!$E$8*(1-$B4370)-cost_fx*Inputs!$D$8)</f>
        <v>11464.1639484</v>
      </c>
      <c r="N4370" s="0" t="n">
        <f aca="false">K4370+L4370+I4370-fixed</f>
        <v>-68332.1870689513</v>
      </c>
      <c r="O4370" s="0" t="n">
        <f aca="false">K4370+L4370+M4370-fixed</f>
        <v>-203770.40464072</v>
      </c>
      <c r="P4370" s="0" t="n">
        <f aca="false">12*Inputs!$B$6*(1-MIN(1,Inputs!$F$6*$D4370))*(ic*Inputs!$C$6+flat_fee-cost_acc-cost_wd*Inputs!$E$6*$E4370-cost_fx*Inputs!$D$6)+12*Inputs!$B$7*(1-MIN(1,Inputs!$F$7*$D4370))*(ic*Inputs!$C$7+flat_fee-cost_acc-cost_wd*Inputs!$E$7*$E4370-cost_fx*Inputs!$D$7)+12*Inputs!$B$8*(1-MIN(1,Inputs!$F$8*$D4370))*(ic*Inputs!$C$8+flat_fee-cost_acc-cost_wd*Inputs!$E$8*$E4370-cost_fx*Inputs!$D$8)-fixed</f>
        <v>-179151.0901384</v>
      </c>
    </row>
    <row r="4371" customFormat="false" ht="15" hidden="false" customHeight="false" outlineLevel="0" collapsed="false">
      <c r="A4371" s="0" t="n">
        <v>4306</v>
      </c>
      <c r="B4371" s="0" t="n">
        <v>0.202154</v>
      </c>
      <c r="C4371" s="0" t="n">
        <v>0.934878</v>
      </c>
      <c r="D4371" s="0" t="n">
        <v>1.297616</v>
      </c>
      <c r="E4371" s="0" t="n">
        <v>1.216121</v>
      </c>
      <c r="F4371" s="0" t="n">
        <v>0.120564</v>
      </c>
      <c r="G4371" s="0" t="n">
        <f aca="false">12*Inputs!$B$6*(MIN(1,$H$50*$C4371)*(ic*Inputs!$C$6+pS+fee_fx*Inputs!$D$6-cost_acc-cost_wd*Inputs!$E$6*$E4371-cost_fx*Inputs!$D$6-$F4371)+(1-MIN(1,$H$50*$C4371))*(1-MIN(1,Inputs!$G$6*$D4371)*churn_nonbuyers)*(ic*Inputs!$C$6+fee_wd*Inputs!$E$6*(1-$B4371)+fee_fx*Inputs!$D$6-cost_acc-cost_wd*Inputs!$E$6*(1-$B4371)-cost_fx*Inputs!$D$6))</f>
        <v>210694.221972984</v>
      </c>
      <c r="H4371" s="0" t="n">
        <f aca="false">12*Inputs!$B$7*(MIN(1,$H$51*$C4371)*(ic*Inputs!$C$7+pE+fee_fx*Inputs!$D$7-cost_acc-cost_wd*Inputs!$E$7*$E4371-cost_fx*Inputs!$D$7-$F4371)+(1-MIN(1,$H$51*$C4371))*(1-MIN(1,Inputs!$G$7*$D4371)*churn_nonbuyers)*(ic*Inputs!$C$7+fee_wd*Inputs!$E$7*(1-$B4371)+fee_fx*Inputs!$D$7-cost_acc-cost_wd*Inputs!$E$7*(1-$B4371)-cost_fx*Inputs!$D$7))</f>
        <v>399401.066006522</v>
      </c>
      <c r="I4371" s="0" t="n">
        <f aca="false">12*Inputs!$B$8*(MIN(1,$H$52*$C4371)*(ic*Inputs!$C$8+pT-cost_acc-cost_wd*Inputs!$E$8-cost_fx*Inputs!$D$8-cost_ins)+(1-MIN(1,$H$52*$C4371))*(1-MIN(1,Inputs!$G$8*$D4371)*churn_nonbuyers)*(ic*Inputs!$C$8+fee_wd*Inputs!$E$8*(1-$B4371)+fee_fx*Inputs!$D$8-cost_acc-cost_wd*Inputs!$E$8*(1-$B4371)-cost_fx*Inputs!$D$8))</f>
        <v>144789.812612024</v>
      </c>
      <c r="J4371" s="0" t="n">
        <f aca="false">G4371+H4371+I4371-fixed</f>
        <v>54885.1005915296</v>
      </c>
      <c r="K4371" s="0" t="n">
        <f aca="false">12*Inputs!$B$6*(1-MIN(1,Inputs!$G$6*$D4371)*churn_nonbuyers)*(ic*Inputs!$C$6+fee_wd*Inputs!$E$6*(1-$B4371)+fee_fx*Inputs!$D$6-cost_acc-cost_wd*Inputs!$E$6*(1-$B4371)-cost_fx*Inputs!$D$6)</f>
        <v>161298.546227021</v>
      </c>
      <c r="L4371" s="0" t="n">
        <f aca="false">12*Inputs!$B$7*(1-MIN(1,Inputs!$G$7*$D4371)*churn_nonbuyers)*(ic*Inputs!$C$7+fee_wd*Inputs!$E$7*(1-$B4371)+fee_fx*Inputs!$D$7-cost_acc-cost_wd*Inputs!$E$7*(1-$B4371)-cost_fx*Inputs!$D$7)</f>
        <v>359527.075768213</v>
      </c>
      <c r="M4371" s="0" t="n">
        <f aca="false">12*Inputs!$B$8*(1-MIN(1,Inputs!$G$8*$D4371)*churn_nonbuyers)*(ic*Inputs!$C$8+fee_wd*Inputs!$E$8*(1-$B4371)+fee_fx*Inputs!$D$8-cost_acc-cost_wd*Inputs!$E$8*(1-$B4371)-cost_fx*Inputs!$D$8)</f>
        <v>29031.1980194304</v>
      </c>
      <c r="N4371" s="0" t="n">
        <f aca="false">K4371+L4371+I4371-fixed</f>
        <v>-34384.5653927426</v>
      </c>
      <c r="O4371" s="0" t="n">
        <f aca="false">K4371+L4371+M4371-fixed</f>
        <v>-150143.179985336</v>
      </c>
      <c r="P4371" s="0" t="n">
        <f aca="false">12*Inputs!$B$6*(1-MIN(1,Inputs!$F$6*$D4371))*(ic*Inputs!$C$6+flat_fee-cost_acc-cost_wd*Inputs!$E$6*$E4371-cost_fx*Inputs!$D$6)+12*Inputs!$B$7*(1-MIN(1,Inputs!$F$7*$D4371))*(ic*Inputs!$C$7+flat_fee-cost_acc-cost_wd*Inputs!$E$7*$E4371-cost_fx*Inputs!$D$7)+12*Inputs!$B$8*(1-MIN(1,Inputs!$F$8*$D4371))*(ic*Inputs!$C$8+flat_fee-cost_acc-cost_wd*Inputs!$E$8*$E4371-cost_fx*Inputs!$D$8)-fixed</f>
        <v>-175289.21143936</v>
      </c>
    </row>
    <row r="4372" customFormat="false" ht="15" hidden="false" customHeight="false" outlineLevel="0" collapsed="false">
      <c r="A4372" s="0" t="n">
        <v>4307</v>
      </c>
      <c r="B4372" s="0" t="n">
        <v>0.444334</v>
      </c>
      <c r="C4372" s="0" t="n">
        <v>0.985985</v>
      </c>
      <c r="D4372" s="0" t="n">
        <v>1.356189</v>
      </c>
      <c r="E4372" s="0" t="n">
        <v>1.249604</v>
      </c>
      <c r="F4372" s="0" t="n">
        <v>0.247004</v>
      </c>
      <c r="G4372" s="0" t="n">
        <f aca="false">12*Inputs!$B$6*(MIN(1,$H$50*$C4372)*(ic*Inputs!$C$6+pS+fee_fx*Inputs!$D$6-cost_acc-cost_wd*Inputs!$E$6*$E4372-cost_fx*Inputs!$D$6-$F4372)+(1-MIN(1,$H$50*$C4372))*(1-MIN(1,Inputs!$G$6*$D4372)*churn_nonbuyers)*(ic*Inputs!$C$6+fee_wd*Inputs!$E$6*(1-$B4372)+fee_fx*Inputs!$D$6-cost_acc-cost_wd*Inputs!$E$6*(1-$B4372)-cost_fx*Inputs!$D$6))</f>
        <v>179351.378235393</v>
      </c>
      <c r="H4372" s="0" t="n">
        <f aca="false">12*Inputs!$B$7*(MIN(1,$H$51*$C4372)*(ic*Inputs!$C$7+pE+fee_fx*Inputs!$D$7-cost_acc-cost_wd*Inputs!$E$7*$E4372-cost_fx*Inputs!$D$7-$F4372)+(1-MIN(1,$H$51*$C4372))*(1-MIN(1,Inputs!$G$7*$D4372)*churn_nonbuyers)*(ic*Inputs!$C$7+fee_wd*Inputs!$E$7*(1-$B4372)+fee_fx*Inputs!$D$7-cost_acc-cost_wd*Inputs!$E$7*(1-$B4372)-cost_fx*Inputs!$D$7))</f>
        <v>369938.129609655</v>
      </c>
      <c r="I4372" s="0" t="n">
        <f aca="false">12*Inputs!$B$8*(MIN(1,$H$52*$C4372)*(ic*Inputs!$C$8+pT-cost_acc-cost_wd*Inputs!$E$8-cost_fx*Inputs!$D$8-cost_ins)+(1-MIN(1,$H$52*$C4372))*(1-MIN(1,Inputs!$G$8*$D4372)*churn_nonbuyers)*(ic*Inputs!$C$8+fee_wd*Inputs!$E$8*(1-$B4372)+fee_fx*Inputs!$D$8-cost_acc-cost_wd*Inputs!$E$8*(1-$B4372)-cost_fx*Inputs!$D$8))</f>
        <v>146912.654118047</v>
      </c>
      <c r="J4372" s="0" t="n">
        <f aca="false">G4372+H4372+I4372-fixed</f>
        <v>-3797.83803690551</v>
      </c>
      <c r="K4372" s="0" t="n">
        <f aca="false">12*Inputs!$B$6*(1-MIN(1,Inputs!$G$6*$D4372)*churn_nonbuyers)*(ic*Inputs!$C$6+fee_wd*Inputs!$E$6*(1-$B4372)+fee_fx*Inputs!$D$6-cost_acc-cost_wd*Inputs!$E$6*(1-$B4372)-cost_fx*Inputs!$D$6)</f>
        <v>128284.245238507</v>
      </c>
      <c r="L4372" s="0" t="n">
        <f aca="false">12*Inputs!$B$7*(1-MIN(1,Inputs!$G$7*$D4372)*churn_nonbuyers)*(ic*Inputs!$C$7+fee_wd*Inputs!$E$7*(1-$B4372)+fee_fx*Inputs!$D$7-cost_acc-cost_wd*Inputs!$E$7*(1-$B4372)-cost_fx*Inputs!$D$7)</f>
        <v>325414.677671104</v>
      </c>
      <c r="M4372" s="0" t="n">
        <f aca="false">12*Inputs!$B$8*(1-MIN(1,Inputs!$G$8*$D4372)*churn_nonbuyers)*(ic*Inputs!$C$8+fee_wd*Inputs!$E$8*(1-$B4372)+fee_fx*Inputs!$D$8-cost_acc-cost_wd*Inputs!$E$8*(1-$B4372)-cost_fx*Inputs!$D$8)</f>
        <v>15457.2949530336</v>
      </c>
      <c r="N4372" s="0" t="n">
        <f aca="false">K4372+L4372+I4372-fixed</f>
        <v>-99388.4229723415</v>
      </c>
      <c r="O4372" s="0" t="n">
        <f aca="false">K4372+L4372+M4372-fixed</f>
        <v>-230843.782137355</v>
      </c>
      <c r="P4372" s="0" t="n">
        <f aca="false">12*Inputs!$B$6*(1-MIN(1,Inputs!$F$6*$D4372))*(ic*Inputs!$C$6+flat_fee-cost_acc-cost_wd*Inputs!$E$6*$E4372-cost_fx*Inputs!$D$6)+12*Inputs!$B$7*(1-MIN(1,Inputs!$F$7*$D4372))*(ic*Inputs!$C$7+flat_fee-cost_acc-cost_wd*Inputs!$E$7*$E4372-cost_fx*Inputs!$D$7)+12*Inputs!$B$8*(1-MIN(1,Inputs!$F$8*$D4372))*(ic*Inputs!$C$8+flat_fee-cost_acc-cost_wd*Inputs!$E$8*$E4372-cost_fx*Inputs!$D$8)-fixed</f>
        <v>-216884.39059456</v>
      </c>
    </row>
    <row r="4373" customFormat="false" ht="15" hidden="false" customHeight="false" outlineLevel="0" collapsed="false">
      <c r="A4373" s="0" t="n">
        <v>4308</v>
      </c>
      <c r="B4373" s="0" t="n">
        <v>0.245237</v>
      </c>
      <c r="C4373" s="0" t="n">
        <v>0.698744</v>
      </c>
      <c r="D4373" s="0" t="n">
        <v>1.075757</v>
      </c>
      <c r="E4373" s="0" t="n">
        <v>1.070663</v>
      </c>
      <c r="F4373" s="0" t="n">
        <v>0.233219</v>
      </c>
      <c r="G4373" s="0" t="n">
        <f aca="false">12*Inputs!$B$6*(MIN(1,$H$50*$C4373)*(ic*Inputs!$C$6+pS+fee_fx*Inputs!$D$6-cost_acc-cost_wd*Inputs!$E$6*$E4373-cost_fx*Inputs!$D$6-$F4373)+(1-MIN(1,$H$50*$C4373))*(1-MIN(1,Inputs!$G$6*$D4373)*churn_nonbuyers)*(ic*Inputs!$C$6+fee_wd*Inputs!$E$6*(1-$B4373)+fee_fx*Inputs!$D$6-cost_acc-cost_wd*Inputs!$E$6*(1-$B4373)-cost_fx*Inputs!$D$6))</f>
        <v>195010.178185915</v>
      </c>
      <c r="H4373" s="0" t="n">
        <f aca="false">12*Inputs!$B$7*(MIN(1,$H$51*$C4373)*(ic*Inputs!$C$7+pE+fee_fx*Inputs!$D$7-cost_acc-cost_wd*Inputs!$E$7*$E4373-cost_fx*Inputs!$D$7-$F4373)+(1-MIN(1,$H$51*$C4373))*(1-MIN(1,Inputs!$G$7*$D4373)*churn_nonbuyers)*(ic*Inputs!$C$7+fee_wd*Inputs!$E$7*(1-$B4373)+fee_fx*Inputs!$D$7-cost_acc-cost_wd*Inputs!$E$7*(1-$B4373)-cost_fx*Inputs!$D$7))</f>
        <v>393972.416006087</v>
      </c>
      <c r="I4373" s="0" t="n">
        <f aca="false">12*Inputs!$B$8*(MIN(1,$H$52*$C4373)*(ic*Inputs!$C$8+pT-cost_acc-cost_wd*Inputs!$E$8-cost_fx*Inputs!$D$8-cost_ins)+(1-MIN(1,$H$52*$C4373))*(1-MIN(1,Inputs!$G$8*$D4373)*churn_nonbuyers)*(ic*Inputs!$C$8+fee_wd*Inputs!$E$8*(1-$B4373)+fee_fx*Inputs!$D$8-cost_acc-cost_wd*Inputs!$E$8*(1-$B4373)-cost_fx*Inputs!$D$8))</f>
        <v>140417.042365507</v>
      </c>
      <c r="J4373" s="0" t="n">
        <f aca="false">G4373+H4373+I4373-fixed</f>
        <v>29399.6365575083</v>
      </c>
      <c r="K4373" s="0" t="n">
        <f aca="false">12*Inputs!$B$6*(1-MIN(1,Inputs!$G$6*$D4373)*churn_nonbuyers)*(ic*Inputs!$C$6+fee_wd*Inputs!$E$6*(1-$B4373)+fee_fx*Inputs!$D$6-cost_acc-cost_wd*Inputs!$E$6*(1-$B4373)-cost_fx*Inputs!$D$6)</f>
        <v>157341.712459745</v>
      </c>
      <c r="L4373" s="0" t="n">
        <f aca="false">12*Inputs!$B$7*(1-MIN(1,Inputs!$G$7*$D4373)*churn_nonbuyers)*(ic*Inputs!$C$7+fee_wd*Inputs!$E$7*(1-$B4373)+fee_fx*Inputs!$D$7-cost_acc-cost_wd*Inputs!$E$7*(1-$B4373)-cost_fx*Inputs!$D$7)</f>
        <v>356013.197939847</v>
      </c>
      <c r="M4373" s="0" t="n">
        <f aca="false">12*Inputs!$B$8*(1-MIN(1,Inputs!$G$8*$D4373)*churn_nonbuyers)*(ic*Inputs!$C$8+fee_wd*Inputs!$E$8*(1-$B4373)+fee_fx*Inputs!$D$8-cost_acc-cost_wd*Inputs!$E$8*(1-$B4373)-cost_fx*Inputs!$D$8)</f>
        <v>77703.8627321424</v>
      </c>
      <c r="N4373" s="0" t="n">
        <f aca="false">K4373+L4373+I4373-fixed</f>
        <v>-46228.0472349016</v>
      </c>
      <c r="O4373" s="0" t="n">
        <f aca="false">K4373+L4373+M4373-fixed</f>
        <v>-108941.226868266</v>
      </c>
      <c r="P4373" s="0" t="n">
        <f aca="false">12*Inputs!$B$6*(1-MIN(1,Inputs!$F$6*$D4373))*(ic*Inputs!$C$6+flat_fee-cost_acc-cost_wd*Inputs!$E$6*$E4373-cost_fx*Inputs!$D$6)+12*Inputs!$B$7*(1-MIN(1,Inputs!$F$7*$D4373))*(ic*Inputs!$C$7+flat_fee-cost_acc-cost_wd*Inputs!$E$7*$E4373-cost_fx*Inputs!$D$7)+12*Inputs!$B$8*(1-MIN(1,Inputs!$F$8*$D4373))*(ic*Inputs!$C$8+flat_fee-cost_acc-cost_wd*Inputs!$E$8*$E4373-cost_fx*Inputs!$D$8)-fixed</f>
        <v>-1491.13744216017</v>
      </c>
    </row>
    <row r="4374" customFormat="false" ht="15" hidden="false" customHeight="false" outlineLevel="0" collapsed="false">
      <c r="A4374" s="0" t="n">
        <v>4309</v>
      </c>
      <c r="B4374" s="0" t="n">
        <v>0.275102</v>
      </c>
      <c r="C4374" s="0" t="n">
        <v>0.781606</v>
      </c>
      <c r="D4374" s="0" t="n">
        <v>0.645037</v>
      </c>
      <c r="E4374" s="0" t="n">
        <v>1.135295</v>
      </c>
      <c r="F4374" s="0" t="n">
        <v>0.075128</v>
      </c>
      <c r="G4374" s="0" t="n">
        <f aca="false">12*Inputs!$B$6*(MIN(1,$H$50*$C4374)*(ic*Inputs!$C$6+pS+fee_fx*Inputs!$D$6-cost_acc-cost_wd*Inputs!$E$6*$E4374-cost_fx*Inputs!$D$6-$F4374)+(1-MIN(1,$H$50*$C4374))*(1-MIN(1,Inputs!$G$6*$D4374)*churn_nonbuyers)*(ic*Inputs!$C$6+fee_wd*Inputs!$E$6*(1-$B4374)+fee_fx*Inputs!$D$6-cost_acc-cost_wd*Inputs!$E$6*(1-$B4374)-cost_fx*Inputs!$D$6))</f>
        <v>200615.785041995</v>
      </c>
      <c r="H4374" s="0" t="n">
        <f aca="false">12*Inputs!$B$7*(MIN(1,$H$51*$C4374)*(ic*Inputs!$C$7+pE+fee_fx*Inputs!$D$7-cost_acc-cost_wd*Inputs!$E$7*$E4374-cost_fx*Inputs!$D$7-$F4374)+(1-MIN(1,$H$51*$C4374))*(1-MIN(1,Inputs!$G$7*$D4374)*churn_nonbuyers)*(ic*Inputs!$C$7+fee_wd*Inputs!$E$7*(1-$B4374)+fee_fx*Inputs!$D$7-cost_acc-cost_wd*Inputs!$E$7*(1-$B4374)-cost_fx*Inputs!$D$7))</f>
        <v>400140.348100791</v>
      </c>
      <c r="I4374" s="0" t="n">
        <f aca="false">12*Inputs!$B$8*(MIN(1,$H$52*$C4374)*(ic*Inputs!$C$8+pT-cost_acc-cost_wd*Inputs!$E$8-cost_fx*Inputs!$D$8-cost_ins)+(1-MIN(1,$H$52*$C4374))*(1-MIN(1,Inputs!$G$8*$D4374)*churn_nonbuyers)*(ic*Inputs!$C$8+fee_wd*Inputs!$E$8*(1-$B4374)+fee_fx*Inputs!$D$8-cost_acc-cost_wd*Inputs!$E$8*(1-$B4374)-cost_fx*Inputs!$D$8))</f>
        <v>190458.549726409</v>
      </c>
      <c r="J4374" s="0" t="n">
        <f aca="false">G4374+H4374+I4374-fixed</f>
        <v>91214.6828691951</v>
      </c>
      <c r="K4374" s="0" t="n">
        <f aca="false">12*Inputs!$B$6*(1-MIN(1,Inputs!$G$6*$D4374)*churn_nonbuyers)*(ic*Inputs!$C$6+fee_wd*Inputs!$E$6*(1-$B4374)+fee_fx*Inputs!$D$6-cost_acc-cost_wd*Inputs!$E$6*(1-$B4374)-cost_fx*Inputs!$D$6)</f>
        <v>156760.986015173</v>
      </c>
      <c r="L4374" s="0" t="n">
        <f aca="false">12*Inputs!$B$7*(1-MIN(1,Inputs!$G$7*$D4374)*churn_nonbuyers)*(ic*Inputs!$C$7+fee_wd*Inputs!$E$7*(1-$B4374)+fee_fx*Inputs!$D$7-cost_acc-cost_wd*Inputs!$E$7*(1-$B4374)-cost_fx*Inputs!$D$7)</f>
        <v>356549.532633104</v>
      </c>
      <c r="M4374" s="0" t="n">
        <f aca="false">12*Inputs!$B$8*(1-MIN(1,Inputs!$G$8*$D4374)*churn_nonbuyers)*(ic*Inputs!$C$8+fee_wd*Inputs!$E$8*(1-$B4374)+fee_fx*Inputs!$D$8-cost_acc-cost_wd*Inputs!$E$8*(1-$B4374)-cost_fx*Inputs!$D$8)</f>
        <v>171779.402790806</v>
      </c>
      <c r="N4374" s="0" t="n">
        <f aca="false">K4374+L4374+I4374-fixed</f>
        <v>3769.06837468524</v>
      </c>
      <c r="O4374" s="0" t="n">
        <f aca="false">K4374+L4374+M4374-fixed</f>
        <v>-14910.0785609169</v>
      </c>
      <c r="P4374" s="0" t="n">
        <f aca="false">12*Inputs!$B$6*(1-MIN(1,Inputs!$F$6*$D4374))*(ic*Inputs!$C$6+flat_fee-cost_acc-cost_wd*Inputs!$E$6*$E4374-cost_fx*Inputs!$D$6)+12*Inputs!$B$7*(1-MIN(1,Inputs!$F$7*$D4374))*(ic*Inputs!$C$7+flat_fee-cost_acc-cost_wd*Inputs!$E$7*$E4374-cost_fx*Inputs!$D$7)+12*Inputs!$B$8*(1-MIN(1,Inputs!$F$8*$D4374))*(ic*Inputs!$C$8+flat_fee-cost_acc-cost_wd*Inputs!$E$8*$E4374-cost_fx*Inputs!$D$8)-fixed</f>
        <v>200672.2020836</v>
      </c>
    </row>
    <row r="4375" customFormat="false" ht="15" hidden="false" customHeight="false" outlineLevel="0" collapsed="false">
      <c r="A4375" s="0" t="n">
        <v>4310</v>
      </c>
      <c r="B4375" s="0" t="n">
        <v>0.237075</v>
      </c>
      <c r="C4375" s="0" t="n">
        <v>1.09191</v>
      </c>
      <c r="D4375" s="0" t="n">
        <v>0.949645</v>
      </c>
      <c r="E4375" s="0" t="n">
        <v>1.183365</v>
      </c>
      <c r="F4375" s="0" t="n">
        <v>0.257007</v>
      </c>
      <c r="G4375" s="0" t="n">
        <f aca="false">12*Inputs!$B$6*(MIN(1,$H$50*$C4375)*(ic*Inputs!$C$6+pS+fee_fx*Inputs!$D$6-cost_acc-cost_wd*Inputs!$E$6*$E4375-cost_fx*Inputs!$D$6-$F4375)+(1-MIN(1,$H$50*$C4375))*(1-MIN(1,Inputs!$G$6*$D4375)*churn_nonbuyers)*(ic*Inputs!$C$6+fee_wd*Inputs!$E$6*(1-$B4375)+fee_fx*Inputs!$D$6-cost_acc-cost_wd*Inputs!$E$6*(1-$B4375)-cost_fx*Inputs!$D$6))</f>
        <v>214750.199768515</v>
      </c>
      <c r="H4375" s="0" t="n">
        <f aca="false">12*Inputs!$B$7*(MIN(1,$H$51*$C4375)*(ic*Inputs!$C$7+pE+fee_fx*Inputs!$D$7-cost_acc-cost_wd*Inputs!$E$7*$E4375-cost_fx*Inputs!$D$7-$F4375)+(1-MIN(1,$H$51*$C4375))*(1-MIN(1,Inputs!$G$7*$D4375)*churn_nonbuyers)*(ic*Inputs!$C$7+fee_wd*Inputs!$E$7*(1-$B4375)+fee_fx*Inputs!$D$7-cost_acc-cost_wd*Inputs!$E$7*(1-$B4375)-cost_fx*Inputs!$D$7))</f>
        <v>401085.509835277</v>
      </c>
      <c r="I4375" s="0" t="n">
        <f aca="false">12*Inputs!$B$8*(MIN(1,$H$52*$C4375)*(ic*Inputs!$C$8+pT-cost_acc-cost_wd*Inputs!$E$8-cost_fx*Inputs!$D$8-cost_ins)+(1-MIN(1,$H$52*$C4375))*(1-MIN(1,Inputs!$G$8*$D4375)*churn_nonbuyers)*(ic*Inputs!$C$8+fee_wd*Inputs!$E$8*(1-$B4375)+fee_fx*Inputs!$D$8-cost_acc-cost_wd*Inputs!$E$8*(1-$B4375)-cost_fx*Inputs!$D$8))</f>
        <v>182280.671941095</v>
      </c>
      <c r="J4375" s="0" t="n">
        <f aca="false">G4375+H4375+I4375-fixed</f>
        <v>98116.3815448871</v>
      </c>
      <c r="K4375" s="0" t="n">
        <f aca="false">12*Inputs!$B$6*(1-MIN(1,Inputs!$G$6*$D4375)*churn_nonbuyers)*(ic*Inputs!$C$6+fee_wd*Inputs!$E$6*(1-$B4375)+fee_fx*Inputs!$D$6-cost_acc-cost_wd*Inputs!$E$6*(1-$B4375)-cost_fx*Inputs!$D$6)</f>
        <v>159509.7654363</v>
      </c>
      <c r="L4375" s="0" t="n">
        <f aca="false">12*Inputs!$B$7*(1-MIN(1,Inputs!$G$7*$D4375)*churn_nonbuyers)*(ic*Inputs!$C$7+fee_wd*Inputs!$E$7*(1-$B4375)+fee_fx*Inputs!$D$7-cost_acc-cost_wd*Inputs!$E$7*(1-$B4375)-cost_fx*Inputs!$D$7)</f>
        <v>358546.88630178</v>
      </c>
      <c r="M4375" s="0" t="n">
        <f aca="false">12*Inputs!$B$8*(1-MIN(1,Inputs!$G$8*$D4375)*churn_nonbuyers)*(ic*Inputs!$C$8+fee_wd*Inputs!$E$8*(1-$B4375)+fee_fx*Inputs!$D$8-cost_acc-cost_wd*Inputs!$E$8*(1-$B4375)-cost_fx*Inputs!$D$8)</f>
        <v>105610.1165694</v>
      </c>
      <c r="N4375" s="0" t="n">
        <f aca="false">K4375+L4375+I4375-fixed</f>
        <v>337.323679174529</v>
      </c>
      <c r="O4375" s="0" t="n">
        <f aca="false">K4375+L4375+M4375-fixed</f>
        <v>-76333.23169252</v>
      </c>
      <c r="P4375" s="0" t="n">
        <f aca="false">12*Inputs!$B$6*(1-MIN(1,Inputs!$F$6*$D4375))*(ic*Inputs!$C$6+flat_fee-cost_acc-cost_wd*Inputs!$E$6*$E4375-cost_fx*Inputs!$D$6)+12*Inputs!$B$7*(1-MIN(1,Inputs!$F$7*$D4375))*(ic*Inputs!$C$7+flat_fee-cost_acc-cost_wd*Inputs!$E$7*$E4375-cost_fx*Inputs!$D$7)+12*Inputs!$B$8*(1-MIN(1,Inputs!$F$8*$D4375))*(ic*Inputs!$C$8+flat_fee-cost_acc-cost_wd*Inputs!$E$8*$E4375-cost_fx*Inputs!$D$8)-fixed</f>
        <v>17438.9117420001</v>
      </c>
    </row>
    <row r="4376" customFormat="false" ht="15" hidden="false" customHeight="false" outlineLevel="0" collapsed="false">
      <c r="A4376" s="0" t="n">
        <v>4311</v>
      </c>
      <c r="B4376" s="0" t="n">
        <v>0.269304</v>
      </c>
      <c r="C4376" s="0" t="n">
        <v>1.063655</v>
      </c>
      <c r="D4376" s="0" t="n">
        <v>1.056604</v>
      </c>
      <c r="E4376" s="0" t="n">
        <v>1.273928</v>
      </c>
      <c r="F4376" s="0" t="n">
        <v>0.078023</v>
      </c>
      <c r="G4376" s="0" t="n">
        <f aca="false">12*Inputs!$B$6*(MIN(1,$H$50*$C4376)*(ic*Inputs!$C$6+pS+fee_fx*Inputs!$D$6-cost_acc-cost_wd*Inputs!$E$6*$E4376-cost_fx*Inputs!$D$6-$F4376)+(1-MIN(1,$H$50*$C4376))*(1-MIN(1,Inputs!$G$6*$D4376)*churn_nonbuyers)*(ic*Inputs!$C$6+fee_wd*Inputs!$E$6*(1-$B4376)+fee_fx*Inputs!$D$6-cost_acc-cost_wd*Inputs!$E$6*(1-$B4376)-cost_fx*Inputs!$D$6))</f>
        <v>210646.548716343</v>
      </c>
      <c r="H4376" s="0" t="n">
        <f aca="false">12*Inputs!$B$7*(MIN(1,$H$51*$C4376)*(ic*Inputs!$C$7+pE+fee_fx*Inputs!$D$7-cost_acc-cost_wd*Inputs!$E$7*$E4376-cost_fx*Inputs!$D$7-$F4376)+(1-MIN(1,$H$51*$C4376))*(1-MIN(1,Inputs!$G$7*$D4376)*churn_nonbuyers)*(ic*Inputs!$C$7+fee_wd*Inputs!$E$7*(1-$B4376)+fee_fx*Inputs!$D$7-cost_acc-cost_wd*Inputs!$E$7*(1-$B4376)-cost_fx*Inputs!$D$7))</f>
        <v>396591.23556713</v>
      </c>
      <c r="I4376" s="0" t="n">
        <f aca="false">12*Inputs!$B$8*(MIN(1,$H$52*$C4376)*(ic*Inputs!$C$8+pT-cost_acc-cost_wd*Inputs!$E$8-cost_fx*Inputs!$D$8-cost_ins)+(1-MIN(1,$H$52*$C4376))*(1-MIN(1,Inputs!$G$8*$D4376)*churn_nonbuyers)*(ic*Inputs!$C$8+fee_wd*Inputs!$E$8*(1-$B4376)+fee_fx*Inputs!$D$8-cost_acc-cost_wd*Inputs!$E$8*(1-$B4376)-cost_fx*Inputs!$D$8))</f>
        <v>174168.960840044</v>
      </c>
      <c r="J4376" s="0" t="n">
        <f aca="false">G4376+H4376+I4376-fixed</f>
        <v>81406.7451235172</v>
      </c>
      <c r="K4376" s="0" t="n">
        <f aca="false">12*Inputs!$B$6*(1-MIN(1,Inputs!$G$6*$D4376)*churn_nonbuyers)*(ic*Inputs!$C$6+fee_wd*Inputs!$E$6*(1-$B4376)+fee_fx*Inputs!$D$6-cost_acc-cost_wd*Inputs!$E$6*(1-$B4376)-cost_fx*Inputs!$D$6)</f>
        <v>154218.399002035</v>
      </c>
      <c r="L4376" s="0" t="n">
        <f aca="false">12*Inputs!$B$7*(1-MIN(1,Inputs!$G$7*$D4376)*churn_nonbuyers)*(ic*Inputs!$C$7+fee_wd*Inputs!$E$7*(1-$B4376)+fee_fx*Inputs!$D$7-cost_acc-cost_wd*Inputs!$E$7*(1-$B4376)-cost_fx*Inputs!$D$7)</f>
        <v>352868.788009221</v>
      </c>
      <c r="M4376" s="0" t="n">
        <f aca="false">12*Inputs!$B$8*(1-MIN(1,Inputs!$G$8*$D4376)*churn_nonbuyers)*(ic*Inputs!$C$8+fee_wd*Inputs!$E$8*(1-$B4376)+fee_fx*Inputs!$D$8-cost_acc-cost_wd*Inputs!$E$8*(1-$B4376)-cost_fx*Inputs!$D$8)</f>
        <v>81621.3282494976</v>
      </c>
      <c r="N4376" s="0" t="n">
        <f aca="false">K4376+L4376+I4376-fixed</f>
        <v>-18743.8521486996</v>
      </c>
      <c r="O4376" s="0" t="n">
        <f aca="false">K4376+L4376+M4376-fixed</f>
        <v>-111291.484739246</v>
      </c>
      <c r="P4376" s="0" t="n">
        <f aca="false">12*Inputs!$B$6*(1-MIN(1,Inputs!$F$6*$D4376))*(ic*Inputs!$C$6+flat_fee-cost_acc-cost_wd*Inputs!$E$6*$E4376-cost_fx*Inputs!$D$6)+12*Inputs!$B$7*(1-MIN(1,Inputs!$F$7*$D4376))*(ic*Inputs!$C$7+flat_fee-cost_acc-cost_wd*Inputs!$E$7*$E4376-cost_fx*Inputs!$D$7)+12*Inputs!$B$8*(1-MIN(1,Inputs!$F$8*$D4376))*(ic*Inputs!$C$8+flat_fee-cost_acc-cost_wd*Inputs!$E$8*$E4376-cost_fx*Inputs!$D$8)-fixed</f>
        <v>-76064.17558912</v>
      </c>
    </row>
    <row r="4377" customFormat="false" ht="15" hidden="false" customHeight="false" outlineLevel="0" collapsed="false">
      <c r="A4377" s="0" t="n">
        <v>4312</v>
      </c>
      <c r="B4377" s="0" t="n">
        <v>0.137428</v>
      </c>
      <c r="C4377" s="0" t="n">
        <v>1.122712</v>
      </c>
      <c r="D4377" s="0" t="n">
        <v>0.975213</v>
      </c>
      <c r="E4377" s="0" t="n">
        <v>1.403593</v>
      </c>
      <c r="F4377" s="0" t="n">
        <v>0.090994</v>
      </c>
      <c r="G4377" s="0" t="n">
        <f aca="false">12*Inputs!$B$6*(MIN(1,$H$50*$C4377)*(ic*Inputs!$C$6+pS+fee_fx*Inputs!$D$6-cost_acc-cost_wd*Inputs!$E$6*$E4377-cost_fx*Inputs!$D$6-$F4377)+(1-MIN(1,$H$50*$C4377))*(1-MIN(1,Inputs!$G$6*$D4377)*churn_nonbuyers)*(ic*Inputs!$C$6+fee_wd*Inputs!$E$6*(1-$B4377)+fee_fx*Inputs!$D$6-cost_acc-cost_wd*Inputs!$E$6*(1-$B4377)-cost_fx*Inputs!$D$6))</f>
        <v>227134.781161575</v>
      </c>
      <c r="H4377" s="0" t="n">
        <f aca="false">12*Inputs!$B$7*(MIN(1,$H$51*$C4377)*(ic*Inputs!$C$7+pE+fee_fx*Inputs!$D$7-cost_acc-cost_wd*Inputs!$E$7*$E4377-cost_fx*Inputs!$D$7-$F4377)+(1-MIN(1,$H$51*$C4377))*(1-MIN(1,Inputs!$G$7*$D4377)*churn_nonbuyers)*(ic*Inputs!$C$7+fee_wd*Inputs!$E$7*(1-$B4377)+fee_fx*Inputs!$D$7-cost_acc-cost_wd*Inputs!$E$7*(1-$B4377)-cost_fx*Inputs!$D$7))</f>
        <v>392055.698305819</v>
      </c>
      <c r="I4377" s="0" t="n">
        <f aca="false">12*Inputs!$B$8*(MIN(1,$H$52*$C4377)*(ic*Inputs!$C$8+pT-cost_acc-cost_wd*Inputs!$E$8-cost_fx*Inputs!$D$8-cost_ins)+(1-MIN(1,$H$52*$C4377))*(1-MIN(1,Inputs!$G$8*$D4377)*churn_nonbuyers)*(ic*Inputs!$C$8+fee_wd*Inputs!$E$8*(1-$B4377)+fee_fx*Inputs!$D$8-cost_acc-cost_wd*Inputs!$E$8*(1-$B4377)-cost_fx*Inputs!$D$8))</f>
        <v>183561.35162445</v>
      </c>
      <c r="J4377" s="0" t="n">
        <f aca="false">G4377+H4377+I4377-fixed</f>
        <v>102751.831091844</v>
      </c>
      <c r="K4377" s="0" t="n">
        <f aca="false">12*Inputs!$B$6*(1-MIN(1,Inputs!$G$6*$D4377)*churn_nonbuyers)*(ic*Inputs!$C$6+fee_wd*Inputs!$E$6*(1-$B4377)+fee_fx*Inputs!$D$6-cost_acc-cost_wd*Inputs!$E$6*(1-$B4377)-cost_fx*Inputs!$D$6)</f>
        <v>172945.176279581</v>
      </c>
      <c r="L4377" s="0" t="n">
        <f aca="false">12*Inputs!$B$7*(1-MIN(1,Inputs!$G$7*$D4377)*churn_nonbuyers)*(ic*Inputs!$C$7+fee_wd*Inputs!$E$7*(1-$B4377)+fee_fx*Inputs!$D$7-cost_acc-cost_wd*Inputs!$E$7*(1-$B4377)-cost_fx*Inputs!$D$7)</f>
        <v>372193.164743749</v>
      </c>
      <c r="M4377" s="0" t="n">
        <f aca="false">12*Inputs!$B$8*(1-MIN(1,Inputs!$G$8*$D4377)*churn_nonbuyers)*(ic*Inputs!$C$8+fee_wd*Inputs!$E$8*(1-$B4377)+fee_fx*Inputs!$D$8-cost_acc-cost_wd*Inputs!$E$8*(1-$B4377)-cost_fx*Inputs!$D$8)</f>
        <v>101489.91458471</v>
      </c>
      <c r="N4377" s="0" t="n">
        <f aca="false">K4377+L4377+I4377-fixed</f>
        <v>28699.6926477791</v>
      </c>
      <c r="O4377" s="0" t="n">
        <f aca="false">K4377+L4377+M4377-fixed</f>
        <v>-53371.7443919603</v>
      </c>
      <c r="P4377" s="0" t="n">
        <f aca="false">12*Inputs!$B$6*(1-MIN(1,Inputs!$F$6*$D4377))*(ic*Inputs!$C$6+flat_fee-cost_acc-cost_wd*Inputs!$E$6*$E4377-cost_fx*Inputs!$D$6)+12*Inputs!$B$7*(1-MIN(1,Inputs!$F$7*$D4377))*(ic*Inputs!$C$7+flat_fee-cost_acc-cost_wd*Inputs!$E$7*$E4377-cost_fx*Inputs!$D$7)+12*Inputs!$B$8*(1-MIN(1,Inputs!$F$8*$D4377))*(ic*Inputs!$C$8+flat_fee-cost_acc-cost_wd*Inputs!$E$8*$E4377-cost_fx*Inputs!$D$8)-fixed</f>
        <v>-92303.0189898401</v>
      </c>
    </row>
    <row r="4378" customFormat="false" ht="15" hidden="false" customHeight="false" outlineLevel="0" collapsed="false">
      <c r="A4378" s="0" t="n">
        <v>4313</v>
      </c>
      <c r="B4378" s="0" t="n">
        <v>0.443138</v>
      </c>
      <c r="C4378" s="0" t="n">
        <v>1.164693</v>
      </c>
      <c r="D4378" s="0" t="n">
        <v>1.086938</v>
      </c>
      <c r="E4378" s="0" t="n">
        <v>1.252742</v>
      </c>
      <c r="F4378" s="0" t="n">
        <v>0.180731</v>
      </c>
      <c r="G4378" s="0" t="n">
        <f aca="false">12*Inputs!$B$6*(MIN(1,$H$50*$C4378)*(ic*Inputs!$C$6+pS+fee_fx*Inputs!$D$6-cost_acc-cost_wd*Inputs!$E$6*$E4378-cost_fx*Inputs!$D$6-$F4378)+(1-MIN(1,$H$50*$C4378))*(1-MIN(1,Inputs!$G$6*$D4378)*churn_nonbuyers)*(ic*Inputs!$C$6+fee_wd*Inputs!$E$6*(1-$B4378)+fee_fx*Inputs!$D$6-cost_acc-cost_wd*Inputs!$E$6*(1-$B4378)-cost_fx*Inputs!$D$6))</f>
        <v>192129.129384647</v>
      </c>
      <c r="H4378" s="0" t="n">
        <f aca="false">12*Inputs!$B$7*(MIN(1,$H$51*$C4378)*(ic*Inputs!$C$7+pE+fee_fx*Inputs!$D$7-cost_acc-cost_wd*Inputs!$E$7*$E4378-cost_fx*Inputs!$D$7-$F4378)+(1-MIN(1,$H$51*$C4378))*(1-MIN(1,Inputs!$G$7*$D4378)*churn_nonbuyers)*(ic*Inputs!$C$7+fee_wd*Inputs!$E$7*(1-$B4378)+fee_fx*Inputs!$D$7-cost_acc-cost_wd*Inputs!$E$7*(1-$B4378)-cost_fx*Inputs!$D$7))</f>
        <v>383585.402472037</v>
      </c>
      <c r="I4378" s="0" t="n">
        <f aca="false">12*Inputs!$B$8*(MIN(1,$H$52*$C4378)*(ic*Inputs!$C$8+pT-cost_acc-cost_wd*Inputs!$E$8-cost_fx*Inputs!$D$8-cost_ins)+(1-MIN(1,$H$52*$C4378))*(1-MIN(1,Inputs!$G$8*$D4378)*churn_nonbuyers)*(ic*Inputs!$C$8+fee_wd*Inputs!$E$8*(1-$B4378)+fee_fx*Inputs!$D$8-cost_acc-cost_wd*Inputs!$E$8*(1-$B4378)-cost_fx*Inputs!$D$8))</f>
        <v>181362.09427431</v>
      </c>
      <c r="J4378" s="0" t="n">
        <f aca="false">G4378+H4378+I4378-fixed</f>
        <v>57076.6261309936</v>
      </c>
      <c r="K4378" s="0" t="n">
        <f aca="false">12*Inputs!$B$6*(1-MIN(1,Inputs!$G$6*$D4378)*churn_nonbuyers)*(ic*Inputs!$C$6+fee_wd*Inputs!$E$6*(1-$B4378)+fee_fx*Inputs!$D$6-cost_acc-cost_wd*Inputs!$E$6*(1-$B4378)-cost_fx*Inputs!$D$6)</f>
        <v>130299.770386397</v>
      </c>
      <c r="L4378" s="0" t="n">
        <f aca="false">12*Inputs!$B$7*(1-MIN(1,Inputs!$G$7*$D4378)*churn_nonbuyers)*(ic*Inputs!$C$7+fee_wd*Inputs!$E$7*(1-$B4378)+fee_fx*Inputs!$D$7-cost_acc-cost_wd*Inputs!$E$7*(1-$B4378)-cost_fx*Inputs!$D$7)</f>
        <v>328321.312407838</v>
      </c>
      <c r="M4378" s="0" t="n">
        <f aca="false">12*Inputs!$B$8*(1-MIN(1,Inputs!$G$8*$D4378)*churn_nonbuyers)*(ic*Inputs!$C$8+fee_wd*Inputs!$E$8*(1-$B4378)+fee_fx*Inputs!$D$8-cost_acc-cost_wd*Inputs!$E$8*(1-$B4378)-cost_fx*Inputs!$D$8)</f>
        <v>72969.6764165184</v>
      </c>
      <c r="N4378" s="0" t="n">
        <f aca="false">K4378+L4378+I4378-fixed</f>
        <v>-60016.8229314556</v>
      </c>
      <c r="O4378" s="0" t="n">
        <f aca="false">K4378+L4378+M4378-fixed</f>
        <v>-168409.240789247</v>
      </c>
      <c r="P4378" s="0" t="n">
        <f aca="false">12*Inputs!$B$6*(1-MIN(1,Inputs!$F$6*$D4378))*(ic*Inputs!$C$6+flat_fee-cost_acc-cost_wd*Inputs!$E$6*$E4378-cost_fx*Inputs!$D$6)+12*Inputs!$B$7*(1-MIN(1,Inputs!$F$7*$D4378))*(ic*Inputs!$C$7+flat_fee-cost_acc-cost_wd*Inputs!$E$7*$E4378-cost_fx*Inputs!$D$7)+12*Inputs!$B$8*(1-MIN(1,Inputs!$F$8*$D4378))*(ic*Inputs!$C$8+flat_fee-cost_acc-cost_wd*Inputs!$E$8*$E4378-cost_fx*Inputs!$D$8)-fixed</f>
        <v>-82465.82430496</v>
      </c>
    </row>
    <row r="4379" customFormat="false" ht="15" hidden="false" customHeight="false" outlineLevel="0" collapsed="false">
      <c r="A4379" s="0" t="n">
        <v>4314</v>
      </c>
      <c r="B4379" s="0" t="n">
        <v>0.552457</v>
      </c>
      <c r="C4379" s="0" t="n">
        <v>1.050899</v>
      </c>
      <c r="D4379" s="0" t="n">
        <v>1.162558</v>
      </c>
      <c r="E4379" s="0" t="n">
        <v>1.162313</v>
      </c>
      <c r="F4379" s="0" t="n">
        <v>0.397273</v>
      </c>
      <c r="G4379" s="0" t="n">
        <f aca="false">12*Inputs!$B$6*(MIN(1,$H$50*$C4379)*(ic*Inputs!$C$6+pS+fee_fx*Inputs!$D$6-cost_acc-cost_wd*Inputs!$E$6*$E4379-cost_fx*Inputs!$D$6-$F4379)+(1-MIN(1,$H$50*$C4379))*(1-MIN(1,Inputs!$G$6*$D4379)*churn_nonbuyers)*(ic*Inputs!$C$6+fee_wd*Inputs!$E$6*(1-$B4379)+fee_fx*Inputs!$D$6-cost_acc-cost_wd*Inputs!$E$6*(1-$B4379)-cost_fx*Inputs!$D$6))</f>
        <v>168977.135098026</v>
      </c>
      <c r="H4379" s="0" t="n">
        <f aca="false">12*Inputs!$B$7*(MIN(1,$H$51*$C4379)*(ic*Inputs!$C$7+pE+fee_fx*Inputs!$D$7-cost_acc-cost_wd*Inputs!$E$7*$E4379-cost_fx*Inputs!$D$7-$F4379)+(1-MIN(1,$H$51*$C4379))*(1-MIN(1,Inputs!$G$7*$D4379)*churn_nonbuyers)*(ic*Inputs!$C$7+fee_wd*Inputs!$E$7*(1-$B4379)+fee_fx*Inputs!$D$7-cost_acc-cost_wd*Inputs!$E$7*(1-$B4379)-cost_fx*Inputs!$D$7))</f>
        <v>366773.209395745</v>
      </c>
      <c r="I4379" s="0" t="n">
        <f aca="false">12*Inputs!$B$8*(MIN(1,$H$52*$C4379)*(ic*Inputs!$C$8+pT-cost_acc-cost_wd*Inputs!$E$8-cost_fx*Inputs!$D$8-cost_ins)+(1-MIN(1,$H$52*$C4379))*(1-MIN(1,Inputs!$G$8*$D4379)*churn_nonbuyers)*(ic*Inputs!$C$8+fee_wd*Inputs!$E$8*(1-$B4379)+fee_fx*Inputs!$D$8-cost_acc-cost_wd*Inputs!$E$8*(1-$B4379)-cost_fx*Inputs!$D$8))</f>
        <v>166243.472493474</v>
      </c>
      <c r="J4379" s="0" t="n">
        <f aca="false">G4379+H4379+I4379-fixed</f>
        <v>1993.81698724488</v>
      </c>
      <c r="K4379" s="0" t="n">
        <f aca="false">12*Inputs!$B$6*(1-MIN(1,Inputs!$G$6*$D4379)*churn_nonbuyers)*(ic*Inputs!$C$6+fee_wd*Inputs!$E$6*(1-$B4379)+fee_fx*Inputs!$D$6-cost_acc-cost_wd*Inputs!$E$6*(1-$B4379)-cost_fx*Inputs!$D$6)</f>
        <v>114951.903156043</v>
      </c>
      <c r="L4379" s="0" t="n">
        <f aca="false">12*Inputs!$B$7*(1-MIN(1,Inputs!$G$7*$D4379)*churn_nonbuyers)*(ic*Inputs!$C$7+fee_wd*Inputs!$E$7*(1-$B4379)+fee_fx*Inputs!$D$7-cost_acc-cost_wd*Inputs!$E$7*(1-$B4379)-cost_fx*Inputs!$D$7)</f>
        <v>312358.467909626</v>
      </c>
      <c r="M4379" s="0" t="n">
        <f aca="false">12*Inputs!$B$8*(1-MIN(1,Inputs!$G$8*$D4379)*churn_nonbuyers)*(ic*Inputs!$C$8+fee_wd*Inputs!$E$8*(1-$B4379)+fee_fx*Inputs!$D$8-cost_acc-cost_wd*Inputs!$E$8*(1-$B4379)-cost_fx*Inputs!$D$8)</f>
        <v>55840.8592082016</v>
      </c>
      <c r="N4379" s="0" t="n">
        <f aca="false">K4379+L4379+I4379-fixed</f>
        <v>-106446.156440857</v>
      </c>
      <c r="O4379" s="0" t="n">
        <f aca="false">K4379+L4379+M4379-fixed</f>
        <v>-216848.769726129</v>
      </c>
      <c r="P4379" s="0" t="n">
        <f aca="false">12*Inputs!$B$6*(1-MIN(1,Inputs!$F$6*$D4379))*(ic*Inputs!$C$6+flat_fee-cost_acc-cost_wd*Inputs!$E$6*$E4379-cost_fx*Inputs!$D$6)+12*Inputs!$B$7*(1-MIN(1,Inputs!$F$7*$D4379))*(ic*Inputs!$C$7+flat_fee-cost_acc-cost_wd*Inputs!$E$7*$E4379-cost_fx*Inputs!$D$7)+12*Inputs!$B$8*(1-MIN(1,Inputs!$F$8*$D4379))*(ic*Inputs!$C$8+flat_fee-cost_acc-cost_wd*Inputs!$E$8*$E4379-cost_fx*Inputs!$D$8)-fixed</f>
        <v>-84985.7574270399</v>
      </c>
    </row>
    <row r="4380" customFormat="false" ht="15" hidden="false" customHeight="false" outlineLevel="0" collapsed="false">
      <c r="A4380" s="0" t="n">
        <v>4315</v>
      </c>
      <c r="B4380" s="0" t="n">
        <v>0.239551</v>
      </c>
      <c r="C4380" s="0" t="n">
        <v>0.965572</v>
      </c>
      <c r="D4380" s="0" t="n">
        <v>0.794234</v>
      </c>
      <c r="E4380" s="0" t="n">
        <v>1.1272</v>
      </c>
      <c r="F4380" s="0" t="n">
        <v>0.064432</v>
      </c>
      <c r="G4380" s="0" t="n">
        <f aca="false">12*Inputs!$B$6*(MIN(1,$H$50*$C4380)*(ic*Inputs!$C$6+pS+fee_fx*Inputs!$D$6-cost_acc-cost_wd*Inputs!$E$6*$E4380-cost_fx*Inputs!$D$6-$F4380)+(1-MIN(1,$H$50*$C4380))*(1-MIN(1,Inputs!$G$6*$D4380)*churn_nonbuyers)*(ic*Inputs!$C$6+fee_wd*Inputs!$E$6*(1-$B4380)+fee_fx*Inputs!$D$6-cost_acc-cost_wd*Inputs!$E$6*(1-$B4380)-cost_fx*Inputs!$D$6))</f>
        <v>214777.153410255</v>
      </c>
      <c r="H4380" s="0" t="n">
        <f aca="false">12*Inputs!$B$7*(MIN(1,$H$51*$C4380)*(ic*Inputs!$C$7+pE+fee_fx*Inputs!$D$7-cost_acc-cost_wd*Inputs!$E$7*$E4380-cost_fx*Inputs!$D$7-$F4380)+(1-MIN(1,$H$51*$C4380))*(1-MIN(1,Inputs!$G$7*$D4380)*churn_nonbuyers)*(ic*Inputs!$C$7+fee_wd*Inputs!$E$7*(1-$B4380)+fee_fx*Inputs!$D$7-cost_acc-cost_wd*Inputs!$E$7*(1-$B4380)-cost_fx*Inputs!$D$7))</f>
        <v>413964.004782976</v>
      </c>
      <c r="I4380" s="0" t="n">
        <f aca="false">12*Inputs!$B$8*(MIN(1,$H$52*$C4380)*(ic*Inputs!$C$8+pT-cost_acc-cost_wd*Inputs!$E$8-cost_fx*Inputs!$D$8-cost_ins)+(1-MIN(1,$H$52*$C4380))*(1-MIN(1,Inputs!$G$8*$D4380)*churn_nonbuyers)*(ic*Inputs!$C$8+fee_wd*Inputs!$E$8*(1-$B4380)+fee_fx*Inputs!$D$8-cost_acc-cost_wd*Inputs!$E$8*(1-$B4380)-cost_fx*Inputs!$D$8))</f>
        <v>184499.508287612</v>
      </c>
      <c r="J4380" s="0" t="n">
        <f aca="false">G4380+H4380+I4380-fixed</f>
        <v>113240.666480843</v>
      </c>
      <c r="K4380" s="0" t="n">
        <f aca="false">12*Inputs!$B$6*(1-MIN(1,Inputs!$G$6*$D4380)*churn_nonbuyers)*(ic*Inputs!$C$6+fee_wd*Inputs!$E$6*(1-$B4380)+fee_fx*Inputs!$D$6-cost_acc-cost_wd*Inputs!$E$6*(1-$B4380)-cost_fx*Inputs!$D$6)</f>
        <v>160468.646032325</v>
      </c>
      <c r="L4380" s="0" t="n">
        <f aca="false">12*Inputs!$B$7*(1-MIN(1,Inputs!$G$7*$D4380)*churn_nonbuyers)*(ic*Inputs!$C$7+fee_wd*Inputs!$E$7*(1-$B4380)+fee_fx*Inputs!$D$7-cost_acc-cost_wd*Inputs!$E$7*(1-$B4380)-cost_fx*Inputs!$D$7)</f>
        <v>359919.522787395</v>
      </c>
      <c r="M4380" s="0" t="n">
        <f aca="false">12*Inputs!$B$8*(1-MIN(1,Inputs!$G$8*$D4380)*churn_nonbuyers)*(ic*Inputs!$C$8+fee_wd*Inputs!$E$8*(1-$B4380)+fee_fx*Inputs!$D$8-cost_acc-cost_wd*Inputs!$E$8*(1-$B4380)-cost_fx*Inputs!$D$8)</f>
        <v>139827.688524182</v>
      </c>
      <c r="N4380" s="0" t="n">
        <f aca="false">K4380+L4380+I4380-fixed</f>
        <v>4887.67710733181</v>
      </c>
      <c r="O4380" s="0" t="n">
        <f aca="false">K4380+L4380+M4380-fixed</f>
        <v>-39784.1426560979</v>
      </c>
      <c r="P4380" s="0" t="n">
        <f aca="false">12*Inputs!$B$6*(1-MIN(1,Inputs!$F$6*$D4380))*(ic*Inputs!$C$6+flat_fee-cost_acc-cost_wd*Inputs!$E$6*$E4380-cost_fx*Inputs!$D$6)+12*Inputs!$B$7*(1-MIN(1,Inputs!$F$7*$D4380))*(ic*Inputs!$C$7+flat_fee-cost_acc-cost_wd*Inputs!$E$7*$E4380-cost_fx*Inputs!$D$7)+12*Inputs!$B$8*(1-MIN(1,Inputs!$F$8*$D4380))*(ic*Inputs!$C$8+flat_fee-cost_acc-cost_wd*Inputs!$E$8*$E4380-cost_fx*Inputs!$D$8)-fixed</f>
        <v>125277.1844</v>
      </c>
    </row>
    <row r="4381" customFormat="false" ht="15" hidden="false" customHeight="false" outlineLevel="0" collapsed="false">
      <c r="A4381" s="0" t="n">
        <v>4316</v>
      </c>
      <c r="B4381" s="0" t="n">
        <v>0.305385</v>
      </c>
      <c r="C4381" s="0" t="n">
        <v>1.015112</v>
      </c>
      <c r="D4381" s="0" t="n">
        <v>1.825362</v>
      </c>
      <c r="E4381" s="0" t="n">
        <v>1.428943</v>
      </c>
      <c r="F4381" s="0" t="n">
        <v>0.278256</v>
      </c>
      <c r="G4381" s="0" t="n">
        <f aca="false">12*Inputs!$B$6*(MIN(1,$H$50*$C4381)*(ic*Inputs!$C$6+pS+fee_fx*Inputs!$D$6-cost_acc-cost_wd*Inputs!$E$6*$E4381-cost_fx*Inputs!$D$6-$F4381)+(1-MIN(1,$H$50*$C4381))*(1-MIN(1,Inputs!$G$6*$D4381)*churn_nonbuyers)*(ic*Inputs!$C$6+fee_wd*Inputs!$E$6*(1-$B4381)+fee_fx*Inputs!$D$6-cost_acc-cost_wd*Inputs!$E$6*(1-$B4381)-cost_fx*Inputs!$D$6))</f>
        <v>189674.416932022</v>
      </c>
      <c r="H4381" s="0" t="n">
        <f aca="false">12*Inputs!$B$7*(MIN(1,$H$51*$C4381)*(ic*Inputs!$C$7+pE+fee_fx*Inputs!$D$7-cost_acc-cost_wd*Inputs!$E$7*$E4381-cost_fx*Inputs!$D$7-$F4381)+(1-MIN(1,$H$51*$C4381))*(1-MIN(1,Inputs!$G$7*$D4381)*churn_nonbuyers)*(ic*Inputs!$C$7+fee_wd*Inputs!$E$7*(1-$B4381)+fee_fx*Inputs!$D$7-cost_acc-cost_wd*Inputs!$E$7*(1-$B4381)-cost_fx*Inputs!$D$7))</f>
        <v>356851.612513015</v>
      </c>
      <c r="I4381" s="0" t="n">
        <f aca="false">12*Inputs!$B$8*(MIN(1,$H$52*$C4381)*(ic*Inputs!$C$8+pT-cost_acc-cost_wd*Inputs!$E$8-cost_fx*Inputs!$D$8-cost_ins)+(1-MIN(1,$H$52*$C4381))*(1-MIN(1,Inputs!$G$8*$D4381)*churn_nonbuyers)*(ic*Inputs!$C$8+fee_wd*Inputs!$E$8*(1-$B4381)+fee_fx*Inputs!$D$8-cost_acc-cost_wd*Inputs!$E$8*(1-$B4381)-cost_fx*Inputs!$D$8))</f>
        <v>146322.304128</v>
      </c>
      <c r="J4381" s="0" t="n">
        <f aca="false">G4381+H4381+I4381-fixed</f>
        <v>-7151.66642696294</v>
      </c>
      <c r="K4381" s="0" t="n">
        <f aca="false">12*Inputs!$B$6*(1-MIN(1,Inputs!$G$6*$D4381)*churn_nonbuyers)*(ic*Inputs!$C$6+fee_wd*Inputs!$E$6*(1-$B4381)+fee_fx*Inputs!$D$6-cost_acc-cost_wd*Inputs!$E$6*(1-$B4381)-cost_fx*Inputs!$D$6)</f>
        <v>143238.465895464</v>
      </c>
      <c r="L4381" s="0" t="n">
        <f aca="false">12*Inputs!$B$7*(1-MIN(1,Inputs!$G$7*$D4381)*churn_nonbuyers)*(ic*Inputs!$C$7+fee_wd*Inputs!$E$7*(1-$B4381)+fee_fx*Inputs!$D$7-cost_acc-cost_wd*Inputs!$E$7*(1-$B4381)-cost_fx*Inputs!$D$7)</f>
        <v>339553.114161278</v>
      </c>
      <c r="M4381" s="0" t="n">
        <f aca="false">12*Inputs!$B$8*(1-MIN(1,Inputs!$G$8*$D4381)*churn_nonbuyers)*(ic*Inputs!$C$8+fee_wd*Inputs!$E$8*(1-$B4381)+fee_fx*Inputs!$D$8-cost_acc-cost_wd*Inputs!$E$8*(1-$B4381)-cost_fx*Inputs!$D$8)</f>
        <v>0</v>
      </c>
      <c r="N4381" s="0" t="n">
        <f aca="false">K4381+L4381+I4381-fixed</f>
        <v>-70886.1158152577</v>
      </c>
      <c r="O4381" s="0" t="n">
        <f aca="false">K4381+L4381+M4381-fixed</f>
        <v>-217208.419943258</v>
      </c>
      <c r="P4381" s="0" t="n">
        <f aca="false">12*Inputs!$B$6*(1-MIN(1,Inputs!$F$6*$D4381))*(ic*Inputs!$C$6+flat_fee-cost_acc-cost_wd*Inputs!$E$6*$E4381-cost_fx*Inputs!$D$6)+12*Inputs!$B$7*(1-MIN(1,Inputs!$F$7*$D4381))*(ic*Inputs!$C$7+flat_fee-cost_acc-cost_wd*Inputs!$E$7*$E4381-cost_fx*Inputs!$D$7)+12*Inputs!$B$8*(1-MIN(1,Inputs!$F$8*$D4381))*(ic*Inputs!$C$8+flat_fee-cost_acc-cost_wd*Inputs!$E$8*$E4381-cost_fx*Inputs!$D$8)-fixed</f>
        <v>-492594.377390934</v>
      </c>
    </row>
    <row r="4382" customFormat="false" ht="15" hidden="false" customHeight="false" outlineLevel="0" collapsed="false">
      <c r="A4382" s="0" t="n">
        <v>4317</v>
      </c>
      <c r="B4382" s="0" t="n">
        <v>0.52229</v>
      </c>
      <c r="C4382" s="0" t="n">
        <v>1.124848</v>
      </c>
      <c r="D4382" s="0" t="n">
        <v>1.475967</v>
      </c>
      <c r="E4382" s="0" t="n">
        <v>1.269718</v>
      </c>
      <c r="F4382" s="0" t="n">
        <v>0.359433</v>
      </c>
      <c r="G4382" s="0" t="n">
        <f aca="false">12*Inputs!$B$6*(MIN(1,$H$50*$C4382)*(ic*Inputs!$C$6+pS+fee_fx*Inputs!$D$6-cost_acc-cost_wd*Inputs!$E$6*$E4382-cost_fx*Inputs!$D$6-$F4382)+(1-MIN(1,$H$50*$C4382))*(1-MIN(1,Inputs!$G$6*$D4382)*churn_nonbuyers)*(ic*Inputs!$C$6+fee_wd*Inputs!$E$6*(1-$B4382)+fee_fx*Inputs!$D$6-cost_acc-cost_wd*Inputs!$E$6*(1-$B4382)-cost_fx*Inputs!$D$6))</f>
        <v>172896.853703201</v>
      </c>
      <c r="H4382" s="0" t="n">
        <f aca="false">12*Inputs!$B$7*(MIN(1,$H$51*$C4382)*(ic*Inputs!$C$7+pE+fee_fx*Inputs!$D$7-cost_acc-cost_wd*Inputs!$E$7*$E4382-cost_fx*Inputs!$D$7-$F4382)+(1-MIN(1,$H$51*$C4382))*(1-MIN(1,Inputs!$G$7*$D4382)*churn_nonbuyers)*(ic*Inputs!$C$7+fee_wd*Inputs!$E$7*(1-$B4382)+fee_fx*Inputs!$D$7-cost_acc-cost_wd*Inputs!$E$7*(1-$B4382)-cost_fx*Inputs!$D$7))</f>
        <v>359745.971458733</v>
      </c>
      <c r="I4382" s="0" t="n">
        <f aca="false">12*Inputs!$B$8*(MIN(1,$H$52*$C4382)*(ic*Inputs!$C$8+pT-cost_acc-cost_wd*Inputs!$E$8-cost_fx*Inputs!$D$8-cost_ins)+(1-MIN(1,$H$52*$C4382))*(1-MIN(1,Inputs!$G$8*$D4382)*churn_nonbuyers)*(ic*Inputs!$C$8+fee_wd*Inputs!$E$8*(1-$B4382)+fee_fx*Inputs!$D$8-cost_acc-cost_wd*Inputs!$E$8*(1-$B4382)-cost_fx*Inputs!$D$8))</f>
        <v>162140.090112</v>
      </c>
      <c r="J4382" s="0" t="n">
        <f aca="false">G4382+H4382+I4382-fixed</f>
        <v>-5217.08472606563</v>
      </c>
      <c r="K4382" s="0" t="n">
        <f aca="false">12*Inputs!$B$6*(1-MIN(1,Inputs!$G$6*$D4382)*churn_nonbuyers)*(ic*Inputs!$C$6+fee_wd*Inputs!$E$6*(1-$B4382)+fee_fx*Inputs!$D$6-cost_acc-cost_wd*Inputs!$E$6*(1-$B4382)-cost_fx*Inputs!$D$6)</f>
        <v>117062.848831896</v>
      </c>
      <c r="L4382" s="0" t="n">
        <f aca="false">12*Inputs!$B$7*(1-MIN(1,Inputs!$G$7*$D4382)*churn_nonbuyers)*(ic*Inputs!$C$7+fee_wd*Inputs!$E$7*(1-$B4382)+fee_fx*Inputs!$D$7-cost_acc-cost_wd*Inputs!$E$7*(1-$B4382)-cost_fx*Inputs!$D$7)</f>
        <v>313467.156883138</v>
      </c>
      <c r="M4382" s="0" t="n">
        <f aca="false">12*Inputs!$B$8*(1-MIN(1,Inputs!$G$8*$D4382)*churn_nonbuyers)*(ic*Inputs!$C$8+fee_wd*Inputs!$E$8*(1-$B4382)+fee_fx*Inputs!$D$8-cost_acc-cost_wd*Inputs!$E$8*(1-$B4382)-cost_fx*Inputs!$D$8)</f>
        <v>0</v>
      </c>
      <c r="N4382" s="0" t="n">
        <f aca="false">K4382+L4382+I4382-fixed</f>
        <v>-107329.904172966</v>
      </c>
      <c r="O4382" s="0" t="n">
        <f aca="false">K4382+L4382+M4382-fixed</f>
        <v>-269469.994284966</v>
      </c>
      <c r="P4382" s="0" t="n">
        <f aca="false">12*Inputs!$B$6*(1-MIN(1,Inputs!$F$6*$D4382))*(ic*Inputs!$C$6+flat_fee-cost_acc-cost_wd*Inputs!$E$6*$E4382-cost_fx*Inputs!$D$6)+12*Inputs!$B$7*(1-MIN(1,Inputs!$F$7*$D4382))*(ic*Inputs!$C$7+flat_fee-cost_acc-cost_wd*Inputs!$E$7*$E4382-cost_fx*Inputs!$D$7)+12*Inputs!$B$8*(1-MIN(1,Inputs!$F$8*$D4382))*(ic*Inputs!$C$8+flat_fee-cost_acc-cost_wd*Inputs!$E$8*$E4382-cost_fx*Inputs!$D$8)-fixed</f>
        <v>-283646.84622256</v>
      </c>
    </row>
    <row r="4383" customFormat="false" ht="15" hidden="false" customHeight="false" outlineLevel="0" collapsed="false">
      <c r="A4383" s="0" t="n">
        <v>4318</v>
      </c>
      <c r="B4383" s="0" t="n">
        <v>0.359862</v>
      </c>
      <c r="C4383" s="0" t="n">
        <v>0.902634</v>
      </c>
      <c r="D4383" s="0" t="n">
        <v>0.741193</v>
      </c>
      <c r="E4383" s="0" t="n">
        <v>1.26521</v>
      </c>
      <c r="F4383" s="0" t="n">
        <v>0.2391</v>
      </c>
      <c r="G4383" s="0" t="n">
        <f aca="false">12*Inputs!$B$6*(MIN(1,$H$50*$C4383)*(ic*Inputs!$C$6+pS+fee_fx*Inputs!$D$6-cost_acc-cost_wd*Inputs!$E$6*$E4383-cost_fx*Inputs!$D$6-$F4383)+(1-MIN(1,$H$50*$C4383))*(1-MIN(1,Inputs!$G$6*$D4383)*churn_nonbuyers)*(ic*Inputs!$C$6+fee_wd*Inputs!$E$6*(1-$B4383)+fee_fx*Inputs!$D$6-cost_acc-cost_wd*Inputs!$E$6*(1-$B4383)-cost_fx*Inputs!$D$6))</f>
        <v>189667.65175988</v>
      </c>
      <c r="H4383" s="0" t="n">
        <f aca="false">12*Inputs!$B$7*(MIN(1,$H$51*$C4383)*(ic*Inputs!$C$7+pE+fee_fx*Inputs!$D$7-cost_acc-cost_wd*Inputs!$E$7*$E4383-cost_fx*Inputs!$D$7-$F4383)+(1-MIN(1,$H$51*$C4383))*(1-MIN(1,Inputs!$G$7*$D4383)*churn_nonbuyers)*(ic*Inputs!$C$7+fee_wd*Inputs!$E$7*(1-$B4383)+fee_fx*Inputs!$D$7-cost_acc-cost_wd*Inputs!$E$7*(1-$B4383)-cost_fx*Inputs!$D$7))</f>
        <v>376560.62804857</v>
      </c>
      <c r="I4383" s="0" t="n">
        <f aca="false">12*Inputs!$B$8*(MIN(1,$H$52*$C4383)*(ic*Inputs!$C$8+pT-cost_acc-cost_wd*Inputs!$E$8-cost_fx*Inputs!$D$8-cost_ins)+(1-MIN(1,$H$52*$C4383))*(1-MIN(1,Inputs!$G$8*$D4383)*churn_nonbuyers)*(ic*Inputs!$C$8+fee_wd*Inputs!$E$8*(1-$B4383)+fee_fx*Inputs!$D$8-cost_acc-cost_wd*Inputs!$E$8*(1-$B4383)-cost_fx*Inputs!$D$8))</f>
        <v>184869.152875373</v>
      </c>
      <c r="J4383" s="0" t="n">
        <f aca="false">G4383+H4383+I4383-fixed</f>
        <v>51097.4326838222</v>
      </c>
      <c r="K4383" s="0" t="n">
        <f aca="false">12*Inputs!$B$6*(1-MIN(1,Inputs!$G$6*$D4383)*churn_nonbuyers)*(ic*Inputs!$C$6+fee_wd*Inputs!$E$6*(1-$B4383)+fee_fx*Inputs!$D$6-cost_acc-cost_wd*Inputs!$E$6*(1-$B4383)-cost_fx*Inputs!$D$6)</f>
        <v>144229.082366635</v>
      </c>
      <c r="L4383" s="0" t="n">
        <f aca="false">12*Inputs!$B$7*(1-MIN(1,Inputs!$G$7*$D4383)*churn_nonbuyers)*(ic*Inputs!$C$7+fee_wd*Inputs!$E$7*(1-$B4383)+fee_fx*Inputs!$D$7-cost_acc-cost_wd*Inputs!$E$7*(1-$B4383)-cost_fx*Inputs!$D$7)</f>
        <v>343566.662955981</v>
      </c>
      <c r="M4383" s="0" t="n">
        <f aca="false">12*Inputs!$B$8*(1-MIN(1,Inputs!$G$8*$D4383)*churn_nonbuyers)*(ic*Inputs!$C$8+fee_wd*Inputs!$E$8*(1-$B4383)+fee_fx*Inputs!$D$8-cost_acc-cost_wd*Inputs!$E$8*(1-$B4383)-cost_fx*Inputs!$D$8)</f>
        <v>148740.881124298</v>
      </c>
      <c r="N4383" s="0" t="n">
        <f aca="false">K4383+L4383+I4383-fixed</f>
        <v>-27335.1018020106</v>
      </c>
      <c r="O4383" s="0" t="n">
        <f aca="false">K4383+L4383+M4383-fixed</f>
        <v>-63463.3735530861</v>
      </c>
      <c r="P4383" s="0" t="n">
        <f aca="false">12*Inputs!$B$6*(1-MIN(1,Inputs!$F$6*$D4383))*(ic*Inputs!$C$6+flat_fee-cost_acc-cost_wd*Inputs!$E$6*$E4383-cost_fx*Inputs!$D$6)+12*Inputs!$B$7*(1-MIN(1,Inputs!$F$7*$D4383))*(ic*Inputs!$C$7+flat_fee-cost_acc-cost_wd*Inputs!$E$7*$E4383-cost_fx*Inputs!$D$7)+12*Inputs!$B$8*(1-MIN(1,Inputs!$F$8*$D4383))*(ic*Inputs!$C$8+flat_fee-cost_acc-cost_wd*Inputs!$E$8*$E4383-cost_fx*Inputs!$D$8)-fixed</f>
        <v>85376.6248232001</v>
      </c>
    </row>
    <row r="4384" customFormat="false" ht="15" hidden="false" customHeight="false" outlineLevel="0" collapsed="false">
      <c r="A4384" s="0" t="n">
        <v>4319</v>
      </c>
      <c r="B4384" s="0" t="n">
        <v>0.290166</v>
      </c>
      <c r="C4384" s="0" t="n">
        <v>0.96517</v>
      </c>
      <c r="D4384" s="0" t="n">
        <v>1.802271</v>
      </c>
      <c r="E4384" s="0" t="n">
        <v>1.046336</v>
      </c>
      <c r="F4384" s="0" t="n">
        <v>0.153774</v>
      </c>
      <c r="G4384" s="0" t="n">
        <f aca="false">12*Inputs!$B$6*(MIN(1,$H$50*$C4384)*(ic*Inputs!$C$6+pS+fee_fx*Inputs!$D$6-cost_acc-cost_wd*Inputs!$E$6*$E4384-cost_fx*Inputs!$D$6-$F4384)+(1-MIN(1,$H$50*$C4384))*(1-MIN(1,Inputs!$G$6*$D4384)*churn_nonbuyers)*(ic*Inputs!$C$6+fee_wd*Inputs!$E$6*(1-$B4384)+fee_fx*Inputs!$D$6-cost_acc-cost_wd*Inputs!$E$6*(1-$B4384)-cost_fx*Inputs!$D$6))</f>
        <v>200674.252291542</v>
      </c>
      <c r="H4384" s="0" t="n">
        <f aca="false">12*Inputs!$B$7*(MIN(1,$H$51*$C4384)*(ic*Inputs!$C$7+pE+fee_fx*Inputs!$D$7-cost_acc-cost_wd*Inputs!$E$7*$E4384-cost_fx*Inputs!$D$7-$F4384)+(1-MIN(1,$H$51*$C4384))*(1-MIN(1,Inputs!$G$7*$D4384)*churn_nonbuyers)*(ic*Inputs!$C$7+fee_wd*Inputs!$E$7*(1-$B4384)+fee_fx*Inputs!$D$7-cost_acc-cost_wd*Inputs!$E$7*(1-$B4384)-cost_fx*Inputs!$D$7))</f>
        <v>406887.608688479</v>
      </c>
      <c r="I4384" s="0" t="n">
        <f aca="false">12*Inputs!$B$8*(MIN(1,$H$52*$C4384)*(ic*Inputs!$C$8+pT-cost_acc-cost_wd*Inputs!$E$8-cost_fx*Inputs!$D$8-cost_ins)+(1-MIN(1,$H$52*$C4384))*(1-MIN(1,Inputs!$G$8*$D4384)*churn_nonbuyers)*(ic*Inputs!$C$8+fee_wd*Inputs!$E$8*(1-$B4384)+fee_fx*Inputs!$D$8-cost_acc-cost_wd*Inputs!$E$8*(1-$B4384)-cost_fx*Inputs!$D$8))</f>
        <v>139123.46448</v>
      </c>
      <c r="J4384" s="0" t="n">
        <f aca="false">G4384+H4384+I4384-fixed</f>
        <v>46685.3254600209</v>
      </c>
      <c r="K4384" s="0" t="n">
        <f aca="false">12*Inputs!$B$6*(1-MIN(1,Inputs!$G$6*$D4384)*churn_nonbuyers)*(ic*Inputs!$C$6+fee_wd*Inputs!$E$6*(1-$B4384)+fee_fx*Inputs!$D$6-cost_acc-cost_wd*Inputs!$E$6*(1-$B4384)-cost_fx*Inputs!$D$6)</f>
        <v>145414.500242299</v>
      </c>
      <c r="L4384" s="0" t="n">
        <f aca="false">12*Inputs!$B$7*(1-MIN(1,Inputs!$G$7*$D4384)*churn_nonbuyers)*(ic*Inputs!$C$7+fee_wd*Inputs!$E$7*(1-$B4384)+fee_fx*Inputs!$D$7-cost_acc-cost_wd*Inputs!$E$7*(1-$B4384)-cost_fx*Inputs!$D$7)</f>
        <v>341875.00353738</v>
      </c>
      <c r="M4384" s="0" t="n">
        <f aca="false">12*Inputs!$B$8*(1-MIN(1,Inputs!$G$8*$D4384)*churn_nonbuyers)*(ic*Inputs!$C$8+fee_wd*Inputs!$E$8*(1-$B4384)+fee_fx*Inputs!$D$8-cost_acc-cost_wd*Inputs!$E$8*(1-$B4384)-cost_fx*Inputs!$D$8)</f>
        <v>0</v>
      </c>
      <c r="N4384" s="0" t="n">
        <f aca="false">K4384+L4384+I4384-fixed</f>
        <v>-73587.0317403212</v>
      </c>
      <c r="O4384" s="0" t="n">
        <f aca="false">K4384+L4384+M4384-fixed</f>
        <v>-212710.496220321</v>
      </c>
      <c r="P4384" s="0" t="n">
        <f aca="false">12*Inputs!$B$6*(1-MIN(1,Inputs!$F$6*$D4384))*(ic*Inputs!$C$6+flat_fee-cost_acc-cost_wd*Inputs!$E$6*$E4384-cost_fx*Inputs!$D$6)+12*Inputs!$B$7*(1-MIN(1,Inputs!$F$7*$D4384))*(ic*Inputs!$C$7+flat_fee-cost_acc-cost_wd*Inputs!$E$7*$E4384-cost_fx*Inputs!$D$7)+12*Inputs!$B$8*(1-MIN(1,Inputs!$F$8*$D4384))*(ic*Inputs!$C$8+flat_fee-cost_acc-cost_wd*Inputs!$E$8*$E4384-cost_fx*Inputs!$D$8)-fixed</f>
        <v>-393046.46551456</v>
      </c>
    </row>
    <row r="4385" customFormat="false" ht="15" hidden="false" customHeight="false" outlineLevel="0" collapsed="false">
      <c r="A4385" s="0" t="n">
        <v>4320</v>
      </c>
      <c r="B4385" s="0" t="n">
        <v>0.040968</v>
      </c>
      <c r="C4385" s="0" t="n">
        <v>0.836145</v>
      </c>
      <c r="D4385" s="0" t="n">
        <v>1.046752</v>
      </c>
      <c r="E4385" s="0" t="n">
        <v>1.260552</v>
      </c>
      <c r="F4385" s="0" t="n">
        <v>0.077802</v>
      </c>
      <c r="G4385" s="0" t="n">
        <f aca="false">12*Inputs!$B$6*(MIN(1,$H$50*$C4385)*(ic*Inputs!$C$6+pS+fee_fx*Inputs!$D$6-cost_acc-cost_wd*Inputs!$E$6*$E4385-cost_fx*Inputs!$D$6-$F4385)+(1-MIN(1,$H$50*$C4385))*(1-MIN(1,Inputs!$G$6*$D4385)*churn_nonbuyers)*(ic*Inputs!$C$6+fee_wd*Inputs!$E$6*(1-$B4385)+fee_fx*Inputs!$D$6-cost_acc-cost_wd*Inputs!$E$6*(1-$B4385)-cost_fx*Inputs!$D$6))</f>
        <v>227988.853400292</v>
      </c>
      <c r="H4385" s="0" t="n">
        <f aca="false">12*Inputs!$B$7*(MIN(1,$H$51*$C4385)*(ic*Inputs!$C$7+pE+fee_fx*Inputs!$D$7-cost_acc-cost_wd*Inputs!$E$7*$E4385-cost_fx*Inputs!$D$7-$F4385)+(1-MIN(1,$H$51*$C4385))*(1-MIN(1,Inputs!$G$7*$D4385)*churn_nonbuyers)*(ic*Inputs!$C$7+fee_wd*Inputs!$E$7*(1-$B4385)+fee_fx*Inputs!$D$7-cost_acc-cost_wd*Inputs!$E$7*(1-$B4385)-cost_fx*Inputs!$D$7))</f>
        <v>409806.084813971</v>
      </c>
      <c r="I4385" s="0" t="n">
        <f aca="false">12*Inputs!$B$8*(MIN(1,$H$52*$C4385)*(ic*Inputs!$C$8+pT-cost_acc-cost_wd*Inputs!$E$8-cost_fx*Inputs!$D$8-cost_ins)+(1-MIN(1,$H$52*$C4385))*(1-MIN(1,Inputs!$G$8*$D4385)*churn_nonbuyers)*(ic*Inputs!$C$8+fee_wd*Inputs!$E$8*(1-$B4385)+fee_fx*Inputs!$D$8-cost_acc-cost_wd*Inputs!$E$8*(1-$B4385)-cost_fx*Inputs!$D$8))</f>
        <v>156484.836493375</v>
      </c>
      <c r="J4385" s="0" t="n">
        <f aca="false">G4385+H4385+I4385-fixed</f>
        <v>94279.7747076381</v>
      </c>
      <c r="K4385" s="0" t="n">
        <f aca="false">12*Inputs!$B$6*(1-MIN(1,Inputs!$G$6*$D4385)*churn_nonbuyers)*(ic*Inputs!$C$6+fee_wd*Inputs!$E$6*(1-$B4385)+fee_fx*Inputs!$D$6-cost_acc-cost_wd*Inputs!$E$6*(1-$B4385)-cost_fx*Inputs!$D$6)</f>
        <v>185458.107858739</v>
      </c>
      <c r="L4385" s="0" t="n">
        <f aca="false">12*Inputs!$B$7*(1-MIN(1,Inputs!$G$7*$D4385)*churn_nonbuyers)*(ic*Inputs!$C$7+fee_wd*Inputs!$E$7*(1-$B4385)+fee_fx*Inputs!$D$7-cost_acc-cost_wd*Inputs!$E$7*(1-$B4385)-cost_fx*Inputs!$D$7)</f>
        <v>384824.351819244</v>
      </c>
      <c r="M4385" s="0" t="n">
        <f aca="false">12*Inputs!$B$8*(1-MIN(1,Inputs!$G$8*$D4385)*churn_nonbuyers)*(ic*Inputs!$C$8+fee_wd*Inputs!$E$8*(1-$B4385)+fee_fx*Inputs!$D$8-cost_acc-cost_wd*Inputs!$E$8*(1-$B4385)-cost_fx*Inputs!$D$8)</f>
        <v>86712.5191274496</v>
      </c>
      <c r="N4385" s="0" t="n">
        <f aca="false">K4385+L4385+I4385-fixed</f>
        <v>26767.2961713574</v>
      </c>
      <c r="O4385" s="0" t="n">
        <f aca="false">K4385+L4385+M4385-fixed</f>
        <v>-43005.0211945677</v>
      </c>
      <c r="P4385" s="0" t="n">
        <f aca="false">12*Inputs!$B$6*(1-MIN(1,Inputs!$F$6*$D4385))*(ic*Inputs!$C$6+flat_fee-cost_acc-cost_wd*Inputs!$E$6*$E4385-cost_fx*Inputs!$D$6)+12*Inputs!$B$7*(1-MIN(1,Inputs!$F$7*$D4385))*(ic*Inputs!$C$7+flat_fee-cost_acc-cost_wd*Inputs!$E$7*$E4385-cost_fx*Inputs!$D$7)+12*Inputs!$B$8*(1-MIN(1,Inputs!$F$8*$D4385))*(ic*Inputs!$C$8+flat_fee-cost_acc-cost_wd*Inputs!$E$8*$E4385-cost_fx*Inputs!$D$8)-fixed</f>
        <v>-65527.70735104</v>
      </c>
    </row>
    <row r="4386" customFormat="false" ht="15" hidden="false" customHeight="false" outlineLevel="0" collapsed="false">
      <c r="A4386" s="0" t="n">
        <v>4321</v>
      </c>
      <c r="B4386" s="0" t="n">
        <v>0.211118</v>
      </c>
      <c r="C4386" s="0" t="n">
        <v>0.891324</v>
      </c>
      <c r="D4386" s="0" t="n">
        <v>1.334559</v>
      </c>
      <c r="E4386" s="0" t="n">
        <v>1.134804</v>
      </c>
      <c r="F4386" s="0" t="n">
        <v>0.121202</v>
      </c>
      <c r="G4386" s="0" t="n">
        <f aca="false">12*Inputs!$B$6*(MIN(1,$H$50*$C4386)*(ic*Inputs!$C$6+pS+fee_fx*Inputs!$D$6-cost_acc-cost_wd*Inputs!$E$6*$E4386-cost_fx*Inputs!$D$6-$F4386)+(1-MIN(1,$H$50*$C4386))*(1-MIN(1,Inputs!$G$6*$D4386)*churn_nonbuyers)*(ic*Inputs!$C$6+fee_wd*Inputs!$E$6*(1-$B4386)+fee_fx*Inputs!$D$6-cost_acc-cost_wd*Inputs!$E$6*(1-$B4386)-cost_fx*Inputs!$D$6))</f>
        <v>208635.136755972</v>
      </c>
      <c r="H4386" s="0" t="n">
        <f aca="false">12*Inputs!$B$7*(MIN(1,$H$51*$C4386)*(ic*Inputs!$C$7+pE+fee_fx*Inputs!$D$7-cost_acc-cost_wd*Inputs!$E$7*$E4386-cost_fx*Inputs!$D$7-$F4386)+(1-MIN(1,$H$51*$C4386))*(1-MIN(1,Inputs!$G$7*$D4386)*churn_nonbuyers)*(ic*Inputs!$C$7+fee_wd*Inputs!$E$7*(1-$B4386)+fee_fx*Inputs!$D$7-cost_acc-cost_wd*Inputs!$E$7*(1-$B4386)-cost_fx*Inputs!$D$7))</f>
        <v>404796.207696812</v>
      </c>
      <c r="I4386" s="0" t="n">
        <f aca="false">12*Inputs!$B$8*(MIN(1,$H$52*$C4386)*(ic*Inputs!$C$8+pT-cost_acc-cost_wd*Inputs!$E$8-cost_fx*Inputs!$D$8-cost_ins)+(1-MIN(1,$H$52*$C4386))*(1-MIN(1,Inputs!$G$8*$D4386)*churn_nonbuyers)*(ic*Inputs!$C$8+fee_wd*Inputs!$E$8*(1-$B4386)+fee_fx*Inputs!$D$8-cost_acc-cost_wd*Inputs!$E$8*(1-$B4386)-cost_fx*Inputs!$D$8))</f>
        <v>136306.246909342</v>
      </c>
      <c r="J4386" s="0" t="n">
        <f aca="false">G4386+H4386+I4386-fixed</f>
        <v>49737.5913621263</v>
      </c>
      <c r="K4386" s="0" t="n">
        <f aca="false">12*Inputs!$B$6*(1-MIN(1,Inputs!$G$6*$D4386)*churn_nonbuyers)*(ic*Inputs!$C$6+fee_wd*Inputs!$E$6*(1-$B4386)+fee_fx*Inputs!$D$6-cost_acc-cost_wd*Inputs!$E$6*(1-$B4386)-cost_fx*Inputs!$D$6)</f>
        <v>159775.249154126</v>
      </c>
      <c r="L4386" s="0" t="n">
        <f aca="false">12*Inputs!$B$7*(1-MIN(1,Inputs!$G$7*$D4386)*churn_nonbuyers)*(ic*Inputs!$C$7+fee_wd*Inputs!$E$7*(1-$B4386)+fee_fx*Inputs!$D$7-cost_acc-cost_wd*Inputs!$E$7*(1-$B4386)-cost_fx*Inputs!$D$7)</f>
        <v>357873.339860476</v>
      </c>
      <c r="M4386" s="0" t="n">
        <f aca="false">12*Inputs!$B$8*(1-MIN(1,Inputs!$G$8*$D4386)*churn_nonbuyers)*(ic*Inputs!$C$8+fee_wd*Inputs!$E$8*(1-$B4386)+fee_fx*Inputs!$D$8-cost_acc-cost_wd*Inputs!$E$8*(1-$B4386)-cost_fx*Inputs!$D$8)</f>
        <v>20813.0764259232</v>
      </c>
      <c r="N4386" s="0" t="n">
        <f aca="false">K4386+L4386+I4386-fixed</f>
        <v>-46045.1640760562</v>
      </c>
      <c r="O4386" s="0" t="n">
        <f aca="false">K4386+L4386+M4386-fixed</f>
        <v>-161538.334559475</v>
      </c>
      <c r="P4386" s="0" t="n">
        <f aca="false">12*Inputs!$B$6*(1-MIN(1,Inputs!$F$6*$D4386))*(ic*Inputs!$C$6+flat_fee-cost_acc-cost_wd*Inputs!$E$6*$E4386-cost_fx*Inputs!$D$6)+12*Inputs!$B$7*(1-MIN(1,Inputs!$F$7*$D4386))*(ic*Inputs!$C$7+flat_fee-cost_acc-cost_wd*Inputs!$E$7*$E4386-cost_fx*Inputs!$D$7)+12*Inputs!$B$8*(1-MIN(1,Inputs!$F$8*$D4386))*(ic*Inputs!$C$8+flat_fee-cost_acc-cost_wd*Inputs!$E$8*$E4386-cost_fx*Inputs!$D$8)-fixed</f>
        <v>-165606.54180736</v>
      </c>
    </row>
    <row r="4387" customFormat="false" ht="15" hidden="false" customHeight="false" outlineLevel="0" collapsed="false">
      <c r="A4387" s="0" t="n">
        <v>4322</v>
      </c>
      <c r="B4387" s="0" t="n">
        <v>0.163349</v>
      </c>
      <c r="C4387" s="0" t="n">
        <v>0.798777</v>
      </c>
      <c r="D4387" s="0" t="n">
        <v>0.831526</v>
      </c>
      <c r="E4387" s="0" t="n">
        <v>1.383321</v>
      </c>
      <c r="F4387" s="0" t="n">
        <v>0.15466</v>
      </c>
      <c r="G4387" s="0" t="n">
        <f aca="false">12*Inputs!$B$6*(MIN(1,$H$50*$C4387)*(ic*Inputs!$C$6+pS+fee_fx*Inputs!$D$6-cost_acc-cost_wd*Inputs!$E$6*$E4387-cost_fx*Inputs!$D$6-$F4387)+(1-MIN(1,$H$50*$C4387))*(1-MIN(1,Inputs!$G$6*$D4387)*churn_nonbuyers)*(ic*Inputs!$C$6+fee_wd*Inputs!$E$6*(1-$B4387)+fee_fx*Inputs!$D$6-cost_acc-cost_wd*Inputs!$E$6*(1-$B4387)-cost_fx*Inputs!$D$6))</f>
        <v>208574.783319556</v>
      </c>
      <c r="H4387" s="0" t="n">
        <f aca="false">12*Inputs!$B$7*(MIN(1,$H$51*$C4387)*(ic*Inputs!$C$7+pE+fee_fx*Inputs!$D$7-cost_acc-cost_wd*Inputs!$E$7*$E4387-cost_fx*Inputs!$D$7-$F4387)+(1-MIN(1,$H$51*$C4387))*(1-MIN(1,Inputs!$G$7*$D4387)*churn_nonbuyers)*(ic*Inputs!$C$7+fee_wd*Inputs!$E$7*(1-$B4387)+fee_fx*Inputs!$D$7-cost_acc-cost_wd*Inputs!$E$7*(1-$B4387)-cost_fx*Inputs!$D$7))</f>
        <v>383908.966785969</v>
      </c>
      <c r="I4387" s="0" t="n">
        <f aca="false">12*Inputs!$B$8*(MIN(1,$H$52*$C4387)*(ic*Inputs!$C$8+pT-cost_acc-cost_wd*Inputs!$E$8-cost_fx*Inputs!$D$8-cost_ins)+(1-MIN(1,$H$52*$C4387))*(1-MIN(1,Inputs!$G$8*$D4387)*churn_nonbuyers)*(ic*Inputs!$C$8+fee_wd*Inputs!$E$8*(1-$B4387)+fee_fx*Inputs!$D$8-cost_acc-cost_wd*Inputs!$E$8*(1-$B4387)-cost_fx*Inputs!$D$8))</f>
        <v>173832.747218024</v>
      </c>
      <c r="J4387" s="0" t="n">
        <f aca="false">G4387+H4387+I4387-fixed</f>
        <v>66316.497323549</v>
      </c>
      <c r="K4387" s="0" t="n">
        <f aca="false">12*Inputs!$B$6*(1-MIN(1,Inputs!$G$6*$D4387)*churn_nonbuyers)*(ic*Inputs!$C$6+fee_wd*Inputs!$E$6*(1-$B4387)+fee_fx*Inputs!$D$6-cost_acc-cost_wd*Inputs!$E$6*(1-$B4387)-cost_fx*Inputs!$D$6)</f>
        <v>170673.930292133</v>
      </c>
      <c r="L4387" s="0" t="n">
        <f aca="false">12*Inputs!$B$7*(1-MIN(1,Inputs!$G$7*$D4387)*churn_nonbuyers)*(ic*Inputs!$C$7+fee_wd*Inputs!$E$7*(1-$B4387)+fee_fx*Inputs!$D$7-cost_acc-cost_wd*Inputs!$E$7*(1-$B4387)-cost_fx*Inputs!$D$7)</f>
        <v>370206.38652728</v>
      </c>
      <c r="M4387" s="0" t="n">
        <f aca="false">12*Inputs!$B$8*(1-MIN(1,Inputs!$G$8*$D4387)*churn_nonbuyers)*(ic*Inputs!$C$8+fee_wd*Inputs!$E$8*(1-$B4387)+fee_fx*Inputs!$D$8-cost_acc-cost_wd*Inputs!$E$8*(1-$B4387)-cost_fx*Inputs!$D$8)</f>
        <v>133136.039923286</v>
      </c>
      <c r="N4387" s="0" t="n">
        <f aca="false">K4387+L4387+I4387-fixed</f>
        <v>14713.0640374369</v>
      </c>
      <c r="O4387" s="0" t="n">
        <f aca="false">K4387+L4387+M4387-fixed</f>
        <v>-25983.6432573011</v>
      </c>
      <c r="P4387" s="0" t="n">
        <f aca="false">12*Inputs!$B$6*(1-MIN(1,Inputs!$F$6*$D4387))*(ic*Inputs!$C$6+flat_fee-cost_acc-cost_wd*Inputs!$E$6*$E4387-cost_fx*Inputs!$D$6)+12*Inputs!$B$7*(1-MIN(1,Inputs!$F$7*$D4387))*(ic*Inputs!$C$7+flat_fee-cost_acc-cost_wd*Inputs!$E$7*$E4387-cost_fx*Inputs!$D$7)+12*Inputs!$B$8*(1-MIN(1,Inputs!$F$8*$D4387))*(ic*Inputs!$C$8+flat_fee-cost_acc-cost_wd*Inputs!$E$8*$E4387-cost_fx*Inputs!$D$8)-fixed</f>
        <v>-15614.57544496</v>
      </c>
    </row>
    <row r="4388" customFormat="false" ht="15" hidden="false" customHeight="false" outlineLevel="0" collapsed="false">
      <c r="A4388" s="0" t="n">
        <v>4323</v>
      </c>
      <c r="B4388" s="0" t="n">
        <v>0.11416</v>
      </c>
      <c r="C4388" s="0" t="n">
        <v>0.934058</v>
      </c>
      <c r="D4388" s="0" t="n">
        <v>1.203343</v>
      </c>
      <c r="E4388" s="0" t="n">
        <v>1.422055</v>
      </c>
      <c r="F4388" s="0" t="n">
        <v>0.070592</v>
      </c>
      <c r="G4388" s="0" t="n">
        <f aca="false">12*Inputs!$B$6*(MIN(1,$H$50*$C4388)*(ic*Inputs!$C$6+pS+fee_fx*Inputs!$D$6-cost_acc-cost_wd*Inputs!$E$6*$E4388-cost_fx*Inputs!$D$6-$F4388)+(1-MIN(1,$H$50*$C4388))*(1-MIN(1,Inputs!$G$6*$D4388)*churn_nonbuyers)*(ic*Inputs!$C$6+fee_wd*Inputs!$E$6*(1-$B4388)+fee_fx*Inputs!$D$6-cost_acc-cost_wd*Inputs!$E$6*(1-$B4388)-cost_fx*Inputs!$D$6))</f>
        <v>219065.659314794</v>
      </c>
      <c r="H4388" s="0" t="n">
        <f aca="false">12*Inputs!$B$7*(MIN(1,$H$51*$C4388)*(ic*Inputs!$C$7+pE+fee_fx*Inputs!$D$7-cost_acc-cost_wd*Inputs!$E$7*$E4388-cost_fx*Inputs!$D$7-$F4388)+(1-MIN(1,$H$51*$C4388))*(1-MIN(1,Inputs!$G$7*$D4388)*churn_nonbuyers)*(ic*Inputs!$C$7+fee_wd*Inputs!$E$7*(1-$B4388)+fee_fx*Inputs!$D$7-cost_acc-cost_wd*Inputs!$E$7*(1-$B4388)-cost_fx*Inputs!$D$7))</f>
        <v>388208.54281476</v>
      </c>
      <c r="I4388" s="0" t="n">
        <f aca="false">12*Inputs!$B$8*(MIN(1,$H$52*$C4388)*(ic*Inputs!$C$8+pT-cost_acc-cost_wd*Inputs!$E$8-cost_fx*Inputs!$D$8-cost_ins)+(1-MIN(1,$H$52*$C4388))*(1-MIN(1,Inputs!$G$8*$D4388)*churn_nonbuyers)*(ic*Inputs!$C$8+fee_wd*Inputs!$E$8*(1-$B4388)+fee_fx*Inputs!$D$8-cost_acc-cost_wd*Inputs!$E$8*(1-$B4388)-cost_fx*Inputs!$D$8))</f>
        <v>152153.229280202</v>
      </c>
      <c r="J4388" s="0" t="n">
        <f aca="false">G4388+H4388+I4388-fixed</f>
        <v>59427.4314097564</v>
      </c>
      <c r="K4388" s="0" t="n">
        <f aca="false">12*Inputs!$B$6*(1-MIN(1,Inputs!$G$6*$D4388)*churn_nonbuyers)*(ic*Inputs!$C$6+fee_wd*Inputs!$E$6*(1-$B4388)+fee_fx*Inputs!$D$6-cost_acc-cost_wd*Inputs!$E$6*(1-$B4388)-cost_fx*Inputs!$D$6)</f>
        <v>174020.352745536</v>
      </c>
      <c r="L4388" s="0" t="n">
        <f aca="false">12*Inputs!$B$7*(1-MIN(1,Inputs!$G$7*$D4388)*churn_nonbuyers)*(ic*Inputs!$C$7+fee_wd*Inputs!$E$7*(1-$B4388)+fee_fx*Inputs!$D$7-cost_acc-cost_wd*Inputs!$E$7*(1-$B4388)-cost_fx*Inputs!$D$7)</f>
        <v>372798.777183322</v>
      </c>
      <c r="M4388" s="0" t="n">
        <f aca="false">12*Inputs!$B$8*(1-MIN(1,Inputs!$G$8*$D4388)*churn_nonbuyers)*(ic*Inputs!$C$8+fee_wd*Inputs!$E$8*(1-$B4388)+fee_fx*Inputs!$D$8-cost_acc-cost_wd*Inputs!$E$8*(1-$B4388)-cost_fx*Inputs!$D$8)</f>
        <v>50596.265559168</v>
      </c>
      <c r="N4388" s="0" t="n">
        <f aca="false">K4388+L4388+I4388-fixed</f>
        <v>-1027.64079094015</v>
      </c>
      <c r="O4388" s="0" t="n">
        <f aca="false">K4388+L4388+M4388-fixed</f>
        <v>-102584.604511975</v>
      </c>
      <c r="P4388" s="0" t="n">
        <f aca="false">12*Inputs!$B$6*(1-MIN(1,Inputs!$F$6*$D4388))*(ic*Inputs!$C$6+flat_fee-cost_acc-cost_wd*Inputs!$E$6*$E4388-cost_fx*Inputs!$D$6)+12*Inputs!$B$7*(1-MIN(1,Inputs!$F$7*$D4388))*(ic*Inputs!$C$7+flat_fee-cost_acc-cost_wd*Inputs!$E$7*$E4388-cost_fx*Inputs!$D$7)+12*Inputs!$B$8*(1-MIN(1,Inputs!$F$8*$D4388))*(ic*Inputs!$C$8+flat_fee-cost_acc-cost_wd*Inputs!$E$8*$E4388-cost_fx*Inputs!$D$8)-fixed</f>
        <v>-205929.3081364</v>
      </c>
    </row>
    <row r="4389" customFormat="false" ht="15" hidden="false" customHeight="false" outlineLevel="0" collapsed="false">
      <c r="A4389" s="0" t="n">
        <v>4324</v>
      </c>
      <c r="B4389" s="0" t="n">
        <v>0.459977</v>
      </c>
      <c r="C4389" s="0" t="n">
        <v>0.928345</v>
      </c>
      <c r="D4389" s="0" t="n">
        <v>1.500597</v>
      </c>
      <c r="E4389" s="0" t="n">
        <v>1.142826</v>
      </c>
      <c r="F4389" s="0" t="n">
        <v>0.305404</v>
      </c>
      <c r="G4389" s="0" t="n">
        <f aca="false">12*Inputs!$B$6*(MIN(1,$H$50*$C4389)*(ic*Inputs!$C$6+pS+fee_fx*Inputs!$D$6-cost_acc-cost_wd*Inputs!$E$6*$E4389-cost_fx*Inputs!$D$6-$F4389)+(1-MIN(1,$H$50*$C4389))*(1-MIN(1,Inputs!$G$6*$D4389)*churn_nonbuyers)*(ic*Inputs!$C$6+fee_wd*Inputs!$E$6*(1-$B4389)+fee_fx*Inputs!$D$6-cost_acc-cost_wd*Inputs!$E$6*(1-$B4389)-cost_fx*Inputs!$D$6))</f>
        <v>174552.105067177</v>
      </c>
      <c r="H4389" s="0" t="n">
        <f aca="false">12*Inputs!$B$7*(MIN(1,$H$51*$C4389)*(ic*Inputs!$C$7+pE+fee_fx*Inputs!$D$7-cost_acc-cost_wd*Inputs!$E$7*$E4389-cost_fx*Inputs!$D$7-$F4389)+(1-MIN(1,$H$51*$C4389))*(1-MIN(1,Inputs!$G$7*$D4389)*churn_nonbuyers)*(ic*Inputs!$C$7+fee_wd*Inputs!$E$7*(1-$B4389)+fee_fx*Inputs!$D$7-cost_acc-cost_wd*Inputs!$E$7*(1-$B4389)-cost_fx*Inputs!$D$7))</f>
        <v>373355.697589437</v>
      </c>
      <c r="I4389" s="0" t="n">
        <f aca="false">12*Inputs!$B$8*(MIN(1,$H$52*$C4389)*(ic*Inputs!$C$8+pT-cost_acc-cost_wd*Inputs!$E$8-cost_fx*Inputs!$D$8-cost_ins)+(1-MIN(1,$H$52*$C4389))*(1-MIN(1,Inputs!$G$8*$D4389)*churn_nonbuyers)*(ic*Inputs!$C$8+fee_wd*Inputs!$E$8*(1-$B4389)+fee_fx*Inputs!$D$8-cost_acc-cost_wd*Inputs!$E$8*(1-$B4389)-cost_fx*Inputs!$D$8))</f>
        <v>133815.36168</v>
      </c>
      <c r="J4389" s="0" t="n">
        <f aca="false">G4389+H4389+I4389-fixed</f>
        <v>-18276.835663387</v>
      </c>
      <c r="K4389" s="0" t="n">
        <f aca="false">12*Inputs!$B$6*(1-MIN(1,Inputs!$G$6*$D4389)*churn_nonbuyers)*(ic*Inputs!$C$6+fee_wd*Inputs!$E$6*(1-$B4389)+fee_fx*Inputs!$D$6-cost_acc-cost_wd*Inputs!$E$6*(1-$B4389)-cost_fx*Inputs!$D$6)</f>
        <v>125207.023005137</v>
      </c>
      <c r="L4389" s="0" t="n">
        <f aca="false">12*Inputs!$B$7*(1-MIN(1,Inputs!$G$7*$D4389)*churn_nonbuyers)*(ic*Inputs!$C$7+fee_wd*Inputs!$E$7*(1-$B4389)+fee_fx*Inputs!$D$7-cost_acc-cost_wd*Inputs!$E$7*(1-$B4389)-cost_fx*Inputs!$D$7)</f>
        <v>321793.927947082</v>
      </c>
      <c r="M4389" s="0" t="n">
        <f aca="false">12*Inputs!$B$8*(1-MIN(1,Inputs!$G$8*$D4389)*churn_nonbuyers)*(ic*Inputs!$C$8+fee_wd*Inputs!$E$8*(1-$B4389)+fee_fx*Inputs!$D$8-cost_acc-cost_wd*Inputs!$E$8*(1-$B4389)-cost_fx*Inputs!$D$8)</f>
        <v>0</v>
      </c>
      <c r="N4389" s="0" t="n">
        <f aca="false">K4389+L4389+I4389-fixed</f>
        <v>-119183.687367781</v>
      </c>
      <c r="O4389" s="0" t="n">
        <f aca="false">K4389+L4389+M4389-fixed</f>
        <v>-252999.049047781</v>
      </c>
      <c r="P4389" s="0" t="n">
        <f aca="false">12*Inputs!$B$6*(1-MIN(1,Inputs!$F$6*$D4389))*(ic*Inputs!$C$6+flat_fee-cost_acc-cost_wd*Inputs!$E$6*$E4389-cost_fx*Inputs!$D$6)+12*Inputs!$B$7*(1-MIN(1,Inputs!$F$7*$D4389))*(ic*Inputs!$C$7+flat_fee-cost_acc-cost_wd*Inputs!$E$7*$E4389-cost_fx*Inputs!$D$7)+12*Inputs!$B$8*(1-MIN(1,Inputs!$F$8*$D4389))*(ic*Inputs!$C$8+flat_fee-cost_acc-cost_wd*Inputs!$E$8*$E4389-cost_fx*Inputs!$D$8)-fixed</f>
        <v>-256369.91290672</v>
      </c>
    </row>
    <row r="4390" customFormat="false" ht="15" hidden="false" customHeight="false" outlineLevel="0" collapsed="false">
      <c r="A4390" s="0" t="n">
        <v>4325</v>
      </c>
      <c r="B4390" s="0" t="n">
        <v>0.352089</v>
      </c>
      <c r="C4390" s="0" t="n">
        <v>0.824512</v>
      </c>
      <c r="D4390" s="0" t="n">
        <v>0.914739</v>
      </c>
      <c r="E4390" s="0" t="n">
        <v>1.092282</v>
      </c>
      <c r="F4390" s="0" t="n">
        <v>0.072095</v>
      </c>
      <c r="G4390" s="0" t="n">
        <f aca="false">12*Inputs!$B$6*(MIN(1,$H$50*$C4390)*(ic*Inputs!$C$6+pS+fee_fx*Inputs!$D$6-cost_acc-cost_wd*Inputs!$E$6*$E4390-cost_fx*Inputs!$D$6-$F4390)+(1-MIN(1,$H$50*$C4390))*(1-MIN(1,Inputs!$G$6*$D4390)*churn_nonbuyers)*(ic*Inputs!$C$6+fee_wd*Inputs!$E$6*(1-$B4390)+fee_fx*Inputs!$D$6-cost_acc-cost_wd*Inputs!$E$6*(1-$B4390)-cost_fx*Inputs!$D$6))</f>
        <v>191976.324533267</v>
      </c>
      <c r="H4390" s="0" t="n">
        <f aca="false">12*Inputs!$B$7*(MIN(1,$H$51*$C4390)*(ic*Inputs!$C$7+pE+fee_fx*Inputs!$D$7-cost_acc-cost_wd*Inputs!$E$7*$E4390-cost_fx*Inputs!$D$7-$F4390)+(1-MIN(1,$H$51*$C4390))*(1-MIN(1,Inputs!$G$7*$D4390)*churn_nonbuyers)*(ic*Inputs!$C$7+fee_wd*Inputs!$E$7*(1-$B4390)+fee_fx*Inputs!$D$7-cost_acc-cost_wd*Inputs!$E$7*(1-$B4390)-cost_fx*Inputs!$D$7))</f>
        <v>397565.279732187</v>
      </c>
      <c r="I4390" s="0" t="n">
        <f aca="false">12*Inputs!$B$8*(MIN(1,$H$52*$C4390)*(ic*Inputs!$C$8+pT-cost_acc-cost_wd*Inputs!$E$8-cost_fx*Inputs!$D$8-cost_ins)+(1-MIN(1,$H$52*$C4390))*(1-MIN(1,Inputs!$G$8*$D4390)*churn_nonbuyers)*(ic*Inputs!$C$8+fee_wd*Inputs!$E$8*(1-$B4390)+fee_fx*Inputs!$D$8-cost_acc-cost_wd*Inputs!$E$8*(1-$B4390)-cost_fx*Inputs!$D$8))</f>
        <v>165919.902547363</v>
      </c>
      <c r="J4390" s="0" t="n">
        <f aca="false">G4390+H4390+I4390-fixed</f>
        <v>55461.5068128168</v>
      </c>
      <c r="K4390" s="0" t="n">
        <f aca="false">12*Inputs!$B$6*(1-MIN(1,Inputs!$G$6*$D4390)*churn_nonbuyers)*(ic*Inputs!$C$6+fee_wd*Inputs!$E$6*(1-$B4390)+fee_fx*Inputs!$D$6-cost_acc-cost_wd*Inputs!$E$6*(1-$B4390)-cost_fx*Inputs!$D$6)</f>
        <v>143997.515566351</v>
      </c>
      <c r="L4390" s="0" t="n">
        <f aca="false">12*Inputs!$B$7*(1-MIN(1,Inputs!$G$7*$D4390)*churn_nonbuyers)*(ic*Inputs!$C$7+fee_wd*Inputs!$E$7*(1-$B4390)+fee_fx*Inputs!$D$7-cost_acc-cost_wd*Inputs!$E$7*(1-$B4390)-cost_fx*Inputs!$D$7)</f>
        <v>342825.841467811</v>
      </c>
      <c r="M4390" s="0" t="n">
        <f aca="false">12*Inputs!$B$8*(1-MIN(1,Inputs!$G$8*$D4390)*churn_nonbuyers)*(ic*Inputs!$C$8+fee_wd*Inputs!$E$8*(1-$B4390)+fee_fx*Inputs!$D$8-cost_acc-cost_wd*Inputs!$E$8*(1-$B4390)-cost_fx*Inputs!$D$8)</f>
        <v>111321.697816306</v>
      </c>
      <c r="N4390" s="0" t="n">
        <f aca="false">K4390+L4390+I4390-fixed</f>
        <v>-47256.740418475</v>
      </c>
      <c r="O4390" s="0" t="n">
        <f aca="false">K4390+L4390+M4390-fixed</f>
        <v>-101854.945149533</v>
      </c>
      <c r="P4390" s="0" t="n">
        <f aca="false">12*Inputs!$B$6*(1-MIN(1,Inputs!$F$6*$D4390))*(ic*Inputs!$C$6+flat_fee-cost_acc-cost_wd*Inputs!$E$6*$E4390-cost_fx*Inputs!$D$6)+12*Inputs!$B$7*(1-MIN(1,Inputs!$F$7*$D4390))*(ic*Inputs!$C$7+flat_fee-cost_acc-cost_wd*Inputs!$E$7*$E4390-cost_fx*Inputs!$D$7)+12*Inputs!$B$8*(1-MIN(1,Inputs!$F$8*$D4390))*(ic*Inputs!$C$8+flat_fee-cost_acc-cost_wd*Inputs!$E$8*$E4390-cost_fx*Inputs!$D$8)-fixed</f>
        <v>76798.9078635201</v>
      </c>
    </row>
    <row r="4391" customFormat="false" ht="15" hidden="false" customHeight="false" outlineLevel="0" collapsed="false">
      <c r="A4391" s="0" t="n">
        <v>4326</v>
      </c>
      <c r="B4391" s="0" t="n">
        <v>0.281771</v>
      </c>
      <c r="C4391" s="0" t="n">
        <v>1.025118</v>
      </c>
      <c r="D4391" s="0" t="n">
        <v>0.971269</v>
      </c>
      <c r="E4391" s="0" t="n">
        <v>1.068748</v>
      </c>
      <c r="F4391" s="0" t="n">
        <v>0.237445</v>
      </c>
      <c r="G4391" s="0" t="n">
        <f aca="false">12*Inputs!$B$6*(MIN(1,$H$50*$C4391)*(ic*Inputs!$C$6+pS+fee_fx*Inputs!$D$6-cost_acc-cost_wd*Inputs!$E$6*$E4391-cost_fx*Inputs!$D$6-$F4391)+(1-MIN(1,$H$50*$C4391))*(1-MIN(1,Inputs!$G$6*$D4391)*churn_nonbuyers)*(ic*Inputs!$C$6+fee_wd*Inputs!$E$6*(1-$B4391)+fee_fx*Inputs!$D$6-cost_acc-cost_wd*Inputs!$E$6*(1-$B4391)-cost_fx*Inputs!$D$6))</f>
        <v>208752.61384379</v>
      </c>
      <c r="H4391" s="0" t="n">
        <f aca="false">12*Inputs!$B$7*(MIN(1,$H$51*$C4391)*(ic*Inputs!$C$7+pE+fee_fx*Inputs!$D$7-cost_acc-cost_wd*Inputs!$E$7*$E4391-cost_fx*Inputs!$D$7-$F4391)+(1-MIN(1,$H$51*$C4391))*(1-MIN(1,Inputs!$G$7*$D4391)*churn_nonbuyers)*(ic*Inputs!$C$7+fee_wd*Inputs!$E$7*(1-$B4391)+fee_fx*Inputs!$D$7-cost_acc-cost_wd*Inputs!$E$7*(1-$B4391)-cost_fx*Inputs!$D$7))</f>
        <v>409346.360257086</v>
      </c>
      <c r="I4391" s="0" t="n">
        <f aca="false">12*Inputs!$B$8*(MIN(1,$H$52*$C4391)*(ic*Inputs!$C$8+pT-cost_acc-cost_wd*Inputs!$E$8-cost_fx*Inputs!$D$8-cost_ins)+(1-MIN(1,$H$52*$C4391))*(1-MIN(1,Inputs!$G$8*$D4391)*churn_nonbuyers)*(ic*Inputs!$C$8+fee_wd*Inputs!$E$8*(1-$B4391)+fee_fx*Inputs!$D$8-cost_acc-cost_wd*Inputs!$E$8*(1-$B4391)-cost_fx*Inputs!$D$8))</f>
        <v>176050.108318887</v>
      </c>
      <c r="J4391" s="0" t="n">
        <f aca="false">G4391+H4391+I4391-fixed</f>
        <v>94149.0824197624</v>
      </c>
      <c r="K4391" s="0" t="n">
        <f aca="false">12*Inputs!$B$6*(1-MIN(1,Inputs!$G$6*$D4391)*churn_nonbuyers)*(ic*Inputs!$C$6+fee_wd*Inputs!$E$6*(1-$B4391)+fee_fx*Inputs!$D$6-cost_acc-cost_wd*Inputs!$E$6*(1-$B4391)-cost_fx*Inputs!$D$6)</f>
        <v>153205.047629273</v>
      </c>
      <c r="L4391" s="0" t="n">
        <f aca="false">12*Inputs!$B$7*(1-MIN(1,Inputs!$G$7*$D4391)*churn_nonbuyers)*(ic*Inputs!$C$7+fee_wd*Inputs!$E$7*(1-$B4391)+fee_fx*Inputs!$D$7-cost_acc-cost_wd*Inputs!$E$7*(1-$B4391)-cost_fx*Inputs!$D$7)</f>
        <v>352058.784065564</v>
      </c>
      <c r="M4391" s="0" t="n">
        <f aca="false">12*Inputs!$B$8*(1-MIN(1,Inputs!$G$8*$D4391)*churn_nonbuyers)*(ic*Inputs!$C$8+fee_wd*Inputs!$E$8*(1-$B4391)+fee_fx*Inputs!$D$8-cost_acc-cost_wd*Inputs!$E$8*(1-$B4391)-cost_fx*Inputs!$D$8)</f>
        <v>100154.945576606</v>
      </c>
      <c r="N4391" s="0" t="n">
        <f aca="false">K4391+L4391+I4391-fixed</f>
        <v>-18686.0599862768</v>
      </c>
      <c r="O4391" s="0" t="n">
        <f aca="false">K4391+L4391+M4391-fixed</f>
        <v>-94581.2227285571</v>
      </c>
      <c r="P4391" s="0" t="n">
        <f aca="false">12*Inputs!$B$6*(1-MIN(1,Inputs!$F$6*$D4391))*(ic*Inputs!$C$6+flat_fee-cost_acc-cost_wd*Inputs!$E$6*$E4391-cost_fx*Inputs!$D$6)+12*Inputs!$B$7*(1-MIN(1,Inputs!$F$7*$D4391))*(ic*Inputs!$C$7+flat_fee-cost_acc-cost_wd*Inputs!$E$7*$E4391-cost_fx*Inputs!$D$7)+12*Inputs!$B$8*(1-MIN(1,Inputs!$F$8*$D4391))*(ic*Inputs!$C$8+flat_fee-cost_acc-cost_wd*Inputs!$E$8*$E4391-cost_fx*Inputs!$D$8)-fixed</f>
        <v>56501.0316588801</v>
      </c>
    </row>
    <row r="4392" customFormat="false" ht="15" hidden="false" customHeight="false" outlineLevel="0" collapsed="false">
      <c r="A4392" s="0" t="n">
        <v>4327</v>
      </c>
      <c r="B4392" s="0" t="n">
        <v>0.234039</v>
      </c>
      <c r="C4392" s="0" t="n">
        <v>0.999873</v>
      </c>
      <c r="D4392" s="0" t="n">
        <v>1.927458</v>
      </c>
      <c r="E4392" s="0" t="n">
        <v>1.029188</v>
      </c>
      <c r="F4392" s="0" t="n">
        <v>0.22049</v>
      </c>
      <c r="G4392" s="0" t="n">
        <f aca="false">12*Inputs!$B$6*(MIN(1,$H$50*$C4392)*(ic*Inputs!$C$6+pS+fee_fx*Inputs!$D$6-cost_acc-cost_wd*Inputs!$E$6*$E4392-cost_fx*Inputs!$D$6-$F4392)+(1-MIN(1,$H$50*$C4392))*(1-MIN(1,Inputs!$G$6*$D4392)*churn_nonbuyers)*(ic*Inputs!$C$6+fee_wd*Inputs!$E$6*(1-$B4392)+fee_fx*Inputs!$D$6-cost_acc-cost_wd*Inputs!$E$6*(1-$B4392)-cost_fx*Inputs!$D$6))</f>
        <v>207318.084155023</v>
      </c>
      <c r="H4392" s="0" t="n">
        <f aca="false">12*Inputs!$B$7*(MIN(1,$H$51*$C4392)*(ic*Inputs!$C$7+pE+fee_fx*Inputs!$D$7-cost_acc-cost_wd*Inputs!$E$7*$E4392-cost_fx*Inputs!$D$7-$F4392)+(1-MIN(1,$H$51*$C4392))*(1-MIN(1,Inputs!$G$7*$D4392)*churn_nonbuyers)*(ic*Inputs!$C$7+fee_wd*Inputs!$E$7*(1-$B4392)+fee_fx*Inputs!$D$7-cost_acc-cost_wd*Inputs!$E$7*(1-$B4392)-cost_fx*Inputs!$D$7))</f>
        <v>411112.882196822</v>
      </c>
      <c r="I4392" s="0" t="n">
        <f aca="false">12*Inputs!$B$8*(MIN(1,$H$52*$C4392)*(ic*Inputs!$C$8+pT-cost_acc-cost_wd*Inputs!$E$8-cost_fx*Inputs!$D$8-cost_ins)+(1-MIN(1,$H$52*$C4392))*(1-MIN(1,Inputs!$G$8*$D4392)*churn_nonbuyers)*(ic*Inputs!$C$8+fee_wd*Inputs!$E$8*(1-$B4392)+fee_fx*Inputs!$D$8-cost_acc-cost_wd*Inputs!$E$8*(1-$B4392)-cost_fx*Inputs!$D$8))</f>
        <v>144125.693712</v>
      </c>
      <c r="J4392" s="0" t="n">
        <f aca="false">G4392+H4392+I4392-fixed</f>
        <v>62556.6600638451</v>
      </c>
      <c r="K4392" s="0" t="n">
        <f aca="false">12*Inputs!$B$6*(1-MIN(1,Inputs!$G$6*$D4392)*churn_nonbuyers)*(ic*Inputs!$C$6+fee_wd*Inputs!$E$6*(1-$B4392)+fee_fx*Inputs!$D$6-cost_acc-cost_wd*Inputs!$E$6*(1-$B4392)-cost_fx*Inputs!$D$6)</f>
        <v>151717.529828606</v>
      </c>
      <c r="L4392" s="0" t="n">
        <f aca="false">12*Inputs!$B$7*(1-MIN(1,Inputs!$G$7*$D4392)*churn_nonbuyers)*(ic*Inputs!$C$7+fee_wd*Inputs!$E$7*(1-$B4392)+fee_fx*Inputs!$D$7-cost_acc-cost_wd*Inputs!$E$7*(1-$B4392)-cost_fx*Inputs!$D$7)</f>
        <v>348132.605513164</v>
      </c>
      <c r="M4392" s="0" t="n">
        <f aca="false">12*Inputs!$B$8*(1-MIN(1,Inputs!$G$8*$D4392)*churn_nonbuyers)*(ic*Inputs!$C$8+fee_wd*Inputs!$E$8*(1-$B4392)+fee_fx*Inputs!$D$8-cost_acc-cost_wd*Inputs!$E$8*(1-$B4392)-cost_fx*Inputs!$D$8)</f>
        <v>0</v>
      </c>
      <c r="N4392" s="0" t="n">
        <f aca="false">K4392+L4392+I4392-fixed</f>
        <v>-56024.1709462296</v>
      </c>
      <c r="O4392" s="0" t="n">
        <f aca="false">K4392+L4392+M4392-fixed</f>
        <v>-200149.86465823</v>
      </c>
      <c r="P4392" s="0" t="n">
        <f aca="false">12*Inputs!$B$6*(1-MIN(1,Inputs!$F$6*$D4392))*(ic*Inputs!$C$6+flat_fee-cost_acc-cost_wd*Inputs!$E$6*$E4392-cost_fx*Inputs!$D$6)+12*Inputs!$B$7*(1-MIN(1,Inputs!$F$7*$D4392))*(ic*Inputs!$C$7+flat_fee-cost_acc-cost_wd*Inputs!$E$7*$E4392-cost_fx*Inputs!$D$7)+12*Inputs!$B$8*(1-MIN(1,Inputs!$F$8*$D4392))*(ic*Inputs!$C$8+flat_fee-cost_acc-cost_wd*Inputs!$E$8*$E4392-cost_fx*Inputs!$D$8)-fixed</f>
        <v>-410439.209297114</v>
      </c>
    </row>
    <row r="4393" customFormat="false" ht="15" hidden="false" customHeight="false" outlineLevel="0" collapsed="false">
      <c r="A4393" s="0" t="n">
        <v>4328</v>
      </c>
      <c r="B4393" s="0" t="n">
        <v>0.308476</v>
      </c>
      <c r="C4393" s="0" t="n">
        <v>0.818716</v>
      </c>
      <c r="D4393" s="0" t="n">
        <v>0.887256</v>
      </c>
      <c r="E4393" s="0" t="n">
        <v>1.183871</v>
      </c>
      <c r="F4393" s="0" t="n">
        <v>0.07703</v>
      </c>
      <c r="G4393" s="0" t="n">
        <f aca="false">12*Inputs!$B$6*(MIN(1,$H$50*$C4393)*(ic*Inputs!$C$6+pS+fee_fx*Inputs!$D$6-cost_acc-cost_wd*Inputs!$E$6*$E4393-cost_fx*Inputs!$D$6-$F4393)+(1-MIN(1,$H$50*$C4393))*(1-MIN(1,Inputs!$G$6*$D4393)*churn_nonbuyers)*(ic*Inputs!$C$6+fee_wd*Inputs!$E$6*(1-$B4393)+fee_fx*Inputs!$D$6-cost_acc-cost_wd*Inputs!$E$6*(1-$B4393)-cost_fx*Inputs!$D$6))</f>
        <v>195620.644730623</v>
      </c>
      <c r="H4393" s="0" t="n">
        <f aca="false">12*Inputs!$B$7*(MIN(1,$H$51*$C4393)*(ic*Inputs!$C$7+pE+fee_fx*Inputs!$D$7-cost_acc-cost_wd*Inputs!$E$7*$E4393-cost_fx*Inputs!$D$7-$F4393)+(1-MIN(1,$H$51*$C4393))*(1-MIN(1,Inputs!$G$7*$D4393)*churn_nonbuyers)*(ic*Inputs!$C$7+fee_wd*Inputs!$E$7*(1-$B4393)+fee_fx*Inputs!$D$7-cost_acc-cost_wd*Inputs!$E$7*(1-$B4393)-cost_fx*Inputs!$D$7))</f>
        <v>392616.042753131</v>
      </c>
      <c r="I4393" s="0" t="n">
        <f aca="false">12*Inputs!$B$8*(MIN(1,$H$52*$C4393)*(ic*Inputs!$C$8+pT-cost_acc-cost_wd*Inputs!$E$8-cost_fx*Inputs!$D$8-cost_ins)+(1-MIN(1,$H$52*$C4393))*(1-MIN(1,Inputs!$G$8*$D4393)*churn_nonbuyers)*(ic*Inputs!$C$8+fee_wd*Inputs!$E$8*(1-$B4393)+fee_fx*Inputs!$D$8-cost_acc-cost_wd*Inputs!$E$8*(1-$B4393)-cost_fx*Inputs!$D$8))</f>
        <v>168416.56749417</v>
      </c>
      <c r="J4393" s="0" t="n">
        <f aca="false">G4393+H4393+I4393-fixed</f>
        <v>56653.2549779235</v>
      </c>
      <c r="K4393" s="0" t="n">
        <f aca="false">12*Inputs!$B$6*(1-MIN(1,Inputs!$G$6*$D4393)*churn_nonbuyers)*(ic*Inputs!$C$6+fee_wd*Inputs!$E$6*(1-$B4393)+fee_fx*Inputs!$D$6-cost_acc-cost_wd*Inputs!$E$6*(1-$B4393)-cost_fx*Inputs!$D$6)</f>
        <v>150206.535229363</v>
      </c>
      <c r="L4393" s="0" t="n">
        <f aca="false">12*Inputs!$B$7*(1-MIN(1,Inputs!$G$7*$D4393)*churn_nonbuyers)*(ic*Inputs!$C$7+fee_wd*Inputs!$E$7*(1-$B4393)+fee_fx*Inputs!$D$7-cost_acc-cost_wd*Inputs!$E$7*(1-$B4393)-cost_fx*Inputs!$D$7)</f>
        <v>349229.579249618</v>
      </c>
      <c r="M4393" s="0" t="n">
        <f aca="false">12*Inputs!$B$8*(1-MIN(1,Inputs!$G$8*$D4393)*churn_nonbuyers)*(ic*Inputs!$C$8+fee_wd*Inputs!$E$8*(1-$B4393)+fee_fx*Inputs!$D$8-cost_acc-cost_wd*Inputs!$E$8*(1-$B4393)-cost_fx*Inputs!$D$8)</f>
        <v>118069.126430362</v>
      </c>
      <c r="N4393" s="0" t="n">
        <f aca="false">K4393+L4393+I4393-fixed</f>
        <v>-32147.3180268492</v>
      </c>
      <c r="O4393" s="0" t="n">
        <f aca="false">K4393+L4393+M4393-fixed</f>
        <v>-82494.7590906574</v>
      </c>
      <c r="P4393" s="0" t="n">
        <f aca="false">12*Inputs!$B$6*(1-MIN(1,Inputs!$F$6*$D4393))*(ic*Inputs!$C$6+flat_fee-cost_acc-cost_wd*Inputs!$E$6*$E4393-cost_fx*Inputs!$D$6)+12*Inputs!$B$7*(1-MIN(1,Inputs!$F$7*$D4393))*(ic*Inputs!$C$7+flat_fee-cost_acc-cost_wd*Inputs!$E$7*$E4393-cost_fx*Inputs!$D$7)+12*Inputs!$B$8*(1-MIN(1,Inputs!$F$8*$D4393))*(ic*Inputs!$C$8+flat_fee-cost_acc-cost_wd*Inputs!$E$8*$E4393-cost_fx*Inputs!$D$8)-fixed</f>
        <v>49643.94194624</v>
      </c>
    </row>
    <row r="4394" customFormat="false" ht="15" hidden="false" customHeight="false" outlineLevel="0" collapsed="false">
      <c r="A4394" s="0" t="n">
        <v>4329</v>
      </c>
      <c r="B4394" s="0" t="n">
        <v>0.398318</v>
      </c>
      <c r="C4394" s="0" t="n">
        <v>0.900209</v>
      </c>
      <c r="D4394" s="0" t="n">
        <v>1.196113</v>
      </c>
      <c r="E4394" s="0" t="n">
        <v>1.350405</v>
      </c>
      <c r="F4394" s="0" t="n">
        <v>0.237294</v>
      </c>
      <c r="G4394" s="0" t="n">
        <f aca="false">12*Inputs!$B$6*(MIN(1,$H$50*$C4394)*(ic*Inputs!$C$6+pS+fee_fx*Inputs!$D$6-cost_acc-cost_wd*Inputs!$E$6*$E4394-cost_fx*Inputs!$D$6-$F4394)+(1-MIN(1,$H$50*$C4394))*(1-MIN(1,Inputs!$G$6*$D4394)*churn_nonbuyers)*(ic*Inputs!$C$6+fee_wd*Inputs!$E$6*(1-$B4394)+fee_fx*Inputs!$D$6-cost_acc-cost_wd*Inputs!$E$6*(1-$B4394)-cost_fx*Inputs!$D$6))</f>
        <v>179822.955003109</v>
      </c>
      <c r="H4394" s="0" t="n">
        <f aca="false">12*Inputs!$B$7*(MIN(1,$H$51*$C4394)*(ic*Inputs!$C$7+pE+fee_fx*Inputs!$D$7-cost_acc-cost_wd*Inputs!$E$7*$E4394-cost_fx*Inputs!$D$7-$F4394)+(1-MIN(1,$H$51*$C4394))*(1-MIN(1,Inputs!$G$7*$D4394)*churn_nonbuyers)*(ic*Inputs!$C$7+fee_wd*Inputs!$E$7*(1-$B4394)+fee_fx*Inputs!$D$7-cost_acc-cost_wd*Inputs!$E$7*(1-$B4394)-cost_fx*Inputs!$D$7))</f>
        <v>361245.364961451</v>
      </c>
      <c r="I4394" s="0" t="n">
        <f aca="false">12*Inputs!$B$8*(MIN(1,$H$52*$C4394)*(ic*Inputs!$C$8+pT-cost_acc-cost_wd*Inputs!$E$8-cost_fx*Inputs!$D$8-cost_ins)+(1-MIN(1,$H$52*$C4394))*(1-MIN(1,Inputs!$G$8*$D4394)*churn_nonbuyers)*(ic*Inputs!$C$8+fee_wd*Inputs!$E$8*(1-$B4394)+fee_fx*Inputs!$D$8-cost_acc-cost_wd*Inputs!$E$8*(1-$B4394)-cost_fx*Inputs!$D$8))</f>
        <v>148252.780178401</v>
      </c>
      <c r="J4394" s="0" t="n">
        <f aca="false">G4394+H4394+I4394-fixed</f>
        <v>-10678.8998570398</v>
      </c>
      <c r="K4394" s="0" t="n">
        <f aca="false">12*Inputs!$B$6*(1-MIN(1,Inputs!$G$6*$D4394)*churn_nonbuyers)*(ic*Inputs!$C$6+fee_wd*Inputs!$E$6*(1-$B4394)+fee_fx*Inputs!$D$6-cost_acc-cost_wd*Inputs!$E$6*(1-$B4394)-cost_fx*Inputs!$D$6)</f>
        <v>135615.708993125</v>
      </c>
      <c r="L4394" s="0" t="n">
        <f aca="false">12*Inputs!$B$7*(1-MIN(1,Inputs!$G$7*$D4394)*churn_nonbuyers)*(ic*Inputs!$C$7+fee_wd*Inputs!$E$7*(1-$B4394)+fee_fx*Inputs!$D$7-cost_acc-cost_wd*Inputs!$E$7*(1-$B4394)-cost_fx*Inputs!$D$7)</f>
        <v>333432.217171875</v>
      </c>
      <c r="M4394" s="0" t="n">
        <f aca="false">12*Inputs!$B$8*(1-MIN(1,Inputs!$G$8*$D4394)*churn_nonbuyers)*(ic*Inputs!$C$8+fee_wd*Inputs!$E$8*(1-$B4394)+fee_fx*Inputs!$D$8-cost_acc-cost_wd*Inputs!$E$8*(1-$B4394)-cost_fx*Inputs!$D$8)</f>
        <v>50000.9979145824</v>
      </c>
      <c r="N4394" s="0" t="n">
        <f aca="false">K4394+L4394+I4394-fixed</f>
        <v>-82699.2936565998</v>
      </c>
      <c r="O4394" s="0" t="n">
        <f aca="false">K4394+L4394+M4394-fixed</f>
        <v>-180951.075920418</v>
      </c>
      <c r="P4394" s="0" t="n">
        <f aca="false">12*Inputs!$B$6*(1-MIN(1,Inputs!$F$6*$D4394))*(ic*Inputs!$C$6+flat_fee-cost_acc-cost_wd*Inputs!$E$6*$E4394-cost_fx*Inputs!$D$6)+12*Inputs!$B$7*(1-MIN(1,Inputs!$F$7*$D4394))*(ic*Inputs!$C$7+flat_fee-cost_acc-cost_wd*Inputs!$E$7*$E4394-cost_fx*Inputs!$D$7)+12*Inputs!$B$8*(1-MIN(1,Inputs!$F$8*$D4394))*(ic*Inputs!$C$8+flat_fee-cost_acc-cost_wd*Inputs!$E$8*$E4394-cost_fx*Inputs!$D$8)-fixed</f>
        <v>-175004.0176804</v>
      </c>
    </row>
    <row r="4395" customFormat="false" ht="15" hidden="false" customHeight="false" outlineLevel="0" collapsed="false">
      <c r="A4395" s="0" t="n">
        <v>4330</v>
      </c>
      <c r="B4395" s="0" t="n">
        <v>0.571004</v>
      </c>
      <c r="C4395" s="0" t="n">
        <v>1.034635</v>
      </c>
      <c r="D4395" s="0" t="n">
        <v>0.712904</v>
      </c>
      <c r="E4395" s="0" t="n">
        <v>1.393798</v>
      </c>
      <c r="F4395" s="0" t="n">
        <v>0.436399</v>
      </c>
      <c r="G4395" s="0" t="n">
        <f aca="false">12*Inputs!$B$6*(MIN(1,$H$50*$C4395)*(ic*Inputs!$C$6+pS+fee_fx*Inputs!$D$6-cost_acc-cost_wd*Inputs!$E$6*$E4395-cost_fx*Inputs!$D$6-$F4395)+(1-MIN(1,$H$50*$C4395))*(1-MIN(1,Inputs!$G$6*$D4395)*churn_nonbuyers)*(ic*Inputs!$C$6+fee_wd*Inputs!$E$6*(1-$B4395)+fee_fx*Inputs!$D$6-cost_acc-cost_wd*Inputs!$E$6*(1-$B4395)-cost_fx*Inputs!$D$6))</f>
        <v>161844.628120313</v>
      </c>
      <c r="H4395" s="0" t="n">
        <f aca="false">12*Inputs!$B$7*(MIN(1,$H$51*$C4395)*(ic*Inputs!$C$7+pE+fee_fx*Inputs!$D$7-cost_acc-cost_wd*Inputs!$E$7*$E4395-cost_fx*Inputs!$D$7-$F4395)+(1-MIN(1,$H$51*$C4395))*(1-MIN(1,Inputs!$G$7*$D4395)*churn_nonbuyers)*(ic*Inputs!$C$7+fee_wd*Inputs!$E$7*(1-$B4395)+fee_fx*Inputs!$D$7-cost_acc-cost_wd*Inputs!$E$7*(1-$B4395)-cost_fx*Inputs!$D$7))</f>
        <v>337035.727427416</v>
      </c>
      <c r="I4395" s="0" t="n">
        <f aca="false">12*Inputs!$B$8*(MIN(1,$H$52*$C4395)*(ic*Inputs!$C$8+pT-cost_acc-cost_wd*Inputs!$E$8-cost_fx*Inputs!$D$8-cost_ins)+(1-MIN(1,$H$52*$C4395))*(1-MIN(1,Inputs!$G$8*$D4395)*churn_nonbuyers)*(ic*Inputs!$C$8+fee_wd*Inputs!$E$8*(1-$B4395)+fee_fx*Inputs!$D$8-cost_acc-cost_wd*Inputs!$E$8*(1-$B4395)-cost_fx*Inputs!$D$8))</f>
        <v>190440.489515738</v>
      </c>
      <c r="J4395" s="0" t="n">
        <f aca="false">G4395+H4395+I4395-fixed</f>
        <v>-10679.154936533</v>
      </c>
      <c r="K4395" s="0" t="n">
        <f aca="false">12*Inputs!$B$6*(1-MIN(1,Inputs!$G$6*$D4395)*churn_nonbuyers)*(ic*Inputs!$C$6+fee_wd*Inputs!$E$6*(1-$B4395)+fee_fx*Inputs!$D$6-cost_acc-cost_wd*Inputs!$E$6*(1-$B4395)-cost_fx*Inputs!$D$6)</f>
        <v>115120.263136435</v>
      </c>
      <c r="L4395" s="0" t="n">
        <f aca="false">12*Inputs!$B$7*(1-MIN(1,Inputs!$G$7*$D4395)*churn_nonbuyers)*(ic*Inputs!$C$7+fee_wd*Inputs!$E$7*(1-$B4395)+fee_fx*Inputs!$D$7-cost_acc-cost_wd*Inputs!$E$7*(1-$B4395)-cost_fx*Inputs!$D$7)</f>
        <v>314110.684089861</v>
      </c>
      <c r="M4395" s="0" t="n">
        <f aca="false">12*Inputs!$B$8*(1-MIN(1,Inputs!$G$8*$D4395)*churn_nonbuyers)*(ic*Inputs!$C$8+fee_wd*Inputs!$E$8*(1-$B4395)+fee_fx*Inputs!$D$8-cost_acc-cost_wd*Inputs!$E$8*(1-$B4395)-cost_fx*Inputs!$D$8)</f>
        <v>149785.088876698</v>
      </c>
      <c r="N4395" s="0" t="n">
        <f aca="false">K4395+L4395+I4395-fixed</f>
        <v>-80328.5632579655</v>
      </c>
      <c r="O4395" s="0" t="n">
        <f aca="false">K4395+L4395+M4395-fixed</f>
        <v>-120983.963897006</v>
      </c>
      <c r="P4395" s="0" t="n">
        <f aca="false">12*Inputs!$B$6*(1-MIN(1,Inputs!$F$6*$D4395))*(ic*Inputs!$C$6+flat_fee-cost_acc-cost_wd*Inputs!$E$6*$E4395-cost_fx*Inputs!$D$6)+12*Inputs!$B$7*(1-MIN(1,Inputs!$F$7*$D4395))*(ic*Inputs!$C$7+flat_fee-cost_acc-cost_wd*Inputs!$E$7*$E4395-cost_fx*Inputs!$D$7)+12*Inputs!$B$8*(1-MIN(1,Inputs!$F$8*$D4395))*(ic*Inputs!$C$8+flat_fee-cost_acc-cost_wd*Inputs!$E$8*$E4395-cost_fx*Inputs!$D$8)-fixed</f>
        <v>35118.85774208</v>
      </c>
    </row>
    <row r="4396" customFormat="false" ht="15" hidden="false" customHeight="false" outlineLevel="0" collapsed="false">
      <c r="A4396" s="0" t="n">
        <v>4331</v>
      </c>
      <c r="B4396" s="0" t="n">
        <v>0.104344</v>
      </c>
      <c r="C4396" s="0" t="n">
        <v>1.020821</v>
      </c>
      <c r="D4396" s="0" t="n">
        <v>1.324457</v>
      </c>
      <c r="E4396" s="0" t="n">
        <v>1.070623</v>
      </c>
      <c r="F4396" s="0" t="n">
        <v>0.023037</v>
      </c>
      <c r="G4396" s="0" t="n">
        <f aca="false">12*Inputs!$B$6*(MIN(1,$H$50*$C4396)*(ic*Inputs!$C$6+pS+fee_fx*Inputs!$D$6-cost_acc-cost_wd*Inputs!$E$6*$E4396-cost_fx*Inputs!$D$6-$F4396)+(1-MIN(1,$H$50*$C4396))*(1-MIN(1,Inputs!$G$6*$D4396)*churn_nonbuyers)*(ic*Inputs!$C$6+fee_wd*Inputs!$E$6*(1-$B4396)+fee_fx*Inputs!$D$6-cost_acc-cost_wd*Inputs!$E$6*(1-$B4396)-cost_fx*Inputs!$D$6))</f>
        <v>232816.297444145</v>
      </c>
      <c r="H4396" s="0" t="n">
        <f aca="false">12*Inputs!$B$7*(MIN(1,$H$51*$C4396)*(ic*Inputs!$C$7+pE+fee_fx*Inputs!$D$7-cost_acc-cost_wd*Inputs!$E$7*$E4396-cost_fx*Inputs!$D$7-$F4396)+(1-MIN(1,$H$51*$C4396))*(1-MIN(1,Inputs!$G$7*$D4396)*churn_nonbuyers)*(ic*Inputs!$C$7+fee_wd*Inputs!$E$7*(1-$B4396)+fee_fx*Inputs!$D$7-cost_acc-cost_wd*Inputs!$E$7*(1-$B4396)-cost_fx*Inputs!$D$7))</f>
        <v>433735.677142176</v>
      </c>
      <c r="I4396" s="0" t="n">
        <f aca="false">12*Inputs!$B$8*(MIN(1,$H$52*$C4396)*(ic*Inputs!$C$8+pT-cost_acc-cost_wd*Inputs!$E$8-cost_fx*Inputs!$D$8-cost_ins)+(1-MIN(1,$H$52*$C4396))*(1-MIN(1,Inputs!$G$8*$D4396)*churn_nonbuyers)*(ic*Inputs!$C$8+fee_wd*Inputs!$E$8*(1-$B4396)+fee_fx*Inputs!$D$8-cost_acc-cost_wd*Inputs!$E$8*(1-$B4396)-cost_fx*Inputs!$D$8))</f>
        <v>153830.751523129</v>
      </c>
      <c r="J4396" s="0" t="n">
        <f aca="false">G4396+H4396+I4396-fixed</f>
        <v>120382.72610945</v>
      </c>
      <c r="K4396" s="0" t="n">
        <f aca="false">12*Inputs!$B$6*(1-MIN(1,Inputs!$G$6*$D4396)*churn_nonbuyers)*(ic*Inputs!$C$6+fee_wd*Inputs!$E$6*(1-$B4396)+fee_fx*Inputs!$D$6-cost_acc-cost_wd*Inputs!$E$6*(1-$B4396)-cost_fx*Inputs!$D$6)</f>
        <v>174218.971256698</v>
      </c>
      <c r="L4396" s="0" t="n">
        <f aca="false">12*Inputs!$B$7*(1-MIN(1,Inputs!$G$7*$D4396)*churn_nonbuyers)*(ic*Inputs!$C$7+fee_wd*Inputs!$E$7*(1-$B4396)+fee_fx*Inputs!$D$7-cost_acc-cost_wd*Inputs!$E$7*(1-$B4396)-cost_fx*Inputs!$D$7)</f>
        <v>372750.852418019</v>
      </c>
      <c r="M4396" s="0" t="n">
        <f aca="false">12*Inputs!$B$8*(1-MIN(1,Inputs!$G$8*$D4396)*churn_nonbuyers)*(ic*Inputs!$C$8+fee_wd*Inputs!$E$8*(1-$B4396)+fee_fx*Inputs!$D$8-cost_acc-cost_wd*Inputs!$E$8*(1-$B4396)-cost_fx*Inputs!$D$8)</f>
        <v>23423.0437845888</v>
      </c>
      <c r="N4396" s="0" t="n">
        <f aca="false">K4396+L4396+I4396-fixed</f>
        <v>800.575197845697</v>
      </c>
      <c r="O4396" s="0" t="n">
        <f aca="false">K4396+L4396+M4396-fixed</f>
        <v>-129607.132540695</v>
      </c>
      <c r="P4396" s="0" t="n">
        <f aca="false">12*Inputs!$B$6*(1-MIN(1,Inputs!$F$6*$D4396))*(ic*Inputs!$C$6+flat_fee-cost_acc-cost_wd*Inputs!$E$6*$E4396-cost_fx*Inputs!$D$6)+12*Inputs!$B$7*(1-MIN(1,Inputs!$F$7*$D4396))*(ic*Inputs!$C$7+flat_fee-cost_acc-cost_wd*Inputs!$E$7*$E4396-cost_fx*Inputs!$D$7)+12*Inputs!$B$8*(1-MIN(1,Inputs!$F$8*$D4396))*(ic*Inputs!$C$8+flat_fee-cost_acc-cost_wd*Inputs!$E$8*$E4396-cost_fx*Inputs!$D$8)-fixed</f>
        <v>-137508.13268536</v>
      </c>
    </row>
    <row r="4397" customFormat="false" ht="15" hidden="false" customHeight="false" outlineLevel="0" collapsed="false">
      <c r="A4397" s="0" t="n">
        <v>4332</v>
      </c>
      <c r="B4397" s="0" t="n">
        <v>0.07312</v>
      </c>
      <c r="C4397" s="0" t="n">
        <v>0.888674</v>
      </c>
      <c r="D4397" s="0" t="n">
        <v>0.73336</v>
      </c>
      <c r="E4397" s="0" t="n">
        <v>1.288523</v>
      </c>
      <c r="F4397" s="0" t="n">
        <v>0.258495</v>
      </c>
      <c r="G4397" s="0" t="n">
        <f aca="false">12*Inputs!$B$6*(MIN(1,$H$50*$C4397)*(ic*Inputs!$C$6+pS+fee_fx*Inputs!$D$6-cost_acc-cost_wd*Inputs!$E$6*$E4397-cost_fx*Inputs!$D$6-$F4397)+(1-MIN(1,$H$50*$C4397))*(1-MIN(1,Inputs!$G$6*$D4397)*churn_nonbuyers)*(ic*Inputs!$C$6+fee_wd*Inputs!$E$6*(1-$B4397)+fee_fx*Inputs!$D$6-cost_acc-cost_wd*Inputs!$E$6*(1-$B4397)-cost_fx*Inputs!$D$6))</f>
        <v>225093.855090379</v>
      </c>
      <c r="H4397" s="0" t="n">
        <f aca="false">12*Inputs!$B$7*(MIN(1,$H$51*$C4397)*(ic*Inputs!$C$7+pE+fee_fx*Inputs!$D$7-cost_acc-cost_wd*Inputs!$E$7*$E4397-cost_fx*Inputs!$D$7-$F4397)+(1-MIN(1,$H$51*$C4397))*(1-MIN(1,Inputs!$G$7*$D4397)*churn_nonbuyers)*(ic*Inputs!$C$7+fee_wd*Inputs!$E$7*(1-$B4397)+fee_fx*Inputs!$D$7-cost_acc-cost_wd*Inputs!$E$7*(1-$B4397)-cost_fx*Inputs!$D$7))</f>
        <v>398751.804690539</v>
      </c>
      <c r="I4397" s="0" t="n">
        <f aca="false">12*Inputs!$B$8*(MIN(1,$H$52*$C4397)*(ic*Inputs!$C$8+pT-cost_acc-cost_wd*Inputs!$E$8-cost_fx*Inputs!$D$8-cost_ins)+(1-MIN(1,$H$52*$C4397))*(1-MIN(1,Inputs!$G$8*$D4397)*churn_nonbuyers)*(ic*Inputs!$C$8+fee_wd*Inputs!$E$8*(1-$B4397)+fee_fx*Inputs!$D$8-cost_acc-cost_wd*Inputs!$E$8*(1-$B4397)-cost_fx*Inputs!$D$8))</f>
        <v>187482.353079599</v>
      </c>
      <c r="J4397" s="0" t="n">
        <f aca="false">G4397+H4397+I4397-fixed</f>
        <v>111328.012860517</v>
      </c>
      <c r="K4397" s="0" t="n">
        <f aca="false">12*Inputs!$B$6*(1-MIN(1,Inputs!$G$6*$D4397)*churn_nonbuyers)*(ic*Inputs!$C$6+fee_wd*Inputs!$E$6*(1-$B4397)+fee_fx*Inputs!$D$6-cost_acc-cost_wd*Inputs!$E$6*(1-$B4397)-cost_fx*Inputs!$D$6)</f>
        <v>184064.53883904</v>
      </c>
      <c r="L4397" s="0" t="n">
        <f aca="false">12*Inputs!$B$7*(1-MIN(1,Inputs!$G$7*$D4397)*churn_nonbuyers)*(ic*Inputs!$C$7+fee_wd*Inputs!$E$7*(1-$B4397)+fee_fx*Inputs!$D$7-cost_acc-cost_wd*Inputs!$E$7*(1-$B4397)-cost_fx*Inputs!$D$7)</f>
        <v>384031.650023424</v>
      </c>
      <c r="M4397" s="0" t="n">
        <f aca="false">12*Inputs!$B$8*(1-MIN(1,Inputs!$G$8*$D4397)*churn_nonbuyers)*(ic*Inputs!$C$8+fee_wd*Inputs!$E$8*(1-$B4397)+fee_fx*Inputs!$D$8-cost_acc-cost_wd*Inputs!$E$8*(1-$B4397)-cost_fx*Inputs!$D$8)</f>
        <v>157133.88951552</v>
      </c>
      <c r="N4397" s="0" t="n">
        <f aca="false">K4397+L4397+I4397-fixed</f>
        <v>55578.5419420633</v>
      </c>
      <c r="O4397" s="0" t="n">
        <f aca="false">K4397+L4397+M4397-fixed</f>
        <v>25230.0783779839</v>
      </c>
      <c r="P4397" s="0" t="n">
        <f aca="false">12*Inputs!$B$6*(1-MIN(1,Inputs!$F$6*$D4397))*(ic*Inputs!$C$6+flat_fee-cost_acc-cost_wd*Inputs!$E$6*$E4397-cost_fx*Inputs!$D$6)+12*Inputs!$B$7*(1-MIN(1,Inputs!$F$7*$D4397))*(ic*Inputs!$C$7+flat_fee-cost_acc-cost_wd*Inputs!$E$7*$E4397-cost_fx*Inputs!$D$7)+12*Inputs!$B$8*(1-MIN(1,Inputs!$F$8*$D4397))*(ic*Inputs!$C$8+flat_fee-cost_acc-cost_wd*Inputs!$E$8*$E4397-cost_fx*Inputs!$D$8)-fixed</f>
        <v>77732.2004671999</v>
      </c>
    </row>
    <row r="4398" customFormat="false" ht="15" hidden="false" customHeight="false" outlineLevel="0" collapsed="false">
      <c r="A4398" s="0" t="n">
        <v>4333</v>
      </c>
      <c r="B4398" s="0" t="n">
        <v>0.315956</v>
      </c>
      <c r="C4398" s="0" t="n">
        <v>0.904418</v>
      </c>
      <c r="D4398" s="0" t="n">
        <v>1.434037</v>
      </c>
      <c r="E4398" s="0" t="n">
        <v>1.113801</v>
      </c>
      <c r="F4398" s="0" t="n">
        <v>0.234718</v>
      </c>
      <c r="G4398" s="0" t="n">
        <f aca="false">12*Inputs!$B$6*(MIN(1,$H$50*$C4398)*(ic*Inputs!$C$6+pS+fee_fx*Inputs!$D$6-cost_acc-cost_wd*Inputs!$E$6*$E4398-cost_fx*Inputs!$D$6-$F4398)+(1-MIN(1,$H$50*$C4398))*(1-MIN(1,Inputs!$G$6*$D4398)*churn_nonbuyers)*(ic*Inputs!$C$6+fee_wd*Inputs!$E$6*(1-$B4398)+fee_fx*Inputs!$D$6-cost_acc-cost_wd*Inputs!$E$6*(1-$B4398)-cost_fx*Inputs!$D$6))</f>
        <v>193634.994615417</v>
      </c>
      <c r="H4398" s="0" t="n">
        <f aca="false">12*Inputs!$B$7*(MIN(1,$H$51*$C4398)*(ic*Inputs!$C$7+pE+fee_fx*Inputs!$D$7-cost_acc-cost_wd*Inputs!$E$7*$E4398-cost_fx*Inputs!$D$7-$F4398)+(1-MIN(1,$H$51*$C4398))*(1-MIN(1,Inputs!$G$7*$D4398)*churn_nonbuyers)*(ic*Inputs!$C$7+fee_wd*Inputs!$E$7*(1-$B4398)+fee_fx*Inputs!$D$7-cost_acc-cost_wd*Inputs!$E$7*(1-$B4398)-cost_fx*Inputs!$D$7))</f>
        <v>391829.506043014</v>
      </c>
      <c r="I4398" s="0" t="n">
        <f aca="false">12*Inputs!$B$8*(MIN(1,$H$52*$C4398)*(ic*Inputs!$C$8+pT-cost_acc-cost_wd*Inputs!$E$8-cost_fx*Inputs!$D$8-cost_ins)+(1-MIN(1,$H$52*$C4398))*(1-MIN(1,Inputs!$G$8*$D4398)*churn_nonbuyers)*(ic*Inputs!$C$8+fee_wd*Inputs!$E$8*(1-$B4398)+fee_fx*Inputs!$D$8-cost_acc-cost_wd*Inputs!$E$8*(1-$B4398)-cost_fx*Inputs!$D$8))</f>
        <v>130366.428192</v>
      </c>
      <c r="J4398" s="0" t="n">
        <f aca="false">G4398+H4398+I4398-fixed</f>
        <v>15830.9288504308</v>
      </c>
      <c r="K4398" s="0" t="n">
        <f aca="false">12*Inputs!$B$6*(1-MIN(1,Inputs!$G$6*$D4398)*churn_nonbuyers)*(ic*Inputs!$C$6+fee_wd*Inputs!$E$6*(1-$B4398)+fee_fx*Inputs!$D$6-cost_acc-cost_wd*Inputs!$E$6*(1-$B4398)-cost_fx*Inputs!$D$6)</f>
        <v>144909.509719478</v>
      </c>
      <c r="L4398" s="0" t="n">
        <f aca="false">12*Inputs!$B$7*(1-MIN(1,Inputs!$G$7*$D4398)*churn_nonbuyers)*(ic*Inputs!$C$7+fee_wd*Inputs!$E$7*(1-$B4398)+fee_fx*Inputs!$D$7-cost_acc-cost_wd*Inputs!$E$7*(1-$B4398)-cost_fx*Inputs!$D$7)</f>
        <v>342313.584455687</v>
      </c>
      <c r="M4398" s="0" t="n">
        <f aca="false">12*Inputs!$B$8*(1-MIN(1,Inputs!$G$8*$D4398)*churn_nonbuyers)*(ic*Inputs!$C$8+fee_wd*Inputs!$E$8*(1-$B4398)+fee_fx*Inputs!$D$8-cost_acc-cost_wd*Inputs!$E$8*(1-$B4398)-cost_fx*Inputs!$D$8)</f>
        <v>0</v>
      </c>
      <c r="N4398" s="0" t="n">
        <f aca="false">K4398+L4398+I4398-fixed</f>
        <v>-82410.4776328343</v>
      </c>
      <c r="O4398" s="0" t="n">
        <f aca="false">K4398+L4398+M4398-fixed</f>
        <v>-212776.905824834</v>
      </c>
      <c r="P4398" s="0" t="n">
        <f aca="false">12*Inputs!$B$6*(1-MIN(1,Inputs!$F$6*$D4398))*(ic*Inputs!$C$6+flat_fee-cost_acc-cost_wd*Inputs!$E$6*$E4398-cost_fx*Inputs!$D$6)+12*Inputs!$B$7*(1-MIN(1,Inputs!$F$7*$D4398))*(ic*Inputs!$C$7+flat_fee-cost_acc-cost_wd*Inputs!$E$7*$E4398-cost_fx*Inputs!$D$7)+12*Inputs!$B$8*(1-MIN(1,Inputs!$F$8*$D4398))*(ic*Inputs!$C$8+flat_fee-cost_acc-cost_wd*Inputs!$E$8*$E4398-cost_fx*Inputs!$D$8)-fixed</f>
        <v>-211601.12662312</v>
      </c>
    </row>
    <row r="4399" customFormat="false" ht="15" hidden="false" customHeight="false" outlineLevel="0" collapsed="false">
      <c r="A4399" s="0" t="n">
        <v>4334</v>
      </c>
      <c r="B4399" s="0" t="n">
        <v>0.154198</v>
      </c>
      <c r="C4399" s="0" t="n">
        <v>1.08966</v>
      </c>
      <c r="D4399" s="0" t="n">
        <v>1.019672</v>
      </c>
      <c r="E4399" s="0" t="n">
        <v>1.120443</v>
      </c>
      <c r="F4399" s="0" t="n">
        <v>0.140371</v>
      </c>
      <c r="G4399" s="0" t="n">
        <f aca="false">12*Inputs!$B$6*(MIN(1,$H$50*$C4399)*(ic*Inputs!$C$6+pS+fee_fx*Inputs!$D$6-cost_acc-cost_wd*Inputs!$E$6*$E4399-cost_fx*Inputs!$D$6-$F4399)+(1-MIN(1,$H$50*$C4399))*(1-MIN(1,Inputs!$G$6*$D4399)*churn_nonbuyers)*(ic*Inputs!$C$6+fee_wd*Inputs!$E$6*(1-$B4399)+fee_fx*Inputs!$D$6-cost_acc-cost_wd*Inputs!$E$6*(1-$B4399)-cost_fx*Inputs!$D$6))</f>
        <v>228947.614946765</v>
      </c>
      <c r="H4399" s="0" t="n">
        <f aca="false">12*Inputs!$B$7*(MIN(1,$H$51*$C4399)*(ic*Inputs!$C$7+pE+fee_fx*Inputs!$D$7-cost_acc-cost_wd*Inputs!$E$7*$E4399-cost_fx*Inputs!$D$7-$F4399)+(1-MIN(1,$H$51*$C4399))*(1-MIN(1,Inputs!$G$7*$D4399)*churn_nonbuyers)*(ic*Inputs!$C$7+fee_wd*Inputs!$E$7*(1-$B4399)+fee_fx*Inputs!$D$7-cost_acc-cost_wd*Inputs!$E$7*(1-$B4399)-cost_fx*Inputs!$D$7))</f>
        <v>422306.191169917</v>
      </c>
      <c r="I4399" s="0" t="n">
        <f aca="false">12*Inputs!$B$8*(MIN(1,$H$52*$C4399)*(ic*Inputs!$C$8+pT-cost_acc-cost_wd*Inputs!$E$8-cost_fx*Inputs!$D$8-cost_ins)+(1-MIN(1,$H$52*$C4399))*(1-MIN(1,Inputs!$G$8*$D4399)*churn_nonbuyers)*(ic*Inputs!$C$8+fee_wd*Inputs!$E$8*(1-$B4399)+fee_fx*Inputs!$D$8-cost_acc-cost_wd*Inputs!$E$8*(1-$B4399)-cost_fx*Inputs!$D$8))</f>
        <v>178729.396484066</v>
      </c>
      <c r="J4399" s="0" t="n">
        <f aca="false">G4399+H4399+I4399-fixed</f>
        <v>129983.202600748</v>
      </c>
      <c r="K4399" s="0" t="n">
        <f aca="false">12*Inputs!$B$6*(1-MIN(1,Inputs!$G$6*$D4399)*churn_nonbuyers)*(ic*Inputs!$C$6+fee_wd*Inputs!$E$6*(1-$B4399)+fee_fx*Inputs!$D$6-cost_acc-cost_wd*Inputs!$E$6*(1-$B4399)-cost_fx*Inputs!$D$6)</f>
        <v>170249.260198003</v>
      </c>
      <c r="L4399" s="0" t="n">
        <f aca="false">12*Inputs!$B$7*(1-MIN(1,Inputs!$G$7*$D4399)*churn_nonbuyers)*(ic*Inputs!$C$7+fee_wd*Inputs!$E$7*(1-$B4399)+fee_fx*Inputs!$D$7-cost_acc-cost_wd*Inputs!$E$7*(1-$B4399)-cost_fx*Inputs!$D$7)</f>
        <v>369340.775062802</v>
      </c>
      <c r="M4399" s="0" t="n">
        <f aca="false">12*Inputs!$B$8*(1-MIN(1,Inputs!$G$8*$D4399)*churn_nonbuyers)*(ic*Inputs!$C$8+fee_wd*Inputs!$E$8*(1-$B4399)+fee_fx*Inputs!$D$8-cost_acc-cost_wd*Inputs!$E$8*(1-$B4399)-cost_fx*Inputs!$D$8)</f>
        <v>91306.8119106816</v>
      </c>
      <c r="N4399" s="0" t="n">
        <f aca="false">K4399+L4399+I4399-fixed</f>
        <v>18319.4317448714</v>
      </c>
      <c r="O4399" s="0" t="n">
        <f aca="false">K4399+L4399+M4399-fixed</f>
        <v>-69103.1528285132</v>
      </c>
      <c r="P4399" s="0" t="n">
        <f aca="false">12*Inputs!$B$6*(1-MIN(1,Inputs!$F$6*$D4399))*(ic*Inputs!$C$6+flat_fee-cost_acc-cost_wd*Inputs!$E$6*$E4399-cost_fx*Inputs!$D$6)+12*Inputs!$B$7*(1-MIN(1,Inputs!$F$7*$D4399))*(ic*Inputs!$C$7+flat_fee-cost_acc-cost_wd*Inputs!$E$7*$E4399-cost_fx*Inputs!$D$7)+12*Inputs!$B$8*(1-MIN(1,Inputs!$F$8*$D4399))*(ic*Inputs!$C$8+flat_fee-cost_acc-cost_wd*Inputs!$E$8*$E4399-cost_fx*Inputs!$D$8)-fixed</f>
        <v>7915.67751104001</v>
      </c>
    </row>
    <row r="4400" customFormat="false" ht="15" hidden="false" customHeight="false" outlineLevel="0" collapsed="false">
      <c r="A4400" s="0" t="n">
        <v>4335</v>
      </c>
      <c r="B4400" s="0" t="n">
        <v>0.180819</v>
      </c>
      <c r="C4400" s="0" t="n">
        <v>0.828487</v>
      </c>
      <c r="D4400" s="0" t="n">
        <v>1.767615</v>
      </c>
      <c r="E4400" s="0" t="n">
        <v>1.041571</v>
      </c>
      <c r="F4400" s="0" t="n">
        <v>0.203105</v>
      </c>
      <c r="G4400" s="0" t="n">
        <f aca="false">12*Inputs!$B$6*(MIN(1,$H$50*$C4400)*(ic*Inputs!$C$6+pS+fee_fx*Inputs!$D$6-cost_acc-cost_wd*Inputs!$E$6*$E4400-cost_fx*Inputs!$D$6-$F4400)+(1-MIN(1,$H$50*$C4400))*(1-MIN(1,Inputs!$G$6*$D4400)*churn_nonbuyers)*(ic*Inputs!$C$6+fee_wd*Inputs!$E$6*(1-$B4400)+fee_fx*Inputs!$D$6-cost_acc-cost_wd*Inputs!$E$6*(1-$B4400)-cost_fx*Inputs!$D$6))</f>
        <v>205659.438114243</v>
      </c>
      <c r="H4400" s="0" t="n">
        <f aca="false">12*Inputs!$B$7*(MIN(1,$H$51*$C4400)*(ic*Inputs!$C$7+pE+fee_fx*Inputs!$D$7-cost_acc-cost_wd*Inputs!$E$7*$E4400-cost_fx*Inputs!$D$7-$F4400)+(1-MIN(1,$H$51*$C4400))*(1-MIN(1,Inputs!$G$7*$D4400)*churn_nonbuyers)*(ic*Inputs!$C$7+fee_wd*Inputs!$E$7*(1-$B4400)+fee_fx*Inputs!$D$7-cost_acc-cost_wd*Inputs!$E$7*(1-$B4400)-cost_fx*Inputs!$D$7))</f>
        <v>406002.275066215</v>
      </c>
      <c r="I4400" s="0" t="n">
        <f aca="false">12*Inputs!$B$8*(MIN(1,$H$52*$C4400)*(ic*Inputs!$C$8+pT-cost_acc-cost_wd*Inputs!$E$8-cost_fx*Inputs!$D$8-cost_ins)+(1-MIN(1,$H$52*$C4400))*(1-MIN(1,Inputs!$G$8*$D4400)*churn_nonbuyers)*(ic*Inputs!$C$8+fee_wd*Inputs!$E$8*(1-$B4400)+fee_fx*Inputs!$D$8-cost_acc-cost_wd*Inputs!$E$8*(1-$B4400)-cost_fx*Inputs!$D$8))</f>
        <v>119421.430128</v>
      </c>
      <c r="J4400" s="0" t="n">
        <f aca="false">G4400+H4400+I4400-fixed</f>
        <v>31083.1433084579</v>
      </c>
      <c r="K4400" s="0" t="n">
        <f aca="false">12*Inputs!$B$6*(1-MIN(1,Inputs!$G$6*$D4400)*churn_nonbuyers)*(ic*Inputs!$C$6+fee_wd*Inputs!$E$6*(1-$B4400)+fee_fx*Inputs!$D$6-cost_acc-cost_wd*Inputs!$E$6*(1-$B4400)-cost_fx*Inputs!$D$6)</f>
        <v>160045.757112132</v>
      </c>
      <c r="L4400" s="0" t="n">
        <f aca="false">12*Inputs!$B$7*(1-MIN(1,Inputs!$G$7*$D4400)*churn_nonbuyers)*(ic*Inputs!$C$7+fee_wd*Inputs!$E$7*(1-$B4400)+fee_fx*Inputs!$D$7-cost_acc-cost_wd*Inputs!$E$7*(1-$B4400)-cost_fx*Inputs!$D$7)</f>
        <v>357161.744347279</v>
      </c>
      <c r="M4400" s="0" t="n">
        <f aca="false">12*Inputs!$B$8*(1-MIN(1,Inputs!$G$8*$D4400)*churn_nonbuyers)*(ic*Inputs!$C$8+fee_wd*Inputs!$E$8*(1-$B4400)+fee_fx*Inputs!$D$8-cost_acc-cost_wd*Inputs!$E$8*(1-$B4400)-cost_fx*Inputs!$D$8)</f>
        <v>0</v>
      </c>
      <c r="N4400" s="0" t="n">
        <f aca="false">K4400+L4400+I4400-fixed</f>
        <v>-63371.0684125888</v>
      </c>
      <c r="O4400" s="0" t="n">
        <f aca="false">K4400+L4400+M4400-fixed</f>
        <v>-182792.498540589</v>
      </c>
      <c r="P4400" s="0" t="n">
        <f aca="false">12*Inputs!$B$6*(1-MIN(1,Inputs!$F$6*$D4400))*(ic*Inputs!$C$6+flat_fee-cost_acc-cost_wd*Inputs!$E$6*$E4400-cost_fx*Inputs!$D$6)+12*Inputs!$B$7*(1-MIN(1,Inputs!$F$7*$D4400))*(ic*Inputs!$C$7+flat_fee-cost_acc-cost_wd*Inputs!$E$7*$E4400-cost_fx*Inputs!$D$7)+12*Inputs!$B$8*(1-MIN(1,Inputs!$F$8*$D4400))*(ic*Inputs!$C$8+flat_fee-cost_acc-cost_wd*Inputs!$E$8*$E4400-cost_fx*Inputs!$D$8)-fixed</f>
        <v>-372707.7381604</v>
      </c>
    </row>
    <row r="4401" customFormat="false" ht="15" hidden="false" customHeight="false" outlineLevel="0" collapsed="false">
      <c r="A4401" s="0" t="n">
        <v>4336</v>
      </c>
      <c r="B4401" s="0" t="n">
        <v>0.076519</v>
      </c>
      <c r="C4401" s="0" t="n">
        <v>0.946419</v>
      </c>
      <c r="D4401" s="0" t="n">
        <v>0.597295</v>
      </c>
      <c r="E4401" s="0" t="n">
        <v>1.190655</v>
      </c>
      <c r="F4401" s="0" t="n">
        <v>0.30644</v>
      </c>
      <c r="G4401" s="0" t="n">
        <f aca="false">12*Inputs!$B$6*(MIN(1,$H$50*$C4401)*(ic*Inputs!$C$6+pS+fee_fx*Inputs!$D$6-cost_acc-cost_wd*Inputs!$E$6*$E4401-cost_fx*Inputs!$D$6-$F4401)+(1-MIN(1,$H$50*$C4401))*(1-MIN(1,Inputs!$G$6*$D4401)*churn_nonbuyers)*(ic*Inputs!$C$6+fee_wd*Inputs!$E$6*(1-$B4401)+fee_fx*Inputs!$D$6-cost_acc-cost_wd*Inputs!$E$6*(1-$B4401)-cost_fx*Inputs!$D$6))</f>
        <v>229611.082776073</v>
      </c>
      <c r="H4401" s="0" t="n">
        <f aca="false">12*Inputs!$B$7*(MIN(1,$H$51*$C4401)*(ic*Inputs!$C$7+pE+fee_fx*Inputs!$D$7-cost_acc-cost_wd*Inputs!$E$7*$E4401-cost_fx*Inputs!$D$7-$F4401)+(1-MIN(1,$H$51*$C4401))*(1-MIN(1,Inputs!$G$7*$D4401)*churn_nonbuyers)*(ic*Inputs!$C$7+fee_wd*Inputs!$E$7*(1-$B4401)+fee_fx*Inputs!$D$7-cost_acc-cost_wd*Inputs!$E$7*(1-$B4401)-cost_fx*Inputs!$D$7))</f>
        <v>408462.299473543</v>
      </c>
      <c r="I4401" s="0" t="n">
        <f aca="false">12*Inputs!$B$8*(MIN(1,$H$52*$C4401)*(ic*Inputs!$C$8+pT-cost_acc-cost_wd*Inputs!$E$8-cost_fx*Inputs!$D$8-cost_ins)+(1-MIN(1,$H$52*$C4401))*(1-MIN(1,Inputs!$G$8*$D4401)*churn_nonbuyers)*(ic*Inputs!$C$8+fee_wd*Inputs!$E$8*(1-$B4401)+fee_fx*Inputs!$D$8-cost_acc-cost_wd*Inputs!$E$8*(1-$B4401)-cost_fx*Inputs!$D$8))</f>
        <v>199801.946786356</v>
      </c>
      <c r="J4401" s="0" t="n">
        <f aca="false">G4401+H4401+I4401-fixed</f>
        <v>137875.329035972</v>
      </c>
      <c r="K4401" s="0" t="n">
        <f aca="false">12*Inputs!$B$6*(1-MIN(1,Inputs!$G$6*$D4401)*churn_nonbuyers)*(ic*Inputs!$C$6+fee_wd*Inputs!$E$6*(1-$B4401)+fee_fx*Inputs!$D$6-cost_acc-cost_wd*Inputs!$E$6*(1-$B4401)-cost_fx*Inputs!$D$6)</f>
        <v>184889.602195956</v>
      </c>
      <c r="L4401" s="0" t="n">
        <f aca="false">12*Inputs!$B$7*(1-MIN(1,Inputs!$G$7*$D4401)*churn_nonbuyers)*(ic*Inputs!$C$7+fee_wd*Inputs!$E$7*(1-$B4401)+fee_fx*Inputs!$D$7-cost_acc-cost_wd*Inputs!$E$7*(1-$B4401)-cost_fx*Inputs!$D$7)</f>
        <v>385153.826757574</v>
      </c>
      <c r="M4401" s="0" t="n">
        <f aca="false">12*Inputs!$B$8*(1-MIN(1,Inputs!$G$8*$D4401)*churn_nonbuyers)*(ic*Inputs!$C$8+fee_wd*Inputs!$E$8*(1-$B4401)+fee_fx*Inputs!$D$8-cost_acc-cost_wd*Inputs!$E$8*(1-$B4401)-cost_fx*Inputs!$D$8)</f>
        <v>187792.794781128</v>
      </c>
      <c r="N4401" s="0" t="n">
        <f aca="false">K4401+L4401+I4401-fixed</f>
        <v>69845.3757398855</v>
      </c>
      <c r="O4401" s="0" t="n">
        <f aca="false">K4401+L4401+M4401-fixed</f>
        <v>57836.2237346577</v>
      </c>
      <c r="P4401" s="0" t="n">
        <f aca="false">12*Inputs!$B$6*(1-MIN(1,Inputs!$F$6*$D4401))*(ic*Inputs!$C$6+flat_fee-cost_acc-cost_wd*Inputs!$E$6*$E4401-cost_fx*Inputs!$D$6)+12*Inputs!$B$7*(1-MIN(1,Inputs!$F$7*$D4401))*(ic*Inputs!$C$7+flat_fee-cost_acc-cost_wd*Inputs!$E$7*$E4401-cost_fx*Inputs!$D$7)+12*Inputs!$B$8*(1-MIN(1,Inputs!$F$8*$D4401))*(ic*Inputs!$C$8+flat_fee-cost_acc-cost_wd*Inputs!$E$8*$E4401-cost_fx*Inputs!$D$8)-fixed</f>
        <v>196779.012014</v>
      </c>
    </row>
    <row r="4402" customFormat="false" ht="15" hidden="false" customHeight="false" outlineLevel="0" collapsed="false">
      <c r="A4402" s="0" t="n">
        <v>4337</v>
      </c>
      <c r="B4402" s="0" t="n">
        <v>0.266894</v>
      </c>
      <c r="C4402" s="0" t="n">
        <v>0.706393</v>
      </c>
      <c r="D4402" s="0" t="n">
        <v>1.241608</v>
      </c>
      <c r="E4402" s="0" t="n">
        <v>1.260938</v>
      </c>
      <c r="F4402" s="0" t="n">
        <v>0.240569</v>
      </c>
      <c r="G4402" s="0" t="n">
        <f aca="false">12*Inputs!$B$6*(MIN(1,$H$50*$C4402)*(ic*Inputs!$C$6+pS+fee_fx*Inputs!$D$6-cost_acc-cost_wd*Inputs!$E$6*$E4402-cost_fx*Inputs!$D$6-$F4402)+(1-MIN(1,$H$50*$C4402))*(1-MIN(1,Inputs!$G$6*$D4402)*churn_nonbuyers)*(ic*Inputs!$C$6+fee_wd*Inputs!$E$6*(1-$B4402)+fee_fx*Inputs!$D$6-cost_acc-cost_wd*Inputs!$E$6*(1-$B4402)-cost_fx*Inputs!$D$6))</f>
        <v>188145.405872891</v>
      </c>
      <c r="H4402" s="0" t="n">
        <f aca="false">12*Inputs!$B$7*(MIN(1,$H$51*$C4402)*(ic*Inputs!$C$7+pE+fee_fx*Inputs!$D$7-cost_acc-cost_wd*Inputs!$E$7*$E4402-cost_fx*Inputs!$D$7-$F4402)+(1-MIN(1,$H$51*$C4402))*(1-MIN(1,Inputs!$G$7*$D4402)*churn_nonbuyers)*(ic*Inputs!$C$7+fee_wd*Inputs!$E$7*(1-$B4402)+fee_fx*Inputs!$D$7-cost_acc-cost_wd*Inputs!$E$7*(1-$B4402)-cost_fx*Inputs!$D$7))</f>
        <v>375137.670729492</v>
      </c>
      <c r="I4402" s="0" t="n">
        <f aca="false">12*Inputs!$B$8*(MIN(1,$H$52*$C4402)*(ic*Inputs!$C$8+pT-cost_acc-cost_wd*Inputs!$E$8-cost_fx*Inputs!$D$8-cost_ins)+(1-MIN(1,$H$52*$C4402))*(1-MIN(1,Inputs!$G$8*$D4402)*churn_nonbuyers)*(ic*Inputs!$C$8+fee_wd*Inputs!$E$8*(1-$B4402)+fee_fx*Inputs!$D$8-cost_acc-cost_wd*Inputs!$E$8*(1-$B4402)-cost_fx*Inputs!$D$8))</f>
        <v>122569.450687351</v>
      </c>
      <c r="J4402" s="0" t="n">
        <f aca="false">G4402+H4402+I4402-fixed</f>
        <v>-14147.4727102666</v>
      </c>
      <c r="K4402" s="0" t="n">
        <f aca="false">12*Inputs!$B$6*(1-MIN(1,Inputs!$G$6*$D4402)*churn_nonbuyers)*(ic*Inputs!$C$6+fee_wd*Inputs!$E$6*(1-$B4402)+fee_fx*Inputs!$D$6-cost_acc-cost_wd*Inputs!$E$6*(1-$B4402)-cost_fx*Inputs!$D$6)</f>
        <v>153037.774983974</v>
      </c>
      <c r="L4402" s="0" t="n">
        <f aca="false">12*Inputs!$B$7*(1-MIN(1,Inputs!$G$7*$D4402)*churn_nonbuyers)*(ic*Inputs!$C$7+fee_wd*Inputs!$E$7*(1-$B4402)+fee_fx*Inputs!$D$7-cost_acc-cost_wd*Inputs!$E$7*(1-$B4402)-cost_fx*Inputs!$D$7)</f>
        <v>351180.325406385</v>
      </c>
      <c r="M4402" s="0" t="n">
        <f aca="false">12*Inputs!$B$8*(1-MIN(1,Inputs!$G$8*$D4402)*churn_nonbuyers)*(ic*Inputs!$C$8+fee_wd*Inputs!$E$8*(1-$B4402)+fee_fx*Inputs!$D$8-cost_acc-cost_wd*Inputs!$E$8*(1-$B4402)-cost_fx*Inputs!$D$8)</f>
        <v>41040.7837385472</v>
      </c>
      <c r="N4402" s="0" t="n">
        <f aca="false">K4402+L4402+I4402-fixed</f>
        <v>-73212.4489222902</v>
      </c>
      <c r="O4402" s="0" t="n">
        <f aca="false">K4402+L4402+M4402-fixed</f>
        <v>-154741.115871094</v>
      </c>
      <c r="P4402" s="0" t="n">
        <f aca="false">12*Inputs!$B$6*(1-MIN(1,Inputs!$F$6*$D4402))*(ic*Inputs!$C$6+flat_fee-cost_acc-cost_wd*Inputs!$E$6*$E4402-cost_fx*Inputs!$D$6)+12*Inputs!$B$7*(1-MIN(1,Inputs!$F$7*$D4402))*(ic*Inputs!$C$7+flat_fee-cost_acc-cost_wd*Inputs!$E$7*$E4402-cost_fx*Inputs!$D$7)+12*Inputs!$B$8*(1-MIN(1,Inputs!$F$8*$D4402))*(ic*Inputs!$C$8+flat_fee-cost_acc-cost_wd*Inputs!$E$8*$E4402-cost_fx*Inputs!$D$8)-fixed</f>
        <v>-163372.00223104</v>
      </c>
    </row>
    <row r="4403" customFormat="false" ht="15" hidden="false" customHeight="false" outlineLevel="0" collapsed="false">
      <c r="A4403" s="0" t="n">
        <v>4338</v>
      </c>
      <c r="B4403" s="0" t="n">
        <v>0.320034</v>
      </c>
      <c r="C4403" s="0" t="n">
        <v>0.813737</v>
      </c>
      <c r="D4403" s="0" t="n">
        <v>0.760752</v>
      </c>
      <c r="E4403" s="0" t="n">
        <v>1.16505</v>
      </c>
      <c r="F4403" s="0" t="n">
        <v>0.044296</v>
      </c>
      <c r="G4403" s="0" t="n">
        <f aca="false">12*Inputs!$B$6*(MIN(1,$H$50*$C4403)*(ic*Inputs!$C$6+pS+fee_fx*Inputs!$D$6-cost_acc-cost_wd*Inputs!$E$6*$E4403-cost_fx*Inputs!$D$6-$F4403)+(1-MIN(1,$H$50*$C4403))*(1-MIN(1,Inputs!$G$6*$D4403)*churn_nonbuyers)*(ic*Inputs!$C$6+fee_wd*Inputs!$E$6*(1-$B4403)+fee_fx*Inputs!$D$6-cost_acc-cost_wd*Inputs!$E$6*(1-$B4403)-cost_fx*Inputs!$D$6))</f>
        <v>195743.691871</v>
      </c>
      <c r="H4403" s="0" t="n">
        <f aca="false">12*Inputs!$B$7*(MIN(1,$H$51*$C4403)*(ic*Inputs!$C$7+pE+fee_fx*Inputs!$D$7-cost_acc-cost_wd*Inputs!$E$7*$E4403-cost_fx*Inputs!$D$7-$F4403)+(1-MIN(1,$H$51*$C4403))*(1-MIN(1,Inputs!$G$7*$D4403)*churn_nonbuyers)*(ic*Inputs!$C$7+fee_wd*Inputs!$E$7*(1-$B4403)+fee_fx*Inputs!$D$7-cost_acc-cost_wd*Inputs!$E$7*(1-$B4403)-cost_fx*Inputs!$D$7))</f>
        <v>395472.220889885</v>
      </c>
      <c r="I4403" s="0" t="n">
        <f aca="false">12*Inputs!$B$8*(MIN(1,$H$52*$C4403)*(ic*Inputs!$C$8+pT-cost_acc-cost_wd*Inputs!$E$8-cost_fx*Inputs!$D$8-cost_ins)+(1-MIN(1,$H$52*$C4403))*(1-MIN(1,Inputs!$G$8*$D4403)*churn_nonbuyers)*(ic*Inputs!$C$8+fee_wd*Inputs!$E$8*(1-$B4403)+fee_fx*Inputs!$D$8-cost_acc-cost_wd*Inputs!$E$8*(1-$B4403)-cost_fx*Inputs!$D$8))</f>
        <v>179874.11214251</v>
      </c>
      <c r="J4403" s="0" t="n">
        <f aca="false">G4403+H4403+I4403-fixed</f>
        <v>71090.0249033948</v>
      </c>
      <c r="K4403" s="0" t="n">
        <f aca="false">12*Inputs!$B$6*(1-MIN(1,Inputs!$G$6*$D4403)*churn_nonbuyers)*(ic*Inputs!$C$6+fee_wd*Inputs!$E$6*(1-$B4403)+fee_fx*Inputs!$D$6-cost_acc-cost_wd*Inputs!$E$6*(1-$B4403)-cost_fx*Inputs!$D$6)</f>
        <v>149599.68268009</v>
      </c>
      <c r="L4403" s="0" t="n">
        <f aca="false">12*Inputs!$B$7*(1-MIN(1,Inputs!$G$7*$D4403)*churn_nonbuyers)*(ic*Inputs!$C$7+fee_wd*Inputs!$E$7*(1-$B4403)+fee_fx*Inputs!$D$7-cost_acc-cost_wd*Inputs!$E$7*(1-$B4403)-cost_fx*Inputs!$D$7)</f>
        <v>348964.823112054</v>
      </c>
      <c r="M4403" s="0" t="n">
        <f aca="false">12*Inputs!$B$8*(1-MIN(1,Inputs!$G$8*$D4403)*churn_nonbuyers)*(ic*Inputs!$C$8+fee_wd*Inputs!$E$8*(1-$B4403)+fee_fx*Inputs!$D$8-cost_acc-cost_wd*Inputs!$E$8*(1-$B4403)-cost_fx*Inputs!$D$8)</f>
        <v>145402.225627085</v>
      </c>
      <c r="N4403" s="0" t="n">
        <f aca="false">K4403+L4403+I4403-fixed</f>
        <v>-21561.3820653469</v>
      </c>
      <c r="O4403" s="0" t="n">
        <f aca="false">K4403+L4403+M4403-fixed</f>
        <v>-56033.268580772</v>
      </c>
      <c r="P4403" s="0" t="n">
        <f aca="false">12*Inputs!$B$6*(1-MIN(1,Inputs!$F$6*$D4403))*(ic*Inputs!$C$6+flat_fee-cost_acc-cost_wd*Inputs!$E$6*$E4403-cost_fx*Inputs!$D$6)+12*Inputs!$B$7*(1-MIN(1,Inputs!$F$7*$D4403))*(ic*Inputs!$C$7+flat_fee-cost_acc-cost_wd*Inputs!$E$7*$E4403-cost_fx*Inputs!$D$7)+12*Inputs!$B$8*(1-MIN(1,Inputs!$F$8*$D4403))*(ic*Inputs!$C$8+flat_fee-cost_acc-cost_wd*Inputs!$E$8*$E4403-cost_fx*Inputs!$D$8)-fixed</f>
        <v>124611.954368</v>
      </c>
    </row>
    <row r="4404" customFormat="false" ht="15" hidden="false" customHeight="false" outlineLevel="0" collapsed="false">
      <c r="A4404" s="0" t="n">
        <v>4339</v>
      </c>
      <c r="B4404" s="0" t="n">
        <v>0.111318</v>
      </c>
      <c r="C4404" s="0" t="n">
        <v>1.008981</v>
      </c>
      <c r="D4404" s="0" t="n">
        <v>1.142091</v>
      </c>
      <c r="E4404" s="0" t="n">
        <v>1.169449</v>
      </c>
      <c r="F4404" s="0" t="n">
        <v>0.319395</v>
      </c>
      <c r="G4404" s="0" t="n">
        <f aca="false">12*Inputs!$B$6*(MIN(1,$H$50*$C4404)*(ic*Inputs!$C$6+pS+fee_fx*Inputs!$D$6-cost_acc-cost_wd*Inputs!$E$6*$E4404-cost_fx*Inputs!$D$6-$F4404)+(1-MIN(1,$H$50*$C4404))*(1-MIN(1,Inputs!$G$6*$D4404)*churn_nonbuyers)*(ic*Inputs!$C$6+fee_wd*Inputs!$E$6*(1-$B4404)+fee_fx*Inputs!$D$6-cost_acc-cost_wd*Inputs!$E$6*(1-$B4404)-cost_fx*Inputs!$D$6))</f>
        <v>223643.289066545</v>
      </c>
      <c r="H4404" s="0" t="n">
        <f aca="false">12*Inputs!$B$7*(MIN(1,$H$51*$C4404)*(ic*Inputs!$C$7+pE+fee_fx*Inputs!$D$7-cost_acc-cost_wd*Inputs!$E$7*$E4404-cost_fx*Inputs!$D$7-$F4404)+(1-MIN(1,$H$51*$C4404))*(1-MIN(1,Inputs!$G$7*$D4404)*churn_nonbuyers)*(ic*Inputs!$C$7+fee_wd*Inputs!$E$7*(1-$B4404)+fee_fx*Inputs!$D$7-cost_acc-cost_wd*Inputs!$E$7*(1-$B4404)-cost_fx*Inputs!$D$7))</f>
        <v>405005.977345011</v>
      </c>
      <c r="I4404" s="0" t="n">
        <f aca="false">12*Inputs!$B$8*(MIN(1,$H$52*$C4404)*(ic*Inputs!$C$8+pT-cost_acc-cost_wd*Inputs!$E$8-cost_fx*Inputs!$D$8-cost_ins)+(1-MIN(1,$H$52*$C4404))*(1-MIN(1,Inputs!$G$8*$D4404)*churn_nonbuyers)*(ic*Inputs!$C$8+fee_wd*Inputs!$E$8*(1-$B4404)+fee_fx*Inputs!$D$8-cost_acc-cost_wd*Inputs!$E$8*(1-$B4404)-cost_fx*Inputs!$D$8))</f>
        <v>164348.85630466</v>
      </c>
      <c r="J4404" s="0" t="n">
        <f aca="false">G4404+H4404+I4404-fixed</f>
        <v>92998.1227162159</v>
      </c>
      <c r="K4404" s="0" t="n">
        <f aca="false">12*Inputs!$B$6*(1-MIN(1,Inputs!$G$6*$D4404)*churn_nonbuyers)*(ic*Inputs!$C$6+fee_wd*Inputs!$E$6*(1-$B4404)+fee_fx*Inputs!$D$6-cost_acc-cost_wd*Inputs!$E$6*(1-$B4404)-cost_fx*Inputs!$D$6)</f>
        <v>174973.304778754</v>
      </c>
      <c r="L4404" s="0" t="n">
        <f aca="false">12*Inputs!$B$7*(1-MIN(1,Inputs!$G$7*$D4404)*churn_nonbuyers)*(ic*Inputs!$C$7+fee_wd*Inputs!$E$7*(1-$B4404)+fee_fx*Inputs!$D$7-cost_acc-cost_wd*Inputs!$E$7*(1-$B4404)-cost_fx*Inputs!$D$7)</f>
        <v>373904.699699252</v>
      </c>
      <c r="M4404" s="0" t="n">
        <f aca="false">12*Inputs!$B$8*(1-MIN(1,Inputs!$G$8*$D4404)*churn_nonbuyers)*(ic*Inputs!$C$8+fee_wd*Inputs!$E$8*(1-$B4404)+fee_fx*Inputs!$D$8-cost_acc-cost_wd*Inputs!$E$8*(1-$B4404)-cost_fx*Inputs!$D$8)</f>
        <v>64383.5299275168</v>
      </c>
      <c r="N4404" s="0" t="n">
        <f aca="false">K4404+L4404+I4404-fixed</f>
        <v>13226.8607826654</v>
      </c>
      <c r="O4404" s="0" t="n">
        <f aca="false">K4404+L4404+M4404-fixed</f>
        <v>-86738.4655944775</v>
      </c>
      <c r="P4404" s="0" t="n">
        <f aca="false">12*Inputs!$B$6*(1-MIN(1,Inputs!$F$6*$D4404))*(ic*Inputs!$C$6+flat_fee-cost_acc-cost_wd*Inputs!$E$6*$E4404-cost_fx*Inputs!$D$6)+12*Inputs!$B$7*(1-MIN(1,Inputs!$F$7*$D4404))*(ic*Inputs!$C$7+flat_fee-cost_acc-cost_wd*Inputs!$E$7*$E4404-cost_fx*Inputs!$D$7)+12*Inputs!$B$8*(1-MIN(1,Inputs!$F$8*$D4404))*(ic*Inputs!$C$8+flat_fee-cost_acc-cost_wd*Inputs!$E$8*$E4404-cost_fx*Inputs!$D$8)-fixed</f>
        <v>-77080.53876184</v>
      </c>
    </row>
    <row r="4405" customFormat="false" ht="15" hidden="false" customHeight="false" outlineLevel="0" collapsed="false">
      <c r="A4405" s="0" t="n">
        <v>4340</v>
      </c>
      <c r="B4405" s="0" t="n">
        <v>0.523984</v>
      </c>
      <c r="C4405" s="0" t="n">
        <v>0.970189</v>
      </c>
      <c r="D4405" s="0" t="n">
        <v>1.483156</v>
      </c>
      <c r="E4405" s="0" t="n">
        <v>1.086745</v>
      </c>
      <c r="F4405" s="0" t="n">
        <v>0.109936</v>
      </c>
      <c r="G4405" s="0" t="n">
        <f aca="false">12*Inputs!$B$6*(MIN(1,$H$50*$C4405)*(ic*Inputs!$C$6+pS+fee_fx*Inputs!$D$6-cost_acc-cost_wd*Inputs!$E$6*$E4405-cost_fx*Inputs!$D$6-$F4405)+(1-MIN(1,$H$50*$C4405))*(1-MIN(1,Inputs!$G$6*$D4405)*churn_nonbuyers)*(ic*Inputs!$C$6+fee_wd*Inputs!$E$6*(1-$B4405)+fee_fx*Inputs!$D$6-cost_acc-cost_wd*Inputs!$E$6*(1-$B4405)-cost_fx*Inputs!$D$6))</f>
        <v>174636.902025554</v>
      </c>
      <c r="H4405" s="0" t="n">
        <f aca="false">12*Inputs!$B$7*(MIN(1,$H$51*$C4405)*(ic*Inputs!$C$7+pE+fee_fx*Inputs!$D$7-cost_acc-cost_wd*Inputs!$E$7*$E4405-cost_fx*Inputs!$D$7-$F4405)+(1-MIN(1,$H$51*$C4405))*(1-MIN(1,Inputs!$G$7*$D4405)*churn_nonbuyers)*(ic*Inputs!$C$7+fee_wd*Inputs!$E$7*(1-$B4405)+fee_fx*Inputs!$D$7-cost_acc-cost_wd*Inputs!$E$7*(1-$B4405)-cost_fx*Inputs!$D$7))</f>
        <v>387589.763641301</v>
      </c>
      <c r="I4405" s="0" t="n">
        <f aca="false">12*Inputs!$B$8*(MIN(1,$H$52*$C4405)*(ic*Inputs!$C$8+pT-cost_acc-cost_wd*Inputs!$E$8-cost_fx*Inputs!$D$8-cost_ins)+(1-MIN(1,$H$52*$C4405))*(1-MIN(1,Inputs!$G$8*$D4405)*churn_nonbuyers)*(ic*Inputs!$C$8+fee_wd*Inputs!$E$8*(1-$B4405)+fee_fx*Inputs!$D$8-cost_acc-cost_wd*Inputs!$E$8*(1-$B4405)-cost_fx*Inputs!$D$8))</f>
        <v>139846.923216</v>
      </c>
      <c r="J4405" s="0" t="n">
        <f aca="false">G4405+H4405+I4405-fixed</f>
        <v>2073.58888285421</v>
      </c>
      <c r="K4405" s="0" t="n">
        <f aca="false">12*Inputs!$B$6*(1-MIN(1,Inputs!$G$6*$D4405)*churn_nonbuyers)*(ic*Inputs!$C$6+fee_wd*Inputs!$E$6*(1-$B4405)+fee_fx*Inputs!$D$6-cost_acc-cost_wd*Inputs!$E$6*(1-$B4405)-cost_fx*Inputs!$D$6)</f>
        <v>116791.571617229</v>
      </c>
      <c r="L4405" s="0" t="n">
        <f aca="false">12*Inputs!$B$7*(1-MIN(1,Inputs!$G$7*$D4405)*churn_nonbuyers)*(ic*Inputs!$C$7+fee_wd*Inputs!$E$7*(1-$B4405)+fee_fx*Inputs!$D$7-cost_acc-cost_wd*Inputs!$E$7*(1-$B4405)-cost_fx*Inputs!$D$7)</f>
        <v>313163.337082337</v>
      </c>
      <c r="M4405" s="0" t="n">
        <f aca="false">12*Inputs!$B$8*(1-MIN(1,Inputs!$G$8*$D4405)*churn_nonbuyers)*(ic*Inputs!$C$8+fee_wd*Inputs!$E$8*(1-$B4405)+fee_fx*Inputs!$D$8-cost_acc-cost_wd*Inputs!$E$8*(1-$B4405)-cost_fx*Inputs!$D$8)</f>
        <v>0</v>
      </c>
      <c r="N4405" s="0" t="n">
        <f aca="false">K4405+L4405+I4405-fixed</f>
        <v>-130198.168084434</v>
      </c>
      <c r="O4405" s="0" t="n">
        <f aca="false">K4405+L4405+M4405-fixed</f>
        <v>-270045.091300434</v>
      </c>
      <c r="P4405" s="0" t="n">
        <f aca="false">12*Inputs!$B$6*(1-MIN(1,Inputs!$F$6*$D4405))*(ic*Inputs!$C$6+flat_fee-cost_acc-cost_wd*Inputs!$E$6*$E4405-cost_fx*Inputs!$D$6)+12*Inputs!$B$7*(1-MIN(1,Inputs!$F$7*$D4405))*(ic*Inputs!$C$7+flat_fee-cost_acc-cost_wd*Inputs!$E$7*$E4405-cost_fx*Inputs!$D$7)+12*Inputs!$B$8*(1-MIN(1,Inputs!$F$8*$D4405))*(ic*Inputs!$C$8+flat_fee-cost_acc-cost_wd*Inputs!$E$8*$E4405-cost_fx*Inputs!$D$8)-fixed</f>
        <v>-229408.3086352</v>
      </c>
    </row>
    <row r="4406" customFormat="false" ht="15" hidden="false" customHeight="false" outlineLevel="0" collapsed="false">
      <c r="A4406" s="0" t="n">
        <v>4341</v>
      </c>
      <c r="B4406" s="0" t="n">
        <v>0.430675</v>
      </c>
      <c r="C4406" s="0" t="n">
        <v>0.83161</v>
      </c>
      <c r="D4406" s="0" t="n">
        <v>1.133052</v>
      </c>
      <c r="E4406" s="0" t="n">
        <v>1.131399</v>
      </c>
      <c r="F4406" s="0" t="n">
        <v>0.108875</v>
      </c>
      <c r="G4406" s="0" t="n">
        <f aca="false">12*Inputs!$B$6*(MIN(1,$H$50*$C4406)*(ic*Inputs!$C$6+pS+fee_fx*Inputs!$D$6-cost_acc-cost_wd*Inputs!$E$6*$E4406-cost_fx*Inputs!$D$6-$F4406)+(1-MIN(1,$H$50*$C4406))*(1-MIN(1,Inputs!$G$6*$D4406)*churn_nonbuyers)*(ic*Inputs!$C$6+fee_wd*Inputs!$E$6*(1-$B4406)+fee_fx*Inputs!$D$6-cost_acc-cost_wd*Inputs!$E$6*(1-$B4406)-cost_fx*Inputs!$D$6))</f>
        <v>179432.505529592</v>
      </c>
      <c r="H4406" s="0" t="n">
        <f aca="false">12*Inputs!$B$7*(MIN(1,$H$51*$C4406)*(ic*Inputs!$C$7+pE+fee_fx*Inputs!$D$7-cost_acc-cost_wd*Inputs!$E$7*$E4406-cost_fx*Inputs!$D$7-$F4406)+(1-MIN(1,$H$51*$C4406))*(1-MIN(1,Inputs!$G$7*$D4406)*churn_nonbuyers)*(ic*Inputs!$C$7+fee_wd*Inputs!$E$7*(1-$B4406)+fee_fx*Inputs!$D$7-cost_acc-cost_wd*Inputs!$E$7*(1-$B4406)-cost_fx*Inputs!$D$7))</f>
        <v>383691.216357341</v>
      </c>
      <c r="I4406" s="0" t="n">
        <f aca="false">12*Inputs!$B$8*(MIN(1,$H$52*$C4406)*(ic*Inputs!$C$8+pT-cost_acc-cost_wd*Inputs!$E$8-cost_fx*Inputs!$D$8-cost_ins)+(1-MIN(1,$H$52*$C4406))*(1-MIN(1,Inputs!$G$8*$D4406)*churn_nonbuyers)*(ic*Inputs!$C$8+fee_wd*Inputs!$E$8*(1-$B4406)+fee_fx*Inputs!$D$8-cost_acc-cost_wd*Inputs!$E$8*(1-$B4406)-cost_fx*Inputs!$D$8))</f>
        <v>146299.515060522</v>
      </c>
      <c r="J4406" s="0" t="n">
        <f aca="false">G4406+H4406+I4406-fixed</f>
        <v>9423.23694745568</v>
      </c>
      <c r="K4406" s="0" t="n">
        <f aca="false">12*Inputs!$B$6*(1-MIN(1,Inputs!$G$6*$D4406)*churn_nonbuyers)*(ic*Inputs!$C$6+fee_wd*Inputs!$E$6*(1-$B4406)+fee_fx*Inputs!$D$6-cost_acc-cost_wd*Inputs!$E$6*(1-$B4406)-cost_fx*Inputs!$D$6)</f>
        <v>131675.07146472</v>
      </c>
      <c r="L4406" s="0" t="n">
        <f aca="false">12*Inputs!$B$7*(1-MIN(1,Inputs!$G$7*$D4406)*churn_nonbuyers)*(ic*Inputs!$C$7+fee_wd*Inputs!$E$7*(1-$B4406)+fee_fx*Inputs!$D$7-cost_acc-cost_wd*Inputs!$E$7*(1-$B4406)-cost_fx*Inputs!$D$7)</f>
        <v>329585.464382832</v>
      </c>
      <c r="M4406" s="0" t="n">
        <f aca="false">12*Inputs!$B$8*(1-MIN(1,Inputs!$G$8*$D4406)*churn_nonbuyers)*(ic*Inputs!$C$8+fee_wd*Inputs!$E$8*(1-$B4406)+fee_fx*Inputs!$D$8-cost_acc-cost_wd*Inputs!$E$8*(1-$B4406)-cost_fx*Inputs!$D$8)</f>
        <v>63243.91195536</v>
      </c>
      <c r="N4406" s="0" t="n">
        <f aca="false">K4406+L4406+I4406-fixed</f>
        <v>-92439.9490919259</v>
      </c>
      <c r="O4406" s="0" t="n">
        <f aca="false">K4406+L4406+M4406-fixed</f>
        <v>-175495.552197088</v>
      </c>
      <c r="P4406" s="0" t="n">
        <f aca="false">12*Inputs!$B$6*(1-MIN(1,Inputs!$F$6*$D4406))*(ic*Inputs!$C$6+flat_fee-cost_acc-cost_wd*Inputs!$E$6*$E4406-cost_fx*Inputs!$D$6)+12*Inputs!$B$7*(1-MIN(1,Inputs!$F$7*$D4406))*(ic*Inputs!$C$7+flat_fee-cost_acc-cost_wd*Inputs!$E$7*$E4406-cost_fx*Inputs!$D$7)+12*Inputs!$B$8*(1-MIN(1,Inputs!$F$8*$D4406))*(ic*Inputs!$C$8+flat_fee-cost_acc-cost_wd*Inputs!$E$8*$E4406-cost_fx*Inputs!$D$8)-fixed</f>
        <v>-57128.22031648</v>
      </c>
    </row>
    <row r="4407" customFormat="false" ht="15" hidden="false" customHeight="false" outlineLevel="0" collapsed="false">
      <c r="A4407" s="0" t="n">
        <v>4342</v>
      </c>
      <c r="B4407" s="0" t="n">
        <v>0.16303</v>
      </c>
      <c r="C4407" s="0" t="n">
        <v>1.010863</v>
      </c>
      <c r="D4407" s="0" t="n">
        <v>0.848436</v>
      </c>
      <c r="E4407" s="0" t="n">
        <v>1.194898</v>
      </c>
      <c r="F4407" s="0" t="n">
        <v>0.291078</v>
      </c>
      <c r="G4407" s="0" t="n">
        <f aca="false">12*Inputs!$B$6*(MIN(1,$H$50*$C4407)*(ic*Inputs!$C$6+pS+fee_fx*Inputs!$D$6-cost_acc-cost_wd*Inputs!$E$6*$E4407-cost_fx*Inputs!$D$6-$F4407)+(1-MIN(1,$H$50*$C4407))*(1-MIN(1,Inputs!$G$6*$D4407)*churn_nonbuyers)*(ic*Inputs!$C$6+fee_wd*Inputs!$E$6*(1-$B4407)+fee_fx*Inputs!$D$6-cost_acc-cost_wd*Inputs!$E$6*(1-$B4407)-cost_fx*Inputs!$D$6))</f>
        <v>219751.220394579</v>
      </c>
      <c r="H4407" s="0" t="n">
        <f aca="false">12*Inputs!$B$7*(MIN(1,$H$51*$C4407)*(ic*Inputs!$C$7+pE+fee_fx*Inputs!$D$7-cost_acc-cost_wd*Inputs!$E$7*$E4407-cost_fx*Inputs!$D$7-$F4407)+(1-MIN(1,$H$51*$C4407))*(1-MIN(1,Inputs!$G$7*$D4407)*churn_nonbuyers)*(ic*Inputs!$C$7+fee_wd*Inputs!$E$7*(1-$B4407)+fee_fx*Inputs!$D$7-cost_acc-cost_wd*Inputs!$E$7*(1-$B4407)-cost_fx*Inputs!$D$7))</f>
        <v>401458.212395395</v>
      </c>
      <c r="I4407" s="0" t="n">
        <f aca="false">12*Inputs!$B$8*(MIN(1,$H$52*$C4407)*(ic*Inputs!$C$8+pT-cost_acc-cost_wd*Inputs!$E$8-cost_fx*Inputs!$D$8-cost_ins)+(1-MIN(1,$H$52*$C4407))*(1-MIN(1,Inputs!$G$8*$D4407)*churn_nonbuyers)*(ic*Inputs!$C$8+fee_wd*Inputs!$E$8*(1-$B4407)+fee_fx*Inputs!$D$8-cost_acc-cost_wd*Inputs!$E$8*(1-$B4407)-cost_fx*Inputs!$D$8))</f>
        <v>183537.524328515</v>
      </c>
      <c r="J4407" s="0" t="n">
        <f aca="false">G4407+H4407+I4407-fixed</f>
        <v>104746.957118489</v>
      </c>
      <c r="K4407" s="0" t="n">
        <f aca="false">12*Inputs!$B$6*(1-MIN(1,Inputs!$G$6*$D4407)*churn_nonbuyers)*(ic*Inputs!$C$6+fee_wd*Inputs!$E$6*(1-$B4407)+fee_fx*Inputs!$D$6-cost_acc-cost_wd*Inputs!$E$6*(1-$B4407)-cost_fx*Inputs!$D$6)</f>
        <v>170567.352871776</v>
      </c>
      <c r="L4407" s="0" t="n">
        <f aca="false">12*Inputs!$B$7*(1-MIN(1,Inputs!$G$7*$D4407)*churn_nonbuyers)*(ic*Inputs!$C$7+fee_wd*Inputs!$E$7*(1-$B4407)+fee_fx*Inputs!$D$7-cost_acc-cost_wd*Inputs!$E$7*(1-$B4407)-cost_fx*Inputs!$D$7)</f>
        <v>370058.542795066</v>
      </c>
      <c r="M4407" s="0" t="n">
        <f aca="false">12*Inputs!$B$8*(1-MIN(1,Inputs!$G$8*$D4407)*churn_nonbuyers)*(ic*Inputs!$C$8+fee_wd*Inputs!$E$8*(1-$B4407)+fee_fx*Inputs!$D$8-cost_acc-cost_wd*Inputs!$E$8*(1-$B4407)-cost_fx*Inputs!$D$8)</f>
        <v>129371.472228288</v>
      </c>
      <c r="N4407" s="0" t="n">
        <f aca="false">K4407+L4407+I4407-fixed</f>
        <v>24163.4199953569</v>
      </c>
      <c r="O4407" s="0" t="n">
        <f aca="false">K4407+L4407+M4407-fixed</f>
        <v>-30002.6321048703</v>
      </c>
      <c r="P4407" s="0" t="n">
        <f aca="false">12*Inputs!$B$6*(1-MIN(1,Inputs!$F$6*$D4407))*(ic*Inputs!$C$6+flat_fee-cost_acc-cost_wd*Inputs!$E$6*$E4407-cost_fx*Inputs!$D$6)+12*Inputs!$B$7*(1-MIN(1,Inputs!$F$7*$D4407))*(ic*Inputs!$C$7+flat_fee-cost_acc-cost_wd*Inputs!$E$7*$E4407-cost_fx*Inputs!$D$7)+12*Inputs!$B$8*(1-MIN(1,Inputs!$F$8*$D4407))*(ic*Inputs!$C$8+flat_fee-cost_acc-cost_wd*Inputs!$E$8*$E4407-cost_fx*Inputs!$D$8)-fixed</f>
        <v>64657.7624787201</v>
      </c>
    </row>
    <row r="4408" customFormat="false" ht="15" hidden="false" customHeight="false" outlineLevel="0" collapsed="false">
      <c r="A4408" s="0" t="n">
        <v>4343</v>
      </c>
      <c r="B4408" s="0" t="n">
        <v>0.333869</v>
      </c>
      <c r="C4408" s="0" t="n">
        <v>1.091015</v>
      </c>
      <c r="D4408" s="0" t="n">
        <v>1.366351</v>
      </c>
      <c r="E4408" s="0" t="n">
        <v>1.265481</v>
      </c>
      <c r="F4408" s="0" t="n">
        <v>0.058006</v>
      </c>
      <c r="G4408" s="0" t="n">
        <f aca="false">12*Inputs!$B$6*(MIN(1,$H$50*$C4408)*(ic*Inputs!$C$6+pS+fee_fx*Inputs!$D$6-cost_acc-cost_wd*Inputs!$E$6*$E4408-cost_fx*Inputs!$D$6-$F4408)+(1-MIN(1,$H$50*$C4408))*(1-MIN(1,Inputs!$G$6*$D4408)*churn_nonbuyers)*(ic*Inputs!$C$6+fee_wd*Inputs!$E$6*(1-$B4408)+fee_fx*Inputs!$D$6-cost_acc-cost_wd*Inputs!$E$6*(1-$B4408)-cost_fx*Inputs!$D$6))</f>
        <v>202605.826196582</v>
      </c>
      <c r="H4408" s="0" t="n">
        <f aca="false">12*Inputs!$B$7*(MIN(1,$H$51*$C4408)*(ic*Inputs!$C$7+pE+fee_fx*Inputs!$D$7-cost_acc-cost_wd*Inputs!$E$7*$E4408-cost_fx*Inputs!$D$7-$F4408)+(1-MIN(1,$H$51*$C4408))*(1-MIN(1,Inputs!$G$7*$D4408)*churn_nonbuyers)*(ic*Inputs!$C$7+fee_wd*Inputs!$E$7*(1-$B4408)+fee_fx*Inputs!$D$7-cost_acc-cost_wd*Inputs!$E$7*(1-$B4408)-cost_fx*Inputs!$D$7))</f>
        <v>393101.799278365</v>
      </c>
      <c r="I4408" s="0" t="n">
        <f aca="false">12*Inputs!$B$8*(MIN(1,$H$52*$C4408)*(ic*Inputs!$C$8+pT-cost_acc-cost_wd*Inputs!$E$8-cost_fx*Inputs!$D$8-cost_ins)+(1-MIN(1,$H$52*$C4408))*(1-MIN(1,Inputs!$G$8*$D4408)*churn_nonbuyers)*(ic*Inputs!$C$8+fee_wd*Inputs!$E$8*(1-$B4408)+fee_fx*Inputs!$D$8-cost_acc-cost_wd*Inputs!$E$8*(1-$B4408)-cost_fx*Inputs!$D$8))</f>
        <v>160457.459485074</v>
      </c>
      <c r="J4408" s="0" t="n">
        <f aca="false">G4408+H4408+I4408-fixed</f>
        <v>56165.0849600204</v>
      </c>
      <c r="K4408" s="0" t="n">
        <f aca="false">12*Inputs!$B$6*(1-MIN(1,Inputs!$G$6*$D4408)*churn_nonbuyers)*(ic*Inputs!$C$6+fee_wd*Inputs!$E$6*(1-$B4408)+fee_fx*Inputs!$D$6-cost_acc-cost_wd*Inputs!$E$6*(1-$B4408)-cost_fx*Inputs!$D$6)</f>
        <v>143034.558062537</v>
      </c>
      <c r="L4408" s="0" t="n">
        <f aca="false">12*Inputs!$B$7*(1-MIN(1,Inputs!$G$7*$D4408)*churn_nonbuyers)*(ic*Inputs!$C$7+fee_wd*Inputs!$E$7*(1-$B4408)+fee_fx*Inputs!$D$7-cost_acc-cost_wd*Inputs!$E$7*(1-$B4408)-cost_fx*Inputs!$D$7)</f>
        <v>340566.189589522</v>
      </c>
      <c r="M4408" s="0" t="n">
        <f aca="false">12*Inputs!$B$8*(1-MIN(1,Inputs!$G$8*$D4408)*churn_nonbuyers)*(ic*Inputs!$C$8+fee_wd*Inputs!$E$8*(1-$B4408)+fee_fx*Inputs!$D$8-cost_acc-cost_wd*Inputs!$E$8*(1-$B4408)-cost_fx*Inputs!$D$8)</f>
        <v>13518.1348518384</v>
      </c>
      <c r="N4408" s="0" t="n">
        <f aca="false">K4408+L4408+I4408-fixed</f>
        <v>-55941.7928628677</v>
      </c>
      <c r="O4408" s="0" t="n">
        <f aca="false">K4408+L4408+M4408-fixed</f>
        <v>-202881.117496103</v>
      </c>
      <c r="P4408" s="0" t="n">
        <f aca="false">12*Inputs!$B$6*(1-MIN(1,Inputs!$F$6*$D4408))*(ic*Inputs!$C$6+flat_fee-cost_acc-cost_wd*Inputs!$E$6*$E4408-cost_fx*Inputs!$D$6)+12*Inputs!$B$7*(1-MIN(1,Inputs!$F$7*$D4408))*(ic*Inputs!$C$7+flat_fee-cost_acc-cost_wd*Inputs!$E$7*$E4408-cost_fx*Inputs!$D$7)+12*Inputs!$B$8*(1-MIN(1,Inputs!$F$8*$D4408))*(ic*Inputs!$C$8+flat_fee-cost_acc-cost_wd*Inputs!$E$8*$E4408-cost_fx*Inputs!$D$8)-fixed</f>
        <v>-227469.16356856</v>
      </c>
    </row>
    <row r="4409" customFormat="false" ht="15" hidden="false" customHeight="false" outlineLevel="0" collapsed="false">
      <c r="A4409" s="0" t="n">
        <v>4344</v>
      </c>
      <c r="B4409" s="0" t="n">
        <v>0.174305</v>
      </c>
      <c r="C4409" s="0" t="n">
        <v>1.03372</v>
      </c>
      <c r="D4409" s="0" t="n">
        <v>0.661669</v>
      </c>
      <c r="E4409" s="0" t="n">
        <v>1.435081</v>
      </c>
      <c r="F4409" s="0" t="n">
        <v>0.19889</v>
      </c>
      <c r="G4409" s="0" t="n">
        <f aca="false">12*Inputs!$B$6*(MIN(1,$H$50*$C4409)*(ic*Inputs!$C$6+pS+fee_fx*Inputs!$D$6-cost_acc-cost_wd*Inputs!$E$6*$E4409-cost_fx*Inputs!$D$6-$F4409)+(1-MIN(1,$H$50*$C4409))*(1-MIN(1,Inputs!$G$6*$D4409)*churn_nonbuyers)*(ic*Inputs!$C$6+fee_wd*Inputs!$E$6*(1-$B4409)+fee_fx*Inputs!$D$6-cost_acc-cost_wd*Inputs!$E$6*(1-$B4409)-cost_fx*Inputs!$D$6))</f>
        <v>217424.315432493</v>
      </c>
      <c r="H4409" s="0" t="n">
        <f aca="false">12*Inputs!$B$7*(MIN(1,$H$51*$C4409)*(ic*Inputs!$C$7+pE+fee_fx*Inputs!$D$7-cost_acc-cost_wd*Inputs!$E$7*$E4409-cost_fx*Inputs!$D$7-$F4409)+(1-MIN(1,$H$51*$C4409))*(1-MIN(1,Inputs!$G$7*$D4409)*churn_nonbuyers)*(ic*Inputs!$C$7+fee_wd*Inputs!$E$7*(1-$B4409)+fee_fx*Inputs!$D$7-cost_acc-cost_wd*Inputs!$E$7*(1-$B4409)-cost_fx*Inputs!$D$7))</f>
        <v>379369.703864299</v>
      </c>
      <c r="I4409" s="0" t="n">
        <f aca="false">12*Inputs!$B$8*(MIN(1,$H$52*$C4409)*(ic*Inputs!$C$8+pT-cost_acc-cost_wd*Inputs!$E$8-cost_fx*Inputs!$D$8-cost_ins)+(1-MIN(1,$H$52*$C4409))*(1-MIN(1,Inputs!$G$8*$D4409)*churn_nonbuyers)*(ic*Inputs!$C$8+fee_wd*Inputs!$E$8*(1-$B4409)+fee_fx*Inputs!$D$8-cost_acc-cost_wd*Inputs!$E$8*(1-$B4409)-cost_fx*Inputs!$D$8))</f>
        <v>196193.732362486</v>
      </c>
      <c r="J4409" s="0" t="n">
        <f aca="false">G4409+H4409+I4409-fixed</f>
        <v>92987.7516592779</v>
      </c>
      <c r="K4409" s="0" t="n">
        <f aca="false">12*Inputs!$B$6*(1-MIN(1,Inputs!$G$6*$D4409)*churn_nonbuyers)*(ic*Inputs!$C$6+fee_wd*Inputs!$E$6*(1-$B4409)+fee_fx*Inputs!$D$6-cost_acc-cost_wd*Inputs!$E$6*(1-$B4409)-cost_fx*Inputs!$D$6)</f>
        <v>170660.848428324</v>
      </c>
      <c r="L4409" s="0" t="n">
        <f aca="false">12*Inputs!$B$7*(1-MIN(1,Inputs!$G$7*$D4409)*churn_nonbuyers)*(ic*Inputs!$C$7+fee_wd*Inputs!$E$7*(1-$B4409)+fee_fx*Inputs!$D$7-cost_acc-cost_wd*Inputs!$E$7*(1-$B4409)-cost_fx*Inputs!$D$7)</f>
        <v>370594.766944995</v>
      </c>
      <c r="M4409" s="0" t="n">
        <f aca="false">12*Inputs!$B$8*(1-MIN(1,Inputs!$G$8*$D4409)*churn_nonbuyers)*(ic*Inputs!$C$8+fee_wd*Inputs!$E$8*(1-$B4409)+fee_fx*Inputs!$D$8-cost_acc-cost_wd*Inputs!$E$8*(1-$B4409)-cost_fx*Inputs!$D$8)</f>
        <v>170730.389305512</v>
      </c>
      <c r="N4409" s="0" t="n">
        <f aca="false">K4409+L4409+I4409-fixed</f>
        <v>37449.3477358049</v>
      </c>
      <c r="O4409" s="0" t="n">
        <f aca="false">K4409+L4409+M4409-fixed</f>
        <v>11986.0046788305</v>
      </c>
      <c r="P4409" s="0" t="n">
        <f aca="false">12*Inputs!$B$6*(1-MIN(1,Inputs!$F$6*$D4409))*(ic*Inputs!$C$6+flat_fee-cost_acc-cost_wd*Inputs!$E$6*$E4409-cost_fx*Inputs!$D$6)+12*Inputs!$B$7*(1-MIN(1,Inputs!$F$7*$D4409))*(ic*Inputs!$C$7+flat_fee-cost_acc-cost_wd*Inputs!$E$7*$E4409-cost_fx*Inputs!$D$7)+12*Inputs!$B$8*(1-MIN(1,Inputs!$F$8*$D4409))*(ic*Inputs!$C$8+flat_fee-cost_acc-cost_wd*Inputs!$E$8*$E4409-cost_fx*Inputs!$D$8)-fixed</f>
        <v>37982.9986133601</v>
      </c>
    </row>
    <row r="4410" customFormat="false" ht="15" hidden="false" customHeight="false" outlineLevel="0" collapsed="false">
      <c r="A4410" s="0" t="n">
        <v>4345</v>
      </c>
      <c r="B4410" s="0" t="n">
        <v>0.260678</v>
      </c>
      <c r="C4410" s="0" t="n">
        <v>1.077687</v>
      </c>
      <c r="D4410" s="0" t="n">
        <v>1.310998</v>
      </c>
      <c r="E4410" s="0" t="n">
        <v>1.086616</v>
      </c>
      <c r="F4410" s="0" t="n">
        <v>0.155248</v>
      </c>
      <c r="G4410" s="0" t="n">
        <f aca="false">12*Inputs!$B$6*(MIN(1,$H$50*$C4410)*(ic*Inputs!$C$6+pS+fee_fx*Inputs!$D$6-cost_acc-cost_wd*Inputs!$E$6*$E4410-cost_fx*Inputs!$D$6-$F4410)+(1-MIN(1,$H$50*$C4410))*(1-MIN(1,Inputs!$G$6*$D4410)*churn_nonbuyers)*(ic*Inputs!$C$6+fee_wd*Inputs!$E$6*(1-$B4410)+fee_fx*Inputs!$D$6-cost_acc-cost_wd*Inputs!$E$6*(1-$B4410)-cost_fx*Inputs!$D$6))</f>
        <v>213292.591870264</v>
      </c>
      <c r="H4410" s="0" t="n">
        <f aca="false">12*Inputs!$B$7*(MIN(1,$H$51*$C4410)*(ic*Inputs!$C$7+pE+fee_fx*Inputs!$D$7-cost_acc-cost_wd*Inputs!$E$7*$E4410-cost_fx*Inputs!$D$7-$F4410)+(1-MIN(1,$H$51*$C4410))*(1-MIN(1,Inputs!$G$7*$D4410)*churn_nonbuyers)*(ic*Inputs!$C$7+fee_wd*Inputs!$E$7*(1-$B4410)+fee_fx*Inputs!$D$7-cost_acc-cost_wd*Inputs!$E$7*(1-$B4410)-cost_fx*Inputs!$D$7))</f>
        <v>414725.612038312</v>
      </c>
      <c r="I4410" s="0" t="n">
        <f aca="false">12*Inputs!$B$8*(MIN(1,$H$52*$C4410)*(ic*Inputs!$C$8+pT-cost_acc-cost_wd*Inputs!$E$8-cost_fx*Inputs!$D$8-cost_ins)+(1-MIN(1,$H$52*$C4410))*(1-MIN(1,Inputs!$G$8*$D4410)*churn_nonbuyers)*(ic*Inputs!$C$8+fee_wd*Inputs!$E$8*(1-$B4410)+fee_fx*Inputs!$D$8-cost_acc-cost_wd*Inputs!$E$8*(1-$B4410)-cost_fx*Inputs!$D$8))</f>
        <v>161687.285754198</v>
      </c>
      <c r="J4410" s="0" t="n">
        <f aca="false">G4410+H4410+I4410-fixed</f>
        <v>89705.489662775</v>
      </c>
      <c r="K4410" s="0" t="n">
        <f aca="false">12*Inputs!$B$6*(1-MIN(1,Inputs!$G$6*$D4410)*churn_nonbuyers)*(ic*Inputs!$C$6+fee_wd*Inputs!$E$6*(1-$B4410)+fee_fx*Inputs!$D$6-cost_acc-cost_wd*Inputs!$E$6*(1-$B4410)-cost_fx*Inputs!$D$6)</f>
        <v>153308.096183837</v>
      </c>
      <c r="L4410" s="0" t="n">
        <f aca="false">12*Inputs!$B$7*(1-MIN(1,Inputs!$G$7*$D4410)*churn_nonbuyers)*(ic*Inputs!$C$7+fee_wd*Inputs!$E$7*(1-$B4410)+fee_fx*Inputs!$D$7-cost_acc-cost_wd*Inputs!$E$7*(1-$B4410)-cost_fx*Inputs!$D$7)</f>
        <v>351280.889006302</v>
      </c>
      <c r="M4410" s="0" t="n">
        <f aca="false">12*Inputs!$B$8*(1-MIN(1,Inputs!$G$8*$D4410)*churn_nonbuyers)*(ic*Inputs!$C$8+fee_wd*Inputs!$E$8*(1-$B4410)+fee_fx*Inputs!$D$8-cost_acc-cost_wd*Inputs!$E$8*(1-$B4410)-cost_fx*Inputs!$D$8)</f>
        <v>25833.3770712384</v>
      </c>
      <c r="N4410" s="0" t="n">
        <f aca="false">K4410+L4410+I4410-fixed</f>
        <v>-33723.7290556628</v>
      </c>
      <c r="O4410" s="0" t="n">
        <f aca="false">K4410+L4410+M4410-fixed</f>
        <v>-169577.637738623</v>
      </c>
      <c r="P4410" s="0" t="n">
        <f aca="false">12*Inputs!$B$6*(1-MIN(1,Inputs!$F$6*$D4410))*(ic*Inputs!$C$6+flat_fee-cost_acc-cost_wd*Inputs!$E$6*$E4410-cost_fx*Inputs!$D$6)+12*Inputs!$B$7*(1-MIN(1,Inputs!$F$7*$D4410))*(ic*Inputs!$C$7+flat_fee-cost_acc-cost_wd*Inputs!$E$7*$E4410-cost_fx*Inputs!$D$7)+12*Inputs!$B$8*(1-MIN(1,Inputs!$F$8*$D4410))*(ic*Inputs!$C$8+flat_fee-cost_acc-cost_wd*Inputs!$E$8*$E4410-cost_fx*Inputs!$D$8)-fixed</f>
        <v>-135861.61547968</v>
      </c>
    </row>
    <row r="4411" customFormat="false" ht="15" hidden="false" customHeight="false" outlineLevel="0" collapsed="false">
      <c r="A4411" s="0" t="n">
        <v>4346</v>
      </c>
      <c r="B4411" s="0" t="n">
        <v>0.231988</v>
      </c>
      <c r="C4411" s="0" t="n">
        <v>0.836688</v>
      </c>
      <c r="D4411" s="0" t="n">
        <v>1.054172</v>
      </c>
      <c r="E4411" s="0" t="n">
        <v>1.147945</v>
      </c>
      <c r="F4411" s="0" t="n">
        <v>0.382381</v>
      </c>
      <c r="G4411" s="0" t="n">
        <f aca="false">12*Inputs!$B$6*(MIN(1,$H$50*$C4411)*(ic*Inputs!$C$6+pS+fee_fx*Inputs!$D$6-cost_acc-cost_wd*Inputs!$E$6*$E4411-cost_fx*Inputs!$D$6-$F4411)+(1-MIN(1,$H$50*$C4411))*(1-MIN(1,Inputs!$G$6*$D4411)*churn_nonbuyers)*(ic*Inputs!$C$6+fee_wd*Inputs!$E$6*(1-$B4411)+fee_fx*Inputs!$D$6-cost_acc-cost_wd*Inputs!$E$6*(1-$B4411)-cost_fx*Inputs!$D$6))</f>
        <v>199935.125463471</v>
      </c>
      <c r="H4411" s="0" t="n">
        <f aca="false">12*Inputs!$B$7*(MIN(1,$H$51*$C4411)*(ic*Inputs!$C$7+pE+fee_fx*Inputs!$D$7-cost_acc-cost_wd*Inputs!$E$7*$E4411-cost_fx*Inputs!$D$7-$F4411)+(1-MIN(1,$H$51*$C4411))*(1-MIN(1,Inputs!$G$7*$D4411)*churn_nonbuyers)*(ic*Inputs!$C$7+fee_wd*Inputs!$E$7*(1-$B4411)+fee_fx*Inputs!$D$7-cost_acc-cost_wd*Inputs!$E$7*(1-$B4411)-cost_fx*Inputs!$D$7))</f>
        <v>388216.374750044</v>
      </c>
      <c r="I4411" s="0" t="n">
        <f aca="false">12*Inputs!$B$8*(MIN(1,$H$52*$C4411)*(ic*Inputs!$C$8+pT-cost_acc-cost_wd*Inputs!$E$8-cost_fx*Inputs!$D$8-cost_ins)+(1-MIN(1,$H$52*$C4411))*(1-MIN(1,Inputs!$G$8*$D4411)*churn_nonbuyers)*(ic*Inputs!$C$8+fee_wd*Inputs!$E$8*(1-$B4411)+fee_fx*Inputs!$D$8-cost_acc-cost_wd*Inputs!$E$8*(1-$B4411)-cost_fx*Inputs!$D$8))</f>
        <v>154836.37006992</v>
      </c>
      <c r="J4411" s="0" t="n">
        <f aca="false">G4411+H4411+I4411-fixed</f>
        <v>42987.8702834349</v>
      </c>
      <c r="K4411" s="0" t="n">
        <f aca="false">12*Inputs!$B$6*(1-MIN(1,Inputs!$G$6*$D4411)*churn_nonbuyers)*(ic*Inputs!$C$6+fee_wd*Inputs!$E$6*(1-$B4411)+fee_fx*Inputs!$D$6-cost_acc-cost_wd*Inputs!$E$6*(1-$B4411)-cost_fx*Inputs!$D$6)</f>
        <v>159328.472068339</v>
      </c>
      <c r="L4411" s="0" t="n">
        <f aca="false">12*Inputs!$B$7*(1-MIN(1,Inputs!$G$7*$D4411)*churn_nonbuyers)*(ic*Inputs!$C$7+fee_wd*Inputs!$E$7*(1-$B4411)+fee_fx*Inputs!$D$7-cost_acc-cost_wd*Inputs!$E$7*(1-$B4411)-cost_fx*Inputs!$D$7)</f>
        <v>358098.942185004</v>
      </c>
      <c r="M4411" s="0" t="n">
        <f aca="false">12*Inputs!$B$8*(1-MIN(1,Inputs!$G$8*$D4411)*churn_nonbuyers)*(ic*Inputs!$C$8+fee_wd*Inputs!$E$8*(1-$B4411)+fee_fx*Inputs!$D$8-cost_acc-cost_wd*Inputs!$E$8*(1-$B4411)-cost_fx*Inputs!$D$8)</f>
        <v>82624.4139722496</v>
      </c>
      <c r="N4411" s="0" t="n">
        <f aca="false">K4411+L4411+I4411-fixed</f>
        <v>-27736.2156767373</v>
      </c>
      <c r="O4411" s="0" t="n">
        <f aca="false">K4411+L4411+M4411-fixed</f>
        <v>-99948.1717744077</v>
      </c>
      <c r="P4411" s="0" t="n">
        <f aca="false">12*Inputs!$B$6*(1-MIN(1,Inputs!$F$6*$D4411))*(ic*Inputs!$C$6+flat_fee-cost_acc-cost_wd*Inputs!$E$6*$E4411-cost_fx*Inputs!$D$6)+12*Inputs!$B$7*(1-MIN(1,Inputs!$F$7*$D4411))*(ic*Inputs!$C$7+flat_fee-cost_acc-cost_wd*Inputs!$E$7*$E4411-cost_fx*Inputs!$D$7)+12*Inputs!$B$8*(1-MIN(1,Inputs!$F$8*$D4411))*(ic*Inputs!$C$8+flat_fee-cost_acc-cost_wd*Inputs!$E$8*$E4411-cost_fx*Inputs!$D$8)-fixed</f>
        <v>-22065.8732464003</v>
      </c>
    </row>
    <row r="4412" customFormat="false" ht="15" hidden="false" customHeight="false" outlineLevel="0" collapsed="false">
      <c r="A4412" s="0" t="n">
        <v>4347</v>
      </c>
      <c r="B4412" s="0" t="n">
        <v>0.462833</v>
      </c>
      <c r="C4412" s="0" t="n">
        <v>0.743673</v>
      </c>
      <c r="D4412" s="0" t="n">
        <v>0.903578</v>
      </c>
      <c r="E4412" s="0" t="n">
        <v>1.330223</v>
      </c>
      <c r="F4412" s="0" t="n">
        <v>0.474353</v>
      </c>
      <c r="G4412" s="0" t="n">
        <f aca="false">12*Inputs!$B$6*(MIN(1,$H$50*$C4412)*(ic*Inputs!$C$6+pS+fee_fx*Inputs!$D$6-cost_acc-cost_wd*Inputs!$E$6*$E4412-cost_fx*Inputs!$D$6-$F4412)+(1-MIN(1,$H$50*$C4412))*(1-MIN(1,Inputs!$G$6*$D4412)*churn_nonbuyers)*(ic*Inputs!$C$6+fee_wd*Inputs!$E$6*(1-$B4412)+fee_fx*Inputs!$D$6-cost_acc-cost_wd*Inputs!$E$6*(1-$B4412)-cost_fx*Inputs!$D$6))</f>
        <v>162061.374153133</v>
      </c>
      <c r="H4412" s="0" t="n">
        <f aca="false">12*Inputs!$B$7*(MIN(1,$H$51*$C4412)*(ic*Inputs!$C$7+pE+fee_fx*Inputs!$D$7-cost_acc-cost_wd*Inputs!$E$7*$E4412-cost_fx*Inputs!$D$7-$F4412)+(1-MIN(1,$H$51*$C4412))*(1-MIN(1,Inputs!$G$7*$D4412)*churn_nonbuyers)*(ic*Inputs!$C$7+fee_wd*Inputs!$E$7*(1-$B4412)+fee_fx*Inputs!$D$7-cost_acc-cost_wd*Inputs!$E$7*(1-$B4412)-cost_fx*Inputs!$D$7))</f>
        <v>343766.00389429</v>
      </c>
      <c r="I4412" s="0" t="n">
        <f aca="false">12*Inputs!$B$8*(MIN(1,$H$52*$C4412)*(ic*Inputs!$C$8+pT-cost_acc-cost_wd*Inputs!$E$8-cost_fx*Inputs!$D$8-cost_ins)+(1-MIN(1,$H$52*$C4412))*(1-MIN(1,Inputs!$G$8*$D4412)*churn_nonbuyers)*(ic*Inputs!$C$8+fee_wd*Inputs!$E$8*(1-$B4412)+fee_fx*Inputs!$D$8-cost_acc-cost_wd*Inputs!$E$8*(1-$B4412)-cost_fx*Inputs!$D$8))</f>
        <v>160789.548582062</v>
      </c>
      <c r="J4412" s="0" t="n">
        <f aca="false">G4412+H4412+I4412-fixed</f>
        <v>-33383.0733705148</v>
      </c>
      <c r="K4412" s="0" t="n">
        <f aca="false">12*Inputs!$B$6*(1-MIN(1,Inputs!$G$6*$D4412)*churn_nonbuyers)*(ic*Inputs!$C$6+fee_wd*Inputs!$E$6*(1-$B4412)+fee_fx*Inputs!$D$6-cost_acc-cost_wd*Inputs!$E$6*(1-$B4412)-cost_fx*Inputs!$D$6)</f>
        <v>128855.062918613</v>
      </c>
      <c r="L4412" s="0" t="n">
        <f aca="false">12*Inputs!$B$7*(1-MIN(1,Inputs!$G$7*$D4412)*churn_nonbuyers)*(ic*Inputs!$C$7+fee_wd*Inputs!$E$7*(1-$B4412)+fee_fx*Inputs!$D$7-cost_acc-cost_wd*Inputs!$E$7*(1-$B4412)-cost_fx*Inputs!$D$7)</f>
        <v>327429.017207168</v>
      </c>
      <c r="M4412" s="0" t="n">
        <f aca="false">12*Inputs!$B$8*(1-MIN(1,Inputs!$G$8*$D4412)*churn_nonbuyers)*(ic*Inputs!$C$8+fee_wd*Inputs!$E$8*(1-$B4412)+fee_fx*Inputs!$D$8-cost_acc-cost_wd*Inputs!$E$8*(1-$B4412)-cost_fx*Inputs!$D$8)</f>
        <v>111786.226633526</v>
      </c>
      <c r="N4412" s="0" t="n">
        <f aca="false">K4412+L4412+I4412-fixed</f>
        <v>-82926.3712921575</v>
      </c>
      <c r="O4412" s="0" t="n">
        <f aca="false">K4412+L4412+M4412-fixed</f>
        <v>-131929.693240693</v>
      </c>
      <c r="P4412" s="0" t="n">
        <f aca="false">12*Inputs!$B$6*(1-MIN(1,Inputs!$F$6*$D4412))*(ic*Inputs!$C$6+flat_fee-cost_acc-cost_wd*Inputs!$E$6*$E4412-cost_fx*Inputs!$D$6)+12*Inputs!$B$7*(1-MIN(1,Inputs!$F$7*$D4412))*(ic*Inputs!$C$7+flat_fee-cost_acc-cost_wd*Inputs!$E$7*$E4412-cost_fx*Inputs!$D$7)+12*Inputs!$B$8*(1-MIN(1,Inputs!$F$8*$D4412))*(ic*Inputs!$C$8+flat_fee-cost_acc-cost_wd*Inputs!$E$8*$E4412-cost_fx*Inputs!$D$8)-fixed</f>
        <v>-25451.05328944</v>
      </c>
    </row>
    <row r="4413" customFormat="false" ht="15" hidden="false" customHeight="false" outlineLevel="0" collapsed="false">
      <c r="A4413" s="0" t="n">
        <v>4348</v>
      </c>
      <c r="B4413" s="0" t="n">
        <v>0.417082</v>
      </c>
      <c r="C4413" s="0" t="n">
        <v>0.9194</v>
      </c>
      <c r="D4413" s="0" t="n">
        <v>1.390029</v>
      </c>
      <c r="E4413" s="0" t="n">
        <v>1.260164</v>
      </c>
      <c r="F4413" s="0" t="n">
        <v>0.071022</v>
      </c>
      <c r="G4413" s="0" t="n">
        <f aca="false">12*Inputs!$B$6*(MIN(1,$H$50*$C4413)*(ic*Inputs!$C$6+pS+fee_fx*Inputs!$D$6-cost_acc-cost_wd*Inputs!$E$6*$E4413-cost_fx*Inputs!$D$6-$F4413)+(1-MIN(1,$H$50*$C4413))*(1-MIN(1,Inputs!$G$6*$D4413)*churn_nonbuyers)*(ic*Inputs!$C$6+fee_wd*Inputs!$E$6*(1-$B4413)+fee_fx*Inputs!$D$6-cost_acc-cost_wd*Inputs!$E$6*(1-$B4413)-cost_fx*Inputs!$D$6))</f>
        <v>182574.116878558</v>
      </c>
      <c r="H4413" s="0" t="n">
        <f aca="false">12*Inputs!$B$7*(MIN(1,$H$51*$C4413)*(ic*Inputs!$C$7+pE+fee_fx*Inputs!$D$7-cost_acc-cost_wd*Inputs!$E$7*$E4413-cost_fx*Inputs!$D$7-$F4413)+(1-MIN(1,$H$51*$C4413))*(1-MIN(1,Inputs!$G$7*$D4413)*churn_nonbuyers)*(ic*Inputs!$C$7+fee_wd*Inputs!$E$7*(1-$B4413)+fee_fx*Inputs!$D$7-cost_acc-cost_wd*Inputs!$E$7*(1-$B4413)-cost_fx*Inputs!$D$7))</f>
        <v>377292.393679143</v>
      </c>
      <c r="I4413" s="0" t="n">
        <f aca="false">12*Inputs!$B$8*(MIN(1,$H$52*$C4413)*(ic*Inputs!$C$8+pT-cost_acc-cost_wd*Inputs!$E$8-cost_fx*Inputs!$D$8-cost_ins)+(1-MIN(1,$H$52*$C4413))*(1-MIN(1,Inputs!$G$8*$D4413)*churn_nonbuyers)*(ic*Inputs!$C$8+fee_wd*Inputs!$E$8*(1-$B4413)+fee_fx*Inputs!$D$8-cost_acc-cost_wd*Inputs!$E$8*(1-$B4413)-cost_fx*Inputs!$D$8))</f>
        <v>135472.176365451</v>
      </c>
      <c r="J4413" s="0" t="n">
        <f aca="false">G4413+H4413+I4413-fixed</f>
        <v>-4661.31307684875</v>
      </c>
      <c r="K4413" s="0" t="n">
        <f aca="false">12*Inputs!$B$6*(1-MIN(1,Inputs!$G$6*$D4413)*churn_nonbuyers)*(ic*Inputs!$C$6+fee_wd*Inputs!$E$6*(1-$B4413)+fee_fx*Inputs!$D$6-cost_acc-cost_wd*Inputs!$E$6*(1-$B4413)-cost_fx*Inputs!$D$6)</f>
        <v>131702.943422722</v>
      </c>
      <c r="L4413" s="0" t="n">
        <f aca="false">12*Inputs!$B$7*(1-MIN(1,Inputs!$G$7*$D4413)*churn_nonbuyers)*(ic*Inputs!$C$7+fee_wd*Inputs!$E$7*(1-$B4413)+fee_fx*Inputs!$D$7-cost_acc-cost_wd*Inputs!$E$7*(1-$B4413)-cost_fx*Inputs!$D$7)</f>
        <v>328830.947461633</v>
      </c>
      <c r="M4413" s="0" t="n">
        <f aca="false">12*Inputs!$B$8*(1-MIN(1,Inputs!$G$8*$D4413)*churn_nonbuyers)*(ic*Inputs!$C$8+fee_wd*Inputs!$E$8*(1-$B4413)+fee_fx*Inputs!$D$8-cost_acc-cost_wd*Inputs!$E$8*(1-$B4413)-cost_fx*Inputs!$D$8)</f>
        <v>8266.04221270082</v>
      </c>
      <c r="N4413" s="0" t="n">
        <f aca="false">K4413+L4413+I4413-fixed</f>
        <v>-103993.932750195</v>
      </c>
      <c r="O4413" s="0" t="n">
        <f aca="false">K4413+L4413+M4413-fixed</f>
        <v>-231200.066902945</v>
      </c>
      <c r="P4413" s="0" t="n">
        <f aca="false">12*Inputs!$B$6*(1-MIN(1,Inputs!$F$6*$D4413))*(ic*Inputs!$C$6+flat_fee-cost_acc-cost_wd*Inputs!$E$6*$E4413-cost_fx*Inputs!$D$6)+12*Inputs!$B$7*(1-MIN(1,Inputs!$F$7*$D4413))*(ic*Inputs!$C$7+flat_fee-cost_acc-cost_wd*Inputs!$E$7*$E4413-cost_fx*Inputs!$D$7)+12*Inputs!$B$8*(1-MIN(1,Inputs!$F$8*$D4413))*(ic*Inputs!$C$8+flat_fee-cost_acc-cost_wd*Inputs!$E$8*$E4413-cost_fx*Inputs!$D$8)-fixed</f>
        <v>-237513.96077056</v>
      </c>
    </row>
    <row r="4414" customFormat="false" ht="15" hidden="false" customHeight="false" outlineLevel="0" collapsed="false">
      <c r="A4414" s="0" t="n">
        <v>4349</v>
      </c>
      <c r="B4414" s="0" t="n">
        <v>0.153231</v>
      </c>
      <c r="C4414" s="0" t="n">
        <v>0.899756</v>
      </c>
      <c r="D4414" s="0" t="n">
        <v>1.737509</v>
      </c>
      <c r="E4414" s="0" t="n">
        <v>1.158612</v>
      </c>
      <c r="F4414" s="0" t="n">
        <v>0.194873</v>
      </c>
      <c r="G4414" s="0" t="n">
        <f aca="false">12*Inputs!$B$6*(MIN(1,$H$50*$C4414)*(ic*Inputs!$C$6+pS+fee_fx*Inputs!$D$6-cost_acc-cost_wd*Inputs!$E$6*$E4414-cost_fx*Inputs!$D$6-$F4414)+(1-MIN(1,$H$50*$C4414))*(1-MIN(1,Inputs!$G$6*$D4414)*churn_nonbuyers)*(ic*Inputs!$C$6+fee_wd*Inputs!$E$6*(1-$B4414)+fee_fx*Inputs!$D$6-cost_acc-cost_wd*Inputs!$E$6*(1-$B4414)-cost_fx*Inputs!$D$6))</f>
        <v>210939.298512872</v>
      </c>
      <c r="H4414" s="0" t="n">
        <f aca="false">12*Inputs!$B$7*(MIN(1,$H$51*$C4414)*(ic*Inputs!$C$7+pE+fee_fx*Inputs!$D$7-cost_acc-cost_wd*Inputs!$E$7*$E4414-cost_fx*Inputs!$D$7-$F4414)+(1-MIN(1,$H$51*$C4414))*(1-MIN(1,Inputs!$G$7*$D4414)*churn_nonbuyers)*(ic*Inputs!$C$7+fee_wd*Inputs!$E$7*(1-$B4414)+fee_fx*Inputs!$D$7-cost_acc-cost_wd*Inputs!$E$7*(1-$B4414)-cost_fx*Inputs!$D$7))</f>
        <v>401127.192702369</v>
      </c>
      <c r="I4414" s="0" t="n">
        <f aca="false">12*Inputs!$B$8*(MIN(1,$H$52*$C4414)*(ic*Inputs!$C$8+pT-cost_acc-cost_wd*Inputs!$E$8-cost_fx*Inputs!$D$8-cost_ins)+(1-MIN(1,$H$52*$C4414))*(1-MIN(1,Inputs!$G$8*$D4414)*churn_nonbuyers)*(ic*Inputs!$C$8+fee_wd*Inputs!$E$8*(1-$B4414)+fee_fx*Inputs!$D$8-cost_acc-cost_wd*Inputs!$E$8*(1-$B4414)-cost_fx*Inputs!$D$8))</f>
        <v>129694.428864</v>
      </c>
      <c r="J4414" s="0" t="n">
        <f aca="false">G4414+H4414+I4414-fixed</f>
        <v>41760.9200792408</v>
      </c>
      <c r="K4414" s="0" t="n">
        <f aca="false">12*Inputs!$B$6*(1-MIN(1,Inputs!$G$6*$D4414)*churn_nonbuyers)*(ic*Inputs!$C$6+fee_wd*Inputs!$E$6*(1-$B4414)+fee_fx*Inputs!$D$6-cost_acc-cost_wd*Inputs!$E$6*(1-$B4414)-cost_fx*Inputs!$D$6)</f>
        <v>163937.575019369</v>
      </c>
      <c r="L4414" s="0" t="n">
        <f aca="false">12*Inputs!$B$7*(1-MIN(1,Inputs!$G$7*$D4414)*churn_nonbuyers)*(ic*Inputs!$C$7+fee_wd*Inputs!$E$7*(1-$B4414)+fee_fx*Inputs!$D$7-cost_acc-cost_wd*Inputs!$E$7*(1-$B4414)-cost_fx*Inputs!$D$7)</f>
        <v>361267.984979621</v>
      </c>
      <c r="M4414" s="0" t="n">
        <f aca="false">12*Inputs!$B$8*(1-MIN(1,Inputs!$G$8*$D4414)*churn_nonbuyers)*(ic*Inputs!$C$8+fee_wd*Inputs!$E$8*(1-$B4414)+fee_fx*Inputs!$D$8-cost_acc-cost_wd*Inputs!$E$8*(1-$B4414)-cost_fx*Inputs!$D$8)</f>
        <v>0</v>
      </c>
      <c r="N4414" s="0" t="n">
        <f aca="false">K4414+L4414+I4414-fixed</f>
        <v>-45100.0111370098</v>
      </c>
      <c r="O4414" s="0" t="n">
        <f aca="false">K4414+L4414+M4414-fixed</f>
        <v>-174794.44000101</v>
      </c>
      <c r="P4414" s="0" t="n">
        <f aca="false">12*Inputs!$B$6*(1-MIN(1,Inputs!$F$6*$D4414))*(ic*Inputs!$C$6+flat_fee-cost_acc-cost_wd*Inputs!$E$6*$E4414-cost_fx*Inputs!$D$6)+12*Inputs!$B$7*(1-MIN(1,Inputs!$F$7*$D4414))*(ic*Inputs!$C$7+flat_fee-cost_acc-cost_wd*Inputs!$E$7*$E4414-cost_fx*Inputs!$D$7)+12*Inputs!$B$8*(1-MIN(1,Inputs!$F$8*$D4414))*(ic*Inputs!$C$8+flat_fee-cost_acc-cost_wd*Inputs!$E$8*$E4414-cost_fx*Inputs!$D$8)-fixed</f>
        <v>-385875.69275008</v>
      </c>
    </row>
    <row r="4415" customFormat="false" ht="15" hidden="false" customHeight="false" outlineLevel="0" collapsed="false">
      <c r="A4415" s="0" t="n">
        <v>4350</v>
      </c>
      <c r="B4415" s="0" t="n">
        <v>0.242261</v>
      </c>
      <c r="C4415" s="0" t="n">
        <v>0.879986</v>
      </c>
      <c r="D4415" s="0" t="n">
        <v>0.639132</v>
      </c>
      <c r="E4415" s="0" t="n">
        <v>1.218059</v>
      </c>
      <c r="F4415" s="0" t="n">
        <v>0.300842</v>
      </c>
      <c r="G4415" s="0" t="n">
        <f aca="false">12*Inputs!$B$6*(MIN(1,$H$50*$C4415)*(ic*Inputs!$C$6+pS+fee_fx*Inputs!$D$6-cost_acc-cost_wd*Inputs!$E$6*$E4415-cost_fx*Inputs!$D$6-$F4415)+(1-MIN(1,$H$50*$C4415))*(1-MIN(1,Inputs!$G$6*$D4415)*churn_nonbuyers)*(ic*Inputs!$C$6+fee_wd*Inputs!$E$6*(1-$B4415)+fee_fx*Inputs!$D$6-cost_acc-cost_wd*Inputs!$E$6*(1-$B4415)-cost_fx*Inputs!$D$6))</f>
        <v>204181.545679373</v>
      </c>
      <c r="H4415" s="0" t="n">
        <f aca="false">12*Inputs!$B$7*(MIN(1,$H$51*$C4415)*(ic*Inputs!$C$7+pE+fee_fx*Inputs!$D$7-cost_acc-cost_wd*Inputs!$E$7*$E4415-cost_fx*Inputs!$D$7-$F4415)+(1-MIN(1,$H$51*$C4415))*(1-MIN(1,Inputs!$G$7*$D4415)*churn_nonbuyers)*(ic*Inputs!$C$7+fee_wd*Inputs!$E$7*(1-$B4415)+fee_fx*Inputs!$D$7-cost_acc-cost_wd*Inputs!$E$7*(1-$B4415)-cost_fx*Inputs!$D$7))</f>
        <v>388843.588399702</v>
      </c>
      <c r="I4415" s="0" t="n">
        <f aca="false">12*Inputs!$B$8*(MIN(1,$H$52*$C4415)*(ic*Inputs!$C$8+pT-cost_acc-cost_wd*Inputs!$E$8-cost_fx*Inputs!$D$8-cost_ins)+(1-MIN(1,$H$52*$C4415))*(1-MIN(1,Inputs!$G$8*$D4415)*churn_nonbuyers)*(ic*Inputs!$C$8+fee_wd*Inputs!$E$8*(1-$B4415)+fee_fx*Inputs!$D$8-cost_acc-cost_wd*Inputs!$E$8*(1-$B4415)-cost_fx*Inputs!$D$8))</f>
        <v>193641.327999164</v>
      </c>
      <c r="J4415" s="0" t="n">
        <f aca="false">G4415+H4415+I4415-fixed</f>
        <v>86666.4620782383</v>
      </c>
      <c r="K4415" s="0" t="n">
        <f aca="false">12*Inputs!$B$6*(1-MIN(1,Inputs!$G$6*$D4415)*churn_nonbuyers)*(ic*Inputs!$C$6+fee_wd*Inputs!$E$6*(1-$B4415)+fee_fx*Inputs!$D$6-cost_acc-cost_wd*Inputs!$E$6*(1-$B4415)-cost_fx*Inputs!$D$6)</f>
        <v>161386.790093654</v>
      </c>
      <c r="L4415" s="0" t="n">
        <f aca="false">12*Inputs!$B$7*(1-MIN(1,Inputs!$G$7*$D4415)*churn_nonbuyers)*(ic*Inputs!$C$7+fee_wd*Inputs!$E$7*(1-$B4415)+fee_fx*Inputs!$D$7-cost_acc-cost_wd*Inputs!$E$7*(1-$B4415)-cost_fx*Inputs!$D$7)</f>
        <v>361252.370120193</v>
      </c>
      <c r="M4415" s="0" t="n">
        <f aca="false">12*Inputs!$B$8*(1-MIN(1,Inputs!$G$8*$D4415)*churn_nonbuyers)*(ic*Inputs!$C$8+fee_wd*Inputs!$E$8*(1-$B4415)+fee_fx*Inputs!$D$8-cost_acc-cost_wd*Inputs!$E$8*(1-$B4415)-cost_fx*Inputs!$D$8)</f>
        <v>173945.107690387</v>
      </c>
      <c r="N4415" s="0" t="n">
        <f aca="false">K4415+L4415+I4415-fixed</f>
        <v>16280.4882130112</v>
      </c>
      <c r="O4415" s="0" t="n">
        <f aca="false">K4415+L4415+M4415-fixed</f>
        <v>-3415.73209576577</v>
      </c>
      <c r="P4415" s="0" t="n">
        <f aca="false">12*Inputs!$B$6*(1-MIN(1,Inputs!$F$6*$D4415))*(ic*Inputs!$C$6+flat_fee-cost_acc-cost_wd*Inputs!$E$6*$E4415-cost_fx*Inputs!$D$6)+12*Inputs!$B$7*(1-MIN(1,Inputs!$F$7*$D4415))*(ic*Inputs!$C$7+flat_fee-cost_acc-cost_wd*Inputs!$E$7*$E4415-cost_fx*Inputs!$D$7)+12*Inputs!$B$8*(1-MIN(1,Inputs!$F$8*$D4415))*(ic*Inputs!$C$8+flat_fee-cost_acc-cost_wd*Inputs!$E$8*$E4415-cost_fx*Inputs!$D$8)-fixed</f>
        <v>160888.35785312</v>
      </c>
    </row>
    <row r="4416" customFormat="false" ht="15" hidden="false" customHeight="false" outlineLevel="0" collapsed="false">
      <c r="A4416" s="0" t="n">
        <v>4351</v>
      </c>
      <c r="B4416" s="0" t="n">
        <v>0.175366</v>
      </c>
      <c r="C4416" s="0" t="n">
        <v>0.99087</v>
      </c>
      <c r="D4416" s="0" t="n">
        <v>1.014087</v>
      </c>
      <c r="E4416" s="0" t="n">
        <v>1.085709</v>
      </c>
      <c r="F4416" s="0" t="n">
        <v>0.2394</v>
      </c>
      <c r="G4416" s="0" t="n">
        <f aca="false">12*Inputs!$B$6*(MIN(1,$H$50*$C4416)*(ic*Inputs!$C$6+pS+fee_fx*Inputs!$D$6-cost_acc-cost_wd*Inputs!$E$6*$E4416-cost_fx*Inputs!$D$6-$F4416)+(1-MIN(1,$H$50*$C4416))*(1-MIN(1,Inputs!$G$6*$D4416)*churn_nonbuyers)*(ic*Inputs!$C$6+fee_wd*Inputs!$E$6*(1-$B4416)+fee_fx*Inputs!$D$6-cost_acc-cost_wd*Inputs!$E$6*(1-$B4416)-cost_fx*Inputs!$D$6))</f>
        <v>219539.980362819</v>
      </c>
      <c r="H4416" s="0" t="n">
        <f aca="false">12*Inputs!$B$7*(MIN(1,$H$51*$C4416)*(ic*Inputs!$C$7+pE+fee_fx*Inputs!$D$7-cost_acc-cost_wd*Inputs!$E$7*$E4416-cost_fx*Inputs!$D$7-$F4416)+(1-MIN(1,$H$51*$C4416))*(1-MIN(1,Inputs!$G$7*$D4416)*churn_nonbuyers)*(ic*Inputs!$C$7+fee_wd*Inputs!$E$7*(1-$B4416)+fee_fx*Inputs!$D$7-cost_acc-cost_wd*Inputs!$E$7*(1-$B4416)-cost_fx*Inputs!$D$7))</f>
        <v>414071.5759304</v>
      </c>
      <c r="I4416" s="0" t="n">
        <f aca="false">12*Inputs!$B$8*(MIN(1,$H$52*$C4416)*(ic*Inputs!$C$8+pT-cost_acc-cost_wd*Inputs!$E$8-cost_fx*Inputs!$D$8-cost_ins)+(1-MIN(1,$H$52*$C4416))*(1-MIN(1,Inputs!$G$8*$D4416)*churn_nonbuyers)*(ic*Inputs!$C$8+fee_wd*Inputs!$E$8*(1-$B4416)+fee_fx*Inputs!$D$8-cost_acc-cost_wd*Inputs!$E$8*(1-$B4416)-cost_fx*Inputs!$D$8))</f>
        <v>171095.33441313</v>
      </c>
      <c r="J4416" s="0" t="n">
        <f aca="false">G4416+H4416+I4416-fixed</f>
        <v>104706.89070635</v>
      </c>
      <c r="K4416" s="0" t="n">
        <f aca="false">12*Inputs!$B$6*(1-MIN(1,Inputs!$G$6*$D4416)*churn_nonbuyers)*(ic*Inputs!$C$6+fee_wd*Inputs!$E$6*(1-$B4416)+fee_fx*Inputs!$D$6-cost_acc-cost_wd*Inputs!$E$6*(1-$B4416)-cost_fx*Inputs!$D$6)</f>
        <v>167405.720982062</v>
      </c>
      <c r="L4416" s="0" t="n">
        <f aca="false">12*Inputs!$B$7*(1-MIN(1,Inputs!$G$7*$D4416)*churn_nonbuyers)*(ic*Inputs!$C$7+fee_wd*Inputs!$E$7*(1-$B4416)+fee_fx*Inputs!$D$7-cost_acc-cost_wd*Inputs!$E$7*(1-$B4416)-cost_fx*Inputs!$D$7)</f>
        <v>366449.152813237</v>
      </c>
      <c r="M4416" s="0" t="n">
        <f aca="false">12*Inputs!$B$8*(1-MIN(1,Inputs!$G$8*$D4416)*churn_nonbuyers)*(ic*Inputs!$C$8+fee_wd*Inputs!$E$8*(1-$B4416)+fee_fx*Inputs!$D$8-cost_acc-cost_wd*Inputs!$E$8*(1-$B4416)-cost_fx*Inputs!$D$8)</f>
        <v>92259.1366362912</v>
      </c>
      <c r="N4416" s="0" t="n">
        <f aca="false">K4416+L4416+I4416-fixed</f>
        <v>4950.20820842974</v>
      </c>
      <c r="O4416" s="0" t="n">
        <f aca="false">K4416+L4416+M4416-fixed</f>
        <v>-73885.9895684089</v>
      </c>
      <c r="P4416" s="0" t="n">
        <f aca="false">12*Inputs!$B$6*(1-MIN(1,Inputs!$F$6*$D4416))*(ic*Inputs!$C$6+flat_fee-cost_acc-cost_wd*Inputs!$E$6*$E4416-cost_fx*Inputs!$D$6)+12*Inputs!$B$7*(1-MIN(1,Inputs!$F$7*$D4416))*(ic*Inputs!$C$7+flat_fee-cost_acc-cost_wd*Inputs!$E$7*$E4416-cost_fx*Inputs!$D$7)+12*Inputs!$B$8*(1-MIN(1,Inputs!$F$8*$D4416))*(ic*Inputs!$C$8+flat_fee-cost_acc-cost_wd*Inputs!$E$8*$E4416-cost_fx*Inputs!$D$8)-fixed</f>
        <v>25791.43010792</v>
      </c>
    </row>
    <row r="4417" customFormat="false" ht="15" hidden="false" customHeight="false" outlineLevel="0" collapsed="false">
      <c r="A4417" s="0" t="n">
        <v>4352</v>
      </c>
      <c r="B4417" s="0" t="n">
        <v>0.075268</v>
      </c>
      <c r="C4417" s="0" t="n">
        <v>1.123487</v>
      </c>
      <c r="D4417" s="0" t="n">
        <v>1.590076</v>
      </c>
      <c r="E4417" s="0" t="n">
        <v>1.131243</v>
      </c>
      <c r="F4417" s="0" t="n">
        <v>0.169619</v>
      </c>
      <c r="G4417" s="0" t="n">
        <f aca="false">12*Inputs!$B$6*(MIN(1,$H$50*$C4417)*(ic*Inputs!$C$6+pS+fee_fx*Inputs!$D$6-cost_acc-cost_wd*Inputs!$E$6*$E4417-cost_fx*Inputs!$D$6-$F4417)+(1-MIN(1,$H$50*$C4417))*(1-MIN(1,Inputs!$G$6*$D4417)*churn_nonbuyers)*(ic*Inputs!$C$6+fee_wd*Inputs!$E$6*(1-$B4417)+fee_fx*Inputs!$D$6-cost_acc-cost_wd*Inputs!$E$6*(1-$B4417)-cost_fx*Inputs!$D$6))</f>
        <v>234598.584598495</v>
      </c>
      <c r="H4417" s="0" t="n">
        <f aca="false">12*Inputs!$B$7*(MIN(1,$H$51*$C4417)*(ic*Inputs!$C$7+pE+fee_fx*Inputs!$D$7-cost_acc-cost_wd*Inputs!$E$7*$E4417-cost_fx*Inputs!$D$7-$F4417)+(1-MIN(1,$H$51*$C4417))*(1-MIN(1,Inputs!$G$7*$D4417)*churn_nonbuyers)*(ic*Inputs!$C$7+fee_wd*Inputs!$E$7*(1-$B4417)+fee_fx*Inputs!$D$7-cost_acc-cost_wd*Inputs!$E$7*(1-$B4417)-cost_fx*Inputs!$D$7))</f>
        <v>423029.770198037</v>
      </c>
      <c r="I4417" s="0" t="n">
        <f aca="false">12*Inputs!$B$8*(MIN(1,$H$52*$C4417)*(ic*Inputs!$C$8+pT-cost_acc-cost_wd*Inputs!$E$8-cost_fx*Inputs!$D$8-cost_ins)+(1-MIN(1,$H$52*$C4417))*(1-MIN(1,Inputs!$G$8*$D4417)*churn_nonbuyers)*(ic*Inputs!$C$8+fee_wd*Inputs!$E$8*(1-$B4417)+fee_fx*Inputs!$D$8-cost_acc-cost_wd*Inputs!$E$8*(1-$B4417)-cost_fx*Inputs!$D$8))</f>
        <v>161943.910128</v>
      </c>
      <c r="J4417" s="0" t="n">
        <f aca="false">G4417+H4417+I4417-fixed</f>
        <v>119572.264924532</v>
      </c>
      <c r="K4417" s="0" t="n">
        <f aca="false">12*Inputs!$B$6*(1-MIN(1,Inputs!$G$6*$D4417)*churn_nonbuyers)*(ic*Inputs!$C$6+fee_wd*Inputs!$E$6*(1-$B4417)+fee_fx*Inputs!$D$6-cost_acc-cost_wd*Inputs!$E$6*(1-$B4417)-cost_fx*Inputs!$D$6)</f>
        <v>175595.15117065</v>
      </c>
      <c r="L4417" s="0" t="n">
        <f aca="false">12*Inputs!$B$7*(1-MIN(1,Inputs!$G$7*$D4417)*churn_nonbuyers)*(ic*Inputs!$C$7+fee_wd*Inputs!$E$7*(1-$B4417)+fee_fx*Inputs!$D$7-cost_acc-cost_wd*Inputs!$E$7*(1-$B4417)-cost_fx*Inputs!$D$7)</f>
        <v>373644.87425439</v>
      </c>
      <c r="M4417" s="0" t="n">
        <f aca="false">12*Inputs!$B$8*(1-MIN(1,Inputs!$G$8*$D4417)*churn_nonbuyers)*(ic*Inputs!$C$8+fee_wd*Inputs!$E$8*(1-$B4417)+fee_fx*Inputs!$D$8-cost_acc-cost_wd*Inputs!$E$8*(1-$B4417)-cost_fx*Inputs!$D$8)</f>
        <v>0</v>
      </c>
      <c r="N4417" s="0" t="n">
        <f aca="false">K4417+L4417+I4417-fixed</f>
        <v>11183.9355530393</v>
      </c>
      <c r="O4417" s="0" t="n">
        <f aca="false">K4417+L4417+M4417-fixed</f>
        <v>-150759.974574961</v>
      </c>
      <c r="P4417" s="0" t="n">
        <f aca="false">12*Inputs!$B$6*(1-MIN(1,Inputs!$F$6*$D4417))*(ic*Inputs!$C$6+flat_fee-cost_acc-cost_wd*Inputs!$E$6*$E4417-cost_fx*Inputs!$D$6)+12*Inputs!$B$7*(1-MIN(1,Inputs!$F$7*$D4417))*(ic*Inputs!$C$7+flat_fee-cost_acc-cost_wd*Inputs!$E$7*$E4417-cost_fx*Inputs!$D$7)+12*Inputs!$B$8*(1-MIN(1,Inputs!$F$8*$D4417))*(ic*Inputs!$C$8+flat_fee-cost_acc-cost_wd*Inputs!$E$8*$E4417-cost_fx*Inputs!$D$8)-fixed</f>
        <v>-300398.95185568</v>
      </c>
    </row>
    <row r="4418" customFormat="false" ht="15" hidden="false" customHeight="false" outlineLevel="0" collapsed="false">
      <c r="A4418" s="0" t="n">
        <v>4353</v>
      </c>
      <c r="B4418" s="0" t="n">
        <v>0.164689</v>
      </c>
      <c r="C4418" s="0" t="n">
        <v>1.027959</v>
      </c>
      <c r="D4418" s="0" t="n">
        <v>0.640275</v>
      </c>
      <c r="E4418" s="0" t="n">
        <v>1.139422</v>
      </c>
      <c r="F4418" s="0" t="n">
        <v>0.285727</v>
      </c>
      <c r="G4418" s="0" t="n">
        <f aca="false">12*Inputs!$B$6*(MIN(1,$H$50*$C4418)*(ic*Inputs!$C$6+pS+fee_fx*Inputs!$D$6-cost_acc-cost_wd*Inputs!$E$6*$E4418-cost_fx*Inputs!$D$6-$F4418)+(1-MIN(1,$H$50*$C4418))*(1-MIN(1,Inputs!$G$6*$D4418)*churn_nonbuyers)*(ic*Inputs!$C$6+fee_wd*Inputs!$E$6*(1-$B4418)+fee_fx*Inputs!$D$6-cost_acc-cost_wd*Inputs!$E$6*(1-$B4418)-cost_fx*Inputs!$D$6))</f>
        <v>223512.898052084</v>
      </c>
      <c r="H4418" s="0" t="n">
        <f aca="false">12*Inputs!$B$7*(MIN(1,$H$51*$C4418)*(ic*Inputs!$C$7+pE+fee_fx*Inputs!$D$7-cost_acc-cost_wd*Inputs!$E$7*$E4418-cost_fx*Inputs!$D$7-$F4418)+(1-MIN(1,$H$51*$C4418))*(1-MIN(1,Inputs!$G$7*$D4418)*churn_nonbuyers)*(ic*Inputs!$C$7+fee_wd*Inputs!$E$7*(1-$B4418)+fee_fx*Inputs!$D$7-cost_acc-cost_wd*Inputs!$E$7*(1-$B4418)-cost_fx*Inputs!$D$7))</f>
        <v>410133.906255203</v>
      </c>
      <c r="I4418" s="0" t="n">
        <f aca="false">12*Inputs!$B$8*(MIN(1,$H$52*$C4418)*(ic*Inputs!$C$8+pT-cost_acc-cost_wd*Inputs!$E$8-cost_fx*Inputs!$D$8-cost_ins)+(1-MIN(1,$H$52*$C4418))*(1-MIN(1,Inputs!$G$8*$D4418)*churn_nonbuyers)*(ic*Inputs!$C$8+fee_wd*Inputs!$E$8*(1-$B4418)+fee_fx*Inputs!$D$8-cost_acc-cost_wd*Inputs!$E$8*(1-$B4418)-cost_fx*Inputs!$D$8))</f>
        <v>197458.874411496</v>
      </c>
      <c r="J4418" s="0" t="n">
        <f aca="false">G4418+H4418+I4418-fixed</f>
        <v>131105.678718783</v>
      </c>
      <c r="K4418" s="0" t="n">
        <f aca="false">12*Inputs!$B$6*(1-MIN(1,Inputs!$G$6*$D4418)*churn_nonbuyers)*(ic*Inputs!$C$6+fee_wd*Inputs!$E$6*(1-$B4418)+fee_fx*Inputs!$D$6-cost_acc-cost_wd*Inputs!$E$6*(1-$B4418)-cost_fx*Inputs!$D$6)</f>
        <v>172190.02499622</v>
      </c>
      <c r="L4418" s="0" t="n">
        <f aca="false">12*Inputs!$B$7*(1-MIN(1,Inputs!$G$7*$D4418)*churn_nonbuyers)*(ic*Inputs!$C$7+fee_wd*Inputs!$E$7*(1-$B4418)+fee_fx*Inputs!$D$7-cost_acc-cost_wd*Inputs!$E$7*(1-$B4418)-cost_fx*Inputs!$D$7)</f>
        <v>372195.545397732</v>
      </c>
      <c r="M4418" s="0" t="n">
        <f aca="false">12*Inputs!$B$8*(1-MIN(1,Inputs!$G$8*$D4418)*churn_nonbuyers)*(ic*Inputs!$C$8+fee_wd*Inputs!$E$8*(1-$B4418)+fee_fx*Inputs!$D$8-cost_acc-cost_wd*Inputs!$E$8*(1-$B4418)-cost_fx*Inputs!$D$8)</f>
        <v>175747.88998236</v>
      </c>
      <c r="N4418" s="0" t="n">
        <f aca="false">K4418+L4418+I4418-fixed</f>
        <v>41844.4448054484</v>
      </c>
      <c r="O4418" s="0" t="n">
        <f aca="false">K4418+L4418+M4418-fixed</f>
        <v>20133.4603763123</v>
      </c>
      <c r="P4418" s="0" t="n">
        <f aca="false">12*Inputs!$B$6*(1-MIN(1,Inputs!$F$6*$D4418))*(ic*Inputs!$C$6+flat_fee-cost_acc-cost_wd*Inputs!$E$6*$E4418-cost_fx*Inputs!$D$6)+12*Inputs!$B$7*(1-MIN(1,Inputs!$F$7*$D4418))*(ic*Inputs!$C$7+flat_fee-cost_acc-cost_wd*Inputs!$E$7*$E4418-cost_fx*Inputs!$D$7)+12*Inputs!$B$8*(1-MIN(1,Inputs!$F$8*$D4418))*(ic*Inputs!$C$8+flat_fee-cost_acc-cost_wd*Inputs!$E$8*$E4418-cost_fx*Inputs!$D$8)-fixed</f>
        <v>201063.836852</v>
      </c>
    </row>
    <row r="4419" customFormat="false" ht="15" hidden="false" customHeight="false" outlineLevel="0" collapsed="false">
      <c r="A4419" s="0" t="n">
        <v>4354</v>
      </c>
      <c r="B4419" s="0" t="n">
        <v>0.50854</v>
      </c>
      <c r="C4419" s="0" t="n">
        <v>0.992177</v>
      </c>
      <c r="D4419" s="0" t="n">
        <v>1.43432</v>
      </c>
      <c r="E4419" s="0" t="n">
        <v>1.170505</v>
      </c>
      <c r="F4419" s="0" t="n">
        <v>0.07886</v>
      </c>
      <c r="G4419" s="0" t="n">
        <f aca="false">12*Inputs!$B$6*(MIN(1,$H$50*$C4419)*(ic*Inputs!$C$6+pS+fee_fx*Inputs!$D$6-cost_acc-cost_wd*Inputs!$E$6*$E4419-cost_fx*Inputs!$D$6-$F4419)+(1-MIN(1,$H$50*$C4419))*(1-MIN(1,Inputs!$G$6*$D4419)*churn_nonbuyers)*(ic*Inputs!$C$6+fee_wd*Inputs!$E$6*(1-$B4419)+fee_fx*Inputs!$D$6-cost_acc-cost_wd*Inputs!$E$6*(1-$B4419)-cost_fx*Inputs!$D$6))</f>
        <v>176927.699002999</v>
      </c>
      <c r="H4419" s="0" t="n">
        <f aca="false">12*Inputs!$B$7*(MIN(1,$H$51*$C4419)*(ic*Inputs!$C$7+pE+fee_fx*Inputs!$D$7-cost_acc-cost_wd*Inputs!$E$7*$E4419-cost_fx*Inputs!$D$7-$F4419)+(1-MIN(1,$H$51*$C4419))*(1-MIN(1,Inputs!$G$7*$D4419)*churn_nonbuyers)*(ic*Inputs!$C$7+fee_wd*Inputs!$E$7*(1-$B4419)+fee_fx*Inputs!$D$7-cost_acc-cost_wd*Inputs!$E$7*(1-$B4419)-cost_fx*Inputs!$D$7))</f>
        <v>383052.055750027</v>
      </c>
      <c r="I4419" s="0" t="n">
        <f aca="false">12*Inputs!$B$8*(MIN(1,$H$52*$C4419)*(ic*Inputs!$C$8+pT-cost_acc-cost_wd*Inputs!$E$8-cost_fx*Inputs!$D$8-cost_ins)+(1-MIN(1,$H$52*$C4419))*(1-MIN(1,Inputs!$G$8*$D4419)*churn_nonbuyers)*(ic*Inputs!$C$8+fee_wd*Inputs!$E$8*(1-$B4419)+fee_fx*Inputs!$D$8-cost_acc-cost_wd*Inputs!$E$8*(1-$B4419)-cost_fx*Inputs!$D$8))</f>
        <v>143016.361488</v>
      </c>
      <c r="J4419" s="0" t="n">
        <f aca="false">G4419+H4419+I4419-fixed</f>
        <v>2996.1162410262</v>
      </c>
      <c r="K4419" s="0" t="n">
        <f aca="false">12*Inputs!$B$6*(1-MIN(1,Inputs!$G$6*$D4419)*churn_nonbuyers)*(ic*Inputs!$C$6+fee_wd*Inputs!$E$6*(1-$B4419)+fee_fx*Inputs!$D$6-cost_acc-cost_wd*Inputs!$E$6*(1-$B4419)-cost_fx*Inputs!$D$6)</f>
        <v>119164.03986816</v>
      </c>
      <c r="L4419" s="0" t="n">
        <f aca="false">12*Inputs!$B$7*(1-MIN(1,Inputs!$G$7*$D4419)*churn_nonbuyers)*(ic*Inputs!$C$7+fee_wd*Inputs!$E$7*(1-$B4419)+fee_fx*Inputs!$D$7-cost_acc-cost_wd*Inputs!$E$7*(1-$B4419)-cost_fx*Inputs!$D$7)</f>
        <v>315771.752560896</v>
      </c>
      <c r="M4419" s="0" t="n">
        <f aca="false">12*Inputs!$B$8*(1-MIN(1,Inputs!$G$8*$D4419)*churn_nonbuyers)*(ic*Inputs!$C$8+fee_wd*Inputs!$E$8*(1-$B4419)+fee_fx*Inputs!$D$8-cost_acc-cost_wd*Inputs!$E$8*(1-$B4419)-cost_fx*Inputs!$D$8)</f>
        <v>0</v>
      </c>
      <c r="N4419" s="0" t="n">
        <f aca="false">K4419+L4419+I4419-fixed</f>
        <v>-122047.846082944</v>
      </c>
      <c r="O4419" s="0" t="n">
        <f aca="false">K4419+L4419+M4419-fixed</f>
        <v>-265064.207570944</v>
      </c>
      <c r="P4419" s="0" t="n">
        <f aca="false">12*Inputs!$B$6*(1-MIN(1,Inputs!$F$6*$D4419))*(ic*Inputs!$C$6+flat_fee-cost_acc-cost_wd*Inputs!$E$6*$E4419-cost_fx*Inputs!$D$6)+12*Inputs!$B$7*(1-MIN(1,Inputs!$F$7*$D4419))*(ic*Inputs!$C$7+flat_fee-cost_acc-cost_wd*Inputs!$E$7*$E4419-cost_fx*Inputs!$D$7)+12*Inputs!$B$8*(1-MIN(1,Inputs!$F$8*$D4419))*(ic*Inputs!$C$8+flat_fee-cost_acc-cost_wd*Inputs!$E$8*$E4419-cost_fx*Inputs!$D$8)-fixed</f>
        <v>-230338.473376</v>
      </c>
    </row>
    <row r="4420" customFormat="false" ht="15" hidden="false" customHeight="false" outlineLevel="0" collapsed="false">
      <c r="A4420" s="0" t="n">
        <v>4355</v>
      </c>
      <c r="B4420" s="0" t="n">
        <v>0.239707</v>
      </c>
      <c r="C4420" s="0" t="n">
        <v>0.846298</v>
      </c>
      <c r="D4420" s="0" t="n">
        <v>1.260194</v>
      </c>
      <c r="E4420" s="0" t="n">
        <v>1.074363</v>
      </c>
      <c r="F4420" s="0" t="n">
        <v>0.165125</v>
      </c>
      <c r="G4420" s="0" t="n">
        <f aca="false">12*Inputs!$B$6*(MIN(1,$H$50*$C4420)*(ic*Inputs!$C$6+pS+fee_fx*Inputs!$D$6-cost_acc-cost_wd*Inputs!$E$6*$E4420-cost_fx*Inputs!$D$6-$F4420)+(1-MIN(1,$H$50*$C4420))*(1-MIN(1,Inputs!$G$6*$D4420)*churn_nonbuyers)*(ic*Inputs!$C$6+fee_wd*Inputs!$E$6*(1-$B4420)+fee_fx*Inputs!$D$6-cost_acc-cost_wd*Inputs!$E$6*(1-$B4420)-cost_fx*Inputs!$D$6))</f>
        <v>203486.225419203</v>
      </c>
      <c r="H4420" s="0" t="n">
        <f aca="false">12*Inputs!$B$7*(MIN(1,$H$51*$C4420)*(ic*Inputs!$C$7+pE+fee_fx*Inputs!$D$7-cost_acc-cost_wd*Inputs!$E$7*$E4420-cost_fx*Inputs!$D$7-$F4420)+(1-MIN(1,$H$51*$C4420))*(1-MIN(1,Inputs!$G$7*$D4420)*churn_nonbuyers)*(ic*Inputs!$C$7+fee_wd*Inputs!$E$7*(1-$B4420)+fee_fx*Inputs!$D$7-cost_acc-cost_wd*Inputs!$E$7*(1-$B4420)-cost_fx*Inputs!$D$7))</f>
        <v>404107.269631721</v>
      </c>
      <c r="I4420" s="0" t="n">
        <f aca="false">12*Inputs!$B$8*(MIN(1,$H$52*$C4420)*(ic*Inputs!$C$8+pT-cost_acc-cost_wd*Inputs!$E$8-cost_fx*Inputs!$D$8-cost_ins)+(1-MIN(1,$H$52*$C4420))*(1-MIN(1,Inputs!$G$8*$D4420)*churn_nonbuyers)*(ic*Inputs!$C$8+fee_wd*Inputs!$E$8*(1-$B4420)+fee_fx*Inputs!$D$8-cost_acc-cost_wd*Inputs!$E$8*(1-$B4420)-cost_fx*Inputs!$D$8))</f>
        <v>137116.426501236</v>
      </c>
      <c r="J4420" s="0" t="n">
        <f aca="false">G4420+H4420+I4420-fixed</f>
        <v>44709.9215521589</v>
      </c>
      <c r="K4420" s="0" t="n">
        <f aca="false">12*Inputs!$B$6*(1-MIN(1,Inputs!$G$6*$D4420)*churn_nonbuyers)*(ic*Inputs!$C$6+fee_wd*Inputs!$E$6*(1-$B4420)+fee_fx*Inputs!$D$6-cost_acc-cost_wd*Inputs!$E$6*(1-$B4420)-cost_fx*Inputs!$D$6)</f>
        <v>156554.393206738</v>
      </c>
      <c r="L4420" s="0" t="n">
        <f aca="false">12*Inputs!$B$7*(1-MIN(1,Inputs!$G$7*$D4420)*churn_nonbuyers)*(ic*Inputs!$C$7+fee_wd*Inputs!$E$7*(1-$B4420)+fee_fx*Inputs!$D$7-cost_acc-cost_wd*Inputs!$E$7*(1-$B4420)-cost_fx*Inputs!$D$7)</f>
        <v>354743.859412043</v>
      </c>
      <c r="M4420" s="0" t="n">
        <f aca="false">12*Inputs!$B$8*(1-MIN(1,Inputs!$G$8*$D4420)*churn_nonbuyers)*(ic*Inputs!$C$8+fee_wd*Inputs!$E$8*(1-$B4420)+fee_fx*Inputs!$D$8-cost_acc-cost_wd*Inputs!$E$8*(1-$B4420)-cost_fx*Inputs!$D$8)</f>
        <v>37114.7369381088</v>
      </c>
      <c r="N4420" s="0" t="n">
        <f aca="false">K4420+L4420+I4420-fixed</f>
        <v>-51585.3208799842</v>
      </c>
      <c r="O4420" s="0" t="n">
        <f aca="false">K4420+L4420+M4420-fixed</f>
        <v>-151587.010443111</v>
      </c>
      <c r="P4420" s="0" t="n">
        <f aca="false">12*Inputs!$B$6*(1-MIN(1,Inputs!$F$6*$D4420))*(ic*Inputs!$C$6+flat_fee-cost_acc-cost_wd*Inputs!$E$6*$E4420-cost_fx*Inputs!$D$6)+12*Inputs!$B$7*(1-MIN(1,Inputs!$F$7*$D4420))*(ic*Inputs!$C$7+flat_fee-cost_acc-cost_wd*Inputs!$E$7*$E4420-cost_fx*Inputs!$D$7)+12*Inputs!$B$8*(1-MIN(1,Inputs!$F$8*$D4420))*(ic*Inputs!$C$8+flat_fee-cost_acc-cost_wd*Inputs!$E$8*$E4420-cost_fx*Inputs!$D$8)-fixed</f>
        <v>-103739.78449072</v>
      </c>
    </row>
    <row r="4421" customFormat="false" ht="15" hidden="false" customHeight="false" outlineLevel="0" collapsed="false">
      <c r="A4421" s="0" t="n">
        <v>4356</v>
      </c>
      <c r="B4421" s="0" t="n">
        <v>0.200967</v>
      </c>
      <c r="C4421" s="0" t="n">
        <v>1.042564</v>
      </c>
      <c r="D4421" s="0" t="n">
        <v>1.531236</v>
      </c>
      <c r="E4421" s="0" t="n">
        <v>1.072171</v>
      </c>
      <c r="F4421" s="0" t="n">
        <v>0.269408</v>
      </c>
      <c r="G4421" s="0" t="n">
        <f aca="false">12*Inputs!$B$6*(MIN(1,$H$50*$C4421)*(ic*Inputs!$C$6+pS+fee_fx*Inputs!$D$6-cost_acc-cost_wd*Inputs!$E$6*$E4421-cost_fx*Inputs!$D$6-$F4421)+(1-MIN(1,$H$50*$C4421))*(1-MIN(1,Inputs!$G$6*$D4421)*churn_nonbuyers)*(ic*Inputs!$C$6+fee_wd*Inputs!$E$6*(1-$B4421)+fee_fx*Inputs!$D$6-cost_acc-cost_wd*Inputs!$E$6*(1-$B4421)-cost_fx*Inputs!$D$6))</f>
        <v>214564.287609012</v>
      </c>
      <c r="H4421" s="0" t="n">
        <f aca="false">12*Inputs!$B$7*(MIN(1,$H$51*$C4421)*(ic*Inputs!$C$7+pE+fee_fx*Inputs!$D$7-cost_acc-cost_wd*Inputs!$E$7*$E4421-cost_fx*Inputs!$D$7-$F4421)+(1-MIN(1,$H$51*$C4421))*(1-MIN(1,Inputs!$G$7*$D4421)*churn_nonbuyers)*(ic*Inputs!$C$7+fee_wd*Inputs!$E$7*(1-$B4421)+fee_fx*Inputs!$D$7-cost_acc-cost_wd*Inputs!$E$7*(1-$B4421)-cost_fx*Inputs!$D$7))</f>
        <v>410911.187595872</v>
      </c>
      <c r="I4421" s="0" t="n">
        <f aca="false">12*Inputs!$B$8*(MIN(1,$H$52*$C4421)*(ic*Inputs!$C$8+pT-cost_acc-cost_wd*Inputs!$E$8-cost_fx*Inputs!$D$8-cost_ins)+(1-MIN(1,$H$52*$C4421))*(1-MIN(1,Inputs!$G$8*$D4421)*churn_nonbuyers)*(ic*Inputs!$C$8+fee_wd*Inputs!$E$8*(1-$B4421)+fee_fx*Inputs!$D$8-cost_acc-cost_wd*Inputs!$E$8*(1-$B4421)-cost_fx*Inputs!$D$8))</f>
        <v>150279.345216</v>
      </c>
      <c r="J4421" s="0" t="n">
        <f aca="false">G4421+H4421+I4421-fixed</f>
        <v>75754.8204208841</v>
      </c>
      <c r="K4421" s="0" t="n">
        <f aca="false">12*Inputs!$B$6*(1-MIN(1,Inputs!$G$6*$D4421)*churn_nonbuyers)*(ic*Inputs!$C$6+fee_wd*Inputs!$E$6*(1-$B4421)+fee_fx*Inputs!$D$6-cost_acc-cost_wd*Inputs!$E$6*(1-$B4421)-cost_fx*Inputs!$D$6)</f>
        <v>159441.534037526</v>
      </c>
      <c r="L4421" s="0" t="n">
        <f aca="false">12*Inputs!$B$7*(1-MIN(1,Inputs!$G$7*$D4421)*churn_nonbuyers)*(ic*Inputs!$C$7+fee_wd*Inputs!$E$7*(1-$B4421)+fee_fx*Inputs!$D$7-cost_acc-cost_wd*Inputs!$E$7*(1-$B4421)-cost_fx*Inputs!$D$7)</f>
        <v>357068.305894516</v>
      </c>
      <c r="M4421" s="0" t="n">
        <f aca="false">12*Inputs!$B$8*(1-MIN(1,Inputs!$G$8*$D4421)*churn_nonbuyers)*(ic*Inputs!$C$8+fee_wd*Inputs!$E$8*(1-$B4421)+fee_fx*Inputs!$D$8-cost_acc-cost_wd*Inputs!$E$8*(1-$B4421)-cost_fx*Inputs!$D$8)</f>
        <v>0</v>
      </c>
      <c r="N4421" s="0" t="n">
        <f aca="false">K4421+L4421+I4421-fixed</f>
        <v>-33210.8148519578</v>
      </c>
      <c r="O4421" s="0" t="n">
        <f aca="false">K4421+L4421+M4421-fixed</f>
        <v>-183490.160067958</v>
      </c>
      <c r="P4421" s="0" t="n">
        <f aca="false">12*Inputs!$B$6*(1-MIN(1,Inputs!$F$6*$D4421))*(ic*Inputs!$C$6+flat_fee-cost_acc-cost_wd*Inputs!$E$6*$E4421-cost_fx*Inputs!$D$6)+12*Inputs!$B$7*(1-MIN(1,Inputs!$F$7*$D4421))*(ic*Inputs!$C$7+flat_fee-cost_acc-cost_wd*Inputs!$E$7*$E4421-cost_fx*Inputs!$D$7)+12*Inputs!$B$8*(1-MIN(1,Inputs!$F$8*$D4421))*(ic*Inputs!$C$8+flat_fee-cost_acc-cost_wd*Inputs!$E$8*$E4421-cost_fx*Inputs!$D$8)-fixed</f>
        <v>-251083.16700256</v>
      </c>
    </row>
    <row r="4422" customFormat="false" ht="15" hidden="false" customHeight="false" outlineLevel="0" collapsed="false">
      <c r="A4422" s="0" t="n">
        <v>4357</v>
      </c>
      <c r="B4422" s="0" t="n">
        <v>0.252758</v>
      </c>
      <c r="C4422" s="0" t="n">
        <v>0.906473</v>
      </c>
      <c r="D4422" s="0" t="n">
        <v>1.48671</v>
      </c>
      <c r="E4422" s="0" t="n">
        <v>1.352844</v>
      </c>
      <c r="F4422" s="0" t="n">
        <v>0.065352</v>
      </c>
      <c r="G4422" s="0" t="n">
        <f aca="false">12*Inputs!$B$6*(MIN(1,$H$50*$C4422)*(ic*Inputs!$C$6+pS+fee_fx*Inputs!$D$6-cost_acc-cost_wd*Inputs!$E$6*$E4422-cost_fx*Inputs!$D$6-$F4422)+(1-MIN(1,$H$50*$C4422))*(1-MIN(1,Inputs!$G$6*$D4422)*churn_nonbuyers)*(ic*Inputs!$C$6+fee_wd*Inputs!$E$6*(1-$B4422)+fee_fx*Inputs!$D$6-cost_acc-cost_wd*Inputs!$E$6*(1-$B4422)-cost_fx*Inputs!$D$6))</f>
        <v>199722.317536173</v>
      </c>
      <c r="H4422" s="0" t="n">
        <f aca="false">12*Inputs!$B$7*(MIN(1,$H$51*$C4422)*(ic*Inputs!$C$7+pE+fee_fx*Inputs!$D$7-cost_acc-cost_wd*Inputs!$E$7*$E4422-cost_fx*Inputs!$D$7-$F4422)+(1-MIN(1,$H$51*$C4422))*(1-MIN(1,Inputs!$G$7*$D4422)*churn_nonbuyers)*(ic*Inputs!$C$7+fee_wd*Inputs!$E$7*(1-$B4422)+fee_fx*Inputs!$D$7-cost_acc-cost_wd*Inputs!$E$7*(1-$B4422)-cost_fx*Inputs!$D$7))</f>
        <v>381004.620061387</v>
      </c>
      <c r="I4422" s="0" t="n">
        <f aca="false">12*Inputs!$B$8*(MIN(1,$H$52*$C4422)*(ic*Inputs!$C$8+pT-cost_acc-cost_wd*Inputs!$E$8-cost_fx*Inputs!$D$8-cost_ins)+(1-MIN(1,$H$52*$C4422))*(1-MIN(1,Inputs!$G$8*$D4422)*churn_nonbuyers)*(ic*Inputs!$C$8+fee_wd*Inputs!$E$8*(1-$B4422)+fee_fx*Inputs!$D$8-cost_acc-cost_wd*Inputs!$E$8*(1-$B4422)-cost_fx*Inputs!$D$8))</f>
        <v>130662.644112</v>
      </c>
      <c r="J4422" s="0" t="n">
        <f aca="false">G4422+H4422+I4422-fixed</f>
        <v>11389.58170956</v>
      </c>
      <c r="K4422" s="0" t="n">
        <f aca="false">12*Inputs!$B$6*(1-MIN(1,Inputs!$G$6*$D4422)*churn_nonbuyers)*(ic*Inputs!$C$6+fee_wd*Inputs!$E$6*(1-$B4422)+fee_fx*Inputs!$D$6-cost_acc-cost_wd*Inputs!$E$6*(1-$B4422)-cost_fx*Inputs!$D$6)</f>
        <v>152922.411692496</v>
      </c>
      <c r="L4422" s="0" t="n">
        <f aca="false">12*Inputs!$B$7*(1-MIN(1,Inputs!$G$7*$D4422)*churn_nonbuyers)*(ic*Inputs!$C$7+fee_wd*Inputs!$E$7*(1-$B4422)+fee_fx*Inputs!$D$7-cost_acc-cost_wd*Inputs!$E$7*(1-$B4422)-cost_fx*Inputs!$D$7)</f>
        <v>350442.964135498</v>
      </c>
      <c r="M4422" s="0" t="n">
        <f aca="false">12*Inputs!$B$8*(1-MIN(1,Inputs!$G$8*$D4422)*churn_nonbuyers)*(ic*Inputs!$C$8+fee_wd*Inputs!$E$8*(1-$B4422)+fee_fx*Inputs!$D$8-cost_acc-cost_wd*Inputs!$E$8*(1-$B4422)-cost_fx*Inputs!$D$8)</f>
        <v>0</v>
      </c>
      <c r="N4422" s="0" t="n">
        <f aca="false">K4422+L4422+I4422-fixed</f>
        <v>-65971.9800600064</v>
      </c>
      <c r="O4422" s="0" t="n">
        <f aca="false">K4422+L4422+M4422-fixed</f>
        <v>-196634.624172006</v>
      </c>
      <c r="P4422" s="0" t="n">
        <f aca="false">12*Inputs!$B$6*(1-MIN(1,Inputs!$F$6*$D4422))*(ic*Inputs!$C$6+flat_fee-cost_acc-cost_wd*Inputs!$E$6*$E4422-cost_fx*Inputs!$D$6)+12*Inputs!$B$7*(1-MIN(1,Inputs!$F$7*$D4422))*(ic*Inputs!$C$7+flat_fee-cost_acc-cost_wd*Inputs!$E$7*$E4422-cost_fx*Inputs!$D$7)+12*Inputs!$B$8*(1-MIN(1,Inputs!$F$8*$D4422))*(ic*Inputs!$C$8+flat_fee-cost_acc-cost_wd*Inputs!$E$8*$E4422-cost_fx*Inputs!$D$8)-fixed</f>
        <v>-315210.1561024</v>
      </c>
    </row>
    <row r="4423" customFormat="false" ht="15" hidden="false" customHeight="false" outlineLevel="0" collapsed="false">
      <c r="A4423" s="0" t="n">
        <v>4358</v>
      </c>
      <c r="B4423" s="0" t="n">
        <v>0.264902</v>
      </c>
      <c r="C4423" s="0" t="n">
        <v>0.759855</v>
      </c>
      <c r="D4423" s="0" t="n">
        <v>1.196993</v>
      </c>
      <c r="E4423" s="0" t="n">
        <v>1.171136</v>
      </c>
      <c r="F4423" s="0" t="n">
        <v>0.130057</v>
      </c>
      <c r="G4423" s="0" t="n">
        <f aca="false">12*Inputs!$B$6*(MIN(1,$H$50*$C4423)*(ic*Inputs!$C$6+pS+fee_fx*Inputs!$D$6-cost_acc-cost_wd*Inputs!$E$6*$E4423-cost_fx*Inputs!$D$6-$F4423)+(1-MIN(1,$H$50*$C4423))*(1-MIN(1,Inputs!$G$6*$D4423)*churn_nonbuyers)*(ic*Inputs!$C$6+fee_wd*Inputs!$E$6*(1-$B4423)+fee_fx*Inputs!$D$6-cost_acc-cost_wd*Inputs!$E$6*(1-$B4423)-cost_fx*Inputs!$D$6))</f>
        <v>194904.514771996</v>
      </c>
      <c r="H4423" s="0" t="n">
        <f aca="false">12*Inputs!$B$7*(MIN(1,$H$51*$C4423)*(ic*Inputs!$C$7+pE+fee_fx*Inputs!$D$7-cost_acc-cost_wd*Inputs!$E$7*$E4423-cost_fx*Inputs!$D$7-$F4423)+(1-MIN(1,$H$51*$C4423))*(1-MIN(1,Inputs!$G$7*$D4423)*churn_nonbuyers)*(ic*Inputs!$C$7+fee_wd*Inputs!$E$7*(1-$B4423)+fee_fx*Inputs!$D$7-cost_acc-cost_wd*Inputs!$E$7*(1-$B4423)-cost_fx*Inputs!$D$7))</f>
        <v>390180.85579096</v>
      </c>
      <c r="I4423" s="0" t="n">
        <f aca="false">12*Inputs!$B$8*(MIN(1,$H$52*$C4423)*(ic*Inputs!$C$8+pT-cost_acc-cost_wd*Inputs!$E$8-cost_fx*Inputs!$D$8-cost_ins)+(1-MIN(1,$H$52*$C4423))*(1-MIN(1,Inputs!$G$8*$D4423)*churn_nonbuyers)*(ic*Inputs!$C$8+fee_wd*Inputs!$E$8*(1-$B4423)+fee_fx*Inputs!$D$8-cost_acc-cost_wd*Inputs!$E$8*(1-$B4423)-cost_fx*Inputs!$D$8))</f>
        <v>133331.419681873</v>
      </c>
      <c r="J4423" s="0" t="n">
        <f aca="false">G4423+H4423+I4423-fixed</f>
        <v>18416.7902448284</v>
      </c>
      <c r="K4423" s="0" t="n">
        <f aca="false">12*Inputs!$B$6*(1-MIN(1,Inputs!$G$6*$D4423)*churn_nonbuyers)*(ic*Inputs!$C$6+fee_wd*Inputs!$E$6*(1-$B4423)+fee_fx*Inputs!$D$6-cost_acc-cost_wd*Inputs!$E$6*(1-$B4423)-cost_fx*Inputs!$D$6)</f>
        <v>153671.440605739</v>
      </c>
      <c r="L4423" s="0" t="n">
        <f aca="false">12*Inputs!$B$7*(1-MIN(1,Inputs!$G$7*$D4423)*churn_nonbuyers)*(ic*Inputs!$C$7+fee_wd*Inputs!$E$7*(1-$B4423)+fee_fx*Inputs!$D$7-cost_acc-cost_wd*Inputs!$E$7*(1-$B4423)-cost_fx*Inputs!$D$7)</f>
        <v>351945.095499444</v>
      </c>
      <c r="M4423" s="0" t="n">
        <f aca="false">12*Inputs!$B$8*(1-MIN(1,Inputs!$G$8*$D4423)*churn_nonbuyers)*(ic*Inputs!$C$8+fee_wd*Inputs!$E$8*(1-$B4423)+fee_fx*Inputs!$D$8-cost_acc-cost_wd*Inputs!$E$8*(1-$B4423)-cost_fx*Inputs!$D$8)</f>
        <v>50849.8275734496</v>
      </c>
      <c r="N4423" s="0" t="n">
        <f aca="false">K4423+L4423+I4423-fixed</f>
        <v>-61052.0442129441</v>
      </c>
      <c r="O4423" s="0" t="n">
        <f aca="false">K4423+L4423+M4423-fixed</f>
        <v>-143533.636321368</v>
      </c>
      <c r="P4423" s="0" t="n">
        <f aca="false">12*Inputs!$B$6*(1-MIN(1,Inputs!$F$6*$D4423))*(ic*Inputs!$C$6+flat_fee-cost_acc-cost_wd*Inputs!$E$6*$E4423-cost_fx*Inputs!$D$6)+12*Inputs!$B$7*(1-MIN(1,Inputs!$F$7*$D4423))*(ic*Inputs!$C$7+flat_fee-cost_acc-cost_wd*Inputs!$E$7*$E4423-cost_fx*Inputs!$D$7)+12*Inputs!$B$8*(1-MIN(1,Inputs!$F$8*$D4423))*(ic*Inputs!$C$8+flat_fee-cost_acc-cost_wd*Inputs!$E$8*$E4423-cost_fx*Inputs!$D$8)-fixed</f>
        <v>-106457.59793248</v>
      </c>
    </row>
    <row r="4424" customFormat="false" ht="15" hidden="false" customHeight="false" outlineLevel="0" collapsed="false">
      <c r="A4424" s="0" t="n">
        <v>4359</v>
      </c>
      <c r="B4424" s="0" t="n">
        <v>0.227012</v>
      </c>
      <c r="C4424" s="0" t="n">
        <v>0.934589</v>
      </c>
      <c r="D4424" s="0" t="n">
        <v>1.336145</v>
      </c>
      <c r="E4424" s="0" t="n">
        <v>1.07568</v>
      </c>
      <c r="F4424" s="0" t="n">
        <v>0.101035</v>
      </c>
      <c r="G4424" s="0" t="n">
        <f aca="false">12*Inputs!$B$6*(MIN(1,$H$50*$C4424)*(ic*Inputs!$C$6+pS+fee_fx*Inputs!$D$6-cost_acc-cost_wd*Inputs!$E$6*$E4424-cost_fx*Inputs!$D$6-$F4424)+(1-MIN(1,$H$50*$C4424))*(1-MIN(1,Inputs!$G$6*$D4424)*churn_nonbuyers)*(ic*Inputs!$C$6+fee_wd*Inputs!$E$6*(1-$B4424)+fee_fx*Inputs!$D$6-cost_acc-cost_wd*Inputs!$E$6*(1-$B4424)-cost_fx*Inputs!$D$6))</f>
        <v>210725.467707004</v>
      </c>
      <c r="H4424" s="0" t="n">
        <f aca="false">12*Inputs!$B$7*(MIN(1,$H$51*$C4424)*(ic*Inputs!$C$7+pE+fee_fx*Inputs!$D$7-cost_acc-cost_wd*Inputs!$E$7*$E4424-cost_fx*Inputs!$D$7-$F4424)+(1-MIN(1,$H$51*$C4424))*(1-MIN(1,Inputs!$G$7*$D4424)*churn_nonbuyers)*(ic*Inputs!$C$7+fee_wd*Inputs!$E$7*(1-$B4424)+fee_fx*Inputs!$D$7-cost_acc-cost_wd*Inputs!$E$7*(1-$B4424)-cost_fx*Inputs!$D$7))</f>
        <v>413138.266279699</v>
      </c>
      <c r="I4424" s="0" t="n">
        <f aca="false">12*Inputs!$B$8*(MIN(1,$H$52*$C4424)*(ic*Inputs!$C$8+pT-cost_acc-cost_wd*Inputs!$E$8-cost_fx*Inputs!$D$8-cost_ins)+(1-MIN(1,$H$52*$C4424))*(1-MIN(1,Inputs!$G$8*$D4424)*churn_nonbuyers)*(ic*Inputs!$C$8+fee_wd*Inputs!$E$8*(1-$B4424)+fee_fx*Inputs!$D$8-cost_acc-cost_wd*Inputs!$E$8*(1-$B4424)-cost_fx*Inputs!$D$8))</f>
        <v>141773.822225457</v>
      </c>
      <c r="J4424" s="0" t="n">
        <f aca="false">G4424+H4424+I4424-fixed</f>
        <v>65637.5562121603</v>
      </c>
      <c r="K4424" s="0" t="n">
        <f aca="false">12*Inputs!$B$6*(1-MIN(1,Inputs!$G$6*$D4424)*churn_nonbuyers)*(ic*Inputs!$C$6+fee_wd*Inputs!$E$6*(1-$B4424)+fee_fx*Inputs!$D$6-cost_acc-cost_wd*Inputs!$E$6*(1-$B4424)-cost_fx*Inputs!$D$6)</f>
        <v>157625.841230928</v>
      </c>
      <c r="L4424" s="0" t="n">
        <f aca="false">12*Inputs!$B$7*(1-MIN(1,Inputs!$G$7*$D4424)*churn_nonbuyers)*(ic*Inputs!$C$7+fee_wd*Inputs!$E$7*(1-$B4424)+fee_fx*Inputs!$D$7-cost_acc-cost_wd*Inputs!$E$7*(1-$B4424)-cost_fx*Inputs!$D$7)</f>
        <v>355658.608578557</v>
      </c>
      <c r="M4424" s="0" t="n">
        <f aca="false">12*Inputs!$B$8*(1-MIN(1,Inputs!$G$8*$D4424)*churn_nonbuyers)*(ic*Inputs!$C$8+fee_wd*Inputs!$E$8*(1-$B4424)+fee_fx*Inputs!$D$8-cost_acc-cost_wd*Inputs!$E$8*(1-$B4424)-cost_fx*Inputs!$D$8)</f>
        <v>20412.598277664</v>
      </c>
      <c r="N4424" s="0" t="n">
        <f aca="false">K4424+L4424+I4424-fixed</f>
        <v>-44941.7279650577</v>
      </c>
      <c r="O4424" s="0" t="n">
        <f aca="false">K4424+L4424+M4424-fixed</f>
        <v>-166302.951912851</v>
      </c>
      <c r="P4424" s="0" t="n">
        <f aca="false">12*Inputs!$B$6*(1-MIN(1,Inputs!$F$6*$D4424))*(ic*Inputs!$C$6+flat_fee-cost_acc-cost_wd*Inputs!$E$6*$E4424-cost_fx*Inputs!$D$6)+12*Inputs!$B$7*(1-MIN(1,Inputs!$F$7*$D4424))*(ic*Inputs!$C$7+flat_fee-cost_acc-cost_wd*Inputs!$E$7*$E4424-cost_fx*Inputs!$D$7)+12*Inputs!$B$8*(1-MIN(1,Inputs!$F$8*$D4424))*(ic*Inputs!$C$8+flat_fee-cost_acc-cost_wd*Inputs!$E$8*$E4424-cost_fx*Inputs!$D$8)-fixed</f>
        <v>-145677.868696</v>
      </c>
    </row>
    <row r="4425" customFormat="false" ht="15" hidden="false" customHeight="false" outlineLevel="0" collapsed="false">
      <c r="A4425" s="0" t="n">
        <v>4360</v>
      </c>
      <c r="B4425" s="0" t="n">
        <v>0.350832</v>
      </c>
      <c r="C4425" s="0" t="n">
        <v>0.770214</v>
      </c>
      <c r="D4425" s="0" t="n">
        <v>1.423463</v>
      </c>
      <c r="E4425" s="0" t="n">
        <v>1.348</v>
      </c>
      <c r="F4425" s="0" t="n">
        <v>0.189679</v>
      </c>
      <c r="G4425" s="0" t="n">
        <f aca="false">12*Inputs!$B$6*(MIN(1,$H$50*$C4425)*(ic*Inputs!$C$6+pS+fee_fx*Inputs!$D$6-cost_acc-cost_wd*Inputs!$E$6*$E4425-cost_fx*Inputs!$D$6-$F4425)+(1-MIN(1,$H$50*$C4425))*(1-MIN(1,Inputs!$G$6*$D4425)*churn_nonbuyers)*(ic*Inputs!$C$6+fee_wd*Inputs!$E$6*(1-$B4425)+fee_fx*Inputs!$D$6-cost_acc-cost_wd*Inputs!$E$6*(1-$B4425)-cost_fx*Inputs!$D$6))</f>
        <v>178748.146181246</v>
      </c>
      <c r="H4425" s="0" t="n">
        <f aca="false">12*Inputs!$B$7*(MIN(1,$H$51*$C4425)*(ic*Inputs!$C$7+pE+fee_fx*Inputs!$D$7-cost_acc-cost_wd*Inputs!$E$7*$E4425-cost_fx*Inputs!$D$7-$F4425)+(1-MIN(1,$H$51*$C4425))*(1-MIN(1,Inputs!$G$7*$D4425)*churn_nonbuyers)*(ic*Inputs!$C$7+fee_wd*Inputs!$E$7*(1-$B4425)+fee_fx*Inputs!$D$7-cost_acc-cost_wd*Inputs!$E$7*(1-$B4425)-cost_fx*Inputs!$D$7))</f>
        <v>362451.952701751</v>
      </c>
      <c r="I4425" s="0" t="n">
        <f aca="false">12*Inputs!$B$8*(MIN(1,$H$52*$C4425)*(ic*Inputs!$C$8+pT-cost_acc-cost_wd*Inputs!$E$8-cost_fx*Inputs!$D$8-cost_ins)+(1-MIN(1,$H$52*$C4425))*(1-MIN(1,Inputs!$G$8*$D4425)*churn_nonbuyers)*(ic*Inputs!$C$8+fee_wd*Inputs!$E$8*(1-$B4425)+fee_fx*Inputs!$D$8-cost_acc-cost_wd*Inputs!$E$8*(1-$B4425)-cost_fx*Inputs!$D$8))</f>
        <v>111531.867632964</v>
      </c>
      <c r="J4425" s="0" t="n">
        <f aca="false">G4425+H4425+I4425-fixed</f>
        <v>-47268.0334840386</v>
      </c>
      <c r="K4425" s="0" t="n">
        <f aca="false">12*Inputs!$B$6*(1-MIN(1,Inputs!$G$6*$D4425)*churn_nonbuyers)*(ic*Inputs!$C$6+fee_wd*Inputs!$E$6*(1-$B4425)+fee_fx*Inputs!$D$6-cost_acc-cost_wd*Inputs!$E$6*(1-$B4425)-cost_fx*Inputs!$D$6)</f>
        <v>140327.338832755</v>
      </c>
      <c r="L4425" s="0" t="n">
        <f aca="false">12*Inputs!$B$7*(1-MIN(1,Inputs!$G$7*$D4425)*churn_nonbuyers)*(ic*Inputs!$C$7+fee_wd*Inputs!$E$7*(1-$B4425)+fee_fx*Inputs!$D$7-cost_acc-cost_wd*Inputs!$E$7*(1-$B4425)-cost_fx*Inputs!$D$7)</f>
        <v>337619.375875653</v>
      </c>
      <c r="M4425" s="0" t="n">
        <f aca="false">12*Inputs!$B$8*(1-MIN(1,Inputs!$G$8*$D4425)*churn_nonbuyers)*(ic*Inputs!$C$8+fee_wd*Inputs!$E$8*(1-$B4425)+fee_fx*Inputs!$D$8-cost_acc-cost_wd*Inputs!$E$8*(1-$B4425)-cost_fx*Inputs!$D$8)</f>
        <v>1106.95583285762</v>
      </c>
      <c r="N4425" s="0" t="n">
        <f aca="false">K4425+L4425+I4425-fixed</f>
        <v>-110521.417658628</v>
      </c>
      <c r="O4425" s="0" t="n">
        <f aca="false">K4425+L4425+M4425-fixed</f>
        <v>-220946.329458734</v>
      </c>
      <c r="P4425" s="0" t="n">
        <f aca="false">12*Inputs!$B$6*(1-MIN(1,Inputs!$F$6*$D4425))*(ic*Inputs!$C$6+flat_fee-cost_acc-cost_wd*Inputs!$E$6*$E4425-cost_fx*Inputs!$D$6)+12*Inputs!$B$7*(1-MIN(1,Inputs!$F$7*$D4425))*(ic*Inputs!$C$7+flat_fee-cost_acc-cost_wd*Inputs!$E$7*$E4425-cost_fx*Inputs!$D$7)+12*Inputs!$B$8*(1-MIN(1,Inputs!$F$8*$D4425))*(ic*Inputs!$C$8+flat_fee-cost_acc-cost_wd*Inputs!$E$8*$E4425-cost_fx*Inputs!$D$8)-fixed</f>
        <v>-283299.012904</v>
      </c>
    </row>
    <row r="4426" customFormat="false" ht="15" hidden="false" customHeight="false" outlineLevel="0" collapsed="false">
      <c r="A4426" s="0" t="n">
        <v>4361</v>
      </c>
      <c r="B4426" s="0" t="n">
        <v>0.378013</v>
      </c>
      <c r="C4426" s="0" t="n">
        <v>0.944057</v>
      </c>
      <c r="D4426" s="0" t="n">
        <v>0.761485</v>
      </c>
      <c r="E4426" s="0" t="n">
        <v>1.190985</v>
      </c>
      <c r="F4426" s="0" t="n">
        <v>0.166689</v>
      </c>
      <c r="G4426" s="0" t="n">
        <f aca="false">12*Inputs!$B$6*(MIN(1,$H$50*$C4426)*(ic*Inputs!$C$6+pS+fee_fx*Inputs!$D$6-cost_acc-cost_wd*Inputs!$E$6*$E4426-cost_fx*Inputs!$D$6-$F4426)+(1-MIN(1,$H$50*$C4426))*(1-MIN(1,Inputs!$G$6*$D4426)*churn_nonbuyers)*(ic*Inputs!$C$6+fee_wd*Inputs!$E$6*(1-$B4426)+fee_fx*Inputs!$D$6-cost_acc-cost_wd*Inputs!$E$6*(1-$B4426)-cost_fx*Inputs!$D$6))</f>
        <v>192477.543597465</v>
      </c>
      <c r="H4426" s="0" t="n">
        <f aca="false">12*Inputs!$B$7*(MIN(1,$H$51*$C4426)*(ic*Inputs!$C$7+pE+fee_fx*Inputs!$D$7-cost_acc-cost_wd*Inputs!$E$7*$E4426-cost_fx*Inputs!$D$7-$F4426)+(1-MIN(1,$H$51*$C4426))*(1-MIN(1,Inputs!$G$7*$D4426)*churn_nonbuyers)*(ic*Inputs!$C$7+fee_wd*Inputs!$E$7*(1-$B4426)+fee_fx*Inputs!$D$7-cost_acc-cost_wd*Inputs!$E$7*(1-$B4426)-cost_fx*Inputs!$D$7))</f>
        <v>388361.968870265</v>
      </c>
      <c r="I4426" s="0" t="n">
        <f aca="false">12*Inputs!$B$8*(MIN(1,$H$52*$C4426)*(ic*Inputs!$C$8+pT-cost_acc-cost_wd*Inputs!$E$8-cost_fx*Inputs!$D$8-cost_ins)+(1-MIN(1,$H$52*$C4426))*(1-MIN(1,Inputs!$G$8*$D4426)*churn_nonbuyers)*(ic*Inputs!$C$8+fee_wd*Inputs!$E$8*(1-$B4426)+fee_fx*Inputs!$D$8-cost_acc-cost_wd*Inputs!$E$8*(1-$B4426)-cost_fx*Inputs!$D$8))</f>
        <v>184899.903142905</v>
      </c>
      <c r="J4426" s="0" t="n">
        <f aca="false">G4426+H4426+I4426-fixed</f>
        <v>65739.4156106339</v>
      </c>
      <c r="K4426" s="0" t="n">
        <f aca="false">12*Inputs!$B$6*(1-MIN(1,Inputs!$G$6*$D4426)*churn_nonbuyers)*(ic*Inputs!$C$6+fee_wd*Inputs!$E$6*(1-$B4426)+fee_fx*Inputs!$D$6-cost_acc-cost_wd*Inputs!$E$6*(1-$B4426)-cost_fx*Inputs!$D$6)</f>
        <v>141562.888050996</v>
      </c>
      <c r="L4426" s="0" t="n">
        <f aca="false">12*Inputs!$B$7*(1-MIN(1,Inputs!$G$7*$D4426)*churn_nonbuyers)*(ic*Inputs!$C$7+fee_wd*Inputs!$E$7*(1-$B4426)+fee_fx*Inputs!$D$7-cost_acc-cost_wd*Inputs!$E$7*(1-$B4426)-cost_fx*Inputs!$D$7)</f>
        <v>340798.722750598</v>
      </c>
      <c r="M4426" s="0" t="n">
        <f aca="false">12*Inputs!$B$8*(1-MIN(1,Inputs!$G$8*$D4426)*churn_nonbuyers)*(ic*Inputs!$C$8+fee_wd*Inputs!$E$8*(1-$B4426)+fee_fx*Inputs!$D$8-cost_acc-cost_wd*Inputs!$E$8*(1-$B4426)-cost_fx*Inputs!$D$8)</f>
        <v>143943.084504648</v>
      </c>
      <c r="N4426" s="0" t="n">
        <f aca="false">K4426+L4426+I4426-fixed</f>
        <v>-32738.4860555015</v>
      </c>
      <c r="O4426" s="0" t="n">
        <f aca="false">K4426+L4426+M4426-fixed</f>
        <v>-73695.3046937583</v>
      </c>
      <c r="P4426" s="0" t="n">
        <f aca="false">12*Inputs!$B$6*(1-MIN(1,Inputs!$F$6*$D4426))*(ic*Inputs!$C$6+flat_fee-cost_acc-cost_wd*Inputs!$E$6*$E4426-cost_fx*Inputs!$D$6)+12*Inputs!$B$7*(1-MIN(1,Inputs!$F$7*$D4426))*(ic*Inputs!$C$7+flat_fee-cost_acc-cost_wd*Inputs!$E$7*$E4426-cost_fx*Inputs!$D$7)+12*Inputs!$B$8*(1-MIN(1,Inputs!$F$8*$D4426))*(ic*Inputs!$C$8+flat_fee-cost_acc-cost_wd*Inputs!$E$8*$E4426-cost_fx*Inputs!$D$8)-fixed</f>
        <v>111539.097974</v>
      </c>
    </row>
    <row r="4427" customFormat="false" ht="15" hidden="false" customHeight="false" outlineLevel="0" collapsed="false">
      <c r="A4427" s="0" t="n">
        <v>4362</v>
      </c>
      <c r="B4427" s="0" t="n">
        <v>0.474218</v>
      </c>
      <c r="C4427" s="0" t="n">
        <v>0.793457</v>
      </c>
      <c r="D4427" s="0" t="n">
        <v>1.445459</v>
      </c>
      <c r="E4427" s="0" t="n">
        <v>1.266333</v>
      </c>
      <c r="F4427" s="0" t="n">
        <v>0.2909</v>
      </c>
      <c r="G4427" s="0" t="n">
        <f aca="false">12*Inputs!$B$6*(MIN(1,$H$50*$C4427)*(ic*Inputs!$C$6+pS+fee_fx*Inputs!$D$6-cost_acc-cost_wd*Inputs!$E$6*$E4427-cost_fx*Inputs!$D$6-$F4427)+(1-MIN(1,$H$50*$C4427))*(1-MIN(1,Inputs!$G$6*$D4427)*churn_nonbuyers)*(ic*Inputs!$C$6+fee_wd*Inputs!$E$6*(1-$B4427)+fee_fx*Inputs!$D$6-cost_acc-cost_wd*Inputs!$E$6*(1-$B4427)-cost_fx*Inputs!$D$6))</f>
        <v>163957.346629611</v>
      </c>
      <c r="H4427" s="0" t="n">
        <f aca="false">12*Inputs!$B$7*(MIN(1,$H$51*$C4427)*(ic*Inputs!$C$7+pE+fee_fx*Inputs!$D$7-cost_acc-cost_wd*Inputs!$E$7*$E4427-cost_fx*Inputs!$D$7-$F4427)+(1-MIN(1,$H$51*$C4427))*(1-MIN(1,Inputs!$G$7*$D4427)*churn_nonbuyers)*(ic*Inputs!$C$7+fee_wd*Inputs!$E$7*(1-$B4427)+fee_fx*Inputs!$D$7-cost_acc-cost_wd*Inputs!$E$7*(1-$B4427)-cost_fx*Inputs!$D$7))</f>
        <v>354278.705650556</v>
      </c>
      <c r="I4427" s="0" t="n">
        <f aca="false">12*Inputs!$B$8*(MIN(1,$H$52*$C4427)*(ic*Inputs!$C$8+pT-cost_acc-cost_wd*Inputs!$E$8-cost_fx*Inputs!$D$8-cost_ins)+(1-MIN(1,$H$52*$C4427))*(1-MIN(1,Inputs!$G$8*$D4427)*churn_nonbuyers)*(ic*Inputs!$C$8+fee_wd*Inputs!$E$8*(1-$B4427)+fee_fx*Inputs!$D$8-cost_acc-cost_wd*Inputs!$E$8*(1-$B4427)-cost_fx*Inputs!$D$8))</f>
        <v>114372.065808</v>
      </c>
      <c r="J4427" s="0" t="n">
        <f aca="false">G4427+H4427+I4427-fixed</f>
        <v>-67391.8819118328</v>
      </c>
      <c r="K4427" s="0" t="n">
        <f aca="false">12*Inputs!$B$6*(1-MIN(1,Inputs!$G$6*$D4427)*churn_nonbuyers)*(ic*Inputs!$C$6+fee_wd*Inputs!$E$6*(1-$B4427)+fee_fx*Inputs!$D$6-cost_acc-cost_wd*Inputs!$E$6*(1-$B4427)-cost_fx*Inputs!$D$6)</f>
        <v>123677.712547646</v>
      </c>
      <c r="L4427" s="0" t="n">
        <f aca="false">12*Inputs!$B$7*(1-MIN(1,Inputs!$G$7*$D4427)*churn_nonbuyers)*(ic*Inputs!$C$7+fee_wd*Inputs!$E$7*(1-$B4427)+fee_fx*Inputs!$D$7-cost_acc-cost_wd*Inputs!$E$7*(1-$B4427)-cost_fx*Inputs!$D$7)</f>
        <v>320389.534696588</v>
      </c>
      <c r="M4427" s="0" t="n">
        <f aca="false">12*Inputs!$B$8*(1-MIN(1,Inputs!$G$8*$D4427)*churn_nonbuyers)*(ic*Inputs!$C$8+fee_wd*Inputs!$E$8*(1-$B4427)+fee_fx*Inputs!$D$8-cost_acc-cost_wd*Inputs!$E$8*(1-$B4427)-cost_fx*Inputs!$D$8)</f>
        <v>0</v>
      </c>
      <c r="N4427" s="0" t="n">
        <f aca="false">K4427+L4427+I4427-fixed</f>
        <v>-141560.686947766</v>
      </c>
      <c r="O4427" s="0" t="n">
        <f aca="false">K4427+L4427+M4427-fixed</f>
        <v>-255932.752755766</v>
      </c>
      <c r="P4427" s="0" t="n">
        <f aca="false">12*Inputs!$B$6*(1-MIN(1,Inputs!$F$6*$D4427))*(ic*Inputs!$C$6+flat_fee-cost_acc-cost_wd*Inputs!$E$6*$E4427-cost_fx*Inputs!$D$6)+12*Inputs!$B$7*(1-MIN(1,Inputs!$F$7*$D4427))*(ic*Inputs!$C$7+flat_fee-cost_acc-cost_wd*Inputs!$E$7*$E4427-cost_fx*Inputs!$D$7)+12*Inputs!$B$8*(1-MIN(1,Inputs!$F$8*$D4427))*(ic*Inputs!$C$8+flat_fee-cost_acc-cost_wd*Inputs!$E$8*$E4427-cost_fx*Inputs!$D$8)-fixed</f>
        <v>-267316.95530872</v>
      </c>
    </row>
    <row r="4428" customFormat="false" ht="15" hidden="false" customHeight="false" outlineLevel="0" collapsed="false">
      <c r="A4428" s="0" t="n">
        <v>4363</v>
      </c>
      <c r="B4428" s="0" t="n">
        <v>0.228376</v>
      </c>
      <c r="C4428" s="0" t="n">
        <v>0.867483</v>
      </c>
      <c r="D4428" s="0" t="n">
        <v>1.245432</v>
      </c>
      <c r="E4428" s="0" t="n">
        <v>1.163233</v>
      </c>
      <c r="F4428" s="0" t="n">
        <v>0.13184</v>
      </c>
      <c r="G4428" s="0" t="n">
        <f aca="false">12*Inputs!$B$6*(MIN(1,$H$50*$C4428)*(ic*Inputs!$C$6+pS+fee_fx*Inputs!$D$6-cost_acc-cost_wd*Inputs!$E$6*$E4428-cost_fx*Inputs!$D$6-$F4428)+(1-MIN(1,$H$50*$C4428))*(1-MIN(1,Inputs!$G$6*$D4428)*churn_nonbuyers)*(ic*Inputs!$C$6+fee_wd*Inputs!$E$6*(1-$B4428)+fee_fx*Inputs!$D$6-cost_acc-cost_wd*Inputs!$E$6*(1-$B4428)-cost_fx*Inputs!$D$6))</f>
        <v>205088.720924093</v>
      </c>
      <c r="H4428" s="0" t="n">
        <f aca="false">12*Inputs!$B$7*(MIN(1,$H$51*$C4428)*(ic*Inputs!$C$7+pE+fee_fx*Inputs!$D$7-cost_acc-cost_wd*Inputs!$E$7*$E4428-cost_fx*Inputs!$D$7-$F4428)+(1-MIN(1,$H$51*$C4428))*(1-MIN(1,Inputs!$G$7*$D4428)*churn_nonbuyers)*(ic*Inputs!$C$7+fee_wd*Inputs!$E$7*(1-$B4428)+fee_fx*Inputs!$D$7-cost_acc-cost_wd*Inputs!$E$7*(1-$B4428)-cost_fx*Inputs!$D$7))</f>
        <v>399257.273186177</v>
      </c>
      <c r="I4428" s="0" t="n">
        <f aca="false">12*Inputs!$B$8*(MIN(1,$H$52*$C4428)*(ic*Inputs!$C$8+pT-cost_acc-cost_wd*Inputs!$E$8-cost_fx*Inputs!$D$8-cost_ins)+(1-MIN(1,$H$52*$C4428))*(1-MIN(1,Inputs!$G$8*$D4428)*churn_nonbuyers)*(ic*Inputs!$C$8+fee_wd*Inputs!$E$8*(1-$B4428)+fee_fx*Inputs!$D$8-cost_acc-cost_wd*Inputs!$E$8*(1-$B4428)-cost_fx*Inputs!$D$8))</f>
        <v>140925.127811082</v>
      </c>
      <c r="J4428" s="0" t="n">
        <f aca="false">G4428+H4428+I4428-fixed</f>
        <v>45271.1219213523</v>
      </c>
      <c r="K4428" s="0" t="n">
        <f aca="false">12*Inputs!$B$6*(1-MIN(1,Inputs!$G$6*$D4428)*churn_nonbuyers)*(ic*Inputs!$C$6+fee_wd*Inputs!$E$6*(1-$B4428)+fee_fx*Inputs!$D$6-cost_acc-cost_wd*Inputs!$E$6*(1-$B4428)-cost_fx*Inputs!$D$6)</f>
        <v>158207.77424471</v>
      </c>
      <c r="L4428" s="0" t="n">
        <f aca="false">12*Inputs!$B$7*(1-MIN(1,Inputs!$G$7*$D4428)*churn_nonbuyers)*(ic*Inputs!$C$7+fee_wd*Inputs!$E$7*(1-$B4428)+fee_fx*Inputs!$D$7-cost_acc-cost_wd*Inputs!$E$7*(1-$B4428)-cost_fx*Inputs!$D$7)</f>
        <v>356477.834210826</v>
      </c>
      <c r="M4428" s="0" t="n">
        <f aca="false">12*Inputs!$B$8*(1-MIN(1,Inputs!$G$8*$D4428)*churn_nonbuyers)*(ic*Inputs!$C$8+fee_wd*Inputs!$E$8*(1-$B4428)+fee_fx*Inputs!$D$8-cost_acc-cost_wd*Inputs!$E$8*(1-$B4428)-cost_fx*Inputs!$D$8)</f>
        <v>40438.3883953152</v>
      </c>
      <c r="N4428" s="0" t="n">
        <f aca="false">K4428+L4428+I4428-fixed</f>
        <v>-44389.2637333814</v>
      </c>
      <c r="O4428" s="0" t="n">
        <f aca="false">K4428+L4428+M4428-fixed</f>
        <v>-144876.003149148</v>
      </c>
      <c r="P4428" s="0" t="n">
        <f aca="false">12*Inputs!$B$6*(1-MIN(1,Inputs!$F$6*$D4428))*(ic*Inputs!$C$6+flat_fee-cost_acc-cost_wd*Inputs!$E$6*$E4428-cost_fx*Inputs!$D$6)+12*Inputs!$B$7*(1-MIN(1,Inputs!$F$7*$D4428))*(ic*Inputs!$C$7+flat_fee-cost_acc-cost_wd*Inputs!$E$7*$E4428-cost_fx*Inputs!$D$7)+12*Inputs!$B$8*(1-MIN(1,Inputs!$F$8*$D4428))*(ic*Inputs!$C$8+flat_fee-cost_acc-cost_wd*Inputs!$E$8*$E4428-cost_fx*Inputs!$D$8)-fixed</f>
        <v>-128835.60849856</v>
      </c>
    </row>
    <row r="4429" customFormat="false" ht="15" hidden="false" customHeight="false" outlineLevel="0" collapsed="false">
      <c r="A4429" s="0" t="n">
        <v>4364</v>
      </c>
      <c r="B4429" s="0" t="n">
        <v>0.522292</v>
      </c>
      <c r="C4429" s="0" t="n">
        <v>1.033653</v>
      </c>
      <c r="D4429" s="0" t="n">
        <v>1.502366</v>
      </c>
      <c r="E4429" s="0" t="n">
        <v>1.436856</v>
      </c>
      <c r="F4429" s="0" t="n">
        <v>0.057018</v>
      </c>
      <c r="G4429" s="0" t="n">
        <f aca="false">12*Inputs!$B$6*(MIN(1,$H$50*$C4429)*(ic*Inputs!$C$6+pS+fee_fx*Inputs!$D$6-cost_acc-cost_wd*Inputs!$E$6*$E4429-cost_fx*Inputs!$D$6-$F4429)+(1-MIN(1,$H$50*$C4429))*(1-MIN(1,Inputs!$G$6*$D4429)*churn_nonbuyers)*(ic*Inputs!$C$6+fee_wd*Inputs!$E$6*(1-$B4429)+fee_fx*Inputs!$D$6-cost_acc-cost_wd*Inputs!$E$6*(1-$B4429)-cost_fx*Inputs!$D$6))</f>
        <v>171438.607050852</v>
      </c>
      <c r="H4429" s="0" t="n">
        <f aca="false">12*Inputs!$B$7*(MIN(1,$H$51*$C4429)*(ic*Inputs!$C$7+pE+fee_fx*Inputs!$D$7-cost_acc-cost_wd*Inputs!$E$7*$E4429-cost_fx*Inputs!$D$7-$F4429)+(1-MIN(1,$H$51*$C4429))*(1-MIN(1,Inputs!$G$7*$D4429)*churn_nonbuyers)*(ic*Inputs!$C$7+fee_wd*Inputs!$E$7*(1-$B4429)+fee_fx*Inputs!$D$7-cost_acc-cost_wd*Inputs!$E$7*(1-$B4429)-cost_fx*Inputs!$D$7))</f>
        <v>353944.527896621</v>
      </c>
      <c r="I4429" s="0" t="n">
        <f aca="false">12*Inputs!$B$8*(MIN(1,$H$52*$C4429)*(ic*Inputs!$C$8+pT-cost_acc-cost_wd*Inputs!$E$8-cost_fx*Inputs!$D$8-cost_ins)+(1-MIN(1,$H$52*$C4429))*(1-MIN(1,Inputs!$G$8*$D4429)*churn_nonbuyers)*(ic*Inputs!$C$8+fee_wd*Inputs!$E$8*(1-$B4429)+fee_fx*Inputs!$D$8-cost_acc-cost_wd*Inputs!$E$8*(1-$B4429)-cost_fx*Inputs!$D$8))</f>
        <v>148994.878032</v>
      </c>
      <c r="J4429" s="0" t="n">
        <f aca="false">G4429+H4429+I4429-fixed</f>
        <v>-25621.9870205263</v>
      </c>
      <c r="K4429" s="0" t="n">
        <f aca="false">12*Inputs!$B$6*(1-MIN(1,Inputs!$G$6*$D4429)*churn_nonbuyers)*(ic*Inputs!$C$6+fee_wd*Inputs!$E$6*(1-$B4429)+fee_fx*Inputs!$D$6-cost_acc-cost_wd*Inputs!$E$6*(1-$B4429)-cost_fx*Inputs!$D$6)</f>
        <v>116895.753668678</v>
      </c>
      <c r="L4429" s="0" t="n">
        <f aca="false">12*Inputs!$B$7*(1-MIN(1,Inputs!$G$7*$D4429)*churn_nonbuyers)*(ic*Inputs!$C$7+fee_wd*Inputs!$E$7*(1-$B4429)+fee_fx*Inputs!$D$7-cost_acc-cost_wd*Inputs!$E$7*(1-$B4429)-cost_fx*Inputs!$D$7)</f>
        <v>313207.123433207</v>
      </c>
      <c r="M4429" s="0" t="n">
        <f aca="false">12*Inputs!$B$8*(1-MIN(1,Inputs!$G$8*$D4429)*churn_nonbuyers)*(ic*Inputs!$C$8+fee_wd*Inputs!$E$8*(1-$B4429)+fee_fx*Inputs!$D$8-cost_acc-cost_wd*Inputs!$E$8*(1-$B4429)-cost_fx*Inputs!$D$8)</f>
        <v>0</v>
      </c>
      <c r="N4429" s="0" t="n">
        <f aca="false">K4429+L4429+I4429-fixed</f>
        <v>-120902.244866115</v>
      </c>
      <c r="O4429" s="0" t="n">
        <f aca="false">K4429+L4429+M4429-fixed</f>
        <v>-269897.122898115</v>
      </c>
      <c r="P4429" s="0" t="n">
        <f aca="false">12*Inputs!$B$6*(1-MIN(1,Inputs!$F$6*$D4429))*(ic*Inputs!$C$6+flat_fee-cost_acc-cost_wd*Inputs!$E$6*$E4429-cost_fx*Inputs!$D$6)+12*Inputs!$B$7*(1-MIN(1,Inputs!$F$7*$D4429))*(ic*Inputs!$C$7+flat_fee-cost_acc-cost_wd*Inputs!$E$7*$E4429-cost_fx*Inputs!$D$7)+12*Inputs!$B$8*(1-MIN(1,Inputs!$F$8*$D4429))*(ic*Inputs!$C$8+flat_fee-cost_acc-cost_wd*Inputs!$E$8*$E4429-cost_fx*Inputs!$D$8)-fixed</f>
        <v>-348877.26133696</v>
      </c>
    </row>
    <row r="4430" customFormat="false" ht="15" hidden="false" customHeight="false" outlineLevel="0" collapsed="false">
      <c r="A4430" s="0" t="n">
        <v>4365</v>
      </c>
      <c r="B4430" s="0" t="n">
        <v>0.331003</v>
      </c>
      <c r="C4430" s="0" t="n">
        <v>0.924694</v>
      </c>
      <c r="D4430" s="0" t="n">
        <v>0.856429</v>
      </c>
      <c r="E4430" s="0" t="n">
        <v>1.305755</v>
      </c>
      <c r="F4430" s="0" t="n">
        <v>0.387738</v>
      </c>
      <c r="G4430" s="0" t="n">
        <f aca="false">12*Inputs!$B$6*(MIN(1,$H$50*$C4430)*(ic*Inputs!$C$6+pS+fee_fx*Inputs!$D$6-cost_acc-cost_wd*Inputs!$E$6*$E4430-cost_fx*Inputs!$D$6-$F4430)+(1-MIN(1,$H$50*$C4430))*(1-MIN(1,Inputs!$G$6*$D4430)*churn_nonbuyers)*(ic*Inputs!$C$6+fee_wd*Inputs!$E$6*(1-$B4430)+fee_fx*Inputs!$D$6-cost_acc-cost_wd*Inputs!$E$6*(1-$B4430)-cost_fx*Inputs!$D$6))</f>
        <v>189631.943999857</v>
      </c>
      <c r="H4430" s="0" t="n">
        <f aca="false">12*Inputs!$B$7*(MIN(1,$H$51*$C4430)*(ic*Inputs!$C$7+pE+fee_fx*Inputs!$D$7-cost_acc-cost_wd*Inputs!$E$7*$E4430-cost_fx*Inputs!$D$7-$F4430)+(1-MIN(1,$H$51*$C4430))*(1-MIN(1,Inputs!$G$7*$D4430)*churn_nonbuyers)*(ic*Inputs!$C$7+fee_wd*Inputs!$E$7*(1-$B4430)+fee_fx*Inputs!$D$7-cost_acc-cost_wd*Inputs!$E$7*(1-$B4430)-cost_fx*Inputs!$D$7))</f>
        <v>366917.005832956</v>
      </c>
      <c r="I4430" s="0" t="n">
        <f aca="false">12*Inputs!$B$8*(MIN(1,$H$52*$C4430)*(ic*Inputs!$C$8+pT-cost_acc-cost_wd*Inputs!$E$8-cost_fx*Inputs!$D$8-cost_ins)+(1-MIN(1,$H$52*$C4430))*(1-MIN(1,Inputs!$G$8*$D4430)*churn_nonbuyers)*(ic*Inputs!$C$8+fee_wd*Inputs!$E$8*(1-$B4430)+fee_fx*Inputs!$D$8-cost_acc-cost_wd*Inputs!$E$8*(1-$B4430)-cost_fx*Inputs!$D$8))</f>
        <v>177152.59640168</v>
      </c>
      <c r="J4430" s="0" t="n">
        <f aca="false">G4430+H4430+I4430-fixed</f>
        <v>33701.5462344934</v>
      </c>
      <c r="K4430" s="0" t="n">
        <f aca="false">12*Inputs!$B$6*(1-MIN(1,Inputs!$G$6*$D4430)*churn_nonbuyers)*(ic*Inputs!$C$6+fee_wd*Inputs!$E$6*(1-$B4430)+fee_fx*Inputs!$D$6-cost_acc-cost_wd*Inputs!$E$6*(1-$B4430)-cost_fx*Inputs!$D$6)</f>
        <v>147343.823771666</v>
      </c>
      <c r="L4430" s="0" t="n">
        <f aca="false">12*Inputs!$B$7*(1-MIN(1,Inputs!$G$7*$D4430)*churn_nonbuyers)*(ic*Inputs!$C$7+fee_wd*Inputs!$E$7*(1-$B4430)+fee_fx*Inputs!$D$7-cost_acc-cost_wd*Inputs!$E$7*(1-$B4430)-cost_fx*Inputs!$D$7)</f>
        <v>346400.838871</v>
      </c>
      <c r="M4430" s="0" t="n">
        <f aca="false">12*Inputs!$B$8*(1-MIN(1,Inputs!$G$8*$D4430)*churn_nonbuyers)*(ic*Inputs!$C$8+fee_wd*Inputs!$E$8*(1-$B4430)+fee_fx*Inputs!$D$8-cost_acc-cost_wd*Inputs!$E$8*(1-$B4430)-cost_fx*Inputs!$D$8)</f>
        <v>124359.905174443</v>
      </c>
      <c r="N4430" s="0" t="n">
        <f aca="false">K4430+L4430+I4430-fixed</f>
        <v>-29102.7409556542</v>
      </c>
      <c r="O4430" s="0" t="n">
        <f aca="false">K4430+L4430+M4430-fixed</f>
        <v>-81895.4321828906</v>
      </c>
      <c r="P4430" s="0" t="n">
        <f aca="false">12*Inputs!$B$6*(1-MIN(1,Inputs!$F$6*$D4430))*(ic*Inputs!$C$6+flat_fee-cost_acc-cost_wd*Inputs!$E$6*$E4430-cost_fx*Inputs!$D$6)+12*Inputs!$B$7*(1-MIN(1,Inputs!$F$7*$D4430))*(ic*Inputs!$C$7+flat_fee-cost_acc-cost_wd*Inputs!$E$7*$E4430-cost_fx*Inputs!$D$7)+12*Inputs!$B$8*(1-MIN(1,Inputs!$F$8*$D4430))*(ic*Inputs!$C$8+flat_fee-cost_acc-cost_wd*Inputs!$E$8*$E4430-cost_fx*Inputs!$D$8)-fixed</f>
        <v>8814.13462279993</v>
      </c>
    </row>
    <row r="4431" customFormat="false" ht="15" hidden="false" customHeight="false" outlineLevel="0" collapsed="false">
      <c r="A4431" s="0" t="n">
        <v>4366</v>
      </c>
      <c r="B4431" s="0" t="n">
        <v>0.295924</v>
      </c>
      <c r="C4431" s="0" t="n">
        <v>0.987469</v>
      </c>
      <c r="D4431" s="0" t="n">
        <v>1.080388</v>
      </c>
      <c r="E4431" s="0" t="n">
        <v>1.151752</v>
      </c>
      <c r="F4431" s="0" t="n">
        <v>0.090631</v>
      </c>
      <c r="G4431" s="0" t="n">
        <f aca="false">12*Inputs!$B$6*(MIN(1,$H$50*$C4431)*(ic*Inputs!$C$6+pS+fee_fx*Inputs!$D$6-cost_acc-cost_wd*Inputs!$E$6*$E4431-cost_fx*Inputs!$D$6-$F4431)+(1-MIN(1,$H$50*$C4431))*(1-MIN(1,Inputs!$G$6*$D4431)*churn_nonbuyers)*(ic*Inputs!$C$6+fee_wd*Inputs!$E$6*(1-$B4431)+fee_fx*Inputs!$D$6-cost_acc-cost_wd*Inputs!$E$6*(1-$B4431)-cost_fx*Inputs!$D$6))</f>
        <v>205579.527734255</v>
      </c>
      <c r="H4431" s="0" t="n">
        <f aca="false">12*Inputs!$B$7*(MIN(1,$H$51*$C4431)*(ic*Inputs!$C$7+pE+fee_fx*Inputs!$D$7-cost_acc-cost_wd*Inputs!$E$7*$E4431-cost_fx*Inputs!$D$7-$F4431)+(1-MIN(1,$H$51*$C4431))*(1-MIN(1,Inputs!$G$7*$D4431)*churn_nonbuyers)*(ic*Inputs!$C$7+fee_wd*Inputs!$E$7*(1-$B4431)+fee_fx*Inputs!$D$7-cost_acc-cost_wd*Inputs!$E$7*(1-$B4431)-cost_fx*Inputs!$D$7))</f>
        <v>404239.40041844</v>
      </c>
      <c r="I4431" s="0" t="n">
        <f aca="false">12*Inputs!$B$8*(MIN(1,$H$52*$C4431)*(ic*Inputs!$C$8+pT-cost_acc-cost_wd*Inputs!$E$8-cost_fx*Inputs!$D$8-cost_ins)+(1-MIN(1,$H$52*$C4431))*(1-MIN(1,Inputs!$G$8*$D4431)*churn_nonbuyers)*(ic*Inputs!$C$8+fee_wd*Inputs!$E$8*(1-$B4431)+fee_fx*Inputs!$D$8-cost_acc-cost_wd*Inputs!$E$8*(1-$B4431)-cost_fx*Inputs!$D$8))</f>
        <v>165832.462217247</v>
      </c>
      <c r="J4431" s="0" t="n">
        <f aca="false">G4431+H4431+I4431-fixed</f>
        <v>75651.3903699422</v>
      </c>
      <c r="K4431" s="0" t="n">
        <f aca="false">12*Inputs!$B$6*(1-MIN(1,Inputs!$G$6*$D4431)*churn_nonbuyers)*(ic*Inputs!$C$6+fee_wd*Inputs!$E$6*(1-$B4431)+fee_fx*Inputs!$D$6-cost_acc-cost_wd*Inputs!$E$6*(1-$B4431)-cost_fx*Inputs!$D$6)</f>
        <v>150398.564677286</v>
      </c>
      <c r="L4431" s="0" t="n">
        <f aca="false">12*Inputs!$B$7*(1-MIN(1,Inputs!$G$7*$D4431)*churn_nonbuyers)*(ic*Inputs!$C$7+fee_wd*Inputs!$E$7*(1-$B4431)+fee_fx*Inputs!$D$7-cost_acc-cost_wd*Inputs!$E$7*(1-$B4431)-cost_fx*Inputs!$D$7)</f>
        <v>348899.729782372</v>
      </c>
      <c r="M4431" s="0" t="n">
        <f aca="false">12*Inputs!$B$8*(1-MIN(1,Inputs!$G$8*$D4431)*churn_nonbuyers)*(ic*Inputs!$C$8+fee_wd*Inputs!$E$8*(1-$B4431)+fee_fx*Inputs!$D$8-cost_acc-cost_wd*Inputs!$E$8*(1-$B4431)-cost_fx*Inputs!$D$8)</f>
        <v>76090.9457740032</v>
      </c>
      <c r="N4431" s="0" t="n">
        <f aca="false">K4431+L4431+I4431-fixed</f>
        <v>-34869.2433230949</v>
      </c>
      <c r="O4431" s="0" t="n">
        <f aca="false">K4431+L4431+M4431-fixed</f>
        <v>-124610.759766338</v>
      </c>
      <c r="P4431" s="0" t="n">
        <f aca="false">12*Inputs!$B$6*(1-MIN(1,Inputs!$F$6*$D4431))*(ic*Inputs!$C$6+flat_fee-cost_acc-cost_wd*Inputs!$E$6*$E4431-cost_fx*Inputs!$D$6)+12*Inputs!$B$7*(1-MIN(1,Inputs!$F$7*$D4431))*(ic*Inputs!$C$7+flat_fee-cost_acc-cost_wd*Inputs!$E$7*$E4431-cost_fx*Inputs!$D$7)+12*Inputs!$B$8*(1-MIN(1,Inputs!$F$8*$D4431))*(ic*Inputs!$C$8+flat_fee-cost_acc-cost_wd*Inputs!$E$8*$E4431-cost_fx*Inputs!$D$8)-fixed</f>
        <v>-37490.1385177601</v>
      </c>
    </row>
    <row r="4432" customFormat="false" ht="15" hidden="false" customHeight="false" outlineLevel="0" collapsed="false">
      <c r="A4432" s="0" t="n">
        <v>4367</v>
      </c>
      <c r="B4432" s="0" t="n">
        <v>0.204555</v>
      </c>
      <c r="C4432" s="0" t="n">
        <v>1.074752</v>
      </c>
      <c r="D4432" s="0" t="n">
        <v>1.413954</v>
      </c>
      <c r="E4432" s="0" t="n">
        <v>1.457476</v>
      </c>
      <c r="F4432" s="0" t="n">
        <v>0.319169</v>
      </c>
      <c r="G4432" s="0" t="n">
        <f aca="false">12*Inputs!$B$6*(MIN(1,$H$50*$C4432)*(ic*Inputs!$C$6+pS+fee_fx*Inputs!$D$6-cost_acc-cost_wd*Inputs!$E$6*$E4432-cost_fx*Inputs!$D$6-$F4432)+(1-MIN(1,$H$50*$C4432))*(1-MIN(1,Inputs!$G$6*$D4432)*churn_nonbuyers)*(ic*Inputs!$C$6+fee_wd*Inputs!$E$6*(1-$B4432)+fee_fx*Inputs!$D$6-cost_acc-cost_wd*Inputs!$E$6*(1-$B4432)-cost_fx*Inputs!$D$6))</f>
        <v>205979.495785067</v>
      </c>
      <c r="H4432" s="0" t="n">
        <f aca="false">12*Inputs!$B$7*(MIN(1,$H$51*$C4432)*(ic*Inputs!$C$7+pE+fee_fx*Inputs!$D$7-cost_acc-cost_wd*Inputs!$E$7*$E4432-cost_fx*Inputs!$D$7-$F4432)+(1-MIN(1,$H$51*$C4432))*(1-MIN(1,Inputs!$G$7*$D4432)*churn_nonbuyers)*(ic*Inputs!$C$7+fee_wd*Inputs!$E$7*(1-$B4432)+fee_fx*Inputs!$D$7-cost_acc-cost_wd*Inputs!$E$7*(1-$B4432)-cost_fx*Inputs!$D$7))</f>
        <v>362256.532163694</v>
      </c>
      <c r="I4432" s="0" t="n">
        <f aca="false">12*Inputs!$B$8*(MIN(1,$H$52*$C4432)*(ic*Inputs!$C$8+pT-cost_acc-cost_wd*Inputs!$E$8-cost_fx*Inputs!$D$8-cost_ins)+(1-MIN(1,$H$52*$C4432))*(1-MIN(1,Inputs!$G$8*$D4432)*churn_nonbuyers)*(ic*Inputs!$C$8+fee_wd*Inputs!$E$8*(1-$B4432)+fee_fx*Inputs!$D$8-cost_acc-cost_wd*Inputs!$E$8*(1-$B4432)-cost_fx*Inputs!$D$8))</f>
        <v>155721.347273079</v>
      </c>
      <c r="J4432" s="0" t="n">
        <f aca="false">G4432+H4432+I4432-fixed</f>
        <v>23957.3752218392</v>
      </c>
      <c r="K4432" s="0" t="n">
        <f aca="false">12*Inputs!$B$6*(1-MIN(1,Inputs!$G$6*$D4432)*churn_nonbuyers)*(ic*Inputs!$C$6+fee_wd*Inputs!$E$6*(1-$B4432)+fee_fx*Inputs!$D$6-cost_acc-cost_wd*Inputs!$E$6*(1-$B4432)-cost_fx*Inputs!$D$6)</f>
        <v>159973.889475384</v>
      </c>
      <c r="L4432" s="0" t="n">
        <f aca="false">12*Inputs!$B$7*(1-MIN(1,Inputs!$G$7*$D4432)*churn_nonbuyers)*(ic*Inputs!$C$7+fee_wd*Inputs!$E$7*(1-$B4432)+fee_fx*Inputs!$D$7-cost_acc-cost_wd*Inputs!$E$7*(1-$B4432)-cost_fx*Inputs!$D$7)</f>
        <v>357890.37189323</v>
      </c>
      <c r="M4432" s="0" t="n">
        <f aca="false">12*Inputs!$B$8*(1-MIN(1,Inputs!$G$8*$D4432)*churn_nonbuyers)*(ic*Inputs!$C$8+fee_wd*Inputs!$E$8*(1-$B4432)+fee_fx*Inputs!$D$8-cost_acc-cost_wd*Inputs!$E$8*(1-$B4432)-cost_fx*Inputs!$D$8)</f>
        <v>3239.32379179204</v>
      </c>
      <c r="N4432" s="0" t="n">
        <f aca="false">K4432+L4432+I4432-fixed</f>
        <v>-26414.3913583069</v>
      </c>
      <c r="O4432" s="0" t="n">
        <f aca="false">K4432+L4432+M4432-fixed</f>
        <v>-178896.414839594</v>
      </c>
      <c r="P4432" s="0" t="n">
        <f aca="false">12*Inputs!$B$6*(1-MIN(1,Inputs!$F$6*$D4432))*(ic*Inputs!$C$6+flat_fee-cost_acc-cost_wd*Inputs!$E$6*$E4432-cost_fx*Inputs!$D$6)+12*Inputs!$B$7*(1-MIN(1,Inputs!$F$7*$D4432))*(ic*Inputs!$C$7+flat_fee-cost_acc-cost_wd*Inputs!$E$7*$E4432-cost_fx*Inputs!$D$7)+12*Inputs!$B$8*(1-MIN(1,Inputs!$F$8*$D4432))*(ic*Inputs!$C$8+flat_fee-cost_acc-cost_wd*Inputs!$E$8*$E4432-cost_fx*Inputs!$D$8)-fixed</f>
        <v>-315148.11848704</v>
      </c>
    </row>
    <row r="4433" customFormat="false" ht="15" hidden="false" customHeight="false" outlineLevel="0" collapsed="false">
      <c r="A4433" s="0" t="n">
        <v>4368</v>
      </c>
      <c r="B4433" s="0" t="n">
        <v>0.243714</v>
      </c>
      <c r="C4433" s="0" t="n">
        <v>0.850836</v>
      </c>
      <c r="D4433" s="0" t="n">
        <v>0.737364</v>
      </c>
      <c r="E4433" s="0" t="n">
        <v>1.307343</v>
      </c>
      <c r="F4433" s="0" t="n">
        <v>0.39047</v>
      </c>
      <c r="G4433" s="0" t="n">
        <f aca="false">12*Inputs!$B$6*(MIN(1,$H$50*$C4433)*(ic*Inputs!$C$6+pS+fee_fx*Inputs!$D$6-cost_acc-cost_wd*Inputs!$E$6*$E4433-cost_fx*Inputs!$D$6-$F4433)+(1-MIN(1,$H$50*$C4433))*(1-MIN(1,Inputs!$G$6*$D4433)*churn_nonbuyers)*(ic*Inputs!$C$6+fee_wd*Inputs!$E$6*(1-$B4433)+fee_fx*Inputs!$D$6-cost_acc-cost_wd*Inputs!$E$6*(1-$B4433)-cost_fx*Inputs!$D$6))</f>
        <v>198305.787831158</v>
      </c>
      <c r="H4433" s="0" t="n">
        <f aca="false">12*Inputs!$B$7*(MIN(1,$H$51*$C4433)*(ic*Inputs!$C$7+pE+fee_fx*Inputs!$D$7-cost_acc-cost_wd*Inputs!$E$7*$E4433-cost_fx*Inputs!$D$7-$F4433)+(1-MIN(1,$H$51*$C4433))*(1-MIN(1,Inputs!$G$7*$D4433)*churn_nonbuyers)*(ic*Inputs!$C$7+fee_wd*Inputs!$E$7*(1-$B4433)+fee_fx*Inputs!$D$7-cost_acc-cost_wd*Inputs!$E$7*(1-$B4433)-cost_fx*Inputs!$D$7))</f>
        <v>373934.847815578</v>
      </c>
      <c r="I4433" s="0" t="n">
        <f aca="false">12*Inputs!$B$8*(MIN(1,$H$52*$C4433)*(ic*Inputs!$C$8+pT-cost_acc-cost_wd*Inputs!$E$8-cost_fx*Inputs!$D$8-cost_ins)+(1-MIN(1,$H$52*$C4433))*(1-MIN(1,Inputs!$G$8*$D4433)*churn_nonbuyers)*(ic*Inputs!$C$8+fee_wd*Inputs!$E$8*(1-$B4433)+fee_fx*Inputs!$D$8-cost_acc-cost_wd*Inputs!$E$8*(1-$B4433)-cost_fx*Inputs!$D$8))</f>
        <v>184221.900594534</v>
      </c>
      <c r="J4433" s="0" t="n">
        <f aca="false">G4433+H4433+I4433-fixed</f>
        <v>56462.5362412699</v>
      </c>
      <c r="K4433" s="0" t="n">
        <f aca="false">12*Inputs!$B$6*(1-MIN(1,Inputs!$G$6*$D4433)*churn_nonbuyers)*(ic*Inputs!$C$6+fee_wd*Inputs!$E$6*(1-$B4433)+fee_fx*Inputs!$D$6-cost_acc-cost_wd*Inputs!$E$6*(1-$B4433)-cost_fx*Inputs!$D$6)</f>
        <v>160366.437575251</v>
      </c>
      <c r="L4433" s="0" t="n">
        <f aca="false">12*Inputs!$B$7*(1-MIN(1,Inputs!$G$7*$D4433)*churn_nonbuyers)*(ic*Inputs!$C$7+fee_wd*Inputs!$E$7*(1-$B4433)+fee_fx*Inputs!$D$7-cost_acc-cost_wd*Inputs!$E$7*(1-$B4433)-cost_fx*Inputs!$D$7)</f>
        <v>359962.358673151</v>
      </c>
      <c r="M4433" s="0" t="n">
        <f aca="false">12*Inputs!$B$8*(1-MIN(1,Inputs!$G$8*$D4433)*churn_nonbuyers)*(ic*Inputs!$C$8+fee_wd*Inputs!$E$8*(1-$B4433)+fee_fx*Inputs!$D$8-cost_acc-cost_wd*Inputs!$E$8*(1-$B4433)-cost_fx*Inputs!$D$8)</f>
        <v>152266.920524506</v>
      </c>
      <c r="N4433" s="0" t="n">
        <f aca="false">K4433+L4433+I4433-fixed</f>
        <v>4550.69684293564</v>
      </c>
      <c r="O4433" s="0" t="n">
        <f aca="false">K4433+L4433+M4433-fixed</f>
        <v>-27404.2832270926</v>
      </c>
      <c r="P4433" s="0" t="n">
        <f aca="false">12*Inputs!$B$6*(1-MIN(1,Inputs!$F$6*$D4433))*(ic*Inputs!$C$6+flat_fee-cost_acc-cost_wd*Inputs!$E$6*$E4433-cost_fx*Inputs!$D$6)+12*Inputs!$B$7*(1-MIN(1,Inputs!$F$7*$D4433))*(ic*Inputs!$C$7+flat_fee-cost_acc-cost_wd*Inputs!$E$7*$E4433-cost_fx*Inputs!$D$7)+12*Inputs!$B$8*(1-MIN(1,Inputs!$F$8*$D4433))*(ic*Inputs!$C$8+flat_fee-cost_acc-cost_wd*Inputs!$E$8*$E4433-cost_fx*Inputs!$D$8)-fixed</f>
        <v>66434.9775324801</v>
      </c>
    </row>
    <row r="4434" customFormat="false" ht="15" hidden="false" customHeight="false" outlineLevel="0" collapsed="false">
      <c r="A4434" s="0" t="n">
        <v>4369</v>
      </c>
      <c r="B4434" s="0" t="n">
        <v>0.312551</v>
      </c>
      <c r="C4434" s="0" t="n">
        <v>0.674699</v>
      </c>
      <c r="D4434" s="0" t="n">
        <v>1.088348</v>
      </c>
      <c r="E4434" s="0" t="n">
        <v>1.025177</v>
      </c>
      <c r="F4434" s="0" t="n">
        <v>0.105448</v>
      </c>
      <c r="G4434" s="0" t="n">
        <f aca="false">12*Inputs!$B$6*(MIN(1,$H$50*$C4434)*(ic*Inputs!$C$6+pS+fee_fx*Inputs!$D$6-cost_acc-cost_wd*Inputs!$E$6*$E4434-cost_fx*Inputs!$D$6-$F4434)+(1-MIN(1,$H$50*$C4434))*(1-MIN(1,Inputs!$G$6*$D4434)*churn_nonbuyers)*(ic*Inputs!$C$6+fee_wd*Inputs!$E$6*(1-$B4434)+fee_fx*Inputs!$D$6-cost_acc-cost_wd*Inputs!$E$6*(1-$B4434)-cost_fx*Inputs!$D$6))</f>
        <v>187637.189766793</v>
      </c>
      <c r="H4434" s="0" t="n">
        <f aca="false">12*Inputs!$B$7*(MIN(1,$H$51*$C4434)*(ic*Inputs!$C$7+pE+fee_fx*Inputs!$D$7-cost_acc-cost_wd*Inputs!$E$7*$E4434-cost_fx*Inputs!$D$7-$F4434)+(1-MIN(1,$H$51*$C4434))*(1-MIN(1,Inputs!$G$7*$D4434)*churn_nonbuyers)*(ic*Inputs!$C$7+fee_wd*Inputs!$E$7*(1-$B4434)+fee_fx*Inputs!$D$7-cost_acc-cost_wd*Inputs!$E$7*(1-$B4434)-cost_fx*Inputs!$D$7))</f>
        <v>394219.509237827</v>
      </c>
      <c r="I4434" s="0" t="n">
        <f aca="false">12*Inputs!$B$8*(MIN(1,$H$52*$C4434)*(ic*Inputs!$C$8+pT-cost_acc-cost_wd*Inputs!$E$8-cost_fx*Inputs!$D$8-cost_ins)+(1-MIN(1,$H$52*$C4434))*(1-MIN(1,Inputs!$G$8*$D4434)*churn_nonbuyers)*(ic*Inputs!$C$8+fee_wd*Inputs!$E$8*(1-$B4434)+fee_fx*Inputs!$D$8-cost_acc-cost_wd*Inputs!$E$8*(1-$B4434)-cost_fx*Inputs!$D$8))</f>
        <v>136389.534721392</v>
      </c>
      <c r="J4434" s="0" t="n">
        <f aca="false">G4434+H4434+I4434-fixed</f>
        <v>18246.2337260116</v>
      </c>
      <c r="K4434" s="0" t="n">
        <f aca="false">12*Inputs!$B$6*(1-MIN(1,Inputs!$G$6*$D4434)*churn_nonbuyers)*(ic*Inputs!$C$6+fee_wd*Inputs!$E$6*(1-$B4434)+fee_fx*Inputs!$D$6-cost_acc-cost_wd*Inputs!$E$6*(1-$B4434)-cost_fx*Inputs!$D$6)</f>
        <v>148071.290801386</v>
      </c>
      <c r="L4434" s="0" t="n">
        <f aca="false">12*Inputs!$B$7*(1-MIN(1,Inputs!$G$7*$D4434)*churn_nonbuyers)*(ic*Inputs!$C$7+fee_wd*Inputs!$E$7*(1-$B4434)+fee_fx*Inputs!$D$7-cost_acc-cost_wd*Inputs!$E$7*(1-$B4434)-cost_fx*Inputs!$D$7)</f>
        <v>346497.508176831</v>
      </c>
      <c r="M4434" s="0" t="n">
        <f aca="false">12*Inputs!$B$8*(1-MIN(1,Inputs!$G$8*$D4434)*churn_nonbuyers)*(ic*Inputs!$C$8+fee_wd*Inputs!$E$8*(1-$B4434)+fee_fx*Inputs!$D$8-cost_acc-cost_wd*Inputs!$E$8*(1-$B4434)-cost_fx*Inputs!$D$8)</f>
        <v>74161.3199531328</v>
      </c>
      <c r="N4434" s="0" t="n">
        <f aca="false">K4434+L4434+I4434-fixed</f>
        <v>-69041.6663003913</v>
      </c>
      <c r="O4434" s="0" t="n">
        <f aca="false">K4434+L4434+M4434-fixed</f>
        <v>-131269.88106865</v>
      </c>
      <c r="P4434" s="0" t="n">
        <f aca="false">12*Inputs!$B$6*(1-MIN(1,Inputs!$F$6*$D4434))*(ic*Inputs!$C$6+flat_fee-cost_acc-cost_wd*Inputs!$E$6*$E4434-cost_fx*Inputs!$D$6)+12*Inputs!$B$7*(1-MIN(1,Inputs!$F$7*$D4434))*(ic*Inputs!$C$7+flat_fee-cost_acc-cost_wd*Inputs!$E$7*$E4434-cost_fx*Inputs!$D$7)+12*Inputs!$B$8*(1-MIN(1,Inputs!$F$8*$D4434))*(ic*Inputs!$C$8+flat_fee-cost_acc-cost_wd*Inputs!$E$8*$E4434-cost_fx*Inputs!$D$8)-fixed</f>
        <v>10307.46607904</v>
      </c>
    </row>
    <row r="4435" customFormat="false" ht="15" hidden="false" customHeight="false" outlineLevel="0" collapsed="false">
      <c r="A4435" s="0" t="n">
        <v>4370</v>
      </c>
      <c r="B4435" s="0" t="n">
        <v>0.126305</v>
      </c>
      <c r="C4435" s="0" t="n">
        <v>0.949614</v>
      </c>
      <c r="D4435" s="0" t="n">
        <v>0.965037</v>
      </c>
      <c r="E4435" s="0" t="n">
        <v>1.043339</v>
      </c>
      <c r="F4435" s="0" t="n">
        <v>0.176982</v>
      </c>
      <c r="G4435" s="0" t="n">
        <f aca="false">12*Inputs!$B$6*(MIN(1,$H$50*$C4435)*(ic*Inputs!$C$6+pS+fee_fx*Inputs!$D$6-cost_acc-cost_wd*Inputs!$E$6*$E4435-cost_fx*Inputs!$D$6-$F4435)+(1-MIN(1,$H$50*$C4435))*(1-MIN(1,Inputs!$G$6*$D4435)*churn_nonbuyers)*(ic*Inputs!$C$6+fee_wd*Inputs!$E$6*(1-$B4435)+fee_fx*Inputs!$D$6-cost_acc-cost_wd*Inputs!$E$6*(1-$B4435)-cost_fx*Inputs!$D$6))</f>
        <v>226274.701400634</v>
      </c>
      <c r="H4435" s="0" t="n">
        <f aca="false">12*Inputs!$B$7*(MIN(1,$H$51*$C4435)*(ic*Inputs!$C$7+pE+fee_fx*Inputs!$D$7-cost_acc-cost_wd*Inputs!$E$7*$E4435-cost_fx*Inputs!$D$7-$F4435)+(1-MIN(1,$H$51*$C4435))*(1-MIN(1,Inputs!$G$7*$D4435)*churn_nonbuyers)*(ic*Inputs!$C$7+fee_wd*Inputs!$E$7*(1-$B4435)+fee_fx*Inputs!$D$7-cost_acc-cost_wd*Inputs!$E$7*(1-$B4435)-cost_fx*Inputs!$D$7))</f>
        <v>424737.289219114</v>
      </c>
      <c r="I4435" s="0" t="n">
        <f aca="false">12*Inputs!$B$8*(MIN(1,$H$52*$C4435)*(ic*Inputs!$C$8+pT-cost_acc-cost_wd*Inputs!$E$8-cost_fx*Inputs!$D$8-cost_ins)+(1-MIN(1,$H$52*$C4435))*(1-MIN(1,Inputs!$G$8*$D4435)*churn_nonbuyers)*(ic*Inputs!$C$8+fee_wd*Inputs!$E$8*(1-$B4435)+fee_fx*Inputs!$D$8-cost_acc-cost_wd*Inputs!$E$8*(1-$B4435)-cost_fx*Inputs!$D$8))</f>
        <v>171729.539477009</v>
      </c>
      <c r="J4435" s="0" t="n">
        <f aca="false">G4435+H4435+I4435-fixed</f>
        <v>122741.530096756</v>
      </c>
      <c r="K4435" s="0" t="n">
        <f aca="false">12*Inputs!$B$6*(1-MIN(1,Inputs!$G$6*$D4435)*churn_nonbuyers)*(ic*Inputs!$C$6+fee_wd*Inputs!$E$6*(1-$B4435)+fee_fx*Inputs!$D$6-cost_acc-cost_wd*Inputs!$E$6*(1-$B4435)-cost_fx*Inputs!$D$6)</f>
        <v>174562.107827652</v>
      </c>
      <c r="L4435" s="0" t="n">
        <f aca="false">12*Inputs!$B$7*(1-MIN(1,Inputs!$G$7*$D4435)*churn_nonbuyers)*(ic*Inputs!$C$7+fee_wd*Inputs!$E$7*(1-$B4435)+fee_fx*Inputs!$D$7-cost_acc-cost_wd*Inputs!$E$7*(1-$B4435)-cost_fx*Inputs!$D$7)</f>
        <v>373865.552920591</v>
      </c>
      <c r="M4435" s="0" t="n">
        <f aca="false">12*Inputs!$B$8*(1-MIN(1,Inputs!$G$8*$D4435)*churn_nonbuyers)*(ic*Inputs!$C$8+fee_wd*Inputs!$E$8*(1-$B4435)+fee_fx*Inputs!$D$8-cost_acc-cost_wd*Inputs!$E$8*(1-$B4435)-cost_fx*Inputs!$D$8)</f>
        <v>103941.176582376</v>
      </c>
      <c r="N4435" s="0" t="n">
        <f aca="false">K4435+L4435+I4435-fixed</f>
        <v>20157.2002252517</v>
      </c>
      <c r="O4435" s="0" t="n">
        <f aca="false">K4435+L4435+M4435-fixed</f>
        <v>-47631.1626693808</v>
      </c>
      <c r="P4435" s="0" t="n">
        <f aca="false">12*Inputs!$B$6*(1-MIN(1,Inputs!$F$6*$D4435))*(ic*Inputs!$C$6+flat_fee-cost_acc-cost_wd*Inputs!$E$6*$E4435-cost_fx*Inputs!$D$6)+12*Inputs!$B$7*(1-MIN(1,Inputs!$F$7*$D4435))*(ic*Inputs!$C$7+flat_fee-cost_acc-cost_wd*Inputs!$E$7*$E4435-cost_fx*Inputs!$D$7)+12*Inputs!$B$8*(1-MIN(1,Inputs!$F$8*$D4435))*(ic*Inputs!$C$8+flat_fee-cost_acc-cost_wd*Inputs!$E$8*$E4435-cost_fx*Inputs!$D$8)-fixed</f>
        <v>71102.50391432</v>
      </c>
    </row>
    <row r="4436" customFormat="false" ht="15" hidden="false" customHeight="false" outlineLevel="0" collapsed="false">
      <c r="A4436" s="0" t="n">
        <v>4371</v>
      </c>
      <c r="B4436" s="0" t="n">
        <v>0.520216</v>
      </c>
      <c r="C4436" s="0" t="n">
        <v>0.874174</v>
      </c>
      <c r="D4436" s="0" t="n">
        <v>0.681294</v>
      </c>
      <c r="E4436" s="0" t="n">
        <v>1.0966</v>
      </c>
      <c r="F4436" s="0" t="n">
        <v>0.187122</v>
      </c>
      <c r="G4436" s="0" t="n">
        <f aca="false">12*Inputs!$B$6*(MIN(1,$H$50*$C4436)*(ic*Inputs!$C$6+pS+fee_fx*Inputs!$D$6-cost_acc-cost_wd*Inputs!$E$6*$E4436-cost_fx*Inputs!$D$6-$F4436)+(1-MIN(1,$H$50*$C4436))*(1-MIN(1,Inputs!$G$6*$D4436)*churn_nonbuyers)*(ic*Inputs!$C$6+fee_wd*Inputs!$E$6*(1-$B4436)+fee_fx*Inputs!$D$6-cost_acc-cost_wd*Inputs!$E$6*(1-$B4436)-cost_fx*Inputs!$D$6))</f>
        <v>172350.488804178</v>
      </c>
      <c r="H4436" s="0" t="n">
        <f aca="false">12*Inputs!$B$7*(MIN(1,$H$51*$C4436)*(ic*Inputs!$C$7+pE+fee_fx*Inputs!$D$7-cost_acc-cost_wd*Inputs!$E$7*$E4436-cost_fx*Inputs!$D$7-$F4436)+(1-MIN(1,$H$51*$C4436))*(1-MIN(1,Inputs!$G$7*$D4436)*churn_nonbuyers)*(ic*Inputs!$C$7+fee_wd*Inputs!$E$7*(1-$B4436)+fee_fx*Inputs!$D$7-cost_acc-cost_wd*Inputs!$E$7*(1-$B4436)-cost_fx*Inputs!$D$7))</f>
        <v>380818.184550192</v>
      </c>
      <c r="I4436" s="0" t="n">
        <f aca="false">12*Inputs!$B$8*(MIN(1,$H$52*$C4436)*(ic*Inputs!$C$8+pT-cost_acc-cost_wd*Inputs!$E$8-cost_fx*Inputs!$D$8-cost_ins)+(1-MIN(1,$H$52*$C4436))*(1-MIN(1,Inputs!$G$8*$D4436)*churn_nonbuyers)*(ic*Inputs!$C$8+fee_wd*Inputs!$E$8*(1-$B4436)+fee_fx*Inputs!$D$8-cost_acc-cost_wd*Inputs!$E$8*(1-$B4436)-cost_fx*Inputs!$D$8))</f>
        <v>187197.591102856</v>
      </c>
      <c r="J4436" s="0" t="n">
        <f aca="false">G4436+H4436+I4436-fixed</f>
        <v>40366.264457227</v>
      </c>
      <c r="K4436" s="0" t="n">
        <f aca="false">12*Inputs!$B$6*(1-MIN(1,Inputs!$G$6*$D4436)*churn_nonbuyers)*(ic*Inputs!$C$6+fee_wd*Inputs!$E$6*(1-$B4436)+fee_fx*Inputs!$D$6-cost_acc-cost_wd*Inputs!$E$6*(1-$B4436)-cost_fx*Inputs!$D$6)</f>
        <v>122373.276764429</v>
      </c>
      <c r="L4436" s="0" t="n">
        <f aca="false">12*Inputs!$B$7*(1-MIN(1,Inputs!$G$7*$D4436)*churn_nonbuyers)*(ic*Inputs!$C$7+fee_wd*Inputs!$E$7*(1-$B4436)+fee_fx*Inputs!$D$7-cost_acc-cost_wd*Inputs!$E$7*(1-$B4436)-cost_fx*Inputs!$D$7)</f>
        <v>321579.058346657</v>
      </c>
      <c r="M4436" s="0" t="n">
        <f aca="false">12*Inputs!$B$8*(1-MIN(1,Inputs!$G$8*$D4436)*churn_nonbuyers)*(ic*Inputs!$C$8+fee_wd*Inputs!$E$8*(1-$B4436)+fee_fx*Inputs!$D$8-cost_acc-cost_wd*Inputs!$E$8*(1-$B4436)-cost_fx*Inputs!$D$8)</f>
        <v>157676.092207334</v>
      </c>
      <c r="N4436" s="0" t="n">
        <f aca="false">K4436+L4436+I4436-fixed</f>
        <v>-68850.0737860575</v>
      </c>
      <c r="O4436" s="0" t="n">
        <f aca="false">K4436+L4436+M4436-fixed</f>
        <v>-98371.5726815794</v>
      </c>
      <c r="P4436" s="0" t="n">
        <f aca="false">12*Inputs!$B$6*(1-MIN(1,Inputs!$F$6*$D4436))*(ic*Inputs!$C$6+flat_fee-cost_acc-cost_wd*Inputs!$E$6*$E4436-cost_fx*Inputs!$D$6)+12*Inputs!$B$7*(1-MIN(1,Inputs!$F$7*$D4436))*(ic*Inputs!$C$7+flat_fee-cost_acc-cost_wd*Inputs!$E$7*$E4436-cost_fx*Inputs!$D$7)+12*Inputs!$B$8*(1-MIN(1,Inputs!$F$8*$D4436))*(ic*Inputs!$C$8+flat_fee-cost_acc-cost_wd*Inputs!$E$8*$E4436-cost_fx*Inputs!$D$8)-fixed</f>
        <v>201079.157264</v>
      </c>
    </row>
    <row r="4437" customFormat="false" ht="15" hidden="false" customHeight="false" outlineLevel="0" collapsed="false">
      <c r="A4437" s="0" t="n">
        <v>4372</v>
      </c>
      <c r="B4437" s="0" t="n">
        <v>0.214117</v>
      </c>
      <c r="C4437" s="0" t="n">
        <v>0.915744</v>
      </c>
      <c r="D4437" s="0" t="n">
        <v>1.384137</v>
      </c>
      <c r="E4437" s="0" t="n">
        <v>1.120232</v>
      </c>
      <c r="F4437" s="0" t="n">
        <v>0.168817</v>
      </c>
      <c r="G4437" s="0" t="n">
        <f aca="false">12*Inputs!$B$6*(MIN(1,$H$50*$C4437)*(ic*Inputs!$C$6+pS+fee_fx*Inputs!$D$6-cost_acc-cost_wd*Inputs!$E$6*$E4437-cost_fx*Inputs!$D$6-$F4437)+(1-MIN(1,$H$50*$C4437))*(1-MIN(1,Inputs!$G$6*$D4437)*churn_nonbuyers)*(ic*Inputs!$C$6+fee_wd*Inputs!$E$6*(1-$B4437)+fee_fx*Inputs!$D$6-cost_acc-cost_wd*Inputs!$E$6*(1-$B4437)-cost_fx*Inputs!$D$6))</f>
        <v>208510.791557865</v>
      </c>
      <c r="H4437" s="0" t="n">
        <f aca="false">12*Inputs!$B$7*(MIN(1,$H$51*$C4437)*(ic*Inputs!$C$7+pE+fee_fx*Inputs!$D$7-cost_acc-cost_wd*Inputs!$E$7*$E4437-cost_fx*Inputs!$D$7-$F4437)+(1-MIN(1,$H$51*$C4437))*(1-MIN(1,Inputs!$G$7*$D4437)*churn_nonbuyers)*(ic*Inputs!$C$7+fee_wd*Inputs!$E$7*(1-$B4437)+fee_fx*Inputs!$D$7-cost_acc-cost_wd*Inputs!$E$7*(1-$B4437)-cost_fx*Inputs!$D$7))</f>
        <v>404493.808275195</v>
      </c>
      <c r="I4437" s="0" t="n">
        <f aca="false">12*Inputs!$B$8*(MIN(1,$H$52*$C4437)*(ic*Inputs!$C$8+pT-cost_acc-cost_wd*Inputs!$E$8-cost_fx*Inputs!$D$8-cost_ins)+(1-MIN(1,$H$52*$C4437))*(1-MIN(1,Inputs!$G$8*$D4437)*churn_nonbuyers)*(ic*Inputs!$C$8+fee_wd*Inputs!$E$8*(1-$B4437)+fee_fx*Inputs!$D$8-cost_acc-cost_wd*Inputs!$E$8*(1-$B4437)-cost_fx*Inputs!$D$8))</f>
        <v>135528.738721452</v>
      </c>
      <c r="J4437" s="0" t="n">
        <f aca="false">G4437+H4437+I4437-fixed</f>
        <v>48533.3385545124</v>
      </c>
      <c r="K4437" s="0" t="n">
        <f aca="false">12*Inputs!$B$6*(1-MIN(1,Inputs!$G$6*$D4437)*churn_nonbuyers)*(ic*Inputs!$C$6+fee_wd*Inputs!$E$6*(1-$B4437)+fee_fx*Inputs!$D$6-cost_acc-cost_wd*Inputs!$E$6*(1-$B4437)-cost_fx*Inputs!$D$6)</f>
        <v>158948.895326609</v>
      </c>
      <c r="L4437" s="0" t="n">
        <f aca="false">12*Inputs!$B$7*(1-MIN(1,Inputs!$G$7*$D4437)*churn_nonbuyers)*(ic*Inputs!$C$7+fee_wd*Inputs!$E$7*(1-$B4437)+fee_fx*Inputs!$D$7-cost_acc-cost_wd*Inputs!$E$7*(1-$B4437)-cost_fx*Inputs!$D$7)</f>
        <v>356904.937419965</v>
      </c>
      <c r="M4437" s="0" t="n">
        <f aca="false">12*Inputs!$B$8*(1-MIN(1,Inputs!$G$8*$D4437)*churn_nonbuyers)*(ic*Inputs!$C$8+fee_wd*Inputs!$E$8*(1-$B4437)+fee_fx*Inputs!$D$8-cost_acc-cost_wd*Inputs!$E$8*(1-$B4437)-cost_fx*Inputs!$D$8)</f>
        <v>9832.70224417443</v>
      </c>
      <c r="N4437" s="0" t="n">
        <f aca="false">K4437+L4437+I4437-fixed</f>
        <v>-48617.428531974</v>
      </c>
      <c r="O4437" s="0" t="n">
        <f aca="false">K4437+L4437+M4437-fixed</f>
        <v>-174313.465009252</v>
      </c>
      <c r="P4437" s="0" t="n">
        <f aca="false">12*Inputs!$B$6*(1-MIN(1,Inputs!$F$6*$D4437))*(ic*Inputs!$C$6+flat_fee-cost_acc-cost_wd*Inputs!$E$6*$E4437-cost_fx*Inputs!$D$6)+12*Inputs!$B$7*(1-MIN(1,Inputs!$F$7*$D4437))*(ic*Inputs!$C$7+flat_fee-cost_acc-cost_wd*Inputs!$E$7*$E4437-cost_fx*Inputs!$D$7)+12*Inputs!$B$8*(1-MIN(1,Inputs!$F$8*$D4437))*(ic*Inputs!$C$8+flat_fee-cost_acc-cost_wd*Inputs!$E$8*$E4437-cost_fx*Inputs!$D$8)-fixed</f>
        <v>-187009.29978784</v>
      </c>
    </row>
    <row r="4438" customFormat="false" ht="15" hidden="false" customHeight="false" outlineLevel="0" collapsed="false">
      <c r="A4438" s="0" t="n">
        <v>4373</v>
      </c>
      <c r="B4438" s="0" t="n">
        <v>0.481224</v>
      </c>
      <c r="C4438" s="0" t="n">
        <v>0.735174</v>
      </c>
      <c r="D4438" s="0" t="n">
        <v>1.067078</v>
      </c>
      <c r="E4438" s="0" t="n">
        <v>1.283287</v>
      </c>
      <c r="F4438" s="0" t="n">
        <v>0.280226</v>
      </c>
      <c r="G4438" s="0" t="n">
        <f aca="false">12*Inputs!$B$6*(MIN(1,$H$50*$C4438)*(ic*Inputs!$C$6+pS+fee_fx*Inputs!$D$6-cost_acc-cost_wd*Inputs!$E$6*$E4438-cost_fx*Inputs!$D$6-$F4438)+(1-MIN(1,$H$50*$C4438))*(1-MIN(1,Inputs!$G$6*$D4438)*churn_nonbuyers)*(ic*Inputs!$C$6+fee_wd*Inputs!$E$6*(1-$B4438)+fee_fx*Inputs!$D$6-cost_acc-cost_wd*Inputs!$E$6*(1-$B4438)-cost_fx*Inputs!$D$6))</f>
        <v>162367.19519073</v>
      </c>
      <c r="H4438" s="0" t="n">
        <f aca="false">12*Inputs!$B$7*(MIN(1,$H$51*$C4438)*(ic*Inputs!$C$7+pE+fee_fx*Inputs!$D$7-cost_acc-cost_wd*Inputs!$E$7*$E4438-cost_fx*Inputs!$D$7-$F4438)+(1-MIN(1,$H$51*$C4438))*(1-MIN(1,Inputs!$G$7*$D4438)*churn_nonbuyers)*(ic*Inputs!$C$7+fee_wd*Inputs!$E$7*(1-$B4438)+fee_fx*Inputs!$D$7-cost_acc-cost_wd*Inputs!$E$7*(1-$B4438)-cost_fx*Inputs!$D$7))</f>
        <v>352799.898281072</v>
      </c>
      <c r="I4438" s="0" t="n">
        <f aca="false">12*Inputs!$B$8*(MIN(1,$H$52*$C4438)*(ic*Inputs!$C$8+pT-cost_acc-cost_wd*Inputs!$E$8-cost_fx*Inputs!$D$8-cost_ins)+(1-MIN(1,$H$52*$C4438))*(1-MIN(1,Inputs!$G$8*$D4438)*churn_nonbuyers)*(ic*Inputs!$C$8+fee_wd*Inputs!$E$8*(1-$B4438)+fee_fx*Inputs!$D$8-cost_acc-cost_wd*Inputs!$E$8*(1-$B4438)-cost_fx*Inputs!$D$8))</f>
        <v>143223.205548381</v>
      </c>
      <c r="J4438" s="0" t="n">
        <f aca="false">G4438+H4438+I4438-fixed</f>
        <v>-41609.7009798166</v>
      </c>
      <c r="K4438" s="0" t="n">
        <f aca="false">12*Inputs!$B$6*(1-MIN(1,Inputs!$G$6*$D4438)*churn_nonbuyers)*(ic*Inputs!$C$6+fee_wd*Inputs!$E$6*(1-$B4438)+fee_fx*Inputs!$D$6-cost_acc-cost_wd*Inputs!$E$6*(1-$B4438)-cost_fx*Inputs!$D$6)</f>
        <v>125244.823272998</v>
      </c>
      <c r="L4438" s="0" t="n">
        <f aca="false">12*Inputs!$B$7*(1-MIN(1,Inputs!$G$7*$D4438)*churn_nonbuyers)*(ic*Inputs!$C$7+fee_wd*Inputs!$E$7*(1-$B4438)+fee_fx*Inputs!$D$7-cost_acc-cost_wd*Inputs!$E$7*(1-$B4438)-cost_fx*Inputs!$D$7)</f>
        <v>323214.703819799</v>
      </c>
      <c r="M4438" s="0" t="n">
        <f aca="false">12*Inputs!$B$8*(1-MIN(1,Inputs!$G$8*$D4438)*churn_nonbuyers)*(ic*Inputs!$C$8+fee_wd*Inputs!$E$8*(1-$B4438)+fee_fx*Inputs!$D$8-cost_acc-cost_wd*Inputs!$E$8*(1-$B4438)-cost_fx*Inputs!$D$8)</f>
        <v>76748.9856206592</v>
      </c>
      <c r="N4438" s="0" t="n">
        <f aca="false">K4438+L4438+I4438-fixed</f>
        <v>-108317.267358821</v>
      </c>
      <c r="O4438" s="0" t="n">
        <f aca="false">K4438+L4438+M4438-fixed</f>
        <v>-174791.487286543</v>
      </c>
      <c r="P4438" s="0" t="n">
        <f aca="false">12*Inputs!$B$6*(1-MIN(1,Inputs!$F$6*$D4438))*(ic*Inputs!$C$6+flat_fee-cost_acc-cost_wd*Inputs!$E$6*$E4438-cost_fx*Inputs!$D$6)+12*Inputs!$B$7*(1-MIN(1,Inputs!$F$7*$D4438))*(ic*Inputs!$C$7+flat_fee-cost_acc-cost_wd*Inputs!$E$7*$E4438-cost_fx*Inputs!$D$7)+12*Inputs!$B$8*(1-MIN(1,Inputs!$F$8*$D4438))*(ic*Inputs!$C$8+flat_fee-cost_acc-cost_wd*Inputs!$E$8*$E4438-cost_fx*Inputs!$D$8)-fixed</f>
        <v>-85174.5882913601</v>
      </c>
    </row>
    <row r="4439" customFormat="false" ht="15" hidden="false" customHeight="false" outlineLevel="0" collapsed="false">
      <c r="A4439" s="0" t="n">
        <v>4374</v>
      </c>
      <c r="B4439" s="0" t="n">
        <v>0.302596</v>
      </c>
      <c r="C4439" s="0" t="n">
        <v>0.966946</v>
      </c>
      <c r="D4439" s="0" t="n">
        <v>1.298651</v>
      </c>
      <c r="E4439" s="0" t="n">
        <v>1.373568</v>
      </c>
      <c r="F4439" s="0" t="n">
        <v>0.110222</v>
      </c>
      <c r="G4439" s="0" t="n">
        <f aca="false">12*Inputs!$B$6*(MIN(1,$H$50*$C4439)*(ic*Inputs!$C$6+pS+fee_fx*Inputs!$D$6-cost_acc-cost_wd*Inputs!$E$6*$E4439-cost_fx*Inputs!$D$6-$F4439)+(1-MIN(1,$H$50*$C4439))*(1-MIN(1,Inputs!$G$6*$D4439)*churn_nonbuyers)*(ic*Inputs!$C$6+fee_wd*Inputs!$E$6*(1-$B4439)+fee_fx*Inputs!$D$6-cost_acc-cost_wd*Inputs!$E$6*(1-$B4439)-cost_fx*Inputs!$D$6))</f>
        <v>196624.786903712</v>
      </c>
      <c r="H4439" s="0" t="n">
        <f aca="false">12*Inputs!$B$7*(MIN(1,$H$51*$C4439)*(ic*Inputs!$C$7+pE+fee_fx*Inputs!$D$7-cost_acc-cost_wd*Inputs!$E$7*$E4439-cost_fx*Inputs!$D$7-$F4439)+(1-MIN(1,$H$51*$C4439))*(1-MIN(1,Inputs!$G$7*$D4439)*churn_nonbuyers)*(ic*Inputs!$C$7+fee_wd*Inputs!$E$7*(1-$B4439)+fee_fx*Inputs!$D$7-cost_acc-cost_wd*Inputs!$E$7*(1-$B4439)-cost_fx*Inputs!$D$7))</f>
        <v>375275.464493345</v>
      </c>
      <c r="I4439" s="0" t="n">
        <f aca="false">12*Inputs!$B$8*(MIN(1,$H$52*$C4439)*(ic*Inputs!$C$8+pT-cost_acc-cost_wd*Inputs!$E$8-cost_fx*Inputs!$D$8-cost_ins)+(1-MIN(1,$H$52*$C4439))*(1-MIN(1,Inputs!$G$8*$D4439)*churn_nonbuyers)*(ic*Inputs!$C$8+fee_wd*Inputs!$E$8*(1-$B4439)+fee_fx*Inputs!$D$8-cost_acc-cost_wd*Inputs!$E$8*(1-$B4439)-cost_fx*Inputs!$D$8))</f>
        <v>148544.715100944</v>
      </c>
      <c r="J4439" s="0" t="n">
        <f aca="false">G4439+H4439+I4439-fixed</f>
        <v>20444.966498001</v>
      </c>
      <c r="K4439" s="0" t="n">
        <f aca="false">12*Inputs!$B$6*(1-MIN(1,Inputs!$G$6*$D4439)*churn_nonbuyers)*(ic*Inputs!$C$6+fee_wd*Inputs!$E$6*(1-$B4439)+fee_fx*Inputs!$D$6-cost_acc-cost_wd*Inputs!$E$6*(1-$B4439)-cost_fx*Inputs!$D$6)</f>
        <v>147765.133425571</v>
      </c>
      <c r="L4439" s="0" t="n">
        <f aca="false">12*Inputs!$B$7*(1-MIN(1,Inputs!$G$7*$D4439)*churn_nonbuyers)*(ic*Inputs!$C$7+fee_wd*Inputs!$E$7*(1-$B4439)+fee_fx*Inputs!$D$7-cost_acc-cost_wd*Inputs!$E$7*(1-$B4439)-cost_fx*Inputs!$D$7)</f>
        <v>345615.309207343</v>
      </c>
      <c r="M4439" s="0" t="n">
        <f aca="false">12*Inputs!$B$8*(1-MIN(1,Inputs!$G$8*$D4439)*churn_nonbuyers)*(ic*Inputs!$C$8+fee_wd*Inputs!$E$8*(1-$B4439)+fee_fx*Inputs!$D$8-cost_acc-cost_wd*Inputs!$E$8*(1-$B4439)-cost_fx*Inputs!$D$8)</f>
        <v>28363.2892126656</v>
      </c>
      <c r="N4439" s="0" t="n">
        <f aca="false">K4439+L4439+I4439-fixed</f>
        <v>-58074.8422661416</v>
      </c>
      <c r="O4439" s="0" t="n">
        <f aca="false">K4439+L4439+M4439-fixed</f>
        <v>-178256.26815442</v>
      </c>
      <c r="P4439" s="0" t="n">
        <f aca="false">12*Inputs!$B$6*(1-MIN(1,Inputs!$F$6*$D4439))*(ic*Inputs!$C$6+flat_fee-cost_acc-cost_wd*Inputs!$E$6*$E4439-cost_fx*Inputs!$D$6)+12*Inputs!$B$7*(1-MIN(1,Inputs!$F$7*$D4439))*(ic*Inputs!$C$7+flat_fee-cost_acc-cost_wd*Inputs!$E$7*$E4439-cost_fx*Inputs!$D$7)+12*Inputs!$B$8*(1-MIN(1,Inputs!$F$8*$D4439))*(ic*Inputs!$C$8+flat_fee-cost_acc-cost_wd*Inputs!$E$8*$E4439-cost_fx*Inputs!$D$8)-fixed</f>
        <v>-232551.08750368</v>
      </c>
    </row>
    <row r="4440" customFormat="false" ht="15" hidden="false" customHeight="false" outlineLevel="0" collapsed="false">
      <c r="A4440" s="0" t="n">
        <v>4375</v>
      </c>
      <c r="B4440" s="0" t="n">
        <v>0.210085</v>
      </c>
      <c r="C4440" s="0" t="n">
        <v>1.021834</v>
      </c>
      <c r="D4440" s="0" t="n">
        <v>1.467094</v>
      </c>
      <c r="E4440" s="0" t="n">
        <v>1.097951</v>
      </c>
      <c r="F4440" s="0" t="n">
        <v>0.419843</v>
      </c>
      <c r="G4440" s="0" t="n">
        <f aca="false">12*Inputs!$B$6*(MIN(1,$H$50*$C4440)*(ic*Inputs!$C$6+pS+fee_fx*Inputs!$D$6-cost_acc-cost_wd*Inputs!$E$6*$E4440-cost_fx*Inputs!$D$6-$F4440)+(1-MIN(1,$H$50*$C4440))*(1-MIN(1,Inputs!$G$6*$D4440)*churn_nonbuyers)*(ic*Inputs!$C$6+fee_wd*Inputs!$E$6*(1-$B4440)+fee_fx*Inputs!$D$6-cost_acc-cost_wd*Inputs!$E$6*(1-$B4440)-cost_fx*Inputs!$D$6))</f>
        <v>208710.860793265</v>
      </c>
      <c r="H4440" s="0" t="n">
        <f aca="false">12*Inputs!$B$7*(MIN(1,$H$51*$C4440)*(ic*Inputs!$C$7+pE+fee_fx*Inputs!$D$7-cost_acc-cost_wd*Inputs!$E$7*$E4440-cost_fx*Inputs!$D$7-$F4440)+(1-MIN(1,$H$51*$C4440))*(1-MIN(1,Inputs!$G$7*$D4440)*churn_nonbuyers)*(ic*Inputs!$C$7+fee_wd*Inputs!$E$7*(1-$B4440)+fee_fx*Inputs!$D$7-cost_acc-cost_wd*Inputs!$E$7*(1-$B4440)-cost_fx*Inputs!$D$7))</f>
        <v>397635.300369986</v>
      </c>
      <c r="I4440" s="0" t="n">
        <f aca="false">12*Inputs!$B$8*(MIN(1,$H$52*$C4440)*(ic*Inputs!$C$8+pT-cost_acc-cost_wd*Inputs!$E$8-cost_fx*Inputs!$D$8-cost_ins)+(1-MIN(1,$H$52*$C4440))*(1-MIN(1,Inputs!$G$8*$D4440)*churn_nonbuyers)*(ic*Inputs!$C$8+fee_wd*Inputs!$E$8*(1-$B4440)+fee_fx*Inputs!$D$8-cost_acc-cost_wd*Inputs!$E$8*(1-$B4440)-cost_fx*Inputs!$D$8))</f>
        <v>147291.240096</v>
      </c>
      <c r="J4440" s="0" t="n">
        <f aca="false">G4440+H4440+I4440-fixed</f>
        <v>53637.4012592507</v>
      </c>
      <c r="K4440" s="0" t="n">
        <f aca="false">12*Inputs!$B$6*(1-MIN(1,Inputs!$G$6*$D4440)*churn_nonbuyers)*(ic*Inputs!$C$6+fee_wd*Inputs!$E$6*(1-$B4440)+fee_fx*Inputs!$D$6-cost_acc-cost_wd*Inputs!$E$6*(1-$B4440)-cost_fx*Inputs!$D$6)</f>
        <v>158778.596469528</v>
      </c>
      <c r="L4440" s="0" t="n">
        <f aca="false">12*Inputs!$B$7*(1-MIN(1,Inputs!$G$7*$D4440)*churn_nonbuyers)*(ic*Inputs!$C$7+fee_wd*Inputs!$E$7*(1-$B4440)+fee_fx*Inputs!$D$7-cost_acc-cost_wd*Inputs!$E$7*(1-$B4440)-cost_fx*Inputs!$D$7)</f>
        <v>356533.277369717</v>
      </c>
      <c r="M4440" s="0" t="n">
        <f aca="false">12*Inputs!$B$8*(1-MIN(1,Inputs!$G$8*$D4440)*churn_nonbuyers)*(ic*Inputs!$C$8+fee_wd*Inputs!$E$8*(1-$B4440)+fee_fx*Inputs!$D$8-cost_acc-cost_wd*Inputs!$E$8*(1-$B4440)-cost_fx*Inputs!$D$8)</f>
        <v>0</v>
      </c>
      <c r="N4440" s="0" t="n">
        <f aca="false">K4440+L4440+I4440-fixed</f>
        <v>-37396.8860647552</v>
      </c>
      <c r="O4440" s="0" t="n">
        <f aca="false">K4440+L4440+M4440-fixed</f>
        <v>-184688.126160755</v>
      </c>
      <c r="P4440" s="0" t="n">
        <f aca="false">12*Inputs!$B$6*(1-MIN(1,Inputs!$F$6*$D4440))*(ic*Inputs!$C$6+flat_fee-cost_acc-cost_wd*Inputs!$E$6*$E4440-cost_fx*Inputs!$D$6)+12*Inputs!$B$7*(1-MIN(1,Inputs!$F$7*$D4440))*(ic*Inputs!$C$7+flat_fee-cost_acc-cost_wd*Inputs!$E$7*$E4440-cost_fx*Inputs!$D$7)+12*Inputs!$B$8*(1-MIN(1,Inputs!$F$8*$D4440))*(ic*Inputs!$C$8+flat_fee-cost_acc-cost_wd*Inputs!$E$8*$E4440-cost_fx*Inputs!$D$8)-fixed</f>
        <v>-224269.65937744</v>
      </c>
    </row>
    <row r="4441" customFormat="false" ht="15" hidden="false" customHeight="false" outlineLevel="0" collapsed="false">
      <c r="A4441" s="0" t="n">
        <v>4376</v>
      </c>
      <c r="B4441" s="0" t="n">
        <v>0.267977</v>
      </c>
      <c r="C4441" s="0" t="n">
        <v>1.134411</v>
      </c>
      <c r="D4441" s="0" t="n">
        <v>1.158517</v>
      </c>
      <c r="E4441" s="0" t="n">
        <v>1.398546</v>
      </c>
      <c r="F4441" s="0" t="n">
        <v>0.245081</v>
      </c>
      <c r="G4441" s="0" t="n">
        <f aca="false">12*Inputs!$B$6*(MIN(1,$H$50*$C4441)*(ic*Inputs!$C$6+pS+fee_fx*Inputs!$D$6-cost_acc-cost_wd*Inputs!$E$6*$E4441-cost_fx*Inputs!$D$6-$F4441)+(1-MIN(1,$H$50*$C4441))*(1-MIN(1,Inputs!$G$6*$D4441)*churn_nonbuyers)*(ic*Inputs!$C$6+fee_wd*Inputs!$E$6*(1-$B4441)+fee_fx*Inputs!$D$6-cost_acc-cost_wd*Inputs!$E$6*(1-$B4441)-cost_fx*Inputs!$D$6))</f>
        <v>206186.05426168</v>
      </c>
      <c r="H4441" s="0" t="n">
        <f aca="false">12*Inputs!$B$7*(MIN(1,$H$51*$C4441)*(ic*Inputs!$C$7+pE+fee_fx*Inputs!$D$7-cost_acc-cost_wd*Inputs!$E$7*$E4441-cost_fx*Inputs!$D$7-$F4441)+(1-MIN(1,$H$51*$C4441))*(1-MIN(1,Inputs!$G$7*$D4441)*churn_nonbuyers)*(ic*Inputs!$C$7+fee_wd*Inputs!$E$7*(1-$B4441)+fee_fx*Inputs!$D$7-cost_acc-cost_wd*Inputs!$E$7*(1-$B4441)-cost_fx*Inputs!$D$7))</f>
        <v>371790.3576218</v>
      </c>
      <c r="I4441" s="0" t="n">
        <f aca="false">12*Inputs!$B$8*(MIN(1,$H$52*$C4441)*(ic*Inputs!$C$8+pT-cost_acc-cost_wd*Inputs!$E$8-cost_fx*Inputs!$D$8-cost_ins)+(1-MIN(1,$H$52*$C4441))*(1-MIN(1,Inputs!$G$8*$D4441)*churn_nonbuyers)*(ic*Inputs!$C$8+fee_wd*Inputs!$E$8*(1-$B4441)+fee_fx*Inputs!$D$8-cost_acc-cost_wd*Inputs!$E$8*(1-$B4441)-cost_fx*Inputs!$D$8))</f>
        <v>175723.055599247</v>
      </c>
      <c r="J4441" s="0" t="n">
        <f aca="false">G4441+H4441+I4441-fixed</f>
        <v>53699.4674827275</v>
      </c>
      <c r="K4441" s="0" t="n">
        <f aca="false">12*Inputs!$B$6*(1-MIN(1,Inputs!$G$6*$D4441)*churn_nonbuyers)*(ic*Inputs!$C$6+fee_wd*Inputs!$E$6*(1-$B4441)+fee_fx*Inputs!$D$6-cost_acc-cost_wd*Inputs!$E$6*(1-$B4441)-cost_fx*Inputs!$D$6)</f>
        <v>153568.743192785</v>
      </c>
      <c r="L4441" s="0" t="n">
        <f aca="false">12*Inputs!$B$7*(1-MIN(1,Inputs!$G$7*$D4441)*churn_nonbuyers)*(ic*Inputs!$C$7+fee_wd*Inputs!$E$7*(1-$B4441)+fee_fx*Inputs!$D$7-cost_acc-cost_wd*Inputs!$E$7*(1-$B4441)-cost_fx*Inputs!$D$7)</f>
        <v>351939.059899671</v>
      </c>
      <c r="M4441" s="0" t="n">
        <f aca="false">12*Inputs!$B$8*(1-MIN(1,Inputs!$G$8*$D4441)*churn_nonbuyers)*(ic*Inputs!$C$8+fee_wd*Inputs!$E$8*(1-$B4441)+fee_fx*Inputs!$D$8-cost_acc-cost_wd*Inputs!$E$8*(1-$B4441)-cost_fx*Inputs!$D$8)</f>
        <v>59270.4584196624</v>
      </c>
      <c r="N4441" s="0" t="n">
        <f aca="false">K4441+L4441+I4441-fixed</f>
        <v>-18769.1413082972</v>
      </c>
      <c r="O4441" s="0" t="n">
        <f aca="false">K4441+L4441+M4441-fixed</f>
        <v>-135221.738487882</v>
      </c>
      <c r="P4441" s="0" t="n">
        <f aca="false">12*Inputs!$B$6*(1-MIN(1,Inputs!$F$6*$D4441))*(ic*Inputs!$C$6+flat_fee-cost_acc-cost_wd*Inputs!$E$6*$E4441-cost_fx*Inputs!$D$6)+12*Inputs!$B$7*(1-MIN(1,Inputs!$F$7*$D4441))*(ic*Inputs!$C$7+flat_fee-cost_acc-cost_wd*Inputs!$E$7*$E4441-cost_fx*Inputs!$D$7)+12*Inputs!$B$8*(1-MIN(1,Inputs!$F$8*$D4441))*(ic*Inputs!$C$8+flat_fee-cost_acc-cost_wd*Inputs!$E$8*$E4441-cost_fx*Inputs!$D$8)-fixed</f>
        <v>-175929.73086832</v>
      </c>
    </row>
    <row r="4442" customFormat="false" ht="15" hidden="false" customHeight="false" outlineLevel="0" collapsed="false">
      <c r="A4442" s="0" t="n">
        <v>4377</v>
      </c>
      <c r="B4442" s="0" t="n">
        <v>0.388338</v>
      </c>
      <c r="C4442" s="0" t="n">
        <v>0.940516</v>
      </c>
      <c r="D4442" s="0" t="n">
        <v>0.847811</v>
      </c>
      <c r="E4442" s="0" t="n">
        <v>1.325175</v>
      </c>
      <c r="F4442" s="0" t="n">
        <v>0.063825</v>
      </c>
      <c r="G4442" s="0" t="n">
        <f aca="false">12*Inputs!$B$6*(MIN(1,$H$50*$C4442)*(ic*Inputs!$C$6+pS+fee_fx*Inputs!$D$6-cost_acc-cost_wd*Inputs!$E$6*$E4442-cost_fx*Inputs!$D$6-$F4442)+(1-MIN(1,$H$50*$C4442))*(1-MIN(1,Inputs!$G$6*$D4442)*churn_nonbuyers)*(ic*Inputs!$C$6+fee_wd*Inputs!$E$6*(1-$B4442)+fee_fx*Inputs!$D$6-cost_acc-cost_wd*Inputs!$E$6*(1-$B4442)-cost_fx*Inputs!$D$6))</f>
        <v>189703.686754633</v>
      </c>
      <c r="H4442" s="0" t="n">
        <f aca="false">12*Inputs!$B$7*(MIN(1,$H$51*$C4442)*(ic*Inputs!$C$7+pE+fee_fx*Inputs!$D$7-cost_acc-cost_wd*Inputs!$E$7*$E4442-cost_fx*Inputs!$D$7-$F4442)+(1-MIN(1,$H$51*$C4442))*(1-MIN(1,Inputs!$G$7*$D4442)*churn_nonbuyers)*(ic*Inputs!$C$7+fee_wd*Inputs!$E$7*(1-$B4442)+fee_fx*Inputs!$D$7-cost_acc-cost_wd*Inputs!$E$7*(1-$B4442)-cost_fx*Inputs!$D$7))</f>
        <v>377749.654725405</v>
      </c>
      <c r="I4442" s="0" t="n">
        <f aca="false">12*Inputs!$B$8*(MIN(1,$H$52*$C4442)*(ic*Inputs!$C$8+pT-cost_acc-cost_wd*Inputs!$E$8-cost_fx*Inputs!$D$8-cost_ins)+(1-MIN(1,$H$52*$C4442))*(1-MIN(1,Inputs!$G$8*$D4442)*churn_nonbuyers)*(ic*Inputs!$C$8+fee_wd*Inputs!$E$8*(1-$B4442)+fee_fx*Inputs!$D$8-cost_acc-cost_wd*Inputs!$E$8*(1-$B4442)-cost_fx*Inputs!$D$8))</f>
        <v>178313.634060592</v>
      </c>
      <c r="J4442" s="0" t="n">
        <f aca="false">G4442+H4442+I4442-fixed</f>
        <v>45766.9755406301</v>
      </c>
      <c r="K4442" s="0" t="n">
        <f aca="false">12*Inputs!$B$6*(1-MIN(1,Inputs!$G$6*$D4442)*churn_nonbuyers)*(ic*Inputs!$C$6+fee_wd*Inputs!$E$6*(1-$B4442)+fee_fx*Inputs!$D$6-cost_acc-cost_wd*Inputs!$E$6*(1-$B4442)-cost_fx*Inputs!$D$6)</f>
        <v>139503.90116245</v>
      </c>
      <c r="L4442" s="0" t="n">
        <f aca="false">12*Inputs!$B$7*(1-MIN(1,Inputs!$G$7*$D4442)*churn_nonbuyers)*(ic*Inputs!$C$7+fee_wd*Inputs!$E$7*(1-$B4442)+fee_fx*Inputs!$D$7-cost_acc-cost_wd*Inputs!$E$7*(1-$B4442)-cost_fx*Inputs!$D$7)</f>
        <v>338446.51096947</v>
      </c>
      <c r="M4442" s="0" t="n">
        <f aca="false">12*Inputs!$B$8*(1-MIN(1,Inputs!$G$8*$D4442)*churn_nonbuyers)*(ic*Inputs!$C$8+fee_wd*Inputs!$E$8*(1-$B4442)+fee_fx*Inputs!$D$8-cost_acc-cost_wd*Inputs!$E$8*(1-$B4442)-cost_fx*Inputs!$D$8)</f>
        <v>125114.289584765</v>
      </c>
      <c r="N4442" s="0" t="n">
        <f aca="false">K4442+L4442+I4442-fixed</f>
        <v>-43735.9538074891</v>
      </c>
      <c r="O4442" s="0" t="n">
        <f aca="false">K4442+L4442+M4442-fixed</f>
        <v>-96935.2982833159</v>
      </c>
      <c r="P4442" s="0" t="n">
        <f aca="false">12*Inputs!$B$6*(1-MIN(1,Inputs!$F$6*$D4442))*(ic*Inputs!$C$6+flat_fee-cost_acc-cost_wd*Inputs!$E$6*$E4442-cost_fx*Inputs!$D$6)+12*Inputs!$B$7*(1-MIN(1,Inputs!$F$7*$D4442))*(ic*Inputs!$C$7+flat_fee-cost_acc-cost_wd*Inputs!$E$7*$E4442-cost_fx*Inputs!$D$7)+12*Inputs!$B$8*(1-MIN(1,Inputs!$F$8*$D4442))*(ic*Inputs!$C$8+flat_fee-cost_acc-cost_wd*Inputs!$E$8*$E4442-cost_fx*Inputs!$D$8)-fixed</f>
        <v>3942.90445400018</v>
      </c>
    </row>
    <row r="4443" customFormat="false" ht="15" hidden="false" customHeight="false" outlineLevel="0" collapsed="false">
      <c r="A4443" s="0" t="n">
        <v>4378</v>
      </c>
      <c r="B4443" s="0" t="n">
        <v>0.24837</v>
      </c>
      <c r="C4443" s="0" t="n">
        <v>0.864203</v>
      </c>
      <c r="D4443" s="0" t="n">
        <v>0.864154</v>
      </c>
      <c r="E4443" s="0" t="n">
        <v>1.281365</v>
      </c>
      <c r="F4443" s="0" t="n">
        <v>0.13019</v>
      </c>
      <c r="G4443" s="0" t="n">
        <f aca="false">12*Inputs!$B$6*(MIN(1,$H$50*$C4443)*(ic*Inputs!$C$6+pS+fee_fx*Inputs!$D$6-cost_acc-cost_wd*Inputs!$E$6*$E4443-cost_fx*Inputs!$D$6-$F4443)+(1-MIN(1,$H$50*$C4443))*(1-MIN(1,Inputs!$G$6*$D4443)*churn_nonbuyers)*(ic*Inputs!$C$6+fee_wd*Inputs!$E$6*(1-$B4443)+fee_fx*Inputs!$D$6-cost_acc-cost_wd*Inputs!$E$6*(1-$B4443)-cost_fx*Inputs!$D$6))</f>
        <v>203021.855833134</v>
      </c>
      <c r="H4443" s="0" t="n">
        <f aca="false">12*Inputs!$B$7*(MIN(1,$H$51*$C4443)*(ic*Inputs!$C$7+pE+fee_fx*Inputs!$D$7-cost_acc-cost_wd*Inputs!$E$7*$E4443-cost_fx*Inputs!$D$7-$F4443)+(1-MIN(1,$H$51*$C4443))*(1-MIN(1,Inputs!$G$7*$D4443)*churn_nonbuyers)*(ic*Inputs!$C$7+fee_wd*Inputs!$E$7*(1-$B4443)+fee_fx*Inputs!$D$7-cost_acc-cost_wd*Inputs!$E$7*(1-$B4443)-cost_fx*Inputs!$D$7))</f>
        <v>388353.397963742</v>
      </c>
      <c r="I4443" s="0" t="n">
        <f aca="false">12*Inputs!$B$8*(MIN(1,$H$52*$C4443)*(ic*Inputs!$C$8+pT-cost_acc-cost_wd*Inputs!$E$8-cost_fx*Inputs!$D$8-cost_ins)+(1-MIN(1,$H$52*$C4443))*(1-MIN(1,Inputs!$G$8*$D4443)*churn_nonbuyers)*(ic*Inputs!$C$8+fee_wd*Inputs!$E$8*(1-$B4443)+fee_fx*Inputs!$D$8-cost_acc-cost_wd*Inputs!$E$8*(1-$B4443)-cost_fx*Inputs!$D$8))</f>
        <v>173654.791564415</v>
      </c>
      <c r="J4443" s="0" t="n">
        <f aca="false">G4443+H4443+I4443-fixed</f>
        <v>65030.0453612913</v>
      </c>
      <c r="K4443" s="0" t="n">
        <f aca="false">12*Inputs!$B$6*(1-MIN(1,Inputs!$G$6*$D4443)*churn_nonbuyers)*(ic*Inputs!$C$6+fee_wd*Inputs!$E$6*(1-$B4443)+fee_fx*Inputs!$D$6-cost_acc-cost_wd*Inputs!$E$6*(1-$B4443)-cost_fx*Inputs!$D$6)</f>
        <v>158669.383168656</v>
      </c>
      <c r="L4443" s="0" t="n">
        <f aca="false">12*Inputs!$B$7*(1-MIN(1,Inputs!$G$7*$D4443)*churn_nonbuyers)*(ic*Inputs!$C$7+fee_wd*Inputs!$E$7*(1-$B4443)+fee_fx*Inputs!$D$7-cost_acc-cost_wd*Inputs!$E$7*(1-$B4443)-cost_fx*Inputs!$D$7)</f>
        <v>357909.114509194</v>
      </c>
      <c r="M4443" s="0" t="n">
        <f aca="false">12*Inputs!$B$8*(1-MIN(1,Inputs!$G$8*$D4443)*churn_nonbuyers)*(ic*Inputs!$C$8+fee_wd*Inputs!$E$8*(1-$B4443)+fee_fx*Inputs!$D$8-cost_acc-cost_wd*Inputs!$E$8*(1-$B4443)-cost_fx*Inputs!$D$8)</f>
        <v>124247.899693728</v>
      </c>
      <c r="N4443" s="0" t="n">
        <f aca="false">K4443+L4443+I4443-fixed</f>
        <v>-9766.71075773554</v>
      </c>
      <c r="O4443" s="0" t="n">
        <f aca="false">K4443+L4443+M4443-fixed</f>
        <v>-59173.6026284224</v>
      </c>
      <c r="P4443" s="0" t="n">
        <f aca="false">12*Inputs!$B$6*(1-MIN(1,Inputs!$F$6*$D4443))*(ic*Inputs!$C$6+flat_fee-cost_acc-cost_wd*Inputs!$E$6*$E4443-cost_fx*Inputs!$D$6)+12*Inputs!$B$7*(1-MIN(1,Inputs!$F$7*$D4443))*(ic*Inputs!$C$7+flat_fee-cost_acc-cost_wd*Inputs!$E$7*$E4443-cost_fx*Inputs!$D$7)+12*Inputs!$B$8*(1-MIN(1,Inputs!$F$8*$D4443))*(ic*Inputs!$C$8+flat_fee-cost_acc-cost_wd*Inputs!$E$8*$E4443-cost_fx*Inputs!$D$8)-fixed</f>
        <v>16356.3287384001</v>
      </c>
    </row>
    <row r="4444" customFormat="false" ht="15" hidden="false" customHeight="false" outlineLevel="0" collapsed="false">
      <c r="A4444" s="0" t="n">
        <v>4379</v>
      </c>
      <c r="B4444" s="0" t="n">
        <v>0.281886</v>
      </c>
      <c r="C4444" s="0" t="n">
        <v>0.676214</v>
      </c>
      <c r="D4444" s="0" t="n">
        <v>1.07226</v>
      </c>
      <c r="E4444" s="0" t="n">
        <v>1.22271</v>
      </c>
      <c r="F4444" s="0" t="n">
        <v>0.346464</v>
      </c>
      <c r="G4444" s="0" t="n">
        <f aca="false">12*Inputs!$B$6*(MIN(1,$H$50*$C4444)*(ic*Inputs!$C$6+pS+fee_fx*Inputs!$D$6-cost_acc-cost_wd*Inputs!$E$6*$E4444-cost_fx*Inputs!$D$6-$F4444)+(1-MIN(1,$H$50*$C4444))*(1-MIN(1,Inputs!$G$6*$D4444)*churn_nonbuyers)*(ic*Inputs!$C$6+fee_wd*Inputs!$E$6*(1-$B4444)+fee_fx*Inputs!$D$6-cost_acc-cost_wd*Inputs!$E$6*(1-$B4444)-cost_fx*Inputs!$D$6))</f>
        <v>184965.546255536</v>
      </c>
      <c r="H4444" s="0" t="n">
        <f aca="false">12*Inputs!$B$7*(MIN(1,$H$51*$C4444)*(ic*Inputs!$C$7+pE+fee_fx*Inputs!$D$7-cost_acc-cost_wd*Inputs!$E$7*$E4444-cost_fx*Inputs!$D$7-$F4444)+(1-MIN(1,$H$51*$C4444))*(1-MIN(1,Inputs!$G$7*$D4444)*churn_nonbuyers)*(ic*Inputs!$C$7+fee_wd*Inputs!$E$7*(1-$B4444)+fee_fx*Inputs!$D$7-cost_acc-cost_wd*Inputs!$E$7*(1-$B4444)-cost_fx*Inputs!$D$7))</f>
        <v>372795.172810149</v>
      </c>
      <c r="I4444" s="0" t="n">
        <f aca="false">12*Inputs!$B$8*(MIN(1,$H$52*$C4444)*(ic*Inputs!$C$8+pT-cost_acc-cost_wd*Inputs!$E$8-cost_fx*Inputs!$D$8-cost_ins)+(1-MIN(1,$H$52*$C4444))*(1-MIN(1,Inputs!$G$8*$D4444)*churn_nonbuyers)*(ic*Inputs!$C$8+fee_wd*Inputs!$E$8*(1-$B4444)+fee_fx*Inputs!$D$8-cost_acc-cost_wd*Inputs!$E$8*(1-$B4444)-cost_fx*Inputs!$D$8))</f>
        <v>138569.485564532</v>
      </c>
      <c r="J4444" s="0" t="n">
        <f aca="false">G4444+H4444+I4444-fixed</f>
        <v>-3669.79536978225</v>
      </c>
      <c r="K4444" s="0" t="n">
        <f aca="false">12*Inputs!$B$6*(1-MIN(1,Inputs!$G$6*$D4444)*churn_nonbuyers)*(ic*Inputs!$C$6+fee_wd*Inputs!$E$6*(1-$B4444)+fee_fx*Inputs!$D$6-cost_acc-cost_wd*Inputs!$E$6*(1-$B4444)-cost_fx*Inputs!$D$6)</f>
        <v>152376.271792992</v>
      </c>
      <c r="L4444" s="0" t="n">
        <f aca="false">12*Inputs!$B$7*(1-MIN(1,Inputs!$G$7*$D4444)*churn_nonbuyers)*(ic*Inputs!$C$7+fee_wd*Inputs!$E$7*(1-$B4444)+fee_fx*Inputs!$D$7-cost_acc-cost_wd*Inputs!$E$7*(1-$B4444)-cost_fx*Inputs!$D$7)</f>
        <v>350944.100995795</v>
      </c>
      <c r="M4444" s="0" t="n">
        <f aca="false">12*Inputs!$B$8*(1-MIN(1,Inputs!$G$8*$D4444)*churn_nonbuyers)*(ic*Inputs!$C$8+fee_wd*Inputs!$E$8*(1-$B4444)+fee_fx*Inputs!$D$8-cost_acc-cost_wd*Inputs!$E$8*(1-$B4444)-cost_fx*Inputs!$D$8)</f>
        <v>78035.277967296</v>
      </c>
      <c r="N4444" s="0" t="n">
        <f aca="false">K4444+L4444+I4444-fixed</f>
        <v>-58110.1416466808</v>
      </c>
      <c r="O4444" s="0" t="n">
        <f aca="false">K4444+L4444+M4444-fixed</f>
        <v>-118644.349243917</v>
      </c>
      <c r="P4444" s="0" t="n">
        <f aca="false">12*Inputs!$B$6*(1-MIN(1,Inputs!$F$6*$D4444))*(ic*Inputs!$C$6+flat_fee-cost_acc-cost_wd*Inputs!$E$6*$E4444-cost_fx*Inputs!$D$6)+12*Inputs!$B$7*(1-MIN(1,Inputs!$F$7*$D4444))*(ic*Inputs!$C$7+flat_fee-cost_acc-cost_wd*Inputs!$E$7*$E4444-cost_fx*Inputs!$D$7)+12*Inputs!$B$8*(1-MIN(1,Inputs!$F$8*$D4444))*(ic*Inputs!$C$8+flat_fee-cost_acc-cost_wd*Inputs!$E$8*$E4444-cost_fx*Inputs!$D$8)-fixed</f>
        <v>-62625.8313759998</v>
      </c>
    </row>
    <row r="4445" customFormat="false" ht="15" hidden="false" customHeight="false" outlineLevel="0" collapsed="false">
      <c r="A4445" s="0" t="n">
        <v>4380</v>
      </c>
      <c r="B4445" s="0" t="n">
        <v>0.444664</v>
      </c>
      <c r="C4445" s="0" t="n">
        <v>0.690932</v>
      </c>
      <c r="D4445" s="0" t="n">
        <v>1.010765</v>
      </c>
      <c r="E4445" s="0" t="n">
        <v>1.018933</v>
      </c>
      <c r="F4445" s="0" t="n">
        <v>0.184994</v>
      </c>
      <c r="G4445" s="0" t="n">
        <f aca="false">12*Inputs!$B$6*(MIN(1,$H$50*$C4445)*(ic*Inputs!$C$6+pS+fee_fx*Inputs!$D$6-cost_acc-cost_wd*Inputs!$E$6*$E4445-cost_fx*Inputs!$D$6-$F4445)+(1-MIN(1,$H$50*$C4445))*(1-MIN(1,Inputs!$G$6*$D4445)*churn_nonbuyers)*(ic*Inputs!$C$6+fee_wd*Inputs!$E$6*(1-$B4445)+fee_fx*Inputs!$D$6-cost_acc-cost_wd*Inputs!$E$6*(1-$B4445)-cost_fx*Inputs!$D$6))</f>
        <v>170931.696093174</v>
      </c>
      <c r="H4445" s="0" t="n">
        <f aca="false">12*Inputs!$B$7*(MIN(1,$H$51*$C4445)*(ic*Inputs!$C$7+pE+fee_fx*Inputs!$D$7-cost_acc-cost_wd*Inputs!$E$7*$E4445-cost_fx*Inputs!$D$7-$F4445)+(1-MIN(1,$H$51*$C4445))*(1-MIN(1,Inputs!$G$7*$D4445)*churn_nonbuyers)*(ic*Inputs!$C$7+fee_wd*Inputs!$E$7*(1-$B4445)+fee_fx*Inputs!$D$7-cost_acc-cost_wd*Inputs!$E$7*(1-$B4445)-cost_fx*Inputs!$D$7))</f>
        <v>379953.169558615</v>
      </c>
      <c r="I4445" s="0" t="n">
        <f aca="false">12*Inputs!$B$8*(MIN(1,$H$52*$C4445)*(ic*Inputs!$C$8+pT-cost_acc-cost_wd*Inputs!$E$8-cost_fx*Inputs!$D$8-cost_ins)+(1-MIN(1,$H$52*$C4445))*(1-MIN(1,Inputs!$G$8*$D4445)*churn_nonbuyers)*(ic*Inputs!$C$8+fee_wd*Inputs!$E$8*(1-$B4445)+fee_fx*Inputs!$D$8-cost_acc-cost_wd*Inputs!$E$8*(1-$B4445)-cost_fx*Inputs!$D$8))</f>
        <v>145661.247796258</v>
      </c>
      <c r="J4445" s="0" t="n">
        <f aca="false">G4445+H4445+I4445-fixed</f>
        <v>-3453.88655195327</v>
      </c>
      <c r="K4445" s="0" t="n">
        <f aca="false">12*Inputs!$B$6*(1-MIN(1,Inputs!$G$6*$D4445)*churn_nonbuyers)*(ic*Inputs!$C$6+fee_wd*Inputs!$E$6*(1-$B4445)+fee_fx*Inputs!$D$6-cost_acc-cost_wd*Inputs!$E$6*(1-$B4445)-cost_fx*Inputs!$D$6)</f>
        <v>130615.918617312</v>
      </c>
      <c r="L4445" s="0" t="n">
        <f aca="false">12*Inputs!$B$7*(1-MIN(1,Inputs!$G$7*$D4445)*churn_nonbuyers)*(ic*Inputs!$C$7+fee_wd*Inputs!$E$7*(1-$B4445)+fee_fx*Inputs!$D$7-cost_acc-cost_wd*Inputs!$E$7*(1-$B4445)-cost_fx*Inputs!$D$7)</f>
        <v>328883.798050387</v>
      </c>
      <c r="M4445" s="0" t="n">
        <f aca="false">12*Inputs!$B$8*(1-MIN(1,Inputs!$G$8*$D4445)*churn_nonbuyers)*(ic*Inputs!$C$8+fee_wd*Inputs!$E$8*(1-$B4445)+fee_fx*Inputs!$D$8-cost_acc-cost_wd*Inputs!$E$8*(1-$B4445)-cost_fx*Inputs!$D$8)</f>
        <v>89218.087947456</v>
      </c>
      <c r="N4445" s="0" t="n">
        <f aca="false">K4445+L4445+I4445-fixed</f>
        <v>-94839.0355360429</v>
      </c>
      <c r="O4445" s="0" t="n">
        <f aca="false">K4445+L4445+M4445-fixed</f>
        <v>-151282.195384845</v>
      </c>
      <c r="P4445" s="0" t="n">
        <f aca="false">12*Inputs!$B$6*(1-MIN(1,Inputs!$F$6*$D4445))*(ic*Inputs!$C$6+flat_fee-cost_acc-cost_wd*Inputs!$E$6*$E4445-cost_fx*Inputs!$D$6)+12*Inputs!$B$7*(1-MIN(1,Inputs!$F$7*$D4445))*(ic*Inputs!$C$7+flat_fee-cost_acc-cost_wd*Inputs!$E$7*$E4445-cost_fx*Inputs!$D$7)+12*Inputs!$B$8*(1-MIN(1,Inputs!$F$8*$D4445))*(ic*Inputs!$C$8+flat_fee-cost_acc-cost_wd*Inputs!$E$8*$E4445-cost_fx*Inputs!$D$8)-fixed</f>
        <v>56271.1743788001</v>
      </c>
    </row>
    <row r="4446" customFormat="false" ht="15" hidden="false" customHeight="false" outlineLevel="0" collapsed="false">
      <c r="A4446" s="0" t="n">
        <v>4381</v>
      </c>
      <c r="B4446" s="0" t="n">
        <v>0.090734</v>
      </c>
      <c r="C4446" s="0" t="n">
        <v>0.988748</v>
      </c>
      <c r="D4446" s="0" t="n">
        <v>1.383676</v>
      </c>
      <c r="E4446" s="0" t="n">
        <v>1.093828</v>
      </c>
      <c r="F4446" s="0" t="n">
        <v>0.064314</v>
      </c>
      <c r="G4446" s="0" t="n">
        <f aca="false">12*Inputs!$B$6*(MIN(1,$H$50*$C4446)*(ic*Inputs!$C$6+pS+fee_fx*Inputs!$D$6-cost_acc-cost_wd*Inputs!$E$6*$E4446-cost_fx*Inputs!$D$6-$F4446)+(1-MIN(1,$H$50*$C4446))*(1-MIN(1,Inputs!$G$6*$D4446)*churn_nonbuyers)*(ic*Inputs!$C$6+fee_wd*Inputs!$E$6*(1-$B4446)+fee_fx*Inputs!$D$6-cost_acc-cost_wd*Inputs!$E$6*(1-$B4446)-cost_fx*Inputs!$D$6))</f>
        <v>230677.502468297</v>
      </c>
      <c r="H4446" s="0" t="n">
        <f aca="false">12*Inputs!$B$7*(MIN(1,$H$51*$C4446)*(ic*Inputs!$C$7+pE+fee_fx*Inputs!$D$7-cost_acc-cost_wd*Inputs!$E$7*$E4446-cost_fx*Inputs!$D$7-$F4446)+(1-MIN(1,$H$51*$C4446))*(1-MIN(1,Inputs!$G$7*$D4446)*churn_nonbuyers)*(ic*Inputs!$C$7+fee_wd*Inputs!$E$7*(1-$B4446)+fee_fx*Inputs!$D$7-cost_acc-cost_wd*Inputs!$E$7*(1-$B4446)-cost_fx*Inputs!$D$7))</f>
        <v>427544.336751848</v>
      </c>
      <c r="I4446" s="0" t="n">
        <f aca="false">12*Inputs!$B$8*(MIN(1,$H$52*$C4446)*(ic*Inputs!$C$8+pT-cost_acc-cost_wd*Inputs!$E$8-cost_fx*Inputs!$D$8-cost_ins)+(1-MIN(1,$H$52*$C4446))*(1-MIN(1,Inputs!$G$8*$D4446)*churn_nonbuyers)*(ic*Inputs!$C$8+fee_wd*Inputs!$E$8*(1-$B4446)+fee_fx*Inputs!$D$8-cost_acc-cost_wd*Inputs!$E$8*(1-$B4446)-cost_fx*Inputs!$D$8))</f>
        <v>145638.058423221</v>
      </c>
      <c r="J4446" s="0" t="n">
        <f aca="false">G4446+H4446+I4446-fixed</f>
        <v>103859.897643366</v>
      </c>
      <c r="K4446" s="0" t="n">
        <f aca="false">12*Inputs!$B$6*(1-MIN(1,Inputs!$G$6*$D4446)*churn_nonbuyers)*(ic*Inputs!$C$6+fee_wd*Inputs!$E$6*(1-$B4446)+fee_fx*Inputs!$D$6-cost_acc-cost_wd*Inputs!$E$6*(1-$B4446)-cost_fx*Inputs!$D$6)</f>
        <v>175490.784418925</v>
      </c>
      <c r="L4446" s="0" t="n">
        <f aca="false">12*Inputs!$B$7*(1-MIN(1,Inputs!$G$7*$D4446)*churn_nonbuyers)*(ic*Inputs!$C$7+fee_wd*Inputs!$E$7*(1-$B4446)+fee_fx*Inputs!$D$7-cost_acc-cost_wd*Inputs!$E$7*(1-$B4446)-cost_fx*Inputs!$D$7)</f>
        <v>373939.719803355</v>
      </c>
      <c r="M4446" s="0" t="n">
        <f aca="false">12*Inputs!$B$8*(1-MIN(1,Inputs!$G$8*$D4446)*churn_nonbuyers)*(ic*Inputs!$C$8+fee_wd*Inputs!$E$8*(1-$B4446)+fee_fx*Inputs!$D$8-cost_acc-cost_wd*Inputs!$E$8*(1-$B4446)-cost_fx*Inputs!$D$8)</f>
        <v>10120.8365149824</v>
      </c>
      <c r="N4446" s="0" t="n">
        <f aca="false">K4446+L4446+I4446-fixed</f>
        <v>-4931.43735449901</v>
      </c>
      <c r="O4446" s="0" t="n">
        <f aca="false">K4446+L4446+M4446-fixed</f>
        <v>-140448.659262738</v>
      </c>
      <c r="P4446" s="0" t="n">
        <f aca="false">12*Inputs!$B$6*(1-MIN(1,Inputs!$F$6*$D4446))*(ic*Inputs!$C$6+flat_fee-cost_acc-cost_wd*Inputs!$E$6*$E4446-cost_fx*Inputs!$D$6)+12*Inputs!$B$7*(1-MIN(1,Inputs!$F$7*$D4446))*(ic*Inputs!$C$7+flat_fee-cost_acc-cost_wd*Inputs!$E$7*$E4446-cost_fx*Inputs!$D$7)+12*Inputs!$B$8*(1-MIN(1,Inputs!$F$8*$D4446))*(ic*Inputs!$C$8+flat_fee-cost_acc-cost_wd*Inputs!$E$8*$E4446-cost_fx*Inputs!$D$8)-fixed</f>
        <v>-177787.44291328</v>
      </c>
    </row>
    <row r="4447" customFormat="false" ht="15" hidden="false" customHeight="false" outlineLevel="0" collapsed="false">
      <c r="A4447" s="0" t="n">
        <v>4382</v>
      </c>
      <c r="B4447" s="0" t="n">
        <v>0.462139</v>
      </c>
      <c r="C4447" s="0" t="n">
        <v>1.06209</v>
      </c>
      <c r="D4447" s="0" t="n">
        <v>0.836859</v>
      </c>
      <c r="E4447" s="0" t="n">
        <v>1.368884</v>
      </c>
      <c r="F4447" s="0" t="n">
        <v>0.151048</v>
      </c>
      <c r="G4447" s="0" t="n">
        <f aca="false">12*Inputs!$B$6*(MIN(1,$H$50*$C4447)*(ic*Inputs!$C$6+pS+fee_fx*Inputs!$D$6-cost_acc-cost_wd*Inputs!$E$6*$E4447-cost_fx*Inputs!$D$6-$F4447)+(1-MIN(1,$H$50*$C4447))*(1-MIN(1,Inputs!$G$6*$D4447)*churn_nonbuyers)*(ic*Inputs!$C$6+fee_wd*Inputs!$E$6*(1-$B4447)+fee_fx*Inputs!$D$6-cost_acc-cost_wd*Inputs!$E$6*(1-$B4447)-cost_fx*Inputs!$D$6))</f>
        <v>183744.211149062</v>
      </c>
      <c r="H4447" s="0" t="n">
        <f aca="false">12*Inputs!$B$7*(MIN(1,$H$51*$C4447)*(ic*Inputs!$C$7+pE+fee_fx*Inputs!$D$7-cost_acc-cost_wd*Inputs!$E$7*$E4447-cost_fx*Inputs!$D$7-$F4447)+(1-MIN(1,$H$51*$C4447))*(1-MIN(1,Inputs!$G$7*$D4447)*churn_nonbuyers)*(ic*Inputs!$C$7+fee_wd*Inputs!$E$7*(1-$B4447)+fee_fx*Inputs!$D$7-cost_acc-cost_wd*Inputs!$E$7*(1-$B4447)-cost_fx*Inputs!$D$7))</f>
        <v>366252.815365038</v>
      </c>
      <c r="I4447" s="0" t="n">
        <f aca="false">12*Inputs!$B$8*(MIN(1,$H$52*$C4447)*(ic*Inputs!$C$8+pT-cost_acc-cost_wd*Inputs!$E$8-cost_fx*Inputs!$D$8-cost_ins)+(1-MIN(1,$H$52*$C4447))*(1-MIN(1,Inputs!$G$8*$D4447)*churn_nonbuyers)*(ic*Inputs!$C$8+fee_wd*Inputs!$E$8*(1-$B4447)+fee_fx*Inputs!$D$8-cost_acc-cost_wd*Inputs!$E$8*(1-$B4447)-cost_fx*Inputs!$D$8))</f>
        <v>185419.210382912</v>
      </c>
      <c r="J4447" s="0" t="n">
        <f aca="false">G4447+H4447+I4447-fixed</f>
        <v>35416.2368970121</v>
      </c>
      <c r="K4447" s="0" t="n">
        <f aca="false">12*Inputs!$B$6*(1-MIN(1,Inputs!$G$6*$D4447)*churn_nonbuyers)*(ic*Inputs!$C$6+fee_wd*Inputs!$E$6*(1-$B4447)+fee_fx*Inputs!$D$6-cost_acc-cost_wd*Inputs!$E$6*(1-$B4447)-cost_fx*Inputs!$D$6)</f>
        <v>129401.010586087</v>
      </c>
      <c r="L4447" s="0" t="n">
        <f aca="false">12*Inputs!$B$7*(1-MIN(1,Inputs!$G$7*$D4447)*churn_nonbuyers)*(ic*Inputs!$C$7+fee_wd*Inputs!$E$7*(1-$B4447)+fee_fx*Inputs!$D$7-cost_acc-cost_wd*Inputs!$E$7*(1-$B4447)-cost_fx*Inputs!$D$7)</f>
        <v>328200.076719652</v>
      </c>
      <c r="M4447" s="0" t="n">
        <f aca="false">12*Inputs!$B$8*(1-MIN(1,Inputs!$G$8*$D4447)*churn_nonbuyers)*(ic*Inputs!$C$8+fee_wd*Inputs!$E$8*(1-$B4447)+fee_fx*Inputs!$D$8-cost_acc-cost_wd*Inputs!$E$8*(1-$B4447)-cost_fx*Inputs!$D$8)</f>
        <v>126006.421775074</v>
      </c>
      <c r="N4447" s="0" t="n">
        <f aca="false">K4447+L4447+I4447-fixed</f>
        <v>-56979.7023113484</v>
      </c>
      <c r="O4447" s="0" t="n">
        <f aca="false">K4447+L4447+M4447-fixed</f>
        <v>-116392.490919187</v>
      </c>
      <c r="P4447" s="0" t="n">
        <f aca="false">12*Inputs!$B$6*(1-MIN(1,Inputs!$F$6*$D4447))*(ic*Inputs!$C$6+flat_fee-cost_acc-cost_wd*Inputs!$E$6*$E4447-cost_fx*Inputs!$D$6)+12*Inputs!$B$7*(1-MIN(1,Inputs!$F$7*$D4447))*(ic*Inputs!$C$7+flat_fee-cost_acc-cost_wd*Inputs!$E$7*$E4447-cost_fx*Inputs!$D$7)+12*Inputs!$B$8*(1-MIN(1,Inputs!$F$8*$D4447))*(ic*Inputs!$C$8+flat_fee-cost_acc-cost_wd*Inputs!$E$8*$E4447-cost_fx*Inputs!$D$8)-fixed</f>
        <v>-11329.33526656</v>
      </c>
    </row>
    <row r="4448" customFormat="false" ht="15" hidden="false" customHeight="false" outlineLevel="0" collapsed="false">
      <c r="A4448" s="0" t="n">
        <v>4383</v>
      </c>
      <c r="B4448" s="0" t="n">
        <v>0.411713</v>
      </c>
      <c r="C4448" s="0" t="n">
        <v>1.076177</v>
      </c>
      <c r="D4448" s="0" t="n">
        <v>0.796074</v>
      </c>
      <c r="E4448" s="0" t="n">
        <v>1.138799</v>
      </c>
      <c r="F4448" s="0" t="n">
        <v>0.391545</v>
      </c>
      <c r="G4448" s="0" t="n">
        <f aca="false">12*Inputs!$B$6*(MIN(1,$H$50*$C4448)*(ic*Inputs!$C$6+pS+fee_fx*Inputs!$D$6-cost_acc-cost_wd*Inputs!$E$6*$E4448-cost_fx*Inputs!$D$6-$F4448)+(1-MIN(1,$H$50*$C4448))*(1-MIN(1,Inputs!$G$6*$D4448)*churn_nonbuyers)*(ic*Inputs!$C$6+fee_wd*Inputs!$E$6*(1-$B4448)+fee_fx*Inputs!$D$6-cost_acc-cost_wd*Inputs!$E$6*(1-$B4448)-cost_fx*Inputs!$D$6))</f>
        <v>190830.557849137</v>
      </c>
      <c r="H4448" s="0" t="n">
        <f aca="false">12*Inputs!$B$7*(MIN(1,$H$51*$C4448)*(ic*Inputs!$C$7+pE+fee_fx*Inputs!$D$7-cost_acc-cost_wd*Inputs!$E$7*$E4448-cost_fx*Inputs!$D$7-$F4448)+(1-MIN(1,$H$51*$C4448))*(1-MIN(1,Inputs!$G$7*$D4448)*churn_nonbuyers)*(ic*Inputs!$C$7+fee_wd*Inputs!$E$7*(1-$B4448)+fee_fx*Inputs!$D$7-cost_acc-cost_wd*Inputs!$E$7*(1-$B4448)-cost_fx*Inputs!$D$7))</f>
        <v>384645.948161532</v>
      </c>
      <c r="I4448" s="0" t="n">
        <f aca="false">12*Inputs!$B$8*(MIN(1,$H$52*$C4448)*(ic*Inputs!$C$8+pT-cost_acc-cost_wd*Inputs!$E$8-cost_fx*Inputs!$D$8-cost_ins)+(1-MIN(1,$H$52*$C4448))*(1-MIN(1,Inputs!$G$8*$D4448)*churn_nonbuyers)*(ic*Inputs!$C$8+fee_wd*Inputs!$E$8*(1-$B4448)+fee_fx*Inputs!$D$8-cost_acc-cost_wd*Inputs!$E$8*(1-$B4448)-cost_fx*Inputs!$D$8))</f>
        <v>188614.024621431</v>
      </c>
      <c r="J4448" s="0" t="n">
        <f aca="false">G4448+H4448+I4448-fixed</f>
        <v>64090.5306321003</v>
      </c>
      <c r="K4448" s="0" t="n">
        <f aca="false">12*Inputs!$B$6*(1-MIN(1,Inputs!$G$6*$D4448)*churn_nonbuyers)*(ic*Inputs!$C$6+fee_wd*Inputs!$E$6*(1-$B4448)+fee_fx*Inputs!$D$6-cost_acc-cost_wd*Inputs!$E$6*(1-$B4448)-cost_fx*Inputs!$D$6)</f>
        <v>136648.730986286</v>
      </c>
      <c r="L4448" s="0" t="n">
        <f aca="false">12*Inputs!$B$7*(1-MIN(1,Inputs!$G$7*$D4448)*churn_nonbuyers)*(ic*Inputs!$C$7+fee_wd*Inputs!$E$7*(1-$B4448)+fee_fx*Inputs!$D$7-cost_acc-cost_wd*Inputs!$E$7*(1-$B4448)-cost_fx*Inputs!$D$7)</f>
        <v>335699.914239772</v>
      </c>
      <c r="M4448" s="0" t="n">
        <f aca="false">12*Inputs!$B$8*(1-MIN(1,Inputs!$G$8*$D4448)*churn_nonbuyers)*(ic*Inputs!$C$8+fee_wd*Inputs!$E$8*(1-$B4448)+fee_fx*Inputs!$D$8-cost_acc-cost_wd*Inputs!$E$8*(1-$B4448)-cost_fx*Inputs!$D$8)</f>
        <v>135763.323376003</v>
      </c>
      <c r="N4448" s="0" t="n">
        <f aca="false">K4448+L4448+I4448-fixed</f>
        <v>-39037.3301525104</v>
      </c>
      <c r="O4448" s="0" t="n">
        <f aca="false">K4448+L4448+M4448-fixed</f>
        <v>-91888.0313979385</v>
      </c>
      <c r="P4448" s="0" t="n">
        <f aca="false">12*Inputs!$B$6*(1-MIN(1,Inputs!$F$6*$D4448))*(ic*Inputs!$C$6+flat_fee-cost_acc-cost_wd*Inputs!$E$6*$E4448-cost_fx*Inputs!$D$6)+12*Inputs!$B$7*(1-MIN(1,Inputs!$F$7*$D4448))*(ic*Inputs!$C$7+flat_fee-cost_acc-cost_wd*Inputs!$E$7*$E4448-cost_fx*Inputs!$D$7)+12*Inputs!$B$8*(1-MIN(1,Inputs!$F$8*$D4448))*(ic*Inputs!$C$8+flat_fee-cost_acc-cost_wd*Inputs!$E$8*$E4448-cost_fx*Inputs!$D$8)-fixed</f>
        <v>118717.27935824</v>
      </c>
    </row>
    <row r="4449" customFormat="false" ht="15" hidden="false" customHeight="false" outlineLevel="0" collapsed="false">
      <c r="A4449" s="0" t="n">
        <v>4384</v>
      </c>
      <c r="B4449" s="0" t="n">
        <v>0.259647</v>
      </c>
      <c r="C4449" s="0" t="n">
        <v>0.943323</v>
      </c>
      <c r="D4449" s="0" t="n">
        <v>1.749625</v>
      </c>
      <c r="E4449" s="0" t="n">
        <v>1.074941</v>
      </c>
      <c r="F4449" s="0" t="n">
        <v>0.171351</v>
      </c>
      <c r="G4449" s="0" t="n">
        <f aca="false">12*Inputs!$B$6*(MIN(1,$H$50*$C4449)*(ic*Inputs!$C$6+pS+fee_fx*Inputs!$D$6-cost_acc-cost_wd*Inputs!$E$6*$E4449-cost_fx*Inputs!$D$6-$F4449)+(1-MIN(1,$H$50*$C4449))*(1-MIN(1,Inputs!$G$6*$D4449)*churn_nonbuyers)*(ic*Inputs!$C$6+fee_wd*Inputs!$E$6*(1-$B4449)+fee_fx*Inputs!$D$6-cost_acc-cost_wd*Inputs!$E$6*(1-$B4449)-cost_fx*Inputs!$D$6))</f>
        <v>202516.275723262</v>
      </c>
      <c r="H4449" s="0" t="n">
        <f aca="false">12*Inputs!$B$7*(MIN(1,$H$51*$C4449)*(ic*Inputs!$C$7+pE+fee_fx*Inputs!$D$7-cost_acc-cost_wd*Inputs!$E$7*$E4449-cost_fx*Inputs!$D$7-$F4449)+(1-MIN(1,$H$51*$C4449))*(1-MIN(1,Inputs!$G$7*$D4449)*churn_nonbuyers)*(ic*Inputs!$C$7+fee_wd*Inputs!$E$7*(1-$B4449)+fee_fx*Inputs!$D$7-cost_acc-cost_wd*Inputs!$E$7*(1-$B4449)-cost_fx*Inputs!$D$7))</f>
        <v>404300.709554845</v>
      </c>
      <c r="I4449" s="0" t="n">
        <f aca="false">12*Inputs!$B$8*(MIN(1,$H$52*$C4449)*(ic*Inputs!$C$8+pT-cost_acc-cost_wd*Inputs!$E$8-cost_fx*Inputs!$D$8-cost_ins)+(1-MIN(1,$H$52*$C4449))*(1-MIN(1,Inputs!$G$8*$D4449)*churn_nonbuyers)*(ic*Inputs!$C$8+fee_wd*Inputs!$E$8*(1-$B4449)+fee_fx*Inputs!$D$8-cost_acc-cost_wd*Inputs!$E$8*(1-$B4449)-cost_fx*Inputs!$D$8))</f>
        <v>135974.350512</v>
      </c>
      <c r="J4449" s="0" t="n">
        <f aca="false">G4449+H4449+I4449-fixed</f>
        <v>42791.3357901068</v>
      </c>
      <c r="K4449" s="0" t="n">
        <f aca="false">12*Inputs!$B$6*(1-MIN(1,Inputs!$G$6*$D4449)*churn_nonbuyers)*(ic*Inputs!$C$6+fee_wd*Inputs!$E$6*(1-$B4449)+fee_fx*Inputs!$D$6-cost_acc-cost_wd*Inputs!$E$6*(1-$B4449)-cost_fx*Inputs!$D$6)</f>
        <v>149845.4631531</v>
      </c>
      <c r="L4449" s="0" t="n">
        <f aca="false">12*Inputs!$B$7*(1-MIN(1,Inputs!$G$7*$D4449)*churn_nonbuyers)*(ic*Inputs!$C$7+fee_wd*Inputs!$E$7*(1-$B4449)+fee_fx*Inputs!$D$7-cost_acc-cost_wd*Inputs!$E$7*(1-$B4449)-cost_fx*Inputs!$D$7)</f>
        <v>346609.87869186</v>
      </c>
      <c r="M4449" s="0" t="n">
        <f aca="false">12*Inputs!$B$8*(1-MIN(1,Inputs!$G$8*$D4449)*churn_nonbuyers)*(ic*Inputs!$C$8+fee_wd*Inputs!$E$8*(1-$B4449)+fee_fx*Inputs!$D$8-cost_acc-cost_wd*Inputs!$E$8*(1-$B4449)-cost_fx*Inputs!$D$8)</f>
        <v>0</v>
      </c>
      <c r="N4449" s="0" t="n">
        <f aca="false">K4449+L4449+I4449-fixed</f>
        <v>-67570.3076430399</v>
      </c>
      <c r="O4449" s="0" t="n">
        <f aca="false">K4449+L4449+M4449-fixed</f>
        <v>-203544.65815504</v>
      </c>
      <c r="P4449" s="0" t="n">
        <f aca="false">12*Inputs!$B$6*(1-MIN(1,Inputs!$F$6*$D4449))*(ic*Inputs!$C$6+flat_fee-cost_acc-cost_wd*Inputs!$E$6*$E4449-cost_fx*Inputs!$D$6)+12*Inputs!$B$7*(1-MIN(1,Inputs!$F$7*$D4449))*(ic*Inputs!$C$7+flat_fee-cost_acc-cost_wd*Inputs!$E$7*$E4449-cost_fx*Inputs!$D$7)+12*Inputs!$B$8*(1-MIN(1,Inputs!$F$8*$D4449))*(ic*Inputs!$C$8+flat_fee-cost_acc-cost_wd*Inputs!$E$8*$E4449-cost_fx*Inputs!$D$8)-fixed</f>
        <v>-371154.40369</v>
      </c>
    </row>
    <row r="4450" customFormat="false" ht="15" hidden="false" customHeight="false" outlineLevel="0" collapsed="false">
      <c r="A4450" s="0" t="n">
        <v>4385</v>
      </c>
      <c r="B4450" s="0" t="n">
        <v>0.388937</v>
      </c>
      <c r="C4450" s="0" t="n">
        <v>0.928259</v>
      </c>
      <c r="D4450" s="0" t="n">
        <v>0.696882</v>
      </c>
      <c r="E4450" s="0" t="n">
        <v>1.165945</v>
      </c>
      <c r="F4450" s="0" t="n">
        <v>0.136645</v>
      </c>
      <c r="G4450" s="0" t="n">
        <f aca="false">12*Inputs!$B$6*(MIN(1,$H$50*$C4450)*(ic*Inputs!$C$6+pS+fee_fx*Inputs!$D$6-cost_acc-cost_wd*Inputs!$E$6*$E4450-cost_fx*Inputs!$D$6-$F4450)+(1-MIN(1,$H$50*$C4450))*(1-MIN(1,Inputs!$G$6*$D4450)*churn_nonbuyers)*(ic*Inputs!$C$6+fee_wd*Inputs!$E$6*(1-$B4450)+fee_fx*Inputs!$D$6-cost_acc-cost_wd*Inputs!$E$6*(1-$B4450)-cost_fx*Inputs!$D$6))</f>
        <v>191838.185055865</v>
      </c>
      <c r="H4450" s="0" t="n">
        <f aca="false">12*Inputs!$B$7*(MIN(1,$H$51*$C4450)*(ic*Inputs!$C$7+pE+fee_fx*Inputs!$D$7-cost_acc-cost_wd*Inputs!$E$7*$E4450-cost_fx*Inputs!$D$7-$F4450)+(1-MIN(1,$H$51*$C4450))*(1-MIN(1,Inputs!$G$7*$D4450)*churn_nonbuyers)*(ic*Inputs!$C$7+fee_wd*Inputs!$E$7*(1-$B4450)+fee_fx*Inputs!$D$7-cost_acc-cost_wd*Inputs!$E$7*(1-$B4450)-cost_fx*Inputs!$D$7))</f>
        <v>391306.747863783</v>
      </c>
      <c r="I4450" s="0" t="n">
        <f aca="false">12*Inputs!$B$8*(MIN(1,$H$52*$C4450)*(ic*Inputs!$C$8+pT-cost_acc-cost_wd*Inputs!$E$8-cost_fx*Inputs!$D$8-cost_ins)+(1-MIN(1,$H$52*$C4450))*(1-MIN(1,Inputs!$G$8*$D4450)*churn_nonbuyers)*(ic*Inputs!$C$8+fee_wd*Inputs!$E$8*(1-$B4450)+fee_fx*Inputs!$D$8-cost_acc-cost_wd*Inputs!$E$8*(1-$B4450)-cost_fx*Inputs!$D$8))</f>
        <v>189002.502172439</v>
      </c>
      <c r="J4450" s="0" t="n">
        <f aca="false">G4450+H4450+I4450-fixed</f>
        <v>72147.4350920868</v>
      </c>
      <c r="K4450" s="0" t="n">
        <f aca="false">12*Inputs!$B$6*(1-MIN(1,Inputs!$G$6*$D4450)*churn_nonbuyers)*(ic*Inputs!$C$6+fee_wd*Inputs!$E$6*(1-$B4450)+fee_fx*Inputs!$D$6-cost_acc-cost_wd*Inputs!$E$6*(1-$B4450)-cost_fx*Inputs!$D$6)</f>
        <v>140520.012439925</v>
      </c>
      <c r="L4450" s="0" t="n">
        <f aca="false">12*Inputs!$B$7*(1-MIN(1,Inputs!$G$7*$D4450)*churn_nonbuyers)*(ic*Inputs!$C$7+fee_wd*Inputs!$E$7*(1-$B4450)+fee_fx*Inputs!$D$7-cost_acc-cost_wd*Inputs!$E$7*(1-$B4450)-cost_fx*Inputs!$D$7)</f>
        <v>339934.493927955</v>
      </c>
      <c r="M4450" s="0" t="n">
        <f aca="false">12*Inputs!$B$8*(1-MIN(1,Inputs!$G$8*$D4450)*churn_nonbuyers)*(ic*Inputs!$C$8+fee_wd*Inputs!$E$8*(1-$B4450)+fee_fx*Inputs!$D$8-cost_acc-cost_wd*Inputs!$E$8*(1-$B4450)-cost_fx*Inputs!$D$8)</f>
        <v>157614.475972982</v>
      </c>
      <c r="N4450" s="0" t="n">
        <f aca="false">K4450+L4450+I4450-fixed</f>
        <v>-30542.9914596812</v>
      </c>
      <c r="O4450" s="0" t="n">
        <f aca="false">K4450+L4450+M4450-fixed</f>
        <v>-61931.017659138</v>
      </c>
      <c r="P4450" s="0" t="n">
        <f aca="false">12*Inputs!$B$6*(1-MIN(1,Inputs!$F$6*$D4450))*(ic*Inputs!$C$6+flat_fee-cost_acc-cost_wd*Inputs!$E$6*$E4450-cost_fx*Inputs!$D$6)+12*Inputs!$B$7*(1-MIN(1,Inputs!$F$7*$D4450))*(ic*Inputs!$C$7+flat_fee-cost_acc-cost_wd*Inputs!$E$7*$E4450-cost_fx*Inputs!$D$7)+12*Inputs!$B$8*(1-MIN(1,Inputs!$F$8*$D4450))*(ic*Inputs!$C$8+flat_fee-cost_acc-cost_wd*Inputs!$E$8*$E4450-cost_fx*Inputs!$D$8)-fixed</f>
        <v>157648.2675416</v>
      </c>
    </row>
    <row r="4451" customFormat="false" ht="15" hidden="false" customHeight="false" outlineLevel="0" collapsed="false">
      <c r="A4451" s="0" t="n">
        <v>4386</v>
      </c>
      <c r="B4451" s="0" t="n">
        <v>0.123896</v>
      </c>
      <c r="C4451" s="0" t="n">
        <v>1.032068</v>
      </c>
      <c r="D4451" s="0" t="n">
        <v>1.045973</v>
      </c>
      <c r="E4451" s="0" t="n">
        <v>1.060932</v>
      </c>
      <c r="F4451" s="0" t="n">
        <v>0.360852</v>
      </c>
      <c r="G4451" s="0" t="n">
        <f aca="false">12*Inputs!$B$6*(MIN(1,$H$50*$C4451)*(ic*Inputs!$C$6+pS+fee_fx*Inputs!$D$6-cost_acc-cost_wd*Inputs!$E$6*$E4451-cost_fx*Inputs!$D$6-$F4451)+(1-MIN(1,$H$50*$C4451))*(1-MIN(1,Inputs!$G$6*$D4451)*churn_nonbuyers)*(ic*Inputs!$C$6+fee_wd*Inputs!$E$6*(1-$B4451)+fee_fx*Inputs!$D$6-cost_acc-cost_wd*Inputs!$E$6*(1-$B4451)-cost_fx*Inputs!$D$6))</f>
        <v>225594.955350886</v>
      </c>
      <c r="H4451" s="0" t="n">
        <f aca="false">12*Inputs!$B$7*(MIN(1,$H$51*$C4451)*(ic*Inputs!$C$7+pE+fee_fx*Inputs!$D$7-cost_acc-cost_wd*Inputs!$E$7*$E4451-cost_fx*Inputs!$D$7-$F4451)+(1-MIN(1,$H$51*$C4451))*(1-MIN(1,Inputs!$G$7*$D4451)*churn_nonbuyers)*(ic*Inputs!$C$7+fee_wd*Inputs!$E$7*(1-$B4451)+fee_fx*Inputs!$D$7-cost_acc-cost_wd*Inputs!$E$7*(1-$B4451)-cost_fx*Inputs!$D$7))</f>
        <v>415780.565407761</v>
      </c>
      <c r="I4451" s="0" t="n">
        <f aca="false">12*Inputs!$B$8*(MIN(1,$H$52*$C4451)*(ic*Inputs!$C$8+pT-cost_acc-cost_wd*Inputs!$E$8-cost_fx*Inputs!$D$8-cost_ins)+(1-MIN(1,$H$52*$C4451))*(1-MIN(1,Inputs!$G$8*$D4451)*churn_nonbuyers)*(ic*Inputs!$C$8+fee_wd*Inputs!$E$8*(1-$B4451)+fee_fx*Inputs!$D$8-cost_acc-cost_wd*Inputs!$E$8*(1-$B4451)-cost_fx*Inputs!$D$8))</f>
        <v>172586.891506288</v>
      </c>
      <c r="J4451" s="0" t="n">
        <f aca="false">G4451+H4451+I4451-fixed</f>
        <v>113962.412264935</v>
      </c>
      <c r="K4451" s="0" t="n">
        <f aca="false">12*Inputs!$B$6*(1-MIN(1,Inputs!$G$6*$D4451)*churn_nonbuyers)*(ic*Inputs!$C$6+fee_wd*Inputs!$E$6*(1-$B4451)+fee_fx*Inputs!$D$6-cost_acc-cost_wd*Inputs!$E$6*(1-$B4451)-cost_fx*Inputs!$D$6)</f>
        <v>174148.629629818</v>
      </c>
      <c r="L4451" s="0" t="n">
        <f aca="false">12*Inputs!$B$7*(1-MIN(1,Inputs!$G$7*$D4451)*churn_nonbuyers)*(ic*Inputs!$C$7+fee_wd*Inputs!$E$7*(1-$B4451)+fee_fx*Inputs!$D$7-cost_acc-cost_wd*Inputs!$E$7*(1-$B4451)-cost_fx*Inputs!$D$7)</f>
        <v>373266.723473891</v>
      </c>
      <c r="M4451" s="0" t="n">
        <f aca="false">12*Inputs!$B$8*(1-MIN(1,Inputs!$G$8*$D4451)*churn_nonbuyers)*(ic*Inputs!$C$8+fee_wd*Inputs!$E$8*(1-$B4451)+fee_fx*Inputs!$D$8-cost_acc-cost_wd*Inputs!$E$8*(1-$B4451)-cost_fx*Inputs!$D$8)</f>
        <v>85823.3678191488</v>
      </c>
      <c r="N4451" s="0" t="n">
        <f aca="false">K4451+L4451+I4451-fixed</f>
        <v>20002.2446099957</v>
      </c>
      <c r="O4451" s="0" t="n">
        <f aca="false">K4451+L4451+M4451-fixed</f>
        <v>-66761.2790771429</v>
      </c>
      <c r="P4451" s="0" t="n">
        <f aca="false">12*Inputs!$B$6*(1-MIN(1,Inputs!$F$6*$D4451))*(ic*Inputs!$C$6+flat_fee-cost_acc-cost_wd*Inputs!$E$6*$E4451-cost_fx*Inputs!$D$6)+12*Inputs!$B$7*(1-MIN(1,Inputs!$F$7*$D4451))*(ic*Inputs!$C$7+flat_fee-cost_acc-cost_wd*Inputs!$E$7*$E4451-cost_fx*Inputs!$D$7)+12*Inputs!$B$8*(1-MIN(1,Inputs!$F$8*$D4451))*(ic*Inputs!$C$8+flat_fee-cost_acc-cost_wd*Inputs!$E$8*$E4451-cost_fx*Inputs!$D$8)-fixed</f>
        <v>18896.2084966401</v>
      </c>
    </row>
    <row r="4452" customFormat="false" ht="15" hidden="false" customHeight="false" outlineLevel="0" collapsed="false">
      <c r="A4452" s="0" t="n">
        <v>4387</v>
      </c>
      <c r="B4452" s="0" t="n">
        <v>0.197025</v>
      </c>
      <c r="C4452" s="0" t="n">
        <v>0.97637</v>
      </c>
      <c r="D4452" s="0" t="n">
        <v>0.805026</v>
      </c>
      <c r="E4452" s="0" t="n">
        <v>1.074274</v>
      </c>
      <c r="F4452" s="0" t="n">
        <v>0.217302</v>
      </c>
      <c r="G4452" s="0" t="n">
        <f aca="false">12*Inputs!$B$6*(MIN(1,$H$50*$C4452)*(ic*Inputs!$C$6+pS+fee_fx*Inputs!$D$6-cost_acc-cost_wd*Inputs!$E$6*$E4452-cost_fx*Inputs!$D$6-$F4452)+(1-MIN(1,$H$50*$C4452))*(1-MIN(1,Inputs!$G$6*$D4452)*churn_nonbuyers)*(ic*Inputs!$C$6+fee_wd*Inputs!$E$6*(1-$B4452)+fee_fx*Inputs!$D$6-cost_acc-cost_wd*Inputs!$E$6*(1-$B4452)-cost_fx*Inputs!$D$6))</f>
        <v>218471.24791192</v>
      </c>
      <c r="H4452" s="0" t="n">
        <f aca="false">12*Inputs!$B$7*(MIN(1,$H$51*$C4452)*(ic*Inputs!$C$7+pE+fee_fx*Inputs!$D$7-cost_acc-cost_wd*Inputs!$E$7*$E4452-cost_fx*Inputs!$D$7-$F4452)+(1-MIN(1,$H$51*$C4452))*(1-MIN(1,Inputs!$G$7*$D4452)*churn_nonbuyers)*(ic*Inputs!$C$7+fee_wd*Inputs!$E$7*(1-$B4452)+fee_fx*Inputs!$D$7-cost_acc-cost_wd*Inputs!$E$7*(1-$B4452)-cost_fx*Inputs!$D$7))</f>
        <v>415493.386357875</v>
      </c>
      <c r="I4452" s="0" t="n">
        <f aca="false">12*Inputs!$B$8*(MIN(1,$H$52*$C4452)*(ic*Inputs!$C$8+pT-cost_acc-cost_wd*Inputs!$E$8-cost_fx*Inputs!$D$8-cost_ins)+(1-MIN(1,$H$52*$C4452))*(1-MIN(1,Inputs!$G$8*$D4452)*churn_nonbuyers)*(ic*Inputs!$C$8+fee_wd*Inputs!$E$8*(1-$B4452)+fee_fx*Inputs!$D$8-cost_acc-cost_wd*Inputs!$E$8*(1-$B4452)-cost_fx*Inputs!$D$8))</f>
        <v>184528.084466007</v>
      </c>
      <c r="J4452" s="0" t="n">
        <f aca="false">G4452+H4452+I4452-fixed</f>
        <v>118492.718735802</v>
      </c>
      <c r="K4452" s="0" t="n">
        <f aca="false">12*Inputs!$B$6*(1-MIN(1,Inputs!$G$6*$D4452)*churn_nonbuyers)*(ic*Inputs!$C$6+fee_wd*Inputs!$E$6*(1-$B4452)+fee_fx*Inputs!$D$6-cost_acc-cost_wd*Inputs!$E$6*(1-$B4452)-cost_fx*Inputs!$D$6)</f>
        <v>166255.73170308</v>
      </c>
      <c r="L4452" s="0" t="n">
        <f aca="false">12*Inputs!$B$7*(1-MIN(1,Inputs!$G$7*$D4452)*churn_nonbuyers)*(ic*Inputs!$C$7+fee_wd*Inputs!$E$7*(1-$B4452)+fee_fx*Inputs!$D$7-cost_acc-cost_wd*Inputs!$E$7*(1-$B4452)-cost_fx*Inputs!$D$7)</f>
        <v>365776.001773848</v>
      </c>
      <c r="M4452" s="0" t="n">
        <f aca="false">12*Inputs!$B$8*(1-MIN(1,Inputs!$G$8*$D4452)*churn_nonbuyers)*(ic*Inputs!$C$8+fee_wd*Inputs!$E$8*(1-$B4452)+fee_fx*Inputs!$D$8-cost_acc-cost_wd*Inputs!$E$8*(1-$B4452)-cost_fx*Inputs!$D$8)</f>
        <v>138339.76384104</v>
      </c>
      <c r="N4452" s="0" t="n">
        <f aca="false">K4452+L4452+I4452-fixed</f>
        <v>16559.8179429348</v>
      </c>
      <c r="O4452" s="0" t="n">
        <f aca="false">K4452+L4452+M4452-fixed</f>
        <v>-29628.5026820319</v>
      </c>
      <c r="P4452" s="0" t="n">
        <f aca="false">12*Inputs!$B$6*(1-MIN(1,Inputs!$F$6*$D4452))*(ic*Inputs!$C$6+flat_fee-cost_acc-cost_wd*Inputs!$E$6*$E4452-cost_fx*Inputs!$D$6)+12*Inputs!$B$7*(1-MIN(1,Inputs!$F$7*$D4452))*(ic*Inputs!$C$7+flat_fee-cost_acc-cost_wd*Inputs!$E$7*$E4452-cost_fx*Inputs!$D$7)+12*Inputs!$B$8*(1-MIN(1,Inputs!$F$8*$D4452))*(ic*Inputs!$C$8+flat_fee-cost_acc-cost_wd*Inputs!$E$8*$E4452-cost_fx*Inputs!$D$8)-fixed</f>
        <v>144861.37014176</v>
      </c>
    </row>
    <row r="4453" customFormat="false" ht="15" hidden="false" customHeight="false" outlineLevel="0" collapsed="false">
      <c r="A4453" s="0" t="n">
        <v>4388</v>
      </c>
      <c r="B4453" s="0" t="n">
        <v>0.331026</v>
      </c>
      <c r="C4453" s="0" t="n">
        <v>1.064655</v>
      </c>
      <c r="D4453" s="0" t="n">
        <v>1.4137</v>
      </c>
      <c r="E4453" s="0" t="n">
        <v>1.274379</v>
      </c>
      <c r="F4453" s="0" t="n">
        <v>0.313114</v>
      </c>
      <c r="G4453" s="0" t="n">
        <f aca="false">12*Inputs!$B$6*(MIN(1,$H$50*$C4453)*(ic*Inputs!$C$6+pS+fee_fx*Inputs!$D$6-cost_acc-cost_wd*Inputs!$E$6*$E4453-cost_fx*Inputs!$D$6-$F4453)+(1-MIN(1,$H$50*$C4453))*(1-MIN(1,Inputs!$G$6*$D4453)*churn_nonbuyers)*(ic*Inputs!$C$6+fee_wd*Inputs!$E$6*(1-$B4453)+fee_fx*Inputs!$D$6-cost_acc-cost_wd*Inputs!$E$6*(1-$B4453)-cost_fx*Inputs!$D$6))</f>
        <v>194706.099221011</v>
      </c>
      <c r="H4453" s="0" t="n">
        <f aca="false">12*Inputs!$B$7*(MIN(1,$H$51*$C4453)*(ic*Inputs!$C$7+pE+fee_fx*Inputs!$D$7-cost_acc-cost_wd*Inputs!$E$7*$E4453-cost_fx*Inputs!$D$7-$F4453)+(1-MIN(1,$H$51*$C4453))*(1-MIN(1,Inputs!$G$7*$D4453)*churn_nonbuyers)*(ic*Inputs!$C$7+fee_wd*Inputs!$E$7*(1-$B4453)+fee_fx*Inputs!$D$7-cost_acc-cost_wd*Inputs!$E$7*(1-$B4453)-cost_fx*Inputs!$D$7))</f>
        <v>375032.347173388</v>
      </c>
      <c r="I4453" s="0" t="n">
        <f aca="false">12*Inputs!$B$8*(MIN(1,$H$52*$C4453)*(ic*Inputs!$C$8+pT-cost_acc-cost_wd*Inputs!$E$8-cost_fx*Inputs!$D$8-cost_ins)+(1-MIN(1,$H$52*$C4453))*(1-MIN(1,Inputs!$G$8*$D4453)*churn_nonbuyers)*(ic*Inputs!$C$8+fee_wd*Inputs!$E$8*(1-$B4453)+fee_fx*Inputs!$D$8-cost_acc-cost_wd*Inputs!$E$8*(1-$B4453)-cost_fx*Inputs!$D$8))</f>
        <v>154287.061056946</v>
      </c>
      <c r="J4453" s="0" t="n">
        <f aca="false">G4453+H4453+I4453-fixed</f>
        <v>24025.5074513443</v>
      </c>
      <c r="K4453" s="0" t="n">
        <f aca="false">12*Inputs!$B$6*(1-MIN(1,Inputs!$G$6*$D4453)*churn_nonbuyers)*(ic*Inputs!$C$6+fee_wd*Inputs!$E$6*(1-$B4453)+fee_fx*Inputs!$D$6-cost_acc-cost_wd*Inputs!$E$6*(1-$B4453)-cost_fx*Inputs!$D$6)</f>
        <v>143051.55448464</v>
      </c>
      <c r="L4453" s="0" t="n">
        <f aca="false">12*Inputs!$B$7*(1-MIN(1,Inputs!$G$7*$D4453)*churn_nonbuyers)*(ic*Inputs!$C$7+fee_wd*Inputs!$E$7*(1-$B4453)+fee_fx*Inputs!$D$7-cost_acc-cost_wd*Inputs!$E$7*(1-$B4453)-cost_fx*Inputs!$D$7)</f>
        <v>340453.777490784</v>
      </c>
      <c r="M4453" s="0" t="n">
        <f aca="false">12*Inputs!$B$8*(1-MIN(1,Inputs!$G$8*$D4453)*churn_nonbuyers)*(ic*Inputs!$C$8+fee_wd*Inputs!$E$8*(1-$B4453)+fee_fx*Inputs!$D$8-cost_acc-cost_wd*Inputs!$E$8*(1-$B4453)-cost_fx*Inputs!$D$8)</f>
        <v>3232.41692832004</v>
      </c>
      <c r="N4453" s="0" t="n">
        <f aca="false">K4453+L4453+I4453-fixed</f>
        <v>-62207.6069676303</v>
      </c>
      <c r="O4453" s="0" t="n">
        <f aca="false">K4453+L4453+M4453-fixed</f>
        <v>-213262.251096256</v>
      </c>
      <c r="P4453" s="0" t="n">
        <f aca="false">12*Inputs!$B$6*(1-MIN(1,Inputs!$F$6*$D4453))*(ic*Inputs!$C$6+flat_fee-cost_acc-cost_wd*Inputs!$E$6*$E4453-cost_fx*Inputs!$D$6)+12*Inputs!$B$7*(1-MIN(1,Inputs!$F$7*$D4453))*(ic*Inputs!$C$7+flat_fee-cost_acc-cost_wd*Inputs!$E$7*$E4453-cost_fx*Inputs!$D$7)+12*Inputs!$B$8*(1-MIN(1,Inputs!$F$8*$D4453))*(ic*Inputs!$C$8+flat_fee-cost_acc-cost_wd*Inputs!$E$8*$E4453-cost_fx*Inputs!$D$8)-fixed</f>
        <v>-254114.199448</v>
      </c>
    </row>
    <row r="4454" customFormat="false" ht="15" hidden="false" customHeight="false" outlineLevel="0" collapsed="false">
      <c r="A4454" s="0" t="n">
        <v>4389</v>
      </c>
      <c r="B4454" s="0" t="n">
        <v>0.180181</v>
      </c>
      <c r="C4454" s="0" t="n">
        <v>1.175441</v>
      </c>
      <c r="D4454" s="0" t="n">
        <v>1.093223</v>
      </c>
      <c r="E4454" s="0" t="n">
        <v>1.335416</v>
      </c>
      <c r="F4454" s="0" t="n">
        <v>0.137074</v>
      </c>
      <c r="G4454" s="0" t="n">
        <f aca="false">12*Inputs!$B$6*(MIN(1,$H$50*$C4454)*(ic*Inputs!$C$6+pS+fee_fx*Inputs!$D$6-cost_acc-cost_wd*Inputs!$E$6*$E4454-cost_fx*Inputs!$D$6-$F4454)+(1-MIN(1,$H$50*$C4454))*(1-MIN(1,Inputs!$G$6*$D4454)*churn_nonbuyers)*(ic*Inputs!$C$6+fee_wd*Inputs!$E$6*(1-$B4454)+fee_fx*Inputs!$D$6-cost_acc-cost_wd*Inputs!$E$6*(1-$B4454)-cost_fx*Inputs!$D$6))</f>
        <v>224033.739838694</v>
      </c>
      <c r="H4454" s="0" t="n">
        <f aca="false">12*Inputs!$B$7*(MIN(1,$H$51*$C4454)*(ic*Inputs!$C$7+pE+fee_fx*Inputs!$D$7-cost_acc-cost_wd*Inputs!$E$7*$E4454-cost_fx*Inputs!$D$7-$F4454)+(1-MIN(1,$H$51*$C4454))*(1-MIN(1,Inputs!$G$7*$D4454)*churn_nonbuyers)*(ic*Inputs!$C$7+fee_wd*Inputs!$E$7*(1-$B4454)+fee_fx*Inputs!$D$7-cost_acc-cost_wd*Inputs!$E$7*(1-$B4454)-cost_fx*Inputs!$D$7))</f>
        <v>395226.572298617</v>
      </c>
      <c r="I4454" s="0" t="n">
        <f aca="false">12*Inputs!$B$8*(MIN(1,$H$52*$C4454)*(ic*Inputs!$C$8+pT-cost_acc-cost_wd*Inputs!$E$8-cost_fx*Inputs!$D$8-cost_ins)+(1-MIN(1,$H$52*$C4454))*(1-MIN(1,Inputs!$G$8*$D4454)*churn_nonbuyers)*(ic*Inputs!$C$8+fee_wd*Inputs!$E$8*(1-$B4454)+fee_fx*Inputs!$D$8-cost_acc-cost_wd*Inputs!$E$8*(1-$B4454)-cost_fx*Inputs!$D$8))</f>
        <v>182649.498856849</v>
      </c>
      <c r="J4454" s="0" t="n">
        <f aca="false">G4454+H4454+I4454-fixed</f>
        <v>101909.81099416</v>
      </c>
      <c r="K4454" s="0" t="n">
        <f aca="false">12*Inputs!$B$6*(1-MIN(1,Inputs!$G$6*$D4454)*churn_nonbuyers)*(ic*Inputs!$C$6+fee_wd*Inputs!$E$6*(1-$B4454)+fee_fx*Inputs!$D$6-cost_acc-cost_wd*Inputs!$E$6*(1-$B4454)-cost_fx*Inputs!$D$6)</f>
        <v>166052.489856214</v>
      </c>
      <c r="L4454" s="0" t="n">
        <f aca="false">12*Inputs!$B$7*(1-MIN(1,Inputs!$G$7*$D4454)*churn_nonbuyers)*(ic*Inputs!$C$7+fee_wd*Inputs!$E$7*(1-$B4454)+fee_fx*Inputs!$D$7-cost_acc-cost_wd*Inputs!$E$7*(1-$B4454)-cost_fx*Inputs!$D$7)</f>
        <v>364881.255609728</v>
      </c>
      <c r="M4454" s="0" t="n">
        <f aca="false">12*Inputs!$B$8*(1-MIN(1,Inputs!$G$8*$D4454)*churn_nonbuyers)*(ic*Inputs!$C$8+fee_wd*Inputs!$E$8*(1-$B4454)+fee_fx*Inputs!$D$8-cost_acc-cost_wd*Inputs!$E$8*(1-$B4454)-cost_fx*Inputs!$D$8)</f>
        <v>74590.1822089968</v>
      </c>
      <c r="N4454" s="0" t="n">
        <f aca="false">K4454+L4454+I4454-fixed</f>
        <v>13583.244322791</v>
      </c>
      <c r="O4454" s="0" t="n">
        <f aca="false">K4454+L4454+M4454-fixed</f>
        <v>-94476.0723250612</v>
      </c>
      <c r="P4454" s="0" t="n">
        <f aca="false">12*Inputs!$B$6*(1-MIN(1,Inputs!$F$6*$D4454))*(ic*Inputs!$C$6+flat_fee-cost_acc-cost_wd*Inputs!$E$6*$E4454-cost_fx*Inputs!$D$6)+12*Inputs!$B$7*(1-MIN(1,Inputs!$F$7*$D4454))*(ic*Inputs!$C$7+flat_fee-cost_acc-cost_wd*Inputs!$E$7*$E4454-cost_fx*Inputs!$D$7)+12*Inputs!$B$8*(1-MIN(1,Inputs!$F$8*$D4454))*(ic*Inputs!$C$8+flat_fee-cost_acc-cost_wd*Inputs!$E$8*$E4454-cost_fx*Inputs!$D$8)-fixed</f>
        <v>-119494.33535968</v>
      </c>
    </row>
    <row r="4455" customFormat="false" ht="15" hidden="false" customHeight="false" outlineLevel="0" collapsed="false">
      <c r="A4455" s="0" t="n">
        <v>4390</v>
      </c>
      <c r="B4455" s="0" t="n">
        <v>0.192919</v>
      </c>
      <c r="C4455" s="0" t="n">
        <v>0.849508</v>
      </c>
      <c r="D4455" s="0" t="n">
        <v>0.949832</v>
      </c>
      <c r="E4455" s="0" t="n">
        <v>1.351607</v>
      </c>
      <c r="F4455" s="0" t="n">
        <v>0.188775</v>
      </c>
      <c r="G4455" s="0" t="n">
        <f aca="false">12*Inputs!$B$6*(MIN(1,$H$50*$C4455)*(ic*Inputs!$C$6+pS+fee_fx*Inputs!$D$6-cost_acc-cost_wd*Inputs!$E$6*$E4455-cost_fx*Inputs!$D$6-$F4455)+(1-MIN(1,$H$50*$C4455))*(1-MIN(1,Inputs!$G$6*$D4455)*churn_nonbuyers)*(ic*Inputs!$C$6+fee_wd*Inputs!$E$6*(1-$B4455)+fee_fx*Inputs!$D$6-cost_acc-cost_wd*Inputs!$E$6*(1-$B4455)-cost_fx*Inputs!$D$6))</f>
        <v>206172.891438535</v>
      </c>
      <c r="H4455" s="0" t="n">
        <f aca="false">12*Inputs!$B$7*(MIN(1,$H$51*$C4455)*(ic*Inputs!$C$7+pE+fee_fx*Inputs!$D$7-cost_acc-cost_wd*Inputs!$E$7*$E4455-cost_fx*Inputs!$D$7-$F4455)+(1-MIN(1,$H$51*$C4455))*(1-MIN(1,Inputs!$G$7*$D4455)*churn_nonbuyers)*(ic*Inputs!$C$7+fee_wd*Inputs!$E$7*(1-$B4455)+fee_fx*Inputs!$D$7-cost_acc-cost_wd*Inputs!$E$7*(1-$B4455)-cost_fx*Inputs!$D$7))</f>
        <v>382592.851711231</v>
      </c>
      <c r="I4455" s="0" t="n">
        <f aca="false">12*Inputs!$B$8*(MIN(1,$H$52*$C4455)*(ic*Inputs!$C$8+pT-cost_acc-cost_wd*Inputs!$E$8-cost_fx*Inputs!$D$8-cost_ins)+(1-MIN(1,$H$52*$C4455))*(1-MIN(1,Inputs!$G$8*$D4455)*churn_nonbuyers)*(ic*Inputs!$C$8+fee_wd*Inputs!$E$8*(1-$B4455)+fee_fx*Inputs!$D$8-cost_acc-cost_wd*Inputs!$E$8*(1-$B4455)-cost_fx*Inputs!$D$8))</f>
        <v>165531.142737046</v>
      </c>
      <c r="J4455" s="0" t="n">
        <f aca="false">G4455+H4455+I4455-fixed</f>
        <v>54296.8858868125</v>
      </c>
      <c r="K4455" s="0" t="n">
        <f aca="false">12*Inputs!$B$6*(1-MIN(1,Inputs!$G$6*$D4455)*churn_nonbuyers)*(ic*Inputs!$C$6+fee_wd*Inputs!$E$6*(1-$B4455)+fee_fx*Inputs!$D$6-cost_acc-cost_wd*Inputs!$E$6*(1-$B4455)-cost_fx*Inputs!$D$6)</f>
        <v>165564.690045178</v>
      </c>
      <c r="L4455" s="0" t="n">
        <f aca="false">12*Inputs!$B$7*(1-MIN(1,Inputs!$G$7*$D4455)*churn_nonbuyers)*(ic*Inputs!$C$7+fee_wd*Inputs!$E$7*(1-$B4455)+fee_fx*Inputs!$D$7-cost_acc-cost_wd*Inputs!$E$7*(1-$B4455)-cost_fx*Inputs!$D$7)</f>
        <v>364722.095691107</v>
      </c>
      <c r="M4455" s="0" t="n">
        <f aca="false">12*Inputs!$B$8*(1-MIN(1,Inputs!$G$8*$D4455)*churn_nonbuyers)*(ic*Inputs!$C$8+fee_wd*Inputs!$E$8*(1-$B4455)+fee_fx*Inputs!$D$8-cost_acc-cost_wd*Inputs!$E$8*(1-$B4455)-cost_fx*Inputs!$D$8)</f>
        <v>106279.158130829</v>
      </c>
      <c r="N4455" s="0" t="n">
        <f aca="false">K4455+L4455+I4455-fixed</f>
        <v>-4182.07152667001</v>
      </c>
      <c r="O4455" s="0" t="n">
        <f aca="false">K4455+L4455+M4455-fixed</f>
        <v>-63434.0561328871</v>
      </c>
      <c r="P4455" s="0" t="n">
        <f aca="false">12*Inputs!$B$6*(1-MIN(1,Inputs!$F$6*$D4455))*(ic*Inputs!$C$6+flat_fee-cost_acc-cost_wd*Inputs!$E$6*$E4455-cost_fx*Inputs!$D$6)+12*Inputs!$B$7*(1-MIN(1,Inputs!$F$7*$D4455))*(ic*Inputs!$C$7+flat_fee-cost_acc-cost_wd*Inputs!$E$7*$E4455-cost_fx*Inputs!$D$7)+12*Inputs!$B$8*(1-MIN(1,Inputs!$F$8*$D4455))*(ic*Inputs!$C$8+flat_fee-cost_acc-cost_wd*Inputs!$E$8*$E4455-cost_fx*Inputs!$D$8)-fixed</f>
        <v>-57364.54489024</v>
      </c>
    </row>
    <row r="4456" customFormat="false" ht="15" hidden="false" customHeight="false" outlineLevel="0" collapsed="false">
      <c r="A4456" s="0" t="n">
        <v>4391</v>
      </c>
      <c r="B4456" s="0" t="n">
        <v>0.057056</v>
      </c>
      <c r="C4456" s="0" t="n">
        <v>0.854114</v>
      </c>
      <c r="D4456" s="0" t="n">
        <v>1.589015</v>
      </c>
      <c r="E4456" s="0" t="n">
        <v>1.0896</v>
      </c>
      <c r="F4456" s="0" t="n">
        <v>0.399129</v>
      </c>
      <c r="G4456" s="0" t="n">
        <f aca="false">12*Inputs!$B$6*(MIN(1,$H$50*$C4456)*(ic*Inputs!$C$6+pS+fee_fx*Inputs!$D$6-cost_acc-cost_wd*Inputs!$E$6*$E4456-cost_fx*Inputs!$D$6-$F4456)+(1-MIN(1,$H$50*$C4456))*(1-MIN(1,Inputs!$G$6*$D4456)*churn_nonbuyers)*(ic*Inputs!$C$6+fee_wd*Inputs!$E$6*(1-$B4456)+fee_fx*Inputs!$D$6-cost_acc-cost_wd*Inputs!$E$6*(1-$B4456)-cost_fx*Inputs!$D$6))</f>
        <v>219013.261206593</v>
      </c>
      <c r="H4456" s="0" t="n">
        <f aca="false">12*Inputs!$B$7*(MIN(1,$H$51*$C4456)*(ic*Inputs!$C$7+pE+fee_fx*Inputs!$D$7-cost_acc-cost_wd*Inputs!$E$7*$E4456-cost_fx*Inputs!$D$7-$F4456)+(1-MIN(1,$H$51*$C4456))*(1-MIN(1,Inputs!$G$7*$D4456)*churn_nonbuyers)*(ic*Inputs!$C$7+fee_wd*Inputs!$E$7*(1-$B4456)+fee_fx*Inputs!$D$7-cost_acc-cost_wd*Inputs!$E$7*(1-$B4456)-cost_fx*Inputs!$D$7))</f>
        <v>405647.686672706</v>
      </c>
      <c r="I4456" s="0" t="n">
        <f aca="false">12*Inputs!$B$8*(MIN(1,$H$52*$C4456)*(ic*Inputs!$C$8+pT-cost_acc-cost_wd*Inputs!$E$8-cost_fx*Inputs!$D$8-cost_ins)+(1-MIN(1,$H$52*$C4456))*(1-MIN(1,Inputs!$G$8*$D4456)*churn_nonbuyers)*(ic*Inputs!$C$8+fee_wd*Inputs!$E$8*(1-$B4456)+fee_fx*Inputs!$D$8-cost_acc-cost_wd*Inputs!$E$8*(1-$B4456)-cost_fx*Inputs!$D$8))</f>
        <v>123115.408416</v>
      </c>
      <c r="J4456" s="0" t="n">
        <f aca="false">G4456+H4456+I4456-fixed</f>
        <v>47776.3562952989</v>
      </c>
      <c r="K4456" s="0" t="n">
        <f aca="false">12*Inputs!$B$6*(1-MIN(1,Inputs!$G$6*$D4456)*churn_nonbuyers)*(ic*Inputs!$C$6+fee_wd*Inputs!$E$6*(1-$B4456)+fee_fx*Inputs!$D$6-cost_acc-cost_wd*Inputs!$E$6*(1-$B4456)-cost_fx*Inputs!$D$6)</f>
        <v>178019.437246848</v>
      </c>
      <c r="L4456" s="0" t="n">
        <f aca="false">12*Inputs!$B$7*(1-MIN(1,Inputs!$G$7*$D4456)*churn_nonbuyers)*(ic*Inputs!$C$7+fee_wd*Inputs!$E$7*(1-$B4456)+fee_fx*Inputs!$D$7-cost_acc-cost_wd*Inputs!$E$7*(1-$B4456)-cost_fx*Inputs!$D$7)</f>
        <v>376154.874028109</v>
      </c>
      <c r="M4456" s="0" t="n">
        <f aca="false">12*Inputs!$B$8*(1-MIN(1,Inputs!$G$8*$D4456)*churn_nonbuyers)*(ic*Inputs!$C$8+fee_wd*Inputs!$E$8*(1-$B4456)+fee_fx*Inputs!$D$8-cost_acc-cost_wd*Inputs!$E$8*(1-$B4456)-cost_fx*Inputs!$D$8)</f>
        <v>0</v>
      </c>
      <c r="N4456" s="0" t="n">
        <f aca="false">K4456+L4456+I4456-fixed</f>
        <v>-22710.2803090431</v>
      </c>
      <c r="O4456" s="0" t="n">
        <f aca="false">K4456+L4456+M4456-fixed</f>
        <v>-145825.688725043</v>
      </c>
      <c r="P4456" s="0" t="n">
        <f aca="false">12*Inputs!$B$6*(1-MIN(1,Inputs!$F$6*$D4456))*(ic*Inputs!$C$6+flat_fee-cost_acc-cost_wd*Inputs!$E$6*$E4456-cost_fx*Inputs!$D$6)+12*Inputs!$B$7*(1-MIN(1,Inputs!$F$7*$D4456))*(ic*Inputs!$C$7+flat_fee-cost_acc-cost_wd*Inputs!$E$7*$E4456-cost_fx*Inputs!$D$7)+12*Inputs!$B$8*(1-MIN(1,Inputs!$F$8*$D4456))*(ic*Inputs!$C$8+flat_fee-cost_acc-cost_wd*Inputs!$E$8*$E4456-cost_fx*Inputs!$D$8)-fixed</f>
        <v>-287731.07236</v>
      </c>
    </row>
    <row r="4457" customFormat="false" ht="15" hidden="false" customHeight="false" outlineLevel="0" collapsed="false">
      <c r="A4457" s="0" t="n">
        <v>4392</v>
      </c>
      <c r="B4457" s="0" t="n">
        <v>0.331351</v>
      </c>
      <c r="C4457" s="0" t="n">
        <v>0.915682</v>
      </c>
      <c r="D4457" s="0" t="n">
        <v>1.001127</v>
      </c>
      <c r="E4457" s="0" t="n">
        <v>1.434405</v>
      </c>
      <c r="F4457" s="0" t="n">
        <v>0.191526</v>
      </c>
      <c r="G4457" s="0" t="n">
        <f aca="false">12*Inputs!$B$6*(MIN(1,$H$50*$C4457)*(ic*Inputs!$C$6+pS+fee_fx*Inputs!$D$6-cost_acc-cost_wd*Inputs!$E$6*$E4457-cost_fx*Inputs!$D$6-$F4457)+(1-MIN(1,$H$50*$C4457))*(1-MIN(1,Inputs!$G$6*$D4457)*churn_nonbuyers)*(ic*Inputs!$C$6+fee_wd*Inputs!$E$6*(1-$B4457)+fee_fx*Inputs!$D$6-cost_acc-cost_wd*Inputs!$E$6*(1-$B4457)-cost_fx*Inputs!$D$6))</f>
        <v>189568.943140816</v>
      </c>
      <c r="H4457" s="0" t="n">
        <f aca="false">12*Inputs!$B$7*(MIN(1,$H$51*$C4457)*(ic*Inputs!$C$7+pE+fee_fx*Inputs!$D$7-cost_acc-cost_wd*Inputs!$E$7*$E4457-cost_fx*Inputs!$D$7-$F4457)+(1-MIN(1,$H$51*$C4457))*(1-MIN(1,Inputs!$G$7*$D4457)*churn_nonbuyers)*(ic*Inputs!$C$7+fee_wd*Inputs!$E$7*(1-$B4457)+fee_fx*Inputs!$D$7-cost_acc-cost_wd*Inputs!$E$7*(1-$B4457)-cost_fx*Inputs!$D$7))</f>
        <v>362486.203240362</v>
      </c>
      <c r="I4457" s="0" t="n">
        <f aca="false">12*Inputs!$B$8*(MIN(1,$H$52*$C4457)*(ic*Inputs!$C$8+pT-cost_acc-cost_wd*Inputs!$E$8-cost_fx*Inputs!$D$8-cost_ins)+(1-MIN(1,$H$52*$C4457))*(1-MIN(1,Inputs!$G$8*$D4457)*churn_nonbuyers)*(ic*Inputs!$C$8+fee_wd*Inputs!$E$8*(1-$B4457)+fee_fx*Inputs!$D$8-cost_acc-cost_wd*Inputs!$E$8*(1-$B4457)-cost_fx*Inputs!$D$8))</f>
        <v>165344.556784146</v>
      </c>
      <c r="J4457" s="0" t="n">
        <f aca="false">G4457+H4457+I4457-fixed</f>
        <v>17399.7031653235</v>
      </c>
      <c r="K4457" s="0" t="n">
        <f aca="false">12*Inputs!$B$6*(1-MIN(1,Inputs!$G$6*$D4457)*churn_nonbuyers)*(ic*Inputs!$C$6+fee_wd*Inputs!$E$6*(1-$B4457)+fee_fx*Inputs!$D$6-cost_acc-cost_wd*Inputs!$E$6*(1-$B4457)-cost_fx*Inputs!$D$6)</f>
        <v>146182.511754554</v>
      </c>
      <c r="L4457" s="0" t="n">
        <f aca="false">12*Inputs!$B$7*(1-MIN(1,Inputs!$G$7*$D4457)*churn_nonbuyers)*(ic*Inputs!$C$7+fee_wd*Inputs!$E$7*(1-$B4457)+fee_fx*Inputs!$D$7-cost_acc-cost_wd*Inputs!$E$7*(1-$B4457)-cost_fx*Inputs!$D$7)</f>
        <v>344808.873356733</v>
      </c>
      <c r="M4457" s="0" t="n">
        <f aca="false">12*Inputs!$B$8*(1-MIN(1,Inputs!$G$8*$D4457)*churn_nonbuyers)*(ic*Inputs!$C$8+fee_wd*Inputs!$E$8*(1-$B4457)+fee_fx*Inputs!$D$8-cost_acc-cost_wd*Inputs!$E$8*(1-$B4457)-cost_fx*Inputs!$D$8)</f>
        <v>92903.5959745872</v>
      </c>
      <c r="N4457" s="0" t="n">
        <f aca="false">K4457+L4457+I4457-fixed</f>
        <v>-43664.0581045672</v>
      </c>
      <c r="O4457" s="0" t="n">
        <f aca="false">K4457+L4457+M4457-fixed</f>
        <v>-116105.018914126</v>
      </c>
      <c r="P4457" s="0" t="n">
        <f aca="false">12*Inputs!$B$6*(1-MIN(1,Inputs!$F$6*$D4457))*(ic*Inputs!$C$6+flat_fee-cost_acc-cost_wd*Inputs!$E$6*$E4457-cost_fx*Inputs!$D$6)+12*Inputs!$B$7*(1-MIN(1,Inputs!$F$7*$D4457))*(ic*Inputs!$C$7+flat_fee-cost_acc-cost_wd*Inputs!$E$7*$E4457-cost_fx*Inputs!$D$7)+12*Inputs!$B$8*(1-MIN(1,Inputs!$F$8*$D4457))*(ic*Inputs!$C$8+flat_fee-cost_acc-cost_wd*Inputs!$E$8*$E4457-cost_fx*Inputs!$D$8)-fixed</f>
        <v>-117709.0089916</v>
      </c>
    </row>
    <row r="4458" customFormat="false" ht="15" hidden="false" customHeight="false" outlineLevel="0" collapsed="false">
      <c r="A4458" s="0" t="n">
        <v>4393</v>
      </c>
      <c r="B4458" s="0" t="n">
        <v>0.118061</v>
      </c>
      <c r="C4458" s="0" t="n">
        <v>1.006538</v>
      </c>
      <c r="D4458" s="0" t="n">
        <v>1.48379</v>
      </c>
      <c r="E4458" s="0" t="n">
        <v>1.152141</v>
      </c>
      <c r="F4458" s="0" t="n">
        <v>0.335366</v>
      </c>
      <c r="G4458" s="0" t="n">
        <f aca="false">12*Inputs!$B$6*(MIN(1,$H$50*$C4458)*(ic*Inputs!$C$6+pS+fee_fx*Inputs!$D$6-cost_acc-cost_wd*Inputs!$E$6*$E4458-cost_fx*Inputs!$D$6-$F4458)+(1-MIN(1,$H$50*$C4458))*(1-MIN(1,Inputs!$G$6*$D4458)*churn_nonbuyers)*(ic*Inputs!$C$6+fee_wd*Inputs!$E$6*(1-$B4458)+fee_fx*Inputs!$D$6-cost_acc-cost_wd*Inputs!$E$6*(1-$B4458)-cost_fx*Inputs!$D$6))</f>
        <v>219814.721653839</v>
      </c>
      <c r="H4458" s="0" t="n">
        <f aca="false">12*Inputs!$B$7*(MIN(1,$H$51*$C4458)*(ic*Inputs!$C$7+pE+fee_fx*Inputs!$D$7-cost_acc-cost_wd*Inputs!$E$7*$E4458-cost_fx*Inputs!$D$7-$F4458)+(1-MIN(1,$H$51*$C4458))*(1-MIN(1,Inputs!$G$7*$D4458)*churn_nonbuyers)*(ic*Inputs!$C$7+fee_wd*Inputs!$E$7*(1-$B4458)+fee_fx*Inputs!$D$7-cost_acc-cost_wd*Inputs!$E$7*(1-$B4458)-cost_fx*Inputs!$D$7))</f>
        <v>403086.468576098</v>
      </c>
      <c r="I4458" s="0" t="n">
        <f aca="false">12*Inputs!$B$8*(MIN(1,$H$52*$C4458)*(ic*Inputs!$C$8+pT-cost_acc-cost_wd*Inputs!$E$8-cost_fx*Inputs!$D$8-cost_ins)+(1-MIN(1,$H$52*$C4458))*(1-MIN(1,Inputs!$G$8*$D4458)*churn_nonbuyers)*(ic*Inputs!$C$8+fee_wd*Inputs!$E$8*(1-$B4458)+fee_fx*Inputs!$D$8-cost_acc-cost_wd*Inputs!$E$8*(1-$B4458)-cost_fx*Inputs!$D$8))</f>
        <v>145086.413472</v>
      </c>
      <c r="J4458" s="0" t="n">
        <f aca="false">G4458+H4458+I4458-fixed</f>
        <v>67987.6037019373</v>
      </c>
      <c r="K4458" s="0" t="n">
        <f aca="false">12*Inputs!$B$6*(1-MIN(1,Inputs!$G$6*$D4458)*churn_nonbuyers)*(ic*Inputs!$C$6+fee_wd*Inputs!$E$6*(1-$B4458)+fee_fx*Inputs!$D$6-cost_acc-cost_wd*Inputs!$E$6*(1-$B4458)-cost_fx*Inputs!$D$6)</f>
        <v>170903.892464568</v>
      </c>
      <c r="L4458" s="0" t="n">
        <f aca="false">12*Inputs!$B$7*(1-MIN(1,Inputs!$G$7*$D4458)*churn_nonbuyers)*(ic*Inputs!$C$7+fee_wd*Inputs!$E$7*(1-$B4458)+fee_fx*Inputs!$D$7-cost_acc-cost_wd*Inputs!$E$7*(1-$B4458)-cost_fx*Inputs!$D$7)</f>
        <v>369008.059958741</v>
      </c>
      <c r="M4458" s="0" t="n">
        <f aca="false">12*Inputs!$B$8*(1-MIN(1,Inputs!$G$8*$D4458)*churn_nonbuyers)*(ic*Inputs!$C$8+fee_wd*Inputs!$E$8*(1-$B4458)+fee_fx*Inputs!$D$8-cost_acc-cost_wd*Inputs!$E$8*(1-$B4458)-cost_fx*Inputs!$D$8)</f>
        <v>0</v>
      </c>
      <c r="N4458" s="0" t="n">
        <f aca="false">K4458+L4458+I4458-fixed</f>
        <v>-15001.6341046912</v>
      </c>
      <c r="O4458" s="0" t="n">
        <f aca="false">K4458+L4458+M4458-fixed</f>
        <v>-160088.047576691</v>
      </c>
      <c r="P4458" s="0" t="n">
        <f aca="false">12*Inputs!$B$6*(1-MIN(1,Inputs!$F$6*$D4458))*(ic*Inputs!$C$6+flat_fee-cost_acc-cost_wd*Inputs!$E$6*$E4458-cost_fx*Inputs!$D$6)+12*Inputs!$B$7*(1-MIN(1,Inputs!$F$7*$D4458))*(ic*Inputs!$C$7+flat_fee-cost_acc-cost_wd*Inputs!$E$7*$E4458-cost_fx*Inputs!$D$7)+12*Inputs!$B$8*(1-MIN(1,Inputs!$F$8*$D4458))*(ic*Inputs!$C$8+flat_fee-cost_acc-cost_wd*Inputs!$E$8*$E4458-cost_fx*Inputs!$D$8)-fixed</f>
        <v>-250410.6084664</v>
      </c>
    </row>
    <row r="4459" customFormat="false" ht="15" hidden="false" customHeight="false" outlineLevel="0" collapsed="false">
      <c r="A4459" s="0" t="n">
        <v>4394</v>
      </c>
      <c r="B4459" s="0" t="n">
        <v>0.486711</v>
      </c>
      <c r="C4459" s="0" t="n">
        <v>0.834111</v>
      </c>
      <c r="D4459" s="0" t="n">
        <v>1.07417</v>
      </c>
      <c r="E4459" s="0" t="n">
        <v>1.221555</v>
      </c>
      <c r="F4459" s="0" t="n">
        <v>0.078239</v>
      </c>
      <c r="G4459" s="0" t="n">
        <f aca="false">12*Inputs!$B$6*(MIN(1,$H$50*$C4459)*(ic*Inputs!$C$6+pS+fee_fx*Inputs!$D$6-cost_acc-cost_wd*Inputs!$E$6*$E4459-cost_fx*Inputs!$D$6-$F4459)+(1-MIN(1,$H$50*$C4459))*(1-MIN(1,Inputs!$G$6*$D4459)*churn_nonbuyers)*(ic*Inputs!$C$6+fee_wd*Inputs!$E$6*(1-$B4459)+fee_fx*Inputs!$D$6-cost_acc-cost_wd*Inputs!$E$6*(1-$B4459)-cost_fx*Inputs!$D$6))</f>
        <v>171689.533654488</v>
      </c>
      <c r="H4459" s="0" t="n">
        <f aca="false">12*Inputs!$B$7*(MIN(1,$H$51*$C4459)*(ic*Inputs!$C$7+pE+fee_fx*Inputs!$D$7-cost_acc-cost_wd*Inputs!$E$7*$E4459-cost_fx*Inputs!$D$7-$F4459)+(1-MIN(1,$H$51*$C4459))*(1-MIN(1,Inputs!$G$7*$D4459)*churn_nonbuyers)*(ic*Inputs!$C$7+fee_wd*Inputs!$E$7*(1-$B4459)+fee_fx*Inputs!$D$7-cost_acc-cost_wd*Inputs!$E$7*(1-$B4459)-cost_fx*Inputs!$D$7))</f>
        <v>371860.712227642</v>
      </c>
      <c r="I4459" s="0" t="n">
        <f aca="false">12*Inputs!$B$8*(MIN(1,$H$52*$C4459)*(ic*Inputs!$C$8+pT-cost_acc-cost_wd*Inputs!$E$8-cost_fx*Inputs!$D$8-cost_ins)+(1-MIN(1,$H$52*$C4459))*(1-MIN(1,Inputs!$G$8*$D4459)*churn_nonbuyers)*(ic*Inputs!$C$8+fee_wd*Inputs!$E$8*(1-$B4459)+fee_fx*Inputs!$D$8-cost_acc-cost_wd*Inputs!$E$8*(1-$B4459)-cost_fx*Inputs!$D$8))</f>
        <v>151515.312588488</v>
      </c>
      <c r="J4459" s="0" t="n">
        <f aca="false">G4459+H4459+I4459-fixed</f>
        <v>-4934.44152938214</v>
      </c>
      <c r="K4459" s="0" t="n">
        <f aca="false">12*Inputs!$B$6*(1-MIN(1,Inputs!$G$6*$D4459)*churn_nonbuyers)*(ic*Inputs!$C$6+fee_wd*Inputs!$E$6*(1-$B4459)+fee_fx*Inputs!$D$6-cost_acc-cost_wd*Inputs!$E$6*(1-$B4459)-cost_fx*Inputs!$D$6)</f>
        <v>124450.216955064</v>
      </c>
      <c r="L4459" s="0" t="n">
        <f aca="false">12*Inputs!$B$7*(1-MIN(1,Inputs!$G$7*$D4459)*churn_nonbuyers)*(ic*Inputs!$C$7+fee_wd*Inputs!$E$7*(1-$B4459)+fee_fx*Inputs!$D$7-cost_acc-cost_wd*Inputs!$E$7*(1-$B4459)-cost_fx*Inputs!$D$7)</f>
        <v>322378.996413038</v>
      </c>
      <c r="M4459" s="0" t="n">
        <f aca="false">12*Inputs!$B$8*(1-MIN(1,Inputs!$G$8*$D4459)*churn_nonbuyers)*(ic*Inputs!$C$8+fee_wd*Inputs!$E$8*(1-$B4459)+fee_fx*Inputs!$D$8-cost_acc-cost_wd*Inputs!$E$8*(1-$B4459)-cost_fx*Inputs!$D$8)</f>
        <v>75177.938323632</v>
      </c>
      <c r="N4459" s="0" t="n">
        <f aca="false">K4459+L4459+I4459-fixed</f>
        <v>-101655.47404341</v>
      </c>
      <c r="O4459" s="0" t="n">
        <f aca="false">K4459+L4459+M4459-fixed</f>
        <v>-177992.848308266</v>
      </c>
      <c r="P4459" s="0" t="n">
        <f aca="false">12*Inputs!$B$6*(1-MIN(1,Inputs!$F$6*$D4459))*(ic*Inputs!$C$6+flat_fee-cost_acc-cost_wd*Inputs!$E$6*$E4459-cost_fx*Inputs!$D$6)+12*Inputs!$B$7*(1-MIN(1,Inputs!$F$7*$D4459))*(ic*Inputs!$C$7+flat_fee-cost_acc-cost_wd*Inputs!$E$7*$E4459-cost_fx*Inputs!$D$7)+12*Inputs!$B$8*(1-MIN(1,Inputs!$F$8*$D4459))*(ic*Inputs!$C$8+flat_fee-cost_acc-cost_wd*Inputs!$E$8*$E4459-cost_fx*Inputs!$D$8)-fixed</f>
        <v>-63122.4435160001</v>
      </c>
    </row>
    <row r="4460" customFormat="false" ht="15" hidden="false" customHeight="false" outlineLevel="0" collapsed="false">
      <c r="A4460" s="0" t="n">
        <v>4395</v>
      </c>
      <c r="B4460" s="0" t="n">
        <v>0.210161</v>
      </c>
      <c r="C4460" s="0" t="n">
        <v>0.943445</v>
      </c>
      <c r="D4460" s="0" t="n">
        <v>1.766657</v>
      </c>
      <c r="E4460" s="0" t="n">
        <v>1.04383</v>
      </c>
      <c r="F4460" s="0" t="n">
        <v>0.132806</v>
      </c>
      <c r="G4460" s="0" t="n">
        <f aca="false">12*Inputs!$B$6*(MIN(1,$H$50*$C4460)*(ic*Inputs!$C$6+pS+fee_fx*Inputs!$D$6-cost_acc-cost_wd*Inputs!$E$6*$E4460-cost_fx*Inputs!$D$6-$F4460)+(1-MIN(1,$H$50*$C4460))*(1-MIN(1,Inputs!$G$6*$D4460)*churn_nonbuyers)*(ic*Inputs!$C$6+fee_wd*Inputs!$E$6*(1-$B4460)+fee_fx*Inputs!$D$6-cost_acc-cost_wd*Inputs!$E$6*(1-$B4460)-cost_fx*Inputs!$D$6))</f>
        <v>209914.107291348</v>
      </c>
      <c r="H4460" s="0" t="n">
        <f aca="false">12*Inputs!$B$7*(MIN(1,$H$51*$C4460)*(ic*Inputs!$C$7+pE+fee_fx*Inputs!$D$7-cost_acc-cost_wd*Inputs!$E$7*$E4460-cost_fx*Inputs!$D$7-$F4460)+(1-MIN(1,$H$51*$C4460))*(1-MIN(1,Inputs!$G$7*$D4460)*churn_nonbuyers)*(ic*Inputs!$C$7+fee_wd*Inputs!$E$7*(1-$B4460)+fee_fx*Inputs!$D$7-cost_acc-cost_wd*Inputs!$E$7*(1-$B4460)-cost_fx*Inputs!$D$7))</f>
        <v>413869.362944521</v>
      </c>
      <c r="I4460" s="0" t="n">
        <f aca="false">12*Inputs!$B$8*(MIN(1,$H$52*$C4460)*(ic*Inputs!$C$8+pT-cost_acc-cost_wd*Inputs!$E$8-cost_fx*Inputs!$D$8-cost_ins)+(1-MIN(1,$H$52*$C4460))*(1-MIN(1,Inputs!$G$8*$D4460)*churn_nonbuyers)*(ic*Inputs!$C$8+fee_wd*Inputs!$E$8*(1-$B4460)+fee_fx*Inputs!$D$8-cost_acc-cost_wd*Inputs!$E$8*(1-$B4460)-cost_fx*Inputs!$D$8))</f>
        <v>135991.93608</v>
      </c>
      <c r="J4460" s="0" t="n">
        <f aca="false">G4460+H4460+I4460-fixed</f>
        <v>59775.406315869</v>
      </c>
      <c r="K4460" s="0" t="n">
        <f aca="false">12*Inputs!$B$6*(1-MIN(1,Inputs!$G$6*$D4460)*churn_nonbuyers)*(ic*Inputs!$C$6+fee_wd*Inputs!$E$6*(1-$B4460)+fee_fx*Inputs!$D$6-cost_acc-cost_wd*Inputs!$E$6*(1-$B4460)-cost_fx*Inputs!$D$6)</f>
        <v>156202.146732794</v>
      </c>
      <c r="L4460" s="0" t="n">
        <f aca="false">12*Inputs!$B$7*(1-MIN(1,Inputs!$G$7*$D4460)*churn_nonbuyers)*(ic*Inputs!$C$7+fee_wd*Inputs!$E$7*(1-$B4460)+fee_fx*Inputs!$D$7-cost_acc-cost_wd*Inputs!$E$7*(1-$B4460)-cost_fx*Inputs!$D$7)</f>
        <v>353171.272903677</v>
      </c>
      <c r="M4460" s="0" t="n">
        <f aca="false">12*Inputs!$B$8*(1-MIN(1,Inputs!$G$8*$D4460)*churn_nonbuyers)*(ic*Inputs!$C$8+fee_wd*Inputs!$E$8*(1-$B4460)+fee_fx*Inputs!$D$8-cost_acc-cost_wd*Inputs!$E$8*(1-$B4460)-cost_fx*Inputs!$D$8)</f>
        <v>0</v>
      </c>
      <c r="N4460" s="0" t="n">
        <f aca="false">K4460+L4460+I4460-fixed</f>
        <v>-54634.6442835289</v>
      </c>
      <c r="O4460" s="0" t="n">
        <f aca="false">K4460+L4460+M4460-fixed</f>
        <v>-190626.580363529</v>
      </c>
      <c r="P4460" s="0" t="n">
        <f aca="false">12*Inputs!$B$6*(1-MIN(1,Inputs!$F$6*$D4460))*(ic*Inputs!$C$6+flat_fee-cost_acc-cost_wd*Inputs!$E$6*$E4460-cost_fx*Inputs!$D$6)+12*Inputs!$B$7*(1-MIN(1,Inputs!$F$7*$D4460))*(ic*Inputs!$C$7+flat_fee-cost_acc-cost_wd*Inputs!$E$7*$E4460-cost_fx*Inputs!$D$7)+12*Inputs!$B$8*(1-MIN(1,Inputs!$F$8*$D4460))*(ic*Inputs!$C$8+flat_fee-cost_acc-cost_wd*Inputs!$E$8*$E4460-cost_fx*Inputs!$D$8)-fixed</f>
        <v>-372737.2903816</v>
      </c>
    </row>
    <row r="4461" customFormat="false" ht="15" hidden="false" customHeight="false" outlineLevel="0" collapsed="false">
      <c r="A4461" s="0" t="n">
        <v>4396</v>
      </c>
      <c r="B4461" s="0" t="n">
        <v>0.18887</v>
      </c>
      <c r="C4461" s="0" t="n">
        <v>1.073915</v>
      </c>
      <c r="D4461" s="0" t="n">
        <v>1.434288</v>
      </c>
      <c r="E4461" s="0" t="n">
        <v>1.318443</v>
      </c>
      <c r="F4461" s="0" t="n">
        <v>0.093153</v>
      </c>
      <c r="G4461" s="0" t="n">
        <f aca="false">12*Inputs!$B$6*(MIN(1,$H$50*$C4461)*(ic*Inputs!$C$6+pS+fee_fx*Inputs!$D$6-cost_acc-cost_wd*Inputs!$E$6*$E4461-cost_fx*Inputs!$D$6-$F4461)+(1-MIN(1,$H$50*$C4461))*(1-MIN(1,Inputs!$G$6*$D4461)*churn_nonbuyers)*(ic*Inputs!$C$6+fee_wd*Inputs!$E$6*(1-$B4461)+fee_fx*Inputs!$D$6-cost_acc-cost_wd*Inputs!$E$6*(1-$B4461)-cost_fx*Inputs!$D$6))</f>
        <v>216732.624838985</v>
      </c>
      <c r="H4461" s="0" t="n">
        <f aca="false">12*Inputs!$B$7*(MIN(1,$H$51*$C4461)*(ic*Inputs!$C$7+pE+fee_fx*Inputs!$D$7-cost_acc-cost_wd*Inputs!$E$7*$E4461-cost_fx*Inputs!$D$7-$F4461)+(1-MIN(1,$H$51*$C4461))*(1-MIN(1,Inputs!$G$7*$D4461)*churn_nonbuyers)*(ic*Inputs!$C$7+fee_wd*Inputs!$E$7*(1-$B4461)+fee_fx*Inputs!$D$7-cost_acc-cost_wd*Inputs!$E$7*(1-$B4461)-cost_fx*Inputs!$D$7))</f>
        <v>394537.298905036</v>
      </c>
      <c r="I4461" s="0" t="n">
        <f aca="false">12*Inputs!$B$8*(MIN(1,$H$52*$C4461)*(ic*Inputs!$C$8+pT-cost_acc-cost_wd*Inputs!$E$8-cost_fx*Inputs!$D$8-cost_ins)+(1-MIN(1,$H$52*$C4461))*(1-MIN(1,Inputs!$G$8*$D4461)*churn_nonbuyers)*(ic*Inputs!$C$8+fee_wd*Inputs!$E$8*(1-$B4461)+fee_fx*Inputs!$D$8-cost_acc-cost_wd*Inputs!$E$8*(1-$B4461)-cost_fx*Inputs!$D$8))</f>
        <v>154798.40376</v>
      </c>
      <c r="J4461" s="0" t="n">
        <f aca="false">G4461+H4461+I4461-fixed</f>
        <v>66068.3275040218</v>
      </c>
      <c r="K4461" s="0" t="n">
        <f aca="false">12*Inputs!$B$6*(1-MIN(1,Inputs!$G$6*$D4461)*churn_nonbuyers)*(ic*Inputs!$C$6+fee_wd*Inputs!$E$6*(1-$B4461)+fee_fx*Inputs!$D$6-cost_acc-cost_wd*Inputs!$E$6*(1-$B4461)-cost_fx*Inputs!$D$6)</f>
        <v>161895.533576832</v>
      </c>
      <c r="L4461" s="0" t="n">
        <f aca="false">12*Inputs!$B$7*(1-MIN(1,Inputs!$G$7*$D4461)*churn_nonbuyers)*(ic*Inputs!$C$7+fee_wd*Inputs!$E$7*(1-$B4461)+fee_fx*Inputs!$D$7-cost_acc-cost_wd*Inputs!$E$7*(1-$B4461)-cost_fx*Inputs!$D$7)</f>
        <v>359823.834322099</v>
      </c>
      <c r="M4461" s="0" t="n">
        <f aca="false">12*Inputs!$B$8*(1-MIN(1,Inputs!$G$8*$D4461)*churn_nonbuyers)*(ic*Inputs!$C$8+fee_wd*Inputs!$E$8*(1-$B4461)+fee_fx*Inputs!$D$8-cost_acc-cost_wd*Inputs!$E$8*(1-$B4461)-cost_fx*Inputs!$D$8)</f>
        <v>0</v>
      </c>
      <c r="N4461" s="0" t="n">
        <f aca="false">K4461+L4461+I4461-fixed</f>
        <v>-23482.2283410687</v>
      </c>
      <c r="O4461" s="0" t="n">
        <f aca="false">K4461+L4461+M4461-fixed</f>
        <v>-178280.632101069</v>
      </c>
      <c r="P4461" s="0" t="n">
        <f aca="false">12*Inputs!$B$6*(1-MIN(1,Inputs!$F$6*$D4461))*(ic*Inputs!$C$6+flat_fee-cost_acc-cost_wd*Inputs!$E$6*$E4461-cost_fx*Inputs!$D$6)+12*Inputs!$B$7*(1-MIN(1,Inputs!$F$7*$D4461))*(ic*Inputs!$C$7+flat_fee-cost_acc-cost_wd*Inputs!$E$7*$E4461-cost_fx*Inputs!$D$7)+12*Inputs!$B$8*(1-MIN(1,Inputs!$F$8*$D4461))*(ic*Inputs!$C$8+flat_fee-cost_acc-cost_wd*Inputs!$E$8*$E4461-cost_fx*Inputs!$D$8)-fixed</f>
        <v>-278811.50560384</v>
      </c>
    </row>
    <row r="4462" customFormat="false" ht="15" hidden="false" customHeight="false" outlineLevel="0" collapsed="false">
      <c r="A4462" s="0" t="n">
        <v>4397</v>
      </c>
      <c r="B4462" s="0" t="n">
        <v>0.362906</v>
      </c>
      <c r="C4462" s="0" t="n">
        <v>0.69846</v>
      </c>
      <c r="D4462" s="0" t="n">
        <v>0.649986</v>
      </c>
      <c r="E4462" s="0" t="n">
        <v>1.236752</v>
      </c>
      <c r="F4462" s="0" t="n">
        <v>0.10207</v>
      </c>
      <c r="G4462" s="0" t="n">
        <f aca="false">12*Inputs!$B$6*(MIN(1,$H$50*$C4462)*(ic*Inputs!$C$6+pS+fee_fx*Inputs!$D$6-cost_acc-cost_wd*Inputs!$E$6*$E4462-cost_fx*Inputs!$D$6-$F4462)+(1-MIN(1,$H$50*$C4462))*(1-MIN(1,Inputs!$G$6*$D4462)*churn_nonbuyers)*(ic*Inputs!$C$6+fee_wd*Inputs!$E$6*(1-$B4462)+fee_fx*Inputs!$D$6-cost_acc-cost_wd*Inputs!$E$6*(1-$B4462)-cost_fx*Inputs!$D$6))</f>
        <v>182297.145697686</v>
      </c>
      <c r="H4462" s="0" t="n">
        <f aca="false">12*Inputs!$B$7*(MIN(1,$H$51*$C4462)*(ic*Inputs!$C$7+pE+fee_fx*Inputs!$D$7-cost_acc-cost_wd*Inputs!$E$7*$E4462-cost_fx*Inputs!$D$7-$F4462)+(1-MIN(1,$H$51*$C4462))*(1-MIN(1,Inputs!$G$7*$D4462)*churn_nonbuyers)*(ic*Inputs!$C$7+fee_wd*Inputs!$E$7*(1-$B4462)+fee_fx*Inputs!$D$7-cost_acc-cost_wd*Inputs!$E$7*(1-$B4462)-cost_fx*Inputs!$D$7))</f>
        <v>377283.281322618</v>
      </c>
      <c r="I4462" s="0" t="n">
        <f aca="false">12*Inputs!$B$8*(MIN(1,$H$52*$C4462)*(ic*Inputs!$C$8+pT-cost_acc-cost_wd*Inputs!$E$8-cost_fx*Inputs!$D$8-cost_ins)+(1-MIN(1,$H$52*$C4462))*(1-MIN(1,Inputs!$G$8*$D4462)*churn_nonbuyers)*(ic*Inputs!$C$8+fee_wd*Inputs!$E$8*(1-$B4462)+fee_fx*Inputs!$D$8-cost_acc-cost_wd*Inputs!$E$8*(1-$B4462)-cost_fx*Inputs!$D$8))</f>
        <v>186743.028239798</v>
      </c>
      <c r="J4462" s="0" t="n">
        <f aca="false">G4462+H4462+I4462-fixed</f>
        <v>46323.4552601019</v>
      </c>
      <c r="K4462" s="0" t="n">
        <f aca="false">12*Inputs!$B$6*(1-MIN(1,Inputs!$G$6*$D4462)*churn_nonbuyers)*(ic*Inputs!$C$6+fee_wd*Inputs!$E$6*(1-$B4462)+fee_fx*Inputs!$D$6-cost_acc-cost_wd*Inputs!$E$6*(1-$B4462)-cost_fx*Inputs!$D$6)</f>
        <v>144488.040619075</v>
      </c>
      <c r="L4462" s="0" t="n">
        <f aca="false">12*Inputs!$B$7*(1-MIN(1,Inputs!$G$7*$D4462)*churn_nonbuyers)*(ic*Inputs!$C$7+fee_wd*Inputs!$E$7*(1-$B4462)+fee_fx*Inputs!$D$7-cost_acc-cost_wd*Inputs!$E$7*(1-$B4462)-cost_fx*Inputs!$D$7)</f>
        <v>344098.323443445</v>
      </c>
      <c r="M4462" s="0" t="n">
        <f aca="false">12*Inputs!$B$8*(1-MIN(1,Inputs!$G$8*$D4462)*churn_nonbuyers)*(ic*Inputs!$C$8+fee_wd*Inputs!$E$8*(1-$B4462)+fee_fx*Inputs!$D$8-cost_acc-cost_wd*Inputs!$E$8*(1-$B4462)-cost_fx*Inputs!$D$8)</f>
        <v>168397.407049018</v>
      </c>
      <c r="N4462" s="0" t="n">
        <f aca="false">K4462+L4462+I4462-fixed</f>
        <v>-24670.6076976818</v>
      </c>
      <c r="O4462" s="0" t="n">
        <f aca="false">K4462+L4462+M4462-fixed</f>
        <v>-43016.2288884618</v>
      </c>
      <c r="P4462" s="0" t="n">
        <f aca="false">12*Inputs!$B$6*(1-MIN(1,Inputs!$F$6*$D4462))*(ic*Inputs!$C$6+flat_fee-cost_acc-cost_wd*Inputs!$E$6*$E4462-cost_fx*Inputs!$D$6)+12*Inputs!$B$7*(1-MIN(1,Inputs!$F$7*$D4462))*(ic*Inputs!$C$7+flat_fee-cost_acc-cost_wd*Inputs!$E$7*$E4462-cost_fx*Inputs!$D$7)+12*Inputs!$B$8*(1-MIN(1,Inputs!$F$8*$D4462))*(ic*Inputs!$C$8+flat_fee-cost_acc-cost_wd*Inputs!$E$8*$E4462-cost_fx*Inputs!$D$8)-fixed</f>
        <v>145689.86750528</v>
      </c>
    </row>
    <row r="4463" customFormat="false" ht="15" hidden="false" customHeight="false" outlineLevel="0" collapsed="false">
      <c r="A4463" s="0" t="n">
        <v>4398</v>
      </c>
      <c r="B4463" s="0" t="n">
        <v>0.19856</v>
      </c>
      <c r="C4463" s="0" t="n">
        <v>0.868015</v>
      </c>
      <c r="D4463" s="0" t="n">
        <v>1.291818</v>
      </c>
      <c r="E4463" s="0" t="n">
        <v>1.267083</v>
      </c>
      <c r="F4463" s="0" t="n">
        <v>0.27131</v>
      </c>
      <c r="G4463" s="0" t="n">
        <f aca="false">12*Inputs!$B$6*(MIN(1,$H$50*$C4463)*(ic*Inputs!$C$6+pS+fee_fx*Inputs!$D$6-cost_acc-cost_wd*Inputs!$E$6*$E4463-cost_fx*Inputs!$D$6-$F4463)+(1-MIN(1,$H$50*$C4463))*(1-MIN(1,Inputs!$G$6*$D4463)*churn_nonbuyers)*(ic*Inputs!$C$6+fee_wd*Inputs!$E$6*(1-$B4463)+fee_fx*Inputs!$D$6-cost_acc-cost_wd*Inputs!$E$6*(1-$B4463)-cost_fx*Inputs!$D$6))</f>
        <v>203624.467215426</v>
      </c>
      <c r="H4463" s="0" t="n">
        <f aca="false">12*Inputs!$B$7*(MIN(1,$H$51*$C4463)*(ic*Inputs!$C$7+pE+fee_fx*Inputs!$D$7-cost_acc-cost_wd*Inputs!$E$7*$E4463-cost_fx*Inputs!$D$7-$F4463)+(1-MIN(1,$H$51*$C4463))*(1-MIN(1,Inputs!$G$7*$D4463)*churn_nonbuyers)*(ic*Inputs!$C$7+fee_wd*Inputs!$E$7*(1-$B4463)+fee_fx*Inputs!$D$7-cost_acc-cost_wd*Inputs!$E$7*(1-$B4463)-cost_fx*Inputs!$D$7))</f>
        <v>384283.574215303</v>
      </c>
      <c r="I4463" s="0" t="n">
        <f aca="false">12*Inputs!$B$8*(MIN(1,$H$52*$C4463)*(ic*Inputs!$C$8+pT-cost_acc-cost_wd*Inputs!$E$8-cost_fx*Inputs!$D$8-cost_ins)+(1-MIN(1,$H$52*$C4463))*(1-MIN(1,Inputs!$G$8*$D4463)*churn_nonbuyers)*(ic*Inputs!$C$8+fee_wd*Inputs!$E$8*(1-$B4463)+fee_fx*Inputs!$D$8-cost_acc-cost_wd*Inputs!$E$8*(1-$B4463)-cost_fx*Inputs!$D$8))</f>
        <v>137021.527228873</v>
      </c>
      <c r="J4463" s="0" t="n">
        <f aca="false">G4463+H4463+I4463-fixed</f>
        <v>24929.5686596025</v>
      </c>
      <c r="K4463" s="0" t="n">
        <f aca="false">12*Inputs!$B$6*(1-MIN(1,Inputs!$G$6*$D4463)*churn_nonbuyers)*(ic*Inputs!$C$6+fee_wd*Inputs!$E$6*(1-$B4463)+fee_fx*Inputs!$D$6-cost_acc-cost_wd*Inputs!$E$6*(1-$B4463)-cost_fx*Inputs!$D$6)</f>
        <v>161832.658910976</v>
      </c>
      <c r="L4463" s="0" t="n">
        <f aca="false">12*Inputs!$B$7*(1-MIN(1,Inputs!$G$7*$D4463)*churn_nonbuyers)*(ic*Inputs!$C$7+fee_wd*Inputs!$E$7*(1-$B4463)+fee_fx*Inputs!$D$7-cost_acc-cost_wd*Inputs!$E$7*(1-$B4463)-cost_fx*Inputs!$D$7)</f>
        <v>360089.624082586</v>
      </c>
      <c r="M4463" s="0" t="n">
        <f aca="false">12*Inputs!$B$8*(1-MIN(1,Inputs!$G$8*$D4463)*churn_nonbuyers)*(ic*Inputs!$C$8+fee_wd*Inputs!$E$8*(1-$B4463)+fee_fx*Inputs!$D$8-cost_acc-cost_wd*Inputs!$E$8*(1-$B4463)-cost_fx*Inputs!$D$8)</f>
        <v>30333.056997888</v>
      </c>
      <c r="N4463" s="0" t="n">
        <f aca="false">K4463+L4463+I4463-fixed</f>
        <v>-41056.1897775655</v>
      </c>
      <c r="O4463" s="0" t="n">
        <f aca="false">K4463+L4463+M4463-fixed</f>
        <v>-147744.66000855</v>
      </c>
      <c r="P4463" s="0" t="n">
        <f aca="false">12*Inputs!$B$6*(1-MIN(1,Inputs!$F$6*$D4463))*(ic*Inputs!$C$6+flat_fee-cost_acc-cost_wd*Inputs!$E$6*$E4463-cost_fx*Inputs!$D$6)+12*Inputs!$B$7*(1-MIN(1,Inputs!$F$7*$D4463))*(ic*Inputs!$C$7+flat_fee-cost_acc-cost_wd*Inputs!$E$7*$E4463-cost_fx*Inputs!$D$7)+12*Inputs!$B$8*(1-MIN(1,Inputs!$F$8*$D4463))*(ic*Inputs!$C$8+flat_fee-cost_acc-cost_wd*Inputs!$E$8*$E4463-cost_fx*Inputs!$D$8)-fixed</f>
        <v>-190766.68664944</v>
      </c>
    </row>
    <row r="4464" customFormat="false" ht="15" hidden="false" customHeight="false" outlineLevel="0" collapsed="false">
      <c r="A4464" s="0" t="n">
        <v>4399</v>
      </c>
      <c r="B4464" s="0" t="n">
        <v>0.449329</v>
      </c>
      <c r="C4464" s="0" t="n">
        <v>1.103972</v>
      </c>
      <c r="D4464" s="0" t="n">
        <v>1.264594</v>
      </c>
      <c r="E4464" s="0" t="n">
        <v>1.381975</v>
      </c>
      <c r="F4464" s="0" t="n">
        <v>0.34015</v>
      </c>
      <c r="G4464" s="0" t="n">
        <f aca="false">12*Inputs!$B$6*(MIN(1,$H$50*$C4464)*(ic*Inputs!$C$6+pS+fee_fx*Inputs!$D$6-cost_acc-cost_wd*Inputs!$E$6*$E4464-cost_fx*Inputs!$D$6-$F4464)+(1-MIN(1,$H$50*$C4464))*(1-MIN(1,Inputs!$G$6*$D4464)*churn_nonbuyers)*(ic*Inputs!$C$6+fee_wd*Inputs!$E$6*(1-$B4464)+fee_fx*Inputs!$D$6-cost_acc-cost_wd*Inputs!$E$6*(1-$B4464)-cost_fx*Inputs!$D$6))</f>
        <v>179686.43220086</v>
      </c>
      <c r="H4464" s="0" t="n">
        <f aca="false">12*Inputs!$B$7*(MIN(1,$H$51*$C4464)*(ic*Inputs!$C$7+pE+fee_fx*Inputs!$D$7-cost_acc-cost_wd*Inputs!$E$7*$E4464-cost_fx*Inputs!$D$7-$F4464)+(1-MIN(1,$H$51*$C4464))*(1-MIN(1,Inputs!$G$7*$D4464)*churn_nonbuyers)*(ic*Inputs!$C$7+fee_wd*Inputs!$E$7*(1-$B4464)+fee_fx*Inputs!$D$7-cost_acc-cost_wd*Inputs!$E$7*(1-$B4464)-cost_fx*Inputs!$D$7))</f>
        <v>352642.411198752</v>
      </c>
      <c r="I4464" s="0" t="n">
        <f aca="false">12*Inputs!$B$8*(MIN(1,$H$52*$C4464)*(ic*Inputs!$C$8+pT-cost_acc-cost_wd*Inputs!$E$8-cost_fx*Inputs!$D$8-cost_ins)+(1-MIN(1,$H$52*$C4464))*(1-MIN(1,Inputs!$G$8*$D4464)*churn_nonbuyers)*(ic*Inputs!$C$8+fee_wd*Inputs!$E$8*(1-$B4464)+fee_fx*Inputs!$D$8-cost_acc-cost_wd*Inputs!$E$8*(1-$B4464)-cost_fx*Inputs!$D$8))</f>
        <v>167081.33585108</v>
      </c>
      <c r="J4464" s="0" t="n">
        <f aca="false">G4464+H4464+I4464-fixed</f>
        <v>-589.82074930775</v>
      </c>
      <c r="K4464" s="0" t="n">
        <f aca="false">12*Inputs!$B$6*(1-MIN(1,Inputs!$G$6*$D4464)*churn_nonbuyers)*(ic*Inputs!$C$6+fee_wd*Inputs!$E$6*(1-$B4464)+fee_fx*Inputs!$D$6-cost_acc-cost_wd*Inputs!$E$6*(1-$B4464)-cost_fx*Inputs!$D$6)</f>
        <v>128240.691533467</v>
      </c>
      <c r="L4464" s="0" t="n">
        <f aca="false">12*Inputs!$B$7*(1-MIN(1,Inputs!$G$7*$D4464)*churn_nonbuyers)*(ic*Inputs!$C$7+fee_wd*Inputs!$E$7*(1-$B4464)+fee_fx*Inputs!$D$7-cost_acc-cost_wd*Inputs!$E$7*(1-$B4464)-cost_fx*Inputs!$D$7)</f>
        <v>325654.80000808</v>
      </c>
      <c r="M4464" s="0" t="n">
        <f aca="false">12*Inputs!$B$8*(1-MIN(1,Inputs!$G$8*$D4464)*churn_nonbuyers)*(ic*Inputs!$C$8+fee_wd*Inputs!$E$8*(1-$B4464)+fee_fx*Inputs!$D$8-cost_acc-cost_wd*Inputs!$E$8*(1-$B4464)-cost_fx*Inputs!$D$8)</f>
        <v>34989.9211295136</v>
      </c>
      <c r="N4464" s="0" t="n">
        <f aca="false">K4464+L4464+I4464-fixed</f>
        <v>-79023.172607373</v>
      </c>
      <c r="O4464" s="0" t="n">
        <f aca="false">K4464+L4464+M4464-fixed</f>
        <v>-211114.587328939</v>
      </c>
      <c r="P4464" s="0" t="n">
        <f aca="false">12*Inputs!$B$6*(1-MIN(1,Inputs!$F$6*$D4464))*(ic*Inputs!$C$6+flat_fee-cost_acc-cost_wd*Inputs!$E$6*$E4464-cost_fx*Inputs!$D$6)+12*Inputs!$B$7*(1-MIN(1,Inputs!$F$7*$D4464))*(ic*Inputs!$C$7+flat_fee-cost_acc-cost_wd*Inputs!$E$7*$E4464-cost_fx*Inputs!$D$7)+12*Inputs!$B$8*(1-MIN(1,Inputs!$F$8*$D4464))*(ic*Inputs!$C$8+flat_fee-cost_acc-cost_wd*Inputs!$E$8*$E4464-cost_fx*Inputs!$D$8)-fixed</f>
        <v>-219496.774876</v>
      </c>
    </row>
    <row r="4465" customFormat="false" ht="15" hidden="false" customHeight="false" outlineLevel="0" collapsed="false">
      <c r="A4465" s="0" t="n">
        <v>4400</v>
      </c>
      <c r="B4465" s="0" t="n">
        <v>0.133406</v>
      </c>
      <c r="C4465" s="0" t="n">
        <v>0.924964</v>
      </c>
      <c r="D4465" s="0" t="n">
        <v>1.028254</v>
      </c>
      <c r="E4465" s="0" t="n">
        <v>1.40916</v>
      </c>
      <c r="F4465" s="0" t="n">
        <v>0.143315</v>
      </c>
      <c r="G4465" s="0" t="n">
        <f aca="false">12*Inputs!$B$6*(MIN(1,$H$50*$C4465)*(ic*Inputs!$C$6+pS+fee_fx*Inputs!$D$6-cost_acc-cost_wd*Inputs!$E$6*$E4465-cost_fx*Inputs!$D$6-$F4465)+(1-MIN(1,$H$50*$C4465))*(1-MIN(1,Inputs!$G$6*$D4465)*churn_nonbuyers)*(ic*Inputs!$C$6+fee_wd*Inputs!$E$6*(1-$B4465)+fee_fx*Inputs!$D$6-cost_acc-cost_wd*Inputs!$E$6*(1-$B4465)-cost_fx*Inputs!$D$6))</f>
        <v>216418.723494277</v>
      </c>
      <c r="H4465" s="0" t="n">
        <f aca="false">12*Inputs!$B$7*(MIN(1,$H$51*$C4465)*(ic*Inputs!$C$7+pE+fee_fx*Inputs!$D$7-cost_acc-cost_wd*Inputs!$E$7*$E4465-cost_fx*Inputs!$D$7-$F4465)+(1-MIN(1,$H$51*$C4465))*(1-MIN(1,Inputs!$G$7*$D4465)*churn_nonbuyers)*(ic*Inputs!$C$7+fee_wd*Inputs!$E$7*(1-$B4465)+fee_fx*Inputs!$D$7-cost_acc-cost_wd*Inputs!$E$7*(1-$B4465)-cost_fx*Inputs!$D$7))</f>
        <v>385145.735988285</v>
      </c>
      <c r="I4465" s="0" t="n">
        <f aca="false">12*Inputs!$B$8*(MIN(1,$H$52*$C4465)*(ic*Inputs!$C$8+pT-cost_acc-cost_wd*Inputs!$E$8-cost_fx*Inputs!$D$8-cost_ins)+(1-MIN(1,$H$52*$C4465))*(1-MIN(1,Inputs!$G$8*$D4465)*churn_nonbuyers)*(ic*Inputs!$C$8+fee_wd*Inputs!$E$8*(1-$B4465)+fee_fx*Inputs!$D$8-cost_acc-cost_wd*Inputs!$E$8*(1-$B4465)-cost_fx*Inputs!$D$8))</f>
        <v>164938.990124391</v>
      </c>
      <c r="J4465" s="0" t="n">
        <f aca="false">G4465+H4465+I4465-fixed</f>
        <v>66503.449606953</v>
      </c>
      <c r="K4465" s="0" t="n">
        <f aca="false">12*Inputs!$B$6*(1-MIN(1,Inputs!$G$6*$D4465)*churn_nonbuyers)*(ic*Inputs!$C$6+fee_wd*Inputs!$E$6*(1-$B4465)+fee_fx*Inputs!$D$6-cost_acc-cost_wd*Inputs!$E$6*(1-$B4465)-cost_fx*Inputs!$D$6)</f>
        <v>173012.397502493</v>
      </c>
      <c r="L4465" s="0" t="n">
        <f aca="false">12*Inputs!$B$7*(1-MIN(1,Inputs!$G$7*$D4465)*churn_nonbuyers)*(ic*Inputs!$C$7+fee_wd*Inputs!$E$7*(1-$B4465)+fee_fx*Inputs!$D$7-cost_acc-cost_wd*Inputs!$E$7*(1-$B4465)-cost_fx*Inputs!$D$7)</f>
        <v>372144.372709496</v>
      </c>
      <c r="M4465" s="0" t="n">
        <f aca="false">12*Inputs!$B$8*(1-MIN(1,Inputs!$G$8*$D4465)*churn_nonbuyers)*(ic*Inputs!$C$8+fee_wd*Inputs!$E$8*(1-$B4465)+fee_fx*Inputs!$D$8-cost_acc-cost_wd*Inputs!$E$8*(1-$B4465)-cost_fx*Inputs!$D$8)</f>
        <v>89670.1265849664</v>
      </c>
      <c r="N4465" s="0" t="n">
        <f aca="false">K4465+L4465+I4465-fixed</f>
        <v>10095.7603363789</v>
      </c>
      <c r="O4465" s="0" t="n">
        <f aca="false">K4465+L4465+M4465-fixed</f>
        <v>-65173.1032030452</v>
      </c>
      <c r="P4465" s="0" t="n">
        <f aca="false">12*Inputs!$B$6*(1-MIN(1,Inputs!$F$6*$D4465))*(ic*Inputs!$C$6+flat_fee-cost_acc-cost_wd*Inputs!$E$6*$E4465-cost_fx*Inputs!$D$6)+12*Inputs!$B$7*(1-MIN(1,Inputs!$F$7*$D4465))*(ic*Inputs!$C$7+flat_fee-cost_acc-cost_wd*Inputs!$E$7*$E4465-cost_fx*Inputs!$D$7)+12*Inputs!$B$8*(1-MIN(1,Inputs!$F$8*$D4465))*(ic*Inputs!$C$8+flat_fee-cost_acc-cost_wd*Inputs!$E$8*$E4465-cost_fx*Inputs!$D$8)-fixed</f>
        <v>-119443.8441184</v>
      </c>
    </row>
    <row r="4466" customFormat="false" ht="15" hidden="false" customHeight="false" outlineLevel="0" collapsed="false">
      <c r="A4466" s="0" t="n">
        <v>4401</v>
      </c>
      <c r="B4466" s="0" t="n">
        <v>0.274926</v>
      </c>
      <c r="C4466" s="0" t="n">
        <v>0.839275</v>
      </c>
      <c r="D4466" s="0" t="n">
        <v>0.922587</v>
      </c>
      <c r="E4466" s="0" t="n">
        <v>1.232465</v>
      </c>
      <c r="F4466" s="0" t="n">
        <v>0.327275</v>
      </c>
      <c r="G4466" s="0" t="n">
        <f aca="false">12*Inputs!$B$6*(MIN(1,$H$50*$C4466)*(ic*Inputs!$C$6+pS+fee_fx*Inputs!$D$6-cost_acc-cost_wd*Inputs!$E$6*$E4466-cost_fx*Inputs!$D$6-$F4466)+(1-MIN(1,$H$50*$C4466))*(1-MIN(1,Inputs!$G$6*$D4466)*churn_nonbuyers)*(ic*Inputs!$C$6+fee_wd*Inputs!$E$6*(1-$B4466)+fee_fx*Inputs!$D$6-cost_acc-cost_wd*Inputs!$E$6*(1-$B4466)-cost_fx*Inputs!$D$6))</f>
        <v>195022.336481864</v>
      </c>
      <c r="H4466" s="0" t="n">
        <f aca="false">12*Inputs!$B$7*(MIN(1,$H$51*$C4466)*(ic*Inputs!$C$7+pE+fee_fx*Inputs!$D$7-cost_acc-cost_wd*Inputs!$E$7*$E4466-cost_fx*Inputs!$D$7-$F4466)+(1-MIN(1,$H$51*$C4466))*(1-MIN(1,Inputs!$G$7*$D4466)*churn_nonbuyers)*(ic*Inputs!$C$7+fee_wd*Inputs!$E$7*(1-$B4466)+fee_fx*Inputs!$D$7-cost_acc-cost_wd*Inputs!$E$7*(1-$B4466)-cost_fx*Inputs!$D$7))</f>
        <v>379777.717223002</v>
      </c>
      <c r="I4466" s="0" t="n">
        <f aca="false">12*Inputs!$B$8*(MIN(1,$H$52*$C4466)*(ic*Inputs!$C$8+pT-cost_acc-cost_wd*Inputs!$E$8-cost_fx*Inputs!$D$8-cost_ins)+(1-MIN(1,$H$52*$C4466))*(1-MIN(1,Inputs!$G$8*$D4466)*churn_nonbuyers)*(ic*Inputs!$C$8+fee_wd*Inputs!$E$8*(1-$B4466)+fee_fx*Inputs!$D$8-cost_acc-cost_wd*Inputs!$E$8*(1-$B4466)-cost_fx*Inputs!$D$8))</f>
        <v>166737.267332001</v>
      </c>
      <c r="J4466" s="0" t="n">
        <f aca="false">G4466+H4466+I4466-fixed</f>
        <v>41537.3210368672</v>
      </c>
      <c r="K4466" s="0" t="n">
        <f aca="false">12*Inputs!$B$6*(1-MIN(1,Inputs!$G$6*$D4466)*churn_nonbuyers)*(ic*Inputs!$C$6+fee_wd*Inputs!$E$6*(1-$B4466)+fee_fx*Inputs!$D$6-cost_acc-cost_wd*Inputs!$E$6*(1-$B4466)-cost_fx*Inputs!$D$6)</f>
        <v>154537.209745646</v>
      </c>
      <c r="L4466" s="0" t="n">
        <f aca="false">12*Inputs!$B$7*(1-MIN(1,Inputs!$G$7*$D4466)*churn_nonbuyers)*(ic*Inputs!$C$7+fee_wd*Inputs!$E$7*(1-$B4466)+fee_fx*Inputs!$D$7-cost_acc-cost_wd*Inputs!$E$7*(1-$B4466)-cost_fx*Inputs!$D$7)</f>
        <v>353546.782071388</v>
      </c>
      <c r="M4466" s="0" t="n">
        <f aca="false">12*Inputs!$B$8*(1-MIN(1,Inputs!$G$8*$D4466)*churn_nonbuyers)*(ic*Inputs!$C$8+fee_wd*Inputs!$E$8*(1-$B4466)+fee_fx*Inputs!$D$8-cost_acc-cost_wd*Inputs!$E$8*(1-$B4466)-cost_fx*Inputs!$D$8)</f>
        <v>110933.284199683</v>
      </c>
      <c r="N4466" s="0" t="n">
        <f aca="false">K4466+L4466+I4466-fixed</f>
        <v>-25178.740850965</v>
      </c>
      <c r="O4466" s="0" t="n">
        <f aca="false">K4466+L4466+M4466-fixed</f>
        <v>-80982.7239832826</v>
      </c>
      <c r="P4466" s="0" t="n">
        <f aca="false">12*Inputs!$B$6*(1-MIN(1,Inputs!$F$6*$D4466))*(ic*Inputs!$C$6+flat_fee-cost_acc-cost_wd*Inputs!$E$6*$E4466-cost_fx*Inputs!$D$6)+12*Inputs!$B$7*(1-MIN(1,Inputs!$F$7*$D4466))*(ic*Inputs!$C$7+flat_fee-cost_acc-cost_wd*Inputs!$E$7*$E4466-cost_fx*Inputs!$D$7)+12*Inputs!$B$8*(1-MIN(1,Inputs!$F$8*$D4466))*(ic*Inputs!$C$8+flat_fee-cost_acc-cost_wd*Inputs!$E$8*$E4466-cost_fx*Inputs!$D$8)-fixed</f>
        <v>9383.48313319986</v>
      </c>
    </row>
    <row r="4467" customFormat="false" ht="15" hidden="false" customHeight="false" outlineLevel="0" collapsed="false">
      <c r="A4467" s="0" t="n">
        <v>4402</v>
      </c>
      <c r="B4467" s="0" t="n">
        <v>0.159326</v>
      </c>
      <c r="C4467" s="0" t="n">
        <v>1.123263</v>
      </c>
      <c r="D4467" s="0" t="n">
        <v>1.504281</v>
      </c>
      <c r="E4467" s="0" t="n">
        <v>1.311213</v>
      </c>
      <c r="F4467" s="0" t="n">
        <v>0.16468</v>
      </c>
      <c r="G4467" s="0" t="n">
        <f aca="false">12*Inputs!$B$6*(MIN(1,$H$50*$C4467)*(ic*Inputs!$C$6+pS+fee_fx*Inputs!$D$6-cost_acc-cost_wd*Inputs!$E$6*$E4467-cost_fx*Inputs!$D$6-$F4467)+(1-MIN(1,$H$50*$C4467))*(1-MIN(1,Inputs!$G$6*$D4467)*churn_nonbuyers)*(ic*Inputs!$C$6+fee_wd*Inputs!$E$6*(1-$B4467)+fee_fx*Inputs!$D$6-cost_acc-cost_wd*Inputs!$E$6*(1-$B4467)-cost_fx*Inputs!$D$6))</f>
        <v>220613.769565726</v>
      </c>
      <c r="H4467" s="0" t="n">
        <f aca="false">12*Inputs!$B$7*(MIN(1,$H$51*$C4467)*(ic*Inputs!$C$7+pE+fee_fx*Inputs!$D$7-cost_acc-cost_wd*Inputs!$E$7*$E4467-cost_fx*Inputs!$D$7-$F4467)+(1-MIN(1,$H$51*$C4467))*(1-MIN(1,Inputs!$G$7*$D4467)*churn_nonbuyers)*(ic*Inputs!$C$7+fee_wd*Inputs!$E$7*(1-$B4467)+fee_fx*Inputs!$D$7-cost_acc-cost_wd*Inputs!$E$7*(1-$B4467)-cost_fx*Inputs!$D$7))</f>
        <v>394242.526242147</v>
      </c>
      <c r="I4467" s="0" t="n">
        <f aca="false">12*Inputs!$B$8*(MIN(1,$H$52*$C4467)*(ic*Inputs!$C$8+pT-cost_acc-cost_wd*Inputs!$E$8-cost_fx*Inputs!$D$8-cost_ins)+(1-MIN(1,$H$52*$C4467))*(1-MIN(1,Inputs!$G$8*$D4467)*churn_nonbuyers)*(ic*Inputs!$C$8+fee_wd*Inputs!$E$8*(1-$B4467)+fee_fx*Inputs!$D$8-cost_acc-cost_wd*Inputs!$E$8*(1-$B4467)-cost_fx*Inputs!$D$8))</f>
        <v>161911.621872</v>
      </c>
      <c r="J4467" s="0" t="n">
        <f aca="false">G4467+H4467+I4467-fixed</f>
        <v>76767.9176798733</v>
      </c>
      <c r="K4467" s="0" t="n">
        <f aca="false">12*Inputs!$B$6*(1-MIN(1,Inputs!$G$6*$D4467)*churn_nonbuyers)*(ic*Inputs!$C$6+fee_wd*Inputs!$E$6*(1-$B4467)+fee_fx*Inputs!$D$6-cost_acc-cost_wd*Inputs!$E$6*(1-$B4467)-cost_fx*Inputs!$D$6)</f>
        <v>165219.535257163</v>
      </c>
      <c r="L4467" s="0" t="n">
        <f aca="false">12*Inputs!$B$7*(1-MIN(1,Inputs!$G$7*$D4467)*churn_nonbuyers)*(ic*Inputs!$C$7+fee_wd*Inputs!$E$7*(1-$B4467)+fee_fx*Inputs!$D$7-cost_acc-cost_wd*Inputs!$E$7*(1-$B4467)-cost_fx*Inputs!$D$7)</f>
        <v>363096.652066298</v>
      </c>
      <c r="M4467" s="0" t="n">
        <f aca="false">12*Inputs!$B$8*(1-MIN(1,Inputs!$G$8*$D4467)*churn_nonbuyers)*(ic*Inputs!$C$8+fee_wd*Inputs!$E$8*(1-$B4467)+fee_fx*Inputs!$D$8-cost_acc-cost_wd*Inputs!$E$8*(1-$B4467)-cost_fx*Inputs!$D$8)</f>
        <v>0</v>
      </c>
      <c r="N4467" s="0" t="n">
        <f aca="false">K4467+L4467+I4467-fixed</f>
        <v>-9772.19080453878</v>
      </c>
      <c r="O4467" s="0" t="n">
        <f aca="false">K4467+L4467+M4467-fixed</f>
        <v>-171683.812676539</v>
      </c>
      <c r="P4467" s="0" t="n">
        <f aca="false">12*Inputs!$B$6*(1-MIN(1,Inputs!$F$6*$D4467))*(ic*Inputs!$C$6+flat_fee-cost_acc-cost_wd*Inputs!$E$6*$E4467-cost_fx*Inputs!$D$6)+12*Inputs!$B$7*(1-MIN(1,Inputs!$F$7*$D4467))*(ic*Inputs!$C$7+flat_fee-cost_acc-cost_wd*Inputs!$E$7*$E4467-cost_fx*Inputs!$D$7)+12*Inputs!$B$8*(1-MIN(1,Inputs!$F$8*$D4467))*(ic*Inputs!$C$8+flat_fee-cost_acc-cost_wd*Inputs!$E$8*$E4467-cost_fx*Inputs!$D$8)-fixed</f>
        <v>-310684.87908328</v>
      </c>
    </row>
    <row r="4468" customFormat="false" ht="15" hidden="false" customHeight="false" outlineLevel="0" collapsed="false">
      <c r="A4468" s="0" t="n">
        <v>4403</v>
      </c>
      <c r="B4468" s="0" t="n">
        <v>0.330831</v>
      </c>
      <c r="C4468" s="0" t="n">
        <v>1.10878</v>
      </c>
      <c r="D4468" s="0" t="n">
        <v>1.222432</v>
      </c>
      <c r="E4468" s="0" t="n">
        <v>1.347701</v>
      </c>
      <c r="F4468" s="0" t="n">
        <v>0.136892</v>
      </c>
      <c r="G4468" s="0" t="n">
        <f aca="false">12*Inputs!$B$6*(MIN(1,$H$50*$C4468)*(ic*Inputs!$C$6+pS+fee_fx*Inputs!$D$6-cost_acc-cost_wd*Inputs!$E$6*$E4468-cost_fx*Inputs!$D$6-$F4468)+(1-MIN(1,$H$50*$C4468))*(1-MIN(1,Inputs!$G$6*$D4468)*churn_nonbuyers)*(ic*Inputs!$C$6+fee_wd*Inputs!$E$6*(1-$B4468)+fee_fx*Inputs!$D$6-cost_acc-cost_wd*Inputs!$E$6*(1-$B4468)-cost_fx*Inputs!$D$6))</f>
        <v>200841.214034242</v>
      </c>
      <c r="H4468" s="0" t="n">
        <f aca="false">12*Inputs!$B$7*(MIN(1,$H$51*$C4468)*(ic*Inputs!$C$7+pE+fee_fx*Inputs!$D$7-cost_acc-cost_wd*Inputs!$E$7*$E4468-cost_fx*Inputs!$D$7-$F4468)+(1-MIN(1,$H$51*$C4468))*(1-MIN(1,Inputs!$G$7*$D4468)*churn_nonbuyers)*(ic*Inputs!$C$7+fee_wd*Inputs!$E$7*(1-$B4468)+fee_fx*Inputs!$D$7-cost_acc-cost_wd*Inputs!$E$7*(1-$B4468)-cost_fx*Inputs!$D$7))</f>
        <v>379504.809719625</v>
      </c>
      <c r="I4468" s="0" t="n">
        <f aca="false">12*Inputs!$B$8*(MIN(1,$H$52*$C4468)*(ic*Inputs!$C$8+pT-cost_acc-cost_wd*Inputs!$E$8-cost_fx*Inputs!$D$8-cost_ins)+(1-MIN(1,$H$52*$C4468))*(1-MIN(1,Inputs!$G$8*$D4468)*churn_nonbuyers)*(ic*Inputs!$C$8+fee_wd*Inputs!$E$8*(1-$B4468)+fee_fx*Inputs!$D$8-cost_acc-cost_wd*Inputs!$E$8*(1-$B4468)-cost_fx*Inputs!$D$8))</f>
        <v>169854.279201777</v>
      </c>
      <c r="J4468" s="0" t="n">
        <f aca="false">G4468+H4468+I4468-fixed</f>
        <v>50200.3029556434</v>
      </c>
      <c r="K4468" s="0" t="n">
        <f aca="false">12*Inputs!$B$6*(1-MIN(1,Inputs!$G$6*$D4468)*churn_nonbuyers)*(ic*Inputs!$C$6+fee_wd*Inputs!$E$6*(1-$B4468)+fee_fx*Inputs!$D$6-cost_acc-cost_wd*Inputs!$E$6*(1-$B4468)-cost_fx*Inputs!$D$6)</f>
        <v>144550.033927142</v>
      </c>
      <c r="L4468" s="0" t="n">
        <f aca="false">12*Inputs!$B$7*(1-MIN(1,Inputs!$G$7*$D4468)*churn_nonbuyers)*(ic*Inputs!$C$7+fee_wd*Inputs!$E$7*(1-$B4468)+fee_fx*Inputs!$D$7-cost_acc-cost_wd*Inputs!$E$7*(1-$B4468)-cost_fx*Inputs!$D$7)</f>
        <v>342520.886020286</v>
      </c>
      <c r="M4468" s="0" t="n">
        <f aca="false">12*Inputs!$B$8*(1-MIN(1,Inputs!$G$8*$D4468)*churn_nonbuyers)*(ic*Inputs!$C$8+fee_wd*Inputs!$E$8*(1-$B4468)+fee_fx*Inputs!$D$8-cost_acc-cost_wd*Inputs!$E$8*(1-$B4468)-cost_fx*Inputs!$D$8)</f>
        <v>44807.3069133312</v>
      </c>
      <c r="N4468" s="0" t="n">
        <f aca="false">K4468+L4468+I4468-fixed</f>
        <v>-43074.8008507952</v>
      </c>
      <c r="O4468" s="0" t="n">
        <f aca="false">K4468+L4468+M4468-fixed</f>
        <v>-168121.773139241</v>
      </c>
      <c r="P4468" s="0" t="n">
        <f aca="false">12*Inputs!$B$6*(1-MIN(1,Inputs!$F$6*$D4468))*(ic*Inputs!$C$6+flat_fee-cost_acc-cost_wd*Inputs!$E$6*$E4468-cost_fx*Inputs!$D$6)+12*Inputs!$B$7*(1-MIN(1,Inputs!$F$7*$D4468))*(ic*Inputs!$C$7+flat_fee-cost_acc-cost_wd*Inputs!$E$7*$E4468-cost_fx*Inputs!$D$7)+12*Inputs!$B$8*(1-MIN(1,Inputs!$F$8*$D4468))*(ic*Inputs!$C$8+flat_fee-cost_acc-cost_wd*Inputs!$E$8*$E4468-cost_fx*Inputs!$D$8)-fixed</f>
        <v>-186608.90597632</v>
      </c>
    </row>
    <row r="4469" customFormat="false" ht="15" hidden="false" customHeight="false" outlineLevel="0" collapsed="false">
      <c r="A4469" s="0" t="n">
        <v>4404</v>
      </c>
      <c r="B4469" s="0" t="n">
        <v>0.204755</v>
      </c>
      <c r="C4469" s="0" t="n">
        <v>0.925684</v>
      </c>
      <c r="D4469" s="0" t="n">
        <v>1.139156</v>
      </c>
      <c r="E4469" s="0" t="n">
        <v>1.207179</v>
      </c>
      <c r="F4469" s="0" t="n">
        <v>0.345724</v>
      </c>
      <c r="G4469" s="0" t="n">
        <f aca="false">12*Inputs!$B$6*(MIN(1,$H$50*$C4469)*(ic*Inputs!$C$6+pS+fee_fx*Inputs!$D$6-cost_acc-cost_wd*Inputs!$E$6*$E4469-cost_fx*Inputs!$D$6-$F4469)+(1-MIN(1,$H$50*$C4469))*(1-MIN(1,Inputs!$G$6*$D4469)*churn_nonbuyers)*(ic*Inputs!$C$6+fee_wd*Inputs!$E$6*(1-$B4469)+fee_fx*Inputs!$D$6-cost_acc-cost_wd*Inputs!$E$6*(1-$B4469)-cost_fx*Inputs!$D$6))</f>
        <v>206535.374868113</v>
      </c>
      <c r="H4469" s="0" t="n">
        <f aca="false">12*Inputs!$B$7*(MIN(1,$H$51*$C4469)*(ic*Inputs!$C$7+pE+fee_fx*Inputs!$D$7-cost_acc-cost_wd*Inputs!$E$7*$E4469-cost_fx*Inputs!$D$7-$F4469)+(1-MIN(1,$H$51*$C4469))*(1-MIN(1,Inputs!$G$7*$D4469)*churn_nonbuyers)*(ic*Inputs!$C$7+fee_wd*Inputs!$E$7*(1-$B4469)+fee_fx*Inputs!$D$7-cost_acc-cost_wd*Inputs!$E$7*(1-$B4469)-cost_fx*Inputs!$D$7))</f>
        <v>388849.169104293</v>
      </c>
      <c r="I4469" s="0" t="n">
        <f aca="false">12*Inputs!$B$8*(MIN(1,$H$52*$C4469)*(ic*Inputs!$C$8+pT-cost_acc-cost_wd*Inputs!$E$8-cost_fx*Inputs!$D$8-cost_ins)+(1-MIN(1,$H$52*$C4469))*(1-MIN(1,Inputs!$G$8*$D4469)*churn_nonbuyers)*(ic*Inputs!$C$8+fee_wd*Inputs!$E$8*(1-$B4469)+fee_fx*Inputs!$D$8-cost_acc-cost_wd*Inputs!$E$8*(1-$B4469)-cost_fx*Inputs!$D$8))</f>
        <v>156008.507340718</v>
      </c>
      <c r="J4469" s="0" t="n">
        <f aca="false">G4469+H4469+I4469-fixed</f>
        <v>51393.0513131237</v>
      </c>
      <c r="K4469" s="0" t="n">
        <f aca="false">12*Inputs!$B$6*(1-MIN(1,Inputs!$G$6*$D4469)*churn_nonbuyers)*(ic*Inputs!$C$6+fee_wd*Inputs!$E$6*(1-$B4469)+fee_fx*Inputs!$D$6-cost_acc-cost_wd*Inputs!$E$6*(1-$B4469)-cost_fx*Inputs!$D$6)</f>
        <v>162311.972304816</v>
      </c>
      <c r="L4469" s="0" t="n">
        <f aca="false">12*Inputs!$B$7*(1-MIN(1,Inputs!$G$7*$D4469)*churn_nonbuyers)*(ic*Inputs!$C$7+fee_wd*Inputs!$E$7*(1-$B4469)+fee_fx*Inputs!$D$7-cost_acc-cost_wd*Inputs!$E$7*(1-$B4469)-cost_fx*Inputs!$D$7)</f>
        <v>360943.67989489</v>
      </c>
      <c r="M4469" s="0" t="n">
        <f aca="false">12*Inputs!$B$8*(1-MIN(1,Inputs!$G$8*$D4469)*churn_nonbuyers)*(ic*Inputs!$C$8+fee_wd*Inputs!$E$8*(1-$B4469)+fee_fx*Inputs!$D$8-cost_acc-cost_wd*Inputs!$E$8*(1-$B4469)-cost_fx*Inputs!$D$8)</f>
        <v>64134.526115808</v>
      </c>
      <c r="N4469" s="0" t="n">
        <f aca="false">K4469+L4469+I4469-fixed</f>
        <v>-20735.8404595762</v>
      </c>
      <c r="O4469" s="0" t="n">
        <f aca="false">K4469+L4469+M4469-fixed</f>
        <v>-112609.821684486</v>
      </c>
      <c r="P4469" s="0" t="n">
        <f aca="false">12*Inputs!$B$6*(1-MIN(1,Inputs!$F$6*$D4469))*(ic*Inputs!$C$6+flat_fee-cost_acc-cost_wd*Inputs!$E$6*$E4469-cost_fx*Inputs!$D$6)+12*Inputs!$B$7*(1-MIN(1,Inputs!$F$7*$D4469))*(ic*Inputs!$C$7+flat_fee-cost_acc-cost_wd*Inputs!$E$7*$E4469-cost_fx*Inputs!$D$7)+12*Inputs!$B$8*(1-MIN(1,Inputs!$F$8*$D4469))*(ic*Inputs!$C$8+flat_fee-cost_acc-cost_wd*Inputs!$E$8*$E4469-cost_fx*Inputs!$D$8)-fixed</f>
        <v>-90584.04454624</v>
      </c>
    </row>
    <row r="4470" customFormat="false" ht="15" hidden="false" customHeight="false" outlineLevel="0" collapsed="false">
      <c r="A4470" s="0" t="n">
        <v>4405</v>
      </c>
      <c r="B4470" s="0" t="n">
        <v>0.461838</v>
      </c>
      <c r="C4470" s="0" t="n">
        <v>0.841307</v>
      </c>
      <c r="D4470" s="0" t="n">
        <v>1.788716</v>
      </c>
      <c r="E4470" s="0" t="n">
        <v>1.130014</v>
      </c>
      <c r="F4470" s="0" t="n">
        <v>0.143659</v>
      </c>
      <c r="G4470" s="0" t="n">
        <f aca="false">12*Inputs!$B$6*(MIN(1,$H$50*$C4470)*(ic*Inputs!$C$6+pS+fee_fx*Inputs!$D$6-cost_acc-cost_wd*Inputs!$E$6*$E4470-cost_fx*Inputs!$D$6-$F4470)+(1-MIN(1,$H$50*$C4470))*(1-MIN(1,Inputs!$G$6*$D4470)*churn_nonbuyers)*(ic*Inputs!$C$6+fee_wd*Inputs!$E$6*(1-$B4470)+fee_fx*Inputs!$D$6-cost_acc-cost_wd*Inputs!$E$6*(1-$B4470)-cost_fx*Inputs!$D$6))</f>
        <v>171262.881892169</v>
      </c>
      <c r="H4470" s="0" t="n">
        <f aca="false">12*Inputs!$B$7*(MIN(1,$H$51*$C4470)*(ic*Inputs!$C$7+pE+fee_fx*Inputs!$D$7-cost_acc-cost_wd*Inputs!$E$7*$E4470-cost_fx*Inputs!$D$7-$F4470)+(1-MIN(1,$H$51*$C4470))*(1-MIN(1,Inputs!$G$7*$D4470)*churn_nonbuyers)*(ic*Inputs!$C$7+fee_wd*Inputs!$E$7*(1-$B4470)+fee_fx*Inputs!$D$7-cost_acc-cost_wd*Inputs!$E$7*(1-$B4470)-cost_fx*Inputs!$D$7))</f>
        <v>375500.553650004</v>
      </c>
      <c r="I4470" s="0" t="n">
        <f aca="false">12*Inputs!$B$8*(MIN(1,$H$52*$C4470)*(ic*Inputs!$C$8+pT-cost_acc-cost_wd*Inputs!$E$8-cost_fx*Inputs!$D$8-cost_ins)+(1-MIN(1,$H$52*$C4470))*(1-MIN(1,Inputs!$G$8*$D4470)*churn_nonbuyers)*(ic*Inputs!$C$8+fee_wd*Inputs!$E$8*(1-$B4470)+fee_fx*Inputs!$D$8-cost_acc-cost_wd*Inputs!$E$8*(1-$B4470)-cost_fx*Inputs!$D$8))</f>
        <v>121269.356208</v>
      </c>
      <c r="J4470" s="0" t="n">
        <f aca="false">G4470+H4470+I4470-fixed</f>
        <v>-31967.2082498272</v>
      </c>
      <c r="K4470" s="0" t="n">
        <f aca="false">12*Inputs!$B$6*(1-MIN(1,Inputs!$G$6*$D4470)*churn_nonbuyers)*(ic*Inputs!$C$6+fee_wd*Inputs!$E$6*(1-$B4470)+fee_fx*Inputs!$D$6-cost_acc-cost_wd*Inputs!$E$6*(1-$B4470)-cost_fx*Inputs!$D$6)</f>
        <v>123012.969264058</v>
      </c>
      <c r="L4470" s="0" t="n">
        <f aca="false">12*Inputs!$B$7*(1-MIN(1,Inputs!$G$7*$D4470)*churn_nonbuyers)*(ic*Inputs!$C$7+fee_wd*Inputs!$E$7*(1-$B4470)+fee_fx*Inputs!$D$7-cost_acc-cost_wd*Inputs!$E$7*(1-$B4470)-cost_fx*Inputs!$D$7)</f>
        <v>318627.758390435</v>
      </c>
      <c r="M4470" s="0" t="n">
        <f aca="false">12*Inputs!$B$8*(1-MIN(1,Inputs!$G$8*$D4470)*churn_nonbuyers)*(ic*Inputs!$C$8+fee_wd*Inputs!$E$8*(1-$B4470)+fee_fx*Inputs!$D$8-cost_acc-cost_wd*Inputs!$E$8*(1-$B4470)-cost_fx*Inputs!$D$8)</f>
        <v>0</v>
      </c>
      <c r="N4470" s="0" t="n">
        <f aca="false">K4470+L4470+I4470-fixed</f>
        <v>-137089.916137508</v>
      </c>
      <c r="O4470" s="0" t="n">
        <f aca="false">K4470+L4470+M4470-fixed</f>
        <v>-258359.272345508</v>
      </c>
      <c r="P4470" s="0" t="n">
        <f aca="false">12*Inputs!$B$6*(1-MIN(1,Inputs!$F$6*$D4470))*(ic*Inputs!$C$6+flat_fee-cost_acc-cost_wd*Inputs!$E$6*$E4470-cost_fx*Inputs!$D$6)+12*Inputs!$B$7*(1-MIN(1,Inputs!$F$7*$D4470))*(ic*Inputs!$C$7+flat_fee-cost_acc-cost_wd*Inputs!$E$7*$E4470-cost_fx*Inputs!$D$7)+12*Inputs!$B$8*(1-MIN(1,Inputs!$F$8*$D4470))*(ic*Inputs!$C$8+flat_fee-cost_acc-cost_wd*Inputs!$E$8*$E4470-cost_fx*Inputs!$D$8)-fixed</f>
        <v>-405862.49516224</v>
      </c>
    </row>
    <row r="4471" customFormat="false" ht="15" hidden="false" customHeight="false" outlineLevel="0" collapsed="false">
      <c r="A4471" s="0" t="n">
        <v>4406</v>
      </c>
      <c r="B4471" s="0" t="n">
        <v>0.196704</v>
      </c>
      <c r="C4471" s="0" t="n">
        <v>0.804638</v>
      </c>
      <c r="D4471" s="0" t="n">
        <v>1.323916</v>
      </c>
      <c r="E4471" s="0" t="n">
        <v>1.09546</v>
      </c>
      <c r="F4471" s="0" t="n">
        <v>0.153673</v>
      </c>
      <c r="G4471" s="0" t="n">
        <f aca="false">12*Inputs!$B$6*(MIN(1,$H$50*$C4471)*(ic*Inputs!$C$6+pS+fee_fx*Inputs!$D$6-cost_acc-cost_wd*Inputs!$E$6*$E4471-cost_fx*Inputs!$D$6-$F4471)+(1-MIN(1,$H$50*$C4471))*(1-MIN(1,Inputs!$G$6*$D4471)*churn_nonbuyers)*(ic*Inputs!$C$6+fee_wd*Inputs!$E$6*(1-$B4471)+fee_fx*Inputs!$D$6-cost_acc-cost_wd*Inputs!$E$6*(1-$B4471)-cost_fx*Inputs!$D$6))</f>
        <v>205909.363271106</v>
      </c>
      <c r="H4471" s="0" t="n">
        <f aca="false">12*Inputs!$B$7*(MIN(1,$H$51*$C4471)*(ic*Inputs!$C$7+pE+fee_fx*Inputs!$D$7-cost_acc-cost_wd*Inputs!$E$7*$E4471-cost_fx*Inputs!$D$7-$F4471)+(1-MIN(1,$H$51*$C4471))*(1-MIN(1,Inputs!$G$7*$D4471)*churn_nonbuyers)*(ic*Inputs!$C$7+fee_wd*Inputs!$E$7*(1-$B4471)+fee_fx*Inputs!$D$7-cost_acc-cost_wd*Inputs!$E$7*(1-$B4471)-cost_fx*Inputs!$D$7))</f>
        <v>403807.11877653</v>
      </c>
      <c r="I4471" s="0" t="n">
        <f aca="false">12*Inputs!$B$8*(MIN(1,$H$52*$C4471)*(ic*Inputs!$C$8+pT-cost_acc-cost_wd*Inputs!$E$8-cost_fx*Inputs!$D$8-cost_ins)+(1-MIN(1,$H$52*$C4471))*(1-MIN(1,Inputs!$G$8*$D4471)*churn_nonbuyers)*(ic*Inputs!$C$8+fee_wd*Inputs!$E$8*(1-$B4471)+fee_fx*Inputs!$D$8-cost_acc-cost_wd*Inputs!$E$8*(1-$B4471)-cost_fx*Inputs!$D$8))</f>
        <v>126125.14419755</v>
      </c>
      <c r="J4471" s="0" t="n">
        <f aca="false">G4471+H4471+I4471-fixed</f>
        <v>35841.626245185</v>
      </c>
      <c r="K4471" s="0" t="n">
        <f aca="false">12*Inputs!$B$6*(1-MIN(1,Inputs!$G$6*$D4471)*churn_nonbuyers)*(ic*Inputs!$C$6+fee_wd*Inputs!$E$6*(1-$B4471)+fee_fx*Inputs!$D$6-cost_acc-cost_wd*Inputs!$E$6*(1-$B4471)-cost_fx*Inputs!$D$6)</f>
        <v>161804.571644621</v>
      </c>
      <c r="L4471" s="0" t="n">
        <f aca="false">12*Inputs!$B$7*(1-MIN(1,Inputs!$G$7*$D4471)*churn_nonbuyers)*(ic*Inputs!$C$7+fee_wd*Inputs!$E$7*(1-$B4471)+fee_fx*Inputs!$D$7-cost_acc-cost_wd*Inputs!$E$7*(1-$B4471)-cost_fx*Inputs!$D$7)</f>
        <v>359985.548618773</v>
      </c>
      <c r="M4471" s="0" t="n">
        <f aca="false">12*Inputs!$B$8*(1-MIN(1,Inputs!$G$8*$D4471)*churn_nonbuyers)*(ic*Inputs!$C$8+fee_wd*Inputs!$E$8*(1-$B4471)+fee_fx*Inputs!$D$8-cost_acc-cost_wd*Inputs!$E$8*(1-$B4471)-cost_fx*Inputs!$D$8)</f>
        <v>23219.9779682304</v>
      </c>
      <c r="N4471" s="0" t="n">
        <f aca="false">K4471+L4471+I4471-fixed</f>
        <v>-52084.7355390569</v>
      </c>
      <c r="O4471" s="0" t="n">
        <f aca="false">K4471+L4471+M4471-fixed</f>
        <v>-154989.901768376</v>
      </c>
      <c r="P4471" s="0" t="n">
        <f aca="false">12*Inputs!$B$6*(1-MIN(1,Inputs!$F$6*$D4471))*(ic*Inputs!$C$6+flat_fee-cost_acc-cost_wd*Inputs!$E$6*$E4471-cost_fx*Inputs!$D$6)+12*Inputs!$B$7*(1-MIN(1,Inputs!$F$7*$D4471))*(ic*Inputs!$C$7+flat_fee-cost_acc-cost_wd*Inputs!$E$7*$E4471-cost_fx*Inputs!$D$7)+12*Inputs!$B$8*(1-MIN(1,Inputs!$F$8*$D4471))*(ic*Inputs!$C$8+flat_fee-cost_acc-cost_wd*Inputs!$E$8*$E4471-cost_fx*Inputs!$D$8)-fixed</f>
        <v>-146010.9769216</v>
      </c>
    </row>
    <row r="4472" customFormat="false" ht="15" hidden="false" customHeight="false" outlineLevel="0" collapsed="false">
      <c r="A4472" s="0" t="n">
        <v>4407</v>
      </c>
      <c r="B4472" s="0" t="n">
        <v>0.148012</v>
      </c>
      <c r="C4472" s="0" t="n">
        <v>1.110249</v>
      </c>
      <c r="D4472" s="0" t="n">
        <v>0.753428</v>
      </c>
      <c r="E4472" s="0" t="n">
        <v>1.388623</v>
      </c>
      <c r="F4472" s="0" t="n">
        <v>0.168343</v>
      </c>
      <c r="G4472" s="0" t="n">
        <f aca="false">12*Inputs!$B$6*(MIN(1,$H$50*$C4472)*(ic*Inputs!$C$6+pS+fee_fx*Inputs!$D$6-cost_acc-cost_wd*Inputs!$E$6*$E4472-cost_fx*Inputs!$D$6-$F4472)+(1-MIN(1,$H$50*$C4472))*(1-MIN(1,Inputs!$G$6*$D4472)*churn_nonbuyers)*(ic*Inputs!$C$6+fee_wd*Inputs!$E$6*(1-$B4472)+fee_fx*Inputs!$D$6-cost_acc-cost_wd*Inputs!$E$6*(1-$B4472)-cost_fx*Inputs!$D$6))</f>
        <v>225438.226407083</v>
      </c>
      <c r="H4472" s="0" t="n">
        <f aca="false">12*Inputs!$B$7*(MIN(1,$H$51*$C4472)*(ic*Inputs!$C$7+pE+fee_fx*Inputs!$D$7-cost_acc-cost_wd*Inputs!$E$7*$E4472-cost_fx*Inputs!$D$7-$F4472)+(1-MIN(1,$H$51*$C4472))*(1-MIN(1,Inputs!$G$7*$D4472)*churn_nonbuyers)*(ic*Inputs!$C$7+fee_wd*Inputs!$E$7*(1-$B4472)+fee_fx*Inputs!$D$7-cost_acc-cost_wd*Inputs!$E$7*(1-$B4472)-cost_fx*Inputs!$D$7))</f>
        <v>389393.415301238</v>
      </c>
      <c r="I4472" s="0" t="n">
        <f aca="false">12*Inputs!$B$8*(MIN(1,$H$52*$C4472)*(ic*Inputs!$C$8+pT-cost_acc-cost_wd*Inputs!$E$8-cost_fx*Inputs!$D$8-cost_ins)+(1-MIN(1,$H$52*$C4472))*(1-MIN(1,Inputs!$G$8*$D4472)*churn_nonbuyers)*(ic*Inputs!$C$8+fee_wd*Inputs!$E$8*(1-$B4472)+fee_fx*Inputs!$D$8-cost_acc-cost_wd*Inputs!$E$8*(1-$B4472)-cost_fx*Inputs!$D$8))</f>
        <v>193659.939492436</v>
      </c>
      <c r="J4472" s="0" t="n">
        <f aca="false">G4472+H4472+I4472-fixed</f>
        <v>108491.581200757</v>
      </c>
      <c r="K4472" s="0" t="n">
        <f aca="false">12*Inputs!$B$6*(1-MIN(1,Inputs!$G$6*$D4472)*churn_nonbuyers)*(ic*Inputs!$C$6+fee_wd*Inputs!$E$6*(1-$B4472)+fee_fx*Inputs!$D$6-cost_acc-cost_wd*Inputs!$E$6*(1-$B4472)-cost_fx*Inputs!$D$6)</f>
        <v>173494.635732979</v>
      </c>
      <c r="L4472" s="0" t="n">
        <f aca="false">12*Inputs!$B$7*(1-MIN(1,Inputs!$G$7*$D4472)*churn_nonbuyers)*(ic*Inputs!$C$7+fee_wd*Inputs!$E$7*(1-$B4472)+fee_fx*Inputs!$D$7-cost_acc-cost_wd*Inputs!$E$7*(1-$B4472)-cost_fx*Inputs!$D$7)</f>
        <v>373254.557695788</v>
      </c>
      <c r="M4472" s="0" t="n">
        <f aca="false">12*Inputs!$B$8*(1-MIN(1,Inputs!$G$8*$D4472)*churn_nonbuyers)*(ic*Inputs!$C$8+fee_wd*Inputs!$E$8*(1-$B4472)+fee_fx*Inputs!$D$8-cost_acc-cost_wd*Inputs!$E$8*(1-$B4472)-cost_fx*Inputs!$D$8)</f>
        <v>150899.14510057</v>
      </c>
      <c r="N4472" s="0" t="n">
        <f aca="false">K4472+L4472+I4472-fixed</f>
        <v>40409.1329212027</v>
      </c>
      <c r="O4472" s="0" t="n">
        <f aca="false">K4472+L4472+M4472-fixed</f>
        <v>-2351.66147066373</v>
      </c>
      <c r="P4472" s="0" t="n">
        <f aca="false">12*Inputs!$B$6*(1-MIN(1,Inputs!$F$6*$D4472))*(ic*Inputs!$C$6+flat_fee-cost_acc-cost_wd*Inputs!$E$6*$E4472-cost_fx*Inputs!$D$6)+12*Inputs!$B$7*(1-MIN(1,Inputs!$F$7*$D4472))*(ic*Inputs!$C$7+flat_fee-cost_acc-cost_wd*Inputs!$E$7*$E4472-cost_fx*Inputs!$D$7)+12*Inputs!$B$8*(1-MIN(1,Inputs!$F$8*$D4472))*(ic*Inputs!$C$8+flat_fee-cost_acc-cost_wd*Inputs!$E$8*$E4472-cost_fx*Inputs!$D$8)-fixed</f>
        <v>18638.0667305602</v>
      </c>
    </row>
    <row r="4473" customFormat="false" ht="15" hidden="false" customHeight="false" outlineLevel="0" collapsed="false">
      <c r="A4473" s="0" t="n">
        <v>4408</v>
      </c>
      <c r="B4473" s="0" t="n">
        <v>0.207958</v>
      </c>
      <c r="C4473" s="0" t="n">
        <v>0.62001</v>
      </c>
      <c r="D4473" s="0" t="n">
        <v>0.853557</v>
      </c>
      <c r="E4473" s="0" t="n">
        <v>1.226879</v>
      </c>
      <c r="F4473" s="0" t="n">
        <v>0.094964</v>
      </c>
      <c r="G4473" s="0" t="n">
        <f aca="false">12*Inputs!$B$6*(MIN(1,$H$50*$C4473)*(ic*Inputs!$C$6+pS+fee_fx*Inputs!$D$6-cost_acc-cost_wd*Inputs!$E$6*$E4473-cost_fx*Inputs!$D$6-$F4473)+(1-MIN(1,$H$50*$C4473))*(1-MIN(1,Inputs!$G$6*$D4473)*churn_nonbuyers)*(ic*Inputs!$C$6+fee_wd*Inputs!$E$6*(1-$B4473)+fee_fx*Inputs!$D$6-cost_acc-cost_wd*Inputs!$E$6*(1-$B4473)-cost_fx*Inputs!$D$6))</f>
        <v>197149.120936495</v>
      </c>
      <c r="H4473" s="0" t="n">
        <f aca="false">12*Inputs!$B$7*(MIN(1,$H$51*$C4473)*(ic*Inputs!$C$7+pE+fee_fx*Inputs!$D$7-cost_acc-cost_wd*Inputs!$E$7*$E4473-cost_fx*Inputs!$D$7-$F4473)+(1-MIN(1,$H$51*$C4473))*(1-MIN(1,Inputs!$G$7*$D4473)*churn_nonbuyers)*(ic*Inputs!$C$7+fee_wd*Inputs!$E$7*(1-$B4473)+fee_fx*Inputs!$D$7-cost_acc-cost_wd*Inputs!$E$7*(1-$B4473)-cost_fx*Inputs!$D$7))</f>
        <v>389252.504484245</v>
      </c>
      <c r="I4473" s="0" t="n">
        <f aca="false">12*Inputs!$B$8*(MIN(1,$H$52*$C4473)*(ic*Inputs!$C$8+pT-cost_acc-cost_wd*Inputs!$E$8-cost_fx*Inputs!$D$8-cost_ins)+(1-MIN(1,$H$52*$C4473))*(1-MIN(1,Inputs!$G$8*$D4473)*churn_nonbuyers)*(ic*Inputs!$C$8+fee_wd*Inputs!$E$8*(1-$B4473)+fee_fx*Inputs!$D$8-cost_acc-cost_wd*Inputs!$E$8*(1-$B4473)-cost_fx*Inputs!$D$8))</f>
        <v>161456.409060139</v>
      </c>
      <c r="J4473" s="0" t="n">
        <f aca="false">G4473+H4473+I4473-fixed</f>
        <v>47858.0344808797</v>
      </c>
      <c r="K4473" s="0" t="n">
        <f aca="false">12*Inputs!$B$6*(1-MIN(1,Inputs!$G$6*$D4473)*churn_nonbuyers)*(ic*Inputs!$C$6+fee_wd*Inputs!$E$6*(1-$B4473)+fee_fx*Inputs!$D$6-cost_acc-cost_wd*Inputs!$E$6*(1-$B4473)-cost_fx*Inputs!$D$6)</f>
        <v>164328.222287563</v>
      </c>
      <c r="L4473" s="0" t="n">
        <f aca="false">12*Inputs!$B$7*(1-MIN(1,Inputs!$G$7*$D4473)*churn_nonbuyers)*(ic*Inputs!$C$7+fee_wd*Inputs!$E$7*(1-$B4473)+fee_fx*Inputs!$D$7-cost_acc-cost_wd*Inputs!$E$7*(1-$B4473)-cost_fx*Inputs!$D$7)</f>
        <v>363696.239836538</v>
      </c>
      <c r="M4473" s="0" t="n">
        <f aca="false">12*Inputs!$B$8*(1-MIN(1,Inputs!$G$8*$D4473)*churn_nonbuyers)*(ic*Inputs!$C$8+fee_wd*Inputs!$E$8*(1-$B4473)+fee_fx*Inputs!$D$8-cost_acc-cost_wd*Inputs!$E$8*(1-$B4473)-cost_fx*Inputs!$D$8)</f>
        <v>127361.447261962</v>
      </c>
      <c r="N4473" s="0" t="n">
        <f aca="false">K4473+L4473+I4473-fixed</f>
        <v>-10519.1288157594</v>
      </c>
      <c r="O4473" s="0" t="n">
        <f aca="false">K4473+L4473+M4473-fixed</f>
        <v>-44614.0906139372</v>
      </c>
      <c r="P4473" s="0" t="n">
        <f aca="false">12*Inputs!$B$6*(1-MIN(1,Inputs!$F$6*$D4473))*(ic*Inputs!$C$6+flat_fee-cost_acc-cost_wd*Inputs!$E$6*$E4473-cost_fx*Inputs!$D$6)+12*Inputs!$B$7*(1-MIN(1,Inputs!$F$7*$D4473))*(ic*Inputs!$C$7+flat_fee-cost_acc-cost_wd*Inputs!$E$7*$E4473-cost_fx*Inputs!$D$7)+12*Inputs!$B$8*(1-MIN(1,Inputs!$F$8*$D4473))*(ic*Inputs!$C$8+flat_fee-cost_acc-cost_wd*Inputs!$E$8*$E4473-cost_fx*Inputs!$D$8)-fixed</f>
        <v>47069.61816872</v>
      </c>
    </row>
    <row r="4474" customFormat="false" ht="15" hidden="false" customHeight="false" outlineLevel="0" collapsed="false">
      <c r="A4474" s="0" t="n">
        <v>4409</v>
      </c>
      <c r="B4474" s="0" t="n">
        <v>0.277447</v>
      </c>
      <c r="C4474" s="0" t="n">
        <v>1.007089</v>
      </c>
      <c r="D4474" s="0" t="n">
        <v>1.033658</v>
      </c>
      <c r="E4474" s="0" t="n">
        <v>1.309467</v>
      </c>
      <c r="F4474" s="0" t="n">
        <v>0.109316</v>
      </c>
      <c r="G4474" s="0" t="n">
        <f aca="false">12*Inputs!$B$6*(MIN(1,$H$50*$C4474)*(ic*Inputs!$C$6+pS+fee_fx*Inputs!$D$6-cost_acc-cost_wd*Inputs!$E$6*$E4474-cost_fx*Inputs!$D$6-$F4474)+(1-MIN(1,$H$50*$C4474))*(1-MIN(1,Inputs!$G$6*$D4474)*churn_nonbuyers)*(ic*Inputs!$C$6+fee_wd*Inputs!$E$6*(1-$B4474)+fee_fx*Inputs!$D$6-cost_acc-cost_wd*Inputs!$E$6*(1-$B4474)-cost_fx*Inputs!$D$6))</f>
        <v>205244.284969293</v>
      </c>
      <c r="H4474" s="0" t="n">
        <f aca="false">12*Inputs!$B$7*(MIN(1,$H$51*$C4474)*(ic*Inputs!$C$7+pE+fee_fx*Inputs!$D$7-cost_acc-cost_wd*Inputs!$E$7*$E4474-cost_fx*Inputs!$D$7-$F4474)+(1-MIN(1,$H$51*$C4474))*(1-MIN(1,Inputs!$G$7*$D4474)*churn_nonbuyers)*(ic*Inputs!$C$7+fee_wd*Inputs!$E$7*(1-$B4474)+fee_fx*Inputs!$D$7-cost_acc-cost_wd*Inputs!$E$7*(1-$B4474)-cost_fx*Inputs!$D$7))</f>
        <v>387798.959602527</v>
      </c>
      <c r="I4474" s="0" t="n">
        <f aca="false">12*Inputs!$B$8*(MIN(1,$H$52*$C4474)*(ic*Inputs!$C$8+pT-cost_acc-cost_wd*Inputs!$E$8-cost_fx*Inputs!$D$8-cost_ins)+(1-MIN(1,$H$52*$C4474))*(1-MIN(1,Inputs!$G$8*$D4474)*churn_nonbuyers)*(ic*Inputs!$C$8+fee_wd*Inputs!$E$8*(1-$B4474)+fee_fx*Inputs!$D$8-cost_acc-cost_wd*Inputs!$E$8*(1-$B4474)-cost_fx*Inputs!$D$8))</f>
        <v>170700.863119899</v>
      </c>
      <c r="J4474" s="0" t="n">
        <f aca="false">G4474+H4474+I4474-fixed</f>
        <v>63744.1076917194</v>
      </c>
      <c r="K4474" s="0" t="n">
        <f aca="false">12*Inputs!$B$6*(1-MIN(1,Inputs!$G$6*$D4474)*churn_nonbuyers)*(ic*Inputs!$C$6+fee_wd*Inputs!$E$6*(1-$B4474)+fee_fx*Inputs!$D$6-cost_acc-cost_wd*Inputs!$E$6*(1-$B4474)-cost_fx*Inputs!$D$6)</f>
        <v>153293.213600107</v>
      </c>
      <c r="L4474" s="0" t="n">
        <f aca="false">12*Inputs!$B$7*(1-MIN(1,Inputs!$G$7*$D4474)*churn_nonbuyers)*(ic*Inputs!$C$7+fee_wd*Inputs!$E$7*(1-$B4474)+fee_fx*Inputs!$D$7-cost_acc-cost_wd*Inputs!$E$7*(1-$B4474)-cost_fx*Inputs!$D$7)</f>
        <v>351983.417376064</v>
      </c>
      <c r="M4474" s="0" t="n">
        <f aca="false">12*Inputs!$B$8*(1-MIN(1,Inputs!$G$8*$D4474)*churn_nonbuyers)*(ic*Inputs!$C$8+fee_wd*Inputs!$E$8*(1-$B4474)+fee_fx*Inputs!$D$8-cost_acc-cost_wd*Inputs!$E$8*(1-$B4474)-cost_fx*Inputs!$D$8)</f>
        <v>86548.3506138336</v>
      </c>
      <c r="N4474" s="0" t="n">
        <f aca="false">K4474+L4474+I4474-fixed</f>
        <v>-24022.5059039292</v>
      </c>
      <c r="O4474" s="0" t="n">
        <f aca="false">K4474+L4474+M4474-fixed</f>
        <v>-108175.018409995</v>
      </c>
      <c r="P4474" s="0" t="n">
        <f aca="false">12*Inputs!$B$6*(1-MIN(1,Inputs!$F$6*$D4474))*(ic*Inputs!$C$6+flat_fee-cost_acc-cost_wd*Inputs!$E$6*$E4474-cost_fx*Inputs!$D$6)+12*Inputs!$B$7*(1-MIN(1,Inputs!$F$7*$D4474))*(ic*Inputs!$C$7+flat_fee-cost_acc-cost_wd*Inputs!$E$7*$E4474-cost_fx*Inputs!$D$7)+12*Inputs!$B$8*(1-MIN(1,Inputs!$F$8*$D4474))*(ic*Inputs!$C$8+flat_fee-cost_acc-cost_wd*Inputs!$E$8*$E4474-cost_fx*Inputs!$D$8)-fixed</f>
        <v>-79698.58295536</v>
      </c>
    </row>
    <row r="4475" customFormat="false" ht="15" hidden="false" customHeight="false" outlineLevel="0" collapsed="false">
      <c r="A4475" s="0" t="n">
        <v>4410</v>
      </c>
      <c r="B4475" s="0" t="n">
        <v>0.316218</v>
      </c>
      <c r="C4475" s="0" t="n">
        <v>0.957926</v>
      </c>
      <c r="D4475" s="0" t="n">
        <v>1.498018</v>
      </c>
      <c r="E4475" s="0" t="n">
        <v>1.273617</v>
      </c>
      <c r="F4475" s="0" t="n">
        <v>0.385134</v>
      </c>
      <c r="G4475" s="0" t="n">
        <f aca="false">12*Inputs!$B$6*(MIN(1,$H$50*$C4475)*(ic*Inputs!$C$6+pS+fee_fx*Inputs!$D$6-cost_acc-cost_wd*Inputs!$E$6*$E4475-cost_fx*Inputs!$D$6-$F4475)+(1-MIN(1,$H$50*$C4475))*(1-MIN(1,Inputs!$G$6*$D4475)*churn_nonbuyers)*(ic*Inputs!$C$6+fee_wd*Inputs!$E$6*(1-$B4475)+fee_fx*Inputs!$D$6-cost_acc-cost_wd*Inputs!$E$6*(1-$B4475)-cost_fx*Inputs!$D$6))</f>
        <v>189177.387848611</v>
      </c>
      <c r="H4475" s="0" t="n">
        <f aca="false">12*Inputs!$B$7*(MIN(1,$H$51*$C4475)*(ic*Inputs!$C$7+pE+fee_fx*Inputs!$D$7-cost_acc-cost_wd*Inputs!$E$7*$E4475-cost_fx*Inputs!$D$7-$F4475)+(1-MIN(1,$H$51*$C4475))*(1-MIN(1,Inputs!$G$7*$D4475)*churn_nonbuyers)*(ic*Inputs!$C$7+fee_wd*Inputs!$E$7*(1-$B4475)+fee_fx*Inputs!$D$7-cost_acc-cost_wd*Inputs!$E$7*(1-$B4475)-cost_fx*Inputs!$D$7))</f>
        <v>368377.659266096</v>
      </c>
      <c r="I4475" s="0" t="n">
        <f aca="false">12*Inputs!$B$8*(MIN(1,$H$52*$C4475)*(ic*Inputs!$C$8+pT-cost_acc-cost_wd*Inputs!$E$8-cost_fx*Inputs!$D$8-cost_ins)+(1-MIN(1,$H$52*$C4475))*(1-MIN(1,Inputs!$G$8*$D4475)*churn_nonbuyers)*(ic*Inputs!$C$8+fee_wd*Inputs!$E$8*(1-$B4475)+fee_fx*Inputs!$D$8-cost_acc-cost_wd*Inputs!$E$8*(1-$B4475)-cost_fx*Inputs!$D$8))</f>
        <v>138079.285344</v>
      </c>
      <c r="J4475" s="0" t="n">
        <f aca="false">G4475+H4475+I4475-fixed</f>
        <v>-4365.66754129308</v>
      </c>
      <c r="K4475" s="0" t="n">
        <f aca="false">12*Inputs!$B$6*(1-MIN(1,Inputs!$G$6*$D4475)*churn_nonbuyers)*(ic*Inputs!$C$6+fee_wd*Inputs!$E$6*(1-$B4475)+fee_fx*Inputs!$D$6-cost_acc-cost_wd*Inputs!$E$6*(1-$B4475)-cost_fx*Inputs!$D$6)</f>
        <v>144375.228402653</v>
      </c>
      <c r="L4475" s="0" t="n">
        <f aca="false">12*Inputs!$B$7*(1-MIN(1,Inputs!$G$7*$D4475)*churn_nonbuyers)*(ic*Inputs!$C$7+fee_wd*Inputs!$E$7*(1-$B4475)+fee_fx*Inputs!$D$7-cost_acc-cost_wd*Inputs!$E$7*(1-$B4475)-cost_fx*Inputs!$D$7)</f>
        <v>341590.967377592</v>
      </c>
      <c r="M4475" s="0" t="n">
        <f aca="false">12*Inputs!$B$8*(1-MIN(1,Inputs!$G$8*$D4475)*churn_nonbuyers)*(ic*Inputs!$C$8+fee_wd*Inputs!$E$8*(1-$B4475)+fee_fx*Inputs!$D$8-cost_acc-cost_wd*Inputs!$E$8*(1-$B4475)-cost_fx*Inputs!$D$8)</f>
        <v>0</v>
      </c>
      <c r="N4475" s="0" t="n">
        <f aca="false">K4475+L4475+I4475-fixed</f>
        <v>-75954.5188757554</v>
      </c>
      <c r="O4475" s="0" t="n">
        <f aca="false">K4475+L4475+M4475-fixed</f>
        <v>-214033.804219755</v>
      </c>
      <c r="P4475" s="0" t="n">
        <f aca="false">12*Inputs!$B$6*(1-MIN(1,Inputs!$F$6*$D4475))*(ic*Inputs!$C$6+flat_fee-cost_acc-cost_wd*Inputs!$E$6*$E4475-cost_fx*Inputs!$D$6)+12*Inputs!$B$7*(1-MIN(1,Inputs!$F$7*$D4475))*(ic*Inputs!$C$7+flat_fee-cost_acc-cost_wd*Inputs!$E$7*$E4475-cost_fx*Inputs!$D$7)+12*Inputs!$B$8*(1-MIN(1,Inputs!$F$8*$D4475))*(ic*Inputs!$C$8+flat_fee-cost_acc-cost_wd*Inputs!$E$8*$E4475-cost_fx*Inputs!$D$8)-fixed</f>
        <v>-295872.95283856</v>
      </c>
    </row>
    <row r="4476" customFormat="false" ht="15" hidden="false" customHeight="false" outlineLevel="0" collapsed="false">
      <c r="A4476" s="0" t="n">
        <v>4411</v>
      </c>
      <c r="B4476" s="0" t="n">
        <v>0.210784</v>
      </c>
      <c r="C4476" s="0" t="n">
        <v>0.696054</v>
      </c>
      <c r="D4476" s="0" t="n">
        <v>1.017149</v>
      </c>
      <c r="E4476" s="0" t="n">
        <v>1.020171</v>
      </c>
      <c r="F4476" s="0" t="n">
        <v>0.157993</v>
      </c>
      <c r="G4476" s="0" t="n">
        <f aca="false">12*Inputs!$B$6*(MIN(1,$H$50*$C4476)*(ic*Inputs!$C$6+pS+fee_fx*Inputs!$D$6-cost_acc-cost_wd*Inputs!$E$6*$E4476-cost_fx*Inputs!$D$6-$F4476)+(1-MIN(1,$H$50*$C4476))*(1-MIN(1,Inputs!$G$6*$D4476)*churn_nonbuyers)*(ic*Inputs!$C$6+fee_wd*Inputs!$E$6*(1-$B4476)+fee_fx*Inputs!$D$6-cost_acc-cost_wd*Inputs!$E$6*(1-$B4476)-cost_fx*Inputs!$D$6))</f>
        <v>201788.167220802</v>
      </c>
      <c r="H4476" s="0" t="n">
        <f aca="false">12*Inputs!$B$7*(MIN(1,$H$51*$C4476)*(ic*Inputs!$C$7+pE+fee_fx*Inputs!$D$7-cost_acc-cost_wd*Inputs!$E$7*$E4476-cost_fx*Inputs!$D$7-$F4476)+(1-MIN(1,$H$51*$C4476))*(1-MIN(1,Inputs!$G$7*$D4476)*churn_nonbuyers)*(ic*Inputs!$C$7+fee_wd*Inputs!$E$7*(1-$B4476)+fee_fx*Inputs!$D$7-cost_acc-cost_wd*Inputs!$E$7*(1-$B4476)-cost_fx*Inputs!$D$7))</f>
        <v>404828.436751036</v>
      </c>
      <c r="I4476" s="0" t="n">
        <f aca="false">12*Inputs!$B$8*(MIN(1,$H$52*$C4476)*(ic*Inputs!$C$8+pT-cost_acc-cost_wd*Inputs!$E$8-cost_fx*Inputs!$D$8-cost_ins)+(1-MIN(1,$H$52*$C4476))*(1-MIN(1,Inputs!$G$8*$D4476)*churn_nonbuyers)*(ic*Inputs!$C$8+fee_wd*Inputs!$E$8*(1-$B4476)+fee_fx*Inputs!$D$8-cost_acc-cost_wd*Inputs!$E$8*(1-$B4476)-cost_fx*Inputs!$D$8))</f>
        <v>147038.47154916</v>
      </c>
      <c r="J4476" s="0" t="n">
        <f aca="false">G4476+H4476+I4476-fixed</f>
        <v>53655.0755209979</v>
      </c>
      <c r="K4476" s="0" t="n">
        <f aca="false">12*Inputs!$B$6*(1-MIN(1,Inputs!$G$6*$D4476)*churn_nonbuyers)*(ic*Inputs!$C$6+fee_wd*Inputs!$E$6*(1-$B4476)+fee_fx*Inputs!$D$6-cost_acc-cost_wd*Inputs!$E$6*(1-$B4476)-cost_fx*Inputs!$D$6)</f>
        <v>162537.912970675</v>
      </c>
      <c r="L4476" s="0" t="n">
        <f aca="false">12*Inputs!$B$7*(1-MIN(1,Inputs!$G$7*$D4476)*churn_nonbuyers)*(ic*Inputs!$C$7+fee_wd*Inputs!$E$7*(1-$B4476)+fee_fx*Inputs!$D$7-cost_acc-cost_wd*Inputs!$E$7*(1-$B4476)-cost_fx*Inputs!$D$7)</f>
        <v>361469.872230405</v>
      </c>
      <c r="M4476" s="0" t="n">
        <f aca="false">12*Inputs!$B$8*(1-MIN(1,Inputs!$G$8*$D4476)*churn_nonbuyers)*(ic*Inputs!$C$8+fee_wd*Inputs!$E$8*(1-$B4476)+fee_fx*Inputs!$D$8-cost_acc-cost_wd*Inputs!$E$8*(1-$B4476)-cost_fx*Inputs!$D$8)</f>
        <v>91087.9619698176</v>
      </c>
      <c r="N4476" s="0" t="n">
        <f aca="false">K4476+L4476+I4476-fixed</f>
        <v>-28953.7432497597</v>
      </c>
      <c r="O4476" s="0" t="n">
        <f aca="false">K4476+L4476+M4476-fixed</f>
        <v>-84904.252829102</v>
      </c>
      <c r="P4476" s="0" t="n">
        <f aca="false">12*Inputs!$B$6*(1-MIN(1,Inputs!$F$6*$D4476))*(ic*Inputs!$C$6+flat_fee-cost_acc-cost_wd*Inputs!$E$6*$E4476-cost_fx*Inputs!$D$6)+12*Inputs!$B$7*(1-MIN(1,Inputs!$F$7*$D4476))*(ic*Inputs!$C$7+flat_fee-cost_acc-cost_wd*Inputs!$E$7*$E4476-cost_fx*Inputs!$D$7)+12*Inputs!$B$8*(1-MIN(1,Inputs!$F$8*$D4476))*(ic*Inputs!$C$8+flat_fee-cost_acc-cost_wd*Inputs!$E$8*$E4476-cost_fx*Inputs!$D$8)-fixed</f>
        <v>52170.34572296</v>
      </c>
    </row>
    <row r="4477" customFormat="false" ht="15" hidden="false" customHeight="false" outlineLevel="0" collapsed="false">
      <c r="A4477" s="0" t="n">
        <v>4412</v>
      </c>
      <c r="B4477" s="0" t="n">
        <v>0.310733</v>
      </c>
      <c r="C4477" s="0" t="n">
        <v>1.007125</v>
      </c>
      <c r="D4477" s="0" t="n">
        <v>1.61446</v>
      </c>
      <c r="E4477" s="0" t="n">
        <v>1.356023</v>
      </c>
      <c r="F4477" s="0" t="n">
        <v>0.282068</v>
      </c>
      <c r="G4477" s="0" t="n">
        <f aca="false">12*Inputs!$B$6*(MIN(1,$H$50*$C4477)*(ic*Inputs!$C$6+pS+fee_fx*Inputs!$D$6-cost_acc-cost_wd*Inputs!$E$6*$E4477-cost_fx*Inputs!$D$6-$F4477)+(1-MIN(1,$H$50*$C4477))*(1-MIN(1,Inputs!$G$6*$D4477)*churn_nonbuyers)*(ic*Inputs!$C$6+fee_wd*Inputs!$E$6*(1-$B4477)+fee_fx*Inputs!$D$6-cost_acc-cost_wd*Inputs!$E$6*(1-$B4477)-cost_fx*Inputs!$D$6))</f>
        <v>191789.986392764</v>
      </c>
      <c r="H4477" s="0" t="n">
        <f aca="false">12*Inputs!$B$7*(MIN(1,$H$51*$C4477)*(ic*Inputs!$C$7+pE+fee_fx*Inputs!$D$7-cost_acc-cost_wd*Inputs!$E$7*$E4477-cost_fx*Inputs!$D$7-$F4477)+(1-MIN(1,$H$51*$C4477))*(1-MIN(1,Inputs!$G$7*$D4477)*churn_nonbuyers)*(ic*Inputs!$C$7+fee_wd*Inputs!$E$7*(1-$B4477)+fee_fx*Inputs!$D$7-cost_acc-cost_wd*Inputs!$E$7*(1-$B4477)-cost_fx*Inputs!$D$7))</f>
        <v>365874.231947949</v>
      </c>
      <c r="I4477" s="0" t="n">
        <f aca="false">12*Inputs!$B$8*(MIN(1,$H$52*$C4477)*(ic*Inputs!$C$8+pT-cost_acc-cost_wd*Inputs!$E$8-cost_fx*Inputs!$D$8-cost_ins)+(1-MIN(1,$H$52*$C4477))*(1-MIN(1,Inputs!$G$8*$D4477)*churn_nonbuyers)*(ic*Inputs!$C$8+fee_wd*Inputs!$E$8*(1-$B4477)+fee_fx*Inputs!$D$8-cost_acc-cost_wd*Inputs!$E$8*(1-$B4477)-cost_fx*Inputs!$D$8))</f>
        <v>145171.026</v>
      </c>
      <c r="J4477" s="0" t="n">
        <f aca="false">G4477+H4477+I4477-fixed</f>
        <v>2835.24434071232</v>
      </c>
      <c r="K4477" s="0" t="n">
        <f aca="false">12*Inputs!$B$6*(1-MIN(1,Inputs!$G$6*$D4477)*churn_nonbuyers)*(ic*Inputs!$C$6+fee_wd*Inputs!$E$6*(1-$B4477)+fee_fx*Inputs!$D$6-cost_acc-cost_wd*Inputs!$E$6*(1-$B4477)-cost_fx*Inputs!$D$6)</f>
        <v>144192.686394096</v>
      </c>
      <c r="L4477" s="0" t="n">
        <f aca="false">12*Inputs!$B$7*(1-MIN(1,Inputs!$G$7*$D4477)*churn_nonbuyers)*(ic*Inputs!$C$7+fee_wd*Inputs!$E$7*(1-$B4477)+fee_fx*Inputs!$D$7-cost_acc-cost_wd*Inputs!$E$7*(1-$B4477)-cost_fx*Inputs!$D$7)</f>
        <v>341093.136956458</v>
      </c>
      <c r="M4477" s="0" t="n">
        <f aca="false">12*Inputs!$B$8*(1-MIN(1,Inputs!$G$8*$D4477)*churn_nonbuyers)*(ic*Inputs!$C$8+fee_wd*Inputs!$E$8*(1-$B4477)+fee_fx*Inputs!$D$8-cost_acc-cost_wd*Inputs!$E$8*(1-$B4477)-cost_fx*Inputs!$D$8)</f>
        <v>0</v>
      </c>
      <c r="N4477" s="0" t="n">
        <f aca="false">K4477+L4477+I4477-fixed</f>
        <v>-69543.1506494463</v>
      </c>
      <c r="O4477" s="0" t="n">
        <f aca="false">K4477+L4477+M4477-fixed</f>
        <v>-214714.176649446</v>
      </c>
      <c r="P4477" s="0" t="n">
        <f aca="false">12*Inputs!$B$6*(1-MIN(1,Inputs!$F$6*$D4477))*(ic*Inputs!$C$6+flat_fee-cost_acc-cost_wd*Inputs!$E$6*$E4477-cost_fx*Inputs!$D$6)+12*Inputs!$B$7*(1-MIN(1,Inputs!$F$7*$D4477))*(ic*Inputs!$C$7+flat_fee-cost_acc-cost_wd*Inputs!$E$7*$E4477-cost_fx*Inputs!$D$7)+12*Inputs!$B$8*(1-MIN(1,Inputs!$F$8*$D4477))*(ic*Inputs!$C$8+flat_fee-cost_acc-cost_wd*Inputs!$E$8*$E4477-cost_fx*Inputs!$D$8)-fixed</f>
        <v>-377338.2806608</v>
      </c>
    </row>
    <row r="4478" customFormat="false" ht="15" hidden="false" customHeight="false" outlineLevel="0" collapsed="false">
      <c r="A4478" s="0" t="n">
        <v>4413</v>
      </c>
      <c r="B4478" s="0" t="n">
        <v>0.246402</v>
      </c>
      <c r="C4478" s="0" t="n">
        <v>0.825098</v>
      </c>
      <c r="D4478" s="0" t="n">
        <v>1.130665</v>
      </c>
      <c r="E4478" s="0" t="n">
        <v>1.262343</v>
      </c>
      <c r="F4478" s="0" t="n">
        <v>0.125669</v>
      </c>
      <c r="G4478" s="0" t="n">
        <f aca="false">12*Inputs!$B$6*(MIN(1,$H$50*$C4478)*(ic*Inputs!$C$6+pS+fee_fx*Inputs!$D$6-cost_acc-cost_wd*Inputs!$E$6*$E4478-cost_fx*Inputs!$D$6-$F4478)+(1-MIN(1,$H$50*$C4478))*(1-MIN(1,Inputs!$G$6*$D4478)*churn_nonbuyers)*(ic*Inputs!$C$6+fee_wd*Inputs!$E$6*(1-$B4478)+fee_fx*Inputs!$D$6-cost_acc-cost_wd*Inputs!$E$6*(1-$B4478)-cost_fx*Inputs!$D$6))</f>
        <v>199648.22466835</v>
      </c>
      <c r="H4478" s="0" t="n">
        <f aca="false">12*Inputs!$B$7*(MIN(1,$H$51*$C4478)*(ic*Inputs!$C$7+pE+fee_fx*Inputs!$D$7-cost_acc-cost_wd*Inputs!$E$7*$E4478-cost_fx*Inputs!$D$7-$F4478)+(1-MIN(1,$H$51*$C4478))*(1-MIN(1,Inputs!$G$7*$D4478)*churn_nonbuyers)*(ic*Inputs!$C$7+fee_wd*Inputs!$E$7*(1-$B4478)+fee_fx*Inputs!$D$7-cost_acc-cost_wd*Inputs!$E$7*(1-$B4478)-cost_fx*Inputs!$D$7))</f>
        <v>387213.965916921</v>
      </c>
      <c r="I4478" s="0" t="n">
        <f aca="false">12*Inputs!$B$8*(MIN(1,$H$52*$C4478)*(ic*Inputs!$C$8+pT-cost_acc-cost_wd*Inputs!$E$8-cost_fx*Inputs!$D$8-cost_ins)+(1-MIN(1,$H$52*$C4478))*(1-MIN(1,Inputs!$G$8*$D4478)*churn_nonbuyers)*(ic*Inputs!$C$8+fee_wd*Inputs!$E$8*(1-$B4478)+fee_fx*Inputs!$D$8-cost_acc-cost_wd*Inputs!$E$8*(1-$B4478)-cost_fx*Inputs!$D$8))</f>
        <v>146644.114004275</v>
      </c>
      <c r="J4478" s="0" t="n">
        <f aca="false">G4478+H4478+I4478-fixed</f>
        <v>33506.3045895456</v>
      </c>
      <c r="K4478" s="0" t="n">
        <f aca="false">12*Inputs!$B$6*(1-MIN(1,Inputs!$G$6*$D4478)*churn_nonbuyers)*(ic*Inputs!$C$6+fee_wd*Inputs!$E$6*(1-$B4478)+fee_fx*Inputs!$D$6-cost_acc-cost_wd*Inputs!$E$6*(1-$B4478)-cost_fx*Inputs!$D$6)</f>
        <v>156726.915244776</v>
      </c>
      <c r="L4478" s="0" t="n">
        <f aca="false">12*Inputs!$B$7*(1-MIN(1,Inputs!$G$7*$D4478)*churn_nonbuyers)*(ic*Inputs!$C$7+fee_wd*Inputs!$E$7*(1-$B4478)+fee_fx*Inputs!$D$7-cost_acc-cost_wd*Inputs!$E$7*(1-$B4478)-cost_fx*Inputs!$D$7)</f>
        <v>355245.132026866</v>
      </c>
      <c r="M4478" s="0" t="n">
        <f aca="false">12*Inputs!$B$8*(1-MIN(1,Inputs!$G$8*$D4478)*churn_nonbuyers)*(ic*Inputs!$C$8+fee_wd*Inputs!$E$8*(1-$B4478)+fee_fx*Inputs!$D$8-cost_acc-cost_wd*Inputs!$E$8*(1-$B4478)-cost_fx*Inputs!$D$8)</f>
        <v>65599.261542288</v>
      </c>
      <c r="N4478" s="0" t="n">
        <f aca="false">K4478+L4478+I4478-fixed</f>
        <v>-41383.8387240835</v>
      </c>
      <c r="O4478" s="0" t="n">
        <f aca="false">K4478+L4478+M4478-fixed</f>
        <v>-122428.69118607</v>
      </c>
      <c r="P4478" s="0" t="n">
        <f aca="false">12*Inputs!$B$6*(1-MIN(1,Inputs!$F$6*$D4478))*(ic*Inputs!$C$6+flat_fee-cost_acc-cost_wd*Inputs!$E$6*$E4478-cost_fx*Inputs!$D$6)+12*Inputs!$B$7*(1-MIN(1,Inputs!$F$7*$D4478))*(ic*Inputs!$C$7+flat_fee-cost_acc-cost_wd*Inputs!$E$7*$E4478-cost_fx*Inputs!$D$7)+12*Inputs!$B$8*(1-MIN(1,Inputs!$F$8*$D4478))*(ic*Inputs!$C$8+flat_fee-cost_acc-cost_wd*Inputs!$E$8*$E4478-cost_fx*Inputs!$D$8)-fixed</f>
        <v>-108318.8565772</v>
      </c>
    </row>
    <row r="4479" customFormat="false" ht="15" hidden="false" customHeight="false" outlineLevel="0" collapsed="false">
      <c r="A4479" s="0" t="n">
        <v>4414</v>
      </c>
      <c r="B4479" s="0" t="n">
        <v>0.316909</v>
      </c>
      <c r="C4479" s="0" t="n">
        <v>0.873294</v>
      </c>
      <c r="D4479" s="0" t="n">
        <v>0.629157</v>
      </c>
      <c r="E4479" s="0" t="n">
        <v>1.334031</v>
      </c>
      <c r="F4479" s="0" t="n">
        <v>0.065059</v>
      </c>
      <c r="G4479" s="0" t="n">
        <f aca="false">12*Inputs!$B$6*(MIN(1,$H$50*$C4479)*(ic*Inputs!$C$6+pS+fee_fx*Inputs!$D$6-cost_acc-cost_wd*Inputs!$E$6*$E4479-cost_fx*Inputs!$D$6-$F4479)+(1-MIN(1,$H$50*$C4479))*(1-MIN(1,Inputs!$G$6*$D4479)*churn_nonbuyers)*(ic*Inputs!$C$6+fee_wd*Inputs!$E$6*(1-$B4479)+fee_fx*Inputs!$D$6-cost_acc-cost_wd*Inputs!$E$6*(1-$B4479)-cost_fx*Inputs!$D$6))</f>
        <v>196660.324676042</v>
      </c>
      <c r="H4479" s="0" t="n">
        <f aca="false">12*Inputs!$B$7*(MIN(1,$H$51*$C4479)*(ic*Inputs!$C$7+pE+fee_fx*Inputs!$D$7-cost_acc-cost_wd*Inputs!$E$7*$E4479-cost_fx*Inputs!$D$7-$F4479)+(1-MIN(1,$H$51*$C4479))*(1-MIN(1,Inputs!$G$7*$D4479)*churn_nonbuyers)*(ic*Inputs!$C$7+fee_wd*Inputs!$E$7*(1-$B4479)+fee_fx*Inputs!$D$7-cost_acc-cost_wd*Inputs!$E$7*(1-$B4479)-cost_fx*Inputs!$D$7))</f>
        <v>382036.220634181</v>
      </c>
      <c r="I4479" s="0" t="n">
        <f aca="false">12*Inputs!$B$8*(MIN(1,$H$52*$C4479)*(ic*Inputs!$C$8+pT-cost_acc-cost_wd*Inputs!$E$8-cost_fx*Inputs!$D$8-cost_ins)+(1-MIN(1,$H$52*$C4479))*(1-MIN(1,Inputs!$G$8*$D4479)*churn_nonbuyers)*(ic*Inputs!$C$8+fee_wd*Inputs!$E$8*(1-$B4479)+fee_fx*Inputs!$D$8-cost_acc-cost_wd*Inputs!$E$8*(1-$B4479)-cost_fx*Inputs!$D$8))</f>
        <v>193566.493714551</v>
      </c>
      <c r="J4479" s="0" t="n">
        <f aca="false">G4479+H4479+I4479-fixed</f>
        <v>72263.0390247738</v>
      </c>
      <c r="K4479" s="0" t="n">
        <f aca="false">12*Inputs!$B$6*(1-MIN(1,Inputs!$G$6*$D4479)*churn_nonbuyers)*(ic*Inputs!$C$6+fee_wd*Inputs!$E$6*(1-$B4479)+fee_fx*Inputs!$D$6-cost_acc-cost_wd*Inputs!$E$6*(1-$B4479)-cost_fx*Inputs!$D$6)</f>
        <v>151058.777153134</v>
      </c>
      <c r="L4479" s="0" t="n">
        <f aca="false">12*Inputs!$B$7*(1-MIN(1,Inputs!$G$7*$D4479)*churn_nonbuyers)*(ic*Inputs!$C$7+fee_wd*Inputs!$E$7*(1-$B4479)+fee_fx*Inputs!$D$7-cost_acc-cost_wd*Inputs!$E$7*(1-$B4479)-cost_fx*Inputs!$D$7)</f>
        <v>350816.16635588</v>
      </c>
      <c r="M4479" s="0" t="n">
        <f aca="false">12*Inputs!$B$8*(1-MIN(1,Inputs!$G$8*$D4479)*churn_nonbuyers)*(ic*Inputs!$C$8+fee_wd*Inputs!$E$8*(1-$B4479)+fee_fx*Inputs!$D$8-cost_acc-cost_wd*Inputs!$E$8*(1-$B4479)-cost_fx*Inputs!$D$8)</f>
        <v>174137.929967957</v>
      </c>
      <c r="N4479" s="0" t="n">
        <f aca="false">K4479+L4479+I4479-fixed</f>
        <v>-4558.56277643517</v>
      </c>
      <c r="O4479" s="0" t="n">
        <f aca="false">K4479+L4479+M4479-fixed</f>
        <v>-23987.1265230293</v>
      </c>
      <c r="P4479" s="0" t="n">
        <f aca="false">12*Inputs!$B$6*(1-MIN(1,Inputs!$F$6*$D4479))*(ic*Inputs!$C$6+flat_fee-cost_acc-cost_wd*Inputs!$E$6*$E4479-cost_fx*Inputs!$D$6)+12*Inputs!$B$7*(1-MIN(1,Inputs!$F$7*$D4479))*(ic*Inputs!$C$7+flat_fee-cost_acc-cost_wd*Inputs!$E$7*$E4479-cost_fx*Inputs!$D$7)+12*Inputs!$B$8*(1-MIN(1,Inputs!$F$8*$D4479))*(ic*Inputs!$C$8+flat_fee-cost_acc-cost_wd*Inputs!$E$8*$E4479-cost_fx*Inputs!$D$8)-fixed</f>
        <v>105569.82535208</v>
      </c>
    </row>
    <row r="4480" customFormat="false" ht="15" hidden="false" customHeight="false" outlineLevel="0" collapsed="false">
      <c r="A4480" s="0" t="n">
        <v>4415</v>
      </c>
      <c r="B4480" s="0" t="n">
        <v>0.137106</v>
      </c>
      <c r="C4480" s="0" t="n">
        <v>1.085994</v>
      </c>
      <c r="D4480" s="0" t="n">
        <v>0.945527</v>
      </c>
      <c r="E4480" s="0" t="n">
        <v>1.193258</v>
      </c>
      <c r="F4480" s="0" t="n">
        <v>0.224825</v>
      </c>
      <c r="G4480" s="0" t="n">
        <f aca="false">12*Inputs!$B$6*(MIN(1,$H$50*$C4480)*(ic*Inputs!$C$6+pS+fee_fx*Inputs!$D$6-cost_acc-cost_wd*Inputs!$E$6*$E4480-cost_fx*Inputs!$D$6-$F4480)+(1-MIN(1,$H$50*$C4480))*(1-MIN(1,Inputs!$G$6*$D4480)*churn_nonbuyers)*(ic*Inputs!$C$6+fee_wd*Inputs!$E$6*(1-$B4480)+fee_fx*Inputs!$D$6-cost_acc-cost_wd*Inputs!$E$6*(1-$B4480)-cost_fx*Inputs!$D$6))</f>
        <v>227563.507722685</v>
      </c>
      <c r="H4480" s="0" t="n">
        <f aca="false">12*Inputs!$B$7*(MIN(1,$H$51*$C4480)*(ic*Inputs!$C$7+pE+fee_fx*Inputs!$D$7-cost_acc-cost_wd*Inputs!$E$7*$E4480-cost_fx*Inputs!$D$7-$F4480)+(1-MIN(1,$H$51*$C4480))*(1-MIN(1,Inputs!$G$7*$D4480)*churn_nonbuyers)*(ic*Inputs!$C$7+fee_wd*Inputs!$E$7*(1-$B4480)+fee_fx*Inputs!$D$7-cost_acc-cost_wd*Inputs!$E$7*(1-$B4480)-cost_fx*Inputs!$D$7))</f>
        <v>409567.423496243</v>
      </c>
      <c r="I4480" s="0" t="n">
        <f aca="false">12*Inputs!$B$8*(MIN(1,$H$52*$C4480)*(ic*Inputs!$C$8+pT-cost_acc-cost_wd*Inputs!$E$8-cost_fx*Inputs!$D$8-cost_ins)+(1-MIN(1,$H$52*$C4480))*(1-MIN(1,Inputs!$G$8*$D4480)*churn_nonbuyers)*(ic*Inputs!$C$8+fee_wd*Inputs!$E$8*(1-$B4480)+fee_fx*Inputs!$D$8-cost_acc-cost_wd*Inputs!$E$8*(1-$B4480)-cost_fx*Inputs!$D$8))</f>
        <v>182472.11810661</v>
      </c>
      <c r="J4480" s="0" t="n">
        <f aca="false">G4480+H4480+I4480-fixed</f>
        <v>119603.049325538</v>
      </c>
      <c r="K4480" s="0" t="n">
        <f aca="false">12*Inputs!$B$6*(1-MIN(1,Inputs!$G$6*$D4480)*churn_nonbuyers)*(ic*Inputs!$C$6+fee_wd*Inputs!$E$6*(1-$B4480)+fee_fx*Inputs!$D$6-cost_acc-cost_wd*Inputs!$E$6*(1-$B4480)-cost_fx*Inputs!$D$6)</f>
        <v>173259.213299006</v>
      </c>
      <c r="L4480" s="0" t="n">
        <f aca="false">12*Inputs!$B$7*(1-MIN(1,Inputs!$G$7*$D4480)*churn_nonbuyers)*(ic*Inputs!$C$7+fee_wd*Inputs!$E$7*(1-$B4480)+fee_fx*Inputs!$D$7-cost_acc-cost_wd*Inputs!$E$7*(1-$B4480)-cost_fx*Inputs!$D$7)</f>
        <v>372579.675083404</v>
      </c>
      <c r="M4480" s="0" t="n">
        <f aca="false">12*Inputs!$B$8*(1-MIN(1,Inputs!$G$8*$D4480)*churn_nonbuyers)*(ic*Inputs!$C$8+fee_wd*Inputs!$E$8*(1-$B4480)+fee_fx*Inputs!$D$8-cost_acc-cost_wd*Inputs!$E$8*(1-$B4480)-cost_fx*Inputs!$D$8)</f>
        <v>108140.720515363</v>
      </c>
      <c r="N4480" s="0" t="n">
        <f aca="false">K4480+L4480+I4480-fixed</f>
        <v>28311.0064890207</v>
      </c>
      <c r="O4480" s="0" t="n">
        <f aca="false">K4480+L4480+M4480-fixed</f>
        <v>-46020.3911022265</v>
      </c>
      <c r="P4480" s="0" t="n">
        <f aca="false">12*Inputs!$B$6*(1-MIN(1,Inputs!$F$6*$D4480))*(ic*Inputs!$C$6+flat_fee-cost_acc-cost_wd*Inputs!$E$6*$E4480-cost_fx*Inputs!$D$6)+12*Inputs!$B$7*(1-MIN(1,Inputs!$F$7*$D4480))*(ic*Inputs!$C$7+flat_fee-cost_acc-cost_wd*Inputs!$E$7*$E4480-cost_fx*Inputs!$D$7)+12*Inputs!$B$8*(1-MIN(1,Inputs!$F$8*$D4480))*(ic*Inputs!$C$8+flat_fee-cost_acc-cost_wd*Inputs!$E$8*$E4480-cost_fx*Inputs!$D$8)-fixed</f>
        <v>15176.83161584</v>
      </c>
    </row>
    <row r="4481" customFormat="false" ht="15" hidden="false" customHeight="false" outlineLevel="0" collapsed="false">
      <c r="A4481" s="0" t="n">
        <v>4416</v>
      </c>
      <c r="B4481" s="0" t="n">
        <v>0.257705</v>
      </c>
      <c r="C4481" s="0" t="n">
        <v>0.827626</v>
      </c>
      <c r="D4481" s="0" t="n">
        <v>1.270977</v>
      </c>
      <c r="E4481" s="0" t="n">
        <v>1.259685</v>
      </c>
      <c r="F4481" s="0" t="n">
        <v>0.092431</v>
      </c>
      <c r="G4481" s="0" t="n">
        <f aca="false">12*Inputs!$B$6*(MIN(1,$H$50*$C4481)*(ic*Inputs!$C$6+pS+fee_fx*Inputs!$D$6-cost_acc-cost_wd*Inputs!$E$6*$E4481-cost_fx*Inputs!$D$6-$F4481)+(1-MIN(1,$H$50*$C4481))*(1-MIN(1,Inputs!$G$6*$D4481)*churn_nonbuyers)*(ic*Inputs!$C$6+fee_wd*Inputs!$E$6*(1-$B4481)+fee_fx*Inputs!$D$6-cost_acc-cost_wd*Inputs!$E$6*(1-$B4481)-cost_fx*Inputs!$D$6))</f>
        <v>197952.676940848</v>
      </c>
      <c r="H4481" s="0" t="n">
        <f aca="false">12*Inputs!$B$7*(MIN(1,$H$51*$C4481)*(ic*Inputs!$C$7+pE+fee_fx*Inputs!$D$7-cost_acc-cost_wd*Inputs!$E$7*$E4481-cost_fx*Inputs!$D$7-$F4481)+(1-MIN(1,$H$51*$C4481))*(1-MIN(1,Inputs!$G$7*$D4481)*churn_nonbuyers)*(ic*Inputs!$C$7+fee_wd*Inputs!$E$7*(1-$B4481)+fee_fx*Inputs!$D$7-cost_acc-cost_wd*Inputs!$E$7*(1-$B4481)-cost_fx*Inputs!$D$7))</f>
        <v>387067.104834672</v>
      </c>
      <c r="I4481" s="0" t="n">
        <f aca="false">12*Inputs!$B$8*(MIN(1,$H$52*$C4481)*(ic*Inputs!$C$8+pT-cost_acc-cost_wd*Inputs!$E$8-cost_fx*Inputs!$D$8-cost_ins)+(1-MIN(1,$H$52*$C4481))*(1-MIN(1,Inputs!$G$8*$D4481)*churn_nonbuyers)*(ic*Inputs!$C$8+fee_wd*Inputs!$E$8*(1-$B4481)+fee_fx*Inputs!$D$8-cost_acc-cost_wd*Inputs!$E$8*(1-$B4481)-cost_fx*Inputs!$D$8))</f>
        <v>133870.133269223</v>
      </c>
      <c r="J4481" s="0" t="n">
        <f aca="false">G4481+H4481+I4481-fixed</f>
        <v>18889.9150447435</v>
      </c>
      <c r="K4481" s="0" t="n">
        <f aca="false">12*Inputs!$B$6*(1-MIN(1,Inputs!$G$6*$D4481)*churn_nonbuyers)*(ic*Inputs!$C$6+fee_wd*Inputs!$E$6*(1-$B4481)+fee_fx*Inputs!$D$6-cost_acc-cost_wd*Inputs!$E$6*(1-$B4481)-cost_fx*Inputs!$D$6)</f>
        <v>154037.299160052</v>
      </c>
      <c r="L4481" s="0" t="n">
        <f aca="false">12*Inputs!$B$7*(1-MIN(1,Inputs!$G$7*$D4481)*churn_nonbuyers)*(ic*Inputs!$C$7+fee_wd*Inputs!$E$7*(1-$B4481)+fee_fx*Inputs!$D$7-cost_acc-cost_wd*Inputs!$E$7*(1-$B4481)-cost_fx*Inputs!$D$7)</f>
        <v>352131.702600031</v>
      </c>
      <c r="M4481" s="0" t="n">
        <f aca="false">12*Inputs!$B$8*(1-MIN(1,Inputs!$G$8*$D4481)*churn_nonbuyers)*(ic*Inputs!$C$8+fee_wd*Inputs!$E$8*(1-$B4481)+fee_fx*Inputs!$D$8-cost_acc-cost_wd*Inputs!$E$8*(1-$B4481)-cost_fx*Inputs!$D$8)</f>
        <v>34642.582533576</v>
      </c>
      <c r="N4481" s="0" t="n">
        <f aca="false">K4481+L4481+I4481-fixed</f>
        <v>-59960.8649706941</v>
      </c>
      <c r="O4481" s="0" t="n">
        <f aca="false">K4481+L4481+M4481-fixed</f>
        <v>-159188.415706341</v>
      </c>
      <c r="P4481" s="0" t="n">
        <f aca="false">12*Inputs!$B$6*(1-MIN(1,Inputs!$F$6*$D4481))*(ic*Inputs!$C$6+flat_fee-cost_acc-cost_wd*Inputs!$E$6*$E4481-cost_fx*Inputs!$D$6)+12*Inputs!$B$7*(1-MIN(1,Inputs!$F$7*$D4481))*(ic*Inputs!$C$7+flat_fee-cost_acc-cost_wd*Inputs!$E$7*$E4481-cost_fx*Inputs!$D$7)+12*Inputs!$B$8*(1-MIN(1,Inputs!$F$8*$D4481))*(ic*Inputs!$C$8+flat_fee-cost_acc-cost_wd*Inputs!$E$8*$E4481-cost_fx*Inputs!$D$8)-fixed</f>
        <v>-177634.9587172</v>
      </c>
    </row>
    <row r="4482" customFormat="false" ht="15" hidden="false" customHeight="false" outlineLevel="0" collapsed="false">
      <c r="A4482" s="0" t="n">
        <v>4417</v>
      </c>
      <c r="B4482" s="0" t="n">
        <v>0.252876</v>
      </c>
      <c r="C4482" s="0" t="n">
        <v>1.052486</v>
      </c>
      <c r="D4482" s="0" t="n">
        <v>0.885418</v>
      </c>
      <c r="E4482" s="0" t="n">
        <v>1.311063</v>
      </c>
      <c r="F4482" s="0" t="n">
        <v>0.146337</v>
      </c>
      <c r="G4482" s="0" t="n">
        <f aca="false">12*Inputs!$B$6*(MIN(1,$H$50*$C4482)*(ic*Inputs!$C$6+pS+fee_fx*Inputs!$D$6-cost_acc-cost_wd*Inputs!$E$6*$E4482-cost_fx*Inputs!$D$6-$F4482)+(1-MIN(1,$H$50*$C4482))*(1-MIN(1,Inputs!$G$6*$D4482)*churn_nonbuyers)*(ic*Inputs!$C$6+fee_wd*Inputs!$E$6*(1-$B4482)+fee_fx*Inputs!$D$6-cost_acc-cost_wd*Inputs!$E$6*(1-$B4482)-cost_fx*Inputs!$D$6))</f>
        <v>210843.781174978</v>
      </c>
      <c r="H4482" s="0" t="n">
        <f aca="false">12*Inputs!$B$7*(MIN(1,$H$51*$C4482)*(ic*Inputs!$C$7+pE+fee_fx*Inputs!$D$7-cost_acc-cost_wd*Inputs!$E$7*$E4482-cost_fx*Inputs!$D$7-$F4482)+(1-MIN(1,$H$51*$C4482))*(1-MIN(1,Inputs!$G$7*$D4482)*churn_nonbuyers)*(ic*Inputs!$C$7+fee_wd*Inputs!$E$7*(1-$B4482)+fee_fx*Inputs!$D$7-cost_acc-cost_wd*Inputs!$E$7*(1-$B4482)-cost_fx*Inputs!$D$7))</f>
        <v>389905.172246418</v>
      </c>
      <c r="I4482" s="0" t="n">
        <f aca="false">12*Inputs!$B$8*(MIN(1,$H$52*$C4482)*(ic*Inputs!$C$8+pT-cost_acc-cost_wd*Inputs!$E$8-cost_fx*Inputs!$D$8-cost_ins)+(1-MIN(1,$H$52*$C4482))*(1-MIN(1,Inputs!$G$8*$D4482)*churn_nonbuyers)*(ic*Inputs!$C$8+fee_wd*Inputs!$E$8*(1-$B4482)+fee_fx*Inputs!$D$8-cost_acc-cost_wd*Inputs!$E$8*(1-$B4482)-cost_fx*Inputs!$D$8))</f>
        <v>183165.065392341</v>
      </c>
      <c r="J4482" s="0" t="n">
        <f aca="false">G4482+H4482+I4482-fixed</f>
        <v>83914.0188137376</v>
      </c>
      <c r="K4482" s="0" t="n">
        <f aca="false">12*Inputs!$B$6*(1-MIN(1,Inputs!$G$6*$D4482)*churn_nonbuyers)*(ic*Inputs!$C$6+fee_wd*Inputs!$E$6*(1-$B4482)+fee_fx*Inputs!$D$6-cost_acc-cost_wd*Inputs!$E$6*(1-$B4482)-cost_fx*Inputs!$D$6)</f>
        <v>157872.92948761</v>
      </c>
      <c r="L4482" s="0" t="n">
        <f aca="false">12*Inputs!$B$7*(1-MIN(1,Inputs!$G$7*$D4482)*churn_nonbuyers)*(ic*Inputs!$C$7+fee_wd*Inputs!$E$7*(1-$B4482)+fee_fx*Inputs!$D$7-cost_acc-cost_wd*Inputs!$E$7*(1-$B4482)-cost_fx*Inputs!$D$7)</f>
        <v>357043.092028566</v>
      </c>
      <c r="M4482" s="0" t="n">
        <f aca="false">12*Inputs!$B$8*(1-MIN(1,Inputs!$G$8*$D4482)*churn_nonbuyers)*(ic*Inputs!$C$8+fee_wd*Inputs!$E$8*(1-$B4482)+fee_fx*Inputs!$D$8-cost_acc-cost_wd*Inputs!$E$8*(1-$B4482)-cost_fx*Inputs!$D$8)</f>
        <v>119484.719688845</v>
      </c>
      <c r="N4482" s="0" t="n">
        <f aca="false">K4482+L4482+I4482-fixed</f>
        <v>-1918.91309148318</v>
      </c>
      <c r="O4482" s="0" t="n">
        <f aca="false">K4482+L4482+M4482-fixed</f>
        <v>-65599.2587949797</v>
      </c>
      <c r="P4482" s="0" t="n">
        <f aca="false">12*Inputs!$B$6*(1-MIN(1,Inputs!$F$6*$D4482))*(ic*Inputs!$C$6+flat_fee-cost_acc-cost_wd*Inputs!$E$6*$E4482-cost_fx*Inputs!$D$6)+12*Inputs!$B$7*(1-MIN(1,Inputs!$F$7*$D4482))*(ic*Inputs!$C$7+flat_fee-cost_acc-cost_wd*Inputs!$E$7*$E4482-cost_fx*Inputs!$D$7)+12*Inputs!$B$8*(1-MIN(1,Inputs!$F$8*$D4482))*(ic*Inputs!$C$8+flat_fee-cost_acc-cost_wd*Inputs!$E$8*$E4482-cost_fx*Inputs!$D$8)-fixed</f>
        <v>-7845.3508638402</v>
      </c>
    </row>
    <row r="4483" customFormat="false" ht="15" hidden="false" customHeight="false" outlineLevel="0" collapsed="false">
      <c r="A4483" s="0" t="n">
        <v>4418</v>
      </c>
      <c r="B4483" s="0" t="n">
        <v>0.251756</v>
      </c>
      <c r="C4483" s="0" t="n">
        <v>1.016523</v>
      </c>
      <c r="D4483" s="0" t="n">
        <v>0.981012</v>
      </c>
      <c r="E4483" s="0" t="n">
        <v>1.127852</v>
      </c>
      <c r="F4483" s="0" t="n">
        <v>0.254868</v>
      </c>
      <c r="G4483" s="0" t="n">
        <f aca="false">12*Inputs!$B$6*(MIN(1,$H$50*$C4483)*(ic*Inputs!$C$6+pS+fee_fx*Inputs!$D$6-cost_acc-cost_wd*Inputs!$E$6*$E4483-cost_fx*Inputs!$D$6-$F4483)+(1-MIN(1,$H$50*$C4483))*(1-MIN(1,Inputs!$G$6*$D4483)*churn_nonbuyers)*(ic*Inputs!$C$6+fee_wd*Inputs!$E$6*(1-$B4483)+fee_fx*Inputs!$D$6-cost_acc-cost_wd*Inputs!$E$6*(1-$B4483)-cost_fx*Inputs!$D$6))</f>
        <v>210198.411549327</v>
      </c>
      <c r="H4483" s="0" t="n">
        <f aca="false">12*Inputs!$B$7*(MIN(1,$H$51*$C4483)*(ic*Inputs!$C$7+pE+fee_fx*Inputs!$D$7-cost_acc-cost_wd*Inputs!$E$7*$E4483-cost_fx*Inputs!$D$7-$F4483)+(1-MIN(1,$H$51*$C4483))*(1-MIN(1,Inputs!$G$7*$D4483)*churn_nonbuyers)*(ic*Inputs!$C$7+fee_wd*Inputs!$E$7*(1-$B4483)+fee_fx*Inputs!$D$7-cost_acc-cost_wd*Inputs!$E$7*(1-$B4483)-cost_fx*Inputs!$D$7))</f>
        <v>403350.963862117</v>
      </c>
      <c r="I4483" s="0" t="n">
        <f aca="false">12*Inputs!$B$8*(MIN(1,$H$52*$C4483)*(ic*Inputs!$C$8+pT-cost_acc-cost_wd*Inputs!$E$8-cost_fx*Inputs!$D$8-cost_ins)+(1-MIN(1,$H$52*$C4483))*(1-MIN(1,Inputs!$G$8*$D4483)*churn_nonbuyers)*(ic*Inputs!$C$8+fee_wd*Inputs!$E$8*(1-$B4483)+fee_fx*Inputs!$D$8-cost_acc-cost_wd*Inputs!$E$8*(1-$B4483)-cost_fx*Inputs!$D$8))</f>
        <v>174928.490545213</v>
      </c>
      <c r="J4483" s="0" t="n">
        <f aca="false">G4483+H4483+I4483-fixed</f>
        <v>88477.8659566566</v>
      </c>
      <c r="K4483" s="0" t="n">
        <f aca="false">12*Inputs!$B$6*(1-MIN(1,Inputs!$G$6*$D4483)*churn_nonbuyers)*(ic*Inputs!$C$6+fee_wd*Inputs!$E$6*(1-$B4483)+fee_fx*Inputs!$D$6-cost_acc-cost_wd*Inputs!$E$6*(1-$B4483)-cost_fx*Inputs!$D$6)</f>
        <v>157236.759770918</v>
      </c>
      <c r="L4483" s="0" t="n">
        <f aca="false">12*Inputs!$B$7*(1-MIN(1,Inputs!$G$7*$D4483)*churn_nonbuyers)*(ic*Inputs!$C$7+fee_wd*Inputs!$E$7*(1-$B4483)+fee_fx*Inputs!$D$7-cost_acc-cost_wd*Inputs!$E$7*(1-$B4483)-cost_fx*Inputs!$D$7)</f>
        <v>356147.749686551</v>
      </c>
      <c r="M4483" s="0" t="n">
        <f aca="false">12*Inputs!$B$8*(1-MIN(1,Inputs!$G$8*$D4483)*churn_nonbuyers)*(ic*Inputs!$C$8+fee_wd*Inputs!$E$8*(1-$B4483)+fee_fx*Inputs!$D$8-cost_acc-cost_wd*Inputs!$E$8*(1-$B4483)-cost_fx*Inputs!$D$8)</f>
        <v>98472.4723176192</v>
      </c>
      <c r="N4483" s="0" t="n">
        <f aca="false">K4483+L4483+I4483-fixed</f>
        <v>-11686.9999973177</v>
      </c>
      <c r="O4483" s="0" t="n">
        <f aca="false">K4483+L4483+M4483-fixed</f>
        <v>-88143.0182249114</v>
      </c>
      <c r="P4483" s="0" t="n">
        <f aca="false">12*Inputs!$B$6*(1-MIN(1,Inputs!$F$6*$D4483))*(ic*Inputs!$C$6+flat_fee-cost_acc-cost_wd*Inputs!$E$6*$E4483-cost_fx*Inputs!$D$6)+12*Inputs!$B$7*(1-MIN(1,Inputs!$F$7*$D4483))*(ic*Inputs!$C$7+flat_fee-cost_acc-cost_wd*Inputs!$E$7*$E4483-cost_fx*Inputs!$D$7)+12*Inputs!$B$8*(1-MIN(1,Inputs!$F$8*$D4483))*(ic*Inputs!$C$8+flat_fee-cost_acc-cost_wd*Inputs!$E$8*$E4483-cost_fx*Inputs!$D$8)-fixed</f>
        <v>25365.16395776</v>
      </c>
    </row>
    <row r="4484" customFormat="false" ht="15" hidden="false" customHeight="false" outlineLevel="0" collapsed="false">
      <c r="A4484" s="0" t="n">
        <v>4419</v>
      </c>
      <c r="B4484" s="0" t="n">
        <v>0.275662</v>
      </c>
      <c r="C4484" s="0" t="n">
        <v>1.094529</v>
      </c>
      <c r="D4484" s="0" t="n">
        <v>0.792403</v>
      </c>
      <c r="E4484" s="0" t="n">
        <v>1.245228</v>
      </c>
      <c r="F4484" s="0" t="n">
        <v>0.270507</v>
      </c>
      <c r="G4484" s="0" t="n">
        <f aca="false">12*Inputs!$B$6*(MIN(1,$H$50*$C4484)*(ic*Inputs!$C$6+pS+fee_fx*Inputs!$D$6-cost_acc-cost_wd*Inputs!$E$6*$E4484-cost_fx*Inputs!$D$6-$F4484)+(1-MIN(1,$H$50*$C4484))*(1-MIN(1,Inputs!$G$6*$D4484)*churn_nonbuyers)*(ic*Inputs!$C$6+fee_wd*Inputs!$E$6*(1-$B4484)+fee_fx*Inputs!$D$6-cost_acc-cost_wd*Inputs!$E$6*(1-$B4484)-cost_fx*Inputs!$D$6))</f>
        <v>209314.396956576</v>
      </c>
      <c r="H4484" s="0" t="n">
        <f aca="false">12*Inputs!$B$7*(MIN(1,$H$51*$C4484)*(ic*Inputs!$C$7+pE+fee_fx*Inputs!$D$7-cost_acc-cost_wd*Inputs!$E$7*$E4484-cost_fx*Inputs!$D$7-$F4484)+(1-MIN(1,$H$51*$C4484))*(1-MIN(1,Inputs!$G$7*$D4484)*churn_nonbuyers)*(ic*Inputs!$C$7+fee_wd*Inputs!$E$7*(1-$B4484)+fee_fx*Inputs!$D$7-cost_acc-cost_wd*Inputs!$E$7*(1-$B4484)-cost_fx*Inputs!$D$7))</f>
        <v>390465.335664186</v>
      </c>
      <c r="I4484" s="0" t="n">
        <f aca="false">12*Inputs!$B$8*(MIN(1,$H$52*$C4484)*(ic*Inputs!$C$8+pT-cost_acc-cost_wd*Inputs!$E$8-cost_fx*Inputs!$D$8-cost_ins)+(1-MIN(1,$H$52*$C4484))*(1-MIN(1,Inputs!$G$8*$D4484)*churn_nonbuyers)*(ic*Inputs!$C$8+fee_wd*Inputs!$E$8*(1-$B4484)+fee_fx*Inputs!$D$8-cost_acc-cost_wd*Inputs!$E$8*(1-$B4484)-cost_fx*Inputs!$D$8))</f>
        <v>190379.541548347</v>
      </c>
      <c r="J4484" s="0" t="n">
        <f aca="false">G4484+H4484+I4484-fixed</f>
        <v>90159.2741691088</v>
      </c>
      <c r="K4484" s="0" t="n">
        <f aca="false">12*Inputs!$B$6*(1-MIN(1,Inputs!$G$6*$D4484)*churn_nonbuyers)*(ic*Inputs!$C$6+fee_wd*Inputs!$E$6*(1-$B4484)+fee_fx*Inputs!$D$6-cost_acc-cost_wd*Inputs!$E$6*(1-$B4484)-cost_fx*Inputs!$D$6)</f>
        <v>155489.984609659</v>
      </c>
      <c r="L4484" s="0" t="n">
        <f aca="false">12*Inputs!$B$7*(1-MIN(1,Inputs!$G$7*$D4484)*churn_nonbuyers)*(ic*Inputs!$C$7+fee_wd*Inputs!$E$7*(1-$B4484)+fee_fx*Inputs!$D$7-cost_acc-cost_wd*Inputs!$E$7*(1-$B4484)-cost_fx*Inputs!$D$7)</f>
        <v>354863.406221796</v>
      </c>
      <c r="M4484" s="0" t="n">
        <f aca="false">12*Inputs!$B$8*(1-MIN(1,Inputs!$G$8*$D4484)*churn_nonbuyers)*(ic*Inputs!$C$8+fee_wd*Inputs!$E$8*(1-$B4484)+fee_fx*Inputs!$D$8-cost_acc-cost_wd*Inputs!$E$8*(1-$B4484)-cost_fx*Inputs!$D$8)</f>
        <v>139459.41585841</v>
      </c>
      <c r="N4484" s="0" t="n">
        <f aca="false">K4484+L4484+I4484-fixed</f>
        <v>732.932379801991</v>
      </c>
      <c r="O4484" s="0" t="n">
        <f aca="false">K4484+L4484+M4484-fixed</f>
        <v>-50187.1933101355</v>
      </c>
      <c r="P4484" s="0" t="n">
        <f aca="false">12*Inputs!$B$6*(1-MIN(1,Inputs!$F$6*$D4484))*(ic*Inputs!$C$6+flat_fee-cost_acc-cost_wd*Inputs!$E$6*$E4484-cost_fx*Inputs!$D$6)+12*Inputs!$B$7*(1-MIN(1,Inputs!$F$7*$D4484))*(ic*Inputs!$C$7+flat_fee-cost_acc-cost_wd*Inputs!$E$7*$E4484-cost_fx*Inputs!$D$7)+12*Inputs!$B$8*(1-MIN(1,Inputs!$F$8*$D4484))*(ic*Inputs!$C$8+flat_fee-cost_acc-cost_wd*Inputs!$E$8*$E4484-cost_fx*Inputs!$D$8)-fixed</f>
        <v>69385.2017081601</v>
      </c>
    </row>
    <row r="4485" customFormat="false" ht="15" hidden="false" customHeight="false" outlineLevel="0" collapsed="false">
      <c r="A4485" s="0" t="n">
        <v>4420</v>
      </c>
      <c r="B4485" s="0" t="n">
        <v>0.131205</v>
      </c>
      <c r="C4485" s="0" t="n">
        <v>0.980739</v>
      </c>
      <c r="D4485" s="0" t="n">
        <v>1.610837</v>
      </c>
      <c r="E4485" s="0" t="n">
        <v>1.274943</v>
      </c>
      <c r="F4485" s="0" t="n">
        <v>0.214637</v>
      </c>
      <c r="G4485" s="0" t="n">
        <f aca="false">12*Inputs!$B$6*(MIN(1,$H$50*$C4485)*(ic*Inputs!$C$6+pS+fee_fx*Inputs!$D$6-cost_acc-cost_wd*Inputs!$E$6*$E4485-cost_fx*Inputs!$D$6-$F4485)+(1-MIN(1,$H$50*$C4485))*(1-MIN(1,Inputs!$G$6*$D4485)*churn_nonbuyers)*(ic*Inputs!$C$6+fee_wd*Inputs!$E$6*(1-$B4485)+fee_fx*Inputs!$D$6-cost_acc-cost_wd*Inputs!$E$6*(1-$B4485)-cost_fx*Inputs!$D$6))</f>
        <v>215829.841167133</v>
      </c>
      <c r="H4485" s="0" t="n">
        <f aca="false">12*Inputs!$B$7*(MIN(1,$H$51*$C4485)*(ic*Inputs!$C$7+pE+fee_fx*Inputs!$D$7-cost_acc-cost_wd*Inputs!$E$7*$E4485-cost_fx*Inputs!$D$7-$F4485)+(1-MIN(1,$H$51*$C4485))*(1-MIN(1,Inputs!$G$7*$D4485)*churn_nonbuyers)*(ic*Inputs!$C$7+fee_wd*Inputs!$E$7*(1-$B4485)+fee_fx*Inputs!$D$7-cost_acc-cost_wd*Inputs!$E$7*(1-$B4485)-cost_fx*Inputs!$D$7))</f>
        <v>393169.573010103</v>
      </c>
      <c r="I4485" s="0" t="n">
        <f aca="false">12*Inputs!$B$8*(MIN(1,$H$52*$C4485)*(ic*Inputs!$C$8+pT-cost_acc-cost_wd*Inputs!$E$8-cost_fx*Inputs!$D$8-cost_ins)+(1-MIN(1,$H$52*$C4485))*(1-MIN(1,Inputs!$G$8*$D4485)*churn_nonbuyers)*(ic*Inputs!$C$8+fee_wd*Inputs!$E$8*(1-$B4485)+fee_fx*Inputs!$D$8-cost_acc-cost_wd*Inputs!$E$8*(1-$B4485)-cost_fx*Inputs!$D$8))</f>
        <v>141367.642416</v>
      </c>
      <c r="J4485" s="0" t="n">
        <f aca="false">G4485+H4485+I4485-fixed</f>
        <v>50367.0565932359</v>
      </c>
      <c r="K4485" s="0" t="n">
        <f aca="false">12*Inputs!$B$6*(1-MIN(1,Inputs!$G$6*$D4485)*churn_nonbuyers)*(ic*Inputs!$C$6+fee_wd*Inputs!$E$6*(1-$B4485)+fee_fx*Inputs!$D$6-cost_acc-cost_wd*Inputs!$E$6*(1-$B4485)-cost_fx*Inputs!$D$6)</f>
        <v>167990.962093812</v>
      </c>
      <c r="L4485" s="0" t="n">
        <f aca="false">12*Inputs!$B$7*(1-MIN(1,Inputs!$G$7*$D4485)*churn_nonbuyers)*(ic*Inputs!$C$7+fee_wd*Inputs!$E$7*(1-$B4485)+fee_fx*Inputs!$D$7-cost_acc-cost_wd*Inputs!$E$7*(1-$B4485)-cost_fx*Inputs!$D$7)</f>
        <v>365734.827080287</v>
      </c>
      <c r="M4485" s="0" t="n">
        <f aca="false">12*Inputs!$B$8*(1-MIN(1,Inputs!$G$8*$D4485)*churn_nonbuyers)*(ic*Inputs!$C$8+fee_wd*Inputs!$E$8*(1-$B4485)+fee_fx*Inputs!$D$8-cost_acc-cost_wd*Inputs!$E$8*(1-$B4485)-cost_fx*Inputs!$D$8)</f>
        <v>0</v>
      </c>
      <c r="N4485" s="0" t="n">
        <f aca="false">K4485+L4485+I4485-fixed</f>
        <v>-24906.5684099008</v>
      </c>
      <c r="O4485" s="0" t="n">
        <f aca="false">K4485+L4485+M4485-fixed</f>
        <v>-166274.210825901</v>
      </c>
      <c r="P4485" s="0" t="n">
        <f aca="false">12*Inputs!$B$6*(1-MIN(1,Inputs!$F$6*$D4485))*(ic*Inputs!$C$6+flat_fee-cost_acc-cost_wd*Inputs!$E$6*$E4485-cost_fx*Inputs!$D$6)+12*Inputs!$B$7*(1-MIN(1,Inputs!$F$7*$D4485))*(ic*Inputs!$C$7+flat_fee-cost_acc-cost_wd*Inputs!$E$7*$E4485-cost_fx*Inputs!$D$7)+12*Inputs!$B$8*(1-MIN(1,Inputs!$F$8*$D4485))*(ic*Inputs!$C$8+flat_fee-cost_acc-cost_wd*Inputs!$E$8*$E4485-cost_fx*Inputs!$D$8)-fixed</f>
        <v>-352464.57798616</v>
      </c>
    </row>
    <row r="4486" customFormat="false" ht="15" hidden="false" customHeight="false" outlineLevel="0" collapsed="false">
      <c r="A4486" s="0" t="n">
        <v>4421</v>
      </c>
      <c r="B4486" s="0" t="n">
        <v>0.13107</v>
      </c>
      <c r="C4486" s="0" t="n">
        <v>0.735201</v>
      </c>
      <c r="D4486" s="0" t="n">
        <v>0.97912</v>
      </c>
      <c r="E4486" s="0" t="n">
        <v>1.26586</v>
      </c>
      <c r="F4486" s="0" t="n">
        <v>0.289957</v>
      </c>
      <c r="G4486" s="0" t="n">
        <f aca="false">12*Inputs!$B$6*(MIN(1,$H$50*$C4486)*(ic*Inputs!$C$6+pS+fee_fx*Inputs!$D$6-cost_acc-cost_wd*Inputs!$E$6*$E4486-cost_fx*Inputs!$D$6-$F4486)+(1-MIN(1,$H$50*$C4486))*(1-MIN(1,Inputs!$G$6*$D4486)*churn_nonbuyers)*(ic*Inputs!$C$6+fee_wd*Inputs!$E$6*(1-$B4486)+fee_fx*Inputs!$D$6-cost_acc-cost_wd*Inputs!$E$6*(1-$B4486)-cost_fx*Inputs!$D$6))</f>
        <v>208179.816150055</v>
      </c>
      <c r="H4486" s="0" t="n">
        <f aca="false">12*Inputs!$B$7*(MIN(1,$H$51*$C4486)*(ic*Inputs!$C$7+pE+fee_fx*Inputs!$D$7-cost_acc-cost_wd*Inputs!$E$7*$E4486-cost_fx*Inputs!$D$7-$F4486)+(1-MIN(1,$H$51*$C4486))*(1-MIN(1,Inputs!$G$7*$D4486)*churn_nonbuyers)*(ic*Inputs!$C$7+fee_wd*Inputs!$E$7*(1-$B4486)+fee_fx*Inputs!$D$7-cost_acc-cost_wd*Inputs!$E$7*(1-$B4486)-cost_fx*Inputs!$D$7))</f>
        <v>389035.336633218</v>
      </c>
      <c r="I4486" s="0" t="n">
        <f aca="false">12*Inputs!$B$8*(MIN(1,$H$52*$C4486)*(ic*Inputs!$C$8+pT-cost_acc-cost_wd*Inputs!$E$8-cost_fx*Inputs!$D$8-cost_ins)+(1-MIN(1,$H$52*$C4486))*(1-MIN(1,Inputs!$G$8*$D4486)*churn_nonbuyers)*(ic*Inputs!$C$8+fee_wd*Inputs!$E$8*(1-$B4486)+fee_fx*Inputs!$D$8-cost_acc-cost_wd*Inputs!$E$8*(1-$B4486)-cost_fx*Inputs!$D$8))</f>
        <v>154855.978956934</v>
      </c>
      <c r="J4486" s="0" t="n">
        <f aca="false">G4486+H4486+I4486-fixed</f>
        <v>52071.1317402072</v>
      </c>
      <c r="K4486" s="0" t="n">
        <f aca="false">12*Inputs!$B$6*(1-MIN(1,Inputs!$G$6*$D4486)*churn_nonbuyers)*(ic*Inputs!$C$6+fee_wd*Inputs!$E$6*(1-$B4486)+fee_fx*Inputs!$D$6-cost_acc-cost_wd*Inputs!$E$6*(1-$B4486)-cost_fx*Inputs!$D$6)</f>
        <v>173780.38986048</v>
      </c>
      <c r="L4486" s="0" t="n">
        <f aca="false">12*Inputs!$B$7*(1-MIN(1,Inputs!$G$7*$D4486)*churn_nonbuyers)*(ic*Inputs!$C$7+fee_wd*Inputs!$E$7*(1-$B4486)+fee_fx*Inputs!$D$7-cost_acc-cost_wd*Inputs!$E$7*(1-$B4486)-cost_fx*Inputs!$D$7)</f>
        <v>373036.884156288</v>
      </c>
      <c r="M4486" s="0" t="n">
        <f aca="false">12*Inputs!$B$8*(1-MIN(1,Inputs!$G$8*$D4486)*churn_nonbuyers)*(ic*Inputs!$C$8+fee_wd*Inputs!$E$8*(1-$B4486)+fee_fx*Inputs!$D$8-cost_acc-cost_wd*Inputs!$E$8*(1-$B4486)-cost_fx*Inputs!$D$8)</f>
        <v>100711.29988224</v>
      </c>
      <c r="N4486" s="0" t="n">
        <f aca="false">K4486+L4486+I4486-fixed</f>
        <v>1673.25297370215</v>
      </c>
      <c r="O4486" s="0" t="n">
        <f aca="false">K4486+L4486+M4486-fixed</f>
        <v>-52471.4261009919</v>
      </c>
      <c r="P4486" s="0" t="n">
        <f aca="false">12*Inputs!$B$6*(1-MIN(1,Inputs!$F$6*$D4486))*(ic*Inputs!$C$6+flat_fee-cost_acc-cost_wd*Inputs!$E$6*$E4486-cost_fx*Inputs!$D$6)+12*Inputs!$B$7*(1-MIN(1,Inputs!$F$7*$D4486))*(ic*Inputs!$C$7+flat_fee-cost_acc-cost_wd*Inputs!$E$7*$E4486-cost_fx*Inputs!$D$7)+12*Inputs!$B$8*(1-MIN(1,Inputs!$F$8*$D4486))*(ic*Inputs!$C$8+flat_fee-cost_acc-cost_wd*Inputs!$E$8*$E4486-cost_fx*Inputs!$D$8)-fixed</f>
        <v>-33936.9809919999</v>
      </c>
    </row>
    <row r="4487" customFormat="false" ht="15" hidden="false" customHeight="false" outlineLevel="0" collapsed="false">
      <c r="A4487" s="0" t="n">
        <v>4422</v>
      </c>
      <c r="B4487" s="0" t="n">
        <v>0.339732</v>
      </c>
      <c r="C4487" s="0" t="n">
        <v>1.061349</v>
      </c>
      <c r="D4487" s="0" t="n">
        <v>1.887764</v>
      </c>
      <c r="E4487" s="0" t="n">
        <v>1.239152</v>
      </c>
      <c r="F4487" s="0" t="n">
        <v>0.125491</v>
      </c>
      <c r="G4487" s="0" t="n">
        <f aca="false">12*Inputs!$B$6*(MIN(1,$H$50*$C4487)*(ic*Inputs!$C$6+pS+fee_fx*Inputs!$D$6-cost_acc-cost_wd*Inputs!$E$6*$E4487-cost_fx*Inputs!$D$6-$F4487)+(1-MIN(1,$H$50*$C4487))*(1-MIN(1,Inputs!$G$6*$D4487)*churn_nonbuyers)*(ic*Inputs!$C$6+fee_wd*Inputs!$E$6*(1-$B4487)+fee_fx*Inputs!$D$6-cost_acc-cost_wd*Inputs!$E$6*(1-$B4487)-cost_fx*Inputs!$D$6))</f>
        <v>195617.339367447</v>
      </c>
      <c r="H4487" s="0" t="n">
        <f aca="false">12*Inputs!$B$7*(MIN(1,$H$51*$C4487)*(ic*Inputs!$C$7+pE+fee_fx*Inputs!$D$7-cost_acc-cost_wd*Inputs!$E$7*$E4487-cost_fx*Inputs!$D$7-$F4487)+(1-MIN(1,$H$51*$C4487))*(1-MIN(1,Inputs!$G$7*$D4487)*churn_nonbuyers)*(ic*Inputs!$C$7+fee_wd*Inputs!$E$7*(1-$B4487)+fee_fx*Inputs!$D$7-cost_acc-cost_wd*Inputs!$E$7*(1-$B4487)-cost_fx*Inputs!$D$7))</f>
        <v>387111.868215176</v>
      </c>
      <c r="I4487" s="0" t="n">
        <f aca="false">12*Inputs!$B$8*(MIN(1,$H$52*$C4487)*(ic*Inputs!$C$8+pT-cost_acc-cost_wd*Inputs!$E$8-cost_fx*Inputs!$D$8-cost_ins)+(1-MIN(1,$H$52*$C4487))*(1-MIN(1,Inputs!$G$8*$D4487)*churn_nonbuyers)*(ic*Inputs!$C$8+fee_wd*Inputs!$E$8*(1-$B4487)+fee_fx*Inputs!$D$8-cost_acc-cost_wd*Inputs!$E$8*(1-$B4487)-cost_fx*Inputs!$D$8))</f>
        <v>152987.090256</v>
      </c>
      <c r="J4487" s="0" t="n">
        <f aca="false">G4487+H4487+I4487-fixed</f>
        <v>35716.2978386229</v>
      </c>
      <c r="K4487" s="0" t="n">
        <f aca="false">12*Inputs!$B$6*(1-MIN(1,Inputs!$G$6*$D4487)*churn_nonbuyers)*(ic*Inputs!$C$6+fee_wd*Inputs!$E$6*(1-$B4487)+fee_fx*Inputs!$D$6-cost_acc-cost_wd*Inputs!$E$6*(1-$B4487)-cost_fx*Inputs!$D$6)</f>
        <v>138267.534522586</v>
      </c>
      <c r="L4487" s="0" t="n">
        <f aca="false">12*Inputs!$B$7*(1-MIN(1,Inputs!$G$7*$D4487)*churn_nonbuyers)*(ic*Inputs!$C$7+fee_wd*Inputs!$E$7*(1-$B4487)+fee_fx*Inputs!$D$7-cost_acc-cost_wd*Inputs!$E$7*(1-$B4487)-cost_fx*Inputs!$D$7)</f>
        <v>334214.760841551</v>
      </c>
      <c r="M4487" s="0" t="n">
        <f aca="false">12*Inputs!$B$8*(1-MIN(1,Inputs!$G$8*$D4487)*churn_nonbuyers)*(ic*Inputs!$C$8+fee_wd*Inputs!$E$8*(1-$B4487)+fee_fx*Inputs!$D$8-cost_acc-cost_wd*Inputs!$E$8*(1-$B4487)-cost_fx*Inputs!$D$8)</f>
        <v>0</v>
      </c>
      <c r="N4487" s="0" t="n">
        <f aca="false">K4487+L4487+I4487-fixed</f>
        <v>-74530.6143798631</v>
      </c>
      <c r="O4487" s="0" t="n">
        <f aca="false">K4487+L4487+M4487-fixed</f>
        <v>-227517.704635863</v>
      </c>
      <c r="P4487" s="0" t="n">
        <f aca="false">12*Inputs!$B$6*(1-MIN(1,Inputs!$F$6*$D4487))*(ic*Inputs!$C$6+flat_fee-cost_acc-cost_wd*Inputs!$E$6*$E4487-cost_fx*Inputs!$D$6)+12*Inputs!$B$7*(1-MIN(1,Inputs!$F$7*$D4487))*(ic*Inputs!$C$7+flat_fee-cost_acc-cost_wd*Inputs!$E$7*$E4487-cost_fx*Inputs!$D$7)+12*Inputs!$B$8*(1-MIN(1,Inputs!$F$8*$D4487))*(ic*Inputs!$C$8+flat_fee-cost_acc-cost_wd*Inputs!$E$8*$E4487-cost_fx*Inputs!$D$8)-fixed</f>
        <v>-454131.585499955</v>
      </c>
    </row>
    <row r="4488" customFormat="false" ht="15" hidden="false" customHeight="false" outlineLevel="0" collapsed="false">
      <c r="A4488" s="0" t="n">
        <v>4423</v>
      </c>
      <c r="B4488" s="0" t="n">
        <v>0.422967</v>
      </c>
      <c r="C4488" s="0" t="n">
        <v>1.005414</v>
      </c>
      <c r="D4488" s="0" t="n">
        <v>1.846634</v>
      </c>
      <c r="E4488" s="0" t="n">
        <v>1.056109</v>
      </c>
      <c r="F4488" s="0" t="n">
        <v>0.091899</v>
      </c>
      <c r="G4488" s="0" t="n">
        <f aca="false">12*Inputs!$B$6*(MIN(1,$H$50*$C4488)*(ic*Inputs!$C$6+pS+fee_fx*Inputs!$D$6-cost_acc-cost_wd*Inputs!$E$6*$E4488-cost_fx*Inputs!$D$6-$F4488)+(1-MIN(1,$H$50*$C4488))*(1-MIN(1,Inputs!$G$6*$D4488)*churn_nonbuyers)*(ic*Inputs!$C$6+fee_wd*Inputs!$E$6*(1-$B4488)+fee_fx*Inputs!$D$6-cost_acc-cost_wd*Inputs!$E$6*(1-$B4488)-cost_fx*Inputs!$D$6))</f>
        <v>187897.801887082</v>
      </c>
      <c r="H4488" s="0" t="n">
        <f aca="false">12*Inputs!$B$7*(MIN(1,$H$51*$C4488)*(ic*Inputs!$C$7+pE+fee_fx*Inputs!$D$7-cost_acc-cost_wd*Inputs!$E$7*$E4488-cost_fx*Inputs!$D$7-$F4488)+(1-MIN(1,$H$51*$C4488))*(1-MIN(1,Inputs!$G$7*$D4488)*churn_nonbuyers)*(ic*Inputs!$C$7+fee_wd*Inputs!$E$7*(1-$B4488)+fee_fx*Inputs!$D$7-cost_acc-cost_wd*Inputs!$E$7*(1-$B4488)-cost_fx*Inputs!$D$7))</f>
        <v>400962.943298633</v>
      </c>
      <c r="I4488" s="0" t="n">
        <f aca="false">12*Inputs!$B$8*(MIN(1,$H$52*$C4488)*(ic*Inputs!$C$8+pT-cost_acc-cost_wd*Inputs!$E$8-cost_fx*Inputs!$D$8-cost_ins)+(1-MIN(1,$H$52*$C4488))*(1-MIN(1,Inputs!$G$8*$D4488)*churn_nonbuyers)*(ic*Inputs!$C$8+fee_wd*Inputs!$E$8*(1-$B4488)+fee_fx*Inputs!$D$8-cost_acc-cost_wd*Inputs!$E$8*(1-$B4488)-cost_fx*Inputs!$D$8))</f>
        <v>144924.395616</v>
      </c>
      <c r="J4488" s="0" t="n">
        <f aca="false">G4488+H4488+I4488-fixed</f>
        <v>33785.1408017152</v>
      </c>
      <c r="K4488" s="0" t="n">
        <f aca="false">12*Inputs!$B$6*(1-MIN(1,Inputs!$G$6*$D4488)*churn_nonbuyers)*(ic*Inputs!$C$6+fee_wd*Inputs!$E$6*(1-$B4488)+fee_fx*Inputs!$D$6-cost_acc-cost_wd*Inputs!$E$6*(1-$B4488)-cost_fx*Inputs!$D$6)</f>
        <v>127702.351030162</v>
      </c>
      <c r="L4488" s="0" t="n">
        <f aca="false">12*Inputs!$B$7*(1-MIN(1,Inputs!$G$7*$D4488)*churn_nonbuyers)*(ic*Inputs!$C$7+fee_wd*Inputs!$E$7*(1-$B4488)+fee_fx*Inputs!$D$7-cost_acc-cost_wd*Inputs!$E$7*(1-$B4488)-cost_fx*Inputs!$D$7)</f>
        <v>323330.068986097</v>
      </c>
      <c r="M4488" s="0" t="n">
        <f aca="false">12*Inputs!$B$8*(1-MIN(1,Inputs!$G$8*$D4488)*churn_nonbuyers)*(ic*Inputs!$C$8+fee_wd*Inputs!$E$8*(1-$B4488)+fee_fx*Inputs!$D$8-cost_acc-cost_wd*Inputs!$E$8*(1-$B4488)-cost_fx*Inputs!$D$8)</f>
        <v>0</v>
      </c>
      <c r="N4488" s="0" t="n">
        <f aca="false">K4488+L4488+I4488-fixed</f>
        <v>-104043.184367741</v>
      </c>
      <c r="O4488" s="0" t="n">
        <f aca="false">K4488+L4488+M4488-fixed</f>
        <v>-248967.579983741</v>
      </c>
      <c r="P4488" s="0" t="n">
        <f aca="false">12*Inputs!$B$6*(1-MIN(1,Inputs!$F$6*$D4488))*(ic*Inputs!$C$6+flat_fee-cost_acc-cost_wd*Inputs!$E$6*$E4488-cost_fx*Inputs!$D$6)+12*Inputs!$B$7*(1-MIN(1,Inputs!$F$7*$D4488))*(ic*Inputs!$C$7+flat_fee-cost_acc-cost_wd*Inputs!$E$7*$E4488-cost_fx*Inputs!$D$7)+12*Inputs!$B$8*(1-MIN(1,Inputs!$F$8*$D4488))*(ic*Inputs!$C$8+flat_fee-cost_acc-cost_wd*Inputs!$E$8*$E4488-cost_fx*Inputs!$D$8)-fixed</f>
        <v>-407372.95686015</v>
      </c>
    </row>
    <row r="4489" customFormat="false" ht="15" hidden="false" customHeight="false" outlineLevel="0" collapsed="false">
      <c r="A4489" s="0" t="n">
        <v>4424</v>
      </c>
      <c r="B4489" s="0" t="n">
        <v>0.419878</v>
      </c>
      <c r="C4489" s="0" t="n">
        <v>1.127127</v>
      </c>
      <c r="D4489" s="0" t="n">
        <v>1.106935</v>
      </c>
      <c r="E4489" s="0" t="n">
        <v>1.197949</v>
      </c>
      <c r="F4489" s="0" t="n">
        <v>0.253129</v>
      </c>
      <c r="G4489" s="0" t="n">
        <f aca="false">12*Inputs!$B$6*(MIN(1,$H$50*$C4489)*(ic*Inputs!$C$6+pS+fee_fx*Inputs!$D$6-cost_acc-cost_wd*Inputs!$E$6*$E4489-cost_fx*Inputs!$D$6-$F4489)+(1-MIN(1,$H$50*$C4489))*(1-MIN(1,Inputs!$G$6*$D4489)*churn_nonbuyers)*(ic*Inputs!$C$6+fee_wd*Inputs!$E$6*(1-$B4489)+fee_fx*Inputs!$D$6-cost_acc-cost_wd*Inputs!$E$6*(1-$B4489)-cost_fx*Inputs!$D$6))</f>
        <v>192431.112008433</v>
      </c>
      <c r="H4489" s="0" t="n">
        <f aca="false">12*Inputs!$B$7*(MIN(1,$H$51*$C4489)*(ic*Inputs!$C$7+pE+fee_fx*Inputs!$D$7-cost_acc-cost_wd*Inputs!$E$7*$E4489-cost_fx*Inputs!$D$7-$F4489)+(1-MIN(1,$H$51*$C4489))*(1-MIN(1,Inputs!$G$7*$D4489)*churn_nonbuyers)*(ic*Inputs!$C$7+fee_wd*Inputs!$E$7*(1-$B4489)+fee_fx*Inputs!$D$7-cost_acc-cost_wd*Inputs!$E$7*(1-$B4489)-cost_fx*Inputs!$D$7))</f>
        <v>385883.706654841</v>
      </c>
      <c r="I4489" s="0" t="n">
        <f aca="false">12*Inputs!$B$8*(MIN(1,$H$52*$C4489)*(ic*Inputs!$C$8+pT-cost_acc-cost_wd*Inputs!$E$8-cost_fx*Inputs!$D$8-cost_ins)+(1-MIN(1,$H$52*$C4489))*(1-MIN(1,Inputs!$G$8*$D4489)*churn_nonbuyers)*(ic*Inputs!$C$8+fee_wd*Inputs!$E$8*(1-$B4489)+fee_fx*Inputs!$D$8-cost_acc-cost_wd*Inputs!$E$8*(1-$B4489)-cost_fx*Inputs!$D$8))</f>
        <v>177017.78354613</v>
      </c>
      <c r="J4489" s="0" t="n">
        <f aca="false">G4489+H4489+I4489-fixed</f>
        <v>55332.6022094033</v>
      </c>
      <c r="K4489" s="0" t="n">
        <f aca="false">12*Inputs!$B$6*(1-MIN(1,Inputs!$G$6*$D4489)*churn_nonbuyers)*(ic*Inputs!$C$6+fee_wd*Inputs!$E$6*(1-$B4489)+fee_fx*Inputs!$D$6-cost_acc-cost_wd*Inputs!$E$6*(1-$B4489)-cost_fx*Inputs!$D$6)</f>
        <v>133326.062308296</v>
      </c>
      <c r="L4489" s="0" t="n">
        <f aca="false">12*Inputs!$B$7*(1-MIN(1,Inputs!$G$7*$D4489)*churn_nonbuyers)*(ic*Inputs!$C$7+fee_wd*Inputs!$E$7*(1-$B4489)+fee_fx*Inputs!$D$7-cost_acc-cost_wd*Inputs!$E$7*(1-$B4489)-cost_fx*Inputs!$D$7)</f>
        <v>331355.921704978</v>
      </c>
      <c r="M4489" s="0" t="n">
        <f aca="false">12*Inputs!$B$8*(1-MIN(1,Inputs!$G$8*$D4489)*churn_nonbuyers)*(ic*Inputs!$C$8+fee_wd*Inputs!$E$8*(1-$B4489)+fee_fx*Inputs!$D$8-cost_acc-cost_wd*Inputs!$E$8*(1-$B4489)-cost_fx*Inputs!$D$8)</f>
        <v>68949.876372048</v>
      </c>
      <c r="N4489" s="0" t="n">
        <f aca="false">K4489+L4489+I4489-fixed</f>
        <v>-58300.2324405966</v>
      </c>
      <c r="O4489" s="0" t="n">
        <f aca="false">K4489+L4489+M4489-fixed</f>
        <v>-166368.139614678</v>
      </c>
      <c r="P4489" s="0" t="n">
        <f aca="false">12*Inputs!$B$6*(1-MIN(1,Inputs!$F$6*$D4489))*(ic*Inputs!$C$6+flat_fee-cost_acc-cost_wd*Inputs!$E$6*$E4489-cost_fx*Inputs!$D$6)+12*Inputs!$B$7*(1-MIN(1,Inputs!$F$7*$D4489))*(ic*Inputs!$C$7+flat_fee-cost_acc-cost_wd*Inputs!$E$7*$E4489-cost_fx*Inputs!$D$7)+12*Inputs!$B$8*(1-MIN(1,Inputs!$F$8*$D4489))*(ic*Inputs!$C$8+flat_fee-cost_acc-cost_wd*Inputs!$E$8*$E4489-cost_fx*Inputs!$D$8)-fixed</f>
        <v>-70265.3663643999</v>
      </c>
    </row>
    <row r="4490" customFormat="false" ht="15" hidden="false" customHeight="false" outlineLevel="0" collapsed="false">
      <c r="A4490" s="0" t="n">
        <v>4425</v>
      </c>
      <c r="B4490" s="0" t="n">
        <v>0.243753</v>
      </c>
      <c r="C4490" s="0" t="n">
        <v>0.964176</v>
      </c>
      <c r="D4490" s="0" t="n">
        <v>1.124335</v>
      </c>
      <c r="E4490" s="0" t="n">
        <v>1.257312</v>
      </c>
      <c r="F4490" s="0" t="n">
        <v>0.114145</v>
      </c>
      <c r="G4490" s="0" t="n">
        <f aca="false">12*Inputs!$B$6*(MIN(1,$H$50*$C4490)*(ic*Inputs!$C$6+pS+fee_fx*Inputs!$D$6-cost_acc-cost_wd*Inputs!$E$6*$E4490-cost_fx*Inputs!$D$6-$F4490)+(1-MIN(1,$H$50*$C4490))*(1-MIN(1,Inputs!$G$6*$D4490)*churn_nonbuyers)*(ic*Inputs!$C$6+fee_wd*Inputs!$E$6*(1-$B4490)+fee_fx*Inputs!$D$6-cost_acc-cost_wd*Inputs!$E$6*(1-$B4490)-cost_fx*Inputs!$D$6))</f>
        <v>207631.540102087</v>
      </c>
      <c r="H4490" s="0" t="n">
        <f aca="false">12*Inputs!$B$7*(MIN(1,$H$51*$C4490)*(ic*Inputs!$C$7+pE+fee_fx*Inputs!$D$7-cost_acc-cost_wd*Inputs!$E$7*$E4490-cost_fx*Inputs!$D$7-$F4490)+(1-MIN(1,$H$51*$C4490))*(1-MIN(1,Inputs!$G$7*$D4490)*churn_nonbuyers)*(ic*Inputs!$C$7+fee_wd*Inputs!$E$7*(1-$B4490)+fee_fx*Inputs!$D$7-cost_acc-cost_wd*Inputs!$E$7*(1-$B4490)-cost_fx*Inputs!$D$7))</f>
        <v>394070.758008408</v>
      </c>
      <c r="I4490" s="0" t="n">
        <f aca="false">12*Inputs!$B$8*(MIN(1,$H$52*$C4490)*(ic*Inputs!$C$8+pT-cost_acc-cost_wd*Inputs!$E$8-cost_fx*Inputs!$D$8-cost_ins)+(1-MIN(1,$H$52*$C4490))*(1-MIN(1,Inputs!$G$8*$D4490)*churn_nonbuyers)*(ic*Inputs!$C$8+fee_wd*Inputs!$E$8*(1-$B4490)+fee_fx*Inputs!$D$8-cost_acc-cost_wd*Inputs!$E$8*(1-$B4490)-cost_fx*Inputs!$D$8))</f>
        <v>160766.90145576</v>
      </c>
      <c r="J4490" s="0" t="n">
        <f aca="false">G4490+H4490+I4490-fixed</f>
        <v>62469.1995662551</v>
      </c>
      <c r="K4490" s="0" t="n">
        <f aca="false">12*Inputs!$B$6*(1-MIN(1,Inputs!$G$6*$D4490)*churn_nonbuyers)*(ic*Inputs!$C$6+fee_wd*Inputs!$E$6*(1-$B4490)+fee_fx*Inputs!$D$6-cost_acc-cost_wd*Inputs!$E$6*(1-$B4490)-cost_fx*Inputs!$D$6)</f>
        <v>157139.503410636</v>
      </c>
      <c r="L4490" s="0" t="n">
        <f aca="false">12*Inputs!$B$7*(1-MIN(1,Inputs!$G$7*$D4490)*churn_nonbuyers)*(ic*Inputs!$C$7+fee_wd*Inputs!$E$7*(1-$B4490)+fee_fx*Inputs!$D$7-cost_acc-cost_wd*Inputs!$E$7*(1-$B4490)-cost_fx*Inputs!$D$7)</f>
        <v>355683.551166382</v>
      </c>
      <c r="M4490" s="0" t="n">
        <f aca="false">12*Inputs!$B$8*(1-MIN(1,Inputs!$G$8*$D4490)*churn_nonbuyers)*(ic*Inputs!$C$8+fee_wd*Inputs!$E$8*(1-$B4490)+fee_fx*Inputs!$D$8-cost_acc-cost_wd*Inputs!$E$8*(1-$B4490)-cost_fx*Inputs!$D$8)</f>
        <v>67020.212182968</v>
      </c>
      <c r="N4490" s="0" t="n">
        <f aca="false">K4490+L4490+I4490-fixed</f>
        <v>-26410.043967222</v>
      </c>
      <c r="O4490" s="0" t="n">
        <f aca="false">K4490+L4490+M4490-fixed</f>
        <v>-120156.733240014</v>
      </c>
      <c r="P4490" s="0" t="n">
        <f aca="false">12*Inputs!$B$6*(1-MIN(1,Inputs!$F$6*$D4490))*(ic*Inputs!$C$6+flat_fee-cost_acc-cost_wd*Inputs!$E$6*$E4490-cost_fx*Inputs!$D$6)+12*Inputs!$B$7*(1-MIN(1,Inputs!$F$7*$D4490))*(ic*Inputs!$C$7+flat_fee-cost_acc-cost_wd*Inputs!$E$7*$E4490-cost_fx*Inputs!$D$7)+12*Inputs!$B$8*(1-MIN(1,Inputs!$F$8*$D4490))*(ic*Inputs!$C$8+flat_fee-cost_acc-cost_wd*Inputs!$E$8*$E4490-cost_fx*Inputs!$D$8)-fixed</f>
        <v>-103124.4788752</v>
      </c>
    </row>
    <row r="4491" customFormat="false" ht="15" hidden="false" customHeight="false" outlineLevel="0" collapsed="false">
      <c r="A4491" s="0" t="n">
        <v>4426</v>
      </c>
      <c r="B4491" s="0" t="n">
        <v>0.268146</v>
      </c>
      <c r="C4491" s="0" t="n">
        <v>1.133456</v>
      </c>
      <c r="D4491" s="0" t="n">
        <v>1.23452</v>
      </c>
      <c r="E4491" s="0" t="n">
        <v>1.142599</v>
      </c>
      <c r="F4491" s="0" t="n">
        <v>0.10099</v>
      </c>
      <c r="G4491" s="0" t="n">
        <f aca="false">12*Inputs!$B$6*(MIN(1,$H$50*$C4491)*(ic*Inputs!$C$6+pS+fee_fx*Inputs!$D$6-cost_acc-cost_wd*Inputs!$E$6*$E4491-cost_fx*Inputs!$D$6-$F4491)+(1-MIN(1,$H$50*$C4491))*(1-MIN(1,Inputs!$G$6*$D4491)*churn_nonbuyers)*(ic*Inputs!$C$6+fee_wd*Inputs!$E$6*(1-$B4491)+fee_fx*Inputs!$D$6-cost_acc-cost_wd*Inputs!$E$6*(1-$B4491)-cost_fx*Inputs!$D$6))</f>
        <v>216004.621763871</v>
      </c>
      <c r="H4491" s="0" t="n">
        <f aca="false">12*Inputs!$B$7*(MIN(1,$H$51*$C4491)*(ic*Inputs!$C$7+pE+fee_fx*Inputs!$D$7-cost_acc-cost_wd*Inputs!$E$7*$E4491-cost_fx*Inputs!$D$7-$F4491)+(1-MIN(1,$H$51*$C4491))*(1-MIN(1,Inputs!$G$7*$D4491)*churn_nonbuyers)*(ic*Inputs!$C$7+fee_wd*Inputs!$E$7*(1-$B4491)+fee_fx*Inputs!$D$7-cost_acc-cost_wd*Inputs!$E$7*(1-$B4491)-cost_fx*Inputs!$D$7))</f>
        <v>414133.743095569</v>
      </c>
      <c r="I4491" s="0" t="n">
        <f aca="false">12*Inputs!$B$8*(MIN(1,$H$52*$C4491)*(ic*Inputs!$C$8+pT-cost_acc-cost_wd*Inputs!$E$8-cost_fx*Inputs!$D$8-cost_ins)+(1-MIN(1,$H$52*$C4491))*(1-MIN(1,Inputs!$G$8*$D4491)*churn_nonbuyers)*(ic*Inputs!$C$8+fee_wd*Inputs!$E$8*(1-$B4491)+fee_fx*Inputs!$D$8-cost_acc-cost_wd*Inputs!$E$8*(1-$B4491)-cost_fx*Inputs!$D$8))</f>
        <v>172178.853055237</v>
      </c>
      <c r="J4491" s="0" t="n">
        <f aca="false">G4491+H4491+I4491-fixed</f>
        <v>102317.217914676</v>
      </c>
      <c r="K4491" s="0" t="n">
        <f aca="false">12*Inputs!$B$6*(1-MIN(1,Inputs!$G$6*$D4491)*churn_nonbuyers)*(ic*Inputs!$C$6+fee_wd*Inputs!$E$6*(1-$B4491)+fee_fx*Inputs!$D$6-cost_acc-cost_wd*Inputs!$E$6*(1-$B4491)-cost_fx*Inputs!$D$6)</f>
        <v>152926.441919424</v>
      </c>
      <c r="L4491" s="0" t="n">
        <f aca="false">12*Inputs!$B$7*(1-MIN(1,Inputs!$G$7*$D4491)*churn_nonbuyers)*(ic*Inputs!$C$7+fee_wd*Inputs!$E$7*(1-$B4491)+fee_fx*Inputs!$D$7-cost_acc-cost_wd*Inputs!$E$7*(1-$B4491)-cost_fx*Inputs!$D$7)</f>
        <v>351084.278591654</v>
      </c>
      <c r="M4491" s="0" t="n">
        <f aca="false">12*Inputs!$B$8*(1-MIN(1,Inputs!$G$8*$D4491)*churn_nonbuyers)*(ic*Inputs!$C$8+fee_wd*Inputs!$E$8*(1-$B4491)+fee_fx*Inputs!$D$8-cost_acc-cost_wd*Inputs!$E$8*(1-$B4491)-cost_fx*Inputs!$D$8)</f>
        <v>42588.524157312</v>
      </c>
      <c r="N4491" s="0" t="n">
        <f aca="false">K4491+L4491+I4491-fixed</f>
        <v>-23810.4264336848</v>
      </c>
      <c r="O4491" s="0" t="n">
        <f aca="false">K4491+L4491+M4491-fixed</f>
        <v>-153400.75533161</v>
      </c>
      <c r="P4491" s="0" t="n">
        <f aca="false">12*Inputs!$B$6*(1-MIN(1,Inputs!$F$6*$D4491))*(ic*Inputs!$C$6+flat_fee-cost_acc-cost_wd*Inputs!$E$6*$E4491-cost_fx*Inputs!$D$6)+12*Inputs!$B$7*(1-MIN(1,Inputs!$F$7*$D4491))*(ic*Inputs!$C$7+flat_fee-cost_acc-cost_wd*Inputs!$E$7*$E4491-cost_fx*Inputs!$D$7)+12*Inputs!$B$8*(1-MIN(1,Inputs!$F$8*$D4491))*(ic*Inputs!$C$8+flat_fee-cost_acc-cost_wd*Inputs!$E$8*$E4491-cost_fx*Inputs!$D$8)-fixed</f>
        <v>-115357.0063648</v>
      </c>
    </row>
    <row r="4492" customFormat="false" ht="15" hidden="false" customHeight="false" outlineLevel="0" collapsed="false">
      <c r="A4492" s="0" t="n">
        <v>4427</v>
      </c>
      <c r="B4492" s="0" t="n">
        <v>0.249675</v>
      </c>
      <c r="C4492" s="0" t="n">
        <v>1.002689</v>
      </c>
      <c r="D4492" s="0" t="n">
        <v>1.153213</v>
      </c>
      <c r="E4492" s="0" t="n">
        <v>1.260064</v>
      </c>
      <c r="F4492" s="0" t="n">
        <v>0.11851</v>
      </c>
      <c r="G4492" s="0" t="n">
        <f aca="false">12*Inputs!$B$6*(MIN(1,$H$50*$C4492)*(ic*Inputs!$C$6+pS+fee_fx*Inputs!$D$6-cost_acc-cost_wd*Inputs!$E$6*$E4492-cost_fx*Inputs!$D$6-$F4492)+(1-MIN(1,$H$50*$C4492))*(1-MIN(1,Inputs!$G$6*$D4492)*churn_nonbuyers)*(ic*Inputs!$C$6+fee_wd*Inputs!$E$6*(1-$B4492)+fee_fx*Inputs!$D$6-cost_acc-cost_wd*Inputs!$E$6*(1-$B4492)-cost_fx*Inputs!$D$6))</f>
        <v>208523.714451561</v>
      </c>
      <c r="H4492" s="0" t="n">
        <f aca="false">12*Inputs!$B$7*(MIN(1,$H$51*$C4492)*(ic*Inputs!$C$7+pE+fee_fx*Inputs!$D$7-cost_acc-cost_wd*Inputs!$E$7*$E4492-cost_fx*Inputs!$D$7-$F4492)+(1-MIN(1,$H$51*$C4492))*(1-MIN(1,Inputs!$G$7*$D4492)*churn_nonbuyers)*(ic*Inputs!$C$7+fee_wd*Inputs!$E$7*(1-$B4492)+fee_fx*Inputs!$D$7-cost_acc-cost_wd*Inputs!$E$7*(1-$B4492)-cost_fx*Inputs!$D$7))</f>
        <v>394350.041488547</v>
      </c>
      <c r="I4492" s="0" t="n">
        <f aca="false">12*Inputs!$B$8*(MIN(1,$H$52*$C4492)*(ic*Inputs!$C$8+pT-cost_acc-cost_wd*Inputs!$E$8-cost_fx*Inputs!$D$8-cost_ins)+(1-MIN(1,$H$52*$C4492))*(1-MIN(1,Inputs!$G$8*$D4492)*churn_nonbuyers)*(ic*Inputs!$C$8+fee_wd*Inputs!$E$8*(1-$B4492)+fee_fx*Inputs!$D$8-cost_acc-cost_wd*Inputs!$E$8*(1-$B4492)-cost_fx*Inputs!$D$8))</f>
        <v>162598.695476302</v>
      </c>
      <c r="J4492" s="0" t="n">
        <f aca="false">G4492+H4492+I4492-fixed</f>
        <v>65472.4514164092</v>
      </c>
      <c r="K4492" s="0" t="n">
        <f aca="false">12*Inputs!$B$6*(1-MIN(1,Inputs!$G$6*$D4492)*churn_nonbuyers)*(ic*Inputs!$C$6+fee_wd*Inputs!$E$6*(1-$B4492)+fee_fx*Inputs!$D$6-cost_acc-cost_wd*Inputs!$E$6*(1-$B4492)-cost_fx*Inputs!$D$6)</f>
        <v>156095.49784158</v>
      </c>
      <c r="L4492" s="0" t="n">
        <f aca="false">12*Inputs!$B$7*(1-MIN(1,Inputs!$G$7*$D4492)*churn_nonbuyers)*(ic*Inputs!$C$7+fee_wd*Inputs!$E$7*(1-$B4492)+fee_fx*Inputs!$D$7-cost_acc-cost_wd*Inputs!$E$7*(1-$B4492)-cost_fx*Inputs!$D$7)</f>
        <v>354541.386480948</v>
      </c>
      <c r="M4492" s="0" t="n">
        <f aca="false">12*Inputs!$B$8*(1-MIN(1,Inputs!$G$8*$D4492)*churn_nonbuyers)*(ic*Inputs!$C$8+fee_wd*Inputs!$E$8*(1-$B4492)+fee_fx*Inputs!$D$8-cost_acc-cost_wd*Inputs!$E$8*(1-$B4492)-cost_fx*Inputs!$D$8)</f>
        <v>60603.88987404</v>
      </c>
      <c r="N4492" s="0" t="n">
        <f aca="false">K4492+L4492+I4492-fixed</f>
        <v>-26764.4202011698</v>
      </c>
      <c r="O4492" s="0" t="n">
        <f aca="false">K4492+L4492+M4492-fixed</f>
        <v>-128759.225803432</v>
      </c>
      <c r="P4492" s="0" t="n">
        <f aca="false">12*Inputs!$B$6*(1-MIN(1,Inputs!$F$6*$D4492))*(ic*Inputs!$C$6+flat_fee-cost_acc-cost_wd*Inputs!$E$6*$E4492-cost_fx*Inputs!$D$6)+12*Inputs!$B$7*(1-MIN(1,Inputs!$F$7*$D4492))*(ic*Inputs!$C$7+flat_fee-cost_acc-cost_wd*Inputs!$E$7*$E4492-cost_fx*Inputs!$D$7)+12*Inputs!$B$8*(1-MIN(1,Inputs!$F$8*$D4492))*(ic*Inputs!$C$8+flat_fee-cost_acc-cost_wd*Inputs!$E$8*$E4492-cost_fx*Inputs!$D$8)-fixed</f>
        <v>-118713.90411232</v>
      </c>
    </row>
    <row r="4493" customFormat="false" ht="15" hidden="false" customHeight="false" outlineLevel="0" collapsed="false">
      <c r="A4493" s="0" t="n">
        <v>4428</v>
      </c>
      <c r="B4493" s="0" t="n">
        <v>0.291581</v>
      </c>
      <c r="C4493" s="0" t="n">
        <v>1.022894</v>
      </c>
      <c r="D4493" s="0" t="n">
        <v>0.91386</v>
      </c>
      <c r="E4493" s="0" t="n">
        <v>1.089808</v>
      </c>
      <c r="F4493" s="0" t="n">
        <v>0.391437</v>
      </c>
      <c r="G4493" s="0" t="n">
        <f aca="false">12*Inputs!$B$6*(MIN(1,$H$50*$C4493)*(ic*Inputs!$C$6+pS+fee_fx*Inputs!$D$6-cost_acc-cost_wd*Inputs!$E$6*$E4493-cost_fx*Inputs!$D$6-$F4493)+(1-MIN(1,$H$50*$C4493))*(1-MIN(1,Inputs!$G$6*$D4493)*churn_nonbuyers)*(ic*Inputs!$C$6+fee_wd*Inputs!$E$6*(1-$B4493)+fee_fx*Inputs!$D$6-cost_acc-cost_wd*Inputs!$E$6*(1-$B4493)-cost_fx*Inputs!$D$6))</f>
        <v>203693.183583069</v>
      </c>
      <c r="H4493" s="0" t="n">
        <f aca="false">12*Inputs!$B$7*(MIN(1,$H$51*$C4493)*(ic*Inputs!$C$7+pE+fee_fx*Inputs!$D$7-cost_acc-cost_wd*Inputs!$E$7*$E4493-cost_fx*Inputs!$D$7-$F4493)+(1-MIN(1,$H$51*$C4493))*(1-MIN(1,Inputs!$G$7*$D4493)*churn_nonbuyers)*(ic*Inputs!$C$7+fee_wd*Inputs!$E$7*(1-$B4493)+fee_fx*Inputs!$D$7-cost_acc-cost_wd*Inputs!$E$7*(1-$B4493)-cost_fx*Inputs!$D$7))</f>
        <v>397224.650025315</v>
      </c>
      <c r="I4493" s="0" t="n">
        <f aca="false">12*Inputs!$B$8*(MIN(1,$H$52*$C4493)*(ic*Inputs!$C$8+pT-cost_acc-cost_wd*Inputs!$E$8-cost_fx*Inputs!$D$8-cost_ins)+(1-MIN(1,$H$52*$C4493))*(1-MIN(1,Inputs!$G$8*$D4493)*churn_nonbuyers)*(ic*Inputs!$C$8+fee_wd*Inputs!$E$8*(1-$B4493)+fee_fx*Inputs!$D$8-cost_acc-cost_wd*Inputs!$E$8*(1-$B4493)-cost_fx*Inputs!$D$8))</f>
        <v>179407.764520407</v>
      </c>
      <c r="J4493" s="0" t="n">
        <f aca="false">G4493+H4493+I4493-fixed</f>
        <v>80325.598128791</v>
      </c>
      <c r="K4493" s="0" t="n">
        <f aca="false">12*Inputs!$B$6*(1-MIN(1,Inputs!$G$6*$D4493)*churn_nonbuyers)*(ic*Inputs!$C$6+fee_wd*Inputs!$E$6*(1-$B4493)+fee_fx*Inputs!$D$6-cost_acc-cost_wd*Inputs!$E$6*(1-$B4493)-cost_fx*Inputs!$D$6)</f>
        <v>152319.169531152</v>
      </c>
      <c r="L4493" s="0" t="n">
        <f aca="false">12*Inputs!$B$7*(1-MIN(1,Inputs!$G$7*$D4493)*churn_nonbuyers)*(ic*Inputs!$C$7+fee_wd*Inputs!$E$7*(1-$B4493)+fee_fx*Inputs!$D$7-cost_acc-cost_wd*Inputs!$E$7*(1-$B4493)-cost_fx*Inputs!$D$7)</f>
        <v>351309.410838691</v>
      </c>
      <c r="M4493" s="0" t="n">
        <f aca="false">12*Inputs!$B$8*(1-MIN(1,Inputs!$G$8*$D4493)*churn_nonbuyers)*(ic*Inputs!$C$8+fee_wd*Inputs!$E$8*(1-$B4493)+fee_fx*Inputs!$D$8-cost_acc-cost_wd*Inputs!$E$8*(1-$B4493)-cost_fx*Inputs!$D$8)</f>
        <v>112558.576745376</v>
      </c>
      <c r="N4493" s="0" t="n">
        <f aca="false">K4493+L4493+I4493-fixed</f>
        <v>-16963.65510975</v>
      </c>
      <c r="O4493" s="0" t="n">
        <f aca="false">K4493+L4493+M4493-fixed</f>
        <v>-83812.8428847807</v>
      </c>
      <c r="P4493" s="0" t="n">
        <f aca="false">12*Inputs!$B$6*(1-MIN(1,Inputs!$F$6*$D4493))*(ic*Inputs!$C$6+flat_fee-cost_acc-cost_wd*Inputs!$E$6*$E4493-cost_fx*Inputs!$D$6)+12*Inputs!$B$7*(1-MIN(1,Inputs!$F$7*$D4493))*(ic*Inputs!$C$7+flat_fee-cost_acc-cost_wd*Inputs!$E$7*$E4493-cost_fx*Inputs!$D$7)+12*Inputs!$B$8*(1-MIN(1,Inputs!$F$8*$D4493))*(ic*Inputs!$C$8+flat_fee-cost_acc-cost_wd*Inputs!$E$8*$E4493-cost_fx*Inputs!$D$8)-fixed</f>
        <v>78395.0472512</v>
      </c>
    </row>
    <row r="4494" customFormat="false" ht="15" hidden="false" customHeight="false" outlineLevel="0" collapsed="false">
      <c r="A4494" s="0" t="n">
        <v>4429</v>
      </c>
      <c r="B4494" s="0" t="n">
        <v>0.486816</v>
      </c>
      <c r="C4494" s="0" t="n">
        <v>0.939335</v>
      </c>
      <c r="D4494" s="0" t="n">
        <v>1.275849</v>
      </c>
      <c r="E4494" s="0" t="n">
        <v>1.138294</v>
      </c>
      <c r="F4494" s="0" t="n">
        <v>0.114536</v>
      </c>
      <c r="G4494" s="0" t="n">
        <f aca="false">12*Inputs!$B$6*(MIN(1,$H$50*$C4494)*(ic*Inputs!$C$6+pS+fee_fx*Inputs!$D$6-cost_acc-cost_wd*Inputs!$E$6*$E4494-cost_fx*Inputs!$D$6-$F4494)+(1-MIN(1,$H$50*$C4494))*(1-MIN(1,Inputs!$G$6*$D4494)*churn_nonbuyers)*(ic*Inputs!$C$6+fee_wd*Inputs!$E$6*(1-$B4494)+fee_fx*Inputs!$D$6-cost_acc-cost_wd*Inputs!$E$6*(1-$B4494)-cost_fx*Inputs!$D$6))</f>
        <v>177425.621728225</v>
      </c>
      <c r="H4494" s="0" t="n">
        <f aca="false">12*Inputs!$B$7*(MIN(1,$H$51*$C4494)*(ic*Inputs!$C$7+pE+fee_fx*Inputs!$D$7-cost_acc-cost_wd*Inputs!$E$7*$E4494-cost_fx*Inputs!$D$7-$F4494)+(1-MIN(1,$H$51*$C4494))*(1-MIN(1,Inputs!$G$7*$D4494)*churn_nonbuyers)*(ic*Inputs!$C$7+fee_wd*Inputs!$E$7*(1-$B4494)+fee_fx*Inputs!$D$7-cost_acc-cost_wd*Inputs!$E$7*(1-$B4494)-cost_fx*Inputs!$D$7))</f>
        <v>383881.537004043</v>
      </c>
      <c r="I4494" s="0" t="n">
        <f aca="false">12*Inputs!$B$8*(MIN(1,$H$52*$C4494)*(ic*Inputs!$C$8+pT-cost_acc-cost_wd*Inputs!$E$8-cost_fx*Inputs!$D$8-cost_ins)+(1-MIN(1,$H$52*$C4494))*(1-MIN(1,Inputs!$G$8*$D4494)*churn_nonbuyers)*(ic*Inputs!$C$8+fee_wd*Inputs!$E$8*(1-$B4494)+fee_fx*Inputs!$D$8-cost_acc-cost_wd*Inputs!$E$8*(1-$B4494)-cost_fx*Inputs!$D$8))</f>
        <v>146493.995012243</v>
      </c>
      <c r="J4494" s="0" t="n">
        <f aca="false">G4494+H4494+I4494-fixed</f>
        <v>7801.15374451119</v>
      </c>
      <c r="K4494" s="0" t="n">
        <f aca="false">12*Inputs!$B$6*(1-MIN(1,Inputs!$G$6*$D4494)*churn_nonbuyers)*(ic*Inputs!$C$6+fee_wd*Inputs!$E$6*(1-$B4494)+fee_fx*Inputs!$D$6-cost_acc-cost_wd*Inputs!$E$6*(1-$B4494)-cost_fx*Inputs!$D$6)</f>
        <v>123109.884768845</v>
      </c>
      <c r="L4494" s="0" t="n">
        <f aca="false">12*Inputs!$B$7*(1-MIN(1,Inputs!$G$7*$D4494)*churn_nonbuyers)*(ic*Inputs!$C$7+fee_wd*Inputs!$E$7*(1-$B4494)+fee_fx*Inputs!$D$7-cost_acc-cost_wd*Inputs!$E$7*(1-$B4494)-cost_fx*Inputs!$D$7)</f>
        <v>320348.994509307</v>
      </c>
      <c r="M4494" s="0" t="n">
        <f aca="false">12*Inputs!$B$8*(1-MIN(1,Inputs!$G$8*$D4494)*churn_nonbuyers)*(ic*Inputs!$C$8+fee_wd*Inputs!$E$8*(1-$B4494)+fee_fx*Inputs!$D$8-cost_acc-cost_wd*Inputs!$E$8*(1-$B4494)-cost_fx*Inputs!$D$8)</f>
        <v>32395.9370279424</v>
      </c>
      <c r="N4494" s="0" t="n">
        <f aca="false">K4494+L4494+I4494-fixed</f>
        <v>-110047.125709605</v>
      </c>
      <c r="O4494" s="0" t="n">
        <f aca="false">K4494+L4494+M4494-fixed</f>
        <v>-224145.183693906</v>
      </c>
      <c r="P4494" s="0" t="n">
        <f aca="false">12*Inputs!$B$6*(1-MIN(1,Inputs!$F$6*$D4494))*(ic*Inputs!$C$6+flat_fee-cost_acc-cost_wd*Inputs!$E$6*$E4494-cost_fx*Inputs!$D$6)+12*Inputs!$B$7*(1-MIN(1,Inputs!$F$7*$D4494))*(ic*Inputs!$C$7+flat_fee-cost_acc-cost_wd*Inputs!$E$7*$E4494-cost_fx*Inputs!$D$7)+12*Inputs!$B$8*(1-MIN(1,Inputs!$F$8*$D4494))*(ic*Inputs!$C$8+flat_fee-cost_acc-cost_wd*Inputs!$E$8*$E4494-cost_fx*Inputs!$D$8)-fixed</f>
        <v>-135674.40008656</v>
      </c>
    </row>
    <row r="4495" customFormat="false" ht="15" hidden="false" customHeight="false" outlineLevel="0" collapsed="false">
      <c r="A4495" s="0" t="n">
        <v>4430</v>
      </c>
      <c r="B4495" s="0" t="n">
        <v>0.163787</v>
      </c>
      <c r="C4495" s="0" t="n">
        <v>1.058684</v>
      </c>
      <c r="D4495" s="0" t="n">
        <v>1.163698</v>
      </c>
      <c r="E4495" s="0" t="n">
        <v>1.177995</v>
      </c>
      <c r="F4495" s="0" t="n">
        <v>0.178478</v>
      </c>
      <c r="G4495" s="0" t="n">
        <f aca="false">12*Inputs!$B$6*(MIN(1,$H$50*$C4495)*(ic*Inputs!$C$6+pS+fee_fx*Inputs!$D$6-cost_acc-cost_wd*Inputs!$E$6*$E4495-cost_fx*Inputs!$D$6-$F4495)+(1-MIN(1,$H$50*$C4495))*(1-MIN(1,Inputs!$G$6*$D4495)*churn_nonbuyers)*(ic*Inputs!$C$6+fee_wd*Inputs!$E$6*(1-$B4495)+fee_fx*Inputs!$D$6-cost_acc-cost_wd*Inputs!$E$6*(1-$B4495)-cost_fx*Inputs!$D$6))</f>
        <v>222572.8668447</v>
      </c>
      <c r="H4495" s="0" t="n">
        <f aca="false">12*Inputs!$B$7*(MIN(1,$H$51*$C4495)*(ic*Inputs!$C$7+pE+fee_fx*Inputs!$D$7-cost_acc-cost_wd*Inputs!$E$7*$E4495-cost_fx*Inputs!$D$7-$F4495)+(1-MIN(1,$H$51*$C4495))*(1-MIN(1,Inputs!$G$7*$D4495)*churn_nonbuyers)*(ic*Inputs!$C$7+fee_wd*Inputs!$E$7*(1-$B4495)+fee_fx*Inputs!$D$7-cost_acc-cost_wd*Inputs!$E$7*(1-$B4495)-cost_fx*Inputs!$D$7))</f>
        <v>409740.333167467</v>
      </c>
      <c r="I4495" s="0" t="n">
        <f aca="false">12*Inputs!$B$8*(MIN(1,$H$52*$C4495)*(ic*Inputs!$C$8+pT-cost_acc-cost_wd*Inputs!$E$8-cost_fx*Inputs!$D$8-cost_ins)+(1-MIN(1,$H$52*$C4495))*(1-MIN(1,Inputs!$G$8*$D4495)*churn_nonbuyers)*(ic*Inputs!$C$8+fee_wd*Inputs!$E$8*(1-$B4495)+fee_fx*Inputs!$D$8-cost_acc-cost_wd*Inputs!$E$8*(1-$B4495)-cost_fx*Inputs!$D$8))</f>
        <v>167894.992598223</v>
      </c>
      <c r="J4495" s="0" t="n">
        <f aca="false">G4495+H4495+I4495-fixed</f>
        <v>100208.19261039</v>
      </c>
      <c r="K4495" s="0" t="n">
        <f aca="false">12*Inputs!$B$6*(1-MIN(1,Inputs!$G$6*$D4495)*churn_nonbuyers)*(ic*Inputs!$C$6+fee_wd*Inputs!$E$6*(1-$B4495)+fee_fx*Inputs!$D$6-cost_acc-cost_wd*Inputs!$E$6*(1-$B4495)-cost_fx*Inputs!$D$6)</f>
        <v>167656.906111147</v>
      </c>
      <c r="L4495" s="0" t="n">
        <f aca="false">12*Inputs!$B$7*(1-MIN(1,Inputs!$G$7*$D4495)*churn_nonbuyers)*(ic*Inputs!$C$7+fee_wd*Inputs!$E$7*(1-$B4495)+fee_fx*Inputs!$D$7-cost_acc-cost_wd*Inputs!$E$7*(1-$B4495)-cost_fx*Inputs!$D$7)</f>
        <v>366361.966962689</v>
      </c>
      <c r="M4495" s="0" t="n">
        <f aca="false">12*Inputs!$B$8*(1-MIN(1,Inputs!$G$8*$D4495)*churn_nonbuyers)*(ic*Inputs!$C$8+fee_wd*Inputs!$E$8*(1-$B4495)+fee_fx*Inputs!$D$8-cost_acc-cost_wd*Inputs!$E$8*(1-$B4495)-cost_fx*Inputs!$D$8)</f>
        <v>59060.6180653536</v>
      </c>
      <c r="N4495" s="0" t="n">
        <f aca="false">K4495+L4495+I4495-fixed</f>
        <v>1913.86567205878</v>
      </c>
      <c r="O4495" s="0" t="n">
        <f aca="false">K4495+L4495+M4495-fixed</f>
        <v>-106920.508860811</v>
      </c>
      <c r="P4495" s="0" t="n">
        <f aca="false">12*Inputs!$B$6*(1-MIN(1,Inputs!$F$6*$D4495))*(ic*Inputs!$C$6+flat_fee-cost_acc-cost_wd*Inputs!$E$6*$E4495-cost_fx*Inputs!$D$6)+12*Inputs!$B$7*(1-MIN(1,Inputs!$F$7*$D4495))*(ic*Inputs!$C$7+flat_fee-cost_acc-cost_wd*Inputs!$E$7*$E4495-cost_fx*Inputs!$D$7)+12*Inputs!$B$8*(1-MIN(1,Inputs!$F$8*$D4495))*(ic*Inputs!$C$8+flat_fee-cost_acc-cost_wd*Inputs!$E$8*$E4495-cost_fx*Inputs!$D$8)-fixed</f>
        <v>-91742.7436215999</v>
      </c>
    </row>
    <row r="4496" customFormat="false" ht="15" hidden="false" customHeight="false" outlineLevel="0" collapsed="false">
      <c r="A4496" s="0" t="n">
        <v>4431</v>
      </c>
      <c r="B4496" s="0" t="n">
        <v>0.299297</v>
      </c>
      <c r="C4496" s="0" t="n">
        <v>0.848111</v>
      </c>
      <c r="D4496" s="0" t="n">
        <v>1.477815</v>
      </c>
      <c r="E4496" s="0" t="n">
        <v>1.216129</v>
      </c>
      <c r="F4496" s="0" t="n">
        <v>0.175983</v>
      </c>
      <c r="G4496" s="0" t="n">
        <f aca="false">12*Inputs!$B$6*(MIN(1,$H$50*$C4496)*(ic*Inputs!$C$6+pS+fee_fx*Inputs!$D$6-cost_acc-cost_wd*Inputs!$E$6*$E4496-cost_fx*Inputs!$D$6-$F4496)+(1-MIN(1,$H$50*$C4496))*(1-MIN(1,Inputs!$G$6*$D4496)*churn_nonbuyers)*(ic*Inputs!$C$6+fee_wd*Inputs!$E$6*(1-$B4496)+fee_fx*Inputs!$D$6-cost_acc-cost_wd*Inputs!$E$6*(1-$B4496)-cost_fx*Inputs!$D$6))</f>
        <v>191502.02417577</v>
      </c>
      <c r="H4496" s="0" t="n">
        <f aca="false">12*Inputs!$B$7*(MIN(1,$H$51*$C4496)*(ic*Inputs!$C$7+pE+fee_fx*Inputs!$D$7-cost_acc-cost_wd*Inputs!$E$7*$E4496-cost_fx*Inputs!$D$7-$F4496)+(1-MIN(1,$H$51*$C4496))*(1-MIN(1,Inputs!$G$7*$D4496)*churn_nonbuyers)*(ic*Inputs!$C$7+fee_wd*Inputs!$E$7*(1-$B4496)+fee_fx*Inputs!$D$7-cost_acc-cost_wd*Inputs!$E$7*(1-$B4496)-cost_fx*Inputs!$D$7))</f>
        <v>382822.739994581</v>
      </c>
      <c r="I4496" s="0" t="n">
        <f aca="false">12*Inputs!$B$8*(MIN(1,$H$52*$C4496)*(ic*Inputs!$C$8+pT-cost_acc-cost_wd*Inputs!$E$8-cost_fx*Inputs!$D$8-cost_ins)+(1-MIN(1,$H$52*$C4496))*(1-MIN(1,Inputs!$G$8*$D4496)*churn_nonbuyers)*(ic*Inputs!$C$8+fee_wd*Inputs!$E$8*(1-$B4496)+fee_fx*Inputs!$D$8-cost_acc-cost_wd*Inputs!$E$8*(1-$B4496)-cost_fx*Inputs!$D$8))</f>
        <v>122250.111984</v>
      </c>
      <c r="J4496" s="0" t="n">
        <f aca="false">G4496+H4496+I4496-fixed</f>
        <v>-3425.12384564965</v>
      </c>
      <c r="K4496" s="0" t="n">
        <f aca="false">12*Inputs!$B$6*(1-MIN(1,Inputs!$G$6*$D4496)*churn_nonbuyers)*(ic*Inputs!$C$6+fee_wd*Inputs!$E$6*(1-$B4496)+fee_fx*Inputs!$D$6-cost_acc-cost_wd*Inputs!$E$6*(1-$B4496)-cost_fx*Inputs!$D$6)</f>
        <v>146789.457091596</v>
      </c>
      <c r="L4496" s="0" t="n">
        <f aca="false">12*Inputs!$B$7*(1-MIN(1,Inputs!$G$7*$D4496)*churn_nonbuyers)*(ic*Inputs!$C$7+fee_wd*Inputs!$E$7*(1-$B4496)+fee_fx*Inputs!$D$7-cost_acc-cost_wd*Inputs!$E$7*(1-$B4496)-cost_fx*Inputs!$D$7)</f>
        <v>344136.341934958</v>
      </c>
      <c r="M4496" s="0" t="n">
        <f aca="false">12*Inputs!$B$8*(1-MIN(1,Inputs!$G$8*$D4496)*churn_nonbuyers)*(ic*Inputs!$C$8+fee_wd*Inputs!$E$8*(1-$B4496)+fee_fx*Inputs!$D$8-cost_acc-cost_wd*Inputs!$E$8*(1-$B4496)-cost_fx*Inputs!$D$8)</f>
        <v>0</v>
      </c>
      <c r="N4496" s="0" t="n">
        <f aca="false">K4496+L4496+I4496-fixed</f>
        <v>-86824.0889894464</v>
      </c>
      <c r="O4496" s="0" t="n">
        <f aca="false">K4496+L4496+M4496-fixed</f>
        <v>-209074.200973446</v>
      </c>
      <c r="P4496" s="0" t="n">
        <f aca="false">12*Inputs!$B$6*(1-MIN(1,Inputs!$F$6*$D4496))*(ic*Inputs!$C$6+flat_fee-cost_acc-cost_wd*Inputs!$E$6*$E4496-cost_fx*Inputs!$D$6)+12*Inputs!$B$7*(1-MIN(1,Inputs!$F$7*$D4496))*(ic*Inputs!$C$7+flat_fee-cost_acc-cost_wd*Inputs!$E$7*$E4496-cost_fx*Inputs!$D$7)+12*Inputs!$B$8*(1-MIN(1,Inputs!$F$8*$D4496))*(ic*Inputs!$C$8+flat_fee-cost_acc-cost_wd*Inputs!$E$8*$E4496-cost_fx*Inputs!$D$8)-fixed</f>
        <v>-267564.2625676</v>
      </c>
    </row>
    <row r="4497" customFormat="false" ht="15" hidden="false" customHeight="false" outlineLevel="0" collapsed="false">
      <c r="A4497" s="0" t="n">
        <v>4432</v>
      </c>
      <c r="B4497" s="0" t="n">
        <v>0.590151</v>
      </c>
      <c r="C4497" s="0" t="n">
        <v>0.904532</v>
      </c>
      <c r="D4497" s="0" t="n">
        <v>1.090039</v>
      </c>
      <c r="E4497" s="0" t="n">
        <v>1.1046</v>
      </c>
      <c r="F4497" s="0" t="n">
        <v>0.247149</v>
      </c>
      <c r="G4497" s="0" t="n">
        <f aca="false">12*Inputs!$B$6*(MIN(1,$H$50*$C4497)*(ic*Inputs!$C$6+pS+fee_fx*Inputs!$D$6-cost_acc-cost_wd*Inputs!$E$6*$E4497-cost_fx*Inputs!$D$6-$F4497)+(1-MIN(1,$H$50*$C4497))*(1-MIN(1,Inputs!$G$6*$D4497)*churn_nonbuyers)*(ic*Inputs!$C$6+fee_wd*Inputs!$E$6*(1-$B4497)+fee_fx*Inputs!$D$6-cost_acc-cost_wd*Inputs!$E$6*(1-$B4497)-cost_fx*Inputs!$D$6))</f>
        <v>161433.80409384</v>
      </c>
      <c r="H4497" s="0" t="n">
        <f aca="false">12*Inputs!$B$7*(MIN(1,$H$51*$C4497)*(ic*Inputs!$C$7+pE+fee_fx*Inputs!$D$7-cost_acc-cost_wd*Inputs!$E$7*$E4497-cost_fx*Inputs!$D$7-$F4497)+(1-MIN(1,$H$51*$C4497))*(1-MIN(1,Inputs!$G$7*$D4497)*churn_nonbuyers)*(ic*Inputs!$C$7+fee_wd*Inputs!$E$7*(1-$B4497)+fee_fx*Inputs!$D$7-cost_acc-cost_wd*Inputs!$E$7*(1-$B4497)-cost_fx*Inputs!$D$7))</f>
        <v>370128.466801763</v>
      </c>
      <c r="I4497" s="0" t="n">
        <f aca="false">12*Inputs!$B$8*(MIN(1,$H$52*$C4497)*(ic*Inputs!$C$8+pT-cost_acc-cost_wd*Inputs!$E$8-cost_fx*Inputs!$D$8-cost_ins)+(1-MIN(1,$H$52*$C4497))*(1-MIN(1,Inputs!$G$8*$D4497)*churn_nonbuyers)*(ic*Inputs!$C$8+fee_wd*Inputs!$E$8*(1-$B4497)+fee_fx*Inputs!$D$8-cost_acc-cost_wd*Inputs!$E$8*(1-$B4497)-cost_fx*Inputs!$D$8))</f>
        <v>156293.766591424</v>
      </c>
      <c r="J4497" s="0" t="n">
        <f aca="false">G4497+H4497+I4497-fixed</f>
        <v>-12143.9625129728</v>
      </c>
      <c r="K4497" s="0" t="n">
        <f aca="false">12*Inputs!$B$6*(1-MIN(1,Inputs!$G$6*$D4497)*churn_nonbuyers)*(ic*Inputs!$C$6+fee_wd*Inputs!$E$6*(1-$B4497)+fee_fx*Inputs!$D$6-cost_acc-cost_wd*Inputs!$E$6*(1-$B4497)-cost_fx*Inputs!$D$6)</f>
        <v>110262.333642401</v>
      </c>
      <c r="L4497" s="0" t="n">
        <f aca="false">12*Inputs!$B$7*(1-MIN(1,Inputs!$G$7*$D4497)*churn_nonbuyers)*(ic*Inputs!$C$7+fee_wd*Inputs!$E$7*(1-$B4497)+fee_fx*Inputs!$D$7-cost_acc-cost_wd*Inputs!$E$7*(1-$B4497)-cost_fx*Inputs!$D$7)</f>
        <v>307812.146713441</v>
      </c>
      <c r="M4497" s="0" t="n">
        <f aca="false">12*Inputs!$B$8*(1-MIN(1,Inputs!$G$8*$D4497)*churn_nonbuyers)*(ic*Inputs!$C$8+fee_wd*Inputs!$E$8*(1-$B4497)+fee_fx*Inputs!$D$8-cost_acc-cost_wd*Inputs!$E$8*(1-$B4497)-cost_fx*Inputs!$D$8)</f>
        <v>70635.1048378704</v>
      </c>
      <c r="N4497" s="0" t="n">
        <f aca="false">K4497+L4497+I4497-fixed</f>
        <v>-125631.753052734</v>
      </c>
      <c r="O4497" s="0" t="n">
        <f aca="false">K4497+L4497+M4497-fixed</f>
        <v>-211290.414806288</v>
      </c>
      <c r="P4497" s="0" t="n">
        <f aca="false">12*Inputs!$B$6*(1-MIN(1,Inputs!$F$6*$D4497))*(ic*Inputs!$C$6+flat_fee-cost_acc-cost_wd*Inputs!$E$6*$E4497-cost_fx*Inputs!$D$6)+12*Inputs!$B$7*(1-MIN(1,Inputs!$F$7*$D4497))*(ic*Inputs!$C$7+flat_fee-cost_acc-cost_wd*Inputs!$E$7*$E4497-cost_fx*Inputs!$D$7)+12*Inputs!$B$8*(1-MIN(1,Inputs!$F$8*$D4497))*(ic*Inputs!$C$8+flat_fee-cost_acc-cost_wd*Inputs!$E$8*$E4497-cost_fx*Inputs!$D$8)-fixed</f>
        <v>-23230.3741359998</v>
      </c>
    </row>
    <row r="4498" customFormat="false" ht="15" hidden="false" customHeight="false" outlineLevel="0" collapsed="false">
      <c r="A4498" s="0" t="n">
        <v>4433</v>
      </c>
      <c r="B4498" s="0" t="n">
        <v>0.375312</v>
      </c>
      <c r="C4498" s="0" t="n">
        <v>0.833562</v>
      </c>
      <c r="D4498" s="0" t="n">
        <v>1.421594</v>
      </c>
      <c r="E4498" s="0" t="n">
        <v>1.395732</v>
      </c>
      <c r="F4498" s="0" t="n">
        <v>0.125859</v>
      </c>
      <c r="G4498" s="0" t="n">
        <f aca="false">12*Inputs!$B$6*(MIN(1,$H$50*$C4498)*(ic*Inputs!$C$6+pS+fee_fx*Inputs!$D$6-cost_acc-cost_wd*Inputs!$E$6*$E4498-cost_fx*Inputs!$D$6-$F4498)+(1-MIN(1,$H$50*$C4498))*(1-MIN(1,Inputs!$G$6*$D4498)*churn_nonbuyers)*(ic*Inputs!$C$6+fee_wd*Inputs!$E$6*(1-$B4498)+fee_fx*Inputs!$D$6-cost_acc-cost_wd*Inputs!$E$6*(1-$B4498)-cost_fx*Inputs!$D$6))</f>
        <v>179174.11214777</v>
      </c>
      <c r="H4498" s="0" t="n">
        <f aca="false">12*Inputs!$B$7*(MIN(1,$H$51*$C4498)*(ic*Inputs!$C$7+pE+fee_fx*Inputs!$D$7-cost_acc-cost_wd*Inputs!$E$7*$E4498-cost_fx*Inputs!$D$7-$F4498)+(1-MIN(1,$H$51*$C4498))*(1-MIN(1,Inputs!$G$7*$D4498)*churn_nonbuyers)*(ic*Inputs!$C$7+fee_wd*Inputs!$E$7*(1-$B4498)+fee_fx*Inputs!$D$7-cost_acc-cost_wd*Inputs!$E$7*(1-$B4498)-cost_fx*Inputs!$D$7))</f>
        <v>360738.671447158</v>
      </c>
      <c r="I4498" s="0" t="n">
        <f aca="false">12*Inputs!$B$8*(MIN(1,$H$52*$C4498)*(ic*Inputs!$C$8+pT-cost_acc-cost_wd*Inputs!$E$8-cost_fx*Inputs!$D$8-cost_ins)+(1-MIN(1,$H$52*$C4498))*(1-MIN(1,Inputs!$G$8*$D4498)*churn_nonbuyers)*(ic*Inputs!$C$8+fee_wd*Inputs!$E$8*(1-$B4498)+fee_fx*Inputs!$D$8-cost_acc-cost_wd*Inputs!$E$8*(1-$B4498)-cost_fx*Inputs!$D$8))</f>
        <v>120780.309055916</v>
      </c>
      <c r="J4498" s="0" t="n">
        <f aca="false">G4498+H4498+I4498-fixed</f>
        <v>-39306.9073491554</v>
      </c>
      <c r="K4498" s="0" t="n">
        <f aca="false">12*Inputs!$B$6*(1-MIN(1,Inputs!$G$6*$D4498)*churn_nonbuyers)*(ic*Inputs!$C$6+fee_wd*Inputs!$E$6*(1-$B4498)+fee_fx*Inputs!$D$6-cost_acc-cost_wd*Inputs!$E$6*(1-$B4498)-cost_fx*Inputs!$D$6)</f>
        <v>137066.901748762</v>
      </c>
      <c r="L4498" s="0" t="n">
        <f aca="false">12*Inputs!$B$7*(1-MIN(1,Inputs!$G$7*$D4498)*churn_nonbuyers)*(ic*Inputs!$C$7+fee_wd*Inputs!$E$7*(1-$B4498)+fee_fx*Inputs!$D$7-cost_acc-cost_wd*Inputs!$E$7*(1-$B4498)-cost_fx*Inputs!$D$7)</f>
        <v>334264.369337257</v>
      </c>
      <c r="M4498" s="0" t="n">
        <f aca="false">12*Inputs!$B$8*(1-MIN(1,Inputs!$G$8*$D4498)*churn_nonbuyers)*(ic*Inputs!$C$8+fee_wd*Inputs!$E$8*(1-$B4498)+fee_fx*Inputs!$D$8-cost_acc-cost_wd*Inputs!$E$8*(1-$B4498)-cost_fx*Inputs!$D$8)</f>
        <v>1506.2141342208</v>
      </c>
      <c r="N4498" s="0" t="n">
        <f aca="false">K4498+L4498+I4498-fixed</f>
        <v>-107888.419858065</v>
      </c>
      <c r="O4498" s="0" t="n">
        <f aca="false">K4498+L4498+M4498-fixed</f>
        <v>-227162.514779761</v>
      </c>
      <c r="P4498" s="0" t="n">
        <f aca="false">12*Inputs!$B$6*(1-MIN(1,Inputs!$F$6*$D4498))*(ic*Inputs!$C$6+flat_fee-cost_acc-cost_wd*Inputs!$E$6*$E4498-cost_fx*Inputs!$D$6)+12*Inputs!$B$7*(1-MIN(1,Inputs!$F$7*$D4498))*(ic*Inputs!$C$7+flat_fee-cost_acc-cost_wd*Inputs!$E$7*$E4498-cost_fx*Inputs!$D$7)+12*Inputs!$B$8*(1-MIN(1,Inputs!$F$8*$D4498))*(ic*Inputs!$C$8+flat_fee-cost_acc-cost_wd*Inputs!$E$8*$E4498-cost_fx*Inputs!$D$8)-fixed</f>
        <v>-298191.70839808</v>
      </c>
    </row>
    <row r="4499" customFormat="false" ht="15" hidden="false" customHeight="false" outlineLevel="0" collapsed="false">
      <c r="A4499" s="0" t="n">
        <v>4434</v>
      </c>
      <c r="B4499" s="0" t="n">
        <v>0.108443</v>
      </c>
      <c r="C4499" s="0" t="n">
        <v>0.998559</v>
      </c>
      <c r="D4499" s="0" t="n">
        <v>1.176325</v>
      </c>
      <c r="E4499" s="0" t="n">
        <v>1.230982</v>
      </c>
      <c r="F4499" s="0" t="n">
        <v>0.148316</v>
      </c>
      <c r="G4499" s="0" t="n">
        <f aca="false">12*Inputs!$B$6*(MIN(1,$H$50*$C4499)*(ic*Inputs!$C$6+pS+fee_fx*Inputs!$D$6-cost_acc-cost_wd*Inputs!$E$6*$E4499-cost_fx*Inputs!$D$6-$F4499)+(1-MIN(1,$H$50*$C4499))*(1-MIN(1,Inputs!$G$6*$D4499)*churn_nonbuyers)*(ic*Inputs!$C$6+fee_wd*Inputs!$E$6*(1-$B4499)+fee_fx*Inputs!$D$6-cost_acc-cost_wd*Inputs!$E$6*(1-$B4499)-cost_fx*Inputs!$D$6))</f>
        <v>225727.125378709</v>
      </c>
      <c r="H4499" s="0" t="n">
        <f aca="false">12*Inputs!$B$7*(MIN(1,$H$51*$C4499)*(ic*Inputs!$C$7+pE+fee_fx*Inputs!$D$7-cost_acc-cost_wd*Inputs!$E$7*$E4499-cost_fx*Inputs!$D$7-$F4499)+(1-MIN(1,$H$51*$C4499))*(1-MIN(1,Inputs!$G$7*$D4499)*churn_nonbuyers)*(ic*Inputs!$C$7+fee_wd*Inputs!$E$7*(1-$B4499)+fee_fx*Inputs!$D$7-cost_acc-cost_wd*Inputs!$E$7*(1-$B4499)-cost_fx*Inputs!$D$7))</f>
        <v>407447.344752391</v>
      </c>
      <c r="I4499" s="0" t="n">
        <f aca="false">12*Inputs!$B$8*(MIN(1,$H$52*$C4499)*(ic*Inputs!$C$8+pT-cost_acc-cost_wd*Inputs!$E$8-cost_fx*Inputs!$D$8-cost_ins)+(1-MIN(1,$H$52*$C4499))*(1-MIN(1,Inputs!$G$8*$D4499)*churn_nonbuyers)*(ic*Inputs!$C$8+fee_wd*Inputs!$E$8*(1-$B4499)+fee_fx*Inputs!$D$8-cost_acc-cost_wd*Inputs!$E$8*(1-$B4499)-cost_fx*Inputs!$D$8))</f>
        <v>161007.743323401</v>
      </c>
      <c r="J4499" s="0" t="n">
        <f aca="false">G4499+H4499+I4499-fixed</f>
        <v>94182.2134545008</v>
      </c>
      <c r="K4499" s="0" t="n">
        <f aca="false">12*Inputs!$B$6*(1-MIN(1,Inputs!$G$6*$D4499)*churn_nonbuyers)*(ic*Inputs!$C$6+fee_wd*Inputs!$E$6*(1-$B4499)+fee_fx*Inputs!$D$6-cost_acc-cost_wd*Inputs!$E$6*(1-$B4499)-cost_fx*Inputs!$D$6)</f>
        <v>175045.31432622</v>
      </c>
      <c r="L4499" s="0" t="n">
        <f aca="false">12*Inputs!$B$7*(1-MIN(1,Inputs!$G$7*$D4499)*churn_nonbuyers)*(ic*Inputs!$C$7+fee_wd*Inputs!$E$7*(1-$B4499)+fee_fx*Inputs!$D$7-cost_acc-cost_wd*Inputs!$E$7*(1-$B4499)-cost_fx*Inputs!$D$7)</f>
        <v>373906.458195732</v>
      </c>
      <c r="M4499" s="0" t="n">
        <f aca="false">12*Inputs!$B$8*(1-MIN(1,Inputs!$G$8*$D4499)*churn_nonbuyers)*(ic*Inputs!$C$8+fee_wd*Inputs!$E$8*(1-$B4499)+fee_fx*Inputs!$D$8-cost_acc-cost_wd*Inputs!$E$8*(1-$B4499)-cost_fx*Inputs!$D$8)</f>
        <v>56714.15752236</v>
      </c>
      <c r="N4499" s="0" t="n">
        <f aca="false">K4499+L4499+I4499-fixed</f>
        <v>9959.51584535278</v>
      </c>
      <c r="O4499" s="0" t="n">
        <f aca="false">K4499+L4499+M4499-fixed</f>
        <v>-94334.0699556881</v>
      </c>
      <c r="P4499" s="0" t="n">
        <f aca="false">12*Inputs!$B$6*(1-MIN(1,Inputs!$F$6*$D4499))*(ic*Inputs!$C$6+flat_fee-cost_acc-cost_wd*Inputs!$E$6*$E4499-cost_fx*Inputs!$D$6)+12*Inputs!$B$7*(1-MIN(1,Inputs!$F$7*$D4499))*(ic*Inputs!$C$7+flat_fee-cost_acc-cost_wd*Inputs!$E$7*$E4499-cost_fx*Inputs!$D$7)+12*Inputs!$B$8*(1-MIN(1,Inputs!$F$8*$D4499))*(ic*Inputs!$C$8+flat_fee-cost_acc-cost_wd*Inputs!$E$8*$E4499-cost_fx*Inputs!$D$8)-fixed</f>
        <v>-118972.132324</v>
      </c>
    </row>
    <row r="4500" customFormat="false" ht="15" hidden="false" customHeight="false" outlineLevel="0" collapsed="false">
      <c r="A4500" s="0" t="n">
        <v>4435</v>
      </c>
      <c r="B4500" s="0" t="n">
        <v>0.109586</v>
      </c>
      <c r="C4500" s="0" t="n">
        <v>1.015806</v>
      </c>
      <c r="D4500" s="0" t="n">
        <v>1.166638</v>
      </c>
      <c r="E4500" s="0" t="n">
        <v>1.221994</v>
      </c>
      <c r="F4500" s="0" t="n">
        <v>0.106709</v>
      </c>
      <c r="G4500" s="0" t="n">
        <f aca="false">12*Inputs!$B$6*(MIN(1,$H$50*$C4500)*(ic*Inputs!$C$6+pS+fee_fx*Inputs!$D$6-cost_acc-cost_wd*Inputs!$E$6*$E4500-cost_fx*Inputs!$D$6-$F4500)+(1-MIN(1,$H$50*$C4500))*(1-MIN(1,Inputs!$G$6*$D4500)*churn_nonbuyers)*(ic*Inputs!$C$6+fee_wd*Inputs!$E$6*(1-$B4500)+fee_fx*Inputs!$D$6-cost_acc-cost_wd*Inputs!$E$6*(1-$B4500)-cost_fx*Inputs!$D$6))</f>
        <v>227726.995235148</v>
      </c>
      <c r="H4500" s="0" t="n">
        <f aca="false">12*Inputs!$B$7*(MIN(1,$H$51*$C4500)*(ic*Inputs!$C$7+pE+fee_fx*Inputs!$D$7-cost_acc-cost_wd*Inputs!$E$7*$E4500-cost_fx*Inputs!$D$7-$F4500)+(1-MIN(1,$H$51*$C4500))*(1-MIN(1,Inputs!$G$7*$D4500)*churn_nonbuyers)*(ic*Inputs!$C$7+fee_wd*Inputs!$E$7*(1-$B4500)+fee_fx*Inputs!$D$7-cost_acc-cost_wd*Inputs!$E$7*(1-$B4500)-cost_fx*Inputs!$D$7))</f>
        <v>411485.460625485</v>
      </c>
      <c r="I4500" s="0" t="n">
        <f aca="false">12*Inputs!$B$8*(MIN(1,$H$52*$C4500)*(ic*Inputs!$C$8+pT-cost_acc-cost_wd*Inputs!$E$8-cost_fx*Inputs!$D$8-cost_ins)+(1-MIN(1,$H$52*$C4500))*(1-MIN(1,Inputs!$G$8*$D4500)*churn_nonbuyers)*(ic*Inputs!$C$8+fee_wd*Inputs!$E$8*(1-$B4500)+fee_fx*Inputs!$D$8-cost_acc-cost_wd*Inputs!$E$8*(1-$B4500)-cost_fx*Inputs!$D$8))</f>
        <v>163435.483094544</v>
      </c>
      <c r="J4500" s="0" t="n">
        <f aca="false">G4500+H4500+I4500-fixed</f>
        <v>102647.938955175</v>
      </c>
      <c r="K4500" s="0" t="n">
        <f aca="false">12*Inputs!$B$6*(1-MIN(1,Inputs!$G$6*$D4500)*churn_nonbuyers)*(ic*Inputs!$C$6+fee_wd*Inputs!$E$6*(1-$B4500)+fee_fx*Inputs!$D$6-cost_acc-cost_wd*Inputs!$E$6*(1-$B4500)-cost_fx*Inputs!$D$6)</f>
        <v>174980.40474145</v>
      </c>
      <c r="L4500" s="0" t="n">
        <f aca="false">12*Inputs!$B$7*(1-MIN(1,Inputs!$G$7*$D4500)*churn_nonbuyers)*(ic*Inputs!$C$7+fee_wd*Inputs!$E$7*(1-$B4500)+fee_fx*Inputs!$D$7-cost_acc-cost_wd*Inputs!$E$7*(1-$B4500)-cost_fx*Inputs!$D$7)</f>
        <v>373860.26262087</v>
      </c>
      <c r="M4500" s="0" t="n">
        <f aca="false">12*Inputs!$B$8*(1-MIN(1,Inputs!$G$8*$D4500)*churn_nonbuyers)*(ic*Inputs!$C$8+fee_wd*Inputs!$E$8*(1-$B4500)+fee_fx*Inputs!$D$8-cost_acc-cost_wd*Inputs!$E$8*(1-$B4500)-cost_fx*Inputs!$D$8)</f>
        <v>58882.0874067648</v>
      </c>
      <c r="N4500" s="0" t="n">
        <f aca="false">K4500+L4500+I4500-fixed</f>
        <v>12276.150456863</v>
      </c>
      <c r="O4500" s="0" t="n">
        <f aca="false">K4500+L4500+M4500-fixed</f>
        <v>-92277.2452309157</v>
      </c>
      <c r="P4500" s="0" t="n">
        <f aca="false">12*Inputs!$B$6*(1-MIN(1,Inputs!$F$6*$D4500))*(ic*Inputs!$C$6+flat_fee-cost_acc-cost_wd*Inputs!$E$6*$E4500-cost_fx*Inputs!$D$6)+12*Inputs!$B$7*(1-MIN(1,Inputs!$F$7*$D4500))*(ic*Inputs!$C$7+flat_fee-cost_acc-cost_wd*Inputs!$E$7*$E4500-cost_fx*Inputs!$D$7)+12*Inputs!$B$8*(1-MIN(1,Inputs!$F$8*$D4500))*(ic*Inputs!$C$8+flat_fee-cost_acc-cost_wd*Inputs!$E$8*$E4500-cost_fx*Inputs!$D$8)-fixed</f>
        <v>-110523.00938272</v>
      </c>
    </row>
    <row r="4501" customFormat="false" ht="15" hidden="false" customHeight="false" outlineLevel="0" collapsed="false">
      <c r="A4501" s="0" t="n">
        <v>4436</v>
      </c>
      <c r="B4501" s="0" t="n">
        <v>0.07455</v>
      </c>
      <c r="C4501" s="0" t="n">
        <v>1.13138</v>
      </c>
      <c r="D4501" s="0" t="n">
        <v>0.927928</v>
      </c>
      <c r="E4501" s="0" t="n">
        <v>1.168056</v>
      </c>
      <c r="F4501" s="0" t="n">
        <v>0.195642</v>
      </c>
      <c r="G4501" s="0" t="n">
        <f aca="false">12*Inputs!$B$6*(MIN(1,$H$50*$C4501)*(ic*Inputs!$C$6+pS+fee_fx*Inputs!$D$6-cost_acc-cost_wd*Inputs!$E$6*$E4501-cost_fx*Inputs!$D$6-$F4501)+(1-MIN(1,$H$50*$C4501))*(1-MIN(1,Inputs!$G$6*$D4501)*churn_nonbuyers)*(ic*Inputs!$C$6+fee_wd*Inputs!$E$6*(1-$B4501)+fee_fx*Inputs!$D$6-cost_acc-cost_wd*Inputs!$E$6*(1-$B4501)-cost_fx*Inputs!$D$6))</f>
        <v>239208.82104809</v>
      </c>
      <c r="H4501" s="0" t="n">
        <f aca="false">12*Inputs!$B$7*(MIN(1,$H$51*$C4501)*(ic*Inputs!$C$7+pE+fee_fx*Inputs!$D$7-cost_acc-cost_wd*Inputs!$E$7*$E4501-cost_fx*Inputs!$D$7-$F4501)+(1-MIN(1,$H$51*$C4501))*(1-MIN(1,Inputs!$G$7*$D4501)*churn_nonbuyers)*(ic*Inputs!$C$7+fee_wd*Inputs!$E$7*(1-$B4501)+fee_fx*Inputs!$D$7-cost_acc-cost_wd*Inputs!$E$7*(1-$B4501)-cost_fx*Inputs!$D$7))</f>
        <v>421204.703717161</v>
      </c>
      <c r="I4501" s="0" t="n">
        <f aca="false">12*Inputs!$B$8*(MIN(1,$H$52*$C4501)*(ic*Inputs!$C$8+pT-cost_acc-cost_wd*Inputs!$E$8-cost_fx*Inputs!$D$8-cost_ins)+(1-MIN(1,$H$52*$C4501))*(1-MIN(1,Inputs!$G$8*$D4501)*churn_nonbuyers)*(ic*Inputs!$C$8+fee_wd*Inputs!$E$8*(1-$B4501)+fee_fx*Inputs!$D$8-cost_acc-cost_wd*Inputs!$E$8*(1-$B4501)-cost_fx*Inputs!$D$8))</f>
        <v>186617.140681118</v>
      </c>
      <c r="J4501" s="0" t="n">
        <f aca="false">G4501+H4501+I4501-fixed</f>
        <v>147030.665446369</v>
      </c>
      <c r="K4501" s="0" t="n">
        <f aca="false">12*Inputs!$B$6*(1-MIN(1,Inputs!$G$6*$D4501)*churn_nonbuyers)*(ic*Inputs!$C$6+fee_wd*Inputs!$E$6*(1-$B4501)+fee_fx*Inputs!$D$6-cost_acc-cost_wd*Inputs!$E$6*(1-$B4501)-cost_fx*Inputs!$D$6)</f>
        <v>182009.36039328</v>
      </c>
      <c r="L4501" s="0" t="n">
        <f aca="false">12*Inputs!$B$7*(1-MIN(1,Inputs!$G$7*$D4501)*churn_nonbuyers)*(ic*Inputs!$C$7+fee_wd*Inputs!$E$7*(1-$B4501)+fee_fx*Inputs!$D$7-cost_acc-cost_wd*Inputs!$E$7*(1-$B4501)-cost_fx*Inputs!$D$7)</f>
        <v>381539.427691968</v>
      </c>
      <c r="M4501" s="0" t="n">
        <f aca="false">12*Inputs!$B$8*(1-MIN(1,Inputs!$G$8*$D4501)*churn_nonbuyers)*(ic*Inputs!$C$8+fee_wd*Inputs!$E$8*(1-$B4501)+fee_fx*Inputs!$D$8-cost_acc-cost_wd*Inputs!$E$8*(1-$B4501)-cost_fx*Inputs!$D$8)</f>
        <v>113132.95884864</v>
      </c>
      <c r="N4501" s="0" t="n">
        <f aca="false">K4501+L4501+I4501-fixed</f>
        <v>50165.928766366</v>
      </c>
      <c r="O4501" s="0" t="n">
        <f aca="false">K4501+L4501+M4501-fixed</f>
        <v>-23318.2530661121</v>
      </c>
      <c r="P4501" s="0" t="n">
        <f aca="false">12*Inputs!$B$6*(1-MIN(1,Inputs!$F$6*$D4501))*(ic*Inputs!$C$6+flat_fee-cost_acc-cost_wd*Inputs!$E$6*$E4501-cost_fx*Inputs!$D$6)+12*Inputs!$B$7*(1-MIN(1,Inputs!$F$7*$D4501))*(ic*Inputs!$C$7+flat_fee-cost_acc-cost_wd*Inputs!$E$7*$E4501-cost_fx*Inputs!$D$7)+12*Inputs!$B$8*(1-MIN(1,Inputs!$F$8*$D4501))*(ic*Inputs!$C$8+flat_fee-cost_acc-cost_wd*Inputs!$E$8*$E4501-cost_fx*Inputs!$D$8)-fixed</f>
        <v>35608.31512832</v>
      </c>
    </row>
    <row r="4502" customFormat="false" ht="15" hidden="false" customHeight="false" outlineLevel="0" collapsed="false">
      <c r="A4502" s="0" t="n">
        <v>4437</v>
      </c>
      <c r="B4502" s="0" t="n">
        <v>0.114438</v>
      </c>
      <c r="C4502" s="0" t="n">
        <v>0.78063</v>
      </c>
      <c r="D4502" s="0" t="n">
        <v>1.441482</v>
      </c>
      <c r="E4502" s="0" t="n">
        <v>1.086746</v>
      </c>
      <c r="F4502" s="0" t="n">
        <v>0.093614</v>
      </c>
      <c r="G4502" s="0" t="n">
        <f aca="false">12*Inputs!$B$6*(MIN(1,$H$50*$C4502)*(ic*Inputs!$C$6+pS+fee_fx*Inputs!$D$6-cost_acc-cost_wd*Inputs!$E$6*$E4502-cost_fx*Inputs!$D$6-$F4502)+(1-MIN(1,$H$50*$C4502))*(1-MIN(1,Inputs!$G$6*$D4502)*churn_nonbuyers)*(ic*Inputs!$C$6+fee_wd*Inputs!$E$6*(1-$B4502)+fee_fx*Inputs!$D$6-cost_acc-cost_wd*Inputs!$E$6*(1-$B4502)-cost_fx*Inputs!$D$6))</f>
        <v>215181.395348846</v>
      </c>
      <c r="H4502" s="0" t="n">
        <f aca="false">12*Inputs!$B$7*(MIN(1,$H$51*$C4502)*(ic*Inputs!$C$7+pE+fee_fx*Inputs!$D$7-cost_acc-cost_wd*Inputs!$E$7*$E4502-cost_fx*Inputs!$D$7-$F4502)+(1-MIN(1,$H$51*$C4502))*(1-MIN(1,Inputs!$G$7*$D4502)*churn_nonbuyers)*(ic*Inputs!$C$7+fee_wd*Inputs!$E$7*(1-$B4502)+fee_fx*Inputs!$D$7-cost_acc-cost_wd*Inputs!$E$7*(1-$B4502)-cost_fx*Inputs!$D$7))</f>
        <v>412869.3855921</v>
      </c>
      <c r="I4502" s="0" t="n">
        <f aca="false">12*Inputs!$B$8*(MIN(1,$H$52*$C4502)*(ic*Inputs!$C$8+pT-cost_acc-cost_wd*Inputs!$E$8-cost_fx*Inputs!$D$8-cost_ins)+(1-MIN(1,$H$52*$C4502))*(1-MIN(1,Inputs!$G$8*$D4502)*churn_nonbuyers)*(ic*Inputs!$C$8+fee_wd*Inputs!$E$8*(1-$B4502)+fee_fx*Inputs!$D$8-cost_acc-cost_wd*Inputs!$E$8*(1-$B4502)-cost_fx*Inputs!$D$8))</f>
        <v>112523.13072</v>
      </c>
      <c r="J4502" s="0" t="n">
        <f aca="false">G4502+H4502+I4502-fixed</f>
        <v>40573.9116609461</v>
      </c>
      <c r="K4502" s="0" t="n">
        <f aca="false">12*Inputs!$B$6*(1-MIN(1,Inputs!$G$6*$D4502)*churn_nonbuyers)*(ic*Inputs!$C$6+fee_wd*Inputs!$E$6*(1-$B4502)+fee_fx*Inputs!$D$6-cost_acc-cost_wd*Inputs!$E$6*(1-$B4502)-cost_fx*Inputs!$D$6)</f>
        <v>171778.503723235</v>
      </c>
      <c r="L4502" s="0" t="n">
        <f aca="false">12*Inputs!$B$7*(1-MIN(1,Inputs!$G$7*$D4502)*churn_nonbuyers)*(ic*Inputs!$C$7+fee_wd*Inputs!$E$7*(1-$B4502)+fee_fx*Inputs!$D$7-cost_acc-cost_wd*Inputs!$E$7*(1-$B4502)-cost_fx*Inputs!$D$7)</f>
        <v>369997.390297941</v>
      </c>
      <c r="M4502" s="0" t="n">
        <f aca="false">12*Inputs!$B$8*(1-MIN(1,Inputs!$G$8*$D4502)*churn_nonbuyers)*(ic*Inputs!$C$8+fee_wd*Inputs!$E$8*(1-$B4502)+fee_fx*Inputs!$D$8-cost_acc-cost_wd*Inputs!$E$8*(1-$B4502)-cost_fx*Inputs!$D$8)</f>
        <v>0</v>
      </c>
      <c r="N4502" s="0" t="n">
        <f aca="false">K4502+L4502+I4502-fixed</f>
        <v>-45700.9752588237</v>
      </c>
      <c r="O4502" s="0" t="n">
        <f aca="false">K4502+L4502+M4502-fixed</f>
        <v>-158224.105978824</v>
      </c>
      <c r="P4502" s="0" t="n">
        <f aca="false">12*Inputs!$B$6*(1-MIN(1,Inputs!$F$6*$D4502))*(ic*Inputs!$C$6+flat_fee-cost_acc-cost_wd*Inputs!$E$6*$E4502-cost_fx*Inputs!$D$6)+12*Inputs!$B$7*(1-MIN(1,Inputs!$F$7*$D4502))*(ic*Inputs!$C$7+flat_fee-cost_acc-cost_wd*Inputs!$E$7*$E4502-cost_fx*Inputs!$D$7)+12*Inputs!$B$8*(1-MIN(1,Inputs!$F$8*$D4502))*(ic*Inputs!$C$8+flat_fee-cost_acc-cost_wd*Inputs!$E$8*$E4502-cost_fx*Inputs!$D$8)-fixed</f>
        <v>-206775.10187872</v>
      </c>
    </row>
    <row r="4503" customFormat="false" ht="15" hidden="false" customHeight="false" outlineLevel="0" collapsed="false">
      <c r="A4503" s="0" t="n">
        <v>4438</v>
      </c>
      <c r="B4503" s="0" t="n">
        <v>0.212793</v>
      </c>
      <c r="C4503" s="0" t="n">
        <v>1.116872</v>
      </c>
      <c r="D4503" s="0" t="n">
        <v>1.066142</v>
      </c>
      <c r="E4503" s="0" t="n">
        <v>1.111835</v>
      </c>
      <c r="F4503" s="0" t="n">
        <v>0.116416</v>
      </c>
      <c r="G4503" s="0" t="n">
        <f aca="false">12*Inputs!$B$6*(MIN(1,$H$50*$C4503)*(ic*Inputs!$C$6+pS+fee_fx*Inputs!$D$6-cost_acc-cost_wd*Inputs!$E$6*$E4503-cost_fx*Inputs!$D$6-$F4503)+(1-MIN(1,$H$50*$C4503))*(1-MIN(1,Inputs!$G$6*$D4503)*churn_nonbuyers)*(ic*Inputs!$C$6+fee_wd*Inputs!$E$6*(1-$B4503)+fee_fx*Inputs!$D$6-cost_acc-cost_wd*Inputs!$E$6*(1-$B4503)-cost_fx*Inputs!$D$6))</f>
        <v>223597.661906949</v>
      </c>
      <c r="H4503" s="0" t="n">
        <f aca="false">12*Inputs!$B$7*(MIN(1,$H$51*$C4503)*(ic*Inputs!$C$7+pE+fee_fx*Inputs!$D$7-cost_acc-cost_wd*Inputs!$E$7*$E4503-cost_fx*Inputs!$D$7-$F4503)+(1-MIN(1,$H$51*$C4503))*(1-MIN(1,Inputs!$G$7*$D4503)*churn_nonbuyers)*(ic*Inputs!$C$7+fee_wd*Inputs!$E$7*(1-$B4503)+fee_fx*Inputs!$D$7-cost_acc-cost_wd*Inputs!$E$7*(1-$B4503)-cost_fx*Inputs!$D$7))</f>
        <v>421464.792207354</v>
      </c>
      <c r="I4503" s="0" t="n">
        <f aca="false">12*Inputs!$B$8*(MIN(1,$H$52*$C4503)*(ic*Inputs!$C$8+pT-cost_acc-cost_wd*Inputs!$E$8-cost_fx*Inputs!$D$8-cost_ins)+(1-MIN(1,$H$52*$C4503))*(1-MIN(1,Inputs!$G$8*$D4503)*churn_nonbuyers)*(ic*Inputs!$C$8+fee_wd*Inputs!$E$8*(1-$B4503)+fee_fx*Inputs!$D$8-cost_acc-cost_wd*Inputs!$E$8*(1-$B4503)-cost_fx*Inputs!$D$8))</f>
        <v>178492.817073192</v>
      </c>
      <c r="J4503" s="0" t="n">
        <f aca="false">G4503+H4503+I4503-fixed</f>
        <v>123555.271187495</v>
      </c>
      <c r="K4503" s="0" t="n">
        <f aca="false">12*Inputs!$B$6*(1-MIN(1,Inputs!$G$6*$D4503)*churn_nonbuyers)*(ic*Inputs!$C$6+fee_wd*Inputs!$E$6*(1-$B4503)+fee_fx*Inputs!$D$6-cost_acc-cost_wd*Inputs!$E$6*(1-$B4503)-cost_fx*Inputs!$D$6)</f>
        <v>161844.543033163</v>
      </c>
      <c r="L4503" s="0" t="n">
        <f aca="false">12*Inputs!$B$7*(1-MIN(1,Inputs!$G$7*$D4503)*churn_nonbuyers)*(ic*Inputs!$C$7+fee_wd*Inputs!$E$7*(1-$B4503)+fee_fx*Inputs!$D$7-cost_acc-cost_wd*Inputs!$E$7*(1-$B4503)-cost_fx*Inputs!$D$7)</f>
        <v>360641.822203898</v>
      </c>
      <c r="M4503" s="0" t="n">
        <f aca="false">12*Inputs!$B$8*(1-MIN(1,Inputs!$G$8*$D4503)*churn_nonbuyers)*(ic*Inputs!$C$8+fee_wd*Inputs!$E$8*(1-$B4503)+fee_fx*Inputs!$D$8-cost_acc-cost_wd*Inputs!$E$8*(1-$B4503)-cost_fx*Inputs!$D$8)</f>
        <v>80216.5616747616</v>
      </c>
      <c r="N4503" s="0" t="n">
        <f aca="false">K4503+L4503+I4503-fixed</f>
        <v>979.182310252683</v>
      </c>
      <c r="O4503" s="0" t="n">
        <f aca="false">K4503+L4503+M4503-fixed</f>
        <v>-97297.0730881773</v>
      </c>
      <c r="P4503" s="0" t="n">
        <f aca="false">12*Inputs!$B$6*(1-MIN(1,Inputs!$F$6*$D4503))*(ic*Inputs!$C$6+flat_fee-cost_acc-cost_wd*Inputs!$E$6*$E4503-cost_fx*Inputs!$D$6)+12*Inputs!$B$7*(1-MIN(1,Inputs!$F$7*$D4503))*(ic*Inputs!$C$7+flat_fee-cost_acc-cost_wd*Inputs!$E$7*$E4503-cost_fx*Inputs!$D$7)+12*Inputs!$B$8*(1-MIN(1,Inputs!$F$8*$D4503))*(ic*Inputs!$C$8+flat_fee-cost_acc-cost_wd*Inputs!$E$8*$E4503-cost_fx*Inputs!$D$8)-fixed</f>
        <v>-13364.7680391999</v>
      </c>
    </row>
    <row r="4504" customFormat="false" ht="15" hidden="false" customHeight="false" outlineLevel="0" collapsed="false">
      <c r="A4504" s="0" t="n">
        <v>4439</v>
      </c>
      <c r="B4504" s="0" t="n">
        <v>0.19374</v>
      </c>
      <c r="C4504" s="0" t="n">
        <v>0.933722</v>
      </c>
      <c r="D4504" s="0" t="n">
        <v>1.300237</v>
      </c>
      <c r="E4504" s="0" t="n">
        <v>1.275961</v>
      </c>
      <c r="F4504" s="0" t="n">
        <v>0.107303</v>
      </c>
      <c r="G4504" s="0" t="n">
        <f aca="false">12*Inputs!$B$6*(MIN(1,$H$50*$C4504)*(ic*Inputs!$C$6+pS+fee_fx*Inputs!$D$6-cost_acc-cost_wd*Inputs!$E$6*$E4504-cost_fx*Inputs!$D$6-$F4504)+(1-MIN(1,$H$50*$C4504))*(1-MIN(1,Inputs!$G$6*$D4504)*churn_nonbuyers)*(ic*Inputs!$C$6+fee_wd*Inputs!$E$6*(1-$B4504)+fee_fx*Inputs!$D$6-cost_acc-cost_wd*Inputs!$E$6*(1-$B4504)-cost_fx*Inputs!$D$6))</f>
        <v>210658.400295259</v>
      </c>
      <c r="H4504" s="0" t="n">
        <f aca="false">12*Inputs!$B$7*(MIN(1,$H$51*$C4504)*(ic*Inputs!$C$7+pE+fee_fx*Inputs!$D$7-cost_acc-cost_wd*Inputs!$E$7*$E4504-cost_fx*Inputs!$D$7-$F4504)+(1-MIN(1,$H$51*$C4504))*(1-MIN(1,Inputs!$G$7*$D4504)*churn_nonbuyers)*(ic*Inputs!$C$7+fee_wd*Inputs!$E$7*(1-$B4504)+fee_fx*Inputs!$D$7-cost_acc-cost_wd*Inputs!$E$7*(1-$B4504)-cost_fx*Inputs!$D$7))</f>
        <v>394339.345378049</v>
      </c>
      <c r="I4504" s="0" t="n">
        <f aca="false">12*Inputs!$B$8*(MIN(1,$H$52*$C4504)*(ic*Inputs!$C$8+pT-cost_acc-cost_wd*Inputs!$E$8-cost_fx*Inputs!$D$8-cost_ins)+(1-MIN(1,$H$52*$C4504))*(1-MIN(1,Inputs!$G$8*$D4504)*churn_nonbuyers)*(ic*Inputs!$C$8+fee_wd*Inputs!$E$8*(1-$B4504)+fee_fx*Inputs!$D$8-cost_acc-cost_wd*Inputs!$E$8*(1-$B4504)-cost_fx*Inputs!$D$8))</f>
        <v>144457.971651444</v>
      </c>
      <c r="J4504" s="0" t="n">
        <f aca="false">G4504+H4504+I4504-fixed</f>
        <v>49455.7173247521</v>
      </c>
      <c r="K4504" s="0" t="n">
        <f aca="false">12*Inputs!$B$6*(1-MIN(1,Inputs!$G$6*$D4504)*churn_nonbuyers)*(ic*Inputs!$C$6+fee_wd*Inputs!$E$6*(1-$B4504)+fee_fx*Inputs!$D$6-cost_acc-cost_wd*Inputs!$E$6*(1-$B4504)-cost_fx*Inputs!$D$6)</f>
        <v>162408.788037936</v>
      </c>
      <c r="L4504" s="0" t="n">
        <f aca="false">12*Inputs!$B$7*(1-MIN(1,Inputs!$G$7*$D4504)*churn_nonbuyers)*(ic*Inputs!$C$7+fee_wd*Inputs!$E$7*(1-$B4504)+fee_fx*Inputs!$D$7-cost_acc-cost_wd*Inputs!$E$7*(1-$B4504)-cost_fx*Inputs!$D$7)</f>
        <v>360662.015446762</v>
      </c>
      <c r="M4504" s="0" t="n">
        <f aca="false">12*Inputs!$B$8*(1-MIN(1,Inputs!$G$8*$D4504)*churn_nonbuyers)*(ic*Inputs!$C$8+fee_wd*Inputs!$E$8*(1-$B4504)+fee_fx*Inputs!$D$8-cost_acc-cost_wd*Inputs!$E$8*(1-$B4504)-cost_fx*Inputs!$D$8)</f>
        <v>28486.436230368</v>
      </c>
      <c r="N4504" s="0" t="n">
        <f aca="false">K4504+L4504+I4504-fixed</f>
        <v>-32471.2248638585</v>
      </c>
      <c r="O4504" s="0" t="n">
        <f aca="false">K4504+L4504+M4504-fixed</f>
        <v>-148442.760284934</v>
      </c>
      <c r="P4504" s="0" t="n">
        <f aca="false">12*Inputs!$B$6*(1-MIN(1,Inputs!$F$6*$D4504))*(ic*Inputs!$C$6+flat_fee-cost_acc-cost_wd*Inputs!$E$6*$E4504-cost_fx*Inputs!$D$6)+12*Inputs!$B$7*(1-MIN(1,Inputs!$F$7*$D4504))*(ic*Inputs!$C$7+flat_fee-cost_acc-cost_wd*Inputs!$E$7*$E4504-cost_fx*Inputs!$D$7)+12*Inputs!$B$8*(1-MIN(1,Inputs!$F$8*$D4504))*(ic*Inputs!$C$8+flat_fee-cost_acc-cost_wd*Inputs!$E$8*$E4504-cost_fx*Inputs!$D$8)-fixed</f>
        <v>-198170.31427432</v>
      </c>
    </row>
    <row r="4505" customFormat="false" ht="15" hidden="false" customHeight="false" outlineLevel="0" collapsed="false">
      <c r="A4505" s="0" t="n">
        <v>4440</v>
      </c>
      <c r="B4505" s="0" t="n">
        <v>0.128075</v>
      </c>
      <c r="C4505" s="0" t="n">
        <v>0.925135</v>
      </c>
      <c r="D4505" s="0" t="n">
        <v>1.136051</v>
      </c>
      <c r="E4505" s="0" t="n">
        <v>1.065095</v>
      </c>
      <c r="F4505" s="0" t="n">
        <v>0.36996</v>
      </c>
      <c r="G4505" s="0" t="n">
        <f aca="false">12*Inputs!$B$6*(MIN(1,$H$50*$C4505)*(ic*Inputs!$C$6+pS+fee_fx*Inputs!$D$6-cost_acc-cost_wd*Inputs!$E$6*$E4505-cost_fx*Inputs!$D$6-$F4505)+(1-MIN(1,$H$50*$C4505))*(1-MIN(1,Inputs!$G$6*$D4505)*churn_nonbuyers)*(ic*Inputs!$C$6+fee_wd*Inputs!$E$6*(1-$B4505)+fee_fx*Inputs!$D$6-cost_acc-cost_wd*Inputs!$E$6*(1-$B4505)-cost_fx*Inputs!$D$6))</f>
        <v>218689.743178109</v>
      </c>
      <c r="H4505" s="0" t="n">
        <f aca="false">12*Inputs!$B$7*(MIN(1,$H$51*$C4505)*(ic*Inputs!$C$7+pE+fee_fx*Inputs!$D$7-cost_acc-cost_wd*Inputs!$E$7*$E4505-cost_fx*Inputs!$D$7-$F4505)+(1-MIN(1,$H$51*$C4505))*(1-MIN(1,Inputs!$G$7*$D4505)*churn_nonbuyers)*(ic*Inputs!$C$7+fee_wd*Inputs!$E$7*(1-$B4505)+fee_fx*Inputs!$D$7-cost_acc-cost_wd*Inputs!$E$7*(1-$B4505)-cost_fx*Inputs!$D$7))</f>
        <v>409424.495238614</v>
      </c>
      <c r="I4505" s="0" t="n">
        <f aca="false">12*Inputs!$B$8*(MIN(1,$H$52*$C4505)*(ic*Inputs!$C$8+pT-cost_acc-cost_wd*Inputs!$E$8-cost_fx*Inputs!$D$8-cost_ins)+(1-MIN(1,$H$52*$C4505))*(1-MIN(1,Inputs!$G$8*$D4505)*churn_nonbuyers)*(ic*Inputs!$C$8+fee_wd*Inputs!$E$8*(1-$B4505)+fee_fx*Inputs!$D$8-cost_acc-cost_wd*Inputs!$E$8*(1-$B4505)-cost_fx*Inputs!$D$8))</f>
        <v>156462.093608106</v>
      </c>
      <c r="J4505" s="0" t="n">
        <f aca="false">G4505+H4505+I4505-fixed</f>
        <v>84576.3320248288</v>
      </c>
      <c r="K4505" s="0" t="n">
        <f aca="false">12*Inputs!$B$6*(1-MIN(1,Inputs!$G$6*$D4505)*churn_nonbuyers)*(ic*Inputs!$C$6+fee_wd*Inputs!$E$6*(1-$B4505)+fee_fx*Inputs!$D$6-cost_acc-cost_wd*Inputs!$E$6*(1-$B4505)-cost_fx*Inputs!$D$6)</f>
        <v>172753.40398914</v>
      </c>
      <c r="L4505" s="0" t="n">
        <f aca="false">12*Inputs!$B$7*(1-MIN(1,Inputs!$G$7*$D4505)*churn_nonbuyers)*(ic*Inputs!$C$7+fee_wd*Inputs!$E$7*(1-$B4505)+fee_fx*Inputs!$D$7-cost_acc-cost_wd*Inputs!$E$7*(1-$B4505)-cost_fx*Inputs!$D$7)</f>
        <v>371644.085945484</v>
      </c>
      <c r="M4505" s="0" t="n">
        <f aca="false">12*Inputs!$B$8*(1-MIN(1,Inputs!$G$8*$D4505)*churn_nonbuyers)*(ic*Inputs!$C$8+fee_wd*Inputs!$E$8*(1-$B4505)+fee_fx*Inputs!$D$8-cost_acc-cost_wd*Inputs!$E$8*(1-$B4505)-cost_fx*Inputs!$D$8)</f>
        <v>65576.2585093201</v>
      </c>
      <c r="N4505" s="0" t="n">
        <f aca="false">K4505+L4505+I4505-fixed</f>
        <v>859.583542730194</v>
      </c>
      <c r="O4505" s="0" t="n">
        <f aca="false">K4505+L4505+M4505-fixed</f>
        <v>-90026.251556056</v>
      </c>
      <c r="P4505" s="0" t="n">
        <f aca="false">12*Inputs!$B$6*(1-MIN(1,Inputs!$F$6*$D4505))*(ic*Inputs!$C$6+flat_fee-cost_acc-cost_wd*Inputs!$E$6*$E4505-cost_fx*Inputs!$D$6)+12*Inputs!$B$7*(1-MIN(1,Inputs!$F$7*$D4505))*(ic*Inputs!$C$7+flat_fee-cost_acc-cost_wd*Inputs!$E$7*$E4505-cost_fx*Inputs!$D$7)+12*Inputs!$B$8*(1-MIN(1,Inputs!$F$8*$D4505))*(ic*Inputs!$C$8+flat_fee-cost_acc-cost_wd*Inputs!$E$8*$E4505-cost_fx*Inputs!$D$8)-fixed</f>
        <v>-32246.5107651999</v>
      </c>
    </row>
    <row r="4506" customFormat="false" ht="15" hidden="false" customHeight="false" outlineLevel="0" collapsed="false">
      <c r="A4506" s="0" t="n">
        <v>4441</v>
      </c>
      <c r="B4506" s="0" t="n">
        <v>0.405991</v>
      </c>
      <c r="C4506" s="0" t="n">
        <v>0.895093</v>
      </c>
      <c r="D4506" s="0" t="n">
        <v>1.362798</v>
      </c>
      <c r="E4506" s="0" t="n">
        <v>1.049014</v>
      </c>
      <c r="F4506" s="0" t="n">
        <v>0.255199</v>
      </c>
      <c r="G4506" s="0" t="n">
        <f aca="false">12*Inputs!$B$6*(MIN(1,$H$50*$C4506)*(ic*Inputs!$C$6+pS+fee_fx*Inputs!$D$6-cost_acc-cost_wd*Inputs!$E$6*$E4506-cost_fx*Inputs!$D$6-$F4506)+(1-MIN(1,$H$50*$C4506))*(1-MIN(1,Inputs!$G$6*$D4506)*churn_nonbuyers)*(ic*Inputs!$C$6+fee_wd*Inputs!$E$6*(1-$B4506)+fee_fx*Inputs!$D$6-cost_acc-cost_wd*Inputs!$E$6*(1-$B4506)-cost_fx*Inputs!$D$6))</f>
        <v>183346.072847491</v>
      </c>
      <c r="H4506" s="0" t="n">
        <f aca="false">12*Inputs!$B$7*(MIN(1,$H$51*$C4506)*(ic*Inputs!$C$7+pE+fee_fx*Inputs!$D$7-cost_acc-cost_wd*Inputs!$E$7*$E4506-cost_fx*Inputs!$D$7-$F4506)+(1-MIN(1,$H$51*$C4506))*(1-MIN(1,Inputs!$G$7*$D4506)*churn_nonbuyers)*(ic*Inputs!$C$7+fee_wd*Inputs!$E$7*(1-$B4506)+fee_fx*Inputs!$D$7-cost_acc-cost_wd*Inputs!$E$7*(1-$B4506)-cost_fx*Inputs!$D$7))</f>
        <v>389451.487361016</v>
      </c>
      <c r="I4506" s="0" t="n">
        <f aca="false">12*Inputs!$B$8*(MIN(1,$H$52*$C4506)*(ic*Inputs!$C$8+pT-cost_acc-cost_wd*Inputs!$E$8-cost_fx*Inputs!$D$8-cost_ins)+(1-MIN(1,$H$52*$C4506))*(1-MIN(1,Inputs!$G$8*$D4506)*churn_nonbuyers)*(ic*Inputs!$C$8+fee_wd*Inputs!$E$8*(1-$B4506)+fee_fx*Inputs!$D$8-cost_acc-cost_wd*Inputs!$E$8*(1-$B4506)-cost_fx*Inputs!$D$8))</f>
        <v>134299.173735296</v>
      </c>
      <c r="J4506" s="0" t="n">
        <f aca="false">G4506+H4506+I4506-fixed</f>
        <v>7096.73394380254</v>
      </c>
      <c r="K4506" s="0" t="n">
        <f aca="false">12*Inputs!$B$6*(1-MIN(1,Inputs!$G$6*$D4506)*churn_nonbuyers)*(ic*Inputs!$C$6+fee_wd*Inputs!$E$6*(1-$B4506)+fee_fx*Inputs!$D$6-cost_acc-cost_wd*Inputs!$E$6*(1-$B4506)-cost_fx*Inputs!$D$6)</f>
        <v>133383.93496429</v>
      </c>
      <c r="L4506" s="0" t="n">
        <f aca="false">12*Inputs!$B$7*(1-MIN(1,Inputs!$G$7*$D4506)*churn_nonbuyers)*(ic*Inputs!$C$7+fee_wd*Inputs!$E$7*(1-$B4506)+fee_fx*Inputs!$D$7-cost_acc-cost_wd*Inputs!$E$7*(1-$B4506)-cost_fx*Inputs!$D$7)</f>
        <v>330643.077074574</v>
      </c>
      <c r="M4506" s="0" t="n">
        <f aca="false">12*Inputs!$B$8*(1-MIN(1,Inputs!$G$8*$D4506)*churn_nonbuyers)*(ic*Inputs!$C$8+fee_wd*Inputs!$E$8*(1-$B4506)+fee_fx*Inputs!$D$8-cost_acc-cost_wd*Inputs!$E$8*(1-$B4506)-cost_fx*Inputs!$D$8)</f>
        <v>14130.6780466848</v>
      </c>
      <c r="N4506" s="0" t="n">
        <f aca="false">K4506+L4506+I4506-fixed</f>
        <v>-101673.814225841</v>
      </c>
      <c r="O4506" s="0" t="n">
        <f aca="false">K4506+L4506+M4506-fixed</f>
        <v>-221842.309914452</v>
      </c>
      <c r="P4506" s="0" t="n">
        <f aca="false">12*Inputs!$B$6*(1-MIN(1,Inputs!$F$6*$D4506))*(ic*Inputs!$C$6+flat_fee-cost_acc-cost_wd*Inputs!$E$6*$E4506-cost_fx*Inputs!$D$6)+12*Inputs!$B$7*(1-MIN(1,Inputs!$F$7*$D4506))*(ic*Inputs!$C$7+flat_fee-cost_acc-cost_wd*Inputs!$E$7*$E4506-cost_fx*Inputs!$D$7)+12*Inputs!$B$8*(1-MIN(1,Inputs!$F$8*$D4506))*(ic*Inputs!$C$8+flat_fee-cost_acc-cost_wd*Inputs!$E$8*$E4506-cost_fx*Inputs!$D$8)-fixed</f>
        <v>-151026.27506272</v>
      </c>
    </row>
    <row r="4507" customFormat="false" ht="15" hidden="false" customHeight="false" outlineLevel="0" collapsed="false">
      <c r="A4507" s="0" t="n">
        <v>4442</v>
      </c>
      <c r="B4507" s="0" t="n">
        <v>0.433061</v>
      </c>
      <c r="C4507" s="0" t="n">
        <v>0.891403</v>
      </c>
      <c r="D4507" s="0" t="n">
        <v>1.565619</v>
      </c>
      <c r="E4507" s="0" t="n">
        <v>1.112166</v>
      </c>
      <c r="F4507" s="0" t="n">
        <v>0.299693</v>
      </c>
      <c r="G4507" s="0" t="n">
        <f aca="false">12*Inputs!$B$6*(MIN(1,$H$50*$C4507)*(ic*Inputs!$C$6+pS+fee_fx*Inputs!$D$6-cost_acc-cost_wd*Inputs!$E$6*$E4507-cost_fx*Inputs!$D$6-$F4507)+(1-MIN(1,$H$50*$C4507))*(1-MIN(1,Inputs!$G$6*$D4507)*churn_nonbuyers)*(ic*Inputs!$C$6+fee_wd*Inputs!$E$6*(1-$B4507)+fee_fx*Inputs!$D$6-cost_acc-cost_wd*Inputs!$E$6*(1-$B4507)-cost_fx*Inputs!$D$6))</f>
        <v>176244.516928486</v>
      </c>
      <c r="H4507" s="0" t="n">
        <f aca="false">12*Inputs!$B$7*(MIN(1,$H$51*$C4507)*(ic*Inputs!$C$7+pE+fee_fx*Inputs!$D$7-cost_acc-cost_wd*Inputs!$E$7*$E4507-cost_fx*Inputs!$D$7-$F4507)+(1-MIN(1,$H$51*$C4507))*(1-MIN(1,Inputs!$G$7*$D4507)*churn_nonbuyers)*(ic*Inputs!$C$7+fee_wd*Inputs!$E$7*(1-$B4507)+fee_fx*Inputs!$D$7-cost_acc-cost_wd*Inputs!$E$7*(1-$B4507)-cost_fx*Inputs!$D$7))</f>
        <v>376699.412729476</v>
      </c>
      <c r="I4507" s="0" t="n">
        <f aca="false">12*Inputs!$B$8*(MIN(1,$H$52*$C4507)*(ic*Inputs!$C$8+pT-cost_acc-cost_wd*Inputs!$E$8-cost_fx*Inputs!$D$8-cost_ins)+(1-MIN(1,$H$52*$C4507))*(1-MIN(1,Inputs!$G$8*$D4507)*churn_nonbuyers)*(ic*Inputs!$C$8+fee_wd*Inputs!$E$8*(1-$B4507)+fee_fx*Inputs!$D$8-cost_acc-cost_wd*Inputs!$E$8*(1-$B4507)-cost_fx*Inputs!$D$8))</f>
        <v>128490.394032</v>
      </c>
      <c r="J4507" s="0" t="n">
        <f aca="false">G4507+H4507+I4507-fixed</f>
        <v>-18565.6763100384</v>
      </c>
      <c r="K4507" s="0" t="n">
        <f aca="false">12*Inputs!$B$6*(1-MIN(1,Inputs!$G$6*$D4507)*churn_nonbuyers)*(ic*Inputs!$C$6+fee_wd*Inputs!$E$6*(1-$B4507)+fee_fx*Inputs!$D$6-cost_acc-cost_wd*Inputs!$E$6*(1-$B4507)-cost_fx*Inputs!$D$6)</f>
        <v>128339.437894265</v>
      </c>
      <c r="L4507" s="0" t="n">
        <f aca="false">12*Inputs!$B$7*(1-MIN(1,Inputs!$G$7*$D4507)*churn_nonbuyers)*(ic*Inputs!$C$7+fee_wd*Inputs!$E$7*(1-$B4507)+fee_fx*Inputs!$D$7-cost_acc-cost_wd*Inputs!$E$7*(1-$B4507)-cost_fx*Inputs!$D$7)</f>
        <v>324830.485424559</v>
      </c>
      <c r="M4507" s="0" t="n">
        <f aca="false">12*Inputs!$B$8*(1-MIN(1,Inputs!$G$8*$D4507)*churn_nonbuyers)*(ic*Inputs!$C$8+fee_wd*Inputs!$E$8*(1-$B4507)+fee_fx*Inputs!$D$8-cost_acc-cost_wd*Inputs!$E$8*(1-$B4507)-cost_fx*Inputs!$D$8)</f>
        <v>0</v>
      </c>
      <c r="N4507" s="0" t="n">
        <f aca="false">K4507+L4507+I4507-fixed</f>
        <v>-118339.682649176</v>
      </c>
      <c r="O4507" s="0" t="n">
        <f aca="false">K4507+L4507+M4507-fixed</f>
        <v>-246830.076681176</v>
      </c>
      <c r="P4507" s="0" t="n">
        <f aca="false">12*Inputs!$B$6*(1-MIN(1,Inputs!$F$6*$D4507))*(ic*Inputs!$C$6+flat_fee-cost_acc-cost_wd*Inputs!$E$6*$E4507-cost_fx*Inputs!$D$6)+12*Inputs!$B$7*(1-MIN(1,Inputs!$F$7*$D4507))*(ic*Inputs!$C$7+flat_fee-cost_acc-cost_wd*Inputs!$E$7*$E4507-cost_fx*Inputs!$D$7)+12*Inputs!$B$8*(1-MIN(1,Inputs!$F$8*$D4507))*(ic*Inputs!$C$8+flat_fee-cost_acc-cost_wd*Inputs!$E$8*$E4507-cost_fx*Inputs!$D$8)-fixed</f>
        <v>-281725.73045104</v>
      </c>
    </row>
    <row r="4508" customFormat="false" ht="15" hidden="false" customHeight="false" outlineLevel="0" collapsed="false">
      <c r="A4508" s="0" t="n">
        <v>4443</v>
      </c>
      <c r="B4508" s="0" t="n">
        <v>0.060976</v>
      </c>
      <c r="C4508" s="0" t="n">
        <v>0.858974</v>
      </c>
      <c r="D4508" s="0" t="n">
        <v>0.968673</v>
      </c>
      <c r="E4508" s="0" t="n">
        <v>1.123787</v>
      </c>
      <c r="F4508" s="0" t="n">
        <v>0.187437</v>
      </c>
      <c r="G4508" s="0" t="n">
        <f aca="false">12*Inputs!$B$6*(MIN(1,$H$50*$C4508)*(ic*Inputs!$C$6+pS+fee_fx*Inputs!$D$6-cost_acc-cost_wd*Inputs!$E$6*$E4508-cost_fx*Inputs!$D$6-$F4508)+(1-MIN(1,$H$50*$C4508))*(1-MIN(1,Inputs!$G$6*$D4508)*churn_nonbuyers)*(ic*Inputs!$C$6+fee_wd*Inputs!$E$6*(1-$B4508)+fee_fx*Inputs!$D$6-cost_acc-cost_wd*Inputs!$E$6*(1-$B4508)-cost_fx*Inputs!$D$6))</f>
        <v>227845.274898522</v>
      </c>
      <c r="H4508" s="0" t="n">
        <f aca="false">12*Inputs!$B$7*(MIN(1,$H$51*$C4508)*(ic*Inputs!$C$7+pE+fee_fx*Inputs!$D$7-cost_acc-cost_wd*Inputs!$E$7*$E4508-cost_fx*Inputs!$D$7-$F4508)+(1-MIN(1,$H$51*$C4508))*(1-MIN(1,Inputs!$G$7*$D4508)*churn_nonbuyers)*(ic*Inputs!$C$7+fee_wd*Inputs!$E$7*(1-$B4508)+fee_fx*Inputs!$D$7-cost_acc-cost_wd*Inputs!$E$7*(1-$B4508)-cost_fx*Inputs!$D$7))</f>
        <v>417371.782980106</v>
      </c>
      <c r="I4508" s="0" t="n">
        <f aca="false">12*Inputs!$B$8*(MIN(1,$H$52*$C4508)*(ic*Inputs!$C$8+pT-cost_acc-cost_wd*Inputs!$E$8-cost_fx*Inputs!$D$8-cost_ins)+(1-MIN(1,$H$52*$C4508))*(1-MIN(1,Inputs!$G$8*$D4508)*churn_nonbuyers)*(ic*Inputs!$C$8+fee_wd*Inputs!$E$8*(1-$B4508)+fee_fx*Inputs!$D$8-cost_acc-cost_wd*Inputs!$E$8*(1-$B4508)-cost_fx*Inputs!$D$8))</f>
        <v>165336.609957833</v>
      </c>
      <c r="J4508" s="0" t="n">
        <f aca="false">G4508+H4508+I4508-fixed</f>
        <v>110553.66783646</v>
      </c>
      <c r="K4508" s="0" t="n">
        <f aca="false">12*Inputs!$B$6*(1-MIN(1,Inputs!$G$6*$D4508)*churn_nonbuyers)*(ic*Inputs!$C$6+fee_wd*Inputs!$E$6*(1-$B4508)+fee_fx*Inputs!$D$6-cost_acc-cost_wd*Inputs!$E$6*(1-$B4508)-cost_fx*Inputs!$D$6)</f>
        <v>183480.505954906</v>
      </c>
      <c r="L4508" s="0" t="n">
        <f aca="false">12*Inputs!$B$7*(1-MIN(1,Inputs!$G$7*$D4508)*churn_nonbuyers)*(ic*Inputs!$C$7+fee_wd*Inputs!$E$7*(1-$B4508)+fee_fx*Inputs!$D$7-cost_acc-cost_wd*Inputs!$E$7*(1-$B4508)-cost_fx*Inputs!$D$7)</f>
        <v>382957.551668944</v>
      </c>
      <c r="M4508" s="0" t="n">
        <f aca="false">12*Inputs!$B$8*(1-MIN(1,Inputs!$G$8*$D4508)*churn_nonbuyers)*(ic*Inputs!$C$8+fee_wd*Inputs!$E$8*(1-$B4508)+fee_fx*Inputs!$D$8-cost_acc-cost_wd*Inputs!$E$8*(1-$B4508)-cost_fx*Inputs!$D$8)</f>
        <v>104135.356002893</v>
      </c>
      <c r="N4508" s="0" t="n">
        <f aca="false">K4508+L4508+I4508-fixed</f>
        <v>31774.6675816816</v>
      </c>
      <c r="O4508" s="0" t="n">
        <f aca="false">K4508+L4508+M4508-fixed</f>
        <v>-29426.5863732582</v>
      </c>
      <c r="P4508" s="0" t="n">
        <f aca="false">12*Inputs!$B$6*(1-MIN(1,Inputs!$F$6*$D4508))*(ic*Inputs!$C$6+flat_fee-cost_acc-cost_wd*Inputs!$E$6*$E4508-cost_fx*Inputs!$D$6)+12*Inputs!$B$7*(1-MIN(1,Inputs!$F$7*$D4508))*(ic*Inputs!$C$7+flat_fee-cost_acc-cost_wd*Inputs!$E$7*$E4508-cost_fx*Inputs!$D$7)+12*Inputs!$B$8*(1-MIN(1,Inputs!$F$8*$D4508))*(ic*Inputs!$C$8+flat_fee-cost_acc-cost_wd*Inputs!$E$8*$E4508-cost_fx*Inputs!$D$8)-fixed</f>
        <v>33731.49837224</v>
      </c>
    </row>
    <row r="4509" customFormat="false" ht="15" hidden="false" customHeight="false" outlineLevel="0" collapsed="false">
      <c r="A4509" s="0" t="n">
        <v>4444</v>
      </c>
      <c r="B4509" s="0" t="n">
        <v>0.372058</v>
      </c>
      <c r="C4509" s="0" t="n">
        <v>0.795173</v>
      </c>
      <c r="D4509" s="0" t="n">
        <v>1.110653</v>
      </c>
      <c r="E4509" s="0" t="n">
        <v>1.125488</v>
      </c>
      <c r="F4509" s="0" t="n">
        <v>0.084498</v>
      </c>
      <c r="G4509" s="0" t="n">
        <f aca="false">12*Inputs!$B$6*(MIN(1,$H$50*$C4509)*(ic*Inputs!$C$6+pS+fee_fx*Inputs!$D$6-cost_acc-cost_wd*Inputs!$E$6*$E4509-cost_fx*Inputs!$D$6-$F4509)+(1-MIN(1,$H$50*$C4509))*(1-MIN(1,Inputs!$G$6*$D4509)*churn_nonbuyers)*(ic*Inputs!$C$6+fee_wd*Inputs!$E$6*(1-$B4509)+fee_fx*Inputs!$D$6-cost_acc-cost_wd*Inputs!$E$6*(1-$B4509)-cost_fx*Inputs!$D$6))</f>
        <v>185506.263452957</v>
      </c>
      <c r="H4509" s="0" t="n">
        <f aca="false">12*Inputs!$B$7*(MIN(1,$H$51*$C4509)*(ic*Inputs!$C$7+pE+fee_fx*Inputs!$D$7-cost_acc-cost_wd*Inputs!$E$7*$E4509-cost_fx*Inputs!$D$7-$F4509)+(1-MIN(1,$H$51*$C4509))*(1-MIN(1,Inputs!$G$7*$D4509)*churn_nonbuyers)*(ic*Inputs!$C$7+fee_wd*Inputs!$E$7*(1-$B4509)+fee_fx*Inputs!$D$7-cost_acc-cost_wd*Inputs!$E$7*(1-$B4509)-cost_fx*Inputs!$D$7))</f>
        <v>388699.184439889</v>
      </c>
      <c r="I4509" s="0" t="n">
        <f aca="false">12*Inputs!$B$8*(MIN(1,$H$52*$C4509)*(ic*Inputs!$C$8+pT-cost_acc-cost_wd*Inputs!$E$8-cost_fx*Inputs!$D$8-cost_ins)+(1-MIN(1,$H$52*$C4509))*(1-MIN(1,Inputs!$G$8*$D4509)*churn_nonbuyers)*(ic*Inputs!$C$8+fee_wd*Inputs!$E$8*(1-$B4509)+fee_fx*Inputs!$D$8-cost_acc-cost_wd*Inputs!$E$8*(1-$B4509)-cost_fx*Inputs!$D$8))</f>
        <v>145063.433612957</v>
      </c>
      <c r="J4509" s="0" t="n">
        <f aca="false">G4509+H4509+I4509-fixed</f>
        <v>19268.8815058026</v>
      </c>
      <c r="K4509" s="0" t="n">
        <f aca="false">12*Inputs!$B$6*(1-MIN(1,Inputs!$G$6*$D4509)*churn_nonbuyers)*(ic*Inputs!$C$6+fee_wd*Inputs!$E$6*(1-$B4509)+fee_fx*Inputs!$D$6-cost_acc-cost_wd*Inputs!$E$6*(1-$B4509)-cost_fx*Inputs!$D$6)</f>
        <v>139803.502563893</v>
      </c>
      <c r="L4509" s="0" t="n">
        <f aca="false">12*Inputs!$B$7*(1-MIN(1,Inputs!$G$7*$D4509)*churn_nonbuyers)*(ic*Inputs!$C$7+fee_wd*Inputs!$E$7*(1-$B4509)+fee_fx*Inputs!$D$7-cost_acc-cost_wd*Inputs!$E$7*(1-$B4509)-cost_fx*Inputs!$D$7)</f>
        <v>337974.331394336</v>
      </c>
      <c r="M4509" s="0" t="n">
        <f aca="false">12*Inputs!$B$8*(1-MIN(1,Inputs!$G$8*$D4509)*churn_nonbuyers)*(ic*Inputs!$C$8+fee_wd*Inputs!$E$8*(1-$B4509)+fee_fx*Inputs!$D$8-cost_acc-cost_wd*Inputs!$E$8*(1-$B4509)-cost_fx*Inputs!$D$8)</f>
        <v>68663.6569781664</v>
      </c>
      <c r="N4509" s="0" t="n">
        <f aca="false">K4509+L4509+I4509-fixed</f>
        <v>-77158.7324288148</v>
      </c>
      <c r="O4509" s="0" t="n">
        <f aca="false">K4509+L4509+M4509-fixed</f>
        <v>-153558.509063605</v>
      </c>
      <c r="P4509" s="0" t="n">
        <f aca="false">12*Inputs!$B$6*(1-MIN(1,Inputs!$F$6*$D4509))*(ic*Inputs!$C$6+flat_fee-cost_acc-cost_wd*Inputs!$E$6*$E4509-cost_fx*Inputs!$D$6)+12*Inputs!$B$7*(1-MIN(1,Inputs!$F$7*$D4509))*(ic*Inputs!$C$7+flat_fee-cost_acc-cost_wd*Inputs!$E$7*$E4509-cost_fx*Inputs!$D$7)+12*Inputs!$B$8*(1-MIN(1,Inputs!$F$8*$D4509))*(ic*Inputs!$C$8+flat_fee-cost_acc-cost_wd*Inputs!$E$8*$E4509-cost_fx*Inputs!$D$8)-fixed</f>
        <v>-42806.5913046401</v>
      </c>
    </row>
    <row r="4510" customFormat="false" ht="15" hidden="false" customHeight="false" outlineLevel="0" collapsed="false">
      <c r="A4510" s="0" t="n">
        <v>4445</v>
      </c>
      <c r="B4510" s="0" t="n">
        <v>0.457559</v>
      </c>
      <c r="C4510" s="0" t="n">
        <v>0.878554</v>
      </c>
      <c r="D4510" s="0" t="n">
        <v>0.764245</v>
      </c>
      <c r="E4510" s="0" t="n">
        <v>1.250981</v>
      </c>
      <c r="F4510" s="0" t="n">
        <v>0.081543</v>
      </c>
      <c r="G4510" s="0" t="n">
        <f aca="false">12*Inputs!$B$6*(MIN(1,$H$50*$C4510)*(ic*Inputs!$C$6+pS+fee_fx*Inputs!$D$6-cost_acc-cost_wd*Inputs!$E$6*$E4510-cost_fx*Inputs!$D$6-$F4510)+(1-MIN(1,$H$50*$C4510))*(1-MIN(1,Inputs!$G$6*$D4510)*churn_nonbuyers)*(ic*Inputs!$C$6+fee_wd*Inputs!$E$6*(1-$B4510)+fee_fx*Inputs!$D$6-cost_acc-cost_wd*Inputs!$E$6*(1-$B4510)-cost_fx*Inputs!$D$6))</f>
        <v>179192.452861324</v>
      </c>
      <c r="H4510" s="0" t="n">
        <f aca="false">12*Inputs!$B$7*(MIN(1,$H$51*$C4510)*(ic*Inputs!$C$7+pE+fee_fx*Inputs!$D$7-cost_acc-cost_wd*Inputs!$E$7*$E4510-cost_fx*Inputs!$D$7-$F4510)+(1-MIN(1,$H$51*$C4510))*(1-MIN(1,Inputs!$G$7*$D4510)*churn_nonbuyers)*(ic*Inputs!$C$7+fee_wd*Inputs!$E$7*(1-$B4510)+fee_fx*Inputs!$D$7-cost_acc-cost_wd*Inputs!$E$7*(1-$B4510)-cost_fx*Inputs!$D$7))</f>
        <v>376020.822317168</v>
      </c>
      <c r="I4510" s="0" t="n">
        <f aca="false">12*Inputs!$B$8*(MIN(1,$H$52*$C4510)*(ic*Inputs!$C$8+pT-cost_acc-cost_wd*Inputs!$E$8-cost_fx*Inputs!$D$8-cost_ins)+(1-MIN(1,$H$52*$C4510))*(1-MIN(1,Inputs!$G$8*$D4510)*churn_nonbuyers)*(ic*Inputs!$C$8+fee_wd*Inputs!$E$8*(1-$B4510)+fee_fx*Inputs!$D$8-cost_acc-cost_wd*Inputs!$E$8*(1-$B4510)-cost_fx*Inputs!$D$8))</f>
        <v>181145.219391933</v>
      </c>
      <c r="J4510" s="0" t="n">
        <f aca="false">G4510+H4510+I4510-fixed</f>
        <v>36358.4945704241</v>
      </c>
      <c r="K4510" s="0" t="n">
        <f aca="false">12*Inputs!$B$6*(1-MIN(1,Inputs!$G$6*$D4510)*churn_nonbuyers)*(ic*Inputs!$C$6+fee_wd*Inputs!$E$6*(1-$B4510)+fee_fx*Inputs!$D$6-cost_acc-cost_wd*Inputs!$E$6*(1-$B4510)-cost_fx*Inputs!$D$6)</f>
        <v>130525.662081276</v>
      </c>
      <c r="L4510" s="0" t="n">
        <f aca="false">12*Inputs!$B$7*(1-MIN(1,Inputs!$G$7*$D4510)*churn_nonbuyers)*(ic*Inputs!$C$7+fee_wd*Inputs!$E$7*(1-$B4510)+fee_fx*Inputs!$D$7-cost_acc-cost_wd*Inputs!$E$7*(1-$B4510)-cost_fx*Inputs!$D$7)</f>
        <v>329577.845088766</v>
      </c>
      <c r="M4510" s="0" t="n">
        <f aca="false">12*Inputs!$B$8*(1-MIN(1,Inputs!$G$8*$D4510)*churn_nonbuyers)*(ic*Inputs!$C$8+fee_wd*Inputs!$E$8*(1-$B4510)+fee_fx*Inputs!$D$8-cost_acc-cost_wd*Inputs!$E$8*(1-$B4510)-cost_fx*Inputs!$D$8)</f>
        <v>141571.959579288</v>
      </c>
      <c r="N4510" s="0" t="n">
        <f aca="false">K4510+L4510+I4510-fixed</f>
        <v>-58751.2734380257</v>
      </c>
      <c r="O4510" s="0" t="n">
        <f aca="false">K4510+L4510+M4510-fixed</f>
        <v>-98324.5332506704</v>
      </c>
      <c r="P4510" s="0" t="n">
        <f aca="false">12*Inputs!$B$6*(1-MIN(1,Inputs!$F$6*$D4510))*(ic*Inputs!$C$6+flat_fee-cost_acc-cost_wd*Inputs!$E$6*$E4510-cost_fx*Inputs!$D$6)+12*Inputs!$B$7*(1-MIN(1,Inputs!$F$7*$D4510))*(ic*Inputs!$C$7+flat_fee-cost_acc-cost_wd*Inputs!$E$7*$E4510-cost_fx*Inputs!$D$7)+12*Inputs!$B$8*(1-MIN(1,Inputs!$F$8*$D4510))*(ic*Inputs!$C$8+flat_fee-cost_acc-cost_wd*Inputs!$E$8*$E4510-cost_fx*Inputs!$D$8)-fixed</f>
        <v>80796.2474828</v>
      </c>
    </row>
    <row r="4511" customFormat="false" ht="15" hidden="false" customHeight="false" outlineLevel="0" collapsed="false">
      <c r="A4511" s="0" t="n">
        <v>4446</v>
      </c>
      <c r="B4511" s="0" t="n">
        <v>0.236013</v>
      </c>
      <c r="C4511" s="0" t="n">
        <v>0.930938</v>
      </c>
      <c r="D4511" s="0" t="n">
        <v>1.631209</v>
      </c>
      <c r="E4511" s="0" t="n">
        <v>1.190121</v>
      </c>
      <c r="F4511" s="0" t="n">
        <v>0.189161</v>
      </c>
      <c r="G4511" s="0" t="n">
        <f aca="false">12*Inputs!$B$6*(MIN(1,$H$50*$C4511)*(ic*Inputs!$C$6+pS+fee_fx*Inputs!$D$6-cost_acc-cost_wd*Inputs!$E$6*$E4511-cost_fx*Inputs!$D$6-$F4511)+(1-MIN(1,$H$50*$C4511))*(1-MIN(1,Inputs!$G$6*$D4511)*churn_nonbuyers)*(ic*Inputs!$C$6+fee_wd*Inputs!$E$6*(1-$B4511)+fee_fx*Inputs!$D$6-cost_acc-cost_wd*Inputs!$E$6*(1-$B4511)-cost_fx*Inputs!$D$6))</f>
        <v>202765.060740303</v>
      </c>
      <c r="H4511" s="0" t="n">
        <f aca="false">12*Inputs!$B$7*(MIN(1,$H$51*$C4511)*(ic*Inputs!$C$7+pE+fee_fx*Inputs!$D$7-cost_acc-cost_wd*Inputs!$E$7*$E4511-cost_fx*Inputs!$D$7-$F4511)+(1-MIN(1,$H$51*$C4511))*(1-MIN(1,Inputs!$G$7*$D4511)*churn_nonbuyers)*(ic*Inputs!$C$7+fee_wd*Inputs!$E$7*(1-$B4511)+fee_fx*Inputs!$D$7-cost_acc-cost_wd*Inputs!$E$7*(1-$B4511)-cost_fx*Inputs!$D$7))</f>
        <v>393082.987133275</v>
      </c>
      <c r="I4511" s="0" t="n">
        <f aca="false">12*Inputs!$B$8*(MIN(1,$H$52*$C4511)*(ic*Inputs!$C$8+pT-cost_acc-cost_wd*Inputs!$E$8-cost_fx*Inputs!$D$8-cost_ins)+(1-MIN(1,$H$52*$C4511))*(1-MIN(1,Inputs!$G$8*$D4511)*churn_nonbuyers)*(ic*Inputs!$C$8+fee_wd*Inputs!$E$8*(1-$B4511)+fee_fx*Inputs!$D$8-cost_acc-cost_wd*Inputs!$E$8*(1-$B4511)-cost_fx*Inputs!$D$8))</f>
        <v>134189.127072</v>
      </c>
      <c r="J4511" s="0" t="n">
        <f aca="false">G4511+H4511+I4511-fixed</f>
        <v>30037.1749455784</v>
      </c>
      <c r="K4511" s="0" t="n">
        <f aca="false">12*Inputs!$B$6*(1-MIN(1,Inputs!$G$6*$D4511)*churn_nonbuyers)*(ic*Inputs!$C$6+fee_wd*Inputs!$E$6*(1-$B4511)+fee_fx*Inputs!$D$6-cost_acc-cost_wd*Inputs!$E$6*(1-$B4511)-cost_fx*Inputs!$D$6)</f>
        <v>153943.444293962</v>
      </c>
      <c r="L4511" s="0" t="n">
        <f aca="false">12*Inputs!$B$7*(1-MIN(1,Inputs!$G$7*$D4511)*churn_nonbuyers)*(ic*Inputs!$C$7+fee_wd*Inputs!$E$7*(1-$B4511)+fee_fx*Inputs!$D$7-cost_acc-cost_wd*Inputs!$E$7*(1-$B4511)-cost_fx*Inputs!$D$7)</f>
        <v>351146.165744378</v>
      </c>
      <c r="M4511" s="0" t="n">
        <f aca="false">12*Inputs!$B$8*(1-MIN(1,Inputs!$G$8*$D4511)*churn_nonbuyers)*(ic*Inputs!$C$8+fee_wd*Inputs!$E$8*(1-$B4511)+fee_fx*Inputs!$D$8-cost_acc-cost_wd*Inputs!$E$8*(1-$B4511)-cost_fx*Inputs!$D$8)</f>
        <v>0</v>
      </c>
      <c r="N4511" s="0" t="n">
        <f aca="false">K4511+L4511+I4511-fixed</f>
        <v>-60721.2628896602</v>
      </c>
      <c r="O4511" s="0" t="n">
        <f aca="false">K4511+L4511+M4511-fixed</f>
        <v>-194910.38996166</v>
      </c>
      <c r="P4511" s="0" t="n">
        <f aca="false">12*Inputs!$B$6*(1-MIN(1,Inputs!$F$6*$D4511))*(ic*Inputs!$C$6+flat_fee-cost_acc-cost_wd*Inputs!$E$6*$E4511-cost_fx*Inputs!$D$6)+12*Inputs!$B$7*(1-MIN(1,Inputs!$F$7*$D4511))*(ic*Inputs!$C$7+flat_fee-cost_acc-cost_wd*Inputs!$E$7*$E4511-cost_fx*Inputs!$D$7)+12*Inputs!$B$8*(1-MIN(1,Inputs!$F$8*$D4511))*(ic*Inputs!$C$8+flat_fee-cost_acc-cost_wd*Inputs!$E$8*$E4511-cost_fx*Inputs!$D$8)-fixed</f>
        <v>-338815.24024264</v>
      </c>
    </row>
    <row r="4512" customFormat="false" ht="15" hidden="false" customHeight="false" outlineLevel="0" collapsed="false">
      <c r="A4512" s="0" t="n">
        <v>4447</v>
      </c>
      <c r="B4512" s="0" t="n">
        <v>0.292692</v>
      </c>
      <c r="C4512" s="0" t="n">
        <v>0.82391</v>
      </c>
      <c r="D4512" s="0" t="n">
        <v>1.470772</v>
      </c>
      <c r="E4512" s="0" t="n">
        <v>1.268312</v>
      </c>
      <c r="F4512" s="0" t="n">
        <v>0.193323</v>
      </c>
      <c r="G4512" s="0" t="n">
        <f aca="false">12*Inputs!$B$6*(MIN(1,$H$50*$C4512)*(ic*Inputs!$C$6+pS+fee_fx*Inputs!$D$6-cost_acc-cost_wd*Inputs!$E$6*$E4512-cost_fx*Inputs!$D$6-$F4512)+(1-MIN(1,$H$50*$C4512))*(1-MIN(1,Inputs!$G$6*$D4512)*churn_nonbuyers)*(ic*Inputs!$C$6+fee_wd*Inputs!$E$6*(1-$B4512)+fee_fx*Inputs!$D$6-cost_acc-cost_wd*Inputs!$E$6*(1-$B4512)-cost_fx*Inputs!$D$6))</f>
        <v>189781.628214689</v>
      </c>
      <c r="H4512" s="0" t="n">
        <f aca="false">12*Inputs!$B$7*(MIN(1,$H$51*$C4512)*(ic*Inputs!$C$7+pE+fee_fx*Inputs!$D$7-cost_acc-cost_wd*Inputs!$E$7*$E4512-cost_fx*Inputs!$D$7-$F4512)+(1-MIN(1,$H$51*$C4512))*(1-MIN(1,Inputs!$G$7*$D4512)*churn_nonbuyers)*(ic*Inputs!$C$7+fee_wd*Inputs!$E$7*(1-$B4512)+fee_fx*Inputs!$D$7-cost_acc-cost_wd*Inputs!$E$7*(1-$B4512)-cost_fx*Inputs!$D$7))</f>
        <v>376603.528675796</v>
      </c>
      <c r="I4512" s="0" t="n">
        <f aca="false">12*Inputs!$B$8*(MIN(1,$H$52*$C4512)*(ic*Inputs!$C$8+pT-cost_acc-cost_wd*Inputs!$E$8-cost_fx*Inputs!$D$8-cost_ins)+(1-MIN(1,$H$52*$C4512))*(1-MIN(1,Inputs!$G$8*$D4512)*churn_nonbuyers)*(ic*Inputs!$C$8+fee_wd*Inputs!$E$8*(1-$B4512)+fee_fx*Inputs!$D$8-cost_acc-cost_wd*Inputs!$E$8*(1-$B4512)-cost_fx*Inputs!$D$8))</f>
        <v>118761.68304</v>
      </c>
      <c r="J4512" s="0" t="n">
        <f aca="false">G4512+H4512+I4512-fixed</f>
        <v>-14853.1600695149</v>
      </c>
      <c r="K4512" s="0" t="n">
        <f aca="false">12*Inputs!$B$6*(1-MIN(1,Inputs!$G$6*$D4512)*churn_nonbuyers)*(ic*Inputs!$C$6+fee_wd*Inputs!$E$6*(1-$B4512)+fee_fx*Inputs!$D$6-cost_acc-cost_wd*Inputs!$E$6*(1-$B4512)-cost_fx*Inputs!$D$6)</f>
        <v>147726.449267213</v>
      </c>
      <c r="L4512" s="0" t="n">
        <f aca="false">12*Inputs!$B$7*(1-MIN(1,Inputs!$G$7*$D4512)*churn_nonbuyers)*(ic*Inputs!$C$7+fee_wd*Inputs!$E$7*(1-$B4512)+fee_fx*Inputs!$D$7-cost_acc-cost_wd*Inputs!$E$7*(1-$B4512)-cost_fx*Inputs!$D$7)</f>
        <v>345121.581304328</v>
      </c>
      <c r="M4512" s="0" t="n">
        <f aca="false">12*Inputs!$B$8*(1-MIN(1,Inputs!$G$8*$D4512)*churn_nonbuyers)*(ic*Inputs!$C$8+fee_wd*Inputs!$E$8*(1-$B4512)+fee_fx*Inputs!$D$8-cost_acc-cost_wd*Inputs!$E$8*(1-$B4512)-cost_fx*Inputs!$D$8)</f>
        <v>0</v>
      </c>
      <c r="N4512" s="0" t="n">
        <f aca="false">K4512+L4512+I4512-fixed</f>
        <v>-88390.2863884595</v>
      </c>
      <c r="O4512" s="0" t="n">
        <f aca="false">K4512+L4512+M4512-fixed</f>
        <v>-207151.96942846</v>
      </c>
      <c r="P4512" s="0" t="n">
        <f aca="false">12*Inputs!$B$6*(1-MIN(1,Inputs!$F$6*$D4512))*(ic*Inputs!$C$6+flat_fee-cost_acc-cost_wd*Inputs!$E$6*$E4512-cost_fx*Inputs!$D$6)+12*Inputs!$B$7*(1-MIN(1,Inputs!$F$7*$D4512))*(ic*Inputs!$C$7+flat_fee-cost_acc-cost_wd*Inputs!$E$7*$E4512-cost_fx*Inputs!$D$7)+12*Inputs!$B$8*(1-MIN(1,Inputs!$F$8*$D4512))*(ic*Inputs!$C$8+flat_fee-cost_acc-cost_wd*Inputs!$E$8*$E4512-cost_fx*Inputs!$D$8)-fixed</f>
        <v>-280604.98996864</v>
      </c>
    </row>
    <row r="4513" customFormat="false" ht="15" hidden="false" customHeight="false" outlineLevel="0" collapsed="false">
      <c r="A4513" s="0" t="n">
        <v>4448</v>
      </c>
      <c r="B4513" s="0" t="n">
        <v>0.178729</v>
      </c>
      <c r="C4513" s="0" t="n">
        <v>0.927353</v>
      </c>
      <c r="D4513" s="0" t="n">
        <v>0.91803</v>
      </c>
      <c r="E4513" s="0" t="n">
        <v>1.288691</v>
      </c>
      <c r="F4513" s="0" t="n">
        <v>0.335864</v>
      </c>
      <c r="G4513" s="0" t="n">
        <f aca="false">12*Inputs!$B$6*(MIN(1,$H$50*$C4513)*(ic*Inputs!$C$6+pS+fee_fx*Inputs!$D$6-cost_acc-cost_wd*Inputs!$E$6*$E4513-cost_fx*Inputs!$D$6-$F4513)+(1-MIN(1,$H$50*$C4513))*(1-MIN(1,Inputs!$G$6*$D4513)*churn_nonbuyers)*(ic*Inputs!$C$6+fee_wd*Inputs!$E$6*(1-$B4513)+fee_fx*Inputs!$D$6-cost_acc-cost_wd*Inputs!$E$6*(1-$B4513)-cost_fx*Inputs!$D$6))</f>
        <v>210156.399202149</v>
      </c>
      <c r="H4513" s="0" t="n">
        <f aca="false">12*Inputs!$B$7*(MIN(1,$H$51*$C4513)*(ic*Inputs!$C$7+pE+fee_fx*Inputs!$D$7-cost_acc-cost_wd*Inputs!$E$7*$E4513-cost_fx*Inputs!$D$7-$F4513)+(1-MIN(1,$H$51*$C4513))*(1-MIN(1,Inputs!$G$7*$D4513)*churn_nonbuyers)*(ic*Inputs!$C$7+fee_wd*Inputs!$E$7*(1-$B4513)+fee_fx*Inputs!$D$7-cost_acc-cost_wd*Inputs!$E$7*(1-$B4513)-cost_fx*Inputs!$D$7))</f>
        <v>384570.295991723</v>
      </c>
      <c r="I4513" s="0" t="n">
        <f aca="false">12*Inputs!$B$8*(MIN(1,$H$52*$C4513)*(ic*Inputs!$C$8+pT-cost_acc-cost_wd*Inputs!$E$8-cost_fx*Inputs!$D$8-cost_ins)+(1-MIN(1,$H$52*$C4513))*(1-MIN(1,Inputs!$G$8*$D4513)*churn_nonbuyers)*(ic*Inputs!$C$8+fee_wd*Inputs!$E$8*(1-$B4513)+fee_fx*Inputs!$D$8-cost_acc-cost_wd*Inputs!$E$8*(1-$B4513)-cost_fx*Inputs!$D$8))</f>
        <v>173523.139298633</v>
      </c>
      <c r="J4513" s="0" t="n">
        <f aca="false">G4513+H4513+I4513-fixed</f>
        <v>68249.834492505</v>
      </c>
      <c r="K4513" s="0" t="n">
        <f aca="false">12*Inputs!$B$6*(1-MIN(1,Inputs!$G$6*$D4513)*churn_nonbuyers)*(ic*Inputs!$C$6+fee_wd*Inputs!$E$6*(1-$B4513)+fee_fx*Inputs!$D$6-cost_acc-cost_wd*Inputs!$E$6*(1-$B4513)-cost_fx*Inputs!$D$6)</f>
        <v>167790.647403864</v>
      </c>
      <c r="L4513" s="0" t="n">
        <f aca="false">12*Inputs!$B$7*(1-MIN(1,Inputs!$G$7*$D4513)*churn_nonbuyers)*(ic*Inputs!$C$7+fee_wd*Inputs!$E$7*(1-$B4513)+fee_fx*Inputs!$D$7-cost_acc-cost_wd*Inputs!$E$7*(1-$B4513)-cost_fx*Inputs!$D$7)</f>
        <v>367067.352602319</v>
      </c>
      <c r="M4513" s="0" t="n">
        <f aca="false">12*Inputs!$B$8*(1-MIN(1,Inputs!$G$8*$D4513)*churn_nonbuyers)*(ic*Inputs!$C$8+fee_wd*Inputs!$E$8*(1-$B4513)+fee_fx*Inputs!$D$8-cost_acc-cost_wd*Inputs!$E$8*(1-$B4513)-cost_fx*Inputs!$D$8)</f>
        <v>113582.554018032</v>
      </c>
      <c r="N4513" s="0" t="n">
        <f aca="false">K4513+L4513+I4513-fixed</f>
        <v>8381.13930481579</v>
      </c>
      <c r="O4513" s="0" t="n">
        <f aca="false">K4513+L4513+M4513-fixed</f>
        <v>-51559.4459757854</v>
      </c>
      <c r="P4513" s="0" t="n">
        <f aca="false">12*Inputs!$B$6*(1-MIN(1,Inputs!$F$6*$D4513))*(ic*Inputs!$C$6+flat_fee-cost_acc-cost_wd*Inputs!$E$6*$E4513-cost_fx*Inputs!$D$6)+12*Inputs!$B$7*(1-MIN(1,Inputs!$F$7*$D4513))*(ic*Inputs!$C$7+flat_fee-cost_acc-cost_wd*Inputs!$E$7*$E4513-cost_fx*Inputs!$D$7)+12*Inputs!$B$8*(1-MIN(1,Inputs!$F$8*$D4513))*(ic*Inputs!$C$8+flat_fee-cost_acc-cost_wd*Inputs!$E$8*$E4513-cost_fx*Inputs!$D$8)-fixed</f>
        <v>-13696.6941448001</v>
      </c>
    </row>
    <row r="4514" customFormat="false" ht="15" hidden="false" customHeight="false" outlineLevel="0" collapsed="false">
      <c r="A4514" s="0" t="n">
        <v>4449</v>
      </c>
      <c r="B4514" s="0" t="n">
        <v>0.309422</v>
      </c>
      <c r="C4514" s="0" t="n">
        <v>1.014166</v>
      </c>
      <c r="D4514" s="0" t="n">
        <v>1.553657</v>
      </c>
      <c r="E4514" s="0" t="n">
        <v>1.146374</v>
      </c>
      <c r="F4514" s="0" t="n">
        <v>0.1496</v>
      </c>
      <c r="G4514" s="0" t="n">
        <f aca="false">12*Inputs!$B$6*(MIN(1,$H$50*$C4514)*(ic*Inputs!$C$6+pS+fee_fx*Inputs!$D$6-cost_acc-cost_wd*Inputs!$E$6*$E4514-cost_fx*Inputs!$D$6-$F4514)+(1-MIN(1,$H$50*$C4514))*(1-MIN(1,Inputs!$G$6*$D4514)*churn_nonbuyers)*(ic*Inputs!$C$6+fee_wd*Inputs!$E$6*(1-$B4514)+fee_fx*Inputs!$D$6-cost_acc-cost_wd*Inputs!$E$6*(1-$B4514)-cost_fx*Inputs!$D$6))</f>
        <v>200714.949115996</v>
      </c>
      <c r="H4514" s="0" t="n">
        <f aca="false">12*Inputs!$B$7*(MIN(1,$H$51*$C4514)*(ic*Inputs!$C$7+pE+fee_fx*Inputs!$D$7-cost_acc-cost_wd*Inputs!$E$7*$E4514-cost_fx*Inputs!$D$7-$F4514)+(1-MIN(1,$H$51*$C4514))*(1-MIN(1,Inputs!$G$7*$D4514)*churn_nonbuyers)*(ic*Inputs!$C$7+fee_wd*Inputs!$E$7*(1-$B4514)+fee_fx*Inputs!$D$7-cost_acc-cost_wd*Inputs!$E$7*(1-$B4514)-cost_fx*Inputs!$D$7))</f>
        <v>398775.000649043</v>
      </c>
      <c r="I4514" s="0" t="n">
        <f aca="false">12*Inputs!$B$8*(MIN(1,$H$52*$C4514)*(ic*Inputs!$C$8+pT-cost_acc-cost_wd*Inputs!$E$8-cost_fx*Inputs!$D$8-cost_ins)+(1-MIN(1,$H$52*$C4514))*(1-MIN(1,Inputs!$G$8*$D4514)*churn_nonbuyers)*(ic*Inputs!$C$8+fee_wd*Inputs!$E$8*(1-$B4514)+fee_fx*Inputs!$D$8-cost_acc-cost_wd*Inputs!$E$8*(1-$B4514)-cost_fx*Inputs!$D$8))</f>
        <v>146185.943904</v>
      </c>
      <c r="J4514" s="0" t="n">
        <f aca="false">G4514+H4514+I4514-fixed</f>
        <v>45675.8936690389</v>
      </c>
      <c r="K4514" s="0" t="n">
        <f aca="false">12*Inputs!$B$6*(1-MIN(1,Inputs!$G$6*$D4514)*churn_nonbuyers)*(ic*Inputs!$C$6+fee_wd*Inputs!$E$6*(1-$B4514)+fee_fx*Inputs!$D$6-cost_acc-cost_wd*Inputs!$E$6*(1-$B4514)-cost_fx*Inputs!$D$6)</f>
        <v>144843.666165029</v>
      </c>
      <c r="L4514" s="0" t="n">
        <f aca="false">12*Inputs!$B$7*(1-MIN(1,Inputs!$G$7*$D4514)*churn_nonbuyers)*(ic*Inputs!$C$7+fee_wd*Inputs!$E$7*(1-$B4514)+fee_fx*Inputs!$D$7-cost_acc-cost_wd*Inputs!$E$7*(1-$B4514)-cost_fx*Inputs!$D$7)</f>
        <v>341926.974963017</v>
      </c>
      <c r="M4514" s="0" t="n">
        <f aca="false">12*Inputs!$B$8*(1-MIN(1,Inputs!$G$8*$D4514)*churn_nonbuyers)*(ic*Inputs!$C$8+fee_wd*Inputs!$E$8*(1-$B4514)+fee_fx*Inputs!$D$8-cost_acc-cost_wd*Inputs!$E$8*(1-$B4514)-cost_fx*Inputs!$D$8)</f>
        <v>0</v>
      </c>
      <c r="N4514" s="0" t="n">
        <f aca="false">K4514+L4514+I4514-fixed</f>
        <v>-67043.4149679539</v>
      </c>
      <c r="O4514" s="0" t="n">
        <f aca="false">K4514+L4514+M4514-fixed</f>
        <v>-213229.358871954</v>
      </c>
      <c r="P4514" s="0" t="n">
        <f aca="false">12*Inputs!$B$6*(1-MIN(1,Inputs!$F$6*$D4514))*(ic*Inputs!$C$6+flat_fee-cost_acc-cost_wd*Inputs!$E$6*$E4514-cost_fx*Inputs!$D$6)+12*Inputs!$B$7*(1-MIN(1,Inputs!$F$7*$D4514))*(ic*Inputs!$C$7+flat_fee-cost_acc-cost_wd*Inputs!$E$7*$E4514-cost_fx*Inputs!$D$7)+12*Inputs!$B$8*(1-MIN(1,Inputs!$F$8*$D4514))*(ic*Inputs!$C$8+flat_fee-cost_acc-cost_wd*Inputs!$E$8*$E4514-cost_fx*Inputs!$D$8)-fixed</f>
        <v>-285534.41516368</v>
      </c>
    </row>
    <row r="4515" customFormat="false" ht="15" hidden="false" customHeight="false" outlineLevel="0" collapsed="false">
      <c r="A4515" s="0" t="n">
        <v>4450</v>
      </c>
      <c r="B4515" s="0" t="n">
        <v>0.365393</v>
      </c>
      <c r="C4515" s="0" t="n">
        <v>1.161957</v>
      </c>
      <c r="D4515" s="0" t="n">
        <v>1.298447</v>
      </c>
      <c r="E4515" s="0" t="n">
        <v>1.022223</v>
      </c>
      <c r="F4515" s="0" t="n">
        <v>0.359332</v>
      </c>
      <c r="G4515" s="0" t="n">
        <f aca="false">12*Inputs!$B$6*(MIN(1,$H$50*$C4515)*(ic*Inputs!$C$6+pS+fee_fx*Inputs!$D$6-cost_acc-cost_wd*Inputs!$E$6*$E4515-cost_fx*Inputs!$D$6-$F4515)+(1-MIN(1,$H$50*$C4515))*(1-MIN(1,Inputs!$G$6*$D4515)*churn_nonbuyers)*(ic*Inputs!$C$6+fee_wd*Inputs!$E$6*(1-$B4515)+fee_fx*Inputs!$D$6-cost_acc-cost_wd*Inputs!$E$6*(1-$B4515)-cost_fx*Inputs!$D$6))</f>
        <v>201547.43380596</v>
      </c>
      <c r="H4515" s="0" t="n">
        <f aca="false">12*Inputs!$B$7*(MIN(1,$H$51*$C4515)*(ic*Inputs!$C$7+pE+fee_fx*Inputs!$D$7-cost_acc-cost_wd*Inputs!$E$7*$E4515-cost_fx*Inputs!$D$7-$F4515)+(1-MIN(1,$H$51*$C4515))*(1-MIN(1,Inputs!$G$7*$D4515)*churn_nonbuyers)*(ic*Inputs!$C$7+fee_wd*Inputs!$E$7*(1-$B4515)+fee_fx*Inputs!$D$7-cost_acc-cost_wd*Inputs!$E$7*(1-$B4515)-cost_fx*Inputs!$D$7))</f>
        <v>406964.634465115</v>
      </c>
      <c r="I4515" s="0" t="n">
        <f aca="false">12*Inputs!$B$8*(MIN(1,$H$52*$C4515)*(ic*Inputs!$C$8+pT-cost_acc-cost_wd*Inputs!$E$8-cost_fx*Inputs!$D$8-cost_ins)+(1-MIN(1,$H$52*$C4515))*(1-MIN(1,Inputs!$G$8*$D4515)*churn_nonbuyers)*(ic*Inputs!$C$8+fee_wd*Inputs!$E$8*(1-$B4515)+fee_fx*Inputs!$D$8-cost_acc-cost_wd*Inputs!$E$8*(1-$B4515)-cost_fx*Inputs!$D$8))</f>
        <v>172739.643902046</v>
      </c>
      <c r="J4515" s="0" t="n">
        <f aca="false">G4515+H4515+I4515-fixed</f>
        <v>81251.7121731211</v>
      </c>
      <c r="K4515" s="0" t="n">
        <f aca="false">12*Inputs!$B$6*(1-MIN(1,Inputs!$G$6*$D4515)*churn_nonbuyers)*(ic*Inputs!$C$6+fee_wd*Inputs!$E$6*(1-$B4515)+fee_fx*Inputs!$D$6-cost_acc-cost_wd*Inputs!$E$6*(1-$B4515)-cost_fx*Inputs!$D$6)</f>
        <v>139311.055041631</v>
      </c>
      <c r="L4515" s="0" t="n">
        <f aca="false">12*Inputs!$B$7*(1-MIN(1,Inputs!$G$7*$D4515)*churn_nonbuyers)*(ic*Inputs!$C$7+fee_wd*Inputs!$E$7*(1-$B4515)+fee_fx*Inputs!$D$7-cost_acc-cost_wd*Inputs!$E$7*(1-$B4515)-cost_fx*Inputs!$D$7)</f>
        <v>336926.988768979</v>
      </c>
      <c r="M4515" s="0" t="n">
        <f aca="false">12*Inputs!$B$8*(1-MIN(1,Inputs!$G$8*$D4515)*churn_nonbuyers)*(ic*Inputs!$C$8+fee_wd*Inputs!$E$8*(1-$B4515)+fee_fx*Inputs!$D$8-cost_acc-cost_wd*Inputs!$E$8*(1-$B4515)-cost_fx*Inputs!$D$8)</f>
        <v>28133.2651809456</v>
      </c>
      <c r="N4515" s="0" t="n">
        <f aca="false">K4515+L4515+I4515-fixed</f>
        <v>-51022.3122873437</v>
      </c>
      <c r="O4515" s="0" t="n">
        <f aca="false">K4515+L4515+M4515-fixed</f>
        <v>-195628.691008444</v>
      </c>
      <c r="P4515" s="0" t="n">
        <f aca="false">12*Inputs!$B$6*(1-MIN(1,Inputs!$F$6*$D4515))*(ic*Inputs!$C$6+flat_fee-cost_acc-cost_wd*Inputs!$E$6*$E4515-cost_fx*Inputs!$D$6)+12*Inputs!$B$7*(1-MIN(1,Inputs!$F$7*$D4515))*(ic*Inputs!$C$7+flat_fee-cost_acc-cost_wd*Inputs!$E$7*$E4515-cost_fx*Inputs!$D$7)+12*Inputs!$B$8*(1-MIN(1,Inputs!$F$8*$D4515))*(ic*Inputs!$C$8+flat_fee-cost_acc-cost_wd*Inputs!$E$8*$E4515-cost_fx*Inputs!$D$8)-fixed</f>
        <v>-105839.18277256</v>
      </c>
    </row>
    <row r="4516" customFormat="false" ht="15" hidden="false" customHeight="false" outlineLevel="0" collapsed="false">
      <c r="A4516" s="0" t="n">
        <v>4451</v>
      </c>
      <c r="B4516" s="0" t="n">
        <v>0.04745</v>
      </c>
      <c r="C4516" s="0" t="n">
        <v>0.742549</v>
      </c>
      <c r="D4516" s="0" t="n">
        <v>1.64622</v>
      </c>
      <c r="E4516" s="0" t="n">
        <v>1.047781</v>
      </c>
      <c r="F4516" s="0" t="n">
        <v>0.195233</v>
      </c>
      <c r="G4516" s="0" t="n">
        <f aca="false">12*Inputs!$B$6*(MIN(1,$H$50*$C4516)*(ic*Inputs!$C$6+pS+fee_fx*Inputs!$D$6-cost_acc-cost_wd*Inputs!$E$6*$E4516-cost_fx*Inputs!$D$6-$F4516)+(1-MIN(1,$H$50*$C4516))*(1-MIN(1,Inputs!$G$6*$D4516)*churn_nonbuyers)*(ic*Inputs!$C$6+fee_wd*Inputs!$E$6*(1-$B4516)+fee_fx*Inputs!$D$6-cost_acc-cost_wd*Inputs!$E$6*(1-$B4516)-cost_fx*Inputs!$D$6))</f>
        <v>218536.120695456</v>
      </c>
      <c r="H4516" s="0" t="n">
        <f aca="false">12*Inputs!$B$7*(MIN(1,$H$51*$C4516)*(ic*Inputs!$C$7+pE+fee_fx*Inputs!$D$7-cost_acc-cost_wd*Inputs!$E$7*$E4516-cost_fx*Inputs!$D$7-$F4516)+(1-MIN(1,$H$51*$C4516))*(1-MIN(1,Inputs!$G$7*$D4516)*churn_nonbuyers)*(ic*Inputs!$C$7+fee_wd*Inputs!$E$7*(1-$B4516)+fee_fx*Inputs!$D$7-cost_acc-cost_wd*Inputs!$E$7*(1-$B4516)-cost_fx*Inputs!$D$7))</f>
        <v>414541.246536805</v>
      </c>
      <c r="I4516" s="0" t="n">
        <f aca="false">12*Inputs!$B$8*(MIN(1,$H$52*$C4516)*(ic*Inputs!$C$8+pT-cost_acc-cost_wd*Inputs!$E$8-cost_fx*Inputs!$D$8-cost_ins)+(1-MIN(1,$H$52*$C4516))*(1-MIN(1,Inputs!$G$8*$D4516)*churn_nonbuyers)*(ic*Inputs!$C$8+fee_wd*Inputs!$E$8*(1-$B4516)+fee_fx*Inputs!$D$8-cost_acc-cost_wd*Inputs!$E$8*(1-$B4516)-cost_fx*Inputs!$D$8))</f>
        <v>107033.983056</v>
      </c>
      <c r="J4516" s="0" t="n">
        <f aca="false">G4516+H4516+I4516-fixed</f>
        <v>40111.3502882615</v>
      </c>
      <c r="K4516" s="0" t="n">
        <f aca="false">12*Inputs!$B$6*(1-MIN(1,Inputs!$G$6*$D4516)*churn_nonbuyers)*(ic*Inputs!$C$6+fee_wd*Inputs!$E$6*(1-$B4516)+fee_fx*Inputs!$D$6-cost_acc-cost_wd*Inputs!$E$6*(1-$B4516)-cost_fx*Inputs!$D$6)</f>
        <v>178735.7170008</v>
      </c>
      <c r="L4516" s="0" t="n">
        <f aca="false">12*Inputs!$B$7*(1-MIN(1,Inputs!$G$7*$D4516)*churn_nonbuyers)*(ic*Inputs!$C$7+fee_wd*Inputs!$E$7*(1-$B4516)+fee_fx*Inputs!$D$7-cost_acc-cost_wd*Inputs!$E$7*(1-$B4516)-cost_fx*Inputs!$D$7)</f>
        <v>376791.97164048</v>
      </c>
      <c r="M4516" s="0" t="n">
        <f aca="false">12*Inputs!$B$8*(1-MIN(1,Inputs!$G$8*$D4516)*churn_nonbuyers)*(ic*Inputs!$C$8+fee_wd*Inputs!$E$8*(1-$B4516)+fee_fx*Inputs!$D$8-cost_acc-cost_wd*Inputs!$E$8*(1-$B4516)-cost_fx*Inputs!$D$8)</f>
        <v>0</v>
      </c>
      <c r="N4516" s="0" t="n">
        <f aca="false">K4516+L4516+I4516-fixed</f>
        <v>-37438.32830272</v>
      </c>
      <c r="O4516" s="0" t="n">
        <f aca="false">K4516+L4516+M4516-fixed</f>
        <v>-144472.31135872</v>
      </c>
      <c r="P4516" s="0" t="n">
        <f aca="false">12*Inputs!$B$6*(1-MIN(1,Inputs!$F$6*$D4516))*(ic*Inputs!$C$6+flat_fee-cost_acc-cost_wd*Inputs!$E$6*$E4516-cost_fx*Inputs!$D$6)+12*Inputs!$B$7*(1-MIN(1,Inputs!$F$7*$D4516))*(ic*Inputs!$C$7+flat_fee-cost_acc-cost_wd*Inputs!$E$7*$E4516-cost_fx*Inputs!$D$7)+12*Inputs!$B$8*(1-MIN(1,Inputs!$F$8*$D4516))*(ic*Inputs!$C$8+flat_fee-cost_acc-cost_wd*Inputs!$E$8*$E4516-cost_fx*Inputs!$D$8)-fixed</f>
        <v>-307180.4550832</v>
      </c>
    </row>
    <row r="4517" customFormat="false" ht="15" hidden="false" customHeight="false" outlineLevel="0" collapsed="false">
      <c r="A4517" s="0" t="n">
        <v>4452</v>
      </c>
      <c r="B4517" s="0" t="n">
        <v>0.148196</v>
      </c>
      <c r="C4517" s="0" t="n">
        <v>0.686827</v>
      </c>
      <c r="D4517" s="0" t="n">
        <v>1.243084</v>
      </c>
      <c r="E4517" s="0" t="n">
        <v>1.193782</v>
      </c>
      <c r="F4517" s="0" t="n">
        <v>0.322645</v>
      </c>
      <c r="G4517" s="0" t="n">
        <f aca="false">12*Inputs!$B$6*(MIN(1,$H$50*$C4517)*(ic*Inputs!$C$6+pS+fee_fx*Inputs!$D$6-cost_acc-cost_wd*Inputs!$E$6*$E4517-cost_fx*Inputs!$D$6-$F4517)+(1-MIN(1,$H$50*$C4517))*(1-MIN(1,Inputs!$G$6*$D4517)*churn_nonbuyers)*(ic*Inputs!$C$6+fee_wd*Inputs!$E$6*(1-$B4517)+fee_fx*Inputs!$D$6-cost_acc-cost_wd*Inputs!$E$6*(1-$B4517)-cost_fx*Inputs!$D$6))</f>
        <v>202074.842849056</v>
      </c>
      <c r="H4517" s="0" t="n">
        <f aca="false">12*Inputs!$B$7*(MIN(1,$H$51*$C4517)*(ic*Inputs!$C$7+pE+fee_fx*Inputs!$D$7-cost_acc-cost_wd*Inputs!$E$7*$E4517-cost_fx*Inputs!$D$7-$F4517)+(1-MIN(1,$H$51*$C4517))*(1-MIN(1,Inputs!$G$7*$D4517)*churn_nonbuyers)*(ic*Inputs!$C$7+fee_wd*Inputs!$E$7*(1-$B4517)+fee_fx*Inputs!$D$7-cost_acc-cost_wd*Inputs!$E$7*(1-$B4517)-cost_fx*Inputs!$D$7))</f>
        <v>388463.264656438</v>
      </c>
      <c r="I4517" s="0" t="n">
        <f aca="false">12*Inputs!$B$8*(MIN(1,$H$52*$C4517)*(ic*Inputs!$C$8+pT-cost_acc-cost_wd*Inputs!$E$8-cost_fx*Inputs!$D$8-cost_ins)+(1-MIN(1,$H$52*$C4517))*(1-MIN(1,Inputs!$G$8*$D4517)*churn_nonbuyers)*(ic*Inputs!$C$8+fee_wd*Inputs!$E$8*(1-$B4517)+fee_fx*Inputs!$D$8-cost_acc-cost_wd*Inputs!$E$8*(1-$B4517)-cost_fx*Inputs!$D$8))</f>
        <v>120527.108787474</v>
      </c>
      <c r="J4517" s="0" t="n">
        <f aca="false">G4517+H4517+I4517-fixed</f>
        <v>11065.2162929686</v>
      </c>
      <c r="K4517" s="0" t="n">
        <f aca="false">12*Inputs!$B$6*(1-MIN(1,Inputs!$G$6*$D4517)*churn_nonbuyers)*(ic*Inputs!$C$6+fee_wd*Inputs!$E$6*(1-$B4517)+fee_fx*Inputs!$D$6-cost_acc-cost_wd*Inputs!$E$6*(1-$B4517)-cost_fx*Inputs!$D$6)</f>
        <v>169055.873830541</v>
      </c>
      <c r="L4517" s="0" t="n">
        <f aca="false">12*Inputs!$B$7*(1-MIN(1,Inputs!$G$7*$D4517)*churn_nonbuyers)*(ic*Inputs!$C$7+fee_wd*Inputs!$E$7*(1-$B4517)+fee_fx*Inputs!$D$7-cost_acc-cost_wd*Inputs!$E$7*(1-$B4517)-cost_fx*Inputs!$D$7)</f>
        <v>367619.262666325</v>
      </c>
      <c r="M4517" s="0" t="n">
        <f aca="false">12*Inputs!$B$8*(1-MIN(1,Inputs!$G$8*$D4517)*churn_nonbuyers)*(ic*Inputs!$C$8+fee_wd*Inputs!$E$8*(1-$B4517)+fee_fx*Inputs!$D$8-cost_acc-cost_wd*Inputs!$E$8*(1-$B4517)-cost_fx*Inputs!$D$8)</f>
        <v>41456.5542491904</v>
      </c>
      <c r="N4517" s="0" t="n">
        <f aca="false">K4517+L4517+I4517-fixed</f>
        <v>-42797.7547156602</v>
      </c>
      <c r="O4517" s="0" t="n">
        <f aca="false">K4517+L4517+M4517-fixed</f>
        <v>-121868.309253944</v>
      </c>
      <c r="P4517" s="0" t="n">
        <f aca="false">12*Inputs!$B$6*(1-MIN(1,Inputs!$F$6*$D4517))*(ic*Inputs!$C$6+flat_fee-cost_acc-cost_wd*Inputs!$E$6*$E4517-cost_fx*Inputs!$D$6)+12*Inputs!$B$7*(1-MIN(1,Inputs!$F$7*$D4517))*(ic*Inputs!$C$7+flat_fee-cost_acc-cost_wd*Inputs!$E$7*$E4517-cost_fx*Inputs!$D$7)+12*Inputs!$B$8*(1-MIN(1,Inputs!$F$8*$D4517))*(ic*Inputs!$C$8+flat_fee-cost_acc-cost_wd*Inputs!$E$8*$E4517-cost_fx*Inputs!$D$8)-fixed</f>
        <v>-139018.42506688</v>
      </c>
    </row>
    <row r="4518" customFormat="false" ht="15" hidden="false" customHeight="false" outlineLevel="0" collapsed="false">
      <c r="A4518" s="0" t="n">
        <v>4453</v>
      </c>
      <c r="B4518" s="0" t="n">
        <v>0.084424</v>
      </c>
      <c r="C4518" s="0" t="n">
        <v>1.041164</v>
      </c>
      <c r="D4518" s="0" t="n">
        <v>1.370112</v>
      </c>
      <c r="E4518" s="0" t="n">
        <v>1.096004</v>
      </c>
      <c r="F4518" s="0" t="n">
        <v>0.146612</v>
      </c>
      <c r="G4518" s="0" t="n">
        <f aca="false">12*Inputs!$B$6*(MIN(1,$H$50*$C4518)*(ic*Inputs!$C$6+pS+fee_fx*Inputs!$D$6-cost_acc-cost_wd*Inputs!$E$6*$E4518-cost_fx*Inputs!$D$6-$F4518)+(1-MIN(1,$H$50*$C4518))*(1-MIN(1,Inputs!$G$6*$D4518)*churn_nonbuyers)*(ic*Inputs!$C$6+fee_wd*Inputs!$E$6*(1-$B4518)+fee_fx*Inputs!$D$6-cost_acc-cost_wd*Inputs!$E$6*(1-$B4518)-cost_fx*Inputs!$D$6))</f>
        <v>232469.798630802</v>
      </c>
      <c r="H4518" s="0" t="n">
        <f aca="false">12*Inputs!$B$7*(MIN(1,$H$51*$C4518)*(ic*Inputs!$C$7+pE+fee_fx*Inputs!$D$7-cost_acc-cost_wd*Inputs!$E$7*$E4518-cost_fx*Inputs!$D$7-$F4518)+(1-MIN(1,$H$51*$C4518))*(1-MIN(1,Inputs!$G$7*$D4518)*churn_nonbuyers)*(ic*Inputs!$C$7+fee_wd*Inputs!$E$7*(1-$B4518)+fee_fx*Inputs!$D$7-cost_acc-cost_wd*Inputs!$E$7*(1-$B4518)-cost_fx*Inputs!$D$7))</f>
        <v>425790.627018231</v>
      </c>
      <c r="I4518" s="0" t="n">
        <f aca="false">12*Inputs!$B$8*(MIN(1,$H$52*$C4518)*(ic*Inputs!$C$8+pT-cost_acc-cost_wd*Inputs!$E$8-cost_fx*Inputs!$D$8-cost_ins)+(1-MIN(1,$H$52*$C4518))*(1-MIN(1,Inputs!$G$8*$D4518)*churn_nonbuyers)*(ic*Inputs!$C$8+fee_wd*Inputs!$E$8*(1-$B4518)+fee_fx*Inputs!$D$8-cost_acc-cost_wd*Inputs!$E$8*(1-$B4518)-cost_fx*Inputs!$D$8))</f>
        <v>153654.742575636</v>
      </c>
      <c r="J4518" s="0" t="n">
        <f aca="false">G4518+H4518+I4518-fixed</f>
        <v>111915.168224668</v>
      </c>
      <c r="K4518" s="0" t="n">
        <f aca="false">12*Inputs!$B$6*(1-MIN(1,Inputs!$G$6*$D4518)*churn_nonbuyers)*(ic*Inputs!$C$6+fee_wd*Inputs!$E$6*(1-$B4518)+fee_fx*Inputs!$D$6-cost_acc-cost_wd*Inputs!$E$6*(1-$B4518)-cost_fx*Inputs!$D$6)</f>
        <v>176465.041455514</v>
      </c>
      <c r="L4518" s="0" t="n">
        <f aca="false">12*Inputs!$B$7*(1-MIN(1,Inputs!$G$7*$D4518)*churn_nonbuyers)*(ic*Inputs!$C$7+fee_wd*Inputs!$E$7*(1-$B4518)+fee_fx*Inputs!$D$7-cost_acc-cost_wd*Inputs!$E$7*(1-$B4518)-cost_fx*Inputs!$D$7)</f>
        <v>374969.765097308</v>
      </c>
      <c r="M4518" s="0" t="n">
        <f aca="false">12*Inputs!$B$8*(1-MIN(1,Inputs!$G$8*$D4518)*churn_nonbuyers)*(ic*Inputs!$C$8+fee_wd*Inputs!$E$8*(1-$B4518)+fee_fx*Inputs!$D$8-cost_acc-cost_wd*Inputs!$E$8*(1-$B4518)-cost_fx*Inputs!$D$8)</f>
        <v>13190.9815123968</v>
      </c>
      <c r="N4518" s="0" t="n">
        <f aca="false">K4518+L4518+I4518-fixed</f>
        <v>5089.54912845744</v>
      </c>
      <c r="O4518" s="0" t="n">
        <f aca="false">K4518+L4518+M4518-fixed</f>
        <v>-135374.211934781</v>
      </c>
      <c r="P4518" s="0" t="n">
        <f aca="false">12*Inputs!$B$6*(1-MIN(1,Inputs!$F$6*$D4518))*(ic*Inputs!$C$6+flat_fee-cost_acc-cost_wd*Inputs!$E$6*$E4518-cost_fx*Inputs!$D$6)+12*Inputs!$B$7*(1-MIN(1,Inputs!$F$7*$D4518))*(ic*Inputs!$C$7+flat_fee-cost_acc-cost_wd*Inputs!$E$7*$E4518-cost_fx*Inputs!$D$7)+12*Inputs!$B$8*(1-MIN(1,Inputs!$F$8*$D4518))*(ic*Inputs!$C$8+flat_fee-cost_acc-cost_wd*Inputs!$E$8*$E4518-cost_fx*Inputs!$D$8)-fixed</f>
        <v>-171190.51214848</v>
      </c>
    </row>
    <row r="4519" customFormat="false" ht="15" hidden="false" customHeight="false" outlineLevel="0" collapsed="false">
      <c r="A4519" s="0" t="n">
        <v>4454</v>
      </c>
      <c r="B4519" s="0" t="n">
        <v>0.085489</v>
      </c>
      <c r="C4519" s="0" t="n">
        <v>0.709816</v>
      </c>
      <c r="D4519" s="0" t="n">
        <v>1.584707</v>
      </c>
      <c r="E4519" s="0" t="n">
        <v>1.17899</v>
      </c>
      <c r="F4519" s="0" t="n">
        <v>0.092151</v>
      </c>
      <c r="G4519" s="0" t="n">
        <f aca="false">12*Inputs!$B$6*(MIN(1,$H$50*$C4519)*(ic*Inputs!$C$6+pS+fee_fx*Inputs!$D$6-cost_acc-cost_wd*Inputs!$E$6*$E4519-cost_fx*Inputs!$D$6-$F4519)+(1-MIN(1,$H$50*$C4519))*(1-MIN(1,Inputs!$G$6*$D4519)*churn_nonbuyers)*(ic*Inputs!$C$6+fee_wd*Inputs!$E$6*(1-$B4519)+fee_fx*Inputs!$D$6-cost_acc-cost_wd*Inputs!$E$6*(1-$B4519)-cost_fx*Inputs!$D$6))</f>
        <v>212129.474348324</v>
      </c>
      <c r="H4519" s="0" t="n">
        <f aca="false">12*Inputs!$B$7*(MIN(1,$H$51*$C4519)*(ic*Inputs!$C$7+pE+fee_fx*Inputs!$D$7-cost_acc-cost_wd*Inputs!$E$7*$E4519-cost_fx*Inputs!$D$7-$F4519)+(1-MIN(1,$H$51*$C4519))*(1-MIN(1,Inputs!$G$7*$D4519)*churn_nonbuyers)*(ic*Inputs!$C$7+fee_wd*Inputs!$E$7*(1-$B4519)+fee_fx*Inputs!$D$7-cost_acc-cost_wd*Inputs!$E$7*(1-$B4519)-cost_fx*Inputs!$D$7))</f>
        <v>403150.540757571</v>
      </c>
      <c r="I4519" s="0" t="n">
        <f aca="false">12*Inputs!$B$8*(MIN(1,$H$52*$C4519)*(ic*Inputs!$C$8+pT-cost_acc-cost_wd*Inputs!$E$8-cost_fx*Inputs!$D$8-cost_ins)+(1-MIN(1,$H$52*$C4519))*(1-MIN(1,Inputs!$G$8*$D4519)*churn_nonbuyers)*(ic*Inputs!$C$8+fee_wd*Inputs!$E$8*(1-$B4519)+fee_fx*Inputs!$D$8-cost_acc-cost_wd*Inputs!$E$8*(1-$B4519)-cost_fx*Inputs!$D$8))</f>
        <v>102315.717504</v>
      </c>
      <c r="J4519" s="0" t="n">
        <f aca="false">G4519+H4519+I4519-fixed</f>
        <v>17595.7326098948</v>
      </c>
      <c r="K4519" s="0" t="n">
        <f aca="false">12*Inputs!$B$6*(1-MIN(1,Inputs!$G$6*$D4519)*churn_nonbuyers)*(ic*Inputs!$C$6+fee_wd*Inputs!$E$6*(1-$B4519)+fee_fx*Inputs!$D$6-cost_acc-cost_wd*Inputs!$E$6*(1-$B4519)-cost_fx*Inputs!$D$6)</f>
        <v>174291.157560406</v>
      </c>
      <c r="L4519" s="0" t="n">
        <f aca="false">12*Inputs!$B$7*(1-MIN(1,Inputs!$G$7*$D4519)*churn_nonbuyers)*(ic*Inputs!$C$7+fee_wd*Inputs!$E$7*(1-$B4519)+fee_fx*Inputs!$D$7-cost_acc-cost_wd*Inputs!$E$7*(1-$B4519)-cost_fx*Inputs!$D$7)</f>
        <v>372306.220200243</v>
      </c>
      <c r="M4519" s="0" t="n">
        <f aca="false">12*Inputs!$B$8*(1-MIN(1,Inputs!$G$8*$D4519)*churn_nonbuyers)*(ic*Inputs!$C$8+fee_wd*Inputs!$E$8*(1-$B4519)+fee_fx*Inputs!$D$8-cost_acc-cost_wd*Inputs!$E$8*(1-$B4519)-cost_fx*Inputs!$D$8)</f>
        <v>0</v>
      </c>
      <c r="N4519" s="0" t="n">
        <f aca="false">K4519+L4519+I4519-fixed</f>
        <v>-51086.9047353511</v>
      </c>
      <c r="O4519" s="0" t="n">
        <f aca="false">K4519+L4519+M4519-fixed</f>
        <v>-153402.622239351</v>
      </c>
      <c r="P4519" s="0" t="n">
        <f aca="false">12*Inputs!$B$6*(1-MIN(1,Inputs!$F$6*$D4519))*(ic*Inputs!$C$6+flat_fee-cost_acc-cost_wd*Inputs!$E$6*$E4519-cost_fx*Inputs!$D$6)+12*Inputs!$B$7*(1-MIN(1,Inputs!$F$7*$D4519))*(ic*Inputs!$C$7+flat_fee-cost_acc-cost_wd*Inputs!$E$7*$E4519-cost_fx*Inputs!$D$7)+12*Inputs!$B$8*(1-MIN(1,Inputs!$F$8*$D4519))*(ic*Inputs!$C$8+flat_fee-cost_acc-cost_wd*Inputs!$E$8*$E4519-cost_fx*Inputs!$D$8)-fixed</f>
        <v>-311466.7196728</v>
      </c>
    </row>
    <row r="4520" customFormat="false" ht="15" hidden="false" customHeight="false" outlineLevel="0" collapsed="false">
      <c r="A4520" s="0" t="n">
        <v>4455</v>
      </c>
      <c r="B4520" s="0" t="n">
        <v>0.115266</v>
      </c>
      <c r="C4520" s="0" t="n">
        <v>0.84133</v>
      </c>
      <c r="D4520" s="0" t="n">
        <v>0.821762</v>
      </c>
      <c r="E4520" s="0" t="n">
        <v>1.148332</v>
      </c>
      <c r="F4520" s="0" t="n">
        <v>0.03833</v>
      </c>
      <c r="G4520" s="0" t="n">
        <f aca="false">12*Inputs!$B$6*(MIN(1,$H$50*$C4520)*(ic*Inputs!$C$6+pS+fee_fx*Inputs!$D$6-cost_acc-cost_wd*Inputs!$E$6*$E4520-cost_fx*Inputs!$D$6-$F4520)+(1-MIN(1,$H$50*$C4520))*(1-MIN(1,Inputs!$G$6*$D4520)*churn_nonbuyers)*(ic*Inputs!$C$6+fee_wd*Inputs!$E$6*(1-$B4520)+fee_fx*Inputs!$D$6-cost_acc-cost_wd*Inputs!$E$6*(1-$B4520)-cost_fx*Inputs!$D$6))</f>
        <v>223677.584594365</v>
      </c>
      <c r="H4520" s="0" t="n">
        <f aca="false">12*Inputs!$B$7*(MIN(1,$H$51*$C4520)*(ic*Inputs!$C$7+pE+fee_fx*Inputs!$D$7-cost_acc-cost_wd*Inputs!$E$7*$E4520-cost_fx*Inputs!$D$7-$F4520)+(1-MIN(1,$H$51*$C4520))*(1-MIN(1,Inputs!$G$7*$D4520)*churn_nonbuyers)*(ic*Inputs!$C$7+fee_wd*Inputs!$E$7*(1-$B4520)+fee_fx*Inputs!$D$7-cost_acc-cost_wd*Inputs!$E$7*(1-$B4520)-cost_fx*Inputs!$D$7))</f>
        <v>417606.139759385</v>
      </c>
      <c r="I4520" s="0" t="n">
        <f aca="false">12*Inputs!$B$8*(MIN(1,$H$52*$C4520)*(ic*Inputs!$C$8+pT-cost_acc-cost_wd*Inputs!$E$8-cost_fx*Inputs!$D$8-cost_ins)+(1-MIN(1,$H$52*$C4520))*(1-MIN(1,Inputs!$G$8*$D4520)*churn_nonbuyers)*(ic*Inputs!$C$8+fee_wd*Inputs!$E$8*(1-$B4520)+fee_fx*Inputs!$D$8-cost_acc-cost_wd*Inputs!$E$8*(1-$B4520)-cost_fx*Inputs!$D$8))</f>
        <v>177298.779574429</v>
      </c>
      <c r="J4520" s="0" t="n">
        <f aca="false">G4520+H4520+I4520-fixed</f>
        <v>118582.503928179</v>
      </c>
      <c r="K4520" s="0" t="n">
        <f aca="false">12*Inputs!$B$6*(1-MIN(1,Inputs!$G$6*$D4520)*churn_nonbuyers)*(ic*Inputs!$C$6+fee_wd*Inputs!$E$6*(1-$B4520)+fee_fx*Inputs!$D$6-cost_acc-cost_wd*Inputs!$E$6*(1-$B4520)-cost_fx*Inputs!$D$6)</f>
        <v>177400.327814582</v>
      </c>
      <c r="L4520" s="0" t="n">
        <f aca="false">12*Inputs!$B$7*(1-MIN(1,Inputs!$G$7*$D4520)*churn_nonbuyers)*(ic*Inputs!$C$7+fee_wd*Inputs!$E$7*(1-$B4520)+fee_fx*Inputs!$D$7-cost_acc-cost_wd*Inputs!$E$7*(1-$B4520)-cost_fx*Inputs!$D$7)</f>
        <v>377070.85851275</v>
      </c>
      <c r="M4520" s="0" t="n">
        <f aca="false">12*Inputs!$B$8*(1-MIN(1,Inputs!$G$8*$D4520)*churn_nonbuyers)*(ic*Inputs!$C$8+fee_wd*Inputs!$E$8*(1-$B4520)+fee_fx*Inputs!$D$8-cost_acc-cost_wd*Inputs!$E$8*(1-$B4520)-cost_fx*Inputs!$D$8)</f>
        <v>136293.683188051</v>
      </c>
      <c r="N4520" s="0" t="n">
        <f aca="false">K4520+L4520+I4520-fixed</f>
        <v>31769.965901761</v>
      </c>
      <c r="O4520" s="0" t="n">
        <f aca="false">K4520+L4520+M4520-fixed</f>
        <v>-9235.13048461685</v>
      </c>
      <c r="P4520" s="0" t="n">
        <f aca="false">12*Inputs!$B$6*(1-MIN(1,Inputs!$F$6*$D4520))*(ic*Inputs!$C$6+flat_fee-cost_acc-cost_wd*Inputs!$E$6*$E4520-cost_fx*Inputs!$D$6)+12*Inputs!$B$7*(1-MIN(1,Inputs!$F$7*$D4520))*(ic*Inputs!$C$7+flat_fee-cost_acc-cost_wd*Inputs!$E$7*$E4520-cost_fx*Inputs!$D$7)+12*Inputs!$B$8*(1-MIN(1,Inputs!$F$8*$D4520))*(ic*Inputs!$C$8+flat_fee-cost_acc-cost_wd*Inputs!$E$8*$E4520-cost_fx*Inputs!$D$8)-fixed</f>
        <v>100560.75910016</v>
      </c>
    </row>
    <row r="4521" customFormat="false" ht="15" hidden="false" customHeight="false" outlineLevel="0" collapsed="false">
      <c r="A4521" s="0" t="n">
        <v>4456</v>
      </c>
      <c r="B4521" s="0" t="n">
        <v>0.359964</v>
      </c>
      <c r="C4521" s="0" t="n">
        <v>1.133913</v>
      </c>
      <c r="D4521" s="0" t="n">
        <v>1.903918</v>
      </c>
      <c r="E4521" s="0" t="n">
        <v>1.163992</v>
      </c>
      <c r="F4521" s="0" t="n">
        <v>0.12126</v>
      </c>
      <c r="G4521" s="0" t="n">
        <f aca="false">12*Inputs!$B$6*(MIN(1,$H$50*$C4521)*(ic*Inputs!$C$6+pS+fee_fx*Inputs!$D$6-cost_acc-cost_wd*Inputs!$E$6*$E4521-cost_fx*Inputs!$D$6-$F4521)+(1-MIN(1,$H$50*$C4521))*(1-MIN(1,Inputs!$G$6*$D4521)*churn_nonbuyers)*(ic*Inputs!$C$6+fee_wd*Inputs!$E$6*(1-$B4521)+fee_fx*Inputs!$D$6-cost_acc-cost_wd*Inputs!$E$6*(1-$B4521)-cost_fx*Inputs!$D$6))</f>
        <v>199103.370256549</v>
      </c>
      <c r="H4521" s="0" t="n">
        <f aca="false">12*Inputs!$B$7*(MIN(1,$H$51*$C4521)*(ic*Inputs!$C$7+pE+fee_fx*Inputs!$D$7-cost_acc-cost_wd*Inputs!$E$7*$E4521-cost_fx*Inputs!$D$7-$F4521)+(1-MIN(1,$H$51*$C4521))*(1-MIN(1,Inputs!$G$7*$D4521)*churn_nonbuyers)*(ic*Inputs!$C$7+fee_wd*Inputs!$E$7*(1-$B4521)+fee_fx*Inputs!$D$7-cost_acc-cost_wd*Inputs!$E$7*(1-$B4521)-cost_fx*Inputs!$D$7))</f>
        <v>399227.796745112</v>
      </c>
      <c r="I4521" s="0" t="n">
        <f aca="false">12*Inputs!$B$8*(MIN(1,$H$52*$C4521)*(ic*Inputs!$C$8+pT-cost_acc-cost_wd*Inputs!$E$8-cost_fx*Inputs!$D$8-cost_ins)+(1-MIN(1,$H$52*$C4521))*(1-MIN(1,Inputs!$G$8*$D4521)*churn_nonbuyers)*(ic*Inputs!$C$8+fee_wd*Inputs!$E$8*(1-$B4521)+fee_fx*Inputs!$D$8-cost_acc-cost_wd*Inputs!$E$8*(1-$B4521)-cost_fx*Inputs!$D$8))</f>
        <v>163446.755472</v>
      </c>
      <c r="J4521" s="0" t="n">
        <f aca="false">G4521+H4521+I4521-fixed</f>
        <v>61777.9224736611</v>
      </c>
      <c r="K4521" s="0" t="n">
        <f aca="false">12*Inputs!$B$6*(1-MIN(1,Inputs!$G$6*$D4521)*churn_nonbuyers)*(ic*Inputs!$C$6+fee_wd*Inputs!$E$6*(1-$B4521)+fee_fx*Inputs!$D$6-cost_acc-cost_wd*Inputs!$E$6*(1-$B4521)-cost_fx*Inputs!$D$6)</f>
        <v>135508.152520454</v>
      </c>
      <c r="L4521" s="0" t="n">
        <f aca="false">12*Inputs!$B$7*(1-MIN(1,Inputs!$G$7*$D4521)*churn_nonbuyers)*(ic*Inputs!$C$7+fee_wd*Inputs!$E$7*(1-$B4521)+fee_fx*Inputs!$D$7-cost_acc-cost_wd*Inputs!$E$7*(1-$B4521)-cost_fx*Inputs!$D$7)</f>
        <v>331296.069048273</v>
      </c>
      <c r="M4521" s="0" t="n">
        <f aca="false">12*Inputs!$B$8*(1-MIN(1,Inputs!$G$8*$D4521)*churn_nonbuyers)*(ic*Inputs!$C$8+fee_wd*Inputs!$E$8*(1-$B4521)+fee_fx*Inputs!$D$8-cost_acc-cost_wd*Inputs!$E$8*(1-$B4521)-cost_fx*Inputs!$D$8)</f>
        <v>0</v>
      </c>
      <c r="N4521" s="0" t="n">
        <f aca="false">K4521+L4521+I4521-fixed</f>
        <v>-69749.0229592731</v>
      </c>
      <c r="O4521" s="0" t="n">
        <f aca="false">K4521+L4521+M4521-fixed</f>
        <v>-233195.778431273</v>
      </c>
      <c r="P4521" s="0" t="n">
        <f aca="false">12*Inputs!$B$6*(1-MIN(1,Inputs!$F$6*$D4521))*(ic*Inputs!$C$6+flat_fee-cost_acc-cost_wd*Inputs!$E$6*$E4521-cost_fx*Inputs!$D$6)+12*Inputs!$B$7*(1-MIN(1,Inputs!$F$7*$D4521))*(ic*Inputs!$C$7+flat_fee-cost_acc-cost_wd*Inputs!$E$7*$E4521-cost_fx*Inputs!$D$7)+12*Inputs!$B$8*(1-MIN(1,Inputs!$F$8*$D4521))*(ic*Inputs!$C$8+flat_fee-cost_acc-cost_wd*Inputs!$E$8*$E4521-cost_fx*Inputs!$D$8)-fixed</f>
        <v>-438538.42801047</v>
      </c>
    </row>
    <row r="4522" customFormat="false" ht="15" hidden="false" customHeight="false" outlineLevel="0" collapsed="false">
      <c r="A4522" s="0" t="n">
        <v>4457</v>
      </c>
      <c r="B4522" s="0" t="n">
        <v>0.326778</v>
      </c>
      <c r="C4522" s="0" t="n">
        <v>1.09383</v>
      </c>
      <c r="D4522" s="0" t="n">
        <v>1.588814</v>
      </c>
      <c r="E4522" s="0" t="n">
        <v>1.195108</v>
      </c>
      <c r="F4522" s="0" t="n">
        <v>0.27166</v>
      </c>
      <c r="G4522" s="0" t="n">
        <f aca="false">12*Inputs!$B$6*(MIN(1,$H$50*$C4522)*(ic*Inputs!$C$6+pS+fee_fx*Inputs!$D$6-cost_acc-cost_wd*Inputs!$E$6*$E4522-cost_fx*Inputs!$D$6-$F4522)+(1-MIN(1,$H$50*$C4522))*(1-MIN(1,Inputs!$G$6*$D4522)*churn_nonbuyers)*(ic*Inputs!$C$6+fee_wd*Inputs!$E$6*(1-$B4522)+fee_fx*Inputs!$D$6-cost_acc-cost_wd*Inputs!$E$6*(1-$B4522)-cost_fx*Inputs!$D$6))</f>
        <v>198448.089741834</v>
      </c>
      <c r="H4522" s="0" t="n">
        <f aca="false">12*Inputs!$B$7*(MIN(1,$H$51*$C4522)*(ic*Inputs!$C$7+pE+fee_fx*Inputs!$D$7-cost_acc-cost_wd*Inputs!$E$7*$E4522-cost_fx*Inputs!$D$7-$F4522)+(1-MIN(1,$H$51*$C4522))*(1-MIN(1,Inputs!$G$7*$D4522)*churn_nonbuyers)*(ic*Inputs!$C$7+fee_wd*Inputs!$E$7*(1-$B4522)+fee_fx*Inputs!$D$7-cost_acc-cost_wd*Inputs!$E$7*(1-$B4522)-cost_fx*Inputs!$D$7))</f>
        <v>387857.694936017</v>
      </c>
      <c r="I4522" s="0" t="n">
        <f aca="false">12*Inputs!$B$8*(MIN(1,$H$52*$C4522)*(ic*Inputs!$C$8+pT-cost_acc-cost_wd*Inputs!$E$8-cost_fx*Inputs!$D$8-cost_ins)+(1-MIN(1,$H$52*$C4522))*(1-MIN(1,Inputs!$G$8*$D4522)*churn_nonbuyers)*(ic*Inputs!$C$8+fee_wd*Inputs!$E$8*(1-$B4522)+fee_fx*Inputs!$D$8-cost_acc-cost_wd*Inputs!$E$8*(1-$B4522)-cost_fx*Inputs!$D$8))</f>
        <v>157669.03152</v>
      </c>
      <c r="J4522" s="0" t="n">
        <f aca="false">G4522+H4522+I4522-fixed</f>
        <v>43974.8161978512</v>
      </c>
      <c r="K4522" s="0" t="n">
        <f aca="false">12*Inputs!$B$6*(1-MIN(1,Inputs!$G$6*$D4522)*churn_nonbuyers)*(ic*Inputs!$C$6+fee_wd*Inputs!$E$6*(1-$B4522)+fee_fx*Inputs!$D$6-cost_acc-cost_wd*Inputs!$E$6*(1-$B4522)-cost_fx*Inputs!$D$6)</f>
        <v>142266.887001302</v>
      </c>
      <c r="L4522" s="0" t="n">
        <f aca="false">12*Inputs!$B$7*(1-MIN(1,Inputs!$G$7*$D4522)*churn_nonbuyers)*(ic*Inputs!$C$7+fee_wd*Inputs!$E$7*(1-$B4522)+fee_fx*Inputs!$D$7-cost_acc-cost_wd*Inputs!$E$7*(1-$B4522)-cost_fx*Inputs!$D$7)</f>
        <v>339168.572328781</v>
      </c>
      <c r="M4522" s="0" t="n">
        <f aca="false">12*Inputs!$B$8*(1-MIN(1,Inputs!$G$8*$D4522)*churn_nonbuyers)*(ic*Inputs!$C$8+fee_wd*Inputs!$E$8*(1-$B4522)+fee_fx*Inputs!$D$8-cost_acc-cost_wd*Inputs!$E$8*(1-$B4522)-cost_fx*Inputs!$D$8)</f>
        <v>0</v>
      </c>
      <c r="N4522" s="0" t="n">
        <f aca="false">K4522+L4522+I4522-fixed</f>
        <v>-60895.5091499162</v>
      </c>
      <c r="O4522" s="0" t="n">
        <f aca="false">K4522+L4522+M4522-fixed</f>
        <v>-218564.540669916</v>
      </c>
      <c r="P4522" s="0" t="n">
        <f aca="false">12*Inputs!$B$6*(1-MIN(1,Inputs!$F$6*$D4522))*(ic*Inputs!$C$6+flat_fee-cost_acc-cost_wd*Inputs!$E$6*$E4522-cost_fx*Inputs!$D$6)+12*Inputs!$B$7*(1-MIN(1,Inputs!$F$7*$D4522))*(ic*Inputs!$C$7+flat_fee-cost_acc-cost_wd*Inputs!$E$7*$E4522-cost_fx*Inputs!$D$7)+12*Inputs!$B$8*(1-MIN(1,Inputs!$F$8*$D4522))*(ic*Inputs!$C$8+flat_fee-cost_acc-cost_wd*Inputs!$E$8*$E4522-cost_fx*Inputs!$D$8)-fixed</f>
        <v>-318291.60013312</v>
      </c>
    </row>
    <row r="4523" customFormat="false" ht="15" hidden="false" customHeight="false" outlineLevel="0" collapsed="false">
      <c r="A4523" s="0" t="n">
        <v>4458</v>
      </c>
      <c r="B4523" s="0" t="n">
        <v>0.39051</v>
      </c>
      <c r="C4523" s="0" t="n">
        <v>1.043015</v>
      </c>
      <c r="D4523" s="0" t="n">
        <v>1.028724</v>
      </c>
      <c r="E4523" s="0" t="n">
        <v>1.267277</v>
      </c>
      <c r="F4523" s="0" t="n">
        <v>0.13491</v>
      </c>
      <c r="G4523" s="0" t="n">
        <f aca="false">12*Inputs!$B$6*(MIN(1,$H$50*$C4523)*(ic*Inputs!$C$6+pS+fee_fx*Inputs!$D$6-cost_acc-cost_wd*Inputs!$E$6*$E4523-cost_fx*Inputs!$D$6-$F4523)+(1-MIN(1,$H$50*$C4523))*(1-MIN(1,Inputs!$G$6*$D4523)*churn_nonbuyers)*(ic*Inputs!$C$6+fee_wd*Inputs!$E$6*(1-$B4523)+fee_fx*Inputs!$D$6-cost_acc-cost_wd*Inputs!$E$6*(1-$B4523)-cost_fx*Inputs!$D$6))</f>
        <v>193377.911908471</v>
      </c>
      <c r="H4523" s="0" t="n">
        <f aca="false">12*Inputs!$B$7*(MIN(1,$H$51*$C4523)*(ic*Inputs!$C$7+pE+fee_fx*Inputs!$D$7-cost_acc-cost_wd*Inputs!$E$7*$E4523-cost_fx*Inputs!$D$7-$F4523)+(1-MIN(1,$H$51*$C4523))*(1-MIN(1,Inputs!$G$7*$D4523)*churn_nonbuyers)*(ic*Inputs!$C$7+fee_wd*Inputs!$E$7*(1-$B4523)+fee_fx*Inputs!$D$7-cost_acc-cost_wd*Inputs!$E$7*(1-$B4523)-cost_fx*Inputs!$D$7))</f>
        <v>383443.993368977</v>
      </c>
      <c r="I4523" s="0" t="n">
        <f aca="false">12*Inputs!$B$8*(MIN(1,$H$52*$C4523)*(ic*Inputs!$C$8+pT-cost_acc-cost_wd*Inputs!$E$8-cost_fx*Inputs!$D$8-cost_ins)+(1-MIN(1,$H$52*$C4523))*(1-MIN(1,Inputs!$G$8*$D4523)*churn_nonbuyers)*(ic*Inputs!$C$8+fee_wd*Inputs!$E$8*(1-$B4523)+fee_fx*Inputs!$D$8-cost_acc-cost_wd*Inputs!$E$8*(1-$B4523)-cost_fx*Inputs!$D$8))</f>
        <v>173584.724686402</v>
      </c>
      <c r="J4523" s="0" t="n">
        <f aca="false">G4523+H4523+I4523-fixed</f>
        <v>50406.6299638504</v>
      </c>
      <c r="K4523" s="0" t="n">
        <f aca="false">12*Inputs!$B$6*(1-MIN(1,Inputs!$G$6*$D4523)*churn_nonbuyers)*(ic*Inputs!$C$6+fee_wd*Inputs!$E$6*(1-$B4523)+fee_fx*Inputs!$D$6-cost_acc-cost_wd*Inputs!$E$6*(1-$B4523)-cost_fx*Inputs!$D$6)</f>
        <v>137889.456546528</v>
      </c>
      <c r="L4523" s="0" t="n">
        <f aca="false">12*Inputs!$B$7*(1-MIN(1,Inputs!$G$7*$D4523)*churn_nonbuyers)*(ic*Inputs!$C$7+fee_wd*Inputs!$E$7*(1-$B4523)+fee_fx*Inputs!$D$7-cost_acc-cost_wd*Inputs!$E$7*(1-$B4523)-cost_fx*Inputs!$D$7)</f>
        <v>336258.575175917</v>
      </c>
      <c r="M4523" s="0" t="n">
        <f aca="false">12*Inputs!$B$8*(1-MIN(1,Inputs!$G$8*$D4523)*churn_nonbuyers)*(ic*Inputs!$C$8+fee_wd*Inputs!$E$8*(1-$B4523)+fee_fx*Inputs!$D$8-cost_acc-cost_wd*Inputs!$E$8*(1-$B4523)-cost_fx*Inputs!$D$8)</f>
        <v>86110.687990464</v>
      </c>
      <c r="N4523" s="0" t="n">
        <f aca="false">K4523+L4523+I4523-fixed</f>
        <v>-52267.2435911528</v>
      </c>
      <c r="O4523" s="0" t="n">
        <f aca="false">K4523+L4523+M4523-fixed</f>
        <v>-139741.280287091</v>
      </c>
      <c r="P4523" s="0" t="n">
        <f aca="false">12*Inputs!$B$6*(1-MIN(1,Inputs!$F$6*$D4523))*(ic*Inputs!$C$6+flat_fee-cost_acc-cost_wd*Inputs!$E$6*$E4523-cost_fx*Inputs!$D$6)+12*Inputs!$B$7*(1-MIN(1,Inputs!$F$7*$D4523))*(ic*Inputs!$C$7+flat_fee-cost_acc-cost_wd*Inputs!$E$7*$E4523-cost_fx*Inputs!$D$7)+12*Inputs!$B$8*(1-MIN(1,Inputs!$F$8*$D4523))*(ic*Inputs!$C$8+flat_fee-cost_acc-cost_wd*Inputs!$E$8*$E4523-cost_fx*Inputs!$D$8)-fixed</f>
        <v>-59347.38838048</v>
      </c>
    </row>
    <row r="4524" customFormat="false" ht="15" hidden="false" customHeight="false" outlineLevel="0" collapsed="false">
      <c r="A4524" s="0" t="n">
        <v>4459</v>
      </c>
      <c r="B4524" s="0" t="n">
        <v>0.222032</v>
      </c>
      <c r="C4524" s="0" t="n">
        <v>0.718246</v>
      </c>
      <c r="D4524" s="0" t="n">
        <v>1.40934</v>
      </c>
      <c r="E4524" s="0" t="n">
        <v>1.140347</v>
      </c>
      <c r="F4524" s="0" t="n">
        <v>0.188597</v>
      </c>
      <c r="G4524" s="0" t="n">
        <f aca="false">12*Inputs!$B$6*(MIN(1,$H$50*$C4524)*(ic*Inputs!$C$6+pS+fee_fx*Inputs!$D$6-cost_acc-cost_wd*Inputs!$E$6*$E4524-cost_fx*Inputs!$D$6-$F4524)+(1-MIN(1,$H$50*$C4524))*(1-MIN(1,Inputs!$G$6*$D4524)*churn_nonbuyers)*(ic*Inputs!$C$6+fee_wd*Inputs!$E$6*(1-$B4524)+fee_fx*Inputs!$D$6-cost_acc-cost_wd*Inputs!$E$6*(1-$B4524)-cost_fx*Inputs!$D$6))</f>
        <v>195960.210446344</v>
      </c>
      <c r="H4524" s="0" t="n">
        <f aca="false">12*Inputs!$B$7*(MIN(1,$H$51*$C4524)*(ic*Inputs!$C$7+pE+fee_fx*Inputs!$D$7-cost_acc-cost_wd*Inputs!$E$7*$E4524-cost_fx*Inputs!$D$7-$F4524)+(1-MIN(1,$H$51*$C4524))*(1-MIN(1,Inputs!$G$7*$D4524)*churn_nonbuyers)*(ic*Inputs!$C$7+fee_wd*Inputs!$E$7*(1-$B4524)+fee_fx*Inputs!$D$7-cost_acc-cost_wd*Inputs!$E$7*(1-$B4524)-cost_fx*Inputs!$D$7))</f>
        <v>390769.050634881</v>
      </c>
      <c r="I4524" s="0" t="n">
        <f aca="false">12*Inputs!$B$8*(MIN(1,$H$52*$C4524)*(ic*Inputs!$C$8+pT-cost_acc-cost_wd*Inputs!$E$8-cost_fx*Inputs!$D$8-cost_ins)+(1-MIN(1,$H$52*$C4524))*(1-MIN(1,Inputs!$G$8*$D4524)*churn_nonbuyers)*(ic*Inputs!$C$8+fee_wd*Inputs!$E$8*(1-$B4524)+fee_fx*Inputs!$D$8-cost_acc-cost_wd*Inputs!$E$8*(1-$B4524)-cost_fx*Inputs!$D$8))</f>
        <v>105644.330643639</v>
      </c>
      <c r="J4524" s="0" t="n">
        <f aca="false">G4524+H4524+I4524-fixed</f>
        <v>-7626.40827513533</v>
      </c>
      <c r="K4524" s="0" t="n">
        <f aca="false">12*Inputs!$B$6*(1-MIN(1,Inputs!$G$6*$D4524)*churn_nonbuyers)*(ic*Inputs!$C$6+fee_wd*Inputs!$E$6*(1-$B4524)+fee_fx*Inputs!$D$6-cost_acc-cost_wd*Inputs!$E$6*(1-$B4524)-cost_fx*Inputs!$D$6)</f>
        <v>157674.258567936</v>
      </c>
      <c r="L4524" s="0" t="n">
        <f aca="false">12*Inputs!$B$7*(1-MIN(1,Inputs!$G$7*$D4524)*churn_nonbuyers)*(ic*Inputs!$C$7+fee_wd*Inputs!$E$7*(1-$B4524)+fee_fx*Inputs!$D$7-cost_acc-cost_wd*Inputs!$E$7*(1-$B4524)-cost_fx*Inputs!$D$7)</f>
        <v>355531.823620762</v>
      </c>
      <c r="M4524" s="0" t="n">
        <f aca="false">12*Inputs!$B$8*(1-MIN(1,Inputs!$G$8*$D4524)*churn_nonbuyers)*(ic*Inputs!$C$8+fee_wd*Inputs!$E$8*(1-$B4524)+fee_fx*Inputs!$D$8-cost_acc-cost_wd*Inputs!$E$8*(1-$B4524)-cost_fx*Inputs!$D$8)</f>
        <v>4250.52505036803</v>
      </c>
      <c r="N4524" s="0" t="n">
        <f aca="false">K4524+L4524+I4524-fixed</f>
        <v>-81149.5871676629</v>
      </c>
      <c r="O4524" s="0" t="n">
        <f aca="false">K4524+L4524+M4524-fixed</f>
        <v>-182543.392760934</v>
      </c>
      <c r="P4524" s="0" t="n">
        <f aca="false">12*Inputs!$B$6*(1-MIN(1,Inputs!$F$6*$D4524))*(ic*Inputs!$C$6+flat_fee-cost_acc-cost_wd*Inputs!$E$6*$E4524-cost_fx*Inputs!$D$6)+12*Inputs!$B$7*(1-MIN(1,Inputs!$F$7*$D4524))*(ic*Inputs!$C$7+flat_fee-cost_acc-cost_wd*Inputs!$E$7*$E4524-cost_fx*Inputs!$D$7)+12*Inputs!$B$8*(1-MIN(1,Inputs!$F$8*$D4524))*(ic*Inputs!$C$8+flat_fee-cost_acc-cost_wd*Inputs!$E$8*$E4524-cost_fx*Inputs!$D$8)-fixed</f>
        <v>-207208.2776848</v>
      </c>
    </row>
    <row r="4525" customFormat="false" ht="15" hidden="false" customHeight="false" outlineLevel="0" collapsed="false">
      <c r="A4525" s="0" t="n">
        <v>4460</v>
      </c>
      <c r="B4525" s="0" t="n">
        <v>0.562767</v>
      </c>
      <c r="C4525" s="0" t="n">
        <v>1.119108</v>
      </c>
      <c r="D4525" s="0" t="n">
        <v>1.314618</v>
      </c>
      <c r="E4525" s="0" t="n">
        <v>1.320073</v>
      </c>
      <c r="F4525" s="0" t="n">
        <v>0.301533</v>
      </c>
      <c r="G4525" s="0" t="n">
        <f aca="false">12*Inputs!$B$6*(MIN(1,$H$50*$C4525)*(ic*Inputs!$C$6+pS+fee_fx*Inputs!$D$6-cost_acc-cost_wd*Inputs!$E$6*$E4525-cost_fx*Inputs!$D$6-$F4525)+(1-MIN(1,$H$50*$C4525))*(1-MIN(1,Inputs!$G$6*$D4525)*churn_nonbuyers)*(ic*Inputs!$C$6+fee_wd*Inputs!$E$6*(1-$B4525)+fee_fx*Inputs!$D$6-cost_acc-cost_wd*Inputs!$E$6*(1-$B4525)-cost_fx*Inputs!$D$6))</f>
        <v>168776.809964482</v>
      </c>
      <c r="H4525" s="0" t="n">
        <f aca="false">12*Inputs!$B$7*(MIN(1,$H$51*$C4525)*(ic*Inputs!$C$7+pE+fee_fx*Inputs!$D$7-cost_acc-cost_wd*Inputs!$E$7*$E4525-cost_fx*Inputs!$D$7-$F4525)+(1-MIN(1,$H$51*$C4525))*(1-MIN(1,Inputs!$G$7*$D4525)*churn_nonbuyers)*(ic*Inputs!$C$7+fee_wd*Inputs!$E$7*(1-$B4525)+fee_fx*Inputs!$D$7-cost_acc-cost_wd*Inputs!$E$7*(1-$B4525)-cost_fx*Inputs!$D$7))</f>
        <v>354534.649639271</v>
      </c>
      <c r="I4525" s="0" t="n">
        <f aca="false">12*Inputs!$B$8*(MIN(1,$H$52*$C4525)*(ic*Inputs!$C$8+pT-cost_acc-cost_wd*Inputs!$E$8-cost_fx*Inputs!$D$8-cost_ins)+(1-MIN(1,$H$52*$C4525))*(1-MIN(1,Inputs!$G$8*$D4525)*churn_nonbuyers)*(ic*Inputs!$C$8+fee_wd*Inputs!$E$8*(1-$B4525)+fee_fx*Inputs!$D$8-cost_acc-cost_wd*Inputs!$E$8*(1-$B4525)-cost_fx*Inputs!$D$8))</f>
        <v>166485.983907362</v>
      </c>
      <c r="J4525" s="0" t="n">
        <f aca="false">G4525+H4525+I4525-fixed</f>
        <v>-10202.5564888848</v>
      </c>
      <c r="K4525" s="0" t="n">
        <f aca="false">12*Inputs!$B$6*(1-MIN(1,Inputs!$G$6*$D4525)*churn_nonbuyers)*(ic*Inputs!$C$6+fee_wd*Inputs!$E$6*(1-$B4525)+fee_fx*Inputs!$D$6-cost_acc-cost_wd*Inputs!$E$6*(1-$B4525)-cost_fx*Inputs!$D$6)</f>
        <v>112636.932681643</v>
      </c>
      <c r="L4525" s="0" t="n">
        <f aca="false">12*Inputs!$B$7*(1-MIN(1,Inputs!$G$7*$D4525)*churn_nonbuyers)*(ic*Inputs!$C$7+fee_wd*Inputs!$E$7*(1-$B4525)+fee_fx*Inputs!$D$7-cost_acc-cost_wd*Inputs!$E$7*(1-$B4525)-cost_fx*Inputs!$D$7)</f>
        <v>309455.970744986</v>
      </c>
      <c r="M4525" s="0" t="n">
        <f aca="false">12*Inputs!$B$8*(1-MIN(1,Inputs!$G$8*$D4525)*churn_nonbuyers)*(ic*Inputs!$C$8+fee_wd*Inputs!$E$8*(1-$B4525)+fee_fx*Inputs!$D$8-cost_acc-cost_wd*Inputs!$E$8*(1-$B4525)-cost_fx*Inputs!$D$8)</f>
        <v>23881.3372610016</v>
      </c>
      <c r="N4525" s="0" t="n">
        <f aca="false">K4525+L4525+I4525-fixed</f>
        <v>-111421.112666009</v>
      </c>
      <c r="O4525" s="0" t="n">
        <f aca="false">K4525+L4525+M4525-fixed</f>
        <v>-254025.759312369</v>
      </c>
      <c r="P4525" s="0" t="n">
        <f aca="false">12*Inputs!$B$6*(1-MIN(1,Inputs!$F$6*$D4525))*(ic*Inputs!$C$6+flat_fee-cost_acc-cost_wd*Inputs!$E$6*$E4525-cost_fx*Inputs!$D$6)+12*Inputs!$B$7*(1-MIN(1,Inputs!$F$7*$D4525))*(ic*Inputs!$C$7+flat_fee-cost_acc-cost_wd*Inputs!$E$7*$E4525-cost_fx*Inputs!$D$7)+12*Inputs!$B$8*(1-MIN(1,Inputs!$F$8*$D4525))*(ic*Inputs!$C$8+flat_fee-cost_acc-cost_wd*Inputs!$E$8*$E4525-cost_fx*Inputs!$D$8)-fixed</f>
        <v>-221053.26099664</v>
      </c>
    </row>
    <row r="4526" customFormat="false" ht="15" hidden="false" customHeight="false" outlineLevel="0" collapsed="false">
      <c r="A4526" s="0" t="n">
        <v>4461</v>
      </c>
      <c r="B4526" s="0" t="n">
        <v>0.121622</v>
      </c>
      <c r="C4526" s="0" t="n">
        <v>0.770326</v>
      </c>
      <c r="D4526" s="0" t="n">
        <v>1.872297</v>
      </c>
      <c r="E4526" s="0" t="n">
        <v>1.240526</v>
      </c>
      <c r="F4526" s="0" t="n">
        <v>0.316514</v>
      </c>
      <c r="G4526" s="0" t="n">
        <f aca="false">12*Inputs!$B$6*(MIN(1,$H$50*$C4526)*(ic*Inputs!$C$6+pS+fee_fx*Inputs!$D$6-cost_acc-cost_wd*Inputs!$E$6*$E4526-cost_fx*Inputs!$D$6-$F4526)+(1-MIN(1,$H$50*$C4526))*(1-MIN(1,Inputs!$G$6*$D4526)*churn_nonbuyers)*(ic*Inputs!$C$6+fee_wd*Inputs!$E$6*(1-$B4526)+fee_fx*Inputs!$D$6-cost_acc-cost_wd*Inputs!$E$6*(1-$B4526)-cost_fx*Inputs!$D$6))</f>
        <v>203301.292155364</v>
      </c>
      <c r="H4526" s="0" t="n">
        <f aca="false">12*Inputs!$B$7*(MIN(1,$H$51*$C4526)*(ic*Inputs!$C$7+pE+fee_fx*Inputs!$D$7-cost_acc-cost_wd*Inputs!$E$7*$E4526-cost_fx*Inputs!$D$7-$F4526)+(1-MIN(1,$H$51*$C4526))*(1-MIN(1,Inputs!$G$7*$D4526)*churn_nonbuyers)*(ic*Inputs!$C$7+fee_wd*Inputs!$E$7*(1-$B4526)+fee_fx*Inputs!$D$7-cost_acc-cost_wd*Inputs!$E$7*(1-$B4526)-cost_fx*Inputs!$D$7))</f>
        <v>384632.964012461</v>
      </c>
      <c r="I4526" s="0" t="n">
        <f aca="false">12*Inputs!$B$8*(MIN(1,$H$52*$C4526)*(ic*Inputs!$C$8+pT-cost_acc-cost_wd*Inputs!$E$8-cost_fx*Inputs!$D$8-cost_ins)+(1-MIN(1,$H$52*$C4526))*(1-MIN(1,Inputs!$G$8*$D4526)*churn_nonbuyers)*(ic*Inputs!$C$8+fee_wd*Inputs!$E$8*(1-$B4526)+fee_fx*Inputs!$D$8-cost_acc-cost_wd*Inputs!$E$8*(1-$B4526)-cost_fx*Inputs!$D$8))</f>
        <v>111037.870944</v>
      </c>
      <c r="J4526" s="0" t="n">
        <f aca="false">G4526+H4526+I4526-fixed</f>
        <v>-1027.87288817496</v>
      </c>
      <c r="K4526" s="0" t="n">
        <f aca="false">12*Inputs!$B$6*(1-MIN(1,Inputs!$G$6*$D4526)*churn_nonbuyers)*(ic*Inputs!$C$6+fee_wd*Inputs!$E$6*(1-$B4526)+fee_fx*Inputs!$D$6-cost_acc-cost_wd*Inputs!$E$6*(1-$B4526)-cost_fx*Inputs!$D$6)</f>
        <v>166853.208281285</v>
      </c>
      <c r="L4526" s="0" t="n">
        <f aca="false">12*Inputs!$B$7*(1-MIN(1,Inputs!$G$7*$D4526)*churn_nonbuyers)*(ic*Inputs!$C$7+fee_wd*Inputs!$E$7*(1-$B4526)+fee_fx*Inputs!$D$7-cost_acc-cost_wd*Inputs!$E$7*(1-$B4526)-cost_fx*Inputs!$D$7)</f>
        <v>364022.845512771</v>
      </c>
      <c r="M4526" s="0" t="n">
        <f aca="false">12*Inputs!$B$8*(1-MIN(1,Inputs!$G$8*$D4526)*churn_nonbuyers)*(ic*Inputs!$C$8+fee_wd*Inputs!$E$8*(1-$B4526)+fee_fx*Inputs!$D$8-cost_acc-cost_wd*Inputs!$E$8*(1-$B4526)-cost_fx*Inputs!$D$8)</f>
        <v>0</v>
      </c>
      <c r="N4526" s="0" t="n">
        <f aca="false">K4526+L4526+I4526-fixed</f>
        <v>-58086.0752619443</v>
      </c>
      <c r="O4526" s="0" t="n">
        <f aca="false">K4526+L4526+M4526-fixed</f>
        <v>-169123.946205944</v>
      </c>
      <c r="P4526" s="0" t="n">
        <f aca="false">12*Inputs!$B$6*(1-MIN(1,Inputs!$F$6*$D4526))*(ic*Inputs!$C$6+flat_fee-cost_acc-cost_wd*Inputs!$E$6*$E4526-cost_fx*Inputs!$D$6)+12*Inputs!$B$7*(1-MIN(1,Inputs!$F$7*$D4526))*(ic*Inputs!$C$7+flat_fee-cost_acc-cost_wd*Inputs!$E$7*$E4526-cost_fx*Inputs!$D$7)+12*Inputs!$B$8*(1-MIN(1,Inputs!$F$8*$D4526))*(ic*Inputs!$C$8+flat_fee-cost_acc-cost_wd*Inputs!$E$8*$E4526-cost_fx*Inputs!$D$8)-fixed</f>
        <v>-452925.517073085</v>
      </c>
    </row>
    <row r="4527" customFormat="false" ht="15" hidden="false" customHeight="false" outlineLevel="0" collapsed="false">
      <c r="A4527" s="0" t="n">
        <v>4462</v>
      </c>
      <c r="B4527" s="0" t="n">
        <v>0.456403</v>
      </c>
      <c r="C4527" s="0" t="n">
        <v>0.922097</v>
      </c>
      <c r="D4527" s="0" t="n">
        <v>1.306375</v>
      </c>
      <c r="E4527" s="0" t="n">
        <v>1.144503</v>
      </c>
      <c r="F4527" s="0" t="n">
        <v>0.479347</v>
      </c>
      <c r="G4527" s="0" t="n">
        <f aca="false">12*Inputs!$B$6*(MIN(1,$H$50*$C4527)*(ic*Inputs!$C$6+pS+fee_fx*Inputs!$D$6-cost_acc-cost_wd*Inputs!$E$6*$E4527-cost_fx*Inputs!$D$6-$F4527)+(1-MIN(1,$H$50*$C4527))*(1-MIN(1,Inputs!$G$6*$D4527)*churn_nonbuyers)*(ic*Inputs!$C$6+fee_wd*Inputs!$E$6*(1-$B4527)+fee_fx*Inputs!$D$6-cost_acc-cost_wd*Inputs!$E$6*(1-$B4527)-cost_fx*Inputs!$D$6))</f>
        <v>172152.044023926</v>
      </c>
      <c r="H4527" s="0" t="n">
        <f aca="false">12*Inputs!$B$7*(MIN(1,$H$51*$C4527)*(ic*Inputs!$C$7+pE+fee_fx*Inputs!$D$7-cost_acc-cost_wd*Inputs!$E$7*$E4527-cost_fx*Inputs!$D$7-$F4527)+(1-MIN(1,$H$51*$C4527))*(1-MIN(1,Inputs!$G$7*$D4527)*churn_nonbuyers)*(ic*Inputs!$C$7+fee_wd*Inputs!$E$7*(1-$B4527)+fee_fx*Inputs!$D$7-cost_acc-cost_wd*Inputs!$E$7*(1-$B4527)-cost_fx*Inputs!$D$7))</f>
        <v>365143.239566351</v>
      </c>
      <c r="I4527" s="0" t="n">
        <f aca="false">12*Inputs!$B$8*(MIN(1,$H$52*$C4527)*(ic*Inputs!$C$8+pT-cost_acc-cost_wd*Inputs!$E$8-cost_fx*Inputs!$D$8-cost_ins)+(1-MIN(1,$H$52*$C4527))*(1-MIN(1,Inputs!$G$8*$D4527)*churn_nonbuyers)*(ic*Inputs!$C$8+fee_wd*Inputs!$E$8*(1-$B4527)+fee_fx*Inputs!$D$8-cost_acc-cost_wd*Inputs!$E$8*(1-$B4527)-cost_fx*Inputs!$D$8))</f>
        <v>142148.730159294</v>
      </c>
      <c r="J4527" s="0" t="n">
        <f aca="false">G4527+H4527+I4527-fixed</f>
        <v>-20555.9862504287</v>
      </c>
      <c r="K4527" s="0" t="n">
        <f aca="false">12*Inputs!$B$6*(1-MIN(1,Inputs!$G$6*$D4527)*churn_nonbuyers)*(ic*Inputs!$C$6+fee_wd*Inputs!$E$6*(1-$B4527)+fee_fx*Inputs!$D$6-cost_acc-cost_wd*Inputs!$E$6*(1-$B4527)-cost_fx*Inputs!$D$6)</f>
        <v>127002.5889777</v>
      </c>
      <c r="L4527" s="0" t="n">
        <f aca="false">12*Inputs!$B$7*(1-MIN(1,Inputs!$G$7*$D4527)*churn_nonbuyers)*(ic*Inputs!$C$7+fee_wd*Inputs!$E$7*(1-$B4527)+fee_fx*Inputs!$D$7-cost_acc-cost_wd*Inputs!$E$7*(1-$B4527)-cost_fx*Inputs!$D$7)</f>
        <v>324251.78458662</v>
      </c>
      <c r="M4527" s="0" t="n">
        <f aca="false">12*Inputs!$B$8*(1-MIN(1,Inputs!$G$8*$D4527)*churn_nonbuyers)*(ic*Inputs!$C$8+fee_wd*Inputs!$E$8*(1-$B4527)+fee_fx*Inputs!$D$8-cost_acc-cost_wd*Inputs!$E$8*(1-$B4527)-cost_fx*Inputs!$D$8)</f>
        <v>26045.5405626</v>
      </c>
      <c r="N4527" s="0" t="n">
        <f aca="false">K4527+L4527+I4527-fixed</f>
        <v>-106596.896276386</v>
      </c>
      <c r="O4527" s="0" t="n">
        <f aca="false">K4527+L4527+M4527-fixed</f>
        <v>-222700.08587308</v>
      </c>
      <c r="P4527" s="0" t="n">
        <f aca="false">12*Inputs!$B$6*(1-MIN(1,Inputs!$F$6*$D4527))*(ic*Inputs!$C$6+flat_fee-cost_acc-cost_wd*Inputs!$E$6*$E4527-cost_fx*Inputs!$D$6)+12*Inputs!$B$7*(1-MIN(1,Inputs!$F$7*$D4527))*(ic*Inputs!$C$7+flat_fee-cost_acc-cost_wd*Inputs!$E$7*$E4527-cost_fx*Inputs!$D$7)+12*Inputs!$B$8*(1-MIN(1,Inputs!$F$8*$D4527))*(ic*Inputs!$C$8+flat_fee-cost_acc-cost_wd*Inputs!$E$8*$E4527-cost_fx*Inputs!$D$8)-fixed</f>
        <v>-154101.43141</v>
      </c>
    </row>
    <row r="4528" customFormat="false" ht="15" hidden="false" customHeight="false" outlineLevel="0" collapsed="false">
      <c r="A4528" s="0" t="n">
        <v>4463</v>
      </c>
      <c r="B4528" s="0" t="n">
        <v>0.220986</v>
      </c>
      <c r="C4528" s="0" t="n">
        <v>0.720987</v>
      </c>
      <c r="D4528" s="0" t="n">
        <v>0.966869</v>
      </c>
      <c r="E4528" s="0" t="n">
        <v>1.343659</v>
      </c>
      <c r="F4528" s="0" t="n">
        <v>0.324397</v>
      </c>
      <c r="G4528" s="0" t="n">
        <f aca="false">12*Inputs!$B$6*(MIN(1,$H$50*$C4528)*(ic*Inputs!$C$6+pS+fee_fx*Inputs!$D$6-cost_acc-cost_wd*Inputs!$E$6*$E4528-cost_fx*Inputs!$D$6-$F4528)+(1-MIN(1,$H$50*$C4528))*(1-MIN(1,Inputs!$G$6*$D4528)*churn_nonbuyers)*(ic*Inputs!$C$6+fee_wd*Inputs!$E$6*(1-$B4528)+fee_fx*Inputs!$D$6-cost_acc-cost_wd*Inputs!$E$6*(1-$B4528)-cost_fx*Inputs!$D$6))</f>
        <v>194144.525428985</v>
      </c>
      <c r="H4528" s="0" t="n">
        <f aca="false">12*Inputs!$B$7*(MIN(1,$H$51*$C4528)*(ic*Inputs!$C$7+pE+fee_fx*Inputs!$D$7-cost_acc-cost_wd*Inputs!$E$7*$E4528-cost_fx*Inputs!$D$7-$F4528)+(1-MIN(1,$H$51*$C4528))*(1-MIN(1,Inputs!$G$7*$D4528)*churn_nonbuyers)*(ic*Inputs!$C$7+fee_wd*Inputs!$E$7*(1-$B4528)+fee_fx*Inputs!$D$7-cost_acc-cost_wd*Inputs!$E$7*(1-$B4528)-cost_fx*Inputs!$D$7))</f>
        <v>371987.946267907</v>
      </c>
      <c r="I4528" s="0" t="n">
        <f aca="false">12*Inputs!$B$8*(MIN(1,$H$52*$C4528)*(ic*Inputs!$C$8+pT-cost_acc-cost_wd*Inputs!$E$8-cost_fx*Inputs!$D$8-cost_ins)+(1-MIN(1,$H$52*$C4528))*(1-MIN(1,Inputs!$G$8*$D4528)*churn_nonbuyers)*(ic*Inputs!$C$8+fee_wd*Inputs!$E$8*(1-$B4528)+fee_fx*Inputs!$D$8-cost_acc-cost_wd*Inputs!$E$8*(1-$B4528)-cost_fx*Inputs!$D$8))</f>
        <v>154477.9747625</v>
      </c>
      <c r="J4528" s="0" t="n">
        <f aca="false">G4528+H4528+I4528-fixed</f>
        <v>20610.4464593922</v>
      </c>
      <c r="K4528" s="0" t="n">
        <f aca="false">12*Inputs!$B$6*(1-MIN(1,Inputs!$G$6*$D4528)*churn_nonbuyers)*(ic*Inputs!$C$6+fee_wd*Inputs!$E$6*(1-$B4528)+fee_fx*Inputs!$D$6-cost_acc-cost_wd*Inputs!$E$6*(1-$B4528)-cost_fx*Inputs!$D$6)</f>
        <v>161570.360972405</v>
      </c>
      <c r="L4528" s="0" t="n">
        <f aca="false">12*Inputs!$B$7*(1-MIN(1,Inputs!$G$7*$D4528)*churn_nonbuyers)*(ic*Inputs!$C$7+fee_wd*Inputs!$E$7*(1-$B4528)+fee_fx*Inputs!$D$7-cost_acc-cost_wd*Inputs!$E$7*(1-$B4528)-cost_fx*Inputs!$D$7)</f>
        <v>360605.799271443</v>
      </c>
      <c r="M4528" s="0" t="n">
        <f aca="false">12*Inputs!$B$8*(1-MIN(1,Inputs!$G$8*$D4528)*churn_nonbuyers)*(ic*Inputs!$C$8+fee_wd*Inputs!$E$8*(1-$B4528)+fee_fx*Inputs!$D$8-cost_acc-cost_wd*Inputs!$E$8*(1-$B4528)-cost_fx*Inputs!$D$8)</f>
        <v>102061.570511222</v>
      </c>
      <c r="N4528" s="0" t="n">
        <f aca="false">K4528+L4528+I4528-fixed</f>
        <v>-23345.8649936521</v>
      </c>
      <c r="O4528" s="0" t="n">
        <f aca="false">K4528+L4528+M4528-fixed</f>
        <v>-75762.2692449298</v>
      </c>
      <c r="P4528" s="0" t="n">
        <f aca="false">12*Inputs!$B$6*(1-MIN(1,Inputs!$F$6*$D4528))*(ic*Inputs!$C$6+flat_fee-cost_acc-cost_wd*Inputs!$E$6*$E4528-cost_fx*Inputs!$D$6)+12*Inputs!$B$7*(1-MIN(1,Inputs!$F$7*$D4528))*(ic*Inputs!$C$7+flat_fee-cost_acc-cost_wd*Inputs!$E$7*$E4528-cost_fx*Inputs!$D$7)+12*Inputs!$B$8*(1-MIN(1,Inputs!$F$8*$D4528))*(ic*Inputs!$C$8+flat_fee-cost_acc-cost_wd*Inputs!$E$8*$E4528-cost_fx*Inputs!$D$8)-fixed</f>
        <v>-62037.77335096</v>
      </c>
    </row>
    <row r="4529" customFormat="false" ht="15" hidden="false" customHeight="false" outlineLevel="0" collapsed="false">
      <c r="A4529" s="0" t="n">
        <v>4464</v>
      </c>
      <c r="B4529" s="0" t="n">
        <v>0.238699</v>
      </c>
      <c r="C4529" s="0" t="n">
        <v>1.120234</v>
      </c>
      <c r="D4529" s="0" t="n">
        <v>0.967686</v>
      </c>
      <c r="E4529" s="0" t="n">
        <v>1.337003</v>
      </c>
      <c r="F4529" s="0" t="n">
        <v>0.03333</v>
      </c>
      <c r="G4529" s="0" t="n">
        <f aca="false">12*Inputs!$B$6*(MIN(1,$H$50*$C4529)*(ic*Inputs!$C$6+pS+fee_fx*Inputs!$D$6-cost_acc-cost_wd*Inputs!$E$6*$E4529-cost_fx*Inputs!$D$6-$F4529)+(1-MIN(1,$H$50*$C4529))*(1-MIN(1,Inputs!$G$6*$D4529)*churn_nonbuyers)*(ic*Inputs!$C$6+fee_wd*Inputs!$E$6*(1-$B4529)+fee_fx*Inputs!$D$6-cost_acc-cost_wd*Inputs!$E$6*(1-$B4529)-cost_fx*Inputs!$D$6))</f>
        <v>217650.731356785</v>
      </c>
      <c r="H4529" s="0" t="n">
        <f aca="false">12*Inputs!$B$7*(MIN(1,$H$51*$C4529)*(ic*Inputs!$C$7+pE+fee_fx*Inputs!$D$7-cost_acc-cost_wd*Inputs!$E$7*$E4529-cost_fx*Inputs!$D$7-$F4529)+(1-MIN(1,$H$51*$C4529))*(1-MIN(1,Inputs!$G$7*$D4529)*churn_nonbuyers)*(ic*Inputs!$C$7+fee_wd*Inputs!$E$7*(1-$B4529)+fee_fx*Inputs!$D$7-cost_acc-cost_wd*Inputs!$E$7*(1-$B4529)-cost_fx*Inputs!$D$7))</f>
        <v>396559.129208361</v>
      </c>
      <c r="I4529" s="0" t="n">
        <f aca="false">12*Inputs!$B$8*(MIN(1,$H$52*$C4529)*(ic*Inputs!$C$8+pT-cost_acc-cost_wd*Inputs!$E$8-cost_fx*Inputs!$D$8-cost_ins)+(1-MIN(1,$H$52*$C4529))*(1-MIN(1,Inputs!$G$8*$D4529)*churn_nonbuyers)*(ic*Inputs!$C$8+fee_wd*Inputs!$E$8*(1-$B4529)+fee_fx*Inputs!$D$8-cost_acc-cost_wd*Inputs!$E$8*(1-$B4529)-cost_fx*Inputs!$D$8))</f>
        <v>183405.40715394</v>
      </c>
      <c r="J4529" s="0" t="n">
        <f aca="false">G4529+H4529+I4529-fixed</f>
        <v>97615.267719086</v>
      </c>
      <c r="K4529" s="0" t="n">
        <f aca="false">12*Inputs!$B$6*(1-MIN(1,Inputs!$G$6*$D4529)*churn_nonbuyers)*(ic*Inputs!$C$6+fee_wd*Inputs!$E$6*(1-$B4529)+fee_fx*Inputs!$D$6-cost_acc-cost_wd*Inputs!$E$6*(1-$B4529)-cost_fx*Inputs!$D$6)</f>
        <v>159136.166019701</v>
      </c>
      <c r="L4529" s="0" t="n">
        <f aca="false">12*Inputs!$B$7*(1-MIN(1,Inputs!$G$7*$D4529)*churn_nonbuyers)*(ic*Inputs!$C$7+fee_wd*Inputs!$E$7*(1-$B4529)+fee_fx*Inputs!$D$7-cost_acc-cost_wd*Inputs!$E$7*(1-$B4529)-cost_fx*Inputs!$D$7)</f>
        <v>358120.072283821</v>
      </c>
      <c r="M4529" s="0" t="n">
        <f aca="false">12*Inputs!$B$8*(1-MIN(1,Inputs!$G$8*$D4529)*churn_nonbuyers)*(ic*Inputs!$C$8+fee_wd*Inputs!$E$8*(1-$B4529)+fee_fx*Inputs!$D$8-cost_acc-cost_wd*Inputs!$E$8*(1-$B4529)-cost_fx*Inputs!$D$8)</f>
        <v>101606.66958527</v>
      </c>
      <c r="N4529" s="0" t="n">
        <f aca="false">K4529+L4529+I4529-fixed</f>
        <v>661.645457461709</v>
      </c>
      <c r="O4529" s="0" t="n">
        <f aca="false">K4529+L4529+M4529-fixed</f>
        <v>-81137.0921112081</v>
      </c>
      <c r="P4529" s="0" t="n">
        <f aca="false">12*Inputs!$B$6*(1-MIN(1,Inputs!$F$6*$D4529))*(ic*Inputs!$C$6+flat_fee-cost_acc-cost_wd*Inputs!$E$6*$E4529-cost_fx*Inputs!$D$6)+12*Inputs!$B$7*(1-MIN(1,Inputs!$F$7*$D4529))*(ic*Inputs!$C$7+flat_fee-cost_acc-cost_wd*Inputs!$E$7*$E4529-cost_fx*Inputs!$D$7)+12*Inputs!$B$8*(1-MIN(1,Inputs!$F$8*$D4529))*(ic*Inputs!$C$8+flat_fee-cost_acc-cost_wd*Inputs!$E$8*$E4529-cost_fx*Inputs!$D$8)-fixed</f>
        <v>-59504.10619408</v>
      </c>
    </row>
    <row r="4530" customFormat="false" ht="15" hidden="false" customHeight="false" outlineLevel="0" collapsed="false">
      <c r="A4530" s="0" t="n">
        <v>4465</v>
      </c>
      <c r="B4530" s="0" t="n">
        <v>0.275835</v>
      </c>
      <c r="C4530" s="0" t="n">
        <v>0.985092</v>
      </c>
      <c r="D4530" s="0" t="n">
        <v>1.178127</v>
      </c>
      <c r="E4530" s="0" t="n">
        <v>1.050852</v>
      </c>
      <c r="F4530" s="0" t="n">
        <v>0.152958</v>
      </c>
      <c r="G4530" s="0" t="n">
        <f aca="false">12*Inputs!$B$6*(MIN(1,$H$50*$C4530)*(ic*Inputs!$C$6+pS+fee_fx*Inputs!$D$6-cost_acc-cost_wd*Inputs!$E$6*$E4530-cost_fx*Inputs!$D$6-$F4530)+(1-MIN(1,$H$50*$C4530))*(1-MIN(1,Inputs!$G$6*$D4530)*churn_nonbuyers)*(ic*Inputs!$C$6+fee_wd*Inputs!$E$6*(1-$B4530)+fee_fx*Inputs!$D$6-cost_acc-cost_wd*Inputs!$E$6*(1-$B4530)-cost_fx*Inputs!$D$6))</f>
        <v>208114.304731876</v>
      </c>
      <c r="H4530" s="0" t="n">
        <f aca="false">12*Inputs!$B$7*(MIN(1,$H$51*$C4530)*(ic*Inputs!$C$7+pE+fee_fx*Inputs!$D$7-cost_acc-cost_wd*Inputs!$E$7*$E4530-cost_fx*Inputs!$D$7-$F4530)+(1-MIN(1,$H$51*$C4530))*(1-MIN(1,Inputs!$G$7*$D4530)*churn_nonbuyers)*(ic*Inputs!$C$7+fee_wd*Inputs!$E$7*(1-$B4530)+fee_fx*Inputs!$D$7-cost_acc-cost_wd*Inputs!$E$7*(1-$B4530)-cost_fx*Inputs!$D$7))</f>
        <v>413070.366193485</v>
      </c>
      <c r="I4530" s="0" t="n">
        <f aca="false">12*Inputs!$B$8*(MIN(1,$H$52*$C4530)*(ic*Inputs!$C$8+pT-cost_acc-cost_wd*Inputs!$E$8-cost_fx*Inputs!$D$8-cost_ins)+(1-MIN(1,$H$52*$C4530))*(1-MIN(1,Inputs!$G$8*$D4530)*churn_nonbuyers)*(ic*Inputs!$C$8+fee_wd*Inputs!$E$8*(1-$B4530)+fee_fx*Inputs!$D$8-cost_acc-cost_wd*Inputs!$E$8*(1-$B4530)-cost_fx*Inputs!$D$8))</f>
        <v>159038.142982463</v>
      </c>
      <c r="J4530" s="0" t="n">
        <f aca="false">G4530+H4530+I4530-fixed</f>
        <v>80222.8139078241</v>
      </c>
      <c r="K4530" s="0" t="n">
        <f aca="false">12*Inputs!$B$6*(1-MIN(1,Inputs!$G$6*$D4530)*churn_nonbuyers)*(ic*Inputs!$C$6+fee_wd*Inputs!$E$6*(1-$B4530)+fee_fx*Inputs!$D$6-cost_acc-cost_wd*Inputs!$E$6*(1-$B4530)-cost_fx*Inputs!$D$6)</f>
        <v>152344.014199524</v>
      </c>
      <c r="L4530" s="0" t="n">
        <f aca="false">12*Inputs!$B$7*(1-MIN(1,Inputs!$G$7*$D4530)*churn_nonbuyers)*(ic*Inputs!$C$7+fee_wd*Inputs!$E$7*(1-$B4530)+fee_fx*Inputs!$D$7-cost_acc-cost_wd*Inputs!$E$7*(1-$B4530)-cost_fx*Inputs!$D$7)</f>
        <v>350633.000423714</v>
      </c>
      <c r="M4530" s="0" t="n">
        <f aca="false">12*Inputs!$B$8*(1-MIN(1,Inputs!$G$8*$D4530)*churn_nonbuyers)*(ic*Inputs!$C$8+fee_wd*Inputs!$E$8*(1-$B4530)+fee_fx*Inputs!$D$8-cost_acc-cost_wd*Inputs!$E$8*(1-$B4530)-cost_fx*Inputs!$D$8)</f>
        <v>54900.410051112</v>
      </c>
      <c r="N4530" s="0" t="n">
        <f aca="false">K4530+L4530+I4530-fixed</f>
        <v>-37984.8423942986</v>
      </c>
      <c r="O4530" s="0" t="n">
        <f aca="false">K4530+L4530+M4530-fixed</f>
        <v>-142122.57532565</v>
      </c>
      <c r="P4530" s="0" t="n">
        <f aca="false">12*Inputs!$B$6*(1-MIN(1,Inputs!$F$6*$D4530))*(ic*Inputs!$C$6+flat_fee-cost_acc-cost_wd*Inputs!$E$6*$E4530-cost_fx*Inputs!$D$6)+12*Inputs!$B$7*(1-MIN(1,Inputs!$F$7*$D4530))*(ic*Inputs!$C$7+flat_fee-cost_acc-cost_wd*Inputs!$E$7*$E4530-cost_fx*Inputs!$D$7)+12*Inputs!$B$8*(1-MIN(1,Inputs!$F$8*$D4530))*(ic*Inputs!$C$8+flat_fee-cost_acc-cost_wd*Inputs!$E$8*$E4530-cost_fx*Inputs!$D$8)-fixed</f>
        <v>-49772.91944704</v>
      </c>
    </row>
    <row r="4531" customFormat="false" ht="15" hidden="false" customHeight="false" outlineLevel="0" collapsed="false">
      <c r="A4531" s="0" t="n">
        <v>4466</v>
      </c>
      <c r="B4531" s="0" t="n">
        <v>0.434546</v>
      </c>
      <c r="C4531" s="0" t="n">
        <v>0.739896</v>
      </c>
      <c r="D4531" s="0" t="n">
        <v>1.207626</v>
      </c>
      <c r="E4531" s="0" t="n">
        <v>1.288834</v>
      </c>
      <c r="F4531" s="0" t="n">
        <v>0.322082</v>
      </c>
      <c r="G4531" s="0" t="n">
        <f aca="false">12*Inputs!$B$6*(MIN(1,$H$50*$C4531)*(ic*Inputs!$C$6+pS+fee_fx*Inputs!$D$6-cost_acc-cost_wd*Inputs!$E$6*$E4531-cost_fx*Inputs!$D$6-$F4531)+(1-MIN(1,$H$50*$C4531))*(1-MIN(1,Inputs!$G$6*$D4531)*churn_nonbuyers)*(ic*Inputs!$C$6+fee_wd*Inputs!$E$6*(1-$B4531)+fee_fx*Inputs!$D$6-cost_acc-cost_wd*Inputs!$E$6*(1-$B4531)-cost_fx*Inputs!$D$6))</f>
        <v>166864.754671832</v>
      </c>
      <c r="H4531" s="0" t="n">
        <f aca="false">12*Inputs!$B$7*(MIN(1,$H$51*$C4531)*(ic*Inputs!$C$7+pE+fee_fx*Inputs!$D$7-cost_acc-cost_wd*Inputs!$E$7*$E4531-cost_fx*Inputs!$D$7-$F4531)+(1-MIN(1,$H$51*$C4531))*(1-MIN(1,Inputs!$G$7*$D4531)*churn_nonbuyers)*(ic*Inputs!$C$7+fee_wd*Inputs!$E$7*(1-$B4531)+fee_fx*Inputs!$D$7-cost_acc-cost_wd*Inputs!$E$7*(1-$B4531)-cost_fx*Inputs!$D$7))</f>
        <v>354302.952569759</v>
      </c>
      <c r="I4531" s="0" t="n">
        <f aca="false">12*Inputs!$B$8*(MIN(1,$H$52*$C4531)*(ic*Inputs!$C$8+pT-cost_acc-cost_wd*Inputs!$E$8-cost_fx*Inputs!$D$8-cost_ins)+(1-MIN(1,$H$52*$C4531))*(1-MIN(1,Inputs!$G$8*$D4531)*churn_nonbuyers)*(ic*Inputs!$C$8+fee_wd*Inputs!$E$8*(1-$B4531)+fee_fx*Inputs!$D$8-cost_acc-cost_wd*Inputs!$E$8*(1-$B4531)-cost_fx*Inputs!$D$8))</f>
        <v>129432.229414354</v>
      </c>
      <c r="J4531" s="0" t="n">
        <f aca="false">G4531+H4531+I4531-fixed</f>
        <v>-49400.0633440546</v>
      </c>
      <c r="K4531" s="0" t="n">
        <f aca="false">12*Inputs!$B$6*(1-MIN(1,Inputs!$G$6*$D4531)*churn_nonbuyers)*(ic*Inputs!$C$6+fee_wd*Inputs!$E$6*(1-$B4531)+fee_fx*Inputs!$D$6-cost_acc-cost_wd*Inputs!$E$6*(1-$B4531)-cost_fx*Inputs!$D$6)</f>
        <v>130630.843064131</v>
      </c>
      <c r="L4531" s="0" t="n">
        <f aca="false">12*Inputs!$B$7*(1-MIN(1,Inputs!$G$7*$D4531)*churn_nonbuyers)*(ic*Inputs!$C$7+fee_wd*Inputs!$E$7*(1-$B4531)+fee_fx*Inputs!$D$7-cost_acc-cost_wd*Inputs!$E$7*(1-$B4531)-cost_fx*Inputs!$D$7)</f>
        <v>328284.934190479</v>
      </c>
      <c r="M4531" s="0" t="n">
        <f aca="false">12*Inputs!$B$8*(1-MIN(1,Inputs!$G$8*$D4531)*churn_nonbuyers)*(ic*Inputs!$C$8+fee_wd*Inputs!$E$8*(1-$B4531)+fee_fx*Inputs!$D$8-cost_acc-cost_wd*Inputs!$E$8*(1-$B4531)-cost_fx*Inputs!$D$8)</f>
        <v>47255.6435259456</v>
      </c>
      <c r="N4531" s="0" t="n">
        <f aca="false">K4531+L4531+I4531-fixed</f>
        <v>-111651.993331035</v>
      </c>
      <c r="O4531" s="0" t="n">
        <f aca="false">K4531+L4531+M4531-fixed</f>
        <v>-193828.579219444</v>
      </c>
      <c r="P4531" s="0" t="n">
        <f aca="false">12*Inputs!$B$6*(1-MIN(1,Inputs!$F$6*$D4531))*(ic*Inputs!$C$6+flat_fee-cost_acc-cost_wd*Inputs!$E$6*$E4531-cost_fx*Inputs!$D$6)+12*Inputs!$B$7*(1-MIN(1,Inputs!$F$7*$D4531))*(ic*Inputs!$C$7+flat_fee-cost_acc-cost_wd*Inputs!$E$7*$E4531-cost_fx*Inputs!$D$7)+12*Inputs!$B$8*(1-MIN(1,Inputs!$F$8*$D4531))*(ic*Inputs!$C$8+flat_fee-cost_acc-cost_wd*Inputs!$E$8*$E4531-cost_fx*Inputs!$D$8)-fixed</f>
        <v>-156997.73538784</v>
      </c>
    </row>
    <row r="4532" customFormat="false" ht="15" hidden="false" customHeight="false" outlineLevel="0" collapsed="false">
      <c r="A4532" s="0" t="n">
        <v>4467</v>
      </c>
      <c r="B4532" s="0" t="n">
        <v>0.557154</v>
      </c>
      <c r="C4532" s="0" t="n">
        <v>1.073648</v>
      </c>
      <c r="D4532" s="0" t="n">
        <v>1.399569</v>
      </c>
      <c r="E4532" s="0" t="n">
        <v>1.041579</v>
      </c>
      <c r="F4532" s="0" t="n">
        <v>0.215533</v>
      </c>
      <c r="G4532" s="0" t="n">
        <f aca="false">12*Inputs!$B$6*(MIN(1,$H$50*$C4532)*(ic*Inputs!$C$6+pS+fee_fx*Inputs!$D$6-cost_acc-cost_wd*Inputs!$E$6*$E4532-cost_fx*Inputs!$D$6-$F4532)+(1-MIN(1,$H$50*$C4532))*(1-MIN(1,Inputs!$G$6*$D4532)*churn_nonbuyers)*(ic*Inputs!$C$6+fee_wd*Inputs!$E$6*(1-$B4532)+fee_fx*Inputs!$D$6-cost_acc-cost_wd*Inputs!$E$6*(1-$B4532)-cost_fx*Inputs!$D$6))</f>
        <v>175731.787397508</v>
      </c>
      <c r="H4532" s="0" t="n">
        <f aca="false">12*Inputs!$B$7*(MIN(1,$H$51*$C4532)*(ic*Inputs!$C$7+pE+fee_fx*Inputs!$D$7-cost_acc-cost_wd*Inputs!$E$7*$E4532-cost_fx*Inputs!$D$7-$F4532)+(1-MIN(1,$H$51*$C4532))*(1-MIN(1,Inputs!$G$7*$D4532)*churn_nonbuyers)*(ic*Inputs!$C$7+fee_wd*Inputs!$E$7*(1-$B4532)+fee_fx*Inputs!$D$7-cost_acc-cost_wd*Inputs!$E$7*(1-$B4532)-cost_fx*Inputs!$D$7))</f>
        <v>392440.577838509</v>
      </c>
      <c r="I4532" s="0" t="n">
        <f aca="false">12*Inputs!$B$8*(MIN(1,$H$52*$C4532)*(ic*Inputs!$C$8+pT-cost_acc-cost_wd*Inputs!$E$8-cost_fx*Inputs!$D$8-cost_ins)+(1-MIN(1,$H$52*$C4532))*(1-MIN(1,Inputs!$G$8*$D4532)*churn_nonbuyers)*(ic*Inputs!$C$8+fee_wd*Inputs!$E$8*(1-$B4532)+fee_fx*Inputs!$D$8-cost_acc-cost_wd*Inputs!$E$8*(1-$B4532)-cost_fx*Inputs!$D$8))</f>
        <v>156271.350566154</v>
      </c>
      <c r="J4532" s="0" t="n">
        <f aca="false">G4532+H4532+I4532-fixed</f>
        <v>24443.7158021706</v>
      </c>
      <c r="K4532" s="0" t="n">
        <f aca="false">12*Inputs!$B$6*(1-MIN(1,Inputs!$G$6*$D4532)*churn_nonbuyers)*(ic*Inputs!$C$6+fee_wd*Inputs!$E$6*(1-$B4532)+fee_fx*Inputs!$D$6-cost_acc-cost_wd*Inputs!$E$6*(1-$B4532)-cost_fx*Inputs!$D$6)</f>
        <v>112876.551839707</v>
      </c>
      <c r="L4532" s="0" t="n">
        <f aca="false">12*Inputs!$B$7*(1-MIN(1,Inputs!$G$7*$D4532)*churn_nonbuyers)*(ic*Inputs!$C$7+fee_wd*Inputs!$E$7*(1-$B4532)+fee_fx*Inputs!$D$7-cost_acc-cost_wd*Inputs!$E$7*(1-$B4532)-cost_fx*Inputs!$D$7)</f>
        <v>309409.267391824</v>
      </c>
      <c r="M4532" s="0" t="n">
        <f aca="false">12*Inputs!$B$8*(1-MIN(1,Inputs!$G$8*$D4532)*churn_nonbuyers)*(ic*Inputs!$C$8+fee_wd*Inputs!$E$8*(1-$B4532)+fee_fx*Inputs!$D$8-cost_acc-cost_wd*Inputs!$E$8*(1-$B4532)-cost_fx*Inputs!$D$8)</f>
        <v>6083.53855863359</v>
      </c>
      <c r="N4532" s="0" t="n">
        <f aca="false">K4532+L4532+I4532-fixed</f>
        <v>-121442.830202315</v>
      </c>
      <c r="O4532" s="0" t="n">
        <f aca="false">K4532+L4532+M4532-fixed</f>
        <v>-271630.642209835</v>
      </c>
      <c r="P4532" s="0" t="n">
        <f aca="false">12*Inputs!$B$6*(1-MIN(1,Inputs!$F$6*$D4532))*(ic*Inputs!$C$6+flat_fee-cost_acc-cost_wd*Inputs!$E$6*$E4532-cost_fx*Inputs!$D$6)+12*Inputs!$B$7*(1-MIN(1,Inputs!$F$7*$D4532))*(ic*Inputs!$C$7+flat_fee-cost_acc-cost_wd*Inputs!$E$7*$E4532-cost_fx*Inputs!$D$7)+12*Inputs!$B$8*(1-MIN(1,Inputs!$F$8*$D4532))*(ic*Inputs!$C$8+flat_fee-cost_acc-cost_wd*Inputs!$E$8*$E4532-cost_fx*Inputs!$D$8)-fixed</f>
        <v>-168830.99196376</v>
      </c>
    </row>
    <row r="4533" customFormat="false" ht="15" hidden="false" customHeight="false" outlineLevel="0" collapsed="false">
      <c r="A4533" s="0" t="n">
        <v>4468</v>
      </c>
      <c r="B4533" s="0" t="n">
        <v>0.123995</v>
      </c>
      <c r="C4533" s="0" t="n">
        <v>0.840675</v>
      </c>
      <c r="D4533" s="0" t="n">
        <v>0.91163</v>
      </c>
      <c r="E4533" s="0" t="n">
        <v>1.042488</v>
      </c>
      <c r="F4533" s="0" t="n">
        <v>0.201651</v>
      </c>
      <c r="G4533" s="0" t="n">
        <f aca="false">12*Inputs!$B$6*(MIN(1,$H$50*$C4533)*(ic*Inputs!$C$6+pS+fee_fx*Inputs!$D$6-cost_acc-cost_wd*Inputs!$E$6*$E4533-cost_fx*Inputs!$D$6-$F4533)+(1-MIN(1,$H$50*$C4533))*(1-MIN(1,Inputs!$G$6*$D4533)*churn_nonbuyers)*(ic*Inputs!$C$6+fee_wd*Inputs!$E$6*(1-$B4533)+fee_fx*Inputs!$D$6-cost_acc-cost_wd*Inputs!$E$6*(1-$B4533)-cost_fx*Inputs!$D$6))</f>
        <v>220633.898584704</v>
      </c>
      <c r="H4533" s="0" t="n">
        <f aca="false">12*Inputs!$B$7*(MIN(1,$H$51*$C4533)*(ic*Inputs!$C$7+pE+fee_fx*Inputs!$D$7-cost_acc-cost_wd*Inputs!$E$7*$E4533-cost_fx*Inputs!$D$7-$F4533)+(1-MIN(1,$H$51*$C4533))*(1-MIN(1,Inputs!$G$7*$D4533)*churn_nonbuyers)*(ic*Inputs!$C$7+fee_wd*Inputs!$E$7*(1-$B4533)+fee_fx*Inputs!$D$7-cost_acc-cost_wd*Inputs!$E$7*(1-$B4533)-cost_fx*Inputs!$D$7))</f>
        <v>418413.374046173</v>
      </c>
      <c r="I4533" s="0" t="n">
        <f aca="false">12*Inputs!$B$8*(MIN(1,$H$52*$C4533)*(ic*Inputs!$C$8+pT-cost_acc-cost_wd*Inputs!$E$8-cost_fx*Inputs!$D$8-cost_ins)+(1-MIN(1,$H$52*$C4533))*(1-MIN(1,Inputs!$G$8*$D4533)*churn_nonbuyers)*(ic*Inputs!$C$8+fee_wd*Inputs!$E$8*(1-$B4533)+fee_fx*Inputs!$D$8-cost_acc-cost_wd*Inputs!$E$8*(1-$B4533)-cost_fx*Inputs!$D$8))</f>
        <v>168897.784307254</v>
      </c>
      <c r="J4533" s="0" t="n">
        <f aca="false">G4533+H4533+I4533-fixed</f>
        <v>107945.056938131</v>
      </c>
      <c r="K4533" s="0" t="n">
        <f aca="false">12*Inputs!$B$6*(1-MIN(1,Inputs!$G$6*$D4533)*churn_nonbuyers)*(ic*Inputs!$C$6+fee_wd*Inputs!$E$6*(1-$B4533)+fee_fx*Inputs!$D$6-cost_acc-cost_wd*Inputs!$E$6*(1-$B4533)-cost_fx*Inputs!$D$6)</f>
        <v>175369.36004532</v>
      </c>
      <c r="L4533" s="0" t="n">
        <f aca="false">12*Inputs!$B$7*(1-MIN(1,Inputs!$G$7*$D4533)*churn_nonbuyers)*(ic*Inputs!$C$7+fee_wd*Inputs!$E$7*(1-$B4533)+fee_fx*Inputs!$D$7-cost_acc-cost_wd*Inputs!$E$7*(1-$B4533)-cost_fx*Inputs!$D$7)</f>
        <v>374805.965787192</v>
      </c>
      <c r="M4533" s="0" t="n">
        <f aca="false">12*Inputs!$B$8*(1-MIN(1,Inputs!$G$8*$D4533)*churn_nonbuyers)*(ic*Inputs!$C$8+fee_wd*Inputs!$E$8*(1-$B4533)+fee_fx*Inputs!$D$8-cost_acc-cost_wd*Inputs!$E$8*(1-$B4533)-cost_fx*Inputs!$D$8)</f>
        <v>115957.07967816</v>
      </c>
      <c r="N4533" s="0" t="n">
        <f aca="false">K4533+L4533+I4533-fixed</f>
        <v>19073.110139766</v>
      </c>
      <c r="O4533" s="0" t="n">
        <f aca="false">K4533+L4533+M4533-fixed</f>
        <v>-33867.594489328</v>
      </c>
      <c r="P4533" s="0" t="n">
        <f aca="false">12*Inputs!$B$6*(1-MIN(1,Inputs!$F$6*$D4533))*(ic*Inputs!$C$6+flat_fee-cost_acc-cost_wd*Inputs!$E$6*$E4533-cost_fx*Inputs!$D$6)+12*Inputs!$B$7*(1-MIN(1,Inputs!$F$7*$D4533))*(ic*Inputs!$C$7+flat_fee-cost_acc-cost_wd*Inputs!$E$7*$E4533-cost_fx*Inputs!$D$7)+12*Inputs!$B$8*(1-MIN(1,Inputs!$F$8*$D4533))*(ic*Inputs!$C$8+flat_fee-cost_acc-cost_wd*Inputs!$E$8*$E4533-cost_fx*Inputs!$D$8)-fixed</f>
        <v>101050.3818656</v>
      </c>
    </row>
    <row r="4534" customFormat="false" ht="15" hidden="false" customHeight="false" outlineLevel="0" collapsed="false">
      <c r="A4534" s="0" t="n">
        <v>4469</v>
      </c>
      <c r="B4534" s="0" t="n">
        <v>0.086869</v>
      </c>
      <c r="C4534" s="0" t="n">
        <v>0.909337</v>
      </c>
      <c r="D4534" s="0" t="n">
        <v>0.640391</v>
      </c>
      <c r="E4534" s="0" t="n">
        <v>1.2926</v>
      </c>
      <c r="F4534" s="0" t="n">
        <v>0.189212</v>
      </c>
      <c r="G4534" s="0" t="n">
        <f aca="false">12*Inputs!$B$6*(MIN(1,$H$50*$C4534)*(ic*Inputs!$C$6+pS+fee_fx*Inputs!$D$6-cost_acc-cost_wd*Inputs!$E$6*$E4534-cost_fx*Inputs!$D$6-$F4534)+(1-MIN(1,$H$50*$C4534))*(1-MIN(1,Inputs!$G$6*$D4534)*churn_nonbuyers)*(ic*Inputs!$C$6+fee_wd*Inputs!$E$6*(1-$B4534)+fee_fx*Inputs!$D$6-cost_acc-cost_wd*Inputs!$E$6*(1-$B4534)-cost_fx*Inputs!$D$6))</f>
        <v>226460.512071317</v>
      </c>
      <c r="H4534" s="0" t="n">
        <f aca="false">12*Inputs!$B$7*(MIN(1,$H$51*$C4534)*(ic*Inputs!$C$7+pE+fee_fx*Inputs!$D$7-cost_acc-cost_wd*Inputs!$E$7*$E4534-cost_fx*Inputs!$D$7-$F4534)+(1-MIN(1,$H$51*$C4534))*(1-MIN(1,Inputs!$G$7*$D4534)*churn_nonbuyers)*(ic*Inputs!$C$7+fee_wd*Inputs!$E$7*(1-$B4534)+fee_fx*Inputs!$D$7-cost_acc-cost_wd*Inputs!$E$7*(1-$B4534)-cost_fx*Inputs!$D$7))</f>
        <v>401757.190149674</v>
      </c>
      <c r="I4534" s="0" t="n">
        <f aca="false">12*Inputs!$B$8*(MIN(1,$H$52*$C4534)*(ic*Inputs!$C$8+pT-cost_acc-cost_wd*Inputs!$E$8-cost_fx*Inputs!$D$8-cost_ins)+(1-MIN(1,$H$52*$C4534))*(1-MIN(1,Inputs!$G$8*$D4534)*churn_nonbuyers)*(ic*Inputs!$C$8+fee_wd*Inputs!$E$8*(1-$B4534)+fee_fx*Inputs!$D$8-cost_acc-cost_wd*Inputs!$E$8*(1-$B4534)-cost_fx*Inputs!$D$8))</f>
        <v>195693.183193543</v>
      </c>
      <c r="J4534" s="0" t="n">
        <f aca="false">G4534+H4534+I4534-fixed</f>
        <v>123910.885414535</v>
      </c>
      <c r="K4534" s="0" t="n">
        <f aca="false">12*Inputs!$B$6*(1-MIN(1,Inputs!$G$6*$D4534)*churn_nonbuyers)*(ic*Inputs!$C$6+fee_wd*Inputs!$E$6*(1-$B4534)+fee_fx*Inputs!$D$6-cost_acc-cost_wd*Inputs!$E$6*(1-$B4534)-cost_fx*Inputs!$D$6)</f>
        <v>183036.259625609</v>
      </c>
      <c r="L4534" s="0" t="n">
        <f aca="false">12*Inputs!$B$7*(1-MIN(1,Inputs!$G$7*$D4534)*churn_nonbuyers)*(ic*Inputs!$C$7+fee_wd*Inputs!$E$7*(1-$B4534)+fee_fx*Inputs!$D$7-cost_acc-cost_wd*Inputs!$E$7*(1-$B4534)-cost_fx*Inputs!$D$7)</f>
        <v>383185.016607365</v>
      </c>
      <c r="M4534" s="0" t="n">
        <f aca="false">12*Inputs!$B$8*(1-MIN(1,Inputs!$G$8*$D4534)*churn_nonbuyers)*(ic*Inputs!$C$8+fee_wd*Inputs!$E$8*(1-$B4534)+fee_fx*Inputs!$D$8-cost_acc-cost_wd*Inputs!$E$8*(1-$B4534)-cost_fx*Inputs!$D$8)</f>
        <v>177782.924546174</v>
      </c>
      <c r="N4534" s="0" t="n">
        <f aca="false">K4534+L4534+I4534-fixed</f>
        <v>61914.4594265174</v>
      </c>
      <c r="O4534" s="0" t="n">
        <f aca="false">K4534+L4534+M4534-fixed</f>
        <v>44004.2007791486</v>
      </c>
      <c r="P4534" s="0" t="n">
        <f aca="false">12*Inputs!$B$6*(1-MIN(1,Inputs!$F$6*$D4534))*(ic*Inputs!$C$6+flat_fee-cost_acc-cost_wd*Inputs!$E$6*$E4534-cost_fx*Inputs!$D$6)+12*Inputs!$B$7*(1-MIN(1,Inputs!$F$7*$D4534))*(ic*Inputs!$C$7+flat_fee-cost_acc-cost_wd*Inputs!$E$7*$E4534-cost_fx*Inputs!$D$7)+12*Inputs!$B$8*(1-MIN(1,Inputs!$F$8*$D4534))*(ic*Inputs!$C$8+flat_fee-cost_acc-cost_wd*Inputs!$E$8*$E4534-cost_fx*Inputs!$D$8)-fixed</f>
        <v>121609.201736</v>
      </c>
    </row>
    <row r="4535" customFormat="false" ht="15" hidden="false" customHeight="false" outlineLevel="0" collapsed="false">
      <c r="A4535" s="0" t="n">
        <v>4470</v>
      </c>
      <c r="B4535" s="0" t="n">
        <v>0.390269</v>
      </c>
      <c r="C4535" s="0" t="n">
        <v>0.943269</v>
      </c>
      <c r="D4535" s="0" t="n">
        <v>1.339574</v>
      </c>
      <c r="E4535" s="0" t="n">
        <v>1.318234</v>
      </c>
      <c r="F4535" s="0" t="n">
        <v>0.350203</v>
      </c>
      <c r="G4535" s="0" t="n">
        <f aca="false">12*Inputs!$B$6*(MIN(1,$H$50*$C4535)*(ic*Inputs!$C$6+pS+fee_fx*Inputs!$D$6-cost_acc-cost_wd*Inputs!$E$6*$E4535-cost_fx*Inputs!$D$6-$F4535)+(1-MIN(1,$H$50*$C4535))*(1-MIN(1,Inputs!$G$6*$D4535)*churn_nonbuyers)*(ic*Inputs!$C$6+fee_wd*Inputs!$E$6*(1-$B4535)+fee_fx*Inputs!$D$6-cost_acc-cost_wd*Inputs!$E$6*(1-$B4535)-cost_fx*Inputs!$D$6))</f>
        <v>180226.100991574</v>
      </c>
      <c r="H4535" s="0" t="n">
        <f aca="false">12*Inputs!$B$7*(MIN(1,$H$51*$C4535)*(ic*Inputs!$C$7+pE+fee_fx*Inputs!$D$7-cost_acc-cost_wd*Inputs!$E$7*$E4535-cost_fx*Inputs!$D$7-$F4535)+(1-MIN(1,$H$51*$C4535))*(1-MIN(1,Inputs!$G$7*$D4535)*churn_nonbuyers)*(ic*Inputs!$C$7+fee_wd*Inputs!$E$7*(1-$B4535)+fee_fx*Inputs!$D$7-cost_acc-cost_wd*Inputs!$E$7*(1-$B4535)-cost_fx*Inputs!$D$7))</f>
        <v>359702.890845084</v>
      </c>
      <c r="I4535" s="0" t="n">
        <f aca="false">12*Inputs!$B$8*(MIN(1,$H$52*$C4535)*(ic*Inputs!$C$8+pT-cost_acc-cost_wd*Inputs!$E$8-cost_fx*Inputs!$D$8-cost_ins)+(1-MIN(1,$H$52*$C4535))*(1-MIN(1,Inputs!$G$8*$D4535)*churn_nonbuyers)*(ic*Inputs!$C$8+fee_wd*Inputs!$E$8*(1-$B4535)+fee_fx*Inputs!$D$8-cost_acc-cost_wd*Inputs!$E$8*(1-$B4535)-cost_fx*Inputs!$D$8))</f>
        <v>142477.856825161</v>
      </c>
      <c r="J4535" s="0" t="n">
        <f aca="false">G4535+H4535+I4535-fixed</f>
        <v>-17593.1513381808</v>
      </c>
      <c r="K4535" s="0" t="n">
        <f aca="false">12*Inputs!$B$6*(1-MIN(1,Inputs!$G$6*$D4535)*churn_nonbuyers)*(ic*Inputs!$C$6+fee_wd*Inputs!$E$6*(1-$B4535)+fee_fx*Inputs!$D$6-cost_acc-cost_wd*Inputs!$E$6*(1-$B4535)-cost_fx*Inputs!$D$6)</f>
        <v>135662.476358923</v>
      </c>
      <c r="L4535" s="0" t="n">
        <f aca="false">12*Inputs!$B$7*(1-MIN(1,Inputs!$G$7*$D4535)*churn_nonbuyers)*(ic*Inputs!$C$7+fee_wd*Inputs!$E$7*(1-$B4535)+fee_fx*Inputs!$D$7-cost_acc-cost_wd*Inputs!$E$7*(1-$B4535)-cost_fx*Inputs!$D$7)</f>
        <v>333056.247863354</v>
      </c>
      <c r="M4535" s="0" t="n">
        <f aca="false">12*Inputs!$B$8*(1-MIN(1,Inputs!$G$8*$D4535)*churn_nonbuyers)*(ic*Inputs!$C$8+fee_wd*Inputs!$E$8*(1-$B4535)+fee_fx*Inputs!$D$8-cost_acc-cost_wd*Inputs!$E$8*(1-$B4535)-cost_fx*Inputs!$D$8)</f>
        <v>19167.1057816416</v>
      </c>
      <c r="N4535" s="0" t="n">
        <f aca="false">K4535+L4535+I4535-fixed</f>
        <v>-88803.4189525617</v>
      </c>
      <c r="O4535" s="0" t="n">
        <f aca="false">K4535+L4535+M4535-fixed</f>
        <v>-212114.169996081</v>
      </c>
      <c r="P4535" s="0" t="n">
        <f aca="false">12*Inputs!$B$6*(1-MIN(1,Inputs!$F$6*$D4535))*(ic*Inputs!$C$6+flat_fee-cost_acc-cost_wd*Inputs!$E$6*$E4535-cost_fx*Inputs!$D$6)+12*Inputs!$B$7*(1-MIN(1,Inputs!$F$7*$D4535))*(ic*Inputs!$C$7+flat_fee-cost_acc-cost_wd*Inputs!$E$7*$E4535-cost_fx*Inputs!$D$7)+12*Inputs!$B$8*(1-MIN(1,Inputs!$F$8*$D4535))*(ic*Inputs!$C$8+flat_fee-cost_acc-cost_wd*Inputs!$E$8*$E4535-cost_fx*Inputs!$D$8)-fixed</f>
        <v>-232565.01651616</v>
      </c>
    </row>
    <row r="4536" customFormat="false" ht="15" hidden="false" customHeight="false" outlineLevel="0" collapsed="false">
      <c r="A4536" s="0" t="n">
        <v>4471</v>
      </c>
      <c r="B4536" s="0" t="n">
        <v>0.189629</v>
      </c>
      <c r="C4536" s="0" t="n">
        <v>1.162033</v>
      </c>
      <c r="D4536" s="0" t="n">
        <v>0.564379</v>
      </c>
      <c r="E4536" s="0" t="n">
        <v>1.127252</v>
      </c>
      <c r="F4536" s="0" t="n">
        <v>0.205865</v>
      </c>
      <c r="G4536" s="0" t="n">
        <f aca="false">12*Inputs!$B$6*(MIN(1,$H$50*$C4536)*(ic*Inputs!$C$6+pS+fee_fx*Inputs!$D$6-cost_acc-cost_wd*Inputs!$E$6*$E4536-cost_fx*Inputs!$D$6-$F4536)+(1-MIN(1,$H$50*$C4536))*(1-MIN(1,Inputs!$G$6*$D4536)*churn_nonbuyers)*(ic*Inputs!$C$6+fee_wd*Inputs!$E$6*(1-$B4536)+fee_fx*Inputs!$D$6-cost_acc-cost_wd*Inputs!$E$6*(1-$B4536)-cost_fx*Inputs!$D$6))</f>
        <v>230117.510227476</v>
      </c>
      <c r="H4536" s="0" t="n">
        <f aca="false">12*Inputs!$B$7*(MIN(1,$H$51*$C4536)*(ic*Inputs!$C$7+pE+fee_fx*Inputs!$D$7-cost_acc-cost_wd*Inputs!$E$7*$E4536-cost_fx*Inputs!$D$7-$F4536)+(1-MIN(1,$H$51*$C4536))*(1-MIN(1,Inputs!$G$7*$D4536)*churn_nonbuyers)*(ic*Inputs!$C$7+fee_wd*Inputs!$E$7*(1-$B4536)+fee_fx*Inputs!$D$7-cost_acc-cost_wd*Inputs!$E$7*(1-$B4536)-cost_fx*Inputs!$D$7))</f>
        <v>420629.5882196</v>
      </c>
      <c r="I4536" s="0" t="n">
        <f aca="false">12*Inputs!$B$8*(MIN(1,$H$52*$C4536)*(ic*Inputs!$C$8+pT-cost_acc-cost_wd*Inputs!$E$8-cost_fx*Inputs!$D$8-cost_ins)+(1-MIN(1,$H$52*$C4536))*(1-MIN(1,Inputs!$G$8*$D4536)*churn_nonbuyers)*(ic*Inputs!$C$8+fee_wd*Inputs!$E$8*(1-$B4536)+fee_fx*Inputs!$D$8-cost_acc-cost_wd*Inputs!$E$8*(1-$B4536)-cost_fx*Inputs!$D$8))</f>
        <v>203312.486006205</v>
      </c>
      <c r="J4536" s="0" t="n">
        <f aca="false">G4536+H4536+I4536-fixed</f>
        <v>154059.584453281</v>
      </c>
      <c r="K4536" s="0" t="n">
        <f aca="false">12*Inputs!$B$6*(1-MIN(1,Inputs!$G$6*$D4536)*churn_nonbuyers)*(ic*Inputs!$C$6+fee_wd*Inputs!$E$6*(1-$B4536)+fee_fx*Inputs!$D$6-cost_acc-cost_wd*Inputs!$E$6*(1-$B4536)-cost_fx*Inputs!$D$6)</f>
        <v>169375.046582815</v>
      </c>
      <c r="L4536" s="0" t="n">
        <f aca="false">12*Inputs!$B$7*(1-MIN(1,Inputs!$G$7*$D4536)*churn_nonbuyers)*(ic*Inputs!$C$7+fee_wd*Inputs!$E$7*(1-$B4536)+fee_fx*Inputs!$D$7-cost_acc-cost_wd*Inputs!$E$7*(1-$B4536)-cost_fx*Inputs!$D$7)</f>
        <v>369529.033357689</v>
      </c>
      <c r="M4536" s="0" t="n">
        <f aca="false">12*Inputs!$B$8*(1-MIN(1,Inputs!$G$8*$D4536)*churn_nonbuyers)*(ic*Inputs!$C$8+fee_wd*Inputs!$E$8*(1-$B4536)+fee_fx*Inputs!$D$8-cost_acc-cost_wd*Inputs!$E$8*(1-$B4536)-cost_fx*Inputs!$D$8)</f>
        <v>191944.454293138</v>
      </c>
      <c r="N4536" s="0" t="n">
        <f aca="false">K4536+L4536+I4536-fixed</f>
        <v>42216.5659467097</v>
      </c>
      <c r="O4536" s="0" t="n">
        <f aca="false">K4536+L4536+M4536-fixed</f>
        <v>30848.534233642</v>
      </c>
      <c r="P4536" s="0" t="n">
        <f aca="false">12*Inputs!$B$6*(1-MIN(1,Inputs!$F$6*$D4536))*(ic*Inputs!$C$6+flat_fee-cost_acc-cost_wd*Inputs!$E$6*$E4536-cost_fx*Inputs!$D$6)+12*Inputs!$B$7*(1-MIN(1,Inputs!$F$7*$D4536))*(ic*Inputs!$C$7+flat_fee-cost_acc-cost_wd*Inputs!$E$7*$E4536-cost_fx*Inputs!$D$7)+12*Inputs!$B$8*(1-MIN(1,Inputs!$F$8*$D4536))*(ic*Inputs!$C$8+flat_fee-cost_acc-cost_wd*Inputs!$E$8*$E4536-cost_fx*Inputs!$D$8)-fixed</f>
        <v>247853.94084992</v>
      </c>
    </row>
    <row r="4537" customFormat="false" ht="15" hidden="false" customHeight="false" outlineLevel="0" collapsed="false">
      <c r="A4537" s="0" t="n">
        <v>4472</v>
      </c>
      <c r="B4537" s="0" t="n">
        <v>0.561075</v>
      </c>
      <c r="C4537" s="0" t="n">
        <v>1.07288</v>
      </c>
      <c r="D4537" s="0" t="n">
        <v>1.499359</v>
      </c>
      <c r="E4537" s="0" t="n">
        <v>1.397371</v>
      </c>
      <c r="F4537" s="0" t="n">
        <v>0.185233</v>
      </c>
      <c r="G4537" s="0" t="n">
        <f aca="false">12*Inputs!$B$6*(MIN(1,$H$50*$C4537)*(ic*Inputs!$C$6+pS+fee_fx*Inputs!$D$6-cost_acc-cost_wd*Inputs!$E$6*$E4537-cost_fx*Inputs!$D$6-$F4537)+(1-MIN(1,$H$50*$C4537))*(1-MIN(1,Inputs!$G$6*$D4537)*churn_nonbuyers)*(ic*Inputs!$C$6+fee_wd*Inputs!$E$6*(1-$B4537)+fee_fx*Inputs!$D$6-cost_acc-cost_wd*Inputs!$E$6*(1-$B4537)-cost_fx*Inputs!$D$6))</f>
        <v>166609.874139581</v>
      </c>
      <c r="H4537" s="0" t="n">
        <f aca="false">12*Inputs!$B$7*(MIN(1,$H$51*$C4537)*(ic*Inputs!$C$7+pE+fee_fx*Inputs!$D$7-cost_acc-cost_wd*Inputs!$E$7*$E4537-cost_fx*Inputs!$D$7-$F4537)+(1-MIN(1,$H$51*$C4537))*(1-MIN(1,Inputs!$G$7*$D4537)*churn_nonbuyers)*(ic*Inputs!$C$7+fee_wd*Inputs!$E$7*(1-$B4537)+fee_fx*Inputs!$D$7-cost_acc-cost_wd*Inputs!$E$7*(1-$B4537)-cost_fx*Inputs!$D$7))</f>
        <v>349419.51664748</v>
      </c>
      <c r="I4537" s="0" t="n">
        <f aca="false">12*Inputs!$B$8*(MIN(1,$H$52*$C4537)*(ic*Inputs!$C$8+pT-cost_acc-cost_wd*Inputs!$E$8-cost_fx*Inputs!$D$8-cost_ins)+(1-MIN(1,$H$52*$C4537))*(1-MIN(1,Inputs!$G$8*$D4537)*churn_nonbuyers)*(ic*Inputs!$C$8+fee_wd*Inputs!$E$8*(1-$B4537)+fee_fx*Inputs!$D$8-cost_acc-cost_wd*Inputs!$E$8*(1-$B4537)-cost_fx*Inputs!$D$8))</f>
        <v>154649.21472</v>
      </c>
      <c r="J4537" s="0" t="n">
        <f aca="false">G4537+H4537+I4537-fixed</f>
        <v>-29321.3944929389</v>
      </c>
      <c r="K4537" s="0" t="n">
        <f aca="false">12*Inputs!$B$6*(1-MIN(1,Inputs!$G$6*$D4537)*churn_nonbuyers)*(ic*Inputs!$C$6+fee_wd*Inputs!$E$6*(1-$B4537)+fee_fx*Inputs!$D$6-cost_acc-cost_wd*Inputs!$E$6*(1-$B4537)-cost_fx*Inputs!$D$6)</f>
        <v>111748.68180666</v>
      </c>
      <c r="L4537" s="0" t="n">
        <f aca="false">12*Inputs!$B$7*(1-MIN(1,Inputs!$G$7*$D4537)*churn_nonbuyers)*(ic*Inputs!$C$7+fee_wd*Inputs!$E$7*(1-$B4537)+fee_fx*Inputs!$D$7-cost_acc-cost_wd*Inputs!$E$7*(1-$B4537)-cost_fx*Inputs!$D$7)</f>
        <v>307903.165851996</v>
      </c>
      <c r="M4537" s="0" t="n">
        <f aca="false">12*Inputs!$B$8*(1-MIN(1,Inputs!$G$8*$D4537)*churn_nonbuyers)*(ic*Inputs!$C$8+fee_wd*Inputs!$E$8*(1-$B4537)+fee_fx*Inputs!$D$8-cost_acc-cost_wd*Inputs!$E$8*(1-$B4537)-cost_fx*Inputs!$D$8)</f>
        <v>0</v>
      </c>
      <c r="N4537" s="0" t="n">
        <f aca="false">K4537+L4537+I4537-fixed</f>
        <v>-125698.937621344</v>
      </c>
      <c r="O4537" s="0" t="n">
        <f aca="false">K4537+L4537+M4537-fixed</f>
        <v>-280348.152341344</v>
      </c>
      <c r="P4537" s="0" t="n">
        <f aca="false">12*Inputs!$B$6*(1-MIN(1,Inputs!$F$6*$D4537))*(ic*Inputs!$C$6+flat_fee-cost_acc-cost_wd*Inputs!$E$6*$E4537-cost_fx*Inputs!$D$6)+12*Inputs!$B$7*(1-MIN(1,Inputs!$F$7*$D4537))*(ic*Inputs!$C$7+flat_fee-cost_acc-cost_wd*Inputs!$E$7*$E4537-cost_fx*Inputs!$D$7)+12*Inputs!$B$8*(1-MIN(1,Inputs!$F$8*$D4537))*(ic*Inputs!$C$8+flat_fee-cost_acc-cost_wd*Inputs!$E$8*$E4537-cost_fx*Inputs!$D$8)-fixed</f>
        <v>-335171.40570664</v>
      </c>
    </row>
    <row r="4538" customFormat="false" ht="15" hidden="false" customHeight="false" outlineLevel="0" collapsed="false">
      <c r="A4538" s="0" t="n">
        <v>4473</v>
      </c>
      <c r="B4538" s="0" t="n">
        <v>0.082362</v>
      </c>
      <c r="C4538" s="0" t="n">
        <v>0.836672</v>
      </c>
      <c r="D4538" s="0" t="n">
        <v>1.579699</v>
      </c>
      <c r="E4538" s="0" t="n">
        <v>1.262594</v>
      </c>
      <c r="F4538" s="0" t="n">
        <v>0.052683</v>
      </c>
      <c r="G4538" s="0" t="n">
        <f aca="false">12*Inputs!$B$6*(MIN(1,$H$50*$C4538)*(ic*Inputs!$C$6+pS+fee_fx*Inputs!$D$6-cost_acc-cost_wd*Inputs!$E$6*$E4538-cost_fx*Inputs!$D$6-$F4538)+(1-MIN(1,$H$50*$C4538))*(1-MIN(1,Inputs!$G$6*$D4538)*churn_nonbuyers)*(ic*Inputs!$C$6+fee_wd*Inputs!$E$6*(1-$B4538)+fee_fx*Inputs!$D$6-cost_acc-cost_wd*Inputs!$E$6*(1-$B4538)-cost_fx*Inputs!$D$6))</f>
        <v>218472.197320847</v>
      </c>
      <c r="H4538" s="0" t="n">
        <f aca="false">12*Inputs!$B$7*(MIN(1,$H$51*$C4538)*(ic*Inputs!$C$7+pE+fee_fx*Inputs!$D$7-cost_acc-cost_wd*Inputs!$E$7*$E4538-cost_fx*Inputs!$D$7-$F4538)+(1-MIN(1,$H$51*$C4538))*(1-MIN(1,Inputs!$G$7*$D4538)*churn_nonbuyers)*(ic*Inputs!$C$7+fee_wd*Inputs!$E$7*(1-$B4538)+fee_fx*Inputs!$D$7-cost_acc-cost_wd*Inputs!$E$7*(1-$B4538)-cost_fx*Inputs!$D$7))</f>
        <v>402831.317623392</v>
      </c>
      <c r="I4538" s="0" t="n">
        <f aca="false">12*Inputs!$B$8*(MIN(1,$H$52*$C4538)*(ic*Inputs!$C$8+pT-cost_acc-cost_wd*Inputs!$E$8-cost_fx*Inputs!$D$8-cost_ins)+(1-MIN(1,$H$52*$C4538))*(1-MIN(1,Inputs!$G$8*$D4538)*churn_nonbuyers)*(ic*Inputs!$C$8+fee_wd*Inputs!$E$8*(1-$B4538)+fee_fx*Inputs!$D$8-cost_acc-cost_wd*Inputs!$E$8*(1-$B4538)-cost_fx*Inputs!$D$8))</f>
        <v>120601.248768</v>
      </c>
      <c r="J4538" s="0" t="n">
        <f aca="false">G4538+H4538+I4538-fixed</f>
        <v>41904.7637122385</v>
      </c>
      <c r="K4538" s="0" t="n">
        <f aca="false">12*Inputs!$B$6*(1-MIN(1,Inputs!$G$6*$D4538)*churn_nonbuyers)*(ic*Inputs!$C$6+fee_wd*Inputs!$E$6*(1-$B4538)+fee_fx*Inputs!$D$6-cost_acc-cost_wd*Inputs!$E$6*(1-$B4538)-cost_fx*Inputs!$D$6)</f>
        <v>174753.277697074</v>
      </c>
      <c r="L4538" s="0" t="n">
        <f aca="false">12*Inputs!$B$7*(1-MIN(1,Inputs!$G$7*$D4538)*churn_nonbuyers)*(ic*Inputs!$C$7+fee_wd*Inputs!$E$7*(1-$B4538)+fee_fx*Inputs!$D$7-cost_acc-cost_wd*Inputs!$E$7*(1-$B4538)-cost_fx*Inputs!$D$7)</f>
        <v>372793.895866244</v>
      </c>
      <c r="M4538" s="0" t="n">
        <f aca="false">12*Inputs!$B$8*(1-MIN(1,Inputs!$G$8*$D4538)*churn_nonbuyers)*(ic*Inputs!$C$8+fee_wd*Inputs!$E$8*(1-$B4538)+fee_fx*Inputs!$D$8-cost_acc-cost_wd*Inputs!$E$8*(1-$B4538)-cost_fx*Inputs!$D$8)</f>
        <v>0</v>
      </c>
      <c r="N4538" s="0" t="n">
        <f aca="false">K4538+L4538+I4538-fixed</f>
        <v>-31851.5776686822</v>
      </c>
      <c r="O4538" s="0" t="n">
        <f aca="false">K4538+L4538+M4538-fixed</f>
        <v>-152452.826436682</v>
      </c>
      <c r="P4538" s="0" t="n">
        <f aca="false">12*Inputs!$B$6*(1-MIN(1,Inputs!$F$6*$D4538))*(ic*Inputs!$C$6+flat_fee-cost_acc-cost_wd*Inputs!$E$6*$E4538-cost_fx*Inputs!$D$6)+12*Inputs!$B$7*(1-MIN(1,Inputs!$F$7*$D4538))*(ic*Inputs!$C$7+flat_fee-cost_acc-cost_wd*Inputs!$E$7*$E4538-cost_fx*Inputs!$D$7)+12*Inputs!$B$8*(1-MIN(1,Inputs!$F$8*$D4538))*(ic*Inputs!$C$8+flat_fee-cost_acc-cost_wd*Inputs!$E$8*$E4538-cost_fx*Inputs!$D$8)-fixed</f>
        <v>-333342.99066256</v>
      </c>
    </row>
    <row r="4539" customFormat="false" ht="15" hidden="false" customHeight="false" outlineLevel="0" collapsed="false">
      <c r="A4539" s="0" t="n">
        <v>4474</v>
      </c>
      <c r="B4539" s="0" t="n">
        <v>0.058885</v>
      </c>
      <c r="C4539" s="0" t="n">
        <v>1.007337</v>
      </c>
      <c r="D4539" s="0" t="n">
        <v>1.517584</v>
      </c>
      <c r="E4539" s="0" t="n">
        <v>1.095339</v>
      </c>
      <c r="F4539" s="0" t="n">
        <v>0.318965</v>
      </c>
      <c r="G4539" s="0" t="n">
        <f aca="false">12*Inputs!$B$6*(MIN(1,$H$50*$C4539)*(ic*Inputs!$C$6+pS+fee_fx*Inputs!$D$6-cost_acc-cost_wd*Inputs!$E$6*$E4539-cost_fx*Inputs!$D$6-$F4539)+(1-MIN(1,$H$50*$C4539))*(1-MIN(1,Inputs!$G$6*$D4539)*churn_nonbuyers)*(ic*Inputs!$C$6+fee_wd*Inputs!$E$6*(1-$B4539)+fee_fx*Inputs!$D$6-cost_acc-cost_wd*Inputs!$E$6*(1-$B4539)-cost_fx*Inputs!$D$6))</f>
        <v>228505.887388584</v>
      </c>
      <c r="H4539" s="0" t="n">
        <f aca="false">12*Inputs!$B$7*(MIN(1,$H$51*$C4539)*(ic*Inputs!$C$7+pE+fee_fx*Inputs!$D$7-cost_acc-cost_wd*Inputs!$E$7*$E4539-cost_fx*Inputs!$D$7-$F4539)+(1-MIN(1,$H$51*$C4539))*(1-MIN(1,Inputs!$G$7*$D4539)*churn_nonbuyers)*(ic*Inputs!$C$7+fee_wd*Inputs!$E$7*(1-$B4539)+fee_fx*Inputs!$D$7-cost_acc-cost_wd*Inputs!$E$7*(1-$B4539)-cost_fx*Inputs!$D$7))</f>
        <v>415279.140253131</v>
      </c>
      <c r="I4539" s="0" t="n">
        <f aca="false">12*Inputs!$B$8*(MIN(1,$H$52*$C4539)*(ic*Inputs!$C$8+pT-cost_acc-cost_wd*Inputs!$E$8-cost_fx*Inputs!$D$8-cost_ins)+(1-MIN(1,$H$52*$C4539))*(1-MIN(1,Inputs!$G$8*$D4539)*churn_nonbuyers)*(ic*Inputs!$C$8+fee_wd*Inputs!$E$8*(1-$B4539)+fee_fx*Inputs!$D$8-cost_acc-cost_wd*Inputs!$E$8*(1-$B4539)-cost_fx*Inputs!$D$8))</f>
        <v>145201.584528</v>
      </c>
      <c r="J4539" s="0" t="n">
        <f aca="false">G4539+H4539+I4539-fixed</f>
        <v>88986.6121697155</v>
      </c>
      <c r="K4539" s="0" t="n">
        <f aca="false">12*Inputs!$B$6*(1-MIN(1,Inputs!$G$6*$D4539)*churn_nonbuyers)*(ic*Inputs!$C$6+fee_wd*Inputs!$E$6*(1-$B4539)+fee_fx*Inputs!$D$6-cost_acc-cost_wd*Inputs!$E$6*(1-$B4539)-cost_fx*Inputs!$D$6)</f>
        <v>178466.726403648</v>
      </c>
      <c r="L4539" s="0" t="n">
        <f aca="false">12*Inputs!$B$7*(1-MIN(1,Inputs!$G$7*$D4539)*churn_nonbuyers)*(ic*Inputs!$C$7+fee_wd*Inputs!$E$7*(1-$B4539)+fee_fx*Inputs!$D$7-cost_acc-cost_wd*Inputs!$E$7*(1-$B4539)-cost_fx*Inputs!$D$7)</f>
        <v>376749.911810189</v>
      </c>
      <c r="M4539" s="0" t="n">
        <f aca="false">12*Inputs!$B$8*(1-MIN(1,Inputs!$G$8*$D4539)*churn_nonbuyers)*(ic*Inputs!$C$8+fee_wd*Inputs!$E$8*(1-$B4539)+fee_fx*Inputs!$D$8-cost_acc-cost_wd*Inputs!$E$8*(1-$B4539)-cost_fx*Inputs!$D$8)</f>
        <v>0</v>
      </c>
      <c r="N4539" s="0" t="n">
        <f aca="false">K4539+L4539+I4539-fixed</f>
        <v>418.222741836798</v>
      </c>
      <c r="O4539" s="0" t="n">
        <f aca="false">K4539+L4539+M4539-fixed</f>
        <v>-144783.361786163</v>
      </c>
      <c r="P4539" s="0" t="n">
        <f aca="false">12*Inputs!$B$6*(1-MIN(1,Inputs!$F$6*$D4539))*(ic*Inputs!$C$6+flat_fee-cost_acc-cost_wd*Inputs!$E$6*$E4539-cost_fx*Inputs!$D$6)+12*Inputs!$B$7*(1-MIN(1,Inputs!$F$7*$D4539))*(ic*Inputs!$C$7+flat_fee-cost_acc-cost_wd*Inputs!$E$7*$E4539-cost_fx*Inputs!$D$7)+12*Inputs!$B$8*(1-MIN(1,Inputs!$F$8*$D4539))*(ic*Inputs!$C$8+flat_fee-cost_acc-cost_wd*Inputs!$E$8*$E4539-cost_fx*Inputs!$D$8)-fixed</f>
        <v>-250751.53211776</v>
      </c>
    </row>
    <row r="4540" customFormat="false" ht="15" hidden="false" customHeight="false" outlineLevel="0" collapsed="false">
      <c r="A4540" s="0" t="n">
        <v>4475</v>
      </c>
      <c r="B4540" s="0" t="n">
        <v>0.280106</v>
      </c>
      <c r="C4540" s="0" t="n">
        <v>0.949056</v>
      </c>
      <c r="D4540" s="0" t="n">
        <v>1.215732</v>
      </c>
      <c r="E4540" s="0" t="n">
        <v>1.202653</v>
      </c>
      <c r="F4540" s="0" t="n">
        <v>0.285369</v>
      </c>
      <c r="G4540" s="0" t="n">
        <f aca="false">12*Inputs!$B$6*(MIN(1,$H$50*$C4540)*(ic*Inputs!$C$6+pS+fee_fx*Inputs!$D$6-cost_acc-cost_wd*Inputs!$E$6*$E4540-cost_fx*Inputs!$D$6-$F4540)+(1-MIN(1,$H$50*$C4540))*(1-MIN(1,Inputs!$G$6*$D4540)*churn_nonbuyers)*(ic*Inputs!$C$6+fee_wd*Inputs!$E$6*(1-$B4540)+fee_fx*Inputs!$D$6-cost_acc-cost_wd*Inputs!$E$6*(1-$B4540)-cost_fx*Inputs!$D$6))</f>
        <v>199044.454424054</v>
      </c>
      <c r="H4540" s="0" t="n">
        <f aca="false">12*Inputs!$B$7*(MIN(1,$H$51*$C4540)*(ic*Inputs!$C$7+pE+fee_fx*Inputs!$D$7-cost_acc-cost_wd*Inputs!$E$7*$E4540-cost_fx*Inputs!$D$7-$F4540)+(1-MIN(1,$H$51*$C4540))*(1-MIN(1,Inputs!$G$7*$D4540)*churn_nonbuyers)*(ic*Inputs!$C$7+fee_wd*Inputs!$E$7*(1-$B4540)+fee_fx*Inputs!$D$7-cost_acc-cost_wd*Inputs!$E$7*(1-$B4540)-cost_fx*Inputs!$D$7))</f>
        <v>386329.376157256</v>
      </c>
      <c r="I4540" s="0" t="n">
        <f aca="false">12*Inputs!$B$8*(MIN(1,$H$52*$C4540)*(ic*Inputs!$C$8+pT-cost_acc-cost_wd*Inputs!$E$8-cost_fx*Inputs!$D$8-cost_ins)+(1-MIN(1,$H$52*$C4540))*(1-MIN(1,Inputs!$G$8*$D4540)*churn_nonbuyers)*(ic*Inputs!$C$8+fee_wd*Inputs!$E$8*(1-$B4540)+fee_fx*Inputs!$D$8-cost_acc-cost_wd*Inputs!$E$8*(1-$B4540)-cost_fx*Inputs!$D$8))</f>
        <v>152451.38320772</v>
      </c>
      <c r="J4540" s="0" t="n">
        <f aca="false">G4540+H4540+I4540-fixed</f>
        <v>37825.2137890294</v>
      </c>
      <c r="K4540" s="0" t="n">
        <f aca="false">12*Inputs!$B$6*(1-MIN(1,Inputs!$G$6*$D4540)*churn_nonbuyers)*(ic*Inputs!$C$6+fee_wd*Inputs!$E$6*(1-$B4540)+fee_fx*Inputs!$D$6-cost_acc-cost_wd*Inputs!$E$6*(1-$B4540)-cost_fx*Inputs!$D$6)</f>
        <v>151462.000998662</v>
      </c>
      <c r="L4540" s="0" t="n">
        <f aca="false">12*Inputs!$B$7*(1-MIN(1,Inputs!$G$7*$D4540)*churn_nonbuyers)*(ic*Inputs!$C$7+fee_wd*Inputs!$E$7*(1-$B4540)+fee_fx*Inputs!$D$7-cost_acc-cost_wd*Inputs!$E$7*(1-$B4540)-cost_fx*Inputs!$D$7)</f>
        <v>349630.347863198</v>
      </c>
      <c r="M4540" s="0" t="n">
        <f aca="false">12*Inputs!$B$8*(1-MIN(1,Inputs!$G$8*$D4540)*churn_nonbuyers)*(ic*Inputs!$C$8+fee_wd*Inputs!$E$8*(1-$B4540)+fee_fx*Inputs!$D$8-cost_acc-cost_wd*Inputs!$E$8*(1-$B4540)-cost_fx*Inputs!$D$8)</f>
        <v>46626.4012470912</v>
      </c>
      <c r="N4540" s="0" t="n">
        <f aca="false">K4540+L4540+I4540-fixed</f>
        <v>-46456.2679304205</v>
      </c>
      <c r="O4540" s="0" t="n">
        <f aca="false">K4540+L4540+M4540-fixed</f>
        <v>-152281.249891049</v>
      </c>
      <c r="P4540" s="0" t="n">
        <f aca="false">12*Inputs!$B$6*(1-MIN(1,Inputs!$F$6*$D4540))*(ic*Inputs!$C$6+flat_fee-cost_acc-cost_wd*Inputs!$E$6*$E4540-cost_fx*Inputs!$D$6)+12*Inputs!$B$7*(1-MIN(1,Inputs!$F$7*$D4540))*(ic*Inputs!$C$7+flat_fee-cost_acc-cost_wd*Inputs!$E$7*$E4540-cost_fx*Inputs!$D$7)+12*Inputs!$B$8*(1-MIN(1,Inputs!$F$8*$D4540))*(ic*Inputs!$C$8+flat_fee-cost_acc-cost_wd*Inputs!$E$8*$E4540-cost_fx*Inputs!$D$8)-fixed</f>
        <v>-128238.91441696</v>
      </c>
    </row>
    <row r="4541" customFormat="false" ht="15" hidden="false" customHeight="false" outlineLevel="0" collapsed="false">
      <c r="A4541" s="0" t="n">
        <v>4476</v>
      </c>
      <c r="B4541" s="0" t="n">
        <v>0.207148</v>
      </c>
      <c r="C4541" s="0" t="n">
        <v>1.119519</v>
      </c>
      <c r="D4541" s="0" t="n">
        <v>1.001365</v>
      </c>
      <c r="E4541" s="0" t="n">
        <v>1.08063</v>
      </c>
      <c r="F4541" s="0" t="n">
        <v>0.144753</v>
      </c>
      <c r="G4541" s="0" t="n">
        <f aca="false">12*Inputs!$B$6*(MIN(1,$H$50*$C4541)*(ic*Inputs!$C$6+pS+fee_fx*Inputs!$D$6-cost_acc-cost_wd*Inputs!$E$6*$E4541-cost_fx*Inputs!$D$6-$F4541)+(1-MIN(1,$H$50*$C4541))*(1-MIN(1,Inputs!$G$6*$D4541)*churn_nonbuyers)*(ic*Inputs!$C$6+fee_wd*Inputs!$E$6*(1-$B4541)+fee_fx*Inputs!$D$6-cost_acc-cost_wd*Inputs!$E$6*(1-$B4541)-cost_fx*Inputs!$D$6))</f>
        <v>225025.132662749</v>
      </c>
      <c r="H4541" s="0" t="n">
        <f aca="false">12*Inputs!$B$7*(MIN(1,$H$51*$C4541)*(ic*Inputs!$C$7+pE+fee_fx*Inputs!$D$7-cost_acc-cost_wd*Inputs!$E$7*$E4541-cost_fx*Inputs!$D$7-$F4541)+(1-MIN(1,$H$51*$C4541))*(1-MIN(1,Inputs!$G$7*$D4541)*churn_nonbuyers)*(ic*Inputs!$C$7+fee_wd*Inputs!$E$7*(1-$B4541)+fee_fx*Inputs!$D$7-cost_acc-cost_wd*Inputs!$E$7*(1-$B4541)-cost_fx*Inputs!$D$7))</f>
        <v>424641.283239168</v>
      </c>
      <c r="I4541" s="0" t="n">
        <f aca="false">12*Inputs!$B$8*(MIN(1,$H$52*$C4541)*(ic*Inputs!$C$8+pT-cost_acc-cost_wd*Inputs!$E$8-cost_fx*Inputs!$D$8-cost_ins)+(1-MIN(1,$H$52*$C4541))*(1-MIN(1,Inputs!$G$8*$D4541)*churn_nonbuyers)*(ic*Inputs!$C$8+fee_wd*Inputs!$E$8*(1-$B4541)+fee_fx*Inputs!$D$8-cost_acc-cost_wd*Inputs!$E$8*(1-$B4541)-cost_fx*Inputs!$D$8))</f>
        <v>181844.904192498</v>
      </c>
      <c r="J4541" s="0" t="n">
        <f aca="false">G4541+H4541+I4541-fixed</f>
        <v>131511.320094414</v>
      </c>
      <c r="K4541" s="0" t="n">
        <f aca="false">12*Inputs!$B$6*(1-MIN(1,Inputs!$G$6*$D4541)*churn_nonbuyers)*(ic*Inputs!$C$6+fee_wd*Inputs!$E$6*(1-$B4541)+fee_fx*Inputs!$D$6-cost_acc-cost_wd*Inputs!$E$6*(1-$B4541)-cost_fx*Inputs!$D$6)</f>
        <v>163170.430250544</v>
      </c>
      <c r="L4541" s="0" t="n">
        <f aca="false">12*Inputs!$B$7*(1-MIN(1,Inputs!$G$7*$D4541)*churn_nonbuyers)*(ic*Inputs!$C$7+fee_wd*Inputs!$E$7*(1-$B4541)+fee_fx*Inputs!$D$7-cost_acc-cost_wd*Inputs!$E$7*(1-$B4541)-cost_fx*Inputs!$D$7)</f>
        <v>362154.277830327</v>
      </c>
      <c r="M4541" s="0" t="n">
        <f aca="false">12*Inputs!$B$8*(1-MIN(1,Inputs!$G$8*$D4541)*churn_nonbuyers)*(ic*Inputs!$C$8+fee_wd*Inputs!$E$8*(1-$B4541)+fee_fx*Inputs!$D$8-cost_acc-cost_wd*Inputs!$E$8*(1-$B4541)-cost_fx*Inputs!$D$8)</f>
        <v>94634.694235872</v>
      </c>
      <c r="N4541" s="0" t="n">
        <f aca="false">K4541+L4541+I4541-fixed</f>
        <v>7169.61227336817</v>
      </c>
      <c r="O4541" s="0" t="n">
        <f aca="false">K4541+L4541+M4541-fixed</f>
        <v>-80040.5976832574</v>
      </c>
      <c r="P4541" s="0" t="n">
        <f aca="false">12*Inputs!$B$6*(1-MIN(1,Inputs!$F$6*$D4541))*(ic*Inputs!$C$6+flat_fee-cost_acc-cost_wd*Inputs!$E$6*$E4541-cost_fx*Inputs!$D$6)+12*Inputs!$B$7*(1-MIN(1,Inputs!$F$7*$D4541))*(ic*Inputs!$C$7+flat_fee-cost_acc-cost_wd*Inputs!$E$7*$E4541-cost_fx*Inputs!$D$7)+12*Inputs!$B$8*(1-MIN(1,Inputs!$F$8*$D4541))*(ic*Inputs!$C$8+flat_fee-cost_acc-cost_wd*Inputs!$E$8*$E4541-cost_fx*Inputs!$D$8)-fixed</f>
        <v>34896.4926680002</v>
      </c>
    </row>
    <row r="4542" customFormat="false" ht="15" hidden="false" customHeight="false" outlineLevel="0" collapsed="false">
      <c r="A4542" s="0" t="n">
        <v>4477</v>
      </c>
      <c r="B4542" s="0" t="n">
        <v>0.391702</v>
      </c>
      <c r="C4542" s="0" t="n">
        <v>1.078747</v>
      </c>
      <c r="D4542" s="0" t="n">
        <v>1.543772</v>
      </c>
      <c r="E4542" s="0" t="n">
        <v>1.299475</v>
      </c>
      <c r="F4542" s="0" t="n">
        <v>0.33961</v>
      </c>
      <c r="G4542" s="0" t="n">
        <f aca="false">12*Inputs!$B$6*(MIN(1,$H$50*$C4542)*(ic*Inputs!$C$6+pS+fee_fx*Inputs!$D$6-cost_acc-cost_wd*Inputs!$E$6*$E4542-cost_fx*Inputs!$D$6-$F4542)+(1-MIN(1,$H$50*$C4542))*(1-MIN(1,Inputs!$G$6*$D4542)*churn_nonbuyers)*(ic*Inputs!$C$6+fee_wd*Inputs!$E$6*(1-$B4542)+fee_fx*Inputs!$D$6-cost_acc-cost_wd*Inputs!$E$6*(1-$B4542)-cost_fx*Inputs!$D$6))</f>
        <v>185825.714652011</v>
      </c>
      <c r="H4542" s="0" t="n">
        <f aca="false">12*Inputs!$B$7*(MIN(1,$H$51*$C4542)*(ic*Inputs!$C$7+pE+fee_fx*Inputs!$D$7-cost_acc-cost_wd*Inputs!$E$7*$E4542-cost_fx*Inputs!$D$7-$F4542)+(1-MIN(1,$H$51*$C4542))*(1-MIN(1,Inputs!$G$7*$D4542)*churn_nonbuyers)*(ic*Inputs!$C$7+fee_wd*Inputs!$E$7*(1-$B4542)+fee_fx*Inputs!$D$7-cost_acc-cost_wd*Inputs!$E$7*(1-$B4542)-cost_fx*Inputs!$D$7))</f>
        <v>365199.113315445</v>
      </c>
      <c r="I4542" s="0" t="n">
        <f aca="false">12*Inputs!$B$8*(MIN(1,$H$52*$C4542)*(ic*Inputs!$C$8+pT-cost_acc-cost_wd*Inputs!$E$8-cost_fx*Inputs!$D$8-cost_ins)+(1-MIN(1,$H$52*$C4542))*(1-MIN(1,Inputs!$G$8*$D4542)*churn_nonbuyers)*(ic*Inputs!$C$8+fee_wd*Inputs!$E$8*(1-$B4542)+fee_fx*Inputs!$D$8-cost_acc-cost_wd*Inputs!$E$8*(1-$B4542)-cost_fx*Inputs!$D$8))</f>
        <v>155494.907568</v>
      </c>
      <c r="J4542" s="0" t="n">
        <f aca="false">G4542+H4542+I4542-fixed</f>
        <v>6519.73553545552</v>
      </c>
      <c r="K4542" s="0" t="n">
        <f aca="false">12*Inputs!$B$6*(1-MIN(1,Inputs!$G$6*$D4542)*churn_nonbuyers)*(ic*Inputs!$C$6+fee_wd*Inputs!$E$6*(1-$B4542)+fee_fx*Inputs!$D$6-cost_acc-cost_wd*Inputs!$E$6*(1-$B4542)-cost_fx*Inputs!$D$6)</f>
        <v>133987.520015597</v>
      </c>
      <c r="L4542" s="0" t="n">
        <f aca="false">12*Inputs!$B$7*(1-MIN(1,Inputs!$G$7*$D4542)*churn_nonbuyers)*(ic*Inputs!$C$7+fee_wd*Inputs!$E$7*(1-$B4542)+fee_fx*Inputs!$D$7-cost_acc-cost_wd*Inputs!$E$7*(1-$B4542)-cost_fx*Inputs!$D$7)</f>
        <v>330733.743753358</v>
      </c>
      <c r="M4542" s="0" t="n">
        <f aca="false">12*Inputs!$B$8*(1-MIN(1,Inputs!$G$8*$D4542)*churn_nonbuyers)*(ic*Inputs!$C$8+fee_wd*Inputs!$E$8*(1-$B4542)+fee_fx*Inputs!$D$8-cost_acc-cost_wd*Inputs!$E$8*(1-$B4542)-cost_fx*Inputs!$D$8)</f>
        <v>0</v>
      </c>
      <c r="N4542" s="0" t="n">
        <f aca="false">K4542+L4542+I4542-fixed</f>
        <v>-79783.828663045</v>
      </c>
      <c r="O4542" s="0" t="n">
        <f aca="false">K4542+L4542+M4542-fixed</f>
        <v>-235278.736231045</v>
      </c>
      <c r="P4542" s="0" t="n">
        <f aca="false">12*Inputs!$B$6*(1-MIN(1,Inputs!$F$6*$D4542))*(ic*Inputs!$C$6+flat_fee-cost_acc-cost_wd*Inputs!$E$6*$E4542-cost_fx*Inputs!$D$6)+12*Inputs!$B$7*(1-MIN(1,Inputs!$F$7*$D4542))*(ic*Inputs!$C$7+flat_fee-cost_acc-cost_wd*Inputs!$E$7*$E4542-cost_fx*Inputs!$D$7)+12*Inputs!$B$8*(1-MIN(1,Inputs!$F$8*$D4542))*(ic*Inputs!$C$8+flat_fee-cost_acc-cost_wd*Inputs!$E$8*$E4542-cost_fx*Inputs!$D$8)-fixed</f>
        <v>-326466.387688</v>
      </c>
    </row>
    <row r="4543" customFormat="false" ht="15" hidden="false" customHeight="false" outlineLevel="0" collapsed="false">
      <c r="A4543" s="0" t="n">
        <v>4478</v>
      </c>
      <c r="B4543" s="0" t="n">
        <v>0.189144</v>
      </c>
      <c r="C4543" s="0" t="n">
        <v>1.143908</v>
      </c>
      <c r="D4543" s="0" t="n">
        <v>1.15146</v>
      </c>
      <c r="E4543" s="0" t="n">
        <v>1.388864</v>
      </c>
      <c r="F4543" s="0" t="n">
        <v>0.070954</v>
      </c>
      <c r="G4543" s="0" t="n">
        <f aca="false">12*Inputs!$B$6*(MIN(1,$H$50*$C4543)*(ic*Inputs!$C$6+pS+fee_fx*Inputs!$D$6-cost_acc-cost_wd*Inputs!$E$6*$E4543-cost_fx*Inputs!$D$6-$F4543)+(1-MIN(1,$H$50*$C4543))*(1-MIN(1,Inputs!$G$6*$D4543)*churn_nonbuyers)*(ic*Inputs!$C$6+fee_wd*Inputs!$E$6*(1-$B4543)+fee_fx*Inputs!$D$6-cost_acc-cost_wd*Inputs!$E$6*(1-$B4543)-cost_fx*Inputs!$D$6))</f>
        <v>221242.56026446</v>
      </c>
      <c r="H4543" s="0" t="n">
        <f aca="false">12*Inputs!$B$7*(MIN(1,$H$51*$C4543)*(ic*Inputs!$C$7+pE+fee_fx*Inputs!$D$7-cost_acc-cost_wd*Inputs!$E$7*$E4543-cost_fx*Inputs!$D$7-$F4543)+(1-MIN(1,$H$51*$C4543))*(1-MIN(1,Inputs!$G$7*$D4543)*churn_nonbuyers)*(ic*Inputs!$C$7+fee_wd*Inputs!$E$7*(1-$B4543)+fee_fx*Inputs!$D$7-cost_acc-cost_wd*Inputs!$E$7*(1-$B4543)-cost_fx*Inputs!$D$7))</f>
        <v>390692.372928659</v>
      </c>
      <c r="I4543" s="0" t="n">
        <f aca="false">12*Inputs!$B$8*(MIN(1,$H$52*$C4543)*(ic*Inputs!$C$8+pT-cost_acc-cost_wd*Inputs!$E$8-cost_fx*Inputs!$D$8-cost_ins)+(1-MIN(1,$H$52*$C4543))*(1-MIN(1,Inputs!$G$8*$D4543)*churn_nonbuyers)*(ic*Inputs!$C$8+fee_wd*Inputs!$E$8*(1-$B4543)+fee_fx*Inputs!$D$8-cost_acc-cost_wd*Inputs!$E$8*(1-$B4543)-cost_fx*Inputs!$D$8))</f>
        <v>177152.858138771</v>
      </c>
      <c r="J4543" s="0" t="n">
        <f aca="false">G4543+H4543+I4543-fixed</f>
        <v>89087.79133189</v>
      </c>
      <c r="K4543" s="0" t="n">
        <f aca="false">12*Inputs!$B$6*(1-MIN(1,Inputs!$G$6*$D4543)*churn_nonbuyers)*(ic*Inputs!$C$6+fee_wd*Inputs!$E$6*(1-$B4543)+fee_fx*Inputs!$D$6-cost_acc-cost_wd*Inputs!$E$6*(1-$B4543)-cost_fx*Inputs!$D$6)</f>
        <v>164324.647801728</v>
      </c>
      <c r="L4543" s="0" t="n">
        <f aca="false">12*Inputs!$B$7*(1-MIN(1,Inputs!$G$7*$D4543)*churn_nonbuyers)*(ic*Inputs!$C$7+fee_wd*Inputs!$E$7*(1-$B4543)+fee_fx*Inputs!$D$7-cost_acc-cost_wd*Inputs!$E$7*(1-$B4543)-cost_fx*Inputs!$D$7)</f>
        <v>362976.064201037</v>
      </c>
      <c r="M4543" s="0" t="n">
        <f aca="false">12*Inputs!$B$8*(1-MIN(1,Inputs!$G$8*$D4543)*churn_nonbuyers)*(ic*Inputs!$C$8+fee_wd*Inputs!$E$8*(1-$B4543)+fee_fx*Inputs!$D$8-cost_acc-cost_wd*Inputs!$E$8*(1-$B4543)-cost_fx*Inputs!$D$8)</f>
        <v>61553.310008064</v>
      </c>
      <c r="N4543" s="0" t="n">
        <f aca="false">K4543+L4543+I4543-fixed</f>
        <v>4453.57014153549</v>
      </c>
      <c r="O4543" s="0" t="n">
        <f aca="false">K4543+L4543+M4543-fixed</f>
        <v>-111145.977989171</v>
      </c>
      <c r="P4543" s="0" t="n">
        <f aca="false">12*Inputs!$B$6*(1-MIN(1,Inputs!$F$6*$D4543))*(ic*Inputs!$C$6+flat_fee-cost_acc-cost_wd*Inputs!$E$6*$E4543-cost_fx*Inputs!$D$6)+12*Inputs!$B$7*(1-MIN(1,Inputs!$F$7*$D4543))*(ic*Inputs!$C$7+flat_fee-cost_acc-cost_wd*Inputs!$E$7*$E4543-cost_fx*Inputs!$D$7)+12*Inputs!$B$8*(1-MIN(1,Inputs!$F$8*$D4543))*(ic*Inputs!$C$8+flat_fee-cost_acc-cost_wd*Inputs!$E$8*$E4543-cost_fx*Inputs!$D$8)-fixed</f>
        <v>-168794.4209344</v>
      </c>
    </row>
    <row r="4544" customFormat="false" ht="15" hidden="false" customHeight="false" outlineLevel="0" collapsed="false">
      <c r="A4544" s="0" t="n">
        <v>4479</v>
      </c>
      <c r="B4544" s="0" t="n">
        <v>0.198516</v>
      </c>
      <c r="C4544" s="0" t="n">
        <v>1.087668</v>
      </c>
      <c r="D4544" s="0" t="n">
        <v>1.23017</v>
      </c>
      <c r="E4544" s="0" t="n">
        <v>1.398108</v>
      </c>
      <c r="F4544" s="0" t="n">
        <v>0.067098</v>
      </c>
      <c r="G4544" s="0" t="n">
        <f aca="false">12*Inputs!$B$6*(MIN(1,$H$50*$C4544)*(ic*Inputs!$C$6+pS+fee_fx*Inputs!$D$6-cost_acc-cost_wd*Inputs!$E$6*$E4544-cost_fx*Inputs!$D$6-$F4544)+(1-MIN(1,$H$50*$C4544))*(1-MIN(1,Inputs!$G$6*$D4544)*churn_nonbuyers)*(ic*Inputs!$C$6+fee_wd*Inputs!$E$6*(1-$B4544)+fee_fx*Inputs!$D$6-cost_acc-cost_wd*Inputs!$E$6*(1-$B4544)-cost_fx*Inputs!$D$6))</f>
        <v>216526.332352183</v>
      </c>
      <c r="H4544" s="0" t="n">
        <f aca="false">12*Inputs!$B$7*(MIN(1,$H$51*$C4544)*(ic*Inputs!$C$7+pE+fee_fx*Inputs!$D$7-cost_acc-cost_wd*Inputs!$E$7*$E4544-cost_fx*Inputs!$D$7-$F4544)+(1-MIN(1,$H$51*$C4544))*(1-MIN(1,Inputs!$G$7*$D4544)*churn_nonbuyers)*(ic*Inputs!$C$7+fee_wd*Inputs!$E$7*(1-$B4544)+fee_fx*Inputs!$D$7-cost_acc-cost_wd*Inputs!$E$7*(1-$B4544)-cost_fx*Inputs!$D$7))</f>
        <v>387177.21215477</v>
      </c>
      <c r="I4544" s="0" t="n">
        <f aca="false">12*Inputs!$B$8*(MIN(1,$H$52*$C4544)*(ic*Inputs!$C$8+pT-cost_acc-cost_wd*Inputs!$E$8-cost_fx*Inputs!$D$8-cost_ins)+(1-MIN(1,$H$52*$C4544))*(1-MIN(1,Inputs!$G$8*$D4544)*churn_nonbuyers)*(ic*Inputs!$C$8+fee_wd*Inputs!$E$8*(1-$B4544)+fee_fx*Inputs!$D$8-cost_acc-cost_wd*Inputs!$E$8*(1-$B4544)-cost_fx*Inputs!$D$8))</f>
        <v>167282.406137686</v>
      </c>
      <c r="J4544" s="0" t="n">
        <f aca="false">G4544+H4544+I4544-fixed</f>
        <v>70985.9506446392</v>
      </c>
      <c r="K4544" s="0" t="n">
        <f aca="false">12*Inputs!$B$6*(1-MIN(1,Inputs!$G$6*$D4544)*churn_nonbuyers)*(ic*Inputs!$C$6+fee_wd*Inputs!$E$6*(1-$B4544)+fee_fx*Inputs!$D$6-cost_acc-cost_wd*Inputs!$E$6*(1-$B4544)-cost_fx*Inputs!$D$6)</f>
        <v>162371.883079584</v>
      </c>
      <c r="L4544" s="0" t="n">
        <f aca="false">12*Inputs!$B$7*(1-MIN(1,Inputs!$G$7*$D4544)*churn_nonbuyers)*(ic*Inputs!$C$7+fee_wd*Inputs!$E$7*(1-$B4544)+fee_fx*Inputs!$D$7-cost_acc-cost_wd*Inputs!$E$7*(1-$B4544)-cost_fx*Inputs!$D$7)</f>
        <v>360788.540087751</v>
      </c>
      <c r="M4544" s="0" t="n">
        <f aca="false">12*Inputs!$B$8*(1-MIN(1,Inputs!$G$8*$D4544)*churn_nonbuyers)*(ic*Inputs!$C$8+fee_wd*Inputs!$E$8*(1-$B4544)+fee_fx*Inputs!$D$8-cost_acc-cost_wd*Inputs!$E$8*(1-$B4544)-cost_fx*Inputs!$D$8)</f>
        <v>44007.393571392</v>
      </c>
      <c r="N4544" s="0" t="n">
        <f aca="false">K4544+L4544+I4544-fixed</f>
        <v>-9557.17069497961</v>
      </c>
      <c r="O4544" s="0" t="n">
        <f aca="false">K4544+L4544+M4544-fixed</f>
        <v>-132832.183261273</v>
      </c>
      <c r="P4544" s="0" t="n">
        <f aca="false">12*Inputs!$B$6*(1-MIN(1,Inputs!$F$6*$D4544))*(ic*Inputs!$C$6+flat_fee-cost_acc-cost_wd*Inputs!$E$6*$E4544-cost_fx*Inputs!$D$6)+12*Inputs!$B$7*(1-MIN(1,Inputs!$F$7*$D4544))*(ic*Inputs!$C$7+flat_fee-cost_acc-cost_wd*Inputs!$E$7*$E4544-cost_fx*Inputs!$D$7)+12*Inputs!$B$8*(1-MIN(1,Inputs!$F$8*$D4544))*(ic*Inputs!$C$8+flat_fee-cost_acc-cost_wd*Inputs!$E$8*$E4544-cost_fx*Inputs!$D$8)-fixed</f>
        <v>-209318.1593536</v>
      </c>
    </row>
    <row r="4545" customFormat="false" ht="15" hidden="false" customHeight="false" outlineLevel="0" collapsed="false">
      <c r="A4545" s="0" t="n">
        <v>4480</v>
      </c>
      <c r="B4545" s="0" t="n">
        <v>0.270933</v>
      </c>
      <c r="C4545" s="0" t="n">
        <v>0.802662</v>
      </c>
      <c r="D4545" s="0" t="n">
        <v>1.695623</v>
      </c>
      <c r="E4545" s="0" t="n">
        <v>1.152552</v>
      </c>
      <c r="F4545" s="0" t="n">
        <v>0.387241</v>
      </c>
      <c r="G4545" s="0" t="n">
        <f aca="false">12*Inputs!$B$6*(MIN(1,$H$50*$C4545)*(ic*Inputs!$C$6+pS+fee_fx*Inputs!$D$6-cost_acc-cost_wd*Inputs!$E$6*$E4545-cost_fx*Inputs!$D$6-$F4545)+(1-MIN(1,$H$50*$C4545))*(1-MIN(1,Inputs!$G$6*$D4545)*churn_nonbuyers)*(ic*Inputs!$C$6+fee_wd*Inputs!$E$6*(1-$B4545)+fee_fx*Inputs!$D$6-cost_acc-cost_wd*Inputs!$E$6*(1-$B4545)-cost_fx*Inputs!$D$6))</f>
        <v>188257.627437641</v>
      </c>
      <c r="H4545" s="0" t="n">
        <f aca="false">12*Inputs!$B$7*(MIN(1,$H$51*$C4545)*(ic*Inputs!$C$7+pE+fee_fx*Inputs!$D$7-cost_acc-cost_wd*Inputs!$E$7*$E4545-cost_fx*Inputs!$D$7-$F4545)+(1-MIN(1,$H$51*$C4545))*(1-MIN(1,Inputs!$G$7*$D4545)*churn_nonbuyers)*(ic*Inputs!$C$7+fee_wd*Inputs!$E$7*(1-$B4545)+fee_fx*Inputs!$D$7-cost_acc-cost_wd*Inputs!$E$7*(1-$B4545)-cost_fx*Inputs!$D$7))</f>
        <v>377895.651584309</v>
      </c>
      <c r="I4545" s="0" t="n">
        <f aca="false">12*Inputs!$B$8*(MIN(1,$H$52*$C4545)*(ic*Inputs!$C$8+pT-cost_acc-cost_wd*Inputs!$E$8-cost_fx*Inputs!$D$8-cost_ins)+(1-MIN(1,$H$52*$C4545))*(1-MIN(1,Inputs!$G$8*$D4545)*churn_nonbuyers)*(ic*Inputs!$C$8+fee_wd*Inputs!$E$8*(1-$B4545)+fee_fx*Inputs!$D$8-cost_acc-cost_wd*Inputs!$E$8*(1-$B4545)-cost_fx*Inputs!$D$8))</f>
        <v>115698.911328</v>
      </c>
      <c r="J4545" s="0" t="n">
        <f aca="false">G4545+H4545+I4545-fixed</f>
        <v>-18147.8096500498</v>
      </c>
      <c r="K4545" s="0" t="n">
        <f aca="false">12*Inputs!$B$6*(1-MIN(1,Inputs!$G$6*$D4545)*churn_nonbuyers)*(ic*Inputs!$C$6+fee_wd*Inputs!$E$6*(1-$B4545)+fee_fx*Inputs!$D$6-cost_acc-cost_wd*Inputs!$E$6*(1-$B4545)-cost_fx*Inputs!$D$6)</f>
        <v>148801.449789065</v>
      </c>
      <c r="L4545" s="0" t="n">
        <f aca="false">12*Inputs!$B$7*(1-MIN(1,Inputs!$G$7*$D4545)*churn_nonbuyers)*(ic*Inputs!$C$7+fee_wd*Inputs!$E$7*(1-$B4545)+fee_fx*Inputs!$D$7-cost_acc-cost_wd*Inputs!$E$7*(1-$B4545)-cost_fx*Inputs!$D$7)</f>
        <v>345660.001169439</v>
      </c>
      <c r="M4545" s="0" t="n">
        <f aca="false">12*Inputs!$B$8*(1-MIN(1,Inputs!$G$8*$D4545)*churn_nonbuyers)*(ic*Inputs!$C$8+fee_wd*Inputs!$E$8*(1-$B4545)+fee_fx*Inputs!$D$8-cost_acc-cost_wd*Inputs!$E$8*(1-$B4545)-cost_fx*Inputs!$D$8)</f>
        <v>0</v>
      </c>
      <c r="N4545" s="0" t="n">
        <f aca="false">K4545+L4545+I4545-fixed</f>
        <v>-89839.6377134963</v>
      </c>
      <c r="O4545" s="0" t="n">
        <f aca="false">K4545+L4545+M4545-fixed</f>
        <v>-205538.549041496</v>
      </c>
      <c r="P4545" s="0" t="n">
        <f aca="false">12*Inputs!$B$6*(1-MIN(1,Inputs!$F$6*$D4545))*(ic*Inputs!$C$6+flat_fee-cost_acc-cost_wd*Inputs!$E$6*$E4545-cost_fx*Inputs!$D$6)+12*Inputs!$B$7*(1-MIN(1,Inputs!$F$7*$D4545))*(ic*Inputs!$C$7+flat_fee-cost_acc-cost_wd*Inputs!$E$7*$E4545-cost_fx*Inputs!$D$7)+12*Inputs!$B$8*(1-MIN(1,Inputs!$F$8*$D4545))*(ic*Inputs!$C$8+flat_fee-cost_acc-cost_wd*Inputs!$E$8*$E4545-cost_fx*Inputs!$D$8)-fixed</f>
        <v>-362243.26796896</v>
      </c>
    </row>
    <row r="4546" customFormat="false" ht="15" hidden="false" customHeight="false" outlineLevel="0" collapsed="false">
      <c r="A4546" s="0" t="n">
        <v>4481</v>
      </c>
      <c r="B4546" s="0" t="n">
        <v>0.298201</v>
      </c>
      <c r="C4546" s="0" t="n">
        <v>0.845888</v>
      </c>
      <c r="D4546" s="0" t="n">
        <v>1.778231</v>
      </c>
      <c r="E4546" s="0" t="n">
        <v>1.173648</v>
      </c>
      <c r="F4546" s="0" t="n">
        <v>0.216954</v>
      </c>
      <c r="G4546" s="0" t="n">
        <f aca="false">12*Inputs!$B$6*(MIN(1,$H$50*$C4546)*(ic*Inputs!$C$6+pS+fee_fx*Inputs!$D$6-cost_acc-cost_wd*Inputs!$E$6*$E4546-cost_fx*Inputs!$D$6-$F4546)+(1-MIN(1,$H$50*$C4546))*(1-MIN(1,Inputs!$G$6*$D4546)*churn_nonbuyers)*(ic*Inputs!$C$6+fee_wd*Inputs!$E$6*(1-$B4546)+fee_fx*Inputs!$D$6-cost_acc-cost_wd*Inputs!$E$6*(1-$B4546)-cost_fx*Inputs!$D$6))</f>
        <v>189328.61402792</v>
      </c>
      <c r="H4546" s="0" t="n">
        <f aca="false">12*Inputs!$B$7*(MIN(1,$H$51*$C4546)*(ic*Inputs!$C$7+pE+fee_fx*Inputs!$D$7-cost_acc-cost_wd*Inputs!$E$7*$E4546-cost_fx*Inputs!$D$7-$F4546)+(1-MIN(1,$H$51*$C4546))*(1-MIN(1,Inputs!$G$7*$D4546)*churn_nonbuyers)*(ic*Inputs!$C$7+fee_wd*Inputs!$E$7*(1-$B4546)+fee_fx*Inputs!$D$7-cost_acc-cost_wd*Inputs!$E$7*(1-$B4546)-cost_fx*Inputs!$D$7))</f>
        <v>382816.265691148</v>
      </c>
      <c r="I4546" s="0" t="n">
        <f aca="false">12*Inputs!$B$8*(MIN(1,$H$52*$C4546)*(ic*Inputs!$C$8+pT-cost_acc-cost_wd*Inputs!$E$8-cost_fx*Inputs!$D$8-cost_ins)+(1-MIN(1,$H$52*$C4546))*(1-MIN(1,Inputs!$G$8*$D4546)*churn_nonbuyers)*(ic*Inputs!$C$8+fee_wd*Inputs!$E$8*(1-$B4546)+fee_fx*Inputs!$D$8-cost_acc-cost_wd*Inputs!$E$8*(1-$B4546)-cost_fx*Inputs!$D$8))</f>
        <v>121929.679872</v>
      </c>
      <c r="J4546" s="0" t="n">
        <f aca="false">G4546+H4546+I4546-fixed</f>
        <v>-5925.44040893123</v>
      </c>
      <c r="K4546" s="0" t="n">
        <f aca="false">12*Inputs!$B$6*(1-MIN(1,Inputs!$G$6*$D4546)*churn_nonbuyers)*(ic*Inputs!$C$6+fee_wd*Inputs!$E$6*(1-$B4546)+fee_fx*Inputs!$D$6-cost_acc-cost_wd*Inputs!$E$6*(1-$B4546)-cost_fx*Inputs!$D$6)</f>
        <v>144552.433409503</v>
      </c>
      <c r="L4546" s="0" t="n">
        <f aca="false">12*Inputs!$B$7*(1-MIN(1,Inputs!$G$7*$D4546)*churn_nonbuyers)*(ic*Inputs!$C$7+fee_wd*Inputs!$E$7*(1-$B4546)+fee_fx*Inputs!$D$7-cost_acc-cost_wd*Inputs!$E$7*(1-$B4546)-cost_fx*Inputs!$D$7)</f>
        <v>341040.341357702</v>
      </c>
      <c r="M4546" s="0" t="n">
        <f aca="false">12*Inputs!$B$8*(1-MIN(1,Inputs!$G$8*$D4546)*churn_nonbuyers)*(ic*Inputs!$C$8+fee_wd*Inputs!$E$8*(1-$B4546)+fee_fx*Inputs!$D$8-cost_acc-cost_wd*Inputs!$E$8*(1-$B4546)-cost_fx*Inputs!$D$8)</f>
        <v>0</v>
      </c>
      <c r="N4546" s="0" t="n">
        <f aca="false">K4546+L4546+I4546-fixed</f>
        <v>-92477.5453607949</v>
      </c>
      <c r="O4546" s="0" t="n">
        <f aca="false">K4546+L4546+M4546-fixed</f>
        <v>-214407.225232795</v>
      </c>
      <c r="P4546" s="0" t="n">
        <f aca="false">12*Inputs!$B$6*(1-MIN(1,Inputs!$F$6*$D4546))*(ic*Inputs!$C$6+flat_fee-cost_acc-cost_wd*Inputs!$E$6*$E4546-cost_fx*Inputs!$D$6)+12*Inputs!$B$7*(1-MIN(1,Inputs!$F$7*$D4546))*(ic*Inputs!$C$7+flat_fee-cost_acc-cost_wd*Inputs!$E$7*$E4546-cost_fx*Inputs!$D$7)+12*Inputs!$B$8*(1-MIN(1,Inputs!$F$8*$D4546))*(ic*Inputs!$C$8+flat_fee-cost_acc-cost_wd*Inputs!$E$8*$E4546-cost_fx*Inputs!$D$8)-fixed</f>
        <v>-410977.00576288</v>
      </c>
    </row>
    <row r="4547" customFormat="false" ht="15" hidden="false" customHeight="false" outlineLevel="0" collapsed="false">
      <c r="A4547" s="0" t="n">
        <v>4482</v>
      </c>
      <c r="B4547" s="0" t="n">
        <v>0.222837</v>
      </c>
      <c r="C4547" s="0" t="n">
        <v>1.041755</v>
      </c>
      <c r="D4547" s="0" t="n">
        <v>0.557419</v>
      </c>
      <c r="E4547" s="0" t="n">
        <v>1.172584</v>
      </c>
      <c r="F4547" s="0" t="n">
        <v>0.200755</v>
      </c>
      <c r="G4547" s="0" t="n">
        <f aca="false">12*Inputs!$B$6*(MIN(1,$H$50*$C4547)*(ic*Inputs!$C$6+pS+fee_fx*Inputs!$D$6-cost_acc-cost_wd*Inputs!$E$6*$E4547-cost_fx*Inputs!$D$6-$F4547)+(1-MIN(1,$H$50*$C4547))*(1-MIN(1,Inputs!$G$6*$D4547)*churn_nonbuyers)*(ic*Inputs!$C$6+fee_wd*Inputs!$E$6*(1-$B4547)+fee_fx*Inputs!$D$6-cost_acc-cost_wd*Inputs!$E$6*(1-$B4547)-cost_fx*Inputs!$D$6))</f>
        <v>218659.206026322</v>
      </c>
      <c r="H4547" s="0" t="n">
        <f aca="false">12*Inputs!$B$7*(MIN(1,$H$51*$C4547)*(ic*Inputs!$C$7+pE+fee_fx*Inputs!$D$7-cost_acc-cost_wd*Inputs!$E$7*$E4547-cost_fx*Inputs!$D$7-$F4547)+(1-MIN(1,$H$51*$C4547))*(1-MIN(1,Inputs!$G$7*$D4547)*churn_nonbuyers)*(ic*Inputs!$C$7+fee_wd*Inputs!$E$7*(1-$B4547)+fee_fx*Inputs!$D$7-cost_acc-cost_wd*Inputs!$E$7*(1-$B4547)-cost_fx*Inputs!$D$7))</f>
        <v>407509.794286704</v>
      </c>
      <c r="I4547" s="0" t="n">
        <f aca="false">12*Inputs!$B$8*(MIN(1,$H$52*$C4547)*(ic*Inputs!$C$8+pT-cost_acc-cost_wd*Inputs!$E$8-cost_fx*Inputs!$D$8-cost_ins)+(1-MIN(1,$H$52*$C4547))*(1-MIN(1,Inputs!$G$8*$D4547)*churn_nonbuyers)*(ic*Inputs!$C$8+fee_wd*Inputs!$E$8*(1-$B4547)+fee_fx*Inputs!$D$8-cost_acc-cost_wd*Inputs!$E$8*(1-$B4547)-cost_fx*Inputs!$D$8))</f>
        <v>202291.203508442</v>
      </c>
      <c r="J4547" s="0" t="n">
        <f aca="false">G4547+H4547+I4547-fixed</f>
        <v>128460.203821468</v>
      </c>
      <c r="K4547" s="0" t="n">
        <f aca="false">12*Inputs!$B$6*(1-MIN(1,Inputs!$G$6*$D4547)*churn_nonbuyers)*(ic*Inputs!$C$6+fee_wd*Inputs!$E$6*(1-$B4547)+fee_fx*Inputs!$D$6-cost_acc-cost_wd*Inputs!$E$6*(1-$B4547)-cost_fx*Inputs!$D$6)</f>
        <v>164787.026239462</v>
      </c>
      <c r="L4547" s="0" t="n">
        <f aca="false">12*Inputs!$B$7*(1-MIN(1,Inputs!$G$7*$D4547)*churn_nonbuyers)*(ic*Inputs!$C$7+fee_wd*Inputs!$E$7*(1-$B4547)+fee_fx*Inputs!$D$7-cost_acc-cost_wd*Inputs!$E$7*(1-$B4547)-cost_fx*Inputs!$D$7)</f>
        <v>364905.534431677</v>
      </c>
      <c r="M4547" s="0" t="n">
        <f aca="false">12*Inputs!$B$8*(1-MIN(1,Inputs!$G$8*$D4547)*churn_nonbuyers)*(ic*Inputs!$C$8+fee_wd*Inputs!$E$8*(1-$B4547)+fee_fx*Inputs!$D$8-cost_acc-cost_wd*Inputs!$E$8*(1-$B4547)-cost_fx*Inputs!$D$8)</f>
        <v>192518.307090821</v>
      </c>
      <c r="N4547" s="0" t="n">
        <f aca="false">K4547+L4547+I4547-fixed</f>
        <v>31983.7641795808</v>
      </c>
      <c r="O4547" s="0" t="n">
        <f aca="false">K4547+L4547+M4547-fixed</f>
        <v>22210.8677619596</v>
      </c>
      <c r="P4547" s="0" t="n">
        <f aca="false">12*Inputs!$B$6*(1-MIN(1,Inputs!$F$6*$D4547))*(ic*Inputs!$C$6+flat_fee-cost_acc-cost_wd*Inputs!$E$6*$E4547-cost_fx*Inputs!$D$6)+12*Inputs!$B$7*(1-MIN(1,Inputs!$F$7*$D4547))*(ic*Inputs!$C$7+flat_fee-cost_acc-cost_wd*Inputs!$E$7*$E4547-cost_fx*Inputs!$D$7)+12*Inputs!$B$8*(1-MIN(1,Inputs!$F$8*$D4547))*(ic*Inputs!$C$8+flat_fee-cost_acc-cost_wd*Inputs!$E$8*$E4547-cost_fx*Inputs!$D$8)-fixed</f>
        <v>227167.75433504</v>
      </c>
    </row>
    <row r="4548" customFormat="false" ht="15" hidden="false" customHeight="false" outlineLevel="0" collapsed="false">
      <c r="A4548" s="0" t="n">
        <v>4483</v>
      </c>
      <c r="B4548" s="0" t="n">
        <v>0.096557</v>
      </c>
      <c r="C4548" s="0" t="n">
        <v>0.868273</v>
      </c>
      <c r="D4548" s="0" t="n">
        <v>0.949948</v>
      </c>
      <c r="E4548" s="0" t="n">
        <v>1.200122</v>
      </c>
      <c r="F4548" s="0" t="n">
        <v>0.142439</v>
      </c>
      <c r="G4548" s="0" t="n">
        <f aca="false">12*Inputs!$B$6*(MIN(1,$H$50*$C4548)*(ic*Inputs!$C$6+pS+fee_fx*Inputs!$D$6-cost_acc-cost_wd*Inputs!$E$6*$E4548-cost_fx*Inputs!$D$6-$F4548)+(1-MIN(1,$H$50*$C4548))*(1-MIN(1,Inputs!$G$6*$D4548)*churn_nonbuyers)*(ic*Inputs!$C$6+fee_wd*Inputs!$E$6*(1-$B4548)+fee_fx*Inputs!$D$6-cost_acc-cost_wd*Inputs!$E$6*(1-$B4548)-cost_fx*Inputs!$D$6))</f>
        <v>223325.336876017</v>
      </c>
      <c r="H4548" s="0" t="n">
        <f aca="false">12*Inputs!$B$7*(MIN(1,$H$51*$C4548)*(ic*Inputs!$C$7+pE+fee_fx*Inputs!$D$7-cost_acc-cost_wd*Inputs!$E$7*$E4548-cost_fx*Inputs!$D$7-$F4548)+(1-MIN(1,$H$51*$C4548))*(1-MIN(1,Inputs!$G$7*$D4548)*churn_nonbuyers)*(ic*Inputs!$C$7+fee_wd*Inputs!$E$7*(1-$B4548)+fee_fx*Inputs!$D$7-cost_acc-cost_wd*Inputs!$E$7*(1-$B4548)-cost_fx*Inputs!$D$7))</f>
        <v>409255.141508497</v>
      </c>
      <c r="I4548" s="0" t="n">
        <f aca="false">12*Inputs!$B$8*(MIN(1,$H$52*$C4548)*(ic*Inputs!$C$8+pT-cost_acc-cost_wd*Inputs!$E$8-cost_fx*Inputs!$D$8-cost_ins)+(1-MIN(1,$H$52*$C4548))*(1-MIN(1,Inputs!$G$8*$D4548)*churn_nonbuyers)*(ic*Inputs!$C$8+fee_wd*Inputs!$E$8*(1-$B4548)+fee_fx*Inputs!$D$8-cost_acc-cost_wd*Inputs!$E$8*(1-$B4548)-cost_fx*Inputs!$D$8))</f>
        <v>167437.669047192</v>
      </c>
      <c r="J4548" s="0" t="n">
        <f aca="false">G4548+H4548+I4548-fixed</f>
        <v>100018.147431706</v>
      </c>
      <c r="K4548" s="0" t="n">
        <f aca="false">12*Inputs!$B$6*(1-MIN(1,Inputs!$G$6*$D4548)*churn_nonbuyers)*(ic*Inputs!$C$6+fee_wd*Inputs!$E$6*(1-$B4548)+fee_fx*Inputs!$D$6-cost_acc-cost_wd*Inputs!$E$6*(1-$B4548)-cost_fx*Inputs!$D$6)</f>
        <v>178780.729889059</v>
      </c>
      <c r="L4548" s="0" t="n">
        <f aca="false">12*Inputs!$B$7*(1-MIN(1,Inputs!$G$7*$D4548)*churn_nonbuyers)*(ic*Inputs!$C$7+fee_wd*Inputs!$E$7*(1-$B4548)+fee_fx*Inputs!$D$7-cost_acc-cost_wd*Inputs!$E$7*(1-$B4548)-cost_fx*Inputs!$D$7)</f>
        <v>378201.469229436</v>
      </c>
      <c r="M4548" s="0" t="n">
        <f aca="false">12*Inputs!$B$8*(1-MIN(1,Inputs!$G$8*$D4548)*churn_nonbuyers)*(ic*Inputs!$C$8+fee_wd*Inputs!$E$8*(1-$B4548)+fee_fx*Inputs!$D$8-cost_acc-cost_wd*Inputs!$E$8*(1-$B4548)-cost_fx*Inputs!$D$8)</f>
        <v>107803.07569561</v>
      </c>
      <c r="N4548" s="0" t="n">
        <f aca="false">K4548+L4548+I4548-fixed</f>
        <v>24419.8681656865</v>
      </c>
      <c r="O4548" s="0" t="n">
        <f aca="false">K4548+L4548+M4548-fixed</f>
        <v>-35214.7251858957</v>
      </c>
      <c r="P4548" s="0" t="n">
        <f aca="false">12*Inputs!$B$6*(1-MIN(1,Inputs!$F$6*$D4548))*(ic*Inputs!$C$6+flat_fee-cost_acc-cost_wd*Inputs!$E$6*$E4548-cost_fx*Inputs!$D$6)+12*Inputs!$B$7*(1-MIN(1,Inputs!$F$7*$D4548))*(ic*Inputs!$C$7+flat_fee-cost_acc-cost_wd*Inputs!$E$7*$E4548-cost_fx*Inputs!$D$7)+12*Inputs!$B$8*(1-MIN(1,Inputs!$F$8*$D4548))*(ic*Inputs!$C$8+flat_fee-cost_acc-cost_wd*Inputs!$E$8*$E4548-cost_fx*Inputs!$D$8)-fixed</f>
        <v>9841.05873344</v>
      </c>
    </row>
    <row r="4549" customFormat="false" ht="15" hidden="false" customHeight="false" outlineLevel="0" collapsed="false">
      <c r="A4549" s="0" t="n">
        <v>4484</v>
      </c>
      <c r="B4549" s="0" t="n">
        <v>0.289433</v>
      </c>
      <c r="C4549" s="0" t="n">
        <v>0.886062</v>
      </c>
      <c r="D4549" s="0" t="n">
        <v>1.561885</v>
      </c>
      <c r="E4549" s="0" t="n">
        <v>1.060661</v>
      </c>
      <c r="F4549" s="0" t="n">
        <v>0.121141</v>
      </c>
      <c r="G4549" s="0" t="n">
        <f aca="false">12*Inputs!$B$6*(MIN(1,$H$50*$C4549)*(ic*Inputs!$C$6+pS+fee_fx*Inputs!$D$6-cost_acc-cost_wd*Inputs!$E$6*$E4549-cost_fx*Inputs!$D$6-$F4549)+(1-MIN(1,$H$50*$C4549))*(1-MIN(1,Inputs!$G$6*$D4549)*churn_nonbuyers)*(ic*Inputs!$C$6+fee_wd*Inputs!$E$6*(1-$B4549)+fee_fx*Inputs!$D$6-cost_acc-cost_wd*Inputs!$E$6*(1-$B4549)-cost_fx*Inputs!$D$6))</f>
        <v>198393.893263081</v>
      </c>
      <c r="H4549" s="0" t="n">
        <f aca="false">12*Inputs!$B$7*(MIN(1,$H$51*$C4549)*(ic*Inputs!$C$7+pE+fee_fx*Inputs!$D$7-cost_acc-cost_wd*Inputs!$E$7*$E4549-cost_fx*Inputs!$D$7-$F4549)+(1-MIN(1,$H$51*$C4549))*(1-MIN(1,Inputs!$G$7*$D4549)*churn_nonbuyers)*(ic*Inputs!$C$7+fee_wd*Inputs!$E$7*(1-$B4549)+fee_fx*Inputs!$D$7-cost_acc-cost_wd*Inputs!$E$7*(1-$B4549)-cost_fx*Inputs!$D$7))</f>
        <v>403509.840850198</v>
      </c>
      <c r="I4549" s="0" t="n">
        <f aca="false">12*Inputs!$B$8*(MIN(1,$H$52*$C4549)*(ic*Inputs!$C$8+pT-cost_acc-cost_wd*Inputs!$E$8-cost_fx*Inputs!$D$8-cost_ins)+(1-MIN(1,$H$52*$C4549))*(1-MIN(1,Inputs!$G$8*$D4549)*churn_nonbuyers)*(ic*Inputs!$C$8+fee_wd*Inputs!$E$8*(1-$B4549)+fee_fx*Inputs!$D$8-cost_acc-cost_wd*Inputs!$E$8*(1-$B4549)-cost_fx*Inputs!$D$8))</f>
        <v>127720.520928</v>
      </c>
      <c r="J4549" s="0" t="n">
        <f aca="false">G4549+H4549+I4549-fixed</f>
        <v>29624.2550412794</v>
      </c>
      <c r="K4549" s="0" t="n">
        <f aca="false">12*Inputs!$B$6*(1-MIN(1,Inputs!$G$6*$D4549)*churn_nonbuyers)*(ic*Inputs!$C$6+fee_wd*Inputs!$E$6*(1-$B4549)+fee_fx*Inputs!$D$6-cost_acc-cost_wd*Inputs!$E$6*(1-$B4549)-cost_fx*Inputs!$D$6)</f>
        <v>147432.686840676</v>
      </c>
      <c r="L4549" s="0" t="n">
        <f aca="false">12*Inputs!$B$7*(1-MIN(1,Inputs!$G$7*$D4549)*churn_nonbuyers)*(ic*Inputs!$C$7+fee_wd*Inputs!$E$7*(1-$B4549)+fee_fx*Inputs!$D$7-cost_acc-cost_wd*Inputs!$E$7*(1-$B4549)-cost_fx*Inputs!$D$7)</f>
        <v>344581.990824406</v>
      </c>
      <c r="M4549" s="0" t="n">
        <f aca="false">12*Inputs!$B$8*(1-MIN(1,Inputs!$G$8*$D4549)*churn_nonbuyers)*(ic*Inputs!$C$8+fee_wd*Inputs!$E$8*(1-$B4549)+fee_fx*Inputs!$D$8-cost_acc-cost_wd*Inputs!$E$8*(1-$B4549)-cost_fx*Inputs!$D$8)</f>
        <v>0</v>
      </c>
      <c r="N4549" s="0" t="n">
        <f aca="false">K4549+L4549+I4549-fixed</f>
        <v>-80264.8014069184</v>
      </c>
      <c r="O4549" s="0" t="n">
        <f aca="false">K4549+L4549+M4549-fixed</f>
        <v>-207985.322334918</v>
      </c>
      <c r="P4549" s="0" t="n">
        <f aca="false">12*Inputs!$B$6*(1-MIN(1,Inputs!$F$6*$D4549))*(ic*Inputs!$C$6+flat_fee-cost_acc-cost_wd*Inputs!$E$6*$E4549-cost_fx*Inputs!$D$6)+12*Inputs!$B$7*(1-MIN(1,Inputs!$F$7*$D4549))*(ic*Inputs!$C$7+flat_fee-cost_acc-cost_wd*Inputs!$E$7*$E4549-cost_fx*Inputs!$D$7)+12*Inputs!$B$8*(1-MIN(1,Inputs!$F$8*$D4549))*(ic*Inputs!$C$8+flat_fee-cost_acc-cost_wd*Inputs!$E$8*$E4549-cost_fx*Inputs!$D$8)-fixed</f>
        <v>-264415.9548436</v>
      </c>
    </row>
    <row r="4550" customFormat="false" ht="15" hidden="false" customHeight="false" outlineLevel="0" collapsed="false">
      <c r="A4550" s="0" t="n">
        <v>4485</v>
      </c>
      <c r="B4550" s="0" t="n">
        <v>0.042522</v>
      </c>
      <c r="C4550" s="0" t="n">
        <v>0.948888</v>
      </c>
      <c r="D4550" s="0" t="n">
        <v>1.684837</v>
      </c>
      <c r="E4550" s="0" t="n">
        <v>1.171715</v>
      </c>
      <c r="F4550" s="0" t="n">
        <v>0.34156</v>
      </c>
      <c r="G4550" s="0" t="n">
        <f aca="false">12*Inputs!$B$6*(MIN(1,$H$50*$C4550)*(ic*Inputs!$C$6+pS+fee_fx*Inputs!$D$6-cost_acc-cost_wd*Inputs!$E$6*$E4550-cost_fx*Inputs!$D$6-$F4550)+(1-MIN(1,$H$50*$C4550))*(1-MIN(1,Inputs!$G$6*$D4550)*churn_nonbuyers)*(ic*Inputs!$C$6+fee_wd*Inputs!$E$6*(1-$B4550)+fee_fx*Inputs!$D$6-cost_acc-cost_wd*Inputs!$E$6*(1-$B4550)-cost_fx*Inputs!$D$6))</f>
        <v>223940.282391101</v>
      </c>
      <c r="H4550" s="0" t="n">
        <f aca="false">12*Inputs!$B$7*(MIN(1,$H$51*$C4550)*(ic*Inputs!$C$7+pE+fee_fx*Inputs!$D$7-cost_acc-cost_wd*Inputs!$E$7*$E4550-cost_fx*Inputs!$D$7-$F4550)+(1-MIN(1,$H$51*$C4550))*(1-MIN(1,Inputs!$G$7*$D4550)*churn_nonbuyers)*(ic*Inputs!$C$7+fee_wd*Inputs!$E$7*(1-$B4550)+fee_fx*Inputs!$D$7-cost_acc-cost_wd*Inputs!$E$7*(1-$B4550)-cost_fx*Inputs!$D$7))</f>
        <v>403619.01479824</v>
      </c>
      <c r="I4550" s="0" t="n">
        <f aca="false">12*Inputs!$B$8*(MIN(1,$H$52*$C4550)*(ic*Inputs!$C$8+pT-cost_acc-cost_wd*Inputs!$E$8-cost_fx*Inputs!$D$8-cost_ins)+(1-MIN(1,$H$52*$C4550))*(1-MIN(1,Inputs!$G$8*$D4550)*churn_nonbuyers)*(ic*Inputs!$C$8+fee_wd*Inputs!$E$8*(1-$B4550)+fee_fx*Inputs!$D$8-cost_acc-cost_wd*Inputs!$E$8*(1-$B4550)-cost_fx*Inputs!$D$8))</f>
        <v>136776.511872</v>
      </c>
      <c r="J4550" s="0" t="n">
        <f aca="false">G4550+H4550+I4550-fixed</f>
        <v>64335.8090613403</v>
      </c>
      <c r="K4550" s="0" t="n">
        <f aca="false">12*Inputs!$B$6*(1-MIN(1,Inputs!$G$6*$D4550)*churn_nonbuyers)*(ic*Inputs!$C$6+fee_wd*Inputs!$E$6*(1-$B4550)+fee_fx*Inputs!$D$6-cost_acc-cost_wd*Inputs!$E$6*(1-$B4550)-cost_fx*Inputs!$D$6)</f>
        <v>179009.502040181</v>
      </c>
      <c r="L4550" s="0" t="n">
        <f aca="false">12*Inputs!$B$7*(1-MIN(1,Inputs!$G$7*$D4550)*churn_nonbuyers)*(ic*Inputs!$C$7+fee_wd*Inputs!$E$7*(1-$B4550)+fee_fx*Inputs!$D$7-cost_acc-cost_wd*Inputs!$E$7*(1-$B4550)-cost_fx*Inputs!$D$7)</f>
        <v>377006.539848109</v>
      </c>
      <c r="M4550" s="0" t="n">
        <f aca="false">12*Inputs!$B$8*(1-MIN(1,Inputs!$G$8*$D4550)*churn_nonbuyers)*(ic*Inputs!$C$8+fee_wd*Inputs!$E$8*(1-$B4550)+fee_fx*Inputs!$D$8-cost_acc-cost_wd*Inputs!$E$8*(1-$B4550)-cost_fx*Inputs!$D$8)</f>
        <v>0</v>
      </c>
      <c r="N4550" s="0" t="n">
        <f aca="false">K4550+L4550+I4550-fixed</f>
        <v>-7207.44623971055</v>
      </c>
      <c r="O4550" s="0" t="n">
        <f aca="false">K4550+L4550+M4550-fixed</f>
        <v>-143983.958111711</v>
      </c>
      <c r="P4550" s="0" t="n">
        <f aca="false">12*Inputs!$B$6*(1-MIN(1,Inputs!$F$6*$D4550))*(ic*Inputs!$C$6+flat_fee-cost_acc-cost_wd*Inputs!$E$6*$E4550-cost_fx*Inputs!$D$6)+12*Inputs!$B$7*(1-MIN(1,Inputs!$F$7*$D4550))*(ic*Inputs!$C$7+flat_fee-cost_acc-cost_wd*Inputs!$E$7*$E4550-cost_fx*Inputs!$D$7)+12*Inputs!$B$8*(1-MIN(1,Inputs!$F$8*$D4550))*(ic*Inputs!$C$8+flat_fee-cost_acc-cost_wd*Inputs!$E$8*$E4550-cost_fx*Inputs!$D$8)-fixed</f>
        <v>-361684.4112268</v>
      </c>
    </row>
    <row r="4551" customFormat="false" ht="15" hidden="false" customHeight="false" outlineLevel="0" collapsed="false">
      <c r="A4551" s="0" t="n">
        <v>4486</v>
      </c>
      <c r="B4551" s="0" t="n">
        <v>0.178362</v>
      </c>
      <c r="C4551" s="0" t="n">
        <v>0.787264</v>
      </c>
      <c r="D4551" s="0" t="n">
        <v>0.5639</v>
      </c>
      <c r="E4551" s="0" t="n">
        <v>1.374139</v>
      </c>
      <c r="F4551" s="0" t="n">
        <v>0.264562</v>
      </c>
      <c r="G4551" s="0" t="n">
        <f aca="false">12*Inputs!$B$6*(MIN(1,$H$50*$C4551)*(ic*Inputs!$C$6+pS+fee_fx*Inputs!$D$6-cost_acc-cost_wd*Inputs!$E$6*$E4551-cost_fx*Inputs!$D$6-$F4551)+(1-MIN(1,$H$50*$C4551))*(1-MIN(1,Inputs!$G$6*$D4551)*churn_nonbuyers)*(ic*Inputs!$C$6+fee_wd*Inputs!$E$6*(1-$B4551)+fee_fx*Inputs!$D$6-cost_acc-cost_wd*Inputs!$E$6*(1-$B4551)-cost_fx*Inputs!$D$6))</f>
        <v>206465.824946266</v>
      </c>
      <c r="H4551" s="0" t="n">
        <f aca="false">12*Inputs!$B$7*(MIN(1,$H$51*$C4551)*(ic*Inputs!$C$7+pE+fee_fx*Inputs!$D$7-cost_acc-cost_wd*Inputs!$E$7*$E4551-cost_fx*Inputs!$D$7-$F4551)+(1-MIN(1,$H$51*$C4551))*(1-MIN(1,Inputs!$G$7*$D4551)*churn_nonbuyers)*(ic*Inputs!$C$7+fee_wd*Inputs!$E$7*(1-$B4551)+fee_fx*Inputs!$D$7-cost_acc-cost_wd*Inputs!$E$7*(1-$B4551)-cost_fx*Inputs!$D$7))</f>
        <v>380192.924272044</v>
      </c>
      <c r="I4551" s="0" t="n">
        <f aca="false">12*Inputs!$B$8*(MIN(1,$H$52*$C4551)*(ic*Inputs!$C$8+pT-cost_acc-cost_wd*Inputs!$E$8-cost_fx*Inputs!$D$8-cost_ins)+(1-MIN(1,$H$52*$C4551))*(1-MIN(1,Inputs!$G$8*$D4551)*churn_nonbuyers)*(ic*Inputs!$C$8+fee_wd*Inputs!$E$8*(1-$B4551)+fee_fx*Inputs!$D$8-cost_acc-cost_wd*Inputs!$E$8*(1-$B4551)-cost_fx*Inputs!$D$8))</f>
        <v>199840.872938869</v>
      </c>
      <c r="J4551" s="0" t="n">
        <f aca="false">G4551+H4551+I4551-fixed</f>
        <v>86499.6221571791</v>
      </c>
      <c r="K4551" s="0" t="n">
        <f aca="false">12*Inputs!$B$6*(1-MIN(1,Inputs!$G$6*$D4551)*churn_nonbuyers)*(ic*Inputs!$C$6+fee_wd*Inputs!$E$6*(1-$B4551)+fee_fx*Inputs!$D$6-cost_acc-cost_wd*Inputs!$E$6*(1-$B4551)-cost_fx*Inputs!$D$6)</f>
        <v>170955.92398896</v>
      </c>
      <c r="L4551" s="0" t="n">
        <f aca="false">12*Inputs!$B$7*(1-MIN(1,Inputs!$G$7*$D4551)*churn_nonbuyers)*(ic*Inputs!$C$7+fee_wd*Inputs!$E$7*(1-$B4551)+fee_fx*Inputs!$D$7-cost_acc-cost_wd*Inputs!$E$7*(1-$B4551)-cost_fx*Inputs!$D$7)</f>
        <v>371129.435993376</v>
      </c>
      <c r="M4551" s="0" t="n">
        <f aca="false">12*Inputs!$B$8*(1-MIN(1,Inputs!$G$8*$D4551)*churn_nonbuyers)*(ic*Inputs!$C$8+fee_wd*Inputs!$E$8*(1-$B4551)+fee_fx*Inputs!$D$8-cost_acc-cost_wd*Inputs!$E$8*(1-$B4551)-cost_fx*Inputs!$D$8)</f>
        <v>192378.18394848</v>
      </c>
      <c r="N4551" s="0" t="n">
        <f aca="false">K4551+L4551+I4551-fixed</f>
        <v>41926.2329212049</v>
      </c>
      <c r="O4551" s="0" t="n">
        <f aca="false">K4551+L4551+M4551-fixed</f>
        <v>34463.5439308162</v>
      </c>
      <c r="P4551" s="0" t="n">
        <f aca="false">12*Inputs!$B$6*(1-MIN(1,Inputs!$F$6*$D4551))*(ic*Inputs!$C$6+flat_fee-cost_acc-cost_wd*Inputs!$E$6*$E4551-cost_fx*Inputs!$D$6)+12*Inputs!$B$7*(1-MIN(1,Inputs!$F$7*$D4551))*(ic*Inputs!$C$7+flat_fee-cost_acc-cost_wd*Inputs!$E$7*$E4551-cost_fx*Inputs!$D$7)+12*Inputs!$B$8*(1-MIN(1,Inputs!$F$8*$D4551))*(ic*Inputs!$C$8+flat_fee-cost_acc-cost_wd*Inputs!$E$8*$E4551-cost_fx*Inputs!$D$8)-fixed</f>
        <v>115614.068504</v>
      </c>
    </row>
    <row r="4552" customFormat="false" ht="15" hidden="false" customHeight="false" outlineLevel="0" collapsed="false">
      <c r="A4552" s="0" t="n">
        <v>4487</v>
      </c>
      <c r="B4552" s="0" t="n">
        <v>0.291939</v>
      </c>
      <c r="C4552" s="0" t="n">
        <v>1.123812</v>
      </c>
      <c r="D4552" s="0" t="n">
        <v>1.118447</v>
      </c>
      <c r="E4552" s="0" t="n">
        <v>1.121519</v>
      </c>
      <c r="F4552" s="0" t="n">
        <v>0.411404</v>
      </c>
      <c r="G4552" s="0" t="n">
        <f aca="false">12*Inputs!$B$6*(MIN(1,$H$50*$C4552)*(ic*Inputs!$C$6+pS+fee_fx*Inputs!$D$6-cost_acc-cost_wd*Inputs!$E$6*$E4552-cost_fx*Inputs!$D$6-$F4552)+(1-MIN(1,$H$50*$C4552))*(1-MIN(1,Inputs!$G$6*$D4552)*churn_nonbuyers)*(ic*Inputs!$C$6+fee_wd*Inputs!$E$6*(1-$B4552)+fee_fx*Inputs!$D$6-cost_acc-cost_wd*Inputs!$E$6*(1-$B4552)-cost_fx*Inputs!$D$6))</f>
        <v>205893.394909112</v>
      </c>
      <c r="H4552" s="0" t="n">
        <f aca="false">12*Inputs!$B$7*(MIN(1,$H$51*$C4552)*(ic*Inputs!$C$7+pE+fee_fx*Inputs!$D$7-cost_acc-cost_wd*Inputs!$E$7*$E4552-cost_fx*Inputs!$D$7-$F4552)+(1-MIN(1,$H$51*$C4552))*(1-MIN(1,Inputs!$G$7*$D4552)*churn_nonbuyers)*(ic*Inputs!$C$7+fee_wd*Inputs!$E$7*(1-$B4552)+fee_fx*Inputs!$D$7-cost_acc-cost_wd*Inputs!$E$7*(1-$B4552)-cost_fx*Inputs!$D$7))</f>
        <v>395108.895452307</v>
      </c>
      <c r="I4552" s="0" t="n">
        <f aca="false">12*Inputs!$B$8*(MIN(1,$H$52*$C4552)*(ic*Inputs!$C$8+pT-cost_acc-cost_wd*Inputs!$E$8-cost_fx*Inputs!$D$8-cost_ins)+(1-MIN(1,$H$52*$C4552))*(1-MIN(1,Inputs!$G$8*$D4552)*churn_nonbuyers)*(ic*Inputs!$C$8+fee_wd*Inputs!$E$8*(1-$B4552)+fee_fx*Inputs!$D$8-cost_acc-cost_wd*Inputs!$E$8*(1-$B4552)-cost_fx*Inputs!$D$8))</f>
        <v>176457.87613422</v>
      </c>
      <c r="J4552" s="0" t="n">
        <f aca="false">G4552+H4552+I4552-fixed</f>
        <v>77460.1664956379</v>
      </c>
      <c r="K4552" s="0" t="n">
        <f aca="false">12*Inputs!$B$6*(1-MIN(1,Inputs!$G$6*$D4552)*churn_nonbuyers)*(ic*Inputs!$C$6+fee_wd*Inputs!$E$6*(1-$B4552)+fee_fx*Inputs!$D$6-cost_acc-cost_wd*Inputs!$E$6*(1-$B4552)-cost_fx*Inputs!$D$6)</f>
        <v>150637.769990878</v>
      </c>
      <c r="L4552" s="0" t="n">
        <f aca="false">12*Inputs!$B$7*(1-MIN(1,Inputs!$G$7*$D4552)*churn_nonbuyers)*(ic*Inputs!$C$7+fee_wd*Inputs!$E$7*(1-$B4552)+fee_fx*Inputs!$D$7-cost_acc-cost_wd*Inputs!$E$7*(1-$B4552)-cost_fx*Inputs!$D$7)</f>
        <v>349042.608138527</v>
      </c>
      <c r="M4552" s="0" t="n">
        <f aca="false">12*Inputs!$B$8*(1-MIN(1,Inputs!$G$8*$D4552)*churn_nonbuyers)*(ic*Inputs!$C$8+fee_wd*Inputs!$E$8*(1-$B4552)+fee_fx*Inputs!$D$8-cost_acc-cost_wd*Inputs!$E$8*(1-$B4552)-cost_fx*Inputs!$D$8)</f>
        <v>67815.1722774288</v>
      </c>
      <c r="N4552" s="0" t="n">
        <f aca="false">K4552+L4552+I4552-fixed</f>
        <v>-23861.7457363762</v>
      </c>
      <c r="O4552" s="0" t="n">
        <f aca="false">K4552+L4552+M4552-fixed</f>
        <v>-132504.449593167</v>
      </c>
      <c r="P4552" s="0" t="n">
        <f aca="false">12*Inputs!$B$6*(1-MIN(1,Inputs!$F$6*$D4552))*(ic*Inputs!$C$6+flat_fee-cost_acc-cost_wd*Inputs!$E$6*$E4552-cost_fx*Inputs!$D$6)+12*Inputs!$B$7*(1-MIN(1,Inputs!$F$7*$D4552))*(ic*Inputs!$C$7+flat_fee-cost_acc-cost_wd*Inputs!$E$7*$E4552-cost_fx*Inputs!$D$7)+12*Inputs!$B$8*(1-MIN(1,Inputs!$F$8*$D4552))*(ic*Inputs!$C$8+flat_fee-cost_acc-cost_wd*Inputs!$E$8*$E4552-cost_fx*Inputs!$D$8)-fixed</f>
        <v>-45365.3331776799</v>
      </c>
    </row>
    <row r="4553" customFormat="false" ht="15" hidden="false" customHeight="false" outlineLevel="0" collapsed="false">
      <c r="A4553" s="0" t="n">
        <v>4488</v>
      </c>
      <c r="B4553" s="0" t="n">
        <v>0.256849</v>
      </c>
      <c r="C4553" s="0" t="n">
        <v>0.686158</v>
      </c>
      <c r="D4553" s="0" t="n">
        <v>1.518826</v>
      </c>
      <c r="E4553" s="0" t="n">
        <v>1.151291</v>
      </c>
      <c r="F4553" s="0" t="n">
        <v>0.050798</v>
      </c>
      <c r="G4553" s="0" t="n">
        <f aca="false">12*Inputs!$B$6*(MIN(1,$H$50*$C4553)*(ic*Inputs!$C$6+pS+fee_fx*Inputs!$D$6-cost_acc-cost_wd*Inputs!$E$6*$E4553-cost_fx*Inputs!$D$6-$F4553)+(1-MIN(1,$H$50*$C4553))*(1-MIN(1,Inputs!$G$6*$D4553)*churn_nonbuyers)*(ic*Inputs!$C$6+fee_wd*Inputs!$E$6*(1-$B4553)+fee_fx*Inputs!$D$6-cost_acc-cost_wd*Inputs!$E$6*(1-$B4553)-cost_fx*Inputs!$D$6))</f>
        <v>190999.016171391</v>
      </c>
      <c r="H4553" s="0" t="n">
        <f aca="false">12*Inputs!$B$7*(MIN(1,$H$51*$C4553)*(ic*Inputs!$C$7+pE+fee_fx*Inputs!$D$7-cost_acc-cost_wd*Inputs!$E$7*$E4553-cost_fx*Inputs!$D$7-$F4553)+(1-MIN(1,$H$51*$C4553))*(1-MIN(1,Inputs!$G$7*$D4553)*churn_nonbuyers)*(ic*Inputs!$C$7+fee_wd*Inputs!$E$7*(1-$B4553)+fee_fx*Inputs!$D$7-cost_acc-cost_wd*Inputs!$E$7*(1-$B4553)-cost_fx*Inputs!$D$7))</f>
        <v>389419.419383631</v>
      </c>
      <c r="I4553" s="0" t="n">
        <f aca="false">12*Inputs!$B$8*(MIN(1,$H$52*$C4553)*(ic*Inputs!$C$8+pT-cost_acc-cost_wd*Inputs!$E$8-cost_fx*Inputs!$D$8-cost_ins)+(1-MIN(1,$H$52*$C4553))*(1-MIN(1,Inputs!$G$8*$D4553)*churn_nonbuyers)*(ic*Inputs!$C$8+fee_wd*Inputs!$E$8*(1-$B4553)+fee_fx*Inputs!$D$8-cost_acc-cost_wd*Inputs!$E$8*(1-$B4553)-cost_fx*Inputs!$D$8))</f>
        <v>98905.558752</v>
      </c>
      <c r="J4553" s="0" t="n">
        <f aca="false">G4553+H4553+I4553-fixed</f>
        <v>-20676.0056929786</v>
      </c>
      <c r="K4553" s="0" t="n">
        <f aca="false">12*Inputs!$B$6*(1-MIN(1,Inputs!$G$6*$D4553)*churn_nonbuyers)*(ic*Inputs!$C$6+fee_wd*Inputs!$E$6*(1-$B4553)+fee_fx*Inputs!$D$6-cost_acc-cost_wd*Inputs!$E$6*(1-$B4553)-cost_fx*Inputs!$D$6)</f>
        <v>152112.762282773</v>
      </c>
      <c r="L4553" s="0" t="n">
        <f aca="false">12*Inputs!$B$7*(1-MIN(1,Inputs!$G$7*$D4553)*churn_nonbuyers)*(ic*Inputs!$C$7+fee_wd*Inputs!$E$7*(1-$B4553)+fee_fx*Inputs!$D$7-cost_acc-cost_wd*Inputs!$E$7*(1-$B4553)-cost_fx*Inputs!$D$7)</f>
        <v>349527.295321664</v>
      </c>
      <c r="M4553" s="0" t="n">
        <f aca="false">12*Inputs!$B$8*(1-MIN(1,Inputs!$G$8*$D4553)*churn_nonbuyers)*(ic*Inputs!$C$8+fee_wd*Inputs!$E$8*(1-$B4553)+fee_fx*Inputs!$D$8-cost_acc-cost_wd*Inputs!$E$8*(1-$B4553)-cost_fx*Inputs!$D$8)</f>
        <v>0</v>
      </c>
      <c r="N4553" s="0" t="n">
        <f aca="false">K4553+L4553+I4553-fixed</f>
        <v>-99454.3836435635</v>
      </c>
      <c r="O4553" s="0" t="n">
        <f aca="false">K4553+L4553+M4553-fixed</f>
        <v>-198359.942395563</v>
      </c>
      <c r="P4553" s="0" t="n">
        <f aca="false">12*Inputs!$B$6*(1-MIN(1,Inputs!$F$6*$D4553))*(ic*Inputs!$C$6+flat_fee-cost_acc-cost_wd*Inputs!$E$6*$E4553-cost_fx*Inputs!$D$6)+12*Inputs!$B$7*(1-MIN(1,Inputs!$F$7*$D4553))*(ic*Inputs!$C$7+flat_fee-cost_acc-cost_wd*Inputs!$E$7*$E4553-cost_fx*Inputs!$D$7)+12*Inputs!$B$8*(1-MIN(1,Inputs!$F$8*$D4553))*(ic*Inputs!$C$8+flat_fee-cost_acc-cost_wd*Inputs!$E$8*$E4553-cost_fx*Inputs!$D$8)-fixed</f>
        <v>-268627.73148016</v>
      </c>
    </row>
    <row r="4554" customFormat="false" ht="15" hidden="false" customHeight="false" outlineLevel="0" collapsed="false">
      <c r="A4554" s="0" t="n">
        <v>4489</v>
      </c>
      <c r="B4554" s="0" t="n">
        <v>0.11297</v>
      </c>
      <c r="C4554" s="0" t="n">
        <v>1.005078</v>
      </c>
      <c r="D4554" s="0" t="n">
        <v>0.691852</v>
      </c>
      <c r="E4554" s="0" t="n">
        <v>1.374491</v>
      </c>
      <c r="F4554" s="0" t="n">
        <v>0.170365</v>
      </c>
      <c r="G4554" s="0" t="n">
        <f aca="false">12*Inputs!$B$6*(MIN(1,$H$50*$C4554)*(ic*Inputs!$C$6+pS+fee_fx*Inputs!$D$6-cost_acc-cost_wd*Inputs!$E$6*$E4554-cost_fx*Inputs!$D$6-$F4554)+(1-MIN(1,$H$50*$C4554))*(1-MIN(1,Inputs!$G$6*$D4554)*churn_nonbuyers)*(ic*Inputs!$C$6+fee_wd*Inputs!$E$6*(1-$B4554)+fee_fx*Inputs!$D$6-cost_acc-cost_wd*Inputs!$E$6*(1-$B4554)-cost_fx*Inputs!$D$6))</f>
        <v>225788.404776659</v>
      </c>
      <c r="H4554" s="0" t="n">
        <f aca="false">12*Inputs!$B$7*(MIN(1,$H$51*$C4554)*(ic*Inputs!$C$7+pE+fee_fx*Inputs!$D$7-cost_acc-cost_wd*Inputs!$E$7*$E4554-cost_fx*Inputs!$D$7-$F4554)+(1-MIN(1,$H$51*$C4554))*(1-MIN(1,Inputs!$G$7*$D4554)*churn_nonbuyers)*(ic*Inputs!$C$7+fee_wd*Inputs!$E$7*(1-$B4554)+fee_fx*Inputs!$D$7-cost_acc-cost_wd*Inputs!$E$7*(1-$B4554)-cost_fx*Inputs!$D$7))</f>
        <v>392760.427576268</v>
      </c>
      <c r="I4554" s="0" t="n">
        <f aca="false">12*Inputs!$B$8*(MIN(1,$H$52*$C4554)*(ic*Inputs!$C$8+pT-cost_acc-cost_wd*Inputs!$E$8-cost_fx*Inputs!$D$8-cost_ins)+(1-MIN(1,$H$52*$C4554))*(1-MIN(1,Inputs!$G$8*$D4554)*churn_nonbuyers)*(ic*Inputs!$C$8+fee_wd*Inputs!$E$8*(1-$B4554)+fee_fx*Inputs!$D$8-cost_acc-cost_wd*Inputs!$E$8*(1-$B4554)-cost_fx*Inputs!$D$8))</f>
        <v>193946.339459907</v>
      </c>
      <c r="J4554" s="0" t="n">
        <f aca="false">G4554+H4554+I4554-fixed</f>
        <v>112495.171812835</v>
      </c>
      <c r="K4554" s="0" t="n">
        <f aca="false">12*Inputs!$B$6*(1-MIN(1,Inputs!$G$6*$D4554)*churn_nonbuyers)*(ic*Inputs!$C$6+fee_wd*Inputs!$E$6*(1-$B4554)+fee_fx*Inputs!$D$6-cost_acc-cost_wd*Inputs!$E$6*(1-$B4554)-cost_fx*Inputs!$D$6)</f>
        <v>178921.193187168</v>
      </c>
      <c r="L4554" s="0" t="n">
        <f aca="false">12*Inputs!$B$7*(1-MIN(1,Inputs!$G$7*$D4554)*churn_nonbuyers)*(ic*Inputs!$C$7+fee_wd*Inputs!$E$7*(1-$B4554)+fee_fx*Inputs!$D$7-cost_acc-cost_wd*Inputs!$E$7*(1-$B4554)-cost_fx*Inputs!$D$7)</f>
        <v>378901.323016301</v>
      </c>
      <c r="M4554" s="0" t="n">
        <f aca="false">12*Inputs!$B$8*(1-MIN(1,Inputs!$G$8*$D4554)*churn_nonbuyers)*(ic*Inputs!$C$8+fee_wd*Inputs!$E$8*(1-$B4554)+fee_fx*Inputs!$D$8-cost_acc-cost_wd*Inputs!$E$8*(1-$B4554)-cost_fx*Inputs!$D$8)</f>
        <v>165529.221326784</v>
      </c>
      <c r="N4554" s="0" t="n">
        <f aca="false">K4554+L4554+I4554-fixed</f>
        <v>51768.8556633758</v>
      </c>
      <c r="O4554" s="0" t="n">
        <f aca="false">K4554+L4554+M4554-fixed</f>
        <v>23351.7375302528</v>
      </c>
      <c r="P4554" s="0" t="n">
        <f aca="false">12*Inputs!$B$6*(1-MIN(1,Inputs!$F$6*$D4554))*(ic*Inputs!$C$6+flat_fee-cost_acc-cost_wd*Inputs!$E$6*$E4554-cost_fx*Inputs!$D$6)+12*Inputs!$B$7*(1-MIN(1,Inputs!$F$7*$D4554))*(ic*Inputs!$C$7+flat_fee-cost_acc-cost_wd*Inputs!$E$7*$E4554-cost_fx*Inputs!$D$7)+12*Inputs!$B$8*(1-MIN(1,Inputs!$F$8*$D4554))*(ic*Inputs!$C$8+flat_fee-cost_acc-cost_wd*Inputs!$E$8*$E4554-cost_fx*Inputs!$D$8)-fixed</f>
        <v>54769.49670368</v>
      </c>
    </row>
    <row r="4555" customFormat="false" ht="15" hidden="false" customHeight="false" outlineLevel="0" collapsed="false">
      <c r="A4555" s="0" t="n">
        <v>4490</v>
      </c>
      <c r="B4555" s="0" t="n">
        <v>0.256601</v>
      </c>
      <c r="C4555" s="0" t="n">
        <v>0.690488</v>
      </c>
      <c r="D4555" s="0" t="n">
        <v>1.663285</v>
      </c>
      <c r="E4555" s="0" t="n">
        <v>1.062509</v>
      </c>
      <c r="F4555" s="0" t="n">
        <v>0.446749</v>
      </c>
      <c r="G4555" s="0" t="n">
        <f aca="false">12*Inputs!$B$6*(MIN(1,$H$50*$C4555)*(ic*Inputs!$C$6+pS+fee_fx*Inputs!$D$6-cost_acc-cost_wd*Inputs!$E$6*$E4555-cost_fx*Inputs!$D$6-$F4555)+(1-MIN(1,$H$50*$C4555))*(1-MIN(1,Inputs!$G$6*$D4555)*churn_nonbuyers)*(ic*Inputs!$C$6+fee_wd*Inputs!$E$6*(1-$B4555)+fee_fx*Inputs!$D$6-cost_acc-cost_wd*Inputs!$E$6*(1-$B4555)-cost_fx*Inputs!$D$6))</f>
        <v>185265.319919459</v>
      </c>
      <c r="H4555" s="0" t="n">
        <f aca="false">12*Inputs!$B$7*(MIN(1,$H$51*$C4555)*(ic*Inputs!$C$7+pE+fee_fx*Inputs!$D$7-cost_acc-cost_wd*Inputs!$E$7*$E4555-cost_fx*Inputs!$D$7-$F4555)+(1-MIN(1,$H$51*$C4555))*(1-MIN(1,Inputs!$G$7*$D4555)*churn_nonbuyers)*(ic*Inputs!$C$7+fee_wd*Inputs!$E$7*(1-$B4555)+fee_fx*Inputs!$D$7-cost_acc-cost_wd*Inputs!$E$7*(1-$B4555)-cost_fx*Inputs!$D$7))</f>
        <v>379861.26525387</v>
      </c>
      <c r="I4555" s="0" t="n">
        <f aca="false">12*Inputs!$B$8*(MIN(1,$H$52*$C4555)*(ic*Inputs!$C$8+pT-cost_acc-cost_wd*Inputs!$E$8-cost_fx*Inputs!$D$8-cost_ins)+(1-MIN(1,$H$52*$C4555))*(1-MIN(1,Inputs!$G$8*$D4555)*churn_nonbuyers)*(ic*Inputs!$C$8+fee_wd*Inputs!$E$8*(1-$B4555)+fee_fx*Inputs!$D$8-cost_acc-cost_wd*Inputs!$E$8*(1-$B4555)-cost_fx*Inputs!$D$8))</f>
        <v>99529.702272</v>
      </c>
      <c r="J4555" s="0" t="n">
        <f aca="false">G4555+H4555+I4555-fixed</f>
        <v>-35343.7125546704</v>
      </c>
      <c r="K4555" s="0" t="n">
        <f aca="false">12*Inputs!$B$6*(1-MIN(1,Inputs!$G$6*$D4555)*churn_nonbuyers)*(ic*Inputs!$C$6+fee_wd*Inputs!$E$6*(1-$B4555)+fee_fx*Inputs!$D$6-cost_acc-cost_wd*Inputs!$E$6*(1-$B4555)-cost_fx*Inputs!$D$6)</f>
        <v>150956.507478852</v>
      </c>
      <c r="L4555" s="0" t="n">
        <f aca="false">12*Inputs!$B$7*(1-MIN(1,Inputs!$G$7*$D4555)*churn_nonbuyers)*(ic*Inputs!$C$7+fee_wd*Inputs!$E$7*(1-$B4555)+fee_fx*Inputs!$D$7-cost_acc-cost_wd*Inputs!$E$7*(1-$B4555)-cost_fx*Inputs!$D$7)</f>
        <v>347974.139207311</v>
      </c>
      <c r="M4555" s="0" t="n">
        <f aca="false">12*Inputs!$B$8*(1-MIN(1,Inputs!$G$8*$D4555)*churn_nonbuyers)*(ic*Inputs!$C$8+fee_wd*Inputs!$E$8*(1-$B4555)+fee_fx*Inputs!$D$8-cost_acc-cost_wd*Inputs!$E$8*(1-$B4555)-cost_fx*Inputs!$D$8)</f>
        <v>0</v>
      </c>
      <c r="N4555" s="0" t="n">
        <f aca="false">K4555+L4555+I4555-fixed</f>
        <v>-101539.651041837</v>
      </c>
      <c r="O4555" s="0" t="n">
        <f aca="false">K4555+L4555+M4555-fixed</f>
        <v>-201069.353313837</v>
      </c>
      <c r="P4555" s="0" t="n">
        <f aca="false">12*Inputs!$B$6*(1-MIN(1,Inputs!$F$6*$D4555))*(ic*Inputs!$C$6+flat_fee-cost_acc-cost_wd*Inputs!$E$6*$E4555-cost_fx*Inputs!$D$6)+12*Inputs!$B$7*(1-MIN(1,Inputs!$F$7*$D4555))*(ic*Inputs!$C$7+flat_fee-cost_acc-cost_wd*Inputs!$E$7*$E4555-cost_fx*Inputs!$D$7)+12*Inputs!$B$8*(1-MIN(1,Inputs!$F$8*$D4555))*(ic*Inputs!$C$8+flat_fee-cost_acc-cost_wd*Inputs!$E$8*$E4555-cost_fx*Inputs!$D$8)-fixed</f>
        <v>-320626.1637844</v>
      </c>
    </row>
    <row r="4556" customFormat="false" ht="15" hidden="false" customHeight="false" outlineLevel="0" collapsed="false">
      <c r="A4556" s="0" t="n">
        <v>4491</v>
      </c>
      <c r="B4556" s="0" t="n">
        <v>0.234582</v>
      </c>
      <c r="C4556" s="0" t="n">
        <v>0.697057</v>
      </c>
      <c r="D4556" s="0" t="n">
        <v>1.265125</v>
      </c>
      <c r="E4556" s="0" t="n">
        <v>1.111874</v>
      </c>
      <c r="F4556" s="0" t="n">
        <v>0.042631</v>
      </c>
      <c r="G4556" s="0" t="n">
        <f aca="false">12*Inputs!$B$6*(MIN(1,$H$50*$C4556)*(ic*Inputs!$C$6+pS+fee_fx*Inputs!$D$6-cost_acc-cost_wd*Inputs!$E$6*$E4556-cost_fx*Inputs!$D$6-$F4556)+(1-MIN(1,$H$50*$C4556))*(1-MIN(1,Inputs!$G$6*$D4556)*churn_nonbuyers)*(ic*Inputs!$C$6+fee_wd*Inputs!$E$6*(1-$B4556)+fee_fx*Inputs!$D$6-cost_acc-cost_wd*Inputs!$E$6*(1-$B4556)-cost_fx*Inputs!$D$6))</f>
        <v>197188.711716647</v>
      </c>
      <c r="H4556" s="0" t="n">
        <f aca="false">12*Inputs!$B$7*(MIN(1,$H$51*$C4556)*(ic*Inputs!$C$7+pE+fee_fx*Inputs!$D$7-cost_acc-cost_wd*Inputs!$E$7*$E4556-cost_fx*Inputs!$D$7-$F4556)+(1-MIN(1,$H$51*$C4556))*(1-MIN(1,Inputs!$G$7*$D4556)*churn_nonbuyers)*(ic*Inputs!$C$7+fee_wd*Inputs!$E$7*(1-$B4556)+fee_fx*Inputs!$D$7-cost_acc-cost_wd*Inputs!$E$7*(1-$B4556)-cost_fx*Inputs!$D$7))</f>
        <v>397780.965311129</v>
      </c>
      <c r="I4556" s="0" t="n">
        <f aca="false">12*Inputs!$B$8*(MIN(1,$H$52*$C4556)*(ic*Inputs!$C$8+pT-cost_acc-cost_wd*Inputs!$E$8-cost_fx*Inputs!$D$8-cost_ins)+(1-MIN(1,$H$52*$C4556))*(1-MIN(1,Inputs!$G$8*$D4556)*churn_nonbuyers)*(ic*Inputs!$C$8+fee_wd*Inputs!$E$8*(1-$B4556)+fee_fx*Inputs!$D$8-cost_acc-cost_wd*Inputs!$E$8*(1-$B4556)-cost_fx*Inputs!$D$8))</f>
        <v>118939.404008419</v>
      </c>
      <c r="J4556" s="0" t="n">
        <f aca="false">G4556+H4556+I4556-fixed</f>
        <v>13909.0810361959</v>
      </c>
      <c r="K4556" s="0" t="n">
        <f aca="false">12*Inputs!$B$6*(1-MIN(1,Inputs!$G$6*$D4556)*churn_nonbuyers)*(ic*Inputs!$C$6+fee_wd*Inputs!$E$6*(1-$B4556)+fee_fx*Inputs!$D$6-cost_acc-cost_wd*Inputs!$E$6*(1-$B4556)-cost_fx*Inputs!$D$6)</f>
        <v>157204.5159798</v>
      </c>
      <c r="L4556" s="0" t="n">
        <f aca="false">12*Inputs!$B$7*(1-MIN(1,Inputs!$G$7*$D4556)*churn_nonbuyers)*(ic*Inputs!$C$7+fee_wd*Inputs!$E$7*(1-$B4556)+fee_fx*Inputs!$D$7-cost_acc-cost_wd*Inputs!$E$7*(1-$B4556)-cost_fx*Inputs!$D$7)</f>
        <v>355399.31038788</v>
      </c>
      <c r="M4556" s="0" t="n">
        <f aca="false">12*Inputs!$B$8*(1-MIN(1,Inputs!$G$8*$D4556)*churn_nonbuyers)*(ic*Inputs!$C$8+fee_wd*Inputs!$E$8*(1-$B4556)+fee_fx*Inputs!$D$8-cost_acc-cost_wd*Inputs!$E$8*(1-$B4556)-cost_fx*Inputs!$D$8)</f>
        <v>36055.9625724</v>
      </c>
      <c r="N4556" s="0" t="n">
        <f aca="false">K4556+L4556+I4556-fixed</f>
        <v>-68456.7696239007</v>
      </c>
      <c r="O4556" s="0" t="n">
        <f aca="false">K4556+L4556+M4556-fixed</f>
        <v>-151340.21105992</v>
      </c>
      <c r="P4556" s="0" t="n">
        <f aca="false">12*Inputs!$B$6*(1-MIN(1,Inputs!$F$6*$D4556))*(ic*Inputs!$C$6+flat_fee-cost_acc-cost_wd*Inputs!$E$6*$E4556-cost_fx*Inputs!$D$6)+12*Inputs!$B$7*(1-MIN(1,Inputs!$F$7*$D4556))*(ic*Inputs!$C$7+flat_fee-cost_acc-cost_wd*Inputs!$E$7*$E4556-cost_fx*Inputs!$D$7)+12*Inputs!$B$8*(1-MIN(1,Inputs!$F$8*$D4556))*(ic*Inputs!$C$8+flat_fee-cost_acc-cost_wd*Inputs!$E$8*$E4556-cost_fx*Inputs!$D$8)-fixed</f>
        <v>-120250.43638</v>
      </c>
    </row>
    <row r="4557" customFormat="false" ht="15" hidden="false" customHeight="false" outlineLevel="0" collapsed="false">
      <c r="A4557" s="0" t="n">
        <v>4492</v>
      </c>
      <c r="B4557" s="0" t="n">
        <v>0.212121</v>
      </c>
      <c r="C4557" s="0" t="n">
        <v>1.03324</v>
      </c>
      <c r="D4557" s="0" t="n">
        <v>1.11813</v>
      </c>
      <c r="E4557" s="0" t="n">
        <v>1.400375</v>
      </c>
      <c r="F4557" s="0" t="n">
        <v>0.088235</v>
      </c>
      <c r="G4557" s="0" t="n">
        <f aca="false">12*Inputs!$B$6*(MIN(1,$H$50*$C4557)*(ic*Inputs!$C$6+pS+fee_fx*Inputs!$D$6-cost_acc-cost_wd*Inputs!$E$6*$E4557-cost_fx*Inputs!$D$6-$F4557)+(1-MIN(1,$H$50*$C4557))*(1-MIN(1,Inputs!$G$6*$D4557)*churn_nonbuyers)*(ic*Inputs!$C$6+fee_wd*Inputs!$E$6*(1-$B4557)+fee_fx*Inputs!$D$6-cost_acc-cost_wd*Inputs!$E$6*(1-$B4557)-cost_fx*Inputs!$D$6))</f>
        <v>212451.63809776</v>
      </c>
      <c r="H4557" s="0" t="n">
        <f aca="false">12*Inputs!$B$7*(MIN(1,$H$51*$C4557)*(ic*Inputs!$C$7+pE+fee_fx*Inputs!$D$7-cost_acc-cost_wd*Inputs!$E$7*$E4557-cost_fx*Inputs!$D$7-$F4557)+(1-MIN(1,$H$51*$C4557))*(1-MIN(1,Inputs!$G$7*$D4557)*churn_nonbuyers)*(ic*Inputs!$C$7+fee_wd*Inputs!$E$7*(1-$B4557)+fee_fx*Inputs!$D$7-cost_acc-cost_wd*Inputs!$E$7*(1-$B4557)-cost_fx*Inputs!$D$7))</f>
        <v>383956.778428745</v>
      </c>
      <c r="I4557" s="0" t="n">
        <f aca="false">12*Inputs!$B$8*(MIN(1,$H$52*$C4557)*(ic*Inputs!$C$8+pT-cost_acc-cost_wd*Inputs!$E$8-cost_fx*Inputs!$D$8-cost_ins)+(1-MIN(1,$H$52*$C4557))*(1-MIN(1,Inputs!$G$8*$D4557)*churn_nonbuyers)*(ic*Inputs!$C$8+fee_wd*Inputs!$E$8*(1-$B4557)+fee_fx*Inputs!$D$8-cost_acc-cost_wd*Inputs!$E$8*(1-$B4557)-cost_fx*Inputs!$D$8))</f>
        <v>167951.555754801</v>
      </c>
      <c r="J4557" s="0" t="n">
        <f aca="false">G4557+H4557+I4557-fixed</f>
        <v>64359.9722813056</v>
      </c>
      <c r="K4557" s="0" t="n">
        <f aca="false">12*Inputs!$B$6*(1-MIN(1,Inputs!$G$6*$D4557)*churn_nonbuyers)*(ic*Inputs!$C$6+fee_wd*Inputs!$E$6*(1-$B4557)+fee_fx*Inputs!$D$6-cost_acc-cost_wd*Inputs!$E$6*(1-$B4557)-cost_fx*Inputs!$D$6)</f>
        <v>161491.513346856</v>
      </c>
      <c r="L4557" s="0" t="n">
        <f aca="false">12*Inputs!$B$7*(1-MIN(1,Inputs!$G$7*$D4557)*churn_nonbuyers)*(ic*Inputs!$C$7+fee_wd*Inputs!$E$7*(1-$B4557)+fee_fx*Inputs!$D$7-cost_acc-cost_wd*Inputs!$E$7*(1-$B4557)-cost_fx*Inputs!$D$7)</f>
        <v>360154.288168114</v>
      </c>
      <c r="M4557" s="0" t="n">
        <f aca="false">12*Inputs!$B$8*(1-MIN(1,Inputs!$G$8*$D4557)*churn_nonbuyers)*(ic*Inputs!$C$8+fee_wd*Inputs!$E$8*(1-$B4557)+fee_fx*Inputs!$D$8-cost_acc-cost_wd*Inputs!$E$8*(1-$B4557)-cost_fx*Inputs!$D$8)</f>
        <v>68717.059085328</v>
      </c>
      <c r="N4557" s="0" t="n">
        <f aca="false">K4557+L4557+I4557-fixed</f>
        <v>-10402.6427302295</v>
      </c>
      <c r="O4557" s="0" t="n">
        <f aca="false">K4557+L4557+M4557-fixed</f>
        <v>-109637.139399702</v>
      </c>
      <c r="P4557" s="0" t="n">
        <f aca="false">12*Inputs!$B$6*(1-MIN(1,Inputs!$F$6*$D4557))*(ic*Inputs!$C$6+flat_fee-cost_acc-cost_wd*Inputs!$E$6*$E4557-cost_fx*Inputs!$D$6)+12*Inputs!$B$7*(1-MIN(1,Inputs!$F$7*$D4557))*(ic*Inputs!$C$7+flat_fee-cost_acc-cost_wd*Inputs!$E$7*$E4557-cost_fx*Inputs!$D$7)+12*Inputs!$B$8*(1-MIN(1,Inputs!$F$8*$D4557))*(ic*Inputs!$C$8+flat_fee-cost_acc-cost_wd*Inputs!$E$8*$E4557-cost_fx*Inputs!$D$8)-fixed</f>
        <v>-157755.70294</v>
      </c>
    </row>
    <row r="4558" customFormat="false" ht="15" hidden="false" customHeight="false" outlineLevel="0" collapsed="false">
      <c r="A4558" s="0" t="n">
        <v>4493</v>
      </c>
      <c r="B4558" s="0" t="n">
        <v>0.295046</v>
      </c>
      <c r="C4558" s="0" t="n">
        <v>0.76608</v>
      </c>
      <c r="D4558" s="0" t="n">
        <v>1.425646</v>
      </c>
      <c r="E4558" s="0" t="n">
        <v>1.287062</v>
      </c>
      <c r="F4558" s="0" t="n">
        <v>0.061887</v>
      </c>
      <c r="G4558" s="0" t="n">
        <f aca="false">12*Inputs!$B$6*(MIN(1,$H$50*$C4558)*(ic*Inputs!$C$6+pS+fee_fx*Inputs!$D$6-cost_acc-cost_wd*Inputs!$E$6*$E4558-cost_fx*Inputs!$D$6-$F4558)+(1-MIN(1,$H$50*$C4558))*(1-MIN(1,Inputs!$G$6*$D4558)*churn_nonbuyers)*(ic*Inputs!$C$6+fee_wd*Inputs!$E$6*(1-$B4558)+fee_fx*Inputs!$D$6-cost_acc-cost_wd*Inputs!$E$6*(1-$B4558)-cost_fx*Inputs!$D$6))</f>
        <v>188860.953887901</v>
      </c>
      <c r="H4558" s="0" t="n">
        <f aca="false">12*Inputs!$B$7*(MIN(1,$H$51*$C4558)*(ic*Inputs!$C$7+pE+fee_fx*Inputs!$D$7-cost_acc-cost_wd*Inputs!$E$7*$E4558-cost_fx*Inputs!$D$7-$F4558)+(1-MIN(1,$H$51*$C4558))*(1-MIN(1,Inputs!$G$7*$D4558)*churn_nonbuyers)*(ic*Inputs!$C$7+fee_wd*Inputs!$E$7*(1-$B4558)+fee_fx*Inputs!$D$7-cost_acc-cost_wd*Inputs!$E$7*(1-$B4558)-cost_fx*Inputs!$D$7))</f>
        <v>378652.817794095</v>
      </c>
      <c r="I4558" s="0" t="n">
        <f aca="false">12*Inputs!$B$8*(MIN(1,$H$52*$C4558)*(ic*Inputs!$C$8+pT-cost_acc-cost_wd*Inputs!$E$8-cost_fx*Inputs!$D$8-cost_ins)+(1-MIN(1,$H$52*$C4558))*(1-MIN(1,Inputs!$G$8*$D4558)*churn_nonbuyers)*(ic*Inputs!$C$8+fee_wd*Inputs!$E$8*(1-$B4558)+fee_fx*Inputs!$D$8-cost_acc-cost_wd*Inputs!$E$8*(1-$B4558)-cost_fx*Inputs!$D$8))</f>
        <v>110722.353688871</v>
      </c>
      <c r="J4558" s="0" t="n">
        <f aca="false">G4558+H4558+I4558-fixed</f>
        <v>-21763.8746291333</v>
      </c>
      <c r="K4558" s="0" t="n">
        <f aca="false">12*Inputs!$B$6*(1-MIN(1,Inputs!$G$6*$D4558)*churn_nonbuyers)*(ic*Inputs!$C$6+fee_wd*Inputs!$E$6*(1-$B4558)+fee_fx*Inputs!$D$6-cost_acc-cost_wd*Inputs!$E$6*(1-$B4558)-cost_fx*Inputs!$D$6)</f>
        <v>147771.408597955</v>
      </c>
      <c r="L4558" s="0" t="n">
        <f aca="false">12*Inputs!$B$7*(1-MIN(1,Inputs!$G$7*$D4558)*churn_nonbuyers)*(ic*Inputs!$C$7+fee_wd*Inputs!$E$7*(1-$B4558)+fee_fx*Inputs!$D$7-cost_acc-cost_wd*Inputs!$E$7*(1-$B4558)-cost_fx*Inputs!$D$7)</f>
        <v>345285.888550773</v>
      </c>
      <c r="M4558" s="0" t="n">
        <f aca="false">12*Inputs!$B$8*(1-MIN(1,Inputs!$G$8*$D4558)*churn_nonbuyers)*(ic*Inputs!$C$8+fee_wd*Inputs!$E$8*(1-$B4558)+fee_fx*Inputs!$D$8-cost_acc-cost_wd*Inputs!$E$8*(1-$B4558)-cost_fx*Inputs!$D$8)</f>
        <v>639.400550457614</v>
      </c>
      <c r="N4558" s="0" t="n">
        <f aca="false">K4558+L4558+I4558-fixed</f>
        <v>-96220.3491624001</v>
      </c>
      <c r="O4558" s="0" t="n">
        <f aca="false">K4558+L4558+M4558-fixed</f>
        <v>-206303.302300814</v>
      </c>
      <c r="P4558" s="0" t="n">
        <f aca="false">12*Inputs!$B$6*(1-MIN(1,Inputs!$F$6*$D4558))*(ic*Inputs!$C$6+flat_fee-cost_acc-cost_wd*Inputs!$E$6*$E4558-cost_fx*Inputs!$D$6)+12*Inputs!$B$7*(1-MIN(1,Inputs!$F$7*$D4558))*(ic*Inputs!$C$7+flat_fee-cost_acc-cost_wd*Inputs!$E$7*$E4558-cost_fx*Inputs!$D$7)+12*Inputs!$B$8*(1-MIN(1,Inputs!$F$8*$D4558))*(ic*Inputs!$C$8+flat_fee-cost_acc-cost_wd*Inputs!$E$8*$E4558-cost_fx*Inputs!$D$8)-fixed</f>
        <v>-264247.65139552</v>
      </c>
    </row>
    <row r="4559" customFormat="false" ht="15" hidden="false" customHeight="false" outlineLevel="0" collapsed="false">
      <c r="A4559" s="0" t="n">
        <v>4494</v>
      </c>
      <c r="B4559" s="0" t="n">
        <v>0.276946</v>
      </c>
      <c r="C4559" s="0" t="n">
        <v>0.946917</v>
      </c>
      <c r="D4559" s="0" t="n">
        <v>1.003781</v>
      </c>
      <c r="E4559" s="0" t="n">
        <v>1.202525</v>
      </c>
      <c r="F4559" s="0" t="n">
        <v>0.180631</v>
      </c>
      <c r="G4559" s="0" t="n">
        <f aca="false">12*Inputs!$B$6*(MIN(1,$H$50*$C4559)*(ic*Inputs!$C$6+pS+fee_fx*Inputs!$D$6-cost_acc-cost_wd*Inputs!$E$6*$E4559-cost_fx*Inputs!$D$6-$F4559)+(1-MIN(1,$H$50*$C4559))*(1-MIN(1,Inputs!$G$6*$D4559)*churn_nonbuyers)*(ic*Inputs!$C$6+fee_wd*Inputs!$E$6*(1-$B4559)+fee_fx*Inputs!$D$6-cost_acc-cost_wd*Inputs!$E$6*(1-$B4559)-cost_fx*Inputs!$D$6))</f>
        <v>203204.079334067</v>
      </c>
      <c r="H4559" s="0" t="n">
        <f aca="false">12*Inputs!$B$7*(MIN(1,$H$51*$C4559)*(ic*Inputs!$C$7+pE+fee_fx*Inputs!$D$7-cost_acc-cost_wd*Inputs!$E$7*$E4559-cost_fx*Inputs!$D$7-$F4559)+(1-MIN(1,$H$51*$C4559))*(1-MIN(1,Inputs!$G$7*$D4559)*churn_nonbuyers)*(ic*Inputs!$C$7+fee_wd*Inputs!$E$7*(1-$B4559)+fee_fx*Inputs!$D$7-cost_acc-cost_wd*Inputs!$E$7*(1-$B4559)-cost_fx*Inputs!$D$7))</f>
        <v>393680.826137845</v>
      </c>
      <c r="I4559" s="0" t="n">
        <f aca="false">12*Inputs!$B$8*(MIN(1,$H$52*$C4559)*(ic*Inputs!$C$8+pT-cost_acc-cost_wd*Inputs!$E$8-cost_fx*Inputs!$D$8-cost_ins)+(1-MIN(1,$H$52*$C4559))*(1-MIN(1,Inputs!$G$8*$D4559)*churn_nonbuyers)*(ic*Inputs!$C$8+fee_wd*Inputs!$E$8*(1-$B4559)+fee_fx*Inputs!$D$8-cost_acc-cost_wd*Inputs!$E$8*(1-$B4559)-cost_fx*Inputs!$D$8))</f>
        <v>167882.928491368</v>
      </c>
      <c r="J4559" s="0" t="n">
        <f aca="false">G4559+H4559+I4559-fixed</f>
        <v>64767.8339632788</v>
      </c>
      <c r="K4559" s="0" t="n">
        <f aca="false">12*Inputs!$B$6*(1-MIN(1,Inputs!$G$6*$D4559)*churn_nonbuyers)*(ic*Inputs!$C$6+fee_wd*Inputs!$E$6*(1-$B4559)+fee_fx*Inputs!$D$6-cost_acc-cost_wd*Inputs!$E$6*(1-$B4559)-cost_fx*Inputs!$D$6)</f>
        <v>153603.214076347</v>
      </c>
      <c r="L4559" s="0" t="n">
        <f aca="false">12*Inputs!$B$7*(1-MIN(1,Inputs!$G$7*$D4559)*churn_nonbuyers)*(ic*Inputs!$C$7+fee_wd*Inputs!$E$7*(1-$B4559)+fee_fx*Inputs!$D$7-cost_acc-cost_wd*Inputs!$E$7*(1-$B4559)-cost_fx*Inputs!$D$7)</f>
        <v>352378.971357808</v>
      </c>
      <c r="M4559" s="0" t="n">
        <f aca="false">12*Inputs!$B$8*(1-MIN(1,Inputs!$G$8*$D4559)*churn_nonbuyers)*(ic*Inputs!$C$8+fee_wd*Inputs!$E$8*(1-$B4559)+fee_fx*Inputs!$D$8-cost_acc-cost_wd*Inputs!$E$8*(1-$B4559)-cost_fx*Inputs!$D$8)</f>
        <v>93103.2783829536</v>
      </c>
      <c r="N4559" s="0" t="n">
        <f aca="false">K4559+L4559+I4559-fixed</f>
        <v>-26134.8860744766</v>
      </c>
      <c r="O4559" s="0" t="n">
        <f aca="false">K4559+L4559+M4559-fixed</f>
        <v>-100914.536182891</v>
      </c>
      <c r="P4559" s="0" t="n">
        <f aca="false">12*Inputs!$B$6*(1-MIN(1,Inputs!$F$6*$D4559))*(ic*Inputs!$C$6+flat_fee-cost_acc-cost_wd*Inputs!$E$6*$E4559-cost_fx*Inputs!$D$6)+12*Inputs!$B$7*(1-MIN(1,Inputs!$F$7*$D4559))*(ic*Inputs!$C$7+flat_fee-cost_acc-cost_wd*Inputs!$E$7*$E4559-cost_fx*Inputs!$D$7)+12*Inputs!$B$8*(1-MIN(1,Inputs!$F$8*$D4559))*(ic*Inputs!$C$8+flat_fee-cost_acc-cost_wd*Inputs!$E$8*$E4559-cost_fx*Inputs!$D$8)-fixed</f>
        <v>-18967.232482</v>
      </c>
    </row>
    <row r="4560" customFormat="false" ht="15" hidden="false" customHeight="false" outlineLevel="0" collapsed="false">
      <c r="A4560" s="0" t="n">
        <v>4495</v>
      </c>
      <c r="B4560" s="0" t="n">
        <v>0.356679</v>
      </c>
      <c r="C4560" s="0" t="n">
        <v>0.876148</v>
      </c>
      <c r="D4560" s="0" t="n">
        <v>1.007943</v>
      </c>
      <c r="E4560" s="0" t="n">
        <v>1.269031</v>
      </c>
      <c r="F4560" s="0" t="n">
        <v>0.456015</v>
      </c>
      <c r="G4560" s="0" t="n">
        <f aca="false">12*Inputs!$B$6*(MIN(1,$H$50*$C4560)*(ic*Inputs!$C$6+pS+fee_fx*Inputs!$D$6-cost_acc-cost_wd*Inputs!$E$6*$E4560-cost_fx*Inputs!$D$6-$F4560)+(1-MIN(1,$H$50*$C4560))*(1-MIN(1,Inputs!$G$6*$D4560)*churn_nonbuyers)*(ic*Inputs!$C$6+fee_wd*Inputs!$E$6*(1-$B4560)+fee_fx*Inputs!$D$6-cost_acc-cost_wd*Inputs!$E$6*(1-$B4560)-cost_fx*Inputs!$D$6))</f>
        <v>182425.548462448</v>
      </c>
      <c r="H4560" s="0" t="n">
        <f aca="false">12*Inputs!$B$7*(MIN(1,$H$51*$C4560)*(ic*Inputs!$C$7+pE+fee_fx*Inputs!$D$7-cost_acc-cost_wd*Inputs!$E$7*$E4560-cost_fx*Inputs!$D$7-$F4560)+(1-MIN(1,$H$51*$C4560))*(1-MIN(1,Inputs!$G$7*$D4560)*churn_nonbuyers)*(ic*Inputs!$C$7+fee_wd*Inputs!$E$7*(1-$B4560)+fee_fx*Inputs!$D$7-cost_acc-cost_wd*Inputs!$E$7*(1-$B4560)-cost_fx*Inputs!$D$7))</f>
        <v>362722.224896458</v>
      </c>
      <c r="I4560" s="0" t="n">
        <f aca="false">12*Inputs!$B$8*(MIN(1,$H$52*$C4560)*(ic*Inputs!$C$8+pT-cost_acc-cost_wd*Inputs!$E$8-cost_fx*Inputs!$D$8-cost_ins)+(1-MIN(1,$H$52*$C4560))*(1-MIN(1,Inputs!$G$8*$D4560)*churn_nonbuyers)*(ic*Inputs!$C$8+fee_wd*Inputs!$E$8*(1-$B4560)+fee_fx*Inputs!$D$8-cost_acc-cost_wd*Inputs!$E$8*(1-$B4560)-cost_fx*Inputs!$D$8))</f>
        <v>161505.674833403</v>
      </c>
      <c r="J4560" s="0" t="n">
        <f aca="false">G4560+H4560+I4560-fixed</f>
        <v>6653.44819230947</v>
      </c>
      <c r="K4560" s="0" t="n">
        <f aca="false">12*Inputs!$B$6*(1-MIN(1,Inputs!$G$6*$D4560)*churn_nonbuyers)*(ic*Inputs!$C$6+fee_wd*Inputs!$E$6*(1-$B4560)+fee_fx*Inputs!$D$6-cost_acc-cost_wd*Inputs!$E$6*(1-$B4560)-cost_fx*Inputs!$D$6)</f>
        <v>142666.645689338</v>
      </c>
      <c r="L4560" s="0" t="n">
        <f aca="false">12*Inputs!$B$7*(1-MIN(1,Inputs!$G$7*$D4560)*churn_nonbuyers)*(ic*Inputs!$C$7+fee_wd*Inputs!$E$7*(1-$B4560)+fee_fx*Inputs!$D$7-cost_acc-cost_wd*Inputs!$E$7*(1-$B4560)-cost_fx*Inputs!$D$7)</f>
        <v>341199.237749603</v>
      </c>
      <c r="M4560" s="0" t="n">
        <f aca="false">12*Inputs!$B$8*(1-MIN(1,Inputs!$G$8*$D4560)*churn_nonbuyers)*(ic*Inputs!$C$8+fee_wd*Inputs!$E$8*(1-$B4560)+fee_fx*Inputs!$D$8-cost_acc-cost_wd*Inputs!$E$8*(1-$B4560)-cost_fx*Inputs!$D$8)</f>
        <v>91064.1979635792</v>
      </c>
      <c r="N4560" s="0" t="n">
        <f aca="false">K4560+L4560+I4560-fixed</f>
        <v>-54628.4417276552</v>
      </c>
      <c r="O4560" s="0" t="n">
        <f aca="false">K4560+L4560+M4560-fixed</f>
        <v>-125069.918597479</v>
      </c>
      <c r="P4560" s="0" t="n">
        <f aca="false">12*Inputs!$B$6*(1-MIN(1,Inputs!$F$6*$D4560))*(ic*Inputs!$C$6+flat_fee-cost_acc-cost_wd*Inputs!$E$6*$E4560-cost_fx*Inputs!$D$6)+12*Inputs!$B$7*(1-MIN(1,Inputs!$F$7*$D4560))*(ic*Inputs!$C$7+flat_fee-cost_acc-cost_wd*Inputs!$E$7*$E4560-cost_fx*Inputs!$D$7)+12*Inputs!$B$8*(1-MIN(1,Inputs!$F$8*$D4560))*(ic*Inputs!$C$8+flat_fee-cost_acc-cost_wd*Inputs!$E$8*$E4560-cost_fx*Inputs!$D$8)-fixed</f>
        <v>-49715.81292808</v>
      </c>
    </row>
    <row r="4561" customFormat="false" ht="15" hidden="false" customHeight="false" outlineLevel="0" collapsed="false">
      <c r="A4561" s="0" t="n">
        <v>4496</v>
      </c>
      <c r="B4561" s="0" t="n">
        <v>0.541578</v>
      </c>
      <c r="C4561" s="0" t="n">
        <v>0.869407</v>
      </c>
      <c r="D4561" s="0" t="n">
        <v>1.367977</v>
      </c>
      <c r="E4561" s="0" t="n">
        <v>1.324656</v>
      </c>
      <c r="F4561" s="0" t="n">
        <v>0.101183</v>
      </c>
      <c r="G4561" s="0" t="n">
        <f aca="false">12*Inputs!$B$6*(MIN(1,$H$50*$C4561)*(ic*Inputs!$C$6+pS+fee_fx*Inputs!$D$6-cost_acc-cost_wd*Inputs!$E$6*$E4561-cost_fx*Inputs!$D$6-$F4561)+(1-MIN(1,$H$50*$C4561))*(1-MIN(1,Inputs!$G$6*$D4561)*churn_nonbuyers)*(ic*Inputs!$C$6+fee_wd*Inputs!$E$6*(1-$B4561)+fee_fx*Inputs!$D$6-cost_acc-cost_wd*Inputs!$E$6*(1-$B4561)-cost_fx*Inputs!$D$6))</f>
        <v>162517.565705472</v>
      </c>
      <c r="H4561" s="0" t="n">
        <f aca="false">12*Inputs!$B$7*(MIN(1,$H$51*$C4561)*(ic*Inputs!$C$7+pE+fee_fx*Inputs!$D$7-cost_acc-cost_wd*Inputs!$E$7*$E4561-cost_fx*Inputs!$D$7-$F4561)+(1-MIN(1,$H$51*$C4561))*(1-MIN(1,Inputs!$G$7*$D4561)*churn_nonbuyers)*(ic*Inputs!$C$7+fee_wd*Inputs!$E$7*(1-$B4561)+fee_fx*Inputs!$D$7-cost_acc-cost_wd*Inputs!$E$7*(1-$B4561)-cost_fx*Inputs!$D$7))</f>
        <v>355622.631252137</v>
      </c>
      <c r="I4561" s="0" t="n">
        <f aca="false">12*Inputs!$B$8*(MIN(1,$H$52*$C4561)*(ic*Inputs!$C$8+pT-cost_acc-cost_wd*Inputs!$E$8-cost_fx*Inputs!$D$8-cost_ins)+(1-MIN(1,$H$52*$C4561))*(1-MIN(1,Inputs!$G$8*$D4561)*churn_nonbuyers)*(ic*Inputs!$C$8+fee_wd*Inputs!$E$8*(1-$B4561)+fee_fx*Inputs!$D$8-cost_acc-cost_wd*Inputs!$E$8*(1-$B4561)-cost_fx*Inputs!$D$8))</f>
        <v>130307.20479514</v>
      </c>
      <c r="J4561" s="0" t="n">
        <f aca="false">G4561+H4561+I4561-fixed</f>
        <v>-51552.5982472511</v>
      </c>
      <c r="K4561" s="0" t="n">
        <f aca="false">12*Inputs!$B$6*(1-MIN(1,Inputs!$G$6*$D4561)*churn_nonbuyers)*(ic*Inputs!$C$6+fee_wd*Inputs!$E$6*(1-$B4561)+fee_fx*Inputs!$D$6-cost_acc-cost_wd*Inputs!$E$6*(1-$B4561)-cost_fx*Inputs!$D$6)</f>
        <v>115157.796823483</v>
      </c>
      <c r="L4561" s="0" t="n">
        <f aca="false">12*Inputs!$B$7*(1-MIN(1,Inputs!$G$7*$D4561)*churn_nonbuyers)*(ic*Inputs!$C$7+fee_wd*Inputs!$E$7*(1-$B4561)+fee_fx*Inputs!$D$7-cost_acc-cost_wd*Inputs!$E$7*(1-$B4561)-cost_fx*Inputs!$D$7)</f>
        <v>311866.26039809</v>
      </c>
      <c r="M4561" s="0" t="n">
        <f aca="false">12*Inputs!$B$8*(1-MIN(1,Inputs!$G$8*$D4561)*churn_nonbuyers)*(ic*Inputs!$C$8+fee_wd*Inputs!$E$8*(1-$B4561)+fee_fx*Inputs!$D$8-cost_acc-cost_wd*Inputs!$E$8*(1-$B4561)-cost_fx*Inputs!$D$8)</f>
        <v>12741.9769629216</v>
      </c>
      <c r="N4561" s="0" t="n">
        <f aca="false">K4561+L4561+I4561-fixed</f>
        <v>-142668.737983287</v>
      </c>
      <c r="O4561" s="0" t="n">
        <f aca="false">K4561+L4561+M4561-fixed</f>
        <v>-260233.965815505</v>
      </c>
      <c r="P4561" s="0" t="n">
        <f aca="false">12*Inputs!$B$6*(1-MIN(1,Inputs!$F$6*$D4561))*(ic*Inputs!$C$6+flat_fee-cost_acc-cost_wd*Inputs!$E$6*$E4561-cost_fx*Inputs!$D$6)+12*Inputs!$B$7*(1-MIN(1,Inputs!$F$7*$D4561))*(ic*Inputs!$C$7+flat_fee-cost_acc-cost_wd*Inputs!$E$7*$E4561-cost_fx*Inputs!$D$7)+12*Inputs!$B$8*(1-MIN(1,Inputs!$F$8*$D4561))*(ic*Inputs!$C$8+flat_fee-cost_acc-cost_wd*Inputs!$E$8*$E4561-cost_fx*Inputs!$D$8)-fixed</f>
        <v>-248620.09983712</v>
      </c>
    </row>
    <row r="4562" customFormat="false" ht="15" hidden="false" customHeight="false" outlineLevel="0" collapsed="false">
      <c r="A4562" s="0" t="n">
        <v>4497</v>
      </c>
      <c r="B4562" s="0" t="n">
        <v>0.166331</v>
      </c>
      <c r="C4562" s="0" t="n">
        <v>0.975359</v>
      </c>
      <c r="D4562" s="0" t="n">
        <v>1.305863</v>
      </c>
      <c r="E4562" s="0" t="n">
        <v>1.086719</v>
      </c>
      <c r="F4562" s="0" t="n">
        <v>0.289983</v>
      </c>
      <c r="G4562" s="0" t="n">
        <f aca="false">12*Inputs!$B$6*(MIN(1,$H$50*$C4562)*(ic*Inputs!$C$6+pS+fee_fx*Inputs!$D$6-cost_acc-cost_wd*Inputs!$E$6*$E4562-cost_fx*Inputs!$D$6-$F4562)+(1-MIN(1,$H$50*$C4562))*(1-MIN(1,Inputs!$G$6*$D4562)*churn_nonbuyers)*(ic*Inputs!$C$6+fee_wd*Inputs!$E$6*(1-$B4562)+fee_fx*Inputs!$D$6-cost_acc-cost_wd*Inputs!$E$6*(1-$B4562)-cost_fx*Inputs!$D$6))</f>
        <v>216313.712601296</v>
      </c>
      <c r="H4562" s="0" t="n">
        <f aca="false">12*Inputs!$B$7*(MIN(1,$H$51*$C4562)*(ic*Inputs!$C$7+pE+fee_fx*Inputs!$D$7-cost_acc-cost_wd*Inputs!$E$7*$E4562-cost_fx*Inputs!$D$7-$F4562)+(1-MIN(1,$H$51*$C4562))*(1-MIN(1,Inputs!$G$7*$D4562)*churn_nonbuyers)*(ic*Inputs!$C$7+fee_wd*Inputs!$E$7*(1-$B4562)+fee_fx*Inputs!$D$7-cost_acc-cost_wd*Inputs!$E$7*(1-$B4562)-cost_fx*Inputs!$D$7))</f>
        <v>409115.614824276</v>
      </c>
      <c r="I4562" s="0" t="n">
        <f aca="false">12*Inputs!$B$8*(MIN(1,$H$52*$C4562)*(ic*Inputs!$C$8+pT-cost_acc-cost_wd*Inputs!$E$8-cost_fx*Inputs!$D$8-cost_ins)+(1-MIN(1,$H$52*$C4562))*(1-MIN(1,Inputs!$G$8*$D4562)*churn_nonbuyers)*(ic*Inputs!$C$8+fee_wd*Inputs!$E$8*(1-$B4562)+fee_fx*Inputs!$D$8-cost_acc-cost_wd*Inputs!$E$8*(1-$B4562)-cost_fx*Inputs!$D$8))</f>
        <v>149269.102208971</v>
      </c>
      <c r="J4562" s="0" t="n">
        <f aca="false">G4562+H4562+I4562-fixed</f>
        <v>74698.4296345429</v>
      </c>
      <c r="K4562" s="0" t="n">
        <f aca="false">12*Inputs!$B$6*(1-MIN(1,Inputs!$G$6*$D4562)*churn_nonbuyers)*(ic*Inputs!$C$6+fee_wd*Inputs!$E$6*(1-$B4562)+fee_fx*Inputs!$D$6-cost_acc-cost_wd*Inputs!$E$6*(1-$B4562)-cost_fx*Inputs!$D$6)</f>
        <v>166049.116550302</v>
      </c>
      <c r="L4562" s="0" t="n">
        <f aca="false">12*Inputs!$B$7*(1-MIN(1,Inputs!$G$7*$D4562)*churn_nonbuyers)*(ic*Inputs!$C$7+fee_wd*Inputs!$E$7*(1-$B4562)+fee_fx*Inputs!$D$7-cost_acc-cost_wd*Inputs!$E$7*(1-$B4562)-cost_fx*Inputs!$D$7)</f>
        <v>364390.944906181</v>
      </c>
      <c r="M4562" s="0" t="n">
        <f aca="false">12*Inputs!$B$8*(1-MIN(1,Inputs!$G$8*$D4562)*churn_nonbuyers)*(ic*Inputs!$C$8+fee_wd*Inputs!$E$8*(1-$B4562)+fee_fx*Inputs!$D$8-cost_acc-cost_wd*Inputs!$E$8*(1-$B4562)-cost_fx*Inputs!$D$8)</f>
        <v>27350.6385147408</v>
      </c>
      <c r="N4562" s="0" t="n">
        <f aca="false">K4562+L4562+I4562-fixed</f>
        <v>-20290.8363345459</v>
      </c>
      <c r="O4562" s="0" t="n">
        <f aca="false">K4562+L4562+M4562-fixed</f>
        <v>-142209.300028777</v>
      </c>
      <c r="P4562" s="0" t="n">
        <f aca="false">12*Inputs!$B$6*(1-MIN(1,Inputs!$F$6*$D4562))*(ic*Inputs!$C$6+flat_fee-cost_acc-cost_wd*Inputs!$E$6*$E4562-cost_fx*Inputs!$D$6)+12*Inputs!$B$7*(1-MIN(1,Inputs!$F$7*$D4562))*(ic*Inputs!$C$7+flat_fee-cost_acc-cost_wd*Inputs!$E$7*$E4562-cost_fx*Inputs!$D$7)+12*Inputs!$B$8*(1-MIN(1,Inputs!$F$8*$D4562))*(ic*Inputs!$C$8+flat_fee-cost_acc-cost_wd*Inputs!$E$8*$E4562-cost_fx*Inputs!$D$8)-fixed</f>
        <v>-133109.52582472</v>
      </c>
    </row>
    <row r="4563" customFormat="false" ht="15" hidden="false" customHeight="false" outlineLevel="0" collapsed="false">
      <c r="A4563" s="0" t="n">
        <v>4498</v>
      </c>
      <c r="B4563" s="0" t="n">
        <v>0.296303</v>
      </c>
      <c r="C4563" s="0" t="n">
        <v>0.881446</v>
      </c>
      <c r="D4563" s="0" t="n">
        <v>1.366913</v>
      </c>
      <c r="E4563" s="0" t="n">
        <v>1.224504</v>
      </c>
      <c r="F4563" s="0" t="n">
        <v>0.06441</v>
      </c>
      <c r="G4563" s="0" t="n">
        <f aca="false">12*Inputs!$B$6*(MIN(1,$H$50*$C4563)*(ic*Inputs!$C$6+pS+fee_fx*Inputs!$D$6-cost_acc-cost_wd*Inputs!$E$6*$E4563-cost_fx*Inputs!$D$6-$F4563)+(1-MIN(1,$H$50*$C4563))*(1-MIN(1,Inputs!$G$6*$D4563)*churn_nonbuyers)*(ic*Inputs!$C$6+fee_wd*Inputs!$E$6*(1-$B4563)+fee_fx*Inputs!$D$6-cost_acc-cost_wd*Inputs!$E$6*(1-$B4563)-cost_fx*Inputs!$D$6))</f>
        <v>196545.52399289</v>
      </c>
      <c r="H4563" s="0" t="n">
        <f aca="false">12*Inputs!$B$7*(MIN(1,$H$51*$C4563)*(ic*Inputs!$C$7+pE+fee_fx*Inputs!$D$7-cost_acc-cost_wd*Inputs!$E$7*$E4563-cost_fx*Inputs!$D$7-$F4563)+(1-MIN(1,$H$51*$C4563))*(1-MIN(1,Inputs!$G$7*$D4563)*churn_nonbuyers)*(ic*Inputs!$C$7+fee_wd*Inputs!$E$7*(1-$B4563)+fee_fx*Inputs!$D$7-cost_acc-cost_wd*Inputs!$E$7*(1-$B4563)-cost_fx*Inputs!$D$7))</f>
        <v>390200.937070749</v>
      </c>
      <c r="I4563" s="0" t="n">
        <f aca="false">12*Inputs!$B$8*(MIN(1,$H$52*$C4563)*(ic*Inputs!$C$8+pT-cost_acc-cost_wd*Inputs!$E$8-cost_fx*Inputs!$D$8-cost_ins)+(1-MIN(1,$H$52*$C4563))*(1-MIN(1,Inputs!$G$8*$D4563)*churn_nonbuyers)*(ic*Inputs!$C$8+fee_wd*Inputs!$E$8*(1-$B4563)+fee_fx*Inputs!$D$8-cost_acc-cost_wd*Inputs!$E$8*(1-$B4563)-cost_fx*Inputs!$D$8))</f>
        <v>132215.476207845</v>
      </c>
      <c r="J4563" s="0" t="n">
        <f aca="false">G4563+H4563+I4563-fixed</f>
        <v>18961.9372714843</v>
      </c>
      <c r="K4563" s="0" t="n">
        <f aca="false">12*Inputs!$B$6*(1-MIN(1,Inputs!$G$6*$D4563)*churn_nonbuyers)*(ic*Inputs!$C$6+fee_wd*Inputs!$E$6*(1-$B4563)+fee_fx*Inputs!$D$6-cost_acc-cost_wd*Inputs!$E$6*(1-$B4563)-cost_fx*Inputs!$D$6)</f>
        <v>148070.032003001</v>
      </c>
      <c r="L4563" s="0" t="n">
        <f aca="false">12*Inputs!$B$7*(1-MIN(1,Inputs!$G$7*$D4563)*churn_nonbuyers)*(ic*Inputs!$C$7+fee_wd*Inputs!$E$7*(1-$B4563)+fee_fx*Inputs!$D$7-cost_acc-cost_wd*Inputs!$E$7*(1-$B4563)-cost_fx*Inputs!$D$7)</f>
        <v>345747.876577801</v>
      </c>
      <c r="M4563" s="0" t="n">
        <f aca="false">12*Inputs!$B$8*(1-MIN(1,Inputs!$G$8*$D4563)*churn_nonbuyers)*(ic*Inputs!$C$8+fee_wd*Inputs!$E$8*(1-$B4563)+fee_fx*Inputs!$D$8-cost_acc-cost_wd*Inputs!$E$8*(1-$B4563)-cost_fx*Inputs!$D$8)</f>
        <v>13473.8599606704</v>
      </c>
      <c r="N4563" s="0" t="n">
        <f aca="false">K4563+L4563+I4563-fixed</f>
        <v>-73966.6152113535</v>
      </c>
      <c r="O4563" s="0" t="n">
        <f aca="false">K4563+L4563+M4563-fixed</f>
        <v>-192708.231458528</v>
      </c>
      <c r="P4563" s="0" t="n">
        <f aca="false">12*Inputs!$B$6*(1-MIN(1,Inputs!$F$6*$D4563))*(ic*Inputs!$C$6+flat_fee-cost_acc-cost_wd*Inputs!$E$6*$E4563-cost_fx*Inputs!$D$6)+12*Inputs!$B$7*(1-MIN(1,Inputs!$F$7*$D4563))*(ic*Inputs!$C$7+flat_fee-cost_acc-cost_wd*Inputs!$E$7*$E4563-cost_fx*Inputs!$D$7)+12*Inputs!$B$8*(1-MIN(1,Inputs!$F$8*$D4563))*(ic*Inputs!$C$8+flat_fee-cost_acc-cost_wd*Inputs!$E$8*$E4563-cost_fx*Inputs!$D$8)-fixed</f>
        <v>-213656.61758752</v>
      </c>
    </row>
    <row r="4564" customFormat="false" ht="15" hidden="false" customHeight="false" outlineLevel="0" collapsed="false">
      <c r="A4564" s="0" t="n">
        <v>4499</v>
      </c>
      <c r="B4564" s="0" t="n">
        <v>0.276091</v>
      </c>
      <c r="C4564" s="0" t="n">
        <v>0.881457</v>
      </c>
      <c r="D4564" s="0" t="n">
        <v>1.638061</v>
      </c>
      <c r="E4564" s="0" t="n">
        <v>1.134406</v>
      </c>
      <c r="F4564" s="0" t="n">
        <v>0.146467</v>
      </c>
      <c r="G4564" s="0" t="n">
        <f aca="false">12*Inputs!$B$6*(MIN(1,$H$50*$C4564)*(ic*Inputs!$C$6+pS+fee_fx*Inputs!$D$6-cost_acc-cost_wd*Inputs!$E$6*$E4564-cost_fx*Inputs!$D$6-$F4564)+(1-MIN(1,$H$50*$C4564))*(1-MIN(1,Inputs!$G$6*$D4564)*churn_nonbuyers)*(ic*Inputs!$C$6+fee_wd*Inputs!$E$6*(1-$B4564)+fee_fx*Inputs!$D$6-cost_acc-cost_wd*Inputs!$E$6*(1-$B4564)-cost_fx*Inputs!$D$6))</f>
        <v>197190.381059124</v>
      </c>
      <c r="H4564" s="0" t="n">
        <f aca="false">12*Inputs!$B$7*(MIN(1,$H$51*$C4564)*(ic*Inputs!$C$7+pE+fee_fx*Inputs!$D$7-cost_acc-cost_wd*Inputs!$E$7*$E4564-cost_fx*Inputs!$D$7-$F4564)+(1-MIN(1,$H$51*$C4564))*(1-MIN(1,Inputs!$G$7*$D4564)*churn_nonbuyers)*(ic*Inputs!$C$7+fee_wd*Inputs!$E$7*(1-$B4564)+fee_fx*Inputs!$D$7-cost_acc-cost_wd*Inputs!$E$7*(1-$B4564)-cost_fx*Inputs!$D$7))</f>
        <v>395077.225116321</v>
      </c>
      <c r="I4564" s="0" t="n">
        <f aca="false">12*Inputs!$B$8*(MIN(1,$H$52*$C4564)*(ic*Inputs!$C$8+pT-cost_acc-cost_wd*Inputs!$E$8-cost_fx*Inputs!$D$8-cost_ins)+(1-MIN(1,$H$52*$C4564))*(1-MIN(1,Inputs!$G$8*$D4564)*churn_nonbuyers)*(ic*Inputs!$C$8+fee_wd*Inputs!$E$8*(1-$B4564)+fee_fx*Inputs!$D$8-cost_acc-cost_wd*Inputs!$E$8*(1-$B4564)-cost_fx*Inputs!$D$8))</f>
        <v>127056.737808</v>
      </c>
      <c r="J4564" s="0" t="n">
        <f aca="false">G4564+H4564+I4564-fixed</f>
        <v>19324.3439834444</v>
      </c>
      <c r="K4564" s="0" t="n">
        <f aca="false">12*Inputs!$B$6*(1-MIN(1,Inputs!$G$6*$D4564)*churn_nonbuyers)*(ic*Inputs!$C$6+fee_wd*Inputs!$E$6*(1-$B4564)+fee_fx*Inputs!$D$6-cost_acc-cost_wd*Inputs!$E$6*(1-$B4564)-cost_fx*Inputs!$D$6)</f>
        <v>148587.469196767</v>
      </c>
      <c r="L4564" s="0" t="n">
        <f aca="false">12*Inputs!$B$7*(1-MIN(1,Inputs!$G$7*$D4564)*churn_nonbuyers)*(ic*Inputs!$C$7+fee_wd*Inputs!$E$7*(1-$B4564)+fee_fx*Inputs!$D$7-cost_acc-cost_wd*Inputs!$E$7*(1-$B4564)-cost_fx*Inputs!$D$7)</f>
        <v>345582.646990061</v>
      </c>
      <c r="M4564" s="0" t="n">
        <f aca="false">12*Inputs!$B$8*(1-MIN(1,Inputs!$G$8*$D4564)*churn_nonbuyers)*(ic*Inputs!$C$8+fee_wd*Inputs!$E$8*(1-$B4564)+fee_fx*Inputs!$D$8-cost_acc-cost_wd*Inputs!$E$8*(1-$B4564)-cost_fx*Inputs!$D$8)</f>
        <v>0</v>
      </c>
      <c r="N4564" s="0" t="n">
        <f aca="false">K4564+L4564+I4564-fixed</f>
        <v>-78773.1460051723</v>
      </c>
      <c r="O4564" s="0" t="n">
        <f aca="false">K4564+L4564+M4564-fixed</f>
        <v>-205829.883813172</v>
      </c>
      <c r="P4564" s="0" t="n">
        <f aca="false">12*Inputs!$B$6*(1-MIN(1,Inputs!$F$6*$D4564))*(ic*Inputs!$C$6+flat_fee-cost_acc-cost_wd*Inputs!$E$6*$E4564-cost_fx*Inputs!$D$6)+12*Inputs!$B$7*(1-MIN(1,Inputs!$F$7*$D4564))*(ic*Inputs!$C$7+flat_fee-cost_acc-cost_wd*Inputs!$E$7*$E4564-cost_fx*Inputs!$D$7)+12*Inputs!$B$8*(1-MIN(1,Inputs!$F$8*$D4564))*(ic*Inputs!$C$8+flat_fee-cost_acc-cost_wd*Inputs!$E$8*$E4564-cost_fx*Inputs!$D$8)-fixed</f>
        <v>-326829.64118416</v>
      </c>
    </row>
    <row r="4565" customFormat="false" ht="15" hidden="false" customHeight="false" outlineLevel="0" collapsed="false">
      <c r="A4565" s="0" t="n">
        <v>4500</v>
      </c>
      <c r="B4565" s="0" t="n">
        <v>0.218255</v>
      </c>
      <c r="C4565" s="0" t="n">
        <v>0.953561</v>
      </c>
      <c r="D4565" s="0" t="n">
        <v>0.70364</v>
      </c>
      <c r="E4565" s="0" t="n">
        <v>1.179756</v>
      </c>
      <c r="F4565" s="0" t="n">
        <v>0.160532</v>
      </c>
      <c r="G4565" s="0" t="n">
        <f aca="false">12*Inputs!$B$6*(MIN(1,$H$50*$C4565)*(ic*Inputs!$C$6+pS+fee_fx*Inputs!$D$6-cost_acc-cost_wd*Inputs!$E$6*$E4565-cost_fx*Inputs!$D$6-$F4565)+(1-MIN(1,$H$50*$C4565))*(1-MIN(1,Inputs!$G$6*$D4565)*churn_nonbuyers)*(ic*Inputs!$C$6+fee_wd*Inputs!$E$6*(1-$B4565)+fee_fx*Inputs!$D$6-cost_acc-cost_wd*Inputs!$E$6*(1-$B4565)-cost_fx*Inputs!$D$6))</f>
        <v>214267.835464518</v>
      </c>
      <c r="H4565" s="0" t="n">
        <f aca="false">12*Inputs!$B$7*(MIN(1,$H$51*$C4565)*(ic*Inputs!$C$7+pE+fee_fx*Inputs!$D$7-cost_acc-cost_wd*Inputs!$E$7*$E4565-cost_fx*Inputs!$D$7-$F4565)+(1-MIN(1,$H$51*$C4565))*(1-MIN(1,Inputs!$G$7*$D4565)*churn_nonbuyers)*(ic*Inputs!$C$7+fee_wd*Inputs!$E$7*(1-$B4565)+fee_fx*Inputs!$D$7-cost_acc-cost_wd*Inputs!$E$7*(1-$B4565)-cost_fx*Inputs!$D$7))</f>
        <v>404716.893285635</v>
      </c>
      <c r="I4565" s="0" t="n">
        <f aca="false">12*Inputs!$B$8*(MIN(1,$H$52*$C4565)*(ic*Inputs!$C$8+pT-cost_acc-cost_wd*Inputs!$E$8-cost_fx*Inputs!$D$8-cost_ins)+(1-MIN(1,$H$52*$C4565))*(1-MIN(1,Inputs!$G$8*$D4565)*churn_nonbuyers)*(ic*Inputs!$C$8+fee_wd*Inputs!$E$8*(1-$B4565)+fee_fx*Inputs!$D$8-cost_acc-cost_wd*Inputs!$E$8*(1-$B4565)-cost_fx*Inputs!$D$8))</f>
        <v>190756.384925141</v>
      </c>
      <c r="J4565" s="0" t="n">
        <f aca="false">G4565+H4565+I4565-fixed</f>
        <v>109741.113675294</v>
      </c>
      <c r="K4565" s="0" t="n">
        <f aca="false">12*Inputs!$B$6*(1-MIN(1,Inputs!$G$6*$D4565)*churn_nonbuyers)*(ic*Inputs!$C$6+fee_wd*Inputs!$E$6*(1-$B4565)+fee_fx*Inputs!$D$6-cost_acc-cost_wd*Inputs!$E$6*(1-$B4565)-cost_fx*Inputs!$D$6)</f>
        <v>164184.31402704</v>
      </c>
      <c r="L4565" s="0" t="n">
        <f aca="false">12*Inputs!$B$7*(1-MIN(1,Inputs!$G$7*$D4565)*churn_nonbuyers)*(ic*Inputs!$C$7+fee_wd*Inputs!$E$7*(1-$B4565)+fee_fx*Inputs!$D$7-cost_acc-cost_wd*Inputs!$E$7*(1-$B4565)-cost_fx*Inputs!$D$7)</f>
        <v>363923.485696224</v>
      </c>
      <c r="M4565" s="0" t="n">
        <f aca="false">12*Inputs!$B$8*(1-MIN(1,Inputs!$G$8*$D4565)*churn_nonbuyers)*(ic*Inputs!$C$8+fee_wd*Inputs!$E$8*(1-$B4565)+fee_fx*Inputs!$D$8-cost_acc-cost_wd*Inputs!$E$8*(1-$B4565)-cost_fx*Inputs!$D$8)</f>
        <v>160316.14385952</v>
      </c>
      <c r="N4565" s="0" t="n">
        <f aca="false">K4565+L4565+I4565-fixed</f>
        <v>18864.1846484047</v>
      </c>
      <c r="O4565" s="0" t="n">
        <f aca="false">K4565+L4565+M4565-fixed</f>
        <v>-11576.0564172158</v>
      </c>
      <c r="P4565" s="0" t="n">
        <f aca="false">12*Inputs!$B$6*(1-MIN(1,Inputs!$F$6*$D4565))*(ic*Inputs!$C$6+flat_fee-cost_acc-cost_wd*Inputs!$E$6*$E4565-cost_fx*Inputs!$D$6)+12*Inputs!$B$7*(1-MIN(1,Inputs!$F$7*$D4565))*(ic*Inputs!$C$7+flat_fee-cost_acc-cost_wd*Inputs!$E$7*$E4565-cost_fx*Inputs!$D$7)+12*Inputs!$B$8*(1-MIN(1,Inputs!$F$8*$D4565))*(ic*Inputs!$C$8+flat_fee-cost_acc-cost_wd*Inputs!$E$8*$E4565-cost_fx*Inputs!$D$8)-fixed</f>
        <v>147157.7129216</v>
      </c>
    </row>
    <row r="4566" customFormat="false" ht="15" hidden="false" customHeight="false" outlineLevel="0" collapsed="false">
      <c r="A4566" s="0" t="n">
        <v>4501</v>
      </c>
      <c r="B4566" s="0" t="n">
        <v>0.166515</v>
      </c>
      <c r="C4566" s="0" t="n">
        <v>0.921897</v>
      </c>
      <c r="D4566" s="0" t="n">
        <v>0.802734</v>
      </c>
      <c r="E4566" s="0" t="n">
        <v>1.376104</v>
      </c>
      <c r="F4566" s="0" t="n">
        <v>0.252981</v>
      </c>
      <c r="G4566" s="0" t="n">
        <f aca="false">12*Inputs!$B$6*(MIN(1,$H$50*$C4566)*(ic*Inputs!$C$6+pS+fee_fx*Inputs!$D$6-cost_acc-cost_wd*Inputs!$E$6*$E4566-cost_fx*Inputs!$D$6-$F4566)+(1-MIN(1,$H$50*$C4566))*(1-MIN(1,Inputs!$G$6*$D4566)*churn_nonbuyers)*(ic*Inputs!$C$6+fee_wd*Inputs!$E$6*(1-$B4566)+fee_fx*Inputs!$D$6-cost_acc-cost_wd*Inputs!$E$6*(1-$B4566)-cost_fx*Inputs!$D$6))</f>
        <v>212313.682548723</v>
      </c>
      <c r="H4566" s="0" t="n">
        <f aca="false">12*Inputs!$B$7*(MIN(1,$H$51*$C4566)*(ic*Inputs!$C$7+pE+fee_fx*Inputs!$D$7-cost_acc-cost_wd*Inputs!$E$7*$E4566-cost_fx*Inputs!$D$7-$F4566)+(1-MIN(1,$H$51*$C4566))*(1-MIN(1,Inputs!$G$7*$D4566)*churn_nonbuyers)*(ic*Inputs!$C$7+fee_wd*Inputs!$E$7*(1-$B4566)+fee_fx*Inputs!$D$7-cost_acc-cost_wd*Inputs!$E$7*(1-$B4566)-cost_fx*Inputs!$D$7))</f>
        <v>381492.677591504</v>
      </c>
      <c r="I4566" s="0" t="n">
        <f aca="false">12*Inputs!$B$8*(MIN(1,$H$52*$C4566)*(ic*Inputs!$C$8+pT-cost_acc-cost_wd*Inputs!$E$8-cost_fx*Inputs!$D$8-cost_ins)+(1-MIN(1,$H$52*$C4566))*(1-MIN(1,Inputs!$G$8*$D4566)*churn_nonbuyers)*(ic*Inputs!$C$8+fee_wd*Inputs!$E$8*(1-$B4566)+fee_fx*Inputs!$D$8-cost_acc-cost_wd*Inputs!$E$8*(1-$B4566)-cost_fx*Inputs!$D$8))</f>
        <v>182359.073999365</v>
      </c>
      <c r="J4566" s="0" t="n">
        <f aca="false">G4566+H4566+I4566-fixed</f>
        <v>76165.4341395927</v>
      </c>
      <c r="K4566" s="0" t="n">
        <f aca="false">12*Inputs!$B$6*(1-MIN(1,Inputs!$G$6*$D4566)*churn_nonbuyers)*(ic*Inputs!$C$6+fee_wd*Inputs!$E$6*(1-$B4566)+fee_fx*Inputs!$D$6-cost_acc-cost_wd*Inputs!$E$6*(1-$B4566)-cost_fx*Inputs!$D$6)</f>
        <v>170492.685494472</v>
      </c>
      <c r="L4566" s="0" t="n">
        <f aca="false">12*Inputs!$B$7*(1-MIN(1,Inputs!$G$7*$D4566)*churn_nonbuyers)*(ic*Inputs!$C$7+fee_wd*Inputs!$E$7*(1-$B4566)+fee_fx*Inputs!$D$7-cost_acc-cost_wd*Inputs!$E$7*(1-$B4566)-cost_fx*Inputs!$D$7)</f>
        <v>370089.412064683</v>
      </c>
      <c r="M4566" s="0" t="n">
        <f aca="false">12*Inputs!$B$8*(1-MIN(1,Inputs!$G$8*$D4566)*churn_nonbuyers)*(ic*Inputs!$C$8+fee_wd*Inputs!$E$8*(1-$B4566)+fee_fx*Inputs!$D$8-cost_acc-cost_wd*Inputs!$E$8*(1-$B4566)-cost_fx*Inputs!$D$8)</f>
        <v>139489.835347536</v>
      </c>
      <c r="N4566" s="0" t="n">
        <f aca="false">K4566+L4566+I4566-fixed</f>
        <v>22941.1715585202</v>
      </c>
      <c r="O4566" s="0" t="n">
        <f aca="false">K4566+L4566+M4566-fixed</f>
        <v>-19928.0670933087</v>
      </c>
      <c r="P4566" s="0" t="n">
        <f aca="false">12*Inputs!$B$6*(1-MIN(1,Inputs!$F$6*$D4566))*(ic*Inputs!$C$6+flat_fee-cost_acc-cost_wd*Inputs!$E$6*$E4566-cost_fx*Inputs!$D$6)+12*Inputs!$B$7*(1-MIN(1,Inputs!$F$7*$D4566))*(ic*Inputs!$C$7+flat_fee-cost_acc-cost_wd*Inputs!$E$7*$E4566-cost_fx*Inputs!$D$7)+12*Inputs!$B$8*(1-MIN(1,Inputs!$F$8*$D4566))*(ic*Inputs!$C$8+flat_fee-cost_acc-cost_wd*Inputs!$E$8*$E4566-cost_fx*Inputs!$D$8)-fixed</f>
        <v>1432.68524864013</v>
      </c>
    </row>
    <row r="4567" customFormat="false" ht="15" hidden="false" customHeight="false" outlineLevel="0" collapsed="false">
      <c r="A4567" s="0" t="n">
        <v>4502</v>
      </c>
      <c r="B4567" s="0" t="n">
        <v>0.444988</v>
      </c>
      <c r="C4567" s="0" t="n">
        <v>0.65411</v>
      </c>
      <c r="D4567" s="0" t="n">
        <v>1.333125</v>
      </c>
      <c r="E4567" s="0" t="n">
        <v>1.4315</v>
      </c>
      <c r="F4567" s="0" t="n">
        <v>0.121061</v>
      </c>
      <c r="G4567" s="0" t="n">
        <f aca="false">12*Inputs!$B$6*(MIN(1,$H$50*$C4567)*(ic*Inputs!$C$6+pS+fee_fx*Inputs!$D$6-cost_acc-cost_wd*Inputs!$E$6*$E4567-cost_fx*Inputs!$D$6-$F4567)+(1-MIN(1,$H$50*$C4567))*(1-MIN(1,Inputs!$G$6*$D4567)*churn_nonbuyers)*(ic*Inputs!$C$6+fee_wd*Inputs!$E$6*(1-$B4567)+fee_fx*Inputs!$D$6-cost_acc-cost_wd*Inputs!$E$6*(1-$B4567)-cost_fx*Inputs!$D$6))</f>
        <v>161386.416990205</v>
      </c>
      <c r="H4567" s="0" t="n">
        <f aca="false">12*Inputs!$B$7*(MIN(1,$H$51*$C4567)*(ic*Inputs!$C$7+pE+fee_fx*Inputs!$D$7-cost_acc-cost_wd*Inputs!$E$7*$E4567-cost_fx*Inputs!$D$7-$F4567)+(1-MIN(1,$H$51*$C4567))*(1-MIN(1,Inputs!$G$7*$D4567)*churn_nonbuyers)*(ic*Inputs!$C$7+fee_wd*Inputs!$E$7*(1-$B4567)+fee_fx*Inputs!$D$7-cost_acc-cost_wd*Inputs!$E$7*(1-$B4567)-cost_fx*Inputs!$D$7))</f>
        <v>346097.047983822</v>
      </c>
      <c r="I4567" s="0" t="n">
        <f aca="false">12*Inputs!$B$8*(MIN(1,$H$52*$C4567)*(ic*Inputs!$C$8+pT-cost_acc-cost_wd*Inputs!$E$8-cost_fx*Inputs!$D$8-cost_ins)+(1-MIN(1,$H$52*$C4567))*(1-MIN(1,Inputs!$G$8*$D4567)*churn_nonbuyers)*(ic*Inputs!$C$8+fee_wd*Inputs!$E$8*(1-$B4567)+fee_fx*Inputs!$D$8-cost_acc-cost_wd*Inputs!$E$8*(1-$B4567)-cost_fx*Inputs!$D$8))</f>
        <v>105334.782372717</v>
      </c>
      <c r="J4567" s="0" t="n">
        <f aca="false">G4567+H4567+I4567-fixed</f>
        <v>-87181.7526532568</v>
      </c>
      <c r="K4567" s="0" t="n">
        <f aca="false">12*Inputs!$B$6*(1-MIN(1,Inputs!$G$6*$D4567)*churn_nonbuyers)*(ic*Inputs!$C$6+fee_wd*Inputs!$E$6*(1-$B4567)+fee_fx*Inputs!$D$6-cost_acc-cost_wd*Inputs!$E$6*(1-$B4567)-cost_fx*Inputs!$D$6)</f>
        <v>128355.045318</v>
      </c>
      <c r="L4567" s="0" t="n">
        <f aca="false">12*Inputs!$B$7*(1-MIN(1,Inputs!$G$7*$D4567)*churn_nonbuyers)*(ic*Inputs!$C$7+fee_wd*Inputs!$E$7*(1-$B4567)+fee_fx*Inputs!$D$7-cost_acc-cost_wd*Inputs!$E$7*(1-$B4567)-cost_fx*Inputs!$D$7)</f>
        <v>325558.9783908</v>
      </c>
      <c r="M4567" s="0" t="n">
        <f aca="false">12*Inputs!$B$8*(1-MIN(1,Inputs!$G$8*$D4567)*churn_nonbuyers)*(ic*Inputs!$C$8+fee_wd*Inputs!$E$8*(1-$B4567)+fee_fx*Inputs!$D$8-cost_acc-cost_wd*Inputs!$E$8*(1-$B4567)-cost_fx*Inputs!$D$8)</f>
        <v>20380.5234840001</v>
      </c>
      <c r="N4567" s="0" t="n">
        <f aca="false">K4567+L4567+I4567-fixed</f>
        <v>-140751.193918483</v>
      </c>
      <c r="O4567" s="0" t="n">
        <f aca="false">K4567+L4567+M4567-fixed</f>
        <v>-225705.4528072</v>
      </c>
      <c r="P4567" s="0" t="n">
        <f aca="false">12*Inputs!$B$6*(1-MIN(1,Inputs!$F$6*$D4567))*(ic*Inputs!$C$6+flat_fee-cost_acc-cost_wd*Inputs!$E$6*$E4567-cost_fx*Inputs!$D$6)+12*Inputs!$B$7*(1-MIN(1,Inputs!$F$7*$D4567))*(ic*Inputs!$C$7+flat_fee-cost_acc-cost_wd*Inputs!$E$7*$E4567-cost_fx*Inputs!$D$7)+12*Inputs!$B$8*(1-MIN(1,Inputs!$F$8*$D4567))*(ic*Inputs!$C$8+flat_fee-cost_acc-cost_wd*Inputs!$E$8*$E4567-cost_fx*Inputs!$D$8)-fixed</f>
        <v>-269296.09</v>
      </c>
    </row>
    <row r="4568" customFormat="false" ht="15" hidden="false" customHeight="false" outlineLevel="0" collapsed="false">
      <c r="A4568" s="0" t="n">
        <v>4503</v>
      </c>
      <c r="B4568" s="0" t="n">
        <v>0.274269</v>
      </c>
      <c r="C4568" s="0" t="n">
        <v>0.776069</v>
      </c>
      <c r="D4568" s="0" t="n">
        <v>0.903163</v>
      </c>
      <c r="E4568" s="0" t="n">
        <v>1.119379</v>
      </c>
      <c r="F4568" s="0" t="n">
        <v>0.14172</v>
      </c>
      <c r="G4568" s="0" t="n">
        <f aca="false">12*Inputs!$B$6*(MIN(1,$H$50*$C4568)*(ic*Inputs!$C$6+pS+fee_fx*Inputs!$D$6-cost_acc-cost_wd*Inputs!$E$6*$E4568-cost_fx*Inputs!$D$6-$F4568)+(1-MIN(1,$H$50*$C4568))*(1-MIN(1,Inputs!$G$6*$D4568)*churn_nonbuyers)*(ic*Inputs!$C$6+fee_wd*Inputs!$E$6*(1-$B4568)+fee_fx*Inputs!$D$6-cost_acc-cost_wd*Inputs!$E$6*(1-$B4568)-cost_fx*Inputs!$D$6))</f>
        <v>197545.58416269</v>
      </c>
      <c r="H4568" s="0" t="n">
        <f aca="false">12*Inputs!$B$7*(MIN(1,$H$51*$C4568)*(ic*Inputs!$C$7+pE+fee_fx*Inputs!$D$7-cost_acc-cost_wd*Inputs!$E$7*$E4568-cost_fx*Inputs!$D$7-$F4568)+(1-MIN(1,$H$51*$C4568))*(1-MIN(1,Inputs!$G$7*$D4568)*churn_nonbuyers)*(ic*Inputs!$C$7+fee_wd*Inputs!$E$7*(1-$B4568)+fee_fx*Inputs!$D$7-cost_acc-cost_wd*Inputs!$E$7*(1-$B4568)-cost_fx*Inputs!$D$7))</f>
        <v>396416.684604747</v>
      </c>
      <c r="I4568" s="0" t="n">
        <f aca="false">12*Inputs!$B$8*(MIN(1,$H$52*$C4568)*(ic*Inputs!$C$8+pT-cost_acc-cost_wd*Inputs!$E$8-cost_fx*Inputs!$D$8-cost_ins)+(1-MIN(1,$H$52*$C4568))*(1-MIN(1,Inputs!$G$8*$D4568)*churn_nonbuyers)*(ic*Inputs!$C$8+fee_wd*Inputs!$E$8*(1-$B4568)+fee_fx*Inputs!$D$8-cost_acc-cost_wd*Inputs!$E$8*(1-$B4568)-cost_fx*Inputs!$D$8))</f>
        <v>164485.060999183</v>
      </c>
      <c r="J4568" s="0" t="n">
        <f aca="false">G4568+H4568+I4568-fixed</f>
        <v>58447.3297666196</v>
      </c>
      <c r="K4568" s="0" t="n">
        <f aca="false">12*Inputs!$B$6*(1-MIN(1,Inputs!$G$6*$D4568)*churn_nonbuyers)*(ic*Inputs!$C$6+fee_wd*Inputs!$E$6*(1-$B4568)+fee_fx*Inputs!$D$6-cost_acc-cost_wd*Inputs!$E$6*(1-$B4568)-cost_fx*Inputs!$D$6)</f>
        <v>154784.890172498</v>
      </c>
      <c r="L4568" s="0" t="n">
        <f aca="false">12*Inputs!$B$7*(1-MIN(1,Inputs!$G$7*$D4568)*churn_nonbuyers)*(ic*Inputs!$C$7+fee_wd*Inputs!$E$7*(1-$B4568)+fee_fx*Inputs!$D$7-cost_acc-cost_wd*Inputs!$E$7*(1-$B4568)-cost_fx*Inputs!$D$7)</f>
        <v>353850.709879499</v>
      </c>
      <c r="M4568" s="0" t="n">
        <f aca="false">12*Inputs!$B$8*(1-MIN(1,Inputs!$G$8*$D4568)*churn_nonbuyers)*(ic*Inputs!$C$8+fee_wd*Inputs!$E$8*(1-$B4568)+fee_fx*Inputs!$D$8-cost_acc-cost_wd*Inputs!$E$8*(1-$B4568)-cost_fx*Inputs!$D$8)</f>
        <v>115203.448751659</v>
      </c>
      <c r="N4568" s="0" t="n">
        <f aca="false">K4568+L4568+I4568-fixed</f>
        <v>-26879.3389488193</v>
      </c>
      <c r="O4568" s="0" t="n">
        <f aca="false">K4568+L4568+M4568-fixed</f>
        <v>-76160.9511963434</v>
      </c>
      <c r="P4568" s="0" t="n">
        <f aca="false">12*Inputs!$B$6*(1-MIN(1,Inputs!$F$6*$D4568))*(ic*Inputs!$C$6+flat_fee-cost_acc-cost_wd*Inputs!$E$6*$E4568-cost_fx*Inputs!$D$6)+12*Inputs!$B$7*(1-MIN(1,Inputs!$F$7*$D4568))*(ic*Inputs!$C$7+flat_fee-cost_acc-cost_wd*Inputs!$E$7*$E4568-cost_fx*Inputs!$D$7)+12*Inputs!$B$8*(1-MIN(1,Inputs!$F$8*$D4568))*(ic*Inputs!$C$8+flat_fee-cost_acc-cost_wd*Inputs!$E$8*$E4568-cost_fx*Inputs!$D$8)-fixed</f>
        <v>70734.8947224801</v>
      </c>
    </row>
    <row r="4569" customFormat="false" ht="15" hidden="false" customHeight="false" outlineLevel="0" collapsed="false">
      <c r="A4569" s="0" t="n">
        <v>4504</v>
      </c>
      <c r="B4569" s="0" t="n">
        <v>0.163212</v>
      </c>
      <c r="C4569" s="0" t="n">
        <v>0.692413</v>
      </c>
      <c r="D4569" s="0" t="n">
        <v>1.468221</v>
      </c>
      <c r="E4569" s="0" t="n">
        <v>1.10387</v>
      </c>
      <c r="F4569" s="0" t="n">
        <v>0.284586</v>
      </c>
      <c r="G4569" s="0" t="n">
        <f aca="false">12*Inputs!$B$6*(MIN(1,$H$50*$C4569)*(ic*Inputs!$C$6+pS+fee_fx*Inputs!$D$6-cost_acc-cost_wd*Inputs!$E$6*$E4569-cost_fx*Inputs!$D$6-$F4569)+(1-MIN(1,$H$50*$C4569))*(1-MIN(1,Inputs!$G$6*$D4569)*churn_nonbuyers)*(ic*Inputs!$C$6+fee_wd*Inputs!$E$6*(1-$B4569)+fee_fx*Inputs!$D$6-cost_acc-cost_wd*Inputs!$E$6*(1-$B4569)-cost_fx*Inputs!$D$6))</f>
        <v>200575.59484251</v>
      </c>
      <c r="H4569" s="0" t="n">
        <f aca="false">12*Inputs!$B$7*(MIN(1,$H$51*$C4569)*(ic*Inputs!$C$7+pE+fee_fx*Inputs!$D$7-cost_acc-cost_wd*Inputs!$E$7*$E4569-cost_fx*Inputs!$D$7-$F4569)+(1-MIN(1,$H$51*$C4569))*(1-MIN(1,Inputs!$G$7*$D4569)*churn_nonbuyers)*(ic*Inputs!$C$7+fee_wd*Inputs!$E$7*(1-$B4569)+fee_fx*Inputs!$D$7-cost_acc-cost_wd*Inputs!$E$7*(1-$B4569)-cost_fx*Inputs!$D$7))</f>
        <v>393963.262020974</v>
      </c>
      <c r="I4569" s="0" t="n">
        <f aca="false">12*Inputs!$B$8*(MIN(1,$H$52*$C4569)*(ic*Inputs!$C$8+pT-cost_acc-cost_wd*Inputs!$E$8-cost_fx*Inputs!$D$8-cost_ins)+(1-MIN(1,$H$52*$C4569))*(1-MIN(1,Inputs!$G$8*$D4569)*churn_nonbuyers)*(ic*Inputs!$C$8+fee_wd*Inputs!$E$8*(1-$B4569)+fee_fx*Inputs!$D$8-cost_acc-cost_wd*Inputs!$E$8*(1-$B4569)-cost_fx*Inputs!$D$8))</f>
        <v>99807.179472</v>
      </c>
      <c r="J4569" s="0" t="n">
        <f aca="false">G4569+H4569+I4569-fixed</f>
        <v>-5653.96366451599</v>
      </c>
      <c r="K4569" s="0" t="n">
        <f aca="false">12*Inputs!$B$6*(1-MIN(1,Inputs!$G$6*$D4569)*churn_nonbuyers)*(ic*Inputs!$C$6+fee_wd*Inputs!$E$6*(1-$B4569)+fee_fx*Inputs!$D$6-cost_acc-cost_wd*Inputs!$E$6*(1-$B4569)-cost_fx*Inputs!$D$6)</f>
        <v>165023.149578134</v>
      </c>
      <c r="L4569" s="0" t="n">
        <f aca="false">12*Inputs!$B$7*(1-MIN(1,Inputs!$G$7*$D4569)*churn_nonbuyers)*(ic*Inputs!$C$7+fee_wd*Inputs!$E$7*(1-$B4569)+fee_fx*Inputs!$D$7-cost_acc-cost_wd*Inputs!$E$7*(1-$B4569)-cost_fx*Inputs!$D$7)</f>
        <v>362973.077938881</v>
      </c>
      <c r="M4569" s="0" t="n">
        <f aca="false">12*Inputs!$B$8*(1-MIN(1,Inputs!$G$8*$D4569)*churn_nonbuyers)*(ic*Inputs!$C$8+fee_wd*Inputs!$E$8*(1-$B4569)+fee_fx*Inputs!$D$8-cost_acc-cost_wd*Inputs!$E$8*(1-$B4569)-cost_fx*Inputs!$D$8)</f>
        <v>0</v>
      </c>
      <c r="N4569" s="0" t="n">
        <f aca="false">K4569+L4569+I4569-fixed</f>
        <v>-72196.5930109848</v>
      </c>
      <c r="O4569" s="0" t="n">
        <f aca="false">K4569+L4569+M4569-fixed</f>
        <v>-172003.772482985</v>
      </c>
      <c r="P4569" s="0" t="n">
        <f aca="false">12*Inputs!$B$6*(1-MIN(1,Inputs!$F$6*$D4569))*(ic*Inputs!$C$6+flat_fee-cost_acc-cost_wd*Inputs!$E$6*$E4569-cost_fx*Inputs!$D$6)+12*Inputs!$B$7*(1-MIN(1,Inputs!$F$7*$D4569))*(ic*Inputs!$C$7+flat_fee-cost_acc-cost_wd*Inputs!$E$7*$E4569-cost_fx*Inputs!$D$7)+12*Inputs!$B$8*(1-MIN(1,Inputs!$F$8*$D4569))*(ic*Inputs!$C$8+flat_fee-cost_acc-cost_wd*Inputs!$E$8*$E4569-cost_fx*Inputs!$D$8)-fixed</f>
        <v>-226770.5844232</v>
      </c>
    </row>
    <row r="4570" customFormat="false" ht="15" hidden="false" customHeight="false" outlineLevel="0" collapsed="false">
      <c r="A4570" s="0" t="n">
        <v>4505</v>
      </c>
      <c r="B4570" s="0" t="n">
        <v>0.169452</v>
      </c>
      <c r="C4570" s="0" t="n">
        <v>0.99995</v>
      </c>
      <c r="D4570" s="0" t="n">
        <v>1.066056</v>
      </c>
      <c r="E4570" s="0" t="n">
        <v>1.04129</v>
      </c>
      <c r="F4570" s="0" t="n">
        <v>0.334709</v>
      </c>
      <c r="G4570" s="0" t="n">
        <f aca="false">12*Inputs!$B$6*(MIN(1,$H$50*$C4570)*(ic*Inputs!$C$6+pS+fee_fx*Inputs!$D$6-cost_acc-cost_wd*Inputs!$E$6*$E4570-cost_fx*Inputs!$D$6-$F4570)+(1-MIN(1,$H$50*$C4570))*(1-MIN(1,Inputs!$G$6*$D4570)*churn_nonbuyers)*(ic*Inputs!$C$6+fee_wd*Inputs!$E$6*(1-$B4570)+fee_fx*Inputs!$D$6-cost_acc-cost_wd*Inputs!$E$6*(1-$B4570)-cost_fx*Inputs!$D$6))</f>
        <v>219165.429052474</v>
      </c>
      <c r="H4570" s="0" t="n">
        <f aca="false">12*Inputs!$B$7*(MIN(1,$H$51*$C4570)*(ic*Inputs!$C$7+pE+fee_fx*Inputs!$D$7-cost_acc-cost_wd*Inputs!$E$7*$E4570-cost_fx*Inputs!$D$7-$F4570)+(1-MIN(1,$H$51*$C4570))*(1-MIN(1,Inputs!$G$7*$D4570)*churn_nonbuyers)*(ic*Inputs!$C$7+fee_wd*Inputs!$E$7*(1-$B4570)+fee_fx*Inputs!$D$7-cost_acc-cost_wd*Inputs!$E$7*(1-$B4570)-cost_fx*Inputs!$D$7))</f>
        <v>414276.345725289</v>
      </c>
      <c r="I4570" s="0" t="n">
        <f aca="false">12*Inputs!$B$8*(MIN(1,$H$52*$C4570)*(ic*Inputs!$C$8+pT-cost_acc-cost_wd*Inputs!$E$8-cost_fx*Inputs!$D$8-cost_ins)+(1-MIN(1,$H$52*$C4570))*(1-MIN(1,Inputs!$G$8*$D4570)*churn_nonbuyers)*(ic*Inputs!$C$8+fee_wd*Inputs!$E$8*(1-$B4570)+fee_fx*Inputs!$D$8-cost_acc-cost_wd*Inputs!$E$8*(1-$B4570)-cost_fx*Inputs!$D$8))</f>
        <v>168368.673097742</v>
      </c>
      <c r="J4570" s="0" t="n">
        <f aca="false">G4570+H4570+I4570-fixed</f>
        <v>101810.447875505</v>
      </c>
      <c r="K4570" s="0" t="n">
        <f aca="false">12*Inputs!$B$6*(1-MIN(1,Inputs!$G$6*$D4570)*churn_nonbuyers)*(ic*Inputs!$C$6+fee_wd*Inputs!$E$6*(1-$B4570)+fee_fx*Inputs!$D$6-cost_acc-cost_wd*Inputs!$E$6*(1-$B4570)-cost_fx*Inputs!$D$6)</f>
        <v>167753.713833446</v>
      </c>
      <c r="L4570" s="0" t="n">
        <f aca="false">12*Inputs!$B$7*(1-MIN(1,Inputs!$G$7*$D4570)*churn_nonbuyers)*(ic*Inputs!$C$7+fee_wd*Inputs!$E$7*(1-$B4570)+fee_fx*Inputs!$D$7-cost_acc-cost_wd*Inputs!$E$7*(1-$B4570)-cost_fx*Inputs!$D$7)</f>
        <v>366684.286412068</v>
      </c>
      <c r="M4570" s="0" t="n">
        <f aca="false">12*Inputs!$B$8*(1-MIN(1,Inputs!$G$8*$D4570)*churn_nonbuyers)*(ic*Inputs!$C$8+fee_wd*Inputs!$E$8*(1-$B4570)+fee_fx*Inputs!$D$8-cost_acc-cost_wd*Inputs!$E$8*(1-$B4570)-cost_fx*Inputs!$D$8)</f>
        <v>80763.5119160832</v>
      </c>
      <c r="N4570" s="0" t="n">
        <f aca="false">K4570+L4570+I4570-fixed</f>
        <v>2806.67334325635</v>
      </c>
      <c r="O4570" s="0" t="n">
        <f aca="false">K4570+L4570+M4570-fixed</f>
        <v>-84798.4878384024</v>
      </c>
      <c r="P4570" s="0" t="n">
        <f aca="false">12*Inputs!$B$6*(1-MIN(1,Inputs!$F$6*$D4570))*(ic*Inputs!$C$6+flat_fee-cost_acc-cost_wd*Inputs!$E$6*$E4570-cost_fx*Inputs!$D$6)+12*Inputs!$B$7*(1-MIN(1,Inputs!$F$7*$D4570))*(ic*Inputs!$C$7+flat_fee-cost_acc-cost_wd*Inputs!$E$7*$E4570-cost_fx*Inputs!$D$7)+12*Inputs!$B$8*(1-MIN(1,Inputs!$F$8*$D4570))*(ic*Inputs!$C$8+flat_fee-cost_acc-cost_wd*Inputs!$E$8*$E4570-cost_fx*Inputs!$D$8)-fixed</f>
        <v>16038.4805696</v>
      </c>
    </row>
    <row r="4571" customFormat="false" ht="15" hidden="false" customHeight="false" outlineLevel="0" collapsed="false">
      <c r="A4571" s="0" t="n">
        <v>4506</v>
      </c>
      <c r="B4571" s="0" t="n">
        <v>0.157002</v>
      </c>
      <c r="C4571" s="0" t="n">
        <v>1.065253</v>
      </c>
      <c r="D4571" s="0" t="n">
        <v>1.251359</v>
      </c>
      <c r="E4571" s="0" t="n">
        <v>1.111737</v>
      </c>
      <c r="F4571" s="0" t="n">
        <v>0.098081</v>
      </c>
      <c r="G4571" s="0" t="n">
        <f aca="false">12*Inputs!$B$6*(MIN(1,$H$50*$C4571)*(ic*Inputs!$C$6+pS+fee_fx*Inputs!$D$6-cost_acc-cost_wd*Inputs!$E$6*$E4571-cost_fx*Inputs!$D$6-$F4571)+(1-MIN(1,$H$50*$C4571))*(1-MIN(1,Inputs!$G$6*$D4571)*churn_nonbuyers)*(ic*Inputs!$C$6+fee_wd*Inputs!$E$6*(1-$B4571)+fee_fx*Inputs!$D$6-cost_acc-cost_wd*Inputs!$E$6*(1-$B4571)-cost_fx*Inputs!$D$6))</f>
        <v>226637.130321181</v>
      </c>
      <c r="H4571" s="0" t="n">
        <f aca="false">12*Inputs!$B$7*(MIN(1,$H$51*$C4571)*(ic*Inputs!$C$7+pE+fee_fx*Inputs!$D$7-cost_acc-cost_wd*Inputs!$E$7*$E4571-cost_fx*Inputs!$D$7-$F4571)+(1-MIN(1,$H$51*$C4571))*(1-MIN(1,Inputs!$G$7*$D4571)*churn_nonbuyers)*(ic*Inputs!$C$7+fee_wd*Inputs!$E$7*(1-$B4571)+fee_fx*Inputs!$D$7-cost_acc-cost_wd*Inputs!$E$7*(1-$B4571)-cost_fx*Inputs!$D$7))</f>
        <v>423040.264557449</v>
      </c>
      <c r="I4571" s="0" t="n">
        <f aca="false">12*Inputs!$B$8*(MIN(1,$H$52*$C4571)*(ic*Inputs!$C$8+pT-cost_acc-cost_wd*Inputs!$E$8-cost_fx*Inputs!$D$8-cost_ins)+(1-MIN(1,$H$52*$C4571))*(1-MIN(1,Inputs!$G$8*$D4571)*churn_nonbuyers)*(ic*Inputs!$C$8+fee_wd*Inputs!$E$8*(1-$B4571)+fee_fx*Inputs!$D$8-cost_acc-cost_wd*Inputs!$E$8*(1-$B4571)-cost_fx*Inputs!$D$8))</f>
        <v>163609.482432483</v>
      </c>
      <c r="J4571" s="0" t="n">
        <f aca="false">G4571+H4571+I4571-fixed</f>
        <v>113286.877311112</v>
      </c>
      <c r="K4571" s="0" t="n">
        <f aca="false">12*Inputs!$B$6*(1-MIN(1,Inputs!$G$6*$D4571)*churn_nonbuyers)*(ic*Inputs!$C$6+fee_wd*Inputs!$E$6*(1-$B4571)+fee_fx*Inputs!$D$6-cost_acc-cost_wd*Inputs!$E$6*(1-$B4571)-cost_fx*Inputs!$D$6)</f>
        <v>167792.56751317</v>
      </c>
      <c r="L4571" s="0" t="n">
        <f aca="false">12*Inputs!$B$7*(1-MIN(1,Inputs!$G$7*$D4571)*churn_nonbuyers)*(ic*Inputs!$C$7+fee_wd*Inputs!$E$7*(1-$B4571)+fee_fx*Inputs!$D$7-cost_acc-cost_wd*Inputs!$E$7*(1-$B4571)-cost_fx*Inputs!$D$7)</f>
        <v>366304.006075902</v>
      </c>
      <c r="M4571" s="0" t="n">
        <f aca="false">12*Inputs!$B$8*(1-MIN(1,Inputs!$G$8*$D4571)*churn_nonbuyers)*(ic*Inputs!$C$8+fee_wd*Inputs!$E$8*(1-$B4571)+fee_fx*Inputs!$D$8-cost_acc-cost_wd*Inputs!$E$8*(1-$B4571)-cost_fx*Inputs!$D$8)</f>
        <v>39554.6527681248</v>
      </c>
      <c r="N4571" s="0" t="n">
        <f aca="false">K4571+L4571+I4571-fixed</f>
        <v>-2293.94397844619</v>
      </c>
      <c r="O4571" s="0" t="n">
        <f aca="false">K4571+L4571+M4571-fixed</f>
        <v>-126348.773642804</v>
      </c>
      <c r="P4571" s="0" t="n">
        <f aca="false">12*Inputs!$B$6*(1-MIN(1,Inputs!$F$6*$D4571))*(ic*Inputs!$C$6+flat_fee-cost_acc-cost_wd*Inputs!$E$6*$E4571-cost_fx*Inputs!$D$6)+12*Inputs!$B$7*(1-MIN(1,Inputs!$F$7*$D4571))*(ic*Inputs!$C$7+flat_fee-cost_acc-cost_wd*Inputs!$E$7*$E4571-cost_fx*Inputs!$D$7)+12*Inputs!$B$8*(1-MIN(1,Inputs!$F$8*$D4571))*(ic*Inputs!$C$8+flat_fee-cost_acc-cost_wd*Inputs!$E$8*$E4571-cost_fx*Inputs!$D$8)-fixed</f>
        <v>-112806.09801208</v>
      </c>
    </row>
    <row r="4572" customFormat="false" ht="15" hidden="false" customHeight="false" outlineLevel="0" collapsed="false">
      <c r="A4572" s="0" t="n">
        <v>4507</v>
      </c>
      <c r="B4572" s="0" t="n">
        <v>0.29562</v>
      </c>
      <c r="C4572" s="0" t="n">
        <v>0.969445</v>
      </c>
      <c r="D4572" s="0" t="n">
        <v>0.651087</v>
      </c>
      <c r="E4572" s="0" t="n">
        <v>1.188397</v>
      </c>
      <c r="F4572" s="0" t="n">
        <v>0.082318</v>
      </c>
      <c r="G4572" s="0" t="n">
        <f aca="false">12*Inputs!$B$6*(MIN(1,$H$50*$C4572)*(ic*Inputs!$C$6+pS+fee_fx*Inputs!$D$6-cost_acc-cost_wd*Inputs!$E$6*$E4572-cost_fx*Inputs!$D$6-$F4572)+(1-MIN(1,$H$50*$C4572))*(1-MIN(1,Inputs!$G$6*$D4572)*churn_nonbuyers)*(ic*Inputs!$C$6+fee_wd*Inputs!$E$6*(1-$B4572)+fee_fx*Inputs!$D$6-cost_acc-cost_wd*Inputs!$E$6*(1-$B4572)-cost_fx*Inputs!$D$6))</f>
        <v>207126.558831535</v>
      </c>
      <c r="H4572" s="0" t="n">
        <f aca="false">12*Inputs!$B$7*(MIN(1,$H$51*$C4572)*(ic*Inputs!$C$7+pE+fee_fx*Inputs!$D$7-cost_acc-cost_wd*Inputs!$E$7*$E4572-cost_fx*Inputs!$D$7-$F4572)+(1-MIN(1,$H$51*$C4572))*(1-MIN(1,Inputs!$G$7*$D4572)*churn_nonbuyers)*(ic*Inputs!$C$7+fee_wd*Inputs!$E$7*(1-$B4572)+fee_fx*Inputs!$D$7-cost_acc-cost_wd*Inputs!$E$7*(1-$B4572)-cost_fx*Inputs!$D$7))</f>
        <v>402470.425151951</v>
      </c>
      <c r="I4572" s="0" t="n">
        <f aca="false">12*Inputs!$B$8*(MIN(1,$H$52*$C4572)*(ic*Inputs!$C$8+pT-cost_acc-cost_wd*Inputs!$E$8-cost_fx*Inputs!$D$8-cost_ins)+(1-MIN(1,$H$52*$C4572))*(1-MIN(1,Inputs!$G$8*$D4572)*churn_nonbuyers)*(ic*Inputs!$C$8+fee_wd*Inputs!$E$8*(1-$B4572)+fee_fx*Inputs!$D$8-cost_acc-cost_wd*Inputs!$E$8*(1-$B4572)-cost_fx*Inputs!$D$8))</f>
        <v>194349.056271392</v>
      </c>
      <c r="J4572" s="0" t="n">
        <f aca="false">G4572+H4572+I4572-fixed</f>
        <v>103946.040254878</v>
      </c>
      <c r="K4572" s="0" t="n">
        <f aca="false">12*Inputs!$B$6*(1-MIN(1,Inputs!$G$6*$D4572)*churn_nonbuyers)*(ic*Inputs!$C$6+fee_wd*Inputs!$E$6*(1-$B4572)+fee_fx*Inputs!$D$6-cost_acc-cost_wd*Inputs!$E$6*(1-$B4572)-cost_fx*Inputs!$D$6)</f>
        <v>153853.578280368</v>
      </c>
      <c r="L4572" s="0" t="n">
        <f aca="false">12*Inputs!$B$7*(1-MIN(1,Inputs!$G$7*$D4572)*churn_nonbuyers)*(ic*Inputs!$C$7+fee_wd*Inputs!$E$7*(1-$B4572)+fee_fx*Inputs!$D$7-cost_acc-cost_wd*Inputs!$E$7*(1-$B4572)-cost_fx*Inputs!$D$7)</f>
        <v>353586.660792221</v>
      </c>
      <c r="M4572" s="0" t="n">
        <f aca="false">12*Inputs!$B$8*(1-MIN(1,Inputs!$G$8*$D4572)*churn_nonbuyers)*(ic*Inputs!$C$8+fee_wd*Inputs!$E$8*(1-$B4572)+fee_fx*Inputs!$D$8-cost_acc-cost_wd*Inputs!$E$8*(1-$B4572)-cost_fx*Inputs!$D$8)</f>
        <v>169917.020028384</v>
      </c>
      <c r="N4572" s="0" t="n">
        <f aca="false">K4572+L4572+I4572-fixed</f>
        <v>1789.29534398124</v>
      </c>
      <c r="O4572" s="0" t="n">
        <f aca="false">K4572+L4572+M4572-fixed</f>
        <v>-22642.7408990271</v>
      </c>
      <c r="P4572" s="0" t="n">
        <f aca="false">12*Inputs!$B$6*(1-MIN(1,Inputs!$F$6*$D4572))*(ic*Inputs!$C$6+flat_fee-cost_acc-cost_wd*Inputs!$E$6*$E4572-cost_fx*Inputs!$D$6)+12*Inputs!$B$7*(1-MIN(1,Inputs!$F$7*$D4572))*(ic*Inputs!$C$7+flat_fee-cost_acc-cost_wd*Inputs!$E$7*$E4572-cost_fx*Inputs!$D$7)+12*Inputs!$B$8*(1-MIN(1,Inputs!$F$8*$D4572))*(ic*Inputs!$C$8+flat_fee-cost_acc-cost_wd*Inputs!$E$8*$E4572-cost_fx*Inputs!$D$8)-fixed</f>
        <v>170070.10727336</v>
      </c>
    </row>
    <row r="4573" customFormat="false" ht="15" hidden="false" customHeight="false" outlineLevel="0" collapsed="false">
      <c r="A4573" s="0" t="n">
        <v>4508</v>
      </c>
      <c r="B4573" s="0" t="n">
        <v>0.120218</v>
      </c>
      <c r="C4573" s="0" t="n">
        <v>0.99527</v>
      </c>
      <c r="D4573" s="0" t="n">
        <v>0.937962</v>
      </c>
      <c r="E4573" s="0" t="n">
        <v>1.200838</v>
      </c>
      <c r="F4573" s="0" t="n">
        <v>0.326536</v>
      </c>
      <c r="G4573" s="0" t="n">
        <f aca="false">12*Inputs!$B$6*(MIN(1,$H$50*$C4573)*(ic*Inputs!$C$6+pS+fee_fx*Inputs!$D$6-cost_acc-cost_wd*Inputs!$E$6*$E4573-cost_fx*Inputs!$D$6-$F4573)+(1-MIN(1,$H$50*$C4573))*(1-MIN(1,Inputs!$G$6*$D4573)*churn_nonbuyers)*(ic*Inputs!$C$6+fee_wd*Inputs!$E$6*(1-$B4573)+fee_fx*Inputs!$D$6-cost_acc-cost_wd*Inputs!$E$6*(1-$B4573)-cost_fx*Inputs!$D$6))</f>
        <v>222717.353206332</v>
      </c>
      <c r="H4573" s="0" t="n">
        <f aca="false">12*Inputs!$B$7*(MIN(1,$H$51*$C4573)*(ic*Inputs!$C$7+pE+fee_fx*Inputs!$D$7-cost_acc-cost_wd*Inputs!$E$7*$E4573-cost_fx*Inputs!$D$7-$F4573)+(1-MIN(1,$H$51*$C4573))*(1-MIN(1,Inputs!$G$7*$D4573)*churn_nonbuyers)*(ic*Inputs!$C$7+fee_wd*Inputs!$E$7*(1-$B4573)+fee_fx*Inputs!$D$7-cost_acc-cost_wd*Inputs!$E$7*(1-$B4573)-cost_fx*Inputs!$D$7))</f>
        <v>401252.453302891</v>
      </c>
      <c r="I4573" s="0" t="n">
        <f aca="false">12*Inputs!$B$8*(MIN(1,$H$52*$C4573)*(ic*Inputs!$C$8+pT-cost_acc-cost_wd*Inputs!$E$8-cost_fx*Inputs!$D$8-cost_ins)+(1-MIN(1,$H$52*$C4573))*(1-MIN(1,Inputs!$G$8*$D4573)*churn_nonbuyers)*(ic*Inputs!$C$8+fee_wd*Inputs!$E$8*(1-$B4573)+fee_fx*Inputs!$D$8-cost_acc-cost_wd*Inputs!$E$8*(1-$B4573)-cost_fx*Inputs!$D$8))</f>
        <v>176860.595489889</v>
      </c>
      <c r="J4573" s="0" t="n">
        <f aca="false">G4573+H4573+I4573-fixed</f>
        <v>100830.401999113</v>
      </c>
      <c r="K4573" s="0" t="n">
        <f aca="false">12*Inputs!$B$6*(1-MIN(1,Inputs!$G$6*$D4573)*churn_nonbuyers)*(ic*Inputs!$C$6+fee_wd*Inputs!$E$6*(1-$B4573)+fee_fx*Inputs!$D$6-cost_acc-cost_wd*Inputs!$E$6*(1-$B4573)-cost_fx*Inputs!$D$6)</f>
        <v>175645.822433155</v>
      </c>
      <c r="L4573" s="0" t="n">
        <f aca="false">12*Inputs!$B$7*(1-MIN(1,Inputs!$G$7*$D4573)*churn_nonbuyers)*(ic*Inputs!$C$7+fee_wd*Inputs!$E$7*(1-$B4573)+fee_fx*Inputs!$D$7-cost_acc-cost_wd*Inputs!$E$7*(1-$B4573)-cost_fx*Inputs!$D$7)</f>
        <v>375030.142483893</v>
      </c>
      <c r="M4573" s="0" t="n">
        <f aca="false">12*Inputs!$B$8*(1-MIN(1,Inputs!$G$8*$D4573)*churn_nonbuyers)*(ic*Inputs!$C$8+fee_wd*Inputs!$E$8*(1-$B4573)+fee_fx*Inputs!$D$8-cost_acc-cost_wd*Inputs!$E$8*(1-$B4573)-cost_fx*Inputs!$D$8)</f>
        <v>110112.711408058</v>
      </c>
      <c r="N4573" s="0" t="n">
        <f aca="false">K4573+L4573+I4573-fixed</f>
        <v>27536.5604069377</v>
      </c>
      <c r="O4573" s="0" t="n">
        <f aca="false">K4573+L4573+M4573-fixed</f>
        <v>-39211.3236748941</v>
      </c>
      <c r="P4573" s="0" t="n">
        <f aca="false">12*Inputs!$B$6*(1-MIN(1,Inputs!$F$6*$D4573))*(ic*Inputs!$C$6+flat_fee-cost_acc-cost_wd*Inputs!$E$6*$E4573-cost_fx*Inputs!$D$6)+12*Inputs!$B$7*(1-MIN(1,Inputs!$F$7*$D4573))*(ic*Inputs!$C$7+flat_fee-cost_acc-cost_wd*Inputs!$E$7*$E4573-cost_fx*Inputs!$D$7)+12*Inputs!$B$8*(1-MIN(1,Inputs!$F$8*$D4573))*(ic*Inputs!$C$8+flat_fee-cost_acc-cost_wd*Inputs!$E$8*$E4573-cost_fx*Inputs!$D$8)-fixed</f>
        <v>15704.64818144</v>
      </c>
    </row>
    <row r="4574" customFormat="false" ht="15" hidden="false" customHeight="false" outlineLevel="0" collapsed="false">
      <c r="A4574" s="0" t="n">
        <v>4509</v>
      </c>
      <c r="B4574" s="0" t="n">
        <v>0.264114</v>
      </c>
      <c r="C4574" s="0" t="n">
        <v>0.859578</v>
      </c>
      <c r="D4574" s="0" t="n">
        <v>1.759277</v>
      </c>
      <c r="E4574" s="0" t="n">
        <v>1.096839</v>
      </c>
      <c r="F4574" s="0" t="n">
        <v>0.200018</v>
      </c>
      <c r="G4574" s="0" t="n">
        <f aca="false">12*Inputs!$B$6*(MIN(1,$H$50*$C4574)*(ic*Inputs!$C$6+pS+fee_fx*Inputs!$D$6-cost_acc-cost_wd*Inputs!$E$6*$E4574-cost_fx*Inputs!$D$6-$F4574)+(1-MIN(1,$H$50*$C4574))*(1-MIN(1,Inputs!$G$6*$D4574)*churn_nonbuyers)*(ic*Inputs!$C$6+fee_wd*Inputs!$E$6*(1-$B4574)+fee_fx*Inputs!$D$6-cost_acc-cost_wd*Inputs!$E$6*(1-$B4574)-cost_fx*Inputs!$D$6))</f>
        <v>196218.795843904</v>
      </c>
      <c r="H4574" s="0" t="n">
        <f aca="false">12*Inputs!$B$7*(MIN(1,$H$51*$C4574)*(ic*Inputs!$C$7+pE+fee_fx*Inputs!$D$7-cost_acc-cost_wd*Inputs!$E$7*$E4574-cost_fx*Inputs!$D$7-$F4574)+(1-MIN(1,$H$51*$C4574))*(1-MIN(1,Inputs!$G$7*$D4574)*churn_nonbuyers)*(ic*Inputs!$C$7+fee_wd*Inputs!$E$7*(1-$B4574)+fee_fx*Inputs!$D$7-cost_acc-cost_wd*Inputs!$E$7*(1-$B4574)-cost_fx*Inputs!$D$7))</f>
        <v>395122.041689954</v>
      </c>
      <c r="I4574" s="0" t="n">
        <f aca="false">12*Inputs!$B$8*(MIN(1,$H$52*$C4574)*(ic*Inputs!$C$8+pT-cost_acc-cost_wd*Inputs!$E$8-cost_fx*Inputs!$D$8-cost_ins)+(1-MIN(1,$H$52*$C4574))*(1-MIN(1,Inputs!$G$8*$D4574)*churn_nonbuyers)*(ic*Inputs!$C$8+fee_wd*Inputs!$E$8*(1-$B4574)+fee_fx*Inputs!$D$8-cost_acc-cost_wd*Inputs!$E$8*(1-$B4574)-cost_fx*Inputs!$D$8))</f>
        <v>123903.011232</v>
      </c>
      <c r="J4574" s="0" t="n">
        <f aca="false">G4574+H4574+I4574-fixed</f>
        <v>15243.8487658573</v>
      </c>
      <c r="K4574" s="0" t="n">
        <f aca="false">12*Inputs!$B$6*(1-MIN(1,Inputs!$G$6*$D4574)*churn_nonbuyers)*(ic*Inputs!$C$6+fee_wd*Inputs!$E$6*(1-$B4574)+fee_fx*Inputs!$D$6-cost_acc-cost_wd*Inputs!$E$6*(1-$B4574)-cost_fx*Inputs!$D$6)</f>
        <v>149179.549576162</v>
      </c>
      <c r="L4574" s="0" t="n">
        <f aca="false">12*Inputs!$B$7*(1-MIN(1,Inputs!$G$7*$D4574)*churn_nonbuyers)*(ic*Inputs!$C$7+fee_wd*Inputs!$E$7*(1-$B4574)+fee_fx*Inputs!$D$7-cost_acc-cost_wd*Inputs!$E$7*(1-$B4574)-cost_fx*Inputs!$D$7)</f>
        <v>345894.656049697</v>
      </c>
      <c r="M4574" s="0" t="n">
        <f aca="false">12*Inputs!$B$8*(1-MIN(1,Inputs!$G$8*$D4574)*churn_nonbuyers)*(ic*Inputs!$C$8+fee_wd*Inputs!$E$8*(1-$B4574)+fee_fx*Inputs!$D$8-cost_acc-cost_wd*Inputs!$E$8*(1-$B4574)-cost_fx*Inputs!$D$8)</f>
        <v>0</v>
      </c>
      <c r="N4574" s="0" t="n">
        <f aca="false">K4574+L4574+I4574-fixed</f>
        <v>-81022.7831421413</v>
      </c>
      <c r="O4574" s="0" t="n">
        <f aca="false">K4574+L4574+M4574-fixed</f>
        <v>-204925.794374141</v>
      </c>
      <c r="P4574" s="0" t="n">
        <f aca="false">12*Inputs!$B$6*(1-MIN(1,Inputs!$F$6*$D4574))*(ic*Inputs!$C$6+flat_fee-cost_acc-cost_wd*Inputs!$E$6*$E4574-cost_fx*Inputs!$D$6)+12*Inputs!$B$7*(1-MIN(1,Inputs!$F$7*$D4574))*(ic*Inputs!$C$7+flat_fee-cost_acc-cost_wd*Inputs!$E$7*$E4574-cost_fx*Inputs!$D$7)+12*Inputs!$B$8*(1-MIN(1,Inputs!$F$8*$D4574))*(ic*Inputs!$C$8+flat_fee-cost_acc-cost_wd*Inputs!$E$8*$E4574-cost_fx*Inputs!$D$8)-fixed</f>
        <v>-381893.37795928</v>
      </c>
    </row>
    <row r="4575" customFormat="false" ht="15" hidden="false" customHeight="false" outlineLevel="0" collapsed="false">
      <c r="A4575" s="0" t="n">
        <v>4510</v>
      </c>
      <c r="B4575" s="0" t="n">
        <v>0.213336</v>
      </c>
      <c r="C4575" s="0" t="n">
        <v>0.663392</v>
      </c>
      <c r="D4575" s="0" t="n">
        <v>0.910531</v>
      </c>
      <c r="E4575" s="0" t="n">
        <v>1.125244</v>
      </c>
      <c r="F4575" s="0" t="n">
        <v>0.145045</v>
      </c>
      <c r="G4575" s="0" t="n">
        <f aca="false">12*Inputs!$B$6*(MIN(1,$H$50*$C4575)*(ic*Inputs!$C$6+pS+fee_fx*Inputs!$D$6-cost_acc-cost_wd*Inputs!$E$6*$E4575-cost_fx*Inputs!$D$6-$F4575)+(1-MIN(1,$H$50*$C4575))*(1-MIN(1,Inputs!$G$6*$D4575)*churn_nonbuyers)*(ic*Inputs!$C$6+fee_wd*Inputs!$E$6*(1-$B4575)+fee_fx*Inputs!$D$6-cost_acc-cost_wd*Inputs!$E$6*(1-$B4575)-cost_fx*Inputs!$D$6))</f>
        <v>199070.588467555</v>
      </c>
      <c r="H4575" s="0" t="n">
        <f aca="false">12*Inputs!$B$7*(MIN(1,$H$51*$C4575)*(ic*Inputs!$C$7+pE+fee_fx*Inputs!$D$7-cost_acc-cost_wd*Inputs!$E$7*$E4575-cost_fx*Inputs!$D$7-$F4575)+(1-MIN(1,$H$51*$C4575))*(1-MIN(1,Inputs!$G$7*$D4575)*churn_nonbuyers)*(ic*Inputs!$C$7+fee_wd*Inputs!$E$7*(1-$B4575)+fee_fx*Inputs!$D$7-cost_acc-cost_wd*Inputs!$E$7*(1-$B4575)-cost_fx*Inputs!$D$7))</f>
        <v>395872.162127797</v>
      </c>
      <c r="I4575" s="0" t="n">
        <f aca="false">12*Inputs!$B$8*(MIN(1,$H$52*$C4575)*(ic*Inputs!$C$8+pT-cost_acc-cost_wd*Inputs!$E$8-cost_fx*Inputs!$D$8-cost_ins)+(1-MIN(1,$H$52*$C4575))*(1-MIN(1,Inputs!$G$8*$D4575)*churn_nonbuyers)*(ic*Inputs!$C$8+fee_wd*Inputs!$E$8*(1-$B4575)+fee_fx*Inputs!$D$8-cost_acc-cost_wd*Inputs!$E$8*(1-$B4575)-cost_fx*Inputs!$D$8))</f>
        <v>157032.657107874</v>
      </c>
      <c r="J4575" s="0" t="n">
        <f aca="false">G4575+H4575+I4575-fixed</f>
        <v>51975.407703226</v>
      </c>
      <c r="K4575" s="0" t="n">
        <f aca="false">12*Inputs!$B$6*(1-MIN(1,Inputs!$G$6*$D4575)*churn_nonbuyers)*(ic*Inputs!$C$6+fee_wd*Inputs!$E$6*(1-$B4575)+fee_fx*Inputs!$D$6-cost_acc-cost_wd*Inputs!$E$6*(1-$B4575)-cost_fx*Inputs!$D$6)</f>
        <v>163100.056618195</v>
      </c>
      <c r="L4575" s="0" t="n">
        <f aca="false">12*Inputs!$B$7*(1-MIN(1,Inputs!$G$7*$D4575)*churn_nonbuyers)*(ic*Inputs!$C$7+fee_wd*Inputs!$E$7*(1-$B4575)+fee_fx*Inputs!$D$7-cost_acc-cost_wd*Inputs!$E$7*(1-$B4575)-cost_fx*Inputs!$D$7)</f>
        <v>362304.988882917</v>
      </c>
      <c r="M4575" s="0" t="n">
        <f aca="false">12*Inputs!$B$8*(1-MIN(1,Inputs!$G$8*$D4575)*churn_nonbuyers)*(ic*Inputs!$C$8+fee_wd*Inputs!$E$8*(1-$B4575)+fee_fx*Inputs!$D$8-cost_acc-cost_wd*Inputs!$E$8*(1-$B4575)-cost_fx*Inputs!$D$8)</f>
        <v>114648.516911578</v>
      </c>
      <c r="N4575" s="0" t="n">
        <f aca="false">K4575+L4575+I4575-fixed</f>
        <v>-17562.2973910137</v>
      </c>
      <c r="O4575" s="0" t="n">
        <f aca="false">K4575+L4575+M4575-fixed</f>
        <v>-59946.4375873101</v>
      </c>
      <c r="P4575" s="0" t="n">
        <f aca="false">12*Inputs!$B$6*(1-MIN(1,Inputs!$F$6*$D4575))*(ic*Inputs!$C$6+flat_fee-cost_acc-cost_wd*Inputs!$E$6*$E4575-cost_fx*Inputs!$D$6)+12*Inputs!$B$7*(1-MIN(1,Inputs!$F$7*$D4575))*(ic*Inputs!$C$7+flat_fee-cost_acc-cost_wd*Inputs!$E$7*$E4575-cost_fx*Inputs!$D$7)+12*Inputs!$B$8*(1-MIN(1,Inputs!$F$8*$D4575))*(ic*Inputs!$C$8+flat_fee-cost_acc-cost_wd*Inputs!$E$8*$E4575-cost_fx*Inputs!$D$8)-fixed</f>
        <v>64131.3569273601</v>
      </c>
    </row>
    <row r="4576" customFormat="false" ht="15" hidden="false" customHeight="false" outlineLevel="0" collapsed="false">
      <c r="A4576" s="0" t="n">
        <v>4511</v>
      </c>
      <c r="B4576" s="0" t="n">
        <v>0.26976</v>
      </c>
      <c r="C4576" s="0" t="n">
        <v>0.997895</v>
      </c>
      <c r="D4576" s="0" t="n">
        <v>0.953199</v>
      </c>
      <c r="E4576" s="0" t="n">
        <v>1.280658</v>
      </c>
      <c r="F4576" s="0" t="n">
        <v>0.214975</v>
      </c>
      <c r="G4576" s="0" t="n">
        <f aca="false">12*Inputs!$B$6*(MIN(1,$H$50*$C4576)*(ic*Inputs!$C$6+pS+fee_fx*Inputs!$D$6-cost_acc-cost_wd*Inputs!$E$6*$E4576-cost_fx*Inputs!$D$6-$F4576)+(1-MIN(1,$H$50*$C4576))*(1-MIN(1,Inputs!$G$6*$D4576)*churn_nonbuyers)*(ic*Inputs!$C$6+fee_wd*Inputs!$E$6*(1-$B4576)+fee_fx*Inputs!$D$6-cost_acc-cost_wd*Inputs!$E$6*(1-$B4576)-cost_fx*Inputs!$D$6))</f>
        <v>204571.513589761</v>
      </c>
      <c r="H4576" s="0" t="n">
        <f aca="false">12*Inputs!$B$7*(MIN(1,$H$51*$C4576)*(ic*Inputs!$C$7+pE+fee_fx*Inputs!$D$7-cost_acc-cost_wd*Inputs!$E$7*$E4576-cost_fx*Inputs!$D$7-$F4576)+(1-MIN(1,$H$51*$C4576))*(1-MIN(1,Inputs!$G$7*$D4576)*churn_nonbuyers)*(ic*Inputs!$C$7+fee_wd*Inputs!$E$7*(1-$B4576)+fee_fx*Inputs!$D$7-cost_acc-cost_wd*Inputs!$E$7*(1-$B4576)-cost_fx*Inputs!$D$7))</f>
        <v>385883.538651734</v>
      </c>
      <c r="I4576" s="0" t="n">
        <f aca="false">12*Inputs!$B$8*(MIN(1,$H$52*$C4576)*(ic*Inputs!$C$8+pT-cost_acc-cost_wd*Inputs!$E$8-cost_fx*Inputs!$D$8-cost_ins)+(1-MIN(1,$H$52*$C4576))*(1-MIN(1,Inputs!$G$8*$D4576)*churn_nonbuyers)*(ic*Inputs!$C$8+fee_wd*Inputs!$E$8*(1-$B4576)+fee_fx*Inputs!$D$8-cost_acc-cost_wd*Inputs!$E$8*(1-$B4576)-cost_fx*Inputs!$D$8))</f>
        <v>175285.573498995</v>
      </c>
      <c r="J4576" s="0" t="n">
        <f aca="false">G4576+H4576+I4576-fixed</f>
        <v>65740.6257404899</v>
      </c>
      <c r="K4576" s="0" t="n">
        <f aca="false">12*Inputs!$B$6*(1-MIN(1,Inputs!$G$6*$D4576)*churn_nonbuyers)*(ic*Inputs!$C$6+fee_wd*Inputs!$E$6*(1-$B4576)+fee_fx*Inputs!$D$6-cost_acc-cost_wd*Inputs!$E$6*(1-$B4576)-cost_fx*Inputs!$D$6)</f>
        <v>154997.685808128</v>
      </c>
      <c r="L4576" s="0" t="n">
        <f aca="false">12*Inputs!$B$7*(1-MIN(1,Inputs!$G$7*$D4576)*churn_nonbuyers)*(ic*Inputs!$C$7+fee_wd*Inputs!$E$7*(1-$B4576)+fee_fx*Inputs!$D$7-cost_acc-cost_wd*Inputs!$E$7*(1-$B4576)-cost_fx*Inputs!$D$7)</f>
        <v>353935.487932877</v>
      </c>
      <c r="M4576" s="0" t="n">
        <f aca="false">12*Inputs!$B$8*(1-MIN(1,Inputs!$G$8*$D4576)*churn_nonbuyers)*(ic*Inputs!$C$8+fee_wd*Inputs!$E$8*(1-$B4576)+fee_fx*Inputs!$D$8-cost_acc-cost_wd*Inputs!$E$8*(1-$B4576)-cost_fx*Inputs!$D$8)</f>
        <v>104304.347211264</v>
      </c>
      <c r="N4576" s="0" t="n">
        <f aca="false">K4576+L4576+I4576-fixed</f>
        <v>-15781.2527600003</v>
      </c>
      <c r="O4576" s="0" t="n">
        <f aca="false">K4576+L4576+M4576-fixed</f>
        <v>-86762.4790477314</v>
      </c>
      <c r="P4576" s="0" t="n">
        <f aca="false">12*Inputs!$B$6*(1-MIN(1,Inputs!$F$6*$D4576))*(ic*Inputs!$C$6+flat_fee-cost_acc-cost_wd*Inputs!$E$6*$E4576-cost_fx*Inputs!$D$6)+12*Inputs!$B$7*(1-MIN(1,Inputs!$F$7*$D4576))*(ic*Inputs!$C$7+flat_fee-cost_acc-cost_wd*Inputs!$E$7*$E4576-cost_fx*Inputs!$D$7)+12*Inputs!$B$8*(1-MIN(1,Inputs!$F$8*$D4576))*(ic*Inputs!$C$8+flat_fee-cost_acc-cost_wd*Inputs!$E$8*$E4576-cost_fx*Inputs!$D$8)-fixed</f>
        <v>-27532.2796859201</v>
      </c>
    </row>
    <row r="4577" customFormat="false" ht="15" hidden="false" customHeight="false" outlineLevel="0" collapsed="false">
      <c r="A4577" s="0" t="n">
        <v>4512</v>
      </c>
      <c r="B4577" s="0" t="n">
        <v>0.374448</v>
      </c>
      <c r="C4577" s="0" t="n">
        <v>0.826222</v>
      </c>
      <c r="D4577" s="0" t="n">
        <v>0.830347</v>
      </c>
      <c r="E4577" s="0" t="n">
        <v>1.365334</v>
      </c>
      <c r="F4577" s="0" t="n">
        <v>0.08223</v>
      </c>
      <c r="G4577" s="0" t="n">
        <f aca="false">12*Inputs!$B$6*(MIN(1,$H$50*$C4577)*(ic*Inputs!$C$6+pS+fee_fx*Inputs!$D$6-cost_acc-cost_wd*Inputs!$E$6*$E4577-cost_fx*Inputs!$D$6-$F4577)+(1-MIN(1,$H$50*$C4577))*(1-MIN(1,Inputs!$G$6*$D4577)*churn_nonbuyers)*(ic*Inputs!$C$6+fee_wd*Inputs!$E$6*(1-$B4577)+fee_fx*Inputs!$D$6-cost_acc-cost_wd*Inputs!$E$6*(1-$B4577)-cost_fx*Inputs!$D$6))</f>
        <v>184397.642716112</v>
      </c>
      <c r="H4577" s="0" t="n">
        <f aca="false">12*Inputs!$B$7*(MIN(1,$H$51*$C4577)*(ic*Inputs!$C$7+pE+fee_fx*Inputs!$D$7-cost_acc-cost_wd*Inputs!$E$7*$E4577-cost_fx*Inputs!$D$7-$F4577)+(1-MIN(1,$H$51*$C4577))*(1-MIN(1,Inputs!$G$7*$D4577)*churn_nonbuyers)*(ic*Inputs!$C$7+fee_wd*Inputs!$E$7*(1-$B4577)+fee_fx*Inputs!$D$7-cost_acc-cost_wd*Inputs!$E$7*(1-$B4577)-cost_fx*Inputs!$D$7))</f>
        <v>369702.75314205</v>
      </c>
      <c r="I4577" s="0" t="n">
        <f aca="false">12*Inputs!$B$8*(MIN(1,$H$52*$C4577)*(ic*Inputs!$C$8+pT-cost_acc-cost_wd*Inputs!$E$8-cost_fx*Inputs!$D$8-cost_ins)+(1-MIN(1,$H$52*$C4577))*(1-MIN(1,Inputs!$G$8*$D4577)*churn_nonbuyers)*(ic*Inputs!$C$8+fee_wd*Inputs!$E$8*(1-$B4577)+fee_fx*Inputs!$D$8-cost_acc-cost_wd*Inputs!$E$8*(1-$B4577)-cost_fx*Inputs!$D$8))</f>
        <v>173552.783283868</v>
      </c>
      <c r="J4577" s="0" t="n">
        <f aca="false">G4577+H4577+I4577-fixed</f>
        <v>27653.1791420302</v>
      </c>
      <c r="K4577" s="0" t="n">
        <f aca="false">12*Inputs!$B$6*(1-MIN(1,Inputs!$G$6*$D4577)*churn_nonbuyers)*(ic*Inputs!$C$6+fee_wd*Inputs!$E$6*(1-$B4577)+fee_fx*Inputs!$D$6-cost_acc-cost_wd*Inputs!$E$6*(1-$B4577)-cost_fx*Inputs!$D$6)</f>
        <v>141548.227008883</v>
      </c>
      <c r="L4577" s="0" t="n">
        <f aca="false">12*Inputs!$B$7*(1-MIN(1,Inputs!$G$7*$D4577)*churn_nonbuyers)*(ic*Inputs!$C$7+fee_wd*Inputs!$E$7*(1-$B4577)+fee_fx*Inputs!$D$7-cost_acc-cost_wd*Inputs!$E$7*(1-$B4577)-cost_fx*Inputs!$D$7)</f>
        <v>340578.79274933</v>
      </c>
      <c r="M4577" s="0" t="n">
        <f aca="false">12*Inputs!$B$8*(1-MIN(1,Inputs!$G$8*$D4577)*churn_nonbuyers)*(ic*Inputs!$C$8+fee_wd*Inputs!$E$8*(1-$B4577)+fee_fx*Inputs!$D$8-cost_acc-cost_wd*Inputs!$E$8*(1-$B4577)-cost_fx*Inputs!$D$8)</f>
        <v>129155.785028122</v>
      </c>
      <c r="N4577" s="0" t="n">
        <f aca="false">K4577+L4577+I4577-fixed</f>
        <v>-44320.1969579185</v>
      </c>
      <c r="O4577" s="0" t="n">
        <f aca="false">K4577+L4577+M4577-fixed</f>
        <v>-88717.1952136651</v>
      </c>
      <c r="P4577" s="0" t="n">
        <f aca="false">12*Inputs!$B$6*(1-MIN(1,Inputs!$F$6*$D4577))*(ic*Inputs!$C$6+flat_fee-cost_acc-cost_wd*Inputs!$E$6*$E4577-cost_fx*Inputs!$D$6)+12*Inputs!$B$7*(1-MIN(1,Inputs!$F$7*$D4577))*(ic*Inputs!$C$7+flat_fee-cost_acc-cost_wd*Inputs!$E$7*$E4577-cost_fx*Inputs!$D$7)+12*Inputs!$B$8*(1-MIN(1,Inputs!$F$8*$D4577))*(ic*Inputs!$C$8+flat_fee-cost_acc-cost_wd*Inputs!$E$8*$E4577-cost_fx*Inputs!$D$8)-fixed</f>
        <v>-6555.41320047993</v>
      </c>
    </row>
    <row r="4578" customFormat="false" ht="15" hidden="false" customHeight="false" outlineLevel="0" collapsed="false">
      <c r="A4578" s="0" t="n">
        <v>4513</v>
      </c>
      <c r="B4578" s="0" t="n">
        <v>0.309935</v>
      </c>
      <c r="C4578" s="0" t="n">
        <v>0.624382</v>
      </c>
      <c r="D4578" s="0" t="n">
        <v>1.288569</v>
      </c>
      <c r="E4578" s="0" t="n">
        <v>1.071952</v>
      </c>
      <c r="F4578" s="0" t="n">
        <v>0.112923</v>
      </c>
      <c r="G4578" s="0" t="n">
        <f aca="false">12*Inputs!$B$6*(MIN(1,$H$50*$C4578)*(ic*Inputs!$C$6+pS+fee_fx*Inputs!$D$6-cost_acc-cost_wd*Inputs!$E$6*$E4578-cost_fx*Inputs!$D$6-$F4578)+(1-MIN(1,$H$50*$C4578))*(1-MIN(1,Inputs!$G$6*$D4578)*churn_nonbuyers)*(ic*Inputs!$C$6+fee_wd*Inputs!$E$6*(1-$B4578)+fee_fx*Inputs!$D$6-cost_acc-cost_wd*Inputs!$E$6*(1-$B4578)-cost_fx*Inputs!$D$6))</f>
        <v>182751.535496357</v>
      </c>
      <c r="H4578" s="0" t="n">
        <f aca="false">12*Inputs!$B$7*(MIN(1,$H$51*$C4578)*(ic*Inputs!$C$7+pE+fee_fx*Inputs!$D$7-cost_acc-cost_wd*Inputs!$E$7*$E4578-cost_fx*Inputs!$D$7-$F4578)+(1-MIN(1,$H$51*$C4578))*(1-MIN(1,Inputs!$G$7*$D4578)*churn_nonbuyers)*(ic*Inputs!$C$7+fee_wd*Inputs!$E$7*(1-$B4578)+fee_fx*Inputs!$D$7-cost_acc-cost_wd*Inputs!$E$7*(1-$B4578)-cost_fx*Inputs!$D$7))</f>
        <v>385684.759557376</v>
      </c>
      <c r="I4578" s="0" t="n">
        <f aca="false">12*Inputs!$B$8*(MIN(1,$H$52*$C4578)*(ic*Inputs!$C$8+pT-cost_acc-cost_wd*Inputs!$E$8-cost_fx*Inputs!$D$8-cost_ins)+(1-MIN(1,$H$52*$C4578))*(1-MIN(1,Inputs!$G$8*$D4578)*churn_nonbuyers)*(ic*Inputs!$C$8+fee_wd*Inputs!$E$8*(1-$B4578)+fee_fx*Inputs!$D$8-cost_acc-cost_wd*Inputs!$E$8*(1-$B4578)-cost_fx*Inputs!$D$8))</f>
        <v>107187.136081452</v>
      </c>
      <c r="J4578" s="0" t="n">
        <f aca="false">G4578+H4578+I4578-fixed</f>
        <v>-24376.5688648154</v>
      </c>
      <c r="K4578" s="0" t="n">
        <f aca="false">12*Inputs!$B$6*(1-MIN(1,Inputs!$G$6*$D4578)*churn_nonbuyers)*(ic*Inputs!$C$6+fee_wd*Inputs!$E$6*(1-$B4578)+fee_fx*Inputs!$D$6-cost_acc-cost_wd*Inputs!$E$6*(1-$B4578)-cost_fx*Inputs!$D$6)</f>
        <v>146856.067437708</v>
      </c>
      <c r="L4578" s="0" t="n">
        <f aca="false">12*Inputs!$B$7*(1-MIN(1,Inputs!$G$7*$D4578)*churn_nonbuyers)*(ic*Inputs!$C$7+fee_wd*Inputs!$E$7*(1-$B4578)+fee_fx*Inputs!$D$7-cost_acc-cost_wd*Inputs!$E$7*(1-$B4578)-cost_fx*Inputs!$D$7)</f>
        <v>344708.119150625</v>
      </c>
      <c r="M4578" s="0" t="n">
        <f aca="false">12*Inputs!$B$8*(1-MIN(1,Inputs!$G$8*$D4578)*churn_nonbuyers)*(ic*Inputs!$C$8+fee_wd*Inputs!$E$8*(1-$B4578)+fee_fx*Inputs!$D$8-cost_acc-cost_wd*Inputs!$E$8*(1-$B4578)-cost_fx*Inputs!$D$8)</f>
        <v>30529.795349304</v>
      </c>
      <c r="N4578" s="0" t="n">
        <f aca="false">K4578+L4578+I4578-fixed</f>
        <v>-101248.677330216</v>
      </c>
      <c r="O4578" s="0" t="n">
        <f aca="false">K4578+L4578+M4578-fixed</f>
        <v>-177906.018062363</v>
      </c>
      <c r="P4578" s="0" t="n">
        <f aca="false">12*Inputs!$B$6*(1-MIN(1,Inputs!$F$6*$D4578))*(ic*Inputs!$C$6+flat_fee-cost_acc-cost_wd*Inputs!$E$6*$E4578-cost_fx*Inputs!$D$6)+12*Inputs!$B$7*(1-MIN(1,Inputs!$F$7*$D4578))*(ic*Inputs!$C$7+flat_fee-cost_acc-cost_wd*Inputs!$E$7*$E4578-cost_fx*Inputs!$D$7)+12*Inputs!$B$8*(1-MIN(1,Inputs!$F$8*$D4578))*(ic*Inputs!$C$8+flat_fee-cost_acc-cost_wd*Inputs!$E$8*$E4578-cost_fx*Inputs!$D$8)-fixed</f>
        <v>-118360.25502688</v>
      </c>
    </row>
    <row r="4579" customFormat="false" ht="15" hidden="false" customHeight="false" outlineLevel="0" collapsed="false">
      <c r="A4579" s="0" t="n">
        <v>4514</v>
      </c>
      <c r="B4579" s="0" t="n">
        <v>0.197041</v>
      </c>
      <c r="C4579" s="0" t="n">
        <v>1.006531</v>
      </c>
      <c r="D4579" s="0" t="n">
        <v>0.818288</v>
      </c>
      <c r="E4579" s="0" t="n">
        <v>1.073488</v>
      </c>
      <c r="F4579" s="0" t="n">
        <v>0.177722</v>
      </c>
      <c r="G4579" s="0" t="n">
        <f aca="false">12*Inputs!$B$6*(MIN(1,$H$50*$C4579)*(ic*Inputs!$C$6+pS+fee_fx*Inputs!$D$6-cost_acc-cost_wd*Inputs!$E$6*$E4579-cost_fx*Inputs!$D$6-$F4579)+(1-MIN(1,$H$50*$C4579))*(1-MIN(1,Inputs!$G$6*$D4579)*churn_nonbuyers)*(ic*Inputs!$C$6+fee_wd*Inputs!$E$6*(1-$B4579)+fee_fx*Inputs!$D$6-cost_acc-cost_wd*Inputs!$E$6*(1-$B4579)-cost_fx*Inputs!$D$6))</f>
        <v>220912.691548106</v>
      </c>
      <c r="H4579" s="0" t="n">
        <f aca="false">12*Inputs!$B$7*(MIN(1,$H$51*$C4579)*(ic*Inputs!$C$7+pE+fee_fx*Inputs!$D$7-cost_acc-cost_wd*Inputs!$E$7*$E4579-cost_fx*Inputs!$D$7-$F4579)+(1-MIN(1,$H$51*$C4579))*(1-MIN(1,Inputs!$G$7*$D4579)*churn_nonbuyers)*(ic*Inputs!$C$7+fee_wd*Inputs!$E$7*(1-$B4579)+fee_fx*Inputs!$D$7-cost_acc-cost_wd*Inputs!$E$7*(1-$B4579)-cost_fx*Inputs!$D$7))</f>
        <v>419324.609205437</v>
      </c>
      <c r="I4579" s="0" t="n">
        <f aca="false">12*Inputs!$B$8*(MIN(1,$H$52*$C4579)*(ic*Inputs!$C$8+pT-cost_acc-cost_wd*Inputs!$E$8-cost_fx*Inputs!$D$8-cost_ins)+(1-MIN(1,$H$52*$C4579))*(1-MIN(1,Inputs!$G$8*$D4579)*churn_nonbuyers)*(ic*Inputs!$C$8+fee_wd*Inputs!$E$8*(1-$B4579)+fee_fx*Inputs!$D$8-cost_acc-cost_wd*Inputs!$E$8*(1-$B4579)-cost_fx*Inputs!$D$8))</f>
        <v>185085.548098464</v>
      </c>
      <c r="J4579" s="0" t="n">
        <f aca="false">G4579+H4579+I4579-fixed</f>
        <v>125322.848852007</v>
      </c>
      <c r="K4579" s="0" t="n">
        <f aca="false">12*Inputs!$B$6*(1-MIN(1,Inputs!$G$6*$D4579)*churn_nonbuyers)*(ic*Inputs!$C$6+fee_wd*Inputs!$E$6*(1-$B4579)+fee_fx*Inputs!$D$6-cost_acc-cost_wd*Inputs!$E$6*(1-$B4579)-cost_fx*Inputs!$D$6)</f>
        <v>166138.654217818</v>
      </c>
      <c r="L4579" s="0" t="n">
        <f aca="false">12*Inputs!$B$7*(1-MIN(1,Inputs!$G$7*$D4579)*churn_nonbuyers)*(ic*Inputs!$C$7+fee_wd*Inputs!$E$7*(1-$B4579)+fee_fx*Inputs!$D$7-cost_acc-cost_wd*Inputs!$E$7*(1-$B4579)-cost_fx*Inputs!$D$7)</f>
        <v>365624.625106691</v>
      </c>
      <c r="M4579" s="0" t="n">
        <f aca="false">12*Inputs!$B$8*(1-MIN(1,Inputs!$G$8*$D4579)*churn_nonbuyers)*(ic*Inputs!$C$8+fee_wd*Inputs!$E$8*(1-$B4579)+fee_fx*Inputs!$D$8-cost_acc-cost_wd*Inputs!$E$8*(1-$B4579)-cost_fx*Inputs!$D$8)</f>
        <v>135397.128963149</v>
      </c>
      <c r="N4579" s="0" t="n">
        <f aca="false">K4579+L4579+I4579-fixed</f>
        <v>16848.8274229721</v>
      </c>
      <c r="O4579" s="0" t="n">
        <f aca="false">K4579+L4579+M4579-fixed</f>
        <v>-32839.5917123429</v>
      </c>
      <c r="P4579" s="0" t="n">
        <f aca="false">12*Inputs!$B$6*(1-MIN(1,Inputs!$F$6*$D4579))*(ic*Inputs!$C$6+flat_fee-cost_acc-cost_wd*Inputs!$E$6*$E4579-cost_fx*Inputs!$D$6)+12*Inputs!$B$7*(1-MIN(1,Inputs!$F$7*$D4579))*(ic*Inputs!$C$7+flat_fee-cost_acc-cost_wd*Inputs!$E$7*$E4579-cost_fx*Inputs!$D$7)+12*Inputs!$B$8*(1-MIN(1,Inputs!$F$8*$D4579))*(ic*Inputs!$C$8+flat_fee-cost_acc-cost_wd*Inputs!$E$8*$E4579-cost_fx*Inputs!$D$8)-fixed</f>
        <v>137992.79238656</v>
      </c>
    </row>
    <row r="4580" customFormat="false" ht="15" hidden="false" customHeight="false" outlineLevel="0" collapsed="false">
      <c r="A4580" s="0" t="n">
        <v>4515</v>
      </c>
      <c r="B4580" s="0" t="n">
        <v>0.423707</v>
      </c>
      <c r="C4580" s="0" t="n">
        <v>0.999617</v>
      </c>
      <c r="D4580" s="0" t="n">
        <v>1.17434</v>
      </c>
      <c r="E4580" s="0" t="n">
        <v>1.17473</v>
      </c>
      <c r="F4580" s="0" t="n">
        <v>0.078863</v>
      </c>
      <c r="G4580" s="0" t="n">
        <f aca="false">12*Inputs!$B$6*(MIN(1,$H$50*$C4580)*(ic*Inputs!$C$6+pS+fee_fx*Inputs!$D$6-cost_acc-cost_wd*Inputs!$E$6*$E4580-cost_fx*Inputs!$D$6-$F4580)+(1-MIN(1,$H$50*$C4580))*(1-MIN(1,Inputs!$G$6*$D4580)*churn_nonbuyers)*(ic*Inputs!$C$6+fee_wd*Inputs!$E$6*(1-$B4580)+fee_fx*Inputs!$D$6-cost_acc-cost_wd*Inputs!$E$6*(1-$B4580)-cost_fx*Inputs!$D$6))</f>
        <v>189377.841278039</v>
      </c>
      <c r="H4580" s="0" t="n">
        <f aca="false">12*Inputs!$B$7*(MIN(1,$H$51*$C4580)*(ic*Inputs!$C$7+pE+fee_fx*Inputs!$D$7-cost_acc-cost_wd*Inputs!$E$7*$E4580-cost_fx*Inputs!$D$7-$F4580)+(1-MIN(1,$H$51*$C4580))*(1-MIN(1,Inputs!$G$7*$D4580)*churn_nonbuyers)*(ic*Inputs!$C$7+fee_wd*Inputs!$E$7*(1-$B4580)+fee_fx*Inputs!$D$7-cost_acc-cost_wd*Inputs!$E$7*(1-$B4580)-cost_fx*Inputs!$D$7))</f>
        <v>391687.552381695</v>
      </c>
      <c r="I4580" s="0" t="n">
        <f aca="false">12*Inputs!$B$8*(MIN(1,$H$52*$C4580)*(ic*Inputs!$C$8+pT-cost_acc-cost_wd*Inputs!$E$8-cost_fx*Inputs!$D$8-cost_ins)+(1-MIN(1,$H$52*$C4580))*(1-MIN(1,Inputs!$G$8*$D4580)*churn_nonbuyers)*(ic*Inputs!$C$8+fee_wd*Inputs!$E$8*(1-$B4580)+fee_fx*Inputs!$D$8-cost_acc-cost_wd*Inputs!$E$8*(1-$B4580)-cost_fx*Inputs!$D$8))</f>
        <v>160443.620672577</v>
      </c>
      <c r="J4580" s="0" t="n">
        <f aca="false">G4580+H4580+I4580-fixed</f>
        <v>41509.0143323112</v>
      </c>
      <c r="K4580" s="0" t="n">
        <f aca="false">12*Inputs!$B$6*(1-MIN(1,Inputs!$G$6*$D4580)*churn_nonbuyers)*(ic*Inputs!$C$6+fee_wd*Inputs!$E$6*(1-$B4580)+fee_fx*Inputs!$D$6-cost_acc-cost_wd*Inputs!$E$6*(1-$B4580)-cost_fx*Inputs!$D$6)</f>
        <v>132331.392564336</v>
      </c>
      <c r="L4580" s="0" t="n">
        <f aca="false">12*Inputs!$B$7*(1-MIN(1,Inputs!$G$7*$D4580)*churn_nonbuyers)*(ic*Inputs!$C$7+fee_wd*Inputs!$E$7*(1-$B4580)+fee_fx*Inputs!$D$7-cost_acc-cost_wd*Inputs!$E$7*(1-$B4580)-cost_fx*Inputs!$D$7)</f>
        <v>330130.904018602</v>
      </c>
      <c r="M4580" s="0" t="n">
        <f aca="false">12*Inputs!$B$8*(1-MIN(1,Inputs!$G$8*$D4580)*churn_nonbuyers)*(ic*Inputs!$C$8+fee_wd*Inputs!$E$8*(1-$B4580)+fee_fx*Inputs!$D$8-cost_acc-cost_wd*Inputs!$E$8*(1-$B4580)-cost_fx*Inputs!$D$8)</f>
        <v>54467.417033568</v>
      </c>
      <c r="N4580" s="0" t="n">
        <f aca="false">K4580+L4580+I4580-fixed</f>
        <v>-77094.0827444852</v>
      </c>
      <c r="O4580" s="0" t="n">
        <f aca="false">K4580+L4580+M4580-fixed</f>
        <v>-183070.286383494</v>
      </c>
      <c r="P4580" s="0" t="n">
        <f aca="false">12*Inputs!$B$6*(1-MIN(1,Inputs!$F$6*$D4580))*(ic*Inputs!$C$6+flat_fee-cost_acc-cost_wd*Inputs!$E$6*$E4580-cost_fx*Inputs!$D$6)+12*Inputs!$B$7*(1-MIN(1,Inputs!$F$7*$D4580))*(ic*Inputs!$C$7+flat_fee-cost_acc-cost_wd*Inputs!$E$7*$E4580-cost_fx*Inputs!$D$7)+12*Inputs!$B$8*(1-MIN(1,Inputs!$F$8*$D4580))*(ic*Inputs!$C$8+flat_fee-cost_acc-cost_wd*Inputs!$E$8*$E4580-cost_fx*Inputs!$D$8)-fixed</f>
        <v>-96015.5847519999</v>
      </c>
    </row>
    <row r="4581" customFormat="false" ht="15" hidden="false" customHeight="false" outlineLevel="0" collapsed="false">
      <c r="A4581" s="0" t="n">
        <v>4516</v>
      </c>
      <c r="B4581" s="0" t="n">
        <v>0.548769</v>
      </c>
      <c r="C4581" s="0" t="n">
        <v>1.139835</v>
      </c>
      <c r="D4581" s="0" t="n">
        <v>1.816819</v>
      </c>
      <c r="E4581" s="0" t="n">
        <v>1.098241</v>
      </c>
      <c r="F4581" s="0" t="n">
        <v>0.455844</v>
      </c>
      <c r="G4581" s="0" t="n">
        <f aca="false">12*Inputs!$B$6*(MIN(1,$H$50*$C4581)*(ic*Inputs!$C$6+pS+fee_fx*Inputs!$D$6-cost_acc-cost_wd*Inputs!$E$6*$E4581-cost_fx*Inputs!$D$6-$F4581)+(1-MIN(1,$H$50*$C4581))*(1-MIN(1,Inputs!$G$6*$D4581)*churn_nonbuyers)*(ic*Inputs!$C$6+fee_wd*Inputs!$E$6*(1-$B4581)+fee_fx*Inputs!$D$6-cost_acc-cost_wd*Inputs!$E$6*(1-$B4581)-cost_fx*Inputs!$D$6))</f>
        <v>170504.036982043</v>
      </c>
      <c r="H4581" s="0" t="n">
        <f aca="false">12*Inputs!$B$7*(MIN(1,$H$51*$C4581)*(ic*Inputs!$C$7+pE+fee_fx*Inputs!$D$7-cost_acc-cost_wd*Inputs!$E$7*$E4581-cost_fx*Inputs!$D$7-$F4581)+(1-MIN(1,$H$51*$C4581))*(1-MIN(1,Inputs!$G$7*$D4581)*churn_nonbuyers)*(ic*Inputs!$C$7+fee_wd*Inputs!$E$7*(1-$B4581)+fee_fx*Inputs!$D$7-cost_acc-cost_wd*Inputs!$E$7*(1-$B4581)-cost_fx*Inputs!$D$7))</f>
        <v>372763.052780647</v>
      </c>
      <c r="I4581" s="0" t="n">
        <f aca="false">12*Inputs!$B$8*(MIN(1,$H$52*$C4581)*(ic*Inputs!$C$8+pT-cost_acc-cost_wd*Inputs!$E$8-cost_fx*Inputs!$D$8-cost_ins)+(1-MIN(1,$H$52*$C4581))*(1-MIN(1,Inputs!$G$8*$D4581)*churn_nonbuyers)*(ic*Inputs!$C$8+fee_wd*Inputs!$E$8*(1-$B4581)+fee_fx*Inputs!$D$8-cost_acc-cost_wd*Inputs!$E$8*(1-$B4581)-cost_fx*Inputs!$D$8))</f>
        <v>164300.37624</v>
      </c>
      <c r="J4581" s="0" t="n">
        <f aca="false">G4581+H4581+I4581-fixed</f>
        <v>7567.46600268979</v>
      </c>
      <c r="K4581" s="0" t="n">
        <f aca="false">12*Inputs!$B$6*(1-MIN(1,Inputs!$G$6*$D4581)*churn_nonbuyers)*(ic*Inputs!$C$6+fee_wd*Inputs!$E$6*(1-$B4581)+fee_fx*Inputs!$D$6-cost_acc-cost_wd*Inputs!$E$6*(1-$B4581)-cost_fx*Inputs!$D$6)</f>
        <v>111442.228889839</v>
      </c>
      <c r="L4581" s="0" t="n">
        <f aca="false">12*Inputs!$B$7*(1-MIN(1,Inputs!$G$7*$D4581)*churn_nonbuyers)*(ic*Inputs!$C$7+fee_wd*Inputs!$E$7*(1-$B4581)+fee_fx*Inputs!$D$7-cost_acc-cost_wd*Inputs!$E$7*(1-$B4581)-cost_fx*Inputs!$D$7)</f>
        <v>306508.121621904</v>
      </c>
      <c r="M4581" s="0" t="n">
        <f aca="false">12*Inputs!$B$8*(1-MIN(1,Inputs!$G$8*$D4581)*churn_nonbuyers)*(ic*Inputs!$C$8+fee_wd*Inputs!$E$8*(1-$B4581)+fee_fx*Inputs!$D$8-cost_acc-cost_wd*Inputs!$E$8*(1-$B4581)-cost_fx*Inputs!$D$8)</f>
        <v>0</v>
      </c>
      <c r="N4581" s="0" t="n">
        <f aca="false">K4581+L4581+I4581-fixed</f>
        <v>-117749.273248257</v>
      </c>
      <c r="O4581" s="0" t="n">
        <f aca="false">K4581+L4581+M4581-fixed</f>
        <v>-282049.649488257</v>
      </c>
      <c r="P4581" s="0" t="n">
        <f aca="false">12*Inputs!$B$6*(1-MIN(1,Inputs!$F$6*$D4581))*(ic*Inputs!$C$6+flat_fee-cost_acc-cost_wd*Inputs!$E$6*$E4581-cost_fx*Inputs!$D$6)+12*Inputs!$B$7*(1-MIN(1,Inputs!$F$7*$D4581))*(ic*Inputs!$C$7+flat_fee-cost_acc-cost_wd*Inputs!$E$7*$E4581-cost_fx*Inputs!$D$7)+12*Inputs!$B$8*(1-MIN(1,Inputs!$F$8*$D4581))*(ic*Inputs!$C$8+flat_fee-cost_acc-cost_wd*Inputs!$E$8*$E4581-cost_fx*Inputs!$D$8)-fixed</f>
        <v>-413336.38934104</v>
      </c>
    </row>
    <row r="4582" customFormat="false" ht="15" hidden="false" customHeight="false" outlineLevel="0" collapsed="false">
      <c r="A4582" s="0" t="n">
        <v>4517</v>
      </c>
      <c r="B4582" s="0" t="n">
        <v>0.300726</v>
      </c>
      <c r="C4582" s="0" t="n">
        <v>1.097699</v>
      </c>
      <c r="D4582" s="0" t="n">
        <v>0.861274</v>
      </c>
      <c r="E4582" s="0" t="n">
        <v>1.214378</v>
      </c>
      <c r="F4582" s="0" t="n">
        <v>0.364469</v>
      </c>
      <c r="G4582" s="0" t="n">
        <f aca="false">12*Inputs!$B$6*(MIN(1,$H$50*$C4582)*(ic*Inputs!$C$6+pS+fee_fx*Inputs!$D$6-cost_acc-cost_wd*Inputs!$E$6*$E4582-cost_fx*Inputs!$D$6-$F4582)+(1-MIN(1,$H$50*$C4582))*(1-MIN(1,Inputs!$G$6*$D4582)*churn_nonbuyers)*(ic*Inputs!$C$6+fee_wd*Inputs!$E$6*(1-$B4582)+fee_fx*Inputs!$D$6-cost_acc-cost_wd*Inputs!$E$6*(1-$B4582)-cost_fx*Inputs!$D$6))</f>
        <v>204215.060634424</v>
      </c>
      <c r="H4582" s="0" t="n">
        <f aca="false">12*Inputs!$B$7*(MIN(1,$H$51*$C4582)*(ic*Inputs!$C$7+pE+fee_fx*Inputs!$D$7-cost_acc-cost_wd*Inputs!$E$7*$E4582-cost_fx*Inputs!$D$7-$F4582)+(1-MIN(1,$H$51*$C4582))*(1-MIN(1,Inputs!$G$7*$D4582)*churn_nonbuyers)*(ic*Inputs!$C$7+fee_wd*Inputs!$E$7*(1-$B4582)+fee_fx*Inputs!$D$7-cost_acc-cost_wd*Inputs!$E$7*(1-$B4582)-cost_fx*Inputs!$D$7))</f>
        <v>386135.150455796</v>
      </c>
      <c r="I4582" s="0" t="n">
        <f aca="false">12*Inputs!$B$8*(MIN(1,$H$52*$C4582)*(ic*Inputs!$C$8+pT-cost_acc-cost_wd*Inputs!$E$8-cost_fx*Inputs!$D$8-cost_ins)+(1-MIN(1,$H$52*$C4582))*(1-MIN(1,Inputs!$G$8*$D4582)*churn_nonbuyers)*(ic*Inputs!$C$8+fee_wd*Inputs!$E$8*(1-$B4582)+fee_fx*Inputs!$D$8-cost_acc-cost_wd*Inputs!$E$8*(1-$B4582)-cost_fx*Inputs!$D$8))</f>
        <v>186919.566079794</v>
      </c>
      <c r="J4582" s="0" t="n">
        <f aca="false">G4582+H4582+I4582-fixed</f>
        <v>77269.7771700136</v>
      </c>
      <c r="K4582" s="0" t="n">
        <f aca="false">12*Inputs!$B$6*(1-MIN(1,Inputs!$G$6*$D4582)*churn_nonbuyers)*(ic*Inputs!$C$6+fee_wd*Inputs!$E$6*(1-$B4582)+fee_fx*Inputs!$D$6-cost_acc-cost_wd*Inputs!$E$6*(1-$B4582)-cost_fx*Inputs!$D$6)</f>
        <v>151478.667971453</v>
      </c>
      <c r="L4582" s="0" t="n">
        <f aca="false">12*Inputs!$B$7*(1-MIN(1,Inputs!$G$7*$D4582)*churn_nonbuyers)*(ic*Inputs!$C$7+fee_wd*Inputs!$E$7*(1-$B4582)+fee_fx*Inputs!$D$7-cost_acc-cost_wd*Inputs!$E$7*(1-$B4582)-cost_fx*Inputs!$D$7)</f>
        <v>350596.398030872</v>
      </c>
      <c r="M4582" s="0" t="n">
        <f aca="false">12*Inputs!$B$8*(1-MIN(1,Inputs!$G$8*$D4582)*churn_nonbuyers)*(ic*Inputs!$C$8+fee_wd*Inputs!$E$8*(1-$B4582)+fee_fx*Inputs!$D$8-cost_acc-cost_wd*Inputs!$E$8*(1-$B4582)-cost_fx*Inputs!$D$8)</f>
        <v>123883.919973446</v>
      </c>
      <c r="N4582" s="0" t="n">
        <f aca="false">K4582+L4582+I4582-fixed</f>
        <v>-11005.3679178816</v>
      </c>
      <c r="O4582" s="0" t="n">
        <f aca="false">K4582+L4582+M4582-fixed</f>
        <v>-74041.0140242291</v>
      </c>
      <c r="P4582" s="0" t="n">
        <f aca="false">12*Inputs!$B$6*(1-MIN(1,Inputs!$F$6*$D4582))*(ic*Inputs!$C$6+flat_fee-cost_acc-cost_wd*Inputs!$E$6*$E4582-cost_fx*Inputs!$D$6)+12*Inputs!$B$7*(1-MIN(1,Inputs!$F$7*$D4582))*(ic*Inputs!$C$7+flat_fee-cost_acc-cost_wd*Inputs!$E$7*$E4582-cost_fx*Inputs!$D$7)+12*Inputs!$B$8*(1-MIN(1,Inputs!$F$8*$D4582))*(ic*Inputs!$C$8+flat_fee-cost_acc-cost_wd*Inputs!$E$8*$E4582-cost_fx*Inputs!$D$8)-fixed</f>
        <v>48954.62714528</v>
      </c>
    </row>
    <row r="4583" customFormat="false" ht="15" hidden="false" customHeight="false" outlineLevel="0" collapsed="false">
      <c r="A4583" s="0" t="n">
        <v>4518</v>
      </c>
      <c r="B4583" s="0" t="n">
        <v>0.209829</v>
      </c>
      <c r="C4583" s="0" t="n">
        <v>0.987187</v>
      </c>
      <c r="D4583" s="0" t="n">
        <v>1.091954</v>
      </c>
      <c r="E4583" s="0" t="n">
        <v>1.300701</v>
      </c>
      <c r="F4583" s="0" t="n">
        <v>0.158214</v>
      </c>
      <c r="G4583" s="0" t="n">
        <f aca="false">12*Inputs!$B$6*(MIN(1,$H$50*$C4583)*(ic*Inputs!$C$6+pS+fee_fx*Inputs!$D$6-cost_acc-cost_wd*Inputs!$E$6*$E4583-cost_fx*Inputs!$D$6-$F4583)+(1-MIN(1,$H$50*$C4583))*(1-MIN(1,Inputs!$G$6*$D4583)*churn_nonbuyers)*(ic*Inputs!$C$6+fee_wd*Inputs!$E$6*(1-$B4583)+fee_fx*Inputs!$D$6-cost_acc-cost_wd*Inputs!$E$6*(1-$B4583)-cost_fx*Inputs!$D$6))</f>
        <v>211349.259527251</v>
      </c>
      <c r="H4583" s="0" t="n">
        <f aca="false">12*Inputs!$B$7*(MIN(1,$H$51*$C4583)*(ic*Inputs!$C$7+pE+fee_fx*Inputs!$D$7-cost_acc-cost_wd*Inputs!$E$7*$E4583-cost_fx*Inputs!$D$7-$F4583)+(1-MIN(1,$H$51*$C4583))*(1-MIN(1,Inputs!$G$7*$D4583)*churn_nonbuyers)*(ic*Inputs!$C$7+fee_wd*Inputs!$E$7*(1-$B4583)+fee_fx*Inputs!$D$7-cost_acc-cost_wd*Inputs!$E$7*(1-$B4583)-cost_fx*Inputs!$D$7))</f>
        <v>390622.303930585</v>
      </c>
      <c r="I4583" s="0" t="n">
        <f aca="false">12*Inputs!$B$8*(MIN(1,$H$52*$C4583)*(ic*Inputs!$C$8+pT-cost_acc-cost_wd*Inputs!$E$8-cost_fx*Inputs!$D$8-cost_ins)+(1-MIN(1,$H$52*$C4583))*(1-MIN(1,Inputs!$G$8*$D4583)*churn_nonbuyers)*(ic*Inputs!$C$8+fee_wd*Inputs!$E$8*(1-$B4583)+fee_fx*Inputs!$D$8-cost_acc-cost_wd*Inputs!$E$8*(1-$B4583)-cost_fx*Inputs!$D$8))</f>
        <v>165326.74720734</v>
      </c>
      <c r="J4583" s="0" t="n">
        <f aca="false">G4583+H4583+I4583-fixed</f>
        <v>67298.3106651758</v>
      </c>
      <c r="K4583" s="0" t="n">
        <f aca="false">12*Inputs!$B$6*(1-MIN(1,Inputs!$G$6*$D4583)*churn_nonbuyers)*(ic*Inputs!$C$6+fee_wd*Inputs!$E$6*(1-$B4583)+fee_fx*Inputs!$D$6-cost_acc-cost_wd*Inputs!$E$6*(1-$B4583)-cost_fx*Inputs!$D$6)</f>
        <v>162027.417714235</v>
      </c>
      <c r="L4583" s="0" t="n">
        <f aca="false">12*Inputs!$B$7*(1-MIN(1,Inputs!$G$7*$D4583)*churn_nonbuyers)*(ic*Inputs!$C$7+fee_wd*Inputs!$E$7*(1-$B4583)+fee_fx*Inputs!$D$7-cost_acc-cost_wd*Inputs!$E$7*(1-$B4583)-cost_fx*Inputs!$D$7)</f>
        <v>360766.162436541</v>
      </c>
      <c r="M4583" s="0" t="n">
        <f aca="false">12*Inputs!$B$8*(1-MIN(1,Inputs!$G$8*$D4583)*churn_nonbuyers)*(ic*Inputs!$C$8+fee_wd*Inputs!$E$8*(1-$B4583)+fee_fx*Inputs!$D$8-cost_acc-cost_wd*Inputs!$E$8*(1-$B4583)-cost_fx*Inputs!$D$8)</f>
        <v>74537.1115730976</v>
      </c>
      <c r="N4583" s="0" t="n">
        <f aca="false">K4583+L4583+I4583-fixed</f>
        <v>-11879.6726418842</v>
      </c>
      <c r="O4583" s="0" t="n">
        <f aca="false">K4583+L4583+M4583-fixed</f>
        <v>-102669.308276126</v>
      </c>
      <c r="P4583" s="0" t="n">
        <f aca="false">12*Inputs!$B$6*(1-MIN(1,Inputs!$F$6*$D4583))*(ic*Inputs!$C$6+flat_fee-cost_acc-cost_wd*Inputs!$E$6*$E4583-cost_fx*Inputs!$D$6)+12*Inputs!$B$7*(1-MIN(1,Inputs!$F$7*$D4583))*(ic*Inputs!$C$7+flat_fee-cost_acc-cost_wd*Inputs!$E$7*$E4583-cost_fx*Inputs!$D$7)+12*Inputs!$B$8*(1-MIN(1,Inputs!$F$8*$D4583))*(ic*Inputs!$C$8+flat_fee-cost_acc-cost_wd*Inputs!$E$8*$E4583-cost_fx*Inputs!$D$8)-fixed</f>
        <v>-104650.10897104</v>
      </c>
    </row>
    <row r="4584" customFormat="false" ht="15" hidden="false" customHeight="false" outlineLevel="0" collapsed="false">
      <c r="A4584" s="0" t="n">
        <v>4519</v>
      </c>
      <c r="B4584" s="0" t="n">
        <v>0.206386</v>
      </c>
      <c r="C4584" s="0" t="n">
        <v>0.983887</v>
      </c>
      <c r="D4584" s="0" t="n">
        <v>1.3289</v>
      </c>
      <c r="E4584" s="0" t="n">
        <v>1.224093</v>
      </c>
      <c r="F4584" s="0" t="n">
        <v>0.121318</v>
      </c>
      <c r="G4584" s="0" t="n">
        <f aca="false">12*Inputs!$B$6*(MIN(1,$H$50*$C4584)*(ic*Inputs!$C$6+pS+fee_fx*Inputs!$D$6-cost_acc-cost_wd*Inputs!$E$6*$E4584-cost_fx*Inputs!$D$6-$F4584)+(1-MIN(1,$H$50*$C4584))*(1-MIN(1,Inputs!$G$6*$D4584)*churn_nonbuyers)*(ic*Inputs!$C$6+fee_wd*Inputs!$E$6*(1-$B4584)+fee_fx*Inputs!$D$6-cost_acc-cost_wd*Inputs!$E$6*(1-$B4584)-cost_fx*Inputs!$D$6))</f>
        <v>212313.170473496</v>
      </c>
      <c r="H4584" s="0" t="n">
        <f aca="false">12*Inputs!$B$7*(MIN(1,$H$51*$C4584)*(ic*Inputs!$C$7+pE+fee_fx*Inputs!$D$7-cost_acc-cost_wd*Inputs!$E$7*$E4584-cost_fx*Inputs!$D$7-$F4584)+(1-MIN(1,$H$51*$C4584))*(1-MIN(1,Inputs!$G$7*$D4584)*churn_nonbuyers)*(ic*Inputs!$C$7+fee_wd*Inputs!$E$7*(1-$B4584)+fee_fx*Inputs!$D$7-cost_acc-cost_wd*Inputs!$E$7*(1-$B4584)-cost_fx*Inputs!$D$7))</f>
        <v>399977.312165092</v>
      </c>
      <c r="I4584" s="0" t="n">
        <f aca="false">12*Inputs!$B$8*(MIN(1,$H$52*$C4584)*(ic*Inputs!$C$8+pT-cost_acc-cost_wd*Inputs!$E$8-cost_fx*Inputs!$D$8-cost_ins)+(1-MIN(1,$H$52*$C4584))*(1-MIN(1,Inputs!$G$8*$D4584)*churn_nonbuyers)*(ic*Inputs!$C$8+fee_wd*Inputs!$E$8*(1-$B4584)+fee_fx*Inputs!$D$8-cost_acc-cost_wd*Inputs!$E$8*(1-$B4584)-cost_fx*Inputs!$D$8))</f>
        <v>148694.994851685</v>
      </c>
      <c r="J4584" s="0" t="n">
        <f aca="false">G4584+H4584+I4584-fixed</f>
        <v>60985.4774902733</v>
      </c>
      <c r="K4584" s="0" t="n">
        <f aca="false">12*Inputs!$B$6*(1-MIN(1,Inputs!$G$6*$D4584)*churn_nonbuyers)*(ic*Inputs!$C$6+fee_wd*Inputs!$E$6*(1-$B4584)+fee_fx*Inputs!$D$6-cost_acc-cost_wd*Inputs!$E$6*(1-$B4584)-cost_fx*Inputs!$D$6)</f>
        <v>160459.82175888</v>
      </c>
      <c r="L4584" s="0" t="n">
        <f aca="false">12*Inputs!$B$7*(1-MIN(1,Inputs!$G$7*$D4584)*churn_nonbuyers)*(ic*Inputs!$C$7+fee_wd*Inputs!$E$7*(1-$B4584)+fee_fx*Inputs!$D$7-cost_acc-cost_wd*Inputs!$E$7*(1-$B4584)-cost_fx*Inputs!$D$7)</f>
        <v>358590.872255328</v>
      </c>
      <c r="M4584" s="0" t="n">
        <f aca="false">12*Inputs!$B$8*(1-MIN(1,Inputs!$G$8*$D4584)*churn_nonbuyers)*(ic*Inputs!$C$8+fee_wd*Inputs!$E$8*(1-$B4584)+fee_fx*Inputs!$D$8-cost_acc-cost_wd*Inputs!$E$8*(1-$B4584)-cost_fx*Inputs!$D$8)</f>
        <v>22081.74954144</v>
      </c>
      <c r="N4584" s="0" t="n">
        <f aca="false">K4584+L4584+I4584-fixed</f>
        <v>-32254.3111341071</v>
      </c>
      <c r="O4584" s="0" t="n">
        <f aca="false">K4584+L4584+M4584-fixed</f>
        <v>-158867.556444352</v>
      </c>
      <c r="P4584" s="0" t="n">
        <f aca="false">12*Inputs!$B$6*(1-MIN(1,Inputs!$F$6*$D4584))*(ic*Inputs!$C$6+flat_fee-cost_acc-cost_wd*Inputs!$E$6*$E4584-cost_fx*Inputs!$D$6)+12*Inputs!$B$7*(1-MIN(1,Inputs!$F$7*$D4584))*(ic*Inputs!$C$7+flat_fee-cost_acc-cost_wd*Inputs!$E$7*$E4584-cost_fx*Inputs!$D$7)+12*Inputs!$B$8*(1-MIN(1,Inputs!$F$8*$D4584))*(ic*Inputs!$C$8+flat_fee-cost_acc-cost_wd*Inputs!$E$8*$E4584-cost_fx*Inputs!$D$8)-fixed</f>
        <v>-194123.090152</v>
      </c>
    </row>
    <row r="4585" customFormat="false" ht="15" hidden="false" customHeight="false" outlineLevel="0" collapsed="false">
      <c r="A4585" s="0" t="n">
        <v>4520</v>
      </c>
      <c r="B4585" s="0" t="n">
        <v>0.366317</v>
      </c>
      <c r="C4585" s="0" t="n">
        <v>0.866876</v>
      </c>
      <c r="D4585" s="0" t="n">
        <v>1.609654</v>
      </c>
      <c r="E4585" s="0" t="n">
        <v>1.105869</v>
      </c>
      <c r="F4585" s="0" t="n">
        <v>0.183098</v>
      </c>
      <c r="G4585" s="0" t="n">
        <f aca="false">12*Inputs!$B$6*(MIN(1,$H$50*$C4585)*(ic*Inputs!$C$6+pS+fee_fx*Inputs!$D$6-cost_acc-cost_wd*Inputs!$E$6*$E4585-cost_fx*Inputs!$D$6-$F4585)+(1-MIN(1,$H$50*$C4585))*(1-MIN(1,Inputs!$G$6*$D4585)*churn_nonbuyers)*(ic*Inputs!$C$6+fee_wd*Inputs!$E$6*(1-$B4585)+fee_fx*Inputs!$D$6-cost_acc-cost_wd*Inputs!$E$6*(1-$B4585)-cost_fx*Inputs!$D$6))</f>
        <v>185320.31421135</v>
      </c>
      <c r="H4585" s="0" t="n">
        <f aca="false">12*Inputs!$B$7*(MIN(1,$H$51*$C4585)*(ic*Inputs!$C$7+pE+fee_fx*Inputs!$D$7-cost_acc-cost_wd*Inputs!$E$7*$E4585-cost_fx*Inputs!$D$7-$F4585)+(1-MIN(1,$H$51*$C4585))*(1-MIN(1,Inputs!$G$7*$D4585)*churn_nonbuyers)*(ic*Inputs!$C$7+fee_wd*Inputs!$E$7*(1-$B4585)+fee_fx*Inputs!$D$7-cost_acc-cost_wd*Inputs!$E$7*(1-$B4585)-cost_fx*Inputs!$D$7))</f>
        <v>387404.059008474</v>
      </c>
      <c r="I4585" s="0" t="n">
        <f aca="false">12*Inputs!$B$8*(MIN(1,$H$52*$C4585)*(ic*Inputs!$C$8+pT-cost_acc-cost_wd*Inputs!$E$8-cost_fx*Inputs!$D$8-cost_ins)+(1-MIN(1,$H$52*$C4585))*(1-MIN(1,Inputs!$G$8*$D4585)*churn_nonbuyers)*(ic*Inputs!$C$8+fee_wd*Inputs!$E$8*(1-$B4585)+fee_fx*Inputs!$D$8-cost_acc-cost_wd*Inputs!$E$8*(1-$B4585)-cost_fx*Inputs!$D$8))</f>
        <v>124954.974144</v>
      </c>
      <c r="J4585" s="0" t="n">
        <f aca="false">G4585+H4585+I4585-fixed</f>
        <v>-2320.65263617667</v>
      </c>
      <c r="K4585" s="0" t="n">
        <f aca="false">12*Inputs!$B$6*(1-MIN(1,Inputs!$G$6*$D4585)*churn_nonbuyers)*(ic*Inputs!$C$6+fee_wd*Inputs!$E$6*(1-$B4585)+fee_fx*Inputs!$D$6-cost_acc-cost_wd*Inputs!$E$6*(1-$B4585)-cost_fx*Inputs!$D$6)</f>
        <v>136870.47377509</v>
      </c>
      <c r="L4585" s="0" t="n">
        <f aca="false">12*Inputs!$B$7*(1-MIN(1,Inputs!$G$7*$D4585)*churn_nonbuyers)*(ic*Inputs!$C$7+fee_wd*Inputs!$E$7*(1-$B4585)+fee_fx*Inputs!$D$7-cost_acc-cost_wd*Inputs!$E$7*(1-$B4585)-cost_fx*Inputs!$D$7)</f>
        <v>333527.237673054</v>
      </c>
      <c r="M4585" s="0" t="n">
        <f aca="false">12*Inputs!$B$8*(1-MIN(1,Inputs!$G$8*$D4585)*churn_nonbuyers)*(ic*Inputs!$C$8+fee_wd*Inputs!$E$8*(1-$B4585)+fee_fx*Inputs!$D$8-cost_acc-cost_wd*Inputs!$E$8*(1-$B4585)-cost_fx*Inputs!$D$8)</f>
        <v>0</v>
      </c>
      <c r="N4585" s="0" t="n">
        <f aca="false">K4585+L4585+I4585-fixed</f>
        <v>-104647.314407857</v>
      </c>
      <c r="O4585" s="0" t="n">
        <f aca="false">K4585+L4585+M4585-fixed</f>
        <v>-229602.288551857</v>
      </c>
      <c r="P4585" s="0" t="n">
        <f aca="false">12*Inputs!$B$6*(1-MIN(1,Inputs!$F$6*$D4585))*(ic*Inputs!$C$6+flat_fee-cost_acc-cost_wd*Inputs!$E$6*$E4585-cost_fx*Inputs!$D$6)+12*Inputs!$B$7*(1-MIN(1,Inputs!$F$7*$D4585))*(ic*Inputs!$C$7+flat_fee-cost_acc-cost_wd*Inputs!$E$7*$E4585-cost_fx*Inputs!$D$7)+12*Inputs!$B$8*(1-MIN(1,Inputs!$F$8*$D4585))*(ic*Inputs!$C$8+flat_fee-cost_acc-cost_wd*Inputs!$E$8*$E4585-cost_fx*Inputs!$D$8)-fixed</f>
        <v>-303573.93867376</v>
      </c>
    </row>
    <row r="4586" customFormat="false" ht="15" hidden="false" customHeight="false" outlineLevel="0" collapsed="false">
      <c r="A4586" s="0" t="n">
        <v>4521</v>
      </c>
      <c r="B4586" s="0" t="n">
        <v>0.3062</v>
      </c>
      <c r="C4586" s="0" t="n">
        <v>1.022068</v>
      </c>
      <c r="D4586" s="0" t="n">
        <v>1.052802</v>
      </c>
      <c r="E4586" s="0" t="n">
        <v>1.244</v>
      </c>
      <c r="F4586" s="0" t="n">
        <v>0.277764</v>
      </c>
      <c r="G4586" s="0" t="n">
        <f aca="false">12*Inputs!$B$6*(MIN(1,$H$50*$C4586)*(ic*Inputs!$C$6+pS+fee_fx*Inputs!$D$6-cost_acc-cost_wd*Inputs!$E$6*$E4586-cost_fx*Inputs!$D$6-$F4586)+(1-MIN(1,$H$50*$C4586))*(1-MIN(1,Inputs!$G$6*$D4586)*churn_nonbuyers)*(ic*Inputs!$C$6+fee_wd*Inputs!$E$6*(1-$B4586)+fee_fx*Inputs!$D$6-cost_acc-cost_wd*Inputs!$E$6*(1-$B4586)-cost_fx*Inputs!$D$6))</f>
        <v>199848.10620007</v>
      </c>
      <c r="H4586" s="0" t="n">
        <f aca="false">12*Inputs!$B$7*(MIN(1,$H$51*$C4586)*(ic*Inputs!$C$7+pE+fee_fx*Inputs!$D$7-cost_acc-cost_wd*Inputs!$E$7*$E4586-cost_fx*Inputs!$D$7-$F4586)+(1-MIN(1,$H$51*$C4586))*(1-MIN(1,Inputs!$G$7*$D4586)*churn_nonbuyers)*(ic*Inputs!$C$7+fee_wd*Inputs!$E$7*(1-$B4586)+fee_fx*Inputs!$D$7-cost_acc-cost_wd*Inputs!$E$7*(1-$B4586)-cost_fx*Inputs!$D$7))</f>
        <v>383629.4403618</v>
      </c>
      <c r="I4586" s="0" t="n">
        <f aca="false">12*Inputs!$B$8*(MIN(1,$H$52*$C4586)*(ic*Inputs!$C$8+pT-cost_acc-cost_wd*Inputs!$E$8-cost_fx*Inputs!$D$8-cost_ins)+(1-MIN(1,$H$52*$C4586))*(1-MIN(1,Inputs!$G$8*$D4586)*churn_nonbuyers)*(ic*Inputs!$C$8+fee_wd*Inputs!$E$8*(1-$B4586)+fee_fx*Inputs!$D$8-cost_acc-cost_wd*Inputs!$E$8*(1-$B4586)-cost_fx*Inputs!$D$8))</f>
        <v>170655.353604223</v>
      </c>
      <c r="J4586" s="0" t="n">
        <f aca="false">G4586+H4586+I4586-fixed</f>
        <v>54132.9001660929</v>
      </c>
      <c r="K4586" s="0" t="n">
        <f aca="false">12*Inputs!$B$6*(1-MIN(1,Inputs!$G$6*$D4586)*churn_nonbuyers)*(ic*Inputs!$C$6+fee_wd*Inputs!$E$6*(1-$B4586)+fee_fx*Inputs!$D$6-cost_acc-cost_wd*Inputs!$E$6*(1-$B4586)-cost_fx*Inputs!$D$6)</f>
        <v>149216.00524128</v>
      </c>
      <c r="L4586" s="0" t="n">
        <f aca="false">12*Inputs!$B$7*(1-MIN(1,Inputs!$G$7*$D4586)*churn_nonbuyers)*(ic*Inputs!$C$7+fee_wd*Inputs!$E$7*(1-$B4586)+fee_fx*Inputs!$D$7-cost_acc-cost_wd*Inputs!$E$7*(1-$B4586)-cost_fx*Inputs!$D$7)</f>
        <v>347765.136648768</v>
      </c>
      <c r="M4586" s="0" t="n">
        <f aca="false">12*Inputs!$B$8*(1-MIN(1,Inputs!$G$8*$D4586)*churn_nonbuyers)*(ic*Inputs!$C$8+fee_wd*Inputs!$E$8*(1-$B4586)+fee_fx*Inputs!$D$8-cost_acc-cost_wd*Inputs!$E$8*(1-$B4586)-cost_fx*Inputs!$D$8)</f>
        <v>81989.76291264</v>
      </c>
      <c r="N4586" s="0" t="n">
        <f aca="false">K4586+L4586+I4586-fixed</f>
        <v>-32363.5045057291</v>
      </c>
      <c r="O4586" s="0" t="n">
        <f aca="false">K4586+L4586+M4586-fixed</f>
        <v>-121029.095197312</v>
      </c>
      <c r="P4586" s="0" t="n">
        <f aca="false">12*Inputs!$B$6*(1-MIN(1,Inputs!$F$6*$D4586))*(ic*Inputs!$C$6+flat_fee-cost_acc-cost_wd*Inputs!$E$6*$E4586-cost_fx*Inputs!$D$6)+12*Inputs!$B$7*(1-MIN(1,Inputs!$F$7*$D4586))*(ic*Inputs!$C$7+flat_fee-cost_acc-cost_wd*Inputs!$E$7*$E4586-cost_fx*Inputs!$D$7)+12*Inputs!$B$8*(1-MIN(1,Inputs!$F$8*$D4586))*(ic*Inputs!$C$8+flat_fee-cost_acc-cost_wd*Inputs!$E$8*$E4586-cost_fx*Inputs!$D$8)-fixed</f>
        <v>-61620.441136</v>
      </c>
    </row>
    <row r="4587" customFormat="false" ht="15" hidden="false" customHeight="false" outlineLevel="0" collapsed="false">
      <c r="A4587" s="0" t="n">
        <v>4522</v>
      </c>
      <c r="B4587" s="0" t="n">
        <v>0.232648</v>
      </c>
      <c r="C4587" s="0" t="n">
        <v>0.905415</v>
      </c>
      <c r="D4587" s="0" t="n">
        <v>1.428859</v>
      </c>
      <c r="E4587" s="0" t="n">
        <v>1.137623</v>
      </c>
      <c r="F4587" s="0" t="n">
        <v>0.107778</v>
      </c>
      <c r="G4587" s="0" t="n">
        <f aca="false">12*Inputs!$B$6*(MIN(1,$H$50*$C4587)*(ic*Inputs!$C$6+pS+fee_fx*Inputs!$D$6-cost_acc-cost_wd*Inputs!$E$6*$E4587-cost_fx*Inputs!$D$6-$F4587)+(1-MIN(1,$H$50*$C4587))*(1-MIN(1,Inputs!$G$6*$D4587)*churn_nonbuyers)*(ic*Inputs!$C$6+fee_wd*Inputs!$E$6*(1-$B4587)+fee_fx*Inputs!$D$6-cost_acc-cost_wd*Inputs!$E$6*(1-$B4587)-cost_fx*Inputs!$D$6))</f>
        <v>206209.757761502</v>
      </c>
      <c r="H4587" s="0" t="n">
        <f aca="false">12*Inputs!$B$7*(MIN(1,$H$51*$C4587)*(ic*Inputs!$C$7+pE+fee_fx*Inputs!$D$7-cost_acc-cost_wd*Inputs!$E$7*$E4587-cost_fx*Inputs!$D$7-$F4587)+(1-MIN(1,$H$51*$C4587))*(1-MIN(1,Inputs!$G$7*$D4587)*churn_nonbuyers)*(ic*Inputs!$C$7+fee_wd*Inputs!$E$7*(1-$B4587)+fee_fx*Inputs!$D$7-cost_acc-cost_wd*Inputs!$E$7*(1-$B4587)-cost_fx*Inputs!$D$7))</f>
        <v>403378.655638866</v>
      </c>
      <c r="I4587" s="0" t="n">
        <f aca="false">12*Inputs!$B$8*(MIN(1,$H$52*$C4587)*(ic*Inputs!$C$8+pT-cost_acc-cost_wd*Inputs!$E$8-cost_fx*Inputs!$D$8-cost_ins)+(1-MIN(1,$H$52*$C4587))*(1-MIN(1,Inputs!$G$8*$D4587)*churn_nonbuyers)*(ic*Inputs!$C$8+fee_wd*Inputs!$E$8*(1-$B4587)+fee_fx*Inputs!$D$8-cost_acc-cost_wd*Inputs!$E$8*(1-$B4587)-cost_fx*Inputs!$D$8))</f>
        <v>130510.13976</v>
      </c>
      <c r="J4587" s="0" t="n">
        <f aca="false">G4587+H4587+I4587-fixed</f>
        <v>40098.553160368</v>
      </c>
      <c r="K4587" s="0" t="n">
        <f aca="false">12*Inputs!$B$6*(1-MIN(1,Inputs!$G$6*$D4587)*churn_nonbuyers)*(ic*Inputs!$C$6+fee_wd*Inputs!$E$6*(1-$B4587)+fee_fx*Inputs!$D$6-cost_acc-cost_wd*Inputs!$E$6*(1-$B4587)-cost_fx*Inputs!$D$6)</f>
        <v>156089.22183815</v>
      </c>
      <c r="L4587" s="0" t="n">
        <f aca="false">12*Inputs!$B$7*(1-MIN(1,Inputs!$G$7*$D4587)*churn_nonbuyers)*(ic*Inputs!$C$7+fee_wd*Inputs!$E$7*(1-$B4587)+fee_fx*Inputs!$D$7-cost_acc-cost_wd*Inputs!$E$7*(1-$B4587)-cost_fx*Inputs!$D$7)</f>
        <v>353851.26907089</v>
      </c>
      <c r="M4587" s="0" t="n">
        <f aca="false">12*Inputs!$B$8*(1-MIN(1,Inputs!$G$8*$D4587)*churn_nonbuyers)*(ic*Inputs!$C$8+fee_wd*Inputs!$E$8*(1-$B4587)+fee_fx*Inputs!$D$8-cost_acc-cost_wd*Inputs!$E$8*(1-$B4587)-cost_fx*Inputs!$D$8)</f>
        <v>0</v>
      </c>
      <c r="N4587" s="0" t="n">
        <f aca="false">K4587+L4587+I4587-fixed</f>
        <v>-59549.3693309593</v>
      </c>
      <c r="O4587" s="0" t="n">
        <f aca="false">K4587+L4587+M4587-fixed</f>
        <v>-190059.509090959</v>
      </c>
      <c r="P4587" s="0" t="n">
        <f aca="false">12*Inputs!$B$6*(1-MIN(1,Inputs!$F$6*$D4587))*(ic*Inputs!$C$6+flat_fee-cost_acc-cost_wd*Inputs!$E$6*$E4587-cost_fx*Inputs!$D$6)+12*Inputs!$B$7*(1-MIN(1,Inputs!$F$7*$D4587))*(ic*Inputs!$C$7+flat_fee-cost_acc-cost_wd*Inputs!$E$7*$E4587-cost_fx*Inputs!$D$7)+12*Inputs!$B$8*(1-MIN(1,Inputs!$F$8*$D4587))*(ic*Inputs!$C$8+flat_fee-cost_acc-cost_wd*Inputs!$E$8*$E4587-cost_fx*Inputs!$D$8)-fixed</f>
        <v>-216661.72723432</v>
      </c>
    </row>
    <row r="4588" customFormat="false" ht="15" hidden="false" customHeight="false" outlineLevel="0" collapsed="false">
      <c r="A4588" s="0" t="n">
        <v>4523</v>
      </c>
      <c r="B4588" s="0" t="n">
        <v>0.559435</v>
      </c>
      <c r="C4588" s="0" t="n">
        <v>1.05633</v>
      </c>
      <c r="D4588" s="0" t="n">
        <v>1.054329</v>
      </c>
      <c r="E4588" s="0" t="n">
        <v>1.122758</v>
      </c>
      <c r="F4588" s="0" t="n">
        <v>0.187866</v>
      </c>
      <c r="G4588" s="0" t="n">
        <f aca="false">12*Inputs!$B$6*(MIN(1,$H$50*$C4588)*(ic*Inputs!$C$6+pS+fee_fx*Inputs!$D$6-cost_acc-cost_wd*Inputs!$E$6*$E4588-cost_fx*Inputs!$D$6-$F4588)+(1-MIN(1,$H$50*$C4588))*(1-MIN(1,Inputs!$G$6*$D4588)*churn_nonbuyers)*(ic*Inputs!$C$6+fee_wd*Inputs!$E$6*(1-$B4588)+fee_fx*Inputs!$D$6-cost_acc-cost_wd*Inputs!$E$6*(1-$B4588)-cost_fx*Inputs!$D$6))</f>
        <v>175048.745635141</v>
      </c>
      <c r="H4588" s="0" t="n">
        <f aca="false">12*Inputs!$B$7*(MIN(1,$H$51*$C4588)*(ic*Inputs!$C$7+pE+fee_fx*Inputs!$D$7-cost_acc-cost_wd*Inputs!$E$7*$E4588-cost_fx*Inputs!$D$7-$F4588)+(1-MIN(1,$H$51*$C4588))*(1-MIN(1,Inputs!$G$7*$D4588)*churn_nonbuyers)*(ic*Inputs!$C$7+fee_wd*Inputs!$E$7*(1-$B4588)+fee_fx*Inputs!$D$7-cost_acc-cost_wd*Inputs!$E$7*(1-$B4588)-cost_fx*Inputs!$D$7))</f>
        <v>384654.046137659</v>
      </c>
      <c r="I4588" s="0" t="n">
        <f aca="false">12*Inputs!$B$8*(MIN(1,$H$52*$C4588)*(ic*Inputs!$C$8+pT-cost_acc-cost_wd*Inputs!$E$8-cost_fx*Inputs!$D$8-cost_ins)+(1-MIN(1,$H$52*$C4588))*(1-MIN(1,Inputs!$G$8*$D4588)*churn_nonbuyers)*(ic*Inputs!$C$8+fee_wd*Inputs!$E$8*(1-$B4588)+fee_fx*Inputs!$D$8-cost_acc-cost_wd*Inputs!$E$8*(1-$B4588)-cost_fx*Inputs!$D$8))</f>
        <v>172711.072223342</v>
      </c>
      <c r="J4588" s="0" t="n">
        <f aca="false">G4588+H4588+I4588-fixed</f>
        <v>32413.8639961416</v>
      </c>
      <c r="K4588" s="0" t="n">
        <f aca="false">12*Inputs!$B$6*(1-MIN(1,Inputs!$G$6*$D4588)*churn_nonbuyers)*(ic*Inputs!$C$6+fee_wd*Inputs!$E$6*(1-$B4588)+fee_fx*Inputs!$D$6-cost_acc-cost_wd*Inputs!$E$6*(1-$B4588)-cost_fx*Inputs!$D$6)</f>
        <v>114660.489197628</v>
      </c>
      <c r="L4588" s="0" t="n">
        <f aca="false">12*Inputs!$B$7*(1-MIN(1,Inputs!$G$7*$D4588)*churn_nonbuyers)*(ic*Inputs!$C$7+fee_wd*Inputs!$E$7*(1-$B4588)+fee_fx*Inputs!$D$7-cost_acc-cost_wd*Inputs!$E$7*(1-$B4588)-cost_fx*Inputs!$D$7)</f>
        <v>312436.255726577</v>
      </c>
      <c r="M4588" s="0" t="n">
        <f aca="false">12*Inputs!$B$8*(1-MIN(1,Inputs!$G$8*$D4588)*churn_nonbuyers)*(ic*Inputs!$C$8+fee_wd*Inputs!$E$8*(1-$B4588)+fee_fx*Inputs!$D$8-cost_acc-cost_wd*Inputs!$E$8*(1-$B4588)-cost_fx*Inputs!$D$8)</f>
        <v>78472.269162264</v>
      </c>
      <c r="N4588" s="0" t="n">
        <f aca="false">K4588+L4588+I4588-fixed</f>
        <v>-100192.182852453</v>
      </c>
      <c r="O4588" s="0" t="n">
        <f aca="false">K4588+L4588+M4588-fixed</f>
        <v>-194430.985913531</v>
      </c>
      <c r="P4588" s="0" t="n">
        <f aca="false">12*Inputs!$B$6*(1-MIN(1,Inputs!$F$6*$D4588))*(ic*Inputs!$C$6+flat_fee-cost_acc-cost_wd*Inputs!$E$6*$E4588-cost_fx*Inputs!$D$6)+12*Inputs!$B$7*(1-MIN(1,Inputs!$F$7*$D4588))*(ic*Inputs!$C$7+flat_fee-cost_acc-cost_wd*Inputs!$E$7*$E4588-cost_fx*Inputs!$D$7)+12*Inputs!$B$8*(1-MIN(1,Inputs!$F$8*$D4588))*(ic*Inputs!$C$8+flat_fee-cost_acc-cost_wd*Inputs!$E$8*$E4588-cost_fx*Inputs!$D$8)-fixed</f>
        <v>-11596.4636603199</v>
      </c>
    </row>
    <row r="4589" customFormat="false" ht="15" hidden="false" customHeight="false" outlineLevel="0" collapsed="false">
      <c r="A4589" s="0" t="n">
        <v>4524</v>
      </c>
      <c r="B4589" s="0" t="n">
        <v>0.129931</v>
      </c>
      <c r="C4589" s="0" t="n">
        <v>0.788756</v>
      </c>
      <c r="D4589" s="0" t="n">
        <v>1.05351</v>
      </c>
      <c r="E4589" s="0" t="n">
        <v>1.279323</v>
      </c>
      <c r="F4589" s="0" t="n">
        <v>0.172935</v>
      </c>
      <c r="G4589" s="0" t="n">
        <f aca="false">12*Inputs!$B$6*(MIN(1,$H$50*$C4589)*(ic*Inputs!$C$6+pS+fee_fx*Inputs!$D$6-cost_acc-cost_wd*Inputs!$E$6*$E4589-cost_fx*Inputs!$D$6-$F4589)+(1-MIN(1,$H$50*$C4589))*(1-MIN(1,Inputs!$G$6*$D4589)*churn_nonbuyers)*(ic*Inputs!$C$6+fee_wd*Inputs!$E$6*(1-$B4589)+fee_fx*Inputs!$D$6-cost_acc-cost_wd*Inputs!$E$6*(1-$B4589)-cost_fx*Inputs!$D$6))</f>
        <v>212076.38930253</v>
      </c>
      <c r="H4589" s="0" t="n">
        <f aca="false">12*Inputs!$B$7*(MIN(1,$H$51*$C4589)*(ic*Inputs!$C$7+pE+fee_fx*Inputs!$D$7-cost_acc-cost_wd*Inputs!$E$7*$E4589-cost_fx*Inputs!$D$7-$F4589)+(1-MIN(1,$H$51*$C4589))*(1-MIN(1,Inputs!$G$7*$D4589)*churn_nonbuyers)*(ic*Inputs!$C$7+fee_wd*Inputs!$E$7*(1-$B4589)+fee_fx*Inputs!$D$7-cost_acc-cost_wd*Inputs!$E$7*(1-$B4589)-cost_fx*Inputs!$D$7))</f>
        <v>393815.627492886</v>
      </c>
      <c r="I4589" s="0" t="n">
        <f aca="false">12*Inputs!$B$8*(MIN(1,$H$52*$C4589)*(ic*Inputs!$C$8+pT-cost_acc-cost_wd*Inputs!$E$8-cost_fx*Inputs!$D$8-cost_ins)+(1-MIN(1,$H$52*$C4589))*(1-MIN(1,Inputs!$G$8*$D4589)*churn_nonbuyers)*(ic*Inputs!$C$8+fee_wd*Inputs!$E$8*(1-$B4589)+fee_fx*Inputs!$D$8-cost_acc-cost_wd*Inputs!$E$8*(1-$B4589)-cost_fx*Inputs!$D$8))</f>
        <v>151340.957863817</v>
      </c>
      <c r="J4589" s="0" t="n">
        <f aca="false">G4589+H4589+I4589-fixed</f>
        <v>57232.9746592323</v>
      </c>
      <c r="K4589" s="0" t="n">
        <f aca="false">12*Inputs!$B$6*(1-MIN(1,Inputs!$G$6*$D4589)*churn_nonbuyers)*(ic*Inputs!$C$6+fee_wd*Inputs!$E$6*(1-$B4589)+fee_fx*Inputs!$D$6-cost_acc-cost_wd*Inputs!$E$6*(1-$B4589)-cost_fx*Inputs!$D$6)</f>
        <v>173256.117176232</v>
      </c>
      <c r="L4589" s="0" t="n">
        <f aca="false">12*Inputs!$B$7*(1-MIN(1,Inputs!$G$7*$D4589)*churn_nonbuyers)*(ic*Inputs!$C$7+fee_wd*Inputs!$E$7*(1-$B4589)+fee_fx*Inputs!$D$7-cost_acc-cost_wd*Inputs!$E$7*(1-$B4589)-cost_fx*Inputs!$D$7)</f>
        <v>372338.016225739</v>
      </c>
      <c r="M4589" s="0" t="n">
        <f aca="false">12*Inputs!$B$8*(1-MIN(1,Inputs!$G$8*$D4589)*churn_nonbuyers)*(ic*Inputs!$C$8+fee_wd*Inputs!$E$8*(1-$B4589)+fee_fx*Inputs!$D$8-cost_acc-cost_wd*Inputs!$E$8*(1-$B4589)-cost_fx*Inputs!$D$8)</f>
        <v>84056.636422416</v>
      </c>
      <c r="N4589" s="0" t="n">
        <f aca="false">K4589+L4589+I4589-fixed</f>
        <v>-3064.90873421205</v>
      </c>
      <c r="O4589" s="0" t="n">
        <f aca="false">K4589+L4589+M4589-fixed</f>
        <v>-70349.2301756126</v>
      </c>
      <c r="P4589" s="0" t="n">
        <f aca="false">12*Inputs!$B$6*(1-MIN(1,Inputs!$F$6*$D4589))*(ic*Inputs!$C$6+flat_fee-cost_acc-cost_wd*Inputs!$E$6*$E4589-cost_fx*Inputs!$D$6)+12*Inputs!$B$7*(1-MIN(1,Inputs!$F$7*$D4589))*(ic*Inputs!$C$7+flat_fee-cost_acc-cost_wd*Inputs!$E$7*$E4589-cost_fx*Inputs!$D$7)+12*Inputs!$B$8*(1-MIN(1,Inputs!$F$8*$D4589))*(ic*Inputs!$C$8+flat_fee-cost_acc-cost_wd*Inputs!$E$8*$E4589-cost_fx*Inputs!$D$8)-fixed</f>
        <v>-76784.1455848001</v>
      </c>
    </row>
    <row r="4590" customFormat="false" ht="15" hidden="false" customHeight="false" outlineLevel="0" collapsed="false">
      <c r="A4590" s="0" t="n">
        <v>4525</v>
      </c>
      <c r="B4590" s="0" t="n">
        <v>0.462826</v>
      </c>
      <c r="C4590" s="0" t="n">
        <v>0.926155</v>
      </c>
      <c r="D4590" s="0" t="n">
        <v>1.247493</v>
      </c>
      <c r="E4590" s="0" t="n">
        <v>1.133512</v>
      </c>
      <c r="F4590" s="0" t="n">
        <v>0.153007</v>
      </c>
      <c r="G4590" s="0" t="n">
        <f aca="false">12*Inputs!$B$6*(MIN(1,$H$50*$C4590)*(ic*Inputs!$C$6+pS+fee_fx*Inputs!$D$6-cost_acc-cost_wd*Inputs!$E$6*$E4590-cost_fx*Inputs!$D$6-$F4590)+(1-MIN(1,$H$50*$C4590))*(1-MIN(1,Inputs!$G$6*$D4590)*churn_nonbuyers)*(ic*Inputs!$C$6+fee_wd*Inputs!$E$6*(1-$B4590)+fee_fx*Inputs!$D$6-cost_acc-cost_wd*Inputs!$E$6*(1-$B4590)-cost_fx*Inputs!$D$6))</f>
        <v>179116.346608556</v>
      </c>
      <c r="H4590" s="0" t="n">
        <f aca="false">12*Inputs!$B$7*(MIN(1,$H$51*$C4590)*(ic*Inputs!$C$7+pE+fee_fx*Inputs!$D$7-cost_acc-cost_wd*Inputs!$E$7*$E4590-cost_fx*Inputs!$D$7-$F4590)+(1-MIN(1,$H$51*$C4590))*(1-MIN(1,Inputs!$G$7*$D4590)*churn_nonbuyers)*(ic*Inputs!$C$7+fee_wd*Inputs!$E$7*(1-$B4590)+fee_fx*Inputs!$D$7-cost_acc-cost_wd*Inputs!$E$7*(1-$B4590)-cost_fx*Inputs!$D$7))</f>
        <v>383719.783183105</v>
      </c>
      <c r="I4590" s="0" t="n">
        <f aca="false">12*Inputs!$B$8*(MIN(1,$H$52*$C4590)*(ic*Inputs!$C$8+pT-cost_acc-cost_wd*Inputs!$E$8-cost_fx*Inputs!$D$8-cost_ins)+(1-MIN(1,$H$52*$C4590))*(1-MIN(1,Inputs!$G$8*$D4590)*churn_nonbuyers)*(ic*Inputs!$C$8+fee_wd*Inputs!$E$8*(1-$B4590)+fee_fx*Inputs!$D$8-cost_acc-cost_wd*Inputs!$E$8*(1-$B4590)-cost_fx*Inputs!$D$8))</f>
        <v>147059.805235581</v>
      </c>
      <c r="J4590" s="0" t="n">
        <f aca="false">G4590+H4590+I4590-fixed</f>
        <v>9895.93502724217</v>
      </c>
      <c r="K4590" s="0" t="n">
        <f aca="false">12*Inputs!$B$6*(1-MIN(1,Inputs!$G$6*$D4590)*churn_nonbuyers)*(ic*Inputs!$C$6+fee_wd*Inputs!$E$6*(1-$B4590)+fee_fx*Inputs!$D$6-cost_acc-cost_wd*Inputs!$E$6*(1-$B4590)-cost_fx*Inputs!$D$6)</f>
        <v>126535.40636557</v>
      </c>
      <c r="L4590" s="0" t="n">
        <f aca="false">12*Inputs!$B$7*(1-MIN(1,Inputs!$G$7*$D4590)*churn_nonbuyers)*(ic*Inputs!$C$7+fee_wd*Inputs!$E$7*(1-$B4590)+fee_fx*Inputs!$D$7-cost_acc-cost_wd*Inputs!$E$7*(1-$B4590)-cost_fx*Inputs!$D$7)</f>
        <v>323957.628555342</v>
      </c>
      <c r="M4590" s="0" t="n">
        <f aca="false">12*Inputs!$B$8*(1-MIN(1,Inputs!$G$8*$D4590)*churn_nonbuyers)*(ic*Inputs!$C$8+fee_wd*Inputs!$E$8*(1-$B4590)+fee_fx*Inputs!$D$8-cost_acc-cost_wd*Inputs!$E$8*(1-$B4590)-cost_fx*Inputs!$D$8)</f>
        <v>38556.8571193248</v>
      </c>
      <c r="N4590" s="0" t="n">
        <f aca="false">K4590+L4590+I4590-fixed</f>
        <v>-102447.159843508</v>
      </c>
      <c r="O4590" s="0" t="n">
        <f aca="false">K4590+L4590+M4590-fixed</f>
        <v>-210950.107959764</v>
      </c>
      <c r="P4590" s="0" t="n">
        <f aca="false">12*Inputs!$B$6*(1-MIN(1,Inputs!$F$6*$D4590))*(ic*Inputs!$C$6+flat_fee-cost_acc-cost_wd*Inputs!$E$6*$E4590-cost_fx*Inputs!$D$6)+12*Inputs!$B$7*(1-MIN(1,Inputs!$F$7*$D4590))*(ic*Inputs!$C$7+flat_fee-cost_acc-cost_wd*Inputs!$E$7*$E4590-cost_fx*Inputs!$D$7)+12*Inputs!$B$8*(1-MIN(1,Inputs!$F$8*$D4590))*(ic*Inputs!$C$8+flat_fee-cost_acc-cost_wd*Inputs!$E$8*$E4590-cost_fx*Inputs!$D$8)-fixed</f>
        <v>-118843.02800416</v>
      </c>
    </row>
    <row r="4591" customFormat="false" ht="15" hidden="false" customHeight="false" outlineLevel="0" collapsed="false">
      <c r="A4591" s="0" t="n">
        <v>4526</v>
      </c>
      <c r="B4591" s="0" t="n">
        <v>0.210368</v>
      </c>
      <c r="C4591" s="0" t="n">
        <v>0.873723</v>
      </c>
      <c r="D4591" s="0" t="n">
        <v>1.372052</v>
      </c>
      <c r="E4591" s="0" t="n">
        <v>1.216317</v>
      </c>
      <c r="F4591" s="0" t="n">
        <v>0.13589</v>
      </c>
      <c r="G4591" s="0" t="n">
        <f aca="false">12*Inputs!$B$6*(MIN(1,$H$50*$C4591)*(ic*Inputs!$C$6+pS+fee_fx*Inputs!$D$6-cost_acc-cost_wd*Inputs!$E$6*$E4591-cost_fx*Inputs!$D$6-$F4591)+(1-MIN(1,$H$50*$C4591))*(1-MIN(1,Inputs!$G$6*$D4591)*churn_nonbuyers)*(ic*Inputs!$C$6+fee_wd*Inputs!$E$6*(1-$B4591)+fee_fx*Inputs!$D$6-cost_acc-cost_wd*Inputs!$E$6*(1-$B4591)-cost_fx*Inputs!$D$6))</f>
        <v>205528.771959374</v>
      </c>
      <c r="H4591" s="0" t="n">
        <f aca="false">12*Inputs!$B$7*(MIN(1,$H$51*$C4591)*(ic*Inputs!$C$7+pE+fee_fx*Inputs!$D$7-cost_acc-cost_wd*Inputs!$E$7*$E4591-cost_fx*Inputs!$D$7-$F4591)+(1-MIN(1,$H$51*$C4591))*(1-MIN(1,Inputs!$G$7*$D4591)*churn_nonbuyers)*(ic*Inputs!$C$7+fee_wd*Inputs!$E$7*(1-$B4591)+fee_fx*Inputs!$D$7-cost_acc-cost_wd*Inputs!$E$7*(1-$B4591)-cost_fx*Inputs!$D$7))</f>
        <v>394720.497477492</v>
      </c>
      <c r="I4591" s="0" t="n">
        <f aca="false">12*Inputs!$B$8*(MIN(1,$H$52*$C4591)*(ic*Inputs!$C$8+pT-cost_acc-cost_wd*Inputs!$E$8-cost_fx*Inputs!$D$8-cost_ins)+(1-MIN(1,$H$52*$C4591))*(1-MIN(1,Inputs!$G$8*$D4591)*churn_nonbuyers)*(ic*Inputs!$C$8+fee_wd*Inputs!$E$8*(1-$B4591)+fee_fx*Inputs!$D$8-cost_acc-cost_wd*Inputs!$E$8*(1-$B4591)-cost_fx*Inputs!$D$8))</f>
        <v>130802.312330901</v>
      </c>
      <c r="J4591" s="0" t="n">
        <f aca="false">G4591+H4591+I4591-fixed</f>
        <v>31051.581767767</v>
      </c>
      <c r="K4591" s="0" t="n">
        <f aca="false">12*Inputs!$B$6*(1-MIN(1,Inputs!$G$6*$D4591)*churn_nonbuyers)*(ic*Inputs!$C$6+fee_wd*Inputs!$E$6*(1-$B4591)+fee_fx*Inputs!$D$6-cost_acc-cost_wd*Inputs!$E$6*(1-$B4591)-cost_fx*Inputs!$D$6)</f>
        <v>159554.901852979</v>
      </c>
      <c r="L4591" s="0" t="n">
        <f aca="false">12*Inputs!$B$7*(1-MIN(1,Inputs!$G$7*$D4591)*churn_nonbuyers)*(ic*Inputs!$C$7+fee_wd*Inputs!$E$7*(1-$B4591)+fee_fx*Inputs!$D$7-cost_acc-cost_wd*Inputs!$E$7*(1-$B4591)-cost_fx*Inputs!$D$7)</f>
        <v>357557.573815788</v>
      </c>
      <c r="M4591" s="0" t="n">
        <f aca="false">12*Inputs!$B$8*(1-MIN(1,Inputs!$G$8*$D4591)*churn_nonbuyers)*(ic*Inputs!$C$8+fee_wd*Inputs!$E$8*(1-$B4591)+fee_fx*Inputs!$D$8-cost_acc-cost_wd*Inputs!$E$8*(1-$B4591)-cost_fx*Inputs!$D$8)</f>
        <v>12514.0591005696</v>
      </c>
      <c r="N4591" s="0" t="n">
        <f aca="false">K4591+L4591+I4591-fixed</f>
        <v>-52085.2120003327</v>
      </c>
      <c r="O4591" s="0" t="n">
        <f aca="false">K4591+L4591+M4591-fixed</f>
        <v>-170373.465230664</v>
      </c>
      <c r="P4591" s="0" t="n">
        <f aca="false">12*Inputs!$B$6*(1-MIN(1,Inputs!$F$6*$D4591))*(ic*Inputs!$C$6+flat_fee-cost_acc-cost_wd*Inputs!$E$6*$E4591-cost_fx*Inputs!$D$6)+12*Inputs!$B$7*(1-MIN(1,Inputs!$F$7*$D4591))*(ic*Inputs!$C$7+flat_fee-cost_acc-cost_wd*Inputs!$E$7*$E4591-cost_fx*Inputs!$D$7)+12*Inputs!$B$8*(1-MIN(1,Inputs!$F$8*$D4591))*(ic*Inputs!$C$8+flat_fee-cost_acc-cost_wd*Inputs!$E$8*$E4591-cost_fx*Inputs!$D$8)-fixed</f>
        <v>-213472.00285984</v>
      </c>
    </row>
    <row r="4592" customFormat="false" ht="15" hidden="false" customHeight="false" outlineLevel="0" collapsed="false">
      <c r="A4592" s="0" t="n">
        <v>4527</v>
      </c>
      <c r="B4592" s="0" t="n">
        <v>0.283691</v>
      </c>
      <c r="C4592" s="0" t="n">
        <v>1.000327</v>
      </c>
      <c r="D4592" s="0" t="n">
        <v>0.959487</v>
      </c>
      <c r="E4592" s="0" t="n">
        <v>1.215369</v>
      </c>
      <c r="F4592" s="0" t="n">
        <v>0.317503</v>
      </c>
      <c r="G4592" s="0" t="n">
        <f aca="false">12*Inputs!$B$6*(MIN(1,$H$50*$C4592)*(ic*Inputs!$C$6+pS+fee_fx*Inputs!$D$6-cost_acc-cost_wd*Inputs!$E$6*$E4592-cost_fx*Inputs!$D$6-$F4592)+(1-MIN(1,$H$50*$C4592))*(1-MIN(1,Inputs!$G$6*$D4592)*churn_nonbuyers)*(ic*Inputs!$C$6+fee_wd*Inputs!$E$6*(1-$B4592)+fee_fx*Inputs!$D$6-cost_acc-cost_wd*Inputs!$E$6*(1-$B4592)-cost_fx*Inputs!$D$6))</f>
        <v>202030.000774724</v>
      </c>
      <c r="H4592" s="0" t="n">
        <f aca="false">12*Inputs!$B$7*(MIN(1,$H$51*$C4592)*(ic*Inputs!$C$7+pE+fee_fx*Inputs!$D$7-cost_acc-cost_wd*Inputs!$E$7*$E4592-cost_fx*Inputs!$D$7-$F4592)+(1-MIN(1,$H$51*$C4592))*(1-MIN(1,Inputs!$G$7*$D4592)*churn_nonbuyers)*(ic*Inputs!$C$7+fee_wd*Inputs!$E$7*(1-$B4592)+fee_fx*Inputs!$D$7-cost_acc-cost_wd*Inputs!$E$7*(1-$B4592)-cost_fx*Inputs!$D$7))</f>
        <v>386367.641122839</v>
      </c>
      <c r="I4592" s="0" t="n">
        <f aca="false">12*Inputs!$B$8*(MIN(1,$H$52*$C4592)*(ic*Inputs!$C$8+pT-cost_acc-cost_wd*Inputs!$E$8-cost_fx*Inputs!$D$8-cost_ins)+(1-MIN(1,$H$52*$C4592))*(1-MIN(1,Inputs!$G$8*$D4592)*churn_nonbuyers)*(ic*Inputs!$C$8+fee_wd*Inputs!$E$8*(1-$B4592)+fee_fx*Inputs!$D$8-cost_acc-cost_wd*Inputs!$E$8*(1-$B4592)-cost_fx*Inputs!$D$8))</f>
        <v>174979.152656371</v>
      </c>
      <c r="J4592" s="0" t="n">
        <f aca="false">G4592+H4592+I4592-fixed</f>
        <v>63376.7945539338</v>
      </c>
      <c r="K4592" s="0" t="n">
        <f aca="false">12*Inputs!$B$6*(1-MIN(1,Inputs!$G$6*$D4592)*churn_nonbuyers)*(ic*Inputs!$C$6+fee_wd*Inputs!$E$6*(1-$B4592)+fee_fx*Inputs!$D$6-cost_acc-cost_wd*Inputs!$E$6*(1-$B4592)-cost_fx*Inputs!$D$6)</f>
        <v>153036.691390922</v>
      </c>
      <c r="L4592" s="0" t="n">
        <f aca="false">12*Inputs!$B$7*(1-MIN(1,Inputs!$G$7*$D4592)*churn_nonbuyers)*(ic*Inputs!$C$7+fee_wd*Inputs!$E$7*(1-$B4592)+fee_fx*Inputs!$D$7-cost_acc-cost_wd*Inputs!$E$7*(1-$B4592)-cost_fx*Inputs!$D$7)</f>
        <v>351918.435858554</v>
      </c>
      <c r="M4592" s="0" t="n">
        <f aca="false">12*Inputs!$B$8*(1-MIN(1,Inputs!$G$8*$D4592)*churn_nonbuyers)*(ic*Inputs!$C$8+fee_wd*Inputs!$E$8*(1-$B4592)+fee_fx*Inputs!$D$8-cost_acc-cost_wd*Inputs!$E$8*(1-$B4592)-cost_fx*Inputs!$D$8)</f>
        <v>102705.089210971</v>
      </c>
      <c r="N4592" s="0" t="n">
        <f aca="false">K4592+L4592+I4592-fixed</f>
        <v>-20065.720094153</v>
      </c>
      <c r="O4592" s="0" t="n">
        <f aca="false">K4592+L4592+M4592-fixed</f>
        <v>-92339.7835395527</v>
      </c>
      <c r="P4592" s="0" t="n">
        <f aca="false">12*Inputs!$B$6*(1-MIN(1,Inputs!$F$6*$D4592))*(ic*Inputs!$C$6+flat_fee-cost_acc-cost_wd*Inputs!$E$6*$E4592-cost_fx*Inputs!$D$6)+12*Inputs!$B$7*(1-MIN(1,Inputs!$F$7*$D4592))*(ic*Inputs!$C$7+flat_fee-cost_acc-cost_wd*Inputs!$E$7*$E4592-cost_fx*Inputs!$D$7)+12*Inputs!$B$8*(1-MIN(1,Inputs!$F$8*$D4592))*(ic*Inputs!$C$8+flat_fee-cost_acc-cost_wd*Inputs!$E$8*$E4592-cost_fx*Inputs!$D$8)-fixed</f>
        <v>-1815.05156727997</v>
      </c>
    </row>
    <row r="4593" customFormat="false" ht="15" hidden="false" customHeight="false" outlineLevel="0" collapsed="false">
      <c r="A4593" s="0" t="n">
        <v>4528</v>
      </c>
      <c r="B4593" s="0" t="n">
        <v>0.215748</v>
      </c>
      <c r="C4593" s="0" t="n">
        <v>0.631449</v>
      </c>
      <c r="D4593" s="0" t="n">
        <v>0.920078</v>
      </c>
      <c r="E4593" s="0" t="n">
        <v>1.094153</v>
      </c>
      <c r="F4593" s="0" t="n">
        <v>0.214351</v>
      </c>
      <c r="G4593" s="0" t="n">
        <f aca="false">12*Inputs!$B$6*(MIN(1,$H$50*$C4593)*(ic*Inputs!$C$6+pS+fee_fx*Inputs!$D$6-cost_acc-cost_wd*Inputs!$E$6*$E4593-cost_fx*Inputs!$D$6-$F4593)+(1-MIN(1,$H$50*$C4593))*(1-MIN(1,Inputs!$G$6*$D4593)*churn_nonbuyers)*(ic*Inputs!$C$6+fee_wd*Inputs!$E$6*(1-$B4593)+fee_fx*Inputs!$D$6-cost_acc-cost_wd*Inputs!$E$6*(1-$B4593)-cost_fx*Inputs!$D$6))</f>
        <v>196390.536612103</v>
      </c>
      <c r="H4593" s="0" t="n">
        <f aca="false">12*Inputs!$B$7*(MIN(1,$H$51*$C4593)*(ic*Inputs!$C$7+pE+fee_fx*Inputs!$D$7-cost_acc-cost_wd*Inputs!$E$7*$E4593-cost_fx*Inputs!$D$7-$F4593)+(1-MIN(1,$H$51*$C4593))*(1-MIN(1,Inputs!$G$7*$D4593)*churn_nonbuyers)*(ic*Inputs!$C$7+fee_wd*Inputs!$E$7*(1-$B4593)+fee_fx*Inputs!$D$7-cost_acc-cost_wd*Inputs!$E$7*(1-$B4593)-cost_fx*Inputs!$D$7))</f>
        <v>393664.587590425</v>
      </c>
      <c r="I4593" s="0" t="n">
        <f aca="false">12*Inputs!$B$8*(MIN(1,$H$52*$C4593)*(ic*Inputs!$C$8+pT-cost_acc-cost_wd*Inputs!$E$8-cost_fx*Inputs!$D$8-cost_ins)+(1-MIN(1,$H$52*$C4593))*(1-MIN(1,Inputs!$G$8*$D4593)*churn_nonbuyers)*(ic*Inputs!$C$8+fee_wd*Inputs!$E$8*(1-$B4593)+fee_fx*Inputs!$D$8-cost_acc-cost_wd*Inputs!$E$8*(1-$B4593)-cost_fx*Inputs!$D$8))</f>
        <v>153789.874715421</v>
      </c>
      <c r="J4593" s="0" t="n">
        <f aca="false">G4593+H4593+I4593-fixed</f>
        <v>43844.9989179495</v>
      </c>
      <c r="K4593" s="0" t="n">
        <f aca="false">12*Inputs!$B$6*(1-MIN(1,Inputs!$G$6*$D4593)*churn_nonbuyers)*(ic*Inputs!$C$6+fee_wd*Inputs!$E$6*(1-$B4593)+fee_fx*Inputs!$D$6-cost_acc-cost_wd*Inputs!$E$6*(1-$B4593)-cost_fx*Inputs!$D$6)</f>
        <v>162687.137676077</v>
      </c>
      <c r="L4593" s="0" t="n">
        <f aca="false">12*Inputs!$B$7*(1-MIN(1,Inputs!$G$7*$D4593)*churn_nonbuyers)*(ic*Inputs!$C$7+fee_wd*Inputs!$E$7*(1-$B4593)+fee_fx*Inputs!$D$7-cost_acc-cost_wd*Inputs!$E$7*(1-$B4593)-cost_fx*Inputs!$D$7)</f>
        <v>361860.566061646</v>
      </c>
      <c r="M4593" s="0" t="n">
        <f aca="false">12*Inputs!$B$8*(1-MIN(1,Inputs!$G$8*$D4593)*churn_nonbuyers)*(ic*Inputs!$C$8+fee_wd*Inputs!$E$8*(1-$B4593)+fee_fx*Inputs!$D$8-cost_acc-cost_wd*Inputs!$E$8*(1-$B4593)-cost_fx*Inputs!$D$8)</f>
        <v>112494.442168358</v>
      </c>
      <c r="N4593" s="0" t="n">
        <f aca="false">K4593+L4593+I4593-fixed</f>
        <v>-21662.4215468561</v>
      </c>
      <c r="O4593" s="0" t="n">
        <f aca="false">K4593+L4593+M4593-fixed</f>
        <v>-62957.8540939186</v>
      </c>
      <c r="P4593" s="0" t="n">
        <f aca="false">12*Inputs!$B$6*(1-MIN(1,Inputs!$F$6*$D4593))*(ic*Inputs!$C$6+flat_fee-cost_acc-cost_wd*Inputs!$E$6*$E4593-cost_fx*Inputs!$D$6)+12*Inputs!$B$7*(1-MIN(1,Inputs!$F$7*$D4593))*(ic*Inputs!$C$7+flat_fee-cost_acc-cost_wd*Inputs!$E$7*$E4593-cost_fx*Inputs!$D$7)+12*Inputs!$B$8*(1-MIN(1,Inputs!$F$8*$D4593))*(ic*Inputs!$C$8+flat_fee-cost_acc-cost_wd*Inputs!$E$8*$E4593-cost_fx*Inputs!$D$8)-fixed</f>
        <v>73062.1825601601</v>
      </c>
    </row>
    <row r="4594" customFormat="false" ht="15" hidden="false" customHeight="false" outlineLevel="0" collapsed="false">
      <c r="A4594" s="0" t="n">
        <v>4529</v>
      </c>
      <c r="B4594" s="0" t="n">
        <v>0.411284</v>
      </c>
      <c r="C4594" s="0" t="n">
        <v>0.775251</v>
      </c>
      <c r="D4594" s="0" t="n">
        <v>0.654431</v>
      </c>
      <c r="E4594" s="0" t="n">
        <v>1.055067</v>
      </c>
      <c r="F4594" s="0" t="n">
        <v>0.08913</v>
      </c>
      <c r="G4594" s="0" t="n">
        <f aca="false">12*Inputs!$B$6*(MIN(1,$H$50*$C4594)*(ic*Inputs!$C$6+pS+fee_fx*Inputs!$D$6-cost_acc-cost_wd*Inputs!$E$6*$E4594-cost_fx*Inputs!$D$6-$F4594)+(1-MIN(1,$H$50*$C4594))*(1-MIN(1,Inputs!$G$6*$D4594)*churn_nonbuyers)*(ic*Inputs!$C$6+fee_wd*Inputs!$E$6*(1-$B4594)+fee_fx*Inputs!$D$6-cost_acc-cost_wd*Inputs!$E$6*(1-$B4594)-cost_fx*Inputs!$D$6))</f>
        <v>183578.662004808</v>
      </c>
      <c r="H4594" s="0" t="n">
        <f aca="false">12*Inputs!$B$7*(MIN(1,$H$51*$C4594)*(ic*Inputs!$C$7+pE+fee_fx*Inputs!$D$7-cost_acc-cost_wd*Inputs!$E$7*$E4594-cost_fx*Inputs!$D$7-$F4594)+(1-MIN(1,$H$51*$C4594))*(1-MIN(1,Inputs!$G$7*$D4594)*churn_nonbuyers)*(ic*Inputs!$C$7+fee_wd*Inputs!$E$7*(1-$B4594)+fee_fx*Inputs!$D$7-cost_acc-cost_wd*Inputs!$E$7*(1-$B4594)-cost_fx*Inputs!$D$7))</f>
        <v>392991.598143945</v>
      </c>
      <c r="I4594" s="0" t="n">
        <f aca="false">12*Inputs!$B$8*(MIN(1,$H$52*$C4594)*(ic*Inputs!$C$8+pT-cost_acc-cost_wd*Inputs!$E$8-cost_fx*Inputs!$D$8-cost_ins)+(1-MIN(1,$H$52*$C4594))*(1-MIN(1,Inputs!$G$8*$D4594)*churn_nonbuyers)*(ic*Inputs!$C$8+fee_wd*Inputs!$E$8*(1-$B4594)+fee_fx*Inputs!$D$8-cost_acc-cost_wd*Inputs!$E$8*(1-$B4594)-cost_fx*Inputs!$D$8))</f>
        <v>187744.856828432</v>
      </c>
      <c r="J4594" s="0" t="n">
        <f aca="false">G4594+H4594+I4594-fixed</f>
        <v>64315.116977185</v>
      </c>
      <c r="K4594" s="0" t="n">
        <f aca="false">12*Inputs!$B$6*(1-MIN(1,Inputs!$G$6*$D4594)*churn_nonbuyers)*(ic*Inputs!$C$6+fee_wd*Inputs!$E$6*(1-$B4594)+fee_fx*Inputs!$D$6-cost_acc-cost_wd*Inputs!$E$6*(1-$B4594)-cost_fx*Inputs!$D$6)</f>
        <v>137716.369915709</v>
      </c>
      <c r="L4594" s="0" t="n">
        <f aca="false">12*Inputs!$B$7*(1-MIN(1,Inputs!$G$7*$D4594)*churn_nonbuyers)*(ic*Inputs!$C$7+fee_wd*Inputs!$E$7*(1-$B4594)+fee_fx*Inputs!$D$7-cost_acc-cost_wd*Inputs!$E$7*(1-$B4594)-cost_fx*Inputs!$D$7)</f>
        <v>337221.864861425</v>
      </c>
      <c r="M4594" s="0" t="n">
        <f aca="false">12*Inputs!$B$8*(1-MIN(1,Inputs!$G$8*$D4594)*churn_nonbuyers)*(ic*Inputs!$C$8+fee_wd*Inputs!$E$8*(1-$B4594)+fee_fx*Inputs!$D$8-cost_acc-cost_wd*Inputs!$E$8*(1-$B4594)-cost_fx*Inputs!$D$8)</f>
        <v>166177.648299974</v>
      </c>
      <c r="N4594" s="0" t="n">
        <f aca="false">K4594+L4594+I4594-fixed</f>
        <v>-37316.9083944338</v>
      </c>
      <c r="O4594" s="0" t="n">
        <f aca="false">K4594+L4594+M4594-fixed</f>
        <v>-58884.1169228915</v>
      </c>
      <c r="P4594" s="0" t="n">
        <f aca="false">12*Inputs!$B$6*(1-MIN(1,Inputs!$F$6*$D4594))*(ic*Inputs!$C$6+flat_fee-cost_acc-cost_wd*Inputs!$E$6*$E4594-cost_fx*Inputs!$D$6)+12*Inputs!$B$7*(1-MIN(1,Inputs!$F$7*$D4594))*(ic*Inputs!$C$7+flat_fee-cost_acc-cost_wd*Inputs!$E$7*$E4594-cost_fx*Inputs!$D$7)+12*Inputs!$B$8*(1-MIN(1,Inputs!$F$8*$D4594))*(ic*Inputs!$C$8+flat_fee-cost_acc-cost_wd*Inputs!$E$8*$E4594-cost_fx*Inputs!$D$8)-fixed</f>
        <v>236992.02348248</v>
      </c>
    </row>
    <row r="4595" customFormat="false" ht="15" hidden="false" customHeight="false" outlineLevel="0" collapsed="false">
      <c r="A4595" s="0" t="n">
        <v>4530</v>
      </c>
      <c r="B4595" s="0" t="n">
        <v>0.188238</v>
      </c>
      <c r="C4595" s="0" t="n">
        <v>0.911819</v>
      </c>
      <c r="D4595" s="0" t="n">
        <v>1.159632</v>
      </c>
      <c r="E4595" s="0" t="n">
        <v>1.45584</v>
      </c>
      <c r="F4595" s="0" t="n">
        <v>0.287831</v>
      </c>
      <c r="G4595" s="0" t="n">
        <f aca="false">12*Inputs!$B$6*(MIN(1,$H$50*$C4595)*(ic*Inputs!$C$6+pS+fee_fx*Inputs!$D$6-cost_acc-cost_wd*Inputs!$E$6*$E4595-cost_fx*Inputs!$D$6-$F4595)+(1-MIN(1,$H$50*$C4595))*(1-MIN(1,Inputs!$G$6*$D4595)*churn_nonbuyers)*(ic*Inputs!$C$6+fee_wd*Inputs!$E$6*(1-$B4595)+fee_fx*Inputs!$D$6-cost_acc-cost_wd*Inputs!$E$6*(1-$B4595)-cost_fx*Inputs!$D$6))</f>
        <v>203779.025008801</v>
      </c>
      <c r="H4595" s="0" t="n">
        <f aca="false">12*Inputs!$B$7*(MIN(1,$H$51*$C4595)*(ic*Inputs!$C$7+pE+fee_fx*Inputs!$D$7-cost_acc-cost_wd*Inputs!$E$7*$E4595-cost_fx*Inputs!$D$7-$F4595)+(1-MIN(1,$H$51*$C4595))*(1-MIN(1,Inputs!$G$7*$D4595)*churn_nonbuyers)*(ic*Inputs!$C$7+fee_wd*Inputs!$E$7*(1-$B4595)+fee_fx*Inputs!$D$7-cost_acc-cost_wd*Inputs!$E$7*(1-$B4595)-cost_fx*Inputs!$D$7))</f>
        <v>366664.606875324</v>
      </c>
      <c r="I4595" s="0" t="n">
        <f aca="false">12*Inputs!$B$8*(MIN(1,$H$52*$C4595)*(ic*Inputs!$C$8+pT-cost_acc-cost_wd*Inputs!$E$8-cost_fx*Inputs!$D$8-cost_ins)+(1-MIN(1,$H$52*$C4595))*(1-MIN(1,Inputs!$G$8*$D4595)*churn_nonbuyers)*(ic*Inputs!$C$8+fee_wd*Inputs!$E$8*(1-$B4595)+fee_fx*Inputs!$D$8-cost_acc-cost_wd*Inputs!$E$8*(1-$B4595)-cost_fx*Inputs!$D$8))</f>
        <v>153045.067485819</v>
      </c>
      <c r="J4595" s="0" t="n">
        <f aca="false">G4595+H4595+I4595-fixed</f>
        <v>23488.6993699437</v>
      </c>
      <c r="K4595" s="0" t="n">
        <f aca="false">12*Inputs!$B$6*(1-MIN(1,Inputs!$G$6*$D4595)*churn_nonbuyers)*(ic*Inputs!$C$6+fee_wd*Inputs!$E$6*(1-$B4595)+fee_fx*Inputs!$D$6-cost_acc-cost_wd*Inputs!$E$6*(1-$B4595)-cost_fx*Inputs!$D$6)</f>
        <v>164376.302460595</v>
      </c>
      <c r="L4595" s="0" t="n">
        <f aca="false">12*Inputs!$B$7*(1-MIN(1,Inputs!$G$7*$D4595)*churn_nonbuyers)*(ic*Inputs!$C$7+fee_wd*Inputs!$E$7*(1-$B4595)+fee_fx*Inputs!$D$7-cost_acc-cost_wd*Inputs!$E$7*(1-$B4595)-cost_fx*Inputs!$D$7)</f>
        <v>363009.818340357</v>
      </c>
      <c r="M4595" s="0" t="n">
        <f aca="false">12*Inputs!$B$8*(1-MIN(1,Inputs!$G$8*$D4595)*churn_nonbuyers)*(ic*Inputs!$C$8+fee_wd*Inputs!$E$8*(1-$B4595)+fee_fx*Inputs!$D$8-cost_acc-cost_wd*Inputs!$E$8*(1-$B4595)-cost_fx*Inputs!$D$8)</f>
        <v>59746.2934027776</v>
      </c>
      <c r="N4595" s="0" t="n">
        <f aca="false">K4595+L4595+I4595-fixed</f>
        <v>-19568.8117132291</v>
      </c>
      <c r="O4595" s="0" t="n">
        <f aca="false">K4595+L4595+M4595-fixed</f>
        <v>-112867.58579627</v>
      </c>
      <c r="P4595" s="0" t="n">
        <f aca="false">12*Inputs!$B$6*(1-MIN(1,Inputs!$F$6*$D4595))*(ic*Inputs!$C$6+flat_fee-cost_acc-cost_wd*Inputs!$E$6*$E4595-cost_fx*Inputs!$D$6)+12*Inputs!$B$7*(1-MIN(1,Inputs!$F$7*$D4595))*(ic*Inputs!$C$7+flat_fee-cost_acc-cost_wd*Inputs!$E$7*$E4595-cost_fx*Inputs!$D$7)+12*Inputs!$B$8*(1-MIN(1,Inputs!$F$8*$D4595))*(ic*Inputs!$C$8+flat_fee-cost_acc-cost_wd*Inputs!$E$8*$E4595-cost_fx*Inputs!$D$8)-fixed</f>
        <v>-199007.8382848</v>
      </c>
    </row>
    <row r="4596" customFormat="false" ht="15" hidden="false" customHeight="false" outlineLevel="0" collapsed="false">
      <c r="A4596" s="0" t="n">
        <v>4531</v>
      </c>
      <c r="B4596" s="0" t="n">
        <v>0.326246</v>
      </c>
      <c r="C4596" s="0" t="n">
        <v>1.021177</v>
      </c>
      <c r="D4596" s="0" t="n">
        <v>0.913092</v>
      </c>
      <c r="E4596" s="0" t="n">
        <v>1.183046</v>
      </c>
      <c r="F4596" s="0" t="n">
        <v>0.077343</v>
      </c>
      <c r="G4596" s="0" t="n">
        <f aca="false">12*Inputs!$B$6*(MIN(1,$H$50*$C4596)*(ic*Inputs!$C$6+pS+fee_fx*Inputs!$D$6-cost_acc-cost_wd*Inputs!$E$6*$E4596-cost_fx*Inputs!$D$6-$F4596)+(1-MIN(1,$H$50*$C4596))*(1-MIN(1,Inputs!$G$6*$D4596)*churn_nonbuyers)*(ic*Inputs!$C$6+fee_wd*Inputs!$E$6*(1-$B4596)+fee_fx*Inputs!$D$6-cost_acc-cost_wd*Inputs!$E$6*(1-$B4596)-cost_fx*Inputs!$D$6))</f>
        <v>204434.175547658</v>
      </c>
      <c r="H4596" s="0" t="n">
        <f aca="false">12*Inputs!$B$7*(MIN(1,$H$51*$C4596)*(ic*Inputs!$C$7+pE+fee_fx*Inputs!$D$7-cost_acc-cost_wd*Inputs!$E$7*$E4596-cost_fx*Inputs!$D$7-$F4596)+(1-MIN(1,$H$51*$C4596))*(1-MIN(1,Inputs!$G$7*$D4596)*churn_nonbuyers)*(ic*Inputs!$C$7+fee_wd*Inputs!$E$7*(1-$B4596)+fee_fx*Inputs!$D$7-cost_acc-cost_wd*Inputs!$E$7*(1-$B4596)-cost_fx*Inputs!$D$7))</f>
        <v>401787.078341735</v>
      </c>
      <c r="I4596" s="0" t="n">
        <f aca="false">12*Inputs!$B$8*(MIN(1,$H$52*$C4596)*(ic*Inputs!$C$8+pT-cost_acc-cost_wd*Inputs!$E$8-cost_fx*Inputs!$D$8-cost_ins)+(1-MIN(1,$H$52*$C4596))*(1-MIN(1,Inputs!$G$8*$D4596)*churn_nonbuyers)*(ic*Inputs!$C$8+fee_wd*Inputs!$E$8*(1-$B4596)+fee_fx*Inputs!$D$8-cost_acc-cost_wd*Inputs!$E$8*(1-$B4596)-cost_fx*Inputs!$D$8))</f>
        <v>179172.228131334</v>
      </c>
      <c r="J4596" s="0" t="n">
        <f aca="false">G4596+H4596+I4596-fixed</f>
        <v>85393.4820207269</v>
      </c>
      <c r="K4596" s="0" t="n">
        <f aca="false">12*Inputs!$B$6*(1-MIN(1,Inputs!$G$6*$D4596)*churn_nonbuyers)*(ic*Inputs!$C$6+fee_wd*Inputs!$E$6*(1-$B4596)+fee_fx*Inputs!$D$6-cost_acc-cost_wd*Inputs!$E$6*(1-$B4596)-cost_fx*Inputs!$D$6)</f>
        <v>147561.43545095</v>
      </c>
      <c r="L4596" s="0" t="n">
        <f aca="false">12*Inputs!$B$7*(1-MIN(1,Inputs!$G$7*$D4596)*churn_nonbuyers)*(ic*Inputs!$C$7+fee_wd*Inputs!$E$7*(1-$B4596)+fee_fx*Inputs!$D$7-cost_acc-cost_wd*Inputs!$E$7*(1-$B4596)-cost_fx*Inputs!$D$7)</f>
        <v>346462.71125457</v>
      </c>
      <c r="M4596" s="0" t="n">
        <f aca="false">12*Inputs!$B$8*(1-MIN(1,Inputs!$G$8*$D4596)*churn_nonbuyers)*(ic*Inputs!$C$8+fee_wd*Inputs!$E$8*(1-$B4596)+fee_fx*Inputs!$D$8-cost_acc-cost_wd*Inputs!$E$8*(1-$B4596)-cost_fx*Inputs!$D$8)</f>
        <v>112126.123624435</v>
      </c>
      <c r="N4596" s="0" t="n">
        <f aca="false">K4596+L4596+I4596-fixed</f>
        <v>-26803.6251631451</v>
      </c>
      <c r="O4596" s="0" t="n">
        <f aca="false">K4596+L4596+M4596-fixed</f>
        <v>-93849.7296700442</v>
      </c>
      <c r="P4596" s="0" t="n">
        <f aca="false">12*Inputs!$B$6*(1-MIN(1,Inputs!$F$6*$D4596))*(ic*Inputs!$C$6+flat_fee-cost_acc-cost_wd*Inputs!$E$6*$E4596-cost_fx*Inputs!$D$6)+12*Inputs!$B$7*(1-MIN(1,Inputs!$F$7*$D4596))*(ic*Inputs!$C$7+flat_fee-cost_acc-cost_wd*Inputs!$E$7*$E4596-cost_fx*Inputs!$D$7)+12*Inputs!$B$8*(1-MIN(1,Inputs!$F$8*$D4596))*(ic*Inputs!$C$8+flat_fee-cost_acc-cost_wd*Inputs!$E$8*$E4596-cost_fx*Inputs!$D$8)-fixed</f>
        <v>36588.0237996801</v>
      </c>
    </row>
    <row r="4597" customFormat="false" ht="15" hidden="false" customHeight="false" outlineLevel="0" collapsed="false">
      <c r="A4597" s="0" t="n">
        <v>4532</v>
      </c>
      <c r="B4597" s="0" t="n">
        <v>0.346751</v>
      </c>
      <c r="C4597" s="0" t="n">
        <v>0.968439</v>
      </c>
      <c r="D4597" s="0" t="n">
        <v>1.285263</v>
      </c>
      <c r="E4597" s="0" t="n">
        <v>1.228249</v>
      </c>
      <c r="F4597" s="0" t="n">
        <v>0.126764</v>
      </c>
      <c r="G4597" s="0" t="n">
        <f aca="false">12*Inputs!$B$6*(MIN(1,$H$50*$C4597)*(ic*Inputs!$C$6+pS+fee_fx*Inputs!$D$6-cost_acc-cost_wd*Inputs!$E$6*$E4597-cost_fx*Inputs!$D$6-$F4597)+(1-MIN(1,$H$50*$C4597))*(1-MIN(1,Inputs!$G$6*$D4597)*churn_nonbuyers)*(ic*Inputs!$C$6+fee_wd*Inputs!$E$6*(1-$B4597)+fee_fx*Inputs!$D$6-cost_acc-cost_wd*Inputs!$E$6*(1-$B4597)-cost_fx*Inputs!$D$6))</f>
        <v>194182.435588919</v>
      </c>
      <c r="H4597" s="0" t="n">
        <f aca="false">12*Inputs!$B$7*(MIN(1,$H$51*$C4597)*(ic*Inputs!$C$7+pE+fee_fx*Inputs!$D$7-cost_acc-cost_wd*Inputs!$E$7*$E4597-cost_fx*Inputs!$D$7-$F4597)+(1-MIN(1,$H$51*$C4597))*(1-MIN(1,Inputs!$G$7*$D4597)*churn_nonbuyers)*(ic*Inputs!$C$7+fee_wd*Inputs!$E$7*(1-$B4597)+fee_fx*Inputs!$D$7-cost_acc-cost_wd*Inputs!$E$7*(1-$B4597)-cost_fx*Inputs!$D$7))</f>
        <v>386954.326345853</v>
      </c>
      <c r="I4597" s="0" t="n">
        <f aca="false">12*Inputs!$B$8*(MIN(1,$H$52*$C4597)*(ic*Inputs!$C$8+pT-cost_acc-cost_wd*Inputs!$E$8-cost_fx*Inputs!$D$8-cost_ins)+(1-MIN(1,$H$52*$C4597))*(1-MIN(1,Inputs!$G$8*$D4597)*churn_nonbuyers)*(ic*Inputs!$C$8+fee_wd*Inputs!$E$8*(1-$B4597)+fee_fx*Inputs!$D$8-cost_acc-cost_wd*Inputs!$E$8*(1-$B4597)-cost_fx*Inputs!$D$8))</f>
        <v>149603.201692433</v>
      </c>
      <c r="J4597" s="0" t="n">
        <f aca="false">G4597+H4597+I4597-fixed</f>
        <v>30739.9636272057</v>
      </c>
      <c r="K4597" s="0" t="n">
        <f aca="false">12*Inputs!$B$6*(1-MIN(1,Inputs!$G$6*$D4597)*churn_nonbuyers)*(ic*Inputs!$C$6+fee_wd*Inputs!$E$6*(1-$B4597)+fee_fx*Inputs!$D$6-cost_acc-cost_wd*Inputs!$E$6*(1-$B4597)-cost_fx*Inputs!$D$6)</f>
        <v>141921.201819694</v>
      </c>
      <c r="L4597" s="0" t="n">
        <f aca="false">12*Inputs!$B$7*(1-MIN(1,Inputs!$G$7*$D4597)*churn_nonbuyers)*(ic*Inputs!$C$7+fee_wd*Inputs!$E$7*(1-$B4597)+fee_fx*Inputs!$D$7-cost_acc-cost_wd*Inputs!$E$7*(1-$B4597)-cost_fx*Inputs!$D$7)</f>
        <v>339646.592867816</v>
      </c>
      <c r="M4597" s="0" t="n">
        <f aca="false">12*Inputs!$B$8*(1-MIN(1,Inputs!$G$8*$D4597)*churn_nonbuyers)*(ic*Inputs!$C$8+fee_wd*Inputs!$E$8*(1-$B4597)+fee_fx*Inputs!$D$8-cost_acc-cost_wd*Inputs!$E$8*(1-$B4597)-cost_fx*Inputs!$D$8)</f>
        <v>31073.4471052368</v>
      </c>
      <c r="N4597" s="0" t="n">
        <f aca="false">K4597+L4597+I4597-fixed</f>
        <v>-68829.0036200574</v>
      </c>
      <c r="O4597" s="0" t="n">
        <f aca="false">K4597+L4597+M4597-fixed</f>
        <v>-187358.758207253</v>
      </c>
      <c r="P4597" s="0" t="n">
        <f aca="false">12*Inputs!$B$6*(1-MIN(1,Inputs!$F$6*$D4597))*(ic*Inputs!$C$6+flat_fee-cost_acc-cost_wd*Inputs!$E$6*$E4597-cost_fx*Inputs!$D$6)+12*Inputs!$B$7*(1-MIN(1,Inputs!$F$7*$D4597))*(ic*Inputs!$C$7+flat_fee-cost_acc-cost_wd*Inputs!$E$7*$E4597-cost_fx*Inputs!$D$7)+12*Inputs!$B$8*(1-MIN(1,Inputs!$F$8*$D4597))*(ic*Inputs!$C$8+flat_fee-cost_acc-cost_wd*Inputs!$E$8*$E4597-cost_fx*Inputs!$D$8)-fixed</f>
        <v>-173372.72238712</v>
      </c>
    </row>
    <row r="4598" customFormat="false" ht="15" hidden="false" customHeight="false" outlineLevel="0" collapsed="false">
      <c r="A4598" s="0" t="n">
        <v>4533</v>
      </c>
      <c r="B4598" s="0" t="n">
        <v>0.295725</v>
      </c>
      <c r="C4598" s="0" t="n">
        <v>1.072107</v>
      </c>
      <c r="D4598" s="0" t="n">
        <v>1.580456</v>
      </c>
      <c r="E4598" s="0" t="n">
        <v>1.322184</v>
      </c>
      <c r="F4598" s="0" t="n">
        <v>0.19644</v>
      </c>
      <c r="G4598" s="0" t="n">
        <f aca="false">12*Inputs!$B$6*(MIN(1,$H$50*$C4598)*(ic*Inputs!$C$6+pS+fee_fx*Inputs!$D$6-cost_acc-cost_wd*Inputs!$E$6*$E4598-cost_fx*Inputs!$D$6-$F4598)+(1-MIN(1,$H$50*$C4598))*(1-MIN(1,Inputs!$G$6*$D4598)*churn_nonbuyers)*(ic*Inputs!$C$6+fee_wd*Inputs!$E$6*(1-$B4598)+fee_fx*Inputs!$D$6-cost_acc-cost_wd*Inputs!$E$6*(1-$B4598)-cost_fx*Inputs!$D$6))</f>
        <v>199875.539505513</v>
      </c>
      <c r="H4598" s="0" t="n">
        <f aca="false">12*Inputs!$B$7*(MIN(1,$H$51*$C4598)*(ic*Inputs!$C$7+pE+fee_fx*Inputs!$D$7-cost_acc-cost_wd*Inputs!$E$7*$E4598-cost_fx*Inputs!$D$7-$F4598)+(1-MIN(1,$H$51*$C4598))*(1-MIN(1,Inputs!$G$7*$D4598)*churn_nonbuyers)*(ic*Inputs!$C$7+fee_wd*Inputs!$E$7*(1-$B4598)+fee_fx*Inputs!$D$7-cost_acc-cost_wd*Inputs!$E$7*(1-$B4598)-cost_fx*Inputs!$D$7))</f>
        <v>378325.01094188</v>
      </c>
      <c r="I4598" s="0" t="n">
        <f aca="false">12*Inputs!$B$8*(MIN(1,$H$52*$C4598)*(ic*Inputs!$C$8+pT-cost_acc-cost_wd*Inputs!$E$8-cost_fx*Inputs!$D$8-cost_ins)+(1-MIN(1,$H$52*$C4598))*(1-MIN(1,Inputs!$G$8*$D4598)*churn_nonbuyers)*(ic*Inputs!$C$8+fee_wd*Inputs!$E$8*(1-$B4598)+fee_fx*Inputs!$D$8-cost_acc-cost_wd*Inputs!$E$8*(1-$B4598)-cost_fx*Inputs!$D$8))</f>
        <v>154537.791408</v>
      </c>
      <c r="J4598" s="0" t="n">
        <f aca="false">G4598+H4598+I4598-fixed</f>
        <v>32738.3418553926</v>
      </c>
      <c r="K4598" s="0" t="n">
        <f aca="false">12*Inputs!$B$6*(1-MIN(1,Inputs!$G$6*$D4598)*churn_nonbuyers)*(ic*Inputs!$C$6+fee_wd*Inputs!$E$6*(1-$B4598)+fee_fx*Inputs!$D$6-cost_acc-cost_wd*Inputs!$E$6*(1-$B4598)-cost_fx*Inputs!$D$6)</f>
        <v>146449.74204432</v>
      </c>
      <c r="L4598" s="0" t="n">
        <f aca="false">12*Inputs!$B$7*(1-MIN(1,Inputs!$G$7*$D4598)*churn_nonbuyers)*(ic*Inputs!$C$7+fee_wd*Inputs!$E$7*(1-$B4598)+fee_fx*Inputs!$D$7-cost_acc-cost_wd*Inputs!$E$7*(1-$B4598)-cost_fx*Inputs!$D$7)</f>
        <v>343517.487338592</v>
      </c>
      <c r="M4598" s="0" t="n">
        <f aca="false">12*Inputs!$B$8*(1-MIN(1,Inputs!$G$8*$D4598)*churn_nonbuyers)*(ic*Inputs!$C$8+fee_wd*Inputs!$E$8*(1-$B4598)+fee_fx*Inputs!$D$8-cost_acc-cost_wd*Inputs!$E$8*(1-$B4598)-cost_fx*Inputs!$D$8)</f>
        <v>0</v>
      </c>
      <c r="N4598" s="0" t="n">
        <f aca="false">K4598+L4598+I4598-fixed</f>
        <v>-55494.979209088</v>
      </c>
      <c r="O4598" s="0" t="n">
        <f aca="false">K4598+L4598+M4598-fixed</f>
        <v>-210032.770617088</v>
      </c>
      <c r="P4598" s="0" t="n">
        <f aca="false">12*Inputs!$B$6*(1-MIN(1,Inputs!$F$6*$D4598))*(ic*Inputs!$C$6+flat_fee-cost_acc-cost_wd*Inputs!$E$6*$E4598-cost_fx*Inputs!$D$6)+12*Inputs!$B$7*(1-MIN(1,Inputs!$F$7*$D4598))*(ic*Inputs!$C$7+flat_fee-cost_acc-cost_wd*Inputs!$E$7*$E4598-cost_fx*Inputs!$D$7)+12*Inputs!$B$8*(1-MIN(1,Inputs!$F$8*$D4598))*(ic*Inputs!$C$8+flat_fee-cost_acc-cost_wd*Inputs!$E$8*$E4598-cost_fx*Inputs!$D$8)-fixed</f>
        <v>-351163.60655104</v>
      </c>
    </row>
    <row r="4599" customFormat="false" ht="15" hidden="false" customHeight="false" outlineLevel="0" collapsed="false">
      <c r="A4599" s="0" t="n">
        <v>4534</v>
      </c>
      <c r="B4599" s="0" t="n">
        <v>0.137892</v>
      </c>
      <c r="C4599" s="0" t="n">
        <v>0.879616</v>
      </c>
      <c r="D4599" s="0" t="n">
        <v>1.034217</v>
      </c>
      <c r="E4599" s="0" t="n">
        <v>1.377829</v>
      </c>
      <c r="F4599" s="0" t="n">
        <v>0.264628</v>
      </c>
      <c r="G4599" s="0" t="n">
        <f aca="false">12*Inputs!$B$6*(MIN(1,$H$50*$C4599)*(ic*Inputs!$C$6+pS+fee_fx*Inputs!$D$6-cost_acc-cost_wd*Inputs!$E$6*$E4599-cost_fx*Inputs!$D$6-$F4599)+(1-MIN(1,$H$50*$C4599))*(1-MIN(1,Inputs!$G$6*$D4599)*churn_nonbuyers)*(ic*Inputs!$C$6+fee_wd*Inputs!$E$6*(1-$B4599)+fee_fx*Inputs!$D$6-cost_acc-cost_wd*Inputs!$E$6*(1-$B4599)-cost_fx*Inputs!$D$6))</f>
        <v>211847.018833031</v>
      </c>
      <c r="H4599" s="0" t="n">
        <f aca="false">12*Inputs!$B$7*(MIN(1,$H$51*$C4599)*(ic*Inputs!$C$7+pE+fee_fx*Inputs!$D$7-cost_acc-cost_wd*Inputs!$E$7*$E4599-cost_fx*Inputs!$D$7-$F4599)+(1-MIN(1,$H$51*$C4599))*(1-MIN(1,Inputs!$G$7*$D4599)*churn_nonbuyers)*(ic*Inputs!$C$7+fee_wd*Inputs!$E$7*(1-$B4599)+fee_fx*Inputs!$D$7-cost_acc-cost_wd*Inputs!$E$7*(1-$B4599)-cost_fx*Inputs!$D$7))</f>
        <v>381086.487433725</v>
      </c>
      <c r="I4599" s="0" t="n">
        <f aca="false">12*Inputs!$B$8*(MIN(1,$H$52*$C4599)*(ic*Inputs!$C$8+pT-cost_acc-cost_wd*Inputs!$E$8-cost_fx*Inputs!$D$8-cost_ins)+(1-MIN(1,$H$52*$C4599))*(1-MIN(1,Inputs!$G$8*$D4599)*churn_nonbuyers)*(ic*Inputs!$C$8+fee_wd*Inputs!$E$8*(1-$B4599)+fee_fx*Inputs!$D$8-cost_acc-cost_wd*Inputs!$E$8*(1-$B4599)-cost_fx*Inputs!$D$8))</f>
        <v>160712.692512281</v>
      </c>
      <c r="J4599" s="0" t="n">
        <f aca="false">G4599+H4599+I4599-fixed</f>
        <v>53646.1987790372</v>
      </c>
      <c r="K4599" s="0" t="n">
        <f aca="false">12*Inputs!$B$6*(1-MIN(1,Inputs!$G$6*$D4599)*churn_nonbuyers)*(ic*Inputs!$C$6+fee_wd*Inputs!$E$6*(1-$B4599)+fee_fx*Inputs!$D$6-cost_acc-cost_wd*Inputs!$E$6*(1-$B4599)-cost_fx*Inputs!$D$6)</f>
        <v>172345.438444061</v>
      </c>
      <c r="L4599" s="0" t="n">
        <f aca="false">12*Inputs!$B$7*(1-MIN(1,Inputs!$G$7*$D4599)*churn_nonbuyers)*(ic*Inputs!$C$7+fee_wd*Inputs!$E$7*(1-$B4599)+fee_fx*Inputs!$D$7-cost_acc-cost_wd*Inputs!$E$7*(1-$B4599)-cost_fx*Inputs!$D$7)</f>
        <v>371449.739450437</v>
      </c>
      <c r="M4599" s="0" t="n">
        <f aca="false">12*Inputs!$B$8*(1-MIN(1,Inputs!$G$8*$D4599)*churn_nonbuyers)*(ic*Inputs!$C$8+fee_wd*Inputs!$E$8*(1-$B4599)+fee_fx*Inputs!$D$8-cost_acc-cost_wd*Inputs!$E$8*(1-$B4599)-cost_fx*Inputs!$D$8)</f>
        <v>88274.9882589504</v>
      </c>
      <c r="N4599" s="0" t="n">
        <f aca="false">K4599+L4599+I4599-fixed</f>
        <v>4507.8704067783</v>
      </c>
      <c r="O4599" s="0" t="n">
        <f aca="false">K4599+L4599+M4599-fixed</f>
        <v>-67929.8338465523</v>
      </c>
      <c r="P4599" s="0" t="n">
        <f aca="false">12*Inputs!$B$6*(1-MIN(1,Inputs!$F$6*$D4599))*(ic*Inputs!$C$6+flat_fee-cost_acc-cost_wd*Inputs!$E$6*$E4599-cost_fx*Inputs!$D$6)+12*Inputs!$B$7*(1-MIN(1,Inputs!$F$7*$D4599))*(ic*Inputs!$C$7+flat_fee-cost_acc-cost_wd*Inputs!$E$7*$E4599-cost_fx*Inputs!$D$7)+12*Inputs!$B$8*(1-MIN(1,Inputs!$F$8*$D4599))*(ic*Inputs!$C$8+flat_fee-cost_acc-cost_wd*Inputs!$E$8*$E4599-cost_fx*Inputs!$D$8)-fixed</f>
        <v>-108943.29040168</v>
      </c>
    </row>
    <row r="4600" customFormat="false" ht="15" hidden="false" customHeight="false" outlineLevel="0" collapsed="false">
      <c r="A4600" s="0" t="n">
        <v>4535</v>
      </c>
      <c r="B4600" s="0" t="n">
        <v>0.571106</v>
      </c>
      <c r="C4600" s="0" t="n">
        <v>0.728989</v>
      </c>
      <c r="D4600" s="0" t="n">
        <v>0.624644</v>
      </c>
      <c r="E4600" s="0" t="n">
        <v>1.321151</v>
      </c>
      <c r="F4600" s="0" t="n">
        <v>0.218653</v>
      </c>
      <c r="G4600" s="0" t="n">
        <f aca="false">12*Inputs!$B$6*(MIN(1,$H$50*$C4600)*(ic*Inputs!$C$6+pS+fee_fx*Inputs!$D$6-cost_acc-cost_wd*Inputs!$E$6*$E4600-cost_fx*Inputs!$D$6-$F4600)+(1-MIN(1,$H$50*$C4600))*(1-MIN(1,Inputs!$G$6*$D4600)*churn_nonbuyers)*(ic*Inputs!$C$6+fee_wd*Inputs!$E$6*(1-$B4600)+fee_fx*Inputs!$D$6-cost_acc-cost_wd*Inputs!$E$6*(1-$B4600)-cost_fx*Inputs!$D$6))</f>
        <v>153401.676669621</v>
      </c>
      <c r="H4600" s="0" t="n">
        <f aca="false">12*Inputs!$B$7*(MIN(1,$H$51*$C4600)*(ic*Inputs!$C$7+pE+fee_fx*Inputs!$D$7-cost_acc-cost_wd*Inputs!$E$7*$E4600-cost_fx*Inputs!$D$7-$F4600)+(1-MIN(1,$H$51*$C4600))*(1-MIN(1,Inputs!$G$7*$D4600)*churn_nonbuyers)*(ic*Inputs!$C$7+fee_wd*Inputs!$E$7*(1-$B4600)+fee_fx*Inputs!$D$7-cost_acc-cost_wd*Inputs!$E$7*(1-$B4600)-cost_fx*Inputs!$D$7))</f>
        <v>346099.15379112</v>
      </c>
      <c r="I4600" s="0" t="n">
        <f aca="false">12*Inputs!$B$8*(MIN(1,$H$52*$C4600)*(ic*Inputs!$C$8+pT-cost_acc-cost_wd*Inputs!$E$8-cost_fx*Inputs!$D$8-cost_ins)+(1-MIN(1,$H$52*$C4600))*(1-MIN(1,Inputs!$G$8*$D4600)*churn_nonbuyers)*(ic*Inputs!$C$8+fee_wd*Inputs!$E$8*(1-$B4600)+fee_fx*Inputs!$D$8-cost_acc-cost_wd*Inputs!$E$8*(1-$B4600)-cost_fx*Inputs!$D$8))</f>
        <v>187474.98589696</v>
      </c>
      <c r="J4600" s="0" t="n">
        <f aca="false">G4600+H4600+I4600-fixed</f>
        <v>-13024.1836422991</v>
      </c>
      <c r="K4600" s="0" t="n">
        <f aca="false">12*Inputs!$B$6*(1-MIN(1,Inputs!$G$6*$D4600)*churn_nonbuyers)*(ic*Inputs!$C$6+fee_wd*Inputs!$E$6*(1-$B4600)+fee_fx*Inputs!$D$6-cost_acc-cost_wd*Inputs!$E$6*(1-$B4600)-cost_fx*Inputs!$D$6)</f>
        <v>115632.837621101</v>
      </c>
      <c r="L4600" s="0" t="n">
        <f aca="false">12*Inputs!$B$7*(1-MIN(1,Inputs!$G$7*$D4600)*churn_nonbuyers)*(ic*Inputs!$C$7+fee_wd*Inputs!$E$7*(1-$B4600)+fee_fx*Inputs!$D$7-cost_acc-cost_wd*Inputs!$E$7*(1-$B4600)-cost_fx*Inputs!$D$7)</f>
        <v>314946.150060661</v>
      </c>
      <c r="M4600" s="0" t="n">
        <f aca="false">12*Inputs!$B$8*(1-MIN(1,Inputs!$G$8*$D4600)*churn_nonbuyers)*(ic*Inputs!$C$8+fee_wd*Inputs!$E$8*(1-$B4600)+fee_fx*Inputs!$D$8-cost_acc-cost_wd*Inputs!$E$8*(1-$B4600)-cost_fx*Inputs!$D$8)</f>
        <v>168254.64553847</v>
      </c>
      <c r="N4600" s="0" t="n">
        <f aca="false">K4600+L4600+I4600-fixed</f>
        <v>-81946.0264212792</v>
      </c>
      <c r="O4600" s="0" t="n">
        <f aca="false">K4600+L4600+M4600-fixed</f>
        <v>-101166.366779768</v>
      </c>
      <c r="P4600" s="0" t="n">
        <f aca="false">12*Inputs!$B$6*(1-MIN(1,Inputs!$F$6*$D4600))*(ic*Inputs!$C$6+flat_fee-cost_acc-cost_wd*Inputs!$E$6*$E4600-cost_fx*Inputs!$D$6)+12*Inputs!$B$7*(1-MIN(1,Inputs!$F$7*$D4600))*(ic*Inputs!$C$7+flat_fee-cost_acc-cost_wd*Inputs!$E$7*$E4600-cost_fx*Inputs!$D$7)+12*Inputs!$B$8*(1-MIN(1,Inputs!$F$8*$D4600))*(ic*Inputs!$C$8+flat_fee-cost_acc-cost_wd*Inputs!$E$8*$E4600-cost_fx*Inputs!$D$8)-fixed</f>
        <v>114477.49722656</v>
      </c>
    </row>
    <row r="4601" customFormat="false" ht="15" hidden="false" customHeight="false" outlineLevel="0" collapsed="false">
      <c r="A4601" s="0" t="n">
        <v>4536</v>
      </c>
      <c r="B4601" s="0" t="n">
        <v>0.193189</v>
      </c>
      <c r="C4601" s="0" t="n">
        <v>1.039616</v>
      </c>
      <c r="D4601" s="0" t="n">
        <v>0.865397</v>
      </c>
      <c r="E4601" s="0" t="n">
        <v>1.271542</v>
      </c>
      <c r="F4601" s="0" t="n">
        <v>0.080755</v>
      </c>
      <c r="G4601" s="0" t="n">
        <f aca="false">12*Inputs!$B$6*(MIN(1,$H$50*$C4601)*(ic*Inputs!$C$6+pS+fee_fx*Inputs!$D$6-cost_acc-cost_wd*Inputs!$E$6*$E4601-cost_fx*Inputs!$D$6-$F4601)+(1-MIN(1,$H$50*$C4601))*(1-MIN(1,Inputs!$G$6*$D4601)*churn_nonbuyers)*(ic*Inputs!$C$6+fee_wd*Inputs!$E$6*(1-$B4601)+fee_fx*Inputs!$D$6-cost_acc-cost_wd*Inputs!$E$6*(1-$B4601)-cost_fx*Inputs!$D$6))</f>
        <v>220404.279662623</v>
      </c>
      <c r="H4601" s="0" t="n">
        <f aca="false">12*Inputs!$B$7*(MIN(1,$H$51*$C4601)*(ic*Inputs!$C$7+pE+fee_fx*Inputs!$D$7-cost_acc-cost_wd*Inputs!$E$7*$E4601-cost_fx*Inputs!$D$7-$F4601)+(1-MIN(1,$H$51*$C4601))*(1-MIN(1,Inputs!$G$7*$D4601)*churn_nonbuyers)*(ic*Inputs!$C$7+fee_wd*Inputs!$E$7*(1-$B4601)+fee_fx*Inputs!$D$7-cost_acc-cost_wd*Inputs!$E$7*(1-$B4601)-cost_fx*Inputs!$D$7))</f>
        <v>403182.785904589</v>
      </c>
      <c r="I4601" s="0" t="n">
        <f aca="false">12*Inputs!$B$8*(MIN(1,$H$52*$C4601)*(ic*Inputs!$C$8+pT-cost_acc-cost_wd*Inputs!$E$8-cost_fx*Inputs!$D$8-cost_ins)+(1-MIN(1,$H$52*$C4601))*(1-MIN(1,Inputs!$G$8*$D4601)*churn_nonbuyers)*(ic*Inputs!$C$8+fee_wd*Inputs!$E$8*(1-$B4601)+fee_fx*Inputs!$D$8-cost_acc-cost_wd*Inputs!$E$8*(1-$B4601)-cost_fx*Inputs!$D$8))</f>
        <v>183893.030299796</v>
      </c>
      <c r="J4601" s="0" t="n">
        <f aca="false">G4601+H4601+I4601-fixed</f>
        <v>107480.095867008</v>
      </c>
      <c r="K4601" s="0" t="n">
        <f aca="false">12*Inputs!$B$6*(1-MIN(1,Inputs!$G$6*$D4601)*churn_nonbuyers)*(ic*Inputs!$C$6+fee_wd*Inputs!$E$6*(1-$B4601)+fee_fx*Inputs!$D$6-cost_acc-cost_wd*Inputs!$E$6*(1-$B4601)-cost_fx*Inputs!$D$6)</f>
        <v>166261.315543438</v>
      </c>
      <c r="L4601" s="0" t="n">
        <f aca="false">12*Inputs!$B$7*(1-MIN(1,Inputs!$G$7*$D4601)*churn_nonbuyers)*(ic*Inputs!$C$7+fee_wd*Inputs!$E$7*(1-$B4601)+fee_fx*Inputs!$D$7-cost_acc-cost_wd*Inputs!$E$7*(1-$B4601)-cost_fx*Inputs!$D$7)</f>
        <v>365635.181870063</v>
      </c>
      <c r="M4601" s="0" t="n">
        <f aca="false">12*Inputs!$B$8*(1-MIN(1,Inputs!$G$8*$D4601)*churn_nonbuyers)*(ic*Inputs!$C$8+fee_wd*Inputs!$E$8*(1-$B4601)+fee_fx*Inputs!$D$8-cost_acc-cost_wd*Inputs!$E$8*(1-$B4601)-cost_fx*Inputs!$D$8)</f>
        <v>125018.443522709</v>
      </c>
      <c r="N4601" s="0" t="n">
        <f aca="false">K4601+L4601+I4601-fixed</f>
        <v>15789.5277132959</v>
      </c>
      <c r="O4601" s="0" t="n">
        <f aca="false">K4601+L4601+M4601-fixed</f>
        <v>-43085.059063791</v>
      </c>
      <c r="P4601" s="0" t="n">
        <f aca="false">12*Inputs!$B$6*(1-MIN(1,Inputs!$F$6*$D4601))*(ic*Inputs!$C$6+flat_fee-cost_acc-cost_wd*Inputs!$E$6*$E4601-cost_fx*Inputs!$D$6)+12*Inputs!$B$7*(1-MIN(1,Inputs!$F$7*$D4601))*(ic*Inputs!$C$7+flat_fee-cost_acc-cost_wd*Inputs!$E$7*$E4601-cost_fx*Inputs!$D$7)+12*Inputs!$B$8*(1-MIN(1,Inputs!$F$8*$D4601))*(ic*Inputs!$C$8+flat_fee-cost_acc-cost_wd*Inputs!$E$8*$E4601-cost_fx*Inputs!$D$8)-fixed</f>
        <v>20300.1683057601</v>
      </c>
    </row>
    <row r="4602" customFormat="false" ht="15" hidden="false" customHeight="false" outlineLevel="0" collapsed="false">
      <c r="A4602" s="0" t="n">
        <v>4537</v>
      </c>
      <c r="B4602" s="0" t="n">
        <v>0.148992</v>
      </c>
      <c r="C4602" s="0" t="n">
        <v>0.999444</v>
      </c>
      <c r="D4602" s="0" t="n">
        <v>0.662928</v>
      </c>
      <c r="E4602" s="0" t="n">
        <v>1.17783</v>
      </c>
      <c r="F4602" s="0" t="n">
        <v>0.217655</v>
      </c>
      <c r="G4602" s="0" t="n">
        <f aca="false">12*Inputs!$B$6*(MIN(1,$H$50*$C4602)*(ic*Inputs!$C$6+pS+fee_fx*Inputs!$D$6-cost_acc-cost_wd*Inputs!$E$6*$E4602-cost_fx*Inputs!$D$6-$F4602)+(1-MIN(1,$H$50*$C4602))*(1-MIN(1,Inputs!$G$6*$D4602)*churn_nonbuyers)*(ic*Inputs!$C$6+fee_wd*Inputs!$E$6*(1-$B4602)+fee_fx*Inputs!$D$6-cost_acc-cost_wd*Inputs!$E$6*(1-$B4602)-cost_fx*Inputs!$D$6))</f>
        <v>224597.644086233</v>
      </c>
      <c r="H4602" s="0" t="n">
        <f aca="false">12*Inputs!$B$7*(MIN(1,$H$51*$C4602)*(ic*Inputs!$C$7+pE+fee_fx*Inputs!$D$7-cost_acc-cost_wd*Inputs!$E$7*$E4602-cost_fx*Inputs!$D$7-$F4602)+(1-MIN(1,$H$51*$C4602))*(1-MIN(1,Inputs!$G$7*$D4602)*churn_nonbuyers)*(ic*Inputs!$C$7+fee_wd*Inputs!$E$7*(1-$B4602)+fee_fx*Inputs!$D$7-cost_acc-cost_wd*Inputs!$E$7*(1-$B4602)-cost_fx*Inputs!$D$7))</f>
        <v>409753.090672379</v>
      </c>
      <c r="I4602" s="0" t="n">
        <f aca="false">12*Inputs!$B$8*(MIN(1,$H$52*$C4602)*(ic*Inputs!$C$8+pT-cost_acc-cost_wd*Inputs!$E$8-cost_fx*Inputs!$D$8-cost_ins)+(1-MIN(1,$H$52*$C4602))*(1-MIN(1,Inputs!$G$8*$D4602)*churn_nonbuyers)*(ic*Inputs!$C$8+fee_wd*Inputs!$E$8*(1-$B4602)+fee_fx*Inputs!$D$8-cost_acc-cost_wd*Inputs!$E$8*(1-$B4602)-cost_fx*Inputs!$D$8))</f>
        <v>195460.838292857</v>
      </c>
      <c r="J4602" s="0" t="n">
        <f aca="false">G4602+H4602+I4602-fixed</f>
        <v>129811.57305147</v>
      </c>
      <c r="K4602" s="0" t="n">
        <f aca="false">12*Inputs!$B$6*(1-MIN(1,Inputs!$G$6*$D4602)*churn_nonbuyers)*(ic*Inputs!$C$6+fee_wd*Inputs!$E$6*(1-$B4602)+fee_fx*Inputs!$D$6-cost_acc-cost_wd*Inputs!$E$6*(1-$B4602)-cost_fx*Inputs!$D$6)</f>
        <v>174173.988733747</v>
      </c>
      <c r="L4602" s="0" t="n">
        <f aca="false">12*Inputs!$B$7*(1-MIN(1,Inputs!$G$7*$D4602)*churn_nonbuyers)*(ic*Inputs!$C$7+fee_wd*Inputs!$E$7*(1-$B4602)+fee_fx*Inputs!$D$7-cost_acc-cost_wd*Inputs!$E$7*(1-$B4602)-cost_fx*Inputs!$D$7)</f>
        <v>374153.065496248</v>
      </c>
      <c r="M4602" s="0" t="n">
        <f aca="false">12*Inputs!$B$8*(1-MIN(1,Inputs!$G$8*$D4602)*churn_nonbuyers)*(ic*Inputs!$C$8+fee_wd*Inputs!$E$8*(1-$B4602)+fee_fx*Inputs!$D$8-cost_acc-cost_wd*Inputs!$E$8*(1-$B4602)-cost_fx*Inputs!$D$8)</f>
        <v>171101.299104154</v>
      </c>
      <c r="N4602" s="0" t="n">
        <f aca="false">K4602+L4602+I4602-fixed</f>
        <v>43787.8925228529</v>
      </c>
      <c r="O4602" s="0" t="n">
        <f aca="false">K4602+L4602+M4602-fixed</f>
        <v>19428.3533341491</v>
      </c>
      <c r="P4602" s="0" t="n">
        <f aca="false">12*Inputs!$B$6*(1-MIN(1,Inputs!$F$6*$D4602))*(ic*Inputs!$C$6+flat_fee-cost_acc-cost_wd*Inputs!$E$6*$E4602-cost_fx*Inputs!$D$6)+12*Inputs!$B$7*(1-MIN(1,Inputs!$F$7*$D4602))*(ic*Inputs!$C$7+flat_fee-cost_acc-cost_wd*Inputs!$E$7*$E4602-cost_fx*Inputs!$D$7)+12*Inputs!$B$8*(1-MIN(1,Inputs!$F$8*$D4602))*(ic*Inputs!$C$8+flat_fee-cost_acc-cost_wd*Inputs!$E$8*$E4602-cost_fx*Inputs!$D$8)-fixed</f>
        <v>169347.8155136</v>
      </c>
    </row>
    <row r="4603" customFormat="false" ht="15" hidden="false" customHeight="false" outlineLevel="0" collapsed="false">
      <c r="A4603" s="0" t="n">
        <v>4538</v>
      </c>
      <c r="B4603" s="0" t="n">
        <v>0.287484</v>
      </c>
      <c r="C4603" s="0" t="n">
        <v>1.023262</v>
      </c>
      <c r="D4603" s="0" t="n">
        <v>1.696896</v>
      </c>
      <c r="E4603" s="0" t="n">
        <v>1.014236</v>
      </c>
      <c r="F4603" s="0" t="n">
        <v>0.278989</v>
      </c>
      <c r="G4603" s="0" t="n">
        <f aca="false">12*Inputs!$B$6*(MIN(1,$H$50*$C4603)*(ic*Inputs!$C$6+pS+fee_fx*Inputs!$D$6-cost_acc-cost_wd*Inputs!$E$6*$E4603-cost_fx*Inputs!$D$6-$F4603)+(1-MIN(1,$H$50*$C4603))*(1-MIN(1,Inputs!$G$6*$D4603)*churn_nonbuyers)*(ic*Inputs!$C$6+fee_wd*Inputs!$E$6*(1-$B4603)+fee_fx*Inputs!$D$6-cost_acc-cost_wd*Inputs!$E$6*(1-$B4603)-cost_fx*Inputs!$D$6))</f>
        <v>202902.579872657</v>
      </c>
      <c r="H4603" s="0" t="n">
        <f aca="false">12*Inputs!$B$7*(MIN(1,$H$51*$C4603)*(ic*Inputs!$C$7+pE+fee_fx*Inputs!$D$7-cost_acc-cost_wd*Inputs!$E$7*$E4603-cost_fx*Inputs!$D$7-$F4603)+(1-MIN(1,$H$51*$C4603))*(1-MIN(1,Inputs!$G$7*$D4603)*churn_nonbuyers)*(ic*Inputs!$C$7+fee_wd*Inputs!$E$7*(1-$B4603)+fee_fx*Inputs!$D$7-cost_acc-cost_wd*Inputs!$E$7*(1-$B4603)-cost_fx*Inputs!$D$7))</f>
        <v>408095.796111117</v>
      </c>
      <c r="I4603" s="0" t="n">
        <f aca="false">12*Inputs!$B$8*(MIN(1,$H$52*$C4603)*(ic*Inputs!$C$8+pT-cost_acc-cost_wd*Inputs!$E$8-cost_fx*Inputs!$D$8-cost_ins)+(1-MIN(1,$H$52*$C4603))*(1-MIN(1,Inputs!$G$8*$D4603)*churn_nonbuyers)*(ic*Inputs!$C$8+fee_wd*Inputs!$E$8*(1-$B4603)+fee_fx*Inputs!$D$8-cost_acc-cost_wd*Inputs!$E$8*(1-$B4603)-cost_fx*Inputs!$D$8))</f>
        <v>147497.077728</v>
      </c>
      <c r="J4603" s="0" t="n">
        <f aca="false">G4603+H4603+I4603-fixed</f>
        <v>58495.4537117735</v>
      </c>
      <c r="K4603" s="0" t="n">
        <f aca="false">12*Inputs!$B$6*(1-MIN(1,Inputs!$G$6*$D4603)*churn_nonbuyers)*(ic*Inputs!$C$6+fee_wd*Inputs!$E$6*(1-$B4603)+fee_fx*Inputs!$D$6-cost_acc-cost_wd*Inputs!$E$6*(1-$B4603)-cost_fx*Inputs!$D$6)</f>
        <v>146609.971557581</v>
      </c>
      <c r="L4603" s="0" t="n">
        <f aca="false">12*Inputs!$B$7*(1-MIN(1,Inputs!$G$7*$D4603)*churn_nonbuyers)*(ic*Inputs!$C$7+fee_wd*Inputs!$E$7*(1-$B4603)+fee_fx*Inputs!$D$7-cost_acc-cost_wd*Inputs!$E$7*(1-$B4603)-cost_fx*Inputs!$D$7)</f>
        <v>343384.077526548</v>
      </c>
      <c r="M4603" s="0" t="n">
        <f aca="false">12*Inputs!$B$8*(1-MIN(1,Inputs!$G$8*$D4603)*churn_nonbuyers)*(ic*Inputs!$C$8+fee_wd*Inputs!$E$8*(1-$B4603)+fee_fx*Inputs!$D$8-cost_acc-cost_wd*Inputs!$E$8*(1-$B4603)-cost_fx*Inputs!$D$8)</f>
        <v>0</v>
      </c>
      <c r="N4603" s="0" t="n">
        <f aca="false">K4603+L4603+I4603-fixed</f>
        <v>-62508.8731878707</v>
      </c>
      <c r="O4603" s="0" t="n">
        <f aca="false">K4603+L4603+M4603-fixed</f>
        <v>-210005.950915871</v>
      </c>
      <c r="P4603" s="0" t="n">
        <f aca="false">12*Inputs!$B$6*(1-MIN(1,Inputs!$F$6*$D4603))*(ic*Inputs!$C$6+flat_fee-cost_acc-cost_wd*Inputs!$E$6*$E4603-cost_fx*Inputs!$D$6)+12*Inputs!$B$7*(1-MIN(1,Inputs!$F$7*$D4603))*(ic*Inputs!$C$7+flat_fee-cost_acc-cost_wd*Inputs!$E$7*$E4603-cost_fx*Inputs!$D$7)+12*Inputs!$B$8*(1-MIN(1,Inputs!$F$8*$D4603))*(ic*Inputs!$C$8+flat_fee-cost_acc-cost_wd*Inputs!$E$8*$E4603-cost_fx*Inputs!$D$8)-fixed</f>
        <v>-326296.07673856</v>
      </c>
    </row>
    <row r="4604" customFormat="false" ht="15" hidden="false" customHeight="false" outlineLevel="0" collapsed="false">
      <c r="A4604" s="0" t="n">
        <v>4539</v>
      </c>
      <c r="B4604" s="0" t="n">
        <v>0.300521</v>
      </c>
      <c r="C4604" s="0" t="n">
        <v>0.764584</v>
      </c>
      <c r="D4604" s="0" t="n">
        <v>0.724246</v>
      </c>
      <c r="E4604" s="0" t="n">
        <v>1.081804</v>
      </c>
      <c r="F4604" s="0" t="n">
        <v>0.130024</v>
      </c>
      <c r="G4604" s="0" t="n">
        <f aca="false">12*Inputs!$B$6*(MIN(1,$H$50*$C4604)*(ic*Inputs!$C$6+pS+fee_fx*Inputs!$D$6-cost_acc-cost_wd*Inputs!$E$6*$E4604-cost_fx*Inputs!$D$6-$F4604)+(1-MIN(1,$H$50*$C4604))*(1-MIN(1,Inputs!$G$6*$D4604)*churn_nonbuyers)*(ic*Inputs!$C$6+fee_wd*Inputs!$E$6*(1-$B4604)+fee_fx*Inputs!$D$6-cost_acc-cost_wd*Inputs!$E$6*(1-$B4604)-cost_fx*Inputs!$D$6))</f>
        <v>195721.656553249</v>
      </c>
      <c r="H4604" s="0" t="n">
        <f aca="false">12*Inputs!$B$7*(MIN(1,$H$51*$C4604)*(ic*Inputs!$C$7+pE+fee_fx*Inputs!$D$7-cost_acc-cost_wd*Inputs!$E$7*$E4604-cost_fx*Inputs!$D$7-$F4604)+(1-MIN(1,$H$51*$C4604))*(1-MIN(1,Inputs!$G$7*$D4604)*churn_nonbuyers)*(ic*Inputs!$C$7+fee_wd*Inputs!$E$7*(1-$B4604)+fee_fx*Inputs!$D$7-cost_acc-cost_wd*Inputs!$E$7*(1-$B4604)-cost_fx*Inputs!$D$7))</f>
        <v>398399.467207631</v>
      </c>
      <c r="I4604" s="0" t="n">
        <f aca="false">12*Inputs!$B$8*(MIN(1,$H$52*$C4604)*(ic*Inputs!$C$8+pT-cost_acc-cost_wd*Inputs!$E$8-cost_fx*Inputs!$D$8-cost_ins)+(1-MIN(1,$H$52*$C4604))*(1-MIN(1,Inputs!$G$8*$D4604)*churn_nonbuyers)*(ic*Inputs!$C$8+fee_wd*Inputs!$E$8*(1-$B4604)+fee_fx*Inputs!$D$8-cost_acc-cost_wd*Inputs!$E$8*(1-$B4604)-cost_fx*Inputs!$D$8))</f>
        <v>181700.820020343</v>
      </c>
      <c r="J4604" s="0" t="n">
        <f aca="false">G4604+H4604+I4604-fixed</f>
        <v>75821.9437812225</v>
      </c>
      <c r="K4604" s="0" t="n">
        <f aca="false">12*Inputs!$B$6*(1-MIN(1,Inputs!$G$6*$D4604)*churn_nonbuyers)*(ic*Inputs!$C$6+fee_wd*Inputs!$E$6*(1-$B4604)+fee_fx*Inputs!$D$6-cost_acc-cost_wd*Inputs!$E$6*(1-$B4604)-cost_fx*Inputs!$D$6)</f>
        <v>152591.664471595</v>
      </c>
      <c r="L4604" s="0" t="n">
        <f aca="false">12*Inputs!$B$7*(1-MIN(1,Inputs!$G$7*$D4604)*churn_nonbuyers)*(ic*Inputs!$C$7+fee_wd*Inputs!$E$7*(1-$B4604)+fee_fx*Inputs!$D$7-cost_acc-cost_wd*Inputs!$E$7*(1-$B4604)-cost_fx*Inputs!$D$7)</f>
        <v>352104.749274957</v>
      </c>
      <c r="M4604" s="0" t="n">
        <f aca="false">12*Inputs!$B$8*(1-MIN(1,Inputs!$G$8*$D4604)*churn_nonbuyers)*(ic*Inputs!$C$8+fee_wd*Inputs!$E$8*(1-$B4604)+fee_fx*Inputs!$D$8-cost_acc-cost_wd*Inputs!$E$8*(1-$B4604)-cost_fx*Inputs!$D$8)</f>
        <v>153812.343960778</v>
      </c>
      <c r="N4604" s="0" t="n">
        <f aca="false">K4604+L4604+I4604-fixed</f>
        <v>-13602.7662331051</v>
      </c>
      <c r="O4604" s="0" t="n">
        <f aca="false">K4604+L4604+M4604-fixed</f>
        <v>-41491.2422926701</v>
      </c>
      <c r="P4604" s="0" t="n">
        <f aca="false">12*Inputs!$B$6*(1-MIN(1,Inputs!$F$6*$D4604))*(ic*Inputs!$C$6+flat_fee-cost_acc-cost_wd*Inputs!$E$6*$E4604-cost_fx*Inputs!$D$6)+12*Inputs!$B$7*(1-MIN(1,Inputs!$F$7*$D4604))*(ic*Inputs!$C$7+flat_fee-cost_acc-cost_wd*Inputs!$E$7*$E4604-cost_fx*Inputs!$D$7)+12*Inputs!$B$8*(1-MIN(1,Inputs!$F$8*$D4604))*(ic*Inputs!$C$8+flat_fee-cost_acc-cost_wd*Inputs!$E$8*$E4604-cost_fx*Inputs!$D$8)-fixed</f>
        <v>185224.20646016</v>
      </c>
    </row>
    <row r="4605" customFormat="false" ht="15" hidden="false" customHeight="false" outlineLevel="0" collapsed="false">
      <c r="A4605" s="0" t="n">
        <v>4540</v>
      </c>
      <c r="B4605" s="0" t="n">
        <v>0.334059</v>
      </c>
      <c r="C4605" s="0" t="n">
        <v>1.104285</v>
      </c>
      <c r="D4605" s="0" t="n">
        <v>1.079908</v>
      </c>
      <c r="E4605" s="0" t="n">
        <v>1.342072</v>
      </c>
      <c r="F4605" s="0" t="n">
        <v>0.408583</v>
      </c>
      <c r="G4605" s="0" t="n">
        <f aca="false">12*Inputs!$B$6*(MIN(1,$H$50*$C4605)*(ic*Inputs!$C$6+pS+fee_fx*Inputs!$D$6-cost_acc-cost_wd*Inputs!$E$6*$E4605-cost_fx*Inputs!$D$6-$F4605)+(1-MIN(1,$H$50*$C4605))*(1-MIN(1,Inputs!$G$6*$D4605)*churn_nonbuyers)*(ic*Inputs!$C$6+fee_wd*Inputs!$E$6*(1-$B4605)+fee_fx*Inputs!$D$6-cost_acc-cost_wd*Inputs!$E$6*(1-$B4605)-cost_fx*Inputs!$D$6))</f>
        <v>194443.007326713</v>
      </c>
      <c r="H4605" s="0" t="n">
        <f aca="false">12*Inputs!$B$7*(MIN(1,$H$51*$C4605)*(ic*Inputs!$C$7+pE+fee_fx*Inputs!$D$7-cost_acc-cost_wd*Inputs!$E$7*$E4605-cost_fx*Inputs!$D$7-$F4605)+(1-MIN(1,$H$51*$C4605))*(1-MIN(1,Inputs!$G$7*$D4605)*churn_nonbuyers)*(ic*Inputs!$C$7+fee_wd*Inputs!$E$7*(1-$B4605)+fee_fx*Inputs!$D$7-cost_acc-cost_wd*Inputs!$E$7*(1-$B4605)-cost_fx*Inputs!$D$7))</f>
        <v>363387.210021799</v>
      </c>
      <c r="I4605" s="0" t="n">
        <f aca="false">12*Inputs!$B$8*(MIN(1,$H$52*$C4605)*(ic*Inputs!$C$8+pT-cost_acc-cost_wd*Inputs!$E$8-cost_fx*Inputs!$D$8-cost_ins)+(1-MIN(1,$H$52*$C4605))*(1-MIN(1,Inputs!$G$8*$D4605)*churn_nonbuyers)*(ic*Inputs!$C$8+fee_wd*Inputs!$E$8*(1-$B4605)+fee_fx*Inputs!$D$8-cost_acc-cost_wd*Inputs!$E$8*(1-$B4605)-cost_fx*Inputs!$D$8))</f>
        <v>176371.138006046</v>
      </c>
      <c r="J4605" s="0" t="n">
        <f aca="false">G4605+H4605+I4605-fixed</f>
        <v>34201.3553545581</v>
      </c>
      <c r="K4605" s="0" t="n">
        <f aca="false">12*Inputs!$B$6*(1-MIN(1,Inputs!$G$6*$D4605)*churn_nonbuyers)*(ic*Inputs!$C$6+fee_wd*Inputs!$E$6*(1-$B4605)+fee_fx*Inputs!$D$6-cost_acc-cost_wd*Inputs!$E$6*(1-$B4605)-cost_fx*Inputs!$D$6)</f>
        <v>145207.452863318</v>
      </c>
      <c r="L4605" s="0" t="n">
        <f aca="false">12*Inputs!$B$7*(1-MIN(1,Inputs!$G$7*$D4605)*churn_nonbuyers)*(ic*Inputs!$C$7+fee_wd*Inputs!$E$7*(1-$B4605)+fee_fx*Inputs!$D$7-cost_acc-cost_wd*Inputs!$E$7*(1-$B4605)-cost_fx*Inputs!$D$7)</f>
        <v>343591.389733991</v>
      </c>
      <c r="M4605" s="0" t="n">
        <f aca="false">12*Inputs!$B$8*(1-MIN(1,Inputs!$G$8*$D4605)*churn_nonbuyers)*(ic*Inputs!$C$8+fee_wd*Inputs!$E$8*(1-$B4605)+fee_fx*Inputs!$D$8-cost_acc-cost_wd*Inputs!$E$8*(1-$B4605)-cost_fx*Inputs!$D$8)</f>
        <v>75749.0885088192</v>
      </c>
      <c r="N4605" s="0" t="n">
        <f aca="false">K4605+L4605+I4605-fixed</f>
        <v>-34830.0193966443</v>
      </c>
      <c r="O4605" s="0" t="n">
        <f aca="false">K4605+L4605+M4605-fixed</f>
        <v>-135452.068893871</v>
      </c>
      <c r="P4605" s="0" t="n">
        <f aca="false">12*Inputs!$B$6*(1-MIN(1,Inputs!$F$6*$D4605))*(ic*Inputs!$C$6+flat_fee-cost_acc-cost_wd*Inputs!$E$6*$E4605-cost_fx*Inputs!$D$6)+12*Inputs!$B$7*(1-MIN(1,Inputs!$F$7*$D4605))*(ic*Inputs!$C$7+flat_fee-cost_acc-cost_wd*Inputs!$E$7*$E4605-cost_fx*Inputs!$D$7)+12*Inputs!$B$8*(1-MIN(1,Inputs!$F$8*$D4605))*(ic*Inputs!$C$8+flat_fee-cost_acc-cost_wd*Inputs!$E$8*$E4605-cost_fx*Inputs!$D$8)-fixed</f>
        <v>-115805.23317376</v>
      </c>
    </row>
    <row r="4606" customFormat="false" ht="15" hidden="false" customHeight="false" outlineLevel="0" collapsed="false">
      <c r="A4606" s="0" t="n">
        <v>4541</v>
      </c>
      <c r="B4606" s="0" t="n">
        <v>0.216805</v>
      </c>
      <c r="C4606" s="0" t="n">
        <v>0.775672</v>
      </c>
      <c r="D4606" s="0" t="n">
        <v>1.348589</v>
      </c>
      <c r="E4606" s="0" t="n">
        <v>1.299563</v>
      </c>
      <c r="F4606" s="0" t="n">
        <v>0.052017</v>
      </c>
      <c r="G4606" s="0" t="n">
        <f aca="false">12*Inputs!$B$6*(MIN(1,$H$50*$C4606)*(ic*Inputs!$C$6+pS+fee_fx*Inputs!$D$6-cost_acc-cost_wd*Inputs!$E$6*$E4606-cost_fx*Inputs!$D$6-$F4606)+(1-MIN(1,$H$50*$C4606))*(1-MIN(1,Inputs!$G$6*$D4606)*churn_nonbuyers)*(ic*Inputs!$C$6+fee_wd*Inputs!$E$6*(1-$B4606)+fee_fx*Inputs!$D$6-cost_acc-cost_wd*Inputs!$E$6*(1-$B4606)-cost_fx*Inputs!$D$6))</f>
        <v>199758.407762107</v>
      </c>
      <c r="H4606" s="0" t="n">
        <f aca="false">12*Inputs!$B$7*(MIN(1,$H$51*$C4606)*(ic*Inputs!$C$7+pE+fee_fx*Inputs!$D$7-cost_acc-cost_wd*Inputs!$E$7*$E4606-cost_fx*Inputs!$D$7-$F4606)+(1-MIN(1,$H$51*$C4606))*(1-MIN(1,Inputs!$G$7*$D4606)*churn_nonbuyers)*(ic*Inputs!$C$7+fee_wd*Inputs!$E$7*(1-$B4606)+fee_fx*Inputs!$D$7-cost_acc-cost_wd*Inputs!$E$7*(1-$B4606)-cost_fx*Inputs!$D$7))</f>
        <v>386426.26643859</v>
      </c>
      <c r="I4606" s="0" t="n">
        <f aca="false">12*Inputs!$B$8*(MIN(1,$H$52*$C4606)*(ic*Inputs!$C$8+pT-cost_acc-cost_wd*Inputs!$E$8-cost_fx*Inputs!$D$8-cost_ins)+(1-MIN(1,$H$52*$C4606))*(1-MIN(1,Inputs!$G$8*$D4606)*churn_nonbuyers)*(ic*Inputs!$C$8+fee_wd*Inputs!$E$8*(1-$B4606)+fee_fx*Inputs!$D$8-cost_acc-cost_wd*Inputs!$E$8*(1-$B4606)-cost_fx*Inputs!$D$8))</f>
        <v>119894.114282391</v>
      </c>
      <c r="J4606" s="0" t="n">
        <f aca="false">G4606+H4606+I4606-fixed</f>
        <v>6078.78848308721</v>
      </c>
      <c r="K4606" s="0" t="n">
        <f aca="false">12*Inputs!$B$6*(1-MIN(1,Inputs!$G$6*$D4606)*churn_nonbuyers)*(ic*Inputs!$C$6+fee_wd*Inputs!$E$6*(1-$B4606)+fee_fx*Inputs!$D$6-cost_acc-cost_wd*Inputs!$E$6*(1-$B4606)-cost_fx*Inputs!$D$6)</f>
        <v>158891.444914644</v>
      </c>
      <c r="L4606" s="0" t="n">
        <f aca="false">12*Inputs!$B$7*(1-MIN(1,Inputs!$G$7*$D4606)*churn_nonbuyers)*(ic*Inputs!$C$7+fee_wd*Inputs!$E$7*(1-$B4606)+fee_fx*Inputs!$D$7-cost_acc-cost_wd*Inputs!$E$7*(1-$B4606)-cost_fx*Inputs!$D$7)</f>
        <v>356930.632676786</v>
      </c>
      <c r="M4606" s="0" t="n">
        <f aca="false">12*Inputs!$B$8*(1-MIN(1,Inputs!$G$8*$D4606)*churn_nonbuyers)*(ic*Inputs!$C$8+fee_wd*Inputs!$E$8*(1-$B4606)+fee_fx*Inputs!$D$8-cost_acc-cost_wd*Inputs!$E$8*(1-$B4606)-cost_fx*Inputs!$D$8)</f>
        <v>17691.741441672</v>
      </c>
      <c r="N4606" s="0" t="n">
        <f aca="false">K4606+L4606+I4606-fixed</f>
        <v>-64283.8081261788</v>
      </c>
      <c r="O4606" s="0" t="n">
        <f aca="false">K4606+L4606+M4606-fixed</f>
        <v>-166486.180966898</v>
      </c>
      <c r="P4606" s="0" t="n">
        <f aca="false">12*Inputs!$B$6*(1-MIN(1,Inputs!$F$6*$D4606))*(ic*Inputs!$C$6+flat_fee-cost_acc-cost_wd*Inputs!$E$6*$E4606-cost_fx*Inputs!$D$6)+12*Inputs!$B$7*(1-MIN(1,Inputs!$F$7*$D4606))*(ic*Inputs!$C$7+flat_fee-cost_acc-cost_wd*Inputs!$E$7*$E4606-cost_fx*Inputs!$D$7)+12*Inputs!$B$8*(1-MIN(1,Inputs!$F$8*$D4606))*(ic*Inputs!$C$8+flat_fee-cost_acc-cost_wd*Inputs!$E$8*$E4606-cost_fx*Inputs!$D$8)-fixed</f>
        <v>-230456.46560632</v>
      </c>
    </row>
    <row r="4607" customFormat="false" ht="15" hidden="false" customHeight="false" outlineLevel="0" collapsed="false">
      <c r="A4607" s="0" t="n">
        <v>4542</v>
      </c>
      <c r="B4607" s="0" t="n">
        <v>0.193662</v>
      </c>
      <c r="C4607" s="0" t="n">
        <v>0.696787</v>
      </c>
      <c r="D4607" s="0" t="n">
        <v>1.160525</v>
      </c>
      <c r="E4607" s="0" t="n">
        <v>1.083817</v>
      </c>
      <c r="F4607" s="0" t="n">
        <v>0.439602</v>
      </c>
      <c r="G4607" s="0" t="n">
        <f aca="false">12*Inputs!$B$6*(MIN(1,$H$50*$C4607)*(ic*Inputs!$C$6+pS+fee_fx*Inputs!$D$6-cost_acc-cost_wd*Inputs!$E$6*$E4607-cost_fx*Inputs!$D$6-$F4607)+(1-MIN(1,$H$50*$C4607))*(1-MIN(1,Inputs!$G$6*$D4607)*churn_nonbuyers)*(ic*Inputs!$C$6+fee_wd*Inputs!$E$6*(1-$B4607)+fee_fx*Inputs!$D$6-cost_acc-cost_wd*Inputs!$E$6*(1-$B4607)-cost_fx*Inputs!$D$6))</f>
        <v>197320.619709352</v>
      </c>
      <c r="H4607" s="0" t="n">
        <f aca="false">12*Inputs!$B$7*(MIN(1,$H$51*$C4607)*(ic*Inputs!$C$7+pE+fee_fx*Inputs!$D$7-cost_acc-cost_wd*Inputs!$E$7*$E4607-cost_fx*Inputs!$D$7-$F4607)+(1-MIN(1,$H$51*$C4607))*(1-MIN(1,Inputs!$G$7*$D4607)*churn_nonbuyers)*(ic*Inputs!$C$7+fee_wd*Inputs!$E$7*(1-$B4607)+fee_fx*Inputs!$D$7-cost_acc-cost_wd*Inputs!$E$7*(1-$B4607)-cost_fx*Inputs!$D$7))</f>
        <v>389022.606055275</v>
      </c>
      <c r="I4607" s="0" t="n">
        <f aca="false">12*Inputs!$B$8*(MIN(1,$H$52*$C4607)*(ic*Inputs!$C$8+pT-cost_acc-cost_wd*Inputs!$E$8-cost_fx*Inputs!$D$8-cost_ins)+(1-MIN(1,$H$52*$C4607))*(1-MIN(1,Inputs!$G$8*$D4607)*churn_nonbuyers)*(ic*Inputs!$C$8+fee_wd*Inputs!$E$8*(1-$B4607)+fee_fx*Inputs!$D$8-cost_acc-cost_wd*Inputs!$E$8*(1-$B4607)-cost_fx*Inputs!$D$8))</f>
        <v>130916.004397981</v>
      </c>
      <c r="J4607" s="0" t="n">
        <f aca="false">G4607+H4607+I4607-fixed</f>
        <v>17259.2301626074</v>
      </c>
      <c r="K4607" s="0" t="n">
        <f aca="false">12*Inputs!$B$6*(1-MIN(1,Inputs!$G$6*$D4607)*churn_nonbuyers)*(ic*Inputs!$C$6+fee_wd*Inputs!$E$6*(1-$B4607)+fee_fx*Inputs!$D$6-cost_acc-cost_wd*Inputs!$E$6*(1-$B4607)-cost_fx*Inputs!$D$6)</f>
        <v>163632.77706636</v>
      </c>
      <c r="L4607" s="0" t="n">
        <f aca="false">12*Inputs!$B$7*(1-MIN(1,Inputs!$G$7*$D4607)*churn_nonbuyers)*(ic*Inputs!$C$7+fee_wd*Inputs!$E$7*(1-$B4607)+fee_fx*Inputs!$D$7-cost_acc-cost_wd*Inputs!$E$7*(1-$B4607)-cost_fx*Inputs!$D$7)</f>
        <v>362245.879839816</v>
      </c>
      <c r="M4607" s="0" t="n">
        <f aca="false">12*Inputs!$B$8*(1-MIN(1,Inputs!$G$8*$D4607)*churn_nonbuyers)*(ic*Inputs!$C$8+fee_wd*Inputs!$E$8*(1-$B4607)+fee_fx*Inputs!$D$8-cost_acc-cost_wd*Inputs!$E$8*(1-$B4607)-cost_fx*Inputs!$D$8)</f>
        <v>59499.05830968</v>
      </c>
      <c r="N4607" s="0" t="n">
        <f aca="false">K4607+L4607+I4607-fixed</f>
        <v>-43205.3386958429</v>
      </c>
      <c r="O4607" s="0" t="n">
        <f aca="false">K4607+L4607+M4607-fixed</f>
        <v>-114622.284784144</v>
      </c>
      <c r="P4607" s="0" t="n">
        <f aca="false">12*Inputs!$B$6*(1-MIN(1,Inputs!$F$6*$D4607))*(ic*Inputs!$C$6+flat_fee-cost_acc-cost_wd*Inputs!$E$6*$E4607-cost_fx*Inputs!$D$6)+12*Inputs!$B$7*(1-MIN(1,Inputs!$F$7*$D4607))*(ic*Inputs!$C$7+flat_fee-cost_acc-cost_wd*Inputs!$E$7*$E4607-cost_fx*Inputs!$D$7)+12*Inputs!$B$8*(1-MIN(1,Inputs!$F$8*$D4607))*(ic*Inputs!$C$8+flat_fee-cost_acc-cost_wd*Inputs!$E$8*$E4607-cost_fx*Inputs!$D$8)-fixed</f>
        <v>-53032.352458</v>
      </c>
    </row>
    <row r="4608" customFormat="false" ht="15" hidden="false" customHeight="false" outlineLevel="0" collapsed="false">
      <c r="A4608" s="0" t="n">
        <v>4543</v>
      </c>
      <c r="B4608" s="0" t="n">
        <v>0.235328</v>
      </c>
      <c r="C4608" s="0" t="n">
        <v>1.031479</v>
      </c>
      <c r="D4608" s="0" t="n">
        <v>1.230379</v>
      </c>
      <c r="E4608" s="0" t="n">
        <v>1.096127</v>
      </c>
      <c r="F4608" s="0" t="n">
        <v>0.188387</v>
      </c>
      <c r="G4608" s="0" t="n">
        <f aca="false">12*Inputs!$B$6*(MIN(1,$H$50*$C4608)*(ic*Inputs!$C$6+pS+fee_fx*Inputs!$D$6-cost_acc-cost_wd*Inputs!$E$6*$E4608-cost_fx*Inputs!$D$6-$F4608)+(1-MIN(1,$H$50*$C4608))*(1-MIN(1,Inputs!$G$6*$D4608)*churn_nonbuyers)*(ic*Inputs!$C$6+fee_wd*Inputs!$E$6*(1-$B4608)+fee_fx*Inputs!$D$6-cost_acc-cost_wd*Inputs!$E$6*(1-$B4608)-cost_fx*Inputs!$D$6))</f>
        <v>213456.939793584</v>
      </c>
      <c r="H4608" s="0" t="n">
        <f aca="false">12*Inputs!$B$7*(MIN(1,$H$51*$C4608)*(ic*Inputs!$C$7+pE+fee_fx*Inputs!$D$7-cost_acc-cost_wd*Inputs!$E$7*$E4608-cost_fx*Inputs!$D$7-$F4608)+(1-MIN(1,$H$51*$C4608))*(1-MIN(1,Inputs!$G$7*$D4608)*churn_nonbuyers)*(ic*Inputs!$C$7+fee_wd*Inputs!$E$7*(1-$B4608)+fee_fx*Inputs!$D$7-cost_acc-cost_wd*Inputs!$E$7*(1-$B4608)-cost_fx*Inputs!$D$7))</f>
        <v>411490.860103563</v>
      </c>
      <c r="I4608" s="0" t="n">
        <f aca="false">12*Inputs!$B$8*(MIN(1,$H$52*$C4608)*(ic*Inputs!$C$8+pT-cost_acc-cost_wd*Inputs!$E$8-cost_fx*Inputs!$D$8-cost_ins)+(1-MIN(1,$H$52*$C4608))*(1-MIN(1,Inputs!$G$8*$D4608)*churn_nonbuyers)*(ic*Inputs!$C$8+fee_wd*Inputs!$E$8*(1-$B4608)+fee_fx*Inputs!$D$8-cost_acc-cost_wd*Inputs!$E$8*(1-$B4608)-cost_fx*Inputs!$D$8))</f>
        <v>160832.984455044</v>
      </c>
      <c r="J4608" s="0" t="n">
        <f aca="false">G4608+H4608+I4608-fixed</f>
        <v>85780.784352192</v>
      </c>
      <c r="K4608" s="0" t="n">
        <f aca="false">12*Inputs!$B$6*(1-MIN(1,Inputs!$G$6*$D4608)*churn_nonbuyers)*(ic*Inputs!$C$6+fee_wd*Inputs!$E$6*(1-$B4608)+fee_fx*Inputs!$D$6-cost_acc-cost_wd*Inputs!$E$6*(1-$B4608)-cost_fx*Inputs!$D$6)</f>
        <v>157395.254611046</v>
      </c>
      <c r="L4608" s="0" t="n">
        <f aca="false">12*Inputs!$B$7*(1-MIN(1,Inputs!$G$7*$D4608)*churn_nonbuyers)*(ic*Inputs!$C$7+fee_wd*Inputs!$E$7*(1-$B4608)+fee_fx*Inputs!$D$7-cost_acc-cost_wd*Inputs!$E$7*(1-$B4608)-cost_fx*Inputs!$D$7)</f>
        <v>355680.927774628</v>
      </c>
      <c r="M4608" s="0" t="n">
        <f aca="false">12*Inputs!$B$8*(1-MIN(1,Inputs!$G$8*$D4608)*churn_nonbuyers)*(ic*Inputs!$C$8+fee_wd*Inputs!$E$8*(1-$B4608)+fee_fx*Inputs!$D$8-cost_acc-cost_wd*Inputs!$E$8*(1-$B4608)-cost_fx*Inputs!$D$8)</f>
        <v>43715.8944248832</v>
      </c>
      <c r="N4608" s="0" t="n">
        <f aca="false">K4608+L4608+I4608-fixed</f>
        <v>-26090.8331592814</v>
      </c>
      <c r="O4608" s="0" t="n">
        <f aca="false">K4608+L4608+M4608-fixed</f>
        <v>-143207.923189443</v>
      </c>
      <c r="P4608" s="0" t="n">
        <f aca="false">12*Inputs!$B$6*(1-MIN(1,Inputs!$F$6*$D4608))*(ic*Inputs!$C$6+flat_fee-cost_acc-cost_wd*Inputs!$E$6*$E4608-cost_fx*Inputs!$D$6)+12*Inputs!$B$7*(1-MIN(1,Inputs!$F$7*$D4608))*(ic*Inputs!$C$7+flat_fee-cost_acc-cost_wd*Inputs!$E$7*$E4608-cost_fx*Inputs!$D$7)+12*Inputs!$B$8*(1-MIN(1,Inputs!$F$8*$D4608))*(ic*Inputs!$C$8+flat_fee-cost_acc-cost_wd*Inputs!$E$8*$E4608-cost_fx*Inputs!$D$8)-fixed</f>
        <v>-95657.07860008</v>
      </c>
    </row>
    <row r="4609" customFormat="false" ht="15" hidden="false" customHeight="false" outlineLevel="0" collapsed="false">
      <c r="A4609" s="0" t="n">
        <v>4544</v>
      </c>
      <c r="B4609" s="0" t="n">
        <v>0.263723</v>
      </c>
      <c r="C4609" s="0" t="n">
        <v>1.065821</v>
      </c>
      <c r="D4609" s="0" t="n">
        <v>1.25807</v>
      </c>
      <c r="E4609" s="0" t="n">
        <v>1.269933</v>
      </c>
      <c r="F4609" s="0" t="n">
        <v>0.093622</v>
      </c>
      <c r="G4609" s="0" t="n">
        <f aca="false">12*Inputs!$B$6*(MIN(1,$H$50*$C4609)*(ic*Inputs!$C$6+pS+fee_fx*Inputs!$D$6-cost_acc-cost_wd*Inputs!$E$6*$E4609-cost_fx*Inputs!$D$6-$F4609)+(1-MIN(1,$H$50*$C4609))*(1-MIN(1,Inputs!$G$6*$D4609)*churn_nonbuyers)*(ic*Inputs!$C$6+fee_wd*Inputs!$E$6*(1-$B4609)+fee_fx*Inputs!$D$6-cost_acc-cost_wd*Inputs!$E$6*(1-$B4609)-cost_fx*Inputs!$D$6))</f>
        <v>209665.110410764</v>
      </c>
      <c r="H4609" s="0" t="n">
        <f aca="false">12*Inputs!$B$7*(MIN(1,$H$51*$C4609)*(ic*Inputs!$C$7+pE+fee_fx*Inputs!$D$7-cost_acc-cost_wd*Inputs!$E$7*$E4609-cost_fx*Inputs!$D$7-$F4609)+(1-MIN(1,$H$51*$C4609))*(1-MIN(1,Inputs!$G$7*$D4609)*churn_nonbuyers)*(ic*Inputs!$C$7+fee_wd*Inputs!$E$7*(1-$B4609)+fee_fx*Inputs!$D$7-cost_acc-cost_wd*Inputs!$E$7*(1-$B4609)-cost_fx*Inputs!$D$7))</f>
        <v>395393.24360171</v>
      </c>
      <c r="I4609" s="0" t="n">
        <f aca="false">12*Inputs!$B$8*(MIN(1,$H$52*$C4609)*(ic*Inputs!$C$8+pT-cost_acc-cost_wd*Inputs!$E$8-cost_fx*Inputs!$D$8-cost_ins)+(1-MIN(1,$H$52*$C4609))*(1-MIN(1,Inputs!$G$8*$D4609)*churn_nonbuyers)*(ic*Inputs!$C$8+fee_wd*Inputs!$E$8*(1-$B4609)+fee_fx*Inputs!$D$8-cost_acc-cost_wd*Inputs!$E$8*(1-$B4609)-cost_fx*Inputs!$D$8))</f>
        <v>163140.020761694</v>
      </c>
      <c r="J4609" s="0" t="n">
        <f aca="false">G4609+H4609+I4609-fixed</f>
        <v>68198.3747741689</v>
      </c>
      <c r="K4609" s="0" t="n">
        <f aca="false">12*Inputs!$B$6*(1-MIN(1,Inputs!$G$6*$D4609)*churn_nonbuyers)*(ic*Inputs!$C$6+fee_wd*Inputs!$E$6*(1-$B4609)+fee_fx*Inputs!$D$6-cost_acc-cost_wd*Inputs!$E$6*(1-$B4609)-cost_fx*Inputs!$D$6)</f>
        <v>153331.372761192</v>
      </c>
      <c r="L4609" s="0" t="n">
        <f aca="false">12*Inputs!$B$7*(1-MIN(1,Inputs!$G$7*$D4609)*churn_nonbuyers)*(ic*Inputs!$C$7+fee_wd*Inputs!$E$7*(1-$B4609)+fee_fx*Inputs!$D$7-cost_acc-cost_wd*Inputs!$E$7*(1-$B4609)-cost_fx*Inputs!$D$7)</f>
        <v>351439.571496715</v>
      </c>
      <c r="M4609" s="0" t="n">
        <f aca="false">12*Inputs!$B$8*(1-MIN(1,Inputs!$G$8*$D4609)*churn_nonbuyers)*(ic*Inputs!$C$8+fee_wd*Inputs!$E$8*(1-$B4609)+fee_fx*Inputs!$D$8-cost_acc-cost_wd*Inputs!$E$8*(1-$B4609)-cost_fx*Inputs!$D$8)</f>
        <v>37445.337418896</v>
      </c>
      <c r="N4609" s="0" t="n">
        <f aca="false">K4609+L4609+I4609-fixed</f>
        <v>-32089.0349803985</v>
      </c>
      <c r="O4609" s="0" t="n">
        <f aca="false">K4609+L4609+M4609-fixed</f>
        <v>-157783.718323197</v>
      </c>
      <c r="P4609" s="0" t="n">
        <f aca="false">12*Inputs!$B$6*(1-MIN(1,Inputs!$F$6*$D4609))*(ic*Inputs!$C$6+flat_fee-cost_acc-cost_wd*Inputs!$E$6*$E4609-cost_fx*Inputs!$D$6)+12*Inputs!$B$7*(1-MIN(1,Inputs!$F$7*$D4609))*(ic*Inputs!$C$7+flat_fee-cost_acc-cost_wd*Inputs!$E$7*$E4609-cost_fx*Inputs!$D$7)+12*Inputs!$B$8*(1-MIN(1,Inputs!$F$8*$D4609))*(ic*Inputs!$C$8+flat_fee-cost_acc-cost_wd*Inputs!$E$8*$E4609-cost_fx*Inputs!$D$8)-fixed</f>
        <v>-174953.1687256</v>
      </c>
    </row>
    <row r="4610" customFormat="false" ht="15" hidden="false" customHeight="false" outlineLevel="0" collapsed="false">
      <c r="A4610" s="0" t="n">
        <v>4545</v>
      </c>
      <c r="B4610" s="0" t="n">
        <v>0.32366</v>
      </c>
      <c r="C4610" s="0" t="n">
        <v>0.986572</v>
      </c>
      <c r="D4610" s="0" t="n">
        <v>1.086663</v>
      </c>
      <c r="E4610" s="0" t="n">
        <v>1.157779</v>
      </c>
      <c r="F4610" s="0" t="n">
        <v>0.319292</v>
      </c>
      <c r="G4610" s="0" t="n">
        <f aca="false">12*Inputs!$B$6*(MIN(1,$H$50*$C4610)*(ic*Inputs!$C$6+pS+fee_fx*Inputs!$D$6-cost_acc-cost_wd*Inputs!$E$6*$E4610-cost_fx*Inputs!$D$6-$F4610)+(1-MIN(1,$H$50*$C4610))*(1-MIN(1,Inputs!$G$6*$D4610)*churn_nonbuyers)*(ic*Inputs!$C$6+fee_wd*Inputs!$E$6*(1-$B4610)+fee_fx*Inputs!$D$6-cost_acc-cost_wd*Inputs!$E$6*(1-$B4610)-cost_fx*Inputs!$D$6))</f>
        <v>196669.976250025</v>
      </c>
      <c r="H4610" s="0" t="n">
        <f aca="false">12*Inputs!$B$7*(MIN(1,$H$51*$C4610)*(ic*Inputs!$C$7+pE+fee_fx*Inputs!$D$7-cost_acc-cost_wd*Inputs!$E$7*$E4610-cost_fx*Inputs!$D$7-$F4610)+(1-MIN(1,$H$51*$C4610))*(1-MIN(1,Inputs!$G$7*$D4610)*churn_nonbuyers)*(ic*Inputs!$C$7+fee_wd*Inputs!$E$7*(1-$B4610)+fee_fx*Inputs!$D$7-cost_acc-cost_wd*Inputs!$E$7*(1-$B4610)-cost_fx*Inputs!$D$7))</f>
        <v>388130.014126374</v>
      </c>
      <c r="I4610" s="0" t="n">
        <f aca="false">12*Inputs!$B$8*(MIN(1,$H$52*$C4610)*(ic*Inputs!$C$8+pT-cost_acc-cost_wd*Inputs!$E$8-cost_fx*Inputs!$D$8-cost_ins)+(1-MIN(1,$H$52*$C4610))*(1-MIN(1,Inputs!$G$8*$D4610)*churn_nonbuyers)*(ic*Inputs!$C$8+fee_wd*Inputs!$E$8*(1-$B4610)+fee_fx*Inputs!$D$8-cost_acc-cost_wd*Inputs!$E$8*(1-$B4610)-cost_fx*Inputs!$D$8))</f>
        <v>165228.071472098</v>
      </c>
      <c r="J4610" s="0" t="n">
        <f aca="false">G4610+H4610+I4610-fixed</f>
        <v>50028.0618484961</v>
      </c>
      <c r="K4610" s="0" t="n">
        <f aca="false">12*Inputs!$B$6*(1-MIN(1,Inputs!$G$6*$D4610)*churn_nonbuyers)*(ic*Inputs!$C$6+fee_wd*Inputs!$E$6*(1-$B4610)+fee_fx*Inputs!$D$6-cost_acc-cost_wd*Inputs!$E$6*(1-$B4610)-cost_fx*Inputs!$D$6)</f>
        <v>146571.704255376</v>
      </c>
      <c r="L4610" s="0" t="n">
        <f aca="false">12*Inputs!$B$7*(1-MIN(1,Inputs!$G$7*$D4610)*churn_nonbuyers)*(ic*Inputs!$C$7+fee_wd*Inputs!$E$7*(1-$B4610)+fee_fx*Inputs!$D$7-cost_acc-cost_wd*Inputs!$E$7*(1-$B4610)-cost_fx*Inputs!$D$7)</f>
        <v>344968.068729226</v>
      </c>
      <c r="M4610" s="0" t="n">
        <f aca="false">12*Inputs!$B$8*(1-MIN(1,Inputs!$G$8*$D4610)*churn_nonbuyers)*(ic*Inputs!$C$8+fee_wd*Inputs!$E$8*(1-$B4610)+fee_fx*Inputs!$D$8-cost_acc-cost_wd*Inputs!$E$8*(1-$B4610)-cost_fx*Inputs!$D$8)</f>
        <v>74400.991805088</v>
      </c>
      <c r="N4610" s="0" t="n">
        <f aca="false">K4610+L4610+I4610-fixed</f>
        <v>-43232.1555433009</v>
      </c>
      <c r="O4610" s="0" t="n">
        <f aca="false">K4610+L4610+M4610-fixed</f>
        <v>-134059.23521031</v>
      </c>
      <c r="P4610" s="0" t="n">
        <f aca="false">12*Inputs!$B$6*(1-MIN(1,Inputs!$F$6*$D4610))*(ic*Inputs!$C$6+flat_fee-cost_acc-cost_wd*Inputs!$E$6*$E4610-cost_fx*Inputs!$D$6)+12*Inputs!$B$7*(1-MIN(1,Inputs!$F$7*$D4610))*(ic*Inputs!$C$7+flat_fee-cost_acc-cost_wd*Inputs!$E$7*$E4610-cost_fx*Inputs!$D$7)+12*Inputs!$B$8*(1-MIN(1,Inputs!$F$8*$D4610))*(ic*Inputs!$C$8+flat_fee-cost_acc-cost_wd*Inputs!$E$8*$E4610-cost_fx*Inputs!$D$8)-fixed</f>
        <v>-43278.5559095199</v>
      </c>
    </row>
    <row r="4611" customFormat="false" ht="15" hidden="false" customHeight="false" outlineLevel="0" collapsed="false">
      <c r="A4611" s="0" t="n">
        <v>4546</v>
      </c>
      <c r="B4611" s="0" t="n">
        <v>0.176735</v>
      </c>
      <c r="C4611" s="0" t="n">
        <v>0.954434</v>
      </c>
      <c r="D4611" s="0" t="n">
        <v>1.32058</v>
      </c>
      <c r="E4611" s="0" t="n">
        <v>1.188663</v>
      </c>
      <c r="F4611" s="0" t="n">
        <v>0.010939</v>
      </c>
      <c r="G4611" s="0" t="n">
        <f aca="false">12*Inputs!$B$6*(MIN(1,$H$50*$C4611)*(ic*Inputs!$C$6+pS+fee_fx*Inputs!$D$6-cost_acc-cost_wd*Inputs!$E$6*$E4611-cost_fx*Inputs!$D$6-$F4611)+(1-MIN(1,$H$50*$C4611))*(1-MIN(1,Inputs!$G$6*$D4611)*churn_nonbuyers)*(ic*Inputs!$C$6+fee_wd*Inputs!$E$6*(1-$B4611)+fee_fx*Inputs!$D$6-cost_acc-cost_wd*Inputs!$E$6*(1-$B4611)-cost_fx*Inputs!$D$6))</f>
        <v>217716.656702972</v>
      </c>
      <c r="H4611" s="0" t="n">
        <f aca="false">12*Inputs!$B$7*(MIN(1,$H$51*$C4611)*(ic*Inputs!$C$7+pE+fee_fx*Inputs!$D$7-cost_acc-cost_wd*Inputs!$E$7*$E4611-cost_fx*Inputs!$D$7-$F4611)+(1-MIN(1,$H$51*$C4611))*(1-MIN(1,Inputs!$G$7*$D4611)*churn_nonbuyers)*(ic*Inputs!$C$7+fee_wd*Inputs!$E$7*(1-$B4611)+fee_fx*Inputs!$D$7-cost_acc-cost_wd*Inputs!$E$7*(1-$B4611)-cost_fx*Inputs!$D$7))</f>
        <v>411294.804069291</v>
      </c>
      <c r="I4611" s="0" t="n">
        <f aca="false">12*Inputs!$B$8*(MIN(1,$H$52*$C4611)*(ic*Inputs!$C$8+pT-cost_acc-cost_wd*Inputs!$E$8-cost_fx*Inputs!$D$8-cost_ins)+(1-MIN(1,$H$52*$C4611))*(1-MIN(1,Inputs!$G$8*$D4611)*churn_nonbuyers)*(ic*Inputs!$C$8+fee_wd*Inputs!$E$8*(1-$B4611)+fee_fx*Inputs!$D$8-cost_acc-cost_wd*Inputs!$E$8*(1-$B4611)-cost_fx*Inputs!$D$8))</f>
        <v>145552.261960998</v>
      </c>
      <c r="J4611" s="0" t="n">
        <f aca="false">G4611+H4611+I4611-fixed</f>
        <v>74563.7227332611</v>
      </c>
      <c r="K4611" s="0" t="n">
        <f aca="false">12*Inputs!$B$6*(1-MIN(1,Inputs!$G$6*$D4611)*churn_nonbuyers)*(ic*Inputs!$C$6+fee_wd*Inputs!$E$6*(1-$B4611)+fee_fx*Inputs!$D$6-cost_acc-cost_wd*Inputs!$E$6*(1-$B4611)-cost_fx*Inputs!$D$6)</f>
        <v>164519.14108536</v>
      </c>
      <c r="L4611" s="0" t="n">
        <f aca="false">12*Inputs!$B$7*(1-MIN(1,Inputs!$G$7*$D4611)*churn_nonbuyers)*(ic*Inputs!$C$7+fee_wd*Inputs!$E$7*(1-$B4611)+fee_fx*Inputs!$D$7-cost_acc-cost_wd*Inputs!$E$7*(1-$B4611)-cost_fx*Inputs!$D$7)</f>
        <v>362784.680811216</v>
      </c>
      <c r="M4611" s="0" t="n">
        <f aca="false">12*Inputs!$B$8*(1-MIN(1,Inputs!$G$8*$D4611)*churn_nonbuyers)*(ic*Inputs!$C$8+fee_wd*Inputs!$E$8*(1-$B4611)+fee_fx*Inputs!$D$8-cost_acc-cost_wd*Inputs!$E$8*(1-$B4611)-cost_fx*Inputs!$D$8)</f>
        <v>24032.59653168</v>
      </c>
      <c r="N4611" s="0" t="n">
        <f aca="false">K4611+L4611+I4611-fixed</f>
        <v>-27143.9161424262</v>
      </c>
      <c r="O4611" s="0" t="n">
        <f aca="false">K4611+L4611+M4611-fixed</f>
        <v>-148663.581571744</v>
      </c>
      <c r="P4611" s="0" t="n">
        <f aca="false">12*Inputs!$B$6*(1-MIN(1,Inputs!$F$6*$D4611))*(ic*Inputs!$C$6+flat_fee-cost_acc-cost_wd*Inputs!$E$6*$E4611-cost_fx*Inputs!$D$6)+12*Inputs!$B$7*(1-MIN(1,Inputs!$F$7*$D4611))*(ic*Inputs!$C$7+flat_fee-cost_acc-cost_wd*Inputs!$E$7*$E4611-cost_fx*Inputs!$D$7)+12*Inputs!$B$8*(1-MIN(1,Inputs!$F$8*$D4611))*(ic*Inputs!$C$8+flat_fee-cost_acc-cost_wd*Inputs!$E$8*$E4611-cost_fx*Inputs!$D$8)-fixed</f>
        <v>-177298.8739504</v>
      </c>
    </row>
    <row r="4612" customFormat="false" ht="15" hidden="false" customHeight="false" outlineLevel="0" collapsed="false">
      <c r="A4612" s="0" t="n">
        <v>4547</v>
      </c>
      <c r="B4612" s="0" t="n">
        <v>0.301351</v>
      </c>
      <c r="C4612" s="0" t="n">
        <v>0.936711</v>
      </c>
      <c r="D4612" s="0" t="n">
        <v>1.108983</v>
      </c>
      <c r="E4612" s="0" t="n">
        <v>1.103455</v>
      </c>
      <c r="F4612" s="0" t="n">
        <v>0.123783</v>
      </c>
      <c r="G4612" s="0" t="n">
        <f aca="false">12*Inputs!$B$6*(MIN(1,$H$50*$C4612)*(ic*Inputs!$C$6+pS+fee_fx*Inputs!$D$6-cost_acc-cost_wd*Inputs!$E$6*$E4612-cost_fx*Inputs!$D$6-$F4612)+(1-MIN(1,$H$50*$C4612))*(1-MIN(1,Inputs!$G$6*$D4612)*churn_nonbuyers)*(ic*Inputs!$C$6+fee_wd*Inputs!$E$6*(1-$B4612)+fee_fx*Inputs!$D$6-cost_acc-cost_wd*Inputs!$E$6*(1-$B4612)-cost_fx*Inputs!$D$6))</f>
        <v>202176.848264339</v>
      </c>
      <c r="H4612" s="0" t="n">
        <f aca="false">12*Inputs!$B$7*(MIN(1,$H$51*$C4612)*(ic*Inputs!$C$7+pE+fee_fx*Inputs!$D$7-cost_acc-cost_wd*Inputs!$E$7*$E4612-cost_fx*Inputs!$D$7-$F4612)+(1-MIN(1,$H$51*$C4612))*(1-MIN(1,Inputs!$G$7*$D4612)*churn_nonbuyers)*(ic*Inputs!$C$7+fee_wd*Inputs!$E$7*(1-$B4612)+fee_fx*Inputs!$D$7-cost_acc-cost_wd*Inputs!$E$7*(1-$B4612)-cost_fx*Inputs!$D$7))</f>
        <v>404151.961635865</v>
      </c>
      <c r="I4612" s="0" t="n">
        <f aca="false">12*Inputs!$B$8*(MIN(1,$H$52*$C4612)*(ic*Inputs!$C$8+pT-cost_acc-cost_wd*Inputs!$E$8-cost_fx*Inputs!$D$8-cost_ins)+(1-MIN(1,$H$52*$C4612))*(1-MIN(1,Inputs!$G$8*$D4612)*churn_nonbuyers)*(ic*Inputs!$C$8+fee_wd*Inputs!$E$8*(1-$B4612)+fee_fx*Inputs!$D$8-cost_acc-cost_wd*Inputs!$E$8*(1-$B4612)-cost_fx*Inputs!$D$8))</f>
        <v>159047.926270516</v>
      </c>
      <c r="J4612" s="0" t="n">
        <f aca="false">G4612+H4612+I4612-fixed</f>
        <v>65376.73617072</v>
      </c>
      <c r="K4612" s="0" t="n">
        <f aca="false">12*Inputs!$B$6*(1-MIN(1,Inputs!$G$6*$D4612)*churn_nonbuyers)*(ic*Inputs!$C$6+fee_wd*Inputs!$E$6*(1-$B4612)+fee_fx*Inputs!$D$6-cost_acc-cost_wd*Inputs!$E$6*(1-$B4612)-cost_fx*Inputs!$D$6)</f>
        <v>149433.097939438</v>
      </c>
      <c r="L4612" s="0" t="n">
        <f aca="false">12*Inputs!$B$7*(1-MIN(1,Inputs!$G$7*$D4612)*churn_nonbuyers)*(ic*Inputs!$C$7+fee_wd*Inputs!$E$7*(1-$B4612)+fee_fx*Inputs!$D$7-cost_acc-cost_wd*Inputs!$E$7*(1-$B4612)-cost_fx*Inputs!$D$7)</f>
        <v>347834.911979663</v>
      </c>
      <c r="M4612" s="0" t="n">
        <f aca="false">12*Inputs!$B$8*(1-MIN(1,Inputs!$G$8*$D4612)*churn_nonbuyers)*(ic*Inputs!$C$8+fee_wd*Inputs!$E$8*(1-$B4612)+fee_fx*Inputs!$D$8-cost_acc-cost_wd*Inputs!$E$8*(1-$B4612)-cost_fx*Inputs!$D$8)</f>
        <v>69783.6055307088</v>
      </c>
      <c r="N4612" s="0" t="n">
        <f aca="false">K4612+L4612+I4612-fixed</f>
        <v>-43684.0638103839</v>
      </c>
      <c r="O4612" s="0" t="n">
        <f aca="false">K4612+L4612+M4612-fixed</f>
        <v>-132948.384550191</v>
      </c>
      <c r="P4612" s="0" t="n">
        <f aca="false">12*Inputs!$B$6*(1-MIN(1,Inputs!$F$6*$D4612))*(ic*Inputs!$C$6+flat_fee-cost_acc-cost_wd*Inputs!$E$6*$E4612-cost_fx*Inputs!$D$6)+12*Inputs!$B$7*(1-MIN(1,Inputs!$F$7*$D4612))*(ic*Inputs!$C$7+flat_fee-cost_acc-cost_wd*Inputs!$E$7*$E4612-cost_fx*Inputs!$D$7)+12*Inputs!$B$8*(1-MIN(1,Inputs!$F$8*$D4612))*(ic*Inputs!$C$8+flat_fee-cost_acc-cost_wd*Inputs!$E$8*$E4612-cost_fx*Inputs!$D$8)-fixed</f>
        <v>-32973.1645204001</v>
      </c>
    </row>
    <row r="4613" customFormat="false" ht="15" hidden="false" customHeight="false" outlineLevel="0" collapsed="false">
      <c r="A4613" s="0" t="n">
        <v>4548</v>
      </c>
      <c r="B4613" s="0" t="n">
        <v>0.087839</v>
      </c>
      <c r="C4613" s="0" t="n">
        <v>0.902931</v>
      </c>
      <c r="D4613" s="0" t="n">
        <v>1.433715</v>
      </c>
      <c r="E4613" s="0" t="n">
        <v>1.166184</v>
      </c>
      <c r="F4613" s="0" t="n">
        <v>0.223445</v>
      </c>
      <c r="G4613" s="0" t="n">
        <f aca="false">12*Inputs!$B$6*(MIN(1,$H$50*$C4613)*(ic*Inputs!$C$6+pS+fee_fx*Inputs!$D$6-cost_acc-cost_wd*Inputs!$E$6*$E4613-cost_fx*Inputs!$D$6-$F4613)+(1-MIN(1,$H$50*$C4613))*(1-MIN(1,Inputs!$G$6*$D4613)*churn_nonbuyers)*(ic*Inputs!$C$6+fee_wd*Inputs!$E$6*(1-$B4613)+fee_fx*Inputs!$D$6-cost_acc-cost_wd*Inputs!$E$6*(1-$B4613)-cost_fx*Inputs!$D$6))</f>
        <v>220993.312706802</v>
      </c>
      <c r="H4613" s="0" t="n">
        <f aca="false">12*Inputs!$B$7*(MIN(1,$H$51*$C4613)*(ic*Inputs!$C$7+pE+fee_fx*Inputs!$D$7-cost_acc-cost_wd*Inputs!$E$7*$E4613-cost_fx*Inputs!$D$7-$F4613)+(1-MIN(1,$H$51*$C4613))*(1-MIN(1,Inputs!$G$7*$D4613)*churn_nonbuyers)*(ic*Inputs!$C$7+fee_wd*Inputs!$E$7*(1-$B4613)+fee_fx*Inputs!$D$7-cost_acc-cost_wd*Inputs!$E$7*(1-$B4613)-cost_fx*Inputs!$D$7))</f>
        <v>406970.00682761</v>
      </c>
      <c r="I4613" s="0" t="n">
        <f aca="false">12*Inputs!$B$8*(MIN(1,$H$52*$C4613)*(ic*Inputs!$C$8+pT-cost_acc-cost_wd*Inputs!$E$8-cost_fx*Inputs!$D$8-cost_ins)+(1-MIN(1,$H$52*$C4613))*(1-MIN(1,Inputs!$G$8*$D4613)*churn_nonbuyers)*(ic*Inputs!$C$8+fee_wd*Inputs!$E$8*(1-$B4613)+fee_fx*Inputs!$D$8-cost_acc-cost_wd*Inputs!$E$8*(1-$B4613)-cost_fx*Inputs!$D$8))</f>
        <v>130152.086064</v>
      </c>
      <c r="J4613" s="0" t="n">
        <f aca="false">G4613+H4613+I4613-fixed</f>
        <v>58115.405598412</v>
      </c>
      <c r="K4613" s="0" t="n">
        <f aca="false">12*Inputs!$B$6*(1-MIN(1,Inputs!$G$6*$D4613)*churn_nonbuyers)*(ic*Inputs!$C$6+fee_wd*Inputs!$E$6*(1-$B4613)+fee_fx*Inputs!$D$6-cost_acc-cost_wd*Inputs!$E$6*(1-$B4613)-cost_fx*Inputs!$D$6)</f>
        <v>175406.076661572</v>
      </c>
      <c r="L4613" s="0" t="n">
        <f aca="false">12*Inputs!$B$7*(1-MIN(1,Inputs!$G$7*$D4613)*churn_nonbuyers)*(ic*Inputs!$C$7+fee_wd*Inputs!$E$7*(1-$B4613)+fee_fx*Inputs!$D$7-cost_acc-cost_wd*Inputs!$E$7*(1-$B4613)-cost_fx*Inputs!$D$7)</f>
        <v>373753.011276943</v>
      </c>
      <c r="M4613" s="0" t="n">
        <f aca="false">12*Inputs!$B$8*(1-MIN(1,Inputs!$G$8*$D4613)*churn_nonbuyers)*(ic*Inputs!$C$8+fee_wd*Inputs!$E$8*(1-$B4613)+fee_fx*Inputs!$D$8-cost_acc-cost_wd*Inputs!$E$8*(1-$B4613)-cost_fx*Inputs!$D$8)</f>
        <v>0</v>
      </c>
      <c r="N4613" s="0" t="n">
        <f aca="false">K4613+L4613+I4613-fixed</f>
        <v>-20688.8259974847</v>
      </c>
      <c r="O4613" s="0" t="n">
        <f aca="false">K4613+L4613+M4613-fixed</f>
        <v>-150840.912061485</v>
      </c>
      <c r="P4613" s="0" t="n">
        <f aca="false">12*Inputs!$B$6*(1-MIN(1,Inputs!$F$6*$D4613))*(ic*Inputs!$C$6+flat_fee-cost_acc-cost_wd*Inputs!$E$6*$E4613-cost_fx*Inputs!$D$6)+12*Inputs!$B$7*(1-MIN(1,Inputs!$F$7*$D4613))*(ic*Inputs!$C$7+flat_fee-cost_acc-cost_wd*Inputs!$E$7*$E4613-cost_fx*Inputs!$D$7)+12*Inputs!$B$8*(1-MIN(1,Inputs!$F$8*$D4613))*(ic*Inputs!$C$8+flat_fee-cost_acc-cost_wd*Inputs!$E$8*$E4613-cost_fx*Inputs!$D$8)-fixed</f>
        <v>-228605.1620656</v>
      </c>
    </row>
    <row r="4614" customFormat="false" ht="15" hidden="false" customHeight="false" outlineLevel="0" collapsed="false">
      <c r="A4614" s="0" t="n">
        <v>4549</v>
      </c>
      <c r="B4614" s="0" t="n">
        <v>0.518069</v>
      </c>
      <c r="C4614" s="0" t="n">
        <v>1.109361</v>
      </c>
      <c r="D4614" s="0" t="n">
        <v>1.672999</v>
      </c>
      <c r="E4614" s="0" t="n">
        <v>1.26577</v>
      </c>
      <c r="F4614" s="0" t="n">
        <v>0.016391</v>
      </c>
      <c r="G4614" s="0" t="n">
        <f aca="false">12*Inputs!$B$6*(MIN(1,$H$50*$C4614)*(ic*Inputs!$C$6+pS+fee_fx*Inputs!$D$6-cost_acc-cost_wd*Inputs!$E$6*$E4614-cost_fx*Inputs!$D$6-$F4614)+(1-MIN(1,$H$50*$C4614))*(1-MIN(1,Inputs!$G$6*$D4614)*churn_nonbuyers)*(ic*Inputs!$C$6+fee_wd*Inputs!$E$6*(1-$B4614)+fee_fx*Inputs!$D$6-cost_acc-cost_wd*Inputs!$E$6*(1-$B4614)-cost_fx*Inputs!$D$6))</f>
        <v>180369.986469603</v>
      </c>
      <c r="H4614" s="0" t="n">
        <f aca="false">12*Inputs!$B$7*(MIN(1,$H$51*$C4614)*(ic*Inputs!$C$7+pE+fee_fx*Inputs!$D$7-cost_acc-cost_wd*Inputs!$E$7*$E4614-cost_fx*Inputs!$D$7-$F4614)+(1-MIN(1,$H$51*$C4614))*(1-MIN(1,Inputs!$G$7*$D4614)*churn_nonbuyers)*(ic*Inputs!$C$7+fee_wd*Inputs!$E$7*(1-$B4614)+fee_fx*Inputs!$D$7-cost_acc-cost_wd*Inputs!$E$7*(1-$B4614)-cost_fx*Inputs!$D$7))</f>
        <v>380776.158708277</v>
      </c>
      <c r="I4614" s="0" t="n">
        <f aca="false">12*Inputs!$B$8*(MIN(1,$H$52*$C4614)*(ic*Inputs!$C$8+pT-cost_acc-cost_wd*Inputs!$E$8-cost_fx*Inputs!$D$8-cost_ins)+(1-MIN(1,$H$52*$C4614))*(1-MIN(1,Inputs!$G$8*$D4614)*churn_nonbuyers)*(ic*Inputs!$C$8+fee_wd*Inputs!$E$8*(1-$B4614)+fee_fx*Inputs!$D$8-cost_acc-cost_wd*Inputs!$E$8*(1-$B4614)-cost_fx*Inputs!$D$8))</f>
        <v>159907.731984</v>
      </c>
      <c r="J4614" s="0" t="n">
        <f aca="false">G4614+H4614+I4614-fixed</f>
        <v>21053.8771618796</v>
      </c>
      <c r="K4614" s="0" t="n">
        <f aca="false">12*Inputs!$B$6*(1-MIN(1,Inputs!$G$6*$D4614)*churn_nonbuyers)*(ic*Inputs!$C$6+fee_wd*Inputs!$E$6*(1-$B4614)+fee_fx*Inputs!$D$6-cost_acc-cost_wd*Inputs!$E$6*(1-$B4614)-cost_fx*Inputs!$D$6)</f>
        <v>116374.682296303</v>
      </c>
      <c r="L4614" s="0" t="n">
        <f aca="false">12*Inputs!$B$7*(1-MIN(1,Inputs!$G$7*$D4614)*churn_nonbuyers)*(ic*Inputs!$C$7+fee_wd*Inputs!$E$7*(1-$B4614)+fee_fx*Inputs!$D$7-cost_acc-cost_wd*Inputs!$E$7*(1-$B4614)-cost_fx*Inputs!$D$7)</f>
        <v>312105.737025782</v>
      </c>
      <c r="M4614" s="0" t="n">
        <f aca="false">12*Inputs!$B$8*(1-MIN(1,Inputs!$G$8*$D4614)*churn_nonbuyers)*(ic*Inputs!$C$8+fee_wd*Inputs!$E$8*(1-$B4614)+fee_fx*Inputs!$D$8-cost_acc-cost_wd*Inputs!$E$8*(1-$B4614)-cost_fx*Inputs!$D$8)</f>
        <v>0</v>
      </c>
      <c r="N4614" s="0" t="n">
        <f aca="false">K4614+L4614+I4614-fixed</f>
        <v>-111611.848693915</v>
      </c>
      <c r="O4614" s="0" t="n">
        <f aca="false">K4614+L4614+M4614-fixed</f>
        <v>-271519.580677915</v>
      </c>
      <c r="P4614" s="0" t="n">
        <f aca="false">12*Inputs!$B$6*(1-MIN(1,Inputs!$F$6*$D4614))*(ic*Inputs!$C$6+flat_fee-cost_acc-cost_wd*Inputs!$E$6*$E4614-cost_fx*Inputs!$D$6)+12*Inputs!$B$7*(1-MIN(1,Inputs!$F$7*$D4614))*(ic*Inputs!$C$7+flat_fee-cost_acc-cost_wd*Inputs!$E$7*$E4614-cost_fx*Inputs!$D$7)+12*Inputs!$B$8*(1-MIN(1,Inputs!$F$8*$D4614))*(ic*Inputs!$C$8+flat_fee-cost_acc-cost_wd*Inputs!$E$8*$E4614-cost_fx*Inputs!$D$8)-fixed</f>
        <v>-380936.5134568</v>
      </c>
    </row>
    <row r="4615" customFormat="false" ht="15" hidden="false" customHeight="false" outlineLevel="0" collapsed="false">
      <c r="A4615" s="0" t="n">
        <v>4550</v>
      </c>
      <c r="B4615" s="0" t="n">
        <v>0.123547</v>
      </c>
      <c r="C4615" s="0" t="n">
        <v>0.696064</v>
      </c>
      <c r="D4615" s="0" t="n">
        <v>1.483417</v>
      </c>
      <c r="E4615" s="0" t="n">
        <v>1.34002</v>
      </c>
      <c r="F4615" s="0" t="n">
        <v>0.427801</v>
      </c>
      <c r="G4615" s="0" t="n">
        <f aca="false">12*Inputs!$B$6*(MIN(1,$H$50*$C4615)*(ic*Inputs!$C$6+pS+fee_fx*Inputs!$D$6-cost_acc-cost_wd*Inputs!$E$6*$E4615-cost_fx*Inputs!$D$6-$F4615)+(1-MIN(1,$H$50*$C4615))*(1-MIN(1,Inputs!$G$6*$D4615)*churn_nonbuyers)*(ic*Inputs!$C$6+fee_wd*Inputs!$E$6*(1-$B4615)+fee_fx*Inputs!$D$6-cost_acc-cost_wd*Inputs!$E$6*(1-$B4615)-cost_fx*Inputs!$D$6))</f>
        <v>199544.923648525</v>
      </c>
      <c r="H4615" s="0" t="n">
        <f aca="false">12*Inputs!$B$7*(MIN(1,$H$51*$C4615)*(ic*Inputs!$C$7+pE+fee_fx*Inputs!$D$7-cost_acc-cost_wd*Inputs!$E$7*$E4615-cost_fx*Inputs!$D$7-$F4615)+(1-MIN(1,$H$51*$C4615))*(1-MIN(1,Inputs!$G$7*$D4615)*churn_nonbuyers)*(ic*Inputs!$C$7+fee_wd*Inputs!$E$7*(1-$B4615)+fee_fx*Inputs!$D$7-cost_acc-cost_wd*Inputs!$E$7*(1-$B4615)-cost_fx*Inputs!$D$7))</f>
        <v>373261.792385194</v>
      </c>
      <c r="I4615" s="0" t="n">
        <f aca="false">12*Inputs!$B$8*(MIN(1,$H$52*$C4615)*(ic*Inputs!$C$8+pT-cost_acc-cost_wd*Inputs!$E$8-cost_fx*Inputs!$D$8-cost_ins)+(1-MIN(1,$H$52*$C4615))*(1-MIN(1,Inputs!$G$8*$D4615)*churn_nonbuyers)*(ic*Inputs!$C$8+fee_wd*Inputs!$E$8*(1-$B4615)+fee_fx*Inputs!$D$8-cost_acc-cost_wd*Inputs!$E$8*(1-$B4615)-cost_fx*Inputs!$D$8))</f>
        <v>100333.449216</v>
      </c>
      <c r="J4615" s="0" t="n">
        <f aca="false">G4615+H4615+I4615-fixed</f>
        <v>-26859.8347502811</v>
      </c>
      <c r="K4615" s="0" t="n">
        <f aca="false">12*Inputs!$B$6*(1-MIN(1,Inputs!$G$6*$D4615)*churn_nonbuyers)*(ic*Inputs!$C$6+fee_wd*Inputs!$E$6*(1-$B4615)+fee_fx*Inputs!$D$6-cost_acc-cost_wd*Inputs!$E$6*(1-$B4615)-cost_fx*Inputs!$D$6)</f>
        <v>170175.945024713</v>
      </c>
      <c r="L4615" s="0" t="n">
        <f aca="false">12*Inputs!$B$7*(1-MIN(1,Inputs!$G$7*$D4615)*churn_nonbuyers)*(ic*Inputs!$C$7+fee_wd*Inputs!$E$7*(1-$B4615)+fee_fx*Inputs!$D$7-cost_acc-cost_wd*Inputs!$E$7*(1-$B4615)-cost_fx*Inputs!$D$7)</f>
        <v>368257.553798828</v>
      </c>
      <c r="M4615" s="0" t="n">
        <f aca="false">12*Inputs!$B$8*(1-MIN(1,Inputs!$G$8*$D4615)*churn_nonbuyers)*(ic*Inputs!$C$8+fee_wd*Inputs!$E$8*(1-$B4615)+fee_fx*Inputs!$D$8-cost_acc-cost_wd*Inputs!$E$8*(1-$B4615)-cost_fx*Inputs!$D$8)</f>
        <v>0</v>
      </c>
      <c r="N4615" s="0" t="n">
        <f aca="false">K4615+L4615+I4615-fixed</f>
        <v>-61233.0519604596</v>
      </c>
      <c r="O4615" s="0" t="n">
        <f aca="false">K4615+L4615+M4615-fixed</f>
        <v>-161566.50117646</v>
      </c>
      <c r="P4615" s="0" t="n">
        <f aca="false">12*Inputs!$B$6*(1-MIN(1,Inputs!$F$6*$D4615))*(ic*Inputs!$C$6+flat_fee-cost_acc-cost_wd*Inputs!$E$6*$E4615-cost_fx*Inputs!$D$6)+12*Inputs!$B$7*(1-MIN(1,Inputs!$F$7*$D4615))*(ic*Inputs!$C$7+flat_fee-cost_acc-cost_wd*Inputs!$E$7*$E4615-cost_fx*Inputs!$D$7)+12*Inputs!$B$8*(1-MIN(1,Inputs!$F$8*$D4615))*(ic*Inputs!$C$8+flat_fee-cost_acc-cost_wd*Inputs!$E$8*$E4615-cost_fx*Inputs!$D$8)-fixed</f>
        <v>-309579.8743744</v>
      </c>
    </row>
    <row r="4616" customFormat="false" ht="15" hidden="false" customHeight="false" outlineLevel="0" collapsed="false">
      <c r="A4616" s="0" t="n">
        <v>4551</v>
      </c>
      <c r="B4616" s="0" t="n">
        <v>0.040057</v>
      </c>
      <c r="C4616" s="0" t="n">
        <v>0.985352</v>
      </c>
      <c r="D4616" s="0" t="n">
        <v>0.735295</v>
      </c>
      <c r="E4616" s="0" t="n">
        <v>1.066482</v>
      </c>
      <c r="F4616" s="0" t="n">
        <v>0.251221</v>
      </c>
      <c r="G4616" s="0" t="n">
        <f aca="false">12*Inputs!$B$6*(MIN(1,$H$50*$C4616)*(ic*Inputs!$C$6+pS+fee_fx*Inputs!$D$6-cost_acc-cost_wd*Inputs!$E$6*$E4616-cost_fx*Inputs!$D$6-$F4616)+(1-MIN(1,$H$50*$C4616))*(1-MIN(1,Inputs!$G$6*$D4616)*churn_nonbuyers)*(ic*Inputs!$C$6+fee_wd*Inputs!$E$6*(1-$B4616)+fee_fx*Inputs!$D$6-cost_acc-cost_wd*Inputs!$E$6*(1-$B4616)-cost_fx*Inputs!$D$6))</f>
        <v>238970.916532949</v>
      </c>
      <c r="H4616" s="0" t="n">
        <f aca="false">12*Inputs!$B$7*(MIN(1,$H$51*$C4616)*(ic*Inputs!$C$7+pE+fee_fx*Inputs!$D$7-cost_acc-cost_wd*Inputs!$E$7*$E4616-cost_fx*Inputs!$D$7-$F4616)+(1-MIN(1,$H$51*$C4616))*(1-MIN(1,Inputs!$G$7*$D4616)*churn_nonbuyers)*(ic*Inputs!$C$7+fee_wd*Inputs!$E$7*(1-$B4616)+fee_fx*Inputs!$D$7-cost_acc-cost_wd*Inputs!$E$7*(1-$B4616)-cost_fx*Inputs!$D$7))</f>
        <v>428777.58105316</v>
      </c>
      <c r="I4616" s="0" t="n">
        <f aca="false">12*Inputs!$B$8*(MIN(1,$H$52*$C4616)*(ic*Inputs!$C$8+pT-cost_acc-cost_wd*Inputs!$E$8-cost_fx*Inputs!$D$8-cost_ins)+(1-MIN(1,$H$52*$C4616))*(1-MIN(1,Inputs!$G$8*$D4616)*churn_nonbuyers)*(ic*Inputs!$C$8+fee_wd*Inputs!$E$8*(1-$B4616)+fee_fx*Inputs!$D$8-cost_acc-cost_wd*Inputs!$E$8*(1-$B4616)-cost_fx*Inputs!$D$8))</f>
        <v>190887.19145119</v>
      </c>
      <c r="J4616" s="0" t="n">
        <f aca="false">G4616+H4616+I4616-fixed</f>
        <v>158635.689037299</v>
      </c>
      <c r="K4616" s="0" t="n">
        <f aca="false">12*Inputs!$B$6*(1-MIN(1,Inputs!$G$6*$D4616)*churn_nonbuyers)*(ic*Inputs!$C$6+fee_wd*Inputs!$E$6*(1-$B4616)+fee_fx*Inputs!$D$6-cost_acc-cost_wd*Inputs!$E$6*(1-$B4616)-cost_fx*Inputs!$D$6)</f>
        <v>188632.085125068</v>
      </c>
      <c r="L4616" s="0" t="n">
        <f aca="false">12*Inputs!$B$7*(1-MIN(1,Inputs!$G$7*$D4616)*churn_nonbuyers)*(ic*Inputs!$C$7+fee_wd*Inputs!$E$7*(1-$B4616)+fee_fx*Inputs!$D$7-cost_acc-cost_wd*Inputs!$E$7*(1-$B4616)-cost_fx*Inputs!$D$7)</f>
        <v>388664.903715041</v>
      </c>
      <c r="M4616" s="0" t="n">
        <f aca="false">12*Inputs!$B$8*(1-MIN(1,Inputs!$G$8*$D4616)*churn_nonbuyers)*(ic*Inputs!$C$8+fee_wd*Inputs!$E$8*(1-$B4616)+fee_fx*Inputs!$D$8-cost_acc-cost_wd*Inputs!$E$8*(1-$B4616)-cost_fx*Inputs!$D$8)</f>
        <v>157466.707116984</v>
      </c>
      <c r="N4616" s="0" t="n">
        <f aca="false">K4616+L4616+I4616-fixed</f>
        <v>68184.1802912987</v>
      </c>
      <c r="O4616" s="0" t="n">
        <f aca="false">K4616+L4616+M4616-fixed</f>
        <v>34763.6959570928</v>
      </c>
      <c r="P4616" s="0" t="n">
        <f aca="false">12*Inputs!$B$6*(1-MIN(1,Inputs!$F$6*$D4616))*(ic*Inputs!$C$6+flat_fee-cost_acc-cost_wd*Inputs!$E$6*$E4616-cost_fx*Inputs!$D$6)+12*Inputs!$B$7*(1-MIN(1,Inputs!$F$7*$D4616))*(ic*Inputs!$C$7+flat_fee-cost_acc-cost_wd*Inputs!$E$7*$E4616-cost_fx*Inputs!$D$7)+12*Inputs!$B$8*(1-MIN(1,Inputs!$F$8*$D4616))*(ic*Inputs!$C$8+flat_fee-cost_acc-cost_wd*Inputs!$E$8*$E4616-cost_fx*Inputs!$D$8)-fixed</f>
        <v>186802.7889656</v>
      </c>
    </row>
    <row r="4617" customFormat="false" ht="15" hidden="false" customHeight="false" outlineLevel="0" collapsed="false">
      <c r="A4617" s="0" t="n">
        <v>4552</v>
      </c>
      <c r="B4617" s="0" t="n">
        <v>0.065405</v>
      </c>
      <c r="C4617" s="0" t="n">
        <v>0.739381</v>
      </c>
      <c r="D4617" s="0" t="n">
        <v>1.330324</v>
      </c>
      <c r="E4617" s="0" t="n">
        <v>1.455884</v>
      </c>
      <c r="F4617" s="0" t="n">
        <v>0.135139</v>
      </c>
      <c r="G4617" s="0" t="n">
        <f aca="false">12*Inputs!$B$6*(MIN(1,$H$50*$C4617)*(ic*Inputs!$C$6+pS+fee_fx*Inputs!$D$6-cost_acc-cost_wd*Inputs!$E$6*$E4617-cost_fx*Inputs!$D$6-$F4617)+(1-MIN(1,$H$50*$C4617))*(1-MIN(1,Inputs!$G$6*$D4617)*churn_nonbuyers)*(ic*Inputs!$C$6+fee_wd*Inputs!$E$6*(1-$B4617)+fee_fx*Inputs!$D$6-cost_acc-cost_wd*Inputs!$E$6*(1-$B4617)-cost_fx*Inputs!$D$6))</f>
        <v>213061.430714481</v>
      </c>
      <c r="H4617" s="0" t="n">
        <f aca="false">12*Inputs!$B$7*(MIN(1,$H$51*$C4617)*(ic*Inputs!$C$7+pE+fee_fx*Inputs!$D$7-cost_acc-cost_wd*Inputs!$E$7*$E4617-cost_fx*Inputs!$D$7-$F4617)+(1-MIN(1,$H$51*$C4617))*(1-MIN(1,Inputs!$G$7*$D4617)*churn_nonbuyers)*(ic*Inputs!$C$7+fee_wd*Inputs!$E$7*(1-$B4617)+fee_fx*Inputs!$D$7-cost_acc-cost_wd*Inputs!$E$7*(1-$B4617)-cost_fx*Inputs!$D$7))</f>
        <v>383075.840070171</v>
      </c>
      <c r="I4617" s="0" t="n">
        <f aca="false">12*Inputs!$B$8*(MIN(1,$H$52*$C4617)*(ic*Inputs!$C$8+pT-cost_acc-cost_wd*Inputs!$E$8-cost_fx*Inputs!$D$8-cost_ins)+(1-MIN(1,$H$52*$C4617))*(1-MIN(1,Inputs!$G$8*$D4617)*churn_nonbuyers)*(ic*Inputs!$C$8+fee_wd*Inputs!$E$8*(1-$B4617)+fee_fx*Inputs!$D$8-cost_acc-cost_wd*Inputs!$E$8*(1-$B4617)-cost_fx*Inputs!$D$8))</f>
        <v>117302.629479527</v>
      </c>
      <c r="J4617" s="0" t="n">
        <f aca="false">G4617+H4617+I4617-fixed</f>
        <v>13439.9002641785</v>
      </c>
      <c r="K4617" s="0" t="n">
        <f aca="false">12*Inputs!$B$6*(1-MIN(1,Inputs!$G$6*$D4617)*churn_nonbuyers)*(ic*Inputs!$C$6+fee_wd*Inputs!$E$6*(1-$B4617)+fee_fx*Inputs!$D$6-cost_acc-cost_wd*Inputs!$E$6*(1-$B4617)-cost_fx*Inputs!$D$6)</f>
        <v>179398.484936784</v>
      </c>
      <c r="L4617" s="0" t="n">
        <f aca="false">12*Inputs!$B$7*(1-MIN(1,Inputs!$G$7*$D4617)*churn_nonbuyers)*(ic*Inputs!$C$7+fee_wd*Inputs!$E$7*(1-$B4617)+fee_fx*Inputs!$D$7-cost_acc-cost_wd*Inputs!$E$7*(1-$B4617)-cost_fx*Inputs!$D$7)</f>
        <v>378065.963410071</v>
      </c>
      <c r="M4617" s="0" t="n">
        <f aca="false">12*Inputs!$B$8*(1-MIN(1,Inputs!$G$8*$D4617)*churn_nonbuyers)*(ic*Inputs!$C$8+fee_wd*Inputs!$E$8*(1-$B4617)+fee_fx*Inputs!$D$8-cost_acc-cost_wd*Inputs!$E$8*(1-$B4617)-cost_fx*Inputs!$D$8)</f>
        <v>22231.663144992</v>
      </c>
      <c r="N4617" s="0" t="n">
        <f aca="false">K4617+L4617+I4617-fixed</f>
        <v>-25232.9221736187</v>
      </c>
      <c r="O4617" s="0" t="n">
        <f aca="false">K4617+L4617+M4617-fixed</f>
        <v>-120303.888508154</v>
      </c>
      <c r="P4617" s="0" t="n">
        <f aca="false">12*Inputs!$B$6*(1-MIN(1,Inputs!$F$6*$D4617))*(ic*Inputs!$C$6+flat_fee-cost_acc-cost_wd*Inputs!$E$6*$E4617-cost_fx*Inputs!$D$6)+12*Inputs!$B$7*(1-MIN(1,Inputs!$F$7*$D4617))*(ic*Inputs!$C$7+flat_fee-cost_acc-cost_wd*Inputs!$E$7*$E4617-cost_fx*Inputs!$D$7)+12*Inputs!$B$8*(1-MIN(1,Inputs!$F$8*$D4617))*(ic*Inputs!$C$8+flat_fee-cost_acc-cost_wd*Inputs!$E$8*$E4617-cost_fx*Inputs!$D$8)-fixed</f>
        <v>-276607.37833216</v>
      </c>
    </row>
    <row r="4618" customFormat="false" ht="15" hidden="false" customHeight="false" outlineLevel="0" collapsed="false">
      <c r="A4618" s="0" t="n">
        <v>4553</v>
      </c>
      <c r="B4618" s="0" t="n">
        <v>0.239082</v>
      </c>
      <c r="C4618" s="0" t="n">
        <v>1.137922</v>
      </c>
      <c r="D4618" s="0" t="n">
        <v>1.034778</v>
      </c>
      <c r="E4618" s="0" t="n">
        <v>1.249284</v>
      </c>
      <c r="F4618" s="0" t="n">
        <v>0.087177</v>
      </c>
      <c r="G4618" s="0" t="n">
        <f aca="false">12*Inputs!$B$6*(MIN(1,$H$50*$C4618)*(ic*Inputs!$C$6+pS+fee_fx*Inputs!$D$6-cost_acc-cost_wd*Inputs!$E$6*$E4618-cost_fx*Inputs!$D$6-$F4618)+(1-MIN(1,$H$50*$C4618))*(1-MIN(1,Inputs!$G$6*$D4618)*churn_nonbuyers)*(ic*Inputs!$C$6+fee_wd*Inputs!$E$6*(1-$B4618)+fee_fx*Inputs!$D$6-cost_acc-cost_wd*Inputs!$E$6*(1-$B4618)-cost_fx*Inputs!$D$6))</f>
        <v>218905.246984494</v>
      </c>
      <c r="H4618" s="0" t="n">
        <f aca="false">12*Inputs!$B$7*(MIN(1,$H$51*$C4618)*(ic*Inputs!$C$7+pE+fee_fx*Inputs!$D$7-cost_acc-cost_wd*Inputs!$E$7*$E4618-cost_fx*Inputs!$D$7-$F4618)+(1-MIN(1,$H$51*$C4618))*(1-MIN(1,Inputs!$G$7*$D4618)*churn_nonbuyers)*(ic*Inputs!$C$7+fee_wd*Inputs!$E$7*(1-$B4618)+fee_fx*Inputs!$D$7-cost_acc-cost_wd*Inputs!$E$7*(1-$B4618)-cost_fx*Inputs!$D$7))</f>
        <v>404702.085676467</v>
      </c>
      <c r="I4618" s="0" t="n">
        <f aca="false">12*Inputs!$B$8*(MIN(1,$H$52*$C4618)*(ic*Inputs!$C$8+pT-cost_acc-cost_wd*Inputs!$E$8-cost_fx*Inputs!$D$8-cost_ins)+(1-MIN(1,$H$52*$C4618))*(1-MIN(1,Inputs!$G$8*$D4618)*churn_nonbuyers)*(ic*Inputs!$C$8+fee_wd*Inputs!$E$8*(1-$B4618)+fee_fx*Inputs!$D$8-cost_acc-cost_wd*Inputs!$E$8*(1-$B4618)-cost_fx*Inputs!$D$8))</f>
        <v>181686.628152665</v>
      </c>
      <c r="J4618" s="0" t="n">
        <f aca="false">G4618+H4618+I4618-fixed</f>
        <v>105293.960813626</v>
      </c>
      <c r="K4618" s="0" t="n">
        <f aca="false">12*Inputs!$B$6*(1-MIN(1,Inputs!$G$6*$D4618)*churn_nonbuyers)*(ic*Inputs!$C$6+fee_wd*Inputs!$E$6*(1-$B4618)+fee_fx*Inputs!$D$6-cost_acc-cost_wd*Inputs!$E$6*(1-$B4618)-cost_fx*Inputs!$D$6)</f>
        <v>158522.886675331</v>
      </c>
      <c r="L4618" s="0" t="n">
        <f aca="false">12*Inputs!$B$7*(1-MIN(1,Inputs!$G$7*$D4618)*churn_nonbuyers)*(ic*Inputs!$C$7+fee_wd*Inputs!$E$7*(1-$B4618)+fee_fx*Inputs!$D$7-cost_acc-cost_wd*Inputs!$E$7*(1-$B4618)-cost_fx*Inputs!$D$7)</f>
        <v>357324.271461199</v>
      </c>
      <c r="M4618" s="0" t="n">
        <f aca="false">12*Inputs!$B$8*(1-MIN(1,Inputs!$G$8*$D4618)*churn_nonbuyers)*(ic*Inputs!$C$8+fee_wd*Inputs!$E$8*(1-$B4618)+fee_fx*Inputs!$D$8-cost_acc-cost_wd*Inputs!$E$8*(1-$B4618)-cost_fx*Inputs!$D$8)</f>
        <v>86810.5188315456</v>
      </c>
      <c r="N4618" s="0" t="n">
        <f aca="false">K4618+L4618+I4618-fixed</f>
        <v>-2466.21371080552</v>
      </c>
      <c r="O4618" s="0" t="n">
        <f aca="false">K4618+L4618+M4618-fixed</f>
        <v>-97342.3230319246</v>
      </c>
      <c r="P4618" s="0" t="n">
        <f aca="false">12*Inputs!$B$6*(1-MIN(1,Inputs!$F$6*$D4618))*(ic*Inputs!$C$6+flat_fee-cost_acc-cost_wd*Inputs!$E$6*$E4618-cost_fx*Inputs!$D$6)+12*Inputs!$B$7*(1-MIN(1,Inputs!$F$7*$D4618))*(ic*Inputs!$C$7+flat_fee-cost_acc-cost_wd*Inputs!$E$7*$E4618-cost_fx*Inputs!$D$7)+12*Inputs!$B$8*(1-MIN(1,Inputs!$F$8*$D4618))*(ic*Inputs!$C$8+flat_fee-cost_acc-cost_wd*Inputs!$E$8*$E4618-cost_fx*Inputs!$D$8)-fixed</f>
        <v>-54750.27223552</v>
      </c>
    </row>
    <row r="4619" customFormat="false" ht="15" hidden="false" customHeight="false" outlineLevel="0" collapsed="false">
      <c r="A4619" s="0" t="n">
        <v>4554</v>
      </c>
      <c r="B4619" s="0" t="n">
        <v>0.160126</v>
      </c>
      <c r="C4619" s="0" t="n">
        <v>1.064138</v>
      </c>
      <c r="D4619" s="0" t="n">
        <v>0.819184</v>
      </c>
      <c r="E4619" s="0" t="n">
        <v>1.126666</v>
      </c>
      <c r="F4619" s="0" t="n">
        <v>0.374307</v>
      </c>
      <c r="G4619" s="0" t="n">
        <f aca="false">12*Inputs!$B$6*(MIN(1,$H$50*$C4619)*(ic*Inputs!$C$6+pS+fee_fx*Inputs!$D$6-cost_acc-cost_wd*Inputs!$E$6*$E4619-cost_fx*Inputs!$D$6-$F4619)+(1-MIN(1,$H$50*$C4619))*(1-MIN(1,Inputs!$G$6*$D4619)*churn_nonbuyers)*(ic*Inputs!$C$6+fee_wd*Inputs!$E$6*(1-$B4619)+fee_fx*Inputs!$D$6-cost_acc-cost_wd*Inputs!$E$6*(1-$B4619)-cost_fx*Inputs!$D$6))</f>
        <v>222580.89154672</v>
      </c>
      <c r="H4619" s="0" t="n">
        <f aca="false">12*Inputs!$B$7*(MIN(1,$H$51*$C4619)*(ic*Inputs!$C$7+pE+fee_fx*Inputs!$D$7-cost_acc-cost_wd*Inputs!$E$7*$E4619-cost_fx*Inputs!$D$7-$F4619)+(1-MIN(1,$H$51*$C4619))*(1-MIN(1,Inputs!$G$7*$D4619)*churn_nonbuyers)*(ic*Inputs!$C$7+fee_wd*Inputs!$E$7*(1-$B4619)+fee_fx*Inputs!$D$7-cost_acc-cost_wd*Inputs!$E$7*(1-$B4619)-cost_fx*Inputs!$D$7))</f>
        <v>406801.721743927</v>
      </c>
      <c r="I4619" s="0" t="n">
        <f aca="false">12*Inputs!$B$8*(MIN(1,$H$52*$C4619)*(ic*Inputs!$C$8+pT-cost_acc-cost_wd*Inputs!$E$8-cost_fx*Inputs!$D$8-cost_ins)+(1-MIN(1,$H$52*$C4619))*(1-MIN(1,Inputs!$G$8*$D4619)*churn_nonbuyers)*(ic*Inputs!$C$8+fee_wd*Inputs!$E$8*(1-$B4619)+fee_fx*Inputs!$D$8-cost_acc-cost_wd*Inputs!$E$8*(1-$B4619)-cost_fx*Inputs!$D$8))</f>
        <v>188071.484740705</v>
      </c>
      <c r="J4619" s="0" t="n">
        <f aca="false">G4619+H4619+I4619-fixed</f>
        <v>117454.098031352</v>
      </c>
      <c r="K4619" s="0" t="n">
        <f aca="false">12*Inputs!$B$6*(1-MIN(1,Inputs!$G$6*$D4619)*churn_nonbuyers)*(ic*Inputs!$C$6+fee_wd*Inputs!$E$6*(1-$B4619)+fee_fx*Inputs!$D$6-cost_acc-cost_wd*Inputs!$E$6*(1-$B4619)-cost_fx*Inputs!$D$6)</f>
        <v>171228.924411725</v>
      </c>
      <c r="L4619" s="0" t="n">
        <f aca="false">12*Inputs!$B$7*(1-MIN(1,Inputs!$G$7*$D4619)*churn_nonbuyers)*(ic*Inputs!$C$7+fee_wd*Inputs!$E$7*(1-$B4619)+fee_fx*Inputs!$D$7-cost_acc-cost_wd*Inputs!$E$7*(1-$B4619)-cost_fx*Inputs!$D$7)</f>
        <v>370799.672215035</v>
      </c>
      <c r="M4619" s="0" t="n">
        <f aca="false">12*Inputs!$B$8*(1-MIN(1,Inputs!$G$8*$D4619)*churn_nonbuyers)*(ic*Inputs!$C$8+fee_wd*Inputs!$E$8*(1-$B4619)+fee_fx*Inputs!$D$8-cost_acc-cost_wd*Inputs!$E$8*(1-$B4619)-cost_fx*Inputs!$D$8)</f>
        <v>135954.192961382</v>
      </c>
      <c r="N4619" s="0" t="n">
        <f aca="false">K4619+L4619+I4619-fixed</f>
        <v>30100.0813674645</v>
      </c>
      <c r="O4619" s="0" t="n">
        <f aca="false">K4619+L4619+M4619-fixed</f>
        <v>-22017.2104118578</v>
      </c>
      <c r="P4619" s="0" t="n">
        <f aca="false">12*Inputs!$B$6*(1-MIN(1,Inputs!$F$6*$D4619))*(ic*Inputs!$C$6+flat_fee-cost_acc-cost_wd*Inputs!$E$6*$E4619-cost_fx*Inputs!$D$6)+12*Inputs!$B$7*(1-MIN(1,Inputs!$F$7*$D4619))*(ic*Inputs!$C$7+flat_fee-cost_acc-cost_wd*Inputs!$E$7*$E4619-cost_fx*Inputs!$D$7)+12*Inputs!$B$8*(1-MIN(1,Inputs!$F$8*$D4619))*(ic*Inputs!$C$8+flat_fee-cost_acc-cost_wd*Inputs!$E$8*$E4619-cost_fx*Inputs!$D$8)-fixed</f>
        <v>112222.71577856</v>
      </c>
    </row>
    <row r="4620" customFormat="false" ht="15" hidden="false" customHeight="false" outlineLevel="0" collapsed="false">
      <c r="A4620" s="0" t="n">
        <v>4555</v>
      </c>
      <c r="B4620" s="0" t="n">
        <v>0.351222</v>
      </c>
      <c r="C4620" s="0" t="n">
        <v>0.715159</v>
      </c>
      <c r="D4620" s="0" t="n">
        <v>1.450105</v>
      </c>
      <c r="E4620" s="0" t="n">
        <v>1.170509</v>
      </c>
      <c r="F4620" s="0" t="n">
        <v>0.077869</v>
      </c>
      <c r="G4620" s="0" t="n">
        <f aca="false">12*Inputs!$B$6*(MIN(1,$H$50*$C4620)*(ic*Inputs!$C$6+pS+fee_fx*Inputs!$D$6-cost_acc-cost_wd*Inputs!$E$6*$E4620-cost_fx*Inputs!$D$6-$F4620)+(1-MIN(1,$H$50*$C4620))*(1-MIN(1,Inputs!$G$6*$D4620)*churn_nonbuyers)*(ic*Inputs!$C$6+fee_wd*Inputs!$E$6*(1-$B4620)+fee_fx*Inputs!$D$6-cost_acc-cost_wd*Inputs!$E$6*(1-$B4620)-cost_fx*Inputs!$D$6))</f>
        <v>180529.862844983</v>
      </c>
      <c r="H4620" s="0" t="n">
        <f aca="false">12*Inputs!$B$7*(MIN(1,$H$51*$C4620)*(ic*Inputs!$C$7+pE+fee_fx*Inputs!$D$7-cost_acc-cost_wd*Inputs!$E$7*$E4620-cost_fx*Inputs!$D$7-$F4620)+(1-MIN(1,$H$51*$C4620))*(1-MIN(1,Inputs!$G$7*$D4620)*churn_nonbuyers)*(ic*Inputs!$C$7+fee_wd*Inputs!$E$7*(1-$B4620)+fee_fx*Inputs!$D$7-cost_acc-cost_wd*Inputs!$E$7*(1-$B4620)-cost_fx*Inputs!$D$7))</f>
        <v>379665.956496557</v>
      </c>
      <c r="I4620" s="0" t="n">
        <f aca="false">12*Inputs!$B$8*(MIN(1,$H$52*$C4620)*(ic*Inputs!$C$8+pT-cost_acc-cost_wd*Inputs!$E$8-cost_fx*Inputs!$D$8-cost_ins)+(1-MIN(1,$H$52*$C4620))*(1-MIN(1,Inputs!$G$8*$D4620)*churn_nonbuyers)*(ic*Inputs!$C$8+fee_wd*Inputs!$E$8*(1-$B4620)+fee_fx*Inputs!$D$8-cost_acc-cost_wd*Inputs!$E$8*(1-$B4620)-cost_fx*Inputs!$D$8))</f>
        <v>103085.878896</v>
      </c>
      <c r="J4620" s="0" t="n">
        <f aca="false">G4620+H4620+I4620-fixed</f>
        <v>-36718.3017624593</v>
      </c>
      <c r="K4620" s="0" t="n">
        <f aca="false">12*Inputs!$B$6*(1-MIN(1,Inputs!$G$6*$D4620)*churn_nonbuyers)*(ic*Inputs!$C$6+fee_wd*Inputs!$E$6*(1-$B4620)+fee_fx*Inputs!$D$6-cost_acc-cost_wd*Inputs!$E$6*(1-$B4620)-cost_fx*Inputs!$D$6)</f>
        <v>140073.996803832</v>
      </c>
      <c r="L4620" s="0" t="n">
        <f aca="false">12*Inputs!$B$7*(1-MIN(1,Inputs!$G$7*$D4620)*churn_nonbuyers)*(ic*Inputs!$C$7+fee_wd*Inputs!$E$7*(1-$B4620)+fee_fx*Inputs!$D$7-cost_acc-cost_wd*Inputs!$E$7*(1-$B4620)-cost_fx*Inputs!$D$7)</f>
        <v>337283.775842299</v>
      </c>
      <c r="M4620" s="0" t="n">
        <f aca="false">12*Inputs!$B$8*(1-MIN(1,Inputs!$G$8*$D4620)*churn_nonbuyers)*(ic*Inputs!$C$8+fee_wd*Inputs!$E$8*(1-$B4620)+fee_fx*Inputs!$D$8-cost_acc-cost_wd*Inputs!$E$8*(1-$B4620)-cost_fx*Inputs!$D$8)</f>
        <v>0</v>
      </c>
      <c r="N4620" s="0" t="n">
        <f aca="false">K4620+L4620+I4620-fixed</f>
        <v>-119556.348457869</v>
      </c>
      <c r="O4620" s="0" t="n">
        <f aca="false">K4620+L4620+M4620-fixed</f>
        <v>-222642.227353869</v>
      </c>
      <c r="P4620" s="0" t="n">
        <f aca="false">12*Inputs!$B$6*(1-MIN(1,Inputs!$F$6*$D4620))*(ic*Inputs!$C$6+flat_fee-cost_acc-cost_wd*Inputs!$E$6*$E4620-cost_fx*Inputs!$D$6)+12*Inputs!$B$7*(1-MIN(1,Inputs!$F$7*$D4620))*(ic*Inputs!$C$7+flat_fee-cost_acc-cost_wd*Inputs!$E$7*$E4620-cost_fx*Inputs!$D$7)+12*Inputs!$B$8*(1-MIN(1,Inputs!$F$8*$D4620))*(ic*Inputs!$C$8+flat_fee-cost_acc-cost_wd*Inputs!$E$8*$E4620-cost_fx*Inputs!$D$8)-fixed</f>
        <v>-238595.4316132</v>
      </c>
    </row>
    <row r="4621" customFormat="false" ht="15" hidden="false" customHeight="false" outlineLevel="0" collapsed="false">
      <c r="A4621" s="0" t="n">
        <v>4556</v>
      </c>
      <c r="B4621" s="0" t="n">
        <v>0.337726</v>
      </c>
      <c r="C4621" s="0" t="n">
        <v>1.078754</v>
      </c>
      <c r="D4621" s="0" t="n">
        <v>1.063951</v>
      </c>
      <c r="E4621" s="0" t="n">
        <v>1.276335</v>
      </c>
      <c r="F4621" s="0" t="n">
        <v>0.184289</v>
      </c>
      <c r="G4621" s="0" t="n">
        <f aca="false">12*Inputs!$B$6*(MIN(1,$H$50*$C4621)*(ic*Inputs!$C$6+pS+fee_fx*Inputs!$D$6-cost_acc-cost_wd*Inputs!$E$6*$E4621-cost_fx*Inputs!$D$6-$F4621)+(1-MIN(1,$H$50*$C4621))*(1-MIN(1,Inputs!$G$6*$D4621)*churn_nonbuyers)*(ic*Inputs!$C$6+fee_wd*Inputs!$E$6*(1-$B4621)+fee_fx*Inputs!$D$6-cost_acc-cost_wd*Inputs!$E$6*(1-$B4621)-cost_fx*Inputs!$D$6))</f>
        <v>200168.344428986</v>
      </c>
      <c r="H4621" s="0" t="n">
        <f aca="false">12*Inputs!$B$7*(MIN(1,$H$51*$C4621)*(ic*Inputs!$C$7+pE+fee_fx*Inputs!$D$7-cost_acc-cost_wd*Inputs!$E$7*$E4621-cost_fx*Inputs!$D$7-$F4621)+(1-MIN(1,$H$51*$C4621))*(1-MIN(1,Inputs!$G$7*$D4621)*churn_nonbuyers)*(ic*Inputs!$C$7+fee_wd*Inputs!$E$7*(1-$B4621)+fee_fx*Inputs!$D$7-cost_acc-cost_wd*Inputs!$E$7*(1-$B4621)-cost_fx*Inputs!$D$7))</f>
        <v>384841.639410949</v>
      </c>
      <c r="I4621" s="0" t="n">
        <f aca="false">12*Inputs!$B$8*(MIN(1,$H$52*$C4621)*(ic*Inputs!$C$8+pT-cost_acc-cost_wd*Inputs!$E$8-cost_fx*Inputs!$D$8-cost_ins)+(1-MIN(1,$H$52*$C4621))*(1-MIN(1,Inputs!$G$8*$D4621)*churn_nonbuyers)*(ic*Inputs!$C$8+fee_wd*Inputs!$E$8*(1-$B4621)+fee_fx*Inputs!$D$8-cost_acc-cost_wd*Inputs!$E$8*(1-$B4621)-cost_fx*Inputs!$D$8))</f>
        <v>174882.671747751</v>
      </c>
      <c r="J4621" s="0" t="n">
        <f aca="false">G4621+H4621+I4621-fixed</f>
        <v>59892.6555876865</v>
      </c>
      <c r="K4621" s="0" t="n">
        <f aca="false">12*Inputs!$B$6*(1-MIN(1,Inputs!$G$6*$D4621)*churn_nonbuyers)*(ic*Inputs!$C$6+fee_wd*Inputs!$E$6*(1-$B4621)+fee_fx*Inputs!$D$6-cost_acc-cost_wd*Inputs!$E$6*(1-$B4621)-cost_fx*Inputs!$D$6)</f>
        <v>144829.962111067</v>
      </c>
      <c r="L4621" s="0" t="n">
        <f aca="false">12*Inputs!$B$7*(1-MIN(1,Inputs!$G$7*$D4621)*churn_nonbuyers)*(ic*Inputs!$C$7+fee_wd*Inputs!$E$7*(1-$B4621)+fee_fx*Inputs!$D$7-cost_acc-cost_wd*Inputs!$E$7*(1-$B4621)-cost_fx*Inputs!$D$7)</f>
        <v>343250.18401864</v>
      </c>
      <c r="M4621" s="0" t="n">
        <f aca="false">12*Inputs!$B$8*(1-MIN(1,Inputs!$G$8*$D4621)*churn_nonbuyers)*(ic*Inputs!$C$8+fee_wd*Inputs!$E$8*(1-$B4621)+fee_fx*Inputs!$D$8-cost_acc-cost_wd*Inputs!$E$8*(1-$B4621)-cost_fx*Inputs!$D$8)</f>
        <v>79170.9110783136</v>
      </c>
      <c r="N4621" s="0" t="n">
        <f aca="false">K4621+L4621+I4621-fixed</f>
        <v>-37037.1821225415</v>
      </c>
      <c r="O4621" s="0" t="n">
        <f aca="false">K4621+L4621+M4621-fixed</f>
        <v>-132748.942791979</v>
      </c>
      <c r="P4621" s="0" t="n">
        <f aca="false">12*Inputs!$B$6*(1-MIN(1,Inputs!$F$6*$D4621))*(ic*Inputs!$C$6+flat_fee-cost_acc-cost_wd*Inputs!$E$6*$E4621-cost_fx*Inputs!$D$6)+12*Inputs!$B$7*(1-MIN(1,Inputs!$F$7*$D4621))*(ic*Inputs!$C$7+flat_fee-cost_acc-cost_wd*Inputs!$E$7*$E4621-cost_fx*Inputs!$D$7)+12*Inputs!$B$8*(1-MIN(1,Inputs!$F$8*$D4621))*(ic*Inputs!$C$8+flat_fee-cost_acc-cost_wd*Inputs!$E$8*$E4621-cost_fx*Inputs!$D$8)-fixed</f>
        <v>-80727.2236276001</v>
      </c>
    </row>
    <row r="4622" customFormat="false" ht="15" hidden="false" customHeight="false" outlineLevel="0" collapsed="false">
      <c r="A4622" s="0" t="n">
        <v>4557</v>
      </c>
      <c r="B4622" s="0" t="n">
        <v>0.192506</v>
      </c>
      <c r="C4622" s="0" t="n">
        <v>1.105238</v>
      </c>
      <c r="D4622" s="0" t="n">
        <v>0.876879</v>
      </c>
      <c r="E4622" s="0" t="n">
        <v>1.235375</v>
      </c>
      <c r="F4622" s="0" t="n">
        <v>0.166049</v>
      </c>
      <c r="G4622" s="0" t="n">
        <f aca="false">12*Inputs!$B$6*(MIN(1,$H$50*$C4622)*(ic*Inputs!$C$6+pS+fee_fx*Inputs!$D$6-cost_acc-cost_wd*Inputs!$E$6*$E4622-cost_fx*Inputs!$D$6-$F4622)+(1-MIN(1,$H$50*$C4622))*(1-MIN(1,Inputs!$G$6*$D4622)*churn_nonbuyers)*(ic*Inputs!$C$6+fee_wd*Inputs!$E$6*(1-$B4622)+fee_fx*Inputs!$D$6-cost_acc-cost_wd*Inputs!$E$6*(1-$B4622)-cost_fx*Inputs!$D$6))</f>
        <v>222565.63369385</v>
      </c>
      <c r="H4622" s="0" t="n">
        <f aca="false">12*Inputs!$B$7*(MIN(1,$H$51*$C4622)*(ic*Inputs!$C$7+pE+fee_fx*Inputs!$D$7-cost_acc-cost_wd*Inputs!$E$7*$E4622-cost_fx*Inputs!$D$7-$F4622)+(1-MIN(1,$H$51*$C4622))*(1-MIN(1,Inputs!$G$7*$D4622)*churn_nonbuyers)*(ic*Inputs!$C$7+fee_wd*Inputs!$E$7*(1-$B4622)+fee_fx*Inputs!$D$7-cost_acc-cost_wd*Inputs!$E$7*(1-$B4622)-cost_fx*Inputs!$D$7))</f>
        <v>404709.075323439</v>
      </c>
      <c r="I4622" s="0" t="n">
        <f aca="false">12*Inputs!$B$8*(MIN(1,$H$52*$C4622)*(ic*Inputs!$C$8+pT-cost_acc-cost_wd*Inputs!$E$8-cost_fx*Inputs!$D$8-cost_ins)+(1-MIN(1,$H$52*$C4622))*(1-MIN(1,Inputs!$G$8*$D4622)*churn_nonbuyers)*(ic*Inputs!$C$8+fee_wd*Inputs!$E$8*(1-$B4622)+fee_fx*Inputs!$D$8-cost_acc-cost_wd*Inputs!$E$8*(1-$B4622)-cost_fx*Inputs!$D$8))</f>
        <v>187035.245427054</v>
      </c>
      <c r="J4622" s="0" t="n">
        <f aca="false">G4622+H4622+I4622-fixed</f>
        <v>114309.954444343</v>
      </c>
      <c r="K4622" s="0" t="n">
        <f aca="false">12*Inputs!$B$6*(1-MIN(1,Inputs!$G$6*$D4622)*churn_nonbuyers)*(ic*Inputs!$C$6+fee_wd*Inputs!$E$6*(1-$B4622)+fee_fx*Inputs!$D$6-cost_acc-cost_wd*Inputs!$E$6*(1-$B4622)-cost_fx*Inputs!$D$6)</f>
        <v>166255.587855173</v>
      </c>
      <c r="L4622" s="0" t="n">
        <f aca="false">12*Inputs!$B$7*(1-MIN(1,Inputs!$G$7*$D4622)*churn_nonbuyers)*(ic*Inputs!$C$7+fee_wd*Inputs!$E$7*(1-$B4622)+fee_fx*Inputs!$D$7-cost_acc-cost_wd*Inputs!$E$7*(1-$B4622)-cost_fx*Inputs!$D$7)</f>
        <v>365601.642921104</v>
      </c>
      <c r="M4622" s="0" t="n">
        <f aca="false">12*Inputs!$B$8*(1-MIN(1,Inputs!$G$8*$D4622)*churn_nonbuyers)*(ic*Inputs!$C$8+fee_wd*Inputs!$E$8*(1-$B4622)+fee_fx*Inputs!$D$8-cost_acc-cost_wd*Inputs!$E$8*(1-$B4622)-cost_fx*Inputs!$D$8)</f>
        <v>122482.228230806</v>
      </c>
      <c r="N4622" s="0" t="n">
        <f aca="false">K4622+L4622+I4622-fixed</f>
        <v>18892.4762033308</v>
      </c>
      <c r="O4622" s="0" t="n">
        <f aca="false">K4622+L4622+M4622-fixed</f>
        <v>-45660.5409929171</v>
      </c>
      <c r="P4622" s="0" t="n">
        <f aca="false">12*Inputs!$B$6*(1-MIN(1,Inputs!$F$6*$D4622))*(ic*Inputs!$C$6+flat_fee-cost_acc-cost_wd*Inputs!$E$6*$E4622-cost_fx*Inputs!$D$6)+12*Inputs!$B$7*(1-MIN(1,Inputs!$F$7*$D4622))*(ic*Inputs!$C$7+flat_fee-cost_acc-cost_wd*Inputs!$E$7*$E4622-cost_fx*Inputs!$D$7)+12*Inputs!$B$8*(1-MIN(1,Inputs!$F$8*$D4622))*(ic*Inputs!$C$8+flat_fee-cost_acc-cost_wd*Inputs!$E$8*$E4622-cost_fx*Inputs!$D$8)-fixed</f>
        <v>31266.2739980002</v>
      </c>
    </row>
    <row r="4623" customFormat="false" ht="15" hidden="false" customHeight="false" outlineLevel="0" collapsed="false">
      <c r="A4623" s="0" t="n">
        <v>4558</v>
      </c>
      <c r="B4623" s="0" t="n">
        <v>0.190052</v>
      </c>
      <c r="C4623" s="0" t="n">
        <v>0.923489</v>
      </c>
      <c r="D4623" s="0" t="n">
        <v>0.935262</v>
      </c>
      <c r="E4623" s="0" t="n">
        <v>1.225385</v>
      </c>
      <c r="F4623" s="0" t="n">
        <v>0.042031</v>
      </c>
      <c r="G4623" s="0" t="n">
        <f aca="false">12*Inputs!$B$6*(MIN(1,$H$50*$C4623)*(ic*Inputs!$C$6+pS+fee_fx*Inputs!$D$6-cost_acc-cost_wd*Inputs!$E$6*$E4623-cost_fx*Inputs!$D$6-$F4623)+(1-MIN(1,$H$50*$C4623))*(1-MIN(1,Inputs!$G$6*$D4623)*churn_nonbuyers)*(ic*Inputs!$C$6+fee_wd*Inputs!$E$6*(1-$B4623)+fee_fx*Inputs!$D$6-cost_acc-cost_wd*Inputs!$E$6*(1-$B4623)-cost_fx*Inputs!$D$6))</f>
        <v>215999.021349456</v>
      </c>
      <c r="H4623" s="0" t="n">
        <f aca="false">12*Inputs!$B$7*(MIN(1,$H$51*$C4623)*(ic*Inputs!$C$7+pE+fee_fx*Inputs!$D$7-cost_acc-cost_wd*Inputs!$E$7*$E4623-cost_fx*Inputs!$D$7-$F4623)+(1-MIN(1,$H$51*$C4623))*(1-MIN(1,Inputs!$G$7*$D4623)*churn_nonbuyers)*(ic*Inputs!$C$7+fee_wd*Inputs!$E$7*(1-$B4623)+fee_fx*Inputs!$D$7-cost_acc-cost_wd*Inputs!$E$7*(1-$B4623)-cost_fx*Inputs!$D$7))</f>
        <v>405739.672636276</v>
      </c>
      <c r="I4623" s="0" t="n">
        <f aca="false">12*Inputs!$B$8*(MIN(1,$H$52*$C4623)*(ic*Inputs!$C$8+pT-cost_acc-cost_wd*Inputs!$E$8-cost_fx*Inputs!$D$8-cost_ins)+(1-MIN(1,$H$52*$C4623))*(1-MIN(1,Inputs!$G$8*$D4623)*churn_nonbuyers)*(ic*Inputs!$C$8+fee_wd*Inputs!$E$8*(1-$B4623)+fee_fx*Inputs!$D$8-cost_acc-cost_wd*Inputs!$E$8*(1-$B4623)-cost_fx*Inputs!$D$8))</f>
        <v>171851.600386102</v>
      </c>
      <c r="J4623" s="0" t="n">
        <f aca="false">G4623+H4623+I4623-fixed</f>
        <v>93590.2943718339</v>
      </c>
      <c r="K4623" s="0" t="n">
        <f aca="false">12*Inputs!$B$6*(1-MIN(1,Inputs!$G$6*$D4623)*churn_nonbuyers)*(ic*Inputs!$C$6+fee_wd*Inputs!$E$6*(1-$B4623)+fee_fx*Inputs!$D$6-cost_acc-cost_wd*Inputs!$E$6*(1-$B4623)-cost_fx*Inputs!$D$6)</f>
        <v>166084.859618093</v>
      </c>
      <c r="L4623" s="0" t="n">
        <f aca="false">12*Inputs!$B$7*(1-MIN(1,Inputs!$G$7*$D4623)*churn_nonbuyers)*(ic*Inputs!$C$7+fee_wd*Inputs!$E$7*(1-$B4623)+fee_fx*Inputs!$D$7-cost_acc-cost_wd*Inputs!$E$7*(1-$B4623)-cost_fx*Inputs!$D$7)</f>
        <v>365287.455994856</v>
      </c>
      <c r="M4623" s="0" t="n">
        <f aca="false">12*Inputs!$B$8*(1-MIN(1,Inputs!$G$8*$D4623)*churn_nonbuyers)*(ic*Inputs!$C$8+fee_wd*Inputs!$E$8*(1-$B4623)+fee_fx*Inputs!$D$8-cost_acc-cost_wd*Inputs!$E$8*(1-$B4623)-cost_fx*Inputs!$D$8)</f>
        <v>109561.188937766</v>
      </c>
      <c r="N4623" s="0" t="n">
        <f aca="false">K4623+L4623+I4623-fixed</f>
        <v>3223.91599905072</v>
      </c>
      <c r="O4623" s="0" t="n">
        <f aca="false">K4623+L4623+M4623-fixed</f>
        <v>-59066.495449285</v>
      </c>
      <c r="P4623" s="0" t="n">
        <f aca="false">12*Inputs!$B$6*(1-MIN(1,Inputs!$F$6*$D4623))*(ic*Inputs!$C$6+flat_fee-cost_acc-cost_wd*Inputs!$E$6*$E4623-cost_fx*Inputs!$D$6)+12*Inputs!$B$7*(1-MIN(1,Inputs!$F$7*$D4623))*(ic*Inputs!$C$7+flat_fee-cost_acc-cost_wd*Inputs!$E$7*$E4623-cost_fx*Inputs!$D$7)+12*Inputs!$B$8*(1-MIN(1,Inputs!$F$8*$D4623))*(ic*Inputs!$C$8+flat_fee-cost_acc-cost_wd*Inputs!$E$8*$E4623-cost_fx*Inputs!$D$8)-fixed</f>
        <v>6111.41707280022</v>
      </c>
    </row>
    <row r="4624" customFormat="false" ht="15" hidden="false" customHeight="false" outlineLevel="0" collapsed="false">
      <c r="A4624" s="0" t="n">
        <v>4559</v>
      </c>
      <c r="B4624" s="0" t="n">
        <v>0.374787</v>
      </c>
      <c r="C4624" s="0" t="n">
        <v>0.872785</v>
      </c>
      <c r="D4624" s="0" t="n">
        <v>0.759874</v>
      </c>
      <c r="E4624" s="0" t="n">
        <v>1.10464</v>
      </c>
      <c r="F4624" s="0" t="n">
        <v>0.266739</v>
      </c>
      <c r="G4624" s="0" t="n">
        <f aca="false">12*Inputs!$B$6*(MIN(1,$H$50*$C4624)*(ic*Inputs!$C$6+pS+fee_fx*Inputs!$D$6-cost_acc-cost_wd*Inputs!$E$6*$E4624-cost_fx*Inputs!$D$6-$F4624)+(1-MIN(1,$H$50*$C4624))*(1-MIN(1,Inputs!$G$6*$D4624)*churn_nonbuyers)*(ic*Inputs!$C$6+fee_wd*Inputs!$E$6*(1-$B4624)+fee_fx*Inputs!$D$6-cost_acc-cost_wd*Inputs!$E$6*(1-$B4624)-cost_fx*Inputs!$D$6))</f>
        <v>188784.843196956</v>
      </c>
      <c r="H4624" s="0" t="n">
        <f aca="false">12*Inputs!$B$7*(MIN(1,$H$51*$C4624)*(ic*Inputs!$C$7+pE+fee_fx*Inputs!$D$7-cost_acc-cost_wd*Inputs!$E$7*$E4624-cost_fx*Inputs!$D$7-$F4624)+(1-MIN(1,$H$51*$C4624))*(1-MIN(1,Inputs!$G$7*$D4624)*churn_nonbuyers)*(ic*Inputs!$C$7+fee_wd*Inputs!$E$7*(1-$B4624)+fee_fx*Inputs!$D$7-cost_acc-cost_wd*Inputs!$E$7*(1-$B4624)-cost_fx*Inputs!$D$7))</f>
        <v>388729.392554852</v>
      </c>
      <c r="I4624" s="0" t="n">
        <f aca="false">12*Inputs!$B$8*(MIN(1,$H$52*$C4624)*(ic*Inputs!$C$8+pT-cost_acc-cost_wd*Inputs!$E$8-cost_fx*Inputs!$D$8-cost_ins)+(1-MIN(1,$H$52*$C4624))*(1-MIN(1,Inputs!$G$8*$D4624)*churn_nonbuyers)*(ic*Inputs!$C$8+fee_wd*Inputs!$E$8*(1-$B4624)+fee_fx*Inputs!$D$8-cost_acc-cost_wd*Inputs!$E$8*(1-$B4624)-cost_fx*Inputs!$D$8))</f>
        <v>181971.290973675</v>
      </c>
      <c r="J4624" s="0" t="n">
        <f aca="false">G4624+H4624+I4624-fixed</f>
        <v>59485.5267254832</v>
      </c>
      <c r="K4624" s="0" t="n">
        <f aca="false">12*Inputs!$B$6*(1-MIN(1,Inputs!$G$6*$D4624)*churn_nonbuyers)*(ic*Inputs!$C$6+fee_wd*Inputs!$E$6*(1-$B4624)+fee_fx*Inputs!$D$6-cost_acc-cost_wd*Inputs!$E$6*(1-$B4624)-cost_fx*Inputs!$D$6)</f>
        <v>142021.636537234</v>
      </c>
      <c r="L4624" s="0" t="n">
        <f aca="false">12*Inputs!$B$7*(1-MIN(1,Inputs!$G$7*$D4624)*churn_nonbuyers)*(ic*Inputs!$C$7+fee_wd*Inputs!$E$7*(1-$B4624)+fee_fx*Inputs!$D$7-cost_acc-cost_wd*Inputs!$E$7*(1-$B4624)-cost_fx*Inputs!$D$7)</f>
        <v>341269.53277034</v>
      </c>
      <c r="M4624" s="0" t="n">
        <f aca="false">12*Inputs!$B$8*(1-MIN(1,Inputs!$G$8*$D4624)*churn_nonbuyers)*(ic*Inputs!$C$8+fee_wd*Inputs!$E$8*(1-$B4624)+fee_fx*Inputs!$D$8-cost_acc-cost_wd*Inputs!$E$8*(1-$B4624)-cost_fx*Inputs!$D$8)</f>
        <v>144363.186613757</v>
      </c>
      <c r="N4624" s="0" t="n">
        <f aca="false">K4624+L4624+I4624-fixed</f>
        <v>-34737.5397187508</v>
      </c>
      <c r="O4624" s="0" t="n">
        <f aca="false">K4624+L4624+M4624-fixed</f>
        <v>-72345.6440786694</v>
      </c>
      <c r="P4624" s="0" t="n">
        <f aca="false">12*Inputs!$B$6*(1-MIN(1,Inputs!$F$6*$D4624))*(ic*Inputs!$C$6+flat_fee-cost_acc-cost_wd*Inputs!$E$6*$E4624-cost_fx*Inputs!$D$6)+12*Inputs!$B$7*(1-MIN(1,Inputs!$F$7*$D4624))*(ic*Inputs!$C$7+flat_fee-cost_acc-cost_wd*Inputs!$E$7*$E4624-cost_fx*Inputs!$D$7)+12*Inputs!$B$8*(1-MIN(1,Inputs!$F$8*$D4624))*(ic*Inputs!$C$8+flat_fee-cost_acc-cost_wd*Inputs!$E$8*$E4624-cost_fx*Inputs!$D$8)-fixed</f>
        <v>154650.8666144</v>
      </c>
    </row>
    <row r="4625" customFormat="false" ht="15" hidden="false" customHeight="false" outlineLevel="0" collapsed="false">
      <c r="A4625" s="0" t="n">
        <v>4560</v>
      </c>
      <c r="B4625" s="0" t="n">
        <v>0.389155</v>
      </c>
      <c r="C4625" s="0" t="n">
        <v>1.090662</v>
      </c>
      <c r="D4625" s="0" t="n">
        <v>1.199747</v>
      </c>
      <c r="E4625" s="0" t="n">
        <v>1.204908</v>
      </c>
      <c r="F4625" s="0" t="n">
        <v>0.042402</v>
      </c>
      <c r="G4625" s="0" t="n">
        <f aca="false">12*Inputs!$B$6*(MIN(1,$H$50*$C4625)*(ic*Inputs!$C$6+pS+fee_fx*Inputs!$D$6-cost_acc-cost_wd*Inputs!$E$6*$E4625-cost_fx*Inputs!$D$6-$F4625)+(1-MIN(1,$H$50*$C4625))*(1-MIN(1,Inputs!$G$6*$D4625)*churn_nonbuyers)*(ic*Inputs!$C$6+fee_wd*Inputs!$E$6*(1-$B4625)+fee_fx*Inputs!$D$6-cost_acc-cost_wd*Inputs!$E$6*(1-$B4625)-cost_fx*Inputs!$D$6))</f>
        <v>198837.436599909</v>
      </c>
      <c r="H4625" s="0" t="n">
        <f aca="false">12*Inputs!$B$7*(MIN(1,$H$51*$C4625)*(ic*Inputs!$C$7+pE+fee_fx*Inputs!$D$7-cost_acc-cost_wd*Inputs!$E$7*$E4625-cost_fx*Inputs!$D$7-$F4625)+(1-MIN(1,$H$51*$C4625))*(1-MIN(1,Inputs!$G$7*$D4625)*churn_nonbuyers)*(ic*Inputs!$C$7+fee_wd*Inputs!$E$7*(1-$B4625)+fee_fx*Inputs!$D$7-cost_acc-cost_wd*Inputs!$E$7*(1-$B4625)-cost_fx*Inputs!$D$7))</f>
        <v>398349.861918374</v>
      </c>
      <c r="I4625" s="0" t="n">
        <f aca="false">12*Inputs!$B$8*(MIN(1,$H$52*$C4625)*(ic*Inputs!$C$8+pT-cost_acc-cost_wd*Inputs!$E$8-cost_fx*Inputs!$D$8-cost_ins)+(1-MIN(1,$H$52*$C4625))*(1-MIN(1,Inputs!$G$8*$D4625)*churn_nonbuyers)*(ic*Inputs!$C$8+fee_wd*Inputs!$E$8*(1-$B4625)+fee_fx*Inputs!$D$8-cost_acc-cost_wd*Inputs!$E$8*(1-$B4625)-cost_fx*Inputs!$D$8))</f>
        <v>168871.221938694</v>
      </c>
      <c r="J4625" s="0" t="n">
        <f aca="false">G4625+H4625+I4625-fixed</f>
        <v>66058.520456977</v>
      </c>
      <c r="K4625" s="0" t="n">
        <f aca="false">12*Inputs!$B$6*(1-MIN(1,Inputs!$G$6*$D4625)*churn_nonbuyers)*(ic*Inputs!$C$6+fee_wd*Inputs!$E$6*(1-$B4625)+fee_fx*Inputs!$D$6-cost_acc-cost_wd*Inputs!$E$6*(1-$B4625)-cost_fx*Inputs!$D$6)</f>
        <v>136829.820555252</v>
      </c>
      <c r="L4625" s="0" t="n">
        <f aca="false">12*Inputs!$B$7*(1-MIN(1,Inputs!$G$7*$D4625)*churn_nonbuyers)*(ic*Inputs!$C$7+fee_wd*Inputs!$E$7*(1-$B4625)+fee_fx*Inputs!$D$7-cost_acc-cost_wd*Inputs!$E$7*(1-$B4625)-cost_fx*Inputs!$D$7)</f>
        <v>334666.494477151</v>
      </c>
      <c r="M4625" s="0" t="n">
        <f aca="false">12*Inputs!$B$8*(1-MIN(1,Inputs!$G$8*$D4625)*churn_nonbuyers)*(ic*Inputs!$C$8+fee_wd*Inputs!$E$8*(1-$B4625)+fee_fx*Inputs!$D$8-cost_acc-cost_wd*Inputs!$E$8*(1-$B4625)-cost_fx*Inputs!$D$8)</f>
        <v>49289.786911176</v>
      </c>
      <c r="N4625" s="0" t="n">
        <f aca="false">K4625+L4625+I4625-fixed</f>
        <v>-59632.4630289027</v>
      </c>
      <c r="O4625" s="0" t="n">
        <f aca="false">K4625+L4625+M4625-fixed</f>
        <v>-179213.898056421</v>
      </c>
      <c r="P4625" s="0" t="n">
        <f aca="false">12*Inputs!$B$6*(1-MIN(1,Inputs!$F$6*$D4625))*(ic*Inputs!$C$6+flat_fee-cost_acc-cost_wd*Inputs!$E$6*$E4625-cost_fx*Inputs!$D$6)+12*Inputs!$B$7*(1-MIN(1,Inputs!$F$7*$D4625))*(ic*Inputs!$C$7+flat_fee-cost_acc-cost_wd*Inputs!$E$7*$E4625-cost_fx*Inputs!$D$7)+12*Inputs!$B$8*(1-MIN(1,Inputs!$F$8*$D4625))*(ic*Inputs!$C$8+flat_fee-cost_acc-cost_wd*Inputs!$E$8*$E4625-cost_fx*Inputs!$D$8)-fixed</f>
        <v>-120868.04022976</v>
      </c>
    </row>
    <row r="4626" customFormat="false" ht="15" hidden="false" customHeight="false" outlineLevel="0" collapsed="false">
      <c r="A4626" s="0" t="n">
        <v>4561</v>
      </c>
      <c r="B4626" s="0" t="n">
        <v>0.298527</v>
      </c>
      <c r="C4626" s="0" t="n">
        <v>0.828757</v>
      </c>
      <c r="D4626" s="0" t="n">
        <v>0.678177</v>
      </c>
      <c r="E4626" s="0" t="n">
        <v>1.027789</v>
      </c>
      <c r="F4626" s="0" t="n">
        <v>0.252967</v>
      </c>
      <c r="G4626" s="0" t="n">
        <f aca="false">12*Inputs!$B$6*(MIN(1,$H$50*$C4626)*(ic*Inputs!$C$6+pS+fee_fx*Inputs!$D$6-cost_acc-cost_wd*Inputs!$E$6*$E4626-cost_fx*Inputs!$D$6-$F4626)+(1-MIN(1,$H$50*$C4626))*(1-MIN(1,Inputs!$G$6*$D4626)*churn_nonbuyers)*(ic*Inputs!$C$6+fee_wd*Inputs!$E$6*(1-$B4626)+fee_fx*Inputs!$D$6-cost_acc-cost_wd*Inputs!$E$6*(1-$B4626)-cost_fx*Inputs!$D$6))</f>
        <v>198625.011576994</v>
      </c>
      <c r="H4626" s="0" t="n">
        <f aca="false">12*Inputs!$B$7*(MIN(1,$H$51*$C4626)*(ic*Inputs!$C$7+pE+fee_fx*Inputs!$D$7-cost_acc-cost_wd*Inputs!$E$7*$E4626-cost_fx*Inputs!$D$7-$F4626)+(1-MIN(1,$H$51*$C4626))*(1-MIN(1,Inputs!$G$7*$D4626)*churn_nonbuyers)*(ic*Inputs!$C$7+fee_wd*Inputs!$E$7*(1-$B4626)+fee_fx*Inputs!$D$7-cost_acc-cost_wd*Inputs!$E$7*(1-$B4626)-cost_fx*Inputs!$D$7))</f>
        <v>402093.76119498</v>
      </c>
      <c r="I4626" s="0" t="n">
        <f aca="false">12*Inputs!$B$8*(MIN(1,$H$52*$C4626)*(ic*Inputs!$C$8+pT-cost_acc-cost_wd*Inputs!$E$8-cost_fx*Inputs!$D$8-cost_ins)+(1-MIN(1,$H$52*$C4626))*(1-MIN(1,Inputs!$G$8*$D4626)*churn_nonbuyers)*(ic*Inputs!$C$8+fee_wd*Inputs!$E$8*(1-$B4626)+fee_fx*Inputs!$D$8-cost_acc-cost_wd*Inputs!$E$8*(1-$B4626)-cost_fx*Inputs!$D$8))</f>
        <v>188286.833948604</v>
      </c>
      <c r="J4626" s="0" t="n">
        <f aca="false">G4626+H4626+I4626-fixed</f>
        <v>89005.6067205786</v>
      </c>
      <c r="K4626" s="0" t="n">
        <f aca="false">12*Inputs!$B$6*(1-MIN(1,Inputs!$G$6*$D4626)*churn_nonbuyers)*(ic*Inputs!$C$6+fee_wd*Inputs!$E$6*(1-$B4626)+fee_fx*Inputs!$D$6-cost_acc-cost_wd*Inputs!$E$6*(1-$B4626)-cost_fx*Inputs!$D$6)</f>
        <v>153233.757686009</v>
      </c>
      <c r="L4626" s="0" t="n">
        <f aca="false">12*Inputs!$B$7*(1-MIN(1,Inputs!$G$7*$D4626)*churn_nonbuyers)*(ic*Inputs!$C$7+fee_wd*Inputs!$E$7*(1-$B4626)+fee_fx*Inputs!$D$7-cost_acc-cost_wd*Inputs!$E$7*(1-$B4626)-cost_fx*Inputs!$D$7)</f>
        <v>352883.484915605</v>
      </c>
      <c r="M4626" s="0" t="n">
        <f aca="false">12*Inputs!$B$8*(1-MIN(1,Inputs!$G$8*$D4626)*churn_nonbuyers)*(ic*Inputs!$C$8+fee_wd*Inputs!$E$8*(1-$B4626)+fee_fx*Inputs!$D$8-cost_acc-cost_wd*Inputs!$E$8*(1-$B4626)-cost_fx*Inputs!$D$8)</f>
        <v>163923.282321374</v>
      </c>
      <c r="N4626" s="0" t="n">
        <f aca="false">K4626+L4626+I4626-fixed</f>
        <v>-5595.92344978219</v>
      </c>
      <c r="O4626" s="0" t="n">
        <f aca="false">K4626+L4626+M4626-fixed</f>
        <v>-29959.4750770115</v>
      </c>
      <c r="P4626" s="0" t="n">
        <f aca="false">12*Inputs!$B$6*(1-MIN(1,Inputs!$F$6*$D4626))*(ic*Inputs!$C$6+flat_fee-cost_acc-cost_wd*Inputs!$E$6*$E4626-cost_fx*Inputs!$D$6)+12*Inputs!$B$7*(1-MIN(1,Inputs!$F$7*$D4626))*(ic*Inputs!$C$7+flat_fee-cost_acc-cost_wd*Inputs!$E$7*$E4626-cost_fx*Inputs!$D$7)+12*Inputs!$B$8*(1-MIN(1,Inputs!$F$8*$D4626))*(ic*Inputs!$C$8+flat_fee-cost_acc-cost_wd*Inputs!$E$8*$E4626-cost_fx*Inputs!$D$8)-fixed</f>
        <v>237805.79930072</v>
      </c>
    </row>
    <row r="4627" customFormat="false" ht="15" hidden="false" customHeight="false" outlineLevel="0" collapsed="false">
      <c r="A4627" s="0" t="n">
        <v>4562</v>
      </c>
      <c r="B4627" s="0" t="n">
        <v>0.132192</v>
      </c>
      <c r="C4627" s="0" t="n">
        <v>0.903691</v>
      </c>
      <c r="D4627" s="0" t="n">
        <v>0.943965</v>
      </c>
      <c r="E4627" s="0" t="n">
        <v>1.300339</v>
      </c>
      <c r="F4627" s="0" t="n">
        <v>0.063904</v>
      </c>
      <c r="G4627" s="0" t="n">
        <f aca="false">12*Inputs!$B$6*(MIN(1,$H$50*$C4627)*(ic*Inputs!$C$6+pS+fee_fx*Inputs!$D$6-cost_acc-cost_wd*Inputs!$E$6*$E4627-cost_fx*Inputs!$D$6-$F4627)+(1-MIN(1,$H$50*$C4627))*(1-MIN(1,Inputs!$G$6*$D4627)*churn_nonbuyers)*(ic*Inputs!$C$6+fee_wd*Inputs!$E$6*(1-$B4627)+fee_fx*Inputs!$D$6-cost_acc-cost_wd*Inputs!$E$6*(1-$B4627)-cost_fx*Inputs!$D$6))</f>
        <v>220207.24249832</v>
      </c>
      <c r="H4627" s="0" t="n">
        <f aca="false">12*Inputs!$B$7*(MIN(1,$H$51*$C4627)*(ic*Inputs!$C$7+pE+fee_fx*Inputs!$D$7-cost_acc-cost_wd*Inputs!$E$7*$E4627-cost_fx*Inputs!$D$7-$F4627)+(1-MIN(1,$H$51*$C4627))*(1-MIN(1,Inputs!$G$7*$D4627)*churn_nonbuyers)*(ic*Inputs!$C$7+fee_wd*Inputs!$E$7*(1-$B4627)+fee_fx*Inputs!$D$7-cost_acc-cost_wd*Inputs!$E$7*(1-$B4627)-cost_fx*Inputs!$D$7))</f>
        <v>401037.561078612</v>
      </c>
      <c r="I4627" s="0" t="n">
        <f aca="false">12*Inputs!$B$8*(MIN(1,$H$52*$C4627)*(ic*Inputs!$C$8+pT-cost_acc-cost_wd*Inputs!$E$8-cost_fx*Inputs!$D$8-cost_ins)+(1-MIN(1,$H$52*$C4627))*(1-MIN(1,Inputs!$G$8*$D4627)*churn_nonbuyers)*(ic*Inputs!$C$8+fee_wd*Inputs!$E$8*(1-$B4627)+fee_fx*Inputs!$D$8-cost_acc-cost_wd*Inputs!$E$8*(1-$B4627)-cost_fx*Inputs!$D$8))</f>
        <v>170152.17900707</v>
      </c>
      <c r="J4627" s="0" t="n">
        <f aca="false">G4627+H4627+I4627-fixed</f>
        <v>91396.982584002</v>
      </c>
      <c r="K4627" s="0" t="n">
        <f aca="false">12*Inputs!$B$6*(1-MIN(1,Inputs!$G$6*$D4627)*churn_nonbuyers)*(ic*Inputs!$C$6+fee_wd*Inputs!$E$6*(1-$B4627)+fee_fx*Inputs!$D$6-cost_acc-cost_wd*Inputs!$E$6*(1-$B4627)-cost_fx*Inputs!$D$6)</f>
        <v>173947.634073216</v>
      </c>
      <c r="L4627" s="0" t="n">
        <f aca="false">12*Inputs!$B$7*(1-MIN(1,Inputs!$G$7*$D4627)*churn_nonbuyers)*(ic*Inputs!$C$7+fee_wd*Inputs!$E$7*(1-$B4627)+fee_fx*Inputs!$D$7-cost_acc-cost_wd*Inputs!$E$7*(1-$B4627)-cost_fx*Inputs!$D$7)</f>
        <v>373285.22092393</v>
      </c>
      <c r="M4627" s="0" t="n">
        <f aca="false">12*Inputs!$B$8*(1-MIN(1,Inputs!$G$8*$D4627)*churn_nonbuyers)*(ic*Inputs!$C$8+fee_wd*Inputs!$E$8*(1-$B4627)+fee_fx*Inputs!$D$8-cost_acc-cost_wd*Inputs!$E$8*(1-$B4627)-cost_fx*Inputs!$D$8)</f>
        <v>108570.424075008</v>
      </c>
      <c r="N4627" s="0" t="n">
        <f aca="false">K4627+L4627+I4627-fixed</f>
        <v>17385.0340042161</v>
      </c>
      <c r="O4627" s="0" t="n">
        <f aca="false">K4627+L4627+M4627-fixed</f>
        <v>-44196.7209278463</v>
      </c>
      <c r="P4627" s="0" t="n">
        <f aca="false">12*Inputs!$B$6*(1-MIN(1,Inputs!$F$6*$D4627))*(ic*Inputs!$C$6+flat_fee-cost_acc-cost_wd*Inputs!$E$6*$E4627-cost_fx*Inputs!$D$6)+12*Inputs!$B$7*(1-MIN(1,Inputs!$F$7*$D4627))*(ic*Inputs!$C$7+flat_fee-cost_acc-cost_wd*Inputs!$E$7*$E4627-cost_fx*Inputs!$D$7)+12*Inputs!$B$8*(1-MIN(1,Inputs!$F$8*$D4627))*(ic*Inputs!$C$8+flat_fee-cost_acc-cost_wd*Inputs!$E$8*$E4627-cost_fx*Inputs!$D$8)-fixed</f>
        <v>-31713.8215275998</v>
      </c>
    </row>
    <row r="4628" customFormat="false" ht="15" hidden="false" customHeight="false" outlineLevel="0" collapsed="false">
      <c r="A4628" s="0" t="n">
        <v>4563</v>
      </c>
      <c r="B4628" s="0" t="n">
        <v>0.198627</v>
      </c>
      <c r="C4628" s="0" t="n">
        <v>1.023843</v>
      </c>
      <c r="D4628" s="0" t="n">
        <v>1.002393</v>
      </c>
      <c r="E4628" s="0" t="n">
        <v>1.437046</v>
      </c>
      <c r="F4628" s="0" t="n">
        <v>0.133374</v>
      </c>
      <c r="G4628" s="0" t="n">
        <f aca="false">12*Inputs!$B$6*(MIN(1,$H$50*$C4628)*(ic*Inputs!$C$6+pS+fee_fx*Inputs!$D$6-cost_acc-cost_wd*Inputs!$E$6*$E4628-cost_fx*Inputs!$D$6-$F4628)+(1-MIN(1,$H$50*$C4628))*(1-MIN(1,Inputs!$G$6*$D4628)*churn_nonbuyers)*(ic*Inputs!$C$6+fee_wd*Inputs!$E$6*(1-$B4628)+fee_fx*Inputs!$D$6-cost_acc-cost_wd*Inputs!$E$6*(1-$B4628)-cost_fx*Inputs!$D$6))</f>
        <v>212661.683312764</v>
      </c>
      <c r="H4628" s="0" t="n">
        <f aca="false">12*Inputs!$B$7*(MIN(1,$H$51*$C4628)*(ic*Inputs!$C$7+pE+fee_fx*Inputs!$D$7-cost_acc-cost_wd*Inputs!$E$7*$E4628-cost_fx*Inputs!$D$7-$F4628)+(1-MIN(1,$H$51*$C4628))*(1-MIN(1,Inputs!$G$7*$D4628)*churn_nonbuyers)*(ic*Inputs!$C$7+fee_wd*Inputs!$E$7*(1-$B4628)+fee_fx*Inputs!$D$7-cost_acc-cost_wd*Inputs!$E$7*(1-$B4628)-cost_fx*Inputs!$D$7))</f>
        <v>378629.924930274</v>
      </c>
      <c r="I4628" s="0" t="n">
        <f aca="false">12*Inputs!$B$8*(MIN(1,$H$52*$C4628)*(ic*Inputs!$C$8+pT-cost_acc-cost_wd*Inputs!$E$8-cost_fx*Inputs!$D$8-cost_ins)+(1-MIN(1,$H$52*$C4628))*(1-MIN(1,Inputs!$G$8*$D4628)*churn_nonbuyers)*(ic*Inputs!$C$8+fee_wd*Inputs!$E$8*(1-$B4628)+fee_fx*Inputs!$D$8-cost_acc-cost_wd*Inputs!$E$8*(1-$B4628)-cost_fx*Inputs!$D$8))</f>
        <v>174361.823847881</v>
      </c>
      <c r="J4628" s="0" t="n">
        <f aca="false">G4628+H4628+I4628-fixed</f>
        <v>65653.4320909189</v>
      </c>
      <c r="K4628" s="0" t="n">
        <f aca="false">12*Inputs!$B$6*(1-MIN(1,Inputs!$G$6*$D4628)*churn_nonbuyers)*(ic*Inputs!$C$6+fee_wd*Inputs!$E$6*(1-$B4628)+fee_fx*Inputs!$D$6-cost_acc-cost_wd*Inputs!$E$6*(1-$B4628)-cost_fx*Inputs!$D$6)</f>
        <v>164327.127223759</v>
      </c>
      <c r="L4628" s="0" t="n">
        <f aca="false">12*Inputs!$B$7*(1-MIN(1,Inputs!$G$7*$D4628)*churn_nonbuyers)*(ic*Inputs!$C$7+fee_wd*Inputs!$E$7*(1-$B4628)+fee_fx*Inputs!$D$7-cost_acc-cost_wd*Inputs!$E$7*(1-$B4628)-cost_fx*Inputs!$D$7)</f>
        <v>363332.888270256</v>
      </c>
      <c r="M4628" s="0" t="n">
        <f aca="false">12*Inputs!$B$8*(1-MIN(1,Inputs!$G$8*$D4628)*churn_nonbuyers)*(ic*Inputs!$C$8+fee_wd*Inputs!$E$8*(1-$B4628)+fee_fx*Inputs!$D$8-cost_acc-cost_wd*Inputs!$E$8*(1-$B4628)-cost_fx*Inputs!$D$8)</f>
        <v>94528.9891242096</v>
      </c>
      <c r="N4628" s="0" t="n">
        <f aca="false">K4628+L4628+I4628-fixed</f>
        <v>2021.83934189577</v>
      </c>
      <c r="O4628" s="0" t="n">
        <f aca="false">K4628+L4628+M4628-fixed</f>
        <v>-77810.9953817755</v>
      </c>
      <c r="P4628" s="0" t="n">
        <f aca="false">12*Inputs!$B$6*(1-MIN(1,Inputs!$F$6*$D4628))*(ic*Inputs!$C$6+flat_fee-cost_acc-cost_wd*Inputs!$E$6*$E4628-cost_fx*Inputs!$D$6)+12*Inputs!$B$7*(1-MIN(1,Inputs!$F$7*$D4628))*(ic*Inputs!$C$7+flat_fee-cost_acc-cost_wd*Inputs!$E$7*$E4628-cost_fx*Inputs!$D$7)+12*Inputs!$B$8*(1-MIN(1,Inputs!$F$8*$D4628))*(ic*Inputs!$C$8+flat_fee-cost_acc-cost_wd*Inputs!$E$8*$E4628-cost_fx*Inputs!$D$8)-fixed</f>
        <v>-119430.34744528</v>
      </c>
    </row>
    <row r="4629" customFormat="false" ht="15" hidden="false" customHeight="false" outlineLevel="0" collapsed="false">
      <c r="A4629" s="0" t="n">
        <v>4564</v>
      </c>
      <c r="B4629" s="0" t="n">
        <v>0.285568</v>
      </c>
      <c r="C4629" s="0" t="n">
        <v>0.92719</v>
      </c>
      <c r="D4629" s="0" t="n">
        <v>1.892637</v>
      </c>
      <c r="E4629" s="0" t="n">
        <v>1.137699</v>
      </c>
      <c r="F4629" s="0" t="n">
        <v>0.140059</v>
      </c>
      <c r="G4629" s="0" t="n">
        <f aca="false">12*Inputs!$B$6*(MIN(1,$H$50*$C4629)*(ic*Inputs!$C$6+pS+fee_fx*Inputs!$D$6-cost_acc-cost_wd*Inputs!$E$6*$E4629-cost_fx*Inputs!$D$6-$F4629)+(1-MIN(1,$H$50*$C4629))*(1-MIN(1,Inputs!$G$6*$D4629)*churn_nonbuyers)*(ic*Inputs!$C$6+fee_wd*Inputs!$E$6*(1-$B4629)+fee_fx*Inputs!$D$6-cost_acc-cost_wd*Inputs!$E$6*(1-$B4629)-cost_fx*Inputs!$D$6))</f>
        <v>196727.451891013</v>
      </c>
      <c r="H4629" s="0" t="n">
        <f aca="false">12*Inputs!$B$7*(MIN(1,$H$51*$C4629)*(ic*Inputs!$C$7+pE+fee_fx*Inputs!$D$7-cost_acc-cost_wd*Inputs!$E$7*$E4629-cost_fx*Inputs!$D$7-$F4629)+(1-MIN(1,$H$51*$C4629))*(1-MIN(1,Inputs!$G$7*$D4629)*churn_nonbuyers)*(ic*Inputs!$C$7+fee_wd*Inputs!$E$7*(1-$B4629)+fee_fx*Inputs!$D$7-cost_acc-cost_wd*Inputs!$E$7*(1-$B4629)-cost_fx*Inputs!$D$7))</f>
        <v>395079.587756663</v>
      </c>
      <c r="I4629" s="0" t="n">
        <f aca="false">12*Inputs!$B$8*(MIN(1,$H$52*$C4629)*(ic*Inputs!$C$8+pT-cost_acc-cost_wd*Inputs!$E$8-cost_fx*Inputs!$D$8-cost_ins)+(1-MIN(1,$H$52*$C4629))*(1-MIN(1,Inputs!$G$8*$D4629)*churn_nonbuyers)*(ic*Inputs!$C$8+fee_wd*Inputs!$E$8*(1-$B4629)+fee_fx*Inputs!$D$8-cost_acc-cost_wd*Inputs!$E$8*(1-$B4629)-cost_fx*Inputs!$D$8))</f>
        <v>133648.87536</v>
      </c>
      <c r="J4629" s="0" t="n">
        <f aca="false">G4629+H4629+I4629-fixed</f>
        <v>25455.9150076762</v>
      </c>
      <c r="K4629" s="0" t="n">
        <f aca="false">12*Inputs!$B$6*(1-MIN(1,Inputs!$G$6*$D4629)*churn_nonbuyers)*(ic*Inputs!$C$6+fee_wd*Inputs!$E$6*(1-$B4629)+fee_fx*Inputs!$D$6-cost_acc-cost_wd*Inputs!$E$6*(1-$B4629)-cost_fx*Inputs!$D$6)</f>
        <v>145291.858292275</v>
      </c>
      <c r="L4629" s="0" t="n">
        <f aca="false">12*Inputs!$B$7*(1-MIN(1,Inputs!$G$7*$D4629)*churn_nonbuyers)*(ic*Inputs!$C$7+fee_wd*Inputs!$E$7*(1-$B4629)+fee_fx*Inputs!$D$7-cost_acc-cost_wd*Inputs!$E$7*(1-$B4629)-cost_fx*Inputs!$D$7)</f>
        <v>341519.729599365</v>
      </c>
      <c r="M4629" s="0" t="n">
        <f aca="false">12*Inputs!$B$8*(1-MIN(1,Inputs!$G$8*$D4629)*churn_nonbuyers)*(ic*Inputs!$C$8+fee_wd*Inputs!$E$8*(1-$B4629)+fee_fx*Inputs!$D$8-cost_acc-cost_wd*Inputs!$E$8*(1-$B4629)-cost_fx*Inputs!$D$8)</f>
        <v>0</v>
      </c>
      <c r="N4629" s="0" t="n">
        <f aca="false">K4629+L4629+I4629-fixed</f>
        <v>-79539.5367483597</v>
      </c>
      <c r="O4629" s="0" t="n">
        <f aca="false">K4629+L4629+M4629-fixed</f>
        <v>-213188.41210836</v>
      </c>
      <c r="P4629" s="0" t="n">
        <f aca="false">12*Inputs!$B$6*(1-MIN(1,Inputs!$F$6*$D4629))*(ic*Inputs!$C$6+flat_fee-cost_acc-cost_wd*Inputs!$E$6*$E4629-cost_fx*Inputs!$D$6)+12*Inputs!$B$7*(1-MIN(1,Inputs!$F$7*$D4629))*(ic*Inputs!$C$7+flat_fee-cost_acc-cost_wd*Inputs!$E$7*$E4629-cost_fx*Inputs!$D$7)+12*Inputs!$B$8*(1-MIN(1,Inputs!$F$8*$D4629))*(ic*Inputs!$C$8+flat_fee-cost_acc-cost_wd*Inputs!$E$8*$E4629-cost_fx*Inputs!$D$8)-fixed</f>
        <v>-431322.025847339</v>
      </c>
    </row>
    <row r="4630" customFormat="false" ht="15" hidden="false" customHeight="false" outlineLevel="0" collapsed="false">
      <c r="A4630" s="0" t="n">
        <v>4565</v>
      </c>
      <c r="B4630" s="0" t="n">
        <v>0.495527</v>
      </c>
      <c r="C4630" s="0" t="n">
        <v>1.028034</v>
      </c>
      <c r="D4630" s="0" t="n">
        <v>1.387041</v>
      </c>
      <c r="E4630" s="0" t="n">
        <v>1.339638</v>
      </c>
      <c r="F4630" s="0" t="n">
        <v>0.133149</v>
      </c>
      <c r="G4630" s="0" t="n">
        <f aca="false">12*Inputs!$B$6*(MIN(1,$H$50*$C4630)*(ic*Inputs!$C$6+pS+fee_fx*Inputs!$D$6-cost_acc-cost_wd*Inputs!$E$6*$E4630-cost_fx*Inputs!$D$6-$F4630)+(1-MIN(1,$H$50*$C4630))*(1-MIN(1,Inputs!$G$6*$D4630)*churn_nonbuyers)*(ic*Inputs!$C$6+fee_wd*Inputs!$E$6*(1-$B4630)+fee_fx*Inputs!$D$6-cost_acc-cost_wd*Inputs!$E$6*(1-$B4630)-cost_fx*Inputs!$D$6))</f>
        <v>175602.303825801</v>
      </c>
      <c r="H4630" s="0" t="n">
        <f aca="false">12*Inputs!$B$7*(MIN(1,$H$51*$C4630)*(ic*Inputs!$C$7+pE+fee_fx*Inputs!$D$7-cost_acc-cost_wd*Inputs!$E$7*$E4630-cost_fx*Inputs!$D$7-$F4630)+(1-MIN(1,$H$51*$C4630))*(1-MIN(1,Inputs!$G$7*$D4630)*churn_nonbuyers)*(ic*Inputs!$C$7+fee_wd*Inputs!$E$7*(1-$B4630)+fee_fx*Inputs!$D$7-cost_acc-cost_wd*Inputs!$E$7*(1-$B4630)-cost_fx*Inputs!$D$7))</f>
        <v>363571.461648905</v>
      </c>
      <c r="I4630" s="0" t="n">
        <f aca="false">12*Inputs!$B$8*(MIN(1,$H$52*$C4630)*(ic*Inputs!$C$8+pT-cost_acc-cost_wd*Inputs!$E$8-cost_fx*Inputs!$D$8-cost_ins)+(1-MIN(1,$H$52*$C4630))*(1-MIN(1,Inputs!$G$8*$D4630)*churn_nonbuyers)*(ic*Inputs!$C$8+fee_wd*Inputs!$E$8*(1-$B4630)+fee_fx*Inputs!$D$8-cost_acc-cost_wd*Inputs!$E$8*(1-$B4630)-cost_fx*Inputs!$D$8))</f>
        <v>150651.515275381</v>
      </c>
      <c r="J4630" s="0" t="n">
        <f aca="false">G4630+H4630+I4630-fixed</f>
        <v>-10174.7192499136</v>
      </c>
      <c r="K4630" s="0" t="n">
        <f aca="false">12*Inputs!$B$6*(1-MIN(1,Inputs!$G$6*$D4630)*churn_nonbuyers)*(ic*Inputs!$C$6+fee_wd*Inputs!$E$6*(1-$B4630)+fee_fx*Inputs!$D$6-cost_acc-cost_wd*Inputs!$E$6*(1-$B4630)-cost_fx*Inputs!$D$6)</f>
        <v>121211.41583237</v>
      </c>
      <c r="L4630" s="0" t="n">
        <f aca="false">12*Inputs!$B$7*(1-MIN(1,Inputs!$G$7*$D4630)*churn_nonbuyers)*(ic*Inputs!$C$7+fee_wd*Inputs!$E$7*(1-$B4630)+fee_fx*Inputs!$D$7-cost_acc-cost_wd*Inputs!$E$7*(1-$B4630)-cost_fx*Inputs!$D$7)</f>
        <v>318035.670331422</v>
      </c>
      <c r="M4630" s="0" t="n">
        <f aca="false">12*Inputs!$B$8*(1-MIN(1,Inputs!$G$8*$D4630)*churn_nonbuyers)*(ic*Inputs!$C$8+fee_wd*Inputs!$E$8*(1-$B4630)+fee_fx*Inputs!$D$8-cost_acc-cost_wd*Inputs!$E$8*(1-$B4630)-cost_fx*Inputs!$D$8)</f>
        <v>8797.40284439524</v>
      </c>
      <c r="N4630" s="0" t="n">
        <f aca="false">K4630+L4630+I4630-fixed</f>
        <v>-110101.398560827</v>
      </c>
      <c r="O4630" s="0" t="n">
        <f aca="false">K4630+L4630+M4630-fixed</f>
        <v>-251955.510991812</v>
      </c>
      <c r="P4630" s="0" t="n">
        <f aca="false">12*Inputs!$B$6*(1-MIN(1,Inputs!$F$6*$D4630))*(ic*Inputs!$C$6+flat_fee-cost_acc-cost_wd*Inputs!$E$6*$E4630-cost_fx*Inputs!$D$6)+12*Inputs!$B$7*(1-MIN(1,Inputs!$F$7*$D4630))*(ic*Inputs!$C$7+flat_fee-cost_acc-cost_wd*Inputs!$E$7*$E4630-cost_fx*Inputs!$D$7)+12*Inputs!$B$8*(1-MIN(1,Inputs!$F$8*$D4630))*(ic*Inputs!$C$8+flat_fee-cost_acc-cost_wd*Inputs!$E$8*$E4630-cost_fx*Inputs!$D$8)-fixed</f>
        <v>-262965.95357008</v>
      </c>
    </row>
    <row r="4631" customFormat="false" ht="15" hidden="false" customHeight="false" outlineLevel="0" collapsed="false">
      <c r="A4631" s="0" t="n">
        <v>4566</v>
      </c>
      <c r="B4631" s="0" t="n">
        <v>0.189924</v>
      </c>
      <c r="C4631" s="0" t="n">
        <v>0.853898</v>
      </c>
      <c r="D4631" s="0" t="n">
        <v>0.888803</v>
      </c>
      <c r="E4631" s="0" t="n">
        <v>1.324987</v>
      </c>
      <c r="F4631" s="0" t="n">
        <v>0.142984</v>
      </c>
      <c r="G4631" s="0" t="n">
        <f aca="false">12*Inputs!$B$6*(MIN(1,$H$50*$C4631)*(ic*Inputs!$C$6+pS+fee_fx*Inputs!$D$6-cost_acc-cost_wd*Inputs!$E$6*$E4631-cost_fx*Inputs!$D$6-$F4631)+(1-MIN(1,$H$50*$C4631))*(1-MIN(1,Inputs!$G$6*$D4631)*churn_nonbuyers)*(ic*Inputs!$C$6+fee_wd*Inputs!$E$6*(1-$B4631)+fee_fx*Inputs!$D$6-cost_acc-cost_wd*Inputs!$E$6*(1-$B4631)-cost_fx*Inputs!$D$6))</f>
        <v>208685.473444687</v>
      </c>
      <c r="H4631" s="0" t="n">
        <f aca="false">12*Inputs!$B$7*(MIN(1,$H$51*$C4631)*(ic*Inputs!$C$7+pE+fee_fx*Inputs!$D$7-cost_acc-cost_wd*Inputs!$E$7*$E4631-cost_fx*Inputs!$D$7-$F4631)+(1-MIN(1,$H$51*$C4631))*(1-MIN(1,Inputs!$G$7*$D4631)*churn_nonbuyers)*(ic*Inputs!$C$7+fee_wd*Inputs!$E$7*(1-$B4631)+fee_fx*Inputs!$D$7-cost_acc-cost_wd*Inputs!$E$7*(1-$B4631)-cost_fx*Inputs!$D$7))</f>
        <v>388284.971252594</v>
      </c>
      <c r="I4631" s="0" t="n">
        <f aca="false">12*Inputs!$B$8*(MIN(1,$H$52*$C4631)*(ic*Inputs!$C$8+pT-cost_acc-cost_wd*Inputs!$E$8-cost_fx*Inputs!$D$8-cost_ins)+(1-MIN(1,$H$52*$C4631))*(1-MIN(1,Inputs!$G$8*$D4631)*churn_nonbuyers)*(ic*Inputs!$C$8+fee_wd*Inputs!$E$8*(1-$B4631)+fee_fx*Inputs!$D$8-cost_acc-cost_wd*Inputs!$E$8*(1-$B4631)-cost_fx*Inputs!$D$8))</f>
        <v>171309.287709457</v>
      </c>
      <c r="J4631" s="0" t="n">
        <f aca="false">G4631+H4631+I4631-fixed</f>
        <v>68279.7324067369</v>
      </c>
      <c r="K4631" s="0" t="n">
        <f aca="false">12*Inputs!$B$6*(1-MIN(1,Inputs!$G$6*$D4631)*churn_nonbuyers)*(ic*Inputs!$C$6+fee_wd*Inputs!$E$6*(1-$B4631)+fee_fx*Inputs!$D$6-cost_acc-cost_wd*Inputs!$E$6*(1-$B4631)-cost_fx*Inputs!$D$6)</f>
        <v>166507.205910998</v>
      </c>
      <c r="L4631" s="0" t="n">
        <f aca="false">12*Inputs!$B$7*(1-MIN(1,Inputs!$G$7*$D4631)*churn_nonbuyers)*(ic*Inputs!$C$7+fee_wd*Inputs!$E$7*(1-$B4631)+fee_fx*Inputs!$D$7-cost_acc-cost_wd*Inputs!$E$7*(1-$B4631)-cost_fx*Inputs!$D$7)</f>
        <v>365829.220602599</v>
      </c>
      <c r="M4631" s="0" t="n">
        <f aca="false">12*Inputs!$B$8*(1-MIN(1,Inputs!$G$8*$D4631)*churn_nonbuyers)*(ic*Inputs!$C$8+fee_wd*Inputs!$E$8*(1-$B4631)+fee_fx*Inputs!$D$8-cost_acc-cost_wd*Inputs!$E$8*(1-$B4631)-cost_fx*Inputs!$D$8)</f>
        <v>119881.787264659</v>
      </c>
      <c r="N4631" s="0" t="n">
        <f aca="false">K4631+L4631+I4631-fixed</f>
        <v>3645.71422305412</v>
      </c>
      <c r="O4631" s="0" t="n">
        <f aca="false">K4631+L4631+M4631-fixed</f>
        <v>-47781.7862217433</v>
      </c>
      <c r="P4631" s="0" t="n">
        <f aca="false">12*Inputs!$B$6*(1-MIN(1,Inputs!$F$6*$D4631))*(ic*Inputs!$C$6+flat_fee-cost_acc-cost_wd*Inputs!$E$6*$E4631-cost_fx*Inputs!$D$6)+12*Inputs!$B$7*(1-MIN(1,Inputs!$F$7*$D4631))*(ic*Inputs!$C$7+flat_fee-cost_acc-cost_wd*Inputs!$E$7*$E4631-cost_fx*Inputs!$D$7)+12*Inputs!$B$8*(1-MIN(1,Inputs!$F$8*$D4631))*(ic*Inputs!$C$8+flat_fee-cost_acc-cost_wd*Inputs!$E$8*$E4631-cost_fx*Inputs!$D$8)-fixed</f>
        <v>-15888.30124936</v>
      </c>
    </row>
    <row r="4632" customFormat="false" ht="15" hidden="false" customHeight="false" outlineLevel="0" collapsed="false">
      <c r="A4632" s="0" t="n">
        <v>4567</v>
      </c>
      <c r="B4632" s="0" t="n">
        <v>0.42233</v>
      </c>
      <c r="C4632" s="0" t="n">
        <v>0.809925</v>
      </c>
      <c r="D4632" s="0" t="n">
        <v>1.363308</v>
      </c>
      <c r="E4632" s="0" t="n">
        <v>1.092069</v>
      </c>
      <c r="F4632" s="0" t="n">
        <v>0.189868</v>
      </c>
      <c r="G4632" s="0" t="n">
        <f aca="false">12*Inputs!$B$6*(MIN(1,$H$50*$C4632)*(ic*Inputs!$C$6+pS+fee_fx*Inputs!$D$6-cost_acc-cost_wd*Inputs!$E$6*$E4632-cost_fx*Inputs!$D$6-$F4632)+(1-MIN(1,$H$50*$C4632))*(1-MIN(1,Inputs!$G$6*$D4632)*churn_nonbuyers)*(ic*Inputs!$C$6+fee_wd*Inputs!$E$6*(1-$B4632)+fee_fx*Inputs!$D$6-cost_acc-cost_wd*Inputs!$E$6*(1-$B4632)-cost_fx*Inputs!$D$6))</f>
        <v>176954.073877908</v>
      </c>
      <c r="H4632" s="0" t="n">
        <f aca="false">12*Inputs!$B$7*(MIN(1,$H$51*$C4632)*(ic*Inputs!$C$7+pE+fee_fx*Inputs!$D$7-cost_acc-cost_wd*Inputs!$E$7*$E4632-cost_fx*Inputs!$D$7-$F4632)+(1-MIN(1,$H$51*$C4632))*(1-MIN(1,Inputs!$G$7*$D4632)*churn_nonbuyers)*(ic*Inputs!$C$7+fee_wd*Inputs!$E$7*(1-$B4632)+fee_fx*Inputs!$D$7-cost_acc-cost_wd*Inputs!$E$7*(1-$B4632)-cost_fx*Inputs!$D$7))</f>
        <v>381357.411732988</v>
      </c>
      <c r="I4632" s="0" t="n">
        <f aca="false">12*Inputs!$B$8*(MIN(1,$H$52*$C4632)*(ic*Inputs!$C$8+pT-cost_acc-cost_wd*Inputs!$E$8-cost_fx*Inputs!$D$8-cost_ins)+(1-MIN(1,$H$52*$C4632))*(1-MIN(1,Inputs!$G$8*$D4632)*churn_nonbuyers)*(ic*Inputs!$C$8+fee_wd*Inputs!$E$8*(1-$B4632)+fee_fx*Inputs!$D$8-cost_acc-cost_wd*Inputs!$E$8*(1-$B4632)-cost_fx*Inputs!$D$8))</f>
        <v>122802.19023567</v>
      </c>
      <c r="J4632" s="0" t="n">
        <f aca="false">G4632+H4632+I4632-fixed</f>
        <v>-18886.324153435</v>
      </c>
      <c r="K4632" s="0" t="n">
        <f aca="false">12*Inputs!$B$6*(1-MIN(1,Inputs!$G$6*$D4632)*churn_nonbuyers)*(ic*Inputs!$C$6+fee_wd*Inputs!$E$6*(1-$B4632)+fee_fx*Inputs!$D$6-cost_acc-cost_wd*Inputs!$E$6*(1-$B4632)-cost_fx*Inputs!$D$6)</f>
        <v>131187.849607008</v>
      </c>
      <c r="L4632" s="0" t="n">
        <f aca="false">12*Inputs!$B$7*(1-MIN(1,Inputs!$G$7*$D4632)*churn_nonbuyers)*(ic*Inputs!$C$7+fee_wd*Inputs!$E$7*(1-$B4632)+fee_fx*Inputs!$D$7-cost_acc-cost_wd*Inputs!$E$7*(1-$B4632)-cost_fx*Inputs!$D$7)</f>
        <v>328381.214980205</v>
      </c>
      <c r="M4632" s="0" t="n">
        <f aca="false">12*Inputs!$B$8*(1-MIN(1,Inputs!$G$8*$D4632)*churn_nonbuyers)*(ic*Inputs!$C$8+fee_wd*Inputs!$E$8*(1-$B4632)+fee_fx*Inputs!$D$8-cost_acc-cost_wd*Inputs!$E$8*(1-$B4632)-cost_fx*Inputs!$D$8)</f>
        <v>13985.281312704</v>
      </c>
      <c r="N4632" s="0" t="n">
        <f aca="false">K4632+L4632+I4632-fixed</f>
        <v>-117628.745177118</v>
      </c>
      <c r="O4632" s="0" t="n">
        <f aca="false">K4632+L4632+M4632-fixed</f>
        <v>-226445.654100083</v>
      </c>
      <c r="P4632" s="0" t="n">
        <f aca="false">12*Inputs!$B$6*(1-MIN(1,Inputs!$F$6*$D4632))*(ic*Inputs!$C$6+flat_fee-cost_acc-cost_wd*Inputs!$E$6*$E4632-cost_fx*Inputs!$D$6)+12*Inputs!$B$7*(1-MIN(1,Inputs!$F$7*$D4632))*(ic*Inputs!$C$7+flat_fee-cost_acc-cost_wd*Inputs!$E$7*$E4632-cost_fx*Inputs!$D$7)+12*Inputs!$B$8*(1-MIN(1,Inputs!$F$8*$D4632))*(ic*Inputs!$C$8+flat_fee-cost_acc-cost_wd*Inputs!$E$8*$E4632-cost_fx*Inputs!$D$8)-fixed</f>
        <v>-166153.50480352</v>
      </c>
    </row>
    <row r="4633" customFormat="false" ht="15" hidden="false" customHeight="false" outlineLevel="0" collapsed="false">
      <c r="A4633" s="0" t="n">
        <v>4568</v>
      </c>
      <c r="B4633" s="0" t="n">
        <v>0.405591</v>
      </c>
      <c r="C4633" s="0" t="n">
        <v>0.897553</v>
      </c>
      <c r="D4633" s="0" t="n">
        <v>0.902493</v>
      </c>
      <c r="E4633" s="0" t="n">
        <v>1.154521</v>
      </c>
      <c r="F4633" s="0" t="n">
        <v>0.137818</v>
      </c>
      <c r="G4633" s="0" t="n">
        <f aca="false">12*Inputs!$B$6*(MIN(1,$H$50*$C4633)*(ic*Inputs!$C$6+pS+fee_fx*Inputs!$D$6-cost_acc-cost_wd*Inputs!$E$6*$E4633-cost_fx*Inputs!$D$6-$F4633)+(1-MIN(1,$H$50*$C4633))*(1-MIN(1,Inputs!$G$6*$D4633)*churn_nonbuyers)*(ic*Inputs!$C$6+fee_wd*Inputs!$E$6*(1-$B4633)+fee_fx*Inputs!$D$6-cost_acc-cost_wd*Inputs!$E$6*(1-$B4633)-cost_fx*Inputs!$D$6))</f>
        <v>186837.779053202</v>
      </c>
      <c r="H4633" s="0" t="n">
        <f aca="false">12*Inputs!$B$7*(MIN(1,$H$51*$C4633)*(ic*Inputs!$C$7+pE+fee_fx*Inputs!$D$7-cost_acc-cost_wd*Inputs!$E$7*$E4633-cost_fx*Inputs!$D$7-$F4633)+(1-MIN(1,$H$51*$C4633))*(1-MIN(1,Inputs!$G$7*$D4633)*churn_nonbuyers)*(ic*Inputs!$C$7+fee_wd*Inputs!$E$7*(1-$B4633)+fee_fx*Inputs!$D$7-cost_acc-cost_wd*Inputs!$E$7*(1-$B4633)-cost_fx*Inputs!$D$7))</f>
        <v>387859.693102428</v>
      </c>
      <c r="I4633" s="0" t="n">
        <f aca="false">12*Inputs!$B$8*(MIN(1,$H$52*$C4633)*(ic*Inputs!$C$8+pT-cost_acc-cost_wd*Inputs!$E$8-cost_fx*Inputs!$D$8-cost_ins)+(1-MIN(1,$H$52*$C4633))*(1-MIN(1,Inputs!$G$8*$D4633)*churn_nonbuyers)*(ic*Inputs!$C$8+fee_wd*Inputs!$E$8*(1-$B4633)+fee_fx*Inputs!$D$8-cost_acc-cost_wd*Inputs!$E$8*(1-$B4633)-cost_fx*Inputs!$D$8))</f>
        <v>171391.245794891</v>
      </c>
      <c r="J4633" s="0" t="n">
        <f aca="false">G4633+H4633+I4633-fixed</f>
        <v>46088.7179505208</v>
      </c>
      <c r="K4633" s="0" t="n">
        <f aca="false">12*Inputs!$B$6*(1-MIN(1,Inputs!$G$6*$D4633)*churn_nonbuyers)*(ic*Inputs!$C$6+fee_wd*Inputs!$E$6*(1-$B4633)+fee_fx*Inputs!$D$6-cost_acc-cost_wd*Inputs!$E$6*(1-$B4633)-cost_fx*Inputs!$D$6)</f>
        <v>136733.276436214</v>
      </c>
      <c r="L4633" s="0" t="n">
        <f aca="false">12*Inputs!$B$7*(1-MIN(1,Inputs!$G$7*$D4633)*churn_nonbuyers)*(ic*Inputs!$C$7+fee_wd*Inputs!$E$7*(1-$B4633)+fee_fx*Inputs!$D$7-cost_acc-cost_wd*Inputs!$E$7*(1-$B4633)-cost_fx*Inputs!$D$7)</f>
        <v>335459.646597728</v>
      </c>
      <c r="M4633" s="0" t="n">
        <f aca="false">12*Inputs!$B$8*(1-MIN(1,Inputs!$G$8*$D4633)*churn_nonbuyers)*(ic*Inputs!$C$8+fee_wd*Inputs!$E$8*(1-$B4633)+fee_fx*Inputs!$D$8-cost_acc-cost_wd*Inputs!$E$8*(1-$B4633)-cost_fx*Inputs!$D$8)</f>
        <v>113029.077448997</v>
      </c>
      <c r="N4633" s="0" t="n">
        <f aca="false">K4633+L4633+I4633-fixed</f>
        <v>-56415.8311711671</v>
      </c>
      <c r="O4633" s="0" t="n">
        <f aca="false">K4633+L4633+M4633-fixed</f>
        <v>-114777.999517061</v>
      </c>
      <c r="P4633" s="0" t="n">
        <f aca="false">12*Inputs!$B$6*(1-MIN(1,Inputs!$F$6*$D4633))*(ic*Inputs!$C$6+flat_fee-cost_acc-cost_wd*Inputs!$E$6*$E4633-cost_fx*Inputs!$D$6)+12*Inputs!$B$7*(1-MIN(1,Inputs!$F$7*$D4633))*(ic*Inputs!$C$7+flat_fee-cost_acc-cost_wd*Inputs!$E$7*$E4633-cost_fx*Inputs!$D$7)+12*Inputs!$B$8*(1-MIN(1,Inputs!$F$8*$D4633))*(ic*Inputs!$C$8+flat_fee-cost_acc-cost_wd*Inputs!$E$8*$E4633-cost_fx*Inputs!$D$8)-fixed</f>
        <v>55089.8045007201</v>
      </c>
    </row>
    <row r="4634" customFormat="false" ht="15" hidden="false" customHeight="false" outlineLevel="0" collapsed="false">
      <c r="A4634" s="0" t="n">
        <v>4569</v>
      </c>
      <c r="B4634" s="0" t="n">
        <v>0.412843</v>
      </c>
      <c r="C4634" s="0" t="n">
        <v>1.003914</v>
      </c>
      <c r="D4634" s="0" t="n">
        <v>1.247663</v>
      </c>
      <c r="E4634" s="0" t="n">
        <v>1.188742</v>
      </c>
      <c r="F4634" s="0" t="n">
        <v>0.326908</v>
      </c>
      <c r="G4634" s="0" t="n">
        <f aca="false">12*Inputs!$B$6*(MIN(1,$H$50*$C4634)*(ic*Inputs!$C$6+pS+fee_fx*Inputs!$D$6-cost_acc-cost_wd*Inputs!$E$6*$E4634-cost_fx*Inputs!$D$6-$F4634)+(1-MIN(1,$H$50*$C4634))*(1-MIN(1,Inputs!$G$6*$D4634)*churn_nonbuyers)*(ic*Inputs!$C$6+fee_wd*Inputs!$E$6*(1-$B4634)+fee_fx*Inputs!$D$6-cost_acc-cost_wd*Inputs!$E$6*(1-$B4634)-cost_fx*Inputs!$D$6))</f>
        <v>184436.640394602</v>
      </c>
      <c r="H4634" s="0" t="n">
        <f aca="false">12*Inputs!$B$7*(MIN(1,$H$51*$C4634)*(ic*Inputs!$C$7+pE+fee_fx*Inputs!$D$7-cost_acc-cost_wd*Inputs!$E$7*$E4634-cost_fx*Inputs!$D$7-$F4634)+(1-MIN(1,$H$51*$C4634))*(1-MIN(1,Inputs!$G$7*$D4634)*churn_nonbuyers)*(ic*Inputs!$C$7+fee_wd*Inputs!$E$7*(1-$B4634)+fee_fx*Inputs!$D$7-cost_acc-cost_wd*Inputs!$E$7*(1-$B4634)-cost_fx*Inputs!$D$7))</f>
        <v>376439.064263282</v>
      </c>
      <c r="I4634" s="0" t="n">
        <f aca="false">12*Inputs!$B$8*(MIN(1,$H$52*$C4634)*(ic*Inputs!$C$8+pT-cost_acc-cost_wd*Inputs!$E$8-cost_fx*Inputs!$D$8-cost_ins)+(1-MIN(1,$H$52*$C4634))*(1-MIN(1,Inputs!$G$8*$D4634)*churn_nonbuyers)*(ic*Inputs!$C$8+fee_wd*Inputs!$E$8*(1-$B4634)+fee_fx*Inputs!$D$8-cost_acc-cost_wd*Inputs!$E$8*(1-$B4634)-cost_fx*Inputs!$D$8))</f>
        <v>156249.152902161</v>
      </c>
      <c r="J4634" s="0" t="n">
        <f aca="false">G4634+H4634+I4634-fixed</f>
        <v>17124.8575600456</v>
      </c>
      <c r="K4634" s="0" t="n">
        <f aca="false">12*Inputs!$B$6*(1-MIN(1,Inputs!$G$6*$D4634)*churn_nonbuyers)*(ic*Inputs!$C$6+fee_wd*Inputs!$E$6*(1-$B4634)+fee_fx*Inputs!$D$6-cost_acc-cost_wd*Inputs!$E$6*(1-$B4634)-cost_fx*Inputs!$D$6)</f>
        <v>133282.805298545</v>
      </c>
      <c r="L4634" s="0" t="n">
        <f aca="false">12*Inputs!$B$7*(1-MIN(1,Inputs!$G$7*$D4634)*churn_nonbuyers)*(ic*Inputs!$C$7+fee_wd*Inputs!$E$7*(1-$B4634)+fee_fx*Inputs!$D$7-cost_acc-cost_wd*Inputs!$E$7*(1-$B4634)-cost_fx*Inputs!$D$7)</f>
        <v>330884.060555127</v>
      </c>
      <c r="M4634" s="0" t="n">
        <f aca="false">12*Inputs!$B$8*(1-MIN(1,Inputs!$G$8*$D4634)*churn_nonbuyers)*(ic*Inputs!$C$8+fee_wd*Inputs!$E$8*(1-$B4634)+fee_fx*Inputs!$D$8-cost_acc-cost_wd*Inputs!$E$8*(1-$B4634)-cost_fx*Inputs!$D$8)</f>
        <v>38824.4820065424</v>
      </c>
      <c r="N4634" s="0" t="n">
        <f aca="false">K4634+L4634+I4634-fixed</f>
        <v>-79583.9812441671</v>
      </c>
      <c r="O4634" s="0" t="n">
        <f aca="false">K4634+L4634+M4634-fixed</f>
        <v>-197008.652139786</v>
      </c>
      <c r="P4634" s="0" t="n">
        <f aca="false">12*Inputs!$B$6*(1-MIN(1,Inputs!$F$6*$D4634))*(ic*Inputs!$C$6+flat_fee-cost_acc-cost_wd*Inputs!$E$6*$E4634-cost_fx*Inputs!$D$6)+12*Inputs!$B$7*(1-MIN(1,Inputs!$F$7*$D4634))*(ic*Inputs!$C$7+flat_fee-cost_acc-cost_wd*Inputs!$E$7*$E4634-cost_fx*Inputs!$D$7)+12*Inputs!$B$8*(1-MIN(1,Inputs!$F$8*$D4634))*(ic*Inputs!$C$8+flat_fee-cost_acc-cost_wd*Inputs!$E$8*$E4634-cost_fx*Inputs!$D$8)-fixed</f>
        <v>-139509.98587696</v>
      </c>
    </row>
    <row r="4635" customFormat="false" ht="15" hidden="false" customHeight="false" outlineLevel="0" collapsed="false">
      <c r="A4635" s="0" t="n">
        <v>4570</v>
      </c>
      <c r="B4635" s="0" t="n">
        <v>0.413409</v>
      </c>
      <c r="C4635" s="0" t="n">
        <v>0.740417</v>
      </c>
      <c r="D4635" s="0" t="n">
        <v>0.884872</v>
      </c>
      <c r="E4635" s="0" t="n">
        <v>1.043529</v>
      </c>
      <c r="F4635" s="0" t="n">
        <v>0.322323</v>
      </c>
      <c r="G4635" s="0" t="n">
        <f aca="false">12*Inputs!$B$6*(MIN(1,$H$50*$C4635)*(ic*Inputs!$C$6+pS+fee_fx*Inputs!$D$6-cost_acc-cost_wd*Inputs!$E$6*$E4635-cost_fx*Inputs!$D$6-$F4635)+(1-MIN(1,$H$50*$C4635))*(1-MIN(1,Inputs!$G$6*$D4635)*churn_nonbuyers)*(ic*Inputs!$C$6+fee_wd*Inputs!$E$6*(1-$B4635)+fee_fx*Inputs!$D$6-cost_acc-cost_wd*Inputs!$E$6*(1-$B4635)-cost_fx*Inputs!$D$6))</f>
        <v>175918.272346147</v>
      </c>
      <c r="H4635" s="0" t="n">
        <f aca="false">12*Inputs!$B$7*(MIN(1,$H$51*$C4635)*(ic*Inputs!$C$7+pE+fee_fx*Inputs!$D$7-cost_acc-cost_wd*Inputs!$E$7*$E4635-cost_fx*Inputs!$D$7-$F4635)+(1-MIN(1,$H$51*$C4635))*(1-MIN(1,Inputs!$G$7*$D4635)*churn_nonbuyers)*(ic*Inputs!$C$7+fee_wd*Inputs!$E$7*(1-$B4635)+fee_fx*Inputs!$D$7-cost_acc-cost_wd*Inputs!$E$7*(1-$B4635)-cost_fx*Inputs!$D$7))</f>
        <v>379641.292066211</v>
      </c>
      <c r="I4635" s="0" t="n">
        <f aca="false">12*Inputs!$B$8*(MIN(1,$H$52*$C4635)*(ic*Inputs!$C$8+pT-cost_acc-cost_wd*Inputs!$E$8-cost_fx*Inputs!$D$8-cost_ins)+(1-MIN(1,$H$52*$C4635))*(1-MIN(1,Inputs!$G$8*$D4635)*churn_nonbuyers)*(ic*Inputs!$C$8+fee_wd*Inputs!$E$8*(1-$B4635)+fee_fx*Inputs!$D$8-cost_acc-cost_wd*Inputs!$E$8*(1-$B4635)-cost_fx*Inputs!$D$8))</f>
        <v>162928.595201642</v>
      </c>
      <c r="J4635" s="0" t="n">
        <f aca="false">G4635+H4635+I4635-fixed</f>
        <v>18488.1596140002</v>
      </c>
      <c r="K4635" s="0" t="n">
        <f aca="false">12*Inputs!$B$6*(1-MIN(1,Inputs!$G$6*$D4635)*churn_nonbuyers)*(ic*Inputs!$C$6+fee_wd*Inputs!$E$6*(1-$B4635)+fee_fx*Inputs!$D$6-cost_acc-cost_wd*Inputs!$E$6*(1-$B4635)-cost_fx*Inputs!$D$6)</f>
        <v>135783.455390266</v>
      </c>
      <c r="L4635" s="0" t="n">
        <f aca="false">12*Inputs!$B$7*(1-MIN(1,Inputs!$G$7*$D4635)*churn_nonbuyers)*(ic*Inputs!$C$7+fee_wd*Inputs!$E$7*(1-$B4635)+fee_fx*Inputs!$D$7-cost_acc-cost_wd*Inputs!$E$7*(1-$B4635)-cost_fx*Inputs!$D$7)</f>
        <v>334546.008978159</v>
      </c>
      <c r="M4635" s="0" t="n">
        <f aca="false">12*Inputs!$B$8*(1-MIN(1,Inputs!$G$8*$D4635)*churn_nonbuyers)*(ic*Inputs!$C$8+fee_wd*Inputs!$E$8*(1-$B4635)+fee_fx*Inputs!$D$8-cost_acc-cost_wd*Inputs!$E$8*(1-$B4635)-cost_fx*Inputs!$D$8)</f>
        <v>116672.165474573</v>
      </c>
      <c r="N4635" s="0" t="n">
        <f aca="false">K4635+L4635+I4635-fixed</f>
        <v>-66741.9404299331</v>
      </c>
      <c r="O4635" s="0" t="n">
        <f aca="false">K4635+L4635+M4635-fixed</f>
        <v>-112998.370157002</v>
      </c>
      <c r="P4635" s="0" t="n">
        <f aca="false">12*Inputs!$B$6*(1-MIN(1,Inputs!$F$6*$D4635))*(ic*Inputs!$C$6+flat_fee-cost_acc-cost_wd*Inputs!$E$6*$E4635-cost_fx*Inputs!$D$6)+12*Inputs!$B$7*(1-MIN(1,Inputs!$F$7*$D4635))*(ic*Inputs!$C$7+flat_fee-cost_acc-cost_wd*Inputs!$E$7*$E4635-cost_fx*Inputs!$D$7)+12*Inputs!$B$8*(1-MIN(1,Inputs!$F$8*$D4635))*(ic*Inputs!$C$8+flat_fee-cost_acc-cost_wd*Inputs!$E$8*$E4635-cost_fx*Inputs!$D$8)-fixed</f>
        <v>115388.63717312</v>
      </c>
    </row>
    <row r="4636" customFormat="false" ht="15" hidden="false" customHeight="false" outlineLevel="0" collapsed="false">
      <c r="A4636" s="0" t="n">
        <v>4571</v>
      </c>
      <c r="B4636" s="0" t="n">
        <v>0.300471</v>
      </c>
      <c r="C4636" s="0" t="n">
        <v>0.933346</v>
      </c>
      <c r="D4636" s="0" t="n">
        <v>0.99174</v>
      </c>
      <c r="E4636" s="0" t="n">
        <v>1.115204</v>
      </c>
      <c r="F4636" s="0" t="n">
        <v>0.247686</v>
      </c>
      <c r="G4636" s="0" t="n">
        <f aca="false">12*Inputs!$B$6*(MIN(1,$H$50*$C4636)*(ic*Inputs!$C$6+pS+fee_fx*Inputs!$D$6-cost_acc-cost_wd*Inputs!$E$6*$E4636-cost_fx*Inputs!$D$6-$F4636)+(1-MIN(1,$H$50*$C4636))*(1-MIN(1,Inputs!$G$6*$D4636)*churn_nonbuyers)*(ic*Inputs!$C$6+fee_wd*Inputs!$E$6*(1-$B4636)+fee_fx*Inputs!$D$6-cost_acc-cost_wd*Inputs!$E$6*(1-$B4636)-cost_fx*Inputs!$D$6))</f>
        <v>200039.892845411</v>
      </c>
      <c r="H4636" s="0" t="n">
        <f aca="false">12*Inputs!$B$7*(MIN(1,$H$51*$C4636)*(ic*Inputs!$C$7+pE+fee_fx*Inputs!$D$7-cost_acc-cost_wd*Inputs!$E$7*$E4636-cost_fx*Inputs!$D$7-$F4636)+(1-MIN(1,$H$51*$C4636))*(1-MIN(1,Inputs!$G$7*$D4636)*churn_nonbuyers)*(ic*Inputs!$C$7+fee_wd*Inputs!$E$7*(1-$B4636)+fee_fx*Inputs!$D$7-cost_acc-cost_wd*Inputs!$E$7*(1-$B4636)-cost_fx*Inputs!$D$7))</f>
        <v>396895.378726995</v>
      </c>
      <c r="I4636" s="0" t="n">
        <f aca="false">12*Inputs!$B$8*(MIN(1,$H$52*$C4636)*(ic*Inputs!$C$8+pT-cost_acc-cost_wd*Inputs!$E$8-cost_fx*Inputs!$D$8-cost_ins)+(1-MIN(1,$H$52*$C4636))*(1-MIN(1,Inputs!$G$8*$D4636)*churn_nonbuyers)*(ic*Inputs!$C$8+fee_wd*Inputs!$E$8*(1-$B4636)+fee_fx*Inputs!$D$8-cost_acc-cost_wd*Inputs!$E$8*(1-$B4636)-cost_fx*Inputs!$D$8))</f>
        <v>167606.364541893</v>
      </c>
      <c r="J4636" s="0" t="n">
        <f aca="false">G4636+H4636+I4636-fixed</f>
        <v>64541.6361142986</v>
      </c>
      <c r="K4636" s="0" t="n">
        <f aca="false">12*Inputs!$B$6*(1-MIN(1,Inputs!$G$6*$D4636)*churn_nonbuyers)*(ic*Inputs!$C$6+fee_wd*Inputs!$E$6*(1-$B4636)+fee_fx*Inputs!$D$6-cost_acc-cost_wd*Inputs!$E$6*(1-$B4636)-cost_fx*Inputs!$D$6)</f>
        <v>150480.958388688</v>
      </c>
      <c r="L4636" s="0" t="n">
        <f aca="false">12*Inputs!$B$7*(1-MIN(1,Inputs!$G$7*$D4636)*churn_nonbuyers)*(ic*Inputs!$C$7+fee_wd*Inputs!$E$7*(1-$B4636)+fee_fx*Inputs!$D$7-cost_acc-cost_wd*Inputs!$E$7*(1-$B4636)-cost_fx*Inputs!$D$7)</f>
        <v>349223.401913213</v>
      </c>
      <c r="M4636" s="0" t="n">
        <f aca="false">12*Inputs!$B$8*(1-MIN(1,Inputs!$G$8*$D4636)*churn_nonbuyers)*(ic*Inputs!$C$8+fee_wd*Inputs!$E$8*(1-$B4636)+fee_fx*Inputs!$D$8-cost_acc-cost_wd*Inputs!$E$8*(1-$B4636)-cost_fx*Inputs!$D$8)</f>
        <v>95397.070880544</v>
      </c>
      <c r="N4636" s="0" t="n">
        <f aca="false">K4636+L4636+I4636-fixed</f>
        <v>-32689.2751562058</v>
      </c>
      <c r="O4636" s="0" t="n">
        <f aca="false">K4636+L4636+M4636-fixed</f>
        <v>-104898.568817555</v>
      </c>
      <c r="P4636" s="0" t="n">
        <f aca="false">12*Inputs!$B$6*(1-MIN(1,Inputs!$F$6*$D4636))*(ic*Inputs!$C$6+flat_fee-cost_acc-cost_wd*Inputs!$E$6*$E4636-cost_fx*Inputs!$D$6)+12*Inputs!$B$7*(1-MIN(1,Inputs!$F$7*$D4636))*(ic*Inputs!$C$7+flat_fee-cost_acc-cost_wd*Inputs!$E$7*$E4636-cost_fx*Inputs!$D$7)+12*Inputs!$B$8*(1-MIN(1,Inputs!$F$8*$D4636))*(ic*Inputs!$C$8+flat_fee-cost_acc-cost_wd*Inputs!$E$8*$E4636-cost_fx*Inputs!$D$8)-fixed</f>
        <v>25133.5368704</v>
      </c>
    </row>
    <row r="4637" customFormat="false" ht="15" hidden="false" customHeight="false" outlineLevel="0" collapsed="false">
      <c r="A4637" s="0" t="n">
        <v>4572</v>
      </c>
      <c r="B4637" s="0" t="n">
        <v>0.406157</v>
      </c>
      <c r="C4637" s="0" t="n">
        <v>0.91181</v>
      </c>
      <c r="D4637" s="0" t="n">
        <v>1.710049</v>
      </c>
      <c r="E4637" s="0" t="n">
        <v>1.184465</v>
      </c>
      <c r="F4637" s="0" t="n">
        <v>0.092188</v>
      </c>
      <c r="G4637" s="0" t="n">
        <f aca="false">12*Inputs!$B$6*(MIN(1,$H$50*$C4637)*(ic*Inputs!$C$6+pS+fee_fx*Inputs!$D$6-cost_acc-cost_wd*Inputs!$E$6*$E4637-cost_fx*Inputs!$D$6-$F4637)+(1-MIN(1,$H$50*$C4637))*(1-MIN(1,Inputs!$G$6*$D4637)*churn_nonbuyers)*(ic*Inputs!$C$6+fee_wd*Inputs!$E$6*(1-$B4637)+fee_fx*Inputs!$D$6-cost_acc-cost_wd*Inputs!$E$6*(1-$B4637)-cost_fx*Inputs!$D$6))</f>
        <v>182533.953076839</v>
      </c>
      <c r="H4637" s="0" t="n">
        <f aca="false">12*Inputs!$B$7*(MIN(1,$H$51*$C4637)*(ic*Inputs!$C$7+pE+fee_fx*Inputs!$D$7-cost_acc-cost_wd*Inputs!$E$7*$E4637-cost_fx*Inputs!$D$7-$F4637)+(1-MIN(1,$H$51*$C4637))*(1-MIN(1,Inputs!$G$7*$D4637)*churn_nonbuyers)*(ic*Inputs!$C$7+fee_wd*Inputs!$E$7*(1-$B4637)+fee_fx*Inputs!$D$7-cost_acc-cost_wd*Inputs!$E$7*(1-$B4637)-cost_fx*Inputs!$D$7))</f>
        <v>382587.46590834</v>
      </c>
      <c r="I4637" s="0" t="n">
        <f aca="false">12*Inputs!$B$8*(MIN(1,$H$52*$C4637)*(ic*Inputs!$C$8+pT-cost_acc-cost_wd*Inputs!$E$8-cost_fx*Inputs!$D$8-cost_ins)+(1-MIN(1,$H$52*$C4637))*(1-MIN(1,Inputs!$G$8*$D4637)*churn_nonbuyers)*(ic*Inputs!$C$8+fee_wd*Inputs!$E$8*(1-$B4637)+fee_fx*Inputs!$D$8-cost_acc-cost_wd*Inputs!$E$8*(1-$B4637)-cost_fx*Inputs!$D$8))</f>
        <v>131431.94064</v>
      </c>
      <c r="J4637" s="0" t="n">
        <f aca="false">G4637+H4637+I4637-fixed</f>
        <v>-3446.64037482021</v>
      </c>
      <c r="K4637" s="0" t="n">
        <f aca="false">12*Inputs!$B$6*(1-MIN(1,Inputs!$G$6*$D4637)*churn_nonbuyers)*(ic*Inputs!$C$6+fee_wd*Inputs!$E$6*(1-$B4637)+fee_fx*Inputs!$D$6-cost_acc-cost_wd*Inputs!$E$6*(1-$B4637)-cost_fx*Inputs!$D$6)</f>
        <v>130876.84635619</v>
      </c>
      <c r="L4637" s="0" t="n">
        <f aca="false">12*Inputs!$B$7*(1-MIN(1,Inputs!$G$7*$D4637)*churn_nonbuyers)*(ic*Inputs!$C$7+fee_wd*Inputs!$E$7*(1-$B4637)+fee_fx*Inputs!$D$7-cost_acc-cost_wd*Inputs!$E$7*(1-$B4637)-cost_fx*Inputs!$D$7)</f>
        <v>327029.088261714</v>
      </c>
      <c r="M4637" s="0" t="n">
        <f aca="false">12*Inputs!$B$8*(1-MIN(1,Inputs!$G$8*$D4637)*churn_nonbuyers)*(ic*Inputs!$C$8+fee_wd*Inputs!$E$8*(1-$B4637)+fee_fx*Inputs!$D$8-cost_acc-cost_wd*Inputs!$E$8*(1-$B4637)-cost_fx*Inputs!$D$8)</f>
        <v>0</v>
      </c>
      <c r="N4637" s="0" t="n">
        <f aca="false">K4637+L4637+I4637-fixed</f>
        <v>-110662.124742097</v>
      </c>
      <c r="O4637" s="0" t="n">
        <f aca="false">K4637+L4637+M4637-fixed</f>
        <v>-242094.065382097</v>
      </c>
      <c r="P4637" s="0" t="n">
        <f aca="false">12*Inputs!$B$6*(1-MIN(1,Inputs!$F$6*$D4637))*(ic*Inputs!$C$6+flat_fee-cost_acc-cost_wd*Inputs!$E$6*$E4637-cost_fx*Inputs!$D$6)+12*Inputs!$B$7*(1-MIN(1,Inputs!$F$7*$D4637))*(ic*Inputs!$C$7+flat_fee-cost_acc-cost_wd*Inputs!$E$7*$E4637-cost_fx*Inputs!$D$7)+12*Inputs!$B$8*(1-MIN(1,Inputs!$F$8*$D4637))*(ic*Inputs!$C$8+flat_fee-cost_acc-cost_wd*Inputs!$E$8*$E4637-cost_fx*Inputs!$D$8)-fixed</f>
        <v>-378198.3871636</v>
      </c>
    </row>
    <row r="4638" customFormat="false" ht="15" hidden="false" customHeight="false" outlineLevel="0" collapsed="false">
      <c r="A4638" s="0" t="n">
        <v>4573</v>
      </c>
      <c r="B4638" s="0" t="n">
        <v>0.412797</v>
      </c>
      <c r="C4638" s="0" t="n">
        <v>0.897686</v>
      </c>
      <c r="D4638" s="0" t="n">
        <v>1.216615</v>
      </c>
      <c r="E4638" s="0" t="n">
        <v>1.323108</v>
      </c>
      <c r="F4638" s="0" t="n">
        <v>0.310844</v>
      </c>
      <c r="G4638" s="0" t="n">
        <f aca="false">12*Inputs!$B$6*(MIN(1,$H$50*$C4638)*(ic*Inputs!$C$6+pS+fee_fx*Inputs!$D$6-cost_acc-cost_wd*Inputs!$E$6*$E4638-cost_fx*Inputs!$D$6-$F4638)+(1-MIN(1,$H$50*$C4638))*(1-MIN(1,Inputs!$G$6*$D4638)*churn_nonbuyers)*(ic*Inputs!$C$6+fee_wd*Inputs!$E$6*(1-$B4638)+fee_fx*Inputs!$D$6-cost_acc-cost_wd*Inputs!$E$6*(1-$B4638)-cost_fx*Inputs!$D$6))</f>
        <v>176787.654559814</v>
      </c>
      <c r="H4638" s="0" t="n">
        <f aca="false">12*Inputs!$B$7*(MIN(1,$H$51*$C4638)*(ic*Inputs!$C$7+pE+fee_fx*Inputs!$D$7-cost_acc-cost_wd*Inputs!$E$7*$E4638-cost_fx*Inputs!$D$7-$F4638)+(1-MIN(1,$H$51*$C4638))*(1-MIN(1,Inputs!$G$7*$D4638)*churn_nonbuyers)*(ic*Inputs!$C$7+fee_wd*Inputs!$E$7*(1-$B4638)+fee_fx*Inputs!$D$7-cost_acc-cost_wd*Inputs!$E$7*(1-$B4638)-cost_fx*Inputs!$D$7))</f>
        <v>358763.38632893</v>
      </c>
      <c r="I4638" s="0" t="n">
        <f aca="false">12*Inputs!$B$8*(MIN(1,$H$52*$C4638)*(ic*Inputs!$C$8+pT-cost_acc-cost_wd*Inputs!$E$8-cost_fx*Inputs!$D$8-cost_ins)+(1-MIN(1,$H$52*$C4638))*(1-MIN(1,Inputs!$G$8*$D4638)*churn_nonbuyers)*(ic*Inputs!$C$8+fee_wd*Inputs!$E$8*(1-$B4638)+fee_fx*Inputs!$D$8-cost_acc-cost_wd*Inputs!$E$8*(1-$B4638)-cost_fx*Inputs!$D$8))</f>
        <v>146300.282414978</v>
      </c>
      <c r="J4638" s="0" t="n">
        <f aca="false">G4638+H4638+I4638-fixed</f>
        <v>-18148.6766962779</v>
      </c>
      <c r="K4638" s="0" t="n">
        <f aca="false">12*Inputs!$B$6*(1-MIN(1,Inputs!$G$6*$D4638)*churn_nonbuyers)*(ic*Inputs!$C$6+fee_wd*Inputs!$E$6*(1-$B4638)+fee_fx*Inputs!$D$6-cost_acc-cost_wd*Inputs!$E$6*(1-$B4638)-cost_fx*Inputs!$D$6)</f>
        <v>133509.700959516</v>
      </c>
      <c r="L4638" s="0" t="n">
        <f aca="false">12*Inputs!$B$7*(1-MIN(1,Inputs!$G$7*$D4638)*churn_nonbuyers)*(ic*Inputs!$C$7+fee_wd*Inputs!$E$7*(1-$B4638)+fee_fx*Inputs!$D$7-cost_acc-cost_wd*Inputs!$E$7*(1-$B4638)-cost_fx*Inputs!$D$7)</f>
        <v>331210.62585571</v>
      </c>
      <c r="M4638" s="0" t="n">
        <f aca="false">12*Inputs!$B$8*(1-MIN(1,Inputs!$G$8*$D4638)*churn_nonbuyers)*(ic*Inputs!$C$8+fee_wd*Inputs!$E$8*(1-$B4638)+fee_fx*Inputs!$D$8-cost_acc-cost_wd*Inputs!$E$8*(1-$B4638)-cost_fx*Inputs!$D$8)</f>
        <v>45487.973544408</v>
      </c>
      <c r="N4638" s="0" t="n">
        <f aca="false">K4638+L4638+I4638-fixed</f>
        <v>-88979.3907697962</v>
      </c>
      <c r="O4638" s="0" t="n">
        <f aca="false">K4638+L4638+M4638-fixed</f>
        <v>-189791.699640366</v>
      </c>
      <c r="P4638" s="0" t="n">
        <f aca="false">12*Inputs!$B$6*(1-MIN(1,Inputs!$F$6*$D4638))*(ic*Inputs!$C$6+flat_fee-cost_acc-cost_wd*Inputs!$E$6*$E4638-cost_fx*Inputs!$D$6)+12*Inputs!$B$7*(1-MIN(1,Inputs!$F$7*$D4638))*(ic*Inputs!$C$7+flat_fee-cost_acc-cost_wd*Inputs!$E$7*$E4638-cost_fx*Inputs!$D$7)+12*Inputs!$B$8*(1-MIN(1,Inputs!$F$8*$D4638))*(ic*Inputs!$C$8+flat_fee-cost_acc-cost_wd*Inputs!$E$8*$E4638-cost_fx*Inputs!$D$8)-fixed</f>
        <v>-174468.3102592</v>
      </c>
    </row>
    <row r="4639" customFormat="false" ht="15" hidden="false" customHeight="false" outlineLevel="0" collapsed="false">
      <c r="A4639" s="0" t="n">
        <v>4574</v>
      </c>
      <c r="B4639" s="0" t="n">
        <v>0.105381</v>
      </c>
      <c r="C4639" s="0" t="n">
        <v>0.91645</v>
      </c>
      <c r="D4639" s="0" t="n">
        <v>1.285262</v>
      </c>
      <c r="E4639" s="0" t="n">
        <v>1.148285</v>
      </c>
      <c r="F4639" s="0" t="n">
        <v>0.175803</v>
      </c>
      <c r="G4639" s="0" t="n">
        <f aca="false">12*Inputs!$B$6*(MIN(1,$H$50*$C4639)*(ic*Inputs!$C$6+pS+fee_fx*Inputs!$D$6-cost_acc-cost_wd*Inputs!$E$6*$E4639-cost_fx*Inputs!$D$6-$F4639)+(1-MIN(1,$H$50*$C4639))*(1-MIN(1,Inputs!$G$6*$D4639)*churn_nonbuyers)*(ic*Inputs!$C$6+fee_wd*Inputs!$E$6*(1-$B4639)+fee_fx*Inputs!$D$6-cost_acc-cost_wd*Inputs!$E$6*(1-$B4639)-cost_fx*Inputs!$D$6))</f>
        <v>222169.032912782</v>
      </c>
      <c r="H4639" s="0" t="n">
        <f aca="false">12*Inputs!$B$7*(MIN(1,$H$51*$C4639)*(ic*Inputs!$C$7+pE+fee_fx*Inputs!$D$7-cost_acc-cost_wd*Inputs!$E$7*$E4639-cost_fx*Inputs!$D$7-$F4639)+(1-MIN(1,$H$51*$C4639))*(1-MIN(1,Inputs!$G$7*$D4639)*churn_nonbuyers)*(ic*Inputs!$C$7+fee_wd*Inputs!$E$7*(1-$B4639)+fee_fx*Inputs!$D$7-cost_acc-cost_wd*Inputs!$E$7*(1-$B4639)-cost_fx*Inputs!$D$7))</f>
        <v>411435.321319291</v>
      </c>
      <c r="I4639" s="0" t="n">
        <f aca="false">12*Inputs!$B$8*(MIN(1,$H$52*$C4639)*(ic*Inputs!$C$8+pT-cost_acc-cost_wd*Inputs!$E$8-cost_fx*Inputs!$D$8-cost_ins)+(1-MIN(1,$H$52*$C4639))*(1-MIN(1,Inputs!$G$8*$D4639)*churn_nonbuyers)*(ic*Inputs!$C$8+fee_wd*Inputs!$E$8*(1-$B4639)+fee_fx*Inputs!$D$8-cost_acc-cost_wd*Inputs!$E$8*(1-$B4639)-cost_fx*Inputs!$D$8))</f>
        <v>143656.858274368</v>
      </c>
      <c r="J4639" s="0" t="n">
        <f aca="false">G4639+H4639+I4639-fixed</f>
        <v>77261.2125064407</v>
      </c>
      <c r="K4639" s="0" t="n">
        <f aca="false">12*Inputs!$B$6*(1-MIN(1,Inputs!$G$6*$D4639)*churn_nonbuyers)*(ic*Inputs!$C$6+fee_wd*Inputs!$E$6*(1-$B4639)+fee_fx*Inputs!$D$6-cost_acc-cost_wd*Inputs!$E$6*(1-$B4639)-cost_fx*Inputs!$D$6)</f>
        <v>174444.878842718</v>
      </c>
      <c r="L4639" s="0" t="n">
        <f aca="false">12*Inputs!$B$7*(1-MIN(1,Inputs!$G$7*$D4639)*churn_nonbuyers)*(ic*Inputs!$C$7+fee_wd*Inputs!$E$7*(1-$B4639)+fee_fx*Inputs!$D$7-cost_acc-cost_wd*Inputs!$E$7*(1-$B4639)-cost_fx*Inputs!$D$7)</f>
        <v>373063.717129631</v>
      </c>
      <c r="M4639" s="0" t="n">
        <f aca="false">12*Inputs!$B$8*(1-MIN(1,Inputs!$G$8*$D4639)*churn_nonbuyers)*(ic*Inputs!$C$8+fee_wd*Inputs!$E$8*(1-$B4639)+fee_fx*Inputs!$D$8-cost_acc-cost_wd*Inputs!$E$8*(1-$B4639)-cost_fx*Inputs!$D$8)</f>
        <v>32235.9079860192</v>
      </c>
      <c r="N4639" s="0" t="n">
        <f aca="false">K4639+L4639+I4639-fixed</f>
        <v>-8834.54575328238</v>
      </c>
      <c r="O4639" s="0" t="n">
        <f aca="false">K4639+L4639+M4639-fixed</f>
        <v>-120255.496041631</v>
      </c>
      <c r="P4639" s="0" t="n">
        <f aca="false">12*Inputs!$B$6*(1-MIN(1,Inputs!$F$6*$D4639))*(ic*Inputs!$C$6+flat_fee-cost_acc-cost_wd*Inputs!$E$6*$E4639-cost_fx*Inputs!$D$6)+12*Inputs!$B$7*(1-MIN(1,Inputs!$F$7*$D4639))*(ic*Inputs!$C$7+flat_fee-cost_acc-cost_wd*Inputs!$E$7*$E4639-cost_fx*Inputs!$D$7)+12*Inputs!$B$8*(1-MIN(1,Inputs!$F$8*$D4639))*(ic*Inputs!$C$8+flat_fee-cost_acc-cost_wd*Inputs!$E$8*$E4639-cost_fx*Inputs!$D$8)-fixed</f>
        <v>-144302.3309752</v>
      </c>
    </row>
    <row r="4640" customFormat="false" ht="15" hidden="false" customHeight="false" outlineLevel="0" collapsed="false">
      <c r="A4640" s="0" t="n">
        <v>4575</v>
      </c>
      <c r="B4640" s="0" t="n">
        <v>0.197423</v>
      </c>
      <c r="C4640" s="0" t="n">
        <v>0.959707</v>
      </c>
      <c r="D4640" s="0" t="n">
        <v>1.060296</v>
      </c>
      <c r="E4640" s="0" t="n">
        <v>1.193979</v>
      </c>
      <c r="F4640" s="0" t="n">
        <v>0.090717</v>
      </c>
      <c r="G4640" s="0" t="n">
        <f aca="false">12*Inputs!$B$6*(MIN(1,$H$50*$C4640)*(ic*Inputs!$C$6+pS+fee_fx*Inputs!$D$6-cost_acc-cost_wd*Inputs!$E$6*$E4640-cost_fx*Inputs!$D$6-$F4640)+(1-MIN(1,$H$50*$C4640))*(1-MIN(1,Inputs!$G$6*$D4640)*churn_nonbuyers)*(ic*Inputs!$C$6+fee_wd*Inputs!$E$6*(1-$B4640)+fee_fx*Inputs!$D$6-cost_acc-cost_wd*Inputs!$E$6*(1-$B4640)-cost_fx*Inputs!$D$6))</f>
        <v>215640.897311381</v>
      </c>
      <c r="H4640" s="0" t="n">
        <f aca="false">12*Inputs!$B$7*(MIN(1,$H$51*$C4640)*(ic*Inputs!$C$7+pE+fee_fx*Inputs!$D$7-cost_acc-cost_wd*Inputs!$E$7*$E4640-cost_fx*Inputs!$D$7-$F4640)+(1-MIN(1,$H$51*$C4640))*(1-MIN(1,Inputs!$G$7*$D4640)*churn_nonbuyers)*(ic*Inputs!$C$7+fee_wd*Inputs!$E$7*(1-$B4640)+fee_fx*Inputs!$D$7-cost_acc-cost_wd*Inputs!$E$7*(1-$B4640)-cost_fx*Inputs!$D$7))</f>
        <v>406605.292946414</v>
      </c>
      <c r="I4640" s="0" t="n">
        <f aca="false">12*Inputs!$B$8*(MIN(1,$H$52*$C4640)*(ic*Inputs!$C$8+pT-cost_acc-cost_wd*Inputs!$E$8-cost_fx*Inputs!$D$8-cost_ins)+(1-MIN(1,$H$52*$C4640))*(1-MIN(1,Inputs!$G$8*$D4640)*churn_nonbuyers)*(ic*Inputs!$C$8+fee_wd*Inputs!$E$8*(1-$B4640)+fee_fx*Inputs!$D$8-cost_acc-cost_wd*Inputs!$E$8*(1-$B4640)-cost_fx*Inputs!$D$8))</f>
        <v>165150.574819541</v>
      </c>
      <c r="J4640" s="0" t="n">
        <f aca="false">G4640+H4640+I4640-fixed</f>
        <v>87396.7650773365</v>
      </c>
      <c r="K4640" s="0" t="n">
        <f aca="false">12*Inputs!$B$6*(1-MIN(1,Inputs!$G$6*$D4640)*churn_nonbuyers)*(ic*Inputs!$C$6+fee_wd*Inputs!$E$6*(1-$B4640)+fee_fx*Inputs!$D$6-cost_acc-cost_wd*Inputs!$E$6*(1-$B4640)-cost_fx*Inputs!$D$6)</f>
        <v>163990.457403898</v>
      </c>
      <c r="L4640" s="0" t="n">
        <f aca="false">12*Inputs!$B$7*(1-MIN(1,Inputs!$G$7*$D4640)*churn_nonbuyers)*(ic*Inputs!$C$7+fee_wd*Inputs!$E$7*(1-$B4640)+fee_fx*Inputs!$D$7-cost_acc-cost_wd*Inputs!$E$7*(1-$B4640)-cost_fx*Inputs!$D$7)</f>
        <v>362850.039434339</v>
      </c>
      <c r="M4640" s="0" t="n">
        <f aca="false">12*Inputs!$B$8*(1-MIN(1,Inputs!$G$8*$D4640)*churn_nonbuyers)*(ic*Inputs!$C$8+fee_wd*Inputs!$E$8*(1-$B4640)+fee_fx*Inputs!$D$8-cost_acc-cost_wd*Inputs!$E$8*(1-$B4640)-cost_fx*Inputs!$D$8)</f>
        <v>81700.6469781889</v>
      </c>
      <c r="N4640" s="0" t="n">
        <f aca="false">K4640+L4640+I4640-fixed</f>
        <v>-8008.92834222259</v>
      </c>
      <c r="O4640" s="0" t="n">
        <f aca="false">K4640+L4640+M4640-fixed</f>
        <v>-91458.8561835749</v>
      </c>
      <c r="P4640" s="0" t="n">
        <f aca="false">12*Inputs!$B$6*(1-MIN(1,Inputs!$F$6*$D4640))*(ic*Inputs!$C$6+flat_fee-cost_acc-cost_wd*Inputs!$E$6*$E4640-cost_fx*Inputs!$D$6)+12*Inputs!$B$7*(1-MIN(1,Inputs!$F$7*$D4640))*(ic*Inputs!$C$7+flat_fee-cost_acc-cost_wd*Inputs!$E$7*$E4640-cost_fx*Inputs!$D$7)+12*Inputs!$B$8*(1-MIN(1,Inputs!$F$8*$D4640))*(ic*Inputs!$C$8+flat_fee-cost_acc-cost_wd*Inputs!$E$8*$E4640-cost_fx*Inputs!$D$8)-fixed</f>
        <v>-44522.4528198399</v>
      </c>
    </row>
    <row r="4641" customFormat="false" ht="15" hidden="false" customHeight="false" outlineLevel="0" collapsed="false">
      <c r="A4641" s="0" t="n">
        <v>4576</v>
      </c>
      <c r="B4641" s="0" t="n">
        <v>0.427959</v>
      </c>
      <c r="C4641" s="0" t="n">
        <v>1.014305</v>
      </c>
      <c r="D4641" s="0" t="n">
        <v>1.212138</v>
      </c>
      <c r="E4641" s="0" t="n">
        <v>1.085607</v>
      </c>
      <c r="F4641" s="0" t="n">
        <v>0.114779</v>
      </c>
      <c r="G4641" s="0" t="n">
        <f aca="false">12*Inputs!$B$6*(MIN(1,$H$50*$C4641)*(ic*Inputs!$C$6+pS+fee_fx*Inputs!$D$6-cost_acc-cost_wd*Inputs!$E$6*$E4641-cost_fx*Inputs!$D$6-$F4641)+(1-MIN(1,$H$50*$C4641))*(1-MIN(1,Inputs!$G$6*$D4641)*churn_nonbuyers)*(ic*Inputs!$C$6+fee_wd*Inputs!$E$6*(1-$B4641)+fee_fx*Inputs!$D$6-cost_acc-cost_wd*Inputs!$E$6*(1-$B4641)-cost_fx*Inputs!$D$6))</f>
        <v>190686.845346563</v>
      </c>
      <c r="H4641" s="0" t="n">
        <f aca="false">12*Inputs!$B$7*(MIN(1,$H$51*$C4641)*(ic*Inputs!$C$7+pE+fee_fx*Inputs!$D$7-cost_acc-cost_wd*Inputs!$E$7*$E4641-cost_fx*Inputs!$D$7-$F4641)+(1-MIN(1,$H$51*$C4641))*(1-MIN(1,Inputs!$G$7*$D4641)*churn_nonbuyers)*(ic*Inputs!$C$7+fee_wd*Inputs!$E$7*(1-$B4641)+fee_fx*Inputs!$D$7-cost_acc-cost_wd*Inputs!$E$7*(1-$B4641)-cost_fx*Inputs!$D$7))</f>
        <v>400326.297799967</v>
      </c>
      <c r="I4641" s="0" t="n">
        <f aca="false">12*Inputs!$B$8*(MIN(1,$H$52*$C4641)*(ic*Inputs!$C$8+pT-cost_acc-cost_wd*Inputs!$E$8-cost_fx*Inputs!$D$8-cost_ins)+(1-MIN(1,$H$52*$C4641))*(1-MIN(1,Inputs!$G$8*$D4641)*churn_nonbuyers)*(ic*Inputs!$C$8+fee_wd*Inputs!$E$8*(1-$B4641)+fee_fx*Inputs!$D$8-cost_acc-cost_wd*Inputs!$E$8*(1-$B4641)-cost_fx*Inputs!$D$8))</f>
        <v>159643.525749989</v>
      </c>
      <c r="J4641" s="0" t="n">
        <f aca="false">G4641+H4641+I4641-fixed</f>
        <v>50656.6688965183</v>
      </c>
      <c r="K4641" s="0" t="n">
        <f aca="false">12*Inputs!$B$6*(1-MIN(1,Inputs!$G$6*$D4641)*churn_nonbuyers)*(ic*Inputs!$C$6+fee_wd*Inputs!$E$6*(1-$B4641)+fee_fx*Inputs!$D$6-cost_acc-cost_wd*Inputs!$E$6*(1-$B4641)-cost_fx*Inputs!$D$6)</f>
        <v>131490.519597662</v>
      </c>
      <c r="L4641" s="0" t="n">
        <f aca="false">12*Inputs!$B$7*(1-MIN(1,Inputs!$G$7*$D4641)*churn_nonbuyers)*(ic*Inputs!$C$7+fee_wd*Inputs!$E$7*(1-$B4641)+fee_fx*Inputs!$D$7-cost_acc-cost_wd*Inputs!$E$7*(1-$B4641)-cost_fx*Inputs!$D$7)</f>
        <v>329152.862734597</v>
      </c>
      <c r="M4641" s="0" t="n">
        <f aca="false">12*Inputs!$B$8*(1-MIN(1,Inputs!$G$8*$D4641)*churn_nonbuyers)*(ic*Inputs!$C$8+fee_wd*Inputs!$E$8*(1-$B4641)+fee_fx*Inputs!$D$8-cost_acc-cost_wd*Inputs!$E$8*(1-$B4641)-cost_fx*Inputs!$D$8)</f>
        <v>46338.5220690912</v>
      </c>
      <c r="N4641" s="0" t="n">
        <f aca="false">K4641+L4641+I4641-fixed</f>
        <v>-79713.0919177516</v>
      </c>
      <c r="O4641" s="0" t="n">
        <f aca="false">K4641+L4641+M4641-fixed</f>
        <v>-193018.095598649</v>
      </c>
      <c r="P4641" s="0" t="n">
        <f aca="false">12*Inputs!$B$6*(1-MIN(1,Inputs!$F$6*$D4641))*(ic*Inputs!$C$6+flat_fee-cost_acc-cost_wd*Inputs!$E$6*$E4641-cost_fx*Inputs!$D$6)+12*Inputs!$B$7*(1-MIN(1,Inputs!$F$7*$D4641))*(ic*Inputs!$C$7+flat_fee-cost_acc-cost_wd*Inputs!$E$7*$E4641-cost_fx*Inputs!$D$7)+12*Inputs!$B$8*(1-MIN(1,Inputs!$F$8*$D4641))*(ic*Inputs!$C$8+flat_fee-cost_acc-cost_wd*Inputs!$E$8*$E4641-cost_fx*Inputs!$D$8)-fixed</f>
        <v>-81782.2626001599</v>
      </c>
    </row>
    <row r="4642" customFormat="false" ht="15" hidden="false" customHeight="false" outlineLevel="0" collapsed="false">
      <c r="A4642" s="0" t="n">
        <v>4577</v>
      </c>
      <c r="B4642" s="0" t="n">
        <v>0.286021</v>
      </c>
      <c r="C4642" s="0" t="n">
        <v>0.99489</v>
      </c>
      <c r="D4642" s="0" t="n">
        <v>1.859055</v>
      </c>
      <c r="E4642" s="0" t="n">
        <v>1.273688</v>
      </c>
      <c r="F4642" s="0" t="n">
        <v>0.093481</v>
      </c>
      <c r="G4642" s="0" t="n">
        <f aca="false">12*Inputs!$B$6*(MIN(1,$H$50*$C4642)*(ic*Inputs!$C$6+pS+fee_fx*Inputs!$D$6-cost_acc-cost_wd*Inputs!$E$6*$E4642-cost_fx*Inputs!$D$6-$F4642)+(1-MIN(1,$H$50*$C4642))*(1-MIN(1,Inputs!$G$6*$D4642)*churn_nonbuyers)*(ic*Inputs!$C$6+fee_wd*Inputs!$E$6*(1-$B4642)+fee_fx*Inputs!$D$6-cost_acc-cost_wd*Inputs!$E$6*(1-$B4642)-cost_fx*Inputs!$D$6))</f>
        <v>198627.140049827</v>
      </c>
      <c r="H4642" s="0" t="n">
        <f aca="false">12*Inputs!$B$7*(MIN(1,$H$51*$C4642)*(ic*Inputs!$C$7+pE+fee_fx*Inputs!$D$7-cost_acc-cost_wd*Inputs!$E$7*$E4642-cost_fx*Inputs!$D$7-$F4642)+(1-MIN(1,$H$51*$C4642))*(1-MIN(1,Inputs!$G$7*$D4642)*churn_nonbuyers)*(ic*Inputs!$C$7+fee_wd*Inputs!$E$7*(1-$B4642)+fee_fx*Inputs!$D$7-cost_acc-cost_wd*Inputs!$E$7*(1-$B4642)-cost_fx*Inputs!$D$7))</f>
        <v>386256.165688468</v>
      </c>
      <c r="I4642" s="0" t="n">
        <f aca="false">12*Inputs!$B$8*(MIN(1,$H$52*$C4642)*(ic*Inputs!$C$8+pT-cost_acc-cost_wd*Inputs!$E$8-cost_fx*Inputs!$D$8-cost_ins)+(1-MIN(1,$H$52*$C4642))*(1-MIN(1,Inputs!$G$8*$D4642)*churn_nonbuyers)*(ic*Inputs!$C$8+fee_wd*Inputs!$E$8*(1-$B4642)+fee_fx*Inputs!$D$8-cost_acc-cost_wd*Inputs!$E$8*(1-$B4642)-cost_fx*Inputs!$D$8))</f>
        <v>143407.42416</v>
      </c>
      <c r="J4642" s="0" t="n">
        <f aca="false">G4642+H4642+I4642-fixed</f>
        <v>28290.7298982956</v>
      </c>
      <c r="K4642" s="0" t="n">
        <f aca="false">12*Inputs!$B$6*(1-MIN(1,Inputs!$G$6*$D4642)*churn_nonbuyers)*(ic*Inputs!$C$6+fee_wd*Inputs!$E$6*(1-$B4642)+fee_fx*Inputs!$D$6-cost_acc-cost_wd*Inputs!$E$6*(1-$B4642)-cost_fx*Inputs!$D$6)</f>
        <v>145502.148745116</v>
      </c>
      <c r="L4642" s="0" t="n">
        <f aca="false">12*Inputs!$B$7*(1-MIN(1,Inputs!$G$7*$D4642)*churn_nonbuyers)*(ic*Inputs!$C$7+fee_wd*Inputs!$E$7*(1-$B4642)+fee_fx*Inputs!$D$7-cost_acc-cost_wd*Inputs!$E$7*(1-$B4642)-cost_fx*Inputs!$D$7)</f>
        <v>341822.91500707</v>
      </c>
      <c r="M4642" s="0" t="n">
        <f aca="false">12*Inputs!$B$8*(1-MIN(1,Inputs!$G$8*$D4642)*churn_nonbuyers)*(ic*Inputs!$C$8+fee_wd*Inputs!$E$8*(1-$B4642)+fee_fx*Inputs!$D$8-cost_acc-cost_wd*Inputs!$E$8*(1-$B4642)-cost_fx*Inputs!$D$8)</f>
        <v>0</v>
      </c>
      <c r="N4642" s="0" t="n">
        <f aca="false">K4642+L4642+I4642-fixed</f>
        <v>-69267.5120878145</v>
      </c>
      <c r="O4642" s="0" t="n">
        <f aca="false">K4642+L4642+M4642-fixed</f>
        <v>-212674.936247814</v>
      </c>
      <c r="P4642" s="0" t="n">
        <f aca="false">12*Inputs!$B$6*(1-MIN(1,Inputs!$F$6*$D4642))*(ic*Inputs!$C$6+flat_fee-cost_acc-cost_wd*Inputs!$E$6*$E4642-cost_fx*Inputs!$D$6)+12*Inputs!$B$7*(1-MIN(1,Inputs!$F$7*$D4642))*(ic*Inputs!$C$7+flat_fee-cost_acc-cost_wd*Inputs!$E$7*$E4642-cost_fx*Inputs!$D$7)+12*Inputs!$B$8*(1-MIN(1,Inputs!$F$8*$D4642))*(ic*Inputs!$C$8+flat_fee-cost_acc-cost_wd*Inputs!$E$8*$E4642-cost_fx*Inputs!$D$8)-fixed</f>
        <v>-459326.006501056</v>
      </c>
    </row>
    <row r="4643" customFormat="false" ht="15" hidden="false" customHeight="false" outlineLevel="0" collapsed="false">
      <c r="A4643" s="0" t="n">
        <v>4578</v>
      </c>
      <c r="B4643" s="0" t="n">
        <v>0.256168</v>
      </c>
      <c r="C4643" s="0" t="n">
        <v>0.721703</v>
      </c>
      <c r="D4643" s="0" t="n">
        <v>0.725474</v>
      </c>
      <c r="E4643" s="0" t="n">
        <v>1.471495</v>
      </c>
      <c r="F4643" s="0" t="n">
        <v>0.380316</v>
      </c>
      <c r="G4643" s="0" t="n">
        <f aca="false">12*Inputs!$B$6*(MIN(1,$H$50*$C4643)*(ic*Inputs!$C$6+pS+fee_fx*Inputs!$D$6-cost_acc-cost_wd*Inputs!$E$6*$E4643-cost_fx*Inputs!$D$6-$F4643)+(1-MIN(1,$H$50*$C4643))*(1-MIN(1,Inputs!$G$6*$D4643)*churn_nonbuyers)*(ic*Inputs!$C$6+fee_wd*Inputs!$E$6*(1-$B4643)+fee_fx*Inputs!$D$6-cost_acc-cost_wd*Inputs!$E$6*(1-$B4643)-cost_fx*Inputs!$D$6))</f>
        <v>188451.711398734</v>
      </c>
      <c r="H4643" s="0" t="n">
        <f aca="false">12*Inputs!$B$7*(MIN(1,$H$51*$C4643)*(ic*Inputs!$C$7+pE+fee_fx*Inputs!$D$7-cost_acc-cost_wd*Inputs!$E$7*$E4643-cost_fx*Inputs!$D$7-$F4643)+(1-MIN(1,$H$51*$C4643))*(1-MIN(1,Inputs!$G$7*$D4643)*churn_nonbuyers)*(ic*Inputs!$C$7+fee_wd*Inputs!$E$7*(1-$B4643)+fee_fx*Inputs!$D$7-cost_acc-cost_wd*Inputs!$E$7*(1-$B4643)-cost_fx*Inputs!$D$7))</f>
        <v>357434.19160844</v>
      </c>
      <c r="I4643" s="0" t="n">
        <f aca="false">12*Inputs!$B$8*(MIN(1,$H$52*$C4643)*(ic*Inputs!$C$8+pT-cost_acc-cost_wd*Inputs!$E$8-cost_fx*Inputs!$D$8-cost_ins)+(1-MIN(1,$H$52*$C4643))*(1-MIN(1,Inputs!$G$8*$D4643)*churn_nonbuyers)*(ic*Inputs!$C$8+fee_wd*Inputs!$E$8*(1-$B4643)+fee_fx*Inputs!$D$8-cost_acc-cost_wd*Inputs!$E$8*(1-$B4643)-cost_fx*Inputs!$D$8))</f>
        <v>180522.484667842</v>
      </c>
      <c r="J4643" s="0" t="n">
        <f aca="false">G4643+H4643+I4643-fixed</f>
        <v>26408.3876750155</v>
      </c>
      <c r="K4643" s="0" t="n">
        <f aca="false">12*Inputs!$B$6*(1-MIN(1,Inputs!$G$6*$D4643)*churn_nonbuyers)*(ic*Inputs!$C$6+fee_wd*Inputs!$E$6*(1-$B4643)+fee_fx*Inputs!$D$6-cost_acc-cost_wd*Inputs!$E$6*(1-$B4643)-cost_fx*Inputs!$D$6)</f>
        <v>158737.10129015</v>
      </c>
      <c r="L4643" s="0" t="n">
        <f aca="false">12*Inputs!$B$7*(1-MIN(1,Inputs!$G$7*$D4643)*churn_nonbuyers)*(ic*Inputs!$C$7+fee_wd*Inputs!$E$7*(1-$B4643)+fee_fx*Inputs!$D$7-cost_acc-cost_wd*Inputs!$E$7*(1-$B4643)-cost_fx*Inputs!$D$7)</f>
        <v>358339.31722209</v>
      </c>
      <c r="M4643" s="0" t="n">
        <f aca="false">12*Inputs!$B$8*(1-MIN(1,Inputs!$G$8*$D4643)*churn_nonbuyers)*(ic*Inputs!$C$8+fee_wd*Inputs!$E$8*(1-$B4643)+fee_fx*Inputs!$D$8-cost_acc-cost_wd*Inputs!$E$8*(1-$B4643)-cost_fx*Inputs!$D$8)</f>
        <v>154591.968794035</v>
      </c>
      <c r="N4643" s="0" t="n">
        <f aca="false">K4643+L4643+I4643-fixed</f>
        <v>-2401.09681991721</v>
      </c>
      <c r="O4643" s="0" t="n">
        <f aca="false">K4643+L4643+M4643-fixed</f>
        <v>-28331.6126937242</v>
      </c>
      <c r="P4643" s="0" t="n">
        <f aca="false">12*Inputs!$B$6*(1-MIN(1,Inputs!$F$6*$D4643))*(ic*Inputs!$C$6+flat_fee-cost_acc-cost_wd*Inputs!$E$6*$E4643-cost_fx*Inputs!$D$6)+12*Inputs!$B$7*(1-MIN(1,Inputs!$F$7*$D4643))*(ic*Inputs!$C$7+flat_fee-cost_acc-cost_wd*Inputs!$E$7*$E4643-cost_fx*Inputs!$D$7)+12*Inputs!$B$8*(1-MIN(1,Inputs!$F$8*$D4643))*(ic*Inputs!$C$8+flat_fee-cost_acc-cost_wd*Inputs!$E$8*$E4643-cost_fx*Inputs!$D$8)-fixed</f>
        <v>-9465.97460079996</v>
      </c>
    </row>
    <row r="4644" customFormat="false" ht="15" hidden="false" customHeight="false" outlineLevel="0" collapsed="false">
      <c r="A4644" s="0" t="n">
        <v>4579</v>
      </c>
      <c r="B4644" s="0" t="n">
        <v>0.404525</v>
      </c>
      <c r="C4644" s="0" t="n">
        <v>0.865809</v>
      </c>
      <c r="D4644" s="0" t="n">
        <v>1.344852</v>
      </c>
      <c r="E4644" s="0" t="n">
        <v>1.254425</v>
      </c>
      <c r="F4644" s="0" t="n">
        <v>0.0639</v>
      </c>
      <c r="G4644" s="0" t="n">
        <f aca="false">12*Inputs!$B$6*(MIN(1,$H$50*$C4644)*(ic*Inputs!$C$6+pS+fee_fx*Inputs!$D$6-cost_acc-cost_wd*Inputs!$E$6*$E4644-cost_fx*Inputs!$D$6-$F4644)+(1-MIN(1,$H$50*$C4644))*(1-MIN(1,Inputs!$G$6*$D4644)*churn_nonbuyers)*(ic*Inputs!$C$6+fee_wd*Inputs!$E$6*(1-$B4644)+fee_fx*Inputs!$D$6-cost_acc-cost_wd*Inputs!$E$6*(1-$B4644)-cost_fx*Inputs!$D$6))</f>
        <v>181732.805240861</v>
      </c>
      <c r="H4644" s="0" t="n">
        <f aca="false">12*Inputs!$B$7*(MIN(1,$H$51*$C4644)*(ic*Inputs!$C$7+pE+fee_fx*Inputs!$D$7-cost_acc-cost_wd*Inputs!$E$7*$E4644-cost_fx*Inputs!$D$7-$F4644)+(1-MIN(1,$H$51*$C4644))*(1-MIN(1,Inputs!$G$7*$D4644)*churn_nonbuyers)*(ic*Inputs!$C$7+fee_wd*Inputs!$E$7*(1-$B4644)+fee_fx*Inputs!$D$7-cost_acc-cost_wd*Inputs!$E$7*(1-$B4644)-cost_fx*Inputs!$D$7))</f>
        <v>376833.507400095</v>
      </c>
      <c r="I4644" s="0" t="n">
        <f aca="false">12*Inputs!$B$8*(MIN(1,$H$52*$C4644)*(ic*Inputs!$C$8+pT-cost_acc-cost_wd*Inputs!$E$8-cost_fx*Inputs!$D$8-cost_ins)+(1-MIN(1,$H$52*$C4644))*(1-MIN(1,Inputs!$G$8*$D4644)*churn_nonbuyers)*(ic*Inputs!$C$8+fee_wd*Inputs!$E$8*(1-$B4644)+fee_fx*Inputs!$D$8-cost_acc-cost_wd*Inputs!$E$8*(1-$B4644)-cost_fx*Inputs!$D$8))</f>
        <v>131888.156843218</v>
      </c>
      <c r="J4644" s="0" t="n">
        <f aca="false">G4644+H4644+I4644-fixed</f>
        <v>-9545.53051582607</v>
      </c>
      <c r="K4644" s="0" t="n">
        <f aca="false">12*Inputs!$B$6*(1-MIN(1,Inputs!$G$6*$D4644)*churn_nonbuyers)*(ic*Inputs!$C$6+fee_wd*Inputs!$E$6*(1-$B4644)+fee_fx*Inputs!$D$6-cost_acc-cost_wd*Inputs!$E$6*(1-$B4644)-cost_fx*Inputs!$D$6)</f>
        <v>133709.28087816</v>
      </c>
      <c r="L4644" s="0" t="n">
        <f aca="false">12*Inputs!$B$7*(1-MIN(1,Inputs!$G$7*$D4644)*churn_nonbuyers)*(ic*Inputs!$C$7+fee_wd*Inputs!$E$7*(1-$B4644)+fee_fx*Inputs!$D$7-cost_acc-cost_wd*Inputs!$E$7*(1-$B4644)-cost_fx*Inputs!$D$7)</f>
        <v>331031.263630896</v>
      </c>
      <c r="M4644" s="0" t="n">
        <f aca="false">12*Inputs!$B$8*(1-MIN(1,Inputs!$G$8*$D4644)*churn_nonbuyers)*(ic*Inputs!$C$8+fee_wd*Inputs!$E$8*(1-$B4644)+fee_fx*Inputs!$D$8-cost_acc-cost_wd*Inputs!$E$8*(1-$B4644)-cost_fx*Inputs!$D$8)</f>
        <v>17990.29721808</v>
      </c>
      <c r="N4644" s="0" t="n">
        <f aca="false">K4644+L4644+I4644-fixed</f>
        <v>-103371.298647726</v>
      </c>
      <c r="O4644" s="0" t="n">
        <f aca="false">K4644+L4644+M4644-fixed</f>
        <v>-217269.158272864</v>
      </c>
      <c r="P4644" s="0" t="n">
        <f aca="false">12*Inputs!$B$6*(1-MIN(1,Inputs!$F$6*$D4644))*(ic*Inputs!$C$6+flat_fee-cost_acc-cost_wd*Inputs!$E$6*$E4644-cost_fx*Inputs!$D$6)+12*Inputs!$B$7*(1-MIN(1,Inputs!$F$7*$D4644))*(ic*Inputs!$C$7+flat_fee-cost_acc-cost_wd*Inputs!$E$7*$E4644-cost_fx*Inputs!$D$7)+12*Inputs!$B$8*(1-MIN(1,Inputs!$F$8*$D4644))*(ic*Inputs!$C$8+flat_fee-cost_acc-cost_wd*Inputs!$E$8*$E4644-cost_fx*Inputs!$D$8)-fixed</f>
        <v>-212853.945832</v>
      </c>
    </row>
    <row r="4645" customFormat="false" ht="15" hidden="false" customHeight="false" outlineLevel="0" collapsed="false">
      <c r="A4645" s="0" t="n">
        <v>4580</v>
      </c>
      <c r="B4645" s="0" t="n">
        <v>0.360894</v>
      </c>
      <c r="C4645" s="0" t="n">
        <v>0.847552</v>
      </c>
      <c r="D4645" s="0" t="n">
        <v>1.486003</v>
      </c>
      <c r="E4645" s="0" t="n">
        <v>1.113569</v>
      </c>
      <c r="F4645" s="0" t="n">
        <v>0.066091</v>
      </c>
      <c r="G4645" s="0" t="n">
        <f aca="false">12*Inputs!$B$6*(MIN(1,$H$50*$C4645)*(ic*Inputs!$C$6+pS+fee_fx*Inputs!$D$6-cost_acc-cost_wd*Inputs!$E$6*$E4645-cost_fx*Inputs!$D$6-$F4645)+(1-MIN(1,$H$50*$C4645))*(1-MIN(1,Inputs!$G$6*$D4645)*churn_nonbuyers)*(ic*Inputs!$C$6+fee_wd*Inputs!$E$6*(1-$B4645)+fee_fx*Inputs!$D$6-cost_acc-cost_wd*Inputs!$E$6*(1-$B4645)-cost_fx*Inputs!$D$6))</f>
        <v>187906.547327721</v>
      </c>
      <c r="H4645" s="0" t="n">
        <f aca="false">12*Inputs!$B$7*(MIN(1,$H$51*$C4645)*(ic*Inputs!$C$7+pE+fee_fx*Inputs!$D$7-cost_acc-cost_wd*Inputs!$E$7*$E4645-cost_fx*Inputs!$D$7-$F4645)+(1-MIN(1,$H$51*$C4645))*(1-MIN(1,Inputs!$G$7*$D4645)*churn_nonbuyers)*(ic*Inputs!$C$7+fee_wd*Inputs!$E$7*(1-$B4645)+fee_fx*Inputs!$D$7-cost_acc-cost_wd*Inputs!$E$7*(1-$B4645)-cost_fx*Inputs!$D$7))</f>
        <v>392515.846224056</v>
      </c>
      <c r="I4645" s="0" t="n">
        <f aca="false">12*Inputs!$B$8*(MIN(1,$H$52*$C4645)*(ic*Inputs!$C$8+pT-cost_acc-cost_wd*Inputs!$E$8-cost_fx*Inputs!$D$8-cost_ins)+(1-MIN(1,$H$52*$C4645))*(1-MIN(1,Inputs!$G$8*$D4645)*churn_nonbuyers)*(ic*Inputs!$C$8+fee_wd*Inputs!$E$8*(1-$B4645)+fee_fx*Inputs!$D$8-cost_acc-cost_wd*Inputs!$E$8*(1-$B4645)-cost_fx*Inputs!$D$8))</f>
        <v>122169.535488</v>
      </c>
      <c r="J4645" s="0" t="n">
        <f aca="false">G4645+H4645+I4645-fixed</f>
        <v>2591.92903977749</v>
      </c>
      <c r="K4645" s="0" t="n">
        <f aca="false">12*Inputs!$B$6*(1-MIN(1,Inputs!$G$6*$D4645)*churn_nonbuyers)*(ic*Inputs!$C$6+fee_wd*Inputs!$E$6*(1-$B4645)+fee_fx*Inputs!$D$6-cost_acc-cost_wd*Inputs!$E$6*(1-$B4645)-cost_fx*Inputs!$D$6)</f>
        <v>138513.63864011</v>
      </c>
      <c r="L4645" s="0" t="n">
        <f aca="false">12*Inputs!$B$7*(1-MIN(1,Inputs!$G$7*$D4645)*churn_nonbuyers)*(ic*Inputs!$C$7+fee_wd*Inputs!$E$7*(1-$B4645)+fee_fx*Inputs!$D$7-cost_acc-cost_wd*Inputs!$E$7*(1-$B4645)-cost_fx*Inputs!$D$7)</f>
        <v>335573.342640066</v>
      </c>
      <c r="M4645" s="0" t="n">
        <f aca="false">12*Inputs!$B$8*(1-MIN(1,Inputs!$G$8*$D4645)*churn_nonbuyers)*(ic*Inputs!$C$8+fee_wd*Inputs!$E$8*(1-$B4645)+fee_fx*Inputs!$D$8-cost_acc-cost_wd*Inputs!$E$8*(1-$B4645)-cost_fx*Inputs!$D$8)</f>
        <v>0</v>
      </c>
      <c r="N4645" s="0" t="n">
        <f aca="false">K4645+L4645+I4645-fixed</f>
        <v>-103743.483231823</v>
      </c>
      <c r="O4645" s="0" t="n">
        <f aca="false">K4645+L4645+M4645-fixed</f>
        <v>-225913.018719823</v>
      </c>
      <c r="P4645" s="0" t="n">
        <f aca="false">12*Inputs!$B$6*(1-MIN(1,Inputs!$F$6*$D4645))*(ic*Inputs!$C$6+flat_fee-cost_acc-cost_wd*Inputs!$E$6*$E4645-cost_fx*Inputs!$D$6)+12*Inputs!$B$7*(1-MIN(1,Inputs!$F$7*$D4645))*(ic*Inputs!$C$7+flat_fee-cost_acc-cost_wd*Inputs!$E$7*$E4645-cost_fx*Inputs!$D$7)+12*Inputs!$B$8*(1-MIN(1,Inputs!$F$8*$D4645))*(ic*Inputs!$C$8+flat_fee-cost_acc-cost_wd*Inputs!$E$8*$E4645-cost_fx*Inputs!$D$8)-fixed</f>
        <v>-239413.73785432</v>
      </c>
    </row>
    <row r="4646" customFormat="false" ht="15" hidden="false" customHeight="false" outlineLevel="0" collapsed="false">
      <c r="A4646" s="0" t="n">
        <v>4581</v>
      </c>
      <c r="B4646" s="0" t="n">
        <v>0.247767</v>
      </c>
      <c r="C4646" s="0" t="n">
        <v>1.050864</v>
      </c>
      <c r="D4646" s="0" t="n">
        <v>1.238806</v>
      </c>
      <c r="E4646" s="0" t="n">
        <v>1.077214</v>
      </c>
      <c r="F4646" s="0" t="n">
        <v>0.07561</v>
      </c>
      <c r="G4646" s="0" t="n">
        <f aca="false">12*Inputs!$B$6*(MIN(1,$H$50*$C4646)*(ic*Inputs!$C$6+pS+fee_fx*Inputs!$D$6-cost_acc-cost_wd*Inputs!$E$6*$E4646-cost_fx*Inputs!$D$6-$F4646)+(1-MIN(1,$H$50*$C4646))*(1-MIN(1,Inputs!$G$6*$D4646)*churn_nonbuyers)*(ic*Inputs!$C$6+fee_wd*Inputs!$E$6*(1-$B4646)+fee_fx*Inputs!$D$6-cost_acc-cost_wd*Inputs!$E$6*(1-$B4646)-cost_fx*Inputs!$D$6))</f>
        <v>216095.261686858</v>
      </c>
      <c r="H4646" s="0" t="n">
        <f aca="false">12*Inputs!$B$7*(MIN(1,$H$51*$C4646)*(ic*Inputs!$C$7+pE+fee_fx*Inputs!$D$7-cost_acc-cost_wd*Inputs!$E$7*$E4646-cost_fx*Inputs!$D$7-$F4646)+(1-MIN(1,$H$51*$C4646))*(1-MIN(1,Inputs!$G$7*$D4646)*churn_nonbuyers)*(ic*Inputs!$C$7+fee_wd*Inputs!$E$7*(1-$B4646)+fee_fx*Inputs!$D$7-cost_acc-cost_wd*Inputs!$E$7*(1-$B4646)-cost_fx*Inputs!$D$7))</f>
        <v>420601.863864296</v>
      </c>
      <c r="I4646" s="0" t="n">
        <f aca="false">12*Inputs!$B$8*(MIN(1,$H$52*$C4646)*(ic*Inputs!$C$8+pT-cost_acc-cost_wd*Inputs!$E$8-cost_fx*Inputs!$D$8-cost_ins)+(1-MIN(1,$H$52*$C4646))*(1-MIN(1,Inputs!$G$8*$D4646)*churn_nonbuyers)*(ic*Inputs!$C$8+fee_wd*Inputs!$E$8*(1-$B4646)+fee_fx*Inputs!$D$8-cost_acc-cost_wd*Inputs!$E$8*(1-$B4646)-cost_fx*Inputs!$D$8))</f>
        <v>162521.593743443</v>
      </c>
      <c r="J4646" s="0" t="n">
        <f aca="false">G4646+H4646+I4646-fixed</f>
        <v>99218.7192945966</v>
      </c>
      <c r="K4646" s="0" t="n">
        <f aca="false">12*Inputs!$B$6*(1-MIN(1,Inputs!$G$6*$D4646)*churn_nonbuyers)*(ic*Inputs!$C$6+fee_wd*Inputs!$E$6*(1-$B4646)+fee_fx*Inputs!$D$6-cost_acc-cost_wd*Inputs!$E$6*(1-$B4646)-cost_fx*Inputs!$D$6)</f>
        <v>155644.321292654</v>
      </c>
      <c r="L4646" s="0" t="n">
        <f aca="false">12*Inputs!$B$7*(1-MIN(1,Inputs!$G$7*$D4646)*churn_nonbuyers)*(ic*Inputs!$C$7+fee_wd*Inputs!$E$7*(1-$B4646)+fee_fx*Inputs!$D$7-cost_acc-cost_wd*Inputs!$E$7*(1-$B4646)-cost_fx*Inputs!$D$7)</f>
        <v>353862.914887593</v>
      </c>
      <c r="M4646" s="0" t="n">
        <f aca="false">12*Inputs!$B$8*(1-MIN(1,Inputs!$G$8*$D4646)*churn_nonbuyers)*(ic*Inputs!$C$8+fee_wd*Inputs!$E$8*(1-$B4646)+fee_fx*Inputs!$D$8-cost_acc-cost_wd*Inputs!$E$8*(1-$B4646)-cost_fx*Inputs!$D$8)</f>
        <v>41777.8133923872</v>
      </c>
      <c r="N4646" s="0" t="n">
        <f aca="false">K4646+L4646+I4646-fixed</f>
        <v>-27971.1700763099</v>
      </c>
      <c r="O4646" s="0" t="n">
        <f aca="false">K4646+L4646+M4646-fixed</f>
        <v>-148714.950427366</v>
      </c>
      <c r="P4646" s="0" t="n">
        <f aca="false">12*Inputs!$B$6*(1-MIN(1,Inputs!$F$6*$D4646))*(ic*Inputs!$C$6+flat_fee-cost_acc-cost_wd*Inputs!$E$6*$E4646-cost_fx*Inputs!$D$6)+12*Inputs!$B$7*(1-MIN(1,Inputs!$F$7*$D4646))*(ic*Inputs!$C$7+flat_fee-cost_acc-cost_wd*Inputs!$E$7*$E4646-cost_fx*Inputs!$D$7)+12*Inputs!$B$8*(1-MIN(1,Inputs!$F$8*$D4646))*(ic*Inputs!$C$8+flat_fee-cost_acc-cost_wd*Inputs!$E$8*$E4646-cost_fx*Inputs!$D$8)-fixed</f>
        <v>-93128.4380118401</v>
      </c>
    </row>
    <row r="4647" customFormat="false" ht="15" hidden="false" customHeight="false" outlineLevel="0" collapsed="false">
      <c r="A4647" s="0" t="n">
        <v>4582</v>
      </c>
      <c r="B4647" s="0" t="n">
        <v>0.145486</v>
      </c>
      <c r="C4647" s="0" t="n">
        <v>1.088589</v>
      </c>
      <c r="D4647" s="0" t="n">
        <v>1.236649</v>
      </c>
      <c r="E4647" s="0" t="n">
        <v>1.239596</v>
      </c>
      <c r="F4647" s="0" t="n">
        <v>0.295828</v>
      </c>
      <c r="G4647" s="0" t="n">
        <f aca="false">12*Inputs!$B$6*(MIN(1,$H$50*$C4647)*(ic*Inputs!$C$6+pS+fee_fx*Inputs!$D$6-cost_acc-cost_wd*Inputs!$E$6*$E4647-cost_fx*Inputs!$D$6-$F4647)+(1-MIN(1,$H$50*$C4647))*(1-MIN(1,Inputs!$G$6*$D4647)*churn_nonbuyers)*(ic*Inputs!$C$6+fee_wd*Inputs!$E$6*(1-$B4647)+fee_fx*Inputs!$D$6-cost_acc-cost_wd*Inputs!$E$6*(1-$B4647)-cost_fx*Inputs!$D$6))</f>
        <v>221300.12036259</v>
      </c>
      <c r="H4647" s="0" t="n">
        <f aca="false">12*Inputs!$B$7*(MIN(1,$H$51*$C4647)*(ic*Inputs!$C$7+pE+fee_fx*Inputs!$D$7-cost_acc-cost_wd*Inputs!$E$7*$E4647-cost_fx*Inputs!$D$7-$F4647)+(1-MIN(1,$H$51*$C4647))*(1-MIN(1,Inputs!$G$7*$D4647)*churn_nonbuyers)*(ic*Inputs!$C$7+fee_wd*Inputs!$E$7*(1-$B4647)+fee_fx*Inputs!$D$7-cost_acc-cost_wd*Inputs!$E$7*(1-$B4647)-cost_fx*Inputs!$D$7))</f>
        <v>396845.975091405</v>
      </c>
      <c r="I4647" s="0" t="n">
        <f aca="false">12*Inputs!$B$8*(MIN(1,$H$52*$C4647)*(ic*Inputs!$C$8+pT-cost_acc-cost_wd*Inputs!$E$8-cost_fx*Inputs!$D$8-cost_ins)+(1-MIN(1,$H$52*$C4647))*(1-MIN(1,Inputs!$G$8*$D4647)*churn_nonbuyers)*(ic*Inputs!$C$8+fee_wd*Inputs!$E$8*(1-$B4647)+fee_fx*Inputs!$D$8-cost_acc-cost_wd*Inputs!$E$8*(1-$B4647)-cost_fx*Inputs!$D$8))</f>
        <v>167126.162016426</v>
      </c>
      <c r="J4647" s="0" t="n">
        <f aca="false">G4647+H4647+I4647-fixed</f>
        <v>85272.2574704207</v>
      </c>
      <c r="K4647" s="0" t="n">
        <f aca="false">12*Inputs!$B$6*(1-MIN(1,Inputs!$G$6*$D4647)*churn_nonbuyers)*(ic*Inputs!$C$6+fee_wd*Inputs!$E$6*(1-$B4647)+fee_fx*Inputs!$D$6-cost_acc-cost_wd*Inputs!$E$6*(1-$B4647)-cost_fx*Inputs!$D$6)</f>
        <v>169479.982918181</v>
      </c>
      <c r="L4647" s="0" t="n">
        <f aca="false">12*Inputs!$B$7*(1-MIN(1,Inputs!$G$7*$D4647)*churn_nonbuyers)*(ic*Inputs!$C$7+fee_wd*Inputs!$E$7*(1-$B4647)+fee_fx*Inputs!$D$7-cost_acc-cost_wd*Inputs!$E$7*(1-$B4647)-cost_fx*Inputs!$D$7)</f>
        <v>368068.742998909</v>
      </c>
      <c r="M4647" s="0" t="n">
        <f aca="false">12*Inputs!$B$8*(1-MIN(1,Inputs!$G$8*$D4647)*churn_nonbuyers)*(ic*Inputs!$C$8+fee_wd*Inputs!$E$8*(1-$B4647)+fee_fx*Inputs!$D$8-cost_acc-cost_wd*Inputs!$E$8*(1-$B4647)-cost_fx*Inputs!$D$8)</f>
        <v>42912.2563915104</v>
      </c>
      <c r="N4647" s="0" t="n">
        <f aca="false">K4647+L4647+I4647-fixed</f>
        <v>4674.88793351513</v>
      </c>
      <c r="O4647" s="0" t="n">
        <f aca="false">K4647+L4647+M4647-fixed</f>
        <v>-119539.0176914</v>
      </c>
      <c r="P4647" s="0" t="n">
        <f aca="false">12*Inputs!$B$6*(1-MIN(1,Inputs!$F$6*$D4647))*(ic*Inputs!$C$6+flat_fee-cost_acc-cost_wd*Inputs!$E$6*$E4647-cost_fx*Inputs!$D$6)+12*Inputs!$B$7*(1-MIN(1,Inputs!$F$7*$D4647))*(ic*Inputs!$C$7+flat_fee-cost_acc-cost_wd*Inputs!$E$7*$E4647-cost_fx*Inputs!$D$7)+12*Inputs!$B$8*(1-MIN(1,Inputs!$F$8*$D4647))*(ic*Inputs!$C$8+flat_fee-cost_acc-cost_wd*Inputs!$E$8*$E4647-cost_fx*Inputs!$D$8)-fixed</f>
        <v>-152878.43235904</v>
      </c>
    </row>
    <row r="4648" customFormat="false" ht="15" hidden="false" customHeight="false" outlineLevel="0" collapsed="false">
      <c r="A4648" s="0" t="n">
        <v>4583</v>
      </c>
      <c r="B4648" s="0" t="n">
        <v>0.176222</v>
      </c>
      <c r="C4648" s="0" t="n">
        <v>0.738488</v>
      </c>
      <c r="D4648" s="0" t="n">
        <v>0.769573</v>
      </c>
      <c r="E4648" s="0" t="n">
        <v>1.133906</v>
      </c>
      <c r="F4648" s="0" t="n">
        <v>0.374708</v>
      </c>
      <c r="G4648" s="0" t="n">
        <f aca="false">12*Inputs!$B$6*(MIN(1,$H$50*$C4648)*(ic*Inputs!$C$6+pS+fee_fx*Inputs!$D$6-cost_acc-cost_wd*Inputs!$E$6*$E4648-cost_fx*Inputs!$D$6-$F4648)+(1-MIN(1,$H$50*$C4648))*(1-MIN(1,Inputs!$G$6*$D4648)*churn_nonbuyers)*(ic*Inputs!$C$6+fee_wd*Inputs!$E$6*(1-$B4648)+fee_fx*Inputs!$D$6-cost_acc-cost_wd*Inputs!$E$6*(1-$B4648)-cost_fx*Inputs!$D$6))</f>
        <v>205055.778078918</v>
      </c>
      <c r="H4648" s="0" t="n">
        <f aca="false">12*Inputs!$B$7*(MIN(1,$H$51*$C4648)*(ic*Inputs!$C$7+pE+fee_fx*Inputs!$D$7-cost_acc-cost_wd*Inputs!$E$7*$E4648-cost_fx*Inputs!$D$7-$F4648)+(1-MIN(1,$H$51*$C4648))*(1-MIN(1,Inputs!$G$7*$D4648)*churn_nonbuyers)*(ic*Inputs!$C$7+fee_wd*Inputs!$E$7*(1-$B4648)+fee_fx*Inputs!$D$7-cost_acc-cost_wd*Inputs!$E$7*(1-$B4648)-cost_fx*Inputs!$D$7))</f>
        <v>393954.502375154</v>
      </c>
      <c r="I4648" s="0" t="n">
        <f aca="false">12*Inputs!$B$8*(MIN(1,$H$52*$C4648)*(ic*Inputs!$C$8+pT-cost_acc-cost_wd*Inputs!$E$8-cost_fx*Inputs!$D$8-cost_ins)+(1-MIN(1,$H$52*$C4648))*(1-MIN(1,Inputs!$G$8*$D4648)*churn_nonbuyers)*(ic*Inputs!$C$8+fee_wd*Inputs!$E$8*(1-$B4648)+fee_fx*Inputs!$D$8-cost_acc-cost_wd*Inputs!$E$8*(1-$B4648)-cost_fx*Inputs!$D$8))</f>
        <v>177296.853823529</v>
      </c>
      <c r="J4648" s="0" t="n">
        <f aca="false">G4648+H4648+I4648-fixed</f>
        <v>76307.1342776017</v>
      </c>
      <c r="K4648" s="0" t="n">
        <f aca="false">12*Inputs!$B$6*(1-MIN(1,Inputs!$G$6*$D4648)*churn_nonbuyers)*(ic*Inputs!$C$6+fee_wd*Inputs!$E$6*(1-$B4648)+fee_fx*Inputs!$D$6-cost_acc-cost_wd*Inputs!$E$6*(1-$B4648)-cost_fx*Inputs!$D$6)</f>
        <v>169443.169151083</v>
      </c>
      <c r="L4648" s="0" t="n">
        <f aca="false">12*Inputs!$B$7*(1-MIN(1,Inputs!$G$7*$D4648)*churn_nonbuyers)*(ic*Inputs!$C$7+fee_wd*Inputs!$E$7*(1-$B4648)+fee_fx*Inputs!$D$7-cost_acc-cost_wd*Inputs!$E$7*(1-$B4648)-cost_fx*Inputs!$D$7)</f>
        <v>369101.13678665</v>
      </c>
      <c r="M4648" s="0" t="n">
        <f aca="false">12*Inputs!$B$8*(1-MIN(1,Inputs!$G$8*$D4648)*churn_nonbuyers)*(ic*Inputs!$C$8+fee_wd*Inputs!$E$8*(1-$B4648)+fee_fx*Inputs!$D$8-cost_acc-cost_wd*Inputs!$E$8*(1-$B4648)-cost_fx*Inputs!$D$8)</f>
        <v>146665.992251722</v>
      </c>
      <c r="N4648" s="0" t="n">
        <f aca="false">K4648+L4648+I4648-fixed</f>
        <v>15841.1597612624</v>
      </c>
      <c r="O4648" s="0" t="n">
        <f aca="false">K4648+L4648+M4648-fixed</f>
        <v>-14789.7018105451</v>
      </c>
      <c r="P4648" s="0" t="n">
        <f aca="false">12*Inputs!$B$6*(1-MIN(1,Inputs!$F$6*$D4648))*(ic*Inputs!$C$6+flat_fee-cost_acc-cost_wd*Inputs!$E$6*$E4648-cost_fx*Inputs!$D$6)+12*Inputs!$B$7*(1-MIN(1,Inputs!$F$7*$D4648))*(ic*Inputs!$C$7+flat_fee-cost_acc-cost_wd*Inputs!$E$7*$E4648-cost_fx*Inputs!$D$7)+12*Inputs!$B$8*(1-MIN(1,Inputs!$F$8*$D4648))*(ic*Inputs!$C$8+flat_fee-cost_acc-cost_wd*Inputs!$E$8*$E4648-cost_fx*Inputs!$D$8)-fixed</f>
        <v>135163.51136912</v>
      </c>
    </row>
    <row r="4649" customFormat="false" ht="15" hidden="false" customHeight="false" outlineLevel="0" collapsed="false">
      <c r="A4649" s="0" t="n">
        <v>4584</v>
      </c>
      <c r="B4649" s="0" t="n">
        <v>0.20216</v>
      </c>
      <c r="C4649" s="0" t="n">
        <v>0.735476</v>
      </c>
      <c r="D4649" s="0" t="n">
        <v>0.971931</v>
      </c>
      <c r="E4649" s="0" t="n">
        <v>1.277554</v>
      </c>
      <c r="F4649" s="0" t="n">
        <v>0.300963</v>
      </c>
      <c r="G4649" s="0" t="n">
        <f aca="false">12*Inputs!$B$6*(MIN(1,$H$50*$C4649)*(ic*Inputs!$C$6+pS+fee_fx*Inputs!$D$6-cost_acc-cost_wd*Inputs!$E$6*$E4649-cost_fx*Inputs!$D$6-$F4649)+(1-MIN(1,$H$50*$C4649))*(1-MIN(1,Inputs!$G$6*$D4649)*churn_nonbuyers)*(ic*Inputs!$C$6+fee_wd*Inputs!$E$6*(1-$B4649)+fee_fx*Inputs!$D$6-cost_acc-cost_wd*Inputs!$E$6*(1-$B4649)-cost_fx*Inputs!$D$6))</f>
        <v>198703.412817725</v>
      </c>
      <c r="H4649" s="0" t="n">
        <f aca="false">12*Inputs!$B$7*(MIN(1,$H$51*$C4649)*(ic*Inputs!$C$7+pE+fee_fx*Inputs!$D$7-cost_acc-cost_wd*Inputs!$E$7*$E4649-cost_fx*Inputs!$D$7-$F4649)+(1-MIN(1,$H$51*$C4649))*(1-MIN(1,Inputs!$G$7*$D4649)*churn_nonbuyers)*(ic*Inputs!$C$7+fee_wd*Inputs!$E$7*(1-$B4649)+fee_fx*Inputs!$D$7-cost_acc-cost_wd*Inputs!$E$7*(1-$B4649)-cost_fx*Inputs!$D$7))</f>
        <v>380628.107721302</v>
      </c>
      <c r="I4649" s="0" t="n">
        <f aca="false">12*Inputs!$B$8*(MIN(1,$H$52*$C4649)*(ic*Inputs!$C$8+pT-cost_acc-cost_wd*Inputs!$E$8-cost_fx*Inputs!$D$8-cost_ins)+(1-MIN(1,$H$52*$C4649))*(1-MIN(1,Inputs!$G$8*$D4649)*churn_nonbuyers)*(ic*Inputs!$C$8+fee_wd*Inputs!$E$8*(1-$B4649)+fee_fx*Inputs!$D$8-cost_acc-cost_wd*Inputs!$E$8*(1-$B4649)-cost_fx*Inputs!$D$8))</f>
        <v>155128.586495807</v>
      </c>
      <c r="J4649" s="0" t="n">
        <f aca="false">G4649+H4649+I4649-fixed</f>
        <v>34460.107034834</v>
      </c>
      <c r="K4649" s="0" t="n">
        <f aca="false">12*Inputs!$B$6*(1-MIN(1,Inputs!$G$6*$D4649)*churn_nonbuyers)*(ic*Inputs!$C$6+fee_wd*Inputs!$E$6*(1-$B4649)+fee_fx*Inputs!$D$6-cost_acc-cost_wd*Inputs!$E$6*(1-$B4649)-cost_fx*Inputs!$D$6)</f>
        <v>164106.591630912</v>
      </c>
      <c r="L4649" s="0" t="n">
        <f aca="false">12*Inputs!$B$7*(1-MIN(1,Inputs!$G$7*$D4649)*churn_nonbuyers)*(ic*Inputs!$C$7+fee_wd*Inputs!$E$7*(1-$B4649)+fee_fx*Inputs!$D$7-cost_acc-cost_wd*Inputs!$E$7*(1-$B4649)-cost_fx*Inputs!$D$7)</f>
        <v>363181.300290547</v>
      </c>
      <c r="M4649" s="0" t="n">
        <f aca="false">12*Inputs!$B$8*(1-MIN(1,Inputs!$G$8*$D4649)*churn_nonbuyers)*(ic*Inputs!$C$8+fee_wd*Inputs!$E$8*(1-$B4649)+fee_fx*Inputs!$D$8-cost_acc-cost_wd*Inputs!$E$8*(1-$B4649)-cost_fx*Inputs!$D$8)</f>
        <v>101231.440304256</v>
      </c>
      <c r="N4649" s="0" t="n">
        <f aca="false">K4649+L4649+I4649-fixed</f>
        <v>-17583.5215827336</v>
      </c>
      <c r="O4649" s="0" t="n">
        <f aca="false">K4649+L4649+M4649-fixed</f>
        <v>-71480.6677742845</v>
      </c>
      <c r="P4649" s="0" t="n">
        <f aca="false">12*Inputs!$B$6*(1-MIN(1,Inputs!$F$6*$D4649))*(ic*Inputs!$C$6+flat_fee-cost_acc-cost_wd*Inputs!$E$6*$E4649-cost_fx*Inputs!$D$6)+12*Inputs!$B$7*(1-MIN(1,Inputs!$F$7*$D4649))*(ic*Inputs!$C$7+flat_fee-cost_acc-cost_wd*Inputs!$E$7*$E4649-cost_fx*Inputs!$D$7)+12*Inputs!$B$8*(1-MIN(1,Inputs!$F$8*$D4649))*(ic*Inputs!$C$8+flat_fee-cost_acc-cost_wd*Inputs!$E$8*$E4649-cost_fx*Inputs!$D$8)-fixed</f>
        <v>-35472.19214224</v>
      </c>
    </row>
    <row r="4650" customFormat="false" ht="15" hidden="false" customHeight="false" outlineLevel="0" collapsed="false">
      <c r="A4650" s="0" t="n">
        <v>4585</v>
      </c>
      <c r="B4650" s="0" t="n">
        <v>0.19764</v>
      </c>
      <c r="C4650" s="0" t="n">
        <v>1.131696</v>
      </c>
      <c r="D4650" s="0" t="n">
        <v>1.01032</v>
      </c>
      <c r="E4650" s="0" t="n">
        <v>1.172256</v>
      </c>
      <c r="F4650" s="0" t="n">
        <v>0.214769</v>
      </c>
      <c r="G4650" s="0" t="n">
        <f aca="false">12*Inputs!$B$6*(MIN(1,$H$50*$C4650)*(ic*Inputs!$C$6+pS+fee_fx*Inputs!$D$6-cost_acc-cost_wd*Inputs!$E$6*$E4650-cost_fx*Inputs!$D$6-$F4650)+(1-MIN(1,$H$50*$C4650))*(1-MIN(1,Inputs!$G$6*$D4650)*churn_nonbuyers)*(ic*Inputs!$C$6+fee_wd*Inputs!$E$6*(1-$B4650)+fee_fx*Inputs!$D$6-cost_acc-cost_wd*Inputs!$E$6*(1-$B4650)-cost_fx*Inputs!$D$6))</f>
        <v>222595.573145072</v>
      </c>
      <c r="H4650" s="0" t="n">
        <f aca="false">12*Inputs!$B$7*(MIN(1,$H$51*$C4650)*(ic*Inputs!$C$7+pE+fee_fx*Inputs!$D$7-cost_acc-cost_wd*Inputs!$E$7*$E4650-cost_fx*Inputs!$D$7-$F4650)+(1-MIN(1,$H$51*$C4650))*(1-MIN(1,Inputs!$G$7*$D4650)*churn_nonbuyers)*(ic*Inputs!$C$7+fee_wd*Inputs!$E$7*(1-$B4650)+fee_fx*Inputs!$D$7-cost_acc-cost_wd*Inputs!$E$7*(1-$B4650)-cost_fx*Inputs!$D$7))</f>
        <v>409483.258513542</v>
      </c>
      <c r="I4650" s="0" t="n">
        <f aca="false">12*Inputs!$B$8*(MIN(1,$H$52*$C4650)*(ic*Inputs!$C$8+pT-cost_acc-cost_wd*Inputs!$E$8-cost_fx*Inputs!$D$8-cost_ins)+(1-MIN(1,$H$52*$C4650))*(1-MIN(1,Inputs!$G$8*$D4650)*churn_nonbuyers)*(ic*Inputs!$C$8+fee_wd*Inputs!$E$8*(1-$B4650)+fee_fx*Inputs!$D$8-cost_acc-cost_wd*Inputs!$E$8*(1-$B4650)-cost_fx*Inputs!$D$8))</f>
        <v>182409.016259197</v>
      </c>
      <c r="J4650" s="0" t="n">
        <f aca="false">G4650+H4650+I4650-fixed</f>
        <v>114487.847917811</v>
      </c>
      <c r="K4650" s="0" t="n">
        <f aca="false">12*Inputs!$B$6*(1-MIN(1,Inputs!$G$6*$D4650)*churn_nonbuyers)*(ic*Inputs!$C$6+fee_wd*Inputs!$E$6*(1-$B4650)+fee_fx*Inputs!$D$6-cost_acc-cost_wd*Inputs!$E$6*(1-$B4650)-cost_fx*Inputs!$D$6)</f>
        <v>164393.50784256</v>
      </c>
      <c r="L4650" s="0" t="n">
        <f aca="false">12*Inputs!$B$7*(1-MIN(1,Inputs!$G$7*$D4650)*churn_nonbuyers)*(ic*Inputs!$C$7+fee_wd*Inputs!$E$7*(1-$B4650)+fee_fx*Inputs!$D$7-cost_acc-cost_wd*Inputs!$E$7*(1-$B4650)-cost_fx*Inputs!$D$7)</f>
        <v>363381.625345536</v>
      </c>
      <c r="M4650" s="0" t="n">
        <f aca="false">12*Inputs!$B$8*(1-MIN(1,Inputs!$G$8*$D4650)*churn_nonbuyers)*(ic*Inputs!$C$8+fee_wd*Inputs!$E$8*(1-$B4650)+fee_fx*Inputs!$D$8-cost_acc-cost_wd*Inputs!$E$8*(1-$B4650)-cost_fx*Inputs!$D$8)</f>
        <v>92784.60246528</v>
      </c>
      <c r="N4650" s="0" t="n">
        <f aca="false">K4650+L4650+I4650-fixed</f>
        <v>10184.1494472926</v>
      </c>
      <c r="O4650" s="0" t="n">
        <f aca="false">K4650+L4650+M4650-fixed</f>
        <v>-79440.2643466241</v>
      </c>
      <c r="P4650" s="0" t="n">
        <f aca="false">12*Inputs!$B$6*(1-MIN(1,Inputs!$F$6*$D4650))*(ic*Inputs!$C$6+flat_fee-cost_acc-cost_wd*Inputs!$E$6*$E4650-cost_fx*Inputs!$D$6)+12*Inputs!$B$7*(1-MIN(1,Inputs!$F$7*$D4650))*(ic*Inputs!$C$7+flat_fee-cost_acc-cost_wd*Inputs!$E$7*$E4650-cost_fx*Inputs!$D$7)+12*Inputs!$B$8*(1-MIN(1,Inputs!$F$8*$D4650))*(ic*Inputs!$C$8+flat_fee-cost_acc-cost_wd*Inputs!$E$8*$E4650-cost_fx*Inputs!$D$8)-fixed</f>
        <v>-9335.68529920001</v>
      </c>
    </row>
    <row r="4651" customFormat="false" ht="15" hidden="false" customHeight="false" outlineLevel="0" collapsed="false">
      <c r="A4651" s="0" t="n">
        <v>4586</v>
      </c>
      <c r="B4651" s="0" t="n">
        <v>0.147756</v>
      </c>
      <c r="C4651" s="0" t="n">
        <v>0.862791</v>
      </c>
      <c r="D4651" s="0" t="n">
        <v>1.511902</v>
      </c>
      <c r="E4651" s="0" t="n">
        <v>1.081581</v>
      </c>
      <c r="F4651" s="0" t="n">
        <v>0.117179</v>
      </c>
      <c r="G4651" s="0" t="n">
        <f aca="false">12*Inputs!$B$6*(MIN(1,$H$50*$C4651)*(ic*Inputs!$C$6+pS+fee_fx*Inputs!$D$6-cost_acc-cost_wd*Inputs!$E$6*$E4651-cost_fx*Inputs!$D$6-$F4651)+(1-MIN(1,$H$50*$C4651))*(1-MIN(1,Inputs!$G$6*$D4651)*churn_nonbuyers)*(ic*Inputs!$C$6+fee_wd*Inputs!$E$6*(1-$B4651)+fee_fx*Inputs!$D$6-cost_acc-cost_wd*Inputs!$E$6*(1-$B4651)-cost_fx*Inputs!$D$6))</f>
        <v>214647.966644271</v>
      </c>
      <c r="H4651" s="0" t="n">
        <f aca="false">12*Inputs!$B$7*(MIN(1,$H$51*$C4651)*(ic*Inputs!$C$7+pE+fee_fx*Inputs!$D$7-cost_acc-cost_wd*Inputs!$E$7*$E4651-cost_fx*Inputs!$D$7-$F4651)+(1-MIN(1,$H$51*$C4651))*(1-MIN(1,Inputs!$G$7*$D4651)*churn_nonbuyers)*(ic*Inputs!$C$7+fee_wd*Inputs!$E$7*(1-$B4651)+fee_fx*Inputs!$D$7-cost_acc-cost_wd*Inputs!$E$7*(1-$B4651)-cost_fx*Inputs!$D$7))</f>
        <v>413189.394794372</v>
      </c>
      <c r="I4651" s="0" t="n">
        <f aca="false">12*Inputs!$B$8*(MIN(1,$H$52*$C4651)*(ic*Inputs!$C$8+pT-cost_acc-cost_wd*Inputs!$E$8-cost_fx*Inputs!$D$8-cost_ins)+(1-MIN(1,$H$52*$C4651))*(1-MIN(1,Inputs!$G$8*$D4651)*churn_nonbuyers)*(ic*Inputs!$C$8+fee_wd*Inputs!$E$8*(1-$B4651)+fee_fx*Inputs!$D$8-cost_acc-cost_wd*Inputs!$E$8*(1-$B4651)-cost_fx*Inputs!$D$8))</f>
        <v>124366.145904</v>
      </c>
      <c r="J4651" s="0" t="n">
        <f aca="false">G4651+H4651+I4651-fixed</f>
        <v>52203.5073426428</v>
      </c>
      <c r="K4651" s="0" t="n">
        <f aca="false">12*Inputs!$B$6*(1-MIN(1,Inputs!$G$6*$D4651)*churn_nonbuyers)*(ic*Inputs!$C$6+fee_wd*Inputs!$E$6*(1-$B4651)+fee_fx*Inputs!$D$6-cost_acc-cost_wd*Inputs!$E$6*(1-$B4651)-cost_fx*Inputs!$D$6)</f>
        <v>166691.590501766</v>
      </c>
      <c r="L4651" s="0" t="n">
        <f aca="false">12*Inputs!$B$7*(1-MIN(1,Inputs!$G$7*$D4651)*churn_nonbuyers)*(ic*Inputs!$C$7+fee_wd*Inputs!$E$7*(1-$B4651)+fee_fx*Inputs!$D$7-cost_acc-cost_wd*Inputs!$E$7*(1-$B4651)-cost_fx*Inputs!$D$7)</f>
        <v>364600.22540506</v>
      </c>
      <c r="M4651" s="0" t="n">
        <f aca="false">12*Inputs!$B$8*(1-MIN(1,Inputs!$G$8*$D4651)*churn_nonbuyers)*(ic*Inputs!$C$8+fee_wd*Inputs!$E$8*(1-$B4651)+fee_fx*Inputs!$D$8-cost_acc-cost_wd*Inputs!$E$8*(1-$B4651)-cost_fx*Inputs!$D$8)</f>
        <v>0</v>
      </c>
      <c r="N4651" s="0" t="n">
        <f aca="false">K4651+L4651+I4651-fixed</f>
        <v>-44342.0381891736</v>
      </c>
      <c r="O4651" s="0" t="n">
        <f aca="false">K4651+L4651+M4651-fixed</f>
        <v>-168708.184093174</v>
      </c>
      <c r="P4651" s="0" t="n">
        <f aca="false">12*Inputs!$B$6*(1-MIN(1,Inputs!$F$6*$D4651))*(ic*Inputs!$C$6+flat_fee-cost_acc-cost_wd*Inputs!$E$6*$E4651-cost_fx*Inputs!$D$6)+12*Inputs!$B$7*(1-MIN(1,Inputs!$F$7*$D4651))*(ic*Inputs!$C$7+flat_fee-cost_acc-cost_wd*Inputs!$E$7*$E4651-cost_fx*Inputs!$D$7)+12*Inputs!$B$8*(1-MIN(1,Inputs!$F$8*$D4651))*(ic*Inputs!$C$8+flat_fee-cost_acc-cost_wd*Inputs!$E$8*$E4651-cost_fx*Inputs!$D$8)-fixed</f>
        <v>-243424.10856112</v>
      </c>
    </row>
    <row r="4652" customFormat="false" ht="15" hidden="false" customHeight="false" outlineLevel="0" collapsed="false">
      <c r="A4652" s="0" t="n">
        <v>4587</v>
      </c>
      <c r="B4652" s="0" t="n">
        <v>0.220469</v>
      </c>
      <c r="C4652" s="0" t="n">
        <v>0.952013</v>
      </c>
      <c r="D4652" s="0" t="n">
        <v>1.738695</v>
      </c>
      <c r="E4652" s="0" t="n">
        <v>1.144717</v>
      </c>
      <c r="F4652" s="0" t="n">
        <v>0.109584</v>
      </c>
      <c r="G4652" s="0" t="n">
        <f aca="false">12*Inputs!$B$6*(MIN(1,$H$50*$C4652)*(ic*Inputs!$C$6+pS+fee_fx*Inputs!$D$6-cost_acc-cost_wd*Inputs!$E$6*$E4652-cost_fx*Inputs!$D$6-$F4652)+(1-MIN(1,$H$50*$C4652))*(1-MIN(1,Inputs!$G$6*$D4652)*churn_nonbuyers)*(ic*Inputs!$C$6+fee_wd*Inputs!$E$6*(1-$B4652)+fee_fx*Inputs!$D$6-cost_acc-cost_wd*Inputs!$E$6*(1-$B4652)-cost_fx*Inputs!$D$6))</f>
        <v>207667.578346321</v>
      </c>
      <c r="H4652" s="0" t="n">
        <f aca="false">12*Inputs!$B$7*(MIN(1,$H$51*$C4652)*(ic*Inputs!$C$7+pE+fee_fx*Inputs!$D$7-cost_acc-cost_wd*Inputs!$E$7*$E4652-cost_fx*Inputs!$D$7-$F4652)+(1-MIN(1,$H$51*$C4652))*(1-MIN(1,Inputs!$G$7*$D4652)*churn_nonbuyers)*(ic*Inputs!$C$7+fee_wd*Inputs!$E$7*(1-$B4652)+fee_fx*Inputs!$D$7-cost_acc-cost_wd*Inputs!$E$7*(1-$B4652)-cost_fx*Inputs!$D$7))</f>
        <v>403952.079182914</v>
      </c>
      <c r="I4652" s="0" t="n">
        <f aca="false">12*Inputs!$B$8*(MIN(1,$H$52*$C4652)*(ic*Inputs!$C$8+pT-cost_acc-cost_wd*Inputs!$E$8-cost_fx*Inputs!$D$8-cost_ins)+(1-MIN(1,$H$52*$C4652))*(1-MIN(1,Inputs!$G$8*$D4652)*churn_nonbuyers)*(ic*Inputs!$C$8+fee_wd*Inputs!$E$8*(1-$B4652)+fee_fx*Inputs!$D$8-cost_acc-cost_wd*Inputs!$E$8*(1-$B4652)-cost_fx*Inputs!$D$8))</f>
        <v>137226.961872</v>
      </c>
      <c r="J4652" s="0" t="n">
        <f aca="false">G4652+H4652+I4652-fixed</f>
        <v>48846.6194012344</v>
      </c>
      <c r="K4652" s="0" t="n">
        <f aca="false">12*Inputs!$B$6*(1-MIN(1,Inputs!$G$6*$D4652)*churn_nonbuyers)*(ic*Inputs!$C$6+fee_wd*Inputs!$E$6*(1-$B4652)+fee_fx*Inputs!$D$6-cost_acc-cost_wd*Inputs!$E$6*(1-$B4652)-cost_fx*Inputs!$D$6)</f>
        <v>155086.382505276</v>
      </c>
      <c r="L4652" s="0" t="n">
        <f aca="false">12*Inputs!$B$7*(1-MIN(1,Inputs!$G$7*$D4652)*churn_nonbuyers)*(ic*Inputs!$C$7+fee_wd*Inputs!$E$7*(1-$B4652)+fee_fx*Inputs!$D$7-cost_acc-cost_wd*Inputs!$E$7*(1-$B4652)-cost_fx*Inputs!$D$7)</f>
        <v>352077.187743166</v>
      </c>
      <c r="M4652" s="0" t="n">
        <f aca="false">12*Inputs!$B$8*(1-MIN(1,Inputs!$G$8*$D4652)*churn_nonbuyers)*(ic*Inputs!$C$8+fee_wd*Inputs!$E$8*(1-$B4652)+fee_fx*Inputs!$D$8-cost_acc-cost_wd*Inputs!$E$8*(1-$B4652)-cost_fx*Inputs!$D$8)</f>
        <v>0</v>
      </c>
      <c r="N4652" s="0" t="n">
        <f aca="false">K4652+L4652+I4652-fixed</f>
        <v>-55609.4678795583</v>
      </c>
      <c r="O4652" s="0" t="n">
        <f aca="false">K4652+L4652+M4652-fixed</f>
        <v>-192836.429751558</v>
      </c>
      <c r="P4652" s="0" t="n">
        <f aca="false">12*Inputs!$B$6*(1-MIN(1,Inputs!$F$6*$D4652))*(ic*Inputs!$C$6+flat_fee-cost_acc-cost_wd*Inputs!$E$6*$E4652-cost_fx*Inputs!$D$6)+12*Inputs!$B$7*(1-MIN(1,Inputs!$F$7*$D4652))*(ic*Inputs!$C$7+flat_fee-cost_acc-cost_wd*Inputs!$E$7*$E4652-cost_fx*Inputs!$D$7)+12*Inputs!$B$8*(1-MIN(1,Inputs!$F$8*$D4652))*(ic*Inputs!$C$8+flat_fee-cost_acc-cost_wd*Inputs!$E$8*$E4652-cost_fx*Inputs!$D$8)-fixed</f>
        <v>-382960.1241244</v>
      </c>
    </row>
    <row r="4653" customFormat="false" ht="15" hidden="false" customHeight="false" outlineLevel="0" collapsed="false">
      <c r="A4653" s="0" t="n">
        <v>4588</v>
      </c>
      <c r="B4653" s="0" t="n">
        <v>0.061385</v>
      </c>
      <c r="C4653" s="0" t="n">
        <v>1.085574</v>
      </c>
      <c r="D4653" s="0" t="n">
        <v>0.824439</v>
      </c>
      <c r="E4653" s="0" t="n">
        <v>1.061448</v>
      </c>
      <c r="F4653" s="0" t="n">
        <v>0.238102</v>
      </c>
      <c r="G4653" s="0" t="n">
        <f aca="false">12*Inputs!$B$6*(MIN(1,$H$50*$C4653)*(ic*Inputs!$C$6+pS+fee_fx*Inputs!$D$6-cost_acc-cost_wd*Inputs!$E$6*$E4653-cost_fx*Inputs!$D$6-$F4653)+(1-MIN(1,$H$50*$C4653))*(1-MIN(1,Inputs!$G$6*$D4653)*churn_nonbuyers)*(ic*Inputs!$C$6+fee_wd*Inputs!$E$6*(1-$B4653)+fee_fx*Inputs!$D$6-cost_acc-cost_wd*Inputs!$E$6*(1-$B4653)-cost_fx*Inputs!$D$6))</f>
        <v>241059.051768425</v>
      </c>
      <c r="H4653" s="0" t="n">
        <f aca="false">12*Inputs!$B$7*(MIN(1,$H$51*$C4653)*(ic*Inputs!$C$7+pE+fee_fx*Inputs!$D$7-cost_acc-cost_wd*Inputs!$E$7*$E4653-cost_fx*Inputs!$D$7-$F4653)+(1-MIN(1,$H$51*$C4653))*(1-MIN(1,Inputs!$G$7*$D4653)*churn_nonbuyers)*(ic*Inputs!$C$7+fee_wd*Inputs!$E$7*(1-$B4653)+fee_fx*Inputs!$D$7-cost_acc-cost_wd*Inputs!$E$7*(1-$B4653)-cost_fx*Inputs!$D$7))</f>
        <v>432011.407959767</v>
      </c>
      <c r="I4653" s="0" t="n">
        <f aca="false">12*Inputs!$B$8*(MIN(1,$H$52*$C4653)*(ic*Inputs!$C$8+pT-cost_acc-cost_wd*Inputs!$E$8-cost_fx*Inputs!$D$8-cost_ins)+(1-MIN(1,$H$52*$C4653))*(1-MIN(1,Inputs!$G$8*$D4653)*churn_nonbuyers)*(ic*Inputs!$C$8+fee_wd*Inputs!$E$8*(1-$B4653)+fee_fx*Inputs!$D$8-cost_acc-cost_wd*Inputs!$E$8*(1-$B4653)-cost_fx*Inputs!$D$8))</f>
        <v>189321.082829554</v>
      </c>
      <c r="J4653" s="0" t="n">
        <f aca="false">G4653+H4653+I4653-fixed</f>
        <v>162391.542557747</v>
      </c>
      <c r="K4653" s="0" t="n">
        <f aca="false">12*Inputs!$B$6*(1-MIN(1,Inputs!$G$6*$D4653)*churn_nonbuyers)*(ic*Inputs!$C$6+fee_wd*Inputs!$E$6*(1-$B4653)+fee_fx*Inputs!$D$6-cost_acc-cost_wd*Inputs!$E$6*(1-$B4653)-cost_fx*Inputs!$D$6)</f>
        <v>184814.593833708</v>
      </c>
      <c r="L4653" s="0" t="n">
        <f aca="false">12*Inputs!$B$7*(1-MIN(1,Inputs!$G$7*$D4653)*churn_nonbuyers)*(ic*Inputs!$C$7+fee_wd*Inputs!$E$7*(1-$B4653)+fee_fx*Inputs!$D$7-cost_acc-cost_wd*Inputs!$E$7*(1-$B4653)-cost_fx*Inputs!$D$7)</f>
        <v>384606.773228225</v>
      </c>
      <c r="M4653" s="0" t="n">
        <f aca="false">12*Inputs!$B$8*(1-MIN(1,Inputs!$G$8*$D4653)*churn_nonbuyers)*(ic*Inputs!$C$8+fee_wd*Inputs!$E$8*(1-$B4653)+fee_fx*Inputs!$D$8-cost_acc-cost_wd*Inputs!$E$8*(1-$B4653)-cost_fx*Inputs!$D$8)</f>
        <v>136786.132397304</v>
      </c>
      <c r="N4653" s="0" t="n">
        <f aca="false">K4653+L4653+I4653-fixed</f>
        <v>58742.4498914871</v>
      </c>
      <c r="O4653" s="0" t="n">
        <f aca="false">K4653+L4653+M4653-fixed</f>
        <v>6207.49945923686</v>
      </c>
      <c r="P4653" s="0" t="n">
        <f aca="false">12*Inputs!$B$6*(1-MIN(1,Inputs!$F$6*$D4653))*(ic*Inputs!$C$6+flat_fee-cost_acc-cost_wd*Inputs!$E$6*$E4653-cost_fx*Inputs!$D$6)+12*Inputs!$B$7*(1-MIN(1,Inputs!$F$7*$D4653))*(ic*Inputs!$C$7+flat_fee-cost_acc-cost_wd*Inputs!$E$7*$E4653-cost_fx*Inputs!$D$7)+12*Inputs!$B$8*(1-MIN(1,Inputs!$F$8*$D4653))*(ic*Inputs!$C$8+flat_fee-cost_acc-cost_wd*Inputs!$E$8*$E4653-cost_fx*Inputs!$D$8)-fixed</f>
        <v>140341.13824928</v>
      </c>
    </row>
    <row r="4654" customFormat="false" ht="15" hidden="false" customHeight="false" outlineLevel="0" collapsed="false">
      <c r="A4654" s="0" t="n">
        <v>4589</v>
      </c>
      <c r="B4654" s="0" t="n">
        <v>0.046488</v>
      </c>
      <c r="C4654" s="0" t="n">
        <v>0.726668</v>
      </c>
      <c r="D4654" s="0" t="n">
        <v>0.760292</v>
      </c>
      <c r="E4654" s="0" t="n">
        <v>1.48494</v>
      </c>
      <c r="F4654" s="0" t="n">
        <v>0.080205</v>
      </c>
      <c r="G4654" s="0" t="n">
        <f aca="false">12*Inputs!$B$6*(MIN(1,$H$50*$C4654)*(ic*Inputs!$C$6+pS+fee_fx*Inputs!$D$6-cost_acc-cost_wd*Inputs!$E$6*$E4654-cost_fx*Inputs!$D$6-$F4654)+(1-MIN(1,$H$50*$C4654))*(1-MIN(1,Inputs!$G$6*$D4654)*churn_nonbuyers)*(ic*Inputs!$C$6+fee_wd*Inputs!$E$6*(1-$B4654)+fee_fx*Inputs!$D$6-cost_acc-cost_wd*Inputs!$E$6*(1-$B4654)-cost_fx*Inputs!$D$6))</f>
        <v>220543.103218348</v>
      </c>
      <c r="H4654" s="0" t="n">
        <f aca="false">12*Inputs!$B$7*(MIN(1,$H$51*$C4654)*(ic*Inputs!$C$7+pE+fee_fx*Inputs!$D$7-cost_acc-cost_wd*Inputs!$E$7*$E4654-cost_fx*Inputs!$D$7-$F4654)+(1-MIN(1,$H$51*$C4654))*(1-MIN(1,Inputs!$G$7*$D4654)*churn_nonbuyers)*(ic*Inputs!$C$7+fee_wd*Inputs!$E$7*(1-$B4654)+fee_fx*Inputs!$D$7-cost_acc-cost_wd*Inputs!$E$7*(1-$B4654)-cost_fx*Inputs!$D$7))</f>
        <v>389521.544117882</v>
      </c>
      <c r="I4654" s="0" t="n">
        <f aca="false">12*Inputs!$B$8*(MIN(1,$H$52*$C4654)*(ic*Inputs!$C$8+pT-cost_acc-cost_wd*Inputs!$E$8-cost_fx*Inputs!$D$8-cost_ins)+(1-MIN(1,$H$52*$C4654))*(1-MIN(1,Inputs!$G$8*$D4654)*churn_nonbuyers)*(ic*Inputs!$C$8+fee_wd*Inputs!$E$8*(1-$B4654)+fee_fx*Inputs!$D$8-cost_acc-cost_wd*Inputs!$E$8*(1-$B4654)-cost_fx*Inputs!$D$8))</f>
        <v>179252.753922112</v>
      </c>
      <c r="J4654" s="0" t="n">
        <f aca="false">G4654+H4654+I4654-fixed</f>
        <v>89317.4012583421</v>
      </c>
      <c r="K4654" s="0" t="n">
        <f aca="false">12*Inputs!$B$6*(1-MIN(1,Inputs!$G$6*$D4654)*churn_nonbuyers)*(ic*Inputs!$C$6+fee_wd*Inputs!$E$6*(1-$B4654)+fee_fx*Inputs!$D$6-cost_acc-cost_wd*Inputs!$E$6*(1-$B4654)-cost_fx*Inputs!$D$6)</f>
        <v>187496.464712371</v>
      </c>
      <c r="L4654" s="0" t="n">
        <f aca="false">12*Inputs!$B$7*(1-MIN(1,Inputs!$G$7*$D4654)*churn_nonbuyers)*(ic*Inputs!$C$7+fee_wd*Inputs!$E$7*(1-$B4654)+fee_fx*Inputs!$D$7-cost_acc-cost_wd*Inputs!$E$7*(1-$B4654)-cost_fx*Inputs!$D$7)</f>
        <v>387461.924011423</v>
      </c>
      <c r="M4654" s="0" t="n">
        <f aca="false">12*Inputs!$B$8*(1-MIN(1,Inputs!$G$8*$D4654)*churn_nonbuyers)*(ic*Inputs!$C$8+fee_wd*Inputs!$E$8*(1-$B4654)+fee_fx*Inputs!$D$8-cost_acc-cost_wd*Inputs!$E$8*(1-$B4654)-cost_fx*Inputs!$D$8)</f>
        <v>151644.633511066</v>
      </c>
      <c r="N4654" s="0" t="n">
        <f aca="false">K4654+L4654+I4654-fixed</f>
        <v>54211.1426459063</v>
      </c>
      <c r="O4654" s="0" t="n">
        <f aca="false">K4654+L4654+M4654-fixed</f>
        <v>26603.0222348596</v>
      </c>
      <c r="P4654" s="0" t="n">
        <f aca="false">12*Inputs!$B$6*(1-MIN(1,Inputs!$F$6*$D4654))*(ic*Inputs!$C$6+flat_fee-cost_acc-cost_wd*Inputs!$E$6*$E4654-cost_fx*Inputs!$D$6)+12*Inputs!$B$7*(1-MIN(1,Inputs!$F$7*$D4654))*(ic*Inputs!$C$7+flat_fee-cost_acc-cost_wd*Inputs!$E$7*$E4654-cost_fx*Inputs!$D$7)+12*Inputs!$B$8*(1-MIN(1,Inputs!$F$8*$D4654))*(ic*Inputs!$C$8+flat_fee-cost_acc-cost_wd*Inputs!$E$8*$E4654-cost_fx*Inputs!$D$8)-fixed</f>
        <v>-31742.5863807999</v>
      </c>
    </row>
    <row r="4655" customFormat="false" ht="15" hidden="false" customHeight="false" outlineLevel="0" collapsed="false">
      <c r="A4655" s="0" t="n">
        <v>4590</v>
      </c>
      <c r="B4655" s="0" t="n">
        <v>0.169764</v>
      </c>
      <c r="C4655" s="0" t="n">
        <v>0.735943</v>
      </c>
      <c r="D4655" s="0" t="n">
        <v>1.134069</v>
      </c>
      <c r="E4655" s="0" t="n">
        <v>1.271571</v>
      </c>
      <c r="F4655" s="0" t="n">
        <v>0.381288</v>
      </c>
      <c r="G4655" s="0" t="n">
        <f aca="false">12*Inputs!$B$6*(MIN(1,$H$50*$C4655)*(ic*Inputs!$C$6+pS+fee_fx*Inputs!$D$6-cost_acc-cost_wd*Inputs!$E$6*$E4655-cost_fx*Inputs!$D$6-$F4655)+(1-MIN(1,$H$50*$C4655))*(1-MIN(1,Inputs!$G$6*$D4655)*churn_nonbuyers)*(ic*Inputs!$C$6+fee_wd*Inputs!$E$6*(1-$B4655)+fee_fx*Inputs!$D$6-cost_acc-cost_wd*Inputs!$E$6*(1-$B4655)-cost_fx*Inputs!$D$6))</f>
        <v>200290.225519726</v>
      </c>
      <c r="H4655" s="0" t="n">
        <f aca="false">12*Inputs!$B$7*(MIN(1,$H$51*$C4655)*(ic*Inputs!$C$7+pE+fee_fx*Inputs!$D$7-cost_acc-cost_wd*Inputs!$E$7*$E4655-cost_fx*Inputs!$D$7-$F4655)+(1-MIN(1,$H$51*$C4655))*(1-MIN(1,Inputs!$G$7*$D4655)*churn_nonbuyers)*(ic*Inputs!$C$7+fee_wd*Inputs!$E$7*(1-$B4655)+fee_fx*Inputs!$D$7-cost_acc-cost_wd*Inputs!$E$7*(1-$B4655)-cost_fx*Inputs!$D$7))</f>
        <v>379637.215254121</v>
      </c>
      <c r="I4655" s="0" t="n">
        <f aca="false">12*Inputs!$B$8*(MIN(1,$H$52*$C4655)*(ic*Inputs!$C$8+pT-cost_acc-cost_wd*Inputs!$E$8-cost_fx*Inputs!$D$8-cost_ins)+(1-MIN(1,$H$52*$C4655))*(1-MIN(1,Inputs!$G$8*$D4655)*churn_nonbuyers)*(ic*Inputs!$C$8+fee_wd*Inputs!$E$8*(1-$B4655)+fee_fx*Inputs!$D$8-cost_acc-cost_wd*Inputs!$E$8*(1-$B4655)-cost_fx*Inputs!$D$8))</f>
        <v>137891.16930564</v>
      </c>
      <c r="J4655" s="0" t="n">
        <f aca="false">G4655+H4655+I4655-fixed</f>
        <v>17818.6100794857</v>
      </c>
      <c r="K4655" s="0" t="n">
        <f aca="false">12*Inputs!$B$6*(1-MIN(1,Inputs!$G$6*$D4655)*churn_nonbuyers)*(ic*Inputs!$C$6+fee_wd*Inputs!$E$6*(1-$B4655)+fee_fx*Inputs!$D$6-cost_acc-cost_wd*Inputs!$E$6*(1-$B4655)-cost_fx*Inputs!$D$6)</f>
        <v>167108.741925955</v>
      </c>
      <c r="L4655" s="0" t="n">
        <f aca="false">12*Inputs!$B$7*(1-MIN(1,Inputs!$G$7*$D4655)*churn_nonbuyers)*(ic*Inputs!$C$7+fee_wd*Inputs!$E$7*(1-$B4655)+fee_fx*Inputs!$D$7-cost_acc-cost_wd*Inputs!$E$7*(1-$B4655)-cost_fx*Inputs!$D$7)</f>
        <v>365867.989443573</v>
      </c>
      <c r="M4655" s="0" t="n">
        <f aca="false">12*Inputs!$B$8*(1-MIN(1,Inputs!$G$8*$D4655)*churn_nonbuyers)*(ic*Inputs!$C$8+fee_wd*Inputs!$E$8*(1-$B4655)+fee_fx*Inputs!$D$8-cost_acc-cost_wd*Inputs!$E$8*(1-$B4655)-cost_fx*Inputs!$D$8)</f>
        <v>65608.0522944576</v>
      </c>
      <c r="N4655" s="0" t="n">
        <f aca="false">K4655+L4655+I4655-fixed</f>
        <v>-29132.0993248322</v>
      </c>
      <c r="O4655" s="0" t="n">
        <f aca="false">K4655+L4655+M4655-fixed</f>
        <v>-101415.216336014</v>
      </c>
      <c r="P4655" s="0" t="n">
        <f aca="false">12*Inputs!$B$6*(1-MIN(1,Inputs!$F$6*$D4655))*(ic*Inputs!$C$6+flat_fee-cost_acc-cost_wd*Inputs!$E$6*$E4655-cost_fx*Inputs!$D$6)+12*Inputs!$B$7*(1-MIN(1,Inputs!$F$7*$D4655))*(ic*Inputs!$C$7+flat_fee-cost_acc-cost_wd*Inputs!$E$7*$E4655-cost_fx*Inputs!$D$7)+12*Inputs!$B$8*(1-MIN(1,Inputs!$F$8*$D4655))*(ic*Inputs!$C$8+flat_fee-cost_acc-cost_wd*Inputs!$E$8*$E4655-cost_fx*Inputs!$D$8)-fixed</f>
        <v>-113713.71445624</v>
      </c>
    </row>
    <row r="4656" customFormat="false" ht="15" hidden="false" customHeight="false" outlineLevel="0" collapsed="false">
      <c r="A4656" s="0" t="n">
        <v>4591</v>
      </c>
      <c r="B4656" s="0" t="n">
        <v>0.276194</v>
      </c>
      <c r="C4656" s="0" t="n">
        <v>1.073393</v>
      </c>
      <c r="D4656" s="0" t="n">
        <v>1.375612</v>
      </c>
      <c r="E4656" s="0" t="n">
        <v>1.318416</v>
      </c>
      <c r="F4656" s="0" t="n">
        <v>0.240657</v>
      </c>
      <c r="G4656" s="0" t="n">
        <f aca="false">12*Inputs!$B$6*(MIN(1,$H$50*$C4656)*(ic*Inputs!$C$6+pS+fee_fx*Inputs!$D$6-cost_acc-cost_wd*Inputs!$E$6*$E4656-cost_fx*Inputs!$D$6-$F4656)+(1-MIN(1,$H$50*$C4656))*(1-MIN(1,Inputs!$G$6*$D4656)*churn_nonbuyers)*(ic*Inputs!$C$6+fee_wd*Inputs!$E$6*(1-$B4656)+fee_fx*Inputs!$D$6-cost_acc-cost_wd*Inputs!$E$6*(1-$B4656)-cost_fx*Inputs!$D$6))</f>
        <v>202822.216241483</v>
      </c>
      <c r="H4656" s="0" t="n">
        <f aca="false">12*Inputs!$B$7*(MIN(1,$H$51*$C4656)*(ic*Inputs!$C$7+pE+fee_fx*Inputs!$D$7-cost_acc-cost_wd*Inputs!$E$7*$E4656-cost_fx*Inputs!$D$7-$F4656)+(1-MIN(1,$H$51*$C4656))*(1-MIN(1,Inputs!$G$7*$D4656)*churn_nonbuyers)*(ic*Inputs!$C$7+fee_wd*Inputs!$E$7*(1-$B4656)+fee_fx*Inputs!$D$7-cost_acc-cost_wd*Inputs!$E$7*(1-$B4656)-cost_fx*Inputs!$D$7))</f>
        <v>378902.151353229</v>
      </c>
      <c r="I4656" s="0" t="n">
        <f aca="false">12*Inputs!$B$8*(MIN(1,$H$52*$C4656)*(ic*Inputs!$C$8+pT-cost_acc-cost_wd*Inputs!$E$8-cost_fx*Inputs!$D$8-cost_ins)+(1-MIN(1,$H$52*$C4656))*(1-MIN(1,Inputs!$G$8*$D4656)*churn_nonbuyers)*(ic*Inputs!$C$8+fee_wd*Inputs!$E$8*(1-$B4656)+fee_fx*Inputs!$D$8-cost_acc-cost_wd*Inputs!$E$8*(1-$B4656)-cost_fx*Inputs!$D$8))</f>
        <v>157609.372586096</v>
      </c>
      <c r="J4656" s="0" t="n">
        <f aca="false">G4656+H4656+I4656-fixed</f>
        <v>39333.7401808081</v>
      </c>
      <c r="K4656" s="0" t="n">
        <f aca="false">12*Inputs!$B$6*(1-MIN(1,Inputs!$G$6*$D4656)*churn_nonbuyers)*(ic*Inputs!$C$6+fee_wd*Inputs!$E$6*(1-$B4656)+fee_fx*Inputs!$D$6-cost_acc-cost_wd*Inputs!$E$6*(1-$B4656)-cost_fx*Inputs!$D$6)</f>
        <v>150697.432661242</v>
      </c>
      <c r="L4656" s="0" t="n">
        <f aca="false">12*Inputs!$B$7*(1-MIN(1,Inputs!$G$7*$D4656)*churn_nonbuyers)*(ic*Inputs!$C$7+fee_wd*Inputs!$E$7*(1-$B4656)+fee_fx*Inputs!$D$7-cost_acc-cost_wd*Inputs!$E$7*(1-$B4656)-cost_fx*Inputs!$D$7)</f>
        <v>348429.983820745</v>
      </c>
      <c r="M4656" s="0" t="n">
        <f aca="false">12*Inputs!$B$8*(1-MIN(1,Inputs!$G$8*$D4656)*churn_nonbuyers)*(ic*Inputs!$C$8+fee_wd*Inputs!$E$8*(1-$B4656)+fee_fx*Inputs!$D$8-cost_acc-cost_wd*Inputs!$E$8*(1-$B4656)-cost_fx*Inputs!$D$8)</f>
        <v>11608.7004724608</v>
      </c>
      <c r="N4656" s="0" t="n">
        <f aca="false">K4656+L4656+I4656-fixed</f>
        <v>-43263.2109319179</v>
      </c>
      <c r="O4656" s="0" t="n">
        <f aca="false">K4656+L4656+M4656-fixed</f>
        <v>-189263.883045553</v>
      </c>
      <c r="P4656" s="0" t="n">
        <f aca="false">12*Inputs!$B$6*(1-MIN(1,Inputs!$F$6*$D4656))*(ic*Inputs!$C$6+flat_fee-cost_acc-cost_wd*Inputs!$E$6*$E4656-cost_fx*Inputs!$D$6)+12*Inputs!$B$7*(1-MIN(1,Inputs!$F$7*$D4656))*(ic*Inputs!$C$7+flat_fee-cost_acc-cost_wd*Inputs!$E$7*$E4656-cost_fx*Inputs!$D$7)+12*Inputs!$B$8*(1-MIN(1,Inputs!$F$8*$D4656))*(ic*Inputs!$C$8+flat_fee-cost_acc-cost_wd*Inputs!$E$8*$E4656-cost_fx*Inputs!$D$8)-fixed</f>
        <v>-250197.62699392</v>
      </c>
    </row>
    <row r="4657" customFormat="false" ht="15" hidden="false" customHeight="false" outlineLevel="0" collapsed="false">
      <c r="A4657" s="0" t="n">
        <v>4592</v>
      </c>
      <c r="B4657" s="0" t="n">
        <v>0.225563</v>
      </c>
      <c r="C4657" s="0" t="n">
        <v>0.935821</v>
      </c>
      <c r="D4657" s="0" t="n">
        <v>1.604092</v>
      </c>
      <c r="E4657" s="0" t="n">
        <v>1.08271</v>
      </c>
      <c r="F4657" s="0" t="n">
        <v>0.368835</v>
      </c>
      <c r="G4657" s="0" t="n">
        <f aca="false">12*Inputs!$B$6*(MIN(1,$H$50*$C4657)*(ic*Inputs!$C$6+pS+fee_fx*Inputs!$D$6-cost_acc-cost_wd*Inputs!$E$6*$E4657-cost_fx*Inputs!$D$6-$F4657)+(1-MIN(1,$H$50*$C4657))*(1-MIN(1,Inputs!$G$6*$D4657)*churn_nonbuyers)*(ic*Inputs!$C$6+fee_wd*Inputs!$E$6*(1-$B4657)+fee_fx*Inputs!$D$6-cost_acc-cost_wd*Inputs!$E$6*(1-$B4657)-cost_fx*Inputs!$D$6))</f>
        <v>202953.78841626</v>
      </c>
      <c r="H4657" s="0" t="n">
        <f aca="false">12*Inputs!$B$7*(MIN(1,$H$51*$C4657)*(ic*Inputs!$C$7+pE+fee_fx*Inputs!$D$7-cost_acc-cost_wd*Inputs!$E$7*$E4657-cost_fx*Inputs!$D$7-$F4657)+(1-MIN(1,$H$51*$C4657))*(1-MIN(1,Inputs!$G$7*$D4657)*churn_nonbuyers)*(ic*Inputs!$C$7+fee_wd*Inputs!$E$7*(1-$B4657)+fee_fx*Inputs!$D$7-cost_acc-cost_wd*Inputs!$E$7*(1-$B4657)-cost_fx*Inputs!$D$7))</f>
        <v>396281.677824958</v>
      </c>
      <c r="I4657" s="0" t="n">
        <f aca="false">12*Inputs!$B$8*(MIN(1,$H$52*$C4657)*(ic*Inputs!$C$8+pT-cost_acc-cost_wd*Inputs!$E$8-cost_fx*Inputs!$D$8-cost_ins)+(1-MIN(1,$H$52*$C4657))*(1-MIN(1,Inputs!$G$8*$D4657)*churn_nonbuyers)*(ic*Inputs!$C$8+fee_wd*Inputs!$E$8*(1-$B4657)+fee_fx*Inputs!$D$8-cost_acc-cost_wd*Inputs!$E$8*(1-$B4657)-cost_fx*Inputs!$D$8))</f>
        <v>134892.982224</v>
      </c>
      <c r="J4657" s="0" t="n">
        <f aca="false">G4657+H4657+I4657-fixed</f>
        <v>34128.4484652176</v>
      </c>
      <c r="K4657" s="0" t="n">
        <f aca="false">12*Inputs!$B$6*(1-MIN(1,Inputs!$G$6*$D4657)*churn_nonbuyers)*(ic*Inputs!$C$6+fee_wd*Inputs!$E$6*(1-$B4657)+fee_fx*Inputs!$D$6-cost_acc-cost_wd*Inputs!$E$6*(1-$B4657)-cost_fx*Inputs!$D$6)</f>
        <v>155554.812027331</v>
      </c>
      <c r="L4657" s="0" t="n">
        <f aca="false">12*Inputs!$B$7*(1-MIN(1,Inputs!$G$7*$D4657)*churn_nonbuyers)*(ic*Inputs!$C$7+fee_wd*Inputs!$E$7*(1-$B4657)+fee_fx*Inputs!$D$7-cost_acc-cost_wd*Inputs!$E$7*(1-$B4657)-cost_fx*Inputs!$D$7)</f>
        <v>352878.910000399</v>
      </c>
      <c r="M4657" s="0" t="n">
        <f aca="false">12*Inputs!$B$8*(1-MIN(1,Inputs!$G$8*$D4657)*churn_nonbuyers)*(ic*Inputs!$C$8+fee_wd*Inputs!$E$8*(1-$B4657)+fee_fx*Inputs!$D$8-cost_acc-cost_wd*Inputs!$E$8*(1-$B4657)-cost_fx*Inputs!$D$8)</f>
        <v>0</v>
      </c>
      <c r="N4657" s="0" t="n">
        <f aca="false">K4657+L4657+I4657-fixed</f>
        <v>-56673.29574827</v>
      </c>
      <c r="O4657" s="0" t="n">
        <f aca="false">K4657+L4657+M4657-fixed</f>
        <v>-191566.27797227</v>
      </c>
      <c r="P4657" s="0" t="n">
        <f aca="false">12*Inputs!$B$6*(1-MIN(1,Inputs!$F$6*$D4657))*(ic*Inputs!$C$6+flat_fee-cost_acc-cost_wd*Inputs!$E$6*$E4657-cost_fx*Inputs!$D$6)+12*Inputs!$B$7*(1-MIN(1,Inputs!$F$7*$D4657))*(ic*Inputs!$C$7+flat_fee-cost_acc-cost_wd*Inputs!$E$7*$E4657-cost_fx*Inputs!$D$7)+12*Inputs!$B$8*(1-MIN(1,Inputs!$F$8*$D4657))*(ic*Inputs!$C$8+flat_fee-cost_acc-cost_wd*Inputs!$E$8*$E4657-cost_fx*Inputs!$D$8)-fixed</f>
        <v>-293931.6455392</v>
      </c>
    </row>
    <row r="4658" customFormat="false" ht="15" hidden="false" customHeight="false" outlineLevel="0" collapsed="false">
      <c r="A4658" s="0" t="n">
        <v>4593</v>
      </c>
      <c r="B4658" s="0" t="n">
        <v>0.171265</v>
      </c>
      <c r="C4658" s="0" t="n">
        <v>1.053017</v>
      </c>
      <c r="D4658" s="0" t="n">
        <v>1.110624</v>
      </c>
      <c r="E4658" s="0" t="n">
        <v>1.098011</v>
      </c>
      <c r="F4658" s="0" t="n">
        <v>0.173919</v>
      </c>
      <c r="G4658" s="0" t="n">
        <f aca="false">12*Inputs!$B$6*(MIN(1,$H$50*$C4658)*(ic*Inputs!$C$6+pS+fee_fx*Inputs!$D$6-cost_acc-cost_wd*Inputs!$E$6*$E4658-cost_fx*Inputs!$D$6-$F4658)+(1-MIN(1,$H$50*$C4658))*(1-MIN(1,Inputs!$G$6*$D4658)*churn_nonbuyers)*(ic*Inputs!$C$6+fee_wd*Inputs!$E$6*(1-$B4658)+fee_fx*Inputs!$D$6-cost_acc-cost_wd*Inputs!$E$6*(1-$B4658)-cost_fx*Inputs!$D$6))</f>
        <v>223831.293958874</v>
      </c>
      <c r="H4658" s="0" t="n">
        <f aca="false">12*Inputs!$B$7*(MIN(1,$H$51*$C4658)*(ic*Inputs!$C$7+pE+fee_fx*Inputs!$D$7-cost_acc-cost_wd*Inputs!$E$7*$E4658-cost_fx*Inputs!$D$7-$F4658)+(1-MIN(1,$H$51*$C4658))*(1-MIN(1,Inputs!$G$7*$D4658)*churn_nonbuyers)*(ic*Inputs!$C$7+fee_wd*Inputs!$E$7*(1-$B4658)+fee_fx*Inputs!$D$7-cost_acc-cost_wd*Inputs!$E$7*(1-$B4658)-cost_fx*Inputs!$D$7))</f>
        <v>419234.661957305</v>
      </c>
      <c r="I4658" s="0" t="n">
        <f aca="false">12*Inputs!$B$8*(MIN(1,$H$52*$C4658)*(ic*Inputs!$C$8+pT-cost_acc-cost_wd*Inputs!$E$8-cost_fx*Inputs!$D$8-cost_ins)+(1-MIN(1,$H$52*$C4658))*(1-MIN(1,Inputs!$G$8*$D4658)*churn_nonbuyers)*(ic*Inputs!$C$8+fee_wd*Inputs!$E$8*(1-$B4658)+fee_fx*Inputs!$D$8-cost_acc-cost_wd*Inputs!$E$8*(1-$B4658)-cost_fx*Inputs!$D$8))</f>
        <v>170402.502915763</v>
      </c>
      <c r="J4658" s="0" t="n">
        <f aca="false">G4658+H4658+I4658-fixed</f>
        <v>113468.458831941</v>
      </c>
      <c r="K4658" s="0" t="n">
        <f aca="false">12*Inputs!$B$6*(1-MIN(1,Inputs!$G$6*$D4658)*churn_nonbuyers)*(ic*Inputs!$C$6+fee_wd*Inputs!$E$6*(1-$B4658)+fee_fx*Inputs!$D$6-cost_acc-cost_wd*Inputs!$E$6*(1-$B4658)-cost_fx*Inputs!$D$6)</f>
        <v>167112.269419392</v>
      </c>
      <c r="L4658" s="0" t="n">
        <f aca="false">12*Inputs!$B$7*(1-MIN(1,Inputs!$G$7*$D4658)*churn_nonbuyers)*(ic*Inputs!$C$7+fee_wd*Inputs!$E$7*(1-$B4658)+fee_fx*Inputs!$D$7-cost_acc-cost_wd*Inputs!$E$7*(1-$B4658)-cost_fx*Inputs!$D$7)</f>
        <v>365925.443699635</v>
      </c>
      <c r="M4658" s="0" t="n">
        <f aca="false">12*Inputs!$B$8*(1-MIN(1,Inputs!$G$8*$D4658)*churn_nonbuyers)*(ic*Inputs!$C$8+fee_wd*Inputs!$E$8*(1-$B4658)+fee_fx*Inputs!$D$8-cost_acc-cost_wd*Inputs!$E$8*(1-$B4658)-cost_fx*Inputs!$D$8)</f>
        <v>70814.998730496</v>
      </c>
      <c r="N4658" s="0" t="n">
        <f aca="false">K4658+L4658+I4658-fixed</f>
        <v>3440.21603478969</v>
      </c>
      <c r="O4658" s="0" t="n">
        <f aca="false">K4658+L4658+M4658-fixed</f>
        <v>-96147.2881504768</v>
      </c>
      <c r="P4658" s="0" t="n">
        <f aca="false">12*Inputs!$B$6*(1-MIN(1,Inputs!$F$6*$D4658))*(ic*Inputs!$C$6+flat_fee-cost_acc-cost_wd*Inputs!$E$6*$E4658-cost_fx*Inputs!$D$6)+12*Inputs!$B$7*(1-MIN(1,Inputs!$F$7*$D4658))*(ic*Inputs!$C$7+flat_fee-cost_acc-cost_wd*Inputs!$E$7*$E4658-cost_fx*Inputs!$D$7)+12*Inputs!$B$8*(1-MIN(1,Inputs!$F$8*$D4658))*(ic*Inputs!$C$8+flat_fee-cost_acc-cost_wd*Inputs!$E$8*$E4658-cost_fx*Inputs!$D$8)-fixed</f>
        <v>-31650.55454464</v>
      </c>
    </row>
    <row r="4659" customFormat="false" ht="15" hidden="false" customHeight="false" outlineLevel="0" collapsed="false">
      <c r="A4659" s="0" t="n">
        <v>4594</v>
      </c>
      <c r="B4659" s="0" t="n">
        <v>0.018433</v>
      </c>
      <c r="C4659" s="0" t="n">
        <v>0.803035</v>
      </c>
      <c r="D4659" s="0" t="n">
        <v>1.550265</v>
      </c>
      <c r="E4659" s="0" t="n">
        <v>1.095764</v>
      </c>
      <c r="F4659" s="0" t="n">
        <v>0.344829</v>
      </c>
      <c r="G4659" s="0" t="n">
        <f aca="false">12*Inputs!$B$6*(MIN(1,$H$50*$C4659)*(ic*Inputs!$C$6+pS+fee_fx*Inputs!$D$6-cost_acc-cost_wd*Inputs!$E$6*$E4659-cost_fx*Inputs!$D$6-$F4659)+(1-MIN(1,$H$50*$C4659))*(1-MIN(1,Inputs!$G$6*$D4659)*churn_nonbuyers)*(ic*Inputs!$C$6+fee_wd*Inputs!$E$6*(1-$B4659)+fee_fx*Inputs!$D$6-cost_acc-cost_wd*Inputs!$E$6*(1-$B4659)-cost_fx*Inputs!$D$6))</f>
        <v>222603.90805275</v>
      </c>
      <c r="H4659" s="0" t="n">
        <f aca="false">12*Inputs!$B$7*(MIN(1,$H$51*$C4659)*(ic*Inputs!$C$7+pE+fee_fx*Inputs!$D$7-cost_acc-cost_wd*Inputs!$E$7*$E4659-cost_fx*Inputs!$D$7-$F4659)+(1-MIN(1,$H$51*$C4659))*(1-MIN(1,Inputs!$G$7*$D4659)*churn_nonbuyers)*(ic*Inputs!$C$7+fee_wd*Inputs!$E$7*(1-$B4659)+fee_fx*Inputs!$D$7-cost_acc-cost_wd*Inputs!$E$7*(1-$B4659)-cost_fx*Inputs!$D$7))</f>
        <v>409736.632846645</v>
      </c>
      <c r="I4659" s="0" t="n">
        <f aca="false">12*Inputs!$B$8*(MIN(1,$H$52*$C4659)*(ic*Inputs!$C$8+pT-cost_acc-cost_wd*Inputs!$E$8-cost_fx*Inputs!$D$8-cost_ins)+(1-MIN(1,$H$52*$C4659))*(1-MIN(1,Inputs!$G$8*$D4659)*churn_nonbuyers)*(ic*Inputs!$C$8+fee_wd*Inputs!$E$8*(1-$B4659)+fee_fx*Inputs!$D$8-cost_acc-cost_wd*Inputs!$E$8*(1-$B4659)-cost_fx*Inputs!$D$8))</f>
        <v>115752.67704</v>
      </c>
      <c r="J4659" s="0" t="n">
        <f aca="false">G4659+H4659+I4659-fixed</f>
        <v>48093.2179393949</v>
      </c>
      <c r="K4659" s="0" t="n">
        <f aca="false">12*Inputs!$B$6*(1-MIN(1,Inputs!$G$6*$D4659)*churn_nonbuyers)*(ic*Inputs!$C$6+fee_wd*Inputs!$E$6*(1-$B4659)+fee_fx*Inputs!$D$6-cost_acc-cost_wd*Inputs!$E$6*(1-$B4659)-cost_fx*Inputs!$D$6)</f>
        <v>183524.724250164</v>
      </c>
      <c r="L4659" s="0" t="n">
        <f aca="false">12*Inputs!$B$7*(1-MIN(1,Inputs!$G$7*$D4659)*churn_nonbuyers)*(ic*Inputs!$C$7+fee_wd*Inputs!$E$7*(1-$B4659)+fee_fx*Inputs!$D$7-cost_acc-cost_wd*Inputs!$E$7*(1-$B4659)-cost_fx*Inputs!$D$7)</f>
        <v>381917.091030098</v>
      </c>
      <c r="M4659" s="0" t="n">
        <f aca="false">12*Inputs!$B$8*(1-MIN(1,Inputs!$G$8*$D4659)*churn_nonbuyers)*(ic*Inputs!$C$8+fee_wd*Inputs!$E$8*(1-$B4659)+fee_fx*Inputs!$D$8-cost_acc-cost_wd*Inputs!$E$8*(1-$B4659)-cost_fx*Inputs!$D$8)</f>
        <v>0</v>
      </c>
      <c r="N4659" s="0" t="n">
        <f aca="false">K4659+L4659+I4659-fixed</f>
        <v>-18805.5076797375</v>
      </c>
      <c r="O4659" s="0" t="n">
        <f aca="false">K4659+L4659+M4659-fixed</f>
        <v>-134558.184719738</v>
      </c>
      <c r="P4659" s="0" t="n">
        <f aca="false">12*Inputs!$B$6*(1-MIN(1,Inputs!$F$6*$D4659))*(ic*Inputs!$C$6+flat_fee-cost_acc-cost_wd*Inputs!$E$6*$E4659-cost_fx*Inputs!$D$6)+12*Inputs!$B$7*(1-MIN(1,Inputs!$F$7*$D4659))*(ic*Inputs!$C$7+flat_fee-cost_acc-cost_wd*Inputs!$E$7*$E4659-cost_fx*Inputs!$D$7)+12*Inputs!$B$8*(1-MIN(1,Inputs!$F$8*$D4659))*(ic*Inputs!$C$8+flat_fee-cost_acc-cost_wd*Inputs!$E$8*$E4659-cost_fx*Inputs!$D$8)-fixed</f>
        <v>-268560.9503296</v>
      </c>
    </row>
    <row r="4660" customFormat="false" ht="15" hidden="false" customHeight="false" outlineLevel="0" collapsed="false">
      <c r="A4660" s="0" t="n">
        <v>4595</v>
      </c>
      <c r="B4660" s="0" t="n">
        <v>0.226856</v>
      </c>
      <c r="C4660" s="0" t="n">
        <v>0.991559</v>
      </c>
      <c r="D4660" s="0" t="n">
        <v>1.616369</v>
      </c>
      <c r="E4660" s="0" t="n">
        <v>1.457894</v>
      </c>
      <c r="F4660" s="0" t="n">
        <v>0.073942</v>
      </c>
      <c r="G4660" s="0" t="n">
        <f aca="false">12*Inputs!$B$6*(MIN(1,$H$50*$C4660)*(ic*Inputs!$C$6+pS+fee_fx*Inputs!$D$6-cost_acc-cost_wd*Inputs!$E$6*$E4660-cost_fx*Inputs!$D$6-$F4660)+(1-MIN(1,$H$50*$C4660))*(1-MIN(1,Inputs!$G$6*$D4660)*churn_nonbuyers)*(ic*Inputs!$C$6+fee_wd*Inputs!$E$6*(1-$B4660)+fee_fx*Inputs!$D$6-cost_acc-cost_wd*Inputs!$E$6*(1-$B4660)-cost_fx*Inputs!$D$6))</f>
        <v>203689.46029639</v>
      </c>
      <c r="H4660" s="0" t="n">
        <f aca="false">12*Inputs!$B$7*(MIN(1,$H$51*$C4660)*(ic*Inputs!$C$7+pE+fee_fx*Inputs!$D$7-cost_acc-cost_wd*Inputs!$E$7*$E4660-cost_fx*Inputs!$D$7-$F4660)+(1-MIN(1,$H$51*$C4660))*(1-MIN(1,Inputs!$G$7*$D4660)*churn_nonbuyers)*(ic*Inputs!$C$7+fee_wd*Inputs!$E$7*(1-$B4660)+fee_fx*Inputs!$D$7-cost_acc-cost_wd*Inputs!$E$7*(1-$B4660)-cost_fx*Inputs!$D$7))</f>
        <v>372663.581707827</v>
      </c>
      <c r="I4660" s="0" t="n">
        <f aca="false">12*Inputs!$B$8*(MIN(1,$H$52*$C4660)*(ic*Inputs!$C$8+pT-cost_acc-cost_wd*Inputs!$E$8-cost_fx*Inputs!$D$8-cost_ins)+(1-MIN(1,$H$52*$C4660))*(1-MIN(1,Inputs!$G$8*$D4660)*churn_nonbuyers)*(ic*Inputs!$C$8+fee_wd*Inputs!$E$8*(1-$B4660)+fee_fx*Inputs!$D$8-cost_acc-cost_wd*Inputs!$E$8*(1-$B4660)-cost_fx*Inputs!$D$8))</f>
        <v>142927.280496</v>
      </c>
      <c r="J4660" s="0" t="n">
        <f aca="false">G4660+H4660+I4660-fixed</f>
        <v>19280.3225002168</v>
      </c>
      <c r="K4660" s="0" t="n">
        <f aca="false">12*Inputs!$B$6*(1-MIN(1,Inputs!$G$6*$D4660)*churn_nonbuyers)*(ic*Inputs!$C$6+fee_wd*Inputs!$E$6*(1-$B4660)+fee_fx*Inputs!$D$6-cost_acc-cost_wd*Inputs!$E$6*(1-$B4660)-cost_fx*Inputs!$D$6)</f>
        <v>155279.854122221</v>
      </c>
      <c r="L4660" s="0" t="n">
        <f aca="false">12*Inputs!$B$7*(1-MIN(1,Inputs!$G$7*$D4660)*churn_nonbuyers)*(ic*Inputs!$C$7+fee_wd*Inputs!$E$7*(1-$B4660)+fee_fx*Inputs!$D$7-cost_acc-cost_wd*Inputs!$E$7*(1-$B4660)-cost_fx*Inputs!$D$7)</f>
        <v>352565.207161333</v>
      </c>
      <c r="M4660" s="0" t="n">
        <f aca="false">12*Inputs!$B$8*(1-MIN(1,Inputs!$G$8*$D4660)*churn_nonbuyers)*(ic*Inputs!$C$8+fee_wd*Inputs!$E$8*(1-$B4660)+fee_fx*Inputs!$D$8-cost_acc-cost_wd*Inputs!$E$8*(1-$B4660)-cost_fx*Inputs!$D$8)</f>
        <v>0</v>
      </c>
      <c r="N4660" s="0" t="n">
        <f aca="false">K4660+L4660+I4660-fixed</f>
        <v>-49227.6582204468</v>
      </c>
      <c r="O4660" s="0" t="n">
        <f aca="false">K4660+L4660+M4660-fixed</f>
        <v>-192154.938716447</v>
      </c>
      <c r="P4660" s="0" t="n">
        <f aca="false">12*Inputs!$B$6*(1-MIN(1,Inputs!$F$6*$D4660))*(ic*Inputs!$C$6+flat_fee-cost_acc-cost_wd*Inputs!$E$6*$E4660-cost_fx*Inputs!$D$6)+12*Inputs!$B$7*(1-MIN(1,Inputs!$F$7*$D4660))*(ic*Inputs!$C$7+flat_fee-cost_acc-cost_wd*Inputs!$E$7*$E4660-cost_fx*Inputs!$D$7)+12*Inputs!$B$8*(1-MIN(1,Inputs!$F$8*$D4660))*(ic*Inputs!$C$8+flat_fee-cost_acc-cost_wd*Inputs!$E$8*$E4660-cost_fx*Inputs!$D$8)-fixed</f>
        <v>-407190.34537936</v>
      </c>
    </row>
    <row r="4661" customFormat="false" ht="15" hidden="false" customHeight="false" outlineLevel="0" collapsed="false">
      <c r="A4661" s="0" t="n">
        <v>4596</v>
      </c>
      <c r="B4661" s="0" t="n">
        <v>0.331545</v>
      </c>
      <c r="C4661" s="0" t="n">
        <v>0.844849</v>
      </c>
      <c r="D4661" s="0" t="n">
        <v>1.314213</v>
      </c>
      <c r="E4661" s="0" t="n">
        <v>1.070686</v>
      </c>
      <c r="F4661" s="0" t="n">
        <v>0.201696</v>
      </c>
      <c r="G4661" s="0" t="n">
        <f aca="false">12*Inputs!$B$6*(MIN(1,$H$50*$C4661)*(ic*Inputs!$C$6+pS+fee_fx*Inputs!$D$6-cost_acc-cost_wd*Inputs!$E$6*$E4661-cost_fx*Inputs!$D$6-$F4661)+(1-MIN(1,$H$50*$C4661))*(1-MIN(1,Inputs!$G$6*$D4661)*churn_nonbuyers)*(ic*Inputs!$C$6+fee_wd*Inputs!$E$6*(1-$B4661)+fee_fx*Inputs!$D$6-cost_acc-cost_wd*Inputs!$E$6*(1-$B4661)-cost_fx*Inputs!$D$6))</f>
        <v>190824.222528098</v>
      </c>
      <c r="H4661" s="0" t="n">
        <f aca="false">12*Inputs!$B$7*(MIN(1,$H$51*$C4661)*(ic*Inputs!$C$7+pE+fee_fx*Inputs!$D$7-cost_acc-cost_wd*Inputs!$E$7*$E4661-cost_fx*Inputs!$D$7-$F4661)+(1-MIN(1,$H$51*$C4661))*(1-MIN(1,Inputs!$G$7*$D4661)*churn_nonbuyers)*(ic*Inputs!$C$7+fee_wd*Inputs!$E$7*(1-$B4661)+fee_fx*Inputs!$D$7-cost_acc-cost_wd*Inputs!$E$7*(1-$B4661)-cost_fx*Inputs!$D$7))</f>
        <v>393795.058362761</v>
      </c>
      <c r="I4661" s="0" t="n">
        <f aca="false">12*Inputs!$B$8*(MIN(1,$H$52*$C4661)*(ic*Inputs!$C$8+pT-cost_acc-cost_wd*Inputs!$E$8-cost_fx*Inputs!$D$8-cost_ins)+(1-MIN(1,$H$52*$C4661))*(1-MIN(1,Inputs!$G$8*$D4661)*churn_nonbuyers)*(ic*Inputs!$C$8+fee_wd*Inputs!$E$8*(1-$B4661)+fee_fx*Inputs!$D$8-cost_acc-cost_wd*Inputs!$E$8*(1-$B4661)-cost_fx*Inputs!$D$8))</f>
        <v>131935.674469318</v>
      </c>
      <c r="J4661" s="0" t="n">
        <f aca="false">G4661+H4661+I4661-fixed</f>
        <v>16554.9553601772</v>
      </c>
      <c r="K4661" s="0" t="n">
        <f aca="false">12*Inputs!$B$6*(1-MIN(1,Inputs!$G$6*$D4661)*churn_nonbuyers)*(ic*Inputs!$C$6+fee_wd*Inputs!$E$6*(1-$B4661)+fee_fx*Inputs!$D$6-cost_acc-cost_wd*Inputs!$E$6*(1-$B4661)-cost_fx*Inputs!$D$6)</f>
        <v>143747.442353412</v>
      </c>
      <c r="L4661" s="0" t="n">
        <f aca="false">12*Inputs!$B$7*(1-MIN(1,Inputs!$G$7*$D4661)*churn_nonbuyers)*(ic*Inputs!$C$7+fee_wd*Inputs!$E$7*(1-$B4661)+fee_fx*Inputs!$D$7-cost_acc-cost_wd*Inputs!$E$7*(1-$B4661)-cost_fx*Inputs!$D$7)</f>
        <v>341443.113188047</v>
      </c>
      <c r="M4661" s="0" t="n">
        <f aca="false">12*Inputs!$B$8*(1-MIN(1,Inputs!$G$8*$D4661)*churn_nonbuyers)*(ic*Inputs!$C$8+fee_wd*Inputs!$E$8*(1-$B4661)+fee_fx*Inputs!$D$8-cost_acc-cost_wd*Inputs!$E$8*(1-$B4661)-cost_fx*Inputs!$D$8)</f>
        <v>24854.670929256</v>
      </c>
      <c r="N4661" s="0" t="n">
        <f aca="false">K4661+L4661+I4661-fixed</f>
        <v>-82873.7699892225</v>
      </c>
      <c r="O4661" s="0" t="n">
        <f aca="false">K4661+L4661+M4661-fixed</f>
        <v>-189954.773529285</v>
      </c>
      <c r="P4661" s="0" t="n">
        <f aca="false">12*Inputs!$B$6*(1-MIN(1,Inputs!$F$6*$D4661))*(ic*Inputs!$C$6+flat_fee-cost_acc-cost_wd*Inputs!$E$6*$E4661-cost_fx*Inputs!$D$6)+12*Inputs!$B$7*(1-MIN(1,Inputs!$F$7*$D4661))*(ic*Inputs!$C$7+flat_fee-cost_acc-cost_wd*Inputs!$E$7*$E4661-cost_fx*Inputs!$D$7)+12*Inputs!$B$8*(1-MIN(1,Inputs!$F$8*$D4661))*(ic*Inputs!$C$8+flat_fee-cost_acc-cost_wd*Inputs!$E$8*$E4661-cost_fx*Inputs!$D$8)-fixed</f>
        <v>-131927.35023568</v>
      </c>
    </row>
    <row r="4662" customFormat="false" ht="15" hidden="false" customHeight="false" outlineLevel="0" collapsed="false">
      <c r="A4662" s="0" t="n">
        <v>4597</v>
      </c>
      <c r="B4662" s="0" t="n">
        <v>0.572479</v>
      </c>
      <c r="C4662" s="0" t="n">
        <v>1.011801</v>
      </c>
      <c r="D4662" s="0" t="n">
        <v>1.864776</v>
      </c>
      <c r="E4662" s="0" t="n">
        <v>1.040807</v>
      </c>
      <c r="F4662" s="0" t="n">
        <v>0.243233</v>
      </c>
      <c r="G4662" s="0" t="n">
        <f aca="false">12*Inputs!$B$6*(MIN(1,$H$50*$C4662)*(ic*Inputs!$C$6+pS+fee_fx*Inputs!$D$6-cost_acc-cost_wd*Inputs!$E$6*$E4662-cost_fx*Inputs!$D$6-$F4662)+(1-MIN(1,$H$50*$C4662))*(1-MIN(1,Inputs!$G$6*$D4662)*churn_nonbuyers)*(ic*Inputs!$C$6+fee_wd*Inputs!$E$6*(1-$B4662)+fee_fx*Inputs!$D$6-cost_acc-cost_wd*Inputs!$E$6*(1-$B4662)-cost_fx*Inputs!$D$6))</f>
        <v>167049.638501219</v>
      </c>
      <c r="H4662" s="0" t="n">
        <f aca="false">12*Inputs!$B$7*(MIN(1,$H$51*$C4662)*(ic*Inputs!$C$7+pE+fee_fx*Inputs!$D$7-cost_acc-cost_wd*Inputs!$E$7*$E4662-cost_fx*Inputs!$D$7-$F4662)+(1-MIN(1,$H$51*$C4662))*(1-MIN(1,Inputs!$G$7*$D4662)*churn_nonbuyers)*(ic*Inputs!$C$7+fee_wd*Inputs!$E$7*(1-$B4662)+fee_fx*Inputs!$D$7-cost_acc-cost_wd*Inputs!$E$7*(1-$B4662)-cost_fx*Inputs!$D$7))</f>
        <v>382209.87619235</v>
      </c>
      <c r="I4662" s="0" t="n">
        <f aca="false">12*Inputs!$B$8*(MIN(1,$H$52*$C4662)*(ic*Inputs!$C$8+pT-cost_acc-cost_wd*Inputs!$E$8-cost_fx*Inputs!$D$8-cost_ins)+(1-MIN(1,$H$52*$C4662))*(1-MIN(1,Inputs!$G$8*$D4662)*churn_nonbuyers)*(ic*Inputs!$C$8+fee_wd*Inputs!$E$8*(1-$B4662)+fee_fx*Inputs!$D$8-cost_acc-cost_wd*Inputs!$E$8*(1-$B4662)-cost_fx*Inputs!$D$8))</f>
        <v>145845.043344</v>
      </c>
      <c r="J4662" s="0" t="n">
        <f aca="false">G4662+H4662+I4662-fixed</f>
        <v>-4895.44196243049</v>
      </c>
      <c r="K4662" s="0" t="n">
        <f aca="false">12*Inputs!$B$6*(1-MIN(1,Inputs!$G$6*$D4662)*churn_nonbuyers)*(ic*Inputs!$C$6+fee_wd*Inputs!$E$6*(1-$B4662)+fee_fx*Inputs!$D$6-cost_acc-cost_wd*Inputs!$E$6*(1-$B4662)-cost_fx*Inputs!$D$6)</f>
        <v>108052.406637869</v>
      </c>
      <c r="L4662" s="0" t="n">
        <f aca="false">12*Inputs!$B$7*(1-MIN(1,Inputs!$G$7*$D4662)*churn_nonbuyers)*(ic*Inputs!$C$7+fee_wd*Inputs!$E$7*(1-$B4662)+fee_fx*Inputs!$D$7-cost_acc-cost_wd*Inputs!$E$7*(1-$B4662)-cost_fx*Inputs!$D$7)</f>
        <v>302818.488334721</v>
      </c>
      <c r="M4662" s="0" t="n">
        <f aca="false">12*Inputs!$B$8*(1-MIN(1,Inputs!$G$8*$D4662)*churn_nonbuyers)*(ic*Inputs!$C$8+fee_wd*Inputs!$E$8*(1-$B4662)+fee_fx*Inputs!$D$8-cost_acc-cost_wd*Inputs!$E$8*(1-$B4662)-cost_fx*Inputs!$D$8)</f>
        <v>0</v>
      </c>
      <c r="N4662" s="0" t="n">
        <f aca="false">K4662+L4662+I4662-fixed</f>
        <v>-143284.06168341</v>
      </c>
      <c r="O4662" s="0" t="n">
        <f aca="false">K4662+L4662+M4662-fixed</f>
        <v>-289129.10502741</v>
      </c>
      <c r="P4662" s="0" t="n">
        <f aca="false">12*Inputs!$B$6*(1-MIN(1,Inputs!$F$6*$D4662))*(ic*Inputs!$C$6+flat_fee-cost_acc-cost_wd*Inputs!$E$6*$E4662-cost_fx*Inputs!$D$6)+12*Inputs!$B$7*(1-MIN(1,Inputs!$F$7*$D4662))*(ic*Inputs!$C$7+flat_fee-cost_acc-cost_wd*Inputs!$E$7*$E4662-cost_fx*Inputs!$D$7)+12*Inputs!$B$8*(1-MIN(1,Inputs!$F$8*$D4662))*(ic*Inputs!$C$8+flat_fee-cost_acc-cost_wd*Inputs!$E$8*$E4662-cost_fx*Inputs!$D$8)-fixed</f>
        <v>-405883.702230669</v>
      </c>
    </row>
    <row r="4663" customFormat="false" ht="15" hidden="false" customHeight="false" outlineLevel="0" collapsed="false">
      <c r="A4663" s="0" t="n">
        <v>4598</v>
      </c>
      <c r="B4663" s="0" t="n">
        <v>0.144791</v>
      </c>
      <c r="C4663" s="0" t="n">
        <v>0.93744</v>
      </c>
      <c r="D4663" s="0" t="n">
        <v>1.268475</v>
      </c>
      <c r="E4663" s="0" t="n">
        <v>1.286741</v>
      </c>
      <c r="F4663" s="0" t="n">
        <v>0.095109</v>
      </c>
      <c r="G4663" s="0" t="n">
        <f aca="false">12*Inputs!$B$6*(MIN(1,$H$50*$C4663)*(ic*Inputs!$C$6+pS+fee_fx*Inputs!$D$6-cost_acc-cost_wd*Inputs!$E$6*$E4663-cost_fx*Inputs!$D$6-$F4663)+(1-MIN(1,$H$50*$C4663))*(1-MIN(1,Inputs!$G$6*$D4663)*churn_nonbuyers)*(ic*Inputs!$C$6+fee_wd*Inputs!$E$6*(1-$B4663)+fee_fx*Inputs!$D$6-cost_acc-cost_wd*Inputs!$E$6*(1-$B4663)-cost_fx*Inputs!$D$6))</f>
        <v>217242.749153835</v>
      </c>
      <c r="H4663" s="0" t="n">
        <f aca="false">12*Inputs!$B$7*(MIN(1,$H$51*$C4663)*(ic*Inputs!$C$7+pE+fee_fx*Inputs!$D$7-cost_acc-cost_wd*Inputs!$E$7*$E4663-cost_fx*Inputs!$D$7-$F4663)+(1-MIN(1,$H$51*$C4663))*(1-MIN(1,Inputs!$G$7*$D4663)*churn_nonbuyers)*(ic*Inputs!$C$7+fee_wd*Inputs!$E$7*(1-$B4663)+fee_fx*Inputs!$D$7-cost_acc-cost_wd*Inputs!$E$7*(1-$B4663)-cost_fx*Inputs!$D$7))</f>
        <v>398429.15677375</v>
      </c>
      <c r="I4663" s="0" t="n">
        <f aca="false">12*Inputs!$B$8*(MIN(1,$H$52*$C4663)*(ic*Inputs!$C$8+pT-cost_acc-cost_wd*Inputs!$E$8-cost_fx*Inputs!$D$8-cost_ins)+(1-MIN(1,$H$52*$C4663))*(1-MIN(1,Inputs!$G$8*$D4663)*churn_nonbuyers)*(ic*Inputs!$C$8+fee_wd*Inputs!$E$8*(1-$B4663)+fee_fx*Inputs!$D$8-cost_acc-cost_wd*Inputs!$E$8*(1-$B4663)-cost_fx*Inputs!$D$8))</f>
        <v>147434.093429615</v>
      </c>
      <c r="J4663" s="0" t="n">
        <f aca="false">G4663+H4663+I4663-fixed</f>
        <v>63105.9993572</v>
      </c>
      <c r="K4663" s="0" t="n">
        <f aca="false">12*Inputs!$B$6*(1-MIN(1,Inputs!$G$6*$D4663)*churn_nonbuyers)*(ic*Inputs!$C$6+fee_wd*Inputs!$E$6*(1-$B4663)+fee_fx*Inputs!$D$6-cost_acc-cost_wd*Inputs!$E$6*(1-$B4663)-cost_fx*Inputs!$D$6)</f>
        <v>169286.24709882</v>
      </c>
      <c r="L4663" s="0" t="n">
        <f aca="false">12*Inputs!$B$7*(1-MIN(1,Inputs!$G$7*$D4663)*churn_nonbuyers)*(ic*Inputs!$C$7+fee_wd*Inputs!$E$7*(1-$B4663)+fee_fx*Inputs!$D$7-cost_acc-cost_wd*Inputs!$E$7*(1-$B4663)-cost_fx*Inputs!$D$7)</f>
        <v>367800.049859292</v>
      </c>
      <c r="M4663" s="0" t="n">
        <f aca="false">12*Inputs!$B$8*(1-MIN(1,Inputs!$G$8*$D4663)*churn_nonbuyers)*(ic*Inputs!$C$8+fee_wd*Inputs!$E$8*(1-$B4663)+fee_fx*Inputs!$D$8-cost_acc-cost_wd*Inputs!$E$8*(1-$B4663)-cost_fx*Inputs!$D$8)</f>
        <v>35799.96646116</v>
      </c>
      <c r="N4663" s="0" t="n">
        <f aca="false">K4663+L4663+I4663-fixed</f>
        <v>-15479.6096122728</v>
      </c>
      <c r="O4663" s="0" t="n">
        <f aca="false">K4663+L4663+M4663-fixed</f>
        <v>-127113.736580728</v>
      </c>
      <c r="P4663" s="0" t="n">
        <f aca="false">12*Inputs!$B$6*(1-MIN(1,Inputs!$F$6*$D4663))*(ic*Inputs!$C$6+flat_fee-cost_acc-cost_wd*Inputs!$E$6*$E4663-cost_fx*Inputs!$D$6)+12*Inputs!$B$7*(1-MIN(1,Inputs!$F$7*$D4663))*(ic*Inputs!$C$7+flat_fee-cost_acc-cost_wd*Inputs!$E$7*$E4663-cost_fx*Inputs!$D$7)+12*Inputs!$B$8*(1-MIN(1,Inputs!$F$8*$D4663))*(ic*Inputs!$C$8+flat_fee-cost_acc-cost_wd*Inputs!$E$8*$E4663-cost_fx*Inputs!$D$8)-fixed</f>
        <v>-186324.812206</v>
      </c>
    </row>
    <row r="4664" customFormat="false" ht="15" hidden="false" customHeight="false" outlineLevel="0" collapsed="false">
      <c r="A4664" s="0" t="n">
        <v>4599</v>
      </c>
      <c r="B4664" s="0" t="n">
        <v>0.252773</v>
      </c>
      <c r="C4664" s="0" t="n">
        <v>0.804961</v>
      </c>
      <c r="D4664" s="0" t="n">
        <v>1.007921</v>
      </c>
      <c r="E4664" s="0" t="n">
        <v>1.218883</v>
      </c>
      <c r="F4664" s="0" t="n">
        <v>0.222035</v>
      </c>
      <c r="G4664" s="0" t="n">
        <f aca="false">12*Inputs!$B$6*(MIN(1,$H$50*$C4664)*(ic*Inputs!$C$6+pS+fee_fx*Inputs!$D$6-cost_acc-cost_wd*Inputs!$E$6*$E4664-cost_fx*Inputs!$D$6-$F4664)+(1-MIN(1,$H$50*$C4664))*(1-MIN(1,Inputs!$G$6*$D4664)*churn_nonbuyers)*(ic*Inputs!$C$6+fee_wd*Inputs!$E$6*(1-$B4664)+fee_fx*Inputs!$D$6-cost_acc-cost_wd*Inputs!$E$6*(1-$B4664)-cost_fx*Inputs!$D$6))</f>
        <v>197758.254227632</v>
      </c>
      <c r="H4664" s="0" t="n">
        <f aca="false">12*Inputs!$B$7*(MIN(1,$H$51*$C4664)*(ic*Inputs!$C$7+pE+fee_fx*Inputs!$D$7-cost_acc-cost_wd*Inputs!$E$7*$E4664-cost_fx*Inputs!$D$7-$F4664)+(1-MIN(1,$H$51*$C4664))*(1-MIN(1,Inputs!$G$7*$D4664)*churn_nonbuyers)*(ic*Inputs!$C$7+fee_wd*Inputs!$E$7*(1-$B4664)+fee_fx*Inputs!$D$7-cost_acc-cost_wd*Inputs!$E$7*(1-$B4664)-cost_fx*Inputs!$D$7))</f>
        <v>386310.628680719</v>
      </c>
      <c r="I4664" s="0" t="n">
        <f aca="false">12*Inputs!$B$8*(MIN(1,$H$52*$C4664)*(ic*Inputs!$C$8+pT-cost_acc-cost_wd*Inputs!$E$8-cost_fx*Inputs!$D$8-cost_ins)+(1-MIN(1,$H$52*$C4664))*(1-MIN(1,Inputs!$G$8*$D4664)*churn_nonbuyers)*(ic*Inputs!$C$8+fee_wd*Inputs!$E$8*(1-$B4664)+fee_fx*Inputs!$D$8-cost_acc-cost_wd*Inputs!$E$8*(1-$B4664)-cost_fx*Inputs!$D$8))</f>
        <v>156425.466605574</v>
      </c>
      <c r="J4664" s="0" t="n">
        <f aca="false">G4664+H4664+I4664-fixed</f>
        <v>40494.3495139254</v>
      </c>
      <c r="K4664" s="0" t="n">
        <f aca="false">12*Inputs!$B$6*(1-MIN(1,Inputs!$G$6*$D4664)*churn_nonbuyers)*(ic*Inputs!$C$6+fee_wd*Inputs!$E$6*(1-$B4664)+fee_fx*Inputs!$D$6-cost_acc-cost_wd*Inputs!$E$6*(1-$B4664)-cost_fx*Inputs!$D$6)</f>
        <v>156875.225867518</v>
      </c>
      <c r="L4664" s="0" t="n">
        <f aca="false">12*Inputs!$B$7*(1-MIN(1,Inputs!$G$7*$D4664)*churn_nonbuyers)*(ic*Inputs!$C$7+fee_wd*Inputs!$E$7*(1-$B4664)+fee_fx*Inputs!$D$7-cost_acc-cost_wd*Inputs!$E$7*(1-$B4664)-cost_fx*Inputs!$D$7)</f>
        <v>355709.504512511</v>
      </c>
      <c r="M4664" s="0" t="n">
        <f aca="false">12*Inputs!$B$8*(1-MIN(1,Inputs!$G$8*$D4664)*churn_nonbuyers)*(ic*Inputs!$C$8+fee_wd*Inputs!$E$8*(1-$B4664)+fee_fx*Inputs!$D$8-cost_acc-cost_wd*Inputs!$E$8*(1-$B4664)-cost_fx*Inputs!$D$8)</f>
        <v>92537.5531417488</v>
      </c>
      <c r="N4664" s="0" t="n">
        <f aca="false">K4664+L4664+I4664-fixed</f>
        <v>-30989.8030143977</v>
      </c>
      <c r="O4664" s="0" t="n">
        <f aca="false">K4664+L4664+M4664-fixed</f>
        <v>-94877.7164782231</v>
      </c>
      <c r="P4664" s="0" t="n">
        <f aca="false">12*Inputs!$B$6*(1-MIN(1,Inputs!$F$6*$D4664))*(ic*Inputs!$C$6+flat_fee-cost_acc-cost_wd*Inputs!$E$6*$E4664-cost_fx*Inputs!$D$6)+12*Inputs!$B$7*(1-MIN(1,Inputs!$F$7*$D4664))*(ic*Inputs!$C$7+flat_fee-cost_acc-cost_wd*Inputs!$E$7*$E4664-cost_fx*Inputs!$D$7)+12*Inputs!$B$8*(1-MIN(1,Inputs!$F$8*$D4664))*(ic*Inputs!$C$8+flat_fee-cost_acc-cost_wd*Inputs!$E$8*$E4664-cost_fx*Inputs!$D$8)-fixed</f>
        <v>-28136.22434968</v>
      </c>
    </row>
    <row r="4665" customFormat="false" ht="15" hidden="false" customHeight="false" outlineLevel="0" collapsed="false">
      <c r="A4665" s="0" t="n">
        <v>4600</v>
      </c>
      <c r="B4665" s="0" t="n">
        <v>0.047258</v>
      </c>
      <c r="C4665" s="0" t="n">
        <v>0.809757</v>
      </c>
      <c r="D4665" s="0" t="n">
        <v>1.527341</v>
      </c>
      <c r="E4665" s="0" t="n">
        <v>1.188056</v>
      </c>
      <c r="F4665" s="0" t="n">
        <v>0.417916</v>
      </c>
      <c r="G4665" s="0" t="n">
        <f aca="false">12*Inputs!$B$6*(MIN(1,$H$50*$C4665)*(ic*Inputs!$C$6+pS+fee_fx*Inputs!$D$6-cost_acc-cost_wd*Inputs!$E$6*$E4665-cost_fx*Inputs!$D$6-$F4665)+(1-MIN(1,$H$50*$C4665))*(1-MIN(1,Inputs!$G$6*$D4665)*churn_nonbuyers)*(ic*Inputs!$C$6+fee_wd*Inputs!$E$6*(1-$B4665)+fee_fx*Inputs!$D$6-cost_acc-cost_wd*Inputs!$E$6*(1-$B4665)-cost_fx*Inputs!$D$6))</f>
        <v>216473.387306516</v>
      </c>
      <c r="H4665" s="0" t="n">
        <f aca="false">12*Inputs!$B$7*(MIN(1,$H$51*$C4665)*(ic*Inputs!$C$7+pE+fee_fx*Inputs!$D$7-cost_acc-cost_wd*Inputs!$E$7*$E4665-cost_fx*Inputs!$D$7-$F4665)+(1-MIN(1,$H$51*$C4665))*(1-MIN(1,Inputs!$G$7*$D4665)*churn_nonbuyers)*(ic*Inputs!$C$7+fee_wd*Inputs!$E$7*(1-$B4665)+fee_fx*Inputs!$D$7-cost_acc-cost_wd*Inputs!$E$7*(1-$B4665)-cost_fx*Inputs!$D$7))</f>
        <v>395459.69450438</v>
      </c>
      <c r="I4665" s="0" t="n">
        <f aca="false">12*Inputs!$B$8*(MIN(1,$H$52*$C4665)*(ic*Inputs!$C$8+pT-cost_acc-cost_wd*Inputs!$E$8-cost_fx*Inputs!$D$8-cost_ins)+(1-MIN(1,$H$52*$C4665))*(1-MIN(1,Inputs!$G$8*$D4665)*churn_nonbuyers)*(ic*Inputs!$C$8+fee_wd*Inputs!$E$8*(1-$B4665)+fee_fx*Inputs!$D$8-cost_acc-cost_wd*Inputs!$E$8*(1-$B4665)-cost_fx*Inputs!$D$8))</f>
        <v>116721.613008</v>
      </c>
      <c r="J4665" s="0" t="n">
        <f aca="false">G4665+H4665+I4665-fixed</f>
        <v>28654.6948188958</v>
      </c>
      <c r="K4665" s="0" t="n">
        <f aca="false">12*Inputs!$B$6*(1-MIN(1,Inputs!$G$6*$D4665)*churn_nonbuyers)*(ic*Inputs!$C$6+fee_wd*Inputs!$E$6*(1-$B4665)+fee_fx*Inputs!$D$6-cost_acc-cost_wd*Inputs!$E$6*(1-$B4665)-cost_fx*Inputs!$D$6)</f>
        <v>179918.940103042</v>
      </c>
      <c r="L4665" s="0" t="n">
        <f aca="false">12*Inputs!$B$7*(1-MIN(1,Inputs!$G$7*$D4665)*churn_nonbuyers)*(ic*Inputs!$C$7+fee_wd*Inputs!$E$7*(1-$B4665)+fee_fx*Inputs!$D$7-cost_acc-cost_wd*Inputs!$E$7*(1-$B4665)-cost_fx*Inputs!$D$7)</f>
        <v>378231.944893825</v>
      </c>
      <c r="M4665" s="0" t="n">
        <f aca="false">12*Inputs!$B$8*(1-MIN(1,Inputs!$G$8*$D4665)*churn_nonbuyers)*(ic*Inputs!$C$8+fee_wd*Inputs!$E$8*(1-$B4665)+fee_fx*Inputs!$D$8-cost_acc-cost_wd*Inputs!$E$8*(1-$B4665)-cost_fx*Inputs!$D$8)</f>
        <v>0</v>
      </c>
      <c r="N4665" s="0" t="n">
        <f aca="false">K4665+L4665+I4665-fixed</f>
        <v>-25127.5019951334</v>
      </c>
      <c r="O4665" s="0" t="n">
        <f aca="false">K4665+L4665+M4665-fixed</f>
        <v>-141849.115003133</v>
      </c>
      <c r="P4665" s="0" t="n">
        <f aca="false">12*Inputs!$B$6*(1-MIN(1,Inputs!$F$6*$D4665))*(ic*Inputs!$C$6+flat_fee-cost_acc-cost_wd*Inputs!$E$6*$E4665-cost_fx*Inputs!$D$6)+12*Inputs!$B$7*(1-MIN(1,Inputs!$F$7*$D4665))*(ic*Inputs!$C$7+flat_fee-cost_acc-cost_wd*Inputs!$E$7*$E4665-cost_fx*Inputs!$D$7)+12*Inputs!$B$8*(1-MIN(1,Inputs!$F$8*$D4665))*(ic*Inputs!$C$8+flat_fee-cost_acc-cost_wd*Inputs!$E$8*$E4665-cost_fx*Inputs!$D$8)-fixed</f>
        <v>-284349.83406496</v>
      </c>
    </row>
    <row r="4666" customFormat="false" ht="15" hidden="false" customHeight="false" outlineLevel="0" collapsed="false">
      <c r="A4666" s="0" t="n">
        <v>4601</v>
      </c>
      <c r="B4666" s="0" t="n">
        <v>0.350768</v>
      </c>
      <c r="C4666" s="0" t="n">
        <v>1.017246</v>
      </c>
      <c r="D4666" s="0" t="n">
        <v>0.865045</v>
      </c>
      <c r="E4666" s="0" t="n">
        <v>1.182987</v>
      </c>
      <c r="F4666" s="0" t="n">
        <v>0.164349</v>
      </c>
      <c r="G4666" s="0" t="n">
        <f aca="false">12*Inputs!$B$6*(MIN(1,$H$50*$C4666)*(ic*Inputs!$C$6+pS+fee_fx*Inputs!$D$6-cost_acc-cost_wd*Inputs!$E$6*$E4666-cost_fx*Inputs!$D$6-$F4666)+(1-MIN(1,$H$50*$C4666))*(1-MIN(1,Inputs!$G$6*$D4666)*churn_nonbuyers)*(ic*Inputs!$C$6+fee_wd*Inputs!$E$6*(1-$B4666)+fee_fx*Inputs!$D$6-cost_acc-cost_wd*Inputs!$E$6*(1-$B4666)-cost_fx*Inputs!$D$6))</f>
        <v>199415.161135685</v>
      </c>
      <c r="H4666" s="0" t="n">
        <f aca="false">12*Inputs!$B$7*(MIN(1,$H$51*$C4666)*(ic*Inputs!$C$7+pE+fee_fx*Inputs!$D$7-cost_acc-cost_wd*Inputs!$E$7*$E4666-cost_fx*Inputs!$D$7-$F4666)+(1-MIN(1,$H$51*$C4666))*(1-MIN(1,Inputs!$G$7*$D4666)*churn_nonbuyers)*(ic*Inputs!$C$7+fee_wd*Inputs!$E$7*(1-$B4666)+fee_fx*Inputs!$D$7-cost_acc-cost_wd*Inputs!$E$7*(1-$B4666)-cost_fx*Inputs!$D$7))</f>
        <v>394747.591107317</v>
      </c>
      <c r="I4666" s="0" t="n">
        <f aca="false">12*Inputs!$B$8*(MIN(1,$H$52*$C4666)*(ic*Inputs!$C$8+pT-cost_acc-cost_wd*Inputs!$E$8-cost_fx*Inputs!$D$8-cost_ins)+(1-MIN(1,$H$52*$C4666))*(1-MIN(1,Inputs!$G$8*$D4666)*churn_nonbuyers)*(ic*Inputs!$C$8+fee_wd*Inputs!$E$8*(1-$B4666)+fee_fx*Inputs!$D$8-cost_acc-cost_wd*Inputs!$E$8*(1-$B4666)-cost_fx*Inputs!$D$8))</f>
        <v>181789.607775199</v>
      </c>
      <c r="J4666" s="0" t="n">
        <f aca="false">G4666+H4666+I4666-fixed</f>
        <v>75952.3600182009</v>
      </c>
      <c r="K4666" s="0" t="n">
        <f aca="false">12*Inputs!$B$6*(1-MIN(1,Inputs!$G$6*$D4666)*churn_nonbuyers)*(ic*Inputs!$C$6+fee_wd*Inputs!$E$6*(1-$B4666)+fee_fx*Inputs!$D$6-cost_acc-cost_wd*Inputs!$E$6*(1-$B4666)-cost_fx*Inputs!$D$6)</f>
        <v>144554.451152832</v>
      </c>
      <c r="L4666" s="0" t="n">
        <f aca="false">12*Inputs!$B$7*(1-MIN(1,Inputs!$G$7*$D4666)*churn_nonbuyers)*(ic*Inputs!$C$7+fee_wd*Inputs!$E$7*(1-$B4666)+fee_fx*Inputs!$D$7-cost_acc-cost_wd*Inputs!$E$7*(1-$B4666)-cost_fx*Inputs!$D$7)</f>
        <v>343536.641731699</v>
      </c>
      <c r="M4666" s="0" t="n">
        <f aca="false">12*Inputs!$B$8*(1-MIN(1,Inputs!$G$8*$D4666)*churn_nonbuyers)*(ic*Inputs!$C$8+fee_wd*Inputs!$E$8*(1-$B4666)+fee_fx*Inputs!$D$8-cost_acc-cost_wd*Inputs!$E$8*(1-$B4666)-cost_fx*Inputs!$D$8)</f>
        <v>122112.905913216</v>
      </c>
      <c r="N4666" s="0" t="n">
        <f aca="false">K4666+L4666+I4666-fixed</f>
        <v>-30119.2993402694</v>
      </c>
      <c r="O4666" s="0" t="n">
        <f aca="false">K4666+L4666+M4666-fixed</f>
        <v>-89796.0012022527</v>
      </c>
      <c r="P4666" s="0" t="n">
        <f aca="false">12*Inputs!$B$6*(1-MIN(1,Inputs!$F$6*$D4666))*(ic*Inputs!$C$6+flat_fee-cost_acc-cost_wd*Inputs!$E$6*$E4666-cost_fx*Inputs!$D$6)+12*Inputs!$B$7*(1-MIN(1,Inputs!$F$7*$D4666))*(ic*Inputs!$C$7+flat_fee-cost_acc-cost_wd*Inputs!$E$7*$E4666-cost_fx*Inputs!$D$7)+12*Inputs!$B$8*(1-MIN(1,Inputs!$F$8*$D4666))*(ic*Inputs!$C$8+flat_fee-cost_acc-cost_wd*Inputs!$E$8*$E4666-cost_fx*Inputs!$D$8)-fixed</f>
        <v>61599.7166996</v>
      </c>
    </row>
    <row r="4667" customFormat="false" ht="15" hidden="false" customHeight="false" outlineLevel="0" collapsed="false">
      <c r="A4667" s="0" t="n">
        <v>4602</v>
      </c>
      <c r="B4667" s="0" t="n">
        <v>0.351136</v>
      </c>
      <c r="C4667" s="0" t="n">
        <v>1.089197</v>
      </c>
      <c r="D4667" s="0" t="n">
        <v>0.864823</v>
      </c>
      <c r="E4667" s="0" t="n">
        <v>1.114502</v>
      </c>
      <c r="F4667" s="0" t="n">
        <v>0.027602</v>
      </c>
      <c r="G4667" s="0" t="n">
        <f aca="false">12*Inputs!$B$6*(MIN(1,$H$50*$C4667)*(ic*Inputs!$C$6+pS+fee_fx*Inputs!$D$6-cost_acc-cost_wd*Inputs!$E$6*$E4667-cost_fx*Inputs!$D$6-$F4667)+(1-MIN(1,$H$50*$C4667))*(1-MIN(1,Inputs!$G$6*$D4667)*churn_nonbuyers)*(ic*Inputs!$C$6+fee_wd*Inputs!$E$6*(1-$B4667)+fee_fx*Inputs!$D$6-cost_acc-cost_wd*Inputs!$E$6*(1-$B4667)-cost_fx*Inputs!$D$6))</f>
        <v>208401.088911192</v>
      </c>
      <c r="H4667" s="0" t="n">
        <f aca="false">12*Inputs!$B$7*(MIN(1,$H$51*$C4667)*(ic*Inputs!$C$7+pE+fee_fx*Inputs!$D$7-cost_acc-cost_wd*Inputs!$E$7*$E4667-cost_fx*Inputs!$D$7-$F4667)+(1-MIN(1,$H$51*$C4667))*(1-MIN(1,Inputs!$G$7*$D4667)*churn_nonbuyers)*(ic*Inputs!$C$7+fee_wd*Inputs!$E$7*(1-$B4667)+fee_fx*Inputs!$D$7-cost_acc-cost_wd*Inputs!$E$7*(1-$B4667)-cost_fx*Inputs!$D$7))</f>
        <v>415514.386330718</v>
      </c>
      <c r="I4667" s="0" t="n">
        <f aca="false">12*Inputs!$B$8*(MIN(1,$H$52*$C4667)*(ic*Inputs!$C$8+pT-cost_acc-cost_wd*Inputs!$E$8-cost_fx*Inputs!$D$8-cost_ins)+(1-MIN(1,$H$52*$C4667))*(1-MIN(1,Inputs!$G$8*$D4667)*churn_nonbuyers)*(ic*Inputs!$C$8+fee_wd*Inputs!$E$8*(1-$B4667)+fee_fx*Inputs!$D$8-cost_acc-cost_wd*Inputs!$E$8*(1-$B4667)-cost_fx*Inputs!$D$8))</f>
        <v>186020.382963616</v>
      </c>
      <c r="J4667" s="0" t="n">
        <f aca="false">G4667+H4667+I4667-fixed</f>
        <v>109935.858205525</v>
      </c>
      <c r="K4667" s="0" t="n">
        <f aca="false">12*Inputs!$B$6*(1-MIN(1,Inputs!$G$6*$D4667)*churn_nonbuyers)*(ic*Inputs!$C$6+fee_wd*Inputs!$E$6*(1-$B4667)+fee_fx*Inputs!$D$6-cost_acc-cost_wd*Inputs!$E$6*(1-$B4667)-cost_fx*Inputs!$D$6)</f>
        <v>144505.427680282</v>
      </c>
      <c r="L4667" s="0" t="n">
        <f aca="false">12*Inputs!$B$7*(1-MIN(1,Inputs!$G$7*$D4667)*churn_nonbuyers)*(ic*Inputs!$C$7+fee_wd*Inputs!$E$7*(1-$B4667)+fee_fx*Inputs!$D$7-cost_acc-cost_wd*Inputs!$E$7*(1-$B4667)-cost_fx*Inputs!$D$7)</f>
        <v>343487.373504169</v>
      </c>
      <c r="M4667" s="0" t="n">
        <f aca="false">12*Inputs!$B$8*(1-MIN(1,Inputs!$G$8*$D4667)*churn_nonbuyers)*(ic*Inputs!$C$8+fee_wd*Inputs!$E$8*(1-$B4667)+fee_fx*Inputs!$D$8-cost_acc-cost_wd*Inputs!$E$8*(1-$B4667)-cost_fx*Inputs!$D$8)</f>
        <v>122154.041387981</v>
      </c>
      <c r="N4667" s="0" t="n">
        <f aca="false">K4667+L4667+I4667-fixed</f>
        <v>-25986.8158519338</v>
      </c>
      <c r="O4667" s="0" t="n">
        <f aca="false">K4667+L4667+M4667-fixed</f>
        <v>-89853.1574275687</v>
      </c>
      <c r="P4667" s="0" t="n">
        <f aca="false">12*Inputs!$B$6*(1-MIN(1,Inputs!$F$6*$D4667))*(ic*Inputs!$C$6+flat_fee-cost_acc-cost_wd*Inputs!$E$6*$E4667-cost_fx*Inputs!$D$6)+12*Inputs!$B$7*(1-MIN(1,Inputs!$F$7*$D4667))*(ic*Inputs!$C$7+flat_fee-cost_acc-cost_wd*Inputs!$E$7*$E4667-cost_fx*Inputs!$D$7)+12*Inputs!$B$8*(1-MIN(1,Inputs!$F$8*$D4667))*(ic*Inputs!$C$8+flat_fee-cost_acc-cost_wd*Inputs!$E$8*$E4667-cost_fx*Inputs!$D$8)-fixed</f>
        <v>93522.5024110399</v>
      </c>
    </row>
    <row r="4668" customFormat="false" ht="15" hidden="false" customHeight="false" outlineLevel="0" collapsed="false">
      <c r="A4668" s="0" t="n">
        <v>4603</v>
      </c>
      <c r="B4668" s="0" t="n">
        <v>0.397069</v>
      </c>
      <c r="C4668" s="0" t="n">
        <v>0.692619</v>
      </c>
      <c r="D4668" s="0" t="n">
        <v>0.702002</v>
      </c>
      <c r="E4668" s="0" t="n">
        <v>1.166075</v>
      </c>
      <c r="F4668" s="0" t="n">
        <v>0.412518</v>
      </c>
      <c r="G4668" s="0" t="n">
        <f aca="false">12*Inputs!$B$6*(MIN(1,$H$50*$C4668)*(ic*Inputs!$C$6+pS+fee_fx*Inputs!$D$6-cost_acc-cost_wd*Inputs!$E$6*$E4668-cost_fx*Inputs!$D$6-$F4668)+(1-MIN(1,$H$50*$C4668))*(1-MIN(1,Inputs!$G$6*$D4668)*churn_nonbuyers)*(ic*Inputs!$C$6+fee_wd*Inputs!$E$6*(1-$B4668)+fee_fx*Inputs!$D$6-cost_acc-cost_wd*Inputs!$E$6*(1-$B4668)-cost_fx*Inputs!$D$6))</f>
        <v>173304.042224889</v>
      </c>
      <c r="H4668" s="0" t="n">
        <f aca="false">12*Inputs!$B$7*(MIN(1,$H$51*$C4668)*(ic*Inputs!$C$7+pE+fee_fx*Inputs!$D$7-cost_acc-cost_wd*Inputs!$E$7*$E4668-cost_fx*Inputs!$D$7-$F4668)+(1-MIN(1,$H$51*$C4668))*(1-MIN(1,Inputs!$G$7*$D4668)*churn_nonbuyers)*(ic*Inputs!$C$7+fee_wd*Inputs!$E$7*(1-$B4668)+fee_fx*Inputs!$D$7-cost_acc-cost_wd*Inputs!$E$7*(1-$B4668)-cost_fx*Inputs!$D$7))</f>
        <v>366382.226789011</v>
      </c>
      <c r="I4668" s="0" t="n">
        <f aca="false">12*Inputs!$B$8*(MIN(1,$H$52*$C4668)*(ic*Inputs!$C$8+pT-cost_acc-cost_wd*Inputs!$E$8-cost_fx*Inputs!$D$8-cost_ins)+(1-MIN(1,$H$52*$C4668))*(1-MIN(1,Inputs!$G$8*$D4668)*churn_nonbuyers)*(ic*Inputs!$C$8+fee_wd*Inputs!$E$8*(1-$B4668)+fee_fx*Inputs!$D$8-cost_acc-cost_wd*Inputs!$E$8*(1-$B4668)-cost_fx*Inputs!$D$8))</f>
        <v>180364.147994891</v>
      </c>
      <c r="J4668" s="0" t="n">
        <f aca="false">G4668+H4668+I4668-fixed</f>
        <v>20050.4170087907</v>
      </c>
      <c r="K4668" s="0" t="n">
        <f aca="false">12*Inputs!$B$6*(1-MIN(1,Inputs!$G$6*$D4668)*churn_nonbuyers)*(ic*Inputs!$C$6+fee_wd*Inputs!$E$6*(1-$B4668)+fee_fx*Inputs!$D$6-cost_acc-cost_wd*Inputs!$E$6*(1-$B4668)-cost_fx*Inputs!$D$6)</f>
        <v>139352.835111394</v>
      </c>
      <c r="L4668" s="0" t="n">
        <f aca="false">12*Inputs!$B$7*(1-MIN(1,Inputs!$G$7*$D4668)*churn_nonbuyers)*(ic*Inputs!$C$7+fee_wd*Inputs!$E$7*(1-$B4668)+fee_fx*Inputs!$D$7-cost_acc-cost_wd*Inputs!$E$7*(1-$B4668)-cost_fx*Inputs!$D$7)</f>
        <v>338734.818570836</v>
      </c>
      <c r="M4668" s="0" t="n">
        <f aca="false">12*Inputs!$B$8*(1-MIN(1,Inputs!$G$8*$D4668)*churn_nonbuyers)*(ic*Inputs!$C$8+fee_wd*Inputs!$E$8*(1-$B4668)+fee_fx*Inputs!$D$8-cost_acc-cost_wd*Inputs!$E$8*(1-$B4668)-cost_fx*Inputs!$D$8)</f>
        <v>156313.043639837</v>
      </c>
      <c r="N4668" s="0" t="n">
        <f aca="false">K4668+L4668+I4668-fixed</f>
        <v>-41548.1983228795</v>
      </c>
      <c r="O4668" s="0" t="n">
        <f aca="false">K4668+L4668+M4668-fixed</f>
        <v>-65599.3026779334</v>
      </c>
      <c r="P4668" s="0" t="n">
        <f aca="false">12*Inputs!$B$6*(1-MIN(1,Inputs!$F$6*$D4668))*(ic*Inputs!$C$6+flat_fee-cost_acc-cost_wd*Inputs!$E$6*$E4668-cost_fx*Inputs!$D$6)+12*Inputs!$B$7*(1-MIN(1,Inputs!$F$7*$D4668))*(ic*Inputs!$C$7+flat_fee-cost_acc-cost_wd*Inputs!$E$7*$E4668-cost_fx*Inputs!$D$7)+12*Inputs!$B$8*(1-MIN(1,Inputs!$F$8*$D4668))*(ic*Inputs!$C$8+flat_fee-cost_acc-cost_wd*Inputs!$E$8*$E4668-cost_fx*Inputs!$D$8)-fixed</f>
        <v>154899.41186</v>
      </c>
    </row>
    <row r="4669" customFormat="false" ht="15" hidden="false" customHeight="false" outlineLevel="0" collapsed="false">
      <c r="A4669" s="0" t="n">
        <v>4604</v>
      </c>
      <c r="B4669" s="0" t="n">
        <v>0.205648</v>
      </c>
      <c r="C4669" s="0" t="n">
        <v>0.919952</v>
      </c>
      <c r="D4669" s="0" t="n">
        <v>1.116898</v>
      </c>
      <c r="E4669" s="0" t="n">
        <v>1.075561</v>
      </c>
      <c r="F4669" s="0" t="n">
        <v>0.062061</v>
      </c>
      <c r="G4669" s="0" t="n">
        <f aca="false">12*Inputs!$B$6*(MIN(1,$H$50*$C4669)*(ic*Inputs!$C$6+pS+fee_fx*Inputs!$D$6-cost_acc-cost_wd*Inputs!$E$6*$E4669-cost_fx*Inputs!$D$6-$F4669)+(1-MIN(1,$H$50*$C4669))*(1-MIN(1,Inputs!$G$6*$D4669)*churn_nonbuyers)*(ic*Inputs!$C$6+fee_wd*Inputs!$E$6*(1-$B4669)+fee_fx*Inputs!$D$6-cost_acc-cost_wd*Inputs!$E$6*(1-$B4669)-cost_fx*Inputs!$D$6))</f>
        <v>215128.67926563</v>
      </c>
      <c r="H4669" s="0" t="n">
        <f aca="false">12*Inputs!$B$7*(MIN(1,$H$51*$C4669)*(ic*Inputs!$C$7+pE+fee_fx*Inputs!$D$7-cost_acc-cost_wd*Inputs!$E$7*$E4669-cost_fx*Inputs!$D$7-$F4669)+(1-MIN(1,$H$51*$C4669))*(1-MIN(1,Inputs!$G$7*$D4669)*churn_nonbuyers)*(ic*Inputs!$C$7+fee_wd*Inputs!$E$7*(1-$B4669)+fee_fx*Inputs!$D$7-cost_acc-cost_wd*Inputs!$E$7*(1-$B4669)-cost_fx*Inputs!$D$7))</f>
        <v>417735.300680594</v>
      </c>
      <c r="I4669" s="0" t="n">
        <f aca="false">12*Inputs!$B$8*(MIN(1,$H$52*$C4669)*(ic*Inputs!$C$8+pT-cost_acc-cost_wd*Inputs!$E$8-cost_fx*Inputs!$D$8-cost_ins)+(1-MIN(1,$H$52*$C4669))*(1-MIN(1,Inputs!$G$8*$D4669)*churn_nonbuyers)*(ic*Inputs!$C$8+fee_wd*Inputs!$E$8*(1-$B4669)+fee_fx*Inputs!$D$8-cost_acc-cost_wd*Inputs!$E$8*(1-$B4669)-cost_fx*Inputs!$D$8))</f>
        <v>157192.370069316</v>
      </c>
      <c r="J4669" s="0" t="n">
        <f aca="false">G4669+H4669+I4669-fixed</f>
        <v>90056.35001554</v>
      </c>
      <c r="K4669" s="0" t="n">
        <f aca="false">12*Inputs!$B$6*(1-MIN(1,Inputs!$G$6*$D4669)*churn_nonbuyers)*(ic*Inputs!$C$6+fee_wd*Inputs!$E$6*(1-$B4669)+fee_fx*Inputs!$D$6-cost_acc-cost_wd*Inputs!$E$6*(1-$B4669)-cost_fx*Inputs!$D$6)</f>
        <v>162382.108607309</v>
      </c>
      <c r="L4669" s="0" t="n">
        <f aca="false">12*Inputs!$B$7*(1-MIN(1,Inputs!$G$7*$D4669)*churn_nonbuyers)*(ic*Inputs!$C$7+fee_wd*Inputs!$E$7*(1-$B4669)+fee_fx*Inputs!$D$7-cost_acc-cost_wd*Inputs!$E$7*(1-$B4669)-cost_fx*Inputs!$D$7)</f>
        <v>361068.941260385</v>
      </c>
      <c r="M4669" s="0" t="n">
        <f aca="false">12*Inputs!$B$8*(1-MIN(1,Inputs!$G$8*$D4669)*churn_nonbuyers)*(ic*Inputs!$C$8+fee_wd*Inputs!$E$8*(1-$B4669)+fee_fx*Inputs!$D$8-cost_acc-cost_wd*Inputs!$E$8*(1-$B4669)-cost_fx*Inputs!$D$8)</f>
        <v>69057.5523807745</v>
      </c>
      <c r="N4669" s="0" t="n">
        <f aca="false">K4669+L4669+I4669-fixed</f>
        <v>-19356.5800629902</v>
      </c>
      <c r="O4669" s="0" t="n">
        <f aca="false">K4669+L4669+M4669-fixed</f>
        <v>-107491.397751531</v>
      </c>
      <c r="P4669" s="0" t="n">
        <f aca="false">12*Inputs!$B$6*(1-MIN(1,Inputs!$F$6*$D4669))*(ic*Inputs!$C$6+flat_fee-cost_acc-cost_wd*Inputs!$E$6*$E4669-cost_fx*Inputs!$D$6)+12*Inputs!$B$7*(1-MIN(1,Inputs!$F$7*$D4669))*(ic*Inputs!$C$7+flat_fee-cost_acc-cost_wd*Inputs!$E$7*$E4669-cost_fx*Inputs!$D$7)+12*Inputs!$B$8*(1-MIN(1,Inputs!$F$8*$D4669))*(ic*Inputs!$C$8+flat_fee-cost_acc-cost_wd*Inputs!$E$8*$E4669-cost_fx*Inputs!$D$8)-fixed</f>
        <v>-25972.50419728</v>
      </c>
    </row>
    <row r="4670" customFormat="false" ht="15" hidden="false" customHeight="false" outlineLevel="0" collapsed="false">
      <c r="A4670" s="0" t="n">
        <v>4605</v>
      </c>
      <c r="B4670" s="0" t="n">
        <v>0.295</v>
      </c>
      <c r="C4670" s="0" t="n">
        <v>0.904965</v>
      </c>
      <c r="D4670" s="0" t="n">
        <v>1.021411</v>
      </c>
      <c r="E4670" s="0" t="n">
        <v>1.291322</v>
      </c>
      <c r="F4670" s="0" t="n">
        <v>0.217747</v>
      </c>
      <c r="G4670" s="0" t="n">
        <f aca="false">12*Inputs!$B$6*(MIN(1,$H$50*$C4670)*(ic*Inputs!$C$6+pS+fee_fx*Inputs!$D$6-cost_acc-cost_wd*Inputs!$E$6*$E4670-cost_fx*Inputs!$D$6-$F4670)+(1-MIN(1,$H$50*$C4670))*(1-MIN(1,Inputs!$G$6*$D4670)*churn_nonbuyers)*(ic*Inputs!$C$6+fee_wd*Inputs!$E$6*(1-$B4670)+fee_fx*Inputs!$D$6-cost_acc-cost_wd*Inputs!$E$6*(1-$B4670)-cost_fx*Inputs!$D$6))</f>
        <v>195960.602874991</v>
      </c>
      <c r="H4670" s="0" t="n">
        <f aca="false">12*Inputs!$B$7*(MIN(1,$H$51*$C4670)*(ic*Inputs!$C$7+pE+fee_fx*Inputs!$D$7-cost_acc-cost_wd*Inputs!$E$7*$E4670-cost_fx*Inputs!$D$7-$F4670)+(1-MIN(1,$H$51*$C4670))*(1-MIN(1,Inputs!$G$7*$D4670)*churn_nonbuyers)*(ic*Inputs!$C$7+fee_wd*Inputs!$E$7*(1-$B4670)+fee_fx*Inputs!$D$7-cost_acc-cost_wd*Inputs!$E$7*(1-$B4670)-cost_fx*Inputs!$D$7))</f>
        <v>378928.560018929</v>
      </c>
      <c r="I4670" s="0" t="n">
        <f aca="false">12*Inputs!$B$8*(MIN(1,$H$52*$C4670)*(ic*Inputs!$C$8+pT-cost_acc-cost_wd*Inputs!$E$8-cost_fx*Inputs!$D$8-cost_ins)+(1-MIN(1,$H$52*$C4670))*(1-MIN(1,Inputs!$G$8*$D4670)*churn_nonbuyers)*(ic*Inputs!$C$8+fee_wd*Inputs!$E$8*(1-$B4670)+fee_fx*Inputs!$D$8-cost_acc-cost_wd*Inputs!$E$8*(1-$B4670)-cost_fx*Inputs!$D$8))</f>
        <v>163063.111432202</v>
      </c>
      <c r="J4670" s="0" t="n">
        <f aca="false">G4670+H4670+I4670-fixed</f>
        <v>37952.2743261224</v>
      </c>
      <c r="K4670" s="0" t="n">
        <f aca="false">12*Inputs!$B$6*(1-MIN(1,Inputs!$G$6*$D4670)*churn_nonbuyers)*(ic*Inputs!$C$6+fee_wd*Inputs!$E$6*(1-$B4670)+fee_fx*Inputs!$D$6-cost_acc-cost_wd*Inputs!$E$6*(1-$B4670)-cost_fx*Inputs!$D$6)</f>
        <v>150993.654084</v>
      </c>
      <c r="L4670" s="0" t="n">
        <f aca="false">12*Inputs!$B$7*(1-MIN(1,Inputs!$G$7*$D4670)*churn_nonbuyers)*(ic*Inputs!$C$7+fee_wd*Inputs!$E$7*(1-$B4670)+fee_fx*Inputs!$D$7-cost_acc-cost_wd*Inputs!$E$7*(1-$B4670)-cost_fx*Inputs!$D$7)</f>
        <v>349666.6987224</v>
      </c>
      <c r="M4670" s="0" t="n">
        <f aca="false">12*Inputs!$B$8*(1-MIN(1,Inputs!$G$8*$D4670)*churn_nonbuyers)*(ic*Inputs!$C$8+fee_wd*Inputs!$E$8*(1-$B4670)+fee_fx*Inputs!$D$8-cost_acc-cost_wd*Inputs!$E$8*(1-$B4670)-cost_fx*Inputs!$D$8)</f>
        <v>88992.240552</v>
      </c>
      <c r="N4670" s="0" t="n">
        <f aca="false">K4670+L4670+I4670-fixed</f>
        <v>-36276.5357613985</v>
      </c>
      <c r="O4670" s="0" t="n">
        <f aca="false">K4670+L4670+M4670-fixed</f>
        <v>-110347.4066416</v>
      </c>
      <c r="P4670" s="0" t="n">
        <f aca="false">12*Inputs!$B$6*(1-MIN(1,Inputs!$F$6*$D4670))*(ic*Inputs!$C$6+flat_fee-cost_acc-cost_wd*Inputs!$E$6*$E4670-cost_fx*Inputs!$D$6)+12*Inputs!$B$7*(1-MIN(1,Inputs!$F$7*$D4670))*(ic*Inputs!$C$7+flat_fee-cost_acc-cost_wd*Inputs!$E$7*$E4670-cost_fx*Inputs!$D$7)+12*Inputs!$B$8*(1-MIN(1,Inputs!$F$8*$D4670))*(ic*Inputs!$C$8+flat_fee-cost_acc-cost_wd*Inputs!$E$8*$E4670-cost_fx*Inputs!$D$8)-fixed</f>
        <v>-65956.36752592</v>
      </c>
    </row>
    <row r="4671" customFormat="false" ht="15" hidden="false" customHeight="false" outlineLevel="0" collapsed="false">
      <c r="A4671" s="0" t="n">
        <v>4606</v>
      </c>
      <c r="B4671" s="0" t="n">
        <v>0.122668</v>
      </c>
      <c r="C4671" s="0" t="n">
        <v>1.003836</v>
      </c>
      <c r="D4671" s="0" t="n">
        <v>1.011953</v>
      </c>
      <c r="E4671" s="0" t="n">
        <v>1.185682</v>
      </c>
      <c r="F4671" s="0" t="n">
        <v>0.076679</v>
      </c>
      <c r="G4671" s="0" t="n">
        <f aca="false">12*Inputs!$B$6*(MIN(1,$H$50*$C4671)*(ic*Inputs!$C$6+pS+fee_fx*Inputs!$D$6-cost_acc-cost_wd*Inputs!$E$6*$E4671-cost_fx*Inputs!$D$6-$F4671)+(1-MIN(1,$H$50*$C4671))*(1-MIN(1,Inputs!$G$6*$D4671)*churn_nonbuyers)*(ic*Inputs!$C$6+fee_wd*Inputs!$E$6*(1-$B4671)+fee_fx*Inputs!$D$6-cost_acc-cost_wd*Inputs!$E$6*(1-$B4671)-cost_fx*Inputs!$D$6))</f>
        <v>228316.722631184</v>
      </c>
      <c r="H4671" s="0" t="n">
        <f aca="false">12*Inputs!$B$7*(MIN(1,$H$51*$C4671)*(ic*Inputs!$C$7+pE+fee_fx*Inputs!$D$7-cost_acc-cost_wd*Inputs!$E$7*$E4671-cost_fx*Inputs!$D$7-$F4671)+(1-MIN(1,$H$51*$C4671))*(1-MIN(1,Inputs!$G$7*$D4671)*churn_nonbuyers)*(ic*Inputs!$C$7+fee_wd*Inputs!$E$7*(1-$B4671)+fee_fx*Inputs!$D$7-cost_acc-cost_wd*Inputs!$E$7*(1-$B4671)-cost_fx*Inputs!$D$7))</f>
        <v>416960.424285183</v>
      </c>
      <c r="I4671" s="0" t="n">
        <f aca="false">12*Inputs!$B$8*(MIN(1,$H$52*$C4671)*(ic*Inputs!$C$8+pT-cost_acc-cost_wd*Inputs!$E$8-cost_fx*Inputs!$D$8-cost_ins)+(1-MIN(1,$H$52*$C4671))*(1-MIN(1,Inputs!$G$8*$D4671)*churn_nonbuyers)*(ic*Inputs!$C$8+fee_wd*Inputs!$E$8*(1-$B4671)+fee_fx*Inputs!$D$8-cost_acc-cost_wd*Inputs!$E$8*(1-$B4671)-cost_fx*Inputs!$D$8))</f>
        <v>172487.493452577</v>
      </c>
      <c r="J4671" s="0" t="n">
        <f aca="false">G4671+H4671+I4671-fixed</f>
        <v>117764.640368944</v>
      </c>
      <c r="K4671" s="0" t="n">
        <f aca="false">12*Inputs!$B$6*(1-MIN(1,Inputs!$G$6*$D4671)*churn_nonbuyers)*(ic*Inputs!$C$6+fee_wd*Inputs!$E$6*(1-$B4671)+fee_fx*Inputs!$D$6-cost_acc-cost_wd*Inputs!$E$6*(1-$B4671)-cost_fx*Inputs!$D$6)</f>
        <v>174629.088364349</v>
      </c>
      <c r="L4671" s="0" t="n">
        <f aca="false">12*Inputs!$B$7*(1-MIN(1,Inputs!$G$7*$D4671)*churn_nonbuyers)*(ic*Inputs!$C$7+fee_wd*Inputs!$E$7*(1-$B4671)+fee_fx*Inputs!$D$7-cost_acc-cost_wd*Inputs!$E$7*(1-$B4671)-cost_fx*Inputs!$D$7)</f>
        <v>373831.484474609</v>
      </c>
      <c r="M4671" s="0" t="n">
        <f aca="false">12*Inputs!$B$8*(1-MIN(1,Inputs!$G$8*$D4671)*churn_nonbuyers)*(ic*Inputs!$C$8+fee_wd*Inputs!$E$8*(1-$B4671)+fee_fx*Inputs!$D$8-cost_acc-cost_wd*Inputs!$E$8*(1-$B4671)-cost_fx*Inputs!$D$8)</f>
        <v>93471.8253802944</v>
      </c>
      <c r="N4671" s="0" t="n">
        <f aca="false">K4671+L4671+I4671-fixed</f>
        <v>20948.0662915353</v>
      </c>
      <c r="O4671" s="0" t="n">
        <f aca="false">K4671+L4671+M4671-fixed</f>
        <v>-58067.6017807475</v>
      </c>
      <c r="P4671" s="0" t="n">
        <f aca="false">12*Inputs!$B$6*(1-MIN(1,Inputs!$F$6*$D4671))*(ic*Inputs!$C$6+flat_fee-cost_acc-cost_wd*Inputs!$E$6*$E4671-cost_fx*Inputs!$D$6)+12*Inputs!$B$7*(1-MIN(1,Inputs!$F$7*$D4671))*(ic*Inputs!$C$7+flat_fee-cost_acc-cost_wd*Inputs!$E$7*$E4671-cost_fx*Inputs!$D$7)+12*Inputs!$B$8*(1-MIN(1,Inputs!$F$8*$D4671))*(ic*Inputs!$C$8+flat_fee-cost_acc-cost_wd*Inputs!$E$8*$E4671-cost_fx*Inputs!$D$8)-fixed</f>
        <v>-15950.58571696</v>
      </c>
    </row>
    <row r="4672" customFormat="false" ht="15" hidden="false" customHeight="false" outlineLevel="0" collapsed="false">
      <c r="A4672" s="0" t="n">
        <v>4607</v>
      </c>
      <c r="B4672" s="0" t="n">
        <v>0.168973</v>
      </c>
      <c r="C4672" s="0" t="n">
        <v>0.883094</v>
      </c>
      <c r="D4672" s="0" t="n">
        <v>0.863914</v>
      </c>
      <c r="E4672" s="0" t="n">
        <v>1.110502</v>
      </c>
      <c r="F4672" s="0" t="n">
        <v>0.115549</v>
      </c>
      <c r="G4672" s="0" t="n">
        <f aca="false">12*Inputs!$B$6*(MIN(1,$H$50*$C4672)*(ic*Inputs!$C$6+pS+fee_fx*Inputs!$D$6-cost_acc-cost_wd*Inputs!$E$6*$E4672-cost_fx*Inputs!$D$6-$F4672)+(1-MIN(1,$H$50*$C4672))*(1-MIN(1,Inputs!$G$6*$D4672)*churn_nonbuyers)*(ic*Inputs!$C$6+fee_wd*Inputs!$E$6*(1-$B4672)+fee_fx*Inputs!$D$6-cost_acc-cost_wd*Inputs!$E$6*(1-$B4672)-cost_fx*Inputs!$D$6))</f>
        <v>217934.049881974</v>
      </c>
      <c r="H4672" s="0" t="n">
        <f aca="false">12*Inputs!$B$7*(MIN(1,$H$51*$C4672)*(ic*Inputs!$C$7+pE+fee_fx*Inputs!$D$7-cost_acc-cost_wd*Inputs!$E$7*$E4672-cost_fx*Inputs!$D$7-$F4672)+(1-MIN(1,$H$51*$C4672))*(1-MIN(1,Inputs!$G$7*$D4672)*churn_nonbuyers)*(ic*Inputs!$C$7+fee_wd*Inputs!$E$7*(1-$B4672)+fee_fx*Inputs!$D$7-cost_acc-cost_wd*Inputs!$E$7*(1-$B4672)-cost_fx*Inputs!$D$7))</f>
        <v>414350.540126301</v>
      </c>
      <c r="I4672" s="0" t="n">
        <f aca="false">12*Inputs!$B$8*(MIN(1,$H$52*$C4672)*(ic*Inputs!$C$8+pT-cost_acc-cost_wd*Inputs!$E$8-cost_fx*Inputs!$D$8-cost_ins)+(1-MIN(1,$H$52*$C4672))*(1-MIN(1,Inputs!$G$8*$D4672)*churn_nonbuyers)*(ic*Inputs!$C$8+fee_wd*Inputs!$E$8*(1-$B4672)+fee_fx*Inputs!$D$8-cost_acc-cost_wd*Inputs!$E$8*(1-$B4672)-cost_fx*Inputs!$D$8))</f>
        <v>175330.151403967</v>
      </c>
      <c r="J4672" s="0" t="n">
        <f aca="false">G4672+H4672+I4672-fixed</f>
        <v>107614.741412242</v>
      </c>
      <c r="K4672" s="0" t="n">
        <f aca="false">12*Inputs!$B$6*(1-MIN(1,Inputs!$G$6*$D4672)*churn_nonbuyers)*(ic*Inputs!$C$6+fee_wd*Inputs!$E$6*(1-$B4672)+fee_fx*Inputs!$D$6-cost_acc-cost_wd*Inputs!$E$6*(1-$B4672)-cost_fx*Inputs!$D$6)</f>
        <v>169610.677490318</v>
      </c>
      <c r="L4672" s="0" t="n">
        <f aca="false">12*Inputs!$B$7*(1-MIN(1,Inputs!$G$7*$D4672)*churn_nonbuyers)*(ic*Inputs!$C$7+fee_wd*Inputs!$E$7*(1-$B4672)+fee_fx*Inputs!$D$7-cost_acc-cost_wd*Inputs!$E$7*(1-$B4672)-cost_fx*Inputs!$D$7)</f>
        <v>369048.609822191</v>
      </c>
      <c r="M4672" s="0" t="n">
        <f aca="false">12*Inputs!$B$8*(1-MIN(1,Inputs!$G$8*$D4672)*churn_nonbuyers)*(ic*Inputs!$C$8+fee_wd*Inputs!$E$8*(1-$B4672)+fee_fx*Inputs!$D$8-cost_acc-cost_wd*Inputs!$E$8*(1-$B4672)-cost_fx*Inputs!$D$8)</f>
        <v>125807.090794819</v>
      </c>
      <c r="N4672" s="0" t="n">
        <f aca="false">K4672+L4672+I4672-fixed</f>
        <v>13989.4387164767</v>
      </c>
      <c r="O4672" s="0" t="n">
        <f aca="false">K4672+L4672+M4672-fixed</f>
        <v>-35533.6218926713</v>
      </c>
      <c r="P4672" s="0" t="n">
        <f aca="false">12*Inputs!$B$6*(1-MIN(1,Inputs!$F$6*$D4672))*(ic*Inputs!$C$6+flat_fee-cost_acc-cost_wd*Inputs!$E$6*$E4672-cost_fx*Inputs!$D$6)+12*Inputs!$B$7*(1-MIN(1,Inputs!$F$7*$D4672))*(ic*Inputs!$C$7+flat_fee-cost_acc-cost_wd*Inputs!$E$7*$E4672-cost_fx*Inputs!$D$7)+12*Inputs!$B$8*(1-MIN(1,Inputs!$F$8*$D4672))*(ic*Inputs!$C$8+flat_fee-cost_acc-cost_wd*Inputs!$E$8*$E4672-cost_fx*Inputs!$D$8)-fixed</f>
        <v>95868.7757667201</v>
      </c>
    </row>
    <row r="4673" customFormat="false" ht="15" hidden="false" customHeight="false" outlineLevel="0" collapsed="false">
      <c r="A4673" s="0" t="n">
        <v>4608</v>
      </c>
      <c r="B4673" s="0" t="n">
        <v>0.115515</v>
      </c>
      <c r="C4673" s="0" t="n">
        <v>1.10465</v>
      </c>
      <c r="D4673" s="0" t="n">
        <v>0.8418</v>
      </c>
      <c r="E4673" s="0" t="n">
        <v>1.197193</v>
      </c>
      <c r="F4673" s="0" t="n">
        <v>0.153421</v>
      </c>
      <c r="G4673" s="0" t="n">
        <f aca="false">12*Inputs!$B$6*(MIN(1,$H$50*$C4673)*(ic*Inputs!$C$6+pS+fee_fx*Inputs!$D$6-cost_acc-cost_wd*Inputs!$E$6*$E4673-cost_fx*Inputs!$D$6-$F4673)+(1-MIN(1,$H$50*$C4673))*(1-MIN(1,Inputs!$G$6*$D4673)*churn_nonbuyers)*(ic*Inputs!$C$6+fee_wd*Inputs!$E$6*(1-$B4673)+fee_fx*Inputs!$D$6-cost_acc-cost_wd*Inputs!$E$6*(1-$B4673)-cost_fx*Inputs!$D$6))</f>
        <v>233788.420597449</v>
      </c>
      <c r="H4673" s="0" t="n">
        <f aca="false">12*Inputs!$B$7*(MIN(1,$H$51*$C4673)*(ic*Inputs!$C$7+pE+fee_fx*Inputs!$D$7-cost_acc-cost_wd*Inputs!$E$7*$E4673-cost_fx*Inputs!$D$7-$F4673)+(1-MIN(1,$H$51*$C4673))*(1-MIN(1,Inputs!$G$7*$D4673)*churn_nonbuyers)*(ic*Inputs!$C$7+fee_wd*Inputs!$E$7*(1-$B4673)+fee_fx*Inputs!$D$7-cost_acc-cost_wd*Inputs!$E$7*(1-$B4673)-cost_fx*Inputs!$D$7))</f>
        <v>416602.846446364</v>
      </c>
      <c r="I4673" s="0" t="n">
        <f aca="false">12*Inputs!$B$8*(MIN(1,$H$52*$C4673)*(ic*Inputs!$C$8+pT-cost_acc-cost_wd*Inputs!$E$8-cost_fx*Inputs!$D$8-cost_ins)+(1-MIN(1,$H$52*$C4673))*(1-MIN(1,Inputs!$G$8*$D4673)*churn_nonbuyers)*(ic*Inputs!$C$8+fee_wd*Inputs!$E$8*(1-$B4673)+fee_fx*Inputs!$D$8-cost_acc-cost_wd*Inputs!$E$8*(1-$B4673)-cost_fx*Inputs!$D$8))</f>
        <v>189110.961814619</v>
      </c>
      <c r="J4673" s="0" t="n">
        <f aca="false">G4673+H4673+I4673-fixed</f>
        <v>139502.228858432</v>
      </c>
      <c r="K4673" s="0" t="n">
        <f aca="false">12*Inputs!$B$6*(1-MIN(1,Inputs!$G$6*$D4673)*churn_nonbuyers)*(ic*Inputs!$C$6+fee_wd*Inputs!$E$6*(1-$B4673)+fee_fx*Inputs!$D$6-cost_acc-cost_wd*Inputs!$E$6*(1-$B4673)-cost_fx*Inputs!$D$6)</f>
        <v>177180.6277944</v>
      </c>
      <c r="L4673" s="0" t="n">
        <f aca="false">12*Inputs!$B$7*(1-MIN(1,Inputs!$G$7*$D4673)*churn_nonbuyers)*(ic*Inputs!$C$7+fee_wd*Inputs!$E$7*(1-$B4673)+fee_fx*Inputs!$D$7-cost_acc-cost_wd*Inputs!$E$7*(1-$B4673)-cost_fx*Inputs!$D$7)</f>
        <v>376803.50627664</v>
      </c>
      <c r="M4673" s="0" t="n">
        <f aca="false">12*Inputs!$B$8*(1-MIN(1,Inputs!$G$8*$D4673)*churn_nonbuyers)*(ic*Inputs!$C$8+fee_wd*Inputs!$E$8*(1-$B4673)+fee_fx*Inputs!$D$8-cost_acc-cost_wd*Inputs!$E$8*(1-$B4673)-cost_fx*Inputs!$D$8)</f>
        <v>131788.0977072</v>
      </c>
      <c r="N4673" s="0" t="n">
        <f aca="false">K4673+L4673+I4673-fixed</f>
        <v>43095.0958856591</v>
      </c>
      <c r="O4673" s="0" t="n">
        <f aca="false">K4673+L4673+M4673-fixed</f>
        <v>-14227.7682217599</v>
      </c>
      <c r="P4673" s="0" t="n">
        <f aca="false">12*Inputs!$B$6*(1-MIN(1,Inputs!$F$6*$D4673))*(ic*Inputs!$C$6+flat_fee-cost_acc-cost_wd*Inputs!$E$6*$E4673-cost_fx*Inputs!$D$6)+12*Inputs!$B$7*(1-MIN(1,Inputs!$F$7*$D4673))*(ic*Inputs!$C$7+flat_fee-cost_acc-cost_wd*Inputs!$E$7*$E4673-cost_fx*Inputs!$D$7)+12*Inputs!$B$8*(1-MIN(1,Inputs!$F$8*$D4673))*(ic*Inputs!$C$8+flat_fee-cost_acc-cost_wd*Inputs!$E$8*$E4673-cost_fx*Inputs!$D$8)-fixed</f>
        <v>67011.0097760002</v>
      </c>
    </row>
    <row r="4674" customFormat="false" ht="15" hidden="false" customHeight="false" outlineLevel="0" collapsed="false">
      <c r="A4674" s="0" t="n">
        <v>4609</v>
      </c>
      <c r="B4674" s="0" t="n">
        <v>0.388367</v>
      </c>
      <c r="C4674" s="0" t="n">
        <v>1.073297</v>
      </c>
      <c r="D4674" s="0" t="n">
        <v>1.093983</v>
      </c>
      <c r="E4674" s="0" t="n">
        <v>1.171006</v>
      </c>
      <c r="F4674" s="0" t="n">
        <v>0.040182</v>
      </c>
      <c r="G4674" s="0" t="n">
        <f aca="false">12*Inputs!$B$6*(MIN(1,$H$50*$C4674)*(ic*Inputs!$C$6+pS+fee_fx*Inputs!$D$6-cost_acc-cost_wd*Inputs!$E$6*$E4674-cost_fx*Inputs!$D$6-$F4674)+(1-MIN(1,$H$50*$C4674))*(1-MIN(1,Inputs!$G$6*$D4674)*churn_nonbuyers)*(ic*Inputs!$C$6+fee_wd*Inputs!$E$6*(1-$B4674)+fee_fx*Inputs!$D$6-cost_acc-cost_wd*Inputs!$E$6*(1-$B4674)-cost_fx*Inputs!$D$6))</f>
        <v>199545.153131327</v>
      </c>
      <c r="H4674" s="0" t="n">
        <f aca="false">12*Inputs!$B$7*(MIN(1,$H$51*$C4674)*(ic*Inputs!$C$7+pE+fee_fx*Inputs!$D$7-cost_acc-cost_wd*Inputs!$E$7*$E4674-cost_fx*Inputs!$D$7-$F4674)+(1-MIN(1,$H$51*$C4674))*(1-MIN(1,Inputs!$G$7*$D4674)*churn_nonbuyers)*(ic*Inputs!$C$7+fee_wd*Inputs!$E$7*(1-$B4674)+fee_fx*Inputs!$D$7-cost_acc-cost_wd*Inputs!$E$7*(1-$B4674)-cost_fx*Inputs!$D$7))</f>
        <v>402356.188631138</v>
      </c>
      <c r="I4674" s="0" t="n">
        <f aca="false">12*Inputs!$B$8*(MIN(1,$H$52*$C4674)*(ic*Inputs!$C$8+pT-cost_acc-cost_wd*Inputs!$E$8-cost_fx*Inputs!$D$8-cost_ins)+(1-MIN(1,$H$52*$C4674))*(1-MIN(1,Inputs!$G$8*$D4674)*churn_nonbuyers)*(ic*Inputs!$C$8+fee_wd*Inputs!$E$8*(1-$B4674)+fee_fx*Inputs!$D$8-cost_acc-cost_wd*Inputs!$E$8*(1-$B4674)-cost_fx*Inputs!$D$8))</f>
        <v>172635.217416438</v>
      </c>
      <c r="J4674" s="0" t="n">
        <f aca="false">G4674+H4674+I4674-fixed</f>
        <v>74536.5591789031</v>
      </c>
      <c r="K4674" s="0" t="n">
        <f aca="false">12*Inputs!$B$6*(1-MIN(1,Inputs!$G$6*$D4674)*churn_nonbuyers)*(ic*Inputs!$C$6+fee_wd*Inputs!$E$6*(1-$B4674)+fee_fx*Inputs!$D$6-cost_acc-cost_wd*Inputs!$E$6*(1-$B4674)-cost_fx*Inputs!$D$6)</f>
        <v>137706.845009479</v>
      </c>
      <c r="L4674" s="0" t="n">
        <f aca="false">12*Inputs!$B$7*(1-MIN(1,Inputs!$G$7*$D4674)*churn_nonbuyers)*(ic*Inputs!$C$7+fee_wd*Inputs!$E$7*(1-$B4674)+fee_fx*Inputs!$D$7-cost_acc-cost_wd*Inputs!$E$7*(1-$B4674)-cost_fx*Inputs!$D$7)</f>
        <v>335877.758621688</v>
      </c>
      <c r="M4674" s="0" t="n">
        <f aca="false">12*Inputs!$B$8*(1-MIN(1,Inputs!$G$8*$D4674)*churn_nonbuyers)*(ic*Inputs!$C$8+fee_wd*Inputs!$E$8*(1-$B4674)+fee_fx*Inputs!$D$8-cost_acc-cost_wd*Inputs!$E$8*(1-$B4674)-cost_fx*Inputs!$D$8)</f>
        <v>72080.6758575696</v>
      </c>
      <c r="N4674" s="0" t="n">
        <f aca="false">K4674+L4674+I4674-fixed</f>
        <v>-53780.178952395</v>
      </c>
      <c r="O4674" s="0" t="n">
        <f aca="false">K4674+L4674+M4674-fixed</f>
        <v>-154334.720511264</v>
      </c>
      <c r="P4674" s="0" t="n">
        <f aca="false">12*Inputs!$B$6*(1-MIN(1,Inputs!$F$6*$D4674))*(ic*Inputs!$C$6+flat_fee-cost_acc-cost_wd*Inputs!$E$6*$E4674-cost_fx*Inputs!$D$6)+12*Inputs!$B$7*(1-MIN(1,Inputs!$F$7*$D4674))*(ic*Inputs!$C$7+flat_fee-cost_acc-cost_wd*Inputs!$E$7*$E4674-cost_fx*Inputs!$D$7)+12*Inputs!$B$8*(1-MIN(1,Inputs!$F$8*$D4674))*(ic*Inputs!$C$8+flat_fee-cost_acc-cost_wd*Inputs!$E$8*$E4674-cost_fx*Inputs!$D$8)-fixed</f>
        <v>-52545.0395684798</v>
      </c>
    </row>
    <row r="4675" customFormat="false" ht="15" hidden="false" customHeight="false" outlineLevel="0" collapsed="false">
      <c r="A4675" s="0" t="n">
        <v>4610</v>
      </c>
      <c r="B4675" s="0" t="n">
        <v>0.147791</v>
      </c>
      <c r="C4675" s="0" t="n">
        <v>1.043275</v>
      </c>
      <c r="D4675" s="0" t="n">
        <v>0.610862</v>
      </c>
      <c r="E4675" s="0" t="n">
        <v>1.320023</v>
      </c>
      <c r="F4675" s="0" t="n">
        <v>0.074879</v>
      </c>
      <c r="G4675" s="0" t="n">
        <f aca="false">12*Inputs!$B$6*(MIN(1,$H$50*$C4675)*(ic*Inputs!$C$6+pS+fee_fx*Inputs!$D$6-cost_acc-cost_wd*Inputs!$E$6*$E4675-cost_fx*Inputs!$D$6-$F4675)+(1-MIN(1,$H$50*$C4675))*(1-MIN(1,Inputs!$G$6*$D4675)*churn_nonbuyers)*(ic*Inputs!$C$6+fee_wd*Inputs!$E$6*(1-$B4675)+fee_fx*Inputs!$D$6-cost_acc-cost_wd*Inputs!$E$6*(1-$B4675)-cost_fx*Inputs!$D$6))</f>
        <v>227406.505349968</v>
      </c>
      <c r="H4675" s="0" t="n">
        <f aca="false">12*Inputs!$B$7*(MIN(1,$H$51*$C4675)*(ic*Inputs!$C$7+pE+fee_fx*Inputs!$D$7-cost_acc-cost_wd*Inputs!$E$7*$E4675-cost_fx*Inputs!$D$7-$F4675)+(1-MIN(1,$H$51*$C4675))*(1-MIN(1,Inputs!$G$7*$D4675)*churn_nonbuyers)*(ic*Inputs!$C$7+fee_wd*Inputs!$E$7*(1-$B4675)+fee_fx*Inputs!$D$7-cost_acc-cost_wd*Inputs!$E$7*(1-$B4675)-cost_fx*Inputs!$D$7))</f>
        <v>403250.996072525</v>
      </c>
      <c r="I4675" s="0" t="n">
        <f aca="false">12*Inputs!$B$8*(MIN(1,$H$52*$C4675)*(ic*Inputs!$C$8+pT-cost_acc-cost_wd*Inputs!$E$8-cost_fx*Inputs!$D$8-cost_ins)+(1-MIN(1,$H$52*$C4675))*(1-MIN(1,Inputs!$G$8*$D4675)*churn_nonbuyers)*(ic*Inputs!$C$8+fee_wd*Inputs!$E$8*(1-$B4675)+fee_fx*Inputs!$D$8-cost_acc-cost_wd*Inputs!$E$8*(1-$B4675)-cost_fx*Inputs!$D$8))</f>
        <v>199676.186977129</v>
      </c>
      <c r="J4675" s="0" t="n">
        <f aca="false">G4675+H4675+I4675-fixed</f>
        <v>130333.688399621</v>
      </c>
      <c r="K4675" s="0" t="n">
        <f aca="false">12*Inputs!$B$6*(1-MIN(1,Inputs!$G$6*$D4675)*churn_nonbuyers)*(ic*Inputs!$C$6+fee_wd*Inputs!$E$6*(1-$B4675)+fee_fx*Inputs!$D$6-cost_acc-cost_wd*Inputs!$E$6*(1-$B4675)-cost_fx*Inputs!$D$6)</f>
        <v>174810.622362062</v>
      </c>
      <c r="L4675" s="0" t="n">
        <f aca="false">12*Inputs!$B$7*(1-MIN(1,Inputs!$G$7*$D4675)*churn_nonbuyers)*(ic*Inputs!$C$7+fee_wd*Inputs!$E$7*(1-$B4675)+fee_fx*Inputs!$D$7-cost_acc-cost_wd*Inputs!$E$7*(1-$B4675)-cost_fx*Inputs!$D$7)</f>
        <v>374919.118441237</v>
      </c>
      <c r="M4675" s="0" t="n">
        <f aca="false">12*Inputs!$B$8*(1-MIN(1,Inputs!$G$8*$D4675)*churn_nonbuyers)*(ic*Inputs!$C$8+fee_wd*Inputs!$E$8*(1-$B4675)+fee_fx*Inputs!$D$8-cost_acc-cost_wd*Inputs!$E$8*(1-$B4675)-cost_fx*Inputs!$D$8)</f>
        <v>182769.687076291</v>
      </c>
      <c r="N4675" s="0" t="n">
        <f aca="false">K4675+L4675+I4675-fixed</f>
        <v>49405.9277804287</v>
      </c>
      <c r="O4675" s="0" t="n">
        <f aca="false">K4675+L4675+M4675-fixed</f>
        <v>32499.427879591</v>
      </c>
      <c r="P4675" s="0" t="n">
        <f aca="false">12*Inputs!$B$6*(1-MIN(1,Inputs!$F$6*$D4675))*(ic*Inputs!$C$6+flat_fee-cost_acc-cost_wd*Inputs!$E$6*$E4675-cost_fx*Inputs!$D$6)+12*Inputs!$B$7*(1-MIN(1,Inputs!$F$7*$D4675))*(ic*Inputs!$C$7+flat_fee-cost_acc-cost_wd*Inputs!$E$7*$E4675-cost_fx*Inputs!$D$7)+12*Inputs!$B$8*(1-MIN(1,Inputs!$F$8*$D4675))*(ic*Inputs!$C$8+flat_fee-cost_acc-cost_wd*Inputs!$E$8*$E4675-cost_fx*Inputs!$D$8)-fixed</f>
        <v>121779.93162224</v>
      </c>
    </row>
    <row r="4676" customFormat="false" ht="15" hidden="false" customHeight="false" outlineLevel="0" collapsed="false">
      <c r="A4676" s="0" t="n">
        <v>4611</v>
      </c>
      <c r="B4676" s="0" t="n">
        <v>0.220415</v>
      </c>
      <c r="C4676" s="0" t="n">
        <v>0.813363</v>
      </c>
      <c r="D4676" s="0" t="n">
        <v>1.314299</v>
      </c>
      <c r="E4676" s="0" t="n">
        <v>1.314384</v>
      </c>
      <c r="F4676" s="0" t="n">
        <v>0.29331</v>
      </c>
      <c r="G4676" s="0" t="n">
        <f aca="false">12*Inputs!$B$6*(MIN(1,$H$50*$C4676)*(ic*Inputs!$C$6+pS+fee_fx*Inputs!$D$6-cost_acc-cost_wd*Inputs!$E$6*$E4676-cost_fx*Inputs!$D$6-$F4676)+(1-MIN(1,$H$50*$C4676))*(1-MIN(1,Inputs!$G$6*$D4676)*churn_nonbuyers)*(ic*Inputs!$C$6+fee_wd*Inputs!$E$6*(1-$B4676)+fee_fx*Inputs!$D$6-cost_acc-cost_wd*Inputs!$E$6*(1-$B4676)-cost_fx*Inputs!$D$6))</f>
        <v>196763.677589187</v>
      </c>
      <c r="H4676" s="0" t="n">
        <f aca="false">12*Inputs!$B$7*(MIN(1,$H$51*$C4676)*(ic*Inputs!$C$7+pE+fee_fx*Inputs!$D$7-cost_acc-cost_wd*Inputs!$E$7*$E4676-cost_fx*Inputs!$D$7-$F4676)+(1-MIN(1,$H$51*$C4676))*(1-MIN(1,Inputs!$G$7*$D4676)*churn_nonbuyers)*(ic*Inputs!$C$7+fee_wd*Inputs!$E$7*(1-$B4676)+fee_fx*Inputs!$D$7-cost_acc-cost_wd*Inputs!$E$7*(1-$B4676)-cost_fx*Inputs!$D$7))</f>
        <v>375087.551492254</v>
      </c>
      <c r="I4676" s="0" t="n">
        <f aca="false">12*Inputs!$B$8*(MIN(1,$H$52*$C4676)*(ic*Inputs!$C$8+pT-cost_acc-cost_wd*Inputs!$E$8-cost_fx*Inputs!$D$8-cost_ins)+(1-MIN(1,$H$52*$C4676))*(1-MIN(1,Inputs!$G$8*$D4676)*churn_nonbuyers)*(ic*Inputs!$C$8+fee_wd*Inputs!$E$8*(1-$B4676)+fee_fx*Inputs!$D$8-cost_acc-cost_wd*Inputs!$E$8*(1-$B4676)-cost_fx*Inputs!$D$8))</f>
        <v>128120.661217584</v>
      </c>
      <c r="J4676" s="0" t="n">
        <f aca="false">G4676+H4676+I4676-fixed</f>
        <v>-28.1097009751247</v>
      </c>
      <c r="K4676" s="0" t="n">
        <f aca="false">12*Inputs!$B$6*(1-MIN(1,Inputs!$G$6*$D4676)*churn_nonbuyers)*(ic*Inputs!$C$6+fee_wd*Inputs!$E$6*(1-$B4676)+fee_fx*Inputs!$D$6-cost_acc-cost_wd*Inputs!$E$6*(1-$B4676)-cost_fx*Inputs!$D$6)</f>
        <v>158697.882821412</v>
      </c>
      <c r="L4676" s="0" t="n">
        <f aca="false">12*Inputs!$B$7*(1-MIN(1,Inputs!$G$7*$D4676)*churn_nonbuyers)*(ic*Inputs!$C$7+fee_wd*Inputs!$E$7*(1-$B4676)+fee_fx*Inputs!$D$7-cost_acc-cost_wd*Inputs!$E$7*(1-$B4676)-cost_fx*Inputs!$D$7)</f>
        <v>356813.945340847</v>
      </c>
      <c r="M4676" s="0" t="n">
        <f aca="false">12*Inputs!$B$8*(1-MIN(1,Inputs!$G$8*$D4676)*churn_nonbuyers)*(ic*Inputs!$C$8+fee_wd*Inputs!$E$8*(1-$B4676)+fee_fx*Inputs!$D$8-cost_acc-cost_wd*Inputs!$E$8*(1-$B4676)-cost_fx*Inputs!$D$8)</f>
        <v>25262.669273256</v>
      </c>
      <c r="N4676" s="0" t="n">
        <f aca="false">K4676+L4676+I4676-fixed</f>
        <v>-56367.5106201571</v>
      </c>
      <c r="O4676" s="0" t="n">
        <f aca="false">K4676+L4676+M4676-fixed</f>
        <v>-159225.502564485</v>
      </c>
      <c r="P4676" s="0" t="n">
        <f aca="false">12*Inputs!$B$6*(1-MIN(1,Inputs!$F$6*$D4676))*(ic*Inputs!$C$6+flat_fee-cost_acc-cost_wd*Inputs!$E$6*$E4676-cost_fx*Inputs!$D$6)+12*Inputs!$B$7*(1-MIN(1,Inputs!$F$7*$D4676))*(ic*Inputs!$C$7+flat_fee-cost_acc-cost_wd*Inputs!$E$7*$E4676-cost_fx*Inputs!$D$7)+12*Inputs!$B$8*(1-MIN(1,Inputs!$F$8*$D4676))*(ic*Inputs!$C$8+flat_fee-cost_acc-cost_wd*Inputs!$E$8*$E4676-cost_fx*Inputs!$D$8)-fixed</f>
        <v>-218869.35603616</v>
      </c>
    </row>
    <row r="4677" customFormat="false" ht="15" hidden="false" customHeight="false" outlineLevel="0" collapsed="false">
      <c r="A4677" s="0" t="n">
        <v>4612</v>
      </c>
      <c r="B4677" s="0" t="n">
        <v>0.225893</v>
      </c>
      <c r="C4677" s="0" t="n">
        <v>1.112715</v>
      </c>
      <c r="D4677" s="0" t="n">
        <v>1.012771</v>
      </c>
      <c r="E4677" s="0" t="n">
        <v>1.106954</v>
      </c>
      <c r="F4677" s="0" t="n">
        <v>0.055618</v>
      </c>
      <c r="G4677" s="0" t="n">
        <f aca="false">12*Inputs!$B$6*(MIN(1,$H$50*$C4677)*(ic*Inputs!$C$6+pS+fee_fx*Inputs!$D$6-cost_acc-cost_wd*Inputs!$E$6*$E4677-cost_fx*Inputs!$D$6-$F4677)+(1-MIN(1,$H$50*$C4677))*(1-MIN(1,Inputs!$G$6*$D4677)*churn_nonbuyers)*(ic*Inputs!$C$6+fee_wd*Inputs!$E$6*(1-$B4677)+fee_fx*Inputs!$D$6-cost_acc-cost_wd*Inputs!$E$6*(1-$B4677)-cost_fx*Inputs!$D$6))</f>
        <v>223835.768388212</v>
      </c>
      <c r="H4677" s="0" t="n">
        <f aca="false">12*Inputs!$B$7*(MIN(1,$H$51*$C4677)*(ic*Inputs!$C$7+pE+fee_fx*Inputs!$D$7-cost_acc-cost_wd*Inputs!$E$7*$E4677-cost_fx*Inputs!$D$7-$F4677)+(1-MIN(1,$H$51*$C4677))*(1-MIN(1,Inputs!$G$7*$D4677)*churn_nonbuyers)*(ic*Inputs!$C$7+fee_wd*Inputs!$E$7*(1-$B4677)+fee_fx*Inputs!$D$7-cost_acc-cost_wd*Inputs!$E$7*(1-$B4677)-cost_fx*Inputs!$D$7))</f>
        <v>425076.796259496</v>
      </c>
      <c r="I4677" s="0" t="n">
        <f aca="false">12*Inputs!$B$8*(MIN(1,$H$52*$C4677)*(ic*Inputs!$C$8+pT-cost_acc-cost_wd*Inputs!$E$8-cost_fx*Inputs!$D$8-cost_ins)+(1-MIN(1,$H$52*$C4677))*(1-MIN(1,Inputs!$G$8*$D4677)*churn_nonbuyers)*(ic*Inputs!$C$8+fee_wd*Inputs!$E$8*(1-$B4677)+fee_fx*Inputs!$D$8-cost_acc-cost_wd*Inputs!$E$8*(1-$B4677)-cost_fx*Inputs!$D$8))</f>
        <v>180698.329834747</v>
      </c>
      <c r="J4677" s="0" t="n">
        <f aca="false">G4677+H4677+I4677-fixed</f>
        <v>129610.894482455</v>
      </c>
      <c r="K4677" s="0" t="n">
        <f aca="false">12*Inputs!$B$6*(1-MIN(1,Inputs!$G$6*$D4677)*churn_nonbuyers)*(ic*Inputs!$C$6+fee_wd*Inputs!$E$6*(1-$B4677)+fee_fx*Inputs!$D$6-cost_acc-cost_wd*Inputs!$E$6*(1-$B4677)-cost_fx*Inputs!$D$6)</f>
        <v>160509.877052422</v>
      </c>
      <c r="L4677" s="0" t="n">
        <f aca="false">12*Inputs!$B$7*(1-MIN(1,Inputs!$G$7*$D4677)*churn_nonbuyers)*(ic*Inputs!$C$7+fee_wd*Inputs!$E$7*(1-$B4677)+fee_fx*Inputs!$D$7-cost_acc-cost_wd*Inputs!$E$7*(1-$B4677)-cost_fx*Inputs!$D$7)</f>
        <v>359409.250423453</v>
      </c>
      <c r="M4677" s="0" t="n">
        <f aca="false">12*Inputs!$B$8*(1-MIN(1,Inputs!$G$8*$D4677)*churn_nonbuyers)*(ic*Inputs!$C$8+fee_wd*Inputs!$E$8*(1-$B4677)+fee_fx*Inputs!$D$8-cost_acc-cost_wd*Inputs!$E$8*(1-$B4677)-cost_fx*Inputs!$D$8)</f>
        <v>91846.1546713008</v>
      </c>
      <c r="N4677" s="0" t="n">
        <f aca="false">K4677+L4677+I4677-fixed</f>
        <v>617.457310622092</v>
      </c>
      <c r="O4677" s="0" t="n">
        <f aca="false">K4677+L4677+M4677-fixed</f>
        <v>-88234.7178528244</v>
      </c>
      <c r="P4677" s="0" t="n">
        <f aca="false">12*Inputs!$B$6*(1-MIN(1,Inputs!$F$6*$D4677))*(ic*Inputs!$C$6+flat_fee-cost_acc-cost_wd*Inputs!$E$6*$E4677-cost_fx*Inputs!$D$6)+12*Inputs!$B$7*(1-MIN(1,Inputs!$F$7*$D4677))*(ic*Inputs!$C$7+flat_fee-cost_acc-cost_wd*Inputs!$E$7*$E4677-cost_fx*Inputs!$D$7)+12*Inputs!$B$8*(1-MIN(1,Inputs!$F$8*$D4677))*(ic*Inputs!$C$8+flat_fee-cost_acc-cost_wd*Inputs!$E$8*$E4677-cost_fx*Inputs!$D$8)-fixed</f>
        <v>17393.7658001599</v>
      </c>
    </row>
    <row r="4678" customFormat="false" ht="15" hidden="false" customHeight="false" outlineLevel="0" collapsed="false">
      <c r="A4678" s="0" t="n">
        <v>4613</v>
      </c>
      <c r="B4678" s="0" t="n">
        <v>0.165477</v>
      </c>
      <c r="C4678" s="0" t="n">
        <v>0.994781</v>
      </c>
      <c r="D4678" s="0" t="n">
        <v>1.317008</v>
      </c>
      <c r="E4678" s="0" t="n">
        <v>1.12722</v>
      </c>
      <c r="F4678" s="0" t="n">
        <v>0.067669</v>
      </c>
      <c r="G4678" s="0" t="n">
        <f aca="false">12*Inputs!$B$6*(MIN(1,$H$50*$C4678)*(ic*Inputs!$C$6+pS+fee_fx*Inputs!$D$6-cost_acc-cost_wd*Inputs!$E$6*$E4678-cost_fx*Inputs!$D$6-$F4678)+(1-MIN(1,$H$50*$C4678))*(1-MIN(1,Inputs!$G$6*$D4678)*churn_nonbuyers)*(ic*Inputs!$C$6+fee_wd*Inputs!$E$6*(1-$B4678)+fee_fx*Inputs!$D$6-cost_acc-cost_wd*Inputs!$E$6*(1-$B4678)-cost_fx*Inputs!$D$6))</f>
        <v>221496.343496892</v>
      </c>
      <c r="H4678" s="0" t="n">
        <f aca="false">12*Inputs!$B$7*(MIN(1,$H$51*$C4678)*(ic*Inputs!$C$7+pE+fee_fx*Inputs!$D$7-cost_acc-cost_wd*Inputs!$E$7*$E4678-cost_fx*Inputs!$D$7-$F4678)+(1-MIN(1,$H$51*$C4678))*(1-MIN(1,Inputs!$G$7*$D4678)*churn_nonbuyers)*(ic*Inputs!$C$7+fee_wd*Inputs!$E$7*(1-$B4678)+fee_fx*Inputs!$D$7-cost_acc-cost_wd*Inputs!$E$7*(1-$B4678)-cost_fx*Inputs!$D$7))</f>
        <v>418098.064282869</v>
      </c>
      <c r="I4678" s="0" t="n">
        <f aca="false">12*Inputs!$B$8*(MIN(1,$H$52*$C4678)*(ic*Inputs!$C$8+pT-cost_acc-cost_wd*Inputs!$E$8-cost_fx*Inputs!$D$8-cost_ins)+(1-MIN(1,$H$52*$C4678))*(1-MIN(1,Inputs!$G$8*$D4678)*churn_nonbuyers)*(ic*Inputs!$C$8+fee_wd*Inputs!$E$8*(1-$B4678)+fee_fx*Inputs!$D$8-cost_acc-cost_wd*Inputs!$E$8*(1-$B4678)-cost_fx*Inputs!$D$8))</f>
        <v>150943.483937938</v>
      </c>
      <c r="J4678" s="0" t="n">
        <f aca="false">G4678+H4678+I4678-fixed</f>
        <v>90537.8917176991</v>
      </c>
      <c r="K4678" s="0" t="n">
        <f aca="false">12*Inputs!$B$6*(1-MIN(1,Inputs!$G$6*$D4678)*churn_nonbuyers)*(ic*Inputs!$C$6+fee_wd*Inputs!$E$6*(1-$B4678)+fee_fx*Inputs!$D$6-cost_acc-cost_wd*Inputs!$E$6*(1-$B4678)-cost_fx*Inputs!$D$6)</f>
        <v>166064.999996275</v>
      </c>
      <c r="L4678" s="0" t="n">
        <f aca="false">12*Inputs!$B$7*(1-MIN(1,Inputs!$G$7*$D4678)*churn_nonbuyers)*(ic*Inputs!$C$7+fee_wd*Inputs!$E$7*(1-$B4678)+fee_fx*Inputs!$D$7-cost_acc-cost_wd*Inputs!$E$7*(1-$B4678)-cost_fx*Inputs!$D$7)</f>
        <v>364382.260413765</v>
      </c>
      <c r="M4678" s="0" t="n">
        <f aca="false">12*Inputs!$B$8*(1-MIN(1,Inputs!$G$8*$D4678)*churn_nonbuyers)*(ic*Inputs!$C$8+fee_wd*Inputs!$E$8*(1-$B4678)+fee_fx*Inputs!$D$8-cost_acc-cost_wd*Inputs!$E$8*(1-$B4678)-cost_fx*Inputs!$D$8)</f>
        <v>24869.7164626176</v>
      </c>
      <c r="N4678" s="0" t="n">
        <f aca="false">K4678+L4678+I4678-fixed</f>
        <v>-18609.2556520214</v>
      </c>
      <c r="O4678" s="0" t="n">
        <f aca="false">K4678+L4678+M4678-fixed</f>
        <v>-144683.023127342</v>
      </c>
      <c r="P4678" s="0" t="n">
        <f aca="false">12*Inputs!$B$6*(1-MIN(1,Inputs!$F$6*$D4678))*(ic*Inputs!$C$6+flat_fee-cost_acc-cost_wd*Inputs!$E$6*$E4678-cost_fx*Inputs!$D$6)+12*Inputs!$B$7*(1-MIN(1,Inputs!$F$7*$D4678))*(ic*Inputs!$C$7+flat_fee-cost_acc-cost_wd*Inputs!$E$7*$E4678-cost_fx*Inputs!$D$7)+12*Inputs!$B$8*(1-MIN(1,Inputs!$F$8*$D4678))*(ic*Inputs!$C$8+flat_fee-cost_acc-cost_wd*Inputs!$E$8*$E4678-cost_fx*Inputs!$D$8)-fixed</f>
        <v>-153577.5855616</v>
      </c>
    </row>
    <row r="4679" customFormat="false" ht="15" hidden="false" customHeight="false" outlineLevel="0" collapsed="false">
      <c r="A4679" s="0" t="n">
        <v>4614</v>
      </c>
      <c r="B4679" s="0" t="n">
        <v>0.221394</v>
      </c>
      <c r="C4679" s="0" t="n">
        <v>0.907259</v>
      </c>
      <c r="D4679" s="0" t="n">
        <v>1.167874</v>
      </c>
      <c r="E4679" s="0" t="n">
        <v>1.238356</v>
      </c>
      <c r="F4679" s="0" t="n">
        <v>0.098764</v>
      </c>
      <c r="G4679" s="0" t="n">
        <f aca="false">12*Inputs!$B$6*(MIN(1,$H$50*$C4679)*(ic*Inputs!$C$6+pS+fee_fx*Inputs!$D$6-cost_acc-cost_wd*Inputs!$E$6*$E4679-cost_fx*Inputs!$D$6-$F4679)+(1-MIN(1,$H$50*$C4679))*(1-MIN(1,Inputs!$G$6*$D4679)*churn_nonbuyers)*(ic*Inputs!$C$6+fee_wd*Inputs!$E$6*(1-$B4679)+fee_fx*Inputs!$D$6-cost_acc-cost_wd*Inputs!$E$6*(1-$B4679)-cost_fx*Inputs!$D$6))</f>
        <v>207844.151986121</v>
      </c>
      <c r="H4679" s="0" t="n">
        <f aca="false">12*Inputs!$B$7*(MIN(1,$H$51*$C4679)*(ic*Inputs!$C$7+pE+fee_fx*Inputs!$D$7-cost_acc-cost_wd*Inputs!$E$7*$E4679-cost_fx*Inputs!$D$7-$F4679)+(1-MIN(1,$H$51*$C4679))*(1-MIN(1,Inputs!$G$7*$D4679)*churn_nonbuyers)*(ic*Inputs!$C$7+fee_wd*Inputs!$E$7*(1-$B4679)+fee_fx*Inputs!$D$7-cost_acc-cost_wd*Inputs!$E$7*(1-$B4679)-cost_fx*Inputs!$D$7))</f>
        <v>396262.75788807</v>
      </c>
      <c r="I4679" s="0" t="n">
        <f aca="false">12*Inputs!$B$8*(MIN(1,$H$52*$C4679)*(ic*Inputs!$C$8+pT-cost_acc-cost_wd*Inputs!$E$8-cost_fx*Inputs!$D$8-cost_ins)+(1-MIN(1,$H$52*$C4679))*(1-MIN(1,Inputs!$G$8*$D4679)*churn_nonbuyers)*(ic*Inputs!$C$8+fee_wd*Inputs!$E$8*(1-$B4679)+fee_fx*Inputs!$D$8-cost_acc-cost_wd*Inputs!$E$8*(1-$B4679)-cost_fx*Inputs!$D$8))</f>
        <v>151804.331184394</v>
      </c>
      <c r="J4679" s="0" t="n">
        <f aca="false">G4679+H4679+I4679-fixed</f>
        <v>55911.2410585841</v>
      </c>
      <c r="K4679" s="0" t="n">
        <f aca="false">12*Inputs!$B$6*(1-MIN(1,Inputs!$G$6*$D4679)*churn_nonbuyers)*(ic*Inputs!$C$6+fee_wd*Inputs!$E$6*(1-$B4679)+fee_fx*Inputs!$D$6-cost_acc-cost_wd*Inputs!$E$6*(1-$B4679)-cost_fx*Inputs!$D$6)</f>
        <v>159808.728213763</v>
      </c>
      <c r="L4679" s="0" t="n">
        <f aca="false">12*Inputs!$B$7*(1-MIN(1,Inputs!$G$7*$D4679)*churn_nonbuyers)*(ic*Inputs!$C$7+fee_wd*Inputs!$E$7*(1-$B4679)+fee_fx*Inputs!$D$7-cost_acc-cost_wd*Inputs!$E$7*(1-$B4679)-cost_fx*Inputs!$D$7)</f>
        <v>358309.640576258</v>
      </c>
      <c r="M4679" s="0" t="n">
        <f aca="false">12*Inputs!$B$8*(1-MIN(1,Inputs!$G$8*$D4679)*churn_nonbuyers)*(ic*Inputs!$C$8+fee_wd*Inputs!$E$8*(1-$B4679)+fee_fx*Inputs!$D$8-cost_acc-cost_wd*Inputs!$E$8*(1-$B4679)-cost_fx*Inputs!$D$8)</f>
        <v>57624.8624375616</v>
      </c>
      <c r="N4679" s="0" t="n">
        <f aca="false">K4679+L4679+I4679-fixed</f>
        <v>-30077.300025585</v>
      </c>
      <c r="O4679" s="0" t="n">
        <f aca="false">K4679+L4679+M4679-fixed</f>
        <v>-124256.768772417</v>
      </c>
      <c r="P4679" s="0" t="n">
        <f aca="false">12*Inputs!$B$6*(1-MIN(1,Inputs!$F$6*$D4679))*(ic*Inputs!$C$6+flat_fee-cost_acc-cost_wd*Inputs!$E$6*$E4679-cost_fx*Inputs!$D$6)+12*Inputs!$B$7*(1-MIN(1,Inputs!$F$7*$D4679))*(ic*Inputs!$C$7+flat_fee-cost_acc-cost_wd*Inputs!$E$7*$E4679-cost_fx*Inputs!$D$7)+12*Inputs!$B$8*(1-MIN(1,Inputs!$F$8*$D4679))*(ic*Inputs!$C$8+flat_fee-cost_acc-cost_wd*Inputs!$E$8*$E4679-cost_fx*Inputs!$D$8)-fixed</f>
        <v>-117563.33503744</v>
      </c>
    </row>
    <row r="4680" customFormat="false" ht="15" hidden="false" customHeight="false" outlineLevel="0" collapsed="false">
      <c r="A4680" s="0" t="n">
        <v>4615</v>
      </c>
      <c r="B4680" s="0" t="n">
        <v>0.431275</v>
      </c>
      <c r="C4680" s="0" t="n">
        <v>1.010472</v>
      </c>
      <c r="D4680" s="0" t="n">
        <v>1.223623</v>
      </c>
      <c r="E4680" s="0" t="n">
        <v>1.22543</v>
      </c>
      <c r="F4680" s="0" t="n">
        <v>0.130161</v>
      </c>
      <c r="G4680" s="0" t="n">
        <f aca="false">12*Inputs!$B$6*(MIN(1,$H$50*$C4680)*(ic*Inputs!$C$6+pS+fee_fx*Inputs!$D$6-cost_acc-cost_wd*Inputs!$E$6*$E4680-cost_fx*Inputs!$D$6-$F4680)+(1-MIN(1,$H$50*$C4680))*(1-MIN(1,Inputs!$G$6*$D4680)*churn_nonbuyers)*(ic*Inputs!$C$6+fee_wd*Inputs!$E$6*(1-$B4680)+fee_fx*Inputs!$D$6-cost_acc-cost_wd*Inputs!$E$6*(1-$B4680)-cost_fx*Inputs!$D$6))</f>
        <v>186363.842293004</v>
      </c>
      <c r="H4680" s="0" t="n">
        <f aca="false">12*Inputs!$B$7*(MIN(1,$H$51*$C4680)*(ic*Inputs!$C$7+pE+fee_fx*Inputs!$D$7-cost_acc-cost_wd*Inputs!$E$7*$E4680-cost_fx*Inputs!$D$7-$F4680)+(1-MIN(1,$H$51*$C4680))*(1-MIN(1,Inputs!$G$7*$D4680)*churn_nonbuyers)*(ic*Inputs!$C$7+fee_wd*Inputs!$E$7*(1-$B4680)+fee_fx*Inputs!$D$7-cost_acc-cost_wd*Inputs!$E$7*(1-$B4680)-cost_fx*Inputs!$D$7))</f>
        <v>382541.588463889</v>
      </c>
      <c r="I4680" s="0" t="n">
        <f aca="false">12*Inputs!$B$8*(MIN(1,$H$52*$C4680)*(ic*Inputs!$C$8+pT-cost_acc-cost_wd*Inputs!$E$8-cost_fx*Inputs!$D$8-cost_ins)+(1-MIN(1,$H$52*$C4680))*(1-MIN(1,Inputs!$G$8*$D4680)*churn_nonbuyers)*(ic*Inputs!$C$8+fee_wd*Inputs!$E$8*(1-$B4680)+fee_fx*Inputs!$D$8-cost_acc-cost_wd*Inputs!$E$8*(1-$B4680)-cost_fx*Inputs!$D$8))</f>
        <v>158489.011127902</v>
      </c>
      <c r="J4680" s="0" t="n">
        <f aca="false">G4680+H4680+I4680-fixed</f>
        <v>27394.4418847944</v>
      </c>
      <c r="K4680" s="0" t="n">
        <f aca="false">12*Inputs!$B$6*(1-MIN(1,Inputs!$G$6*$D4680)*churn_nonbuyers)*(ic*Inputs!$C$6+fee_wd*Inputs!$E$6*(1-$B4680)+fee_fx*Inputs!$D$6-cost_acc-cost_wd*Inputs!$E$6*(1-$B4680)-cost_fx*Inputs!$D$6)</f>
        <v>130961.84982714</v>
      </c>
      <c r="L4680" s="0" t="n">
        <f aca="false">12*Inputs!$B$7*(1-MIN(1,Inputs!$G$7*$D4680)*churn_nonbuyers)*(ic*Inputs!$C$7+fee_wd*Inputs!$E$7*(1-$B4680)+fee_fx*Inputs!$D$7-cost_acc-cost_wd*Inputs!$E$7*(1-$B4680)-cost_fx*Inputs!$D$7)</f>
        <v>328575.197992284</v>
      </c>
      <c r="M4680" s="0" t="n">
        <f aca="false">12*Inputs!$B$8*(1-MIN(1,Inputs!$G$8*$D4680)*churn_nonbuyers)*(ic*Inputs!$C$8+fee_wd*Inputs!$E$8*(1-$B4680)+fee_fx*Inputs!$D$8-cost_acc-cost_wd*Inputs!$E$8*(1-$B4680)-cost_fx*Inputs!$D$8)</f>
        <v>43856.74207332</v>
      </c>
      <c r="N4680" s="0" t="n">
        <f aca="false">K4680+L4680+I4680-fixed</f>
        <v>-81973.9410526743</v>
      </c>
      <c r="O4680" s="0" t="n">
        <f aca="false">K4680+L4680+M4680-fixed</f>
        <v>-196606.210107256</v>
      </c>
      <c r="P4680" s="0" t="n">
        <f aca="false">12*Inputs!$B$6*(1-MIN(1,Inputs!$F$6*$D4680))*(ic*Inputs!$C$6+flat_fee-cost_acc-cost_wd*Inputs!$E$6*$E4680-cost_fx*Inputs!$D$6)+12*Inputs!$B$7*(1-MIN(1,Inputs!$F$7*$D4680))*(ic*Inputs!$C$7+flat_fee-cost_acc-cost_wd*Inputs!$E$7*$E4680-cost_fx*Inputs!$D$7)+12*Inputs!$B$8*(1-MIN(1,Inputs!$F$8*$D4680))*(ic*Inputs!$C$8+flat_fee-cost_acc-cost_wd*Inputs!$E$8*$E4680-cost_fx*Inputs!$D$8)-fixed</f>
        <v>-140922.3112504</v>
      </c>
    </row>
    <row r="4681" customFormat="false" ht="15" hidden="false" customHeight="false" outlineLevel="0" collapsed="false">
      <c r="A4681" s="0" t="n">
        <v>4616</v>
      </c>
      <c r="B4681" s="0" t="n">
        <v>0.450874</v>
      </c>
      <c r="C4681" s="0" t="n">
        <v>1.007018</v>
      </c>
      <c r="D4681" s="0" t="n">
        <v>1.08921</v>
      </c>
      <c r="E4681" s="0" t="n">
        <v>1.182622</v>
      </c>
      <c r="F4681" s="0" t="n">
        <v>0.392688</v>
      </c>
      <c r="G4681" s="0" t="n">
        <f aca="false">12*Inputs!$B$6*(MIN(1,$H$50*$C4681)*(ic*Inputs!$C$6+pS+fee_fx*Inputs!$D$6-cost_acc-cost_wd*Inputs!$E$6*$E4681-cost_fx*Inputs!$D$6-$F4681)+(1-MIN(1,$H$50*$C4681))*(1-MIN(1,Inputs!$G$6*$D4681)*churn_nonbuyers)*(ic*Inputs!$C$6+fee_wd*Inputs!$E$6*(1-$B4681)+fee_fx*Inputs!$D$6-cost_acc-cost_wd*Inputs!$E$6*(1-$B4681)-cost_fx*Inputs!$D$6))</f>
        <v>179485.021464318</v>
      </c>
      <c r="H4681" s="0" t="n">
        <f aca="false">12*Inputs!$B$7*(MIN(1,$H$51*$C4681)*(ic*Inputs!$C$7+pE+fee_fx*Inputs!$D$7-cost_acc-cost_wd*Inputs!$E$7*$E4681-cost_fx*Inputs!$D$7-$F4681)+(1-MIN(1,$H$51*$C4681))*(1-MIN(1,Inputs!$G$7*$D4681)*churn_nonbuyers)*(ic*Inputs!$C$7+fee_wd*Inputs!$E$7*(1-$B4681)+fee_fx*Inputs!$D$7-cost_acc-cost_wd*Inputs!$E$7*(1-$B4681)-cost_fx*Inputs!$D$7))</f>
        <v>371286.574560007</v>
      </c>
      <c r="I4681" s="0" t="n">
        <f aca="false">12*Inputs!$B$8*(MIN(1,$H$52*$C4681)*(ic*Inputs!$C$8+pT-cost_acc-cost_wd*Inputs!$E$8-cost_fx*Inputs!$D$8-cost_ins)+(1-MIN(1,$H$52*$C4681))*(1-MIN(1,Inputs!$G$8*$D4681)*churn_nonbuyers)*(ic*Inputs!$C$8+fee_wd*Inputs!$E$8*(1-$B4681)+fee_fx*Inputs!$D$8-cost_acc-cost_wd*Inputs!$E$8*(1-$B4681)-cost_fx*Inputs!$D$8))</f>
        <v>166518.805648962</v>
      </c>
      <c r="J4681" s="0" t="n">
        <f aca="false">G4681+H4681+I4681-fixed</f>
        <v>17290.4016732872</v>
      </c>
      <c r="K4681" s="0" t="n">
        <f aca="false">12*Inputs!$B$6*(1-MIN(1,Inputs!$G$6*$D4681)*churn_nonbuyers)*(ic*Inputs!$C$6+fee_wd*Inputs!$E$6*(1-$B4681)+fee_fx*Inputs!$D$6-cost_acc-cost_wd*Inputs!$E$6*(1-$B4681)-cost_fx*Inputs!$D$6)</f>
        <v>129230.801780688</v>
      </c>
      <c r="L4681" s="0" t="n">
        <f aca="false">12*Inputs!$B$7*(1-MIN(1,Inputs!$G$7*$D4681)*churn_nonbuyers)*(ic*Inputs!$C$7+fee_wd*Inputs!$E$7*(1-$B4681)+fee_fx*Inputs!$D$7-cost_acc-cost_wd*Inputs!$E$7*(1-$B4681)-cost_fx*Inputs!$D$7)</f>
        <v>327220.596588413</v>
      </c>
      <c r="M4681" s="0" t="n">
        <f aca="false">12*Inputs!$B$8*(1-MIN(1,Inputs!$G$8*$D4681)*churn_nonbuyers)*(ic*Inputs!$C$8+fee_wd*Inputs!$E$8*(1-$B4681)+fee_fx*Inputs!$D$8-cost_acc-cost_wd*Inputs!$E$8*(1-$B4681)-cost_fx*Inputs!$D$8)</f>
        <v>72396.188576544</v>
      </c>
      <c r="N4681" s="0" t="n">
        <f aca="false">K4681+L4681+I4681-fixed</f>
        <v>-77029.7959819371</v>
      </c>
      <c r="O4681" s="0" t="n">
        <f aca="false">K4681+L4681+M4681-fixed</f>
        <v>-171152.413054355</v>
      </c>
      <c r="P4681" s="0" t="n">
        <f aca="false">12*Inputs!$B$6*(1-MIN(1,Inputs!$F$6*$D4681))*(ic*Inputs!$C$6+flat_fee-cost_acc-cost_wd*Inputs!$E$6*$E4681-cost_fx*Inputs!$D$6)+12*Inputs!$B$7*(1-MIN(1,Inputs!$F$7*$D4681))*(ic*Inputs!$C$7+flat_fee-cost_acc-cost_wd*Inputs!$E$7*$E4681-cost_fx*Inputs!$D$7)+12*Inputs!$B$8*(1-MIN(1,Inputs!$F$8*$D4681))*(ic*Inputs!$C$8+flat_fee-cost_acc-cost_wd*Inputs!$E$8*$E4681-cost_fx*Inputs!$D$8)-fixed</f>
        <v>-54818.7108112001</v>
      </c>
    </row>
    <row r="4682" customFormat="false" ht="15" hidden="false" customHeight="false" outlineLevel="0" collapsed="false">
      <c r="A4682" s="0" t="n">
        <v>4617</v>
      </c>
      <c r="B4682" s="0" t="n">
        <v>0.244669</v>
      </c>
      <c r="C4682" s="0" t="n">
        <v>0.863333</v>
      </c>
      <c r="D4682" s="0" t="n">
        <v>1.006284</v>
      </c>
      <c r="E4682" s="0" t="n">
        <v>1.148659</v>
      </c>
      <c r="F4682" s="0" t="n">
        <v>0.378553</v>
      </c>
      <c r="G4682" s="0" t="n">
        <f aca="false">12*Inputs!$B$6*(MIN(1,$H$50*$C4682)*(ic*Inputs!$C$6+pS+fee_fx*Inputs!$D$6-cost_acc-cost_wd*Inputs!$E$6*$E4682-cost_fx*Inputs!$D$6-$F4682)+(1-MIN(1,$H$50*$C4682))*(1-MIN(1,Inputs!$G$6*$D4682)*churn_nonbuyers)*(ic*Inputs!$C$6+fee_wd*Inputs!$E$6*(1-$B4682)+fee_fx*Inputs!$D$6-cost_acc-cost_wd*Inputs!$E$6*(1-$B4682)-cost_fx*Inputs!$D$6))</f>
        <v>200050.713817223</v>
      </c>
      <c r="H4682" s="0" t="n">
        <f aca="false">12*Inputs!$B$7*(MIN(1,$H$51*$C4682)*(ic*Inputs!$C$7+pE+fee_fx*Inputs!$D$7-cost_acc-cost_wd*Inputs!$E$7*$E4682-cost_fx*Inputs!$D$7-$F4682)+(1-MIN(1,$H$51*$C4682))*(1-MIN(1,Inputs!$G$7*$D4682)*churn_nonbuyers)*(ic*Inputs!$C$7+fee_wd*Inputs!$E$7*(1-$B4682)+fee_fx*Inputs!$D$7-cost_acc-cost_wd*Inputs!$E$7*(1-$B4682)-cost_fx*Inputs!$D$7))</f>
        <v>388483.260068155</v>
      </c>
      <c r="I4682" s="0" t="n">
        <f aca="false">12*Inputs!$B$8*(MIN(1,$H$52*$C4682)*(ic*Inputs!$C$8+pT-cost_acc-cost_wd*Inputs!$E$8-cost_fx*Inputs!$D$8-cost_ins)+(1-MIN(1,$H$52*$C4682))*(1-MIN(1,Inputs!$G$8*$D4682)*churn_nonbuyers)*(ic*Inputs!$C$8+fee_wd*Inputs!$E$8*(1-$B4682)+fee_fx*Inputs!$D$8-cost_acc-cost_wd*Inputs!$E$8*(1-$B4682)-cost_fx*Inputs!$D$8))</f>
        <v>161246.30203522</v>
      </c>
      <c r="J4682" s="0" t="n">
        <f aca="false">G4682+H4682+I4682-fixed</f>
        <v>49780.2759205985</v>
      </c>
      <c r="K4682" s="0" t="n">
        <f aca="false">12*Inputs!$B$6*(1-MIN(1,Inputs!$G$6*$D4682)*churn_nonbuyers)*(ic*Inputs!$C$6+fee_wd*Inputs!$E$6*(1-$B4682)+fee_fx*Inputs!$D$6-cost_acc-cost_wd*Inputs!$E$6*(1-$B4682)-cost_fx*Inputs!$D$6)</f>
        <v>157997.008079971</v>
      </c>
      <c r="L4682" s="0" t="n">
        <f aca="false">12*Inputs!$B$7*(1-MIN(1,Inputs!$G$7*$D4682)*churn_nonbuyers)*(ic*Inputs!$C$7+fee_wd*Inputs!$E$7*(1-$B4682)+fee_fx*Inputs!$D$7-cost_acc-cost_wd*Inputs!$E$7*(1-$B4682)-cost_fx*Inputs!$D$7)</f>
        <v>356859.264815983</v>
      </c>
      <c r="M4682" s="0" t="n">
        <f aca="false">12*Inputs!$B$8*(1-MIN(1,Inputs!$G$8*$D4682)*churn_nonbuyers)*(ic*Inputs!$C$8+fee_wd*Inputs!$E$8*(1-$B4682)+fee_fx*Inputs!$D$8-cost_acc-cost_wd*Inputs!$E$8*(1-$B4682)-cost_fx*Inputs!$D$8)</f>
        <v>93012.6580798656</v>
      </c>
      <c r="N4682" s="0" t="n">
        <f aca="false">K4682+L4682+I4682-fixed</f>
        <v>-23897.4250688257</v>
      </c>
      <c r="O4682" s="0" t="n">
        <f aca="false">K4682+L4682+M4682-fixed</f>
        <v>-92131.0690241804</v>
      </c>
      <c r="P4682" s="0" t="n">
        <f aca="false">12*Inputs!$B$6*(1-MIN(1,Inputs!$F$6*$D4682))*(ic*Inputs!$C$6+flat_fee-cost_acc-cost_wd*Inputs!$E$6*$E4682-cost_fx*Inputs!$D$6)+12*Inputs!$B$7*(1-MIN(1,Inputs!$F$7*$D4682))*(ic*Inputs!$C$7+flat_fee-cost_acc-cost_wd*Inputs!$E$7*$E4682-cost_fx*Inputs!$D$7)+12*Inputs!$B$8*(1-MIN(1,Inputs!$F$8*$D4682))*(ic*Inputs!$C$8+flat_fee-cost_acc-cost_wd*Inputs!$E$8*$E4682-cost_fx*Inputs!$D$8)-fixed</f>
        <v>2931.79000544001</v>
      </c>
    </row>
    <row r="4683" customFormat="false" ht="15" hidden="false" customHeight="false" outlineLevel="0" collapsed="false">
      <c r="A4683" s="0" t="n">
        <v>4618</v>
      </c>
      <c r="B4683" s="0" t="n">
        <v>0.020634</v>
      </c>
      <c r="C4683" s="0" t="n">
        <v>1.06769</v>
      </c>
      <c r="D4683" s="0" t="n">
        <v>0.631376</v>
      </c>
      <c r="E4683" s="0" t="n">
        <v>1.236311</v>
      </c>
      <c r="F4683" s="0" t="n">
        <v>0.074554</v>
      </c>
      <c r="G4683" s="0" t="n">
        <f aca="false">12*Inputs!$B$6*(MIN(1,$H$50*$C4683)*(ic*Inputs!$C$6+pS+fee_fx*Inputs!$D$6-cost_acc-cost_wd*Inputs!$E$6*$E4683-cost_fx*Inputs!$D$6-$F4683)+(1-MIN(1,$H$50*$C4683))*(1-MIN(1,Inputs!$G$6*$D4683)*churn_nonbuyers)*(ic*Inputs!$C$6+fee_wd*Inputs!$E$6*(1-$B4683)+fee_fx*Inputs!$D$6-cost_acc-cost_wd*Inputs!$E$6*(1-$B4683)-cost_fx*Inputs!$D$6))</f>
        <v>246753.421979335</v>
      </c>
      <c r="H4683" s="0" t="n">
        <f aca="false">12*Inputs!$B$7*(MIN(1,$H$51*$C4683)*(ic*Inputs!$C$7+pE+fee_fx*Inputs!$D$7-cost_acc-cost_wd*Inputs!$E$7*$E4683-cost_fx*Inputs!$D$7-$F4683)+(1-MIN(1,$H$51*$C4683))*(1-MIN(1,Inputs!$G$7*$D4683)*churn_nonbuyers)*(ic*Inputs!$C$7+fee_wd*Inputs!$E$7*(1-$B4683)+fee_fx*Inputs!$D$7-cost_acc-cost_wd*Inputs!$E$7*(1-$B4683)-cost_fx*Inputs!$D$7))</f>
        <v>424387.634151147</v>
      </c>
      <c r="I4683" s="0" t="n">
        <f aca="false">12*Inputs!$B$8*(MIN(1,$H$52*$C4683)*(ic*Inputs!$C$8+pT-cost_acc-cost_wd*Inputs!$E$8-cost_fx*Inputs!$D$8-cost_ins)+(1-MIN(1,$H$52*$C4683))*(1-MIN(1,Inputs!$G$8*$D4683)*churn_nonbuyers)*(ic*Inputs!$C$8+fee_wd*Inputs!$E$8*(1-$B4683)+fee_fx*Inputs!$D$8-cost_acc-cost_wd*Inputs!$E$8*(1-$B4683)-cost_fx*Inputs!$D$8))</f>
        <v>199773.958239206</v>
      </c>
      <c r="J4683" s="0" t="n">
        <f aca="false">G4683+H4683+I4683-fixed</f>
        <v>170915.014369687</v>
      </c>
      <c r="K4683" s="0" t="n">
        <f aca="false">12*Inputs!$B$6*(1-MIN(1,Inputs!$G$6*$D4683)*churn_nonbuyers)*(ic*Inputs!$C$6+fee_wd*Inputs!$E$6*(1-$B4683)+fee_fx*Inputs!$D$6-cost_acc-cost_wd*Inputs!$E$6*(1-$B4683)-cost_fx*Inputs!$D$6)</f>
        <v>192358.234169165</v>
      </c>
      <c r="L4683" s="0" t="n">
        <f aca="false">12*Inputs!$B$7*(1-MIN(1,Inputs!$G$7*$D4683)*churn_nonbuyers)*(ic*Inputs!$C$7+fee_wd*Inputs!$E$7*(1-$B4683)+fee_fx*Inputs!$D$7-cost_acc-cost_wd*Inputs!$E$7*(1-$B4683)-cost_fx*Inputs!$D$7)</f>
        <v>392647.860053499</v>
      </c>
      <c r="M4683" s="0" t="n">
        <f aca="false">12*Inputs!$B$8*(1-MIN(1,Inputs!$G$8*$D4683)*churn_nonbuyers)*(ic*Inputs!$C$8+fee_wd*Inputs!$E$8*(1-$B4683)+fee_fx*Inputs!$D$8-cost_acc-cost_wd*Inputs!$E$8*(1-$B4683)-cost_fx*Inputs!$D$8)</f>
        <v>181590.514016102</v>
      </c>
      <c r="N4683" s="0" t="n">
        <f aca="false">K4683+L4683+I4683-fixed</f>
        <v>84780.0524618696</v>
      </c>
      <c r="O4683" s="0" t="n">
        <f aca="false">K4683+L4683+M4683-fixed</f>
        <v>66596.6082387662</v>
      </c>
      <c r="P4683" s="0" t="n">
        <f aca="false">12*Inputs!$B$6*(1-MIN(1,Inputs!$F$6*$D4683))*(ic*Inputs!$C$6+flat_fee-cost_acc-cost_wd*Inputs!$E$6*$E4683-cost_fx*Inputs!$D$6)+12*Inputs!$B$7*(1-MIN(1,Inputs!$F$7*$D4683))*(ic*Inputs!$C$7+flat_fee-cost_acc-cost_wd*Inputs!$E$7*$E4683-cost_fx*Inputs!$D$7)+12*Inputs!$B$8*(1-MIN(1,Inputs!$F$8*$D4683))*(ic*Inputs!$C$8+flat_fee-cost_acc-cost_wd*Inputs!$E$8*$E4683-cost_fx*Inputs!$D$8)-fixed</f>
        <v>155356.66561664</v>
      </c>
    </row>
    <row r="4684" customFormat="false" ht="15" hidden="false" customHeight="false" outlineLevel="0" collapsed="false">
      <c r="A4684" s="0" t="n">
        <v>4619</v>
      </c>
      <c r="B4684" s="0" t="n">
        <v>0.078099</v>
      </c>
      <c r="C4684" s="0" t="n">
        <v>0.967171</v>
      </c>
      <c r="D4684" s="0" t="n">
        <v>0.617024</v>
      </c>
      <c r="E4684" s="0" t="n">
        <v>1.13028</v>
      </c>
      <c r="F4684" s="0" t="n">
        <v>0.107776</v>
      </c>
      <c r="G4684" s="0" t="n">
        <f aca="false">12*Inputs!$B$6*(MIN(1,$H$50*$C4684)*(ic*Inputs!$C$6+pS+fee_fx*Inputs!$D$6-cost_acc-cost_wd*Inputs!$E$6*$E4684-cost_fx*Inputs!$D$6-$F4684)+(1-MIN(1,$H$50*$C4684))*(1-MIN(1,Inputs!$G$6*$D4684)*churn_nonbuyers)*(ic*Inputs!$C$6+fee_wd*Inputs!$E$6*(1-$B4684)+fee_fx*Inputs!$D$6-cost_acc-cost_wd*Inputs!$E$6*(1-$B4684)-cost_fx*Inputs!$D$6))</f>
        <v>235987.118661537</v>
      </c>
      <c r="H4684" s="0" t="n">
        <f aca="false">12*Inputs!$B$7*(MIN(1,$H$51*$C4684)*(ic*Inputs!$C$7+pE+fee_fx*Inputs!$D$7-cost_acc-cost_wd*Inputs!$E$7*$E4684-cost_fx*Inputs!$D$7-$F4684)+(1-MIN(1,$H$51*$C4684))*(1-MIN(1,Inputs!$G$7*$D4684)*churn_nonbuyers)*(ic*Inputs!$C$7+fee_wd*Inputs!$E$7*(1-$B4684)+fee_fx*Inputs!$D$7-cost_acc-cost_wd*Inputs!$E$7*(1-$B4684)-cost_fx*Inputs!$D$7))</f>
        <v>426488.393768723</v>
      </c>
      <c r="I4684" s="0" t="n">
        <f aca="false">12*Inputs!$B$8*(MIN(1,$H$52*$C4684)*(ic*Inputs!$C$8+pT-cost_acc-cost_wd*Inputs!$E$8-cost_fx*Inputs!$D$8-cost_ins)+(1-MIN(1,$H$52*$C4684))*(1-MIN(1,Inputs!$G$8*$D4684)*churn_nonbuyers)*(ic*Inputs!$C$8+fee_wd*Inputs!$E$8*(1-$B4684)+fee_fx*Inputs!$D$8-cost_acc-cost_wd*Inputs!$E$8*(1-$B4684)-cost_fx*Inputs!$D$8))</f>
        <v>198611.845120407</v>
      </c>
      <c r="J4684" s="0" t="n">
        <f aca="false">G4684+H4684+I4684-fixed</f>
        <v>161087.357550668</v>
      </c>
      <c r="K4684" s="0" t="n">
        <f aca="false">12*Inputs!$B$6*(1-MIN(1,Inputs!$G$6*$D4684)*churn_nonbuyers)*(ic*Inputs!$C$6+fee_wd*Inputs!$E$6*(1-$B4684)+fee_fx*Inputs!$D$6-cost_acc-cost_wd*Inputs!$E$6*(1-$B4684)-cost_fx*Inputs!$D$6)</f>
        <v>184481.102573107</v>
      </c>
      <c r="L4684" s="0" t="n">
        <f aca="false">12*Inputs!$B$7*(1-MIN(1,Inputs!$G$7*$D4684)*churn_nonbuyers)*(ic*Inputs!$C$7+fee_wd*Inputs!$E$7*(1-$B4684)+fee_fx*Inputs!$D$7-cost_acc-cost_wd*Inputs!$E$7*(1-$B4684)-cost_fx*Inputs!$D$7)</f>
        <v>384698.397991864</v>
      </c>
      <c r="M4684" s="0" t="n">
        <f aca="false">12*Inputs!$B$8*(1-MIN(1,Inputs!$G$8*$D4684)*churn_nonbuyers)*(ic*Inputs!$C$8+fee_wd*Inputs!$E$8*(1-$B4684)+fee_fx*Inputs!$D$8-cost_acc-cost_wd*Inputs!$E$8*(1-$B4684)-cost_fx*Inputs!$D$8)</f>
        <v>183292.753447834</v>
      </c>
      <c r="N4684" s="0" t="n">
        <f aca="false">K4684+L4684+I4684-fixed</f>
        <v>67791.3456853789</v>
      </c>
      <c r="O4684" s="0" t="n">
        <f aca="false">K4684+L4684+M4684-fixed</f>
        <v>52472.2540128052</v>
      </c>
      <c r="P4684" s="0" t="n">
        <f aca="false">12*Inputs!$B$6*(1-MIN(1,Inputs!$F$6*$D4684))*(ic*Inputs!$C$6+flat_fee-cost_acc-cost_wd*Inputs!$E$6*$E4684-cost_fx*Inputs!$D$6)+12*Inputs!$B$7*(1-MIN(1,Inputs!$F$7*$D4684))*(ic*Inputs!$C$7+flat_fee-cost_acc-cost_wd*Inputs!$E$7*$E4684-cost_fx*Inputs!$D$7)+12*Inputs!$B$8*(1-MIN(1,Inputs!$F$8*$D4684))*(ic*Inputs!$C$8+flat_fee-cost_acc-cost_wd*Inputs!$E$8*$E4684-cost_fx*Inputs!$D$8)-fixed</f>
        <v>218187.3425408</v>
      </c>
    </row>
    <row r="4685" customFormat="false" ht="15" hidden="false" customHeight="false" outlineLevel="0" collapsed="false">
      <c r="A4685" s="0" t="n">
        <v>4620</v>
      </c>
      <c r="B4685" s="0" t="n">
        <v>0.448977</v>
      </c>
      <c r="C4685" s="0" t="n">
        <v>1.080067</v>
      </c>
      <c r="D4685" s="0" t="n">
        <v>1.410693</v>
      </c>
      <c r="E4685" s="0" t="n">
        <v>1.488698</v>
      </c>
      <c r="F4685" s="0" t="n">
        <v>0.099538</v>
      </c>
      <c r="G4685" s="0" t="n">
        <f aca="false">12*Inputs!$B$6*(MIN(1,$H$50*$C4685)*(ic*Inputs!$C$6+pS+fee_fx*Inputs!$D$6-cost_acc-cost_wd*Inputs!$E$6*$E4685-cost_fx*Inputs!$D$6-$F4685)+(1-MIN(1,$H$50*$C4685))*(1-MIN(1,Inputs!$G$6*$D4685)*churn_nonbuyers)*(ic*Inputs!$C$6+fee_wd*Inputs!$E$6*(1-$B4685)+fee_fx*Inputs!$D$6-cost_acc-cost_wd*Inputs!$E$6*(1-$B4685)-cost_fx*Inputs!$D$6))</f>
        <v>181033.664970422</v>
      </c>
      <c r="H4685" s="0" t="n">
        <f aca="false">12*Inputs!$B$7*(MIN(1,$H$51*$C4685)*(ic*Inputs!$C$7+pE+fee_fx*Inputs!$D$7-cost_acc-cost_wd*Inputs!$E$7*$E4685-cost_fx*Inputs!$D$7-$F4685)+(1-MIN(1,$H$51*$C4685))*(1-MIN(1,Inputs!$G$7*$D4685)*churn_nonbuyers)*(ic*Inputs!$C$7+fee_wd*Inputs!$E$7*(1-$B4685)+fee_fx*Inputs!$D$7-cost_acc-cost_wd*Inputs!$E$7*(1-$B4685)-cost_fx*Inputs!$D$7))</f>
        <v>352932.993172299</v>
      </c>
      <c r="I4685" s="0" t="n">
        <f aca="false">12*Inputs!$B$8*(MIN(1,$H$52*$C4685)*(ic*Inputs!$C$8+pT-cost_acc-cost_wd*Inputs!$E$8-cost_fx*Inputs!$D$8-cost_ins)+(1-MIN(1,$H$52*$C4685))*(1-MIN(1,Inputs!$G$8*$D4685)*churn_nonbuyers)*(ic*Inputs!$C$8+fee_wd*Inputs!$E$8*(1-$B4685)+fee_fx*Inputs!$D$8-cost_acc-cost_wd*Inputs!$E$8*(1-$B4685)-cost_fx*Inputs!$D$8))</f>
        <v>156615.896793784</v>
      </c>
      <c r="J4685" s="0" t="n">
        <f aca="false">G4685+H4685+I4685-fixed</f>
        <v>-9417.44506349543</v>
      </c>
      <c r="K4685" s="0" t="n">
        <f aca="false">12*Inputs!$B$6*(1-MIN(1,Inputs!$G$6*$D4685)*churn_nonbuyers)*(ic*Inputs!$C$6+fee_wd*Inputs!$E$6*(1-$B4685)+fee_fx*Inputs!$D$6-cost_acc-cost_wd*Inputs!$E$6*(1-$B4685)-cost_fx*Inputs!$D$6)</f>
        <v>127287.781279639</v>
      </c>
      <c r="L4685" s="0" t="n">
        <f aca="false">12*Inputs!$B$7*(1-MIN(1,Inputs!$G$7*$D4685)*churn_nonbuyers)*(ic*Inputs!$C$7+fee_wd*Inputs!$E$7*(1-$B4685)+fee_fx*Inputs!$D$7-cost_acc-cost_wd*Inputs!$E$7*(1-$B4685)-cost_fx*Inputs!$D$7)</f>
        <v>324219.722303784</v>
      </c>
      <c r="M4685" s="0" t="n">
        <f aca="false">12*Inputs!$B$8*(1-MIN(1,Inputs!$G$8*$D4685)*churn_nonbuyers)*(ic*Inputs!$C$8+fee_wd*Inputs!$E$8*(1-$B4685)+fee_fx*Inputs!$D$8-cost_acc-cost_wd*Inputs!$E$8*(1-$B4685)-cost_fx*Inputs!$D$8)</f>
        <v>3815.15605164963</v>
      </c>
      <c r="N4685" s="0" t="n">
        <f aca="false">K4685+L4685+I4685-fixed</f>
        <v>-91876.5996227935</v>
      </c>
      <c r="O4685" s="0" t="n">
        <f aca="false">K4685+L4685+M4685-fixed</f>
        <v>-244677.340364928</v>
      </c>
      <c r="P4685" s="0" t="n">
        <f aca="false">12*Inputs!$B$6*(1-MIN(1,Inputs!$F$6*$D4685))*(ic*Inputs!$C$6+flat_fee-cost_acc-cost_wd*Inputs!$E$6*$E4685-cost_fx*Inputs!$D$6)+12*Inputs!$B$7*(1-MIN(1,Inputs!$F$7*$D4685))*(ic*Inputs!$C$7+flat_fee-cost_acc-cost_wd*Inputs!$E$7*$E4685-cost_fx*Inputs!$D$7)+12*Inputs!$B$8*(1-MIN(1,Inputs!$F$8*$D4685))*(ic*Inputs!$C$8+flat_fee-cost_acc-cost_wd*Inputs!$E$8*$E4685-cost_fx*Inputs!$D$8)-fixed</f>
        <v>-324077.65465264</v>
      </c>
    </row>
    <row r="4686" customFormat="false" ht="15" hidden="false" customHeight="false" outlineLevel="0" collapsed="false">
      <c r="A4686" s="0" t="n">
        <v>4621</v>
      </c>
      <c r="B4686" s="0" t="n">
        <v>0.204406</v>
      </c>
      <c r="C4686" s="0" t="n">
        <v>1.007707</v>
      </c>
      <c r="D4686" s="0" t="n">
        <v>0.729509</v>
      </c>
      <c r="E4686" s="0" t="n">
        <v>1.326918</v>
      </c>
      <c r="F4686" s="0" t="n">
        <v>0.268546</v>
      </c>
      <c r="G4686" s="0" t="n">
        <f aca="false">12*Inputs!$B$6*(MIN(1,$H$50*$C4686)*(ic*Inputs!$C$6+pS+fee_fx*Inputs!$D$6-cost_acc-cost_wd*Inputs!$E$6*$E4686-cost_fx*Inputs!$D$6-$F4686)+(1-MIN(1,$H$50*$C4686))*(1-MIN(1,Inputs!$G$6*$D4686)*churn_nonbuyers)*(ic*Inputs!$C$6+fee_wd*Inputs!$E$6*(1-$B4686)+fee_fx*Inputs!$D$6-cost_acc-cost_wd*Inputs!$E$6*(1-$B4686)-cost_fx*Inputs!$D$6))</f>
        <v>212751.403781477</v>
      </c>
      <c r="H4686" s="0" t="n">
        <f aca="false">12*Inputs!$B$7*(MIN(1,$H$51*$C4686)*(ic*Inputs!$C$7+pE+fee_fx*Inputs!$D$7-cost_acc-cost_wd*Inputs!$E$7*$E4686-cost_fx*Inputs!$D$7-$F4686)+(1-MIN(1,$H$51*$C4686))*(1-MIN(1,Inputs!$G$7*$D4686)*churn_nonbuyers)*(ic*Inputs!$C$7+fee_wd*Inputs!$E$7*(1-$B4686)+fee_fx*Inputs!$D$7-cost_acc-cost_wd*Inputs!$E$7*(1-$B4686)-cost_fx*Inputs!$D$7))</f>
        <v>384672.117541001</v>
      </c>
      <c r="I4686" s="0" t="n">
        <f aca="false">12*Inputs!$B$8*(MIN(1,$H$52*$C4686)*(ic*Inputs!$C$8+pT-cost_acc-cost_wd*Inputs!$E$8-cost_fx*Inputs!$D$8-cost_ins)+(1-MIN(1,$H$52*$C4686))*(1-MIN(1,Inputs!$G$8*$D4686)*churn_nonbuyers)*(ic*Inputs!$C$8+fee_wd*Inputs!$E$8*(1-$B4686)+fee_fx*Inputs!$D$8-cost_acc-cost_wd*Inputs!$E$8*(1-$B4686)-cost_fx*Inputs!$D$8))</f>
        <v>190895.314848167</v>
      </c>
      <c r="J4686" s="0" t="n">
        <f aca="false">G4686+H4686+I4686-fixed</f>
        <v>88318.8361706453</v>
      </c>
      <c r="K4686" s="0" t="n">
        <f aca="false">12*Inputs!$B$6*(1-MIN(1,Inputs!$G$6*$D4686)*churn_nonbuyers)*(ic*Inputs!$C$6+fee_wd*Inputs!$E$6*(1-$B4686)+fee_fx*Inputs!$D$6-cost_acc-cost_wd*Inputs!$E$6*(1-$B4686)-cost_fx*Inputs!$D$6)</f>
        <v>165885.720599909</v>
      </c>
      <c r="L4686" s="0" t="n">
        <f aca="false">12*Inputs!$B$7*(1-MIN(1,Inputs!$G$7*$D4686)*churn_nonbuyers)*(ic*Inputs!$C$7+fee_wd*Inputs!$E$7*(1-$B4686)+fee_fx*Inputs!$D$7-cost_acc-cost_wd*Inputs!$E$7*(1-$B4686)-cost_fx*Inputs!$D$7)</f>
        <v>365585.576327945</v>
      </c>
      <c r="M4686" s="0" t="n">
        <f aca="false">12*Inputs!$B$8*(1-MIN(1,Inputs!$G$8*$D4686)*churn_nonbuyers)*(ic*Inputs!$C$8+fee_wd*Inputs!$E$8*(1-$B4686)+fee_fx*Inputs!$D$8-cost_acc-cost_wd*Inputs!$E$8*(1-$B4686)-cost_fx*Inputs!$D$8)</f>
        <v>154920.593839574</v>
      </c>
      <c r="N4686" s="0" t="n">
        <f aca="false">K4686+L4686+I4686-fixed</f>
        <v>22366.6117760214</v>
      </c>
      <c r="O4686" s="0" t="n">
        <f aca="false">K4686+L4686+M4686-fixed</f>
        <v>-13608.1092325714</v>
      </c>
      <c r="P4686" s="0" t="n">
        <f aca="false">12*Inputs!$B$6*(1-MIN(1,Inputs!$F$6*$D4686))*(ic*Inputs!$C$6+flat_fee-cost_acc-cost_wd*Inputs!$E$6*$E4686-cost_fx*Inputs!$D$6)+12*Inputs!$B$7*(1-MIN(1,Inputs!$F$7*$D4686))*(ic*Inputs!$C$7+flat_fee-cost_acc-cost_wd*Inputs!$E$7*$E4686-cost_fx*Inputs!$D$7)+12*Inputs!$B$8*(1-MIN(1,Inputs!$F$8*$D4686))*(ic*Inputs!$C$8+flat_fee-cost_acc-cost_wd*Inputs!$E$8*$E4686-cost_fx*Inputs!$D$8)-fixed</f>
        <v>60558.06223088</v>
      </c>
    </row>
    <row r="4687" customFormat="false" ht="15" hidden="false" customHeight="false" outlineLevel="0" collapsed="false">
      <c r="A4687" s="0" t="n">
        <v>4622</v>
      </c>
      <c r="B4687" s="0" t="n">
        <v>0.342234</v>
      </c>
      <c r="C4687" s="0" t="n">
        <v>0.998956</v>
      </c>
      <c r="D4687" s="0" t="n">
        <v>1.682643</v>
      </c>
      <c r="E4687" s="0" t="n">
        <v>1.167302</v>
      </c>
      <c r="F4687" s="0" t="n">
        <v>0.394518</v>
      </c>
      <c r="G4687" s="0" t="n">
        <f aca="false">12*Inputs!$B$6*(MIN(1,$H$50*$C4687)*(ic*Inputs!$C$6+pS+fee_fx*Inputs!$D$6-cost_acc-cost_wd*Inputs!$E$6*$E4687-cost_fx*Inputs!$D$6-$F4687)+(1-MIN(1,$H$50*$C4687))*(1-MIN(1,Inputs!$G$6*$D4687)*churn_nonbuyers)*(ic*Inputs!$C$6+fee_wd*Inputs!$E$6*(1-$B4687)+fee_fx*Inputs!$D$6-cost_acc-cost_wd*Inputs!$E$6*(1-$B4687)-cost_fx*Inputs!$D$6))</f>
        <v>188844.863508268</v>
      </c>
      <c r="H4687" s="0" t="n">
        <f aca="false">12*Inputs!$B$7*(MIN(1,$H$51*$C4687)*(ic*Inputs!$C$7+pE+fee_fx*Inputs!$D$7-cost_acc-cost_wd*Inputs!$E$7*$E4687-cost_fx*Inputs!$D$7-$F4687)+(1-MIN(1,$H$51*$C4687))*(1-MIN(1,Inputs!$G$7*$D4687)*churn_nonbuyers)*(ic*Inputs!$C$7+fee_wd*Inputs!$E$7*(1-$B4687)+fee_fx*Inputs!$D$7-cost_acc-cost_wd*Inputs!$E$7*(1-$B4687)-cost_fx*Inputs!$D$7))</f>
        <v>377894.499947924</v>
      </c>
      <c r="I4687" s="0" t="n">
        <f aca="false">12*Inputs!$B$8*(MIN(1,$H$52*$C4687)*(ic*Inputs!$C$8+pT-cost_acc-cost_wd*Inputs!$E$8-cost_fx*Inputs!$D$8-cost_ins)+(1-MIN(1,$H$52*$C4687))*(1-MIN(1,Inputs!$G$8*$D4687)*churn_nonbuyers)*(ic*Inputs!$C$8+fee_wd*Inputs!$E$8*(1-$B4687)+fee_fx*Inputs!$D$8-cost_acc-cost_wd*Inputs!$E$8*(1-$B4687)-cost_fx*Inputs!$D$8))</f>
        <v>143993.513664</v>
      </c>
      <c r="J4687" s="0" t="n">
        <f aca="false">G4687+H4687+I4687-fixed</f>
        <v>10732.8771201923</v>
      </c>
      <c r="K4687" s="0" t="n">
        <f aca="false">12*Inputs!$B$6*(1-MIN(1,Inputs!$G$6*$D4687)*churn_nonbuyers)*(ic*Inputs!$C$6+fee_wd*Inputs!$E$6*(1-$B4687)+fee_fx*Inputs!$D$6-cost_acc-cost_wd*Inputs!$E$6*(1-$B4687)-cost_fx*Inputs!$D$6)</f>
        <v>139503.437600126</v>
      </c>
      <c r="L4687" s="0" t="n">
        <f aca="false">12*Inputs!$B$7*(1-MIN(1,Inputs!$G$7*$D4687)*churn_nonbuyers)*(ic*Inputs!$C$7+fee_wd*Inputs!$E$7*(1-$B4687)+fee_fx*Inputs!$D$7-cost_acc-cost_wd*Inputs!$E$7*(1-$B4687)-cost_fx*Inputs!$D$7)</f>
        <v>336052.759296076</v>
      </c>
      <c r="M4687" s="0" t="n">
        <f aca="false">12*Inputs!$B$8*(1-MIN(1,Inputs!$G$8*$D4687)*churn_nonbuyers)*(ic*Inputs!$C$8+fee_wd*Inputs!$E$8*(1-$B4687)+fee_fx*Inputs!$D$8-cost_acc-cost_wd*Inputs!$E$8*(1-$B4687)-cost_fx*Inputs!$D$8)</f>
        <v>0</v>
      </c>
      <c r="N4687" s="0" t="n">
        <f aca="false">K4687+L4687+I4687-fixed</f>
        <v>-80450.2894397976</v>
      </c>
      <c r="O4687" s="0" t="n">
        <f aca="false">K4687+L4687+M4687-fixed</f>
        <v>-224443.803103798</v>
      </c>
      <c r="P4687" s="0" t="n">
        <f aca="false">12*Inputs!$B$6*(1-MIN(1,Inputs!$F$6*$D4687))*(ic*Inputs!$C$6+flat_fee-cost_acc-cost_wd*Inputs!$E$6*$E4687-cost_fx*Inputs!$D$6)+12*Inputs!$B$7*(1-MIN(1,Inputs!$F$7*$D4687))*(ic*Inputs!$C$7+flat_fee-cost_acc-cost_wd*Inputs!$E$7*$E4687-cost_fx*Inputs!$D$7)+12*Inputs!$B$8*(1-MIN(1,Inputs!$F$8*$D4687))*(ic*Inputs!$C$8+flat_fee-cost_acc-cost_wd*Inputs!$E$8*$E4687-cost_fx*Inputs!$D$8)-fixed</f>
        <v>-359354.15629936</v>
      </c>
    </row>
    <row r="4688" customFormat="false" ht="15" hidden="false" customHeight="false" outlineLevel="0" collapsed="false">
      <c r="A4688" s="0" t="n">
        <v>4623</v>
      </c>
      <c r="B4688" s="0" t="n">
        <v>0.425128</v>
      </c>
      <c r="C4688" s="0" t="n">
        <v>0.766163</v>
      </c>
      <c r="D4688" s="0" t="n">
        <v>1.025964</v>
      </c>
      <c r="E4688" s="0" t="n">
        <v>1.182576</v>
      </c>
      <c r="F4688" s="0" t="n">
        <v>0.058576</v>
      </c>
      <c r="G4688" s="0" t="n">
        <f aca="false">12*Inputs!$B$6*(MIN(1,$H$50*$C4688)*(ic*Inputs!$C$6+pS+fee_fx*Inputs!$D$6-cost_acc-cost_wd*Inputs!$E$6*$E4688-cost_fx*Inputs!$D$6-$F4688)+(1-MIN(1,$H$50*$C4688))*(1-MIN(1,Inputs!$G$6*$D4688)*churn_nonbuyers)*(ic*Inputs!$C$6+fee_wd*Inputs!$E$6*(1-$B4688)+fee_fx*Inputs!$D$6-cost_acc-cost_wd*Inputs!$E$6*(1-$B4688)-cost_fx*Inputs!$D$6))</f>
        <v>177071.455312269</v>
      </c>
      <c r="H4688" s="0" t="n">
        <f aca="false">12*Inputs!$B$7*(MIN(1,$H$51*$C4688)*(ic*Inputs!$C$7+pE+fee_fx*Inputs!$D$7-cost_acc-cost_wd*Inputs!$E$7*$E4688-cost_fx*Inputs!$D$7-$F4688)+(1-MIN(1,$H$51*$C4688))*(1-MIN(1,Inputs!$G$7*$D4688)*churn_nonbuyers)*(ic*Inputs!$C$7+fee_wd*Inputs!$E$7*(1-$B4688)+fee_fx*Inputs!$D$7-cost_acc-cost_wd*Inputs!$E$7*(1-$B4688)-cost_fx*Inputs!$D$7))</f>
        <v>378433.005523205</v>
      </c>
      <c r="I4688" s="0" t="n">
        <f aca="false">12*Inputs!$B$8*(MIN(1,$H$52*$C4688)*(ic*Inputs!$C$8+pT-cost_acc-cost_wd*Inputs!$E$8-cost_fx*Inputs!$D$8-cost_ins)+(1-MIN(1,$H$52*$C4688))*(1-MIN(1,Inputs!$G$8*$D4688)*churn_nonbuyers)*(ic*Inputs!$C$8+fee_wd*Inputs!$E$8*(1-$B4688)+fee_fx*Inputs!$D$8-cost_acc-cost_wd*Inputs!$E$8*(1-$B4688)-cost_fx*Inputs!$D$8))</f>
        <v>150424.578264518</v>
      </c>
      <c r="J4688" s="0" t="n">
        <f aca="false">G4688+H4688+I4688-fixed</f>
        <v>5929.03909999144</v>
      </c>
      <c r="K4688" s="0" t="n">
        <f aca="false">12*Inputs!$B$6*(1-MIN(1,Inputs!$G$6*$D4688)*churn_nonbuyers)*(ic*Inputs!$C$6+fee_wd*Inputs!$E$6*(1-$B4688)+fee_fx*Inputs!$D$6-cost_acc-cost_wd*Inputs!$E$6*(1-$B4688)-cost_fx*Inputs!$D$6)</f>
        <v>133180.246248422</v>
      </c>
      <c r="L4688" s="0" t="n">
        <f aca="false">12*Inputs!$B$7*(1-MIN(1,Inputs!$G$7*$D4688)*churn_nonbuyers)*(ic*Inputs!$C$7+fee_wd*Inputs!$E$7*(1-$B4688)+fee_fx*Inputs!$D$7-cost_acc-cost_wd*Inputs!$E$7*(1-$B4688)-cost_fx*Inputs!$D$7)</f>
        <v>331455.744677053</v>
      </c>
      <c r="M4688" s="0" t="n">
        <f aca="false">12*Inputs!$B$8*(1-MIN(1,Inputs!$G$8*$D4688)*churn_nonbuyers)*(ic*Inputs!$C$8+fee_wd*Inputs!$E$8*(1-$B4688)+fee_fx*Inputs!$D$8-cost_acc-cost_wd*Inputs!$E$8*(1-$B4688)-cost_fx*Inputs!$D$8)</f>
        <v>86236.7796659712</v>
      </c>
      <c r="N4688" s="0" t="n">
        <f aca="false">K4688+L4688+I4688-fixed</f>
        <v>-84939.4308100066</v>
      </c>
      <c r="O4688" s="0" t="n">
        <f aca="false">K4688+L4688+M4688-fixed</f>
        <v>-149127.229408553</v>
      </c>
      <c r="P4688" s="0" t="n">
        <f aca="false">12*Inputs!$B$6*(1-MIN(1,Inputs!$F$6*$D4688))*(ic*Inputs!$C$6+flat_fee-cost_acc-cost_wd*Inputs!$E$6*$E4688-cost_fx*Inputs!$D$6)+12*Inputs!$B$7*(1-MIN(1,Inputs!$F$7*$D4688))*(ic*Inputs!$C$7+flat_fee-cost_acc-cost_wd*Inputs!$E$7*$E4688-cost_fx*Inputs!$D$7)+12*Inputs!$B$8*(1-MIN(1,Inputs!$F$8*$D4688))*(ic*Inputs!$C$8+flat_fee-cost_acc-cost_wd*Inputs!$E$8*$E4688-cost_fx*Inputs!$D$8)-fixed</f>
        <v>-21904.96180864</v>
      </c>
    </row>
    <row r="4689" customFormat="false" ht="15" hidden="false" customHeight="false" outlineLevel="0" collapsed="false">
      <c r="A4689" s="0" t="n">
        <v>4624</v>
      </c>
      <c r="B4689" s="0" t="n">
        <v>0.341857</v>
      </c>
      <c r="C4689" s="0" t="n">
        <v>0.794069</v>
      </c>
      <c r="D4689" s="0" t="n">
        <v>1.632665</v>
      </c>
      <c r="E4689" s="0" t="n">
        <v>1.235923</v>
      </c>
      <c r="F4689" s="0" t="n">
        <v>0.029889</v>
      </c>
      <c r="G4689" s="0" t="n">
        <f aca="false">12*Inputs!$B$6*(MIN(1,$H$50*$C4689)*(ic*Inputs!$C$6+pS+fee_fx*Inputs!$D$6-cost_acc-cost_wd*Inputs!$E$6*$E4689-cost_fx*Inputs!$D$6-$F4689)+(1-MIN(1,$H$50*$C4689))*(1-MIN(1,Inputs!$G$6*$D4689)*churn_nonbuyers)*(ic*Inputs!$C$6+fee_wd*Inputs!$E$6*(1-$B4689)+fee_fx*Inputs!$D$6-cost_acc-cost_wd*Inputs!$E$6*(1-$B4689)-cost_fx*Inputs!$D$6))</f>
        <v>184543.589160807</v>
      </c>
      <c r="H4689" s="0" t="n">
        <f aca="false">12*Inputs!$B$7*(MIN(1,$H$51*$C4689)*(ic*Inputs!$C$7+pE+fee_fx*Inputs!$D$7-cost_acc-cost_wd*Inputs!$E$7*$E4689-cost_fx*Inputs!$D$7-$F4689)+(1-MIN(1,$H$51*$C4689))*(1-MIN(1,Inputs!$G$7*$D4689)*churn_nonbuyers)*(ic*Inputs!$C$7+fee_wd*Inputs!$E$7*(1-$B4689)+fee_fx*Inputs!$D$7-cost_acc-cost_wd*Inputs!$E$7*(1-$B4689)-cost_fx*Inputs!$D$7))</f>
        <v>380110.35050355</v>
      </c>
      <c r="I4689" s="0" t="n">
        <f aca="false">12*Inputs!$B$8*(MIN(1,$H$52*$C4689)*(ic*Inputs!$C$8+pT-cost_acc-cost_wd*Inputs!$E$8-cost_fx*Inputs!$D$8-cost_ins)+(1-MIN(1,$H$52*$C4689))*(1-MIN(1,Inputs!$G$8*$D4689)*churn_nonbuyers)*(ic*Inputs!$C$8+fee_wd*Inputs!$E$8*(1-$B4689)+fee_fx*Inputs!$D$8-cost_acc-cost_wd*Inputs!$E$8*(1-$B4689)-cost_fx*Inputs!$D$8))</f>
        <v>114460.281936</v>
      </c>
      <c r="J4689" s="0" t="n">
        <f aca="false">G4689+H4689+I4689-fixed</f>
        <v>-20885.7783996424</v>
      </c>
      <c r="K4689" s="0" t="n">
        <f aca="false">12*Inputs!$B$6*(1-MIN(1,Inputs!$G$6*$D4689)*churn_nonbuyers)*(ic*Inputs!$C$6+fee_wd*Inputs!$E$6*(1-$B4689)+fee_fx*Inputs!$D$6-cost_acc-cost_wd*Inputs!$E$6*(1-$B4689)-cost_fx*Inputs!$D$6)</f>
        <v>139933.922104116</v>
      </c>
      <c r="L4689" s="0" t="n">
        <f aca="false">12*Inputs!$B$7*(1-MIN(1,Inputs!$G$7*$D4689)*churn_nonbuyers)*(ic*Inputs!$C$7+fee_wd*Inputs!$E$7*(1-$B4689)+fee_fx*Inputs!$D$7-cost_acc-cost_wd*Inputs!$E$7*(1-$B4689)-cost_fx*Inputs!$D$7)</f>
        <v>336635.03214247</v>
      </c>
      <c r="M4689" s="0" t="n">
        <f aca="false">12*Inputs!$B$8*(1-MIN(1,Inputs!$G$8*$D4689)*churn_nonbuyers)*(ic*Inputs!$C$8+fee_wd*Inputs!$E$8*(1-$B4689)+fee_fx*Inputs!$D$8-cost_acc-cost_wd*Inputs!$E$8*(1-$B4689)-cost_fx*Inputs!$D$8)</f>
        <v>0</v>
      </c>
      <c r="N4689" s="0" t="n">
        <f aca="false">K4689+L4689+I4689-fixed</f>
        <v>-108970.763817415</v>
      </c>
      <c r="O4689" s="0" t="n">
        <f aca="false">K4689+L4689+M4689-fixed</f>
        <v>-223431.045753415</v>
      </c>
      <c r="P4689" s="0" t="n">
        <f aca="false">12*Inputs!$B$6*(1-MIN(1,Inputs!$F$6*$D4689))*(ic*Inputs!$C$6+flat_fee-cost_acc-cost_wd*Inputs!$E$6*$E4689-cost_fx*Inputs!$D$6)+12*Inputs!$B$7*(1-MIN(1,Inputs!$F$7*$D4689))*(ic*Inputs!$C$7+flat_fee-cost_acc-cost_wd*Inputs!$E$7*$E4689-cost_fx*Inputs!$D$7)+12*Inputs!$B$8*(1-MIN(1,Inputs!$F$8*$D4689))*(ic*Inputs!$C$8+flat_fee-cost_acc-cost_wd*Inputs!$E$8*$E4689-cost_fx*Inputs!$D$8)-fixed</f>
        <v>-352401.7901692</v>
      </c>
    </row>
    <row r="4690" customFormat="false" ht="15" hidden="false" customHeight="false" outlineLevel="0" collapsed="false">
      <c r="A4690" s="0" t="n">
        <v>4625</v>
      </c>
      <c r="B4690" s="0" t="n">
        <v>0.395185</v>
      </c>
      <c r="C4690" s="0" t="n">
        <v>1.040609</v>
      </c>
      <c r="D4690" s="0" t="n">
        <v>0.767252</v>
      </c>
      <c r="E4690" s="0" t="n">
        <v>1.376954</v>
      </c>
      <c r="F4690" s="0" t="n">
        <v>0.411516</v>
      </c>
      <c r="G4690" s="0" t="n">
        <f aca="false">12*Inputs!$B$6*(MIN(1,$H$50*$C4690)*(ic*Inputs!$C$6+pS+fee_fx*Inputs!$D$6-cost_acc-cost_wd*Inputs!$E$6*$E4690-cost_fx*Inputs!$D$6-$F4690)+(1-MIN(1,$H$50*$C4690))*(1-MIN(1,Inputs!$G$6*$D4690)*churn_nonbuyers)*(ic*Inputs!$C$6+fee_wd*Inputs!$E$6*(1-$B4690)+fee_fx*Inputs!$D$6-cost_acc-cost_wd*Inputs!$E$6*(1-$B4690)-cost_fx*Inputs!$D$6))</f>
        <v>185137.305593341</v>
      </c>
      <c r="H4690" s="0" t="n">
        <f aca="false">12*Inputs!$B$7*(MIN(1,$H$51*$C4690)*(ic*Inputs!$C$7+pE+fee_fx*Inputs!$D$7-cost_acc-cost_wd*Inputs!$E$7*$E4690-cost_fx*Inputs!$D$7-$F4690)+(1-MIN(1,$H$51*$C4690))*(1-MIN(1,Inputs!$G$7*$D4690)*churn_nonbuyers)*(ic*Inputs!$C$7+fee_wd*Inputs!$E$7*(1-$B4690)+fee_fx*Inputs!$D$7-cost_acc-cost_wd*Inputs!$E$7*(1-$B4690)-cost_fx*Inputs!$D$7))</f>
        <v>354812.609838231</v>
      </c>
      <c r="I4690" s="0" t="n">
        <f aca="false">12*Inputs!$B$8*(MIN(1,$H$52*$C4690)*(ic*Inputs!$C$8+pT-cost_acc-cost_wd*Inputs!$E$8-cost_fx*Inputs!$D$8-cost_ins)+(1-MIN(1,$H$52*$C4690))*(1-MIN(1,Inputs!$G$8*$D4690)*churn_nonbuyers)*(ic*Inputs!$C$8+fee_wd*Inputs!$E$8*(1-$B4690)+fee_fx*Inputs!$D$8-cost_acc-cost_wd*Inputs!$E$8*(1-$B4690)-cost_fx*Inputs!$D$8))</f>
        <v>188647.130771095</v>
      </c>
      <c r="J4690" s="0" t="n">
        <f aca="false">G4690+H4690+I4690-fixed</f>
        <v>28597.0462026675</v>
      </c>
      <c r="K4690" s="0" t="n">
        <f aca="false">12*Inputs!$B$6*(1-MIN(1,Inputs!$G$6*$D4690)*churn_nonbuyers)*(ic*Inputs!$C$6+fee_wd*Inputs!$E$6*(1-$B4690)+fee_fx*Inputs!$D$6-cost_acc-cost_wd*Inputs!$E$6*(1-$B4690)-cost_fx*Inputs!$D$6)</f>
        <v>139142.546507664</v>
      </c>
      <c r="L4690" s="0" t="n">
        <f aca="false">12*Inputs!$B$7*(1-MIN(1,Inputs!$G$7*$D4690)*churn_nonbuyers)*(ic*Inputs!$C$7+fee_wd*Inputs!$E$7*(1-$B4690)+fee_fx*Inputs!$D$7-cost_acc-cost_wd*Inputs!$E$7*(1-$B4690)-cost_fx*Inputs!$D$7)</f>
        <v>338322.531808598</v>
      </c>
      <c r="M4690" s="0" t="n">
        <f aca="false">12*Inputs!$B$8*(1-MIN(1,Inputs!$G$8*$D4690)*churn_nonbuyers)*(ic*Inputs!$C$8+fee_wd*Inputs!$E$8*(1-$B4690)+fee_fx*Inputs!$D$8-cost_acc-cost_wd*Inputs!$E$8*(1-$B4690)-cost_fx*Inputs!$D$8)</f>
        <v>142317.120822432</v>
      </c>
      <c r="N4690" s="0" t="n">
        <f aca="false">K4690+L4690+I4690-fixed</f>
        <v>-33887.7909126427</v>
      </c>
      <c r="O4690" s="0" t="n">
        <f aca="false">K4690+L4690+M4690-fixed</f>
        <v>-80217.8008613057</v>
      </c>
      <c r="P4690" s="0" t="n">
        <f aca="false">12*Inputs!$B$6*(1-MIN(1,Inputs!$F$6*$D4690))*(ic*Inputs!$C$6+flat_fee-cost_acc-cost_wd*Inputs!$E$6*$E4690-cost_fx*Inputs!$D$6)+12*Inputs!$B$7*(1-MIN(1,Inputs!$F$7*$D4690))*(ic*Inputs!$C$7+flat_fee-cost_acc-cost_wd*Inputs!$E$7*$E4690-cost_fx*Inputs!$D$7)+12*Inputs!$B$8*(1-MIN(1,Inputs!$F$8*$D4690))*(ic*Inputs!$C$8+flat_fee-cost_acc-cost_wd*Inputs!$E$8*$E4690-cost_fx*Inputs!$D$8)-fixed</f>
        <v>17824.5166419201</v>
      </c>
    </row>
    <row r="4691" customFormat="false" ht="15" hidden="false" customHeight="false" outlineLevel="0" collapsed="false">
      <c r="A4691" s="0" t="n">
        <v>4626</v>
      </c>
      <c r="B4691" s="0" t="n">
        <v>0.205404</v>
      </c>
      <c r="C4691" s="0" t="n">
        <v>0.968397</v>
      </c>
      <c r="D4691" s="0" t="n">
        <v>0.909861</v>
      </c>
      <c r="E4691" s="0" t="n">
        <v>1.251762</v>
      </c>
      <c r="F4691" s="0" t="n">
        <v>0.225231</v>
      </c>
      <c r="G4691" s="0" t="n">
        <f aca="false">12*Inputs!$B$6*(MIN(1,$H$50*$C4691)*(ic*Inputs!$C$6+pS+fee_fx*Inputs!$D$6-cost_acc-cost_wd*Inputs!$E$6*$E4691-cost_fx*Inputs!$D$6-$F4691)+(1-MIN(1,$H$50*$C4691))*(1-MIN(1,Inputs!$G$6*$D4691)*churn_nonbuyers)*(ic*Inputs!$C$6+fee_wd*Inputs!$E$6*(1-$B4691)+fee_fx*Inputs!$D$6-cost_acc-cost_wd*Inputs!$E$6*(1-$B4691)-cost_fx*Inputs!$D$6))</f>
        <v>212007.7224256</v>
      </c>
      <c r="H4691" s="0" t="n">
        <f aca="false">12*Inputs!$B$7*(MIN(1,$H$51*$C4691)*(ic*Inputs!$C$7+pE+fee_fx*Inputs!$D$7-cost_acc-cost_wd*Inputs!$E$7*$E4691-cost_fx*Inputs!$D$7-$F4691)+(1-MIN(1,$H$51*$C4691))*(1-MIN(1,Inputs!$G$7*$D4691)*churn_nonbuyers)*(ic*Inputs!$C$7+fee_wd*Inputs!$E$7*(1-$B4691)+fee_fx*Inputs!$D$7-cost_acc-cost_wd*Inputs!$E$7*(1-$B4691)-cost_fx*Inputs!$D$7))</f>
        <v>393403.440269022</v>
      </c>
      <c r="I4691" s="0" t="n">
        <f aca="false">12*Inputs!$B$8*(MIN(1,$H$52*$C4691)*(ic*Inputs!$C$8+pT-cost_acc-cost_wd*Inputs!$E$8-cost_fx*Inputs!$D$8-cost_ins)+(1-MIN(1,$H$52*$C4691))*(1-MIN(1,Inputs!$G$8*$D4691)*churn_nonbuyers)*(ic*Inputs!$C$8+fee_wd*Inputs!$E$8*(1-$B4691)+fee_fx*Inputs!$D$8-cost_acc-cost_wd*Inputs!$E$8*(1-$B4691)-cost_fx*Inputs!$D$8))</f>
        <v>176611.733650258</v>
      </c>
      <c r="J4691" s="0" t="n">
        <f aca="false">G4691+H4691+I4691-fixed</f>
        <v>82022.8963448796</v>
      </c>
      <c r="K4691" s="0" t="n">
        <f aca="false">12*Inputs!$B$6*(1-MIN(1,Inputs!$G$6*$D4691)*churn_nonbuyers)*(ic*Inputs!$C$6+fee_wd*Inputs!$E$6*(1-$B4691)+fee_fx*Inputs!$D$6-cost_acc-cost_wd*Inputs!$E$6*(1-$B4691)-cost_fx*Inputs!$D$6)</f>
        <v>164196.026559677</v>
      </c>
      <c r="L4691" s="0" t="n">
        <f aca="false">12*Inputs!$B$7*(1-MIN(1,Inputs!$G$7*$D4691)*churn_nonbuyers)*(ic*Inputs!$C$7+fee_wd*Inputs!$E$7*(1-$B4691)+fee_fx*Inputs!$D$7-cost_acc-cost_wd*Inputs!$E$7*(1-$B4691)-cost_fx*Inputs!$D$7)</f>
        <v>363423.506207806</v>
      </c>
      <c r="M4691" s="0" t="n">
        <f aca="false">12*Inputs!$B$8*(1-MIN(1,Inputs!$G$8*$D4691)*churn_nonbuyers)*(ic*Inputs!$C$8+fee_wd*Inputs!$E$8*(1-$B4691)+fee_fx*Inputs!$D$8-cost_acc-cost_wd*Inputs!$E$8*(1-$B4691)-cost_fx*Inputs!$D$8)</f>
        <v>114935.040105158</v>
      </c>
      <c r="N4691" s="0" t="n">
        <f aca="false">K4691+L4691+I4691-fixed</f>
        <v>4231.26641774084</v>
      </c>
      <c r="O4691" s="0" t="n">
        <f aca="false">K4691+L4691+M4691-fixed</f>
        <v>-57445.4271273585</v>
      </c>
      <c r="P4691" s="0" t="n">
        <f aca="false">12*Inputs!$B$6*(1-MIN(1,Inputs!$F$6*$D4691))*(ic*Inputs!$C$6+flat_fee-cost_acc-cost_wd*Inputs!$E$6*$E4691-cost_fx*Inputs!$D$6)+12*Inputs!$B$7*(1-MIN(1,Inputs!$F$7*$D4691))*(ic*Inputs!$C$7+flat_fee-cost_acc-cost_wd*Inputs!$E$7*$E4691-cost_fx*Inputs!$D$7)+12*Inputs!$B$8*(1-MIN(1,Inputs!$F$8*$D4691))*(ic*Inputs!$C$8+flat_fee-cost_acc-cost_wd*Inputs!$E$8*$E4691-cost_fx*Inputs!$D$8)-fixed</f>
        <v>7096.26401168003</v>
      </c>
    </row>
    <row r="4692" customFormat="false" ht="15" hidden="false" customHeight="false" outlineLevel="0" collapsed="false">
      <c r="A4692" s="0" t="n">
        <v>4627</v>
      </c>
      <c r="B4692" s="0" t="n">
        <v>0.455101</v>
      </c>
      <c r="C4692" s="0" t="n">
        <v>0.697874</v>
      </c>
      <c r="D4692" s="0" t="n">
        <v>0.742649</v>
      </c>
      <c r="E4692" s="0" t="n">
        <v>1.380022</v>
      </c>
      <c r="F4692" s="0" t="n">
        <v>0.264429</v>
      </c>
      <c r="G4692" s="0" t="n">
        <f aca="false">12*Inputs!$B$6*(MIN(1,$H$50*$C4692)*(ic*Inputs!$C$6+pS+fee_fx*Inputs!$D$6-cost_acc-cost_wd*Inputs!$E$6*$E4692-cost_fx*Inputs!$D$6-$F4692)+(1-MIN(1,$H$50*$C4692))*(1-MIN(1,Inputs!$G$6*$D4692)*churn_nonbuyers)*(ic*Inputs!$C$6+fee_wd*Inputs!$E$6*(1-$B4692)+fee_fx*Inputs!$D$6-cost_acc-cost_wd*Inputs!$E$6*(1-$B4692)-cost_fx*Inputs!$D$6))</f>
        <v>164628.491808521</v>
      </c>
      <c r="H4692" s="0" t="n">
        <f aca="false">12*Inputs!$B$7*(MIN(1,$H$51*$C4692)*(ic*Inputs!$C$7+pE+fee_fx*Inputs!$D$7-cost_acc-cost_wd*Inputs!$E$7*$E4692-cost_fx*Inputs!$D$7-$F4692)+(1-MIN(1,$H$51*$C4692))*(1-MIN(1,Inputs!$G$7*$D4692)*churn_nonbuyers)*(ic*Inputs!$C$7+fee_wd*Inputs!$E$7*(1-$B4692)+fee_fx*Inputs!$D$7-cost_acc-cost_wd*Inputs!$E$7*(1-$B4692)-cost_fx*Inputs!$D$7))</f>
        <v>349150.704973305</v>
      </c>
      <c r="I4692" s="0" t="n">
        <f aca="false">12*Inputs!$B$8*(MIN(1,$H$52*$C4692)*(ic*Inputs!$C$8+pT-cost_acc-cost_wd*Inputs!$E$8-cost_fx*Inputs!$D$8-cost_ins)+(1-MIN(1,$H$52*$C4692))*(1-MIN(1,Inputs!$G$8*$D4692)*churn_nonbuyers)*(ic*Inputs!$C$8+fee_wd*Inputs!$E$8*(1-$B4692)+fee_fx*Inputs!$D$8-cost_acc-cost_wd*Inputs!$E$8*(1-$B4692)-cost_fx*Inputs!$D$8))</f>
        <v>175389.702391258</v>
      </c>
      <c r="J4692" s="0" t="n">
        <f aca="false">G4692+H4692+I4692-fixed</f>
        <v>-10831.1008269161</v>
      </c>
      <c r="K4692" s="0" t="n">
        <f aca="false">12*Inputs!$B$6*(1-MIN(1,Inputs!$G$6*$D4692)*churn_nonbuyers)*(ic*Inputs!$C$6+fee_wd*Inputs!$E$6*(1-$B4692)+fee_fx*Inputs!$D$6-cost_acc-cost_wd*Inputs!$E$6*(1-$B4692)-cost_fx*Inputs!$D$6)</f>
        <v>131013.012258353</v>
      </c>
      <c r="L4692" s="0" t="n">
        <f aca="false">12*Inputs!$B$7*(1-MIN(1,Inputs!$G$7*$D4692)*churn_nonbuyers)*(ic*Inputs!$C$7+fee_wd*Inputs!$E$7*(1-$B4692)+fee_fx*Inputs!$D$7-cost_acc-cost_wd*Inputs!$E$7*(1-$B4692)-cost_fx*Inputs!$D$7)</f>
        <v>330142.448603012</v>
      </c>
      <c r="M4692" s="0" t="n">
        <f aca="false">12*Inputs!$B$8*(1-MIN(1,Inputs!$G$8*$D4692)*churn_nonbuyers)*(ic*Inputs!$C$8+fee_wd*Inputs!$E$8*(1-$B4692)+fee_fx*Inputs!$D$8-cost_acc-cost_wd*Inputs!$E$8*(1-$B4692)-cost_fx*Inputs!$D$8)</f>
        <v>146230.846645646</v>
      </c>
      <c r="N4692" s="0" t="n">
        <f aca="false">K4692+L4692+I4692-fixed</f>
        <v>-63454.8367473779</v>
      </c>
      <c r="O4692" s="0" t="n">
        <f aca="false">K4692+L4692+M4692-fixed</f>
        <v>-92613.6924929891</v>
      </c>
      <c r="P4692" s="0" t="n">
        <f aca="false">12*Inputs!$B$6*(1-MIN(1,Inputs!$F$6*$D4692))*(ic*Inputs!$C$6+flat_fee-cost_acc-cost_wd*Inputs!$E$6*$E4692-cost_fx*Inputs!$D$6)+12*Inputs!$B$7*(1-MIN(1,Inputs!$F$7*$D4692))*(ic*Inputs!$C$7+flat_fee-cost_acc-cost_wd*Inputs!$E$7*$E4692-cost_fx*Inputs!$D$7)+12*Inputs!$B$8*(1-MIN(1,Inputs!$F$8*$D4692))*(ic*Inputs!$C$8+flat_fee-cost_acc-cost_wd*Inputs!$E$8*$E4692-cost_fx*Inputs!$D$8)-fixed</f>
        <v>27958.1607147199</v>
      </c>
    </row>
    <row r="4693" customFormat="false" ht="15" hidden="false" customHeight="false" outlineLevel="0" collapsed="false">
      <c r="A4693" s="0" t="n">
        <v>4628</v>
      </c>
      <c r="B4693" s="0" t="n">
        <v>0.164728</v>
      </c>
      <c r="C4693" s="0" t="n">
        <v>1.131908</v>
      </c>
      <c r="D4693" s="0" t="n">
        <v>1.55054</v>
      </c>
      <c r="E4693" s="0" t="n">
        <v>1.231601</v>
      </c>
      <c r="F4693" s="0" t="n">
        <v>0.27516</v>
      </c>
      <c r="G4693" s="0" t="n">
        <f aca="false">12*Inputs!$B$6*(MIN(1,$H$50*$C4693)*(ic*Inputs!$C$6+pS+fee_fx*Inputs!$D$6-cost_acc-cost_wd*Inputs!$E$6*$E4693-cost_fx*Inputs!$D$6-$F4693)+(1-MIN(1,$H$50*$C4693))*(1-MIN(1,Inputs!$G$6*$D4693)*churn_nonbuyers)*(ic*Inputs!$C$6+fee_wd*Inputs!$E$6*(1-$B4693)+fee_fx*Inputs!$D$6-cost_acc-cost_wd*Inputs!$E$6*(1-$B4693)-cost_fx*Inputs!$D$6))</f>
        <v>219206.682127914</v>
      </c>
      <c r="H4693" s="0" t="n">
        <f aca="false">12*Inputs!$B$7*(MIN(1,$H$51*$C4693)*(ic*Inputs!$C$7+pE+fee_fx*Inputs!$D$7-cost_acc-cost_wd*Inputs!$E$7*$E4693-cost_fx*Inputs!$D$7-$F4693)+(1-MIN(1,$H$51*$C4693))*(1-MIN(1,Inputs!$G$7*$D4693)*churn_nonbuyers)*(ic*Inputs!$C$7+fee_wd*Inputs!$E$7*(1-$B4693)+fee_fx*Inputs!$D$7-cost_acc-cost_wd*Inputs!$E$7*(1-$B4693)-cost_fx*Inputs!$D$7))</f>
        <v>396965.572093372</v>
      </c>
      <c r="I4693" s="0" t="n">
        <f aca="false">12*Inputs!$B$8*(MIN(1,$H$52*$C4693)*(ic*Inputs!$C$8+pT-cost_acc-cost_wd*Inputs!$E$8-cost_fx*Inputs!$D$8-cost_ins)+(1-MIN(1,$H$52*$C4693))*(1-MIN(1,Inputs!$G$8*$D4693)*churn_nonbuyers)*(ic*Inputs!$C$8+fee_wd*Inputs!$E$8*(1-$B4693)+fee_fx*Inputs!$D$8-cost_acc-cost_wd*Inputs!$E$8*(1-$B4693)-cost_fx*Inputs!$D$8))</f>
        <v>163157.746752</v>
      </c>
      <c r="J4693" s="0" t="n">
        <f aca="false">G4693+H4693+I4693-fixed</f>
        <v>79330.0009732859</v>
      </c>
      <c r="K4693" s="0" t="n">
        <f aca="false">12*Inputs!$B$6*(1-MIN(1,Inputs!$G$6*$D4693)*churn_nonbuyers)*(ic*Inputs!$C$6+fee_wd*Inputs!$E$6*(1-$B4693)+fee_fx*Inputs!$D$6-cost_acc-cost_wd*Inputs!$E$6*(1-$B4693)-cost_fx*Inputs!$D$6)</f>
        <v>164088.729742464</v>
      </c>
      <c r="L4693" s="0" t="n">
        <f aca="false">12*Inputs!$B$7*(1-MIN(1,Inputs!$G$7*$D4693)*churn_nonbuyers)*(ic*Inputs!$C$7+fee_wd*Inputs!$E$7*(1-$B4693)+fee_fx*Inputs!$D$7-cost_acc-cost_wd*Inputs!$E$7*(1-$B4693)-cost_fx*Inputs!$D$7)</f>
        <v>361827.239125478</v>
      </c>
      <c r="M4693" s="0" t="n">
        <f aca="false">12*Inputs!$B$8*(1-MIN(1,Inputs!$G$8*$D4693)*churn_nonbuyers)*(ic*Inputs!$C$8+fee_wd*Inputs!$E$8*(1-$B4693)+fee_fx*Inputs!$D$8-cost_acc-cost_wd*Inputs!$E$8*(1-$B4693)-cost_fx*Inputs!$D$8)</f>
        <v>0</v>
      </c>
      <c r="N4693" s="0" t="n">
        <f aca="false">K4693+L4693+I4693-fixed</f>
        <v>-10926.2843800576</v>
      </c>
      <c r="O4693" s="0" t="n">
        <f aca="false">K4693+L4693+M4693-fixed</f>
        <v>-174084.031132058</v>
      </c>
      <c r="P4693" s="0" t="n">
        <f aca="false">12*Inputs!$B$6*(1-MIN(1,Inputs!$F$6*$D4693))*(ic*Inputs!$C$6+flat_fee-cost_acc-cost_wd*Inputs!$E$6*$E4693-cost_fx*Inputs!$D$6)+12*Inputs!$B$7*(1-MIN(1,Inputs!$F$7*$D4693))*(ic*Inputs!$C$7+flat_fee-cost_acc-cost_wd*Inputs!$E$7*$E4693-cost_fx*Inputs!$D$7)+12*Inputs!$B$8*(1-MIN(1,Inputs!$F$8*$D4693))*(ic*Inputs!$C$8+flat_fee-cost_acc-cost_wd*Inputs!$E$8*$E4693-cost_fx*Inputs!$D$8)-fixed</f>
        <v>-309443.2056304</v>
      </c>
    </row>
    <row r="4694" customFormat="false" ht="15" hidden="false" customHeight="false" outlineLevel="0" collapsed="false">
      <c r="A4694" s="0" t="n">
        <v>4629</v>
      </c>
      <c r="B4694" s="0" t="n">
        <v>0.416928</v>
      </c>
      <c r="C4694" s="0" t="n">
        <v>0.982864</v>
      </c>
      <c r="D4694" s="0" t="n">
        <v>0.900172</v>
      </c>
      <c r="E4694" s="0" t="n">
        <v>1.089612</v>
      </c>
      <c r="F4694" s="0" t="n">
        <v>0.362374</v>
      </c>
      <c r="G4694" s="0" t="n">
        <f aca="false">12*Inputs!$B$6*(MIN(1,$H$50*$C4694)*(ic*Inputs!$C$6+pS+fee_fx*Inputs!$D$6-cost_acc-cost_wd*Inputs!$E$6*$E4694-cost_fx*Inputs!$D$6-$F4694)+(1-MIN(1,$H$50*$C4694))*(1-MIN(1,Inputs!$G$6*$D4694)*churn_nonbuyers)*(ic*Inputs!$C$6+fee_wd*Inputs!$E$6*(1-$B4694)+fee_fx*Inputs!$D$6-cost_acc-cost_wd*Inputs!$E$6*(1-$B4694)-cost_fx*Inputs!$D$6))</f>
        <v>186563.744741464</v>
      </c>
      <c r="H4694" s="0" t="n">
        <f aca="false">12*Inputs!$B$7*(MIN(1,$H$51*$C4694)*(ic*Inputs!$C$7+pE+fee_fx*Inputs!$D$7-cost_acc-cost_wd*Inputs!$E$7*$E4694-cost_fx*Inputs!$D$7-$F4694)+(1-MIN(1,$H$51*$C4694))*(1-MIN(1,Inputs!$G$7*$D4694)*churn_nonbuyers)*(ic*Inputs!$C$7+fee_wd*Inputs!$E$7*(1-$B4694)+fee_fx*Inputs!$D$7-cost_acc-cost_wd*Inputs!$E$7*(1-$B4694)-cost_fx*Inputs!$D$7))</f>
        <v>386527.452637762</v>
      </c>
      <c r="I4694" s="0" t="n">
        <f aca="false">12*Inputs!$B$8*(MIN(1,$H$52*$C4694)*(ic*Inputs!$C$8+pT-cost_acc-cost_wd*Inputs!$E$8-cost_fx*Inputs!$D$8-cost_ins)+(1-MIN(1,$H$52*$C4694))*(1-MIN(1,Inputs!$G$8*$D4694)*churn_nonbuyers)*(ic*Inputs!$C$8+fee_wd*Inputs!$E$8*(1-$B4694)+fee_fx*Inputs!$D$8-cost_acc-cost_wd*Inputs!$E$8*(1-$B4694)-cost_fx*Inputs!$D$8))</f>
        <v>177031.262986078</v>
      </c>
      <c r="J4694" s="0" t="n">
        <f aca="false">G4694+H4694+I4694-fixed</f>
        <v>50122.460365304</v>
      </c>
      <c r="K4694" s="0" t="n">
        <f aca="false">12*Inputs!$B$6*(1-MIN(1,Inputs!$G$6*$D4694)*churn_nonbuyers)*(ic*Inputs!$C$6+fee_wd*Inputs!$E$6*(1-$B4694)+fee_fx*Inputs!$D$6-cost_acc-cost_wd*Inputs!$E$6*(1-$B4694)-cost_fx*Inputs!$D$6)</f>
        <v>135190.844003635</v>
      </c>
      <c r="L4694" s="0" t="n">
        <f aca="false">12*Inputs!$B$7*(1-MIN(1,Inputs!$G$7*$D4694)*churn_nonbuyers)*(ic*Inputs!$C$7+fee_wd*Inputs!$E$7*(1-$B4694)+fee_fx*Inputs!$D$7-cost_acc-cost_wd*Inputs!$E$7*(1-$B4694)-cost_fx*Inputs!$D$7)</f>
        <v>333895.213346181</v>
      </c>
      <c r="M4694" s="0" t="n">
        <f aca="false">12*Inputs!$B$8*(1-MIN(1,Inputs!$G$8*$D4694)*churn_nonbuyers)*(ic*Inputs!$C$8+fee_wd*Inputs!$E$8*(1-$B4694)+fee_fx*Inputs!$D$8-cost_acc-cost_wd*Inputs!$E$8*(1-$B4694)-cost_fx*Inputs!$D$8)</f>
        <v>113326.469670298</v>
      </c>
      <c r="N4694" s="0" t="n">
        <f aca="false">K4694+L4694+I4694-fixed</f>
        <v>-53882.6796641052</v>
      </c>
      <c r="O4694" s="0" t="n">
        <f aca="false">K4694+L4694+M4694-fixed</f>
        <v>-117587.472979886</v>
      </c>
      <c r="P4694" s="0" t="n">
        <f aca="false">12*Inputs!$B$6*(1-MIN(1,Inputs!$F$6*$D4694))*(ic*Inputs!$C$6+flat_fee-cost_acc-cost_wd*Inputs!$E$6*$E4694-cost_fx*Inputs!$D$6)+12*Inputs!$B$7*(1-MIN(1,Inputs!$F$7*$D4694))*(ic*Inputs!$C$7+flat_fee-cost_acc-cost_wd*Inputs!$E$7*$E4694-cost_fx*Inputs!$D$7)+12*Inputs!$B$8*(1-MIN(1,Inputs!$F$8*$D4694))*(ic*Inputs!$C$8+flat_fee-cost_acc-cost_wd*Inputs!$E$8*$E4694-cost_fx*Inputs!$D$8)-fixed</f>
        <v>85908.4315673601</v>
      </c>
    </row>
    <row r="4695" customFormat="false" ht="15" hidden="false" customHeight="false" outlineLevel="0" collapsed="false">
      <c r="A4695" s="0" t="n">
        <v>4630</v>
      </c>
      <c r="B4695" s="0" t="n">
        <v>0.216007</v>
      </c>
      <c r="C4695" s="0" t="n">
        <v>1.064247</v>
      </c>
      <c r="D4695" s="0" t="n">
        <v>0.932732</v>
      </c>
      <c r="E4695" s="0" t="n">
        <v>1.284998</v>
      </c>
      <c r="F4695" s="0" t="n">
        <v>0.329639</v>
      </c>
      <c r="G4695" s="0" t="n">
        <f aca="false">12*Inputs!$B$6*(MIN(1,$H$50*$C4695)*(ic*Inputs!$C$6+pS+fee_fx*Inputs!$D$6-cost_acc-cost_wd*Inputs!$E$6*$E4695-cost_fx*Inputs!$D$6-$F4695)+(1-MIN(1,$H$50*$C4695))*(1-MIN(1,Inputs!$G$6*$D4695)*churn_nonbuyers)*(ic*Inputs!$C$6+fee_wd*Inputs!$E$6*(1-$B4695)+fee_fx*Inputs!$D$6-cost_acc-cost_wd*Inputs!$E$6*(1-$B4695)-cost_fx*Inputs!$D$6))</f>
        <v>211853.301770943</v>
      </c>
      <c r="H4695" s="0" t="n">
        <f aca="false">12*Inputs!$B$7*(MIN(1,$H$51*$C4695)*(ic*Inputs!$C$7+pE+fee_fx*Inputs!$D$7-cost_acc-cost_wd*Inputs!$E$7*$E4695-cost_fx*Inputs!$D$7-$F4695)+(1-MIN(1,$H$51*$C4695))*(1-MIN(1,Inputs!$G$7*$D4695)*churn_nonbuyers)*(ic*Inputs!$C$7+fee_wd*Inputs!$E$7*(1-$B4695)+fee_fx*Inputs!$D$7-cost_acc-cost_wd*Inputs!$E$7*(1-$B4695)-cost_fx*Inputs!$D$7))</f>
        <v>384896.193995362</v>
      </c>
      <c r="I4695" s="0" t="n">
        <f aca="false">12*Inputs!$B$8*(MIN(1,$H$52*$C4695)*(ic*Inputs!$C$8+pT-cost_acc-cost_wd*Inputs!$E$8-cost_fx*Inputs!$D$8-cost_ins)+(1-MIN(1,$H$52*$C4695))*(1-MIN(1,Inputs!$G$8*$D4695)*churn_nonbuyers)*(ic*Inputs!$C$8+fee_wd*Inputs!$E$8*(1-$B4695)+fee_fx*Inputs!$D$8-cost_acc-cost_wd*Inputs!$E$8*(1-$B4695)-cost_fx*Inputs!$D$8))</f>
        <v>181378.913489556</v>
      </c>
      <c r="J4695" s="0" t="n">
        <f aca="false">G4695+H4695+I4695-fixed</f>
        <v>78128.4092558601</v>
      </c>
      <c r="K4695" s="0" t="n">
        <f aca="false">12*Inputs!$B$6*(1-MIN(1,Inputs!$G$6*$D4695)*churn_nonbuyers)*(ic*Inputs!$C$6+fee_wd*Inputs!$E$6*(1-$B4695)+fee_fx*Inputs!$D$6-cost_acc-cost_wd*Inputs!$E$6*(1-$B4695)-cost_fx*Inputs!$D$6)</f>
        <v>162543.685256093</v>
      </c>
      <c r="L4695" s="0" t="n">
        <f aca="false">12*Inputs!$B$7*(1-MIN(1,Inputs!$G$7*$D4695)*churn_nonbuyers)*(ic*Inputs!$C$7+fee_wd*Inputs!$E$7*(1-$B4695)+fee_fx*Inputs!$D$7-cost_acc-cost_wd*Inputs!$E$7*(1-$B4695)-cost_fx*Inputs!$D$7)</f>
        <v>361683.044817656</v>
      </c>
      <c r="M4695" s="0" t="n">
        <f aca="false">12*Inputs!$B$8*(1-MIN(1,Inputs!$G$8*$D4695)*churn_nonbuyers)*(ic*Inputs!$C$8+fee_wd*Inputs!$E$8*(1-$B4695)+fee_fx*Inputs!$D$8-cost_acc-cost_wd*Inputs!$E$8*(1-$B4695)-cost_fx*Inputs!$D$8)</f>
        <v>109690.671781766</v>
      </c>
      <c r="N4695" s="0" t="n">
        <f aca="false">K4695+L4695+I4695-fixed</f>
        <v>5605.64356330433</v>
      </c>
      <c r="O4695" s="0" t="n">
        <f aca="false">K4695+L4695+M4695-fixed</f>
        <v>-66082.598144485</v>
      </c>
      <c r="P4695" s="0" t="n">
        <f aca="false">12*Inputs!$B$6*(1-MIN(1,Inputs!$F$6*$D4695))*(ic*Inputs!$C$6+flat_fee-cost_acc-cost_wd*Inputs!$E$6*$E4695-cost_fx*Inputs!$D$6)+12*Inputs!$B$7*(1-MIN(1,Inputs!$F$7*$D4695))*(ic*Inputs!$C$7+flat_fee-cost_acc-cost_wd*Inputs!$E$7*$E4695-cost_fx*Inputs!$D$7)+12*Inputs!$B$8*(1-MIN(1,Inputs!$F$8*$D4695))*(ic*Inputs!$C$8+flat_fee-cost_acc-cost_wd*Inputs!$E$8*$E4695-cost_fx*Inputs!$D$8)-fixed</f>
        <v>-19313.9262073601</v>
      </c>
    </row>
    <row r="4696" customFormat="false" ht="15" hidden="false" customHeight="false" outlineLevel="0" collapsed="false">
      <c r="A4696" s="0" t="n">
        <v>4631</v>
      </c>
      <c r="B4696" s="0" t="n">
        <v>0.077369</v>
      </c>
      <c r="C4696" s="0" t="n">
        <v>1.005406</v>
      </c>
      <c r="D4696" s="0" t="n">
        <v>1.798053</v>
      </c>
      <c r="E4696" s="0" t="n">
        <v>1.102486</v>
      </c>
      <c r="F4696" s="0" t="n">
        <v>0.058629</v>
      </c>
      <c r="G4696" s="0" t="n">
        <f aca="false">12*Inputs!$B$6*(MIN(1,$H$50*$C4696)*(ic*Inputs!$C$6+pS+fee_fx*Inputs!$D$6-cost_acc-cost_wd*Inputs!$E$6*$E4696-cost_fx*Inputs!$D$6-$F4696)+(1-MIN(1,$H$50*$C4696))*(1-MIN(1,Inputs!$G$6*$D4696)*churn_nonbuyers)*(ic*Inputs!$C$6+fee_wd*Inputs!$E$6*(1-$B4696)+fee_fx*Inputs!$D$6-cost_acc-cost_wd*Inputs!$E$6*(1-$B4696)-cost_fx*Inputs!$D$6))</f>
        <v>229557.025287067</v>
      </c>
      <c r="H4696" s="0" t="n">
        <f aca="false">12*Inputs!$B$7*(MIN(1,$H$51*$C4696)*(ic*Inputs!$C$7+pE+fee_fx*Inputs!$D$7-cost_acc-cost_wd*Inputs!$E$7*$E4696-cost_fx*Inputs!$D$7-$F4696)+(1-MIN(1,$H$51*$C4696))*(1-MIN(1,Inputs!$G$7*$D4696)*churn_nonbuyers)*(ic*Inputs!$C$7+fee_wd*Inputs!$E$7*(1-$B4696)+fee_fx*Inputs!$D$7-cost_acc-cost_wd*Inputs!$E$7*(1-$B4696)-cost_fx*Inputs!$D$7))</f>
        <v>425962.946519712</v>
      </c>
      <c r="I4696" s="0" t="n">
        <f aca="false">12*Inputs!$B$8*(MIN(1,$H$52*$C4696)*(ic*Inputs!$C$8+pT-cost_acc-cost_wd*Inputs!$E$8-cost_fx*Inputs!$D$8-cost_ins)+(1-MIN(1,$H$52*$C4696))*(1-MIN(1,Inputs!$G$8*$D4696)*churn_nonbuyers)*(ic*Inputs!$C$8+fee_wd*Inputs!$E$8*(1-$B4696)+fee_fx*Inputs!$D$8-cost_acc-cost_wd*Inputs!$E$8*(1-$B4696)-cost_fx*Inputs!$D$8))</f>
        <v>144923.242464</v>
      </c>
      <c r="J4696" s="0" t="n">
        <f aca="false">G4696+H4696+I4696-fixed</f>
        <v>100443.214270779</v>
      </c>
      <c r="K4696" s="0" t="n">
        <f aca="false">12*Inputs!$B$6*(1-MIN(1,Inputs!$G$6*$D4696)*churn_nonbuyers)*(ic*Inputs!$C$6+fee_wd*Inputs!$E$6*(1-$B4696)+fee_fx*Inputs!$D$6-cost_acc-cost_wd*Inputs!$E$6*(1-$B4696)-cost_fx*Inputs!$D$6)</f>
        <v>173336.10741041</v>
      </c>
      <c r="L4696" s="0" t="n">
        <f aca="false">12*Inputs!$B$7*(1-MIN(1,Inputs!$G$7*$D4696)*churn_nonbuyers)*(ic*Inputs!$C$7+fee_wd*Inputs!$E$7*(1-$B4696)+fee_fx*Inputs!$D$7-cost_acc-cost_wd*Inputs!$E$7*(1-$B4696)-cost_fx*Inputs!$D$7)</f>
        <v>370910.585502246</v>
      </c>
      <c r="M4696" s="0" t="n">
        <f aca="false">12*Inputs!$B$8*(1-MIN(1,Inputs!$G$8*$D4696)*churn_nonbuyers)*(ic*Inputs!$C$8+fee_wd*Inputs!$E$8*(1-$B4696)+fee_fx*Inputs!$D$8-cost_acc-cost_wd*Inputs!$E$8*(1-$B4696)-cost_fx*Inputs!$D$8)</f>
        <v>0</v>
      </c>
      <c r="N4696" s="0" t="n">
        <f aca="false">K4696+L4696+I4696-fixed</f>
        <v>-10830.0646233433</v>
      </c>
      <c r="O4696" s="0" t="n">
        <f aca="false">K4696+L4696+M4696-fixed</f>
        <v>-155753.307087343</v>
      </c>
      <c r="P4696" s="0" t="n">
        <f aca="false">12*Inputs!$B$6*(1-MIN(1,Inputs!$F$6*$D4696))*(ic*Inputs!$C$6+flat_fee-cost_acc-cost_wd*Inputs!$E$6*$E4696-cost_fx*Inputs!$D$6)+12*Inputs!$B$7*(1-MIN(1,Inputs!$F$7*$D4696))*(ic*Inputs!$C$7+flat_fee-cost_acc-cost_wd*Inputs!$E$7*$E4696-cost_fx*Inputs!$D$7)+12*Inputs!$B$8*(1-MIN(1,Inputs!$F$8*$D4696))*(ic*Inputs!$C$8+flat_fee-cost_acc-cost_wd*Inputs!$E$8*$E4696-cost_fx*Inputs!$D$8)-fixed</f>
        <v>-404216.96184208</v>
      </c>
    </row>
    <row r="4697" customFormat="false" ht="15" hidden="false" customHeight="false" outlineLevel="0" collapsed="false">
      <c r="A4697" s="0" t="n">
        <v>4632</v>
      </c>
      <c r="B4697" s="0" t="n">
        <v>0.286918</v>
      </c>
      <c r="C4697" s="0" t="n">
        <v>0.766221</v>
      </c>
      <c r="D4697" s="0" t="n">
        <v>0.698846</v>
      </c>
      <c r="E4697" s="0" t="n">
        <v>1.348595</v>
      </c>
      <c r="F4697" s="0" t="n">
        <v>0.162362</v>
      </c>
      <c r="G4697" s="0" t="n">
        <f aca="false">12*Inputs!$B$6*(MIN(1,$H$50*$C4697)*(ic*Inputs!$C$6+pS+fee_fx*Inputs!$D$6-cost_acc-cost_wd*Inputs!$E$6*$E4697-cost_fx*Inputs!$D$6-$F4697)+(1-MIN(1,$H$50*$C4697))*(1-MIN(1,Inputs!$G$6*$D4697)*churn_nonbuyers)*(ic*Inputs!$C$6+fee_wd*Inputs!$E$6*(1-$B4697)+fee_fx*Inputs!$D$6-cost_acc-cost_wd*Inputs!$E$6*(1-$B4697)-cost_fx*Inputs!$D$6))</f>
        <v>192496.513224629</v>
      </c>
      <c r="H4697" s="0" t="n">
        <f aca="false">12*Inputs!$B$7*(MIN(1,$H$51*$C4697)*(ic*Inputs!$C$7+pE+fee_fx*Inputs!$D$7-cost_acc-cost_wd*Inputs!$E$7*$E4697-cost_fx*Inputs!$D$7-$F4697)+(1-MIN(1,$H$51*$C4697))*(1-MIN(1,Inputs!$G$7*$D4697)*churn_nonbuyers)*(ic*Inputs!$C$7+fee_wd*Inputs!$E$7*(1-$B4697)+fee_fx*Inputs!$D$7-cost_acc-cost_wd*Inputs!$E$7*(1-$B4697)-cost_fx*Inputs!$D$7))</f>
        <v>375042.282217949</v>
      </c>
      <c r="I4697" s="0" t="n">
        <f aca="false">12*Inputs!$B$8*(MIN(1,$H$52*$C4697)*(ic*Inputs!$C$8+pT-cost_acc-cost_wd*Inputs!$E$8-cost_fx*Inputs!$D$8-cost_ins)+(1-MIN(1,$H$52*$C4697))*(1-MIN(1,Inputs!$G$8*$D4697)*churn_nonbuyers)*(ic*Inputs!$C$8+fee_wd*Inputs!$E$8*(1-$B4697)+fee_fx*Inputs!$D$8-cost_acc-cost_wd*Inputs!$E$8*(1-$B4697)-cost_fx*Inputs!$D$8))</f>
        <v>184486.970519932</v>
      </c>
      <c r="J4697" s="0" t="n">
        <f aca="false">G4697+H4697+I4697-fixed</f>
        <v>52025.7659625101</v>
      </c>
      <c r="K4697" s="0" t="n">
        <f aca="false">12*Inputs!$B$6*(1-MIN(1,Inputs!$G$6*$D4697)*churn_nonbuyers)*(ic*Inputs!$C$6+fee_wd*Inputs!$E$6*(1-$B4697)+fee_fx*Inputs!$D$6-cost_acc-cost_wd*Inputs!$E$6*(1-$B4697)-cost_fx*Inputs!$D$6)</f>
        <v>154683.123095722</v>
      </c>
      <c r="L4697" s="0" t="n">
        <f aca="false">12*Inputs!$B$7*(1-MIN(1,Inputs!$G$7*$D4697)*churn_nonbuyers)*(ic*Inputs!$C$7+fee_wd*Inputs!$E$7*(1-$B4697)+fee_fx*Inputs!$D$7-cost_acc-cost_wd*Inputs!$E$7*(1-$B4697)-cost_fx*Inputs!$D$7)</f>
        <v>354296.776449433</v>
      </c>
      <c r="M4697" s="0" t="n">
        <f aca="false">12*Inputs!$B$8*(1-MIN(1,Inputs!$G$8*$D4697)*churn_nonbuyers)*(ic*Inputs!$C$8+fee_wd*Inputs!$E$8*(1-$B4697)+fee_fx*Inputs!$D$8-cost_acc-cost_wd*Inputs!$E$8*(1-$B4697)-cost_fx*Inputs!$D$8)</f>
        <v>159692.788206701</v>
      </c>
      <c r="N4697" s="0" t="n">
        <f aca="false">K4697+L4697+I4697-fixed</f>
        <v>-6533.12993491313</v>
      </c>
      <c r="O4697" s="0" t="n">
        <f aca="false">K4697+L4697+M4697-fixed</f>
        <v>-31327.3122481445</v>
      </c>
      <c r="P4697" s="0" t="n">
        <f aca="false">12*Inputs!$B$6*(1-MIN(1,Inputs!$F$6*$D4697))*(ic*Inputs!$C$6+flat_fee-cost_acc-cost_wd*Inputs!$E$6*$E4697-cost_fx*Inputs!$D$6)+12*Inputs!$B$7*(1-MIN(1,Inputs!$F$7*$D4697))*(ic*Inputs!$C$7+flat_fee-cost_acc-cost_wd*Inputs!$E$7*$E4697-cost_fx*Inputs!$D$7)+12*Inputs!$B$8*(1-MIN(1,Inputs!$F$8*$D4697))*(ic*Inputs!$C$8+flat_fee-cost_acc-cost_wd*Inputs!$E$8*$E4697-cost_fx*Inputs!$D$8)-fixed</f>
        <v>64512.7460408</v>
      </c>
    </row>
    <row r="4698" customFormat="false" ht="15" hidden="false" customHeight="false" outlineLevel="0" collapsed="false">
      <c r="A4698" s="0" t="n">
        <v>4633</v>
      </c>
      <c r="B4698" s="0" t="n">
        <v>0.535375</v>
      </c>
      <c r="C4698" s="0" t="n">
        <v>0.976082</v>
      </c>
      <c r="D4698" s="0" t="n">
        <v>0.864675</v>
      </c>
      <c r="E4698" s="0" t="n">
        <v>1.25987</v>
      </c>
      <c r="F4698" s="0" t="n">
        <v>0.264405</v>
      </c>
      <c r="G4698" s="0" t="n">
        <f aca="false">12*Inputs!$B$6*(MIN(1,$H$50*$C4698)*(ic*Inputs!$C$6+pS+fee_fx*Inputs!$D$6-cost_acc-cost_wd*Inputs!$E$6*$E4698-cost_fx*Inputs!$D$6-$F4698)+(1-MIN(1,$H$50*$C4698))*(1-MIN(1,Inputs!$G$6*$D4698)*churn_nonbuyers)*(ic*Inputs!$C$6+fee_wd*Inputs!$E$6*(1-$B4698)+fee_fx*Inputs!$D$6-cost_acc-cost_wd*Inputs!$E$6*(1-$B4698)-cost_fx*Inputs!$D$6))</f>
        <v>169770.523608185</v>
      </c>
      <c r="H4698" s="0" t="n">
        <f aca="false">12*Inputs!$B$7*(MIN(1,$H$51*$C4698)*(ic*Inputs!$C$7+pE+fee_fx*Inputs!$D$7-cost_acc-cost_wd*Inputs!$E$7*$E4698-cost_fx*Inputs!$D$7-$F4698)+(1-MIN(1,$H$51*$C4698))*(1-MIN(1,Inputs!$G$7*$D4698)*churn_nonbuyers)*(ic*Inputs!$C$7+fee_wd*Inputs!$E$7*(1-$B4698)+fee_fx*Inputs!$D$7-cost_acc-cost_wd*Inputs!$E$7*(1-$B4698)-cost_fx*Inputs!$D$7))</f>
        <v>362623.178386532</v>
      </c>
      <c r="I4698" s="0" t="n">
        <f aca="false">12*Inputs!$B$8*(MIN(1,$H$52*$C4698)*(ic*Inputs!$C$8+pT-cost_acc-cost_wd*Inputs!$E$8-cost_fx*Inputs!$D$8-cost_ins)+(1-MIN(1,$H$52*$C4698))*(1-MIN(1,Inputs!$G$8*$D4698)*churn_nonbuyers)*(ic*Inputs!$C$8+fee_wd*Inputs!$E$8*(1-$B4698)+fee_fx*Inputs!$D$8-cost_acc-cost_wd*Inputs!$E$8*(1-$B4698)-cost_fx*Inputs!$D$8))</f>
        <v>178292.237164728</v>
      </c>
      <c r="J4698" s="0" t="n">
        <f aca="false">G4698+H4698+I4698-fixed</f>
        <v>10685.9391594455</v>
      </c>
      <c r="K4698" s="0" t="n">
        <f aca="false">12*Inputs!$B$6*(1-MIN(1,Inputs!$G$6*$D4698)*churn_nonbuyers)*(ic*Inputs!$C$6+fee_wd*Inputs!$E$6*(1-$B4698)+fee_fx*Inputs!$D$6-cost_acc-cost_wd*Inputs!$E$6*(1-$B4698)-cost_fx*Inputs!$D$6)</f>
        <v>119123.1387225</v>
      </c>
      <c r="L4698" s="0" t="n">
        <f aca="false">12*Inputs!$B$7*(1-MIN(1,Inputs!$G$7*$D4698)*churn_nonbuyers)*(ic*Inputs!$C$7+fee_wd*Inputs!$E$7*(1-$B4698)+fee_fx*Inputs!$D$7-cost_acc-cost_wd*Inputs!$E$7*(1-$B4698)-cost_fx*Inputs!$D$7)</f>
        <v>317646.7288335</v>
      </c>
      <c r="M4698" s="0" t="n">
        <f aca="false">12*Inputs!$B$8*(1-MIN(1,Inputs!$G$8*$D4698)*churn_nonbuyers)*(ic*Inputs!$C$8+fee_wd*Inputs!$E$8*(1-$B4698)+fee_fx*Inputs!$D$8-cost_acc-cost_wd*Inputs!$E$8*(1-$B4698)-cost_fx*Inputs!$D$8)</f>
        <v>118695.348705</v>
      </c>
      <c r="N4698" s="0" t="n">
        <f aca="false">K4698+L4698+I4698-fixed</f>
        <v>-84937.8952792716</v>
      </c>
      <c r="O4698" s="0" t="n">
        <f aca="false">K4698+L4698+M4698-fixed</f>
        <v>-144534.783739</v>
      </c>
      <c r="P4698" s="0" t="n">
        <f aca="false">12*Inputs!$B$6*(1-MIN(1,Inputs!$F$6*$D4698))*(ic*Inputs!$C$6+flat_fee-cost_acc-cost_wd*Inputs!$E$6*$E4698-cost_fx*Inputs!$D$6)+12*Inputs!$B$7*(1-MIN(1,Inputs!$F$7*$D4698))*(ic*Inputs!$C$7+flat_fee-cost_acc-cost_wd*Inputs!$E$7*$E4698-cost_fx*Inputs!$D$7)+12*Inputs!$B$8*(1-MIN(1,Inputs!$F$8*$D4698))*(ic*Inputs!$C$8+flat_fee-cost_acc-cost_wd*Inputs!$E$8*$E4698-cost_fx*Inputs!$D$8)-fixed</f>
        <v>26081.6587400001</v>
      </c>
    </row>
    <row r="4699" customFormat="false" ht="15" hidden="false" customHeight="false" outlineLevel="0" collapsed="false">
      <c r="A4699" s="0" t="n">
        <v>4634</v>
      </c>
      <c r="B4699" s="0" t="n">
        <v>0.195218</v>
      </c>
      <c r="C4699" s="0" t="n">
        <v>0.890936</v>
      </c>
      <c r="D4699" s="0" t="n">
        <v>1.073989</v>
      </c>
      <c r="E4699" s="0" t="n">
        <v>1.099459</v>
      </c>
      <c r="F4699" s="0" t="n">
        <v>0.099613</v>
      </c>
      <c r="G4699" s="0" t="n">
        <f aca="false">12*Inputs!$B$6*(MIN(1,$H$50*$C4699)*(ic*Inputs!$C$6+pS+fee_fx*Inputs!$D$6-cost_acc-cost_wd*Inputs!$E$6*$E4699-cost_fx*Inputs!$D$6-$F4699)+(1-MIN(1,$H$50*$C4699))*(1-MIN(1,Inputs!$G$6*$D4699)*churn_nonbuyers)*(ic*Inputs!$C$6+fee_wd*Inputs!$E$6*(1-$B4699)+fee_fx*Inputs!$D$6-cost_acc-cost_wd*Inputs!$E$6*(1-$B4699)-cost_fx*Inputs!$D$6))</f>
        <v>213866.273417517</v>
      </c>
      <c r="H4699" s="0" t="n">
        <f aca="false">12*Inputs!$B$7*(MIN(1,$H$51*$C4699)*(ic*Inputs!$C$7+pE+fee_fx*Inputs!$D$7-cost_acc-cost_wd*Inputs!$E$7*$E4699-cost_fx*Inputs!$D$7-$F4699)+(1-MIN(1,$H$51*$C4699))*(1-MIN(1,Inputs!$G$7*$D4699)*churn_nonbuyers)*(ic*Inputs!$C$7+fee_wd*Inputs!$E$7*(1-$B4699)+fee_fx*Inputs!$D$7-cost_acc-cost_wd*Inputs!$E$7*(1-$B4699)-cost_fx*Inputs!$D$7))</f>
        <v>412813.170692979</v>
      </c>
      <c r="I4699" s="0" t="n">
        <f aca="false">12*Inputs!$B$8*(MIN(1,$H$52*$C4699)*(ic*Inputs!$C$8+pT-cost_acc-cost_wd*Inputs!$E$8-cost_fx*Inputs!$D$8-cost_ins)+(1-MIN(1,$H$52*$C4699))*(1-MIN(1,Inputs!$G$8*$D4699)*churn_nonbuyers)*(ic*Inputs!$C$8+fee_wd*Inputs!$E$8*(1-$B4699)+fee_fx*Inputs!$D$8-cost_acc-cost_wd*Inputs!$E$8*(1-$B4699)-cost_fx*Inputs!$D$8))</f>
        <v>158037.339468441</v>
      </c>
      <c r="J4699" s="0" t="n">
        <f aca="false">G4699+H4699+I4699-fixed</f>
        <v>84716.783578936</v>
      </c>
      <c r="K4699" s="0" t="n">
        <f aca="false">12*Inputs!$B$6*(1-MIN(1,Inputs!$G$6*$D4699)*churn_nonbuyers)*(ic*Inputs!$C$6+fee_wd*Inputs!$E$6*(1-$B4699)+fee_fx*Inputs!$D$6-cost_acc-cost_wd*Inputs!$E$6*(1-$B4699)-cost_fx*Inputs!$D$6)</f>
        <v>164172.365169134</v>
      </c>
      <c r="L4699" s="0" t="n">
        <f aca="false">12*Inputs!$B$7*(1-MIN(1,Inputs!$G$7*$D4699)*churn_nonbuyers)*(ic*Inputs!$C$7+fee_wd*Inputs!$E$7*(1-$B4699)+fee_fx*Inputs!$D$7-cost_acc-cost_wd*Inputs!$E$7*(1-$B4699)-cost_fx*Inputs!$D$7)</f>
        <v>363003.376829481</v>
      </c>
      <c r="M4699" s="0" t="n">
        <f aca="false">12*Inputs!$B$8*(1-MIN(1,Inputs!$G$8*$D4699)*churn_nonbuyers)*(ic*Inputs!$C$8+fee_wd*Inputs!$E$8*(1-$B4699)+fee_fx*Inputs!$D$8-cost_acc-cost_wd*Inputs!$E$8*(1-$B4699)-cost_fx*Inputs!$D$8)</f>
        <v>78689.1719626272</v>
      </c>
      <c r="N4699" s="0" t="n">
        <f aca="false">K4699+L4699+I4699-fixed</f>
        <v>-14786.9185329444</v>
      </c>
      <c r="O4699" s="0" t="n">
        <f aca="false">K4699+L4699+M4699-fixed</f>
        <v>-94135.0860387577</v>
      </c>
      <c r="P4699" s="0" t="n">
        <f aca="false">12*Inputs!$B$6*(1-MIN(1,Inputs!$F$6*$D4699))*(ic*Inputs!$C$6+flat_fee-cost_acc-cost_wd*Inputs!$E$6*$E4699-cost_fx*Inputs!$D$6)+12*Inputs!$B$7*(1-MIN(1,Inputs!$F$7*$D4699))*(ic*Inputs!$C$7+flat_fee-cost_acc-cost_wd*Inputs!$E$7*$E4699-cost_fx*Inputs!$D$7)+12*Inputs!$B$8*(1-MIN(1,Inputs!$F$8*$D4699))*(ic*Inputs!$C$8+flat_fee-cost_acc-cost_wd*Inputs!$E$8*$E4699-cost_fx*Inputs!$D$8)-fixed</f>
        <v>-12452.62752376</v>
      </c>
    </row>
    <row r="4700" customFormat="false" ht="15" hidden="false" customHeight="false" outlineLevel="0" collapsed="false">
      <c r="A4700" s="0" t="n">
        <v>4635</v>
      </c>
      <c r="B4700" s="0" t="n">
        <v>0.183187</v>
      </c>
      <c r="C4700" s="0" t="n">
        <v>0.651071</v>
      </c>
      <c r="D4700" s="0" t="n">
        <v>1.436793</v>
      </c>
      <c r="E4700" s="0" t="n">
        <v>1.197259</v>
      </c>
      <c r="F4700" s="0" t="n">
        <v>0.155068</v>
      </c>
      <c r="G4700" s="0" t="n">
        <f aca="false">12*Inputs!$B$6*(MIN(1,$H$50*$C4700)*(ic*Inputs!$C$6+pS+fee_fx*Inputs!$D$6-cost_acc-cost_wd*Inputs!$E$6*$E4700-cost_fx*Inputs!$D$6-$F4700)+(1-MIN(1,$H$50*$C4700))*(1-MIN(1,Inputs!$G$6*$D4700)*churn_nonbuyers)*(ic*Inputs!$C$6+fee_wd*Inputs!$E$6*(1-$B4700)+fee_fx*Inputs!$D$6-cost_acc-cost_wd*Inputs!$E$6*(1-$B4700)-cost_fx*Inputs!$D$6))</f>
        <v>196729.400832051</v>
      </c>
      <c r="H4700" s="0" t="n">
        <f aca="false">12*Inputs!$B$7*(MIN(1,$H$51*$C4700)*(ic*Inputs!$C$7+pE+fee_fx*Inputs!$D$7-cost_acc-cost_wd*Inputs!$E$7*$E4700-cost_fx*Inputs!$D$7-$F4700)+(1-MIN(1,$H$51*$C4700))*(1-MIN(1,Inputs!$G$7*$D4700)*churn_nonbuyers)*(ic*Inputs!$C$7+fee_wd*Inputs!$E$7*(1-$B4700)+fee_fx*Inputs!$D$7-cost_acc-cost_wd*Inputs!$E$7*(1-$B4700)-cost_fx*Inputs!$D$7))</f>
        <v>388194.73328467</v>
      </c>
      <c r="I4700" s="0" t="n">
        <f aca="false">12*Inputs!$B$8*(MIN(1,$H$52*$C4700)*(ic*Inputs!$C$8+pT-cost_acc-cost_wd*Inputs!$E$8-cost_fx*Inputs!$D$8-cost_ins)+(1-MIN(1,$H$52*$C4700))*(1-MIN(1,Inputs!$G$8*$D4700)*churn_nonbuyers)*(ic*Inputs!$C$8+fee_wd*Inputs!$E$8*(1-$B4700)+fee_fx*Inputs!$D$8-cost_acc-cost_wd*Inputs!$E$8*(1-$B4700)-cost_fx*Inputs!$D$8))</f>
        <v>93847.978224</v>
      </c>
      <c r="J4700" s="0" t="n">
        <f aca="false">G4700+H4700+I4700-fixed</f>
        <v>-21227.8876592792</v>
      </c>
      <c r="K4700" s="0" t="n">
        <f aca="false">12*Inputs!$B$6*(1-MIN(1,Inputs!$G$6*$D4700)*churn_nonbuyers)*(ic*Inputs!$C$6+fee_wd*Inputs!$E$6*(1-$B4700)+fee_fx*Inputs!$D$6-cost_acc-cost_wd*Inputs!$E$6*(1-$B4700)-cost_fx*Inputs!$D$6)</f>
        <v>162633.251514895</v>
      </c>
      <c r="L4700" s="0" t="n">
        <f aca="false">12*Inputs!$B$7*(1-MIN(1,Inputs!$G$7*$D4700)*churn_nonbuyers)*(ic*Inputs!$C$7+fee_wd*Inputs!$E$7*(1-$B4700)+fee_fx*Inputs!$D$7-cost_acc-cost_wd*Inputs!$E$7*(1-$B4700)-cost_fx*Inputs!$D$7)</f>
        <v>360578.655644937</v>
      </c>
      <c r="M4700" s="0" t="n">
        <f aca="false">12*Inputs!$B$8*(1-MIN(1,Inputs!$G$8*$D4700)*churn_nonbuyers)*(ic*Inputs!$C$8+fee_wd*Inputs!$E$8*(1-$B4700)+fee_fx*Inputs!$D$8-cost_acc-cost_wd*Inputs!$E$8*(1-$B4700)-cost_fx*Inputs!$D$8)</f>
        <v>0</v>
      </c>
      <c r="N4700" s="0" t="n">
        <f aca="false">K4700+L4700+I4700-fixed</f>
        <v>-82940.1146161676</v>
      </c>
      <c r="O4700" s="0" t="n">
        <f aca="false">K4700+L4700+M4700-fixed</f>
        <v>-176788.092840168</v>
      </c>
      <c r="P4700" s="0" t="n">
        <f aca="false">12*Inputs!$B$6*(1-MIN(1,Inputs!$F$6*$D4700))*(ic*Inputs!$C$6+flat_fee-cost_acc-cost_wd*Inputs!$E$6*$E4700-cost_fx*Inputs!$D$6)+12*Inputs!$B$7*(1-MIN(1,Inputs!$F$7*$D4700))*(ic*Inputs!$C$7+flat_fee-cost_acc-cost_wd*Inputs!$E$7*$E4700-cost_fx*Inputs!$D$7)+12*Inputs!$B$8*(1-MIN(1,Inputs!$F$8*$D4700))*(ic*Inputs!$C$8+flat_fee-cost_acc-cost_wd*Inputs!$E$8*$E4700-cost_fx*Inputs!$D$8)-fixed</f>
        <v>-240384.96681112</v>
      </c>
    </row>
    <row r="4701" customFormat="false" ht="15" hidden="false" customHeight="false" outlineLevel="0" collapsed="false">
      <c r="A4701" s="0" t="n">
        <v>4636</v>
      </c>
      <c r="B4701" s="0" t="n">
        <v>0.204894</v>
      </c>
      <c r="C4701" s="0" t="n">
        <v>1.057255</v>
      </c>
      <c r="D4701" s="0" t="n">
        <v>0.768303</v>
      </c>
      <c r="E4701" s="0" t="n">
        <v>1.164335</v>
      </c>
      <c r="F4701" s="0" t="n">
        <v>0.129429</v>
      </c>
      <c r="G4701" s="0" t="n">
        <f aca="false">12*Inputs!$B$6*(MIN(1,$H$50*$C4701)*(ic*Inputs!$C$6+pS+fee_fx*Inputs!$D$6-cost_acc-cost_wd*Inputs!$E$6*$E4701-cost_fx*Inputs!$D$6-$F4701)+(1-MIN(1,$H$50*$C4701))*(1-MIN(1,Inputs!$G$6*$D4701)*churn_nonbuyers)*(ic*Inputs!$C$6+fee_wd*Inputs!$E$6*(1-$B4701)+fee_fx*Inputs!$D$6-cost_acc-cost_wd*Inputs!$E$6*(1-$B4701)-cost_fx*Inputs!$D$6))</f>
        <v>222037.34112609</v>
      </c>
      <c r="H4701" s="0" t="n">
        <f aca="false">12*Inputs!$B$7*(MIN(1,$H$51*$C4701)*(ic*Inputs!$C$7+pE+fee_fx*Inputs!$D$7-cost_acc-cost_wd*Inputs!$E$7*$E4701-cost_fx*Inputs!$D$7-$F4701)+(1-MIN(1,$H$51*$C4701))*(1-MIN(1,Inputs!$G$7*$D4701)*churn_nonbuyers)*(ic*Inputs!$C$7+fee_wd*Inputs!$E$7*(1-$B4701)+fee_fx*Inputs!$D$7-cost_acc-cost_wd*Inputs!$E$7*(1-$B4701)-cost_fx*Inputs!$D$7))</f>
        <v>413593.784541316</v>
      </c>
      <c r="I4701" s="0" t="n">
        <f aca="false">12*Inputs!$B$8*(MIN(1,$H$52*$C4701)*(ic*Inputs!$C$8+pT-cost_acc-cost_wd*Inputs!$E$8-cost_fx*Inputs!$D$8-cost_ins)+(1-MIN(1,$H$52*$C4701))*(1-MIN(1,Inputs!$G$8*$D4701)*churn_nonbuyers)*(ic*Inputs!$C$8+fee_wd*Inputs!$E$8*(1-$B4701)+fee_fx*Inputs!$D$8-cost_acc-cost_wd*Inputs!$E$8*(1-$B4701)-cost_fx*Inputs!$D$8))</f>
        <v>190426.74302594</v>
      </c>
      <c r="J4701" s="0" t="n">
        <f aca="false">G4701+H4701+I4701-fixed</f>
        <v>126057.868693347</v>
      </c>
      <c r="K4701" s="0" t="n">
        <f aca="false">12*Inputs!$B$6*(1-MIN(1,Inputs!$G$6*$D4701)*churn_nonbuyers)*(ic*Inputs!$C$6+fee_wd*Inputs!$E$6*(1-$B4701)+fee_fx*Inputs!$D$6-cost_acc-cost_wd*Inputs!$E$6*(1-$B4701)-cost_fx*Inputs!$D$6)</f>
        <v>165484.19861915</v>
      </c>
      <c r="L4701" s="0" t="n">
        <f aca="false">12*Inputs!$B$7*(1-MIN(1,Inputs!$G$7*$D4701)*churn_nonbuyers)*(ic*Inputs!$C$7+fee_wd*Inputs!$E$7*(1-$B4701)+fee_fx*Inputs!$D$7-cost_acc-cost_wd*Inputs!$E$7*(1-$B4701)-cost_fx*Inputs!$D$7)</f>
        <v>365081.92822749</v>
      </c>
      <c r="M4701" s="0" t="n">
        <f aca="false">12*Inputs!$B$8*(1-MIN(1,Inputs!$G$8*$D4701)*churn_nonbuyers)*(ic*Inputs!$C$8+fee_wd*Inputs!$E$8*(1-$B4701)+fee_fx*Inputs!$D$8-cost_acc-cost_wd*Inputs!$E$8*(1-$B4701)-cost_fx*Inputs!$D$8)</f>
        <v>146312.553236035</v>
      </c>
      <c r="N4701" s="0" t="n">
        <f aca="false">K4701+L4701+I4701-fixed</f>
        <v>20992.8698725807</v>
      </c>
      <c r="O4701" s="0" t="n">
        <f aca="false">K4701+L4701+M4701-fixed</f>
        <v>-23121.3199173242</v>
      </c>
      <c r="P4701" s="0" t="n">
        <f aca="false">12*Inputs!$B$6*(1-MIN(1,Inputs!$F$6*$D4701))*(ic*Inputs!$C$6+flat_fee-cost_acc-cost_wd*Inputs!$E$6*$E4701-cost_fx*Inputs!$D$6)+12*Inputs!$B$7*(1-MIN(1,Inputs!$F$7*$D4701))*(ic*Inputs!$C$7+flat_fee-cost_acc-cost_wd*Inputs!$E$7*$E4701-cost_fx*Inputs!$D$7)+12*Inputs!$B$8*(1-MIN(1,Inputs!$F$8*$D4701))*(ic*Inputs!$C$8+flat_fee-cost_acc-cost_wd*Inputs!$E$8*$E4701-cost_fx*Inputs!$D$8)-fixed</f>
        <v>121001.4834572</v>
      </c>
    </row>
    <row r="4702" customFormat="false" ht="15" hidden="false" customHeight="false" outlineLevel="0" collapsed="false">
      <c r="A4702" s="0" t="n">
        <v>4637</v>
      </c>
      <c r="B4702" s="0" t="n">
        <v>0.272236</v>
      </c>
      <c r="C4702" s="0" t="n">
        <v>0.894826</v>
      </c>
      <c r="D4702" s="0" t="n">
        <v>1.639064</v>
      </c>
      <c r="E4702" s="0" t="n">
        <v>1.425912</v>
      </c>
      <c r="F4702" s="0" t="n">
        <v>0.124873</v>
      </c>
      <c r="G4702" s="0" t="n">
        <f aca="false">12*Inputs!$B$6*(MIN(1,$H$50*$C4702)*(ic*Inputs!$C$6+pS+fee_fx*Inputs!$D$6-cost_acc-cost_wd*Inputs!$E$6*$E4702-cost_fx*Inputs!$D$6-$F4702)+(1-MIN(1,$H$50*$C4702))*(1-MIN(1,Inputs!$G$6*$D4702)*churn_nonbuyers)*(ic*Inputs!$C$6+fee_wd*Inputs!$E$6*(1-$B4702)+fee_fx*Inputs!$D$6-cost_acc-cost_wd*Inputs!$E$6*(1-$B4702)-cost_fx*Inputs!$D$6))</f>
        <v>192828.427508044</v>
      </c>
      <c r="H4702" s="0" t="n">
        <f aca="false">12*Inputs!$B$7*(MIN(1,$H$51*$C4702)*(ic*Inputs!$C$7+pE+fee_fx*Inputs!$D$7-cost_acc-cost_wd*Inputs!$E$7*$E4702-cost_fx*Inputs!$D$7-$F4702)+(1-MIN(1,$H$51*$C4702))*(1-MIN(1,Inputs!$G$7*$D4702)*churn_nonbuyers)*(ic*Inputs!$C$7+fee_wd*Inputs!$E$7*(1-$B4702)+fee_fx*Inputs!$D$7-cost_acc-cost_wd*Inputs!$E$7*(1-$B4702)-cost_fx*Inputs!$D$7))</f>
        <v>367223.189998318</v>
      </c>
      <c r="I4702" s="0" t="n">
        <f aca="false">12*Inputs!$B$8*(MIN(1,$H$52*$C4702)*(ic*Inputs!$C$8+pT-cost_acc-cost_wd*Inputs!$E$8-cost_fx*Inputs!$D$8-cost_ins)+(1-MIN(1,$H$52*$C4702))*(1-MIN(1,Inputs!$G$8*$D4702)*churn_nonbuyers)*(ic*Inputs!$C$8+fee_wd*Inputs!$E$8*(1-$B4702)+fee_fx*Inputs!$D$8-cost_acc-cost_wd*Inputs!$E$8*(1-$B4702)-cost_fx*Inputs!$D$8))</f>
        <v>128983.798944</v>
      </c>
      <c r="J4702" s="0" t="n">
        <f aca="false">G4702+H4702+I4702-fixed</f>
        <v>-10964.583549638</v>
      </c>
      <c r="K4702" s="0" t="n">
        <f aca="false">12*Inputs!$B$6*(1-MIN(1,Inputs!$G$6*$D4702)*churn_nonbuyers)*(ic*Inputs!$C$6+fee_wd*Inputs!$E$6*(1-$B4702)+fee_fx*Inputs!$D$6-cost_acc-cost_wd*Inputs!$E$6*(1-$B4702)-cost_fx*Inputs!$D$6)</f>
        <v>149088.978915149</v>
      </c>
      <c r="L4702" s="0" t="n">
        <f aca="false">12*Inputs!$B$7*(1-MIN(1,Inputs!$G$7*$D4702)*churn_nonbuyers)*(ic*Inputs!$C$7+fee_wd*Inputs!$E$7*(1-$B4702)+fee_fx*Inputs!$D$7-cost_acc-cost_wd*Inputs!$E$7*(1-$B4702)-cost_fx*Inputs!$D$7)</f>
        <v>346099.534677089</v>
      </c>
      <c r="M4702" s="0" t="n">
        <f aca="false">12*Inputs!$B$8*(1-MIN(1,Inputs!$G$8*$D4702)*churn_nonbuyers)*(ic*Inputs!$C$8+fee_wd*Inputs!$E$8*(1-$B4702)+fee_fx*Inputs!$D$8-cost_acc-cost_wd*Inputs!$E$8*(1-$B4702)-cost_fx*Inputs!$D$8)</f>
        <v>0</v>
      </c>
      <c r="N4702" s="0" t="n">
        <f aca="false">K4702+L4702+I4702-fixed</f>
        <v>-75827.6874637618</v>
      </c>
      <c r="O4702" s="0" t="n">
        <f aca="false">K4702+L4702+M4702-fixed</f>
        <v>-204811.486407762</v>
      </c>
      <c r="P4702" s="0" t="n">
        <f aca="false">12*Inputs!$B$6*(1-MIN(1,Inputs!$F$6*$D4702))*(ic*Inputs!$C$6+flat_fee-cost_acc-cost_wd*Inputs!$E$6*$E4702-cost_fx*Inputs!$D$6)+12*Inputs!$B$7*(1-MIN(1,Inputs!$F$7*$D4702))*(ic*Inputs!$C$7+flat_fee-cost_acc-cost_wd*Inputs!$E$7*$E4702-cost_fx*Inputs!$D$7)+12*Inputs!$B$8*(1-MIN(1,Inputs!$F$8*$D4702))*(ic*Inputs!$C$8+flat_fee-cost_acc-cost_wd*Inputs!$E$8*$E4702-cost_fx*Inputs!$D$8)-fixed</f>
        <v>-408583.66106368</v>
      </c>
    </row>
    <row r="4703" customFormat="false" ht="15" hidden="false" customHeight="false" outlineLevel="0" collapsed="false">
      <c r="A4703" s="0" t="n">
        <v>4638</v>
      </c>
      <c r="B4703" s="0" t="n">
        <v>0.269883</v>
      </c>
      <c r="C4703" s="0" t="n">
        <v>0.709861</v>
      </c>
      <c r="D4703" s="0" t="n">
        <v>1.453793</v>
      </c>
      <c r="E4703" s="0" t="n">
        <v>1.159065</v>
      </c>
      <c r="F4703" s="0" t="n">
        <v>0.202384</v>
      </c>
      <c r="G4703" s="0" t="n">
        <f aca="false">12*Inputs!$B$6*(MIN(1,$H$50*$C4703)*(ic*Inputs!$C$6+pS+fee_fx*Inputs!$D$6-cost_acc-cost_wd*Inputs!$E$6*$E4703-cost_fx*Inputs!$D$6-$F4703)+(1-MIN(1,$H$50*$C4703))*(1-MIN(1,Inputs!$G$6*$D4703)*churn_nonbuyers)*(ic*Inputs!$C$6+fee_wd*Inputs!$E$6*(1-$B4703)+fee_fx*Inputs!$D$6-cost_acc-cost_wd*Inputs!$E$6*(1-$B4703)-cost_fx*Inputs!$D$6))</f>
        <v>188599.202037511</v>
      </c>
      <c r="H4703" s="0" t="n">
        <f aca="false">12*Inputs!$B$7*(MIN(1,$H$51*$C4703)*(ic*Inputs!$C$7+pE+fee_fx*Inputs!$D$7-cost_acc-cost_wd*Inputs!$E$7*$E4703-cost_fx*Inputs!$D$7-$F4703)+(1-MIN(1,$H$51*$C4703))*(1-MIN(1,Inputs!$G$7*$D4703)*churn_nonbuyers)*(ic*Inputs!$C$7+fee_wd*Inputs!$E$7*(1-$B4703)+fee_fx*Inputs!$D$7-cost_acc-cost_wd*Inputs!$E$7*(1-$B4703)-cost_fx*Inputs!$D$7))</f>
        <v>383189.960132879</v>
      </c>
      <c r="I4703" s="0" t="n">
        <f aca="false">12*Inputs!$B$8*(MIN(1,$H$52*$C4703)*(ic*Inputs!$C$8+pT-cost_acc-cost_wd*Inputs!$E$8-cost_fx*Inputs!$D$8-cost_ins)+(1-MIN(1,$H$52*$C4703))*(1-MIN(1,Inputs!$G$8*$D4703)*churn_nonbuyers)*(ic*Inputs!$C$8+fee_wd*Inputs!$E$8*(1-$B4703)+fee_fx*Inputs!$D$8-cost_acc-cost_wd*Inputs!$E$8*(1-$B4703)-cost_fx*Inputs!$D$8))</f>
        <v>102322.203984</v>
      </c>
      <c r="J4703" s="0" t="n">
        <f aca="false">G4703+H4703+I4703-fixed</f>
        <v>-25888.6338456102</v>
      </c>
      <c r="K4703" s="0" t="n">
        <f aca="false">12*Inputs!$B$6*(1-MIN(1,Inputs!$G$6*$D4703)*churn_nonbuyers)*(ic*Inputs!$C$6+fee_wd*Inputs!$E$6*(1-$B4703)+fee_fx*Inputs!$D$6-cost_acc-cost_wd*Inputs!$E$6*(1-$B4703)-cost_fx*Inputs!$D$6)</f>
        <v>150907.563476777</v>
      </c>
      <c r="L4703" s="0" t="n">
        <f aca="false">12*Inputs!$B$7*(1-MIN(1,Inputs!$G$7*$D4703)*churn_nonbuyers)*(ic*Inputs!$C$7+fee_wd*Inputs!$E$7*(1-$B4703)+fee_fx*Inputs!$D$7-cost_acc-cost_wd*Inputs!$E$7*(1-$B4703)-cost_fx*Inputs!$D$7)</f>
        <v>348446.737222066</v>
      </c>
      <c r="M4703" s="0" t="n">
        <f aca="false">12*Inputs!$B$8*(1-MIN(1,Inputs!$G$8*$D4703)*churn_nonbuyers)*(ic*Inputs!$C$8+fee_wd*Inputs!$E$8*(1-$B4703)+fee_fx*Inputs!$D$8-cost_acc-cost_wd*Inputs!$E$8*(1-$B4703)-cost_fx*Inputs!$D$8)</f>
        <v>0</v>
      </c>
      <c r="N4703" s="0" t="n">
        <f aca="false">K4703+L4703+I4703-fixed</f>
        <v>-98323.4953171569</v>
      </c>
      <c r="O4703" s="0" t="n">
        <f aca="false">K4703+L4703+M4703-fixed</f>
        <v>-200645.699301157</v>
      </c>
      <c r="P4703" s="0" t="n">
        <f aca="false">12*Inputs!$B$6*(1-MIN(1,Inputs!$F$6*$D4703))*(ic*Inputs!$C$6+flat_fee-cost_acc-cost_wd*Inputs!$E$6*$E4703-cost_fx*Inputs!$D$6)+12*Inputs!$B$7*(1-MIN(1,Inputs!$F$7*$D4703))*(ic*Inputs!$C$7+flat_fee-cost_acc-cost_wd*Inputs!$E$7*$E4703-cost_fx*Inputs!$D$7)+12*Inputs!$B$8*(1-MIN(1,Inputs!$F$8*$D4703))*(ic*Inputs!$C$8+flat_fee-cost_acc-cost_wd*Inputs!$E$8*$E4703-cost_fx*Inputs!$D$8)-fixed</f>
        <v>-236826.8388532</v>
      </c>
    </row>
    <row r="4704" customFormat="false" ht="15" hidden="false" customHeight="false" outlineLevel="0" collapsed="false">
      <c r="A4704" s="0" t="n">
        <v>4639</v>
      </c>
      <c r="B4704" s="0" t="n">
        <v>0.088499</v>
      </c>
      <c r="C4704" s="0" t="n">
        <v>0.730823</v>
      </c>
      <c r="D4704" s="0" t="n">
        <v>1.461228</v>
      </c>
      <c r="E4704" s="0" t="n">
        <v>1.232896</v>
      </c>
      <c r="F4704" s="0" t="n">
        <v>0.197691</v>
      </c>
      <c r="G4704" s="0" t="n">
        <f aca="false">12*Inputs!$B$6*(MIN(1,$H$50*$C4704)*(ic*Inputs!$C$6+pS+fee_fx*Inputs!$D$6-cost_acc-cost_wd*Inputs!$E$6*$E4704-cost_fx*Inputs!$D$6-$F4704)+(1-MIN(1,$H$50*$C4704))*(1-MIN(1,Inputs!$G$6*$D4704)*churn_nonbuyers)*(ic*Inputs!$C$6+fee_wd*Inputs!$E$6*(1-$B4704)+fee_fx*Inputs!$D$6-cost_acc-cost_wd*Inputs!$E$6*(1-$B4704)-cost_fx*Inputs!$D$6))</f>
        <v>211286.576693225</v>
      </c>
      <c r="H4704" s="0" t="n">
        <f aca="false">12*Inputs!$B$7*(MIN(1,$H$51*$C4704)*(ic*Inputs!$C$7+pE+fee_fx*Inputs!$D$7-cost_acc-cost_wd*Inputs!$E$7*$E4704-cost_fx*Inputs!$D$7-$F4704)+(1-MIN(1,$H$51*$C4704))*(1-MIN(1,Inputs!$G$7*$D4704)*churn_nonbuyers)*(ic*Inputs!$C$7+fee_wd*Inputs!$E$7*(1-$B4704)+fee_fx*Inputs!$D$7-cost_acc-cost_wd*Inputs!$E$7*(1-$B4704)-cost_fx*Inputs!$D$7))</f>
        <v>395813.659859171</v>
      </c>
      <c r="I4704" s="0" t="n">
        <f aca="false">12*Inputs!$B$8*(MIN(1,$H$52*$C4704)*(ic*Inputs!$C$8+pT-cost_acc-cost_wd*Inputs!$E$8-cost_fx*Inputs!$D$8-cost_ins)+(1-MIN(1,$H$52*$C4704))*(1-MIN(1,Inputs!$G$8*$D4704)*churn_nonbuyers)*(ic*Inputs!$C$8+fee_wd*Inputs!$E$8*(1-$B4704)+fee_fx*Inputs!$D$8-cost_acc-cost_wd*Inputs!$E$8*(1-$B4704)-cost_fx*Inputs!$D$8))</f>
        <v>105343.750512</v>
      </c>
      <c r="J4704" s="0" t="n">
        <f aca="false">G4704+H4704+I4704-fixed</f>
        <v>12443.9870643966</v>
      </c>
      <c r="K4704" s="0" t="n">
        <f aca="false">12*Inputs!$B$6*(1-MIN(1,Inputs!$G$6*$D4704)*churn_nonbuyers)*(ic*Inputs!$C$6+fee_wd*Inputs!$E$6*(1-$B4704)+fee_fx*Inputs!$D$6-cost_acc-cost_wd*Inputs!$E$6*(1-$B4704)-cost_fx*Inputs!$D$6)</f>
        <v>175058.049720758</v>
      </c>
      <c r="L4704" s="0" t="n">
        <f aca="false">12*Inputs!$B$7*(1-MIN(1,Inputs!$G$7*$D4704)*churn_nonbuyers)*(ic*Inputs!$C$7+fee_wd*Inputs!$E$7*(1-$B4704)+fee_fx*Inputs!$D$7-cost_acc-cost_wd*Inputs!$E$7*(1-$B4704)-cost_fx*Inputs!$D$7)</f>
        <v>373339.780488455</v>
      </c>
      <c r="M4704" s="0" t="n">
        <f aca="false">12*Inputs!$B$8*(1-MIN(1,Inputs!$G$8*$D4704)*churn_nonbuyers)*(ic*Inputs!$C$8+fee_wd*Inputs!$E$8*(1-$B4704)+fee_fx*Inputs!$D$8-cost_acc-cost_wd*Inputs!$E$8*(1-$B4704)-cost_fx*Inputs!$D$8)</f>
        <v>0</v>
      </c>
      <c r="N4704" s="0" t="n">
        <f aca="false">K4704+L4704+I4704-fixed</f>
        <v>-46258.4192787864</v>
      </c>
      <c r="O4704" s="0" t="n">
        <f aca="false">K4704+L4704+M4704-fixed</f>
        <v>-151602.169790786</v>
      </c>
      <c r="P4704" s="0" t="n">
        <f aca="false">12*Inputs!$B$6*(1-MIN(1,Inputs!$F$6*$D4704))*(ic*Inputs!$C$6+flat_fee-cost_acc-cost_wd*Inputs!$E$6*$E4704-cost_fx*Inputs!$D$6)+12*Inputs!$B$7*(1-MIN(1,Inputs!$F$7*$D4704))*(ic*Inputs!$C$7+flat_fee-cost_acc-cost_wd*Inputs!$E$7*$E4704-cost_fx*Inputs!$D$7)+12*Inputs!$B$8*(1-MIN(1,Inputs!$F$8*$D4704))*(ic*Inputs!$C$8+flat_fee-cost_acc-cost_wd*Inputs!$E$8*$E4704-cost_fx*Inputs!$D$8)-fixed</f>
        <v>-264458.09807488</v>
      </c>
    </row>
    <row r="4705" customFormat="false" ht="15" hidden="false" customHeight="false" outlineLevel="0" collapsed="false">
      <c r="A4705" s="0" t="n">
        <v>4640</v>
      </c>
      <c r="B4705" s="0" t="n">
        <v>0.073012</v>
      </c>
      <c r="C4705" s="0" t="n">
        <v>0.796735</v>
      </c>
      <c r="D4705" s="0" t="n">
        <v>1.544418</v>
      </c>
      <c r="E4705" s="0" t="n">
        <v>1.021843</v>
      </c>
      <c r="F4705" s="0" t="n">
        <v>0.106946</v>
      </c>
      <c r="G4705" s="0" t="n">
        <f aca="false">12*Inputs!$B$6*(MIN(1,$H$50*$C4705)*(ic*Inputs!$C$6+pS+fee_fx*Inputs!$D$6-cost_acc-cost_wd*Inputs!$E$6*$E4705-cost_fx*Inputs!$D$6-$F4705)+(1-MIN(1,$H$50*$C4705))*(1-MIN(1,Inputs!$G$6*$D4705)*churn_nonbuyers)*(ic*Inputs!$C$6+fee_wd*Inputs!$E$6*(1-$B4705)+fee_fx*Inputs!$D$6-cost_acc-cost_wd*Inputs!$E$6*(1-$B4705)-cost_fx*Inputs!$D$6))</f>
        <v>221285.288563216</v>
      </c>
      <c r="H4705" s="0" t="n">
        <f aca="false">12*Inputs!$B$7*(MIN(1,$H$51*$C4705)*(ic*Inputs!$C$7+pE+fee_fx*Inputs!$D$7-cost_acc-cost_wd*Inputs!$E$7*$E4705-cost_fx*Inputs!$D$7-$F4705)+(1-MIN(1,$H$51*$C4705))*(1-MIN(1,Inputs!$G$7*$D4705)*churn_nonbuyers)*(ic*Inputs!$C$7+fee_wd*Inputs!$E$7*(1-$B4705)+fee_fx*Inputs!$D$7-cost_acc-cost_wd*Inputs!$E$7*(1-$B4705)-cost_fx*Inputs!$D$7))</f>
        <v>422161.371369313</v>
      </c>
      <c r="I4705" s="0" t="n">
        <f aca="false">12*Inputs!$B$8*(MIN(1,$H$52*$C4705)*(ic*Inputs!$C$8+pT-cost_acc-cost_wd*Inputs!$E$8-cost_fx*Inputs!$D$8-cost_ins)+(1-MIN(1,$H$52*$C4705))*(1-MIN(1,Inputs!$G$8*$D4705)*churn_nonbuyers)*(ic*Inputs!$C$8+fee_wd*Inputs!$E$8*(1-$B4705)+fee_fx*Inputs!$D$8-cost_acc-cost_wd*Inputs!$E$8*(1-$B4705)-cost_fx*Inputs!$D$8))</f>
        <v>114844.56984</v>
      </c>
      <c r="J4705" s="0" t="n">
        <f aca="false">G4705+H4705+I4705-fixed</f>
        <v>58291.2297725293</v>
      </c>
      <c r="K4705" s="0" t="n">
        <f aca="false">12*Inputs!$B$6*(1-MIN(1,Inputs!$G$6*$D4705)*churn_nonbuyers)*(ic*Inputs!$C$6+fee_wd*Inputs!$E$6*(1-$B4705)+fee_fx*Inputs!$D$6-cost_acc-cost_wd*Inputs!$E$6*(1-$B4705)-cost_fx*Inputs!$D$6)</f>
        <v>176330.418098515</v>
      </c>
      <c r="L4705" s="0" t="n">
        <f aca="false">12*Inputs!$B$7*(1-MIN(1,Inputs!$G$7*$D4705)*churn_nonbuyers)*(ic*Inputs!$C$7+fee_wd*Inputs!$E$7*(1-$B4705)+fee_fx*Inputs!$D$7-cost_acc-cost_wd*Inputs!$E$7*(1-$B4705)-cost_fx*Inputs!$D$7)</f>
        <v>374492.119595109</v>
      </c>
      <c r="M4705" s="0" t="n">
        <f aca="false">12*Inputs!$B$8*(1-MIN(1,Inputs!$G$8*$D4705)*churn_nonbuyers)*(ic*Inputs!$C$8+fee_wd*Inputs!$E$8*(1-$B4705)+fee_fx*Inputs!$D$8-cost_acc-cost_wd*Inputs!$E$8*(1-$B4705)-cost_fx*Inputs!$D$8)</f>
        <v>0</v>
      </c>
      <c r="N4705" s="0" t="n">
        <f aca="false">K4705+L4705+I4705-fixed</f>
        <v>-34332.8924663757</v>
      </c>
      <c r="O4705" s="0" t="n">
        <f aca="false">K4705+L4705+M4705-fixed</f>
        <v>-149177.462306376</v>
      </c>
      <c r="P4705" s="0" t="n">
        <f aca="false">12*Inputs!$B$6*(1-MIN(1,Inputs!$F$6*$D4705))*(ic*Inputs!$C$6+flat_fee-cost_acc-cost_wd*Inputs!$E$6*$E4705-cost_fx*Inputs!$D$6)+12*Inputs!$B$7*(1-MIN(1,Inputs!$F$7*$D4705))*(ic*Inputs!$C$7+flat_fee-cost_acc-cost_wd*Inputs!$E$7*$E4705-cost_fx*Inputs!$D$7)+12*Inputs!$B$8*(1-MIN(1,Inputs!$F$8*$D4705))*(ic*Inputs!$C$8+flat_fee-cost_acc-cost_wd*Inputs!$E$8*$E4705-cost_fx*Inputs!$D$8)-fixed</f>
        <v>-243122.71653424</v>
      </c>
    </row>
    <row r="4706" customFormat="false" ht="15" hidden="false" customHeight="false" outlineLevel="0" collapsed="false">
      <c r="A4706" s="0" t="n">
        <v>4641</v>
      </c>
      <c r="B4706" s="0" t="n">
        <v>0.251918</v>
      </c>
      <c r="C4706" s="0" t="n">
        <v>1.09505</v>
      </c>
      <c r="D4706" s="0" t="n">
        <v>0.822432</v>
      </c>
      <c r="E4706" s="0" t="n">
        <v>1.450767</v>
      </c>
      <c r="F4706" s="0" t="n">
        <v>0.176352</v>
      </c>
      <c r="G4706" s="0" t="n">
        <f aca="false">12*Inputs!$B$6*(MIN(1,$H$50*$C4706)*(ic*Inputs!$C$6+pS+fee_fx*Inputs!$D$6-cost_acc-cost_wd*Inputs!$E$6*$E4706-cost_fx*Inputs!$D$6-$F4706)+(1-MIN(1,$H$50*$C4706))*(1-MIN(1,Inputs!$G$6*$D4706)*churn_nonbuyers)*(ic*Inputs!$C$6+fee_wd*Inputs!$E$6*(1-$B4706)+fee_fx*Inputs!$D$6-cost_acc-cost_wd*Inputs!$E$6*(1-$B4706)-cost_fx*Inputs!$D$6))</f>
        <v>209299.331470613</v>
      </c>
      <c r="H4706" s="0" t="n">
        <f aca="false">12*Inputs!$B$7*(MIN(1,$H$51*$C4706)*(ic*Inputs!$C$7+pE+fee_fx*Inputs!$D$7-cost_acc-cost_wd*Inputs!$E$7*$E4706-cost_fx*Inputs!$D$7-$F4706)+(1-MIN(1,$H$51*$C4706))*(1-MIN(1,Inputs!$G$7*$D4706)*churn_nonbuyers)*(ic*Inputs!$C$7+fee_wd*Inputs!$E$7*(1-$B4706)+fee_fx*Inputs!$D$7-cost_acc-cost_wd*Inputs!$E$7*(1-$B4706)-cost_fx*Inputs!$D$7))</f>
        <v>372182.447580027</v>
      </c>
      <c r="I4706" s="0" t="n">
        <f aca="false">12*Inputs!$B$8*(MIN(1,$H$52*$C4706)*(ic*Inputs!$C$8+pT-cost_acc-cost_wd*Inputs!$E$8-cost_fx*Inputs!$D$8-cost_ins)+(1-MIN(1,$H$52*$C4706))*(1-MIN(1,Inputs!$G$8*$D4706)*churn_nonbuyers)*(ic*Inputs!$C$8+fee_wd*Inputs!$E$8*(1-$B4706)+fee_fx*Inputs!$D$8-cost_acc-cost_wd*Inputs!$E$8*(1-$B4706)-cost_fx*Inputs!$D$8))</f>
        <v>188979.803624892</v>
      </c>
      <c r="J4706" s="0" t="n">
        <f aca="false">G4706+H4706+I4706-fixed</f>
        <v>70461.582675532</v>
      </c>
      <c r="K4706" s="0" t="n">
        <f aca="false">12*Inputs!$B$6*(1-MIN(1,Inputs!$G$6*$D4706)*churn_nonbuyers)*(ic*Inputs!$C$6+fee_wd*Inputs!$E$6*(1-$B4706)+fee_fx*Inputs!$D$6-cost_acc-cost_wd*Inputs!$E$6*(1-$B4706)-cost_fx*Inputs!$D$6)</f>
        <v>158525.428496947</v>
      </c>
      <c r="L4706" s="0" t="n">
        <f aca="false">12*Inputs!$B$7*(1-MIN(1,Inputs!$G$7*$D4706)*churn_nonbuyers)*(ic*Inputs!$C$7+fee_wd*Inputs!$E$7*(1-$B4706)+fee_fx*Inputs!$D$7-cost_acc-cost_wd*Inputs!$E$7*(1-$B4706)-cost_fx*Inputs!$D$7)</f>
        <v>357870.711562168</v>
      </c>
      <c r="M4706" s="0" t="n">
        <f aca="false">12*Inputs!$B$8*(1-MIN(1,Inputs!$G$8*$D4706)*churn_nonbuyers)*(ic*Inputs!$C$8+fee_wd*Inputs!$E$8*(1-$B4706)+fee_fx*Inputs!$D$8-cost_acc-cost_wd*Inputs!$E$8*(1-$B4706)-cost_fx*Inputs!$D$8)</f>
        <v>133360.102905754</v>
      </c>
      <c r="N4706" s="0" t="n">
        <f aca="false">K4706+L4706+I4706-fixed</f>
        <v>5375.94368400751</v>
      </c>
      <c r="O4706" s="0" t="n">
        <f aca="false">K4706+L4706+M4706-fixed</f>
        <v>-50243.7570351306</v>
      </c>
      <c r="P4706" s="0" t="n">
        <f aca="false">12*Inputs!$B$6*(1-MIN(1,Inputs!$F$6*$D4706))*(ic*Inputs!$C$6+flat_fee-cost_acc-cost_wd*Inputs!$E$6*$E4706-cost_fx*Inputs!$D$6)+12*Inputs!$B$7*(1-MIN(1,Inputs!$F$7*$D4706))*(ic*Inputs!$C$7+flat_fee-cost_acc-cost_wd*Inputs!$E$7*$E4706-cost_fx*Inputs!$D$7)+12*Inputs!$B$8*(1-MIN(1,Inputs!$F$8*$D4706))*(ic*Inputs!$C$8+flat_fee-cost_acc-cost_wd*Inputs!$E$8*$E4706-cost_fx*Inputs!$D$8)-fixed</f>
        <v>-43333.8076134401</v>
      </c>
    </row>
    <row r="4707" customFormat="false" ht="15" hidden="false" customHeight="false" outlineLevel="0" collapsed="false">
      <c r="A4707" s="0" t="n">
        <v>4642</v>
      </c>
      <c r="B4707" s="0" t="n">
        <v>0.500061</v>
      </c>
      <c r="C4707" s="0" t="n">
        <v>0.917594</v>
      </c>
      <c r="D4707" s="0" t="n">
        <v>1.089349</v>
      </c>
      <c r="E4707" s="0" t="n">
        <v>1.126464</v>
      </c>
      <c r="F4707" s="0" t="n">
        <v>0.058838</v>
      </c>
      <c r="G4707" s="0" t="n">
        <f aca="false">12*Inputs!$B$6*(MIN(1,$H$50*$C4707)*(ic*Inputs!$C$6+pS+fee_fx*Inputs!$D$6-cost_acc-cost_wd*Inputs!$E$6*$E4707-cost_fx*Inputs!$D$6-$F4707)+(1-MIN(1,$H$50*$C4707))*(1-MIN(1,Inputs!$G$6*$D4707)*churn_nonbuyers)*(ic*Inputs!$C$6+fee_wd*Inputs!$E$6*(1-$B4707)+fee_fx*Inputs!$D$6-cost_acc-cost_wd*Inputs!$E$6*(1-$B4707)-cost_fx*Inputs!$D$6))</f>
        <v>177061.309763939</v>
      </c>
      <c r="H4707" s="0" t="n">
        <f aca="false">12*Inputs!$B$7*(MIN(1,$H$51*$C4707)*(ic*Inputs!$C$7+pE+fee_fx*Inputs!$D$7-cost_acc-cost_wd*Inputs!$E$7*$E4707-cost_fx*Inputs!$D$7-$F4707)+(1-MIN(1,$H$51*$C4707))*(1-MIN(1,Inputs!$G$7*$D4707)*churn_nonbuyers)*(ic*Inputs!$C$7+fee_wd*Inputs!$E$7*(1-$B4707)+fee_fx*Inputs!$D$7-cost_acc-cost_wd*Inputs!$E$7*(1-$B4707)-cost_fx*Inputs!$D$7))</f>
        <v>386617.271132459</v>
      </c>
      <c r="I4707" s="0" t="n">
        <f aca="false">12*Inputs!$B$8*(MIN(1,$H$52*$C4707)*(ic*Inputs!$C$8+pT-cost_acc-cost_wd*Inputs!$E$8-cost_fx*Inputs!$D$8-cost_ins)+(1-MIN(1,$H$52*$C4707))*(1-MIN(1,Inputs!$G$8*$D4707)*churn_nonbuyers)*(ic*Inputs!$C$8+fee_wd*Inputs!$E$8*(1-$B4707)+fee_fx*Inputs!$D$8-cost_acc-cost_wd*Inputs!$E$8*(1-$B4707)-cost_fx*Inputs!$D$8))</f>
        <v>157949.508440801</v>
      </c>
      <c r="J4707" s="0" t="n">
        <f aca="false">G4707+H4707+I4707-fixed</f>
        <v>21628.0893371992</v>
      </c>
      <c r="K4707" s="0" t="n">
        <f aca="false">12*Inputs!$B$6*(1-MIN(1,Inputs!$G$6*$D4707)*churn_nonbuyers)*(ic*Inputs!$C$6+fee_wd*Inputs!$E$6*(1-$B4707)+fee_fx*Inputs!$D$6-cost_acc-cost_wd*Inputs!$E$6*(1-$B4707)-cost_fx*Inputs!$D$6)</f>
        <v>122532.712922081</v>
      </c>
      <c r="L4707" s="0" t="n">
        <f aca="false">12*Inputs!$B$7*(1-MIN(1,Inputs!$G$7*$D4707)*churn_nonbuyers)*(ic*Inputs!$C$7+fee_wd*Inputs!$E$7*(1-$B4707)+fee_fx*Inputs!$D$7-cost_acc-cost_wd*Inputs!$E$7*(1-$B4707)-cost_fx*Inputs!$D$7)</f>
        <v>320367.731401249</v>
      </c>
      <c r="M4707" s="0" t="n">
        <f aca="false">12*Inputs!$B$8*(1-MIN(1,Inputs!$G$8*$D4707)*churn_nonbuyers)*(ic*Inputs!$C$8+fee_wd*Inputs!$E$8*(1-$B4707)+fee_fx*Inputs!$D$8-cost_acc-cost_wd*Inputs!$E$8*(1-$B4707)-cost_fx*Inputs!$D$8)</f>
        <v>71805.9084097105</v>
      </c>
      <c r="N4707" s="0" t="n">
        <f aca="false">K4707+L4707+I4707-fixed</f>
        <v>-99150.0472358702</v>
      </c>
      <c r="O4707" s="0" t="n">
        <f aca="false">K4707+L4707+M4707-fixed</f>
        <v>-185293.64726696</v>
      </c>
      <c r="P4707" s="0" t="n">
        <f aca="false">12*Inputs!$B$6*(1-MIN(1,Inputs!$F$6*$D4707))*(ic*Inputs!$C$6+flat_fee-cost_acc-cost_wd*Inputs!$E$6*$E4707-cost_fx*Inputs!$D$6)+12*Inputs!$B$7*(1-MIN(1,Inputs!$F$7*$D4707))*(ic*Inputs!$C$7+flat_fee-cost_acc-cost_wd*Inputs!$E$7*$E4707-cost_fx*Inputs!$D$7)+12*Inputs!$B$8*(1-MIN(1,Inputs!$F$8*$D4707))*(ic*Inputs!$C$8+flat_fee-cost_acc-cost_wd*Inputs!$E$8*$E4707-cost_fx*Inputs!$D$8)-fixed</f>
        <v>-31834.9872073599</v>
      </c>
    </row>
    <row r="4708" customFormat="false" ht="15" hidden="false" customHeight="false" outlineLevel="0" collapsed="false">
      <c r="A4708" s="0" t="n">
        <v>4643</v>
      </c>
      <c r="B4708" s="0" t="n">
        <v>0.304597</v>
      </c>
      <c r="C4708" s="0" t="n">
        <v>0.791047</v>
      </c>
      <c r="D4708" s="0" t="n">
        <v>0.838452</v>
      </c>
      <c r="E4708" s="0" t="n">
        <v>1.306252</v>
      </c>
      <c r="F4708" s="0" t="n">
        <v>0.385874</v>
      </c>
      <c r="G4708" s="0" t="n">
        <f aca="false">12*Inputs!$B$6*(MIN(1,$H$50*$C4708)*(ic*Inputs!$C$6+pS+fee_fx*Inputs!$D$6-cost_acc-cost_wd*Inputs!$E$6*$E4708-cost_fx*Inputs!$D$6-$F4708)+(1-MIN(1,$H$50*$C4708))*(1-MIN(1,Inputs!$G$6*$D4708)*churn_nonbuyers)*(ic*Inputs!$C$6+fee_wd*Inputs!$E$6*(1-$B4708)+fee_fx*Inputs!$D$6-cost_acc-cost_wd*Inputs!$E$6*(1-$B4708)-cost_fx*Inputs!$D$6))</f>
        <v>187087.029248196</v>
      </c>
      <c r="H4708" s="0" t="n">
        <f aca="false">12*Inputs!$B$7*(MIN(1,$H$51*$C4708)*(ic*Inputs!$C$7+pE+fee_fx*Inputs!$D$7-cost_acc-cost_wd*Inputs!$E$7*$E4708-cost_fx*Inputs!$D$7-$F4708)+(1-MIN(1,$H$51*$C4708))*(1-MIN(1,Inputs!$G$7*$D4708)*churn_nonbuyers)*(ic*Inputs!$C$7+fee_wd*Inputs!$E$7*(1-$B4708)+fee_fx*Inputs!$D$7-cost_acc-cost_wd*Inputs!$E$7*(1-$B4708)-cost_fx*Inputs!$D$7))</f>
        <v>366656.40746127</v>
      </c>
      <c r="I4708" s="0" t="n">
        <f aca="false">12*Inputs!$B$8*(MIN(1,$H$52*$C4708)*(ic*Inputs!$C$8+pT-cost_acc-cost_wd*Inputs!$E$8-cost_fx*Inputs!$D$8-cost_ins)+(1-MIN(1,$H$52*$C4708))*(1-MIN(1,Inputs!$G$8*$D4708)*churn_nonbuyers)*(ic*Inputs!$C$8+fee_wd*Inputs!$E$8*(1-$B4708)+fee_fx*Inputs!$D$8-cost_acc-cost_wd*Inputs!$E$8*(1-$B4708)-cost_fx*Inputs!$D$8))</f>
        <v>171499.835312445</v>
      </c>
      <c r="J4708" s="0" t="n">
        <f aca="false">G4708+H4708+I4708-fixed</f>
        <v>25243.2720219111</v>
      </c>
      <c r="K4708" s="0" t="n">
        <f aca="false">12*Inputs!$B$6*(1-MIN(1,Inputs!$G$6*$D4708)*churn_nonbuyers)*(ic*Inputs!$C$6+fee_wd*Inputs!$E$6*(1-$B4708)+fee_fx*Inputs!$D$6-cost_acc-cost_wd*Inputs!$E$6*(1-$B4708)-cost_fx*Inputs!$D$6)</f>
        <v>151125.243579677</v>
      </c>
      <c r="L4708" s="0" t="n">
        <f aca="false">12*Inputs!$B$7*(1-MIN(1,Inputs!$G$7*$D4708)*churn_nonbuyers)*(ic*Inputs!$C$7+fee_wd*Inputs!$E$7*(1-$B4708)+fee_fx*Inputs!$D$7-cost_acc-cost_wd*Inputs!$E$7*(1-$B4708)-cost_fx*Inputs!$D$7)</f>
        <v>350299.401251806</v>
      </c>
      <c r="M4708" s="0" t="n">
        <f aca="false">12*Inputs!$B$8*(1-MIN(1,Inputs!$G$8*$D4708)*churn_nonbuyers)*(ic*Inputs!$C$8+fee_wd*Inputs!$E$8*(1-$B4708)+fee_fx*Inputs!$D$8-cost_acc-cost_wd*Inputs!$E$8*(1-$B4708)-cost_fx*Inputs!$D$8)</f>
        <v>128790.933825158</v>
      </c>
      <c r="N4708" s="0" t="n">
        <f aca="false">K4708+L4708+I4708-fixed</f>
        <v>-27075.5198560718</v>
      </c>
      <c r="O4708" s="0" t="n">
        <f aca="false">K4708+L4708+M4708-fixed</f>
        <v>-69784.4213433587</v>
      </c>
      <c r="P4708" s="0" t="n">
        <f aca="false">12*Inputs!$B$6*(1-MIN(1,Inputs!$F$6*$D4708))*(ic*Inputs!$C$6+flat_fee-cost_acc-cost_wd*Inputs!$E$6*$E4708-cost_fx*Inputs!$D$6)+12*Inputs!$B$7*(1-MIN(1,Inputs!$F$7*$D4708))*(ic*Inputs!$C$7+flat_fee-cost_acc-cost_wd*Inputs!$E$7*$E4708-cost_fx*Inputs!$D$7)+12*Inputs!$B$8*(1-MIN(1,Inputs!$F$8*$D4708))*(ic*Inputs!$C$8+flat_fee-cost_acc-cost_wd*Inputs!$E$8*$E4708-cost_fx*Inputs!$D$8)-fixed</f>
        <v>17398.7210009599</v>
      </c>
    </row>
    <row r="4709" customFormat="false" ht="15" hidden="false" customHeight="false" outlineLevel="0" collapsed="false">
      <c r="A4709" s="0" t="n">
        <v>4644</v>
      </c>
      <c r="B4709" s="0" t="n">
        <v>0.364948</v>
      </c>
      <c r="C4709" s="0" t="n">
        <v>0.920932</v>
      </c>
      <c r="D4709" s="0" t="n">
        <v>0.842096</v>
      </c>
      <c r="E4709" s="0" t="n">
        <v>1.406734</v>
      </c>
      <c r="F4709" s="0" t="n">
        <v>0.127652</v>
      </c>
      <c r="G4709" s="0" t="n">
        <f aca="false">12*Inputs!$B$6*(MIN(1,$H$50*$C4709)*(ic*Inputs!$C$6+pS+fee_fx*Inputs!$D$6-cost_acc-cost_wd*Inputs!$E$6*$E4709-cost_fx*Inputs!$D$6-$F4709)+(1-MIN(1,$H$50*$C4709))*(1-MIN(1,Inputs!$G$6*$D4709)*churn_nonbuyers)*(ic*Inputs!$C$6+fee_wd*Inputs!$E$6*(1-$B4709)+fee_fx*Inputs!$D$6-cost_acc-cost_wd*Inputs!$E$6*(1-$B4709)-cost_fx*Inputs!$D$6))</f>
        <v>188600.76195769</v>
      </c>
      <c r="H4709" s="0" t="n">
        <f aca="false">12*Inputs!$B$7*(MIN(1,$H$51*$C4709)*(ic*Inputs!$C$7+pE+fee_fx*Inputs!$D$7-cost_acc-cost_wd*Inputs!$E$7*$E4709-cost_fx*Inputs!$D$7-$F4709)+(1-MIN(1,$H$51*$C4709))*(1-MIN(1,Inputs!$G$7*$D4709)*churn_nonbuyers)*(ic*Inputs!$C$7+fee_wd*Inputs!$E$7*(1-$B4709)+fee_fx*Inputs!$D$7-cost_acc-cost_wd*Inputs!$E$7*(1-$B4709)-cost_fx*Inputs!$D$7))</f>
        <v>367004.092445755</v>
      </c>
      <c r="I4709" s="0" t="n">
        <f aca="false">12*Inputs!$B$8*(MIN(1,$H$52*$C4709)*(ic*Inputs!$C$8+pT-cost_acc-cost_wd*Inputs!$E$8-cost_fx*Inputs!$D$8-cost_ins)+(1-MIN(1,$H$52*$C4709))*(1-MIN(1,Inputs!$G$8*$D4709)*churn_nonbuyers)*(ic*Inputs!$C$8+fee_wd*Inputs!$E$8*(1-$B4709)+fee_fx*Inputs!$D$8-cost_acc-cost_wd*Inputs!$E$8*(1-$B4709)-cost_fx*Inputs!$D$8))</f>
        <v>177807.170674857</v>
      </c>
      <c r="J4709" s="0" t="n">
        <f aca="false">G4709+H4709+I4709-fixed</f>
        <v>33412.0250783023</v>
      </c>
      <c r="K4709" s="0" t="n">
        <f aca="false">12*Inputs!$B$6*(1-MIN(1,Inputs!$G$6*$D4709)*churn_nonbuyers)*(ic*Inputs!$C$6+fee_wd*Inputs!$E$6*(1-$B4709)+fee_fx*Inputs!$D$6-cost_acc-cost_wd*Inputs!$E$6*(1-$B4709)-cost_fx*Inputs!$D$6)</f>
        <v>142771.873327258</v>
      </c>
      <c r="L4709" s="0" t="n">
        <f aca="false">12*Inputs!$B$7*(1-MIN(1,Inputs!$G$7*$D4709)*churn_nonbuyers)*(ic*Inputs!$C$7+fee_wd*Inputs!$E$7*(1-$B4709)+fee_fx*Inputs!$D$7-cost_acc-cost_wd*Inputs!$E$7*(1-$B4709)-cost_fx*Inputs!$D$7)</f>
        <v>341789.122588355</v>
      </c>
      <c r="M4709" s="0" t="n">
        <f aca="false">12*Inputs!$B$8*(1-MIN(1,Inputs!$G$8*$D4709)*churn_nonbuyers)*(ic*Inputs!$C$8+fee_wd*Inputs!$E$8*(1-$B4709)+fee_fx*Inputs!$D$8-cost_acc-cost_wd*Inputs!$E$8*(1-$B4709)-cost_fx*Inputs!$D$8)</f>
        <v>126806.395953869</v>
      </c>
      <c r="N4709" s="0" t="n">
        <f aca="false">K4709+L4709+I4709-fixed</f>
        <v>-37631.8334095309</v>
      </c>
      <c r="O4709" s="0" t="n">
        <f aca="false">K4709+L4709+M4709-fixed</f>
        <v>-88632.6081305191</v>
      </c>
      <c r="P4709" s="0" t="n">
        <f aca="false">12*Inputs!$B$6*(1-MIN(1,Inputs!$F$6*$D4709))*(ic*Inputs!$C$6+flat_fee-cost_acc-cost_wd*Inputs!$E$6*$E4709-cost_fx*Inputs!$D$6)+12*Inputs!$B$7*(1-MIN(1,Inputs!$F$7*$D4709))*(ic*Inputs!$C$7+flat_fee-cost_acc-cost_wd*Inputs!$E$7*$E4709-cost_fx*Inputs!$D$7)+12*Inputs!$B$8*(1-MIN(1,Inputs!$F$8*$D4709))*(ic*Inputs!$C$8+flat_fee-cost_acc-cost_wd*Inputs!$E$8*$E4709-cost_fx*Inputs!$D$8)-fixed</f>
        <v>-31604.5832166398</v>
      </c>
    </row>
    <row r="4710" customFormat="false" ht="15" hidden="false" customHeight="false" outlineLevel="0" collapsed="false">
      <c r="A4710" s="0" t="n">
        <v>4645</v>
      </c>
      <c r="B4710" s="0" t="n">
        <v>0.334966</v>
      </c>
      <c r="C4710" s="0" t="n">
        <v>0.854557</v>
      </c>
      <c r="D4710" s="0" t="n">
        <v>1.390354</v>
      </c>
      <c r="E4710" s="0" t="n">
        <v>1.192444</v>
      </c>
      <c r="F4710" s="0" t="n">
        <v>0.050644</v>
      </c>
      <c r="G4710" s="0" t="n">
        <f aca="false">12*Inputs!$B$6*(MIN(1,$H$50*$C4710)*(ic*Inputs!$C$6+pS+fee_fx*Inputs!$D$6-cost_acc-cost_wd*Inputs!$E$6*$E4710-cost_fx*Inputs!$D$6-$F4710)+(1-MIN(1,$H$50*$C4710))*(1-MIN(1,Inputs!$G$6*$D4710)*churn_nonbuyers)*(ic*Inputs!$C$6+fee_wd*Inputs!$E$6*(1-$B4710)+fee_fx*Inputs!$D$6-cost_acc-cost_wd*Inputs!$E$6*(1-$B4710)-cost_fx*Inputs!$D$6))</f>
        <v>190969.201971812</v>
      </c>
      <c r="H4710" s="0" t="n">
        <f aca="false">12*Inputs!$B$7*(MIN(1,$H$51*$C4710)*(ic*Inputs!$C$7+pE+fee_fx*Inputs!$D$7-cost_acc-cost_wd*Inputs!$E$7*$E4710-cost_fx*Inputs!$D$7-$F4710)+(1-MIN(1,$H$51*$C4710))*(1-MIN(1,Inputs!$G$7*$D4710)*churn_nonbuyers)*(ic*Inputs!$C$7+fee_wd*Inputs!$E$7*(1-$B4710)+fee_fx*Inputs!$D$7-cost_acc-cost_wd*Inputs!$E$7*(1-$B4710)-cost_fx*Inputs!$D$7))</f>
        <v>389000.202257825</v>
      </c>
      <c r="I4710" s="0" t="n">
        <f aca="false">12*Inputs!$B$8*(MIN(1,$H$52*$C4710)*(ic*Inputs!$C$8+pT-cost_acc-cost_wd*Inputs!$E$8-cost_fx*Inputs!$D$8-cost_ins)+(1-MIN(1,$H$52*$C4710))*(1-MIN(1,Inputs!$G$8*$D4710)*churn_nonbuyers)*(ic*Inputs!$C$8+fee_wd*Inputs!$E$8*(1-$B4710)+fee_fx*Inputs!$D$8-cost_acc-cost_wd*Inputs!$E$8*(1-$B4710)-cost_fx*Inputs!$D$8))</f>
        <v>126515.005816933</v>
      </c>
      <c r="J4710" s="0" t="n">
        <f aca="false">G4710+H4710+I4710-fixed</f>
        <v>6484.41004656919</v>
      </c>
      <c r="K4710" s="0" t="n">
        <f aca="false">12*Inputs!$B$6*(1-MIN(1,Inputs!$G$6*$D4710)*churn_nonbuyers)*(ic*Inputs!$C$6+fee_wd*Inputs!$E$6*(1-$B4710)+fee_fx*Inputs!$D$6-cost_acc-cost_wd*Inputs!$E$6*(1-$B4710)-cost_fx*Inputs!$D$6)</f>
        <v>142703.321169341</v>
      </c>
      <c r="L4710" s="0" t="n">
        <f aca="false">12*Inputs!$B$7*(1-MIN(1,Inputs!$G$7*$D4710)*churn_nonbuyers)*(ic*Inputs!$C$7+fee_wd*Inputs!$E$7*(1-$B4710)+fee_fx*Inputs!$D$7-cost_acc-cost_wd*Inputs!$E$7*(1-$B4710)-cost_fx*Inputs!$D$7)</f>
        <v>340159.090109604</v>
      </c>
      <c r="M4710" s="0" t="n">
        <f aca="false">12*Inputs!$B$8*(1-MIN(1,Inputs!$G$8*$D4710)*churn_nonbuyers)*(ic*Inputs!$C$8+fee_wd*Inputs!$E$8*(1-$B4710)+fee_fx*Inputs!$D$8-cost_acc-cost_wd*Inputs!$E$8*(1-$B4710)-cost_fx*Inputs!$D$8)</f>
        <v>8301.7863635904</v>
      </c>
      <c r="N4710" s="0" t="n">
        <f aca="false">K4710+L4710+I4710-fixed</f>
        <v>-90622.5829041218</v>
      </c>
      <c r="O4710" s="0" t="n">
        <f aca="false">K4710+L4710+M4710-fixed</f>
        <v>-208835.802357464</v>
      </c>
      <c r="P4710" s="0" t="n">
        <f aca="false">12*Inputs!$B$6*(1-MIN(1,Inputs!$F$6*$D4710))*(ic*Inputs!$C$6+flat_fee-cost_acc-cost_wd*Inputs!$E$6*$E4710-cost_fx*Inputs!$D$6)+12*Inputs!$B$7*(1-MIN(1,Inputs!$F$7*$D4710))*(ic*Inputs!$C$7+flat_fee-cost_acc-cost_wd*Inputs!$E$7*$E4710-cost_fx*Inputs!$D$7)+12*Inputs!$B$8*(1-MIN(1,Inputs!$F$8*$D4710))*(ic*Inputs!$C$8+flat_fee-cost_acc-cost_wd*Inputs!$E$8*$E4710-cost_fx*Inputs!$D$8)-fixed</f>
        <v>-214766.25006976</v>
      </c>
    </row>
    <row r="4711" customFormat="false" ht="15" hidden="false" customHeight="false" outlineLevel="0" collapsed="false">
      <c r="A4711" s="0" t="n">
        <v>4646</v>
      </c>
      <c r="B4711" s="0" t="n">
        <v>0.356831</v>
      </c>
      <c r="C4711" s="0" t="n">
        <v>0.936821</v>
      </c>
      <c r="D4711" s="0" t="n">
        <v>1.492316</v>
      </c>
      <c r="E4711" s="0" t="n">
        <v>1.165608</v>
      </c>
      <c r="F4711" s="0" t="n">
        <v>0.091131</v>
      </c>
      <c r="G4711" s="0" t="n">
        <f aca="false">12*Inputs!$B$6*(MIN(1,$H$50*$C4711)*(ic*Inputs!$C$6+pS+fee_fx*Inputs!$D$6-cost_acc-cost_wd*Inputs!$E$6*$E4711-cost_fx*Inputs!$D$6-$F4711)+(1-MIN(1,$H$50*$C4711))*(1-MIN(1,Inputs!$G$6*$D4711)*churn_nonbuyers)*(ic*Inputs!$C$6+fee_wd*Inputs!$E$6*(1-$B4711)+fee_fx*Inputs!$D$6-cost_acc-cost_wd*Inputs!$E$6*(1-$B4711)-cost_fx*Inputs!$D$6))</f>
        <v>191902.337223159</v>
      </c>
      <c r="H4711" s="0" t="n">
        <f aca="false">12*Inputs!$B$7*(MIN(1,$H$51*$C4711)*(ic*Inputs!$C$7+pE+fee_fx*Inputs!$D$7-cost_acc-cost_wd*Inputs!$E$7*$E4711-cost_fx*Inputs!$D$7-$F4711)+(1-MIN(1,$H$51*$C4711))*(1-MIN(1,Inputs!$G$7*$D4711)*churn_nonbuyers)*(ic*Inputs!$C$7+fee_wd*Inputs!$E$7*(1-$B4711)+fee_fx*Inputs!$D$7-cost_acc-cost_wd*Inputs!$E$7*(1-$B4711)-cost_fx*Inputs!$D$7))</f>
        <v>391853.890677268</v>
      </c>
      <c r="I4711" s="0" t="n">
        <f aca="false">12*Inputs!$B$8*(MIN(1,$H$52*$C4711)*(ic*Inputs!$C$8+pT-cost_acc-cost_wd*Inputs!$E$8-cost_fx*Inputs!$D$8-cost_ins)+(1-MIN(1,$H$52*$C4711))*(1-MIN(1,Inputs!$G$8*$D4711)*churn_nonbuyers)*(ic*Inputs!$C$8+fee_wd*Inputs!$E$8*(1-$B4711)+fee_fx*Inputs!$D$8-cost_acc-cost_wd*Inputs!$E$8*(1-$B4711)-cost_fx*Inputs!$D$8))</f>
        <v>135037.126224</v>
      </c>
      <c r="J4711" s="0" t="n">
        <f aca="false">G4711+H4711+I4711-fixed</f>
        <v>18793.3541244264</v>
      </c>
      <c r="K4711" s="0" t="n">
        <f aca="false">12*Inputs!$B$6*(1-MIN(1,Inputs!$G$6*$D4711)*churn_nonbuyers)*(ic*Inputs!$C$6+fee_wd*Inputs!$E$6*(1-$B4711)+fee_fx*Inputs!$D$6-cost_acc-cost_wd*Inputs!$E$6*(1-$B4711)-cost_fx*Inputs!$D$6)</f>
        <v>139007.823916291</v>
      </c>
      <c r="L4711" s="0" t="n">
        <f aca="false">12*Inputs!$B$7*(1-MIN(1,Inputs!$G$7*$D4711)*churn_nonbuyers)*(ic*Inputs!$C$7+fee_wd*Inputs!$E$7*(1-$B4711)+fee_fx*Inputs!$D$7-cost_acc-cost_wd*Inputs!$E$7*(1-$B4711)-cost_fx*Inputs!$D$7)</f>
        <v>336065.701581775</v>
      </c>
      <c r="M4711" s="0" t="n">
        <f aca="false">12*Inputs!$B$8*(1-MIN(1,Inputs!$G$8*$D4711)*churn_nonbuyers)*(ic*Inputs!$C$8+fee_wd*Inputs!$E$8*(1-$B4711)+fee_fx*Inputs!$D$8-cost_acc-cost_wd*Inputs!$E$8*(1-$B4711)-cost_fx*Inputs!$D$8)</f>
        <v>0</v>
      </c>
      <c r="N4711" s="0" t="n">
        <f aca="false">K4711+L4711+I4711-fixed</f>
        <v>-89889.3482779341</v>
      </c>
      <c r="O4711" s="0" t="n">
        <f aca="false">K4711+L4711+M4711-fixed</f>
        <v>-224926.474501934</v>
      </c>
      <c r="P4711" s="0" t="n">
        <f aca="false">12*Inputs!$B$6*(1-MIN(1,Inputs!$F$6*$D4711))*(ic*Inputs!$C$6+flat_fee-cost_acc-cost_wd*Inputs!$E$6*$E4711-cost_fx*Inputs!$D$6)+12*Inputs!$B$7*(1-MIN(1,Inputs!$F$7*$D4711))*(ic*Inputs!$C$7+flat_fee-cost_acc-cost_wd*Inputs!$E$7*$E4711-cost_fx*Inputs!$D$7)+12*Inputs!$B$8*(1-MIN(1,Inputs!$F$8*$D4711))*(ic*Inputs!$C$8+flat_fee-cost_acc-cost_wd*Inputs!$E$8*$E4711-cost_fx*Inputs!$D$8)-fixed</f>
        <v>-259133.88089728</v>
      </c>
    </row>
    <row r="4712" customFormat="false" ht="15" hidden="false" customHeight="false" outlineLevel="0" collapsed="false">
      <c r="A4712" s="0" t="n">
        <v>4647</v>
      </c>
      <c r="B4712" s="0" t="n">
        <v>0.199333</v>
      </c>
      <c r="C4712" s="0" t="n">
        <v>1.168483</v>
      </c>
      <c r="D4712" s="0" t="n">
        <v>1.477048</v>
      </c>
      <c r="E4712" s="0" t="n">
        <v>1.319031</v>
      </c>
      <c r="F4712" s="0" t="n">
        <v>0.105243</v>
      </c>
      <c r="G4712" s="0" t="n">
        <f aca="false">12*Inputs!$B$6*(MIN(1,$H$50*$C4712)*(ic*Inputs!$C$6+pS+fee_fx*Inputs!$D$6-cost_acc-cost_wd*Inputs!$E$6*$E4712-cost_fx*Inputs!$D$6-$F4712)+(1-MIN(1,$H$50*$C4712))*(1-MIN(1,Inputs!$G$6*$D4712)*churn_nonbuyers)*(ic*Inputs!$C$6+fee_wd*Inputs!$E$6*(1-$B4712)+fee_fx*Inputs!$D$6-cost_acc-cost_wd*Inputs!$E$6*(1-$B4712)-cost_fx*Inputs!$D$6))</f>
        <v>219617.237288549</v>
      </c>
      <c r="H4712" s="0" t="n">
        <f aca="false">12*Inputs!$B$7*(MIN(1,$H$51*$C4712)*(ic*Inputs!$C$7+pE+fee_fx*Inputs!$D$7-cost_acc-cost_wd*Inputs!$E$7*$E4712-cost_fx*Inputs!$D$7-$F4712)+(1-MIN(1,$H$51*$C4712))*(1-MIN(1,Inputs!$G$7*$D4712)*churn_nonbuyers)*(ic*Inputs!$C$7+fee_wd*Inputs!$E$7*(1-$B4712)+fee_fx*Inputs!$D$7-cost_acc-cost_wd*Inputs!$E$7*(1-$B4712)-cost_fx*Inputs!$D$7))</f>
        <v>395677.471614611</v>
      </c>
      <c r="I4712" s="0" t="n">
        <f aca="false">12*Inputs!$B$8*(MIN(1,$H$52*$C4712)*(ic*Inputs!$C$8+pT-cost_acc-cost_wd*Inputs!$E$8-cost_fx*Inputs!$D$8-cost_ins)+(1-MIN(1,$H$52*$C4712))*(1-MIN(1,Inputs!$G$8*$D4712)*churn_nonbuyers)*(ic*Inputs!$C$8+fee_wd*Inputs!$E$8*(1-$B4712)+fee_fx*Inputs!$D$8-cost_acc-cost_wd*Inputs!$E$8*(1-$B4712)-cost_fx*Inputs!$D$8))</f>
        <v>168429.813552</v>
      </c>
      <c r="J4712" s="0" t="n">
        <f aca="false">G4712+H4712+I4712-fixed</f>
        <v>83724.5224551595</v>
      </c>
      <c r="K4712" s="0" t="n">
        <f aca="false">12*Inputs!$B$6*(1-MIN(1,Inputs!$G$6*$D4712)*churn_nonbuyers)*(ic*Inputs!$C$6+fee_wd*Inputs!$E$6*(1-$B4712)+fee_fx*Inputs!$D$6-cost_acc-cost_wd*Inputs!$E$6*(1-$B4712)-cost_fx*Inputs!$D$6)</f>
        <v>160127.259904685</v>
      </c>
      <c r="L4712" s="0" t="n">
        <f aca="false">12*Inputs!$B$7*(1-MIN(1,Inputs!$G$7*$D4712)*churn_nonbuyers)*(ic*Inputs!$C$7+fee_wd*Inputs!$E$7*(1-$B4712)+fee_fx*Inputs!$D$7-cost_acc-cost_wd*Inputs!$E$7*(1-$B4712)-cost_fx*Inputs!$D$7)</f>
        <v>357901.588838811</v>
      </c>
      <c r="M4712" s="0" t="n">
        <f aca="false">12*Inputs!$B$8*(1-MIN(1,Inputs!$G$8*$D4712)*churn_nonbuyers)*(ic*Inputs!$C$8+fee_wd*Inputs!$E$8*(1-$B4712)+fee_fx*Inputs!$D$8-cost_acc-cost_wd*Inputs!$E$8*(1-$B4712)-cost_fx*Inputs!$D$8)</f>
        <v>0</v>
      </c>
      <c r="N4712" s="0" t="n">
        <f aca="false">K4712+L4712+I4712-fixed</f>
        <v>-13541.3377045043</v>
      </c>
      <c r="O4712" s="0" t="n">
        <f aca="false">K4712+L4712+M4712-fixed</f>
        <v>-181971.151256504</v>
      </c>
      <c r="P4712" s="0" t="n">
        <f aca="false">12*Inputs!$B$6*(1-MIN(1,Inputs!$F$6*$D4712))*(ic*Inputs!$C$6+flat_fee-cost_acc-cost_wd*Inputs!$E$6*$E4712-cost_fx*Inputs!$D$6)+12*Inputs!$B$7*(1-MIN(1,Inputs!$F$7*$D4712))*(ic*Inputs!$C$7+flat_fee-cost_acc-cost_wd*Inputs!$E$7*$E4712-cost_fx*Inputs!$D$7)+12*Inputs!$B$8*(1-MIN(1,Inputs!$F$8*$D4712))*(ic*Inputs!$C$8+flat_fee-cost_acc-cost_wd*Inputs!$E$8*$E4712-cost_fx*Inputs!$D$8)-fixed</f>
        <v>-299843.77242688</v>
      </c>
    </row>
    <row r="4713" customFormat="false" ht="15" hidden="false" customHeight="false" outlineLevel="0" collapsed="false">
      <c r="A4713" s="0" t="n">
        <v>4648</v>
      </c>
      <c r="B4713" s="0" t="n">
        <v>0.192935</v>
      </c>
      <c r="C4713" s="0" t="n">
        <v>1.032692</v>
      </c>
      <c r="D4713" s="0" t="n">
        <v>1.769986</v>
      </c>
      <c r="E4713" s="0" t="n">
        <v>1.06708</v>
      </c>
      <c r="F4713" s="0" t="n">
        <v>0.054931</v>
      </c>
      <c r="G4713" s="0" t="n">
        <f aca="false">12*Inputs!$B$6*(MIN(1,$H$50*$C4713)*(ic*Inputs!$C$6+pS+fee_fx*Inputs!$D$6-cost_acc-cost_wd*Inputs!$E$6*$E4713-cost_fx*Inputs!$D$6-$F4713)+(1-MIN(1,$H$50*$C4713))*(1-MIN(1,Inputs!$G$6*$D4713)*churn_nonbuyers)*(ic*Inputs!$C$6+fee_wd*Inputs!$E$6*(1-$B4713)+fee_fx*Inputs!$D$6-cost_acc-cost_wd*Inputs!$E$6*(1-$B4713)-cost_fx*Inputs!$D$6))</f>
        <v>218342.858577996</v>
      </c>
      <c r="H4713" s="0" t="n">
        <f aca="false">12*Inputs!$B$7*(MIN(1,$H$51*$C4713)*(ic*Inputs!$C$7+pE+fee_fx*Inputs!$D$7-cost_acc-cost_wd*Inputs!$E$7*$E4713-cost_fx*Inputs!$D$7-$F4713)+(1-MIN(1,$H$51*$C4713))*(1-MIN(1,Inputs!$G$7*$D4713)*churn_nonbuyers)*(ic*Inputs!$C$7+fee_wd*Inputs!$E$7*(1-$B4713)+fee_fx*Inputs!$D$7-cost_acc-cost_wd*Inputs!$E$7*(1-$B4713)-cost_fx*Inputs!$D$7))</f>
        <v>422834.218526887</v>
      </c>
      <c r="I4713" s="0" t="n">
        <f aca="false">12*Inputs!$B$8*(MIN(1,$H$52*$C4713)*(ic*Inputs!$C$8+pT-cost_acc-cost_wd*Inputs!$E$8-cost_fx*Inputs!$D$8-cost_ins)+(1-MIN(1,$H$52*$C4713))*(1-MIN(1,Inputs!$G$8*$D4713)*churn_nonbuyers)*(ic*Inputs!$C$8+fee_wd*Inputs!$E$8*(1-$B4713)+fee_fx*Inputs!$D$8-cost_acc-cost_wd*Inputs!$E$8*(1-$B4713)-cost_fx*Inputs!$D$8))</f>
        <v>148856.355648</v>
      </c>
      <c r="J4713" s="0" t="n">
        <f aca="false">G4713+H4713+I4713-fixed</f>
        <v>90033.4327528824</v>
      </c>
      <c r="K4713" s="0" t="n">
        <f aca="false">12*Inputs!$B$6*(1-MIN(1,Inputs!$G$6*$D4713)*churn_nonbuyers)*(ic*Inputs!$C$6+fee_wd*Inputs!$E$6*(1-$B4713)+fee_fx*Inputs!$D$6-cost_acc-cost_wd*Inputs!$E$6*(1-$B4713)-cost_fx*Inputs!$D$6)</f>
        <v>158434.645312152</v>
      </c>
      <c r="L4713" s="0" t="n">
        <f aca="false">12*Inputs!$B$7*(1-MIN(1,Inputs!$G$7*$D4713)*churn_nonbuyers)*(ic*Inputs!$C$7+fee_wd*Inputs!$E$7*(1-$B4713)+fee_fx*Inputs!$D$7-cost_acc-cost_wd*Inputs!$E$7*(1-$B4713)-cost_fx*Inputs!$D$7)</f>
        <v>355482.855859291</v>
      </c>
      <c r="M4713" s="0" t="n">
        <f aca="false">12*Inputs!$B$8*(1-MIN(1,Inputs!$G$8*$D4713)*churn_nonbuyers)*(ic*Inputs!$C$8+fee_wd*Inputs!$E$8*(1-$B4713)+fee_fx*Inputs!$D$8-cost_acc-cost_wd*Inputs!$E$8*(1-$B4713)-cost_fx*Inputs!$D$8)</f>
        <v>0</v>
      </c>
      <c r="N4713" s="0" t="n">
        <f aca="false">K4713+L4713+I4713-fixed</f>
        <v>-37226.1431805568</v>
      </c>
      <c r="O4713" s="0" t="n">
        <f aca="false">K4713+L4713+M4713-fixed</f>
        <v>-186082.498828557</v>
      </c>
      <c r="P4713" s="0" t="n">
        <f aca="false">12*Inputs!$B$6*(1-MIN(1,Inputs!$F$6*$D4713))*(ic*Inputs!$C$6+flat_fee-cost_acc-cost_wd*Inputs!$E$6*$E4713-cost_fx*Inputs!$D$6)+12*Inputs!$B$7*(1-MIN(1,Inputs!$F$7*$D4713))*(ic*Inputs!$C$7+flat_fee-cost_acc-cost_wd*Inputs!$E$7*$E4713-cost_fx*Inputs!$D$7)+12*Inputs!$B$8*(1-MIN(1,Inputs!$F$8*$D4713))*(ic*Inputs!$C$8+flat_fee-cost_acc-cost_wd*Inputs!$E$8*$E4713-cost_fx*Inputs!$D$8)-fixed</f>
        <v>-380327.0663968</v>
      </c>
    </row>
    <row r="4714" customFormat="false" ht="15" hidden="false" customHeight="false" outlineLevel="0" collapsed="false">
      <c r="A4714" s="0" t="n">
        <v>4649</v>
      </c>
      <c r="B4714" s="0" t="n">
        <v>0.300124</v>
      </c>
      <c r="C4714" s="0" t="n">
        <v>0.768773</v>
      </c>
      <c r="D4714" s="0" t="n">
        <v>1.388594</v>
      </c>
      <c r="E4714" s="0" t="n">
        <v>1.369748</v>
      </c>
      <c r="F4714" s="0" t="n">
        <v>0.098468</v>
      </c>
      <c r="G4714" s="0" t="n">
        <f aca="false">12*Inputs!$B$6*(MIN(1,$H$50*$C4714)*(ic*Inputs!$C$6+pS+fee_fx*Inputs!$D$6-cost_acc-cost_wd*Inputs!$E$6*$E4714-cost_fx*Inputs!$D$6-$F4714)+(1-MIN(1,$H$50*$C4714))*(1-MIN(1,Inputs!$G$6*$D4714)*churn_nonbuyers)*(ic*Inputs!$C$6+fee_wd*Inputs!$E$6*(1-$B4714)+fee_fx*Inputs!$D$6-cost_acc-cost_wd*Inputs!$E$6*(1-$B4714)-cost_fx*Inputs!$D$6))</f>
        <v>186530.906868489</v>
      </c>
      <c r="H4714" s="0" t="n">
        <f aca="false">12*Inputs!$B$7*(MIN(1,$H$51*$C4714)*(ic*Inputs!$C$7+pE+fee_fx*Inputs!$D$7-cost_acc-cost_wd*Inputs!$E$7*$E4714-cost_fx*Inputs!$D$7-$F4714)+(1-MIN(1,$H$51*$C4714))*(1-MIN(1,Inputs!$G$7*$D4714)*churn_nonbuyers)*(ic*Inputs!$C$7+fee_wd*Inputs!$E$7*(1-$B4714)+fee_fx*Inputs!$D$7-cost_acc-cost_wd*Inputs!$E$7*(1-$B4714)-cost_fx*Inputs!$D$7))</f>
        <v>369619.746370033</v>
      </c>
      <c r="I4714" s="0" t="n">
        <f aca="false">12*Inputs!$B$8*(MIN(1,$H$52*$C4714)*(ic*Inputs!$C$8+pT-cost_acc-cost_wd*Inputs!$E$8-cost_fx*Inputs!$D$8-cost_ins)+(1-MIN(1,$H$52*$C4714))*(1-MIN(1,Inputs!$G$8*$D4714)*churn_nonbuyers)*(ic*Inputs!$C$8+fee_wd*Inputs!$E$8*(1-$B4714)+fee_fx*Inputs!$D$8-cost_acc-cost_wd*Inputs!$E$8*(1-$B4714)-cost_fx*Inputs!$D$8))</f>
        <v>114846.460954644</v>
      </c>
      <c r="J4714" s="0" t="n">
        <f aca="false">G4714+H4714+I4714-fixed</f>
        <v>-29002.8858068347</v>
      </c>
      <c r="K4714" s="0" t="n">
        <f aca="false">12*Inputs!$B$6*(1-MIN(1,Inputs!$G$6*$D4714)*churn_nonbuyers)*(ic*Inputs!$C$6+fee_wd*Inputs!$E$6*(1-$B4714)+fee_fx*Inputs!$D$6-cost_acc-cost_wd*Inputs!$E$6*(1-$B4714)-cost_fx*Inputs!$D$6)</f>
        <v>147385.719256723</v>
      </c>
      <c r="L4714" s="0" t="n">
        <f aca="false">12*Inputs!$B$7*(1-MIN(1,Inputs!$G$7*$D4714)*churn_nonbuyers)*(ic*Inputs!$C$7+fee_wd*Inputs!$E$7*(1-$B4714)+fee_fx*Inputs!$D$7-cost_acc-cost_wd*Inputs!$E$7*(1-$B4714)-cost_fx*Inputs!$D$7)</f>
        <v>344986.072642034</v>
      </c>
      <c r="M4714" s="0" t="n">
        <f aca="false">12*Inputs!$B$8*(1-MIN(1,Inputs!$G$8*$D4714)*churn_nonbuyers)*(ic*Inputs!$C$8+fee_wd*Inputs!$E$8*(1-$B4714)+fee_fx*Inputs!$D$8-cost_acc-cost_wd*Inputs!$E$8*(1-$B4714)-cost_fx*Inputs!$D$8)</f>
        <v>8730.90383804161</v>
      </c>
      <c r="N4714" s="0" t="n">
        <f aca="false">K4714+L4714+I4714-fixed</f>
        <v>-92781.7471465991</v>
      </c>
      <c r="O4714" s="0" t="n">
        <f aca="false">K4714+L4714+M4714-fixed</f>
        <v>-198897.304263201</v>
      </c>
      <c r="P4714" s="0" t="n">
        <f aca="false">12*Inputs!$B$6*(1-MIN(1,Inputs!$F$6*$D4714))*(ic*Inputs!$C$6+flat_fee-cost_acc-cost_wd*Inputs!$E$6*$E4714-cost_fx*Inputs!$D$6)+12*Inputs!$B$7*(1-MIN(1,Inputs!$F$7*$D4714))*(ic*Inputs!$C$7+flat_fee-cost_acc-cost_wd*Inputs!$E$7*$E4714-cost_fx*Inputs!$D$7)+12*Inputs!$B$8*(1-MIN(1,Inputs!$F$8*$D4714))*(ic*Inputs!$C$8+flat_fee-cost_acc-cost_wd*Inputs!$E$8*$E4714-cost_fx*Inputs!$D$8)-fixed</f>
        <v>-273914.52819712</v>
      </c>
    </row>
    <row r="4715" customFormat="false" ht="15" hidden="false" customHeight="false" outlineLevel="0" collapsed="false">
      <c r="A4715" s="0" t="n">
        <v>4650</v>
      </c>
      <c r="B4715" s="0" t="n">
        <v>0.551262</v>
      </c>
      <c r="C4715" s="0" t="n">
        <v>0.810258</v>
      </c>
      <c r="D4715" s="0" t="n">
        <v>1.516324</v>
      </c>
      <c r="E4715" s="0" t="n">
        <v>1.15872</v>
      </c>
      <c r="F4715" s="0" t="n">
        <v>0.251443</v>
      </c>
      <c r="G4715" s="0" t="n">
        <f aca="false">12*Inputs!$B$6*(MIN(1,$H$50*$C4715)*(ic*Inputs!$C$6+pS+fee_fx*Inputs!$D$6-cost_acc-cost_wd*Inputs!$E$6*$E4715-cost_fx*Inputs!$D$6-$F4715)+(1-MIN(1,$H$50*$C4715))*(1-MIN(1,Inputs!$G$6*$D4715)*churn_nonbuyers)*(ic*Inputs!$C$6+fee_wd*Inputs!$E$6*(1-$B4715)+fee_fx*Inputs!$D$6-cost_acc-cost_wd*Inputs!$E$6*(1-$B4715)-cost_fx*Inputs!$D$6))</f>
        <v>157525.470854948</v>
      </c>
      <c r="H4715" s="0" t="n">
        <f aca="false">12*Inputs!$B$7*(MIN(1,$H$51*$C4715)*(ic*Inputs!$C$7+pE+fee_fx*Inputs!$D$7-cost_acc-cost_wd*Inputs!$E$7*$E4715-cost_fx*Inputs!$D$7-$F4715)+(1-MIN(1,$H$51*$C4715))*(1-MIN(1,Inputs!$G$7*$D4715)*churn_nonbuyers)*(ic*Inputs!$C$7+fee_wd*Inputs!$E$7*(1-$B4715)+fee_fx*Inputs!$D$7-cost_acc-cost_wd*Inputs!$E$7*(1-$B4715)-cost_fx*Inputs!$D$7))</f>
        <v>359243.805025049</v>
      </c>
      <c r="I4715" s="0" t="n">
        <f aca="false">12*Inputs!$B$8*(MIN(1,$H$52*$C4715)*(ic*Inputs!$C$8+pT-cost_acc-cost_wd*Inputs!$E$8-cost_fx*Inputs!$D$8-cost_ins)+(1-MIN(1,$H$52*$C4715))*(1-MIN(1,Inputs!$G$8*$D4715)*churn_nonbuyers)*(ic*Inputs!$C$8+fee_wd*Inputs!$E$8*(1-$B4715)+fee_fx*Inputs!$D$8-cost_acc-cost_wd*Inputs!$E$8*(1-$B4715)-cost_fx*Inputs!$D$8))</f>
        <v>116793.829152</v>
      </c>
      <c r="J4715" s="0" t="n">
        <f aca="false">G4715+H4715+I4715-fixed</f>
        <v>-66436.8949680029</v>
      </c>
      <c r="K4715" s="0" t="n">
        <f aca="false">12*Inputs!$B$6*(1-MIN(1,Inputs!$G$6*$D4715)*churn_nonbuyers)*(ic*Inputs!$C$6+fee_wd*Inputs!$E$6*(1-$B4715)+fee_fx*Inputs!$D$6-cost_acc-cost_wd*Inputs!$E$6*(1-$B4715)-cost_fx*Inputs!$D$6)</f>
        <v>112952.147046394</v>
      </c>
      <c r="L4715" s="0" t="n">
        <f aca="false">12*Inputs!$B$7*(1-MIN(1,Inputs!$G$7*$D4715)*churn_nonbuyers)*(ic*Inputs!$C$7+fee_wd*Inputs!$E$7*(1-$B4715)+fee_fx*Inputs!$D$7-cost_acc-cost_wd*Inputs!$E$7*(1-$B4715)-cost_fx*Inputs!$D$7)</f>
        <v>309087.869475836</v>
      </c>
      <c r="M4715" s="0" t="n">
        <f aca="false">12*Inputs!$B$8*(1-MIN(1,Inputs!$G$8*$D4715)*churn_nonbuyers)*(ic*Inputs!$C$8+fee_wd*Inputs!$E$8*(1-$B4715)+fee_fx*Inputs!$D$8-cost_acc-cost_wd*Inputs!$E$8*(1-$B4715)-cost_fx*Inputs!$D$8)</f>
        <v>0</v>
      </c>
      <c r="N4715" s="0" t="n">
        <f aca="false">K4715+L4715+I4715-fixed</f>
        <v>-161166.15432577</v>
      </c>
      <c r="O4715" s="0" t="n">
        <f aca="false">K4715+L4715+M4715-fixed</f>
        <v>-277959.98347777</v>
      </c>
      <c r="P4715" s="0" t="n">
        <f aca="false">12*Inputs!$B$6*(1-MIN(1,Inputs!$F$6*$D4715))*(ic*Inputs!$C$6+flat_fee-cost_acc-cost_wd*Inputs!$E$6*$E4715-cost_fx*Inputs!$D$6)+12*Inputs!$B$7*(1-MIN(1,Inputs!$F$7*$D4715))*(ic*Inputs!$C$7+flat_fee-cost_acc-cost_wd*Inputs!$E$7*$E4715-cost_fx*Inputs!$D$7)+12*Inputs!$B$8*(1-MIN(1,Inputs!$F$8*$D4715))*(ic*Inputs!$C$8+flat_fee-cost_acc-cost_wd*Inputs!$E$8*$E4715-cost_fx*Inputs!$D$8)-fixed</f>
        <v>-269596.3738048</v>
      </c>
    </row>
    <row r="4716" customFormat="false" ht="15" hidden="false" customHeight="false" outlineLevel="0" collapsed="false">
      <c r="A4716" s="0" t="n">
        <v>4651</v>
      </c>
      <c r="B4716" s="0" t="n">
        <v>0.335114</v>
      </c>
      <c r="C4716" s="0" t="n">
        <v>0.839741</v>
      </c>
      <c r="D4716" s="0" t="n">
        <v>1.556258</v>
      </c>
      <c r="E4716" s="0" t="n">
        <v>1.082085</v>
      </c>
      <c r="F4716" s="0" t="n">
        <v>0.286975</v>
      </c>
      <c r="G4716" s="0" t="n">
        <f aca="false">12*Inputs!$B$6*(MIN(1,$H$50*$C4716)*(ic*Inputs!$C$6+pS+fee_fx*Inputs!$D$6-cost_acc-cost_wd*Inputs!$E$6*$E4716-cost_fx*Inputs!$D$6-$F4716)+(1-MIN(1,$H$50*$C4716))*(1-MIN(1,Inputs!$G$6*$D4716)*churn_nonbuyers)*(ic*Inputs!$C$6+fee_wd*Inputs!$E$6*(1-$B4716)+fee_fx*Inputs!$D$6-cost_acc-cost_wd*Inputs!$E$6*(1-$B4716)-cost_fx*Inputs!$D$6))</f>
        <v>186490.064775622</v>
      </c>
      <c r="H4716" s="0" t="n">
        <f aca="false">12*Inputs!$B$7*(MIN(1,$H$51*$C4716)*(ic*Inputs!$C$7+pE+fee_fx*Inputs!$D$7-cost_acc-cost_wd*Inputs!$E$7*$E4716-cost_fx*Inputs!$D$7-$F4716)+(1-MIN(1,$H$51*$C4716))*(1-MIN(1,Inputs!$G$7*$D4716)*churn_nonbuyers)*(ic*Inputs!$C$7+fee_wd*Inputs!$E$7*(1-$B4716)+fee_fx*Inputs!$D$7-cost_acc-cost_wd*Inputs!$E$7*(1-$B4716)-cost_fx*Inputs!$D$7))</f>
        <v>386211.459928443</v>
      </c>
      <c r="I4716" s="0" t="n">
        <f aca="false">12*Inputs!$B$8*(MIN(1,$H$52*$C4716)*(ic*Inputs!$C$8+pT-cost_acc-cost_wd*Inputs!$E$8-cost_fx*Inputs!$D$8-cost_ins)+(1-MIN(1,$H$52*$C4716))*(1-MIN(1,Inputs!$G$8*$D4716)*churn_nonbuyers)*(ic*Inputs!$C$8+fee_wd*Inputs!$E$8*(1-$B4716)+fee_fx*Inputs!$D$8-cost_acc-cost_wd*Inputs!$E$8*(1-$B4716)-cost_fx*Inputs!$D$8))</f>
        <v>121043.626704</v>
      </c>
      <c r="J4716" s="0" t="n">
        <f aca="false">G4716+H4716+I4716-fixed</f>
        <v>-6254.84859193489</v>
      </c>
      <c r="K4716" s="0" t="n">
        <f aca="false">12*Inputs!$B$6*(1-MIN(1,Inputs!$G$6*$D4716)*churn_nonbuyers)*(ic*Inputs!$C$6+fee_wd*Inputs!$E$6*(1-$B4716)+fee_fx*Inputs!$D$6-cost_acc-cost_wd*Inputs!$E$6*(1-$B4716)-cost_fx*Inputs!$D$6)</f>
        <v>141411.475032566</v>
      </c>
      <c r="L4716" s="0" t="n">
        <f aca="false">12*Inputs!$B$7*(1-MIN(1,Inputs!$G$7*$D4716)*churn_nonbuyers)*(ic*Inputs!$C$7+fee_wd*Inputs!$E$7*(1-$B4716)+fee_fx*Inputs!$D$7-cost_acc-cost_wd*Inputs!$E$7*(1-$B4716)-cost_fx*Inputs!$D$7)</f>
        <v>338372.07023554</v>
      </c>
      <c r="M4716" s="0" t="n">
        <f aca="false">12*Inputs!$B$8*(1-MIN(1,Inputs!$G$8*$D4716)*churn_nonbuyers)*(ic*Inputs!$C$8+fee_wd*Inputs!$E$8*(1-$B4716)+fee_fx*Inputs!$D$8-cost_acc-cost_wd*Inputs!$E$8*(1-$B4716)-cost_fx*Inputs!$D$8)</f>
        <v>0</v>
      </c>
      <c r="N4716" s="0" t="n">
        <f aca="false">K4716+L4716+I4716-fixed</f>
        <v>-99172.8280278938</v>
      </c>
      <c r="O4716" s="0" t="n">
        <f aca="false">K4716+L4716+M4716-fixed</f>
        <v>-220216.454731894</v>
      </c>
      <c r="P4716" s="0" t="n">
        <f aca="false">12*Inputs!$B$6*(1-MIN(1,Inputs!$F$6*$D4716))*(ic*Inputs!$C$6+flat_fee-cost_acc-cost_wd*Inputs!$E$6*$E4716-cost_fx*Inputs!$D$6)+12*Inputs!$B$7*(1-MIN(1,Inputs!$F$7*$D4716))*(ic*Inputs!$C$7+flat_fee-cost_acc-cost_wd*Inputs!$E$7*$E4716-cost_fx*Inputs!$D$7)+12*Inputs!$B$8*(1-MIN(1,Inputs!$F$8*$D4716))*(ic*Inputs!$C$8+flat_fee-cost_acc-cost_wd*Inputs!$E$8*$E4716-cost_fx*Inputs!$D$8)-fixed</f>
        <v>-267719.6763208</v>
      </c>
    </row>
    <row r="4717" customFormat="false" ht="15" hidden="false" customHeight="false" outlineLevel="0" collapsed="false">
      <c r="A4717" s="0" t="n">
        <v>4652</v>
      </c>
      <c r="B4717" s="0" t="n">
        <v>0.3044</v>
      </c>
      <c r="C4717" s="0" t="n">
        <v>0.965129</v>
      </c>
      <c r="D4717" s="0" t="n">
        <v>1.642064</v>
      </c>
      <c r="E4717" s="0" t="n">
        <v>1.069349</v>
      </c>
      <c r="F4717" s="0" t="n">
        <v>0.176992</v>
      </c>
      <c r="G4717" s="0" t="n">
        <f aca="false">12*Inputs!$B$6*(MIN(1,$H$50*$C4717)*(ic*Inputs!$C$6+pS+fee_fx*Inputs!$D$6-cost_acc-cost_wd*Inputs!$E$6*$E4717-cost_fx*Inputs!$D$6-$F4717)+(1-MIN(1,$H$50*$C4717))*(1-MIN(1,Inputs!$G$6*$D4717)*churn_nonbuyers)*(ic*Inputs!$C$6+fee_wd*Inputs!$E$6*(1-$B4717)+fee_fx*Inputs!$D$6-cost_acc-cost_wd*Inputs!$E$6*(1-$B4717)-cost_fx*Inputs!$D$6))</f>
        <v>199089.080272248</v>
      </c>
      <c r="H4717" s="0" t="n">
        <f aca="false">12*Inputs!$B$7*(MIN(1,$H$51*$C4717)*(ic*Inputs!$C$7+pE+fee_fx*Inputs!$D$7-cost_acc-cost_wd*Inputs!$E$7*$E4717-cost_fx*Inputs!$D$7-$F4717)+(1-MIN(1,$H$51*$C4717))*(1-MIN(1,Inputs!$G$7*$D4717)*churn_nonbuyers)*(ic*Inputs!$C$7+fee_wd*Inputs!$E$7*(1-$B4717)+fee_fx*Inputs!$D$7-cost_acc-cost_wd*Inputs!$E$7*(1-$B4717)-cost_fx*Inputs!$D$7))</f>
        <v>402905.511913295</v>
      </c>
      <c r="I4717" s="0" t="n">
        <f aca="false">12*Inputs!$B$8*(MIN(1,$H$52*$C4717)*(ic*Inputs!$C$8+pT-cost_acc-cost_wd*Inputs!$E$8-cost_fx*Inputs!$D$8-cost_ins)+(1-MIN(1,$H$52*$C4717))*(1-MIN(1,Inputs!$G$8*$D4717)*churn_nonbuyers)*(ic*Inputs!$C$8+fee_wd*Inputs!$E$8*(1-$B4717)+fee_fx*Inputs!$D$8-cost_acc-cost_wd*Inputs!$E$8*(1-$B4717)-cost_fx*Inputs!$D$8))</f>
        <v>139117.554576</v>
      </c>
      <c r="J4717" s="0" t="n">
        <f aca="false">G4717+H4717+I4717-fixed</f>
        <v>41112.1467615432</v>
      </c>
      <c r="K4717" s="0" t="n">
        <f aca="false">12*Inputs!$B$6*(1-MIN(1,Inputs!$G$6*$D4717)*churn_nonbuyers)*(ic*Inputs!$C$6+fee_wd*Inputs!$E$6*(1-$B4717)+fee_fx*Inputs!$D$6-cost_acc-cost_wd*Inputs!$E$6*(1-$B4717)-cost_fx*Inputs!$D$6)</f>
        <v>144813.27370752</v>
      </c>
      <c r="L4717" s="0" t="n">
        <f aca="false">12*Inputs!$B$7*(1-MIN(1,Inputs!$G$7*$D4717)*churn_nonbuyers)*(ic*Inputs!$C$7+fee_wd*Inputs!$E$7*(1-$B4717)+fee_fx*Inputs!$D$7-cost_acc-cost_wd*Inputs!$E$7*(1-$B4717)-cost_fx*Inputs!$D$7)</f>
        <v>341663.321152512</v>
      </c>
      <c r="M4717" s="0" t="n">
        <f aca="false">12*Inputs!$B$8*(1-MIN(1,Inputs!$G$8*$D4717)*churn_nonbuyers)*(ic*Inputs!$C$8+fee_wd*Inputs!$E$8*(1-$B4717)+fee_fx*Inputs!$D$8-cost_acc-cost_wd*Inputs!$E$8*(1-$B4717)-cost_fx*Inputs!$D$8)</f>
        <v>0</v>
      </c>
      <c r="N4717" s="0" t="n">
        <f aca="false">K4717+L4717+I4717-fixed</f>
        <v>-74405.850563968</v>
      </c>
      <c r="O4717" s="0" t="n">
        <f aca="false">K4717+L4717+M4717-fixed</f>
        <v>-213523.405139968</v>
      </c>
      <c r="P4717" s="0" t="n">
        <f aca="false">12*Inputs!$B$6*(1-MIN(1,Inputs!$F$6*$D4717))*(ic*Inputs!$C$6+flat_fee-cost_acc-cost_wd*Inputs!$E$6*$E4717-cost_fx*Inputs!$D$6)+12*Inputs!$B$7*(1-MIN(1,Inputs!$F$7*$D4717))*(ic*Inputs!$C$7+flat_fee-cost_acc-cost_wd*Inputs!$E$7*$E4717-cost_fx*Inputs!$D$7)+12*Inputs!$B$8*(1-MIN(1,Inputs!$F$8*$D4717))*(ic*Inputs!$C$8+flat_fee-cost_acc-cost_wd*Inputs!$E$8*$E4717-cost_fx*Inputs!$D$8)-fixed</f>
        <v>-310878.27627136</v>
      </c>
    </row>
    <row r="4718" customFormat="false" ht="15" hidden="false" customHeight="false" outlineLevel="0" collapsed="false">
      <c r="A4718" s="0" t="n">
        <v>4653</v>
      </c>
      <c r="B4718" s="0" t="n">
        <v>0.182239</v>
      </c>
      <c r="C4718" s="0" t="n">
        <v>0.984575</v>
      </c>
      <c r="D4718" s="0" t="n">
        <v>1.179072</v>
      </c>
      <c r="E4718" s="0" t="n">
        <v>1.324312</v>
      </c>
      <c r="F4718" s="0" t="n">
        <v>0.100989</v>
      </c>
      <c r="G4718" s="0" t="n">
        <f aca="false">12*Inputs!$B$6*(MIN(1,$H$50*$C4718)*(ic*Inputs!$C$6+pS+fee_fx*Inputs!$D$6-cost_acc-cost_wd*Inputs!$E$6*$E4718-cost_fx*Inputs!$D$6-$F4718)+(1-MIN(1,$H$50*$C4718))*(1-MIN(1,Inputs!$G$6*$D4718)*churn_nonbuyers)*(ic*Inputs!$C$6+fee_wd*Inputs!$E$6*(1-$B4718)+fee_fx*Inputs!$D$6-cost_acc-cost_wd*Inputs!$E$6*(1-$B4718)-cost_fx*Inputs!$D$6))</f>
        <v>214737.800552968</v>
      </c>
      <c r="H4718" s="0" t="n">
        <f aca="false">12*Inputs!$B$7*(MIN(1,$H$51*$C4718)*(ic*Inputs!$C$7+pE+fee_fx*Inputs!$D$7-cost_acc-cost_wd*Inputs!$E$7*$E4718-cost_fx*Inputs!$D$7-$F4718)+(1-MIN(1,$H$51*$C4718))*(1-MIN(1,Inputs!$G$7*$D4718)*churn_nonbuyers)*(ic*Inputs!$C$7+fee_wd*Inputs!$E$7*(1-$B4718)+fee_fx*Inputs!$D$7-cost_acc-cost_wd*Inputs!$E$7*(1-$B4718)-cost_fx*Inputs!$D$7))</f>
        <v>392842.794896321</v>
      </c>
      <c r="I4718" s="0" t="n">
        <f aca="false">12*Inputs!$B$8*(MIN(1,$H$52*$C4718)*(ic*Inputs!$C$8+pT-cost_acc-cost_wd*Inputs!$E$8-cost_fx*Inputs!$D$8-cost_ins)+(1-MIN(1,$H$52*$C4718))*(1-MIN(1,Inputs!$G$8*$D4718)*churn_nonbuyers)*(ic*Inputs!$C$8+fee_wd*Inputs!$E$8*(1-$B4718)+fee_fx*Inputs!$D$8-cost_acc-cost_wd*Inputs!$E$8*(1-$B4718)-cost_fx*Inputs!$D$8))</f>
        <v>159162.967370645</v>
      </c>
      <c r="J4718" s="0" t="n">
        <f aca="false">G4718+H4718+I4718-fixed</f>
        <v>66743.5628199328</v>
      </c>
      <c r="K4718" s="0" t="n">
        <f aca="false">12*Inputs!$B$6*(1-MIN(1,Inputs!$G$6*$D4718)*churn_nonbuyers)*(ic*Inputs!$C$6+fee_wd*Inputs!$E$6*(1-$B4718)+fee_fx*Inputs!$D$6-cost_acc-cost_wd*Inputs!$E$6*(1-$B4718)-cost_fx*Inputs!$D$6)</f>
        <v>165019.623135898</v>
      </c>
      <c r="L4718" s="0" t="n">
        <f aca="false">12*Inputs!$B$7*(1-MIN(1,Inputs!$G$7*$D4718)*churn_nonbuyers)*(ic*Inputs!$C$7+fee_wd*Inputs!$E$7*(1-$B4718)+fee_fx*Inputs!$D$7-cost_acc-cost_wd*Inputs!$E$7*(1-$B4718)-cost_fx*Inputs!$D$7)</f>
        <v>363623.780025539</v>
      </c>
      <c r="M4718" s="0" t="n">
        <f aca="false">12*Inputs!$B$8*(1-MIN(1,Inputs!$G$8*$D4718)*churn_nonbuyers)*(ic*Inputs!$C$8+fee_wd*Inputs!$E$8*(1-$B4718)+fee_fx*Inputs!$D$8-cost_acc-cost_wd*Inputs!$E$8*(1-$B4718)-cost_fx*Inputs!$D$8)</f>
        <v>55477.8869541888</v>
      </c>
      <c r="N4718" s="0" t="n">
        <f aca="false">K4718+L4718+I4718-fixed</f>
        <v>-12193.6294679192</v>
      </c>
      <c r="O4718" s="0" t="n">
        <f aca="false">K4718+L4718+M4718-fixed</f>
        <v>-115878.709884375</v>
      </c>
      <c r="P4718" s="0" t="n">
        <f aca="false">12*Inputs!$B$6*(1-MIN(1,Inputs!$F$6*$D4718))*(ic*Inputs!$C$6+flat_fee-cost_acc-cost_wd*Inputs!$E$6*$E4718-cost_fx*Inputs!$D$6)+12*Inputs!$B$7*(1-MIN(1,Inputs!$F$7*$D4718))*(ic*Inputs!$C$7+flat_fee-cost_acc-cost_wd*Inputs!$E$7*$E4718-cost_fx*Inputs!$D$7)+12*Inputs!$B$8*(1-MIN(1,Inputs!$F$8*$D4718))*(ic*Inputs!$C$8+flat_fee-cost_acc-cost_wd*Inputs!$E$8*$E4718-cost_fx*Inputs!$D$8)-fixed</f>
        <v>-156676.45118464</v>
      </c>
    </row>
    <row r="4719" customFormat="false" ht="15" hidden="false" customHeight="false" outlineLevel="0" collapsed="false">
      <c r="A4719" s="0" t="n">
        <v>4654</v>
      </c>
      <c r="B4719" s="0" t="n">
        <v>0.123098</v>
      </c>
      <c r="C4719" s="0" t="n">
        <v>0.793178</v>
      </c>
      <c r="D4719" s="0" t="n">
        <v>1.811627</v>
      </c>
      <c r="E4719" s="0" t="n">
        <v>1.143479</v>
      </c>
      <c r="F4719" s="0" t="n">
        <v>0.420934</v>
      </c>
      <c r="G4719" s="0" t="n">
        <f aca="false">12*Inputs!$B$6*(MIN(1,$H$50*$C4719)*(ic*Inputs!$C$6+pS+fee_fx*Inputs!$D$6-cost_acc-cost_wd*Inputs!$E$6*$E4719-cost_fx*Inputs!$D$6-$F4719)+(1-MIN(1,$H$50*$C4719))*(1-MIN(1,Inputs!$G$6*$D4719)*churn_nonbuyers)*(ic*Inputs!$C$6+fee_wd*Inputs!$E$6*(1-$B4719)+fee_fx*Inputs!$D$6-cost_acc-cost_wd*Inputs!$E$6*(1-$B4719)-cost_fx*Inputs!$D$6))</f>
        <v>204589.762886388</v>
      </c>
      <c r="H4719" s="0" t="n">
        <f aca="false">12*Inputs!$B$7*(MIN(1,$H$51*$C4719)*(ic*Inputs!$C$7+pE+fee_fx*Inputs!$D$7-cost_acc-cost_wd*Inputs!$E$7*$E4719-cost_fx*Inputs!$D$7-$F4719)+(1-MIN(1,$H$51*$C4719))*(1-MIN(1,Inputs!$G$7*$D4719)*churn_nonbuyers)*(ic*Inputs!$C$7+fee_wd*Inputs!$E$7*(1-$B4719)+fee_fx*Inputs!$D$7-cost_acc-cost_wd*Inputs!$E$7*(1-$B4719)-cost_fx*Inputs!$D$7))</f>
        <v>389683.35540112</v>
      </c>
      <c r="I4719" s="0" t="n">
        <f aca="false">12*Inputs!$B$8*(MIN(1,$H$52*$C4719)*(ic*Inputs!$C$8+pT-cost_acc-cost_wd*Inputs!$E$8-cost_fx*Inputs!$D$8-cost_ins)+(1-MIN(1,$H$52*$C4719))*(1-MIN(1,Inputs!$G$8*$D4719)*churn_nonbuyers)*(ic*Inputs!$C$8+fee_wd*Inputs!$E$8*(1-$B4719)+fee_fx*Inputs!$D$8-cost_acc-cost_wd*Inputs!$E$8*(1-$B4719)-cost_fx*Inputs!$D$8))</f>
        <v>114331.849632</v>
      </c>
      <c r="J4719" s="0" t="n">
        <f aca="false">G4719+H4719+I4719-fixed</f>
        <v>8604.96791950788</v>
      </c>
      <c r="K4719" s="0" t="n">
        <f aca="false">12*Inputs!$B$6*(1-MIN(1,Inputs!$G$6*$D4719)*churn_nonbuyers)*(ic*Inputs!$C$6+fee_wd*Inputs!$E$6*(1-$B4719)+fee_fx*Inputs!$D$6-cost_acc-cost_wd*Inputs!$E$6*(1-$B4719)-cost_fx*Inputs!$D$6)</f>
        <v>167218.342995211</v>
      </c>
      <c r="L4719" s="0" t="n">
        <f aca="false">12*Inputs!$B$7*(1-MIN(1,Inputs!$G$7*$D4719)*churn_nonbuyers)*(ic*Inputs!$C$7+fee_wd*Inputs!$E$7*(1-$B4719)+fee_fx*Inputs!$D$7-cost_acc-cost_wd*Inputs!$E$7*(1-$B4719)-cost_fx*Inputs!$D$7)</f>
        <v>364523.840901127</v>
      </c>
      <c r="M4719" s="0" t="n">
        <f aca="false">12*Inputs!$B$8*(1-MIN(1,Inputs!$G$8*$D4719)*churn_nonbuyers)*(ic*Inputs!$C$8+fee_wd*Inputs!$E$8*(1-$B4719)+fee_fx*Inputs!$D$8-cost_acc-cost_wd*Inputs!$E$8*(1-$B4719)-cost_fx*Inputs!$D$8)</f>
        <v>0</v>
      </c>
      <c r="N4719" s="0" t="n">
        <f aca="false">K4719+L4719+I4719-fixed</f>
        <v>-53925.9664716622</v>
      </c>
      <c r="O4719" s="0" t="n">
        <f aca="false">K4719+L4719+M4719-fixed</f>
        <v>-168257.816103662</v>
      </c>
      <c r="P4719" s="0" t="n">
        <f aca="false">12*Inputs!$B$6*(1-MIN(1,Inputs!$F$6*$D4719))*(ic*Inputs!$C$6+flat_fee-cost_acc-cost_wd*Inputs!$E$6*$E4719-cost_fx*Inputs!$D$6)+12*Inputs!$B$7*(1-MIN(1,Inputs!$F$7*$D4719))*(ic*Inputs!$C$7+flat_fee-cost_acc-cost_wd*Inputs!$E$7*$E4719-cost_fx*Inputs!$D$7)+12*Inputs!$B$8*(1-MIN(1,Inputs!$F$8*$D4719))*(ic*Inputs!$C$8+flat_fee-cost_acc-cost_wd*Inputs!$E$8*$E4719-cost_fx*Inputs!$D$8)-fixed</f>
        <v>-421261.77557608</v>
      </c>
    </row>
    <row r="4720" customFormat="false" ht="15" hidden="false" customHeight="false" outlineLevel="0" collapsed="false">
      <c r="A4720" s="0" t="n">
        <v>4655</v>
      </c>
      <c r="B4720" s="0" t="n">
        <v>0.051904</v>
      </c>
      <c r="C4720" s="0" t="n">
        <v>1.036371</v>
      </c>
      <c r="D4720" s="0" t="n">
        <v>1.340994</v>
      </c>
      <c r="E4720" s="0" t="n">
        <v>1.083783</v>
      </c>
      <c r="F4720" s="0" t="n">
        <v>0.072386</v>
      </c>
      <c r="G4720" s="0" t="n">
        <f aca="false">12*Inputs!$B$6*(MIN(1,$H$50*$C4720)*(ic*Inputs!$C$6+pS+fee_fx*Inputs!$D$6-cost_acc-cost_wd*Inputs!$E$6*$E4720-cost_fx*Inputs!$D$6-$F4720)+(1-MIN(1,$H$50*$C4720))*(1-MIN(1,Inputs!$G$6*$D4720)*churn_nonbuyers)*(ic*Inputs!$C$6+fee_wd*Inputs!$E$6*(1-$B4720)+fee_fx*Inputs!$D$6-cost_acc-cost_wd*Inputs!$E$6*(1-$B4720)-cost_fx*Inputs!$D$6))</f>
        <v>238535.774401098</v>
      </c>
      <c r="H4720" s="0" t="n">
        <f aca="false">12*Inputs!$B$7*(MIN(1,$H$51*$C4720)*(ic*Inputs!$C$7+pE+fee_fx*Inputs!$D$7-cost_acc-cost_wd*Inputs!$E$7*$E4720-cost_fx*Inputs!$D$7-$F4720)+(1-MIN(1,$H$51*$C4720))*(1-MIN(1,Inputs!$G$7*$D4720)*churn_nonbuyers)*(ic*Inputs!$C$7+fee_wd*Inputs!$E$7*(1-$B4720)+fee_fx*Inputs!$D$7-cost_acc-cost_wd*Inputs!$E$7*(1-$B4720)-cost_fx*Inputs!$D$7))</f>
        <v>434277.947277003</v>
      </c>
      <c r="I4720" s="0" t="n">
        <f aca="false">12*Inputs!$B$8*(MIN(1,$H$52*$C4720)*(ic*Inputs!$C$8+pT-cost_acc-cost_wd*Inputs!$E$8-cost_fx*Inputs!$D$8-cost_ins)+(1-MIN(1,$H$52*$C4720))*(1-MIN(1,Inputs!$G$8*$D4720)*churn_nonbuyers)*(ic*Inputs!$C$8+fee_wd*Inputs!$E$8*(1-$B4720)+fee_fx*Inputs!$D$8-cost_acc-cost_wd*Inputs!$E$8*(1-$B4720)-cost_fx*Inputs!$D$8))</f>
        <v>154838.19665417</v>
      </c>
      <c r="J4720" s="0" t="n">
        <f aca="false">G4720+H4720+I4720-fixed</f>
        <v>127651.91833227</v>
      </c>
      <c r="K4720" s="0" t="n">
        <f aca="false">12*Inputs!$B$6*(1-MIN(1,Inputs!$G$6*$D4720)*churn_nonbuyers)*(ic*Inputs!$C$6+fee_wd*Inputs!$E$6*(1-$B4720)+fee_fx*Inputs!$D$6-cost_acc-cost_wd*Inputs!$E$6*(1-$B4720)-cost_fx*Inputs!$D$6)</f>
        <v>181109.745738547</v>
      </c>
      <c r="L4720" s="0" t="n">
        <f aca="false">12*Inputs!$B$7*(1-MIN(1,Inputs!$G$7*$D4720)*churn_nonbuyers)*(ic*Inputs!$C$7+fee_wd*Inputs!$E$7*(1-$B4720)+fee_fx*Inputs!$D$7-cost_acc-cost_wd*Inputs!$E$7*(1-$B4720)-cost_fx*Inputs!$D$7)</f>
        <v>379805.845331128</v>
      </c>
      <c r="M4720" s="0" t="n">
        <f aca="false">12*Inputs!$B$8*(1-MIN(1,Inputs!$G$8*$D4720)*churn_nonbuyers)*(ic*Inputs!$C$8+fee_wd*Inputs!$E$8*(1-$B4720)+fee_fx*Inputs!$D$8-cost_acc-cost_wd*Inputs!$E$8*(1-$B4720)-cost_fx*Inputs!$D$8)</f>
        <v>19856.9580865536</v>
      </c>
      <c r="N4720" s="0" t="n">
        <f aca="false">K4720+L4720+I4720-fixed</f>
        <v>15753.7877238455</v>
      </c>
      <c r="O4720" s="0" t="n">
        <f aca="false">K4720+L4720+M4720-fixed</f>
        <v>-119227.450843771</v>
      </c>
      <c r="P4720" s="0" t="n">
        <f aca="false">12*Inputs!$B$6*(1-MIN(1,Inputs!$F$6*$D4720))*(ic*Inputs!$C$6+flat_fee-cost_acc-cost_wd*Inputs!$E$6*$E4720-cost_fx*Inputs!$D$6)+12*Inputs!$B$7*(1-MIN(1,Inputs!$F$7*$D4720))*(ic*Inputs!$C$7+flat_fee-cost_acc-cost_wd*Inputs!$E$7*$E4720-cost_fx*Inputs!$D$7)+12*Inputs!$B$8*(1-MIN(1,Inputs!$F$8*$D4720))*(ic*Inputs!$C$8+flat_fee-cost_acc-cost_wd*Inputs!$E$8*$E4720-cost_fx*Inputs!$D$8)-fixed</f>
        <v>-151161.64035952</v>
      </c>
    </row>
    <row r="4721" customFormat="false" ht="15" hidden="false" customHeight="false" outlineLevel="0" collapsed="false">
      <c r="A4721" s="0" t="n">
        <v>4656</v>
      </c>
      <c r="B4721" s="0" t="n">
        <v>0.385991</v>
      </c>
      <c r="C4721" s="0" t="n">
        <v>1.098584</v>
      </c>
      <c r="D4721" s="0" t="n">
        <v>1.054111</v>
      </c>
      <c r="E4721" s="0" t="n">
        <v>1.195771</v>
      </c>
      <c r="F4721" s="0" t="n">
        <v>0.194</v>
      </c>
      <c r="G4721" s="0" t="n">
        <f aca="false">12*Inputs!$B$6*(MIN(1,$H$50*$C4721)*(ic*Inputs!$C$6+pS+fee_fx*Inputs!$D$6-cost_acc-cost_wd*Inputs!$E$6*$E4721-cost_fx*Inputs!$D$6-$F4721)+(1-MIN(1,$H$50*$C4721))*(1-MIN(1,Inputs!$G$6*$D4721)*churn_nonbuyers)*(ic*Inputs!$C$6+fee_wd*Inputs!$E$6*(1-$B4721)+fee_fx*Inputs!$D$6-cost_acc-cost_wd*Inputs!$E$6*(1-$B4721)-cost_fx*Inputs!$D$6))</f>
        <v>197042.4095418</v>
      </c>
      <c r="H4721" s="0" t="n">
        <f aca="false">12*Inputs!$B$7*(MIN(1,$H$51*$C4721)*(ic*Inputs!$C$7+pE+fee_fx*Inputs!$D$7-cost_acc-cost_wd*Inputs!$E$7*$E4721-cost_fx*Inputs!$D$7-$F4721)+(1-MIN(1,$H$51*$C4721))*(1-MIN(1,Inputs!$G$7*$D4721)*churn_nonbuyers)*(ic*Inputs!$C$7+fee_wd*Inputs!$E$7*(1-$B4721)+fee_fx*Inputs!$D$7-cost_acc-cost_wd*Inputs!$E$7*(1-$B4721)-cost_fx*Inputs!$D$7))</f>
        <v>391473.470803131</v>
      </c>
      <c r="I4721" s="0" t="n">
        <f aca="false">12*Inputs!$B$8*(MIN(1,$H$52*$C4721)*(ic*Inputs!$C$8+pT-cost_acc-cost_wd*Inputs!$E$8-cost_fx*Inputs!$D$8-cost_ins)+(1-MIN(1,$H$52*$C4721))*(1-MIN(1,Inputs!$G$8*$D4721)*churn_nonbuyers)*(ic*Inputs!$C$8+fee_wd*Inputs!$E$8*(1-$B4721)+fee_fx*Inputs!$D$8-cost_acc-cost_wd*Inputs!$E$8*(1-$B4721)-cost_fx*Inputs!$D$8))</f>
        <v>176995.335059918</v>
      </c>
      <c r="J4721" s="0" t="n">
        <f aca="false">G4721+H4721+I4721-fixed</f>
        <v>65511.2154048495</v>
      </c>
      <c r="K4721" s="0" t="n">
        <f aca="false">12*Inputs!$B$6*(1-MIN(1,Inputs!$G$6*$D4721)*churn_nonbuyers)*(ic*Inputs!$C$6+fee_wd*Inputs!$E$6*(1-$B4721)+fee_fx*Inputs!$D$6-cost_acc-cost_wd*Inputs!$E$6*(1-$B4721)-cost_fx*Inputs!$D$6)</f>
        <v>138321.374104807</v>
      </c>
      <c r="L4721" s="0" t="n">
        <f aca="false">12*Inputs!$B$7*(1-MIN(1,Inputs!$G$7*$D4721)*churn_nonbuyers)*(ic*Inputs!$C$7+fee_wd*Inputs!$E$7*(1-$B4721)+fee_fx*Inputs!$D$7-cost_acc-cost_wd*Inputs!$E$7*(1-$B4721)-cost_fx*Inputs!$D$7)</f>
        <v>336624.479534884</v>
      </c>
      <c r="M4721" s="0" t="n">
        <f aca="false">12*Inputs!$B$8*(1-MIN(1,Inputs!$G$8*$D4721)*churn_nonbuyers)*(ic*Inputs!$C$8+fee_wd*Inputs!$E$8*(1-$B4721)+fee_fx*Inputs!$D$8-cost_acc-cost_wd*Inputs!$E$8*(1-$B4721)-cost_fx*Inputs!$D$8)</f>
        <v>80700.2299824336</v>
      </c>
      <c r="N4721" s="0" t="n">
        <f aca="false">K4721+L4721+I4721-fixed</f>
        <v>-48058.8113003902</v>
      </c>
      <c r="O4721" s="0" t="n">
        <f aca="false">K4721+L4721+M4721-fixed</f>
        <v>-144353.916377875</v>
      </c>
      <c r="P4721" s="0" t="n">
        <f aca="false">12*Inputs!$B$6*(1-MIN(1,Inputs!$F$6*$D4721))*(ic*Inputs!$C$6+flat_fee-cost_acc-cost_wd*Inputs!$E$6*$E4721-cost_fx*Inputs!$D$6)+12*Inputs!$B$7*(1-MIN(1,Inputs!$F$7*$D4721))*(ic*Inputs!$C$7+flat_fee-cost_acc-cost_wd*Inputs!$E$7*$E4721-cost_fx*Inputs!$D$7)+12*Inputs!$B$8*(1-MIN(1,Inputs!$F$8*$D4721))*(ic*Inputs!$C$8+flat_fee-cost_acc-cost_wd*Inputs!$E$8*$E4721-cost_fx*Inputs!$D$8)-fixed</f>
        <v>-42073.3725085601</v>
      </c>
    </row>
    <row r="4722" customFormat="false" ht="15" hidden="false" customHeight="false" outlineLevel="0" collapsed="false">
      <c r="A4722" s="0" t="n">
        <v>4657</v>
      </c>
      <c r="B4722" s="0" t="n">
        <v>0.499434</v>
      </c>
      <c r="C4722" s="0" t="n">
        <v>0.995755</v>
      </c>
      <c r="D4722" s="0" t="n">
        <v>1.033813</v>
      </c>
      <c r="E4722" s="0" t="n">
        <v>1.272621</v>
      </c>
      <c r="F4722" s="0" t="n">
        <v>0.229843</v>
      </c>
      <c r="G4722" s="0" t="n">
        <f aca="false">12*Inputs!$B$6*(MIN(1,$H$50*$C4722)*(ic*Inputs!$C$6+pS+fee_fx*Inputs!$D$6-cost_acc-cost_wd*Inputs!$E$6*$E4722-cost_fx*Inputs!$D$6-$F4722)+(1-MIN(1,$H$50*$C4722))*(1-MIN(1,Inputs!$G$6*$D4722)*churn_nonbuyers)*(ic*Inputs!$C$6+fee_wd*Inputs!$E$6*(1-$B4722)+fee_fx*Inputs!$D$6-cost_acc-cost_wd*Inputs!$E$6*(1-$B4722)-cost_fx*Inputs!$D$6))</f>
        <v>174839.667053936</v>
      </c>
      <c r="H4722" s="0" t="n">
        <f aca="false">12*Inputs!$B$7*(MIN(1,$H$51*$C4722)*(ic*Inputs!$C$7+pE+fee_fx*Inputs!$D$7-cost_acc-cost_wd*Inputs!$E$7*$E4722-cost_fx*Inputs!$D$7-$F4722)+(1-MIN(1,$H$51*$C4722))*(1-MIN(1,Inputs!$G$7*$D4722)*churn_nonbuyers)*(ic*Inputs!$C$7+fee_wd*Inputs!$E$7*(1-$B4722)+fee_fx*Inputs!$D$7-cost_acc-cost_wd*Inputs!$E$7*(1-$B4722)-cost_fx*Inputs!$D$7))</f>
        <v>366071.197147994</v>
      </c>
      <c r="I4722" s="0" t="n">
        <f aca="false">12*Inputs!$B$8*(MIN(1,$H$52*$C4722)*(ic*Inputs!$C$8+pT-cost_acc-cost_wd*Inputs!$E$8-cost_fx*Inputs!$D$8-cost_ins)+(1-MIN(1,$H$52*$C4722))*(1-MIN(1,Inputs!$G$8*$D4722)*churn_nonbuyers)*(ic*Inputs!$C$8+fee_wd*Inputs!$E$8*(1-$B4722)+fee_fx*Inputs!$D$8-cost_acc-cost_wd*Inputs!$E$8*(1-$B4722)-cost_fx*Inputs!$D$8))</f>
        <v>168851.428345733</v>
      </c>
      <c r="J4722" s="0" t="n">
        <f aca="false">G4722+H4722+I4722-fixed</f>
        <v>9762.29254766228</v>
      </c>
      <c r="K4722" s="0" t="n">
        <f aca="false">12*Inputs!$B$6*(1-MIN(1,Inputs!$G$6*$D4722)*churn_nonbuyers)*(ic*Inputs!$C$6+fee_wd*Inputs!$E$6*(1-$B4722)+fee_fx*Inputs!$D$6-cost_acc-cost_wd*Inputs!$E$6*(1-$B4722)-cost_fx*Inputs!$D$6)</f>
        <v>122978.182765262</v>
      </c>
      <c r="L4722" s="0" t="n">
        <f aca="false">12*Inputs!$B$7*(1-MIN(1,Inputs!$G$7*$D4722)*churn_nonbuyers)*(ic*Inputs!$C$7+fee_wd*Inputs!$E$7*(1-$B4722)+fee_fx*Inputs!$D$7-cost_acc-cost_wd*Inputs!$E$7*(1-$B4722)-cost_fx*Inputs!$D$7)</f>
        <v>321007.010235157</v>
      </c>
      <c r="M4722" s="0" t="n">
        <f aca="false">12*Inputs!$B$8*(1-MIN(1,Inputs!$G$8*$D4722)*churn_nonbuyers)*(ic*Inputs!$C$8+fee_wd*Inputs!$E$8*(1-$B4722)+fee_fx*Inputs!$D$8-cost_acc-cost_wd*Inputs!$E$8*(1-$B4722)-cost_fx*Inputs!$D$8)</f>
        <v>83569.9715178912</v>
      </c>
      <c r="N4722" s="0" t="n">
        <f aca="false">K4722+L4722+I4722-fixed</f>
        <v>-87163.3786538474</v>
      </c>
      <c r="O4722" s="0" t="n">
        <f aca="false">K4722+L4722+M4722-fixed</f>
        <v>-172444.835481689</v>
      </c>
      <c r="P4722" s="0" t="n">
        <f aca="false">12*Inputs!$B$6*(1-MIN(1,Inputs!$F$6*$D4722))*(ic*Inputs!$C$6+flat_fee-cost_acc-cost_wd*Inputs!$E$6*$E4722-cost_fx*Inputs!$D$6)+12*Inputs!$B$7*(1-MIN(1,Inputs!$F$7*$D4722))*(ic*Inputs!$C$7+flat_fee-cost_acc-cost_wd*Inputs!$E$7*$E4722-cost_fx*Inputs!$D$7)+12*Inputs!$B$8*(1-MIN(1,Inputs!$F$8*$D4722))*(ic*Inputs!$C$8+flat_fee-cost_acc-cost_wd*Inputs!$E$8*$E4722-cost_fx*Inputs!$D$8)-fixed</f>
        <v>-64156.0173344801</v>
      </c>
    </row>
    <row r="4723" customFormat="false" ht="15" hidden="false" customHeight="false" outlineLevel="0" collapsed="false">
      <c r="A4723" s="0" t="n">
        <v>4658</v>
      </c>
      <c r="B4723" s="0" t="n">
        <v>0.344906</v>
      </c>
      <c r="C4723" s="0" t="n">
        <v>0.837641</v>
      </c>
      <c r="D4723" s="0" t="n">
        <v>1.026948</v>
      </c>
      <c r="E4723" s="0" t="n">
        <v>1.117162</v>
      </c>
      <c r="F4723" s="0" t="n">
        <v>0.136912</v>
      </c>
      <c r="G4723" s="0" t="n">
        <f aca="false">12*Inputs!$B$6*(MIN(1,$H$50*$C4723)*(ic*Inputs!$C$6+pS+fee_fx*Inputs!$D$6-cost_acc-cost_wd*Inputs!$E$6*$E4723-cost_fx*Inputs!$D$6-$F4723)+(1-MIN(1,$H$50*$C4723))*(1-MIN(1,Inputs!$G$6*$D4723)*churn_nonbuyers)*(ic*Inputs!$C$6+fee_wd*Inputs!$E$6*(1-$B4723)+fee_fx*Inputs!$D$6-cost_acc-cost_wd*Inputs!$E$6*(1-$B4723)-cost_fx*Inputs!$D$6))</f>
        <v>191134.83036076</v>
      </c>
      <c r="H4723" s="0" t="n">
        <f aca="false">12*Inputs!$B$7*(MIN(1,$H$51*$C4723)*(ic*Inputs!$C$7+pE+fee_fx*Inputs!$D$7-cost_acc-cost_wd*Inputs!$E$7*$E4723-cost_fx*Inputs!$D$7-$F4723)+(1-MIN(1,$H$51*$C4723))*(1-MIN(1,Inputs!$G$7*$D4723)*churn_nonbuyers)*(ic*Inputs!$C$7+fee_wd*Inputs!$E$7*(1-$B4723)+fee_fx*Inputs!$D$7-cost_acc-cost_wd*Inputs!$E$7*(1-$B4723)-cost_fx*Inputs!$D$7))</f>
        <v>392786.35951406</v>
      </c>
      <c r="I4723" s="0" t="n">
        <f aca="false">12*Inputs!$B$8*(MIN(1,$H$52*$C4723)*(ic*Inputs!$C$8+pT-cost_acc-cost_wd*Inputs!$E$8-cost_fx*Inputs!$D$8-cost_ins)+(1-MIN(1,$H$52*$C4723))*(1-MIN(1,Inputs!$G$8*$D4723)*churn_nonbuyers)*(ic*Inputs!$C$8+fee_wd*Inputs!$E$8*(1-$B4723)+fee_fx*Inputs!$D$8-cost_acc-cost_wd*Inputs!$E$8*(1-$B4723)-cost_fx*Inputs!$D$8))</f>
        <v>156773.497800073</v>
      </c>
      <c r="J4723" s="0" t="n">
        <f aca="false">G4723+H4723+I4723-fixed</f>
        <v>40694.6876748917</v>
      </c>
      <c r="K4723" s="0" t="n">
        <f aca="false">12*Inputs!$B$6*(1-MIN(1,Inputs!$G$6*$D4723)*churn_nonbuyers)*(ic*Inputs!$C$6+fee_wd*Inputs!$E$6*(1-$B4723)+fee_fx*Inputs!$D$6-cost_acc-cost_wd*Inputs!$E$6*(1-$B4723)-cost_fx*Inputs!$D$6)</f>
        <v>144132.143953594</v>
      </c>
      <c r="L4723" s="0" t="n">
        <f aca="false">12*Inputs!$B$7*(1-MIN(1,Inputs!$G$7*$D4723)*churn_nonbuyers)*(ic*Inputs!$C$7+fee_wd*Inputs!$E$7*(1-$B4723)+fee_fx*Inputs!$D$7-cost_acc-cost_wd*Inputs!$E$7*(1-$B4723)-cost_fx*Inputs!$D$7)</f>
        <v>342641.719268156</v>
      </c>
      <c r="M4723" s="0" t="n">
        <f aca="false">12*Inputs!$B$8*(1-MIN(1,Inputs!$G$8*$D4723)*churn_nonbuyers)*(ic*Inputs!$C$8+fee_wd*Inputs!$E$8*(1-$B4723)+fee_fx*Inputs!$D$8-cost_acc-cost_wd*Inputs!$E$8*(1-$B4723)-cost_fx*Inputs!$D$8)</f>
        <v>87108.5706634368</v>
      </c>
      <c r="N4723" s="0" t="n">
        <f aca="false">K4723+L4723+I4723-fixed</f>
        <v>-56452.6389781778</v>
      </c>
      <c r="O4723" s="0" t="n">
        <f aca="false">K4723+L4723+M4723-fixed</f>
        <v>-126117.566114814</v>
      </c>
      <c r="P4723" s="0" t="n">
        <f aca="false">12*Inputs!$B$6*(1-MIN(1,Inputs!$F$6*$D4723))*(ic*Inputs!$C$6+flat_fee-cost_acc-cost_wd*Inputs!$E$6*$E4723-cost_fx*Inputs!$D$6)+12*Inputs!$B$7*(1-MIN(1,Inputs!$F$7*$D4723))*(ic*Inputs!$C$7+flat_fee-cost_acc-cost_wd*Inputs!$E$7*$E4723-cost_fx*Inputs!$D$7)+12*Inputs!$B$8*(1-MIN(1,Inputs!$F$8*$D4723))*(ic*Inputs!$C$8+flat_fee-cost_acc-cost_wd*Inputs!$E$8*$E4723-cost_fx*Inputs!$D$8)-fixed</f>
        <v>5419.03183424007</v>
      </c>
    </row>
    <row r="4724" customFormat="false" ht="15" hidden="false" customHeight="false" outlineLevel="0" collapsed="false">
      <c r="A4724" s="0" t="n">
        <v>4659</v>
      </c>
      <c r="B4724" s="0" t="n">
        <v>0.078916</v>
      </c>
      <c r="C4724" s="0" t="n">
        <v>0.832565</v>
      </c>
      <c r="D4724" s="0" t="n">
        <v>1.512403</v>
      </c>
      <c r="E4724" s="0" t="n">
        <v>1.222719</v>
      </c>
      <c r="F4724" s="0" t="n">
        <v>0.03014</v>
      </c>
      <c r="G4724" s="0" t="n">
        <f aca="false">12*Inputs!$B$6*(MIN(1,$H$50*$C4724)*(ic*Inputs!$C$6+pS+fee_fx*Inputs!$D$6-cost_acc-cost_wd*Inputs!$E$6*$E4724-cost_fx*Inputs!$D$6-$F4724)+(1-MIN(1,$H$50*$C4724))*(1-MIN(1,Inputs!$G$6*$D4724)*churn_nonbuyers)*(ic*Inputs!$C$6+fee_wd*Inputs!$E$6*(1-$B4724)+fee_fx*Inputs!$D$6-cost_acc-cost_wd*Inputs!$E$6*(1-$B4724)-cost_fx*Inputs!$D$6))</f>
        <v>220478.97465333</v>
      </c>
      <c r="H4724" s="0" t="n">
        <f aca="false">12*Inputs!$B$7*(MIN(1,$H$51*$C4724)*(ic*Inputs!$C$7+pE+fee_fx*Inputs!$D$7-cost_acc-cost_wd*Inputs!$E$7*$E4724-cost_fx*Inputs!$D$7-$F4724)+(1-MIN(1,$H$51*$C4724))*(1-MIN(1,Inputs!$G$7*$D4724)*churn_nonbuyers)*(ic*Inputs!$C$7+fee_wd*Inputs!$E$7*(1-$B4724)+fee_fx*Inputs!$D$7-cost_acc-cost_wd*Inputs!$E$7*(1-$B4724)-cost_fx*Inputs!$D$7))</f>
        <v>408432.315589615</v>
      </c>
      <c r="I4724" s="0" t="n">
        <f aca="false">12*Inputs!$B$8*(MIN(1,$H$52*$C4724)*(ic*Inputs!$C$8+pT-cost_acc-cost_wd*Inputs!$E$8-cost_fx*Inputs!$D$8-cost_ins)+(1-MIN(1,$H$52*$C4724))*(1-MIN(1,Inputs!$G$8*$D4724)*churn_nonbuyers)*(ic*Inputs!$C$8+fee_wd*Inputs!$E$8*(1-$B4724)+fee_fx*Inputs!$D$8-cost_acc-cost_wd*Inputs!$E$8*(1-$B4724)-cost_fx*Inputs!$D$8))</f>
        <v>120009.24936</v>
      </c>
      <c r="J4724" s="0" t="n">
        <f aca="false">G4724+H4724+I4724-fixed</f>
        <v>48920.5396029449</v>
      </c>
      <c r="K4724" s="0" t="n">
        <f aca="false">12*Inputs!$B$6*(1-MIN(1,Inputs!$G$6*$D4724)*churn_nonbuyers)*(ic*Inputs!$C$6+fee_wd*Inputs!$E$6*(1-$B4724)+fee_fx*Inputs!$D$6-cost_acc-cost_wd*Inputs!$E$6*(1-$B4724)-cost_fx*Inputs!$D$6)</f>
        <v>175850.413885066</v>
      </c>
      <c r="L4724" s="0" t="n">
        <f aca="false">12*Inputs!$B$7*(1-MIN(1,Inputs!$G$7*$D4724)*churn_nonbuyers)*(ic*Inputs!$C$7+fee_wd*Inputs!$E$7*(1-$B4724)+fee_fx*Inputs!$D$7-cost_acc-cost_wd*Inputs!$E$7*(1-$B4724)-cost_fx*Inputs!$D$7)</f>
        <v>374057.673387039</v>
      </c>
      <c r="M4724" s="0" t="n">
        <f aca="false">12*Inputs!$B$8*(1-MIN(1,Inputs!$G$8*$D4724)*churn_nonbuyers)*(ic*Inputs!$C$8+fee_wd*Inputs!$E$8*(1-$B4724)+fee_fx*Inputs!$D$8-cost_acc-cost_wd*Inputs!$E$8*(1-$B4724)-cost_fx*Inputs!$D$8)</f>
        <v>0</v>
      </c>
      <c r="N4724" s="0" t="n">
        <f aca="false">K4724+L4724+I4724-fixed</f>
        <v>-30082.6633678949</v>
      </c>
      <c r="O4724" s="0" t="n">
        <f aca="false">K4724+L4724+M4724-fixed</f>
        <v>-150091.912727895</v>
      </c>
      <c r="P4724" s="0" t="n">
        <f aca="false">12*Inputs!$B$6*(1-MIN(1,Inputs!$F$6*$D4724))*(ic*Inputs!$C$6+flat_fee-cost_acc-cost_wd*Inputs!$E$6*$E4724-cost_fx*Inputs!$D$6)+12*Inputs!$B$7*(1-MIN(1,Inputs!$F$7*$D4724))*(ic*Inputs!$C$7+flat_fee-cost_acc-cost_wd*Inputs!$E$7*$E4724-cost_fx*Inputs!$D$7)+12*Inputs!$B$8*(1-MIN(1,Inputs!$F$8*$D4724))*(ic*Inputs!$C$8+flat_fee-cost_acc-cost_wd*Inputs!$E$8*$E4724-cost_fx*Inputs!$D$8)-fixed</f>
        <v>-287311.75488232</v>
      </c>
    </row>
    <row r="4725" customFormat="false" ht="15" hidden="false" customHeight="false" outlineLevel="0" collapsed="false">
      <c r="A4725" s="0" t="n">
        <v>4660</v>
      </c>
      <c r="B4725" s="0" t="n">
        <v>0.544526</v>
      </c>
      <c r="C4725" s="0" t="n">
        <v>0.96535</v>
      </c>
      <c r="D4725" s="0" t="n">
        <v>1.330526</v>
      </c>
      <c r="E4725" s="0" t="n">
        <v>1.025091</v>
      </c>
      <c r="F4725" s="0" t="n">
        <v>0.156435</v>
      </c>
      <c r="G4725" s="0" t="n">
        <f aca="false">12*Inputs!$B$6*(MIN(1,$H$50*$C4725)*(ic*Inputs!$C$6+pS+fee_fx*Inputs!$D$6-cost_acc-cost_wd*Inputs!$E$6*$E4725-cost_fx*Inputs!$D$6-$F4725)+(1-MIN(1,$H$50*$C4725))*(1-MIN(1,Inputs!$G$6*$D4725)*churn_nonbuyers)*(ic*Inputs!$C$6+fee_wd*Inputs!$E$6*(1-$B4725)+fee_fx*Inputs!$D$6-cost_acc-cost_wd*Inputs!$E$6*(1-$B4725)-cost_fx*Inputs!$D$6))</f>
        <v>173025.785803644</v>
      </c>
      <c r="H4725" s="0" t="n">
        <f aca="false">12*Inputs!$B$7*(MIN(1,$H$51*$C4725)*(ic*Inputs!$C$7+pE+fee_fx*Inputs!$D$7-cost_acc-cost_wd*Inputs!$E$7*$E4725-cost_fx*Inputs!$D$7-$F4725)+(1-MIN(1,$H$51*$C4725))*(1-MIN(1,Inputs!$G$7*$D4725)*churn_nonbuyers)*(ic*Inputs!$C$7+fee_wd*Inputs!$E$7*(1-$B4725)+fee_fx*Inputs!$D$7-cost_acc-cost_wd*Inputs!$E$7*(1-$B4725)-cost_fx*Inputs!$D$7))</f>
        <v>390667.331070289</v>
      </c>
      <c r="I4725" s="0" t="n">
        <f aca="false">12*Inputs!$B$8*(MIN(1,$H$52*$C4725)*(ic*Inputs!$C$8+pT-cost_acc-cost_wd*Inputs!$E$8-cost_fx*Inputs!$D$8-cost_ins)+(1-MIN(1,$H$52*$C4725))*(1-MIN(1,Inputs!$G$8*$D4725)*churn_nonbuyers)*(ic*Inputs!$C$8+fee_wd*Inputs!$E$8*(1-$B4725)+fee_fx*Inputs!$D$8-cost_acc-cost_wd*Inputs!$E$8*(1-$B4725)-cost_fx*Inputs!$D$8))</f>
        <v>145831.519029391</v>
      </c>
      <c r="J4725" s="0" t="n">
        <f aca="false">G4725+H4725+I4725-fixed</f>
        <v>9524.63590332388</v>
      </c>
      <c r="K4725" s="0" t="n">
        <f aca="false">12*Inputs!$B$6*(1-MIN(1,Inputs!$G$6*$D4725)*churn_nonbuyers)*(ic*Inputs!$C$6+fee_wd*Inputs!$E$6*(1-$B4725)+fee_fx*Inputs!$D$6-cost_acc-cost_wd*Inputs!$E$6*(1-$B4725)-cost_fx*Inputs!$D$6)</f>
        <v>114992.997124867</v>
      </c>
      <c r="L4725" s="0" t="n">
        <f aca="false">12*Inputs!$B$7*(1-MIN(1,Inputs!$G$7*$D4725)*churn_nonbuyers)*(ic*Inputs!$C$7+fee_wd*Inputs!$E$7*(1-$B4725)+fee_fx*Inputs!$D$7-cost_acc-cost_wd*Inputs!$E$7*(1-$B4725)-cost_fx*Inputs!$D$7)</f>
        <v>311824.07942692</v>
      </c>
      <c r="M4725" s="0" t="n">
        <f aca="false">12*Inputs!$B$8*(1-MIN(1,Inputs!$G$8*$D4725)*churn_nonbuyers)*(ic*Inputs!$C$8+fee_wd*Inputs!$E$8*(1-$B4725)+fee_fx*Inputs!$D$8-cost_acc-cost_wd*Inputs!$E$8*(1-$B4725)-cost_fx*Inputs!$D$8)</f>
        <v>20607.5731427136</v>
      </c>
      <c r="N4725" s="0" t="n">
        <f aca="false">K4725+L4725+I4725-fixed</f>
        <v>-127351.404418822</v>
      </c>
      <c r="O4725" s="0" t="n">
        <f aca="false">K4725+L4725+M4725-fixed</f>
        <v>-252575.350305499</v>
      </c>
      <c r="P4725" s="0" t="n">
        <f aca="false">12*Inputs!$B$6*(1-MIN(1,Inputs!$F$6*$D4725))*(ic*Inputs!$C$6+flat_fee-cost_acc-cost_wd*Inputs!$E$6*$E4725-cost_fx*Inputs!$D$6)+12*Inputs!$B$7*(1-MIN(1,Inputs!$F$7*$D4725))*(ic*Inputs!$C$7+flat_fee-cost_acc-cost_wd*Inputs!$E$7*$E4725-cost_fx*Inputs!$D$7)+12*Inputs!$B$8*(1-MIN(1,Inputs!$F$8*$D4725))*(ic*Inputs!$C$8+flat_fee-cost_acc-cost_wd*Inputs!$E$8*$E4725-cost_fx*Inputs!$D$8)-fixed</f>
        <v>-124769.80344016</v>
      </c>
    </row>
    <row r="4726" customFormat="false" ht="15" hidden="false" customHeight="false" outlineLevel="0" collapsed="false">
      <c r="A4726" s="0" t="n">
        <v>4661</v>
      </c>
      <c r="B4726" s="0" t="n">
        <v>0.201276</v>
      </c>
      <c r="C4726" s="0" t="n">
        <v>0.929549</v>
      </c>
      <c r="D4726" s="0" t="n">
        <v>0.627129</v>
      </c>
      <c r="E4726" s="0" t="n">
        <v>1.150175</v>
      </c>
      <c r="F4726" s="0" t="n">
        <v>0.245739</v>
      </c>
      <c r="G4726" s="0" t="n">
        <f aca="false">12*Inputs!$B$6*(MIN(1,$H$50*$C4726)*(ic*Inputs!$C$6+pS+fee_fx*Inputs!$D$6-cost_acc-cost_wd*Inputs!$E$6*$E4726-cost_fx*Inputs!$D$6-$F4726)+(1-MIN(1,$H$50*$C4726))*(1-MIN(1,Inputs!$G$6*$D4726)*churn_nonbuyers)*(ic*Inputs!$C$6+fee_wd*Inputs!$E$6*(1-$B4726)+fee_fx*Inputs!$D$6-cost_acc-cost_wd*Inputs!$E$6*(1-$B4726)-cost_fx*Inputs!$D$6))</f>
        <v>214610.112234911</v>
      </c>
      <c r="H4726" s="0" t="n">
        <f aca="false">12*Inputs!$B$7*(MIN(1,$H$51*$C4726)*(ic*Inputs!$C$7+pE+fee_fx*Inputs!$D$7-cost_acc-cost_wd*Inputs!$E$7*$E4726-cost_fx*Inputs!$D$7-$F4726)+(1-MIN(1,$H$51*$C4726))*(1-MIN(1,Inputs!$G$7*$D4726)*churn_nonbuyers)*(ic*Inputs!$C$7+fee_wd*Inputs!$E$7*(1-$B4726)+fee_fx*Inputs!$D$7-cost_acc-cost_wd*Inputs!$E$7*(1-$B4726)-cost_fx*Inputs!$D$7))</f>
        <v>404338.196344782</v>
      </c>
      <c r="I4726" s="0" t="n">
        <f aca="false">12*Inputs!$B$8*(MIN(1,$H$52*$C4726)*(ic*Inputs!$C$8+pT-cost_acc-cost_wd*Inputs!$E$8-cost_fx*Inputs!$D$8-cost_ins)+(1-MIN(1,$H$52*$C4726))*(1-MIN(1,Inputs!$G$8*$D4726)*churn_nonbuyers)*(ic*Inputs!$C$8+fee_wd*Inputs!$E$8*(1-$B4726)+fee_fx*Inputs!$D$8-cost_acc-cost_wd*Inputs!$E$8*(1-$B4726)-cost_fx*Inputs!$D$8))</f>
        <v>196060.044668839</v>
      </c>
      <c r="J4726" s="0" t="n">
        <f aca="false">G4726+H4726+I4726-fixed</f>
        <v>115008.353248531</v>
      </c>
      <c r="K4726" s="0" t="n">
        <f aca="false">12*Inputs!$B$6*(1-MIN(1,Inputs!$G$6*$D4726)*churn_nonbuyers)*(ic*Inputs!$C$6+fee_wd*Inputs!$E$6*(1-$B4726)+fee_fx*Inputs!$D$6-cost_acc-cost_wd*Inputs!$E$6*(1-$B4726)-cost_fx*Inputs!$D$6)</f>
        <v>167203.622999549</v>
      </c>
      <c r="L4726" s="0" t="n">
        <f aca="false">12*Inputs!$B$7*(1-MIN(1,Inputs!$G$7*$D4726)*churn_nonbuyers)*(ic*Inputs!$C$7+fee_wd*Inputs!$E$7*(1-$B4726)+fee_fx*Inputs!$D$7-cost_acc-cost_wd*Inputs!$E$7*(1-$B4726)-cost_fx*Inputs!$D$7)</f>
        <v>367175.800007729</v>
      </c>
      <c r="M4726" s="0" t="n">
        <f aca="false">12*Inputs!$B$8*(1-MIN(1,Inputs!$G$8*$D4726)*churn_nonbuyers)*(ic*Inputs!$C$8+fee_wd*Inputs!$E$8*(1-$B4726)+fee_fx*Inputs!$D$8-cost_acc-cost_wd*Inputs!$E$8*(1-$B4726)-cost_fx*Inputs!$D$8)</f>
        <v>177693.512237894</v>
      </c>
      <c r="N4726" s="0" t="n">
        <f aca="false">K4726+L4726+I4726-fixed</f>
        <v>30439.4676761169</v>
      </c>
      <c r="O4726" s="0" t="n">
        <f aca="false">K4726+L4726+M4726-fixed</f>
        <v>12072.9352451726</v>
      </c>
      <c r="P4726" s="0" t="n">
        <f aca="false">12*Inputs!$B$6*(1-MIN(1,Inputs!$F$6*$D4726))*(ic*Inputs!$C$6+flat_fee-cost_acc-cost_wd*Inputs!$E$6*$E4726-cost_fx*Inputs!$D$6)+12*Inputs!$B$7*(1-MIN(1,Inputs!$F$7*$D4726))*(ic*Inputs!$C$7+flat_fee-cost_acc-cost_wd*Inputs!$E$7*$E4726-cost_fx*Inputs!$D$7)+12*Inputs!$B$8*(1-MIN(1,Inputs!$F$8*$D4726))*(ic*Inputs!$C$8+flat_fee-cost_acc-cost_wd*Inputs!$E$8*$E4726-cost_fx*Inputs!$D$8)-fixed</f>
        <v>202429.780706</v>
      </c>
    </row>
    <row r="4727" customFormat="false" ht="15" hidden="false" customHeight="false" outlineLevel="0" collapsed="false">
      <c r="A4727" s="0" t="n">
        <v>4662</v>
      </c>
      <c r="B4727" s="0" t="n">
        <v>0.181687</v>
      </c>
      <c r="C4727" s="0" t="n">
        <v>0.998955</v>
      </c>
      <c r="D4727" s="0" t="n">
        <v>1.396158</v>
      </c>
      <c r="E4727" s="0" t="n">
        <v>1.220241</v>
      </c>
      <c r="F4727" s="0" t="n">
        <v>0.299806</v>
      </c>
      <c r="G4727" s="0" t="n">
        <f aca="false">12*Inputs!$B$6*(MIN(1,$H$50*$C4727)*(ic*Inputs!$C$6+pS+fee_fx*Inputs!$D$6-cost_acc-cost_wd*Inputs!$E$6*$E4727-cost_fx*Inputs!$D$6-$F4727)+(1-MIN(1,$H$50*$C4727))*(1-MIN(1,Inputs!$G$6*$D4727)*churn_nonbuyers)*(ic*Inputs!$C$6+fee_wd*Inputs!$E$6*(1-$B4727)+fee_fx*Inputs!$D$6-cost_acc-cost_wd*Inputs!$E$6*(1-$B4727)-cost_fx*Inputs!$D$6))</f>
        <v>211600.040042334</v>
      </c>
      <c r="H4727" s="0" t="n">
        <f aca="false">12*Inputs!$B$7*(MIN(1,$H$51*$C4727)*(ic*Inputs!$C$7+pE+fee_fx*Inputs!$D$7-cost_acc-cost_wd*Inputs!$E$7*$E4727-cost_fx*Inputs!$D$7-$F4727)+(1-MIN(1,$H$51*$C4727))*(1-MIN(1,Inputs!$G$7*$D4727)*churn_nonbuyers)*(ic*Inputs!$C$7+fee_wd*Inputs!$E$7*(1-$B4727)+fee_fx*Inputs!$D$7-cost_acc-cost_wd*Inputs!$E$7*(1-$B4727)-cost_fx*Inputs!$D$7))</f>
        <v>392377.826695056</v>
      </c>
      <c r="I4727" s="0" t="n">
        <f aca="false">12*Inputs!$B$8*(MIN(1,$H$52*$C4727)*(ic*Inputs!$C$8+pT-cost_acc-cost_wd*Inputs!$E$8-cost_fx*Inputs!$D$8-cost_ins)+(1-MIN(1,$H$52*$C4727))*(1-MIN(1,Inputs!$G$8*$D4727)*churn_nonbuyers)*(ic*Inputs!$C$8+fee_wd*Inputs!$E$8*(1-$B4727)+fee_fx*Inputs!$D$8-cost_acc-cost_wd*Inputs!$E$8*(1-$B4727)-cost_fx*Inputs!$D$8))</f>
        <v>146161.02606697</v>
      </c>
      <c r="J4727" s="0" t="n">
        <f aca="false">G4727+H4727+I4727-fixed</f>
        <v>50138.8928043598</v>
      </c>
      <c r="K4727" s="0" t="n">
        <f aca="false">12*Inputs!$B$6*(1-MIN(1,Inputs!$G$6*$D4727)*churn_nonbuyers)*(ic*Inputs!$C$6+fee_wd*Inputs!$E$6*(1-$B4727)+fee_fx*Inputs!$D$6-cost_acc-cost_wd*Inputs!$E$6*(1-$B4727)-cost_fx*Inputs!$D$6)</f>
        <v>163190.178421531</v>
      </c>
      <c r="L4727" s="0" t="n">
        <f aca="false">12*Inputs!$B$7*(1-MIN(1,Inputs!$G$7*$D4727)*churn_nonbuyers)*(ic*Inputs!$C$7+fee_wd*Inputs!$E$7*(1-$B4727)+fee_fx*Inputs!$D$7-cost_acc-cost_wd*Inputs!$E$7*(1-$B4727)-cost_fx*Inputs!$D$7)</f>
        <v>361244.972268919</v>
      </c>
      <c r="M4727" s="0" t="n">
        <f aca="false">12*Inputs!$B$8*(1-MIN(1,Inputs!$G$8*$D4727)*churn_nonbuyers)*(ic*Inputs!$C$8+fee_wd*Inputs!$E$8*(1-$B4727)+fee_fx*Inputs!$D$8-cost_acc-cost_wd*Inputs!$E$8*(1-$B4727)-cost_fx*Inputs!$D$8)</f>
        <v>7207.94644714563</v>
      </c>
      <c r="N4727" s="0" t="n">
        <f aca="false">K4727+L4727+I4727-fixed</f>
        <v>-29403.8232425802</v>
      </c>
      <c r="O4727" s="0" t="n">
        <f aca="false">K4727+L4727+M4727-fixed</f>
        <v>-168356.902862404</v>
      </c>
      <c r="P4727" s="0" t="n">
        <f aca="false">12*Inputs!$B$6*(1-MIN(1,Inputs!$F$6*$D4727))*(ic*Inputs!$C$6+flat_fee-cost_acc-cost_wd*Inputs!$E$6*$E4727-cost_fx*Inputs!$D$6)+12*Inputs!$B$7*(1-MIN(1,Inputs!$F$7*$D4727))*(ic*Inputs!$C$7+flat_fee-cost_acc-cost_wd*Inputs!$E$7*$E4727-cost_fx*Inputs!$D$7)+12*Inputs!$B$8*(1-MIN(1,Inputs!$F$8*$D4727))*(ic*Inputs!$C$8+flat_fee-cost_acc-cost_wd*Inputs!$E$8*$E4727-cost_fx*Inputs!$D$8)-fixed</f>
        <v>-227136.64444528</v>
      </c>
    </row>
    <row r="4728" customFormat="false" ht="15" hidden="false" customHeight="false" outlineLevel="0" collapsed="false">
      <c r="A4728" s="0" t="n">
        <v>4663</v>
      </c>
      <c r="B4728" s="0" t="n">
        <v>0.329862</v>
      </c>
      <c r="C4728" s="0" t="n">
        <v>0.793133</v>
      </c>
      <c r="D4728" s="0" t="n">
        <v>1.420418</v>
      </c>
      <c r="E4728" s="0" t="n">
        <v>1.270306</v>
      </c>
      <c r="F4728" s="0" t="n">
        <v>0.098701</v>
      </c>
      <c r="G4728" s="0" t="n">
        <f aca="false">12*Inputs!$B$6*(MIN(1,$H$50*$C4728)*(ic*Inputs!$C$6+pS+fee_fx*Inputs!$D$6-cost_acc-cost_wd*Inputs!$E$6*$E4728-cost_fx*Inputs!$D$6-$F4728)+(1-MIN(1,$H$50*$C4728))*(1-MIN(1,Inputs!$G$6*$D4728)*churn_nonbuyers)*(ic*Inputs!$C$6+fee_wd*Inputs!$E$6*(1-$B4728)+fee_fx*Inputs!$D$6-cost_acc-cost_wd*Inputs!$E$6*(1-$B4728)-cost_fx*Inputs!$D$6))</f>
        <v>185622.466123923</v>
      </c>
      <c r="H4728" s="0" t="n">
        <f aca="false">12*Inputs!$B$7*(MIN(1,$H$51*$C4728)*(ic*Inputs!$C$7+pE+fee_fx*Inputs!$D$7-cost_acc-cost_wd*Inputs!$E$7*$E4728-cost_fx*Inputs!$D$7-$F4728)+(1-MIN(1,$H$51*$C4728))*(1-MIN(1,Inputs!$G$7*$D4728)*churn_nonbuyers)*(ic*Inputs!$C$7+fee_wd*Inputs!$E$7*(1-$B4728)+fee_fx*Inputs!$D$7-cost_acc-cost_wd*Inputs!$E$7*(1-$B4728)-cost_fx*Inputs!$D$7))</f>
        <v>376441.8050939</v>
      </c>
      <c r="I4728" s="0" t="n">
        <f aca="false">12*Inputs!$B$8*(MIN(1,$H$52*$C4728)*(ic*Inputs!$C$8+pT-cost_acc-cost_wd*Inputs!$E$8-cost_fx*Inputs!$D$8-cost_ins)+(1-MIN(1,$H$52*$C4728))*(1-MIN(1,Inputs!$G$8*$D4728)*churn_nonbuyers)*(ic*Inputs!$C$8+fee_wd*Inputs!$E$8*(1-$B4728)+fee_fx*Inputs!$D$8-cost_acc-cost_wd*Inputs!$E$8*(1-$B4728)-cost_fx*Inputs!$D$8))</f>
        <v>115113.795814522</v>
      </c>
      <c r="J4728" s="0" t="n">
        <f aca="false">G4728+H4728+I4728-fixed</f>
        <v>-22821.9329676549</v>
      </c>
      <c r="K4728" s="0" t="n">
        <f aca="false">12*Inputs!$B$6*(1-MIN(1,Inputs!$G$6*$D4728)*churn_nonbuyers)*(ic*Inputs!$C$6+fee_wd*Inputs!$E$6*(1-$B4728)+fee_fx*Inputs!$D$6-cost_acc-cost_wd*Inputs!$E$6*(1-$B4728)-cost_fx*Inputs!$D$6)</f>
        <v>143155.560400675</v>
      </c>
      <c r="L4728" s="0" t="n">
        <f aca="false">12*Inputs!$B$7*(1-MIN(1,Inputs!$G$7*$D4728)*churn_nonbuyers)*(ic*Inputs!$C$7+fee_wd*Inputs!$E$7*(1-$B4728)+fee_fx*Inputs!$D$7-cost_acc-cost_wd*Inputs!$E$7*(1-$B4728)-cost_fx*Inputs!$D$7)</f>
        <v>340542.596976405</v>
      </c>
      <c r="M4728" s="0" t="n">
        <f aca="false">12*Inputs!$B$8*(1-MIN(1,Inputs!$G$8*$D4728)*churn_nonbuyers)*(ic*Inputs!$C$8+fee_wd*Inputs!$E$8*(1-$B4728)+fee_fx*Inputs!$D$8-cost_acc-cost_wd*Inputs!$E$8*(1-$B4728)-cost_fx*Inputs!$D$8)</f>
        <v>1772.52794981764</v>
      </c>
      <c r="N4728" s="0" t="n">
        <f aca="false">K4728+L4728+I4728-fixed</f>
        <v>-101188.046808398</v>
      </c>
      <c r="O4728" s="0" t="n">
        <f aca="false">K4728+L4728+M4728-fixed</f>
        <v>-214529.314673102</v>
      </c>
      <c r="P4728" s="0" t="n">
        <f aca="false">12*Inputs!$B$6*(1-MIN(1,Inputs!$F$6*$D4728))*(ic*Inputs!$C$6+flat_fee-cost_acc-cost_wd*Inputs!$E$6*$E4728-cost_fx*Inputs!$D$6)+12*Inputs!$B$7*(1-MIN(1,Inputs!$F$7*$D4728))*(ic*Inputs!$C$7+flat_fee-cost_acc-cost_wd*Inputs!$E$7*$E4728-cost_fx*Inputs!$D$7)+12*Inputs!$B$8*(1-MIN(1,Inputs!$F$8*$D4728))*(ic*Inputs!$C$8+flat_fee-cost_acc-cost_wd*Inputs!$E$8*$E4728-cost_fx*Inputs!$D$8)-fixed</f>
        <v>-256111.71200608</v>
      </c>
    </row>
    <row r="4729" customFormat="false" ht="15" hidden="false" customHeight="false" outlineLevel="0" collapsed="false">
      <c r="A4729" s="0" t="n">
        <v>4664</v>
      </c>
      <c r="B4729" s="0" t="n">
        <v>0.017085</v>
      </c>
      <c r="C4729" s="0" t="n">
        <v>1.023312</v>
      </c>
      <c r="D4729" s="0" t="n">
        <v>1.803088</v>
      </c>
      <c r="E4729" s="0" t="n">
        <v>1.236346</v>
      </c>
      <c r="F4729" s="0" t="n">
        <v>0.469477</v>
      </c>
      <c r="G4729" s="0" t="n">
        <f aca="false">12*Inputs!$B$6*(MIN(1,$H$50*$C4729)*(ic*Inputs!$C$6+pS+fee_fx*Inputs!$D$6-cost_acc-cost_wd*Inputs!$E$6*$E4729-cost_fx*Inputs!$D$6-$F4729)+(1-MIN(1,$H$50*$C4729))*(1-MIN(1,Inputs!$G$6*$D4729)*churn_nonbuyers)*(ic*Inputs!$C$6+fee_wd*Inputs!$E$6*(1-$B4729)+fee_fx*Inputs!$D$6-cost_acc-cost_wd*Inputs!$E$6*(1-$B4729)-cost_fx*Inputs!$D$6))</f>
        <v>224923.324827155</v>
      </c>
      <c r="H4729" s="0" t="n">
        <f aca="false">12*Inputs!$B$7*(MIN(1,$H$51*$C4729)*(ic*Inputs!$C$7+pE+fee_fx*Inputs!$D$7-cost_acc-cost_wd*Inputs!$E$7*$E4729-cost_fx*Inputs!$D$7-$F4729)+(1-MIN(1,$H$51*$C4729))*(1-MIN(1,Inputs!$G$7*$D4729)*churn_nonbuyers)*(ic*Inputs!$C$7+fee_wd*Inputs!$E$7*(1-$B4729)+fee_fx*Inputs!$D$7-cost_acc-cost_wd*Inputs!$E$7*(1-$B4729)-cost_fx*Inputs!$D$7))</f>
        <v>391761.980349388</v>
      </c>
      <c r="I4729" s="0" t="n">
        <f aca="false">12*Inputs!$B$8*(MIN(1,$H$52*$C4729)*(ic*Inputs!$C$8+pT-cost_acc-cost_wd*Inputs!$E$8-cost_fx*Inputs!$D$8-cost_ins)+(1-MIN(1,$H$52*$C4729))*(1-MIN(1,Inputs!$G$8*$D4729)*churn_nonbuyers)*(ic*Inputs!$C$8+fee_wd*Inputs!$E$8*(1-$B4729)+fee_fx*Inputs!$D$8-cost_acc-cost_wd*Inputs!$E$8*(1-$B4729)-cost_fx*Inputs!$D$8))</f>
        <v>147504.284928</v>
      </c>
      <c r="J4729" s="0" t="n">
        <f aca="false">G4729+H4729+I4729-fixed</f>
        <v>64189.5901045426</v>
      </c>
      <c r="K4729" s="0" t="n">
        <f aca="false">12*Inputs!$B$6*(1-MIN(1,Inputs!$G$6*$D4729)*churn_nonbuyers)*(ic*Inputs!$C$6+fee_wd*Inputs!$E$6*(1-$B4729)+fee_fx*Inputs!$D$6-cost_acc-cost_wd*Inputs!$E$6*(1-$B4729)-cost_fx*Inputs!$D$6)</f>
        <v>181186.434421056</v>
      </c>
      <c r="L4729" s="0" t="n">
        <f aca="false">12*Inputs!$B$7*(1-MIN(1,Inputs!$G$7*$D4729)*churn_nonbuyers)*(ic*Inputs!$C$7+fee_wd*Inputs!$E$7*(1-$B4729)+fee_fx*Inputs!$D$7-cost_acc-cost_wd*Inputs!$E$7*(1-$B4729)-cost_fx*Inputs!$D$7)</f>
        <v>379062.688428634</v>
      </c>
      <c r="M4729" s="0" t="n">
        <f aca="false">12*Inputs!$B$8*(1-MIN(1,Inputs!$G$8*$D4729)*churn_nonbuyers)*(ic*Inputs!$C$8+fee_wd*Inputs!$E$8*(1-$B4729)+fee_fx*Inputs!$D$8-cost_acc-cost_wd*Inputs!$E$8*(1-$B4729)-cost_fx*Inputs!$D$8)</f>
        <v>0</v>
      </c>
      <c r="N4729" s="0" t="n">
        <f aca="false">K4729+L4729+I4729-fixed</f>
        <v>7753.40777768951</v>
      </c>
      <c r="O4729" s="0" t="n">
        <f aca="false">K4729+L4729+M4729-fixed</f>
        <v>-139750.87715031</v>
      </c>
      <c r="P4729" s="0" t="n">
        <f aca="false">12*Inputs!$B$6*(1-MIN(1,Inputs!$F$6*$D4729))*(ic*Inputs!$C$6+flat_fee-cost_acc-cost_wd*Inputs!$E$6*$E4729-cost_fx*Inputs!$D$6)+12*Inputs!$B$7*(1-MIN(1,Inputs!$F$7*$D4729))*(ic*Inputs!$C$7+flat_fee-cost_acc-cost_wd*Inputs!$E$7*$E4729-cost_fx*Inputs!$D$7)+12*Inputs!$B$8*(1-MIN(1,Inputs!$F$8*$D4729))*(ic*Inputs!$C$8+flat_fee-cost_acc-cost_wd*Inputs!$E$8*$E4729-cost_fx*Inputs!$D$8)-fixed</f>
        <v>-438959.68891648</v>
      </c>
    </row>
    <row r="4730" customFormat="false" ht="15" hidden="false" customHeight="false" outlineLevel="0" collapsed="false">
      <c r="A4730" s="0" t="n">
        <v>4665</v>
      </c>
      <c r="B4730" s="0" t="n">
        <v>0.196</v>
      </c>
      <c r="C4730" s="0" t="n">
        <v>0.886721</v>
      </c>
      <c r="D4730" s="0" t="n">
        <v>1.056436</v>
      </c>
      <c r="E4730" s="0" t="n">
        <v>1.134135</v>
      </c>
      <c r="F4730" s="0" t="n">
        <v>0.365582</v>
      </c>
      <c r="G4730" s="0" t="n">
        <f aca="false">12*Inputs!$B$6*(MIN(1,$H$50*$C4730)*(ic*Inputs!$C$6+pS+fee_fx*Inputs!$D$6-cost_acc-cost_wd*Inputs!$E$6*$E4730-cost_fx*Inputs!$D$6-$F4730)+(1-MIN(1,$H$50*$C4730))*(1-MIN(1,Inputs!$G$6*$D4730)*churn_nonbuyers)*(ic*Inputs!$C$6+fee_wd*Inputs!$E$6*(1-$B4730)+fee_fx*Inputs!$D$6-cost_acc-cost_wd*Inputs!$E$6*(1-$B4730)-cost_fx*Inputs!$D$6))</f>
        <v>207531.347121385</v>
      </c>
      <c r="H4730" s="0" t="n">
        <f aca="false">12*Inputs!$B$7*(MIN(1,$H$51*$C4730)*(ic*Inputs!$C$7+pE+fee_fx*Inputs!$D$7-cost_acc-cost_wd*Inputs!$E$7*$E4730-cost_fx*Inputs!$D$7-$F4730)+(1-MIN(1,$H$51*$C4730))*(1-MIN(1,Inputs!$G$7*$D4730)*churn_nonbuyers)*(ic*Inputs!$C$7+fee_wd*Inputs!$E$7*(1-$B4730)+fee_fx*Inputs!$D$7-cost_acc-cost_wd*Inputs!$E$7*(1-$B4730)-cost_fx*Inputs!$D$7))</f>
        <v>395508.054442875</v>
      </c>
      <c r="I4730" s="0" t="n">
        <f aca="false">12*Inputs!$B$8*(MIN(1,$H$52*$C4730)*(ic*Inputs!$C$8+pT-cost_acc-cost_wd*Inputs!$E$8-cost_fx*Inputs!$D$8-cost_ins)+(1-MIN(1,$H$52*$C4730))*(1-MIN(1,Inputs!$G$8*$D4730)*churn_nonbuyers)*(ic*Inputs!$C$8+fee_wd*Inputs!$E$8*(1-$B4730)+fee_fx*Inputs!$D$8-cost_acc-cost_wd*Inputs!$E$8*(1-$B4730)-cost_fx*Inputs!$D$8))</f>
        <v>159135.733089051</v>
      </c>
      <c r="J4730" s="0" t="n">
        <f aca="false">G4730+H4730+I4730-fixed</f>
        <v>62175.1346533103</v>
      </c>
      <c r="K4730" s="0" t="n">
        <f aca="false">12*Inputs!$B$6*(1-MIN(1,Inputs!$G$6*$D4730)*churn_nonbuyers)*(ic*Inputs!$C$6+fee_wd*Inputs!$E$6*(1-$B4730)+fee_fx*Inputs!$D$6-cost_acc-cost_wd*Inputs!$E$6*(1-$B4730)-cost_fx*Inputs!$D$6)</f>
        <v>164217.9676032</v>
      </c>
      <c r="L4730" s="0" t="n">
        <f aca="false">12*Inputs!$B$7*(1-MIN(1,Inputs!$G$7*$D4730)*churn_nonbuyers)*(ic*Inputs!$C$7+fee_wd*Inputs!$E$7*(1-$B4730)+fee_fx*Inputs!$D$7-cost_acc-cost_wd*Inputs!$E$7*(1-$B4730)-cost_fx*Inputs!$D$7)</f>
        <v>363091.85563392</v>
      </c>
      <c r="M4730" s="0" t="n">
        <f aca="false">12*Inputs!$B$8*(1-MIN(1,Inputs!$G$8*$D4730)*churn_nonbuyers)*(ic*Inputs!$C$8+fee_wd*Inputs!$E$8*(1-$B4730)+fee_fx*Inputs!$D$8-cost_acc-cost_wd*Inputs!$E$8*(1-$B4730)-cost_fx*Inputs!$D$8)</f>
        <v>82574.7676416001</v>
      </c>
      <c r="N4730" s="0" t="n">
        <f aca="false">K4730+L4730+I4730-fixed</f>
        <v>-13554.4436738291</v>
      </c>
      <c r="O4730" s="0" t="n">
        <f aca="false">K4730+L4730+M4730-fixed</f>
        <v>-90115.4091212801</v>
      </c>
      <c r="P4730" s="0" t="n">
        <f aca="false">12*Inputs!$B$6*(1-MIN(1,Inputs!$F$6*$D4730))*(ic*Inputs!$C$6+flat_fee-cost_acc-cost_wd*Inputs!$E$6*$E4730-cost_fx*Inputs!$D$6)+12*Inputs!$B$7*(1-MIN(1,Inputs!$F$7*$D4730))*(ic*Inputs!$C$7+flat_fee-cost_acc-cost_wd*Inputs!$E$7*$E4730-cost_fx*Inputs!$D$7)+12*Inputs!$B$8*(1-MIN(1,Inputs!$F$8*$D4730))*(ic*Inputs!$C$8+flat_fee-cost_acc-cost_wd*Inputs!$E$8*$E4730-cost_fx*Inputs!$D$8)-fixed</f>
        <v>-17483.3503216</v>
      </c>
    </row>
    <row r="4731" customFormat="false" ht="15" hidden="false" customHeight="false" outlineLevel="0" collapsed="false">
      <c r="A4731" s="0" t="n">
        <v>4666</v>
      </c>
      <c r="B4731" s="0" t="n">
        <v>0.254864</v>
      </c>
      <c r="C4731" s="0" t="n">
        <v>0.667401</v>
      </c>
      <c r="D4731" s="0" t="n">
        <v>1.841085</v>
      </c>
      <c r="E4731" s="0" t="n">
        <v>1.074303</v>
      </c>
      <c r="F4731" s="0" t="n">
        <v>0.317658</v>
      </c>
      <c r="G4731" s="0" t="n">
        <f aca="false">12*Inputs!$B$6*(MIN(1,$H$50*$C4731)*(ic*Inputs!$C$6+pS+fee_fx*Inputs!$D$6-cost_acc-cost_wd*Inputs!$E$6*$E4731-cost_fx*Inputs!$D$6-$F4731)+(1-MIN(1,$H$50*$C4731))*(1-MIN(1,Inputs!$G$6*$D4731)*churn_nonbuyers)*(ic*Inputs!$C$6+fee_wd*Inputs!$E$6*(1-$B4731)+fee_fx*Inputs!$D$6-cost_acc-cost_wd*Inputs!$E$6*(1-$B4731)-cost_fx*Inputs!$D$6))</f>
        <v>184751.240021277</v>
      </c>
      <c r="H4731" s="0" t="n">
        <f aca="false">12*Inputs!$B$7*(MIN(1,$H$51*$C4731)*(ic*Inputs!$C$7+pE+fee_fx*Inputs!$D$7-cost_acc-cost_wd*Inputs!$E$7*$E4731-cost_fx*Inputs!$D$7-$F4731)+(1-MIN(1,$H$51*$C4731))*(1-MIN(1,Inputs!$G$7*$D4731)*churn_nonbuyers)*(ic*Inputs!$C$7+fee_wd*Inputs!$E$7*(1-$B4731)+fee_fx*Inputs!$D$7-cost_acc-cost_wd*Inputs!$E$7*(1-$B4731)-cost_fx*Inputs!$D$7))</f>
        <v>381592.051363655</v>
      </c>
      <c r="I4731" s="0" t="n">
        <f aca="false">12*Inputs!$B$8*(MIN(1,$H$52*$C4731)*(ic*Inputs!$C$8+pT-cost_acc-cost_wd*Inputs!$E$8-cost_fx*Inputs!$D$8-cost_ins)+(1-MIN(1,$H$52*$C4731))*(1-MIN(1,Inputs!$G$8*$D4731)*churn_nonbuyers)*(ic*Inputs!$C$8+fee_wd*Inputs!$E$8*(1-$B4731)+fee_fx*Inputs!$D$8-cost_acc-cost_wd*Inputs!$E$8*(1-$B4731)-cost_fx*Inputs!$D$8))</f>
        <v>96201.849744</v>
      </c>
      <c r="J4731" s="0" t="n">
        <f aca="false">G4731+H4731+I4731-fixed</f>
        <v>-37454.8588710679</v>
      </c>
      <c r="K4731" s="0" t="n">
        <f aca="false">12*Inputs!$B$6*(1-MIN(1,Inputs!$G$6*$D4731)*churn_nonbuyers)*(ic*Inputs!$C$6+fee_wd*Inputs!$E$6*(1-$B4731)+fee_fx*Inputs!$D$6-cost_acc-cost_wd*Inputs!$E$6*(1-$B4731)-cost_fx*Inputs!$D$6)</f>
        <v>149719.876469568</v>
      </c>
      <c r="L4731" s="0" t="n">
        <f aca="false">12*Inputs!$B$7*(1-MIN(1,Inputs!$G$7*$D4731)*churn_nonbuyers)*(ic*Inputs!$C$7+fee_wd*Inputs!$E$7*(1-$B4731)+fee_fx*Inputs!$D$7-cost_acc-cost_wd*Inputs!$E$7*(1-$B4731)-cost_fx*Inputs!$D$7)</f>
        <v>346256.877401741</v>
      </c>
      <c r="M4731" s="0" t="n">
        <f aca="false">12*Inputs!$B$8*(1-MIN(1,Inputs!$G$8*$D4731)*churn_nonbuyers)*(ic*Inputs!$C$8+fee_wd*Inputs!$E$8*(1-$B4731)+fee_fx*Inputs!$D$8-cost_acc-cost_wd*Inputs!$E$8*(1-$B4731)-cost_fx*Inputs!$D$8)</f>
        <v>0</v>
      </c>
      <c r="N4731" s="0" t="n">
        <f aca="false">K4731+L4731+I4731-fixed</f>
        <v>-107821.396384691</v>
      </c>
      <c r="O4731" s="0" t="n">
        <f aca="false">K4731+L4731+M4731-fixed</f>
        <v>-204023.246128691</v>
      </c>
      <c r="P4731" s="0" t="n">
        <f aca="false">12*Inputs!$B$6*(1-MIN(1,Inputs!$F$6*$D4731))*(ic*Inputs!$C$6+flat_fee-cost_acc-cost_wd*Inputs!$E$6*$E4731-cost_fx*Inputs!$D$6)+12*Inputs!$B$7*(1-MIN(1,Inputs!$F$7*$D4731))*(ic*Inputs!$C$7+flat_fee-cost_acc-cost_wd*Inputs!$E$7*$E4731-cost_fx*Inputs!$D$7)+12*Inputs!$B$8*(1-MIN(1,Inputs!$F$8*$D4731))*(ic*Inputs!$C$8+flat_fee-cost_acc-cost_wd*Inputs!$E$8*$E4731-cost_fx*Inputs!$D$8)-fixed</f>
        <v>-410996.568597592</v>
      </c>
    </row>
    <row r="4732" customFormat="false" ht="15" hidden="false" customHeight="false" outlineLevel="0" collapsed="false">
      <c r="A4732" s="0" t="n">
        <v>4667</v>
      </c>
      <c r="B4732" s="0" t="n">
        <v>0.155721</v>
      </c>
      <c r="C4732" s="0" t="n">
        <v>0.800374</v>
      </c>
      <c r="D4732" s="0" t="n">
        <v>1.453771</v>
      </c>
      <c r="E4732" s="0" t="n">
        <v>1.15848</v>
      </c>
      <c r="F4732" s="0" t="n">
        <v>0.068483</v>
      </c>
      <c r="G4732" s="0" t="n">
        <f aca="false">12*Inputs!$B$6*(MIN(1,$H$50*$C4732)*(ic*Inputs!$C$6+pS+fee_fx*Inputs!$D$6-cost_acc-cost_wd*Inputs!$E$6*$E4732-cost_fx*Inputs!$D$6-$F4732)+(1-MIN(1,$H$50*$C4732))*(1-MIN(1,Inputs!$G$6*$D4732)*churn_nonbuyers)*(ic*Inputs!$C$6+fee_wd*Inputs!$E$6*(1-$B4732)+fee_fx*Inputs!$D$6-cost_acc-cost_wd*Inputs!$E$6*(1-$B4732)-cost_fx*Inputs!$D$6))</f>
        <v>210153.643003296</v>
      </c>
      <c r="H4732" s="0" t="n">
        <f aca="false">12*Inputs!$B$7*(MIN(1,$H$51*$C4732)*(ic*Inputs!$C$7+pE+fee_fx*Inputs!$D$7-cost_acc-cost_wd*Inputs!$E$7*$E4732-cost_fx*Inputs!$D$7-$F4732)+(1-MIN(1,$H$51*$C4732))*(1-MIN(1,Inputs!$G$7*$D4732)*churn_nonbuyers)*(ic*Inputs!$C$7+fee_wd*Inputs!$E$7*(1-$B4732)+fee_fx*Inputs!$D$7-cost_acc-cost_wd*Inputs!$E$7*(1-$B4732)-cost_fx*Inputs!$D$7))</f>
        <v>404535.997048123</v>
      </c>
      <c r="I4732" s="0" t="n">
        <f aca="false">12*Inputs!$B$8*(MIN(1,$H$52*$C4732)*(ic*Inputs!$C$8+pT-cost_acc-cost_wd*Inputs!$E$8-cost_fx*Inputs!$D$8-cost_ins)+(1-MIN(1,$H$52*$C4732))*(1-MIN(1,Inputs!$G$8*$D4732)*churn_nonbuyers)*(ic*Inputs!$C$8+fee_wd*Inputs!$E$8*(1-$B4732)+fee_fx*Inputs!$D$8-cost_acc-cost_wd*Inputs!$E$8*(1-$B4732)-cost_fx*Inputs!$D$8))</f>
        <v>115369.109856</v>
      </c>
      <c r="J4732" s="0" t="n">
        <f aca="false">G4732+H4732+I4732-fixed</f>
        <v>30058.749907419</v>
      </c>
      <c r="K4732" s="0" t="n">
        <f aca="false">12*Inputs!$B$6*(1-MIN(1,Inputs!$G$6*$D4732)*churn_nonbuyers)*(ic*Inputs!$C$6+fee_wd*Inputs!$E$6*(1-$B4732)+fee_fx*Inputs!$D$6-cost_acc-cost_wd*Inputs!$E$6*(1-$B4732)-cost_fx*Inputs!$D$6)</f>
        <v>166152.119572015</v>
      </c>
      <c r="L4732" s="0" t="n">
        <f aca="false">12*Inputs!$B$7*(1-MIN(1,Inputs!$G$7*$D4732)*churn_nonbuyers)*(ic*Inputs!$C$7+fee_wd*Inputs!$E$7*(1-$B4732)+fee_fx*Inputs!$D$7-cost_acc-cost_wd*Inputs!$E$7*(1-$B4732)-cost_fx*Inputs!$D$7)</f>
        <v>364169.335135209</v>
      </c>
      <c r="M4732" s="0" t="n">
        <f aca="false">12*Inputs!$B$8*(1-MIN(1,Inputs!$G$8*$D4732)*churn_nonbuyers)*(ic*Inputs!$C$8+fee_wd*Inputs!$E$8*(1-$B4732)+fee_fx*Inputs!$D$8-cost_acc-cost_wd*Inputs!$E$8*(1-$B4732)-cost_fx*Inputs!$D$8)</f>
        <v>0</v>
      </c>
      <c r="N4732" s="0" t="n">
        <f aca="false">K4732+L4732+I4732-fixed</f>
        <v>-54309.4354367757</v>
      </c>
      <c r="O4732" s="0" t="n">
        <f aca="false">K4732+L4732+M4732-fixed</f>
        <v>-169678.545292776</v>
      </c>
      <c r="P4732" s="0" t="n">
        <f aca="false">12*Inputs!$B$6*(1-MIN(1,Inputs!$F$6*$D4732))*(ic*Inputs!$C$6+flat_fee-cost_acc-cost_wd*Inputs!$E$6*$E4732-cost_fx*Inputs!$D$6)+12*Inputs!$B$7*(1-MIN(1,Inputs!$F$7*$D4732))*(ic*Inputs!$C$7+flat_fee-cost_acc-cost_wd*Inputs!$E$7*$E4732-cost_fx*Inputs!$D$7)+12*Inputs!$B$8*(1-MIN(1,Inputs!$F$8*$D4732))*(ic*Inputs!$C$8+flat_fee-cost_acc-cost_wd*Inputs!$E$8*$E4732-cost_fx*Inputs!$D$8)-fixed</f>
        <v>-236626.2617488</v>
      </c>
    </row>
    <row r="4733" customFormat="false" ht="15" hidden="false" customHeight="false" outlineLevel="0" collapsed="false">
      <c r="A4733" s="0" t="n">
        <v>4668</v>
      </c>
      <c r="B4733" s="0" t="n">
        <v>0.23976</v>
      </c>
      <c r="C4733" s="0" t="n">
        <v>1.057111</v>
      </c>
      <c r="D4733" s="0" t="n">
        <v>0.788589</v>
      </c>
      <c r="E4733" s="0" t="n">
        <v>1.080591</v>
      </c>
      <c r="F4733" s="0" t="n">
        <v>0.24168</v>
      </c>
      <c r="G4733" s="0" t="n">
        <f aca="false">12*Inputs!$B$6*(MIN(1,$H$50*$C4733)*(ic*Inputs!$C$6+pS+fee_fx*Inputs!$D$6-cost_acc-cost_wd*Inputs!$E$6*$E4733-cost_fx*Inputs!$D$6-$F4733)+(1-MIN(1,$H$50*$C4733))*(1-MIN(1,Inputs!$G$6*$D4733)*churn_nonbuyers)*(ic*Inputs!$C$6+fee_wd*Inputs!$E$6*(1-$B4733)+fee_fx*Inputs!$D$6-cost_acc-cost_wd*Inputs!$E$6*(1-$B4733)-cost_fx*Inputs!$D$6))</f>
        <v>216760.6457802</v>
      </c>
      <c r="H4733" s="0" t="n">
        <f aca="false">12*Inputs!$B$7*(MIN(1,$H$51*$C4733)*(ic*Inputs!$C$7+pE+fee_fx*Inputs!$D$7-cost_acc-cost_wd*Inputs!$E$7*$E4733-cost_fx*Inputs!$D$7-$F4733)+(1-MIN(1,$H$51*$C4733))*(1-MIN(1,Inputs!$G$7*$D4733)*churn_nonbuyers)*(ic*Inputs!$C$7+fee_wd*Inputs!$E$7*(1-$B4733)+fee_fx*Inputs!$D$7-cost_acc-cost_wd*Inputs!$E$7*(1-$B4733)-cost_fx*Inputs!$D$7))</f>
        <v>413990.102946463</v>
      </c>
      <c r="I4733" s="0" t="n">
        <f aca="false">12*Inputs!$B$8*(MIN(1,$H$52*$C4733)*(ic*Inputs!$C$8+pT-cost_acc-cost_wd*Inputs!$E$8-cost_fx*Inputs!$D$8-cost_ins)+(1-MIN(1,$H$52*$C4733))*(1-MIN(1,Inputs!$G$8*$D4733)*churn_nonbuyers)*(ic*Inputs!$C$8+fee_wd*Inputs!$E$8*(1-$B4733)+fee_fx*Inputs!$D$8-cost_acc-cost_wd*Inputs!$E$8*(1-$B4733)-cost_fx*Inputs!$D$8))</f>
        <v>189056.911016389</v>
      </c>
      <c r="J4733" s="0" t="n">
        <f aca="false">G4733+H4733+I4733-fixed</f>
        <v>119807.659743052</v>
      </c>
      <c r="K4733" s="0" t="n">
        <f aca="false">12*Inputs!$B$6*(1-MIN(1,Inputs!$G$6*$D4733)*churn_nonbuyers)*(ic*Inputs!$C$6+fee_wd*Inputs!$E$6*(1-$B4733)+fee_fx*Inputs!$D$6-cost_acc-cost_wd*Inputs!$E$6*(1-$B4733)-cost_fx*Inputs!$D$6)</f>
        <v>160486.901990208</v>
      </c>
      <c r="L4733" s="0" t="n">
        <f aca="false">12*Inputs!$B$7*(1-MIN(1,Inputs!$G$7*$D4733)*churn_nonbuyers)*(ic*Inputs!$C$7+fee_wd*Inputs!$E$7*(1-$B4733)+fee_fx*Inputs!$D$7-cost_acc-cost_wd*Inputs!$E$7*(1-$B4733)-cost_fx*Inputs!$D$7)</f>
        <v>359952.578922125</v>
      </c>
      <c r="M4733" s="0" t="n">
        <f aca="false">12*Inputs!$B$8*(1-MIN(1,Inputs!$G$8*$D4733)*churn_nonbuyers)*(ic*Inputs!$C$8+fee_wd*Inputs!$E$8*(1-$B4733)+fee_fx*Inputs!$D$8-cost_acc-cost_wd*Inputs!$E$8*(1-$B4733)-cost_fx*Inputs!$D$8)</f>
        <v>141067.527794304</v>
      </c>
      <c r="N4733" s="0" t="n">
        <f aca="false">K4733+L4733+I4733-fixed</f>
        <v>9496.3919287218</v>
      </c>
      <c r="O4733" s="0" t="n">
        <f aca="false">K4733+L4733+M4733-fixed</f>
        <v>-38492.9912933629</v>
      </c>
      <c r="P4733" s="0" t="n">
        <f aca="false">12*Inputs!$B$6*(1-MIN(1,Inputs!$F$6*$D4733))*(ic*Inputs!$C$6+flat_fee-cost_acc-cost_wd*Inputs!$E$6*$E4733-cost_fx*Inputs!$D$6)+12*Inputs!$B$7*(1-MIN(1,Inputs!$F$7*$D4733))*(ic*Inputs!$C$7+flat_fee-cost_acc-cost_wd*Inputs!$E$7*$E4733-cost_fx*Inputs!$D$7)+12*Inputs!$B$8*(1-MIN(1,Inputs!$F$8*$D4733))*(ic*Inputs!$C$8+flat_fee-cost_acc-cost_wd*Inputs!$E$8*$E4733-cost_fx*Inputs!$D$8)-fixed</f>
        <v>150788.19267176</v>
      </c>
    </row>
    <row r="4734" customFormat="false" ht="15" hidden="false" customHeight="false" outlineLevel="0" collapsed="false">
      <c r="A4734" s="0" t="n">
        <v>4669</v>
      </c>
      <c r="B4734" s="0" t="n">
        <v>0.575279</v>
      </c>
      <c r="C4734" s="0" t="n">
        <v>0.744546</v>
      </c>
      <c r="D4734" s="0" t="n">
        <v>1.263947</v>
      </c>
      <c r="E4734" s="0" t="n">
        <v>1.107021</v>
      </c>
      <c r="F4734" s="0" t="n">
        <v>0.184756</v>
      </c>
      <c r="G4734" s="0" t="n">
        <f aca="false">12*Inputs!$B$6*(MIN(1,$H$50*$C4734)*(ic*Inputs!$C$6+pS+fee_fx*Inputs!$D$6-cost_acc-cost_wd*Inputs!$E$6*$E4734-cost_fx*Inputs!$D$6-$F4734)+(1-MIN(1,$H$50*$C4734))*(1-MIN(1,Inputs!$G$6*$D4734)*churn_nonbuyers)*(ic*Inputs!$C$6+fee_wd*Inputs!$E$6*(1-$B4734)+fee_fx*Inputs!$D$6-cost_acc-cost_wd*Inputs!$E$6*(1-$B4734)-cost_fx*Inputs!$D$6))</f>
        <v>154344.891611856</v>
      </c>
      <c r="H4734" s="0" t="n">
        <f aca="false">12*Inputs!$B$7*(MIN(1,$H$51*$C4734)*(ic*Inputs!$C$7+pE+fee_fx*Inputs!$D$7-cost_acc-cost_wd*Inputs!$E$7*$E4734-cost_fx*Inputs!$D$7-$F4734)+(1-MIN(1,$H$51*$C4734))*(1-MIN(1,Inputs!$G$7*$D4734)*churn_nonbuyers)*(ic*Inputs!$C$7+fee_wd*Inputs!$E$7*(1-$B4734)+fee_fx*Inputs!$D$7-cost_acc-cost_wd*Inputs!$E$7*(1-$B4734)-cost_fx*Inputs!$D$7))</f>
        <v>361855.577056794</v>
      </c>
      <c r="I4734" s="0" t="n">
        <f aca="false">12*Inputs!$B$8*(MIN(1,$H$52*$C4734)*(ic*Inputs!$C$8+pT-cost_acc-cost_wd*Inputs!$E$8-cost_fx*Inputs!$D$8-cost_ins)+(1-MIN(1,$H$52*$C4734))*(1-MIN(1,Inputs!$G$8*$D4734)*churn_nonbuyers)*(ic*Inputs!$C$8+fee_wd*Inputs!$E$8*(1-$B4734)+fee_fx*Inputs!$D$8-cost_acc-cost_wd*Inputs!$E$8*(1-$B4734)-cost_fx*Inputs!$D$8))</f>
        <v>123808.159006393</v>
      </c>
      <c r="J4734" s="0" t="n">
        <f aca="false">G4734+H4734+I4734-fixed</f>
        <v>-59991.3723249565</v>
      </c>
      <c r="K4734" s="0" t="n">
        <f aca="false">12*Inputs!$B$6*(1-MIN(1,Inputs!$G$6*$D4734)*churn_nonbuyers)*(ic*Inputs!$C$6+fee_wd*Inputs!$E$6*(1-$B4734)+fee_fx*Inputs!$D$6-cost_acc-cost_wd*Inputs!$E$6*(1-$B4734)-cost_fx*Inputs!$D$6)</f>
        <v>111254.517836734</v>
      </c>
      <c r="L4734" s="0" t="n">
        <f aca="false">12*Inputs!$B$7*(1-MIN(1,Inputs!$G$7*$D4734)*churn_nonbuyers)*(ic*Inputs!$C$7+fee_wd*Inputs!$E$7*(1-$B4734)+fee_fx*Inputs!$D$7-cost_acc-cost_wd*Inputs!$E$7*(1-$B4734)-cost_fx*Inputs!$D$7)</f>
        <v>308212.28884604</v>
      </c>
      <c r="M4734" s="0" t="n">
        <f aca="false">12*Inputs!$B$8*(1-MIN(1,Inputs!$G$8*$D4734)*churn_nonbuyers)*(ic*Inputs!$C$8+fee_wd*Inputs!$E$8*(1-$B4734)+fee_fx*Inputs!$D$8-cost_acc-cost_wd*Inputs!$E$8*(1-$B4734)-cost_fx*Inputs!$D$8)</f>
        <v>34431.3022247568</v>
      </c>
      <c r="N4734" s="0" t="n">
        <f aca="false">K4734+L4734+I4734-fixed</f>
        <v>-156725.034310833</v>
      </c>
      <c r="O4734" s="0" t="n">
        <f aca="false">K4734+L4734+M4734-fixed</f>
        <v>-246101.891092469</v>
      </c>
      <c r="P4734" s="0" t="n">
        <f aca="false">12*Inputs!$B$6*(1-MIN(1,Inputs!$F$6*$D4734))*(ic*Inputs!$C$6+flat_fee-cost_acc-cost_wd*Inputs!$E$6*$E4734-cost_fx*Inputs!$D$6)+12*Inputs!$B$7*(1-MIN(1,Inputs!$F$7*$D4734))*(ic*Inputs!$C$7+flat_fee-cost_acc-cost_wd*Inputs!$E$7*$E4734-cost_fx*Inputs!$D$7)+12*Inputs!$B$8*(1-MIN(1,Inputs!$F$8*$D4734))*(ic*Inputs!$C$8+flat_fee-cost_acc-cost_wd*Inputs!$E$8*$E4734-cost_fx*Inputs!$D$8)-fixed</f>
        <v>-117828.68656312</v>
      </c>
    </row>
    <row r="4735" customFormat="false" ht="15" hidden="false" customHeight="false" outlineLevel="0" collapsed="false">
      <c r="A4735" s="0" t="n">
        <v>4670</v>
      </c>
      <c r="B4735" s="0" t="n">
        <v>0.247532</v>
      </c>
      <c r="C4735" s="0" t="n">
        <v>1.008208</v>
      </c>
      <c r="D4735" s="0" t="n">
        <v>0.992834</v>
      </c>
      <c r="E4735" s="0" t="n">
        <v>1.228595</v>
      </c>
      <c r="F4735" s="0" t="n">
        <v>0.10522</v>
      </c>
      <c r="G4735" s="0" t="n">
        <f aca="false">12*Inputs!$B$6*(MIN(1,$H$50*$C4735)*(ic*Inputs!$C$6+pS+fee_fx*Inputs!$D$6-cost_acc-cost_wd*Inputs!$E$6*$E4735-cost_fx*Inputs!$D$6-$F4735)+(1-MIN(1,$H$50*$C4735))*(1-MIN(1,Inputs!$G$6*$D4735)*churn_nonbuyers)*(ic*Inputs!$C$6+fee_wd*Inputs!$E$6*(1-$B4735)+fee_fx*Inputs!$D$6-cost_acc-cost_wd*Inputs!$E$6*(1-$B4735)-cost_fx*Inputs!$D$6))</f>
        <v>211342.796305116</v>
      </c>
      <c r="H4735" s="0" t="n">
        <f aca="false">12*Inputs!$B$7*(MIN(1,$H$51*$C4735)*(ic*Inputs!$C$7+pE+fee_fx*Inputs!$D$7-cost_acc-cost_wd*Inputs!$E$7*$E4735-cost_fx*Inputs!$D$7-$F4735)+(1-MIN(1,$H$51*$C4735))*(1-MIN(1,Inputs!$G$7*$D4735)*churn_nonbuyers)*(ic*Inputs!$C$7+fee_wd*Inputs!$E$7*(1-$B4735)+fee_fx*Inputs!$D$7-cost_acc-cost_wd*Inputs!$E$7*(1-$B4735)-cost_fx*Inputs!$D$7))</f>
        <v>400228.960405246</v>
      </c>
      <c r="I4735" s="0" t="n">
        <f aca="false">12*Inputs!$B$8*(MIN(1,$H$52*$C4735)*(ic*Inputs!$C$8+pT-cost_acc-cost_wd*Inputs!$E$8-cost_fx*Inputs!$D$8-cost_ins)+(1-MIN(1,$H$52*$C4735))*(1-MIN(1,Inputs!$G$8*$D4735)*churn_nonbuyers)*(ic*Inputs!$C$8+fee_wd*Inputs!$E$8*(1-$B4735)+fee_fx*Inputs!$D$8-cost_acc-cost_wd*Inputs!$E$8*(1-$B4735)-cost_fx*Inputs!$D$8))</f>
        <v>173555.908020298</v>
      </c>
      <c r="J4735" s="0" t="n">
        <f aca="false">G4735+H4735+I4735-fixed</f>
        <v>85127.6647306599</v>
      </c>
      <c r="K4735" s="0" t="n">
        <f aca="false">12*Inputs!$B$6*(1-MIN(1,Inputs!$G$6*$D4735)*churn_nonbuyers)*(ic*Inputs!$C$6+fee_wd*Inputs!$E$6*(1-$B4735)+fee_fx*Inputs!$D$6-cost_acc-cost_wd*Inputs!$E$6*(1-$B4735)-cost_fx*Inputs!$D$6)</f>
        <v>157717.084216954</v>
      </c>
      <c r="L4735" s="0" t="n">
        <f aca="false">12*Inputs!$B$7*(1-MIN(1,Inputs!$G$7*$D4735)*churn_nonbuyers)*(ic*Inputs!$C$7+fee_wd*Inputs!$E$7*(1-$B4735)+fee_fx*Inputs!$D$7-cost_acc-cost_wd*Inputs!$E$7*(1-$B4735)-cost_fx*Inputs!$D$7)</f>
        <v>356607.747298172</v>
      </c>
      <c r="M4735" s="0" t="n">
        <f aca="false">12*Inputs!$B$8*(1-MIN(1,Inputs!$G$8*$D4735)*churn_nonbuyers)*(ic*Inputs!$C$8+fee_wd*Inputs!$E$8*(1-$B4735)+fee_fx*Inputs!$D$8-cost_acc-cost_wd*Inputs!$E$8*(1-$B4735)-cost_fx*Inputs!$D$8)</f>
        <v>95933.2267191168</v>
      </c>
      <c r="N4735" s="0" t="n">
        <f aca="false">K4735+L4735+I4735-fixed</f>
        <v>-12119.2604645764</v>
      </c>
      <c r="O4735" s="0" t="n">
        <f aca="false">K4735+L4735+M4735-fixed</f>
        <v>-89741.9417657573</v>
      </c>
      <c r="P4735" s="0" t="n">
        <f aca="false">12*Inputs!$B$6*(1-MIN(1,Inputs!$F$6*$D4735))*(ic*Inputs!$C$6+flat_fee-cost_acc-cost_wd*Inputs!$E$6*$E4735-cost_fx*Inputs!$D$6)+12*Inputs!$B$7*(1-MIN(1,Inputs!$F$7*$D4735))*(ic*Inputs!$C$7+flat_fee-cost_acc-cost_wd*Inputs!$E$7*$E4735-cost_fx*Inputs!$D$7)+12*Inputs!$B$8*(1-MIN(1,Inputs!$F$8*$D4735))*(ic*Inputs!$C$8+flat_fee-cost_acc-cost_wd*Inputs!$E$8*$E4735-cost_fx*Inputs!$D$8)-fixed</f>
        <v>-24633.0787768001</v>
      </c>
    </row>
    <row r="4736" customFormat="false" ht="15" hidden="false" customHeight="false" outlineLevel="0" collapsed="false">
      <c r="A4736" s="0" t="n">
        <v>4671</v>
      </c>
      <c r="B4736" s="0" t="n">
        <v>0.25181</v>
      </c>
      <c r="C4736" s="0" t="n">
        <v>1.092245</v>
      </c>
      <c r="D4736" s="0" t="n">
        <v>0.866309</v>
      </c>
      <c r="E4736" s="0" t="n">
        <v>1.083637</v>
      </c>
      <c r="F4736" s="0" t="n">
        <v>0.128304</v>
      </c>
      <c r="G4736" s="0" t="n">
        <f aca="false">12*Inputs!$B$6*(MIN(1,$H$50*$C4736)*(ic*Inputs!$C$6+pS+fee_fx*Inputs!$D$6-cost_acc-cost_wd*Inputs!$E$6*$E4736-cost_fx*Inputs!$D$6-$F4736)+(1-MIN(1,$H$50*$C4736))*(1-MIN(1,Inputs!$G$6*$D4736)*churn_nonbuyers)*(ic*Inputs!$C$6+fee_wd*Inputs!$E$6*(1-$B4736)+fee_fx*Inputs!$D$6-cost_acc-cost_wd*Inputs!$E$6*(1-$B4736)-cost_fx*Inputs!$D$6))</f>
        <v>219299.936830189</v>
      </c>
      <c r="H4736" s="0" t="n">
        <f aca="false">12*Inputs!$B$7*(MIN(1,$H$51*$C4736)*(ic*Inputs!$C$7+pE+fee_fx*Inputs!$D$7-cost_acc-cost_wd*Inputs!$E$7*$E4736-cost_fx*Inputs!$D$7-$F4736)+(1-MIN(1,$H$51*$C4736))*(1-MIN(1,Inputs!$G$7*$D4736)*churn_nonbuyers)*(ic*Inputs!$C$7+fee_wd*Inputs!$E$7*(1-$B4736)+fee_fx*Inputs!$D$7-cost_acc-cost_wd*Inputs!$E$7*(1-$B4736)-cost_fx*Inputs!$D$7))</f>
        <v>421099.934644126</v>
      </c>
      <c r="I4736" s="0" t="n">
        <f aca="false">12*Inputs!$B$8*(MIN(1,$H$52*$C4736)*(ic*Inputs!$C$8+pT-cost_acc-cost_wd*Inputs!$E$8-cost_fx*Inputs!$D$8-cost_ins)+(1-MIN(1,$H$52*$C4736))*(1-MIN(1,Inputs!$G$8*$D4736)*churn_nonbuyers)*(ic*Inputs!$C$8+fee_wd*Inputs!$E$8*(1-$B4736)+fee_fx*Inputs!$D$8-cost_acc-cost_wd*Inputs!$E$8*(1-$B4736)-cost_fx*Inputs!$D$8))</f>
        <v>186565.074752246</v>
      </c>
      <c r="J4736" s="0" t="n">
        <f aca="false">G4736+H4736+I4736-fixed</f>
        <v>126964.946226561</v>
      </c>
      <c r="K4736" s="0" t="n">
        <f aca="false">12*Inputs!$B$6*(1-MIN(1,Inputs!$G$6*$D4736)*churn_nonbuyers)*(ic*Inputs!$C$6+fee_wd*Inputs!$E$6*(1-$B4736)+fee_fx*Inputs!$D$6-cost_acc-cost_wd*Inputs!$E$6*(1-$B4736)-cost_fx*Inputs!$D$6)</f>
        <v>158177.611218888</v>
      </c>
      <c r="L4736" s="0" t="n">
        <f aca="false">12*Inputs!$B$7*(1-MIN(1,Inputs!$G$7*$D4736)*churn_nonbuyers)*(ic*Inputs!$C$7+fee_wd*Inputs!$E$7*(1-$B4736)+fee_fx*Inputs!$D$7-cost_acc-cost_wd*Inputs!$E$7*(1-$B4736)-cost_fx*Inputs!$D$7)</f>
        <v>357402.873899333</v>
      </c>
      <c r="M4736" s="0" t="n">
        <f aca="false">12*Inputs!$B$8*(1-MIN(1,Inputs!$G$8*$D4736)*churn_nonbuyers)*(ic*Inputs!$C$8+fee_wd*Inputs!$E$8*(1-$B4736)+fee_fx*Inputs!$D$8-cost_acc-cost_wd*Inputs!$E$8*(1-$B4736)-cost_fx*Inputs!$D$8)</f>
        <v>123708.520728144</v>
      </c>
      <c r="N4736" s="0" t="n">
        <f aca="false">K4736+L4736+I4736-fixed</f>
        <v>2145.55987046671</v>
      </c>
      <c r="O4736" s="0" t="n">
        <f aca="false">K4736+L4736+M4736-fixed</f>
        <v>-60710.9941536351</v>
      </c>
      <c r="P4736" s="0" t="n">
        <f aca="false">12*Inputs!$B$6*(1-MIN(1,Inputs!$F$6*$D4736))*(ic*Inputs!$C$6+flat_fee-cost_acc-cost_wd*Inputs!$E$6*$E4736-cost_fx*Inputs!$D$6)+12*Inputs!$B$7*(1-MIN(1,Inputs!$F$7*$D4736))*(ic*Inputs!$C$7+flat_fee-cost_acc-cost_wd*Inputs!$E$7*$E4736-cost_fx*Inputs!$D$7)+12*Inputs!$B$8*(1-MIN(1,Inputs!$F$8*$D4736))*(ic*Inputs!$C$8+flat_fee-cost_acc-cost_wd*Inputs!$E$8*$E4736-cost_fx*Inputs!$D$8)-fixed</f>
        <v>107049.35084792</v>
      </c>
    </row>
    <row r="4737" customFormat="false" ht="15" hidden="false" customHeight="false" outlineLevel="0" collapsed="false">
      <c r="A4737" s="0" t="n">
        <v>4672</v>
      </c>
      <c r="B4737" s="0" t="n">
        <v>0.44938</v>
      </c>
      <c r="C4737" s="0" t="n">
        <v>1.173821</v>
      </c>
      <c r="D4737" s="0" t="n">
        <v>0.900527</v>
      </c>
      <c r="E4737" s="0" t="n">
        <v>1.128621</v>
      </c>
      <c r="F4737" s="0" t="n">
        <v>0.269691</v>
      </c>
      <c r="G4737" s="0" t="n">
        <f aca="false">12*Inputs!$B$6*(MIN(1,$H$50*$C4737)*(ic*Inputs!$C$6+pS+fee_fx*Inputs!$D$6-cost_acc-cost_wd*Inputs!$E$6*$E4737-cost_fx*Inputs!$D$6-$F4737)+(1-MIN(1,$H$50*$C4737))*(1-MIN(1,Inputs!$G$6*$D4737)*churn_nonbuyers)*(ic*Inputs!$C$6+fee_wd*Inputs!$E$6*(1-$B4737)+fee_fx*Inputs!$D$6-cost_acc-cost_wd*Inputs!$E$6*(1-$B4737)-cost_fx*Inputs!$D$6))</f>
        <v>193950.517483242</v>
      </c>
      <c r="H4737" s="0" t="n">
        <f aca="false">12*Inputs!$B$7*(MIN(1,$H$51*$C4737)*(ic*Inputs!$C$7+pE+fee_fx*Inputs!$D$7-cost_acc-cost_wd*Inputs!$E$7*$E4737-cost_fx*Inputs!$D$7-$F4737)+(1-MIN(1,$H$51*$C4737))*(1-MIN(1,Inputs!$G$7*$D4737)*churn_nonbuyers)*(ic*Inputs!$C$7+fee_wd*Inputs!$E$7*(1-$B4737)+fee_fx*Inputs!$D$7-cost_acc-cost_wd*Inputs!$E$7*(1-$B4737)-cost_fx*Inputs!$D$7))</f>
        <v>395330.797843753</v>
      </c>
      <c r="I4737" s="0" t="n">
        <f aca="false">12*Inputs!$B$8*(MIN(1,$H$52*$C4737)*(ic*Inputs!$C$8+pT-cost_acc-cost_wd*Inputs!$E$8-cost_fx*Inputs!$D$8-cost_ins)+(1-MIN(1,$H$52*$C4737))*(1-MIN(1,Inputs!$G$8*$D4737)*churn_nonbuyers)*(ic*Inputs!$C$8+fee_wd*Inputs!$E$8*(1-$B4737)+fee_fx*Inputs!$D$8-cost_acc-cost_wd*Inputs!$E$8*(1-$B4737)-cost_fx*Inputs!$D$8))</f>
        <v>189291.978849479</v>
      </c>
      <c r="J4737" s="0" t="n">
        <f aca="false">G4737+H4737+I4737-fixed</f>
        <v>78573.2941764735</v>
      </c>
      <c r="K4737" s="0" t="n">
        <f aca="false">12*Inputs!$B$6*(1-MIN(1,Inputs!$G$6*$D4737)*churn_nonbuyers)*(ic*Inputs!$C$6+fee_wd*Inputs!$E$6*(1-$B4737)+fee_fx*Inputs!$D$6-cost_acc-cost_wd*Inputs!$E$6*(1-$B4737)-cost_fx*Inputs!$D$6)</f>
        <v>130725.655367472</v>
      </c>
      <c r="L4737" s="0" t="n">
        <f aca="false">12*Inputs!$B$7*(1-MIN(1,Inputs!$G$7*$D4737)*churn_nonbuyers)*(ic*Inputs!$C$7+fee_wd*Inputs!$E$7*(1-$B4737)+fee_fx*Inputs!$D$7-cost_acc-cost_wd*Inputs!$E$7*(1-$B4737)-cost_fx*Inputs!$D$7)</f>
        <v>329344.717924483</v>
      </c>
      <c r="M4737" s="0" t="n">
        <f aca="false">12*Inputs!$B$8*(1-MIN(1,Inputs!$G$8*$D4737)*churn_nonbuyers)*(ic*Inputs!$C$8+fee_wd*Inputs!$E$8*(1-$B4737)+fee_fx*Inputs!$D$8-cost_acc-cost_wd*Inputs!$E$8*(1-$B4737)-cost_fx*Inputs!$D$8)</f>
        <v>112674.559501536</v>
      </c>
      <c r="N4737" s="0" t="n">
        <f aca="false">K4737+L4737+I4737-fixed</f>
        <v>-50637.6478585656</v>
      </c>
      <c r="O4737" s="0" t="n">
        <f aca="false">K4737+L4737+M4737-fixed</f>
        <v>-127255.067206509</v>
      </c>
      <c r="P4737" s="0" t="n">
        <f aca="false">12*Inputs!$B$6*(1-MIN(1,Inputs!$F$6*$D4737))*(ic*Inputs!$C$6+flat_fee-cost_acc-cost_wd*Inputs!$E$6*$E4737-cost_fx*Inputs!$D$6)+12*Inputs!$B$7*(1-MIN(1,Inputs!$F$7*$D4737))*(ic*Inputs!$C$7+flat_fee-cost_acc-cost_wd*Inputs!$E$7*$E4737-cost_fx*Inputs!$D$7)+12*Inputs!$B$8*(1-MIN(1,Inputs!$F$8*$D4737))*(ic*Inputs!$C$8+flat_fee-cost_acc-cost_wd*Inputs!$E$8*$E4737-cost_fx*Inputs!$D$8)-fixed</f>
        <v>67932.7019280801</v>
      </c>
    </row>
    <row r="4738" customFormat="false" ht="15" hidden="false" customHeight="false" outlineLevel="0" collapsed="false">
      <c r="A4738" s="0" t="n">
        <v>4673</v>
      </c>
      <c r="B4738" s="0" t="n">
        <v>0.213045</v>
      </c>
      <c r="C4738" s="0" t="n">
        <v>1.096231</v>
      </c>
      <c r="D4738" s="0" t="n">
        <v>1.04879</v>
      </c>
      <c r="E4738" s="0" t="n">
        <v>1.186115</v>
      </c>
      <c r="F4738" s="0" t="n">
        <v>0.292931</v>
      </c>
      <c r="G4738" s="0" t="n">
        <f aca="false">12*Inputs!$B$6*(MIN(1,$H$50*$C4738)*(ic*Inputs!$C$6+pS+fee_fx*Inputs!$D$6-cost_acc-cost_wd*Inputs!$E$6*$E4738-cost_fx*Inputs!$D$6-$F4738)+(1-MIN(1,$H$50*$C4738))*(1-MIN(1,Inputs!$G$6*$D4738)*churn_nonbuyers)*(ic*Inputs!$C$6+fee_wd*Inputs!$E$6*(1-$B4738)+fee_fx*Inputs!$D$6-cost_acc-cost_wd*Inputs!$E$6*(1-$B4738)-cost_fx*Inputs!$D$6))</f>
        <v>216225.973352541</v>
      </c>
      <c r="H4738" s="0" t="n">
        <f aca="false">12*Inputs!$B$7*(MIN(1,$H$51*$C4738)*(ic*Inputs!$C$7+pE+fee_fx*Inputs!$D$7-cost_acc-cost_wd*Inputs!$E$7*$E4738-cost_fx*Inputs!$D$7-$F4738)+(1-MIN(1,$H$51*$C4738))*(1-MIN(1,Inputs!$G$7*$D4738)*churn_nonbuyers)*(ic*Inputs!$C$7+fee_wd*Inputs!$E$7*(1-$B4738)+fee_fx*Inputs!$D$7-cost_acc-cost_wd*Inputs!$E$7*(1-$B4738)-cost_fx*Inputs!$D$7))</f>
        <v>399903.701203505</v>
      </c>
      <c r="I4738" s="0" t="n">
        <f aca="false">12*Inputs!$B$8*(MIN(1,$H$52*$C4738)*(ic*Inputs!$C$8+pT-cost_acc-cost_wd*Inputs!$E$8-cost_fx*Inputs!$D$8-cost_ins)+(1-MIN(1,$H$52*$C4738))*(1-MIN(1,Inputs!$G$8*$D4738)*churn_nonbuyers)*(ic*Inputs!$C$8+fee_wd*Inputs!$E$8*(1-$B4738)+fee_fx*Inputs!$D$8-cost_acc-cost_wd*Inputs!$E$8*(1-$B4738)-cost_fx*Inputs!$D$8))</f>
        <v>177569.269954661</v>
      </c>
      <c r="J4738" s="0" t="n">
        <f aca="false">G4738+H4738+I4738-fixed</f>
        <v>93698.9445107074</v>
      </c>
      <c r="K4738" s="0" t="n">
        <f aca="false">12*Inputs!$B$6*(1-MIN(1,Inputs!$G$6*$D4738)*churn_nonbuyers)*(ic*Inputs!$C$6+fee_wd*Inputs!$E$6*(1-$B4738)+fee_fx*Inputs!$D$6-cost_acc-cost_wd*Inputs!$E$6*(1-$B4738)-cost_fx*Inputs!$D$6)</f>
        <v>161958.48095196</v>
      </c>
      <c r="L4738" s="0" t="n">
        <f aca="false">12*Inputs!$B$7*(1-MIN(1,Inputs!$G$7*$D4738)*churn_nonbuyers)*(ic*Inputs!$C$7+fee_wd*Inputs!$E$7*(1-$B4738)+fee_fx*Inputs!$D$7-cost_acc-cost_wd*Inputs!$E$7*(1-$B4738)-cost_fx*Inputs!$D$7)</f>
        <v>360800.614651176</v>
      </c>
      <c r="M4738" s="0" t="n">
        <f aca="false">12*Inputs!$B$8*(1-MIN(1,Inputs!$G$8*$D4738)*churn_nonbuyers)*(ic*Inputs!$C$8+fee_wd*Inputs!$E$8*(1-$B4738)+fee_fx*Inputs!$D$8-cost_acc-cost_wd*Inputs!$E$8*(1-$B4738)-cost_fx*Inputs!$D$8)</f>
        <v>84053.8668424801</v>
      </c>
      <c r="N4738" s="0" t="n">
        <f aca="false">K4738+L4738+I4738-fixed</f>
        <v>328.365557797137</v>
      </c>
      <c r="O4738" s="0" t="n">
        <f aca="false">K4738+L4738+M4738-fixed</f>
        <v>-93187.0375543837</v>
      </c>
      <c r="P4738" s="0" t="n">
        <f aca="false">12*Inputs!$B$6*(1-MIN(1,Inputs!$F$6*$D4738))*(ic*Inputs!$C$6+flat_fee-cost_acc-cost_wd*Inputs!$E$6*$E4738-cost_fx*Inputs!$D$6)+12*Inputs!$B$7*(1-MIN(1,Inputs!$F$7*$D4738))*(ic*Inputs!$C$7+flat_fee-cost_acc-cost_wd*Inputs!$E$7*$E4738-cost_fx*Inputs!$D$7)+12*Inputs!$B$8*(1-MIN(1,Inputs!$F$8*$D4738))*(ic*Inputs!$C$8+flat_fee-cost_acc-cost_wd*Inputs!$E$8*$E4738-cost_fx*Inputs!$D$8)-fixed</f>
        <v>-35264.3949159998</v>
      </c>
    </row>
    <row r="4739" customFormat="false" ht="15" hidden="false" customHeight="false" outlineLevel="0" collapsed="false">
      <c r="A4739" s="0" t="n">
        <v>4674</v>
      </c>
      <c r="B4739" s="0" t="n">
        <v>0.317758</v>
      </c>
      <c r="C4739" s="0" t="n">
        <v>0.762661</v>
      </c>
      <c r="D4739" s="0" t="n">
        <v>1.073119</v>
      </c>
      <c r="E4739" s="0" t="n">
        <v>1.117847</v>
      </c>
      <c r="F4739" s="0" t="n">
        <v>0.46976</v>
      </c>
      <c r="G4739" s="0" t="n">
        <f aca="false">12*Inputs!$B$6*(MIN(1,$H$50*$C4739)*(ic*Inputs!$C$6+pS+fee_fx*Inputs!$D$6-cost_acc-cost_wd*Inputs!$E$6*$E4739-cost_fx*Inputs!$D$6-$F4739)+(1-MIN(1,$H$50*$C4739))*(1-MIN(1,Inputs!$G$6*$D4739)*churn_nonbuyers)*(ic*Inputs!$C$6+fee_wd*Inputs!$E$6*(1-$B4739)+fee_fx*Inputs!$D$6-cost_acc-cost_wd*Inputs!$E$6*(1-$B4739)-cost_fx*Inputs!$D$6))</f>
        <v>184211.207961552</v>
      </c>
      <c r="H4739" s="0" t="n">
        <f aca="false">12*Inputs!$B$7*(MIN(1,$H$51*$C4739)*(ic*Inputs!$C$7+pE+fee_fx*Inputs!$D$7-cost_acc-cost_wd*Inputs!$E$7*$E4739-cost_fx*Inputs!$D$7-$F4739)+(1-MIN(1,$H$51*$C4739))*(1-MIN(1,Inputs!$G$7*$D4739)*churn_nonbuyers)*(ic*Inputs!$C$7+fee_wd*Inputs!$E$7*(1-$B4739)+fee_fx*Inputs!$D$7-cost_acc-cost_wd*Inputs!$E$7*(1-$B4739)-cost_fx*Inputs!$D$7))</f>
        <v>375904.750143525</v>
      </c>
      <c r="I4739" s="0" t="n">
        <f aca="false">12*Inputs!$B$8*(MIN(1,$H$52*$C4739)*(ic*Inputs!$C$8+pT-cost_acc-cost_wd*Inputs!$E$8-cost_fx*Inputs!$D$8-cost_ins)+(1-MIN(1,$H$52*$C4739))*(1-MIN(1,Inputs!$G$8*$D4739)*churn_nonbuyers)*(ic*Inputs!$C$8+fee_wd*Inputs!$E$8*(1-$B4739)+fee_fx*Inputs!$D$8-cost_acc-cost_wd*Inputs!$E$8*(1-$B4739)-cost_fx*Inputs!$D$8))</f>
        <v>146020.761704782</v>
      </c>
      <c r="J4739" s="0" t="n">
        <f aca="false">G4739+H4739+I4739-fixed</f>
        <v>6136.71980985836</v>
      </c>
      <c r="K4739" s="0" t="n">
        <f aca="false">12*Inputs!$B$6*(1-MIN(1,Inputs!$G$6*$D4739)*churn_nonbuyers)*(ic*Inputs!$C$6+fee_wd*Inputs!$E$6*(1-$B4739)+fee_fx*Inputs!$D$6-cost_acc-cost_wd*Inputs!$E$6*(1-$B4739)-cost_fx*Inputs!$D$6)</f>
        <v>147480.951939854</v>
      </c>
      <c r="L4739" s="0" t="n">
        <f aca="false">12*Inputs!$B$7*(1-MIN(1,Inputs!$G$7*$D4739)*churn_nonbuyers)*(ic*Inputs!$C$7+fee_wd*Inputs!$E$7*(1-$B4739)+fee_fx*Inputs!$D$7-cost_acc-cost_wd*Inputs!$E$7*(1-$B4739)-cost_fx*Inputs!$D$7)</f>
        <v>345935.486651913</v>
      </c>
      <c r="M4739" s="0" t="n">
        <f aca="false">12*Inputs!$B$8*(1-MIN(1,Inputs!$G$8*$D4739)*churn_nonbuyers)*(ic*Inputs!$C$8+fee_wd*Inputs!$E$8*(1-$B4739)+fee_fx*Inputs!$D$8-cost_acc-cost_wd*Inputs!$E$8*(1-$B4739)-cost_fx*Inputs!$D$8)</f>
        <v>77418.7230259872</v>
      </c>
      <c r="N4739" s="0" t="n">
        <f aca="false">K4739+L4739+I4739-fixed</f>
        <v>-60562.7997034513</v>
      </c>
      <c r="O4739" s="0" t="n">
        <f aca="false">K4739+L4739+M4739-fixed</f>
        <v>-129164.838382246</v>
      </c>
      <c r="P4739" s="0" t="n">
        <f aca="false">12*Inputs!$B$6*(1-MIN(1,Inputs!$F$6*$D4739))*(ic*Inputs!$C$6+flat_fee-cost_acc-cost_wd*Inputs!$E$6*$E4739-cost_fx*Inputs!$D$6)+12*Inputs!$B$7*(1-MIN(1,Inputs!$F$7*$D4739))*(ic*Inputs!$C$7+flat_fee-cost_acc-cost_wd*Inputs!$E$7*$E4739-cost_fx*Inputs!$D$7)+12*Inputs!$B$8*(1-MIN(1,Inputs!$F$8*$D4739))*(ic*Inputs!$C$8+flat_fee-cost_acc-cost_wd*Inputs!$E$8*$E4739-cost_fx*Inputs!$D$8)-fixed</f>
        <v>-19603.71028168</v>
      </c>
    </row>
    <row r="4740" customFormat="false" ht="15" hidden="false" customHeight="false" outlineLevel="0" collapsed="false">
      <c r="A4740" s="0" t="n">
        <v>4675</v>
      </c>
      <c r="B4740" s="0" t="n">
        <v>0.047944</v>
      </c>
      <c r="C4740" s="0" t="n">
        <v>0.888193</v>
      </c>
      <c r="D4740" s="0" t="n">
        <v>1.476127</v>
      </c>
      <c r="E4740" s="0" t="n">
        <v>1.096903</v>
      </c>
      <c r="F4740" s="0" t="n">
        <v>0.058842</v>
      </c>
      <c r="G4740" s="0" t="n">
        <f aca="false">12*Inputs!$B$6*(MIN(1,$H$50*$C4740)*(ic*Inputs!$C$6+pS+fee_fx*Inputs!$D$6-cost_acc-cost_wd*Inputs!$E$6*$E4740-cost_fx*Inputs!$D$6-$F4740)+(1-MIN(1,$H$50*$C4740))*(1-MIN(1,Inputs!$G$6*$D4740)*churn_nonbuyers)*(ic*Inputs!$C$6+fee_wd*Inputs!$E$6*(1-$B4740)+fee_fx*Inputs!$D$6-cost_acc-cost_wd*Inputs!$E$6*(1-$B4740)-cost_fx*Inputs!$D$6))</f>
        <v>229605.989879903</v>
      </c>
      <c r="H4740" s="0" t="n">
        <f aca="false">12*Inputs!$B$7*(MIN(1,$H$51*$C4740)*(ic*Inputs!$C$7+pE+fee_fx*Inputs!$D$7-cost_acc-cost_wd*Inputs!$E$7*$E4740-cost_fx*Inputs!$D$7-$F4740)+(1-MIN(1,$H$51*$C4740))*(1-MIN(1,Inputs!$G$7*$D4740)*churn_nonbuyers)*(ic*Inputs!$C$7+fee_wd*Inputs!$E$7*(1-$B4740)+fee_fx*Inputs!$D$7-cost_acc-cost_wd*Inputs!$E$7*(1-$B4740)-cost_fx*Inputs!$D$7))</f>
        <v>425157.179501422</v>
      </c>
      <c r="I4740" s="0" t="n">
        <f aca="false">12*Inputs!$B$8*(MIN(1,$H$52*$C4740)*(ic*Inputs!$C$8+pT-cost_acc-cost_wd*Inputs!$E$8-cost_fx*Inputs!$D$8-cost_ins)+(1-MIN(1,$H$52*$C4740))*(1-MIN(1,Inputs!$G$8*$D4740)*churn_nonbuyers)*(ic*Inputs!$C$8+fee_wd*Inputs!$E$8*(1-$B4740)+fee_fx*Inputs!$D$8-cost_acc-cost_wd*Inputs!$E$8*(1-$B4740)-cost_fx*Inputs!$D$8))</f>
        <v>128027.691792</v>
      </c>
      <c r="J4740" s="0" t="n">
        <f aca="false">G4740+H4740+I4740-fixed</f>
        <v>82790.8611733243</v>
      </c>
      <c r="K4740" s="0" t="n">
        <f aca="false">12*Inputs!$B$6*(1-MIN(1,Inputs!$G$6*$D4740)*churn_nonbuyers)*(ic*Inputs!$C$6+fee_wd*Inputs!$E$6*(1-$B4740)+fee_fx*Inputs!$D$6-cost_acc-cost_wd*Inputs!$E$6*(1-$B4740)-cost_fx*Inputs!$D$6)</f>
        <v>180326.258156794</v>
      </c>
      <c r="L4740" s="0" t="n">
        <f aca="false">12*Inputs!$B$7*(1-MIN(1,Inputs!$G$7*$D4740)*churn_nonbuyers)*(ic*Inputs!$C$7+fee_wd*Inputs!$E$7*(1-$B4740)+fee_fx*Inputs!$D$7-cost_acc-cost_wd*Inputs!$E$7*(1-$B4740)-cost_fx*Inputs!$D$7)</f>
        <v>378746.564398076</v>
      </c>
      <c r="M4740" s="0" t="n">
        <f aca="false">12*Inputs!$B$8*(1-MIN(1,Inputs!$G$8*$D4740)*churn_nonbuyers)*(ic*Inputs!$C$8+fee_wd*Inputs!$E$8*(1-$B4740)+fee_fx*Inputs!$D$8-cost_acc-cost_wd*Inputs!$E$8*(1-$B4740)-cost_fx*Inputs!$D$8)</f>
        <v>0</v>
      </c>
      <c r="N4740" s="0" t="n">
        <f aca="false">K4740+L4740+I4740-fixed</f>
        <v>-12899.4856531302</v>
      </c>
      <c r="O4740" s="0" t="n">
        <f aca="false">K4740+L4740+M4740-fixed</f>
        <v>-140927.17744513</v>
      </c>
      <c r="P4740" s="0" t="n">
        <f aca="false">12*Inputs!$B$6*(1-MIN(1,Inputs!$F$6*$D4740))*(ic*Inputs!$C$6+flat_fee-cost_acc-cost_wd*Inputs!$E$6*$E4740-cost_fx*Inputs!$D$6)+12*Inputs!$B$7*(1-MIN(1,Inputs!$F$7*$D4740))*(ic*Inputs!$C$7+flat_fee-cost_acc-cost_wd*Inputs!$E$7*$E4740-cost_fx*Inputs!$D$7)+12*Inputs!$B$8*(1-MIN(1,Inputs!$F$8*$D4740))*(ic*Inputs!$C$8+flat_fee-cost_acc-cost_wd*Inputs!$E$8*$E4740-cost_fx*Inputs!$D$8)-fixed</f>
        <v>-228818.29053256</v>
      </c>
    </row>
    <row r="4741" customFormat="false" ht="15" hidden="false" customHeight="false" outlineLevel="0" collapsed="false">
      <c r="A4741" s="0" t="n">
        <v>4676</v>
      </c>
      <c r="B4741" s="0" t="n">
        <v>0.057156</v>
      </c>
      <c r="C4741" s="0" t="n">
        <v>1.052379</v>
      </c>
      <c r="D4741" s="0" t="n">
        <v>0.858521</v>
      </c>
      <c r="E4741" s="0" t="n">
        <v>1.238673</v>
      </c>
      <c r="F4741" s="0" t="n">
        <v>0.231101</v>
      </c>
      <c r="G4741" s="0" t="n">
        <f aca="false">12*Inputs!$B$6*(MIN(1,$H$50*$C4741)*(ic*Inputs!$C$6+pS+fee_fx*Inputs!$D$6-cost_acc-cost_wd*Inputs!$E$6*$E4741-cost_fx*Inputs!$D$6-$F4741)+(1-MIN(1,$H$50*$C4741))*(1-MIN(1,Inputs!$G$6*$D4741)*churn_nonbuyers)*(ic*Inputs!$C$6+fee_wd*Inputs!$E$6*(1-$B4741)+fee_fx*Inputs!$D$6-cost_acc-cost_wd*Inputs!$E$6*(1-$B4741)-cost_fx*Inputs!$D$6))</f>
        <v>235444.740729351</v>
      </c>
      <c r="H4741" s="0" t="n">
        <f aca="false">12*Inputs!$B$7*(MIN(1,$H$51*$C4741)*(ic*Inputs!$C$7+pE+fee_fx*Inputs!$D$7-cost_acc-cost_wd*Inputs!$E$7*$E4741-cost_fx*Inputs!$D$7-$F4741)+(1-MIN(1,$H$51*$C4741))*(1-MIN(1,Inputs!$G$7*$D4741)*churn_nonbuyers)*(ic*Inputs!$C$7+fee_wd*Inputs!$E$7*(1-$B4741)+fee_fx*Inputs!$D$7-cost_acc-cost_wd*Inputs!$E$7*(1-$B4741)-cost_fx*Inputs!$D$7))</f>
        <v>409610.590327143</v>
      </c>
      <c r="I4741" s="0" t="n">
        <f aca="false">12*Inputs!$B$8*(MIN(1,$H$52*$C4741)*(ic*Inputs!$C$8+pT-cost_acc-cost_wd*Inputs!$E$8-cost_fx*Inputs!$D$8-cost_ins)+(1-MIN(1,$H$52*$C4741))*(1-MIN(1,Inputs!$G$8*$D4741)*churn_nonbuyers)*(ic*Inputs!$C$8+fee_wd*Inputs!$E$8*(1-$B4741)+fee_fx*Inputs!$D$8-cost_acc-cost_wd*Inputs!$E$8*(1-$B4741)-cost_fx*Inputs!$D$8))</f>
        <v>185703.8934004</v>
      </c>
      <c r="J4741" s="0" t="n">
        <f aca="false">G4741+H4741+I4741-fixed</f>
        <v>130759.224456894</v>
      </c>
      <c r="K4741" s="0" t="n">
        <f aca="false">12*Inputs!$B$6*(1-MIN(1,Inputs!$G$6*$D4741)*churn_nonbuyers)*(ic*Inputs!$C$6+fee_wd*Inputs!$E$6*(1-$B4741)+fee_fx*Inputs!$D$6-cost_acc-cost_wd*Inputs!$E$6*(1-$B4741)-cost_fx*Inputs!$D$6)</f>
        <v>185068.945629187</v>
      </c>
      <c r="L4741" s="0" t="n">
        <f aca="false">12*Inputs!$B$7*(1-MIN(1,Inputs!$G$7*$D4741)*churn_nonbuyers)*(ic*Inputs!$C$7+fee_wd*Inputs!$E$7*(1-$B4741)+fee_fx*Inputs!$D$7-cost_acc-cost_wd*Inputs!$E$7*(1-$B4741)-cost_fx*Inputs!$D$7)</f>
        <v>384796.846769512</v>
      </c>
      <c r="M4741" s="0" t="n">
        <f aca="false">12*Inputs!$B$8*(1-MIN(1,Inputs!$G$8*$D4741)*churn_nonbuyers)*(ic*Inputs!$C$8+fee_wd*Inputs!$E$8*(1-$B4741)+fee_fx*Inputs!$D$8-cost_acc-cost_wd*Inputs!$E$8*(1-$B4741)-cost_fx*Inputs!$D$8)</f>
        <v>129150.373362874</v>
      </c>
      <c r="N4741" s="0" t="n">
        <f aca="false">K4741+L4741+I4741-fixed</f>
        <v>55569.6857990999</v>
      </c>
      <c r="O4741" s="0" t="n">
        <f aca="false">K4741+L4741+M4741-fixed</f>
        <v>-983.83423842676</v>
      </c>
      <c r="P4741" s="0" t="n">
        <f aca="false">12*Inputs!$B$6*(1-MIN(1,Inputs!$F$6*$D4741))*(ic*Inputs!$C$6+flat_fee-cost_acc-cost_wd*Inputs!$E$6*$E4741-cost_fx*Inputs!$D$6)+12*Inputs!$B$7*(1-MIN(1,Inputs!$F$7*$D4741))*(ic*Inputs!$C$7+flat_fee-cost_acc-cost_wd*Inputs!$E$7*$E4741-cost_fx*Inputs!$D$7)+12*Inputs!$B$8*(1-MIN(1,Inputs!$F$8*$D4741))*(ic*Inputs!$C$8+flat_fee-cost_acc-cost_wd*Inputs!$E$8*$E4741-cost_fx*Inputs!$D$8)-fixed</f>
        <v>39045.1013439201</v>
      </c>
    </row>
    <row r="4742" customFormat="false" ht="15" hidden="false" customHeight="false" outlineLevel="0" collapsed="false">
      <c r="A4742" s="0" t="n">
        <v>4677</v>
      </c>
      <c r="B4742" s="0" t="n">
        <v>0.108999</v>
      </c>
      <c r="C4742" s="0" t="n">
        <v>0.96097</v>
      </c>
      <c r="D4742" s="0" t="n">
        <v>1.01047</v>
      </c>
      <c r="E4742" s="0" t="n">
        <v>1.267709</v>
      </c>
      <c r="F4742" s="0" t="n">
        <v>0.121822</v>
      </c>
      <c r="G4742" s="0" t="n">
        <f aca="false">12*Inputs!$B$6*(MIN(1,$H$50*$C4742)*(ic*Inputs!$C$6+pS+fee_fx*Inputs!$D$6-cost_acc-cost_wd*Inputs!$E$6*$E4742-cost_fx*Inputs!$D$6-$F4742)+(1-MIN(1,$H$50*$C4742))*(1-MIN(1,Inputs!$G$6*$D4742)*churn_nonbuyers)*(ic*Inputs!$C$6+fee_wd*Inputs!$E$6*(1-$B4742)+fee_fx*Inputs!$D$6-cost_acc-cost_wd*Inputs!$E$6*(1-$B4742)-cost_fx*Inputs!$D$6))</f>
        <v>224946.307223092</v>
      </c>
      <c r="H4742" s="0" t="n">
        <f aca="false">12*Inputs!$B$7*(MIN(1,$H$51*$C4742)*(ic*Inputs!$C$7+pE+fee_fx*Inputs!$D$7-cost_acc-cost_wd*Inputs!$E$7*$E4742-cost_fx*Inputs!$D$7-$F4742)+(1-MIN(1,$H$51*$C4742))*(1-MIN(1,Inputs!$G$7*$D4742)*churn_nonbuyers)*(ic*Inputs!$C$7+fee_wd*Inputs!$E$7*(1-$B4742)+fee_fx*Inputs!$D$7-cost_acc-cost_wd*Inputs!$E$7*(1-$B4742)-cost_fx*Inputs!$D$7))</f>
        <v>404724.8363436</v>
      </c>
      <c r="I4742" s="0" t="n">
        <f aca="false">12*Inputs!$B$8*(MIN(1,$H$52*$C4742)*(ic*Inputs!$C$8+pT-cost_acc-cost_wd*Inputs!$E$8-cost_fx*Inputs!$D$8-cost_ins)+(1-MIN(1,$H$52*$C4742))*(1-MIN(1,Inputs!$G$8*$D4742)*churn_nonbuyers)*(ic*Inputs!$C$8+fee_wd*Inputs!$E$8*(1-$B4742)+fee_fx*Inputs!$D$8-cost_acc-cost_wd*Inputs!$E$8*(1-$B4742)-cost_fx*Inputs!$D$8))</f>
        <v>169285.112205002</v>
      </c>
      <c r="J4742" s="0" t="n">
        <f aca="false">G4742+H4742+I4742-fixed</f>
        <v>98956.255771694</v>
      </c>
      <c r="K4742" s="0" t="n">
        <f aca="false">12*Inputs!$B$6*(1-MIN(1,Inputs!$G$6*$D4742)*churn_nonbuyers)*(ic*Inputs!$C$6+fee_wd*Inputs!$E$6*(1-$B4742)+fee_fx*Inputs!$D$6-cost_acc-cost_wd*Inputs!$E$6*(1-$B4742)-cost_fx*Inputs!$D$6)</f>
        <v>176511.615980616</v>
      </c>
      <c r="L4742" s="0" t="n">
        <f aca="false">12*Inputs!$B$7*(1-MIN(1,Inputs!$G$7*$D4742)*churn_nonbuyers)*(ic*Inputs!$C$7+fee_wd*Inputs!$E$7*(1-$B4742)+fee_fx*Inputs!$D$7-cost_acc-cost_wd*Inputs!$E$7*(1-$B4742)-cost_fx*Inputs!$D$7)</f>
        <v>375757.30462837</v>
      </c>
      <c r="M4742" s="0" t="n">
        <f aca="false">12*Inputs!$B$8*(1-MIN(1,Inputs!$G$8*$D4742)*churn_nonbuyers)*(ic*Inputs!$C$8+fee_wd*Inputs!$E$8*(1-$B4742)+fee_fx*Inputs!$D$8-cost_acc-cost_wd*Inputs!$E$8*(1-$B4742)-cost_fx*Inputs!$D$8)</f>
        <v>93996.573776208</v>
      </c>
      <c r="N4742" s="0" t="n">
        <f aca="false">K4742+L4742+I4742-fixed</f>
        <v>21554.0328139877</v>
      </c>
      <c r="O4742" s="0" t="n">
        <f aca="false">K4742+L4742+M4742-fixed</f>
        <v>-53734.5056148064</v>
      </c>
      <c r="P4742" s="0" t="n">
        <f aca="false">12*Inputs!$B$6*(1-MIN(1,Inputs!$F$6*$D4742))*(ic*Inputs!$C$6+flat_fee-cost_acc-cost_wd*Inputs!$E$6*$E4742-cost_fx*Inputs!$D$6)+12*Inputs!$B$7*(1-MIN(1,Inputs!$F$7*$D4742))*(ic*Inputs!$C$7+flat_fee-cost_acc-cost_wd*Inputs!$E$7*$E4742-cost_fx*Inputs!$D$7)+12*Inputs!$B$8*(1-MIN(1,Inputs!$F$8*$D4742))*(ic*Inputs!$C$8+flat_fee-cost_acc-cost_wd*Inputs!$E$8*$E4742-cost_fx*Inputs!$D$8)-fixed</f>
        <v>-50409.9149847999</v>
      </c>
    </row>
    <row r="4743" customFormat="false" ht="15" hidden="false" customHeight="false" outlineLevel="0" collapsed="false">
      <c r="A4743" s="0" t="n">
        <v>4678</v>
      </c>
      <c r="B4743" s="0" t="n">
        <v>0.277744</v>
      </c>
      <c r="C4743" s="0" t="n">
        <v>0.77099</v>
      </c>
      <c r="D4743" s="0" t="n">
        <v>0.920489</v>
      </c>
      <c r="E4743" s="0" t="n">
        <v>1.067751</v>
      </c>
      <c r="F4743" s="0" t="n">
        <v>0.021458</v>
      </c>
      <c r="G4743" s="0" t="n">
        <f aca="false">12*Inputs!$B$6*(MIN(1,$H$50*$C4743)*(ic*Inputs!$C$6+pS+fee_fx*Inputs!$D$6-cost_acc-cost_wd*Inputs!$E$6*$E4743-cost_fx*Inputs!$D$6-$F4743)+(1-MIN(1,$H$50*$C4743))*(1-MIN(1,Inputs!$G$6*$D4743)*churn_nonbuyers)*(ic*Inputs!$C$6+fee_wd*Inputs!$E$6*(1-$B4743)+fee_fx*Inputs!$D$6-cost_acc-cost_wd*Inputs!$E$6*(1-$B4743)-cost_fx*Inputs!$D$6))</f>
        <v>199739.427075367</v>
      </c>
      <c r="H4743" s="0" t="n">
        <f aca="false">12*Inputs!$B$7*(MIN(1,$H$51*$C4743)*(ic*Inputs!$C$7+pE+fee_fx*Inputs!$D$7-cost_acc-cost_wd*Inputs!$E$7*$E4743-cost_fx*Inputs!$D$7-$F4743)+(1-MIN(1,$H$51*$C4743))*(1-MIN(1,Inputs!$G$7*$D4743)*churn_nonbuyers)*(ic*Inputs!$C$7+fee_wd*Inputs!$E$7*(1-$B4743)+fee_fx*Inputs!$D$7-cost_acc-cost_wd*Inputs!$E$7*(1-$B4743)-cost_fx*Inputs!$D$7))</f>
        <v>405597.059645137</v>
      </c>
      <c r="I4743" s="0" t="n">
        <f aca="false">12*Inputs!$B$8*(MIN(1,$H$52*$C4743)*(ic*Inputs!$C$8+pT-cost_acc-cost_wd*Inputs!$E$8-cost_fx*Inputs!$D$8-cost_ins)+(1-MIN(1,$H$52*$C4743))*(1-MIN(1,Inputs!$G$8*$D4743)*churn_nonbuyers)*(ic*Inputs!$C$8+fee_wd*Inputs!$E$8*(1-$B4743)+fee_fx*Inputs!$D$8-cost_acc-cost_wd*Inputs!$E$8*(1-$B4743)-cost_fx*Inputs!$D$8))</f>
        <v>162386.533256595</v>
      </c>
      <c r="J4743" s="0" t="n">
        <f aca="false">G4743+H4743+I4743-fixed</f>
        <v>67723.0199770982</v>
      </c>
      <c r="K4743" s="0" t="n">
        <f aca="false">12*Inputs!$B$6*(1-MIN(1,Inputs!$G$6*$D4743)*churn_nonbuyers)*(ic*Inputs!$C$6+fee_wd*Inputs!$E$6*(1-$B4743)+fee_fx*Inputs!$D$6-cost_acc-cost_wd*Inputs!$E$6*(1-$B4743)-cost_fx*Inputs!$D$6)</f>
        <v>154167.089017075</v>
      </c>
      <c r="L4743" s="0" t="n">
        <f aca="false">12*Inputs!$B$7*(1-MIN(1,Inputs!$G$7*$D4743)*churn_nonbuyers)*(ic*Inputs!$C$7+fee_wd*Inputs!$E$7*(1-$B4743)+fee_fx*Inputs!$D$7-cost_acc-cost_wd*Inputs!$E$7*(1-$B4743)-cost_fx*Inputs!$D$7)</f>
        <v>353175.081538245</v>
      </c>
      <c r="M4743" s="0" t="n">
        <f aca="false">12*Inputs!$B$8*(1-MIN(1,Inputs!$G$8*$D4743)*churn_nonbuyers)*(ic*Inputs!$C$8+fee_wd*Inputs!$E$8*(1-$B4743)+fee_fx*Inputs!$D$8-cost_acc-cost_wd*Inputs!$E$8*(1-$B4743)-cost_fx*Inputs!$D$8)</f>
        <v>111345.147253018</v>
      </c>
      <c r="N4743" s="0" t="n">
        <f aca="false">K4743+L4743+I4743-fixed</f>
        <v>-30271.2961880848</v>
      </c>
      <c r="O4743" s="0" t="n">
        <f aca="false">K4743+L4743+M4743-fixed</f>
        <v>-81312.6821916619</v>
      </c>
      <c r="P4743" s="0" t="n">
        <f aca="false">12*Inputs!$B$6*(1-MIN(1,Inputs!$F$6*$D4743))*(ic*Inputs!$C$6+flat_fee-cost_acc-cost_wd*Inputs!$E$6*$E4743-cost_fx*Inputs!$D$6)+12*Inputs!$B$7*(1-MIN(1,Inputs!$F$7*$D4743))*(ic*Inputs!$C$7+flat_fee-cost_acc-cost_wd*Inputs!$E$7*$E4743-cost_fx*Inputs!$D$7)+12*Inputs!$B$8*(1-MIN(1,Inputs!$F$8*$D4743))*(ic*Inputs!$C$8+flat_fee-cost_acc-cost_wd*Inputs!$E$8*$E4743-cost_fx*Inputs!$D$8)-fixed</f>
        <v>84749.1792653601</v>
      </c>
    </row>
    <row r="4744" customFormat="false" ht="15" hidden="false" customHeight="false" outlineLevel="0" collapsed="false">
      <c r="A4744" s="0" t="n">
        <v>4679</v>
      </c>
      <c r="B4744" s="0" t="n">
        <v>0.187793</v>
      </c>
      <c r="C4744" s="0" t="n">
        <v>1.068967</v>
      </c>
      <c r="D4744" s="0" t="n">
        <v>0.636645</v>
      </c>
      <c r="E4744" s="0" t="n">
        <v>1.402342</v>
      </c>
      <c r="F4744" s="0" t="n">
        <v>0.084361</v>
      </c>
      <c r="G4744" s="0" t="n">
        <f aca="false">12*Inputs!$B$6*(MIN(1,$H$50*$C4744)*(ic*Inputs!$C$6+pS+fee_fx*Inputs!$D$6-cost_acc-cost_wd*Inputs!$E$6*$E4744-cost_fx*Inputs!$D$6-$F4744)+(1-MIN(1,$H$50*$C4744))*(1-MIN(1,Inputs!$G$6*$D4744)*churn_nonbuyers)*(ic*Inputs!$C$6+fee_wd*Inputs!$E$6*(1-$B4744)+fee_fx*Inputs!$D$6-cost_acc-cost_wd*Inputs!$E$6*(1-$B4744)-cost_fx*Inputs!$D$6))</f>
        <v>221128.201264214</v>
      </c>
      <c r="H4744" s="0" t="n">
        <f aca="false">12*Inputs!$B$7*(MIN(1,$H$51*$C4744)*(ic*Inputs!$C$7+pE+fee_fx*Inputs!$D$7-cost_acc-cost_wd*Inputs!$E$7*$E4744-cost_fx*Inputs!$D$7-$F4744)+(1-MIN(1,$H$51*$C4744))*(1-MIN(1,Inputs!$G$7*$D4744)*churn_nonbuyers)*(ic*Inputs!$C$7+fee_wd*Inputs!$E$7*(1-$B4744)+fee_fx*Inputs!$D$7-cost_acc-cost_wd*Inputs!$E$7*(1-$B4744)-cost_fx*Inputs!$D$7))</f>
        <v>389824.315988982</v>
      </c>
      <c r="I4744" s="0" t="n">
        <f aca="false">12*Inputs!$B$8*(MIN(1,$H$52*$C4744)*(ic*Inputs!$C$8+pT-cost_acc-cost_wd*Inputs!$E$8-cost_fx*Inputs!$D$8-cost_ins)+(1-MIN(1,$H$52*$C4744))*(1-MIN(1,Inputs!$G$8*$D4744)*churn_nonbuyers)*(ic*Inputs!$C$8+fee_wd*Inputs!$E$8*(1-$B4744)+fee_fx*Inputs!$D$8-cost_acc-cost_wd*Inputs!$E$8*(1-$B4744)-cost_fx*Inputs!$D$8))</f>
        <v>198373.950013342</v>
      </c>
      <c r="J4744" s="0" t="n">
        <f aca="false">G4744+H4744+I4744-fixed</f>
        <v>109326.467266538</v>
      </c>
      <c r="K4744" s="0" t="n">
        <f aca="false">12*Inputs!$B$6*(1-MIN(1,Inputs!$G$6*$D4744)*churn_nonbuyers)*(ic*Inputs!$C$6+fee_wd*Inputs!$E$6*(1-$B4744)+fee_fx*Inputs!$D$6-cost_acc-cost_wd*Inputs!$E$6*(1-$B4744)-cost_fx*Inputs!$D$6)</f>
        <v>169001.240216292</v>
      </c>
      <c r="L4744" s="0" t="n">
        <f aca="false">12*Inputs!$B$7*(1-MIN(1,Inputs!$G$7*$D4744)*churn_nonbuyers)*(ic*Inputs!$C$7+fee_wd*Inputs!$E$7*(1-$B4744)+fee_fx*Inputs!$D$7-cost_acc-cost_wd*Inputs!$E$7*(1-$B4744)-cost_fx*Inputs!$D$7)</f>
        <v>368973.438369775</v>
      </c>
      <c r="M4744" s="0" t="n">
        <f aca="false">12*Inputs!$B$8*(1-MIN(1,Inputs!$G$8*$D4744)*churn_nonbuyers)*(ic*Inputs!$C$8+fee_wd*Inputs!$E$8*(1-$B4744)+fee_fx*Inputs!$D$8-cost_acc-cost_wd*Inputs!$E$8*(1-$B4744)-cost_fx*Inputs!$D$8)</f>
        <v>175942.417542696</v>
      </c>
      <c r="N4744" s="0" t="n">
        <f aca="false">K4744+L4744+I4744-fixed</f>
        <v>36348.6285994093</v>
      </c>
      <c r="O4744" s="0" t="n">
        <f aca="false">K4744+L4744+M4744-fixed</f>
        <v>13917.0961287634</v>
      </c>
      <c r="P4744" s="0" t="n">
        <f aca="false">12*Inputs!$B$6*(1-MIN(1,Inputs!$F$6*$D4744))*(ic*Inputs!$C$6+flat_fee-cost_acc-cost_wd*Inputs!$E$6*$E4744-cost_fx*Inputs!$D$6)+12*Inputs!$B$7*(1-MIN(1,Inputs!$F$7*$D4744))*(ic*Inputs!$C$7+flat_fee-cost_acc-cost_wd*Inputs!$E$7*$E4744-cost_fx*Inputs!$D$7)+12*Inputs!$B$8*(1-MIN(1,Inputs!$F$8*$D4744))*(ic*Inputs!$C$8+flat_fee-cost_acc-cost_wd*Inputs!$E$8*$E4744-cost_fx*Inputs!$D$8)-fixed</f>
        <v>66479.9998616</v>
      </c>
    </row>
    <row r="4745" customFormat="false" ht="15" hidden="false" customHeight="false" outlineLevel="0" collapsed="false">
      <c r="A4745" s="0" t="n">
        <v>4680</v>
      </c>
      <c r="B4745" s="0" t="n">
        <v>0.162473</v>
      </c>
      <c r="C4745" s="0" t="n">
        <v>0.79203</v>
      </c>
      <c r="D4745" s="0" t="n">
        <v>0.760216</v>
      </c>
      <c r="E4745" s="0" t="n">
        <v>1.381062</v>
      </c>
      <c r="F4745" s="0" t="n">
        <v>0.105228</v>
      </c>
      <c r="G4745" s="0" t="n">
        <f aca="false">12*Inputs!$B$6*(MIN(1,$H$50*$C4745)*(ic*Inputs!$C$6+pS+fee_fx*Inputs!$D$6-cost_acc-cost_wd*Inputs!$E$6*$E4745-cost_fx*Inputs!$D$6-$F4745)+(1-MIN(1,$H$50*$C4745))*(1-MIN(1,Inputs!$G$6*$D4745)*churn_nonbuyers)*(ic*Inputs!$C$6+fee_wd*Inputs!$E$6*(1-$B4745)+fee_fx*Inputs!$D$6-cost_acc-cost_wd*Inputs!$E$6*(1-$B4745)-cost_fx*Inputs!$D$6))</f>
        <v>209906.289454806</v>
      </c>
      <c r="H4745" s="0" t="n">
        <f aca="false">12*Inputs!$B$7*(MIN(1,$H$51*$C4745)*(ic*Inputs!$C$7+pE+fee_fx*Inputs!$D$7-cost_acc-cost_wd*Inputs!$E$7*$E4745-cost_fx*Inputs!$D$7-$F4745)+(1-MIN(1,$H$51*$C4745))*(1-MIN(1,Inputs!$G$7*$D4745)*churn_nonbuyers)*(ic*Inputs!$C$7+fee_wd*Inputs!$E$7*(1-$B4745)+fee_fx*Inputs!$D$7-cost_acc-cost_wd*Inputs!$E$7*(1-$B4745)-cost_fx*Inputs!$D$7))</f>
        <v>386893.605141479</v>
      </c>
      <c r="I4745" s="0" t="n">
        <f aca="false">12*Inputs!$B$8*(MIN(1,$H$52*$C4745)*(ic*Inputs!$C$8+pT-cost_acc-cost_wd*Inputs!$E$8-cost_fx*Inputs!$D$8-cost_ins)+(1-MIN(1,$H$52*$C4745))*(1-MIN(1,Inputs!$G$8*$D4745)*churn_nonbuyers)*(ic*Inputs!$C$8+fee_wd*Inputs!$E$8*(1-$B4745)+fee_fx*Inputs!$D$8-cost_acc-cost_wd*Inputs!$E$8*(1-$B4745)-cost_fx*Inputs!$D$8))</f>
        <v>180583.145593853</v>
      </c>
      <c r="J4745" s="0" t="n">
        <f aca="false">G4745+H4745+I4745-fixed</f>
        <v>77383.0401901382</v>
      </c>
      <c r="K4745" s="0" t="n">
        <f aca="false">12*Inputs!$B$6*(1-MIN(1,Inputs!$G$6*$D4745)*churn_nonbuyers)*(ic*Inputs!$C$6+fee_wd*Inputs!$E$6*(1-$B4745)+fee_fx*Inputs!$D$6-cost_acc-cost_wd*Inputs!$E$6*(1-$B4745)-cost_fx*Inputs!$D$6)</f>
        <v>171430.21565401</v>
      </c>
      <c r="L4745" s="0" t="n">
        <f aca="false">12*Inputs!$B$7*(1-MIN(1,Inputs!$G$7*$D4745)*churn_nonbuyers)*(ic*Inputs!$C$7+fee_wd*Inputs!$E$7*(1-$B4745)+fee_fx*Inputs!$D$7-cost_acc-cost_wd*Inputs!$E$7*(1-$B4745)-cost_fx*Inputs!$D$7)</f>
        <v>371141.898224406</v>
      </c>
      <c r="M4745" s="0" t="n">
        <f aca="false">12*Inputs!$B$8*(1-MIN(1,Inputs!$G$8*$D4745)*churn_nonbuyers)*(ic*Inputs!$C$8+fee_wd*Inputs!$E$8*(1-$B4745)+fee_fx*Inputs!$D$8-cost_acc-cost_wd*Inputs!$E$8*(1-$B4745)-cost_fx*Inputs!$D$8)</f>
        <v>149057.234012045</v>
      </c>
      <c r="N4745" s="0" t="n">
        <f aca="false">K4745+L4745+I4745-fixed</f>
        <v>23155.2594722682</v>
      </c>
      <c r="O4745" s="0" t="n">
        <f aca="false">K4745+L4745+M4745-fixed</f>
        <v>-8370.65210953984</v>
      </c>
      <c r="P4745" s="0" t="n">
        <f aca="false">12*Inputs!$B$6*(1-MIN(1,Inputs!$F$6*$D4745))*(ic*Inputs!$C$6+flat_fee-cost_acc-cost_wd*Inputs!$E$6*$E4745-cost_fx*Inputs!$D$6)+12*Inputs!$B$7*(1-MIN(1,Inputs!$F$7*$D4745))*(ic*Inputs!$C$7+flat_fee-cost_acc-cost_wd*Inputs!$E$7*$E4745-cost_fx*Inputs!$D$7)+12*Inputs!$B$8*(1-MIN(1,Inputs!$F$8*$D4745))*(ic*Inputs!$C$8+flat_fee-cost_acc-cost_wd*Inputs!$E$8*$E4745-cost_fx*Inputs!$D$8)-fixed</f>
        <v>19144.71060608</v>
      </c>
    </row>
    <row r="4746" customFormat="false" ht="15" hidden="false" customHeight="false" outlineLevel="0" collapsed="false">
      <c r="A4746" s="0" t="n">
        <v>4681</v>
      </c>
      <c r="B4746" s="0" t="n">
        <v>0.288836</v>
      </c>
      <c r="C4746" s="0" t="n">
        <v>0.912592</v>
      </c>
      <c r="D4746" s="0" t="n">
        <v>1.280555</v>
      </c>
      <c r="E4746" s="0" t="n">
        <v>1.178561</v>
      </c>
      <c r="F4746" s="0" t="n">
        <v>0.280052</v>
      </c>
      <c r="G4746" s="0" t="n">
        <f aca="false">12*Inputs!$B$6*(MIN(1,$H$50*$C4746)*(ic*Inputs!$C$6+pS+fee_fx*Inputs!$D$6-cost_acc-cost_wd*Inputs!$E$6*$E4746-cost_fx*Inputs!$D$6-$F4746)+(1-MIN(1,$H$50*$C4746))*(1-MIN(1,Inputs!$G$6*$D4746)*churn_nonbuyers)*(ic*Inputs!$C$6+fee_wd*Inputs!$E$6*(1-$B4746)+fee_fx*Inputs!$D$6-cost_acc-cost_wd*Inputs!$E$6*(1-$B4746)-cost_fx*Inputs!$D$6))</f>
        <v>196259.379815046</v>
      </c>
      <c r="H4746" s="0" t="n">
        <f aca="false">12*Inputs!$B$7*(MIN(1,$H$51*$C4746)*(ic*Inputs!$C$7+pE+fee_fx*Inputs!$D$7-cost_acc-cost_wd*Inputs!$E$7*$E4746-cost_fx*Inputs!$D$7-$F4746)+(1-MIN(1,$H$51*$C4746))*(1-MIN(1,Inputs!$G$7*$D4746)*churn_nonbuyers)*(ic*Inputs!$C$7+fee_wd*Inputs!$E$7*(1-$B4746)+fee_fx*Inputs!$D$7-cost_acc-cost_wd*Inputs!$E$7*(1-$B4746)-cost_fx*Inputs!$D$7))</f>
        <v>386516.018936323</v>
      </c>
      <c r="I4746" s="0" t="n">
        <f aca="false">12*Inputs!$B$8*(MIN(1,$H$52*$C4746)*(ic*Inputs!$C$8+pT-cost_acc-cost_wd*Inputs!$E$8-cost_fx*Inputs!$D$8-cost_ins)+(1-MIN(1,$H$52*$C4746))*(1-MIN(1,Inputs!$G$8*$D4746)*churn_nonbuyers)*(ic*Inputs!$C$8+fee_wd*Inputs!$E$8*(1-$B4746)+fee_fx*Inputs!$D$8-cost_acc-cost_wd*Inputs!$E$8*(1-$B4746)-cost_fx*Inputs!$D$8))</f>
        <v>143240.685495953</v>
      </c>
      <c r="J4746" s="0" t="n">
        <f aca="false">G4746+H4746+I4746-fixed</f>
        <v>26016.0842473218</v>
      </c>
      <c r="K4746" s="0" t="n">
        <f aca="false">12*Inputs!$B$6*(1-MIN(1,Inputs!$G$6*$D4746)*churn_nonbuyers)*(ic*Inputs!$C$6+fee_wd*Inputs!$E$6*(1-$B4746)+fee_fx*Inputs!$D$6-cost_acc-cost_wd*Inputs!$E$6*(1-$B4746)-cost_fx*Inputs!$D$6)</f>
        <v>149762.688364656</v>
      </c>
      <c r="L4746" s="0" t="n">
        <f aca="false">12*Inputs!$B$7*(1-MIN(1,Inputs!$G$7*$D4746)*churn_nonbuyers)*(ic*Inputs!$C$7+fee_wd*Inputs!$E$7*(1-$B4746)+fee_fx*Inputs!$D$7-cost_acc-cost_wd*Inputs!$E$7*(1-$B4746)-cost_fx*Inputs!$D$7)</f>
        <v>347715.862778794</v>
      </c>
      <c r="M4746" s="0" t="n">
        <f aca="false">12*Inputs!$B$8*(1-MIN(1,Inputs!$G$8*$D4746)*churn_nonbuyers)*(ic*Inputs!$C$8+fee_wd*Inputs!$E$8*(1-$B4746)+fee_fx*Inputs!$D$8-cost_acc-cost_wd*Inputs!$E$8*(1-$B4746)-cost_fx*Inputs!$D$8)</f>
        <v>32382.310501728</v>
      </c>
      <c r="N4746" s="0" t="n">
        <f aca="false">K4746+L4746+I4746-fixed</f>
        <v>-59280.7633605974</v>
      </c>
      <c r="O4746" s="0" t="n">
        <f aca="false">K4746+L4746+M4746-fixed</f>
        <v>-170139.138354822</v>
      </c>
      <c r="P4746" s="0" t="n">
        <f aca="false">12*Inputs!$B$6*(1-MIN(1,Inputs!$F$6*$D4746))*(ic*Inputs!$C$6+flat_fee-cost_acc-cost_wd*Inputs!$E$6*$E4746-cost_fx*Inputs!$D$6)+12*Inputs!$B$7*(1-MIN(1,Inputs!$F$7*$D4746))*(ic*Inputs!$C$7+flat_fee-cost_acc-cost_wd*Inputs!$E$7*$E4746-cost_fx*Inputs!$D$7)+12*Inputs!$B$8*(1-MIN(1,Inputs!$F$8*$D4746))*(ic*Inputs!$C$8+flat_fee-cost_acc-cost_wd*Inputs!$E$8*$E4746-cost_fx*Inputs!$D$8)-fixed</f>
        <v>-152856.0885148</v>
      </c>
    </row>
    <row r="4747" customFormat="false" ht="15" hidden="false" customHeight="false" outlineLevel="0" collapsed="false">
      <c r="A4747" s="0" t="n">
        <v>4682</v>
      </c>
      <c r="B4747" s="0" t="n">
        <v>0.292842</v>
      </c>
      <c r="C4747" s="0" t="n">
        <v>1.096648</v>
      </c>
      <c r="D4747" s="0" t="n">
        <v>1.596077</v>
      </c>
      <c r="E4747" s="0" t="n">
        <v>1.20204</v>
      </c>
      <c r="F4747" s="0" t="n">
        <v>0.17109</v>
      </c>
      <c r="G4747" s="0" t="n">
        <f aca="false">12*Inputs!$B$6*(MIN(1,$H$50*$C4747)*(ic*Inputs!$C$6+pS+fee_fx*Inputs!$D$6-cost_acc-cost_wd*Inputs!$E$6*$E4747-cost_fx*Inputs!$D$6-$F4747)+(1-MIN(1,$H$50*$C4747))*(1-MIN(1,Inputs!$G$6*$D4747)*churn_nonbuyers)*(ic*Inputs!$C$6+fee_wd*Inputs!$E$6*(1-$B4747)+fee_fx*Inputs!$D$6-cost_acc-cost_wd*Inputs!$E$6*(1-$B4747)-cost_fx*Inputs!$D$6))</f>
        <v>205009.84581895</v>
      </c>
      <c r="H4747" s="0" t="n">
        <f aca="false">12*Inputs!$B$7*(MIN(1,$H$51*$C4747)*(ic*Inputs!$C$7+pE+fee_fx*Inputs!$D$7-cost_acc-cost_wd*Inputs!$E$7*$E4747-cost_fx*Inputs!$D$7-$F4747)+(1-MIN(1,$H$51*$C4747))*(1-MIN(1,Inputs!$G$7*$D4747)*churn_nonbuyers)*(ic*Inputs!$C$7+fee_wd*Inputs!$E$7*(1-$B4747)+fee_fx*Inputs!$D$7-cost_acc-cost_wd*Inputs!$E$7*(1-$B4747)-cost_fx*Inputs!$D$7))</f>
        <v>396028.325239112</v>
      </c>
      <c r="I4747" s="0" t="n">
        <f aca="false">12*Inputs!$B$8*(MIN(1,$H$52*$C4747)*(ic*Inputs!$C$8+pT-cost_acc-cost_wd*Inputs!$E$8-cost_fx*Inputs!$D$8-cost_ins)+(1-MIN(1,$H$52*$C4747))*(1-MIN(1,Inputs!$G$8*$D4747)*churn_nonbuyers)*(ic*Inputs!$C$8+fee_wd*Inputs!$E$8*(1-$B4747)+fee_fx*Inputs!$D$8-cost_acc-cost_wd*Inputs!$E$8*(1-$B4747)-cost_fx*Inputs!$D$8))</f>
        <v>158075.229312</v>
      </c>
      <c r="J4747" s="0" t="n">
        <f aca="false">G4747+H4747+I4747-fixed</f>
        <v>59113.4003700616</v>
      </c>
      <c r="K4747" s="0" t="n">
        <f aca="false">12*Inputs!$B$6*(1-MIN(1,Inputs!$G$6*$D4747)*churn_nonbuyers)*(ic*Inputs!$C$6+fee_wd*Inputs!$E$6*(1-$B4747)+fee_fx*Inputs!$D$6-cost_acc-cost_wd*Inputs!$E$6*(1-$B4747)-cost_fx*Inputs!$D$6)</f>
        <v>146707.564182005</v>
      </c>
      <c r="L4747" s="0" t="n">
        <f aca="false">12*Inputs!$B$7*(1-MIN(1,Inputs!$G$7*$D4747)*churn_nonbuyers)*(ic*Inputs!$C$7+fee_wd*Inputs!$E$7*(1-$B4747)+fee_fx*Inputs!$D$7-cost_acc-cost_wd*Inputs!$E$7*(1-$B4747)-cost_fx*Inputs!$D$7)</f>
        <v>343743.765613203</v>
      </c>
      <c r="M4747" s="0" t="n">
        <f aca="false">12*Inputs!$B$8*(1-MIN(1,Inputs!$G$8*$D4747)*churn_nonbuyers)*(ic*Inputs!$C$8+fee_wd*Inputs!$E$8*(1-$B4747)+fee_fx*Inputs!$D$8-cost_acc-cost_wd*Inputs!$E$8*(1-$B4747)-cost_fx*Inputs!$D$8)</f>
        <v>0</v>
      </c>
      <c r="N4747" s="0" t="n">
        <f aca="false">K4747+L4747+I4747-fixed</f>
        <v>-51473.4408927923</v>
      </c>
      <c r="O4747" s="0" t="n">
        <f aca="false">K4747+L4747+M4747-fixed</f>
        <v>-209548.670204792</v>
      </c>
      <c r="P4747" s="0" t="n">
        <f aca="false">12*Inputs!$B$6*(1-MIN(1,Inputs!$F$6*$D4747))*(ic*Inputs!$C$6+flat_fee-cost_acc-cost_wd*Inputs!$E$6*$E4747-cost_fx*Inputs!$D$6)+12*Inputs!$B$7*(1-MIN(1,Inputs!$F$7*$D4747))*(ic*Inputs!$C$7+flat_fee-cost_acc-cost_wd*Inputs!$E$7*$E4747-cost_fx*Inputs!$D$7)+12*Inputs!$B$8*(1-MIN(1,Inputs!$F$8*$D4747))*(ic*Inputs!$C$8+flat_fee-cost_acc-cost_wd*Inputs!$E$8*$E4747-cost_fx*Inputs!$D$8)-fixed</f>
        <v>-324050.2551568</v>
      </c>
    </row>
    <row r="4748" customFormat="false" ht="15" hidden="false" customHeight="false" outlineLevel="0" collapsed="false">
      <c r="A4748" s="0" t="n">
        <v>4683</v>
      </c>
      <c r="B4748" s="0" t="n">
        <v>0.438788</v>
      </c>
      <c r="C4748" s="0" t="n">
        <v>0.801736</v>
      </c>
      <c r="D4748" s="0" t="n">
        <v>1.36947</v>
      </c>
      <c r="E4748" s="0" t="n">
        <v>1.106785</v>
      </c>
      <c r="F4748" s="0" t="n">
        <v>0.241483</v>
      </c>
      <c r="G4748" s="0" t="n">
        <f aca="false">12*Inputs!$B$6*(MIN(1,$H$50*$C4748)*(ic*Inputs!$C$6+pS+fee_fx*Inputs!$D$6-cost_acc-cost_wd*Inputs!$E$6*$E4748-cost_fx*Inputs!$D$6-$F4748)+(1-MIN(1,$H$50*$C4748))*(1-MIN(1,Inputs!$G$6*$D4748)*churn_nonbuyers)*(ic*Inputs!$C$6+fee_wd*Inputs!$E$6*(1-$B4748)+fee_fx*Inputs!$D$6-cost_acc-cost_wd*Inputs!$E$6*(1-$B4748)-cost_fx*Inputs!$D$6))</f>
        <v>173159.405050973</v>
      </c>
      <c r="H4748" s="0" t="n">
        <f aca="false">12*Inputs!$B$7*(MIN(1,$H$51*$C4748)*(ic*Inputs!$C$7+pE+fee_fx*Inputs!$D$7-cost_acc-cost_wd*Inputs!$E$7*$E4748-cost_fx*Inputs!$D$7-$F4748)+(1-MIN(1,$H$51*$C4748))*(1-MIN(1,Inputs!$G$7*$D4748)*churn_nonbuyers)*(ic*Inputs!$C$7+fee_wd*Inputs!$E$7*(1-$B4748)+fee_fx*Inputs!$D$7-cost_acc-cost_wd*Inputs!$E$7*(1-$B4748)-cost_fx*Inputs!$D$7))</f>
        <v>375492.254482769</v>
      </c>
      <c r="I4748" s="0" t="n">
        <f aca="false">12*Inputs!$B$8*(MIN(1,$H$52*$C4748)*(ic*Inputs!$C$8+pT-cost_acc-cost_wd*Inputs!$E$8-cost_fx*Inputs!$D$8-cost_ins)+(1-MIN(1,$H$52*$C4748))*(1-MIN(1,Inputs!$G$8*$D4748)*churn_nonbuyers)*(ic*Inputs!$C$8+fee_wd*Inputs!$E$8*(1-$B4748)+fee_fx*Inputs!$D$8-cost_acc-cost_wd*Inputs!$E$8*(1-$B4748)-cost_fx*Inputs!$D$8))</f>
        <v>121108.227499461</v>
      </c>
      <c r="J4748" s="0" t="n">
        <f aca="false">G4748+H4748+I4748-fixed</f>
        <v>-30240.1129667974</v>
      </c>
      <c r="K4748" s="0" t="n">
        <f aca="false">12*Inputs!$B$6*(1-MIN(1,Inputs!$G$6*$D4748)*churn_nonbuyers)*(ic*Inputs!$C$6+fee_wd*Inputs!$E$6*(1-$B4748)+fee_fx*Inputs!$D$6-cost_acc-cost_wd*Inputs!$E$6*(1-$B4748)-cost_fx*Inputs!$D$6)</f>
        <v>128936.800816992</v>
      </c>
      <c r="L4748" s="0" t="n">
        <f aca="false">12*Inputs!$B$7*(1-MIN(1,Inputs!$G$7*$D4748)*churn_nonbuyers)*(ic*Inputs!$C$7+fee_wd*Inputs!$E$7*(1-$B4748)+fee_fx*Inputs!$D$7-cost_acc-cost_wd*Inputs!$E$7*(1-$B4748)-cost_fx*Inputs!$D$7)</f>
        <v>326045.337130195</v>
      </c>
      <c r="M4748" s="0" t="n">
        <f aca="false">12*Inputs!$B$8*(1-MIN(1,Inputs!$G$8*$D4748)*churn_nonbuyers)*(ic*Inputs!$C$8+fee_wd*Inputs!$E$8*(1-$B4748)+fee_fx*Inputs!$D$8-cost_acc-cost_wd*Inputs!$E$8*(1-$B4748)-cost_fx*Inputs!$D$8)</f>
        <v>12632.145679296</v>
      </c>
      <c r="N4748" s="0" t="n">
        <f aca="false">K4748+L4748+I4748-fixed</f>
        <v>-123909.634553352</v>
      </c>
      <c r="O4748" s="0" t="n">
        <f aca="false">K4748+L4748+M4748-fixed</f>
        <v>-232385.716373517</v>
      </c>
      <c r="P4748" s="0" t="n">
        <f aca="false">12*Inputs!$B$6*(1-MIN(1,Inputs!$F$6*$D4748))*(ic*Inputs!$C$6+flat_fee-cost_acc-cost_wd*Inputs!$E$6*$E4748-cost_fx*Inputs!$D$6)+12*Inputs!$B$7*(1-MIN(1,Inputs!$F$7*$D4748))*(ic*Inputs!$C$7+flat_fee-cost_acc-cost_wd*Inputs!$E$7*$E4748-cost_fx*Inputs!$D$7)+12*Inputs!$B$8*(1-MIN(1,Inputs!$F$8*$D4748))*(ic*Inputs!$C$8+flat_fee-cost_acc-cost_wd*Inputs!$E$8*$E4748-cost_fx*Inputs!$D$8)-fixed</f>
        <v>-174544.673212</v>
      </c>
    </row>
    <row r="4749" customFormat="false" ht="15" hidden="false" customHeight="false" outlineLevel="0" collapsed="false">
      <c r="A4749" s="0" t="n">
        <v>4684</v>
      </c>
      <c r="B4749" s="0" t="n">
        <v>0.303831</v>
      </c>
      <c r="C4749" s="0" t="n">
        <v>0.669913</v>
      </c>
      <c r="D4749" s="0" t="n">
        <v>1.333291</v>
      </c>
      <c r="E4749" s="0" t="n">
        <v>1.277139</v>
      </c>
      <c r="F4749" s="0" t="n">
        <v>0.170557</v>
      </c>
      <c r="G4749" s="0" t="n">
        <f aca="false">12*Inputs!$B$6*(MIN(1,$H$50*$C4749)*(ic*Inputs!$C$6+pS+fee_fx*Inputs!$D$6-cost_acc-cost_wd*Inputs!$E$6*$E4749-cost_fx*Inputs!$D$6-$F4749)+(1-MIN(1,$H$50*$C4749))*(1-MIN(1,Inputs!$G$6*$D4749)*churn_nonbuyers)*(ic*Inputs!$C$6+fee_wd*Inputs!$E$6*(1-$B4749)+fee_fx*Inputs!$D$6-cost_acc-cost_wd*Inputs!$E$6*(1-$B4749)-cost_fx*Inputs!$D$6))</f>
        <v>181756.730593725</v>
      </c>
      <c r="H4749" s="0" t="n">
        <f aca="false">12*Inputs!$B$7*(MIN(1,$H$51*$C4749)*(ic*Inputs!$C$7+pE+fee_fx*Inputs!$D$7-cost_acc-cost_wd*Inputs!$E$7*$E4749-cost_fx*Inputs!$D$7-$F4749)+(1-MIN(1,$H$51*$C4749))*(1-MIN(1,Inputs!$G$7*$D4749)*churn_nonbuyers)*(ic*Inputs!$C$7+fee_wd*Inputs!$E$7*(1-$B4749)+fee_fx*Inputs!$D$7-cost_acc-cost_wd*Inputs!$E$7*(1-$B4749)-cost_fx*Inputs!$D$7))</f>
        <v>370879.364822518</v>
      </c>
      <c r="I4749" s="0" t="n">
        <f aca="false">12*Inputs!$B$8*(MIN(1,$H$52*$C4749)*(ic*Inputs!$C$8+pT-cost_acc-cost_wd*Inputs!$E$8-cost_fx*Inputs!$D$8-cost_ins)+(1-MIN(1,$H$52*$C4749))*(1-MIN(1,Inputs!$G$8*$D4749)*churn_nonbuyers)*(ic*Inputs!$C$8+fee_wd*Inputs!$E$8*(1-$B4749)+fee_fx*Inputs!$D$8-cost_acc-cost_wd*Inputs!$E$8*(1-$B4749)-cost_fx*Inputs!$D$8))</f>
        <v>107608.402893007</v>
      </c>
      <c r="J4749" s="0" t="n">
        <f aca="false">G4749+H4749+I4749-fixed</f>
        <v>-39755.5016907491</v>
      </c>
      <c r="K4749" s="0" t="n">
        <f aca="false">12*Inputs!$B$6*(1-MIN(1,Inputs!$G$6*$D4749)*churn_nonbuyers)*(ic*Inputs!$C$6+fee_wd*Inputs!$E$6*(1-$B4749)+fee_fx*Inputs!$D$6-cost_acc-cost_wd*Inputs!$E$6*(1-$B4749)-cost_fx*Inputs!$D$6)</f>
        <v>147325.447712311</v>
      </c>
      <c r="L4749" s="0" t="n">
        <f aca="false">12*Inputs!$B$7*(1-MIN(1,Inputs!$G$7*$D4749)*churn_nonbuyers)*(ic*Inputs!$C$7+fee_wd*Inputs!$E$7*(1-$B4749)+fee_fx*Inputs!$D$7-cost_acc-cost_wd*Inputs!$E$7*(1-$B4749)-cost_fx*Inputs!$D$7)</f>
        <v>345070.859059387</v>
      </c>
      <c r="M4749" s="0" t="n">
        <f aca="false">12*Inputs!$B$8*(1-MIN(1,Inputs!$G$8*$D4749)*churn_nonbuyers)*(ic*Inputs!$C$8+fee_wd*Inputs!$E$8*(1-$B4749)+fee_fx*Inputs!$D$8-cost_acc-cost_wd*Inputs!$E$8*(1-$B4749)-cost_fx*Inputs!$D$8)</f>
        <v>20796.9809507856</v>
      </c>
      <c r="N4749" s="0" t="n">
        <f aca="false">K4749+L4749+I4749-fixed</f>
        <v>-99995.290335295</v>
      </c>
      <c r="O4749" s="0" t="n">
        <f aca="false">K4749+L4749+M4749-fixed</f>
        <v>-186806.712277516</v>
      </c>
      <c r="P4749" s="0" t="n">
        <f aca="false">12*Inputs!$B$6*(1-MIN(1,Inputs!$F$6*$D4749))*(ic*Inputs!$C$6+flat_fee-cost_acc-cost_wd*Inputs!$E$6*$E4749-cost_fx*Inputs!$D$6)+12*Inputs!$B$7*(1-MIN(1,Inputs!$F$7*$D4749))*(ic*Inputs!$C$7+flat_fee-cost_acc-cost_wd*Inputs!$E$7*$E4749-cost_fx*Inputs!$D$7)+12*Inputs!$B$8*(1-MIN(1,Inputs!$F$8*$D4749))*(ic*Inputs!$C$8+flat_fee-cost_acc-cost_wd*Inputs!$E$8*$E4749-cost_fx*Inputs!$D$8)-fixed</f>
        <v>-215035.87078024</v>
      </c>
    </row>
    <row r="4750" customFormat="false" ht="15" hidden="false" customHeight="false" outlineLevel="0" collapsed="false">
      <c r="A4750" s="0" t="n">
        <v>4685</v>
      </c>
      <c r="B4750" s="0" t="n">
        <v>0.013792</v>
      </c>
      <c r="C4750" s="0" t="n">
        <v>1.056131</v>
      </c>
      <c r="D4750" s="0" t="n">
        <v>0.65421</v>
      </c>
      <c r="E4750" s="0" t="n">
        <v>1.103075</v>
      </c>
      <c r="F4750" s="0" t="n">
        <v>0.277396</v>
      </c>
      <c r="G4750" s="0" t="n">
        <f aca="false">12*Inputs!$B$6*(MIN(1,$H$50*$C4750)*(ic*Inputs!$C$6+pS+fee_fx*Inputs!$D$6-cost_acc-cost_wd*Inputs!$E$6*$E4750-cost_fx*Inputs!$D$6-$F4750)+(1-MIN(1,$H$50*$C4750))*(1-MIN(1,Inputs!$G$6*$D4750)*churn_nonbuyers)*(ic*Inputs!$C$6+fee_wd*Inputs!$E$6*(1-$B4750)+fee_fx*Inputs!$D$6-cost_acc-cost_wd*Inputs!$E$6*(1-$B4750)-cost_fx*Inputs!$D$6))</f>
        <v>245135.674132069</v>
      </c>
      <c r="H4750" s="0" t="n">
        <f aca="false">12*Inputs!$B$7*(MIN(1,$H$51*$C4750)*(ic*Inputs!$C$7+pE+fee_fx*Inputs!$D$7-cost_acc-cost_wd*Inputs!$E$7*$E4750-cost_fx*Inputs!$D$7-$F4750)+(1-MIN(1,$H$51*$C4750))*(1-MIN(1,Inputs!$G$7*$D4750)*churn_nonbuyers)*(ic*Inputs!$C$7+fee_wd*Inputs!$E$7*(1-$B4750)+fee_fx*Inputs!$D$7-cost_acc-cost_wd*Inputs!$E$7*(1-$B4750)-cost_fx*Inputs!$D$7))</f>
        <v>428314.343386483</v>
      </c>
      <c r="I4750" s="0" t="n">
        <f aca="false">12*Inputs!$B$8*(MIN(1,$H$52*$C4750)*(ic*Inputs!$C$8+pT-cost_acc-cost_wd*Inputs!$E$8-cost_fx*Inputs!$D$8-cost_ins)+(1-MIN(1,$H$52*$C4750))*(1-MIN(1,Inputs!$G$8*$D4750)*churn_nonbuyers)*(ic*Inputs!$C$8+fee_wd*Inputs!$E$8*(1-$B4750)+fee_fx*Inputs!$D$8-cost_acc-cost_wd*Inputs!$E$8*(1-$B4750)-cost_fx*Inputs!$D$8))</f>
        <v>198267.494822895</v>
      </c>
      <c r="J4750" s="0" t="n">
        <f aca="false">G4750+H4750+I4750-fixed</f>
        <v>171717.512341447</v>
      </c>
      <c r="K4750" s="0" t="n">
        <f aca="false">12*Inputs!$B$6*(1-MIN(1,Inputs!$G$6*$D4750)*churn_nonbuyers)*(ic*Inputs!$C$6+fee_wd*Inputs!$E$6*(1-$B4750)+fee_fx*Inputs!$D$6-cost_acc-cost_wd*Inputs!$E$6*(1-$B4750)-cost_fx*Inputs!$D$6)</f>
        <v>193084.479823104</v>
      </c>
      <c r="L4750" s="0" t="n">
        <f aca="false">12*Inputs!$B$7*(1-MIN(1,Inputs!$G$7*$D4750)*churn_nonbuyers)*(ic*Inputs!$C$7+fee_wd*Inputs!$E$7*(1-$B4750)+fee_fx*Inputs!$D$7-cost_acc-cost_wd*Inputs!$E$7*(1-$B4750)-cost_fx*Inputs!$D$7)</f>
        <v>393339.606613863</v>
      </c>
      <c r="M4750" s="0" t="n">
        <f aca="false">12*Inputs!$B$8*(1-MIN(1,Inputs!$G$8*$D4750)*churn_nonbuyers)*(ic*Inputs!$C$8+fee_wd*Inputs!$E$8*(1-$B4750)+fee_fx*Inputs!$D$8-cost_acc-cost_wd*Inputs!$E$8*(1-$B4750)-cost_fx*Inputs!$D$8)</f>
        <v>176567.251441152</v>
      </c>
      <c r="N4750" s="0" t="n">
        <f aca="false">K4750+L4750+I4750-fixed</f>
        <v>84691.5812598621</v>
      </c>
      <c r="O4750" s="0" t="n">
        <f aca="false">K4750+L4750+M4750-fixed</f>
        <v>62991.3378781187</v>
      </c>
      <c r="P4750" s="0" t="n">
        <f aca="false">12*Inputs!$B$6*(1-MIN(1,Inputs!$F$6*$D4750))*(ic*Inputs!$C$6+flat_fee-cost_acc-cost_wd*Inputs!$E$6*$E4750-cost_fx*Inputs!$D$6)+12*Inputs!$B$7*(1-MIN(1,Inputs!$F$7*$D4750))*(ic*Inputs!$C$7+flat_fee-cost_acc-cost_wd*Inputs!$E$7*$E4750-cost_fx*Inputs!$D$7)+12*Inputs!$B$8*(1-MIN(1,Inputs!$F$8*$D4750))*(ic*Inputs!$C$8+flat_fee-cost_acc-cost_wd*Inputs!$E$8*$E4750-cost_fx*Inputs!$D$8)-fixed</f>
        <v>212390.1101</v>
      </c>
    </row>
    <row r="4751" customFormat="false" ht="15" hidden="false" customHeight="false" outlineLevel="0" collapsed="false">
      <c r="A4751" s="0" t="n">
        <v>4686</v>
      </c>
      <c r="B4751" s="0" t="n">
        <v>0.096371</v>
      </c>
      <c r="C4751" s="0" t="n">
        <v>1.000737</v>
      </c>
      <c r="D4751" s="0" t="n">
        <v>1.215704</v>
      </c>
      <c r="E4751" s="0" t="n">
        <v>1.347687</v>
      </c>
      <c r="F4751" s="0" t="n">
        <v>0.117831</v>
      </c>
      <c r="G4751" s="0" t="n">
        <f aca="false">12*Inputs!$B$6*(MIN(1,$H$50*$C4751)*(ic*Inputs!$C$6+pS+fee_fx*Inputs!$D$6-cost_acc-cost_wd*Inputs!$E$6*$E4751-cost_fx*Inputs!$D$6-$F4751)+(1-MIN(1,$H$50*$C4751))*(1-MIN(1,Inputs!$G$6*$D4751)*churn_nonbuyers)*(ic*Inputs!$C$6+fee_wd*Inputs!$E$6*(1-$B4751)+fee_fx*Inputs!$D$6-cost_acc-cost_wd*Inputs!$E$6*(1-$B4751)-cost_fx*Inputs!$D$6))</f>
        <v>225014.808886564</v>
      </c>
      <c r="H4751" s="0" t="n">
        <f aca="false">12*Inputs!$B$7*(MIN(1,$H$51*$C4751)*(ic*Inputs!$C$7+pE+fee_fx*Inputs!$D$7-cost_acc-cost_wd*Inputs!$E$7*$E4751-cost_fx*Inputs!$D$7-$F4751)+(1-MIN(1,$H$51*$C4751))*(1-MIN(1,Inputs!$G$7*$D4751)*churn_nonbuyers)*(ic*Inputs!$C$7+fee_wd*Inputs!$E$7*(1-$B4751)+fee_fx*Inputs!$D$7-cost_acc-cost_wd*Inputs!$E$7*(1-$B4751)-cost_fx*Inputs!$D$7))</f>
        <v>396553.301465855</v>
      </c>
      <c r="I4751" s="0" t="n">
        <f aca="false">12*Inputs!$B$8*(MIN(1,$H$52*$C4751)*(ic*Inputs!$C$8+pT-cost_acc-cost_wd*Inputs!$E$8-cost_fx*Inputs!$D$8-cost_ins)+(1-MIN(1,$H$52*$C4751))*(1-MIN(1,Inputs!$G$8*$D4751)*churn_nonbuyers)*(ic*Inputs!$C$8+fee_wd*Inputs!$E$8*(1-$B4751)+fee_fx*Inputs!$D$8-cost_acc-cost_wd*Inputs!$E$8*(1-$B4751)-cost_fx*Inputs!$D$8))</f>
        <v>158609.499854889</v>
      </c>
      <c r="J4751" s="0" t="n">
        <f aca="false">G4751+H4751+I4751-fixed</f>
        <v>80177.6102073075</v>
      </c>
      <c r="K4751" s="0" t="n">
        <f aca="false">12*Inputs!$B$6*(1-MIN(1,Inputs!$G$6*$D4751)*churn_nonbuyers)*(ic*Inputs!$C$6+fee_wd*Inputs!$E$6*(1-$B4751)+fee_fx*Inputs!$D$6-cost_acc-cost_wd*Inputs!$E$6*(1-$B4751)-cost_fx*Inputs!$D$6)</f>
        <v>176311.821673325</v>
      </c>
      <c r="L4751" s="0" t="n">
        <f aca="false">12*Inputs!$B$7*(1-MIN(1,Inputs!$G$7*$D4751)*churn_nonbuyers)*(ic*Inputs!$C$7+fee_wd*Inputs!$E$7*(1-$B4751)+fee_fx*Inputs!$D$7-cost_acc-cost_wd*Inputs!$E$7*(1-$B4751)-cost_fx*Inputs!$D$7)</f>
        <v>375123.545611995</v>
      </c>
      <c r="M4751" s="0" t="n">
        <f aca="false">12*Inputs!$B$8*(1-MIN(1,Inputs!$G$8*$D4751)*churn_nonbuyers)*(ic*Inputs!$C$8+fee_wd*Inputs!$E$8*(1-$B4751)+fee_fx*Inputs!$D$8-cost_acc-cost_wd*Inputs!$E$8*(1-$B4751)-cost_fx*Inputs!$D$8)</f>
        <v>47946.6713821824</v>
      </c>
      <c r="N4751" s="0" t="n">
        <f aca="false">K4751+L4751+I4751-fixed</f>
        <v>10044.8671402084</v>
      </c>
      <c r="O4751" s="0" t="n">
        <f aca="false">K4751+L4751+M4751-fixed</f>
        <v>-100617.961332498</v>
      </c>
      <c r="P4751" s="0" t="n">
        <f aca="false">12*Inputs!$B$6*(1-MIN(1,Inputs!$F$6*$D4751))*(ic*Inputs!$C$6+flat_fee-cost_acc-cost_wd*Inputs!$E$6*$E4751-cost_fx*Inputs!$D$6)+12*Inputs!$B$7*(1-MIN(1,Inputs!$F$7*$D4751))*(ic*Inputs!$C$7+flat_fee-cost_acc-cost_wd*Inputs!$E$7*$E4751-cost_fx*Inputs!$D$7)+12*Inputs!$B$8*(1-MIN(1,Inputs!$F$8*$D4751))*(ic*Inputs!$C$8+flat_fee-cost_acc-cost_wd*Inputs!$E$8*$E4751-cost_fx*Inputs!$D$8)-fixed</f>
        <v>-183370.91491648</v>
      </c>
    </row>
    <row r="4752" customFormat="false" ht="15" hidden="false" customHeight="false" outlineLevel="0" collapsed="false">
      <c r="A4752" s="0" t="n">
        <v>4687</v>
      </c>
      <c r="B4752" s="0" t="n">
        <v>0.483352</v>
      </c>
      <c r="C4752" s="0" t="n">
        <v>0.974834</v>
      </c>
      <c r="D4752" s="0" t="n">
        <v>0.917135</v>
      </c>
      <c r="E4752" s="0" t="n">
        <v>1.10664</v>
      </c>
      <c r="F4752" s="0" t="n">
        <v>0.11642</v>
      </c>
      <c r="G4752" s="0" t="n">
        <f aca="false">12*Inputs!$B$6*(MIN(1,$H$50*$C4752)*(ic*Inputs!$C$6+pS+fee_fx*Inputs!$D$6-cost_acc-cost_wd*Inputs!$E$6*$E4752-cost_fx*Inputs!$D$6-$F4752)+(1-MIN(1,$H$50*$C4752))*(1-MIN(1,Inputs!$G$6*$D4752)*churn_nonbuyers)*(ic*Inputs!$C$6+fee_wd*Inputs!$E$6*(1-$B4752)+fee_fx*Inputs!$D$6-cost_acc-cost_wd*Inputs!$E$6*(1-$B4752)-cost_fx*Inputs!$D$6))</f>
        <v>182760.350633925</v>
      </c>
      <c r="H4752" s="0" t="n">
        <f aca="false">12*Inputs!$B$7*(MIN(1,$H$51*$C4752)*(ic*Inputs!$C$7+pE+fee_fx*Inputs!$D$7-cost_acc-cost_wd*Inputs!$E$7*$E4752-cost_fx*Inputs!$D$7-$F4752)+(1-MIN(1,$H$51*$C4752))*(1-MIN(1,Inputs!$G$7*$D4752)*churn_nonbuyers)*(ic*Inputs!$C$7+fee_wd*Inputs!$E$7*(1-$B4752)+fee_fx*Inputs!$D$7-cost_acc-cost_wd*Inputs!$E$7*(1-$B4752)-cost_fx*Inputs!$D$7))</f>
        <v>392214.309712563</v>
      </c>
      <c r="I4752" s="0" t="n">
        <f aca="false">12*Inputs!$B$8*(MIN(1,$H$52*$C4752)*(ic*Inputs!$C$8+pT-cost_acc-cost_wd*Inputs!$E$8-cost_fx*Inputs!$D$8-cost_ins)+(1-MIN(1,$H$52*$C4752))*(1-MIN(1,Inputs!$G$8*$D4752)*churn_nonbuyers)*(ic*Inputs!$C$8+fee_wd*Inputs!$E$8*(1-$B4752)+fee_fx*Inputs!$D$8-cost_acc-cost_wd*Inputs!$E$8*(1-$B4752)-cost_fx*Inputs!$D$8))</f>
        <v>174992.740868817</v>
      </c>
      <c r="J4752" s="0" t="n">
        <f aca="false">G4752+H4752+I4752-fixed</f>
        <v>49967.4012153042</v>
      </c>
      <c r="K4752" s="0" t="n">
        <f aca="false">12*Inputs!$B$6*(1-MIN(1,Inputs!$G$6*$D4752)*churn_nonbuyers)*(ic*Inputs!$C$6+fee_wd*Inputs!$E$6*(1-$B4752)+fee_fx*Inputs!$D$6-cost_acc-cost_wd*Inputs!$E$6*(1-$B4752)-cost_fx*Inputs!$D$6)</f>
        <v>125944.344262944</v>
      </c>
      <c r="L4752" s="0" t="n">
        <f aca="false">12*Inputs!$B$7*(1-MIN(1,Inputs!$G$7*$D4752)*churn_nonbuyers)*(ic*Inputs!$C$7+fee_wd*Inputs!$E$7*(1-$B4752)+fee_fx*Inputs!$D$7-cost_acc-cost_wd*Inputs!$E$7*(1-$B4752)-cost_fx*Inputs!$D$7)</f>
        <v>324418.698877766</v>
      </c>
      <c r="M4752" s="0" t="n">
        <f aca="false">12*Inputs!$B$8*(1-MIN(1,Inputs!$G$8*$D4752)*churn_nonbuyers)*(ic*Inputs!$C$8+fee_wd*Inputs!$E$8*(1-$B4752)+fee_fx*Inputs!$D$8-cost_acc-cost_wd*Inputs!$E$8*(1-$B4752)-cost_fx*Inputs!$D$8)</f>
        <v>108546.946827072</v>
      </c>
      <c r="N4752" s="0" t="n">
        <f aca="false">K4752+L4752+I4752-fixed</f>
        <v>-74644.2159904731</v>
      </c>
      <c r="O4752" s="0" t="n">
        <f aca="false">K4752+L4752+M4752-fixed</f>
        <v>-141090.010032218</v>
      </c>
      <c r="P4752" s="0" t="n">
        <f aca="false">12*Inputs!$B$6*(1-MIN(1,Inputs!$F$6*$D4752))*(ic*Inputs!$C$6+flat_fee-cost_acc-cost_wd*Inputs!$E$6*$E4752-cost_fx*Inputs!$D$6)+12*Inputs!$B$7*(1-MIN(1,Inputs!$F$7*$D4752))*(ic*Inputs!$C$7+flat_fee-cost_acc-cost_wd*Inputs!$E$7*$E4752-cost_fx*Inputs!$D$7)+12*Inputs!$B$8*(1-MIN(1,Inputs!$F$8*$D4752))*(ic*Inputs!$C$8+flat_fee-cost_acc-cost_wd*Inputs!$E$8*$E4752-cost_fx*Inputs!$D$8)-fixed</f>
        <v>69012.6000559999</v>
      </c>
    </row>
    <row r="4753" customFormat="false" ht="15" hidden="false" customHeight="false" outlineLevel="0" collapsed="false">
      <c r="A4753" s="0" t="n">
        <v>4688</v>
      </c>
      <c r="B4753" s="0" t="n">
        <v>0.136196</v>
      </c>
      <c r="C4753" s="0" t="n">
        <v>1.006546</v>
      </c>
      <c r="D4753" s="0" t="n">
        <v>0.841307</v>
      </c>
      <c r="E4753" s="0" t="n">
        <v>1.371757</v>
      </c>
      <c r="F4753" s="0" t="n">
        <v>0.252209</v>
      </c>
      <c r="G4753" s="0" t="n">
        <f aca="false">12*Inputs!$B$6*(MIN(1,$H$50*$C4753)*(ic*Inputs!$C$6+pS+fee_fx*Inputs!$D$6-cost_acc-cost_wd*Inputs!$E$6*$E4753-cost_fx*Inputs!$D$6-$F4753)+(1-MIN(1,$H$50*$C4753))*(1-MIN(1,Inputs!$G$6*$D4753)*churn_nonbuyers)*(ic*Inputs!$C$6+fee_wd*Inputs!$E$6*(1-$B4753)+fee_fx*Inputs!$D$6-cost_acc-cost_wd*Inputs!$E$6*(1-$B4753)-cost_fx*Inputs!$D$6))</f>
        <v>219802.942594203</v>
      </c>
      <c r="H4753" s="0" t="n">
        <f aca="false">12*Inputs!$B$7*(MIN(1,$H$51*$C4753)*(ic*Inputs!$C$7+pE+fee_fx*Inputs!$D$7-cost_acc-cost_wd*Inputs!$E$7*$E4753-cost_fx*Inputs!$D$7-$F4753)+(1-MIN(1,$H$51*$C4753))*(1-MIN(1,Inputs!$G$7*$D4753)*churn_nonbuyers)*(ic*Inputs!$C$7+fee_wd*Inputs!$E$7*(1-$B4753)+fee_fx*Inputs!$D$7-cost_acc-cost_wd*Inputs!$E$7*(1-$B4753)-cost_fx*Inputs!$D$7))</f>
        <v>385368.69404837</v>
      </c>
      <c r="I4753" s="0" t="n">
        <f aca="false">12*Inputs!$B$8*(MIN(1,$H$52*$C4753)*(ic*Inputs!$C$8+pT-cost_acc-cost_wd*Inputs!$E$8-cost_fx*Inputs!$D$8-cost_ins)+(1-MIN(1,$H$52*$C4753))*(1-MIN(1,Inputs!$G$8*$D4753)*churn_nonbuyers)*(ic*Inputs!$C$8+fee_wd*Inputs!$E$8*(1-$B4753)+fee_fx*Inputs!$D$8-cost_acc-cost_wd*Inputs!$E$8*(1-$B4753)-cost_fx*Inputs!$D$8))</f>
        <v>183932.273415</v>
      </c>
      <c r="J4753" s="0" t="n">
        <f aca="false">G4753+H4753+I4753-fixed</f>
        <v>89103.9100575739</v>
      </c>
      <c r="K4753" s="0" t="n">
        <f aca="false">12*Inputs!$B$6*(1-MIN(1,Inputs!$G$6*$D4753)*churn_nonbuyers)*(ic*Inputs!$C$6+fee_wd*Inputs!$E$6*(1-$B4753)+fee_fx*Inputs!$D$6-cost_acc-cost_wd*Inputs!$E$6*(1-$B4753)-cost_fx*Inputs!$D$6)</f>
        <v>174332.396506838</v>
      </c>
      <c r="L4753" s="0" t="n">
        <f aca="false">12*Inputs!$B$7*(1-MIN(1,Inputs!$G$7*$D4753)*churn_nonbuyers)*(ic*Inputs!$C$7+fee_wd*Inputs!$E$7*(1-$B4753)+fee_fx*Inputs!$D$7-cost_acc-cost_wd*Inputs!$E$7*(1-$B4753)-cost_fx*Inputs!$D$7)</f>
        <v>373906.323568103</v>
      </c>
      <c r="M4753" s="0" t="n">
        <f aca="false">12*Inputs!$B$8*(1-MIN(1,Inputs!$G$8*$D4753)*churn_nonbuyers)*(ic*Inputs!$C$8+fee_wd*Inputs!$E$8*(1-$B4753)+fee_fx*Inputs!$D$8-cost_acc-cost_wd*Inputs!$E$8*(1-$B4753)-cost_fx*Inputs!$D$8)</f>
        <v>131490.745618579</v>
      </c>
      <c r="N4753" s="0" t="n">
        <f aca="false">K4753+L4753+I4753-fixed</f>
        <v>32170.9934899417</v>
      </c>
      <c r="O4753" s="0" t="n">
        <f aca="false">K4753+L4753+M4753-fixed</f>
        <v>-20270.5343064794</v>
      </c>
      <c r="P4753" s="0" t="n">
        <f aca="false">12*Inputs!$B$6*(1-MIN(1,Inputs!$F$6*$D4753))*(ic*Inputs!$C$6+flat_fee-cost_acc-cost_wd*Inputs!$E$6*$E4753-cost_fx*Inputs!$D$6)+12*Inputs!$B$7*(1-MIN(1,Inputs!$F$7*$D4753))*(ic*Inputs!$C$7+flat_fee-cost_acc-cost_wd*Inputs!$E$7*$E4753-cost_fx*Inputs!$D$7)+12*Inputs!$B$8*(1-MIN(1,Inputs!$F$8*$D4753))*(ic*Inputs!$C$8+flat_fee-cost_acc-cost_wd*Inputs!$E$8*$E4753-cost_fx*Inputs!$D$8)-fixed</f>
        <v>-14794.45396024</v>
      </c>
    </row>
    <row r="4754" customFormat="false" ht="15" hidden="false" customHeight="false" outlineLevel="0" collapsed="false">
      <c r="A4754" s="0" t="n">
        <v>4689</v>
      </c>
      <c r="B4754" s="0" t="n">
        <v>0.409731</v>
      </c>
      <c r="C4754" s="0" t="n">
        <v>1.076321</v>
      </c>
      <c r="D4754" s="0" t="n">
        <v>1.11451</v>
      </c>
      <c r="E4754" s="0" t="n">
        <v>1.1514</v>
      </c>
      <c r="F4754" s="0" t="n">
        <v>0.162024</v>
      </c>
      <c r="G4754" s="0" t="n">
        <f aca="false">12*Inputs!$B$6*(MIN(1,$H$50*$C4754)*(ic*Inputs!$C$6+pS+fee_fx*Inputs!$D$6-cost_acc-cost_wd*Inputs!$E$6*$E4754-cost_fx*Inputs!$D$6-$F4754)+(1-MIN(1,$H$50*$C4754))*(1-MIN(1,Inputs!$G$6*$D4754)*churn_nonbuyers)*(ic*Inputs!$C$6+fee_wd*Inputs!$E$6*(1-$B4754)+fee_fx*Inputs!$D$6-cost_acc-cost_wd*Inputs!$E$6*(1-$B4754)-cost_fx*Inputs!$D$6))</f>
        <v>194392.603339769</v>
      </c>
      <c r="H4754" s="0" t="n">
        <f aca="false">12*Inputs!$B$7*(MIN(1,$H$51*$C4754)*(ic*Inputs!$C$7+pE+fee_fx*Inputs!$D$7-cost_acc-cost_wd*Inputs!$E$7*$E4754-cost_fx*Inputs!$D$7-$F4754)+(1-MIN(1,$H$51*$C4754))*(1-MIN(1,Inputs!$G$7*$D4754)*churn_nonbuyers)*(ic*Inputs!$C$7+fee_wd*Inputs!$E$7*(1-$B4754)+fee_fx*Inputs!$D$7-cost_acc-cost_wd*Inputs!$E$7*(1-$B4754)-cost_fx*Inputs!$D$7))</f>
        <v>395605.61401315</v>
      </c>
      <c r="I4754" s="0" t="n">
        <f aca="false">12*Inputs!$B$8*(MIN(1,$H$52*$C4754)*(ic*Inputs!$C$8+pT-cost_acc-cost_wd*Inputs!$E$8-cost_fx*Inputs!$D$8-cost_ins)+(1-MIN(1,$H$52*$C4754))*(1-MIN(1,Inputs!$G$8*$D4754)*churn_nonbuyers)*(ic*Inputs!$C$8+fee_wd*Inputs!$E$8*(1-$B4754)+fee_fx*Inputs!$D$8-cost_acc-cost_wd*Inputs!$E$8*(1-$B4754)-cost_fx*Inputs!$D$8))</f>
        <v>171772.547035892</v>
      </c>
      <c r="J4754" s="0" t="n">
        <f aca="false">G4754+H4754+I4754-fixed</f>
        <v>61770.7643888111</v>
      </c>
      <c r="K4754" s="0" t="n">
        <f aca="false">12*Inputs!$B$6*(1-MIN(1,Inputs!$G$6*$D4754)*churn_nonbuyers)*(ic*Inputs!$C$6+fee_wd*Inputs!$E$6*(1-$B4754)+fee_fx*Inputs!$D$6-cost_acc-cost_wd*Inputs!$E$6*(1-$B4754)-cost_fx*Inputs!$D$6)</f>
        <v>134652.350137032</v>
      </c>
      <c r="L4754" s="0" t="n">
        <f aca="false">12*Inputs!$B$7*(1-MIN(1,Inputs!$G$7*$D4754)*churn_nonbuyers)*(ic*Inputs!$C$7+fee_wd*Inputs!$E$7*(1-$B4754)+fee_fx*Inputs!$D$7-cost_acc-cost_wd*Inputs!$E$7*(1-$B4754)-cost_fx*Inputs!$D$7)</f>
        <v>332690.348002219</v>
      </c>
      <c r="M4754" s="0" t="n">
        <f aca="false">12*Inputs!$B$8*(1-MIN(1,Inputs!$G$8*$D4754)*churn_nonbuyers)*(ic*Inputs!$C$8+fee_wd*Inputs!$E$8*(1-$B4754)+fee_fx*Inputs!$D$8-cost_acc-cost_wd*Inputs!$E$8*(1-$B4754)-cost_fx*Inputs!$D$8)</f>
        <v>67433.083572816</v>
      </c>
      <c r="N4754" s="0" t="n">
        <f aca="false">K4754+L4754+I4754-fixed</f>
        <v>-60884.7548248565</v>
      </c>
      <c r="O4754" s="0" t="n">
        <f aca="false">K4754+L4754+M4754-fixed</f>
        <v>-165224.218287933</v>
      </c>
      <c r="P4754" s="0" t="n">
        <f aca="false">12*Inputs!$B$6*(1-MIN(1,Inputs!$F$6*$D4754))*(ic*Inputs!$C$6+flat_fee-cost_acc-cost_wd*Inputs!$E$6*$E4754-cost_fx*Inputs!$D$6)+12*Inputs!$B$7*(1-MIN(1,Inputs!$F$7*$D4754))*(ic*Inputs!$C$7+flat_fee-cost_acc-cost_wd*Inputs!$E$7*$E4754-cost_fx*Inputs!$D$7)+12*Inputs!$B$8*(1-MIN(1,Inputs!$F$8*$D4754))*(ic*Inputs!$C$8+flat_fee-cost_acc-cost_wd*Inputs!$E$8*$E4754-cost_fx*Inputs!$D$8)-fixed</f>
        <v>-55347.35992</v>
      </c>
    </row>
    <row r="4755" customFormat="false" ht="15" hidden="false" customHeight="false" outlineLevel="0" collapsed="false">
      <c r="A4755" s="0" t="n">
        <v>4690</v>
      </c>
      <c r="B4755" s="0" t="n">
        <v>0.048088</v>
      </c>
      <c r="C4755" s="0" t="n">
        <v>0.851953</v>
      </c>
      <c r="D4755" s="0" t="n">
        <v>0.924604</v>
      </c>
      <c r="E4755" s="0" t="n">
        <v>1.34242</v>
      </c>
      <c r="F4755" s="0" t="n">
        <v>0.194308</v>
      </c>
      <c r="G4755" s="0" t="n">
        <f aca="false">12*Inputs!$B$6*(MIN(1,$H$50*$C4755)*(ic*Inputs!$C$6+pS+fee_fx*Inputs!$D$6-cost_acc-cost_wd*Inputs!$E$6*$E4755-cost_fx*Inputs!$D$6-$F4755)+(1-MIN(1,$H$50*$C4755))*(1-MIN(1,Inputs!$G$6*$D4755)*churn_nonbuyers)*(ic*Inputs!$C$6+fee_wd*Inputs!$E$6*(1-$B4755)+fee_fx*Inputs!$D$6-cost_acc-cost_wd*Inputs!$E$6*(1-$B4755)-cost_fx*Inputs!$D$6))</f>
        <v>225101.576657672</v>
      </c>
      <c r="H4755" s="0" t="n">
        <f aca="false">12*Inputs!$B$7*(MIN(1,$H$51*$C4755)*(ic*Inputs!$C$7+pE+fee_fx*Inputs!$D$7-cost_acc-cost_wd*Inputs!$E$7*$E4755-cost_fx*Inputs!$D$7-$F4755)+(1-MIN(1,$H$51*$C4755))*(1-MIN(1,Inputs!$G$7*$D4755)*churn_nonbuyers)*(ic*Inputs!$C$7+fee_wd*Inputs!$E$7*(1-$B4755)+fee_fx*Inputs!$D$7-cost_acc-cost_wd*Inputs!$E$7*(1-$B4755)-cost_fx*Inputs!$D$7))</f>
        <v>396828.821386652</v>
      </c>
      <c r="I4755" s="0" t="n">
        <f aca="false">12*Inputs!$B$8*(MIN(1,$H$52*$C4755)*(ic*Inputs!$C$8+pT-cost_acc-cost_wd*Inputs!$E$8-cost_fx*Inputs!$D$8-cost_ins)+(1-MIN(1,$H$52*$C4755))*(1-MIN(1,Inputs!$G$8*$D4755)*churn_nonbuyers)*(ic*Inputs!$C$8+fee_wd*Inputs!$E$8*(1-$B4755)+fee_fx*Inputs!$D$8-cost_acc-cost_wd*Inputs!$E$8*(1-$B4755)-cost_fx*Inputs!$D$8))</f>
        <v>168952.146354559</v>
      </c>
      <c r="J4755" s="0" t="n">
        <f aca="false">G4755+H4755+I4755-fixed</f>
        <v>90882.5443988834</v>
      </c>
      <c r="K4755" s="0" t="n">
        <f aca="false">12*Inputs!$B$6*(1-MIN(1,Inputs!$G$6*$D4755)*churn_nonbuyers)*(ic*Inputs!$C$6+fee_wd*Inputs!$E$6*(1-$B4755)+fee_fx*Inputs!$D$6-cost_acc-cost_wd*Inputs!$E$6*(1-$B4755)-cost_fx*Inputs!$D$6)</f>
        <v>185675.448651494</v>
      </c>
      <c r="L4755" s="0" t="n">
        <f aca="false">12*Inputs!$B$7*(1-MIN(1,Inputs!$G$7*$D4755)*churn_nonbuyers)*(ic*Inputs!$C$7+fee_wd*Inputs!$E$7*(1-$B4755)+fee_fx*Inputs!$D$7-cost_acc-cost_wd*Inputs!$E$7*(1-$B4755)-cost_fx*Inputs!$D$7)</f>
        <v>385283.395398897</v>
      </c>
      <c r="M4755" s="0" t="n">
        <f aca="false">12*Inputs!$B$8*(1-MIN(1,Inputs!$G$8*$D4755)*churn_nonbuyers)*(ic*Inputs!$C$8+fee_wd*Inputs!$E$8*(1-$B4755)+fee_fx*Inputs!$D$8-cost_acc-cost_wd*Inputs!$E$8*(1-$B4755)-cost_fx*Inputs!$D$8)</f>
        <v>114332.189280307</v>
      </c>
      <c r="N4755" s="0" t="n">
        <f aca="false">K4755+L4755+I4755-fixed</f>
        <v>39910.9904049505</v>
      </c>
      <c r="O4755" s="0" t="n">
        <f aca="false">K4755+L4755+M4755-fixed</f>
        <v>-14708.9666693017</v>
      </c>
      <c r="P4755" s="0" t="n">
        <f aca="false">12*Inputs!$B$6*(1-MIN(1,Inputs!$F$6*$D4755))*(ic*Inputs!$C$6+flat_fee-cost_acc-cost_wd*Inputs!$E$6*$E4755-cost_fx*Inputs!$D$6)+12*Inputs!$B$7*(1-MIN(1,Inputs!$F$7*$D4755))*(ic*Inputs!$C$7+flat_fee-cost_acc-cost_wd*Inputs!$E$7*$E4755-cost_fx*Inputs!$D$7)+12*Inputs!$B$8*(1-MIN(1,Inputs!$F$8*$D4755))*(ic*Inputs!$C$8+flat_fee-cost_acc-cost_wd*Inputs!$E$8*$E4755-cost_fx*Inputs!$D$8)-fixed</f>
        <v>-41131.6281087999</v>
      </c>
    </row>
    <row r="4756" customFormat="false" ht="15" hidden="false" customHeight="false" outlineLevel="0" collapsed="false">
      <c r="A4756" s="0" t="n">
        <v>4691</v>
      </c>
      <c r="B4756" s="0" t="n">
        <v>0.203072</v>
      </c>
      <c r="C4756" s="0" t="n">
        <v>1.048267</v>
      </c>
      <c r="D4756" s="0" t="n">
        <v>1.512291</v>
      </c>
      <c r="E4756" s="0" t="n">
        <v>1.116718</v>
      </c>
      <c r="F4756" s="0" t="n">
        <v>0.171641</v>
      </c>
      <c r="G4756" s="0" t="n">
        <f aca="false">12*Inputs!$B$6*(MIN(1,$H$50*$C4756)*(ic*Inputs!$C$6+pS+fee_fx*Inputs!$D$6-cost_acc-cost_wd*Inputs!$E$6*$E4756-cost_fx*Inputs!$D$6-$F4756)+(1-MIN(1,$H$50*$C4756))*(1-MIN(1,Inputs!$G$6*$D4756)*churn_nonbuyers)*(ic*Inputs!$C$6+fee_wd*Inputs!$E$6*(1-$B4756)+fee_fx*Inputs!$D$6-cost_acc-cost_wd*Inputs!$E$6*(1-$B4756)-cost_fx*Inputs!$D$6))</f>
        <v>216044.326914996</v>
      </c>
      <c r="H4756" s="0" t="n">
        <f aca="false">12*Inputs!$B$7*(MIN(1,$H$51*$C4756)*(ic*Inputs!$C$7+pE+fee_fx*Inputs!$D$7-cost_acc-cost_wd*Inputs!$E$7*$E4756-cost_fx*Inputs!$D$7-$F4756)+(1-MIN(1,$H$51*$C4756))*(1-MIN(1,Inputs!$G$7*$D4756)*churn_nonbuyers)*(ic*Inputs!$C$7+fee_wd*Inputs!$E$7*(1-$B4756)+fee_fx*Inputs!$D$7-cost_acc-cost_wd*Inputs!$E$7*(1-$B4756)-cost_fx*Inputs!$D$7))</f>
        <v>411684.880443566</v>
      </c>
      <c r="I4756" s="0" t="n">
        <f aca="false">12*Inputs!$B$8*(MIN(1,$H$52*$C4756)*(ic*Inputs!$C$8+pT-cost_acc-cost_wd*Inputs!$E$8-cost_fx*Inputs!$D$8-cost_ins)+(1-MIN(1,$H$52*$C4756))*(1-MIN(1,Inputs!$G$8*$D4756)*churn_nonbuyers)*(ic*Inputs!$C$8+fee_wd*Inputs!$E$8*(1-$B4756)+fee_fx*Inputs!$D$8-cost_acc-cost_wd*Inputs!$E$8*(1-$B4756)-cost_fx*Inputs!$D$8))</f>
        <v>151101.398448</v>
      </c>
      <c r="J4756" s="0" t="n">
        <f aca="false">G4756+H4756+I4756-fixed</f>
        <v>78830.6058065613</v>
      </c>
      <c r="K4756" s="0" t="n">
        <f aca="false">12*Inputs!$B$6*(1-MIN(1,Inputs!$G$6*$D4756)*churn_nonbuyers)*(ic*Inputs!$C$6+fee_wd*Inputs!$E$6*(1-$B4756)+fee_fx*Inputs!$D$6-cost_acc-cost_wd*Inputs!$E$6*(1-$B4756)-cost_fx*Inputs!$D$6)</f>
        <v>159324.887217254</v>
      </c>
      <c r="L4756" s="0" t="n">
        <f aca="false">12*Inputs!$B$7*(1-MIN(1,Inputs!$G$7*$D4756)*churn_nonbuyers)*(ic*Inputs!$C$7+fee_wd*Inputs!$E$7*(1-$B4756)+fee_fx*Inputs!$D$7-cost_acc-cost_wd*Inputs!$E$7*(1-$B4756)-cost_fx*Inputs!$D$7)</f>
        <v>356991.649162353</v>
      </c>
      <c r="M4756" s="0" t="n">
        <f aca="false">12*Inputs!$B$8*(1-MIN(1,Inputs!$G$8*$D4756)*churn_nonbuyers)*(ic*Inputs!$C$8+fee_wd*Inputs!$E$8*(1-$B4756)+fee_fx*Inputs!$D$8-cost_acc-cost_wd*Inputs!$E$8*(1-$B4756)-cost_fx*Inputs!$D$8)</f>
        <v>0</v>
      </c>
      <c r="N4756" s="0" t="n">
        <f aca="false">K4756+L4756+I4756-fixed</f>
        <v>-32582.0651723929</v>
      </c>
      <c r="O4756" s="0" t="n">
        <f aca="false">K4756+L4756+M4756-fixed</f>
        <v>-183683.463620393</v>
      </c>
      <c r="P4756" s="0" t="n">
        <f aca="false">12*Inputs!$B$6*(1-MIN(1,Inputs!$F$6*$D4756))*(ic*Inputs!$C$6+flat_fee-cost_acc-cost_wd*Inputs!$E$6*$E4756-cost_fx*Inputs!$D$6)+12*Inputs!$B$7*(1-MIN(1,Inputs!$F$7*$D4756))*(ic*Inputs!$C$7+flat_fee-cost_acc-cost_wd*Inputs!$E$7*$E4756-cost_fx*Inputs!$D$7)+12*Inputs!$B$8*(1-MIN(1,Inputs!$F$8*$D4756))*(ic*Inputs!$C$8+flat_fee-cost_acc-cost_wd*Inputs!$E$8*$E4756-cost_fx*Inputs!$D$8)-fixed</f>
        <v>-254494.95562288</v>
      </c>
    </row>
    <row r="4757" customFormat="false" ht="15" hidden="false" customHeight="false" outlineLevel="0" collapsed="false">
      <c r="A4757" s="0" t="n">
        <v>4692</v>
      </c>
      <c r="B4757" s="0" t="n">
        <v>0.435845</v>
      </c>
      <c r="C4757" s="0" t="n">
        <v>0.937142</v>
      </c>
      <c r="D4757" s="0" t="n">
        <v>1.111832</v>
      </c>
      <c r="E4757" s="0" t="n">
        <v>1.089507</v>
      </c>
      <c r="F4757" s="0" t="n">
        <v>0.216678</v>
      </c>
      <c r="G4757" s="0" t="n">
        <f aca="false">12*Inputs!$B$6*(MIN(1,$H$50*$C4757)*(ic*Inputs!$C$6+pS+fee_fx*Inputs!$D$6-cost_acc-cost_wd*Inputs!$E$6*$E4757-cost_fx*Inputs!$D$6-$F4757)+(1-MIN(1,$H$50*$C4757))*(1-MIN(1,Inputs!$G$6*$D4757)*churn_nonbuyers)*(ic*Inputs!$C$6+fee_wd*Inputs!$E$6*(1-$B4757)+fee_fx*Inputs!$D$6-cost_acc-cost_wd*Inputs!$E$6*(1-$B4757)-cost_fx*Inputs!$D$6))</f>
        <v>183556.442626172</v>
      </c>
      <c r="H4757" s="0" t="n">
        <f aca="false">12*Inputs!$B$7*(MIN(1,$H$51*$C4757)*(ic*Inputs!$C$7+pE+fee_fx*Inputs!$D$7-cost_acc-cost_wd*Inputs!$E$7*$E4757-cost_fx*Inputs!$D$7-$F4757)+(1-MIN(1,$H$51*$C4757))*(1-MIN(1,Inputs!$G$7*$D4757)*churn_nonbuyers)*(ic*Inputs!$C$7+fee_wd*Inputs!$E$7*(1-$B4757)+fee_fx*Inputs!$D$7-cost_acc-cost_wd*Inputs!$E$7*(1-$B4757)-cost_fx*Inputs!$D$7))</f>
        <v>388946.646749828</v>
      </c>
      <c r="I4757" s="0" t="n">
        <f aca="false">12*Inputs!$B$8*(MIN(1,$H$52*$C4757)*(ic*Inputs!$C$8+pT-cost_acc-cost_wd*Inputs!$E$8-cost_fx*Inputs!$D$8-cost_ins)+(1-MIN(1,$H$52*$C4757))*(1-MIN(1,Inputs!$G$8*$D4757)*churn_nonbuyers)*(ic*Inputs!$C$8+fee_wd*Inputs!$E$8*(1-$B4757)+fee_fx*Inputs!$D$8-cost_acc-cost_wd*Inputs!$E$8*(1-$B4757)-cost_fx*Inputs!$D$8))</f>
        <v>158382.614976535</v>
      </c>
      <c r="J4757" s="0" t="n">
        <f aca="false">G4757+H4757+I4757-fixed</f>
        <v>30885.7043525351</v>
      </c>
      <c r="K4757" s="0" t="n">
        <f aca="false">12*Inputs!$B$6*(1-MIN(1,Inputs!$G$6*$D4757)*churn_nonbuyers)*(ic*Inputs!$C$6+fee_wd*Inputs!$E$6*(1-$B4757)+fee_fx*Inputs!$D$6-cost_acc-cost_wd*Inputs!$E$6*(1-$B4757)-cost_fx*Inputs!$D$6)</f>
        <v>131120.075649888</v>
      </c>
      <c r="L4757" s="0" t="n">
        <f aca="false">12*Inputs!$B$7*(1-MIN(1,Inputs!$G$7*$D4757)*churn_nonbuyers)*(ic*Inputs!$C$7+fee_wd*Inputs!$E$7*(1-$B4757)+fee_fx*Inputs!$D$7-cost_acc-cost_wd*Inputs!$E$7*(1-$B4757)-cost_fx*Inputs!$D$7)</f>
        <v>329083.013453933</v>
      </c>
      <c r="M4757" s="0" t="n">
        <f aca="false">12*Inputs!$B$8*(1-MIN(1,Inputs!$G$8*$D4757)*churn_nonbuyers)*(ic*Inputs!$C$8+fee_wd*Inputs!$E$8*(1-$B4757)+fee_fx*Inputs!$D$8-cost_acc-cost_wd*Inputs!$E$8*(1-$B4757)-cost_fx*Inputs!$D$8)</f>
        <v>67730.168286144</v>
      </c>
      <c r="N4757" s="0" t="n">
        <f aca="false">K4757+L4757+I4757-fixed</f>
        <v>-81414.2959196447</v>
      </c>
      <c r="O4757" s="0" t="n">
        <f aca="false">K4757+L4757+M4757-fixed</f>
        <v>-172066.742610035</v>
      </c>
      <c r="P4757" s="0" t="n">
        <f aca="false">12*Inputs!$B$6*(1-MIN(1,Inputs!$F$6*$D4757))*(ic*Inputs!$C$6+flat_fee-cost_acc-cost_wd*Inputs!$E$6*$E4757-cost_fx*Inputs!$D$6)+12*Inputs!$B$7*(1-MIN(1,Inputs!$F$7*$D4757))*(ic*Inputs!$C$7+flat_fee-cost_acc-cost_wd*Inputs!$E$7*$E4757-cost_fx*Inputs!$D$7)+12*Inputs!$B$8*(1-MIN(1,Inputs!$F$8*$D4757))*(ic*Inputs!$C$8+flat_fee-cost_acc-cost_wd*Inputs!$E$8*$E4757-cost_fx*Inputs!$D$8)-fixed</f>
        <v>-28857.88085824</v>
      </c>
    </row>
    <row r="4758" customFormat="false" ht="15" hidden="false" customHeight="false" outlineLevel="0" collapsed="false">
      <c r="A4758" s="0" t="n">
        <v>4693</v>
      </c>
      <c r="B4758" s="0" t="n">
        <v>0.140451</v>
      </c>
      <c r="C4758" s="0" t="n">
        <v>0.816085</v>
      </c>
      <c r="D4758" s="0" t="n">
        <v>1.715591</v>
      </c>
      <c r="E4758" s="0" t="n">
        <v>1.339301</v>
      </c>
      <c r="F4758" s="0" t="n">
        <v>0.147734</v>
      </c>
      <c r="G4758" s="0" t="n">
        <f aca="false">12*Inputs!$B$6*(MIN(1,$H$50*$C4758)*(ic*Inputs!$C$6+pS+fee_fx*Inputs!$D$6-cost_acc-cost_wd*Inputs!$E$6*$E4758-cost_fx*Inputs!$D$6-$F4758)+(1-MIN(1,$H$50*$C4758))*(1-MIN(1,Inputs!$G$6*$D4758)*churn_nonbuyers)*(ic*Inputs!$C$6+fee_wd*Inputs!$E$6*(1-$B4758)+fee_fx*Inputs!$D$6-cost_acc-cost_wd*Inputs!$E$6*(1-$B4758)-cost_fx*Inputs!$D$6))</f>
        <v>205813.903399842</v>
      </c>
      <c r="H4758" s="0" t="n">
        <f aca="false">12*Inputs!$B$7*(MIN(1,$H$51*$C4758)*(ic*Inputs!$C$7+pE+fee_fx*Inputs!$D$7-cost_acc-cost_wd*Inputs!$E$7*$E4758-cost_fx*Inputs!$D$7-$F4758)+(1-MIN(1,$H$51*$C4758))*(1-MIN(1,Inputs!$G$7*$D4758)*churn_nonbuyers)*(ic*Inputs!$C$7+fee_wd*Inputs!$E$7*(1-$B4758)+fee_fx*Inputs!$D$7-cost_acc-cost_wd*Inputs!$E$7*(1-$B4758)-cost_fx*Inputs!$D$7))</f>
        <v>383993.873573875</v>
      </c>
      <c r="I4758" s="0" t="n">
        <f aca="false">12*Inputs!$B$8*(MIN(1,$H$52*$C4758)*(ic*Inputs!$C$8+pT-cost_acc-cost_wd*Inputs!$E$8-cost_fx*Inputs!$D$8-cost_ins)+(1-MIN(1,$H$52*$C4758))*(1-MIN(1,Inputs!$G$8*$D4758)*churn_nonbuyers)*(ic*Inputs!$C$8+fee_wd*Inputs!$E$8*(1-$B4758)+fee_fx*Inputs!$D$8-cost_acc-cost_wd*Inputs!$E$8*(1-$B4758)-cost_fx*Inputs!$D$8))</f>
        <v>117633.75624</v>
      </c>
      <c r="J4758" s="0" t="n">
        <f aca="false">G4758+H4758+I4758-fixed</f>
        <v>7441.53321371623</v>
      </c>
      <c r="K4758" s="0" t="n">
        <f aca="false">12*Inputs!$B$6*(1-MIN(1,Inputs!$G$6*$D4758)*churn_nonbuyers)*(ic*Inputs!$C$6+fee_wd*Inputs!$E$6*(1-$B4758)+fee_fx*Inputs!$D$6-cost_acc-cost_wd*Inputs!$E$6*(1-$B4758)-cost_fx*Inputs!$D$6)</f>
        <v>165816.785315095</v>
      </c>
      <c r="L4758" s="0" t="n">
        <f aca="false">12*Inputs!$B$7*(1-MIN(1,Inputs!$G$7*$D4758)*churn_nonbuyers)*(ic*Inputs!$C$7+fee_wd*Inputs!$E$7*(1-$B4758)+fee_fx*Inputs!$D$7-cost_acc-cost_wd*Inputs!$E$7*(1-$B4758)-cost_fx*Inputs!$D$7)</f>
        <v>363264.199221057</v>
      </c>
      <c r="M4758" s="0" t="n">
        <f aca="false">12*Inputs!$B$8*(1-MIN(1,Inputs!$G$8*$D4758)*churn_nonbuyers)*(ic*Inputs!$C$8+fee_wd*Inputs!$E$8*(1-$B4758)+fee_fx*Inputs!$D$8-cost_acc-cost_wd*Inputs!$E$8*(1-$B4758)-cost_fx*Inputs!$D$8)</f>
        <v>0</v>
      </c>
      <c r="N4758" s="0" t="n">
        <f aca="false">K4758+L4758+I4758-fixed</f>
        <v>-53285.2592238477</v>
      </c>
      <c r="O4758" s="0" t="n">
        <f aca="false">K4758+L4758+M4758-fixed</f>
        <v>-170919.015463848</v>
      </c>
      <c r="P4758" s="0" t="n">
        <f aca="false">12*Inputs!$B$6*(1-MIN(1,Inputs!$F$6*$D4758))*(ic*Inputs!$C$6+flat_fee-cost_acc-cost_wd*Inputs!$E$6*$E4758-cost_fx*Inputs!$D$6)+12*Inputs!$B$7*(1-MIN(1,Inputs!$F$7*$D4758))*(ic*Inputs!$C$7+flat_fee-cost_acc-cost_wd*Inputs!$E$7*$E4758-cost_fx*Inputs!$D$7)+12*Inputs!$B$8*(1-MIN(1,Inputs!$F$8*$D4758))*(ic*Inputs!$C$8+flat_fee-cost_acc-cost_wd*Inputs!$E$8*$E4758-cost_fx*Inputs!$D$8)-fixed</f>
        <v>-421375.65539416</v>
      </c>
    </row>
    <row r="4759" customFormat="false" ht="15" hidden="false" customHeight="false" outlineLevel="0" collapsed="false">
      <c r="A4759" s="0" t="n">
        <v>4694</v>
      </c>
      <c r="B4759" s="0" t="n">
        <v>0.230964</v>
      </c>
      <c r="C4759" s="0" t="n">
        <v>0.967639</v>
      </c>
      <c r="D4759" s="0" t="n">
        <v>0.811395</v>
      </c>
      <c r="E4759" s="0" t="n">
        <v>1.197079</v>
      </c>
      <c r="F4759" s="0" t="n">
        <v>0.142467</v>
      </c>
      <c r="G4759" s="0" t="n">
        <f aca="false">12*Inputs!$B$6*(MIN(1,$H$50*$C4759)*(ic*Inputs!$C$6+pS+fee_fx*Inputs!$D$6-cost_acc-cost_wd*Inputs!$E$6*$E4759-cost_fx*Inputs!$D$6-$F4759)+(1-MIN(1,$H$50*$C4759))*(1-MIN(1,Inputs!$G$6*$D4759)*churn_nonbuyers)*(ic*Inputs!$C$6+fee_wd*Inputs!$E$6*(1-$B4759)+fee_fx*Inputs!$D$6-cost_acc-cost_wd*Inputs!$E$6*(1-$B4759)-cost_fx*Inputs!$D$6))</f>
        <v>212557.997478934</v>
      </c>
      <c r="H4759" s="0" t="n">
        <f aca="false">12*Inputs!$B$7*(MIN(1,$H$51*$C4759)*(ic*Inputs!$C$7+pE+fee_fx*Inputs!$D$7-cost_acc-cost_wd*Inputs!$E$7*$E4759-cost_fx*Inputs!$D$7-$F4759)+(1-MIN(1,$H$51*$C4759))*(1-MIN(1,Inputs!$G$7*$D4759)*churn_nonbuyers)*(ic*Inputs!$C$7+fee_wd*Inputs!$E$7*(1-$B4759)+fee_fx*Inputs!$D$7-cost_acc-cost_wd*Inputs!$E$7*(1-$B4759)-cost_fx*Inputs!$D$7))</f>
        <v>402563.910192329</v>
      </c>
      <c r="I4759" s="0" t="n">
        <f aca="false">12*Inputs!$B$8*(MIN(1,$H$52*$C4759)*(ic*Inputs!$C$8+pT-cost_acc-cost_wd*Inputs!$E$8-cost_fx*Inputs!$D$8-cost_ins)+(1-MIN(1,$H$52*$C4759))*(1-MIN(1,Inputs!$G$8*$D4759)*churn_nonbuyers)*(ic*Inputs!$C$8+fee_wd*Inputs!$E$8*(1-$B4759)+fee_fx*Inputs!$D$8-cost_acc-cost_wd*Inputs!$E$8*(1-$B4759)-cost_fx*Inputs!$D$8))</f>
        <v>183432.05552787</v>
      </c>
      <c r="J4759" s="0" t="n">
        <f aca="false">G4759+H4759+I4759-fixed</f>
        <v>98553.9631991338</v>
      </c>
      <c r="K4759" s="0" t="n">
        <f aca="false">12*Inputs!$B$6*(1-MIN(1,Inputs!$G$6*$D4759)*churn_nonbuyers)*(ic*Inputs!$C$6+fee_wd*Inputs!$E$6*(1-$B4759)+fee_fx*Inputs!$D$6-cost_acc-cost_wd*Inputs!$E$6*(1-$B4759)-cost_fx*Inputs!$D$6)</f>
        <v>161511.624250416</v>
      </c>
      <c r="L4759" s="0" t="n">
        <f aca="false">12*Inputs!$B$7*(1-MIN(1,Inputs!$G$7*$D4759)*churn_nonbuyers)*(ic*Inputs!$C$7+fee_wd*Inputs!$E$7*(1-$B4759)+fee_fx*Inputs!$D$7-cost_acc-cost_wd*Inputs!$E$7*(1-$B4759)-cost_fx*Inputs!$D$7)</f>
        <v>360936.13119025</v>
      </c>
      <c r="M4759" s="0" t="n">
        <f aca="false">12*Inputs!$B$8*(1-MIN(1,Inputs!$G$8*$D4759)*churn_nonbuyers)*(ic*Inputs!$C$8+fee_wd*Inputs!$E$8*(1-$B4759)+fee_fx*Inputs!$D$8-cost_acc-cost_wd*Inputs!$E$8*(1-$B4759)-cost_fx*Inputs!$D$8)</f>
        <v>136222.940368608</v>
      </c>
      <c r="N4759" s="0" t="n">
        <f aca="false">K4759+L4759+I4759-fixed</f>
        <v>5879.81096853595</v>
      </c>
      <c r="O4759" s="0" t="n">
        <f aca="false">K4759+L4759+M4759-fixed</f>
        <v>-41329.3041907263</v>
      </c>
      <c r="P4759" s="0" t="n">
        <f aca="false">12*Inputs!$B$6*(1-MIN(1,Inputs!$F$6*$D4759))*(ic*Inputs!$C$6+flat_fee-cost_acc-cost_wd*Inputs!$E$6*$E4759-cost_fx*Inputs!$D$6)+12*Inputs!$B$7*(1-MIN(1,Inputs!$F$7*$D4759))*(ic*Inputs!$C$7+flat_fee-cost_acc-cost_wd*Inputs!$E$7*$E4759-cost_fx*Inputs!$D$7)+12*Inputs!$B$8*(1-MIN(1,Inputs!$F$8*$D4759))*(ic*Inputs!$C$8+flat_fee-cost_acc-cost_wd*Inputs!$E$8*$E4759-cost_fx*Inputs!$D$8)-fixed</f>
        <v>82772.6920892001</v>
      </c>
    </row>
    <row r="4760" customFormat="false" ht="15" hidden="false" customHeight="false" outlineLevel="0" collapsed="false">
      <c r="A4760" s="0" t="n">
        <v>4695</v>
      </c>
      <c r="B4760" s="0" t="n">
        <v>0.120225</v>
      </c>
      <c r="C4760" s="0" t="n">
        <v>1.039778</v>
      </c>
      <c r="D4760" s="0" t="n">
        <v>1.739329</v>
      </c>
      <c r="E4760" s="0" t="n">
        <v>1.155939</v>
      </c>
      <c r="F4760" s="0" t="n">
        <v>0.323864</v>
      </c>
      <c r="G4760" s="0" t="n">
        <f aca="false">12*Inputs!$B$6*(MIN(1,$H$50*$C4760)*(ic*Inputs!$C$6+pS+fee_fx*Inputs!$D$6-cost_acc-cost_wd*Inputs!$E$6*$E4760-cost_fx*Inputs!$D$6-$F4760)+(1-MIN(1,$H$50*$C4760))*(1-MIN(1,Inputs!$G$6*$D4760)*churn_nonbuyers)*(ic*Inputs!$C$6+fee_wd*Inputs!$E$6*(1-$B4760)+fee_fx*Inputs!$D$6-cost_acc-cost_wd*Inputs!$E$6*(1-$B4760)-cost_fx*Inputs!$D$6))</f>
        <v>219191.24869368</v>
      </c>
      <c r="H4760" s="0" t="n">
        <f aca="false">12*Inputs!$B$7*(MIN(1,$H$51*$C4760)*(ic*Inputs!$C$7+pE+fee_fx*Inputs!$D$7-cost_acc-cost_wd*Inputs!$E$7*$E4760-cost_fx*Inputs!$D$7-$F4760)+(1-MIN(1,$H$51*$C4760))*(1-MIN(1,Inputs!$G$7*$D4760)*churn_nonbuyers)*(ic*Inputs!$C$7+fee_wd*Inputs!$E$7*(1-$B4760)+fee_fx*Inputs!$D$7-cost_acc-cost_wd*Inputs!$E$7*(1-$B4760)-cost_fx*Inputs!$D$7))</f>
        <v>402544.004440103</v>
      </c>
      <c r="I4760" s="0" t="n">
        <f aca="false">12*Inputs!$B$8*(MIN(1,$H$52*$C4760)*(ic*Inputs!$C$8+pT-cost_acc-cost_wd*Inputs!$E$8-cost_fx*Inputs!$D$8-cost_ins)+(1-MIN(1,$H$52*$C4760))*(1-MIN(1,Inputs!$G$8*$D4760)*churn_nonbuyers)*(ic*Inputs!$C$8+fee_wd*Inputs!$E$8*(1-$B4760)+fee_fx*Inputs!$D$8-cost_acc-cost_wd*Inputs!$E$8*(1-$B4760)-cost_fx*Inputs!$D$8))</f>
        <v>149877.760032</v>
      </c>
      <c r="J4760" s="0" t="n">
        <f aca="false">G4760+H4760+I4760-fixed</f>
        <v>71613.0131657829</v>
      </c>
      <c r="K4760" s="0" t="n">
        <f aca="false">12*Inputs!$B$6*(1-MIN(1,Inputs!$G$6*$D4760)*churn_nonbuyers)*(ic*Inputs!$C$6+fee_wd*Inputs!$E$6*(1-$B4760)+fee_fx*Inputs!$D$6-cost_acc-cost_wd*Inputs!$E$6*(1-$B4760)-cost_fx*Inputs!$D$6)</f>
        <v>168260.76164898</v>
      </c>
      <c r="L4760" s="0" t="n">
        <f aca="false">12*Inputs!$B$7*(1-MIN(1,Inputs!$G$7*$D4760)*churn_nonbuyers)*(ic*Inputs!$C$7+fee_wd*Inputs!$E$7*(1-$B4760)+fee_fx*Inputs!$D$7-cost_acc-cost_wd*Inputs!$E$7*(1-$B4760)-cost_fx*Inputs!$D$7)</f>
        <v>365752.035197388</v>
      </c>
      <c r="M4760" s="0" t="n">
        <f aca="false">12*Inputs!$B$8*(1-MIN(1,Inputs!$G$8*$D4760)*churn_nonbuyers)*(ic*Inputs!$C$8+fee_wd*Inputs!$E$8*(1-$B4760)+fee_fx*Inputs!$D$8-cost_acc-cost_wd*Inputs!$E$8*(1-$B4760)-cost_fx*Inputs!$D$8)</f>
        <v>0</v>
      </c>
      <c r="N4760" s="0" t="n">
        <f aca="false">K4760+L4760+I4760-fixed</f>
        <v>-16109.443121632</v>
      </c>
      <c r="O4760" s="0" t="n">
        <f aca="false">K4760+L4760+M4760-fixed</f>
        <v>-165987.203153632</v>
      </c>
      <c r="P4760" s="0" t="n">
        <f aca="false">12*Inputs!$B$6*(1-MIN(1,Inputs!$F$6*$D4760))*(ic*Inputs!$C$6+flat_fee-cost_acc-cost_wd*Inputs!$E$6*$E4760-cost_fx*Inputs!$D$6)+12*Inputs!$B$7*(1-MIN(1,Inputs!$F$7*$D4760))*(ic*Inputs!$C$7+flat_fee-cost_acc-cost_wd*Inputs!$E$7*$E4760-cost_fx*Inputs!$D$7)+12*Inputs!$B$8*(1-MIN(1,Inputs!$F$8*$D4760))*(ic*Inputs!$C$8+flat_fee-cost_acc-cost_wd*Inputs!$E$8*$E4760-cost_fx*Inputs!$D$8)-fixed</f>
        <v>-386152.31832856</v>
      </c>
    </row>
    <row r="4761" customFormat="false" ht="15" hidden="false" customHeight="false" outlineLevel="0" collapsed="false">
      <c r="A4761" s="0" t="n">
        <v>4696</v>
      </c>
      <c r="B4761" s="0" t="n">
        <v>0.239435</v>
      </c>
      <c r="C4761" s="0" t="n">
        <v>1.130688</v>
      </c>
      <c r="D4761" s="0" t="n">
        <v>0.973043</v>
      </c>
      <c r="E4761" s="0" t="n">
        <v>1.090864</v>
      </c>
      <c r="F4761" s="0" t="n">
        <v>0.25324</v>
      </c>
      <c r="G4761" s="0" t="n">
        <f aca="false">12*Inputs!$B$6*(MIN(1,$H$50*$C4761)*(ic*Inputs!$C$6+pS+fee_fx*Inputs!$D$6-cost_acc-cost_wd*Inputs!$E$6*$E4761-cost_fx*Inputs!$D$6-$F4761)+(1-MIN(1,$H$50*$C4761))*(1-MIN(1,Inputs!$G$6*$D4761)*churn_nonbuyers)*(ic*Inputs!$C$6+fee_wd*Inputs!$E$6*(1-$B4761)+fee_fx*Inputs!$D$6-cost_acc-cost_wd*Inputs!$E$6*(1-$B4761)-cost_fx*Inputs!$D$6))</f>
        <v>218747.63359609</v>
      </c>
      <c r="H4761" s="0" t="n">
        <f aca="false">12*Inputs!$B$7*(MIN(1,$H$51*$C4761)*(ic*Inputs!$C$7+pE+fee_fx*Inputs!$D$7-cost_acc-cost_wd*Inputs!$E$7*$E4761-cost_fx*Inputs!$D$7-$F4761)+(1-MIN(1,$H$51*$C4761))*(1-MIN(1,Inputs!$G$7*$D4761)*churn_nonbuyers)*(ic*Inputs!$C$7+fee_wd*Inputs!$E$7*(1-$B4761)+fee_fx*Inputs!$D$7-cost_acc-cost_wd*Inputs!$E$7*(1-$B4761)-cost_fx*Inputs!$D$7))</f>
        <v>414567.702194254</v>
      </c>
      <c r="I4761" s="0" t="n">
        <f aca="false">12*Inputs!$B$8*(MIN(1,$H$52*$C4761)*(ic*Inputs!$C$8+pT-cost_acc-cost_wd*Inputs!$E$8-cost_fx*Inputs!$D$8-cost_ins)+(1-MIN(1,$H$52*$C4761))*(1-MIN(1,Inputs!$G$8*$D4761)*churn_nonbuyers)*(ic*Inputs!$C$8+fee_wd*Inputs!$E$8*(1-$B4761)+fee_fx*Inputs!$D$8-cost_acc-cost_wd*Inputs!$E$8*(1-$B4761)-cost_fx*Inputs!$D$8))</f>
        <v>183920.141485573</v>
      </c>
      <c r="J4761" s="0" t="n">
        <f aca="false">G4761+H4761+I4761-fixed</f>
        <v>117235.477275918</v>
      </c>
      <c r="K4761" s="0" t="n">
        <f aca="false">12*Inputs!$B$6*(1-MIN(1,Inputs!$G$6*$D4761)*churn_nonbuyers)*(ic*Inputs!$C$6+fee_wd*Inputs!$E$6*(1-$B4761)+fee_fx*Inputs!$D$6-cost_acc-cost_wd*Inputs!$E$6*(1-$B4761)-cost_fx*Inputs!$D$6)</f>
        <v>158990.546525076</v>
      </c>
      <c r="L4761" s="0" t="n">
        <f aca="false">12*Inputs!$B$7*(1-MIN(1,Inputs!$G$7*$D4761)*churn_nonbuyers)*(ic*Inputs!$C$7+fee_wd*Inputs!$E$7*(1-$B4761)+fee_fx*Inputs!$D$7-cost_acc-cost_wd*Inputs!$E$7*(1-$B4761)-cost_fx*Inputs!$D$7)</f>
        <v>357957.907851046</v>
      </c>
      <c r="M4761" s="0" t="n">
        <f aca="false">12*Inputs!$B$8*(1-MIN(1,Inputs!$G$8*$D4761)*churn_nonbuyers)*(ic*Inputs!$C$8+fee_wd*Inputs!$E$8*(1-$B4761)+fee_fx*Inputs!$D$8-cost_acc-cost_wd*Inputs!$E$8*(1-$B4761)-cost_fx*Inputs!$D$8)</f>
        <v>100414.401863688</v>
      </c>
      <c r="N4761" s="0" t="n">
        <f aca="false">K4761+L4761+I4761-fixed</f>
        <v>868.595861694892</v>
      </c>
      <c r="O4761" s="0" t="n">
        <f aca="false">K4761+L4761+M4761-fixed</f>
        <v>-82637.1437601904</v>
      </c>
      <c r="P4761" s="0" t="n">
        <f aca="false">12*Inputs!$B$6*(1-MIN(1,Inputs!$F$6*$D4761))*(ic*Inputs!$C$6+flat_fee-cost_acc-cost_wd*Inputs!$E$6*$E4761-cost_fx*Inputs!$D$6)+12*Inputs!$B$7*(1-MIN(1,Inputs!$F$7*$D4761))*(ic*Inputs!$C$7+flat_fee-cost_acc-cost_wd*Inputs!$E$7*$E4761-cost_fx*Inputs!$D$7)+12*Inputs!$B$8*(1-MIN(1,Inputs!$F$8*$D4761))*(ic*Inputs!$C$8+flat_fee-cost_acc-cost_wd*Inputs!$E$8*$E4761-cost_fx*Inputs!$D$8)-fixed</f>
        <v>45832.69809248</v>
      </c>
    </row>
    <row r="4762" customFormat="false" ht="15" hidden="false" customHeight="false" outlineLevel="0" collapsed="false">
      <c r="A4762" s="0" t="n">
        <v>4697</v>
      </c>
      <c r="B4762" s="0" t="n">
        <v>0.330462</v>
      </c>
      <c r="C4762" s="0" t="n">
        <v>0.766569</v>
      </c>
      <c r="D4762" s="0" t="n">
        <v>1.042222</v>
      </c>
      <c r="E4762" s="0" t="n">
        <v>1.353433</v>
      </c>
      <c r="F4762" s="0" t="n">
        <v>0.374676</v>
      </c>
      <c r="G4762" s="0" t="n">
        <f aca="false">12*Inputs!$B$6*(MIN(1,$H$50*$C4762)*(ic*Inputs!$C$6+pS+fee_fx*Inputs!$D$6-cost_acc-cost_wd*Inputs!$E$6*$E4762-cost_fx*Inputs!$D$6-$F4762)+(1-MIN(1,$H$50*$C4762))*(1-MIN(1,Inputs!$G$6*$D4762)*churn_nonbuyers)*(ic*Inputs!$C$6+fee_wd*Inputs!$E$6*(1-$B4762)+fee_fx*Inputs!$D$6-cost_acc-cost_wd*Inputs!$E$6*(1-$B4762)-cost_fx*Inputs!$D$6))</f>
        <v>180516.194140277</v>
      </c>
      <c r="H4762" s="0" t="n">
        <f aca="false">12*Inputs!$B$7*(MIN(1,$H$51*$C4762)*(ic*Inputs!$C$7+pE+fee_fx*Inputs!$D$7-cost_acc-cost_wd*Inputs!$E$7*$E4762-cost_fx*Inputs!$D$7-$F4762)+(1-MIN(1,$H$51*$C4762))*(1-MIN(1,Inputs!$G$7*$D4762)*churn_nonbuyers)*(ic*Inputs!$C$7+fee_wd*Inputs!$E$7*(1-$B4762)+fee_fx*Inputs!$D$7-cost_acc-cost_wd*Inputs!$E$7*(1-$B4762)-cost_fx*Inputs!$D$7))</f>
        <v>358453.334527909</v>
      </c>
      <c r="I4762" s="0" t="n">
        <f aca="false">12*Inputs!$B$8*(MIN(1,$H$52*$C4762)*(ic*Inputs!$C$8+pT-cost_acc-cost_wd*Inputs!$E$8-cost_fx*Inputs!$D$8-cost_ins)+(1-MIN(1,$H$52*$C4762))*(1-MIN(1,Inputs!$G$8*$D4762)*churn_nonbuyers)*(ic*Inputs!$C$8+fee_wd*Inputs!$E$8*(1-$B4762)+fee_fx*Inputs!$D$8-cost_acc-cost_wd*Inputs!$E$8*(1-$B4762)-cost_fx*Inputs!$D$8))</f>
        <v>149414.315545813</v>
      </c>
      <c r="J4762" s="0" t="n">
        <f aca="false">G4762+H4762+I4762-fixed</f>
        <v>-11616.1557860011</v>
      </c>
      <c r="K4762" s="0" t="n">
        <f aca="false">12*Inputs!$B$6*(1-MIN(1,Inputs!$G$6*$D4762)*churn_nonbuyers)*(ic*Inputs!$C$6+fee_wd*Inputs!$E$6*(1-$B4762)+fee_fx*Inputs!$D$6-cost_acc-cost_wd*Inputs!$E$6*(1-$B4762)-cost_fx*Inputs!$D$6)</f>
        <v>145987.660559261</v>
      </c>
      <c r="L4762" s="0" t="n">
        <f aca="false">12*Inputs!$B$7*(1-MIN(1,Inputs!$G$7*$D4762)*churn_nonbuyers)*(ic*Inputs!$C$7+fee_wd*Inputs!$E$7*(1-$B4762)+fee_fx*Inputs!$D$7-cost_acc-cost_wd*Inputs!$E$7*(1-$B4762)-cost_fx*Inputs!$D$7)</f>
        <v>344494.626479556</v>
      </c>
      <c r="M4762" s="0" t="n">
        <f aca="false">12*Inputs!$B$8*(1-MIN(1,Inputs!$G$8*$D4762)*churn_nonbuyers)*(ic*Inputs!$C$8+fee_wd*Inputs!$E$8*(1-$B4762)+fee_fx*Inputs!$D$8-cost_acc-cost_wd*Inputs!$E$8*(1-$B4762)-cost_fx*Inputs!$D$8)</f>
        <v>83983.2775965504</v>
      </c>
      <c r="N4762" s="0" t="n">
        <f aca="false">K4762+L4762+I4762-fixed</f>
        <v>-60103.3974153695</v>
      </c>
      <c r="O4762" s="0" t="n">
        <f aca="false">K4762+L4762+M4762-fixed</f>
        <v>-125534.435364632</v>
      </c>
      <c r="P4762" s="0" t="n">
        <f aca="false">12*Inputs!$B$6*(1-MIN(1,Inputs!$F$6*$D4762))*(ic*Inputs!$C$6+flat_fee-cost_acc-cost_wd*Inputs!$E$6*$E4762-cost_fx*Inputs!$D$6)+12*Inputs!$B$7*(1-MIN(1,Inputs!$F$7*$D4762))*(ic*Inputs!$C$7+flat_fee-cost_acc-cost_wd*Inputs!$E$7*$E4762-cost_fx*Inputs!$D$7)+12*Inputs!$B$8*(1-MIN(1,Inputs!$F$8*$D4762))*(ic*Inputs!$C$8+flat_fee-cost_acc-cost_wd*Inputs!$E$8*$E4762-cost_fx*Inputs!$D$8)-fixed</f>
        <v>-102439.78846576</v>
      </c>
    </row>
    <row r="4763" customFormat="false" ht="15" hidden="false" customHeight="false" outlineLevel="0" collapsed="false">
      <c r="A4763" s="0" t="n">
        <v>4698</v>
      </c>
      <c r="B4763" s="0" t="n">
        <v>0.303773</v>
      </c>
      <c r="C4763" s="0" t="n">
        <v>0.875404</v>
      </c>
      <c r="D4763" s="0" t="n">
        <v>1.001824</v>
      </c>
      <c r="E4763" s="0" t="n">
        <v>1.068392</v>
      </c>
      <c r="F4763" s="0" t="n">
        <v>0.23752</v>
      </c>
      <c r="G4763" s="0" t="n">
        <f aca="false">12*Inputs!$B$6*(MIN(1,$H$50*$C4763)*(ic*Inputs!$C$6+pS+fee_fx*Inputs!$D$6-cost_acc-cost_wd*Inputs!$E$6*$E4763-cost_fx*Inputs!$D$6-$F4763)+(1-MIN(1,$H$50*$C4763))*(1-MIN(1,Inputs!$G$6*$D4763)*churn_nonbuyers)*(ic*Inputs!$C$6+fee_wd*Inputs!$E$6*(1-$B4763)+fee_fx*Inputs!$D$6-cost_acc-cost_wd*Inputs!$E$6*(1-$B4763)-cost_fx*Inputs!$D$6))</f>
        <v>197618.208341256</v>
      </c>
      <c r="H4763" s="0" t="n">
        <f aca="false">12*Inputs!$B$7*(MIN(1,$H$51*$C4763)*(ic*Inputs!$C$7+pE+fee_fx*Inputs!$D$7-cost_acc-cost_wd*Inputs!$E$7*$E4763-cost_fx*Inputs!$D$7-$F4763)+(1-MIN(1,$H$51*$C4763))*(1-MIN(1,Inputs!$G$7*$D4763)*churn_nonbuyers)*(ic*Inputs!$C$7+fee_wd*Inputs!$E$7*(1-$B4763)+fee_fx*Inputs!$D$7-cost_acc-cost_wd*Inputs!$E$7*(1-$B4763)-cost_fx*Inputs!$D$7))</f>
        <v>398798.877264549</v>
      </c>
      <c r="I4763" s="0" t="n">
        <f aca="false">12*Inputs!$B$8*(MIN(1,$H$52*$C4763)*(ic*Inputs!$C$8+pT-cost_acc-cost_wd*Inputs!$E$8-cost_fx*Inputs!$D$8-cost_ins)+(1-MIN(1,$H$52*$C4763))*(1-MIN(1,Inputs!$G$8*$D4763)*churn_nonbuyers)*(ic*Inputs!$C$8+fee_wd*Inputs!$E$8*(1-$B4763)+fee_fx*Inputs!$D$8-cost_acc-cost_wd*Inputs!$E$8*(1-$B4763)-cost_fx*Inputs!$D$8))</f>
        <v>162252.563195146</v>
      </c>
      <c r="J4763" s="0" t="n">
        <f aca="false">G4763+H4763+I4763-fixed</f>
        <v>58669.6488009509</v>
      </c>
      <c r="K4763" s="0" t="n">
        <f aca="false">12*Inputs!$B$6*(1-MIN(1,Inputs!$G$6*$D4763)*churn_nonbuyers)*(ic*Inputs!$C$6+fee_wd*Inputs!$E$6*(1-$B4763)+fee_fx*Inputs!$D$6-cost_acc-cost_wd*Inputs!$E$6*(1-$B4763)-cost_fx*Inputs!$D$6)</f>
        <v>149949.457070054</v>
      </c>
      <c r="L4763" s="0" t="n">
        <f aca="false">12*Inputs!$B$7*(1-MIN(1,Inputs!$G$7*$D4763)*churn_nonbuyers)*(ic*Inputs!$C$7+fee_wd*Inputs!$E$7*(1-$B4763)+fee_fx*Inputs!$D$7-cost_acc-cost_wd*Inputs!$E$7*(1-$B4763)-cost_fx*Inputs!$D$7)</f>
        <v>348653.317890033</v>
      </c>
      <c r="M4763" s="0" t="n">
        <f aca="false">12*Inputs!$B$8*(1-MIN(1,Inputs!$G$8*$D4763)*churn_nonbuyers)*(ic*Inputs!$C$8+fee_wd*Inputs!$E$8*(1-$B4763)+fee_fx*Inputs!$D$8-cost_acc-cost_wd*Inputs!$E$8*(1-$B4763)-cost_fx*Inputs!$D$8)</f>
        <v>93147.5384335872</v>
      </c>
      <c r="N4763" s="0" t="n">
        <f aca="false">K4763+L4763+I4763-fixed</f>
        <v>-39144.6618447667</v>
      </c>
      <c r="O4763" s="0" t="n">
        <f aca="false">K4763+L4763+M4763-fixed</f>
        <v>-108249.686606326</v>
      </c>
      <c r="P4763" s="0" t="n">
        <f aca="false">12*Inputs!$B$6*(1-MIN(1,Inputs!$F$6*$D4763))*(ic*Inputs!$C$6+flat_fee-cost_acc-cost_wd*Inputs!$E$6*$E4763-cost_fx*Inputs!$D$6)+12*Inputs!$B$7*(1-MIN(1,Inputs!$F$7*$D4763))*(ic*Inputs!$C$7+flat_fee-cost_acc-cost_wd*Inputs!$E$7*$E4763-cost_fx*Inputs!$D$7)+12*Inputs!$B$8*(1-MIN(1,Inputs!$F$8*$D4763))*(ic*Inputs!$C$8+flat_fee-cost_acc-cost_wd*Inputs!$E$8*$E4763-cost_fx*Inputs!$D$8)-fixed</f>
        <v>39927.99060992</v>
      </c>
    </row>
    <row r="4764" customFormat="false" ht="15" hidden="false" customHeight="false" outlineLevel="0" collapsed="false">
      <c r="A4764" s="0" t="n">
        <v>4699</v>
      </c>
      <c r="B4764" s="0" t="n">
        <v>0.446768</v>
      </c>
      <c r="C4764" s="0" t="n">
        <v>1.078604</v>
      </c>
      <c r="D4764" s="0" t="n">
        <v>1.265505</v>
      </c>
      <c r="E4764" s="0" t="n">
        <v>1.100316</v>
      </c>
      <c r="F4764" s="0" t="n">
        <v>0.095392</v>
      </c>
      <c r="G4764" s="0" t="n">
        <f aca="false">12*Inputs!$B$6*(MIN(1,$H$50*$C4764)*(ic*Inputs!$C$6+pS+fee_fx*Inputs!$D$6-cost_acc-cost_wd*Inputs!$E$6*$E4764-cost_fx*Inputs!$D$6-$F4764)+(1-MIN(1,$H$50*$C4764))*(1-MIN(1,Inputs!$G$6*$D4764)*churn_nonbuyers)*(ic*Inputs!$C$6+fee_wd*Inputs!$E$6*(1-$B4764)+fee_fx*Inputs!$D$6-cost_acc-cost_wd*Inputs!$E$6*(1-$B4764)-cost_fx*Inputs!$D$6))</f>
        <v>191896.219770489</v>
      </c>
      <c r="H4764" s="0" t="n">
        <f aca="false">12*Inputs!$B$7*(MIN(1,$H$51*$C4764)*(ic*Inputs!$C$7+pE+fee_fx*Inputs!$D$7-cost_acc-cost_wd*Inputs!$E$7*$E4764-cost_fx*Inputs!$D$7-$F4764)+(1-MIN(1,$H$51*$C4764))*(1-MIN(1,Inputs!$G$7*$D4764)*churn_nonbuyers)*(ic*Inputs!$C$7+fee_wd*Inputs!$E$7*(1-$B4764)+fee_fx*Inputs!$D$7-cost_acc-cost_wd*Inputs!$E$7*(1-$B4764)-cost_fx*Inputs!$D$7))</f>
        <v>402422.536931501</v>
      </c>
      <c r="I4764" s="0" t="n">
        <f aca="false">12*Inputs!$B$8*(MIN(1,$H$52*$C4764)*(ic*Inputs!$C$8+pT-cost_acc-cost_wd*Inputs!$E$8-cost_fx*Inputs!$D$8-cost_ins)+(1-MIN(1,$H$52*$C4764))*(1-MIN(1,Inputs!$G$8*$D4764)*churn_nonbuyers)*(ic*Inputs!$C$8+fee_wd*Inputs!$E$8*(1-$B4764)+fee_fx*Inputs!$D$8-cost_acc-cost_wd*Inputs!$E$8*(1-$B4764)-cost_fx*Inputs!$D$8))</f>
        <v>164001.843868698</v>
      </c>
      <c r="J4764" s="0" t="n">
        <f aca="false">G4764+H4764+I4764-fixed</f>
        <v>58320.6005706877</v>
      </c>
      <c r="K4764" s="0" t="n">
        <f aca="false">12*Inputs!$B$6*(1-MIN(1,Inputs!$G$6*$D4764)*churn_nonbuyers)*(ic*Inputs!$C$6+fee_wd*Inputs!$E$6*(1-$B4764)+fee_fx*Inputs!$D$6-cost_acc-cost_wd*Inputs!$E$6*(1-$B4764)-cost_fx*Inputs!$D$6)</f>
        <v>128579.904992448</v>
      </c>
      <c r="L4764" s="0" t="n">
        <f aca="false">12*Inputs!$B$7*(1-MIN(1,Inputs!$G$7*$D4764)*churn_nonbuyers)*(ic*Inputs!$C$7+fee_wd*Inputs!$E$7*(1-$B4764)+fee_fx*Inputs!$D$7-cost_acc-cost_wd*Inputs!$E$7*(1-$B4764)-cost_fx*Inputs!$D$7)</f>
        <v>326000.331955469</v>
      </c>
      <c r="M4764" s="0" t="n">
        <f aca="false">12*Inputs!$B$8*(1-MIN(1,Inputs!$G$8*$D4764)*churn_nonbuyers)*(ic*Inputs!$C$8+fee_wd*Inputs!$E$8*(1-$B4764)+fee_fx*Inputs!$D$8-cost_acc-cost_wd*Inputs!$E$8*(1-$B4764)-cost_fx*Inputs!$D$8)</f>
        <v>34809.561431424</v>
      </c>
      <c r="N4764" s="0" t="n">
        <f aca="false">K4764+L4764+I4764-fixed</f>
        <v>-81417.919183385</v>
      </c>
      <c r="O4764" s="0" t="n">
        <f aca="false">K4764+L4764+M4764-fixed</f>
        <v>-210610.201620659</v>
      </c>
      <c r="P4764" s="0" t="n">
        <f aca="false">12*Inputs!$B$6*(1-MIN(1,Inputs!$F$6*$D4764))*(ic*Inputs!$C$6+flat_fee-cost_acc-cost_wd*Inputs!$E$6*$E4764-cost_fx*Inputs!$D$6)+12*Inputs!$B$7*(1-MIN(1,Inputs!$F$7*$D4764))*(ic*Inputs!$C$7+flat_fee-cost_acc-cost_wd*Inputs!$E$7*$E4764-cost_fx*Inputs!$D$7)+12*Inputs!$B$8*(1-MIN(1,Inputs!$F$8*$D4764))*(ic*Inputs!$C$8+flat_fee-cost_acc-cost_wd*Inputs!$E$8*$E4764-cost_fx*Inputs!$D$8)-fixed</f>
        <v>-116197.9597408</v>
      </c>
    </row>
    <row r="4765" customFormat="false" ht="15" hidden="false" customHeight="false" outlineLevel="0" collapsed="false">
      <c r="A4765" s="0" t="n">
        <v>4700</v>
      </c>
      <c r="B4765" s="0" t="n">
        <v>0.107874</v>
      </c>
      <c r="C4765" s="0" t="n">
        <v>0.968161</v>
      </c>
      <c r="D4765" s="0" t="n">
        <v>1.103317</v>
      </c>
      <c r="E4765" s="0" t="n">
        <v>1.139743</v>
      </c>
      <c r="F4765" s="0" t="n">
        <v>0.164972</v>
      </c>
      <c r="G4765" s="0" t="n">
        <f aca="false">12*Inputs!$B$6*(MIN(1,$H$50*$C4765)*(ic*Inputs!$C$6+pS+fee_fx*Inputs!$D$6-cost_acc-cost_wd*Inputs!$E$6*$E4765-cost_fx*Inputs!$D$6-$F4765)+(1-MIN(1,$H$50*$C4765))*(1-MIN(1,Inputs!$G$6*$D4765)*churn_nonbuyers)*(ic*Inputs!$C$6+fee_wd*Inputs!$E$6*(1-$B4765)+fee_fx*Inputs!$D$6-cost_acc-cost_wd*Inputs!$E$6*(1-$B4765)-cost_fx*Inputs!$D$6))</f>
        <v>226545.709407139</v>
      </c>
      <c r="H4765" s="0" t="n">
        <f aca="false">12*Inputs!$B$7*(MIN(1,$H$51*$C4765)*(ic*Inputs!$C$7+pE+fee_fx*Inputs!$D$7-cost_acc-cost_wd*Inputs!$E$7*$E4765-cost_fx*Inputs!$D$7-$F4765)+(1-MIN(1,$H$51*$C4765))*(1-MIN(1,Inputs!$G$7*$D4765)*churn_nonbuyers)*(ic*Inputs!$C$7+fee_wd*Inputs!$E$7*(1-$B4765)+fee_fx*Inputs!$D$7-cost_acc-cost_wd*Inputs!$E$7*(1-$B4765)-cost_fx*Inputs!$D$7))</f>
        <v>416242.235493402</v>
      </c>
      <c r="I4765" s="0" t="n">
        <f aca="false">12*Inputs!$B$8*(MIN(1,$H$52*$C4765)*(ic*Inputs!$C$8+pT-cost_acc-cost_wd*Inputs!$E$8-cost_fx*Inputs!$D$8-cost_ins)+(1-MIN(1,$H$52*$C4765))*(1-MIN(1,Inputs!$G$8*$D4765)*churn_nonbuyers)*(ic*Inputs!$C$8+fee_wd*Inputs!$E$8*(1-$B4765)+fee_fx*Inputs!$D$8-cost_acc-cost_wd*Inputs!$E$8*(1-$B4765)-cost_fx*Inputs!$D$8))</f>
        <v>163125.153566798</v>
      </c>
      <c r="J4765" s="0" t="n">
        <f aca="false">G4765+H4765+I4765-fixed</f>
        <v>105913.098467339</v>
      </c>
      <c r="K4765" s="0" t="n">
        <f aca="false">12*Inputs!$B$6*(1-MIN(1,Inputs!$G$6*$D4765)*churn_nonbuyers)*(ic*Inputs!$C$6+fee_wd*Inputs!$E$6*(1-$B4765)+fee_fx*Inputs!$D$6-cost_acc-cost_wd*Inputs!$E$6*(1-$B4765)-cost_fx*Inputs!$D$6)</f>
        <v>175801.647010018</v>
      </c>
      <c r="L4765" s="0" t="n">
        <f aca="false">12*Inputs!$B$7*(1-MIN(1,Inputs!$G$7*$D4765)*churn_nonbuyers)*(ic*Inputs!$C$7+fee_wd*Inputs!$E$7*(1-$B4765)+fee_fx*Inputs!$D$7-cost_acc-cost_wd*Inputs!$E$7*(1-$B4765)-cost_fx*Inputs!$D$7)</f>
        <v>374834.584590011</v>
      </c>
      <c r="M4765" s="0" t="n">
        <f aca="false">12*Inputs!$B$8*(1-MIN(1,Inputs!$G$8*$D4765)*churn_nonbuyers)*(ic*Inputs!$C$8+fee_wd*Inputs!$E$8*(1-$B4765)+fee_fx*Inputs!$D$8-cost_acc-cost_wd*Inputs!$E$8*(1-$B4765)-cost_fx*Inputs!$D$8)</f>
        <v>73135.2255667488</v>
      </c>
      <c r="N4765" s="0" t="n">
        <f aca="false">K4765+L4765+I4765-fixed</f>
        <v>13761.3851668265</v>
      </c>
      <c r="O4765" s="0" t="n">
        <f aca="false">K4765+L4765+M4765-fixed</f>
        <v>-76228.5428332231</v>
      </c>
      <c r="P4765" s="0" t="n">
        <f aca="false">12*Inputs!$B$6*(1-MIN(1,Inputs!$F$6*$D4765))*(ic*Inputs!$C$6+flat_fee-cost_acc-cost_wd*Inputs!$E$6*$E4765-cost_fx*Inputs!$D$6)+12*Inputs!$B$7*(1-MIN(1,Inputs!$F$7*$D4765))*(ic*Inputs!$C$7+flat_fee-cost_acc-cost_wd*Inputs!$E$7*$E4765-cost_fx*Inputs!$D$7)+12*Inputs!$B$8*(1-MIN(1,Inputs!$F$8*$D4765))*(ic*Inputs!$C$8+flat_fee-cost_acc-cost_wd*Inputs!$E$8*$E4765-cost_fx*Inputs!$D$8)-fixed</f>
        <v>-44695.2465685599</v>
      </c>
    </row>
    <row r="4766" customFormat="false" ht="15" hidden="false" customHeight="false" outlineLevel="0" collapsed="false">
      <c r="A4766" s="0" t="n">
        <v>4701</v>
      </c>
      <c r="B4766" s="0" t="n">
        <v>0.237362</v>
      </c>
      <c r="C4766" s="0" t="n">
        <v>1.016273</v>
      </c>
      <c r="D4766" s="0" t="n">
        <v>1.236175</v>
      </c>
      <c r="E4766" s="0" t="n">
        <v>1.169827</v>
      </c>
      <c r="F4766" s="0" t="n">
        <v>0.228037</v>
      </c>
      <c r="G4766" s="0" t="n">
        <f aca="false">12*Inputs!$B$6*(MIN(1,$H$50*$C4766)*(ic*Inputs!$C$6+pS+fee_fx*Inputs!$D$6-cost_acc-cost_wd*Inputs!$E$6*$E4766-cost_fx*Inputs!$D$6-$F4766)+(1-MIN(1,$H$50*$C4766))*(1-MIN(1,Inputs!$G$6*$D4766)*churn_nonbuyers)*(ic*Inputs!$C$6+fee_wd*Inputs!$E$6*(1-$B4766)+fee_fx*Inputs!$D$6-cost_acc-cost_wd*Inputs!$E$6*(1-$B4766)-cost_fx*Inputs!$D$6))</f>
        <v>209679.296605805</v>
      </c>
      <c r="H4766" s="0" t="n">
        <f aca="false">12*Inputs!$B$7*(MIN(1,$H$51*$C4766)*(ic*Inputs!$C$7+pE+fee_fx*Inputs!$D$7-cost_acc-cost_wd*Inputs!$E$7*$E4766-cost_fx*Inputs!$D$7-$F4766)+(1-MIN(1,$H$51*$C4766))*(1-MIN(1,Inputs!$G$7*$D4766)*churn_nonbuyers)*(ic*Inputs!$C$7+fee_wd*Inputs!$E$7*(1-$B4766)+fee_fx*Inputs!$D$7-cost_acc-cost_wd*Inputs!$E$7*(1-$B4766)-cost_fx*Inputs!$D$7))</f>
        <v>399513.210729427</v>
      </c>
      <c r="I4766" s="0" t="n">
        <f aca="false">12*Inputs!$B$8*(MIN(1,$H$52*$C4766)*(ic*Inputs!$C$8+pT-cost_acc-cost_wd*Inputs!$E$8-cost_fx*Inputs!$D$8-cost_ins)+(1-MIN(1,$H$52*$C4766))*(1-MIN(1,Inputs!$G$8*$D4766)*churn_nonbuyers)*(ic*Inputs!$C$8+fee_wd*Inputs!$E$8*(1-$B4766)+fee_fx*Inputs!$D$8-cost_acc-cost_wd*Inputs!$E$8*(1-$B4766)-cost_fx*Inputs!$D$8))</f>
        <v>158733.687196956</v>
      </c>
      <c r="J4766" s="0" t="n">
        <f aca="false">G4766+H4766+I4766-fixed</f>
        <v>67926.1945321881</v>
      </c>
      <c r="K4766" s="0" t="n">
        <f aca="false">12*Inputs!$B$6*(1-MIN(1,Inputs!$G$6*$D4766)*churn_nonbuyers)*(ic*Inputs!$C$6+fee_wd*Inputs!$E$6*(1-$B4766)+fee_fx*Inputs!$D$6-cost_acc-cost_wd*Inputs!$E$6*(1-$B4766)-cost_fx*Inputs!$D$6)</f>
        <v>157071.85898652</v>
      </c>
      <c r="L4766" s="0" t="n">
        <f aca="false">12*Inputs!$B$7*(1-MIN(1,Inputs!$G$7*$D4766)*churn_nonbuyers)*(ic*Inputs!$C$7+fee_wd*Inputs!$E$7*(1-$B4766)+fee_fx*Inputs!$D$7-cost_acc-cost_wd*Inputs!$E$7*(1-$B4766)-cost_fx*Inputs!$D$7)</f>
        <v>355334.677791912</v>
      </c>
      <c r="M4766" s="0" t="n">
        <f aca="false">12*Inputs!$B$8*(1-MIN(1,Inputs!$G$8*$D4766)*churn_nonbuyers)*(ic*Inputs!$C$8+fee_wd*Inputs!$E$8*(1-$B4766)+fee_fx*Inputs!$D$8-cost_acc-cost_wd*Inputs!$E$8*(1-$B4766)-cost_fx*Inputs!$D$8)</f>
        <v>42424.30460376</v>
      </c>
      <c r="N4766" s="0" t="n">
        <f aca="false">K4766+L4766+I4766-fixed</f>
        <v>-28859.7760246117</v>
      </c>
      <c r="O4766" s="0" t="n">
        <f aca="false">K4766+L4766+M4766-fixed</f>
        <v>-145169.158617808</v>
      </c>
      <c r="P4766" s="0" t="n">
        <f aca="false">12*Inputs!$B$6*(1-MIN(1,Inputs!$F$6*$D4766))*(ic*Inputs!$C$6+flat_fee-cost_acc-cost_wd*Inputs!$E$6*$E4766-cost_fx*Inputs!$D$6)+12*Inputs!$B$7*(1-MIN(1,Inputs!$F$7*$D4766))*(ic*Inputs!$C$7+flat_fee-cost_acc-cost_wd*Inputs!$E$7*$E4766-cost_fx*Inputs!$D$7)+12*Inputs!$B$8*(1-MIN(1,Inputs!$F$8*$D4766))*(ic*Inputs!$C$8+flat_fee-cost_acc-cost_wd*Inputs!$E$8*$E4766-cost_fx*Inputs!$D$8)-fixed</f>
        <v>-126452.825386</v>
      </c>
    </row>
    <row r="4767" customFormat="false" ht="15" hidden="false" customHeight="false" outlineLevel="0" collapsed="false">
      <c r="A4767" s="0" t="n">
        <v>4702</v>
      </c>
      <c r="B4767" s="0" t="n">
        <v>0.308388</v>
      </c>
      <c r="C4767" s="0" t="n">
        <v>0.803331</v>
      </c>
      <c r="D4767" s="0" t="n">
        <v>0.609985</v>
      </c>
      <c r="E4767" s="0" t="n">
        <v>1.248899</v>
      </c>
      <c r="F4767" s="0" t="n">
        <v>0.407991</v>
      </c>
      <c r="G4767" s="0" t="n">
        <f aca="false">12*Inputs!$B$6*(MIN(1,$H$50*$C4767)*(ic*Inputs!$C$6+pS+fee_fx*Inputs!$D$6-cost_acc-cost_wd*Inputs!$E$6*$E4767-cost_fx*Inputs!$D$6-$F4767)+(1-MIN(1,$H$50*$C4767))*(1-MIN(1,Inputs!$G$6*$D4767)*churn_nonbuyers)*(ic*Inputs!$C$6+fee_wd*Inputs!$E$6*(1-$B4767)+fee_fx*Inputs!$D$6-cost_acc-cost_wd*Inputs!$E$6*(1-$B4767)-cost_fx*Inputs!$D$6))</f>
        <v>189488.500486078</v>
      </c>
      <c r="H4767" s="0" t="n">
        <f aca="false">12*Inputs!$B$7*(MIN(1,$H$51*$C4767)*(ic*Inputs!$C$7+pE+fee_fx*Inputs!$D$7-cost_acc-cost_wd*Inputs!$E$7*$E4767-cost_fx*Inputs!$D$7-$F4767)+(1-MIN(1,$H$51*$C4767))*(1-MIN(1,Inputs!$G$7*$D4767)*churn_nonbuyers)*(ic*Inputs!$C$7+fee_wd*Inputs!$E$7*(1-$B4767)+fee_fx*Inputs!$D$7-cost_acc-cost_wd*Inputs!$E$7*(1-$B4767)-cost_fx*Inputs!$D$7))</f>
        <v>372502.464896883</v>
      </c>
      <c r="I4767" s="0" t="n">
        <f aca="false">12*Inputs!$B$8*(MIN(1,$H$52*$C4767)*(ic*Inputs!$C$8+pT-cost_acc-cost_wd*Inputs!$E$8-cost_fx*Inputs!$D$8-cost_ins)+(1-MIN(1,$H$52*$C4767))*(1-MIN(1,Inputs!$G$8*$D4767)*churn_nonbuyers)*(ic*Inputs!$C$8+fee_wd*Inputs!$E$8*(1-$B4767)+fee_fx*Inputs!$D$8-cost_acc-cost_wd*Inputs!$E$8*(1-$B4767)-cost_fx*Inputs!$D$8))</f>
        <v>193940.391984478</v>
      </c>
      <c r="J4767" s="0" t="n">
        <f aca="false">G4767+H4767+I4767-fixed</f>
        <v>55931.3573674379</v>
      </c>
      <c r="K4767" s="0" t="n">
        <f aca="false">12*Inputs!$B$6*(1-MIN(1,Inputs!$G$6*$D4767)*churn_nonbuyers)*(ic*Inputs!$C$6+fee_wd*Inputs!$E$6*(1-$B4767)+fee_fx*Inputs!$D$6-cost_acc-cost_wd*Inputs!$E$6*(1-$B4767)-cost_fx*Inputs!$D$6)</f>
        <v>152397.885990096</v>
      </c>
      <c r="L4767" s="0" t="n">
        <f aca="false">12*Inputs!$B$7*(1-MIN(1,Inputs!$G$7*$D4767)*churn_nonbuyers)*(ic*Inputs!$C$7+fee_wd*Inputs!$E$7*(1-$B4767)+fee_fx*Inputs!$D$7-cost_acc-cost_wd*Inputs!$E$7*(1-$B4767)-cost_fx*Inputs!$D$7)</f>
        <v>352226.393514058</v>
      </c>
      <c r="M4767" s="0" t="n">
        <f aca="false">12*Inputs!$B$8*(1-MIN(1,Inputs!$G$8*$D4767)*churn_nonbuyers)*(ic*Inputs!$C$8+fee_wd*Inputs!$E$8*(1-$B4767)+fee_fx*Inputs!$D$8-cost_acc-cost_wd*Inputs!$E$8*(1-$B4767)-cost_fx*Inputs!$D$8)</f>
        <v>178548.568220448</v>
      </c>
      <c r="N4767" s="0" t="n">
        <f aca="false">K4767+L4767+I4767-fixed</f>
        <v>-1435.32851136883</v>
      </c>
      <c r="O4767" s="0" t="n">
        <f aca="false">K4767+L4767+M4767-fixed</f>
        <v>-16827.1522753984</v>
      </c>
      <c r="P4767" s="0" t="n">
        <f aca="false">12*Inputs!$B$6*(1-MIN(1,Inputs!$F$6*$D4767))*(ic*Inputs!$C$6+flat_fee-cost_acc-cost_wd*Inputs!$E$6*$E4767-cost_fx*Inputs!$D$6)+12*Inputs!$B$7*(1-MIN(1,Inputs!$F$7*$D4767))*(ic*Inputs!$C$7+flat_fee-cost_acc-cost_wd*Inputs!$E$7*$E4767-cost_fx*Inputs!$D$7)+12*Inputs!$B$8*(1-MIN(1,Inputs!$F$8*$D4767))*(ic*Inputs!$C$8+flat_fee-cost_acc-cost_wd*Inputs!$E$8*$E4767-cost_fx*Inputs!$D$8)-fixed</f>
        <v>159590.1684836</v>
      </c>
    </row>
    <row r="4768" customFormat="false" ht="15" hidden="false" customHeight="false" outlineLevel="0" collapsed="false">
      <c r="A4768" s="0" t="n">
        <v>4703</v>
      </c>
      <c r="B4768" s="0" t="n">
        <v>0.418074</v>
      </c>
      <c r="C4768" s="0" t="n">
        <v>0.747719</v>
      </c>
      <c r="D4768" s="0" t="n">
        <v>1.762434</v>
      </c>
      <c r="E4768" s="0" t="n">
        <v>1.257989</v>
      </c>
      <c r="F4768" s="0" t="n">
        <v>0.209139</v>
      </c>
      <c r="G4768" s="0" t="n">
        <f aca="false">12*Inputs!$B$6*(MIN(1,$H$50*$C4768)*(ic*Inputs!$C$6+pS+fee_fx*Inputs!$D$6-cost_acc-cost_wd*Inputs!$E$6*$E4768-cost_fx*Inputs!$D$6-$F4768)+(1-MIN(1,$H$50*$C4768))*(1-MIN(1,Inputs!$G$6*$D4768)*churn_nonbuyers)*(ic*Inputs!$C$6+fee_wd*Inputs!$E$6*(1-$B4768)+fee_fx*Inputs!$D$6-cost_acc-cost_wd*Inputs!$E$6*(1-$B4768)-cost_fx*Inputs!$D$6))</f>
        <v>168132.597637105</v>
      </c>
      <c r="H4768" s="0" t="n">
        <f aca="false">12*Inputs!$B$7*(MIN(1,$H$51*$C4768)*(ic*Inputs!$C$7+pE+fee_fx*Inputs!$D$7-cost_acc-cost_wd*Inputs!$E$7*$E4768-cost_fx*Inputs!$D$7-$F4768)+(1-MIN(1,$H$51*$C4768))*(1-MIN(1,Inputs!$G$7*$D4768)*churn_nonbuyers)*(ic*Inputs!$C$7+fee_wd*Inputs!$E$7*(1-$B4768)+fee_fx*Inputs!$D$7-cost_acc-cost_wd*Inputs!$E$7*(1-$B4768)-cost_fx*Inputs!$D$7))</f>
        <v>359700.095231626</v>
      </c>
      <c r="I4768" s="0" t="n">
        <f aca="false">12*Inputs!$B$8*(MIN(1,$H$52*$C4768)*(ic*Inputs!$C$8+pT-cost_acc-cost_wd*Inputs!$E$8-cost_fx*Inputs!$D$8-cost_ins)+(1-MIN(1,$H$52*$C4768))*(1-MIN(1,Inputs!$G$8*$D4768)*churn_nonbuyers)*(ic*Inputs!$C$8+fee_wd*Inputs!$E$8*(1-$B4768)+fee_fx*Inputs!$D$8-cost_acc-cost_wd*Inputs!$E$8*(1-$B4768)-cost_fx*Inputs!$D$8))</f>
        <v>107779.207536</v>
      </c>
      <c r="J4768" s="0" t="n">
        <f aca="false">G4768+H4768+I4768-fixed</f>
        <v>-64388.0995952687</v>
      </c>
      <c r="K4768" s="0" t="n">
        <f aca="false">12*Inputs!$B$6*(1-MIN(1,Inputs!$G$6*$D4768)*churn_nonbuyers)*(ic*Inputs!$C$6+fee_wd*Inputs!$E$6*(1-$B4768)+fee_fx*Inputs!$D$6-cost_acc-cost_wd*Inputs!$E$6*(1-$B4768)-cost_fx*Inputs!$D$6)</f>
        <v>128937.169671235</v>
      </c>
      <c r="L4768" s="0" t="n">
        <f aca="false">12*Inputs!$B$7*(1-MIN(1,Inputs!$G$7*$D4768)*churn_nonbuyers)*(ic*Inputs!$C$7+fee_wd*Inputs!$E$7*(1-$B4768)+fee_fx*Inputs!$D$7-cost_acc-cost_wd*Inputs!$E$7*(1-$B4768)-cost_fx*Inputs!$D$7)</f>
        <v>324862.038570741</v>
      </c>
      <c r="M4768" s="0" t="n">
        <f aca="false">12*Inputs!$B$8*(1-MIN(1,Inputs!$G$8*$D4768)*churn_nonbuyers)*(ic*Inputs!$C$8+fee_wd*Inputs!$E$8*(1-$B4768)+fee_fx*Inputs!$D$8-cost_acc-cost_wd*Inputs!$E$8*(1-$B4768)-cost_fx*Inputs!$D$8)</f>
        <v>0</v>
      </c>
      <c r="N4768" s="0" t="n">
        <f aca="false">K4768+L4768+I4768-fixed</f>
        <v>-138421.584222024</v>
      </c>
      <c r="O4768" s="0" t="n">
        <f aca="false">K4768+L4768+M4768-fixed</f>
        <v>-246200.791758024</v>
      </c>
      <c r="P4768" s="0" t="n">
        <f aca="false">12*Inputs!$B$6*(1-MIN(1,Inputs!$F$6*$D4768))*(ic*Inputs!$C$6+flat_fee-cost_acc-cost_wd*Inputs!$E$6*$E4768-cost_fx*Inputs!$D$6)+12*Inputs!$B$7*(1-MIN(1,Inputs!$F$7*$D4768))*(ic*Inputs!$C$7+flat_fee-cost_acc-cost_wd*Inputs!$E$7*$E4768-cost_fx*Inputs!$D$7)+12*Inputs!$B$8*(1-MIN(1,Inputs!$F$8*$D4768))*(ic*Inputs!$C$8+flat_fee-cost_acc-cost_wd*Inputs!$E$8*$E4768-cost_fx*Inputs!$D$8)-fixed</f>
        <v>-423729.22829776</v>
      </c>
    </row>
    <row r="4769" customFormat="false" ht="15" hidden="false" customHeight="false" outlineLevel="0" collapsed="false">
      <c r="A4769" s="0" t="n">
        <v>4704</v>
      </c>
      <c r="B4769" s="0" t="n">
        <v>0.125689</v>
      </c>
      <c r="C4769" s="0" t="n">
        <v>0.968205</v>
      </c>
      <c r="D4769" s="0" t="n">
        <v>1.975846</v>
      </c>
      <c r="E4769" s="0" t="n">
        <v>1.171209</v>
      </c>
      <c r="F4769" s="0" t="n">
        <v>0.175017</v>
      </c>
      <c r="G4769" s="0" t="n">
        <f aca="false">12*Inputs!$B$6*(MIN(1,$H$50*$C4769)*(ic*Inputs!$C$6+pS+fee_fx*Inputs!$D$6-cost_acc-cost_wd*Inputs!$E$6*$E4769-cost_fx*Inputs!$D$6-$F4769)+(1-MIN(1,$H$50*$C4769))*(1-MIN(1,Inputs!$G$6*$D4769)*churn_nonbuyers)*(ic*Inputs!$C$6+fee_wd*Inputs!$E$6*(1-$B4769)+fee_fx*Inputs!$D$6-cost_acc-cost_wd*Inputs!$E$6*(1-$B4769)-cost_fx*Inputs!$D$6))</f>
        <v>216000.501947599</v>
      </c>
      <c r="H4769" s="0" t="n">
        <f aca="false">12*Inputs!$B$7*(MIN(1,$H$51*$C4769)*(ic*Inputs!$C$7+pE+fee_fx*Inputs!$D$7-cost_acc-cost_wd*Inputs!$E$7*$E4769-cost_fx*Inputs!$D$7-$F4769)+(1-MIN(1,$H$51*$C4769))*(1-MIN(1,Inputs!$G$7*$D4769)*churn_nonbuyers)*(ic*Inputs!$C$7+fee_wd*Inputs!$E$7*(1-$B4769)+fee_fx*Inputs!$D$7-cost_acc-cost_wd*Inputs!$E$7*(1-$B4769)-cost_fx*Inputs!$D$7))</f>
        <v>404478.065898142</v>
      </c>
      <c r="I4769" s="0" t="n">
        <f aca="false">12*Inputs!$B$8*(MIN(1,$H$52*$C4769)*(ic*Inputs!$C$8+pT-cost_acc-cost_wd*Inputs!$E$8-cost_fx*Inputs!$D$8-cost_ins)+(1-MIN(1,$H$52*$C4769))*(1-MIN(1,Inputs!$G$8*$D4769)*churn_nonbuyers)*(ic*Inputs!$C$8+fee_wd*Inputs!$E$8*(1-$B4769)+fee_fx*Inputs!$D$8-cost_acc-cost_wd*Inputs!$E$8*(1-$B4769)-cost_fx*Inputs!$D$8))</f>
        <v>139560.94152</v>
      </c>
      <c r="J4769" s="0" t="n">
        <f aca="false">G4769+H4769+I4769-fixed</f>
        <v>60039.5093657408</v>
      </c>
      <c r="K4769" s="0" t="n">
        <f aca="false">12*Inputs!$B$6*(1-MIN(1,Inputs!$G$6*$D4769)*churn_nonbuyers)*(ic*Inputs!$C$6+fee_wd*Inputs!$E$6*(1-$B4769)+fee_fx*Inputs!$D$6-cost_acc-cost_wd*Inputs!$E$6*(1-$B4769)-cost_fx*Inputs!$D$6)</f>
        <v>165372.319496837</v>
      </c>
      <c r="L4769" s="0" t="n">
        <f aca="false">12*Inputs!$B$7*(1-MIN(1,Inputs!$G$7*$D4769)*churn_nonbuyers)*(ic*Inputs!$C$7+fee_wd*Inputs!$E$7*(1-$B4769)+fee_fx*Inputs!$D$7-cost_acc-cost_wd*Inputs!$E$7*(1-$B4769)-cost_fx*Inputs!$D$7)</f>
        <v>362273.788690102</v>
      </c>
      <c r="M4769" s="0" t="n">
        <f aca="false">12*Inputs!$B$8*(1-MIN(1,Inputs!$G$8*$D4769)*churn_nonbuyers)*(ic*Inputs!$C$8+fee_wd*Inputs!$E$8*(1-$B4769)+fee_fx*Inputs!$D$8-cost_acc-cost_wd*Inputs!$E$8*(1-$B4769)-cost_fx*Inputs!$D$8)</f>
        <v>0</v>
      </c>
      <c r="N4769" s="0" t="n">
        <f aca="false">K4769+L4769+I4769-fixed</f>
        <v>-32792.950293061</v>
      </c>
      <c r="O4769" s="0" t="n">
        <f aca="false">K4769+L4769+M4769-fixed</f>
        <v>-172353.891813061</v>
      </c>
      <c r="P4769" s="0" t="n">
        <f aca="false">12*Inputs!$B$6*(1-MIN(1,Inputs!$F$6*$D4769))*(ic*Inputs!$C$6+flat_fee-cost_acc-cost_wd*Inputs!$E$6*$E4769-cost_fx*Inputs!$D$6)+12*Inputs!$B$7*(1-MIN(1,Inputs!$F$7*$D4769))*(ic*Inputs!$C$7+flat_fee-cost_acc-cost_wd*Inputs!$E$7*$E4769-cost_fx*Inputs!$D$7)+12*Inputs!$B$8*(1-MIN(1,Inputs!$F$8*$D4769))*(ic*Inputs!$C$8+flat_fee-cost_acc-cost_wd*Inputs!$E$8*$E4769-cost_fx*Inputs!$D$8)-fixed</f>
        <v>-447673.449458378</v>
      </c>
    </row>
    <row r="4770" customFormat="false" ht="15" hidden="false" customHeight="false" outlineLevel="0" collapsed="false">
      <c r="A4770" s="0" t="n">
        <v>4705</v>
      </c>
      <c r="B4770" s="0" t="n">
        <v>0.106303</v>
      </c>
      <c r="C4770" s="0" t="n">
        <v>1.058884</v>
      </c>
      <c r="D4770" s="0" t="n">
        <v>0.704974</v>
      </c>
      <c r="E4770" s="0" t="n">
        <v>1.422735</v>
      </c>
      <c r="F4770" s="0" t="n">
        <v>0.290233</v>
      </c>
      <c r="G4770" s="0" t="n">
        <f aca="false">12*Inputs!$B$6*(MIN(1,$H$50*$C4770)*(ic*Inputs!$C$6+pS+fee_fx*Inputs!$D$6-cost_acc-cost_wd*Inputs!$E$6*$E4770-cost_fx*Inputs!$D$6-$F4770)+(1-MIN(1,$H$50*$C4770))*(1-MIN(1,Inputs!$G$6*$D4770)*churn_nonbuyers)*(ic*Inputs!$C$6+fee_wd*Inputs!$E$6*(1-$B4770)+fee_fx*Inputs!$D$6-cost_acc-cost_wd*Inputs!$E$6*(1-$B4770)-cost_fx*Inputs!$D$6))</f>
        <v>224932.477215749</v>
      </c>
      <c r="H4770" s="0" t="n">
        <f aca="false">12*Inputs!$B$7*(MIN(1,$H$51*$C4770)*(ic*Inputs!$C$7+pE+fee_fx*Inputs!$D$7-cost_acc-cost_wd*Inputs!$E$7*$E4770-cost_fx*Inputs!$D$7-$F4770)+(1-MIN(1,$H$51*$C4770))*(1-MIN(1,Inputs!$G$7*$D4770)*churn_nonbuyers)*(ic*Inputs!$C$7+fee_wd*Inputs!$E$7*(1-$B4770)+fee_fx*Inputs!$D$7-cost_acc-cost_wd*Inputs!$E$7*(1-$B4770)-cost_fx*Inputs!$D$7))</f>
        <v>380760.346486973</v>
      </c>
      <c r="I4770" s="0" t="n">
        <f aca="false">12*Inputs!$B$8*(MIN(1,$H$52*$C4770)*(ic*Inputs!$C$8+pT-cost_acc-cost_wd*Inputs!$E$8-cost_fx*Inputs!$D$8-cost_ins)+(1-MIN(1,$H$52*$C4770))*(1-MIN(1,Inputs!$G$8*$D4770)*churn_nonbuyers)*(ic*Inputs!$C$8+fee_wd*Inputs!$E$8*(1-$B4770)+fee_fx*Inputs!$D$8-cost_acc-cost_wd*Inputs!$E$8*(1-$B4770)-cost_fx*Inputs!$D$8))</f>
        <v>194746.606476738</v>
      </c>
      <c r="J4770" s="0" t="n">
        <f aca="false">G4770+H4770+I4770-fixed</f>
        <v>100439.43017946</v>
      </c>
      <c r="K4770" s="0" t="n">
        <f aca="false">12*Inputs!$B$6*(1-MIN(1,Inputs!$G$6*$D4770)*churn_nonbuyers)*(ic*Inputs!$C$6+fee_wd*Inputs!$E$6*(1-$B4770)+fee_fx*Inputs!$D$6-cost_acc-cost_wd*Inputs!$E$6*(1-$B4770)-cost_fx*Inputs!$D$6)</f>
        <v>179725.804208078</v>
      </c>
      <c r="L4770" s="0" t="n">
        <f aca="false">12*Inputs!$B$7*(1-MIN(1,Inputs!$G$7*$D4770)*churn_nonbuyers)*(ic*Inputs!$C$7+fee_wd*Inputs!$E$7*(1-$B4770)+fee_fx*Inputs!$D$7-cost_acc-cost_wd*Inputs!$E$7*(1-$B4770)-cost_fx*Inputs!$D$7)</f>
        <v>379688.746972847</v>
      </c>
      <c r="M4770" s="0" t="n">
        <f aca="false">12*Inputs!$B$8*(1-MIN(1,Inputs!$G$8*$D4770)*churn_nonbuyers)*(ic*Inputs!$C$8+fee_wd*Inputs!$E$8*(1-$B4770)+fee_fx*Inputs!$D$8-cost_acc-cost_wd*Inputs!$E$8*(1-$B4770)-cost_fx*Inputs!$D$8)</f>
        <v>162743.009077699</v>
      </c>
      <c r="N4770" s="0" t="n">
        <f aca="false">K4770+L4770+I4770-fixed</f>
        <v>54161.1576576635</v>
      </c>
      <c r="O4770" s="0" t="n">
        <f aca="false">K4770+L4770+M4770-fixed</f>
        <v>22157.5602586248</v>
      </c>
      <c r="P4770" s="0" t="n">
        <f aca="false">12*Inputs!$B$6*(1-MIN(1,Inputs!$F$6*$D4770))*(ic*Inputs!$C$6+flat_fee-cost_acc-cost_wd*Inputs!$E$6*$E4770-cost_fx*Inputs!$D$6)+12*Inputs!$B$7*(1-MIN(1,Inputs!$F$7*$D4770))*(ic*Inputs!$C$7+flat_fee-cost_acc-cost_wd*Inputs!$E$7*$E4770-cost_fx*Inputs!$D$7)+12*Inputs!$B$8*(1-MIN(1,Inputs!$F$8*$D4770))*(ic*Inputs!$C$8+flat_fee-cost_acc-cost_wd*Inputs!$E$8*$E4770-cost_fx*Inputs!$D$8)-fixed</f>
        <v>24291.6262616001</v>
      </c>
    </row>
    <row r="4771" customFormat="false" ht="15" hidden="false" customHeight="false" outlineLevel="0" collapsed="false">
      <c r="A4771" s="0" t="n">
        <v>4706</v>
      </c>
      <c r="B4771" s="0" t="n">
        <v>0.40985</v>
      </c>
      <c r="C4771" s="0" t="n">
        <v>0.797952</v>
      </c>
      <c r="D4771" s="0" t="n">
        <v>1.054453</v>
      </c>
      <c r="E4771" s="0" t="n">
        <v>1.303082</v>
      </c>
      <c r="F4771" s="0" t="n">
        <v>0.153392</v>
      </c>
      <c r="G4771" s="0" t="n">
        <f aca="false">12*Inputs!$B$6*(MIN(1,$H$50*$C4771)*(ic*Inputs!$C$6+pS+fee_fx*Inputs!$D$6-cost_acc-cost_wd*Inputs!$E$6*$E4771-cost_fx*Inputs!$D$6-$F4771)+(1-MIN(1,$H$50*$C4771))*(1-MIN(1,Inputs!$G$6*$D4771)*churn_nonbuyers)*(ic*Inputs!$C$6+fee_wd*Inputs!$E$6*(1-$B4771)+fee_fx*Inputs!$D$6-cost_acc-cost_wd*Inputs!$E$6*(1-$B4771)-cost_fx*Inputs!$D$6))</f>
        <v>176697.699944596</v>
      </c>
      <c r="H4771" s="0" t="n">
        <f aca="false">12*Inputs!$B$7*(MIN(1,$H$51*$C4771)*(ic*Inputs!$C$7+pE+fee_fx*Inputs!$D$7-cost_acc-cost_wd*Inputs!$E$7*$E4771-cost_fx*Inputs!$D$7-$F4771)+(1-MIN(1,$H$51*$C4771))*(1-MIN(1,Inputs!$G$7*$D4771)*churn_nonbuyers)*(ic*Inputs!$C$7+fee_wd*Inputs!$E$7*(1-$B4771)+fee_fx*Inputs!$D$7-cost_acc-cost_wd*Inputs!$E$7*(1-$B4771)-cost_fx*Inputs!$D$7))</f>
        <v>366198.260421258</v>
      </c>
      <c r="I4771" s="0" t="n">
        <f aca="false">12*Inputs!$B$8*(MIN(1,$H$52*$C4771)*(ic*Inputs!$C$8+pT-cost_acc-cost_wd*Inputs!$E$8-cost_fx*Inputs!$D$8-cost_ins)+(1-MIN(1,$H$52*$C4771))*(1-MIN(1,Inputs!$G$8*$D4771)*churn_nonbuyers)*(ic*Inputs!$C$8+fee_wd*Inputs!$E$8*(1-$B4771)+fee_fx*Inputs!$D$8-cost_acc-cost_wd*Inputs!$E$8*(1-$B4771)-cost_fx*Inputs!$D$8))</f>
        <v>150478.8571179</v>
      </c>
      <c r="J4771" s="0" t="n">
        <f aca="false">G4771+H4771+I4771-fixed</f>
        <v>-6625.18251624506</v>
      </c>
      <c r="K4771" s="0" t="n">
        <f aca="false">12*Inputs!$B$6*(1-MIN(1,Inputs!$G$6*$D4771)*churn_nonbuyers)*(ic*Inputs!$C$6+fee_wd*Inputs!$E$6*(1-$B4771)+fee_fx*Inputs!$D$6-cost_acc-cost_wd*Inputs!$E$6*(1-$B4771)-cost_fx*Inputs!$D$6)</f>
        <v>135064.32020676</v>
      </c>
      <c r="L4771" s="0" t="n">
        <f aca="false">12*Inputs!$B$7*(1-MIN(1,Inputs!$G$7*$D4771)*churn_nonbuyers)*(ic*Inputs!$C$7+fee_wd*Inputs!$E$7*(1-$B4771)+fee_fx*Inputs!$D$7-cost_acc-cost_wd*Inputs!$E$7*(1-$B4771)-cost_fx*Inputs!$D$7)</f>
        <v>333293.900380056</v>
      </c>
      <c r="M4771" s="0" t="n">
        <f aca="false">12*Inputs!$B$8*(1-MIN(1,Inputs!$G$8*$D4771)*churn_nonbuyers)*(ic*Inputs!$C$8+fee_wd*Inputs!$E$8*(1-$B4771)+fee_fx*Inputs!$D$8-cost_acc-cost_wd*Inputs!$E$8*(1-$B4771)-cost_fx*Inputs!$D$8)</f>
        <v>80326.60864488</v>
      </c>
      <c r="N4771" s="0" t="n">
        <f aca="false">K4771+L4771+I4771-fixed</f>
        <v>-81162.9222952834</v>
      </c>
      <c r="O4771" s="0" t="n">
        <f aca="false">K4771+L4771+M4771-fixed</f>
        <v>-151315.170768304</v>
      </c>
      <c r="P4771" s="0" t="n">
        <f aca="false">12*Inputs!$B$6*(1-MIN(1,Inputs!$F$6*$D4771))*(ic*Inputs!$C$6+flat_fee-cost_acc-cost_wd*Inputs!$E$6*$E4771-cost_fx*Inputs!$D$6)+12*Inputs!$B$7*(1-MIN(1,Inputs!$F$7*$D4771))*(ic*Inputs!$C$7+flat_fee-cost_acc-cost_wd*Inputs!$E$7*$E4771-cost_fx*Inputs!$D$7)+12*Inputs!$B$8*(1-MIN(1,Inputs!$F$8*$D4771))*(ic*Inputs!$C$8+flat_fee-cost_acc-cost_wd*Inputs!$E$8*$E4771-cost_fx*Inputs!$D$8)-fixed</f>
        <v>-87206.10158896</v>
      </c>
    </row>
    <row r="4772" customFormat="false" ht="15" hidden="false" customHeight="false" outlineLevel="0" collapsed="false">
      <c r="A4772" s="0" t="n">
        <v>4707</v>
      </c>
      <c r="B4772" s="0" t="n">
        <v>0.169467</v>
      </c>
      <c r="C4772" s="0" t="n">
        <v>0.942832</v>
      </c>
      <c r="D4772" s="0" t="n">
        <v>0.808647</v>
      </c>
      <c r="E4772" s="0" t="n">
        <v>1.171167</v>
      </c>
      <c r="F4772" s="0" t="n">
        <v>0.087566</v>
      </c>
      <c r="G4772" s="0" t="n">
        <f aca="false">12*Inputs!$B$6*(MIN(1,$H$50*$C4772)*(ic*Inputs!$C$6+pS+fee_fx*Inputs!$D$6-cost_acc-cost_wd*Inputs!$E$6*$E4772-cost_fx*Inputs!$D$6-$F4772)+(1-MIN(1,$H$50*$C4772))*(1-MIN(1,Inputs!$G$6*$D4772)*churn_nonbuyers)*(ic*Inputs!$C$6+fee_wd*Inputs!$E$6*(1-$B4772)+fee_fx*Inputs!$D$6-cost_acc-cost_wd*Inputs!$E$6*(1-$B4772)-cost_fx*Inputs!$D$6))</f>
        <v>220882.792861413</v>
      </c>
      <c r="H4772" s="0" t="n">
        <f aca="false">12*Inputs!$B$7*(MIN(1,$H$51*$C4772)*(ic*Inputs!$C$7+pE+fee_fx*Inputs!$D$7-cost_acc-cost_wd*Inputs!$E$7*$E4772-cost_fx*Inputs!$D$7-$F4772)+(1-MIN(1,$H$51*$C4772))*(1-MIN(1,Inputs!$G$7*$D4772)*churn_nonbuyers)*(ic*Inputs!$C$7+fee_wd*Inputs!$E$7*(1-$B4772)+fee_fx*Inputs!$D$7-cost_acc-cost_wd*Inputs!$E$7*(1-$B4772)-cost_fx*Inputs!$D$7))</f>
        <v>412693.670002606</v>
      </c>
      <c r="I4772" s="0" t="n">
        <f aca="false">12*Inputs!$B$8*(MIN(1,$H$52*$C4772)*(ic*Inputs!$C$8+pT-cost_acc-cost_wd*Inputs!$E$8-cost_fx*Inputs!$D$8-cost_ins)+(1-MIN(1,$H$52*$C4772))*(1-MIN(1,Inputs!$G$8*$D4772)*churn_nonbuyers)*(ic*Inputs!$C$8+fee_wd*Inputs!$E$8*(1-$B4772)+fee_fx*Inputs!$D$8-cost_acc-cost_wd*Inputs!$E$8*(1-$B4772)-cost_fx*Inputs!$D$8))</f>
        <v>182863.551801765</v>
      </c>
      <c r="J4772" s="0" t="n">
        <f aca="false">G4772+H4772+I4772-fixed</f>
        <v>116440.014665785</v>
      </c>
      <c r="K4772" s="0" t="n">
        <f aca="false">12*Inputs!$B$6*(1-MIN(1,Inputs!$G$6*$D4772)*churn_nonbuyers)*(ic*Inputs!$C$6+fee_wd*Inputs!$E$6*(1-$B4772)+fee_fx*Inputs!$D$6-cost_acc-cost_wd*Inputs!$E$6*(1-$B4772)-cost_fx*Inputs!$D$6)</f>
        <v>170032.270904273</v>
      </c>
      <c r="L4772" s="0" t="n">
        <f aca="false">12*Inputs!$B$7*(1-MIN(1,Inputs!$G$7*$D4772)*churn_nonbuyers)*(ic*Inputs!$C$7+fee_wd*Inputs!$E$7*(1-$B4772)+fee_fx*Inputs!$D$7-cost_acc-cost_wd*Inputs!$E$7*(1-$B4772)-cost_fx*Inputs!$D$7)</f>
        <v>369607.366286564</v>
      </c>
      <c r="M4772" s="0" t="n">
        <f aca="false">12*Inputs!$B$8*(1-MIN(1,Inputs!$G$8*$D4772)*churn_nonbuyers)*(ic*Inputs!$C$8+fee_wd*Inputs!$E$8*(1-$B4772)+fee_fx*Inputs!$D$8-cost_acc-cost_wd*Inputs!$E$8*(1-$B4772)-cost_fx*Inputs!$D$8)</f>
        <v>138110.427206606</v>
      </c>
      <c r="N4772" s="0" t="n">
        <f aca="false">K4772+L4772+I4772-fixed</f>
        <v>22503.1889926015</v>
      </c>
      <c r="O4772" s="0" t="n">
        <f aca="false">K4772+L4772+M4772-fixed</f>
        <v>-22249.9356025571</v>
      </c>
      <c r="P4772" s="0" t="n">
        <f aca="false">12*Inputs!$B$6*(1-MIN(1,Inputs!$F$6*$D4772))*(ic*Inputs!$C$6+flat_fee-cost_acc-cost_wd*Inputs!$E$6*$E4772-cost_fx*Inputs!$D$6)+12*Inputs!$B$7*(1-MIN(1,Inputs!$F$7*$D4772))*(ic*Inputs!$C$7+flat_fee-cost_acc-cost_wd*Inputs!$E$7*$E4772-cost_fx*Inputs!$D$7)+12*Inputs!$B$8*(1-MIN(1,Inputs!$F$8*$D4772))*(ic*Inputs!$C$8+flat_fee-cost_acc-cost_wd*Inputs!$E$8*$E4772-cost_fx*Inputs!$D$8)-fixed</f>
        <v>96576.3740357601</v>
      </c>
    </row>
    <row r="4773" customFormat="false" ht="15" hidden="false" customHeight="false" outlineLevel="0" collapsed="false">
      <c r="A4773" s="0" t="n">
        <v>4708</v>
      </c>
      <c r="B4773" s="0" t="n">
        <v>0.334908</v>
      </c>
      <c r="C4773" s="0" t="n">
        <v>0.972701</v>
      </c>
      <c r="D4773" s="0" t="n">
        <v>1.37709</v>
      </c>
      <c r="E4773" s="0" t="n">
        <v>1.261415</v>
      </c>
      <c r="F4773" s="0" t="n">
        <v>0.250864</v>
      </c>
      <c r="G4773" s="0" t="n">
        <f aca="false">12*Inputs!$B$6*(MIN(1,$H$50*$C4773)*(ic*Inputs!$C$6+pS+fee_fx*Inputs!$D$6-cost_acc-cost_wd*Inputs!$E$6*$E4773-cost_fx*Inputs!$D$6-$F4773)+(1-MIN(1,$H$50*$C4773))*(1-MIN(1,Inputs!$G$6*$D4773)*churn_nonbuyers)*(ic*Inputs!$C$6+fee_wd*Inputs!$E$6*(1-$B4773)+fee_fx*Inputs!$D$6-cost_acc-cost_wd*Inputs!$E$6*(1-$B4773)-cost_fx*Inputs!$D$6))</f>
        <v>191710.165118748</v>
      </c>
      <c r="H4773" s="0" t="n">
        <f aca="false">12*Inputs!$B$7*(MIN(1,$H$51*$C4773)*(ic*Inputs!$C$7+pE+fee_fx*Inputs!$D$7-cost_acc-cost_wd*Inputs!$E$7*$E4773-cost_fx*Inputs!$D$7-$F4773)+(1-MIN(1,$H$51*$C4773))*(1-MIN(1,Inputs!$G$7*$D4773)*churn_nonbuyers)*(ic*Inputs!$C$7+fee_wd*Inputs!$E$7*(1-$B4773)+fee_fx*Inputs!$D$7-cost_acc-cost_wd*Inputs!$E$7*(1-$B4773)-cost_fx*Inputs!$D$7))</f>
        <v>376897.356299513</v>
      </c>
      <c r="I4773" s="0" t="n">
        <f aca="false">12*Inputs!$B$8*(MIN(1,$H$52*$C4773)*(ic*Inputs!$C$8+pT-cost_acc-cost_wd*Inputs!$E$8-cost_fx*Inputs!$D$8-cost_ins)+(1-MIN(1,$H$52*$C4773))*(1-MIN(1,Inputs!$G$8*$D4773)*churn_nonbuyers)*(ic*Inputs!$C$8+fee_wd*Inputs!$E$8*(1-$B4773)+fee_fx*Inputs!$D$8-cost_acc-cost_wd*Inputs!$E$8*(1-$B4773)-cost_fx*Inputs!$D$8))</f>
        <v>143777.663615921</v>
      </c>
      <c r="J4773" s="0" t="n">
        <f aca="false">G4773+H4773+I4773-fixed</f>
        <v>12385.1850341817</v>
      </c>
      <c r="K4773" s="0" t="n">
        <f aca="false">12*Inputs!$B$6*(1-MIN(1,Inputs!$G$6*$D4773)*churn_nonbuyers)*(ic*Inputs!$C$6+fee_wd*Inputs!$E$6*(1-$B4773)+fee_fx*Inputs!$D$6-cost_acc-cost_wd*Inputs!$E$6*(1-$B4773)-cost_fx*Inputs!$D$6)</f>
        <v>142812.809695584</v>
      </c>
      <c r="L4773" s="0" t="n">
        <f aca="false">12*Inputs!$B$7*(1-MIN(1,Inputs!$G$7*$D4773)*churn_nonbuyers)*(ic*Inputs!$C$7+fee_wd*Inputs!$E$7*(1-$B4773)+fee_fx*Inputs!$D$7-cost_acc-cost_wd*Inputs!$E$7*(1-$B4773)-cost_fx*Inputs!$D$7)</f>
        <v>340308.34469735</v>
      </c>
      <c r="M4773" s="0" t="n">
        <f aca="false">12*Inputs!$B$8*(1-MIN(1,Inputs!$G$8*$D4773)*churn_nonbuyers)*(ic*Inputs!$C$8+fee_wd*Inputs!$E$8*(1-$B4773)+fee_fx*Inputs!$D$8-cost_acc-cost_wd*Inputs!$E$8*(1-$B4773)-cost_fx*Inputs!$D$8)</f>
        <v>11183.160979392</v>
      </c>
      <c r="N4773" s="0" t="n">
        <f aca="false">K4773+L4773+I4773-fixed</f>
        <v>-73101.1819911443</v>
      </c>
      <c r="O4773" s="0" t="n">
        <f aca="false">K4773+L4773+M4773-fixed</f>
        <v>-205695.684627673</v>
      </c>
      <c r="P4773" s="0" t="n">
        <f aca="false">12*Inputs!$B$6*(1-MIN(1,Inputs!$F$6*$D4773))*(ic*Inputs!$C$6+flat_fee-cost_acc-cost_wd*Inputs!$E$6*$E4773-cost_fx*Inputs!$D$6)+12*Inputs!$B$7*(1-MIN(1,Inputs!$F$7*$D4773))*(ic*Inputs!$C$7+flat_fee-cost_acc-cost_wd*Inputs!$E$7*$E4773-cost_fx*Inputs!$D$7)+12*Inputs!$B$8*(1-MIN(1,Inputs!$F$8*$D4773))*(ic*Inputs!$C$8+flat_fee-cost_acc-cost_wd*Inputs!$E$8*$E4773-cost_fx*Inputs!$D$8)-fixed</f>
        <v>-231452.413756</v>
      </c>
    </row>
    <row r="4774" customFormat="false" ht="15" hidden="false" customHeight="false" outlineLevel="0" collapsed="false">
      <c r="A4774" s="0" t="n">
        <v>4709</v>
      </c>
      <c r="B4774" s="0" t="n">
        <v>0.141673</v>
      </c>
      <c r="C4774" s="0" t="n">
        <v>0.761918</v>
      </c>
      <c r="D4774" s="0" t="n">
        <v>1.585927</v>
      </c>
      <c r="E4774" s="0" t="n">
        <v>1.140697</v>
      </c>
      <c r="F4774" s="0" t="n">
        <v>0.127296</v>
      </c>
      <c r="G4774" s="0" t="n">
        <f aca="false">12*Inputs!$B$6*(MIN(1,$H$50*$C4774)*(ic*Inputs!$C$6+pS+fee_fx*Inputs!$D$6-cost_acc-cost_wd*Inputs!$E$6*$E4774-cost_fx*Inputs!$D$6-$F4774)+(1-MIN(1,$H$50*$C4774))*(1-MIN(1,Inputs!$G$6*$D4774)*churn_nonbuyers)*(ic*Inputs!$C$6+fee_wd*Inputs!$E$6*(1-$B4774)+fee_fx*Inputs!$D$6-cost_acc-cost_wd*Inputs!$E$6*(1-$B4774)-cost_fx*Inputs!$D$6))</f>
        <v>207956.39593626</v>
      </c>
      <c r="H4774" s="0" t="n">
        <f aca="false">12*Inputs!$B$7*(MIN(1,$H$51*$C4774)*(ic*Inputs!$C$7+pE+fee_fx*Inputs!$D$7-cost_acc-cost_wd*Inputs!$E$7*$E4774-cost_fx*Inputs!$D$7-$F4774)+(1-MIN(1,$H$51*$C4774))*(1-MIN(1,Inputs!$G$7*$D4774)*churn_nonbuyers)*(ic*Inputs!$C$7+fee_wd*Inputs!$E$7*(1-$B4774)+fee_fx*Inputs!$D$7-cost_acc-cost_wd*Inputs!$E$7*(1-$B4774)-cost_fx*Inputs!$D$7))</f>
        <v>401866.168847352</v>
      </c>
      <c r="I4774" s="0" t="n">
        <f aca="false">12*Inputs!$B$8*(MIN(1,$H$52*$C4774)*(ic*Inputs!$C$8+pT-cost_acc-cost_wd*Inputs!$E$8-cost_fx*Inputs!$D$8-cost_ins)+(1-MIN(1,$H$52*$C4774))*(1-MIN(1,Inputs!$G$8*$D4774)*churn_nonbuyers)*(ic*Inputs!$C$8+fee_wd*Inputs!$E$8*(1-$B4774)+fee_fx*Inputs!$D$8-cost_acc-cost_wd*Inputs!$E$8*(1-$B4774)-cost_fx*Inputs!$D$8))</f>
        <v>109825.908192</v>
      </c>
      <c r="J4774" s="0" t="n">
        <f aca="false">G4774+H4774+I4774-fixed</f>
        <v>19648.4729756118</v>
      </c>
      <c r="K4774" s="0" t="n">
        <f aca="false">12*Inputs!$B$6*(1-MIN(1,Inputs!$G$6*$D4774)*churn_nonbuyers)*(ic*Inputs!$C$6+fee_wd*Inputs!$E$6*(1-$B4774)+fee_fx*Inputs!$D$6-cost_acc-cost_wd*Inputs!$E$6*(1-$B4774)-cost_fx*Inputs!$D$6)</f>
        <v>166830.661698271</v>
      </c>
      <c r="L4774" s="0" t="n">
        <f aca="false">12*Inputs!$B$7*(1-MIN(1,Inputs!$G$7*$D4774)*churn_nonbuyers)*(ic*Inputs!$C$7+fee_wd*Inputs!$E$7*(1-$B4774)+fee_fx*Inputs!$D$7-cost_acc-cost_wd*Inputs!$E$7*(1-$B4774)-cost_fx*Inputs!$D$7)</f>
        <v>364586.345722963</v>
      </c>
      <c r="M4774" s="0" t="n">
        <f aca="false">12*Inputs!$B$8*(1-MIN(1,Inputs!$G$8*$D4774)*churn_nonbuyers)*(ic*Inputs!$C$8+fee_wd*Inputs!$E$8*(1-$B4774)+fee_fx*Inputs!$D$8-cost_acc-cost_wd*Inputs!$E$8*(1-$B4774)-cost_fx*Inputs!$D$8)</f>
        <v>0</v>
      </c>
      <c r="N4774" s="0" t="n">
        <f aca="false">K4774+L4774+I4774-fixed</f>
        <v>-58757.084386766</v>
      </c>
      <c r="O4774" s="0" t="n">
        <f aca="false">K4774+L4774+M4774-fixed</f>
        <v>-168582.992578766</v>
      </c>
      <c r="P4774" s="0" t="n">
        <f aca="false">12*Inputs!$B$6*(1-MIN(1,Inputs!$F$6*$D4774))*(ic*Inputs!$C$6+flat_fee-cost_acc-cost_wd*Inputs!$E$6*$E4774-cost_fx*Inputs!$D$6)+12*Inputs!$B$7*(1-MIN(1,Inputs!$F$7*$D4774))*(ic*Inputs!$C$7+flat_fee-cost_acc-cost_wd*Inputs!$E$7*$E4774-cost_fx*Inputs!$D$7)+12*Inputs!$B$8*(1-MIN(1,Inputs!$F$8*$D4774))*(ic*Inputs!$C$8+flat_fee-cost_acc-cost_wd*Inputs!$E$8*$E4774-cost_fx*Inputs!$D$8)-fixed</f>
        <v>-300944.58418744</v>
      </c>
    </row>
    <row r="4775" customFormat="false" ht="15" hidden="false" customHeight="false" outlineLevel="0" collapsed="false">
      <c r="A4775" s="0" t="n">
        <v>4710</v>
      </c>
      <c r="B4775" s="0" t="n">
        <v>0.08898</v>
      </c>
      <c r="C4775" s="0" t="n">
        <v>0.643816</v>
      </c>
      <c r="D4775" s="0" t="n">
        <v>1.452079</v>
      </c>
      <c r="E4775" s="0" t="n">
        <v>1.0693</v>
      </c>
      <c r="F4775" s="0" t="n">
        <v>0.035836</v>
      </c>
      <c r="G4775" s="0" t="n">
        <f aca="false">12*Inputs!$B$6*(MIN(1,$H$50*$C4775)*(ic*Inputs!$C$6+pS+fee_fx*Inputs!$D$6-cost_acc-cost_wd*Inputs!$E$6*$E4775-cost_fx*Inputs!$D$6-$F4775)+(1-MIN(1,$H$50*$C4775))*(1-MIN(1,Inputs!$G$6*$D4775)*churn_nonbuyers)*(ic*Inputs!$C$6+fee_wd*Inputs!$E$6*(1-$B4775)+fee_fx*Inputs!$D$6-cost_acc-cost_wd*Inputs!$E$6*(1-$B4775)-cost_fx*Inputs!$D$6))</f>
        <v>211822.045545528</v>
      </c>
      <c r="H4775" s="0" t="n">
        <f aca="false">12*Inputs!$B$7*(MIN(1,$H$51*$C4775)*(ic*Inputs!$C$7+pE+fee_fx*Inputs!$D$7-cost_acc-cost_wd*Inputs!$E$7*$E4775-cost_fx*Inputs!$D$7-$F4775)+(1-MIN(1,$H$51*$C4775))*(1-MIN(1,Inputs!$G$7*$D4775)*churn_nonbuyers)*(ic*Inputs!$C$7+fee_wd*Inputs!$E$7*(1-$B4775)+fee_fx*Inputs!$D$7-cost_acc-cost_wd*Inputs!$E$7*(1-$B4775)-cost_fx*Inputs!$D$7))</f>
        <v>411304.172248106</v>
      </c>
      <c r="I4775" s="0" t="n">
        <f aca="false">12*Inputs!$B$8*(MIN(1,$H$52*$C4775)*(ic*Inputs!$C$8+pT-cost_acc-cost_wd*Inputs!$E$8-cost_fx*Inputs!$D$8-cost_ins)+(1-MIN(1,$H$52*$C4775))*(1-MIN(1,Inputs!$G$8*$D4775)*churn_nonbuyers)*(ic*Inputs!$C$8+fee_wd*Inputs!$E$8*(1-$B4775)+fee_fx*Inputs!$D$8-cost_acc-cost_wd*Inputs!$E$8*(1-$B4775)-cost_fx*Inputs!$D$8))</f>
        <v>92802.213504</v>
      </c>
      <c r="J4775" s="0" t="n">
        <f aca="false">G4775+H4775+I4775-fixed</f>
        <v>15928.4312976338</v>
      </c>
      <c r="K4775" s="0" t="n">
        <f aca="false">12*Inputs!$B$6*(1-MIN(1,Inputs!$G$6*$D4775)*churn_nonbuyers)*(ic*Inputs!$C$6+fee_wd*Inputs!$E$6*(1-$B4775)+fee_fx*Inputs!$D$6-cost_acc-cost_wd*Inputs!$E$6*(1-$B4775)-cost_fx*Inputs!$D$6)</f>
        <v>175080.206803824</v>
      </c>
      <c r="L4775" s="0" t="n">
        <f aca="false">12*Inputs!$B$7*(1-MIN(1,Inputs!$G$7*$D4775)*churn_nonbuyers)*(ic*Inputs!$C$7+fee_wd*Inputs!$E$7*(1-$B4775)+fee_fx*Inputs!$D$7-cost_acc-cost_wd*Inputs!$E$7*(1-$B4775)-cost_fx*Inputs!$D$7)</f>
        <v>373380.702290294</v>
      </c>
      <c r="M4775" s="0" t="n">
        <f aca="false">12*Inputs!$B$8*(1-MIN(1,Inputs!$G$8*$D4775)*churn_nonbuyers)*(ic*Inputs!$C$8+fee_wd*Inputs!$E$8*(1-$B4775)+fee_fx*Inputs!$D$8-cost_acc-cost_wd*Inputs!$E$8*(1-$B4775)-cost_fx*Inputs!$D$8)</f>
        <v>0</v>
      </c>
      <c r="N4775" s="0" t="n">
        <f aca="false">K4775+L4775+I4775-fixed</f>
        <v>-58736.8774018815</v>
      </c>
      <c r="O4775" s="0" t="n">
        <f aca="false">K4775+L4775+M4775-fixed</f>
        <v>-151539.090905882</v>
      </c>
      <c r="P4775" s="0" t="n">
        <f aca="false">12*Inputs!$B$6*(1-MIN(1,Inputs!$F$6*$D4775))*(ic*Inputs!$C$6+flat_fee-cost_acc-cost_wd*Inputs!$E$6*$E4775-cost_fx*Inputs!$D$6)+12*Inputs!$B$7*(1-MIN(1,Inputs!$F$7*$D4775))*(ic*Inputs!$C$7+flat_fee-cost_acc-cost_wd*Inputs!$E$7*$E4775-cost_fx*Inputs!$D$7)+12*Inputs!$B$8*(1-MIN(1,Inputs!$F$8*$D4775))*(ic*Inputs!$C$8+flat_fee-cost_acc-cost_wd*Inputs!$E$8*$E4775-cost_fx*Inputs!$D$8)-fixed</f>
        <v>-206886.628384</v>
      </c>
    </row>
    <row r="4776" customFormat="false" ht="15" hidden="false" customHeight="false" outlineLevel="0" collapsed="false">
      <c r="A4776" s="0" t="n">
        <v>4711</v>
      </c>
      <c r="B4776" s="0" t="n">
        <v>0.362443</v>
      </c>
      <c r="C4776" s="0" t="n">
        <v>1.025119</v>
      </c>
      <c r="D4776" s="0" t="n">
        <v>1.02326</v>
      </c>
      <c r="E4776" s="0" t="n">
        <v>1.134799</v>
      </c>
      <c r="F4776" s="0" t="n">
        <v>0.183836</v>
      </c>
      <c r="G4776" s="0" t="n">
        <f aca="false">12*Inputs!$B$6*(MIN(1,$H$50*$C4776)*(ic*Inputs!$C$6+pS+fee_fx*Inputs!$D$6-cost_acc-cost_wd*Inputs!$E$6*$E4776-cost_fx*Inputs!$D$6-$F4776)+(1-MIN(1,$H$50*$C4776))*(1-MIN(1,Inputs!$G$6*$D4776)*churn_nonbuyers)*(ic*Inputs!$C$6+fee_wd*Inputs!$E$6*(1-$B4776)+fee_fx*Inputs!$D$6-cost_acc-cost_wd*Inputs!$E$6*(1-$B4776)-cost_fx*Inputs!$D$6))</f>
        <v>197956.063754141</v>
      </c>
      <c r="H4776" s="0" t="n">
        <f aca="false">12*Inputs!$B$7*(MIN(1,$H$51*$C4776)*(ic*Inputs!$C$7+pE+fee_fx*Inputs!$D$7-cost_acc-cost_wd*Inputs!$E$7*$E4776-cost_fx*Inputs!$D$7-$F4776)+(1-MIN(1,$H$51*$C4776))*(1-MIN(1,Inputs!$G$7*$D4776)*churn_nonbuyers)*(ic*Inputs!$C$7+fee_wd*Inputs!$E$7*(1-$B4776)+fee_fx*Inputs!$D$7-cost_acc-cost_wd*Inputs!$E$7*(1-$B4776)-cost_fx*Inputs!$D$7))</f>
        <v>397735.018362997</v>
      </c>
      <c r="I4776" s="0" t="n">
        <f aca="false">12*Inputs!$B$8*(MIN(1,$H$52*$C4776)*(ic*Inputs!$C$8+pT-cost_acc-cost_wd*Inputs!$E$8-cost_fx*Inputs!$D$8-cost_ins)+(1-MIN(1,$H$52*$C4776))*(1-MIN(1,Inputs!$G$8*$D4776)*churn_nonbuyers)*(ic*Inputs!$C$8+fee_wd*Inputs!$E$8*(1-$B4776)+fee_fx*Inputs!$D$8-cost_acc-cost_wd*Inputs!$E$8*(1-$B4776)-cost_fx*Inputs!$D$8))</f>
        <v>172524.12306145</v>
      </c>
      <c r="J4776" s="0" t="n">
        <f aca="false">G4776+H4776+I4776-fixed</f>
        <v>68215.2051785879</v>
      </c>
      <c r="K4776" s="0" t="n">
        <f aca="false">12*Inputs!$B$6*(1-MIN(1,Inputs!$G$6*$D4776)*churn_nonbuyers)*(ic*Inputs!$C$6+fee_wd*Inputs!$E$6*(1-$B4776)+fee_fx*Inputs!$D$6-cost_acc-cost_wd*Inputs!$E$6*(1-$B4776)-cost_fx*Inputs!$D$6)</f>
        <v>141764.035854096</v>
      </c>
      <c r="L4776" s="0" t="n">
        <f aca="false">12*Inputs!$B$7*(1-MIN(1,Inputs!$G$7*$D4776)*churn_nonbuyers)*(ic*Inputs!$C$7+fee_wd*Inputs!$E$7*(1-$B4776)+fee_fx*Inputs!$D$7-cost_acc-cost_wd*Inputs!$E$7*(1-$B4776)-cost_fx*Inputs!$D$7)</f>
        <v>340233.028232458</v>
      </c>
      <c r="M4776" s="0" t="n">
        <f aca="false">12*Inputs!$B$8*(1-MIN(1,Inputs!$G$8*$D4776)*churn_nonbuyers)*(ic*Inputs!$C$8+fee_wd*Inputs!$E$8*(1-$B4776)+fee_fx*Inputs!$D$8-cost_acc-cost_wd*Inputs!$E$8*(1-$B4776)-cost_fx*Inputs!$D$8)</f>
        <v>87669.638252448</v>
      </c>
      <c r="N4776" s="0" t="n">
        <f aca="false">K4776+L4776+I4776-fixed</f>
        <v>-45478.8128519962</v>
      </c>
      <c r="O4776" s="0" t="n">
        <f aca="false">K4776+L4776+M4776-fixed</f>
        <v>-130333.297660998</v>
      </c>
      <c r="P4776" s="0" t="n">
        <f aca="false">12*Inputs!$B$6*(1-MIN(1,Inputs!$F$6*$D4776))*(ic*Inputs!$C$6+flat_fee-cost_acc-cost_wd*Inputs!$E$6*$E4776-cost_fx*Inputs!$D$6)+12*Inputs!$B$7*(1-MIN(1,Inputs!$F$7*$D4776))*(ic*Inputs!$C$7+flat_fee-cost_acc-cost_wd*Inputs!$E$7*$E4776-cost_fx*Inputs!$D$7)+12*Inputs!$B$8*(1-MIN(1,Inputs!$F$8*$D4776))*(ic*Inputs!$C$8+flat_fee-cost_acc-cost_wd*Inputs!$E$8*$E4776-cost_fx*Inputs!$D$8)-fixed</f>
        <v>-125.631342399865</v>
      </c>
    </row>
    <row r="4777" customFormat="false" ht="15" hidden="false" customHeight="false" outlineLevel="0" collapsed="false">
      <c r="A4777" s="0" t="n">
        <v>4712</v>
      </c>
      <c r="B4777" s="0" t="n">
        <v>0.238591</v>
      </c>
      <c r="C4777" s="0" t="n">
        <v>1.07292</v>
      </c>
      <c r="D4777" s="0" t="n">
        <v>1.560129</v>
      </c>
      <c r="E4777" s="0" t="n">
        <v>1.300554</v>
      </c>
      <c r="F4777" s="0" t="n">
        <v>0.233662</v>
      </c>
      <c r="G4777" s="0" t="n">
        <f aca="false">12*Inputs!$B$6*(MIN(1,$H$50*$C4777)*(ic*Inputs!$C$6+pS+fee_fx*Inputs!$D$6-cost_acc-cost_wd*Inputs!$E$6*$E4777-cost_fx*Inputs!$D$6-$F4777)+(1-MIN(1,$H$50*$C4777))*(1-MIN(1,Inputs!$G$6*$D4777)*churn_nonbuyers)*(ic*Inputs!$C$6+fee_wd*Inputs!$E$6*(1-$B4777)+fee_fx*Inputs!$D$6-cost_acc-cost_wd*Inputs!$E$6*(1-$B4777)-cost_fx*Inputs!$D$6))</f>
        <v>206612.783258935</v>
      </c>
      <c r="H4777" s="0" t="n">
        <f aca="false">12*Inputs!$B$7*(MIN(1,$H$51*$C4777)*(ic*Inputs!$C$7+pE+fee_fx*Inputs!$D$7-cost_acc-cost_wd*Inputs!$E$7*$E4777-cost_fx*Inputs!$D$7-$F4777)+(1-MIN(1,$H$51*$C4777))*(1-MIN(1,Inputs!$G$7*$D4777)*churn_nonbuyers)*(ic*Inputs!$C$7+fee_wd*Inputs!$E$7*(1-$B4777)+fee_fx*Inputs!$D$7-cost_acc-cost_wd*Inputs!$E$7*(1-$B4777)-cost_fx*Inputs!$D$7))</f>
        <v>383326.67964463</v>
      </c>
      <c r="I4777" s="0" t="n">
        <f aca="false">12*Inputs!$B$8*(MIN(1,$H$52*$C4777)*(ic*Inputs!$C$8+pT-cost_acc-cost_wd*Inputs!$E$8-cost_fx*Inputs!$D$8-cost_ins)+(1-MIN(1,$H$52*$C4777))*(1-MIN(1,Inputs!$G$8*$D4777)*churn_nonbuyers)*(ic*Inputs!$C$8+fee_wd*Inputs!$E$8*(1-$B4777)+fee_fx*Inputs!$D$8-cost_acc-cost_wd*Inputs!$E$8*(1-$B4777)-cost_fx*Inputs!$D$8))</f>
        <v>154654.98048</v>
      </c>
      <c r="J4777" s="0" t="n">
        <f aca="false">G4777+H4777+I4777-fixed</f>
        <v>44594.4433835641</v>
      </c>
      <c r="K4777" s="0" t="n">
        <f aca="false">12*Inputs!$B$6*(1-MIN(1,Inputs!$G$6*$D4777)*churn_nonbuyers)*(ic*Inputs!$C$6+fee_wd*Inputs!$E$6*(1-$B4777)+fee_fx*Inputs!$D$6-cost_acc-cost_wd*Inputs!$E$6*(1-$B4777)-cost_fx*Inputs!$D$6)</f>
        <v>154196.871395321</v>
      </c>
      <c r="L4777" s="0" t="n">
        <f aca="false">12*Inputs!$B$7*(1-MIN(1,Inputs!$G$7*$D4777)*churn_nonbuyers)*(ic*Inputs!$C$7+fee_wd*Inputs!$E$7*(1-$B4777)+fee_fx*Inputs!$D$7-cost_acc-cost_wd*Inputs!$E$7*(1-$B4777)-cost_fx*Inputs!$D$7)</f>
        <v>351579.621045193</v>
      </c>
      <c r="M4777" s="0" t="n">
        <f aca="false">12*Inputs!$B$8*(1-MIN(1,Inputs!$G$8*$D4777)*churn_nonbuyers)*(ic*Inputs!$C$8+fee_wd*Inputs!$E$8*(1-$B4777)+fee_fx*Inputs!$D$8-cost_acc-cost_wd*Inputs!$E$8*(1-$B4777)-cost_fx*Inputs!$D$8)</f>
        <v>0</v>
      </c>
      <c r="N4777" s="0" t="n">
        <f aca="false">K4777+L4777+I4777-fixed</f>
        <v>-39568.5270794866</v>
      </c>
      <c r="O4777" s="0" t="n">
        <f aca="false">K4777+L4777+M4777-fixed</f>
        <v>-194223.507559487</v>
      </c>
      <c r="P4777" s="0" t="n">
        <f aca="false">12*Inputs!$B$6*(1-MIN(1,Inputs!$F$6*$D4777))*(ic*Inputs!$C$6+flat_fee-cost_acc-cost_wd*Inputs!$E$6*$E4777-cost_fx*Inputs!$D$6)+12*Inputs!$B$7*(1-MIN(1,Inputs!$F$7*$D4777))*(ic*Inputs!$C$7+flat_fee-cost_acc-cost_wd*Inputs!$E$7*$E4777-cost_fx*Inputs!$D$7)+12*Inputs!$B$8*(1-MIN(1,Inputs!$F$8*$D4777))*(ic*Inputs!$C$8+flat_fee-cost_acc-cost_wd*Inputs!$E$8*$E4777-cost_fx*Inputs!$D$8)-fixed</f>
        <v>-334835.99196016</v>
      </c>
    </row>
    <row r="4778" customFormat="false" ht="15" hidden="false" customHeight="false" outlineLevel="0" collapsed="false">
      <c r="A4778" s="0" t="n">
        <v>4713</v>
      </c>
      <c r="B4778" s="0" t="n">
        <v>0.251588</v>
      </c>
      <c r="C4778" s="0" t="n">
        <v>0.80853</v>
      </c>
      <c r="D4778" s="0" t="n">
        <v>0.669976</v>
      </c>
      <c r="E4778" s="0" t="n">
        <v>1.375455</v>
      </c>
      <c r="F4778" s="0" t="n">
        <v>0.208489</v>
      </c>
      <c r="G4778" s="0" t="n">
        <f aca="false">12*Inputs!$B$6*(MIN(1,$H$50*$C4778)*(ic*Inputs!$C$6+pS+fee_fx*Inputs!$D$6-cost_acc-cost_wd*Inputs!$E$6*$E4778-cost_fx*Inputs!$D$6-$F4778)+(1-MIN(1,$H$50*$C4778))*(1-MIN(1,Inputs!$G$6*$D4778)*churn_nonbuyers)*(ic*Inputs!$C$6+fee_wd*Inputs!$E$6*(1-$B4778)+fee_fx*Inputs!$D$6-cost_acc-cost_wd*Inputs!$E$6*(1-$B4778)-cost_fx*Inputs!$D$6))</f>
        <v>198040.291822315</v>
      </c>
      <c r="H4778" s="0" t="n">
        <f aca="false">12*Inputs!$B$7*(MIN(1,$H$51*$C4778)*(ic*Inputs!$C$7+pE+fee_fx*Inputs!$D$7-cost_acc-cost_wd*Inputs!$E$7*$E4778-cost_fx*Inputs!$D$7-$F4778)+(1-MIN(1,$H$51*$C4778))*(1-MIN(1,Inputs!$G$7*$D4778)*churn_nonbuyers)*(ic*Inputs!$C$7+fee_wd*Inputs!$E$7*(1-$B4778)+fee_fx*Inputs!$D$7-cost_acc-cost_wd*Inputs!$E$7*(1-$B4778)-cost_fx*Inputs!$D$7))</f>
        <v>375122.826467574</v>
      </c>
      <c r="I4778" s="0" t="n">
        <f aca="false">12*Inputs!$B$8*(MIN(1,$H$52*$C4778)*(ic*Inputs!$C$8+pT-cost_acc-cost_wd*Inputs!$E$8-cost_fx*Inputs!$D$8-cost_ins)+(1-MIN(1,$H$52*$C4778))*(1-MIN(1,Inputs!$G$8*$D4778)*churn_nonbuyers)*(ic*Inputs!$C$8+fee_wd*Inputs!$E$8*(1-$B4778)+fee_fx*Inputs!$D$8-cost_acc-cost_wd*Inputs!$E$8*(1-$B4778)-cost_fx*Inputs!$D$8))</f>
        <v>188989.052016785</v>
      </c>
      <c r="J4778" s="0" t="n">
        <f aca="false">G4778+H4778+I4778-fixed</f>
        <v>62152.1703066732</v>
      </c>
      <c r="K4778" s="0" t="n">
        <f aca="false">12*Inputs!$B$6*(1-MIN(1,Inputs!$G$6*$D4778)*churn_nonbuyers)*(ic*Inputs!$C$6+fee_wd*Inputs!$E$6*(1-$B4778)+fee_fx*Inputs!$D$6-cost_acc-cost_wd*Inputs!$E$6*(1-$B4778)-cost_fx*Inputs!$D$6)</f>
        <v>159831.586957594</v>
      </c>
      <c r="L4778" s="0" t="n">
        <f aca="false">12*Inputs!$B$7*(1-MIN(1,Inputs!$G$7*$D4778)*churn_nonbuyers)*(ic*Inputs!$C$7+fee_wd*Inputs!$E$7*(1-$B4778)+fee_fx*Inputs!$D$7-cost_acc-cost_wd*Inputs!$E$7*(1-$B4778)-cost_fx*Inputs!$D$7)</f>
        <v>359595.468526556</v>
      </c>
      <c r="M4778" s="0" t="n">
        <f aca="false">12*Inputs!$B$8*(1-MIN(1,Inputs!$G$8*$D4778)*churn_nonbuyers)*(ic*Inputs!$C$8+fee_wd*Inputs!$E$8*(1-$B4778)+fee_fx*Inputs!$D$8-cost_acc-cost_wd*Inputs!$E$8*(1-$B4778)-cost_fx*Inputs!$D$8)</f>
        <v>166911.205695437</v>
      </c>
      <c r="N4778" s="0" t="n">
        <f aca="false">K4778+L4778+I4778-fixed</f>
        <v>8416.10750093451</v>
      </c>
      <c r="O4778" s="0" t="n">
        <f aca="false">K4778+L4778+M4778-fixed</f>
        <v>-13661.7388204134</v>
      </c>
      <c r="P4778" s="0" t="n">
        <f aca="false">12*Inputs!$B$6*(1-MIN(1,Inputs!$F$6*$D4778))*(ic*Inputs!$C$6+flat_fee-cost_acc-cost_wd*Inputs!$E$6*$E4778-cost_fx*Inputs!$D$6)+12*Inputs!$B$7*(1-MIN(1,Inputs!$F$7*$D4778))*(ic*Inputs!$C$7+flat_fee-cost_acc-cost_wd*Inputs!$E$7*$E4778-cost_fx*Inputs!$D$7)+12*Inputs!$B$8*(1-MIN(1,Inputs!$F$8*$D4778))*(ic*Inputs!$C$8+flat_fee-cost_acc-cost_wd*Inputs!$E$8*$E4778-cost_fx*Inputs!$D$8)-fixed</f>
        <v>64647.0156512</v>
      </c>
    </row>
    <row r="4779" customFormat="false" ht="15" hidden="false" customHeight="false" outlineLevel="0" collapsed="false">
      <c r="A4779" s="0" t="n">
        <v>4714</v>
      </c>
      <c r="B4779" s="0" t="n">
        <v>0.341006</v>
      </c>
      <c r="C4779" s="0" t="n">
        <v>0.999245</v>
      </c>
      <c r="D4779" s="0" t="n">
        <v>1.716033</v>
      </c>
      <c r="E4779" s="0" t="n">
        <v>1.314032</v>
      </c>
      <c r="F4779" s="0" t="n">
        <v>0.048139</v>
      </c>
      <c r="G4779" s="0" t="n">
        <f aca="false">12*Inputs!$B$6*(MIN(1,$H$50*$C4779)*(ic*Inputs!$C$6+pS+fee_fx*Inputs!$D$6-cost_acc-cost_wd*Inputs!$E$6*$E4779-cost_fx*Inputs!$D$6-$F4779)+(1-MIN(1,$H$50*$C4779))*(1-MIN(1,Inputs!$G$6*$D4779)*churn_nonbuyers)*(ic*Inputs!$C$6+fee_wd*Inputs!$E$6*(1-$B4779)+fee_fx*Inputs!$D$6-cost_acc-cost_wd*Inputs!$E$6*(1-$B4779)-cost_fx*Inputs!$D$6))</f>
        <v>193370.34749849</v>
      </c>
      <c r="H4779" s="0" t="n">
        <f aca="false">12*Inputs!$B$7*(MIN(1,$H$51*$C4779)*(ic*Inputs!$C$7+pE+fee_fx*Inputs!$D$7-cost_acc-cost_wd*Inputs!$E$7*$E4779-cost_fx*Inputs!$D$7-$F4779)+(1-MIN(1,$H$51*$C4779))*(1-MIN(1,Inputs!$G$7*$D4779)*churn_nonbuyers)*(ic*Inputs!$C$7+fee_wd*Inputs!$E$7*(1-$B4779)+fee_fx*Inputs!$D$7-cost_acc-cost_wd*Inputs!$E$7*(1-$B4779)-cost_fx*Inputs!$D$7))</f>
        <v>380840.306625074</v>
      </c>
      <c r="I4779" s="0" t="n">
        <f aca="false">12*Inputs!$B$8*(MIN(1,$H$52*$C4779)*(ic*Inputs!$C$8+pT-cost_acc-cost_wd*Inputs!$E$8-cost_fx*Inputs!$D$8-cost_ins)+(1-MIN(1,$H$52*$C4779))*(1-MIN(1,Inputs!$G$8*$D4779)*churn_nonbuyers)*(ic*Inputs!$C$8+fee_wd*Inputs!$E$8*(1-$B4779)+fee_fx*Inputs!$D$8-cost_acc-cost_wd*Inputs!$E$8*(1-$B4779)-cost_fx*Inputs!$D$8))</f>
        <v>144035.17128</v>
      </c>
      <c r="J4779" s="0" t="n">
        <f aca="false">G4779+H4779+I4779-fixed</f>
        <v>18245.8254035646</v>
      </c>
      <c r="K4779" s="0" t="n">
        <f aca="false">12*Inputs!$B$6*(1-MIN(1,Inputs!$G$6*$D4779)*churn_nonbuyers)*(ic*Inputs!$C$6+fee_wd*Inputs!$E$6*(1-$B4779)+fee_fx*Inputs!$D$6-cost_acc-cost_wd*Inputs!$E$6*(1-$B4779)-cost_fx*Inputs!$D$6)</f>
        <v>139410.801714226</v>
      </c>
      <c r="L4779" s="0" t="n">
        <f aca="false">12*Inputs!$B$7*(1-MIN(1,Inputs!$G$7*$D4779)*churn_nonbuyers)*(ic*Inputs!$C$7+fee_wd*Inputs!$E$7*(1-$B4779)+fee_fx*Inputs!$D$7-cost_acc-cost_wd*Inputs!$E$7*(1-$B4779)-cost_fx*Inputs!$D$7)</f>
        <v>335865.967844535</v>
      </c>
      <c r="M4779" s="0" t="n">
        <f aca="false">12*Inputs!$B$8*(1-MIN(1,Inputs!$G$8*$D4779)*churn_nonbuyers)*(ic*Inputs!$C$8+fee_wd*Inputs!$E$8*(1-$B4779)+fee_fx*Inputs!$D$8-cost_acc-cost_wd*Inputs!$E$8*(1-$B4779)-cost_fx*Inputs!$D$8)</f>
        <v>0</v>
      </c>
      <c r="N4779" s="0" t="n">
        <f aca="false">K4779+L4779+I4779-fixed</f>
        <v>-80688.0591612391</v>
      </c>
      <c r="O4779" s="0" t="n">
        <f aca="false">K4779+L4779+M4779-fixed</f>
        <v>-224723.230441239</v>
      </c>
      <c r="P4779" s="0" t="n">
        <f aca="false">12*Inputs!$B$6*(1-MIN(1,Inputs!$F$6*$D4779))*(ic*Inputs!$C$6+flat_fee-cost_acc-cost_wd*Inputs!$E$6*$E4779-cost_fx*Inputs!$D$6)+12*Inputs!$B$7*(1-MIN(1,Inputs!$F$7*$D4779))*(ic*Inputs!$C$7+flat_fee-cost_acc-cost_wd*Inputs!$E$7*$E4779-cost_fx*Inputs!$D$7)+12*Inputs!$B$8*(1-MIN(1,Inputs!$F$8*$D4779))*(ic*Inputs!$C$8+flat_fee-cost_acc-cost_wd*Inputs!$E$8*$E4779-cost_fx*Inputs!$D$8)-fixed</f>
        <v>-415015.13561056</v>
      </c>
    </row>
    <row r="4780" customFormat="false" ht="15" hidden="false" customHeight="false" outlineLevel="0" collapsed="false">
      <c r="A4780" s="0" t="n">
        <v>4715</v>
      </c>
      <c r="B4780" s="0" t="n">
        <v>0.18151</v>
      </c>
      <c r="C4780" s="0" t="n">
        <v>0.994158</v>
      </c>
      <c r="D4780" s="0" t="n">
        <v>1.187285</v>
      </c>
      <c r="E4780" s="0" t="n">
        <v>1.166673</v>
      </c>
      <c r="F4780" s="0" t="n">
        <v>0.310809</v>
      </c>
      <c r="G4780" s="0" t="n">
        <f aca="false">12*Inputs!$B$6*(MIN(1,$H$50*$C4780)*(ic*Inputs!$C$6+pS+fee_fx*Inputs!$D$6-cost_acc-cost_wd*Inputs!$E$6*$E4780-cost_fx*Inputs!$D$6-$F4780)+(1-MIN(1,$H$50*$C4780))*(1-MIN(1,Inputs!$G$6*$D4780)*churn_nonbuyers)*(ic*Inputs!$C$6+fee_wd*Inputs!$E$6*(1-$B4780)+fee_fx*Inputs!$D$6-cost_acc-cost_wd*Inputs!$E$6*(1-$B4780)-cost_fx*Inputs!$D$6))</f>
        <v>214051.094915202</v>
      </c>
      <c r="H4780" s="0" t="n">
        <f aca="false">12*Inputs!$B$7*(MIN(1,$H$51*$C4780)*(ic*Inputs!$C$7+pE+fee_fx*Inputs!$D$7-cost_acc-cost_wd*Inputs!$E$7*$E4780-cost_fx*Inputs!$D$7-$F4780)+(1-MIN(1,$H$51*$C4780))*(1-MIN(1,Inputs!$G$7*$D4780)*churn_nonbuyers)*(ic*Inputs!$C$7+fee_wd*Inputs!$E$7*(1-$B4780)+fee_fx*Inputs!$D$7-cost_acc-cost_wd*Inputs!$E$7*(1-$B4780)-cost_fx*Inputs!$D$7))</f>
        <v>399171.116267188</v>
      </c>
      <c r="I4780" s="0" t="n">
        <f aca="false">12*Inputs!$B$8*(MIN(1,$H$52*$C4780)*(ic*Inputs!$C$8+pT-cost_acc-cost_wd*Inputs!$E$8-cost_fx*Inputs!$D$8-cost_ins)+(1-MIN(1,$H$52*$C4780))*(1-MIN(1,Inputs!$G$8*$D4780)*churn_nonbuyers)*(ic*Inputs!$C$8+fee_wd*Inputs!$E$8*(1-$B4780)+fee_fx*Inputs!$D$8-cost_acc-cost_wd*Inputs!$E$8*(1-$B4780)-cost_fx*Inputs!$D$8))</f>
        <v>159618.612355154</v>
      </c>
      <c r="J4780" s="0" t="n">
        <f aca="false">G4780+H4780+I4780-fixed</f>
        <v>72840.8235375437</v>
      </c>
      <c r="K4780" s="0" t="n">
        <f aca="false">12*Inputs!$B$6*(1-MIN(1,Inputs!$G$6*$D4780)*churn_nonbuyers)*(ic*Inputs!$C$6+fee_wd*Inputs!$E$6*(1-$B4780)+fee_fx*Inputs!$D$6-cost_acc-cost_wd*Inputs!$E$6*(1-$B4780)-cost_fx*Inputs!$D$6)</f>
        <v>165046.35672252</v>
      </c>
      <c r="L4780" s="0" t="n">
        <f aca="false">12*Inputs!$B$7*(1-MIN(1,Inputs!$G$7*$D4780)*churn_nonbuyers)*(ic*Inputs!$C$7+fee_wd*Inputs!$E$7*(1-$B4780)+fee_fx*Inputs!$D$7-cost_acc-cost_wd*Inputs!$E$7*(1-$B4780)-cost_fx*Inputs!$D$7)</f>
        <v>363632.138353512</v>
      </c>
      <c r="M4780" s="0" t="n">
        <f aca="false">12*Inputs!$B$8*(1-MIN(1,Inputs!$G$8*$D4780)*churn_nonbuyers)*(ic*Inputs!$C$8+fee_wd*Inputs!$E$8*(1-$B4780)+fee_fx*Inputs!$D$8-cost_acc-cost_wd*Inputs!$E$8*(1-$B4780)-cost_fx*Inputs!$D$8)</f>
        <v>53657.58097176</v>
      </c>
      <c r="N4780" s="0" t="n">
        <f aca="false">K4780+L4780+I4780-fixed</f>
        <v>-11702.892568814</v>
      </c>
      <c r="O4780" s="0" t="n">
        <f aca="false">K4780+L4780+M4780-fixed</f>
        <v>-117663.923952208</v>
      </c>
      <c r="P4780" s="0" t="n">
        <f aca="false">12*Inputs!$B$6*(1-MIN(1,Inputs!$F$6*$D4780))*(ic*Inputs!$C$6+flat_fee-cost_acc-cost_wd*Inputs!$E$6*$E4780-cost_fx*Inputs!$D$6)+12*Inputs!$B$7*(1-MIN(1,Inputs!$F$7*$D4780))*(ic*Inputs!$C$7+flat_fee-cost_acc-cost_wd*Inputs!$E$7*$E4780-cost_fx*Inputs!$D$7)+12*Inputs!$B$8*(1-MIN(1,Inputs!$F$8*$D4780))*(ic*Inputs!$C$8+flat_fee-cost_acc-cost_wd*Inputs!$E$8*$E4780-cost_fx*Inputs!$D$8)-fixed</f>
        <v>-99654.3068068</v>
      </c>
    </row>
    <row r="4781" customFormat="false" ht="15" hidden="false" customHeight="false" outlineLevel="0" collapsed="false">
      <c r="A4781" s="0" t="n">
        <v>4716</v>
      </c>
      <c r="B4781" s="0" t="n">
        <v>0.263051</v>
      </c>
      <c r="C4781" s="0" t="n">
        <v>0.86922</v>
      </c>
      <c r="D4781" s="0" t="n">
        <v>1.653992</v>
      </c>
      <c r="E4781" s="0" t="n">
        <v>1.243558</v>
      </c>
      <c r="F4781" s="0" t="n">
        <v>0.089829</v>
      </c>
      <c r="G4781" s="0" t="n">
        <f aca="false">12*Inputs!$B$6*(MIN(1,$H$50*$C4781)*(ic*Inputs!$C$6+pS+fee_fx*Inputs!$D$6-cost_acc-cost_wd*Inputs!$E$6*$E4781-cost_fx*Inputs!$D$6-$F4781)+(1-MIN(1,$H$50*$C4781))*(1-MIN(1,Inputs!$G$6*$D4781)*churn_nonbuyers)*(ic*Inputs!$C$6+fee_wd*Inputs!$E$6*(1-$B4781)+fee_fx*Inputs!$D$6-cost_acc-cost_wd*Inputs!$E$6*(1-$B4781)-cost_fx*Inputs!$D$6))</f>
        <v>196946.694814467</v>
      </c>
      <c r="H4781" s="0" t="n">
        <f aca="false">12*Inputs!$B$7*(MIN(1,$H$51*$C4781)*(ic*Inputs!$C$7+pE+fee_fx*Inputs!$D$7-cost_acc-cost_wd*Inputs!$E$7*$E4781-cost_fx*Inputs!$D$7-$F4781)+(1-MIN(1,$H$51*$C4781))*(1-MIN(1,Inputs!$G$7*$D4781)*churn_nonbuyers)*(ic*Inputs!$C$7+fee_wd*Inputs!$E$7*(1-$B4781)+fee_fx*Inputs!$D$7-cost_acc-cost_wd*Inputs!$E$7*(1-$B4781)-cost_fx*Inputs!$D$7))</f>
        <v>387346.763744677</v>
      </c>
      <c r="I4781" s="0" t="n">
        <f aca="false">12*Inputs!$B$8*(MIN(1,$H$52*$C4781)*(ic*Inputs!$C$8+pT-cost_acc-cost_wd*Inputs!$E$8-cost_fx*Inputs!$D$8-cost_ins)+(1-MIN(1,$H$52*$C4781))*(1-MIN(1,Inputs!$G$8*$D4781)*churn_nonbuyers)*(ic*Inputs!$C$8+fee_wd*Inputs!$E$8*(1-$B4781)+fee_fx*Inputs!$D$8-cost_acc-cost_wd*Inputs!$E$8*(1-$B4781)-cost_fx*Inputs!$D$8))</f>
        <v>125292.84768</v>
      </c>
      <c r="J4781" s="0" t="n">
        <f aca="false">G4781+H4781+I4781-fixed</f>
        <v>9586.30623914476</v>
      </c>
      <c r="K4781" s="0" t="n">
        <f aca="false">12*Inputs!$B$6*(1-MIN(1,Inputs!$G$6*$D4781)*churn_nonbuyers)*(ic*Inputs!$C$6+fee_wd*Inputs!$E$6*(1-$B4781)+fee_fx*Inputs!$D$6-cost_acc-cost_wd*Inputs!$E$6*(1-$B4781)-cost_fx*Inputs!$D$6)</f>
        <v>150181.023237062</v>
      </c>
      <c r="L4781" s="0" t="n">
        <f aca="false">12*Inputs!$B$7*(1-MIN(1,Inputs!$G$7*$D4781)*churn_nonbuyers)*(ic*Inputs!$C$7+fee_wd*Inputs!$E$7*(1-$B4781)+fee_fx*Inputs!$D$7-cost_acc-cost_wd*Inputs!$E$7*(1-$B4781)-cost_fx*Inputs!$D$7)</f>
        <v>347193.532726238</v>
      </c>
      <c r="M4781" s="0" t="n">
        <f aca="false">12*Inputs!$B$8*(1-MIN(1,Inputs!$G$8*$D4781)*churn_nonbuyers)*(ic*Inputs!$C$8+fee_wd*Inputs!$E$8*(1-$B4781)+fee_fx*Inputs!$D$8-cost_acc-cost_wd*Inputs!$E$8*(1-$B4781)-cost_fx*Inputs!$D$8)</f>
        <v>0</v>
      </c>
      <c r="N4781" s="0" t="n">
        <f aca="false">K4781+L4781+I4781-fixed</f>
        <v>-77332.5963567001</v>
      </c>
      <c r="O4781" s="0" t="n">
        <f aca="false">K4781+L4781+M4781-fixed</f>
        <v>-202625.4440367</v>
      </c>
      <c r="P4781" s="0" t="n">
        <f aca="false">12*Inputs!$B$6*(1-MIN(1,Inputs!$F$6*$D4781))*(ic*Inputs!$C$6+flat_fee-cost_acc-cost_wd*Inputs!$E$6*$E4781-cost_fx*Inputs!$D$6)+12*Inputs!$B$7*(1-MIN(1,Inputs!$F$7*$D4781))*(ic*Inputs!$C$7+flat_fee-cost_acc-cost_wd*Inputs!$E$7*$E4781-cost_fx*Inputs!$D$7)+12*Inputs!$B$8*(1-MIN(1,Inputs!$F$8*$D4781))*(ic*Inputs!$C$8+flat_fee-cost_acc-cost_wd*Inputs!$E$8*$E4781-cost_fx*Inputs!$D$8)-fixed</f>
        <v>-365321.06052736</v>
      </c>
    </row>
    <row r="4782" customFormat="false" ht="15" hidden="false" customHeight="false" outlineLevel="0" collapsed="false">
      <c r="A4782" s="0" t="n">
        <v>4717</v>
      </c>
      <c r="B4782" s="0" t="n">
        <v>0.055252</v>
      </c>
      <c r="C4782" s="0" t="n">
        <v>0.808398</v>
      </c>
      <c r="D4782" s="0" t="n">
        <v>1.453533</v>
      </c>
      <c r="E4782" s="0" t="n">
        <v>1.278375</v>
      </c>
      <c r="F4782" s="0" t="n">
        <v>0.170347</v>
      </c>
      <c r="G4782" s="0" t="n">
        <f aca="false">12*Inputs!$B$6*(MIN(1,$H$50*$C4782)*(ic*Inputs!$C$6+pS+fee_fx*Inputs!$D$6-cost_acc-cost_wd*Inputs!$E$6*$E4782-cost_fx*Inputs!$D$6-$F4782)+(1-MIN(1,$H$50*$C4782))*(1-MIN(1,Inputs!$G$6*$D4782)*churn_nonbuyers)*(ic*Inputs!$C$6+fee_wd*Inputs!$E$6*(1-$B4782)+fee_fx*Inputs!$D$6-cost_acc-cost_wd*Inputs!$E$6*(1-$B4782)-cost_fx*Inputs!$D$6))</f>
        <v>219014.837454874</v>
      </c>
      <c r="H4782" s="0" t="n">
        <f aca="false">12*Inputs!$B$7*(MIN(1,$H$51*$C4782)*(ic*Inputs!$C$7+pE+fee_fx*Inputs!$D$7-cost_acc-cost_wd*Inputs!$E$7*$E4782-cost_fx*Inputs!$D$7-$F4782)+(1-MIN(1,$H$51*$C4782))*(1-MIN(1,Inputs!$G$7*$D4782)*churn_nonbuyers)*(ic*Inputs!$C$7+fee_wd*Inputs!$E$7*(1-$B4782)+fee_fx*Inputs!$D$7-cost_acc-cost_wd*Inputs!$E$7*(1-$B4782)-cost_fx*Inputs!$D$7))</f>
        <v>398396.294173352</v>
      </c>
      <c r="I4782" s="0" t="n">
        <f aca="false">12*Inputs!$B$8*(MIN(1,$H$52*$C4782)*(ic*Inputs!$C$8+pT-cost_acc-cost_wd*Inputs!$E$8-cost_fx*Inputs!$D$8-cost_ins)+(1-MIN(1,$H$52*$C4782))*(1-MIN(1,Inputs!$G$8*$D4782)*churn_nonbuyers)*(ic*Inputs!$C$8+fee_wd*Inputs!$E$8*(1-$B4782)+fee_fx*Inputs!$D$8-cost_acc-cost_wd*Inputs!$E$8*(1-$B4782)-cost_fx*Inputs!$D$8))</f>
        <v>116525.721312</v>
      </c>
      <c r="J4782" s="0" t="n">
        <f aca="false">G4782+H4782+I4782-fixed</f>
        <v>33936.8529402262</v>
      </c>
      <c r="K4782" s="0" t="n">
        <f aca="false">12*Inputs!$B$6*(1-MIN(1,Inputs!$G$6*$D4782)*churn_nonbuyers)*(ic*Inputs!$C$6+fee_wd*Inputs!$E$6*(1-$B4782)+fee_fx*Inputs!$D$6-cost_acc-cost_wd*Inputs!$E$6*(1-$B4782)-cost_fx*Inputs!$D$6)</f>
        <v>179570.335718275</v>
      </c>
      <c r="L4782" s="0" t="n">
        <f aca="false">12*Inputs!$B$7*(1-MIN(1,Inputs!$G$7*$D4782)*churn_nonbuyers)*(ic*Inputs!$C$7+fee_wd*Inputs!$E$7*(1-$B4782)+fee_fx*Inputs!$D$7-cost_acc-cost_wd*Inputs!$E$7*(1-$B4782)-cost_fx*Inputs!$D$7)</f>
        <v>378008.718646965</v>
      </c>
      <c r="M4782" s="0" t="n">
        <f aca="false">12*Inputs!$B$8*(1-MIN(1,Inputs!$G$8*$D4782)*churn_nonbuyers)*(ic*Inputs!$C$8+fee_wd*Inputs!$E$8*(1-$B4782)+fee_fx*Inputs!$D$8-cost_acc-cost_wd*Inputs!$E$8*(1-$B4782)-cost_fx*Inputs!$D$8)</f>
        <v>0</v>
      </c>
      <c r="N4782" s="0" t="n">
        <f aca="false">K4782+L4782+I4782-fixed</f>
        <v>-25895.2243227598</v>
      </c>
      <c r="O4782" s="0" t="n">
        <f aca="false">K4782+L4782+M4782-fixed</f>
        <v>-142420.94563476</v>
      </c>
      <c r="P4782" s="0" t="n">
        <f aca="false">12*Inputs!$B$6*(1-MIN(1,Inputs!$F$6*$D4782))*(ic*Inputs!$C$6+flat_fee-cost_acc-cost_wd*Inputs!$E$6*$E4782-cost_fx*Inputs!$D$6)+12*Inputs!$B$7*(1-MIN(1,Inputs!$F$7*$D4782))*(ic*Inputs!$C$7+flat_fee-cost_acc-cost_wd*Inputs!$E$7*$E4782-cost_fx*Inputs!$D$7)+12*Inputs!$B$8*(1-MIN(1,Inputs!$F$8*$D4782))*(ic*Inputs!$C$8+flat_fee-cost_acc-cost_wd*Inputs!$E$8*$E4782-cost_fx*Inputs!$D$8)-fixed</f>
        <v>-275245.417894</v>
      </c>
    </row>
    <row r="4783" customFormat="false" ht="15" hidden="false" customHeight="false" outlineLevel="0" collapsed="false">
      <c r="A4783" s="0" t="n">
        <v>4718</v>
      </c>
      <c r="B4783" s="0" t="n">
        <v>0.329504</v>
      </c>
      <c r="C4783" s="0" t="n">
        <v>0.996907</v>
      </c>
      <c r="D4783" s="0" t="n">
        <v>1.232686</v>
      </c>
      <c r="E4783" s="0" t="n">
        <v>1.092078</v>
      </c>
      <c r="F4783" s="0" t="n">
        <v>0.330741</v>
      </c>
      <c r="G4783" s="0" t="n">
        <f aca="false">12*Inputs!$B$6*(MIN(1,$H$50*$C4783)*(ic*Inputs!$C$6+pS+fee_fx*Inputs!$D$6-cost_acc-cost_wd*Inputs!$E$6*$E4783-cost_fx*Inputs!$D$6-$F4783)+(1-MIN(1,$H$50*$C4783))*(1-MIN(1,Inputs!$G$6*$D4783)*churn_nonbuyers)*(ic*Inputs!$C$6+fee_wd*Inputs!$E$6*(1-$B4783)+fee_fx*Inputs!$D$6-cost_acc-cost_wd*Inputs!$E$6*(1-$B4783)-cost_fx*Inputs!$D$6))</f>
        <v>196672.821869119</v>
      </c>
      <c r="H4783" s="0" t="n">
        <f aca="false">12*Inputs!$B$7*(MIN(1,$H$51*$C4783)*(ic*Inputs!$C$7+pE+fee_fx*Inputs!$D$7-cost_acc-cost_wd*Inputs!$E$7*$E4783-cost_fx*Inputs!$D$7-$F4783)+(1-MIN(1,$H$51*$C4783))*(1-MIN(1,Inputs!$G$7*$D4783)*churn_nonbuyers)*(ic*Inputs!$C$7+fee_wd*Inputs!$E$7*(1-$B4783)+fee_fx*Inputs!$D$7-cost_acc-cost_wd*Inputs!$E$7*(1-$B4783)-cost_fx*Inputs!$D$7))</f>
        <v>394043.628122364</v>
      </c>
      <c r="I4783" s="0" t="n">
        <f aca="false">12*Inputs!$B$8*(MIN(1,$H$52*$C4783)*(ic*Inputs!$C$8+pT-cost_acc-cost_wd*Inputs!$E$8-cost_fx*Inputs!$D$8-cost_ins)+(1-MIN(1,$H$52*$C4783))*(1-MIN(1,Inputs!$G$8*$D4783)*churn_nonbuyers)*(ic*Inputs!$C$8+fee_wd*Inputs!$E$8*(1-$B4783)+fee_fx*Inputs!$D$8-cost_acc-cost_wd*Inputs!$E$8*(1-$B4783)-cost_fx*Inputs!$D$8))</f>
        <v>156566.525023141</v>
      </c>
      <c r="J4783" s="0" t="n">
        <f aca="false">G4783+H4783+I4783-fixed</f>
        <v>47282.9750146237</v>
      </c>
      <c r="K4783" s="0" t="n">
        <f aca="false">12*Inputs!$B$6*(1-MIN(1,Inputs!$G$6*$D4783)*churn_nonbuyers)*(ic*Inputs!$C$6+fee_wd*Inputs!$E$6*(1-$B4783)+fee_fx*Inputs!$D$6-cost_acc-cost_wd*Inputs!$E$6*(1-$B4783)-cost_fx*Inputs!$D$6)</f>
        <v>144650.408887757</v>
      </c>
      <c r="L4783" s="0" t="n">
        <f aca="false">12*Inputs!$B$7*(1-MIN(1,Inputs!$G$7*$D4783)*churn_nonbuyers)*(ic*Inputs!$C$7+fee_wd*Inputs!$E$7*(1-$B4783)+fee_fx*Inputs!$D$7-cost_acc-cost_wd*Inputs!$E$7*(1-$B4783)-cost_fx*Inputs!$D$7)</f>
        <v>342595.530004654</v>
      </c>
      <c r="M4783" s="0" t="n">
        <f aca="false">12*Inputs!$B$8*(1-MIN(1,Inputs!$G$8*$D4783)*churn_nonbuyers)*(ic*Inputs!$C$8+fee_wd*Inputs!$E$8*(1-$B4783)+fee_fx*Inputs!$D$8-cost_acc-cost_wd*Inputs!$E$8*(1-$B4783)-cost_fx*Inputs!$D$8)</f>
        <v>42587.1896361984</v>
      </c>
      <c r="N4783" s="0" t="n">
        <f aca="false">K4783+L4783+I4783-fixed</f>
        <v>-56187.5360844483</v>
      </c>
      <c r="O4783" s="0" t="n">
        <f aca="false">K4783+L4783+M4783-fixed</f>
        <v>-170166.871471391</v>
      </c>
      <c r="P4783" s="0" t="n">
        <f aca="false">12*Inputs!$B$6*(1-MIN(1,Inputs!$F$6*$D4783))*(ic*Inputs!$C$6+flat_fee-cost_acc-cost_wd*Inputs!$E$6*$E4783-cost_fx*Inputs!$D$6)+12*Inputs!$B$7*(1-MIN(1,Inputs!$F$7*$D4783))*(ic*Inputs!$C$7+flat_fee-cost_acc-cost_wd*Inputs!$E$7*$E4783-cost_fx*Inputs!$D$7)+12*Inputs!$B$8*(1-MIN(1,Inputs!$F$8*$D4783))*(ic*Inputs!$C$8+flat_fee-cost_acc-cost_wd*Inputs!$E$8*$E4783-cost_fx*Inputs!$D$8)-fixed</f>
        <v>-95381.7838460801</v>
      </c>
    </row>
    <row r="4784" customFormat="false" ht="15" hidden="false" customHeight="false" outlineLevel="0" collapsed="false">
      <c r="A4784" s="0" t="n">
        <v>4719</v>
      </c>
      <c r="B4784" s="0" t="n">
        <v>0.314779</v>
      </c>
      <c r="C4784" s="0" t="n">
        <v>1.016804</v>
      </c>
      <c r="D4784" s="0" t="n">
        <v>1.510835</v>
      </c>
      <c r="E4784" s="0" t="n">
        <v>1.084229</v>
      </c>
      <c r="F4784" s="0" t="n">
        <v>0.128386</v>
      </c>
      <c r="G4784" s="0" t="n">
        <f aca="false">12*Inputs!$B$6*(MIN(1,$H$50*$C4784)*(ic*Inputs!$C$6+pS+fee_fx*Inputs!$D$6-cost_acc-cost_wd*Inputs!$E$6*$E4784-cost_fx*Inputs!$D$6-$F4784)+(1-MIN(1,$H$50*$C4784))*(1-MIN(1,Inputs!$G$6*$D4784)*churn_nonbuyers)*(ic*Inputs!$C$6+fee_wd*Inputs!$E$6*(1-$B4784)+fee_fx*Inputs!$D$6-cost_acc-cost_wd*Inputs!$E$6*(1-$B4784)-cost_fx*Inputs!$D$6))</f>
        <v>202466.912369147</v>
      </c>
      <c r="H4784" s="0" t="n">
        <f aca="false">12*Inputs!$B$7*(MIN(1,$H$51*$C4784)*(ic*Inputs!$C$7+pE+fee_fx*Inputs!$D$7-cost_acc-cost_wd*Inputs!$E$7*$E4784-cost_fx*Inputs!$D$7-$F4784)+(1-MIN(1,$H$51*$C4784))*(1-MIN(1,Inputs!$G$7*$D4784)*churn_nonbuyers)*(ic*Inputs!$C$7+fee_wd*Inputs!$E$7*(1-$B4784)+fee_fx*Inputs!$D$7-cost_acc-cost_wd*Inputs!$E$7*(1-$B4784)-cost_fx*Inputs!$D$7))</f>
        <v>407281.163883969</v>
      </c>
      <c r="I4784" s="0" t="n">
        <f aca="false">12*Inputs!$B$8*(MIN(1,$H$52*$C4784)*(ic*Inputs!$C$8+pT-cost_acc-cost_wd*Inputs!$E$8-cost_fx*Inputs!$D$8-cost_ins)+(1-MIN(1,$H$52*$C4784))*(1-MIN(1,Inputs!$G$8*$D4784)*churn_nonbuyers)*(ic*Inputs!$C$8+fee_wd*Inputs!$E$8*(1-$B4784)+fee_fx*Inputs!$D$8-cost_acc-cost_wd*Inputs!$E$8*(1-$B4784)-cost_fx*Inputs!$D$8))</f>
        <v>146566.195776</v>
      </c>
      <c r="J4784" s="0" t="n">
        <f aca="false">G4784+H4784+I4784-fixed</f>
        <v>56314.2720291155</v>
      </c>
      <c r="K4784" s="0" t="n">
        <f aca="false">12*Inputs!$B$6*(1-MIN(1,Inputs!$G$6*$D4784)*churn_nonbuyers)*(ic*Inputs!$C$6+fee_wd*Inputs!$E$6*(1-$B4784)+fee_fx*Inputs!$D$6-cost_acc-cost_wd*Inputs!$E$6*(1-$B4784)-cost_fx*Inputs!$D$6)</f>
        <v>144466.776939348</v>
      </c>
      <c r="L4784" s="0" t="n">
        <f aca="false">12*Inputs!$B$7*(1-MIN(1,Inputs!$G$7*$D4784)*churn_nonbuyers)*(ic*Inputs!$C$7+fee_wd*Inputs!$E$7*(1-$B4784)+fee_fx*Inputs!$D$7-cost_acc-cost_wd*Inputs!$E$7*(1-$B4784)-cost_fx*Inputs!$D$7)</f>
        <v>341651.265683609</v>
      </c>
      <c r="M4784" s="0" t="n">
        <f aca="false">12*Inputs!$B$8*(1-MIN(1,Inputs!$G$8*$D4784)*churn_nonbuyers)*(ic*Inputs!$C$8+fee_wd*Inputs!$E$8*(1-$B4784)+fee_fx*Inputs!$D$8-cost_acc-cost_wd*Inputs!$E$8*(1-$B4784)-cost_fx*Inputs!$D$8)</f>
        <v>0</v>
      </c>
      <c r="N4784" s="0" t="n">
        <f aca="false">K4784+L4784+I4784-fixed</f>
        <v>-67315.7616010433</v>
      </c>
      <c r="O4784" s="0" t="n">
        <f aca="false">K4784+L4784+M4784-fixed</f>
        <v>-213881.957377043</v>
      </c>
      <c r="P4784" s="0" t="n">
        <f aca="false">12*Inputs!$B$6*(1-MIN(1,Inputs!$F$6*$D4784))*(ic*Inputs!$C$6+flat_fee-cost_acc-cost_wd*Inputs!$E$6*$E4784-cost_fx*Inputs!$D$6)+12*Inputs!$B$7*(1-MIN(1,Inputs!$F$7*$D4784))*(ic*Inputs!$C$7+flat_fee-cost_acc-cost_wd*Inputs!$E$7*$E4784-cost_fx*Inputs!$D$7)+12*Inputs!$B$8*(1-MIN(1,Inputs!$F$8*$D4784))*(ic*Inputs!$C$8+flat_fee-cost_acc-cost_wd*Inputs!$E$8*$E4784-cost_fx*Inputs!$D$8)-fixed</f>
        <v>-243662.5787884</v>
      </c>
    </row>
    <row r="4785" customFormat="false" ht="15" hidden="false" customHeight="false" outlineLevel="0" collapsed="false">
      <c r="A4785" s="0" t="n">
        <v>4720</v>
      </c>
      <c r="B4785" s="0" t="n">
        <v>0.544705</v>
      </c>
      <c r="C4785" s="0" t="n">
        <v>0.987419</v>
      </c>
      <c r="D4785" s="0" t="n">
        <v>1.289027</v>
      </c>
      <c r="E4785" s="0" t="n">
        <v>1.28979</v>
      </c>
      <c r="F4785" s="0" t="n">
        <v>0.371649</v>
      </c>
      <c r="G4785" s="0" t="n">
        <f aca="false">12*Inputs!$B$6*(MIN(1,$H$50*$C4785)*(ic*Inputs!$C$6+pS+fee_fx*Inputs!$D$6-cost_acc-cost_wd*Inputs!$E$6*$E4785-cost_fx*Inputs!$D$6-$F4785)+(1-MIN(1,$H$50*$C4785))*(1-MIN(1,Inputs!$G$6*$D4785)*churn_nonbuyers)*(ic*Inputs!$C$6+fee_wd*Inputs!$E$6*(1-$B4785)+fee_fx*Inputs!$D$6-cost_acc-cost_wd*Inputs!$E$6*(1-$B4785)-cost_fx*Inputs!$D$6))</f>
        <v>163647.604660001</v>
      </c>
      <c r="H4785" s="0" t="n">
        <f aca="false">12*Inputs!$B$7*(MIN(1,$H$51*$C4785)*(ic*Inputs!$C$7+pE+fee_fx*Inputs!$D$7-cost_acc-cost_wd*Inputs!$E$7*$E4785-cost_fx*Inputs!$D$7-$F4785)+(1-MIN(1,$H$51*$C4785))*(1-MIN(1,Inputs!$G$7*$D4785)*churn_nonbuyers)*(ic*Inputs!$C$7+fee_wd*Inputs!$E$7*(1-$B4785)+fee_fx*Inputs!$D$7-cost_acc-cost_wd*Inputs!$E$7*(1-$B4785)-cost_fx*Inputs!$D$7))</f>
        <v>350349.374672021</v>
      </c>
      <c r="I4785" s="0" t="n">
        <f aca="false">12*Inputs!$B$8*(MIN(1,$H$52*$C4785)*(ic*Inputs!$C$8+pT-cost_acc-cost_wd*Inputs!$E$8-cost_fx*Inputs!$D$8-cost_ins)+(1-MIN(1,$H$52*$C4785))*(1-MIN(1,Inputs!$G$8*$D4785)*churn_nonbuyers)*(ic*Inputs!$C$8+fee_wd*Inputs!$E$8*(1-$B4785)+fee_fx*Inputs!$D$8-cost_acc-cost_wd*Inputs!$E$8*(1-$B4785)-cost_fx*Inputs!$D$8))</f>
        <v>151387.564408192</v>
      </c>
      <c r="J4785" s="0" t="n">
        <f aca="false">G4785+H4785+I4785-fixed</f>
        <v>-34615.4562597859</v>
      </c>
      <c r="K4785" s="0" t="n">
        <f aca="false">12*Inputs!$B$6*(1-MIN(1,Inputs!$G$6*$D4785)*churn_nonbuyers)*(ic*Inputs!$C$6+fee_wd*Inputs!$E$6*(1-$B4785)+fee_fx*Inputs!$D$6-cost_acc-cost_wd*Inputs!$E$6*(1-$B4785)-cost_fx*Inputs!$D$6)</f>
        <v>115224.491894652</v>
      </c>
      <c r="L4785" s="0" t="n">
        <f aca="false">12*Inputs!$B$7*(1-MIN(1,Inputs!$G$7*$D4785)*churn_nonbuyers)*(ic*Inputs!$C$7+fee_wd*Inputs!$E$7*(1-$B4785)+fee_fx*Inputs!$D$7-cost_acc-cost_wd*Inputs!$E$7*(1-$B4785)-cost_fx*Inputs!$D$7)</f>
        <v>312203.651840791</v>
      </c>
      <c r="M4785" s="0" t="n">
        <f aca="false">12*Inputs!$B$8*(1-MIN(1,Inputs!$G$8*$D4785)*churn_nonbuyers)*(ic*Inputs!$C$8+fee_wd*Inputs!$E$8*(1-$B4785)+fee_fx*Inputs!$D$8-cost_acc-cost_wd*Inputs!$E$8*(1-$B4785)-cost_fx*Inputs!$D$8)</f>
        <v>29329.156628376</v>
      </c>
      <c r="N4785" s="0" t="n">
        <f aca="false">K4785+L4785+I4785-fixed</f>
        <v>-121184.291856365</v>
      </c>
      <c r="O4785" s="0" t="n">
        <f aca="false">K4785+L4785+M4785-fixed</f>
        <v>-243242.699636181</v>
      </c>
      <c r="P4785" s="0" t="n">
        <f aca="false">12*Inputs!$B$6*(1-MIN(1,Inputs!$F$6*$D4785))*(ic*Inputs!$C$6+flat_fee-cost_acc-cost_wd*Inputs!$E$6*$E4785-cost_fx*Inputs!$D$6)+12*Inputs!$B$7*(1-MIN(1,Inputs!$F$7*$D4785))*(ic*Inputs!$C$7+flat_fee-cost_acc-cost_wd*Inputs!$E$7*$E4785-cost_fx*Inputs!$D$7)+12*Inputs!$B$8*(1-MIN(1,Inputs!$F$8*$D4785))*(ic*Inputs!$C$8+flat_fee-cost_acc-cost_wd*Inputs!$E$8*$E4785-cost_fx*Inputs!$D$8)-fixed</f>
        <v>-197605.9858168</v>
      </c>
    </row>
    <row r="4786" customFormat="false" ht="15" hidden="false" customHeight="false" outlineLevel="0" collapsed="false">
      <c r="A4786" s="0" t="n">
        <v>4721</v>
      </c>
      <c r="B4786" s="0" t="n">
        <v>0.31373</v>
      </c>
      <c r="C4786" s="0" t="n">
        <v>0.767828</v>
      </c>
      <c r="D4786" s="0" t="n">
        <v>1.329897</v>
      </c>
      <c r="E4786" s="0" t="n">
        <v>1.299991</v>
      </c>
      <c r="F4786" s="0" t="n">
        <v>0.031545</v>
      </c>
      <c r="G4786" s="0" t="n">
        <f aca="false">12*Inputs!$B$6*(MIN(1,$H$50*$C4786)*(ic*Inputs!$C$6+pS+fee_fx*Inputs!$D$6-cost_acc-cost_wd*Inputs!$E$6*$E4786-cost_fx*Inputs!$D$6-$F4786)+(1-MIN(1,$H$50*$C4786))*(1-MIN(1,Inputs!$G$6*$D4786)*churn_nonbuyers)*(ic*Inputs!$C$6+fee_wd*Inputs!$E$6*(1-$B4786)+fee_fx*Inputs!$D$6-cost_acc-cost_wd*Inputs!$E$6*(1-$B4786)-cost_fx*Inputs!$D$6))</f>
        <v>187620.400779104</v>
      </c>
      <c r="H4786" s="0" t="n">
        <f aca="false">12*Inputs!$B$7*(MIN(1,$H$51*$C4786)*(ic*Inputs!$C$7+pE+fee_fx*Inputs!$D$7-cost_acc-cost_wd*Inputs!$E$7*$E4786-cost_fx*Inputs!$D$7-$F4786)+(1-MIN(1,$H$51*$C4786))*(1-MIN(1,Inputs!$G$7*$D4786)*churn_nonbuyers)*(ic*Inputs!$C$7+fee_wd*Inputs!$E$7*(1-$B4786)+fee_fx*Inputs!$D$7-cost_acc-cost_wd*Inputs!$E$7*(1-$B4786)-cost_fx*Inputs!$D$7))</f>
        <v>377855.387493946</v>
      </c>
      <c r="I4786" s="0" t="n">
        <f aca="false">12*Inputs!$B$8*(MIN(1,$H$52*$C4786)*(ic*Inputs!$C$8+pT-cost_acc-cost_wd*Inputs!$E$8-cost_fx*Inputs!$D$8-cost_ins)+(1-MIN(1,$H$52*$C4786))*(1-MIN(1,Inputs!$G$8*$D4786)*churn_nonbuyers)*(ic*Inputs!$C$8+fee_wd*Inputs!$E$8*(1-$B4786)+fee_fx*Inputs!$D$8-cost_acc-cost_wd*Inputs!$E$8*(1-$B4786)-cost_fx*Inputs!$D$8))</f>
        <v>120624.288372955</v>
      </c>
      <c r="J4786" s="0" t="n">
        <f aca="false">G4786+H4786+I4786-fixed</f>
        <v>-13899.9233539948</v>
      </c>
      <c r="K4786" s="0" t="n">
        <f aca="false">12*Inputs!$B$6*(1-MIN(1,Inputs!$G$6*$D4786)*churn_nonbuyers)*(ic*Inputs!$C$6+fee_wd*Inputs!$E$6*(1-$B4786)+fee_fx*Inputs!$D$6-cost_acc-cost_wd*Inputs!$E$6*(1-$B4786)-cost_fx*Inputs!$D$6)</f>
        <v>146021.564057832</v>
      </c>
      <c r="L4786" s="0" t="n">
        <f aca="false">12*Inputs!$B$7*(1-MIN(1,Inputs!$G$7*$D4786)*churn_nonbuyers)*(ic*Inputs!$C$7+fee_wd*Inputs!$E$7*(1-$B4786)+fee_fx*Inputs!$D$7-cost_acc-cost_wd*Inputs!$E$7*(1-$B4786)-cost_fx*Inputs!$D$7)</f>
        <v>343738.873378699</v>
      </c>
      <c r="M4786" s="0" t="n">
        <f aca="false">12*Inputs!$B$8*(1-MIN(1,Inputs!$G$8*$D4786)*churn_nonbuyers)*(ic*Inputs!$C$8+fee_wd*Inputs!$E$8*(1-$B4786)+fee_fx*Inputs!$D$8-cost_acc-cost_wd*Inputs!$E$8*(1-$B4786)-cost_fx*Inputs!$D$8)</f>
        <v>21504.973923216</v>
      </c>
      <c r="N4786" s="0" t="n">
        <f aca="false">K4786+L4786+I4786-fixed</f>
        <v>-89615.2741905132</v>
      </c>
      <c r="O4786" s="0" t="n">
        <f aca="false">K4786+L4786+M4786-fixed</f>
        <v>-188734.588640253</v>
      </c>
      <c r="P4786" s="0" t="n">
        <f aca="false">12*Inputs!$B$6*(1-MIN(1,Inputs!$F$6*$D4786))*(ic*Inputs!$C$6+flat_fee-cost_acc-cost_wd*Inputs!$E$6*$E4786-cost_fx*Inputs!$D$6)+12*Inputs!$B$7*(1-MIN(1,Inputs!$F$7*$D4786))*(ic*Inputs!$C$7+flat_fee-cost_acc-cost_wd*Inputs!$E$7*$E4786-cost_fx*Inputs!$D$7)+12*Inputs!$B$8*(1-MIN(1,Inputs!$F$8*$D4786))*(ic*Inputs!$C$8+flat_fee-cost_acc-cost_wd*Inputs!$E$8*$E4786-cost_fx*Inputs!$D$8)-fixed</f>
        <v>-221410.39599352</v>
      </c>
    </row>
    <row r="4787" customFormat="false" ht="15" hidden="false" customHeight="false" outlineLevel="0" collapsed="false">
      <c r="A4787" s="0" t="n">
        <v>4722</v>
      </c>
      <c r="B4787" s="0" t="n">
        <v>0.534563</v>
      </c>
      <c r="C4787" s="0" t="n">
        <v>1.003972</v>
      </c>
      <c r="D4787" s="0" t="n">
        <v>0.813835</v>
      </c>
      <c r="E4787" s="0" t="n">
        <v>1.346201</v>
      </c>
      <c r="F4787" s="0" t="n">
        <v>0.056142</v>
      </c>
      <c r="G4787" s="0" t="n">
        <f aca="false">12*Inputs!$B$6*(MIN(1,$H$50*$C4787)*(ic*Inputs!$C$6+pS+fee_fx*Inputs!$D$6-cost_acc-cost_wd*Inputs!$E$6*$E4787-cost_fx*Inputs!$D$6-$F4787)+(1-MIN(1,$H$50*$C4787))*(1-MIN(1,Inputs!$G$6*$D4787)*churn_nonbuyers)*(ic*Inputs!$C$6+fee_wd*Inputs!$E$6*(1-$B4787)+fee_fx*Inputs!$D$6-cost_acc-cost_wd*Inputs!$E$6*(1-$B4787)-cost_fx*Inputs!$D$6))</f>
        <v>174432.399326916</v>
      </c>
      <c r="H4787" s="0" t="n">
        <f aca="false">12*Inputs!$B$7*(MIN(1,$H$51*$C4787)*(ic*Inputs!$C$7+pE+fee_fx*Inputs!$D$7-cost_acc-cost_wd*Inputs!$E$7*$E4787-cost_fx*Inputs!$D$7-$F4787)+(1-MIN(1,$H$51*$C4787))*(1-MIN(1,Inputs!$G$7*$D4787)*churn_nonbuyers)*(ic*Inputs!$C$7+fee_wd*Inputs!$E$7*(1-$B4787)+fee_fx*Inputs!$D$7-cost_acc-cost_wd*Inputs!$E$7*(1-$B4787)-cost_fx*Inputs!$D$7))</f>
        <v>366332.970548564</v>
      </c>
      <c r="I4787" s="0" t="n">
        <f aca="false">12*Inputs!$B$8*(MIN(1,$H$52*$C4787)*(ic*Inputs!$C$8+pT-cost_acc-cost_wd*Inputs!$E$8-cost_fx*Inputs!$D$8-cost_ins)+(1-MIN(1,$H$52*$C4787))*(1-MIN(1,Inputs!$G$8*$D4787)*churn_nonbuyers)*(ic*Inputs!$C$8+fee_wd*Inputs!$E$8*(1-$B4787)+fee_fx*Inputs!$D$8-cost_acc-cost_wd*Inputs!$E$8*(1-$B4787)-cost_fx*Inputs!$D$8))</f>
        <v>183180.769700364</v>
      </c>
      <c r="J4787" s="0" t="n">
        <f aca="false">G4787+H4787+I4787-fixed</f>
        <v>23946.1395758444</v>
      </c>
      <c r="K4787" s="0" t="n">
        <f aca="false">12*Inputs!$B$6*(1-MIN(1,Inputs!$G$6*$D4787)*churn_nonbuyers)*(ic*Inputs!$C$6+fee_wd*Inputs!$E$6*(1-$B4787)+fee_fx*Inputs!$D$6-cost_acc-cost_wd*Inputs!$E$6*(1-$B4787)-cost_fx*Inputs!$D$6)</f>
        <v>119551.802969556</v>
      </c>
      <c r="L4787" s="0" t="n">
        <f aca="false">12*Inputs!$B$7*(1-MIN(1,Inputs!$G$7*$D4787)*churn_nonbuyers)*(ic*Inputs!$C$7+fee_wd*Inputs!$E$7*(1-$B4787)+fee_fx*Inputs!$D$7-cost_acc-cost_wd*Inputs!$E$7*(1-$B4787)-cost_fx*Inputs!$D$7)</f>
        <v>318258.178901734</v>
      </c>
      <c r="M4787" s="0" t="n">
        <f aca="false">12*Inputs!$B$8*(1-MIN(1,Inputs!$G$8*$D4787)*churn_nonbuyers)*(ic*Inputs!$C$8+fee_wd*Inputs!$E$8*(1-$B4787)+fee_fx*Inputs!$D$8-cost_acc-cost_wd*Inputs!$E$8*(1-$B4787)-cost_fx*Inputs!$D$8)</f>
        <v>129413.503457928</v>
      </c>
      <c r="N4787" s="0" t="n">
        <f aca="false">K4787+L4787+I4787-fixed</f>
        <v>-79009.2484283464</v>
      </c>
      <c r="O4787" s="0" t="n">
        <f aca="false">K4787+L4787+M4787-fixed</f>
        <v>-132776.514670782</v>
      </c>
      <c r="P4787" s="0" t="n">
        <f aca="false">12*Inputs!$B$6*(1-MIN(1,Inputs!$F$6*$D4787))*(ic*Inputs!$C$6+flat_fee-cost_acc-cost_wd*Inputs!$E$6*$E4787-cost_fx*Inputs!$D$6)+12*Inputs!$B$7*(1-MIN(1,Inputs!$F$7*$D4787))*(ic*Inputs!$C$7+flat_fee-cost_acc-cost_wd*Inputs!$E$7*$E4787-cost_fx*Inputs!$D$7)+12*Inputs!$B$8*(1-MIN(1,Inputs!$F$8*$D4787))*(ic*Inputs!$C$8+flat_fee-cost_acc-cost_wd*Inputs!$E$8*$E4787-cost_fx*Inputs!$D$8)-fixed</f>
        <v>10428.7019204001</v>
      </c>
    </row>
    <row r="4788" customFormat="false" ht="15" hidden="false" customHeight="false" outlineLevel="0" collapsed="false">
      <c r="A4788" s="0" t="n">
        <v>4723</v>
      </c>
      <c r="B4788" s="0" t="n">
        <v>0.267862</v>
      </c>
      <c r="C4788" s="0" t="n">
        <v>0.793269</v>
      </c>
      <c r="D4788" s="0" t="n">
        <v>1.577316</v>
      </c>
      <c r="E4788" s="0" t="n">
        <v>1.264182</v>
      </c>
      <c r="F4788" s="0" t="n">
        <v>0.35779</v>
      </c>
      <c r="G4788" s="0" t="n">
        <f aca="false">12*Inputs!$B$6*(MIN(1,$H$50*$C4788)*(ic*Inputs!$C$6+pS+fee_fx*Inputs!$D$6-cost_acc-cost_wd*Inputs!$E$6*$E4788-cost_fx*Inputs!$D$6-$F4788)+(1-MIN(1,$H$50*$C4788))*(1-MIN(1,Inputs!$G$6*$D4788)*churn_nonbuyers)*(ic*Inputs!$C$6+fee_wd*Inputs!$E$6*(1-$B4788)+fee_fx*Inputs!$D$6-cost_acc-cost_wd*Inputs!$E$6*(1-$B4788)-cost_fx*Inputs!$D$6))</f>
        <v>187576.133749775</v>
      </c>
      <c r="H4788" s="0" t="n">
        <f aca="false">12*Inputs!$B$7*(MIN(1,$H$51*$C4788)*(ic*Inputs!$C$7+pE+fee_fx*Inputs!$D$7-cost_acc-cost_wd*Inputs!$E$7*$E4788-cost_fx*Inputs!$D$7-$F4788)+(1-MIN(1,$H$51*$C4788))*(1-MIN(1,Inputs!$G$7*$D4788)*churn_nonbuyers)*(ic*Inputs!$C$7+fee_wd*Inputs!$E$7*(1-$B4788)+fee_fx*Inputs!$D$7-cost_acc-cost_wd*Inputs!$E$7*(1-$B4788)-cost_fx*Inputs!$D$7))</f>
        <v>369832.887812093</v>
      </c>
      <c r="I4788" s="0" t="n">
        <f aca="false">12*Inputs!$B$8*(MIN(1,$H$52*$C4788)*(ic*Inputs!$C$8+pT-cost_acc-cost_wd*Inputs!$E$8-cost_fx*Inputs!$D$8-cost_ins)+(1-MIN(1,$H$52*$C4788))*(1-MIN(1,Inputs!$G$8*$D4788)*churn_nonbuyers)*(ic*Inputs!$C$8+fee_wd*Inputs!$E$8*(1-$B4788)+fee_fx*Inputs!$D$8-cost_acc-cost_wd*Inputs!$E$8*(1-$B4788)-cost_fx*Inputs!$D$8))</f>
        <v>114344.966736</v>
      </c>
      <c r="J4788" s="0" t="n">
        <f aca="false">G4788+H4788+I4788-fixed</f>
        <v>-28246.0117021319</v>
      </c>
      <c r="K4788" s="0" t="n">
        <f aca="false">12*Inputs!$B$6*(1-MIN(1,Inputs!$G$6*$D4788)*churn_nonbuyers)*(ic*Inputs!$C$6+fee_wd*Inputs!$E$6*(1-$B4788)+fee_fx*Inputs!$D$6-cost_acc-cost_wd*Inputs!$E$6*(1-$B4788)-cost_fx*Inputs!$D$6)</f>
        <v>150170.548452422</v>
      </c>
      <c r="L4788" s="0" t="n">
        <f aca="false">12*Inputs!$B$7*(1-MIN(1,Inputs!$G$7*$D4788)*churn_nonbuyers)*(ic*Inputs!$C$7+fee_wd*Inputs!$E$7*(1-$B4788)+fee_fx*Inputs!$D$7-cost_acc-cost_wd*Inputs!$E$7*(1-$B4788)-cost_fx*Inputs!$D$7)</f>
        <v>347373.870703454</v>
      </c>
      <c r="M4788" s="0" t="n">
        <f aca="false">12*Inputs!$B$8*(1-MIN(1,Inputs!$G$8*$D4788)*churn_nonbuyers)*(ic*Inputs!$C$8+fee_wd*Inputs!$E$8*(1-$B4788)+fee_fx*Inputs!$D$8-cost_acc-cost_wd*Inputs!$E$8*(1-$B4788)-cost_fx*Inputs!$D$8)</f>
        <v>0</v>
      </c>
      <c r="N4788" s="0" t="n">
        <f aca="false">K4788+L4788+I4788-fixed</f>
        <v>-88110.6141081242</v>
      </c>
      <c r="O4788" s="0" t="n">
        <f aca="false">K4788+L4788+M4788-fixed</f>
        <v>-202455.580844124</v>
      </c>
      <c r="P4788" s="0" t="n">
        <f aca="false">12*Inputs!$B$6*(1-MIN(1,Inputs!$F$6*$D4788))*(ic*Inputs!$C$6+flat_fee-cost_acc-cost_wd*Inputs!$E$6*$E4788-cost_fx*Inputs!$D$6)+12*Inputs!$B$7*(1-MIN(1,Inputs!$F$7*$D4788))*(ic*Inputs!$C$7+flat_fee-cost_acc-cost_wd*Inputs!$E$7*$E4788-cost_fx*Inputs!$D$7)+12*Inputs!$B$8*(1-MIN(1,Inputs!$F$8*$D4788))*(ic*Inputs!$C$8+flat_fee-cost_acc-cost_wd*Inputs!$E$8*$E4788-cost_fx*Inputs!$D$8)-fixed</f>
        <v>-332615.32232512</v>
      </c>
    </row>
    <row r="4789" customFormat="false" ht="15" hidden="false" customHeight="false" outlineLevel="0" collapsed="false">
      <c r="A4789" s="0" t="n">
        <v>4724</v>
      </c>
      <c r="B4789" s="0" t="n">
        <v>0.330041</v>
      </c>
      <c r="C4789" s="0" t="n">
        <v>0.851081</v>
      </c>
      <c r="D4789" s="0" t="n">
        <v>0.963482</v>
      </c>
      <c r="E4789" s="0" t="n">
        <v>1.034397</v>
      </c>
      <c r="F4789" s="0" t="n">
        <v>0.125903</v>
      </c>
      <c r="G4789" s="0" t="n">
        <f aca="false">12*Inputs!$B$6*(MIN(1,$H$50*$C4789)*(ic*Inputs!$C$6+pS+fee_fx*Inputs!$D$6-cost_acc-cost_wd*Inputs!$E$6*$E4789-cost_fx*Inputs!$D$6-$F4789)+(1-MIN(1,$H$50*$C4789))*(1-MIN(1,Inputs!$G$6*$D4789)*churn_nonbuyers)*(ic*Inputs!$C$6+fee_wd*Inputs!$E$6*(1-$B4789)+fee_fx*Inputs!$D$6-cost_acc-cost_wd*Inputs!$E$6*(1-$B4789)-cost_fx*Inputs!$D$6))</f>
        <v>196075.819260645</v>
      </c>
      <c r="H4789" s="0" t="n">
        <f aca="false">12*Inputs!$B$7*(MIN(1,$H$51*$C4789)*(ic*Inputs!$C$7+pE+fee_fx*Inputs!$D$7-cost_acc-cost_wd*Inputs!$E$7*$E4789-cost_fx*Inputs!$D$7-$F4789)+(1-MIN(1,$H$51*$C4789))*(1-MIN(1,Inputs!$G$7*$D4789)*churn_nonbuyers)*(ic*Inputs!$C$7+fee_wd*Inputs!$E$7*(1-$B4789)+fee_fx*Inputs!$D$7-cost_acc-cost_wd*Inputs!$E$7*(1-$B4789)-cost_fx*Inputs!$D$7))</f>
        <v>404060.279107459</v>
      </c>
      <c r="I4789" s="0" t="n">
        <f aca="false">12*Inputs!$B$8*(MIN(1,$H$52*$C4789)*(ic*Inputs!$C$8+pT-cost_acc-cost_wd*Inputs!$E$8-cost_fx*Inputs!$D$8-cost_ins)+(1-MIN(1,$H$52*$C4789))*(1-MIN(1,Inputs!$G$8*$D4789)*churn_nonbuyers)*(ic*Inputs!$C$8+fee_wd*Inputs!$E$8*(1-$B4789)+fee_fx*Inputs!$D$8-cost_acc-cost_wd*Inputs!$E$8*(1-$B4789)-cost_fx*Inputs!$D$8))</f>
        <v>163549.675234265</v>
      </c>
      <c r="J4789" s="0" t="n">
        <f aca="false">G4789+H4789+I4789-fixed</f>
        <v>63685.773602369</v>
      </c>
      <c r="K4789" s="0" t="n">
        <f aca="false">12*Inputs!$B$6*(1-MIN(1,Inputs!$G$6*$D4789)*churn_nonbuyers)*(ic*Inputs!$C$6+fee_wd*Inputs!$E$6*(1-$B4789)+fee_fx*Inputs!$D$6-cost_acc-cost_wd*Inputs!$E$6*(1-$B4789)-cost_fx*Inputs!$D$6)</f>
        <v>146651.715091886</v>
      </c>
      <c r="L4789" s="0" t="n">
        <f aca="false">12*Inputs!$B$7*(1-MIN(1,Inputs!$G$7*$D4789)*churn_nonbuyers)*(ic*Inputs!$C$7+fee_wd*Inputs!$E$7*(1-$B4789)+fee_fx*Inputs!$D$7-cost_acc-cost_wd*Inputs!$E$7*(1-$B4789)-cost_fx*Inputs!$D$7)</f>
        <v>345393.528319132</v>
      </c>
      <c r="M4789" s="0" t="n">
        <f aca="false">12*Inputs!$B$8*(1-MIN(1,Inputs!$G$8*$D4789)*churn_nonbuyers)*(ic*Inputs!$C$8+fee_wd*Inputs!$E$8*(1-$B4789)+fee_fx*Inputs!$D$8-cost_acc-cost_wd*Inputs!$E$8*(1-$B4789)-cost_fx*Inputs!$D$8)</f>
        <v>101106.080348803</v>
      </c>
      <c r="N4789" s="0" t="n">
        <f aca="false">K4789+L4789+I4789-fixed</f>
        <v>-44405.0813547163</v>
      </c>
      <c r="O4789" s="0" t="n">
        <f aca="false">K4789+L4789+M4789-fixed</f>
        <v>-106848.676240179</v>
      </c>
      <c r="P4789" s="0" t="n">
        <f aca="false">12*Inputs!$B$6*(1-MIN(1,Inputs!$F$6*$D4789))*(ic*Inputs!$C$6+flat_fee-cost_acc-cost_wd*Inputs!$E$6*$E4789-cost_fx*Inputs!$D$6)+12*Inputs!$B$7*(1-MIN(1,Inputs!$F$7*$D4789))*(ic*Inputs!$C$7+flat_fee-cost_acc-cost_wd*Inputs!$E$7*$E4789-cost_fx*Inputs!$D$7)+12*Inputs!$B$8*(1-MIN(1,Inputs!$F$8*$D4789))*(ic*Inputs!$C$8+flat_fee-cost_acc-cost_wd*Inputs!$E$8*$E4789-cost_fx*Inputs!$D$8)-fixed</f>
        <v>75904.55238896</v>
      </c>
    </row>
    <row r="4790" customFormat="false" ht="15" hidden="false" customHeight="false" outlineLevel="0" collapsed="false">
      <c r="A4790" s="0" t="n">
        <v>4725</v>
      </c>
      <c r="B4790" s="0" t="n">
        <v>0.289586</v>
      </c>
      <c r="C4790" s="0" t="n">
        <v>1.002666</v>
      </c>
      <c r="D4790" s="0" t="n">
        <v>1.457568</v>
      </c>
      <c r="E4790" s="0" t="n">
        <v>1.341968</v>
      </c>
      <c r="F4790" s="0" t="n">
        <v>0.086891</v>
      </c>
      <c r="G4790" s="0" t="n">
        <f aca="false">12*Inputs!$B$6*(MIN(1,$H$50*$C4790)*(ic*Inputs!$C$6+pS+fee_fx*Inputs!$D$6-cost_acc-cost_wd*Inputs!$E$6*$E4790-cost_fx*Inputs!$D$6-$F4790)+(1-MIN(1,$H$50*$C4790))*(1-MIN(1,Inputs!$G$6*$D4790)*churn_nonbuyers)*(ic*Inputs!$C$6+fee_wd*Inputs!$E$6*(1-$B4790)+fee_fx*Inputs!$D$6-cost_acc-cost_wd*Inputs!$E$6*(1-$B4790)-cost_fx*Inputs!$D$6))</f>
        <v>200141.3495416</v>
      </c>
      <c r="H4790" s="0" t="n">
        <f aca="false">12*Inputs!$B$7*(MIN(1,$H$51*$C4790)*(ic*Inputs!$C$7+pE+fee_fx*Inputs!$D$7-cost_acc-cost_wd*Inputs!$E$7*$E4790-cost_fx*Inputs!$D$7-$F4790)+(1-MIN(1,$H$51*$C4790))*(1-MIN(1,Inputs!$G$7*$D4790)*churn_nonbuyers)*(ic*Inputs!$C$7+fee_wd*Inputs!$E$7*(1-$B4790)+fee_fx*Inputs!$D$7-cost_acc-cost_wd*Inputs!$E$7*(1-$B4790)-cost_fx*Inputs!$D$7))</f>
        <v>381414.732258196</v>
      </c>
      <c r="I4790" s="0" t="n">
        <f aca="false">12*Inputs!$B$8*(MIN(1,$H$52*$C4790)*(ic*Inputs!$C$8+pT-cost_acc-cost_wd*Inputs!$E$8-cost_fx*Inputs!$D$8-cost_ins)+(1-MIN(1,$H$52*$C4790))*(1-MIN(1,Inputs!$G$8*$D4790)*churn_nonbuyers)*(ic*Inputs!$C$8+fee_wd*Inputs!$E$8*(1-$B4790)+fee_fx*Inputs!$D$8-cost_acc-cost_wd*Inputs!$E$8*(1-$B4790)-cost_fx*Inputs!$D$8))</f>
        <v>144528.287904</v>
      </c>
      <c r="J4790" s="0" t="n">
        <f aca="false">G4790+H4790+I4790-fixed</f>
        <v>26084.3697037956</v>
      </c>
      <c r="K4790" s="0" t="n">
        <f aca="false">12*Inputs!$B$6*(1-MIN(1,Inputs!$G$6*$D4790)*churn_nonbuyers)*(ic*Inputs!$C$6+fee_wd*Inputs!$E$6*(1-$B4790)+fee_fx*Inputs!$D$6-cost_acc-cost_wd*Inputs!$E$6*(1-$B4790)-cost_fx*Inputs!$D$6)</f>
        <v>148246.387825306</v>
      </c>
      <c r="L4790" s="0" t="n">
        <f aca="false">12*Inputs!$B$7*(1-MIN(1,Inputs!$G$7*$D4790)*churn_nonbuyers)*(ic*Inputs!$C$7+fee_wd*Inputs!$E$7*(1-$B4790)+fee_fx*Inputs!$D$7-cost_acc-cost_wd*Inputs!$E$7*(1-$B4790)-cost_fx*Inputs!$D$7)</f>
        <v>345692.307831183</v>
      </c>
      <c r="M4790" s="0" t="n">
        <f aca="false">12*Inputs!$B$8*(1-MIN(1,Inputs!$G$8*$D4790)*churn_nonbuyers)*(ic*Inputs!$C$8+fee_wd*Inputs!$E$8*(1-$B4790)+fee_fx*Inputs!$D$8-cost_acc-cost_wd*Inputs!$E$8*(1-$B4790)-cost_fx*Inputs!$D$8)</f>
        <v>0</v>
      </c>
      <c r="N4790" s="0" t="n">
        <f aca="false">K4790+L4790+I4790-fixed</f>
        <v>-61533.016439511</v>
      </c>
      <c r="O4790" s="0" t="n">
        <f aca="false">K4790+L4790+M4790-fixed</f>
        <v>-206061.304343511</v>
      </c>
      <c r="P4790" s="0" t="n">
        <f aca="false">12*Inputs!$B$6*(1-MIN(1,Inputs!$F$6*$D4790))*(ic*Inputs!$C$6+flat_fee-cost_acc-cost_wd*Inputs!$E$6*$E4790-cost_fx*Inputs!$D$6)+12*Inputs!$B$7*(1-MIN(1,Inputs!$F$7*$D4790))*(ic*Inputs!$C$7+flat_fee-cost_acc-cost_wd*Inputs!$E$7*$E4790-cost_fx*Inputs!$D$7)+12*Inputs!$B$8*(1-MIN(1,Inputs!$F$8*$D4790))*(ic*Inputs!$C$8+flat_fee-cost_acc-cost_wd*Inputs!$E$8*$E4790-cost_fx*Inputs!$D$8)-fixed</f>
        <v>-297739.91578624</v>
      </c>
    </row>
    <row r="4791" customFormat="false" ht="15" hidden="false" customHeight="false" outlineLevel="0" collapsed="false">
      <c r="A4791" s="0" t="n">
        <v>4726</v>
      </c>
      <c r="B4791" s="0" t="n">
        <v>0.237468</v>
      </c>
      <c r="C4791" s="0" t="n">
        <v>0.692359</v>
      </c>
      <c r="D4791" s="0" t="n">
        <v>0.932309</v>
      </c>
      <c r="E4791" s="0" t="n">
        <v>1.122296</v>
      </c>
      <c r="F4791" s="0" t="n">
        <v>0.16231</v>
      </c>
      <c r="G4791" s="0" t="n">
        <f aca="false">12*Inputs!$B$6*(MIN(1,$H$50*$C4791)*(ic*Inputs!$C$6+pS+fee_fx*Inputs!$D$6-cost_acc-cost_wd*Inputs!$E$6*$E4791-cost_fx*Inputs!$D$6-$F4791)+(1-MIN(1,$H$50*$C4791))*(1-MIN(1,Inputs!$G$6*$D4791)*churn_nonbuyers)*(ic*Inputs!$C$6+fee_wd*Inputs!$E$6*(1-$B4791)+fee_fx*Inputs!$D$6-cost_acc-cost_wd*Inputs!$E$6*(1-$B4791)-cost_fx*Inputs!$D$6))</f>
        <v>197107.577370172</v>
      </c>
      <c r="H4791" s="0" t="n">
        <f aca="false">12*Inputs!$B$7*(MIN(1,$H$51*$C4791)*(ic*Inputs!$C$7+pE+fee_fx*Inputs!$D$7-cost_acc-cost_wd*Inputs!$E$7*$E4791-cost_fx*Inputs!$D$7-$F4791)+(1-MIN(1,$H$51*$C4791))*(1-MIN(1,Inputs!$G$7*$D4791)*churn_nonbuyers)*(ic*Inputs!$C$7+fee_wd*Inputs!$E$7*(1-$B4791)+fee_fx*Inputs!$D$7-cost_acc-cost_wd*Inputs!$E$7*(1-$B4791)-cost_fx*Inputs!$D$7))</f>
        <v>394266.167389184</v>
      </c>
      <c r="I4791" s="0" t="n">
        <f aca="false">12*Inputs!$B$8*(MIN(1,$H$52*$C4791)*(ic*Inputs!$C$8+pT-cost_acc-cost_wd*Inputs!$E$8-cost_fx*Inputs!$D$8-cost_ins)+(1-MIN(1,$H$52*$C4791))*(1-MIN(1,Inputs!$G$8*$D4791)*churn_nonbuyers)*(ic*Inputs!$C$8+fee_wd*Inputs!$E$8*(1-$B4791)+fee_fx*Inputs!$D$8-cost_acc-cost_wd*Inputs!$E$8*(1-$B4791)-cost_fx*Inputs!$D$8))</f>
        <v>156192.148208262</v>
      </c>
      <c r="J4791" s="0" t="n">
        <f aca="false">G4791+H4791+I4791-fixed</f>
        <v>47565.8929676169</v>
      </c>
      <c r="K4791" s="0" t="n">
        <f aca="false">12*Inputs!$B$6*(1-MIN(1,Inputs!$G$6*$D4791)*churn_nonbuyers)*(ic*Inputs!$C$6+fee_wd*Inputs!$E$6*(1-$B4791)+fee_fx*Inputs!$D$6-cost_acc-cost_wd*Inputs!$E$6*(1-$B4791)-cost_fx*Inputs!$D$6)</f>
        <v>159600.966866006</v>
      </c>
      <c r="L4791" s="0" t="n">
        <f aca="false">12*Inputs!$B$7*(1-MIN(1,Inputs!$G$7*$D4791)*churn_nonbuyers)*(ic*Inputs!$C$7+fee_wd*Inputs!$E$7*(1-$B4791)+fee_fx*Inputs!$D$7-cost_acc-cost_wd*Inputs!$E$7*(1-$B4791)-cost_fx*Inputs!$D$7)</f>
        <v>358683.818487604</v>
      </c>
      <c r="M4791" s="0" t="n">
        <f aca="false">12*Inputs!$B$8*(1-MIN(1,Inputs!$G$8*$D4791)*churn_nonbuyers)*(ic*Inputs!$C$8+fee_wd*Inputs!$E$8*(1-$B4791)+fee_fx*Inputs!$D$8-cost_acc-cost_wd*Inputs!$E$8*(1-$B4791)-cost_fx*Inputs!$D$8)</f>
        <v>109426.399081363</v>
      </c>
      <c r="N4791" s="0" t="n">
        <f aca="false">K4791+L4791+I4791-fixed</f>
        <v>-25523.066438128</v>
      </c>
      <c r="O4791" s="0" t="n">
        <f aca="false">K4791+L4791+M4791-fixed</f>
        <v>-72288.8155650266</v>
      </c>
      <c r="P4791" s="0" t="n">
        <f aca="false">12*Inputs!$B$6*(1-MIN(1,Inputs!$F$6*$D4791))*(ic*Inputs!$C$6+flat_fee-cost_acc-cost_wd*Inputs!$E$6*$E4791-cost_fx*Inputs!$D$6)+12*Inputs!$B$7*(1-MIN(1,Inputs!$F$7*$D4791))*(ic*Inputs!$C$7+flat_fee-cost_acc-cost_wd*Inputs!$E$7*$E4791-cost_fx*Inputs!$D$7)+12*Inputs!$B$8*(1-MIN(1,Inputs!$F$8*$D4791))*(ic*Inputs!$C$8+flat_fee-cost_acc-cost_wd*Inputs!$E$8*$E4791-cost_fx*Inputs!$D$8)-fixed</f>
        <v>53826.1769993601</v>
      </c>
    </row>
    <row r="4792" customFormat="false" ht="15" hidden="false" customHeight="false" outlineLevel="0" collapsed="false">
      <c r="A4792" s="0" t="n">
        <v>4727</v>
      </c>
      <c r="B4792" s="0" t="n">
        <v>0.056539</v>
      </c>
      <c r="C4792" s="0" t="n">
        <v>1.015752</v>
      </c>
      <c r="D4792" s="0" t="n">
        <v>0.992418</v>
      </c>
      <c r="E4792" s="0" t="n">
        <v>1.165385</v>
      </c>
      <c r="F4792" s="0" t="n">
        <v>0.104493</v>
      </c>
      <c r="G4792" s="0" t="n">
        <f aca="false">12*Inputs!$B$6*(MIN(1,$H$50*$C4792)*(ic*Inputs!$C$6+pS+fee_fx*Inputs!$D$6-cost_acc-cost_wd*Inputs!$E$6*$E4792-cost_fx*Inputs!$D$6-$F4792)+(1-MIN(1,$H$50*$C4792))*(1-MIN(1,Inputs!$G$6*$D4792)*churn_nonbuyers)*(ic*Inputs!$C$6+fee_wd*Inputs!$E$6*(1-$B4792)+fee_fx*Inputs!$D$6-cost_acc-cost_wd*Inputs!$E$6*(1-$B4792)-cost_fx*Inputs!$D$6))</f>
        <v>237257.808282537</v>
      </c>
      <c r="H4792" s="0" t="n">
        <f aca="false">12*Inputs!$B$7*(MIN(1,$H$51*$C4792)*(ic*Inputs!$C$7+pE+fee_fx*Inputs!$D$7-cost_acc-cost_wd*Inputs!$E$7*$E4792-cost_fx*Inputs!$D$7-$F4792)+(1-MIN(1,$H$51*$C4792))*(1-MIN(1,Inputs!$G$7*$D4792)*churn_nonbuyers)*(ic*Inputs!$C$7+fee_wd*Inputs!$E$7*(1-$B4792)+fee_fx*Inputs!$D$7-cost_acc-cost_wd*Inputs!$E$7*(1-$B4792)-cost_fx*Inputs!$D$7))</f>
        <v>423839.476008425</v>
      </c>
      <c r="I4792" s="0" t="n">
        <f aca="false">12*Inputs!$B$8*(MIN(1,$H$52*$C4792)*(ic*Inputs!$C$8+pT-cost_acc-cost_wd*Inputs!$E$8-cost_fx*Inputs!$D$8-cost_ins)+(1-MIN(1,$H$52*$C4792))*(1-MIN(1,Inputs!$G$8*$D4792)*churn_nonbuyers)*(ic*Inputs!$C$8+fee_wd*Inputs!$E$8*(1-$B4792)+fee_fx*Inputs!$D$8-cost_acc-cost_wd*Inputs!$E$8*(1-$B4792)-cost_fx*Inputs!$D$8))</f>
        <v>174972.016915479</v>
      </c>
      <c r="J4792" s="0" t="n">
        <f aca="false">G4792+H4792+I4792-fixed</f>
        <v>136069.301206441</v>
      </c>
      <c r="K4792" s="0" t="n">
        <f aca="false">12*Inputs!$B$6*(1-MIN(1,Inputs!$G$6*$D4792)*churn_nonbuyers)*(ic*Inputs!$C$6+fee_wd*Inputs!$E$6*(1-$B4792)+fee_fx*Inputs!$D$6-cost_acc-cost_wd*Inputs!$E$6*(1-$B4792)-cost_fx*Inputs!$D$6)</f>
        <v>183858.804873374</v>
      </c>
      <c r="L4792" s="0" t="n">
        <f aca="false">12*Inputs!$B$7*(1-MIN(1,Inputs!$G$7*$D4792)*churn_nonbuyers)*(ic*Inputs!$C$7+fee_wd*Inputs!$E$7*(1-$B4792)+fee_fx*Inputs!$D$7-cost_acc-cost_wd*Inputs!$E$7*(1-$B4792)-cost_fx*Inputs!$D$7)</f>
        <v>383296.492460025</v>
      </c>
      <c r="M4792" s="0" t="n">
        <f aca="false">12*Inputs!$B$8*(1-MIN(1,Inputs!$G$8*$D4792)*churn_nonbuyers)*(ic*Inputs!$C$8+fee_wd*Inputs!$E$8*(1-$B4792)+fee_fx*Inputs!$D$8-cost_acc-cost_wd*Inputs!$E$8*(1-$B4792)-cost_fx*Inputs!$D$8)</f>
        <v>98823.7701557472</v>
      </c>
      <c r="N4792" s="0" t="n">
        <f aca="false">K4792+L4792+I4792-fixed</f>
        <v>42127.3142488779</v>
      </c>
      <c r="O4792" s="0" t="n">
        <f aca="false">K4792+L4792+M4792-fixed</f>
        <v>-34020.9325108537</v>
      </c>
      <c r="P4792" s="0" t="n">
        <f aca="false">12*Inputs!$B$6*(1-MIN(1,Inputs!$F$6*$D4792))*(ic*Inputs!$C$6+flat_fee-cost_acc-cost_wd*Inputs!$E$6*$E4792-cost_fx*Inputs!$D$6)+12*Inputs!$B$7*(1-MIN(1,Inputs!$F$7*$D4792))*(ic*Inputs!$C$7+flat_fee-cost_acc-cost_wd*Inputs!$E$7*$E4792-cost_fx*Inputs!$D$7)+12*Inputs!$B$8*(1-MIN(1,Inputs!$F$8*$D4792))*(ic*Inputs!$C$8+flat_fee-cost_acc-cost_wd*Inputs!$E$8*$E4792-cost_fx*Inputs!$D$8)-fixed</f>
        <v>3000.43431920011</v>
      </c>
    </row>
    <row r="4793" customFormat="false" ht="15" hidden="false" customHeight="false" outlineLevel="0" collapsed="false">
      <c r="A4793" s="0" t="n">
        <v>4728</v>
      </c>
      <c r="B4793" s="0" t="n">
        <v>0.35805</v>
      </c>
      <c r="C4793" s="0" t="n">
        <v>1.047371</v>
      </c>
      <c r="D4793" s="0" t="n">
        <v>1.016164</v>
      </c>
      <c r="E4793" s="0" t="n">
        <v>1.043966</v>
      </c>
      <c r="F4793" s="0" t="n">
        <v>0.324848</v>
      </c>
      <c r="G4793" s="0" t="n">
        <f aca="false">12*Inputs!$B$6*(MIN(1,$H$50*$C4793)*(ic*Inputs!$C$6+pS+fee_fx*Inputs!$D$6-cost_acc-cost_wd*Inputs!$E$6*$E4793-cost_fx*Inputs!$D$6-$F4793)+(1-MIN(1,$H$50*$C4793))*(1-MIN(1,Inputs!$G$6*$D4793)*churn_nonbuyers)*(ic*Inputs!$C$6+fee_wd*Inputs!$E$6*(1-$B4793)+fee_fx*Inputs!$D$6-cost_acc-cost_wd*Inputs!$E$6*(1-$B4793)-cost_fx*Inputs!$D$6))</f>
        <v>198563.626905496</v>
      </c>
      <c r="H4793" s="0" t="n">
        <f aca="false">12*Inputs!$B$7*(MIN(1,$H$51*$C4793)*(ic*Inputs!$C$7+pE+fee_fx*Inputs!$D$7-cost_acc-cost_wd*Inputs!$E$7*$E4793-cost_fx*Inputs!$D$7-$F4793)+(1-MIN(1,$H$51*$C4793))*(1-MIN(1,Inputs!$G$7*$D4793)*churn_nonbuyers)*(ic*Inputs!$C$7+fee_wd*Inputs!$E$7*(1-$B4793)+fee_fx*Inputs!$D$7-cost_acc-cost_wd*Inputs!$E$7*(1-$B4793)-cost_fx*Inputs!$D$7))</f>
        <v>401835.578248559</v>
      </c>
      <c r="I4793" s="0" t="n">
        <f aca="false">12*Inputs!$B$8*(MIN(1,$H$52*$C4793)*(ic*Inputs!$C$8+pT-cost_acc-cost_wd*Inputs!$E$8-cost_fx*Inputs!$D$8-cost_ins)+(1-MIN(1,$H$52*$C4793))*(1-MIN(1,Inputs!$G$8*$D4793)*churn_nonbuyers)*(ic*Inputs!$C$8+fee_wd*Inputs!$E$8*(1-$B4793)+fee_fx*Inputs!$D$8-cost_acc-cost_wd*Inputs!$E$8*(1-$B4793)-cost_fx*Inputs!$D$8))</f>
        <v>174791.848860202</v>
      </c>
      <c r="J4793" s="0" t="n">
        <f aca="false">G4793+H4793+I4793-fixed</f>
        <v>75191.0540142565</v>
      </c>
      <c r="K4793" s="0" t="n">
        <f aca="false">12*Inputs!$B$6*(1-MIN(1,Inputs!$G$6*$D4793)*churn_nonbuyers)*(ic*Inputs!$C$6+fee_wd*Inputs!$E$6*(1-$B4793)+fee_fx*Inputs!$D$6-cost_acc-cost_wd*Inputs!$E$6*(1-$B4793)-cost_fx*Inputs!$D$6)</f>
        <v>142417.49702544</v>
      </c>
      <c r="L4793" s="0" t="n">
        <f aca="false">12*Inputs!$B$7*(1-MIN(1,Inputs!$G$7*$D4793)*churn_nonbuyers)*(ic*Inputs!$C$7+fee_wd*Inputs!$E$7*(1-$B4793)+fee_fx*Inputs!$D$7-cost_acc-cost_wd*Inputs!$E$7*(1-$B4793)-cost_fx*Inputs!$D$7)</f>
        <v>340921.058343264</v>
      </c>
      <c r="M4793" s="0" t="n">
        <f aca="false">12*Inputs!$B$8*(1-MIN(1,Inputs!$G$8*$D4793)*churn_nonbuyers)*(ic*Inputs!$C$8+fee_wd*Inputs!$E$8*(1-$B4793)+fee_fx*Inputs!$D$8-cost_acc-cost_wd*Inputs!$E$8*(1-$B4793)-cost_fx*Inputs!$D$8)</f>
        <v>89265.38995872</v>
      </c>
      <c r="N4793" s="0" t="n">
        <f aca="false">K4793+L4793+I4793-fixed</f>
        <v>-41869.5957710941</v>
      </c>
      <c r="O4793" s="0" t="n">
        <f aca="false">K4793+L4793+M4793-fixed</f>
        <v>-127396.054672576</v>
      </c>
      <c r="P4793" s="0" t="n">
        <f aca="false">12*Inputs!$B$6*(1-MIN(1,Inputs!$F$6*$D4793))*(ic*Inputs!$C$6+flat_fee-cost_acc-cost_wd*Inputs!$E$6*$E4793-cost_fx*Inputs!$D$6)+12*Inputs!$B$7*(1-MIN(1,Inputs!$F$7*$D4793))*(ic*Inputs!$C$7+flat_fee-cost_acc-cost_wd*Inputs!$E$7*$E4793-cost_fx*Inputs!$D$7)+12*Inputs!$B$8*(1-MIN(1,Inputs!$F$8*$D4793))*(ic*Inputs!$C$8+flat_fee-cost_acc-cost_wd*Inputs!$E$8*$E4793-cost_fx*Inputs!$D$8)-fixed</f>
        <v>42533.9157497601</v>
      </c>
    </row>
    <row r="4794" customFormat="false" ht="15" hidden="false" customHeight="false" outlineLevel="0" collapsed="false">
      <c r="A4794" s="0" t="n">
        <v>4729</v>
      </c>
      <c r="B4794" s="0" t="n">
        <v>0.419248</v>
      </c>
      <c r="C4794" s="0" t="n">
        <v>1.131611</v>
      </c>
      <c r="D4794" s="0" t="n">
        <v>0.732057</v>
      </c>
      <c r="E4794" s="0" t="n">
        <v>1.290092</v>
      </c>
      <c r="F4794" s="0" t="n">
        <v>0.365358</v>
      </c>
      <c r="G4794" s="0" t="n">
        <f aca="false">12*Inputs!$B$6*(MIN(1,$H$50*$C4794)*(ic*Inputs!$C$6+pS+fee_fx*Inputs!$D$6-cost_acc-cost_wd*Inputs!$E$6*$E4794-cost_fx*Inputs!$D$6-$F4794)+(1-MIN(1,$H$50*$C4794))*(1-MIN(1,Inputs!$G$6*$D4794)*churn_nonbuyers)*(ic*Inputs!$C$6+fee_wd*Inputs!$E$6*(1-$B4794)+fee_fx*Inputs!$D$6-cost_acc-cost_wd*Inputs!$E$6*(1-$B4794)-cost_fx*Inputs!$D$6))</f>
        <v>189823.259764877</v>
      </c>
      <c r="H4794" s="0" t="n">
        <f aca="false">12*Inputs!$B$7*(MIN(1,$H$51*$C4794)*(ic*Inputs!$C$7+pE+fee_fx*Inputs!$D$7-cost_acc-cost_wd*Inputs!$E$7*$E4794-cost_fx*Inputs!$D$7-$F4794)+(1-MIN(1,$H$51*$C4794))*(1-MIN(1,Inputs!$G$7*$D4794)*churn_nonbuyers)*(ic*Inputs!$C$7+fee_wd*Inputs!$E$7*(1-$B4794)+fee_fx*Inputs!$D$7-cost_acc-cost_wd*Inputs!$E$7*(1-$B4794)-cost_fx*Inputs!$D$7))</f>
        <v>368931.920524597</v>
      </c>
      <c r="I4794" s="0" t="n">
        <f aca="false">12*Inputs!$B$8*(MIN(1,$H$52*$C4794)*(ic*Inputs!$C$8+pT-cost_acc-cost_wd*Inputs!$E$8-cost_fx*Inputs!$D$8-cost_ins)+(1-MIN(1,$H$52*$C4794))*(1-MIN(1,Inputs!$G$8*$D4794)*churn_nonbuyers)*(ic*Inputs!$C$8+fee_wd*Inputs!$E$8*(1-$B4794)+fee_fx*Inputs!$D$8-cost_acc-cost_wd*Inputs!$E$8*(1-$B4794)-cost_fx*Inputs!$D$8))</f>
        <v>194156.091628511</v>
      </c>
      <c r="J4794" s="0" t="n">
        <f aca="false">G4794+H4794+I4794-fixed</f>
        <v>52911.2719179844</v>
      </c>
      <c r="K4794" s="0" t="n">
        <f aca="false">12*Inputs!$B$6*(1-MIN(1,Inputs!$G$6*$D4794)*churn_nonbuyers)*(ic*Inputs!$C$6+fee_wd*Inputs!$E$6*(1-$B4794)+fee_fx*Inputs!$D$6-cost_acc-cost_wd*Inputs!$E$6*(1-$B4794)-cost_fx*Inputs!$D$6)</f>
        <v>136058.930158579</v>
      </c>
      <c r="L4794" s="0" t="n">
        <f aca="false">12*Inputs!$B$7*(1-MIN(1,Inputs!$G$7*$D4794)*churn_nonbuyers)*(ic*Inputs!$C$7+fee_wd*Inputs!$E$7*(1-$B4794)+fee_fx*Inputs!$D$7-cost_acc-cost_wd*Inputs!$E$7*(1-$B4794)-cost_fx*Inputs!$D$7)</f>
        <v>335299.192559148</v>
      </c>
      <c r="M4794" s="0" t="n">
        <f aca="false">12*Inputs!$B$8*(1-MIN(1,Inputs!$G$8*$D4794)*churn_nonbuyers)*(ic*Inputs!$C$8+fee_wd*Inputs!$E$8*(1-$B4794)+fee_fx*Inputs!$D$8-cost_acc-cost_wd*Inputs!$E$8*(1-$B4794)-cost_fx*Inputs!$D$8)</f>
        <v>149328.00399337</v>
      </c>
      <c r="N4794" s="0" t="n">
        <f aca="false">K4794+L4794+I4794-fixed</f>
        <v>-34485.7856537623</v>
      </c>
      <c r="O4794" s="0" t="n">
        <f aca="false">K4794+L4794+M4794-fixed</f>
        <v>-79313.8732889036</v>
      </c>
      <c r="P4794" s="0" t="n">
        <f aca="false">12*Inputs!$B$6*(1-MIN(1,Inputs!$F$6*$D4794))*(ic*Inputs!$C$6+flat_fee-cost_acc-cost_wd*Inputs!$E$6*$E4794-cost_fx*Inputs!$D$6)+12*Inputs!$B$7*(1-MIN(1,Inputs!$F$7*$D4794))*(ic*Inputs!$C$7+flat_fee-cost_acc-cost_wd*Inputs!$E$7*$E4794-cost_fx*Inputs!$D$7)+12*Inputs!$B$8*(1-MIN(1,Inputs!$F$8*$D4794))*(ic*Inputs!$C$8+flat_fee-cost_acc-cost_wd*Inputs!$E$8*$E4794-cost_fx*Inputs!$D$8)-fixed</f>
        <v>77598.06712256</v>
      </c>
    </row>
    <row r="4795" customFormat="false" ht="15" hidden="false" customHeight="false" outlineLevel="0" collapsed="false">
      <c r="A4795" s="0" t="n">
        <v>4730</v>
      </c>
      <c r="B4795" s="0" t="n">
        <v>0.17113</v>
      </c>
      <c r="C4795" s="0" t="n">
        <v>1.027625</v>
      </c>
      <c r="D4795" s="0" t="n">
        <v>0.944406</v>
      </c>
      <c r="E4795" s="0" t="n">
        <v>1.140116</v>
      </c>
      <c r="F4795" s="0" t="n">
        <v>0.254663</v>
      </c>
      <c r="G4795" s="0" t="n">
        <f aca="false">12*Inputs!$B$6*(MIN(1,$H$50*$C4795)*(ic*Inputs!$C$6+pS+fee_fx*Inputs!$D$6-cost_acc-cost_wd*Inputs!$E$6*$E4795-cost_fx*Inputs!$D$6-$F4795)+(1-MIN(1,$H$50*$C4795))*(1-MIN(1,Inputs!$G$6*$D4795)*churn_nonbuyers)*(ic*Inputs!$C$6+fee_wd*Inputs!$E$6*(1-$B4795)+fee_fx*Inputs!$D$6-cost_acc-cost_wd*Inputs!$E$6*(1-$B4795)-cost_fx*Inputs!$D$6))</f>
        <v>220921.585039025</v>
      </c>
      <c r="H4795" s="0" t="n">
        <f aca="false">12*Inputs!$B$7*(MIN(1,$H$51*$C4795)*(ic*Inputs!$C$7+pE+fee_fx*Inputs!$D$7-cost_acc-cost_wd*Inputs!$E$7*$E4795-cost_fx*Inputs!$D$7-$F4795)+(1-MIN(1,$H$51*$C4795))*(1-MIN(1,Inputs!$G$7*$D4795)*churn_nonbuyers)*(ic*Inputs!$C$7+fee_wd*Inputs!$E$7*(1-$B4795)+fee_fx*Inputs!$D$7-cost_acc-cost_wd*Inputs!$E$7*(1-$B4795)-cost_fx*Inputs!$D$7))</f>
        <v>409308.184484258</v>
      </c>
      <c r="I4795" s="0" t="n">
        <f aca="false">12*Inputs!$B$8*(MIN(1,$H$52*$C4795)*(ic*Inputs!$C$8+pT-cost_acc-cost_wd*Inputs!$E$8-cost_fx*Inputs!$D$8-cost_ins)+(1-MIN(1,$H$52*$C4795))*(1-MIN(1,Inputs!$G$8*$D4795)*churn_nonbuyers)*(ic*Inputs!$C$8+fee_wd*Inputs!$E$8*(1-$B4795)+fee_fx*Inputs!$D$8-cost_acc-cost_wd*Inputs!$E$8*(1-$B4795)-cost_fx*Inputs!$D$8))</f>
        <v>178392.111586899</v>
      </c>
      <c r="J4795" s="0" t="n">
        <f aca="false">G4795+H4795+I4795-fixed</f>
        <v>108621.881110181</v>
      </c>
      <c r="K4795" s="0" t="n">
        <f aca="false">12*Inputs!$B$6*(1-MIN(1,Inputs!$G$6*$D4795)*churn_nonbuyers)*(ic*Inputs!$C$6+fee_wd*Inputs!$E$6*(1-$B4795)+fee_fx*Inputs!$D$6-cost_acc-cost_wd*Inputs!$E$6*(1-$B4795)-cost_fx*Inputs!$D$6)</f>
        <v>168601.304151216</v>
      </c>
      <c r="L4795" s="0" t="n">
        <f aca="false">12*Inputs!$B$7*(1-MIN(1,Inputs!$G$7*$D4795)*churn_nonbuyers)*(ic*Inputs!$C$7+fee_wd*Inputs!$E$7*(1-$B4795)+fee_fx*Inputs!$D$7-cost_acc-cost_wd*Inputs!$E$7*(1-$B4795)-cost_fx*Inputs!$D$7)</f>
        <v>367831.92700273</v>
      </c>
      <c r="M4795" s="0" t="n">
        <f aca="false">12*Inputs!$B$8*(1-MIN(1,Inputs!$G$8*$D4795)*churn_nonbuyers)*(ic*Inputs!$C$8+fee_wd*Inputs!$E$8*(1-$B4795)+fee_fx*Inputs!$D$8-cost_acc-cost_wd*Inputs!$E$8*(1-$B4795)-cost_fx*Inputs!$D$8)</f>
        <v>107838.181399008</v>
      </c>
      <c r="N4795" s="0" t="n">
        <f aca="false">K4795+L4795+I4795-fixed</f>
        <v>14825.3427408447</v>
      </c>
      <c r="O4795" s="0" t="n">
        <f aca="false">K4795+L4795+M4795-fixed</f>
        <v>-55728.5874470464</v>
      </c>
      <c r="P4795" s="0" t="n">
        <f aca="false">12*Inputs!$B$6*(1-MIN(1,Inputs!$F$6*$D4795))*(ic*Inputs!$C$6+flat_fee-cost_acc-cost_wd*Inputs!$E$6*$E4795-cost_fx*Inputs!$D$6)+12*Inputs!$B$7*(1-MIN(1,Inputs!$F$7*$D4795))*(ic*Inputs!$C$7+flat_fee-cost_acc-cost_wd*Inputs!$E$7*$E4795-cost_fx*Inputs!$D$7)+12*Inputs!$B$8*(1-MIN(1,Inputs!$F$8*$D4795))*(ic*Inputs!$C$8+flat_fee-cost_acc-cost_wd*Inputs!$E$8*$E4795-cost_fx*Inputs!$D$8)-fixed</f>
        <v>39423.3950950401</v>
      </c>
    </row>
    <row r="4796" customFormat="false" ht="15" hidden="false" customHeight="false" outlineLevel="0" collapsed="false">
      <c r="A4796" s="0" t="n">
        <v>4731</v>
      </c>
      <c r="B4796" s="0" t="n">
        <v>0.22031</v>
      </c>
      <c r="C4796" s="0" t="n">
        <v>0.633422</v>
      </c>
      <c r="D4796" s="0" t="n">
        <v>1.054241</v>
      </c>
      <c r="E4796" s="0" t="n">
        <v>1.161674</v>
      </c>
      <c r="F4796" s="0" t="n">
        <v>0.273132</v>
      </c>
      <c r="G4796" s="0" t="n">
        <f aca="false">12*Inputs!$B$6*(MIN(1,$H$50*$C4796)*(ic*Inputs!$C$6+pS+fee_fx*Inputs!$D$6-cost_acc-cost_wd*Inputs!$E$6*$E4796-cost_fx*Inputs!$D$6-$F4796)+(1-MIN(1,$H$50*$C4796))*(1-MIN(1,Inputs!$G$6*$D4796)*churn_nonbuyers)*(ic*Inputs!$C$6+fee_wd*Inputs!$E$6*(1-$B4796)+fee_fx*Inputs!$D$6-cost_acc-cost_wd*Inputs!$E$6*(1-$B4796)-cost_fx*Inputs!$D$6))</f>
        <v>192975.834778995</v>
      </c>
      <c r="H4796" s="0" t="n">
        <f aca="false">12*Inputs!$B$7*(MIN(1,$H$51*$C4796)*(ic*Inputs!$C$7+pE+fee_fx*Inputs!$D$7-cost_acc-cost_wd*Inputs!$E$7*$E4796-cost_fx*Inputs!$D$7-$F4796)+(1-MIN(1,$H$51*$C4796))*(1-MIN(1,Inputs!$G$7*$D4796)*churn_nonbuyers)*(ic*Inputs!$C$7+fee_wd*Inputs!$E$7*(1-$B4796)+fee_fx*Inputs!$D$7-cost_acc-cost_wd*Inputs!$E$7*(1-$B4796)-cost_fx*Inputs!$D$7))</f>
        <v>385099.040009063</v>
      </c>
      <c r="I4796" s="0" t="n">
        <f aca="false">12*Inputs!$B$8*(MIN(1,$H$52*$C4796)*(ic*Inputs!$C$8+pT-cost_acc-cost_wd*Inputs!$E$8-cost_fx*Inputs!$D$8-cost_ins)+(1-MIN(1,$H$52*$C4796))*(1-MIN(1,Inputs!$G$8*$D4796)*churn_nonbuyers)*(ic*Inputs!$C$8+fee_wd*Inputs!$E$8*(1-$B4796)+fee_fx*Inputs!$D$8-cost_acc-cost_wd*Inputs!$E$8*(1-$B4796)-cost_fx*Inputs!$D$8))</f>
        <v>137366.388208005</v>
      </c>
      <c r="J4796" s="0" t="n">
        <f aca="false">G4796+H4796+I4796-fixed</f>
        <v>15441.2629960638</v>
      </c>
      <c r="K4796" s="0" t="n">
        <f aca="false">12*Inputs!$B$6*(1-MIN(1,Inputs!$G$6*$D4796)*churn_nonbuyers)*(ic*Inputs!$C$6+fee_wd*Inputs!$E$6*(1-$B4796)+fee_fx*Inputs!$D$6-cost_acc-cost_wd*Inputs!$E$6*(1-$B4796)-cost_fx*Inputs!$D$6)</f>
        <v>160920.881529912</v>
      </c>
      <c r="L4796" s="0" t="n">
        <f aca="false">12*Inputs!$B$7*(1-MIN(1,Inputs!$G$7*$D4796)*churn_nonbuyers)*(ic*Inputs!$C$7+fee_wd*Inputs!$E$7*(1-$B4796)+fee_fx*Inputs!$D$7-cost_acc-cost_wd*Inputs!$E$7*(1-$B4796)-cost_fx*Inputs!$D$7)</f>
        <v>359726.623349947</v>
      </c>
      <c r="M4796" s="0" t="n">
        <f aca="false">12*Inputs!$B$8*(1-MIN(1,Inputs!$G$8*$D4796)*churn_nonbuyers)*(ic*Inputs!$C$8+fee_wd*Inputs!$E$8*(1-$B4796)+fee_fx*Inputs!$D$8-cost_acc-cost_wd*Inputs!$E$8*(1-$B4796)-cost_fx*Inputs!$D$8)</f>
        <v>82756.066766256</v>
      </c>
      <c r="N4796" s="0" t="n">
        <f aca="false">K4796+L4796+I4796-fixed</f>
        <v>-41986.1069121356</v>
      </c>
      <c r="O4796" s="0" t="n">
        <f aca="false">K4796+L4796+M4796-fixed</f>
        <v>-96596.4283538848</v>
      </c>
      <c r="P4796" s="0" t="n">
        <f aca="false">12*Inputs!$B$6*(1-MIN(1,Inputs!$F$6*$D4796))*(ic*Inputs!$C$6+flat_fee-cost_acc-cost_wd*Inputs!$E$6*$E4796-cost_fx*Inputs!$D$6)+12*Inputs!$B$7*(1-MIN(1,Inputs!$F$7*$D4796))*(ic*Inputs!$C$7+flat_fee-cost_acc-cost_wd*Inputs!$E$7*$E4796-cost_fx*Inputs!$D$7)+12*Inputs!$B$8*(1-MIN(1,Inputs!$F$8*$D4796))*(ic*Inputs!$C$8+flat_fee-cost_acc-cost_wd*Inputs!$E$8*$E4796-cost_fx*Inputs!$D$8)-fixed</f>
        <v>-27854.5403838401</v>
      </c>
    </row>
    <row r="4797" customFormat="false" ht="15" hidden="false" customHeight="false" outlineLevel="0" collapsed="false">
      <c r="A4797" s="0" t="n">
        <v>4732</v>
      </c>
      <c r="B4797" s="0" t="n">
        <v>0.205215</v>
      </c>
      <c r="C4797" s="0" t="n">
        <v>1.115789</v>
      </c>
      <c r="D4797" s="0" t="n">
        <v>0.804509</v>
      </c>
      <c r="E4797" s="0" t="n">
        <v>1.412132</v>
      </c>
      <c r="F4797" s="0" t="n">
        <v>0.275914</v>
      </c>
      <c r="G4797" s="0" t="n">
        <f aca="false">12*Inputs!$B$6*(MIN(1,$H$50*$C4797)*(ic*Inputs!$C$6+pS+fee_fx*Inputs!$D$6-cost_acc-cost_wd*Inputs!$E$6*$E4797-cost_fx*Inputs!$D$6-$F4797)+(1-MIN(1,$H$50*$C4797))*(1-MIN(1,Inputs!$G$6*$D4797)*churn_nonbuyers)*(ic*Inputs!$C$6+fee_wd*Inputs!$E$6*(1-$B4797)+fee_fx*Inputs!$D$6-cost_acc-cost_wd*Inputs!$E$6*(1-$B4797)-cost_fx*Inputs!$D$6))</f>
        <v>214708.102982578</v>
      </c>
      <c r="H4797" s="0" t="n">
        <f aca="false">12*Inputs!$B$7*(MIN(1,$H$51*$C4797)*(ic*Inputs!$C$7+pE+fee_fx*Inputs!$D$7-cost_acc-cost_wd*Inputs!$E$7*$E4797-cost_fx*Inputs!$D$7-$F4797)+(1-MIN(1,$H$51*$C4797))*(1-MIN(1,Inputs!$G$7*$D4797)*churn_nonbuyers)*(ic*Inputs!$C$7+fee_wd*Inputs!$E$7*(1-$B4797)+fee_fx*Inputs!$D$7-cost_acc-cost_wd*Inputs!$E$7*(1-$B4797)-cost_fx*Inputs!$D$7))</f>
        <v>374763.822758371</v>
      </c>
      <c r="I4797" s="0" t="n">
        <f aca="false">12*Inputs!$B$8*(MIN(1,$H$52*$C4797)*(ic*Inputs!$C$8+pT-cost_acc-cost_wd*Inputs!$E$8-cost_fx*Inputs!$D$8-cost_ins)+(1-MIN(1,$H$52*$C4797))*(1-MIN(1,Inputs!$G$8*$D4797)*churn_nonbuyers)*(ic*Inputs!$C$8+fee_wd*Inputs!$E$8*(1-$B4797)+fee_fx*Inputs!$D$8-cost_acc-cost_wd*Inputs!$E$8*(1-$B4797)-cost_fx*Inputs!$D$8))</f>
        <v>191110.976053499</v>
      </c>
      <c r="J4797" s="0" t="n">
        <f aca="false">G4797+H4797+I4797-fixed</f>
        <v>80582.9017944483</v>
      </c>
      <c r="K4797" s="0" t="n">
        <f aca="false">12*Inputs!$B$6*(1-MIN(1,Inputs!$G$6*$D4797)*churn_nonbuyers)*(ic*Inputs!$C$6+fee_wd*Inputs!$E$6*(1-$B4797)+fee_fx*Inputs!$D$6-cost_acc-cost_wd*Inputs!$E$6*(1-$B4797)-cost_fx*Inputs!$D$6)</f>
        <v>165128.289943932</v>
      </c>
      <c r="L4797" s="0" t="n">
        <f aca="false">12*Inputs!$B$7*(1-MIN(1,Inputs!$G$7*$D4797)*churn_nonbuyers)*(ic*Inputs!$C$7+fee_wd*Inputs!$E$7*(1-$B4797)+fee_fx*Inputs!$D$7-cost_acc-cost_wd*Inputs!$E$7*(1-$B4797)-cost_fx*Inputs!$D$7)</f>
        <v>364630.919534359</v>
      </c>
      <c r="M4797" s="0" t="n">
        <f aca="false">12*Inputs!$B$8*(1-MIN(1,Inputs!$G$8*$D4797)*churn_nonbuyers)*(ic*Inputs!$C$8+fee_wd*Inputs!$E$8*(1-$B4797)+fee_fx*Inputs!$D$8-cost_acc-cost_wd*Inputs!$E$8*(1-$B4797)-cost_fx*Inputs!$D$8)</f>
        <v>138282.733445016</v>
      </c>
      <c r="N4797" s="0" t="n">
        <f aca="false">K4797+L4797+I4797-fixed</f>
        <v>20870.1855317906</v>
      </c>
      <c r="O4797" s="0" t="n">
        <f aca="false">K4797+L4797+M4797-fixed</f>
        <v>-31958.0570766928</v>
      </c>
      <c r="P4797" s="0" t="n">
        <f aca="false">12*Inputs!$B$6*(1-MIN(1,Inputs!$F$6*$D4797))*(ic*Inputs!$C$6+flat_fee-cost_acc-cost_wd*Inputs!$E$6*$E4797-cost_fx*Inputs!$D$6)+12*Inputs!$B$7*(1-MIN(1,Inputs!$F$7*$D4797))*(ic*Inputs!$C$7+flat_fee-cost_acc-cost_wd*Inputs!$E$7*$E4797-cost_fx*Inputs!$D$7)+12*Inputs!$B$8*(1-MIN(1,Inputs!$F$8*$D4797))*(ic*Inputs!$C$8+flat_fee-cost_acc-cost_wd*Inputs!$E$8*$E4797-cost_fx*Inputs!$D$8)-fixed</f>
        <v>-16662.5185868799</v>
      </c>
    </row>
    <row r="4798" customFormat="false" ht="15" hidden="false" customHeight="false" outlineLevel="0" collapsed="false">
      <c r="A4798" s="0" t="n">
        <v>4733</v>
      </c>
      <c r="B4798" s="0" t="n">
        <v>0.17686</v>
      </c>
      <c r="C4798" s="0" t="n">
        <v>1.095001</v>
      </c>
      <c r="D4798" s="0" t="n">
        <v>1.127618</v>
      </c>
      <c r="E4798" s="0" t="n">
        <v>1.154557</v>
      </c>
      <c r="F4798" s="0" t="n">
        <v>0.147035</v>
      </c>
      <c r="G4798" s="0" t="n">
        <f aca="false">12*Inputs!$B$6*(MIN(1,$H$50*$C4798)*(ic*Inputs!$C$6+pS+fee_fx*Inputs!$D$6-cost_acc-cost_wd*Inputs!$E$6*$E4798-cost_fx*Inputs!$D$6-$F4798)+(1-MIN(1,$H$50*$C4798))*(1-MIN(1,Inputs!$G$6*$D4798)*churn_nonbuyers)*(ic*Inputs!$C$6+fee_wd*Inputs!$E$6*(1-$B4798)+fee_fx*Inputs!$D$6-cost_acc-cost_wd*Inputs!$E$6*(1-$B4798)-cost_fx*Inputs!$D$6))</f>
        <v>224513.52498514</v>
      </c>
      <c r="H4798" s="0" t="n">
        <f aca="false">12*Inputs!$B$7*(MIN(1,$H$51*$C4798)*(ic*Inputs!$C$7+pE+fee_fx*Inputs!$D$7-cost_acc-cost_wd*Inputs!$E$7*$E4798-cost_fx*Inputs!$D$7-$F4798)+(1-MIN(1,$H$51*$C4798))*(1-MIN(1,Inputs!$G$7*$D4798)*churn_nonbuyers)*(ic*Inputs!$C$7+fee_wd*Inputs!$E$7*(1-$B4798)+fee_fx*Inputs!$D$7-cost_acc-cost_wd*Inputs!$E$7*(1-$B4798)-cost_fx*Inputs!$D$7))</f>
        <v>415376.862594283</v>
      </c>
      <c r="I4798" s="0" t="n">
        <f aca="false">12*Inputs!$B$8*(MIN(1,$H$52*$C4798)*(ic*Inputs!$C$8+pT-cost_acc-cost_wd*Inputs!$E$8-cost_fx*Inputs!$D$8-cost_ins)+(1-MIN(1,$H$52*$C4798))*(1-MIN(1,Inputs!$G$8*$D4798)*churn_nonbuyers)*(ic*Inputs!$C$8+fee_wd*Inputs!$E$8*(1-$B4798)+fee_fx*Inputs!$D$8-cost_acc-cost_wd*Inputs!$E$8*(1-$B4798)-cost_fx*Inputs!$D$8))</f>
        <v>173476.071956795</v>
      </c>
      <c r="J4798" s="0" t="n">
        <f aca="false">G4798+H4798+I4798-fixed</f>
        <v>113366.459536218</v>
      </c>
      <c r="K4798" s="0" t="n">
        <f aca="false">12*Inputs!$B$6*(1-MIN(1,Inputs!$G$6*$D4798)*churn_nonbuyers)*(ic*Inputs!$C$6+fee_wd*Inputs!$E$6*(1-$B4798)+fee_fx*Inputs!$D$6-cost_acc-cost_wd*Inputs!$E$6*(1-$B4798)-cost_fx*Inputs!$D$6)</f>
        <v>166201.670300256</v>
      </c>
      <c r="L4798" s="0" t="n">
        <f aca="false">12*Inputs!$B$7*(1-MIN(1,Inputs!$G$7*$D4798)*churn_nonbuyers)*(ic*Inputs!$C$7+fee_wd*Inputs!$E$7*(1-$B4798)+fee_fx*Inputs!$D$7-cost_acc-cost_wd*Inputs!$E$7*(1-$B4798)-cost_fx*Inputs!$D$7)</f>
        <v>364954.032516154</v>
      </c>
      <c r="M4798" s="0" t="n">
        <f aca="false">12*Inputs!$B$8*(1-MIN(1,Inputs!$G$8*$D4798)*churn_nonbuyers)*(ic*Inputs!$C$8+fee_wd*Inputs!$E$8*(1-$B4798)+fee_fx*Inputs!$D$8-cost_acc-cost_wd*Inputs!$E$8*(1-$B4798)-cost_fx*Inputs!$D$8)</f>
        <v>66973.424814528</v>
      </c>
      <c r="N4798" s="0" t="n">
        <f aca="false">K4798+L4798+I4798-fixed</f>
        <v>4631.77477320458</v>
      </c>
      <c r="O4798" s="0" t="n">
        <f aca="false">K4798+L4798+M4798-fixed</f>
        <v>-101870.872369062</v>
      </c>
      <c r="P4798" s="0" t="n">
        <f aca="false">12*Inputs!$B$6*(1-MIN(1,Inputs!$F$6*$D4798))*(ic*Inputs!$C$6+flat_fee-cost_acc-cost_wd*Inputs!$E$6*$E4798-cost_fx*Inputs!$D$6)+12*Inputs!$B$7*(1-MIN(1,Inputs!$F$7*$D4798))*(ic*Inputs!$C$7+flat_fee-cost_acc-cost_wd*Inputs!$E$7*$E4798-cost_fx*Inputs!$D$7)+12*Inputs!$B$8*(1-MIN(1,Inputs!$F$8*$D4798))*(ic*Inputs!$C$8+flat_fee-cost_acc-cost_wd*Inputs!$E$8*$E4798-cost_fx*Inputs!$D$8)-fixed</f>
        <v>-63530.16624976</v>
      </c>
    </row>
    <row r="4799" customFormat="false" ht="15" hidden="false" customHeight="false" outlineLevel="0" collapsed="false">
      <c r="A4799" s="0" t="n">
        <v>4734</v>
      </c>
      <c r="B4799" s="0" t="n">
        <v>0.27989</v>
      </c>
      <c r="C4799" s="0" t="n">
        <v>0.989812</v>
      </c>
      <c r="D4799" s="0" t="n">
        <v>1.507549</v>
      </c>
      <c r="E4799" s="0" t="n">
        <v>1.061654</v>
      </c>
      <c r="F4799" s="0" t="n">
        <v>0.028265</v>
      </c>
      <c r="G4799" s="0" t="n">
        <f aca="false">12*Inputs!$B$6*(MIN(1,$H$50*$C4799)*(ic*Inputs!$C$6+pS+fee_fx*Inputs!$D$6-cost_acc-cost_wd*Inputs!$E$6*$E4799-cost_fx*Inputs!$D$6-$F4799)+(1-MIN(1,$H$50*$C4799))*(1-MIN(1,Inputs!$G$6*$D4799)*churn_nonbuyers)*(ic*Inputs!$C$6+fee_wd*Inputs!$E$6*(1-$B4799)+fee_fx*Inputs!$D$6-cost_acc-cost_wd*Inputs!$E$6*(1-$B4799)-cost_fx*Inputs!$D$6))</f>
        <v>208026.481977906</v>
      </c>
      <c r="H4799" s="0" t="n">
        <f aca="false">12*Inputs!$B$7*(MIN(1,$H$51*$C4799)*(ic*Inputs!$C$7+pE+fee_fx*Inputs!$D$7-cost_acc-cost_wd*Inputs!$E$7*$E4799-cost_fx*Inputs!$D$7-$F4799)+(1-MIN(1,$H$51*$C4799))*(1-MIN(1,Inputs!$G$7*$D4799)*churn_nonbuyers)*(ic*Inputs!$C$7+fee_wd*Inputs!$E$7*(1-$B4799)+fee_fx*Inputs!$D$7-cost_acc-cost_wd*Inputs!$E$7*(1-$B4799)-cost_fx*Inputs!$D$7))</f>
        <v>416740.25567322</v>
      </c>
      <c r="I4799" s="0" t="n">
        <f aca="false">12*Inputs!$B$8*(MIN(1,$H$52*$C4799)*(ic*Inputs!$C$8+pT-cost_acc-cost_wd*Inputs!$E$8-cost_fx*Inputs!$D$8-cost_ins)+(1-MIN(1,$H$52*$C4799))*(1-MIN(1,Inputs!$G$8*$D4799)*churn_nonbuyers)*(ic*Inputs!$C$8+fee_wd*Inputs!$E$8*(1-$B4799)+fee_fx*Inputs!$D$8-cost_acc-cost_wd*Inputs!$E$8*(1-$B4799)-cost_fx*Inputs!$D$8))</f>
        <v>142675.460928</v>
      </c>
      <c r="J4799" s="0" t="n">
        <f aca="false">G4799+H4799+I4799-fixed</f>
        <v>67442.1985791258</v>
      </c>
      <c r="K4799" s="0" t="n">
        <f aca="false">12*Inputs!$B$6*(1-MIN(1,Inputs!$G$6*$D4799)*churn_nonbuyers)*(ic*Inputs!$C$6+fee_wd*Inputs!$E$6*(1-$B4799)+fee_fx*Inputs!$D$6-cost_acc-cost_wd*Inputs!$E$6*(1-$B4799)-cost_fx*Inputs!$D$6)</f>
        <v>149137.770885192</v>
      </c>
      <c r="L4799" s="0" t="n">
        <f aca="false">12*Inputs!$B$7*(1-MIN(1,Inputs!$G$7*$D4799)*churn_nonbuyers)*(ic*Inputs!$C$7+fee_wd*Inputs!$E$7*(1-$B4799)+fee_fx*Inputs!$D$7-cost_acc-cost_wd*Inputs!$E$7*(1-$B4799)-cost_fx*Inputs!$D$7)</f>
        <v>346483.342179115</v>
      </c>
      <c r="M4799" s="0" t="n">
        <f aca="false">12*Inputs!$B$8*(1-MIN(1,Inputs!$G$8*$D4799)*churn_nonbuyers)*(ic*Inputs!$C$8+fee_wd*Inputs!$E$8*(1-$B4799)+fee_fx*Inputs!$D$8-cost_acc-cost_wd*Inputs!$E$8*(1-$B4799)-cost_fx*Inputs!$D$8)</f>
        <v>0</v>
      </c>
      <c r="N4799" s="0" t="n">
        <f aca="false">K4799+L4799+I4799-fixed</f>
        <v>-61703.4260076927</v>
      </c>
      <c r="O4799" s="0" t="n">
        <f aca="false">K4799+L4799+M4799-fixed</f>
        <v>-204378.886935693</v>
      </c>
      <c r="P4799" s="0" t="n">
        <f aca="false">12*Inputs!$B$6*(1-MIN(1,Inputs!$F$6*$D4799))*(ic*Inputs!$C$6+flat_fee-cost_acc-cost_wd*Inputs!$E$6*$E4799-cost_fx*Inputs!$D$6)+12*Inputs!$B$7*(1-MIN(1,Inputs!$F$7*$D4799))*(ic*Inputs!$C$7+flat_fee-cost_acc-cost_wd*Inputs!$E$7*$E4799-cost_fx*Inputs!$D$7)+12*Inputs!$B$8*(1-MIN(1,Inputs!$F$8*$D4799))*(ic*Inputs!$C$8+flat_fee-cost_acc-cost_wd*Inputs!$E$8*$E4799-cost_fx*Inputs!$D$8)-fixed</f>
        <v>-234873.43822096</v>
      </c>
    </row>
    <row r="4800" customFormat="false" ht="15" hidden="false" customHeight="false" outlineLevel="0" collapsed="false">
      <c r="A4800" s="0" t="n">
        <v>4735</v>
      </c>
      <c r="B4800" s="0" t="n">
        <v>0.396871</v>
      </c>
      <c r="C4800" s="0" t="n">
        <v>0.769483</v>
      </c>
      <c r="D4800" s="0" t="n">
        <v>1.441354</v>
      </c>
      <c r="E4800" s="0" t="n">
        <v>1.148149</v>
      </c>
      <c r="F4800" s="0" t="n">
        <v>0.105929</v>
      </c>
      <c r="G4800" s="0" t="n">
        <f aca="false">12*Inputs!$B$6*(MIN(1,$H$50*$C4800)*(ic*Inputs!$C$6+pS+fee_fx*Inputs!$D$6-cost_acc-cost_wd*Inputs!$E$6*$E4800-cost_fx*Inputs!$D$6-$F4800)+(1-MIN(1,$H$50*$C4800))*(1-MIN(1,Inputs!$G$6*$D4800)*churn_nonbuyers)*(ic*Inputs!$C$6+fee_wd*Inputs!$E$6*(1-$B4800)+fee_fx*Inputs!$D$6-cost_acc-cost_wd*Inputs!$E$6*(1-$B4800)-cost_fx*Inputs!$D$6))</f>
        <v>177839.646505529</v>
      </c>
      <c r="H4800" s="0" t="n">
        <f aca="false">12*Inputs!$B$7*(MIN(1,$H$51*$C4800)*(ic*Inputs!$C$7+pE+fee_fx*Inputs!$D$7-cost_acc-cost_wd*Inputs!$E$7*$E4800-cost_fx*Inputs!$D$7-$F4800)+(1-MIN(1,$H$51*$C4800))*(1-MIN(1,Inputs!$G$7*$D4800)*churn_nonbuyers)*(ic*Inputs!$C$7+fee_wd*Inputs!$E$7*(1-$B4800)+fee_fx*Inputs!$D$7-cost_acc-cost_wd*Inputs!$E$7*(1-$B4800)-cost_fx*Inputs!$D$7))</f>
        <v>379334.388849045</v>
      </c>
      <c r="I4800" s="0" t="n">
        <f aca="false">12*Inputs!$B$8*(MIN(1,$H$52*$C4800)*(ic*Inputs!$C$8+pT-cost_acc-cost_wd*Inputs!$E$8-cost_fx*Inputs!$D$8-cost_ins)+(1-MIN(1,$H$52*$C4800))*(1-MIN(1,Inputs!$G$8*$D4800)*churn_nonbuyers)*(ic*Inputs!$C$8+fee_wd*Inputs!$E$8*(1-$B4800)+fee_fx*Inputs!$D$8-cost_acc-cost_wd*Inputs!$E$8*(1-$B4800)-cost_fx*Inputs!$D$8))</f>
        <v>110916.357552</v>
      </c>
      <c r="J4800" s="0" t="n">
        <f aca="false">G4800+H4800+I4800-fixed</f>
        <v>-31909.6070934263</v>
      </c>
      <c r="K4800" s="0" t="n">
        <f aca="false">12*Inputs!$B$6*(1-MIN(1,Inputs!$G$6*$D4800)*churn_nonbuyers)*(ic*Inputs!$C$6+fee_wd*Inputs!$E$6*(1-$B4800)+fee_fx*Inputs!$D$6-cost_acc-cost_wd*Inputs!$E$6*(1-$B4800)-cost_fx*Inputs!$D$6)</f>
        <v>134040.355224005</v>
      </c>
      <c r="L4800" s="0" t="n">
        <f aca="false">12*Inputs!$B$7*(1-MIN(1,Inputs!$G$7*$D4800)*churn_nonbuyers)*(ic*Inputs!$C$7+fee_wd*Inputs!$E$7*(1-$B4800)+fee_fx*Inputs!$D$7-cost_acc-cost_wd*Inputs!$E$7*(1-$B4800)-cost_fx*Inputs!$D$7)</f>
        <v>331087.134542403</v>
      </c>
      <c r="M4800" s="0" t="n">
        <f aca="false">12*Inputs!$B$8*(1-MIN(1,Inputs!$G$8*$D4800)*churn_nonbuyers)*(ic*Inputs!$C$8+fee_wd*Inputs!$E$8*(1-$B4800)+fee_fx*Inputs!$D$8-cost_acc-cost_wd*Inputs!$E$8*(1-$B4800)-cost_fx*Inputs!$D$8)</f>
        <v>0</v>
      </c>
      <c r="N4800" s="0" t="n">
        <f aca="false">K4800+L4800+I4800-fixed</f>
        <v>-123956.152681592</v>
      </c>
      <c r="O4800" s="0" t="n">
        <f aca="false">K4800+L4800+M4800-fixed</f>
        <v>-234872.510233592</v>
      </c>
      <c r="P4800" s="0" t="n">
        <f aca="false">12*Inputs!$B$6*(1-MIN(1,Inputs!$F$6*$D4800))*(ic*Inputs!$C$6+flat_fee-cost_acc-cost_wd*Inputs!$E$6*$E4800-cost_fx*Inputs!$D$6)+12*Inputs!$B$7*(1-MIN(1,Inputs!$F$7*$D4800))*(ic*Inputs!$C$7+flat_fee-cost_acc-cost_wd*Inputs!$E$7*$E4800-cost_fx*Inputs!$D$7)+12*Inputs!$B$8*(1-MIN(1,Inputs!$F$8*$D4800))*(ic*Inputs!$C$8+flat_fee-cost_acc-cost_wd*Inputs!$E$8*$E4800-cost_fx*Inputs!$D$8)-fixed</f>
        <v>-226727.56961296</v>
      </c>
    </row>
    <row r="4801" customFormat="false" ht="15" hidden="false" customHeight="false" outlineLevel="0" collapsed="false">
      <c r="A4801" s="0" t="n">
        <v>4736</v>
      </c>
      <c r="B4801" s="0" t="n">
        <v>0.125135</v>
      </c>
      <c r="C4801" s="0" t="n">
        <v>0.716608</v>
      </c>
      <c r="D4801" s="0" t="n">
        <v>1.733419</v>
      </c>
      <c r="E4801" s="0" t="n">
        <v>1.291672</v>
      </c>
      <c r="F4801" s="0" t="n">
        <v>0.053768</v>
      </c>
      <c r="G4801" s="0" t="n">
        <f aca="false">12*Inputs!$B$6*(MIN(1,$H$50*$C4801)*(ic*Inputs!$C$6+pS+fee_fx*Inputs!$D$6-cost_acc-cost_wd*Inputs!$E$6*$E4801-cost_fx*Inputs!$D$6-$F4801)+(1-MIN(1,$H$50*$C4801))*(1-MIN(1,Inputs!$G$6*$D4801)*churn_nonbuyers)*(ic*Inputs!$C$6+fee_wd*Inputs!$E$6*(1-$B4801)+fee_fx*Inputs!$D$6-cost_acc-cost_wd*Inputs!$E$6*(1-$B4801)-cost_fx*Inputs!$D$6))</f>
        <v>205022.726225172</v>
      </c>
      <c r="H4801" s="0" t="n">
        <f aca="false">12*Inputs!$B$7*(MIN(1,$H$51*$C4801)*(ic*Inputs!$C$7+pE+fee_fx*Inputs!$D$7-cost_acc-cost_wd*Inputs!$E$7*$E4801-cost_fx*Inputs!$D$7-$F4801)+(1-MIN(1,$H$51*$C4801))*(1-MIN(1,Inputs!$G$7*$D4801)*churn_nonbuyers)*(ic*Inputs!$C$7+fee_wd*Inputs!$E$7*(1-$B4801)+fee_fx*Inputs!$D$7-cost_acc-cost_wd*Inputs!$E$7*(1-$B4801)-cost_fx*Inputs!$D$7))</f>
        <v>390622.927014169</v>
      </c>
      <c r="I4801" s="0" t="n">
        <f aca="false">12*Inputs!$B$8*(MIN(1,$H$52*$C4801)*(ic*Inputs!$C$8+pT-cost_acc-cost_wd*Inputs!$E$8-cost_fx*Inputs!$D$8-cost_ins)+(1-MIN(1,$H$52*$C4801))*(1-MIN(1,Inputs!$G$8*$D4801)*churn_nonbuyers)*(ic*Inputs!$C$8+fee_wd*Inputs!$E$8*(1-$B4801)+fee_fx*Inputs!$D$8-cost_acc-cost_wd*Inputs!$E$8*(1-$B4801)-cost_fx*Inputs!$D$8))</f>
        <v>103294.743552</v>
      </c>
      <c r="J4801" s="0" t="n">
        <f aca="false">G4801+H4801+I4801-fixed</f>
        <v>-1059.60320865922</v>
      </c>
      <c r="K4801" s="0" t="n">
        <f aca="false">12*Inputs!$B$6*(1-MIN(1,Inputs!$G$6*$D4801)*churn_nonbuyers)*(ic*Inputs!$C$6+fee_wd*Inputs!$E$6*(1-$B4801)+fee_fx*Inputs!$D$6-cost_acc-cost_wd*Inputs!$E$6*(1-$B4801)-cost_fx*Inputs!$D$6)</f>
        <v>167669.458463268</v>
      </c>
      <c r="L4801" s="0" t="n">
        <f aca="false">12*Inputs!$B$7*(1-MIN(1,Inputs!$G$7*$D4801)*churn_nonbuyers)*(ic*Inputs!$C$7+fee_wd*Inputs!$E$7*(1-$B4801)+fee_fx*Inputs!$D$7-cost_acc-cost_wd*Inputs!$E$7*(1-$B4801)-cost_fx*Inputs!$D$7)</f>
        <v>365150.180965961</v>
      </c>
      <c r="M4801" s="0" t="n">
        <f aca="false">12*Inputs!$B$8*(1-MIN(1,Inputs!$G$8*$D4801)*churn_nonbuyers)*(ic*Inputs!$C$8+fee_wd*Inputs!$E$8*(1-$B4801)+fee_fx*Inputs!$D$8-cost_acc-cost_wd*Inputs!$E$8*(1-$B4801)-cost_fx*Inputs!$D$8)</f>
        <v>0</v>
      </c>
      <c r="N4801" s="0" t="n">
        <f aca="false">K4801+L4801+I4801-fixed</f>
        <v>-63885.6170187711</v>
      </c>
      <c r="O4801" s="0" t="n">
        <f aca="false">K4801+L4801+M4801-fixed</f>
        <v>-167180.360570771</v>
      </c>
      <c r="P4801" s="0" t="n">
        <f aca="false">12*Inputs!$B$6*(1-MIN(1,Inputs!$F$6*$D4801))*(ic*Inputs!$C$6+flat_fee-cost_acc-cost_wd*Inputs!$E$6*$E4801-cost_fx*Inputs!$D$6)+12*Inputs!$B$7*(1-MIN(1,Inputs!$F$7*$D4801))*(ic*Inputs!$C$7+flat_fee-cost_acc-cost_wd*Inputs!$E$7*$E4801-cost_fx*Inputs!$D$7)+12*Inputs!$B$8*(1-MIN(1,Inputs!$F$8*$D4801))*(ic*Inputs!$C$8+flat_fee-cost_acc-cost_wd*Inputs!$E$8*$E4801-cost_fx*Inputs!$D$8)-fixed</f>
        <v>-417785.54505568</v>
      </c>
    </row>
    <row r="4802" customFormat="false" ht="15" hidden="false" customHeight="false" outlineLevel="0" collapsed="false">
      <c r="A4802" s="0" t="n">
        <v>4737</v>
      </c>
      <c r="B4802" s="0" t="n">
        <v>0.284924</v>
      </c>
      <c r="C4802" s="0" t="n">
        <v>0.953136</v>
      </c>
      <c r="D4802" s="0" t="n">
        <v>0.68445</v>
      </c>
      <c r="E4802" s="0" t="n">
        <v>1.053016</v>
      </c>
      <c r="F4802" s="0" t="n">
        <v>0.128331</v>
      </c>
      <c r="G4802" s="0" t="n">
        <f aca="false">12*Inputs!$B$6*(MIN(1,$H$50*$C4802)*(ic*Inputs!$C$6+pS+fee_fx*Inputs!$D$6-cost_acc-cost_wd*Inputs!$E$6*$E4802-cost_fx*Inputs!$D$6-$F4802)+(1-MIN(1,$H$50*$C4802))*(1-MIN(1,Inputs!$G$6*$D4802)*churn_nonbuyers)*(ic*Inputs!$C$6+fee_wd*Inputs!$E$6*(1-$B4802)+fee_fx*Inputs!$D$6-cost_acc-cost_wd*Inputs!$E$6*(1-$B4802)-cost_fx*Inputs!$D$6))</f>
        <v>209321.92067401</v>
      </c>
      <c r="H4802" s="0" t="n">
        <f aca="false">12*Inputs!$B$7*(MIN(1,$H$51*$C4802)*(ic*Inputs!$C$7+pE+fee_fx*Inputs!$D$7-cost_acc-cost_wd*Inputs!$E$7*$E4802-cost_fx*Inputs!$D$7-$F4802)+(1-MIN(1,$H$51*$C4802))*(1-MIN(1,Inputs!$G$7*$D4802)*churn_nonbuyers)*(ic*Inputs!$C$7+fee_wd*Inputs!$E$7*(1-$B4802)+fee_fx*Inputs!$D$7-cost_acc-cost_wd*Inputs!$E$7*(1-$B4802)-cost_fx*Inputs!$D$7))</f>
        <v>414697.015728254</v>
      </c>
      <c r="I4802" s="0" t="n">
        <f aca="false">12*Inputs!$B$8*(MIN(1,$H$52*$C4802)*(ic*Inputs!$C$8+pT-cost_acc-cost_wd*Inputs!$E$8-cost_fx*Inputs!$D$8-cost_ins)+(1-MIN(1,$H$52*$C4802))*(1-MIN(1,Inputs!$G$8*$D4802)*churn_nonbuyers)*(ic*Inputs!$C$8+fee_wd*Inputs!$E$8*(1-$B4802)+fee_fx*Inputs!$D$8-cost_acc-cost_wd*Inputs!$E$8*(1-$B4802)-cost_fx*Inputs!$D$8))</f>
        <v>191600.426969562</v>
      </c>
      <c r="J4802" s="0" t="n">
        <f aca="false">G4802+H4802+I4802-fixed</f>
        <v>115619.363371826</v>
      </c>
      <c r="K4802" s="0" t="n">
        <f aca="false">12*Inputs!$B$6*(1-MIN(1,Inputs!$G$6*$D4802)*churn_nonbuyers)*(ic*Inputs!$C$6+fee_wd*Inputs!$E$6*(1-$B4802)+fee_fx*Inputs!$D$6-cost_acc-cost_wd*Inputs!$E$6*(1-$B4802)-cost_fx*Inputs!$D$6)</f>
        <v>155075.80486896</v>
      </c>
      <c r="L4802" s="0" t="n">
        <f aca="false">12*Inputs!$B$7*(1-MIN(1,Inputs!$G$7*$D4802)*churn_nonbuyers)*(ic*Inputs!$C$7+fee_wd*Inputs!$E$7*(1-$B4802)+fee_fx*Inputs!$D$7-cost_acc-cost_wd*Inputs!$E$7*(1-$B4802)-cost_fx*Inputs!$D$7)</f>
        <v>354734.306921376</v>
      </c>
      <c r="M4802" s="0" t="n">
        <f aca="false">12*Inputs!$B$8*(1-MIN(1,Inputs!$G$8*$D4802)*churn_nonbuyers)*(ic*Inputs!$C$8+fee_wd*Inputs!$E$8*(1-$B4802)+fee_fx*Inputs!$D$8-cost_acc-cost_wd*Inputs!$E$8*(1-$B4802)-cost_fx*Inputs!$D$8)</f>
        <v>162893.05738848</v>
      </c>
      <c r="N4802" s="0" t="n">
        <f aca="false">K4802+L4802+I4802-fixed</f>
        <v>1410.5387598977</v>
      </c>
      <c r="O4802" s="0" t="n">
        <f aca="false">K4802+L4802+M4802-fixed</f>
        <v>-27296.8308211839</v>
      </c>
      <c r="P4802" s="0" t="n">
        <f aca="false">12*Inputs!$B$6*(1-MIN(1,Inputs!$F$6*$D4802))*(ic*Inputs!$C$6+flat_fee-cost_acc-cost_wd*Inputs!$E$6*$E4802-cost_fx*Inputs!$D$6)+12*Inputs!$B$7*(1-MIN(1,Inputs!$F$7*$D4802))*(ic*Inputs!$C$7+flat_fee-cost_acc-cost_wd*Inputs!$E$7*$E4802-cost_fx*Inputs!$D$7)+12*Inputs!$B$8*(1-MIN(1,Inputs!$F$8*$D4802))*(ic*Inputs!$C$8+flat_fee-cost_acc-cost_wd*Inputs!$E$8*$E4802-cost_fx*Inputs!$D$8)-fixed</f>
        <v>221501.560688</v>
      </c>
    </row>
    <row r="4803" customFormat="false" ht="15" hidden="false" customHeight="false" outlineLevel="0" collapsed="false">
      <c r="A4803" s="0" t="n">
        <v>4738</v>
      </c>
      <c r="B4803" s="0" t="n">
        <v>0.167116</v>
      </c>
      <c r="C4803" s="0" t="n">
        <v>0.810583</v>
      </c>
      <c r="D4803" s="0" t="n">
        <v>0.529373</v>
      </c>
      <c r="E4803" s="0" t="n">
        <v>1.339477</v>
      </c>
      <c r="F4803" s="0" t="n">
        <v>0.260815</v>
      </c>
      <c r="G4803" s="0" t="n">
        <f aca="false">12*Inputs!$B$6*(MIN(1,$H$50*$C4803)*(ic*Inputs!$C$6+pS+fee_fx*Inputs!$D$6-cost_acc-cost_wd*Inputs!$E$6*$E4803-cost_fx*Inputs!$D$6-$F4803)+(1-MIN(1,$H$50*$C4803))*(1-MIN(1,Inputs!$G$6*$D4803)*churn_nonbuyers)*(ic*Inputs!$C$6+fee_wd*Inputs!$E$6*(1-$B4803)+fee_fx*Inputs!$D$6-cost_acc-cost_wd*Inputs!$E$6*(1-$B4803)-cost_fx*Inputs!$D$6))</f>
        <v>209993.283444114</v>
      </c>
      <c r="H4803" s="0" t="n">
        <f aca="false">12*Inputs!$B$7*(MIN(1,$H$51*$C4803)*(ic*Inputs!$C$7+pE+fee_fx*Inputs!$D$7-cost_acc-cost_wd*Inputs!$E$7*$E4803-cost_fx*Inputs!$D$7-$F4803)+(1-MIN(1,$H$51*$C4803))*(1-MIN(1,Inputs!$G$7*$D4803)*churn_nonbuyers)*(ic*Inputs!$C$7+fee_wd*Inputs!$E$7*(1-$B4803)+fee_fx*Inputs!$D$7-cost_acc-cost_wd*Inputs!$E$7*(1-$B4803)-cost_fx*Inputs!$D$7))</f>
        <v>385214.263545323</v>
      </c>
      <c r="I4803" s="0" t="n">
        <f aca="false">12*Inputs!$B$8*(MIN(1,$H$52*$C4803)*(ic*Inputs!$C$8+pT-cost_acc-cost_wd*Inputs!$E$8-cost_fx*Inputs!$D$8-cost_ins)+(1-MIN(1,$H$52*$C4803))*(1-MIN(1,Inputs!$G$8*$D4803)*churn_nonbuyers)*(ic*Inputs!$C$8+fee_wd*Inputs!$E$8*(1-$B4803)+fee_fx*Inputs!$D$8-cost_acc-cost_wd*Inputs!$E$8*(1-$B4803)-cost_fx*Inputs!$D$8))</f>
        <v>203531.993225296</v>
      </c>
      <c r="J4803" s="0" t="n">
        <f aca="false">G4803+H4803+I4803-fixed</f>
        <v>98739.5402147321</v>
      </c>
      <c r="K4803" s="0" t="n">
        <f aca="false">12*Inputs!$B$6*(1-MIN(1,Inputs!$G$6*$D4803)*churn_nonbuyers)*(ic*Inputs!$C$6+fee_wd*Inputs!$E$6*(1-$B4803)+fee_fx*Inputs!$D$6-cost_acc-cost_wd*Inputs!$E$6*(1-$B4803)-cost_fx*Inputs!$D$6)</f>
        <v>172836.17638753</v>
      </c>
      <c r="L4803" s="0" t="n">
        <f aca="false">12*Inputs!$B$7*(1-MIN(1,Inputs!$G$7*$D4803)*churn_nonbuyers)*(ic*Inputs!$C$7+fee_wd*Inputs!$E$7*(1-$B4803)+fee_fx*Inputs!$D$7-cost_acc-cost_wd*Inputs!$E$7*(1-$B4803)-cost_fx*Inputs!$D$7)</f>
        <v>373114.176328518</v>
      </c>
      <c r="M4803" s="0" t="n">
        <f aca="false">12*Inputs!$B$8*(1-MIN(1,Inputs!$G$8*$D4803)*churn_nonbuyers)*(ic*Inputs!$C$8+fee_wd*Inputs!$E$8*(1-$B4803)+fee_fx*Inputs!$D$8-cost_acc-cost_wd*Inputs!$E$8*(1-$B4803)-cost_fx*Inputs!$D$8)</f>
        <v>200399.770021805</v>
      </c>
      <c r="N4803" s="0" t="n">
        <f aca="false">K4803+L4803+I4803-fixed</f>
        <v>49482.3459413429</v>
      </c>
      <c r="O4803" s="0" t="n">
        <f aca="false">K4803+L4803+M4803-fixed</f>
        <v>46350.1227378522</v>
      </c>
      <c r="P4803" s="0" t="n">
        <f aca="false">12*Inputs!$B$6*(1-MIN(1,Inputs!$F$6*$D4803))*(ic*Inputs!$C$6+flat_fee-cost_acc-cost_wd*Inputs!$E$6*$E4803-cost_fx*Inputs!$D$6)+12*Inputs!$B$7*(1-MIN(1,Inputs!$F$7*$D4803))*(ic*Inputs!$C$7+flat_fee-cost_acc-cost_wd*Inputs!$E$7*$E4803-cost_fx*Inputs!$D$7)+12*Inputs!$B$8*(1-MIN(1,Inputs!$F$8*$D4803))*(ic*Inputs!$C$8+flat_fee-cost_acc-cost_wd*Inputs!$E$8*$E4803-cost_fx*Inputs!$D$8)-fixed</f>
        <v>150873.58875704</v>
      </c>
    </row>
    <row r="4804" customFormat="false" ht="15" hidden="false" customHeight="false" outlineLevel="0" collapsed="false">
      <c r="A4804" s="0" t="n">
        <v>4739</v>
      </c>
      <c r="B4804" s="0" t="n">
        <v>0.170065</v>
      </c>
      <c r="C4804" s="0" t="n">
        <v>0.961844</v>
      </c>
      <c r="D4804" s="0" t="n">
        <v>1.195611</v>
      </c>
      <c r="E4804" s="0" t="n">
        <v>1.119415</v>
      </c>
      <c r="F4804" s="0" t="n">
        <v>0.106434</v>
      </c>
      <c r="G4804" s="0" t="n">
        <f aca="false">12*Inputs!$B$6*(MIN(1,$H$50*$C4804)*(ic*Inputs!$C$6+pS+fee_fx*Inputs!$D$6-cost_acc-cost_wd*Inputs!$E$6*$E4804-cost_fx*Inputs!$D$6-$F4804)+(1-MIN(1,$H$50*$C4804))*(1-MIN(1,Inputs!$G$6*$D4804)*churn_nonbuyers)*(ic*Inputs!$C$6+fee_wd*Inputs!$E$6*(1-$B4804)+fee_fx*Inputs!$D$6-cost_acc-cost_wd*Inputs!$E$6*(1-$B4804)-cost_fx*Inputs!$D$6))</f>
        <v>219397.558459672</v>
      </c>
      <c r="H4804" s="0" t="n">
        <f aca="false">12*Inputs!$B$7*(MIN(1,$H$51*$C4804)*(ic*Inputs!$C$7+pE+fee_fx*Inputs!$D$7-cost_acc-cost_wd*Inputs!$E$7*$E4804-cost_fx*Inputs!$D$7-$F4804)+(1-MIN(1,$H$51*$C4804))*(1-MIN(1,Inputs!$G$7*$D4804)*churn_nonbuyers)*(ic*Inputs!$C$7+fee_wd*Inputs!$E$7*(1-$B4804)+fee_fx*Inputs!$D$7-cost_acc-cost_wd*Inputs!$E$7*(1-$B4804)-cost_fx*Inputs!$D$7))</f>
        <v>415494.868628507</v>
      </c>
      <c r="I4804" s="0" t="n">
        <f aca="false">12*Inputs!$B$8*(MIN(1,$H$52*$C4804)*(ic*Inputs!$C$8+pT-cost_acc-cost_wd*Inputs!$E$8-cost_fx*Inputs!$D$8-cost_ins)+(1-MIN(1,$H$52*$C4804))*(1-MIN(1,Inputs!$G$8*$D4804)*churn_nonbuyers)*(ic*Inputs!$C$8+fee_wd*Inputs!$E$8*(1-$B4804)+fee_fx*Inputs!$D$8-cost_acc-cost_wd*Inputs!$E$8*(1-$B4804)-cost_fx*Inputs!$D$8))</f>
        <v>155598.818018734</v>
      </c>
      <c r="J4804" s="0" t="n">
        <f aca="false">G4804+H4804+I4804-fixed</f>
        <v>90491.2451069137</v>
      </c>
      <c r="K4804" s="0" t="n">
        <f aca="false">12*Inputs!$B$6*(1-MIN(1,Inputs!$G$6*$D4804)*churn_nonbuyers)*(ic*Inputs!$C$6+fee_wd*Inputs!$E$6*(1-$B4804)+fee_fx*Inputs!$D$6-cost_acc-cost_wd*Inputs!$E$6*(1-$B4804)-cost_fx*Inputs!$D$6)</f>
        <v>166522.868529948</v>
      </c>
      <c r="L4804" s="0" t="n">
        <f aca="false">12*Inputs!$B$7*(1-MIN(1,Inputs!$G$7*$D4804)*churn_nonbuyers)*(ic*Inputs!$C$7+fee_wd*Inputs!$E$7*(1-$B4804)+fee_fx*Inputs!$D$7-cost_acc-cost_wd*Inputs!$E$7*(1-$B4804)-cost_fx*Inputs!$D$7)</f>
        <v>365126.921789969</v>
      </c>
      <c r="M4804" s="0" t="n">
        <f aca="false">12*Inputs!$B$8*(1-MIN(1,Inputs!$G$8*$D4804)*churn_nonbuyers)*(ic*Inputs!$C$8+fee_wd*Inputs!$E$8*(1-$B4804)+fee_fx*Inputs!$D$8-cost_acc-cost_wd*Inputs!$E$8*(1-$B4804)-cost_fx*Inputs!$D$8)</f>
        <v>51895.619966424</v>
      </c>
      <c r="N4804" s="0" t="n">
        <f aca="false">K4804+L4804+I4804-fixed</f>
        <v>-12751.3916613485</v>
      </c>
      <c r="O4804" s="0" t="n">
        <f aca="false">K4804+L4804+M4804-fixed</f>
        <v>-116454.589713659</v>
      </c>
      <c r="P4804" s="0" t="n">
        <f aca="false">12*Inputs!$B$6*(1-MIN(1,Inputs!$F$6*$D4804))*(ic*Inputs!$C$6+flat_fee-cost_acc-cost_wd*Inputs!$E$6*$E4804-cost_fx*Inputs!$D$6)+12*Inputs!$B$7*(1-MIN(1,Inputs!$F$7*$D4804))*(ic*Inputs!$C$7+flat_fee-cost_acc-cost_wd*Inputs!$E$7*$E4804-cost_fx*Inputs!$D$7)+12*Inputs!$B$8*(1-MIN(1,Inputs!$F$8*$D4804))*(ic*Inputs!$C$8+flat_fee-cost_acc-cost_wd*Inputs!$E$8*$E4804-cost_fx*Inputs!$D$8)-fixed</f>
        <v>-85819.6669924</v>
      </c>
    </row>
    <row r="4805" customFormat="false" ht="15" hidden="false" customHeight="false" outlineLevel="0" collapsed="false">
      <c r="A4805" s="0" t="n">
        <v>4740</v>
      </c>
      <c r="B4805" s="0" t="n">
        <v>0.241945</v>
      </c>
      <c r="C4805" s="0" t="n">
        <v>1.010433</v>
      </c>
      <c r="D4805" s="0" t="n">
        <v>1.569834</v>
      </c>
      <c r="E4805" s="0" t="n">
        <v>1.147222</v>
      </c>
      <c r="F4805" s="0" t="n">
        <v>0.221233</v>
      </c>
      <c r="G4805" s="0" t="n">
        <f aca="false">12*Inputs!$B$6*(MIN(1,$H$50*$C4805)*(ic*Inputs!$C$6+pS+fee_fx*Inputs!$D$6-cost_acc-cost_wd*Inputs!$E$6*$E4805-cost_fx*Inputs!$D$6-$F4805)+(1-MIN(1,$H$50*$C4805))*(1-MIN(1,Inputs!$G$6*$D4805)*churn_nonbuyers)*(ic*Inputs!$C$6+fee_wd*Inputs!$E$6*(1-$B4805)+fee_fx*Inputs!$D$6-cost_acc-cost_wd*Inputs!$E$6*(1-$B4805)-cost_fx*Inputs!$D$6))</f>
        <v>206935.368088524</v>
      </c>
      <c r="H4805" s="0" t="n">
        <f aca="false">12*Inputs!$B$7*(MIN(1,$H$51*$C4805)*(ic*Inputs!$C$7+pE+fee_fx*Inputs!$D$7-cost_acc-cost_wd*Inputs!$E$7*$E4805-cost_fx*Inputs!$D$7-$F4805)+(1-MIN(1,$H$51*$C4805))*(1-MIN(1,Inputs!$G$7*$D4805)*churn_nonbuyers)*(ic*Inputs!$C$7+fee_wd*Inputs!$E$7*(1-$B4805)+fee_fx*Inputs!$D$7-cost_acc-cost_wd*Inputs!$E$7*(1-$B4805)-cost_fx*Inputs!$D$7))</f>
        <v>399711.037115737</v>
      </c>
      <c r="I4805" s="0" t="n">
        <f aca="false">12*Inputs!$B$8*(MIN(1,$H$52*$C4805)*(ic*Inputs!$C$8+pT-cost_acc-cost_wd*Inputs!$E$8-cost_fx*Inputs!$D$8-cost_ins)+(1-MIN(1,$H$52*$C4805))*(1-MIN(1,Inputs!$G$8*$D4805)*churn_nonbuyers)*(ic*Inputs!$C$8+fee_wd*Inputs!$E$8*(1-$B4805)+fee_fx*Inputs!$D$8-cost_acc-cost_wd*Inputs!$E$8*(1-$B4805)-cost_fx*Inputs!$D$8))</f>
        <v>145647.854352</v>
      </c>
      <c r="J4805" s="0" t="n">
        <f aca="false">G4805+H4805+I4805-fixed</f>
        <v>52294.2595562609</v>
      </c>
      <c r="K4805" s="0" t="n">
        <f aca="false">12*Inputs!$B$6*(1-MIN(1,Inputs!$G$6*$D4805)*churn_nonbuyers)*(ic*Inputs!$C$6+fee_wd*Inputs!$E$6*(1-$B4805)+fee_fx*Inputs!$D$6-cost_acc-cost_wd*Inputs!$E$6*(1-$B4805)-cost_fx*Inputs!$D$6)</f>
        <v>153670.650387336</v>
      </c>
      <c r="L4805" s="0" t="n">
        <f aca="false">12*Inputs!$B$7*(1-MIN(1,Inputs!$G$7*$D4805)*churn_nonbuyers)*(ic*Inputs!$C$7+fee_wd*Inputs!$E$7*(1-$B4805)+fee_fx*Inputs!$D$7-cost_acc-cost_wd*Inputs!$E$7*(1-$B4805)-cost_fx*Inputs!$D$7)</f>
        <v>351012.002200402</v>
      </c>
      <c r="M4805" s="0" t="n">
        <f aca="false">12*Inputs!$B$8*(1-MIN(1,Inputs!$G$8*$D4805)*churn_nonbuyers)*(ic*Inputs!$C$8+fee_wd*Inputs!$E$8*(1-$B4805)+fee_fx*Inputs!$D$8-cost_acc-cost_wd*Inputs!$E$8*(1-$B4805)-cost_fx*Inputs!$D$8)</f>
        <v>0</v>
      </c>
      <c r="N4805" s="0" t="n">
        <f aca="false">K4805+L4805+I4805-fixed</f>
        <v>-49669.4930602625</v>
      </c>
      <c r="O4805" s="0" t="n">
        <f aca="false">K4805+L4805+M4805-fixed</f>
        <v>-195317.347412262</v>
      </c>
      <c r="P4805" s="0" t="n">
        <f aca="false">12*Inputs!$B$6*(1-MIN(1,Inputs!$F$6*$D4805))*(ic*Inputs!$C$6+flat_fee-cost_acc-cost_wd*Inputs!$E$6*$E4805-cost_fx*Inputs!$D$6)+12*Inputs!$B$7*(1-MIN(1,Inputs!$F$7*$D4805))*(ic*Inputs!$C$7+flat_fee-cost_acc-cost_wd*Inputs!$E$7*$E4805-cost_fx*Inputs!$D$7)+12*Inputs!$B$8*(1-MIN(1,Inputs!$F$8*$D4805))*(ic*Inputs!$C$8+flat_fee-cost_acc-cost_wd*Inputs!$E$8*$E4805-cost_fx*Inputs!$D$8)-fixed</f>
        <v>-294339.14767648</v>
      </c>
    </row>
    <row r="4806" customFormat="false" ht="15" hidden="false" customHeight="false" outlineLevel="0" collapsed="false">
      <c r="A4806" s="0" t="n">
        <v>4741</v>
      </c>
      <c r="B4806" s="0" t="n">
        <v>0.177838</v>
      </c>
      <c r="C4806" s="0" t="n">
        <v>0.893442</v>
      </c>
      <c r="D4806" s="0" t="n">
        <v>1.396891</v>
      </c>
      <c r="E4806" s="0" t="n">
        <v>1.388418</v>
      </c>
      <c r="F4806" s="0" t="n">
        <v>0.164486</v>
      </c>
      <c r="G4806" s="0" t="n">
        <f aca="false">12*Inputs!$B$6*(MIN(1,$H$50*$C4806)*(ic*Inputs!$C$6+pS+fee_fx*Inputs!$D$6-cost_acc-cost_wd*Inputs!$E$6*$E4806-cost_fx*Inputs!$D$6-$F4806)+(1-MIN(1,$H$50*$C4806))*(1-MIN(1,Inputs!$G$6*$D4806)*churn_nonbuyers)*(ic*Inputs!$C$6+fee_wd*Inputs!$E$6*(1-$B4806)+fee_fx*Inputs!$D$6-cost_acc-cost_wd*Inputs!$E$6*(1-$B4806)-cost_fx*Inputs!$D$6))</f>
        <v>206283.194155654</v>
      </c>
      <c r="H4806" s="0" t="n">
        <f aca="false">12*Inputs!$B$7*(MIN(1,$H$51*$C4806)*(ic*Inputs!$C$7+pE+fee_fx*Inputs!$D$7-cost_acc-cost_wd*Inputs!$E$7*$E4806-cost_fx*Inputs!$D$7-$F4806)+(1-MIN(1,$H$51*$C4806))*(1-MIN(1,Inputs!$G$7*$D4806)*churn_nonbuyers)*(ic*Inputs!$C$7+fee_wd*Inputs!$E$7*(1-$B4806)+fee_fx*Inputs!$D$7-cost_acc-cost_wd*Inputs!$E$7*(1-$B4806)-cost_fx*Inputs!$D$7))</f>
        <v>379079.729177632</v>
      </c>
      <c r="I4806" s="0" t="n">
        <f aca="false">12*Inputs!$B$8*(MIN(1,$H$52*$C4806)*(ic*Inputs!$C$8+pT-cost_acc-cost_wd*Inputs!$E$8-cost_fx*Inputs!$D$8-cost_ins)+(1-MIN(1,$H$52*$C4806))*(1-MIN(1,Inputs!$G$8*$D4806)*churn_nonbuyers)*(ic*Inputs!$C$8+fee_wd*Inputs!$E$8*(1-$B4806)+fee_fx*Inputs!$D$8-cost_acc-cost_wd*Inputs!$E$8*(1-$B4806)-cost_fx*Inputs!$D$8))</f>
        <v>131424.808690909</v>
      </c>
      <c r="J4806" s="0" t="n">
        <f aca="false">G4806+H4806+I4806-fixed</f>
        <v>16787.7320241958</v>
      </c>
      <c r="K4806" s="0" t="n">
        <f aca="false">12*Inputs!$B$6*(1-MIN(1,Inputs!$G$6*$D4806)*churn_nonbuyers)*(ic*Inputs!$C$6+fee_wd*Inputs!$E$6*(1-$B4806)+fee_fx*Inputs!$D$6-cost_acc-cost_wd*Inputs!$E$6*(1-$B4806)-cost_fx*Inputs!$D$6)</f>
        <v>163699.292891938</v>
      </c>
      <c r="L4806" s="0" t="n">
        <f aca="false">12*Inputs!$B$7*(1-MIN(1,Inputs!$G$7*$D4806)*churn_nonbuyers)*(ic*Inputs!$C$7+fee_wd*Inputs!$E$7*(1-$B4806)+fee_fx*Inputs!$D$7-cost_acc-cost_wd*Inputs!$E$7*(1-$B4806)-cost_fx*Inputs!$D$7)</f>
        <v>361767.710167163</v>
      </c>
      <c r="M4806" s="0" t="n">
        <f aca="false">12*Inputs!$B$8*(1-MIN(1,Inputs!$G$8*$D4806)*churn_nonbuyers)*(ic*Inputs!$C$8+fee_wd*Inputs!$E$8*(1-$B4806)+fee_fx*Inputs!$D$8-cost_acc-cost_wd*Inputs!$E$8*(1-$B4806)-cost_fx*Inputs!$D$8)</f>
        <v>7049.04245570881</v>
      </c>
      <c r="N4806" s="0" t="n">
        <f aca="false">K4806+L4806+I4806-fixed</f>
        <v>-43108.1882499905</v>
      </c>
      <c r="O4806" s="0" t="n">
        <f aca="false">K4806+L4806+M4806-fixed</f>
        <v>-167483.954485191</v>
      </c>
      <c r="P4806" s="0" t="n">
        <f aca="false">12*Inputs!$B$6*(1-MIN(1,Inputs!$F$6*$D4806))*(ic*Inputs!$C$6+flat_fee-cost_acc-cost_wd*Inputs!$E$6*$E4806-cost_fx*Inputs!$D$6)+12*Inputs!$B$7*(1-MIN(1,Inputs!$F$7*$D4806))*(ic*Inputs!$C$7+flat_fee-cost_acc-cost_wd*Inputs!$E$7*$E4806-cost_fx*Inputs!$D$7)+12*Inputs!$B$8*(1-MIN(1,Inputs!$F$8*$D4806))*(ic*Inputs!$C$8+flat_fee-cost_acc-cost_wd*Inputs!$E$8*$E4806-cost_fx*Inputs!$D$8)-fixed</f>
        <v>-284144.21782288</v>
      </c>
    </row>
    <row r="4807" customFormat="false" ht="15" hidden="false" customHeight="false" outlineLevel="0" collapsed="false">
      <c r="A4807" s="0" t="n">
        <v>4742</v>
      </c>
      <c r="B4807" s="0" t="n">
        <v>0.387139</v>
      </c>
      <c r="C4807" s="0" t="n">
        <v>0.891905</v>
      </c>
      <c r="D4807" s="0" t="n">
        <v>1.589326</v>
      </c>
      <c r="E4807" s="0" t="n">
        <v>1.212965</v>
      </c>
      <c r="F4807" s="0" t="n">
        <v>0.222838</v>
      </c>
      <c r="G4807" s="0" t="n">
        <f aca="false">12*Inputs!$B$6*(MIN(1,$H$50*$C4807)*(ic*Inputs!$C$6+pS+fee_fx*Inputs!$D$6-cost_acc-cost_wd*Inputs!$E$6*$E4807-cost_fx*Inputs!$D$6-$F4807)+(1-MIN(1,$H$50*$C4807))*(1-MIN(1,Inputs!$G$6*$D4807)*churn_nonbuyers)*(ic*Inputs!$C$6+fee_wd*Inputs!$E$6*(1-$B4807)+fee_fx*Inputs!$D$6-cost_acc-cost_wd*Inputs!$E$6*(1-$B4807)-cost_fx*Inputs!$D$6))</f>
        <v>181279.121366804</v>
      </c>
      <c r="H4807" s="0" t="n">
        <f aca="false">12*Inputs!$B$7*(MIN(1,$H$51*$C4807)*(ic*Inputs!$C$7+pE+fee_fx*Inputs!$D$7-cost_acc-cost_wd*Inputs!$E$7*$E4807-cost_fx*Inputs!$D$7-$F4807)+(1-MIN(1,$H$51*$C4807))*(1-MIN(1,Inputs!$G$7*$D4807)*churn_nonbuyers)*(ic*Inputs!$C$7+fee_wd*Inputs!$E$7*(1-$B4807)+fee_fx*Inputs!$D$7-cost_acc-cost_wd*Inputs!$E$7*(1-$B4807)-cost_fx*Inputs!$D$7))</f>
        <v>374214.957662368</v>
      </c>
      <c r="I4807" s="0" t="n">
        <f aca="false">12*Inputs!$B$8*(MIN(1,$H$52*$C4807)*(ic*Inputs!$C$8+pT-cost_acc-cost_wd*Inputs!$E$8-cost_fx*Inputs!$D$8-cost_ins)+(1-MIN(1,$H$52*$C4807))*(1-MIN(1,Inputs!$G$8*$D4807)*churn_nonbuyers)*(ic*Inputs!$C$8+fee_wd*Inputs!$E$8*(1-$B4807)+fee_fx*Inputs!$D$8-cost_acc-cost_wd*Inputs!$E$8*(1-$B4807)-cost_fx*Inputs!$D$8))</f>
        <v>128562.75432</v>
      </c>
      <c r="J4807" s="0" t="n">
        <f aca="false">G4807+H4807+I4807-fixed</f>
        <v>-15943.1666508279</v>
      </c>
      <c r="K4807" s="0" t="n">
        <f aca="false">12*Inputs!$B$6*(1-MIN(1,Inputs!$G$6*$D4807)*churn_nonbuyers)*(ic*Inputs!$C$6+fee_wd*Inputs!$E$6*(1-$B4807)+fee_fx*Inputs!$D$6-cost_acc-cost_wd*Inputs!$E$6*(1-$B4807)-cost_fx*Inputs!$D$6)</f>
        <v>134261.666483861</v>
      </c>
      <c r="L4807" s="0" t="n">
        <f aca="false">12*Inputs!$B$7*(1-MIN(1,Inputs!$G$7*$D4807)*churn_nonbuyers)*(ic*Inputs!$C$7+fee_wd*Inputs!$E$7*(1-$B4807)+fee_fx*Inputs!$D$7-cost_acc-cost_wd*Inputs!$E$7*(1-$B4807)-cost_fx*Inputs!$D$7)</f>
        <v>330885.549842317</v>
      </c>
      <c r="M4807" s="0" t="n">
        <f aca="false">12*Inputs!$B$8*(1-MIN(1,Inputs!$G$8*$D4807)*churn_nonbuyers)*(ic*Inputs!$C$8+fee_wd*Inputs!$E$8*(1-$B4807)+fee_fx*Inputs!$D$8-cost_acc-cost_wd*Inputs!$E$8*(1-$B4807)-cost_fx*Inputs!$D$8)</f>
        <v>0</v>
      </c>
      <c r="N4807" s="0" t="n">
        <f aca="false">K4807+L4807+I4807-fixed</f>
        <v>-106290.029353823</v>
      </c>
      <c r="O4807" s="0" t="n">
        <f aca="false">K4807+L4807+M4807-fixed</f>
        <v>-234852.783673823</v>
      </c>
      <c r="P4807" s="0" t="n">
        <f aca="false">12*Inputs!$B$6*(1-MIN(1,Inputs!$F$6*$D4807))*(ic*Inputs!$C$6+flat_fee-cost_acc-cost_wd*Inputs!$E$6*$E4807-cost_fx*Inputs!$D$6)+12*Inputs!$B$7*(1-MIN(1,Inputs!$F$7*$D4807))*(ic*Inputs!$C$7+flat_fee-cost_acc-cost_wd*Inputs!$E$7*$E4807-cost_fx*Inputs!$D$7)+12*Inputs!$B$8*(1-MIN(1,Inputs!$F$8*$D4807))*(ic*Inputs!$C$8+flat_fee-cost_acc-cost_wd*Inputs!$E$8*$E4807-cost_fx*Inputs!$D$8)-fixed</f>
        <v>-323744.9177464</v>
      </c>
    </row>
    <row r="4808" customFormat="false" ht="15" hidden="false" customHeight="false" outlineLevel="0" collapsed="false">
      <c r="A4808" s="0" t="n">
        <v>4743</v>
      </c>
      <c r="B4808" s="0" t="n">
        <v>0.130605</v>
      </c>
      <c r="C4808" s="0" t="n">
        <v>0.961605</v>
      </c>
      <c r="D4808" s="0" t="n">
        <v>1.122925</v>
      </c>
      <c r="E4808" s="0" t="n">
        <v>1.355809</v>
      </c>
      <c r="F4808" s="0" t="n">
        <v>0.196734</v>
      </c>
      <c r="G4808" s="0" t="n">
        <f aca="false">12*Inputs!$B$6*(MIN(1,$H$50*$C4808)*(ic*Inputs!$C$6+pS+fee_fx*Inputs!$D$6-cost_acc-cost_wd*Inputs!$E$6*$E4808-cost_fx*Inputs!$D$6-$F4808)+(1-MIN(1,$H$50*$C4808))*(1-MIN(1,Inputs!$G$6*$D4808)*churn_nonbuyers)*(ic*Inputs!$C$6+fee_wd*Inputs!$E$6*(1-$B4808)+fee_fx*Inputs!$D$6-cost_acc-cost_wd*Inputs!$E$6*(1-$B4808)-cost_fx*Inputs!$D$6))</f>
        <v>217691.167964635</v>
      </c>
      <c r="H4808" s="0" t="n">
        <f aca="false">12*Inputs!$B$7*(MIN(1,$H$51*$C4808)*(ic*Inputs!$C$7+pE+fee_fx*Inputs!$D$7-cost_acc-cost_wd*Inputs!$E$7*$E4808-cost_fx*Inputs!$D$7-$F4808)+(1-MIN(1,$H$51*$C4808))*(1-MIN(1,Inputs!$G$7*$D4808)*churn_nonbuyers)*(ic*Inputs!$C$7+fee_wd*Inputs!$E$7*(1-$B4808)+fee_fx*Inputs!$D$7-cost_acc-cost_wd*Inputs!$E$7*(1-$B4808)-cost_fx*Inputs!$D$7))</f>
        <v>388180.769678179</v>
      </c>
      <c r="I4808" s="0" t="n">
        <f aca="false">12*Inputs!$B$8*(MIN(1,$H$52*$C4808)*(ic*Inputs!$C$8+pT-cost_acc-cost_wd*Inputs!$E$8-cost_fx*Inputs!$D$8-cost_ins)+(1-MIN(1,$H$52*$C4808))*(1-MIN(1,Inputs!$G$8*$D4808)*churn_nonbuyers)*(ic*Inputs!$C$8+fee_wd*Inputs!$E$8*(1-$B4808)+fee_fx*Inputs!$D$8-cost_acc-cost_wd*Inputs!$E$8*(1-$B4808)-cost_fx*Inputs!$D$8))</f>
        <v>160998.28414157</v>
      </c>
      <c r="J4808" s="0" t="n">
        <f aca="false">G4808+H4808+I4808-fixed</f>
        <v>66870.221784384</v>
      </c>
      <c r="K4808" s="0" t="n">
        <f aca="false">12*Inputs!$B$6*(1-MIN(1,Inputs!$G$6*$D4808)*churn_nonbuyers)*(ic*Inputs!$C$6+fee_wd*Inputs!$E$6*(1-$B4808)+fee_fx*Inputs!$D$6-cost_acc-cost_wd*Inputs!$E$6*(1-$B4808)-cost_fx*Inputs!$D$6)</f>
        <v>172529.7452613</v>
      </c>
      <c r="L4808" s="0" t="n">
        <f aca="false">12*Inputs!$B$7*(1-MIN(1,Inputs!$G$7*$D4808)*churn_nonbuyers)*(ic*Inputs!$C$7+fee_wd*Inputs!$E$7*(1-$B4808)+fee_fx*Inputs!$D$7-cost_acc-cost_wd*Inputs!$E$7*(1-$B4808)-cost_fx*Inputs!$D$7)</f>
        <v>371443.54875678</v>
      </c>
      <c r="M4808" s="0" t="n">
        <f aca="false">12*Inputs!$B$8*(1-MIN(1,Inputs!$G$8*$D4808)*churn_nonbuyers)*(ic*Inputs!$C$8+fee_wd*Inputs!$E$8*(1-$B4808)+fee_fx*Inputs!$D$8-cost_acc-cost_wd*Inputs!$E$8*(1-$B4808)-cost_fx*Inputs!$D$8)</f>
        <v>68492.8192194</v>
      </c>
      <c r="N4808" s="0" t="n">
        <f aca="false">K4808+L4808+I4808-fixed</f>
        <v>4971.57815965044</v>
      </c>
      <c r="O4808" s="0" t="n">
        <f aca="false">K4808+L4808+M4808-fixed</f>
        <v>-87533.8867625197</v>
      </c>
      <c r="P4808" s="0" t="n">
        <f aca="false">12*Inputs!$B$6*(1-MIN(1,Inputs!$F$6*$D4808))*(ic*Inputs!$C$6+flat_fee-cost_acc-cost_wd*Inputs!$E$6*$E4808-cost_fx*Inputs!$D$6)+12*Inputs!$B$7*(1-MIN(1,Inputs!$F$7*$D4808))*(ic*Inputs!$C$7+flat_fee-cost_acc-cost_wd*Inputs!$E$7*$E4808-cost_fx*Inputs!$D$7)+12*Inputs!$B$8*(1-MIN(1,Inputs!$F$8*$D4808))*(ic*Inputs!$C$8+flat_fee-cost_acc-cost_wd*Inputs!$E$8*$E4808-cost_fx*Inputs!$D$8)-fixed</f>
        <v>-142061.260282</v>
      </c>
    </row>
    <row r="4809" customFormat="false" ht="15" hidden="false" customHeight="false" outlineLevel="0" collapsed="false">
      <c r="A4809" s="0" t="n">
        <v>4744</v>
      </c>
      <c r="B4809" s="0" t="n">
        <v>0.351298</v>
      </c>
      <c r="C4809" s="0" t="n">
        <v>1.106902</v>
      </c>
      <c r="D4809" s="0" t="n">
        <v>0.80858</v>
      </c>
      <c r="E4809" s="0" t="n">
        <v>1.201901</v>
      </c>
      <c r="F4809" s="0" t="n">
        <v>0.042307</v>
      </c>
      <c r="G4809" s="0" t="n">
        <f aca="false">12*Inputs!$B$6*(MIN(1,$H$50*$C4809)*(ic*Inputs!$C$6+pS+fee_fx*Inputs!$D$6-cost_acc-cost_wd*Inputs!$E$6*$E4809-cost_fx*Inputs!$D$6-$F4809)+(1-MIN(1,$H$50*$C4809))*(1-MIN(1,Inputs!$G$6*$D4809)*churn_nonbuyers)*(ic*Inputs!$C$6+fee_wd*Inputs!$E$6*(1-$B4809)+fee_fx*Inputs!$D$6-cost_acc-cost_wd*Inputs!$E$6*(1-$B4809)-cost_fx*Inputs!$D$6))</f>
        <v>207202.481376463</v>
      </c>
      <c r="H4809" s="0" t="n">
        <f aca="false">12*Inputs!$B$7*(MIN(1,$H$51*$C4809)*(ic*Inputs!$C$7+pE+fee_fx*Inputs!$D$7-cost_acc-cost_wd*Inputs!$E$7*$E4809-cost_fx*Inputs!$D$7-$F4809)+(1-MIN(1,$H$51*$C4809))*(1-MIN(1,Inputs!$G$7*$D4809)*churn_nonbuyers)*(ic*Inputs!$C$7+fee_wd*Inputs!$E$7*(1-$B4809)+fee_fx*Inputs!$D$7-cost_acc-cost_wd*Inputs!$E$7*(1-$B4809)-cost_fx*Inputs!$D$7))</f>
        <v>404921.817556787</v>
      </c>
      <c r="I4809" s="0" t="n">
        <f aca="false">12*Inputs!$B$8*(MIN(1,$H$52*$C4809)*(ic*Inputs!$C$8+pT-cost_acc-cost_wd*Inputs!$E$8-cost_fx*Inputs!$D$8-cost_ins)+(1-MIN(1,$H$52*$C4809))*(1-MIN(1,Inputs!$G$8*$D4809)*churn_nonbuyers)*(ic*Inputs!$C$8+fee_wd*Inputs!$E$8*(1-$B4809)+fee_fx*Inputs!$D$8-cost_acc-cost_wd*Inputs!$E$8*(1-$B4809)-cost_fx*Inputs!$D$8))</f>
        <v>189801.869329489</v>
      </c>
      <c r="J4809" s="0" t="n">
        <f aca="false">G4809+H4809+I4809-fixed</f>
        <v>101926.168262739</v>
      </c>
      <c r="K4809" s="0" t="n">
        <f aca="false">12*Inputs!$B$6*(1-MIN(1,Inputs!$G$6*$D4809)*churn_nonbuyers)*(ic*Inputs!$C$6+fee_wd*Inputs!$E$6*(1-$B4809)+fee_fx*Inputs!$D$6-cost_acc-cost_wd*Inputs!$E$6*(1-$B4809)-cost_fx*Inputs!$D$6)</f>
        <v>144907.779865248</v>
      </c>
      <c r="L4809" s="0" t="n">
        <f aca="false">12*Inputs!$B$7*(1-MIN(1,Inputs!$G$7*$D4809)*churn_nonbuyers)*(ic*Inputs!$C$7+fee_wd*Inputs!$E$7*(1-$B4809)+fee_fx*Inputs!$D$7-cost_acc-cost_wd*Inputs!$E$7*(1-$B4809)-cost_fx*Inputs!$D$7)</f>
        <v>344059.611279149</v>
      </c>
      <c r="M4809" s="0" t="n">
        <f aca="false">12*Inputs!$B$8*(1-MIN(1,Inputs!$G$8*$D4809)*churn_nonbuyers)*(ic*Inputs!$C$8+fee_wd*Inputs!$E$8*(1-$B4809)+fee_fx*Inputs!$D$8-cost_acc-cost_wd*Inputs!$E$8*(1-$B4809)-cost_fx*Inputs!$D$8)</f>
        <v>134337.502837824</v>
      </c>
      <c r="N4809" s="0" t="n">
        <f aca="false">K4809+L4809+I4809-fixed</f>
        <v>-21230.7395261143</v>
      </c>
      <c r="O4809" s="0" t="n">
        <f aca="false">K4809+L4809+M4809-fixed</f>
        <v>-76695.1060177791</v>
      </c>
      <c r="P4809" s="0" t="n">
        <f aca="false">12*Inputs!$B$6*(1-MIN(1,Inputs!$F$6*$D4809))*(ic*Inputs!$C$6+flat_fee-cost_acc-cost_wd*Inputs!$E$6*$E4809-cost_fx*Inputs!$D$6)+12*Inputs!$B$7*(1-MIN(1,Inputs!$F$7*$D4809))*(ic*Inputs!$C$7+flat_fee-cost_acc-cost_wd*Inputs!$E$7*$E4809-cost_fx*Inputs!$D$7)+12*Inputs!$B$8*(1-MIN(1,Inputs!$F$8*$D4809))*(ic*Inputs!$C$8+flat_fee-cost_acc-cost_wd*Inputs!$E$8*$E4809-cost_fx*Inputs!$D$8)-fixed</f>
        <v>81922.3722992</v>
      </c>
    </row>
    <row r="4810" customFormat="false" ht="15" hidden="false" customHeight="false" outlineLevel="0" collapsed="false">
      <c r="A4810" s="0" t="n">
        <v>4745</v>
      </c>
      <c r="B4810" s="0" t="n">
        <v>0.256342</v>
      </c>
      <c r="C4810" s="0" t="n">
        <v>1.193697</v>
      </c>
      <c r="D4810" s="0" t="n">
        <v>1.59216</v>
      </c>
      <c r="E4810" s="0" t="n">
        <v>1.062022</v>
      </c>
      <c r="F4810" s="0" t="n">
        <v>0.053262</v>
      </c>
      <c r="G4810" s="0" t="n">
        <f aca="false">12*Inputs!$B$6*(MIN(1,$H$50*$C4810)*(ic*Inputs!$C$6+pS+fee_fx*Inputs!$D$6-cost_acc-cost_wd*Inputs!$E$6*$E4810-cost_fx*Inputs!$D$6-$F4810)+(1-MIN(1,$H$50*$C4810))*(1-MIN(1,Inputs!$G$6*$D4810)*churn_nonbuyers)*(ic*Inputs!$C$6+fee_wd*Inputs!$E$6*(1-$B4810)+fee_fx*Inputs!$D$6-cost_acc-cost_wd*Inputs!$E$6*(1-$B4810)-cost_fx*Inputs!$D$6))</f>
        <v>221664.702753419</v>
      </c>
      <c r="H4810" s="0" t="n">
        <f aca="false">12*Inputs!$B$7*(MIN(1,$H$51*$C4810)*(ic*Inputs!$C$7+pE+fee_fx*Inputs!$D$7-cost_acc-cost_wd*Inputs!$E$7*$E4810-cost_fx*Inputs!$D$7-$F4810)+(1-MIN(1,$H$51*$C4810))*(1-MIN(1,Inputs!$G$7*$D4810)*churn_nonbuyers)*(ic*Inputs!$C$7+fee_wd*Inputs!$E$7*(1-$B4810)+fee_fx*Inputs!$D$7-cost_acc-cost_wd*Inputs!$E$7*(1-$B4810)-cost_fx*Inputs!$D$7))</f>
        <v>430648.574871261</v>
      </c>
      <c r="I4810" s="0" t="n">
        <f aca="false">12*Inputs!$B$8*(MIN(1,$H$52*$C4810)*(ic*Inputs!$C$8+pT-cost_acc-cost_wd*Inputs!$E$8-cost_fx*Inputs!$D$8-cost_ins)+(1-MIN(1,$H$52*$C4810))*(1-MIN(1,Inputs!$G$8*$D4810)*churn_nonbuyers)*(ic*Inputs!$C$8+fee_wd*Inputs!$E$8*(1-$B4810)+fee_fx*Inputs!$D$8-cost_acc-cost_wd*Inputs!$E$8*(1-$B4810)-cost_fx*Inputs!$D$8))</f>
        <v>172064.260368</v>
      </c>
      <c r="J4810" s="0" t="n">
        <f aca="false">G4810+H4810+I4810-fixed</f>
        <v>124377.53799268</v>
      </c>
      <c r="K4810" s="0" t="n">
        <f aca="false">12*Inputs!$B$6*(1-MIN(1,Inputs!$G$6*$D4810)*churn_nonbuyers)*(ic*Inputs!$C$6+fee_wd*Inputs!$E$6*(1-$B4810)+fee_fx*Inputs!$D$6-cost_acc-cost_wd*Inputs!$E$6*(1-$B4810)-cost_fx*Inputs!$D$6)</f>
        <v>151576.369046784</v>
      </c>
      <c r="L4810" s="0" t="n">
        <f aca="false">12*Inputs!$B$7*(1-MIN(1,Inputs!$G$7*$D4810)*churn_nonbuyers)*(ic*Inputs!$C$7+fee_wd*Inputs!$E$7*(1-$B4810)+fee_fx*Inputs!$D$7-cost_acc-cost_wd*Inputs!$E$7*(1-$B4810)-cost_fx*Inputs!$D$7)</f>
        <v>348791.13854807</v>
      </c>
      <c r="M4810" s="0" t="n">
        <f aca="false">12*Inputs!$B$8*(1-MIN(1,Inputs!$G$8*$D4810)*churn_nonbuyers)*(ic*Inputs!$C$8+fee_wd*Inputs!$E$8*(1-$B4810)+fee_fx*Inputs!$D$8-cost_acc-cost_wd*Inputs!$E$8*(1-$B4810)-cost_fx*Inputs!$D$8)</f>
        <v>0</v>
      </c>
      <c r="N4810" s="0" t="n">
        <f aca="false">K4810+L4810+I4810-fixed</f>
        <v>-27568.2320371456</v>
      </c>
      <c r="O4810" s="0" t="n">
        <f aca="false">K4810+L4810+M4810-fixed</f>
        <v>-199632.492405146</v>
      </c>
      <c r="P4810" s="0" t="n">
        <f aca="false">12*Inputs!$B$6*(1-MIN(1,Inputs!$F$6*$D4810))*(ic*Inputs!$C$6+flat_fee-cost_acc-cost_wd*Inputs!$E$6*$E4810-cost_fx*Inputs!$D$6)+12*Inputs!$B$7*(1-MIN(1,Inputs!$F$7*$D4810))*(ic*Inputs!$C$7+flat_fee-cost_acc-cost_wd*Inputs!$E$7*$E4810-cost_fx*Inputs!$D$7)+12*Inputs!$B$8*(1-MIN(1,Inputs!$F$8*$D4810))*(ic*Inputs!$C$8+flat_fee-cost_acc-cost_wd*Inputs!$E$8*$E4810-cost_fx*Inputs!$D$8)-fixed</f>
        <v>-281442.6410752</v>
      </c>
    </row>
    <row r="4811" customFormat="false" ht="15" hidden="false" customHeight="false" outlineLevel="0" collapsed="false">
      <c r="A4811" s="0" t="n">
        <v>4746</v>
      </c>
      <c r="B4811" s="0" t="n">
        <v>0.184866</v>
      </c>
      <c r="C4811" s="0" t="n">
        <v>0.794287</v>
      </c>
      <c r="D4811" s="0" t="n">
        <v>1.081941</v>
      </c>
      <c r="E4811" s="0" t="n">
        <v>1.34183</v>
      </c>
      <c r="F4811" s="0" t="n">
        <v>0.155783</v>
      </c>
      <c r="G4811" s="0" t="n">
        <f aca="false">12*Inputs!$B$6*(MIN(1,$H$50*$C4811)*(ic*Inputs!$C$6+pS+fee_fx*Inputs!$D$6-cost_acc-cost_wd*Inputs!$E$6*$E4811-cost_fx*Inputs!$D$6-$F4811)+(1-MIN(1,$H$50*$C4811))*(1-MIN(1,Inputs!$G$6*$D4811)*churn_nonbuyers)*(ic*Inputs!$C$6+fee_wd*Inputs!$E$6*(1-$B4811)+fee_fx*Inputs!$D$6-cost_acc-cost_wd*Inputs!$E$6*(1-$B4811)-cost_fx*Inputs!$D$6))</f>
        <v>204267.903829099</v>
      </c>
      <c r="H4811" s="0" t="n">
        <f aca="false">12*Inputs!$B$7*(MIN(1,$H$51*$C4811)*(ic*Inputs!$C$7+pE+fee_fx*Inputs!$D$7-cost_acc-cost_wd*Inputs!$E$7*$E4811-cost_fx*Inputs!$D$7-$F4811)+(1-MIN(1,$H$51*$C4811))*(1-MIN(1,Inputs!$G$7*$D4811)*churn_nonbuyers)*(ic*Inputs!$C$7+fee_wd*Inputs!$E$7*(1-$B4811)+fee_fx*Inputs!$D$7-cost_acc-cost_wd*Inputs!$E$7*(1-$B4811)-cost_fx*Inputs!$D$7))</f>
        <v>383585.572139805</v>
      </c>
      <c r="I4811" s="0" t="n">
        <f aca="false">12*Inputs!$B$8*(MIN(1,$H$52*$C4811)*(ic*Inputs!$C$8+pT-cost_acc-cost_wd*Inputs!$E$8-cost_fx*Inputs!$D$8-cost_ins)+(1-MIN(1,$H$52*$C4811))*(1-MIN(1,Inputs!$G$8*$D4811)*churn_nonbuyers)*(ic*Inputs!$C$8+fee_wd*Inputs!$E$8*(1-$B4811)+fee_fx*Inputs!$D$8-cost_acc-cost_wd*Inputs!$E$8*(1-$B4811)-cost_fx*Inputs!$D$8))</f>
        <v>148699.627640186</v>
      </c>
      <c r="J4811" s="0" t="n">
        <f aca="false">G4811+H4811+I4811-fixed</f>
        <v>36553.10360909</v>
      </c>
      <c r="K4811" s="0" t="n">
        <f aca="false">12*Inputs!$B$6*(1-MIN(1,Inputs!$G$6*$D4811)*churn_nonbuyers)*(ic*Inputs!$C$6+fee_wd*Inputs!$E$6*(1-$B4811)+fee_fx*Inputs!$D$6-cost_acc-cost_wd*Inputs!$E$6*(1-$B4811)-cost_fx*Inputs!$D$6)</f>
        <v>165513.432275323</v>
      </c>
      <c r="L4811" s="0" t="n">
        <f aca="false">12*Inputs!$B$7*(1-MIN(1,Inputs!$G$7*$D4811)*churn_nonbuyers)*(ic*Inputs!$C$7+fee_wd*Inputs!$E$7*(1-$B4811)+fee_fx*Inputs!$D$7-cost_acc-cost_wd*Inputs!$E$7*(1-$B4811)-cost_fx*Inputs!$D$7)</f>
        <v>364356.198597194</v>
      </c>
      <c r="M4811" s="0" t="n">
        <f aca="false">12*Inputs!$B$8*(1-MIN(1,Inputs!$G$8*$D4811)*churn_nonbuyers)*(ic*Inputs!$C$8+fee_wd*Inputs!$E$8*(1-$B4811)+fee_fx*Inputs!$D$8-cost_acc-cost_wd*Inputs!$E$8*(1-$B4811)-cost_fx*Inputs!$D$8)</f>
        <v>77045.0262448416</v>
      </c>
      <c r="N4811" s="0" t="n">
        <f aca="false">K4811+L4811+I4811-fixed</f>
        <v>-21430.7414872968</v>
      </c>
      <c r="O4811" s="0" t="n">
        <f aca="false">K4811+L4811+M4811-fixed</f>
        <v>-93085.3428826412</v>
      </c>
      <c r="P4811" s="0" t="n">
        <f aca="false">12*Inputs!$B$6*(1-MIN(1,Inputs!$F$6*$D4811))*(ic*Inputs!$C$6+flat_fee-cost_acc-cost_wd*Inputs!$E$6*$E4811-cost_fx*Inputs!$D$6)+12*Inputs!$B$7*(1-MIN(1,Inputs!$F$7*$D4811))*(ic*Inputs!$C$7+flat_fee-cost_acc-cost_wd*Inputs!$E$7*$E4811-cost_fx*Inputs!$D$7)+12*Inputs!$B$8*(1-MIN(1,Inputs!$F$8*$D4811))*(ic*Inputs!$C$8+flat_fee-cost_acc-cost_wd*Inputs!$E$8*$E4811-cost_fx*Inputs!$D$8)-fixed</f>
        <v>-116685.0101608</v>
      </c>
    </row>
    <row r="4812" customFormat="false" ht="15" hidden="false" customHeight="false" outlineLevel="0" collapsed="false">
      <c r="A4812" s="0" t="n">
        <v>4747</v>
      </c>
      <c r="B4812" s="0" t="n">
        <v>0.277083</v>
      </c>
      <c r="C4812" s="0" t="n">
        <v>0.910027</v>
      </c>
      <c r="D4812" s="0" t="n">
        <v>1.405754</v>
      </c>
      <c r="E4812" s="0" t="n">
        <v>1.052922</v>
      </c>
      <c r="F4812" s="0" t="n">
        <v>0.178523</v>
      </c>
      <c r="G4812" s="0" t="n">
        <f aca="false">12*Inputs!$B$6*(MIN(1,$H$50*$C4812)*(ic*Inputs!$C$6+pS+fee_fx*Inputs!$D$6-cost_acc-cost_wd*Inputs!$E$6*$E4812-cost_fx*Inputs!$D$6-$F4812)+(1-MIN(1,$H$50*$C4812))*(1-MIN(1,Inputs!$G$6*$D4812)*churn_nonbuyers)*(ic*Inputs!$C$6+fee_wd*Inputs!$E$6*(1-$B4812)+fee_fx*Inputs!$D$6-cost_acc-cost_wd*Inputs!$E$6*(1-$B4812)-cost_fx*Inputs!$D$6))</f>
        <v>201421.933510079</v>
      </c>
      <c r="H4812" s="0" t="n">
        <f aca="false">12*Inputs!$B$7*(MIN(1,$H$51*$C4812)*(ic*Inputs!$C$7+pE+fee_fx*Inputs!$D$7-cost_acc-cost_wd*Inputs!$E$7*$E4812-cost_fx*Inputs!$D$7-$F4812)+(1-MIN(1,$H$51*$C4812))*(1-MIN(1,Inputs!$G$7*$D4812)*churn_nonbuyers)*(ic*Inputs!$C$7+fee_wd*Inputs!$E$7*(1-$B4812)+fee_fx*Inputs!$D$7-cost_acc-cost_wd*Inputs!$E$7*(1-$B4812)-cost_fx*Inputs!$D$7))</f>
        <v>405067.427388622</v>
      </c>
      <c r="I4812" s="0" t="n">
        <f aca="false">12*Inputs!$B$8*(MIN(1,$H$52*$C4812)*(ic*Inputs!$C$8+pT-cost_acc-cost_wd*Inputs!$E$8-cost_fx*Inputs!$D$8-cost_ins)+(1-MIN(1,$H$52*$C4812))*(1-MIN(1,Inputs!$G$8*$D4812)*churn_nonbuyers)*(ic*Inputs!$C$8+fee_wd*Inputs!$E$8*(1-$B4812)+fee_fx*Inputs!$D$8-cost_acc-cost_wd*Inputs!$E$8*(1-$B4812)-cost_fx*Inputs!$D$8))</f>
        <v>132990.162646491</v>
      </c>
      <c r="J4812" s="0" t="n">
        <f aca="false">G4812+H4812+I4812-fixed</f>
        <v>39479.5235451923</v>
      </c>
      <c r="K4812" s="0" t="n">
        <f aca="false">12*Inputs!$B$6*(1-MIN(1,Inputs!$G$6*$D4812)*churn_nonbuyers)*(ic*Inputs!$C$6+fee_wd*Inputs!$E$6*(1-$B4812)+fee_fx*Inputs!$D$6-cost_acc-cost_wd*Inputs!$E$6*(1-$B4812)-cost_fx*Inputs!$D$6)</f>
        <v>150334.52353619</v>
      </c>
      <c r="L4812" s="0" t="n">
        <f aca="false">12*Inputs!$B$7*(1-MIN(1,Inputs!$G$7*$D4812)*churn_nonbuyers)*(ic*Inputs!$C$7+fee_wd*Inputs!$E$7*(1-$B4812)+fee_fx*Inputs!$D$7-cost_acc-cost_wd*Inputs!$E$7*(1-$B4812)-cost_fx*Inputs!$D$7)</f>
        <v>347978.733129714</v>
      </c>
      <c r="M4812" s="0" t="n">
        <f aca="false">12*Inputs!$B$8*(1-MIN(1,Inputs!$G$8*$D4812)*churn_nonbuyers)*(ic*Inputs!$C$8+fee_wd*Inputs!$E$8*(1-$B4812)+fee_fx*Inputs!$D$8-cost_acc-cost_wd*Inputs!$E$8*(1-$B4812)-cost_fx*Inputs!$D$8)</f>
        <v>5000.89607555523</v>
      </c>
      <c r="N4812" s="0" t="n">
        <f aca="false">K4812+L4812+I4812-fixed</f>
        <v>-68696.5806876045</v>
      </c>
      <c r="O4812" s="0" t="n">
        <f aca="false">K4812+L4812+M4812-fixed</f>
        <v>-196685.84725854</v>
      </c>
      <c r="P4812" s="0" t="n">
        <f aca="false">12*Inputs!$B$6*(1-MIN(1,Inputs!$F$6*$D4812))*(ic*Inputs!$C$6+flat_fee-cost_acc-cost_wd*Inputs!$E$6*$E4812-cost_fx*Inputs!$D$6)+12*Inputs!$B$7*(1-MIN(1,Inputs!$F$7*$D4812))*(ic*Inputs!$C$7+flat_fee-cost_acc-cost_wd*Inputs!$E$7*$E4812-cost_fx*Inputs!$D$7)+12*Inputs!$B$8*(1-MIN(1,Inputs!$F$8*$D4812))*(ic*Inputs!$C$8+flat_fee-cost_acc-cost_wd*Inputs!$E$8*$E4812-cost_fx*Inputs!$D$8)-fixed</f>
        <v>-176052.75054688</v>
      </c>
    </row>
    <row r="4813" customFormat="false" ht="15" hidden="false" customHeight="false" outlineLevel="0" collapsed="false">
      <c r="A4813" s="0" t="n">
        <v>4748</v>
      </c>
      <c r="B4813" s="0" t="n">
        <v>0.334545</v>
      </c>
      <c r="C4813" s="0" t="n">
        <v>0.894912</v>
      </c>
      <c r="D4813" s="0" t="n">
        <v>1.581006</v>
      </c>
      <c r="E4813" s="0" t="n">
        <v>1.349712</v>
      </c>
      <c r="F4813" s="0" t="n">
        <v>0.405451</v>
      </c>
      <c r="G4813" s="0" t="n">
        <f aca="false">12*Inputs!$B$6*(MIN(1,$H$50*$C4813)*(ic*Inputs!$C$6+pS+fee_fx*Inputs!$D$6-cost_acc-cost_wd*Inputs!$E$6*$E4813-cost_fx*Inputs!$D$6-$F4813)+(1-MIN(1,$H$50*$C4813))*(1-MIN(1,Inputs!$G$6*$D4813)*churn_nonbuyers)*(ic*Inputs!$C$6+fee_wd*Inputs!$E$6*(1-$B4813)+fee_fx*Inputs!$D$6-cost_acc-cost_wd*Inputs!$E$6*(1-$B4813)-cost_fx*Inputs!$D$6))</f>
        <v>181384.652915693</v>
      </c>
      <c r="H4813" s="0" t="n">
        <f aca="false">12*Inputs!$B$7*(MIN(1,$H$51*$C4813)*(ic*Inputs!$C$7+pE+fee_fx*Inputs!$D$7-cost_acc-cost_wd*Inputs!$E$7*$E4813-cost_fx*Inputs!$D$7-$F4813)+(1-MIN(1,$H$51*$C4813))*(1-MIN(1,Inputs!$G$7*$D4813)*churn_nonbuyers)*(ic*Inputs!$C$7+fee_wd*Inputs!$E$7*(1-$B4813)+fee_fx*Inputs!$D$7-cost_acc-cost_wd*Inputs!$E$7*(1-$B4813)-cost_fx*Inputs!$D$7))</f>
        <v>355537.652234288</v>
      </c>
      <c r="I4813" s="0" t="n">
        <f aca="false">12*Inputs!$B$8*(MIN(1,$H$52*$C4813)*(ic*Inputs!$C$8+pT-cost_acc-cost_wd*Inputs!$E$8-cost_fx*Inputs!$D$8-cost_ins)+(1-MIN(1,$H$52*$C4813))*(1-MIN(1,Inputs!$G$8*$D4813)*churn_nonbuyers)*(ic*Inputs!$C$8+fee_wd*Inputs!$E$8*(1-$B4813)+fee_fx*Inputs!$D$8-cost_acc-cost_wd*Inputs!$E$8*(1-$B4813)-cost_fx*Inputs!$D$8))</f>
        <v>128996.195328</v>
      </c>
      <c r="J4813" s="0" t="n">
        <f aca="false">G4813+H4813+I4813-fixed</f>
        <v>-34081.4995220189</v>
      </c>
      <c r="K4813" s="0" t="n">
        <f aca="false">12*Inputs!$B$6*(1-MIN(1,Inputs!$G$6*$D4813)*churn_nonbuyers)*(ic*Inputs!$C$6+fee_wd*Inputs!$E$6*(1-$B4813)+fee_fx*Inputs!$D$6-cost_acc-cost_wd*Inputs!$E$6*(1-$B4813)-cost_fx*Inputs!$D$6)</f>
        <v>141297.186616344</v>
      </c>
      <c r="L4813" s="0" t="n">
        <f aca="false">12*Inputs!$B$7*(1-MIN(1,Inputs!$G$7*$D4813)*churn_nonbuyers)*(ic*Inputs!$C$7+fee_wd*Inputs!$E$7*(1-$B4813)+fee_fx*Inputs!$D$7-cost_acc-cost_wd*Inputs!$E$7*(1-$B4813)-cost_fx*Inputs!$D$7)</f>
        <v>338186.595681806</v>
      </c>
      <c r="M4813" s="0" t="n">
        <f aca="false">12*Inputs!$B$8*(1-MIN(1,Inputs!$G$8*$D4813)*churn_nonbuyers)*(ic*Inputs!$C$8+fee_wd*Inputs!$E$8*(1-$B4813)+fee_fx*Inputs!$D$8-cost_acc-cost_wd*Inputs!$E$8*(1-$B4813)-cost_fx*Inputs!$D$8)</f>
        <v>0</v>
      </c>
      <c r="N4813" s="0" t="n">
        <f aca="false">K4813+L4813+I4813-fixed</f>
        <v>-91520.0223738496</v>
      </c>
      <c r="O4813" s="0" t="n">
        <f aca="false">K4813+L4813+M4813-fixed</f>
        <v>-220516.21770185</v>
      </c>
      <c r="P4813" s="0" t="n">
        <f aca="false">12*Inputs!$B$6*(1-MIN(1,Inputs!$F$6*$D4813))*(ic*Inputs!$C$6+flat_fee-cost_acc-cost_wd*Inputs!$E$6*$E4813-cost_fx*Inputs!$D$6)+12*Inputs!$B$7*(1-MIN(1,Inputs!$F$7*$D4813))*(ic*Inputs!$C$7+flat_fee-cost_acc-cost_wd*Inputs!$E$7*$E4813-cost_fx*Inputs!$D$7)+12*Inputs!$B$8*(1-MIN(1,Inputs!$F$8*$D4813))*(ic*Inputs!$C$8+flat_fee-cost_acc-cost_wd*Inputs!$E$8*$E4813-cost_fx*Inputs!$D$8)-fixed</f>
        <v>-359484.79070272</v>
      </c>
    </row>
    <row r="4814" customFormat="false" ht="15" hidden="false" customHeight="false" outlineLevel="0" collapsed="false">
      <c r="A4814" s="0" t="n">
        <v>4749</v>
      </c>
      <c r="B4814" s="0" t="n">
        <v>0.266767</v>
      </c>
      <c r="C4814" s="0" t="n">
        <v>0.967404</v>
      </c>
      <c r="D4814" s="0" t="n">
        <v>1.084929</v>
      </c>
      <c r="E4814" s="0" t="n">
        <v>1.143439</v>
      </c>
      <c r="F4814" s="0" t="n">
        <v>0.245753</v>
      </c>
      <c r="G4814" s="0" t="n">
        <f aca="false">12*Inputs!$B$6*(MIN(1,$H$50*$C4814)*(ic*Inputs!$C$6+pS+fee_fx*Inputs!$D$6-cost_acc-cost_wd*Inputs!$E$6*$E4814-cost_fx*Inputs!$D$6-$F4814)+(1-MIN(1,$H$50*$C4814))*(1-MIN(1,Inputs!$G$6*$D4814)*churn_nonbuyers)*(ic*Inputs!$C$6+fee_wd*Inputs!$E$6*(1-$B4814)+fee_fx*Inputs!$D$6-cost_acc-cost_wd*Inputs!$E$6*(1-$B4814)-cost_fx*Inputs!$D$6))</f>
        <v>204816.278153279</v>
      </c>
      <c r="H4814" s="0" t="n">
        <f aca="false">12*Inputs!$B$7*(MIN(1,$H$51*$C4814)*(ic*Inputs!$C$7+pE+fee_fx*Inputs!$D$7-cost_acc-cost_wd*Inputs!$E$7*$E4814-cost_fx*Inputs!$D$7-$F4814)+(1-MIN(1,$H$51*$C4814))*(1-MIN(1,Inputs!$G$7*$D4814)*churn_nonbuyers)*(ic*Inputs!$C$7+fee_wd*Inputs!$E$7*(1-$B4814)+fee_fx*Inputs!$D$7-cost_acc-cost_wd*Inputs!$E$7*(1-$B4814)-cost_fx*Inputs!$D$7))</f>
        <v>397857.598362612</v>
      </c>
      <c r="I4814" s="0" t="n">
        <f aca="false">12*Inputs!$B$8*(MIN(1,$H$52*$C4814)*(ic*Inputs!$C$8+pT-cost_acc-cost_wd*Inputs!$E$8-cost_fx*Inputs!$D$8-cost_ins)+(1-MIN(1,$H$52*$C4814))*(1-MIN(1,Inputs!$G$8*$D4814)*churn_nonbuyers)*(ic*Inputs!$C$8+fee_wd*Inputs!$E$8*(1-$B4814)+fee_fx*Inputs!$D$8-cost_acc-cost_wd*Inputs!$E$8*(1-$B4814)-cost_fx*Inputs!$D$8))</f>
        <v>163797.27107717</v>
      </c>
      <c r="J4814" s="0" t="n">
        <f aca="false">G4814+H4814+I4814-fixed</f>
        <v>66471.1475930612</v>
      </c>
      <c r="K4814" s="0" t="n">
        <f aca="false">12*Inputs!$B$6*(1-MIN(1,Inputs!$G$6*$D4814)*churn_nonbuyers)*(ic*Inputs!$C$6+fee_wd*Inputs!$E$6*(1-$B4814)+fee_fx*Inputs!$D$6-cost_acc-cost_wd*Inputs!$E$6*(1-$B4814)-cost_fx*Inputs!$D$6)</f>
        <v>154333.31511271</v>
      </c>
      <c r="L4814" s="0" t="n">
        <f aca="false">12*Inputs!$B$7*(1-MIN(1,Inputs!$G$7*$D4814)*churn_nonbuyers)*(ic*Inputs!$C$7+fee_wd*Inputs!$E$7*(1-$B4814)+fee_fx*Inputs!$D$7-cost_acc-cost_wd*Inputs!$E$7*(1-$B4814)-cost_fx*Inputs!$D$7)</f>
        <v>352912.559275626</v>
      </c>
      <c r="M4814" s="0" t="n">
        <f aca="false">12*Inputs!$B$8*(1-MIN(1,Inputs!$G$8*$D4814)*churn_nonbuyers)*(ic*Inputs!$C$8+fee_wd*Inputs!$E$8*(1-$B4814)+fee_fx*Inputs!$D$8-cost_acc-cost_wd*Inputs!$E$8*(1-$B4814)-cost_fx*Inputs!$D$8)</f>
        <v>75435.2274326448</v>
      </c>
      <c r="N4814" s="0" t="n">
        <f aca="false">K4814+L4814+I4814-fixed</f>
        <v>-28956.8545344952</v>
      </c>
      <c r="O4814" s="0" t="n">
        <f aca="false">K4814+L4814+M4814-fixed</f>
        <v>-117318.89817902</v>
      </c>
      <c r="P4814" s="0" t="n">
        <f aca="false">12*Inputs!$B$6*(1-MIN(1,Inputs!$F$6*$D4814))*(ic*Inputs!$C$6+flat_fee-cost_acc-cost_wd*Inputs!$E$6*$E4814-cost_fx*Inputs!$D$6)+12*Inputs!$B$7*(1-MIN(1,Inputs!$F$7*$D4814))*(ic*Inputs!$C$7+flat_fee-cost_acc-cost_wd*Inputs!$E$7*$E4814-cost_fx*Inputs!$D$7)+12*Inputs!$B$8*(1-MIN(1,Inputs!$F$8*$D4814))*(ic*Inputs!$C$8+flat_fee-cost_acc-cost_wd*Inputs!$E$8*$E4814-cost_fx*Inputs!$D$8)-fixed</f>
        <v>-36463.7777125601</v>
      </c>
    </row>
    <row r="4815" customFormat="false" ht="15" hidden="false" customHeight="false" outlineLevel="0" collapsed="false">
      <c r="A4815" s="0" t="n">
        <v>4750</v>
      </c>
      <c r="B4815" s="0" t="n">
        <v>0.29051</v>
      </c>
      <c r="C4815" s="0" t="n">
        <v>1.04598</v>
      </c>
      <c r="D4815" s="0" t="n">
        <v>0.822991</v>
      </c>
      <c r="E4815" s="0" t="n">
        <v>1.122998</v>
      </c>
      <c r="F4815" s="0" t="n">
        <v>0.15864</v>
      </c>
      <c r="G4815" s="0" t="n">
        <f aca="false">12*Inputs!$B$6*(MIN(1,$H$50*$C4815)*(ic*Inputs!$C$6+pS+fee_fx*Inputs!$D$6-cost_acc-cost_wd*Inputs!$E$6*$E4815-cost_fx*Inputs!$D$6-$F4815)+(1-MIN(1,$H$50*$C4815))*(1-MIN(1,Inputs!$G$6*$D4815)*churn_nonbuyers)*(ic*Inputs!$C$6+fee_wd*Inputs!$E$6*(1-$B4815)+fee_fx*Inputs!$D$6-cost_acc-cost_wd*Inputs!$E$6*(1-$B4815)-cost_fx*Inputs!$D$6))</f>
        <v>210463.075275667</v>
      </c>
      <c r="H4815" s="0" t="n">
        <f aca="false">12*Inputs!$B$7*(MIN(1,$H$51*$C4815)*(ic*Inputs!$C$7+pE+fee_fx*Inputs!$D$7-cost_acc-cost_wd*Inputs!$E$7*$E4815-cost_fx*Inputs!$D$7-$F4815)+(1-MIN(1,$H$51*$C4815))*(1-MIN(1,Inputs!$G$7*$D4815)*churn_nonbuyers)*(ic*Inputs!$C$7+fee_wd*Inputs!$E$7*(1-$B4815)+fee_fx*Inputs!$D$7-cost_acc-cost_wd*Inputs!$E$7*(1-$B4815)-cost_fx*Inputs!$D$7))</f>
        <v>408947.477676225</v>
      </c>
      <c r="I4815" s="0" t="n">
        <f aca="false">12*Inputs!$B$8*(MIN(1,$H$52*$C4815)*(ic*Inputs!$C$8+pT-cost_acc-cost_wd*Inputs!$E$8-cost_fx*Inputs!$D$8-cost_ins)+(1-MIN(1,$H$52*$C4815))*(1-MIN(1,Inputs!$G$8*$D4815)*churn_nonbuyers)*(ic*Inputs!$C$8+fee_wd*Inputs!$E$8*(1-$B4815)+fee_fx*Inputs!$D$8-cost_acc-cost_wd*Inputs!$E$8*(1-$B4815)-cost_fx*Inputs!$D$8))</f>
        <v>186244.204464012</v>
      </c>
      <c r="J4815" s="0" t="n">
        <f aca="false">G4815+H4815+I4815-fixed</f>
        <v>105654.757415904</v>
      </c>
      <c r="K4815" s="0" t="n">
        <f aca="false">12*Inputs!$B$6*(1-MIN(1,Inputs!$G$6*$D4815)*churn_nonbuyers)*(ic*Inputs!$C$6+fee_wd*Inputs!$E$6*(1-$B4815)+fee_fx*Inputs!$D$6-cost_acc-cost_wd*Inputs!$E$6*(1-$B4815)-cost_fx*Inputs!$D$6)</f>
        <v>153192.237950952</v>
      </c>
      <c r="L4815" s="0" t="n">
        <f aca="false">12*Inputs!$B$7*(1-MIN(1,Inputs!$G$7*$D4815)*churn_nonbuyers)*(ic*Inputs!$C$7+fee_wd*Inputs!$E$7*(1-$B4815)+fee_fx*Inputs!$D$7-cost_acc-cost_wd*Inputs!$E$7*(1-$B4815)-cost_fx*Inputs!$D$7)</f>
        <v>352444.517202571</v>
      </c>
      <c r="M4815" s="0" t="n">
        <f aca="false">12*Inputs!$B$8*(1-MIN(1,Inputs!$G$8*$D4815)*churn_nonbuyers)*(ic*Inputs!$C$8+fee_wd*Inputs!$E$8*(1-$B4815)+fee_fx*Inputs!$D$8-cost_acc-cost_wd*Inputs!$E$8*(1-$B4815)-cost_fx*Inputs!$D$8)</f>
        <v>132451.863397776</v>
      </c>
      <c r="N4815" s="0" t="n">
        <f aca="false">K4815+L4815+I4815-fixed</f>
        <v>-8119.04038246465</v>
      </c>
      <c r="O4815" s="0" t="n">
        <f aca="false">K4815+L4815+M4815-fixed</f>
        <v>-61911.3814487007</v>
      </c>
      <c r="P4815" s="0" t="n">
        <f aca="false">12*Inputs!$B$6*(1-MIN(1,Inputs!$F$6*$D4815))*(ic*Inputs!$C$6+flat_fee-cost_acc-cost_wd*Inputs!$E$6*$E4815-cost_fx*Inputs!$D$6)+12*Inputs!$B$7*(1-MIN(1,Inputs!$F$7*$D4815))*(ic*Inputs!$C$7+flat_fee-cost_acc-cost_wd*Inputs!$E$7*$E4815-cost_fx*Inputs!$D$7)+12*Inputs!$B$8*(1-MIN(1,Inputs!$F$8*$D4815))*(ic*Inputs!$C$8+flat_fee-cost_acc-cost_wd*Inputs!$E$8*$E4815-cost_fx*Inputs!$D$8)-fixed</f>
        <v>111931.97463632</v>
      </c>
    </row>
    <row r="4816" customFormat="false" ht="15" hidden="false" customHeight="false" outlineLevel="0" collapsed="false">
      <c r="A4816" s="0" t="n">
        <v>4751</v>
      </c>
      <c r="B4816" s="0" t="n">
        <v>0.103725</v>
      </c>
      <c r="C4816" s="0" t="n">
        <v>0.995655</v>
      </c>
      <c r="D4816" s="0" t="n">
        <v>1.24244</v>
      </c>
      <c r="E4816" s="0" t="n">
        <v>1.255194</v>
      </c>
      <c r="F4816" s="0" t="n">
        <v>0.025861</v>
      </c>
      <c r="G4816" s="0" t="n">
        <f aca="false">12*Inputs!$B$6*(MIN(1,$H$50*$C4816)*(ic*Inputs!$C$6+pS+fee_fx*Inputs!$D$6-cost_acc-cost_wd*Inputs!$E$6*$E4816-cost_fx*Inputs!$D$6-$F4816)+(1-MIN(1,$H$50*$C4816))*(1-MIN(1,Inputs!$G$6*$D4816)*churn_nonbuyers)*(ic*Inputs!$C$6+fee_wd*Inputs!$E$6*(1-$B4816)+fee_fx*Inputs!$D$6-cost_acc-cost_wd*Inputs!$E$6*(1-$B4816)-cost_fx*Inputs!$D$6))</f>
        <v>227854.004467223</v>
      </c>
      <c r="H4816" s="0" t="n">
        <f aca="false">12*Inputs!$B$7*(MIN(1,$H$51*$C4816)*(ic*Inputs!$C$7+pE+fee_fx*Inputs!$D$7-cost_acc-cost_wd*Inputs!$E$7*$E4816-cost_fx*Inputs!$D$7-$F4816)+(1-MIN(1,$H$51*$C4816))*(1-MIN(1,Inputs!$G$7*$D4816)*churn_nonbuyers)*(ic*Inputs!$C$7+fee_wd*Inputs!$E$7*(1-$B4816)+fee_fx*Inputs!$D$7-cost_acc-cost_wd*Inputs!$E$7*(1-$B4816)-cost_fx*Inputs!$D$7))</f>
        <v>411526.448842211</v>
      </c>
      <c r="I4816" s="0" t="n">
        <f aca="false">12*Inputs!$B$8*(MIN(1,$H$52*$C4816)*(ic*Inputs!$C$8+pT-cost_acc-cost_wd*Inputs!$E$8-cost_fx*Inputs!$D$8-cost_ins)+(1-MIN(1,$H$52*$C4816))*(1-MIN(1,Inputs!$G$8*$D4816)*churn_nonbuyers)*(ic*Inputs!$C$8+fee_wd*Inputs!$E$8*(1-$B4816)+fee_fx*Inputs!$D$8-cost_acc-cost_wd*Inputs!$E$8*(1-$B4816)-cost_fx*Inputs!$D$8))</f>
        <v>156208.651412447</v>
      </c>
      <c r="J4816" s="0" t="n">
        <f aca="false">G4816+H4816+I4816-fixed</f>
        <v>95589.104721881</v>
      </c>
      <c r="K4816" s="0" t="n">
        <f aca="false">12*Inputs!$B$6*(1-MIN(1,Inputs!$G$6*$D4816)*churn_nonbuyers)*(ic*Inputs!$C$6+fee_wd*Inputs!$E$6*(1-$B4816)+fee_fx*Inputs!$D$6-cost_acc-cost_wd*Inputs!$E$6*(1-$B4816)-cost_fx*Inputs!$D$6)</f>
        <v>175067.6838408</v>
      </c>
      <c r="L4816" s="0" t="n">
        <f aca="false">12*Inputs!$B$7*(1-MIN(1,Inputs!$G$7*$D4816)*churn_nonbuyers)*(ic*Inputs!$C$7+fee_wd*Inputs!$E$7*(1-$B4816)+fee_fx*Inputs!$D$7-cost_acc-cost_wd*Inputs!$E$7*(1-$B4816)-cost_fx*Inputs!$D$7)</f>
        <v>373791.77318448</v>
      </c>
      <c r="M4816" s="0" t="n">
        <f aca="false">12*Inputs!$B$8*(1-MIN(1,Inputs!$G$8*$D4816)*churn_nonbuyers)*(ic*Inputs!$C$8+fee_wd*Inputs!$E$8*(1-$B4816)+fee_fx*Inputs!$D$8-cost_acc-cost_wd*Inputs!$E$8*(1-$B4816)-cost_fx*Inputs!$D$8)</f>
        <v>41878.6109904</v>
      </c>
      <c r="N4816" s="0" t="n">
        <f aca="false">K4816+L4816+I4816-fixed</f>
        <v>5068.10843772721</v>
      </c>
      <c r="O4816" s="0" t="n">
        <f aca="false">K4816+L4816+M4816-fixed</f>
        <v>-109261.93198432</v>
      </c>
      <c r="P4816" s="0" t="n">
        <f aca="false">12*Inputs!$B$6*(1-MIN(1,Inputs!$F$6*$D4816))*(ic*Inputs!$C$6+flat_fee-cost_acc-cost_wd*Inputs!$E$6*$E4816-cost_fx*Inputs!$D$6)+12*Inputs!$B$7*(1-MIN(1,Inputs!$F$7*$D4816))*(ic*Inputs!$C$7+flat_fee-cost_acc-cost_wd*Inputs!$E$7*$E4816-cost_fx*Inputs!$D$7)+12*Inputs!$B$8*(1-MIN(1,Inputs!$F$8*$D4816))*(ic*Inputs!$C$8+flat_fee-cost_acc-cost_wd*Inputs!$E$8*$E4816-cost_fx*Inputs!$D$8)-fixed</f>
        <v>-161641.8963136</v>
      </c>
    </row>
    <row r="4817" customFormat="false" ht="15" hidden="false" customHeight="false" outlineLevel="0" collapsed="false">
      <c r="A4817" s="0" t="n">
        <v>4752</v>
      </c>
      <c r="B4817" s="0" t="n">
        <v>0.268097</v>
      </c>
      <c r="C4817" s="0" t="n">
        <v>0.881093</v>
      </c>
      <c r="D4817" s="0" t="n">
        <v>0.830544</v>
      </c>
      <c r="E4817" s="0" t="n">
        <v>1.215151</v>
      </c>
      <c r="F4817" s="0" t="n">
        <v>0.25504</v>
      </c>
      <c r="G4817" s="0" t="n">
        <f aca="false">12*Inputs!$B$6*(MIN(1,$H$50*$C4817)*(ic*Inputs!$C$6+pS+fee_fx*Inputs!$D$6-cost_acc-cost_wd*Inputs!$E$6*$E4817-cost_fx*Inputs!$D$6-$F4817)+(1-MIN(1,$H$50*$C4817))*(1-MIN(1,Inputs!$G$6*$D4817)*churn_nonbuyers)*(ic*Inputs!$C$6+fee_wd*Inputs!$E$6*(1-$B4817)+fee_fx*Inputs!$D$6-cost_acc-cost_wd*Inputs!$E$6*(1-$B4817)-cost_fx*Inputs!$D$6))</f>
        <v>200426.585140459</v>
      </c>
      <c r="H4817" s="0" t="n">
        <f aca="false">12*Inputs!$B$7*(MIN(1,$H$51*$C4817)*(ic*Inputs!$C$7+pE+fee_fx*Inputs!$D$7-cost_acc-cost_wd*Inputs!$E$7*$E4817-cost_fx*Inputs!$D$7-$F4817)+(1-MIN(1,$H$51*$C4817))*(1-MIN(1,Inputs!$G$7*$D4817)*churn_nonbuyers)*(ic*Inputs!$C$7+fee_wd*Inputs!$E$7*(1-$B4817)+fee_fx*Inputs!$D$7-cost_acc-cost_wd*Inputs!$E$7*(1-$B4817)-cost_fx*Inputs!$D$7))</f>
        <v>387779.21459785</v>
      </c>
      <c r="I4817" s="0" t="n">
        <f aca="false">12*Inputs!$B$8*(MIN(1,$H$52*$C4817)*(ic*Inputs!$C$8+pT-cost_acc-cost_wd*Inputs!$E$8-cost_fx*Inputs!$D$8-cost_ins)+(1-MIN(1,$H$52*$C4817))*(1-MIN(1,Inputs!$G$8*$D4817)*churn_nonbuyers)*(ic*Inputs!$C$8+fee_wd*Inputs!$E$8*(1-$B4817)+fee_fx*Inputs!$D$8-cost_acc-cost_wd*Inputs!$E$8*(1-$B4817)-cost_fx*Inputs!$D$8))</f>
        <v>177303.942146748</v>
      </c>
      <c r="J4817" s="0" t="n">
        <f aca="false">G4817+H4817+I4817-fixed</f>
        <v>65509.7418850573</v>
      </c>
      <c r="K4817" s="0" t="n">
        <f aca="false">12*Inputs!$B$6*(1-MIN(1,Inputs!$G$6*$D4817)*churn_nonbuyers)*(ic*Inputs!$C$6+fee_wd*Inputs!$E$6*(1-$B4817)+fee_fx*Inputs!$D$6-cost_acc-cost_wd*Inputs!$E$6*(1-$B4817)-cost_fx*Inputs!$D$6)</f>
        <v>156225.34623433</v>
      </c>
      <c r="L4817" s="0" t="n">
        <f aca="false">12*Inputs!$B$7*(1-MIN(1,Inputs!$G$7*$D4817)*churn_nonbuyers)*(ic*Inputs!$C$7+fee_wd*Inputs!$E$7*(1-$B4817)+fee_fx*Inputs!$D$7-cost_acc-cost_wd*Inputs!$E$7*(1-$B4817)-cost_fx*Inputs!$D$7)</f>
        <v>355509.690428598</v>
      </c>
      <c r="M4817" s="0" t="n">
        <f aca="false">12*Inputs!$B$8*(1-MIN(1,Inputs!$G$8*$D4817)*churn_nonbuyers)*(ic*Inputs!$C$8+fee_wd*Inputs!$E$8*(1-$B4817)+fee_fx*Inputs!$D$8-cost_acc-cost_wd*Inputs!$E$8*(1-$B4817)-cost_fx*Inputs!$D$8)</f>
        <v>131250.240400205</v>
      </c>
      <c r="N4817" s="0" t="n">
        <f aca="false">K4817+L4817+I4817-fixed</f>
        <v>-10961.0211903242</v>
      </c>
      <c r="O4817" s="0" t="n">
        <f aca="false">K4817+L4817+M4817-fixed</f>
        <v>-57014.7229368677</v>
      </c>
      <c r="P4817" s="0" t="n">
        <f aca="false">12*Inputs!$B$6*(1-MIN(1,Inputs!$F$6*$D4817))*(ic*Inputs!$C$6+flat_fee-cost_acc-cost_wd*Inputs!$E$6*$E4817-cost_fx*Inputs!$D$6)+12*Inputs!$B$7*(1-MIN(1,Inputs!$F$7*$D4817))*(ic*Inputs!$C$7+flat_fee-cost_acc-cost_wd*Inputs!$E$7*$E4817-cost_fx*Inputs!$D$7)+12*Inputs!$B$8*(1-MIN(1,Inputs!$F$8*$D4817))*(ic*Inputs!$C$8+flat_fee-cost_acc-cost_wd*Inputs!$E$8*$E4817-cost_fx*Inputs!$D$8)-fixed</f>
        <v>64337.6804825601</v>
      </c>
    </row>
    <row r="4818" customFormat="false" ht="15" hidden="false" customHeight="false" outlineLevel="0" collapsed="false">
      <c r="A4818" s="0" t="n">
        <v>4753</v>
      </c>
      <c r="B4818" s="0" t="n">
        <v>0.267227</v>
      </c>
      <c r="C4818" s="0" t="n">
        <v>0.909394</v>
      </c>
      <c r="D4818" s="0" t="n">
        <v>1.327033</v>
      </c>
      <c r="E4818" s="0" t="n">
        <v>1.131306</v>
      </c>
      <c r="F4818" s="0" t="n">
        <v>0.198062</v>
      </c>
      <c r="G4818" s="0" t="n">
        <f aca="false">12*Inputs!$B$6*(MIN(1,$H$50*$C4818)*(ic*Inputs!$C$6+pS+fee_fx*Inputs!$D$6-cost_acc-cost_wd*Inputs!$E$6*$E4818-cost_fx*Inputs!$D$6-$F4818)+(1-MIN(1,$H$50*$C4818))*(1-MIN(1,Inputs!$G$6*$D4818)*churn_nonbuyers)*(ic*Inputs!$C$6+fee_wd*Inputs!$E$6*(1-$B4818)+fee_fx*Inputs!$D$6-cost_acc-cost_wd*Inputs!$E$6*(1-$B4818)-cost_fx*Inputs!$D$6))</f>
        <v>201153.519380648</v>
      </c>
      <c r="H4818" s="0" t="n">
        <f aca="false">12*Inputs!$B$7*(MIN(1,$H$51*$C4818)*(ic*Inputs!$C$7+pE+fee_fx*Inputs!$D$7-cost_acc-cost_wd*Inputs!$E$7*$E4818-cost_fx*Inputs!$D$7-$F4818)+(1-MIN(1,$H$51*$C4818))*(1-MIN(1,Inputs!$G$7*$D4818)*churn_nonbuyers)*(ic*Inputs!$C$7+fee_wd*Inputs!$E$7*(1-$B4818)+fee_fx*Inputs!$D$7-cost_acc-cost_wd*Inputs!$E$7*(1-$B4818)-cost_fx*Inputs!$D$7))</f>
        <v>397205.494021657</v>
      </c>
      <c r="I4818" s="0" t="n">
        <f aca="false">12*Inputs!$B$8*(MIN(1,$H$52*$C4818)*(ic*Inputs!$C$8+pT-cost_acc-cost_wd*Inputs!$E$8-cost_fx*Inputs!$D$8-cost_ins)+(1-MIN(1,$H$52*$C4818))*(1-MIN(1,Inputs!$G$8*$D4818)*churn_nonbuyers)*(ic*Inputs!$C$8+fee_wd*Inputs!$E$8*(1-$B4818)+fee_fx*Inputs!$D$8-cost_acc-cost_wd*Inputs!$E$8*(1-$B4818)-cost_fx*Inputs!$D$8))</f>
        <v>139183.616131041</v>
      </c>
      <c r="J4818" s="0" t="n">
        <f aca="false">G4818+H4818+I4818-fixed</f>
        <v>37542.629533346</v>
      </c>
      <c r="K4818" s="0" t="n">
        <f aca="false">12*Inputs!$B$6*(1-MIN(1,Inputs!$G$6*$D4818)*churn_nonbuyers)*(ic*Inputs!$C$6+fee_wd*Inputs!$E$6*(1-$B4818)+fee_fx*Inputs!$D$6-cost_acc-cost_wd*Inputs!$E$6*(1-$B4818)-cost_fx*Inputs!$D$6)</f>
        <v>152296.076501935</v>
      </c>
      <c r="L4818" s="0" t="n">
        <f aca="false">12*Inputs!$B$7*(1-MIN(1,Inputs!$G$7*$D4818)*churn_nonbuyers)*(ic*Inputs!$C$7+fee_wd*Inputs!$E$7*(1-$B4818)+fee_fx*Inputs!$D$7-cost_acc-cost_wd*Inputs!$E$7*(1-$B4818)-cost_fx*Inputs!$D$7)</f>
        <v>350199.475117161</v>
      </c>
      <c r="M4818" s="0" t="n">
        <f aca="false">12*Inputs!$B$8*(1-MIN(1,Inputs!$G$8*$D4818)*churn_nonbuyers)*(ic*Inputs!$C$8+fee_wd*Inputs!$E$8*(1-$B4818)+fee_fx*Inputs!$D$8-cost_acc-cost_wd*Inputs!$E$8*(1-$B4818)-cost_fx*Inputs!$D$8)</f>
        <v>22287.8041556976</v>
      </c>
      <c r="N4818" s="0" t="n">
        <f aca="false">K4818+L4818+I4818-fixed</f>
        <v>-58320.8322498624</v>
      </c>
      <c r="O4818" s="0" t="n">
        <f aca="false">K4818+L4818+M4818-fixed</f>
        <v>-175216.644225206</v>
      </c>
      <c r="P4818" s="0" t="n">
        <f aca="false">12*Inputs!$B$6*(1-MIN(1,Inputs!$F$6*$D4818))*(ic*Inputs!$C$6+flat_fee-cost_acc-cost_wd*Inputs!$E$6*$E4818-cost_fx*Inputs!$D$6)+12*Inputs!$B$7*(1-MIN(1,Inputs!$F$7*$D4818))*(ic*Inputs!$C$7+flat_fee-cost_acc-cost_wd*Inputs!$E$7*$E4818-cost_fx*Inputs!$D$7)+12*Inputs!$B$8*(1-MIN(1,Inputs!$F$8*$D4818))*(ic*Inputs!$C$8+flat_fee-cost_acc-cost_wd*Inputs!$E$8*$E4818-cost_fx*Inputs!$D$8)-fixed</f>
        <v>-160369.32280048</v>
      </c>
    </row>
    <row r="4819" customFormat="false" ht="15" hidden="false" customHeight="false" outlineLevel="0" collapsed="false">
      <c r="A4819" s="0" t="n">
        <v>4754</v>
      </c>
      <c r="B4819" s="0" t="n">
        <v>0.312489</v>
      </c>
      <c r="C4819" s="0" t="n">
        <v>0.977427</v>
      </c>
      <c r="D4819" s="0" t="n">
        <v>0.983088</v>
      </c>
      <c r="E4819" s="0" t="n">
        <v>1.152155</v>
      </c>
      <c r="F4819" s="0" t="n">
        <v>0.203739</v>
      </c>
      <c r="G4819" s="0" t="n">
        <f aca="false">12*Inputs!$B$6*(MIN(1,$H$50*$C4819)*(ic*Inputs!$C$6+pS+fee_fx*Inputs!$D$6-cost_acc-cost_wd*Inputs!$E$6*$E4819-cost_fx*Inputs!$D$6-$F4819)+(1-MIN(1,$H$50*$C4819))*(1-MIN(1,Inputs!$G$6*$D4819)*churn_nonbuyers)*(ic*Inputs!$C$6+fee_wd*Inputs!$E$6*(1-$B4819)+fee_fx*Inputs!$D$6-cost_acc-cost_wd*Inputs!$E$6*(1-$B4819)-cost_fx*Inputs!$D$6))</f>
        <v>201084.344549226</v>
      </c>
      <c r="H4819" s="0" t="n">
        <f aca="false">12*Inputs!$B$7*(MIN(1,$H$51*$C4819)*(ic*Inputs!$C$7+pE+fee_fx*Inputs!$D$7-cost_acc-cost_wd*Inputs!$E$7*$E4819-cost_fx*Inputs!$D$7-$F4819)+(1-MIN(1,$H$51*$C4819))*(1-MIN(1,Inputs!$G$7*$D4819)*churn_nonbuyers)*(ic*Inputs!$C$7+fee_wd*Inputs!$E$7*(1-$B4819)+fee_fx*Inputs!$D$7-cost_acc-cost_wd*Inputs!$E$7*(1-$B4819)-cost_fx*Inputs!$D$7))</f>
        <v>396494.419808941</v>
      </c>
      <c r="I4819" s="0" t="n">
        <f aca="false">12*Inputs!$B$8*(MIN(1,$H$52*$C4819)*(ic*Inputs!$C$8+pT-cost_acc-cost_wd*Inputs!$E$8-cost_fx*Inputs!$D$8-cost_ins)+(1-MIN(1,$H$52*$C4819))*(1-MIN(1,Inputs!$G$8*$D4819)*churn_nonbuyers)*(ic*Inputs!$C$8+fee_wd*Inputs!$E$8*(1-$B4819)+fee_fx*Inputs!$D$8-cost_acc-cost_wd*Inputs!$E$8*(1-$B4819)-cost_fx*Inputs!$D$8))</f>
        <v>171556.621978598</v>
      </c>
      <c r="J4819" s="0" t="n">
        <f aca="false">G4819+H4819+I4819-fixed</f>
        <v>69135.386336765</v>
      </c>
      <c r="K4819" s="0" t="n">
        <f aca="false">12*Inputs!$B$6*(1-MIN(1,Inputs!$G$6*$D4819)*churn_nonbuyers)*(ic*Inputs!$C$6+fee_wd*Inputs!$E$6*(1-$B4819)+fee_fx*Inputs!$D$6-cost_acc-cost_wd*Inputs!$E$6*(1-$B4819)-cost_fx*Inputs!$D$6)</f>
        <v>148903.92709943</v>
      </c>
      <c r="L4819" s="0" t="n">
        <f aca="false">12*Inputs!$B$7*(1-MIN(1,Inputs!$G$7*$D4819)*churn_nonbuyers)*(ic*Inputs!$C$7+fee_wd*Inputs!$E$7*(1-$B4819)+fee_fx*Inputs!$D$7-cost_acc-cost_wd*Inputs!$E$7*(1-$B4819)-cost_fx*Inputs!$D$7)</f>
        <v>347637.273635658</v>
      </c>
      <c r="M4819" s="0" t="n">
        <f aca="false">12*Inputs!$B$8*(1-MIN(1,Inputs!$G$8*$D4819)*churn_nonbuyers)*(ic*Inputs!$C$8+fee_wd*Inputs!$E$8*(1-$B4819)+fee_fx*Inputs!$D$8-cost_acc-cost_wd*Inputs!$E$8*(1-$B4819)-cost_fx*Inputs!$D$8)</f>
        <v>97106.6424106752</v>
      </c>
      <c r="N4819" s="0" t="n">
        <f aca="false">K4819+L4819+I4819-fixed</f>
        <v>-31902.1772863134</v>
      </c>
      <c r="O4819" s="0" t="n">
        <f aca="false">K4819+L4819+M4819-fixed</f>
        <v>-106352.156854236</v>
      </c>
      <c r="P4819" s="0" t="n">
        <f aca="false">12*Inputs!$B$6*(1-MIN(1,Inputs!$F$6*$D4819))*(ic*Inputs!$C$6+flat_fee-cost_acc-cost_wd*Inputs!$E$6*$E4819-cost_fx*Inputs!$D$6)+12*Inputs!$B$7*(1-MIN(1,Inputs!$F$7*$D4819))*(ic*Inputs!$C$7+flat_fee-cost_acc-cost_wd*Inputs!$E$7*$E4819-cost_fx*Inputs!$D$7)+12*Inputs!$B$8*(1-MIN(1,Inputs!$F$8*$D4819))*(ic*Inputs!$C$8+flat_fee-cost_acc-cost_wd*Inputs!$E$8*$E4819-cost_fx*Inputs!$D$8)-fixed</f>
        <v>13660.6114496</v>
      </c>
    </row>
    <row r="4820" customFormat="false" ht="15" hidden="false" customHeight="false" outlineLevel="0" collapsed="false">
      <c r="A4820" s="0" t="n">
        <v>4755</v>
      </c>
      <c r="B4820" s="0" t="n">
        <v>0.327244</v>
      </c>
      <c r="C4820" s="0" t="n">
        <v>1.064255</v>
      </c>
      <c r="D4820" s="0" t="n">
        <v>1.593248</v>
      </c>
      <c r="E4820" s="0" t="n">
        <v>1.322967</v>
      </c>
      <c r="F4820" s="0" t="n">
        <v>0.221893</v>
      </c>
      <c r="G4820" s="0" t="n">
        <f aca="false">12*Inputs!$B$6*(MIN(1,$H$50*$C4820)*(ic*Inputs!$C$6+pS+fee_fx*Inputs!$D$6-cost_acc-cost_wd*Inputs!$E$6*$E4820-cost_fx*Inputs!$D$6-$F4820)+(1-MIN(1,$H$50*$C4820))*(1-MIN(1,Inputs!$G$6*$D4820)*churn_nonbuyers)*(ic*Inputs!$C$6+fee_wd*Inputs!$E$6*(1-$B4820)+fee_fx*Inputs!$D$6-cost_acc-cost_wd*Inputs!$E$6*(1-$B4820)-cost_fx*Inputs!$D$6))</f>
        <v>194926.365811701</v>
      </c>
      <c r="H4820" s="0" t="n">
        <f aca="false">12*Inputs!$B$7*(MIN(1,$H$51*$C4820)*(ic*Inputs!$C$7+pE+fee_fx*Inputs!$D$7-cost_acc-cost_wd*Inputs!$E$7*$E4820-cost_fx*Inputs!$D$7-$F4820)+(1-MIN(1,$H$51*$C4820))*(1-MIN(1,Inputs!$G$7*$D4820)*churn_nonbuyers)*(ic*Inputs!$C$7+fee_wd*Inputs!$E$7*(1-$B4820)+fee_fx*Inputs!$D$7-cost_acc-cost_wd*Inputs!$E$7*(1-$B4820)-cost_fx*Inputs!$D$7))</f>
        <v>373852.314336705</v>
      </c>
      <c r="I4820" s="0" t="n">
        <f aca="false">12*Inputs!$B$8*(MIN(1,$H$52*$C4820)*(ic*Inputs!$C$8+pT-cost_acc-cost_wd*Inputs!$E$8-cost_fx*Inputs!$D$8-cost_ins)+(1-MIN(1,$H$52*$C4820))*(1-MIN(1,Inputs!$G$8*$D4820)*churn_nonbuyers)*(ic*Inputs!$C$8+fee_wd*Inputs!$E$8*(1-$B4820)+fee_fx*Inputs!$D$8-cost_acc-cost_wd*Inputs!$E$8*(1-$B4820)-cost_fx*Inputs!$D$8))</f>
        <v>153405.97272</v>
      </c>
      <c r="J4820" s="0" t="n">
        <f aca="false">G4820+H4820+I4820-fixed</f>
        <v>22184.6528684055</v>
      </c>
      <c r="K4820" s="0" t="n">
        <f aca="false">12*Inputs!$B$6*(1-MIN(1,Inputs!$G$6*$D4820)*churn_nonbuyers)*(ic*Inputs!$C$6+fee_wd*Inputs!$E$6*(1-$B4820)+fee_fx*Inputs!$D$6-cost_acc-cost_wd*Inputs!$E$6*(1-$B4820)-cost_fx*Inputs!$D$6)</f>
        <v>142170.866269286</v>
      </c>
      <c r="L4820" s="0" t="n">
        <f aca="false">12*Inputs!$B$7*(1-MIN(1,Inputs!$G$7*$D4820)*churn_nonbuyers)*(ic*Inputs!$C$7+fee_wd*Inputs!$E$7*(1-$B4820)+fee_fx*Inputs!$D$7-cost_acc-cost_wd*Inputs!$E$7*(1-$B4820)-cost_fx*Inputs!$D$7)</f>
        <v>339057.301457572</v>
      </c>
      <c r="M4820" s="0" t="n">
        <f aca="false">12*Inputs!$B$8*(1-MIN(1,Inputs!$G$8*$D4820)*churn_nonbuyers)*(ic*Inputs!$C$8+fee_wd*Inputs!$E$8*(1-$B4820)+fee_fx*Inputs!$D$8-cost_acc-cost_wd*Inputs!$E$8*(1-$B4820)-cost_fx*Inputs!$D$8)</f>
        <v>0</v>
      </c>
      <c r="N4820" s="0" t="n">
        <f aca="false">K4820+L4820+I4820-fixed</f>
        <v>-65365.8595531418</v>
      </c>
      <c r="O4820" s="0" t="n">
        <f aca="false">K4820+L4820+M4820-fixed</f>
        <v>-218771.832273142</v>
      </c>
      <c r="P4820" s="0" t="n">
        <f aca="false">12*Inputs!$B$6*(1-MIN(1,Inputs!$F$6*$D4820))*(ic*Inputs!$C$6+flat_fee-cost_acc-cost_wd*Inputs!$E$6*$E4820-cost_fx*Inputs!$D$6)+12*Inputs!$B$7*(1-MIN(1,Inputs!$F$7*$D4820))*(ic*Inputs!$C$7+flat_fee-cost_acc-cost_wd*Inputs!$E$7*$E4820-cost_fx*Inputs!$D$7)+12*Inputs!$B$8*(1-MIN(1,Inputs!$F$8*$D4820))*(ic*Inputs!$C$8+flat_fee-cost_acc-cost_wd*Inputs!$E$8*$E4820-cost_fx*Inputs!$D$8)-fixed</f>
        <v>-357615.01570816</v>
      </c>
    </row>
    <row r="4821" customFormat="false" ht="15" hidden="false" customHeight="false" outlineLevel="0" collapsed="false">
      <c r="A4821" s="0" t="n">
        <v>4756</v>
      </c>
      <c r="B4821" s="0" t="n">
        <v>0.337442</v>
      </c>
      <c r="C4821" s="0" t="n">
        <v>0.843658</v>
      </c>
      <c r="D4821" s="0" t="n">
        <v>1.341702</v>
      </c>
      <c r="E4821" s="0" t="n">
        <v>1.092892</v>
      </c>
      <c r="F4821" s="0" t="n">
        <v>0.359853</v>
      </c>
      <c r="G4821" s="0" t="n">
        <f aca="false">12*Inputs!$B$6*(MIN(1,$H$50*$C4821)*(ic*Inputs!$C$6+pS+fee_fx*Inputs!$D$6-cost_acc-cost_wd*Inputs!$E$6*$E4821-cost_fx*Inputs!$D$6-$F4821)+(1-MIN(1,$H$50*$C4821))*(1-MIN(1,Inputs!$G$6*$D4821)*churn_nonbuyers)*(ic*Inputs!$C$6+fee_wd*Inputs!$E$6*(1-$B4821)+fee_fx*Inputs!$D$6-cost_acc-cost_wd*Inputs!$E$6*(1-$B4821)-cost_fx*Inputs!$D$6))</f>
        <v>186316.05252487</v>
      </c>
      <c r="H4821" s="0" t="n">
        <f aca="false">12*Inputs!$B$7*(MIN(1,$H$51*$C4821)*(ic*Inputs!$C$7+pE+fee_fx*Inputs!$D$7-cost_acc-cost_wd*Inputs!$E$7*$E4821-cost_fx*Inputs!$D$7-$F4821)+(1-MIN(1,$H$51*$C4821))*(1-MIN(1,Inputs!$G$7*$D4821)*churn_nonbuyers)*(ic*Inputs!$C$7+fee_wd*Inputs!$E$7*(1-$B4821)+fee_fx*Inputs!$D$7-cost_acc-cost_wd*Inputs!$E$7*(1-$B4821)-cost_fx*Inputs!$D$7))</f>
        <v>383143.304439205</v>
      </c>
      <c r="I4821" s="0" t="n">
        <f aca="false">12*Inputs!$B$8*(MIN(1,$H$52*$C4821)*(ic*Inputs!$C$8+pT-cost_acc-cost_wd*Inputs!$E$8-cost_fx*Inputs!$D$8-cost_ins)+(1-MIN(1,$H$52*$C4821))*(1-MIN(1,Inputs!$G$8*$D4821)*churn_nonbuyers)*(ic*Inputs!$C$8+fee_wd*Inputs!$E$8*(1-$B4821)+fee_fx*Inputs!$D$8-cost_acc-cost_wd*Inputs!$E$8*(1-$B4821)-cost_fx*Inputs!$D$8))</f>
        <v>129331.492930444</v>
      </c>
      <c r="J4821" s="0" t="n">
        <f aca="false">G4821+H4821+I4821-fixed</f>
        <v>-1209.1501054808</v>
      </c>
      <c r="K4821" s="0" t="n">
        <f aca="false">12*Inputs!$B$6*(1-MIN(1,Inputs!$G$6*$D4821)*churn_nonbuyers)*(ic*Inputs!$C$6+fee_wd*Inputs!$E$6*(1-$B4821)+fee_fx*Inputs!$D$6-cost_acc-cost_wd*Inputs!$E$6*(1-$B4821)-cost_fx*Inputs!$D$6)</f>
        <v>142743.771405245</v>
      </c>
      <c r="L4821" s="0" t="n">
        <f aca="false">12*Inputs!$B$7*(1-MIN(1,Inputs!$G$7*$D4821)*churn_nonbuyers)*(ic*Inputs!$C$7+fee_wd*Inputs!$E$7*(1-$B4821)+fee_fx*Inputs!$D$7-cost_acc-cost_wd*Inputs!$E$7*(1-$B4821)-cost_fx*Inputs!$D$7)</f>
        <v>340334.989947147</v>
      </c>
      <c r="M4821" s="0" t="n">
        <f aca="false">12*Inputs!$B$8*(1-MIN(1,Inputs!$G$8*$D4821)*churn_nonbuyers)*(ic*Inputs!$C$8+fee_wd*Inputs!$E$8*(1-$B4821)+fee_fx*Inputs!$D$8-cost_acc-cost_wd*Inputs!$E$8*(1-$B4821)-cost_fx*Inputs!$D$8)</f>
        <v>18862.9970111424</v>
      </c>
      <c r="N4821" s="0" t="n">
        <f aca="false">K4821+L4821+I4821-fixed</f>
        <v>-87589.7457171644</v>
      </c>
      <c r="O4821" s="0" t="n">
        <f aca="false">K4821+L4821+M4821-fixed</f>
        <v>-198058.241636466</v>
      </c>
      <c r="P4821" s="0" t="n">
        <f aca="false">12*Inputs!$B$6*(1-MIN(1,Inputs!$F$6*$D4821))*(ic*Inputs!$C$6+flat_fee-cost_acc-cost_wd*Inputs!$E$6*$E4821-cost_fx*Inputs!$D$6)+12*Inputs!$B$7*(1-MIN(1,Inputs!$F$7*$D4821))*(ic*Inputs!$C$7+flat_fee-cost_acc-cost_wd*Inputs!$E$7*$E4821-cost_fx*Inputs!$D$7)+12*Inputs!$B$8*(1-MIN(1,Inputs!$F$8*$D4821))*(ic*Inputs!$C$8+flat_fee-cost_acc-cost_wd*Inputs!$E$8*$E4821-cost_fx*Inputs!$D$8)-fixed</f>
        <v>-154734.73773184</v>
      </c>
    </row>
    <row r="4822" customFormat="false" ht="15" hidden="false" customHeight="false" outlineLevel="0" collapsed="false">
      <c r="A4822" s="0" t="n">
        <v>4757</v>
      </c>
      <c r="B4822" s="0" t="n">
        <v>0.198588</v>
      </c>
      <c r="C4822" s="0" t="n">
        <v>1.003258</v>
      </c>
      <c r="D4822" s="0" t="n">
        <v>0.85564</v>
      </c>
      <c r="E4822" s="0" t="n">
        <v>1.22363</v>
      </c>
      <c r="F4822" s="0" t="n">
        <v>0.164282</v>
      </c>
      <c r="G4822" s="0" t="n">
        <f aca="false">12*Inputs!$B$6*(MIN(1,$H$50*$C4822)*(ic*Inputs!$C$6+pS+fee_fx*Inputs!$D$6-cost_acc-cost_wd*Inputs!$E$6*$E4822-cost_fx*Inputs!$D$6-$F4822)+(1-MIN(1,$H$50*$C4822))*(1-MIN(1,Inputs!$G$6*$D4822)*churn_nonbuyers)*(ic*Inputs!$C$6+fee_wd*Inputs!$E$6*(1-$B4822)+fee_fx*Inputs!$D$6-cost_acc-cost_wd*Inputs!$E$6*(1-$B4822)-cost_fx*Inputs!$D$6))</f>
        <v>217081.029522967</v>
      </c>
      <c r="H4822" s="0" t="n">
        <f aca="false">12*Inputs!$B$7*(MIN(1,$H$51*$C4822)*(ic*Inputs!$C$7+pE+fee_fx*Inputs!$D$7-cost_acc-cost_wd*Inputs!$E$7*$E4822-cost_fx*Inputs!$D$7-$F4822)+(1-MIN(1,$H$51*$C4822))*(1-MIN(1,Inputs!$G$7*$D4822)*churn_nonbuyers)*(ic*Inputs!$C$7+fee_wd*Inputs!$E$7*(1-$B4822)+fee_fx*Inputs!$D$7-cost_acc-cost_wd*Inputs!$E$7*(1-$B4822)-cost_fx*Inputs!$D$7))</f>
        <v>402192.537134266</v>
      </c>
      <c r="I4822" s="0" t="n">
        <f aca="false">12*Inputs!$B$8*(MIN(1,$H$52*$C4822)*(ic*Inputs!$C$8+pT-cost_acc-cost_wd*Inputs!$E$8-cost_fx*Inputs!$D$8-cost_ins)+(1-MIN(1,$H$52*$C4822))*(1-MIN(1,Inputs!$G$8*$D4822)*churn_nonbuyers)*(ic*Inputs!$C$8+fee_wd*Inputs!$E$8*(1-$B4822)+fee_fx*Inputs!$D$8-cost_acc-cost_wd*Inputs!$E$8*(1-$B4822)-cost_fx*Inputs!$D$8))</f>
        <v>182447.938055748</v>
      </c>
      <c r="J4822" s="0" t="n">
        <f aca="false">G4822+H4822+I4822-fixed</f>
        <v>101721.50471298</v>
      </c>
      <c r="K4822" s="0" t="n">
        <f aca="false">12*Inputs!$B$6*(1-MIN(1,Inputs!$G$6*$D4822)*churn_nonbuyers)*(ic*Inputs!$C$6+fee_wd*Inputs!$E$6*(1-$B4822)+fee_fx*Inputs!$D$6-cost_acc-cost_wd*Inputs!$E$6*(1-$B4822)-cost_fx*Inputs!$D$6)</f>
        <v>165601.899621504</v>
      </c>
      <c r="L4822" s="0" t="n">
        <f aca="false">12*Inputs!$B$7*(1-MIN(1,Inputs!$G$7*$D4822)*churn_nonbuyers)*(ic*Inputs!$C$7+fee_wd*Inputs!$E$7*(1-$B4822)+fee_fx*Inputs!$D$7-cost_acc-cost_wd*Inputs!$E$7*(1-$B4822)-cost_fx*Inputs!$D$7)</f>
        <v>364987.560252903</v>
      </c>
      <c r="M4822" s="0" t="n">
        <f aca="false">12*Inputs!$B$8*(1-MIN(1,Inputs!$G$8*$D4822)*churn_nonbuyers)*(ic*Inputs!$C$8+fee_wd*Inputs!$E$8*(1-$B4822)+fee_fx*Inputs!$D$8-cost_acc-cost_wd*Inputs!$E$8*(1-$B4822)-cost_fx*Inputs!$D$8)</f>
        <v>127080.455300352</v>
      </c>
      <c r="N4822" s="0" t="n">
        <f aca="false">K4822+L4822+I4822-fixed</f>
        <v>13037.3979301541</v>
      </c>
      <c r="O4822" s="0" t="n">
        <f aca="false">K4822+L4822+M4822-fixed</f>
        <v>-42330.0848252415</v>
      </c>
      <c r="P4822" s="0" t="n">
        <f aca="false">12*Inputs!$B$6*(1-MIN(1,Inputs!$F$6*$D4822))*(ic*Inputs!$C$6+flat_fee-cost_acc-cost_wd*Inputs!$E$6*$E4822-cost_fx*Inputs!$D$6)+12*Inputs!$B$7*(1-MIN(1,Inputs!$F$7*$D4822))*(ic*Inputs!$C$7+flat_fee-cost_acc-cost_wd*Inputs!$E$7*$E4822-cost_fx*Inputs!$D$7)+12*Inputs!$B$8*(1-MIN(1,Inputs!$F$8*$D4822))*(ic*Inputs!$C$8+flat_fee-cost_acc-cost_wd*Inputs!$E$8*$E4822-cost_fx*Inputs!$D$8)-fixed</f>
        <v>47524.5116480001</v>
      </c>
    </row>
    <row r="4823" customFormat="false" ht="15" hidden="false" customHeight="false" outlineLevel="0" collapsed="false">
      <c r="A4823" s="0" t="n">
        <v>4758</v>
      </c>
      <c r="B4823" s="0" t="n">
        <v>0.337176</v>
      </c>
      <c r="C4823" s="0" t="n">
        <v>1.088616</v>
      </c>
      <c r="D4823" s="0" t="n">
        <v>0.873308</v>
      </c>
      <c r="E4823" s="0" t="n">
        <v>1.11161</v>
      </c>
      <c r="F4823" s="0" t="n">
        <v>0.282194</v>
      </c>
      <c r="G4823" s="0" t="n">
        <f aca="false">12*Inputs!$B$6*(MIN(1,$H$50*$C4823)*(ic*Inputs!$C$6+pS+fee_fx*Inputs!$D$6-cost_acc-cost_wd*Inputs!$E$6*$E4823-cost_fx*Inputs!$D$6-$F4823)+(1-MIN(1,$H$50*$C4823))*(1-MIN(1,Inputs!$G$6*$D4823)*churn_nonbuyers)*(ic*Inputs!$C$6+fee_wd*Inputs!$E$6*(1-$B4823)+fee_fx*Inputs!$D$6-cost_acc-cost_wd*Inputs!$E$6*(1-$B4823)-cost_fx*Inputs!$D$6))</f>
        <v>203750.478051433</v>
      </c>
      <c r="H4823" s="0" t="n">
        <f aca="false">12*Inputs!$B$7*(MIN(1,$H$51*$C4823)*(ic*Inputs!$C$7+pE+fee_fx*Inputs!$D$7-cost_acc-cost_wd*Inputs!$E$7*$E4823-cost_fx*Inputs!$D$7-$F4823)+(1-MIN(1,$H$51*$C4823))*(1-MIN(1,Inputs!$G$7*$D4823)*churn_nonbuyers)*(ic*Inputs!$C$7+fee_wd*Inputs!$E$7*(1-$B4823)+fee_fx*Inputs!$D$7-cost_acc-cost_wd*Inputs!$E$7*(1-$B4823)-cost_fx*Inputs!$D$7))</f>
        <v>400929.117406168</v>
      </c>
      <c r="I4823" s="0" t="n">
        <f aca="false">12*Inputs!$B$8*(MIN(1,$H$52*$C4823)*(ic*Inputs!$C$8+pT-cost_acc-cost_wd*Inputs!$E$8-cost_fx*Inputs!$D$8-cost_ins)+(1-MIN(1,$H$52*$C4823))*(1-MIN(1,Inputs!$G$8*$D4823)*churn_nonbuyers)*(ic*Inputs!$C$8+fee_wd*Inputs!$E$8*(1-$B4823)+fee_fx*Inputs!$D$8-cost_acc-cost_wd*Inputs!$E$8*(1-$B4823)-cost_fx*Inputs!$D$8))</f>
        <v>185610.777811044</v>
      </c>
      <c r="J4823" s="0" t="n">
        <f aca="false">G4823+H4823+I4823-fixed</f>
        <v>90290.3732686455</v>
      </c>
      <c r="K4823" s="0" t="n">
        <f aca="false">12*Inputs!$B$6*(1-MIN(1,Inputs!$G$6*$D4823)*churn_nonbuyers)*(ic*Inputs!$C$6+fee_wd*Inputs!$E$6*(1-$B4823)+fee_fx*Inputs!$D$6-cost_acc-cost_wd*Inputs!$E$6*(1-$B4823)-cost_fx*Inputs!$D$6)</f>
        <v>146363.812547098</v>
      </c>
      <c r="L4823" s="0" t="n">
        <f aca="false">12*Inputs!$B$7*(1-MIN(1,Inputs!$G$7*$D4823)*churn_nonbuyers)*(ic*Inputs!$C$7+fee_wd*Inputs!$E$7*(1-$B4823)+fee_fx*Inputs!$D$7-cost_acc-cost_wd*Inputs!$E$7*(1-$B4823)-cost_fx*Inputs!$D$7)</f>
        <v>345355.183144259</v>
      </c>
      <c r="M4823" s="0" t="n">
        <f aca="false">12*Inputs!$B$8*(1-MIN(1,Inputs!$G$8*$D4823)*churn_nonbuyers)*(ic*Inputs!$C$8+fee_wd*Inputs!$E$8*(1-$B4823)+fee_fx*Inputs!$D$8-cost_acc-cost_wd*Inputs!$E$8*(1-$B4823)-cost_fx*Inputs!$D$8)</f>
        <v>120575.945699789</v>
      </c>
      <c r="N4823" s="0" t="n">
        <f aca="false">K4823+L4823+I4823-fixed</f>
        <v>-22670.2264975999</v>
      </c>
      <c r="O4823" s="0" t="n">
        <f aca="false">K4823+L4823+M4823-fixed</f>
        <v>-87705.058608855</v>
      </c>
      <c r="P4823" s="0" t="n">
        <f aca="false">12*Inputs!$B$6*(1-MIN(1,Inputs!$F$6*$D4823))*(ic*Inputs!$C$6+flat_fee-cost_acc-cost_wd*Inputs!$E$6*$E4823-cost_fx*Inputs!$D$6)+12*Inputs!$B$7*(1-MIN(1,Inputs!$F$7*$D4823))*(ic*Inputs!$C$7+flat_fee-cost_acc-cost_wd*Inputs!$E$7*$E4823-cost_fx*Inputs!$D$7)+12*Inputs!$B$8*(1-MIN(1,Inputs!$F$8*$D4823))*(ic*Inputs!$C$8+flat_fee-cost_acc-cost_wd*Inputs!$E$8*$E4823-cost_fx*Inputs!$D$8)-fixed</f>
        <v>90308.0235872001</v>
      </c>
    </row>
    <row r="4824" customFormat="false" ht="15" hidden="false" customHeight="false" outlineLevel="0" collapsed="false">
      <c r="A4824" s="0" t="n">
        <v>4759</v>
      </c>
      <c r="B4824" s="0" t="n">
        <v>0.100224</v>
      </c>
      <c r="C4824" s="0" t="n">
        <v>0.884408</v>
      </c>
      <c r="D4824" s="0" t="n">
        <v>1.250423</v>
      </c>
      <c r="E4824" s="0" t="n">
        <v>1.117863</v>
      </c>
      <c r="F4824" s="0" t="n">
        <v>0.314731</v>
      </c>
      <c r="G4824" s="0" t="n">
        <f aca="false">12*Inputs!$B$6*(MIN(1,$H$50*$C4824)*(ic*Inputs!$C$6+pS+fee_fx*Inputs!$D$6-cost_acc-cost_wd*Inputs!$E$6*$E4824-cost_fx*Inputs!$D$6-$F4824)+(1-MIN(1,$H$50*$C4824))*(1-MIN(1,Inputs!$G$6*$D4824)*churn_nonbuyers)*(ic*Inputs!$C$6+fee_wd*Inputs!$E$6*(1-$B4824)+fee_fx*Inputs!$D$6-cost_acc-cost_wd*Inputs!$E$6*(1-$B4824)-cost_fx*Inputs!$D$6))</f>
        <v>219238.133890222</v>
      </c>
      <c r="H4824" s="0" t="n">
        <f aca="false">12*Inputs!$B$7*(MIN(1,$H$51*$C4824)*(ic*Inputs!$C$7+pE+fee_fx*Inputs!$D$7-cost_acc-cost_wd*Inputs!$E$7*$E4824-cost_fx*Inputs!$D$7-$F4824)+(1-MIN(1,$H$51*$C4824))*(1-MIN(1,Inputs!$G$7*$D4824)*churn_nonbuyers)*(ic*Inputs!$C$7+fee_wd*Inputs!$E$7*(1-$B4824)+fee_fx*Inputs!$D$7-cost_acc-cost_wd*Inputs!$E$7*(1-$B4824)-cost_fx*Inputs!$D$7))</f>
        <v>406839.961928017</v>
      </c>
      <c r="I4824" s="0" t="n">
        <f aca="false">12*Inputs!$B$8*(MIN(1,$H$52*$C4824)*(ic*Inputs!$C$8+pT-cost_acc-cost_wd*Inputs!$E$8-cost_fx*Inputs!$D$8-cost_ins)+(1-MIN(1,$H$52*$C4824))*(1-MIN(1,Inputs!$G$8*$D4824)*churn_nonbuyers)*(ic*Inputs!$C$8+fee_wd*Inputs!$E$8*(1-$B4824)+fee_fx*Inputs!$D$8-cost_acc-cost_wd*Inputs!$E$8*(1-$B4824)-cost_fx*Inputs!$D$8))</f>
        <v>142758.082032516</v>
      </c>
      <c r="J4824" s="0" t="n">
        <f aca="false">G4824+H4824+I4824-fixed</f>
        <v>68836.1778507553</v>
      </c>
      <c r="K4824" s="0" t="n">
        <f aca="false">12*Inputs!$B$6*(1-MIN(1,Inputs!$G$6*$D4824)*churn_nonbuyers)*(ic*Inputs!$C$6+fee_wd*Inputs!$E$6*(1-$B4824)+fee_fx*Inputs!$D$6-cost_acc-cost_wd*Inputs!$E$6*(1-$B4824)-cost_fx*Inputs!$D$6)</f>
        <v>175465.801402214</v>
      </c>
      <c r="L4824" s="0" t="n">
        <f aca="false">12*Inputs!$B$7*(1-MIN(1,Inputs!$G$7*$D4824)*churn_nonbuyers)*(ic*Inputs!$C$7+fee_wd*Inputs!$E$7*(1-$B4824)+fee_fx*Inputs!$D$7-cost_acc-cost_wd*Inputs!$E$7*(1-$B4824)-cost_fx*Inputs!$D$7)</f>
        <v>374184.020137329</v>
      </c>
      <c r="M4824" s="0" t="n">
        <f aca="false">12*Inputs!$B$8*(1-MIN(1,Inputs!$G$8*$D4824)*churn_nonbuyers)*(ic*Inputs!$C$8+fee_wd*Inputs!$E$8*(1-$B4824)+fee_fx*Inputs!$D$8-cost_acc-cost_wd*Inputs!$E$8*(1-$B4824)-cost_fx*Inputs!$D$8)</f>
        <v>40103.4334236672</v>
      </c>
      <c r="N4824" s="0" t="n">
        <f aca="false">K4824+L4824+I4824-fixed</f>
        <v>-7592.09642794088</v>
      </c>
      <c r="O4824" s="0" t="n">
        <f aca="false">K4824+L4824+M4824-fixed</f>
        <v>-110246.74503679</v>
      </c>
      <c r="P4824" s="0" t="n">
        <f aca="false">12*Inputs!$B$6*(1-MIN(1,Inputs!$F$6*$D4824))*(ic*Inputs!$C$6+flat_fee-cost_acc-cost_wd*Inputs!$E$6*$E4824-cost_fx*Inputs!$D$6)+12*Inputs!$B$7*(1-MIN(1,Inputs!$F$7*$D4824))*(ic*Inputs!$C$7+flat_fee-cost_acc-cost_wd*Inputs!$E$7*$E4824-cost_fx*Inputs!$D$7)+12*Inputs!$B$8*(1-MIN(1,Inputs!$F$8*$D4824))*(ic*Inputs!$C$8+flat_fee-cost_acc-cost_wd*Inputs!$E$8*$E4824-cost_fx*Inputs!$D$8)-fixed</f>
        <v>-114581.61209224</v>
      </c>
    </row>
    <row r="4825" customFormat="false" ht="15" hidden="false" customHeight="false" outlineLevel="0" collapsed="false">
      <c r="A4825" s="0" t="n">
        <v>4760</v>
      </c>
      <c r="B4825" s="0" t="n">
        <v>0.462329</v>
      </c>
      <c r="C4825" s="0" t="n">
        <v>0.712967</v>
      </c>
      <c r="D4825" s="0" t="n">
        <v>0.837353</v>
      </c>
      <c r="E4825" s="0" t="n">
        <v>1.264126</v>
      </c>
      <c r="F4825" s="0" t="n">
        <v>0.297057</v>
      </c>
      <c r="G4825" s="0" t="n">
        <f aca="false">12*Inputs!$B$6*(MIN(1,$H$50*$C4825)*(ic*Inputs!$C$6+pS+fee_fx*Inputs!$D$6-cost_acc-cost_wd*Inputs!$E$6*$E4825-cost_fx*Inputs!$D$6-$F4825)+(1-MIN(1,$H$50*$C4825))*(1-MIN(1,Inputs!$G$6*$D4825)*churn_nonbuyers)*(ic*Inputs!$C$6+fee_wd*Inputs!$E$6*(1-$B4825)+fee_fx*Inputs!$D$6-cost_acc-cost_wd*Inputs!$E$6*(1-$B4825)-cost_fx*Inputs!$D$6))</f>
        <v>165175.398847772</v>
      </c>
      <c r="H4825" s="0" t="n">
        <f aca="false">12*Inputs!$B$7*(MIN(1,$H$51*$C4825)*(ic*Inputs!$C$7+pE+fee_fx*Inputs!$D$7-cost_acc-cost_wd*Inputs!$E$7*$E4825-cost_fx*Inputs!$D$7-$F4825)+(1-MIN(1,$H$51*$C4825))*(1-MIN(1,Inputs!$G$7*$D4825)*churn_nonbuyers)*(ic*Inputs!$C$7+fee_wd*Inputs!$E$7*(1-$B4825)+fee_fx*Inputs!$D$7-cost_acc-cost_wd*Inputs!$E$7*(1-$B4825)-cost_fx*Inputs!$D$7))</f>
        <v>356329.781204419</v>
      </c>
      <c r="I4825" s="0" t="n">
        <f aca="false">12*Inputs!$B$8*(MIN(1,$H$52*$C4825)*(ic*Inputs!$C$8+pT-cost_acc-cost_wd*Inputs!$E$8-cost_fx*Inputs!$D$8-cost_ins)+(1-MIN(1,$H$52*$C4825))*(1-MIN(1,Inputs!$G$8*$D4825)*churn_nonbuyers)*(ic*Inputs!$C$8+fee_wd*Inputs!$E$8*(1-$B4825)+fee_fx*Inputs!$D$8-cost_acc-cost_wd*Inputs!$E$8*(1-$B4825)-cost_fx*Inputs!$D$8))</f>
        <v>165834.855725552</v>
      </c>
      <c r="J4825" s="0" t="n">
        <f aca="false">G4825+H4825+I4825-fixed</f>
        <v>-12659.9642222575</v>
      </c>
      <c r="K4825" s="0" t="n">
        <f aca="false">12*Inputs!$B$6*(1-MIN(1,Inputs!$G$6*$D4825)*churn_nonbuyers)*(ic*Inputs!$C$6+fee_wd*Inputs!$E$6*(1-$B4825)+fee_fx*Inputs!$D$6-cost_acc-cost_wd*Inputs!$E$6*(1-$B4825)-cost_fx*Inputs!$D$6)</f>
        <v>129371.460300986</v>
      </c>
      <c r="L4825" s="0" t="n">
        <f aca="false">12*Inputs!$B$7*(1-MIN(1,Inputs!$G$7*$D4825)*churn_nonbuyers)*(ic*Inputs!$C$7+fee_wd*Inputs!$E$7*(1-$B4825)+fee_fx*Inputs!$D$7-cost_acc-cost_wd*Inputs!$E$7*(1-$B4825)-cost_fx*Inputs!$D$7)</f>
        <v>328168.414836592</v>
      </c>
      <c r="M4825" s="0" t="n">
        <f aca="false">12*Inputs!$B$8*(1-MIN(1,Inputs!$G$8*$D4825)*churn_nonbuyers)*(ic*Inputs!$C$8+fee_wd*Inputs!$E$8*(1-$B4825)+fee_fx*Inputs!$D$8-cost_acc-cost_wd*Inputs!$E$8*(1-$B4825)-cost_fx*Inputs!$D$8)</f>
        <v>125897.449084603</v>
      </c>
      <c r="N4825" s="0" t="n">
        <f aca="false">K4825+L4825+I4825-fixed</f>
        <v>-76625.2691368701</v>
      </c>
      <c r="O4825" s="0" t="n">
        <f aca="false">K4825+L4825+M4825-fixed</f>
        <v>-116562.675777819</v>
      </c>
      <c r="P4825" s="0" t="n">
        <f aca="false">12*Inputs!$B$6*(1-MIN(1,Inputs!$F$6*$D4825))*(ic*Inputs!$C$6+flat_fee-cost_acc-cost_wd*Inputs!$E$6*$E4825-cost_fx*Inputs!$D$6)+12*Inputs!$B$7*(1-MIN(1,Inputs!$F$7*$D4825))*(ic*Inputs!$C$7+flat_fee-cost_acc-cost_wd*Inputs!$E$7*$E4825-cost_fx*Inputs!$D$7)+12*Inputs!$B$8*(1-MIN(1,Inputs!$F$8*$D4825))*(ic*Inputs!$C$8+flat_fee-cost_acc-cost_wd*Inputs!$E$8*$E4825-cost_fx*Inputs!$D$8)-fixed</f>
        <v>37780.5330507199</v>
      </c>
    </row>
    <row r="4826" customFormat="false" ht="15" hidden="false" customHeight="false" outlineLevel="0" collapsed="false">
      <c r="A4826" s="0" t="n">
        <v>4761</v>
      </c>
      <c r="B4826" s="0" t="n">
        <v>0.064374</v>
      </c>
      <c r="C4826" s="0" t="n">
        <v>0.724153</v>
      </c>
      <c r="D4826" s="0" t="n">
        <v>1.021966</v>
      </c>
      <c r="E4826" s="0" t="n">
        <v>1.084998</v>
      </c>
      <c r="F4826" s="0" t="n">
        <v>0.307425</v>
      </c>
      <c r="G4826" s="0" t="n">
        <f aca="false">12*Inputs!$B$6*(MIN(1,$H$50*$C4826)*(ic*Inputs!$C$6+pS+fee_fx*Inputs!$D$6-cost_acc-cost_wd*Inputs!$E$6*$E4826-cost_fx*Inputs!$D$6-$F4826)+(1-MIN(1,$H$50*$C4826))*(1-MIN(1,Inputs!$G$6*$D4826)*churn_nonbuyers)*(ic*Inputs!$C$6+fee_wd*Inputs!$E$6*(1-$B4826)+fee_fx*Inputs!$D$6-cost_acc-cost_wd*Inputs!$E$6*(1-$B4826)-cost_fx*Inputs!$D$6))</f>
        <v>218605.759559099</v>
      </c>
      <c r="H4826" s="0" t="n">
        <f aca="false">12*Inputs!$B$7*(MIN(1,$H$51*$C4826)*(ic*Inputs!$C$7+pE+fee_fx*Inputs!$D$7-cost_acc-cost_wd*Inputs!$E$7*$E4826-cost_fx*Inputs!$D$7-$F4826)+(1-MIN(1,$H$51*$C4826))*(1-MIN(1,Inputs!$G$7*$D4826)*churn_nonbuyers)*(ic*Inputs!$C$7+fee_wd*Inputs!$E$7*(1-$B4826)+fee_fx*Inputs!$D$7-cost_acc-cost_wd*Inputs!$E$7*(1-$B4826)-cost_fx*Inputs!$D$7))</f>
        <v>409416.439054348</v>
      </c>
      <c r="I4826" s="0" t="n">
        <f aca="false">12*Inputs!$B$8*(MIN(1,$H$52*$C4826)*(ic*Inputs!$C$8+pT-cost_acc-cost_wd*Inputs!$E$8-cost_fx*Inputs!$D$8-cost_ins)+(1-MIN(1,$H$52*$C4826))*(1-MIN(1,Inputs!$G$8*$D4826)*churn_nonbuyers)*(ic*Inputs!$C$8+fee_wd*Inputs!$E$8*(1-$B4826)+fee_fx*Inputs!$D$8-cost_acc-cost_wd*Inputs!$E$8*(1-$B4826)-cost_fx*Inputs!$D$8))</f>
        <v>149757.573930021</v>
      </c>
      <c r="J4826" s="0" t="n">
        <f aca="false">G4826+H4826+I4826-fixed</f>
        <v>77779.7725434678</v>
      </c>
      <c r="K4826" s="0" t="n">
        <f aca="false">12*Inputs!$B$6*(1-MIN(1,Inputs!$G$6*$D4826)*churn_nonbuyers)*(ic*Inputs!$C$6+fee_wd*Inputs!$E$6*(1-$B4826)+fee_fx*Inputs!$D$6-cost_acc-cost_wd*Inputs!$E$6*(1-$B4826)-cost_fx*Inputs!$D$6)</f>
        <v>182502.400602845</v>
      </c>
      <c r="L4826" s="0" t="n">
        <f aca="false">12*Inputs!$B$7*(1-MIN(1,Inputs!$G$7*$D4826)*churn_nonbuyers)*(ic*Inputs!$C$7+fee_wd*Inputs!$E$7*(1-$B4826)+fee_fx*Inputs!$D$7-cost_acc-cost_wd*Inputs!$E$7*(1-$B4826)-cost_fx*Inputs!$D$7)</f>
        <v>381852.647593707</v>
      </c>
      <c r="M4826" s="0" t="n">
        <f aca="false">12*Inputs!$B$8*(1-MIN(1,Inputs!$G$8*$D4826)*churn_nonbuyers)*(ic*Inputs!$C$8+fee_wd*Inputs!$E$8*(1-$B4826)+fee_fx*Inputs!$D$8-cost_acc-cost_wd*Inputs!$E$8*(1-$B4826)-cost_fx*Inputs!$D$8)</f>
        <v>92021.7344399424</v>
      </c>
      <c r="N4826" s="0" t="n">
        <f aca="false">K4826+L4826+I4826-fixed</f>
        <v>14112.6221265728</v>
      </c>
      <c r="O4826" s="0" t="n">
        <f aca="false">K4826+L4826+M4826-fixed</f>
        <v>-43623.217363506</v>
      </c>
      <c r="P4826" s="0" t="n">
        <f aca="false">12*Inputs!$B$6*(1-MIN(1,Inputs!$F$6*$D4826))*(ic*Inputs!$C$6+flat_fee-cost_acc-cost_wd*Inputs!$E$6*$E4826-cost_fx*Inputs!$D$6)+12*Inputs!$B$7*(1-MIN(1,Inputs!$F$7*$D4826))*(ic*Inputs!$C$7+flat_fee-cost_acc-cost_wd*Inputs!$E$7*$E4826-cost_fx*Inputs!$D$7)+12*Inputs!$B$8*(1-MIN(1,Inputs!$F$8*$D4826))*(ic*Inputs!$C$8+flat_fee-cost_acc-cost_wd*Inputs!$E$8*$E4826-cost_fx*Inputs!$D$8)-fixed</f>
        <v>21813.7174083201</v>
      </c>
    </row>
    <row r="4827" customFormat="false" ht="15" hidden="false" customHeight="false" outlineLevel="0" collapsed="false">
      <c r="A4827" s="0" t="n">
        <v>4762</v>
      </c>
      <c r="B4827" s="0" t="n">
        <v>0.394259</v>
      </c>
      <c r="C4827" s="0" t="n">
        <v>0.835948</v>
      </c>
      <c r="D4827" s="0" t="n">
        <v>1.041332</v>
      </c>
      <c r="E4827" s="0" t="n">
        <v>1.195537</v>
      </c>
      <c r="F4827" s="0" t="n">
        <v>0.234987</v>
      </c>
      <c r="G4827" s="0" t="n">
        <f aca="false">12*Inputs!$B$6*(MIN(1,$H$50*$C4827)*(ic*Inputs!$C$6+pS+fee_fx*Inputs!$D$6-cost_acc-cost_wd*Inputs!$E$6*$E4827-cost_fx*Inputs!$D$6-$F4827)+(1-MIN(1,$H$50*$C4827))*(1-MIN(1,Inputs!$G$6*$D4827)*churn_nonbuyers)*(ic*Inputs!$C$6+fee_wd*Inputs!$E$6*(1-$B4827)+fee_fx*Inputs!$D$6-cost_acc-cost_wd*Inputs!$E$6*(1-$B4827)-cost_fx*Inputs!$D$6))</f>
        <v>181253.124018845</v>
      </c>
      <c r="H4827" s="0" t="n">
        <f aca="false">12*Inputs!$B$7*(MIN(1,$H$51*$C4827)*(ic*Inputs!$C$7+pE+fee_fx*Inputs!$D$7-cost_acc-cost_wd*Inputs!$E$7*$E4827-cost_fx*Inputs!$D$7-$F4827)+(1-MIN(1,$H$51*$C4827))*(1-MIN(1,Inputs!$G$7*$D4827)*churn_nonbuyers)*(ic*Inputs!$C$7+fee_wd*Inputs!$E$7*(1-$B4827)+fee_fx*Inputs!$D$7-cost_acc-cost_wd*Inputs!$E$7*(1-$B4827)-cost_fx*Inputs!$D$7))</f>
        <v>375730.810749344</v>
      </c>
      <c r="I4827" s="0" t="n">
        <f aca="false">12*Inputs!$B$8*(MIN(1,$H$52*$C4827)*(ic*Inputs!$C$8+pT-cost_acc-cost_wd*Inputs!$E$8-cost_fx*Inputs!$D$8-cost_ins)+(1-MIN(1,$H$52*$C4827))*(1-MIN(1,Inputs!$G$8*$D4827)*churn_nonbuyers)*(ic*Inputs!$C$8+fee_wd*Inputs!$E$8*(1-$B4827)+fee_fx*Inputs!$D$8-cost_acc-cost_wd*Inputs!$E$8*(1-$B4827)-cost_fx*Inputs!$D$8))</f>
        <v>155072.118672429</v>
      </c>
      <c r="J4827" s="0" t="n">
        <f aca="false">G4827+H4827+I4827-fixed</f>
        <v>12056.0534406183</v>
      </c>
      <c r="K4827" s="0" t="n">
        <f aca="false">12*Inputs!$B$6*(1-MIN(1,Inputs!$G$6*$D4827)*churn_nonbuyers)*(ic*Inputs!$C$6+fee_wd*Inputs!$E$6*(1-$B4827)+fee_fx*Inputs!$D$6-cost_acc-cost_wd*Inputs!$E$6*(1-$B4827)-cost_fx*Inputs!$D$6)</f>
        <v>137286.069933514</v>
      </c>
      <c r="L4827" s="0" t="n">
        <f aca="false">12*Inputs!$B$7*(1-MIN(1,Inputs!$G$7*$D4827)*churn_nonbuyers)*(ic*Inputs!$C$7+fee_wd*Inputs!$E$7*(1-$B4827)+fee_fx*Inputs!$D$7-cost_acc-cost_wd*Inputs!$E$7*(1-$B4827)-cost_fx*Inputs!$D$7)</f>
        <v>335604.347624108</v>
      </c>
      <c r="M4827" s="0" t="n">
        <f aca="false">12*Inputs!$B$8*(1-MIN(1,Inputs!$G$8*$D4827)*churn_nonbuyers)*(ic*Inputs!$C$8+fee_wd*Inputs!$E$8*(1-$B4827)+fee_fx*Inputs!$D$8-cost_acc-cost_wd*Inputs!$E$8*(1-$B4827)-cost_fx*Inputs!$D$8)</f>
        <v>83346.6642763968</v>
      </c>
      <c r="N4827" s="0" t="n">
        <f aca="false">K4827+L4827+I4827-fixed</f>
        <v>-72037.463769949</v>
      </c>
      <c r="O4827" s="0" t="n">
        <f aca="false">K4827+L4827+M4827-fixed</f>
        <v>-143762.918165981</v>
      </c>
      <c r="P4827" s="0" t="n">
        <f aca="false">12*Inputs!$B$6*(1-MIN(1,Inputs!$F$6*$D4827))*(ic*Inputs!$C$6+flat_fee-cost_acc-cost_wd*Inputs!$E$6*$E4827-cost_fx*Inputs!$D$6)+12*Inputs!$B$7*(1-MIN(1,Inputs!$F$7*$D4827))*(ic*Inputs!$C$7+flat_fee-cost_acc-cost_wd*Inputs!$E$7*$E4827-cost_fx*Inputs!$D$7)+12*Inputs!$B$8*(1-MIN(1,Inputs!$F$8*$D4827))*(ic*Inputs!$C$8+flat_fee-cost_acc-cost_wd*Inputs!$E$8*$E4827-cost_fx*Inputs!$D$8)-fixed</f>
        <v>-35368.59162784</v>
      </c>
    </row>
    <row r="4828" customFormat="false" ht="15" hidden="false" customHeight="false" outlineLevel="0" collapsed="false">
      <c r="A4828" s="0" t="n">
        <v>4763</v>
      </c>
      <c r="B4828" s="0" t="n">
        <v>0.095725</v>
      </c>
      <c r="C4828" s="0" t="n">
        <v>0.76606</v>
      </c>
      <c r="D4828" s="0" t="n">
        <v>0.983813</v>
      </c>
      <c r="E4828" s="0" t="n">
        <v>1.210118</v>
      </c>
      <c r="F4828" s="0" t="n">
        <v>0.318202</v>
      </c>
      <c r="G4828" s="0" t="n">
        <f aca="false">12*Inputs!$B$6*(MIN(1,$H$50*$C4828)*(ic*Inputs!$C$6+pS+fee_fx*Inputs!$D$6-cost_acc-cost_wd*Inputs!$E$6*$E4828-cost_fx*Inputs!$D$6-$F4828)+(1-MIN(1,$H$50*$C4828))*(1-MIN(1,Inputs!$G$6*$D4828)*churn_nonbuyers)*(ic*Inputs!$C$6+fee_wd*Inputs!$E$6*(1-$B4828)+fee_fx*Inputs!$D$6-cost_acc-cost_wd*Inputs!$E$6*(1-$B4828)-cost_fx*Inputs!$D$6))</f>
        <v>214611.494954812</v>
      </c>
      <c r="H4828" s="0" t="n">
        <f aca="false">12*Inputs!$B$7*(MIN(1,$H$51*$C4828)*(ic*Inputs!$C$7+pE+fee_fx*Inputs!$D$7-cost_acc-cost_wd*Inputs!$E$7*$E4828-cost_fx*Inputs!$D$7-$F4828)+(1-MIN(1,$H$51*$C4828))*(1-MIN(1,Inputs!$G$7*$D4828)*churn_nonbuyers)*(ic*Inputs!$C$7+fee_wd*Inputs!$E$7*(1-$B4828)+fee_fx*Inputs!$D$7-cost_acc-cost_wd*Inputs!$E$7*(1-$B4828)-cost_fx*Inputs!$D$7))</f>
        <v>396768.136969366</v>
      </c>
      <c r="I4828" s="0" t="n">
        <f aca="false">12*Inputs!$B$8*(MIN(1,$H$52*$C4828)*(ic*Inputs!$C$8+pT-cost_acc-cost_wd*Inputs!$E$8-cost_fx*Inputs!$D$8-cost_ins)+(1-MIN(1,$H$52*$C4828))*(1-MIN(1,Inputs!$G$8*$D4828)*churn_nonbuyers)*(ic*Inputs!$C$8+fee_wd*Inputs!$E$8*(1-$B4828)+fee_fx*Inputs!$D$8-cost_acc-cost_wd*Inputs!$E$8*(1-$B4828)-cost_fx*Inputs!$D$8))</f>
        <v>156885.893946461</v>
      </c>
      <c r="J4828" s="0" t="n">
        <f aca="false">G4828+H4828+I4828-fixed</f>
        <v>68265.5258706382</v>
      </c>
      <c r="K4828" s="0" t="n">
        <f aca="false">12*Inputs!$B$6*(1-MIN(1,Inputs!$G$6*$D4828)*churn_nonbuyers)*(ic*Inputs!$C$6+fee_wd*Inputs!$E$6*(1-$B4828)+fee_fx*Inputs!$D$6-cost_acc-cost_wd*Inputs!$E$6*(1-$B4828)-cost_fx*Inputs!$D$6)</f>
        <v>178576.82855586</v>
      </c>
      <c r="L4828" s="0" t="n">
        <f aca="false">12*Inputs!$B$7*(1-MIN(1,Inputs!$G$7*$D4828)*churn_nonbuyers)*(ic*Inputs!$C$7+fee_wd*Inputs!$E$7*(1-$B4828)+fee_fx*Inputs!$D$7-cost_acc-cost_wd*Inputs!$E$7*(1-$B4828)-cost_fx*Inputs!$D$7)</f>
        <v>377922.236109516</v>
      </c>
      <c r="M4828" s="0" t="n">
        <f aca="false">12*Inputs!$B$8*(1-MIN(1,Inputs!$G$8*$D4828)*churn_nonbuyers)*(ic*Inputs!$C$8+fee_wd*Inputs!$E$8*(1-$B4828)+fee_fx*Inputs!$D$8-cost_acc-cost_wd*Inputs!$E$8*(1-$B4828)-cost_fx*Inputs!$D$8)</f>
        <v>100187.90254068</v>
      </c>
      <c r="N4828" s="0" t="n">
        <f aca="false">K4828+L4828+I4828-fixed</f>
        <v>13384.9586118365</v>
      </c>
      <c r="O4828" s="0" t="n">
        <f aca="false">K4828+L4828+M4828-fixed</f>
        <v>-43313.0327939441</v>
      </c>
      <c r="P4828" s="0" t="n">
        <f aca="false">12*Inputs!$B$6*(1-MIN(1,Inputs!$F$6*$D4828))*(ic*Inputs!$C$6+flat_fee-cost_acc-cost_wd*Inputs!$E$6*$E4828-cost_fx*Inputs!$D$6)+12*Inputs!$B$7*(1-MIN(1,Inputs!$F$7*$D4828))*(ic*Inputs!$C$7+flat_fee-cost_acc-cost_wd*Inputs!$E$7*$E4828-cost_fx*Inputs!$D$7)+12*Inputs!$B$8*(1-MIN(1,Inputs!$F$8*$D4828))*(ic*Inputs!$C$8+flat_fee-cost_acc-cost_wd*Inputs!$E$8*$E4828-cost_fx*Inputs!$D$8)-fixed</f>
        <v>-11986.95667984</v>
      </c>
    </row>
    <row r="4829" customFormat="false" ht="15" hidden="false" customHeight="false" outlineLevel="0" collapsed="false">
      <c r="A4829" s="0" t="n">
        <v>4764</v>
      </c>
      <c r="B4829" s="0" t="n">
        <v>0.147912</v>
      </c>
      <c r="C4829" s="0" t="n">
        <v>0.978464</v>
      </c>
      <c r="D4829" s="0" t="n">
        <v>1.315257</v>
      </c>
      <c r="E4829" s="0" t="n">
        <v>1.014569</v>
      </c>
      <c r="F4829" s="0" t="n">
        <v>0.055759</v>
      </c>
      <c r="G4829" s="0" t="n">
        <f aca="false">12*Inputs!$B$6*(MIN(1,$H$50*$C4829)*(ic*Inputs!$C$6+pS+fee_fx*Inputs!$D$6-cost_acc-cost_wd*Inputs!$E$6*$E4829-cost_fx*Inputs!$D$6-$F4829)+(1-MIN(1,$H$50*$C4829))*(1-MIN(1,Inputs!$G$6*$D4829)*churn_nonbuyers)*(ic*Inputs!$C$6+fee_wd*Inputs!$E$6*(1-$B4829)+fee_fx*Inputs!$D$6-cost_acc-cost_wd*Inputs!$E$6*(1-$B4829)-cost_fx*Inputs!$D$6))</f>
        <v>225587.601738878</v>
      </c>
      <c r="H4829" s="0" t="n">
        <f aca="false">12*Inputs!$B$7*(MIN(1,$H$51*$C4829)*(ic*Inputs!$C$7+pE+fee_fx*Inputs!$D$7-cost_acc-cost_wd*Inputs!$E$7*$E4829-cost_fx*Inputs!$D$7-$F4829)+(1-MIN(1,$H$51*$C4829))*(1-MIN(1,Inputs!$G$7*$D4829)*churn_nonbuyers)*(ic*Inputs!$C$7+fee_wd*Inputs!$E$7*(1-$B4829)+fee_fx*Inputs!$D$7-cost_acc-cost_wd*Inputs!$E$7*(1-$B4829)-cost_fx*Inputs!$D$7))</f>
        <v>432076.933357518</v>
      </c>
      <c r="I4829" s="0" t="n">
        <f aca="false">12*Inputs!$B$8*(MIN(1,$H$52*$C4829)*(ic*Inputs!$C$8+pT-cost_acc-cost_wd*Inputs!$E$8-cost_fx*Inputs!$D$8-cost_ins)+(1-MIN(1,$H$52*$C4829))*(1-MIN(1,Inputs!$G$8*$D4829)*churn_nonbuyers)*(ic*Inputs!$C$8+fee_wd*Inputs!$E$8*(1-$B4829)+fee_fx*Inputs!$D$8-cost_acc-cost_wd*Inputs!$E$8*(1-$B4829)-cost_fx*Inputs!$D$8))</f>
        <v>149019.600995589</v>
      </c>
      <c r="J4829" s="0" t="n">
        <f aca="false">G4829+H4829+I4829-fixed</f>
        <v>106684.136091984</v>
      </c>
      <c r="K4829" s="0" t="n">
        <f aca="false">12*Inputs!$B$6*(1-MIN(1,Inputs!$G$6*$D4829)*churn_nonbuyers)*(ic*Inputs!$C$6+fee_wd*Inputs!$E$6*(1-$B4829)+fee_fx*Inputs!$D$6-cost_acc-cost_wd*Inputs!$E$6*(1-$B4829)-cost_fx*Inputs!$D$6)</f>
        <v>168443.585952365</v>
      </c>
      <c r="L4829" s="0" t="n">
        <f aca="false">12*Inputs!$B$7*(1-MIN(1,Inputs!$G$7*$D4829)*churn_nonbuyers)*(ic*Inputs!$C$7+fee_wd*Inputs!$E$7*(1-$B4829)+fee_fx*Inputs!$D$7-cost_acc-cost_wd*Inputs!$E$7*(1-$B4829)-cost_fx*Inputs!$D$7)</f>
        <v>366831.746035419</v>
      </c>
      <c r="M4829" s="0" t="n">
        <f aca="false">12*Inputs!$B$8*(1-MIN(1,Inputs!$G$8*$D4829)*churn_nonbuyers)*(ic*Inputs!$C$8+fee_wd*Inputs!$E$8*(1-$B4829)+fee_fx*Inputs!$D$8-cost_acc-cost_wd*Inputs!$E$8*(1-$B4829)-cost_fx*Inputs!$D$8)</f>
        <v>25326.9256977024</v>
      </c>
      <c r="N4829" s="0" t="n">
        <f aca="false">K4829+L4829+I4829-fixed</f>
        <v>-15705.0670166276</v>
      </c>
      <c r="O4829" s="0" t="n">
        <f aca="false">K4829+L4829+M4829-fixed</f>
        <v>-139397.742314514</v>
      </c>
      <c r="P4829" s="0" t="n">
        <f aca="false">12*Inputs!$B$6*(1-MIN(1,Inputs!$F$6*$D4829))*(ic*Inputs!$C$6+flat_fee-cost_acc-cost_wd*Inputs!$E$6*$E4829-cost_fx*Inputs!$D$6)+12*Inputs!$B$7*(1-MIN(1,Inputs!$F$7*$D4829))*(ic*Inputs!$C$7+flat_fee-cost_acc-cost_wd*Inputs!$E$7*$E4829-cost_fx*Inputs!$D$7)+12*Inputs!$B$8*(1-MIN(1,Inputs!$F$8*$D4829))*(ic*Inputs!$C$8+flat_fee-cost_acc-cost_wd*Inputs!$E$8*$E4829-cost_fx*Inputs!$D$8)-fixed</f>
        <v>-112501.74248008</v>
      </c>
    </row>
    <row r="4830" customFormat="false" ht="15" hidden="false" customHeight="false" outlineLevel="0" collapsed="false">
      <c r="A4830" s="0" t="n">
        <v>4765</v>
      </c>
      <c r="B4830" s="0" t="n">
        <v>0.38033</v>
      </c>
      <c r="C4830" s="0" t="n">
        <v>0.956158</v>
      </c>
      <c r="D4830" s="0" t="n">
        <v>1.162883</v>
      </c>
      <c r="E4830" s="0" t="n">
        <v>1.131848</v>
      </c>
      <c r="F4830" s="0" t="n">
        <v>0.40415</v>
      </c>
      <c r="G4830" s="0" t="n">
        <f aca="false">12*Inputs!$B$6*(MIN(1,$H$50*$C4830)*(ic*Inputs!$C$6+pS+fee_fx*Inputs!$D$6-cost_acc-cost_wd*Inputs!$E$6*$E4830-cost_fx*Inputs!$D$6-$F4830)+(1-MIN(1,$H$50*$C4830))*(1-MIN(1,Inputs!$G$6*$D4830)*churn_nonbuyers)*(ic*Inputs!$C$6+fee_wd*Inputs!$E$6*(1-$B4830)+fee_fx*Inputs!$D$6-cost_acc-cost_wd*Inputs!$E$6*(1-$B4830)-cost_fx*Inputs!$D$6))</f>
        <v>186183.824723734</v>
      </c>
      <c r="H4830" s="0" t="n">
        <f aca="false">12*Inputs!$B$7*(MIN(1,$H$51*$C4830)*(ic*Inputs!$C$7+pE+fee_fx*Inputs!$D$7-cost_acc-cost_wd*Inputs!$E$7*$E4830-cost_fx*Inputs!$D$7-$F4830)+(1-MIN(1,$H$51*$C4830))*(1-MIN(1,Inputs!$G$7*$D4830)*churn_nonbuyers)*(ic*Inputs!$C$7+fee_wd*Inputs!$E$7*(1-$B4830)+fee_fx*Inputs!$D$7-cost_acc-cost_wd*Inputs!$E$7*(1-$B4830)-cost_fx*Inputs!$D$7))</f>
        <v>379615.054294686</v>
      </c>
      <c r="I4830" s="0" t="n">
        <f aca="false">12*Inputs!$B$8*(MIN(1,$H$52*$C4830)*(ic*Inputs!$C$8+pT-cost_acc-cost_wd*Inputs!$E$8-cost_fx*Inputs!$D$8-cost_ins)+(1-MIN(1,$H$52*$C4830))*(1-MIN(1,Inputs!$G$8*$D4830)*churn_nonbuyers)*(ic*Inputs!$C$8+fee_wd*Inputs!$E$8*(1-$B4830)+fee_fx*Inputs!$D$8-cost_acc-cost_wd*Inputs!$E$8*(1-$B4830)-cost_fx*Inputs!$D$8))</f>
        <v>156775.995735273</v>
      </c>
      <c r="J4830" s="0" t="n">
        <f aca="false">G4830+H4830+I4830-fixed</f>
        <v>22574.8747536922</v>
      </c>
      <c r="K4830" s="0" t="n">
        <f aca="false">12*Inputs!$B$6*(1-MIN(1,Inputs!$G$6*$D4830)*churn_nonbuyers)*(ic*Inputs!$C$6+fee_wd*Inputs!$E$6*(1-$B4830)+fee_fx*Inputs!$D$6-cost_acc-cost_wd*Inputs!$E$6*(1-$B4830)-cost_fx*Inputs!$D$6)</f>
        <v>138295.030258008</v>
      </c>
      <c r="L4830" s="0" t="n">
        <f aca="false">12*Inputs!$B$7*(1-MIN(1,Inputs!$G$7*$D4830)*churn_nonbuyers)*(ic*Inputs!$C$7+fee_wd*Inputs!$E$7*(1-$B4830)+fee_fx*Inputs!$D$7-cost_acc-cost_wd*Inputs!$E$7*(1-$B4830)-cost_fx*Inputs!$D$7)</f>
        <v>336276.893770805</v>
      </c>
      <c r="M4830" s="0" t="n">
        <f aca="false">12*Inputs!$B$8*(1-MIN(1,Inputs!$G$8*$D4830)*churn_nonbuyers)*(ic*Inputs!$C$8+fee_wd*Inputs!$E$8*(1-$B4830)+fee_fx*Inputs!$D$8-cost_acc-cost_wd*Inputs!$E$8*(1-$B4830)-cost_fx*Inputs!$D$8)</f>
        <v>57309.236350704</v>
      </c>
      <c r="N4830" s="0" t="n">
        <f aca="false">K4830+L4830+I4830-fixed</f>
        <v>-68652.0802359147</v>
      </c>
      <c r="O4830" s="0" t="n">
        <f aca="false">K4830+L4830+M4830-fixed</f>
        <v>-168118.839620483</v>
      </c>
      <c r="P4830" s="0" t="n">
        <f aca="false">12*Inputs!$B$6*(1-MIN(1,Inputs!$F$6*$D4830))*(ic*Inputs!$C$6+flat_fee-cost_acc-cost_wd*Inputs!$E$6*$E4830-cost_fx*Inputs!$D$6)+12*Inputs!$B$7*(1-MIN(1,Inputs!$F$7*$D4830))*(ic*Inputs!$C$7+flat_fee-cost_acc-cost_wd*Inputs!$E$7*$E4830-cost_fx*Inputs!$D$7)+12*Inputs!$B$8*(1-MIN(1,Inputs!$F$8*$D4830))*(ic*Inputs!$C$8+flat_fee-cost_acc-cost_wd*Inputs!$E$8*$E4830-cost_fx*Inputs!$D$8)-fixed</f>
        <v>-73186.42895584</v>
      </c>
    </row>
    <row r="4831" customFormat="false" ht="15" hidden="false" customHeight="false" outlineLevel="0" collapsed="false">
      <c r="A4831" s="0" t="n">
        <v>4766</v>
      </c>
      <c r="B4831" s="0" t="n">
        <v>0.18795</v>
      </c>
      <c r="C4831" s="0" t="n">
        <v>1.026281</v>
      </c>
      <c r="D4831" s="0" t="n">
        <v>1.497955</v>
      </c>
      <c r="E4831" s="0" t="n">
        <v>1.111943</v>
      </c>
      <c r="F4831" s="0" t="n">
        <v>0.121825</v>
      </c>
      <c r="G4831" s="0" t="n">
        <f aca="false">12*Inputs!$B$6*(MIN(1,$H$50*$C4831)*(ic*Inputs!$C$6+pS+fee_fx*Inputs!$D$6-cost_acc-cost_wd*Inputs!$E$6*$E4831-cost_fx*Inputs!$D$6-$F4831)+(1-MIN(1,$H$50*$C4831))*(1-MIN(1,Inputs!$G$6*$D4831)*churn_nonbuyers)*(ic*Inputs!$C$6+fee_wd*Inputs!$E$6*(1-$B4831)+fee_fx*Inputs!$D$6-cost_acc-cost_wd*Inputs!$E$6*(1-$B4831)-cost_fx*Inputs!$D$6))</f>
        <v>218108.027047929</v>
      </c>
      <c r="H4831" s="0" t="n">
        <f aca="false">12*Inputs!$B$7*(MIN(1,$H$51*$C4831)*(ic*Inputs!$C$7+pE+fee_fx*Inputs!$D$7-cost_acc-cost_wd*Inputs!$E$7*$E4831-cost_fx*Inputs!$D$7-$F4831)+(1-MIN(1,$H$51*$C4831))*(1-MIN(1,Inputs!$G$7*$D4831)*churn_nonbuyers)*(ic*Inputs!$C$7+fee_wd*Inputs!$E$7*(1-$B4831)+fee_fx*Inputs!$D$7-cost_acc-cost_wd*Inputs!$E$7*(1-$B4831)-cost_fx*Inputs!$D$7))</f>
        <v>415367.884133078</v>
      </c>
      <c r="I4831" s="0" t="n">
        <f aca="false">12*Inputs!$B$8*(MIN(1,$H$52*$C4831)*(ic*Inputs!$C$8+pT-cost_acc-cost_wd*Inputs!$E$8-cost_fx*Inputs!$D$8-cost_ins)+(1-MIN(1,$H$52*$C4831))*(1-MIN(1,Inputs!$G$8*$D4831)*churn_nonbuyers)*(ic*Inputs!$C$8+fee_wd*Inputs!$E$8*(1-$B4831)+fee_fx*Inputs!$D$8-cost_acc-cost_wd*Inputs!$E$8*(1-$B4831)-cost_fx*Inputs!$D$8))</f>
        <v>147932.248464</v>
      </c>
      <c r="J4831" s="0" t="n">
        <f aca="false">G4831+H4831+I4831-fixed</f>
        <v>81408.1596450079</v>
      </c>
      <c r="K4831" s="0" t="n">
        <f aca="false">12*Inputs!$B$6*(1-MIN(1,Inputs!$G$6*$D4831)*churn_nonbuyers)*(ic*Inputs!$C$6+fee_wd*Inputs!$E$6*(1-$B4831)+fee_fx*Inputs!$D$6-cost_acc-cost_wd*Inputs!$E$6*(1-$B4831)-cost_fx*Inputs!$D$6)</f>
        <v>161462.9062242</v>
      </c>
      <c r="L4831" s="0" t="n">
        <f aca="false">12*Inputs!$B$7*(1-MIN(1,Inputs!$G$7*$D4831)*churn_nonbuyers)*(ic*Inputs!$C$7+fee_wd*Inputs!$E$7*(1-$B4831)+fee_fx*Inputs!$D$7-cost_acc-cost_wd*Inputs!$E$7*(1-$B4831)-cost_fx*Inputs!$D$7)</f>
        <v>359232.19189452</v>
      </c>
      <c r="M4831" s="0" t="n">
        <f aca="false">12*Inputs!$B$8*(1-MIN(1,Inputs!$G$8*$D4831)*churn_nonbuyers)*(ic*Inputs!$C$8+fee_wd*Inputs!$E$8*(1-$B4831)+fee_fx*Inputs!$D$8-cost_acc-cost_wd*Inputs!$E$8*(1-$B4831)-cost_fx*Inputs!$D$8)</f>
        <v>0</v>
      </c>
      <c r="N4831" s="0" t="n">
        <f aca="false">K4831+L4831+I4831-fixed</f>
        <v>-31372.6534172801</v>
      </c>
      <c r="O4831" s="0" t="n">
        <f aca="false">K4831+L4831+M4831-fixed</f>
        <v>-179304.90188128</v>
      </c>
      <c r="P4831" s="0" t="n">
        <f aca="false">12*Inputs!$B$6*(1-MIN(1,Inputs!$F$6*$D4831))*(ic*Inputs!$C$6+flat_fee-cost_acc-cost_wd*Inputs!$E$6*$E4831-cost_fx*Inputs!$D$6)+12*Inputs!$B$7*(1-MIN(1,Inputs!$F$7*$D4831))*(ic*Inputs!$C$7+flat_fee-cost_acc-cost_wd*Inputs!$E$7*$E4831-cost_fx*Inputs!$D$7)+12*Inputs!$B$8*(1-MIN(1,Inputs!$F$8*$D4831))*(ic*Inputs!$C$8+flat_fee-cost_acc-cost_wd*Inputs!$E$8*$E4831-cost_fx*Inputs!$D$8)-fixed</f>
        <v>-245319.9248644</v>
      </c>
    </row>
    <row r="4832" customFormat="false" ht="15" hidden="false" customHeight="false" outlineLevel="0" collapsed="false">
      <c r="A4832" s="0" t="n">
        <v>4767</v>
      </c>
      <c r="B4832" s="0" t="n">
        <v>0.238764</v>
      </c>
      <c r="C4832" s="0" t="n">
        <v>0.928653</v>
      </c>
      <c r="D4832" s="0" t="n">
        <v>1.018998</v>
      </c>
      <c r="E4832" s="0" t="n">
        <v>1.229959</v>
      </c>
      <c r="F4832" s="0" t="n">
        <v>0.188626</v>
      </c>
      <c r="G4832" s="0" t="n">
        <f aca="false">12*Inputs!$B$6*(MIN(1,$H$50*$C4832)*(ic*Inputs!$C$6+pS+fee_fx*Inputs!$D$6-cost_acc-cost_wd*Inputs!$E$6*$E4832-cost_fx*Inputs!$D$6-$F4832)+(1-MIN(1,$H$50*$C4832))*(1-MIN(1,Inputs!$G$6*$D4832)*churn_nonbuyers)*(ic*Inputs!$C$6+fee_wd*Inputs!$E$6*(1-$B4832)+fee_fx*Inputs!$D$6-cost_acc-cost_wd*Inputs!$E$6*(1-$B4832)-cost_fx*Inputs!$D$6))</f>
        <v>206205.849329751</v>
      </c>
      <c r="H4832" s="0" t="n">
        <f aca="false">12*Inputs!$B$7*(MIN(1,$H$51*$C4832)*(ic*Inputs!$C$7+pE+fee_fx*Inputs!$D$7-cost_acc-cost_wd*Inputs!$E$7*$E4832-cost_fx*Inputs!$D$7-$F4832)+(1-MIN(1,$H$51*$C4832))*(1-MIN(1,Inputs!$G$7*$D4832)*churn_nonbuyers)*(ic*Inputs!$C$7+fee_wd*Inputs!$E$7*(1-$B4832)+fee_fx*Inputs!$D$7-cost_acc-cost_wd*Inputs!$E$7*(1-$B4832)-cost_fx*Inputs!$D$7))</f>
        <v>392767.577475891</v>
      </c>
      <c r="I4832" s="0" t="n">
        <f aca="false">12*Inputs!$B$8*(MIN(1,$H$52*$C4832)*(ic*Inputs!$C$8+pT-cost_acc-cost_wd*Inputs!$E$8-cost_fx*Inputs!$D$8-cost_ins)+(1-MIN(1,$H$52*$C4832))*(1-MIN(1,Inputs!$G$8*$D4832)*churn_nonbuyers)*(ic*Inputs!$C$8+fee_wd*Inputs!$E$8*(1-$B4832)+fee_fx*Inputs!$D$8-cost_acc-cost_wd*Inputs!$E$8*(1-$B4832)-cost_fx*Inputs!$D$8))</f>
        <v>165457.34345894</v>
      </c>
      <c r="J4832" s="0" t="n">
        <f aca="false">G4832+H4832+I4832-fixed</f>
        <v>64430.7702645815</v>
      </c>
      <c r="K4832" s="0" t="n">
        <f aca="false">12*Inputs!$B$6*(1-MIN(1,Inputs!$G$6*$D4832)*churn_nonbuyers)*(ic*Inputs!$C$6+fee_wd*Inputs!$E$6*(1-$B4832)+fee_fx*Inputs!$D$6-cost_acc-cost_wd*Inputs!$E$6*(1-$B4832)-cost_fx*Inputs!$D$6)</f>
        <v>158698.244436998</v>
      </c>
      <c r="L4832" s="0" t="n">
        <f aca="false">12*Inputs!$B$7*(1-MIN(1,Inputs!$G$7*$D4832)*churn_nonbuyers)*(ic*Inputs!$C$7+fee_wd*Inputs!$E$7*(1-$B4832)+fee_fx*Inputs!$D$7-cost_acc-cost_wd*Inputs!$E$7*(1-$B4832)-cost_fx*Inputs!$D$7)</f>
        <v>357543.240358199</v>
      </c>
      <c r="M4832" s="0" t="n">
        <f aca="false">12*Inputs!$B$8*(1-MIN(1,Inputs!$G$8*$D4832)*churn_nonbuyers)*(ic*Inputs!$C$8+fee_wd*Inputs!$E$8*(1-$B4832)+fee_fx*Inputs!$D$8-cost_acc-cost_wd*Inputs!$E$8*(1-$B4832)-cost_fx*Inputs!$D$8)</f>
        <v>90293.5462526592</v>
      </c>
      <c r="N4832" s="0" t="n">
        <f aca="false">K4832+L4832+I4832-fixed</f>
        <v>-18301.1717458629</v>
      </c>
      <c r="O4832" s="0" t="n">
        <f aca="false">K4832+L4832+M4832-fixed</f>
        <v>-93464.9689521435</v>
      </c>
      <c r="P4832" s="0" t="n">
        <f aca="false">12*Inputs!$B$6*(1-MIN(1,Inputs!$F$6*$D4832))*(ic*Inputs!$C$6+flat_fee-cost_acc-cost_wd*Inputs!$E$6*$E4832-cost_fx*Inputs!$D$6)+12*Inputs!$B$7*(1-MIN(1,Inputs!$F$7*$D4832))*(ic*Inputs!$C$7+flat_fee-cost_acc-cost_wd*Inputs!$E$7*$E4832-cost_fx*Inputs!$D$7)+12*Inputs!$B$8*(1-MIN(1,Inputs!$F$8*$D4832))*(ic*Inputs!$C$8+flat_fee-cost_acc-cost_wd*Inputs!$E$8*$E4832-cost_fx*Inputs!$D$8)-fixed</f>
        <v>-38535.28948432</v>
      </c>
    </row>
    <row r="4833" customFormat="false" ht="15" hidden="false" customHeight="false" outlineLevel="0" collapsed="false">
      <c r="A4833" s="0" t="n">
        <v>4768</v>
      </c>
      <c r="B4833" s="0" t="n">
        <v>0.149909</v>
      </c>
      <c r="C4833" s="0" t="n">
        <v>1.089397</v>
      </c>
      <c r="D4833" s="0" t="n">
        <v>1.117817</v>
      </c>
      <c r="E4833" s="0" t="n">
        <v>1.292121</v>
      </c>
      <c r="F4833" s="0" t="n">
        <v>0.14358</v>
      </c>
      <c r="G4833" s="0" t="n">
        <f aca="false">12*Inputs!$B$6*(MIN(1,$H$50*$C4833)*(ic*Inputs!$C$6+pS+fee_fx*Inputs!$D$6-cost_acc-cost_wd*Inputs!$E$6*$E4833-cost_fx*Inputs!$D$6-$F4833)+(1-MIN(1,$H$50*$C4833))*(1-MIN(1,Inputs!$G$6*$D4833)*churn_nonbuyers)*(ic*Inputs!$C$6+fee_wd*Inputs!$E$6*(1-$B4833)+fee_fx*Inputs!$D$6-cost_acc-cost_wd*Inputs!$E$6*(1-$B4833)-cost_fx*Inputs!$D$6))</f>
        <v>224272.498629087</v>
      </c>
      <c r="H4833" s="0" t="n">
        <f aca="false">12*Inputs!$B$7*(MIN(1,$H$51*$C4833)*(ic*Inputs!$C$7+pE+fee_fx*Inputs!$D$7-cost_acc-cost_wd*Inputs!$E$7*$E4833-cost_fx*Inputs!$D$7-$F4833)+(1-MIN(1,$H$51*$C4833))*(1-MIN(1,Inputs!$G$7*$D4833)*churn_nonbuyers)*(ic*Inputs!$C$7+fee_wd*Inputs!$E$7*(1-$B4833)+fee_fx*Inputs!$D$7-cost_acc-cost_wd*Inputs!$E$7*(1-$B4833)-cost_fx*Inputs!$D$7))</f>
        <v>400250.549018916</v>
      </c>
      <c r="I4833" s="0" t="n">
        <f aca="false">12*Inputs!$B$8*(MIN(1,$H$52*$C4833)*(ic*Inputs!$C$8+pT-cost_acc-cost_wd*Inputs!$E$8-cost_fx*Inputs!$D$8-cost_ins)+(1-MIN(1,$H$52*$C4833))*(1-MIN(1,Inputs!$G$8*$D4833)*churn_nonbuyers)*(ic*Inputs!$C$8+fee_wd*Inputs!$E$8*(1-$B4833)+fee_fx*Inputs!$D$8-cost_acc-cost_wd*Inputs!$E$8*(1-$B4833)-cost_fx*Inputs!$D$8))</f>
        <v>173515.663034508</v>
      </c>
      <c r="J4833" s="0" t="n">
        <f aca="false">G4833+H4833+I4833-fixed</f>
        <v>98038.7106825108</v>
      </c>
      <c r="K4833" s="0" t="n">
        <f aca="false">12*Inputs!$B$6*(1-MIN(1,Inputs!$G$6*$D4833)*churn_nonbuyers)*(ic*Inputs!$C$6+fee_wd*Inputs!$E$6*(1-$B4833)+fee_fx*Inputs!$D$6-cost_acc-cost_wd*Inputs!$E$6*(1-$B4833)-cost_fx*Inputs!$D$6)</f>
        <v>169952.018606302</v>
      </c>
      <c r="L4833" s="0" t="n">
        <f aca="false">12*Inputs!$B$7*(1-MIN(1,Inputs!$G$7*$D4833)*churn_nonbuyers)*(ic*Inputs!$C$7+fee_wd*Inputs!$E$7*(1-$B4833)+fee_fx*Inputs!$D$7-cost_acc-cost_wd*Inputs!$E$7*(1-$B4833)-cost_fx*Inputs!$D$7)</f>
        <v>368815.895547781</v>
      </c>
      <c r="M4833" s="0" t="n">
        <f aca="false">12*Inputs!$B$8*(1-MIN(1,Inputs!$G$8*$D4833)*churn_nonbuyers)*(ic*Inputs!$C$8+fee_wd*Inputs!$E$8*(1-$B4833)+fee_fx*Inputs!$D$8-cost_acc-cost_wd*Inputs!$E$8*(1-$B4833)-cost_fx*Inputs!$D$8)</f>
        <v>69435.9196827408</v>
      </c>
      <c r="N4833" s="0" t="n">
        <f aca="false">K4833+L4833+I4833-fixed</f>
        <v>12283.5771885904</v>
      </c>
      <c r="O4833" s="0" t="n">
        <f aca="false">K4833+L4833+M4833-fixed</f>
        <v>-91796.1661631764</v>
      </c>
      <c r="P4833" s="0" t="n">
        <f aca="false">12*Inputs!$B$6*(1-MIN(1,Inputs!$F$6*$D4833))*(ic*Inputs!$C$6+flat_fee-cost_acc-cost_wd*Inputs!$E$6*$E4833-cost_fx*Inputs!$D$6)+12*Inputs!$B$7*(1-MIN(1,Inputs!$F$7*$D4833))*(ic*Inputs!$C$7+flat_fee-cost_acc-cost_wd*Inputs!$E$7*$E4833-cost_fx*Inputs!$D$7)+12*Inputs!$B$8*(1-MIN(1,Inputs!$F$8*$D4833))*(ic*Inputs!$C$8+flat_fee-cost_acc-cost_wd*Inputs!$E$8*$E4833-cost_fx*Inputs!$D$8)-fixed</f>
        <v>-113904.54041032</v>
      </c>
    </row>
    <row r="4834" customFormat="false" ht="15" hidden="false" customHeight="false" outlineLevel="0" collapsed="false">
      <c r="A4834" s="0" t="n">
        <v>4769</v>
      </c>
      <c r="B4834" s="0" t="n">
        <v>0.384139</v>
      </c>
      <c r="C4834" s="0" t="n">
        <v>0.849038</v>
      </c>
      <c r="D4834" s="0" t="n">
        <v>1.358797</v>
      </c>
      <c r="E4834" s="0" t="n">
        <v>1.188965</v>
      </c>
      <c r="F4834" s="0" t="n">
        <v>0.18771</v>
      </c>
      <c r="G4834" s="0" t="n">
        <f aca="false">12*Inputs!$B$6*(MIN(1,$H$50*$C4834)*(ic*Inputs!$C$6+pS+fee_fx*Inputs!$D$6-cost_acc-cost_wd*Inputs!$E$6*$E4834-cost_fx*Inputs!$D$6-$F4834)+(1-MIN(1,$H$50*$C4834))*(1-MIN(1,Inputs!$G$6*$D4834)*churn_nonbuyers)*(ic*Inputs!$C$6+fee_wd*Inputs!$E$6*(1-$B4834)+fee_fx*Inputs!$D$6-cost_acc-cost_wd*Inputs!$E$6*(1-$B4834)-cost_fx*Inputs!$D$6))</f>
        <v>182118.274030737</v>
      </c>
      <c r="H4834" s="0" t="n">
        <f aca="false">12*Inputs!$B$7*(MIN(1,$H$51*$C4834)*(ic*Inputs!$C$7+pE+fee_fx*Inputs!$D$7-cost_acc-cost_wd*Inputs!$E$7*$E4834-cost_fx*Inputs!$D$7-$F4834)+(1-MIN(1,$H$51*$C4834))*(1-MIN(1,Inputs!$G$7*$D4834)*churn_nonbuyers)*(ic*Inputs!$C$7+fee_wd*Inputs!$E$7*(1-$B4834)+fee_fx*Inputs!$D$7-cost_acc-cost_wd*Inputs!$E$7*(1-$B4834)-cost_fx*Inputs!$D$7))</f>
        <v>378058.304715155</v>
      </c>
      <c r="I4834" s="0" t="n">
        <f aca="false">12*Inputs!$B$8*(MIN(1,$H$52*$C4834)*(ic*Inputs!$C$8+pT-cost_acc-cost_wd*Inputs!$E$8-cost_fx*Inputs!$D$8-cost_ins)+(1-MIN(1,$H$52*$C4834))*(1-MIN(1,Inputs!$G$8*$D4834)*churn_nonbuyers)*(ic*Inputs!$C$8+fee_wd*Inputs!$E$8*(1-$B4834)+fee_fx*Inputs!$D$8-cost_acc-cost_wd*Inputs!$E$8*(1-$B4834)-cost_fx*Inputs!$D$8))</f>
        <v>128485.660984486</v>
      </c>
      <c r="J4834" s="0" t="n">
        <f aca="false">G4834+H4834+I4834-fixed</f>
        <v>-11337.7602696222</v>
      </c>
      <c r="K4834" s="0" t="n">
        <f aca="false">12*Inputs!$B$6*(1-MIN(1,Inputs!$G$6*$D4834)*churn_nonbuyers)*(ic*Inputs!$C$6+fee_wd*Inputs!$E$6*(1-$B4834)+fee_fx*Inputs!$D$6-cost_acc-cost_wd*Inputs!$E$6*(1-$B4834)-cost_fx*Inputs!$D$6)</f>
        <v>136345.472069638</v>
      </c>
      <c r="L4834" s="0" t="n">
        <f aca="false">12*Inputs!$B$7*(1-MIN(1,Inputs!$G$7*$D4834)*churn_nonbuyers)*(ic*Inputs!$C$7+fee_wd*Inputs!$E$7*(1-$B4834)+fee_fx*Inputs!$D$7-cost_acc-cost_wd*Inputs!$E$7*(1-$B4834)-cost_fx*Inputs!$D$7)</f>
        <v>333702.872585783</v>
      </c>
      <c r="M4834" s="0" t="n">
        <f aca="false">12*Inputs!$B$8*(1-MIN(1,Inputs!$G$8*$D4834)*churn_nonbuyers)*(ic*Inputs!$C$8+fee_wd*Inputs!$E$8*(1-$B4834)+fee_fx*Inputs!$D$8-cost_acc-cost_wd*Inputs!$E$8*(1-$B4834)-cost_fx*Inputs!$D$8)</f>
        <v>15041.4779783088</v>
      </c>
      <c r="N4834" s="0" t="n">
        <f aca="false">K4834+L4834+I4834-fixed</f>
        <v>-101465.994360094</v>
      </c>
      <c r="O4834" s="0" t="n">
        <f aca="false">K4834+L4834+M4834-fixed</f>
        <v>-214910.177366271</v>
      </c>
      <c r="P4834" s="0" t="n">
        <f aca="false">12*Inputs!$B$6*(1-MIN(1,Inputs!$F$6*$D4834))*(ic*Inputs!$C$6+flat_fee-cost_acc-cost_wd*Inputs!$E$6*$E4834-cost_fx*Inputs!$D$6)+12*Inputs!$B$7*(1-MIN(1,Inputs!$F$7*$D4834))*(ic*Inputs!$C$7+flat_fee-cost_acc-cost_wd*Inputs!$E$7*$E4834-cost_fx*Inputs!$D$7)+12*Inputs!$B$8*(1-MIN(1,Inputs!$F$8*$D4834))*(ic*Inputs!$C$8+flat_fee-cost_acc-cost_wd*Inputs!$E$8*$E4834-cost_fx*Inputs!$D$8)-fixed</f>
        <v>-197224.5365908</v>
      </c>
    </row>
    <row r="4835" customFormat="false" ht="15" hidden="false" customHeight="false" outlineLevel="0" collapsed="false">
      <c r="A4835" s="0" t="n">
        <v>4770</v>
      </c>
      <c r="B4835" s="0" t="n">
        <v>0.085237</v>
      </c>
      <c r="C4835" s="0" t="n">
        <v>0.824859</v>
      </c>
      <c r="D4835" s="0" t="n">
        <v>0.929984</v>
      </c>
      <c r="E4835" s="0" t="n">
        <v>1.19278</v>
      </c>
      <c r="F4835" s="0" t="n">
        <v>0.071934</v>
      </c>
      <c r="G4835" s="0" t="n">
        <f aca="false">12*Inputs!$B$6*(MIN(1,$H$50*$C4835)*(ic*Inputs!$C$6+pS+fee_fx*Inputs!$D$6-cost_acc-cost_wd*Inputs!$E$6*$E4835-cost_fx*Inputs!$D$6-$F4835)+(1-MIN(1,$H$50*$C4835))*(1-MIN(1,Inputs!$G$6*$D4835)*churn_nonbuyers)*(ic*Inputs!$C$6+fee_wd*Inputs!$E$6*(1-$B4835)+fee_fx*Inputs!$D$6-cost_acc-cost_wd*Inputs!$E$6*(1-$B4835)-cost_fx*Inputs!$D$6))</f>
        <v>224204.263344687</v>
      </c>
      <c r="H4835" s="0" t="n">
        <f aca="false">12*Inputs!$B$7*(MIN(1,$H$51*$C4835)*(ic*Inputs!$C$7+pE+fee_fx*Inputs!$D$7-cost_acc-cost_wd*Inputs!$E$7*$E4835-cost_fx*Inputs!$D$7-$F4835)+(1-MIN(1,$H$51*$C4835))*(1-MIN(1,Inputs!$G$7*$D4835)*churn_nonbuyers)*(ic*Inputs!$C$7+fee_wd*Inputs!$E$7*(1-$B4835)+fee_fx*Inputs!$D$7-cost_acc-cost_wd*Inputs!$E$7*(1-$B4835)-cost_fx*Inputs!$D$7))</f>
        <v>412967.935560184</v>
      </c>
      <c r="I4835" s="0" t="n">
        <f aca="false">12*Inputs!$B$8*(MIN(1,$H$52*$C4835)*(ic*Inputs!$C$8+pT-cost_acc-cost_wd*Inputs!$E$8-cost_fx*Inputs!$D$8-cost_ins)+(1-MIN(1,$H$52*$C4835))*(1-MIN(1,Inputs!$G$8*$D4835)*churn_nonbuyers)*(ic*Inputs!$C$8+fee_wd*Inputs!$E$8*(1-$B4835)+fee_fx*Inputs!$D$8-cost_acc-cost_wd*Inputs!$E$8*(1-$B4835)-cost_fx*Inputs!$D$8))</f>
        <v>166436.315936617</v>
      </c>
      <c r="J4835" s="0" t="n">
        <f aca="false">G4835+H4835+I4835-fixed</f>
        <v>103608.514841487</v>
      </c>
      <c r="K4835" s="0" t="n">
        <f aca="false">12*Inputs!$B$6*(1-MIN(1,Inputs!$G$6*$D4835)*churn_nonbuyers)*(ic*Inputs!$C$6+fee_wd*Inputs!$E$6*(1-$B4835)+fee_fx*Inputs!$D$6-cost_acc-cost_wd*Inputs!$E$6*(1-$B4835)-cost_fx*Inputs!$D$6)</f>
        <v>180522.370412698</v>
      </c>
      <c r="L4835" s="0" t="n">
        <f aca="false">12*Inputs!$B$7*(1-MIN(1,Inputs!$G$7*$D4835)*churn_nonbuyers)*(ic*Inputs!$C$7+fee_wd*Inputs!$E$7*(1-$B4835)+fee_fx*Inputs!$D$7-cost_acc-cost_wd*Inputs!$E$7*(1-$B4835)-cost_fx*Inputs!$D$7)</f>
        <v>380019.227815619</v>
      </c>
      <c r="M4835" s="0" t="n">
        <f aca="false">12*Inputs!$B$8*(1-MIN(1,Inputs!$G$8*$D4835)*churn_nonbuyers)*(ic*Inputs!$C$8+fee_wd*Inputs!$E$8*(1-$B4835)+fee_fx*Inputs!$D$8-cost_acc-cost_wd*Inputs!$E$8*(1-$B4835)-cost_fx*Inputs!$D$8)</f>
        <v>112489.319632589</v>
      </c>
      <c r="N4835" s="0" t="n">
        <f aca="false">K4835+L4835+I4835-fixed</f>
        <v>26977.9141649328</v>
      </c>
      <c r="O4835" s="0" t="n">
        <f aca="false">K4835+L4835+M4835-fixed</f>
        <v>-26969.0821390949</v>
      </c>
      <c r="P4835" s="0" t="n">
        <f aca="false">12*Inputs!$B$6*(1-MIN(1,Inputs!$F$6*$D4835))*(ic*Inputs!$C$6+flat_fee-cost_acc-cost_wd*Inputs!$E$6*$E4835-cost_fx*Inputs!$D$6)+12*Inputs!$B$7*(1-MIN(1,Inputs!$F$7*$D4835))*(ic*Inputs!$C$7+flat_fee-cost_acc-cost_wd*Inputs!$E$7*$E4835-cost_fx*Inputs!$D$7)+12*Inputs!$B$8*(1-MIN(1,Inputs!$F$8*$D4835))*(ic*Inputs!$C$8+flat_fee-cost_acc-cost_wd*Inputs!$E$8*$E4835-cost_fx*Inputs!$D$8)-fixed</f>
        <v>23435.5785728</v>
      </c>
    </row>
    <row r="4836" customFormat="false" ht="15" hidden="false" customHeight="false" outlineLevel="0" collapsed="false">
      <c r="A4836" s="0" t="n">
        <v>4771</v>
      </c>
      <c r="B4836" s="0" t="n">
        <v>0.097202</v>
      </c>
      <c r="C4836" s="0" t="n">
        <v>0.977173</v>
      </c>
      <c r="D4836" s="0" t="n">
        <v>1.448099</v>
      </c>
      <c r="E4836" s="0" t="n">
        <v>1.29834</v>
      </c>
      <c r="F4836" s="0" t="n">
        <v>0.089862</v>
      </c>
      <c r="G4836" s="0" t="n">
        <f aca="false">12*Inputs!$B$6*(MIN(1,$H$50*$C4836)*(ic*Inputs!$C$6+pS+fee_fx*Inputs!$D$6-cost_acc-cost_wd*Inputs!$E$6*$E4836-cost_fx*Inputs!$D$6-$F4836)+(1-MIN(1,$H$50*$C4836))*(1-MIN(1,Inputs!$G$6*$D4836)*churn_nonbuyers)*(ic*Inputs!$C$6+fee_wd*Inputs!$E$6*(1-$B4836)+fee_fx*Inputs!$D$6-cost_acc-cost_wd*Inputs!$E$6*(1-$B4836)-cost_fx*Inputs!$D$6))</f>
        <v>223495.622309904</v>
      </c>
      <c r="H4836" s="0" t="n">
        <f aca="false">12*Inputs!$B$7*(MIN(1,$H$51*$C4836)*(ic*Inputs!$C$7+pE+fee_fx*Inputs!$D$7-cost_acc-cost_wd*Inputs!$E$7*$E4836-cost_fx*Inputs!$D$7-$F4836)+(1-MIN(1,$H$51*$C4836))*(1-MIN(1,Inputs!$G$7*$D4836)*churn_nonbuyers)*(ic*Inputs!$C$7+fee_wd*Inputs!$E$7*(1-$B4836)+fee_fx*Inputs!$D$7-cost_acc-cost_wd*Inputs!$E$7*(1-$B4836)-cost_fx*Inputs!$D$7))</f>
        <v>401454.863113481</v>
      </c>
      <c r="I4836" s="0" t="n">
        <f aca="false">12*Inputs!$B$8*(MIN(1,$H$52*$C4836)*(ic*Inputs!$C$8+pT-cost_acc-cost_wd*Inputs!$E$8-cost_fx*Inputs!$D$8-cost_ins)+(1-MIN(1,$H$52*$C4836))*(1-MIN(1,Inputs!$G$8*$D4836)*churn_nonbuyers)*(ic*Inputs!$C$8+fee_wd*Inputs!$E$8*(1-$B4836)+fee_fx*Inputs!$D$8-cost_acc-cost_wd*Inputs!$E$8*(1-$B4836)-cost_fx*Inputs!$D$8))</f>
        <v>140853.624912</v>
      </c>
      <c r="J4836" s="0" t="n">
        <f aca="false">G4836+H4836+I4836-fixed</f>
        <v>65804.1103353857</v>
      </c>
      <c r="K4836" s="0" t="n">
        <f aca="false">12*Inputs!$B$6*(1-MIN(1,Inputs!$G$6*$D4836)*churn_nonbuyers)*(ic*Inputs!$C$6+fee_wd*Inputs!$E$6*(1-$B4836)+fee_fx*Inputs!$D$6-cost_acc-cost_wd*Inputs!$E$6*(1-$B4836)-cost_fx*Inputs!$D$6)</f>
        <v>174019.532536786</v>
      </c>
      <c r="L4836" s="0" t="n">
        <f aca="false">12*Inputs!$B$7*(1-MIN(1,Inputs!$G$7*$D4836)*churn_nonbuyers)*(ic*Inputs!$C$7+fee_wd*Inputs!$E$7*(1-$B4836)+fee_fx*Inputs!$D$7-cost_acc-cost_wd*Inputs!$E$7*(1-$B4836)-cost_fx*Inputs!$D$7)</f>
        <v>372294.781570071</v>
      </c>
      <c r="M4836" s="0" t="n">
        <f aca="false">12*Inputs!$B$8*(1-MIN(1,Inputs!$G$8*$D4836)*churn_nonbuyers)*(ic*Inputs!$C$8+fee_wd*Inputs!$E$8*(1-$B4836)+fee_fx*Inputs!$D$8-cost_acc-cost_wd*Inputs!$E$8*(1-$B4836)-cost_fx*Inputs!$D$8)</f>
        <v>0</v>
      </c>
      <c r="N4836" s="0" t="n">
        <f aca="false">K4836+L4836+I4836-fixed</f>
        <v>-12832.060981143</v>
      </c>
      <c r="O4836" s="0" t="n">
        <f aca="false">K4836+L4836+M4836-fixed</f>
        <v>-153685.685893143</v>
      </c>
      <c r="P4836" s="0" t="n">
        <f aca="false">12*Inputs!$B$6*(1-MIN(1,Inputs!$F$6*$D4836))*(ic*Inputs!$C$6+flat_fee-cost_acc-cost_wd*Inputs!$E$6*$E4836-cost_fx*Inputs!$D$6)+12*Inputs!$B$7*(1-MIN(1,Inputs!$F$7*$D4836))*(ic*Inputs!$C$7+flat_fee-cost_acc-cost_wd*Inputs!$E$7*$E4836-cost_fx*Inputs!$D$7)+12*Inputs!$B$8*(1-MIN(1,Inputs!$F$8*$D4836))*(ic*Inputs!$C$8+flat_fee-cost_acc-cost_wd*Inputs!$E$8*$E4836-cost_fx*Inputs!$D$8)-fixed</f>
        <v>-279021.8475136</v>
      </c>
    </row>
    <row r="4837" customFormat="false" ht="15" hidden="false" customHeight="false" outlineLevel="0" collapsed="false">
      <c r="A4837" s="0" t="n">
        <v>4772</v>
      </c>
      <c r="B4837" s="0" t="n">
        <v>0.164599</v>
      </c>
      <c r="C4837" s="0" t="n">
        <v>0.968142</v>
      </c>
      <c r="D4837" s="0" t="n">
        <v>1.597122</v>
      </c>
      <c r="E4837" s="0" t="n">
        <v>1.284799</v>
      </c>
      <c r="F4837" s="0" t="n">
        <v>0.267307</v>
      </c>
      <c r="G4837" s="0" t="n">
        <f aca="false">12*Inputs!$B$6*(MIN(1,$H$50*$C4837)*(ic*Inputs!$C$6+pS+fee_fx*Inputs!$D$6-cost_acc-cost_wd*Inputs!$E$6*$E4837-cost_fx*Inputs!$D$6-$F4837)+(1-MIN(1,$H$50*$C4837))*(1-MIN(1,Inputs!$G$6*$D4837)*churn_nonbuyers)*(ic*Inputs!$C$6+fee_wd*Inputs!$E$6*(1-$B4837)+fee_fx*Inputs!$D$6-cost_acc-cost_wd*Inputs!$E$6*(1-$B4837)-cost_fx*Inputs!$D$6))</f>
        <v>209854.234430494</v>
      </c>
      <c r="H4837" s="0" t="n">
        <f aca="false">12*Inputs!$B$7*(MIN(1,$H$51*$C4837)*(ic*Inputs!$C$7+pE+fee_fx*Inputs!$D$7-cost_acc-cost_wd*Inputs!$E$7*$E4837-cost_fx*Inputs!$D$7-$F4837)+(1-MIN(1,$H$51*$C4837))*(1-MIN(1,Inputs!$G$7*$D4837)*churn_nonbuyers)*(ic*Inputs!$C$7+fee_wd*Inputs!$E$7*(1-$B4837)+fee_fx*Inputs!$D$7-cost_acc-cost_wd*Inputs!$E$7*(1-$B4837)-cost_fx*Inputs!$D$7))</f>
        <v>386072.356566222</v>
      </c>
      <c r="I4837" s="0" t="n">
        <f aca="false">12*Inputs!$B$8*(MIN(1,$H$52*$C4837)*(ic*Inputs!$C$8+pT-cost_acc-cost_wd*Inputs!$E$8-cost_fx*Inputs!$D$8-cost_ins)+(1-MIN(1,$H$52*$C4837))*(1-MIN(1,Inputs!$G$8*$D4837)*churn_nonbuyers)*(ic*Inputs!$C$8+fee_wd*Inputs!$E$8*(1-$B4837)+fee_fx*Inputs!$D$8-cost_acc-cost_wd*Inputs!$E$8*(1-$B4837)-cost_fx*Inputs!$D$8))</f>
        <v>139551.860448</v>
      </c>
      <c r="J4837" s="0" t="n">
        <f aca="false">G4837+H4837+I4837-fixed</f>
        <v>35478.4514447157</v>
      </c>
      <c r="K4837" s="0" t="n">
        <f aca="false">12*Inputs!$B$6*(1-MIN(1,Inputs!$G$6*$D4837)*churn_nonbuyers)*(ic*Inputs!$C$6+fee_wd*Inputs!$E$6*(1-$B4837)+fee_fx*Inputs!$D$6-cost_acc-cost_wd*Inputs!$E$6*(1-$B4837)-cost_fx*Inputs!$D$6)</f>
        <v>163691.523965362</v>
      </c>
      <c r="L4837" s="0" t="n">
        <f aca="false">12*Inputs!$B$7*(1-MIN(1,Inputs!$G$7*$D4837)*churn_nonbuyers)*(ic*Inputs!$C$7+fee_wd*Inputs!$E$7*(1-$B4837)+fee_fx*Inputs!$D$7-cost_acc-cost_wd*Inputs!$E$7*(1-$B4837)-cost_fx*Inputs!$D$7)</f>
        <v>361314.618123217</v>
      </c>
      <c r="M4837" s="0" t="n">
        <f aca="false">12*Inputs!$B$8*(1-MIN(1,Inputs!$G$8*$D4837)*churn_nonbuyers)*(ic*Inputs!$C$8+fee_wd*Inputs!$E$8*(1-$B4837)+fee_fx*Inputs!$D$8-cost_acc-cost_wd*Inputs!$E$8*(1-$B4837)-cost_fx*Inputs!$D$8)</f>
        <v>0</v>
      </c>
      <c r="N4837" s="0" t="n">
        <f aca="false">K4837+L4837+I4837-fixed</f>
        <v>-35441.9974634214</v>
      </c>
      <c r="O4837" s="0" t="n">
        <f aca="false">K4837+L4837+M4837-fixed</f>
        <v>-174993.857911421</v>
      </c>
      <c r="P4837" s="0" t="n">
        <f aca="false">12*Inputs!$B$6*(1-MIN(1,Inputs!$F$6*$D4837))*(ic*Inputs!$C$6+flat_fee-cost_acc-cost_wd*Inputs!$E$6*$E4837-cost_fx*Inputs!$D$6)+12*Inputs!$B$7*(1-MIN(1,Inputs!$F$7*$D4837))*(ic*Inputs!$C$7+flat_fee-cost_acc-cost_wd*Inputs!$E$7*$E4837-cost_fx*Inputs!$D$7)+12*Inputs!$B$8*(1-MIN(1,Inputs!$F$8*$D4837))*(ic*Inputs!$C$8+flat_fee-cost_acc-cost_wd*Inputs!$E$8*$E4837-cost_fx*Inputs!$D$8)-fixed</f>
        <v>-348480.64358128</v>
      </c>
    </row>
    <row r="4838" customFormat="false" ht="15" hidden="false" customHeight="false" outlineLevel="0" collapsed="false">
      <c r="A4838" s="0" t="n">
        <v>4773</v>
      </c>
      <c r="B4838" s="0" t="n">
        <v>0.256459</v>
      </c>
      <c r="C4838" s="0" t="n">
        <v>0.834334</v>
      </c>
      <c r="D4838" s="0" t="n">
        <v>1.16175</v>
      </c>
      <c r="E4838" s="0" t="n">
        <v>1.282887</v>
      </c>
      <c r="F4838" s="0" t="n">
        <v>0.25592</v>
      </c>
      <c r="G4838" s="0" t="n">
        <f aca="false">12*Inputs!$B$6*(MIN(1,$H$50*$C4838)*(ic*Inputs!$C$6+pS+fee_fx*Inputs!$D$6-cost_acc-cost_wd*Inputs!$E$6*$E4838-cost_fx*Inputs!$D$6-$F4838)+(1-MIN(1,$H$50*$C4838))*(1-MIN(1,Inputs!$G$6*$D4838)*churn_nonbuyers)*(ic*Inputs!$C$6+fee_wd*Inputs!$E$6*(1-$B4838)+fee_fx*Inputs!$D$6-cost_acc-cost_wd*Inputs!$E$6*(1-$B4838)-cost_fx*Inputs!$D$6))</f>
        <v>195715.944720161</v>
      </c>
      <c r="H4838" s="0" t="n">
        <f aca="false">12*Inputs!$B$7*(MIN(1,$H$51*$C4838)*(ic*Inputs!$C$7+pE+fee_fx*Inputs!$D$7-cost_acc-cost_wd*Inputs!$E$7*$E4838-cost_fx*Inputs!$D$7-$F4838)+(1-MIN(1,$H$51*$C4838))*(1-MIN(1,Inputs!$G$7*$D4838)*churn_nonbuyers)*(ic*Inputs!$C$7+fee_wd*Inputs!$E$7*(1-$B4838)+fee_fx*Inputs!$D$7-cost_acc-cost_wd*Inputs!$E$7*(1-$B4838)-cost_fx*Inputs!$D$7))</f>
        <v>378177.93512838</v>
      </c>
      <c r="I4838" s="0" t="n">
        <f aca="false">12*Inputs!$B$8*(MIN(1,$H$52*$C4838)*(ic*Inputs!$C$8+pT-cost_acc-cost_wd*Inputs!$E$8-cost_fx*Inputs!$D$8-cost_ins)+(1-MIN(1,$H$52*$C4838))*(1-MIN(1,Inputs!$G$8*$D4838)*churn_nonbuyers)*(ic*Inputs!$C$8+fee_wd*Inputs!$E$8*(1-$B4838)+fee_fx*Inputs!$D$8-cost_acc-cost_wd*Inputs!$E$8*(1-$B4838)-cost_fx*Inputs!$D$8))</f>
        <v>144666.545217254</v>
      </c>
      <c r="J4838" s="0" t="n">
        <f aca="false">G4838+H4838+I4838-fixed</f>
        <v>18560.4250657948</v>
      </c>
      <c r="K4838" s="0" t="n">
        <f aca="false">12*Inputs!$B$6*(1-MIN(1,Inputs!$G$6*$D4838)*churn_nonbuyers)*(ic*Inputs!$C$6+fee_wd*Inputs!$E$6*(1-$B4838)+fee_fx*Inputs!$D$6-cost_acc-cost_wd*Inputs!$E$6*(1-$B4838)-cost_fx*Inputs!$D$6)</f>
        <v>155104.6409514</v>
      </c>
      <c r="L4838" s="0" t="n">
        <f aca="false">12*Inputs!$B$7*(1-MIN(1,Inputs!$G$7*$D4838)*churn_nonbuyers)*(ic*Inputs!$C$7+fee_wd*Inputs!$E$7*(1-$B4838)+fee_fx*Inputs!$D$7-cost_acc-cost_wd*Inputs!$E$7*(1-$B4838)-cost_fx*Inputs!$D$7)</f>
        <v>353504.48217084</v>
      </c>
      <c r="M4838" s="0" t="n">
        <f aca="false">12*Inputs!$B$8*(1-MIN(1,Inputs!$G$8*$D4838)*churn_nonbuyers)*(ic*Inputs!$C$8+fee_wd*Inputs!$E$8*(1-$B4838)+fee_fx*Inputs!$D$8-cost_acc-cost_wd*Inputs!$E$8*(1-$B4838)-cost_fx*Inputs!$D$8)</f>
        <v>58664.1537732</v>
      </c>
      <c r="N4838" s="0" t="n">
        <f aca="false">K4838+L4838+I4838-fixed</f>
        <v>-46724.3316605062</v>
      </c>
      <c r="O4838" s="0" t="n">
        <f aca="false">K4838+L4838+M4838-fixed</f>
        <v>-132726.72310456</v>
      </c>
      <c r="P4838" s="0" t="n">
        <f aca="false">12*Inputs!$B$6*(1-MIN(1,Inputs!$F$6*$D4838))*(ic*Inputs!$C$6+flat_fee-cost_acc-cost_wd*Inputs!$E$6*$E4838-cost_fx*Inputs!$D$6)+12*Inputs!$B$7*(1-MIN(1,Inputs!$F$7*$D4838))*(ic*Inputs!$C$7+flat_fee-cost_acc-cost_wd*Inputs!$E$7*$E4838-cost_fx*Inputs!$D$7)+12*Inputs!$B$8*(1-MIN(1,Inputs!$F$8*$D4838))*(ic*Inputs!$C$8+flat_fee-cost_acc-cost_wd*Inputs!$E$8*$E4838-cost_fx*Inputs!$D$8)-fixed</f>
        <v>-131968.86466</v>
      </c>
    </row>
    <row r="4839" customFormat="false" ht="15" hidden="false" customHeight="false" outlineLevel="0" collapsed="false">
      <c r="A4839" s="0" t="n">
        <v>4774</v>
      </c>
      <c r="B4839" s="0" t="n">
        <v>0.176037</v>
      </c>
      <c r="C4839" s="0" t="n">
        <v>0.800331</v>
      </c>
      <c r="D4839" s="0" t="n">
        <v>0.912019</v>
      </c>
      <c r="E4839" s="0" t="n">
        <v>1.328038</v>
      </c>
      <c r="F4839" s="0" t="n">
        <v>0.212725</v>
      </c>
      <c r="G4839" s="0" t="n">
        <f aca="false">12*Inputs!$B$6*(MIN(1,$H$50*$C4839)*(ic*Inputs!$C$6+pS+fee_fx*Inputs!$D$6-cost_acc-cost_wd*Inputs!$E$6*$E4839-cost_fx*Inputs!$D$6-$F4839)+(1-MIN(1,$H$50*$C4839))*(1-MIN(1,Inputs!$G$6*$D4839)*churn_nonbuyers)*(ic*Inputs!$C$6+fee_wd*Inputs!$E$6*(1-$B4839)+fee_fx*Inputs!$D$6-cost_acc-cost_wd*Inputs!$E$6*(1-$B4839)-cost_fx*Inputs!$D$6))</f>
        <v>206294.297396257</v>
      </c>
      <c r="H4839" s="0" t="n">
        <f aca="false">12*Inputs!$B$7*(MIN(1,$H$51*$C4839)*(ic*Inputs!$C$7+pE+fee_fx*Inputs!$D$7-cost_acc-cost_wd*Inputs!$E$7*$E4839-cost_fx*Inputs!$D$7-$F4839)+(1-MIN(1,$H$51*$C4839))*(1-MIN(1,Inputs!$G$7*$D4839)*churn_nonbuyers)*(ic*Inputs!$C$7+fee_wd*Inputs!$E$7*(1-$B4839)+fee_fx*Inputs!$D$7-cost_acc-cost_wd*Inputs!$E$7*(1-$B4839)-cost_fx*Inputs!$D$7))</f>
        <v>384524.360004308</v>
      </c>
      <c r="I4839" s="0" t="n">
        <f aca="false">12*Inputs!$B$8*(MIN(1,$H$52*$C4839)*(ic*Inputs!$C$8+pT-cost_acc-cost_wd*Inputs!$E$8-cost_fx*Inputs!$D$8-cost_ins)+(1-MIN(1,$H$52*$C4839))*(1-MIN(1,Inputs!$G$8*$D4839)*churn_nonbuyers)*(ic*Inputs!$C$8+fee_wd*Inputs!$E$8*(1-$B4839)+fee_fx*Inputs!$D$8-cost_acc-cost_wd*Inputs!$E$8*(1-$B4839)-cost_fx*Inputs!$D$8))</f>
        <v>165921.565703792</v>
      </c>
      <c r="J4839" s="0" t="n">
        <f aca="false">G4839+H4839+I4839-fixed</f>
        <v>56740.2231043571</v>
      </c>
      <c r="K4839" s="0" t="n">
        <f aca="false">12*Inputs!$B$6*(1-MIN(1,Inputs!$G$6*$D4839)*churn_nonbuyers)*(ic*Inputs!$C$6+fee_wd*Inputs!$E$6*(1-$B4839)+fee_fx*Inputs!$D$6-cost_acc-cost_wd*Inputs!$E$6*(1-$B4839)-cost_fx*Inputs!$D$6)</f>
        <v>168213.473918662</v>
      </c>
      <c r="L4839" s="0" t="n">
        <f aca="false">12*Inputs!$B$7*(1-MIN(1,Inputs!$G$7*$D4839)*churn_nonbuyers)*(ic*Inputs!$C$7+fee_wd*Inputs!$E$7*(1-$B4839)+fee_fx*Inputs!$D$7-cost_acc-cost_wd*Inputs!$E$7*(1-$B4839)-cost_fx*Inputs!$D$7)</f>
        <v>367512.462239197</v>
      </c>
      <c r="M4839" s="0" t="n">
        <f aca="false">12*Inputs!$B$8*(1-MIN(1,Inputs!$G$8*$D4839)*churn_nonbuyers)*(ic*Inputs!$C$8+fee_wd*Inputs!$E$8*(1-$B4839)+fee_fx*Inputs!$D$8-cost_acc-cost_wd*Inputs!$E$8*(1-$B4839)-cost_fx*Inputs!$D$8)</f>
        <v>114966.572260421</v>
      </c>
      <c r="N4839" s="0" t="n">
        <f aca="false">K4839+L4839+I4839-fixed</f>
        <v>1647.50186165085</v>
      </c>
      <c r="O4839" s="0" t="n">
        <f aca="false">K4839+L4839+M4839-fixed</f>
        <v>-49307.4915817208</v>
      </c>
      <c r="P4839" s="0" t="n">
        <f aca="false">12*Inputs!$B$6*(1-MIN(1,Inputs!$F$6*$D4839))*(ic*Inputs!$C$6+flat_fee-cost_acc-cost_wd*Inputs!$E$6*$E4839-cost_fx*Inputs!$D$6)+12*Inputs!$B$7*(1-MIN(1,Inputs!$F$7*$D4839))*(ic*Inputs!$C$7+flat_fee-cost_acc-cost_wd*Inputs!$E$7*$E4839-cost_fx*Inputs!$D$7)+12*Inputs!$B$8*(1-MIN(1,Inputs!$F$8*$D4839))*(ic*Inputs!$C$8+flat_fee-cost_acc-cost_wd*Inputs!$E$8*$E4839-cost_fx*Inputs!$D$8)-fixed</f>
        <v>-28552.13333872</v>
      </c>
    </row>
    <row r="4840" customFormat="false" ht="15" hidden="false" customHeight="false" outlineLevel="0" collapsed="false">
      <c r="A4840" s="0" t="n">
        <v>4775</v>
      </c>
      <c r="B4840" s="0" t="n">
        <v>0.182835</v>
      </c>
      <c r="C4840" s="0" t="n">
        <v>1.153215</v>
      </c>
      <c r="D4840" s="0" t="n">
        <v>0.671603</v>
      </c>
      <c r="E4840" s="0" t="n">
        <v>1.265058</v>
      </c>
      <c r="F4840" s="0" t="n">
        <v>0.259737</v>
      </c>
      <c r="G4840" s="0" t="n">
        <f aca="false">12*Inputs!$B$6*(MIN(1,$H$50*$C4840)*(ic*Inputs!$C$6+pS+fee_fx*Inputs!$D$6-cost_acc-cost_wd*Inputs!$E$6*$E4840-cost_fx*Inputs!$D$6-$F4840)+(1-MIN(1,$H$50*$C4840))*(1-MIN(1,Inputs!$G$6*$D4840)*churn_nonbuyers)*(ic*Inputs!$C$6+fee_wd*Inputs!$E$6*(1-$B4840)+fee_fx*Inputs!$D$6-cost_acc-cost_wd*Inputs!$E$6*(1-$B4840)-cost_fx*Inputs!$D$6))</f>
        <v>224573.712973768</v>
      </c>
      <c r="H4840" s="0" t="n">
        <f aca="false">12*Inputs!$B$7*(MIN(1,$H$51*$C4840)*(ic*Inputs!$C$7+pE+fee_fx*Inputs!$D$7-cost_acc-cost_wd*Inputs!$E$7*$E4840-cost_fx*Inputs!$D$7-$F4840)+(1-MIN(1,$H$51*$C4840))*(1-MIN(1,Inputs!$G$7*$D4840)*churn_nonbuyers)*(ic*Inputs!$C$7+fee_wd*Inputs!$E$7*(1-$B4840)+fee_fx*Inputs!$D$7-cost_acc-cost_wd*Inputs!$E$7*(1-$B4840)-cost_fx*Inputs!$D$7))</f>
        <v>398220.821818196</v>
      </c>
      <c r="I4840" s="0" t="n">
        <f aca="false">12*Inputs!$B$8*(MIN(1,$H$52*$C4840)*(ic*Inputs!$C$8+pT-cost_acc-cost_wd*Inputs!$E$8-cost_fx*Inputs!$D$8-cost_ins)+(1-MIN(1,$H$52*$C4840))*(1-MIN(1,Inputs!$G$8*$D4840)*churn_nonbuyers)*(ic*Inputs!$C$8+fee_wd*Inputs!$E$8*(1-$B4840)+fee_fx*Inputs!$D$8-cost_acc-cost_wd*Inputs!$E$8*(1-$B4840)-cost_fx*Inputs!$D$8))</f>
        <v>198669.12920896</v>
      </c>
      <c r="J4840" s="0" t="n">
        <f aca="false">G4840+H4840+I4840-fixed</f>
        <v>121463.664000924</v>
      </c>
      <c r="K4840" s="0" t="n">
        <f aca="false">12*Inputs!$B$6*(1-MIN(1,Inputs!$G$6*$D4840)*churn_nonbuyers)*(ic*Inputs!$C$6+fee_wd*Inputs!$E$6*(1-$B4840)+fee_fx*Inputs!$D$6-cost_acc-cost_wd*Inputs!$E$6*(1-$B4840)-cost_fx*Inputs!$D$6)</f>
        <v>169386.108008436</v>
      </c>
      <c r="L4840" s="0" t="n">
        <f aca="false">12*Inputs!$B$7*(1-MIN(1,Inputs!$G$7*$D4840)*churn_nonbuyers)*(ic*Inputs!$C$7+fee_wd*Inputs!$E$7*(1-$B4840)+fee_fx*Inputs!$D$7-cost_acc-cost_wd*Inputs!$E$7*(1-$B4840)-cost_fx*Inputs!$D$7)</f>
        <v>369278.513861062</v>
      </c>
      <c r="M4840" s="0" t="n">
        <f aca="false">12*Inputs!$B$8*(1-MIN(1,Inputs!$G$8*$D4840)*churn_nonbuyers)*(ic*Inputs!$C$8+fee_wd*Inputs!$E$8*(1-$B4840)+fee_fx*Inputs!$D$8-cost_acc-cost_wd*Inputs!$E$8*(1-$B4840)-cost_fx*Inputs!$D$8)</f>
        <v>168301.895719368</v>
      </c>
      <c r="N4840" s="0" t="n">
        <f aca="false">K4840+L4840+I4840-fixed</f>
        <v>37333.7510784579</v>
      </c>
      <c r="O4840" s="0" t="n">
        <f aca="false">K4840+L4840+M4840-fixed</f>
        <v>6966.51758886559</v>
      </c>
      <c r="P4840" s="0" t="n">
        <f aca="false">12*Inputs!$B$6*(1-MIN(1,Inputs!$F$6*$D4840))*(ic*Inputs!$C$6+flat_fee-cost_acc-cost_wd*Inputs!$E$6*$E4840-cost_fx*Inputs!$D$6)+12*Inputs!$B$7*(1-MIN(1,Inputs!$F$7*$D4840))*(ic*Inputs!$C$7+flat_fee-cost_acc-cost_wd*Inputs!$E$7*$E4840-cost_fx*Inputs!$D$7)+12*Inputs!$B$8*(1-MIN(1,Inputs!$F$8*$D4840))*(ic*Inputs!$C$8+flat_fee-cost_acc-cost_wd*Inputs!$E$8*$E4840-cost_fx*Inputs!$D$8)-fixed</f>
        <v>120268.58692976</v>
      </c>
    </row>
    <row r="4841" customFormat="false" ht="15" hidden="false" customHeight="false" outlineLevel="0" collapsed="false">
      <c r="A4841" s="0" t="n">
        <v>4776</v>
      </c>
      <c r="B4841" s="0" t="n">
        <v>0.39961</v>
      </c>
      <c r="C4841" s="0" t="n">
        <v>0.955831</v>
      </c>
      <c r="D4841" s="0" t="n">
        <v>0.933735</v>
      </c>
      <c r="E4841" s="0" t="n">
        <v>1.22577</v>
      </c>
      <c r="F4841" s="0" t="n">
        <v>0.216572</v>
      </c>
      <c r="G4841" s="0" t="n">
        <f aca="false">12*Inputs!$B$6*(MIN(1,$H$50*$C4841)*(ic*Inputs!$C$6+pS+fee_fx*Inputs!$D$6-cost_acc-cost_wd*Inputs!$E$6*$E4841-cost_fx*Inputs!$D$6-$F4841)+(1-MIN(1,$H$50*$C4841))*(1-MIN(1,Inputs!$G$6*$D4841)*churn_nonbuyers)*(ic*Inputs!$C$6+fee_wd*Inputs!$E$6*(1-$B4841)+fee_fx*Inputs!$D$6-cost_acc-cost_wd*Inputs!$E$6*(1-$B4841)-cost_fx*Inputs!$D$6))</f>
        <v>187339.330795965</v>
      </c>
      <c r="H4841" s="0" t="n">
        <f aca="false">12*Inputs!$B$7*(MIN(1,$H$51*$C4841)*(ic*Inputs!$C$7+pE+fee_fx*Inputs!$D$7-cost_acc-cost_wd*Inputs!$E$7*$E4841-cost_fx*Inputs!$D$7-$F4841)+(1-MIN(1,$H$51*$C4841))*(1-MIN(1,Inputs!$G$7*$D4841)*churn_nonbuyers)*(ic*Inputs!$C$7+fee_wd*Inputs!$E$7*(1-$B4841)+fee_fx*Inputs!$D$7-cost_acc-cost_wd*Inputs!$E$7*(1-$B4841)-cost_fx*Inputs!$D$7))</f>
        <v>379398.267134681</v>
      </c>
      <c r="I4841" s="0" t="n">
        <f aca="false">12*Inputs!$B$8*(MIN(1,$H$52*$C4841)*(ic*Inputs!$C$8+pT-cost_acc-cost_wd*Inputs!$E$8-cost_fx*Inputs!$D$8-cost_ins)+(1-MIN(1,$H$52*$C4841))*(1-MIN(1,Inputs!$G$8*$D4841)*churn_nonbuyers)*(ic*Inputs!$C$8+fee_wd*Inputs!$E$8*(1-$B4841)+fee_fx*Inputs!$D$8-cost_acc-cost_wd*Inputs!$E$8*(1-$B4841)-cost_fx*Inputs!$D$8))</f>
        <v>172992.34185682</v>
      </c>
      <c r="J4841" s="0" t="n">
        <f aca="false">G4841+H4841+I4841-fixed</f>
        <v>39729.9397874661</v>
      </c>
      <c r="K4841" s="0" t="n">
        <f aca="false">12*Inputs!$B$6*(1-MIN(1,Inputs!$G$6*$D4841)*churn_nonbuyers)*(ic*Inputs!$C$6+fee_wd*Inputs!$E$6*(1-$B4841)+fee_fx*Inputs!$D$6-cost_acc-cost_wd*Inputs!$E$6*(1-$B4841)-cost_fx*Inputs!$D$6)</f>
        <v>137330.64607212</v>
      </c>
      <c r="L4841" s="0" t="n">
        <f aca="false">12*Inputs!$B$7*(1-MIN(1,Inputs!$G$7*$D4841)*churn_nonbuyers)*(ic*Inputs!$C$7+fee_wd*Inputs!$E$7*(1-$B4841)+fee_fx*Inputs!$D$7-cost_acc-cost_wd*Inputs!$E$7*(1-$B4841)-cost_fx*Inputs!$D$7)</f>
        <v>335973.622363272</v>
      </c>
      <c r="M4841" s="0" t="n">
        <f aca="false">12*Inputs!$B$8*(1-MIN(1,Inputs!$G$8*$D4841)*churn_nonbuyers)*(ic*Inputs!$C$8+fee_wd*Inputs!$E$8*(1-$B4841)+fee_fx*Inputs!$D$8-cost_acc-cost_wd*Inputs!$E$8*(1-$B4841)-cost_fx*Inputs!$D$8)</f>
        <v>106416.10993656</v>
      </c>
      <c r="N4841" s="0" t="n">
        <f aca="false">K4841+L4841+I4841-fixed</f>
        <v>-53703.3897077885</v>
      </c>
      <c r="O4841" s="0" t="n">
        <f aca="false">K4841+L4841+M4841-fixed</f>
        <v>-120279.621628048</v>
      </c>
      <c r="P4841" s="0" t="n">
        <f aca="false">12*Inputs!$B$6*(1-MIN(1,Inputs!$F$6*$D4841))*(ic*Inputs!$C$6+flat_fee-cost_acc-cost_wd*Inputs!$E$6*$E4841-cost_fx*Inputs!$D$6)+12*Inputs!$B$7*(1-MIN(1,Inputs!$F$7*$D4841))*(ic*Inputs!$C$7+flat_fee-cost_acc-cost_wd*Inputs!$E$7*$E4841-cost_fx*Inputs!$D$7)+12*Inputs!$B$8*(1-MIN(1,Inputs!$F$8*$D4841))*(ic*Inputs!$C$8+flat_fee-cost_acc-cost_wd*Inputs!$E$8*$E4841-cost_fx*Inputs!$D$8)-fixed</f>
        <v>6717.49314799998</v>
      </c>
    </row>
    <row r="4842" customFormat="false" ht="15" hidden="false" customHeight="false" outlineLevel="0" collapsed="false">
      <c r="A4842" s="0" t="n">
        <v>4777</v>
      </c>
      <c r="B4842" s="0" t="n">
        <v>0.349713</v>
      </c>
      <c r="C4842" s="0" t="n">
        <v>0.955172</v>
      </c>
      <c r="D4842" s="0" t="n">
        <v>0.893191</v>
      </c>
      <c r="E4842" s="0" t="n">
        <v>1.310837</v>
      </c>
      <c r="F4842" s="0" t="n">
        <v>0.347784</v>
      </c>
      <c r="G4842" s="0" t="n">
        <f aca="false">12*Inputs!$B$6*(MIN(1,$H$50*$C4842)*(ic*Inputs!$C$6+pS+fee_fx*Inputs!$D$6-cost_acc-cost_wd*Inputs!$E$6*$E4842-cost_fx*Inputs!$D$6-$F4842)+(1-MIN(1,$H$50*$C4842))*(1-MIN(1,Inputs!$G$6*$D4842)*churn_nonbuyers)*(ic*Inputs!$C$6+fee_wd*Inputs!$E$6*(1-$B4842)+fee_fx*Inputs!$D$6-cost_acc-cost_wd*Inputs!$E$6*(1-$B4842)-cost_fx*Inputs!$D$6))</f>
        <v>189154.636555633</v>
      </c>
      <c r="H4842" s="0" t="n">
        <f aca="false">12*Inputs!$B$7*(MIN(1,$H$51*$C4842)*(ic*Inputs!$C$7+pE+fee_fx*Inputs!$D$7-cost_acc-cost_wd*Inputs!$E$7*$E4842-cost_fx*Inputs!$D$7-$F4842)+(1-MIN(1,$H$51*$C4842))*(1-MIN(1,Inputs!$G$7*$D4842)*churn_nonbuyers)*(ic*Inputs!$C$7+fee_wd*Inputs!$E$7*(1-$B4842)+fee_fx*Inputs!$D$7-cost_acc-cost_wd*Inputs!$E$7*(1-$B4842)-cost_fx*Inputs!$D$7))</f>
        <v>367369.665597634</v>
      </c>
      <c r="I4842" s="0" t="n">
        <f aca="false">12*Inputs!$B$8*(MIN(1,$H$52*$C4842)*(ic*Inputs!$C$8+pT-cost_acc-cost_wd*Inputs!$E$8-cost_fx*Inputs!$D$8-cost_ins)+(1-MIN(1,$H$52*$C4842))*(1-MIN(1,Inputs!$G$8*$D4842)*churn_nonbuyers)*(ic*Inputs!$C$8+fee_wd*Inputs!$E$8*(1-$B4842)+fee_fx*Inputs!$D$8-cost_acc-cost_wd*Inputs!$E$8*(1-$B4842)-cost_fx*Inputs!$D$8))</f>
        <v>176133.218687637</v>
      </c>
      <c r="J4842" s="0" t="n">
        <f aca="false">G4842+H4842+I4842-fixed</f>
        <v>32657.5208409037</v>
      </c>
      <c r="K4842" s="0" t="n">
        <f aca="false">12*Inputs!$B$6*(1-MIN(1,Inputs!$G$6*$D4842)*churn_nonbuyers)*(ic*Inputs!$C$6+fee_wd*Inputs!$E$6*(1-$B4842)+fee_fx*Inputs!$D$6-cost_acc-cost_wd*Inputs!$E$6*(1-$B4842)-cost_fx*Inputs!$D$6)</f>
        <v>144486.958350118</v>
      </c>
      <c r="L4842" s="0" t="n">
        <f aca="false">12*Inputs!$B$7*(1-MIN(1,Inputs!$G$7*$D4842)*churn_nonbuyers)*(ic*Inputs!$C$7+fee_wd*Inputs!$E$7*(1-$B4842)+fee_fx*Inputs!$D$7-cost_acc-cost_wd*Inputs!$E$7*(1-$B4842)-cost_fx*Inputs!$D$7)</f>
        <v>343386.687042071</v>
      </c>
      <c r="M4842" s="0" t="n">
        <f aca="false">12*Inputs!$B$8*(1-MIN(1,Inputs!$G$8*$D4842)*churn_nonbuyers)*(ic*Inputs!$C$8+fee_wd*Inputs!$E$8*(1-$B4842)+fee_fx*Inputs!$D$8-cost_acc-cost_wd*Inputs!$E$8*(1-$B4842)-cost_fx*Inputs!$D$8)</f>
        <v>116032.809260549</v>
      </c>
      <c r="N4842" s="0" t="n">
        <f aca="false">K4842+L4842+I4842-fixed</f>
        <v>-35993.1359201748</v>
      </c>
      <c r="O4842" s="0" t="n">
        <f aca="false">K4842+L4842+M4842-fixed</f>
        <v>-96093.5453472629</v>
      </c>
      <c r="P4842" s="0" t="n">
        <f aca="false">12*Inputs!$B$6*(1-MIN(1,Inputs!$F$6*$D4842))*(ic*Inputs!$C$6+flat_fee-cost_acc-cost_wd*Inputs!$E$6*$E4842-cost_fx*Inputs!$D$6)+12*Inputs!$B$7*(1-MIN(1,Inputs!$F$7*$D4842))*(ic*Inputs!$C$7+flat_fee-cost_acc-cost_wd*Inputs!$E$7*$E4842-cost_fx*Inputs!$D$7)+12*Inputs!$B$8*(1-MIN(1,Inputs!$F$8*$D4842))*(ic*Inputs!$C$8+flat_fee-cost_acc-cost_wd*Inputs!$E$8*$E4842-cost_fx*Inputs!$D$8)-fixed</f>
        <v>-11545.04363992</v>
      </c>
    </row>
    <row r="4843" customFormat="false" ht="15" hidden="false" customHeight="false" outlineLevel="0" collapsed="false">
      <c r="A4843" s="0" t="n">
        <v>4778</v>
      </c>
      <c r="B4843" s="0" t="n">
        <v>0.364036</v>
      </c>
      <c r="C4843" s="0" t="n">
        <v>1.11702</v>
      </c>
      <c r="D4843" s="0" t="n">
        <v>1.525005</v>
      </c>
      <c r="E4843" s="0" t="n">
        <v>1.143344</v>
      </c>
      <c r="F4843" s="0" t="n">
        <v>0.255431</v>
      </c>
      <c r="G4843" s="0" t="n">
        <f aca="false">12*Inputs!$B$6*(MIN(1,$H$50*$C4843)*(ic*Inputs!$C$6+pS+fee_fx*Inputs!$D$6-cost_acc-cost_wd*Inputs!$E$6*$E4843-cost_fx*Inputs!$D$6-$F4843)+(1-MIN(1,$H$50*$C4843))*(1-MIN(1,Inputs!$G$6*$D4843)*churn_nonbuyers)*(ic*Inputs!$C$6+fee_wd*Inputs!$E$6*(1-$B4843)+fee_fx*Inputs!$D$6-cost_acc-cost_wd*Inputs!$E$6*(1-$B4843)-cost_fx*Inputs!$D$6))</f>
        <v>197324.87713702</v>
      </c>
      <c r="H4843" s="0" t="n">
        <f aca="false">12*Inputs!$B$7*(MIN(1,$H$51*$C4843)*(ic*Inputs!$C$7+pE+fee_fx*Inputs!$D$7-cost_acc-cost_wd*Inputs!$E$7*$E4843-cost_fx*Inputs!$D$7-$F4843)+(1-MIN(1,$H$51*$C4843))*(1-MIN(1,Inputs!$G$7*$D4843)*churn_nonbuyers)*(ic*Inputs!$C$7+fee_wd*Inputs!$E$7*(1-$B4843)+fee_fx*Inputs!$D$7-cost_acc-cost_wd*Inputs!$E$7*(1-$B4843)-cost_fx*Inputs!$D$7))</f>
        <v>394140.114876363</v>
      </c>
      <c r="I4843" s="0" t="n">
        <f aca="false">12*Inputs!$B$8*(MIN(1,$H$52*$C4843)*(ic*Inputs!$C$8+pT-cost_acc-cost_wd*Inputs!$E$8-cost_fx*Inputs!$D$8-cost_ins)+(1-MIN(1,$H$52*$C4843))*(1-MIN(1,Inputs!$G$8*$D4843)*churn_nonbuyers)*(ic*Inputs!$C$8+fee_wd*Inputs!$E$8*(1-$B4843)+fee_fx*Inputs!$D$8-cost_acc-cost_wd*Inputs!$E$8*(1-$B4843)-cost_fx*Inputs!$D$8))</f>
        <v>161011.73088</v>
      </c>
      <c r="J4843" s="0" t="n">
        <f aca="false">G4843+H4843+I4843-fixed</f>
        <v>52476.7228933827</v>
      </c>
      <c r="K4843" s="0" t="n">
        <f aca="false">12*Inputs!$B$6*(1-MIN(1,Inputs!$G$6*$D4843)*churn_nonbuyers)*(ic*Inputs!$C$6+fee_wd*Inputs!$E$6*(1-$B4843)+fee_fx*Inputs!$D$6-cost_acc-cost_wd*Inputs!$E$6*(1-$B4843)-cost_fx*Inputs!$D$6)</f>
        <v>137803.893985296</v>
      </c>
      <c r="L4843" s="0" t="n">
        <f aca="false">12*Inputs!$B$7*(1-MIN(1,Inputs!$G$7*$D4843)*churn_nonbuyers)*(ic*Inputs!$C$7+fee_wd*Inputs!$E$7*(1-$B4843)+fee_fx*Inputs!$D$7-cost_acc-cost_wd*Inputs!$E$7*(1-$B4843)-cost_fx*Inputs!$D$7)</f>
        <v>334730.632551178</v>
      </c>
      <c r="M4843" s="0" t="n">
        <f aca="false">12*Inputs!$B$8*(1-MIN(1,Inputs!$G$8*$D4843)*churn_nonbuyers)*(ic*Inputs!$C$8+fee_wd*Inputs!$E$8*(1-$B4843)+fee_fx*Inputs!$D$8-cost_acc-cost_wd*Inputs!$E$8*(1-$B4843)-cost_fx*Inputs!$D$8)</f>
        <v>0</v>
      </c>
      <c r="N4843" s="0" t="n">
        <f aca="false">K4843+L4843+I4843-fixed</f>
        <v>-66453.7425835264</v>
      </c>
      <c r="O4843" s="0" t="n">
        <f aca="false">K4843+L4843+M4843-fixed</f>
        <v>-227465.473463526</v>
      </c>
      <c r="P4843" s="0" t="n">
        <f aca="false">12*Inputs!$B$6*(1-MIN(1,Inputs!$F$6*$D4843))*(ic*Inputs!$C$6+flat_fee-cost_acc-cost_wd*Inputs!$E$6*$E4843-cost_fx*Inputs!$D$6)+12*Inputs!$B$7*(1-MIN(1,Inputs!$F$7*$D4843))*(ic*Inputs!$C$7+flat_fee-cost_acc-cost_wd*Inputs!$E$7*$E4843-cost_fx*Inputs!$D$7)+12*Inputs!$B$8*(1-MIN(1,Inputs!$F$8*$D4843))*(ic*Inputs!$C$8+flat_fee-cost_acc-cost_wd*Inputs!$E$8*$E4843-cost_fx*Inputs!$D$8)-fixed</f>
        <v>-269456.1116272</v>
      </c>
    </row>
    <row r="4844" customFormat="false" ht="15" hidden="false" customHeight="false" outlineLevel="0" collapsed="false">
      <c r="A4844" s="0" t="n">
        <v>4779</v>
      </c>
      <c r="B4844" s="0" t="n">
        <v>0.4088</v>
      </c>
      <c r="C4844" s="0" t="n">
        <v>1.010711</v>
      </c>
      <c r="D4844" s="0" t="n">
        <v>1.069838</v>
      </c>
      <c r="E4844" s="0" t="n">
        <v>1.155237</v>
      </c>
      <c r="F4844" s="0" t="n">
        <v>0.384096</v>
      </c>
      <c r="G4844" s="0" t="n">
        <f aca="false">12*Inputs!$B$6*(MIN(1,$H$50*$C4844)*(ic*Inputs!$C$6+pS+fee_fx*Inputs!$D$6-cost_acc-cost_wd*Inputs!$E$6*$E4844-cost_fx*Inputs!$D$6-$F4844)+(1-MIN(1,$H$50*$C4844))*(1-MIN(1,Inputs!$G$6*$D4844)*churn_nonbuyers)*(ic*Inputs!$C$6+fee_wd*Inputs!$E$6*(1-$B4844)+fee_fx*Inputs!$D$6-cost_acc-cost_wd*Inputs!$E$6*(1-$B4844)-cost_fx*Inputs!$D$6))</f>
        <v>185899.671766882</v>
      </c>
      <c r="H4844" s="0" t="n">
        <f aca="false">12*Inputs!$B$7*(MIN(1,$H$51*$C4844)*(ic*Inputs!$C$7+pE+fee_fx*Inputs!$D$7-cost_acc-cost_wd*Inputs!$E$7*$E4844-cost_fx*Inputs!$D$7-$F4844)+(1-MIN(1,$H$51*$C4844))*(1-MIN(1,Inputs!$G$7*$D4844)*churn_nonbuyers)*(ic*Inputs!$C$7+fee_wd*Inputs!$E$7*(1-$B4844)+fee_fx*Inputs!$D$7-cost_acc-cost_wd*Inputs!$E$7*(1-$B4844)-cost_fx*Inputs!$D$7))</f>
        <v>378747.428238703</v>
      </c>
      <c r="I4844" s="0" t="n">
        <f aca="false">12*Inputs!$B$8*(MIN(1,$H$52*$C4844)*(ic*Inputs!$C$8+pT-cost_acc-cost_wd*Inputs!$E$8-cost_fx*Inputs!$D$8-cost_ins)+(1-MIN(1,$H$52*$C4844))*(1-MIN(1,Inputs!$G$8*$D4844)*churn_nonbuyers)*(ic*Inputs!$C$8+fee_wd*Inputs!$E$8*(1-$B4844)+fee_fx*Inputs!$D$8-cost_acc-cost_wd*Inputs!$E$8*(1-$B4844)-cost_fx*Inputs!$D$8))</f>
        <v>168221.123674325</v>
      </c>
      <c r="J4844" s="0" t="n">
        <f aca="false">G4844+H4844+I4844-fixed</f>
        <v>32868.22367991</v>
      </c>
      <c r="K4844" s="0" t="n">
        <f aca="false">12*Inputs!$B$6*(1-MIN(1,Inputs!$G$6*$D4844)*churn_nonbuyers)*(ic*Inputs!$C$6+fee_wd*Inputs!$E$6*(1-$B4844)+fee_fx*Inputs!$D$6-cost_acc-cost_wd*Inputs!$E$6*(1-$B4844)-cost_fx*Inputs!$D$6)</f>
        <v>135097.75133568</v>
      </c>
      <c r="L4844" s="0" t="n">
        <f aca="false">12*Inputs!$B$7*(1-MIN(1,Inputs!$G$7*$D4844)*churn_nonbuyers)*(ic*Inputs!$C$7+fee_wd*Inputs!$E$7*(1-$B4844)+fee_fx*Inputs!$D$7-cost_acc-cost_wd*Inputs!$E$7*(1-$B4844)-cost_fx*Inputs!$D$7)</f>
        <v>333281.390577408</v>
      </c>
      <c r="M4844" s="0" t="n">
        <f aca="false">12*Inputs!$B$8*(1-MIN(1,Inputs!$G$8*$D4844)*churn_nonbuyers)*(ic*Inputs!$C$8+fee_wd*Inputs!$E$8*(1-$B4844)+fee_fx*Inputs!$D$8-cost_acc-cost_wd*Inputs!$E$8*(1-$B4844)-cost_fx*Inputs!$D$8)</f>
        <v>77035.96617984</v>
      </c>
      <c r="N4844" s="0" t="n">
        <f aca="false">K4844+L4844+I4844-fixed</f>
        <v>-63399.7344125867</v>
      </c>
      <c r="O4844" s="0" t="n">
        <f aca="false">K4844+L4844+M4844-fixed</f>
        <v>-154584.891907072</v>
      </c>
      <c r="P4844" s="0" t="n">
        <f aca="false">12*Inputs!$B$6*(1-MIN(1,Inputs!$F$6*$D4844))*(ic*Inputs!$C$6+flat_fee-cost_acc-cost_wd*Inputs!$E$6*$E4844-cost_fx*Inputs!$D$6)+12*Inputs!$B$7*(1-MIN(1,Inputs!$F$7*$D4844))*(ic*Inputs!$C$7+flat_fee-cost_acc-cost_wd*Inputs!$E$7*$E4844-cost_fx*Inputs!$D$7)+12*Inputs!$B$8*(1-MIN(1,Inputs!$F$8*$D4844))*(ic*Inputs!$C$8+flat_fee-cost_acc-cost_wd*Inputs!$E$8*$E4844-cost_fx*Inputs!$D$8)-fixed</f>
        <v>-33372.04167856</v>
      </c>
    </row>
    <row r="4845" customFormat="false" ht="15" hidden="false" customHeight="false" outlineLevel="0" collapsed="false">
      <c r="A4845" s="0" t="n">
        <v>4780</v>
      </c>
      <c r="B4845" s="0" t="n">
        <v>0.144736</v>
      </c>
      <c r="C4845" s="0" t="n">
        <v>0.976256</v>
      </c>
      <c r="D4845" s="0" t="n">
        <v>1.383018</v>
      </c>
      <c r="E4845" s="0" t="n">
        <v>1.235167</v>
      </c>
      <c r="F4845" s="0" t="n">
        <v>0.181029</v>
      </c>
      <c r="G4845" s="0" t="n">
        <f aca="false">12*Inputs!$B$6*(MIN(1,$H$50*$C4845)*(ic*Inputs!$C$6+pS+fee_fx*Inputs!$D$6-cost_acc-cost_wd*Inputs!$E$6*$E4845-cost_fx*Inputs!$D$6-$F4845)+(1-MIN(1,$H$50*$C4845))*(1-MIN(1,Inputs!$G$6*$D4845)*churn_nonbuyers)*(ic*Inputs!$C$6+fee_wd*Inputs!$E$6*(1-$B4845)+fee_fx*Inputs!$D$6-cost_acc-cost_wd*Inputs!$E$6*(1-$B4845)-cost_fx*Inputs!$D$6))</f>
        <v>217508.373917662</v>
      </c>
      <c r="H4845" s="0" t="n">
        <f aca="false">12*Inputs!$B$7*(MIN(1,$H$51*$C4845)*(ic*Inputs!$C$7+pE+fee_fx*Inputs!$D$7-cost_acc-cost_wd*Inputs!$E$7*$E4845-cost_fx*Inputs!$D$7-$F4845)+(1-MIN(1,$H$51*$C4845))*(1-MIN(1,Inputs!$G$7*$D4845)*churn_nonbuyers)*(ic*Inputs!$C$7+fee_wd*Inputs!$E$7*(1-$B4845)+fee_fx*Inputs!$D$7-cost_acc-cost_wd*Inputs!$E$7*(1-$B4845)-cost_fx*Inputs!$D$7))</f>
        <v>399869.997044292</v>
      </c>
      <c r="I4845" s="0" t="n">
        <f aca="false">12*Inputs!$B$8*(MIN(1,$H$52*$C4845)*(ic*Inputs!$C$8+pT-cost_acc-cost_wd*Inputs!$E$8-cost_fx*Inputs!$D$8-cost_ins)+(1-MIN(1,$H$52*$C4845))*(1-MIN(1,Inputs!$G$8*$D4845)*churn_nonbuyers)*(ic*Inputs!$C$8+fee_wd*Inputs!$E$8*(1-$B4845)+fee_fx*Inputs!$D$8-cost_acc-cost_wd*Inputs!$E$8*(1-$B4845)-cost_fx*Inputs!$D$8))</f>
        <v>143946.707434665</v>
      </c>
      <c r="J4845" s="0" t="n">
        <f aca="false">G4845+H4845+I4845-fixed</f>
        <v>61325.0783966184</v>
      </c>
      <c r="K4845" s="0" t="n">
        <f aca="false">12*Inputs!$B$6*(1-MIN(1,Inputs!$G$6*$D4845)*churn_nonbuyers)*(ic*Inputs!$C$6+fee_wd*Inputs!$E$6*(1-$B4845)+fee_fx*Inputs!$D$6-cost_acc-cost_wd*Inputs!$E$6*(1-$B4845)-cost_fx*Inputs!$D$6)</f>
        <v>168258.436511386</v>
      </c>
      <c r="L4845" s="0" t="n">
        <f aca="false">12*Inputs!$B$7*(1-MIN(1,Inputs!$G$7*$D4845)*churn_nonbuyers)*(ic*Inputs!$C$7+fee_wd*Inputs!$E$7*(1-$B4845)+fee_fx*Inputs!$D$7-cost_acc-cost_wd*Inputs!$E$7*(1-$B4845)-cost_fx*Inputs!$D$7)</f>
        <v>366493.775442831</v>
      </c>
      <c r="M4845" s="0" t="n">
        <f aca="false">12*Inputs!$B$8*(1-MIN(1,Inputs!$G$8*$D4845)*churn_nonbuyers)*(ic*Inputs!$C$8+fee_wd*Inputs!$E$8*(1-$B4845)+fee_fx*Inputs!$D$8-cost_acc-cost_wd*Inputs!$E$8*(1-$B4845)-cost_fx*Inputs!$D$8)</f>
        <v>10186.5151331328</v>
      </c>
      <c r="N4845" s="0" t="n">
        <f aca="false">K4845+L4845+I4845-fixed</f>
        <v>-21301.0806111184</v>
      </c>
      <c r="O4845" s="0" t="n">
        <f aca="false">K4845+L4845+M4845-fixed</f>
        <v>-155061.27291265</v>
      </c>
      <c r="P4845" s="0" t="n">
        <f aca="false">12*Inputs!$B$6*(1-MIN(1,Inputs!$F$6*$D4845))*(ic*Inputs!$C$6+flat_fee-cost_acc-cost_wd*Inputs!$E$6*$E4845-cost_fx*Inputs!$D$6)+12*Inputs!$B$7*(1-MIN(1,Inputs!$F$7*$D4845))*(ic*Inputs!$C$7+flat_fee-cost_acc-cost_wd*Inputs!$E$7*$E4845-cost_fx*Inputs!$D$7)+12*Inputs!$B$8*(1-MIN(1,Inputs!$F$8*$D4845))*(ic*Inputs!$C$8+flat_fee-cost_acc-cost_wd*Inputs!$E$8*$E4845-cost_fx*Inputs!$D$8)-fixed</f>
        <v>-225497.15214256</v>
      </c>
    </row>
    <row r="4846" customFormat="false" ht="15" hidden="false" customHeight="false" outlineLevel="0" collapsed="false">
      <c r="A4846" s="0" t="n">
        <v>4781</v>
      </c>
      <c r="B4846" s="0" t="n">
        <v>0.408827</v>
      </c>
      <c r="C4846" s="0" t="n">
        <v>1.035171</v>
      </c>
      <c r="D4846" s="0" t="n">
        <v>0.950049</v>
      </c>
      <c r="E4846" s="0" t="n">
        <v>1.286525</v>
      </c>
      <c r="F4846" s="0" t="n">
        <v>0.088797</v>
      </c>
      <c r="G4846" s="0" t="n">
        <f aca="false">12*Inputs!$B$6*(MIN(1,$H$50*$C4846)*(ic*Inputs!$C$6+pS+fee_fx*Inputs!$D$6-cost_acc-cost_wd*Inputs!$E$6*$E4846-cost_fx*Inputs!$D$6-$F4846)+(1-MIN(1,$H$50*$C4846))*(1-MIN(1,Inputs!$G$6*$D4846)*churn_nonbuyers)*(ic*Inputs!$C$6+fee_wd*Inputs!$E$6*(1-$B4846)+fee_fx*Inputs!$D$6-cost_acc-cost_wd*Inputs!$E$6*(1-$B4846)-cost_fx*Inputs!$D$6))</f>
        <v>191821.533904135</v>
      </c>
      <c r="H4846" s="0" t="n">
        <f aca="false">12*Inputs!$B$7*(MIN(1,$H$51*$C4846)*(ic*Inputs!$C$7+pE+fee_fx*Inputs!$D$7-cost_acc-cost_wd*Inputs!$E$7*$E4846-cost_fx*Inputs!$D$7-$F4846)+(1-MIN(1,$H$51*$C4846))*(1-MIN(1,Inputs!$G$7*$D4846)*churn_nonbuyers)*(ic*Inputs!$C$7+fee_wd*Inputs!$E$7*(1-$B4846)+fee_fx*Inputs!$D$7-cost_acc-cost_wd*Inputs!$E$7*(1-$B4846)-cost_fx*Inputs!$D$7))</f>
        <v>382521.708136487</v>
      </c>
      <c r="I4846" s="0" t="n">
        <f aca="false">12*Inputs!$B$8*(MIN(1,$H$52*$C4846)*(ic*Inputs!$C$8+pT-cost_acc-cost_wd*Inputs!$E$8-cost_fx*Inputs!$D$8-cost_ins)+(1-MIN(1,$H$52*$C4846))*(1-MIN(1,Inputs!$G$8*$D4846)*churn_nonbuyers)*(ic*Inputs!$C$8+fee_wd*Inputs!$E$8*(1-$B4846)+fee_fx*Inputs!$D$8-cost_acc-cost_wd*Inputs!$E$8*(1-$B4846)-cost_fx*Inputs!$D$8))</f>
        <v>177511.641415351</v>
      </c>
      <c r="J4846" s="0" t="n">
        <f aca="false">G4846+H4846+I4846-fixed</f>
        <v>51854.8834559732</v>
      </c>
      <c r="K4846" s="0" t="n">
        <f aca="false">12*Inputs!$B$6*(1-MIN(1,Inputs!$G$6*$D4846)*churn_nonbuyers)*(ic*Inputs!$C$6+fee_wd*Inputs!$E$6*(1-$B4846)+fee_fx*Inputs!$D$6-cost_acc-cost_wd*Inputs!$E$6*(1-$B4846)-cost_fx*Inputs!$D$6)</f>
        <v>135948.938994166</v>
      </c>
      <c r="L4846" s="0" t="n">
        <f aca="false">12*Inputs!$B$7*(1-MIN(1,Inputs!$G$7*$D4846)*churn_nonbuyers)*(ic*Inputs!$C$7+fee_wd*Inputs!$E$7*(1-$B4846)+fee_fx*Inputs!$D$7-cost_acc-cost_wd*Inputs!$E$7*(1-$B4846)-cost_fx*Inputs!$D$7)</f>
        <v>334515.031844499</v>
      </c>
      <c r="M4846" s="0" t="n">
        <f aca="false">12*Inputs!$B$8*(1-MIN(1,Inputs!$G$8*$D4846)*churn_nonbuyers)*(ic*Inputs!$C$8+fee_wd*Inputs!$E$8*(1-$B4846)+fee_fx*Inputs!$D$8-cost_acc-cost_wd*Inputs!$E$8*(1-$B4846)-cost_fx*Inputs!$D$8)</f>
        <v>102759.539412773</v>
      </c>
      <c r="N4846" s="0" t="n">
        <f aca="false">K4846+L4846+I4846-fixed</f>
        <v>-52024.3877459838</v>
      </c>
      <c r="O4846" s="0" t="n">
        <f aca="false">K4846+L4846+M4846-fixed</f>
        <v>-126776.489748562</v>
      </c>
      <c r="P4846" s="0" t="n">
        <f aca="false">12*Inputs!$B$6*(1-MIN(1,Inputs!$F$6*$D4846))*(ic*Inputs!$C$6+flat_fee-cost_acc-cost_wd*Inputs!$E$6*$E4846-cost_fx*Inputs!$D$6)+12*Inputs!$B$7*(1-MIN(1,Inputs!$F$7*$D4846))*(ic*Inputs!$C$7+flat_fee-cost_acc-cost_wd*Inputs!$E$7*$E4846-cost_fx*Inputs!$D$7)+12*Inputs!$B$8*(1-MIN(1,Inputs!$F$8*$D4846))*(ic*Inputs!$C$8+flat_fee-cost_acc-cost_wd*Inputs!$E$8*$E4846-cost_fx*Inputs!$D$8)-fixed</f>
        <v>-28572.962938</v>
      </c>
    </row>
    <row r="4847" customFormat="false" ht="15" hidden="false" customHeight="false" outlineLevel="0" collapsed="false">
      <c r="A4847" s="0" t="n">
        <v>4782</v>
      </c>
      <c r="B4847" s="0" t="n">
        <v>0.14012</v>
      </c>
      <c r="C4847" s="0" t="n">
        <v>0.961413</v>
      </c>
      <c r="D4847" s="0" t="n">
        <v>0.842758</v>
      </c>
      <c r="E4847" s="0" t="n">
        <v>1.255905</v>
      </c>
      <c r="F4847" s="0" t="n">
        <v>0.19768</v>
      </c>
      <c r="G4847" s="0" t="n">
        <f aca="false">12*Inputs!$B$6*(MIN(1,$H$50*$C4847)*(ic*Inputs!$C$6+pS+fee_fx*Inputs!$D$6-cost_acc-cost_wd*Inputs!$E$6*$E4847-cost_fx*Inputs!$D$6-$F4847)+(1-MIN(1,$H$50*$C4847))*(1-MIN(1,Inputs!$G$6*$D4847)*churn_nonbuyers)*(ic*Inputs!$C$6+fee_wd*Inputs!$E$6*(1-$B4847)+fee_fx*Inputs!$D$6-cost_acc-cost_wd*Inputs!$E$6*(1-$B4847)-cost_fx*Inputs!$D$6))</f>
        <v>221026.364283841</v>
      </c>
      <c r="H4847" s="0" t="n">
        <f aca="false">12*Inputs!$B$7*(MIN(1,$H$51*$C4847)*(ic*Inputs!$C$7+pE+fee_fx*Inputs!$D$7-cost_acc-cost_wd*Inputs!$E$7*$E4847-cost_fx*Inputs!$D$7-$F4847)+(1-MIN(1,$H$51*$C4847))*(1-MIN(1,Inputs!$G$7*$D4847)*churn_nonbuyers)*(ic*Inputs!$C$7+fee_wd*Inputs!$E$7*(1-$B4847)+fee_fx*Inputs!$D$7-cost_acc-cost_wd*Inputs!$E$7*(1-$B4847)-cost_fx*Inputs!$D$7))</f>
        <v>400356.324242975</v>
      </c>
      <c r="I4847" s="0" t="n">
        <f aca="false">12*Inputs!$B$8*(MIN(1,$H$52*$C4847)*(ic*Inputs!$C$8+pT-cost_acc-cost_wd*Inputs!$E$8-cost_fx*Inputs!$D$8-cost_ins)+(1-MIN(1,$H$52*$C4847))*(1-MIN(1,Inputs!$G$8*$D4847)*churn_nonbuyers)*(ic*Inputs!$C$8+fee_wd*Inputs!$E$8*(1-$B4847)+fee_fx*Inputs!$D$8-cost_acc-cost_wd*Inputs!$E$8*(1-$B4847)-cost_fx*Inputs!$D$8))</f>
        <v>181449.324318067</v>
      </c>
      <c r="J4847" s="0" t="n">
        <f aca="false">G4847+H4847+I4847-fixed</f>
        <v>102832.012844883</v>
      </c>
      <c r="K4847" s="0" t="n">
        <f aca="false">12*Inputs!$B$6*(1-MIN(1,Inputs!$G$6*$D4847)*churn_nonbuyers)*(ic*Inputs!$C$6+fee_wd*Inputs!$E$6*(1-$B4847)+fee_fx*Inputs!$D$6-cost_acc-cost_wd*Inputs!$E$6*(1-$B4847)-cost_fx*Inputs!$D$6)</f>
        <v>173777.947566912</v>
      </c>
      <c r="L4847" s="0" t="n">
        <f aca="false">12*Inputs!$B$7*(1-MIN(1,Inputs!$G$7*$D4847)*churn_nonbuyers)*(ic*Inputs!$C$7+fee_wd*Inputs!$E$7*(1-$B4847)+fee_fx*Inputs!$D$7-cost_acc-cost_wd*Inputs!$E$7*(1-$B4847)-cost_fx*Inputs!$D$7)</f>
        <v>373338.856156147</v>
      </c>
      <c r="M4847" s="0" t="n">
        <f aca="false">12*Inputs!$B$8*(1-MIN(1,Inputs!$G$8*$D4847)*churn_nonbuyers)*(ic*Inputs!$C$8+fee_wd*Inputs!$E$8*(1-$B4847)+fee_fx*Inputs!$D$8-cost_acc-cost_wd*Inputs!$E$8*(1-$B4847)-cost_fx*Inputs!$D$8)</f>
        <v>131088.623792256</v>
      </c>
      <c r="N4847" s="0" t="n">
        <f aca="false">K4847+L4847+I4847-fixed</f>
        <v>28566.1280411263</v>
      </c>
      <c r="O4847" s="0" t="n">
        <f aca="false">K4847+L4847+M4847-fixed</f>
        <v>-21794.5724846848</v>
      </c>
      <c r="P4847" s="0" t="n">
        <f aca="false">12*Inputs!$B$6*(1-MIN(1,Inputs!$F$6*$D4847))*(ic*Inputs!$C$6+flat_fee-cost_acc-cost_wd*Inputs!$E$6*$E4847-cost_fx*Inputs!$D$6)+12*Inputs!$B$7*(1-MIN(1,Inputs!$F$7*$D4847))*(ic*Inputs!$C$7+flat_fee-cost_acc-cost_wd*Inputs!$E$7*$E4847-cost_fx*Inputs!$D$7)+12*Inputs!$B$8*(1-MIN(1,Inputs!$F$8*$D4847))*(ic*Inputs!$C$8+flat_fee-cost_acc-cost_wd*Inputs!$E$8*$E4847-cost_fx*Inputs!$D$8)-fixed</f>
        <v>38936.8432136</v>
      </c>
    </row>
    <row r="4848" customFormat="false" ht="15" hidden="false" customHeight="false" outlineLevel="0" collapsed="false">
      <c r="A4848" s="0" t="n">
        <v>4783</v>
      </c>
      <c r="B4848" s="0" t="n">
        <v>0.199727</v>
      </c>
      <c r="C4848" s="0" t="n">
        <v>1.01433</v>
      </c>
      <c r="D4848" s="0" t="n">
        <v>0.626161</v>
      </c>
      <c r="E4848" s="0" t="n">
        <v>1.237875</v>
      </c>
      <c r="F4848" s="0" t="n">
        <v>0.047759</v>
      </c>
      <c r="G4848" s="0" t="n">
        <f aca="false">12*Inputs!$B$6*(MIN(1,$H$50*$C4848)*(ic*Inputs!$C$6+pS+fee_fx*Inputs!$D$6-cost_acc-cost_wd*Inputs!$E$6*$E4848-cost_fx*Inputs!$D$6-$F4848)+(1-MIN(1,$H$50*$C4848))*(1-MIN(1,Inputs!$G$6*$D4848)*churn_nonbuyers)*(ic*Inputs!$C$6+fee_wd*Inputs!$E$6*(1-$B4848)+fee_fx*Inputs!$D$6-cost_acc-cost_wd*Inputs!$E$6*(1-$B4848)-cost_fx*Inputs!$D$6))</f>
        <v>221717.374059511</v>
      </c>
      <c r="H4848" s="0" t="n">
        <f aca="false">12*Inputs!$B$7*(MIN(1,$H$51*$C4848)*(ic*Inputs!$C$7+pE+fee_fx*Inputs!$D$7-cost_acc-cost_wd*Inputs!$E$7*$E4848-cost_fx*Inputs!$D$7-$F4848)+(1-MIN(1,$H$51*$C4848))*(1-MIN(1,Inputs!$G$7*$D4848)*churn_nonbuyers)*(ic*Inputs!$C$7+fee_wd*Inputs!$E$7*(1-$B4848)+fee_fx*Inputs!$D$7-cost_acc-cost_wd*Inputs!$E$7*(1-$B4848)-cost_fx*Inputs!$D$7))</f>
        <v>409183.420794405</v>
      </c>
      <c r="I4848" s="0" t="n">
        <f aca="false">12*Inputs!$B$8*(MIN(1,$H$52*$C4848)*(ic*Inputs!$C$8+pT-cost_acc-cost_wd*Inputs!$E$8-cost_fx*Inputs!$D$8-cost_ins)+(1-MIN(1,$H$52*$C4848))*(1-MIN(1,Inputs!$G$8*$D4848)*churn_nonbuyers)*(ic*Inputs!$C$8+fee_wd*Inputs!$E$8*(1-$B4848)+fee_fx*Inputs!$D$8-cost_acc-cost_wd*Inputs!$E$8*(1-$B4848)-cost_fx*Inputs!$D$8))</f>
        <v>197809.537200403</v>
      </c>
      <c r="J4848" s="0" t="n">
        <f aca="false">G4848+H4848+I4848-fixed</f>
        <v>128710.332054319</v>
      </c>
      <c r="K4848" s="0" t="n">
        <f aca="false">12*Inputs!$B$6*(1-MIN(1,Inputs!$G$6*$D4848)*churn_nonbuyers)*(ic*Inputs!$C$6+fee_wd*Inputs!$E$6*(1-$B4848)+fee_fx*Inputs!$D$6-cost_acc-cost_wd*Inputs!$E$6*(1-$B4848)-cost_fx*Inputs!$D$6)</f>
        <v>167428.050177938</v>
      </c>
      <c r="L4848" s="0" t="n">
        <f aca="false">12*Inputs!$B$7*(1-MIN(1,Inputs!$G$7*$D4848)*churn_nonbuyers)*(ic*Inputs!$C$7+fee_wd*Inputs!$E$7*(1-$B4848)+fee_fx*Inputs!$D$7-cost_acc-cost_wd*Inputs!$E$7*(1-$B4848)-cost_fx*Inputs!$D$7)</f>
        <v>367405.533178763</v>
      </c>
      <c r="M4848" s="0" t="n">
        <f aca="false">12*Inputs!$B$8*(1-MIN(1,Inputs!$G$8*$D4848)*churn_nonbuyers)*(ic*Inputs!$C$8+fee_wd*Inputs!$E$8*(1-$B4848)+fee_fx*Inputs!$D$8-cost_acc-cost_wd*Inputs!$E$8*(1-$B4848)-cost_fx*Inputs!$D$8)</f>
        <v>177949.896990379</v>
      </c>
      <c r="N4848" s="0" t="n">
        <f aca="false">K4848+L4848+I4848-fixed</f>
        <v>32643.1205571048</v>
      </c>
      <c r="O4848" s="0" t="n">
        <f aca="false">K4848+L4848+M4848-fixed</f>
        <v>12783.4803470807</v>
      </c>
      <c r="P4848" s="0" t="n">
        <f aca="false">12*Inputs!$B$6*(1-MIN(1,Inputs!$F$6*$D4848))*(ic*Inputs!$C$6+flat_fee-cost_acc-cost_wd*Inputs!$E$6*$E4848-cost_fx*Inputs!$D$6)+12*Inputs!$B$7*(1-MIN(1,Inputs!$F$7*$D4848))*(ic*Inputs!$C$7+flat_fee-cost_acc-cost_wd*Inputs!$E$7*$E4848-cost_fx*Inputs!$D$7)+12*Inputs!$B$8*(1-MIN(1,Inputs!$F$8*$D4848))*(ic*Inputs!$C$8+flat_fee-cost_acc-cost_wd*Inputs!$E$8*$E4848-cost_fx*Inputs!$D$8)-fixed</f>
        <v>157185.811082</v>
      </c>
    </row>
    <row r="4849" customFormat="false" ht="15" hidden="false" customHeight="false" outlineLevel="0" collapsed="false">
      <c r="A4849" s="0" t="n">
        <v>4784</v>
      </c>
      <c r="B4849" s="0" t="n">
        <v>0.319376</v>
      </c>
      <c r="C4849" s="0" t="n">
        <v>0.754081</v>
      </c>
      <c r="D4849" s="0" t="n">
        <v>0.752564</v>
      </c>
      <c r="E4849" s="0" t="n">
        <v>1.087834</v>
      </c>
      <c r="F4849" s="0" t="n">
        <v>0.255273</v>
      </c>
      <c r="G4849" s="0" t="n">
        <f aca="false">12*Inputs!$B$6*(MIN(1,$H$50*$C4849)*(ic*Inputs!$C$6+pS+fee_fx*Inputs!$D$6-cost_acc-cost_wd*Inputs!$E$6*$E4849-cost_fx*Inputs!$D$6-$F4849)+(1-MIN(1,$H$50*$C4849))*(1-MIN(1,Inputs!$G$6*$D4849)*churn_nonbuyers)*(ic*Inputs!$C$6+fee_wd*Inputs!$E$6*(1-$B4849)+fee_fx*Inputs!$D$6-cost_acc-cost_wd*Inputs!$E$6*(1-$B4849)-cost_fx*Inputs!$D$6))</f>
        <v>190182.366806635</v>
      </c>
      <c r="H4849" s="0" t="n">
        <f aca="false">12*Inputs!$B$7*(MIN(1,$H$51*$C4849)*(ic*Inputs!$C$7+pE+fee_fx*Inputs!$D$7-cost_acc-cost_wd*Inputs!$E$7*$E4849-cost_fx*Inputs!$D$7-$F4849)+(1-MIN(1,$H$51*$C4849))*(1-MIN(1,Inputs!$G$7*$D4849)*churn_nonbuyers)*(ic*Inputs!$C$7+fee_wd*Inputs!$E$7*(1-$B4849)+fee_fx*Inputs!$D$7-cost_acc-cost_wd*Inputs!$E$7*(1-$B4849)-cost_fx*Inputs!$D$7))</f>
        <v>389732.613824423</v>
      </c>
      <c r="I4849" s="0" t="n">
        <f aca="false">12*Inputs!$B$8*(MIN(1,$H$52*$C4849)*(ic*Inputs!$C$8+pT-cost_acc-cost_wd*Inputs!$E$8-cost_fx*Inputs!$D$8-cost_ins)+(1-MIN(1,$H$52*$C4849))*(1-MIN(1,Inputs!$G$8*$D4849)*churn_nonbuyers)*(ic*Inputs!$C$8+fee_wd*Inputs!$E$8*(1-$B4849)+fee_fx*Inputs!$D$8-cost_acc-cost_wd*Inputs!$E$8*(1-$B4849)-cost_fx*Inputs!$D$8))</f>
        <v>178195.707109642</v>
      </c>
      <c r="J4849" s="0" t="n">
        <f aca="false">G4849+H4849+I4849-fixed</f>
        <v>58110.6877407006</v>
      </c>
      <c r="K4849" s="0" t="n">
        <f aca="false">12*Inputs!$B$6*(1-MIN(1,Inputs!$G$6*$D4849)*churn_nonbuyers)*(ic*Inputs!$C$6+fee_wd*Inputs!$E$6*(1-$B4849)+fee_fx*Inputs!$D$6-cost_acc-cost_wd*Inputs!$E$6*(1-$B4849)-cost_fx*Inputs!$D$6)</f>
        <v>149754.537216461</v>
      </c>
      <c r="L4849" s="0" t="n">
        <f aca="false">12*Inputs!$B$7*(1-MIN(1,Inputs!$G$7*$D4849)*churn_nonbuyers)*(ic*Inputs!$C$7+fee_wd*Inputs!$E$7*(1-$B4849)+fee_fx*Inputs!$D$7-cost_acc-cost_wd*Inputs!$E$7*(1-$B4849)-cost_fx*Inputs!$D$7)</f>
        <v>349145.157657877</v>
      </c>
      <c r="M4849" s="0" t="n">
        <f aca="false">12*Inputs!$B$8*(1-MIN(1,Inputs!$G$8*$D4849)*churn_nonbuyers)*(ic*Inputs!$C$8+fee_wd*Inputs!$E$8*(1-$B4849)+fee_fx*Inputs!$D$8-cost_acc-cost_wd*Inputs!$E$8*(1-$B4849)-cost_fx*Inputs!$D$8)</f>
        <v>147199.91885015</v>
      </c>
      <c r="N4849" s="0" t="n">
        <f aca="false">K4849+L4849+I4849-fixed</f>
        <v>-22904.5980160204</v>
      </c>
      <c r="O4849" s="0" t="n">
        <f aca="false">K4849+L4849+M4849-fixed</f>
        <v>-53900.3862755122</v>
      </c>
      <c r="P4849" s="0" t="n">
        <f aca="false">12*Inputs!$B$6*(1-MIN(1,Inputs!$F$6*$D4849))*(ic*Inputs!$C$6+flat_fee-cost_acc-cost_wd*Inputs!$E$6*$E4849-cost_fx*Inputs!$D$6)+12*Inputs!$B$7*(1-MIN(1,Inputs!$F$7*$D4849))*(ic*Inputs!$C$7+flat_fee-cost_acc-cost_wd*Inputs!$E$7*$E4849-cost_fx*Inputs!$D$7)+12*Inputs!$B$8*(1-MIN(1,Inputs!$F$8*$D4849))*(ic*Inputs!$C$8+flat_fee-cost_acc-cost_wd*Inputs!$E$8*$E4849-cost_fx*Inputs!$D$8)-fixed</f>
        <v>166847.81013824</v>
      </c>
    </row>
    <row r="4850" customFormat="false" ht="15" hidden="false" customHeight="false" outlineLevel="0" collapsed="false">
      <c r="A4850" s="0" t="n">
        <v>4785</v>
      </c>
      <c r="B4850" s="0" t="n">
        <v>0.123063</v>
      </c>
      <c r="C4850" s="0" t="n">
        <v>1.076032</v>
      </c>
      <c r="D4850" s="0" t="n">
        <v>0.648311</v>
      </c>
      <c r="E4850" s="0" t="n">
        <v>1.170302</v>
      </c>
      <c r="F4850" s="0" t="n">
        <v>0.319597</v>
      </c>
      <c r="G4850" s="0" t="n">
        <f aca="false">12*Inputs!$B$6*(MIN(1,$H$50*$C4850)*(ic*Inputs!$C$6+pS+fee_fx*Inputs!$D$6-cost_acc-cost_wd*Inputs!$E$6*$E4850-cost_fx*Inputs!$D$6-$F4850)+(1-MIN(1,$H$50*$C4850))*(1-MIN(1,Inputs!$G$6*$D4850)*churn_nonbuyers)*(ic*Inputs!$C$6+fee_wd*Inputs!$E$6*(1-$B4850)+fee_fx*Inputs!$D$6-cost_acc-cost_wd*Inputs!$E$6*(1-$B4850)-cost_fx*Inputs!$D$6))</f>
        <v>229543.023436849</v>
      </c>
      <c r="H4850" s="0" t="n">
        <f aca="false">12*Inputs!$B$7*(MIN(1,$H$51*$C4850)*(ic*Inputs!$C$7+pE+fee_fx*Inputs!$D$7-cost_acc-cost_wd*Inputs!$E$7*$E4850-cost_fx*Inputs!$D$7-$F4850)+(1-MIN(1,$H$51*$C4850))*(1-MIN(1,Inputs!$G$7*$D4850)*churn_nonbuyers)*(ic*Inputs!$C$7+fee_wd*Inputs!$E$7*(1-$B4850)+fee_fx*Inputs!$D$7-cost_acc-cost_wd*Inputs!$E$7*(1-$B4850)-cost_fx*Inputs!$D$7))</f>
        <v>409276.692573849</v>
      </c>
      <c r="I4850" s="0" t="n">
        <f aca="false">12*Inputs!$B$8*(MIN(1,$H$52*$C4850)*(ic*Inputs!$C$8+pT-cost_acc-cost_wd*Inputs!$E$8-cost_fx*Inputs!$D$8-cost_ins)+(1-MIN(1,$H$52*$C4850))*(1-MIN(1,Inputs!$G$8*$D4850)*churn_nonbuyers)*(ic*Inputs!$C$8+fee_wd*Inputs!$E$8*(1-$B4850)+fee_fx*Inputs!$D$8-cost_acc-cost_wd*Inputs!$E$8*(1-$B4850)-cost_fx*Inputs!$D$8))</f>
        <v>198301.380942898</v>
      </c>
      <c r="J4850" s="0" t="n">
        <f aca="false">G4850+H4850+I4850-fixed</f>
        <v>137121.096953596</v>
      </c>
      <c r="K4850" s="0" t="n">
        <f aca="false">12*Inputs!$B$6*(1-MIN(1,Inputs!$G$6*$D4850)*churn_nonbuyers)*(ic*Inputs!$C$6+fee_wd*Inputs!$E$6*(1-$B4850)+fee_fx*Inputs!$D$6-cost_acc-cost_wd*Inputs!$E$6*(1-$B4850)-cost_fx*Inputs!$D$6)</f>
        <v>177918.39141547</v>
      </c>
      <c r="L4850" s="0" t="n">
        <f aca="false">12*Inputs!$B$7*(1-MIN(1,Inputs!$G$7*$D4850)*churn_nonbuyers)*(ic*Inputs!$C$7+fee_wd*Inputs!$E$7*(1-$B4850)+fee_fx*Inputs!$D$7-cost_acc-cost_wd*Inputs!$E$7*(1-$B4850)-cost_fx*Inputs!$D$7)</f>
        <v>377981.621121282</v>
      </c>
      <c r="M4850" s="0" t="n">
        <f aca="false">12*Inputs!$B$8*(1-MIN(1,Inputs!$G$8*$D4850)*churn_nonbuyers)*(ic*Inputs!$C$8+fee_wd*Inputs!$E$8*(1-$B4850)+fee_fx*Inputs!$D$8-cost_acc-cost_wd*Inputs!$E$8*(1-$B4850)-cost_fx*Inputs!$D$8)</f>
        <v>175047.590765525</v>
      </c>
      <c r="N4850" s="0" t="n">
        <f aca="false">K4850+L4850+I4850-fixed</f>
        <v>54201.3934796498</v>
      </c>
      <c r="O4850" s="0" t="n">
        <f aca="false">K4850+L4850+M4850-fixed</f>
        <v>30947.6033022762</v>
      </c>
      <c r="P4850" s="0" t="n">
        <f aca="false">12*Inputs!$B$6*(1-MIN(1,Inputs!$F$6*$D4850))*(ic*Inputs!$C$6+flat_fee-cost_acc-cost_wd*Inputs!$E$6*$E4850-cost_fx*Inputs!$D$6)+12*Inputs!$B$7*(1-MIN(1,Inputs!$F$7*$D4850))*(ic*Inputs!$C$7+flat_fee-cost_acc-cost_wd*Inputs!$E$7*$E4850-cost_fx*Inputs!$D$7)+12*Inputs!$B$8*(1-MIN(1,Inputs!$F$8*$D4850))*(ic*Inputs!$C$8+flat_fee-cost_acc-cost_wd*Inputs!$E$8*$E4850-cost_fx*Inputs!$D$8)-fixed</f>
        <v>180854.40877328</v>
      </c>
    </row>
    <row r="4851" customFormat="false" ht="15" hidden="false" customHeight="false" outlineLevel="0" collapsed="false">
      <c r="A4851" s="0" t="n">
        <v>4786</v>
      </c>
      <c r="B4851" s="0" t="n">
        <v>0.309721</v>
      </c>
      <c r="C4851" s="0" t="n">
        <v>1.023552</v>
      </c>
      <c r="D4851" s="0" t="n">
        <v>1.157554</v>
      </c>
      <c r="E4851" s="0" t="n">
        <v>1.229418</v>
      </c>
      <c r="F4851" s="0" t="n">
        <v>0.074185</v>
      </c>
      <c r="G4851" s="0" t="n">
        <f aca="false">12*Inputs!$B$6*(MIN(1,$H$50*$C4851)*(ic*Inputs!$C$6+pS+fee_fx*Inputs!$D$6-cost_acc-cost_wd*Inputs!$E$6*$E4851-cost_fx*Inputs!$D$6-$F4851)+(1-MIN(1,$H$50*$C4851))*(1-MIN(1,Inputs!$G$6*$D4851)*churn_nonbuyers)*(ic*Inputs!$C$6+fee_wd*Inputs!$E$6*(1-$B4851)+fee_fx*Inputs!$D$6-cost_acc-cost_wd*Inputs!$E$6*(1-$B4851)-cost_fx*Inputs!$D$6))</f>
        <v>203870.460917237</v>
      </c>
      <c r="H4851" s="0" t="n">
        <f aca="false">12*Inputs!$B$7*(MIN(1,$H$51*$C4851)*(ic*Inputs!$C$7+pE+fee_fx*Inputs!$D$7-cost_acc-cost_wd*Inputs!$E$7*$E4851-cost_fx*Inputs!$D$7-$F4851)+(1-MIN(1,$H$51*$C4851))*(1-MIN(1,Inputs!$G$7*$D4851)*churn_nonbuyers)*(ic*Inputs!$C$7+fee_wd*Inputs!$E$7*(1-$B4851)+fee_fx*Inputs!$D$7-cost_acc-cost_wd*Inputs!$E$7*(1-$B4851)-cost_fx*Inputs!$D$7))</f>
        <v>396447.73127254</v>
      </c>
      <c r="I4851" s="0" t="n">
        <f aca="false">12*Inputs!$B$8*(MIN(1,$H$52*$C4851)*(ic*Inputs!$C$8+pT-cost_acc-cost_wd*Inputs!$E$8-cost_fx*Inputs!$D$8-cost_ins)+(1-MIN(1,$H$52*$C4851))*(1-MIN(1,Inputs!$G$8*$D4851)*churn_nonbuyers)*(ic*Inputs!$C$8+fee_wd*Inputs!$E$8*(1-$B4851)+fee_fx*Inputs!$D$8-cost_acc-cost_wd*Inputs!$E$8*(1-$B4851)-cost_fx*Inputs!$D$8))</f>
        <v>164295.011016552</v>
      </c>
      <c r="J4851" s="0" t="n">
        <f aca="false">G4851+H4851+I4851-fixed</f>
        <v>64613.2032063284</v>
      </c>
      <c r="K4851" s="0" t="n">
        <f aca="false">12*Inputs!$B$6*(1-MIN(1,Inputs!$G$6*$D4851)*churn_nonbuyers)*(ic*Inputs!$C$6+fee_wd*Inputs!$E$6*(1-$B4851)+fee_fx*Inputs!$D$6-cost_acc-cost_wd*Inputs!$E$6*(1-$B4851)-cost_fx*Inputs!$D$6)</f>
        <v>147913.366913525</v>
      </c>
      <c r="L4851" s="0" t="n">
        <f aca="false">12*Inputs!$B$7*(1-MIN(1,Inputs!$G$7*$D4851)*churn_nonbuyers)*(ic*Inputs!$C$7+fee_wd*Inputs!$E$7*(1-$B4851)+fee_fx*Inputs!$D$7-cost_acc-cost_wd*Inputs!$E$7*(1-$B4851)-cost_fx*Inputs!$D$7)</f>
        <v>346147.203956115</v>
      </c>
      <c r="M4851" s="0" t="n">
        <f aca="false">12*Inputs!$B$8*(1-MIN(1,Inputs!$G$8*$D4851)*churn_nonbuyers)*(ic*Inputs!$C$8+fee_wd*Inputs!$E$8*(1-$B4851)+fee_fx*Inputs!$D$8-cost_acc-cost_wd*Inputs!$E$8*(1-$B4851)-cost_fx*Inputs!$D$8)</f>
        <v>59101.6851697824</v>
      </c>
      <c r="N4851" s="0" t="n">
        <f aca="false">K4851+L4851+I4851-fixed</f>
        <v>-41644.4181138086</v>
      </c>
      <c r="O4851" s="0" t="n">
        <f aca="false">K4851+L4851+M4851-fixed</f>
        <v>-146837.743960578</v>
      </c>
      <c r="P4851" s="0" t="n">
        <f aca="false">12*Inputs!$B$6*(1-MIN(1,Inputs!$F$6*$D4851))*(ic*Inputs!$C$6+flat_fee-cost_acc-cost_wd*Inputs!$E$6*$E4851-cost_fx*Inputs!$D$6)+12*Inputs!$B$7*(1-MIN(1,Inputs!$F$7*$D4851))*(ic*Inputs!$C$7+flat_fee-cost_acc-cost_wd*Inputs!$E$7*$E4851-cost_fx*Inputs!$D$7)+12*Inputs!$B$8*(1-MIN(1,Inputs!$F$8*$D4851))*(ic*Inputs!$C$8+flat_fee-cost_acc-cost_wd*Inputs!$E$8*$E4851-cost_fx*Inputs!$D$8)-fixed</f>
        <v>-108810.71445472</v>
      </c>
    </row>
    <row r="4852" customFormat="false" ht="15" hidden="false" customHeight="false" outlineLevel="0" collapsed="false">
      <c r="A4852" s="0" t="n">
        <v>4787</v>
      </c>
      <c r="B4852" s="0" t="n">
        <v>0.233994</v>
      </c>
      <c r="C4852" s="0" t="n">
        <v>1.062994</v>
      </c>
      <c r="D4852" s="0" t="n">
        <v>1.684548</v>
      </c>
      <c r="E4852" s="0" t="n">
        <v>1.353858</v>
      </c>
      <c r="F4852" s="0" t="n">
        <v>0.329103</v>
      </c>
      <c r="G4852" s="0" t="n">
        <f aca="false">12*Inputs!$B$6*(MIN(1,$H$50*$C4852)*(ic*Inputs!$C$6+pS+fee_fx*Inputs!$D$6-cost_acc-cost_wd*Inputs!$E$6*$E4852-cost_fx*Inputs!$D$6-$F4852)+(1-MIN(1,$H$50*$C4852))*(1-MIN(1,Inputs!$G$6*$D4852)*churn_nonbuyers)*(ic*Inputs!$C$6+fee_wd*Inputs!$E$6*(1-$B4852)+fee_fx*Inputs!$D$6-cost_acc-cost_wd*Inputs!$E$6*(1-$B4852)-cost_fx*Inputs!$D$6))</f>
        <v>202087.61911534</v>
      </c>
      <c r="H4852" s="0" t="n">
        <f aca="false">12*Inputs!$B$7*(MIN(1,$H$51*$C4852)*(ic*Inputs!$C$7+pE+fee_fx*Inputs!$D$7-cost_acc-cost_wd*Inputs!$E$7*$E4852-cost_fx*Inputs!$D$7-$F4852)+(1-MIN(1,$H$51*$C4852))*(1-MIN(1,Inputs!$G$7*$D4852)*churn_nonbuyers)*(ic*Inputs!$C$7+fee_wd*Inputs!$E$7*(1-$B4852)+fee_fx*Inputs!$D$7-cost_acc-cost_wd*Inputs!$E$7*(1-$B4852)-cost_fx*Inputs!$D$7))</f>
        <v>370231.750104278</v>
      </c>
      <c r="I4852" s="0" t="n">
        <f aca="false">12*Inputs!$B$8*(MIN(1,$H$52*$C4852)*(ic*Inputs!$C$8+pT-cost_acc-cost_wd*Inputs!$E$8-cost_fx*Inputs!$D$8-cost_ins)+(1-MIN(1,$H$52*$C4852))*(1-MIN(1,Inputs!$G$8*$D4852)*churn_nonbuyers)*(ic*Inputs!$C$8+fee_wd*Inputs!$E$8*(1-$B4852)+fee_fx*Inputs!$D$8-cost_acc-cost_wd*Inputs!$E$8*(1-$B4852)-cost_fx*Inputs!$D$8))</f>
        <v>153224.207136</v>
      </c>
      <c r="J4852" s="0" t="n">
        <f aca="false">G4852+H4852+I4852-fixed</f>
        <v>25543.576355618</v>
      </c>
      <c r="K4852" s="0" t="n">
        <f aca="false">12*Inputs!$B$6*(1-MIN(1,Inputs!$G$6*$D4852)*churn_nonbuyers)*(ic*Inputs!$C$6+fee_wd*Inputs!$E$6*(1-$B4852)+fee_fx*Inputs!$D$6-cost_acc-cost_wd*Inputs!$E$6*(1-$B4852)-cost_fx*Inputs!$D$6)</f>
        <v>153762.673857926</v>
      </c>
      <c r="L4852" s="0" t="n">
        <f aca="false">12*Inputs!$B$7*(1-MIN(1,Inputs!$G$7*$D4852)*churn_nonbuyers)*(ic*Inputs!$C$7+fee_wd*Inputs!$E$7*(1-$B4852)+fee_fx*Inputs!$D$7-cost_acc-cost_wd*Inputs!$E$7*(1-$B4852)-cost_fx*Inputs!$D$7)</f>
        <v>350831.403610756</v>
      </c>
      <c r="M4852" s="0" t="n">
        <f aca="false">12*Inputs!$B$8*(1-MIN(1,Inputs!$G$8*$D4852)*churn_nonbuyers)*(ic*Inputs!$C$8+fee_wd*Inputs!$E$8*(1-$B4852)+fee_fx*Inputs!$D$8-cost_acc-cost_wd*Inputs!$E$8*(1-$B4852)-cost_fx*Inputs!$D$8)</f>
        <v>0</v>
      </c>
      <c r="N4852" s="0" t="n">
        <f aca="false">K4852+L4852+I4852-fixed</f>
        <v>-42181.7153953178</v>
      </c>
      <c r="O4852" s="0" t="n">
        <f aca="false">K4852+L4852+M4852-fixed</f>
        <v>-195405.922531318</v>
      </c>
      <c r="P4852" s="0" t="n">
        <f aca="false">12*Inputs!$B$6*(1-MIN(1,Inputs!$F$6*$D4852))*(ic*Inputs!$C$6+flat_fee-cost_acc-cost_wd*Inputs!$E$6*$E4852-cost_fx*Inputs!$D$6)+12*Inputs!$B$7*(1-MIN(1,Inputs!$F$7*$D4852))*(ic*Inputs!$C$7+flat_fee-cost_acc-cost_wd*Inputs!$E$7*$E4852-cost_fx*Inputs!$D$7)+12*Inputs!$B$8*(1-MIN(1,Inputs!$F$8*$D4852))*(ic*Inputs!$C$8+flat_fee-cost_acc-cost_wd*Inputs!$E$8*$E4852-cost_fx*Inputs!$D$8)-fixed</f>
        <v>-410294.57185984</v>
      </c>
    </row>
    <row r="4853" customFormat="false" ht="15" hidden="false" customHeight="false" outlineLevel="0" collapsed="false">
      <c r="A4853" s="0" t="n">
        <v>4788</v>
      </c>
      <c r="B4853" s="0" t="n">
        <v>0.103864</v>
      </c>
      <c r="C4853" s="0" t="n">
        <v>0.922136</v>
      </c>
      <c r="D4853" s="0" t="n">
        <v>0.911083</v>
      </c>
      <c r="E4853" s="0" t="n">
        <v>1.047881</v>
      </c>
      <c r="F4853" s="0" t="n">
        <v>0.201477</v>
      </c>
      <c r="G4853" s="0" t="n">
        <f aca="false">12*Inputs!$B$6*(MIN(1,$H$50*$C4853)*(ic*Inputs!$C$6+pS+fee_fx*Inputs!$D$6-cost_acc-cost_wd*Inputs!$E$6*$E4853-cost_fx*Inputs!$D$6-$F4853)+(1-MIN(1,$H$50*$C4853))*(1-MIN(1,Inputs!$G$6*$D4853)*churn_nonbuyers)*(ic*Inputs!$C$6+fee_wd*Inputs!$E$6*(1-$B4853)+fee_fx*Inputs!$D$6-cost_acc-cost_wd*Inputs!$E$6*(1-$B4853)-cost_fx*Inputs!$D$6))</f>
        <v>227476.480973398</v>
      </c>
      <c r="H4853" s="0" t="n">
        <f aca="false">12*Inputs!$B$7*(MIN(1,$H$51*$C4853)*(ic*Inputs!$C$7+pE+fee_fx*Inputs!$D$7-cost_acc-cost_wd*Inputs!$E$7*$E4853-cost_fx*Inputs!$D$7-$F4853)+(1-MIN(1,$H$51*$C4853))*(1-MIN(1,Inputs!$G$7*$D4853)*churn_nonbuyers)*(ic*Inputs!$C$7+fee_wd*Inputs!$E$7*(1-$B4853)+fee_fx*Inputs!$D$7-cost_acc-cost_wd*Inputs!$E$7*(1-$B4853)-cost_fx*Inputs!$D$7))</f>
        <v>423858.842676798</v>
      </c>
      <c r="I4853" s="0" t="n">
        <f aca="false">12*Inputs!$B$8*(MIN(1,$H$52*$C4853)*(ic*Inputs!$C$8+pT-cost_acc-cost_wd*Inputs!$E$8-cost_fx*Inputs!$D$8-cost_ins)+(1-MIN(1,$H$52*$C4853))*(1-MIN(1,Inputs!$G$8*$D4853)*churn_nonbuyers)*(ic*Inputs!$C$8+fee_wd*Inputs!$E$8*(1-$B4853)+fee_fx*Inputs!$D$8-cost_acc-cost_wd*Inputs!$E$8*(1-$B4853)-cost_fx*Inputs!$D$8))</f>
        <v>174195.297847594</v>
      </c>
      <c r="J4853" s="0" t="n">
        <f aca="false">G4853+H4853+I4853-fixed</f>
        <v>125530.621497791</v>
      </c>
      <c r="K4853" s="0" t="n">
        <f aca="false">12*Inputs!$B$6*(1-MIN(1,Inputs!$G$6*$D4853)*churn_nonbuyers)*(ic*Inputs!$C$6+fee_wd*Inputs!$E$6*(1-$B4853)+fee_fx*Inputs!$D$6-cost_acc-cost_wd*Inputs!$E$6*(1-$B4853)-cost_fx*Inputs!$D$6)</f>
        <v>178141.194177926</v>
      </c>
      <c r="L4853" s="0" t="n">
        <f aca="false">12*Inputs!$B$7*(1-MIN(1,Inputs!$G$7*$D4853)*churn_nonbuyers)*(ic*Inputs!$C$7+fee_wd*Inputs!$E$7*(1-$B4853)+fee_fx*Inputs!$D$7-cost_acc-cost_wd*Inputs!$E$7*(1-$B4853)-cost_fx*Inputs!$D$7)</f>
        <v>377631.920122756</v>
      </c>
      <c r="M4853" s="0" t="n">
        <f aca="false">12*Inputs!$B$8*(1-MIN(1,Inputs!$G$8*$D4853)*churn_nonbuyers)*(ic*Inputs!$C$8+fee_wd*Inputs!$E$8*(1-$B4853)+fee_fx*Inputs!$D$8-cost_acc-cost_wd*Inputs!$E$8*(1-$B4853)-cost_fx*Inputs!$D$8)</f>
        <v>116429.809310323</v>
      </c>
      <c r="N4853" s="0" t="n">
        <f aca="false">K4853+L4853+I4853-fixed</f>
        <v>29968.4121482765</v>
      </c>
      <c r="O4853" s="0" t="n">
        <f aca="false">K4853+L4853+M4853-fixed</f>
        <v>-27797.0763889946</v>
      </c>
      <c r="P4853" s="0" t="n">
        <f aca="false">12*Inputs!$B$6*(1-MIN(1,Inputs!$F$6*$D4853))*(ic*Inputs!$C$6+flat_fee-cost_acc-cost_wd*Inputs!$E$6*$E4853-cost_fx*Inputs!$D$6)+12*Inputs!$B$7*(1-MIN(1,Inputs!$F$7*$D4853))*(ic*Inputs!$C$7+flat_fee-cost_acc-cost_wd*Inputs!$E$7*$E4853-cost_fx*Inputs!$D$7)+12*Inputs!$B$8*(1-MIN(1,Inputs!$F$8*$D4853))*(ic*Inputs!$C$8+flat_fee-cost_acc-cost_wd*Inputs!$E$8*$E4853-cost_fx*Inputs!$D$8)-fixed</f>
        <v>98908.4096055201</v>
      </c>
    </row>
    <row r="4854" customFormat="false" ht="15" hidden="false" customHeight="false" outlineLevel="0" collapsed="false">
      <c r="A4854" s="0" t="n">
        <v>4789</v>
      </c>
      <c r="B4854" s="0" t="n">
        <v>0.394846</v>
      </c>
      <c r="C4854" s="0" t="n">
        <v>1.080445</v>
      </c>
      <c r="D4854" s="0" t="n">
        <v>1.502038</v>
      </c>
      <c r="E4854" s="0" t="n">
        <v>1.1176</v>
      </c>
      <c r="F4854" s="0" t="n">
        <v>0.071192</v>
      </c>
      <c r="G4854" s="0" t="n">
        <f aca="false">12*Inputs!$B$6*(MIN(1,$H$50*$C4854)*(ic*Inputs!$C$6+pS+fee_fx*Inputs!$D$6-cost_acc-cost_wd*Inputs!$E$6*$E4854-cost_fx*Inputs!$D$6-$F4854)+(1-MIN(1,$H$50*$C4854))*(1-MIN(1,Inputs!$G$6*$D4854)*churn_nonbuyers)*(ic*Inputs!$C$6+fee_wd*Inputs!$E$6*(1-$B4854)+fee_fx*Inputs!$D$6-cost_acc-cost_wd*Inputs!$E$6*(1-$B4854)-cost_fx*Inputs!$D$6))</f>
        <v>197010.907055821</v>
      </c>
      <c r="H4854" s="0" t="n">
        <f aca="false">12*Inputs!$B$7*(MIN(1,$H$51*$C4854)*(ic*Inputs!$C$7+pE+fee_fx*Inputs!$D$7-cost_acc-cost_wd*Inputs!$E$7*$E4854-cost_fx*Inputs!$D$7-$F4854)+(1-MIN(1,$H$51*$C4854))*(1-MIN(1,Inputs!$G$7*$D4854)*churn_nonbuyers)*(ic*Inputs!$C$7+fee_wd*Inputs!$E$7*(1-$B4854)+fee_fx*Inputs!$D$7-cost_acc-cost_wd*Inputs!$E$7*(1-$B4854)-cost_fx*Inputs!$D$7))</f>
        <v>404596.529711568</v>
      </c>
      <c r="I4854" s="0" t="n">
        <f aca="false">12*Inputs!$B$8*(MIN(1,$H$52*$C4854)*(ic*Inputs!$C$8+pT-cost_acc-cost_wd*Inputs!$E$8-cost_fx*Inputs!$D$8-cost_ins)+(1-MIN(1,$H$52*$C4854))*(1-MIN(1,Inputs!$G$8*$D4854)*churn_nonbuyers)*(ic*Inputs!$C$8+fee_wd*Inputs!$E$8*(1-$B4854)+fee_fx*Inputs!$D$8-cost_acc-cost_wd*Inputs!$E$8*(1-$B4854)-cost_fx*Inputs!$D$8))</f>
        <v>155739.66408</v>
      </c>
      <c r="J4854" s="0" t="n">
        <f aca="false">G4854+H4854+I4854-fixed</f>
        <v>57347.1008473892</v>
      </c>
      <c r="K4854" s="0" t="n">
        <f aca="false">12*Inputs!$B$6*(1-MIN(1,Inputs!$G$6*$D4854)*churn_nonbuyers)*(ic*Inputs!$C$6+fee_wd*Inputs!$E$6*(1-$B4854)+fee_fx*Inputs!$D$6-cost_acc-cost_wd*Inputs!$E$6*(1-$B4854)-cost_fx*Inputs!$D$6)</f>
        <v>133871.763572266</v>
      </c>
      <c r="L4854" s="0" t="n">
        <f aca="false">12*Inputs!$B$7*(1-MIN(1,Inputs!$G$7*$D4854)*churn_nonbuyers)*(ic*Inputs!$C$7+fee_wd*Inputs!$E$7*(1-$B4854)+fee_fx*Inputs!$D$7-cost_acc-cost_wd*Inputs!$E$7*(1-$B4854)-cost_fx*Inputs!$D$7)</f>
        <v>330735.602719359</v>
      </c>
      <c r="M4854" s="0" t="n">
        <f aca="false">12*Inputs!$B$8*(1-MIN(1,Inputs!$G$8*$D4854)*churn_nonbuyers)*(ic*Inputs!$C$8+fee_wd*Inputs!$E$8*(1-$B4854)+fee_fx*Inputs!$D$8-cost_acc-cost_wd*Inputs!$E$8*(1-$B4854)-cost_fx*Inputs!$D$8)</f>
        <v>0</v>
      </c>
      <c r="N4854" s="0" t="n">
        <f aca="false">K4854+L4854+I4854-fixed</f>
        <v>-79652.969628375</v>
      </c>
      <c r="O4854" s="0" t="n">
        <f aca="false">K4854+L4854+M4854-fixed</f>
        <v>-235392.633708375</v>
      </c>
      <c r="P4854" s="0" t="n">
        <f aca="false">12*Inputs!$B$6*(1-MIN(1,Inputs!$F$6*$D4854))*(ic*Inputs!$C$6+flat_fee-cost_acc-cost_wd*Inputs!$E$6*$E4854-cost_fx*Inputs!$D$6)+12*Inputs!$B$7*(1-MIN(1,Inputs!$F$7*$D4854))*(ic*Inputs!$C$7+flat_fee-cost_acc-cost_wd*Inputs!$E$7*$E4854-cost_fx*Inputs!$D$7)+12*Inputs!$B$8*(1-MIN(1,Inputs!$F$8*$D4854))*(ic*Inputs!$C$8+flat_fee-cost_acc-cost_wd*Inputs!$E$8*$E4854-cost_fx*Inputs!$D$8)-fixed</f>
        <v>-249274.964752</v>
      </c>
    </row>
    <row r="4855" customFormat="false" ht="15" hidden="false" customHeight="false" outlineLevel="0" collapsed="false">
      <c r="A4855" s="0" t="n">
        <v>4790</v>
      </c>
      <c r="B4855" s="0" t="n">
        <v>0.421457</v>
      </c>
      <c r="C4855" s="0" t="n">
        <v>1.000707</v>
      </c>
      <c r="D4855" s="0" t="n">
        <v>1.667581</v>
      </c>
      <c r="E4855" s="0" t="n">
        <v>1.350032</v>
      </c>
      <c r="F4855" s="0" t="n">
        <v>0.115092</v>
      </c>
      <c r="G4855" s="0" t="n">
        <f aca="false">12*Inputs!$B$6*(MIN(1,$H$50*$C4855)*(ic*Inputs!$C$6+pS+fee_fx*Inputs!$D$6-cost_acc-cost_wd*Inputs!$E$6*$E4855-cost_fx*Inputs!$D$6-$F4855)+(1-MIN(1,$H$50*$C4855))*(1-MIN(1,Inputs!$G$6*$D4855)*churn_nonbuyers)*(ic*Inputs!$C$6+fee_wd*Inputs!$E$6*(1-$B4855)+fee_fx*Inputs!$D$6-cost_acc-cost_wd*Inputs!$E$6*(1-$B4855)-cost_fx*Inputs!$D$6))</f>
        <v>181646.559279996</v>
      </c>
      <c r="H4855" s="0" t="n">
        <f aca="false">12*Inputs!$B$7*(MIN(1,$H$51*$C4855)*(ic*Inputs!$C$7+pE+fee_fx*Inputs!$D$7-cost_acc-cost_wd*Inputs!$E$7*$E4855-cost_fx*Inputs!$D$7-$F4855)+(1-MIN(1,$H$51*$C4855))*(1-MIN(1,Inputs!$G$7*$D4855)*churn_nonbuyers)*(ic*Inputs!$C$7+fee_wd*Inputs!$E$7*(1-$B4855)+fee_fx*Inputs!$D$7-cost_acc-cost_wd*Inputs!$E$7*(1-$B4855)-cost_fx*Inputs!$D$7))</f>
        <v>366605.31584318</v>
      </c>
      <c r="I4855" s="0" t="n">
        <f aca="false">12*Inputs!$B$8*(MIN(1,$H$52*$C4855)*(ic*Inputs!$C$8+pT-cost_acc-cost_wd*Inputs!$E$8-cost_fx*Inputs!$D$8-cost_ins)+(1-MIN(1,$H$52*$C4855))*(1-MIN(1,Inputs!$G$8*$D4855)*churn_nonbuyers)*(ic*Inputs!$C$8+fee_wd*Inputs!$E$8*(1-$B4855)+fee_fx*Inputs!$D$8-cost_acc-cost_wd*Inputs!$E$8*(1-$B4855)-cost_fx*Inputs!$D$8))</f>
        <v>144245.909808</v>
      </c>
      <c r="J4855" s="0" t="n">
        <f aca="false">G4855+H4855+I4855-fixed</f>
        <v>-7502.21506882471</v>
      </c>
      <c r="K4855" s="0" t="n">
        <f aca="false">12*Inputs!$B$6*(1-MIN(1,Inputs!$G$6*$D4855)*churn_nonbuyers)*(ic*Inputs!$C$6+fee_wd*Inputs!$E$6*(1-$B4855)+fee_fx*Inputs!$D$6-cost_acc-cost_wd*Inputs!$E$6*(1-$B4855)-cost_fx*Inputs!$D$6)</f>
        <v>129161.234055722</v>
      </c>
      <c r="L4855" s="0" t="n">
        <f aca="false">12*Inputs!$B$7*(1-MIN(1,Inputs!$G$7*$D4855)*churn_nonbuyers)*(ic*Inputs!$C$7+fee_wd*Inputs!$E$7*(1-$B4855)+fee_fx*Inputs!$D$7-cost_acc-cost_wd*Inputs!$E$7*(1-$B4855)-cost_fx*Inputs!$D$7)</f>
        <v>325375.287345434</v>
      </c>
      <c r="M4855" s="0" t="n">
        <f aca="false">12*Inputs!$B$8*(1-MIN(1,Inputs!$G$8*$D4855)*churn_nonbuyers)*(ic*Inputs!$C$8+fee_wd*Inputs!$E$8*(1-$B4855)+fee_fx*Inputs!$D$8-cost_acc-cost_wd*Inputs!$E$8*(1-$B4855)-cost_fx*Inputs!$D$8)</f>
        <v>0</v>
      </c>
      <c r="N4855" s="0" t="n">
        <f aca="false">K4855+L4855+I4855-fixed</f>
        <v>-101217.568790844</v>
      </c>
      <c r="O4855" s="0" t="n">
        <f aca="false">K4855+L4855+M4855-fixed</f>
        <v>-245463.478598844</v>
      </c>
      <c r="P4855" s="0" t="n">
        <f aca="false">12*Inputs!$B$6*(1-MIN(1,Inputs!$F$6*$D4855))*(ic*Inputs!$C$6+flat_fee-cost_acc-cost_wd*Inputs!$E$6*$E4855-cost_fx*Inputs!$D$6)+12*Inputs!$B$7*(1-MIN(1,Inputs!$F$7*$D4855))*(ic*Inputs!$C$7+flat_fee-cost_acc-cost_wd*Inputs!$E$7*$E4855-cost_fx*Inputs!$D$7)+12*Inputs!$B$8*(1-MIN(1,Inputs!$F$8*$D4855))*(ic*Inputs!$C$8+flat_fee-cost_acc-cost_wd*Inputs!$E$8*$E4855-cost_fx*Inputs!$D$8)-fixed</f>
        <v>-401127.51114592</v>
      </c>
    </row>
    <row r="4856" customFormat="false" ht="15" hidden="false" customHeight="false" outlineLevel="0" collapsed="false">
      <c r="A4856" s="0" t="n">
        <v>4791</v>
      </c>
      <c r="B4856" s="0" t="n">
        <v>0.213653</v>
      </c>
      <c r="C4856" s="0" t="n">
        <v>0.88454</v>
      </c>
      <c r="D4856" s="0" t="n">
        <v>1.257283</v>
      </c>
      <c r="E4856" s="0" t="n">
        <v>1.161971</v>
      </c>
      <c r="F4856" s="0" t="n">
        <v>0.360203</v>
      </c>
      <c r="G4856" s="0" t="n">
        <f aca="false">12*Inputs!$B$6*(MIN(1,$H$50*$C4856)*(ic*Inputs!$C$6+pS+fee_fx*Inputs!$D$6-cost_acc-cost_wd*Inputs!$E$6*$E4856-cost_fx*Inputs!$D$6-$F4856)+(1-MIN(1,$H$50*$C4856))*(1-MIN(1,Inputs!$G$6*$D4856)*churn_nonbuyers)*(ic*Inputs!$C$6+fee_wd*Inputs!$E$6*(1-$B4856)+fee_fx*Inputs!$D$6-cost_acc-cost_wd*Inputs!$E$6*(1-$B4856)-cost_fx*Inputs!$D$6))</f>
        <v>203135.591661085</v>
      </c>
      <c r="H4856" s="0" t="n">
        <f aca="false">12*Inputs!$B$7*(MIN(1,$H$51*$C4856)*(ic*Inputs!$C$7+pE+fee_fx*Inputs!$D$7-cost_acc-cost_wd*Inputs!$E$7*$E4856-cost_fx*Inputs!$D$7-$F4856)+(1-MIN(1,$H$51*$C4856))*(1-MIN(1,Inputs!$G$7*$D4856)*churn_nonbuyers)*(ic*Inputs!$C$7+fee_wd*Inputs!$E$7*(1-$B4856)+fee_fx*Inputs!$D$7-cost_acc-cost_wd*Inputs!$E$7*(1-$B4856)-cost_fx*Inputs!$D$7))</f>
        <v>389825.278261109</v>
      </c>
      <c r="I4856" s="0" t="n">
        <f aca="false">12*Inputs!$B$8*(MIN(1,$H$52*$C4856)*(ic*Inputs!$C$8+pT-cost_acc-cost_wd*Inputs!$E$8-cost_fx*Inputs!$D$8-cost_ins)+(1-MIN(1,$H$52*$C4856))*(1-MIN(1,Inputs!$G$8*$D4856)*churn_nonbuyers)*(ic*Inputs!$C$8+fee_wd*Inputs!$E$8*(1-$B4856)+fee_fx*Inputs!$D$8-cost_acc-cost_wd*Inputs!$E$8*(1-$B4856)-cost_fx*Inputs!$D$8))</f>
        <v>141936.703848645</v>
      </c>
      <c r="J4856" s="0" t="n">
        <f aca="false">G4856+H4856+I4856-fixed</f>
        <v>34897.5737708396</v>
      </c>
      <c r="K4856" s="0" t="n">
        <f aca="false">12*Inputs!$B$6*(1-MIN(1,Inputs!$G$6*$D4856)*churn_nonbuyers)*(ic*Inputs!$C$6+fee_wd*Inputs!$E$6*(1-$B4856)+fee_fx*Inputs!$D$6-cost_acc-cost_wd*Inputs!$E$6*(1-$B4856)-cost_fx*Inputs!$D$6)</f>
        <v>160094.635810553</v>
      </c>
      <c r="L4856" s="0" t="n">
        <f aca="false">12*Inputs!$B$7*(1-MIN(1,Inputs!$G$7*$D4856)*churn_nonbuyers)*(ic*Inputs!$C$7+fee_wd*Inputs!$E$7*(1-$B4856)+fee_fx*Inputs!$D$7-cost_acc-cost_wd*Inputs!$E$7*(1-$B4856)-cost_fx*Inputs!$D$7)</f>
        <v>358386.321102332</v>
      </c>
      <c r="M4856" s="0" t="n">
        <f aca="false">12*Inputs!$B$8*(1-MIN(1,Inputs!$G$8*$D4856)*churn_nonbuyers)*(ic*Inputs!$C$8+fee_wd*Inputs!$E$8*(1-$B4856)+fee_fx*Inputs!$D$8-cost_acc-cost_wd*Inputs!$E$8*(1-$B4856)-cost_fx*Inputs!$D$8)</f>
        <v>37906.3449292464</v>
      </c>
      <c r="N4856" s="0" t="n">
        <f aca="false">K4856+L4856+I4856-fixed</f>
        <v>-39582.3392384702</v>
      </c>
      <c r="O4856" s="0" t="n">
        <f aca="false">K4856+L4856+M4856-fixed</f>
        <v>-143612.698157869</v>
      </c>
      <c r="P4856" s="0" t="n">
        <f aca="false">12*Inputs!$B$6*(1-MIN(1,Inputs!$F$6*$D4856))*(ic*Inputs!$C$6+flat_fee-cost_acc-cost_wd*Inputs!$E$6*$E4856-cost_fx*Inputs!$D$6)+12*Inputs!$B$7*(1-MIN(1,Inputs!$F$7*$D4856))*(ic*Inputs!$C$7+flat_fee-cost_acc-cost_wd*Inputs!$E$7*$E4856-cost_fx*Inputs!$D$7)+12*Inputs!$B$8*(1-MIN(1,Inputs!$F$8*$D4856))*(ic*Inputs!$C$8+flat_fee-cost_acc-cost_wd*Inputs!$E$8*$E4856-cost_fx*Inputs!$D$8)-fixed</f>
        <v>-134587.18727368</v>
      </c>
    </row>
    <row r="4857" customFormat="false" ht="15" hidden="false" customHeight="false" outlineLevel="0" collapsed="false">
      <c r="A4857" s="0" t="n">
        <v>4792</v>
      </c>
      <c r="B4857" s="0" t="n">
        <v>0.333754</v>
      </c>
      <c r="C4857" s="0" t="n">
        <v>0.925288</v>
      </c>
      <c r="D4857" s="0" t="n">
        <v>1.193583</v>
      </c>
      <c r="E4857" s="0" t="n">
        <v>1.050947</v>
      </c>
      <c r="F4857" s="0" t="n">
        <v>0.067534</v>
      </c>
      <c r="G4857" s="0" t="n">
        <f aca="false">12*Inputs!$B$6*(MIN(1,$H$50*$C4857)*(ic*Inputs!$C$6+pS+fee_fx*Inputs!$D$6-cost_acc-cost_wd*Inputs!$E$6*$E4857-cost_fx*Inputs!$D$6-$F4857)+(1-MIN(1,$H$50*$C4857))*(1-MIN(1,Inputs!$G$6*$D4857)*churn_nonbuyers)*(ic*Inputs!$C$6+fee_wd*Inputs!$E$6*(1-$B4857)+fee_fx*Inputs!$D$6-cost_acc-cost_wd*Inputs!$E$6*(1-$B4857)-cost_fx*Inputs!$D$6))</f>
        <v>199169.741502864</v>
      </c>
      <c r="H4857" s="0" t="n">
        <f aca="false">12*Inputs!$B$7*(MIN(1,$H$51*$C4857)*(ic*Inputs!$C$7+pE+fee_fx*Inputs!$D$7-cost_acc-cost_wd*Inputs!$E$7*$E4857-cost_fx*Inputs!$D$7-$F4857)+(1-MIN(1,$H$51*$C4857))*(1-MIN(1,Inputs!$G$7*$D4857)*churn_nonbuyers)*(ic*Inputs!$C$7+fee_wd*Inputs!$E$7*(1-$B4857)+fee_fx*Inputs!$D$7-cost_acc-cost_wd*Inputs!$E$7*(1-$B4857)-cost_fx*Inputs!$D$7))</f>
        <v>408651.036756091</v>
      </c>
      <c r="I4857" s="0" t="n">
        <f aca="false">12*Inputs!$B$8*(MIN(1,$H$52*$C4857)*(ic*Inputs!$C$8+pT-cost_acc-cost_wd*Inputs!$E$8-cost_fx*Inputs!$D$8-cost_ins)+(1-MIN(1,$H$52*$C4857))*(1-MIN(1,Inputs!$G$8*$D4857)*churn_nonbuyers)*(ic*Inputs!$C$8+fee_wd*Inputs!$E$8*(1-$B4857)+fee_fx*Inputs!$D$8-cost_acc-cost_wd*Inputs!$E$8*(1-$B4857)-cost_fx*Inputs!$D$8))</f>
        <v>151361.295720882</v>
      </c>
      <c r="J4857" s="0" t="n">
        <f aca="false">G4857+H4857+I4857-fixed</f>
        <v>59182.073979837</v>
      </c>
      <c r="K4857" s="0" t="n">
        <f aca="false">12*Inputs!$B$6*(1-MIN(1,Inputs!$G$6*$D4857)*churn_nonbuyers)*(ic*Inputs!$C$6+fee_wd*Inputs!$E$6*(1-$B4857)+fee_fx*Inputs!$D$6-cost_acc-cost_wd*Inputs!$E$6*(1-$B4857)-cost_fx*Inputs!$D$6)</f>
        <v>144376.32168419</v>
      </c>
      <c r="L4857" s="0" t="n">
        <f aca="false">12*Inputs!$B$7*(1-MIN(1,Inputs!$G$7*$D4857)*churn_nonbuyers)*(ic*Inputs!$C$7+fee_wd*Inputs!$E$7*(1-$B4857)+fee_fx*Inputs!$D$7-cost_acc-cost_wd*Inputs!$E$7*(1-$B4857)-cost_fx*Inputs!$D$7)</f>
        <v>342422.772626514</v>
      </c>
      <c r="M4857" s="0" t="n">
        <f aca="false">12*Inputs!$B$8*(1-MIN(1,Inputs!$G$8*$D4857)*churn_nonbuyers)*(ic*Inputs!$C$8+fee_wd*Inputs!$E$8*(1-$B4857)+fee_fx*Inputs!$D$8-cost_acc-cost_wd*Inputs!$E$8*(1-$B4857)-cost_fx*Inputs!$D$8)</f>
        <v>51054.9643395552</v>
      </c>
      <c r="N4857" s="0" t="n">
        <f aca="false">K4857+L4857+I4857-fixed</f>
        <v>-61839.6099684129</v>
      </c>
      <c r="O4857" s="0" t="n">
        <f aca="false">K4857+L4857+M4857-fixed</f>
        <v>-162145.94134974</v>
      </c>
      <c r="P4857" s="0" t="n">
        <f aca="false">12*Inputs!$B$6*(1-MIN(1,Inputs!$F$6*$D4857))*(ic*Inputs!$C$6+flat_fee-cost_acc-cost_wd*Inputs!$E$6*$E4857-cost_fx*Inputs!$D$6)+12*Inputs!$B$7*(1-MIN(1,Inputs!$F$7*$D4857))*(ic*Inputs!$C$7+flat_fee-cost_acc-cost_wd*Inputs!$E$7*$E4857-cost_fx*Inputs!$D$7)+12*Inputs!$B$8*(1-MIN(1,Inputs!$F$8*$D4857))*(ic*Inputs!$C$8+flat_fee-cost_acc-cost_wd*Inputs!$E$8*$E4857-cost_fx*Inputs!$D$8)-fixed</f>
        <v>-58336.9844797602</v>
      </c>
    </row>
    <row r="4858" customFormat="false" ht="15" hidden="false" customHeight="false" outlineLevel="0" collapsed="false">
      <c r="A4858" s="0" t="n">
        <v>4793</v>
      </c>
      <c r="B4858" s="0" t="n">
        <v>0.318088</v>
      </c>
      <c r="C4858" s="0" t="n">
        <v>0.952744</v>
      </c>
      <c r="D4858" s="0" t="n">
        <v>1.128315</v>
      </c>
      <c r="E4858" s="0" t="n">
        <v>1.065368</v>
      </c>
      <c r="F4858" s="0" t="n">
        <v>0.053896</v>
      </c>
      <c r="G4858" s="0" t="n">
        <f aca="false">12*Inputs!$B$6*(MIN(1,$H$50*$C4858)*(ic*Inputs!$C$6+pS+fee_fx*Inputs!$D$6-cost_acc-cost_wd*Inputs!$E$6*$E4858-cost_fx*Inputs!$D$6-$F4858)+(1-MIN(1,$H$50*$C4858))*(1-MIN(1,Inputs!$G$6*$D4858)*churn_nonbuyers)*(ic*Inputs!$C$6+fee_wd*Inputs!$E$6*(1-$B4858)+fee_fx*Inputs!$D$6-cost_acc-cost_wd*Inputs!$E$6*(1-$B4858)-cost_fx*Inputs!$D$6))</f>
        <v>203207.696518735</v>
      </c>
      <c r="H4858" s="0" t="n">
        <f aca="false">12*Inputs!$B$7*(MIN(1,$H$51*$C4858)*(ic*Inputs!$C$7+pE+fee_fx*Inputs!$D$7-cost_acc-cost_wd*Inputs!$E$7*$E4858-cost_fx*Inputs!$D$7-$F4858)+(1-MIN(1,$H$51*$C4858))*(1-MIN(1,Inputs!$G$7*$D4858)*churn_nonbuyers)*(ic*Inputs!$C$7+fee_wd*Inputs!$E$7*(1-$B4858)+fee_fx*Inputs!$D$7-cost_acc-cost_wd*Inputs!$E$7*(1-$B4858)-cost_fx*Inputs!$D$7))</f>
        <v>411561.151971567</v>
      </c>
      <c r="I4858" s="0" t="n">
        <f aca="false">12*Inputs!$B$8*(MIN(1,$H$52*$C4858)*(ic*Inputs!$C$8+pT-cost_acc-cost_wd*Inputs!$E$8-cost_fx*Inputs!$D$8-cost_ins)+(1-MIN(1,$H$52*$C4858))*(1-MIN(1,Inputs!$G$8*$D4858)*churn_nonbuyers)*(ic*Inputs!$C$8+fee_wd*Inputs!$E$8*(1-$B4858)+fee_fx*Inputs!$D$8-cost_acc-cost_wd*Inputs!$E$8*(1-$B4858)-cost_fx*Inputs!$D$8))</f>
        <v>159113.552833765</v>
      </c>
      <c r="J4858" s="0" t="n">
        <f aca="false">G4858+H4858+I4858-fixed</f>
        <v>73882.4013240669</v>
      </c>
      <c r="K4858" s="0" t="n">
        <f aca="false">12*Inputs!$B$6*(1-MIN(1,Inputs!$G$6*$D4858)*churn_nonbuyers)*(ic*Inputs!$C$6+fee_wd*Inputs!$E$6*(1-$B4858)+fee_fx*Inputs!$D$6-cost_acc-cost_wd*Inputs!$E$6*(1-$B4858)-cost_fx*Inputs!$D$6)</f>
        <v>147006.017724384</v>
      </c>
      <c r="L4858" s="0" t="n">
        <f aca="false">12*Inputs!$B$7*(1-MIN(1,Inputs!$G$7*$D4858)*churn_nonbuyers)*(ic*Inputs!$C$7+fee_wd*Inputs!$E$7*(1-$B4858)+fee_fx*Inputs!$D$7-cost_acc-cost_wd*Inputs!$E$7*(1-$B4858)-cost_fx*Inputs!$D$7)</f>
        <v>345297.69271463</v>
      </c>
      <c r="M4858" s="0" t="n">
        <f aca="false">12*Inputs!$B$8*(1-MIN(1,Inputs!$G$8*$D4858)*churn_nonbuyers)*(ic*Inputs!$C$8+fee_wd*Inputs!$E$8*(1-$B4858)+fee_fx*Inputs!$D$8-cost_acc-cost_wd*Inputs!$E$8*(1-$B4858)-cost_fx*Inputs!$D$8)</f>
        <v>65393.521113792</v>
      </c>
      <c r="N4858" s="0" t="n">
        <f aca="false">K4858+L4858+I4858-fixed</f>
        <v>-48582.7367272206</v>
      </c>
      <c r="O4858" s="0" t="n">
        <f aca="false">K4858+L4858+M4858-fixed</f>
        <v>-142302.768447194</v>
      </c>
      <c r="P4858" s="0" t="n">
        <f aca="false">12*Inputs!$B$6*(1-MIN(1,Inputs!$F$6*$D4858))*(ic*Inputs!$C$6+flat_fee-cost_acc-cost_wd*Inputs!$E$6*$E4858-cost_fx*Inputs!$D$6)+12*Inputs!$B$7*(1-MIN(1,Inputs!$F$7*$D4858))*(ic*Inputs!$C$7+flat_fee-cost_acc-cost_wd*Inputs!$E$7*$E4858-cost_fx*Inputs!$D$7)+12*Inputs!$B$8*(1-MIN(1,Inputs!$F$8*$D4858))*(ic*Inputs!$C$8+flat_fee-cost_acc-cost_wd*Inputs!$E$8*$E4858-cost_fx*Inputs!$D$8)-fixed</f>
        <v>-28114.3505392</v>
      </c>
    </row>
    <row r="4859" customFormat="false" ht="15" hidden="false" customHeight="false" outlineLevel="0" collapsed="false">
      <c r="A4859" s="0" t="n">
        <v>4794</v>
      </c>
      <c r="B4859" s="0" t="n">
        <v>0.311153</v>
      </c>
      <c r="C4859" s="0" t="n">
        <v>1.160976</v>
      </c>
      <c r="D4859" s="0" t="n">
        <v>1.187844</v>
      </c>
      <c r="E4859" s="0" t="n">
        <v>1.155332</v>
      </c>
      <c r="F4859" s="0" t="n">
        <v>0.274817</v>
      </c>
      <c r="G4859" s="0" t="n">
        <f aca="false">12*Inputs!$B$6*(MIN(1,$H$50*$C4859)*(ic*Inputs!$C$6+pS+fee_fx*Inputs!$D$6-cost_acc-cost_wd*Inputs!$E$6*$E4859-cost_fx*Inputs!$D$6-$F4859)+(1-MIN(1,$H$50*$C4859))*(1-MIN(1,Inputs!$G$6*$D4859)*churn_nonbuyers)*(ic*Inputs!$C$6+fee_wd*Inputs!$E$6*(1-$B4859)+fee_fx*Inputs!$D$6-cost_acc-cost_wd*Inputs!$E$6*(1-$B4859)-cost_fx*Inputs!$D$6))</f>
        <v>207606.761375906</v>
      </c>
      <c r="H4859" s="0" t="n">
        <f aca="false">12*Inputs!$B$7*(MIN(1,$H$51*$C4859)*(ic*Inputs!$C$7+pE+fee_fx*Inputs!$D$7-cost_acc-cost_wd*Inputs!$E$7*$E4859-cost_fx*Inputs!$D$7-$F4859)+(1-MIN(1,$H$51*$C4859))*(1-MIN(1,Inputs!$G$7*$D4859)*churn_nonbuyers)*(ic*Inputs!$C$7+fee_wd*Inputs!$E$7*(1-$B4859)+fee_fx*Inputs!$D$7-cost_acc-cost_wd*Inputs!$E$7*(1-$B4859)-cost_fx*Inputs!$D$7))</f>
        <v>399412.012419116</v>
      </c>
      <c r="I4859" s="0" t="n">
        <f aca="false">12*Inputs!$B$8*(MIN(1,$H$52*$C4859)*(ic*Inputs!$C$8+pT-cost_acc-cost_wd*Inputs!$E$8-cost_fx*Inputs!$D$8-cost_ins)+(1-MIN(1,$H$52*$C4859))*(1-MIN(1,Inputs!$G$8*$D4859)*churn_nonbuyers)*(ic*Inputs!$C$8+fee_wd*Inputs!$E$8*(1-$B4859)+fee_fx*Inputs!$D$8-cost_acc-cost_wd*Inputs!$E$8*(1-$B4859)-cost_fx*Inputs!$D$8))</f>
        <v>177178.983106318</v>
      </c>
      <c r="J4859" s="0" t="n">
        <f aca="false">G4859+H4859+I4859-fixed</f>
        <v>84197.7569013395</v>
      </c>
      <c r="K4859" s="0" t="n">
        <f aca="false">12*Inputs!$B$6*(1-MIN(1,Inputs!$G$6*$D4859)*churn_nonbuyers)*(ic*Inputs!$C$6+fee_wd*Inputs!$E$6*(1-$B4859)+fee_fx*Inputs!$D$6-cost_acc-cost_wd*Inputs!$E$6*(1-$B4859)-cost_fx*Inputs!$D$6)</f>
        <v>147481.62929375</v>
      </c>
      <c r="L4859" s="0" t="n">
        <f aca="false">12*Inputs!$B$7*(1-MIN(1,Inputs!$G$7*$D4859)*churn_nonbuyers)*(ic*Inputs!$C$7+fee_wd*Inputs!$E$7*(1-$B4859)+fee_fx*Inputs!$D$7-cost_acc-cost_wd*Inputs!$E$7*(1-$B4859)-cost_fx*Inputs!$D$7)</f>
        <v>345622.48426425</v>
      </c>
      <c r="M4859" s="0" t="n">
        <f aca="false">12*Inputs!$B$8*(1-MIN(1,Inputs!$G$8*$D4859)*churn_nonbuyers)*(ic*Inputs!$C$8+fee_wd*Inputs!$E$8*(1-$B4859)+fee_fx*Inputs!$D$8-cost_acc-cost_wd*Inputs!$E$8*(1-$B4859)-cost_fx*Inputs!$D$8)</f>
        <v>52484.6600108353</v>
      </c>
      <c r="N4859" s="0" t="n">
        <f aca="false">K4859+L4859+I4859-fixed</f>
        <v>-29716.9033356818</v>
      </c>
      <c r="O4859" s="0" t="n">
        <f aca="false">K4859+L4859+M4859-fixed</f>
        <v>-154411.226431164</v>
      </c>
      <c r="P4859" s="0" t="n">
        <f aca="false">12*Inputs!$B$6*(1-MIN(1,Inputs!$F$6*$D4859))*(ic*Inputs!$C$6+flat_fee-cost_acc-cost_wd*Inputs!$E$6*$E4859-cost_fx*Inputs!$D$6)+12*Inputs!$B$7*(1-MIN(1,Inputs!$F$7*$D4859))*(ic*Inputs!$C$7+flat_fee-cost_acc-cost_wd*Inputs!$E$7*$E4859-cost_fx*Inputs!$D$7)+12*Inputs!$B$8*(1-MIN(1,Inputs!$F$8*$D4859))*(ic*Inputs!$C$8+flat_fee-cost_acc-cost_wd*Inputs!$E$8*$E4859-cost_fx*Inputs!$D$8)-fixed</f>
        <v>-95559.15102208</v>
      </c>
    </row>
    <row r="4860" customFormat="false" ht="15" hidden="false" customHeight="false" outlineLevel="0" collapsed="false">
      <c r="A4860" s="0" t="n">
        <v>4795</v>
      </c>
      <c r="B4860" s="0" t="n">
        <v>0.444573</v>
      </c>
      <c r="C4860" s="0" t="n">
        <v>1.036035</v>
      </c>
      <c r="D4860" s="0" t="n">
        <v>1.540172</v>
      </c>
      <c r="E4860" s="0" t="n">
        <v>1.105892</v>
      </c>
      <c r="F4860" s="0" t="n">
        <v>0.079096</v>
      </c>
      <c r="G4860" s="0" t="n">
        <f aca="false">12*Inputs!$B$6*(MIN(1,$H$50*$C4860)*(ic*Inputs!$C$6+pS+fee_fx*Inputs!$D$6-cost_acc-cost_wd*Inputs!$E$6*$E4860-cost_fx*Inputs!$D$6-$F4860)+(1-MIN(1,$H$50*$C4860))*(1-MIN(1,Inputs!$G$6*$D4860)*churn_nonbuyers)*(ic*Inputs!$C$6+fee_wd*Inputs!$E$6*(1-$B4860)+fee_fx*Inputs!$D$6-cost_acc-cost_wd*Inputs!$E$6*(1-$B4860)-cost_fx*Inputs!$D$6))</f>
        <v>188191.907910976</v>
      </c>
      <c r="H4860" s="0" t="n">
        <f aca="false">12*Inputs!$B$7*(MIN(1,$H$51*$C4860)*(ic*Inputs!$C$7+pE+fee_fx*Inputs!$D$7-cost_acc-cost_wd*Inputs!$E$7*$E4860-cost_fx*Inputs!$D$7-$F4860)+(1-MIN(1,$H$51*$C4860))*(1-MIN(1,Inputs!$G$7*$D4860)*churn_nonbuyers)*(ic*Inputs!$C$7+fee_wd*Inputs!$E$7*(1-$B4860)+fee_fx*Inputs!$D$7-cost_acc-cost_wd*Inputs!$E$7*(1-$B4860)-cost_fx*Inputs!$D$7))</f>
        <v>398254.806606608</v>
      </c>
      <c r="I4860" s="0" t="n">
        <f aca="false">12*Inputs!$B$8*(MIN(1,$H$52*$C4860)*(ic*Inputs!$C$8+pT-cost_acc-cost_wd*Inputs!$E$8-cost_fx*Inputs!$D$8-cost_ins)+(1-MIN(1,$H$52*$C4860))*(1-MIN(1,Inputs!$G$8*$D4860)*churn_nonbuyers)*(ic*Inputs!$C$8+fee_wd*Inputs!$E$8*(1-$B4860)+fee_fx*Inputs!$D$8-cost_acc-cost_wd*Inputs!$E$8*(1-$B4860)-cost_fx*Inputs!$D$8))</f>
        <v>149338.22904</v>
      </c>
      <c r="J4860" s="0" t="n">
        <f aca="false">G4860+H4860+I4860-fixed</f>
        <v>35784.9435575844</v>
      </c>
      <c r="K4860" s="0" t="n">
        <f aca="false">12*Inputs!$B$6*(1-MIN(1,Inputs!$G$6*$D4860)*churn_nonbuyers)*(ic*Inputs!$C$6+fee_wd*Inputs!$E$6*(1-$B4860)+fee_fx*Inputs!$D$6-cost_acc-cost_wd*Inputs!$E$6*(1-$B4860)-cost_fx*Inputs!$D$6)</f>
        <v>126986.530223203</v>
      </c>
      <c r="L4860" s="0" t="n">
        <f aca="false">12*Inputs!$B$7*(1-MIN(1,Inputs!$G$7*$D4860)*churn_nonbuyers)*(ic*Inputs!$C$7+fee_wd*Inputs!$E$7*(1-$B4860)+fee_fx*Inputs!$D$7-cost_acc-cost_wd*Inputs!$E$7*(1-$B4860)-cost_fx*Inputs!$D$7)</f>
        <v>323509.553077922</v>
      </c>
      <c r="M4860" s="0" t="n">
        <f aca="false">12*Inputs!$B$8*(1-MIN(1,Inputs!$G$8*$D4860)*churn_nonbuyers)*(ic*Inputs!$C$8+fee_wd*Inputs!$E$8*(1-$B4860)+fee_fx*Inputs!$D$8-cost_acc-cost_wd*Inputs!$E$8*(1-$B4860)-cost_fx*Inputs!$D$8)</f>
        <v>0</v>
      </c>
      <c r="N4860" s="0" t="n">
        <f aca="false">K4860+L4860+I4860-fixed</f>
        <v>-100165.687658875</v>
      </c>
      <c r="O4860" s="0" t="n">
        <f aca="false">K4860+L4860+M4860-fixed</f>
        <v>-249503.916698875</v>
      </c>
      <c r="P4860" s="0" t="n">
        <f aca="false">12*Inputs!$B$6*(1-MIN(1,Inputs!$F$6*$D4860))*(ic*Inputs!$C$6+flat_fee-cost_acc-cost_wd*Inputs!$E$6*$E4860-cost_fx*Inputs!$D$6)+12*Inputs!$B$7*(1-MIN(1,Inputs!$F$7*$D4860))*(ic*Inputs!$C$7+flat_fee-cost_acc-cost_wd*Inputs!$E$7*$E4860-cost_fx*Inputs!$D$7)+12*Inputs!$B$8*(1-MIN(1,Inputs!$F$8*$D4860))*(ic*Inputs!$C$8+flat_fee-cost_acc-cost_wd*Inputs!$E$8*$E4860-cost_fx*Inputs!$D$8)-fixed</f>
        <v>-266163.48519424</v>
      </c>
    </row>
    <row r="4861" customFormat="false" ht="15" hidden="false" customHeight="false" outlineLevel="0" collapsed="false">
      <c r="A4861" s="0" t="n">
        <v>4796</v>
      </c>
      <c r="B4861" s="0" t="n">
        <v>0.136847</v>
      </c>
      <c r="C4861" s="0" t="n">
        <v>0.915991</v>
      </c>
      <c r="D4861" s="0" t="n">
        <v>1.249674</v>
      </c>
      <c r="E4861" s="0" t="n">
        <v>1.116559</v>
      </c>
      <c r="F4861" s="0" t="n">
        <v>0.138786</v>
      </c>
      <c r="G4861" s="0" t="n">
        <f aca="false">12*Inputs!$B$6*(MIN(1,$H$50*$C4861)*(ic*Inputs!$C$6+pS+fee_fx*Inputs!$D$6-cost_acc-cost_wd*Inputs!$E$6*$E4861-cost_fx*Inputs!$D$6-$F4861)+(1-MIN(1,$H$50*$C4861))*(1-MIN(1,Inputs!$G$6*$D4861)*churn_nonbuyers)*(ic*Inputs!$C$6+fee_wd*Inputs!$E$6*(1-$B4861)+fee_fx*Inputs!$D$6-cost_acc-cost_wd*Inputs!$E$6*(1-$B4861)-cost_fx*Inputs!$D$6))</f>
        <v>219966.634158194</v>
      </c>
      <c r="H4861" s="0" t="n">
        <f aca="false">12*Inputs!$B$7*(MIN(1,$H$51*$C4861)*(ic*Inputs!$C$7+pE+fee_fx*Inputs!$D$7-cost_acc-cost_wd*Inputs!$E$7*$E4861-cost_fx*Inputs!$D$7-$F4861)+(1-MIN(1,$H$51*$C4861))*(1-MIN(1,Inputs!$G$7*$D4861)*churn_nonbuyers)*(ic*Inputs!$C$7+fee_wd*Inputs!$E$7*(1-$B4861)+fee_fx*Inputs!$D$7-cost_acc-cost_wd*Inputs!$E$7*(1-$B4861)-cost_fx*Inputs!$D$7))</f>
        <v>414216.147630023</v>
      </c>
      <c r="I4861" s="0" t="n">
        <f aca="false">12*Inputs!$B$8*(MIN(1,$H$52*$C4861)*(ic*Inputs!$C$8+pT-cost_acc-cost_wd*Inputs!$E$8-cost_fx*Inputs!$D$8-cost_ins)+(1-MIN(1,$H$52*$C4861))*(1-MIN(1,Inputs!$G$8*$D4861)*churn_nonbuyers)*(ic*Inputs!$C$8+fee_wd*Inputs!$E$8*(1-$B4861)+fee_fx*Inputs!$D$8-cost_acc-cost_wd*Inputs!$E$8*(1-$B4861)-cost_fx*Inputs!$D$8))</f>
        <v>146405.482011349</v>
      </c>
      <c r="J4861" s="0" t="n">
        <f aca="false">G4861+H4861+I4861-fixed</f>
        <v>80588.2637995665</v>
      </c>
      <c r="K4861" s="0" t="n">
        <f aca="false">12*Inputs!$B$6*(1-MIN(1,Inputs!$G$6*$D4861)*churn_nonbuyers)*(ic*Inputs!$C$6+fee_wd*Inputs!$E$6*(1-$B4861)+fee_fx*Inputs!$D$6-cost_acc-cost_wd*Inputs!$E$6*(1-$B4861)-cost_fx*Inputs!$D$6)</f>
        <v>170528.619872722</v>
      </c>
      <c r="L4861" s="0" t="n">
        <f aca="false">12*Inputs!$B$7*(1-MIN(1,Inputs!$G$7*$D4861)*churn_nonbuyers)*(ic*Inputs!$C$7+fee_wd*Inputs!$E$7*(1-$B4861)+fee_fx*Inputs!$D$7-cost_acc-cost_wd*Inputs!$E$7*(1-$B4861)-cost_fx*Inputs!$D$7)</f>
        <v>369116.756371633</v>
      </c>
      <c r="M4861" s="0" t="n">
        <f aca="false">12*Inputs!$B$8*(1-MIN(1,Inputs!$G$8*$D4861)*churn_nonbuyers)*(ic*Inputs!$C$8+fee_wd*Inputs!$E$8*(1-$B4861)+fee_fx*Inputs!$D$8-cost_acc-cost_wd*Inputs!$E$8*(1-$B4861)-cost_fx*Inputs!$D$8)</f>
        <v>40051.9035127008</v>
      </c>
      <c r="N4861" s="0" t="n">
        <f aca="false">K4861+L4861+I4861-fixed</f>
        <v>-13949.1417442963</v>
      </c>
      <c r="O4861" s="0" t="n">
        <f aca="false">K4861+L4861+M4861-fixed</f>
        <v>-120302.720242945</v>
      </c>
      <c r="P4861" s="0" t="n">
        <f aca="false">12*Inputs!$B$6*(1-MIN(1,Inputs!$F$6*$D4861))*(ic*Inputs!$C$6+flat_fee-cost_acc-cost_wd*Inputs!$E$6*$E4861-cost_fx*Inputs!$D$6)+12*Inputs!$B$7*(1-MIN(1,Inputs!$F$7*$D4861))*(ic*Inputs!$C$7+flat_fee-cost_acc-cost_wd*Inputs!$E$7*$E4861-cost_fx*Inputs!$D$7)+12*Inputs!$B$8*(1-MIN(1,Inputs!$F$8*$D4861))*(ic*Inputs!$C$8+flat_fee-cost_acc-cost_wd*Inputs!$E$8*$E4861-cost_fx*Inputs!$D$8)-fixed</f>
        <v>-113695.22704816</v>
      </c>
    </row>
    <row r="4862" customFormat="false" ht="15" hidden="false" customHeight="false" outlineLevel="0" collapsed="false">
      <c r="A4862" s="0" t="n">
        <v>4797</v>
      </c>
      <c r="B4862" s="0" t="n">
        <v>0.100927</v>
      </c>
      <c r="C4862" s="0" t="n">
        <v>1.077176</v>
      </c>
      <c r="D4862" s="0" t="n">
        <v>1.548007</v>
      </c>
      <c r="E4862" s="0" t="n">
        <v>1.095343</v>
      </c>
      <c r="F4862" s="0" t="n">
        <v>0.190896</v>
      </c>
      <c r="G4862" s="0" t="n">
        <f aca="false">12*Inputs!$B$6*(MIN(1,$H$50*$C4862)*(ic*Inputs!$C$6+pS+fee_fx*Inputs!$D$6-cost_acc-cost_wd*Inputs!$E$6*$E4862-cost_fx*Inputs!$D$6-$F4862)+(1-MIN(1,$H$50*$C4862))*(1-MIN(1,Inputs!$G$6*$D4862)*churn_nonbuyers)*(ic*Inputs!$C$6+fee_wd*Inputs!$E$6*(1-$B4862)+fee_fx*Inputs!$D$6-cost_acc-cost_wd*Inputs!$E$6*(1-$B4862)-cost_fx*Inputs!$D$6))</f>
        <v>229780.862217247</v>
      </c>
      <c r="H4862" s="0" t="n">
        <f aca="false">12*Inputs!$B$7*(MIN(1,$H$51*$C4862)*(ic*Inputs!$C$7+pE+fee_fx*Inputs!$D$7-cost_acc-cost_wd*Inputs!$E$7*$E4862-cost_fx*Inputs!$D$7-$F4862)+(1-MIN(1,$H$51*$C4862))*(1-MIN(1,Inputs!$G$7*$D4862)*churn_nonbuyers)*(ic*Inputs!$C$7+fee_wd*Inputs!$E$7*(1-$B4862)+fee_fx*Inputs!$D$7-cost_acc-cost_wd*Inputs!$E$7*(1-$B4862)-cost_fx*Inputs!$D$7))</f>
        <v>422405.412476903</v>
      </c>
      <c r="I4862" s="0" t="n">
        <f aca="false">12*Inputs!$B$8*(MIN(1,$H$52*$C4862)*(ic*Inputs!$C$8+pT-cost_acc-cost_wd*Inputs!$E$8-cost_fx*Inputs!$D$8-cost_ins)+(1-MIN(1,$H$52*$C4862))*(1-MIN(1,Inputs!$G$8*$D4862)*churn_nonbuyers)*(ic*Inputs!$C$8+fee_wd*Inputs!$E$8*(1-$B4862)+fee_fx*Inputs!$D$8-cost_acc-cost_wd*Inputs!$E$8*(1-$B4862)-cost_fx*Inputs!$D$8))</f>
        <v>155268.457344</v>
      </c>
      <c r="J4862" s="0" t="n">
        <f aca="false">G4862+H4862+I4862-fixed</f>
        <v>107454.73203815</v>
      </c>
      <c r="K4862" s="0" t="n">
        <f aca="false">12*Inputs!$B$6*(1-MIN(1,Inputs!$G$6*$D4862)*churn_nonbuyers)*(ic*Inputs!$C$6+fee_wd*Inputs!$E$6*(1-$B4862)+fee_fx*Inputs!$D$6-cost_acc-cost_wd*Inputs!$E$6*(1-$B4862)-cost_fx*Inputs!$D$6)</f>
        <v>172587.498497921</v>
      </c>
      <c r="L4862" s="0" t="n">
        <f aca="false">12*Inputs!$B$7*(1-MIN(1,Inputs!$G$7*$D4862)*churn_nonbuyers)*(ic*Inputs!$C$7+fee_wd*Inputs!$E$7*(1-$B4862)+fee_fx*Inputs!$D$7-cost_acc-cost_wd*Inputs!$E$7*(1-$B4862)-cost_fx*Inputs!$D$7)</f>
        <v>370616.757562753</v>
      </c>
      <c r="M4862" s="0" t="n">
        <f aca="false">12*Inputs!$B$8*(1-MIN(1,Inputs!$G$8*$D4862)*churn_nonbuyers)*(ic*Inputs!$C$8+fee_wd*Inputs!$E$8*(1-$B4862)+fee_fx*Inputs!$D$8-cost_acc-cost_wd*Inputs!$E$8*(1-$B4862)-cost_fx*Inputs!$D$8)</f>
        <v>0</v>
      </c>
      <c r="N4862" s="0" t="n">
        <f aca="false">K4862+L4862+I4862-fixed</f>
        <v>-1527.28659532662</v>
      </c>
      <c r="O4862" s="0" t="n">
        <f aca="false">K4862+L4862+M4862-fixed</f>
        <v>-156795.743939327</v>
      </c>
      <c r="P4862" s="0" t="n">
        <f aca="false">12*Inputs!$B$6*(1-MIN(1,Inputs!$F$6*$D4862))*(ic*Inputs!$C$6+flat_fee-cost_acc-cost_wd*Inputs!$E$6*$E4862-cost_fx*Inputs!$D$6)+12*Inputs!$B$7*(1-MIN(1,Inputs!$F$7*$D4862))*(ic*Inputs!$C$7+flat_fee-cost_acc-cost_wd*Inputs!$E$7*$E4862-cost_fx*Inputs!$D$7)+12*Inputs!$B$8*(1-MIN(1,Inputs!$F$8*$D4862))*(ic*Inputs!$C$8+flat_fee-cost_acc-cost_wd*Inputs!$E$8*$E4862-cost_fx*Inputs!$D$8)-fixed</f>
        <v>-267212.99595976</v>
      </c>
    </row>
    <row r="4863" customFormat="false" ht="15" hidden="false" customHeight="false" outlineLevel="0" collapsed="false">
      <c r="A4863" s="0" t="n">
        <v>4798</v>
      </c>
      <c r="B4863" s="0" t="n">
        <v>0.263021</v>
      </c>
      <c r="C4863" s="0" t="n">
        <v>1.084914</v>
      </c>
      <c r="D4863" s="0" t="n">
        <v>1.497727</v>
      </c>
      <c r="E4863" s="0" t="n">
        <v>1.179133</v>
      </c>
      <c r="F4863" s="0" t="n">
        <v>0.191095</v>
      </c>
      <c r="G4863" s="0" t="n">
        <f aca="false">12*Inputs!$B$6*(MIN(1,$H$50*$C4863)*(ic*Inputs!$C$6+pS+fee_fx*Inputs!$D$6-cost_acc-cost_wd*Inputs!$E$6*$E4863-cost_fx*Inputs!$D$6-$F4863)+(1-MIN(1,$H$50*$C4863))*(1-MIN(1,Inputs!$G$6*$D4863)*churn_nonbuyers)*(ic*Inputs!$C$6+fee_wd*Inputs!$E$6*(1-$B4863)+fee_fx*Inputs!$D$6-cost_acc-cost_wd*Inputs!$E$6*(1-$B4863)-cost_fx*Inputs!$D$6))</f>
        <v>208802.359932599</v>
      </c>
      <c r="H4863" s="0" t="n">
        <f aca="false">12*Inputs!$B$7*(MIN(1,$H$51*$C4863)*(ic*Inputs!$C$7+pE+fee_fx*Inputs!$D$7-cost_acc-cost_wd*Inputs!$E$7*$E4863-cost_fx*Inputs!$D$7-$F4863)+(1-MIN(1,$H$51*$C4863))*(1-MIN(1,Inputs!$G$7*$D4863)*churn_nonbuyers)*(ic*Inputs!$C$7+fee_wd*Inputs!$E$7*(1-$B4863)+fee_fx*Inputs!$D$7-cost_acc-cost_wd*Inputs!$E$7*(1-$B4863)-cost_fx*Inputs!$D$7))</f>
        <v>400006.133819721</v>
      </c>
      <c r="I4863" s="0" t="n">
        <f aca="false">12*Inputs!$B$8*(MIN(1,$H$52*$C4863)*(ic*Inputs!$C$8+pT-cost_acc-cost_wd*Inputs!$E$8-cost_fx*Inputs!$D$8-cost_ins)+(1-MIN(1,$H$52*$C4863))*(1-MIN(1,Inputs!$G$8*$D4863)*churn_nonbuyers)*(ic*Inputs!$C$8+fee_wd*Inputs!$E$8*(1-$B4863)+fee_fx*Inputs!$D$8-cost_acc-cost_wd*Inputs!$E$8*(1-$B4863)-cost_fx*Inputs!$D$8))</f>
        <v>156383.843616</v>
      </c>
      <c r="J4863" s="0" t="n">
        <f aca="false">G4863+H4863+I4863-fixed</f>
        <v>65192.33736832</v>
      </c>
      <c r="K4863" s="0" t="n">
        <f aca="false">12*Inputs!$B$6*(1-MIN(1,Inputs!$G$6*$D4863)*churn_nonbuyers)*(ic*Inputs!$C$6+fee_wd*Inputs!$E$6*(1-$B4863)+fee_fx*Inputs!$D$6-cost_acc-cost_wd*Inputs!$E$6*(1-$B4863)-cost_fx*Inputs!$D$6)</f>
        <v>151464.210143522</v>
      </c>
      <c r="L4863" s="0" t="n">
        <f aca="false">12*Inputs!$B$7*(1-MIN(1,Inputs!$G$7*$D4863)*churn_nonbuyers)*(ic*Inputs!$C$7+fee_wd*Inputs!$E$7*(1-$B4863)+fee_fx*Inputs!$D$7-cost_acc-cost_wd*Inputs!$E$7*(1-$B4863)-cost_fx*Inputs!$D$7)</f>
        <v>348910.263590114</v>
      </c>
      <c r="M4863" s="0" t="n">
        <f aca="false">12*Inputs!$B$8*(1-MIN(1,Inputs!$G$8*$D4863)*churn_nonbuyers)*(ic*Inputs!$C$8+fee_wd*Inputs!$E$8*(1-$B4863)+fee_fx*Inputs!$D$8-cost_acc-cost_wd*Inputs!$E$8*(1-$B4863)-cost_fx*Inputs!$D$8)</f>
        <v>0</v>
      </c>
      <c r="N4863" s="0" t="n">
        <f aca="false">K4863+L4863+I4863-fixed</f>
        <v>-43241.6826503641</v>
      </c>
      <c r="O4863" s="0" t="n">
        <f aca="false">K4863+L4863+M4863-fixed</f>
        <v>-199625.526266364</v>
      </c>
      <c r="P4863" s="0" t="n">
        <f aca="false">12*Inputs!$B$6*(1-MIN(1,Inputs!$F$6*$D4863))*(ic*Inputs!$C$6+flat_fee-cost_acc-cost_wd*Inputs!$E$6*$E4863-cost_fx*Inputs!$D$6)+12*Inputs!$B$7*(1-MIN(1,Inputs!$F$7*$D4863))*(ic*Inputs!$C$7+flat_fee-cost_acc-cost_wd*Inputs!$E$7*$E4863-cost_fx*Inputs!$D$7)+12*Inputs!$B$8*(1-MIN(1,Inputs!$F$8*$D4863))*(ic*Inputs!$C$8+flat_fee-cost_acc-cost_wd*Inputs!$E$8*$E4863-cost_fx*Inputs!$D$8)-fixed</f>
        <v>-266197.40829016</v>
      </c>
    </row>
    <row r="4864" customFormat="false" ht="15" hidden="false" customHeight="false" outlineLevel="0" collapsed="false">
      <c r="A4864" s="0" t="n">
        <v>4799</v>
      </c>
      <c r="B4864" s="0" t="n">
        <v>0.294653</v>
      </c>
      <c r="C4864" s="0" t="n">
        <v>1.142384</v>
      </c>
      <c r="D4864" s="0" t="n">
        <v>1.263972</v>
      </c>
      <c r="E4864" s="0" t="n">
        <v>1.029454</v>
      </c>
      <c r="F4864" s="0" t="n">
        <v>0.192023</v>
      </c>
      <c r="G4864" s="0" t="n">
        <f aca="false">12*Inputs!$B$6*(MIN(1,$H$50*$C4864)*(ic*Inputs!$C$6+pS+fee_fx*Inputs!$D$6-cost_acc-cost_wd*Inputs!$E$6*$E4864-cost_fx*Inputs!$D$6-$F4864)+(1-MIN(1,$H$50*$C4864))*(1-MIN(1,Inputs!$G$6*$D4864)*churn_nonbuyers)*(ic*Inputs!$C$6+fee_wd*Inputs!$E$6*(1-$B4864)+fee_fx*Inputs!$D$6-cost_acc-cost_wd*Inputs!$E$6*(1-$B4864)-cost_fx*Inputs!$D$6))</f>
        <v>213616.410141629</v>
      </c>
      <c r="H4864" s="0" t="n">
        <f aca="false">12*Inputs!$B$7*(MIN(1,$H$51*$C4864)*(ic*Inputs!$C$7+pE+fee_fx*Inputs!$D$7-cost_acc-cost_wd*Inputs!$E$7*$E4864-cost_fx*Inputs!$D$7-$F4864)+(1-MIN(1,$H$51*$C4864))*(1-MIN(1,Inputs!$G$7*$D4864)*churn_nonbuyers)*(ic*Inputs!$C$7+fee_wd*Inputs!$E$7*(1-$B4864)+fee_fx*Inputs!$D$7-cost_acc-cost_wd*Inputs!$E$7*(1-$B4864)-cost_fx*Inputs!$D$7))</f>
        <v>421361.312584813</v>
      </c>
      <c r="I4864" s="0" t="n">
        <f aca="false">12*Inputs!$B$8*(MIN(1,$H$52*$C4864)*(ic*Inputs!$C$8+pT-cost_acc-cost_wd*Inputs!$E$8-cost_fx*Inputs!$D$8-cost_ins)+(1-MIN(1,$H$52*$C4864))*(1-MIN(1,Inputs!$G$8*$D4864)*churn_nonbuyers)*(ic*Inputs!$C$8+fee_wd*Inputs!$E$8*(1-$B4864)+fee_fx*Inputs!$D$8-cost_acc-cost_wd*Inputs!$E$8*(1-$B4864)-cost_fx*Inputs!$D$8))</f>
        <v>171875.332638746</v>
      </c>
      <c r="J4864" s="0" t="n">
        <f aca="false">G4864+H4864+I4864-fixed</f>
        <v>106853.055365189</v>
      </c>
      <c r="K4864" s="0" t="n">
        <f aca="false">12*Inputs!$B$6*(1-MIN(1,Inputs!$G$6*$D4864)*churn_nonbuyers)*(ic*Inputs!$C$6+fee_wd*Inputs!$E$6*(1-$B4864)+fee_fx*Inputs!$D$6-cost_acc-cost_wd*Inputs!$E$6*(1-$B4864)-cost_fx*Inputs!$D$6)</f>
        <v>149110.648860355</v>
      </c>
      <c r="L4864" s="0" t="n">
        <f aca="false">12*Inputs!$B$7*(1-MIN(1,Inputs!$G$7*$D4864)*churn_nonbuyers)*(ic*Inputs!$C$7+fee_wd*Inputs!$E$7*(1-$B4864)+fee_fx*Inputs!$D$7-cost_acc-cost_wd*Inputs!$E$7*(1-$B4864)-cost_fx*Inputs!$D$7)</f>
        <v>347089.873860213</v>
      </c>
      <c r="M4864" s="0" t="n">
        <f aca="false">12*Inputs!$B$8*(1-MIN(1,Inputs!$G$8*$D4864)*churn_nonbuyers)*(ic*Inputs!$C$8+fee_wd*Inputs!$E$8*(1-$B4864)+fee_fx*Inputs!$D$8-cost_acc-cost_wd*Inputs!$E$8*(1-$B4864)-cost_fx*Inputs!$D$8)</f>
        <v>35978.0870016576</v>
      </c>
      <c r="N4864" s="0" t="n">
        <f aca="false">K4864+L4864+I4864-fixed</f>
        <v>-31924.1446406851</v>
      </c>
      <c r="O4864" s="0" t="n">
        <f aca="false">K4864+L4864+M4864-fixed</f>
        <v>-167821.390277774</v>
      </c>
      <c r="P4864" s="0" t="n">
        <f aca="false">12*Inputs!$B$6*(1-MIN(1,Inputs!$F$6*$D4864))*(ic*Inputs!$C$6+flat_fee-cost_acc-cost_wd*Inputs!$E$6*$E4864-cost_fx*Inputs!$D$6)+12*Inputs!$B$7*(1-MIN(1,Inputs!$F$7*$D4864))*(ic*Inputs!$C$7+flat_fee-cost_acc-cost_wd*Inputs!$E$7*$E4864-cost_fx*Inputs!$D$7)+12*Inputs!$B$8*(1-MIN(1,Inputs!$F$8*$D4864))*(ic*Inputs!$C$8+flat_fee-cost_acc-cost_wd*Inputs!$E$8*$E4864-cost_fx*Inputs!$D$8)-fixed</f>
        <v>-89247.32250688</v>
      </c>
    </row>
    <row r="4865" customFormat="false" ht="15" hidden="false" customHeight="false" outlineLevel="0" collapsed="false">
      <c r="A4865" s="0" t="n">
        <v>4800</v>
      </c>
      <c r="B4865" s="0" t="n">
        <v>0.434749</v>
      </c>
      <c r="C4865" s="0" t="n">
        <v>1.145846</v>
      </c>
      <c r="D4865" s="0" t="n">
        <v>1.063927</v>
      </c>
      <c r="E4865" s="0" t="n">
        <v>1.074262</v>
      </c>
      <c r="F4865" s="0" t="n">
        <v>0.131064</v>
      </c>
      <c r="G4865" s="0" t="n">
        <f aca="false">12*Inputs!$B$6*(MIN(1,$H$50*$C4865)*(ic*Inputs!$C$6+pS+fee_fx*Inputs!$D$6-cost_acc-cost_wd*Inputs!$E$6*$E4865-cost_fx*Inputs!$D$6-$F4865)+(1-MIN(1,$H$50*$C4865))*(1-MIN(1,Inputs!$G$6*$D4865)*churn_nonbuyers)*(ic*Inputs!$C$6+fee_wd*Inputs!$E$6*(1-$B4865)+fee_fx*Inputs!$D$6-cost_acc-cost_wd*Inputs!$E$6*(1-$B4865)-cost_fx*Inputs!$D$6))</f>
        <v>198334.665922082</v>
      </c>
      <c r="H4865" s="0" t="n">
        <f aca="false">12*Inputs!$B$7*(MIN(1,$H$51*$C4865)*(ic*Inputs!$C$7+pE+fee_fx*Inputs!$D$7-cost_acc-cost_wd*Inputs!$E$7*$E4865-cost_fx*Inputs!$D$7-$F4865)+(1-MIN(1,$H$51*$C4865))*(1-MIN(1,Inputs!$G$7*$D4865)*churn_nonbuyers)*(ic*Inputs!$C$7+fee_wd*Inputs!$E$7*(1-$B4865)+fee_fx*Inputs!$D$7-cost_acc-cost_wd*Inputs!$E$7*(1-$B4865)-cost_fx*Inputs!$D$7))</f>
        <v>410289.157292035</v>
      </c>
      <c r="I4865" s="0" t="n">
        <f aca="false">12*Inputs!$B$8*(MIN(1,$H$52*$C4865)*(ic*Inputs!$C$8+pT-cost_acc-cost_wd*Inputs!$E$8-cost_fx*Inputs!$D$8-cost_ins)+(1-MIN(1,$H$52*$C4865))*(1-MIN(1,Inputs!$G$8*$D4865)*churn_nonbuyers)*(ic*Inputs!$C$8+fee_wd*Inputs!$E$8*(1-$B4865)+fee_fx*Inputs!$D$8-cost_acc-cost_wd*Inputs!$E$8*(1-$B4865)-cost_fx*Inputs!$D$8))</f>
        <v>180601.138871295</v>
      </c>
      <c r="J4865" s="0" t="n">
        <f aca="false">G4865+H4865+I4865-fixed</f>
        <v>89224.9620854121</v>
      </c>
      <c r="K4865" s="0" t="n">
        <f aca="false">12*Inputs!$B$6*(1-MIN(1,Inputs!$G$6*$D4865)*churn_nonbuyers)*(ic*Inputs!$C$6+fee_wd*Inputs!$E$6*(1-$B4865)+fee_fx*Inputs!$D$6-cost_acc-cost_wd*Inputs!$E$6*(1-$B4865)-cost_fx*Inputs!$D$6)</f>
        <v>131602.056475126</v>
      </c>
      <c r="L4865" s="0" t="n">
        <f aca="false">12*Inputs!$B$7*(1-MIN(1,Inputs!$G$7*$D4865)*churn_nonbuyers)*(ic*Inputs!$C$7+fee_wd*Inputs!$E$7*(1-$B4865)+fee_fx*Inputs!$D$7-cost_acc-cost_wd*Inputs!$E$7*(1-$B4865)-cost_fx*Inputs!$D$7)</f>
        <v>329725.060989075</v>
      </c>
      <c r="M4865" s="0" t="n">
        <f aca="false">12*Inputs!$B$8*(1-MIN(1,Inputs!$G$8*$D4865)*churn_nonbuyers)*(ic*Inputs!$C$8+fee_wd*Inputs!$E$8*(1-$B4865)+fee_fx*Inputs!$D$8-cost_acc-cost_wd*Inputs!$E$8*(1-$B4865)-cost_fx*Inputs!$D$8)</f>
        <v>77987.3913372528</v>
      </c>
      <c r="N4865" s="0" t="n">
        <f aca="false">K4865+L4865+I4865-fixed</f>
        <v>-58071.7436645043</v>
      </c>
      <c r="O4865" s="0" t="n">
        <f aca="false">K4865+L4865+M4865-fixed</f>
        <v>-160685.491198546</v>
      </c>
      <c r="P4865" s="0" t="n">
        <f aca="false">12*Inputs!$B$6*(1-MIN(1,Inputs!$F$6*$D4865))*(ic*Inputs!$C$6+flat_fee-cost_acc-cost_wd*Inputs!$E$6*$E4865-cost_fx*Inputs!$D$6)+12*Inputs!$B$7*(1-MIN(1,Inputs!$F$7*$D4865))*(ic*Inputs!$C$7+flat_fee-cost_acc-cost_wd*Inputs!$E$7*$E4865-cost_fx*Inputs!$D$7)+12*Inputs!$B$8*(1-MIN(1,Inputs!$F$8*$D4865))*(ic*Inputs!$C$8+flat_fee-cost_acc-cost_wd*Inputs!$E$8*$E4865-cost_fx*Inputs!$D$8)-fixed</f>
        <v>3479.95399376005</v>
      </c>
    </row>
    <row r="4866" customFormat="false" ht="15" hidden="false" customHeight="false" outlineLevel="0" collapsed="false">
      <c r="A4866" s="0" t="n">
        <v>4801</v>
      </c>
      <c r="B4866" s="0" t="n">
        <v>0.170194</v>
      </c>
      <c r="C4866" s="0" t="n">
        <v>1.013733</v>
      </c>
      <c r="D4866" s="0" t="n">
        <v>1.180778</v>
      </c>
      <c r="E4866" s="0" t="n">
        <v>1.1628</v>
      </c>
      <c r="F4866" s="0" t="n">
        <v>0.381804</v>
      </c>
      <c r="G4866" s="0" t="n">
        <f aca="false">12*Inputs!$B$6*(MIN(1,$H$50*$C4866)*(ic*Inputs!$C$6+pS+fee_fx*Inputs!$D$6-cost_acc-cost_wd*Inputs!$E$6*$E4866-cost_fx*Inputs!$D$6-$F4866)+(1-MIN(1,$H$50*$C4866))*(1-MIN(1,Inputs!$G$6*$D4866)*churn_nonbuyers)*(ic*Inputs!$C$6+fee_wd*Inputs!$E$6*(1-$B4866)+fee_fx*Inputs!$D$6-cost_acc-cost_wd*Inputs!$E$6*(1-$B4866)-cost_fx*Inputs!$D$6))</f>
        <v>214909.679227682</v>
      </c>
      <c r="H4866" s="0" t="n">
        <f aca="false">12*Inputs!$B$7*(MIN(1,$H$51*$C4866)*(ic*Inputs!$C$7+pE+fee_fx*Inputs!$D$7-cost_acc-cost_wd*Inputs!$E$7*$E4866-cost_fx*Inputs!$D$7-$F4866)+(1-MIN(1,$H$51*$C4866))*(1-MIN(1,Inputs!$G$7*$D4866)*churn_nonbuyers)*(ic*Inputs!$C$7+fee_wd*Inputs!$E$7*(1-$B4866)+fee_fx*Inputs!$D$7-cost_acc-cost_wd*Inputs!$E$7*(1-$B4866)-cost_fx*Inputs!$D$7))</f>
        <v>397155.900403712</v>
      </c>
      <c r="I4866" s="0" t="n">
        <f aca="false">12*Inputs!$B$8*(MIN(1,$H$52*$C4866)*(ic*Inputs!$C$8+pT-cost_acc-cost_wd*Inputs!$E$8-cost_fx*Inputs!$D$8-cost_ins)+(1-MIN(1,$H$52*$C4866))*(1-MIN(1,Inputs!$G$8*$D4866)*churn_nonbuyers)*(ic*Inputs!$C$8+fee_wd*Inputs!$E$8*(1-$B4866)+fee_fx*Inputs!$D$8-cost_acc-cost_wd*Inputs!$E$8*(1-$B4866)-cost_fx*Inputs!$D$8))</f>
        <v>162152.547050823</v>
      </c>
      <c r="J4866" s="0" t="n">
        <f aca="false">G4866+H4866+I4866-fixed</f>
        <v>74218.1266822179</v>
      </c>
      <c r="K4866" s="0" t="n">
        <f aca="false">12*Inputs!$B$6*(1-MIN(1,Inputs!$G$6*$D4866)*churn_nonbuyers)*(ic*Inputs!$C$6+fee_wd*Inputs!$E$6*(1-$B4866)+fee_fx*Inputs!$D$6-cost_acc-cost_wd*Inputs!$E$6*(1-$B4866)-cost_fx*Inputs!$D$6)</f>
        <v>166636.74334271</v>
      </c>
      <c r="L4866" s="0" t="n">
        <f aca="false">12*Inputs!$B$7*(1-MIN(1,Inputs!$G$7*$D4866)*churn_nonbuyers)*(ic*Inputs!$C$7+fee_wd*Inputs!$E$7*(1-$B4866)+fee_fx*Inputs!$D$7-cost_acc-cost_wd*Inputs!$E$7*(1-$B4866)-cost_fx*Inputs!$D$7)</f>
        <v>365277.526261626</v>
      </c>
      <c r="M4866" s="0" t="n">
        <f aca="false">12*Inputs!$B$8*(1-MIN(1,Inputs!$G$8*$D4866)*churn_nonbuyers)*(ic*Inputs!$C$8+fee_wd*Inputs!$E$8*(1-$B4866)+fee_fx*Inputs!$D$8-cost_acc-cost_wd*Inputs!$E$8*(1-$B4866)-cost_fx*Inputs!$D$8)</f>
        <v>55198.8312793152</v>
      </c>
      <c r="N4866" s="0" t="n">
        <f aca="false">K4866+L4866+I4866-fixed</f>
        <v>-5933.18334483984</v>
      </c>
      <c r="O4866" s="0" t="n">
        <f aca="false">K4866+L4866+M4866-fixed</f>
        <v>-112886.899116348</v>
      </c>
      <c r="P4866" s="0" t="n">
        <f aca="false">12*Inputs!$B$6*(1-MIN(1,Inputs!$F$6*$D4866))*(ic*Inputs!$C$6+flat_fee-cost_acc-cost_wd*Inputs!$E$6*$E4866-cost_fx*Inputs!$D$6)+12*Inputs!$B$7*(1-MIN(1,Inputs!$F$7*$D4866))*(ic*Inputs!$C$7+flat_fee-cost_acc-cost_wd*Inputs!$E$7*$E4866-cost_fx*Inputs!$D$7)+12*Inputs!$B$8*(1-MIN(1,Inputs!$F$8*$D4866))*(ic*Inputs!$C$8+flat_fee-cost_acc-cost_wd*Inputs!$E$8*$E4866-cost_fx*Inputs!$D$8)-fixed</f>
        <v>-94740.017968</v>
      </c>
    </row>
    <row r="4867" customFormat="false" ht="15" hidden="false" customHeight="false" outlineLevel="0" collapsed="false">
      <c r="A4867" s="0" t="n">
        <v>4802</v>
      </c>
      <c r="B4867" s="0" t="n">
        <v>0.090432</v>
      </c>
      <c r="C4867" s="0" t="n">
        <v>0.813272</v>
      </c>
      <c r="D4867" s="0" t="n">
        <v>1.069018</v>
      </c>
      <c r="E4867" s="0" t="n">
        <v>1.189167</v>
      </c>
      <c r="F4867" s="0" t="n">
        <v>0.11249</v>
      </c>
      <c r="G4867" s="0" t="n">
        <f aca="false">12*Inputs!$B$6*(MIN(1,$H$50*$C4867)*(ic*Inputs!$C$6+pS+fee_fx*Inputs!$D$6-cost_acc-cost_wd*Inputs!$E$6*$E4867-cost_fx*Inputs!$D$6-$F4867)+(1-MIN(1,$H$50*$C4867))*(1-MIN(1,Inputs!$G$6*$D4867)*churn_nonbuyers)*(ic*Inputs!$C$6+fee_wd*Inputs!$E$6*(1-$B4867)+fee_fx*Inputs!$D$6-cost_acc-cost_wd*Inputs!$E$6*(1-$B4867)-cost_fx*Inputs!$D$6))</f>
        <v>221005.891768501</v>
      </c>
      <c r="H4867" s="0" t="n">
        <f aca="false">12*Inputs!$B$7*(MIN(1,$H$51*$C4867)*(ic*Inputs!$C$7+pE+fee_fx*Inputs!$D$7-cost_acc-cost_wd*Inputs!$E$7*$E4867-cost_fx*Inputs!$D$7-$F4867)+(1-MIN(1,$H$51*$C4867))*(1-MIN(1,Inputs!$G$7*$D4867)*churn_nonbuyers)*(ic*Inputs!$C$7+fee_wd*Inputs!$E$7*(1-$B4867)+fee_fx*Inputs!$D$7-cost_acc-cost_wd*Inputs!$E$7*(1-$B4867)-cost_fx*Inputs!$D$7))</f>
        <v>409355.110269196</v>
      </c>
      <c r="I4867" s="0" t="n">
        <f aca="false">12*Inputs!$B$8*(MIN(1,$H$52*$C4867)*(ic*Inputs!$C$8+pT-cost_acc-cost_wd*Inputs!$E$8-cost_fx*Inputs!$D$8-cost_ins)+(1-MIN(1,$H$52*$C4867))*(1-MIN(1,Inputs!$G$8*$D4867)*churn_nonbuyers)*(ic*Inputs!$C$8+fee_wd*Inputs!$E$8*(1-$B4867)+fee_fx*Inputs!$D$8-cost_acc-cost_wd*Inputs!$E$8*(1-$B4867)-cost_fx*Inputs!$D$8))</f>
        <v>152140.849393338</v>
      </c>
      <c r="J4867" s="0" t="n">
        <f aca="false">G4867+H4867+I4867-fixed</f>
        <v>82501.8514310345</v>
      </c>
      <c r="K4867" s="0" t="n">
        <f aca="false">12*Inputs!$B$6*(1-MIN(1,Inputs!$G$6*$D4867)*churn_nonbuyers)*(ic*Inputs!$C$6+fee_wd*Inputs!$E$6*(1-$B4867)+fee_fx*Inputs!$D$6-cost_acc-cost_wd*Inputs!$E$6*(1-$B4867)-cost_fx*Inputs!$D$6)</f>
        <v>178498.139297587</v>
      </c>
      <c r="L4867" s="0" t="n">
        <f aca="false">12*Inputs!$B$7*(1-MIN(1,Inputs!$G$7*$D4867)*churn_nonbuyers)*(ic*Inputs!$C$7+fee_wd*Inputs!$E$7*(1-$B4867)+fee_fx*Inputs!$D$7-cost_acc-cost_wd*Inputs!$E$7*(1-$B4867)-cost_fx*Inputs!$D$7)</f>
        <v>377664.579514552</v>
      </c>
      <c r="M4867" s="0" t="n">
        <f aca="false">12*Inputs!$B$8*(1-MIN(1,Inputs!$G$8*$D4867)*churn_nonbuyers)*(ic*Inputs!$C$8+fee_wd*Inputs!$E$8*(1-$B4867)+fee_fx*Inputs!$D$8-cost_acc-cost_wd*Inputs!$E$8*(1-$B4867)-cost_fx*Inputs!$D$8)</f>
        <v>81058.2588020736</v>
      </c>
      <c r="N4867" s="0" t="n">
        <f aca="false">K4867+L4867+I4867-fixed</f>
        <v>8303.5682054772</v>
      </c>
      <c r="O4867" s="0" t="n">
        <f aca="false">K4867+L4867+M4867-fixed</f>
        <v>-62779.0223857868</v>
      </c>
      <c r="P4867" s="0" t="n">
        <f aca="false">12*Inputs!$B$6*(1-MIN(1,Inputs!$F$6*$D4867))*(ic*Inputs!$C$6+flat_fee-cost_acc-cost_wd*Inputs!$E$6*$E4867-cost_fx*Inputs!$D$6)+12*Inputs!$B$7*(1-MIN(1,Inputs!$F$7*$D4867))*(ic*Inputs!$C$7+flat_fee-cost_acc-cost_wd*Inputs!$E$7*$E4867-cost_fx*Inputs!$D$7)+12*Inputs!$B$8*(1-MIN(1,Inputs!$F$8*$D4867))*(ic*Inputs!$C$8+flat_fee-cost_acc-cost_wd*Inputs!$E$8*$E4867-cost_fx*Inputs!$D$8)-fixed</f>
        <v>-47035.9039825599</v>
      </c>
    </row>
    <row r="4868" customFormat="false" ht="15" hidden="false" customHeight="false" outlineLevel="0" collapsed="false">
      <c r="A4868" s="0" t="n">
        <v>4803</v>
      </c>
      <c r="B4868" s="0" t="n">
        <v>0.294592</v>
      </c>
      <c r="C4868" s="0" t="n">
        <v>0.826568</v>
      </c>
      <c r="D4868" s="0" t="n">
        <v>1.196976</v>
      </c>
      <c r="E4868" s="0" t="n">
        <v>1.17432</v>
      </c>
      <c r="F4868" s="0" t="n">
        <v>0.217305</v>
      </c>
      <c r="G4868" s="0" t="n">
        <f aca="false">12*Inputs!$B$6*(MIN(1,$H$50*$C4868)*(ic*Inputs!$C$6+pS+fee_fx*Inputs!$D$6-cost_acc-cost_wd*Inputs!$E$6*$E4868-cost_fx*Inputs!$D$6-$F4868)+(1-MIN(1,$H$50*$C4868))*(1-MIN(1,Inputs!$G$6*$D4868)*churn_nonbuyers)*(ic*Inputs!$C$6+fee_wd*Inputs!$E$6*(1-$B4868)+fee_fx*Inputs!$D$6-cost_acc-cost_wd*Inputs!$E$6*(1-$B4868)-cost_fx*Inputs!$D$6))</f>
        <v>193048.89220794</v>
      </c>
      <c r="H4868" s="0" t="n">
        <f aca="false">12*Inputs!$B$7*(MIN(1,$H$51*$C4868)*(ic*Inputs!$C$7+pE+fee_fx*Inputs!$D$7-cost_acc-cost_wd*Inputs!$E$7*$E4868-cost_fx*Inputs!$D$7-$F4868)+(1-MIN(1,$H$51*$C4868))*(1-MIN(1,Inputs!$G$7*$D4868)*churn_nonbuyers)*(ic*Inputs!$C$7+fee_wd*Inputs!$E$7*(1-$B4868)+fee_fx*Inputs!$D$7-cost_acc-cost_wd*Inputs!$E$7*(1-$B4868)-cost_fx*Inputs!$D$7))</f>
        <v>386321.834404981</v>
      </c>
      <c r="I4868" s="0" t="n">
        <f aca="false">12*Inputs!$B$8*(MIN(1,$H$52*$C4868)*(ic*Inputs!$C$8+pT-cost_acc-cost_wd*Inputs!$E$8-cost_fx*Inputs!$D$8-cost_ins)+(1-MIN(1,$H$52*$C4868))*(1-MIN(1,Inputs!$G$8*$D4868)*churn_nonbuyers)*(ic*Inputs!$C$8+fee_wd*Inputs!$E$8*(1-$B4868)+fee_fx*Inputs!$D$8-cost_acc-cost_wd*Inputs!$E$8*(1-$B4868)-cost_fx*Inputs!$D$8))</f>
        <v>140477.27112191</v>
      </c>
      <c r="J4868" s="0" t="n">
        <f aca="false">G4868+H4868+I4868-fixed</f>
        <v>19847.9977348316</v>
      </c>
      <c r="K4868" s="0" t="n">
        <f aca="false">12*Inputs!$B$6*(1-MIN(1,Inputs!$G$6*$D4868)*churn_nonbuyers)*(ic*Inputs!$C$6+fee_wd*Inputs!$E$6*(1-$B4868)+fee_fx*Inputs!$D$6-cost_acc-cost_wd*Inputs!$E$6*(1-$B4868)-cost_fx*Inputs!$D$6)</f>
        <v>149652.094707302</v>
      </c>
      <c r="L4868" s="0" t="n">
        <f aca="false">12*Inputs!$B$7*(1-MIN(1,Inputs!$G$7*$D4868)*churn_nonbuyers)*(ic*Inputs!$C$7+fee_wd*Inputs!$E$7*(1-$B4868)+fee_fx*Inputs!$D$7-cost_acc-cost_wd*Inputs!$E$7*(1-$B4868)-cost_fx*Inputs!$D$7)</f>
        <v>347823.446776381</v>
      </c>
      <c r="M4868" s="0" t="n">
        <f aca="false">12*Inputs!$B$8*(1-MIN(1,Inputs!$G$8*$D4868)*churn_nonbuyers)*(ic*Inputs!$C$8+fee_wd*Inputs!$E$8*(1-$B4868)+fee_fx*Inputs!$D$8-cost_acc-cost_wd*Inputs!$E$8*(1-$B4868)-cost_fx*Inputs!$D$8)</f>
        <v>50622.5245274112</v>
      </c>
      <c r="N4868" s="0" t="n">
        <f aca="false">K4868+L4868+I4868-fixed</f>
        <v>-62047.1873944063</v>
      </c>
      <c r="O4868" s="0" t="n">
        <f aca="false">K4868+L4868+M4868-fixed</f>
        <v>-151901.933988905</v>
      </c>
      <c r="P4868" s="0" t="n">
        <f aca="false">12*Inputs!$B$6*(1-MIN(1,Inputs!$F$6*$D4868))*(ic*Inputs!$C$6+flat_fee-cost_acc-cost_wd*Inputs!$E$6*$E4868-cost_fx*Inputs!$D$6)+12*Inputs!$B$7*(1-MIN(1,Inputs!$F$7*$D4868))*(ic*Inputs!$C$7+flat_fee-cost_acc-cost_wd*Inputs!$E$7*$E4868-cost_fx*Inputs!$D$7)+12*Inputs!$B$8*(1-MIN(1,Inputs!$F$8*$D4868))*(ic*Inputs!$C$8+flat_fee-cost_acc-cost_wd*Inputs!$E$8*$E4868-cost_fx*Inputs!$D$8)-fixed</f>
        <v>-107673.6762112</v>
      </c>
    </row>
    <row r="4869" customFormat="false" ht="15" hidden="false" customHeight="false" outlineLevel="0" collapsed="false">
      <c r="A4869" s="0" t="n">
        <v>4804</v>
      </c>
      <c r="B4869" s="0" t="n">
        <v>0.440079</v>
      </c>
      <c r="C4869" s="0" t="n">
        <v>0.845152</v>
      </c>
      <c r="D4869" s="0" t="n">
        <v>1.128213</v>
      </c>
      <c r="E4869" s="0" t="n">
        <v>1.137112</v>
      </c>
      <c r="F4869" s="0" t="n">
        <v>0.286259</v>
      </c>
      <c r="G4869" s="0" t="n">
        <f aca="false">12*Inputs!$B$6*(MIN(1,$H$50*$C4869)*(ic*Inputs!$C$6+pS+fee_fx*Inputs!$D$6-cost_acc-cost_wd*Inputs!$E$6*$E4869-cost_fx*Inputs!$D$6-$F4869)+(1-MIN(1,$H$50*$C4869))*(1-MIN(1,Inputs!$G$6*$D4869)*churn_nonbuyers)*(ic*Inputs!$C$6+fee_wd*Inputs!$E$6*(1-$B4869)+fee_fx*Inputs!$D$6-cost_acc-cost_wd*Inputs!$E$6*(1-$B4869)-cost_fx*Inputs!$D$6))</f>
        <v>175484.967576107</v>
      </c>
      <c r="H4869" s="0" t="n">
        <f aca="false">12*Inputs!$B$7*(MIN(1,$H$51*$C4869)*(ic*Inputs!$C$7+pE+fee_fx*Inputs!$D$7-cost_acc-cost_wd*Inputs!$E$7*$E4869-cost_fx*Inputs!$D$7-$F4869)+(1-MIN(1,$H$51*$C4869))*(1-MIN(1,Inputs!$G$7*$D4869)*churn_nonbuyers)*(ic*Inputs!$C$7+fee_wd*Inputs!$E$7*(1-$B4869)+fee_fx*Inputs!$D$7-cost_acc-cost_wd*Inputs!$E$7*(1-$B4869)-cost_fx*Inputs!$D$7))</f>
        <v>374547.607761419</v>
      </c>
      <c r="I4869" s="0" t="n">
        <f aca="false">12*Inputs!$B$8*(MIN(1,$H$52*$C4869)*(ic*Inputs!$C$8+pT-cost_acc-cost_wd*Inputs!$E$8-cost_fx*Inputs!$D$8-cost_ins)+(1-MIN(1,$H$52*$C4869))*(1-MIN(1,Inputs!$G$8*$D4869)*churn_nonbuyers)*(ic*Inputs!$C$8+fee_wd*Inputs!$E$8*(1-$B4869)+fee_fx*Inputs!$D$8-cost_acc-cost_wd*Inputs!$E$8*(1-$B4869)-cost_fx*Inputs!$D$8))</f>
        <v>148036.168717648</v>
      </c>
      <c r="J4869" s="0" t="n">
        <f aca="false">G4869+H4869+I4869-fixed</f>
        <v>-1931.25594482641</v>
      </c>
      <c r="K4869" s="0" t="n">
        <f aca="false">12*Inputs!$B$6*(1-MIN(1,Inputs!$G$6*$D4869)*churn_nonbuyers)*(ic*Inputs!$C$6+fee_wd*Inputs!$E$6*(1-$B4869)+fee_fx*Inputs!$D$6-cost_acc-cost_wd*Inputs!$E$6*(1-$B4869)-cost_fx*Inputs!$D$6)</f>
        <v>130431.057471554</v>
      </c>
      <c r="L4869" s="0" t="n">
        <f aca="false">12*Inputs!$B$7*(1-MIN(1,Inputs!$G$7*$D4869)*churn_nonbuyers)*(ic*Inputs!$C$7+fee_wd*Inputs!$E$7*(1-$B4869)+fee_fx*Inputs!$D$7-cost_acc-cost_wd*Inputs!$E$7*(1-$B4869)-cost_fx*Inputs!$D$7)</f>
        <v>328326.651858933</v>
      </c>
      <c r="M4869" s="0" t="n">
        <f aca="false">12*Inputs!$B$8*(1-MIN(1,Inputs!$G$8*$D4869)*churn_nonbuyers)*(ic*Inputs!$C$8+fee_wd*Inputs!$E$8*(1-$B4869)+fee_fx*Inputs!$D$8-cost_acc-cost_wd*Inputs!$E$8*(1-$B4869)-cost_fx*Inputs!$D$8)</f>
        <v>64184.5974805872</v>
      </c>
      <c r="N4869" s="0" t="n">
        <f aca="false">K4869+L4869+I4869-fixed</f>
        <v>-93206.1219518649</v>
      </c>
      <c r="O4869" s="0" t="n">
        <f aca="false">K4869+L4869+M4869-fixed</f>
        <v>-177057.693188926</v>
      </c>
      <c r="P4869" s="0" t="n">
        <f aca="false">12*Inputs!$B$6*(1-MIN(1,Inputs!$F$6*$D4869))*(ic*Inputs!$C$6+flat_fee-cost_acc-cost_wd*Inputs!$E$6*$E4869-cost_fx*Inputs!$D$6)+12*Inputs!$B$7*(1-MIN(1,Inputs!$F$7*$D4869))*(ic*Inputs!$C$7+flat_fee-cost_acc-cost_wd*Inputs!$E$7*$E4869-cost_fx*Inputs!$D$7)+12*Inputs!$B$8*(1-MIN(1,Inputs!$F$8*$D4869))*(ic*Inputs!$C$8+flat_fee-cost_acc-cost_wd*Inputs!$E$8*$E4869-cost_fx*Inputs!$D$8)-fixed</f>
        <v>-56844.1948585599</v>
      </c>
    </row>
    <row r="4870" customFormat="false" ht="15" hidden="false" customHeight="false" outlineLevel="0" collapsed="false">
      <c r="A4870" s="0" t="n">
        <v>4805</v>
      </c>
      <c r="B4870" s="0" t="n">
        <v>0.20042</v>
      </c>
      <c r="C4870" s="0" t="n">
        <v>0.897191</v>
      </c>
      <c r="D4870" s="0" t="n">
        <v>1.600769</v>
      </c>
      <c r="E4870" s="0" t="n">
        <v>1.168724</v>
      </c>
      <c r="F4870" s="0" t="n">
        <v>0.408428</v>
      </c>
      <c r="G4870" s="0" t="n">
        <f aca="false">12*Inputs!$B$6*(MIN(1,$H$50*$C4870)*(ic*Inputs!$C$6+pS+fee_fx*Inputs!$D$6-cost_acc-cost_wd*Inputs!$E$6*$E4870-cost_fx*Inputs!$D$6-$F4870)+(1-MIN(1,$H$50*$C4870))*(1-MIN(1,Inputs!$G$6*$D4870)*churn_nonbuyers)*(ic*Inputs!$C$6+fee_wd*Inputs!$E$6*(1-$B4870)+fee_fx*Inputs!$D$6-cost_acc-cost_wd*Inputs!$E$6*(1-$B4870)-cost_fx*Inputs!$D$6))</f>
        <v>201518.554340793</v>
      </c>
      <c r="H4870" s="0" t="n">
        <f aca="false">12*Inputs!$B$7*(MIN(1,$H$51*$C4870)*(ic*Inputs!$C$7+pE+fee_fx*Inputs!$D$7-cost_acc-cost_wd*Inputs!$E$7*$E4870-cost_fx*Inputs!$D$7-$F4870)+(1-MIN(1,$H$51*$C4870))*(1-MIN(1,Inputs!$G$7*$D4870)*churn_nonbuyers)*(ic*Inputs!$C$7+fee_wd*Inputs!$E$7*(1-$B4870)+fee_fx*Inputs!$D$7-cost_acc-cost_wd*Inputs!$E$7*(1-$B4870)-cost_fx*Inputs!$D$7))</f>
        <v>385787.318467637</v>
      </c>
      <c r="I4870" s="0" t="n">
        <f aca="false">12*Inputs!$B$8*(MIN(1,$H$52*$C4870)*(ic*Inputs!$C$8+pT-cost_acc-cost_wd*Inputs!$E$8-cost_fx*Inputs!$D$8-cost_ins)+(1-MIN(1,$H$52*$C4870))*(1-MIN(1,Inputs!$G$8*$D4870)*churn_nonbuyers)*(ic*Inputs!$C$8+fee_wd*Inputs!$E$8*(1-$B4870)+fee_fx*Inputs!$D$8-cost_acc-cost_wd*Inputs!$E$8*(1-$B4870)-cost_fx*Inputs!$D$8))</f>
        <v>129324.699504</v>
      </c>
      <c r="J4870" s="0" t="n">
        <f aca="false">G4870+H4870+I4870-fixed</f>
        <v>16630.5723124299</v>
      </c>
      <c r="K4870" s="0" t="n">
        <f aca="false">12*Inputs!$B$6*(1-MIN(1,Inputs!$G$6*$D4870)*churn_nonbuyers)*(ic*Inputs!$C$6+fee_wd*Inputs!$E$6*(1-$B4870)+fee_fx*Inputs!$D$6-cost_acc-cost_wd*Inputs!$E$6*(1-$B4870)-cost_fx*Inputs!$D$6)</f>
        <v>158913.716565456</v>
      </c>
      <c r="L4870" s="0" t="n">
        <f aca="false">12*Inputs!$B$7*(1-MIN(1,Inputs!$G$7*$D4870)*churn_nonbuyers)*(ic*Inputs!$C$7+fee_wd*Inputs!$E$7*(1-$B4870)+fee_fx*Inputs!$D$7-cost_acc-cost_wd*Inputs!$E$7*(1-$B4870)-cost_fx*Inputs!$D$7)</f>
        <v>356362.587027274</v>
      </c>
      <c r="M4870" s="0" t="n">
        <f aca="false">12*Inputs!$B$8*(1-MIN(1,Inputs!$G$8*$D4870)*churn_nonbuyers)*(ic*Inputs!$C$8+fee_wd*Inputs!$E$8*(1-$B4870)+fee_fx*Inputs!$D$8-cost_acc-cost_wd*Inputs!$E$8*(1-$B4870)-cost_fx*Inputs!$D$8)</f>
        <v>0</v>
      </c>
      <c r="N4870" s="0" t="n">
        <f aca="false">K4870+L4870+I4870-fixed</f>
        <v>-55398.9969032703</v>
      </c>
      <c r="O4870" s="0" t="n">
        <f aca="false">K4870+L4870+M4870-fixed</f>
        <v>-184723.69640727</v>
      </c>
      <c r="P4870" s="0" t="n">
        <f aca="false">12*Inputs!$B$6*(1-MIN(1,Inputs!$F$6*$D4870))*(ic*Inputs!$C$6+flat_fee-cost_acc-cost_wd*Inputs!$E$6*$E4870-cost_fx*Inputs!$D$6)+12*Inputs!$B$7*(1-MIN(1,Inputs!$F$7*$D4870))*(ic*Inputs!$C$7+flat_fee-cost_acc-cost_wd*Inputs!$E$7*$E4870-cost_fx*Inputs!$D$7)+12*Inputs!$B$8*(1-MIN(1,Inputs!$F$8*$D4870))*(ic*Inputs!$C$8+flat_fee-cost_acc-cost_wd*Inputs!$E$8*$E4870-cost_fx*Inputs!$D$8)-fixed</f>
        <v>-316879.83293056</v>
      </c>
    </row>
    <row r="4871" customFormat="false" ht="15" hidden="false" customHeight="false" outlineLevel="0" collapsed="false">
      <c r="A4871" s="0" t="n">
        <v>4806</v>
      </c>
      <c r="B4871" s="0" t="n">
        <v>0.271462</v>
      </c>
      <c r="C4871" s="0" t="n">
        <v>0.671304</v>
      </c>
      <c r="D4871" s="0" t="n">
        <v>1.498328</v>
      </c>
      <c r="E4871" s="0" t="n">
        <v>1.111967</v>
      </c>
      <c r="F4871" s="0" t="n">
        <v>0.212396</v>
      </c>
      <c r="G4871" s="0" t="n">
        <f aca="false">12*Inputs!$B$6*(MIN(1,$H$50*$C4871)*(ic*Inputs!$C$6+pS+fee_fx*Inputs!$D$6-cost_acc-cost_wd*Inputs!$E$6*$E4871-cost_fx*Inputs!$D$6-$F4871)+(1-MIN(1,$H$50*$C4871))*(1-MIN(1,Inputs!$G$6*$D4871)*churn_nonbuyers)*(ic*Inputs!$C$6+fee_wd*Inputs!$E$6*(1-$B4871)+fee_fx*Inputs!$D$6-cost_acc-cost_wd*Inputs!$E$6*(1-$B4871)-cost_fx*Inputs!$D$6))</f>
        <v>186583.577538506</v>
      </c>
      <c r="H4871" s="0" t="n">
        <f aca="false">12*Inputs!$B$7*(MIN(1,$H$51*$C4871)*(ic*Inputs!$C$7+pE+fee_fx*Inputs!$D$7-cost_acc-cost_wd*Inputs!$E$7*$E4871-cost_fx*Inputs!$D$7-$F4871)+(1-MIN(1,$H$51*$C4871))*(1-MIN(1,Inputs!$G$7*$D4871)*churn_nonbuyers)*(ic*Inputs!$C$7+fee_wd*Inputs!$E$7*(1-$B4871)+fee_fx*Inputs!$D$7-cost_acc-cost_wd*Inputs!$E$7*(1-$B4871)-cost_fx*Inputs!$D$7))</f>
        <v>384043.082033234</v>
      </c>
      <c r="I4871" s="0" t="n">
        <f aca="false">12*Inputs!$B$8*(MIN(1,$H$52*$C4871)*(ic*Inputs!$C$8+pT-cost_acc-cost_wd*Inputs!$E$8-cost_fx*Inputs!$D$8-cost_ins)+(1-MIN(1,$H$52*$C4871))*(1-MIN(1,Inputs!$G$8*$D4871)*churn_nonbuyers)*(ic*Inputs!$C$8+fee_wd*Inputs!$E$8*(1-$B4871)+fee_fx*Inputs!$D$8-cost_acc-cost_wd*Inputs!$E$8*(1-$B4871)-cost_fx*Inputs!$D$8))</f>
        <v>96764.443776</v>
      </c>
      <c r="J4871" s="0" t="n">
        <f aca="false">G4871+H4871+I4871-fixed</f>
        <v>-32608.8966522603</v>
      </c>
      <c r="K4871" s="0" t="n">
        <f aca="false">12*Inputs!$B$6*(1-MIN(1,Inputs!$G$6*$D4871)*churn_nonbuyers)*(ic*Inputs!$C$6+fee_wd*Inputs!$E$6*(1-$B4871)+fee_fx*Inputs!$D$6-cost_acc-cost_wd*Inputs!$E$6*(1-$B4871)-cost_fx*Inputs!$D$6)</f>
        <v>150334.847391859</v>
      </c>
      <c r="L4871" s="0" t="n">
        <f aca="false">12*Inputs!$B$7*(1-MIN(1,Inputs!$G$7*$D4871)*churn_nonbuyers)*(ic*Inputs!$C$7+fee_wd*Inputs!$E$7*(1-$B4871)+fee_fx*Inputs!$D$7-cost_acc-cost_wd*Inputs!$E$7*(1-$B4871)-cost_fx*Inputs!$D$7)</f>
        <v>347742.809491116</v>
      </c>
      <c r="M4871" s="0" t="n">
        <f aca="false">12*Inputs!$B$8*(1-MIN(1,Inputs!$G$8*$D4871)*churn_nonbuyers)*(ic*Inputs!$C$8+fee_wd*Inputs!$E$8*(1-$B4871)+fee_fx*Inputs!$D$8-cost_acc-cost_wd*Inputs!$E$8*(1-$B4871)-cost_fx*Inputs!$D$8)</f>
        <v>0</v>
      </c>
      <c r="N4871" s="0" t="n">
        <f aca="false">K4871+L4871+I4871-fixed</f>
        <v>-105157.899341025</v>
      </c>
      <c r="O4871" s="0" t="n">
        <f aca="false">K4871+L4871+M4871-fixed</f>
        <v>-201922.343117025</v>
      </c>
      <c r="P4871" s="0" t="n">
        <f aca="false">12*Inputs!$B$6*(1-MIN(1,Inputs!$F$6*$D4871))*(ic*Inputs!$C$6+flat_fee-cost_acc-cost_wd*Inputs!$E$6*$E4871-cost_fx*Inputs!$D$6)+12*Inputs!$B$7*(1-MIN(1,Inputs!$F$7*$D4871))*(ic*Inputs!$C$7+flat_fee-cost_acc-cost_wd*Inputs!$E$7*$E4871-cost_fx*Inputs!$D$7)+12*Inputs!$B$8*(1-MIN(1,Inputs!$F$8*$D4871))*(ic*Inputs!$C$8+flat_fee-cost_acc-cost_wd*Inputs!$E$8*$E4871-cost_fx*Inputs!$D$8)-fixed</f>
        <v>-245527.74650176</v>
      </c>
    </row>
    <row r="4872" customFormat="false" ht="15" hidden="false" customHeight="false" outlineLevel="0" collapsed="false">
      <c r="A4872" s="0" t="n">
        <v>4807</v>
      </c>
      <c r="B4872" s="0" t="n">
        <v>0.13127</v>
      </c>
      <c r="C4872" s="0" t="n">
        <v>0.982054</v>
      </c>
      <c r="D4872" s="0" t="n">
        <v>1.736503</v>
      </c>
      <c r="E4872" s="0" t="n">
        <v>1.293888</v>
      </c>
      <c r="F4872" s="0" t="n">
        <v>0.451679</v>
      </c>
      <c r="G4872" s="0" t="n">
        <f aca="false">12*Inputs!$B$6*(MIN(1,$H$50*$C4872)*(ic*Inputs!$C$6+pS+fee_fx*Inputs!$D$6-cost_acc-cost_wd*Inputs!$E$6*$E4872-cost_fx*Inputs!$D$6-$F4872)+(1-MIN(1,$H$50*$C4872))*(1-MIN(1,Inputs!$G$6*$D4872)*churn_nonbuyers)*(ic*Inputs!$C$6+fee_wd*Inputs!$E$6*(1-$B4872)+fee_fx*Inputs!$D$6-cost_acc-cost_wd*Inputs!$E$6*(1-$B4872)-cost_fx*Inputs!$D$6))</f>
        <v>209036.205104463</v>
      </c>
      <c r="H4872" s="0" t="n">
        <f aca="false">12*Inputs!$B$7*(MIN(1,$H$51*$C4872)*(ic*Inputs!$C$7+pE+fee_fx*Inputs!$D$7-cost_acc-cost_wd*Inputs!$E$7*$E4872-cost_fx*Inputs!$D$7-$F4872)+(1-MIN(1,$H$51*$C4872))*(1-MIN(1,Inputs!$G$7*$D4872)*churn_nonbuyers)*(ic*Inputs!$C$7+fee_wd*Inputs!$E$7*(1-$B4872)+fee_fx*Inputs!$D$7-cost_acc-cost_wd*Inputs!$E$7*(1-$B4872)-cost_fx*Inputs!$D$7))</f>
        <v>376769.385335359</v>
      </c>
      <c r="I4872" s="0" t="n">
        <f aca="false">12*Inputs!$B$8*(MIN(1,$H$52*$C4872)*(ic*Inputs!$C$8+pT-cost_acc-cost_wd*Inputs!$E$8-cost_fx*Inputs!$D$8-cost_ins)+(1-MIN(1,$H$52*$C4872))*(1-MIN(1,Inputs!$G$8*$D4872)*churn_nonbuyers)*(ic*Inputs!$C$8+fee_wd*Inputs!$E$8*(1-$B4872)+fee_fx*Inputs!$D$8-cost_acc-cost_wd*Inputs!$E$8*(1-$B4872)-cost_fx*Inputs!$D$8))</f>
        <v>141557.191776</v>
      </c>
      <c r="J4872" s="0" t="n">
        <f aca="false">G4872+H4872+I4872-fixed</f>
        <v>27362.7822158221</v>
      </c>
      <c r="K4872" s="0" t="n">
        <f aca="false">12*Inputs!$B$6*(1-MIN(1,Inputs!$G$6*$D4872)*churn_nonbuyers)*(ic*Inputs!$C$6+fee_wd*Inputs!$E$6*(1-$B4872)+fee_fx*Inputs!$D$6-cost_acc-cost_wd*Inputs!$E$6*(1-$B4872)-cost_fx*Inputs!$D$6)</f>
        <v>166834.415151432</v>
      </c>
      <c r="L4872" s="0" t="n">
        <f aca="false">12*Inputs!$B$7*(1-MIN(1,Inputs!$G$7*$D4872)*churn_nonbuyers)*(ic*Inputs!$C$7+fee_wd*Inputs!$E$7*(1-$B4872)+fee_fx*Inputs!$D$7-cost_acc-cost_wd*Inputs!$E$7*(1-$B4872)-cost_fx*Inputs!$D$7)</f>
        <v>364277.126946859</v>
      </c>
      <c r="M4872" s="0" t="n">
        <f aca="false">12*Inputs!$B$8*(1-MIN(1,Inputs!$G$8*$D4872)*churn_nonbuyers)*(ic*Inputs!$C$8+fee_wd*Inputs!$E$8*(1-$B4872)+fee_fx*Inputs!$D$8-cost_acc-cost_wd*Inputs!$E$8*(1-$B4872)-cost_fx*Inputs!$D$8)</f>
        <v>0</v>
      </c>
      <c r="N4872" s="0" t="n">
        <f aca="false">K4872+L4872+I4872-fixed</f>
        <v>-27331.2661257089</v>
      </c>
      <c r="O4872" s="0" t="n">
        <f aca="false">K4872+L4872+M4872-fixed</f>
        <v>-168888.457901709</v>
      </c>
      <c r="P4872" s="0" t="n">
        <f aca="false">12*Inputs!$B$6*(1-MIN(1,Inputs!$F$6*$D4872))*(ic*Inputs!$C$6+flat_fee-cost_acc-cost_wd*Inputs!$E$6*$E4872-cost_fx*Inputs!$D$6)+12*Inputs!$B$7*(1-MIN(1,Inputs!$F$7*$D4872))*(ic*Inputs!$C$7+flat_fee-cost_acc-cost_wd*Inputs!$E$7*$E4872-cost_fx*Inputs!$D$7)+12*Inputs!$B$8*(1-MIN(1,Inputs!$F$8*$D4872))*(ic*Inputs!$C$8+flat_fee-cost_acc-cost_wd*Inputs!$E$8*$E4872-cost_fx*Inputs!$D$8)-fixed</f>
        <v>-419874.42530464</v>
      </c>
    </row>
    <row r="4873" customFormat="false" ht="15" hidden="false" customHeight="false" outlineLevel="0" collapsed="false">
      <c r="A4873" s="0" t="n">
        <v>4808</v>
      </c>
      <c r="B4873" s="0" t="n">
        <v>0.384903</v>
      </c>
      <c r="C4873" s="0" t="n">
        <v>1.036564</v>
      </c>
      <c r="D4873" s="0" t="n">
        <v>1.929748</v>
      </c>
      <c r="E4873" s="0" t="n">
        <v>1.116903</v>
      </c>
      <c r="F4873" s="0" t="n">
        <v>0.192824</v>
      </c>
      <c r="G4873" s="0" t="n">
        <f aca="false">12*Inputs!$B$6*(MIN(1,$H$50*$C4873)*(ic*Inputs!$C$6+pS+fee_fx*Inputs!$D$6-cost_acc-cost_wd*Inputs!$E$6*$E4873-cost_fx*Inputs!$D$6-$F4873)+(1-MIN(1,$H$50*$C4873))*(1-MIN(1,Inputs!$G$6*$D4873)*churn_nonbuyers)*(ic*Inputs!$C$6+fee_wd*Inputs!$E$6*(1-$B4873)+fee_fx*Inputs!$D$6-cost_acc-cost_wd*Inputs!$E$6*(1-$B4873)-cost_fx*Inputs!$D$6))</f>
        <v>189906.03090463</v>
      </c>
      <c r="H4873" s="0" t="n">
        <f aca="false">12*Inputs!$B$7*(MIN(1,$H$51*$C4873)*(ic*Inputs!$C$7+pE+fee_fx*Inputs!$D$7-cost_acc-cost_wd*Inputs!$E$7*$E4873-cost_fx*Inputs!$D$7-$F4873)+(1-MIN(1,$H$51*$C4873))*(1-MIN(1,Inputs!$G$7*$D4873)*churn_nonbuyers)*(ic*Inputs!$C$7+fee_wd*Inputs!$E$7*(1-$B4873)+fee_fx*Inputs!$D$7-cost_acc-cost_wd*Inputs!$E$7*(1-$B4873)-cost_fx*Inputs!$D$7))</f>
        <v>392606.011800575</v>
      </c>
      <c r="I4873" s="0" t="n">
        <f aca="false">12*Inputs!$B$8*(MIN(1,$H$52*$C4873)*(ic*Inputs!$C$8+pT-cost_acc-cost_wd*Inputs!$E$8-cost_fx*Inputs!$D$8-cost_ins)+(1-MIN(1,$H$52*$C4873))*(1-MIN(1,Inputs!$G$8*$D4873)*churn_nonbuyers)*(ic*Inputs!$C$8+fee_wd*Inputs!$E$8*(1-$B4873)+fee_fx*Inputs!$D$8-cost_acc-cost_wd*Inputs!$E$8*(1-$B4873)-cost_fx*Inputs!$D$8))</f>
        <v>149414.481216</v>
      </c>
      <c r="J4873" s="0" t="n">
        <f aca="false">G4873+H4873+I4873-fixed</f>
        <v>31926.5239212058</v>
      </c>
      <c r="K4873" s="0" t="n">
        <f aca="false">12*Inputs!$B$6*(1-MIN(1,Inputs!$G$6*$D4873)*churn_nonbuyers)*(ic*Inputs!$C$6+fee_wd*Inputs!$E$6*(1-$B4873)+fee_fx*Inputs!$D$6-cost_acc-cost_wd*Inputs!$E$6*(1-$B4873)-cost_fx*Inputs!$D$6)</f>
        <v>132070.021879997</v>
      </c>
      <c r="L4873" s="0" t="n">
        <f aca="false">12*Inputs!$B$7*(1-MIN(1,Inputs!$G$7*$D4873)*churn_nonbuyers)*(ic*Inputs!$C$7+fee_wd*Inputs!$E$7*(1-$B4873)+fee_fx*Inputs!$D$7-cost_acc-cost_wd*Inputs!$E$7*(1-$B4873)-cost_fx*Inputs!$D$7)</f>
        <v>327640.484423998</v>
      </c>
      <c r="M4873" s="0" t="n">
        <f aca="false">12*Inputs!$B$8*(1-MIN(1,Inputs!$G$8*$D4873)*churn_nonbuyers)*(ic*Inputs!$C$8+fee_wd*Inputs!$E$8*(1-$B4873)+fee_fx*Inputs!$D$8-cost_acc-cost_wd*Inputs!$E$8*(1-$B4873)-cost_fx*Inputs!$D$8)</f>
        <v>0</v>
      </c>
      <c r="N4873" s="0" t="n">
        <f aca="false">K4873+L4873+I4873-fixed</f>
        <v>-90875.012480005</v>
      </c>
      <c r="O4873" s="0" t="n">
        <f aca="false">K4873+L4873+M4873-fixed</f>
        <v>-240289.493696005</v>
      </c>
      <c r="P4873" s="0" t="n">
        <f aca="false">12*Inputs!$B$6*(1-MIN(1,Inputs!$F$6*$D4873))*(ic*Inputs!$C$6+flat_fee-cost_acc-cost_wd*Inputs!$E$6*$E4873-cost_fx*Inputs!$D$6)+12*Inputs!$B$7*(1-MIN(1,Inputs!$F$7*$D4873))*(ic*Inputs!$C$7+flat_fee-cost_acc-cost_wd*Inputs!$E$7*$E4873-cost_fx*Inputs!$D$7)+12*Inputs!$B$8*(1-MIN(1,Inputs!$F$8*$D4873))*(ic*Inputs!$C$8+flat_fee-cost_acc-cost_wd*Inputs!$E$8*$E4873-cost_fx*Inputs!$D$8)-fixed</f>
        <v>-430574.35217177</v>
      </c>
    </row>
    <row r="4874" customFormat="false" ht="15" hidden="false" customHeight="false" outlineLevel="0" collapsed="false">
      <c r="A4874" s="0" t="n">
        <v>4809</v>
      </c>
      <c r="B4874" s="0" t="n">
        <v>0.25223</v>
      </c>
      <c r="C4874" s="0" t="n">
        <v>0.905406</v>
      </c>
      <c r="D4874" s="0" t="n">
        <v>1.100388</v>
      </c>
      <c r="E4874" s="0" t="n">
        <v>1.251951</v>
      </c>
      <c r="F4874" s="0" t="n">
        <v>0.398777</v>
      </c>
      <c r="G4874" s="0" t="n">
        <f aca="false">12*Inputs!$B$6*(MIN(1,$H$50*$C4874)*(ic*Inputs!$C$6+pS+fee_fx*Inputs!$D$6-cost_acc-cost_wd*Inputs!$E$6*$E4874-cost_fx*Inputs!$D$6-$F4874)+(1-MIN(1,$H$50*$C4874))*(1-MIN(1,Inputs!$G$6*$D4874)*churn_nonbuyers)*(ic*Inputs!$C$6+fee_wd*Inputs!$E$6*(1-$B4874)+fee_fx*Inputs!$D$6-cost_acc-cost_wd*Inputs!$E$6*(1-$B4874)-cost_fx*Inputs!$D$6))</f>
        <v>197843.065308418</v>
      </c>
      <c r="H4874" s="0" t="n">
        <f aca="false">12*Inputs!$B$7*(MIN(1,$H$51*$C4874)*(ic*Inputs!$C$7+pE+fee_fx*Inputs!$D$7-cost_acc-cost_wd*Inputs!$E$7*$E4874-cost_fx*Inputs!$D$7-$F4874)+(1-MIN(1,$H$51*$C4874))*(1-MIN(1,Inputs!$G$7*$D4874)*churn_nonbuyers)*(ic*Inputs!$C$7+fee_wd*Inputs!$E$7*(1-$B4874)+fee_fx*Inputs!$D$7-cost_acc-cost_wd*Inputs!$E$7*(1-$B4874)-cost_fx*Inputs!$D$7))</f>
        <v>376861.9095032</v>
      </c>
      <c r="I4874" s="0" t="n">
        <f aca="false">12*Inputs!$B$8*(MIN(1,$H$52*$C4874)*(ic*Inputs!$C$8+pT-cost_acc-cost_wd*Inputs!$E$8-cost_fx*Inputs!$D$8-cost_ins)+(1-MIN(1,$H$52*$C4874))*(1-MIN(1,Inputs!$G$8*$D4874)*churn_nonbuyers)*(ic*Inputs!$C$8+fee_wd*Inputs!$E$8*(1-$B4874)+fee_fx*Inputs!$D$8-cost_acc-cost_wd*Inputs!$E$8*(1-$B4874)-cost_fx*Inputs!$D$8))</f>
        <v>156950.362552199</v>
      </c>
      <c r="J4874" s="0" t="n">
        <f aca="false">G4874+H4874+I4874-fixed</f>
        <v>31655.3373638169</v>
      </c>
      <c r="K4874" s="0" t="n">
        <f aca="false">12*Inputs!$B$6*(1-MIN(1,Inputs!$G$6*$D4874)*churn_nonbuyers)*(ic*Inputs!$C$6+fee_wd*Inputs!$E$6*(1-$B4874)+fee_fx*Inputs!$D$6-cost_acc-cost_wd*Inputs!$E$6*(1-$B4874)-cost_fx*Inputs!$D$6)</f>
        <v>156185.335189728</v>
      </c>
      <c r="L4874" s="0" t="n">
        <f aca="false">12*Inputs!$B$7*(1-MIN(1,Inputs!$G$7*$D4874)*churn_nonbuyers)*(ic*Inputs!$C$7+fee_wd*Inputs!$E$7*(1-$B4874)+fee_fx*Inputs!$D$7-cost_acc-cost_wd*Inputs!$E$7*(1-$B4874)-cost_fx*Inputs!$D$7)</f>
        <v>354767.606489837</v>
      </c>
      <c r="M4874" s="0" t="n">
        <f aca="false">12*Inputs!$B$8*(1-MIN(1,Inputs!$G$8*$D4874)*churn_nonbuyers)*(ic*Inputs!$C$8+fee_wd*Inputs!$E$8*(1-$B4874)+fee_fx*Inputs!$D$8-cost_acc-cost_wd*Inputs!$E$8*(1-$B4874)-cost_fx*Inputs!$D$8)</f>
        <v>72202.018832064</v>
      </c>
      <c r="N4874" s="0" t="n">
        <f aca="false">K4874+L4874+I4874-fixed</f>
        <v>-32096.6957682358</v>
      </c>
      <c r="O4874" s="0" t="n">
        <f aca="false">K4874+L4874+M4874-fixed</f>
        <v>-116845.039488371</v>
      </c>
      <c r="P4874" s="0" t="n">
        <f aca="false">12*Inputs!$B$6*(1-MIN(1,Inputs!$F$6*$D4874))*(ic*Inputs!$C$6+flat_fee-cost_acc-cost_wd*Inputs!$E$6*$E4874-cost_fx*Inputs!$D$6)+12*Inputs!$B$7*(1-MIN(1,Inputs!$F$7*$D4874))*(ic*Inputs!$C$7+flat_fee-cost_acc-cost_wd*Inputs!$E$7*$E4874-cost_fx*Inputs!$D$7)+12*Inputs!$B$8*(1-MIN(1,Inputs!$F$8*$D4874))*(ic*Inputs!$C$8+flat_fee-cost_acc-cost_wd*Inputs!$E$8*$E4874-cost_fx*Inputs!$D$8)-fixed</f>
        <v>-88912.1503868799</v>
      </c>
    </row>
    <row r="4875" customFormat="false" ht="15" hidden="false" customHeight="false" outlineLevel="0" collapsed="false">
      <c r="A4875" s="0" t="n">
        <v>4810</v>
      </c>
      <c r="B4875" s="0" t="n">
        <v>0.181749</v>
      </c>
      <c r="C4875" s="0" t="n">
        <v>0.833382</v>
      </c>
      <c r="D4875" s="0" t="n">
        <v>1.669802</v>
      </c>
      <c r="E4875" s="0" t="n">
        <v>1.054107</v>
      </c>
      <c r="F4875" s="0" t="n">
        <v>0.27801</v>
      </c>
      <c r="G4875" s="0" t="n">
        <f aca="false">12*Inputs!$B$6*(MIN(1,$H$50*$C4875)*(ic*Inputs!$C$6+pS+fee_fx*Inputs!$D$6-cost_acc-cost_wd*Inputs!$E$6*$E4875-cost_fx*Inputs!$D$6-$F4875)+(1-MIN(1,$H$50*$C4875))*(1-MIN(1,Inputs!$G$6*$D4875)*churn_nonbuyers)*(ic*Inputs!$C$6+fee_wd*Inputs!$E$6*(1-$B4875)+fee_fx*Inputs!$D$6-cost_acc-cost_wd*Inputs!$E$6*(1-$B4875)-cost_fx*Inputs!$D$6))</f>
        <v>204936.787444219</v>
      </c>
      <c r="H4875" s="0" t="n">
        <f aca="false">12*Inputs!$B$7*(MIN(1,$H$51*$C4875)*(ic*Inputs!$C$7+pE+fee_fx*Inputs!$D$7-cost_acc-cost_wd*Inputs!$E$7*$E4875-cost_fx*Inputs!$D$7-$F4875)+(1-MIN(1,$H$51*$C4875))*(1-MIN(1,Inputs!$G$7*$D4875)*churn_nonbuyers)*(ic*Inputs!$C$7+fee_wd*Inputs!$E$7*(1-$B4875)+fee_fx*Inputs!$D$7-cost_acc-cost_wd*Inputs!$E$7*(1-$B4875)-cost_fx*Inputs!$D$7))</f>
        <v>402144.666669942</v>
      </c>
      <c r="I4875" s="0" t="n">
        <f aca="false">12*Inputs!$B$8*(MIN(1,$H$52*$C4875)*(ic*Inputs!$C$8+pT-cost_acc-cost_wd*Inputs!$E$8-cost_fx*Inputs!$D$8-cost_ins)+(1-MIN(1,$H$52*$C4875))*(1-MIN(1,Inputs!$G$8*$D4875)*churn_nonbuyers)*(ic*Inputs!$C$8+fee_wd*Inputs!$E$8*(1-$B4875)+fee_fx*Inputs!$D$8-cost_acc-cost_wd*Inputs!$E$8*(1-$B4875)-cost_fx*Inputs!$D$8))</f>
        <v>120127.015008</v>
      </c>
      <c r="J4875" s="0" t="n">
        <f aca="false">G4875+H4875+I4875-fixed</f>
        <v>27208.4691221606</v>
      </c>
      <c r="K4875" s="0" t="n">
        <f aca="false">12*Inputs!$B$6*(1-MIN(1,Inputs!$G$6*$D4875)*churn_nonbuyers)*(ic*Inputs!$C$6+fee_wd*Inputs!$E$6*(1-$B4875)+fee_fx*Inputs!$D$6-cost_acc-cost_wd*Inputs!$E$6*(1-$B4875)-cost_fx*Inputs!$D$6)</f>
        <v>160781.630714626</v>
      </c>
      <c r="L4875" s="0" t="n">
        <f aca="false">12*Inputs!$B$7*(1-MIN(1,Inputs!$G$7*$D4875)*churn_nonbuyers)*(ic*Inputs!$C$7+fee_wd*Inputs!$E$7*(1-$B4875)+fee_fx*Inputs!$D$7-cost_acc-cost_wd*Inputs!$E$7*(1-$B4875)-cost_fx*Inputs!$D$7)</f>
        <v>358141.273532775</v>
      </c>
      <c r="M4875" s="0" t="n">
        <f aca="false">12*Inputs!$B$8*(1-MIN(1,Inputs!$G$8*$D4875)*churn_nonbuyers)*(ic*Inputs!$C$8+fee_wd*Inputs!$E$8*(1-$B4875)+fee_fx*Inputs!$D$8-cost_acc-cost_wd*Inputs!$E$8*(1-$B4875)-cost_fx*Inputs!$D$8)</f>
        <v>0</v>
      </c>
      <c r="N4875" s="0" t="n">
        <f aca="false">K4875+L4875+I4875-fixed</f>
        <v>-60950.080744599</v>
      </c>
      <c r="O4875" s="0" t="n">
        <f aca="false">K4875+L4875+M4875-fixed</f>
        <v>-181077.095752599</v>
      </c>
      <c r="P4875" s="0" t="n">
        <f aca="false">12*Inputs!$B$6*(1-MIN(1,Inputs!$F$6*$D4875))*(ic*Inputs!$C$6+flat_fee-cost_acc-cost_wd*Inputs!$E$6*$E4875-cost_fx*Inputs!$D$6)+12*Inputs!$B$7*(1-MIN(1,Inputs!$F$7*$D4875))*(ic*Inputs!$C$7+flat_fee-cost_acc-cost_wd*Inputs!$E$7*$E4875-cost_fx*Inputs!$D$7)+12*Inputs!$B$8*(1-MIN(1,Inputs!$F$8*$D4875))*(ic*Inputs!$C$8+flat_fee-cost_acc-cost_wd*Inputs!$E$8*$E4875-cost_fx*Inputs!$D$8)-fixed</f>
        <v>-321924.49182064</v>
      </c>
    </row>
    <row r="4876" customFormat="false" ht="15" hidden="false" customHeight="false" outlineLevel="0" collapsed="false">
      <c r="A4876" s="0" t="n">
        <v>4811</v>
      </c>
      <c r="B4876" s="0" t="n">
        <v>0.129769</v>
      </c>
      <c r="C4876" s="0" t="n">
        <v>0.771111</v>
      </c>
      <c r="D4876" s="0" t="n">
        <v>1.414123</v>
      </c>
      <c r="E4876" s="0" t="n">
        <v>1.269188</v>
      </c>
      <c r="F4876" s="0" t="n">
        <v>0.175155</v>
      </c>
      <c r="G4876" s="0" t="n">
        <f aca="false">12*Inputs!$B$6*(MIN(1,$H$50*$C4876)*(ic*Inputs!$C$6+pS+fee_fx*Inputs!$D$6-cost_acc-cost_wd*Inputs!$E$6*$E4876-cost_fx*Inputs!$D$6-$F4876)+(1-MIN(1,$H$50*$C4876))*(1-MIN(1,Inputs!$G$6*$D4876)*churn_nonbuyers)*(ic*Inputs!$C$6+fee_wd*Inputs!$E$6*(1-$B4876)+fee_fx*Inputs!$D$6-cost_acc-cost_wd*Inputs!$E$6*(1-$B4876)-cost_fx*Inputs!$D$6))</f>
        <v>208274.71842369</v>
      </c>
      <c r="H4876" s="0" t="n">
        <f aca="false">12*Inputs!$B$7*(MIN(1,$H$51*$C4876)*(ic*Inputs!$C$7+pE+fee_fx*Inputs!$D$7-cost_acc-cost_wd*Inputs!$E$7*$E4876-cost_fx*Inputs!$D$7-$F4876)+(1-MIN(1,$H$51*$C4876))*(1-MIN(1,Inputs!$G$7*$D4876)*churn_nonbuyers)*(ic*Inputs!$C$7+fee_wd*Inputs!$E$7*(1-$B4876)+fee_fx*Inputs!$D$7-cost_acc-cost_wd*Inputs!$E$7*(1-$B4876)-cost_fx*Inputs!$D$7))</f>
        <v>391275.747383543</v>
      </c>
      <c r="I4876" s="0" t="n">
        <f aca="false">12*Inputs!$B$8*(MIN(1,$H$52*$C4876)*(ic*Inputs!$C$8+pT-cost_acc-cost_wd*Inputs!$E$8-cost_fx*Inputs!$D$8-cost_ins)+(1-MIN(1,$H$52*$C4876))*(1-MIN(1,Inputs!$G$8*$D4876)*churn_nonbuyers)*(ic*Inputs!$C$8+fee_wd*Inputs!$E$8*(1-$B4876)+fee_fx*Inputs!$D$8-cost_acc-cost_wd*Inputs!$E$8*(1-$B4876)-cost_fx*Inputs!$D$8))</f>
        <v>112641.305879836</v>
      </c>
      <c r="J4876" s="0" t="n">
        <f aca="false">G4876+H4876+I4876-fixed</f>
        <v>12191.7716870687</v>
      </c>
      <c r="K4876" s="0" t="n">
        <f aca="false">12*Inputs!$B$6*(1-MIN(1,Inputs!$G$6*$D4876)*churn_nonbuyers)*(ic*Inputs!$C$6+fee_wd*Inputs!$E$6*(1-$B4876)+fee_fx*Inputs!$D$6-cost_acc-cost_wd*Inputs!$E$6*(1-$B4876)-cost_fx*Inputs!$D$6)</f>
        <v>169980.171318626</v>
      </c>
      <c r="L4876" s="0" t="n">
        <f aca="false">12*Inputs!$B$7*(1-MIN(1,Inputs!$G$7*$D4876)*churn_nonbuyers)*(ic*Inputs!$C$7+fee_wd*Inputs!$E$7*(1-$B4876)+fee_fx*Inputs!$D$7-cost_acc-cost_wd*Inputs!$E$7*(1-$B4876)-cost_fx*Inputs!$D$7)</f>
        <v>368200.792487176</v>
      </c>
      <c r="M4876" s="0" t="n">
        <f aca="false">12*Inputs!$B$8*(1-MIN(1,Inputs!$G$8*$D4876)*churn_nonbuyers)*(ic*Inputs!$C$8+fee_wd*Inputs!$E$8*(1-$B4876)+fee_fx*Inputs!$D$8-cost_acc-cost_wd*Inputs!$E$8*(1-$B4876)-cost_fx*Inputs!$D$8)</f>
        <v>3238.1783669232</v>
      </c>
      <c r="N4876" s="0" t="n">
        <f aca="false">K4876+L4876+I4876-fixed</f>
        <v>-49177.7303143622</v>
      </c>
      <c r="O4876" s="0" t="n">
        <f aca="false">K4876+L4876+M4876-fixed</f>
        <v>-158580.857827275</v>
      </c>
      <c r="P4876" s="0" t="n">
        <f aca="false">12*Inputs!$B$6*(1-MIN(1,Inputs!$F$6*$D4876))*(ic*Inputs!$C$6+flat_fee-cost_acc-cost_wd*Inputs!$E$6*$E4876-cost_fx*Inputs!$D$6)+12*Inputs!$B$7*(1-MIN(1,Inputs!$F$7*$D4876))*(ic*Inputs!$C$7+flat_fee-cost_acc-cost_wd*Inputs!$E$7*$E4876-cost_fx*Inputs!$D$7)+12*Inputs!$B$8*(1-MIN(1,Inputs!$F$8*$D4876))*(ic*Inputs!$C$8+flat_fee-cost_acc-cost_wd*Inputs!$E$8*$E4876-cost_fx*Inputs!$D$8)-fixed</f>
        <v>-252598.30503424</v>
      </c>
    </row>
    <row r="4877" customFormat="false" ht="15" hidden="false" customHeight="false" outlineLevel="0" collapsed="false">
      <c r="A4877" s="0" t="n">
        <v>4812</v>
      </c>
      <c r="B4877" s="0" t="n">
        <v>0.213754</v>
      </c>
      <c r="C4877" s="0" t="n">
        <v>0.638621</v>
      </c>
      <c r="D4877" s="0" t="n">
        <v>1.622522</v>
      </c>
      <c r="E4877" s="0" t="n">
        <v>1.157748</v>
      </c>
      <c r="F4877" s="0" t="n">
        <v>0.170763</v>
      </c>
      <c r="G4877" s="0" t="n">
        <f aca="false">12*Inputs!$B$6*(MIN(1,$H$50*$C4877)*(ic*Inputs!$C$6+pS+fee_fx*Inputs!$D$6-cost_acc-cost_wd*Inputs!$E$6*$E4877-cost_fx*Inputs!$D$6-$F4877)+(1-MIN(1,$H$50*$C4877))*(1-MIN(1,Inputs!$G$6*$D4877)*churn_nonbuyers)*(ic*Inputs!$C$6+fee_wd*Inputs!$E$6*(1-$B4877)+fee_fx*Inputs!$D$6-cost_acc-cost_wd*Inputs!$E$6*(1-$B4877)-cost_fx*Inputs!$D$6))</f>
        <v>191045.853503783</v>
      </c>
      <c r="H4877" s="0" t="n">
        <f aca="false">12*Inputs!$B$7*(MIN(1,$H$51*$C4877)*(ic*Inputs!$C$7+pE+fee_fx*Inputs!$D$7-cost_acc-cost_wd*Inputs!$E$7*$E4877-cost_fx*Inputs!$D$7-$F4877)+(1-MIN(1,$H$51*$C4877))*(1-MIN(1,Inputs!$G$7*$D4877)*churn_nonbuyers)*(ic*Inputs!$C$7+fee_wd*Inputs!$E$7*(1-$B4877)+fee_fx*Inputs!$D$7-cost_acc-cost_wd*Inputs!$E$7*(1-$B4877)-cost_fx*Inputs!$D$7))</f>
        <v>385315.115114586</v>
      </c>
      <c r="I4877" s="0" t="n">
        <f aca="false">12*Inputs!$B$8*(MIN(1,$H$52*$C4877)*(ic*Inputs!$C$8+pT-cost_acc-cost_wd*Inputs!$E$8-cost_fx*Inputs!$D$8-cost_ins)+(1-MIN(1,$H$52*$C4877))*(1-MIN(1,Inputs!$G$8*$D4877)*churn_nonbuyers)*(ic*Inputs!$C$8+fee_wd*Inputs!$E$8*(1-$B4877)+fee_fx*Inputs!$D$8-cost_acc-cost_wd*Inputs!$E$8*(1-$B4877)-cost_fx*Inputs!$D$8))</f>
        <v>92053.385424</v>
      </c>
      <c r="J4877" s="0" t="n">
        <f aca="false">G4877+H4877+I4877-fixed</f>
        <v>-31585.6459576309</v>
      </c>
      <c r="K4877" s="0" t="n">
        <f aca="false">12*Inputs!$B$6*(1-MIN(1,Inputs!$G$6*$D4877)*churn_nonbuyers)*(ic*Inputs!$C$6+fee_wd*Inputs!$E$6*(1-$B4877)+fee_fx*Inputs!$D$6-cost_acc-cost_wd*Inputs!$E$6*(1-$B4877)-cost_fx*Inputs!$D$6)</f>
        <v>156961.510326634</v>
      </c>
      <c r="L4877" s="0" t="n">
        <f aca="false">12*Inputs!$B$7*(1-MIN(1,Inputs!$G$7*$D4877)*churn_nonbuyers)*(ic*Inputs!$C$7+fee_wd*Inputs!$E$7*(1-$B4877)+fee_fx*Inputs!$D$7-cost_acc-cost_wd*Inputs!$E$7*(1-$B4877)-cost_fx*Inputs!$D$7)</f>
        <v>354291.66273998</v>
      </c>
      <c r="M4877" s="0" t="n">
        <f aca="false">12*Inputs!$B$8*(1-MIN(1,Inputs!$G$8*$D4877)*churn_nonbuyers)*(ic*Inputs!$C$8+fee_wd*Inputs!$E$8*(1-$B4877)+fee_fx*Inputs!$D$8-cost_acc-cost_wd*Inputs!$E$8*(1-$B4877)-cost_fx*Inputs!$D$8)</f>
        <v>0</v>
      </c>
      <c r="N4877" s="0" t="n">
        <f aca="false">K4877+L4877+I4877-fixed</f>
        <v>-96693.4415093863</v>
      </c>
      <c r="O4877" s="0" t="n">
        <f aca="false">K4877+L4877+M4877-fixed</f>
        <v>-188746.826933386</v>
      </c>
      <c r="P4877" s="0" t="n">
        <f aca="false">12*Inputs!$B$6*(1-MIN(1,Inputs!$F$6*$D4877))*(ic*Inputs!$C$6+flat_fee-cost_acc-cost_wd*Inputs!$E$6*$E4877-cost_fx*Inputs!$D$6)+12*Inputs!$B$7*(1-MIN(1,Inputs!$F$7*$D4877))*(ic*Inputs!$C$7+flat_fee-cost_acc-cost_wd*Inputs!$E$7*$E4877-cost_fx*Inputs!$D$7)+12*Inputs!$B$8*(1-MIN(1,Inputs!$F$8*$D4877))*(ic*Inputs!$C$8+flat_fee-cost_acc-cost_wd*Inputs!$E$8*$E4877-cost_fx*Inputs!$D$8)-fixed</f>
        <v>-325164.33830656</v>
      </c>
    </row>
    <row r="4878" customFormat="false" ht="15" hidden="false" customHeight="false" outlineLevel="0" collapsed="false">
      <c r="A4878" s="0" t="n">
        <v>4813</v>
      </c>
      <c r="B4878" s="0" t="n">
        <v>0.147646</v>
      </c>
      <c r="C4878" s="0" t="n">
        <v>1.127755</v>
      </c>
      <c r="D4878" s="0" t="n">
        <v>1.920799</v>
      </c>
      <c r="E4878" s="0" t="n">
        <v>1.059759</v>
      </c>
      <c r="F4878" s="0" t="n">
        <v>0.350411</v>
      </c>
      <c r="G4878" s="0" t="n">
        <f aca="false">12*Inputs!$B$6*(MIN(1,$H$50*$C4878)*(ic*Inputs!$C$6+pS+fee_fx*Inputs!$D$6-cost_acc-cost_wd*Inputs!$E$6*$E4878-cost_fx*Inputs!$D$6-$F4878)+(1-MIN(1,$H$50*$C4878))*(1-MIN(1,Inputs!$G$6*$D4878)*churn_nonbuyers)*(ic*Inputs!$C$6+fee_wd*Inputs!$E$6*(1-$B4878)+fee_fx*Inputs!$D$6-cost_acc-cost_wd*Inputs!$E$6*(1-$B4878)-cost_fx*Inputs!$D$6))</f>
        <v>220541.213510313</v>
      </c>
      <c r="H4878" s="0" t="n">
        <f aca="false">12*Inputs!$B$7*(MIN(1,$H$51*$C4878)*(ic*Inputs!$C$7+pE+fee_fx*Inputs!$D$7-cost_acc-cost_wd*Inputs!$E$7*$E4878-cost_fx*Inputs!$D$7-$F4878)+(1-MIN(1,$H$51*$C4878))*(1-MIN(1,Inputs!$G$7*$D4878)*churn_nonbuyers)*(ic*Inputs!$C$7+fee_wd*Inputs!$E$7*(1-$B4878)+fee_fx*Inputs!$D$7-cost_acc-cost_wd*Inputs!$E$7*(1-$B4878)-cost_fx*Inputs!$D$7))</f>
        <v>413232.387964911</v>
      </c>
      <c r="I4878" s="0" t="n">
        <f aca="false">12*Inputs!$B$8*(MIN(1,$H$52*$C4878)*(ic*Inputs!$C$8+pT-cost_acc-cost_wd*Inputs!$E$8-cost_fx*Inputs!$D$8-cost_ins)+(1-MIN(1,$H$52*$C4878))*(1-MIN(1,Inputs!$G$8*$D4878)*churn_nonbuyers)*(ic*Inputs!$C$8+fee_wd*Inputs!$E$8*(1-$B4878)+fee_fx*Inputs!$D$8-cost_acc-cost_wd*Inputs!$E$8*(1-$B4878)-cost_fx*Inputs!$D$8))</f>
        <v>162559.11672</v>
      </c>
      <c r="J4878" s="0" t="n">
        <f aca="false">G4878+H4878+I4878-fixed</f>
        <v>96332.718195224</v>
      </c>
      <c r="K4878" s="0" t="n">
        <f aca="false">12*Inputs!$B$6*(1-MIN(1,Inputs!$G$6*$D4878)*churn_nonbuyers)*(ic*Inputs!$C$6+fee_wd*Inputs!$E$6*(1-$B4878)+fee_fx*Inputs!$D$6-cost_acc-cost_wd*Inputs!$E$6*(1-$B4878)-cost_fx*Inputs!$D$6)</f>
        <v>163019.229761909</v>
      </c>
      <c r="L4878" s="0" t="n">
        <f aca="false">12*Inputs!$B$7*(1-MIN(1,Inputs!$G$7*$D4878)*churn_nonbuyers)*(ic*Inputs!$C$7+fee_wd*Inputs!$E$7*(1-$B4878)+fee_fx*Inputs!$D$7-cost_acc-cost_wd*Inputs!$E$7*(1-$B4878)-cost_fx*Inputs!$D$7)</f>
        <v>359930.135905145</v>
      </c>
      <c r="M4878" s="0" t="n">
        <f aca="false">12*Inputs!$B$8*(1-MIN(1,Inputs!$G$8*$D4878)*churn_nonbuyers)*(ic*Inputs!$C$8+fee_wd*Inputs!$E$8*(1-$B4878)+fee_fx*Inputs!$D$8-cost_acc-cost_wd*Inputs!$E$8*(1-$B4878)-cost_fx*Inputs!$D$8)</f>
        <v>0</v>
      </c>
      <c r="N4878" s="0" t="n">
        <f aca="false">K4878+L4878+I4878-fixed</f>
        <v>-14491.517612946</v>
      </c>
      <c r="O4878" s="0" t="n">
        <f aca="false">K4878+L4878+M4878-fixed</f>
        <v>-177050.634332946</v>
      </c>
      <c r="P4878" s="0" t="n">
        <f aca="false">12*Inputs!$B$6*(1-MIN(1,Inputs!$F$6*$D4878))*(ic*Inputs!$C$6+flat_fee-cost_acc-cost_wd*Inputs!$E$6*$E4878-cost_fx*Inputs!$D$6)+12*Inputs!$B$7*(1-MIN(1,Inputs!$F$7*$D4878))*(ic*Inputs!$C$7+flat_fee-cost_acc-cost_wd*Inputs!$E$7*$E4878-cost_fx*Inputs!$D$7)+12*Inputs!$B$8*(1-MIN(1,Inputs!$F$8*$D4878))*(ic*Inputs!$C$8+flat_fee-cost_acc-cost_wd*Inputs!$E$8*$E4878-cost_fx*Inputs!$D$8)-fixed</f>
        <v>-416616.745328814</v>
      </c>
    </row>
    <row r="4879" customFormat="false" ht="15" hidden="false" customHeight="false" outlineLevel="0" collapsed="false">
      <c r="A4879" s="0" t="n">
        <v>4814</v>
      </c>
      <c r="B4879" s="0" t="n">
        <v>0.030069</v>
      </c>
      <c r="C4879" s="0" t="n">
        <v>1.004843</v>
      </c>
      <c r="D4879" s="0" t="n">
        <v>0.613805</v>
      </c>
      <c r="E4879" s="0" t="n">
        <v>1.267931</v>
      </c>
      <c r="F4879" s="0" t="n">
        <v>0.19782</v>
      </c>
      <c r="G4879" s="0" t="n">
        <f aca="false">12*Inputs!$B$6*(MIN(1,$H$50*$C4879)*(ic*Inputs!$C$6+pS+fee_fx*Inputs!$D$6-cost_acc-cost_wd*Inputs!$E$6*$E4879-cost_fx*Inputs!$D$6-$F4879)+(1-MIN(1,$H$50*$C4879))*(1-MIN(1,Inputs!$G$6*$D4879)*churn_nonbuyers)*(ic*Inputs!$C$6+fee_wd*Inputs!$E$6*(1-$B4879)+fee_fx*Inputs!$D$6-cost_acc-cost_wd*Inputs!$E$6*(1-$B4879)-cost_fx*Inputs!$D$6))</f>
        <v>238915.124130071</v>
      </c>
      <c r="H4879" s="0" t="n">
        <f aca="false">12*Inputs!$B$7*(MIN(1,$H$51*$C4879)*(ic*Inputs!$C$7+pE+fee_fx*Inputs!$D$7-cost_acc-cost_wd*Inputs!$E$7*$E4879-cost_fx*Inputs!$D$7-$F4879)+(1-MIN(1,$H$51*$C4879))*(1-MIN(1,Inputs!$G$7*$D4879)*churn_nonbuyers)*(ic*Inputs!$C$7+fee_wd*Inputs!$E$7*(1-$B4879)+fee_fx*Inputs!$D$7-cost_acc-cost_wd*Inputs!$E$7*(1-$B4879)-cost_fx*Inputs!$D$7))</f>
        <v>411053.161337276</v>
      </c>
      <c r="I4879" s="0" t="n">
        <f aca="false">12*Inputs!$B$8*(MIN(1,$H$52*$C4879)*(ic*Inputs!$C$8+pT-cost_acc-cost_wd*Inputs!$E$8-cost_fx*Inputs!$D$8-cost_ins)+(1-MIN(1,$H$52*$C4879))*(1-MIN(1,Inputs!$G$8*$D4879)*churn_nonbuyers)*(ic*Inputs!$C$8+fee_wd*Inputs!$E$8*(1-$B4879)+fee_fx*Inputs!$D$8-cost_acc-cost_wd*Inputs!$E$8*(1-$B4879)-cost_fx*Inputs!$D$8))</f>
        <v>199814.184386498</v>
      </c>
      <c r="J4879" s="0" t="n">
        <f aca="false">G4879+H4879+I4879-fixed</f>
        <v>149782.469853845</v>
      </c>
      <c r="K4879" s="0" t="n">
        <f aca="false">12*Inputs!$B$6*(1-MIN(1,Inputs!$G$6*$D4879)*churn_nonbuyers)*(ic*Inputs!$C$6+fee_wd*Inputs!$E$6*(1-$B4879)+fee_fx*Inputs!$D$6-cost_acc-cost_wd*Inputs!$E$6*(1-$B4879)-cost_fx*Inputs!$D$6)</f>
        <v>191215.796418324</v>
      </c>
      <c r="L4879" s="0" t="n">
        <f aca="false">12*Inputs!$B$7*(1-MIN(1,Inputs!$G$7*$D4879)*churn_nonbuyers)*(ic*Inputs!$C$7+fee_wd*Inputs!$E$7*(1-$B4879)+fee_fx*Inputs!$D$7-cost_acc-cost_wd*Inputs!$E$7*(1-$B4879)-cost_fx*Inputs!$D$7)</f>
        <v>391525.210810995</v>
      </c>
      <c r="M4879" s="0" t="n">
        <f aca="false">12*Inputs!$B$8*(1-MIN(1,Inputs!$G$8*$D4879)*churn_nonbuyers)*(ic*Inputs!$C$8+fee_wd*Inputs!$E$8*(1-$B4879)+fee_fx*Inputs!$D$8-cost_acc-cost_wd*Inputs!$E$8*(1-$B4879)-cost_fx*Inputs!$D$8)</f>
        <v>185334.660085512</v>
      </c>
      <c r="N4879" s="0" t="n">
        <f aca="false">K4879+L4879+I4879-fixed</f>
        <v>82555.1916158163</v>
      </c>
      <c r="O4879" s="0" t="n">
        <f aca="false">K4879+L4879+M4879-fixed</f>
        <v>68075.6673148307</v>
      </c>
      <c r="P4879" s="0" t="n">
        <f aca="false">12*Inputs!$B$6*(1-MIN(1,Inputs!$F$6*$D4879))*(ic*Inputs!$C$6+flat_fee-cost_acc-cost_wd*Inputs!$E$6*$E4879-cost_fx*Inputs!$D$6)+12*Inputs!$B$7*(1-MIN(1,Inputs!$F$7*$D4879))*(ic*Inputs!$C$7+flat_fee-cost_acc-cost_wd*Inputs!$E$7*$E4879-cost_fx*Inputs!$D$7)+12*Inputs!$B$8*(1-MIN(1,Inputs!$F$8*$D4879))*(ic*Inputs!$C$8+flat_fee-cost_acc-cost_wd*Inputs!$E$8*$E4879-cost_fx*Inputs!$D$8)-fixed</f>
        <v>147678.3149492</v>
      </c>
    </row>
    <row r="4880" customFormat="false" ht="15" hidden="false" customHeight="false" outlineLevel="0" collapsed="false">
      <c r="A4880" s="0" t="n">
        <v>4815</v>
      </c>
      <c r="B4880" s="0" t="n">
        <v>0.413852</v>
      </c>
      <c r="C4880" s="0" t="n">
        <v>0.825679</v>
      </c>
      <c r="D4880" s="0" t="n">
        <v>1.369277</v>
      </c>
      <c r="E4880" s="0" t="n">
        <v>1.141615</v>
      </c>
      <c r="F4880" s="0" t="n">
        <v>0.424739</v>
      </c>
      <c r="G4880" s="0" t="n">
        <f aca="false">12*Inputs!$B$6*(MIN(1,$H$50*$C4880)*(ic*Inputs!$C$6+pS+fee_fx*Inputs!$D$6-cost_acc-cost_wd*Inputs!$E$6*$E4880-cost_fx*Inputs!$D$6-$F4880)+(1-MIN(1,$H$50*$C4880))*(1-MIN(1,Inputs!$G$6*$D4880)*churn_nonbuyers)*(ic*Inputs!$C$6+fee_wd*Inputs!$E$6*(1-$B4880)+fee_fx*Inputs!$D$6-cost_acc-cost_wd*Inputs!$E$6*(1-$B4880)-cost_fx*Inputs!$D$6))</f>
        <v>173456.520521921</v>
      </c>
      <c r="H4880" s="0" t="n">
        <f aca="false">12*Inputs!$B$7*(MIN(1,$H$51*$C4880)*(ic*Inputs!$C$7+pE+fee_fx*Inputs!$D$7-cost_acc-cost_wd*Inputs!$E$7*$E4880-cost_fx*Inputs!$D$7-$F4880)+(1-MIN(1,$H$51*$C4880))*(1-MIN(1,Inputs!$G$7*$D4880)*churn_nonbuyers)*(ic*Inputs!$C$7+fee_wd*Inputs!$E$7*(1-$B4880)+fee_fx*Inputs!$D$7-cost_acc-cost_wd*Inputs!$E$7*(1-$B4880)-cost_fx*Inputs!$D$7))</f>
        <v>367247.855880867</v>
      </c>
      <c r="I4880" s="0" t="n">
        <f aca="false">12*Inputs!$B$8*(MIN(1,$H$52*$C4880)*(ic*Inputs!$C$8+pT-cost_acc-cost_wd*Inputs!$E$8-cost_fx*Inputs!$D$8-cost_ins)+(1-MIN(1,$H$52*$C4880))*(1-MIN(1,Inputs!$G$8*$D4880)*churn_nonbuyers)*(ic*Inputs!$C$8+fee_wd*Inputs!$E$8*(1-$B4880)+fee_fx*Inputs!$D$8-cost_acc-cost_wd*Inputs!$E$8*(1-$B4880)-cost_fx*Inputs!$D$8))</f>
        <v>124386.126395011</v>
      </c>
      <c r="J4880" s="0" t="n">
        <f aca="false">G4880+H4880+I4880-fixed</f>
        <v>-34909.4972022015</v>
      </c>
      <c r="K4880" s="0" t="n">
        <f aca="false">12*Inputs!$B$6*(1-MIN(1,Inputs!$G$6*$D4880)*churn_nonbuyers)*(ic*Inputs!$C$6+fee_wd*Inputs!$E$6*(1-$B4880)+fee_fx*Inputs!$D$6-cost_acc-cost_wd*Inputs!$E$6*(1-$B4880)-cost_fx*Inputs!$D$6)</f>
        <v>132283.081620029</v>
      </c>
      <c r="L4880" s="0" t="n">
        <f aca="false">12*Inputs!$B$7*(1-MIN(1,Inputs!$G$7*$D4880)*churn_nonbuyers)*(ic*Inputs!$C$7+fee_wd*Inputs!$E$7*(1-$B4880)+fee_fx*Inputs!$D$7-cost_acc-cost_wd*Inputs!$E$7*(1-$B4880)-cost_fx*Inputs!$D$7)</f>
        <v>329490.586476017</v>
      </c>
      <c r="M4880" s="0" t="n">
        <f aca="false">12*Inputs!$B$8*(1-MIN(1,Inputs!$G$8*$D4880)*churn_nonbuyers)*(ic*Inputs!$C$8+fee_wd*Inputs!$E$8*(1-$B4880)+fee_fx*Inputs!$D$8-cost_acc-cost_wd*Inputs!$E$8*(1-$B4880)-cost_fx*Inputs!$D$8)</f>
        <v>12723.0766801344</v>
      </c>
      <c r="N4880" s="0" t="n">
        <f aca="false">K4880+L4880+I4880-fixed</f>
        <v>-113840.205508943</v>
      </c>
      <c r="O4880" s="0" t="n">
        <f aca="false">K4880+L4880+M4880-fixed</f>
        <v>-225503.25522382</v>
      </c>
      <c r="P4880" s="0" t="n">
        <f aca="false">12*Inputs!$B$6*(1-MIN(1,Inputs!$F$6*$D4880))*(ic*Inputs!$C$6+flat_fee-cost_acc-cost_wd*Inputs!$E$6*$E4880-cost_fx*Inputs!$D$6)+12*Inputs!$B$7*(1-MIN(1,Inputs!$F$7*$D4880))*(ic*Inputs!$C$7+flat_fee-cost_acc-cost_wd*Inputs!$E$7*$E4880-cost_fx*Inputs!$D$7)+12*Inputs!$B$8*(1-MIN(1,Inputs!$F$8*$D4880))*(ic*Inputs!$C$8+flat_fee-cost_acc-cost_wd*Inputs!$E$8*$E4880-cost_fx*Inputs!$D$8)-fixed</f>
        <v>-186400.4810908</v>
      </c>
    </row>
    <row r="4881" customFormat="false" ht="15" hidden="false" customHeight="false" outlineLevel="0" collapsed="false">
      <c r="A4881" s="0" t="n">
        <v>4816</v>
      </c>
      <c r="B4881" s="0" t="n">
        <v>0.565826</v>
      </c>
      <c r="C4881" s="0" t="n">
        <v>0.995552</v>
      </c>
      <c r="D4881" s="0" t="n">
        <v>1.519744</v>
      </c>
      <c r="E4881" s="0" t="n">
        <v>1.078243</v>
      </c>
      <c r="F4881" s="0" t="n">
        <v>0.220475</v>
      </c>
      <c r="G4881" s="0" t="n">
        <f aca="false">12*Inputs!$B$6*(MIN(1,$H$50*$C4881)*(ic*Inputs!$C$6+pS+fee_fx*Inputs!$D$6-cost_acc-cost_wd*Inputs!$E$6*$E4881-cost_fx*Inputs!$D$6-$F4881)+(1-MIN(1,$H$50*$C4881))*(1-MIN(1,Inputs!$G$6*$D4881)*churn_nonbuyers)*(ic*Inputs!$C$6+fee_wd*Inputs!$E$6*(1-$B4881)+fee_fx*Inputs!$D$6-cost_acc-cost_wd*Inputs!$E$6*(1-$B4881)-cost_fx*Inputs!$D$6))</f>
        <v>168472.250868484</v>
      </c>
      <c r="H4881" s="0" t="n">
        <f aca="false">12*Inputs!$B$7*(MIN(1,$H$51*$C4881)*(ic*Inputs!$C$7+pE+fee_fx*Inputs!$D$7-cost_acc-cost_wd*Inputs!$E$7*$E4881-cost_fx*Inputs!$D$7-$F4881)+(1-MIN(1,$H$51*$C4881))*(1-MIN(1,Inputs!$G$7*$D4881)*churn_nonbuyers)*(ic*Inputs!$C$7+fee_wd*Inputs!$E$7*(1-$B4881)+fee_fx*Inputs!$D$7-cost_acc-cost_wd*Inputs!$E$7*(1-$B4881)-cost_fx*Inputs!$D$7))</f>
        <v>380494.746204704</v>
      </c>
      <c r="I4881" s="0" t="n">
        <f aca="false">12*Inputs!$B$8*(MIN(1,$H$52*$C4881)*(ic*Inputs!$C$8+pT-cost_acc-cost_wd*Inputs!$E$8-cost_fx*Inputs!$D$8-cost_ins)+(1-MIN(1,$H$52*$C4881))*(1-MIN(1,Inputs!$G$8*$D4881)*churn_nonbuyers)*(ic*Inputs!$C$8+fee_wd*Inputs!$E$8*(1-$B4881)+fee_fx*Inputs!$D$8-cost_acc-cost_wd*Inputs!$E$8*(1-$B4881)-cost_fx*Inputs!$D$8))</f>
        <v>143502.847488</v>
      </c>
      <c r="J4881" s="0" t="n">
        <f aca="false">G4881+H4881+I4881-fixed</f>
        <v>-7530.1554388128</v>
      </c>
      <c r="K4881" s="0" t="n">
        <f aca="false">12*Inputs!$B$6*(1-MIN(1,Inputs!$G$6*$D4881)*churn_nonbuyers)*(ic*Inputs!$C$6+fee_wd*Inputs!$E$6*(1-$B4881)+fee_fx*Inputs!$D$6-cost_acc-cost_wd*Inputs!$E$6*(1-$B4881)-cost_fx*Inputs!$D$6)</f>
        <v>110993.393293517</v>
      </c>
      <c r="L4881" s="0" t="n">
        <f aca="false">12*Inputs!$B$7*(1-MIN(1,Inputs!$G$7*$D4881)*churn_nonbuyers)*(ic*Inputs!$C$7+fee_wd*Inputs!$E$7*(1-$B4881)+fee_fx*Inputs!$D$7-cost_acc-cost_wd*Inputs!$E$7*(1-$B4881)-cost_fx*Inputs!$D$7)</f>
        <v>307053.04666411</v>
      </c>
      <c r="M4881" s="0" t="n">
        <f aca="false">12*Inputs!$B$8*(1-MIN(1,Inputs!$G$8*$D4881)*churn_nonbuyers)*(ic*Inputs!$C$8+fee_wd*Inputs!$E$8*(1-$B4881)+fee_fx*Inputs!$D$8-cost_acc-cost_wd*Inputs!$E$8*(1-$B4881)-cost_fx*Inputs!$D$8)</f>
        <v>0</v>
      </c>
      <c r="N4881" s="0" t="n">
        <f aca="false">K4881+L4881+I4881-fixed</f>
        <v>-138450.712554373</v>
      </c>
      <c r="O4881" s="0" t="n">
        <f aca="false">K4881+L4881+M4881-fixed</f>
        <v>-281953.560042373</v>
      </c>
      <c r="P4881" s="0" t="n">
        <f aca="false">12*Inputs!$B$6*(1-MIN(1,Inputs!$F$6*$D4881))*(ic*Inputs!$C$6+flat_fee-cost_acc-cost_wd*Inputs!$E$6*$E4881-cost_fx*Inputs!$D$6)+12*Inputs!$B$7*(1-MIN(1,Inputs!$F$7*$D4881))*(ic*Inputs!$C$7+flat_fee-cost_acc-cost_wd*Inputs!$E$7*$E4881-cost_fx*Inputs!$D$7)+12*Inputs!$B$8*(1-MIN(1,Inputs!$F$8*$D4881))*(ic*Inputs!$C$8+flat_fee-cost_acc-cost_wd*Inputs!$E$8*$E4881-cost_fx*Inputs!$D$8)-fixed</f>
        <v>-246667.25128192</v>
      </c>
    </row>
    <row r="4882" customFormat="false" ht="15" hidden="false" customHeight="false" outlineLevel="0" collapsed="false">
      <c r="A4882" s="0" t="n">
        <v>4817</v>
      </c>
      <c r="B4882" s="0" t="n">
        <v>0.179798</v>
      </c>
      <c r="C4882" s="0" t="n">
        <v>0.921314</v>
      </c>
      <c r="D4882" s="0" t="n">
        <v>1.452811</v>
      </c>
      <c r="E4882" s="0" t="n">
        <v>1.307885</v>
      </c>
      <c r="F4882" s="0" t="n">
        <v>0.104183</v>
      </c>
      <c r="G4882" s="0" t="n">
        <f aca="false">12*Inputs!$B$6*(MIN(1,$H$50*$C4882)*(ic*Inputs!$C$6+pS+fee_fx*Inputs!$D$6-cost_acc-cost_wd*Inputs!$E$6*$E4882-cost_fx*Inputs!$D$6-$F4882)+(1-MIN(1,$H$50*$C4882))*(1-MIN(1,Inputs!$G$6*$D4882)*churn_nonbuyers)*(ic*Inputs!$C$6+fee_wd*Inputs!$E$6*(1-$B4882)+fee_fx*Inputs!$D$6-cost_acc-cost_wd*Inputs!$E$6*(1-$B4882)-cost_fx*Inputs!$D$6))</f>
        <v>209902.936501011</v>
      </c>
      <c r="H4882" s="0" t="n">
        <f aca="false">12*Inputs!$B$7*(MIN(1,$H$51*$C4882)*(ic*Inputs!$C$7+pE+fee_fx*Inputs!$D$7-cost_acc-cost_wd*Inputs!$E$7*$E4882-cost_fx*Inputs!$D$7-$F4882)+(1-MIN(1,$H$51*$C4882))*(1-MIN(1,Inputs!$G$7*$D4882)*churn_nonbuyers)*(ic*Inputs!$C$7+fee_wd*Inputs!$E$7*(1-$B4882)+fee_fx*Inputs!$D$7-cost_acc-cost_wd*Inputs!$E$7*(1-$B4882)-cost_fx*Inputs!$D$7))</f>
        <v>390796.87403272</v>
      </c>
      <c r="I4882" s="0" t="n">
        <f aca="false">12*Inputs!$B$8*(MIN(1,$H$52*$C4882)*(ic*Inputs!$C$8+pT-cost_acc-cost_wd*Inputs!$E$8-cost_fx*Inputs!$D$8-cost_ins)+(1-MIN(1,$H$52*$C4882))*(1-MIN(1,Inputs!$G$8*$D4882)*churn_nonbuyers)*(ic*Inputs!$C$8+fee_wd*Inputs!$E$8*(1-$B4882)+fee_fx*Inputs!$D$8-cost_acc-cost_wd*Inputs!$E$8*(1-$B4882)-cost_fx*Inputs!$D$8))</f>
        <v>132801.885216</v>
      </c>
      <c r="J4882" s="0" t="n">
        <f aca="false">G4882+H4882+I4882-fixed</f>
        <v>33501.6957497315</v>
      </c>
      <c r="K4882" s="0" t="n">
        <f aca="false">12*Inputs!$B$6*(1-MIN(1,Inputs!$G$6*$D4882)*churn_nonbuyers)*(ic*Inputs!$C$6+fee_wd*Inputs!$E$6*(1-$B4882)+fee_fx*Inputs!$D$6-cost_acc-cost_wd*Inputs!$E$6*(1-$B4882)-cost_fx*Inputs!$D$6)</f>
        <v>162945.483207682</v>
      </c>
      <c r="L4882" s="0" t="n">
        <f aca="false">12*Inputs!$B$7*(1-MIN(1,Inputs!$G$7*$D4882)*churn_nonbuyers)*(ic*Inputs!$C$7+fee_wd*Inputs!$E$7*(1-$B4882)+fee_fx*Inputs!$D$7-cost_acc-cost_wd*Inputs!$E$7*(1-$B4882)-cost_fx*Inputs!$D$7)</f>
        <v>360864.324196609</v>
      </c>
      <c r="M4882" s="0" t="n">
        <f aca="false">12*Inputs!$B$8*(1-MIN(1,Inputs!$G$8*$D4882)*churn_nonbuyers)*(ic*Inputs!$C$8+fee_wd*Inputs!$E$8*(1-$B4882)+fee_fx*Inputs!$D$8-cost_acc-cost_wd*Inputs!$E$8*(1-$B4882)-cost_fx*Inputs!$D$8)</f>
        <v>0</v>
      </c>
      <c r="N4882" s="0" t="n">
        <f aca="false">K4882+L4882+I4882-fixed</f>
        <v>-43388.3073797093</v>
      </c>
      <c r="O4882" s="0" t="n">
        <f aca="false">K4882+L4882+M4882-fixed</f>
        <v>-176190.192595709</v>
      </c>
      <c r="P4882" s="0" t="n">
        <f aca="false">12*Inputs!$B$6*(1-MIN(1,Inputs!$F$6*$D4882))*(ic*Inputs!$C$6+flat_fee-cost_acc-cost_wd*Inputs!$E$6*$E4882-cost_fx*Inputs!$D$6)+12*Inputs!$B$7*(1-MIN(1,Inputs!$F$7*$D4882))*(ic*Inputs!$C$7+flat_fee-cost_acc-cost_wd*Inputs!$E$7*$E4882-cost_fx*Inputs!$D$7)+12*Inputs!$B$8*(1-MIN(1,Inputs!$F$8*$D4882))*(ic*Inputs!$C$8+flat_fee-cost_acc-cost_wd*Inputs!$E$8*$E4882-cost_fx*Inputs!$D$8)-fixed</f>
        <v>-284427.8300716</v>
      </c>
    </row>
    <row r="4883" customFormat="false" ht="15" hidden="false" customHeight="false" outlineLevel="0" collapsed="false">
      <c r="A4883" s="0" t="n">
        <v>4818</v>
      </c>
      <c r="B4883" s="0" t="n">
        <v>0.221158</v>
      </c>
      <c r="C4883" s="0" t="n">
        <v>1.052633</v>
      </c>
      <c r="D4883" s="0" t="n">
        <v>0.938182</v>
      </c>
      <c r="E4883" s="0" t="n">
        <v>1.118236</v>
      </c>
      <c r="F4883" s="0" t="n">
        <v>0.070183</v>
      </c>
      <c r="G4883" s="0" t="n">
        <f aca="false">12*Inputs!$B$6*(MIN(1,$H$50*$C4883)*(ic*Inputs!$C$6+pS+fee_fx*Inputs!$D$6-cost_acc-cost_wd*Inputs!$E$6*$E4883-cost_fx*Inputs!$D$6-$F4883)+(1-MIN(1,$H$50*$C4883))*(1-MIN(1,Inputs!$G$6*$D4883)*churn_nonbuyers)*(ic*Inputs!$C$6+fee_wd*Inputs!$E$6*(1-$B4883)+fee_fx*Inputs!$D$6-cost_acc-cost_wd*Inputs!$E$6*(1-$B4883)-cost_fx*Inputs!$D$6))</f>
        <v>220962.149656018</v>
      </c>
      <c r="H4883" s="0" t="n">
        <f aca="false">12*Inputs!$B$7*(MIN(1,$H$51*$C4883)*(ic*Inputs!$C$7+pE+fee_fx*Inputs!$D$7-cost_acc-cost_wd*Inputs!$E$7*$E4883-cost_fx*Inputs!$D$7-$F4883)+(1-MIN(1,$H$51*$C4883))*(1-MIN(1,Inputs!$G$7*$D4883)*churn_nonbuyers)*(ic*Inputs!$C$7+fee_wd*Inputs!$E$7*(1-$B4883)+fee_fx*Inputs!$D$7-cost_acc-cost_wd*Inputs!$E$7*(1-$B4883)-cost_fx*Inputs!$D$7))</f>
        <v>420143.668405352</v>
      </c>
      <c r="I4883" s="0" t="n">
        <f aca="false">12*Inputs!$B$8*(MIN(1,$H$52*$C4883)*(ic*Inputs!$C$8+pT-cost_acc-cost_wd*Inputs!$E$8-cost_fx*Inputs!$D$8-cost_ins)+(1-MIN(1,$H$52*$C4883))*(1-MIN(1,Inputs!$G$8*$D4883)*churn_nonbuyers)*(ic*Inputs!$C$8+fee_wd*Inputs!$E$8*(1-$B4883)+fee_fx*Inputs!$D$8-cost_acc-cost_wd*Inputs!$E$8*(1-$B4883)-cost_fx*Inputs!$D$8))</f>
        <v>180256.975301285</v>
      </c>
      <c r="J4883" s="0" t="n">
        <f aca="false">G4883+H4883+I4883-fixed</f>
        <v>121362.793362654</v>
      </c>
      <c r="K4883" s="0" t="n">
        <f aca="false">12*Inputs!$B$6*(1-MIN(1,Inputs!$G$6*$D4883)*churn_nonbuyers)*(ic*Inputs!$C$6+fee_wd*Inputs!$E$6*(1-$B4883)+fee_fx*Inputs!$D$6-cost_acc-cost_wd*Inputs!$E$6*(1-$B4883)-cost_fx*Inputs!$D$6)</f>
        <v>161790.275914243</v>
      </c>
      <c r="L4883" s="0" t="n">
        <f aca="false">12*Inputs!$B$7*(1-MIN(1,Inputs!$G$7*$D4883)*churn_nonbuyers)*(ic*Inputs!$C$7+fee_wd*Inputs!$E$7*(1-$B4883)+fee_fx*Inputs!$D$7-cost_acc-cost_wd*Inputs!$E$7*(1-$B4883)-cost_fx*Inputs!$D$7)</f>
        <v>360901.340012546</v>
      </c>
      <c r="M4883" s="0" t="n">
        <f aca="false">12*Inputs!$B$8*(1-MIN(1,Inputs!$G$8*$D4883)*churn_nonbuyers)*(ic*Inputs!$C$8+fee_wd*Inputs!$E$8*(1-$B4883)+fee_fx*Inputs!$D$8-cost_acc-cost_wd*Inputs!$E$8*(1-$B4883)-cost_fx*Inputs!$D$8)</f>
        <v>108400.137519802</v>
      </c>
      <c r="N4883" s="0" t="n">
        <f aca="false">K4883+L4883+I4883-fixed</f>
        <v>2948.59122807381</v>
      </c>
      <c r="O4883" s="0" t="n">
        <f aca="false">K4883+L4883+M4883-fixed</f>
        <v>-68908.2465534092</v>
      </c>
      <c r="P4883" s="0" t="n">
        <f aca="false">12*Inputs!$B$6*(1-MIN(1,Inputs!$F$6*$D4883))*(ic*Inputs!$C$6+flat_fee-cost_acc-cost_wd*Inputs!$E$6*$E4883-cost_fx*Inputs!$D$6)+12*Inputs!$B$7*(1-MIN(1,Inputs!$F$7*$D4883))*(ic*Inputs!$C$7+flat_fee-cost_acc-cost_wd*Inputs!$E$7*$E4883-cost_fx*Inputs!$D$7)+12*Inputs!$B$8*(1-MIN(1,Inputs!$F$8*$D4883))*(ic*Inputs!$C$8+flat_fee-cost_acc-cost_wd*Inputs!$E$8*$E4883-cost_fx*Inputs!$D$8)-fixed</f>
        <v>52500.76197248</v>
      </c>
    </row>
    <row r="4884" customFormat="false" ht="15" hidden="false" customHeight="false" outlineLevel="0" collapsed="false">
      <c r="A4884" s="0" t="n">
        <v>4819</v>
      </c>
      <c r="B4884" s="0" t="n">
        <v>0.521437</v>
      </c>
      <c r="C4884" s="0" t="n">
        <v>0.673917</v>
      </c>
      <c r="D4884" s="0" t="n">
        <v>1.218854</v>
      </c>
      <c r="E4884" s="0" t="n">
        <v>1.344055</v>
      </c>
      <c r="F4884" s="0" t="n">
        <v>0.148948</v>
      </c>
      <c r="G4884" s="0" t="n">
        <f aca="false">12*Inputs!$B$6*(MIN(1,$H$50*$C4884)*(ic*Inputs!$C$6+pS+fee_fx*Inputs!$D$6-cost_acc-cost_wd*Inputs!$E$6*$E4884-cost_fx*Inputs!$D$6-$F4884)+(1-MIN(1,$H$50*$C4884))*(1-MIN(1,Inputs!$G$6*$D4884)*churn_nonbuyers)*(ic*Inputs!$C$6+fee_wd*Inputs!$E$6*(1-$B4884)+fee_fx*Inputs!$D$6-cost_acc-cost_wd*Inputs!$E$6*(1-$B4884)-cost_fx*Inputs!$D$6))</f>
        <v>154274.354627246</v>
      </c>
      <c r="H4884" s="0" t="n">
        <f aca="false">12*Inputs!$B$7*(MIN(1,$H$51*$C4884)*(ic*Inputs!$C$7+pE+fee_fx*Inputs!$D$7-cost_acc-cost_wd*Inputs!$E$7*$E4884-cost_fx*Inputs!$D$7-$F4884)+(1-MIN(1,$H$51*$C4884))*(1-MIN(1,Inputs!$G$7*$D4884)*churn_nonbuyers)*(ic*Inputs!$C$7+fee_wd*Inputs!$E$7*(1-$B4884)+fee_fx*Inputs!$D$7-cost_acc-cost_wd*Inputs!$E$7*(1-$B4884)-cost_fx*Inputs!$D$7))</f>
        <v>345527.371560388</v>
      </c>
      <c r="I4884" s="0" t="n">
        <f aca="false">12*Inputs!$B$8*(MIN(1,$H$52*$C4884)*(ic*Inputs!$C$8+pT-cost_acc-cost_wd*Inputs!$E$8-cost_fx*Inputs!$D$8-cost_ins)+(1-MIN(1,$H$52*$C4884))*(1-MIN(1,Inputs!$G$8*$D4884)*churn_nonbuyers)*(ic*Inputs!$C$8+fee_wd*Inputs!$E$8*(1-$B4884)+fee_fx*Inputs!$D$8-cost_acc-cost_wd*Inputs!$E$8*(1-$B4884)-cost_fx*Inputs!$D$8))</f>
        <v>120512.249581194</v>
      </c>
      <c r="J4884" s="0" t="n">
        <f aca="false">G4884+H4884+I4884-fixed</f>
        <v>-79686.0242311723</v>
      </c>
      <c r="K4884" s="0" t="n">
        <f aca="false">12*Inputs!$B$6*(1-MIN(1,Inputs!$G$6*$D4884)*churn_nonbuyers)*(ic*Inputs!$C$6+fee_wd*Inputs!$E$6*(1-$B4884)+fee_fx*Inputs!$D$6-cost_acc-cost_wd*Inputs!$E$6*(1-$B4884)-cost_fx*Inputs!$D$6)</f>
        <v>118803.023807026</v>
      </c>
      <c r="L4884" s="0" t="n">
        <f aca="false">12*Inputs!$B$7*(1-MIN(1,Inputs!$G$7*$D4884)*churn_nonbuyers)*(ic*Inputs!$C$7+fee_wd*Inputs!$E$7*(1-$B4884)+fee_fx*Inputs!$D$7-cost_acc-cost_wd*Inputs!$E$7*(1-$B4884)-cost_fx*Inputs!$D$7)</f>
        <v>316115.414092215</v>
      </c>
      <c r="M4884" s="0" t="n">
        <f aca="false">12*Inputs!$B$8*(1-MIN(1,Inputs!$G$8*$D4884)*churn_nonbuyers)*(ic*Inputs!$C$8+fee_wd*Inputs!$E$8*(1-$B4884)+fee_fx*Inputs!$D$8-cost_acc-cost_wd*Inputs!$E$8*(1-$B4884)-cost_fx*Inputs!$D$8)</f>
        <v>44241.9293394528</v>
      </c>
      <c r="N4884" s="0" t="n">
        <f aca="false">K4884+L4884+I4884-fixed</f>
        <v>-144569.312519565</v>
      </c>
      <c r="O4884" s="0" t="n">
        <f aca="false">K4884+L4884+M4884-fixed</f>
        <v>-220839.632761306</v>
      </c>
      <c r="P4884" s="0" t="n">
        <f aca="false">12*Inputs!$B$6*(1-MIN(1,Inputs!$F$6*$D4884))*(ic*Inputs!$C$6+flat_fee-cost_acc-cost_wd*Inputs!$E$6*$E4884-cost_fx*Inputs!$D$6)+12*Inputs!$B$7*(1-MIN(1,Inputs!$F$7*$D4884))*(ic*Inputs!$C$7+flat_fee-cost_acc-cost_wd*Inputs!$E$7*$E4884-cost_fx*Inputs!$D$7)+12*Inputs!$B$8*(1-MIN(1,Inputs!$F$8*$D4884))*(ic*Inputs!$C$8+flat_fee-cost_acc-cost_wd*Inputs!$E$8*$E4884-cost_fx*Inputs!$D$8)-fixed</f>
        <v>-183506.1833992</v>
      </c>
    </row>
    <row r="4885" customFormat="false" ht="15" hidden="false" customHeight="false" outlineLevel="0" collapsed="false">
      <c r="A4885" s="0" t="n">
        <v>4820</v>
      </c>
      <c r="B4885" s="0" t="n">
        <v>0.135236</v>
      </c>
      <c r="C4885" s="0" t="n">
        <v>1.050626</v>
      </c>
      <c r="D4885" s="0" t="n">
        <v>0.910937</v>
      </c>
      <c r="E4885" s="0" t="n">
        <v>1.152964</v>
      </c>
      <c r="F4885" s="0" t="n">
        <v>0.016434</v>
      </c>
      <c r="G4885" s="0" t="n">
        <f aca="false">12*Inputs!$B$6*(MIN(1,$H$50*$C4885)*(ic*Inputs!$C$6+pS+fee_fx*Inputs!$D$6-cost_acc-cost_wd*Inputs!$E$6*$E4885-cost_fx*Inputs!$D$6-$F4885)+(1-MIN(1,$H$50*$C4885))*(1-MIN(1,Inputs!$G$6*$D4885)*churn_nonbuyers)*(ic*Inputs!$C$6+fee_wd*Inputs!$E$6*(1-$B4885)+fee_fx*Inputs!$D$6-cost_acc-cost_wd*Inputs!$E$6*(1-$B4885)-cost_fx*Inputs!$D$6))</f>
        <v>232338.231099552</v>
      </c>
      <c r="H4885" s="0" t="n">
        <f aca="false">12*Inputs!$B$7*(MIN(1,$H$51*$C4885)*(ic*Inputs!$C$7+pE+fee_fx*Inputs!$D$7-cost_acc-cost_wd*Inputs!$E$7*$E4885-cost_fx*Inputs!$D$7-$F4885)+(1-MIN(1,$H$51*$C4885))*(1-MIN(1,Inputs!$G$7*$D4885)*churn_nonbuyers)*(ic*Inputs!$C$7+fee_wd*Inputs!$E$7*(1-$B4885)+fee_fx*Inputs!$D$7-cost_acc-cost_wd*Inputs!$E$7*(1-$B4885)-cost_fx*Inputs!$D$7))</f>
        <v>426233.237121275</v>
      </c>
      <c r="I4885" s="0" t="n">
        <f aca="false">12*Inputs!$B$8*(MIN(1,$H$52*$C4885)*(ic*Inputs!$C$8+pT-cost_acc-cost_wd*Inputs!$E$8-cost_fx*Inputs!$D$8-cost_ins)+(1-MIN(1,$H$52*$C4885))*(1-MIN(1,Inputs!$G$8*$D4885)*churn_nonbuyers)*(ic*Inputs!$C$8+fee_wd*Inputs!$E$8*(1-$B4885)+fee_fx*Inputs!$D$8-cost_acc-cost_wd*Inputs!$E$8*(1-$B4885)-cost_fx*Inputs!$D$8))</f>
        <v>182108.649562986</v>
      </c>
      <c r="J4885" s="0" t="n">
        <f aca="false">G4885+H4885+I4885-fixed</f>
        <v>140680.117783814</v>
      </c>
      <c r="K4885" s="0" t="n">
        <f aca="false">12*Inputs!$B$6*(1-MIN(1,Inputs!$G$6*$D4885)*churn_nonbuyers)*(ic*Inputs!$C$6+fee_wd*Inputs!$E$6*(1-$B4885)+fee_fx*Inputs!$D$6-cost_acc-cost_wd*Inputs!$E$6*(1-$B4885)-cost_fx*Inputs!$D$6)</f>
        <v>173830.74966815</v>
      </c>
      <c r="L4885" s="0" t="n">
        <f aca="false">12*Inputs!$B$7*(1-MIN(1,Inputs!$G$7*$D4885)*churn_nonbuyers)*(ic*Inputs!$C$7+fee_wd*Inputs!$E$7*(1-$B4885)+fee_fx*Inputs!$D$7-cost_acc-cost_wd*Inputs!$E$7*(1-$B4885)-cost_fx*Inputs!$D$7)</f>
        <v>373239.50922489</v>
      </c>
      <c r="M4885" s="0" t="n">
        <f aca="false">12*Inputs!$B$8*(1-MIN(1,Inputs!$G$8*$D4885)*churn_nonbuyers)*(ic*Inputs!$C$8+fee_wd*Inputs!$E$8*(1-$B4885)+fee_fx*Inputs!$D$8-cost_acc-cost_wd*Inputs!$E$8*(1-$B4885)-cost_fx*Inputs!$D$8)</f>
        <v>115917.019838035</v>
      </c>
      <c r="N4885" s="0" t="n">
        <f aca="false">K4885+L4885+I4885-fixed</f>
        <v>29178.9084560269</v>
      </c>
      <c r="O4885" s="0" t="n">
        <f aca="false">K4885+L4885+M4885-fixed</f>
        <v>-37012.7212689242</v>
      </c>
      <c r="P4885" s="0" t="n">
        <f aca="false">12*Inputs!$B$6*(1-MIN(1,Inputs!$F$6*$D4885))*(ic*Inputs!$C$6+flat_fee-cost_acc-cost_wd*Inputs!$E$6*$E4885-cost_fx*Inputs!$D$6)+12*Inputs!$B$7*(1-MIN(1,Inputs!$F$7*$D4885))*(ic*Inputs!$C$7+flat_fee-cost_acc-cost_wd*Inputs!$E$7*$E4885-cost_fx*Inputs!$D$7)+12*Inputs!$B$8*(1-MIN(1,Inputs!$F$8*$D4885))*(ic*Inputs!$C$8+flat_fee-cost_acc-cost_wd*Inputs!$E$8*$E4885-cost_fx*Inputs!$D$8)-fixed</f>
        <v>51347.0476083198</v>
      </c>
    </row>
    <row r="4886" customFormat="false" ht="15" hidden="false" customHeight="false" outlineLevel="0" collapsed="false">
      <c r="A4886" s="0" t="n">
        <v>4821</v>
      </c>
      <c r="B4886" s="0" t="n">
        <v>0.315192</v>
      </c>
      <c r="C4886" s="0" t="n">
        <v>0.65554</v>
      </c>
      <c r="D4886" s="0" t="n">
        <v>1.214643</v>
      </c>
      <c r="E4886" s="0" t="n">
        <v>1.077234</v>
      </c>
      <c r="F4886" s="0" t="n">
        <v>0.27038</v>
      </c>
      <c r="G4886" s="0" t="n">
        <f aca="false">12*Inputs!$B$6*(MIN(1,$H$50*$C4886)*(ic*Inputs!$C$6+pS+fee_fx*Inputs!$D$6-cost_acc-cost_wd*Inputs!$E$6*$E4886-cost_fx*Inputs!$D$6-$F4886)+(1-MIN(1,$H$50*$C4886))*(1-MIN(1,Inputs!$G$6*$D4886)*churn_nonbuyers)*(ic*Inputs!$C$6+fee_wd*Inputs!$E$6*(1-$B4886)+fee_fx*Inputs!$D$6-cost_acc-cost_wd*Inputs!$E$6*(1-$B4886)-cost_fx*Inputs!$D$6))</f>
        <v>181960.878332633</v>
      </c>
      <c r="H4886" s="0" t="n">
        <f aca="false">12*Inputs!$B$7*(MIN(1,$H$51*$C4886)*(ic*Inputs!$C$7+pE+fee_fx*Inputs!$D$7-cost_acc-cost_wd*Inputs!$E$7*$E4886-cost_fx*Inputs!$D$7-$F4886)+(1-MIN(1,$H$51*$C4886))*(1-MIN(1,Inputs!$G$7*$D4886)*churn_nonbuyers)*(ic*Inputs!$C$7+fee_wd*Inputs!$E$7*(1-$B4886)+fee_fx*Inputs!$D$7-cost_acc-cost_wd*Inputs!$E$7*(1-$B4886)-cost_fx*Inputs!$D$7))</f>
        <v>381433.809043876</v>
      </c>
      <c r="I4886" s="0" t="n">
        <f aca="false">12*Inputs!$B$8*(MIN(1,$H$52*$C4886)*(ic*Inputs!$C$8+pT-cost_acc-cost_wd*Inputs!$E$8-cost_fx*Inputs!$D$8-cost_ins)+(1-MIN(1,$H$52*$C4886))*(1-MIN(1,Inputs!$G$8*$D4886)*churn_nonbuyers)*(ic*Inputs!$C$8+fee_wd*Inputs!$E$8*(1-$B4886)+fee_fx*Inputs!$D$8-cost_acc-cost_wd*Inputs!$E$8*(1-$B4886)-cost_fx*Inputs!$D$8))</f>
        <v>119715.352426105</v>
      </c>
      <c r="J4886" s="0" t="n">
        <f aca="false">G4886+H4886+I4886-fixed</f>
        <v>-16889.9601973859</v>
      </c>
      <c r="K4886" s="0" t="n">
        <f aca="false">12*Inputs!$B$6*(1-MIN(1,Inputs!$G$6*$D4886)*churn_nonbuyers)*(ic*Inputs!$C$6+fee_wd*Inputs!$E$6*(1-$B4886)+fee_fx*Inputs!$D$6-cost_acc-cost_wd*Inputs!$E$6*(1-$B4886)-cost_fx*Inputs!$D$6)</f>
        <v>146725.240006483</v>
      </c>
      <c r="L4886" s="0" t="n">
        <f aca="false">12*Inputs!$B$7*(1-MIN(1,Inputs!$G$7*$D4886)*churn_nonbuyers)*(ic*Inputs!$C$7+fee_wd*Inputs!$E$7*(1-$B4886)+fee_fx*Inputs!$D$7-cost_acc-cost_wd*Inputs!$E$7*(1-$B4886)-cost_fx*Inputs!$D$7)</f>
        <v>344773.92393989</v>
      </c>
      <c r="M4886" s="0" t="n">
        <f aca="false">12*Inputs!$B$8*(1-MIN(1,Inputs!$G$8*$D4886)*churn_nonbuyers)*(ic*Inputs!$C$8+fee_wd*Inputs!$E$8*(1-$B4886)+fee_fx*Inputs!$D$8-cost_acc-cost_wd*Inputs!$E$8*(1-$B4886)-cost_fx*Inputs!$D$8)</f>
        <v>46612.7687769216</v>
      </c>
      <c r="N4886" s="0" t="n">
        <f aca="false">K4886+L4886+I4886-fixed</f>
        <v>-88785.4836275214</v>
      </c>
      <c r="O4886" s="0" t="n">
        <f aca="false">K4886+L4886+M4886-fixed</f>
        <v>-161888.067276705</v>
      </c>
      <c r="P4886" s="0" t="n">
        <f aca="false">12*Inputs!$B$6*(1-MIN(1,Inputs!$F$6*$D4886))*(ic*Inputs!$C$6+flat_fee-cost_acc-cost_wd*Inputs!$E$6*$E4886-cost_fx*Inputs!$D$6)+12*Inputs!$B$7*(1-MIN(1,Inputs!$F$7*$D4886))*(ic*Inputs!$C$7+flat_fee-cost_acc-cost_wd*Inputs!$E$7*$E4886-cost_fx*Inputs!$D$7)+12*Inputs!$B$8*(1-MIN(1,Inputs!$F$8*$D4886))*(ic*Inputs!$C$8+flat_fee-cost_acc-cost_wd*Inputs!$E$8*$E4886-cost_fx*Inputs!$D$8)-fixed</f>
        <v>-79957.62871312</v>
      </c>
    </row>
    <row r="4887" customFormat="false" ht="15" hidden="false" customHeight="false" outlineLevel="0" collapsed="false">
      <c r="A4887" s="0" t="n">
        <v>4822</v>
      </c>
      <c r="B4887" s="0" t="n">
        <v>0.326908</v>
      </c>
      <c r="C4887" s="0" t="n">
        <v>1.08152</v>
      </c>
      <c r="D4887" s="0" t="n">
        <v>0.60187</v>
      </c>
      <c r="E4887" s="0" t="n">
        <v>1.141795</v>
      </c>
      <c r="F4887" s="0" t="n">
        <v>0.153468</v>
      </c>
      <c r="G4887" s="0" t="n">
        <f aca="false">12*Inputs!$B$6*(MIN(1,$H$50*$C4887)*(ic*Inputs!$C$6+pS+fee_fx*Inputs!$D$6-cost_acc-cost_wd*Inputs!$E$6*$E4887-cost_fx*Inputs!$D$6-$F4887)+(1-MIN(1,$H$50*$C4887))*(1-MIN(1,Inputs!$G$6*$D4887)*churn_nonbuyers)*(ic*Inputs!$C$6+fee_wd*Inputs!$E$6*(1-$B4887)+fee_fx*Inputs!$D$6-cost_acc-cost_wd*Inputs!$E$6*(1-$B4887)-cost_fx*Inputs!$D$6))</f>
        <v>209039.309700459</v>
      </c>
      <c r="H4887" s="0" t="n">
        <f aca="false">12*Inputs!$B$7*(MIN(1,$H$51*$C4887)*(ic*Inputs!$C$7+pE+fee_fx*Inputs!$D$7-cost_acc-cost_wd*Inputs!$E$7*$E4887-cost_fx*Inputs!$D$7-$F4887)+(1-MIN(1,$H$51*$C4887))*(1-MIN(1,Inputs!$G$7*$D4887)*churn_nonbuyers)*(ic*Inputs!$C$7+fee_wd*Inputs!$E$7*(1-$B4887)+fee_fx*Inputs!$D$7-cost_acc-cost_wd*Inputs!$E$7*(1-$B4887)-cost_fx*Inputs!$D$7))</f>
        <v>407287.526613565</v>
      </c>
      <c r="I4887" s="0" t="n">
        <f aca="false">12*Inputs!$B$8*(MIN(1,$H$52*$C4887)*(ic*Inputs!$C$8+pT-cost_acc-cost_wd*Inputs!$E$8-cost_fx*Inputs!$D$8-cost_ins)+(1-MIN(1,$H$52*$C4887))*(1-MIN(1,Inputs!$G$8*$D4887)*churn_nonbuyers)*(ic*Inputs!$C$8+fee_wd*Inputs!$E$8*(1-$B4887)+fee_fx*Inputs!$D$8-cost_acc-cost_wd*Inputs!$E$8*(1-$B4887)-cost_fx*Inputs!$D$8))</f>
        <v>199575.523256626</v>
      </c>
      <c r="J4887" s="0" t="n">
        <f aca="false">G4887+H4887+I4887-fixed</f>
        <v>115902.35957065</v>
      </c>
      <c r="K4887" s="0" t="n">
        <f aca="false">12*Inputs!$B$6*(1-MIN(1,Inputs!$G$6*$D4887)*churn_nonbuyers)*(ic*Inputs!$C$6+fee_wd*Inputs!$E$6*(1-$B4887)+fee_fx*Inputs!$D$6-cost_acc-cost_wd*Inputs!$E$6*(1-$B4887)-cost_fx*Inputs!$D$6)</f>
        <v>149875.042449312</v>
      </c>
      <c r="L4887" s="0" t="n">
        <f aca="false">12*Inputs!$B$7*(1-MIN(1,Inputs!$G$7*$D4887)*churn_nonbuyers)*(ic*Inputs!$C$7+fee_wd*Inputs!$E$7*(1-$B4887)+fee_fx*Inputs!$D$7-cost_acc-cost_wd*Inputs!$E$7*(1-$B4887)-cost_fx*Inputs!$D$7)</f>
        <v>349695.014909587</v>
      </c>
      <c r="M4887" s="0" t="n">
        <f aca="false">12*Inputs!$B$8*(1-MIN(1,Inputs!$G$8*$D4887)*churn_nonbuyers)*(ic*Inputs!$C$8+fee_wd*Inputs!$E$8*(1-$B4887)+fee_fx*Inputs!$D$8-cost_acc-cost_wd*Inputs!$E$8*(1-$B4887)-cost_fx*Inputs!$D$8)</f>
        <v>179804.163963456</v>
      </c>
      <c r="N4887" s="0" t="n">
        <f aca="false">K4887+L4887+I4887-fixed</f>
        <v>-854.419384474633</v>
      </c>
      <c r="O4887" s="0" t="n">
        <f aca="false">K4887+L4887+M4887-fixed</f>
        <v>-20625.7786776447</v>
      </c>
      <c r="P4887" s="0" t="n">
        <f aca="false">12*Inputs!$B$6*(1-MIN(1,Inputs!$F$6*$D4887))*(ic*Inputs!$C$6+flat_fee-cost_acc-cost_wd*Inputs!$E$6*$E4887-cost_fx*Inputs!$D$6)+12*Inputs!$B$7*(1-MIN(1,Inputs!$F$7*$D4887))*(ic*Inputs!$C$7+flat_fee-cost_acc-cost_wd*Inputs!$E$7*$E4887-cost_fx*Inputs!$D$7)+12*Inputs!$B$8*(1-MIN(1,Inputs!$F$8*$D4887))*(ic*Inputs!$C$8+flat_fee-cost_acc-cost_wd*Inputs!$E$8*$E4887-cost_fx*Inputs!$D$8)-fixed</f>
        <v>220184.532236</v>
      </c>
    </row>
    <row r="4888" customFormat="false" ht="15" hidden="false" customHeight="false" outlineLevel="0" collapsed="false">
      <c r="A4888" s="0" t="n">
        <v>4823</v>
      </c>
      <c r="B4888" s="0" t="n">
        <v>0.256062</v>
      </c>
      <c r="C4888" s="0" t="n">
        <v>0.614165</v>
      </c>
      <c r="D4888" s="0" t="n">
        <v>0.678193</v>
      </c>
      <c r="E4888" s="0" t="n">
        <v>1.277411</v>
      </c>
      <c r="F4888" s="0" t="n">
        <v>0.254707</v>
      </c>
      <c r="G4888" s="0" t="n">
        <f aca="false">12*Inputs!$B$6*(MIN(1,$H$50*$C4888)*(ic*Inputs!$C$6+pS+fee_fx*Inputs!$D$6-cost_acc-cost_wd*Inputs!$E$6*$E4888-cost_fx*Inputs!$D$6-$F4888)+(1-MIN(1,$H$50*$C4888))*(1-MIN(1,Inputs!$G$6*$D4888)*churn_nonbuyers)*(ic*Inputs!$C$6+fee_wd*Inputs!$E$6*(1-$B4888)+fee_fx*Inputs!$D$6-cost_acc-cost_wd*Inputs!$E$6*(1-$B4888)-cost_fx*Inputs!$D$6))</f>
        <v>188932.107923127</v>
      </c>
      <c r="H4888" s="0" t="n">
        <f aca="false">12*Inputs!$B$7*(MIN(1,$H$51*$C4888)*(ic*Inputs!$C$7+pE+fee_fx*Inputs!$D$7-cost_acc-cost_wd*Inputs!$E$7*$E4888-cost_fx*Inputs!$D$7-$F4888)+(1-MIN(1,$H$51*$C4888))*(1-MIN(1,Inputs!$G$7*$D4888)*churn_nonbuyers)*(ic*Inputs!$C$7+fee_wd*Inputs!$E$7*(1-$B4888)+fee_fx*Inputs!$D$7-cost_acc-cost_wd*Inputs!$E$7*(1-$B4888)-cost_fx*Inputs!$D$7))</f>
        <v>376147.609014081</v>
      </c>
      <c r="I4888" s="0" t="n">
        <f aca="false">12*Inputs!$B$8*(MIN(1,$H$52*$C4888)*(ic*Inputs!$C$8+pT-cost_acc-cost_wd*Inputs!$E$8-cost_fx*Inputs!$D$8-cost_ins)+(1-MIN(1,$H$52*$C4888))*(1-MIN(1,Inputs!$G$8*$D4888)*churn_nonbuyers)*(ic*Inputs!$C$8+fee_wd*Inputs!$E$8*(1-$B4888)+fee_fx*Inputs!$D$8-cost_acc-cost_wd*Inputs!$E$8*(1-$B4888)-cost_fx*Inputs!$D$8))</f>
        <v>182586.69514847</v>
      </c>
      <c r="J4888" s="0" t="n">
        <f aca="false">G4888+H4888+I4888-fixed</f>
        <v>47666.4120856777</v>
      </c>
      <c r="K4888" s="0" t="n">
        <f aca="false">12*Inputs!$B$6*(1-MIN(1,Inputs!$G$6*$D4888)*churn_nonbuyers)*(ic*Inputs!$C$6+fee_wd*Inputs!$E$6*(1-$B4888)+fee_fx*Inputs!$D$6-cost_acc-cost_wd*Inputs!$E$6*(1-$B4888)-cost_fx*Inputs!$D$6)</f>
        <v>159141.234642955</v>
      </c>
      <c r="L4888" s="0" t="n">
        <f aca="false">12*Inputs!$B$7*(1-MIN(1,Inputs!$G$7*$D4888)*churn_nonbuyers)*(ic*Inputs!$C$7+fee_wd*Inputs!$E$7*(1-$B4888)+fee_fx*Inputs!$D$7-cost_acc-cost_wd*Inputs!$E$7*(1-$B4888)-cost_fx*Inputs!$D$7)</f>
        <v>358873.858321773</v>
      </c>
      <c r="M4888" s="0" t="n">
        <f aca="false">12*Inputs!$B$8*(1-MIN(1,Inputs!$G$8*$D4888)*churn_nonbuyers)*(ic*Inputs!$C$8+fee_wd*Inputs!$E$8*(1-$B4888)+fee_fx*Inputs!$D$8-cost_acc-cost_wd*Inputs!$E$8*(1-$B4888)-cost_fx*Inputs!$D$8)</f>
        <v>164990.445080458</v>
      </c>
      <c r="N4888" s="0" t="n">
        <f aca="false">K4888+L4888+I4888-fixed</f>
        <v>601.788113198476</v>
      </c>
      <c r="O4888" s="0" t="n">
        <f aca="false">K4888+L4888+M4888-fixed</f>
        <v>-16994.461954814</v>
      </c>
      <c r="P4888" s="0" t="n">
        <f aca="false">12*Inputs!$B$6*(1-MIN(1,Inputs!$F$6*$D4888))*(ic*Inputs!$C$6+flat_fee-cost_acc-cost_wd*Inputs!$E$6*$E4888-cost_fx*Inputs!$D$6)+12*Inputs!$B$7*(1-MIN(1,Inputs!$F$7*$D4888))*(ic*Inputs!$C$7+flat_fee-cost_acc-cost_wd*Inputs!$E$7*$E4888-cost_fx*Inputs!$D$7)+12*Inputs!$B$8*(1-MIN(1,Inputs!$F$8*$D4888))*(ic*Inputs!$C$8+flat_fee-cost_acc-cost_wd*Inputs!$E$8*$E4888-cost_fx*Inputs!$D$8)-fixed</f>
        <v>110680.95349352</v>
      </c>
    </row>
    <row r="4889" customFormat="false" ht="15" hidden="false" customHeight="false" outlineLevel="0" collapsed="false">
      <c r="A4889" s="0" t="n">
        <v>4824</v>
      </c>
      <c r="B4889" s="0" t="n">
        <v>0.333579</v>
      </c>
      <c r="C4889" s="0" t="n">
        <v>1.002303</v>
      </c>
      <c r="D4889" s="0" t="n">
        <v>0.962006</v>
      </c>
      <c r="E4889" s="0" t="n">
        <v>1.22012</v>
      </c>
      <c r="F4889" s="0" t="n">
        <v>0.13256</v>
      </c>
      <c r="G4889" s="0" t="n">
        <f aca="false">12*Inputs!$B$6*(MIN(1,$H$50*$C4889)*(ic*Inputs!$C$6+pS+fee_fx*Inputs!$D$6-cost_acc-cost_wd*Inputs!$E$6*$E4889-cost_fx*Inputs!$D$6-$F4889)+(1-MIN(1,$H$50*$C4889))*(1-MIN(1,Inputs!$G$6*$D4889)*churn_nonbuyers)*(ic*Inputs!$C$6+fee_wd*Inputs!$E$6*(1-$B4889)+fee_fx*Inputs!$D$6-cost_acc-cost_wd*Inputs!$E$6*(1-$B4889)-cost_fx*Inputs!$D$6))</f>
        <v>199979.342275175</v>
      </c>
      <c r="H4889" s="0" t="n">
        <f aca="false">12*Inputs!$B$7*(MIN(1,$H$51*$C4889)*(ic*Inputs!$C$7+pE+fee_fx*Inputs!$D$7-cost_acc-cost_wd*Inputs!$E$7*$E4889-cost_fx*Inputs!$D$7-$F4889)+(1-MIN(1,$H$51*$C4889))*(1-MIN(1,Inputs!$G$7*$D4889)*churn_nonbuyers)*(ic*Inputs!$C$7+fee_wd*Inputs!$E$7*(1-$B4889)+fee_fx*Inputs!$D$7-cost_acc-cost_wd*Inputs!$E$7*(1-$B4889)-cost_fx*Inputs!$D$7))</f>
        <v>392368.460755486</v>
      </c>
      <c r="I4889" s="0" t="n">
        <f aca="false">12*Inputs!$B$8*(MIN(1,$H$52*$C4889)*(ic*Inputs!$C$8+pT-cost_acc-cost_wd*Inputs!$E$8-cost_fx*Inputs!$D$8-cost_ins)+(1-MIN(1,$H$52*$C4889))*(1-MIN(1,Inputs!$G$8*$D4889)*churn_nonbuyers)*(ic*Inputs!$C$8+fee_wd*Inputs!$E$8*(1-$B4889)+fee_fx*Inputs!$D$8-cost_acc-cost_wd*Inputs!$E$8*(1-$B4889)-cost_fx*Inputs!$D$8))</f>
        <v>174723.988191564</v>
      </c>
      <c r="J4889" s="0" t="n">
        <f aca="false">G4889+H4889+I4889-fixed</f>
        <v>67071.7912222247</v>
      </c>
      <c r="K4889" s="0" t="n">
        <f aca="false">12*Inputs!$B$6*(1-MIN(1,Inputs!$G$6*$D4889)*churn_nonbuyers)*(ic*Inputs!$C$6+fee_wd*Inputs!$E$6*(1-$B4889)+fee_fx*Inputs!$D$6-cost_acc-cost_wd*Inputs!$E$6*(1-$B4889)-cost_fx*Inputs!$D$6)</f>
        <v>146178.119516213</v>
      </c>
      <c r="L4889" s="0" t="n">
        <f aca="false">12*Inputs!$B$7*(1-MIN(1,Inputs!$G$7*$D4889)*churn_nonbuyers)*(ic*Inputs!$C$7+fee_wd*Inputs!$E$7*(1-$B4889)+fee_fx*Inputs!$D$7-cost_acc-cost_wd*Inputs!$E$7*(1-$B4889)-cost_fx*Inputs!$D$7)</f>
        <v>344914.509021728</v>
      </c>
      <c r="M4889" s="0" t="n">
        <f aca="false">12*Inputs!$B$8*(1-MIN(1,Inputs!$G$8*$D4889)*churn_nonbuyers)*(ic*Inputs!$C$8+fee_wd*Inputs!$E$8*(1-$B4889)+fee_fx*Inputs!$D$8-cost_acc-cost_wd*Inputs!$E$8*(1-$B4889)-cost_fx*Inputs!$D$8)</f>
        <v>101371.485102326</v>
      </c>
      <c r="N4889" s="0" t="n">
        <f aca="false">K4889+L4889+I4889-fixed</f>
        <v>-34183.3832704951</v>
      </c>
      <c r="O4889" s="0" t="n">
        <f aca="false">K4889+L4889+M4889-fixed</f>
        <v>-107535.886359733</v>
      </c>
      <c r="P4889" s="0" t="n">
        <f aca="false">12*Inputs!$B$6*(1-MIN(1,Inputs!$F$6*$D4889))*(ic*Inputs!$C$6+flat_fee-cost_acc-cost_wd*Inputs!$E$6*$E4889-cost_fx*Inputs!$D$6)+12*Inputs!$B$7*(1-MIN(1,Inputs!$F$7*$D4889))*(ic*Inputs!$C$7+flat_fee-cost_acc-cost_wd*Inputs!$E$7*$E4889-cost_fx*Inputs!$D$7)+12*Inputs!$B$8*(1-MIN(1,Inputs!$F$8*$D4889))*(ic*Inputs!$C$8+flat_fee-cost_acc-cost_wd*Inputs!$E$8*$E4889-cost_fx*Inputs!$D$8)-fixed</f>
        <v>-5201.13699520007</v>
      </c>
    </row>
    <row r="4890" customFormat="false" ht="15" hidden="false" customHeight="false" outlineLevel="0" collapsed="false">
      <c r="A4890" s="0" t="n">
        <v>4825</v>
      </c>
      <c r="B4890" s="0" t="n">
        <v>0.12302</v>
      </c>
      <c r="C4890" s="0" t="n">
        <v>0.915289</v>
      </c>
      <c r="D4890" s="0" t="n">
        <v>1.043165</v>
      </c>
      <c r="E4890" s="0" t="n">
        <v>1.252463</v>
      </c>
      <c r="F4890" s="0" t="n">
        <v>0.146918</v>
      </c>
      <c r="G4890" s="0" t="n">
        <f aca="false">12*Inputs!$B$6*(MIN(1,$H$50*$C4890)*(ic*Inputs!$C$6+pS+fee_fx*Inputs!$D$6-cost_acc-cost_wd*Inputs!$E$6*$E4890-cost_fx*Inputs!$D$6-$F4890)+(1-MIN(1,$H$50*$C4890))*(1-MIN(1,Inputs!$G$6*$D4890)*churn_nonbuyers)*(ic*Inputs!$C$6+fee_wd*Inputs!$E$6*(1-$B4890)+fee_fx*Inputs!$D$6-cost_acc-cost_wd*Inputs!$E$6*(1-$B4890)-cost_fx*Inputs!$D$6))</f>
        <v>220380.938920678</v>
      </c>
      <c r="H4890" s="0" t="n">
        <f aca="false">12*Inputs!$B$7*(MIN(1,$H$51*$C4890)*(ic*Inputs!$C$7+pE+fee_fx*Inputs!$D$7-cost_acc-cost_wd*Inputs!$E$7*$E4890-cost_fx*Inputs!$D$7-$F4890)+(1-MIN(1,$H$51*$C4890))*(1-MIN(1,Inputs!$G$7*$D4890)*churn_nonbuyers)*(ic*Inputs!$C$7+fee_wd*Inputs!$E$7*(1-$B4890)+fee_fx*Inputs!$D$7-cost_acc-cost_wd*Inputs!$E$7*(1-$B4890)-cost_fx*Inputs!$D$7))</f>
        <v>402151.601781633</v>
      </c>
      <c r="I4890" s="0" t="n">
        <f aca="false">12*Inputs!$B$8*(MIN(1,$H$52*$C4890)*(ic*Inputs!$C$8+pT-cost_acc-cost_wd*Inputs!$E$8-cost_fx*Inputs!$D$8-cost_ins)+(1-MIN(1,$H$52*$C4890))*(1-MIN(1,Inputs!$G$8*$D4890)*churn_nonbuyers)*(ic*Inputs!$C$8+fee_wd*Inputs!$E$8*(1-$B4890)+fee_fx*Inputs!$D$8-cost_acc-cost_wd*Inputs!$E$8*(1-$B4890)-cost_fx*Inputs!$D$8))</f>
        <v>162999.947414347</v>
      </c>
      <c r="J4890" s="0" t="n">
        <f aca="false">G4890+H4890+I4890-fixed</f>
        <v>85532.4881166579</v>
      </c>
      <c r="K4890" s="0" t="n">
        <f aca="false">12*Inputs!$B$6*(1-MIN(1,Inputs!$G$6*$D4890)*churn_nonbuyers)*(ic*Inputs!$C$6+fee_wd*Inputs!$E$6*(1-$B4890)+fee_fx*Inputs!$D$6-cost_acc-cost_wd*Inputs!$E$6*(1-$B4890)-cost_fx*Inputs!$D$6)</f>
        <v>174293.99393976</v>
      </c>
      <c r="L4890" s="0" t="n">
        <f aca="false">12*Inputs!$B$7*(1-MIN(1,Inputs!$G$7*$D4890)*churn_nonbuyers)*(ic*Inputs!$C$7+fee_wd*Inputs!$E$7*(1-$B4890)+fee_fx*Inputs!$D$7-cost_acc-cost_wd*Inputs!$E$7*(1-$B4890)-cost_fx*Inputs!$D$7)</f>
        <v>373421.382443856</v>
      </c>
      <c r="M4890" s="0" t="n">
        <f aca="false">12*Inputs!$B$8*(1-MIN(1,Inputs!$G$8*$D4890)*churn_nonbuyers)*(ic*Inputs!$C$8+fee_wd*Inputs!$E$8*(1-$B4890)+fee_fx*Inputs!$D$8-cost_acc-cost_wd*Inputs!$E$8*(1-$B4890)-cost_fx*Inputs!$D$8)</f>
        <v>86464.59411888</v>
      </c>
      <c r="N4890" s="0" t="n">
        <f aca="false">K4890+L4890+I4890-fixed</f>
        <v>10715.323797963</v>
      </c>
      <c r="O4890" s="0" t="n">
        <f aca="false">K4890+L4890+M4890-fixed</f>
        <v>-65820.0294975041</v>
      </c>
      <c r="P4890" s="0" t="n">
        <f aca="false">12*Inputs!$B$6*(1-MIN(1,Inputs!$F$6*$D4890))*(ic*Inputs!$C$6+flat_fee-cost_acc-cost_wd*Inputs!$E$6*$E4890-cost_fx*Inputs!$D$6)+12*Inputs!$B$7*(1-MIN(1,Inputs!$F$7*$D4890))*(ic*Inputs!$C$7+flat_fee-cost_acc-cost_wd*Inputs!$E$7*$E4890-cost_fx*Inputs!$D$7)+12*Inputs!$B$8*(1-MIN(1,Inputs!$F$8*$D4890))*(ic*Inputs!$C$8+flat_fee-cost_acc-cost_wd*Inputs!$E$8*$E4890-cost_fx*Inputs!$D$8)-fixed</f>
        <v>-60318.5524252001</v>
      </c>
    </row>
    <row r="4891" customFormat="false" ht="15" hidden="false" customHeight="false" outlineLevel="0" collapsed="false">
      <c r="A4891" s="0" t="n">
        <v>4826</v>
      </c>
      <c r="B4891" s="0" t="n">
        <v>0.005565</v>
      </c>
      <c r="C4891" s="0" t="n">
        <v>0.998715</v>
      </c>
      <c r="D4891" s="0" t="n">
        <v>1.502744</v>
      </c>
      <c r="E4891" s="0" t="n">
        <v>1.312217</v>
      </c>
      <c r="F4891" s="0" t="n">
        <v>0.083705</v>
      </c>
      <c r="G4891" s="0" t="n">
        <f aca="false">12*Inputs!$B$6*(MIN(1,$H$50*$C4891)*(ic*Inputs!$C$6+pS+fee_fx*Inputs!$D$6-cost_acc-cost_wd*Inputs!$E$6*$E4891-cost_fx*Inputs!$D$6-$F4891)+(1-MIN(1,$H$50*$C4891))*(1-MIN(1,Inputs!$G$6*$D4891)*churn_nonbuyers)*(ic*Inputs!$C$6+fee_wd*Inputs!$E$6*(1-$B4891)+fee_fx*Inputs!$D$6-cost_acc-cost_wd*Inputs!$E$6*(1-$B4891)-cost_fx*Inputs!$D$6))</f>
        <v>235166.222672147</v>
      </c>
      <c r="H4891" s="0" t="n">
        <f aca="false">12*Inputs!$B$7*(MIN(1,$H$51*$C4891)*(ic*Inputs!$C$7+pE+fee_fx*Inputs!$D$7-cost_acc-cost_wd*Inputs!$E$7*$E4891-cost_fx*Inputs!$D$7-$F4891)+(1-MIN(1,$H$51*$C4891))*(1-MIN(1,Inputs!$G$7*$D4891)*churn_nonbuyers)*(ic*Inputs!$C$7+fee_wd*Inputs!$E$7*(1-$B4891)+fee_fx*Inputs!$D$7-cost_acc-cost_wd*Inputs!$E$7*(1-$B4891)-cost_fx*Inputs!$D$7))</f>
        <v>408039.14041653</v>
      </c>
      <c r="I4891" s="0" t="n">
        <f aca="false">12*Inputs!$B$8*(MIN(1,$H$52*$C4891)*(ic*Inputs!$C$8+pT-cost_acc-cost_wd*Inputs!$E$8-cost_fx*Inputs!$D$8-cost_ins)+(1-MIN(1,$H$52*$C4891))*(1-MIN(1,Inputs!$G$8*$D4891)*churn_nonbuyers)*(ic*Inputs!$C$8+fee_wd*Inputs!$E$8*(1-$B4891)+fee_fx*Inputs!$D$8-cost_acc-cost_wd*Inputs!$E$8*(1-$B4891)-cost_fx*Inputs!$D$8))</f>
        <v>143958.77496</v>
      </c>
      <c r="J4891" s="0" t="n">
        <f aca="false">G4891+H4891+I4891-fixed</f>
        <v>87164.1380486765</v>
      </c>
      <c r="K4891" s="0" t="n">
        <f aca="false">12*Inputs!$B$6*(1-MIN(1,Inputs!$G$6*$D4891)*churn_nonbuyers)*(ic*Inputs!$C$6+fee_wd*Inputs!$E$6*(1-$B4891)+fee_fx*Inputs!$D$6-cost_acc-cost_wd*Inputs!$E$6*(1-$B4891)-cost_fx*Inputs!$D$6)</f>
        <v>185711.192426592</v>
      </c>
      <c r="L4891" s="0" t="n">
        <f aca="false">12*Inputs!$B$7*(1-MIN(1,Inputs!$G$7*$D4891)*churn_nonbuyers)*(ic*Inputs!$C$7+fee_wd*Inputs!$E$7*(1-$B4891)+fee_fx*Inputs!$D$7-cost_acc-cost_wd*Inputs!$E$7*(1-$B4891)-cost_fx*Inputs!$D$7)</f>
        <v>384257.575743955</v>
      </c>
      <c r="M4891" s="0" t="n">
        <f aca="false">12*Inputs!$B$8*(1-MIN(1,Inputs!$G$8*$D4891)*churn_nonbuyers)*(ic*Inputs!$C$8+fee_wd*Inputs!$E$8*(1-$B4891)+fee_fx*Inputs!$D$8-cost_acc-cost_wd*Inputs!$E$8*(1-$B4891)-cost_fx*Inputs!$D$8)</f>
        <v>0</v>
      </c>
      <c r="N4891" s="0" t="n">
        <f aca="false">K4891+L4891+I4891-fixed</f>
        <v>13927.5431305473</v>
      </c>
      <c r="O4891" s="0" t="n">
        <f aca="false">K4891+L4891+M4891-fixed</f>
        <v>-130031.231829453</v>
      </c>
      <c r="P4891" s="0" t="n">
        <f aca="false">12*Inputs!$B$6*(1-MIN(1,Inputs!$F$6*$D4891))*(ic*Inputs!$C$6+flat_fee-cost_acc-cost_wd*Inputs!$E$6*$E4891-cost_fx*Inputs!$D$6)+12*Inputs!$B$7*(1-MIN(1,Inputs!$F$7*$D4891))*(ic*Inputs!$C$7+flat_fee-cost_acc-cost_wd*Inputs!$E$7*$E4891-cost_fx*Inputs!$D$7)+12*Inputs!$B$8*(1-MIN(1,Inputs!$F$8*$D4891))*(ic*Inputs!$C$8+flat_fee-cost_acc-cost_wd*Inputs!$E$8*$E4891-cost_fx*Inputs!$D$8)-fixed</f>
        <v>-310245.50880448</v>
      </c>
    </row>
    <row r="4892" customFormat="false" ht="15" hidden="false" customHeight="false" outlineLevel="0" collapsed="false">
      <c r="A4892" s="0" t="n">
        <v>4827</v>
      </c>
      <c r="B4892" s="0" t="n">
        <v>0.355001</v>
      </c>
      <c r="C4892" s="0" t="n">
        <v>1.109251</v>
      </c>
      <c r="D4892" s="0" t="n">
        <v>0.96154</v>
      </c>
      <c r="E4892" s="0" t="n">
        <v>1.239204</v>
      </c>
      <c r="F4892" s="0" t="n">
        <v>0.13721</v>
      </c>
      <c r="G4892" s="0" t="n">
        <f aca="false">12*Inputs!$B$6*(MIN(1,$H$50*$C4892)*(ic*Inputs!$C$6+pS+fee_fx*Inputs!$D$6-cost_acc-cost_wd*Inputs!$E$6*$E4892-cost_fx*Inputs!$D$6-$F4892)+(1-MIN(1,$H$50*$C4892))*(1-MIN(1,Inputs!$G$6*$D4892)*churn_nonbuyers)*(ic*Inputs!$C$6+fee_wd*Inputs!$E$6*(1-$B4892)+fee_fx*Inputs!$D$6-cost_acc-cost_wd*Inputs!$E$6*(1-$B4892)-cost_fx*Inputs!$D$6))</f>
        <v>202440.862121446</v>
      </c>
      <c r="H4892" s="0" t="n">
        <f aca="false">12*Inputs!$B$7*(MIN(1,$H$51*$C4892)*(ic*Inputs!$C$7+pE+fee_fx*Inputs!$D$7-cost_acc-cost_wd*Inputs!$E$7*$E4892-cost_fx*Inputs!$D$7-$F4892)+(1-MIN(1,$H$51*$C4892))*(1-MIN(1,Inputs!$G$7*$D4892)*churn_nonbuyers)*(ic*Inputs!$C$7+fee_wd*Inputs!$E$7*(1-$B4892)+fee_fx*Inputs!$D$7-cost_acc-cost_wd*Inputs!$E$7*(1-$B4892)-cost_fx*Inputs!$D$7))</f>
        <v>393032.349103711</v>
      </c>
      <c r="I4892" s="0" t="n">
        <f aca="false">12*Inputs!$B$8*(MIN(1,$H$52*$C4892)*(ic*Inputs!$C$8+pT-cost_acc-cost_wd*Inputs!$E$8-cost_fx*Inputs!$D$8-cost_ins)+(1-MIN(1,$H$52*$C4892))*(1-MIN(1,Inputs!$G$8*$D4892)*churn_nonbuyers)*(ic*Inputs!$C$8+fee_wd*Inputs!$E$8*(1-$B4892)+fee_fx*Inputs!$D$8-cost_acc-cost_wd*Inputs!$E$8*(1-$B4892)-cost_fx*Inputs!$D$8))</f>
        <v>182498.358102655</v>
      </c>
      <c r="J4892" s="0" t="n">
        <f aca="false">G4892+H4892+I4892-fixed</f>
        <v>77971.5693278114</v>
      </c>
      <c r="K4892" s="0" t="n">
        <f aca="false">12*Inputs!$B$6*(1-MIN(1,Inputs!$G$6*$D4892)*churn_nonbuyers)*(ic*Inputs!$C$6+fee_wd*Inputs!$E$6*(1-$B4892)+fee_fx*Inputs!$D$6-cost_acc-cost_wd*Inputs!$E$6*(1-$B4892)-cost_fx*Inputs!$D$6)</f>
        <v>143245.235963088</v>
      </c>
      <c r="L4892" s="0" t="n">
        <f aca="false">12*Inputs!$B$7*(1-MIN(1,Inputs!$G$7*$D4892)*churn_nonbuyers)*(ic*Inputs!$C$7+fee_wd*Inputs!$E$7*(1-$B4892)+fee_fx*Inputs!$D$7-cost_acc-cost_wd*Inputs!$E$7*(1-$B4892)-cost_fx*Inputs!$D$7)</f>
        <v>341923.690057853</v>
      </c>
      <c r="M4892" s="0" t="n">
        <f aca="false">12*Inputs!$B$8*(1-MIN(1,Inputs!$G$8*$D4892)*churn_nonbuyers)*(ic*Inputs!$C$8+fee_wd*Inputs!$E$8*(1-$B4892)+fee_fx*Inputs!$D$8-cost_acc-cost_wd*Inputs!$E$8*(1-$B4892)-cost_fx*Inputs!$D$8)</f>
        <v>101136.574227744</v>
      </c>
      <c r="N4892" s="0" t="n">
        <f aca="false">K4892+L4892+I4892-fixed</f>
        <v>-32332.7158764047</v>
      </c>
      <c r="O4892" s="0" t="n">
        <f aca="false">K4892+L4892+M4892-fixed</f>
        <v>-113694.499751315</v>
      </c>
      <c r="P4892" s="0" t="n">
        <f aca="false">12*Inputs!$B$6*(1-MIN(1,Inputs!$F$6*$D4892))*(ic*Inputs!$C$6+flat_fee-cost_acc-cost_wd*Inputs!$E$6*$E4892-cost_fx*Inputs!$D$6)+12*Inputs!$B$7*(1-MIN(1,Inputs!$F$7*$D4892))*(ic*Inputs!$C$7+flat_fee-cost_acc-cost_wd*Inputs!$E$7*$E4892-cost_fx*Inputs!$D$7)+12*Inputs!$B$8*(1-MIN(1,Inputs!$F$8*$D4892))*(ic*Inputs!$C$8+flat_fee-cost_acc-cost_wd*Inputs!$E$8*$E4892-cost_fx*Inputs!$D$8)-fixed</f>
        <v>-13383.4057215998</v>
      </c>
    </row>
    <row r="4893" customFormat="false" ht="15" hidden="false" customHeight="false" outlineLevel="0" collapsed="false">
      <c r="A4893" s="0" t="n">
        <v>4828</v>
      </c>
      <c r="B4893" s="0" t="n">
        <v>0.388144</v>
      </c>
      <c r="C4893" s="0" t="n">
        <v>0.676661</v>
      </c>
      <c r="D4893" s="0" t="n">
        <v>1.18459</v>
      </c>
      <c r="E4893" s="0" t="n">
        <v>1.093851</v>
      </c>
      <c r="F4893" s="0" t="n">
        <v>0.104151</v>
      </c>
      <c r="G4893" s="0" t="n">
        <f aca="false">12*Inputs!$B$6*(MIN(1,$H$50*$C4893)*(ic*Inputs!$C$6+pS+fee_fx*Inputs!$D$6-cost_acc-cost_wd*Inputs!$E$6*$E4893-cost_fx*Inputs!$D$6-$F4893)+(1-MIN(1,$H$50*$C4893))*(1-MIN(1,Inputs!$G$6*$D4893)*churn_nonbuyers)*(ic*Inputs!$C$6+fee_wd*Inputs!$E$6*(1-$B4893)+fee_fx*Inputs!$D$6-cost_acc-cost_wd*Inputs!$E$6*(1-$B4893)-cost_fx*Inputs!$D$6))</f>
        <v>176302.772623616</v>
      </c>
      <c r="H4893" s="0" t="n">
        <f aca="false">12*Inputs!$B$7*(MIN(1,$H$51*$C4893)*(ic*Inputs!$C$7+pE+fee_fx*Inputs!$D$7-cost_acc-cost_wd*Inputs!$E$7*$E4893-cost_fx*Inputs!$D$7-$F4893)+(1-MIN(1,$H$51*$C4893))*(1-MIN(1,Inputs!$G$7*$D4893)*churn_nonbuyers)*(ic*Inputs!$C$7+fee_wd*Inputs!$E$7*(1-$B4893)+fee_fx*Inputs!$D$7-cost_acc-cost_wd*Inputs!$E$7*(1-$B4893)-cost_fx*Inputs!$D$7))</f>
        <v>380644.361818746</v>
      </c>
      <c r="I4893" s="0" t="n">
        <f aca="false">12*Inputs!$B$8*(MIN(1,$H$52*$C4893)*(ic*Inputs!$C$8+pT-cost_acc-cost_wd*Inputs!$E$8-cost_fx*Inputs!$D$8-cost_ins)+(1-MIN(1,$H$52*$C4893))*(1-MIN(1,Inputs!$G$8*$D4893)*churn_nonbuyers)*(ic*Inputs!$C$8+fee_wd*Inputs!$E$8*(1-$B4893)+fee_fx*Inputs!$D$8-cost_acc-cost_wd*Inputs!$E$8*(1-$B4893)-cost_fx*Inputs!$D$8))</f>
        <v>125202.469226316</v>
      </c>
      <c r="J4893" s="0" t="n">
        <f aca="false">G4893+H4893+I4893-fixed</f>
        <v>-17850.3963313226</v>
      </c>
      <c r="K4893" s="0" t="n">
        <f aca="false">12*Inputs!$B$6*(1-MIN(1,Inputs!$G$6*$D4893)*churn_nonbuyers)*(ic*Inputs!$C$6+fee_wd*Inputs!$E$6*(1-$B4893)+fee_fx*Inputs!$D$6-cost_acc-cost_wd*Inputs!$E$6*(1-$B4893)-cost_fx*Inputs!$D$6)</f>
        <v>137077.095606912</v>
      </c>
      <c r="L4893" s="0" t="n">
        <f aca="false">12*Inputs!$B$7*(1-MIN(1,Inputs!$G$7*$D4893)*churn_nonbuyers)*(ic*Inputs!$C$7+fee_wd*Inputs!$E$7*(1-$B4893)+fee_fx*Inputs!$D$7-cost_acc-cost_wd*Inputs!$E$7*(1-$B4893)-cost_fx*Inputs!$D$7)</f>
        <v>334964.762644147</v>
      </c>
      <c r="M4893" s="0" t="n">
        <f aca="false">12*Inputs!$B$8*(1-MIN(1,Inputs!$G$8*$D4893)*churn_nonbuyers)*(ic*Inputs!$C$8+fee_wd*Inputs!$E$8*(1-$B4893)+fee_fx*Inputs!$D$8-cost_acc-cost_wd*Inputs!$E$8*(1-$B4893)-cost_fx*Inputs!$D$8)</f>
        <v>52562.959232256</v>
      </c>
      <c r="N4893" s="0" t="n">
        <f aca="false">K4893+L4893+I4893-fixed</f>
        <v>-102755.672522625</v>
      </c>
      <c r="O4893" s="0" t="n">
        <f aca="false">K4893+L4893+M4893-fixed</f>
        <v>-175395.182516685</v>
      </c>
      <c r="P4893" s="0" t="n">
        <f aca="false">12*Inputs!$B$6*(1-MIN(1,Inputs!$F$6*$D4893))*(ic*Inputs!$C$6+flat_fee-cost_acc-cost_wd*Inputs!$E$6*$E4893-cost_fx*Inputs!$D$6)+12*Inputs!$B$7*(1-MIN(1,Inputs!$F$7*$D4893))*(ic*Inputs!$C$7+flat_fee-cost_acc-cost_wd*Inputs!$E$7*$E4893-cost_fx*Inputs!$D$7)+12*Inputs!$B$8*(1-MIN(1,Inputs!$F$8*$D4893))*(ic*Inputs!$C$8+flat_fee-cost_acc-cost_wd*Inputs!$E$8*$E4893-cost_fx*Inputs!$D$8)-fixed</f>
        <v>-70009.3520584001</v>
      </c>
    </row>
    <row r="4894" customFormat="false" ht="15" hidden="false" customHeight="false" outlineLevel="0" collapsed="false">
      <c r="A4894" s="0" t="n">
        <v>4829</v>
      </c>
      <c r="B4894" s="0" t="n">
        <v>0.23064</v>
      </c>
      <c r="C4894" s="0" t="n">
        <v>0.803316</v>
      </c>
      <c r="D4894" s="0" t="n">
        <v>0.997261</v>
      </c>
      <c r="E4894" s="0" t="n">
        <v>1.369618</v>
      </c>
      <c r="F4894" s="0" t="n">
        <v>0.186915</v>
      </c>
      <c r="G4894" s="0" t="n">
        <f aca="false">12*Inputs!$B$6*(MIN(1,$H$50*$C4894)*(ic*Inputs!$C$6+pS+fee_fx*Inputs!$D$6-cost_acc-cost_wd*Inputs!$E$6*$E4894-cost_fx*Inputs!$D$6-$F4894)+(1-MIN(1,$H$50*$C4894))*(1-MIN(1,Inputs!$G$6*$D4894)*churn_nonbuyers)*(ic*Inputs!$C$6+fee_wd*Inputs!$E$6*(1-$B4894)+fee_fx*Inputs!$D$6-cost_acc-cost_wd*Inputs!$E$6*(1-$B4894)-cost_fx*Inputs!$D$6))</f>
        <v>198450.871917735</v>
      </c>
      <c r="H4894" s="0" t="n">
        <f aca="false">12*Inputs!$B$7*(MIN(1,$H$51*$C4894)*(ic*Inputs!$C$7+pE+fee_fx*Inputs!$D$7-cost_acc-cost_wd*Inputs!$E$7*$E4894-cost_fx*Inputs!$D$7-$F4894)+(1-MIN(1,$H$51*$C4894))*(1-MIN(1,Inputs!$G$7*$D4894)*churn_nonbuyers)*(ic*Inputs!$C$7+fee_wd*Inputs!$E$7*(1-$B4894)+fee_fx*Inputs!$D$7-cost_acc-cost_wd*Inputs!$E$7*(1-$B4894)-cost_fx*Inputs!$D$7))</f>
        <v>376101.744577783</v>
      </c>
      <c r="I4894" s="0" t="n">
        <f aca="false">12*Inputs!$B$8*(MIN(1,$H$52*$C4894)*(ic*Inputs!$C$8+pT-cost_acc-cost_wd*Inputs!$E$8-cost_fx*Inputs!$D$8-cost_ins)+(1-MIN(1,$H$52*$C4894))*(1-MIN(1,Inputs!$G$8*$D4894)*churn_nonbuyers)*(ic*Inputs!$C$8+fee_wd*Inputs!$E$8*(1-$B4894)+fee_fx*Inputs!$D$8-cost_acc-cost_wd*Inputs!$E$8*(1-$B4894)-cost_fx*Inputs!$D$8))</f>
        <v>157461.675978119</v>
      </c>
      <c r="J4894" s="0" t="n">
        <f aca="false">G4894+H4894+I4894-fixed</f>
        <v>32014.2924736376</v>
      </c>
      <c r="K4894" s="0" t="n">
        <f aca="false">12*Inputs!$B$6*(1-MIN(1,Inputs!$G$6*$D4894)*churn_nonbuyers)*(ic*Inputs!$C$6+fee_wd*Inputs!$E$6*(1-$B4894)+fee_fx*Inputs!$D$6-cost_acc-cost_wd*Inputs!$E$6*(1-$B4894)-cost_fx*Inputs!$D$6)</f>
        <v>159991.508714688</v>
      </c>
      <c r="L4894" s="0" t="n">
        <f aca="false">12*Inputs!$B$7*(1-MIN(1,Inputs!$G$7*$D4894)*churn_nonbuyers)*(ic*Inputs!$C$7+fee_wd*Inputs!$E$7*(1-$B4894)+fee_fx*Inputs!$D$7-cost_acc-cost_wd*Inputs!$E$7*(1-$B4894)-cost_fx*Inputs!$D$7)</f>
        <v>358918.606700813</v>
      </c>
      <c r="M4894" s="0" t="n">
        <f aca="false">12*Inputs!$B$8*(1-MIN(1,Inputs!$G$8*$D4894)*churn_nonbuyers)*(ic*Inputs!$C$8+fee_wd*Inputs!$E$8*(1-$B4894)+fee_fx*Inputs!$D$8-cost_acc-cost_wd*Inputs!$E$8*(1-$B4894)-cost_fx*Inputs!$D$8)</f>
        <v>95203.364828544</v>
      </c>
      <c r="N4894" s="0" t="n">
        <f aca="false">K4894+L4894+I4894-fixed</f>
        <v>-23628.2086063798</v>
      </c>
      <c r="O4894" s="0" t="n">
        <f aca="false">K4894+L4894+M4894-fixed</f>
        <v>-85886.5197559551</v>
      </c>
      <c r="P4894" s="0" t="n">
        <f aca="false">12*Inputs!$B$6*(1-MIN(1,Inputs!$F$6*$D4894))*(ic*Inputs!$C$6+flat_fee-cost_acc-cost_wd*Inputs!$E$6*$E4894-cost_fx*Inputs!$D$6)+12*Inputs!$B$7*(1-MIN(1,Inputs!$F$7*$D4894))*(ic*Inputs!$C$7+flat_fee-cost_acc-cost_wd*Inputs!$E$7*$E4894-cost_fx*Inputs!$D$7)+12*Inputs!$B$8*(1-MIN(1,Inputs!$F$8*$D4894))*(ic*Inputs!$C$8+flat_fee-cost_acc-cost_wd*Inputs!$E$8*$E4894-cost_fx*Inputs!$D$8)-fixed</f>
        <v>-87901.34929648</v>
      </c>
    </row>
    <row r="4895" customFormat="false" ht="15" hidden="false" customHeight="false" outlineLevel="0" collapsed="false">
      <c r="A4895" s="0" t="n">
        <v>4830</v>
      </c>
      <c r="B4895" s="0" t="n">
        <v>0.258954</v>
      </c>
      <c r="C4895" s="0" t="n">
        <v>0.978719</v>
      </c>
      <c r="D4895" s="0" t="n">
        <v>1.395102</v>
      </c>
      <c r="E4895" s="0" t="n">
        <v>1.109143</v>
      </c>
      <c r="F4895" s="0" t="n">
        <v>0.175744</v>
      </c>
      <c r="G4895" s="0" t="n">
        <f aca="false">12*Inputs!$B$6*(MIN(1,$H$50*$C4895)*(ic*Inputs!$C$6+pS+fee_fx*Inputs!$D$6-cost_acc-cost_wd*Inputs!$E$6*$E4895-cost_fx*Inputs!$D$6-$F4895)+(1-MIN(1,$H$50*$C4895))*(1-MIN(1,Inputs!$G$6*$D4895)*churn_nonbuyers)*(ic*Inputs!$C$6+fee_wd*Inputs!$E$6*(1-$B4895)+fee_fx*Inputs!$D$6-cost_acc-cost_wd*Inputs!$E$6*(1-$B4895)-cost_fx*Inputs!$D$6))</f>
        <v>206390.798209567</v>
      </c>
      <c r="H4895" s="0" t="n">
        <f aca="false">12*Inputs!$B$7*(MIN(1,$H$51*$C4895)*(ic*Inputs!$C$7+pE+fee_fx*Inputs!$D$7-cost_acc-cost_wd*Inputs!$E$7*$E4895-cost_fx*Inputs!$D$7-$F4895)+(1-MIN(1,$H$51*$C4895))*(1-MIN(1,Inputs!$G$7*$D4895)*churn_nonbuyers)*(ic*Inputs!$C$7+fee_wd*Inputs!$E$7*(1-$B4895)+fee_fx*Inputs!$D$7-cost_acc-cost_wd*Inputs!$E$7*(1-$B4895)-cost_fx*Inputs!$D$7))</f>
        <v>404787.242317559</v>
      </c>
      <c r="I4895" s="0" t="n">
        <f aca="false">12*Inputs!$B$8*(MIN(1,$H$52*$C4895)*(ic*Inputs!$C$8+pT-cost_acc-cost_wd*Inputs!$E$8-cost_fx*Inputs!$D$8-cost_ins)+(1-MIN(1,$H$52*$C4895))*(1-MIN(1,Inputs!$G$8*$D4895)*churn_nonbuyers)*(ic*Inputs!$C$8+fee_wd*Inputs!$E$8*(1-$B4895)+fee_fx*Inputs!$D$8-cost_acc-cost_wd*Inputs!$E$8*(1-$B4895)-cost_fx*Inputs!$D$8))</f>
        <v>143392.814634118</v>
      </c>
      <c r="J4895" s="0" t="n">
        <f aca="false">G4895+H4895+I4895-fixed</f>
        <v>54570.8551612442</v>
      </c>
      <c r="K4895" s="0" t="n">
        <f aca="false">12*Inputs!$B$6*(1-MIN(1,Inputs!$G$6*$D4895)*churn_nonbuyers)*(ic*Inputs!$C$6+fee_wd*Inputs!$E$6*(1-$B4895)+fee_fx*Inputs!$D$6-cost_acc-cost_wd*Inputs!$E$6*(1-$B4895)-cost_fx*Inputs!$D$6)</f>
        <v>152849.119991818</v>
      </c>
      <c r="L4895" s="0" t="n">
        <f aca="false">12*Inputs!$B$7*(1-MIN(1,Inputs!$G$7*$D4895)*churn_nonbuyers)*(ic*Inputs!$C$7+fee_wd*Inputs!$E$7*(1-$B4895)+fee_fx*Inputs!$D$7-cost_acc-cost_wd*Inputs!$E$7*(1-$B4895)-cost_fx*Inputs!$D$7)</f>
        <v>350596.144699091</v>
      </c>
      <c r="M4895" s="0" t="n">
        <f aca="false">12*Inputs!$B$8*(1-MIN(1,Inputs!$G$8*$D4895)*churn_nonbuyers)*(ic*Inputs!$C$8+fee_wd*Inputs!$E$8*(1-$B4895)+fee_fx*Inputs!$D$8-cost_acc-cost_wd*Inputs!$E$8*(1-$B4895)-cost_fx*Inputs!$D$8)</f>
        <v>7355.88241514881</v>
      </c>
      <c r="N4895" s="0" t="n">
        <f aca="false">K4895+L4895+I4895-fixed</f>
        <v>-53161.9206749733</v>
      </c>
      <c r="O4895" s="0" t="n">
        <f aca="false">K4895+L4895+M4895-fixed</f>
        <v>-189198.852893943</v>
      </c>
      <c r="P4895" s="0" t="n">
        <f aca="false">12*Inputs!$B$6*(1-MIN(1,Inputs!$F$6*$D4895))*(ic*Inputs!$C$6+flat_fee-cost_acc-cost_wd*Inputs!$E$6*$E4895-cost_fx*Inputs!$D$6)+12*Inputs!$B$7*(1-MIN(1,Inputs!$F$7*$D4895))*(ic*Inputs!$C$7+flat_fee-cost_acc-cost_wd*Inputs!$E$7*$E4895-cost_fx*Inputs!$D$7)+12*Inputs!$B$8*(1-MIN(1,Inputs!$F$8*$D4895))*(ic*Inputs!$C$8+flat_fee-cost_acc-cost_wd*Inputs!$E$8*$E4895-cost_fx*Inputs!$D$8)-fixed</f>
        <v>-189137.42843536</v>
      </c>
    </row>
    <row r="4896" customFormat="false" ht="15" hidden="false" customHeight="false" outlineLevel="0" collapsed="false">
      <c r="A4896" s="0" t="n">
        <v>4831</v>
      </c>
      <c r="B4896" s="0" t="n">
        <v>0.317701</v>
      </c>
      <c r="C4896" s="0" t="n">
        <v>0.900316</v>
      </c>
      <c r="D4896" s="0" t="n">
        <v>1.826558</v>
      </c>
      <c r="E4896" s="0" t="n">
        <v>1.217965</v>
      </c>
      <c r="F4896" s="0" t="n">
        <v>0.351994</v>
      </c>
      <c r="G4896" s="0" t="n">
        <f aca="false">12*Inputs!$B$6*(MIN(1,$H$50*$C4896)*(ic*Inputs!$C$6+pS+fee_fx*Inputs!$D$6-cost_acc-cost_wd*Inputs!$E$6*$E4896-cost_fx*Inputs!$D$6-$F4896)+(1-MIN(1,$H$50*$C4896))*(1-MIN(1,Inputs!$G$6*$D4896)*churn_nonbuyers)*(ic*Inputs!$C$6+fee_wd*Inputs!$E$6*(1-$B4896)+fee_fx*Inputs!$D$6-cost_acc-cost_wd*Inputs!$E$6*(1-$B4896)-cost_fx*Inputs!$D$6))</f>
        <v>185765.711546806</v>
      </c>
      <c r="H4896" s="0" t="n">
        <f aca="false">12*Inputs!$B$7*(MIN(1,$H$51*$C4896)*(ic*Inputs!$C$7+pE+fee_fx*Inputs!$D$7-cost_acc-cost_wd*Inputs!$E$7*$E4896-cost_fx*Inputs!$D$7-$F4896)+(1-MIN(1,$H$51*$C4896))*(1-MIN(1,Inputs!$G$7*$D4896)*churn_nonbuyers)*(ic*Inputs!$C$7+fee_wd*Inputs!$E$7*(1-$B4896)+fee_fx*Inputs!$D$7-cost_acc-cost_wd*Inputs!$E$7*(1-$B4896)-cost_fx*Inputs!$D$7))</f>
        <v>371872.45461898</v>
      </c>
      <c r="I4896" s="0" t="n">
        <f aca="false">12*Inputs!$B$8*(MIN(1,$H$52*$C4896)*(ic*Inputs!$C$8+pT-cost_acc-cost_wd*Inputs!$E$8-cost_fx*Inputs!$D$8-cost_ins)+(1-MIN(1,$H$52*$C4896))*(1-MIN(1,Inputs!$G$8*$D4896)*churn_nonbuyers)*(ic*Inputs!$C$8+fee_wd*Inputs!$E$8*(1-$B4896)+fee_fx*Inputs!$D$8-cost_acc-cost_wd*Inputs!$E$8*(1-$B4896)-cost_fx*Inputs!$D$8))</f>
        <v>129775.149504</v>
      </c>
      <c r="J4896" s="0" t="n">
        <f aca="false">G4896+H4896+I4896-fixed</f>
        <v>-12586.6843302132</v>
      </c>
      <c r="K4896" s="0" t="n">
        <f aca="false">12*Inputs!$B$6*(1-MIN(1,Inputs!$G$6*$D4896)*churn_nonbuyers)*(ic*Inputs!$C$6+fee_wd*Inputs!$E$6*(1-$B4896)+fee_fx*Inputs!$D$6-cost_acc-cost_wd*Inputs!$E$6*(1-$B4896)-cost_fx*Inputs!$D$6)</f>
        <v>141617.506342738</v>
      </c>
      <c r="L4896" s="0" t="n">
        <f aca="false">12*Inputs!$B$7*(1-MIN(1,Inputs!$G$7*$D4896)*churn_nonbuyers)*(ic*Inputs!$C$7+fee_wd*Inputs!$E$7*(1-$B4896)+fee_fx*Inputs!$D$7-cost_acc-cost_wd*Inputs!$E$7*(1-$B4896)-cost_fx*Inputs!$D$7)</f>
        <v>337863.903421643</v>
      </c>
      <c r="M4896" s="0" t="n">
        <f aca="false">12*Inputs!$B$8*(1-MIN(1,Inputs!$G$8*$D4896)*churn_nonbuyers)*(ic*Inputs!$C$8+fee_wd*Inputs!$E$8*(1-$B4896)+fee_fx*Inputs!$D$8-cost_acc-cost_wd*Inputs!$E$8*(1-$B4896)-cost_fx*Inputs!$D$8)</f>
        <v>0</v>
      </c>
      <c r="N4896" s="0" t="n">
        <f aca="false">K4896+L4896+I4896-fixed</f>
        <v>-90743.4407316197</v>
      </c>
      <c r="O4896" s="0" t="n">
        <f aca="false">K4896+L4896+M4896-fixed</f>
        <v>-220518.59023562</v>
      </c>
      <c r="P4896" s="0" t="n">
        <f aca="false">12*Inputs!$B$6*(1-MIN(1,Inputs!$F$6*$D4896))*(ic*Inputs!$C$6+flat_fee-cost_acc-cost_wd*Inputs!$E$6*$E4896-cost_fx*Inputs!$D$6)+12*Inputs!$B$7*(1-MIN(1,Inputs!$F$7*$D4896))*(ic*Inputs!$C$7+flat_fee-cost_acc-cost_wd*Inputs!$E$7*$E4896-cost_fx*Inputs!$D$7)+12*Inputs!$B$8*(1-MIN(1,Inputs!$F$8*$D4896))*(ic*Inputs!$C$8+flat_fee-cost_acc-cost_wd*Inputs!$E$8*$E4896-cost_fx*Inputs!$D$8)-fixed</f>
        <v>-443123.795555248</v>
      </c>
    </row>
    <row r="4897" customFormat="false" ht="15" hidden="false" customHeight="false" outlineLevel="0" collapsed="false">
      <c r="A4897" s="0" t="n">
        <v>4832</v>
      </c>
      <c r="B4897" s="0" t="n">
        <v>0.299695</v>
      </c>
      <c r="C4897" s="0" t="n">
        <v>0.692379</v>
      </c>
      <c r="D4897" s="0" t="n">
        <v>1.832691</v>
      </c>
      <c r="E4897" s="0" t="n">
        <v>1.170679</v>
      </c>
      <c r="F4897" s="0" t="n">
        <v>0.039672</v>
      </c>
      <c r="G4897" s="0" t="n">
        <f aca="false">12*Inputs!$B$6*(MIN(1,$H$50*$C4897)*(ic*Inputs!$C$6+pS+fee_fx*Inputs!$D$6-cost_acc-cost_wd*Inputs!$E$6*$E4897-cost_fx*Inputs!$D$6-$F4897)+(1-MIN(1,$H$50*$C4897))*(1-MIN(1,Inputs!$G$6*$D4897)*churn_nonbuyers)*(ic*Inputs!$C$6+fee_wd*Inputs!$E$6*(1-$B4897)+fee_fx*Inputs!$D$6-cost_acc-cost_wd*Inputs!$E$6*(1-$B4897)-cost_fx*Inputs!$D$6))</f>
        <v>183485.520783471</v>
      </c>
      <c r="H4897" s="0" t="n">
        <f aca="false">12*Inputs!$B$7*(MIN(1,$H$51*$C4897)*(ic*Inputs!$C$7+pE+fee_fx*Inputs!$D$7-cost_acc-cost_wd*Inputs!$E$7*$E4897-cost_fx*Inputs!$D$7-$F4897)+(1-MIN(1,$H$51*$C4897))*(1-MIN(1,Inputs!$G$7*$D4897)*churn_nonbuyers)*(ic*Inputs!$C$7+fee_wd*Inputs!$E$7*(1-$B4897)+fee_fx*Inputs!$D$7-cost_acc-cost_wd*Inputs!$E$7*(1-$B4897)-cost_fx*Inputs!$D$7))</f>
        <v>381969.328116005</v>
      </c>
      <c r="I4897" s="0" t="n">
        <f aca="false">12*Inputs!$B$8*(MIN(1,$H$52*$C4897)*(ic*Inputs!$C$8+pT-cost_acc-cost_wd*Inputs!$E$8-cost_fx*Inputs!$D$8-cost_ins)+(1-MIN(1,$H$52*$C4897))*(1-MIN(1,Inputs!$G$8*$D4897)*churn_nonbuyers)*(ic*Inputs!$C$8+fee_wd*Inputs!$E$8*(1-$B4897)+fee_fx*Inputs!$D$8-cost_acc-cost_wd*Inputs!$E$8*(1-$B4897)-cost_fx*Inputs!$D$8))</f>
        <v>99802.278576</v>
      </c>
      <c r="J4897" s="0" t="n">
        <f aca="false">G4897+H4897+I4897-fixed</f>
        <v>-34742.8725245239</v>
      </c>
      <c r="K4897" s="0" t="n">
        <f aca="false">12*Inputs!$B$6*(1-MIN(1,Inputs!$G$6*$D4897)*churn_nonbuyers)*(ic*Inputs!$C$6+fee_wd*Inputs!$E$6*(1-$B4897)+fee_fx*Inputs!$D$6-cost_acc-cost_wd*Inputs!$E$6*(1-$B4897)-cost_fx*Inputs!$D$6)</f>
        <v>143924.982690564</v>
      </c>
      <c r="L4897" s="0" t="n">
        <f aca="false">12*Inputs!$B$7*(1-MIN(1,Inputs!$G$7*$D4897)*churn_nonbuyers)*(ic*Inputs!$C$7+fee_wd*Inputs!$E$7*(1-$B4897)+fee_fx*Inputs!$D$7-cost_acc-cost_wd*Inputs!$E$7*(1-$B4897)-cost_fx*Inputs!$D$7)</f>
        <v>340248.442446338</v>
      </c>
      <c r="M4897" s="0" t="n">
        <f aca="false">12*Inputs!$B$8*(1-MIN(1,Inputs!$G$8*$D4897)*churn_nonbuyers)*(ic*Inputs!$C$8+fee_wd*Inputs!$E$8*(1-$B4897)+fee_fx*Inputs!$D$8-cost_acc-cost_wd*Inputs!$E$8*(1-$B4897)-cost_fx*Inputs!$D$8)</f>
        <v>0</v>
      </c>
      <c r="N4897" s="0" t="n">
        <f aca="false">K4897+L4897+I4897-fixed</f>
        <v>-116024.296287098</v>
      </c>
      <c r="O4897" s="0" t="n">
        <f aca="false">K4897+L4897+M4897-fixed</f>
        <v>-215826.574863098</v>
      </c>
      <c r="P4897" s="0" t="n">
        <f aca="false">12*Inputs!$B$6*(1-MIN(1,Inputs!$F$6*$D4897))*(ic*Inputs!$C$6+flat_fee-cost_acc-cost_wd*Inputs!$E$6*$E4897-cost_fx*Inputs!$D$6)+12*Inputs!$B$7*(1-MIN(1,Inputs!$F$7*$D4897))*(ic*Inputs!$C$7+flat_fee-cost_acc-cost_wd*Inputs!$E$7*$E4897-cost_fx*Inputs!$D$7)+12*Inputs!$B$8*(1-MIN(1,Inputs!$F$8*$D4897))*(ic*Inputs!$C$8+flat_fee-cost_acc-cost_wd*Inputs!$E$8*$E4897-cost_fx*Inputs!$D$8)-fixed</f>
        <v>-432652.287749378</v>
      </c>
    </row>
    <row r="4898" customFormat="false" ht="15" hidden="false" customHeight="false" outlineLevel="0" collapsed="false">
      <c r="A4898" s="0" t="n">
        <v>4833</v>
      </c>
      <c r="B4898" s="0" t="n">
        <v>0.242242</v>
      </c>
      <c r="C4898" s="0" t="n">
        <v>0.989647</v>
      </c>
      <c r="D4898" s="0" t="n">
        <v>0.980756</v>
      </c>
      <c r="E4898" s="0" t="n">
        <v>1.246759</v>
      </c>
      <c r="F4898" s="0" t="n">
        <v>0.157717</v>
      </c>
      <c r="G4898" s="0" t="n">
        <f aca="false">12*Inputs!$B$6*(MIN(1,$H$50*$C4898)*(ic*Inputs!$C$6+pS+fee_fx*Inputs!$D$6-cost_acc-cost_wd*Inputs!$E$6*$E4898-cost_fx*Inputs!$D$6-$F4898)+(1-MIN(1,$H$50*$C4898))*(1-MIN(1,Inputs!$G$6*$D4898)*churn_nonbuyers)*(ic*Inputs!$C$6+fee_wd*Inputs!$E$6*(1-$B4898)+fee_fx*Inputs!$D$6-cost_acc-cost_wd*Inputs!$E$6*(1-$B4898)-cost_fx*Inputs!$D$6))</f>
        <v>209503.716687202</v>
      </c>
      <c r="H4898" s="0" t="n">
        <f aca="false">12*Inputs!$B$7*(MIN(1,$H$51*$C4898)*(ic*Inputs!$C$7+pE+fee_fx*Inputs!$D$7-cost_acc-cost_wd*Inputs!$E$7*$E4898-cost_fx*Inputs!$D$7-$F4898)+(1-MIN(1,$H$51*$C4898))*(1-MIN(1,Inputs!$G$7*$D4898)*churn_nonbuyers)*(ic*Inputs!$C$7+fee_wd*Inputs!$E$7*(1-$B4898)+fee_fx*Inputs!$D$7-cost_acc-cost_wd*Inputs!$E$7*(1-$B4898)-cost_fx*Inputs!$D$7))</f>
        <v>394889.677369847</v>
      </c>
      <c r="I4898" s="0" t="n">
        <f aca="false">12*Inputs!$B$8*(MIN(1,$H$52*$C4898)*(ic*Inputs!$C$8+pT-cost_acc-cost_wd*Inputs!$E$8-cost_fx*Inputs!$D$8-cost_ins)+(1-MIN(1,$H$52*$C4898))*(1-MIN(1,Inputs!$G$8*$D4898)*churn_nonbuyers)*(ic*Inputs!$C$8+fee_wd*Inputs!$E$8*(1-$B4898)+fee_fx*Inputs!$D$8-cost_acc-cost_wd*Inputs!$E$8*(1-$B4898)-cost_fx*Inputs!$D$8))</f>
        <v>172968.347973429</v>
      </c>
      <c r="J4898" s="0" t="n">
        <f aca="false">G4898+H4898+I4898-fixed</f>
        <v>77361.7420304783</v>
      </c>
      <c r="K4898" s="0" t="n">
        <f aca="false">12*Inputs!$B$6*(1-MIN(1,Inputs!$G$6*$D4898)*churn_nonbuyers)*(ic*Inputs!$C$6+fee_wd*Inputs!$E$6*(1-$B4898)+fee_fx*Inputs!$D$6-cost_acc-cost_wd*Inputs!$E$6*(1-$B4898)-cost_fx*Inputs!$D$6)</f>
        <v>158541.709643654</v>
      </c>
      <c r="L4898" s="0" t="n">
        <f aca="false">12*Inputs!$B$7*(1-MIN(1,Inputs!$G$7*$D4898)*churn_nonbuyers)*(ic*Inputs!$C$7+fee_wd*Inputs!$E$7*(1-$B4898)+fee_fx*Inputs!$D$7-cost_acc-cost_wd*Inputs!$E$7*(1-$B4898)-cost_fx*Inputs!$D$7)</f>
        <v>357480.274298193</v>
      </c>
      <c r="M4898" s="0" t="n">
        <f aca="false">12*Inputs!$B$8*(1-MIN(1,Inputs!$G$8*$D4898)*churn_nonbuyers)*(ic*Inputs!$C$8+fee_wd*Inputs!$E$8*(1-$B4898)+fee_fx*Inputs!$D$8-cost_acc-cost_wd*Inputs!$E$8*(1-$B4898)-cost_fx*Inputs!$D$8)</f>
        <v>98671.9510303872</v>
      </c>
      <c r="N4898" s="0" t="n">
        <f aca="false">K4898+L4898+I4898-fixed</f>
        <v>-11009.6680847246</v>
      </c>
      <c r="O4898" s="0" t="n">
        <f aca="false">K4898+L4898+M4898-fixed</f>
        <v>-85306.0650277658</v>
      </c>
      <c r="P4898" s="0" t="n">
        <f aca="false">12*Inputs!$B$6*(1-MIN(1,Inputs!$F$6*$D4898))*(ic*Inputs!$C$6+flat_fee-cost_acc-cost_wd*Inputs!$E$6*$E4898-cost_fx*Inputs!$D$6)+12*Inputs!$B$7*(1-MIN(1,Inputs!$F$7*$D4898))*(ic*Inputs!$C$7+flat_fee-cost_acc-cost_wd*Inputs!$E$7*$E4898-cost_fx*Inputs!$D$7)+12*Inputs!$B$8*(1-MIN(1,Inputs!$F$8*$D4898))*(ic*Inputs!$C$8+flat_fee-cost_acc-cost_wd*Inputs!$E$8*$E4898-cost_fx*Inputs!$D$8)-fixed</f>
        <v>-26415.3288150398</v>
      </c>
    </row>
    <row r="4899" customFormat="false" ht="15" hidden="false" customHeight="false" outlineLevel="0" collapsed="false">
      <c r="A4899" s="0" t="n">
        <v>4834</v>
      </c>
      <c r="B4899" s="0" t="n">
        <v>0.270846</v>
      </c>
      <c r="C4899" s="0" t="n">
        <v>0.99568</v>
      </c>
      <c r="D4899" s="0" t="n">
        <v>1.473741</v>
      </c>
      <c r="E4899" s="0" t="n">
        <v>1.131995</v>
      </c>
      <c r="F4899" s="0" t="n">
        <v>0.121626</v>
      </c>
      <c r="G4899" s="0" t="n">
        <f aca="false">12*Inputs!$B$6*(MIN(1,$H$50*$C4899)*(ic*Inputs!$C$6+pS+fee_fx*Inputs!$D$6-cost_acc-cost_wd*Inputs!$E$6*$E4899-cost_fx*Inputs!$D$6-$F4899)+(1-MIN(1,$H$50*$C4899))*(1-MIN(1,Inputs!$G$6*$D4899)*churn_nonbuyers)*(ic*Inputs!$C$6+fee_wd*Inputs!$E$6*(1-$B4899)+fee_fx*Inputs!$D$6-cost_acc-cost_wd*Inputs!$E$6*(1-$B4899)-cost_fx*Inputs!$D$6))</f>
        <v>205981.411690157</v>
      </c>
      <c r="H4899" s="0" t="n">
        <f aca="false">12*Inputs!$B$7*(MIN(1,$H$51*$C4899)*(ic*Inputs!$C$7+pE+fee_fx*Inputs!$D$7-cost_acc-cost_wd*Inputs!$E$7*$E4899-cost_fx*Inputs!$D$7-$F4899)+(1-MIN(1,$H$51*$C4899))*(1-MIN(1,Inputs!$G$7*$D4899)*churn_nonbuyers)*(ic*Inputs!$C$7+fee_wd*Inputs!$E$7*(1-$B4899)+fee_fx*Inputs!$D$7-cost_acc-cost_wd*Inputs!$E$7*(1-$B4899)-cost_fx*Inputs!$D$7))</f>
        <v>404704.606375537</v>
      </c>
      <c r="I4899" s="0" t="n">
        <f aca="false">12*Inputs!$B$8*(MIN(1,$H$52*$C4899)*(ic*Inputs!$C$8+pT-cost_acc-cost_wd*Inputs!$E$8-cost_fx*Inputs!$D$8-cost_ins)+(1-MIN(1,$H$52*$C4899))*(1-MIN(1,Inputs!$G$8*$D4899)*churn_nonbuyers)*(ic*Inputs!$C$8+fee_wd*Inputs!$E$8*(1-$B4899)+fee_fx*Inputs!$D$8-cost_acc-cost_wd*Inputs!$E$8*(1-$B4899)-cost_fx*Inputs!$D$8))</f>
        <v>143521.29792</v>
      </c>
      <c r="J4899" s="0" t="n">
        <f aca="false">G4899+H4899+I4899-fixed</f>
        <v>54207.3159856943</v>
      </c>
      <c r="K4899" s="0" t="n">
        <f aca="false">12*Inputs!$B$6*(1-MIN(1,Inputs!$G$6*$D4899)*churn_nonbuyers)*(ic*Inputs!$C$6+fee_wd*Inputs!$E$6*(1-$B4899)+fee_fx*Inputs!$D$6-cost_acc-cost_wd*Inputs!$E$6*(1-$B4899)-cost_fx*Inputs!$D$6)</f>
        <v>150616.796075179</v>
      </c>
      <c r="L4899" s="0" t="n">
        <f aca="false">12*Inputs!$B$7*(1-MIN(1,Inputs!$G$7*$D4899)*churn_nonbuyers)*(ic*Inputs!$C$7+fee_wd*Inputs!$E$7*(1-$B4899)+fee_fx*Inputs!$D$7-cost_acc-cost_wd*Inputs!$E$7*(1-$B4899)-cost_fx*Inputs!$D$7)</f>
        <v>348096.162477108</v>
      </c>
      <c r="M4899" s="0" t="n">
        <f aca="false">12*Inputs!$B$8*(1-MIN(1,Inputs!$G$8*$D4899)*churn_nonbuyers)*(ic*Inputs!$C$8+fee_wd*Inputs!$E$8*(1-$B4899)+fee_fx*Inputs!$D$8-cost_acc-cost_wd*Inputs!$E$8*(1-$B4899)-cost_fx*Inputs!$D$8)</f>
        <v>0</v>
      </c>
      <c r="N4899" s="0" t="n">
        <f aca="false">K4899+L4899+I4899-fixed</f>
        <v>-57765.7435277132</v>
      </c>
      <c r="O4899" s="0" t="n">
        <f aca="false">K4899+L4899+M4899-fixed</f>
        <v>-201287.041447713</v>
      </c>
      <c r="P4899" s="0" t="n">
        <f aca="false">12*Inputs!$B$6*(1-MIN(1,Inputs!$F$6*$D4899))*(ic*Inputs!$C$6+flat_fee-cost_acc-cost_wd*Inputs!$E$6*$E4899-cost_fx*Inputs!$D$6)+12*Inputs!$B$7*(1-MIN(1,Inputs!$F$7*$D4899))*(ic*Inputs!$C$7+flat_fee-cost_acc-cost_wd*Inputs!$E$7*$E4899-cost_fx*Inputs!$D$7)+12*Inputs!$B$8*(1-MIN(1,Inputs!$F$8*$D4899))*(ic*Inputs!$C$8+flat_fee-cost_acc-cost_wd*Inputs!$E$8*$E4899-cost_fx*Inputs!$D$8)-fixed</f>
        <v>-238698.1082572</v>
      </c>
    </row>
    <row r="4900" customFormat="false" ht="15" hidden="false" customHeight="false" outlineLevel="0" collapsed="false">
      <c r="A4900" s="0" t="n">
        <v>4835</v>
      </c>
      <c r="B4900" s="0" t="n">
        <v>0.217499</v>
      </c>
      <c r="C4900" s="0" t="n">
        <v>1.08352</v>
      </c>
      <c r="D4900" s="0" t="n">
        <v>1.365725</v>
      </c>
      <c r="E4900" s="0" t="n">
        <v>1.448719</v>
      </c>
      <c r="F4900" s="0" t="n">
        <v>0.304774</v>
      </c>
      <c r="G4900" s="0" t="n">
        <f aca="false">12*Inputs!$B$6*(MIN(1,$H$50*$C4900)*(ic*Inputs!$C$6+pS+fee_fx*Inputs!$D$6-cost_acc-cost_wd*Inputs!$E$6*$E4900-cost_fx*Inputs!$D$6-$F4900)+(1-MIN(1,$H$50*$C4900))*(1-MIN(1,Inputs!$G$6*$D4900)*churn_nonbuyers)*(ic*Inputs!$C$6+fee_wd*Inputs!$E$6*(1-$B4900)+fee_fx*Inputs!$D$6-cost_acc-cost_wd*Inputs!$E$6*(1-$B4900)-cost_fx*Inputs!$D$6))</f>
        <v>205725.805492849</v>
      </c>
      <c r="H4900" s="0" t="n">
        <f aca="false">12*Inputs!$B$7*(MIN(1,$H$51*$C4900)*(ic*Inputs!$C$7+pE+fee_fx*Inputs!$D$7-cost_acc-cost_wd*Inputs!$E$7*$E4900-cost_fx*Inputs!$D$7-$F4900)+(1-MIN(1,$H$51*$C4900))*(1-MIN(1,Inputs!$G$7*$D4900)*churn_nonbuyers)*(ic*Inputs!$C$7+fee_wd*Inputs!$E$7*(1-$B4900)+fee_fx*Inputs!$D$7-cost_acc-cost_wd*Inputs!$E$7*(1-$B4900)-cost_fx*Inputs!$D$7))</f>
        <v>363577.185146191</v>
      </c>
      <c r="I4900" s="0" t="n">
        <f aca="false">12*Inputs!$B$8*(MIN(1,$H$52*$C4900)*(ic*Inputs!$C$8+pT-cost_acc-cost_wd*Inputs!$E$8-cost_fx*Inputs!$D$8-cost_ins)+(1-MIN(1,$H$52*$C4900))*(1-MIN(1,Inputs!$G$8*$D4900)*churn_nonbuyers)*(ic*Inputs!$C$8+fee_wd*Inputs!$E$8*(1-$B4900)+fee_fx*Inputs!$D$8-cost_acc-cost_wd*Inputs!$E$8*(1-$B4900)-cost_fx*Inputs!$D$8))</f>
        <v>159540.226462818</v>
      </c>
      <c r="J4900" s="0" t="n">
        <f aca="false">G4900+H4900+I4900-fixed</f>
        <v>28843.2171018574</v>
      </c>
      <c r="K4900" s="0" t="n">
        <f aca="false">12*Inputs!$B$6*(1-MIN(1,Inputs!$G$6*$D4900)*churn_nonbuyers)*(ic*Inputs!$C$6+fee_wd*Inputs!$E$6*(1-$B4900)+fee_fx*Inputs!$D$6-cost_acc-cost_wd*Inputs!$E$6*(1-$B4900)-cost_fx*Inputs!$D$6)</f>
        <v>158652.35151678</v>
      </c>
      <c r="L4900" s="0" t="n">
        <f aca="false">12*Inputs!$B$7*(1-MIN(1,Inputs!$G$7*$D4900)*churn_nonbuyers)*(ic*Inputs!$C$7+fee_wd*Inputs!$E$7*(1-$B4900)+fee_fx*Inputs!$D$7-cost_acc-cost_wd*Inputs!$E$7*(1-$B4900)-cost_fx*Inputs!$D$7)</f>
        <v>356643.563710068</v>
      </c>
      <c r="M4900" s="0" t="n">
        <f aca="false">12*Inputs!$B$8*(1-MIN(1,Inputs!$G$8*$D4900)*churn_nonbuyers)*(ic*Inputs!$C$8+fee_wd*Inputs!$E$8*(1-$B4900)+fee_fx*Inputs!$D$8-cost_acc-cost_wd*Inputs!$E$8*(1-$B4900)-cost_fx*Inputs!$D$8)</f>
        <v>13899.87241164</v>
      </c>
      <c r="N4900" s="0" t="n">
        <f aca="false">K4900+L4900+I4900-fixed</f>
        <v>-25163.858310334</v>
      </c>
      <c r="O4900" s="0" t="n">
        <f aca="false">K4900+L4900+M4900-fixed</f>
        <v>-170804.212361512</v>
      </c>
      <c r="P4900" s="0" t="n">
        <f aca="false">12*Inputs!$B$6*(1-MIN(1,Inputs!$F$6*$D4900))*(ic*Inputs!$C$6+flat_fee-cost_acc-cost_wd*Inputs!$E$6*$E4900-cost_fx*Inputs!$D$6)+12*Inputs!$B$7*(1-MIN(1,Inputs!$F$7*$D4900))*(ic*Inputs!$C$7+flat_fee-cost_acc-cost_wd*Inputs!$E$7*$E4900-cost_fx*Inputs!$D$7)+12*Inputs!$B$8*(1-MIN(1,Inputs!$F$8*$D4900))*(ic*Inputs!$C$8+flat_fee-cost_acc-cost_wd*Inputs!$E$8*$E4900-cost_fx*Inputs!$D$8)-fixed</f>
        <v>-290231.314294</v>
      </c>
    </row>
    <row r="4901" customFormat="false" ht="15" hidden="false" customHeight="false" outlineLevel="0" collapsed="false">
      <c r="A4901" s="0" t="n">
        <v>4836</v>
      </c>
      <c r="B4901" s="0" t="n">
        <v>0.220337</v>
      </c>
      <c r="C4901" s="0" t="n">
        <v>1.105114</v>
      </c>
      <c r="D4901" s="0" t="n">
        <v>0.880437</v>
      </c>
      <c r="E4901" s="0" t="n">
        <v>1.337591</v>
      </c>
      <c r="F4901" s="0" t="n">
        <v>0.355075</v>
      </c>
      <c r="G4901" s="0" t="n">
        <f aca="false">12*Inputs!$B$6*(MIN(1,$H$50*$C4901)*(ic*Inputs!$C$6+pS+fee_fx*Inputs!$D$6-cost_acc-cost_wd*Inputs!$E$6*$E4901-cost_fx*Inputs!$D$6-$F4901)+(1-MIN(1,$H$50*$C4901))*(1-MIN(1,Inputs!$G$6*$D4901)*churn_nonbuyers)*(ic*Inputs!$C$6+fee_wd*Inputs!$E$6*(1-$B4901)+fee_fx*Inputs!$D$6-cost_acc-cost_wd*Inputs!$E$6*(1-$B4901)-cost_fx*Inputs!$D$6))</f>
        <v>211623.041749012</v>
      </c>
      <c r="H4901" s="0" t="n">
        <f aca="false">12*Inputs!$B$7*(MIN(1,$H$51*$C4901)*(ic*Inputs!$C$7+pE+fee_fx*Inputs!$D$7-cost_acc-cost_wd*Inputs!$E$7*$E4901-cost_fx*Inputs!$D$7-$F4901)+(1-MIN(1,$H$51*$C4901))*(1-MIN(1,Inputs!$G$7*$D4901)*churn_nonbuyers)*(ic*Inputs!$C$7+fee_wd*Inputs!$E$7*(1-$B4901)+fee_fx*Inputs!$D$7-cost_acc-cost_wd*Inputs!$E$7*(1-$B4901)-cost_fx*Inputs!$D$7))</f>
        <v>377459.895728297</v>
      </c>
      <c r="I4901" s="0" t="n">
        <f aca="false">12*Inputs!$B$8*(MIN(1,$H$52*$C4901)*(ic*Inputs!$C$8+pT-cost_acc-cost_wd*Inputs!$E$8-cost_fx*Inputs!$D$8-cost_ins)+(1-MIN(1,$H$52*$C4901))*(1-MIN(1,Inputs!$G$8*$D4901)*churn_nonbuyers)*(ic*Inputs!$C$8+fee_wd*Inputs!$E$8*(1-$B4901)+fee_fx*Inputs!$D$8-cost_acc-cost_wd*Inputs!$E$8*(1-$B4901)-cost_fx*Inputs!$D$8))</f>
        <v>186733.092909131</v>
      </c>
      <c r="J4901" s="0" t="n">
        <f aca="false">G4901+H4901+I4901-fixed</f>
        <v>75816.0303864405</v>
      </c>
      <c r="K4901" s="0" t="n">
        <f aca="false">12*Inputs!$B$6*(1-MIN(1,Inputs!$G$6*$D4901)*churn_nonbuyers)*(ic*Inputs!$C$6+fee_wd*Inputs!$E$6*(1-$B4901)+fee_fx*Inputs!$D$6-cost_acc-cost_wd*Inputs!$E$6*(1-$B4901)-cost_fx*Inputs!$D$6)</f>
        <v>162393.415540337</v>
      </c>
      <c r="L4901" s="0" t="n">
        <f aca="false">12*Inputs!$B$7*(1-MIN(1,Inputs!$G$7*$D4901)*churn_nonbuyers)*(ic*Inputs!$C$7+fee_wd*Inputs!$E$7*(1-$B4901)+fee_fx*Inputs!$D$7-cost_acc-cost_wd*Inputs!$E$7*(1-$B4901)-cost_fx*Inputs!$D$7)</f>
        <v>361659.755148202</v>
      </c>
      <c r="M4901" s="0" t="n">
        <f aca="false">12*Inputs!$B$8*(1-MIN(1,Inputs!$G$8*$D4901)*churn_nonbuyers)*(ic*Inputs!$C$8+fee_wd*Inputs!$E$8*(1-$B4901)+fee_fx*Inputs!$D$8-cost_acc-cost_wd*Inputs!$E$8*(1-$B4901)-cost_fx*Inputs!$D$8)</f>
        <v>121179.737908238</v>
      </c>
      <c r="N4901" s="0" t="n">
        <f aca="false">K4901+L4901+I4901-fixed</f>
        <v>10786.2635976698</v>
      </c>
      <c r="O4901" s="0" t="n">
        <f aca="false">K4901+L4901+M4901-fixed</f>
        <v>-54767.0914032228</v>
      </c>
      <c r="P4901" s="0" t="n">
        <f aca="false">12*Inputs!$B$6*(1-MIN(1,Inputs!$F$6*$D4901))*(ic*Inputs!$C$6+flat_fee-cost_acc-cost_wd*Inputs!$E$6*$E4901-cost_fx*Inputs!$D$6)+12*Inputs!$B$7*(1-MIN(1,Inputs!$F$7*$D4901))*(ic*Inputs!$C$7+flat_fee-cost_acc-cost_wd*Inputs!$E$7*$E4901-cost_fx*Inputs!$D$7)+12*Inputs!$B$8*(1-MIN(1,Inputs!$F$8*$D4901))*(ic*Inputs!$C$8+flat_fee-cost_acc-cost_wd*Inputs!$E$8*$E4901-cost_fx*Inputs!$D$8)-fixed</f>
        <v>-17629.6027919201</v>
      </c>
    </row>
    <row r="4902" customFormat="false" ht="15" hidden="false" customHeight="false" outlineLevel="0" collapsed="false">
      <c r="A4902" s="0" t="n">
        <v>4837</v>
      </c>
      <c r="B4902" s="0" t="n">
        <v>0.08766</v>
      </c>
      <c r="C4902" s="0" t="n">
        <v>0.859714</v>
      </c>
      <c r="D4902" s="0" t="n">
        <v>1.497003</v>
      </c>
      <c r="E4902" s="0" t="n">
        <v>1.116692</v>
      </c>
      <c r="F4902" s="0" t="n">
        <v>0.316967</v>
      </c>
      <c r="G4902" s="0" t="n">
        <f aca="false">12*Inputs!$B$6*(MIN(1,$H$50*$C4902)*(ic*Inputs!$C$6+pS+fee_fx*Inputs!$D$6-cost_acc-cost_wd*Inputs!$E$6*$E4902-cost_fx*Inputs!$D$6-$F4902)+(1-MIN(1,$H$50*$C4902))*(1-MIN(1,Inputs!$G$6*$D4902)*churn_nonbuyers)*(ic*Inputs!$C$6+fee_wd*Inputs!$E$6*(1-$B4902)+fee_fx*Inputs!$D$6-cost_acc-cost_wd*Inputs!$E$6*(1-$B4902)-cost_fx*Inputs!$D$6))</f>
        <v>217404.644694134</v>
      </c>
      <c r="H4902" s="0" t="n">
        <f aca="false">12*Inputs!$B$7*(MIN(1,$H$51*$C4902)*(ic*Inputs!$C$7+pE+fee_fx*Inputs!$D$7-cost_acc-cost_wd*Inputs!$E$7*$E4902-cost_fx*Inputs!$D$7-$F4902)+(1-MIN(1,$H$51*$C4902))*(1-MIN(1,Inputs!$G$7*$D4902)*churn_nonbuyers)*(ic*Inputs!$C$7+fee_wd*Inputs!$E$7*(1-$B4902)+fee_fx*Inputs!$D$7-cost_acc-cost_wd*Inputs!$E$7*(1-$B4902)-cost_fx*Inputs!$D$7))</f>
        <v>405180.250018481</v>
      </c>
      <c r="I4902" s="0" t="n">
        <f aca="false">12*Inputs!$B$8*(MIN(1,$H$52*$C4902)*(ic*Inputs!$C$8+pT-cost_acc-cost_wd*Inputs!$E$8-cost_fx*Inputs!$D$8-cost_ins)+(1-MIN(1,$H$52*$C4902))*(1-MIN(1,Inputs!$G$8*$D4902)*churn_nonbuyers)*(ic*Inputs!$C$8+fee_wd*Inputs!$E$8*(1-$B4902)+fee_fx*Inputs!$D$8-cost_acc-cost_wd*Inputs!$E$8*(1-$B4902)-cost_fx*Inputs!$D$8))</f>
        <v>123922.614816</v>
      </c>
      <c r="J4902" s="0" t="n">
        <f aca="false">G4902+H4902+I4902-fixed</f>
        <v>46507.509528615</v>
      </c>
      <c r="K4902" s="0" t="n">
        <f aca="false">12*Inputs!$B$6*(1-MIN(1,Inputs!$G$6*$D4902)*churn_nonbuyers)*(ic*Inputs!$C$6+fee_wd*Inputs!$E$6*(1-$B4902)+fee_fx*Inputs!$D$6-cost_acc-cost_wd*Inputs!$E$6*(1-$B4902)-cost_fx*Inputs!$D$6)</f>
        <v>174832.006197456</v>
      </c>
      <c r="L4902" s="0" t="n">
        <f aca="false">12*Inputs!$B$7*(1-MIN(1,Inputs!$G$7*$D4902)*churn_nonbuyers)*(ic*Inputs!$C$7+fee_wd*Inputs!$E$7*(1-$B4902)+fee_fx*Inputs!$D$7-cost_acc-cost_wd*Inputs!$E$7*(1-$B4902)-cost_fx*Inputs!$D$7)</f>
        <v>373036.113574474</v>
      </c>
      <c r="M4902" s="0" t="n">
        <f aca="false">12*Inputs!$B$8*(1-MIN(1,Inputs!$G$8*$D4902)*churn_nonbuyers)*(ic*Inputs!$C$8+fee_wd*Inputs!$E$8*(1-$B4902)+fee_fx*Inputs!$D$8-cost_acc-cost_wd*Inputs!$E$8*(1-$B4902)-cost_fx*Inputs!$D$8)</f>
        <v>0</v>
      </c>
      <c r="N4902" s="0" t="n">
        <f aca="false">K4902+L4902+I4902-fixed</f>
        <v>-28209.2654120703</v>
      </c>
      <c r="O4902" s="0" t="n">
        <f aca="false">K4902+L4902+M4902-fixed</f>
        <v>-152131.88022807</v>
      </c>
      <c r="P4902" s="0" t="n">
        <f aca="false">12*Inputs!$B$6*(1-MIN(1,Inputs!$F$6*$D4902))*(ic*Inputs!$C$6+flat_fee-cost_acc-cost_wd*Inputs!$E$6*$E4902-cost_fx*Inputs!$D$6)+12*Inputs!$B$7*(1-MIN(1,Inputs!$F$7*$D4902))*(ic*Inputs!$C$7+flat_fee-cost_acc-cost_wd*Inputs!$E$7*$E4902-cost_fx*Inputs!$D$7)+12*Inputs!$B$8*(1-MIN(1,Inputs!$F$8*$D4902))*(ic*Inputs!$C$8+flat_fee-cost_acc-cost_wd*Inputs!$E$8*$E4902-cost_fx*Inputs!$D$8)-fixed</f>
        <v>-246293.74600576</v>
      </c>
    </row>
    <row r="4903" customFormat="false" ht="15" hidden="false" customHeight="false" outlineLevel="0" collapsed="false">
      <c r="A4903" s="0" t="n">
        <v>4838</v>
      </c>
      <c r="B4903" s="0" t="n">
        <v>0.428357</v>
      </c>
      <c r="C4903" s="0" t="n">
        <v>1.08574</v>
      </c>
      <c r="D4903" s="0" t="n">
        <v>0.955349</v>
      </c>
      <c r="E4903" s="0" t="n">
        <v>1.365193</v>
      </c>
      <c r="F4903" s="0" t="n">
        <v>0.241381</v>
      </c>
      <c r="G4903" s="0" t="n">
        <f aca="false">12*Inputs!$B$6*(MIN(1,$H$50*$C4903)*(ic*Inputs!$C$6+pS+fee_fx*Inputs!$D$6-cost_acc-cost_wd*Inputs!$E$6*$E4903-cost_fx*Inputs!$D$6-$F4903)+(1-MIN(1,$H$50*$C4903))*(1-MIN(1,Inputs!$G$6*$D4903)*churn_nonbuyers)*(ic*Inputs!$C$6+fee_wd*Inputs!$E$6*(1-$B4903)+fee_fx*Inputs!$D$6-cost_acc-cost_wd*Inputs!$E$6*(1-$B4903)-cost_fx*Inputs!$D$6))</f>
        <v>186286.172723642</v>
      </c>
      <c r="H4903" s="0" t="n">
        <f aca="false">12*Inputs!$B$7*(MIN(1,$H$51*$C4903)*(ic*Inputs!$C$7+pE+fee_fx*Inputs!$D$7-cost_acc-cost_wd*Inputs!$E$7*$E4903-cost_fx*Inputs!$D$7-$F4903)+(1-MIN(1,$H$51*$C4903))*(1-MIN(1,Inputs!$G$7*$D4903)*churn_nonbuyers)*(ic*Inputs!$C$7+fee_wd*Inputs!$E$7*(1-$B4903)+fee_fx*Inputs!$D$7-cost_acc-cost_wd*Inputs!$E$7*(1-$B4903)-cost_fx*Inputs!$D$7))</f>
        <v>363908.5906095</v>
      </c>
      <c r="I4903" s="0" t="n">
        <f aca="false">12*Inputs!$B$8*(MIN(1,$H$52*$C4903)*(ic*Inputs!$C$8+pT-cost_acc-cost_wd*Inputs!$E$8-cost_fx*Inputs!$D$8-cost_ins)+(1-MIN(1,$H$52*$C4903))*(1-MIN(1,Inputs!$G$8*$D4903)*churn_nonbuyers)*(ic*Inputs!$C$8+fee_wd*Inputs!$E$8*(1-$B4903)+fee_fx*Inputs!$D$8-cost_acc-cost_wd*Inputs!$E$8*(1-$B4903)-cost_fx*Inputs!$D$8))</f>
        <v>180815.69103996</v>
      </c>
      <c r="J4903" s="0" t="n">
        <f aca="false">G4903+H4903+I4903-fixed</f>
        <v>31010.4543731029</v>
      </c>
      <c r="K4903" s="0" t="n">
        <f aca="false">12*Inputs!$B$6*(1-MIN(1,Inputs!$G$6*$D4903)*churn_nonbuyers)*(ic*Inputs!$C$6+fee_wd*Inputs!$E$6*(1-$B4903)+fee_fx*Inputs!$D$6-cost_acc-cost_wd*Inputs!$E$6*(1-$B4903)-cost_fx*Inputs!$D$6)</f>
        <v>133233.13318747</v>
      </c>
      <c r="L4903" s="0" t="n">
        <f aca="false">12*Inputs!$B$7*(1-MIN(1,Inputs!$G$7*$D4903)*churn_nonbuyers)*(ic*Inputs!$C$7+fee_wd*Inputs!$E$7*(1-$B4903)+fee_fx*Inputs!$D$7-cost_acc-cost_wd*Inputs!$E$7*(1-$B4903)-cost_fx*Inputs!$D$7)</f>
        <v>331728.565960482</v>
      </c>
      <c r="M4903" s="0" t="n">
        <f aca="false">12*Inputs!$B$8*(1-MIN(1,Inputs!$G$8*$D4903)*churn_nonbuyers)*(ic*Inputs!$C$8+fee_wd*Inputs!$E$8*(1-$B4903)+fee_fx*Inputs!$D$8-cost_acc-cost_wd*Inputs!$E$8*(1-$B4903)-cost_fx*Inputs!$D$8)</f>
        <v>101310.866981525</v>
      </c>
      <c r="N4903" s="0" t="n">
        <f aca="false">K4903+L4903+I4903-fixed</f>
        <v>-54222.6098120883</v>
      </c>
      <c r="O4903" s="0" t="n">
        <f aca="false">K4903+L4903+M4903-fixed</f>
        <v>-133727.433870524</v>
      </c>
      <c r="P4903" s="0" t="n">
        <f aca="false">12*Inputs!$B$6*(1-MIN(1,Inputs!$F$6*$D4903))*(ic*Inputs!$C$6+flat_fee-cost_acc-cost_wd*Inputs!$E$6*$E4903-cost_fx*Inputs!$D$6)+12*Inputs!$B$7*(1-MIN(1,Inputs!$F$7*$D4903))*(ic*Inputs!$C$7+flat_fee-cost_acc-cost_wd*Inputs!$E$7*$E4903-cost_fx*Inputs!$D$7)+12*Inputs!$B$8*(1-MIN(1,Inputs!$F$8*$D4903))*(ic*Inputs!$C$8+flat_fee-cost_acc-cost_wd*Inputs!$E$8*$E4903-cost_fx*Inputs!$D$8)-fixed</f>
        <v>-66024.9227063201</v>
      </c>
    </row>
    <row r="4904" customFormat="false" ht="15" hidden="false" customHeight="false" outlineLevel="0" collapsed="false">
      <c r="A4904" s="0" t="n">
        <v>4839</v>
      </c>
      <c r="B4904" s="0" t="n">
        <v>0.361047</v>
      </c>
      <c r="C4904" s="0" t="n">
        <v>0.805055</v>
      </c>
      <c r="D4904" s="0" t="n">
        <v>1.687791</v>
      </c>
      <c r="E4904" s="0" t="n">
        <v>1.151416</v>
      </c>
      <c r="F4904" s="0" t="n">
        <v>0.352186</v>
      </c>
      <c r="G4904" s="0" t="n">
        <f aca="false">12*Inputs!$B$6*(MIN(1,$H$50*$C4904)*(ic*Inputs!$C$6+pS+fee_fx*Inputs!$D$6-cost_acc-cost_wd*Inputs!$E$6*$E4904-cost_fx*Inputs!$D$6-$F4904)+(1-MIN(1,$H$50*$C4904))*(1-MIN(1,Inputs!$G$6*$D4904)*churn_nonbuyers)*(ic*Inputs!$C$6+fee_wd*Inputs!$E$6*(1-$B4904)+fee_fx*Inputs!$D$6-cost_acc-cost_wd*Inputs!$E$6*(1-$B4904)-cost_fx*Inputs!$D$6))</f>
        <v>177989.983506627</v>
      </c>
      <c r="H4904" s="0" t="n">
        <f aca="false">12*Inputs!$B$7*(MIN(1,$H$51*$C4904)*(ic*Inputs!$C$7+pE+fee_fx*Inputs!$D$7-cost_acc-cost_wd*Inputs!$E$7*$E4904-cost_fx*Inputs!$D$7-$F4904)+(1-MIN(1,$H$51*$C4904))*(1-MIN(1,Inputs!$G$7*$D4904)*churn_nonbuyers)*(ic*Inputs!$C$7+fee_wd*Inputs!$E$7*(1-$B4904)+fee_fx*Inputs!$D$7-cost_acc-cost_wd*Inputs!$E$7*(1-$B4904)-cost_fx*Inputs!$D$7))</f>
        <v>371428.404255376</v>
      </c>
      <c r="I4904" s="0" t="n">
        <f aca="false">12*Inputs!$B$8*(MIN(1,$H$52*$C4904)*(ic*Inputs!$C$8+pT-cost_acc-cost_wd*Inputs!$E$8-cost_fx*Inputs!$D$8-cost_ins)+(1-MIN(1,$H$52*$C4904))*(1-MIN(1,Inputs!$G$8*$D4904)*churn_nonbuyers)*(ic*Inputs!$C$8+fee_wd*Inputs!$E$8*(1-$B4904)+fee_fx*Inputs!$D$8-cost_acc-cost_wd*Inputs!$E$8*(1-$B4904)-cost_fx*Inputs!$D$8))</f>
        <v>116043.84792</v>
      </c>
      <c r="J4904" s="0" t="n">
        <f aca="false">G4904+H4904+I4904-fixed</f>
        <v>-34537.764317997</v>
      </c>
      <c r="K4904" s="0" t="n">
        <f aca="false">12*Inputs!$B$6*(1-MIN(1,Inputs!$G$6*$D4904)*churn_nonbuyers)*(ic*Inputs!$C$6+fee_wd*Inputs!$E$6*(1-$B4904)+fee_fx*Inputs!$D$6-cost_acc-cost_wd*Inputs!$E$6*(1-$B4904)-cost_fx*Inputs!$D$6)</f>
        <v>136983.776235674</v>
      </c>
      <c r="L4904" s="0" t="n">
        <f aca="false">12*Inputs!$B$7*(1-MIN(1,Inputs!$G$7*$D4904)*churn_nonbuyers)*(ic*Inputs!$C$7+fee_wd*Inputs!$E$7*(1-$B4904)+fee_fx*Inputs!$D$7-cost_acc-cost_wd*Inputs!$E$7*(1-$B4904)-cost_fx*Inputs!$D$7)</f>
        <v>333426.198573405</v>
      </c>
      <c r="M4904" s="0" t="n">
        <f aca="false">12*Inputs!$B$8*(1-MIN(1,Inputs!$G$8*$D4904)*churn_nonbuyers)*(ic*Inputs!$C$8+fee_wd*Inputs!$E$8*(1-$B4904)+fee_fx*Inputs!$D$8-cost_acc-cost_wd*Inputs!$E$8*(1-$B4904)-cost_fx*Inputs!$D$8)</f>
        <v>0</v>
      </c>
      <c r="N4904" s="0" t="n">
        <f aca="false">K4904+L4904+I4904-fixed</f>
        <v>-113546.177270921</v>
      </c>
      <c r="O4904" s="0" t="n">
        <f aca="false">K4904+L4904+M4904-fixed</f>
        <v>-229590.025190921</v>
      </c>
      <c r="P4904" s="0" t="n">
        <f aca="false">12*Inputs!$B$6*(1-MIN(1,Inputs!$F$6*$D4904))*(ic*Inputs!$C$6+flat_fee-cost_acc-cost_wd*Inputs!$E$6*$E4904-cost_fx*Inputs!$D$6)+12*Inputs!$B$7*(1-MIN(1,Inputs!$F$7*$D4904))*(ic*Inputs!$C$7+flat_fee-cost_acc-cost_wd*Inputs!$E$7*$E4904-cost_fx*Inputs!$D$7)+12*Inputs!$B$8*(1-MIN(1,Inputs!$F$8*$D4904))*(ic*Inputs!$C$8+flat_fee-cost_acc-cost_wd*Inputs!$E$8*$E4904-cost_fx*Inputs!$D$8)-fixed</f>
        <v>-357810.10015456</v>
      </c>
    </row>
    <row r="4905" customFormat="false" ht="15" hidden="false" customHeight="false" outlineLevel="0" collapsed="false">
      <c r="A4905" s="0" t="n">
        <v>4840</v>
      </c>
      <c r="B4905" s="0" t="n">
        <v>0.159955</v>
      </c>
      <c r="C4905" s="0" t="n">
        <v>0.91561</v>
      </c>
      <c r="D4905" s="0" t="n">
        <v>1.765063</v>
      </c>
      <c r="E4905" s="0" t="n">
        <v>1.098507</v>
      </c>
      <c r="F4905" s="0" t="n">
        <v>0.185877</v>
      </c>
      <c r="G4905" s="0" t="n">
        <f aca="false">12*Inputs!$B$6*(MIN(1,$H$50*$C4905)*(ic*Inputs!$C$6+pS+fee_fx*Inputs!$D$6-cost_acc-cost_wd*Inputs!$E$6*$E4905-cost_fx*Inputs!$D$6-$F4905)+(1-MIN(1,$H$50*$C4905))*(1-MIN(1,Inputs!$G$6*$D4905)*churn_nonbuyers)*(ic*Inputs!$C$6+fee_wd*Inputs!$E$6*(1-$B4905)+fee_fx*Inputs!$D$6-cost_acc-cost_wd*Inputs!$E$6*(1-$B4905)-cost_fx*Inputs!$D$6))</f>
        <v>212177.848050337</v>
      </c>
      <c r="H4905" s="0" t="n">
        <f aca="false">12*Inputs!$B$7*(MIN(1,$H$51*$C4905)*(ic*Inputs!$C$7+pE+fee_fx*Inputs!$D$7-cost_acc-cost_wd*Inputs!$E$7*$E4905-cost_fx*Inputs!$D$7-$F4905)+(1-MIN(1,$H$51*$C4905))*(1-MIN(1,Inputs!$G$7*$D4905)*churn_nonbuyers)*(ic*Inputs!$C$7+fee_wd*Inputs!$E$7*(1-$B4905)+fee_fx*Inputs!$D$7-cost_acc-cost_wd*Inputs!$E$7*(1-$B4905)-cost_fx*Inputs!$D$7))</f>
        <v>407862.92614508</v>
      </c>
      <c r="I4905" s="0" t="n">
        <f aca="false">12*Inputs!$B$8*(MIN(1,$H$52*$C4905)*(ic*Inputs!$C$8+pT-cost_acc-cost_wd*Inputs!$E$8-cost_fx*Inputs!$D$8-cost_ins)+(1-MIN(1,$H$52*$C4905))*(1-MIN(1,Inputs!$G$8*$D4905)*churn_nonbuyers)*(ic*Inputs!$C$8+fee_wd*Inputs!$E$8*(1-$B4905)+fee_fx*Inputs!$D$8-cost_acc-cost_wd*Inputs!$E$8*(1-$B4905)-cost_fx*Inputs!$D$8))</f>
        <v>131979.68784</v>
      </c>
      <c r="J4905" s="0" t="n">
        <f aca="false">G4905+H4905+I4905-fixed</f>
        <v>52020.462035417</v>
      </c>
      <c r="K4905" s="0" t="n">
        <f aca="false">12*Inputs!$B$6*(1-MIN(1,Inputs!$G$6*$D4905)*churn_nonbuyers)*(ic*Inputs!$C$6+fee_wd*Inputs!$E$6*(1-$B4905)+fee_fx*Inputs!$D$6-cost_acc-cost_wd*Inputs!$E$6*(1-$B4905)-cost_fx*Inputs!$D$6)</f>
        <v>162807.425655588</v>
      </c>
      <c r="L4905" s="0" t="n">
        <f aca="false">12*Inputs!$B$7*(1-MIN(1,Inputs!$G$7*$D4905)*churn_nonbuyers)*(ic*Inputs!$C$7+fee_wd*Inputs!$E$7*(1-$B4905)+fee_fx*Inputs!$D$7-cost_acc-cost_wd*Inputs!$E$7*(1-$B4905)-cost_fx*Inputs!$D$7)</f>
        <v>360035.946369353</v>
      </c>
      <c r="M4905" s="0" t="n">
        <f aca="false">12*Inputs!$B$8*(1-MIN(1,Inputs!$G$8*$D4905)*churn_nonbuyers)*(ic*Inputs!$C$8+fee_wd*Inputs!$E$8*(1-$B4905)+fee_fx*Inputs!$D$8-cost_acc-cost_wd*Inputs!$E$8*(1-$B4905)-cost_fx*Inputs!$D$8)</f>
        <v>0</v>
      </c>
      <c r="N4905" s="0" t="n">
        <f aca="false">K4905+L4905+I4905-fixed</f>
        <v>-45176.9401350592</v>
      </c>
      <c r="O4905" s="0" t="n">
        <f aca="false">K4905+L4905+M4905-fixed</f>
        <v>-177156.627975059</v>
      </c>
      <c r="P4905" s="0" t="n">
        <f aca="false">12*Inputs!$B$6*(1-MIN(1,Inputs!$F$6*$D4905))*(ic*Inputs!$C$6+flat_fee-cost_acc-cost_wd*Inputs!$E$6*$E4905-cost_fx*Inputs!$D$6)+12*Inputs!$B$7*(1-MIN(1,Inputs!$F$7*$D4905))*(ic*Inputs!$C$7+flat_fee-cost_acc-cost_wd*Inputs!$E$7*$E4905-cost_fx*Inputs!$D$7)+12*Inputs!$B$8*(1-MIN(1,Inputs!$F$8*$D4905))*(ic*Inputs!$C$8+flat_fee-cost_acc-cost_wd*Inputs!$E$8*$E4905-cost_fx*Inputs!$D$8)-fixed</f>
        <v>-385436.09683816</v>
      </c>
    </row>
    <row r="4906" customFormat="false" ht="15" hidden="false" customHeight="false" outlineLevel="0" collapsed="false">
      <c r="A4906" s="0" t="n">
        <v>4841</v>
      </c>
      <c r="B4906" s="0" t="n">
        <v>0.123891</v>
      </c>
      <c r="C4906" s="0" t="n">
        <v>0.951277</v>
      </c>
      <c r="D4906" s="0" t="n">
        <v>0.919257</v>
      </c>
      <c r="E4906" s="0" t="n">
        <v>1.409853</v>
      </c>
      <c r="F4906" s="0" t="n">
        <v>0.35792</v>
      </c>
      <c r="G4906" s="0" t="n">
        <f aca="false">12*Inputs!$B$6*(MIN(1,$H$50*$C4906)*(ic*Inputs!$C$6+pS+fee_fx*Inputs!$D$6-cost_acc-cost_wd*Inputs!$E$6*$E4906-cost_fx*Inputs!$D$6-$F4906)+(1-MIN(1,$H$50*$C4906))*(1-MIN(1,Inputs!$G$6*$D4906)*churn_nonbuyers)*(ic*Inputs!$C$6+fee_wd*Inputs!$E$6*(1-$B4906)+fee_fx*Inputs!$D$6-cost_acc-cost_wd*Inputs!$E$6*(1-$B4906)-cost_fx*Inputs!$D$6))</f>
        <v>215060.806328378</v>
      </c>
      <c r="H4906" s="0" t="n">
        <f aca="false">12*Inputs!$B$7*(MIN(1,$H$51*$C4906)*(ic*Inputs!$C$7+pE+fee_fx*Inputs!$D$7-cost_acc-cost_wd*Inputs!$E$7*$E4906-cost_fx*Inputs!$D$7-$F4906)+(1-MIN(1,$H$51*$C4906))*(1-MIN(1,Inputs!$G$7*$D4906)*churn_nonbuyers)*(ic*Inputs!$C$7+fee_wd*Inputs!$E$7*(1-$B4906)+fee_fx*Inputs!$D$7-cost_acc-cost_wd*Inputs!$E$7*(1-$B4906)-cost_fx*Inputs!$D$7))</f>
        <v>375283.907679524</v>
      </c>
      <c r="I4906" s="0" t="n">
        <f aca="false">12*Inputs!$B$8*(MIN(1,$H$52*$C4906)*(ic*Inputs!$C$8+pT-cost_acc-cost_wd*Inputs!$E$8-cost_fx*Inputs!$D$8-cost_ins)+(1-MIN(1,$H$52*$C4906))*(1-MIN(1,Inputs!$G$8*$D4906)*churn_nonbuyers)*(ic*Inputs!$C$8+fee_wd*Inputs!$E$8*(1-$B4906)+fee_fx*Inputs!$D$8-cost_acc-cost_wd*Inputs!$E$8*(1-$B4906)-cost_fx*Inputs!$D$8))</f>
        <v>175291.831720943</v>
      </c>
      <c r="J4906" s="0" t="n">
        <f aca="false">G4906+H4906+I4906-fixed</f>
        <v>65636.5457288446</v>
      </c>
      <c r="K4906" s="0" t="n">
        <f aca="false">12*Inputs!$B$6*(1-MIN(1,Inputs!$G$6*$D4906)*churn_nonbuyers)*(ic*Inputs!$C$6+fee_wd*Inputs!$E$6*(1-$B4906)+fee_fx*Inputs!$D$6-cost_acc-cost_wd*Inputs!$E$6*(1-$B4906)-cost_fx*Inputs!$D$6)</f>
        <v>175313.576656706</v>
      </c>
      <c r="L4906" s="0" t="n">
        <f aca="false">12*Inputs!$B$7*(1-MIN(1,Inputs!$G$7*$D4906)*churn_nonbuyers)*(ic*Inputs!$C$7+fee_wd*Inputs!$E$7*(1-$B4906)+fee_fx*Inputs!$D$7-cost_acc-cost_wd*Inputs!$E$7*(1-$B4906)-cost_fx*Inputs!$D$7)</f>
        <v>374732.358058024</v>
      </c>
      <c r="M4906" s="0" t="n">
        <f aca="false">12*Inputs!$B$8*(1-MIN(1,Inputs!$G$8*$D4906)*churn_nonbuyers)*(ic*Inputs!$C$8+fee_wd*Inputs!$E$8*(1-$B4906)+fee_fx*Inputs!$D$8-cost_acc-cost_wd*Inputs!$E$8*(1-$B4906)-cost_fx*Inputs!$D$8)</f>
        <v>114248.018317963</v>
      </c>
      <c r="N4906" s="0" t="n">
        <f aca="false">K4906+L4906+I4906-fixed</f>
        <v>25337.7664356737</v>
      </c>
      <c r="O4906" s="0" t="n">
        <f aca="false">K4906+L4906+M4906-fixed</f>
        <v>-35706.0469673064</v>
      </c>
      <c r="P4906" s="0" t="n">
        <f aca="false">12*Inputs!$B$6*(1-MIN(1,Inputs!$F$6*$D4906))*(ic*Inputs!$C$6+flat_fee-cost_acc-cost_wd*Inputs!$E$6*$E4906-cost_fx*Inputs!$D$6)+12*Inputs!$B$7*(1-MIN(1,Inputs!$F$7*$D4906))*(ic*Inputs!$C$7+flat_fee-cost_acc-cost_wd*Inputs!$E$7*$E4906-cost_fx*Inputs!$D$7)+12*Inputs!$B$8*(1-MIN(1,Inputs!$F$8*$D4906))*(ic*Inputs!$C$8+flat_fee-cost_acc-cost_wd*Inputs!$E$8*$E4906-cost_fx*Inputs!$D$8)-fixed</f>
        <v>-68993.5200829599</v>
      </c>
    </row>
    <row r="4907" customFormat="false" ht="15" hidden="false" customHeight="false" outlineLevel="0" collapsed="false">
      <c r="A4907" s="0" t="n">
        <v>4842</v>
      </c>
      <c r="B4907" s="0" t="n">
        <v>0.186182</v>
      </c>
      <c r="C4907" s="0" t="n">
        <v>1.143098</v>
      </c>
      <c r="D4907" s="0" t="n">
        <v>1.455737</v>
      </c>
      <c r="E4907" s="0" t="n">
        <v>1.330647</v>
      </c>
      <c r="F4907" s="0" t="n">
        <v>0.23155</v>
      </c>
      <c r="G4907" s="0" t="n">
        <f aca="false">12*Inputs!$B$6*(MIN(1,$H$50*$C4907)*(ic*Inputs!$C$6+pS+fee_fx*Inputs!$D$6-cost_acc-cost_wd*Inputs!$E$6*$E4907-cost_fx*Inputs!$D$6-$F4907)+(1-MIN(1,$H$50*$C4907))*(1-MIN(1,Inputs!$G$6*$D4907)*churn_nonbuyers)*(ic*Inputs!$C$6+fee_wd*Inputs!$E$6*(1-$B4907)+fee_fx*Inputs!$D$6-cost_acc-cost_wd*Inputs!$E$6*(1-$B4907)-cost_fx*Inputs!$D$6))</f>
        <v>216455.070135549</v>
      </c>
      <c r="H4907" s="0" t="n">
        <f aca="false">12*Inputs!$B$7*(MIN(1,$H$51*$C4907)*(ic*Inputs!$C$7+pE+fee_fx*Inputs!$D$7-cost_acc-cost_wd*Inputs!$E$7*$E4907-cost_fx*Inputs!$D$7-$F4907)+(1-MIN(1,$H$51*$C4907))*(1-MIN(1,Inputs!$G$7*$D4907)*churn_nonbuyers)*(ic*Inputs!$C$7+fee_wd*Inputs!$E$7*(1-$B4907)+fee_fx*Inputs!$D$7-cost_acc-cost_wd*Inputs!$E$7*(1-$B4907)-cost_fx*Inputs!$D$7))</f>
        <v>386123.699666577</v>
      </c>
      <c r="I4907" s="0" t="n">
        <f aca="false">12*Inputs!$B$8*(MIN(1,$H$52*$C4907)*(ic*Inputs!$C$8+pT-cost_acc-cost_wd*Inputs!$E$8-cost_fx*Inputs!$D$8-cost_ins)+(1-MIN(1,$H$52*$C4907))*(1-MIN(1,Inputs!$G$8*$D4907)*churn_nonbuyers)*(ic*Inputs!$C$8+fee_wd*Inputs!$E$8*(1-$B4907)+fee_fx*Inputs!$D$8-cost_acc-cost_wd*Inputs!$E$8*(1-$B4907)-cost_fx*Inputs!$D$8))</f>
        <v>164770.718112</v>
      </c>
      <c r="J4907" s="0" t="n">
        <f aca="false">G4907+H4907+I4907-fixed</f>
        <v>67349.4879141264</v>
      </c>
      <c r="K4907" s="0" t="n">
        <f aca="false">12*Inputs!$B$6*(1-MIN(1,Inputs!$G$6*$D4907)*churn_nonbuyers)*(ic*Inputs!$C$6+fee_wd*Inputs!$E$6*(1-$B4907)+fee_fx*Inputs!$D$6-cost_acc-cost_wd*Inputs!$E$6*(1-$B4907)-cost_fx*Inputs!$D$6)</f>
        <v>162067.393628165</v>
      </c>
      <c r="L4907" s="0" t="n">
        <f aca="false">12*Inputs!$B$7*(1-MIN(1,Inputs!$G$7*$D4907)*churn_nonbuyers)*(ic*Inputs!$C$7+fee_wd*Inputs!$E$7*(1-$B4907)+fee_fx*Inputs!$D$7-cost_acc-cost_wd*Inputs!$E$7*(1-$B4907)-cost_fx*Inputs!$D$7)</f>
        <v>359952.055600899</v>
      </c>
      <c r="M4907" s="0" t="n">
        <f aca="false">12*Inputs!$B$8*(1-MIN(1,Inputs!$G$8*$D4907)*churn_nonbuyers)*(ic*Inputs!$C$8+fee_wd*Inputs!$E$8*(1-$B4907)+fee_fx*Inputs!$D$8-cost_acc-cost_wd*Inputs!$E$8*(1-$B4907)-cost_fx*Inputs!$D$8)</f>
        <v>0</v>
      </c>
      <c r="N4907" s="0" t="n">
        <f aca="false">K4907+L4907+I4907-fixed</f>
        <v>-13209.8326589363</v>
      </c>
      <c r="O4907" s="0" t="n">
        <f aca="false">K4907+L4907+M4907-fixed</f>
        <v>-177980.550770936</v>
      </c>
      <c r="P4907" s="0" t="n">
        <f aca="false">12*Inputs!$B$6*(1-MIN(1,Inputs!$F$6*$D4907))*(ic*Inputs!$C$6+flat_fee-cost_acc-cost_wd*Inputs!$E$6*$E4907-cost_fx*Inputs!$D$6)+12*Inputs!$B$7*(1-MIN(1,Inputs!$F$7*$D4907))*(ic*Inputs!$C$7+flat_fee-cost_acc-cost_wd*Inputs!$E$7*$E4907-cost_fx*Inputs!$D$7)+12*Inputs!$B$8*(1-MIN(1,Inputs!$F$8*$D4907))*(ic*Inputs!$C$8+flat_fee-cost_acc-cost_wd*Inputs!$E$8*$E4907-cost_fx*Inputs!$D$8)-fixed</f>
        <v>-293205.22169464</v>
      </c>
    </row>
    <row r="4908" customFormat="false" ht="15" hidden="false" customHeight="false" outlineLevel="0" collapsed="false">
      <c r="A4908" s="0" t="n">
        <v>4843</v>
      </c>
      <c r="B4908" s="0" t="n">
        <v>0.108917</v>
      </c>
      <c r="C4908" s="0" t="n">
        <v>0.976433</v>
      </c>
      <c r="D4908" s="0" t="n">
        <v>1.310497</v>
      </c>
      <c r="E4908" s="0" t="n">
        <v>1.262493</v>
      </c>
      <c r="F4908" s="0" t="n">
        <v>0.122639</v>
      </c>
      <c r="G4908" s="0" t="n">
        <f aca="false">12*Inputs!$B$6*(MIN(1,$H$50*$C4908)*(ic*Inputs!$C$6+pS+fee_fx*Inputs!$D$6-cost_acc-cost_wd*Inputs!$E$6*$E4908-cost_fx*Inputs!$D$6-$F4908)+(1-MIN(1,$H$50*$C4908))*(1-MIN(1,Inputs!$G$6*$D4908)*churn_nonbuyers)*(ic*Inputs!$C$6+fee_wd*Inputs!$E$6*(1-$B4908)+fee_fx*Inputs!$D$6-cost_acc-cost_wd*Inputs!$E$6*(1-$B4908)-cost_fx*Inputs!$D$6))</f>
        <v>223263.842160607</v>
      </c>
      <c r="H4908" s="0" t="n">
        <f aca="false">12*Inputs!$B$7*(MIN(1,$H$51*$C4908)*(ic*Inputs!$C$7+pE+fee_fx*Inputs!$D$7-cost_acc-cost_wd*Inputs!$E$7*$E4908-cost_fx*Inputs!$D$7-$F4908)+(1-MIN(1,$H$51*$C4908))*(1-MIN(1,Inputs!$G$7*$D4908)*churn_nonbuyers)*(ic*Inputs!$C$7+fee_wd*Inputs!$E$7*(1-$B4908)+fee_fx*Inputs!$D$7-cost_acc-cost_wd*Inputs!$E$7*(1-$B4908)-cost_fx*Inputs!$D$7))</f>
        <v>403613.0490998</v>
      </c>
      <c r="I4908" s="0" t="n">
        <f aca="false">12*Inputs!$B$8*(MIN(1,$H$52*$C4908)*(ic*Inputs!$C$8+pT-cost_acc-cost_wd*Inputs!$E$8-cost_fx*Inputs!$D$8-cost_ins)+(1-MIN(1,$H$52*$C4908))*(1-MIN(1,Inputs!$G$8*$D4908)*churn_nonbuyers)*(ic*Inputs!$C$8+fee_wd*Inputs!$E$8*(1-$B4908)+fee_fx*Inputs!$D$8-cost_acc-cost_wd*Inputs!$E$8*(1-$B4908)-cost_fx*Inputs!$D$8))</f>
        <v>149148.539134949</v>
      </c>
      <c r="J4908" s="0" t="n">
        <f aca="false">G4908+H4908+I4908-fixed</f>
        <v>76025.4303953569</v>
      </c>
      <c r="K4908" s="0" t="n">
        <f aca="false">12*Inputs!$B$6*(1-MIN(1,Inputs!$G$6*$D4908)*churn_nonbuyers)*(ic*Inputs!$C$6+fee_wd*Inputs!$E$6*(1-$B4908)+fee_fx*Inputs!$D$6-cost_acc-cost_wd*Inputs!$E$6*(1-$B4908)-cost_fx*Inputs!$D$6)</f>
        <v>173733.837132593</v>
      </c>
      <c r="L4908" s="0" t="n">
        <f aca="false">12*Inputs!$B$7*(1-MIN(1,Inputs!$G$7*$D4908)*churn_nonbuyers)*(ic*Inputs!$C$7+fee_wd*Inputs!$E$7*(1-$B4908)+fee_fx*Inputs!$D$7-cost_acc-cost_wd*Inputs!$E$7*(1-$B4908)-cost_fx*Inputs!$D$7)</f>
        <v>372280.797223556</v>
      </c>
      <c r="M4908" s="0" t="n">
        <f aca="false">12*Inputs!$B$8*(1-MIN(1,Inputs!$G$8*$D4908)*churn_nonbuyers)*(ic*Inputs!$C$8+fee_wd*Inputs!$E$8*(1-$B4908)+fee_fx*Inputs!$D$8-cost_acc-cost_wd*Inputs!$E$8*(1-$B4908)-cost_fx*Inputs!$D$8)</f>
        <v>26545.5389387664</v>
      </c>
      <c r="N4908" s="0" t="n">
        <f aca="false">K4908+L4908+I4908-fixed</f>
        <v>-4836.8265089026</v>
      </c>
      <c r="O4908" s="0" t="n">
        <f aca="false">K4908+L4908+M4908-fixed</f>
        <v>-127439.826705085</v>
      </c>
      <c r="P4908" s="0" t="n">
        <f aca="false">12*Inputs!$B$6*(1-MIN(1,Inputs!$F$6*$D4908))*(ic*Inputs!$C$6+flat_fee-cost_acc-cost_wd*Inputs!$E$6*$E4908-cost_fx*Inputs!$D$6)+12*Inputs!$B$7*(1-MIN(1,Inputs!$F$7*$D4908))*(ic*Inputs!$C$7+flat_fee-cost_acc-cost_wd*Inputs!$E$7*$E4908-cost_fx*Inputs!$D$7)+12*Inputs!$B$8*(1-MIN(1,Inputs!$F$8*$D4908))*(ic*Inputs!$C$8+flat_fee-cost_acc-cost_wd*Inputs!$E$8*$E4908-cost_fx*Inputs!$D$8)-fixed</f>
        <v>-198462.13885096</v>
      </c>
    </row>
    <row r="4909" customFormat="false" ht="15" hidden="false" customHeight="false" outlineLevel="0" collapsed="false">
      <c r="A4909" s="0" t="n">
        <v>4844</v>
      </c>
      <c r="B4909" s="0" t="n">
        <v>0.16609</v>
      </c>
      <c r="C4909" s="0" t="n">
        <v>0.907403</v>
      </c>
      <c r="D4909" s="0" t="n">
        <v>1.2304</v>
      </c>
      <c r="E4909" s="0" t="n">
        <v>1.127312</v>
      </c>
      <c r="F4909" s="0" t="n">
        <v>0.074682</v>
      </c>
      <c r="G4909" s="0" t="n">
        <f aca="false">12*Inputs!$B$6*(MIN(1,$H$50*$C4909)*(ic*Inputs!$C$6+pS+fee_fx*Inputs!$D$6-cost_acc-cost_wd*Inputs!$E$6*$E4909-cost_fx*Inputs!$D$6-$F4909)+(1-MIN(1,$H$50*$C4909))*(1-MIN(1,Inputs!$G$6*$D4909)*churn_nonbuyers)*(ic*Inputs!$C$6+fee_wd*Inputs!$E$6*(1-$B4909)+fee_fx*Inputs!$D$6-cost_acc-cost_wd*Inputs!$E$6*(1-$B4909)-cost_fx*Inputs!$D$6))</f>
        <v>217116.021689581</v>
      </c>
      <c r="H4909" s="0" t="n">
        <f aca="false">12*Inputs!$B$7*(MIN(1,$H$51*$C4909)*(ic*Inputs!$C$7+pE+fee_fx*Inputs!$D$7-cost_acc-cost_wd*Inputs!$E$7*$E4909-cost_fx*Inputs!$D$7-$F4909)+(1-MIN(1,$H$51*$C4909))*(1-MIN(1,Inputs!$G$7*$D4909)*churn_nonbuyers)*(ic*Inputs!$C$7+fee_wd*Inputs!$E$7*(1-$B4909)+fee_fx*Inputs!$D$7-cost_acc-cost_wd*Inputs!$E$7*(1-$B4909)-cost_fx*Inputs!$D$7))</f>
        <v>413577.469757057</v>
      </c>
      <c r="I4909" s="0" t="n">
        <f aca="false">12*Inputs!$B$8*(MIN(1,$H$52*$C4909)*(ic*Inputs!$C$8+pT-cost_acc-cost_wd*Inputs!$E$8-cost_fx*Inputs!$D$8-cost_ins)+(1-MIN(1,$H$52*$C4909))*(1-MIN(1,Inputs!$G$8*$D4909)*churn_nonbuyers)*(ic*Inputs!$C$8+fee_wd*Inputs!$E$8*(1-$B4909)+fee_fx*Inputs!$D$8-cost_acc-cost_wd*Inputs!$E$8*(1-$B4909)-cost_fx*Inputs!$D$8))</f>
        <v>146911.539294301</v>
      </c>
      <c r="J4909" s="0" t="n">
        <f aca="false">G4909+H4909+I4909-fixed</f>
        <v>77605.0307409393</v>
      </c>
      <c r="K4909" s="0" t="n">
        <f aca="false">12*Inputs!$B$6*(1-MIN(1,Inputs!$G$6*$D4909)*churn_nonbuyers)*(ic*Inputs!$C$6+fee_wd*Inputs!$E$6*(1-$B4909)+fee_fx*Inputs!$D$6-cost_acc-cost_wd*Inputs!$E$6*(1-$B4909)-cost_fx*Inputs!$D$6)</f>
        <v>166751.9793792</v>
      </c>
      <c r="L4909" s="0" t="n">
        <f aca="false">12*Inputs!$B$7*(1-MIN(1,Inputs!$G$7*$D4909)*churn_nonbuyers)*(ic*Inputs!$C$7+fee_wd*Inputs!$E$7*(1-$B4909)+fee_fx*Inputs!$D$7-cost_acc-cost_wd*Inputs!$E$7*(1-$B4909)-cost_fx*Inputs!$D$7)</f>
        <v>365282.94442752</v>
      </c>
      <c r="M4909" s="0" t="n">
        <f aca="false">12*Inputs!$B$8*(1-MIN(1,Inputs!$G$8*$D4909)*churn_nonbuyers)*(ic*Inputs!$C$8+fee_wd*Inputs!$E$8*(1-$B4909)+fee_fx*Inputs!$D$8-cost_acc-cost_wd*Inputs!$E$8*(1-$B4909)-cost_fx*Inputs!$D$8)</f>
        <v>44172.2877696</v>
      </c>
      <c r="N4909" s="0" t="n">
        <f aca="false">K4909+L4909+I4909-fixed</f>
        <v>-21053.5368989786</v>
      </c>
      <c r="O4909" s="0" t="n">
        <f aca="false">K4909+L4909+M4909-fixed</f>
        <v>-123792.78842368</v>
      </c>
      <c r="P4909" s="0" t="n">
        <f aca="false">12*Inputs!$B$6*(1-MIN(1,Inputs!$F$6*$D4909))*(ic*Inputs!$C$6+flat_fee-cost_acc-cost_wd*Inputs!$E$6*$E4909-cost_fx*Inputs!$D$6)+12*Inputs!$B$7*(1-MIN(1,Inputs!$F$7*$D4909))*(ic*Inputs!$C$7+flat_fee-cost_acc-cost_wd*Inputs!$E$7*$E4909-cost_fx*Inputs!$D$7)+12*Inputs!$B$8*(1-MIN(1,Inputs!$F$8*$D4909))*(ic*Inputs!$C$8+flat_fee-cost_acc-cost_wd*Inputs!$E$8*$E4909-cost_fx*Inputs!$D$8)-fixed</f>
        <v>-107415.950848</v>
      </c>
    </row>
    <row r="4910" customFormat="false" ht="15" hidden="false" customHeight="false" outlineLevel="0" collapsed="false">
      <c r="A4910" s="0" t="n">
        <v>4845</v>
      </c>
      <c r="B4910" s="0" t="n">
        <v>0.230023</v>
      </c>
      <c r="C4910" s="0" t="n">
        <v>0.621451</v>
      </c>
      <c r="D4910" s="0" t="n">
        <v>1.616666</v>
      </c>
      <c r="E4910" s="0" t="n">
        <v>1.108999</v>
      </c>
      <c r="F4910" s="0" t="n">
        <v>0.186923</v>
      </c>
      <c r="G4910" s="0" t="n">
        <f aca="false">12*Inputs!$B$6*(MIN(1,$H$50*$C4910)*(ic*Inputs!$C$6+pS+fee_fx*Inputs!$D$6-cost_acc-cost_wd*Inputs!$E$6*$E4910-cost_fx*Inputs!$D$6-$F4910)+(1-MIN(1,$H$50*$C4910))*(1-MIN(1,Inputs!$G$6*$D4910)*churn_nonbuyers)*(ic*Inputs!$C$6+fee_wd*Inputs!$E$6*(1-$B4910)+fee_fx*Inputs!$D$6-cost_acc-cost_wd*Inputs!$E$6*(1-$B4910)-cost_fx*Inputs!$D$6))</f>
        <v>188597.298050043</v>
      </c>
      <c r="H4910" s="0" t="n">
        <f aca="false">12*Inputs!$B$7*(MIN(1,$H$51*$C4910)*(ic*Inputs!$C$7+pE+fee_fx*Inputs!$D$7-cost_acc-cost_wd*Inputs!$E$7*$E4910-cost_fx*Inputs!$D$7-$F4910)+(1-MIN(1,$H$51*$C4910))*(1-MIN(1,Inputs!$G$7*$D4910)*churn_nonbuyers)*(ic*Inputs!$C$7+fee_wd*Inputs!$E$7*(1-$B4910)+fee_fx*Inputs!$D$7-cost_acc-cost_wd*Inputs!$E$7*(1-$B4910)-cost_fx*Inputs!$D$7))</f>
        <v>385766.720926558</v>
      </c>
      <c r="I4910" s="0" t="n">
        <f aca="false">12*Inputs!$B$8*(MIN(1,$H$52*$C4910)*(ic*Inputs!$C$8+pT-cost_acc-cost_wd*Inputs!$E$8-cost_fx*Inputs!$D$8-cost_ins)+(1-MIN(1,$H$52*$C4910))*(1-MIN(1,Inputs!$G$8*$D4910)*churn_nonbuyers)*(ic*Inputs!$C$8+fee_wd*Inputs!$E$8*(1-$B4910)+fee_fx*Inputs!$D$8-cost_acc-cost_wd*Inputs!$E$8*(1-$B4910)-cost_fx*Inputs!$D$8))</f>
        <v>89578.432944</v>
      </c>
      <c r="J4910" s="0" t="n">
        <f aca="false">G4910+H4910+I4910-fixed</f>
        <v>-36057.5480793992</v>
      </c>
      <c r="K4910" s="0" t="n">
        <f aca="false">12*Inputs!$B$6*(1-MIN(1,Inputs!$G$6*$D4910)*churn_nonbuyers)*(ic*Inputs!$C$6+fee_wd*Inputs!$E$6*(1-$B4910)+fee_fx*Inputs!$D$6-cost_acc-cost_wd*Inputs!$E$6*(1-$B4910)-cost_fx*Inputs!$D$6)</f>
        <v>154858.16133589</v>
      </c>
      <c r="L4910" s="0" t="n">
        <f aca="false">12*Inputs!$B$7*(1-MIN(1,Inputs!$G$7*$D4910)*churn_nonbuyers)*(ic*Inputs!$C$7+fee_wd*Inputs!$E$7*(1-$B4910)+fee_fx*Inputs!$D$7-cost_acc-cost_wd*Inputs!$E$7*(1-$B4910)-cost_fx*Inputs!$D$7)</f>
        <v>352127.976033534</v>
      </c>
      <c r="M4910" s="0" t="n">
        <f aca="false">12*Inputs!$B$8*(1-MIN(1,Inputs!$G$8*$D4910)*churn_nonbuyers)*(ic*Inputs!$C$8+fee_wd*Inputs!$E$8*(1-$B4910)+fee_fx*Inputs!$D$8-cost_acc-cost_wd*Inputs!$E$8*(1-$B4910)-cost_fx*Inputs!$D$8)</f>
        <v>0</v>
      </c>
      <c r="N4910" s="0" t="n">
        <f aca="false">K4910+L4910+I4910-fixed</f>
        <v>-103435.429686576</v>
      </c>
      <c r="O4910" s="0" t="n">
        <f aca="false">K4910+L4910+M4910-fixed</f>
        <v>-193013.862630576</v>
      </c>
      <c r="P4910" s="0" t="n">
        <f aca="false">12*Inputs!$B$6*(1-MIN(1,Inputs!$F$6*$D4910))*(ic*Inputs!$C$6+flat_fee-cost_acc-cost_wd*Inputs!$E$6*$E4910-cost_fx*Inputs!$D$6)+12*Inputs!$B$7*(1-MIN(1,Inputs!$F$7*$D4910))*(ic*Inputs!$C$7+flat_fee-cost_acc-cost_wd*Inputs!$E$7*$E4910-cost_fx*Inputs!$D$7)+12*Inputs!$B$8*(1-MIN(1,Inputs!$F$8*$D4910))*(ic*Inputs!$C$8+flat_fee-cost_acc-cost_wd*Inputs!$E$8*$E4910-cost_fx*Inputs!$D$8)-fixed</f>
        <v>-308238.95748784</v>
      </c>
    </row>
    <row r="4911" customFormat="false" ht="15" hidden="false" customHeight="false" outlineLevel="0" collapsed="false">
      <c r="A4911" s="0" t="n">
        <v>4846</v>
      </c>
      <c r="B4911" s="0" t="n">
        <v>0.417052</v>
      </c>
      <c r="C4911" s="0" t="n">
        <v>0.968742</v>
      </c>
      <c r="D4911" s="0" t="n">
        <v>1.747286</v>
      </c>
      <c r="E4911" s="0" t="n">
        <v>1.260837</v>
      </c>
      <c r="F4911" s="0" t="n">
        <v>0.347837</v>
      </c>
      <c r="G4911" s="0" t="n">
        <f aca="false">12*Inputs!$B$6*(MIN(1,$H$50*$C4911)*(ic*Inputs!$C$6+pS+fee_fx*Inputs!$D$6-cost_acc-cost_wd*Inputs!$E$6*$E4911-cost_fx*Inputs!$D$6-$F4911)+(1-MIN(1,$H$50*$C4911))*(1-MIN(1,Inputs!$G$6*$D4911)*churn_nonbuyers)*(ic*Inputs!$C$6+fee_wd*Inputs!$E$6*(1-$B4911)+fee_fx*Inputs!$D$6-cost_acc-cost_wd*Inputs!$E$6*(1-$B4911)-cost_fx*Inputs!$D$6))</f>
        <v>176782.038448311</v>
      </c>
      <c r="H4911" s="0" t="n">
        <f aca="false">12*Inputs!$B$7*(MIN(1,$H$51*$C4911)*(ic*Inputs!$C$7+pE+fee_fx*Inputs!$D$7-cost_acc-cost_wd*Inputs!$E$7*$E4911-cost_fx*Inputs!$D$7-$F4911)+(1-MIN(1,$H$51*$C4911))*(1-MIN(1,Inputs!$G$7*$D4911)*churn_nonbuyers)*(ic*Inputs!$C$7+fee_wd*Inputs!$E$7*(1-$B4911)+fee_fx*Inputs!$D$7-cost_acc-cost_wd*Inputs!$E$7*(1-$B4911)-cost_fx*Inputs!$D$7))</f>
        <v>362121.866359261</v>
      </c>
      <c r="I4911" s="0" t="n">
        <f aca="false">12*Inputs!$B$8*(MIN(1,$H$52*$C4911)*(ic*Inputs!$C$8+pT-cost_acc-cost_wd*Inputs!$E$8-cost_fx*Inputs!$D$8-cost_ins)+(1-MIN(1,$H$52*$C4911))*(1-MIN(1,Inputs!$G$8*$D4911)*churn_nonbuyers)*(ic*Inputs!$C$8+fee_wd*Inputs!$E$8*(1-$B4911)+fee_fx*Inputs!$D$8-cost_acc-cost_wd*Inputs!$E$8*(1-$B4911)-cost_fx*Inputs!$D$8))</f>
        <v>139638.346848</v>
      </c>
      <c r="J4911" s="0" t="n">
        <f aca="false">G4911+H4911+I4911-fixed</f>
        <v>-21457.748344428</v>
      </c>
      <c r="K4911" s="0" t="n">
        <f aca="false">12*Inputs!$B$6*(1-MIN(1,Inputs!$G$6*$D4911)*churn_nonbuyers)*(ic*Inputs!$C$6+fee_wd*Inputs!$E$6*(1-$B4911)+fee_fx*Inputs!$D$6-cost_acc-cost_wd*Inputs!$E$6*(1-$B4911)-cost_fx*Inputs!$D$6)</f>
        <v>129178.574790278</v>
      </c>
      <c r="L4911" s="0" t="n">
        <f aca="false">12*Inputs!$B$7*(1-MIN(1,Inputs!$G$7*$D4911)*churn_nonbuyers)*(ic*Inputs!$C$7+fee_wd*Inputs!$E$7*(1-$B4911)+fee_fx*Inputs!$D$7-cost_acc-cost_wd*Inputs!$E$7*(1-$B4911)-cost_fx*Inputs!$D$7)</f>
        <v>325157.363946167</v>
      </c>
      <c r="M4911" s="0" t="n">
        <f aca="false">12*Inputs!$B$8*(1-MIN(1,Inputs!$G$8*$D4911)*churn_nonbuyers)*(ic*Inputs!$C$8+fee_wd*Inputs!$E$8*(1-$B4911)+fee_fx*Inputs!$D$8-cost_acc-cost_wd*Inputs!$E$8*(1-$B4911)-cost_fx*Inputs!$D$8)</f>
        <v>0</v>
      </c>
      <c r="N4911" s="0" t="n">
        <f aca="false">K4911+L4911+I4911-fixed</f>
        <v>-106025.714415555</v>
      </c>
      <c r="O4911" s="0" t="n">
        <f aca="false">K4911+L4911+M4911-fixed</f>
        <v>-245664.061263555</v>
      </c>
      <c r="P4911" s="0" t="n">
        <f aca="false">12*Inputs!$B$6*(1-MIN(1,Inputs!$F$6*$D4911))*(ic*Inputs!$C$6+flat_fee-cost_acc-cost_wd*Inputs!$E$6*$E4911-cost_fx*Inputs!$D$6)+12*Inputs!$B$7*(1-MIN(1,Inputs!$F$7*$D4911))*(ic*Inputs!$C$7+flat_fee-cost_acc-cost_wd*Inputs!$E$7*$E4911-cost_fx*Inputs!$D$7)+12*Inputs!$B$8*(1-MIN(1,Inputs!$F$8*$D4911))*(ic*Inputs!$C$8+flat_fee-cost_acc-cost_wd*Inputs!$E$8*$E4911-cost_fx*Inputs!$D$8)-fixed</f>
        <v>-416844.32219632</v>
      </c>
    </row>
    <row r="4912" customFormat="false" ht="15" hidden="false" customHeight="false" outlineLevel="0" collapsed="false">
      <c r="A4912" s="0" t="n">
        <v>4847</v>
      </c>
      <c r="B4912" s="0" t="n">
        <v>0.096486</v>
      </c>
      <c r="C4912" s="0" t="n">
        <v>1.07474</v>
      </c>
      <c r="D4912" s="0" t="n">
        <v>1.011939</v>
      </c>
      <c r="E4912" s="0" t="n">
        <v>1.34949</v>
      </c>
      <c r="F4912" s="0" t="n">
        <v>0.387354</v>
      </c>
      <c r="G4912" s="0" t="n">
        <f aca="false">12*Inputs!$B$6*(MIN(1,$H$50*$C4912)*(ic*Inputs!$C$6+pS+fee_fx*Inputs!$D$6-cost_acc-cost_wd*Inputs!$E$6*$E4912-cost_fx*Inputs!$D$6-$F4912)+(1-MIN(1,$H$50*$C4912))*(1-MIN(1,Inputs!$G$6*$D4912)*churn_nonbuyers)*(ic*Inputs!$C$6+fee_wd*Inputs!$E$6*(1-$B4912)+fee_fx*Inputs!$D$6-cost_acc-cost_wd*Inputs!$E$6*(1-$B4912)-cost_fx*Inputs!$D$6))</f>
        <v>223631.498144197</v>
      </c>
      <c r="H4912" s="0" t="n">
        <f aca="false">12*Inputs!$B$7*(MIN(1,$H$51*$C4912)*(ic*Inputs!$C$7+pE+fee_fx*Inputs!$D$7-cost_acc-cost_wd*Inputs!$E$7*$E4912-cost_fx*Inputs!$D$7-$F4912)+(1-MIN(1,$H$51*$C4912))*(1-MIN(1,Inputs!$G$7*$D4912)*churn_nonbuyers)*(ic*Inputs!$C$7+fee_wd*Inputs!$E$7*(1-$B4912)+fee_fx*Inputs!$D$7-cost_acc-cost_wd*Inputs!$E$7*(1-$B4912)-cost_fx*Inputs!$D$7))</f>
        <v>382577.584044376</v>
      </c>
      <c r="I4912" s="0" t="n">
        <f aca="false">12*Inputs!$B$8*(MIN(1,$H$52*$C4912)*(ic*Inputs!$C$8+pT-cost_acc-cost_wd*Inputs!$E$8-cost_fx*Inputs!$D$8-cost_ins)+(1-MIN(1,$H$52*$C4912))*(1-MIN(1,Inputs!$G$8*$D4912)*churn_nonbuyers)*(ic*Inputs!$C$8+fee_wd*Inputs!$E$8*(1-$B4912)+fee_fx*Inputs!$D$8-cost_acc-cost_wd*Inputs!$E$8*(1-$B4912)-cost_fx*Inputs!$D$8))</f>
        <v>178160.169068818</v>
      </c>
      <c r="J4912" s="0" t="n">
        <f aca="false">G4912+H4912+I4912-fixed</f>
        <v>84369.2512573912</v>
      </c>
      <c r="K4912" s="0" t="n">
        <f aca="false">12*Inputs!$B$6*(1-MIN(1,Inputs!$G$6*$D4912)*churn_nonbuyers)*(ic*Inputs!$C$6+fee_wd*Inputs!$E$6*(1-$B4912)+fee_fx*Inputs!$D$6-cost_acc-cost_wd*Inputs!$E$6*(1-$B4912)-cost_fx*Inputs!$D$6)</f>
        <v>178208.664093749</v>
      </c>
      <c r="L4912" s="0" t="n">
        <f aca="false">12*Inputs!$B$7*(1-MIN(1,Inputs!$G$7*$D4912)*churn_nonbuyers)*(ic*Inputs!$C$7+fee_wd*Inputs!$E$7*(1-$B4912)+fee_fx*Inputs!$D$7-cost_acc-cost_wd*Inputs!$E$7*(1-$B4912)-cost_fx*Inputs!$D$7)</f>
        <v>377487.397784249</v>
      </c>
      <c r="M4912" s="0" t="n">
        <f aca="false">12*Inputs!$B$8*(1-MIN(1,Inputs!$G$8*$D4912)*churn_nonbuyers)*(ic*Inputs!$C$8+fee_wd*Inputs!$E$8*(1-$B4912)+fee_fx*Inputs!$D$8-cost_acc-cost_wd*Inputs!$E$8*(1-$B4912)-cost_fx*Inputs!$D$8)</f>
        <v>93841.4842774945</v>
      </c>
      <c r="N4912" s="0" t="n">
        <f aca="false">K4912+L4912+I4912-fixed</f>
        <v>33856.2309468165</v>
      </c>
      <c r="O4912" s="0" t="n">
        <f aca="false">K4912+L4912+M4912-fixed</f>
        <v>-50462.4538445073</v>
      </c>
      <c r="P4912" s="0" t="n">
        <f aca="false">12*Inputs!$B$6*(1-MIN(1,Inputs!$F$6*$D4912))*(ic*Inputs!$C$6+flat_fee-cost_acc-cost_wd*Inputs!$E$6*$E4912-cost_fx*Inputs!$D$6)+12*Inputs!$B$7*(1-MIN(1,Inputs!$F$7*$D4912))*(ic*Inputs!$C$7+flat_fee-cost_acc-cost_wd*Inputs!$E$7*$E4912-cost_fx*Inputs!$D$7)+12*Inputs!$B$8*(1-MIN(1,Inputs!$F$8*$D4912))*(ic*Inputs!$C$8+flat_fee-cost_acc-cost_wd*Inputs!$E$8*$E4912-cost_fx*Inputs!$D$8)-fixed</f>
        <v>-86239.0017256</v>
      </c>
    </row>
    <row r="4913" customFormat="false" ht="15" hidden="false" customHeight="false" outlineLevel="0" collapsed="false">
      <c r="A4913" s="0" t="n">
        <v>4848</v>
      </c>
      <c r="B4913" s="0" t="n">
        <v>0.233924</v>
      </c>
      <c r="C4913" s="0" t="n">
        <v>0.999014</v>
      </c>
      <c r="D4913" s="0" t="n">
        <v>1.229618</v>
      </c>
      <c r="E4913" s="0" t="n">
        <v>1.367093</v>
      </c>
      <c r="F4913" s="0" t="n">
        <v>0.092357</v>
      </c>
      <c r="G4913" s="0" t="n">
        <f aca="false">12*Inputs!$B$6*(MIN(1,$H$50*$C4913)*(ic*Inputs!$C$6+pS+fee_fx*Inputs!$D$6-cost_acc-cost_wd*Inputs!$E$6*$E4913-cost_fx*Inputs!$D$6-$F4913)+(1-MIN(1,$H$50*$C4913))*(1-MIN(1,Inputs!$G$6*$D4913)*churn_nonbuyers)*(ic*Inputs!$C$6+fee_wd*Inputs!$E$6*(1-$B4913)+fee_fx*Inputs!$D$6-cost_acc-cost_wd*Inputs!$E$6*(1-$B4913)-cost_fx*Inputs!$D$6))</f>
        <v>207846.343252306</v>
      </c>
      <c r="H4913" s="0" t="n">
        <f aca="false">12*Inputs!$B$7*(MIN(1,$H$51*$C4913)*(ic*Inputs!$C$7+pE+fee_fx*Inputs!$D$7-cost_acc-cost_wd*Inputs!$E$7*$E4913-cost_fx*Inputs!$D$7-$F4913)+(1-MIN(1,$H$51*$C4913))*(1-MIN(1,Inputs!$G$7*$D4913)*churn_nonbuyers)*(ic*Inputs!$C$7+fee_wd*Inputs!$E$7*(1-$B4913)+fee_fx*Inputs!$D$7-cost_acc-cost_wd*Inputs!$E$7*(1-$B4913)-cost_fx*Inputs!$D$7))</f>
        <v>384197.624813171</v>
      </c>
      <c r="I4913" s="0" t="n">
        <f aca="false">12*Inputs!$B$8*(MIN(1,$H$52*$C4913)*(ic*Inputs!$C$8+pT-cost_acc-cost_wd*Inputs!$E$8-cost_fx*Inputs!$D$8-cost_ins)+(1-MIN(1,$H$52*$C4913))*(1-MIN(1,Inputs!$G$8*$D4913)*churn_nonbuyers)*(ic*Inputs!$C$8+fee_wd*Inputs!$E$8*(1-$B4913)+fee_fx*Inputs!$D$8-cost_acc-cost_wd*Inputs!$E$8*(1-$B4913)-cost_fx*Inputs!$D$8))</f>
        <v>157200.10984965</v>
      </c>
      <c r="J4913" s="0" t="n">
        <f aca="false">G4913+H4913+I4913-fixed</f>
        <v>49244.0779151255</v>
      </c>
      <c r="K4913" s="0" t="n">
        <f aca="false">12*Inputs!$B$6*(1-MIN(1,Inputs!$G$6*$D4913)*churn_nonbuyers)*(ic*Inputs!$C$6+fee_wd*Inputs!$E$6*(1-$B4913)+fee_fx*Inputs!$D$6-cost_acc-cost_wd*Inputs!$E$6*(1-$B4913)-cost_fx*Inputs!$D$6)</f>
        <v>157591.38211943</v>
      </c>
      <c r="L4913" s="0" t="n">
        <f aca="false">12*Inputs!$B$7*(1-MIN(1,Inputs!$G$7*$D4913)*churn_nonbuyers)*(ic*Inputs!$C$7+fee_wd*Inputs!$E$7*(1-$B4913)+fee_fx*Inputs!$D$7-cost_acc-cost_wd*Inputs!$E$7*(1-$B4913)-cost_fx*Inputs!$D$7)</f>
        <v>355884.077207658</v>
      </c>
      <c r="M4913" s="0" t="n">
        <f aca="false">12*Inputs!$B$8*(1-MIN(1,Inputs!$G$8*$D4913)*churn_nonbuyers)*(ic*Inputs!$C$8+fee_wd*Inputs!$E$8*(1-$B4913)+fee_fx*Inputs!$D$8-cost_acc-cost_wd*Inputs!$E$8*(1-$B4913)-cost_fx*Inputs!$D$8)</f>
        <v>43893.1359706752</v>
      </c>
      <c r="N4913" s="0" t="n">
        <f aca="false">K4913+L4913+I4913-fixed</f>
        <v>-29324.4308232619</v>
      </c>
      <c r="O4913" s="0" t="n">
        <f aca="false">K4913+L4913+M4913-fixed</f>
        <v>-142631.404702236</v>
      </c>
      <c r="P4913" s="0" t="n">
        <f aca="false">12*Inputs!$B$6*(1-MIN(1,Inputs!$F$6*$D4913))*(ic*Inputs!$C$6+flat_fee-cost_acc-cost_wd*Inputs!$E$6*$E4913-cost_fx*Inputs!$D$6)+12*Inputs!$B$7*(1-MIN(1,Inputs!$F$7*$D4913))*(ic*Inputs!$C$7+flat_fee-cost_acc-cost_wd*Inputs!$E$7*$E4913-cost_fx*Inputs!$D$7)+12*Inputs!$B$8*(1-MIN(1,Inputs!$F$8*$D4913))*(ic*Inputs!$C$8+flat_fee-cost_acc-cost_wd*Inputs!$E$8*$E4913-cost_fx*Inputs!$D$8)-fixed</f>
        <v>-197370.31699024</v>
      </c>
    </row>
    <row r="4914" customFormat="false" ht="15" hidden="false" customHeight="false" outlineLevel="0" collapsed="false">
      <c r="A4914" s="0" t="n">
        <v>4849</v>
      </c>
      <c r="B4914" s="0" t="n">
        <v>0.049625</v>
      </c>
      <c r="C4914" s="0" t="n">
        <v>1.096899</v>
      </c>
      <c r="D4914" s="0" t="n">
        <v>1.290906</v>
      </c>
      <c r="E4914" s="0" t="n">
        <v>1.167358</v>
      </c>
      <c r="F4914" s="0" t="n">
        <v>0.240024</v>
      </c>
      <c r="G4914" s="0" t="n">
        <f aca="false">12*Inputs!$B$6*(MIN(1,$H$50*$C4914)*(ic*Inputs!$C$6+pS+fee_fx*Inputs!$D$6-cost_acc-cost_wd*Inputs!$E$6*$E4914-cost_fx*Inputs!$D$6-$F4914)+(1-MIN(1,$H$50*$C4914))*(1-MIN(1,Inputs!$G$6*$D4914)*churn_nonbuyers)*(ic*Inputs!$C$6+fee_wd*Inputs!$E$6*(1-$B4914)+fee_fx*Inputs!$D$6-cost_acc-cost_wd*Inputs!$E$6*(1-$B4914)-cost_fx*Inputs!$D$6))</f>
        <v>236264.43955515</v>
      </c>
      <c r="H4914" s="0" t="n">
        <f aca="false">12*Inputs!$B$7*(MIN(1,$H$51*$C4914)*(ic*Inputs!$C$7+pE+fee_fx*Inputs!$D$7-cost_acc-cost_wd*Inputs!$E$7*$E4914-cost_fx*Inputs!$D$7-$F4914)+(1-MIN(1,$H$51*$C4914))*(1-MIN(1,Inputs!$G$7*$D4914)*churn_nonbuyers)*(ic*Inputs!$C$7+fee_wd*Inputs!$E$7*(1-$B4914)+fee_fx*Inputs!$D$7-cost_acc-cost_wd*Inputs!$E$7*(1-$B4914)-cost_fx*Inputs!$D$7))</f>
        <v>416817.74108744</v>
      </c>
      <c r="I4914" s="0" t="n">
        <f aca="false">12*Inputs!$B$8*(MIN(1,$H$52*$C4914)*(ic*Inputs!$C$8+pT-cost_acc-cost_wd*Inputs!$E$8-cost_fx*Inputs!$D$8-cost_ins)+(1-MIN(1,$H$52*$C4914))*(1-MIN(1,Inputs!$G$8*$D4914)*churn_nonbuyers)*(ic*Inputs!$C$8+fee_wd*Inputs!$E$8*(1-$B4914)+fee_fx*Inputs!$D$8-cost_acc-cost_wd*Inputs!$E$8*(1-$B4914)-cost_fx*Inputs!$D$8))</f>
        <v>165360.766314102</v>
      </c>
      <c r="J4914" s="0" t="n">
        <f aca="false">G4914+H4914+I4914-fixed</f>
        <v>118442.946956691</v>
      </c>
      <c r="K4914" s="0" t="n">
        <f aca="false">12*Inputs!$B$6*(1-MIN(1,Inputs!$G$6*$D4914)*churn_nonbuyers)*(ic*Inputs!$C$6+fee_wd*Inputs!$E$6*(1-$B4914)+fee_fx*Inputs!$D$6-cost_acc-cost_wd*Inputs!$E$6*(1-$B4914)-cost_fx*Inputs!$D$6)</f>
        <v>181902.9082338</v>
      </c>
      <c r="L4914" s="0" t="n">
        <f aca="false">12*Inputs!$B$7*(1-MIN(1,Inputs!$G$7*$D4914)*churn_nonbuyers)*(ic*Inputs!$C$7+fee_wd*Inputs!$E$7*(1-$B4914)+fee_fx*Inputs!$D$7-cost_acc-cost_wd*Inputs!$E$7*(1-$B4914)-cost_fx*Inputs!$D$7)</f>
        <v>380715.94545228</v>
      </c>
      <c r="M4914" s="0" t="n">
        <f aca="false">12*Inputs!$B$8*(1-MIN(1,Inputs!$G$8*$D4914)*churn_nonbuyers)*(ic*Inputs!$C$8+fee_wd*Inputs!$E$8*(1-$B4914)+fee_fx*Inputs!$D$8-cost_acc-cost_wd*Inputs!$E$8*(1-$B4914)-cost_fx*Inputs!$D$8)</f>
        <v>31224.2537844</v>
      </c>
      <c r="N4914" s="0" t="n">
        <f aca="false">K4914+L4914+I4914-fixed</f>
        <v>27979.6200001817</v>
      </c>
      <c r="O4914" s="0" t="n">
        <f aca="false">K4914+L4914+M4914-fixed</f>
        <v>-106156.89252952</v>
      </c>
      <c r="P4914" s="0" t="n">
        <f aca="false">12*Inputs!$B$6*(1-MIN(1,Inputs!$F$6*$D4914))*(ic*Inputs!$C$6+flat_fee-cost_acc-cost_wd*Inputs!$E$6*$E4914-cost_fx*Inputs!$D$6)+12*Inputs!$B$7*(1-MIN(1,Inputs!$F$7*$D4914))*(ic*Inputs!$C$7+flat_fee-cost_acc-cost_wd*Inputs!$E$7*$E4914-cost_fx*Inputs!$D$7)+12*Inputs!$B$8*(1-MIN(1,Inputs!$F$8*$D4914))*(ic*Inputs!$C$8+flat_fee-cost_acc-cost_wd*Inputs!$E$8*$E4914-cost_fx*Inputs!$D$8)-fixed</f>
        <v>-154192.18764448</v>
      </c>
    </row>
    <row r="4915" customFormat="false" ht="15" hidden="false" customHeight="false" outlineLevel="0" collapsed="false">
      <c r="A4915" s="0" t="n">
        <v>4850</v>
      </c>
      <c r="B4915" s="0" t="n">
        <v>0.375123</v>
      </c>
      <c r="C4915" s="0" t="n">
        <v>1.021534</v>
      </c>
      <c r="D4915" s="0" t="n">
        <v>0.78552</v>
      </c>
      <c r="E4915" s="0" t="n">
        <v>1.146315</v>
      </c>
      <c r="F4915" s="0" t="n">
        <v>0.274587</v>
      </c>
      <c r="G4915" s="0" t="n">
        <f aca="false">12*Inputs!$B$6*(MIN(1,$H$50*$C4915)*(ic*Inputs!$C$6+pS+fee_fx*Inputs!$D$6-cost_acc-cost_wd*Inputs!$E$6*$E4915-cost_fx*Inputs!$D$6-$F4915)+(1-MIN(1,$H$50*$C4915))*(1-MIN(1,Inputs!$G$6*$D4915)*churn_nonbuyers)*(ic*Inputs!$C$6+fee_wd*Inputs!$E$6*(1-$B4915)+fee_fx*Inputs!$D$6-cost_acc-cost_wd*Inputs!$E$6*(1-$B4915)-cost_fx*Inputs!$D$6))</f>
        <v>195372.608565162</v>
      </c>
      <c r="H4915" s="0" t="n">
        <f aca="false">12*Inputs!$B$7*(MIN(1,$H$51*$C4915)*(ic*Inputs!$C$7+pE+fee_fx*Inputs!$D$7-cost_acc-cost_wd*Inputs!$E$7*$E4915-cost_fx*Inputs!$D$7-$F4915)+(1-MIN(1,$H$51*$C4915))*(1-MIN(1,Inputs!$G$7*$D4915)*churn_nonbuyers)*(ic*Inputs!$C$7+fee_wd*Inputs!$E$7*(1-$B4915)+fee_fx*Inputs!$D$7-cost_acc-cost_wd*Inputs!$E$7*(1-$B4915)-cost_fx*Inputs!$D$7))</f>
        <v>391265.027579125</v>
      </c>
      <c r="I4915" s="0" t="n">
        <f aca="false">12*Inputs!$B$8*(MIN(1,$H$52*$C4915)*(ic*Inputs!$C$8+pT-cost_acc-cost_wd*Inputs!$E$8-cost_fx*Inputs!$D$8-cost_ins)+(1-MIN(1,$H$52*$C4915))*(1-MIN(1,Inputs!$G$8*$D4915)*churn_nonbuyers)*(ic*Inputs!$C$8+fee_wd*Inputs!$E$8*(1-$B4915)+fee_fx*Inputs!$D$8-cost_acc-cost_wd*Inputs!$E$8*(1-$B4915)-cost_fx*Inputs!$D$8))</f>
        <v>186801.248199943</v>
      </c>
      <c r="J4915" s="0" t="n">
        <f aca="false">G4915+H4915+I4915-fixed</f>
        <v>73438.8843442297</v>
      </c>
      <c r="K4915" s="0" t="n">
        <f aca="false">12*Inputs!$B$6*(1-MIN(1,Inputs!$G$6*$D4915)*churn_nonbuyers)*(ic*Inputs!$C$6+fee_wd*Inputs!$E$6*(1-$B4915)+fee_fx*Inputs!$D$6-cost_acc-cost_wd*Inputs!$E$6*(1-$B4915)-cost_fx*Inputs!$D$6)</f>
        <v>141785.846056512</v>
      </c>
      <c r="L4915" s="0" t="n">
        <f aca="false">12*Inputs!$B$7*(1-MIN(1,Inputs!$G$7*$D4915)*churn_nonbuyers)*(ic*Inputs!$C$7+fee_wd*Inputs!$E$7*(1-$B4915)+fee_fx*Inputs!$D$7-cost_acc-cost_wd*Inputs!$E$7*(1-$B4915)-cost_fx*Inputs!$D$7)</f>
        <v>340953.597873907</v>
      </c>
      <c r="M4915" s="0" t="n">
        <f aca="false">12*Inputs!$B$8*(1-MIN(1,Inputs!$G$8*$D4915)*churn_nonbuyers)*(ic*Inputs!$C$8+fee_wd*Inputs!$E$8*(1-$B4915)+fee_fx*Inputs!$D$8-cost_acc-cost_wd*Inputs!$E$8*(1-$B4915)-cost_fx*Inputs!$D$8)</f>
        <v>138819.284797056</v>
      </c>
      <c r="N4915" s="0" t="n">
        <f aca="false">K4915+L4915+I4915-fixed</f>
        <v>-30459.3078696379</v>
      </c>
      <c r="O4915" s="0" t="n">
        <f aca="false">K4915+L4915+M4915-fixed</f>
        <v>-78441.2712725247</v>
      </c>
      <c r="P4915" s="0" t="n">
        <f aca="false">12*Inputs!$B$6*(1-MIN(1,Inputs!$F$6*$D4915))*(ic*Inputs!$C$6+flat_fee-cost_acc-cost_wd*Inputs!$E$6*$E4915-cost_fx*Inputs!$D$6)+12*Inputs!$B$7*(1-MIN(1,Inputs!$F$7*$D4915))*(ic*Inputs!$C$7+flat_fee-cost_acc-cost_wd*Inputs!$E$7*$E4915-cost_fx*Inputs!$D$7)+12*Inputs!$B$8*(1-MIN(1,Inputs!$F$8*$D4915))*(ic*Inputs!$C$8+flat_fee-cost_acc-cost_wd*Inputs!$E$8*$E4915-cost_fx*Inputs!$D$8)-fixed</f>
        <v>120683.603552</v>
      </c>
    </row>
    <row r="4916" customFormat="false" ht="15" hidden="false" customHeight="false" outlineLevel="0" collapsed="false">
      <c r="A4916" s="0" t="n">
        <v>4851</v>
      </c>
      <c r="B4916" s="0" t="n">
        <v>0.184565</v>
      </c>
      <c r="C4916" s="0" t="n">
        <v>0.982712</v>
      </c>
      <c r="D4916" s="0" t="n">
        <v>1.438452</v>
      </c>
      <c r="E4916" s="0" t="n">
        <v>1.158192</v>
      </c>
      <c r="F4916" s="0" t="n">
        <v>0.110958</v>
      </c>
      <c r="G4916" s="0" t="n">
        <f aca="false">12*Inputs!$B$6*(MIN(1,$H$50*$C4916)*(ic*Inputs!$C$6+pS+fee_fx*Inputs!$D$6-cost_acc-cost_wd*Inputs!$E$6*$E4916-cost_fx*Inputs!$D$6-$F4916)+(1-MIN(1,$H$50*$C4916))*(1-MIN(1,Inputs!$G$6*$D4916)*churn_nonbuyers)*(ic*Inputs!$C$6+fee_wd*Inputs!$E$6*(1-$B4916)+fee_fx*Inputs!$D$6-cost_acc-cost_wd*Inputs!$E$6*(1-$B4916)-cost_fx*Inputs!$D$6))</f>
        <v>215797.409741217</v>
      </c>
      <c r="H4916" s="0" t="n">
        <f aca="false">12*Inputs!$B$7*(MIN(1,$H$51*$C4916)*(ic*Inputs!$C$7+pE+fee_fx*Inputs!$D$7-cost_acc-cost_wd*Inputs!$E$7*$E4916-cost_fx*Inputs!$D$7-$F4916)+(1-MIN(1,$H$51*$C4916))*(1-MIN(1,Inputs!$G$7*$D4916)*churn_nonbuyers)*(ic*Inputs!$C$7+fee_wd*Inputs!$E$7*(1-$B4916)+fee_fx*Inputs!$D$7-cost_acc-cost_wd*Inputs!$E$7*(1-$B4916)-cost_fx*Inputs!$D$7))</f>
        <v>409054.653857223</v>
      </c>
      <c r="I4916" s="0" t="n">
        <f aca="false">12*Inputs!$B$8*(MIN(1,$H$52*$C4916)*(ic*Inputs!$C$8+pT-cost_acc-cost_wd*Inputs!$E$8-cost_fx*Inputs!$D$8-cost_ins)+(1-MIN(1,$H$52*$C4916))*(1-MIN(1,Inputs!$G$8*$D4916)*churn_nonbuyers)*(ic*Inputs!$C$8+fee_wd*Inputs!$E$8*(1-$B4916)+fee_fx*Inputs!$D$8-cost_acc-cost_wd*Inputs!$E$8*(1-$B4916)-cost_fx*Inputs!$D$8))</f>
        <v>141652.038528</v>
      </c>
      <c r="J4916" s="0" t="n">
        <f aca="false">G4916+H4916+I4916-fixed</f>
        <v>66504.1021264402</v>
      </c>
      <c r="K4916" s="0" t="n">
        <f aca="false">12*Inputs!$B$6*(1-MIN(1,Inputs!$G$6*$D4916)*churn_nonbuyers)*(ic*Inputs!$C$6+fee_wd*Inputs!$E$6*(1-$B4916)+fee_fx*Inputs!$D$6-cost_acc-cost_wd*Inputs!$E$6*(1-$B4916)-cost_fx*Inputs!$D$6)</f>
        <v>162434.556672336</v>
      </c>
      <c r="L4916" s="0" t="n">
        <f aca="false">12*Inputs!$B$7*(1-MIN(1,Inputs!$G$7*$D4916)*churn_nonbuyers)*(ic*Inputs!$C$7+fee_wd*Inputs!$E$7*(1-$B4916)+fee_fx*Inputs!$D$7-cost_acc-cost_wd*Inputs!$E$7*(1-$B4916)-cost_fx*Inputs!$D$7)</f>
        <v>360370.032307402</v>
      </c>
      <c r="M4916" s="0" t="n">
        <f aca="false">12*Inputs!$B$8*(1-MIN(1,Inputs!$G$8*$D4916)*churn_nonbuyers)*(ic*Inputs!$C$8+fee_wd*Inputs!$E$8*(1-$B4916)+fee_fx*Inputs!$D$8-cost_acc-cost_wd*Inputs!$E$8*(1-$B4916)-cost_fx*Inputs!$D$8)</f>
        <v>0</v>
      </c>
      <c r="N4916" s="0" t="n">
        <f aca="false">K4916+L4916+I4916-fixed</f>
        <v>-35543.3724922622</v>
      </c>
      <c r="O4916" s="0" t="n">
        <f aca="false">K4916+L4916+M4916-fixed</f>
        <v>-177195.411020262</v>
      </c>
      <c r="P4916" s="0" t="n">
        <f aca="false">12*Inputs!$B$6*(1-MIN(1,Inputs!$F$6*$D4916))*(ic*Inputs!$C$6+flat_fee-cost_acc-cost_wd*Inputs!$E$6*$E4916-cost_fx*Inputs!$D$6)+12*Inputs!$B$7*(1-MIN(1,Inputs!$F$7*$D4916))*(ic*Inputs!$C$7+flat_fee-cost_acc-cost_wd*Inputs!$E$7*$E4916-cost_fx*Inputs!$D$7)+12*Inputs!$B$8*(1-MIN(1,Inputs!$F$8*$D4916))*(ic*Inputs!$C$8+flat_fee-cost_acc-cost_wd*Inputs!$E$8*$E4916-cost_fx*Inputs!$D$8)-fixed</f>
        <v>-228475.99974784</v>
      </c>
    </row>
    <row r="4917" customFormat="false" ht="15" hidden="false" customHeight="false" outlineLevel="0" collapsed="false">
      <c r="A4917" s="0" t="n">
        <v>4852</v>
      </c>
      <c r="B4917" s="0" t="n">
        <v>0.195749</v>
      </c>
      <c r="C4917" s="0" t="n">
        <v>1.006691</v>
      </c>
      <c r="D4917" s="0" t="n">
        <v>1.392228</v>
      </c>
      <c r="E4917" s="0" t="n">
        <v>1.084461</v>
      </c>
      <c r="F4917" s="0" t="n">
        <v>0.057282</v>
      </c>
      <c r="G4917" s="0" t="n">
        <f aca="false">12*Inputs!$B$6*(MIN(1,$H$50*$C4917)*(ic*Inputs!$C$6+pS+fee_fx*Inputs!$D$6-cost_acc-cost_wd*Inputs!$E$6*$E4917-cost_fx*Inputs!$D$6-$F4917)+(1-MIN(1,$H$50*$C4917))*(1-MIN(1,Inputs!$G$6*$D4917)*churn_nonbuyers)*(ic*Inputs!$C$6+fee_wd*Inputs!$E$6*(1-$B4917)+fee_fx*Inputs!$D$6-cost_acc-cost_wd*Inputs!$E$6*(1-$B4917)-cost_fx*Inputs!$D$6))</f>
        <v>219048.827418634</v>
      </c>
      <c r="H4917" s="0" t="n">
        <f aca="false">12*Inputs!$B$7*(MIN(1,$H$51*$C4917)*(ic*Inputs!$C$7+pE+fee_fx*Inputs!$D$7-cost_acc-cost_wd*Inputs!$E$7*$E4917-cost_fx*Inputs!$D$7-$F4917)+(1-MIN(1,$H$51*$C4917))*(1-MIN(1,Inputs!$G$7*$D4917)*churn_nonbuyers)*(ic*Inputs!$C$7+fee_wd*Inputs!$E$7*(1-$B4917)+fee_fx*Inputs!$D$7-cost_acc-cost_wd*Inputs!$E$7*(1-$B4917)-cost_fx*Inputs!$D$7))</f>
        <v>421295.823494849</v>
      </c>
      <c r="I4917" s="0" t="n">
        <f aca="false">12*Inputs!$B$8*(MIN(1,$H$52*$C4917)*(ic*Inputs!$C$8+pT-cost_acc-cost_wd*Inputs!$E$8-cost_fx*Inputs!$D$8-cost_ins)+(1-MIN(1,$H$52*$C4917))*(1-MIN(1,Inputs!$G$8*$D4917)*churn_nonbuyers)*(ic*Inputs!$C$8+fee_wd*Inputs!$E$8*(1-$B4917)+fee_fx*Inputs!$D$8-cost_acc-cost_wd*Inputs!$E$8*(1-$B4917)-cost_fx*Inputs!$D$8))</f>
        <v>147490.107757612</v>
      </c>
      <c r="J4917" s="0" t="n">
        <f aca="false">G4917+H4917+I4917-fixed</f>
        <v>87834.7586710957</v>
      </c>
      <c r="K4917" s="0" t="n">
        <f aca="false">12*Inputs!$B$6*(1-MIN(1,Inputs!$G$6*$D4917)*churn_nonbuyers)*(ic*Inputs!$C$6+fee_wd*Inputs!$E$6*(1-$B4917)+fee_fx*Inputs!$D$6-cost_acc-cost_wd*Inputs!$E$6*(1-$B4917)-cost_fx*Inputs!$D$6)</f>
        <v>161340.681879158</v>
      </c>
      <c r="L4917" s="0" t="n">
        <f aca="false">12*Inputs!$B$7*(1-MIN(1,Inputs!$G$7*$D4917)*churn_nonbuyers)*(ic*Inputs!$C$7+fee_wd*Inputs!$E$7*(1-$B4917)+fee_fx*Inputs!$D$7-cost_acc-cost_wd*Inputs!$E$7*(1-$B4917)-cost_fx*Inputs!$D$7)</f>
        <v>359349.071783495</v>
      </c>
      <c r="M4917" s="0" t="n">
        <f aca="false">12*Inputs!$B$8*(1-MIN(1,Inputs!$G$8*$D4917)*churn_nonbuyers)*(ic*Inputs!$C$8+fee_wd*Inputs!$E$8*(1-$B4917)+fee_fx*Inputs!$D$8-cost_acc-cost_wd*Inputs!$E$8*(1-$B4917)-cost_fx*Inputs!$D$8)</f>
        <v>8064.70978273921</v>
      </c>
      <c r="N4917" s="0" t="n">
        <f aca="false">K4917+L4917+I4917-fixed</f>
        <v>-31820.1385797341</v>
      </c>
      <c r="O4917" s="0" t="n">
        <f aca="false">K4917+L4917+M4917-fixed</f>
        <v>-171245.536554607</v>
      </c>
      <c r="P4917" s="0" t="n">
        <f aca="false">12*Inputs!$B$6*(1-MIN(1,Inputs!$F$6*$D4917))*(ic*Inputs!$C$6+flat_fee-cost_acc-cost_wd*Inputs!$E$6*$E4917-cost_fx*Inputs!$D$6)+12*Inputs!$B$7*(1-MIN(1,Inputs!$F$7*$D4917))*(ic*Inputs!$C$7+flat_fee-cost_acc-cost_wd*Inputs!$E$7*$E4917-cost_fx*Inputs!$D$7)+12*Inputs!$B$8*(1-MIN(1,Inputs!$F$8*$D4917))*(ic*Inputs!$C$8+flat_fee-cost_acc-cost_wd*Inputs!$E$8*$E4917-cost_fx*Inputs!$D$8)-fixed</f>
        <v>-179252.79099808</v>
      </c>
    </row>
    <row r="4918" customFormat="false" ht="15" hidden="false" customHeight="false" outlineLevel="0" collapsed="false">
      <c r="A4918" s="0" t="n">
        <v>4853</v>
      </c>
      <c r="B4918" s="0" t="n">
        <v>0.310231</v>
      </c>
      <c r="C4918" s="0" t="n">
        <v>1.089208</v>
      </c>
      <c r="D4918" s="0" t="n">
        <v>1.593732</v>
      </c>
      <c r="E4918" s="0" t="n">
        <v>1.121065</v>
      </c>
      <c r="F4918" s="0" t="n">
        <v>0.119726</v>
      </c>
      <c r="G4918" s="0" t="n">
        <f aca="false">12*Inputs!$B$6*(MIN(1,$H$50*$C4918)*(ic*Inputs!$C$6+pS+fee_fx*Inputs!$D$6-cost_acc-cost_wd*Inputs!$E$6*$E4918-cost_fx*Inputs!$D$6-$F4918)+(1-MIN(1,$H$50*$C4918))*(1-MIN(1,Inputs!$G$6*$D4918)*churn_nonbuyers)*(ic*Inputs!$C$6+fee_wd*Inputs!$E$6*(1-$B4918)+fee_fx*Inputs!$D$6-cost_acc-cost_wd*Inputs!$E$6*(1-$B4918)-cost_fx*Inputs!$D$6))</f>
        <v>205848.788405199</v>
      </c>
      <c r="H4918" s="0" t="n">
        <f aca="false">12*Inputs!$B$7*(MIN(1,$H$51*$C4918)*(ic*Inputs!$C$7+pE+fee_fx*Inputs!$D$7-cost_acc-cost_wd*Inputs!$E$7*$E4918-cost_fx*Inputs!$D$7-$F4918)+(1-MIN(1,$H$51*$C4918))*(1-MIN(1,Inputs!$G$7*$D4918)*churn_nonbuyers)*(ic*Inputs!$C$7+fee_wd*Inputs!$E$7*(1-$B4918)+fee_fx*Inputs!$D$7-cost_acc-cost_wd*Inputs!$E$7*(1-$B4918)-cost_fx*Inputs!$D$7))</f>
        <v>407725.421138307</v>
      </c>
      <c r="I4918" s="0" t="n">
        <f aca="false">12*Inputs!$B$8*(MIN(1,$H$52*$C4918)*(ic*Inputs!$C$8+pT-cost_acc-cost_wd*Inputs!$E$8-cost_fx*Inputs!$D$8-cost_ins)+(1-MIN(1,$H$52*$C4918))*(1-MIN(1,Inputs!$G$8*$D4918)*churn_nonbuyers)*(ic*Inputs!$C$8+fee_wd*Inputs!$E$8*(1-$B4918)+fee_fx*Inputs!$D$8-cost_acc-cost_wd*Inputs!$E$8*(1-$B4918)-cost_fx*Inputs!$D$8))</f>
        <v>157002.797952</v>
      </c>
      <c r="J4918" s="0" t="n">
        <f aca="false">G4918+H4918+I4918-fixed</f>
        <v>70577.007495505</v>
      </c>
      <c r="K4918" s="0" t="n">
        <f aca="false">12*Inputs!$B$6*(1-MIN(1,Inputs!$G$6*$D4918)*churn_nonbuyers)*(ic*Inputs!$C$6+fee_wd*Inputs!$E$6*(1-$B4918)+fee_fx*Inputs!$D$6-cost_acc-cost_wd*Inputs!$E$6*(1-$B4918)-cost_fx*Inputs!$D$6)</f>
        <v>144421.777959062</v>
      </c>
      <c r="L4918" s="0" t="n">
        <f aca="false">12*Inputs!$B$7*(1-MIN(1,Inputs!$G$7*$D4918)*churn_nonbuyers)*(ic*Inputs!$C$7+fee_wd*Inputs!$E$7*(1-$B4918)+fee_fx*Inputs!$D$7-cost_acc-cost_wd*Inputs!$E$7*(1-$B4918)-cost_fx*Inputs!$D$7)</f>
        <v>341384.870039438</v>
      </c>
      <c r="M4918" s="0" t="n">
        <f aca="false">12*Inputs!$B$8*(1-MIN(1,Inputs!$G$8*$D4918)*churn_nonbuyers)*(ic*Inputs!$C$8+fee_wd*Inputs!$E$8*(1-$B4918)+fee_fx*Inputs!$D$8-cost_acc-cost_wd*Inputs!$E$8*(1-$B4918)-cost_fx*Inputs!$D$8)</f>
        <v>0</v>
      </c>
      <c r="N4918" s="0" t="n">
        <f aca="false">K4918+L4918+I4918-fixed</f>
        <v>-57190.5540495</v>
      </c>
      <c r="O4918" s="0" t="n">
        <f aca="false">K4918+L4918+M4918-fixed</f>
        <v>-214193.3520015</v>
      </c>
      <c r="P4918" s="0" t="n">
        <f aca="false">12*Inputs!$B$6*(1-MIN(1,Inputs!$F$6*$D4918))*(ic*Inputs!$C$6+flat_fee-cost_acc-cost_wd*Inputs!$E$6*$E4918-cost_fx*Inputs!$D$6)+12*Inputs!$B$7*(1-MIN(1,Inputs!$F$7*$D4918))*(ic*Inputs!$C$7+flat_fee-cost_acc-cost_wd*Inputs!$E$7*$E4918-cost_fx*Inputs!$D$7)+12*Inputs!$B$8*(1-MIN(1,Inputs!$F$8*$D4918))*(ic*Inputs!$C$8+flat_fee-cost_acc-cost_wd*Inputs!$E$8*$E4918-cost_fx*Inputs!$D$8)-fixed</f>
        <v>-299398.9397968</v>
      </c>
    </row>
    <row r="4919" customFormat="false" ht="15" hidden="false" customHeight="false" outlineLevel="0" collapsed="false">
      <c r="A4919" s="0" t="n">
        <v>4854</v>
      </c>
      <c r="B4919" s="0" t="n">
        <v>0.050899</v>
      </c>
      <c r="C4919" s="0" t="n">
        <v>1.051485</v>
      </c>
      <c r="D4919" s="0" t="n">
        <v>0.997139</v>
      </c>
      <c r="E4919" s="0" t="n">
        <v>1.321579</v>
      </c>
      <c r="F4919" s="0" t="n">
        <v>0.074552</v>
      </c>
      <c r="G4919" s="0" t="n">
        <f aca="false">12*Inputs!$B$6*(MIN(1,$H$50*$C4919)*(ic*Inputs!$C$6+pS+fee_fx*Inputs!$D$6-cost_acc-cost_wd*Inputs!$E$6*$E4919-cost_fx*Inputs!$D$6-$F4919)+(1-MIN(1,$H$50*$C4919))*(1-MIN(1,Inputs!$G$6*$D4919)*churn_nonbuyers)*(ic*Inputs!$C$6+fee_wd*Inputs!$E$6*(1-$B4919)+fee_fx*Inputs!$D$6-cost_acc-cost_wd*Inputs!$E$6*(1-$B4919)-cost_fx*Inputs!$D$6))</f>
        <v>236742.624120827</v>
      </c>
      <c r="H4919" s="0" t="n">
        <f aca="false">12*Inputs!$B$7*(MIN(1,$H$51*$C4919)*(ic*Inputs!$C$7+pE+fee_fx*Inputs!$D$7-cost_acc-cost_wd*Inputs!$E$7*$E4919-cost_fx*Inputs!$D$7-$F4919)+(1-MIN(1,$H$51*$C4919))*(1-MIN(1,Inputs!$G$7*$D4919)*churn_nonbuyers)*(ic*Inputs!$C$7+fee_wd*Inputs!$E$7*(1-$B4919)+fee_fx*Inputs!$D$7-cost_acc-cost_wd*Inputs!$E$7*(1-$B4919)-cost_fx*Inputs!$D$7))</f>
        <v>408583.252769021</v>
      </c>
      <c r="I4919" s="0" t="n">
        <f aca="false">12*Inputs!$B$8*(MIN(1,$H$52*$C4919)*(ic*Inputs!$C$8+pT-cost_acc-cost_wd*Inputs!$E$8-cost_fx*Inputs!$D$8-cost_ins)+(1-MIN(1,$H$52*$C4919))*(1-MIN(1,Inputs!$G$8*$D4919)*churn_nonbuyers)*(ic*Inputs!$C$8+fee_wd*Inputs!$E$8*(1-$B4919)+fee_fx*Inputs!$D$8-cost_acc-cost_wd*Inputs!$E$8*(1-$B4919)-cost_fx*Inputs!$D$8))</f>
        <v>177390.051817995</v>
      </c>
      <c r="J4919" s="0" t="n">
        <f aca="false">G4919+H4919+I4919-fixed</f>
        <v>122715.928707843</v>
      </c>
      <c r="K4919" s="0" t="n">
        <f aca="false">12*Inputs!$B$6*(1-MIN(1,Inputs!$G$6*$D4919)*churn_nonbuyers)*(ic*Inputs!$C$6+fee_wd*Inputs!$E$6*(1-$B4919)+fee_fx*Inputs!$D$6-cost_acc-cost_wd*Inputs!$E$6*(1-$B4919)-cost_fx*Inputs!$D$6)</f>
        <v>184584.807201319</v>
      </c>
      <c r="L4919" s="0" t="n">
        <f aca="false">12*Inputs!$B$7*(1-MIN(1,Inputs!$G$7*$D4919)*churn_nonbuyers)*(ic*Inputs!$C$7+fee_wd*Inputs!$E$7*(1-$B4919)+fee_fx*Inputs!$D$7-cost_acc-cost_wd*Inputs!$E$7*(1-$B4919)-cost_fx*Inputs!$D$7)</f>
        <v>384028.405248792</v>
      </c>
      <c r="M4919" s="0" t="n">
        <f aca="false">12*Inputs!$B$8*(1-MIN(1,Inputs!$G$8*$D4919)*churn_nonbuyers)*(ic*Inputs!$C$8+fee_wd*Inputs!$E$8*(1-$B4919)+fee_fx*Inputs!$D$8-cost_acc-cost_wd*Inputs!$E$8*(1-$B4919)-cost_fx*Inputs!$D$8)</f>
        <v>97835.8427794896</v>
      </c>
      <c r="N4919" s="0" t="n">
        <f aca="false">K4919+L4919+I4919-fixed</f>
        <v>46003.2642681063</v>
      </c>
      <c r="O4919" s="0" t="n">
        <f aca="false">K4919+L4919+M4919-fixed</f>
        <v>-33550.9447703996</v>
      </c>
      <c r="P4919" s="0" t="n">
        <f aca="false">12*Inputs!$B$6*(1-MIN(1,Inputs!$F$6*$D4919))*(ic*Inputs!$C$6+flat_fee-cost_acc-cost_wd*Inputs!$E$6*$E4919-cost_fx*Inputs!$D$6)+12*Inputs!$B$7*(1-MIN(1,Inputs!$F$7*$D4919))*(ic*Inputs!$C$7+flat_fee-cost_acc-cost_wd*Inputs!$E$7*$E4919-cost_fx*Inputs!$D$7)+12*Inputs!$B$8*(1-MIN(1,Inputs!$F$8*$D4919))*(ic*Inputs!$C$8+flat_fee-cost_acc-cost_wd*Inputs!$E$8*$E4919-cost_fx*Inputs!$D$8)-fixed</f>
        <v>-67057.53899656</v>
      </c>
    </row>
    <row r="4920" customFormat="false" ht="15" hidden="false" customHeight="false" outlineLevel="0" collapsed="false">
      <c r="A4920" s="0" t="n">
        <v>4855</v>
      </c>
      <c r="B4920" s="0" t="n">
        <v>0.06638</v>
      </c>
      <c r="C4920" s="0" t="n">
        <v>0.689756</v>
      </c>
      <c r="D4920" s="0" t="n">
        <v>1.326933</v>
      </c>
      <c r="E4920" s="0" t="n">
        <v>1.116994</v>
      </c>
      <c r="F4920" s="0" t="n">
        <v>0.399004</v>
      </c>
      <c r="G4920" s="0" t="n">
        <f aca="false">12*Inputs!$B$6*(MIN(1,$H$50*$C4920)*(ic*Inputs!$C$6+pS+fee_fx*Inputs!$D$6-cost_acc-cost_wd*Inputs!$E$6*$E4920-cost_fx*Inputs!$D$6-$F4920)+(1-MIN(1,$H$50*$C4920))*(1-MIN(1,Inputs!$G$6*$D4920)*churn_nonbuyers)*(ic*Inputs!$C$6+fee_wd*Inputs!$E$6*(1-$B4920)+fee_fx*Inputs!$D$6-cost_acc-cost_wd*Inputs!$E$6*(1-$B4920)-cost_fx*Inputs!$D$6))</f>
        <v>211901.306804252</v>
      </c>
      <c r="H4920" s="0" t="n">
        <f aca="false">12*Inputs!$B$7*(MIN(1,$H$51*$C4920)*(ic*Inputs!$C$7+pE+fee_fx*Inputs!$D$7-cost_acc-cost_wd*Inputs!$E$7*$E4920-cost_fx*Inputs!$D$7-$F4920)+(1-MIN(1,$H$51*$C4920))*(1-MIN(1,Inputs!$G$7*$D4920)*churn_nonbuyers)*(ic*Inputs!$C$7+fee_wd*Inputs!$E$7*(1-$B4920)+fee_fx*Inputs!$D$7-cost_acc-cost_wd*Inputs!$E$7*(1-$B4920)-cost_fx*Inputs!$D$7))</f>
        <v>399115.803477256</v>
      </c>
      <c r="I4920" s="0" t="n">
        <f aca="false">12*Inputs!$B$8*(MIN(1,$H$52*$C4920)*(ic*Inputs!$C$8+pT-cost_acc-cost_wd*Inputs!$E$8-cost_fx*Inputs!$D$8-cost_ins)+(1-MIN(1,$H$52*$C4920))*(1-MIN(1,Inputs!$G$8*$D4920)*churn_nonbuyers)*(ic*Inputs!$C$8+fee_wd*Inputs!$E$8*(1-$B4920)+fee_fx*Inputs!$D$8-cost_acc-cost_wd*Inputs!$E$8*(1-$B4920)-cost_fx*Inputs!$D$8))</f>
        <v>111316.871222941</v>
      </c>
      <c r="J4920" s="0" t="n">
        <f aca="false">G4920+H4920+I4920-fixed</f>
        <v>22333.9815044489</v>
      </c>
      <c r="K4920" s="0" t="n">
        <f aca="false">12*Inputs!$B$6*(1-MIN(1,Inputs!$G$6*$D4920)*churn_nonbuyers)*(ic*Inputs!$C$6+fee_wd*Inputs!$E$6*(1-$B4920)+fee_fx*Inputs!$D$6-cost_acc-cost_wd*Inputs!$E$6*(1-$B4920)-cost_fx*Inputs!$D$6)</f>
        <v>179299.984410288</v>
      </c>
      <c r="L4920" s="0" t="n">
        <f aca="false">12*Inputs!$B$7*(1-MIN(1,Inputs!$G$7*$D4920)*churn_nonbuyers)*(ic*Inputs!$C$7+fee_wd*Inputs!$E$7*(1-$B4920)+fee_fx*Inputs!$D$7-cost_acc-cost_wd*Inputs!$E$7*(1-$B4920)-cost_fx*Inputs!$D$7)</f>
        <v>377971.211862173</v>
      </c>
      <c r="M4920" s="0" t="n">
        <f aca="false">12*Inputs!$B$8*(1-MIN(1,Inputs!$G$8*$D4920)*churn_nonbuyers)*(ic*Inputs!$C$8+fee_wd*Inputs!$E$8*(1-$B4920)+fee_fx*Inputs!$D$8-cost_acc-cost_wd*Inputs!$E$8*(1-$B4920)-cost_fx*Inputs!$D$8)</f>
        <v>22995.657061344</v>
      </c>
      <c r="N4920" s="0" t="n">
        <f aca="false">K4920+L4920+I4920-fixed</f>
        <v>-31411.9325045981</v>
      </c>
      <c r="O4920" s="0" t="n">
        <f aca="false">K4920+L4920+M4920-fixed</f>
        <v>-119733.146666195</v>
      </c>
      <c r="P4920" s="0" t="n">
        <f aca="false">12*Inputs!$B$6*(1-MIN(1,Inputs!$F$6*$D4920))*(ic*Inputs!$C$6+flat_fee-cost_acc-cost_wd*Inputs!$E$6*$E4920-cost_fx*Inputs!$D$6)+12*Inputs!$B$7*(1-MIN(1,Inputs!$F$7*$D4920))*(ic*Inputs!$C$7+flat_fee-cost_acc-cost_wd*Inputs!$E$7*$E4920-cost_fx*Inputs!$D$7)+12*Inputs!$B$8*(1-MIN(1,Inputs!$F$8*$D4920))*(ic*Inputs!$C$8+flat_fee-cost_acc-cost_wd*Inputs!$E$8*$E4920-cost_fx*Inputs!$D$8)-fixed</f>
        <v>-155256.27296752</v>
      </c>
    </row>
    <row r="4921" customFormat="false" ht="15" hidden="false" customHeight="false" outlineLevel="0" collapsed="false">
      <c r="A4921" s="0" t="n">
        <v>4856</v>
      </c>
      <c r="B4921" s="0" t="n">
        <v>0.421563</v>
      </c>
      <c r="C4921" s="0" t="n">
        <v>0.971039</v>
      </c>
      <c r="D4921" s="0" t="n">
        <v>0.866652</v>
      </c>
      <c r="E4921" s="0" t="n">
        <v>1.12432</v>
      </c>
      <c r="F4921" s="0" t="n">
        <v>0.310338</v>
      </c>
      <c r="G4921" s="0" t="n">
        <f aca="false">12*Inputs!$B$6*(MIN(1,$H$50*$C4921)*(ic*Inputs!$C$6+pS+fee_fx*Inputs!$D$6-cost_acc-cost_wd*Inputs!$E$6*$E4921-cost_fx*Inputs!$D$6-$F4921)+(1-MIN(1,$H$50*$C4921))*(1-MIN(1,Inputs!$G$6*$D4921)*churn_nonbuyers)*(ic*Inputs!$C$6+fee_wd*Inputs!$E$6*(1-$B4921)+fee_fx*Inputs!$D$6-cost_acc-cost_wd*Inputs!$E$6*(1-$B4921)-cost_fx*Inputs!$D$6))</f>
        <v>185963.255189303</v>
      </c>
      <c r="H4921" s="0" t="n">
        <f aca="false">12*Inputs!$B$7*(MIN(1,$H$51*$C4921)*(ic*Inputs!$C$7+pE+fee_fx*Inputs!$D$7-cost_acc-cost_wd*Inputs!$E$7*$E4921-cost_fx*Inputs!$D$7-$F4921)+(1-MIN(1,$H$51*$C4921))*(1-MIN(1,Inputs!$G$7*$D4921)*churn_nonbuyers)*(ic*Inputs!$C$7+fee_wd*Inputs!$E$7*(1-$B4921)+fee_fx*Inputs!$D$7-cost_acc-cost_wd*Inputs!$E$7*(1-$B4921)-cost_fx*Inputs!$D$7))</f>
        <v>384735.594996206</v>
      </c>
      <c r="I4921" s="0" t="n">
        <f aca="false">12*Inputs!$B$8*(MIN(1,$H$52*$C4921)*(ic*Inputs!$C$8+pT-cost_acc-cost_wd*Inputs!$E$8-cost_fx*Inputs!$D$8-cost_ins)+(1-MIN(1,$H$52*$C4921))*(1-MIN(1,Inputs!$G$8*$D4921)*churn_nonbuyers)*(ic*Inputs!$C$8+fee_wd*Inputs!$E$8*(1-$B4921)+fee_fx*Inputs!$D$8-cost_acc-cost_wd*Inputs!$E$8*(1-$B4921)-cost_fx*Inputs!$D$8))</f>
        <v>178539.257174033</v>
      </c>
      <c r="J4921" s="0" t="n">
        <f aca="false">G4921+H4921+I4921-fixed</f>
        <v>49238.1073595425</v>
      </c>
      <c r="K4921" s="0" t="n">
        <f aca="false">12*Inputs!$B$6*(1-MIN(1,Inputs!$G$6*$D4921)*churn_nonbuyers)*(ic*Inputs!$C$6+fee_wd*Inputs!$E$6*(1-$B4921)+fee_fx*Inputs!$D$6-cost_acc-cost_wd*Inputs!$E$6*(1-$B4921)-cost_fx*Inputs!$D$6)</f>
        <v>134789.584442947</v>
      </c>
      <c r="L4921" s="0" t="n">
        <f aca="false">12*Inputs!$B$7*(1-MIN(1,Inputs!$G$7*$D4921)*churn_nonbuyers)*(ic*Inputs!$C$7+fee_wd*Inputs!$E$7*(1-$B4921)+fee_fx*Inputs!$D$7-cost_acc-cost_wd*Inputs!$E$7*(1-$B4921)-cost_fx*Inputs!$D$7)</f>
        <v>333590.210569768</v>
      </c>
      <c r="M4921" s="0" t="n">
        <f aca="false">12*Inputs!$B$8*(1-MIN(1,Inputs!$G$8*$D4921)*churn_nonbuyers)*(ic*Inputs!$C$8+fee_wd*Inputs!$E$8*(1-$B4921)+fee_fx*Inputs!$D$8-cost_acc-cost_wd*Inputs!$E$8*(1-$B4921)-cost_fx*Inputs!$D$8)</f>
        <v>120428.033853754</v>
      </c>
      <c r="N4921" s="0" t="n">
        <f aca="false">K4921+L4921+I4921-fixed</f>
        <v>-53080.9478132513</v>
      </c>
      <c r="O4921" s="0" t="n">
        <f aca="false">K4921+L4921+M4921-fixed</f>
        <v>-111192.171133531</v>
      </c>
      <c r="P4921" s="0" t="n">
        <f aca="false">12*Inputs!$B$6*(1-MIN(1,Inputs!$F$6*$D4921))*(ic*Inputs!$C$6+flat_fee-cost_acc-cost_wd*Inputs!$E$6*$E4921-cost_fx*Inputs!$D$6)+12*Inputs!$B$7*(1-MIN(1,Inputs!$F$7*$D4921))*(ic*Inputs!$C$7+flat_fee-cost_acc-cost_wd*Inputs!$E$7*$E4921-cost_fx*Inputs!$D$7)+12*Inputs!$B$8*(1-MIN(1,Inputs!$F$8*$D4921))*(ic*Inputs!$C$8+flat_fee-cost_acc-cost_wd*Inputs!$E$8*$E4921-cost_fx*Inputs!$D$8)-fixed</f>
        <v>87985.7533375999</v>
      </c>
    </row>
    <row r="4922" customFormat="false" ht="15" hidden="false" customHeight="false" outlineLevel="0" collapsed="false">
      <c r="A4922" s="0" t="n">
        <v>4857</v>
      </c>
      <c r="B4922" s="0" t="n">
        <v>0.193208</v>
      </c>
      <c r="C4922" s="0" t="n">
        <v>0.900417</v>
      </c>
      <c r="D4922" s="0" t="n">
        <v>1.370826</v>
      </c>
      <c r="E4922" s="0" t="n">
        <v>1.324944</v>
      </c>
      <c r="F4922" s="0" t="n">
        <v>0.085566</v>
      </c>
      <c r="G4922" s="0" t="n">
        <f aca="false">12*Inputs!$B$6*(MIN(1,$H$50*$C4922)*(ic*Inputs!$C$6+pS+fee_fx*Inputs!$D$6-cost_acc-cost_wd*Inputs!$E$6*$E4922-cost_fx*Inputs!$D$6-$F4922)+(1-MIN(1,$H$50*$C4922))*(1-MIN(1,Inputs!$G$6*$D4922)*churn_nonbuyers)*(ic*Inputs!$C$6+fee_wd*Inputs!$E$6*(1-$B4922)+fee_fx*Inputs!$D$6-cost_acc-cost_wd*Inputs!$E$6*(1-$B4922)-cost_fx*Inputs!$D$6))</f>
        <v>207869.454506629</v>
      </c>
      <c r="H4922" s="0" t="n">
        <f aca="false">12*Inputs!$B$7*(MIN(1,$H$51*$C4922)*(ic*Inputs!$C$7+pE+fee_fx*Inputs!$D$7-cost_acc-cost_wd*Inputs!$E$7*$E4922-cost_fx*Inputs!$D$7-$F4922)+(1-MIN(1,$H$51*$C4922))*(1-MIN(1,Inputs!$G$7*$D4922)*churn_nonbuyers)*(ic*Inputs!$C$7+fee_wd*Inputs!$E$7*(1-$B4922)+fee_fx*Inputs!$D$7-cost_acc-cost_wd*Inputs!$E$7*(1-$B4922)-cost_fx*Inputs!$D$7))</f>
        <v>388723.047630998</v>
      </c>
      <c r="I4922" s="0" t="n">
        <f aca="false">12*Inputs!$B$8*(MIN(1,$H$52*$C4922)*(ic*Inputs!$C$8+pT-cost_acc-cost_wd*Inputs!$E$8-cost_fx*Inputs!$D$8-cost_ins)+(1-MIN(1,$H$52*$C4922))*(1-MIN(1,Inputs!$G$8*$D4922)*churn_nonbuyers)*(ic*Inputs!$C$8+fee_wd*Inputs!$E$8*(1-$B4922)+fee_fx*Inputs!$D$8-cost_acc-cost_wd*Inputs!$E$8*(1-$B4922)-cost_fx*Inputs!$D$8))</f>
        <v>134528.923864611</v>
      </c>
      <c r="J4922" s="0" t="n">
        <f aca="false">G4922+H4922+I4922-fixed</f>
        <v>31121.4260022378</v>
      </c>
      <c r="K4922" s="0" t="n">
        <f aca="false">12*Inputs!$B$6*(1-MIN(1,Inputs!$G$6*$D4922)*churn_nonbuyers)*(ic*Inputs!$C$6+fee_wd*Inputs!$E$6*(1-$B4922)+fee_fx*Inputs!$D$6-cost_acc-cost_wd*Inputs!$E$6*(1-$B4922)-cost_fx*Inputs!$D$6)</f>
        <v>161867.074678618</v>
      </c>
      <c r="L4922" s="0" t="n">
        <f aca="false">12*Inputs!$B$7*(1-MIN(1,Inputs!$G$7*$D4922)*churn_nonbuyers)*(ic*Inputs!$C$7+fee_wd*Inputs!$E$7*(1-$B4922)+fee_fx*Inputs!$D$7-cost_acc-cost_wd*Inputs!$E$7*(1-$B4922)-cost_fx*Inputs!$D$7)</f>
        <v>359940.708359171</v>
      </c>
      <c r="M4922" s="0" t="n">
        <f aca="false">12*Inputs!$B$8*(1-MIN(1,Inputs!$G$8*$D4922)*churn_nonbuyers)*(ic*Inputs!$C$8+fee_wd*Inputs!$E$8*(1-$B4922)+fee_fx*Inputs!$D$8-cost_acc-cost_wd*Inputs!$E$8*(1-$B4922)-cost_fx*Inputs!$D$8)</f>
        <v>12818.8043935488</v>
      </c>
      <c r="N4922" s="0" t="n">
        <f aca="false">K4922+L4922+I4922-fixed</f>
        <v>-43663.2930976012</v>
      </c>
      <c r="O4922" s="0" t="n">
        <f aca="false">K4922+L4922+M4922-fixed</f>
        <v>-165373.412568663</v>
      </c>
      <c r="P4922" s="0" t="n">
        <f aca="false">12*Inputs!$B$6*(1-MIN(1,Inputs!$F$6*$D4922))*(ic*Inputs!$C$6+flat_fee-cost_acc-cost_wd*Inputs!$E$6*$E4922-cost_fx*Inputs!$D$6)+12*Inputs!$B$7*(1-MIN(1,Inputs!$F$7*$D4922))*(ic*Inputs!$C$7+flat_fee-cost_acc-cost_wd*Inputs!$E$7*$E4922-cost_fx*Inputs!$D$7)+12*Inputs!$B$8*(1-MIN(1,Inputs!$F$8*$D4922))*(ic*Inputs!$C$8+flat_fee-cost_acc-cost_wd*Inputs!$E$8*$E4922-cost_fx*Inputs!$D$8)-fixed</f>
        <v>-250103.52842944</v>
      </c>
    </row>
    <row r="4923" customFormat="false" ht="15" hidden="false" customHeight="false" outlineLevel="0" collapsed="false">
      <c r="A4923" s="0" t="n">
        <v>4858</v>
      </c>
      <c r="B4923" s="0" t="n">
        <v>0.223812</v>
      </c>
      <c r="C4923" s="0" t="n">
        <v>1.060238</v>
      </c>
      <c r="D4923" s="0" t="n">
        <v>1.030554</v>
      </c>
      <c r="E4923" s="0" t="n">
        <v>1.387773</v>
      </c>
      <c r="F4923" s="0" t="n">
        <v>0.146452</v>
      </c>
      <c r="G4923" s="0" t="n">
        <f aca="false">12*Inputs!$B$6*(MIN(1,$H$50*$C4923)*(ic*Inputs!$C$6+pS+fee_fx*Inputs!$D$6-cost_acc-cost_wd*Inputs!$E$6*$E4923-cost_fx*Inputs!$D$6-$F4923)+(1-MIN(1,$H$50*$C4923))*(1-MIN(1,Inputs!$G$6*$D4923)*churn_nonbuyers)*(ic*Inputs!$C$6+fee_wd*Inputs!$E$6*(1-$B4923)+fee_fx*Inputs!$D$6-cost_acc-cost_wd*Inputs!$E$6*(1-$B4923)-cost_fx*Inputs!$D$6))</f>
        <v>211893.08219716</v>
      </c>
      <c r="H4923" s="0" t="n">
        <f aca="false">12*Inputs!$B$7*(MIN(1,$H$51*$C4923)*(ic*Inputs!$C$7+pE+fee_fx*Inputs!$D$7-cost_acc-cost_wd*Inputs!$E$7*$E4923-cost_fx*Inputs!$D$7-$F4923)+(1-MIN(1,$H$51*$C4923))*(1-MIN(1,Inputs!$G$7*$D4923)*churn_nonbuyers)*(ic*Inputs!$C$7+fee_wd*Inputs!$E$7*(1-$B4923)+fee_fx*Inputs!$D$7-cost_acc-cost_wd*Inputs!$E$7*(1-$B4923)-cost_fx*Inputs!$D$7))</f>
        <v>382186.916990432</v>
      </c>
      <c r="I4923" s="0" t="n">
        <f aca="false">12*Inputs!$B$8*(MIN(1,$H$52*$C4923)*(ic*Inputs!$C$8+pT-cost_acc-cost_wd*Inputs!$E$8-cost_fx*Inputs!$D$8-cost_ins)+(1-MIN(1,$H$52*$C4923))*(1-MIN(1,Inputs!$G$8*$D4923)*churn_nonbuyers)*(ic*Inputs!$C$8+fee_wd*Inputs!$E$8*(1-$B4923)+fee_fx*Inputs!$D$8-cost_acc-cost_wd*Inputs!$E$8*(1-$B4923)-cost_fx*Inputs!$D$8))</f>
        <v>175502.336144149</v>
      </c>
      <c r="J4923" s="0" t="n">
        <f aca="false">G4923+H4923+I4923-fixed</f>
        <v>69582.335331742</v>
      </c>
      <c r="K4923" s="0" t="n">
        <f aca="false">12*Inputs!$B$6*(1-MIN(1,Inputs!$G$6*$D4923)*churn_nonbuyers)*(ic*Inputs!$C$6+fee_wd*Inputs!$E$6*(1-$B4923)+fee_fx*Inputs!$D$6-cost_acc-cost_wd*Inputs!$E$6*(1-$B4923)-cost_fx*Inputs!$D$6)</f>
        <v>160643.770213306</v>
      </c>
      <c r="L4923" s="0" t="n">
        <f aca="false">12*Inputs!$B$7*(1-MIN(1,Inputs!$G$7*$D4923)*churn_nonbuyers)*(ic*Inputs!$C$7+fee_wd*Inputs!$E$7*(1-$B4923)+fee_fx*Inputs!$D$7-cost_acc-cost_wd*Inputs!$E$7*(1-$B4923)-cost_fx*Inputs!$D$7)</f>
        <v>359501.900335983</v>
      </c>
      <c r="M4923" s="0" t="n">
        <f aca="false">12*Inputs!$B$8*(1-MIN(1,Inputs!$G$8*$D4923)*churn_nonbuyers)*(ic*Inputs!$C$8+fee_wd*Inputs!$E$8*(1-$B4923)+fee_fx*Inputs!$D$8-cost_acc-cost_wd*Inputs!$E$8*(1-$B4923)-cost_fx*Inputs!$D$8)</f>
        <v>87945.8979020928</v>
      </c>
      <c r="N4923" s="0" t="n">
        <f aca="false">K4923+L4923+I4923-fixed</f>
        <v>-4351.99330656149</v>
      </c>
      <c r="O4923" s="0" t="n">
        <f aca="false">K4923+L4923+M4923-fixed</f>
        <v>-91908.4315486181</v>
      </c>
      <c r="P4923" s="0" t="n">
        <f aca="false">12*Inputs!$B$6*(1-MIN(1,Inputs!$F$6*$D4923))*(ic*Inputs!$C$6+flat_fee-cost_acc-cost_wd*Inputs!$E$6*$E4923-cost_fx*Inputs!$D$6)+12*Inputs!$B$7*(1-MIN(1,Inputs!$F$7*$D4923))*(ic*Inputs!$C$7+flat_fee-cost_acc-cost_wd*Inputs!$E$7*$E4923-cost_fx*Inputs!$D$7)+12*Inputs!$B$8*(1-MIN(1,Inputs!$F$8*$D4923))*(ic*Inputs!$C$8+flat_fee-cost_acc-cost_wd*Inputs!$E$8*$E4923-cost_fx*Inputs!$D$8)-fixed</f>
        <v>-111432.66821392</v>
      </c>
    </row>
    <row r="4924" customFormat="false" ht="15" hidden="false" customHeight="false" outlineLevel="0" collapsed="false">
      <c r="A4924" s="0" t="n">
        <v>4859</v>
      </c>
      <c r="B4924" s="0" t="n">
        <v>0.444318</v>
      </c>
      <c r="C4924" s="0" t="n">
        <v>1.109838</v>
      </c>
      <c r="D4924" s="0" t="n">
        <v>1.497628</v>
      </c>
      <c r="E4924" s="0" t="n">
        <v>1.150908</v>
      </c>
      <c r="F4924" s="0" t="n">
        <v>0.085332</v>
      </c>
      <c r="G4924" s="0" t="n">
        <f aca="false">12*Inputs!$B$6*(MIN(1,$H$50*$C4924)*(ic*Inputs!$C$6+pS+fee_fx*Inputs!$D$6-cost_acc-cost_wd*Inputs!$E$6*$E4924-cost_fx*Inputs!$D$6-$F4924)+(1-MIN(1,$H$50*$C4924))*(1-MIN(1,Inputs!$G$6*$D4924)*churn_nonbuyers)*(ic*Inputs!$C$6+fee_wd*Inputs!$E$6*(1-$B4924)+fee_fx*Inputs!$D$6-cost_acc-cost_wd*Inputs!$E$6*(1-$B4924)-cost_fx*Inputs!$D$6))</f>
        <v>191539.0198359</v>
      </c>
      <c r="H4924" s="0" t="n">
        <f aca="false">12*Inputs!$B$7*(MIN(1,$H$51*$C4924)*(ic*Inputs!$C$7+pE+fee_fx*Inputs!$D$7-cost_acc-cost_wd*Inputs!$E$7*$E4924-cost_fx*Inputs!$D$7-$F4924)+(1-MIN(1,$H$51*$C4924))*(1-MIN(1,Inputs!$G$7*$D4924)*churn_nonbuyers)*(ic*Inputs!$C$7+fee_wd*Inputs!$E$7*(1-$B4924)+fee_fx*Inputs!$D$7-cost_acc-cost_wd*Inputs!$E$7*(1-$B4924)-cost_fx*Inputs!$D$7))</f>
        <v>397685.491761864</v>
      </c>
      <c r="I4924" s="0" t="n">
        <f aca="false">12*Inputs!$B$8*(MIN(1,$H$52*$C4924)*(ic*Inputs!$C$8+pT-cost_acc-cost_wd*Inputs!$E$8-cost_fx*Inputs!$D$8-cost_ins)+(1-MIN(1,$H$52*$C4924))*(1-MIN(1,Inputs!$G$8*$D4924)*churn_nonbuyers)*(ic*Inputs!$C$8+fee_wd*Inputs!$E$8*(1-$B4924)+fee_fx*Inputs!$D$8-cost_acc-cost_wd*Inputs!$E$8*(1-$B4924)-cost_fx*Inputs!$D$8))</f>
        <v>159976.488672</v>
      </c>
      <c r="J4924" s="0" t="n">
        <f aca="false">G4924+H4924+I4924-fixed</f>
        <v>49201.000269764</v>
      </c>
      <c r="K4924" s="0" t="n">
        <f aca="false">12*Inputs!$B$6*(1-MIN(1,Inputs!$G$6*$D4924)*churn_nonbuyers)*(ic*Inputs!$C$6+fee_wd*Inputs!$E$6*(1-$B4924)+fee_fx*Inputs!$D$6-cost_acc-cost_wd*Inputs!$E$6*(1-$B4924)-cost_fx*Inputs!$D$6)</f>
        <v>127313.163919469</v>
      </c>
      <c r="L4924" s="0" t="n">
        <f aca="false">12*Inputs!$B$7*(1-MIN(1,Inputs!$G$7*$D4924)*churn_nonbuyers)*(ic*Inputs!$C$7+fee_wd*Inputs!$E$7*(1-$B4924)+fee_fx*Inputs!$D$7-cost_acc-cost_wd*Inputs!$E$7*(1-$B4924)-cost_fx*Inputs!$D$7)</f>
        <v>323977.527407681</v>
      </c>
      <c r="M4924" s="0" t="n">
        <f aca="false">12*Inputs!$B$8*(1-MIN(1,Inputs!$G$8*$D4924)*churn_nonbuyers)*(ic*Inputs!$C$8+fee_wd*Inputs!$E$8*(1-$B4924)+fee_fx*Inputs!$D$8-cost_acc-cost_wd*Inputs!$E$8*(1-$B4924)-cost_fx*Inputs!$D$8)</f>
        <v>0</v>
      </c>
      <c r="N4924" s="0" t="n">
        <f aca="false">K4924+L4924+I4924-fixed</f>
        <v>-88732.8200008499</v>
      </c>
      <c r="O4924" s="0" t="n">
        <f aca="false">K4924+L4924+M4924-fixed</f>
        <v>-248709.30867285</v>
      </c>
      <c r="P4924" s="0" t="n">
        <f aca="false">12*Inputs!$B$6*(1-MIN(1,Inputs!$F$6*$D4924))*(ic*Inputs!$C$6+flat_fee-cost_acc-cost_wd*Inputs!$E$6*$E4924-cost_fx*Inputs!$D$6)+12*Inputs!$B$7*(1-MIN(1,Inputs!$F$7*$D4924))*(ic*Inputs!$C$7+flat_fee-cost_acc-cost_wd*Inputs!$E$7*$E4924-cost_fx*Inputs!$D$7)+12*Inputs!$B$8*(1-MIN(1,Inputs!$F$8*$D4924))*(ic*Inputs!$C$8+flat_fee-cost_acc-cost_wd*Inputs!$E$8*$E4924-cost_fx*Inputs!$D$8)-fixed</f>
        <v>-257323.56769024</v>
      </c>
    </row>
    <row r="4925" customFormat="false" ht="15" hidden="false" customHeight="false" outlineLevel="0" collapsed="false">
      <c r="A4925" s="0" t="n">
        <v>4860</v>
      </c>
      <c r="B4925" s="0" t="n">
        <v>0.143933</v>
      </c>
      <c r="C4925" s="0" t="n">
        <v>0.690616</v>
      </c>
      <c r="D4925" s="0" t="n">
        <v>0.598505</v>
      </c>
      <c r="E4925" s="0" t="n">
        <v>1.355813</v>
      </c>
      <c r="F4925" s="0" t="n">
        <v>0.481859</v>
      </c>
      <c r="G4925" s="0" t="n">
        <f aca="false">12*Inputs!$B$6*(MIN(1,$H$50*$C4925)*(ic*Inputs!$C$6+pS+fee_fx*Inputs!$D$6-cost_acc-cost_wd*Inputs!$E$6*$E4925-cost_fx*Inputs!$D$6-$F4925)+(1-MIN(1,$H$50*$C4925))*(1-MIN(1,Inputs!$G$6*$D4925)*churn_nonbuyers)*(ic*Inputs!$C$6+fee_wd*Inputs!$E$6*(1-$B4925)+fee_fx*Inputs!$D$6-cost_acc-cost_wd*Inputs!$E$6*(1-$B4925)-cost_fx*Inputs!$D$6))</f>
        <v>203196.622577043</v>
      </c>
      <c r="H4925" s="0" t="n">
        <f aca="false">12*Inputs!$B$7*(MIN(1,$H$51*$C4925)*(ic*Inputs!$C$7+pE+fee_fx*Inputs!$D$7-cost_acc-cost_wd*Inputs!$E$7*$E4925-cost_fx*Inputs!$D$7-$F4925)+(1-MIN(1,$H$51*$C4925))*(1-MIN(1,Inputs!$G$7*$D4925)*churn_nonbuyers)*(ic*Inputs!$C$7+fee_wd*Inputs!$E$7*(1-$B4925)+fee_fx*Inputs!$D$7-cost_acc-cost_wd*Inputs!$E$7*(1-$B4925)-cost_fx*Inputs!$D$7))</f>
        <v>375134.415306227</v>
      </c>
      <c r="I4925" s="0" t="n">
        <f aca="false">12*Inputs!$B$8*(MIN(1,$H$52*$C4925)*(ic*Inputs!$C$8+pT-cost_acc-cost_wd*Inputs!$E$8-cost_fx*Inputs!$D$8-cost_ins)+(1-MIN(1,$H$52*$C4925))*(1-MIN(1,Inputs!$G$8*$D4925)*churn_nonbuyers)*(ic*Inputs!$C$8+fee_wd*Inputs!$E$8*(1-$B4925)+fee_fx*Inputs!$D$8-cost_acc-cost_wd*Inputs!$E$8*(1-$B4925)-cost_fx*Inputs!$D$8))</f>
        <v>195443.598775187</v>
      </c>
      <c r="J4925" s="0" t="n">
        <f aca="false">G4925+H4925+I4925-fixed</f>
        <v>73774.6366584559</v>
      </c>
      <c r="K4925" s="0" t="n">
        <f aca="false">12*Inputs!$B$6*(1-MIN(1,Inputs!$G$6*$D4925)*churn_nonbuyers)*(ic*Inputs!$C$6+fee_wd*Inputs!$E$6*(1-$B4925)+fee_fx*Inputs!$D$6-cost_acc-cost_wd*Inputs!$E$6*(1-$B4925)-cost_fx*Inputs!$D$6)</f>
        <v>175460.958865188</v>
      </c>
      <c r="L4925" s="0" t="n">
        <f aca="false">12*Inputs!$B$7*(1-MIN(1,Inputs!$G$7*$D4925)*churn_nonbuyers)*(ic*Inputs!$C$7+fee_wd*Inputs!$E$7*(1-$B4925)+fee_fx*Inputs!$D$7-cost_acc-cost_wd*Inputs!$E$7*(1-$B4925)-cost_fx*Inputs!$D$7)</f>
        <v>375606.276279113</v>
      </c>
      <c r="M4925" s="0" t="n">
        <f aca="false">12*Inputs!$B$8*(1-MIN(1,Inputs!$G$8*$D4925)*churn_nonbuyers)*(ic*Inputs!$C$8+fee_wd*Inputs!$E$8*(1-$B4925)+fee_fx*Inputs!$D$8-cost_acc-cost_wd*Inputs!$E$8*(1-$B4925)-cost_fx*Inputs!$D$8)</f>
        <v>185639.252837544</v>
      </c>
      <c r="N4925" s="0" t="n">
        <f aca="false">K4925+L4925+I4925-fixed</f>
        <v>46510.8339194875</v>
      </c>
      <c r="O4925" s="0" t="n">
        <f aca="false">K4925+L4925+M4925-fixed</f>
        <v>36706.4879818449</v>
      </c>
      <c r="P4925" s="0" t="n">
        <f aca="false">12*Inputs!$B$6*(1-MIN(1,Inputs!$F$6*$D4925))*(ic*Inputs!$C$6+flat_fee-cost_acc-cost_wd*Inputs!$E$6*$E4925-cost_fx*Inputs!$D$6)+12*Inputs!$B$7*(1-MIN(1,Inputs!$F$7*$D4925))*(ic*Inputs!$C$7+flat_fee-cost_acc-cost_wd*Inputs!$E$7*$E4925-cost_fx*Inputs!$D$7)+12*Inputs!$B$8*(1-MIN(1,Inputs!$F$8*$D4925))*(ic*Inputs!$C$8+flat_fee-cost_acc-cost_wd*Inputs!$E$8*$E4925-cost_fx*Inputs!$D$8)-fixed</f>
        <v>108889.3426556</v>
      </c>
    </row>
    <row r="4926" customFormat="false" ht="15" hidden="false" customHeight="false" outlineLevel="0" collapsed="false">
      <c r="A4926" s="0" t="n">
        <v>4861</v>
      </c>
      <c r="B4926" s="0" t="n">
        <v>0.564657</v>
      </c>
      <c r="C4926" s="0" t="n">
        <v>0.724988</v>
      </c>
      <c r="D4926" s="0" t="n">
        <v>0.799712</v>
      </c>
      <c r="E4926" s="0" t="n">
        <v>1.14123</v>
      </c>
      <c r="F4926" s="0" t="n">
        <v>0.145506</v>
      </c>
      <c r="G4926" s="0" t="n">
        <f aca="false">12*Inputs!$B$6*(MIN(1,$H$50*$C4926)*(ic*Inputs!$C$6+pS+fee_fx*Inputs!$D$6-cost_acc-cost_wd*Inputs!$E$6*$E4926-cost_fx*Inputs!$D$6-$F4926)+(1-MIN(1,$H$50*$C4926))*(1-MIN(1,Inputs!$G$6*$D4926)*churn_nonbuyers)*(ic*Inputs!$C$6+fee_wd*Inputs!$E$6*(1-$B4926)+fee_fx*Inputs!$D$6-cost_acc-cost_wd*Inputs!$E$6*(1-$B4926)-cost_fx*Inputs!$D$6))</f>
        <v>157277.16469692</v>
      </c>
      <c r="H4926" s="0" t="n">
        <f aca="false">12*Inputs!$B$7*(MIN(1,$H$51*$C4926)*(ic*Inputs!$C$7+pE+fee_fx*Inputs!$D$7-cost_acc-cost_wd*Inputs!$E$7*$E4926-cost_fx*Inputs!$D$7-$F4926)+(1-MIN(1,$H$51*$C4926))*(1-MIN(1,Inputs!$G$7*$D4926)*churn_nonbuyers)*(ic*Inputs!$C$7+fee_wd*Inputs!$E$7*(1-$B4926)+fee_fx*Inputs!$D$7-cost_acc-cost_wd*Inputs!$E$7*(1-$B4926)-cost_fx*Inputs!$D$7))</f>
        <v>363456.171681479</v>
      </c>
      <c r="I4926" s="0" t="n">
        <f aca="false">12*Inputs!$B$8*(MIN(1,$H$52*$C4926)*(ic*Inputs!$C$8+pT-cost_acc-cost_wd*Inputs!$E$8-cost_fx*Inputs!$D$8-cost_ins)+(1-MIN(1,$H$52*$C4926))*(1-MIN(1,Inputs!$G$8*$D4926)*churn_nonbuyers)*(ic*Inputs!$C$8+fee_wd*Inputs!$E$8*(1-$B4926)+fee_fx*Inputs!$D$8-cost_acc-cost_wd*Inputs!$E$8*(1-$B4926)-cost_fx*Inputs!$D$8))</f>
        <v>169391.037274689</v>
      </c>
      <c r="J4926" s="0" t="n">
        <f aca="false">G4926+H4926+I4926-fixed</f>
        <v>-9875.62634691177</v>
      </c>
      <c r="K4926" s="0" t="n">
        <f aca="false">12*Inputs!$B$6*(1-MIN(1,Inputs!$G$6*$D4926)*churn_nonbuyers)*(ic*Inputs!$C$6+fee_wd*Inputs!$E$6*(1-$B4926)+fee_fx*Inputs!$D$6-cost_acc-cost_wd*Inputs!$E$6*(1-$B4926)-cost_fx*Inputs!$D$6)</f>
        <v>115479.548487245</v>
      </c>
      <c r="L4926" s="0" t="n">
        <f aca="false">12*Inputs!$B$7*(1-MIN(1,Inputs!$G$7*$D4926)*churn_nonbuyers)*(ic*Inputs!$C$7+fee_wd*Inputs!$E$7*(1-$B4926)+fee_fx*Inputs!$D$7-cost_acc-cost_wd*Inputs!$E$7*(1-$B4926)-cost_fx*Inputs!$D$7)</f>
        <v>314166.827716347</v>
      </c>
      <c r="M4926" s="0" t="n">
        <f aca="false">12*Inputs!$B$8*(1-MIN(1,Inputs!$G$8*$D4926)*churn_nonbuyers)*(ic*Inputs!$C$8+fee_wd*Inputs!$E$8*(1-$B4926)+fee_fx*Inputs!$D$8-cost_acc-cost_wd*Inputs!$E$8*(1-$B4926)-cost_fx*Inputs!$D$8)</f>
        <v>131750.782327142</v>
      </c>
      <c r="N4926" s="0" t="n">
        <f aca="false">K4926+L4926+I4926-fixed</f>
        <v>-100962.586521719</v>
      </c>
      <c r="O4926" s="0" t="n">
        <f aca="false">K4926+L4926+M4926-fixed</f>
        <v>-138602.841469266</v>
      </c>
      <c r="P4926" s="0" t="n">
        <f aca="false">12*Inputs!$B$6*(1-MIN(1,Inputs!$F$6*$D4926))*(ic*Inputs!$C$6+flat_fee-cost_acc-cost_wd*Inputs!$E$6*$E4926-cost_fx*Inputs!$D$6)+12*Inputs!$B$7*(1-MIN(1,Inputs!$F$7*$D4926))*(ic*Inputs!$C$7+flat_fee-cost_acc-cost_wd*Inputs!$E$7*$E4926-cost_fx*Inputs!$D$7)+12*Inputs!$B$8*(1-MIN(1,Inputs!$F$8*$D4926))*(ic*Inputs!$C$8+flat_fee-cost_acc-cost_wd*Inputs!$E$8*$E4926-cost_fx*Inputs!$D$8)-fixed</f>
        <v>115619.8494464</v>
      </c>
    </row>
    <row r="4927" customFormat="false" ht="15" hidden="false" customHeight="false" outlineLevel="0" collapsed="false">
      <c r="A4927" s="0" t="n">
        <v>4862</v>
      </c>
      <c r="B4927" s="0" t="n">
        <v>0.296425</v>
      </c>
      <c r="C4927" s="0" t="n">
        <v>0.905665</v>
      </c>
      <c r="D4927" s="0" t="n">
        <v>0.750707</v>
      </c>
      <c r="E4927" s="0" t="n">
        <v>1.213293</v>
      </c>
      <c r="F4927" s="0" t="n">
        <v>0.104384</v>
      </c>
      <c r="G4927" s="0" t="n">
        <f aca="false">12*Inputs!$B$6*(MIN(1,$H$50*$C4927)*(ic*Inputs!$C$6+pS+fee_fx*Inputs!$D$6-cost_acc-cost_wd*Inputs!$E$6*$E4927-cost_fx*Inputs!$D$6-$F4927)+(1-MIN(1,$H$50*$C4927))*(1-MIN(1,Inputs!$G$6*$D4927)*churn_nonbuyers)*(ic*Inputs!$C$6+fee_wd*Inputs!$E$6*(1-$B4927)+fee_fx*Inputs!$D$6-cost_acc-cost_wd*Inputs!$E$6*(1-$B4927)-cost_fx*Inputs!$D$6))</f>
        <v>201803.559229025</v>
      </c>
      <c r="H4927" s="0" t="n">
        <f aca="false">12*Inputs!$B$7*(MIN(1,$H$51*$C4927)*(ic*Inputs!$C$7+pE+fee_fx*Inputs!$D$7-cost_acc-cost_wd*Inputs!$E$7*$E4927-cost_fx*Inputs!$D$7-$F4927)+(1-MIN(1,$H$51*$C4927))*(1-MIN(1,Inputs!$G$7*$D4927)*churn_nonbuyers)*(ic*Inputs!$C$7+fee_wd*Inputs!$E$7*(1-$B4927)+fee_fx*Inputs!$D$7-cost_acc-cost_wd*Inputs!$E$7*(1-$B4927)-cost_fx*Inputs!$D$7))</f>
        <v>394746.186470309</v>
      </c>
      <c r="I4927" s="0" t="n">
        <f aca="false">12*Inputs!$B$8*(MIN(1,$H$52*$C4927)*(ic*Inputs!$C$8+pT-cost_acc-cost_wd*Inputs!$E$8-cost_fx*Inputs!$D$8-cost_ins)+(1-MIN(1,$H$52*$C4927))*(1-MIN(1,Inputs!$G$8*$D4927)*churn_nonbuyers)*(ic*Inputs!$C$8+fee_wd*Inputs!$E$8*(1-$B4927)+fee_fx*Inputs!$D$8-cost_acc-cost_wd*Inputs!$E$8*(1-$B4927)-cost_fx*Inputs!$D$8))</f>
        <v>184765.77409877</v>
      </c>
      <c r="J4927" s="0" t="n">
        <f aca="false">G4927+H4927+I4927-fixed</f>
        <v>81315.5197981042</v>
      </c>
      <c r="K4927" s="0" t="n">
        <f aca="false">12*Inputs!$B$6*(1-MIN(1,Inputs!$G$6*$D4927)*churn_nonbuyers)*(ic*Inputs!$C$6+fee_wd*Inputs!$E$6*(1-$B4927)+fee_fx*Inputs!$D$6-cost_acc-cost_wd*Inputs!$E$6*(1-$B4927)-cost_fx*Inputs!$D$6)</f>
        <v>152949.87736182</v>
      </c>
      <c r="L4927" s="0" t="n">
        <f aca="false">12*Inputs!$B$7*(1-MIN(1,Inputs!$G$7*$D4927)*churn_nonbuyers)*(ic*Inputs!$C$7+fee_wd*Inputs!$E$7*(1-$B4927)+fee_fx*Inputs!$D$7-cost_acc-cost_wd*Inputs!$E$7*(1-$B4927)-cost_fx*Inputs!$D$7)</f>
        <v>352395.570481092</v>
      </c>
      <c r="M4927" s="0" t="n">
        <f aca="false">12*Inputs!$B$8*(1-MIN(1,Inputs!$G$8*$D4927)*churn_nonbuyers)*(ic*Inputs!$C$8+fee_wd*Inputs!$E$8*(1-$B4927)+fee_fx*Inputs!$D$8-cost_acc-cost_wd*Inputs!$E$8*(1-$B4927)-cost_fx*Inputs!$D$8)</f>
        <v>148127.01627516</v>
      </c>
      <c r="N4927" s="0" t="n">
        <f aca="false">K4927+L4927+I4927-fixed</f>
        <v>-9888.77805831772</v>
      </c>
      <c r="O4927" s="0" t="n">
        <f aca="false">K4927+L4927+M4927-fixed</f>
        <v>-46527.5358819278</v>
      </c>
      <c r="P4927" s="0" t="n">
        <f aca="false">12*Inputs!$B$6*(1-MIN(1,Inputs!$F$6*$D4927))*(ic*Inputs!$C$6+flat_fee-cost_acc-cost_wd*Inputs!$E$6*$E4927-cost_fx*Inputs!$D$6)+12*Inputs!$B$7*(1-MIN(1,Inputs!$F$7*$D4927))*(ic*Inputs!$C$7+flat_fee-cost_acc-cost_wd*Inputs!$E$7*$E4927-cost_fx*Inputs!$D$7)+12*Inputs!$B$8*(1-MIN(1,Inputs!$F$8*$D4927))*(ic*Inputs!$C$8+flat_fee-cost_acc-cost_wd*Inputs!$E$8*$E4927-cost_fx*Inputs!$D$8)-fixed</f>
        <v>106151.33846024</v>
      </c>
    </row>
    <row r="4928" customFormat="false" ht="15" hidden="false" customHeight="false" outlineLevel="0" collapsed="false">
      <c r="A4928" s="0" t="n">
        <v>4863</v>
      </c>
      <c r="B4928" s="0" t="n">
        <v>0.139229</v>
      </c>
      <c r="C4928" s="0" t="n">
        <v>0.972172</v>
      </c>
      <c r="D4928" s="0" t="n">
        <v>0.907911</v>
      </c>
      <c r="E4928" s="0" t="n">
        <v>1.074808</v>
      </c>
      <c r="F4928" s="0" t="n">
        <v>0.161687</v>
      </c>
      <c r="G4928" s="0" t="n">
        <f aca="false">12*Inputs!$B$6*(MIN(1,$H$50*$C4928)*(ic*Inputs!$C$6+pS+fee_fx*Inputs!$D$6-cost_acc-cost_wd*Inputs!$E$6*$E4928-cost_fx*Inputs!$D$6-$F4928)+(1-MIN(1,$H$50*$C4928))*(1-MIN(1,Inputs!$G$6*$D4928)*churn_nonbuyers)*(ic*Inputs!$C$6+fee_wd*Inputs!$E$6*(1-$B4928)+fee_fx*Inputs!$D$6-cost_acc-cost_wd*Inputs!$E$6*(1-$B4928)-cost_fx*Inputs!$D$6))</f>
        <v>225985.584972722</v>
      </c>
      <c r="H4928" s="0" t="n">
        <f aca="false">12*Inputs!$B$7*(MIN(1,$H$51*$C4928)*(ic*Inputs!$C$7+pE+fee_fx*Inputs!$D$7-cost_acc-cost_wd*Inputs!$E$7*$E4928-cost_fx*Inputs!$D$7-$F4928)+(1-MIN(1,$H$51*$C4928))*(1-MIN(1,Inputs!$G$7*$D4928)*churn_nonbuyers)*(ic*Inputs!$C$7+fee_wd*Inputs!$E$7*(1-$B4928)+fee_fx*Inputs!$D$7-cost_acc-cost_wd*Inputs!$E$7*(1-$B4928)-cost_fx*Inputs!$D$7))</f>
        <v>422574.742051038</v>
      </c>
      <c r="I4928" s="0" t="n">
        <f aca="false">12*Inputs!$B$8*(MIN(1,$H$52*$C4928)*(ic*Inputs!$C$8+pT-cost_acc-cost_wd*Inputs!$E$8-cost_fx*Inputs!$D$8-cost_ins)+(1-MIN(1,$H$52*$C4928))*(1-MIN(1,Inputs!$G$8*$D4928)*churn_nonbuyers)*(ic*Inputs!$C$8+fee_wd*Inputs!$E$8*(1-$B4928)+fee_fx*Inputs!$D$8-cost_acc-cost_wd*Inputs!$E$8*(1-$B4928)-cost_fx*Inputs!$D$8))</f>
        <v>177360.056011253</v>
      </c>
      <c r="J4928" s="0" t="n">
        <f aca="false">G4928+H4928+I4928-fixed</f>
        <v>125920.383035014</v>
      </c>
      <c r="K4928" s="0" t="n">
        <f aca="false">12*Inputs!$B$6*(1-MIN(1,Inputs!$G$6*$D4928)*churn_nonbuyers)*(ic*Inputs!$C$6+fee_wd*Inputs!$E$6*(1-$B4928)+fee_fx*Inputs!$D$6-cost_acc-cost_wd*Inputs!$E$6*(1-$B4928)-cost_fx*Inputs!$D$6)</f>
        <v>173309.415412457</v>
      </c>
      <c r="L4928" s="0" t="n">
        <f aca="false">12*Inputs!$B$7*(1-MIN(1,Inputs!$G$7*$D4928)*churn_nonbuyers)*(ic*Inputs!$C$7+fee_wd*Inputs!$E$7*(1-$B4928)+fee_fx*Inputs!$D$7-cost_acc-cost_wd*Inputs!$E$7*(1-$B4928)-cost_fx*Inputs!$D$7)</f>
        <v>372715.013119474</v>
      </c>
      <c r="M4928" s="0" t="n">
        <f aca="false">12*Inputs!$B$8*(1-MIN(1,Inputs!$G$8*$D4928)*churn_nonbuyers)*(ic*Inputs!$C$8+fee_wd*Inputs!$E$8*(1-$B4928)+fee_fx*Inputs!$D$8-cost_acc-cost_wd*Inputs!$E$8*(1-$B4928)-cost_fx*Inputs!$D$8)</f>
        <v>116524.796084798</v>
      </c>
      <c r="N4928" s="0" t="n">
        <f aca="false">K4928+L4928+I4928-fixed</f>
        <v>23384.4845431841</v>
      </c>
      <c r="O4928" s="0" t="n">
        <f aca="false">K4928+L4928+M4928-fixed</f>
        <v>-37450.7753832706</v>
      </c>
      <c r="P4928" s="0" t="n">
        <f aca="false">12*Inputs!$B$6*(1-MIN(1,Inputs!$F$6*$D4928))*(ic*Inputs!$C$6+flat_fee-cost_acc-cost_wd*Inputs!$E$6*$E4928-cost_fx*Inputs!$D$6)+12*Inputs!$B$7*(1-MIN(1,Inputs!$F$7*$D4928))*(ic*Inputs!$C$7+flat_fee-cost_acc-cost_wd*Inputs!$E$7*$E4928-cost_fx*Inputs!$D$7)+12*Inputs!$B$8*(1-MIN(1,Inputs!$F$8*$D4928))*(ic*Inputs!$C$8+flat_fee-cost_acc-cost_wd*Inputs!$E$8*$E4928-cost_fx*Inputs!$D$8)-fixed</f>
        <v>88433.1510531202</v>
      </c>
    </row>
    <row r="4929" customFormat="false" ht="15" hidden="false" customHeight="false" outlineLevel="0" collapsed="false">
      <c r="A4929" s="0" t="n">
        <v>4864</v>
      </c>
      <c r="B4929" s="0" t="n">
        <v>0.220273</v>
      </c>
      <c r="C4929" s="0" t="n">
        <v>0.872996</v>
      </c>
      <c r="D4929" s="0" t="n">
        <v>1.205513</v>
      </c>
      <c r="E4929" s="0" t="n">
        <v>1.120659</v>
      </c>
      <c r="F4929" s="0" t="n">
        <v>0.280901</v>
      </c>
      <c r="G4929" s="0" t="n">
        <f aca="false">12*Inputs!$B$6*(MIN(1,$H$50*$C4929)*(ic*Inputs!$C$6+pS+fee_fx*Inputs!$D$6-cost_acc-cost_wd*Inputs!$E$6*$E4929-cost_fx*Inputs!$D$6-$F4929)+(1-MIN(1,$H$50*$C4929))*(1-MIN(1,Inputs!$G$6*$D4929)*churn_nonbuyers)*(ic*Inputs!$C$6+fee_wd*Inputs!$E$6*(1-$B4929)+fee_fx*Inputs!$D$6-cost_acc-cost_wd*Inputs!$E$6*(1-$B4929)-cost_fx*Inputs!$D$6))</f>
        <v>204577.943521121</v>
      </c>
      <c r="H4929" s="0" t="n">
        <f aca="false">12*Inputs!$B$7*(MIN(1,$H$51*$C4929)*(ic*Inputs!$C$7+pE+fee_fx*Inputs!$D$7-cost_acc-cost_wd*Inputs!$E$7*$E4929-cost_fx*Inputs!$D$7-$F4929)+(1-MIN(1,$H$51*$C4929))*(1-MIN(1,Inputs!$G$7*$D4929)*churn_nonbuyers)*(ic*Inputs!$C$7+fee_wd*Inputs!$E$7*(1-$B4929)+fee_fx*Inputs!$D$7-cost_acc-cost_wd*Inputs!$E$7*(1-$B4929)-cost_fx*Inputs!$D$7))</f>
        <v>397335.834387459</v>
      </c>
      <c r="I4929" s="0" t="n">
        <f aca="false">12*Inputs!$B$8*(MIN(1,$H$52*$C4929)*(ic*Inputs!$C$8+pT-cost_acc-cost_wd*Inputs!$E$8-cost_fx*Inputs!$D$8-cost_ins)+(1-MIN(1,$H$52*$C4929))*(1-MIN(1,Inputs!$G$8*$D4929)*churn_nonbuyers)*(ic*Inputs!$C$8+fee_wd*Inputs!$E$8*(1-$B4929)+fee_fx*Inputs!$D$8-cost_acc-cost_wd*Inputs!$E$8*(1-$B4929)-cost_fx*Inputs!$D$8))</f>
        <v>145015.292012826</v>
      </c>
      <c r="J4929" s="0" t="n">
        <f aca="false">G4929+H4929+I4929-fixed</f>
        <v>46929.0699214058</v>
      </c>
      <c r="K4929" s="0" t="n">
        <f aca="false">12*Inputs!$B$6*(1-MIN(1,Inputs!$G$6*$D4929)*churn_nonbuyers)*(ic*Inputs!$C$6+fee_wd*Inputs!$E$6*(1-$B4929)+fee_fx*Inputs!$D$6-cost_acc-cost_wd*Inputs!$E$6*(1-$B4929)-cost_fx*Inputs!$D$6)</f>
        <v>159641.019108353</v>
      </c>
      <c r="L4929" s="0" t="n">
        <f aca="false">12*Inputs!$B$7*(1-MIN(1,Inputs!$G$7*$D4929)*churn_nonbuyers)*(ic*Inputs!$C$7+fee_wd*Inputs!$E$7*(1-$B4929)+fee_fx*Inputs!$D$7-cost_acc-cost_wd*Inputs!$E$7*(1-$B4929)-cost_fx*Inputs!$D$7)</f>
        <v>358045.944041012</v>
      </c>
      <c r="M4929" s="0" t="n">
        <f aca="false">12*Inputs!$B$8*(1-MIN(1,Inputs!$G$8*$D4929)*churn_nonbuyers)*(ic*Inputs!$C$8+fee_wd*Inputs!$E$8*(1-$B4929)+fee_fx*Inputs!$D$8-cost_acc-cost_wd*Inputs!$E$8*(1-$B4929)-cost_fx*Inputs!$D$8)</f>
        <v>49313.4957856464</v>
      </c>
      <c r="N4929" s="0" t="n">
        <f aca="false">K4929+L4929+I4929-fixed</f>
        <v>-37297.7448378094</v>
      </c>
      <c r="O4929" s="0" t="n">
        <f aca="false">K4929+L4929+M4929-fixed</f>
        <v>-132999.541064989</v>
      </c>
      <c r="P4929" s="0" t="n">
        <f aca="false">12*Inputs!$B$6*(1-MIN(1,Inputs!$F$6*$D4929))*(ic*Inputs!$C$6+flat_fee-cost_acc-cost_wd*Inputs!$E$6*$E4929-cost_fx*Inputs!$D$6)+12*Inputs!$B$7*(1-MIN(1,Inputs!$F$7*$D4929))*(ic*Inputs!$C$7+flat_fee-cost_acc-cost_wd*Inputs!$E$7*$E4929-cost_fx*Inputs!$D$7)+12*Inputs!$B$8*(1-MIN(1,Inputs!$F$8*$D4929))*(ic*Inputs!$C$8+flat_fee-cost_acc-cost_wd*Inputs!$E$8*$E4929-cost_fx*Inputs!$D$8)-fixed</f>
        <v>-91595.94472792</v>
      </c>
    </row>
    <row r="4930" customFormat="false" ht="15" hidden="false" customHeight="false" outlineLevel="0" collapsed="false">
      <c r="A4930" s="0" t="n">
        <v>4865</v>
      </c>
      <c r="B4930" s="0" t="n">
        <v>0.529559</v>
      </c>
      <c r="C4930" s="0" t="n">
        <v>1.025191</v>
      </c>
      <c r="D4930" s="0" t="n">
        <v>0.960694</v>
      </c>
      <c r="E4930" s="0" t="n">
        <v>1.367327</v>
      </c>
      <c r="F4930" s="0" t="n">
        <v>0.226033</v>
      </c>
      <c r="G4930" s="0" t="n">
        <f aca="false">12*Inputs!$B$6*(MIN(1,$H$50*$C4930)*(ic*Inputs!$C$6+pS+fee_fx*Inputs!$D$6-cost_acc-cost_wd*Inputs!$E$6*$E4930-cost_fx*Inputs!$D$6-$F4930)+(1-MIN(1,$H$50*$C4930))*(1-MIN(1,Inputs!$G$6*$D4930)*churn_nonbuyers)*(ic*Inputs!$C$6+fee_wd*Inputs!$E$6*(1-$B4930)+fee_fx*Inputs!$D$6-cost_acc-cost_wd*Inputs!$E$6*(1-$B4930)-cost_fx*Inputs!$D$6))</f>
        <v>170870.061612069</v>
      </c>
      <c r="H4930" s="0" t="n">
        <f aca="false">12*Inputs!$B$7*(MIN(1,$H$51*$C4930)*(ic*Inputs!$C$7+pE+fee_fx*Inputs!$D$7-cost_acc-cost_wd*Inputs!$E$7*$E4930-cost_fx*Inputs!$D$7-$F4930)+(1-MIN(1,$H$51*$C4930))*(1-MIN(1,Inputs!$G$7*$D4930)*churn_nonbuyers)*(ic*Inputs!$C$7+fee_wd*Inputs!$E$7*(1-$B4930)+fee_fx*Inputs!$D$7-cost_acc-cost_wd*Inputs!$E$7*(1-$B4930)-cost_fx*Inputs!$D$7))</f>
        <v>354386.735137996</v>
      </c>
      <c r="I4930" s="0" t="n">
        <f aca="false">12*Inputs!$B$8*(MIN(1,$H$52*$C4930)*(ic*Inputs!$C$8+pT-cost_acc-cost_wd*Inputs!$E$8-cost_fx*Inputs!$D$8-cost_ins)+(1-MIN(1,$H$52*$C4930))*(1-MIN(1,Inputs!$G$8*$D4930)*churn_nonbuyers)*(ic*Inputs!$C$8+fee_wd*Inputs!$E$8*(1-$B4930)+fee_fx*Inputs!$D$8-cost_acc-cost_wd*Inputs!$E$8*(1-$B4930)-cost_fx*Inputs!$D$8))</f>
        <v>175609.560768273</v>
      </c>
      <c r="J4930" s="0" t="n">
        <f aca="false">G4930+H4930+I4930-fixed</f>
        <v>866.357518336969</v>
      </c>
      <c r="K4930" s="0" t="n">
        <f aca="false">12*Inputs!$B$6*(1-MIN(1,Inputs!$G$6*$D4930)*churn_nonbuyers)*(ic*Inputs!$C$6+fee_wd*Inputs!$E$6*(1-$B4930)+fee_fx*Inputs!$D$6-cost_acc-cost_wd*Inputs!$E$6*(1-$B4930)-cost_fx*Inputs!$D$6)</f>
        <v>119322.666388411</v>
      </c>
      <c r="L4930" s="0" t="n">
        <f aca="false">12*Inputs!$B$7*(1-MIN(1,Inputs!$G$7*$D4930)*churn_nonbuyers)*(ic*Inputs!$C$7+fee_wd*Inputs!$E$7*(1-$B4930)+fee_fx*Inputs!$D$7-cost_acc-cost_wd*Inputs!$E$7*(1-$B4930)-cost_fx*Inputs!$D$7)</f>
        <v>317520.724121047</v>
      </c>
      <c r="M4930" s="0" t="n">
        <f aca="false">12*Inputs!$B$8*(1-MIN(1,Inputs!$G$8*$D4930)*churn_nonbuyers)*(ic*Inputs!$C$8+fee_wd*Inputs!$E$8*(1-$B4930)+fee_fx*Inputs!$D$8-cost_acc-cost_wd*Inputs!$E$8*(1-$B4930)-cost_fx*Inputs!$D$8)</f>
        <v>98575.6064525856</v>
      </c>
      <c r="N4930" s="0" t="n">
        <f aca="false">K4930+L4930+I4930-fixed</f>
        <v>-87547.0487222693</v>
      </c>
      <c r="O4930" s="0" t="n">
        <f aca="false">K4930+L4930+M4930-fixed</f>
        <v>-164581.003037956</v>
      </c>
      <c r="P4930" s="0" t="n">
        <f aca="false">12*Inputs!$B$6*(1-MIN(1,Inputs!$F$6*$D4930))*(ic*Inputs!$C$6+flat_fee-cost_acc-cost_wd*Inputs!$E$6*$E4930-cost_fx*Inputs!$D$6)+12*Inputs!$B$7*(1-MIN(1,Inputs!$F$7*$D4930))*(ic*Inputs!$C$7+flat_fee-cost_acc-cost_wd*Inputs!$E$7*$E4930-cost_fx*Inputs!$D$7)+12*Inputs!$B$8*(1-MIN(1,Inputs!$F$8*$D4930))*(ic*Inputs!$C$8+flat_fee-cost_acc-cost_wd*Inputs!$E$8*$E4930-cost_fx*Inputs!$D$8)-fixed</f>
        <v>-69512.66724688</v>
      </c>
    </row>
    <row r="4931" customFormat="false" ht="15" hidden="false" customHeight="false" outlineLevel="0" collapsed="false">
      <c r="A4931" s="0" t="n">
        <v>4866</v>
      </c>
      <c r="B4931" s="0" t="n">
        <v>0.142812</v>
      </c>
      <c r="C4931" s="0" t="n">
        <v>1.020233</v>
      </c>
      <c r="D4931" s="0" t="n">
        <v>0.640103</v>
      </c>
      <c r="E4931" s="0" t="n">
        <v>1.180472</v>
      </c>
      <c r="F4931" s="0" t="n">
        <v>0.206838</v>
      </c>
      <c r="G4931" s="0" t="n">
        <f aca="false">12*Inputs!$B$6*(MIN(1,$H$50*$C4931)*(ic*Inputs!$C$6+pS+fee_fx*Inputs!$D$6-cost_acc-cost_wd*Inputs!$E$6*$E4931-cost_fx*Inputs!$D$6-$F4931)+(1-MIN(1,$H$50*$C4931))*(1-MIN(1,Inputs!$G$6*$D4931)*churn_nonbuyers)*(ic*Inputs!$C$6+fee_wd*Inputs!$E$6*(1-$B4931)+fee_fx*Inputs!$D$6-cost_acc-cost_wd*Inputs!$E$6*(1-$B4931)-cost_fx*Inputs!$D$6))</f>
        <v>226818.586744581</v>
      </c>
      <c r="H4931" s="0" t="n">
        <f aca="false">12*Inputs!$B$7*(MIN(1,$H$51*$C4931)*(ic*Inputs!$C$7+pE+fee_fx*Inputs!$D$7-cost_acc-cost_wd*Inputs!$E$7*$E4931-cost_fx*Inputs!$D$7-$F4931)+(1-MIN(1,$H$51*$C4931))*(1-MIN(1,Inputs!$G$7*$D4931)*churn_nonbuyers)*(ic*Inputs!$C$7+fee_wd*Inputs!$E$7*(1-$B4931)+fee_fx*Inputs!$D$7-cost_acc-cost_wd*Inputs!$E$7*(1-$B4931)-cost_fx*Inputs!$D$7))</f>
        <v>411490.099298256</v>
      </c>
      <c r="I4931" s="0" t="n">
        <f aca="false">12*Inputs!$B$8*(MIN(1,$H$52*$C4931)*(ic*Inputs!$C$8+pT-cost_acc-cost_wd*Inputs!$E$8-cost_fx*Inputs!$D$8-cost_ins)+(1-MIN(1,$H$52*$C4931))*(1-MIN(1,Inputs!$G$8*$D4931)*churn_nonbuyers)*(ic*Inputs!$C$8+fee_wd*Inputs!$E$8*(1-$B4931)+fee_fx*Inputs!$D$8-cost_acc-cost_wd*Inputs!$E$8*(1-$B4931)-cost_fx*Inputs!$D$8))</f>
        <v>197472.323106534</v>
      </c>
      <c r="J4931" s="0" t="n">
        <f aca="false">G4931+H4931+I4931-fixed</f>
        <v>135781.009149372</v>
      </c>
      <c r="K4931" s="0" t="n">
        <f aca="false">12*Inputs!$B$6*(1-MIN(1,Inputs!$G$6*$D4931)*churn_nonbuyers)*(ic*Inputs!$C$6+fee_wd*Inputs!$E$6*(1-$B4931)+fee_fx*Inputs!$D$6-cost_acc-cost_wd*Inputs!$E$6*(1-$B4931)-cost_fx*Inputs!$D$6)</f>
        <v>175241.017365379</v>
      </c>
      <c r="L4931" s="0" t="n">
        <f aca="false">12*Inputs!$B$7*(1-MIN(1,Inputs!$G$7*$D4931)*churn_nonbuyers)*(ic*Inputs!$C$7+fee_wd*Inputs!$E$7*(1-$B4931)+fee_fx*Inputs!$D$7-cost_acc-cost_wd*Inputs!$E$7*(1-$B4931)-cost_fx*Inputs!$D$7)</f>
        <v>375287.296275228</v>
      </c>
      <c r="M4931" s="0" t="n">
        <f aca="false">12*Inputs!$B$8*(1-MIN(1,Inputs!$G$8*$D4931)*churn_nonbuyers)*(ic*Inputs!$C$8+fee_wd*Inputs!$E$8*(1-$B4931)+fee_fx*Inputs!$D$8-cost_acc-cost_wd*Inputs!$E$8*(1-$B4931)-cost_fx*Inputs!$D$8)</f>
        <v>176365.81405177</v>
      </c>
      <c r="N4931" s="0" t="n">
        <f aca="false">K4931+L4931+I4931-fixed</f>
        <v>48000.6367471411</v>
      </c>
      <c r="O4931" s="0" t="n">
        <f aca="false">K4931+L4931+M4931-fixed</f>
        <v>26894.1276923765</v>
      </c>
      <c r="P4931" s="0" t="n">
        <f aca="false">12*Inputs!$B$6*(1-MIN(1,Inputs!$F$6*$D4931))*(ic*Inputs!$C$6+flat_fee-cost_acc-cost_wd*Inputs!$E$6*$E4931-cost_fx*Inputs!$D$6)+12*Inputs!$B$7*(1-MIN(1,Inputs!$F$7*$D4931))*(ic*Inputs!$C$7+flat_fee-cost_acc-cost_wd*Inputs!$E$7*$E4931-cost_fx*Inputs!$D$7)+12*Inputs!$B$8*(1-MIN(1,Inputs!$F$8*$D4931))*(ic*Inputs!$C$8+flat_fee-cost_acc-cost_wd*Inputs!$E$8*$E4931-cost_fx*Inputs!$D$8)-fixed</f>
        <v>179875.77188384</v>
      </c>
    </row>
    <row r="4932" customFormat="false" ht="15" hidden="false" customHeight="false" outlineLevel="0" collapsed="false">
      <c r="A4932" s="0" t="n">
        <v>4867</v>
      </c>
      <c r="B4932" s="0" t="n">
        <v>0.237565</v>
      </c>
      <c r="C4932" s="0" t="n">
        <v>0.652626</v>
      </c>
      <c r="D4932" s="0" t="n">
        <v>0.874605</v>
      </c>
      <c r="E4932" s="0" t="n">
        <v>1.201477</v>
      </c>
      <c r="F4932" s="0" t="n">
        <v>0.098873</v>
      </c>
      <c r="G4932" s="0" t="n">
        <f aca="false">12*Inputs!$B$6*(MIN(1,$H$50*$C4932)*(ic*Inputs!$C$6+pS+fee_fx*Inputs!$D$6-cost_acc-cost_wd*Inputs!$E$6*$E4932-cost_fx*Inputs!$D$6-$F4932)+(1-MIN(1,$H$50*$C4932))*(1-MIN(1,Inputs!$G$6*$D4932)*churn_nonbuyers)*(ic*Inputs!$C$6+fee_wd*Inputs!$E$6*(1-$B4932)+fee_fx*Inputs!$D$6-cost_acc-cost_wd*Inputs!$E$6*(1-$B4932)-cost_fx*Inputs!$D$6))</f>
        <v>195163.537357693</v>
      </c>
      <c r="H4932" s="0" t="n">
        <f aca="false">12*Inputs!$B$7*(MIN(1,$H$51*$C4932)*(ic*Inputs!$C$7+pE+fee_fx*Inputs!$D$7-cost_acc-cost_wd*Inputs!$E$7*$E4932-cost_fx*Inputs!$D$7-$F4932)+(1-MIN(1,$H$51*$C4932))*(1-MIN(1,Inputs!$G$7*$D4932)*churn_nonbuyers)*(ic*Inputs!$C$7+fee_wd*Inputs!$E$7*(1-$B4932)+fee_fx*Inputs!$D$7-cost_acc-cost_wd*Inputs!$E$7*(1-$B4932)-cost_fx*Inputs!$D$7))</f>
        <v>389117.806191033</v>
      </c>
      <c r="I4932" s="0" t="n">
        <f aca="false">12*Inputs!$B$8*(MIN(1,$H$52*$C4932)*(ic*Inputs!$C$8+pT-cost_acc-cost_wd*Inputs!$E$8-cost_fx*Inputs!$D$8-cost_ins)+(1-MIN(1,$H$52*$C4932))*(1-MIN(1,Inputs!$G$8*$D4932)*churn_nonbuyers)*(ic*Inputs!$C$8+fee_wd*Inputs!$E$8*(1-$B4932)+fee_fx*Inputs!$D$8-cost_acc-cost_wd*Inputs!$E$8*(1-$B4932)-cost_fx*Inputs!$D$8))</f>
        <v>160418.460240184</v>
      </c>
      <c r="J4932" s="0" t="n">
        <f aca="false">G4932+H4932+I4932-fixed</f>
        <v>44699.8037889097</v>
      </c>
      <c r="K4932" s="0" t="n">
        <f aca="false">12*Inputs!$B$6*(1-MIN(1,Inputs!$G$6*$D4932)*churn_nonbuyers)*(ic*Inputs!$C$6+fee_wd*Inputs!$E$6*(1-$B4932)+fee_fx*Inputs!$D$6-cost_acc-cost_wd*Inputs!$E$6*(1-$B4932)-cost_fx*Inputs!$D$6)</f>
        <v>160070.60546514</v>
      </c>
      <c r="L4932" s="0" t="n">
        <f aca="false">12*Inputs!$B$7*(1-MIN(1,Inputs!$G$7*$D4932)*churn_nonbuyers)*(ic*Inputs!$C$7+fee_wd*Inputs!$E$7*(1-$B4932)+fee_fx*Inputs!$D$7-cost_acc-cost_wd*Inputs!$E$7*(1-$B4932)-cost_fx*Inputs!$D$7)</f>
        <v>359309.008239084</v>
      </c>
      <c r="M4932" s="0" t="n">
        <f aca="false">12*Inputs!$B$8*(1-MIN(1,Inputs!$G$8*$D4932)*churn_nonbuyers)*(ic*Inputs!$C$8+fee_wd*Inputs!$E$8*(1-$B4932)+fee_fx*Inputs!$D$8-cost_acc-cost_wd*Inputs!$E$8*(1-$B4932)-cost_fx*Inputs!$D$8)</f>
        <v>122148.38763732</v>
      </c>
      <c r="N4932" s="0" t="n">
        <f aca="false">K4932+L4932+I4932-fixed</f>
        <v>-20201.9260555916</v>
      </c>
      <c r="O4932" s="0" t="n">
        <f aca="false">K4932+L4932+M4932-fixed</f>
        <v>-58471.9986584559</v>
      </c>
      <c r="P4932" s="0" t="n">
        <f aca="false">12*Inputs!$B$6*(1-MIN(1,Inputs!$F$6*$D4932))*(ic*Inputs!$C$6+flat_fee-cost_acc-cost_wd*Inputs!$E$6*$E4932-cost_fx*Inputs!$D$6)+12*Inputs!$B$7*(1-MIN(1,Inputs!$F$7*$D4932))*(ic*Inputs!$C$7+flat_fee-cost_acc-cost_wd*Inputs!$E$7*$E4932-cost_fx*Inputs!$D$7)+12*Inputs!$B$8*(1-MIN(1,Inputs!$F$8*$D4932))*(ic*Inputs!$C$8+flat_fee-cost_acc-cost_wd*Inputs!$E$8*$E4932-cost_fx*Inputs!$D$8)-fixed</f>
        <v>48084.2775404</v>
      </c>
    </row>
    <row r="4933" customFormat="false" ht="15" hidden="false" customHeight="false" outlineLevel="0" collapsed="false">
      <c r="A4933" s="0" t="n">
        <v>4868</v>
      </c>
      <c r="B4933" s="0" t="n">
        <v>0.372562</v>
      </c>
      <c r="C4933" s="0" t="n">
        <v>0.812272</v>
      </c>
      <c r="D4933" s="0" t="n">
        <v>0.901771</v>
      </c>
      <c r="E4933" s="0" t="n">
        <v>1.223051</v>
      </c>
      <c r="F4933" s="0" t="n">
        <v>0.06493</v>
      </c>
      <c r="G4933" s="0" t="n">
        <f aca="false">12*Inputs!$B$6*(MIN(1,$H$50*$C4933)*(ic*Inputs!$C$6+pS+fee_fx*Inputs!$D$6-cost_acc-cost_wd*Inputs!$E$6*$E4933-cost_fx*Inputs!$D$6-$F4933)+(1-MIN(1,$H$50*$C4933))*(1-MIN(1,Inputs!$G$6*$D4933)*churn_nonbuyers)*(ic*Inputs!$C$6+fee_wd*Inputs!$E$6*(1-$B4933)+fee_fx*Inputs!$D$6-cost_acc-cost_wd*Inputs!$E$6*(1-$B4933)-cost_fx*Inputs!$D$6))</f>
        <v>186410.089443858</v>
      </c>
      <c r="H4933" s="0" t="n">
        <f aca="false">12*Inputs!$B$7*(MIN(1,$H$51*$C4933)*(ic*Inputs!$C$7+pE+fee_fx*Inputs!$D$7-cost_acc-cost_wd*Inputs!$E$7*$E4933-cost_fx*Inputs!$D$7-$F4933)+(1-MIN(1,$H$51*$C4933))*(1-MIN(1,Inputs!$G$7*$D4933)*churn_nonbuyers)*(ic*Inputs!$C$7+fee_wd*Inputs!$E$7*(1-$B4933)+fee_fx*Inputs!$D$7-cost_acc-cost_wd*Inputs!$E$7*(1-$B4933)-cost_fx*Inputs!$D$7))</f>
        <v>383007.526448615</v>
      </c>
      <c r="I4933" s="0" t="n">
        <f aca="false">12*Inputs!$B$8*(MIN(1,$H$52*$C4933)*(ic*Inputs!$C$8+pT-cost_acc-cost_wd*Inputs!$E$8-cost_fx*Inputs!$D$8-cost_ins)+(1-MIN(1,$H$52*$C4933))*(1-MIN(1,Inputs!$G$8*$D4933)*churn_nonbuyers)*(ic*Inputs!$C$8+fee_wd*Inputs!$E$8*(1-$B4933)+fee_fx*Inputs!$D$8-cost_acc-cost_wd*Inputs!$E$8*(1-$B4933)-cost_fx*Inputs!$D$8))</f>
        <v>166165.100751126</v>
      </c>
      <c r="J4933" s="0" t="n">
        <f aca="false">G4933+H4933+I4933-fixed</f>
        <v>35582.7166435982</v>
      </c>
      <c r="K4933" s="0" t="n">
        <f aca="false">12*Inputs!$B$6*(1-MIN(1,Inputs!$G$6*$D4933)*churn_nonbuyers)*(ic*Inputs!$C$6+fee_wd*Inputs!$E$6*(1-$B4933)+fee_fx*Inputs!$D$6-cost_acc-cost_wd*Inputs!$E$6*(1-$B4933)-cost_fx*Inputs!$D$6)</f>
        <v>141280.172692574</v>
      </c>
      <c r="L4933" s="0" t="n">
        <f aca="false">12*Inputs!$B$7*(1-MIN(1,Inputs!$G$7*$D4933)*churn_nonbuyers)*(ic*Inputs!$C$7+fee_wd*Inputs!$E$7*(1-$B4933)+fee_fx*Inputs!$D$7-cost_acc-cost_wd*Inputs!$E$7*(1-$B4933)-cost_fx*Inputs!$D$7)</f>
        <v>340094.621407545</v>
      </c>
      <c r="M4933" s="0" t="n">
        <f aca="false">12*Inputs!$B$8*(1-MIN(1,Inputs!$G$8*$D4933)*churn_nonbuyers)*(ic*Inputs!$C$8+fee_wd*Inputs!$E$8*(1-$B4933)+fee_fx*Inputs!$D$8-cost_acc-cost_wd*Inputs!$E$8*(1-$B4933)-cost_fx*Inputs!$D$8)</f>
        <v>113768.830325347</v>
      </c>
      <c r="N4933" s="0" t="n">
        <f aca="false">K4933+L4933+I4933-fixed</f>
        <v>-52460.105148755</v>
      </c>
      <c r="O4933" s="0" t="n">
        <f aca="false">K4933+L4933+M4933-fixed</f>
        <v>-104856.375574534</v>
      </c>
      <c r="P4933" s="0" t="n">
        <f aca="false">12*Inputs!$B$6*(1-MIN(1,Inputs!$F$6*$D4933))*(ic*Inputs!$C$6+flat_fee-cost_acc-cost_wd*Inputs!$E$6*$E4933-cost_fx*Inputs!$D$6)+12*Inputs!$B$7*(1-MIN(1,Inputs!$F$7*$D4933))*(ic*Inputs!$C$7+flat_fee-cost_acc-cost_wd*Inputs!$E$7*$E4933-cost_fx*Inputs!$D$7)+12*Inputs!$B$8*(1-MIN(1,Inputs!$F$8*$D4933))*(ic*Inputs!$C$8+flat_fee-cost_acc-cost_wd*Inputs!$E$8*$E4933-cost_fx*Inputs!$D$8)-fixed</f>
        <v>24249.6331090399</v>
      </c>
    </row>
    <row r="4934" customFormat="false" ht="15" hidden="false" customHeight="false" outlineLevel="0" collapsed="false">
      <c r="A4934" s="0" t="n">
        <v>4869</v>
      </c>
      <c r="B4934" s="0" t="n">
        <v>0.191047</v>
      </c>
      <c r="C4934" s="0" t="n">
        <v>0.876822</v>
      </c>
      <c r="D4934" s="0" t="n">
        <v>1.005363</v>
      </c>
      <c r="E4934" s="0" t="n">
        <v>1.057916</v>
      </c>
      <c r="F4934" s="0" t="n">
        <v>0.14359</v>
      </c>
      <c r="G4934" s="0" t="n">
        <f aca="false">12*Inputs!$B$6*(MIN(1,$H$50*$C4934)*(ic*Inputs!$C$6+pS+fee_fx*Inputs!$D$6-cost_acc-cost_wd*Inputs!$E$6*$E4934-cost_fx*Inputs!$D$6-$F4934)+(1-MIN(1,$H$50*$C4934))*(1-MIN(1,Inputs!$G$6*$D4934)*churn_nonbuyers)*(ic*Inputs!$C$6+fee_wd*Inputs!$E$6*(1-$B4934)+fee_fx*Inputs!$D$6-cost_acc-cost_wd*Inputs!$E$6*(1-$B4934)-cost_fx*Inputs!$D$6))</f>
        <v>214113.815177614</v>
      </c>
      <c r="H4934" s="0" t="n">
        <f aca="false">12*Inputs!$B$7*(MIN(1,$H$51*$C4934)*(ic*Inputs!$C$7+pE+fee_fx*Inputs!$D$7-cost_acc-cost_wd*Inputs!$E$7*$E4934-cost_fx*Inputs!$D$7-$F4934)+(1-MIN(1,$H$51*$C4934))*(1-MIN(1,Inputs!$G$7*$D4934)*churn_nonbuyers)*(ic*Inputs!$C$7+fee_wd*Inputs!$E$7*(1-$B4934)+fee_fx*Inputs!$D$7-cost_acc-cost_wd*Inputs!$E$7*(1-$B4934)-cost_fx*Inputs!$D$7))</f>
        <v>414878.883044274</v>
      </c>
      <c r="I4934" s="0" t="n">
        <f aca="false">12*Inputs!$B$8*(MIN(1,$H$52*$C4934)*(ic*Inputs!$C$8+pT-cost_acc-cost_wd*Inputs!$E$8-cost_fx*Inputs!$D$8-cost_ins)+(1-MIN(1,$H$52*$C4934))*(1-MIN(1,Inputs!$G$8*$D4934)*churn_nonbuyers)*(ic*Inputs!$C$8+fee_wd*Inputs!$E$8*(1-$B4934)+fee_fx*Inputs!$D$8-cost_acc-cost_wd*Inputs!$E$8*(1-$B4934)-cost_fx*Inputs!$D$8))</f>
        <v>162685.250082242</v>
      </c>
      <c r="J4934" s="0" t="n">
        <f aca="false">G4934+H4934+I4934-fixed</f>
        <v>91677.9483041298</v>
      </c>
      <c r="K4934" s="0" t="n">
        <f aca="false">12*Inputs!$B$6*(1-MIN(1,Inputs!$G$6*$D4934)*churn_nonbuyers)*(ic*Inputs!$C$6+fee_wd*Inputs!$E$6*(1-$B4934)+fee_fx*Inputs!$D$6-cost_acc-cost_wd*Inputs!$E$6*(1-$B4934)-cost_fx*Inputs!$D$6)</f>
        <v>165338.088372439</v>
      </c>
      <c r="L4934" s="0" t="n">
        <f aca="false">12*Inputs!$B$7*(1-MIN(1,Inputs!$G$7*$D4934)*churn_nonbuyers)*(ic*Inputs!$C$7+fee_wd*Inputs!$E$7*(1-$B4934)+fee_fx*Inputs!$D$7-cost_acc-cost_wd*Inputs!$E$7*(1-$B4934)-cost_fx*Inputs!$D$7)</f>
        <v>364358.110399464</v>
      </c>
      <c r="M4934" s="0" t="n">
        <f aca="false">12*Inputs!$B$8*(1-MIN(1,Inputs!$G$8*$D4934)*churn_nonbuyers)*(ic*Inputs!$C$8+fee_wd*Inputs!$E$8*(1-$B4934)+fee_fx*Inputs!$D$8-cost_acc-cost_wd*Inputs!$E$8*(1-$B4934)-cost_fx*Inputs!$D$8)</f>
        <v>93978.0110180496</v>
      </c>
      <c r="N4934" s="0" t="n">
        <f aca="false">K4934+L4934+I4934-fixed</f>
        <v>-7618.55114585534</v>
      </c>
      <c r="O4934" s="0" t="n">
        <f aca="false">K4934+L4934+M4934-fixed</f>
        <v>-76325.7902100475</v>
      </c>
      <c r="P4934" s="0" t="n">
        <f aca="false">12*Inputs!$B$6*(1-MIN(1,Inputs!$F$6*$D4934))*(ic*Inputs!$C$6+flat_fee-cost_acc-cost_wd*Inputs!$E$6*$E4934-cost_fx*Inputs!$D$6)+12*Inputs!$B$7*(1-MIN(1,Inputs!$F$7*$D4934))*(ic*Inputs!$C$7+flat_fee-cost_acc-cost_wd*Inputs!$E$7*$E4934-cost_fx*Inputs!$D$7)+12*Inputs!$B$8*(1-MIN(1,Inputs!$F$8*$D4934))*(ic*Inputs!$C$8+flat_fee-cost_acc-cost_wd*Inputs!$E$8*$E4934-cost_fx*Inputs!$D$8)-fixed</f>
        <v>42502.4869779199</v>
      </c>
    </row>
    <row r="4935" customFormat="false" ht="15" hidden="false" customHeight="false" outlineLevel="0" collapsed="false">
      <c r="A4935" s="0" t="n">
        <v>4870</v>
      </c>
      <c r="B4935" s="0" t="n">
        <v>0.314615</v>
      </c>
      <c r="C4935" s="0" t="n">
        <v>0.809343</v>
      </c>
      <c r="D4935" s="0" t="n">
        <v>1.469477</v>
      </c>
      <c r="E4935" s="0" t="n">
        <v>1.217732</v>
      </c>
      <c r="F4935" s="0" t="n">
        <v>0.251263</v>
      </c>
      <c r="G4935" s="0" t="n">
        <f aca="false">12*Inputs!$B$6*(MIN(1,$H$50*$C4935)*(ic*Inputs!$C$6+pS+fee_fx*Inputs!$D$6-cost_acc-cost_wd*Inputs!$E$6*$E4935-cost_fx*Inputs!$D$6-$F4935)+(1-MIN(1,$H$50*$C4935))*(1-MIN(1,Inputs!$G$6*$D4935)*churn_nonbuyers)*(ic*Inputs!$C$6+fee_wd*Inputs!$E$6*(1-$B4935)+fee_fx*Inputs!$D$6-cost_acc-cost_wd*Inputs!$E$6*(1-$B4935)-cost_fx*Inputs!$D$6))</f>
        <v>186174.913255926</v>
      </c>
      <c r="H4935" s="0" t="n">
        <f aca="false">12*Inputs!$B$7*(MIN(1,$H$51*$C4935)*(ic*Inputs!$C$7+pE+fee_fx*Inputs!$D$7-cost_acc-cost_wd*Inputs!$E$7*$E4935-cost_fx*Inputs!$D$7-$F4935)+(1-MIN(1,$H$51*$C4935))*(1-MIN(1,Inputs!$G$7*$D4935)*churn_nonbuyers)*(ic*Inputs!$C$7+fee_wd*Inputs!$E$7*(1-$B4935)+fee_fx*Inputs!$D$7-cost_acc-cost_wd*Inputs!$E$7*(1-$B4935)-cost_fx*Inputs!$D$7))</f>
        <v>376030.453619923</v>
      </c>
      <c r="I4935" s="0" t="n">
        <f aca="false">12*Inputs!$B$8*(MIN(1,$H$52*$C4935)*(ic*Inputs!$C$8+pT-cost_acc-cost_wd*Inputs!$E$8-cost_fx*Inputs!$D$8-cost_ins)+(1-MIN(1,$H$52*$C4935))*(1-MIN(1,Inputs!$G$8*$D4935)*churn_nonbuyers)*(ic*Inputs!$C$8+fee_wd*Inputs!$E$8*(1-$B4935)+fee_fx*Inputs!$D$8-cost_acc-cost_wd*Inputs!$E$8*(1-$B4935)-cost_fx*Inputs!$D$8))</f>
        <v>116661.937392</v>
      </c>
      <c r="J4935" s="0" t="n">
        <f aca="false">G4935+H4935+I4935-fixed</f>
        <v>-21132.6957321508</v>
      </c>
      <c r="K4935" s="0" t="n">
        <f aca="false">12*Inputs!$B$6*(1-MIN(1,Inputs!$G$6*$D4935)*churn_nonbuyers)*(ic*Inputs!$C$6+fee_wd*Inputs!$E$6*(1-$B4935)+fee_fx*Inputs!$D$6-cost_acc-cost_wd*Inputs!$E$6*(1-$B4935)-cost_fx*Inputs!$D$6)</f>
        <v>144811.812285756</v>
      </c>
      <c r="L4935" s="0" t="n">
        <f aca="false">12*Inputs!$B$7*(1-MIN(1,Inputs!$G$7*$D4935)*churn_nonbuyers)*(ic*Inputs!$C$7+fee_wd*Inputs!$E$7*(1-$B4935)+fee_fx*Inputs!$D$7-cost_acc-cost_wd*Inputs!$E$7*(1-$B4935)-cost_fx*Inputs!$D$7)</f>
        <v>342117.866475454</v>
      </c>
      <c r="M4935" s="0" t="n">
        <f aca="false">12*Inputs!$B$8*(1-MIN(1,Inputs!$G$8*$D4935)*churn_nonbuyers)*(ic*Inputs!$C$8+fee_wd*Inputs!$E$8*(1-$B4935)+fee_fx*Inputs!$D$8-cost_acc-cost_wd*Inputs!$E$8*(1-$B4935)-cost_fx*Inputs!$D$8)</f>
        <v>0</v>
      </c>
      <c r="N4935" s="0" t="n">
        <f aca="false">K4935+L4935+I4935-fixed</f>
        <v>-96408.3838467903</v>
      </c>
      <c r="O4935" s="0" t="n">
        <f aca="false">K4935+L4935+M4935-fixed</f>
        <v>-213070.32123879</v>
      </c>
      <c r="P4935" s="0" t="n">
        <f aca="false">12*Inputs!$B$6*(1-MIN(1,Inputs!$F$6*$D4935))*(ic*Inputs!$C$6+flat_fee-cost_acc-cost_wd*Inputs!$E$6*$E4935-cost_fx*Inputs!$D$6)+12*Inputs!$B$7*(1-MIN(1,Inputs!$F$7*$D4935))*(ic*Inputs!$C$7+flat_fee-cost_acc-cost_wd*Inputs!$E$7*$E4935-cost_fx*Inputs!$D$7)+12*Inputs!$B$8*(1-MIN(1,Inputs!$F$8*$D4935))*(ic*Inputs!$C$8+flat_fee-cost_acc-cost_wd*Inputs!$E$8*$E4935-cost_fx*Inputs!$D$8)-fixed</f>
        <v>-263806.60977664</v>
      </c>
    </row>
    <row r="4936" customFormat="false" ht="15" hidden="false" customHeight="false" outlineLevel="0" collapsed="false">
      <c r="A4936" s="0" t="n">
        <v>4871</v>
      </c>
      <c r="B4936" s="0" t="n">
        <v>0.177273</v>
      </c>
      <c r="C4936" s="0" t="n">
        <v>0.702457</v>
      </c>
      <c r="D4936" s="0" t="n">
        <v>1.267913</v>
      </c>
      <c r="E4936" s="0" t="n">
        <v>1.087007</v>
      </c>
      <c r="F4936" s="0" t="n">
        <v>0.071674</v>
      </c>
      <c r="G4936" s="0" t="n">
        <f aca="false">12*Inputs!$B$6*(MIN(1,$H$50*$C4936)*(ic*Inputs!$C$6+pS+fee_fx*Inputs!$D$6-cost_acc-cost_wd*Inputs!$E$6*$E4936-cost_fx*Inputs!$D$6-$F4936)+(1-MIN(1,$H$50*$C4936))*(1-MIN(1,Inputs!$G$6*$D4936)*churn_nonbuyers)*(ic*Inputs!$C$6+fee_wd*Inputs!$E$6*(1-$B4936)+fee_fx*Inputs!$D$6-cost_acc-cost_wd*Inputs!$E$6*(1-$B4936)-cost_fx*Inputs!$D$6))</f>
        <v>204703.759370035</v>
      </c>
      <c r="H4936" s="0" t="n">
        <f aca="false">12*Inputs!$B$7*(MIN(1,$H$51*$C4936)*(ic*Inputs!$C$7+pE+fee_fx*Inputs!$D$7-cost_acc-cost_wd*Inputs!$E$7*$E4936-cost_fx*Inputs!$D$7-$F4936)+(1-MIN(1,$H$51*$C4936))*(1-MIN(1,Inputs!$G$7*$D4936)*churn_nonbuyers)*(ic*Inputs!$C$7+fee_wd*Inputs!$E$7*(1-$B4936)+fee_fx*Inputs!$D$7-cost_acc-cost_wd*Inputs!$E$7*(1-$B4936)-cost_fx*Inputs!$D$7))</f>
        <v>404632.247457266</v>
      </c>
      <c r="I4936" s="0" t="n">
        <f aca="false">12*Inputs!$B$8*(MIN(1,$H$52*$C4936)*(ic*Inputs!$C$8+pT-cost_acc-cost_wd*Inputs!$E$8-cost_fx*Inputs!$D$8-cost_ins)+(1-MIN(1,$H$52*$C4936))*(1-MIN(1,Inputs!$G$8*$D4936)*churn_nonbuyers)*(ic*Inputs!$C$8+fee_wd*Inputs!$E$8*(1-$B4936)+fee_fx*Inputs!$D$8-cost_acc-cost_wd*Inputs!$E$8*(1-$B4936)-cost_fx*Inputs!$D$8))</f>
        <v>119426.125969095</v>
      </c>
      <c r="J4936" s="0" t="n">
        <f aca="false">G4936+H4936+I4936-fixed</f>
        <v>28762.1327963952</v>
      </c>
      <c r="K4936" s="0" t="n">
        <f aca="false">12*Inputs!$B$6*(1-MIN(1,Inputs!$G$6*$D4936)*churn_nonbuyers)*(ic*Inputs!$C$6+fee_wd*Inputs!$E$6*(1-$B4936)+fee_fx*Inputs!$D$6-cost_acc-cost_wd*Inputs!$E$6*(1-$B4936)-cost_fx*Inputs!$D$6)</f>
        <v>164910.445496993</v>
      </c>
      <c r="L4936" s="0" t="n">
        <f aca="false">12*Inputs!$B$7*(1-MIN(1,Inputs!$G$7*$D4936)*churn_nonbuyers)*(ic*Inputs!$C$7+fee_wd*Inputs!$E$7*(1-$B4936)+fee_fx*Inputs!$D$7-cost_acc-cost_wd*Inputs!$E$7*(1-$B4936)-cost_fx*Inputs!$D$7)</f>
        <v>363307.004674196</v>
      </c>
      <c r="M4936" s="0" t="n">
        <f aca="false">12*Inputs!$B$8*(1-MIN(1,Inputs!$G$8*$D4936)*churn_nonbuyers)*(ic*Inputs!$C$8+fee_wd*Inputs!$E$8*(1-$B4936)+fee_fx*Inputs!$D$8-cost_acc-cost_wd*Inputs!$E$8*(1-$B4936)-cost_fx*Inputs!$D$8)</f>
        <v>35750.2962659664</v>
      </c>
      <c r="N4936" s="0" t="n">
        <f aca="false">K4936+L4936+I4936-fixed</f>
        <v>-52356.4238597164</v>
      </c>
      <c r="O4936" s="0" t="n">
        <f aca="false">K4936+L4936+M4936-fixed</f>
        <v>-136032.253562845</v>
      </c>
      <c r="P4936" s="0" t="n">
        <f aca="false">12*Inputs!$B$6*(1-MIN(1,Inputs!$F$6*$D4936))*(ic*Inputs!$C$6+flat_fee-cost_acc-cost_wd*Inputs!$E$6*$E4936-cost_fx*Inputs!$D$6)+12*Inputs!$B$7*(1-MIN(1,Inputs!$F$7*$D4936))*(ic*Inputs!$C$7+flat_fee-cost_acc-cost_wd*Inputs!$E$7*$E4936-cost_fx*Inputs!$D$7)+12*Inputs!$B$8*(1-MIN(1,Inputs!$F$8*$D4936))*(ic*Inputs!$C$8+flat_fee-cost_acc-cost_wd*Inputs!$E$8*$E4936-cost_fx*Inputs!$D$8)-fixed</f>
        <v>-112604.19273016</v>
      </c>
    </row>
    <row r="4937" customFormat="false" ht="15" hidden="false" customHeight="false" outlineLevel="0" collapsed="false">
      <c r="A4937" s="0" t="n">
        <v>4872</v>
      </c>
      <c r="B4937" s="0" t="n">
        <v>0.151119</v>
      </c>
      <c r="C4937" s="0" t="n">
        <v>0.985646</v>
      </c>
      <c r="D4937" s="0" t="n">
        <v>1.640273</v>
      </c>
      <c r="E4937" s="0" t="n">
        <v>1.251836</v>
      </c>
      <c r="F4937" s="0" t="n">
        <v>0.09907</v>
      </c>
      <c r="G4937" s="0" t="n">
        <f aca="false">12*Inputs!$B$6*(MIN(1,$H$50*$C4937)*(ic*Inputs!$C$6+pS+fee_fx*Inputs!$D$6-cost_acc-cost_wd*Inputs!$E$6*$E4937-cost_fx*Inputs!$D$6-$F4937)+(1-MIN(1,$H$50*$C4937))*(1-MIN(1,Inputs!$G$6*$D4937)*churn_nonbuyers)*(ic*Inputs!$C$6+fee_wd*Inputs!$E$6*(1-$B4937)+fee_fx*Inputs!$D$6-cost_acc-cost_wd*Inputs!$E$6*(1-$B4937)-cost_fx*Inputs!$D$6))</f>
        <v>216545.819772965</v>
      </c>
      <c r="H4937" s="0" t="n">
        <f aca="false">12*Inputs!$B$7*(MIN(1,$H$51*$C4937)*(ic*Inputs!$C$7+pE+fee_fx*Inputs!$D$7-cost_acc-cost_wd*Inputs!$E$7*$E4937-cost_fx*Inputs!$D$7-$F4937)+(1-MIN(1,$H$51*$C4937))*(1-MIN(1,Inputs!$G$7*$D4937)*churn_nonbuyers)*(ic*Inputs!$C$7+fee_wd*Inputs!$E$7*(1-$B4937)+fee_fx*Inputs!$D$7-cost_acc-cost_wd*Inputs!$E$7*(1-$B4937)-cost_fx*Inputs!$D$7))</f>
        <v>400634.535258721</v>
      </c>
      <c r="I4937" s="0" t="n">
        <f aca="false">12*Inputs!$B$8*(MIN(1,$H$52*$C4937)*(ic*Inputs!$C$8+pT-cost_acc-cost_wd*Inputs!$E$8-cost_fx*Inputs!$D$8-cost_ins)+(1-MIN(1,$H$52*$C4937))*(1-MIN(1,Inputs!$G$8*$D4937)*churn_nonbuyers)*(ic*Inputs!$C$8+fee_wd*Inputs!$E$8*(1-$B4937)+fee_fx*Inputs!$D$8-cost_acc-cost_wd*Inputs!$E$8*(1-$B4937)-cost_fx*Inputs!$D$8))</f>
        <v>142074.957024</v>
      </c>
      <c r="J4937" s="0" t="n">
        <f aca="false">G4937+H4937+I4937-fixed</f>
        <v>59255.312055687</v>
      </c>
      <c r="K4937" s="0" t="n">
        <f aca="false">12*Inputs!$B$6*(1-MIN(1,Inputs!$G$6*$D4937)*churn_nonbuyers)*(ic*Inputs!$C$6+fee_wd*Inputs!$E$6*(1-$B4937)+fee_fx*Inputs!$D$6-cost_acc-cost_wd*Inputs!$E$6*(1-$B4937)-cost_fx*Inputs!$D$6)</f>
        <v>165089.622351506</v>
      </c>
      <c r="L4937" s="0" t="n">
        <f aca="false">12*Inputs!$B$7*(1-MIN(1,Inputs!$G$7*$D4937)*churn_nonbuyers)*(ic*Inputs!$C$7+fee_wd*Inputs!$E$7*(1-$B4937)+fee_fx*Inputs!$D$7-cost_acc-cost_wd*Inputs!$E$7*(1-$B4937)-cost_fx*Inputs!$D$7)</f>
        <v>362668.947906904</v>
      </c>
      <c r="M4937" s="0" t="n">
        <f aca="false">12*Inputs!$B$8*(1-MIN(1,Inputs!$G$8*$D4937)*churn_nonbuyers)*(ic*Inputs!$C$8+fee_wd*Inputs!$E$8*(1-$B4937)+fee_fx*Inputs!$D$8-cost_acc-cost_wd*Inputs!$E$8*(1-$B4937)-cost_fx*Inputs!$D$8)</f>
        <v>0</v>
      </c>
      <c r="N4937" s="0" t="n">
        <f aca="false">K4937+L4937+I4937-fixed</f>
        <v>-30166.4727175897</v>
      </c>
      <c r="O4937" s="0" t="n">
        <f aca="false">K4937+L4937+M4937-fixed</f>
        <v>-172241.42974159</v>
      </c>
      <c r="P4937" s="0" t="n">
        <f aca="false">12*Inputs!$B$6*(1-MIN(1,Inputs!$F$6*$D4937))*(ic*Inputs!$C$6+flat_fee-cost_acc-cost_wd*Inputs!$E$6*$E4937-cost_fx*Inputs!$D$6)+12*Inputs!$B$7*(1-MIN(1,Inputs!$F$7*$D4937))*(ic*Inputs!$C$7+flat_fee-cost_acc-cost_wd*Inputs!$E$7*$E4937-cost_fx*Inputs!$D$7)+12*Inputs!$B$8*(1-MIN(1,Inputs!$F$8*$D4937))*(ic*Inputs!$C$8+flat_fee-cost_acc-cost_wd*Inputs!$E$8*$E4937-cost_fx*Inputs!$D$8)-fixed</f>
        <v>-360690.51444928</v>
      </c>
    </row>
    <row r="4938" customFormat="false" ht="15" hidden="false" customHeight="false" outlineLevel="0" collapsed="false">
      <c r="A4938" s="0" t="n">
        <v>4873</v>
      </c>
      <c r="B4938" s="0" t="n">
        <v>0.127335</v>
      </c>
      <c r="C4938" s="0" t="n">
        <v>0.912046</v>
      </c>
      <c r="D4938" s="0" t="n">
        <v>0.854961</v>
      </c>
      <c r="E4938" s="0" t="n">
        <v>1.314166</v>
      </c>
      <c r="F4938" s="0" t="n">
        <v>0.089546</v>
      </c>
      <c r="G4938" s="0" t="n">
        <f aca="false">12*Inputs!$B$6*(MIN(1,$H$50*$C4938)*(ic*Inputs!$C$6+pS+fee_fx*Inputs!$D$6-cost_acc-cost_wd*Inputs!$E$6*$E4938-cost_fx*Inputs!$D$6-$F4938)+(1-MIN(1,$H$50*$C4938))*(1-MIN(1,Inputs!$G$6*$D4938)*churn_nonbuyers)*(ic*Inputs!$C$6+fee_wd*Inputs!$E$6*(1-$B4938)+fee_fx*Inputs!$D$6-cost_acc-cost_wd*Inputs!$E$6*(1-$B4938)-cost_fx*Inputs!$D$6))</f>
        <v>221179.376932238</v>
      </c>
      <c r="H4938" s="0" t="n">
        <f aca="false">12*Inputs!$B$7*(MIN(1,$H$51*$C4938)*(ic*Inputs!$C$7+pE+fee_fx*Inputs!$D$7-cost_acc-cost_wd*Inputs!$E$7*$E4938-cost_fx*Inputs!$D$7-$F4938)+(1-MIN(1,$H$51*$C4938))*(1-MIN(1,Inputs!$G$7*$D4938)*churn_nonbuyers)*(ic*Inputs!$C$7+fee_wd*Inputs!$E$7*(1-$B4938)+fee_fx*Inputs!$D$7-cost_acc-cost_wd*Inputs!$E$7*(1-$B4938)-cost_fx*Inputs!$D$7))</f>
        <v>399578.702558242</v>
      </c>
      <c r="I4938" s="0" t="n">
        <f aca="false">12*Inputs!$B$8*(MIN(1,$H$52*$C4938)*(ic*Inputs!$C$8+pT-cost_acc-cost_wd*Inputs!$E$8-cost_fx*Inputs!$D$8-cost_ins)+(1-MIN(1,$H$52*$C4938))*(1-MIN(1,Inputs!$G$8*$D4938)*churn_nonbuyers)*(ic*Inputs!$C$8+fee_wd*Inputs!$E$8*(1-$B4938)+fee_fx*Inputs!$D$8-cost_acc-cost_wd*Inputs!$E$8*(1-$B4938)-cost_fx*Inputs!$D$8))</f>
        <v>177965.148260594</v>
      </c>
      <c r="J4938" s="0" t="n">
        <f aca="false">G4938+H4938+I4938-fixed</f>
        <v>98723.2277510732</v>
      </c>
      <c r="K4938" s="0" t="n">
        <f aca="false">12*Inputs!$B$6*(1-MIN(1,Inputs!$G$6*$D4938)*churn_nonbuyers)*(ic*Inputs!$C$6+fee_wd*Inputs!$E$6*(1-$B4938)+fee_fx*Inputs!$D$6-cost_acc-cost_wd*Inputs!$E$6*(1-$B4938)-cost_fx*Inputs!$D$6)</f>
        <v>175429.591624332</v>
      </c>
      <c r="L4938" s="0" t="n">
        <f aca="false">12*Inputs!$B$7*(1-MIN(1,Inputs!$G$7*$D4938)*churn_nonbuyers)*(ic*Inputs!$C$7+fee_wd*Inputs!$E$7*(1-$B4938)+fee_fx*Inputs!$D$7-cost_acc-cost_wd*Inputs!$E$7*(1-$B4938)-cost_fx*Inputs!$D$7)</f>
        <v>374992.454846599</v>
      </c>
      <c r="M4938" s="0" t="n">
        <f aca="false">12*Inputs!$B$8*(1-MIN(1,Inputs!$G$8*$D4938)*churn_nonbuyers)*(ic*Inputs!$C$8+fee_wd*Inputs!$E$8*(1-$B4938)+fee_fx*Inputs!$D$8-cost_acc-cost_wd*Inputs!$E$8*(1-$B4938)-cost_fx*Inputs!$D$8)</f>
        <v>128604.343740216</v>
      </c>
      <c r="N4938" s="0" t="n">
        <f aca="false">K4938+L4938+I4938-fixed</f>
        <v>28387.1947315251</v>
      </c>
      <c r="O4938" s="0" t="n">
        <f aca="false">K4938+L4938+M4938-fixed</f>
        <v>-20973.6097888525</v>
      </c>
      <c r="P4938" s="0" t="n">
        <f aca="false">12*Inputs!$B$6*(1-MIN(1,Inputs!$F$6*$D4938))*(ic*Inputs!$C$6+flat_fee-cost_acc-cost_wd*Inputs!$E$6*$E4938-cost_fx*Inputs!$D$6)+12*Inputs!$B$7*(1-MIN(1,Inputs!$F$7*$D4938))*(ic*Inputs!$C$7+flat_fee-cost_acc-cost_wd*Inputs!$E$7*$E4938-cost_fx*Inputs!$D$7)+12*Inputs!$B$8*(1-MIN(1,Inputs!$F$8*$D4938))*(ic*Inputs!$C$8+flat_fee-cost_acc-cost_wd*Inputs!$E$8*$E4938-cost_fx*Inputs!$D$8)-fixed</f>
        <v>5607.92379824002</v>
      </c>
    </row>
    <row r="4939" customFormat="false" ht="15" hidden="false" customHeight="false" outlineLevel="0" collapsed="false">
      <c r="A4939" s="0" t="n">
        <v>4874</v>
      </c>
      <c r="B4939" s="0" t="n">
        <v>0.43858</v>
      </c>
      <c r="C4939" s="0" t="n">
        <v>0.786401</v>
      </c>
      <c r="D4939" s="0" t="n">
        <v>0.936766</v>
      </c>
      <c r="E4939" s="0" t="n">
        <v>1.081521</v>
      </c>
      <c r="F4939" s="0" t="n">
        <v>0.056218</v>
      </c>
      <c r="G4939" s="0" t="n">
        <f aca="false">12*Inputs!$B$6*(MIN(1,$H$50*$C4939)*(ic*Inputs!$C$6+pS+fee_fx*Inputs!$D$6-cost_acc-cost_wd*Inputs!$E$6*$E4939-cost_fx*Inputs!$D$6-$F4939)+(1-MIN(1,$H$50*$C4939))*(1-MIN(1,Inputs!$G$6*$D4939)*churn_nonbuyers)*(ic*Inputs!$C$6+fee_wd*Inputs!$E$6*(1-$B4939)+fee_fx*Inputs!$D$6-cost_acc-cost_wd*Inputs!$E$6*(1-$B4939)-cost_fx*Inputs!$D$6))</f>
        <v>178961.036756325</v>
      </c>
      <c r="H4939" s="0" t="n">
        <f aca="false">12*Inputs!$B$7*(MIN(1,$H$51*$C4939)*(ic*Inputs!$C$7+pE+fee_fx*Inputs!$D$7-cost_acc-cost_wd*Inputs!$E$7*$E4939-cost_fx*Inputs!$D$7-$F4939)+(1-MIN(1,$H$51*$C4939))*(1-MIN(1,Inputs!$G$7*$D4939)*churn_nonbuyers)*(ic*Inputs!$C$7+fee_wd*Inputs!$E$7*(1-$B4939)+fee_fx*Inputs!$D$7-cost_acc-cost_wd*Inputs!$E$7*(1-$B4939)-cost_fx*Inputs!$D$7))</f>
        <v>388272.441102243</v>
      </c>
      <c r="I4939" s="0" t="n">
        <f aca="false">12*Inputs!$B$8*(MIN(1,$H$52*$C4939)*(ic*Inputs!$C$8+pT-cost_acc-cost_wd*Inputs!$E$8-cost_fx*Inputs!$D$8-cost_ins)+(1-MIN(1,$H$52*$C4939))*(1-MIN(1,Inputs!$G$8*$D4939)*churn_nonbuyers)*(ic*Inputs!$C$8+fee_wd*Inputs!$E$8*(1-$B4939)+fee_fx*Inputs!$D$8-cost_acc-cost_wd*Inputs!$E$8*(1-$B4939)-cost_fx*Inputs!$D$8))</f>
        <v>160608.597455266</v>
      </c>
      <c r="J4939" s="0" t="n">
        <f aca="false">G4939+H4939+I4939-fixed</f>
        <v>27842.0753138352</v>
      </c>
      <c r="K4939" s="0" t="n">
        <f aca="false">12*Inputs!$B$6*(1-MIN(1,Inputs!$G$6*$D4939)*churn_nonbuyers)*(ic*Inputs!$C$6+fee_wd*Inputs!$E$6*(1-$B4939)+fee_fx*Inputs!$D$6-cost_acc-cost_wd*Inputs!$E$6*(1-$B4939)-cost_fx*Inputs!$D$6)</f>
        <v>131959.975912416</v>
      </c>
      <c r="L4939" s="0" t="n">
        <f aca="false">12*Inputs!$B$7*(1-MIN(1,Inputs!$G$7*$D4939)*churn_nonbuyers)*(ic*Inputs!$C$7+fee_wd*Inputs!$E$7*(1-$B4939)+fee_fx*Inputs!$D$7-cost_acc-cost_wd*Inputs!$E$7*(1-$B4939)-cost_fx*Inputs!$D$7)</f>
        <v>330488.21677945</v>
      </c>
      <c r="M4939" s="0" t="n">
        <f aca="false">12*Inputs!$B$8*(1-MIN(1,Inputs!$G$8*$D4939)*churn_nonbuyers)*(ic*Inputs!$C$8+fee_wd*Inputs!$E$8*(1-$B4939)+fee_fx*Inputs!$D$8-cost_acc-cost_wd*Inputs!$E$8*(1-$B4939)-cost_fx*Inputs!$D$8)</f>
        <v>105120.317884608</v>
      </c>
      <c r="N4939" s="0" t="n">
        <f aca="false">K4939+L4939+I4939-fixed</f>
        <v>-76943.209852868</v>
      </c>
      <c r="O4939" s="0" t="n">
        <f aca="false">K4939+L4939+M4939-fixed</f>
        <v>-132431.489423526</v>
      </c>
      <c r="P4939" s="0" t="n">
        <f aca="false">12*Inputs!$B$6*(1-MIN(1,Inputs!$F$6*$D4939))*(ic*Inputs!$C$6+flat_fee-cost_acc-cost_wd*Inputs!$E$6*$E4939-cost_fx*Inputs!$D$6)+12*Inputs!$B$7*(1-MIN(1,Inputs!$F$7*$D4939))*(ic*Inputs!$C$7+flat_fee-cost_acc-cost_wd*Inputs!$E$7*$E4939-cost_fx*Inputs!$D$7)+12*Inputs!$B$8*(1-MIN(1,Inputs!$F$8*$D4939))*(ic*Inputs!$C$8+flat_fee-cost_acc-cost_wd*Inputs!$E$8*$E4939-cost_fx*Inputs!$D$8)-fixed</f>
        <v>69677.1754126401</v>
      </c>
    </row>
    <row r="4940" customFormat="false" ht="15" hidden="false" customHeight="false" outlineLevel="0" collapsed="false">
      <c r="A4940" s="0" t="n">
        <v>4875</v>
      </c>
      <c r="B4940" s="0" t="n">
        <v>0.215261</v>
      </c>
      <c r="C4940" s="0" t="n">
        <v>1.164641</v>
      </c>
      <c r="D4940" s="0" t="n">
        <v>1.536849</v>
      </c>
      <c r="E4940" s="0" t="n">
        <v>1.129605</v>
      </c>
      <c r="F4940" s="0" t="n">
        <v>0.143986</v>
      </c>
      <c r="G4940" s="0" t="n">
        <f aca="false">12*Inputs!$B$6*(MIN(1,$H$50*$C4940)*(ic*Inputs!$C$6+pS+fee_fx*Inputs!$D$6-cost_acc-cost_wd*Inputs!$E$6*$E4940-cost_fx*Inputs!$D$6-$F4940)+(1-MIN(1,$H$50*$C4940))*(1-MIN(1,Inputs!$G$6*$D4940)*churn_nonbuyers)*(ic*Inputs!$C$6+fee_wd*Inputs!$E$6*(1-$B4940)+fee_fx*Inputs!$D$6-cost_acc-cost_wd*Inputs!$E$6*(1-$B4940)-cost_fx*Inputs!$D$6))</f>
        <v>221076.053659734</v>
      </c>
      <c r="H4940" s="0" t="n">
        <f aca="false">12*Inputs!$B$7*(MIN(1,$H$51*$C4940)*(ic*Inputs!$C$7+pE+fee_fx*Inputs!$D$7-cost_acc-cost_wd*Inputs!$E$7*$E4940-cost_fx*Inputs!$D$7-$F4940)+(1-MIN(1,$H$51*$C4940))*(1-MIN(1,Inputs!$G$7*$D4940)*churn_nonbuyers)*(ic*Inputs!$C$7+fee_wd*Inputs!$E$7*(1-$B4940)+fee_fx*Inputs!$D$7-cost_acc-cost_wd*Inputs!$E$7*(1-$B4940)-cost_fx*Inputs!$D$7))</f>
        <v>416841.393130185</v>
      </c>
      <c r="I4940" s="0" t="n">
        <f aca="false">12*Inputs!$B$8*(MIN(1,$H$52*$C4940)*(ic*Inputs!$C$8+pT-cost_acc-cost_wd*Inputs!$E$8-cost_fx*Inputs!$D$8-cost_ins)+(1-MIN(1,$H$52*$C4940))*(1-MIN(1,Inputs!$G$8*$D4940)*churn_nonbuyers)*(ic*Inputs!$C$8+fee_wd*Inputs!$E$8*(1-$B4940)+fee_fx*Inputs!$D$8-cost_acc-cost_wd*Inputs!$E$8*(1-$B4940)-cost_fx*Inputs!$D$8))</f>
        <v>167876.012304</v>
      </c>
      <c r="J4940" s="0" t="n">
        <f aca="false">G4940+H4940+I4940-fixed</f>
        <v>105793.459093919</v>
      </c>
      <c r="K4940" s="0" t="n">
        <f aca="false">12*Inputs!$B$6*(1-MIN(1,Inputs!$G$6*$D4940)*churn_nonbuyers)*(ic*Inputs!$C$6+fee_wd*Inputs!$E$6*(1-$B4940)+fee_fx*Inputs!$D$6-cost_acc-cost_wd*Inputs!$E$6*(1-$B4940)-cost_fx*Inputs!$D$6)</f>
        <v>157492.908378641</v>
      </c>
      <c r="L4940" s="0" t="n">
        <f aca="false">12*Inputs!$B$7*(1-MIN(1,Inputs!$G$7*$D4940)*churn_nonbuyers)*(ic*Inputs!$C$7+fee_wd*Inputs!$E$7*(1-$B4940)+fee_fx*Inputs!$D$7-cost_acc-cost_wd*Inputs!$E$7*(1-$B4940)-cost_fx*Inputs!$D$7)</f>
        <v>355041.848675185</v>
      </c>
      <c r="M4940" s="0" t="n">
        <f aca="false">12*Inputs!$B$8*(1-MIN(1,Inputs!$G$8*$D4940)*churn_nonbuyers)*(ic*Inputs!$C$8+fee_wd*Inputs!$E$8*(1-$B4940)+fee_fx*Inputs!$D$8-cost_acc-cost_wd*Inputs!$E$8*(1-$B4940)-cost_fx*Inputs!$D$8)</f>
        <v>0</v>
      </c>
      <c r="N4940" s="0" t="n">
        <f aca="false">K4940+L4940+I4940-fixed</f>
        <v>-19589.2306421747</v>
      </c>
      <c r="O4940" s="0" t="n">
        <f aca="false">K4940+L4940+M4940-fixed</f>
        <v>-187465.242946175</v>
      </c>
      <c r="P4940" s="0" t="n">
        <f aca="false">12*Inputs!$B$6*(1-MIN(1,Inputs!$F$6*$D4940))*(ic*Inputs!$C$6+flat_fee-cost_acc-cost_wd*Inputs!$E$6*$E4940-cost_fx*Inputs!$D$6)+12*Inputs!$B$7*(1-MIN(1,Inputs!$F$7*$D4940))*(ic*Inputs!$C$7+flat_fee-cost_acc-cost_wd*Inputs!$E$7*$E4940-cost_fx*Inputs!$D$7)+12*Inputs!$B$8*(1-MIN(1,Inputs!$F$8*$D4940))*(ic*Inputs!$C$8+flat_fee-cost_acc-cost_wd*Inputs!$E$8*$E4940-cost_fx*Inputs!$D$8)-fixed</f>
        <v>-271562.7473572</v>
      </c>
    </row>
    <row r="4941" customFormat="false" ht="15" hidden="false" customHeight="false" outlineLevel="0" collapsed="false">
      <c r="A4941" s="0" t="n">
        <v>4876</v>
      </c>
      <c r="B4941" s="0" t="n">
        <v>0.325004</v>
      </c>
      <c r="C4941" s="0" t="n">
        <v>1.031618</v>
      </c>
      <c r="D4941" s="0" t="n">
        <v>1.836931</v>
      </c>
      <c r="E4941" s="0" t="n">
        <v>1.219342</v>
      </c>
      <c r="F4941" s="0" t="n">
        <v>0.320228</v>
      </c>
      <c r="G4941" s="0" t="n">
        <f aca="false">12*Inputs!$B$6*(MIN(1,$H$50*$C4941)*(ic*Inputs!$C$6+pS+fee_fx*Inputs!$D$6-cost_acc-cost_wd*Inputs!$E$6*$E4941-cost_fx*Inputs!$D$6-$F4941)+(1-MIN(1,$H$50*$C4941))*(1-MIN(1,Inputs!$G$6*$D4941)*churn_nonbuyers)*(ic*Inputs!$C$6+fee_wd*Inputs!$E$6*(1-$B4941)+fee_fx*Inputs!$D$6-cost_acc-cost_wd*Inputs!$E$6*(1-$B4941)-cost_fx*Inputs!$D$6))</f>
        <v>191976.196739749</v>
      </c>
      <c r="H4941" s="0" t="n">
        <f aca="false">12*Inputs!$B$7*(MIN(1,$H$51*$C4941)*(ic*Inputs!$C$7+pE+fee_fx*Inputs!$D$7-cost_acc-cost_wd*Inputs!$E$7*$E4941-cost_fx*Inputs!$D$7-$F4941)+(1-MIN(1,$H$51*$C4941))*(1-MIN(1,Inputs!$G$7*$D4941)*churn_nonbuyers)*(ic*Inputs!$C$7+fee_wd*Inputs!$E$7*(1-$B4941)+fee_fx*Inputs!$D$7-cost_acc-cost_wd*Inputs!$E$7*(1-$B4941)-cost_fx*Inputs!$D$7))</f>
        <v>377907.211968339</v>
      </c>
      <c r="I4941" s="0" t="n">
        <f aca="false">12*Inputs!$B$8*(MIN(1,$H$52*$C4941)*(ic*Inputs!$C$8+pT-cost_acc-cost_wd*Inputs!$E$8-cost_fx*Inputs!$D$8-cost_ins)+(1-MIN(1,$H$52*$C4941))*(1-MIN(1,Inputs!$G$8*$D4941)*churn_nonbuyers)*(ic*Inputs!$C$8+fee_wd*Inputs!$E$8*(1-$B4941)+fee_fx*Inputs!$D$8-cost_acc-cost_wd*Inputs!$E$8*(1-$B4941)-cost_fx*Inputs!$D$8))</f>
        <v>148701.544992</v>
      </c>
      <c r="J4941" s="0" t="n">
        <f aca="false">G4941+H4941+I4941-fixed</f>
        <v>18584.9537000876</v>
      </c>
      <c r="K4941" s="0" t="n">
        <f aca="false">12*Inputs!$B$6*(1-MIN(1,Inputs!$G$6*$D4941)*churn_nonbuyers)*(ic*Inputs!$C$6+fee_wd*Inputs!$E$6*(1-$B4941)+fee_fx*Inputs!$D$6-cost_acc-cost_wd*Inputs!$E$6*(1-$B4941)-cost_fx*Inputs!$D$6)</f>
        <v>140581.630963613</v>
      </c>
      <c r="L4941" s="0" t="n">
        <f aca="false">12*Inputs!$B$7*(1-MIN(1,Inputs!$G$7*$D4941)*churn_nonbuyers)*(ic*Inputs!$C$7+fee_wd*Inputs!$E$7*(1-$B4941)+fee_fx*Inputs!$D$7-cost_acc-cost_wd*Inputs!$E$7*(1-$B4941)-cost_fx*Inputs!$D$7)</f>
        <v>336758.989490168</v>
      </c>
      <c r="M4941" s="0" t="n">
        <f aca="false">12*Inputs!$B$8*(1-MIN(1,Inputs!$G$8*$D4941)*churn_nonbuyers)*(ic*Inputs!$C$8+fee_wd*Inputs!$E$8*(1-$B4941)+fee_fx*Inputs!$D$8-cost_acc-cost_wd*Inputs!$E$8*(1-$B4941)-cost_fx*Inputs!$D$8)</f>
        <v>0</v>
      </c>
      <c r="N4941" s="0" t="n">
        <f aca="false">K4941+L4941+I4941-fixed</f>
        <v>-73957.8345542196</v>
      </c>
      <c r="O4941" s="0" t="n">
        <f aca="false">K4941+L4941+M4941-fixed</f>
        <v>-222659.37954622</v>
      </c>
      <c r="P4941" s="0" t="n">
        <f aca="false">12*Inputs!$B$6*(1-MIN(1,Inputs!$F$6*$D4941))*(ic*Inputs!$C$6+flat_fee-cost_acc-cost_wd*Inputs!$E$6*$E4941-cost_fx*Inputs!$D$6)+12*Inputs!$B$7*(1-MIN(1,Inputs!$F$7*$D4941))*(ic*Inputs!$C$7+flat_fee-cost_acc-cost_wd*Inputs!$E$7*$E4941-cost_fx*Inputs!$D$7)+12*Inputs!$B$8*(1-MIN(1,Inputs!$F$8*$D4941))*(ic*Inputs!$C$8+flat_fee-cost_acc-cost_wd*Inputs!$E$8*$E4941-cost_fx*Inputs!$D$8)-fixed</f>
        <v>-444486.012448797</v>
      </c>
    </row>
    <row r="4942" customFormat="false" ht="15" hidden="false" customHeight="false" outlineLevel="0" collapsed="false">
      <c r="A4942" s="0" t="n">
        <v>4877</v>
      </c>
      <c r="B4942" s="0" t="n">
        <v>0.293028</v>
      </c>
      <c r="C4942" s="0" t="n">
        <v>1.102056</v>
      </c>
      <c r="D4942" s="0" t="n">
        <v>1.796947</v>
      </c>
      <c r="E4942" s="0" t="n">
        <v>1.186581</v>
      </c>
      <c r="F4942" s="0" t="n">
        <v>0.191585</v>
      </c>
      <c r="G4942" s="0" t="n">
        <f aca="false">12*Inputs!$B$6*(MIN(1,$H$50*$C4942)*(ic*Inputs!$C$6+pS+fee_fx*Inputs!$D$6-cost_acc-cost_wd*Inputs!$E$6*$E4942-cost_fx*Inputs!$D$6-$F4942)+(1-MIN(1,$H$50*$C4942))*(1-MIN(1,Inputs!$G$6*$D4942)*churn_nonbuyers)*(ic*Inputs!$C$6+fee_wd*Inputs!$E$6*(1-$B4942)+fee_fx*Inputs!$D$6-cost_acc-cost_wd*Inputs!$E$6*(1-$B4942)-cost_fx*Inputs!$D$6))</f>
        <v>203687.187902181</v>
      </c>
      <c r="H4942" s="0" t="n">
        <f aca="false">12*Inputs!$B$7*(MIN(1,$H$51*$C4942)*(ic*Inputs!$C$7+pE+fee_fx*Inputs!$D$7-cost_acc-cost_wd*Inputs!$E$7*$E4942-cost_fx*Inputs!$D$7-$F4942)+(1-MIN(1,$H$51*$C4942))*(1-MIN(1,Inputs!$G$7*$D4942)*churn_nonbuyers)*(ic*Inputs!$C$7+fee_wd*Inputs!$E$7*(1-$B4942)+fee_fx*Inputs!$D$7-cost_acc-cost_wd*Inputs!$E$7*(1-$B4942)-cost_fx*Inputs!$D$7))</f>
        <v>395717.075913687</v>
      </c>
      <c r="I4942" s="0" t="n">
        <f aca="false">12*Inputs!$B$8*(MIN(1,$H$52*$C4942)*(ic*Inputs!$C$8+pT-cost_acc-cost_wd*Inputs!$E$8-cost_fx*Inputs!$D$8-cost_ins)+(1-MIN(1,$H$52*$C4942))*(1-MIN(1,Inputs!$G$8*$D4942)*churn_nonbuyers)*(ic*Inputs!$C$8+fee_wd*Inputs!$E$8*(1-$B4942)+fee_fx*Inputs!$D$8-cost_acc-cost_wd*Inputs!$E$8*(1-$B4942)-cost_fx*Inputs!$D$8))</f>
        <v>158854.760064</v>
      </c>
      <c r="J4942" s="0" t="n">
        <f aca="false">G4942+H4942+I4942-fixed</f>
        <v>58259.0238798675</v>
      </c>
      <c r="K4942" s="0" t="n">
        <f aca="false">12*Inputs!$B$6*(1-MIN(1,Inputs!$G$6*$D4942)*churn_nonbuyers)*(ic*Inputs!$C$6+fee_wd*Inputs!$E$6*(1-$B4942)+fee_fx*Inputs!$D$6-cost_acc-cost_wd*Inputs!$E$6*(1-$B4942)-cost_fx*Inputs!$D$6)</f>
        <v>145081.943895715</v>
      </c>
      <c r="L4942" s="0" t="n">
        <f aca="false">12*Inputs!$B$7*(1-MIN(1,Inputs!$G$7*$D4942)*churn_nonbuyers)*(ic*Inputs!$C$7+fee_wd*Inputs!$E$7*(1-$B4942)+fee_fx*Inputs!$D$7-cost_acc-cost_wd*Inputs!$E$7*(1-$B4942)-cost_fx*Inputs!$D$7)</f>
        <v>341542.818081429</v>
      </c>
      <c r="M4942" s="0" t="n">
        <f aca="false">12*Inputs!$B$8*(1-MIN(1,Inputs!$G$8*$D4942)*churn_nonbuyers)*(ic*Inputs!$C$8+fee_wd*Inputs!$E$8*(1-$B4942)+fee_fx*Inputs!$D$8-cost_acc-cost_wd*Inputs!$E$8*(1-$B4942)-cost_fx*Inputs!$D$8)</f>
        <v>0</v>
      </c>
      <c r="N4942" s="0" t="n">
        <f aca="false">K4942+L4942+I4942-fixed</f>
        <v>-54520.4779588556</v>
      </c>
      <c r="O4942" s="0" t="n">
        <f aca="false">K4942+L4942+M4942-fixed</f>
        <v>-213375.238022856</v>
      </c>
      <c r="P4942" s="0" t="n">
        <f aca="false">12*Inputs!$B$6*(1-MIN(1,Inputs!$F$6*$D4942))*(ic*Inputs!$C$6+flat_fee-cost_acc-cost_wd*Inputs!$E$6*$E4942-cost_fx*Inputs!$D$6)+12*Inputs!$B$7*(1-MIN(1,Inputs!$F$7*$D4942))*(ic*Inputs!$C$7+flat_fee-cost_acc-cost_wd*Inputs!$E$7*$E4942-cost_fx*Inputs!$D$7)+12*Inputs!$B$8*(1-MIN(1,Inputs!$F$8*$D4942))*(ic*Inputs!$C$8+flat_fee-cost_acc-cost_wd*Inputs!$E$8*$E4942-cost_fx*Inputs!$D$8)-fixed</f>
        <v>-423864.87944632</v>
      </c>
    </row>
    <row r="4943" customFormat="false" ht="15" hidden="false" customHeight="false" outlineLevel="0" collapsed="false">
      <c r="A4943" s="0" t="n">
        <v>4878</v>
      </c>
      <c r="B4943" s="0" t="n">
        <v>0.22564</v>
      </c>
      <c r="C4943" s="0" t="n">
        <v>1.069021</v>
      </c>
      <c r="D4943" s="0" t="n">
        <v>1.141869</v>
      </c>
      <c r="E4943" s="0" t="n">
        <v>1.136271</v>
      </c>
      <c r="F4943" s="0" t="n">
        <v>0.21285</v>
      </c>
      <c r="G4943" s="0" t="n">
        <f aca="false">12*Inputs!$B$6*(MIN(1,$H$50*$C4943)*(ic*Inputs!$C$6+pS+fee_fx*Inputs!$D$6-cost_acc-cost_wd*Inputs!$E$6*$E4943-cost_fx*Inputs!$D$6-$F4943)+(1-MIN(1,$H$50*$C4943))*(1-MIN(1,Inputs!$G$6*$D4943)*churn_nonbuyers)*(ic*Inputs!$C$6+fee_wd*Inputs!$E$6*(1-$B4943)+fee_fx*Inputs!$D$6-cost_acc-cost_wd*Inputs!$E$6*(1-$B4943)-cost_fx*Inputs!$D$6))</f>
        <v>215787.753449286</v>
      </c>
      <c r="H4943" s="0" t="n">
        <f aca="false">12*Inputs!$B$7*(MIN(1,$H$51*$C4943)*(ic*Inputs!$C$7+pE+fee_fx*Inputs!$D$7-cost_acc-cost_wd*Inputs!$E$7*$E4943-cost_fx*Inputs!$D$7-$F4943)+(1-MIN(1,$H$51*$C4943))*(1-MIN(1,Inputs!$G$7*$D4943)*churn_nonbuyers)*(ic*Inputs!$C$7+fee_wd*Inputs!$E$7*(1-$B4943)+fee_fx*Inputs!$D$7-cost_acc-cost_wd*Inputs!$E$7*(1-$B4943)-cost_fx*Inputs!$D$7))</f>
        <v>408404.508427353</v>
      </c>
      <c r="I4943" s="0" t="n">
        <f aca="false">12*Inputs!$B$8*(MIN(1,$H$52*$C4943)*(ic*Inputs!$C$8+pT-cost_acc-cost_wd*Inputs!$E$8-cost_fx*Inputs!$D$8-cost_ins)+(1-MIN(1,$H$52*$C4943))*(1-MIN(1,Inputs!$G$8*$D4943)*churn_nonbuyers)*(ic*Inputs!$C$8+fee_wd*Inputs!$E$8*(1-$B4943)+fee_fx*Inputs!$D$8-cost_acc-cost_wd*Inputs!$E$8*(1-$B4943)-cost_fx*Inputs!$D$8))</f>
        <v>170032.730489316</v>
      </c>
      <c r="J4943" s="0" t="n">
        <f aca="false">G4943+H4943+I4943-fixed</f>
        <v>94224.9923659551</v>
      </c>
      <c r="K4943" s="0" t="n">
        <f aca="false">12*Inputs!$B$6*(1-MIN(1,Inputs!$G$6*$D4943)*churn_nonbuyers)*(ic*Inputs!$C$6+fee_wd*Inputs!$E$6*(1-$B4943)+fee_fx*Inputs!$D$6-cost_acc-cost_wd*Inputs!$E$6*(1-$B4943)-cost_fx*Inputs!$D$6)</f>
        <v>159452.889992352</v>
      </c>
      <c r="L4943" s="0" t="n">
        <f aca="false">12*Inputs!$B$7*(1-MIN(1,Inputs!$G$7*$D4943)*churn_nonbuyers)*(ic*Inputs!$C$7+fee_wd*Inputs!$E$7*(1-$B4943)+fee_fx*Inputs!$D$7-cost_acc-cost_wd*Inputs!$E$7*(1-$B4943)-cost_fx*Inputs!$D$7)</f>
        <v>358008.846283411</v>
      </c>
      <c r="M4943" s="0" t="n">
        <f aca="false">12*Inputs!$B$8*(1-MIN(1,Inputs!$G$8*$D4943)*churn_nonbuyers)*(ic*Inputs!$C$8+fee_wd*Inputs!$E$8*(1-$B4943)+fee_fx*Inputs!$D$8-cost_acc-cost_wd*Inputs!$E$8*(1-$B4943)-cost_fx*Inputs!$D$8)</f>
        <v>63332.135270976</v>
      </c>
      <c r="N4943" s="0" t="n">
        <f aca="false">K4943+L4943+I4943-fixed</f>
        <v>-12505.5332349206</v>
      </c>
      <c r="O4943" s="0" t="n">
        <f aca="false">K4943+L4943+M4943-fixed</f>
        <v>-119206.128453261</v>
      </c>
      <c r="P4943" s="0" t="n">
        <f aca="false">12*Inputs!$B$6*(1-MIN(1,Inputs!$F$6*$D4943))*(ic*Inputs!$C$6+flat_fee-cost_acc-cost_wd*Inputs!$E$6*$E4943-cost_fx*Inputs!$D$6)+12*Inputs!$B$7*(1-MIN(1,Inputs!$F$7*$D4943))*(ic*Inputs!$C$7+flat_fee-cost_acc-cost_wd*Inputs!$E$7*$E4943-cost_fx*Inputs!$D$7)+12*Inputs!$B$8*(1-MIN(1,Inputs!$F$8*$D4943))*(ic*Inputs!$C$8+flat_fee-cost_acc-cost_wd*Inputs!$E$8*$E4943-cost_fx*Inputs!$D$8)-fixed</f>
        <v>-63761.1421122401</v>
      </c>
    </row>
    <row r="4944" customFormat="false" ht="15" hidden="false" customHeight="false" outlineLevel="0" collapsed="false">
      <c r="A4944" s="0" t="n">
        <v>4879</v>
      </c>
      <c r="B4944" s="0" t="n">
        <v>0.0145</v>
      </c>
      <c r="C4944" s="0" t="n">
        <v>0.77796</v>
      </c>
      <c r="D4944" s="0" t="n">
        <v>1.323222</v>
      </c>
      <c r="E4944" s="0" t="n">
        <v>1.299089</v>
      </c>
      <c r="F4944" s="0" t="n">
        <v>0.070228</v>
      </c>
      <c r="G4944" s="0" t="n">
        <f aca="false">12*Inputs!$B$6*(MIN(1,$H$50*$C4944)*(ic*Inputs!$C$6+pS+fee_fx*Inputs!$D$6-cost_acc-cost_wd*Inputs!$E$6*$E4944-cost_fx*Inputs!$D$6-$F4944)+(1-MIN(1,$H$50*$C4944))*(1-MIN(1,Inputs!$G$6*$D4944)*churn_nonbuyers)*(ic*Inputs!$C$6+fee_wd*Inputs!$E$6*(1-$B4944)+fee_fx*Inputs!$D$6-cost_acc-cost_wd*Inputs!$E$6*(1-$B4944)-cost_fx*Inputs!$D$6))</f>
        <v>225275.081504691</v>
      </c>
      <c r="H4944" s="0" t="n">
        <f aca="false">12*Inputs!$B$7*(MIN(1,$H$51*$C4944)*(ic*Inputs!$C$7+pE+fee_fx*Inputs!$D$7-cost_acc-cost_wd*Inputs!$E$7*$E4944-cost_fx*Inputs!$D$7-$F4944)+(1-MIN(1,$H$51*$C4944))*(1-MIN(1,Inputs!$G$7*$D4944)*churn_nonbuyers)*(ic*Inputs!$C$7+fee_wd*Inputs!$E$7*(1-$B4944)+fee_fx*Inputs!$D$7-cost_acc-cost_wd*Inputs!$E$7*(1-$B4944)-cost_fx*Inputs!$D$7))</f>
        <v>405204.654832455</v>
      </c>
      <c r="I4944" s="0" t="n">
        <f aca="false">12*Inputs!$B$8*(MIN(1,$H$52*$C4944)*(ic*Inputs!$C$8+pT-cost_acc-cost_wd*Inputs!$E$8-cost_fx*Inputs!$D$8-cost_ins)+(1-MIN(1,$H$52*$C4944))*(1-MIN(1,Inputs!$G$8*$D4944)*churn_nonbuyers)*(ic*Inputs!$C$8+fee_wd*Inputs!$E$8*(1-$B4944)+fee_fx*Inputs!$D$8-cost_acc-cost_wd*Inputs!$E$8*(1-$B4944)-cost_fx*Inputs!$D$8))</f>
        <v>123077.150929265</v>
      </c>
      <c r="J4944" s="0" t="n">
        <f aca="false">G4944+H4944+I4944-fixed</f>
        <v>53556.8872664111</v>
      </c>
      <c r="K4944" s="0" t="n">
        <f aca="false">12*Inputs!$B$6*(1-MIN(1,Inputs!$G$6*$D4944)*churn_nonbuyers)*(ic*Inputs!$C$6+fee_wd*Inputs!$E$6*(1-$B4944)+fee_fx*Inputs!$D$6-cost_acc-cost_wd*Inputs!$E$6*(1-$B4944)-cost_fx*Inputs!$D$6)</f>
        <v>186312.0666168</v>
      </c>
      <c r="L4944" s="0" t="n">
        <f aca="false">12*Inputs!$B$7*(1-MIN(1,Inputs!$G$7*$D4944)*churn_nonbuyers)*(ic*Inputs!$C$7+fee_wd*Inputs!$E$7*(1-$B4944)+fee_fx*Inputs!$D$7-cost_acc-cost_wd*Inputs!$E$7*(1-$B4944)-cost_fx*Inputs!$D$7)</f>
        <v>385189.19331408</v>
      </c>
      <c r="M4944" s="0" t="n">
        <f aca="false">12*Inputs!$B$8*(1-MIN(1,Inputs!$G$8*$D4944)*churn_nonbuyers)*(ic*Inputs!$C$8+fee_wd*Inputs!$E$8*(1-$B4944)+fee_fx*Inputs!$D$8-cost_acc-cost_wd*Inputs!$E$8*(1-$B4944)-cost_fx*Inputs!$D$8)</f>
        <v>24018.9111984001</v>
      </c>
      <c r="N4944" s="0" t="n">
        <f aca="false">K4944+L4944+I4944-fixed</f>
        <v>-5421.589139855</v>
      </c>
      <c r="O4944" s="0" t="n">
        <f aca="false">K4944+L4944+M4944-fixed</f>
        <v>-104479.82887072</v>
      </c>
      <c r="P4944" s="0" t="n">
        <f aca="false">12*Inputs!$B$6*(1-MIN(1,Inputs!$F$6*$D4944))*(ic*Inputs!$C$6+flat_fee-cost_acc-cost_wd*Inputs!$E$6*$E4944-cost_fx*Inputs!$D$6)+12*Inputs!$B$7*(1-MIN(1,Inputs!$F$7*$D4944))*(ic*Inputs!$C$7+flat_fee-cost_acc-cost_wd*Inputs!$E$7*$E4944-cost_fx*Inputs!$D$7)+12*Inputs!$B$8*(1-MIN(1,Inputs!$F$8*$D4944))*(ic*Inputs!$C$8+flat_fee-cost_acc-cost_wd*Inputs!$E$8*$E4944-cost_fx*Inputs!$D$8)-fixed</f>
        <v>-217807.06927408</v>
      </c>
    </row>
    <row r="4945" customFormat="false" ht="15" hidden="false" customHeight="false" outlineLevel="0" collapsed="false">
      <c r="A4945" s="0" t="n">
        <v>4880</v>
      </c>
      <c r="B4945" s="0" t="n">
        <v>0.176324</v>
      </c>
      <c r="C4945" s="0" t="n">
        <v>0.782515</v>
      </c>
      <c r="D4945" s="0" t="n">
        <v>0.983866</v>
      </c>
      <c r="E4945" s="0" t="n">
        <v>1.080057</v>
      </c>
      <c r="F4945" s="0" t="n">
        <v>0.178725</v>
      </c>
      <c r="G4945" s="0" t="n">
        <f aca="false">12*Inputs!$B$6*(MIN(1,$H$50*$C4945)*(ic*Inputs!$C$6+pS+fee_fx*Inputs!$D$6-cost_acc-cost_wd*Inputs!$E$6*$E4945-cost_fx*Inputs!$D$6-$F4945)+(1-MIN(1,$H$50*$C4945))*(1-MIN(1,Inputs!$G$6*$D4945)*churn_nonbuyers)*(ic*Inputs!$C$6+fee_wd*Inputs!$E$6*(1-$B4945)+fee_fx*Inputs!$D$6-cost_acc-cost_wd*Inputs!$E$6*(1-$B4945)-cost_fx*Inputs!$D$6))</f>
        <v>209900.111778565</v>
      </c>
      <c r="H4945" s="0" t="n">
        <f aca="false">12*Inputs!$B$7*(MIN(1,$H$51*$C4945)*(ic*Inputs!$C$7+pE+fee_fx*Inputs!$D$7-cost_acc-cost_wd*Inputs!$E$7*$E4945-cost_fx*Inputs!$D$7-$F4945)+(1-MIN(1,$H$51*$C4945))*(1-MIN(1,Inputs!$G$7*$D4945)*churn_nonbuyers)*(ic*Inputs!$C$7+fee_wd*Inputs!$E$7*(1-$B4945)+fee_fx*Inputs!$D$7-cost_acc-cost_wd*Inputs!$E$7*(1-$B4945)-cost_fx*Inputs!$D$7))</f>
        <v>407445.509016134</v>
      </c>
      <c r="I4945" s="0" t="n">
        <f aca="false">12*Inputs!$B$8*(MIN(1,$H$52*$C4945)*(ic*Inputs!$C$8+pT-cost_acc-cost_wd*Inputs!$E$8-cost_fx*Inputs!$D$8-cost_ins)+(1-MIN(1,$H$52*$C4945))*(1-MIN(1,Inputs!$G$8*$D4945)*churn_nonbuyers)*(ic*Inputs!$C$8+fee_wd*Inputs!$E$8*(1-$B4945)+fee_fx*Inputs!$D$8-cost_acc-cost_wd*Inputs!$E$8*(1-$B4945)-cost_fx*Inputs!$D$8))</f>
        <v>157553.729434494</v>
      </c>
      <c r="J4945" s="0" t="n">
        <f aca="false">G4945+H4945+I4945-fixed</f>
        <v>74899.3502291926</v>
      </c>
      <c r="K4945" s="0" t="n">
        <f aca="false">12*Inputs!$B$6*(1-MIN(1,Inputs!$G$6*$D4945)*churn_nonbuyers)*(ic*Inputs!$C$6+fee_wd*Inputs!$E$6*(1-$B4945)+fee_fx*Inputs!$D$6-cost_acc-cost_wd*Inputs!$E$6*(1-$B4945)-cost_fx*Inputs!$D$6)</f>
        <v>167541.024877805</v>
      </c>
      <c r="L4945" s="0" t="n">
        <f aca="false">12*Inputs!$B$7*(1-MIN(1,Inputs!$G$7*$D4945)*churn_nonbuyers)*(ic*Inputs!$C$7+fee_wd*Inputs!$E$7*(1-$B4945)+fee_fx*Inputs!$D$7-cost_acc-cost_wd*Inputs!$E$7*(1-$B4945)-cost_fx*Inputs!$D$7)</f>
        <v>366657.930958683</v>
      </c>
      <c r="M4945" s="0" t="n">
        <f aca="false">12*Inputs!$B$8*(1-MIN(1,Inputs!$G$8*$D4945)*churn_nonbuyers)*(ic*Inputs!$C$8+fee_wd*Inputs!$E$8*(1-$B4945)+fee_fx*Inputs!$D$8-cost_acc-cost_wd*Inputs!$E$8*(1-$B4945)-cost_fx*Inputs!$D$8)</f>
        <v>98971.6450564224</v>
      </c>
      <c r="N4945" s="0" t="n">
        <f aca="false">K4945+L4945+I4945-fixed</f>
        <v>-8247.31472901814</v>
      </c>
      <c r="O4945" s="0" t="n">
        <f aca="false">K4945+L4945+M4945-fixed</f>
        <v>-66829.3991070896</v>
      </c>
      <c r="P4945" s="0" t="n">
        <f aca="false">12*Inputs!$B$6*(1-MIN(1,Inputs!$F$6*$D4945))*(ic*Inputs!$C$6+flat_fee-cost_acc-cost_wd*Inputs!$E$6*$E4945-cost_fx*Inputs!$D$6)+12*Inputs!$B$7*(1-MIN(1,Inputs!$F$7*$D4945))*(ic*Inputs!$C$7+flat_fee-cost_acc-cost_wd*Inputs!$E$7*$E4945-cost_fx*Inputs!$D$7)+12*Inputs!$B$8*(1-MIN(1,Inputs!$F$8*$D4945))*(ic*Inputs!$C$8+flat_fee-cost_acc-cost_wd*Inputs!$E$8*$E4945-cost_fx*Inputs!$D$8)-fixed</f>
        <v>44675.7968388799</v>
      </c>
    </row>
    <row r="4946" customFormat="false" ht="15" hidden="false" customHeight="false" outlineLevel="0" collapsed="false">
      <c r="A4946" s="0" t="n">
        <v>4881</v>
      </c>
      <c r="B4946" s="0" t="n">
        <v>0.239416</v>
      </c>
      <c r="C4946" s="0" t="n">
        <v>1.125724</v>
      </c>
      <c r="D4946" s="0" t="n">
        <v>0.845296</v>
      </c>
      <c r="E4946" s="0" t="n">
        <v>1.196285</v>
      </c>
      <c r="F4946" s="0" t="n">
        <v>0.264987</v>
      </c>
      <c r="G4946" s="0" t="n">
        <f aca="false">12*Inputs!$B$6*(MIN(1,$H$50*$C4946)*(ic*Inputs!$C$6+pS+fee_fx*Inputs!$D$6-cost_acc-cost_wd*Inputs!$E$6*$E4946-cost_fx*Inputs!$D$6-$F4946)+(1-MIN(1,$H$50*$C4946))*(1-MIN(1,Inputs!$G$6*$D4946)*churn_nonbuyers)*(ic*Inputs!$C$6+fee_wd*Inputs!$E$6*(1-$B4946)+fee_fx*Inputs!$D$6-cost_acc-cost_wd*Inputs!$E$6*(1-$B4946)-cost_fx*Inputs!$D$6))</f>
        <v>216420.049702673</v>
      </c>
      <c r="H4946" s="0" t="n">
        <f aca="false">12*Inputs!$B$7*(MIN(1,$H$51*$C4946)*(ic*Inputs!$C$7+pE+fee_fx*Inputs!$D$7-cost_acc-cost_wd*Inputs!$E$7*$E4946-cost_fx*Inputs!$D$7-$F4946)+(1-MIN(1,$H$51*$C4946))*(1-MIN(1,Inputs!$G$7*$D4946)*churn_nonbuyers)*(ic*Inputs!$C$7+fee_wd*Inputs!$E$7*(1-$B4946)+fee_fx*Inputs!$D$7-cost_acc-cost_wd*Inputs!$E$7*(1-$B4946)-cost_fx*Inputs!$D$7))</f>
        <v>400664.378420355</v>
      </c>
      <c r="I4946" s="0" t="n">
        <f aca="false">12*Inputs!$B$8*(MIN(1,$H$52*$C4946)*(ic*Inputs!$C$8+pT-cost_acc-cost_wd*Inputs!$E$8-cost_fx*Inputs!$D$8-cost_ins)+(1-MIN(1,$H$52*$C4946))*(1-MIN(1,Inputs!$G$8*$D4946)*churn_nonbuyers)*(ic*Inputs!$C$8+fee_wd*Inputs!$E$8*(1-$B4946)+fee_fx*Inputs!$D$8-cost_acc-cost_wd*Inputs!$E$8*(1-$B4946)-cost_fx*Inputs!$D$8))</f>
        <v>189523.318559249</v>
      </c>
      <c r="J4946" s="0" t="n">
        <f aca="false">G4946+H4946+I4946-fixed</f>
        <v>106607.746682276</v>
      </c>
      <c r="K4946" s="0" t="n">
        <f aca="false">12*Inputs!$B$6*(1-MIN(1,Inputs!$G$6*$D4946)*churn_nonbuyers)*(ic*Inputs!$C$6+fee_wd*Inputs!$E$6*(1-$B4946)+fee_fx*Inputs!$D$6-cost_acc-cost_wd*Inputs!$E$6*(1-$B4946)-cost_fx*Inputs!$D$6)</f>
        <v>160060.629507379</v>
      </c>
      <c r="L4946" s="0" t="n">
        <f aca="false">12*Inputs!$B$7*(1-MIN(1,Inputs!$G$7*$D4946)*churn_nonbuyers)*(ic*Inputs!$C$7+fee_wd*Inputs!$E$7*(1-$B4946)+fee_fx*Inputs!$D$7-cost_acc-cost_wd*Inputs!$E$7*(1-$B4946)-cost_fx*Inputs!$D$7)</f>
        <v>359373.665896428</v>
      </c>
      <c r="M4946" s="0" t="n">
        <f aca="false">12*Inputs!$B$8*(1-MIN(1,Inputs!$G$8*$D4946)*churn_nonbuyers)*(ic*Inputs!$C$8+fee_wd*Inputs!$E$8*(1-$B4946)+fee_fx*Inputs!$D$8-cost_acc-cost_wd*Inputs!$E$8*(1-$B4946)-cost_fx*Inputs!$D$8)</f>
        <v>128574.68212777</v>
      </c>
      <c r="N4946" s="0" t="n">
        <f aca="false">K4946+L4946+I4946-fixed</f>
        <v>8957.61396305542</v>
      </c>
      <c r="O4946" s="0" t="n">
        <f aca="false">K4946+L4946+M4946-fixed</f>
        <v>-51991.0224684237</v>
      </c>
      <c r="P4946" s="0" t="n">
        <f aca="false">12*Inputs!$B$6*(1-MIN(1,Inputs!$F$6*$D4946))*(ic*Inputs!$C$6+flat_fee-cost_acc-cost_wd*Inputs!$E$6*$E4946-cost_fx*Inputs!$D$6)+12*Inputs!$B$7*(1-MIN(1,Inputs!$F$7*$D4946))*(ic*Inputs!$C$7+flat_fee-cost_acc-cost_wd*Inputs!$E$7*$E4946-cost_fx*Inputs!$D$7)+12*Inputs!$B$8*(1-MIN(1,Inputs!$F$8*$D4946))*(ic*Inputs!$C$8+flat_fee-cost_acc-cost_wd*Inputs!$E$8*$E4946-cost_fx*Inputs!$D$8)-fixed</f>
        <v>65630.9393983999</v>
      </c>
    </row>
    <row r="4947" customFormat="false" ht="15" hidden="false" customHeight="false" outlineLevel="0" collapsed="false">
      <c r="A4947" s="0" t="n">
        <v>4882</v>
      </c>
      <c r="B4947" s="0" t="n">
        <v>0.34389</v>
      </c>
      <c r="C4947" s="0" t="n">
        <v>1.092474</v>
      </c>
      <c r="D4947" s="0" t="n">
        <v>1.620719</v>
      </c>
      <c r="E4947" s="0" t="n">
        <v>1.26886</v>
      </c>
      <c r="F4947" s="0" t="n">
        <v>0.276891</v>
      </c>
      <c r="G4947" s="0" t="n">
        <f aca="false">12*Inputs!$B$6*(MIN(1,$H$50*$C4947)*(ic*Inputs!$C$6+pS+fee_fx*Inputs!$D$6-cost_acc-cost_wd*Inputs!$E$6*$E4947-cost_fx*Inputs!$D$6-$F4947)+(1-MIN(1,$H$50*$C4947))*(1-MIN(1,Inputs!$G$6*$D4947)*churn_nonbuyers)*(ic*Inputs!$C$6+fee_wd*Inputs!$E$6*(1-$B4947)+fee_fx*Inputs!$D$6-cost_acc-cost_wd*Inputs!$E$6*(1-$B4947)-cost_fx*Inputs!$D$6))</f>
        <v>194098.866642631</v>
      </c>
      <c r="H4947" s="0" t="n">
        <f aca="false">12*Inputs!$B$7*(MIN(1,$H$51*$C4947)*(ic*Inputs!$C$7+pE+fee_fx*Inputs!$D$7-cost_acc-cost_wd*Inputs!$E$7*$E4947-cost_fx*Inputs!$D$7-$F4947)+(1-MIN(1,$H$51*$C4947))*(1-MIN(1,Inputs!$G$7*$D4947)*churn_nonbuyers)*(ic*Inputs!$C$7+fee_wd*Inputs!$E$7*(1-$B4947)+fee_fx*Inputs!$D$7-cost_acc-cost_wd*Inputs!$E$7*(1-$B4947)-cost_fx*Inputs!$D$7))</f>
        <v>376674.460294233</v>
      </c>
      <c r="I4947" s="0" t="n">
        <f aca="false">12*Inputs!$B$8*(MIN(1,$H$52*$C4947)*(ic*Inputs!$C$8+pT-cost_acc-cost_wd*Inputs!$E$8-cost_fx*Inputs!$D$8-cost_ins)+(1-MIN(1,$H$52*$C4947))*(1-MIN(1,Inputs!$G$8*$D4947)*churn_nonbuyers)*(ic*Inputs!$C$8+fee_wd*Inputs!$E$8*(1-$B4947)+fee_fx*Inputs!$D$8-cost_acc-cost_wd*Inputs!$E$8*(1-$B4947)-cost_fx*Inputs!$D$8))</f>
        <v>157473.572256</v>
      </c>
      <c r="J4947" s="0" t="n">
        <f aca="false">G4947+H4947+I4947-fixed</f>
        <v>28246.8991928637</v>
      </c>
      <c r="K4947" s="0" t="n">
        <f aca="false">12*Inputs!$B$6*(1-MIN(1,Inputs!$G$6*$D4947)*churn_nonbuyers)*(ic*Inputs!$C$6+fee_wd*Inputs!$E$6*(1-$B4947)+fee_fx*Inputs!$D$6-cost_acc-cost_wd*Inputs!$E$6*(1-$B4947)-cost_fx*Inputs!$D$6)</f>
        <v>139755.905689752</v>
      </c>
      <c r="L4947" s="0" t="n">
        <f aca="false">12*Inputs!$B$7*(1-MIN(1,Inputs!$G$7*$D4947)*churn_nonbuyers)*(ic*Inputs!$C$7+fee_wd*Inputs!$E$7*(1-$B4947)+fee_fx*Inputs!$D$7-cost_acc-cost_wd*Inputs!$E$7*(1-$B4947)-cost_fx*Inputs!$D$7)</f>
        <v>336483.370901851</v>
      </c>
      <c r="M4947" s="0" t="n">
        <f aca="false">12*Inputs!$B$8*(1-MIN(1,Inputs!$G$8*$D4947)*churn_nonbuyers)*(ic*Inputs!$C$8+fee_wd*Inputs!$E$8*(1-$B4947)+fee_fx*Inputs!$D$8-cost_acc-cost_wd*Inputs!$E$8*(1-$B4947)-cost_fx*Inputs!$D$8)</f>
        <v>0</v>
      </c>
      <c r="N4947" s="0" t="n">
        <f aca="false">K4947+L4947+I4947-fixed</f>
        <v>-66287.1511523968</v>
      </c>
      <c r="O4947" s="0" t="n">
        <f aca="false">K4947+L4947+M4947-fixed</f>
        <v>-223760.723408397</v>
      </c>
      <c r="P4947" s="0" t="n">
        <f aca="false">12*Inputs!$B$6*(1-MIN(1,Inputs!$F$6*$D4947))*(ic*Inputs!$C$6+flat_fee-cost_acc-cost_wd*Inputs!$E$6*$E4947-cost_fx*Inputs!$D$6)+12*Inputs!$B$7*(1-MIN(1,Inputs!$F$7*$D4947))*(ic*Inputs!$C$7+flat_fee-cost_acc-cost_wd*Inputs!$E$7*$E4947-cost_fx*Inputs!$D$7)+12*Inputs!$B$8*(1-MIN(1,Inputs!$F$8*$D4947))*(ic*Inputs!$C$8+flat_fee-cost_acc-cost_wd*Inputs!$E$8*$E4947-cost_fx*Inputs!$D$8)-fixed</f>
        <v>-355663.5817504</v>
      </c>
    </row>
    <row r="4948" customFormat="false" ht="15" hidden="false" customHeight="false" outlineLevel="0" collapsed="false">
      <c r="A4948" s="0" t="n">
        <v>4883</v>
      </c>
      <c r="B4948" s="0" t="n">
        <v>0.475799</v>
      </c>
      <c r="C4948" s="0" t="n">
        <v>0.849014</v>
      </c>
      <c r="D4948" s="0" t="n">
        <v>1.352858</v>
      </c>
      <c r="E4948" s="0" t="n">
        <v>1.206255</v>
      </c>
      <c r="F4948" s="0" t="n">
        <v>0.364481</v>
      </c>
      <c r="G4948" s="0" t="n">
        <f aca="false">12*Inputs!$B$6*(MIN(1,$H$50*$C4948)*(ic*Inputs!$C$6+pS+fee_fx*Inputs!$D$6-cost_acc-cost_wd*Inputs!$E$6*$E4948-cost_fx*Inputs!$D$6-$F4948)+(1-MIN(1,$H$50*$C4948))*(1-MIN(1,Inputs!$G$6*$D4948)*churn_nonbuyers)*(ic*Inputs!$C$6+fee_wd*Inputs!$E$6*(1-$B4948)+fee_fx*Inputs!$D$6-cost_acc-cost_wd*Inputs!$E$6*(1-$B4948)-cost_fx*Inputs!$D$6))</f>
        <v>166891.020201496</v>
      </c>
      <c r="H4948" s="0" t="n">
        <f aca="false">12*Inputs!$B$7*(MIN(1,$H$51*$C4948)*(ic*Inputs!$C$7+pE+fee_fx*Inputs!$D$7-cost_acc-cost_wd*Inputs!$E$7*$E4948-cost_fx*Inputs!$D$7-$F4948)+(1-MIN(1,$H$51*$C4948))*(1-MIN(1,Inputs!$G$7*$D4948)*churn_nonbuyers)*(ic*Inputs!$C$7+fee_wd*Inputs!$E$7*(1-$B4948)+fee_fx*Inputs!$D$7-cost_acc-cost_wd*Inputs!$E$7*(1-$B4948)-cost_fx*Inputs!$D$7))</f>
        <v>359399.438648161</v>
      </c>
      <c r="I4948" s="0" t="n">
        <f aca="false">12*Inputs!$B$8*(MIN(1,$H$52*$C4948)*(ic*Inputs!$C$8+pT-cost_acc-cost_wd*Inputs!$E$8-cost_fx*Inputs!$D$8-cost_ins)+(1-MIN(1,$H$52*$C4948))*(1-MIN(1,Inputs!$G$8*$D4948)*churn_nonbuyers)*(ic*Inputs!$C$8+fee_wd*Inputs!$E$8*(1-$B4948)+fee_fx*Inputs!$D$8-cost_acc-cost_wd*Inputs!$E$8*(1-$B4948)-cost_fx*Inputs!$D$8))</f>
        <v>128907.255366349</v>
      </c>
      <c r="J4948" s="0" t="n">
        <f aca="false">G4948+H4948+I4948-fixed</f>
        <v>-44802.285783994</v>
      </c>
      <c r="K4948" s="0" t="n">
        <f aca="false">12*Inputs!$B$6*(1-MIN(1,Inputs!$G$6*$D4948)*churn_nonbuyers)*(ic*Inputs!$C$6+fee_wd*Inputs!$E$6*(1-$B4948)+fee_fx*Inputs!$D$6-cost_acc-cost_wd*Inputs!$E$6*(1-$B4948)-cost_fx*Inputs!$D$6)</f>
        <v>124082.692441502</v>
      </c>
      <c r="L4948" s="0" t="n">
        <f aca="false">12*Inputs!$B$7*(1-MIN(1,Inputs!$G$7*$D4948)*churn_nonbuyers)*(ic*Inputs!$C$7+fee_wd*Inputs!$E$7*(1-$B4948)+fee_fx*Inputs!$D$7-cost_acc-cost_wd*Inputs!$E$7*(1-$B4948)-cost_fx*Inputs!$D$7)</f>
        <v>321101.507880901</v>
      </c>
      <c r="M4948" s="0" t="n">
        <f aca="false">12*Inputs!$B$8*(1-MIN(1,Inputs!$G$8*$D4948)*churn_nonbuyers)*(ic*Inputs!$C$8+fee_wd*Inputs!$E$8*(1-$B4948)+fee_fx*Inputs!$D$8-cost_acc-cost_wd*Inputs!$E$8*(1-$B4948)-cost_fx*Inputs!$D$8)</f>
        <v>16088.5852070112</v>
      </c>
      <c r="N4948" s="0" t="n">
        <f aca="false">K4948+L4948+I4948-fixed</f>
        <v>-125908.544311247</v>
      </c>
      <c r="O4948" s="0" t="n">
        <f aca="false">K4948+L4948+M4948-fixed</f>
        <v>-238727.214470585</v>
      </c>
      <c r="P4948" s="0" t="n">
        <f aca="false">12*Inputs!$B$6*(1-MIN(1,Inputs!$F$6*$D4948))*(ic*Inputs!$C$6+flat_fee-cost_acc-cost_wd*Inputs!$E$6*$E4948-cost_fx*Inputs!$D$6)+12*Inputs!$B$7*(1-MIN(1,Inputs!$F$7*$D4948))*(ic*Inputs!$C$7+flat_fee-cost_acc-cost_wd*Inputs!$E$7*$E4948-cost_fx*Inputs!$D$7)+12*Inputs!$B$8*(1-MIN(1,Inputs!$F$8*$D4948))*(ic*Inputs!$C$8+flat_fee-cost_acc-cost_wd*Inputs!$E$8*$E4948-cost_fx*Inputs!$D$8)-fixed</f>
        <v>-200149.7717944</v>
      </c>
    </row>
    <row r="4949" customFormat="false" ht="15" hidden="false" customHeight="false" outlineLevel="0" collapsed="false">
      <c r="A4949" s="0" t="n">
        <v>4884</v>
      </c>
      <c r="B4949" s="0" t="n">
        <v>0.330227</v>
      </c>
      <c r="C4949" s="0" t="n">
        <v>0.912027</v>
      </c>
      <c r="D4949" s="0" t="n">
        <v>0.85565</v>
      </c>
      <c r="E4949" s="0" t="n">
        <v>1.397624</v>
      </c>
      <c r="F4949" s="0" t="n">
        <v>0.252985</v>
      </c>
      <c r="G4949" s="0" t="n">
        <f aca="false">12*Inputs!$B$6*(MIN(1,$H$50*$C4949)*(ic*Inputs!$C$6+pS+fee_fx*Inputs!$D$6-cost_acc-cost_wd*Inputs!$E$6*$E4949-cost_fx*Inputs!$D$6-$F4949)+(1-MIN(1,$H$50*$C4949))*(1-MIN(1,Inputs!$G$6*$D4949)*churn_nonbuyers)*(ic*Inputs!$C$6+fee_wd*Inputs!$E$6*(1-$B4949)+fee_fx*Inputs!$D$6-cost_acc-cost_wd*Inputs!$E$6*(1-$B4949)-cost_fx*Inputs!$D$6))</f>
        <v>190058.499793229</v>
      </c>
      <c r="H4949" s="0" t="n">
        <f aca="false">12*Inputs!$B$7*(MIN(1,$H$51*$C4949)*(ic*Inputs!$C$7+pE+fee_fx*Inputs!$D$7-cost_acc-cost_wd*Inputs!$E$7*$E4949-cost_fx*Inputs!$D$7-$F4949)+(1-MIN(1,$H$51*$C4949))*(1-MIN(1,Inputs!$G$7*$D4949)*churn_nonbuyers)*(ic*Inputs!$C$7+fee_wd*Inputs!$E$7*(1-$B4949)+fee_fx*Inputs!$D$7-cost_acc-cost_wd*Inputs!$E$7*(1-$B4949)-cost_fx*Inputs!$D$7))</f>
        <v>364137.080647583</v>
      </c>
      <c r="I4949" s="0" t="n">
        <f aca="false">12*Inputs!$B$8*(MIN(1,$H$52*$C4949)*(ic*Inputs!$C$8+pT-cost_acc-cost_wd*Inputs!$E$8-cost_fx*Inputs!$D$8-cost_ins)+(1-MIN(1,$H$52*$C4949))*(1-MIN(1,Inputs!$G$8*$D4949)*churn_nonbuyers)*(ic*Inputs!$C$8+fee_wd*Inputs!$E$8*(1-$B4949)+fee_fx*Inputs!$D$8-cost_acc-cost_wd*Inputs!$E$8*(1-$B4949)-cost_fx*Inputs!$D$8))</f>
        <v>176496.03621686</v>
      </c>
      <c r="J4949" s="0" t="n">
        <f aca="false">G4949+H4949+I4949-fixed</f>
        <v>30691.6166576719</v>
      </c>
      <c r="K4949" s="0" t="n">
        <f aca="false">12*Inputs!$B$6*(1-MIN(1,Inputs!$G$6*$D4949)*churn_nonbuyers)*(ic*Inputs!$C$6+fee_wd*Inputs!$E$6*(1-$B4949)+fee_fx*Inputs!$D$6-cost_acc-cost_wd*Inputs!$E$6*(1-$B4949)-cost_fx*Inputs!$D$6)</f>
        <v>147456.78287436</v>
      </c>
      <c r="L4949" s="0" t="n">
        <f aca="false">12*Inputs!$B$7*(1-MIN(1,Inputs!$G$7*$D4949)*churn_nonbuyers)*(ic*Inputs!$C$7+fee_wd*Inputs!$E$7*(1-$B4949)+fee_fx*Inputs!$D$7-cost_acc-cost_wd*Inputs!$E$7*(1-$B4949)-cost_fx*Inputs!$D$7)</f>
        <v>346518.023324616</v>
      </c>
      <c r="M4949" s="0" t="n">
        <f aca="false">12*Inputs!$B$8*(1-MIN(1,Inputs!$G$8*$D4949)*churn_nonbuyers)*(ic*Inputs!$C$8+fee_wd*Inputs!$E$8*(1-$B4949)+fee_fx*Inputs!$D$8-cost_acc-cost_wd*Inputs!$E$8*(1-$B4949)-cost_fx*Inputs!$D$8)</f>
        <v>124544.16541368</v>
      </c>
      <c r="N4949" s="0" t="n">
        <f aca="false">K4949+L4949+I4949-fixed</f>
        <v>-29529.1575841637</v>
      </c>
      <c r="O4949" s="0" t="n">
        <f aca="false">K4949+L4949+M4949-fixed</f>
        <v>-81481.0283873441</v>
      </c>
      <c r="P4949" s="0" t="n">
        <f aca="false">12*Inputs!$B$6*(1-MIN(1,Inputs!$F$6*$D4949))*(ic*Inputs!$C$6+flat_fee-cost_acc-cost_wd*Inputs!$E$6*$E4949-cost_fx*Inputs!$D$6)+12*Inputs!$B$7*(1-MIN(1,Inputs!$F$7*$D4949))*(ic*Inputs!$C$7+flat_fee-cost_acc-cost_wd*Inputs!$E$7*$E4949-cost_fx*Inputs!$D$7)+12*Inputs!$B$8*(1-MIN(1,Inputs!$F$8*$D4949))*(ic*Inputs!$C$8+flat_fee-cost_acc-cost_wd*Inputs!$E$8*$E4949-cost_fx*Inputs!$D$8)-fixed</f>
        <v>-33673.847056</v>
      </c>
    </row>
    <row r="4950" customFormat="false" ht="15" hidden="false" customHeight="false" outlineLevel="0" collapsed="false">
      <c r="A4950" s="0" t="n">
        <v>4885</v>
      </c>
      <c r="B4950" s="0" t="n">
        <v>0.263933</v>
      </c>
      <c r="C4950" s="0" t="n">
        <v>0.827473</v>
      </c>
      <c r="D4950" s="0" t="n">
        <v>1.090931</v>
      </c>
      <c r="E4950" s="0" t="n">
        <v>1.137734</v>
      </c>
      <c r="F4950" s="0" t="n">
        <v>0.148231</v>
      </c>
      <c r="G4950" s="0" t="n">
        <f aca="false">12*Inputs!$B$6*(MIN(1,$H$50*$C4950)*(ic*Inputs!$C$6+pS+fee_fx*Inputs!$D$6-cost_acc-cost_wd*Inputs!$E$6*$E4950-cost_fx*Inputs!$D$6-$F4950)+(1-MIN(1,$H$50*$C4950))*(1-MIN(1,Inputs!$G$6*$D4950)*churn_nonbuyers)*(ic*Inputs!$C$6+fee_wd*Inputs!$E$6*(1-$B4950)+fee_fx*Inputs!$D$6-cost_acc-cost_wd*Inputs!$E$6*(1-$B4950)-cost_fx*Inputs!$D$6))</f>
        <v>199796.71029802</v>
      </c>
      <c r="H4950" s="0" t="n">
        <f aca="false">12*Inputs!$B$7*(MIN(1,$H$51*$C4950)*(ic*Inputs!$C$7+pE+fee_fx*Inputs!$D$7-cost_acc-cost_wd*Inputs!$E$7*$E4950-cost_fx*Inputs!$D$7-$F4950)+(1-MIN(1,$H$51*$C4950))*(1-MIN(1,Inputs!$G$7*$D4950)*churn_nonbuyers)*(ic*Inputs!$C$7+fee_wd*Inputs!$E$7*(1-$B4950)+fee_fx*Inputs!$D$7-cost_acc-cost_wd*Inputs!$E$7*(1-$B4950)-cost_fx*Inputs!$D$7))</f>
        <v>396768.591606998</v>
      </c>
      <c r="I4950" s="0" t="n">
        <f aca="false">12*Inputs!$B$8*(MIN(1,$H$52*$C4950)*(ic*Inputs!$C$8+pT-cost_acc-cost_wd*Inputs!$E$8-cost_fx*Inputs!$D$8-cost_ins)+(1-MIN(1,$H$52*$C4950))*(1-MIN(1,Inputs!$G$8*$D4950)*churn_nonbuyers)*(ic*Inputs!$C$8+fee_wd*Inputs!$E$8*(1-$B4950)+fee_fx*Inputs!$D$8-cost_acc-cost_wd*Inputs!$E$8*(1-$B4950)-cost_fx*Inputs!$D$8))</f>
        <v>150475.21453822</v>
      </c>
      <c r="J4950" s="0" t="n">
        <f aca="false">G4950+H4950+I4950-fixed</f>
        <v>47040.5164432381</v>
      </c>
      <c r="K4950" s="0" t="n">
        <f aca="false">12*Inputs!$B$6*(1-MIN(1,Inputs!$G$6*$D4950)*churn_nonbuyers)*(ic*Inputs!$C$6+fee_wd*Inputs!$E$6*(1-$B4950)+fee_fx*Inputs!$D$6-cost_acc-cost_wd*Inputs!$E$6*(1-$B4950)-cost_fx*Inputs!$D$6)</f>
        <v>154670.178899686</v>
      </c>
      <c r="L4950" s="0" t="n">
        <f aca="false">12*Inputs!$B$7*(1-MIN(1,Inputs!$G$7*$D4950)*churn_nonbuyers)*(ic*Inputs!$C$7+fee_wd*Inputs!$E$7*(1-$B4950)+fee_fx*Inputs!$D$7-cost_acc-cost_wd*Inputs!$E$7*(1-$B4950)-cost_fx*Inputs!$D$7)</f>
        <v>353241.615851811</v>
      </c>
      <c r="M4950" s="0" t="n">
        <f aca="false">12*Inputs!$B$8*(1-MIN(1,Inputs!$G$8*$D4950)*churn_nonbuyers)*(ic*Inputs!$C$8+fee_wd*Inputs!$E$8*(1-$B4950)+fee_fx*Inputs!$D$8-cost_acc-cost_wd*Inputs!$E$8*(1-$B4950)-cost_fx*Inputs!$D$8)</f>
        <v>74149.8395585328</v>
      </c>
      <c r="N4950" s="0" t="n">
        <f aca="false">K4950+L4950+I4950-fixed</f>
        <v>-41612.9907102827</v>
      </c>
      <c r="O4950" s="0" t="n">
        <f aca="false">K4950+L4950+M4950-fixed</f>
        <v>-117938.36568997</v>
      </c>
      <c r="P4950" s="0" t="n">
        <f aca="false">12*Inputs!$B$6*(1-MIN(1,Inputs!$F$6*$D4950))*(ic*Inputs!$C$6+flat_fee-cost_acc-cost_wd*Inputs!$E$6*$E4950-cost_fx*Inputs!$D$6)+12*Inputs!$B$7*(1-MIN(1,Inputs!$F$7*$D4950))*(ic*Inputs!$C$7+flat_fee-cost_acc-cost_wd*Inputs!$E$7*$E4950-cost_fx*Inputs!$D$7)+12*Inputs!$B$8*(1-MIN(1,Inputs!$F$8*$D4950))*(ic*Inputs!$C$8+flat_fee-cost_acc-cost_wd*Inputs!$E$8*$E4950-cost_fx*Inputs!$D$8)-fixed</f>
        <v>-37301.79528304</v>
      </c>
    </row>
    <row r="4951" customFormat="false" ht="15" hidden="false" customHeight="false" outlineLevel="0" collapsed="false">
      <c r="A4951" s="0" t="n">
        <v>4886</v>
      </c>
      <c r="B4951" s="0" t="n">
        <v>0.169071</v>
      </c>
      <c r="C4951" s="0" t="n">
        <v>1.12437</v>
      </c>
      <c r="D4951" s="0" t="n">
        <v>1.00934</v>
      </c>
      <c r="E4951" s="0" t="n">
        <v>1.194039</v>
      </c>
      <c r="F4951" s="0" t="n">
        <v>0.064351</v>
      </c>
      <c r="G4951" s="0" t="n">
        <f aca="false">12*Inputs!$B$6*(MIN(1,$H$50*$C4951)*(ic*Inputs!$C$6+pS+fee_fx*Inputs!$D$6-cost_acc-cost_wd*Inputs!$E$6*$E4951-cost_fx*Inputs!$D$6-$F4951)+(1-MIN(1,$H$50*$C4951))*(1-MIN(1,Inputs!$G$6*$D4951)*churn_nonbuyers)*(ic*Inputs!$C$6+fee_wd*Inputs!$E$6*(1-$B4951)+fee_fx*Inputs!$D$6-cost_acc-cost_wd*Inputs!$E$6*(1-$B4951)-cost_fx*Inputs!$D$6))</f>
        <v>229113.822848149</v>
      </c>
      <c r="H4951" s="0" t="n">
        <f aca="false">12*Inputs!$B$7*(MIN(1,$H$51*$C4951)*(ic*Inputs!$C$7+pE+fee_fx*Inputs!$D$7-cost_acc-cost_wd*Inputs!$E$7*$E4951-cost_fx*Inputs!$D$7-$F4951)+(1-MIN(1,$H$51*$C4951))*(1-MIN(1,Inputs!$G$7*$D4951)*churn_nonbuyers)*(ic*Inputs!$C$7+fee_wd*Inputs!$E$7*(1-$B4951)+fee_fx*Inputs!$D$7-cost_acc-cost_wd*Inputs!$E$7*(1-$B4951)-cost_fx*Inputs!$D$7))</f>
        <v>418306.171630122</v>
      </c>
      <c r="I4951" s="0" t="n">
        <f aca="false">12*Inputs!$B$8*(MIN(1,$H$52*$C4951)*(ic*Inputs!$C$8+pT-cost_acc-cost_wd*Inputs!$E$8-cost_fx*Inputs!$D$8-cost_ins)+(1-MIN(1,$H$52*$C4951))*(1-MIN(1,Inputs!$G$8*$D4951)*churn_nonbuyers)*(ic*Inputs!$C$8+fee_wd*Inputs!$E$8*(1-$B4951)+fee_fx*Inputs!$D$8-cost_acc-cost_wd*Inputs!$E$8*(1-$B4951)-cost_fx*Inputs!$D$8))</f>
        <v>181960.822634145</v>
      </c>
      <c r="J4951" s="0" t="n">
        <f aca="false">G4951+H4951+I4951-fixed</f>
        <v>129380.817112416</v>
      </c>
      <c r="K4951" s="0" t="n">
        <f aca="false">12*Inputs!$B$6*(1-MIN(1,Inputs!$G$6*$D4951)*churn_nonbuyers)*(ic*Inputs!$C$6+fee_wd*Inputs!$E$6*(1-$B4951)+fee_fx*Inputs!$D$6-cost_acc-cost_wd*Inputs!$E$6*(1-$B4951)-cost_fx*Inputs!$D$6)</f>
        <v>168308.309686608</v>
      </c>
      <c r="L4951" s="0" t="n">
        <f aca="false">12*Inputs!$B$7*(1-MIN(1,Inputs!$G$7*$D4951)*churn_nonbuyers)*(ic*Inputs!$C$7+fee_wd*Inputs!$E$7*(1-$B4951)+fee_fx*Inputs!$D$7-cost_acc-cost_wd*Inputs!$E$7*(1-$B4951)-cost_fx*Inputs!$D$7)</f>
        <v>367382.007891965</v>
      </c>
      <c r="M4951" s="0" t="n">
        <f aca="false">12*Inputs!$B$8*(1-MIN(1,Inputs!$G$8*$D4951)*churn_nonbuyers)*(ic*Inputs!$C$8+fee_wd*Inputs!$E$8*(1-$B4951)+fee_fx*Inputs!$D$8-cost_acc-cost_wd*Inputs!$E$8*(1-$B4951)-cost_fx*Inputs!$D$8)</f>
        <v>93404.432937504</v>
      </c>
      <c r="N4951" s="0" t="n">
        <f aca="false">K4951+L4951+I4951-fixed</f>
        <v>17651.1402127178</v>
      </c>
      <c r="O4951" s="0" t="n">
        <f aca="false">K4951+L4951+M4951-fixed</f>
        <v>-70905.2494839232</v>
      </c>
      <c r="P4951" s="0" t="n">
        <f aca="false">12*Inputs!$B$6*(1-MIN(1,Inputs!$F$6*$D4951))*(ic*Inputs!$C$6+flat_fee-cost_acc-cost_wd*Inputs!$E$6*$E4951-cost_fx*Inputs!$D$6)+12*Inputs!$B$7*(1-MIN(1,Inputs!$F$7*$D4951))*(ic*Inputs!$C$7+flat_fee-cost_acc-cost_wd*Inputs!$E$7*$E4951-cost_fx*Inputs!$D$7)+12*Inputs!$B$8*(1-MIN(1,Inputs!$F$8*$D4951))*(ic*Inputs!$C$8+flat_fee-cost_acc-cost_wd*Inputs!$E$8*$E4951-cost_fx*Inputs!$D$8)-fixed</f>
        <v>-18184.9776975999</v>
      </c>
    </row>
    <row r="4952" customFormat="false" ht="15" hidden="false" customHeight="false" outlineLevel="0" collapsed="false">
      <c r="A4952" s="0" t="n">
        <v>4887</v>
      </c>
      <c r="B4952" s="0" t="n">
        <v>0.389111</v>
      </c>
      <c r="C4952" s="0" t="n">
        <v>0.861323</v>
      </c>
      <c r="D4952" s="0" t="n">
        <v>1.586497</v>
      </c>
      <c r="E4952" s="0" t="n">
        <v>1.122527</v>
      </c>
      <c r="F4952" s="0" t="n">
        <v>0.173747</v>
      </c>
      <c r="G4952" s="0" t="n">
        <f aca="false">12*Inputs!$B$6*(MIN(1,$H$50*$C4952)*(ic*Inputs!$C$6+pS+fee_fx*Inputs!$D$6-cost_acc-cost_wd*Inputs!$E$6*$E4952-cost_fx*Inputs!$D$6-$F4952)+(1-MIN(1,$H$50*$C4952))*(1-MIN(1,Inputs!$G$6*$D4952)*churn_nonbuyers)*(ic*Inputs!$C$6+fee_wd*Inputs!$E$6*(1-$B4952)+fee_fx*Inputs!$D$6-cost_acc-cost_wd*Inputs!$E$6*(1-$B4952)-cost_fx*Inputs!$D$6))</f>
        <v>182211.686155886</v>
      </c>
      <c r="H4952" s="0" t="n">
        <f aca="false">12*Inputs!$B$7*(MIN(1,$H$51*$C4952)*(ic*Inputs!$C$7+pE+fee_fx*Inputs!$D$7-cost_acc-cost_wd*Inputs!$E$7*$E4952-cost_fx*Inputs!$D$7-$F4952)+(1-MIN(1,$H$51*$C4952))*(1-MIN(1,Inputs!$G$7*$D4952)*churn_nonbuyers)*(ic*Inputs!$C$7+fee_wd*Inputs!$E$7*(1-$B4952)+fee_fx*Inputs!$D$7-cost_acc-cost_wd*Inputs!$E$7*(1-$B4952)-cost_fx*Inputs!$D$7))</f>
        <v>383980.486198379</v>
      </c>
      <c r="I4952" s="0" t="n">
        <f aca="false">12*Inputs!$B$8*(MIN(1,$H$52*$C4952)*(ic*Inputs!$C$8+pT-cost_acc-cost_wd*Inputs!$E$8-cost_fx*Inputs!$D$8-cost_ins)+(1-MIN(1,$H$52*$C4952))*(1-MIN(1,Inputs!$G$8*$D4952)*churn_nonbuyers)*(ic*Inputs!$C$8+fee_wd*Inputs!$E$8*(1-$B4952)+fee_fx*Inputs!$D$8-cost_acc-cost_wd*Inputs!$E$8*(1-$B4952)-cost_fx*Inputs!$D$8))</f>
        <v>124154.542512</v>
      </c>
      <c r="J4952" s="0" t="n">
        <f aca="false">G4952+H4952+I4952-fixed</f>
        <v>-9653.28513373574</v>
      </c>
      <c r="K4952" s="0" t="n">
        <f aca="false">12*Inputs!$B$6*(1-MIN(1,Inputs!$G$6*$D4952)*churn_nonbuyers)*(ic*Inputs!$C$6+fee_wd*Inputs!$E$6*(1-$B4952)+fee_fx*Inputs!$D$6-cost_acc-cost_wd*Inputs!$E$6*(1-$B4952)-cost_fx*Inputs!$D$6)</f>
        <v>134020.854966002</v>
      </c>
      <c r="L4952" s="0" t="n">
        <f aca="false">12*Inputs!$B$7*(1-MIN(1,Inputs!$G$7*$D4952)*churn_nonbuyers)*(ic*Inputs!$C$7+fee_wd*Inputs!$E$7*(1-$B4952)+fee_fx*Inputs!$D$7-cost_acc-cost_wd*Inputs!$E$7*(1-$B4952)-cost_fx*Inputs!$D$7)</f>
        <v>330644.585523601</v>
      </c>
      <c r="M4952" s="0" t="n">
        <f aca="false">12*Inputs!$B$8*(1-MIN(1,Inputs!$G$8*$D4952)*churn_nonbuyers)*(ic*Inputs!$C$8+fee_wd*Inputs!$E$8*(1-$B4952)+fee_fx*Inputs!$D$8-cost_acc-cost_wd*Inputs!$E$8*(1-$B4952)-cost_fx*Inputs!$D$8)</f>
        <v>0</v>
      </c>
      <c r="N4952" s="0" t="n">
        <f aca="false">K4952+L4952+I4952-fixed</f>
        <v>-111180.016998396</v>
      </c>
      <c r="O4952" s="0" t="n">
        <f aca="false">K4952+L4952+M4952-fixed</f>
        <v>-235334.559510396</v>
      </c>
      <c r="P4952" s="0" t="n">
        <f aca="false">12*Inputs!$B$6*(1-MIN(1,Inputs!$F$6*$D4952))*(ic*Inputs!$C$6+flat_fee-cost_acc-cost_wd*Inputs!$E$6*$E4952-cost_fx*Inputs!$D$6)+12*Inputs!$B$7*(1-MIN(1,Inputs!$F$7*$D4952))*(ic*Inputs!$C$7+flat_fee-cost_acc-cost_wd*Inputs!$E$7*$E4952-cost_fx*Inputs!$D$7)+12*Inputs!$B$8*(1-MIN(1,Inputs!$F$8*$D4952))*(ic*Inputs!$C$8+flat_fee-cost_acc-cost_wd*Inputs!$E$8*$E4952-cost_fx*Inputs!$D$8)-fixed</f>
        <v>-295954.93191544</v>
      </c>
    </row>
    <row r="4953" customFormat="false" ht="15" hidden="false" customHeight="false" outlineLevel="0" collapsed="false">
      <c r="A4953" s="0" t="n">
        <v>4888</v>
      </c>
      <c r="B4953" s="0" t="n">
        <v>0.07316</v>
      </c>
      <c r="C4953" s="0" t="n">
        <v>0.931019</v>
      </c>
      <c r="D4953" s="0" t="n">
        <v>1.458329</v>
      </c>
      <c r="E4953" s="0" t="n">
        <v>1.296579</v>
      </c>
      <c r="F4953" s="0" t="n">
        <v>0.080449</v>
      </c>
      <c r="G4953" s="0" t="n">
        <f aca="false">12*Inputs!$B$6*(MIN(1,$H$50*$C4953)*(ic*Inputs!$C$6+pS+fee_fx*Inputs!$D$6-cost_acc-cost_wd*Inputs!$E$6*$E4953-cost_fx*Inputs!$D$6-$F4953)+(1-MIN(1,$H$50*$C4953))*(1-MIN(1,Inputs!$G$6*$D4953)*churn_nonbuyers)*(ic*Inputs!$C$6+fee_wd*Inputs!$E$6*(1-$B4953)+fee_fx*Inputs!$D$6-cost_acc-cost_wd*Inputs!$E$6*(1-$B4953)-cost_fx*Inputs!$D$6))</f>
        <v>224280.188724396</v>
      </c>
      <c r="H4953" s="0" t="n">
        <f aca="false">12*Inputs!$B$7*(MIN(1,$H$51*$C4953)*(ic*Inputs!$C$7+pE+fee_fx*Inputs!$D$7-cost_acc-cost_wd*Inputs!$E$7*$E4953-cost_fx*Inputs!$D$7-$F4953)+(1-MIN(1,$H$51*$C4953))*(1-MIN(1,Inputs!$G$7*$D4953)*churn_nonbuyers)*(ic*Inputs!$C$7+fee_wd*Inputs!$E$7*(1-$B4953)+fee_fx*Inputs!$D$7-cost_acc-cost_wd*Inputs!$E$7*(1-$B4953)-cost_fx*Inputs!$D$7))</f>
        <v>402773.964141863</v>
      </c>
      <c r="I4953" s="0" t="n">
        <f aca="false">12*Inputs!$B$8*(MIN(1,$H$52*$C4953)*(ic*Inputs!$C$8+pT-cost_acc-cost_wd*Inputs!$E$8-cost_fx*Inputs!$D$8-cost_ins)+(1-MIN(1,$H$52*$C4953))*(1-MIN(1,Inputs!$G$8*$D4953)*churn_nonbuyers)*(ic*Inputs!$C$8+fee_wd*Inputs!$E$8*(1-$B4953)+fee_fx*Inputs!$D$8-cost_acc-cost_wd*Inputs!$E$8*(1-$B4953)-cost_fx*Inputs!$D$8))</f>
        <v>134200.802736</v>
      </c>
      <c r="J4953" s="0" t="n">
        <f aca="false">G4953+H4953+I4953-fixed</f>
        <v>61254.9556022594</v>
      </c>
      <c r="K4953" s="0" t="n">
        <f aca="false">12*Inputs!$B$6*(1-MIN(1,Inputs!$G$6*$D4953)*churn_nonbuyers)*(ic*Inputs!$C$6+fee_wd*Inputs!$E$6*(1-$B4953)+fee_fx*Inputs!$D$6-cost_acc-cost_wd*Inputs!$E$6*(1-$B4953)-cost_fx*Inputs!$D$6)</f>
        <v>177133.181397408</v>
      </c>
      <c r="L4953" s="0" t="n">
        <f aca="false">12*Inputs!$B$7*(1-MIN(1,Inputs!$G$7*$D4953)*churn_nonbuyers)*(ic*Inputs!$C$7+fee_wd*Inputs!$E$7*(1-$B4953)+fee_fx*Inputs!$D$7-cost_acc-cost_wd*Inputs!$E$7*(1-$B4953)-cost_fx*Inputs!$D$7)</f>
        <v>375485.919046445</v>
      </c>
      <c r="M4953" s="0" t="n">
        <f aca="false">12*Inputs!$B$8*(1-MIN(1,Inputs!$G$8*$D4953)*churn_nonbuyers)*(ic*Inputs!$C$8+fee_wd*Inputs!$E$8*(1-$B4953)+fee_fx*Inputs!$D$8-cost_acc-cost_wd*Inputs!$E$8*(1-$B4953)-cost_fx*Inputs!$D$8)</f>
        <v>0</v>
      </c>
      <c r="N4953" s="0" t="n">
        <f aca="false">K4953+L4953+I4953-fixed</f>
        <v>-13180.0968201472</v>
      </c>
      <c r="O4953" s="0" t="n">
        <f aca="false">K4953+L4953+M4953-fixed</f>
        <v>-147380.899556147</v>
      </c>
      <c r="P4953" s="0" t="n">
        <f aca="false">12*Inputs!$B$6*(1-MIN(1,Inputs!$F$6*$D4953))*(ic*Inputs!$C$6+flat_fee-cost_acc-cost_wd*Inputs!$E$6*$E4953-cost_fx*Inputs!$D$6)+12*Inputs!$B$7*(1-MIN(1,Inputs!$F$7*$D4953))*(ic*Inputs!$C$7+flat_fee-cost_acc-cost_wd*Inputs!$E$7*$E4953-cost_fx*Inputs!$D$7)+12*Inputs!$B$8*(1-MIN(1,Inputs!$F$8*$D4953))*(ic*Inputs!$C$8+flat_fee-cost_acc-cost_wd*Inputs!$E$8*$E4953-cost_fx*Inputs!$D$8)-fixed</f>
        <v>-283491.30275416</v>
      </c>
    </row>
    <row r="4954" customFormat="false" ht="15" hidden="false" customHeight="false" outlineLevel="0" collapsed="false">
      <c r="A4954" s="0" t="n">
        <v>4889</v>
      </c>
      <c r="B4954" s="0" t="n">
        <v>0.17001</v>
      </c>
      <c r="C4954" s="0" t="n">
        <v>1.082672</v>
      </c>
      <c r="D4954" s="0" t="n">
        <v>1.69635</v>
      </c>
      <c r="E4954" s="0" t="n">
        <v>1.296651</v>
      </c>
      <c r="F4954" s="0" t="n">
        <v>0.388613</v>
      </c>
      <c r="G4954" s="0" t="n">
        <f aca="false">12*Inputs!$B$6*(MIN(1,$H$50*$C4954)*(ic*Inputs!$C$6+pS+fee_fx*Inputs!$D$6-cost_acc-cost_wd*Inputs!$E$6*$E4954-cost_fx*Inputs!$D$6-$F4954)+(1-MIN(1,$H$50*$C4954))*(1-MIN(1,Inputs!$G$6*$D4954)*churn_nonbuyers)*(ic*Inputs!$C$6+fee_wd*Inputs!$E$6*(1-$B4954)+fee_fx*Inputs!$D$6-cost_acc-cost_wd*Inputs!$E$6*(1-$B4954)-cost_fx*Inputs!$D$6))</f>
        <v>210536.12484978</v>
      </c>
      <c r="H4954" s="0" t="n">
        <f aca="false">12*Inputs!$B$7*(MIN(1,$H$51*$C4954)*(ic*Inputs!$C$7+pE+fee_fx*Inputs!$D$7-cost_acc-cost_wd*Inputs!$E$7*$E4954-cost_fx*Inputs!$D$7-$F4954)+(1-MIN(1,$H$51*$C4954))*(1-MIN(1,Inputs!$G$7*$D4954)*churn_nonbuyers)*(ic*Inputs!$C$7+fee_wd*Inputs!$E$7*(1-$B4954)+fee_fx*Inputs!$D$7-cost_acc-cost_wd*Inputs!$E$7*(1-$B4954)-cost_fx*Inputs!$D$7))</f>
        <v>378898.338567709</v>
      </c>
      <c r="I4954" s="0" t="n">
        <f aca="false">12*Inputs!$B$8*(MIN(1,$H$52*$C4954)*(ic*Inputs!$C$8+pT-cost_acc-cost_wd*Inputs!$E$8-cost_fx*Inputs!$D$8-cost_ins)+(1-MIN(1,$H$52*$C4954))*(1-MIN(1,Inputs!$G$8*$D4954)*churn_nonbuyers)*(ic*Inputs!$C$8+fee_wd*Inputs!$E$8*(1-$B4954)+fee_fx*Inputs!$D$8-cost_acc-cost_wd*Inputs!$E$8*(1-$B4954)-cost_fx*Inputs!$D$8))</f>
        <v>156060.672768</v>
      </c>
      <c r="J4954" s="0" t="n">
        <f aca="false">G4954+H4954+I4954-fixed</f>
        <v>45495.136185489</v>
      </c>
      <c r="K4954" s="0" t="n">
        <f aca="false">12*Inputs!$B$6*(1-MIN(1,Inputs!$G$6*$D4954)*churn_nonbuyers)*(ic*Inputs!$C$6+fee_wd*Inputs!$E$6*(1-$B4954)+fee_fx*Inputs!$D$6-cost_acc-cost_wd*Inputs!$E$6*(1-$B4954)-cost_fx*Inputs!$D$6)</f>
        <v>162095.8065372</v>
      </c>
      <c r="L4954" s="0" t="n">
        <f aca="false">12*Inputs!$B$7*(1-MIN(1,Inputs!$G$7*$D4954)*churn_nonbuyers)*(ic*Inputs!$C$7+fee_wd*Inputs!$E$7*(1-$B4954)+fee_fx*Inputs!$D$7-cost_acc-cost_wd*Inputs!$E$7*(1-$B4954)-cost_fx*Inputs!$D$7)</f>
        <v>359445.38312232</v>
      </c>
      <c r="M4954" s="0" t="n">
        <f aca="false">12*Inputs!$B$8*(1-MIN(1,Inputs!$G$8*$D4954)*churn_nonbuyers)*(ic*Inputs!$C$8+fee_wd*Inputs!$E$8*(1-$B4954)+fee_fx*Inputs!$D$8-cost_acc-cost_wd*Inputs!$E$8*(1-$B4954)-cost_fx*Inputs!$D$8)</f>
        <v>0</v>
      </c>
      <c r="N4954" s="0" t="n">
        <f aca="false">K4954+L4954+I4954-fixed</f>
        <v>-22398.1375724799</v>
      </c>
      <c r="O4954" s="0" t="n">
        <f aca="false">K4954+L4954+M4954-fixed</f>
        <v>-178458.81034048</v>
      </c>
      <c r="P4954" s="0" t="n">
        <f aca="false">12*Inputs!$B$6*(1-MIN(1,Inputs!$F$6*$D4954))*(ic*Inputs!$C$6+flat_fee-cost_acc-cost_wd*Inputs!$E$6*$E4954-cost_fx*Inputs!$D$6)+12*Inputs!$B$7*(1-MIN(1,Inputs!$F$7*$D4954))*(ic*Inputs!$C$7+flat_fee-cost_acc-cost_wd*Inputs!$E$7*$E4954-cost_fx*Inputs!$D$7)+12*Inputs!$B$8*(1-MIN(1,Inputs!$F$8*$D4954))*(ic*Inputs!$C$8+flat_fee-cost_acc-cost_wd*Inputs!$E$8*$E4954-cost_fx*Inputs!$D$8)-fixed</f>
        <v>-400794.993076</v>
      </c>
    </row>
    <row r="4955" customFormat="false" ht="15" hidden="false" customHeight="false" outlineLevel="0" collapsed="false">
      <c r="A4955" s="0" t="n">
        <v>4890</v>
      </c>
      <c r="B4955" s="0" t="n">
        <v>0.440601</v>
      </c>
      <c r="C4955" s="0" t="n">
        <v>0.899473</v>
      </c>
      <c r="D4955" s="0" t="n">
        <v>1.184998</v>
      </c>
      <c r="E4955" s="0" t="n">
        <v>1.042855</v>
      </c>
      <c r="F4955" s="0" t="n">
        <v>0.428789</v>
      </c>
      <c r="G4955" s="0" t="n">
        <f aca="false">12*Inputs!$B$6*(MIN(1,$H$50*$C4955)*(ic*Inputs!$C$6+pS+fee_fx*Inputs!$D$6-cost_acc-cost_wd*Inputs!$E$6*$E4955-cost_fx*Inputs!$D$6-$F4955)+(1-MIN(1,$H$50*$C4955))*(1-MIN(1,Inputs!$G$6*$D4955)*churn_nonbuyers)*(ic*Inputs!$C$6+fee_wd*Inputs!$E$6*(1-$B4955)+fee_fx*Inputs!$D$6-cost_acc-cost_wd*Inputs!$E$6*(1-$B4955)-cost_fx*Inputs!$D$6))</f>
        <v>176950.493329634</v>
      </c>
      <c r="H4955" s="0" t="n">
        <f aca="false">12*Inputs!$B$7*(MIN(1,$H$51*$C4955)*(ic*Inputs!$C$7+pE+fee_fx*Inputs!$D$7-cost_acc-cost_wd*Inputs!$E$7*$E4955-cost_fx*Inputs!$D$7-$F4955)+(1-MIN(1,$H$51*$C4955))*(1-MIN(1,Inputs!$G$7*$D4955)*churn_nonbuyers)*(ic*Inputs!$C$7+fee_wd*Inputs!$E$7*(1-$B4955)+fee_fx*Inputs!$D$7-cost_acc-cost_wd*Inputs!$E$7*(1-$B4955)-cost_fx*Inputs!$D$7))</f>
        <v>379483.771548473</v>
      </c>
      <c r="I4955" s="0" t="n">
        <f aca="false">12*Inputs!$B$8*(MIN(1,$H$52*$C4955)*(ic*Inputs!$C$8+pT-cost_acc-cost_wd*Inputs!$E$8-cost_fx*Inputs!$D$8-cost_ins)+(1-MIN(1,$H$52*$C4955))*(1-MIN(1,Inputs!$G$8*$D4955)*churn_nonbuyers)*(ic*Inputs!$C$8+fee_wd*Inputs!$E$8*(1-$B4955)+fee_fx*Inputs!$D$8-cost_acc-cost_wd*Inputs!$E$8*(1-$B4955)-cost_fx*Inputs!$D$8))</f>
        <v>148929.762832737</v>
      </c>
      <c r="J4955" s="0" t="n">
        <f aca="false">G4955+H4955+I4955-fixed</f>
        <v>5364.02771084406</v>
      </c>
      <c r="K4955" s="0" t="n">
        <f aca="false">12*Inputs!$B$6*(1-MIN(1,Inputs!$G$6*$D4955)*churn_nonbuyers)*(ic*Inputs!$C$6+fee_wd*Inputs!$E$6*(1-$B4955)+fee_fx*Inputs!$D$6-cost_acc-cost_wd*Inputs!$E$6*(1-$B4955)-cost_fx*Inputs!$D$6)</f>
        <v>129967.877547346</v>
      </c>
      <c r="L4955" s="0" t="n">
        <f aca="false">12*Inputs!$B$7*(1-MIN(1,Inputs!$G$7*$D4955)*churn_nonbuyers)*(ic*Inputs!$C$7+fee_wd*Inputs!$E$7*(1-$B4955)+fee_fx*Inputs!$D$7-cost_acc-cost_wd*Inputs!$E$7*(1-$B4955)-cost_fx*Inputs!$D$7)</f>
        <v>327675.241024407</v>
      </c>
      <c r="M4955" s="0" t="n">
        <f aca="false">12*Inputs!$B$8*(1-MIN(1,Inputs!$G$8*$D4955)*churn_nonbuyers)*(ic*Inputs!$C$8+fee_wd*Inputs!$E$8*(1-$B4955)+fee_fx*Inputs!$D$8-cost_acc-cost_wd*Inputs!$E$8*(1-$B4955)-cost_fx*Inputs!$D$8)</f>
        <v>52045.7487676128</v>
      </c>
      <c r="N4955" s="0" t="n">
        <f aca="false">K4955+L4955+I4955-fixed</f>
        <v>-93427.11859551</v>
      </c>
      <c r="O4955" s="0" t="n">
        <f aca="false">K4955+L4955+M4955-fixed</f>
        <v>-190311.132660634</v>
      </c>
      <c r="P4955" s="0" t="n">
        <f aca="false">12*Inputs!$B$6*(1-MIN(1,Inputs!$F$6*$D4955))*(ic*Inputs!$C$6+flat_fee-cost_acc-cost_wd*Inputs!$E$6*$E4955-cost_fx*Inputs!$D$6)+12*Inputs!$B$7*(1-MIN(1,Inputs!$F$7*$D4955))*(ic*Inputs!$C$7+flat_fee-cost_acc-cost_wd*Inputs!$E$7*$E4955-cost_fx*Inputs!$D$7)+12*Inputs!$B$8*(1-MIN(1,Inputs!$F$8*$D4955))*(ic*Inputs!$C$8+flat_fee-cost_acc-cost_wd*Inputs!$E$8*$E4955-cost_fx*Inputs!$D$8)-fixed</f>
        <v>-50464.1707144</v>
      </c>
    </row>
    <row r="4956" customFormat="false" ht="15" hidden="false" customHeight="false" outlineLevel="0" collapsed="false">
      <c r="A4956" s="0" t="n">
        <v>4891</v>
      </c>
      <c r="B4956" s="0" t="n">
        <v>0.390836</v>
      </c>
      <c r="C4956" s="0" t="n">
        <v>0.86116</v>
      </c>
      <c r="D4956" s="0" t="n">
        <v>1.388774</v>
      </c>
      <c r="E4956" s="0" t="n">
        <v>1.213553</v>
      </c>
      <c r="F4956" s="0" t="n">
        <v>0.144082</v>
      </c>
      <c r="G4956" s="0" t="n">
        <f aca="false">12*Inputs!$B$6*(MIN(1,$H$50*$C4956)*(ic*Inputs!$C$6+pS+fee_fx*Inputs!$D$6-cost_acc-cost_wd*Inputs!$E$6*$E4956-cost_fx*Inputs!$D$6-$F4956)+(1-MIN(1,$H$50*$C4956))*(1-MIN(1,Inputs!$G$6*$D4956)*churn_nonbuyers)*(ic*Inputs!$C$6+fee_wd*Inputs!$E$6*(1-$B4956)+fee_fx*Inputs!$D$6-cost_acc-cost_wd*Inputs!$E$6*(1-$B4956)-cost_fx*Inputs!$D$6))</f>
        <v>182109.831341061</v>
      </c>
      <c r="H4956" s="0" t="n">
        <f aca="false">12*Inputs!$B$7*(MIN(1,$H$51*$C4956)*(ic*Inputs!$C$7+pE+fee_fx*Inputs!$D$7-cost_acc-cost_wd*Inputs!$E$7*$E4956-cost_fx*Inputs!$D$7-$F4956)+(1-MIN(1,$H$51*$C4956))*(1-MIN(1,Inputs!$G$7*$D4956)*churn_nonbuyers)*(ic*Inputs!$C$7+fee_wd*Inputs!$E$7*(1-$B4956)+fee_fx*Inputs!$D$7-cost_acc-cost_wd*Inputs!$E$7*(1-$B4956)-cost_fx*Inputs!$D$7))</f>
        <v>377605.458212409</v>
      </c>
      <c r="I4956" s="0" t="n">
        <f aca="false">12*Inputs!$B$8*(MIN(1,$H$52*$C4956)*(ic*Inputs!$C$8+pT-cost_acc-cost_wd*Inputs!$E$8-cost_fx*Inputs!$D$8-cost_ins)+(1-MIN(1,$H$52*$C4956))*(1-MIN(1,Inputs!$G$8*$D4956)*churn_nonbuyers)*(ic*Inputs!$C$8+fee_wd*Inputs!$E$8*(1-$B4956)+fee_fx*Inputs!$D$8-cost_acc-cost_wd*Inputs!$E$8*(1-$B4956)-cost_fx*Inputs!$D$8))</f>
        <v>127535.064608713</v>
      </c>
      <c r="J4956" s="0" t="n">
        <f aca="false">G4956+H4956+I4956-fixed</f>
        <v>-12749.6458378171</v>
      </c>
      <c r="K4956" s="0" t="n">
        <f aca="false">12*Inputs!$B$6*(1-MIN(1,Inputs!$G$6*$D4956)*churn_nonbuyers)*(ic*Inputs!$C$6+fee_wd*Inputs!$E$6*(1-$B4956)+fee_fx*Inputs!$D$6-cost_acc-cost_wd*Inputs!$E$6*(1-$B4956)-cost_fx*Inputs!$D$6)</f>
        <v>135228.810780461</v>
      </c>
      <c r="L4956" s="0" t="n">
        <f aca="false">12*Inputs!$B$7*(1-MIN(1,Inputs!$G$7*$D4956)*churn_nonbuyers)*(ic*Inputs!$C$7+fee_wd*Inputs!$E$7*(1-$B4956)+fee_fx*Inputs!$D$7-cost_acc-cost_wd*Inputs!$E$7*(1-$B4956)-cost_fx*Inputs!$D$7)</f>
        <v>332465.827716277</v>
      </c>
      <c r="M4956" s="0" t="n">
        <f aca="false">12*Inputs!$B$8*(1-MIN(1,Inputs!$G$8*$D4956)*churn_nonbuyers)*(ic*Inputs!$C$8+fee_wd*Inputs!$E$8*(1-$B4956)+fee_fx*Inputs!$D$8-cost_acc-cost_wd*Inputs!$E$8*(1-$B4956)-cost_fx*Inputs!$D$8)</f>
        <v>8570.29308215042</v>
      </c>
      <c r="N4956" s="0" t="n">
        <f aca="false">K4956+L4956+I4956-fixed</f>
        <v>-104770.29689455</v>
      </c>
      <c r="O4956" s="0" t="n">
        <f aca="false">K4956+L4956+M4956-fixed</f>
        <v>-223735.068421112</v>
      </c>
      <c r="P4956" s="0" t="n">
        <f aca="false">12*Inputs!$B$6*(1-MIN(1,Inputs!$F$6*$D4956))*(ic*Inputs!$C$6+flat_fee-cost_acc-cost_wd*Inputs!$E$6*$E4956-cost_fx*Inputs!$D$6)+12*Inputs!$B$7*(1-MIN(1,Inputs!$F$7*$D4956))*(ic*Inputs!$C$7+flat_fee-cost_acc-cost_wd*Inputs!$E$7*$E4956-cost_fx*Inputs!$D$7)+12*Inputs!$B$8*(1-MIN(1,Inputs!$F$8*$D4956))*(ic*Inputs!$C$8+flat_fee-cost_acc-cost_wd*Inputs!$E$8*$E4956-cost_fx*Inputs!$D$8)-fixed</f>
        <v>-221097.71530672</v>
      </c>
    </row>
    <row r="4957" customFormat="false" ht="15" hidden="false" customHeight="false" outlineLevel="0" collapsed="false">
      <c r="A4957" s="0" t="n">
        <v>4892</v>
      </c>
      <c r="B4957" s="0" t="n">
        <v>0.346335</v>
      </c>
      <c r="C4957" s="0" t="n">
        <v>0.782768</v>
      </c>
      <c r="D4957" s="0" t="n">
        <v>0.900953</v>
      </c>
      <c r="E4957" s="0" t="n">
        <v>1.144067</v>
      </c>
      <c r="F4957" s="0" t="n">
        <v>0.207215</v>
      </c>
      <c r="G4957" s="0" t="n">
        <f aca="false">12*Inputs!$B$6*(MIN(1,$H$50*$C4957)*(ic*Inputs!$C$6+pS+fee_fx*Inputs!$D$6-cost_acc-cost_wd*Inputs!$E$6*$E4957-cost_fx*Inputs!$D$6-$F4957)+(1-MIN(1,$H$50*$C4957))*(1-MIN(1,Inputs!$G$6*$D4957)*churn_nonbuyers)*(ic*Inputs!$C$6+fee_wd*Inputs!$E$6*(1-$B4957)+fee_fx*Inputs!$D$6-cost_acc-cost_wd*Inputs!$E$6*(1-$B4957)-cost_fx*Inputs!$D$6))</f>
        <v>187015.593749359</v>
      </c>
      <c r="H4957" s="0" t="n">
        <f aca="false">12*Inputs!$B$7*(MIN(1,$H$51*$C4957)*(ic*Inputs!$C$7+pE+fee_fx*Inputs!$D$7-cost_acc-cost_wd*Inputs!$E$7*$E4957-cost_fx*Inputs!$D$7-$F4957)+(1-MIN(1,$H$51*$C4957))*(1-MIN(1,Inputs!$G$7*$D4957)*churn_nonbuyers)*(ic*Inputs!$C$7+fee_wd*Inputs!$E$7*(1-$B4957)+fee_fx*Inputs!$D$7-cost_acc-cost_wd*Inputs!$E$7*(1-$B4957)-cost_fx*Inputs!$D$7))</f>
        <v>384685.870432077</v>
      </c>
      <c r="I4957" s="0" t="n">
        <f aca="false">12*Inputs!$B$8*(MIN(1,$H$52*$C4957)*(ic*Inputs!$C$8+pT-cost_acc-cost_wd*Inputs!$E$8-cost_fx*Inputs!$D$8-cost_ins)+(1-MIN(1,$H$52*$C4957))*(1-MIN(1,Inputs!$G$8*$D4957)*churn_nonbuyers)*(ic*Inputs!$C$8+fee_wd*Inputs!$E$8*(1-$B4957)+fee_fx*Inputs!$D$8-cost_acc-cost_wd*Inputs!$E$8*(1-$B4957)-cost_fx*Inputs!$D$8))</f>
        <v>164551.96817885</v>
      </c>
      <c r="J4957" s="0" t="n">
        <f aca="false">G4957+H4957+I4957-fixed</f>
        <v>36253.4323602852</v>
      </c>
      <c r="K4957" s="0" t="n">
        <f aca="false">12*Inputs!$B$6*(1-MIN(1,Inputs!$G$6*$D4957)*churn_nonbuyers)*(ic*Inputs!$C$6+fee_wd*Inputs!$E$6*(1-$B4957)+fee_fx*Inputs!$D$6-cost_acc-cost_wd*Inputs!$E$6*(1-$B4957)-cost_fx*Inputs!$D$6)</f>
        <v>144892.780972236</v>
      </c>
      <c r="L4957" s="0" t="n">
        <f aca="false">12*Inputs!$B$7*(1-MIN(1,Inputs!$G$7*$D4957)*churn_nonbuyers)*(ic*Inputs!$C$7+fee_wd*Inputs!$E$7*(1-$B4957)+fee_fx*Inputs!$D$7-cost_acc-cost_wd*Inputs!$E$7*(1-$B4957)-cost_fx*Inputs!$D$7)</f>
        <v>343777.808839342</v>
      </c>
      <c r="M4957" s="0" t="n">
        <f aca="false">12*Inputs!$B$8*(1-MIN(1,Inputs!$G$8*$D4957)*churn_nonbuyers)*(ic*Inputs!$C$8+fee_wd*Inputs!$E$8*(1-$B4957)+fee_fx*Inputs!$D$8-cost_acc-cost_wd*Inputs!$E$8*(1-$B4957)-cost_fx*Inputs!$D$8)</f>
        <v>114410.438883768</v>
      </c>
      <c r="N4957" s="0" t="n">
        <f aca="false">K4957+L4957+I4957-fixed</f>
        <v>-46777.4420095731</v>
      </c>
      <c r="O4957" s="0" t="n">
        <f aca="false">K4957+L4957+M4957-fixed</f>
        <v>-96918.9713046545</v>
      </c>
      <c r="P4957" s="0" t="n">
        <f aca="false">12*Inputs!$B$6*(1-MIN(1,Inputs!$F$6*$D4957))*(ic*Inputs!$C$6+flat_fee-cost_acc-cost_wd*Inputs!$E$6*$E4957-cost_fx*Inputs!$D$6)+12*Inputs!$B$7*(1-MIN(1,Inputs!$F$7*$D4957))*(ic*Inputs!$C$7+flat_fee-cost_acc-cost_wd*Inputs!$E$7*$E4957-cost_fx*Inputs!$D$7)+12*Inputs!$B$8*(1-MIN(1,Inputs!$F$8*$D4957))*(ic*Inputs!$C$8+flat_fee-cost_acc-cost_wd*Inputs!$E$8*$E4957-cost_fx*Inputs!$D$8)-fixed</f>
        <v>60665.77562024</v>
      </c>
    </row>
    <row r="4958" customFormat="false" ht="15" hidden="false" customHeight="false" outlineLevel="0" collapsed="false">
      <c r="A4958" s="0" t="n">
        <v>4893</v>
      </c>
      <c r="B4958" s="0" t="n">
        <v>0.230712</v>
      </c>
      <c r="C4958" s="0" t="n">
        <v>0.995316</v>
      </c>
      <c r="D4958" s="0" t="n">
        <v>1.307139</v>
      </c>
      <c r="E4958" s="0" t="n">
        <v>1.228896</v>
      </c>
      <c r="F4958" s="0" t="n">
        <v>0.221855</v>
      </c>
      <c r="G4958" s="0" t="n">
        <f aca="false">12*Inputs!$B$6*(MIN(1,$H$50*$C4958)*(ic*Inputs!$C$6+pS+fee_fx*Inputs!$D$6-cost_acc-cost_wd*Inputs!$E$6*$E4958-cost_fx*Inputs!$D$6-$F4958)+(1-MIN(1,$H$50*$C4958))*(1-MIN(1,Inputs!$G$6*$D4958)*churn_nonbuyers)*(ic*Inputs!$C$6+fee_wd*Inputs!$E$6*(1-$B4958)+fee_fx*Inputs!$D$6-cost_acc-cost_wd*Inputs!$E$6*(1-$B4958)-cost_fx*Inputs!$D$6))</f>
        <v>207658.656972249</v>
      </c>
      <c r="H4958" s="0" t="n">
        <f aca="false">12*Inputs!$B$7*(MIN(1,$H$51*$C4958)*(ic*Inputs!$C$7+pE+fee_fx*Inputs!$D$7-cost_acc-cost_wd*Inputs!$E$7*$E4958-cost_fx*Inputs!$D$7-$F4958)+(1-MIN(1,$H$51*$C4958))*(1-MIN(1,Inputs!$G$7*$D4958)*churn_nonbuyers)*(ic*Inputs!$C$7+fee_wd*Inputs!$E$7*(1-$B4958)+fee_fx*Inputs!$D$7-cost_acc-cost_wd*Inputs!$E$7*(1-$B4958)-cost_fx*Inputs!$D$7))</f>
        <v>392264.638976469</v>
      </c>
      <c r="I4958" s="0" t="n">
        <f aca="false">12*Inputs!$B$8*(MIN(1,$H$52*$C4958)*(ic*Inputs!$C$8+pT-cost_acc-cost_wd*Inputs!$E$8-cost_fx*Inputs!$D$8-cost_ins)+(1-MIN(1,$H$52*$C4958))*(1-MIN(1,Inputs!$G$8*$D4958)*churn_nonbuyers)*(ic*Inputs!$C$8+fee_wd*Inputs!$E$8*(1-$B4958)+fee_fx*Inputs!$D$8-cost_acc-cost_wd*Inputs!$E$8*(1-$B4958)-cost_fx*Inputs!$D$8))</f>
        <v>151597.776897918</v>
      </c>
      <c r="J4958" s="0" t="n">
        <f aca="false">G4958+H4958+I4958-fixed</f>
        <v>51521.0728466368</v>
      </c>
      <c r="K4958" s="0" t="n">
        <f aca="false">12*Inputs!$B$6*(1-MIN(1,Inputs!$G$6*$D4958)*churn_nonbuyers)*(ic*Inputs!$C$6+fee_wd*Inputs!$E$6*(1-$B4958)+fee_fx*Inputs!$D$6-cost_acc-cost_wd*Inputs!$E$6*(1-$B4958)-cost_fx*Inputs!$D$6)</f>
        <v>157372.83398137</v>
      </c>
      <c r="L4958" s="0" t="n">
        <f aca="false">12*Inputs!$B$7*(1-MIN(1,Inputs!$G$7*$D4958)*churn_nonbuyers)*(ic*Inputs!$C$7+fee_wd*Inputs!$E$7*(1-$B4958)+fee_fx*Inputs!$D$7-cost_acc-cost_wd*Inputs!$E$7*(1-$B4958)-cost_fx*Inputs!$D$7)</f>
        <v>355469.112516822</v>
      </c>
      <c r="M4958" s="0" t="n">
        <f aca="false">12*Inputs!$B$8*(1-MIN(1,Inputs!$G$8*$D4958)*churn_nonbuyers)*(ic*Inputs!$C$8+fee_wd*Inputs!$E$8*(1-$B4958)+fee_fx*Inputs!$D$8-cost_acc-cost_wd*Inputs!$E$8*(1-$B4958)-cost_fx*Inputs!$D$8)</f>
        <v>26803.5464197248</v>
      </c>
      <c r="N4958" s="0" t="n">
        <f aca="false">K4958+L4958+I4958-fixed</f>
        <v>-35560.2766038901</v>
      </c>
      <c r="O4958" s="0" t="n">
        <f aca="false">K4958+L4958+M4958-fixed</f>
        <v>-160354.507082084</v>
      </c>
      <c r="P4958" s="0" t="n">
        <f aca="false">12*Inputs!$B$6*(1-MIN(1,Inputs!$F$6*$D4958))*(ic*Inputs!$C$6+flat_fee-cost_acc-cost_wd*Inputs!$E$6*$E4958-cost_fx*Inputs!$D$6)+12*Inputs!$B$7*(1-MIN(1,Inputs!$F$7*$D4958))*(ic*Inputs!$C$7+flat_fee-cost_acc-cost_wd*Inputs!$E$7*$E4958-cost_fx*Inputs!$D$7)+12*Inputs!$B$8*(1-MIN(1,Inputs!$F$8*$D4958))*(ic*Inputs!$C$8+flat_fee-cost_acc-cost_wd*Inputs!$E$8*$E4958-cost_fx*Inputs!$D$8)-fixed</f>
        <v>-184742.66074144</v>
      </c>
    </row>
    <row r="4959" customFormat="false" ht="15" hidden="false" customHeight="false" outlineLevel="0" collapsed="false">
      <c r="A4959" s="0" t="n">
        <v>4894</v>
      </c>
      <c r="B4959" s="0" t="n">
        <v>0.178222</v>
      </c>
      <c r="C4959" s="0" t="n">
        <v>0.870881</v>
      </c>
      <c r="D4959" s="0" t="n">
        <v>1.164758</v>
      </c>
      <c r="E4959" s="0" t="n">
        <v>1.42844</v>
      </c>
      <c r="F4959" s="0" t="n">
        <v>0.069869</v>
      </c>
      <c r="G4959" s="0" t="n">
        <f aca="false">12*Inputs!$B$6*(MIN(1,$H$50*$C4959)*(ic*Inputs!$C$6+pS+fee_fx*Inputs!$D$6-cost_acc-cost_wd*Inputs!$E$6*$E4959-cost_fx*Inputs!$D$6-$F4959)+(1-MIN(1,$H$50*$C4959))*(1-MIN(1,Inputs!$G$6*$D4959)*churn_nonbuyers)*(ic*Inputs!$C$6+fee_wd*Inputs!$E$6*(1-$B4959)+fee_fx*Inputs!$D$6-cost_acc-cost_wd*Inputs!$E$6*(1-$B4959)-cost_fx*Inputs!$D$6))</f>
        <v>208155.237352924</v>
      </c>
      <c r="H4959" s="0" t="n">
        <f aca="false">12*Inputs!$B$7*(MIN(1,$H$51*$C4959)*(ic*Inputs!$C$7+pE+fee_fx*Inputs!$D$7-cost_acc-cost_wd*Inputs!$E$7*$E4959-cost_fx*Inputs!$D$7-$F4959)+(1-MIN(1,$H$51*$C4959))*(1-MIN(1,Inputs!$G$7*$D4959)*churn_nonbuyers)*(ic*Inputs!$C$7+fee_wd*Inputs!$E$7*(1-$B4959)+fee_fx*Inputs!$D$7-cost_acc-cost_wd*Inputs!$E$7*(1-$B4959)-cost_fx*Inputs!$D$7))</f>
        <v>381052.352078367</v>
      </c>
      <c r="I4959" s="0" t="n">
        <f aca="false">12*Inputs!$B$8*(MIN(1,$H$52*$C4959)*(ic*Inputs!$C$8+pT-cost_acc-cost_wd*Inputs!$E$8-cost_fx*Inputs!$D$8-cost_ins)+(1-MIN(1,$H$52*$C4959))*(1-MIN(1,Inputs!$G$8*$D4959)*churn_nonbuyers)*(ic*Inputs!$C$8+fee_wd*Inputs!$E$8*(1-$B4959)+fee_fx*Inputs!$D$8-cost_acc-cost_wd*Inputs!$E$8*(1-$B4959)-cost_fx*Inputs!$D$8))</f>
        <v>148446.329657245</v>
      </c>
      <c r="J4959" s="0" t="n">
        <f aca="false">G4959+H4959+I4959-fixed</f>
        <v>37653.9190885351</v>
      </c>
      <c r="K4959" s="0" t="n">
        <f aca="false">12*Inputs!$B$6*(1-MIN(1,Inputs!$G$6*$D4959)*churn_nonbuyers)*(ic*Inputs!$C$6+fee_wd*Inputs!$E$6*(1-$B4959)+fee_fx*Inputs!$D$6-cost_acc-cost_wd*Inputs!$E$6*(1-$B4959)-cost_fx*Inputs!$D$6)</f>
        <v>165689.886961987</v>
      </c>
      <c r="L4959" s="0" t="n">
        <f aca="false">12*Inputs!$B$7*(1-MIN(1,Inputs!$G$7*$D4959)*churn_nonbuyers)*(ic*Inputs!$C$7+fee_wd*Inputs!$E$7*(1-$B4959)+fee_fx*Inputs!$D$7-cost_acc-cost_wd*Inputs!$E$7*(1-$B4959)-cost_fx*Inputs!$D$7)</f>
        <v>364343.888593192</v>
      </c>
      <c r="M4959" s="0" t="n">
        <f aca="false">12*Inputs!$B$8*(1-MIN(1,Inputs!$G$8*$D4959)*churn_nonbuyers)*(ic*Inputs!$C$8+fee_wd*Inputs!$E$8*(1-$B4959)+fee_fx*Inputs!$D$8-cost_acc-cost_wd*Inputs!$E$8*(1-$B4959)-cost_fx*Inputs!$D$8)</f>
        <v>58696.3089692736</v>
      </c>
      <c r="N4959" s="0" t="n">
        <f aca="false">K4959+L4959+I4959-fixed</f>
        <v>-21519.8947875757</v>
      </c>
      <c r="O4959" s="0" t="n">
        <f aca="false">K4959+L4959+M4959-fixed</f>
        <v>-111269.915475547</v>
      </c>
      <c r="P4959" s="0" t="n">
        <f aca="false">12*Inputs!$B$6*(1-MIN(1,Inputs!$F$6*$D4959))*(ic*Inputs!$C$6+flat_fee-cost_acc-cost_wd*Inputs!$E$6*$E4959-cost_fx*Inputs!$D$6)+12*Inputs!$B$7*(1-MIN(1,Inputs!$F$7*$D4959))*(ic*Inputs!$C$7+flat_fee-cost_acc-cost_wd*Inputs!$E$7*$E4959-cost_fx*Inputs!$D$7)+12*Inputs!$B$8*(1-MIN(1,Inputs!$F$8*$D4959))*(ic*Inputs!$C$8+flat_fee-cost_acc-cost_wd*Inputs!$E$8*$E4959-cost_fx*Inputs!$D$8)-fixed</f>
        <v>-190584.3892192</v>
      </c>
    </row>
    <row r="4960" customFormat="false" ht="15" hidden="false" customHeight="false" outlineLevel="0" collapsed="false">
      <c r="A4960" s="0" t="n">
        <v>4895</v>
      </c>
      <c r="B4960" s="0" t="n">
        <v>0.451567</v>
      </c>
      <c r="C4960" s="0" t="n">
        <v>0.687199</v>
      </c>
      <c r="D4960" s="0" t="n">
        <v>1.082177</v>
      </c>
      <c r="E4960" s="0" t="n">
        <v>1.183062</v>
      </c>
      <c r="F4960" s="0" t="n">
        <v>0.229051</v>
      </c>
      <c r="G4960" s="0" t="n">
        <f aca="false">12*Inputs!$B$6*(MIN(1,$H$50*$C4960)*(ic*Inputs!$C$6+pS+fee_fx*Inputs!$D$6-cost_acc-cost_wd*Inputs!$E$6*$E4960-cost_fx*Inputs!$D$6-$F4960)+(1-MIN(1,$H$50*$C4960))*(1-MIN(1,Inputs!$G$6*$D4960)*churn_nonbuyers)*(ic*Inputs!$C$6+fee_wd*Inputs!$E$6*(1-$B4960)+fee_fx*Inputs!$D$6-cost_acc-cost_wd*Inputs!$E$6*(1-$B4960)-cost_fx*Inputs!$D$6))</f>
        <v>166064.901060325</v>
      </c>
      <c r="H4960" s="0" t="n">
        <f aca="false">12*Inputs!$B$7*(MIN(1,$H$51*$C4960)*(ic*Inputs!$C$7+pE+fee_fx*Inputs!$D$7-cost_acc-cost_wd*Inputs!$E$7*$E4960-cost_fx*Inputs!$D$7-$F4960)+(1-MIN(1,$H$51*$C4960))*(1-MIN(1,Inputs!$G$7*$D4960)*churn_nonbuyers)*(ic*Inputs!$C$7+fee_wd*Inputs!$E$7*(1-$B4960)+fee_fx*Inputs!$D$7-cost_acc-cost_wd*Inputs!$E$7*(1-$B4960)-cost_fx*Inputs!$D$7))</f>
        <v>363715.750930763</v>
      </c>
      <c r="I4960" s="0" t="n">
        <f aca="false">12*Inputs!$B$8*(MIN(1,$H$52*$C4960)*(ic*Inputs!$C$8+pT-cost_acc-cost_wd*Inputs!$E$8-cost_fx*Inputs!$D$8-cost_ins)+(1-MIN(1,$H$52*$C4960))*(1-MIN(1,Inputs!$G$8*$D4960)*churn_nonbuyers)*(ic*Inputs!$C$8+fee_wd*Inputs!$E$8*(1-$B4960)+fee_fx*Inputs!$D$8-cost_acc-cost_wd*Inputs!$E$8*(1-$B4960)-cost_fx*Inputs!$D$8))</f>
        <v>137400.828504433</v>
      </c>
      <c r="J4960" s="0" t="n">
        <f aca="false">G4960+H4960+I4960-fixed</f>
        <v>-32818.5195044798</v>
      </c>
      <c r="K4960" s="0" t="n">
        <f aca="false">12*Inputs!$B$6*(1-MIN(1,Inputs!$G$6*$D4960)*churn_nonbuyers)*(ic*Inputs!$C$6+fee_wd*Inputs!$E$6*(1-$B4960)+fee_fx*Inputs!$D$6-cost_acc-cost_wd*Inputs!$E$6*(1-$B4960)-cost_fx*Inputs!$D$6)</f>
        <v>129184.470873785</v>
      </c>
      <c r="L4960" s="0" t="n">
        <f aca="false">12*Inputs!$B$7*(1-MIN(1,Inputs!$G$7*$D4960)*churn_nonbuyers)*(ic*Inputs!$C$7+fee_wd*Inputs!$E$7*(1-$B4960)+fee_fx*Inputs!$D$7-cost_acc-cost_wd*Inputs!$E$7*(1-$B4960)-cost_fx*Inputs!$D$7)</f>
        <v>327195.416828271</v>
      </c>
      <c r="M4960" s="0" t="n">
        <f aca="false">12*Inputs!$B$8*(1-MIN(1,Inputs!$G$8*$D4960)*churn_nonbuyers)*(ic*Inputs!$C$8+fee_wd*Inputs!$E$8*(1-$B4960)+fee_fx*Inputs!$D$8-cost_acc-cost_wd*Inputs!$E$8*(1-$B4960)-cost_fx*Inputs!$D$8)</f>
        <v>73888.4771976624</v>
      </c>
      <c r="N4960" s="0" t="n">
        <f aca="false">K4960+L4960+I4960-fixed</f>
        <v>-106219.283793511</v>
      </c>
      <c r="O4960" s="0" t="n">
        <f aca="false">K4960+L4960+M4960-fixed</f>
        <v>-169731.635100282</v>
      </c>
      <c r="P4960" s="0" t="n">
        <f aca="false">12*Inputs!$B$6*(1-MIN(1,Inputs!$F$6*$D4960))*(ic*Inputs!$C$6+flat_fee-cost_acc-cost_wd*Inputs!$E$6*$E4960-cost_fx*Inputs!$D$6)+12*Inputs!$B$7*(1-MIN(1,Inputs!$F$7*$D4960))*(ic*Inputs!$C$7+flat_fee-cost_acc-cost_wd*Inputs!$E$7*$E4960-cost_fx*Inputs!$D$7)+12*Inputs!$B$8*(1-MIN(1,Inputs!$F$8*$D4960))*(ic*Inputs!$C$8+flat_fee-cost_acc-cost_wd*Inputs!$E$8*$E4960-cost_fx*Inputs!$D$8)-fixed</f>
        <v>-51342.2586222399</v>
      </c>
    </row>
    <row r="4961" customFormat="false" ht="15" hidden="false" customHeight="false" outlineLevel="0" collapsed="false">
      <c r="A4961" s="0" t="n">
        <v>4896</v>
      </c>
      <c r="B4961" s="0" t="n">
        <v>0.292363</v>
      </c>
      <c r="C4961" s="0" t="n">
        <v>1.010863</v>
      </c>
      <c r="D4961" s="0" t="n">
        <v>1.450651</v>
      </c>
      <c r="E4961" s="0" t="n">
        <v>1.22402</v>
      </c>
      <c r="F4961" s="0" t="n">
        <v>0.104858</v>
      </c>
      <c r="G4961" s="0" t="n">
        <f aca="false">12*Inputs!$B$6*(MIN(1,$H$50*$C4961)*(ic*Inputs!$C$6+pS+fee_fx*Inputs!$D$6-cost_acc-cost_wd*Inputs!$E$6*$E4961-cost_fx*Inputs!$D$6-$F4961)+(1-MIN(1,$H$50*$C4961))*(1-MIN(1,Inputs!$G$6*$D4961)*churn_nonbuyers)*(ic*Inputs!$C$6+fee_wd*Inputs!$E$6*(1-$B4961)+fee_fx*Inputs!$D$6-cost_acc-cost_wd*Inputs!$E$6*(1-$B4961)-cost_fx*Inputs!$D$6))</f>
        <v>202604.126301205</v>
      </c>
      <c r="H4961" s="0" t="n">
        <f aca="false">12*Inputs!$B$7*(MIN(1,$H$51*$C4961)*(ic*Inputs!$C$7+pE+fee_fx*Inputs!$D$7-cost_acc-cost_wd*Inputs!$E$7*$E4961-cost_fx*Inputs!$D$7-$F4961)+(1-MIN(1,$H$51*$C4961))*(1-MIN(1,Inputs!$G$7*$D4961)*churn_nonbuyers)*(ic*Inputs!$C$7+fee_wd*Inputs!$E$7*(1-$B4961)+fee_fx*Inputs!$D$7-cost_acc-cost_wd*Inputs!$E$7*(1-$B4961)-cost_fx*Inputs!$D$7))</f>
        <v>394212.694744344</v>
      </c>
      <c r="I4961" s="0" t="n">
        <f aca="false">12*Inputs!$B$8*(MIN(1,$H$52*$C4961)*(ic*Inputs!$C$8+pT-cost_acc-cost_wd*Inputs!$E$8-cost_fx*Inputs!$D$8-cost_ins)+(1-MIN(1,$H$52*$C4961))*(1-MIN(1,Inputs!$G$8*$D4961)*churn_nonbuyers)*(ic*Inputs!$C$8+fee_wd*Inputs!$E$8*(1-$B4961)+fee_fx*Inputs!$D$8-cost_acc-cost_wd*Inputs!$E$8*(1-$B4961)-cost_fx*Inputs!$D$8))</f>
        <v>145709.836272</v>
      </c>
      <c r="J4961" s="0" t="n">
        <f aca="false">G4961+H4961+I4961-fixed</f>
        <v>42526.6573175491</v>
      </c>
      <c r="K4961" s="0" t="n">
        <f aca="false">12*Inputs!$B$6*(1-MIN(1,Inputs!$G$6*$D4961)*churn_nonbuyers)*(ic*Inputs!$C$6+fee_wd*Inputs!$E$6*(1-$B4961)+fee_fx*Inputs!$D$6-cost_acc-cost_wd*Inputs!$E$6*(1-$B4961)-cost_fx*Inputs!$D$6)</f>
        <v>147930.806003854</v>
      </c>
      <c r="L4961" s="0" t="n">
        <f aca="false">12*Inputs!$B$7*(1-MIN(1,Inputs!$G$7*$D4961)*churn_nonbuyers)*(ic*Inputs!$C$7+fee_wd*Inputs!$E$7*(1-$B4961)+fee_fx*Inputs!$D$7-cost_acc-cost_wd*Inputs!$E$7*(1-$B4961)-cost_fx*Inputs!$D$7)</f>
        <v>345384.837554312</v>
      </c>
      <c r="M4961" s="0" t="n">
        <f aca="false">12*Inputs!$B$8*(1-MIN(1,Inputs!$G$8*$D4961)*churn_nonbuyers)*(ic*Inputs!$C$8+fee_wd*Inputs!$E$8*(1-$B4961)+fee_fx*Inputs!$D$8-cost_acc-cost_wd*Inputs!$E$8*(1-$B4961)-cost_fx*Inputs!$D$8)</f>
        <v>0</v>
      </c>
      <c r="N4961" s="0" t="n">
        <f aca="false">K4961+L4961+I4961-fixed</f>
        <v>-60974.5201698343</v>
      </c>
      <c r="O4961" s="0" t="n">
        <f aca="false">K4961+L4961+M4961-fixed</f>
        <v>-206684.356441834</v>
      </c>
      <c r="P4961" s="0" t="n">
        <f aca="false">12*Inputs!$B$6*(1-MIN(1,Inputs!$F$6*$D4961))*(ic*Inputs!$C$6+flat_fee-cost_acc-cost_wd*Inputs!$E$6*$E4961-cost_fx*Inputs!$D$6)+12*Inputs!$B$7*(1-MIN(1,Inputs!$F$7*$D4961))*(ic*Inputs!$C$7+flat_fee-cost_acc-cost_wd*Inputs!$E$7*$E4961-cost_fx*Inputs!$D$7)+12*Inputs!$B$8*(1-MIN(1,Inputs!$F$8*$D4961))*(ic*Inputs!$C$8+flat_fee-cost_acc-cost_wd*Inputs!$E$8*$E4961-cost_fx*Inputs!$D$8)-fixed</f>
        <v>-256210.1962432</v>
      </c>
    </row>
    <row r="4962" customFormat="false" ht="15" hidden="false" customHeight="false" outlineLevel="0" collapsed="false">
      <c r="A4962" s="0" t="n">
        <v>4897</v>
      </c>
      <c r="B4962" s="0" t="n">
        <v>0.159418</v>
      </c>
      <c r="C4962" s="0" t="n">
        <v>1.017116</v>
      </c>
      <c r="D4962" s="0" t="n">
        <v>1.348823</v>
      </c>
      <c r="E4962" s="0" t="n">
        <v>1.082284</v>
      </c>
      <c r="F4962" s="0" t="n">
        <v>0.09746</v>
      </c>
      <c r="G4962" s="0" t="n">
        <f aca="false">12*Inputs!$B$6*(MIN(1,$H$50*$C4962)*(ic*Inputs!$C$6+pS+fee_fx*Inputs!$D$6-cost_acc-cost_wd*Inputs!$E$6*$E4962-cost_fx*Inputs!$D$6-$F4962)+(1-MIN(1,$H$50*$C4962))*(1-MIN(1,Inputs!$G$6*$D4962)*churn_nonbuyers)*(ic*Inputs!$C$6+fee_wd*Inputs!$E$6*(1-$B4962)+fee_fx*Inputs!$D$6-cost_acc-cost_wd*Inputs!$E$6*(1-$B4962)-cost_fx*Inputs!$D$6))</f>
        <v>223583.479272068</v>
      </c>
      <c r="H4962" s="0" t="n">
        <f aca="false">12*Inputs!$B$7*(MIN(1,$H$51*$C4962)*(ic*Inputs!$C$7+pE+fee_fx*Inputs!$D$7-cost_acc-cost_wd*Inputs!$E$7*$E4962-cost_fx*Inputs!$D$7-$F4962)+(1-MIN(1,$H$51*$C4962))*(1-MIN(1,Inputs!$G$7*$D4962)*churn_nonbuyers)*(ic*Inputs!$C$7+fee_wd*Inputs!$E$7*(1-$B4962)+fee_fx*Inputs!$D$7-cost_acc-cost_wd*Inputs!$E$7*(1-$B4962)-cost_fx*Inputs!$D$7))</f>
        <v>423105.806560262</v>
      </c>
      <c r="I4962" s="0" t="n">
        <f aca="false">12*Inputs!$B$8*(MIN(1,$H$52*$C4962)*(ic*Inputs!$C$8+pT-cost_acc-cost_wd*Inputs!$E$8-cost_fx*Inputs!$D$8-cost_ins)+(1-MIN(1,$H$52*$C4962))*(1-MIN(1,Inputs!$G$8*$D4962)*churn_nonbuyers)*(ic*Inputs!$C$8+fee_wd*Inputs!$E$8*(1-$B4962)+fee_fx*Inputs!$D$8-cost_acc-cost_wd*Inputs!$E$8*(1-$B4962)-cost_fx*Inputs!$D$8))</f>
        <v>151736.104063042</v>
      </c>
      <c r="J4962" s="0" t="n">
        <f aca="false">G4962+H4962+I4962-fixed</f>
        <v>98425.389895372</v>
      </c>
      <c r="K4962" s="0" t="n">
        <f aca="false">12*Inputs!$B$6*(1-MIN(1,Inputs!$G$6*$D4962)*churn_nonbuyers)*(ic*Inputs!$C$6+fee_wd*Inputs!$E$6*(1-$B4962)+fee_fx*Inputs!$D$6-cost_acc-cost_wd*Inputs!$E$6*(1-$B4962)-cost_fx*Inputs!$D$6)</f>
        <v>166595.864148101</v>
      </c>
      <c r="L4962" s="0" t="n">
        <f aca="false">12*Inputs!$B$7*(1-MIN(1,Inputs!$G$7*$D4962)*churn_nonbuyers)*(ic*Inputs!$C$7+fee_wd*Inputs!$E$7*(1-$B4962)+fee_fx*Inputs!$D$7-cost_acc-cost_wd*Inputs!$E$7*(1-$B4962)-cost_fx*Inputs!$D$7)</f>
        <v>364857.360184861</v>
      </c>
      <c r="M4962" s="0" t="n">
        <f aca="false">12*Inputs!$B$8*(1-MIN(1,Inputs!$G$8*$D4962)*churn_nonbuyers)*(ic*Inputs!$C$8+fee_wd*Inputs!$E$8*(1-$B4962)+fee_fx*Inputs!$D$8-cost_acc-cost_wd*Inputs!$E$8*(1-$B4962)-cost_fx*Inputs!$D$8)</f>
        <v>17793.7529044704</v>
      </c>
      <c r="N4962" s="0" t="n">
        <f aca="false">K4962+L4962+I4962-fixed</f>
        <v>-16810.6716039965</v>
      </c>
      <c r="O4962" s="0" t="n">
        <f aca="false">K4962+L4962+M4962-fixed</f>
        <v>-150753.022762568</v>
      </c>
      <c r="P4962" s="0" t="n">
        <f aca="false">12*Inputs!$B$6*(1-MIN(1,Inputs!$F$6*$D4962))*(ic*Inputs!$C$6+flat_fee-cost_acc-cost_wd*Inputs!$E$6*$E4962-cost_fx*Inputs!$D$6)+12*Inputs!$B$7*(1-MIN(1,Inputs!$F$7*$D4962))*(ic*Inputs!$C$7+flat_fee-cost_acc-cost_wd*Inputs!$E$7*$E4962-cost_fx*Inputs!$D$7)+12*Inputs!$B$8*(1-MIN(1,Inputs!$F$8*$D4962))*(ic*Inputs!$C$8+flat_fee-cost_acc-cost_wd*Inputs!$E$8*$E4962-cost_fx*Inputs!$D$8)-fixed</f>
        <v>-154897.13232832</v>
      </c>
    </row>
    <row r="4963" customFormat="false" ht="15" hidden="false" customHeight="false" outlineLevel="0" collapsed="false">
      <c r="A4963" s="0" t="n">
        <v>4898</v>
      </c>
      <c r="B4963" s="0" t="n">
        <v>0.289979</v>
      </c>
      <c r="C4963" s="0" t="n">
        <v>0.8488</v>
      </c>
      <c r="D4963" s="0" t="n">
        <v>1.187256</v>
      </c>
      <c r="E4963" s="0" t="n">
        <v>1.022926</v>
      </c>
      <c r="F4963" s="0" t="n">
        <v>0.308951</v>
      </c>
      <c r="G4963" s="0" t="n">
        <f aca="false">12*Inputs!$B$6*(MIN(1,$H$50*$C4963)*(ic*Inputs!$C$6+pS+fee_fx*Inputs!$D$6-cost_acc-cost_wd*Inputs!$E$6*$E4963-cost_fx*Inputs!$D$6-$F4963)+(1-MIN(1,$H$50*$C4963))*(1-MIN(1,Inputs!$G$6*$D4963)*churn_nonbuyers)*(ic*Inputs!$C$6+fee_wd*Inputs!$E$6*(1-$B4963)+fee_fx*Inputs!$D$6-cost_acc-cost_wd*Inputs!$E$6*(1-$B4963)-cost_fx*Inputs!$D$6))</f>
        <v>196039.095966091</v>
      </c>
      <c r="H4963" s="0" t="n">
        <f aca="false">12*Inputs!$B$7*(MIN(1,$H$51*$C4963)*(ic*Inputs!$C$7+pE+fee_fx*Inputs!$D$7-cost_acc-cost_wd*Inputs!$E$7*$E4963-cost_fx*Inputs!$D$7-$F4963)+(1-MIN(1,$H$51*$C4963))*(1-MIN(1,Inputs!$G$7*$D4963)*churn_nonbuyers)*(ic*Inputs!$C$7+fee_wd*Inputs!$E$7*(1-$B4963)+fee_fx*Inputs!$D$7-cost_acc-cost_wd*Inputs!$E$7*(1-$B4963)-cost_fx*Inputs!$D$7))</f>
        <v>398172.830490873</v>
      </c>
      <c r="I4963" s="0" t="n">
        <f aca="false">12*Inputs!$B$8*(MIN(1,$H$52*$C4963)*(ic*Inputs!$C$8+pT-cost_acc-cost_wd*Inputs!$E$8-cost_fx*Inputs!$D$8-cost_ins)+(1-MIN(1,$H$52*$C4963))*(1-MIN(1,Inputs!$G$8*$D4963)*churn_nonbuyers)*(ic*Inputs!$C$8+fee_wd*Inputs!$E$8*(1-$B4963)+fee_fx*Inputs!$D$8-cost_acc-cost_wd*Inputs!$E$8*(1-$B4963)-cost_fx*Inputs!$D$8))</f>
        <v>143771.505666907</v>
      </c>
      <c r="J4963" s="0" t="n">
        <f aca="false">G4963+H4963+I4963-fixed</f>
        <v>37983.4321238714</v>
      </c>
      <c r="K4963" s="0" t="n">
        <f aca="false">12*Inputs!$B$6*(1-MIN(1,Inputs!$G$6*$D4963)*churn_nonbuyers)*(ic*Inputs!$C$6+fee_wd*Inputs!$E$6*(1-$B4963)+fee_fx*Inputs!$D$6-cost_acc-cost_wd*Inputs!$E$6*(1-$B4963)-cost_fx*Inputs!$D$6)</f>
        <v>150354.294534893</v>
      </c>
      <c r="L4963" s="0" t="n">
        <f aca="false">12*Inputs!$B$7*(1-MIN(1,Inputs!$G$7*$D4963)*churn_nonbuyers)*(ic*Inputs!$C$7+fee_wd*Inputs!$E$7*(1-$B4963)+fee_fx*Inputs!$D$7-cost_acc-cost_wd*Inputs!$E$7*(1-$B4963)-cost_fx*Inputs!$D$7)</f>
        <v>348569.262032936</v>
      </c>
      <c r="M4963" s="0" t="n">
        <f aca="false">12*Inputs!$B$8*(1-MIN(1,Inputs!$G$8*$D4963)*churn_nonbuyers)*(ic*Inputs!$C$8+fee_wd*Inputs!$E$8*(1-$B4963)+fee_fx*Inputs!$D$8-cost_acc-cost_wd*Inputs!$E$8*(1-$B4963)-cost_fx*Inputs!$D$8)</f>
        <v>52784.5418561664</v>
      </c>
      <c r="N4963" s="0" t="n">
        <f aca="false">K4963+L4963+I4963-fixed</f>
        <v>-57304.937765265</v>
      </c>
      <c r="O4963" s="0" t="n">
        <f aca="false">K4963+L4963+M4963-fixed</f>
        <v>-148291.901576005</v>
      </c>
      <c r="P4963" s="0" t="n">
        <f aca="false">12*Inputs!$B$6*(1-MIN(1,Inputs!$F$6*$D4963))*(ic*Inputs!$C$6+flat_fee-cost_acc-cost_wd*Inputs!$E$6*$E4963-cost_fx*Inputs!$D$6)+12*Inputs!$B$7*(1-MIN(1,Inputs!$F$7*$D4963))*(ic*Inputs!$C$7+flat_fee-cost_acc-cost_wd*Inputs!$E$7*$E4963-cost_fx*Inputs!$D$7)+12*Inputs!$B$8*(1-MIN(1,Inputs!$F$8*$D4963))*(ic*Inputs!$C$8+flat_fee-cost_acc-cost_wd*Inputs!$E$8*$E4963-cost_fx*Inputs!$D$8)-fixed</f>
        <v>-44000.60611456</v>
      </c>
    </row>
    <row r="4964" customFormat="false" ht="15" hidden="false" customHeight="false" outlineLevel="0" collapsed="false">
      <c r="A4964" s="0" t="n">
        <v>4899</v>
      </c>
      <c r="B4964" s="0" t="n">
        <v>0.184508</v>
      </c>
      <c r="C4964" s="0" t="n">
        <v>1.045503</v>
      </c>
      <c r="D4964" s="0" t="n">
        <v>1.373975</v>
      </c>
      <c r="E4964" s="0" t="n">
        <v>1.201914</v>
      </c>
      <c r="F4964" s="0" t="n">
        <v>0.072249</v>
      </c>
      <c r="G4964" s="0" t="n">
        <f aca="false">12*Inputs!$B$6*(MIN(1,$H$50*$C4964)*(ic*Inputs!$C$6+pS+fee_fx*Inputs!$D$6-cost_acc-cost_wd*Inputs!$E$6*$E4964-cost_fx*Inputs!$D$6-$F4964)+(1-MIN(1,$H$50*$C4964))*(1-MIN(1,Inputs!$G$6*$D4964)*churn_nonbuyers)*(ic*Inputs!$C$6+fee_wd*Inputs!$E$6*(1-$B4964)+fee_fx*Inputs!$D$6-cost_acc-cost_wd*Inputs!$E$6*(1-$B4964)-cost_fx*Inputs!$D$6))</f>
        <v>219610.365404417</v>
      </c>
      <c r="H4964" s="0" t="n">
        <f aca="false">12*Inputs!$B$7*(MIN(1,$H$51*$C4964)*(ic*Inputs!$C$7+pE+fee_fx*Inputs!$D$7-cost_acc-cost_wd*Inputs!$E$7*$E4964-cost_fx*Inputs!$D$7-$F4964)+(1-MIN(1,$H$51*$C4964))*(1-MIN(1,Inputs!$G$7*$D4964)*churn_nonbuyers)*(ic*Inputs!$C$7+fee_wd*Inputs!$E$7*(1-$B4964)+fee_fx*Inputs!$D$7-cost_acc-cost_wd*Inputs!$E$7*(1-$B4964)-cost_fx*Inputs!$D$7))</f>
        <v>409658.941061834</v>
      </c>
      <c r="I4964" s="0" t="n">
        <f aca="false">12*Inputs!$B$8*(MIN(1,$H$52*$C4964)*(ic*Inputs!$C$8+pT-cost_acc-cost_wd*Inputs!$E$8-cost_fx*Inputs!$D$8-cost_ins)+(1-MIN(1,$H$52*$C4964))*(1-MIN(1,Inputs!$G$8*$D4964)*churn_nonbuyers)*(ic*Inputs!$C$8+fee_wd*Inputs!$E$8*(1-$B4964)+fee_fx*Inputs!$D$8-cost_acc-cost_wd*Inputs!$E$8*(1-$B4964)-cost_fx*Inputs!$D$8))</f>
        <v>153957.153108174</v>
      </c>
      <c r="J4964" s="0" t="n">
        <f aca="false">G4964+H4964+I4964-fixed</f>
        <v>83226.4595744242</v>
      </c>
      <c r="K4964" s="0" t="n">
        <f aca="false">12*Inputs!$B$6*(1-MIN(1,Inputs!$G$6*$D4964)*churn_nonbuyers)*(ic*Inputs!$C$6+fee_wd*Inputs!$E$6*(1-$B4964)+fee_fx*Inputs!$D$6-cost_acc-cost_wd*Inputs!$E$6*(1-$B4964)-cost_fx*Inputs!$D$6)</f>
        <v>163006.44753096</v>
      </c>
      <c r="L4964" s="0" t="n">
        <f aca="false">12*Inputs!$B$7*(1-MIN(1,Inputs!$G$7*$D4964)*churn_nonbuyers)*(ic*Inputs!$C$7+fee_wd*Inputs!$E$7*(1-$B4964)+fee_fx*Inputs!$D$7-cost_acc-cost_wd*Inputs!$E$7*(1-$B4964)-cost_fx*Inputs!$D$7)</f>
        <v>361106.406918576</v>
      </c>
      <c r="M4964" s="0" t="n">
        <f aca="false">12*Inputs!$B$8*(1-MIN(1,Inputs!$G$8*$D4964)*churn_nonbuyers)*(ic*Inputs!$C$8+fee_wd*Inputs!$E$8*(1-$B4964)+fee_fx*Inputs!$D$8-cost_acc-cost_wd*Inputs!$E$8*(1-$B4964)-cost_fx*Inputs!$D$8)</f>
        <v>12135.72314448</v>
      </c>
      <c r="N4964" s="0" t="n">
        <f aca="false">K4964+L4964+I4964-fixed</f>
        <v>-21929.9924422901</v>
      </c>
      <c r="O4964" s="0" t="n">
        <f aca="false">K4964+L4964+M4964-fixed</f>
        <v>-163751.422405984</v>
      </c>
      <c r="P4964" s="0" t="n">
        <f aca="false">12*Inputs!$B$6*(1-MIN(1,Inputs!$F$6*$D4964))*(ic*Inputs!$C$6+flat_fee-cost_acc-cost_wd*Inputs!$E$6*$E4964-cost_fx*Inputs!$D$6)+12*Inputs!$B$7*(1-MIN(1,Inputs!$F$7*$D4964))*(ic*Inputs!$C$7+flat_fee-cost_acc-cost_wd*Inputs!$E$7*$E4964-cost_fx*Inputs!$D$7)+12*Inputs!$B$8*(1-MIN(1,Inputs!$F$8*$D4964))*(ic*Inputs!$C$8+flat_fee-cost_acc-cost_wd*Inputs!$E$8*$E4964-cost_fx*Inputs!$D$8)-fixed</f>
        <v>-209527.232644</v>
      </c>
    </row>
    <row r="4965" customFormat="false" ht="15" hidden="false" customHeight="false" outlineLevel="0" collapsed="false">
      <c r="A4965" s="0" t="n">
        <v>4900</v>
      </c>
      <c r="B4965" s="0" t="n">
        <v>0.392113</v>
      </c>
      <c r="C4965" s="0" t="n">
        <v>0.842132</v>
      </c>
      <c r="D4965" s="0" t="n">
        <v>0.80014</v>
      </c>
      <c r="E4965" s="0" t="n">
        <v>1.124862</v>
      </c>
      <c r="F4965" s="0" t="n">
        <v>0.103048</v>
      </c>
      <c r="G4965" s="0" t="n">
        <f aca="false">12*Inputs!$B$6*(MIN(1,$H$50*$C4965)*(ic*Inputs!$C$6+pS+fee_fx*Inputs!$D$6-cost_acc-cost_wd*Inputs!$E$6*$E4965-cost_fx*Inputs!$D$6-$F4965)+(1-MIN(1,$H$50*$C4965))*(1-MIN(1,Inputs!$G$6*$D4965)*churn_nonbuyers)*(ic*Inputs!$C$6+fee_wd*Inputs!$E$6*(1-$B4965)+fee_fx*Inputs!$D$6-cost_acc-cost_wd*Inputs!$E$6*(1-$B4965)-cost_fx*Inputs!$D$6))</f>
        <v>187415.197790793</v>
      </c>
      <c r="H4965" s="0" t="n">
        <f aca="false">12*Inputs!$B$7*(MIN(1,$H$51*$C4965)*(ic*Inputs!$C$7+pE+fee_fx*Inputs!$D$7-cost_acc-cost_wd*Inputs!$E$7*$E4965-cost_fx*Inputs!$D$7-$F4965)+(1-MIN(1,$H$51*$C4965))*(1-MIN(1,Inputs!$G$7*$D4965)*churn_nonbuyers)*(ic*Inputs!$C$7+fee_wd*Inputs!$E$7*(1-$B4965)+fee_fx*Inputs!$D$7-cost_acc-cost_wd*Inputs!$E$7*(1-$B4965)-cost_fx*Inputs!$D$7))</f>
        <v>391146.319726101</v>
      </c>
      <c r="I4965" s="0" t="n">
        <f aca="false">12*Inputs!$B$8*(MIN(1,$H$52*$C4965)*(ic*Inputs!$C$8+pT-cost_acc-cost_wd*Inputs!$E$8-cost_fx*Inputs!$D$8-cost_ins)+(1-MIN(1,$H$52*$C4965))*(1-MIN(1,Inputs!$G$8*$D4965)*churn_nonbuyers)*(ic*Inputs!$C$8+fee_wd*Inputs!$E$8*(1-$B4965)+fee_fx*Inputs!$D$8-cost_acc-cost_wd*Inputs!$E$8*(1-$B4965)-cost_fx*Inputs!$D$8))</f>
        <v>176931.77214026</v>
      </c>
      <c r="J4965" s="0" t="n">
        <f aca="false">G4965+H4965+I4965-fixed</f>
        <v>55493.2896571542</v>
      </c>
      <c r="K4965" s="0" t="n">
        <f aca="false">12*Inputs!$B$6*(1-MIN(1,Inputs!$G$6*$D4965)*churn_nonbuyers)*(ic*Inputs!$C$6+fee_wd*Inputs!$E$6*(1-$B4965)+fee_fx*Inputs!$D$6-cost_acc-cost_wd*Inputs!$E$6*(1-$B4965)-cost_fx*Inputs!$D$6)</f>
        <v>139329.282929904</v>
      </c>
      <c r="L4965" s="0" t="n">
        <f aca="false">12*Inputs!$B$7*(1-MIN(1,Inputs!$G$7*$D4965)*churn_nonbuyers)*(ic*Inputs!$C$7+fee_wd*Inputs!$E$7*(1-$B4965)+fee_fx*Inputs!$D$7-cost_acc-cost_wd*Inputs!$E$7*(1-$B4965)-cost_fx*Inputs!$D$7)</f>
        <v>338412.614237942</v>
      </c>
      <c r="M4965" s="0" t="n">
        <f aca="false">12*Inputs!$B$8*(1-MIN(1,Inputs!$G$8*$D4965)*churn_nonbuyers)*(ic*Inputs!$C$8+fee_wd*Inputs!$E$8*(1-$B4965)+fee_fx*Inputs!$D$8-cost_acc-cost_wd*Inputs!$E$8*(1-$B4965)-cost_fx*Inputs!$D$8)</f>
        <v>135304.430739552</v>
      </c>
      <c r="N4965" s="0" t="n">
        <f aca="false">K4965+L4965+I4965-fixed</f>
        <v>-45326.3306918938</v>
      </c>
      <c r="O4965" s="0" t="n">
        <f aca="false">K4965+L4965+M4965-fixed</f>
        <v>-86953.6720926015</v>
      </c>
      <c r="P4965" s="0" t="n">
        <f aca="false">12*Inputs!$B$6*(1-MIN(1,Inputs!$F$6*$D4965))*(ic*Inputs!$C$6+flat_fee-cost_acc-cost_wd*Inputs!$E$6*$E4965-cost_fx*Inputs!$D$6)+12*Inputs!$B$7*(1-MIN(1,Inputs!$F$7*$D4965))*(ic*Inputs!$C$7+flat_fee-cost_acc-cost_wd*Inputs!$E$7*$E4965-cost_fx*Inputs!$D$7)+12*Inputs!$B$8*(1-MIN(1,Inputs!$F$8*$D4965))*(ic*Inputs!$C$8+flat_fee-cost_acc-cost_wd*Inputs!$E$8*$E4965-cost_fx*Inputs!$D$8)-fixed</f>
        <v>123249.0854432</v>
      </c>
    </row>
    <row r="4966" customFormat="false" ht="15" hidden="false" customHeight="false" outlineLevel="0" collapsed="false">
      <c r="A4966" s="0" t="n">
        <v>4901</v>
      </c>
      <c r="B4966" s="0" t="n">
        <v>0.566237</v>
      </c>
      <c r="C4966" s="0" t="n">
        <v>1.113919</v>
      </c>
      <c r="D4966" s="0" t="n">
        <v>1.473664</v>
      </c>
      <c r="E4966" s="0" t="n">
        <v>1.27934</v>
      </c>
      <c r="F4966" s="0" t="n">
        <v>0.169869</v>
      </c>
      <c r="G4966" s="0" t="n">
        <f aca="false">12*Inputs!$B$6*(MIN(1,$H$50*$C4966)*(ic*Inputs!$C$6+pS+fee_fx*Inputs!$D$6-cost_acc-cost_wd*Inputs!$E$6*$E4966-cost_fx*Inputs!$D$6-$F4966)+(1-MIN(1,$H$50*$C4966))*(1-MIN(1,Inputs!$G$6*$D4966)*churn_nonbuyers)*(ic*Inputs!$C$6+fee_wd*Inputs!$E$6*(1-$B4966)+fee_fx*Inputs!$D$6-cost_acc-cost_wd*Inputs!$E$6*(1-$B4966)-cost_fx*Inputs!$D$6))</f>
        <v>171646.101296556</v>
      </c>
      <c r="H4966" s="0" t="n">
        <f aca="false">12*Inputs!$B$7*(MIN(1,$H$51*$C4966)*(ic*Inputs!$C$7+pE+fee_fx*Inputs!$D$7-cost_acc-cost_wd*Inputs!$E$7*$E4966-cost_fx*Inputs!$D$7-$F4966)+(1-MIN(1,$H$51*$C4966))*(1-MIN(1,Inputs!$G$7*$D4966)*churn_nonbuyers)*(ic*Inputs!$C$7+fee_wd*Inputs!$E$7*(1-$B4966)+fee_fx*Inputs!$D$7-cost_acc-cost_wd*Inputs!$E$7*(1-$B4966)-cost_fx*Inputs!$D$7))</f>
        <v>366883.382936891</v>
      </c>
      <c r="I4966" s="0" t="n">
        <f aca="false">12*Inputs!$B$8*(MIN(1,$H$52*$C4966)*(ic*Inputs!$C$8+pT-cost_acc-cost_wd*Inputs!$E$8-cost_fx*Inputs!$D$8-cost_ins)+(1-MIN(1,$H$52*$C4966))*(1-MIN(1,Inputs!$G$8*$D4966)*churn_nonbuyers)*(ic*Inputs!$C$8+fee_wd*Inputs!$E$8*(1-$B4966)+fee_fx*Inputs!$D$8-cost_acc-cost_wd*Inputs!$E$8*(1-$B4966)-cost_fx*Inputs!$D$8))</f>
        <v>160564.740336</v>
      </c>
      <c r="J4966" s="0" t="n">
        <f aca="false">G4966+H4966+I4966-fixed</f>
        <v>-905.775430552661</v>
      </c>
      <c r="K4966" s="0" t="n">
        <f aca="false">12*Inputs!$B$6*(1-MIN(1,Inputs!$G$6*$D4966)*churn_nonbuyers)*(ic*Inputs!$C$6+fee_wd*Inputs!$E$6*(1-$B4966)+fee_fx*Inputs!$D$6-cost_acc-cost_wd*Inputs!$E$6*(1-$B4966)-cost_fx*Inputs!$D$6)</f>
        <v>111215.32907305</v>
      </c>
      <c r="L4966" s="0" t="n">
        <f aca="false">12*Inputs!$B$7*(1-MIN(1,Inputs!$G$7*$D4966)*churn_nonbuyers)*(ic*Inputs!$C$7+fee_wd*Inputs!$E$7*(1-$B4966)+fee_fx*Inputs!$D$7-cost_acc-cost_wd*Inputs!$E$7*(1-$B4966)-cost_fx*Inputs!$D$7)</f>
        <v>307441.22637183</v>
      </c>
      <c r="M4966" s="0" t="n">
        <f aca="false">12*Inputs!$B$8*(1-MIN(1,Inputs!$G$8*$D4966)*churn_nonbuyers)*(ic*Inputs!$C$8+fee_wd*Inputs!$E$8*(1-$B4966)+fee_fx*Inputs!$D$8-cost_acc-cost_wd*Inputs!$E$8*(1-$B4966)-cost_fx*Inputs!$D$8)</f>
        <v>0</v>
      </c>
      <c r="N4966" s="0" t="n">
        <f aca="false">K4966+L4966+I4966-fixed</f>
        <v>-120778.704219121</v>
      </c>
      <c r="O4966" s="0" t="n">
        <f aca="false">K4966+L4966+M4966-fixed</f>
        <v>-281343.444555121</v>
      </c>
      <c r="P4966" s="0" t="n">
        <f aca="false">12*Inputs!$B$6*(1-MIN(1,Inputs!$F$6*$D4966))*(ic*Inputs!$C$6+flat_fee-cost_acc-cost_wd*Inputs!$E$6*$E4966-cost_fx*Inputs!$D$6)+12*Inputs!$B$7*(1-MIN(1,Inputs!$F$7*$D4966))*(ic*Inputs!$C$7+flat_fee-cost_acc-cost_wd*Inputs!$E$7*$E4966-cost_fx*Inputs!$D$7)+12*Inputs!$B$8*(1-MIN(1,Inputs!$F$8*$D4966))*(ic*Inputs!$C$8+flat_fee-cost_acc-cost_wd*Inputs!$E$8*$E4966-cost_fx*Inputs!$D$8)-fixed</f>
        <v>-285560.0797696</v>
      </c>
    </row>
    <row r="4967" customFormat="false" ht="15" hidden="false" customHeight="false" outlineLevel="0" collapsed="false">
      <c r="A4967" s="0" t="n">
        <v>4902</v>
      </c>
      <c r="B4967" s="0" t="n">
        <v>0.158499</v>
      </c>
      <c r="C4967" s="0" t="n">
        <v>0.816982</v>
      </c>
      <c r="D4967" s="0" t="n">
        <v>1.248831</v>
      </c>
      <c r="E4967" s="0" t="n">
        <v>1.467119</v>
      </c>
      <c r="F4967" s="0" t="n">
        <v>0.209626</v>
      </c>
      <c r="G4967" s="0" t="n">
        <f aca="false">12*Inputs!$B$6*(MIN(1,$H$50*$C4967)*(ic*Inputs!$C$6+pS+fee_fx*Inputs!$D$6-cost_acc-cost_wd*Inputs!$E$6*$E4967-cost_fx*Inputs!$D$6-$F4967)+(1-MIN(1,$H$50*$C4967))*(1-MIN(1,Inputs!$G$6*$D4967)*churn_nonbuyers)*(ic*Inputs!$C$6+fee_wd*Inputs!$E$6*(1-$B4967)+fee_fx*Inputs!$D$6-cost_acc-cost_wd*Inputs!$E$6*(1-$B4967)-cost_fx*Inputs!$D$6))</f>
        <v>203965.800209072</v>
      </c>
      <c r="H4967" s="0" t="n">
        <f aca="false">12*Inputs!$B$7*(MIN(1,$H$51*$C4967)*(ic*Inputs!$C$7+pE+fee_fx*Inputs!$D$7-cost_acc-cost_wd*Inputs!$E$7*$E4967-cost_fx*Inputs!$D$7-$F4967)+(1-MIN(1,$H$51*$C4967))*(1-MIN(1,Inputs!$G$7*$D4967)*churn_nonbuyers)*(ic*Inputs!$C$7+fee_wd*Inputs!$E$7*(1-$B4967)+fee_fx*Inputs!$D$7-cost_acc-cost_wd*Inputs!$E$7*(1-$B4967)-cost_fx*Inputs!$D$7))</f>
        <v>371000.54057319</v>
      </c>
      <c r="I4967" s="0" t="n">
        <f aca="false">12*Inputs!$B$8*(MIN(1,$H$52*$C4967)*(ic*Inputs!$C$8+pT-cost_acc-cost_wd*Inputs!$E$8-cost_fx*Inputs!$D$8-cost_ins)+(1-MIN(1,$H$52*$C4967))*(1-MIN(1,Inputs!$G$8*$D4967)*churn_nonbuyers)*(ic*Inputs!$C$8+fee_wd*Inputs!$E$8*(1-$B4967)+fee_fx*Inputs!$D$8-cost_acc-cost_wd*Inputs!$E$8*(1-$B4967)-cost_fx*Inputs!$D$8))</f>
        <v>134934.595651832</v>
      </c>
      <c r="J4967" s="0" t="n">
        <f aca="false">G4967+H4967+I4967-fixed</f>
        <v>9900.93643409386</v>
      </c>
      <c r="K4967" s="0" t="n">
        <f aca="false">12*Inputs!$B$6*(1-MIN(1,Inputs!$G$6*$D4967)*churn_nonbuyers)*(ic*Inputs!$C$6+fee_wd*Inputs!$E$6*(1-$B4967)+fee_fx*Inputs!$D$6-cost_acc-cost_wd*Inputs!$E$6*(1-$B4967)-cost_fx*Inputs!$D$6)</f>
        <v>167613.084465617</v>
      </c>
      <c r="L4967" s="0" t="n">
        <f aca="false">12*Inputs!$B$7*(1-MIN(1,Inputs!$G$7*$D4967)*churn_nonbuyers)*(ic*Inputs!$C$7+fee_wd*Inputs!$E$7*(1-$B4967)+fee_fx*Inputs!$D$7-cost_acc-cost_wd*Inputs!$E$7*(1-$B4967)-cost_fx*Inputs!$D$7)</f>
        <v>366125.37839137</v>
      </c>
      <c r="M4967" s="0" t="n">
        <f aca="false">12*Inputs!$B$8*(1-MIN(1,Inputs!$G$8*$D4967)*churn_nonbuyers)*(ic*Inputs!$C$8+fee_wd*Inputs!$E$8*(1-$B4967)+fee_fx*Inputs!$D$8-cost_acc-cost_wd*Inputs!$E$8*(1-$B4967)-cost_fx*Inputs!$D$8)</f>
        <v>40109.8735328784</v>
      </c>
      <c r="N4967" s="0" t="n">
        <f aca="false">K4967+L4967+I4967-fixed</f>
        <v>-31326.9414911813</v>
      </c>
      <c r="O4967" s="0" t="n">
        <f aca="false">K4967+L4967+M4967-fixed</f>
        <v>-126151.663610135</v>
      </c>
      <c r="P4967" s="0" t="n">
        <f aca="false">12*Inputs!$B$6*(1-MIN(1,Inputs!$F$6*$D4967))*(ic*Inputs!$C$6+flat_fee-cost_acc-cost_wd*Inputs!$E$6*$E4967-cost_fx*Inputs!$D$6)+12*Inputs!$B$7*(1-MIN(1,Inputs!$F$7*$D4967))*(ic*Inputs!$C$7+flat_fee-cost_acc-cost_wd*Inputs!$E$7*$E4967-cost_fx*Inputs!$D$7)+12*Inputs!$B$8*(1-MIN(1,Inputs!$F$8*$D4967))*(ic*Inputs!$C$8+flat_fee-cost_acc-cost_wd*Inputs!$E$8*$E4967-cost_fx*Inputs!$D$8)-fixed</f>
        <v>-243750.09107464</v>
      </c>
    </row>
    <row r="4968" customFormat="false" ht="15" hidden="false" customHeight="false" outlineLevel="0" collapsed="false">
      <c r="A4968" s="0" t="n">
        <v>4903</v>
      </c>
      <c r="B4968" s="0" t="n">
        <v>0.496593</v>
      </c>
      <c r="C4968" s="0" t="n">
        <v>0.988896</v>
      </c>
      <c r="D4968" s="0" t="n">
        <v>1.659282</v>
      </c>
      <c r="E4968" s="0" t="n">
        <v>1.055255</v>
      </c>
      <c r="F4968" s="0" t="n">
        <v>0.458211</v>
      </c>
      <c r="G4968" s="0" t="n">
        <f aca="false">12*Inputs!$B$6*(MIN(1,$H$50*$C4968)*(ic*Inputs!$C$6+pS+fee_fx*Inputs!$D$6-cost_acc-cost_wd*Inputs!$E$6*$E4968-cost_fx*Inputs!$D$6-$F4968)+(1-MIN(1,$H$50*$C4968))*(1-MIN(1,Inputs!$G$6*$D4968)*churn_nonbuyers)*(ic*Inputs!$C$6+fee_wd*Inputs!$E$6*(1-$B4968)+fee_fx*Inputs!$D$6-cost_acc-cost_wd*Inputs!$E$6*(1-$B4968)-cost_fx*Inputs!$D$6))</f>
        <v>170842.500929251</v>
      </c>
      <c r="H4968" s="0" t="n">
        <f aca="false">12*Inputs!$B$7*(MIN(1,$H$51*$C4968)*(ic*Inputs!$C$7+pE+fee_fx*Inputs!$D$7-cost_acc-cost_wd*Inputs!$E$7*$E4968-cost_fx*Inputs!$D$7-$F4968)+(1-MIN(1,$H$51*$C4968))*(1-MIN(1,Inputs!$G$7*$D4968)*churn_nonbuyers)*(ic*Inputs!$C$7+fee_wd*Inputs!$E$7*(1-$B4968)+fee_fx*Inputs!$D$7-cost_acc-cost_wd*Inputs!$E$7*(1-$B4968)-cost_fx*Inputs!$D$7))</f>
        <v>373993.00901345</v>
      </c>
      <c r="I4968" s="0" t="n">
        <f aca="false">12*Inputs!$B$8*(MIN(1,$H$52*$C4968)*(ic*Inputs!$C$8+pT-cost_acc-cost_wd*Inputs!$E$8-cost_fx*Inputs!$D$8-cost_ins)+(1-MIN(1,$H$52*$C4968))*(1-MIN(1,Inputs!$G$8*$D4968)*churn_nonbuyers)*(ic*Inputs!$C$8+fee_wd*Inputs!$E$8*(1-$B4968)+fee_fx*Inputs!$D$8-cost_acc-cost_wd*Inputs!$E$8*(1-$B4968)-cost_fx*Inputs!$D$8))</f>
        <v>142543.425024</v>
      </c>
      <c r="J4968" s="0" t="n">
        <f aca="false">G4968+H4968+I4968-fixed</f>
        <v>-12621.065033299</v>
      </c>
      <c r="K4968" s="0" t="n">
        <f aca="false">12*Inputs!$B$6*(1-MIN(1,Inputs!$G$6*$D4968)*churn_nonbuyers)*(ic*Inputs!$C$6+fee_wd*Inputs!$E$6*(1-$B4968)+fee_fx*Inputs!$D$6-cost_acc-cost_wd*Inputs!$E$6*(1-$B4968)-cost_fx*Inputs!$D$6)</f>
        <v>119297.757788827</v>
      </c>
      <c r="L4968" s="0" t="n">
        <f aca="false">12*Inputs!$B$7*(1-MIN(1,Inputs!$G$7*$D4968)*churn_nonbuyers)*(ic*Inputs!$C$7+fee_wd*Inputs!$E$7*(1-$B4968)+fee_fx*Inputs!$D$7-cost_acc-cost_wd*Inputs!$E$7*(1-$B4968)-cost_fx*Inputs!$D$7)</f>
        <v>315179.560337296</v>
      </c>
      <c r="M4968" s="0" t="n">
        <f aca="false">12*Inputs!$B$8*(1-MIN(1,Inputs!$G$8*$D4968)*churn_nonbuyers)*(ic*Inputs!$C$8+fee_wd*Inputs!$E$8*(1-$B4968)+fee_fx*Inputs!$D$8-cost_acc-cost_wd*Inputs!$E$8*(1-$B4968)-cost_fx*Inputs!$D$8)</f>
        <v>0</v>
      </c>
      <c r="N4968" s="0" t="n">
        <f aca="false">K4968+L4968+I4968-fixed</f>
        <v>-122979.256849876</v>
      </c>
      <c r="O4968" s="0" t="n">
        <f aca="false">K4968+L4968+M4968-fixed</f>
        <v>-265522.681873877</v>
      </c>
      <c r="P4968" s="0" t="n">
        <f aca="false">12*Inputs!$B$6*(1-MIN(1,Inputs!$F$6*$D4968))*(ic*Inputs!$C$6+flat_fee-cost_acc-cost_wd*Inputs!$E$6*$E4968-cost_fx*Inputs!$D$6)+12*Inputs!$B$7*(1-MIN(1,Inputs!$F$7*$D4968))*(ic*Inputs!$C$7+flat_fee-cost_acc-cost_wd*Inputs!$E$7*$E4968-cost_fx*Inputs!$D$7)+12*Inputs!$B$8*(1-MIN(1,Inputs!$F$8*$D4968))*(ic*Inputs!$C$8+flat_fee-cost_acc-cost_wd*Inputs!$E$8*$E4968-cost_fx*Inputs!$D$8)-fixed</f>
        <v>-316442.8692376</v>
      </c>
    </row>
    <row r="4969" customFormat="false" ht="15" hidden="false" customHeight="false" outlineLevel="0" collapsed="false">
      <c r="A4969" s="0" t="n">
        <v>4904</v>
      </c>
      <c r="B4969" s="0" t="n">
        <v>0.240664</v>
      </c>
      <c r="C4969" s="0" t="n">
        <v>0.996914</v>
      </c>
      <c r="D4969" s="0" t="n">
        <v>0.838885</v>
      </c>
      <c r="E4969" s="0" t="n">
        <v>1.176138</v>
      </c>
      <c r="F4969" s="0" t="n">
        <v>0.177495</v>
      </c>
      <c r="G4969" s="0" t="n">
        <f aca="false">12*Inputs!$B$6*(MIN(1,$H$50*$C4969)*(ic*Inputs!$C$6+pS+fee_fx*Inputs!$D$6-cost_acc-cost_wd*Inputs!$E$6*$E4969-cost_fx*Inputs!$D$6-$F4969)+(1-MIN(1,$H$50*$C4969))*(1-MIN(1,Inputs!$G$6*$D4969)*churn_nonbuyers)*(ic*Inputs!$C$6+fee_wd*Inputs!$E$6*(1-$B4969)+fee_fx*Inputs!$D$6-cost_acc-cost_wd*Inputs!$E$6*(1-$B4969)-cost_fx*Inputs!$D$6))</f>
        <v>212334.377249258</v>
      </c>
      <c r="H4969" s="0" t="n">
        <f aca="false">12*Inputs!$B$7*(MIN(1,$H$51*$C4969)*(ic*Inputs!$C$7+pE+fee_fx*Inputs!$D$7-cost_acc-cost_wd*Inputs!$E$7*$E4969-cost_fx*Inputs!$D$7-$F4969)+(1-MIN(1,$H$51*$C4969))*(1-MIN(1,Inputs!$G$7*$D4969)*churn_nonbuyers)*(ic*Inputs!$C$7+fee_wd*Inputs!$E$7*(1-$B4969)+fee_fx*Inputs!$D$7-cost_acc-cost_wd*Inputs!$E$7*(1-$B4969)-cost_fx*Inputs!$D$7))</f>
        <v>403214.791097263</v>
      </c>
      <c r="I4969" s="0" t="n">
        <f aca="false">12*Inputs!$B$8*(MIN(1,$H$52*$C4969)*(ic*Inputs!$C$8+pT-cost_acc-cost_wd*Inputs!$E$8-cost_fx*Inputs!$D$8-cost_ins)+(1-MIN(1,$H$52*$C4969))*(1-MIN(1,Inputs!$G$8*$D4969)*churn_nonbuyers)*(ic*Inputs!$C$8+fee_wd*Inputs!$E$8*(1-$B4969)+fee_fx*Inputs!$D$8-cost_acc-cost_wd*Inputs!$E$8*(1-$B4969)-cost_fx*Inputs!$D$8))</f>
        <v>182968.868360837</v>
      </c>
      <c r="J4969" s="0" t="n">
        <f aca="false">G4969+H4969+I4969-fixed</f>
        <v>98518.036707357</v>
      </c>
      <c r="K4969" s="0" t="n">
        <f aca="false">12*Inputs!$B$6*(1-MIN(1,Inputs!$G$6*$D4969)*churn_nonbuyers)*(ic*Inputs!$C$6+fee_wd*Inputs!$E$6*(1-$B4969)+fee_fx*Inputs!$D$6-cost_acc-cost_wd*Inputs!$E$6*(1-$B4969)-cost_fx*Inputs!$D$6)</f>
        <v>159942.027021408</v>
      </c>
      <c r="L4969" s="0" t="n">
        <f aca="false">12*Inputs!$B$7*(1-MIN(1,Inputs!$G$7*$D4969)*churn_nonbuyers)*(ic*Inputs!$C$7+fee_wd*Inputs!$E$7*(1-$B4969)+fee_fx*Inputs!$D$7-cost_acc-cost_wd*Inputs!$E$7*(1-$B4969)-cost_fx*Inputs!$D$7)</f>
        <v>359269.393332845</v>
      </c>
      <c r="M4969" s="0" t="n">
        <f aca="false">12*Inputs!$B$8*(1-MIN(1,Inputs!$G$8*$D4969)*churn_nonbuyers)*(ic*Inputs!$C$8+fee_wd*Inputs!$E$8*(1-$B4969)+fee_fx*Inputs!$D$8-cost_acc-cost_wd*Inputs!$E$8*(1-$B4969)-cost_fx*Inputs!$D$8)</f>
        <v>129963.167699904</v>
      </c>
      <c r="N4969" s="0" t="n">
        <f aca="false">K4969+L4969+I4969-fixed</f>
        <v>2180.28871508932</v>
      </c>
      <c r="O4969" s="0" t="n">
        <f aca="false">K4969+L4969+M4969-fixed</f>
        <v>-50825.4119458433</v>
      </c>
      <c r="P4969" s="0" t="n">
        <f aca="false">12*Inputs!$B$6*(1-MIN(1,Inputs!$F$6*$D4969))*(ic*Inputs!$C$6+flat_fee-cost_acc-cost_wd*Inputs!$E$6*$E4969-cost_fx*Inputs!$D$6)+12*Inputs!$B$7*(1-MIN(1,Inputs!$F$7*$D4969))*(ic*Inputs!$C$7+flat_fee-cost_acc-cost_wd*Inputs!$E$7*$E4969-cost_fx*Inputs!$D$7)+12*Inputs!$B$8*(1-MIN(1,Inputs!$F$8*$D4969))*(ic*Inputs!$C$8+flat_fee-cost_acc-cost_wd*Inputs!$E$8*$E4969-cost_fx*Inputs!$D$8)-fixed</f>
        <v>78426.8099912001</v>
      </c>
    </row>
    <row r="4970" customFormat="false" ht="15" hidden="false" customHeight="false" outlineLevel="0" collapsed="false">
      <c r="A4970" s="0" t="n">
        <v>4905</v>
      </c>
      <c r="B4970" s="0" t="n">
        <v>0.129352</v>
      </c>
      <c r="C4970" s="0" t="n">
        <v>1.013562</v>
      </c>
      <c r="D4970" s="0" t="n">
        <v>1.840392</v>
      </c>
      <c r="E4970" s="0" t="n">
        <v>1.100004</v>
      </c>
      <c r="F4970" s="0" t="n">
        <v>0.223994</v>
      </c>
      <c r="G4970" s="0" t="n">
        <f aca="false">12*Inputs!$B$6*(MIN(1,$H$50*$C4970)*(ic*Inputs!$C$6+pS+fee_fx*Inputs!$D$6-cost_acc-cost_wd*Inputs!$E$6*$E4970-cost_fx*Inputs!$D$6-$F4970)+(1-MIN(1,$H$50*$C4970))*(1-MIN(1,Inputs!$G$6*$D4970)*churn_nonbuyers)*(ic*Inputs!$C$6+fee_wd*Inputs!$E$6*(1-$B4970)+fee_fx*Inputs!$D$6-cost_acc-cost_wd*Inputs!$E$6*(1-$B4970)-cost_fx*Inputs!$D$6))</f>
        <v>219593.256795216</v>
      </c>
      <c r="H4970" s="0" t="n">
        <f aca="false">12*Inputs!$B$7*(MIN(1,$H$51*$C4970)*(ic*Inputs!$C$7+pE+fee_fx*Inputs!$D$7-cost_acc-cost_wd*Inputs!$E$7*$E4970-cost_fx*Inputs!$D$7-$F4970)+(1-MIN(1,$H$51*$C4970))*(1-MIN(1,Inputs!$G$7*$D4970)*churn_nonbuyers)*(ic*Inputs!$C$7+fee_wd*Inputs!$E$7*(1-$B4970)+fee_fx*Inputs!$D$7-cost_acc-cost_wd*Inputs!$E$7*(1-$B4970)-cost_fx*Inputs!$D$7))</f>
        <v>412544.062363616</v>
      </c>
      <c r="I4970" s="0" t="n">
        <f aca="false">12*Inputs!$B$8*(MIN(1,$H$52*$C4970)*(ic*Inputs!$C$8+pT-cost_acc-cost_wd*Inputs!$E$8-cost_fx*Inputs!$D$8-cost_ins)+(1-MIN(1,$H$52*$C4970))*(1-MIN(1,Inputs!$G$8*$D4970)*churn_nonbuyers)*(ic*Inputs!$C$8+fee_wd*Inputs!$E$8*(1-$B4970)+fee_fx*Inputs!$D$8-cost_acc-cost_wd*Inputs!$E$8*(1-$B4970)-cost_fx*Inputs!$D$8))</f>
        <v>146098.880928</v>
      </c>
      <c r="J4970" s="0" t="n">
        <f aca="false">G4970+H4970+I4970-fixed</f>
        <v>78236.200086833</v>
      </c>
      <c r="K4970" s="0" t="n">
        <f aca="false">12*Inputs!$B$6*(1-MIN(1,Inputs!$G$6*$D4970)*churn_nonbuyers)*(ic*Inputs!$C$6+fee_wd*Inputs!$E$6*(1-$B4970)+fee_fx*Inputs!$D$6-cost_acc-cost_wd*Inputs!$E$6*(1-$B4970)-cost_fx*Inputs!$D$6)</f>
        <v>166136.181019085</v>
      </c>
      <c r="L4970" s="0" t="n">
        <f aca="false">12*Inputs!$B$7*(1-MIN(1,Inputs!$G$7*$D4970)*churn_nonbuyers)*(ic*Inputs!$C$7+fee_wd*Inputs!$E$7*(1-$B4970)+fee_fx*Inputs!$D$7-cost_acc-cost_wd*Inputs!$E$7*(1-$B4970)-cost_fx*Inputs!$D$7)</f>
        <v>363340.342595451</v>
      </c>
      <c r="M4970" s="0" t="n">
        <f aca="false">12*Inputs!$B$8*(1-MIN(1,Inputs!$G$8*$D4970)*churn_nonbuyers)*(ic*Inputs!$C$8+fee_wd*Inputs!$E$8*(1-$B4970)+fee_fx*Inputs!$D$8-cost_acc-cost_wd*Inputs!$E$8*(1-$B4970)-cost_fx*Inputs!$D$8)</f>
        <v>0</v>
      </c>
      <c r="N4970" s="0" t="n">
        <f aca="false">K4970+L4970+I4970-fixed</f>
        <v>-24424.5954574642</v>
      </c>
      <c r="O4970" s="0" t="n">
        <f aca="false">K4970+L4970+M4970-fixed</f>
        <v>-170523.476385464</v>
      </c>
      <c r="P4970" s="0" t="n">
        <f aca="false">12*Inputs!$B$6*(1-MIN(1,Inputs!$F$6*$D4970))*(ic*Inputs!$C$6+flat_fee-cost_acc-cost_wd*Inputs!$E$6*$E4970-cost_fx*Inputs!$D$6)+12*Inputs!$B$7*(1-MIN(1,Inputs!$F$7*$D4970))*(ic*Inputs!$C$7+flat_fee-cost_acc-cost_wd*Inputs!$E$7*$E4970-cost_fx*Inputs!$D$7)+12*Inputs!$B$8*(1-MIN(1,Inputs!$F$8*$D4970))*(ic*Inputs!$C$8+flat_fee-cost_acc-cost_wd*Inputs!$E$8*$E4970-cost_fx*Inputs!$D$8)-fixed</f>
        <v>-416928.485120051</v>
      </c>
    </row>
    <row r="4971" customFormat="false" ht="15" hidden="false" customHeight="false" outlineLevel="0" collapsed="false">
      <c r="A4971" s="0" t="n">
        <v>4906</v>
      </c>
      <c r="B4971" s="0" t="n">
        <v>0.337953</v>
      </c>
      <c r="C4971" s="0" t="n">
        <v>0.781279</v>
      </c>
      <c r="D4971" s="0" t="n">
        <v>1.110834</v>
      </c>
      <c r="E4971" s="0" t="n">
        <v>1.028176</v>
      </c>
      <c r="F4971" s="0" t="n">
        <v>0.193269</v>
      </c>
      <c r="G4971" s="0" t="n">
        <f aca="false">12*Inputs!$B$6*(MIN(1,$H$50*$C4971)*(ic*Inputs!$C$6+pS+fee_fx*Inputs!$D$6-cost_acc-cost_wd*Inputs!$E$6*$E4971-cost_fx*Inputs!$D$6-$F4971)+(1-MIN(1,$H$50*$C4971))*(1-MIN(1,Inputs!$G$6*$D4971)*churn_nonbuyers)*(ic*Inputs!$C$6+fee_wd*Inputs!$E$6*(1-$B4971)+fee_fx*Inputs!$D$6-cost_acc-cost_wd*Inputs!$E$6*(1-$B4971)-cost_fx*Inputs!$D$6))</f>
        <v>188848.617426637</v>
      </c>
      <c r="H4971" s="0" t="n">
        <f aca="false">12*Inputs!$B$7*(MIN(1,$H$51*$C4971)*(ic*Inputs!$C$7+pE+fee_fx*Inputs!$D$7-cost_acc-cost_wd*Inputs!$E$7*$E4971-cost_fx*Inputs!$D$7-$F4971)+(1-MIN(1,$H$51*$C4971))*(1-MIN(1,Inputs!$G$7*$D4971)*churn_nonbuyers)*(ic*Inputs!$C$7+fee_wd*Inputs!$E$7*(1-$B4971)+fee_fx*Inputs!$D$7-cost_acc-cost_wd*Inputs!$E$7*(1-$B4971)-cost_fx*Inputs!$D$7))</f>
        <v>394938.917512282</v>
      </c>
      <c r="I4971" s="0" t="n">
        <f aca="false">12*Inputs!$B$8*(MIN(1,$H$52*$C4971)*(ic*Inputs!$C$8+pT-cost_acc-cost_wd*Inputs!$E$8-cost_fx*Inputs!$D$8-cost_ins)+(1-MIN(1,$H$52*$C4971))*(1-MIN(1,Inputs!$G$8*$D4971)*churn_nonbuyers)*(ic*Inputs!$C$8+fee_wd*Inputs!$E$8*(1-$B4971)+fee_fx*Inputs!$D$8-cost_acc-cost_wd*Inputs!$E$8*(1-$B4971)-cost_fx*Inputs!$D$8))</f>
        <v>143875.770356679</v>
      </c>
      <c r="J4971" s="0" t="n">
        <f aca="false">G4971+H4971+I4971-fixed</f>
        <v>27663.3052955985</v>
      </c>
      <c r="K4971" s="0" t="n">
        <f aca="false">12*Inputs!$B$6*(1-MIN(1,Inputs!$G$6*$D4971)*churn_nonbuyers)*(ic*Inputs!$C$6+fee_wd*Inputs!$E$6*(1-$B4971)+fee_fx*Inputs!$D$6-cost_acc-cost_wd*Inputs!$E$6*(1-$B4971)-cost_fx*Inputs!$D$6)</f>
        <v>144440.510996174</v>
      </c>
      <c r="L4971" s="0" t="n">
        <f aca="false">12*Inputs!$B$7*(1-MIN(1,Inputs!$G$7*$D4971)*churn_nonbuyers)*(ic*Inputs!$C$7+fee_wd*Inputs!$E$7*(1-$B4971)+fee_fx*Inputs!$D$7-cost_acc-cost_wd*Inputs!$E$7*(1-$B4971)-cost_fx*Inputs!$D$7)</f>
        <v>342719.889765705</v>
      </c>
      <c r="M4971" s="0" t="n">
        <f aca="false">12*Inputs!$B$8*(1-MIN(1,Inputs!$G$8*$D4971)*churn_nonbuyers)*(ic*Inputs!$C$8+fee_wd*Inputs!$E$8*(1-$B4971)+fee_fx*Inputs!$D$8-cost_acc-cost_wd*Inputs!$E$8*(1-$B4971)-cost_fx*Inputs!$D$8)</f>
        <v>68988.6690221472</v>
      </c>
      <c r="N4971" s="0" t="n">
        <f aca="false">K4971+L4971+I4971-fixed</f>
        <v>-68963.8288814416</v>
      </c>
      <c r="O4971" s="0" t="n">
        <f aca="false">K4971+L4971+M4971-fixed</f>
        <v>-143850.930215974</v>
      </c>
      <c r="P4971" s="0" t="n">
        <f aca="false">12*Inputs!$B$6*(1-MIN(1,Inputs!$F$6*$D4971))*(ic*Inputs!$C$6+flat_fee-cost_acc-cost_wd*Inputs!$E$6*$E4971-cost_fx*Inputs!$D$6)+12*Inputs!$B$7*(1-MIN(1,Inputs!$F$7*$D4971))*(ic*Inputs!$C$7+flat_fee-cost_acc-cost_wd*Inputs!$E$7*$E4971-cost_fx*Inputs!$D$7)+12*Inputs!$B$8*(1-MIN(1,Inputs!$F$8*$D4971))*(ic*Inputs!$C$8+flat_fee-cost_acc-cost_wd*Inputs!$E$8*$E4971-cost_fx*Inputs!$D$8)-fixed</f>
        <v>-3452.94184383994</v>
      </c>
    </row>
    <row r="4972" customFormat="false" ht="15" hidden="false" customHeight="false" outlineLevel="0" collapsed="false">
      <c r="A4972" s="0" t="n">
        <v>4907</v>
      </c>
      <c r="B4972" s="0" t="n">
        <v>0.341827</v>
      </c>
      <c r="C4972" s="0" t="n">
        <v>1.143527</v>
      </c>
      <c r="D4972" s="0" t="n">
        <v>1.592374</v>
      </c>
      <c r="E4972" s="0" t="n">
        <v>1.143541</v>
      </c>
      <c r="F4972" s="0" t="n">
        <v>0.230466</v>
      </c>
      <c r="G4972" s="0" t="n">
        <f aca="false">12*Inputs!$B$6*(MIN(1,$H$50*$C4972)*(ic*Inputs!$C$6+pS+fee_fx*Inputs!$D$6-cost_acc-cost_wd*Inputs!$E$6*$E4972-cost_fx*Inputs!$D$6-$F4972)+(1-MIN(1,$H$50*$C4972))*(1-MIN(1,Inputs!$G$6*$D4972)*churn_nonbuyers)*(ic*Inputs!$C$6+fee_wd*Inputs!$E$6*(1-$B4972)+fee_fx*Inputs!$D$6-cost_acc-cost_wd*Inputs!$E$6*(1-$B4972)-cost_fx*Inputs!$D$6))</f>
        <v>201607.536791476</v>
      </c>
      <c r="H4972" s="0" t="n">
        <f aca="false">12*Inputs!$B$7*(MIN(1,$H$51*$C4972)*(ic*Inputs!$C$7+pE+fee_fx*Inputs!$D$7-cost_acc-cost_wd*Inputs!$E$7*$E4972-cost_fx*Inputs!$D$7-$F4972)+(1-MIN(1,$H$51*$C4972))*(1-MIN(1,Inputs!$G$7*$D4972)*churn_nonbuyers)*(ic*Inputs!$C$7+fee_wd*Inputs!$E$7*(1-$B4972)+fee_fx*Inputs!$D$7-cost_acc-cost_wd*Inputs!$E$7*(1-$B4972)-cost_fx*Inputs!$D$7))</f>
        <v>398436.019306319</v>
      </c>
      <c r="I4972" s="0" t="n">
        <f aca="false">12*Inputs!$B$8*(MIN(1,$H$52*$C4972)*(ic*Inputs!$C$8+pT-cost_acc-cost_wd*Inputs!$E$8-cost_fx*Inputs!$D$8-cost_ins)+(1-MIN(1,$H$52*$C4972))*(1-MIN(1,Inputs!$G$8*$D4972)*churn_nonbuyers)*(ic*Inputs!$C$8+fee_wd*Inputs!$E$8*(1-$B4972)+fee_fx*Inputs!$D$8-cost_acc-cost_wd*Inputs!$E$8*(1-$B4972)-cost_fx*Inputs!$D$8))</f>
        <v>164832.555888</v>
      </c>
      <c r="J4972" s="0" t="n">
        <f aca="false">G4972+H4972+I4972-fixed</f>
        <v>64876.111985795</v>
      </c>
      <c r="K4972" s="0" t="n">
        <f aca="false">12*Inputs!$B$6*(1-MIN(1,Inputs!$G$6*$D4972)*churn_nonbuyers)*(ic*Inputs!$C$6+fee_wd*Inputs!$E$6*(1-$B4972)+fee_fx*Inputs!$D$6-cost_acc-cost_wd*Inputs!$E$6*(1-$B4972)-cost_fx*Inputs!$D$6)</f>
        <v>140244.860356546</v>
      </c>
      <c r="L4972" s="0" t="n">
        <f aca="false">12*Inputs!$B$7*(1-MIN(1,Inputs!$G$7*$D4972)*churn_nonbuyers)*(ic*Inputs!$C$7+fee_wd*Inputs!$E$7*(1-$B4972)+fee_fx*Inputs!$D$7-cost_acc-cost_wd*Inputs!$E$7*(1-$B4972)-cost_fx*Inputs!$D$7)</f>
        <v>337067.003061927</v>
      </c>
      <c r="M4972" s="0" t="n">
        <f aca="false">12*Inputs!$B$8*(1-MIN(1,Inputs!$G$8*$D4972)*churn_nonbuyers)*(ic*Inputs!$C$8+fee_wd*Inputs!$E$8*(1-$B4972)+fee_fx*Inputs!$D$8-cost_acc-cost_wd*Inputs!$E$8*(1-$B4972)-cost_fx*Inputs!$D$8)</f>
        <v>0</v>
      </c>
      <c r="N4972" s="0" t="n">
        <f aca="false">K4972+L4972+I4972-fixed</f>
        <v>-57855.5806935271</v>
      </c>
      <c r="O4972" s="0" t="n">
        <f aca="false">K4972+L4972+M4972-fixed</f>
        <v>-222688.136581527</v>
      </c>
      <c r="P4972" s="0" t="n">
        <f aca="false">12*Inputs!$B$6*(1-MIN(1,Inputs!$F$6*$D4972))*(ic*Inputs!$C$6+flat_fee-cost_acc-cost_wd*Inputs!$E$6*$E4972-cost_fx*Inputs!$D$6)+12*Inputs!$B$7*(1-MIN(1,Inputs!$F$7*$D4972))*(ic*Inputs!$C$7+flat_fee-cost_acc-cost_wd*Inputs!$E$7*$E4972-cost_fx*Inputs!$D$7)+12*Inputs!$B$8*(1-MIN(1,Inputs!$F$8*$D4972))*(ic*Inputs!$C$8+flat_fee-cost_acc-cost_wd*Inputs!$E$8*$E4972-cost_fx*Inputs!$D$8)-fixed</f>
        <v>-305186.80755184</v>
      </c>
    </row>
    <row r="4973" customFormat="false" ht="15" hidden="false" customHeight="false" outlineLevel="0" collapsed="false">
      <c r="A4973" s="0" t="n">
        <v>4908</v>
      </c>
      <c r="B4973" s="0" t="n">
        <v>0.22639</v>
      </c>
      <c r="C4973" s="0" t="n">
        <v>0.726627</v>
      </c>
      <c r="D4973" s="0" t="n">
        <v>0.83591</v>
      </c>
      <c r="E4973" s="0" t="n">
        <v>1.23725</v>
      </c>
      <c r="F4973" s="0" t="n">
        <v>0.394942</v>
      </c>
      <c r="G4973" s="0" t="n">
        <f aca="false">12*Inputs!$B$6*(MIN(1,$H$50*$C4973)*(ic*Inputs!$C$6+pS+fee_fx*Inputs!$D$6-cost_acc-cost_wd*Inputs!$E$6*$E4973-cost_fx*Inputs!$D$6-$F4973)+(1-MIN(1,$H$50*$C4973))*(1-MIN(1,Inputs!$G$6*$D4973)*churn_nonbuyers)*(ic*Inputs!$C$6+fee_wd*Inputs!$E$6*(1-$B4973)+fee_fx*Inputs!$D$6-cost_acc-cost_wd*Inputs!$E$6*(1-$B4973)-cost_fx*Inputs!$D$6))</f>
        <v>195344.524954971</v>
      </c>
      <c r="H4973" s="0" t="n">
        <f aca="false">12*Inputs!$B$7*(MIN(1,$H$51*$C4973)*(ic*Inputs!$C$7+pE+fee_fx*Inputs!$D$7-cost_acc-cost_wd*Inputs!$E$7*$E4973-cost_fx*Inputs!$D$7-$F4973)+(1-MIN(1,$H$51*$C4973))*(1-MIN(1,Inputs!$G$7*$D4973)*churn_nonbuyers)*(ic*Inputs!$C$7+fee_wd*Inputs!$E$7*(1-$B4973)+fee_fx*Inputs!$D$7-cost_acc-cost_wd*Inputs!$E$7*(1-$B4973)-cost_fx*Inputs!$D$7))</f>
        <v>378528.464293295</v>
      </c>
      <c r="I4973" s="0" t="n">
        <f aca="false">12*Inputs!$B$8*(MIN(1,$H$52*$C4973)*(ic*Inputs!$C$8+pT-cost_acc-cost_wd*Inputs!$E$8-cost_fx*Inputs!$D$8-cost_ins)+(1-MIN(1,$H$52*$C4973))*(1-MIN(1,Inputs!$G$8*$D4973)*churn_nonbuyers)*(ic*Inputs!$C$8+fee_wd*Inputs!$E$8*(1-$B4973)+fee_fx*Inputs!$D$8-cost_acc-cost_wd*Inputs!$E$8*(1-$B4973)-cost_fx*Inputs!$D$8))</f>
        <v>169059.605213376</v>
      </c>
      <c r="J4973" s="0" t="n">
        <f aca="false">G4973+H4973+I4973-fixed</f>
        <v>42932.5944616417</v>
      </c>
      <c r="K4973" s="0" t="n">
        <f aca="false">12*Inputs!$B$6*(1-MIN(1,Inputs!$G$6*$D4973)*churn_nonbuyers)*(ic*Inputs!$C$6+fee_wd*Inputs!$E$6*(1-$B4973)+fee_fx*Inputs!$D$6-cost_acc-cost_wd*Inputs!$E$6*(1-$B4973)-cost_fx*Inputs!$D$6)</f>
        <v>161936.40718728</v>
      </c>
      <c r="L4973" s="0" t="n">
        <f aca="false">12*Inputs!$B$7*(1-MIN(1,Inputs!$G$7*$D4973)*churn_nonbuyers)*(ic*Inputs!$C$7+fee_wd*Inputs!$E$7*(1-$B4973)+fee_fx*Inputs!$D$7-cost_acc-cost_wd*Inputs!$E$7*(1-$B4973)-cost_fx*Inputs!$D$7)</f>
        <v>361306.196632368</v>
      </c>
      <c r="M4973" s="0" t="n">
        <f aca="false">12*Inputs!$B$8*(1-MIN(1,Inputs!$G$8*$D4973)*churn_nonbuyers)*(ic*Inputs!$C$8+fee_wd*Inputs!$E$8*(1-$B4973)+fee_fx*Inputs!$D$8-cost_acc-cost_wd*Inputs!$E$8*(1-$B4973)-cost_fx*Inputs!$D$8)</f>
        <v>130903.08314064</v>
      </c>
      <c r="N4973" s="0" t="n">
        <f aca="false">K4973+L4973+I4973-fixed</f>
        <v>-7697.79096697574</v>
      </c>
      <c r="O4973" s="0" t="n">
        <f aca="false">K4973+L4973+M4973-fixed</f>
        <v>-45854.3130397121</v>
      </c>
      <c r="P4973" s="0" t="n">
        <f aca="false">12*Inputs!$B$6*(1-MIN(1,Inputs!$F$6*$D4973))*(ic*Inputs!$C$6+flat_fee-cost_acc-cost_wd*Inputs!$E$6*$E4973-cost_fx*Inputs!$D$6)+12*Inputs!$B$7*(1-MIN(1,Inputs!$F$7*$D4973))*(ic*Inputs!$C$7+flat_fee-cost_acc-cost_wd*Inputs!$E$7*$E4973-cost_fx*Inputs!$D$7)+12*Inputs!$B$8*(1-MIN(1,Inputs!$F$8*$D4973))*(ic*Inputs!$C$8+flat_fee-cost_acc-cost_wd*Inputs!$E$8*$E4973-cost_fx*Inputs!$D$8)-fixed</f>
        <v>51171.6609199999</v>
      </c>
    </row>
    <row r="4974" customFormat="false" ht="15" hidden="false" customHeight="false" outlineLevel="0" collapsed="false">
      <c r="A4974" s="0" t="n">
        <v>4909</v>
      </c>
      <c r="B4974" s="0" t="n">
        <v>0.496587</v>
      </c>
      <c r="C4974" s="0" t="n">
        <v>0.728359</v>
      </c>
      <c r="D4974" s="0" t="n">
        <v>1.363927</v>
      </c>
      <c r="E4974" s="0" t="n">
        <v>1.322577</v>
      </c>
      <c r="F4974" s="0" t="n">
        <v>0.217829</v>
      </c>
      <c r="G4974" s="0" t="n">
        <f aca="false">12*Inputs!$B$6*(MIN(1,$H$50*$C4974)*(ic*Inputs!$C$6+pS+fee_fx*Inputs!$D$6-cost_acc-cost_wd*Inputs!$E$6*$E4974-cost_fx*Inputs!$D$6-$F4974)+(1-MIN(1,$H$50*$C4974))*(1-MIN(1,Inputs!$G$6*$D4974)*churn_nonbuyers)*(ic*Inputs!$C$6+fee_wd*Inputs!$E$6*(1-$B4974)+fee_fx*Inputs!$D$6-cost_acc-cost_wd*Inputs!$E$6*(1-$B4974)-cost_fx*Inputs!$D$6))</f>
        <v>158620.265052806</v>
      </c>
      <c r="H4974" s="0" t="n">
        <f aca="false">12*Inputs!$B$7*(MIN(1,$H$51*$C4974)*(ic*Inputs!$C$7+pE+fee_fx*Inputs!$D$7-cost_acc-cost_wd*Inputs!$E$7*$E4974-cost_fx*Inputs!$D$7-$F4974)+(1-MIN(1,$H$51*$C4974))*(1-MIN(1,Inputs!$G$7*$D4974)*churn_nonbuyers)*(ic*Inputs!$C$7+fee_wd*Inputs!$E$7*(1-$B4974)+fee_fx*Inputs!$D$7-cost_acc-cost_wd*Inputs!$E$7*(1-$B4974)-cost_fx*Inputs!$D$7))</f>
        <v>348235.881475196</v>
      </c>
      <c r="I4974" s="0" t="n">
        <f aca="false">12*Inputs!$B$8*(MIN(1,$H$52*$C4974)*(ic*Inputs!$C$8+pT-cost_acc-cost_wd*Inputs!$E$8-cost_fx*Inputs!$D$8-cost_ins)+(1-MIN(1,$H$52*$C4974))*(1-MIN(1,Inputs!$G$8*$D4974)*churn_nonbuyers)*(ic*Inputs!$C$8+fee_wd*Inputs!$E$8*(1-$B4974)+fee_fx*Inputs!$D$8-cost_acc-cost_wd*Inputs!$E$8*(1-$B4974)-cost_fx*Inputs!$D$8))</f>
        <v>111699.37506867</v>
      </c>
      <c r="J4974" s="0" t="n">
        <f aca="false">G4974+H4974+I4974-fixed</f>
        <v>-81444.4784033274</v>
      </c>
      <c r="K4974" s="0" t="n">
        <f aca="false">12*Inputs!$B$6*(1-MIN(1,Inputs!$G$6*$D4974)*churn_nonbuyers)*(ic*Inputs!$C$6+fee_wd*Inputs!$E$6*(1-$B4974)+fee_fx*Inputs!$D$6-cost_acc-cost_wd*Inputs!$E$6*(1-$B4974)-cost_fx*Inputs!$D$6)</f>
        <v>121219.708443473</v>
      </c>
      <c r="L4974" s="0" t="n">
        <f aca="false">12*Inputs!$B$7*(1-MIN(1,Inputs!$G$7*$D4974)*churn_nonbuyers)*(ic*Inputs!$C$7+fee_wd*Inputs!$E$7*(1-$B4974)+fee_fx*Inputs!$D$7-cost_acc-cost_wd*Inputs!$E$7*(1-$B4974)-cost_fx*Inputs!$D$7)</f>
        <v>318119.383370084</v>
      </c>
      <c r="M4974" s="0" t="n">
        <f aca="false">12*Inputs!$B$8*(1-MIN(1,Inputs!$G$8*$D4974)*churn_nonbuyers)*(ic*Inputs!$C$8+fee_wd*Inputs!$E$8*(1-$B4974)+fee_fx*Inputs!$D$8-cost_acc-cost_wd*Inputs!$E$8*(1-$B4974)-cost_fx*Inputs!$D$8)</f>
        <v>13691.3458562064</v>
      </c>
      <c r="N4974" s="0" t="n">
        <f aca="false">K4974+L4974+I4974-fixed</f>
        <v>-148961.533117773</v>
      </c>
      <c r="O4974" s="0" t="n">
        <f aca="false">K4974+L4974+M4974-fixed</f>
        <v>-246969.562330237</v>
      </c>
      <c r="P4974" s="0" t="n">
        <f aca="false">12*Inputs!$B$6*(1-MIN(1,Inputs!$F$6*$D4974))*(ic*Inputs!$C$6+flat_fee-cost_acc-cost_wd*Inputs!$E$6*$E4974-cost_fx*Inputs!$D$6)+12*Inputs!$B$7*(1-MIN(1,Inputs!$F$7*$D4974))*(ic*Inputs!$C$7+flat_fee-cost_acc-cost_wd*Inputs!$E$7*$E4974-cost_fx*Inputs!$D$7)+12*Inputs!$B$8*(1-MIN(1,Inputs!$F$8*$D4974))*(ic*Inputs!$C$8+flat_fee-cost_acc-cost_wd*Inputs!$E$8*$E4974-cost_fx*Inputs!$D$8)-fixed</f>
        <v>-245935.21408504</v>
      </c>
    </row>
    <row r="4975" customFormat="false" ht="15" hidden="false" customHeight="false" outlineLevel="0" collapsed="false">
      <c r="A4975" s="0" t="n">
        <v>4910</v>
      </c>
      <c r="B4975" s="0" t="n">
        <v>0.164329</v>
      </c>
      <c r="C4975" s="0" t="n">
        <v>0.811898</v>
      </c>
      <c r="D4975" s="0" t="n">
        <v>0.806933</v>
      </c>
      <c r="E4975" s="0" t="n">
        <v>1.096836</v>
      </c>
      <c r="F4975" s="0" t="n">
        <v>0.399066</v>
      </c>
      <c r="G4975" s="0" t="n">
        <f aca="false">12*Inputs!$B$6*(MIN(1,$H$50*$C4975)*(ic*Inputs!$C$6+pS+fee_fx*Inputs!$D$6-cost_acc-cost_wd*Inputs!$E$6*$E4975-cost_fx*Inputs!$D$6-$F4975)+(1-MIN(1,$H$50*$C4975))*(1-MIN(1,Inputs!$G$6*$D4975)*churn_nonbuyers)*(ic*Inputs!$C$6+fee_wd*Inputs!$E$6*(1-$B4975)+fee_fx*Inputs!$D$6-cost_acc-cost_wd*Inputs!$E$6*(1-$B4975)-cost_fx*Inputs!$D$6))</f>
        <v>210062.612169506</v>
      </c>
      <c r="H4975" s="0" t="n">
        <f aca="false">12*Inputs!$B$7*(MIN(1,$H$51*$C4975)*(ic*Inputs!$C$7+pE+fee_fx*Inputs!$D$7-cost_acc-cost_wd*Inputs!$E$7*$E4975-cost_fx*Inputs!$D$7-$F4975)+(1-MIN(1,$H$51*$C4975))*(1-MIN(1,Inputs!$G$7*$D4975)*churn_nonbuyers)*(ic*Inputs!$C$7+fee_wd*Inputs!$E$7*(1-$B4975)+fee_fx*Inputs!$D$7-cost_acc-cost_wd*Inputs!$E$7*(1-$B4975)-cost_fx*Inputs!$D$7))</f>
        <v>399595.619404053</v>
      </c>
      <c r="I4975" s="0" t="n">
        <f aca="false">12*Inputs!$B$8*(MIN(1,$H$52*$C4975)*(ic*Inputs!$C$8+pT-cost_acc-cost_wd*Inputs!$E$8-cost_fx*Inputs!$D$8-cost_ins)+(1-MIN(1,$H$52*$C4975))*(1-MIN(1,Inputs!$G$8*$D4975)*churn_nonbuyers)*(ic*Inputs!$C$8+fee_wd*Inputs!$E$8*(1-$B4975)+fee_fx*Inputs!$D$8-cost_acc-cost_wd*Inputs!$E$8*(1-$B4975)-cost_fx*Inputs!$D$8))</f>
        <v>176859.708650355</v>
      </c>
      <c r="J4975" s="0" t="n">
        <f aca="false">G4975+H4975+I4975-fixed</f>
        <v>86517.9402239135</v>
      </c>
      <c r="K4975" s="0" t="n">
        <f aca="false">12*Inputs!$B$6*(1-MIN(1,Inputs!$G$6*$D4975)*churn_nonbuyers)*(ic*Inputs!$C$6+fee_wd*Inputs!$E$6*(1-$B4975)+fee_fx*Inputs!$D$6-cost_acc-cost_wd*Inputs!$E$6*(1-$B4975)-cost_fx*Inputs!$D$6)</f>
        <v>170757.47730929</v>
      </c>
      <c r="L4975" s="0" t="n">
        <f aca="false">12*Inputs!$B$7*(1-MIN(1,Inputs!$G$7*$D4975)*churn_nonbuyers)*(ic*Inputs!$C$7+fee_wd*Inputs!$E$7*(1-$B4975)+fee_fx*Inputs!$D$7-cost_acc-cost_wd*Inputs!$E$7*(1-$B4975)-cost_fx*Inputs!$D$7)</f>
        <v>370348.805201574</v>
      </c>
      <c r="M4975" s="0" t="n">
        <f aca="false">12*Inputs!$B$8*(1-MIN(1,Inputs!$G$8*$D4975)*churn_nonbuyers)*(ic*Inputs!$C$8+fee_wd*Inputs!$E$8*(1-$B4975)+fee_fx*Inputs!$D$8-cost_acc-cost_wd*Inputs!$E$8*(1-$B4975)-cost_fx*Inputs!$D$8)</f>
        <v>138599.599923355</v>
      </c>
      <c r="N4975" s="0" t="n">
        <f aca="false">K4975+L4975+I4975-fixed</f>
        <v>17965.9911612194</v>
      </c>
      <c r="O4975" s="0" t="n">
        <f aca="false">K4975+L4975+M4975-fixed</f>
        <v>-20294.1175657799</v>
      </c>
      <c r="P4975" s="0" t="n">
        <f aca="false">12*Inputs!$B$6*(1-MIN(1,Inputs!$F$6*$D4975))*(ic*Inputs!$C$6+flat_fee-cost_acc-cost_wd*Inputs!$E$6*$E4975-cost_fx*Inputs!$D$6)+12*Inputs!$B$7*(1-MIN(1,Inputs!$F$7*$D4975))*(ic*Inputs!$C$7+flat_fee-cost_acc-cost_wd*Inputs!$E$7*$E4975-cost_fx*Inputs!$D$7)+12*Inputs!$B$8*(1-MIN(1,Inputs!$F$8*$D4975))*(ic*Inputs!$C$8+flat_fee-cost_acc-cost_wd*Inputs!$E$8*$E4975-cost_fx*Inputs!$D$8)-fixed</f>
        <v>133027.73453312</v>
      </c>
    </row>
    <row r="4976" customFormat="false" ht="15" hidden="false" customHeight="false" outlineLevel="0" collapsed="false">
      <c r="A4976" s="0" t="n">
        <v>4911</v>
      </c>
      <c r="B4976" s="0" t="n">
        <v>0.464635</v>
      </c>
      <c r="C4976" s="0" t="n">
        <v>0.840593</v>
      </c>
      <c r="D4976" s="0" t="n">
        <v>1.53288</v>
      </c>
      <c r="E4976" s="0" t="n">
        <v>1.149707</v>
      </c>
      <c r="F4976" s="0" t="n">
        <v>0.160609</v>
      </c>
      <c r="G4976" s="0" t="n">
        <f aca="false">12*Inputs!$B$6*(MIN(1,$H$50*$C4976)*(ic*Inputs!$C$6+pS+fee_fx*Inputs!$D$6-cost_acc-cost_wd*Inputs!$E$6*$E4976-cost_fx*Inputs!$D$6-$F4976)+(1-MIN(1,$H$50*$C4976))*(1-MIN(1,Inputs!$G$6*$D4976)*churn_nonbuyers)*(ic*Inputs!$C$6+fee_wd*Inputs!$E$6*(1-$B4976)+fee_fx*Inputs!$D$6-cost_acc-cost_wd*Inputs!$E$6*(1-$B4976)-cost_fx*Inputs!$D$6))</f>
        <v>171777.270809291</v>
      </c>
      <c r="H4976" s="0" t="n">
        <f aca="false">12*Inputs!$B$7*(MIN(1,$H$51*$C4976)*(ic*Inputs!$C$7+pE+fee_fx*Inputs!$D$7-cost_acc-cost_wd*Inputs!$E$7*$E4976-cost_fx*Inputs!$D$7-$F4976)+(1-MIN(1,$H$51*$C4976))*(1-MIN(1,Inputs!$G$7*$D4976)*churn_nonbuyers)*(ic*Inputs!$C$7+fee_wd*Inputs!$E$7*(1-$B4976)+fee_fx*Inputs!$D$7-cost_acc-cost_wd*Inputs!$E$7*(1-$B4976)-cost_fx*Inputs!$D$7))</f>
        <v>374184.824945383</v>
      </c>
      <c r="I4976" s="0" t="n">
        <f aca="false">12*Inputs!$B$8*(MIN(1,$H$52*$C4976)*(ic*Inputs!$C$8+pT-cost_acc-cost_wd*Inputs!$E$8-cost_fx*Inputs!$D$8-cost_ins)+(1-MIN(1,$H$52*$C4976))*(1-MIN(1,Inputs!$G$8*$D4976)*churn_nonbuyers)*(ic*Inputs!$C$8+fee_wd*Inputs!$E$8*(1-$B4976)+fee_fx*Inputs!$D$8-cost_acc-cost_wd*Inputs!$E$8*(1-$B4976)-cost_fx*Inputs!$D$8))</f>
        <v>121166.437392</v>
      </c>
      <c r="J4976" s="0" t="n">
        <f aca="false">G4976+H4976+I4976-fixed</f>
        <v>-32871.4668533257</v>
      </c>
      <c r="K4976" s="0" t="n">
        <f aca="false">12*Inputs!$B$6*(1-MIN(1,Inputs!$G$6*$D4976)*churn_nonbuyers)*(ic*Inputs!$C$6+fee_wd*Inputs!$E$6*(1-$B4976)+fee_fx*Inputs!$D$6-cost_acc-cost_wd*Inputs!$E$6*(1-$B4976)-cost_fx*Inputs!$D$6)</f>
        <v>124369.18343136</v>
      </c>
      <c r="L4976" s="0" t="n">
        <f aca="false">12*Inputs!$B$7*(1-MIN(1,Inputs!$G$7*$D4976)*churn_nonbuyers)*(ic*Inputs!$C$7+fee_wd*Inputs!$E$7*(1-$B4976)+fee_fx*Inputs!$D$7-cost_acc-cost_wd*Inputs!$E$7*(1-$B4976)-cost_fx*Inputs!$D$7)</f>
        <v>320827.675818816</v>
      </c>
      <c r="M4976" s="0" t="n">
        <f aca="false">12*Inputs!$B$8*(1-MIN(1,Inputs!$G$8*$D4976)*churn_nonbuyers)*(ic*Inputs!$C$8+fee_wd*Inputs!$E$8*(1-$B4976)+fee_fx*Inputs!$D$8-cost_acc-cost_wd*Inputs!$E$8*(1-$B4976)-cost_fx*Inputs!$D$8)</f>
        <v>0</v>
      </c>
      <c r="N4976" s="0" t="n">
        <f aca="false">K4976+L4976+I4976-fixed</f>
        <v>-133636.703357824</v>
      </c>
      <c r="O4976" s="0" t="n">
        <f aca="false">K4976+L4976+M4976-fixed</f>
        <v>-254803.140749824</v>
      </c>
      <c r="P4976" s="0" t="n">
        <f aca="false">12*Inputs!$B$6*(1-MIN(1,Inputs!$F$6*$D4976))*(ic*Inputs!$C$6+flat_fee-cost_acc-cost_wd*Inputs!$E$6*$E4976-cost_fx*Inputs!$D$6)+12*Inputs!$B$7*(1-MIN(1,Inputs!$F$7*$D4976))*(ic*Inputs!$C$7+flat_fee-cost_acc-cost_wd*Inputs!$E$7*$E4976-cost_fx*Inputs!$D$7)+12*Inputs!$B$8*(1-MIN(1,Inputs!$F$8*$D4976))*(ic*Inputs!$C$8+flat_fee-cost_acc-cost_wd*Inputs!$E$8*$E4976-cost_fx*Inputs!$D$8)-fixed</f>
        <v>-275561.1687616</v>
      </c>
    </row>
    <row r="4977" customFormat="false" ht="15" hidden="false" customHeight="false" outlineLevel="0" collapsed="false">
      <c r="A4977" s="0" t="n">
        <v>4912</v>
      </c>
      <c r="B4977" s="0" t="n">
        <v>0.118944</v>
      </c>
      <c r="C4977" s="0" t="n">
        <v>0.910831</v>
      </c>
      <c r="D4977" s="0" t="n">
        <v>1.067923</v>
      </c>
      <c r="E4977" s="0" t="n">
        <v>1.303161</v>
      </c>
      <c r="F4977" s="0" t="n">
        <v>0.325445</v>
      </c>
      <c r="G4977" s="0" t="n">
        <f aca="false">12*Inputs!$B$6*(MIN(1,$H$50*$C4977)*(ic*Inputs!$C$6+pS+fee_fx*Inputs!$D$6-cost_acc-cost_wd*Inputs!$E$6*$E4977-cost_fx*Inputs!$D$6-$F4977)+(1-MIN(1,$H$50*$C4977))*(1-MIN(1,Inputs!$G$6*$D4977)*churn_nonbuyers)*(ic*Inputs!$C$6+fee_wd*Inputs!$E$6*(1-$B4977)+fee_fx*Inputs!$D$6-cost_acc-cost_wd*Inputs!$E$6*(1-$B4977)-cost_fx*Inputs!$D$6))</f>
        <v>215650.130232616</v>
      </c>
      <c r="H4977" s="0" t="n">
        <f aca="false">12*Inputs!$B$7*(MIN(1,$H$51*$C4977)*(ic*Inputs!$C$7+pE+fee_fx*Inputs!$D$7-cost_acc-cost_wd*Inputs!$E$7*$E4977-cost_fx*Inputs!$D$7-$F4977)+(1-MIN(1,$H$51*$C4977))*(1-MIN(1,Inputs!$G$7*$D4977)*churn_nonbuyers)*(ic*Inputs!$C$7+fee_wd*Inputs!$E$7*(1-$B4977)+fee_fx*Inputs!$D$7-cost_acc-cost_wd*Inputs!$E$7*(1-$B4977)-cost_fx*Inputs!$D$7))</f>
        <v>387504.97260531</v>
      </c>
      <c r="I4977" s="0" t="n">
        <f aca="false">12*Inputs!$B$8*(MIN(1,$H$52*$C4977)*(ic*Inputs!$C$8+pT-cost_acc-cost_wd*Inputs!$E$8-cost_fx*Inputs!$D$8-cost_ins)+(1-MIN(1,$H$52*$C4977))*(1-MIN(1,Inputs!$G$8*$D4977)*churn_nonbuyers)*(ic*Inputs!$C$8+fee_wd*Inputs!$E$8*(1-$B4977)+fee_fx*Inputs!$D$8-cost_acc-cost_wd*Inputs!$E$8*(1-$B4977)-cost_fx*Inputs!$D$8))</f>
        <v>160632.069657205</v>
      </c>
      <c r="J4977" s="0" t="n">
        <f aca="false">G4977+H4977+I4977-fixed</f>
        <v>63787.172495131</v>
      </c>
      <c r="K4977" s="0" t="n">
        <f aca="false">12*Inputs!$B$6*(1-MIN(1,Inputs!$G$6*$D4977)*churn_nonbuyers)*(ic*Inputs!$C$6+fee_wd*Inputs!$E$6*(1-$B4977)+fee_fx*Inputs!$D$6-cost_acc-cost_wd*Inputs!$E$6*(1-$B4977)-cost_fx*Inputs!$D$6)</f>
        <v>174621.965999846</v>
      </c>
      <c r="L4977" s="0" t="n">
        <f aca="false">12*Inputs!$B$7*(1-MIN(1,Inputs!$G$7*$D4977)*churn_nonbuyers)*(ic*Inputs!$C$7+fee_wd*Inputs!$E$7*(1-$B4977)+fee_fx*Inputs!$D$7-cost_acc-cost_wd*Inputs!$E$7*(1-$B4977)-cost_fx*Inputs!$D$7)</f>
        <v>373703.206895908</v>
      </c>
      <c r="M4977" s="0" t="n">
        <f aca="false">12*Inputs!$B$8*(1-MIN(1,Inputs!$G$8*$D4977)*churn_nonbuyers)*(ic*Inputs!$C$8+fee_wd*Inputs!$E$8*(1-$B4977)+fee_fx*Inputs!$D$8-cost_acc-cost_wd*Inputs!$E$8*(1-$B4977)-cost_fx*Inputs!$D$8)</f>
        <v>80959.6148792833</v>
      </c>
      <c r="N4977" s="0" t="n">
        <f aca="false">K4977+L4977+I4977-fixed</f>
        <v>8957.24255295878</v>
      </c>
      <c r="O4977" s="0" t="n">
        <f aca="false">K4977+L4977+M4977-fixed</f>
        <v>-70715.2122249625</v>
      </c>
      <c r="P4977" s="0" t="n">
        <f aca="false">12*Inputs!$B$6*(1-MIN(1,Inputs!$F$6*$D4977))*(ic*Inputs!$C$6+flat_fee-cost_acc-cost_wd*Inputs!$E$6*$E4977-cost_fx*Inputs!$D$6)+12*Inputs!$B$7*(1-MIN(1,Inputs!$F$7*$D4977))*(ic*Inputs!$C$7+flat_fee-cost_acc-cost_wd*Inputs!$E$7*$E4977-cost_fx*Inputs!$D$7)+12*Inputs!$B$8*(1-MIN(1,Inputs!$F$8*$D4977))*(ic*Inputs!$C$8+flat_fee-cost_acc-cost_wd*Inputs!$E$8*$E4977-cost_fx*Inputs!$D$8)-fixed</f>
        <v>-93855.24843928</v>
      </c>
    </row>
    <row r="4978" customFormat="false" ht="15" hidden="false" customHeight="false" outlineLevel="0" collapsed="false">
      <c r="A4978" s="0" t="n">
        <v>4913</v>
      </c>
      <c r="B4978" s="0" t="n">
        <v>0.455927</v>
      </c>
      <c r="C4978" s="0" t="n">
        <v>0.832603</v>
      </c>
      <c r="D4978" s="0" t="n">
        <v>0.950072</v>
      </c>
      <c r="E4978" s="0" t="n">
        <v>1.088719</v>
      </c>
      <c r="F4978" s="0" t="n">
        <v>0.357304</v>
      </c>
      <c r="G4978" s="0" t="n">
        <f aca="false">12*Inputs!$B$6*(MIN(1,$H$50*$C4978)*(ic*Inputs!$C$6+pS+fee_fx*Inputs!$D$6-cost_acc-cost_wd*Inputs!$E$6*$E4978-cost_fx*Inputs!$D$6-$F4978)+(1-MIN(1,$H$50*$C4978))*(1-MIN(1,Inputs!$G$6*$D4978)*churn_nonbuyers)*(ic*Inputs!$C$6+fee_wd*Inputs!$E$6*(1-$B4978)+fee_fx*Inputs!$D$6-cost_acc-cost_wd*Inputs!$E$6*(1-$B4978)-cost_fx*Inputs!$D$6))</f>
        <v>173501.743801141</v>
      </c>
      <c r="H4978" s="0" t="n">
        <f aca="false">12*Inputs!$B$7*(MIN(1,$H$51*$C4978)*(ic*Inputs!$C$7+pE+fee_fx*Inputs!$D$7-cost_acc-cost_wd*Inputs!$E$7*$E4978-cost_fx*Inputs!$D$7-$F4978)+(1-MIN(1,$H$51*$C4978))*(1-MIN(1,Inputs!$G$7*$D4978)*churn_nonbuyers)*(ic*Inputs!$C$7+fee_wd*Inputs!$E$7*(1-$B4978)+fee_fx*Inputs!$D$7-cost_acc-cost_wd*Inputs!$E$7*(1-$B4978)-cost_fx*Inputs!$D$7))</f>
        <v>374828.380645647</v>
      </c>
      <c r="I4978" s="0" t="n">
        <f aca="false">12*Inputs!$B$8*(MIN(1,$H$52*$C4978)*(ic*Inputs!$C$8+pT-cost_acc-cost_wd*Inputs!$E$8-cost_fx*Inputs!$D$8-cost_ins)+(1-MIN(1,$H$52*$C4978))*(1-MIN(1,Inputs!$G$8*$D4978)*churn_nonbuyers)*(ic*Inputs!$C$8+fee_wd*Inputs!$E$8*(1-$B4978)+fee_fx*Inputs!$D$8-cost_acc-cost_wd*Inputs!$E$8*(1-$B4978)-cost_fx*Inputs!$D$8))</f>
        <v>162565.765549735</v>
      </c>
      <c r="J4978" s="0" t="n">
        <f aca="false">G4978+H4978+I4978-fixed</f>
        <v>10895.8899965229</v>
      </c>
      <c r="K4978" s="0" t="n">
        <f aca="false">12*Inputs!$B$6*(1-MIN(1,Inputs!$G$6*$D4978)*churn_nonbuyers)*(ic*Inputs!$C$6+fee_wd*Inputs!$E$6*(1-$B4978)+fee_fx*Inputs!$D$6-cost_acc-cost_wd*Inputs!$E$6*(1-$B4978)-cost_fx*Inputs!$D$6)</f>
        <v>129488.563272557</v>
      </c>
      <c r="L4978" s="0" t="n">
        <f aca="false">12*Inputs!$B$7*(1-MIN(1,Inputs!$G$7*$D4978)*churn_nonbuyers)*(ic*Inputs!$C$7+fee_wd*Inputs!$E$7*(1-$B4978)+fee_fx*Inputs!$D$7-cost_acc-cost_wd*Inputs!$E$7*(1-$B4978)-cost_fx*Inputs!$D$7)</f>
        <v>327925.707307534</v>
      </c>
      <c r="M4978" s="0" t="n">
        <f aca="false">12*Inputs!$B$8*(1-MIN(1,Inputs!$G$8*$D4978)*churn_nonbuyers)*(ic*Inputs!$C$8+fee_wd*Inputs!$E$8*(1-$B4978)+fee_fx*Inputs!$D$8-cost_acc-cost_wd*Inputs!$E$8*(1-$B4978)-cost_fx*Inputs!$D$8)</f>
        <v>101997.346258598</v>
      </c>
      <c r="N4978" s="0" t="n">
        <f aca="false">K4978+L4978+I4978-fixed</f>
        <v>-80019.9638701743</v>
      </c>
      <c r="O4978" s="0" t="n">
        <f aca="false">K4978+L4978+M4978-fixed</f>
        <v>-140588.383161311</v>
      </c>
      <c r="P4978" s="0" t="n">
        <f aca="false">12*Inputs!$B$6*(1-MIN(1,Inputs!$F$6*$D4978))*(ic*Inputs!$C$6+flat_fee-cost_acc-cost_wd*Inputs!$E$6*$E4978-cost_fx*Inputs!$D$6)+12*Inputs!$B$7*(1-MIN(1,Inputs!$F$7*$D4978))*(ic*Inputs!$C$7+flat_fee-cost_acc-cost_wd*Inputs!$E$7*$E4978-cost_fx*Inputs!$D$7)+12*Inputs!$B$8*(1-MIN(1,Inputs!$F$8*$D4978))*(ic*Inputs!$C$8+flat_fee-cost_acc-cost_wd*Inputs!$E$8*$E4978-cost_fx*Inputs!$D$8)-fixed</f>
        <v>59238.09424832</v>
      </c>
    </row>
    <row r="4979" customFormat="false" ht="15" hidden="false" customHeight="false" outlineLevel="0" collapsed="false">
      <c r="A4979" s="0" t="n">
        <v>4914</v>
      </c>
      <c r="B4979" s="0" t="n">
        <v>0.285405</v>
      </c>
      <c r="C4979" s="0" t="n">
        <v>0.967723</v>
      </c>
      <c r="D4979" s="0" t="n">
        <v>1.719397</v>
      </c>
      <c r="E4979" s="0" t="n">
        <v>1.105708</v>
      </c>
      <c r="F4979" s="0" t="n">
        <v>0.266868</v>
      </c>
      <c r="G4979" s="0" t="n">
        <f aca="false">12*Inputs!$B$6*(MIN(1,$H$50*$C4979)*(ic*Inputs!$C$6+pS+fee_fx*Inputs!$D$6-cost_acc-cost_wd*Inputs!$E$6*$E4979-cost_fx*Inputs!$D$6-$F4979)+(1-MIN(1,$H$50*$C4979))*(1-MIN(1,Inputs!$G$6*$D4979)*churn_nonbuyers)*(ic*Inputs!$C$6+fee_wd*Inputs!$E$6*(1-$B4979)+fee_fx*Inputs!$D$6-cost_acc-cost_wd*Inputs!$E$6*(1-$B4979)-cost_fx*Inputs!$D$6))</f>
        <v>198164.153827793</v>
      </c>
      <c r="H4979" s="0" t="n">
        <f aca="false">12*Inputs!$B$7*(MIN(1,$H$51*$C4979)*(ic*Inputs!$C$7+pE+fee_fx*Inputs!$D$7-cost_acc-cost_wd*Inputs!$E$7*$E4979-cost_fx*Inputs!$D$7-$F4979)+(1-MIN(1,$H$51*$C4979))*(1-MIN(1,Inputs!$G$7*$D4979)*churn_nonbuyers)*(ic*Inputs!$C$7+fee_wd*Inputs!$E$7*(1-$B4979)+fee_fx*Inputs!$D$7-cost_acc-cost_wd*Inputs!$E$7*(1-$B4979)-cost_fx*Inputs!$D$7))</f>
        <v>395085.993603511</v>
      </c>
      <c r="I4979" s="0" t="n">
        <f aca="false">12*Inputs!$B$8*(MIN(1,$H$52*$C4979)*(ic*Inputs!$C$8+pT-cost_acc-cost_wd*Inputs!$E$8-cost_fx*Inputs!$D$8-cost_ins)+(1-MIN(1,$H$52*$C4979))*(1-MIN(1,Inputs!$G$8*$D4979)*churn_nonbuyers)*(ic*Inputs!$C$8+fee_wd*Inputs!$E$8*(1-$B4979)+fee_fx*Inputs!$D$8-cost_acc-cost_wd*Inputs!$E$8*(1-$B4979)-cost_fx*Inputs!$D$8))</f>
        <v>139491.464112</v>
      </c>
      <c r="J4979" s="0" t="n">
        <f aca="false">G4979+H4979+I4979-fixed</f>
        <v>32741.6115433038</v>
      </c>
      <c r="K4979" s="0" t="n">
        <f aca="false">12*Inputs!$B$6*(1-MIN(1,Inputs!$G$6*$D4979)*churn_nonbuyers)*(ic*Inputs!$C$6+fee_wd*Inputs!$E$6*(1-$B4979)+fee_fx*Inputs!$D$6-cost_acc-cost_wd*Inputs!$E$6*(1-$B4979)-cost_fx*Inputs!$D$6)</f>
        <v>146703.374645652</v>
      </c>
      <c r="L4979" s="0" t="n">
        <f aca="false">12*Inputs!$B$7*(1-MIN(1,Inputs!$G$7*$D4979)*churn_nonbuyers)*(ic*Inputs!$C$7+fee_wd*Inputs!$E$7*(1-$B4979)+fee_fx*Inputs!$D$7-cost_acc-cost_wd*Inputs!$E$7*(1-$B4979)-cost_fx*Inputs!$D$7)</f>
        <v>343423.783731391</v>
      </c>
      <c r="M4979" s="0" t="n">
        <f aca="false">12*Inputs!$B$8*(1-MIN(1,Inputs!$G$8*$D4979)*churn_nonbuyers)*(ic*Inputs!$C$8+fee_wd*Inputs!$E$8*(1-$B4979)+fee_fx*Inputs!$D$8-cost_acc-cost_wd*Inputs!$E$8*(1-$B4979)-cost_fx*Inputs!$D$8)</f>
        <v>0</v>
      </c>
      <c r="N4979" s="0" t="n">
        <f aca="false">K4979+L4979+I4979-fixed</f>
        <v>-70381.3775109567</v>
      </c>
      <c r="O4979" s="0" t="n">
        <f aca="false">K4979+L4979+M4979-fixed</f>
        <v>-209872.841622957</v>
      </c>
      <c r="P4979" s="0" t="n">
        <f aca="false">12*Inputs!$B$6*(1-MIN(1,Inputs!$F$6*$D4979))*(ic*Inputs!$C$6+flat_fee-cost_acc-cost_wd*Inputs!$E$6*$E4979-cost_fx*Inputs!$D$6)+12*Inputs!$B$7*(1-MIN(1,Inputs!$F$7*$D4979))*(ic*Inputs!$C$7+flat_fee-cost_acc-cost_wd*Inputs!$E$7*$E4979-cost_fx*Inputs!$D$7)+12*Inputs!$B$8*(1-MIN(1,Inputs!$F$8*$D4979))*(ic*Inputs!$C$8+flat_fee-cost_acc-cost_wd*Inputs!$E$8*$E4979-cost_fx*Inputs!$D$8)-fixed</f>
        <v>-362630.92307776</v>
      </c>
    </row>
    <row r="4980" customFormat="false" ht="15" hidden="false" customHeight="false" outlineLevel="0" collapsed="false">
      <c r="A4980" s="0" t="n">
        <v>4915</v>
      </c>
      <c r="B4980" s="0" t="n">
        <v>0.072341</v>
      </c>
      <c r="C4980" s="0" t="n">
        <v>0.960429</v>
      </c>
      <c r="D4980" s="0" t="n">
        <v>1.028399</v>
      </c>
      <c r="E4980" s="0" t="n">
        <v>1.11147</v>
      </c>
      <c r="F4980" s="0" t="n">
        <v>0.155914</v>
      </c>
      <c r="G4980" s="0" t="n">
        <f aca="false">12*Inputs!$B$6*(MIN(1,$H$50*$C4980)*(ic*Inputs!$C$6+pS+fee_fx*Inputs!$D$6-cost_acc-cost_wd*Inputs!$E$6*$E4980-cost_fx*Inputs!$D$6-$F4980)+(1-MIN(1,$H$50*$C4980))*(1-MIN(1,Inputs!$G$6*$D4980)*churn_nonbuyers)*(ic*Inputs!$C$6+fee_wd*Inputs!$E$6*(1-$B4980)+fee_fx*Inputs!$D$6-cost_acc-cost_wd*Inputs!$E$6*(1-$B4980)-cost_fx*Inputs!$D$6))</f>
        <v>232090.679190706</v>
      </c>
      <c r="H4980" s="0" t="n">
        <f aca="false">12*Inputs!$B$7*(MIN(1,$H$51*$C4980)*(ic*Inputs!$C$7+pE+fee_fx*Inputs!$D$7-cost_acc-cost_wd*Inputs!$E$7*$E4980-cost_fx*Inputs!$D$7-$F4980)+(1-MIN(1,$H$51*$C4980))*(1-MIN(1,Inputs!$G$7*$D4980)*churn_nonbuyers)*(ic*Inputs!$C$7+fee_wd*Inputs!$E$7*(1-$B4980)+fee_fx*Inputs!$D$7-cost_acc-cost_wd*Inputs!$E$7*(1-$B4980)-cost_fx*Inputs!$D$7))</f>
        <v>423131.196167282</v>
      </c>
      <c r="I4980" s="0" t="n">
        <f aca="false">12*Inputs!$B$8*(MIN(1,$H$52*$C4980)*(ic*Inputs!$C$8+pT-cost_acc-cost_wd*Inputs!$E$8-cost_fx*Inputs!$D$8-cost_ins)+(1-MIN(1,$H$52*$C4980))*(1-MIN(1,Inputs!$G$8*$D4980)*churn_nonbuyers)*(ic*Inputs!$C$8+fee_wd*Inputs!$E$8*(1-$B4980)+fee_fx*Inputs!$D$8-cost_acc-cost_wd*Inputs!$E$8*(1-$B4980)-cost_fx*Inputs!$D$8))</f>
        <v>168083.371322748</v>
      </c>
      <c r="J4980" s="0" t="n">
        <f aca="false">G4980+H4980+I4980-fixed</f>
        <v>123305.246680736</v>
      </c>
      <c r="K4980" s="0" t="n">
        <f aca="false">12*Inputs!$B$6*(1-MIN(1,Inputs!$G$6*$D4980)*churn_nonbuyers)*(ic*Inputs!$C$6+fee_wd*Inputs!$E$6*(1-$B4980)+fee_fx*Inputs!$D$6-cost_acc-cost_wd*Inputs!$E$6*(1-$B4980)-cost_fx*Inputs!$D$6)</f>
        <v>181352.281046825</v>
      </c>
      <c r="L4980" s="0" t="n">
        <f aca="false">12*Inputs!$B$7*(1-MIN(1,Inputs!$G$7*$D4980)*churn_nonbuyers)*(ic*Inputs!$C$7+fee_wd*Inputs!$E$7*(1-$B4980)+fee_fx*Inputs!$D$7-cost_acc-cost_wd*Inputs!$E$7*(1-$B4980)-cost_fx*Inputs!$D$7)</f>
        <v>380664.769876095</v>
      </c>
      <c r="M4980" s="0" t="n">
        <f aca="false">12*Inputs!$B$8*(1-MIN(1,Inputs!$G$8*$D4980)*churn_nonbuyers)*(ic*Inputs!$C$8+fee_wd*Inputs!$E$8*(1-$B4980)+fee_fx*Inputs!$D$8-cost_acc-cost_wd*Inputs!$E$8*(1-$B4980)-cost_fx*Inputs!$D$8)</f>
        <v>90458.7143251824</v>
      </c>
      <c r="N4980" s="0" t="n">
        <f aca="false">K4980+L4980+I4980-fixed</f>
        <v>30100.4222456678</v>
      </c>
      <c r="O4980" s="0" t="n">
        <f aca="false">K4980+L4980+M4980-fixed</f>
        <v>-47524.2347518979</v>
      </c>
      <c r="P4980" s="0" t="n">
        <f aca="false">12*Inputs!$B$6*(1-MIN(1,Inputs!$F$6*$D4980))*(ic*Inputs!$C$6+flat_fee-cost_acc-cost_wd*Inputs!$E$6*$E4980-cost_fx*Inputs!$D$6)+12*Inputs!$B$7*(1-MIN(1,Inputs!$F$7*$D4980))*(ic*Inputs!$C$7+flat_fee-cost_acc-cost_wd*Inputs!$E$7*$E4980-cost_fx*Inputs!$D$7)+12*Inputs!$B$8*(1-MIN(1,Inputs!$F$8*$D4980))*(ic*Inputs!$C$8+flat_fee-cost_acc-cost_wd*Inputs!$E$8*$E4980-cost_fx*Inputs!$D$8)-fixed</f>
        <v>7061.72149519995</v>
      </c>
    </row>
    <row r="4981" customFormat="false" ht="15" hidden="false" customHeight="false" outlineLevel="0" collapsed="false">
      <c r="A4981" s="0" t="n">
        <v>4916</v>
      </c>
      <c r="B4981" s="0" t="n">
        <v>0.135064</v>
      </c>
      <c r="C4981" s="0" t="n">
        <v>0.866585</v>
      </c>
      <c r="D4981" s="0" t="n">
        <v>0.568794</v>
      </c>
      <c r="E4981" s="0" t="n">
        <v>1.137775</v>
      </c>
      <c r="F4981" s="0" t="n">
        <v>0.381615</v>
      </c>
      <c r="G4981" s="0" t="n">
        <f aca="false">12*Inputs!$B$6*(MIN(1,$H$50*$C4981)*(ic*Inputs!$C$6+pS+fee_fx*Inputs!$D$6-cost_acc-cost_wd*Inputs!$E$6*$E4981-cost_fx*Inputs!$D$6-$F4981)+(1-MIN(1,$H$50*$C4981))*(1-MIN(1,Inputs!$G$6*$D4981)*churn_nonbuyers)*(ic*Inputs!$C$6+fee_wd*Inputs!$E$6*(1-$B4981)+fee_fx*Inputs!$D$6-cost_acc-cost_wd*Inputs!$E$6*(1-$B4981)-cost_fx*Inputs!$D$6))</f>
        <v>218023.389404758</v>
      </c>
      <c r="H4981" s="0" t="n">
        <f aca="false">12*Inputs!$B$7*(MIN(1,$H$51*$C4981)*(ic*Inputs!$C$7+pE+fee_fx*Inputs!$D$7-cost_acc-cost_wd*Inputs!$E$7*$E4981-cost_fx*Inputs!$D$7-$F4981)+(1-MIN(1,$H$51*$C4981))*(1-MIN(1,Inputs!$G$7*$D4981)*churn_nonbuyers)*(ic*Inputs!$C$7+fee_wd*Inputs!$E$7*(1-$B4981)+fee_fx*Inputs!$D$7-cost_acc-cost_wd*Inputs!$E$7*(1-$B4981)-cost_fx*Inputs!$D$7))</f>
        <v>402827.694362147</v>
      </c>
      <c r="I4981" s="0" t="n">
        <f aca="false">12*Inputs!$B$8*(MIN(1,$H$52*$C4981)*(ic*Inputs!$C$8+pT-cost_acc-cost_wd*Inputs!$E$8-cost_fx*Inputs!$D$8-cost_ins)+(1-MIN(1,$H$52*$C4981))*(1-MIN(1,Inputs!$G$8*$D4981)*churn_nonbuyers)*(ic*Inputs!$C$8+fee_wd*Inputs!$E$8*(1-$B4981)+fee_fx*Inputs!$D$8-cost_acc-cost_wd*Inputs!$E$8*(1-$B4981)-cost_fx*Inputs!$D$8))</f>
        <v>200656.493173894</v>
      </c>
      <c r="J4981" s="0" t="n">
        <f aca="false">G4981+H4981+I4981-fixed</f>
        <v>121507.5769408</v>
      </c>
      <c r="K4981" s="0" t="n">
        <f aca="false">12*Inputs!$B$6*(1-MIN(1,Inputs!$G$6*$D4981)*churn_nonbuyers)*(ic*Inputs!$C$6+fee_wd*Inputs!$E$6*(1-$B4981)+fee_fx*Inputs!$D$6-cost_acc-cost_wd*Inputs!$E$6*(1-$B4981)-cost_fx*Inputs!$D$6)</f>
        <v>176970.470348275</v>
      </c>
      <c r="L4981" s="0" t="n">
        <f aca="false">12*Inputs!$B$7*(1-MIN(1,Inputs!$G$7*$D4981)*churn_nonbuyers)*(ic*Inputs!$C$7+fee_wd*Inputs!$E$7*(1-$B4981)+fee_fx*Inputs!$D$7-cost_acc-cost_wd*Inputs!$E$7*(1-$B4981)-cost_fx*Inputs!$D$7)</f>
        <v>377202.529696965</v>
      </c>
      <c r="M4981" s="0" t="n">
        <f aca="false">12*Inputs!$B$8*(1-MIN(1,Inputs!$G$8*$D4981)*churn_nonbuyers)*(ic*Inputs!$C$8+fee_wd*Inputs!$E$8*(1-$B4981)+fee_fx*Inputs!$D$8-cost_acc-cost_wd*Inputs!$E$8*(1-$B4981)-cost_fx*Inputs!$D$8)</f>
        <v>192540.147598618</v>
      </c>
      <c r="N4981" s="0" t="n">
        <f aca="false">K4981+L4981+I4981-fixed</f>
        <v>54829.4932191344</v>
      </c>
      <c r="O4981" s="0" t="n">
        <f aca="false">K4981+L4981+M4981-fixed</f>
        <v>46713.147643858</v>
      </c>
      <c r="P4981" s="0" t="n">
        <f aca="false">12*Inputs!$B$6*(1-MIN(1,Inputs!$F$6*$D4981))*(ic*Inputs!$C$6+flat_fee-cost_acc-cost_wd*Inputs!$E$6*$E4981-cost_fx*Inputs!$D$6)+12*Inputs!$B$7*(1-MIN(1,Inputs!$F$7*$D4981))*(ic*Inputs!$C$7+flat_fee-cost_acc-cost_wd*Inputs!$E$7*$E4981-cost_fx*Inputs!$D$7)+12*Inputs!$B$8*(1-MIN(1,Inputs!$F$8*$D4981))*(ic*Inputs!$C$8+flat_fee-cost_acc-cost_wd*Inputs!$E$8*$E4981-cost_fx*Inputs!$D$8)-fixed</f>
        <v>239864.079572</v>
      </c>
    </row>
    <row r="4982" customFormat="false" ht="15" hidden="false" customHeight="false" outlineLevel="0" collapsed="false">
      <c r="A4982" s="0" t="n">
        <v>4917</v>
      </c>
      <c r="B4982" s="0" t="n">
        <v>0.205004</v>
      </c>
      <c r="C4982" s="0" t="n">
        <v>0.788287</v>
      </c>
      <c r="D4982" s="0" t="n">
        <v>0.743556</v>
      </c>
      <c r="E4982" s="0" t="n">
        <v>1.307986</v>
      </c>
      <c r="F4982" s="0" t="n">
        <v>0.293901</v>
      </c>
      <c r="G4982" s="0" t="n">
        <f aca="false">12*Inputs!$B$6*(MIN(1,$H$50*$C4982)*(ic*Inputs!$C$6+pS+fee_fx*Inputs!$D$6-cost_acc-cost_wd*Inputs!$E$6*$E4982-cost_fx*Inputs!$D$6-$F4982)+(1-MIN(1,$H$50*$C4982))*(1-MIN(1,Inputs!$G$6*$D4982)*churn_nonbuyers)*(ic*Inputs!$C$6+fee_wd*Inputs!$E$6*(1-$B4982)+fee_fx*Inputs!$D$6-cost_acc-cost_wd*Inputs!$E$6*(1-$B4982)-cost_fx*Inputs!$D$6))</f>
        <v>202239.150393658</v>
      </c>
      <c r="H4982" s="0" t="n">
        <f aca="false">12*Inputs!$B$7*(MIN(1,$H$51*$C4982)*(ic*Inputs!$C$7+pE+fee_fx*Inputs!$D$7-cost_acc-cost_wd*Inputs!$E$7*$E4982-cost_fx*Inputs!$D$7-$F4982)+(1-MIN(1,$H$51*$C4982))*(1-MIN(1,Inputs!$G$7*$D4982)*churn_nonbuyers)*(ic*Inputs!$C$7+fee_wd*Inputs!$E$7*(1-$B4982)+fee_fx*Inputs!$D$7-cost_acc-cost_wd*Inputs!$E$7*(1-$B4982)-cost_fx*Inputs!$D$7))</f>
        <v>380918.665597068</v>
      </c>
      <c r="I4982" s="0" t="n">
        <f aca="false">12*Inputs!$B$8*(MIN(1,$H$52*$C4982)*(ic*Inputs!$C$8+pT-cost_acc-cost_wd*Inputs!$E$8-cost_fx*Inputs!$D$8-cost_ins)+(1-MIN(1,$H$52*$C4982))*(1-MIN(1,Inputs!$G$8*$D4982)*churn_nonbuyers)*(ic*Inputs!$C$8+fee_wd*Inputs!$E$8*(1-$B4982)+fee_fx*Inputs!$D$8-cost_acc-cost_wd*Inputs!$E$8*(1-$B4982)-cost_fx*Inputs!$D$8))</f>
        <v>181660.706841197</v>
      </c>
      <c r="J4982" s="0" t="n">
        <f aca="false">G4982+H4982+I4982-fixed</f>
        <v>64818.5228319233</v>
      </c>
      <c r="K4982" s="0" t="n">
        <f aca="false">12*Inputs!$B$6*(1-MIN(1,Inputs!$G$6*$D4982)*churn_nonbuyers)*(ic*Inputs!$C$6+fee_wd*Inputs!$E$6*(1-$B4982)+fee_fx*Inputs!$D$6-cost_acc-cost_wd*Inputs!$E$6*(1-$B4982)-cost_fx*Inputs!$D$6)</f>
        <v>165681.889590413</v>
      </c>
      <c r="L4982" s="0" t="n">
        <f aca="false">12*Inputs!$B$7*(1-MIN(1,Inputs!$G$7*$D4982)*churn_nonbuyers)*(ic*Inputs!$C$7+fee_wd*Inputs!$E$7*(1-$B4982)+fee_fx*Inputs!$D$7-cost_acc-cost_wd*Inputs!$E$7*(1-$B4982)-cost_fx*Inputs!$D$7)</f>
        <v>365343.876666248</v>
      </c>
      <c r="M4982" s="0" t="n">
        <f aca="false">12*Inputs!$B$8*(1-MIN(1,Inputs!$G$8*$D4982)*churn_nonbuyers)*(ic*Inputs!$C$8+fee_wd*Inputs!$E$8*(1-$B4982)+fee_fx*Inputs!$D$8-cost_acc-cost_wd*Inputs!$E$8*(1-$B4982)-cost_fx*Inputs!$D$8)</f>
        <v>151793.846781926</v>
      </c>
      <c r="N4982" s="0" t="n">
        <f aca="false">K4982+L4982+I4982-fixed</f>
        <v>12686.4730978578</v>
      </c>
      <c r="O4982" s="0" t="n">
        <f aca="false">K4982+L4982+M4982-fixed</f>
        <v>-17180.3869614132</v>
      </c>
      <c r="P4982" s="0" t="n">
        <f aca="false">12*Inputs!$B$6*(1-MIN(1,Inputs!$F$6*$D4982))*(ic*Inputs!$C$6+flat_fee-cost_acc-cost_wd*Inputs!$E$6*$E4982-cost_fx*Inputs!$D$6)+12*Inputs!$B$7*(1-MIN(1,Inputs!$F$7*$D4982))*(ic*Inputs!$C$7+flat_fee-cost_acc-cost_wd*Inputs!$E$7*$E4982-cost_fx*Inputs!$D$7)+12*Inputs!$B$8*(1-MIN(1,Inputs!$F$8*$D4982))*(ic*Inputs!$C$8+flat_fee-cost_acc-cost_wd*Inputs!$E$8*$E4982-cost_fx*Inputs!$D$8)-fixed</f>
        <v>63082.52120384</v>
      </c>
    </row>
    <row r="4983" customFormat="false" ht="15" hidden="false" customHeight="false" outlineLevel="0" collapsed="false">
      <c r="A4983" s="0" t="n">
        <v>4918</v>
      </c>
      <c r="B4983" s="0" t="n">
        <v>0.549664</v>
      </c>
      <c r="C4983" s="0" t="n">
        <v>0.753735</v>
      </c>
      <c r="D4983" s="0" t="n">
        <v>1.145427</v>
      </c>
      <c r="E4983" s="0" t="n">
        <v>1.01851</v>
      </c>
      <c r="F4983" s="0" t="n">
        <v>0.079847</v>
      </c>
      <c r="G4983" s="0" t="n">
        <f aca="false">12*Inputs!$B$6*(MIN(1,$H$50*$C4983)*(ic*Inputs!$C$6+pS+fee_fx*Inputs!$D$6-cost_acc-cost_wd*Inputs!$E$6*$E4983-cost_fx*Inputs!$D$6-$F4983)+(1-MIN(1,$H$50*$C4983))*(1-MIN(1,Inputs!$G$6*$D4983)*churn_nonbuyers)*(ic*Inputs!$C$6+fee_wd*Inputs!$E$6*(1-$B4983)+fee_fx*Inputs!$D$6-cost_acc-cost_wd*Inputs!$E$6*(1-$B4983)-cost_fx*Inputs!$D$6))</f>
        <v>162164.612124597</v>
      </c>
      <c r="H4983" s="0" t="n">
        <f aca="false">12*Inputs!$B$7*(MIN(1,$H$51*$C4983)*(ic*Inputs!$C$7+pE+fee_fx*Inputs!$D$7-cost_acc-cost_wd*Inputs!$E$7*$E4983-cost_fx*Inputs!$D$7-$F4983)+(1-MIN(1,$H$51*$C4983))*(1-MIN(1,Inputs!$G$7*$D4983)*churn_nonbuyers)*(ic*Inputs!$C$7+fee_wd*Inputs!$E$7*(1-$B4983)+fee_fx*Inputs!$D$7-cost_acc-cost_wd*Inputs!$E$7*(1-$B4983)-cost_fx*Inputs!$D$7))</f>
        <v>378041.29612855</v>
      </c>
      <c r="I4983" s="0" t="n">
        <f aca="false">12*Inputs!$B$8*(MIN(1,$H$52*$C4983)*(ic*Inputs!$C$8+pT-cost_acc-cost_wd*Inputs!$E$8-cost_fx*Inputs!$D$8-cost_ins)+(1-MIN(1,$H$52*$C4983))*(1-MIN(1,Inputs!$G$8*$D4983)*churn_nonbuyers)*(ic*Inputs!$C$8+fee_wd*Inputs!$E$8*(1-$B4983)+fee_fx*Inputs!$D$8-cost_acc-cost_wd*Inputs!$E$8*(1-$B4983)-cost_fx*Inputs!$D$8))</f>
        <v>136736.085578724</v>
      </c>
      <c r="J4983" s="0" t="n">
        <f aca="false">G4983+H4983+I4983-fixed</f>
        <v>-23058.0061681285</v>
      </c>
      <c r="K4983" s="0" t="n">
        <f aca="false">12*Inputs!$B$6*(1-MIN(1,Inputs!$G$6*$D4983)*churn_nonbuyers)*(ic*Inputs!$C$6+fee_wd*Inputs!$E$6*(1-$B4983)+fee_fx*Inputs!$D$6-cost_acc-cost_wd*Inputs!$E$6*(1-$B4983)-cost_fx*Inputs!$D$6)</f>
        <v>115435.599743002</v>
      </c>
      <c r="L4983" s="0" t="n">
        <f aca="false">12*Inputs!$B$7*(1-MIN(1,Inputs!$G$7*$D4983)*churn_nonbuyers)*(ic*Inputs!$C$7+fee_wd*Inputs!$E$7*(1-$B4983)+fee_fx*Inputs!$D$7-cost_acc-cost_wd*Inputs!$E$7*(1-$B4983)-cost_fx*Inputs!$D$7)</f>
        <v>312913.170949801</v>
      </c>
      <c r="M4983" s="0" t="n">
        <f aca="false">12*Inputs!$B$8*(1-MIN(1,Inputs!$G$8*$D4983)*churn_nonbuyers)*(ic*Inputs!$C$8+fee_wd*Inputs!$E$8*(1-$B4983)+fee_fx*Inputs!$D$8-cost_acc-cost_wd*Inputs!$E$8*(1-$B4983)-cost_fx*Inputs!$D$8)</f>
        <v>59463.5265873408</v>
      </c>
      <c r="N4983" s="0" t="n">
        <f aca="false">K4983+L4983+I4983-fixed</f>
        <v>-134915.143728473</v>
      </c>
      <c r="O4983" s="0" t="n">
        <f aca="false">K4983+L4983+M4983-fixed</f>
        <v>-212187.702719857</v>
      </c>
      <c r="P4983" s="0" t="n">
        <f aca="false">12*Inputs!$B$6*(1-MIN(1,Inputs!$F$6*$D4983))*(ic*Inputs!$C$6+flat_fee-cost_acc-cost_wd*Inputs!$E$6*$E4983-cost_fx*Inputs!$D$6)+12*Inputs!$B$7*(1-MIN(1,Inputs!$F$7*$D4983))*(ic*Inputs!$C$7+flat_fee-cost_acc-cost_wd*Inputs!$E$7*$E4983-cost_fx*Inputs!$D$7)+12*Inputs!$B$8*(1-MIN(1,Inputs!$F$8*$D4983))*(ic*Inputs!$C$8+flat_fee-cost_acc-cost_wd*Inputs!$E$8*$E4983-cost_fx*Inputs!$D$8)-fixed</f>
        <v>-18888.6323512</v>
      </c>
    </row>
    <row r="4984" customFormat="false" ht="15" hidden="false" customHeight="false" outlineLevel="0" collapsed="false">
      <c r="A4984" s="0" t="n">
        <v>4919</v>
      </c>
      <c r="B4984" s="0" t="n">
        <v>0.088633</v>
      </c>
      <c r="C4984" s="0" t="n">
        <v>0.821396</v>
      </c>
      <c r="D4984" s="0" t="n">
        <v>1.557462</v>
      </c>
      <c r="E4984" s="0" t="n">
        <v>1.252865</v>
      </c>
      <c r="F4984" s="0" t="n">
        <v>0.085266</v>
      </c>
      <c r="G4984" s="0" t="n">
        <f aca="false">12*Inputs!$B$6*(MIN(1,$H$50*$C4984)*(ic*Inputs!$C$6+pS+fee_fx*Inputs!$D$6-cost_acc-cost_wd*Inputs!$E$6*$E4984-cost_fx*Inputs!$D$6-$F4984)+(1-MIN(1,$H$50*$C4984))*(1-MIN(1,Inputs!$G$6*$D4984)*churn_nonbuyers)*(ic*Inputs!$C$6+fee_wd*Inputs!$E$6*(1-$B4984)+fee_fx*Inputs!$D$6-cost_acc-cost_wd*Inputs!$E$6*(1-$B4984)-cost_fx*Inputs!$D$6))</f>
        <v>216660.579099616</v>
      </c>
      <c r="H4984" s="0" t="n">
        <f aca="false">12*Inputs!$B$7*(MIN(1,$H$51*$C4984)*(ic*Inputs!$C$7+pE+fee_fx*Inputs!$D$7-cost_acc-cost_wd*Inputs!$E$7*$E4984-cost_fx*Inputs!$D$7-$F4984)+(1-MIN(1,$H$51*$C4984))*(1-MIN(1,Inputs!$G$7*$D4984)*churn_nonbuyers)*(ic*Inputs!$C$7+fee_wd*Inputs!$E$7*(1-$B4984)+fee_fx*Inputs!$D$7-cost_acc-cost_wd*Inputs!$E$7*(1-$B4984)-cost_fx*Inputs!$D$7))</f>
        <v>401259.210641218</v>
      </c>
      <c r="I4984" s="0" t="n">
        <f aca="false">12*Inputs!$B$8*(MIN(1,$H$52*$C4984)*(ic*Inputs!$C$8+pT-cost_acc-cost_wd*Inputs!$E$8-cost_fx*Inputs!$D$8-cost_ins)+(1-MIN(1,$H$52*$C4984))*(1-MIN(1,Inputs!$G$8*$D4984)*churn_nonbuyers)*(ic*Inputs!$C$8+fee_wd*Inputs!$E$8*(1-$B4984)+fee_fx*Inputs!$D$8-cost_acc-cost_wd*Inputs!$E$8*(1-$B4984)-cost_fx*Inputs!$D$8))</f>
        <v>118399.305024</v>
      </c>
      <c r="J4984" s="0" t="n">
        <f aca="false">G4984+H4984+I4984-fixed</f>
        <v>36319.0947648335</v>
      </c>
      <c r="K4984" s="0" t="n">
        <f aca="false">12*Inputs!$B$6*(1-MIN(1,Inputs!$G$6*$D4984)*churn_nonbuyers)*(ic*Inputs!$C$6+fee_wd*Inputs!$E$6*(1-$B4984)+fee_fx*Inputs!$D$6-cost_acc-cost_wd*Inputs!$E$6*(1-$B4984)-cost_fx*Inputs!$D$6)</f>
        <v>174131.537252011</v>
      </c>
      <c r="L4984" s="0" t="n">
        <f aca="false">12*Inputs!$B$7*(1-MIN(1,Inputs!$G$7*$D4984)*churn_nonbuyers)*(ic*Inputs!$C$7+fee_wd*Inputs!$E$7*(1-$B4984)+fee_fx*Inputs!$D$7-cost_acc-cost_wd*Inputs!$E$7*(1-$B4984)-cost_fx*Inputs!$D$7)</f>
        <v>372194.131375207</v>
      </c>
      <c r="M4984" s="0" t="n">
        <f aca="false">12*Inputs!$B$8*(1-MIN(1,Inputs!$G$8*$D4984)*churn_nonbuyers)*(ic*Inputs!$C$8+fee_wd*Inputs!$E$8*(1-$B4984)+fee_fx*Inputs!$D$8-cost_acc-cost_wd*Inputs!$E$8*(1-$B4984)-cost_fx*Inputs!$D$8)</f>
        <v>0</v>
      </c>
      <c r="N4984" s="0" t="n">
        <f aca="false">K4984+L4984+I4984-fixed</f>
        <v>-35275.026348782</v>
      </c>
      <c r="O4984" s="0" t="n">
        <f aca="false">K4984+L4984+M4984-fixed</f>
        <v>-153674.331372782</v>
      </c>
      <c r="P4984" s="0" t="n">
        <f aca="false">12*Inputs!$B$6*(1-MIN(1,Inputs!$F$6*$D4984))*(ic*Inputs!$C$6+flat_fee-cost_acc-cost_wd*Inputs!$E$6*$E4984-cost_fx*Inputs!$D$6)+12*Inputs!$B$7*(1-MIN(1,Inputs!$F$7*$D4984))*(ic*Inputs!$C$7+flat_fee-cost_acc-cost_wd*Inputs!$E$7*$E4984-cost_fx*Inputs!$D$7)+12*Inputs!$B$8*(1-MIN(1,Inputs!$F$8*$D4984))*(ic*Inputs!$C$8+flat_fee-cost_acc-cost_wd*Inputs!$E$8*$E4984-cost_fx*Inputs!$D$8)-fixed</f>
        <v>-319303.0798648</v>
      </c>
    </row>
    <row r="4985" customFormat="false" ht="15" hidden="false" customHeight="false" outlineLevel="0" collapsed="false">
      <c r="A4985" s="0" t="n">
        <v>4920</v>
      </c>
      <c r="B4985" s="0" t="n">
        <v>0.052137</v>
      </c>
      <c r="C4985" s="0" t="n">
        <v>1.114336</v>
      </c>
      <c r="D4985" s="0" t="n">
        <v>0.890446</v>
      </c>
      <c r="E4985" s="0" t="n">
        <v>1.122427</v>
      </c>
      <c r="F4985" s="0" t="n">
        <v>0.079702</v>
      </c>
      <c r="G4985" s="0" t="n">
        <f aca="false">12*Inputs!$B$6*(MIN(1,$H$50*$C4985)*(ic*Inputs!$C$6+pS+fee_fx*Inputs!$D$6-cost_acc-cost_wd*Inputs!$E$6*$E4985-cost_fx*Inputs!$D$6-$F4985)+(1-MIN(1,$H$50*$C4985))*(1-MIN(1,Inputs!$G$6*$D4985)*churn_nonbuyers)*(ic*Inputs!$C$6+fee_wd*Inputs!$E$6*(1-$B4985)+fee_fx*Inputs!$D$6-cost_acc-cost_wd*Inputs!$E$6*(1-$B4985)-cost_fx*Inputs!$D$6))</f>
        <v>245629.974787325</v>
      </c>
      <c r="H4985" s="0" t="n">
        <f aca="false">12*Inputs!$B$7*(MIN(1,$H$51*$C4985)*(ic*Inputs!$C$7+pE+fee_fx*Inputs!$D$7-cost_acc-cost_wd*Inputs!$E$7*$E4985-cost_fx*Inputs!$D$7-$F4985)+(1-MIN(1,$H$51*$C4985))*(1-MIN(1,Inputs!$G$7*$D4985)*churn_nonbuyers)*(ic*Inputs!$C$7+fee_wd*Inputs!$E$7*(1-$B4985)+fee_fx*Inputs!$D$7-cost_acc-cost_wd*Inputs!$E$7*(1-$B4985)-cost_fx*Inputs!$D$7))</f>
        <v>435892.007762349</v>
      </c>
      <c r="I4985" s="0" t="n">
        <f aca="false">12*Inputs!$B$8*(MIN(1,$H$52*$C4985)*(ic*Inputs!$C$8+pT-cost_acc-cost_wd*Inputs!$E$8-cost_fx*Inputs!$D$8-cost_ins)+(1-MIN(1,$H$52*$C4985))*(1-MIN(1,Inputs!$G$8*$D4985)*churn_nonbuyers)*(ic*Inputs!$C$8+fee_wd*Inputs!$E$8*(1-$B4985)+fee_fx*Inputs!$D$8-cost_acc-cost_wd*Inputs!$E$8*(1-$B4985)-cost_fx*Inputs!$D$8))</f>
        <v>187462.359470966</v>
      </c>
      <c r="J4985" s="0" t="n">
        <f aca="false">G4985+H4985+I4985-fixed</f>
        <v>168984.342020639</v>
      </c>
      <c r="K4985" s="0" t="n">
        <f aca="false">12*Inputs!$B$6*(1-MIN(1,Inputs!$G$6*$D4985)*churn_nonbuyers)*(ic*Inputs!$C$6+fee_wd*Inputs!$E$6*(1-$B4985)+fee_fx*Inputs!$D$6-cost_acc-cost_wd*Inputs!$E$6*(1-$B4985)-cost_fx*Inputs!$D$6)</f>
        <v>185450.837638334</v>
      </c>
      <c r="L4985" s="0" t="n">
        <f aca="false">12*Inputs!$B$7*(1-MIN(1,Inputs!$G$7*$D4985)*churn_nonbuyers)*(ic*Inputs!$C$7+fee_wd*Inputs!$E$7*(1-$B4985)+fee_fx*Inputs!$D$7-cost_acc-cost_wd*Inputs!$E$7*(1-$B4985)-cost_fx*Inputs!$D$7)</f>
        <v>385121.993975001</v>
      </c>
      <c r="M4985" s="0" t="n">
        <f aca="false">12*Inputs!$B$8*(1-MIN(1,Inputs!$G$8*$D4985)*churn_nonbuyers)*(ic*Inputs!$C$8+fee_wd*Inputs!$E$8*(1-$B4985)+fee_fx*Inputs!$D$8-cost_acc-cost_wd*Inputs!$E$8*(1-$B4985)-cost_fx*Inputs!$D$8)</f>
        <v>122008.208072227</v>
      </c>
      <c r="N4985" s="0" t="n">
        <f aca="false">K4985+L4985+I4985-fixed</f>
        <v>58035.1910843009</v>
      </c>
      <c r="O4985" s="0" t="n">
        <f aca="false">K4985+L4985+M4985-fixed</f>
        <v>-7418.96031443775</v>
      </c>
      <c r="P4985" s="0" t="n">
        <f aca="false">12*Inputs!$B$6*(1-MIN(1,Inputs!$F$6*$D4985))*(ic*Inputs!$C$6+flat_fee-cost_acc-cost_wd*Inputs!$E$6*$E4985-cost_fx*Inputs!$D$6)+12*Inputs!$B$7*(1-MIN(1,Inputs!$F$7*$D4985))*(ic*Inputs!$C$7+flat_fee-cost_acc-cost_wd*Inputs!$E$7*$E4985-cost_fx*Inputs!$D$7)+12*Inputs!$B$8*(1-MIN(1,Inputs!$F$8*$D4985))*(ic*Inputs!$C$8+flat_fee-cost_acc-cost_wd*Inputs!$E$8*$E4985-cost_fx*Inputs!$D$8)-fixed</f>
        <v>76145.1358980798</v>
      </c>
    </row>
    <row r="4986" customFormat="false" ht="15" hidden="false" customHeight="false" outlineLevel="0" collapsed="false">
      <c r="A4986" s="0" t="n">
        <v>4921</v>
      </c>
      <c r="B4986" s="0" t="n">
        <v>0.396928</v>
      </c>
      <c r="C4986" s="0" t="n">
        <v>0.89551</v>
      </c>
      <c r="D4986" s="0" t="n">
        <v>1.475354</v>
      </c>
      <c r="E4986" s="0" t="n">
        <v>1.320773</v>
      </c>
      <c r="F4986" s="0" t="n">
        <v>0.308463</v>
      </c>
      <c r="G4986" s="0" t="n">
        <f aca="false">12*Inputs!$B$6*(MIN(1,$H$50*$C4986)*(ic*Inputs!$C$6+pS+fee_fx*Inputs!$D$6-cost_acc-cost_wd*Inputs!$E$6*$E4986-cost_fx*Inputs!$D$6-$F4986)+(1-MIN(1,$H$50*$C4986))*(1-MIN(1,Inputs!$G$6*$D4986)*churn_nonbuyers)*(ic*Inputs!$C$6+fee_wd*Inputs!$E$6*(1-$B4986)+fee_fx*Inputs!$D$6-cost_acc-cost_wd*Inputs!$E$6*(1-$B4986)-cost_fx*Inputs!$D$6))</f>
        <v>177037.657935499</v>
      </c>
      <c r="H4986" s="0" t="n">
        <f aca="false">12*Inputs!$B$7*(MIN(1,$H$51*$C4986)*(ic*Inputs!$C$7+pE+fee_fx*Inputs!$D$7-cost_acc-cost_wd*Inputs!$E$7*$E4986-cost_fx*Inputs!$D$7-$F4986)+(1-MIN(1,$H$51*$C4986))*(1-MIN(1,Inputs!$G$7*$D4986)*churn_nonbuyers)*(ic*Inputs!$C$7+fee_wd*Inputs!$E$7*(1-$B4986)+fee_fx*Inputs!$D$7-cost_acc-cost_wd*Inputs!$E$7*(1-$B4986)-cost_fx*Inputs!$D$7))</f>
        <v>358749.471752659</v>
      </c>
      <c r="I4986" s="0" t="n">
        <f aca="false">12*Inputs!$B$8*(MIN(1,$H$52*$C4986)*(ic*Inputs!$C$8+pT-cost_acc-cost_wd*Inputs!$E$8-cost_fx*Inputs!$D$8-cost_ins)+(1-MIN(1,$H$52*$C4986))*(1-MIN(1,Inputs!$G$8*$D4986)*churn_nonbuyers)*(ic*Inputs!$C$8+fee_wd*Inputs!$E$8*(1-$B4986)+fee_fx*Inputs!$D$8-cost_acc-cost_wd*Inputs!$E$8*(1-$B4986)-cost_fx*Inputs!$D$8))</f>
        <v>129082.39344</v>
      </c>
      <c r="J4986" s="0" t="n">
        <f aca="false">G4986+H4986+I4986-fixed</f>
        <v>-35130.4768718416</v>
      </c>
      <c r="K4986" s="0" t="n">
        <f aca="false">12*Inputs!$B$6*(1-MIN(1,Inputs!$G$6*$D4986)*churn_nonbuyers)*(ic*Inputs!$C$6+fee_wd*Inputs!$E$6*(1-$B4986)+fee_fx*Inputs!$D$6-cost_acc-cost_wd*Inputs!$E$6*(1-$B4986)-cost_fx*Inputs!$D$6)</f>
        <v>133787.186730086</v>
      </c>
      <c r="L4986" s="0" t="n">
        <f aca="false">12*Inputs!$B$7*(1-MIN(1,Inputs!$G$7*$D4986)*churn_nonbuyers)*(ic*Inputs!$C$7+fee_wd*Inputs!$E$7*(1-$B4986)+fee_fx*Inputs!$D$7-cost_acc-cost_wd*Inputs!$E$7*(1-$B4986)-cost_fx*Inputs!$D$7)</f>
        <v>330726.318246052</v>
      </c>
      <c r="M4986" s="0" t="n">
        <f aca="false">12*Inputs!$B$8*(1-MIN(1,Inputs!$G$8*$D4986)*churn_nonbuyers)*(ic*Inputs!$C$8+fee_wd*Inputs!$E$8*(1-$B4986)+fee_fx*Inputs!$D$8-cost_acc-cost_wd*Inputs!$E$8*(1-$B4986)-cost_fx*Inputs!$D$8)</f>
        <v>0</v>
      </c>
      <c r="N4986" s="0" t="n">
        <f aca="false">K4986+L4986+I4986-fixed</f>
        <v>-106404.101583862</v>
      </c>
      <c r="O4986" s="0" t="n">
        <f aca="false">K4986+L4986+M4986-fixed</f>
        <v>-235486.495023862</v>
      </c>
      <c r="P4986" s="0" t="n">
        <f aca="false">12*Inputs!$B$6*(1-MIN(1,Inputs!$F$6*$D4986))*(ic*Inputs!$C$6+flat_fee-cost_acc-cost_wd*Inputs!$E$6*$E4986-cost_fx*Inputs!$D$6)+12*Inputs!$B$7*(1-MIN(1,Inputs!$F$7*$D4986))*(ic*Inputs!$C$7+flat_fee-cost_acc-cost_wd*Inputs!$E$7*$E4986-cost_fx*Inputs!$D$7)+12*Inputs!$B$8*(1-MIN(1,Inputs!$F$8*$D4986))*(ic*Inputs!$C$8+flat_fee-cost_acc-cost_wd*Inputs!$E$8*$E4986-cost_fx*Inputs!$D$8)-fixed</f>
        <v>-299571.99163792</v>
      </c>
    </row>
    <row r="4987" customFormat="false" ht="15" hidden="false" customHeight="false" outlineLevel="0" collapsed="false">
      <c r="A4987" s="0" t="n">
        <v>4922</v>
      </c>
      <c r="B4987" s="0" t="n">
        <v>0.386514</v>
      </c>
      <c r="C4987" s="0" t="n">
        <v>1.017792</v>
      </c>
      <c r="D4987" s="0" t="n">
        <v>0.837485</v>
      </c>
      <c r="E4987" s="0" t="n">
        <v>1.23316</v>
      </c>
      <c r="F4987" s="0" t="n">
        <v>0.097949</v>
      </c>
      <c r="G4987" s="0" t="n">
        <f aca="false">12*Inputs!$B$6*(MIN(1,$H$50*$C4987)*(ic*Inputs!$C$6+pS+fee_fx*Inputs!$D$6-cost_acc-cost_wd*Inputs!$E$6*$E4987-cost_fx*Inputs!$D$6-$F4987)+(1-MIN(1,$H$50*$C4987))*(1-MIN(1,Inputs!$G$6*$D4987)*churn_nonbuyers)*(ic*Inputs!$C$6+fee_wd*Inputs!$E$6*(1-$B4987)+fee_fx*Inputs!$D$6-cost_acc-cost_wd*Inputs!$E$6*(1-$B4987)-cost_fx*Inputs!$D$6))</f>
        <v>195486.06871249</v>
      </c>
      <c r="H4987" s="0" t="n">
        <f aca="false">12*Inputs!$B$7*(MIN(1,$H$51*$C4987)*(ic*Inputs!$C$7+pE+fee_fx*Inputs!$D$7-cost_acc-cost_wd*Inputs!$E$7*$E4987-cost_fx*Inputs!$D$7-$F4987)+(1-MIN(1,$H$51*$C4987))*(1-MIN(1,Inputs!$G$7*$D4987)*churn_nonbuyers)*(ic*Inputs!$C$7+fee_wd*Inputs!$E$7*(1-$B4987)+fee_fx*Inputs!$D$7-cost_acc-cost_wd*Inputs!$E$7*(1-$B4987)-cost_fx*Inputs!$D$7))</f>
        <v>389982.741428758</v>
      </c>
      <c r="I4987" s="0" t="n">
        <f aca="false">12*Inputs!$B$8*(MIN(1,$H$52*$C4987)*(ic*Inputs!$C$8+pT-cost_acc-cost_wd*Inputs!$E$8-cost_fx*Inputs!$D$8-cost_ins)+(1-MIN(1,$H$52*$C4987))*(1-MIN(1,Inputs!$G$8*$D4987)*churn_nonbuyers)*(ic*Inputs!$C$8+fee_wd*Inputs!$E$8*(1-$B4987)+fee_fx*Inputs!$D$8-cost_acc-cost_wd*Inputs!$E$8*(1-$B4987)-cost_fx*Inputs!$D$8))</f>
        <v>183334.749353556</v>
      </c>
      <c r="J4987" s="0" t="n">
        <f aca="false">G4987+H4987+I4987-fixed</f>
        <v>68803.5594948044</v>
      </c>
      <c r="K4987" s="0" t="n">
        <f aca="false">12*Inputs!$B$6*(1-MIN(1,Inputs!$G$6*$D4987)*churn_nonbuyers)*(ic*Inputs!$C$6+fee_wd*Inputs!$E$6*(1-$B4987)+fee_fx*Inputs!$D$6-cost_acc-cost_wd*Inputs!$E$6*(1-$B4987)-cost_fx*Inputs!$D$6)</f>
        <v>139830.772876488</v>
      </c>
      <c r="L4987" s="0" t="n">
        <f aca="false">12*Inputs!$B$7*(1-MIN(1,Inputs!$G$7*$D4987)*churn_nonbuyers)*(ic*Inputs!$C$7+fee_wd*Inputs!$E$7*(1-$B4987)+fee_fx*Inputs!$D$7-cost_acc-cost_wd*Inputs!$E$7*(1-$B4987)-cost_fx*Inputs!$D$7)</f>
        <v>338810.148045893</v>
      </c>
      <c r="M4987" s="0" t="n">
        <f aca="false">12*Inputs!$B$8*(1-MIN(1,Inputs!$G$8*$D4987)*churn_nonbuyers)*(ic*Inputs!$C$8+fee_wd*Inputs!$E$8*(1-$B4987)+fee_fx*Inputs!$D$8-cost_acc-cost_wd*Inputs!$E$8*(1-$B4987)-cost_fx*Inputs!$D$8)</f>
        <v>127375.064356944</v>
      </c>
      <c r="N4987" s="0" t="n">
        <f aca="false">K4987+L4987+I4987-fixed</f>
        <v>-38024.3297240632</v>
      </c>
      <c r="O4987" s="0" t="n">
        <f aca="false">K4987+L4987+M4987-fixed</f>
        <v>-93984.0147206753</v>
      </c>
      <c r="P4987" s="0" t="n">
        <f aca="false">12*Inputs!$B$6*(1-MIN(1,Inputs!$F$6*$D4987))*(ic*Inputs!$C$6+flat_fee-cost_acc-cost_wd*Inputs!$E$6*$E4987-cost_fx*Inputs!$D$6)+12*Inputs!$B$7*(1-MIN(1,Inputs!$F$7*$D4987))*(ic*Inputs!$C$7+flat_fee-cost_acc-cost_wd*Inputs!$E$7*$E4987-cost_fx*Inputs!$D$7)+12*Inputs!$B$8*(1-MIN(1,Inputs!$F$8*$D4987))*(ic*Inputs!$C$8+flat_fee-cost_acc-cost_wd*Inputs!$E$8*$E4987-cost_fx*Inputs!$D$8)-fixed</f>
        <v>52299.559544</v>
      </c>
    </row>
    <row r="4988" customFormat="false" ht="15" hidden="false" customHeight="false" outlineLevel="0" collapsed="false">
      <c r="A4988" s="0" t="n">
        <v>4923</v>
      </c>
      <c r="B4988" s="0" t="n">
        <v>0.151253</v>
      </c>
      <c r="C4988" s="0" t="n">
        <v>0.827659</v>
      </c>
      <c r="D4988" s="0" t="n">
        <v>0.783329</v>
      </c>
      <c r="E4988" s="0" t="n">
        <v>1.271435</v>
      </c>
      <c r="F4988" s="0" t="n">
        <v>0.118676</v>
      </c>
      <c r="G4988" s="0" t="n">
        <f aca="false">12*Inputs!$B$6*(MIN(1,$H$50*$C4988)*(ic*Inputs!$C$6+pS+fee_fx*Inputs!$D$6-cost_acc-cost_wd*Inputs!$E$6*$E4988-cost_fx*Inputs!$D$6-$F4988)+(1-MIN(1,$H$50*$C4988))*(1-MIN(1,Inputs!$G$6*$D4988)*churn_nonbuyers)*(ic*Inputs!$C$6+fee_wd*Inputs!$E$6*(1-$B4988)+fee_fx*Inputs!$D$6-cost_acc-cost_wd*Inputs!$E$6*(1-$B4988)-cost_fx*Inputs!$D$6))</f>
        <v>214728.481070466</v>
      </c>
      <c r="H4988" s="0" t="n">
        <f aca="false">12*Inputs!$B$7*(MIN(1,$H$51*$C4988)*(ic*Inputs!$C$7+pE+fee_fx*Inputs!$D$7-cost_acc-cost_wd*Inputs!$E$7*$E4988-cost_fx*Inputs!$D$7-$F4988)+(1-MIN(1,$H$51*$C4988))*(1-MIN(1,Inputs!$G$7*$D4988)*churn_nonbuyers)*(ic*Inputs!$C$7+fee_wd*Inputs!$E$7*(1-$B4988)+fee_fx*Inputs!$D$7-cost_acc-cost_wd*Inputs!$E$7*(1-$B4988)-cost_fx*Inputs!$D$7))</f>
        <v>398292.83129687</v>
      </c>
      <c r="I4988" s="0" t="n">
        <f aca="false">12*Inputs!$B$8*(MIN(1,$H$52*$C4988)*(ic*Inputs!$C$8+pT-cost_acc-cost_wd*Inputs!$E$8-cost_fx*Inputs!$D$8-cost_ins)+(1-MIN(1,$H$52*$C4988))*(1-MIN(1,Inputs!$G$8*$D4988)*churn_nonbuyers)*(ic*Inputs!$C$8+fee_wd*Inputs!$E$8*(1-$B4988)+fee_fx*Inputs!$D$8-cost_acc-cost_wd*Inputs!$E$8*(1-$B4988)-cost_fx*Inputs!$D$8))</f>
        <v>179935.382087764</v>
      </c>
      <c r="J4988" s="0" t="n">
        <f aca="false">G4988+H4988+I4988-fixed</f>
        <v>92956.6944550991</v>
      </c>
      <c r="K4988" s="0" t="n">
        <f aca="false">12*Inputs!$B$6*(1-MIN(1,Inputs!$G$6*$D4988)*churn_nonbuyers)*(ic*Inputs!$C$6+fee_wd*Inputs!$E$6*(1-$B4988)+fee_fx*Inputs!$D$6-cost_acc-cost_wd*Inputs!$E$6*(1-$B4988)-cost_fx*Inputs!$D$6)</f>
        <v>172776.673880906</v>
      </c>
      <c r="L4988" s="0" t="n">
        <f aca="false">12*Inputs!$B$7*(1-MIN(1,Inputs!$G$7*$D4988)*churn_nonbuyers)*(ic*Inputs!$C$7+fee_wd*Inputs!$E$7*(1-$B4988)+fee_fx*Inputs!$D$7-cost_acc-cost_wd*Inputs!$E$7*(1-$B4988)-cost_fx*Inputs!$D$7)</f>
        <v>372456.257736544</v>
      </c>
      <c r="M4988" s="0" t="n">
        <f aca="false">12*Inputs!$B$8*(1-MIN(1,Inputs!$G$8*$D4988)*churn_nonbuyers)*(ic*Inputs!$C$8+fee_wd*Inputs!$E$8*(1-$B4988)+fee_fx*Inputs!$D$8-cost_acc-cost_wd*Inputs!$E$8*(1-$B4988)-cost_fx*Inputs!$D$8)</f>
        <v>144145.803017563</v>
      </c>
      <c r="N4988" s="0" t="n">
        <f aca="false">K4988+L4988+I4988-fixed</f>
        <v>25168.3137052142</v>
      </c>
      <c r="O4988" s="0" t="n">
        <f aca="false">K4988+L4988+M4988-fixed</f>
        <v>-10621.2653649865</v>
      </c>
      <c r="P4988" s="0" t="n">
        <f aca="false">12*Inputs!$B$6*(1-MIN(1,Inputs!$F$6*$D4988))*(ic*Inputs!$C$6+flat_fee-cost_acc-cost_wd*Inputs!$E$6*$E4988-cost_fx*Inputs!$D$6)+12*Inputs!$B$7*(1-MIN(1,Inputs!$F$7*$D4988))*(ic*Inputs!$C$7+flat_fee-cost_acc-cost_wd*Inputs!$E$7*$E4988-cost_fx*Inputs!$D$7)+12*Inputs!$B$8*(1-MIN(1,Inputs!$F$8*$D4988))*(ic*Inputs!$C$8+flat_fee-cost_acc-cost_wd*Inputs!$E$8*$E4988-cost_fx*Inputs!$D$8)-fixed</f>
        <v>61284.0213955999</v>
      </c>
    </row>
    <row r="4989" customFormat="false" ht="15" hidden="false" customHeight="false" outlineLevel="0" collapsed="false">
      <c r="A4989" s="0" t="n">
        <v>4924</v>
      </c>
      <c r="B4989" s="0" t="n">
        <v>0.3097</v>
      </c>
      <c r="C4989" s="0" t="n">
        <v>0.963756</v>
      </c>
      <c r="D4989" s="0" t="n">
        <v>1.042375</v>
      </c>
      <c r="E4989" s="0" t="n">
        <v>1.101139</v>
      </c>
      <c r="F4989" s="0" t="n">
        <v>0.104527</v>
      </c>
      <c r="G4989" s="0" t="n">
        <f aca="false">12*Inputs!$B$6*(MIN(1,$H$50*$C4989)*(ic*Inputs!$C$6+pS+fee_fx*Inputs!$D$6-cost_acc-cost_wd*Inputs!$E$6*$E4989-cost_fx*Inputs!$D$6-$F4989)+(1-MIN(1,$H$50*$C4989))*(1-MIN(1,Inputs!$G$6*$D4989)*churn_nonbuyers)*(ic*Inputs!$C$6+fee_wd*Inputs!$E$6*(1-$B4989)+fee_fx*Inputs!$D$6-cost_acc-cost_wd*Inputs!$E$6*(1-$B4989)-cost_fx*Inputs!$D$6))</f>
        <v>203613.218165608</v>
      </c>
      <c r="H4989" s="0" t="n">
        <f aca="false">12*Inputs!$B$7*(MIN(1,$H$51*$C4989)*(ic*Inputs!$C$7+pE+fee_fx*Inputs!$D$7-cost_acc-cost_wd*Inputs!$E$7*$E4989-cost_fx*Inputs!$D$7-$F4989)+(1-MIN(1,$H$51*$C4989))*(1-MIN(1,Inputs!$G$7*$D4989)*churn_nonbuyers)*(ic*Inputs!$C$7+fee_wd*Inputs!$E$7*(1-$B4989)+fee_fx*Inputs!$D$7-cost_acc-cost_wd*Inputs!$E$7*(1-$B4989)-cost_fx*Inputs!$D$7))</f>
        <v>406830.17253763</v>
      </c>
      <c r="I4989" s="0" t="n">
        <f aca="false">12*Inputs!$B$8*(MIN(1,$H$52*$C4989)*(ic*Inputs!$C$8+pT-cost_acc-cost_wd*Inputs!$E$8-cost_fx*Inputs!$D$8-cost_ins)+(1-MIN(1,$H$52*$C4989))*(1-MIN(1,Inputs!$G$8*$D4989)*churn_nonbuyers)*(ic*Inputs!$C$8+fee_wd*Inputs!$E$8*(1-$B4989)+fee_fx*Inputs!$D$8-cost_acc-cost_wd*Inputs!$E$8*(1-$B4989)-cost_fx*Inputs!$D$8))</f>
        <v>166322.188458463</v>
      </c>
      <c r="J4989" s="0" t="n">
        <f aca="false">G4989+H4989+I4989-fixed</f>
        <v>76765.5791617007</v>
      </c>
      <c r="K4989" s="0" t="n">
        <f aca="false">12*Inputs!$B$6*(1-MIN(1,Inputs!$G$6*$D4989)*churn_nonbuyers)*(ic*Inputs!$C$6+fee_wd*Inputs!$E$6*(1-$B4989)+fee_fx*Inputs!$D$6-cost_acc-cost_wd*Inputs!$E$6*(1-$B4989)-cost_fx*Inputs!$D$6)</f>
        <v>148820.38947</v>
      </c>
      <c r="L4989" s="0" t="n">
        <f aca="false">12*Inputs!$B$7*(1-MIN(1,Inputs!$G$7*$D4989)*churn_nonbuyers)*(ic*Inputs!$C$7+fee_wd*Inputs!$E$7*(1-$B4989)+fee_fx*Inputs!$D$7-cost_acc-cost_wd*Inputs!$E$7*(1-$B4989)-cost_fx*Inputs!$D$7)</f>
        <v>347389.229682</v>
      </c>
      <c r="M4989" s="0" t="n">
        <f aca="false">12*Inputs!$B$8*(1-MIN(1,Inputs!$G$8*$D4989)*churn_nonbuyers)*(ic*Inputs!$C$8+fee_wd*Inputs!$E$8*(1-$B4989)+fee_fx*Inputs!$D$8-cost_acc-cost_wd*Inputs!$E$8*(1-$B4989)-cost_fx*Inputs!$D$8)</f>
        <v>84219.43086</v>
      </c>
      <c r="N4989" s="0" t="n">
        <f aca="false">K4989+L4989+I4989-fixed</f>
        <v>-37468.1923895372</v>
      </c>
      <c r="O4989" s="0" t="n">
        <f aca="false">K4989+L4989+M4989-fixed</f>
        <v>-119570.949988</v>
      </c>
      <c r="P4989" s="0" t="n">
        <f aca="false">12*Inputs!$B$6*(1-MIN(1,Inputs!$F$6*$D4989))*(ic*Inputs!$C$6+flat_fee-cost_acc-cost_wd*Inputs!$E$6*$E4989-cost_fx*Inputs!$D$6)+12*Inputs!$B$7*(1-MIN(1,Inputs!$F$7*$D4989))*(ic*Inputs!$C$7+flat_fee-cost_acc-cost_wd*Inputs!$E$7*$E4989-cost_fx*Inputs!$D$7)+12*Inputs!$B$8*(1-MIN(1,Inputs!$F$8*$D4989))*(ic*Inputs!$C$8+flat_fee-cost_acc-cost_wd*Inputs!$E$8*$E4989-cost_fx*Inputs!$D$8)-fixed</f>
        <v>3912.0866299998</v>
      </c>
    </row>
    <row r="4990" customFormat="false" ht="15" hidden="false" customHeight="false" outlineLevel="0" collapsed="false">
      <c r="A4990" s="0" t="n">
        <v>4925</v>
      </c>
      <c r="B4990" s="0" t="n">
        <v>0.196186</v>
      </c>
      <c r="C4990" s="0" t="n">
        <v>0.890689</v>
      </c>
      <c r="D4990" s="0" t="n">
        <v>1.738505</v>
      </c>
      <c r="E4990" s="0" t="n">
        <v>1.192976</v>
      </c>
      <c r="F4990" s="0" t="n">
        <v>0.236502</v>
      </c>
      <c r="G4990" s="0" t="n">
        <f aca="false">12*Inputs!$B$6*(MIN(1,$H$50*$C4990)*(ic*Inputs!$C$6+pS+fee_fx*Inputs!$D$6-cost_acc-cost_wd*Inputs!$E$6*$E4990-cost_fx*Inputs!$D$6-$F4990)+(1-MIN(1,$H$50*$C4990))*(1-MIN(1,Inputs!$G$6*$D4990)*churn_nonbuyers)*(ic*Inputs!$C$6+fee_wd*Inputs!$E$6*(1-$B4990)+fee_fx*Inputs!$D$6-cost_acc-cost_wd*Inputs!$E$6*(1-$B4990)-cost_fx*Inputs!$D$6))</f>
        <v>203652.457225151</v>
      </c>
      <c r="H4990" s="0" t="n">
        <f aca="false">12*Inputs!$B$7*(MIN(1,$H$51*$C4990)*(ic*Inputs!$C$7+pE+fee_fx*Inputs!$D$7-cost_acc-cost_wd*Inputs!$E$7*$E4990-cost_fx*Inputs!$D$7-$F4990)+(1-MIN(1,$H$51*$C4990))*(1-MIN(1,Inputs!$G$7*$D4990)*churn_nonbuyers)*(ic*Inputs!$C$7+fee_wd*Inputs!$E$7*(1-$B4990)+fee_fx*Inputs!$D$7-cost_acc-cost_wd*Inputs!$E$7*(1-$B4990)-cost_fx*Inputs!$D$7))</f>
        <v>391282.372250187</v>
      </c>
      <c r="I4990" s="0" t="n">
        <f aca="false">12*Inputs!$B$8*(MIN(1,$H$52*$C4990)*(ic*Inputs!$C$8+pT-cost_acc-cost_wd*Inputs!$E$8-cost_fx*Inputs!$D$8-cost_ins)+(1-MIN(1,$H$52*$C4990))*(1-MIN(1,Inputs!$G$8*$D4990)*churn_nonbuyers)*(ic*Inputs!$C$8+fee_wd*Inputs!$E$8*(1-$B4990)+fee_fx*Inputs!$D$8-cost_acc-cost_wd*Inputs!$E$8*(1-$B4990)-cost_fx*Inputs!$D$8))</f>
        <v>128387.475216</v>
      </c>
      <c r="J4990" s="0" t="n">
        <f aca="false">G4990+H4990+I4990-fixed</f>
        <v>23322.3046913376</v>
      </c>
      <c r="K4990" s="0" t="n">
        <f aca="false">12*Inputs!$B$6*(1-MIN(1,Inputs!$G$6*$D4990)*churn_nonbuyers)*(ic*Inputs!$C$6+fee_wd*Inputs!$E$6*(1-$B4990)+fee_fx*Inputs!$D$6-cost_acc-cost_wd*Inputs!$E$6*(1-$B4990)-cost_fx*Inputs!$D$6)</f>
        <v>158280.792061896</v>
      </c>
      <c r="L4990" s="0" t="n">
        <f aca="false">12*Inputs!$B$7*(1-MIN(1,Inputs!$G$7*$D4990)*churn_nonbuyers)*(ic*Inputs!$C$7+fee_wd*Inputs!$E$7*(1-$B4990)+fee_fx*Inputs!$D$7-cost_acc-cost_wd*Inputs!$E$7*(1-$B4990)-cost_fx*Inputs!$D$7)</f>
        <v>355393.683397138</v>
      </c>
      <c r="M4990" s="0" t="n">
        <f aca="false">12*Inputs!$B$8*(1-MIN(1,Inputs!$G$8*$D4990)*churn_nonbuyers)*(ic*Inputs!$C$8+fee_wd*Inputs!$E$8*(1-$B4990)+fee_fx*Inputs!$D$8-cost_acc-cost_wd*Inputs!$E$8*(1-$B4990)-cost_fx*Inputs!$D$8)</f>
        <v>0</v>
      </c>
      <c r="N4990" s="0" t="n">
        <f aca="false">K4990+L4990+I4990-fixed</f>
        <v>-57938.0493249664</v>
      </c>
      <c r="O4990" s="0" t="n">
        <f aca="false">K4990+L4990+M4990-fixed</f>
        <v>-186325.524540966</v>
      </c>
      <c r="P4990" s="0" t="n">
        <f aca="false">12*Inputs!$B$6*(1-MIN(1,Inputs!$F$6*$D4990))*(ic*Inputs!$C$6+flat_fee-cost_acc-cost_wd*Inputs!$E$6*$E4990-cost_fx*Inputs!$D$6)+12*Inputs!$B$7*(1-MIN(1,Inputs!$F$7*$D4990))*(ic*Inputs!$C$7+flat_fee-cost_acc-cost_wd*Inputs!$E$7*$E4990-cost_fx*Inputs!$D$7)+12*Inputs!$B$8*(1-MIN(1,Inputs!$F$8*$D4990))*(ic*Inputs!$C$8+flat_fee-cost_acc-cost_wd*Inputs!$E$8*$E4990-cost_fx*Inputs!$D$8)-fixed</f>
        <v>-395153.9818288</v>
      </c>
    </row>
    <row r="4991" customFormat="false" ht="15" hidden="false" customHeight="false" outlineLevel="0" collapsed="false">
      <c r="A4991" s="0" t="n">
        <v>4926</v>
      </c>
      <c r="B4991" s="0" t="n">
        <v>0.34568</v>
      </c>
      <c r="C4991" s="0" t="n">
        <v>0.890606</v>
      </c>
      <c r="D4991" s="0" t="n">
        <v>0.926659</v>
      </c>
      <c r="E4991" s="0" t="n">
        <v>1.237875</v>
      </c>
      <c r="F4991" s="0" t="n">
        <v>0.153236</v>
      </c>
      <c r="G4991" s="0" t="n">
        <f aca="false">12*Inputs!$B$6*(MIN(1,$H$50*$C4991)*(ic*Inputs!$C$6+pS+fee_fx*Inputs!$D$6-cost_acc-cost_wd*Inputs!$E$6*$E4991-cost_fx*Inputs!$D$6-$F4991)+(1-MIN(1,$H$50*$C4991))*(1-MIN(1,Inputs!$G$6*$D4991)*churn_nonbuyers)*(ic*Inputs!$C$6+fee_wd*Inputs!$E$6*(1-$B4991)+fee_fx*Inputs!$D$6-cost_acc-cost_wd*Inputs!$E$6*(1-$B4991)-cost_fx*Inputs!$D$6))</f>
        <v>191903.787569102</v>
      </c>
      <c r="H4991" s="0" t="n">
        <f aca="false">12*Inputs!$B$7*(MIN(1,$H$51*$C4991)*(ic*Inputs!$C$7+pE+fee_fx*Inputs!$D$7-cost_acc-cost_wd*Inputs!$E$7*$E4991-cost_fx*Inputs!$D$7-$F4991)+(1-MIN(1,$H$51*$C4991))*(1-MIN(1,Inputs!$G$7*$D4991)*churn_nonbuyers)*(ic*Inputs!$C$7+fee_wd*Inputs!$E$7*(1-$B4991)+fee_fx*Inputs!$D$7-cost_acc-cost_wd*Inputs!$E$7*(1-$B4991)-cost_fx*Inputs!$D$7))</f>
        <v>383349.756553044</v>
      </c>
      <c r="I4991" s="0" t="n">
        <f aca="false">12*Inputs!$B$8*(MIN(1,$H$52*$C4991)*(ic*Inputs!$C$8+pT-cost_acc-cost_wd*Inputs!$E$8-cost_fx*Inputs!$D$8-cost_ins)+(1-MIN(1,$H$52*$C4991))*(1-MIN(1,Inputs!$G$8*$D4991)*churn_nonbuyers)*(ic*Inputs!$C$8+fee_wd*Inputs!$E$8*(1-$B4991)+fee_fx*Inputs!$D$8-cost_acc-cost_wd*Inputs!$E$8*(1-$B4991)-cost_fx*Inputs!$D$8))</f>
        <v>169364.776030467</v>
      </c>
      <c r="J4991" s="0" t="n">
        <f aca="false">G4991+H4991+I4991-fixed</f>
        <v>44618.3201526125</v>
      </c>
      <c r="K4991" s="0" t="n">
        <f aca="false">12*Inputs!$B$6*(1-MIN(1,Inputs!$G$6*$D4991)*churn_nonbuyers)*(ic*Inputs!$C$6+fee_wd*Inputs!$E$6*(1-$B4991)+fee_fx*Inputs!$D$6-cost_acc-cost_wd*Inputs!$E$6*(1-$B4991)-cost_fx*Inputs!$D$6)</f>
        <v>144787.715158464</v>
      </c>
      <c r="L4991" s="0" t="n">
        <f aca="false">12*Inputs!$B$7*(1-MIN(1,Inputs!$G$7*$D4991)*churn_nonbuyers)*(ic*Inputs!$C$7+fee_wd*Inputs!$E$7*(1-$B4991)+fee_fx*Inputs!$D$7-cost_acc-cost_wd*Inputs!$E$7*(1-$B4991)-cost_fx*Inputs!$D$7)</f>
        <v>343597.027463078</v>
      </c>
      <c r="M4991" s="0" t="n">
        <f aca="false">12*Inputs!$B$8*(1-MIN(1,Inputs!$G$8*$D4991)*churn_nonbuyers)*(ic*Inputs!$C$8+fee_wd*Inputs!$E$8*(1-$B4991)+fee_fx*Inputs!$D$8-cost_acc-cost_wd*Inputs!$E$8*(1-$B4991)-cost_fx*Inputs!$D$8)</f>
        <v>108847.315112832</v>
      </c>
      <c r="N4991" s="0" t="n">
        <f aca="false">K4991+L4991+I4991-fixed</f>
        <v>-42250.4813479909</v>
      </c>
      <c r="O4991" s="0" t="n">
        <f aca="false">K4991+L4991+M4991-fixed</f>
        <v>-102767.942265626</v>
      </c>
      <c r="P4991" s="0" t="n">
        <f aca="false">12*Inputs!$B$6*(1-MIN(1,Inputs!$F$6*$D4991))*(ic*Inputs!$C$6+flat_fee-cost_acc-cost_wd*Inputs!$E$6*$E4991-cost_fx*Inputs!$D$6)+12*Inputs!$B$7*(1-MIN(1,Inputs!$F$7*$D4991))*(ic*Inputs!$C$7+flat_fee-cost_acc-cost_wd*Inputs!$E$7*$E4991-cost_fx*Inputs!$D$7)+12*Inputs!$B$8*(1-MIN(1,Inputs!$F$8*$D4991))*(ic*Inputs!$C$8+flat_fee-cost_acc-cost_wd*Inputs!$E$8*$E4991-cost_fx*Inputs!$D$8)-fixed</f>
        <v>4882.00575799984</v>
      </c>
    </row>
    <row r="4992" customFormat="false" ht="15" hidden="false" customHeight="false" outlineLevel="0" collapsed="false">
      <c r="A4992" s="0" t="n">
        <v>4927</v>
      </c>
      <c r="B4992" s="0" t="n">
        <v>0.277286</v>
      </c>
      <c r="C4992" s="0" t="n">
        <v>0.993695</v>
      </c>
      <c r="D4992" s="0" t="n">
        <v>1.334052</v>
      </c>
      <c r="E4992" s="0" t="n">
        <v>1.196289</v>
      </c>
      <c r="F4992" s="0" t="n">
        <v>0.204407</v>
      </c>
      <c r="G4992" s="0" t="n">
        <f aca="false">12*Inputs!$B$6*(MIN(1,$H$50*$C4992)*(ic*Inputs!$C$6+pS+fee_fx*Inputs!$D$6-cost_acc-cost_wd*Inputs!$E$6*$E4992-cost_fx*Inputs!$D$6-$F4992)+(1-MIN(1,$H$50*$C4992))*(1-MIN(1,Inputs!$G$6*$D4992)*churn_nonbuyers)*(ic*Inputs!$C$6+fee_wd*Inputs!$E$6*(1-$B4992)+fee_fx*Inputs!$D$6-cost_acc-cost_wd*Inputs!$E$6*(1-$B4992)-cost_fx*Inputs!$D$6))</f>
        <v>202752.47320706</v>
      </c>
      <c r="H4992" s="0" t="n">
        <f aca="false">12*Inputs!$B$7*(MIN(1,$H$51*$C4992)*(ic*Inputs!$C$7+pE+fee_fx*Inputs!$D$7-cost_acc-cost_wd*Inputs!$E$7*$E4992-cost_fx*Inputs!$D$7-$F4992)+(1-MIN(1,$H$51*$C4992))*(1-MIN(1,Inputs!$G$7*$D4992)*churn_nonbuyers)*(ic*Inputs!$C$7+fee_wd*Inputs!$E$7*(1-$B4992)+fee_fx*Inputs!$D$7-cost_acc-cost_wd*Inputs!$E$7*(1-$B4992)-cost_fx*Inputs!$D$7))</f>
        <v>392876.856358635</v>
      </c>
      <c r="I4992" s="0" t="n">
        <f aca="false">12*Inputs!$B$8*(MIN(1,$H$52*$C4992)*(ic*Inputs!$C$8+pT-cost_acc-cost_wd*Inputs!$E$8-cost_fx*Inputs!$D$8-cost_ins)+(1-MIN(1,$H$52*$C4992))*(1-MIN(1,Inputs!$G$8*$D4992)*churn_nonbuyers)*(ic*Inputs!$C$8+fee_wd*Inputs!$E$8*(1-$B4992)+fee_fx*Inputs!$D$8-cost_acc-cost_wd*Inputs!$E$8*(1-$B4992)-cost_fx*Inputs!$D$8))</f>
        <v>149541.152380964</v>
      </c>
      <c r="J4992" s="0" t="n">
        <f aca="false">G4992+H4992+I4992-fixed</f>
        <v>45170.4819466576</v>
      </c>
      <c r="K4992" s="0" t="n">
        <f aca="false">12*Inputs!$B$6*(1-MIN(1,Inputs!$G$6*$D4992)*churn_nonbuyers)*(ic*Inputs!$C$6+fee_wd*Inputs!$E$6*(1-$B4992)+fee_fx*Inputs!$D$6-cost_acc-cost_wd*Inputs!$E$6*(1-$B4992)-cost_fx*Inputs!$D$6)</f>
        <v>150886.952228678</v>
      </c>
      <c r="L4992" s="0" t="n">
        <f aca="false">12*Inputs!$B$7*(1-MIN(1,Inputs!$G$7*$D4992)*churn_nonbuyers)*(ic*Inputs!$C$7+fee_wd*Inputs!$E$7*(1-$B4992)+fee_fx*Inputs!$D$7-cost_acc-cost_wd*Inputs!$E$7*(1-$B4992)-cost_fx*Inputs!$D$7)</f>
        <v>348732.151241207</v>
      </c>
      <c r="M4992" s="0" t="n">
        <f aca="false">12*Inputs!$B$8*(1-MIN(1,Inputs!$G$8*$D4992)*churn_nonbuyers)*(ic*Inputs!$C$8+fee_wd*Inputs!$E$8*(1-$B4992)+fee_fx*Inputs!$D$8-cost_acc-cost_wd*Inputs!$E$8*(1-$B4992)-cost_fx*Inputs!$D$8)</f>
        <v>20715.1795204992</v>
      </c>
      <c r="N4992" s="0" t="n">
        <f aca="false">K4992+L4992+I4992-fixed</f>
        <v>-50839.744149151</v>
      </c>
      <c r="O4992" s="0" t="n">
        <f aca="false">K4992+L4992+M4992-fixed</f>
        <v>-179665.717009615</v>
      </c>
      <c r="P4992" s="0" t="n">
        <f aca="false">12*Inputs!$B$6*(1-MIN(1,Inputs!$F$6*$D4992))*(ic*Inputs!$C$6+flat_fee-cost_acc-cost_wd*Inputs!$E$6*$E4992-cost_fx*Inputs!$D$6)+12*Inputs!$B$7*(1-MIN(1,Inputs!$F$7*$D4992))*(ic*Inputs!$C$7+flat_fee-cost_acc-cost_wd*Inputs!$E$7*$E4992-cost_fx*Inputs!$D$7)+12*Inputs!$B$8*(1-MIN(1,Inputs!$F$8*$D4992))*(ic*Inputs!$C$8+flat_fee-cost_acc-cost_wd*Inputs!$E$8*$E4992-cost_fx*Inputs!$D$8)-fixed</f>
        <v>-186969.14832928</v>
      </c>
    </row>
    <row r="4993" customFormat="false" ht="15" hidden="false" customHeight="false" outlineLevel="0" collapsed="false">
      <c r="A4993" s="0" t="n">
        <v>4928</v>
      </c>
      <c r="B4993" s="0" t="n">
        <v>0.311018</v>
      </c>
      <c r="C4993" s="0" t="n">
        <v>1.002343</v>
      </c>
      <c r="D4993" s="0" t="n">
        <v>1.516042</v>
      </c>
      <c r="E4993" s="0" t="n">
        <v>1.237735</v>
      </c>
      <c r="F4993" s="0" t="n">
        <v>0.060675</v>
      </c>
      <c r="G4993" s="0" t="n">
        <f aca="false">12*Inputs!$B$6*(MIN(1,$H$50*$C4993)*(ic*Inputs!$C$6+pS+fee_fx*Inputs!$D$6-cost_acc-cost_wd*Inputs!$E$6*$E4993-cost_fx*Inputs!$D$6-$F4993)+(1-MIN(1,$H$50*$C4993))*(1-MIN(1,Inputs!$G$6*$D4993)*churn_nonbuyers)*(ic*Inputs!$C$6+fee_wd*Inputs!$E$6*(1-$B4993)+fee_fx*Inputs!$D$6-cost_acc-cost_wd*Inputs!$E$6*(1-$B4993)-cost_fx*Inputs!$D$6))</f>
        <v>200083.657023436</v>
      </c>
      <c r="H4993" s="0" t="n">
        <f aca="false">12*Inputs!$B$7*(MIN(1,$H$51*$C4993)*(ic*Inputs!$C$7+pE+fee_fx*Inputs!$D$7-cost_acc-cost_wd*Inputs!$E$7*$E4993-cost_fx*Inputs!$D$7-$F4993)+(1-MIN(1,$H$51*$C4993))*(1-MIN(1,Inputs!$G$7*$D4993)*churn_nonbuyers)*(ic*Inputs!$C$7+fee_wd*Inputs!$E$7*(1-$B4993)+fee_fx*Inputs!$D$7-cost_acc-cost_wd*Inputs!$E$7*(1-$B4993)-cost_fx*Inputs!$D$7))</f>
        <v>392807.938959177</v>
      </c>
      <c r="I4993" s="0" t="n">
        <f aca="false">12*Inputs!$B$8*(MIN(1,$H$52*$C4993)*(ic*Inputs!$C$8+pT-cost_acc-cost_wd*Inputs!$E$8-cost_fx*Inputs!$D$8-cost_ins)+(1-MIN(1,$H$52*$C4993))*(1-MIN(1,Inputs!$G$8*$D4993)*churn_nonbuyers)*(ic*Inputs!$C$8+fee_wd*Inputs!$E$8*(1-$B4993)+fee_fx*Inputs!$D$8-cost_acc-cost_wd*Inputs!$E$8*(1-$B4993)-cost_fx*Inputs!$D$8))</f>
        <v>144481.729392</v>
      </c>
      <c r="J4993" s="0" t="n">
        <f aca="false">G4993+H4993+I4993-fixed</f>
        <v>37373.3253746138</v>
      </c>
      <c r="K4993" s="0" t="n">
        <f aca="false">12*Inputs!$B$6*(1-MIN(1,Inputs!$G$6*$D4993)*churn_nonbuyers)*(ic*Inputs!$C$6+fee_wd*Inputs!$E$6*(1-$B4993)+fee_fx*Inputs!$D$6-cost_acc-cost_wd*Inputs!$E$6*(1-$B4993)-cost_fx*Inputs!$D$6)</f>
        <v>144926.622365443</v>
      </c>
      <c r="L4993" s="0" t="n">
        <f aca="false">12*Inputs!$B$7*(1-MIN(1,Inputs!$G$7*$D4993)*churn_nonbuyers)*(ic*Inputs!$C$7+fee_wd*Inputs!$E$7*(1-$B4993)+fee_fx*Inputs!$D$7-cost_acc-cost_wd*Inputs!$E$7*(1-$B4993)-cost_fx*Inputs!$D$7)</f>
        <v>342112.314603266</v>
      </c>
      <c r="M4993" s="0" t="n">
        <f aca="false">12*Inputs!$B$8*(1-MIN(1,Inputs!$G$8*$D4993)*churn_nonbuyers)*(ic*Inputs!$C$8+fee_wd*Inputs!$E$8*(1-$B4993)+fee_fx*Inputs!$D$8-cost_acc-cost_wd*Inputs!$E$8*(1-$B4993)-cost_fx*Inputs!$D$8)</f>
        <v>0</v>
      </c>
      <c r="N4993" s="0" t="n">
        <f aca="false">K4993+L4993+I4993-fixed</f>
        <v>-68479.3336392909</v>
      </c>
      <c r="O4993" s="0" t="n">
        <f aca="false">K4993+L4993+M4993-fixed</f>
        <v>-212961.063031291</v>
      </c>
      <c r="P4993" s="0" t="n">
        <f aca="false">12*Inputs!$B$6*(1-MIN(1,Inputs!$F$6*$D4993))*(ic*Inputs!$C$6+flat_fee-cost_acc-cost_wd*Inputs!$E$6*$E4993-cost_fx*Inputs!$D$6)+12*Inputs!$B$7*(1-MIN(1,Inputs!$F$7*$D4993))*(ic*Inputs!$C$7+flat_fee-cost_acc-cost_wd*Inputs!$E$7*$E4993-cost_fx*Inputs!$D$7)+12*Inputs!$B$8*(1-MIN(1,Inputs!$F$8*$D4993))*(ic*Inputs!$C$8+flat_fee-cost_acc-cost_wd*Inputs!$E$8*$E4993-cost_fx*Inputs!$D$8)-fixed</f>
        <v>-293796.5542072</v>
      </c>
    </row>
    <row r="4994" customFormat="false" ht="15" hidden="false" customHeight="false" outlineLevel="0" collapsed="false">
      <c r="A4994" s="0" t="n">
        <v>4929</v>
      </c>
      <c r="B4994" s="0" t="n">
        <v>0.167915</v>
      </c>
      <c r="C4994" s="0" t="n">
        <v>0.941114</v>
      </c>
      <c r="D4994" s="0" t="n">
        <v>1.010519</v>
      </c>
      <c r="E4994" s="0" t="n">
        <v>1.060905</v>
      </c>
      <c r="F4994" s="0" t="n">
        <v>0.17372</v>
      </c>
      <c r="G4994" s="0" t="n">
        <f aca="false">12*Inputs!$B$6*(MIN(1,$H$50*$C4994)*(ic*Inputs!$C$6+pS+fee_fx*Inputs!$D$6-cost_acc-cost_wd*Inputs!$E$6*$E4994-cost_fx*Inputs!$D$6-$F4994)+(1-MIN(1,$H$50*$C4994))*(1-MIN(1,Inputs!$G$6*$D4994)*churn_nonbuyers)*(ic*Inputs!$C$6+fee_wd*Inputs!$E$6*(1-$B4994)+fee_fx*Inputs!$D$6-cost_acc-cost_wd*Inputs!$E$6*(1-$B4994)-cost_fx*Inputs!$D$6))</f>
        <v>219855.200223869</v>
      </c>
      <c r="H4994" s="0" t="n">
        <f aca="false">12*Inputs!$B$7*(MIN(1,$H$51*$C4994)*(ic*Inputs!$C$7+pE+fee_fx*Inputs!$D$7-cost_acc-cost_wd*Inputs!$E$7*$E4994-cost_fx*Inputs!$D$7-$F4994)+(1-MIN(1,$H$51*$C4994))*(1-MIN(1,Inputs!$G$7*$D4994)*churn_nonbuyers)*(ic*Inputs!$C$7+fee_wd*Inputs!$E$7*(1-$B4994)+fee_fx*Inputs!$D$7-cost_acc-cost_wd*Inputs!$E$7*(1-$B4994)-cost_fx*Inputs!$D$7))</f>
        <v>418603.775699404</v>
      </c>
      <c r="I4994" s="0" t="n">
        <f aca="false">12*Inputs!$B$8*(MIN(1,$H$52*$C4994)*(ic*Inputs!$C$8+pT-cost_acc-cost_wd*Inputs!$E$8-cost_fx*Inputs!$D$8-cost_ins)+(1-MIN(1,$H$52*$C4994))*(1-MIN(1,Inputs!$G$8*$D4994)*churn_nonbuyers)*(ic*Inputs!$C$8+fee_wd*Inputs!$E$8*(1-$B4994)+fee_fx*Inputs!$D$8-cost_acc-cost_wd*Inputs!$E$8*(1-$B4994)-cost_fx*Inputs!$D$8))</f>
        <v>167443.324562233</v>
      </c>
      <c r="J4994" s="0" t="n">
        <f aca="false">G4994+H4994+I4994-fixed</f>
        <v>105902.300485506</v>
      </c>
      <c r="K4994" s="0" t="n">
        <f aca="false">12*Inputs!$B$6*(1-MIN(1,Inputs!$G$6*$D4994)*churn_nonbuyers)*(ic*Inputs!$C$6+fee_wd*Inputs!$E$6*(1-$B4994)+fee_fx*Inputs!$D$6-cost_acc-cost_wd*Inputs!$E$6*(1-$B4994)-cost_fx*Inputs!$D$6)</f>
        <v>168455.913824772</v>
      </c>
      <c r="L4994" s="0" t="n">
        <f aca="false">12*Inputs!$B$7*(1-MIN(1,Inputs!$G$7*$D4994)*churn_nonbuyers)*(ic*Inputs!$C$7+fee_wd*Inputs!$E$7*(1-$B4994)+fee_fx*Inputs!$D$7-cost_acc-cost_wd*Inputs!$E$7*(1-$B4994)-cost_fx*Inputs!$D$7)</f>
        <v>367530.025382863</v>
      </c>
      <c r="M4994" s="0" t="n">
        <f aca="false">12*Inputs!$B$8*(1-MIN(1,Inputs!$G$8*$D4994)*churn_nonbuyers)*(ic*Inputs!$C$8+fee_wd*Inputs!$E$8*(1-$B4994)+fee_fx*Inputs!$D$8-cost_acc-cost_wd*Inputs!$E$8*(1-$B4994)-cost_fx*Inputs!$D$8)</f>
        <v>93157.990488936</v>
      </c>
      <c r="N4994" s="0" t="n">
        <f aca="false">K4994+L4994+I4994-fixed</f>
        <v>3429.26376986795</v>
      </c>
      <c r="O4994" s="0" t="n">
        <f aca="false">K4994+L4994+M4994-fixed</f>
        <v>-70856.0703034289</v>
      </c>
      <c r="P4994" s="0" t="n">
        <f aca="false">12*Inputs!$B$6*(1-MIN(1,Inputs!$F$6*$D4994))*(ic*Inputs!$C$6+flat_fee-cost_acc-cost_wd*Inputs!$E$6*$E4994-cost_fx*Inputs!$D$6)+12*Inputs!$B$7*(1-MIN(1,Inputs!$F$7*$D4994))*(ic*Inputs!$C$7+flat_fee-cost_acc-cost_wd*Inputs!$E$7*$E4994-cost_fx*Inputs!$D$7)+12*Inputs!$B$8*(1-MIN(1,Inputs!$F$8*$D4994))*(ic*Inputs!$C$8+flat_fee-cost_acc-cost_wd*Inputs!$E$8*$E4994-cost_fx*Inputs!$D$8)-fixed</f>
        <v>38382.8396948001</v>
      </c>
    </row>
    <row r="4995" customFormat="false" ht="15" hidden="false" customHeight="false" outlineLevel="0" collapsed="false">
      <c r="A4995" s="0" t="n">
        <v>4930</v>
      </c>
      <c r="B4995" s="0" t="n">
        <v>0.188563</v>
      </c>
      <c r="C4995" s="0" t="n">
        <v>0.930242</v>
      </c>
      <c r="D4995" s="0" t="n">
        <v>0.944929</v>
      </c>
      <c r="E4995" s="0" t="n">
        <v>1.206968</v>
      </c>
      <c r="F4995" s="0" t="n">
        <v>0.39581</v>
      </c>
      <c r="G4995" s="0" t="n">
        <f aca="false">12*Inputs!$B$6*(MIN(1,$H$50*$C4995)*(ic*Inputs!$C$6+pS+fee_fx*Inputs!$D$6-cost_acc-cost_wd*Inputs!$E$6*$E4995-cost_fx*Inputs!$D$6-$F4995)+(1-MIN(1,$H$50*$C4995))*(1-MIN(1,Inputs!$G$6*$D4995)*churn_nonbuyers)*(ic*Inputs!$C$6+fee_wd*Inputs!$E$6*(1-$B4995)+fee_fx*Inputs!$D$6-cost_acc-cost_wd*Inputs!$E$6*(1-$B4995)-cost_fx*Inputs!$D$6))</f>
        <v>209287.41418408</v>
      </c>
      <c r="H4995" s="0" t="n">
        <f aca="false">12*Inputs!$B$7*(MIN(1,$H$51*$C4995)*(ic*Inputs!$C$7+pE+fee_fx*Inputs!$D$7-cost_acc-cost_wd*Inputs!$E$7*$E4995-cost_fx*Inputs!$D$7-$F4995)+(1-MIN(1,$H$51*$C4995))*(1-MIN(1,Inputs!$G$7*$D4995)*churn_nonbuyers)*(ic*Inputs!$C$7+fee_wd*Inputs!$E$7*(1-$B4995)+fee_fx*Inputs!$D$7-cost_acc-cost_wd*Inputs!$E$7*(1-$B4995)-cost_fx*Inputs!$D$7))</f>
        <v>389115.328689142</v>
      </c>
      <c r="I4995" s="0" t="n">
        <f aca="false">12*Inputs!$B$8*(MIN(1,$H$52*$C4995)*(ic*Inputs!$C$8+pT-cost_acc-cost_wd*Inputs!$E$8-cost_fx*Inputs!$D$8-cost_ins)+(1-MIN(1,$H$52*$C4995))*(1-MIN(1,Inputs!$G$8*$D4995)*churn_nonbuyers)*(ic*Inputs!$C$8+fee_wd*Inputs!$E$8*(1-$B4995)+fee_fx*Inputs!$D$8-cost_acc-cost_wd*Inputs!$E$8*(1-$B4995)-cost_fx*Inputs!$D$8))</f>
        <v>171566.604599352</v>
      </c>
      <c r="J4995" s="0" t="n">
        <f aca="false">G4995+H4995+I4995-fixed</f>
        <v>69969.3474725742</v>
      </c>
      <c r="K4995" s="0" t="n">
        <f aca="false">12*Inputs!$B$6*(1-MIN(1,Inputs!$G$6*$D4995)*churn_nonbuyers)*(ic*Inputs!$C$6+fee_wd*Inputs!$E$6*(1-$B4995)+fee_fx*Inputs!$D$6-cost_acc-cost_wd*Inputs!$E$6*(1-$B4995)-cost_fx*Inputs!$D$6)</f>
        <v>166204.929938594</v>
      </c>
      <c r="L4995" s="0" t="n">
        <f aca="false">12*Inputs!$B$7*(1-MIN(1,Inputs!$G$7*$D4995)*churn_nonbuyers)*(ic*Inputs!$C$7+fee_wd*Inputs!$E$7*(1-$B4995)+fee_fx*Inputs!$D$7-cost_acc-cost_wd*Inputs!$E$7*(1-$B4995)-cost_fx*Inputs!$D$7)</f>
        <v>365386.798571157</v>
      </c>
      <c r="M4995" s="0" t="n">
        <f aca="false">12*Inputs!$B$8*(1-MIN(1,Inputs!$G$8*$D4995)*churn_nonbuyers)*(ic*Inputs!$C$8+fee_wd*Inputs!$E$8*(1-$B4995)+fee_fx*Inputs!$D$8-cost_acc-cost_wd*Inputs!$E$8*(1-$B4995)-cost_fx*Inputs!$D$8)</f>
        <v>107438.400620107</v>
      </c>
      <c r="N4995" s="0" t="n">
        <f aca="false">K4995+L4995+I4995-fixed</f>
        <v>3158.33310910338</v>
      </c>
      <c r="O4995" s="0" t="n">
        <f aca="false">K4995+L4995+M4995-fixed</f>
        <v>-60969.8708701418</v>
      </c>
      <c r="P4995" s="0" t="n">
        <f aca="false">12*Inputs!$B$6*(1-MIN(1,Inputs!$F$6*$D4995))*(ic*Inputs!$C$6+flat_fee-cost_acc-cost_wd*Inputs!$E$6*$E4995-cost_fx*Inputs!$D$6)+12*Inputs!$B$7*(1-MIN(1,Inputs!$F$7*$D4995))*(ic*Inputs!$C$7+flat_fee-cost_acc-cost_wd*Inputs!$E$7*$E4995-cost_fx*Inputs!$D$7)+12*Inputs!$B$8*(1-MIN(1,Inputs!$F$8*$D4995))*(ic*Inputs!$C$8+flat_fee-cost_acc-cost_wd*Inputs!$E$8*$E4995-cost_fx*Inputs!$D$8)-fixed</f>
        <v>9382.39855328004</v>
      </c>
    </row>
    <row r="4996" customFormat="false" ht="15" hidden="false" customHeight="false" outlineLevel="0" collapsed="false">
      <c r="A4996" s="0" t="n">
        <v>4931</v>
      </c>
      <c r="B4996" s="0" t="n">
        <v>0.315703</v>
      </c>
      <c r="C4996" s="0" t="n">
        <v>0.729206</v>
      </c>
      <c r="D4996" s="0" t="n">
        <v>1.254087</v>
      </c>
      <c r="E4996" s="0" t="n">
        <v>1.190914</v>
      </c>
      <c r="F4996" s="0" t="n">
        <v>0.37858</v>
      </c>
      <c r="G4996" s="0" t="n">
        <f aca="false">12*Inputs!$B$6*(MIN(1,$H$50*$C4996)*(ic*Inputs!$C$6+pS+fee_fx*Inputs!$D$6-cost_acc-cost_wd*Inputs!$E$6*$E4996-cost_fx*Inputs!$D$6-$F4996)+(1-MIN(1,$H$50*$C4996))*(1-MIN(1,Inputs!$G$6*$D4996)*churn_nonbuyers)*(ic*Inputs!$C$6+fee_wd*Inputs!$E$6*(1-$B4996)+fee_fx*Inputs!$D$6-cost_acc-cost_wd*Inputs!$E$6*(1-$B4996)-cost_fx*Inputs!$D$6))</f>
        <v>181837.625505324</v>
      </c>
      <c r="H4996" s="0" t="n">
        <f aca="false">12*Inputs!$B$7*(MIN(1,$H$51*$C4996)*(ic*Inputs!$C$7+pE+fee_fx*Inputs!$D$7-cost_acc-cost_wd*Inputs!$E$7*$E4996-cost_fx*Inputs!$D$7-$F4996)+(1-MIN(1,$H$51*$C4996))*(1-MIN(1,Inputs!$G$7*$D4996)*churn_nonbuyers)*(ic*Inputs!$C$7+fee_wd*Inputs!$E$7*(1-$B4996)+fee_fx*Inputs!$D$7-cost_acc-cost_wd*Inputs!$E$7*(1-$B4996)-cost_fx*Inputs!$D$7))</f>
        <v>371109.099986499</v>
      </c>
      <c r="I4996" s="0" t="n">
        <f aca="false">12*Inputs!$B$8*(MIN(1,$H$52*$C4996)*(ic*Inputs!$C$8+pT-cost_acc-cost_wd*Inputs!$E$8-cost_fx*Inputs!$D$8-cost_ins)+(1-MIN(1,$H$52*$C4996))*(1-MIN(1,Inputs!$G$8*$D4996)*churn_nonbuyers)*(ic*Inputs!$C$8+fee_wd*Inputs!$E$8*(1-$B4996)+fee_fx*Inputs!$D$8-cost_acc-cost_wd*Inputs!$E$8*(1-$B4996)-cost_fx*Inputs!$D$8))</f>
        <v>123721.298668287</v>
      </c>
      <c r="J4996" s="0" t="n">
        <f aca="false">G4996+H4996+I4996-fixed</f>
        <v>-23331.9758398903</v>
      </c>
      <c r="K4996" s="0" t="n">
        <f aca="false">12*Inputs!$B$6*(1-MIN(1,Inputs!$G$6*$D4996)*churn_nonbuyers)*(ic*Inputs!$C$6+fee_wd*Inputs!$E$6*(1-$B4996)+fee_fx*Inputs!$D$6-cost_acc-cost_wd*Inputs!$E$6*(1-$B4996)-cost_fx*Inputs!$D$6)</f>
        <v>146348.188042759</v>
      </c>
      <c r="L4996" s="0" t="n">
        <f aca="false">12*Inputs!$B$7*(1-MIN(1,Inputs!$G$7*$D4996)*churn_nonbuyers)*(ic*Inputs!$C$7+fee_wd*Inputs!$E$7*(1-$B4996)+fee_fx*Inputs!$D$7-cost_acc-cost_wd*Inputs!$E$7*(1-$B4996)-cost_fx*Inputs!$D$7)</f>
        <v>344279.701849656</v>
      </c>
      <c r="M4996" s="0" t="n">
        <f aca="false">12*Inputs!$B$8*(1-MIN(1,Inputs!$G$8*$D4996)*churn_nonbuyers)*(ic*Inputs!$C$8+fee_wd*Inputs!$E$8*(1-$B4996)+fee_fx*Inputs!$D$8-cost_acc-cost_wd*Inputs!$E$8*(1-$B4996)-cost_fx*Inputs!$D$8)</f>
        <v>38015.3375862096</v>
      </c>
      <c r="N4996" s="0" t="n">
        <f aca="false">K4996+L4996+I4996-fixed</f>
        <v>-85650.8114392983</v>
      </c>
      <c r="O4996" s="0" t="n">
        <f aca="false">K4996+L4996+M4996-fixed</f>
        <v>-171356.772521376</v>
      </c>
      <c r="P4996" s="0" t="n">
        <f aca="false">12*Inputs!$B$6*(1-MIN(1,Inputs!$F$6*$D4996))*(ic*Inputs!$C$6+flat_fee-cost_acc-cost_wd*Inputs!$E$6*$E4996-cost_fx*Inputs!$D$6)+12*Inputs!$B$7*(1-MIN(1,Inputs!$F$7*$D4996))*(ic*Inputs!$C$7+flat_fee-cost_acc-cost_wd*Inputs!$E$7*$E4996-cost_fx*Inputs!$D$7)+12*Inputs!$B$8*(1-MIN(1,Inputs!$F$8*$D4996))*(ic*Inputs!$C$8+flat_fee-cost_acc-cost_wd*Inputs!$E$8*$E4996-cost_fx*Inputs!$D$8)-fixed</f>
        <v>-143647.51801168</v>
      </c>
    </row>
    <row r="4997" customFormat="false" ht="15" hidden="false" customHeight="false" outlineLevel="0" collapsed="false">
      <c r="A4997" s="0" t="n">
        <v>4932</v>
      </c>
      <c r="B4997" s="0" t="n">
        <v>0.324163</v>
      </c>
      <c r="C4997" s="0" t="n">
        <v>1.042012</v>
      </c>
      <c r="D4997" s="0" t="n">
        <v>0.843615</v>
      </c>
      <c r="E4997" s="0" t="n">
        <v>1.141909</v>
      </c>
      <c r="F4997" s="0" t="n">
        <v>0.236992</v>
      </c>
      <c r="G4997" s="0" t="n">
        <f aca="false">12*Inputs!$B$6*(MIN(1,$H$50*$C4997)*(ic*Inputs!$C$6+pS+fee_fx*Inputs!$D$6-cost_acc-cost_wd*Inputs!$E$6*$E4997-cost_fx*Inputs!$D$6-$F4997)+(1-MIN(1,$H$50*$C4997))*(1-MIN(1,Inputs!$G$6*$D4997)*churn_nonbuyers)*(ic*Inputs!$C$6+fee_wd*Inputs!$E$6*(1-$B4997)+fee_fx*Inputs!$D$6-cost_acc-cost_wd*Inputs!$E$6*(1-$B4997)-cost_fx*Inputs!$D$6))</f>
        <v>203505.018323187</v>
      </c>
      <c r="H4997" s="0" t="n">
        <f aca="false">12*Inputs!$B$7*(MIN(1,$H$51*$C4997)*(ic*Inputs!$C$7+pE+fee_fx*Inputs!$D$7-cost_acc-cost_wd*Inputs!$E$7*$E4997-cost_fx*Inputs!$D$7-$F4997)+(1-MIN(1,$H$51*$C4997))*(1-MIN(1,Inputs!$G$7*$D4997)*churn_nonbuyers)*(ic*Inputs!$C$7+fee_wd*Inputs!$E$7*(1-$B4997)+fee_fx*Inputs!$D$7-cost_acc-cost_wd*Inputs!$E$7*(1-$B4997)-cost_fx*Inputs!$D$7))</f>
        <v>398875.328976265</v>
      </c>
      <c r="I4997" s="0" t="n">
        <f aca="false">12*Inputs!$B$8*(MIN(1,$H$52*$C4997)*(ic*Inputs!$C$8+pT-cost_acc-cost_wd*Inputs!$E$8-cost_fx*Inputs!$D$8-cost_ins)+(1-MIN(1,$H$52*$C4997))*(1-MIN(1,Inputs!$G$8*$D4997)*churn_nonbuyers)*(ic*Inputs!$C$8+fee_wd*Inputs!$E$8*(1-$B4997)+fee_fx*Inputs!$D$8-cost_acc-cost_wd*Inputs!$E$8*(1-$B4997)-cost_fx*Inputs!$D$8))</f>
        <v>184640.560613058</v>
      </c>
      <c r="J4997" s="0" t="n">
        <f aca="false">G4997+H4997+I4997-fixed</f>
        <v>87020.9079125114</v>
      </c>
      <c r="K4997" s="0" t="n">
        <f aca="false">12*Inputs!$B$6*(1-MIN(1,Inputs!$G$6*$D4997)*churn_nonbuyers)*(ic*Inputs!$C$6+fee_wd*Inputs!$E$6*(1-$B4997)+fee_fx*Inputs!$D$6-cost_acc-cost_wd*Inputs!$E$6*(1-$B4997)-cost_fx*Inputs!$D$6)</f>
        <v>148385.863938564</v>
      </c>
      <c r="L4997" s="0" t="n">
        <f aca="false">12*Inputs!$B$7*(1-MIN(1,Inputs!$G$7*$D4997)*churn_nonbuyers)*(ic*Inputs!$C$7+fee_wd*Inputs!$E$7*(1-$B4997)+fee_fx*Inputs!$D$7-cost_acc-cost_wd*Inputs!$E$7*(1-$B4997)-cost_fx*Inputs!$D$7)</f>
        <v>347497.546043138</v>
      </c>
      <c r="M4997" s="0" t="n">
        <f aca="false">12*Inputs!$B$8*(1-MIN(1,Inputs!$G$8*$D4997)*churn_nonbuyers)*(ic*Inputs!$C$8+fee_wd*Inputs!$E$8*(1-$B4997)+fee_fx*Inputs!$D$8-cost_acc-cost_wd*Inputs!$E$8*(1-$B4997)-cost_fx*Inputs!$D$8)</f>
        <v>127279.571446632</v>
      </c>
      <c r="N4997" s="0" t="n">
        <f aca="false">K4997+L4997+I4997-fixed</f>
        <v>-19476.029405239</v>
      </c>
      <c r="O4997" s="0" t="n">
        <f aca="false">K4997+L4997+M4997-fixed</f>
        <v>-76837.0185716655</v>
      </c>
      <c r="P4997" s="0" t="n">
        <f aca="false">12*Inputs!$B$6*(1-MIN(1,Inputs!$F$6*$D4997))*(ic*Inputs!$C$6+flat_fee-cost_acc-cost_wd*Inputs!$E$6*$E4997-cost_fx*Inputs!$D$6)+12*Inputs!$B$7*(1-MIN(1,Inputs!$F$7*$D4997))*(ic*Inputs!$C$7+flat_fee-cost_acc-cost_wd*Inputs!$E$7*$E4997-cost_fx*Inputs!$D$7)+12*Inputs!$B$8*(1-MIN(1,Inputs!$F$8*$D4997))*(ic*Inputs!$C$8+flat_fee-cost_acc-cost_wd*Inputs!$E$8*$E4997-cost_fx*Inputs!$D$8)-fixed</f>
        <v>92031.0069283999</v>
      </c>
    </row>
    <row r="4998" customFormat="false" ht="15" hidden="false" customHeight="false" outlineLevel="0" collapsed="false">
      <c r="A4998" s="0" t="n">
        <v>4933</v>
      </c>
      <c r="B4998" s="0" t="n">
        <v>0.201043</v>
      </c>
      <c r="C4998" s="0" t="n">
        <v>0.802512</v>
      </c>
      <c r="D4998" s="0" t="n">
        <v>1.368259</v>
      </c>
      <c r="E4998" s="0" t="n">
        <v>1.373635</v>
      </c>
      <c r="F4998" s="0" t="n">
        <v>0.309978</v>
      </c>
      <c r="G4998" s="0" t="n">
        <f aca="false">12*Inputs!$B$6*(MIN(1,$H$50*$C4998)*(ic*Inputs!$C$6+pS+fee_fx*Inputs!$D$6-cost_acc-cost_wd*Inputs!$E$6*$E4998-cost_fx*Inputs!$D$6-$F4998)+(1-MIN(1,$H$50*$C4998))*(1-MIN(1,Inputs!$G$6*$D4998)*churn_nonbuyers)*(ic*Inputs!$C$6+fee_wd*Inputs!$E$6*(1-$B4998)+fee_fx*Inputs!$D$6-cost_acc-cost_wd*Inputs!$E$6*(1-$B4998)-cost_fx*Inputs!$D$6))</f>
        <v>196855.13646867</v>
      </c>
      <c r="H4998" s="0" t="n">
        <f aca="false">12*Inputs!$B$7*(MIN(1,$H$51*$C4998)*(ic*Inputs!$C$7+pE+fee_fx*Inputs!$D$7-cost_acc-cost_wd*Inputs!$E$7*$E4998-cost_fx*Inputs!$D$7-$F4998)+(1-MIN(1,$H$51*$C4998))*(1-MIN(1,Inputs!$G$7*$D4998)*churn_nonbuyers)*(ic*Inputs!$C$7+fee_wd*Inputs!$E$7*(1-$B4998)+fee_fx*Inputs!$D$7-cost_acc-cost_wd*Inputs!$E$7*(1-$B4998)-cost_fx*Inputs!$D$7))</f>
        <v>370003.634789218</v>
      </c>
      <c r="I4998" s="0" t="n">
        <f aca="false">12*Inputs!$B$8*(MIN(1,$H$52*$C4998)*(ic*Inputs!$C$8+pT-cost_acc-cost_wd*Inputs!$E$8-cost_fx*Inputs!$D$8-cost_ins)+(1-MIN(1,$H$52*$C4998))*(1-MIN(1,Inputs!$G$8*$D4998)*churn_nonbuyers)*(ic*Inputs!$C$8+fee_wd*Inputs!$E$8*(1-$B4998)+fee_fx*Inputs!$D$8-cost_acc-cost_wd*Inputs!$E$8*(1-$B4998)-cost_fx*Inputs!$D$8))</f>
        <v>121537.794078434</v>
      </c>
      <c r="J4998" s="0" t="n">
        <f aca="false">G4998+H4998+I4998-fixed</f>
        <v>-11603.4346636779</v>
      </c>
      <c r="K4998" s="0" t="n">
        <f aca="false">12*Inputs!$B$6*(1-MIN(1,Inputs!$G$6*$D4998)*churn_nonbuyers)*(ic*Inputs!$C$6+fee_wd*Inputs!$E$6*(1-$B4998)+fee_fx*Inputs!$D$6-cost_acc-cost_wd*Inputs!$E$6*(1-$B4998)-cost_fx*Inputs!$D$6)</f>
        <v>160838.325317786</v>
      </c>
      <c r="L4998" s="0" t="n">
        <f aca="false">12*Inputs!$B$7*(1-MIN(1,Inputs!$G$7*$D4998)*churn_nonbuyers)*(ic*Inputs!$C$7+fee_wd*Inputs!$E$7*(1-$B4998)+fee_fx*Inputs!$D$7-cost_acc-cost_wd*Inputs!$E$7*(1-$B4998)-cost_fx*Inputs!$D$7)</f>
        <v>358887.687958672</v>
      </c>
      <c r="M4998" s="0" t="n">
        <f aca="false">12*Inputs!$B$8*(1-MIN(1,Inputs!$G$8*$D4998)*churn_nonbuyers)*(ic*Inputs!$C$8+fee_wd*Inputs!$E$8*(1-$B4998)+fee_fx*Inputs!$D$8-cost_acc-cost_wd*Inputs!$E$8*(1-$B4998)-cost_fx*Inputs!$D$8)</f>
        <v>13372.7705230033</v>
      </c>
      <c r="N4998" s="0" t="n">
        <f aca="false">K4998+L4998+I4998-fixed</f>
        <v>-58736.192645108</v>
      </c>
      <c r="O4998" s="0" t="n">
        <f aca="false">K4998+L4998+M4998-fixed</f>
        <v>-166901.216200539</v>
      </c>
      <c r="P4998" s="0" t="n">
        <f aca="false">12*Inputs!$B$6*(1-MIN(1,Inputs!$F$6*$D4998))*(ic*Inputs!$C$6+flat_fee-cost_acc-cost_wd*Inputs!$E$6*$E4998-cost_fx*Inputs!$D$6)+12*Inputs!$B$7*(1-MIN(1,Inputs!$F$7*$D4998))*(ic*Inputs!$C$7+flat_fee-cost_acc-cost_wd*Inputs!$E$7*$E4998-cost_fx*Inputs!$D$7)+12*Inputs!$B$8*(1-MIN(1,Inputs!$F$8*$D4998))*(ic*Inputs!$C$8+flat_fee-cost_acc-cost_wd*Inputs!$E$8*$E4998-cost_fx*Inputs!$D$8)-fixed</f>
        <v>-265587.2130004</v>
      </c>
    </row>
    <row r="4999" customFormat="false" ht="15" hidden="false" customHeight="false" outlineLevel="0" collapsed="false">
      <c r="A4999" s="0" t="n">
        <v>4934</v>
      </c>
      <c r="B4999" s="0" t="n">
        <v>0.219169</v>
      </c>
      <c r="C4999" s="0" t="n">
        <v>1.064451</v>
      </c>
      <c r="D4999" s="0" t="n">
        <v>1.592325</v>
      </c>
      <c r="E4999" s="0" t="n">
        <v>1.169751</v>
      </c>
      <c r="F4999" s="0" t="n">
        <v>0.341687</v>
      </c>
      <c r="G4999" s="0" t="n">
        <f aca="false">12*Inputs!$B$6*(MIN(1,$H$50*$C4999)*(ic*Inputs!$C$6+pS+fee_fx*Inputs!$D$6-cost_acc-cost_wd*Inputs!$E$6*$E4999-cost_fx*Inputs!$D$6-$F4999)+(1-MIN(1,$H$50*$C4999))*(1-MIN(1,Inputs!$G$6*$D4999)*churn_nonbuyers)*(ic*Inputs!$C$6+fee_wd*Inputs!$E$6*(1-$B4999)+fee_fx*Inputs!$D$6-cost_acc-cost_wd*Inputs!$E$6*(1-$B4999)-cost_fx*Inputs!$D$6))</f>
        <v>208866.270510433</v>
      </c>
      <c r="H4999" s="0" t="n">
        <f aca="false">12*Inputs!$B$7*(MIN(1,$H$51*$C4999)*(ic*Inputs!$C$7+pE+fee_fx*Inputs!$D$7-cost_acc-cost_wd*Inputs!$E$7*$E4999-cost_fx*Inputs!$D$7-$F4999)+(1-MIN(1,$H$51*$C4999))*(1-MIN(1,Inputs!$G$7*$D4999)*churn_nonbuyers)*(ic*Inputs!$C$7+fee_wd*Inputs!$E$7*(1-$B4999)+fee_fx*Inputs!$D$7-cost_acc-cost_wd*Inputs!$E$7*(1-$B4999)-cost_fx*Inputs!$D$7))</f>
        <v>393817.175713262</v>
      </c>
      <c r="I4999" s="0" t="n">
        <f aca="false">12*Inputs!$B$8*(MIN(1,$H$52*$C4999)*(ic*Inputs!$C$8+pT-cost_acc-cost_wd*Inputs!$E$8-cost_fx*Inputs!$D$8-cost_ins)+(1-MIN(1,$H$52*$C4999))*(1-MIN(1,Inputs!$G$8*$D4999)*churn_nonbuyers)*(ic*Inputs!$C$8+fee_wd*Inputs!$E$8*(1-$B4999)+fee_fx*Inputs!$D$8-cost_acc-cost_wd*Inputs!$E$8*(1-$B4999)-cost_fx*Inputs!$D$8))</f>
        <v>153434.224944</v>
      </c>
      <c r="J4999" s="0" t="n">
        <f aca="false">G4999+H4999+I4999-fixed</f>
        <v>56117.6711676952</v>
      </c>
      <c r="K4999" s="0" t="n">
        <f aca="false">12*Inputs!$B$6*(1-MIN(1,Inputs!$G$6*$D4999)*churn_nonbuyers)*(ic*Inputs!$C$6+fee_wd*Inputs!$E$6*(1-$B4999)+fee_fx*Inputs!$D$6-cost_acc-cost_wd*Inputs!$E$6*(1-$B4999)-cost_fx*Inputs!$D$6)</f>
        <v>156501.74360106</v>
      </c>
      <c r="L4999" s="0" t="n">
        <f aca="false">12*Inputs!$B$7*(1-MIN(1,Inputs!$G$7*$D4999)*churn_nonbuyers)*(ic*Inputs!$C$7+fee_wd*Inputs!$E$7*(1-$B4999)+fee_fx*Inputs!$D$7-cost_acc-cost_wd*Inputs!$E$7*(1-$B4999)-cost_fx*Inputs!$D$7)</f>
        <v>353886.530160636</v>
      </c>
      <c r="M4999" s="0" t="n">
        <f aca="false">12*Inputs!$B$8*(1-MIN(1,Inputs!$G$8*$D4999)*churn_nonbuyers)*(ic*Inputs!$C$8+fee_wd*Inputs!$E$8*(1-$B4999)+fee_fx*Inputs!$D$8-cost_acc-cost_wd*Inputs!$E$8*(1-$B4999)-cost_fx*Inputs!$D$8)</f>
        <v>0</v>
      </c>
      <c r="N4999" s="0" t="n">
        <f aca="false">K4999+L4999+I4999-fixed</f>
        <v>-36177.501294304</v>
      </c>
      <c r="O4999" s="0" t="n">
        <f aca="false">K4999+L4999+M4999-fixed</f>
        <v>-189611.726238304</v>
      </c>
      <c r="P4999" s="0" t="n">
        <f aca="false">12*Inputs!$B$6*(1-MIN(1,Inputs!$F$6*$D4999))*(ic*Inputs!$C$6+flat_fee-cost_acc-cost_wd*Inputs!$E$6*$E4999-cost_fx*Inputs!$D$6)+12*Inputs!$B$7*(1-MIN(1,Inputs!$F$7*$D4999))*(ic*Inputs!$C$7+flat_fee-cost_acc-cost_wd*Inputs!$E$7*$E4999-cost_fx*Inputs!$D$7)+12*Inputs!$B$8*(1-MIN(1,Inputs!$F$8*$D4999))*(ic*Inputs!$C$8+flat_fee-cost_acc-cost_wd*Inputs!$E$8*$E4999-cost_fx*Inputs!$D$8)-fixed</f>
        <v>-312757.621942</v>
      </c>
    </row>
    <row r="5000" customFormat="false" ht="15" hidden="false" customHeight="false" outlineLevel="0" collapsed="false">
      <c r="A5000" s="0" t="n">
        <v>4935</v>
      </c>
      <c r="B5000" s="0" t="n">
        <v>0.178992</v>
      </c>
      <c r="C5000" s="0" t="n">
        <v>0.883431</v>
      </c>
      <c r="D5000" s="0" t="n">
        <v>1.024823</v>
      </c>
      <c r="E5000" s="0" t="n">
        <v>1.181585</v>
      </c>
      <c r="F5000" s="0" t="n">
        <v>0.32611</v>
      </c>
      <c r="G5000" s="0" t="n">
        <f aca="false">12*Inputs!$B$6*(MIN(1,$H$50*$C5000)*(ic*Inputs!$C$6+pS+fee_fx*Inputs!$D$6-cost_acc-cost_wd*Inputs!$E$6*$E5000-cost_fx*Inputs!$D$6-$F5000)+(1-MIN(1,$H$50*$C5000))*(1-MIN(1,Inputs!$G$6*$D5000)*churn_nonbuyers)*(ic*Inputs!$C$6+fee_wd*Inputs!$E$6*(1-$B5000)+fee_fx*Inputs!$D$6-cost_acc-cost_wd*Inputs!$E$6*(1-$B5000)-cost_fx*Inputs!$D$6))</f>
        <v>209622.365539281</v>
      </c>
      <c r="H5000" s="0" t="n">
        <f aca="false">12*Inputs!$B$7*(MIN(1,$H$51*$C5000)*(ic*Inputs!$C$7+pE+fee_fx*Inputs!$D$7-cost_acc-cost_wd*Inputs!$E$7*$E5000-cost_fx*Inputs!$D$7-$F5000)+(1-MIN(1,$H$51*$C5000))*(1-MIN(1,Inputs!$G$7*$D5000)*churn_nonbuyers)*(ic*Inputs!$C$7+fee_wd*Inputs!$E$7*(1-$B5000)+fee_fx*Inputs!$D$7-cost_acc-cost_wd*Inputs!$E$7*(1-$B5000)-cost_fx*Inputs!$D$7))</f>
        <v>394332.247405335</v>
      </c>
      <c r="I5000" s="0" t="n">
        <f aca="false">12*Inputs!$B$8*(MIN(1,$H$52*$C5000)*(ic*Inputs!$C$8+pT-cost_acc-cost_wd*Inputs!$E$8-cost_fx*Inputs!$D$8-cost_ins)+(1-MIN(1,$H$52*$C5000))*(1-MIN(1,Inputs!$G$8*$D5000)*churn_nonbuyers)*(ic*Inputs!$C$8+fee_wd*Inputs!$E$8*(1-$B5000)+fee_fx*Inputs!$D$8-cost_acc-cost_wd*Inputs!$E$8*(1-$B5000)-cost_fx*Inputs!$D$8))</f>
        <v>161616.530838221</v>
      </c>
      <c r="J5000" s="0" t="n">
        <f aca="false">G5000+H5000+I5000-fixed</f>
        <v>65571.1437828369</v>
      </c>
      <c r="K5000" s="0" t="n">
        <f aca="false">12*Inputs!$B$6*(1-MIN(1,Inputs!$G$6*$D5000)*churn_nonbuyers)*(ic*Inputs!$C$6+fee_wd*Inputs!$E$6*(1-$B5000)+fee_fx*Inputs!$D$6-cost_acc-cost_wd*Inputs!$E$6*(1-$B5000)-cost_fx*Inputs!$D$6)</f>
        <v>166815.669012595</v>
      </c>
      <c r="L5000" s="0" t="n">
        <f aca="false">12*Inputs!$B$7*(1-MIN(1,Inputs!$G$7*$D5000)*churn_nonbuyers)*(ic*Inputs!$C$7+fee_wd*Inputs!$E$7*(1-$B5000)+fee_fx*Inputs!$D$7-cost_acc-cost_wd*Inputs!$E$7*(1-$B5000)-cost_fx*Inputs!$D$7)</f>
        <v>365821.332703557</v>
      </c>
      <c r="M5000" s="0" t="n">
        <f aca="false">12*Inputs!$B$8*(1-MIN(1,Inputs!$G$8*$D5000)*churn_nonbuyers)*(ic*Inputs!$C$8+fee_wd*Inputs!$E$8*(1-$B5000)+fee_fx*Inputs!$D$8-cost_acc-cost_wd*Inputs!$E$8*(1-$B5000)-cost_fx*Inputs!$D$8)</f>
        <v>89820.2449387776</v>
      </c>
      <c r="N5000" s="0" t="n">
        <f aca="false">K5000+L5000+I5000-fixed</f>
        <v>-5746.46744562662</v>
      </c>
      <c r="O5000" s="0" t="n">
        <f aca="false">K5000+L5000+M5000-fixed</f>
        <v>-77542.7533450701</v>
      </c>
      <c r="P5000" s="0" t="n">
        <f aca="false">12*Inputs!$B$6*(1-MIN(1,Inputs!$F$6*$D5000))*(ic*Inputs!$C$6+flat_fee-cost_acc-cost_wd*Inputs!$E$6*$E5000-cost_fx*Inputs!$D$6)+12*Inputs!$B$7*(1-MIN(1,Inputs!$F$7*$D5000))*(ic*Inputs!$C$7+flat_fee-cost_acc-cost_wd*Inputs!$E$7*$E5000-cost_fx*Inputs!$D$7)+12*Inputs!$B$8*(1-MIN(1,Inputs!$F$8*$D5000))*(ic*Inputs!$C$8+flat_fee-cost_acc-cost_wd*Inputs!$E$8*$E5000-cost_fx*Inputs!$D$8)-fixed</f>
        <v>-20889.3084748001</v>
      </c>
    </row>
    <row r="5001" customFormat="false" ht="15" hidden="false" customHeight="false" outlineLevel="0" collapsed="false">
      <c r="A5001" s="0" t="n">
        <v>4936</v>
      </c>
      <c r="B5001" s="0" t="n">
        <v>0.435465</v>
      </c>
      <c r="C5001" s="0" t="n">
        <v>0.900014</v>
      </c>
      <c r="D5001" s="0" t="n">
        <v>0.984937</v>
      </c>
      <c r="E5001" s="0" t="n">
        <v>1.208874</v>
      </c>
      <c r="F5001" s="0" t="n">
        <v>0.144822</v>
      </c>
      <c r="G5001" s="0" t="n">
        <f aca="false">12*Inputs!$B$6*(MIN(1,$H$50*$C5001)*(ic*Inputs!$C$6+pS+fee_fx*Inputs!$D$6-cost_acc-cost_wd*Inputs!$E$6*$E5001-cost_fx*Inputs!$D$6-$F5001)+(1-MIN(1,$H$50*$C5001))*(1-MIN(1,Inputs!$G$6*$D5001)*churn_nonbuyers)*(ic*Inputs!$C$6+fee_wd*Inputs!$E$6*(1-$B5001)+fee_fx*Inputs!$D$6-cost_acc-cost_wd*Inputs!$E$6*(1-$B5001)-cost_fx*Inputs!$D$6))</f>
        <v>181359.546354838</v>
      </c>
      <c r="H5001" s="0" t="n">
        <f aca="false">12*Inputs!$B$7*(MIN(1,$H$51*$C5001)*(ic*Inputs!$C$7+pE+fee_fx*Inputs!$D$7-cost_acc-cost_wd*Inputs!$E$7*$E5001-cost_fx*Inputs!$D$7-$F5001)+(1-MIN(1,$H$51*$C5001))*(1-MIN(1,Inputs!$G$7*$D5001)*churn_nonbuyers)*(ic*Inputs!$C$7+fee_wd*Inputs!$E$7*(1-$B5001)+fee_fx*Inputs!$D$7-cost_acc-cost_wd*Inputs!$E$7*(1-$B5001)-cost_fx*Inputs!$D$7))</f>
        <v>378787.276467614</v>
      </c>
      <c r="I5001" s="0" t="n">
        <f aca="false">12*Inputs!$B$8*(MIN(1,$H$52*$C5001)*(ic*Inputs!$C$8+pT-cost_acc-cost_wd*Inputs!$E$8-cost_fx*Inputs!$D$8-cost_ins)+(1-MIN(1,$H$52*$C5001))*(1-MIN(1,Inputs!$G$8*$D5001)*churn_nonbuyers)*(ic*Inputs!$C$8+fee_wd*Inputs!$E$8*(1-$B5001)+fee_fx*Inputs!$D$8-cost_acc-cost_wd*Inputs!$E$8*(1-$B5001)-cost_fx*Inputs!$D$8))</f>
        <v>164832.774057524</v>
      </c>
      <c r="J5001" s="0" t="n">
        <f aca="false">G5001+H5001+I5001-fixed</f>
        <v>24979.5968799759</v>
      </c>
      <c r="K5001" s="0" t="n">
        <f aca="false">12*Inputs!$B$6*(1-MIN(1,Inputs!$G$6*$D5001)*churn_nonbuyers)*(ic*Inputs!$C$6+fee_wd*Inputs!$E$6*(1-$B5001)+fee_fx*Inputs!$D$6-cost_acc-cost_wd*Inputs!$E$6*(1-$B5001)-cost_fx*Inputs!$D$6)</f>
        <v>132052.995293076</v>
      </c>
      <c r="L5001" s="0" t="n">
        <f aca="false">12*Inputs!$B$7*(1-MIN(1,Inputs!$G$7*$D5001)*churn_nonbuyers)*(ic*Inputs!$C$7+fee_wd*Inputs!$E$7*(1-$B5001)+fee_fx*Inputs!$D$7-cost_acc-cost_wd*Inputs!$E$7*(1-$B5001)-cost_fx*Inputs!$D$7)</f>
        <v>330432.114199846</v>
      </c>
      <c r="M5001" s="0" t="n">
        <f aca="false">12*Inputs!$B$8*(1-MIN(1,Inputs!$G$8*$D5001)*churn_nonbuyers)*(ic*Inputs!$C$8+fee_wd*Inputs!$E$8*(1-$B5001)+fee_fx*Inputs!$D$8-cost_acc-cost_wd*Inputs!$E$8*(1-$B5001)-cost_fx*Inputs!$D$8)</f>
        <v>94870.502087688</v>
      </c>
      <c r="N5001" s="0" t="n">
        <f aca="false">K5001+L5001+I5001-fixed</f>
        <v>-72682.1164495542</v>
      </c>
      <c r="O5001" s="0" t="n">
        <f aca="false">K5001+L5001+M5001-fixed</f>
        <v>-142644.38841939</v>
      </c>
      <c r="P5001" s="0" t="n">
        <f aca="false">12*Inputs!$B$6*(1-MIN(1,Inputs!$F$6*$D5001))*(ic*Inputs!$C$6+flat_fee-cost_acc-cost_wd*Inputs!$E$6*$E5001-cost_fx*Inputs!$D$6)+12*Inputs!$B$7*(1-MIN(1,Inputs!$F$7*$D5001))*(ic*Inputs!$C$7+flat_fee-cost_acc-cost_wd*Inputs!$E$7*$E5001-cost_fx*Inputs!$D$7)+12*Inputs!$B$8*(1-MIN(1,Inputs!$F$8*$D5001))*(ic*Inputs!$C$8+flat_fee-cost_acc-cost_wd*Inputs!$E$8*$E5001-cost_fx*Inputs!$D$8)-fixed</f>
        <v>-12022.2251108799</v>
      </c>
    </row>
    <row r="5002" customFormat="false" ht="15" hidden="false" customHeight="false" outlineLevel="0" collapsed="false">
      <c r="A5002" s="0" t="n">
        <v>4937</v>
      </c>
      <c r="B5002" s="0" t="n">
        <v>0.230817</v>
      </c>
      <c r="C5002" s="0" t="n">
        <v>0.926009</v>
      </c>
      <c r="D5002" s="0" t="n">
        <v>1.836059</v>
      </c>
      <c r="E5002" s="0" t="n">
        <v>1.201446</v>
      </c>
      <c r="F5002" s="0" t="n">
        <v>0.081703</v>
      </c>
      <c r="G5002" s="0" t="n">
        <f aca="false">12*Inputs!$B$6*(MIN(1,$H$50*$C5002)*(ic*Inputs!$C$6+pS+fee_fx*Inputs!$D$6-cost_acc-cost_wd*Inputs!$E$6*$E5002-cost_fx*Inputs!$D$6-$F5002)+(1-MIN(1,$H$50*$C5002))*(1-MIN(1,Inputs!$G$6*$D5002)*churn_nonbuyers)*(ic*Inputs!$C$6+fee_wd*Inputs!$E$6*(1-$B5002)+fee_fx*Inputs!$D$6-cost_acc-cost_wd*Inputs!$E$6*(1-$B5002)-cost_fx*Inputs!$D$6))</f>
        <v>203597.175788462</v>
      </c>
      <c r="H5002" s="0" t="n">
        <f aca="false">12*Inputs!$B$7*(MIN(1,$H$51*$C5002)*(ic*Inputs!$C$7+pE+fee_fx*Inputs!$D$7-cost_acc-cost_wd*Inputs!$E$7*$E5002-cost_fx*Inputs!$D$7-$F5002)+(1-MIN(1,$H$51*$C5002))*(1-MIN(1,Inputs!$G$7*$D5002)*churn_nonbuyers)*(ic*Inputs!$C$7+fee_wd*Inputs!$E$7*(1-$B5002)+fee_fx*Inputs!$D$7-cost_acc-cost_wd*Inputs!$E$7*(1-$B5002)-cost_fx*Inputs!$D$7))</f>
        <v>396401.01869425</v>
      </c>
      <c r="I5002" s="0" t="n">
        <f aca="false">12*Inputs!$B$8*(MIN(1,$H$52*$C5002)*(ic*Inputs!$C$8+pT-cost_acc-cost_wd*Inputs!$E$8-cost_fx*Inputs!$D$8-cost_ins)+(1-MIN(1,$H$52*$C5002))*(1-MIN(1,Inputs!$G$8*$D5002)*churn_nonbuyers)*(ic*Inputs!$C$8+fee_wd*Inputs!$E$8*(1-$B5002)+fee_fx*Inputs!$D$8-cost_acc-cost_wd*Inputs!$E$8*(1-$B5002)-cost_fx*Inputs!$D$8))</f>
        <v>133478.641296</v>
      </c>
      <c r="J5002" s="0" t="n">
        <f aca="false">G5002+H5002+I5002-fixed</f>
        <v>33476.8357787117</v>
      </c>
      <c r="K5002" s="0" t="n">
        <f aca="false">12*Inputs!$B$6*(1-MIN(1,Inputs!$G$6*$D5002)*churn_nonbuyers)*(ic*Inputs!$C$6+fee_wd*Inputs!$E$6*(1-$B5002)+fee_fx*Inputs!$D$6-cost_acc-cost_wd*Inputs!$E$6*(1-$B5002)-cost_fx*Inputs!$D$6)</f>
        <v>152906.191417462</v>
      </c>
      <c r="L5002" s="0" t="n">
        <f aca="false">12*Inputs!$B$7*(1-MIN(1,Inputs!$G$7*$D5002)*churn_nonbuyers)*(ic*Inputs!$C$7+fee_wd*Inputs!$E$7*(1-$B5002)+fee_fx*Inputs!$D$7-cost_acc-cost_wd*Inputs!$E$7*(1-$B5002)-cost_fx*Inputs!$D$7)</f>
        <v>349584.170818477</v>
      </c>
      <c r="M5002" s="0" t="n">
        <f aca="false">12*Inputs!$B$8*(1-MIN(1,Inputs!$G$8*$D5002)*churn_nonbuyers)*(ic*Inputs!$C$8+fee_wd*Inputs!$E$8*(1-$B5002)+fee_fx*Inputs!$D$8-cost_acc-cost_wd*Inputs!$E$8*(1-$B5002)-cost_fx*Inputs!$D$8)</f>
        <v>0</v>
      </c>
      <c r="N5002" s="0" t="n">
        <f aca="false">K5002+L5002+I5002-fixed</f>
        <v>-64030.9964680615</v>
      </c>
      <c r="O5002" s="0" t="n">
        <f aca="false">K5002+L5002+M5002-fixed</f>
        <v>-197509.637764061</v>
      </c>
      <c r="P5002" s="0" t="n">
        <f aca="false">12*Inputs!$B$6*(1-MIN(1,Inputs!$F$6*$D5002))*(ic*Inputs!$C$6+flat_fee-cost_acc-cost_wd*Inputs!$E$6*$E5002-cost_fx*Inputs!$D$6)+12*Inputs!$B$7*(1-MIN(1,Inputs!$F$7*$D5002))*(ic*Inputs!$C$7+flat_fee-cost_acc-cost_wd*Inputs!$E$7*$E5002-cost_fx*Inputs!$D$7)+12*Inputs!$B$8*(1-MIN(1,Inputs!$F$8*$D5002))*(ic*Inputs!$C$8+flat_fee-cost_acc-cost_wd*Inputs!$E$8*$E5002-cost_fx*Inputs!$D$8)-fixed</f>
        <v>-440207.853796778</v>
      </c>
    </row>
    <row r="5003" customFormat="false" ht="15" hidden="false" customHeight="false" outlineLevel="0" collapsed="false">
      <c r="A5003" s="0" t="n">
        <v>4938</v>
      </c>
      <c r="B5003" s="0" t="n">
        <v>0.250269</v>
      </c>
      <c r="C5003" s="0" t="n">
        <v>0.936754</v>
      </c>
      <c r="D5003" s="0" t="n">
        <v>1.085982</v>
      </c>
      <c r="E5003" s="0" t="n">
        <v>1.054857</v>
      </c>
      <c r="F5003" s="0" t="n">
        <v>0.075646</v>
      </c>
      <c r="G5003" s="0" t="n">
        <f aca="false">12*Inputs!$B$6*(MIN(1,$H$50*$C5003)*(ic*Inputs!$C$6+pS+fee_fx*Inputs!$D$6-cost_acc-cost_wd*Inputs!$E$6*$E5003-cost_fx*Inputs!$D$6-$F5003)+(1-MIN(1,$H$50*$C5003))*(1-MIN(1,Inputs!$G$6*$D5003)*churn_nonbuyers)*(ic*Inputs!$C$6+fee_wd*Inputs!$E$6*(1-$B5003)+fee_fx*Inputs!$D$6-cost_acc-cost_wd*Inputs!$E$6*(1-$B5003)-cost_fx*Inputs!$D$6))</f>
        <v>210870.471880598</v>
      </c>
      <c r="H5003" s="0" t="n">
        <f aca="false">12*Inputs!$B$7*(MIN(1,$H$51*$C5003)*(ic*Inputs!$C$7+pE+fee_fx*Inputs!$D$7-cost_acc-cost_wd*Inputs!$E$7*$E5003-cost_fx*Inputs!$D$7-$F5003)+(1-MIN(1,$H$51*$C5003))*(1-MIN(1,Inputs!$G$7*$D5003)*churn_nonbuyers)*(ic*Inputs!$C$7+fee_wd*Inputs!$E$7*(1-$B5003)+fee_fx*Inputs!$D$7-cost_acc-cost_wd*Inputs!$E$7*(1-$B5003)-cost_fx*Inputs!$D$7))</f>
        <v>416601.254225311</v>
      </c>
      <c r="I5003" s="0" t="n">
        <f aca="false">12*Inputs!$B$8*(MIN(1,$H$52*$C5003)*(ic*Inputs!$C$8+pT-cost_acc-cost_wd*Inputs!$E$8-cost_fx*Inputs!$D$8-cost_ins)+(1-MIN(1,$H$52*$C5003))*(1-MIN(1,Inputs!$G$8*$D5003)*churn_nonbuyers)*(ic*Inputs!$C$8+fee_wd*Inputs!$E$8*(1-$B5003)+fee_fx*Inputs!$D$8-cost_acc-cost_wd*Inputs!$E$8*(1-$B5003)-cost_fx*Inputs!$D$8))</f>
        <v>160983.521651731</v>
      </c>
      <c r="J5003" s="0" t="n">
        <f aca="false">G5003+H5003+I5003-fixed</f>
        <v>88455.2477576409</v>
      </c>
      <c r="K5003" s="0" t="n">
        <f aca="false">12*Inputs!$B$6*(1-MIN(1,Inputs!$G$6*$D5003)*churn_nonbuyers)*(ic*Inputs!$C$6+fee_wd*Inputs!$E$6*(1-$B5003)+fee_fx*Inputs!$D$6-cost_acc-cost_wd*Inputs!$E$6*(1-$B5003)-cost_fx*Inputs!$D$6)</f>
        <v>156571.436369938</v>
      </c>
      <c r="L5003" s="0" t="n">
        <f aca="false">12*Inputs!$B$7*(1-MIN(1,Inputs!$G$7*$D5003)*churn_nonbuyers)*(ic*Inputs!$C$7+fee_wd*Inputs!$E$7*(1-$B5003)+fee_fx*Inputs!$D$7-cost_acc-cost_wd*Inputs!$E$7*(1-$B5003)-cost_fx*Inputs!$D$7)</f>
        <v>355199.348285963</v>
      </c>
      <c r="M5003" s="0" t="n">
        <f aca="false">12*Inputs!$B$8*(1-MIN(1,Inputs!$G$8*$D5003)*churn_nonbuyers)*(ic*Inputs!$C$8+fee_wd*Inputs!$E$8*(1-$B5003)+fee_fx*Inputs!$D$8-cost_acc-cost_wd*Inputs!$E$8*(1-$B5003)-cost_fx*Inputs!$D$8)</f>
        <v>75393.9849797088</v>
      </c>
      <c r="N5003" s="0" t="n">
        <f aca="false">K5003+L5003+I5003-fixed</f>
        <v>-27245.6936923685</v>
      </c>
      <c r="O5003" s="0" t="n">
        <f aca="false">K5003+L5003+M5003-fixed</f>
        <v>-112835.230364391</v>
      </c>
      <c r="P5003" s="0" t="n">
        <f aca="false">12*Inputs!$B$6*(1-MIN(1,Inputs!$F$6*$D5003))*(ic*Inputs!$C$6+flat_fee-cost_acc-cost_wd*Inputs!$E$6*$E5003-cost_fx*Inputs!$D$6)+12*Inputs!$B$7*(1-MIN(1,Inputs!$F$7*$D5003))*(ic*Inputs!$C$7+flat_fee-cost_acc-cost_wd*Inputs!$E$7*$E5003-cost_fx*Inputs!$D$7)+12*Inputs!$B$8*(1-MIN(1,Inputs!$F$8*$D5003))*(ic*Inputs!$C$8+flat_fee-cost_acc-cost_wd*Inputs!$E$8*$E5003-cost_fx*Inputs!$D$8)-fixed</f>
        <v>-581.869798239903</v>
      </c>
    </row>
    <row r="5004" customFormat="false" ht="15" hidden="false" customHeight="false" outlineLevel="0" collapsed="false">
      <c r="A5004" s="0" t="n">
        <v>4939</v>
      </c>
      <c r="B5004" s="0" t="n">
        <v>0.363083</v>
      </c>
      <c r="C5004" s="0" t="n">
        <v>1.007506</v>
      </c>
      <c r="D5004" s="0" t="n">
        <v>0.861879</v>
      </c>
      <c r="E5004" s="0" t="n">
        <v>1.089759</v>
      </c>
      <c r="F5004" s="0" t="n">
        <v>0.181482</v>
      </c>
      <c r="G5004" s="0" t="n">
        <f aca="false">12*Inputs!$B$6*(MIN(1,$H$50*$C5004)*(ic*Inputs!$C$6+pS+fee_fx*Inputs!$D$6-cost_acc-cost_wd*Inputs!$E$6*$E5004-cost_fx*Inputs!$D$6-$F5004)+(1-MIN(1,$H$50*$C5004))*(1-MIN(1,Inputs!$G$6*$D5004)*churn_nonbuyers)*(ic*Inputs!$C$6+fee_wd*Inputs!$E$6*(1-$B5004)+fee_fx*Inputs!$D$6-cost_acc-cost_wd*Inputs!$E$6*(1-$B5004)-cost_fx*Inputs!$D$6))</f>
        <v>199118.090281369</v>
      </c>
      <c r="H5004" s="0" t="n">
        <f aca="false">12*Inputs!$B$7*(MIN(1,$H$51*$C5004)*(ic*Inputs!$C$7+pE+fee_fx*Inputs!$D$7-cost_acc-cost_wd*Inputs!$E$7*$E5004-cost_fx*Inputs!$D$7-$F5004)+(1-MIN(1,$H$51*$C5004))*(1-MIN(1,Inputs!$G$7*$D5004)*churn_nonbuyers)*(ic*Inputs!$C$7+fee_wd*Inputs!$E$7*(1-$B5004)+fee_fx*Inputs!$D$7-cost_acc-cost_wd*Inputs!$E$7*(1-$B5004)-cost_fx*Inputs!$D$7))</f>
        <v>403072.144435994</v>
      </c>
      <c r="I5004" s="0" t="n">
        <f aca="false">12*Inputs!$B$8*(MIN(1,$H$52*$C5004)*(ic*Inputs!$C$8+pT-cost_acc-cost_wd*Inputs!$E$8-cost_fx*Inputs!$D$8-cost_ins)+(1-MIN(1,$H$52*$C5004))*(1-MIN(1,Inputs!$G$8*$D5004)*churn_nonbuyers)*(ic*Inputs!$C$8+fee_wd*Inputs!$E$8*(1-$B5004)+fee_fx*Inputs!$D$8-cost_acc-cost_wd*Inputs!$E$8*(1-$B5004)-cost_fx*Inputs!$D$8))</f>
        <v>181351.308060581</v>
      </c>
      <c r="J5004" s="0" t="n">
        <f aca="false">G5004+H5004+I5004-fixed</f>
        <v>83541.5427779438</v>
      </c>
      <c r="K5004" s="0" t="n">
        <f aca="false">12*Inputs!$B$6*(1-MIN(1,Inputs!$G$6*$D5004)*churn_nonbuyers)*(ic*Inputs!$C$6+fee_wd*Inputs!$E$6*(1-$B5004)+fee_fx*Inputs!$D$6-cost_acc-cost_wd*Inputs!$E$6*(1-$B5004)-cost_fx*Inputs!$D$6)</f>
        <v>142881.42969329</v>
      </c>
      <c r="L5004" s="0" t="n">
        <f aca="false">12*Inputs!$B$7*(1-MIN(1,Inputs!$G$7*$D5004)*churn_nonbuyers)*(ic*Inputs!$C$7+fee_wd*Inputs!$E$7*(1-$B5004)+fee_fx*Inputs!$D$7-cost_acc-cost_wd*Inputs!$E$7*(1-$B5004)-cost_fx*Inputs!$D$7)</f>
        <v>341842.632823974</v>
      </c>
      <c r="M5004" s="0" t="n">
        <f aca="false">12*Inputs!$B$8*(1-MIN(1,Inputs!$G$8*$D5004)*churn_nonbuyers)*(ic*Inputs!$C$8+fee_wd*Inputs!$E$8*(1-$B5004)+fee_fx*Inputs!$D$8-cost_acc-cost_wd*Inputs!$E$8*(1-$B5004)-cost_fx*Inputs!$D$8)</f>
        <v>122564.471475355</v>
      </c>
      <c r="N5004" s="0" t="n">
        <f aca="false">K5004+L5004+I5004-fixed</f>
        <v>-33924.6294221545</v>
      </c>
      <c r="O5004" s="0" t="n">
        <f aca="false">K5004+L5004+M5004-fixed</f>
        <v>-92711.4660073801</v>
      </c>
      <c r="P5004" s="0" t="n">
        <f aca="false">12*Inputs!$B$6*(1-MIN(1,Inputs!$F$6*$D5004))*(ic*Inputs!$C$6+flat_fee-cost_acc-cost_wd*Inputs!$E$6*$E5004-cost_fx*Inputs!$D$6)+12*Inputs!$B$7*(1-MIN(1,Inputs!$F$7*$D5004))*(ic*Inputs!$C$7+flat_fee-cost_acc-cost_wd*Inputs!$E$7*$E5004-cost_fx*Inputs!$D$7)+12*Inputs!$B$8*(1-MIN(1,Inputs!$F$8*$D5004))*(ic*Inputs!$C$8+flat_fee-cost_acc-cost_wd*Inputs!$E$8*$E5004-cost_fx*Inputs!$D$8)-fixed</f>
        <v>106610.98660664</v>
      </c>
    </row>
    <row r="5005" customFormat="false" ht="15" hidden="false" customHeight="false" outlineLevel="0" collapsed="false">
      <c r="A5005" s="0" t="n">
        <v>4940</v>
      </c>
      <c r="B5005" s="0" t="n">
        <v>0.343928</v>
      </c>
      <c r="C5005" s="0" t="n">
        <v>0.742168</v>
      </c>
      <c r="D5005" s="0" t="n">
        <v>0.885865</v>
      </c>
      <c r="E5005" s="0" t="n">
        <v>1.154931</v>
      </c>
      <c r="F5005" s="0" t="n">
        <v>0.318945</v>
      </c>
      <c r="G5005" s="0" t="n">
        <f aca="false">12*Inputs!$B$6*(MIN(1,$H$50*$C5005)*(ic*Inputs!$C$6+pS+fee_fx*Inputs!$D$6-cost_acc-cost_wd*Inputs!$E$6*$E5005-cost_fx*Inputs!$D$6-$F5005)+(1-MIN(1,$H$50*$C5005))*(1-MIN(1,Inputs!$G$6*$D5005)*churn_nonbuyers)*(ic*Inputs!$C$6+fee_wd*Inputs!$E$6*(1-$B5005)+fee_fx*Inputs!$D$6-cost_acc-cost_wd*Inputs!$E$6*(1-$B5005)-cost_fx*Inputs!$D$6))</f>
        <v>183153.753389978</v>
      </c>
      <c r="H5005" s="0" t="n">
        <f aca="false">12*Inputs!$B$7*(MIN(1,$H$51*$C5005)*(ic*Inputs!$C$7+pE+fee_fx*Inputs!$D$7-cost_acc-cost_wd*Inputs!$E$7*$E5005-cost_fx*Inputs!$D$7-$F5005)+(1-MIN(1,$H$51*$C5005))*(1-MIN(1,Inputs!$G$7*$D5005)*churn_nonbuyers)*(ic*Inputs!$C$7+fee_wd*Inputs!$E$7*(1-$B5005)+fee_fx*Inputs!$D$7-cost_acc-cost_wd*Inputs!$E$7*(1-$B5005)-cost_fx*Inputs!$D$7))</f>
        <v>377208.590218905</v>
      </c>
      <c r="I5005" s="0" t="n">
        <f aca="false">12*Inputs!$B$8*(MIN(1,$H$52*$C5005)*(ic*Inputs!$C$8+pT-cost_acc-cost_wd*Inputs!$E$8-cost_fx*Inputs!$D$8-cost_ins)+(1-MIN(1,$H$52*$C5005))*(1-MIN(1,Inputs!$G$8*$D5005)*churn_nonbuyers)*(ic*Inputs!$C$8+fee_wd*Inputs!$E$8*(1-$B5005)+fee_fx*Inputs!$D$8-cost_acc-cost_wd*Inputs!$E$8*(1-$B5005)-cost_fx*Inputs!$D$8))</f>
        <v>163544.363914283</v>
      </c>
      <c r="J5005" s="0" t="n">
        <f aca="false">G5005+H5005+I5005-fixed</f>
        <v>23906.7075231657</v>
      </c>
      <c r="K5005" s="0" t="n">
        <f aca="false">12*Inputs!$B$6*(1-MIN(1,Inputs!$G$6*$D5005)*churn_nonbuyers)*(ic*Inputs!$C$6+fee_wd*Inputs!$E$6*(1-$B5005)+fee_fx*Inputs!$D$6-cost_acc-cost_wd*Inputs!$E$6*(1-$B5005)-cost_fx*Inputs!$D$6)</f>
        <v>145338.499999584</v>
      </c>
      <c r="L5005" s="0" t="n">
        <f aca="false">12*Inputs!$B$7*(1-MIN(1,Inputs!$G$7*$D5005)*churn_nonbuyers)*(ic*Inputs!$C$7+fee_wd*Inputs!$E$7*(1-$B5005)+fee_fx*Inputs!$D$7-cost_acc-cost_wd*Inputs!$E$7*(1-$B5005)-cost_fx*Inputs!$D$7)</f>
        <v>344275.13567975</v>
      </c>
      <c r="M5005" s="0" t="n">
        <f aca="false">12*Inputs!$B$8*(1-MIN(1,Inputs!$G$8*$D5005)*churn_nonbuyers)*(ic*Inputs!$C$8+fee_wd*Inputs!$E$8*(1-$B5005)+fee_fx*Inputs!$D$8-cost_acc-cost_wd*Inputs!$E$8*(1-$B5005)-cost_fx*Inputs!$D$8)</f>
        <v>117726.059731392</v>
      </c>
      <c r="N5005" s="0" t="n">
        <f aca="false">K5005+L5005+I5005-fixed</f>
        <v>-46842.0004063831</v>
      </c>
      <c r="O5005" s="0" t="n">
        <f aca="false">K5005+L5005+M5005-fixed</f>
        <v>-92660.3045892736</v>
      </c>
      <c r="P5005" s="0" t="n">
        <f aca="false">12*Inputs!$B$6*(1-MIN(1,Inputs!$F$6*$D5005))*(ic*Inputs!$C$6+flat_fee-cost_acc-cost_wd*Inputs!$E$6*$E5005-cost_fx*Inputs!$D$6)+12*Inputs!$B$7*(1-MIN(1,Inputs!$F$7*$D5005))*(ic*Inputs!$C$7+flat_fee-cost_acc-cost_wd*Inputs!$E$7*$E5005-cost_fx*Inputs!$D$7)+12*Inputs!$B$8*(1-MIN(1,Inputs!$F$8*$D5005))*(ic*Inputs!$C$8+flat_fee-cost_acc-cost_wd*Inputs!$E$8*$E5005-cost_fx*Inputs!$D$8)-fixed</f>
        <v>63661.7983556</v>
      </c>
    </row>
    <row r="5006" customFormat="false" ht="15" hidden="false" customHeight="false" outlineLevel="0" collapsed="false">
      <c r="A5006" s="0" t="n">
        <v>4941</v>
      </c>
      <c r="B5006" s="0" t="n">
        <v>0.228988</v>
      </c>
      <c r="C5006" s="0" t="n">
        <v>1.025907</v>
      </c>
      <c r="D5006" s="0" t="n">
        <v>0.788604</v>
      </c>
      <c r="E5006" s="0" t="n">
        <v>1.427878</v>
      </c>
      <c r="F5006" s="0" t="n">
        <v>0.022027</v>
      </c>
      <c r="G5006" s="0" t="n">
        <f aca="false">12*Inputs!$B$6*(MIN(1,$H$50*$C5006)*(ic*Inputs!$C$6+pS+fee_fx*Inputs!$D$6-cost_acc-cost_wd*Inputs!$E$6*$E5006-cost_fx*Inputs!$D$6-$F5006)+(1-MIN(1,$H$50*$C5006))*(1-MIN(1,Inputs!$G$6*$D5006)*churn_nonbuyers)*(ic*Inputs!$C$6+fee_wd*Inputs!$E$6*(1-$B5006)+fee_fx*Inputs!$D$6-cost_acc-cost_wd*Inputs!$E$6*(1-$B5006)-cost_fx*Inputs!$D$6))</f>
        <v>213450.276727742</v>
      </c>
      <c r="H5006" s="0" t="n">
        <f aca="false">12*Inputs!$B$7*(MIN(1,$H$51*$C5006)*(ic*Inputs!$C$7+pE+fee_fx*Inputs!$D$7-cost_acc-cost_wd*Inputs!$E$7*$E5006-cost_fx*Inputs!$D$7-$F5006)+(1-MIN(1,$H$51*$C5006))*(1-MIN(1,Inputs!$G$7*$D5006)*churn_nonbuyers)*(ic*Inputs!$C$7+fee_wd*Inputs!$E$7*(1-$B5006)+fee_fx*Inputs!$D$7-cost_acc-cost_wd*Inputs!$E$7*(1-$B5006)-cost_fx*Inputs!$D$7))</f>
        <v>385223.756176848</v>
      </c>
      <c r="I5006" s="0" t="n">
        <f aca="false">12*Inputs!$B$8*(MIN(1,$H$52*$C5006)*(ic*Inputs!$C$8+pT-cost_acc-cost_wd*Inputs!$E$8-cost_fx*Inputs!$D$8-cost_ins)+(1-MIN(1,$H$52*$C5006))*(1-MIN(1,Inputs!$G$8*$D5006)*churn_nonbuyers)*(ic*Inputs!$C$8+fee_wd*Inputs!$E$8*(1-$B5006)+fee_fx*Inputs!$D$8-cost_acc-cost_wd*Inputs!$E$8*(1-$B5006)-cost_fx*Inputs!$D$8))</f>
        <v>187704.707704292</v>
      </c>
      <c r="J5006" s="0" t="n">
        <f aca="false">G5006+H5006+I5006-fixed</f>
        <v>86378.7406088819</v>
      </c>
      <c r="K5006" s="0" t="n">
        <f aca="false">12*Inputs!$B$6*(1-MIN(1,Inputs!$G$6*$D5006)*churn_nonbuyers)*(ic*Inputs!$C$6+fee_wd*Inputs!$E$6*(1-$B5006)+fee_fx*Inputs!$D$6-cost_acc-cost_wd*Inputs!$E$6*(1-$B5006)-cost_fx*Inputs!$D$6)</f>
        <v>161976.781819814</v>
      </c>
      <c r="L5006" s="0" t="n">
        <f aca="false">12*Inputs!$B$7*(1-MIN(1,Inputs!$G$7*$D5006)*churn_nonbuyers)*(ic*Inputs!$C$7+fee_wd*Inputs!$E$7*(1-$B5006)+fee_fx*Inputs!$D$7-cost_acc-cost_wd*Inputs!$E$7*(1-$B5006)-cost_fx*Inputs!$D$7)</f>
        <v>361466.883299889</v>
      </c>
      <c r="M5006" s="0" t="n">
        <f aca="false">12*Inputs!$B$8*(1-MIN(1,Inputs!$G$8*$D5006)*churn_nonbuyers)*(ic*Inputs!$C$8+fee_wd*Inputs!$E$8*(1-$B5006)+fee_fx*Inputs!$D$8-cost_acc-cost_wd*Inputs!$E$8*(1-$B5006)-cost_fx*Inputs!$D$8)</f>
        <v>141295.850732467</v>
      </c>
      <c r="N5006" s="0" t="n">
        <f aca="false">K5006+L5006+I5006-fixed</f>
        <v>11148.3728239951</v>
      </c>
      <c r="O5006" s="0" t="n">
        <f aca="false">K5006+L5006+M5006-fixed</f>
        <v>-35260.4841478296</v>
      </c>
      <c r="P5006" s="0" t="n">
        <f aca="false">12*Inputs!$B$6*(1-MIN(1,Inputs!$F$6*$D5006))*(ic*Inputs!$C$6+flat_fee-cost_acc-cost_wd*Inputs!$E$6*$E5006-cost_fx*Inputs!$D$6)+12*Inputs!$B$7*(1-MIN(1,Inputs!$F$7*$D5006))*(ic*Inputs!$C$7+flat_fee-cost_acc-cost_wd*Inputs!$E$7*$E5006-cost_fx*Inputs!$D$7)+12*Inputs!$B$8*(1-MIN(1,Inputs!$F$8*$D5006))*(ic*Inputs!$C$8+flat_fee-cost_acc-cost_wd*Inputs!$E$8*$E5006-cost_fx*Inputs!$D$8)-fixed</f>
        <v>-16867.5799571199</v>
      </c>
    </row>
    <row r="5007" customFormat="false" ht="15" hidden="false" customHeight="false" outlineLevel="0" collapsed="false">
      <c r="A5007" s="0" t="n">
        <v>4942</v>
      </c>
      <c r="B5007" s="0" t="n">
        <v>0.3354</v>
      </c>
      <c r="C5007" s="0" t="n">
        <v>1.051157</v>
      </c>
      <c r="D5007" s="0" t="n">
        <v>0.69495</v>
      </c>
      <c r="E5007" s="0" t="n">
        <v>1.299385</v>
      </c>
      <c r="F5007" s="0" t="n">
        <v>0.112274</v>
      </c>
      <c r="G5007" s="0" t="n">
        <f aca="false">12*Inputs!$B$6*(MIN(1,$H$50*$C5007)*(ic*Inputs!$C$6+pS+fee_fx*Inputs!$D$6-cost_acc-cost_wd*Inputs!$E$6*$E5007-cost_fx*Inputs!$D$6-$F5007)+(1-MIN(1,$H$50*$C5007))*(1-MIN(1,Inputs!$G$6*$D5007)*churn_nonbuyers)*(ic*Inputs!$C$6+fee_wd*Inputs!$E$6*(1-$B5007)+fee_fx*Inputs!$D$6-cost_acc-cost_wd*Inputs!$E$6*(1-$B5007)-cost_fx*Inputs!$D$6))</f>
        <v>202819.572639488</v>
      </c>
      <c r="H5007" s="0" t="n">
        <f aca="false">12*Inputs!$B$7*(MIN(1,$H$51*$C5007)*(ic*Inputs!$C$7+pE+fee_fx*Inputs!$D$7-cost_acc-cost_wd*Inputs!$E$7*$E5007-cost_fx*Inputs!$D$7-$F5007)+(1-MIN(1,$H$51*$C5007))*(1-MIN(1,Inputs!$G$7*$D5007)*churn_nonbuyers)*(ic*Inputs!$C$7+fee_wd*Inputs!$E$7*(1-$B5007)+fee_fx*Inputs!$D$7-cost_acc-cost_wd*Inputs!$E$7*(1-$B5007)-cost_fx*Inputs!$D$7))</f>
        <v>387811.491913414</v>
      </c>
      <c r="I5007" s="0" t="n">
        <f aca="false">12*Inputs!$B$8*(MIN(1,$H$52*$C5007)*(ic*Inputs!$C$8+pT-cost_acc-cost_wd*Inputs!$E$8-cost_fx*Inputs!$D$8-cost_ins)+(1-MIN(1,$H$52*$C5007))*(1-MIN(1,Inputs!$G$8*$D5007)*churn_nonbuyers)*(ic*Inputs!$C$8+fee_wd*Inputs!$E$8*(1-$B5007)+fee_fx*Inputs!$D$8-cost_acc-cost_wd*Inputs!$E$8*(1-$B5007)-cost_fx*Inputs!$D$8))</f>
        <v>193616.751934676</v>
      </c>
      <c r="J5007" s="0" t="n">
        <f aca="false">G5007+H5007+I5007-fixed</f>
        <v>84247.8164875787</v>
      </c>
      <c r="K5007" s="0" t="n">
        <f aca="false">12*Inputs!$B$6*(1-MIN(1,Inputs!$G$6*$D5007)*churn_nonbuyers)*(ic*Inputs!$C$6+fee_wd*Inputs!$E$6*(1-$B5007)+fee_fx*Inputs!$D$6-cost_acc-cost_wd*Inputs!$E$6*(1-$B5007)-cost_fx*Inputs!$D$6)</f>
        <v>147975.524856</v>
      </c>
      <c r="L5007" s="0" t="n">
        <f aca="false">12*Inputs!$B$7*(1-MIN(1,Inputs!$G$7*$D5007)*churn_nonbuyers)*(ic*Inputs!$C$7+fee_wd*Inputs!$E$7*(1-$B5007)+fee_fx*Inputs!$D$7-cost_acc-cost_wd*Inputs!$E$7*(1-$B5007)-cost_fx*Inputs!$D$7)</f>
        <v>347503.2173136</v>
      </c>
      <c r="M5007" s="0" t="n">
        <f aca="false">12*Inputs!$B$8*(1-MIN(1,Inputs!$G$8*$D5007)*churn_nonbuyers)*(ic*Inputs!$C$8+fee_wd*Inputs!$E$8*(1-$B5007)+fee_fx*Inputs!$D$8-cost_acc-cost_wd*Inputs!$E$8*(1-$B5007)-cost_fx*Inputs!$D$8)</f>
        <v>159350.321328</v>
      </c>
      <c r="N5007" s="0" t="n">
        <f aca="false">K5007+L5007+I5007-fixed</f>
        <v>-10904.5058957236</v>
      </c>
      <c r="O5007" s="0" t="n">
        <f aca="false">K5007+L5007+M5007-fixed</f>
        <v>-45170.9365024001</v>
      </c>
      <c r="P5007" s="0" t="n">
        <f aca="false">12*Inputs!$B$6*(1-MIN(1,Inputs!$F$6*$D5007))*(ic*Inputs!$C$6+flat_fee-cost_acc-cost_wd*Inputs!$E$6*$E5007-cost_fx*Inputs!$D$6)+12*Inputs!$B$7*(1-MIN(1,Inputs!$F$7*$D5007))*(ic*Inputs!$C$7+flat_fee-cost_acc-cost_wd*Inputs!$E$7*$E5007-cost_fx*Inputs!$D$7)+12*Inputs!$B$8*(1-MIN(1,Inputs!$F$8*$D5007))*(ic*Inputs!$C$8+flat_fee-cost_acc-cost_wd*Inputs!$E$8*$E5007-cost_fx*Inputs!$D$8)-fixed</f>
        <v>91245.3417800001</v>
      </c>
    </row>
    <row r="5008" customFormat="false" ht="15" hidden="false" customHeight="false" outlineLevel="0" collapsed="false">
      <c r="A5008" s="0" t="n">
        <v>4943</v>
      </c>
      <c r="B5008" s="0" t="n">
        <v>0.387881</v>
      </c>
      <c r="C5008" s="0" t="n">
        <v>0.991412</v>
      </c>
      <c r="D5008" s="0" t="n">
        <v>1.246471</v>
      </c>
      <c r="E5008" s="0" t="n">
        <v>1.131636</v>
      </c>
      <c r="F5008" s="0" t="n">
        <v>0.23391</v>
      </c>
      <c r="G5008" s="0" t="n">
        <f aca="false">12*Inputs!$B$6*(MIN(1,$H$50*$C5008)*(ic*Inputs!$C$6+pS+fee_fx*Inputs!$D$6-cost_acc-cost_wd*Inputs!$E$6*$E5008-cost_fx*Inputs!$D$6-$F5008)+(1-MIN(1,$H$50*$C5008))*(1-MIN(1,Inputs!$G$6*$D5008)*churn_nonbuyers)*(ic*Inputs!$C$6+fee_wd*Inputs!$E$6*(1-$B5008)+fee_fx*Inputs!$D$6-cost_acc-cost_wd*Inputs!$E$6*(1-$B5008)-cost_fx*Inputs!$D$6))</f>
        <v>190339.283753093</v>
      </c>
      <c r="H5008" s="0" t="n">
        <f aca="false">12*Inputs!$B$7*(MIN(1,$H$51*$C5008)*(ic*Inputs!$C$7+pE+fee_fx*Inputs!$D$7-cost_acc-cost_wd*Inputs!$E$7*$E5008-cost_fx*Inputs!$D$7-$F5008)+(1-MIN(1,$H$51*$C5008))*(1-MIN(1,Inputs!$G$7*$D5008)*churn_nonbuyers)*(ic*Inputs!$C$7+fee_wd*Inputs!$E$7*(1-$B5008)+fee_fx*Inputs!$D$7-cost_acc-cost_wd*Inputs!$E$7*(1-$B5008)-cost_fx*Inputs!$D$7))</f>
        <v>389799.923903904</v>
      </c>
      <c r="I5008" s="0" t="n">
        <f aca="false">12*Inputs!$B$8*(MIN(1,$H$52*$C5008)*(ic*Inputs!$C$8+pT-cost_acc-cost_wd*Inputs!$E$8-cost_fx*Inputs!$D$8-cost_ins)+(1-MIN(1,$H$52*$C5008))*(1-MIN(1,Inputs!$G$8*$D5008)*churn_nonbuyers)*(ic*Inputs!$C$8+fee_wd*Inputs!$E$8*(1-$B5008)+fee_fx*Inputs!$D$8-cost_acc-cost_wd*Inputs!$E$8*(1-$B5008)-cost_fx*Inputs!$D$8))</f>
        <v>154911.85274304</v>
      </c>
      <c r="J5008" s="0" t="n">
        <f aca="false">G5008+H5008+I5008-fixed</f>
        <v>35051.0604000362</v>
      </c>
      <c r="K5008" s="0" t="n">
        <f aca="false">12*Inputs!$B$6*(1-MIN(1,Inputs!$G$6*$D5008)*churn_nonbuyers)*(ic*Inputs!$C$6+fee_wd*Inputs!$E$6*(1-$B5008)+fee_fx*Inputs!$D$6-cost_acc-cost_wd*Inputs!$E$6*(1-$B5008)-cost_fx*Inputs!$D$6)</f>
        <v>136661.781729247</v>
      </c>
      <c r="L5008" s="0" t="n">
        <f aca="false">12*Inputs!$B$7*(1-MIN(1,Inputs!$G$7*$D5008)*churn_nonbuyers)*(ic*Inputs!$C$7+fee_wd*Inputs!$E$7*(1-$B5008)+fee_fx*Inputs!$D$7-cost_acc-cost_wd*Inputs!$E$7*(1-$B5008)-cost_fx*Inputs!$D$7)</f>
        <v>334356.466829548</v>
      </c>
      <c r="M5008" s="0" t="n">
        <f aca="false">12*Inputs!$B$8*(1-MIN(1,Inputs!$G$8*$D5008)*churn_nonbuyers)*(ic*Inputs!$C$8+fee_wd*Inputs!$E$8*(1-$B5008)+fee_fx*Inputs!$D$8-cost_acc-cost_wd*Inputs!$E$8*(1-$B5008)-cost_fx*Inputs!$D$8)</f>
        <v>39233.0271631536</v>
      </c>
      <c r="N5008" s="0" t="n">
        <f aca="false">K5008+L5008+I5008-fixed</f>
        <v>-74069.8986981644</v>
      </c>
      <c r="O5008" s="0" t="n">
        <f aca="false">K5008+L5008+M5008-fixed</f>
        <v>-189748.724278051</v>
      </c>
      <c r="P5008" s="0" t="n">
        <f aca="false">12*Inputs!$B$6*(1-MIN(1,Inputs!$F$6*$D5008))*(ic*Inputs!$C$6+flat_fee-cost_acc-cost_wd*Inputs!$E$6*$E5008-cost_fx*Inputs!$D$6)+12*Inputs!$B$7*(1-MIN(1,Inputs!$F$7*$D5008))*(ic*Inputs!$C$7+flat_fee-cost_acc-cost_wd*Inputs!$E$7*$E5008-cost_fx*Inputs!$D$7)+12*Inputs!$B$8*(1-MIN(1,Inputs!$F$8*$D5008))*(ic*Inputs!$C$8+flat_fee-cost_acc-cost_wd*Inputs!$E$8*$E5008-cost_fx*Inputs!$D$8)-fixed</f>
        <v>-117599.98051456</v>
      </c>
    </row>
    <row r="5009" customFormat="false" ht="15" hidden="false" customHeight="false" outlineLevel="0" collapsed="false">
      <c r="A5009" s="0" t="n">
        <v>4944</v>
      </c>
      <c r="B5009" s="0" t="n">
        <v>0.498866</v>
      </c>
      <c r="C5009" s="0" t="n">
        <v>1.134832</v>
      </c>
      <c r="D5009" s="0" t="n">
        <v>0.996917</v>
      </c>
      <c r="E5009" s="0" t="n">
        <v>1.043717</v>
      </c>
      <c r="F5009" s="0" t="n">
        <v>0.166811</v>
      </c>
      <c r="G5009" s="0" t="n">
        <f aca="false">12*Inputs!$B$6*(MIN(1,$H$50*$C5009)*(ic*Inputs!$C$6+pS+fee_fx*Inputs!$D$6-cost_acc-cost_wd*Inputs!$E$6*$E5009-cost_fx*Inputs!$D$6-$F5009)+(1-MIN(1,$H$50*$C5009))*(1-MIN(1,Inputs!$G$6*$D5009)*churn_nonbuyers)*(ic*Inputs!$C$6+fee_wd*Inputs!$E$6*(1-$B5009)+fee_fx*Inputs!$D$6-cost_acc-cost_wd*Inputs!$E$6*(1-$B5009)-cost_fx*Inputs!$D$6))</f>
        <v>190004.444999166</v>
      </c>
      <c r="H5009" s="0" t="n">
        <f aca="false">12*Inputs!$B$7*(MIN(1,$H$51*$C5009)*(ic*Inputs!$C$7+pE+fee_fx*Inputs!$D$7-cost_acc-cost_wd*Inputs!$E$7*$E5009-cost_fx*Inputs!$D$7-$F5009)+(1-MIN(1,$H$51*$C5009))*(1-MIN(1,Inputs!$G$7*$D5009)*churn_nonbuyers)*(ic*Inputs!$C$7+fee_wd*Inputs!$E$7*(1-$B5009)+fee_fx*Inputs!$D$7-cost_acc-cost_wd*Inputs!$E$7*(1-$B5009)-cost_fx*Inputs!$D$7))</f>
        <v>406654.268252175</v>
      </c>
      <c r="I5009" s="0" t="n">
        <f aca="false">12*Inputs!$B$8*(MIN(1,$H$52*$C5009)*(ic*Inputs!$C$8+pT-cost_acc-cost_wd*Inputs!$E$8-cost_fx*Inputs!$D$8-cost_ins)+(1-MIN(1,$H$52*$C5009))*(1-MIN(1,Inputs!$G$8*$D5009)*churn_nonbuyers)*(ic*Inputs!$C$8+fee_wd*Inputs!$E$8*(1-$B5009)+fee_fx*Inputs!$D$8-cost_acc-cost_wd*Inputs!$E$8*(1-$B5009)-cost_fx*Inputs!$D$8))</f>
        <v>182370.422273789</v>
      </c>
      <c r="J5009" s="0" t="n">
        <f aca="false">G5009+H5009+I5009-fixed</f>
        <v>79029.1355251294</v>
      </c>
      <c r="K5009" s="0" t="n">
        <f aca="false">12*Inputs!$B$6*(1-MIN(1,Inputs!$G$6*$D5009)*churn_nonbuyers)*(ic*Inputs!$C$6+fee_wd*Inputs!$E$6*(1-$B5009)+fee_fx*Inputs!$D$6-cost_acc-cost_wd*Inputs!$E$6*(1-$B5009)-cost_fx*Inputs!$D$6)</f>
        <v>123295.134212078</v>
      </c>
      <c r="L5009" s="0" t="n">
        <f aca="false">12*Inputs!$B$7*(1-MIN(1,Inputs!$G$7*$D5009)*churn_nonbuyers)*(ic*Inputs!$C$7+fee_wd*Inputs!$E$7*(1-$B5009)+fee_fx*Inputs!$D$7-cost_acc-cost_wd*Inputs!$E$7*(1-$B5009)-cost_fx*Inputs!$D$7)</f>
        <v>321453.044911247</v>
      </c>
      <c r="M5009" s="0" t="n">
        <f aca="false">12*Inputs!$B$8*(1-MIN(1,Inputs!$G$8*$D5009)*churn_nonbuyers)*(ic*Inputs!$C$8+fee_wd*Inputs!$E$8*(1-$B5009)+fee_fx*Inputs!$D$8-cost_acc-cost_wd*Inputs!$E$8*(1-$B5009)-cost_fx*Inputs!$D$8)</f>
        <v>91389.0565096992</v>
      </c>
      <c r="N5009" s="0" t="n">
        <f aca="false">K5009+L5009+I5009-fixed</f>
        <v>-72881.3986028858</v>
      </c>
      <c r="O5009" s="0" t="n">
        <f aca="false">K5009+L5009+M5009-fixed</f>
        <v>-163862.764366975</v>
      </c>
      <c r="P5009" s="0" t="n">
        <f aca="false">12*Inputs!$B$6*(1-MIN(1,Inputs!$F$6*$D5009))*(ic*Inputs!$C$6+flat_fee-cost_acc-cost_wd*Inputs!$E$6*$E5009-cost_fx*Inputs!$D$6)+12*Inputs!$B$7*(1-MIN(1,Inputs!$F$7*$D5009))*(ic*Inputs!$C$7+flat_fee-cost_acc-cost_wd*Inputs!$E$7*$E5009-cost_fx*Inputs!$D$7)+12*Inputs!$B$8*(1-MIN(1,Inputs!$F$8*$D5009))*(ic*Inputs!$C$8+flat_fee-cost_acc-cost_wd*Inputs!$E$8*$E5009-cost_fx*Inputs!$D$8)-fixed</f>
        <v>53292.49894136</v>
      </c>
    </row>
    <row r="5010" customFormat="false" ht="15" hidden="false" customHeight="false" outlineLevel="0" collapsed="false">
      <c r="A5010" s="0" t="n">
        <v>4945</v>
      </c>
      <c r="B5010" s="0" t="n">
        <v>0.317675</v>
      </c>
      <c r="C5010" s="0" t="n">
        <v>0.701748</v>
      </c>
      <c r="D5010" s="0" t="n">
        <v>1.795074</v>
      </c>
      <c r="E5010" s="0" t="n">
        <v>1.285113</v>
      </c>
      <c r="F5010" s="0" t="n">
        <v>0.088499</v>
      </c>
      <c r="G5010" s="0" t="n">
        <f aca="false">12*Inputs!$B$6*(MIN(1,$H$50*$C5010)*(ic*Inputs!$C$6+pS+fee_fx*Inputs!$D$6-cost_acc-cost_wd*Inputs!$E$6*$E5010-cost_fx*Inputs!$D$6-$F5010)+(1-MIN(1,$H$50*$C5010))*(1-MIN(1,Inputs!$G$6*$D5010)*churn_nonbuyers)*(ic*Inputs!$C$6+fee_wd*Inputs!$E$6*(1-$B5010)+fee_fx*Inputs!$D$6-cost_acc-cost_wd*Inputs!$E$6*(1-$B5010)-cost_fx*Inputs!$D$6))</f>
        <v>179438.038827051</v>
      </c>
      <c r="H5010" s="0" t="n">
        <f aca="false">12*Inputs!$B$7*(MIN(1,$H$51*$C5010)*(ic*Inputs!$C$7+pE+fee_fx*Inputs!$D$7-cost_acc-cost_wd*Inputs!$E$7*$E5010-cost_fx*Inputs!$D$7-$F5010)+(1-MIN(1,$H$51*$C5010))*(1-MIN(1,Inputs!$G$7*$D5010)*churn_nonbuyers)*(ic*Inputs!$C$7+fee_wd*Inputs!$E$7*(1-$B5010)+fee_fx*Inputs!$D$7-cost_acc-cost_wd*Inputs!$E$7*(1-$B5010)-cost_fx*Inputs!$D$7))</f>
        <v>369839.453953991</v>
      </c>
      <c r="I5010" s="0" t="n">
        <f aca="false">12*Inputs!$B$8*(MIN(1,$H$52*$C5010)*(ic*Inputs!$C$8+pT-cost_acc-cost_wd*Inputs!$E$8-cost_fx*Inputs!$D$8-cost_ins)+(1-MIN(1,$H$52*$C5010))*(1-MIN(1,Inputs!$G$8*$D5010)*churn_nonbuyers)*(ic*Inputs!$C$8+fee_wd*Inputs!$E$8*(1-$B5010)+fee_fx*Inputs!$D$8-cost_acc-cost_wd*Inputs!$E$8*(1-$B5010)-cost_fx*Inputs!$D$8))</f>
        <v>101152.763712</v>
      </c>
      <c r="J5010" s="0" t="n">
        <f aca="false">G5010+H5010+I5010-fixed</f>
        <v>-49569.7435069579</v>
      </c>
      <c r="K5010" s="0" t="n">
        <f aca="false">12*Inputs!$B$6*(1-MIN(1,Inputs!$G$6*$D5010)*churn_nonbuyers)*(ic*Inputs!$C$6+fee_wd*Inputs!$E$6*(1-$B5010)+fee_fx*Inputs!$D$6-cost_acc-cost_wd*Inputs!$E$6*(1-$B5010)-cost_fx*Inputs!$D$6)</f>
        <v>141866.25503724</v>
      </c>
      <c r="L5010" s="0" t="n">
        <f aca="false">12*Inputs!$B$7*(1-MIN(1,Inputs!$G$7*$D5010)*churn_nonbuyers)*(ic*Inputs!$C$7+fee_wd*Inputs!$E$7*(1-$B5010)+fee_fx*Inputs!$D$7-cost_acc-cost_wd*Inputs!$E$7*(1-$B5010)-cost_fx*Inputs!$D$7)</f>
        <v>338205.065470344</v>
      </c>
      <c r="M5010" s="0" t="n">
        <f aca="false">12*Inputs!$B$8*(1-MIN(1,Inputs!$G$8*$D5010)*churn_nonbuyers)*(ic*Inputs!$C$8+fee_wd*Inputs!$E$8*(1-$B5010)+fee_fx*Inputs!$D$8-cost_acc-cost_wd*Inputs!$E$8*(1-$B5010)-cost_fx*Inputs!$D$8)</f>
        <v>0</v>
      </c>
      <c r="N5010" s="0" t="n">
        <f aca="false">K5010+L5010+I5010-fixed</f>
        <v>-118775.915780416</v>
      </c>
      <c r="O5010" s="0" t="n">
        <f aca="false">K5010+L5010+M5010-fixed</f>
        <v>-219928.679492416</v>
      </c>
      <c r="P5010" s="0" t="n">
        <f aca="false">12*Inputs!$B$6*(1-MIN(1,Inputs!$F$6*$D5010))*(ic*Inputs!$C$6+flat_fee-cost_acc-cost_wd*Inputs!$E$6*$E5010-cost_fx*Inputs!$D$6)+12*Inputs!$B$7*(1-MIN(1,Inputs!$F$7*$D5010))*(ic*Inputs!$C$7+flat_fee-cost_acc-cost_wd*Inputs!$E$7*$E5010-cost_fx*Inputs!$D$7)+12*Inputs!$B$8*(1-MIN(1,Inputs!$F$8*$D5010))*(ic*Inputs!$C$8+flat_fee-cost_acc-cost_wd*Inputs!$E$8*$E5010-cost_fx*Inputs!$D$8)-fixed</f>
        <v>-446656.68266512</v>
      </c>
    </row>
    <row r="5011" customFormat="false" ht="15" hidden="false" customHeight="false" outlineLevel="0" collapsed="false">
      <c r="A5011" s="0" t="n">
        <v>4946</v>
      </c>
      <c r="B5011" s="0" t="n">
        <v>0.203428</v>
      </c>
      <c r="C5011" s="0" t="n">
        <v>0.935726</v>
      </c>
      <c r="D5011" s="0" t="n">
        <v>0.854889</v>
      </c>
      <c r="E5011" s="0" t="n">
        <v>1.011411</v>
      </c>
      <c r="F5011" s="0" t="n">
        <v>0.067815</v>
      </c>
      <c r="G5011" s="0" t="n">
        <f aca="false">12*Inputs!$B$6*(MIN(1,$H$50*$C5011)*(ic*Inputs!$C$6+pS+fee_fx*Inputs!$D$6-cost_acc-cost_wd*Inputs!$E$6*$E5011-cost_fx*Inputs!$D$6-$F5011)+(1-MIN(1,$H$50*$C5011))*(1-MIN(1,Inputs!$G$6*$D5011)*churn_nonbuyers)*(ic*Inputs!$C$6+fee_wd*Inputs!$E$6*(1-$B5011)+fee_fx*Inputs!$D$6-cost_acc-cost_wd*Inputs!$E$6*(1-$B5011)-cost_fx*Inputs!$D$6))</f>
        <v>219659.615355891</v>
      </c>
      <c r="H5011" s="0" t="n">
        <f aca="false">12*Inputs!$B$7*(MIN(1,$H$51*$C5011)*(ic*Inputs!$C$7+pE+fee_fx*Inputs!$D$7-cost_acc-cost_wd*Inputs!$E$7*$E5011-cost_fx*Inputs!$D$7-$F5011)+(1-MIN(1,$H$51*$C5011))*(1-MIN(1,Inputs!$G$7*$D5011)*churn_nonbuyers)*(ic*Inputs!$C$7+fee_wd*Inputs!$E$7*(1-$B5011)+fee_fx*Inputs!$D$7-cost_acc-cost_wd*Inputs!$E$7*(1-$B5011)-cost_fx*Inputs!$D$7))</f>
        <v>427344.183223537</v>
      </c>
      <c r="I5011" s="0" t="n">
        <f aca="false">12*Inputs!$B$8*(MIN(1,$H$52*$C5011)*(ic*Inputs!$C$8+pT-cost_acc-cost_wd*Inputs!$E$8-cost_fx*Inputs!$D$8-cost_ins)+(1-MIN(1,$H$52*$C5011))*(1-MIN(1,Inputs!$G$8*$D5011)*churn_nonbuyers)*(ic*Inputs!$C$8+fee_wd*Inputs!$E$8*(1-$B5011)+fee_fx*Inputs!$D$8-cost_acc-cost_wd*Inputs!$E$8*(1-$B5011)-cost_fx*Inputs!$D$8))</f>
        <v>178746.285548178</v>
      </c>
      <c r="J5011" s="0" t="n">
        <f aca="false">G5011+H5011+I5011-fixed</f>
        <v>125750.084127607</v>
      </c>
      <c r="K5011" s="0" t="n">
        <f aca="false">12*Inputs!$B$6*(1-MIN(1,Inputs!$G$6*$D5011)*churn_nonbuyers)*(ic*Inputs!$C$6+fee_wd*Inputs!$E$6*(1-$B5011)+fee_fx*Inputs!$D$6-cost_acc-cost_wd*Inputs!$E$6*(1-$B5011)-cost_fx*Inputs!$D$6)</f>
        <v>164941.227068342</v>
      </c>
      <c r="L5011" s="0" t="n">
        <f aca="false">12*Inputs!$B$7*(1-MIN(1,Inputs!$G$7*$D5011)*churn_nonbuyers)*(ic*Inputs!$C$7+fee_wd*Inputs!$E$7*(1-$B5011)+fee_fx*Inputs!$D$7-cost_acc-cost_wd*Inputs!$E$7*(1-$B5011)-cost_fx*Inputs!$D$7)</f>
        <v>364316.914769006</v>
      </c>
      <c r="M5011" s="0" t="n">
        <f aca="false">12*Inputs!$B$8*(1-MIN(1,Inputs!$G$8*$D5011)*churn_nonbuyers)*(ic*Inputs!$C$8+fee_wd*Inputs!$E$8*(1-$B5011)+fee_fx*Inputs!$D$8-cost_acc-cost_wd*Inputs!$E$8*(1-$B5011)-cost_fx*Inputs!$D$8)</f>
        <v>127153.738158931</v>
      </c>
      <c r="N5011" s="0" t="n">
        <f aca="false">K5011+L5011+I5011-fixed</f>
        <v>8004.42738552613</v>
      </c>
      <c r="O5011" s="0" t="n">
        <f aca="false">K5011+L5011+M5011-fixed</f>
        <v>-43588.120003721</v>
      </c>
      <c r="P5011" s="0" t="n">
        <f aca="false">12*Inputs!$B$6*(1-MIN(1,Inputs!$F$6*$D5011))*(ic*Inputs!$C$6+flat_fee-cost_acc-cost_wd*Inputs!$E$6*$E5011-cost_fx*Inputs!$D$6)+12*Inputs!$B$7*(1-MIN(1,Inputs!$F$7*$D5011))*(ic*Inputs!$C$7+flat_fee-cost_acc-cost_wd*Inputs!$E$7*$E5011-cost_fx*Inputs!$D$7)+12*Inputs!$B$8*(1-MIN(1,Inputs!$F$8*$D5011))*(ic*Inputs!$C$8+flat_fee-cost_acc-cost_wd*Inputs!$E$8*$E5011-cost_fx*Inputs!$D$8)-fixed</f>
        <v>146977.19721896</v>
      </c>
    </row>
    <row r="5012" customFormat="false" ht="15" hidden="false" customHeight="false" outlineLevel="0" collapsed="false">
      <c r="A5012" s="0" t="n">
        <v>4947</v>
      </c>
      <c r="B5012" s="0" t="n">
        <v>0.352876</v>
      </c>
      <c r="C5012" s="0" t="n">
        <v>0.803996</v>
      </c>
      <c r="D5012" s="0" t="n">
        <v>1.65086</v>
      </c>
      <c r="E5012" s="0" t="n">
        <v>1.122574</v>
      </c>
      <c r="F5012" s="0" t="n">
        <v>0.138881</v>
      </c>
      <c r="G5012" s="0" t="n">
        <f aca="false">12*Inputs!$B$6*(MIN(1,$H$50*$C5012)*(ic*Inputs!$C$6+pS+fee_fx*Inputs!$D$6-cost_acc-cost_wd*Inputs!$E$6*$E5012-cost_fx*Inputs!$D$6-$F5012)+(1-MIN(1,$H$50*$C5012))*(1-MIN(1,Inputs!$G$6*$D5012)*churn_nonbuyers)*(ic*Inputs!$C$6+fee_wd*Inputs!$E$6*(1-$B5012)+fee_fx*Inputs!$D$6-cost_acc-cost_wd*Inputs!$E$6*(1-$B5012)-cost_fx*Inputs!$D$6))</f>
        <v>183690.150455185</v>
      </c>
      <c r="H5012" s="0" t="n">
        <f aca="false">12*Inputs!$B$7*(MIN(1,$H$51*$C5012)*(ic*Inputs!$C$7+pE+fee_fx*Inputs!$D$7-cost_acc-cost_wd*Inputs!$E$7*$E5012-cost_fx*Inputs!$D$7-$F5012)+(1-MIN(1,$H$51*$C5012))*(1-MIN(1,Inputs!$G$7*$D5012)*churn_nonbuyers)*(ic*Inputs!$C$7+fee_wd*Inputs!$E$7*(1-$B5012)+fee_fx*Inputs!$D$7-cost_acc-cost_wd*Inputs!$E$7*(1-$B5012)-cost_fx*Inputs!$D$7))</f>
        <v>384950.628602811</v>
      </c>
      <c r="I5012" s="0" t="n">
        <f aca="false">12*Inputs!$B$8*(MIN(1,$H$52*$C5012)*(ic*Inputs!$C$8+pT-cost_acc-cost_wd*Inputs!$E$8-cost_fx*Inputs!$D$8-cost_ins)+(1-MIN(1,$H$52*$C5012))*(1-MIN(1,Inputs!$G$8*$D5012)*churn_nonbuyers)*(ic*Inputs!$C$8+fee_wd*Inputs!$E$8*(1-$B5012)+fee_fx*Inputs!$D$8-cost_acc-cost_wd*Inputs!$E$8*(1-$B5012)-cost_fx*Inputs!$D$8))</f>
        <v>115891.199424</v>
      </c>
      <c r="J5012" s="0" t="n">
        <f aca="false">G5012+H5012+I5012-fixed</f>
        <v>-15468.0215180045</v>
      </c>
      <c r="K5012" s="0" t="n">
        <f aca="false">12*Inputs!$B$6*(1-MIN(1,Inputs!$G$6*$D5012)*churn_nonbuyers)*(ic*Inputs!$C$6+fee_wd*Inputs!$E$6*(1-$B5012)+fee_fx*Inputs!$D$6-cost_acc-cost_wd*Inputs!$E$6*(1-$B5012)-cost_fx*Inputs!$D$6)</f>
        <v>138339.539088192</v>
      </c>
      <c r="L5012" s="0" t="n">
        <f aca="false">12*Inputs!$B$7*(1-MIN(1,Inputs!$G$7*$D5012)*churn_nonbuyers)*(ic*Inputs!$C$7+fee_wd*Inputs!$E$7*(1-$B5012)+fee_fx*Inputs!$D$7-cost_acc-cost_wd*Inputs!$E$7*(1-$B5012)-cost_fx*Inputs!$D$7)</f>
        <v>334933.664572915</v>
      </c>
      <c r="M5012" s="0" t="n">
        <f aca="false">12*Inputs!$B$8*(1-MIN(1,Inputs!$G$8*$D5012)*churn_nonbuyers)*(ic*Inputs!$C$8+fee_wd*Inputs!$E$8*(1-$B5012)+fee_fx*Inputs!$D$8-cost_acc-cost_wd*Inputs!$E$8*(1-$B5012)-cost_fx*Inputs!$D$8)</f>
        <v>0</v>
      </c>
      <c r="N5012" s="0" t="n">
        <f aca="false">K5012+L5012+I5012-fixed</f>
        <v>-110835.596914893</v>
      </c>
      <c r="O5012" s="0" t="n">
        <f aca="false">K5012+L5012+M5012-fixed</f>
        <v>-226726.796338893</v>
      </c>
      <c r="P5012" s="0" t="n">
        <f aca="false">12*Inputs!$B$6*(1-MIN(1,Inputs!$F$6*$D5012))*(ic*Inputs!$C$6+flat_fee-cost_acc-cost_wd*Inputs!$E$6*$E5012-cost_fx*Inputs!$D$6)+12*Inputs!$B$7*(1-MIN(1,Inputs!$F$7*$D5012))*(ic*Inputs!$C$7+flat_fee-cost_acc-cost_wd*Inputs!$E$7*$E5012-cost_fx*Inputs!$D$7)+12*Inputs!$B$8*(1-MIN(1,Inputs!$F$8*$D5012))*(ic*Inputs!$C$8+flat_fee-cost_acc-cost_wd*Inputs!$E$8*$E5012-cost_fx*Inputs!$D$8)-fixed</f>
        <v>-330371.3028064</v>
      </c>
    </row>
    <row r="5013" customFormat="false" ht="15" hidden="false" customHeight="false" outlineLevel="0" collapsed="false">
      <c r="A5013" s="0" t="n">
        <v>4948</v>
      </c>
      <c r="B5013" s="0" t="n">
        <v>0.547742</v>
      </c>
      <c r="C5013" s="0" t="n">
        <v>0.909392</v>
      </c>
      <c r="D5013" s="0" t="n">
        <v>1.473854</v>
      </c>
      <c r="E5013" s="0" t="n">
        <v>1.104638</v>
      </c>
      <c r="F5013" s="0" t="n">
        <v>0.128024</v>
      </c>
      <c r="G5013" s="0" t="n">
        <f aca="false">12*Inputs!$B$6*(MIN(1,$H$50*$C5013)*(ic*Inputs!$C$6+pS+fee_fx*Inputs!$D$6-cost_acc-cost_wd*Inputs!$E$6*$E5013-cost_fx*Inputs!$D$6-$F5013)+(1-MIN(1,$H$50*$C5013))*(1-MIN(1,Inputs!$G$6*$D5013)*churn_nonbuyers)*(ic*Inputs!$C$6+fee_wd*Inputs!$E$6*(1-$B5013)+fee_fx*Inputs!$D$6-cost_acc-cost_wd*Inputs!$E$6*(1-$B5013)-cost_fx*Inputs!$D$6))</f>
        <v>167374.046086009</v>
      </c>
      <c r="H5013" s="0" t="n">
        <f aca="false">12*Inputs!$B$7*(MIN(1,$H$51*$C5013)*(ic*Inputs!$C$7+pE+fee_fx*Inputs!$D$7-cost_acc-cost_wd*Inputs!$E$7*$E5013-cost_fx*Inputs!$D$7-$F5013)+(1-MIN(1,$H$51*$C5013))*(1-MIN(1,Inputs!$G$7*$D5013)*churn_nonbuyers)*(ic*Inputs!$C$7+fee_wd*Inputs!$E$7*(1-$B5013)+fee_fx*Inputs!$D$7-cost_acc-cost_wd*Inputs!$E$7*(1-$B5013)-cost_fx*Inputs!$D$7))</f>
        <v>378081.600724257</v>
      </c>
      <c r="I5013" s="0" t="n">
        <f aca="false">12*Inputs!$B$8*(MIN(1,$H$52*$C5013)*(ic*Inputs!$C$8+pT-cost_acc-cost_wd*Inputs!$E$8-cost_fx*Inputs!$D$8-cost_ins)+(1-MIN(1,$H$52*$C5013))*(1-MIN(1,Inputs!$G$8*$D5013)*churn_nonbuyers)*(ic*Inputs!$C$8+fee_wd*Inputs!$E$8*(1-$B5013)+fee_fx*Inputs!$D$8-cost_acc-cost_wd*Inputs!$E$8*(1-$B5013)-cost_fx*Inputs!$D$8))</f>
        <v>131083.400448</v>
      </c>
      <c r="J5013" s="0" t="n">
        <f aca="false">G5013+H5013+I5013-fixed</f>
        <v>-23460.9527417338</v>
      </c>
      <c r="K5013" s="0" t="n">
        <f aca="false">12*Inputs!$B$6*(1-MIN(1,Inputs!$G$6*$D5013)*churn_nonbuyers)*(ic*Inputs!$C$6+fee_wd*Inputs!$E$6*(1-$B5013)+fee_fx*Inputs!$D$6-cost_acc-cost_wd*Inputs!$E$6*(1-$B5013)-cost_fx*Inputs!$D$6)</f>
        <v>113681.20419121</v>
      </c>
      <c r="L5013" s="0" t="n">
        <f aca="false">12*Inputs!$B$7*(1-MIN(1,Inputs!$G$7*$D5013)*churn_nonbuyers)*(ic*Inputs!$C$7+fee_wd*Inputs!$E$7*(1-$B5013)+fee_fx*Inputs!$D$7-cost_acc-cost_wd*Inputs!$E$7*(1-$B5013)-cost_fx*Inputs!$D$7)</f>
        <v>309984.914322726</v>
      </c>
      <c r="M5013" s="0" t="n">
        <f aca="false">12*Inputs!$B$8*(1-MIN(1,Inputs!$G$8*$D5013)*churn_nonbuyers)*(ic*Inputs!$C$8+fee_wd*Inputs!$E$8*(1-$B5013)+fee_fx*Inputs!$D$8-cost_acc-cost_wd*Inputs!$E$8*(1-$B5013)-cost_fx*Inputs!$D$8)</f>
        <v>0</v>
      </c>
      <c r="N5013" s="0" t="n">
        <f aca="false">K5013+L5013+I5013-fixed</f>
        <v>-145250.481038065</v>
      </c>
      <c r="O5013" s="0" t="n">
        <f aca="false">K5013+L5013+M5013-fixed</f>
        <v>-276333.881486065</v>
      </c>
      <c r="P5013" s="0" t="n">
        <f aca="false">12*Inputs!$B$6*(1-MIN(1,Inputs!$F$6*$D5013))*(ic*Inputs!$C$6+flat_fee-cost_acc-cost_wd*Inputs!$E$6*$E5013-cost_fx*Inputs!$D$6)+12*Inputs!$B$7*(1-MIN(1,Inputs!$F$7*$D5013))*(ic*Inputs!$C$7+flat_fee-cost_acc-cost_wd*Inputs!$E$7*$E5013-cost_fx*Inputs!$D$7)+12*Inputs!$B$8*(1-MIN(1,Inputs!$F$8*$D5013))*(ic*Inputs!$C$8+flat_fee-cost_acc-cost_wd*Inputs!$E$8*$E5013-cost_fx*Inputs!$D$8)-fixed</f>
        <v>-230051.20214752</v>
      </c>
    </row>
    <row r="5014" customFormat="false" ht="15" hidden="false" customHeight="false" outlineLevel="0" collapsed="false">
      <c r="A5014" s="0" t="n">
        <v>4949</v>
      </c>
      <c r="B5014" s="0" t="n">
        <v>0.330228</v>
      </c>
      <c r="C5014" s="0" t="n">
        <v>0.797308</v>
      </c>
      <c r="D5014" s="0" t="n">
        <v>1.76113</v>
      </c>
      <c r="E5014" s="0" t="n">
        <v>1.195517</v>
      </c>
      <c r="F5014" s="0" t="n">
        <v>0.215918</v>
      </c>
      <c r="G5014" s="0" t="n">
        <f aca="false">12*Inputs!$B$6*(MIN(1,$H$50*$C5014)*(ic*Inputs!$C$6+pS+fee_fx*Inputs!$D$6-cost_acc-cost_wd*Inputs!$E$6*$E5014-cost_fx*Inputs!$D$6-$F5014)+(1-MIN(1,$H$50*$C5014))*(1-MIN(1,Inputs!$G$6*$D5014)*churn_nonbuyers)*(ic*Inputs!$C$6+fee_wd*Inputs!$E$6*(1-$B5014)+fee_fx*Inputs!$D$6-cost_acc-cost_wd*Inputs!$E$6*(1-$B5014)-cost_fx*Inputs!$D$6))</f>
        <v>182563.873008371</v>
      </c>
      <c r="H5014" s="0" t="n">
        <f aca="false">12*Inputs!$B$7*(MIN(1,$H$51*$C5014)*(ic*Inputs!$C$7+pE+fee_fx*Inputs!$D$7-cost_acc-cost_wd*Inputs!$E$7*$E5014-cost_fx*Inputs!$D$7-$F5014)+(1-MIN(1,$H$51*$C5014))*(1-MIN(1,Inputs!$G$7*$D5014)*churn_nonbuyers)*(ic*Inputs!$C$7+fee_wd*Inputs!$E$7*(1-$B5014)+fee_fx*Inputs!$D$7-cost_acc-cost_wd*Inputs!$E$7*(1-$B5014)-cost_fx*Inputs!$D$7))</f>
        <v>375606.738459336</v>
      </c>
      <c r="I5014" s="0" t="n">
        <f aca="false">12*Inputs!$B$8*(MIN(1,$H$52*$C5014)*(ic*Inputs!$C$8+pT-cost_acc-cost_wd*Inputs!$E$8-cost_fx*Inputs!$D$8-cost_ins)+(1-MIN(1,$H$52*$C5014))*(1-MIN(1,Inputs!$G$8*$D5014)*churn_nonbuyers)*(ic*Inputs!$C$8+fee_wd*Inputs!$E$8*(1-$B5014)+fee_fx*Inputs!$D$8-cost_acc-cost_wd*Inputs!$E$8*(1-$B5014)-cost_fx*Inputs!$D$8))</f>
        <v>114927.164352</v>
      </c>
      <c r="J5014" s="0" t="n">
        <f aca="false">G5014+H5014+I5014-fixed</f>
        <v>-26902.2241802933</v>
      </c>
      <c r="K5014" s="0" t="n">
        <f aca="false">12*Inputs!$B$6*(1-MIN(1,Inputs!$G$6*$D5014)*churn_nonbuyers)*(ic*Inputs!$C$6+fee_wd*Inputs!$E$6*(1-$B5014)+fee_fx*Inputs!$D$6-cost_acc-cost_wd*Inputs!$E$6*(1-$B5014)-cost_fx*Inputs!$D$6)</f>
        <v>140482.313551008</v>
      </c>
      <c r="L5014" s="0" t="n">
        <f aca="false">12*Inputs!$B$7*(1-MIN(1,Inputs!$G$7*$D5014)*churn_nonbuyers)*(ic*Inputs!$C$7+fee_wd*Inputs!$E$7*(1-$B5014)+fee_fx*Inputs!$D$7-cost_acc-cost_wd*Inputs!$E$7*(1-$B5014)-cost_fx*Inputs!$D$7)</f>
        <v>336856.941090605</v>
      </c>
      <c r="M5014" s="0" t="n">
        <f aca="false">12*Inputs!$B$8*(1-MIN(1,Inputs!$G$8*$D5014)*churn_nonbuyers)*(ic*Inputs!$C$8+fee_wd*Inputs!$E$8*(1-$B5014)+fee_fx*Inputs!$D$8-cost_acc-cost_wd*Inputs!$E$8*(1-$B5014)-cost_fx*Inputs!$D$8)</f>
        <v>0</v>
      </c>
      <c r="N5014" s="0" t="n">
        <f aca="false">K5014+L5014+I5014-fixed</f>
        <v>-107733.581006387</v>
      </c>
      <c r="O5014" s="0" t="n">
        <f aca="false">K5014+L5014+M5014-fixed</f>
        <v>-222660.745358387</v>
      </c>
      <c r="P5014" s="0" t="n">
        <f aca="false">12*Inputs!$B$6*(1-MIN(1,Inputs!$F$6*$D5014))*(ic*Inputs!$C$6+flat_fee-cost_acc-cost_wd*Inputs!$E$6*$E5014-cost_fx*Inputs!$D$6)+12*Inputs!$B$7*(1-MIN(1,Inputs!$F$7*$D5014))*(ic*Inputs!$C$7+flat_fee-cost_acc-cost_wd*Inputs!$E$7*$E5014-cost_fx*Inputs!$D$7)+12*Inputs!$B$8*(1-MIN(1,Inputs!$F$8*$D5014))*(ic*Inputs!$C$8+flat_fee-cost_acc-cost_wd*Inputs!$E$8*$E5014-cost_fx*Inputs!$D$8)-fixed</f>
        <v>-407498.5376296</v>
      </c>
    </row>
    <row r="5015" customFormat="false" ht="15" hidden="false" customHeight="false" outlineLevel="0" collapsed="false">
      <c r="A5015" s="0" t="n">
        <v>4950</v>
      </c>
      <c r="B5015" s="0" t="n">
        <v>0.277009</v>
      </c>
      <c r="C5015" s="0" t="n">
        <v>0.919915</v>
      </c>
      <c r="D5015" s="0" t="n">
        <v>1.150798</v>
      </c>
      <c r="E5015" s="0" t="n">
        <v>1.213856</v>
      </c>
      <c r="F5015" s="0" t="n">
        <v>0.2292</v>
      </c>
      <c r="G5015" s="0" t="n">
        <f aca="false">12*Inputs!$B$6*(MIN(1,$H$50*$C5015)*(ic*Inputs!$C$6+pS+fee_fx*Inputs!$D$6-cost_acc-cost_wd*Inputs!$E$6*$E5015-cost_fx*Inputs!$D$6-$F5015)+(1-MIN(1,$H$50*$C5015))*(1-MIN(1,Inputs!$G$6*$D5015)*churn_nonbuyers)*(ic*Inputs!$C$6+fee_wd*Inputs!$E$6*(1-$B5015)+fee_fx*Inputs!$D$6-cost_acc-cost_wd*Inputs!$E$6*(1-$B5015)-cost_fx*Inputs!$D$6))</f>
        <v>199410.892358057</v>
      </c>
      <c r="H5015" s="0" t="n">
        <f aca="false">12*Inputs!$B$7*(MIN(1,$H$51*$C5015)*(ic*Inputs!$C$7+pE+fee_fx*Inputs!$D$7-cost_acc-cost_wd*Inputs!$E$7*$E5015-cost_fx*Inputs!$D$7-$F5015)+(1-MIN(1,$H$51*$C5015))*(1-MIN(1,Inputs!$G$7*$D5015)*churn_nonbuyers)*(ic*Inputs!$C$7+fee_wd*Inputs!$E$7*(1-$B5015)+fee_fx*Inputs!$D$7-cost_acc-cost_wd*Inputs!$E$7*(1-$B5015)-cost_fx*Inputs!$D$7))</f>
        <v>387710.42721988</v>
      </c>
      <c r="I5015" s="0" t="n">
        <f aca="false">12*Inputs!$B$8*(MIN(1,$H$52*$C5015)*(ic*Inputs!$C$8+pT-cost_acc-cost_wd*Inputs!$E$8-cost_fx*Inputs!$D$8-cost_ins)+(1-MIN(1,$H$52*$C5015))*(1-MIN(1,Inputs!$G$8*$D5015)*churn_nonbuyers)*(ic*Inputs!$C$8+fee_wd*Inputs!$E$8*(1-$B5015)+fee_fx*Inputs!$D$8-cost_acc-cost_wd*Inputs!$E$8*(1-$B5015)-cost_fx*Inputs!$D$8))</f>
        <v>154277.23555168</v>
      </c>
      <c r="J5015" s="0" t="n">
        <f aca="false">G5015+H5015+I5015-fixed</f>
        <v>41398.555129617</v>
      </c>
      <c r="K5015" s="0" t="n">
        <f aca="false">12*Inputs!$B$6*(1-MIN(1,Inputs!$G$6*$D5015)*churn_nonbuyers)*(ic*Inputs!$C$6+fee_wd*Inputs!$E$6*(1-$B5015)+fee_fx*Inputs!$D$6-cost_acc-cost_wd*Inputs!$E$6*(1-$B5015)-cost_fx*Inputs!$D$6)</f>
        <v>152405.88626291</v>
      </c>
      <c r="L5015" s="0" t="n">
        <f aca="false">12*Inputs!$B$7*(1-MIN(1,Inputs!$G$7*$D5015)*churn_nonbuyers)*(ic*Inputs!$C$7+fee_wd*Inputs!$E$7*(1-$B5015)+fee_fx*Inputs!$D$7-cost_acc-cost_wd*Inputs!$E$7*(1-$B5015)-cost_fx*Inputs!$D$7)</f>
        <v>350767.787053746</v>
      </c>
      <c r="M5015" s="0" t="n">
        <f aca="false">12*Inputs!$B$8*(1-MIN(1,Inputs!$G$8*$D5015)*churn_nonbuyers)*(ic*Inputs!$C$8+fee_wd*Inputs!$E$8*(1-$B5015)+fee_fx*Inputs!$D$8-cost_acc-cost_wd*Inputs!$E$8*(1-$B5015)-cost_fx*Inputs!$D$8)</f>
        <v>60880.2961069152</v>
      </c>
      <c r="N5015" s="0" t="n">
        <f aca="false">K5015+L5015+I5015-fixed</f>
        <v>-42549.091131663</v>
      </c>
      <c r="O5015" s="0" t="n">
        <f aca="false">K5015+L5015+M5015-fixed</f>
        <v>-135946.030576428</v>
      </c>
      <c r="P5015" s="0" t="n">
        <f aca="false">12*Inputs!$B$6*(1-MIN(1,Inputs!$F$6*$D5015))*(ic*Inputs!$C$6+flat_fee-cost_acc-cost_wd*Inputs!$E$6*$E5015-cost_fx*Inputs!$D$6)+12*Inputs!$B$7*(1-MIN(1,Inputs!$F$7*$D5015))*(ic*Inputs!$C$7+flat_fee-cost_acc-cost_wd*Inputs!$E$7*$E5015-cost_fx*Inputs!$D$7)+12*Inputs!$B$8*(1-MIN(1,Inputs!$F$8*$D5015))*(ic*Inputs!$C$8+flat_fee-cost_acc-cost_wd*Inputs!$E$8*$E5015-cost_fx*Inputs!$D$8)-fixed</f>
        <v>-99213.2328428801</v>
      </c>
    </row>
    <row r="5016" customFormat="false" ht="15" hidden="false" customHeight="false" outlineLevel="0" collapsed="false">
      <c r="A5016" s="0" t="n">
        <v>4951</v>
      </c>
      <c r="B5016" s="0" t="n">
        <v>0.291051</v>
      </c>
      <c r="C5016" s="0" t="n">
        <v>0.97773</v>
      </c>
      <c r="D5016" s="0" t="n">
        <v>1.68261</v>
      </c>
      <c r="E5016" s="0" t="n">
        <v>1.317678</v>
      </c>
      <c r="F5016" s="0" t="n">
        <v>0.307354</v>
      </c>
      <c r="G5016" s="0" t="n">
        <f aca="false">12*Inputs!$B$6*(MIN(1,$H$50*$C5016)*(ic*Inputs!$C$6+pS+fee_fx*Inputs!$D$6-cost_acc-cost_wd*Inputs!$E$6*$E5016-cost_fx*Inputs!$D$6-$F5016)+(1-MIN(1,$H$50*$C5016))*(1-MIN(1,Inputs!$G$6*$D5016)*churn_nonbuyers)*(ic*Inputs!$C$6+fee_wd*Inputs!$E$6*(1-$B5016)+fee_fx*Inputs!$D$6-cost_acc-cost_wd*Inputs!$E$6*(1-$B5016)-cost_fx*Inputs!$D$6))</f>
        <v>192594.993623615</v>
      </c>
      <c r="H5016" s="0" t="n">
        <f aca="false">12*Inputs!$B$7*(MIN(1,$H$51*$C5016)*(ic*Inputs!$C$7+pE+fee_fx*Inputs!$D$7-cost_acc-cost_wd*Inputs!$E$7*$E5016-cost_fx*Inputs!$D$7-$F5016)+(1-MIN(1,$H$51*$C5016))*(1-MIN(1,Inputs!$G$7*$D5016)*churn_nonbuyers)*(ic*Inputs!$C$7+fee_wd*Inputs!$E$7*(1-$B5016)+fee_fx*Inputs!$D$7-cost_acc-cost_wd*Inputs!$E$7*(1-$B5016)-cost_fx*Inputs!$D$7))</f>
        <v>369238.290398411</v>
      </c>
      <c r="I5016" s="0" t="n">
        <f aca="false">12*Inputs!$B$8*(MIN(1,$H$52*$C5016)*(ic*Inputs!$C$8+pT-cost_acc-cost_wd*Inputs!$E$8-cost_fx*Inputs!$D$8-cost_ins)+(1-MIN(1,$H$52*$C5016))*(1-MIN(1,Inputs!$G$8*$D5016)*churn_nonbuyers)*(ic*Inputs!$C$8+fee_wd*Inputs!$E$8*(1-$B5016)+fee_fx*Inputs!$D$8-cost_acc-cost_wd*Inputs!$E$8*(1-$B5016)-cost_fx*Inputs!$D$8))</f>
        <v>140933.91312</v>
      </c>
      <c r="J5016" s="0" t="n">
        <f aca="false">G5016+H5016+I5016-fixed</f>
        <v>2767.19714202546</v>
      </c>
      <c r="K5016" s="0" t="n">
        <f aca="false">12*Inputs!$B$6*(1-MIN(1,Inputs!$G$6*$D5016)*churn_nonbuyers)*(ic*Inputs!$C$6+fee_wd*Inputs!$E$6*(1-$B5016)+fee_fx*Inputs!$D$6-cost_acc-cost_wd*Inputs!$E$6*(1-$B5016)-cost_fx*Inputs!$D$6)</f>
        <v>146253.969526392</v>
      </c>
      <c r="L5016" s="0" t="n">
        <f aca="false">12*Inputs!$B$7*(1-MIN(1,Inputs!$G$7*$D5016)*churn_nonbuyers)*(ic*Inputs!$C$7+fee_wd*Inputs!$E$7*(1-$B5016)+fee_fx*Inputs!$D$7-cost_acc-cost_wd*Inputs!$E$7*(1-$B5016)-cost_fx*Inputs!$D$7)</f>
        <v>343051.418835835</v>
      </c>
      <c r="M5016" s="0" t="n">
        <f aca="false">12*Inputs!$B$8*(1-MIN(1,Inputs!$G$8*$D5016)*churn_nonbuyers)*(ic*Inputs!$C$8+fee_wd*Inputs!$E$8*(1-$B5016)+fee_fx*Inputs!$D$8-cost_acc-cost_wd*Inputs!$E$8*(1-$B5016)-cost_fx*Inputs!$D$8)</f>
        <v>0</v>
      </c>
      <c r="N5016" s="0" t="n">
        <f aca="false">K5016+L5016+I5016-fixed</f>
        <v>-69760.6985177726</v>
      </c>
      <c r="O5016" s="0" t="n">
        <f aca="false">K5016+L5016+M5016-fixed</f>
        <v>-210694.611637773</v>
      </c>
      <c r="P5016" s="0" t="n">
        <f aca="false">12*Inputs!$B$6*(1-MIN(1,Inputs!$F$6*$D5016))*(ic*Inputs!$C$6+flat_fee-cost_acc-cost_wd*Inputs!$E$6*$E5016-cost_fx*Inputs!$D$6)+12*Inputs!$B$7*(1-MIN(1,Inputs!$F$7*$D5016))*(ic*Inputs!$C$7+flat_fee-cost_acc-cost_wd*Inputs!$E$7*$E5016-cost_fx*Inputs!$D$7)+12*Inputs!$B$8*(1-MIN(1,Inputs!$F$8*$D5016))*(ic*Inputs!$C$8+flat_fee-cost_acc-cost_wd*Inputs!$E$8*$E5016-cost_fx*Inputs!$D$8)-fixed</f>
        <v>-399663.7449808</v>
      </c>
    </row>
    <row r="5017" customFormat="false" ht="15" hidden="false" customHeight="false" outlineLevel="0" collapsed="false">
      <c r="A5017" s="0" t="n">
        <v>4952</v>
      </c>
      <c r="B5017" s="0" t="n">
        <v>0.170323</v>
      </c>
      <c r="C5017" s="0" t="n">
        <v>0.835402</v>
      </c>
      <c r="D5017" s="0" t="n">
        <v>0.851458</v>
      </c>
      <c r="E5017" s="0" t="n">
        <v>1.161622</v>
      </c>
      <c r="F5017" s="0" t="n">
        <v>0.397824</v>
      </c>
      <c r="G5017" s="0" t="n">
        <f aca="false">12*Inputs!$B$6*(MIN(1,$H$50*$C5017)*(ic*Inputs!$C$6+pS+fee_fx*Inputs!$D$6-cost_acc-cost_wd*Inputs!$E$6*$E5017-cost_fx*Inputs!$D$6-$F5017)+(1-MIN(1,$H$50*$C5017))*(1-MIN(1,Inputs!$G$6*$D5017)*churn_nonbuyers)*(ic*Inputs!$C$6+fee_wd*Inputs!$E$6*(1-$B5017)+fee_fx*Inputs!$D$6-cost_acc-cost_wd*Inputs!$E$6*(1-$B5017)-cost_fx*Inputs!$D$6))</f>
        <v>208836.583266067</v>
      </c>
      <c r="H5017" s="0" t="n">
        <f aca="false">12*Inputs!$B$7*(MIN(1,$H$51*$C5017)*(ic*Inputs!$C$7+pE+fee_fx*Inputs!$D$7-cost_acc-cost_wd*Inputs!$E$7*$E5017-cost_fx*Inputs!$D$7-$F5017)+(1-MIN(1,$H$51*$C5017))*(1-MIN(1,Inputs!$G$7*$D5017)*churn_nonbuyers)*(ic*Inputs!$C$7+fee_wd*Inputs!$E$7*(1-$B5017)+fee_fx*Inputs!$D$7-cost_acc-cost_wd*Inputs!$E$7*(1-$B5017)-cost_fx*Inputs!$D$7))</f>
        <v>393369.57997001</v>
      </c>
      <c r="I5017" s="0" t="n">
        <f aca="false">12*Inputs!$B$8*(MIN(1,$H$52*$C5017)*(ic*Inputs!$C$8+pT-cost_acc-cost_wd*Inputs!$E$8-cost_fx*Inputs!$D$8-cost_ins)+(1-MIN(1,$H$52*$C5017))*(1-MIN(1,Inputs!$G$8*$D5017)*churn_nonbuyers)*(ic*Inputs!$C$8+fee_wd*Inputs!$E$8*(1-$B5017)+fee_fx*Inputs!$D$8-cost_acc-cost_wd*Inputs!$E$8*(1-$B5017)-cost_fx*Inputs!$D$8))</f>
        <v>173797.086758557</v>
      </c>
      <c r="J5017" s="0" t="n">
        <f aca="false">G5017+H5017+I5017-fixed</f>
        <v>76003.2499946344</v>
      </c>
      <c r="K5017" s="0" t="n">
        <f aca="false">12*Inputs!$B$6*(1-MIN(1,Inputs!$G$6*$D5017)*churn_nonbuyers)*(ic*Inputs!$C$6+fee_wd*Inputs!$E$6*(1-$B5017)+fee_fx*Inputs!$D$6-cost_acc-cost_wd*Inputs!$E$6*(1-$B5017)-cost_fx*Inputs!$D$6)</f>
        <v>169534.956102725</v>
      </c>
      <c r="L5017" s="0" t="n">
        <f aca="false">12*Inputs!$B$7*(1-MIN(1,Inputs!$G$7*$D5017)*churn_nonbuyers)*(ic*Inputs!$C$7+fee_wd*Inputs!$E$7*(1-$B5017)+fee_fx*Inputs!$D$7-cost_acc-cost_wd*Inputs!$E$7*(1-$B5017)-cost_fx*Inputs!$D$7)</f>
        <v>369000.750877635</v>
      </c>
      <c r="M5017" s="0" t="n">
        <f aca="false">12*Inputs!$B$8*(1-MIN(1,Inputs!$G$8*$D5017)*churn_nonbuyers)*(ic*Inputs!$C$8+fee_wd*Inputs!$E$8*(1-$B5017)+fee_fx*Inputs!$D$8-cost_acc-cost_wd*Inputs!$E$8*(1-$B5017)-cost_fx*Inputs!$D$8)</f>
        <v>128556.140959382</v>
      </c>
      <c r="N5017" s="0" t="n">
        <f aca="false">K5017+L5017+I5017-fixed</f>
        <v>12332.793738917</v>
      </c>
      <c r="O5017" s="0" t="n">
        <f aca="false">K5017+L5017+M5017-fixed</f>
        <v>-32908.152060258</v>
      </c>
      <c r="P5017" s="0" t="n">
        <f aca="false">12*Inputs!$B$6*(1-MIN(1,Inputs!$F$6*$D5017))*(ic*Inputs!$C$6+flat_fee-cost_acc-cost_wd*Inputs!$E$6*$E5017-cost_fx*Inputs!$D$6)+12*Inputs!$B$7*(1-MIN(1,Inputs!$F$7*$D5017))*(ic*Inputs!$C$7+flat_fee-cost_acc-cost_wd*Inputs!$E$7*$E5017-cost_fx*Inputs!$D$7)+12*Inputs!$B$8*(1-MIN(1,Inputs!$F$8*$D5017))*(ic*Inputs!$C$8+flat_fee-cost_acc-cost_wd*Inputs!$E$8*$E5017-cost_fx*Inputs!$D$8)-fixed</f>
        <v>78656.45174624</v>
      </c>
    </row>
    <row r="5018" customFormat="false" ht="15" hidden="false" customHeight="false" outlineLevel="0" collapsed="false">
      <c r="A5018" s="0" t="n">
        <v>4953</v>
      </c>
      <c r="B5018" s="0" t="n">
        <v>0.143741</v>
      </c>
      <c r="C5018" s="0" t="n">
        <v>0.758751</v>
      </c>
      <c r="D5018" s="0" t="n">
        <v>1.212685</v>
      </c>
      <c r="E5018" s="0" t="n">
        <v>1.098458</v>
      </c>
      <c r="F5018" s="0" t="n">
        <v>0.163161</v>
      </c>
      <c r="G5018" s="0" t="n">
        <f aca="false">12*Inputs!$B$6*(MIN(1,$H$50*$C5018)*(ic*Inputs!$C$6+pS+fee_fx*Inputs!$D$6-cost_acc-cost_wd*Inputs!$E$6*$E5018-cost_fx*Inputs!$D$6-$F5018)+(1-MIN(1,$H$50*$C5018))*(1-MIN(1,Inputs!$G$6*$D5018)*churn_nonbuyers)*(ic*Inputs!$C$6+fee_wd*Inputs!$E$6*(1-$B5018)+fee_fx*Inputs!$D$6-cost_acc-cost_wd*Inputs!$E$6*(1-$B5018)-cost_fx*Inputs!$D$6))</f>
        <v>210810.419125216</v>
      </c>
      <c r="H5018" s="0" t="n">
        <f aca="false">12*Inputs!$B$7*(MIN(1,$H$51*$C5018)*(ic*Inputs!$C$7+pE+fee_fx*Inputs!$D$7-cost_acc-cost_wd*Inputs!$E$7*$E5018-cost_fx*Inputs!$D$7-$F5018)+(1-MIN(1,$H$51*$C5018))*(1-MIN(1,Inputs!$G$7*$D5018)*churn_nonbuyers)*(ic*Inputs!$C$7+fee_wd*Inputs!$E$7*(1-$B5018)+fee_fx*Inputs!$D$7-cost_acc-cost_wd*Inputs!$E$7*(1-$B5018)-cost_fx*Inputs!$D$7))</f>
        <v>406621.336944689</v>
      </c>
      <c r="I5018" s="0" t="n">
        <f aca="false">12*Inputs!$B$8*(MIN(1,$H$52*$C5018)*(ic*Inputs!$C$8+pT-cost_acc-cost_wd*Inputs!$E$8-cost_fx*Inputs!$D$8-cost_ins)+(1-MIN(1,$H$52*$C5018))*(1-MIN(1,Inputs!$G$8*$D5018)*churn_nonbuyers)*(ic*Inputs!$C$8+fee_wd*Inputs!$E$8*(1-$B5018)+fee_fx*Inputs!$D$8-cost_acc-cost_wd*Inputs!$E$8*(1-$B5018)-cost_fx*Inputs!$D$8))</f>
        <v>132008.092463697</v>
      </c>
      <c r="J5018" s="0" t="n">
        <f aca="false">G5018+H5018+I5018-fixed</f>
        <v>49439.8485336024</v>
      </c>
      <c r="K5018" s="0" t="n">
        <f aca="false">12*Inputs!$B$6*(1-MIN(1,Inputs!$G$6*$D5018)*churn_nonbuyers)*(ic*Inputs!$C$6+fee_wd*Inputs!$E$6*(1-$B5018)+fee_fx*Inputs!$D$6-cost_acc-cost_wd*Inputs!$E$6*(1-$B5018)-cost_fx*Inputs!$D$6)</f>
        <v>169932.481593012</v>
      </c>
      <c r="L5018" s="0" t="n">
        <f aca="false">12*Inputs!$B$7*(1-MIN(1,Inputs!$G$7*$D5018)*churn_nonbuyers)*(ic*Inputs!$C$7+fee_wd*Inputs!$E$7*(1-$B5018)+fee_fx*Inputs!$D$7-cost_acc-cost_wd*Inputs!$E$7*(1-$B5018)-cost_fx*Inputs!$D$7)</f>
        <v>368585.688475807</v>
      </c>
      <c r="M5018" s="0" t="n">
        <f aca="false">12*Inputs!$B$8*(1-MIN(1,Inputs!$G$8*$D5018)*churn_nonbuyers)*(ic*Inputs!$C$8+fee_wd*Inputs!$E$8*(1-$B5018)+fee_fx*Inputs!$D$8-cost_acc-cost_wd*Inputs!$E$8*(1-$B5018)-cost_fx*Inputs!$D$8)</f>
        <v>48283.065034056</v>
      </c>
      <c r="N5018" s="0" t="n">
        <f aca="false">K5018+L5018+I5018-fixed</f>
        <v>-29473.7374674834</v>
      </c>
      <c r="O5018" s="0" t="n">
        <f aca="false">K5018+L5018+M5018-fixed</f>
        <v>-113198.764897125</v>
      </c>
      <c r="P5018" s="0" t="n">
        <f aca="false">12*Inputs!$B$6*(1-MIN(1,Inputs!$F$6*$D5018))*(ic*Inputs!$C$6+flat_fee-cost_acc-cost_wd*Inputs!$E$6*$E5018-cost_fx*Inputs!$D$6)+12*Inputs!$B$7*(1-MIN(1,Inputs!$F$7*$D5018))*(ic*Inputs!$C$7+flat_fee-cost_acc-cost_wd*Inputs!$E$7*$E5018-cost_fx*Inputs!$D$7)+12*Inputs!$B$8*(1-MIN(1,Inputs!$F$8*$D5018))*(ic*Inputs!$C$8+flat_fee-cost_acc-cost_wd*Inputs!$E$8*$E5018-cost_fx*Inputs!$D$8)-fixed</f>
        <v>-86975.1531447999</v>
      </c>
    </row>
    <row r="5019" customFormat="false" ht="15" hidden="false" customHeight="false" outlineLevel="0" collapsed="false">
      <c r="A5019" s="0" t="n">
        <v>4954</v>
      </c>
      <c r="B5019" s="0" t="n">
        <v>0.201118</v>
      </c>
      <c r="C5019" s="0" t="n">
        <v>0.916075</v>
      </c>
      <c r="D5019" s="0" t="n">
        <v>1.363196</v>
      </c>
      <c r="E5019" s="0" t="n">
        <v>1.175897</v>
      </c>
      <c r="F5019" s="0" t="n">
        <v>0.09617</v>
      </c>
      <c r="G5019" s="0" t="n">
        <f aca="false">12*Inputs!$B$6*(MIN(1,$H$50*$C5019)*(ic*Inputs!$C$6+pS+fee_fx*Inputs!$D$6-cost_acc-cost_wd*Inputs!$E$6*$E5019-cost_fx*Inputs!$D$6-$F5019)+(1-MIN(1,$H$50*$C5019))*(1-MIN(1,Inputs!$G$6*$D5019)*churn_nonbuyers)*(ic*Inputs!$C$6+fee_wd*Inputs!$E$6*(1-$B5019)+fee_fx*Inputs!$D$6-cost_acc-cost_wd*Inputs!$E$6*(1-$B5019)-cost_fx*Inputs!$D$6))</f>
        <v>210669.272411887</v>
      </c>
      <c r="H5019" s="0" t="n">
        <f aca="false">12*Inputs!$B$7*(MIN(1,$H$51*$C5019)*(ic*Inputs!$C$7+pE+fee_fx*Inputs!$D$7-cost_acc-cost_wd*Inputs!$E$7*$E5019-cost_fx*Inputs!$D$7-$F5019)+(1-MIN(1,$H$51*$C5019))*(1-MIN(1,Inputs!$G$7*$D5019)*churn_nonbuyers)*(ic*Inputs!$C$7+fee_wd*Inputs!$E$7*(1-$B5019)+fee_fx*Inputs!$D$7-cost_acc-cost_wd*Inputs!$E$7*(1-$B5019)-cost_fx*Inputs!$D$7))</f>
        <v>403755.529111495</v>
      </c>
      <c r="I5019" s="0" t="n">
        <f aca="false">12*Inputs!$B$8*(MIN(1,$H$52*$C5019)*(ic*Inputs!$C$8+pT-cost_acc-cost_wd*Inputs!$E$8-cost_fx*Inputs!$D$8-cost_ins)+(1-MIN(1,$H$52*$C5019))*(1-MIN(1,Inputs!$G$8*$D5019)*churn_nonbuyers)*(ic*Inputs!$C$8+fee_wd*Inputs!$E$8*(1-$B5019)+fee_fx*Inputs!$D$8-cost_acc-cost_wd*Inputs!$E$8*(1-$B5019)-cost_fx*Inputs!$D$8))</f>
        <v>137246.831284007</v>
      </c>
      <c r="J5019" s="0" t="n">
        <f aca="false">G5019+H5019+I5019-fixed</f>
        <v>51671.6328073893</v>
      </c>
      <c r="K5019" s="0" t="n">
        <f aca="false">12*Inputs!$B$6*(1-MIN(1,Inputs!$G$6*$D5019)*churn_nonbuyers)*(ic*Inputs!$C$6+fee_wd*Inputs!$E$6*(1-$B5019)+fee_fx*Inputs!$D$6-cost_acc-cost_wd*Inputs!$E$6*(1-$B5019)-cost_fx*Inputs!$D$6)</f>
        <v>160871.967742522</v>
      </c>
      <c r="L5019" s="0" t="n">
        <f aca="false">12*Inputs!$B$7*(1-MIN(1,Inputs!$G$7*$D5019)*churn_nonbuyers)*(ic*Inputs!$C$7+fee_wd*Inputs!$E$7*(1-$B5019)+fee_fx*Inputs!$D$7-cost_acc-cost_wd*Inputs!$E$7*(1-$B5019)-cost_fx*Inputs!$D$7)</f>
        <v>358934.174437513</v>
      </c>
      <c r="M5019" s="0" t="n">
        <f aca="false">12*Inputs!$B$8*(1-MIN(1,Inputs!$G$8*$D5019)*churn_nonbuyers)*(ic*Inputs!$C$8+fee_wd*Inputs!$E$8*(1-$B5019)+fee_fx*Inputs!$D$8-cost_acc-cost_wd*Inputs!$E$8*(1-$B5019)-cost_fx*Inputs!$D$8)</f>
        <v>14495.1992251008</v>
      </c>
      <c r="N5019" s="0" t="n">
        <f aca="false">K5019+L5019+I5019-fixed</f>
        <v>-42947.0265359584</v>
      </c>
      <c r="O5019" s="0" t="n">
        <f aca="false">K5019+L5019+M5019-fixed</f>
        <v>-165698.658594864</v>
      </c>
      <c r="P5019" s="0" t="n">
        <f aca="false">12*Inputs!$B$6*(1-MIN(1,Inputs!$F$6*$D5019))*(ic*Inputs!$C$6+flat_fee-cost_acc-cost_wd*Inputs!$E$6*$E5019-cost_fx*Inputs!$D$6)+12*Inputs!$B$7*(1-MIN(1,Inputs!$F$7*$D5019))*(ic*Inputs!$C$7+flat_fee-cost_acc-cost_wd*Inputs!$E$7*$E5019-cost_fx*Inputs!$D$7)+12*Inputs!$B$8*(1-MIN(1,Inputs!$F$8*$D5019))*(ic*Inputs!$C$8+flat_fee-cost_acc-cost_wd*Inputs!$E$8*$E5019-cost_fx*Inputs!$D$8)-fixed</f>
        <v>-194999.47705312</v>
      </c>
    </row>
    <row r="5020" customFormat="false" ht="15" hidden="false" customHeight="false" outlineLevel="0" collapsed="false">
      <c r="A5020" s="0" t="n">
        <v>4955</v>
      </c>
      <c r="B5020" s="0" t="n">
        <v>0.375808</v>
      </c>
      <c r="C5020" s="0" t="n">
        <v>0.948541</v>
      </c>
      <c r="D5020" s="0" t="n">
        <v>1.753195</v>
      </c>
      <c r="E5020" s="0" t="n">
        <v>1.388087</v>
      </c>
      <c r="F5020" s="0" t="n">
        <v>0.453989</v>
      </c>
      <c r="G5020" s="0" t="n">
        <f aca="false">12*Inputs!$B$6*(MIN(1,$H$50*$C5020)*(ic*Inputs!$C$6+pS+fee_fx*Inputs!$D$6-cost_acc-cost_wd*Inputs!$E$6*$E5020-cost_fx*Inputs!$D$6-$F5020)+(1-MIN(1,$H$50*$C5020))*(1-MIN(1,Inputs!$G$6*$D5020)*churn_nonbuyers)*(ic*Inputs!$C$6+fee_wd*Inputs!$E$6*(1-$B5020)+fee_fx*Inputs!$D$6-cost_acc-cost_wd*Inputs!$E$6*(1-$B5020)-cost_fx*Inputs!$D$6))</f>
        <v>175657.207389804</v>
      </c>
      <c r="H5020" s="0" t="n">
        <f aca="false">12*Inputs!$B$7*(MIN(1,$H$51*$C5020)*(ic*Inputs!$C$7+pE+fee_fx*Inputs!$D$7-cost_acc-cost_wd*Inputs!$E$7*$E5020-cost_fx*Inputs!$D$7-$F5020)+(1-MIN(1,$H$51*$C5020))*(1-MIN(1,Inputs!$G$7*$D5020)*churn_nonbuyers)*(ic*Inputs!$C$7+fee_wd*Inputs!$E$7*(1-$B5020)+fee_fx*Inputs!$D$7-cost_acc-cost_wd*Inputs!$E$7*(1-$B5020)-cost_fx*Inputs!$D$7))</f>
        <v>345100.610173929</v>
      </c>
      <c r="I5020" s="0" t="n">
        <f aca="false">12*Inputs!$B$8*(MIN(1,$H$52*$C5020)*(ic*Inputs!$C$8+pT-cost_acc-cost_wd*Inputs!$E$8-cost_fx*Inputs!$D$8-cost_ins)+(1-MIN(1,$H$52*$C5020))*(1-MIN(1,Inputs!$G$8*$D5020)*churn_nonbuyers)*(ic*Inputs!$C$8+fee_wd*Inputs!$E$8*(1-$B5020)+fee_fx*Inputs!$D$8-cost_acc-cost_wd*Inputs!$E$8*(1-$B5020)-cost_fx*Inputs!$D$8))</f>
        <v>136726.493904</v>
      </c>
      <c r="J5020" s="0" t="n">
        <f aca="false">G5020+H5020+I5020-fixed</f>
        <v>-42515.6885322665</v>
      </c>
      <c r="K5020" s="0" t="n">
        <f aca="false">12*Inputs!$B$6*(1-MIN(1,Inputs!$G$6*$D5020)*churn_nonbuyers)*(ic*Inputs!$C$6+fee_wd*Inputs!$E$6*(1-$B5020)+fee_fx*Inputs!$D$6-cost_acc-cost_wd*Inputs!$E$6*(1-$B5020)-cost_fx*Inputs!$D$6)</f>
        <v>134555.268287232</v>
      </c>
      <c r="L5020" s="0" t="n">
        <f aca="false">12*Inputs!$B$7*(1-MIN(1,Inputs!$G$7*$D5020)*churn_nonbuyers)*(ic*Inputs!$C$7+fee_wd*Inputs!$E$7*(1-$B5020)+fee_fx*Inputs!$D$7-cost_acc-cost_wd*Inputs!$E$7*(1-$B5020)-cost_fx*Inputs!$D$7)</f>
        <v>330723.296812339</v>
      </c>
      <c r="M5020" s="0" t="n">
        <f aca="false">12*Inputs!$B$8*(1-MIN(1,Inputs!$G$8*$D5020)*churn_nonbuyers)*(ic*Inputs!$C$8+fee_wd*Inputs!$E$8*(1-$B5020)+fee_fx*Inputs!$D$8-cost_acc-cost_wd*Inputs!$E$8*(1-$B5020)-cost_fx*Inputs!$D$8)</f>
        <v>0</v>
      </c>
      <c r="N5020" s="0" t="n">
        <f aca="false">K5020+L5020+I5020-fixed</f>
        <v>-97994.9409964287</v>
      </c>
      <c r="O5020" s="0" t="n">
        <f aca="false">K5020+L5020+M5020-fixed</f>
        <v>-234721.434900429</v>
      </c>
      <c r="P5020" s="0" t="n">
        <f aca="false">12*Inputs!$B$6*(1-MIN(1,Inputs!$F$6*$D5020))*(ic*Inputs!$C$6+flat_fee-cost_acc-cost_wd*Inputs!$E$6*$E5020-cost_fx*Inputs!$D$6)+12*Inputs!$B$7*(1-MIN(1,Inputs!$F$7*$D5020))*(ic*Inputs!$C$7+flat_fee-cost_acc-cost_wd*Inputs!$E$7*$E5020-cost_fx*Inputs!$D$7)+12*Inputs!$B$8*(1-MIN(1,Inputs!$F$8*$D5020))*(ic*Inputs!$C$8+flat_fee-cost_acc-cost_wd*Inputs!$E$8*$E5020-cost_fx*Inputs!$D$8)-fixed</f>
        <v>-451776.0888484</v>
      </c>
    </row>
    <row r="5021" customFormat="false" ht="15" hidden="false" customHeight="false" outlineLevel="0" collapsed="false">
      <c r="A5021" s="0" t="n">
        <v>4956</v>
      </c>
      <c r="B5021" s="0" t="n">
        <v>0.015038</v>
      </c>
      <c r="C5021" s="0" t="n">
        <v>0.866154</v>
      </c>
      <c r="D5021" s="0" t="n">
        <v>1.06372</v>
      </c>
      <c r="E5021" s="0" t="n">
        <v>1.095297</v>
      </c>
      <c r="F5021" s="0" t="n">
        <v>0.293999</v>
      </c>
      <c r="G5021" s="0" t="n">
        <f aca="false">12*Inputs!$B$6*(MIN(1,$H$50*$C5021)*(ic*Inputs!$C$6+pS+fee_fx*Inputs!$D$6-cost_acc-cost_wd*Inputs!$E$6*$E5021-cost_fx*Inputs!$D$6-$F5021)+(1-MIN(1,$H$50*$C5021))*(1-MIN(1,Inputs!$G$6*$D5021)*churn_nonbuyers)*(ic*Inputs!$C$6+fee_wd*Inputs!$E$6*(1-$B5021)+fee_fx*Inputs!$D$6-cost_acc-cost_wd*Inputs!$E$6*(1-$B5021)-cost_fx*Inputs!$D$6))</f>
        <v>231634.490351383</v>
      </c>
      <c r="H5021" s="0" t="n">
        <f aca="false">12*Inputs!$B$7*(MIN(1,$H$51*$C5021)*(ic*Inputs!$C$7+pE+fee_fx*Inputs!$D$7-cost_acc-cost_wd*Inputs!$E$7*$E5021-cost_fx*Inputs!$D$7-$F5021)+(1-MIN(1,$H$51*$C5021))*(1-MIN(1,Inputs!$G$7*$D5021)*churn_nonbuyers)*(ic*Inputs!$C$7+fee_wd*Inputs!$E$7*(1-$B5021)+fee_fx*Inputs!$D$7-cost_acc-cost_wd*Inputs!$E$7*(1-$B5021)-cost_fx*Inputs!$D$7))</f>
        <v>418636.015911962</v>
      </c>
      <c r="I5021" s="0" t="n">
        <f aca="false">12*Inputs!$B$8*(MIN(1,$H$52*$C5021)*(ic*Inputs!$C$8+pT-cost_acc-cost_wd*Inputs!$E$8-cost_fx*Inputs!$D$8-cost_ins)+(1-MIN(1,$H$52*$C5021))*(1-MIN(1,Inputs!$G$8*$D5021)*churn_nonbuyers)*(ic*Inputs!$C$8+fee_wd*Inputs!$E$8*(1-$B5021)+fee_fx*Inputs!$D$8-cost_acc-cost_wd*Inputs!$E$8*(1-$B5021)-cost_fx*Inputs!$D$8))</f>
        <v>157597.000279574</v>
      </c>
      <c r="J5021" s="0" t="n">
        <f aca="false">G5021+H5021+I5021-fixed</f>
        <v>107867.506542919</v>
      </c>
      <c r="K5021" s="0" t="n">
        <f aca="false">12*Inputs!$B$6*(1-MIN(1,Inputs!$G$6*$D5021)*churn_nonbuyers)*(ic*Inputs!$C$6+fee_wd*Inputs!$E$6*(1-$B5021)+fee_fx*Inputs!$D$6-cost_acc-cost_wd*Inputs!$E$6*(1-$B5021)-cost_fx*Inputs!$D$6)</f>
        <v>188827.403193792</v>
      </c>
      <c r="L5021" s="0" t="n">
        <f aca="false">12*Inputs!$B$7*(1-MIN(1,Inputs!$G$7*$D5021)*churn_nonbuyers)*(ic*Inputs!$C$7+fee_wd*Inputs!$E$7*(1-$B5021)+fee_fx*Inputs!$D$7-cost_acc-cost_wd*Inputs!$E$7*(1-$B5021)-cost_fx*Inputs!$D$7)</f>
        <v>388236.874556275</v>
      </c>
      <c r="M5021" s="0" t="n">
        <f aca="false">12*Inputs!$B$8*(1-MIN(1,Inputs!$G$8*$D5021)*churn_nonbuyers)*(ic*Inputs!$C$8+fee_wd*Inputs!$E$8*(1-$B5021)+fee_fx*Inputs!$D$8-cost_acc-cost_wd*Inputs!$E$8*(1-$B5021)-cost_fx*Inputs!$D$8)</f>
        <v>83176.903437696</v>
      </c>
      <c r="N5021" s="0" t="n">
        <f aca="false">K5021+L5021+I5021-fixed</f>
        <v>34661.2780296414</v>
      </c>
      <c r="O5021" s="0" t="n">
        <f aca="false">K5021+L5021+M5021-fixed</f>
        <v>-39758.8188122367</v>
      </c>
      <c r="P5021" s="0" t="n">
        <f aca="false">12*Inputs!$B$6*(1-MIN(1,Inputs!$F$6*$D5021))*(ic*Inputs!$C$6+flat_fee-cost_acc-cost_wd*Inputs!$E$6*$E5021-cost_fx*Inputs!$D$6)+12*Inputs!$B$7*(1-MIN(1,Inputs!$F$7*$D5021))*(ic*Inputs!$C$7+flat_fee-cost_acc-cost_wd*Inputs!$E$7*$E5021-cost_fx*Inputs!$D$7)+12*Inputs!$B$8*(1-MIN(1,Inputs!$F$8*$D5021))*(ic*Inputs!$C$8+flat_fee-cost_acc-cost_wd*Inputs!$E$8*$E5021-cost_fx*Inputs!$D$8)-fixed</f>
        <v>-5172.43819840008</v>
      </c>
    </row>
    <row r="5022" customFormat="false" ht="15" hidden="false" customHeight="false" outlineLevel="0" collapsed="false">
      <c r="A5022" s="0" t="n">
        <v>4957</v>
      </c>
      <c r="B5022" s="0" t="n">
        <v>0.207807</v>
      </c>
      <c r="C5022" s="0" t="n">
        <v>1.125495</v>
      </c>
      <c r="D5022" s="0" t="n">
        <v>1.570853</v>
      </c>
      <c r="E5022" s="0" t="n">
        <v>1.280073</v>
      </c>
      <c r="F5022" s="0" t="n">
        <v>0.128302</v>
      </c>
      <c r="G5022" s="0" t="n">
        <f aca="false">12*Inputs!$B$6*(MIN(1,$H$50*$C5022)*(ic*Inputs!$C$6+pS+fee_fx*Inputs!$D$6-cost_acc-cost_wd*Inputs!$E$6*$E5022-cost_fx*Inputs!$D$6-$F5022)+(1-MIN(1,$H$50*$C5022))*(1-MIN(1,Inputs!$G$6*$D5022)*churn_nonbuyers)*(ic*Inputs!$C$6+fee_wd*Inputs!$E$6*(1-$B5022)+fee_fx*Inputs!$D$6-cost_acc-cost_wd*Inputs!$E$6*(1-$B5022)-cost_fx*Inputs!$D$6))</f>
        <v>216079.827000233</v>
      </c>
      <c r="H5022" s="0" t="n">
        <f aca="false">12*Inputs!$B$7*(MIN(1,$H$51*$C5022)*(ic*Inputs!$C$7+pE+fee_fx*Inputs!$D$7-cost_acc-cost_wd*Inputs!$E$7*$E5022-cost_fx*Inputs!$D$7-$F5022)+(1-MIN(1,$H$51*$C5022))*(1-MIN(1,Inputs!$G$7*$D5022)*churn_nonbuyers)*(ic*Inputs!$C$7+fee_wd*Inputs!$E$7*(1-$B5022)+fee_fx*Inputs!$D$7-cost_acc-cost_wd*Inputs!$E$7*(1-$B5022)-cost_fx*Inputs!$D$7))</f>
        <v>396625.297968616</v>
      </c>
      <c r="I5022" s="0" t="n">
        <f aca="false">12*Inputs!$B$8*(MIN(1,$H$52*$C5022)*(ic*Inputs!$C$8+pT-cost_acc-cost_wd*Inputs!$E$8-cost_fx*Inputs!$D$8-cost_ins)+(1-MIN(1,$H$52*$C5022))*(1-MIN(1,Inputs!$G$8*$D5022)*churn_nonbuyers)*(ic*Inputs!$C$8+fee_wd*Inputs!$E$8*(1-$B5022)+fee_fx*Inputs!$D$8-cost_acc-cost_wd*Inputs!$E$8*(1-$B5022)-cost_fx*Inputs!$D$8))</f>
        <v>162233.35128</v>
      </c>
      <c r="J5022" s="0" t="n">
        <f aca="false">G5022+H5022+I5022-fixed</f>
        <v>74938.4762488484</v>
      </c>
      <c r="K5022" s="0" t="n">
        <f aca="false">12*Inputs!$B$6*(1-MIN(1,Inputs!$G$6*$D5022)*churn_nonbuyers)*(ic*Inputs!$C$6+fee_wd*Inputs!$E$6*(1-$B5022)+fee_fx*Inputs!$D$6-cost_acc-cost_wd*Inputs!$E$6*(1-$B5022)-cost_fx*Inputs!$D$6)</f>
        <v>158191.920355471</v>
      </c>
      <c r="L5022" s="0" t="n">
        <f aca="false">12*Inputs!$B$7*(1-MIN(1,Inputs!$G$7*$D5022)*churn_nonbuyers)*(ic*Inputs!$C$7+fee_wd*Inputs!$E$7*(1-$B5022)+fee_fx*Inputs!$D$7-cost_acc-cost_wd*Inputs!$E$7*(1-$B5022)-cost_fx*Inputs!$D$7)</f>
        <v>355684.950069283</v>
      </c>
      <c r="M5022" s="0" t="n">
        <f aca="false">12*Inputs!$B$8*(1-MIN(1,Inputs!$G$8*$D5022)*churn_nonbuyers)*(ic*Inputs!$C$8+fee_wd*Inputs!$E$8*(1-$B5022)+fee_fx*Inputs!$D$8-cost_acc-cost_wd*Inputs!$E$8*(1-$B5022)-cost_fx*Inputs!$D$8)</f>
        <v>0</v>
      </c>
      <c r="N5022" s="0" t="n">
        <f aca="false">K5022+L5022+I5022-fixed</f>
        <v>-23889.7782952462</v>
      </c>
      <c r="O5022" s="0" t="n">
        <f aca="false">K5022+L5022+M5022-fixed</f>
        <v>-186123.129575246</v>
      </c>
      <c r="P5022" s="0" t="n">
        <f aca="false">12*Inputs!$B$6*(1-MIN(1,Inputs!$F$6*$D5022))*(ic*Inputs!$C$6+flat_fee-cost_acc-cost_wd*Inputs!$E$6*$E5022-cost_fx*Inputs!$D$6)+12*Inputs!$B$7*(1-MIN(1,Inputs!$F$7*$D5022))*(ic*Inputs!$C$7+flat_fee-cost_acc-cost_wd*Inputs!$E$7*$E5022-cost_fx*Inputs!$D$7)+12*Inputs!$B$8*(1-MIN(1,Inputs!$F$8*$D5022))*(ic*Inputs!$C$8+flat_fee-cost_acc-cost_wd*Inputs!$E$8*$E5022-cost_fx*Inputs!$D$8)-fixed</f>
        <v>-334068.20363944</v>
      </c>
    </row>
    <row r="5023" customFormat="false" ht="15" hidden="false" customHeight="false" outlineLevel="0" collapsed="false">
      <c r="A5023" s="0" t="n">
        <v>4958</v>
      </c>
      <c r="B5023" s="0" t="n">
        <v>0.444864</v>
      </c>
      <c r="C5023" s="0" t="n">
        <v>1.054752</v>
      </c>
      <c r="D5023" s="0" t="n">
        <v>1.2081</v>
      </c>
      <c r="E5023" s="0" t="n">
        <v>1.28541</v>
      </c>
      <c r="F5023" s="0" t="n">
        <v>0.068437</v>
      </c>
      <c r="G5023" s="0" t="n">
        <f aca="false">12*Inputs!$B$6*(MIN(1,$H$50*$C5023)*(ic*Inputs!$C$6+pS+fee_fx*Inputs!$D$6-cost_acc-cost_wd*Inputs!$E$6*$E5023-cost_fx*Inputs!$D$6-$F5023)+(1-MIN(1,$H$50*$C5023))*(1-MIN(1,Inputs!$G$6*$D5023)*churn_nonbuyers)*(ic*Inputs!$C$6+fee_wd*Inputs!$E$6*(1-$B5023)+fee_fx*Inputs!$D$6-cost_acc-cost_wd*Inputs!$E$6*(1-$B5023)-cost_fx*Inputs!$D$6))</f>
        <v>187249.662973634</v>
      </c>
      <c r="H5023" s="0" t="n">
        <f aca="false">12*Inputs!$B$7*(MIN(1,$H$51*$C5023)*(ic*Inputs!$C$7+pE+fee_fx*Inputs!$D$7-cost_acc-cost_wd*Inputs!$E$7*$E5023-cost_fx*Inputs!$D$7-$F5023)+(1-MIN(1,$H$51*$C5023))*(1-MIN(1,Inputs!$G$7*$D5023)*churn_nonbuyers)*(ic*Inputs!$C$7+fee_wd*Inputs!$E$7*(1-$B5023)+fee_fx*Inputs!$D$7-cost_acc-cost_wd*Inputs!$E$7*(1-$B5023)-cost_fx*Inputs!$D$7))</f>
        <v>380369.995803678</v>
      </c>
      <c r="I5023" s="0" t="n">
        <f aca="false">12*Inputs!$B$8*(MIN(1,$H$52*$C5023)*(ic*Inputs!$C$8+pT-cost_acc-cost_wd*Inputs!$E$8-cost_fx*Inputs!$D$8-cost_ins)+(1-MIN(1,$H$52*$C5023))*(1-MIN(1,Inputs!$G$8*$D5023)*churn_nonbuyers)*(ic*Inputs!$C$8+fee_wd*Inputs!$E$8*(1-$B5023)+fee_fx*Inputs!$D$8-cost_acc-cost_wd*Inputs!$E$8*(1-$B5023)-cost_fx*Inputs!$D$8))</f>
        <v>164355.197718625</v>
      </c>
      <c r="J5023" s="0" t="n">
        <f aca="false">G5023+H5023+I5023-fixed</f>
        <v>31974.8564959375</v>
      </c>
      <c r="K5023" s="0" t="n">
        <f aca="false">12*Inputs!$B$6*(1-MIN(1,Inputs!$G$6*$D5023)*churn_nonbuyers)*(ic*Inputs!$C$6+fee_wd*Inputs!$E$6*(1-$B5023)+fee_fx*Inputs!$D$6-cost_acc-cost_wd*Inputs!$E$6*(1-$B5023)-cost_fx*Inputs!$D$6)</f>
        <v>129231.50542848</v>
      </c>
      <c r="L5023" s="0" t="n">
        <f aca="false">12*Inputs!$B$7*(1-MIN(1,Inputs!$G$7*$D5023)*churn_nonbuyers)*(ic*Inputs!$C$7+fee_wd*Inputs!$E$7*(1-$B5023)+fee_fx*Inputs!$D$7-cost_acc-cost_wd*Inputs!$E$7*(1-$B5023)-cost_fx*Inputs!$D$7)</f>
        <v>326848.148057088</v>
      </c>
      <c r="M5023" s="0" t="n">
        <f aca="false">12*Inputs!$B$8*(1-MIN(1,Inputs!$G$8*$D5023)*churn_nonbuyers)*(ic*Inputs!$C$8+fee_wd*Inputs!$E$8*(1-$B5023)+fee_fx*Inputs!$D$8-cost_acc-cost_wd*Inputs!$E$8*(1-$B5023)-cost_fx*Inputs!$D$8)</f>
        <v>47077.83066624</v>
      </c>
      <c r="N5023" s="0" t="n">
        <f aca="false">K5023+L5023+I5023-fixed</f>
        <v>-79565.1487958066</v>
      </c>
      <c r="O5023" s="0" t="n">
        <f aca="false">K5023+L5023+M5023-fixed</f>
        <v>-196842.515848192</v>
      </c>
      <c r="P5023" s="0" t="n">
        <f aca="false">12*Inputs!$B$6*(1-MIN(1,Inputs!$F$6*$D5023))*(ic*Inputs!$C$6+flat_fee-cost_acc-cost_wd*Inputs!$E$6*$E5023-cost_fx*Inputs!$D$6)+12*Inputs!$B$7*(1-MIN(1,Inputs!$F$7*$D5023))*(ic*Inputs!$C$7+flat_fee-cost_acc-cost_wd*Inputs!$E$7*$E5023-cost_fx*Inputs!$D$7)+12*Inputs!$B$8*(1-MIN(1,Inputs!$F$8*$D5023))*(ic*Inputs!$C$8+flat_fee-cost_acc-cost_wd*Inputs!$E$8*$E5023-cost_fx*Inputs!$D$8)-fixed</f>
        <v>-155924.01976</v>
      </c>
    </row>
    <row r="5024" customFormat="false" ht="15" hidden="false" customHeight="false" outlineLevel="0" collapsed="false">
      <c r="A5024" s="0" t="n">
        <v>4959</v>
      </c>
      <c r="B5024" s="0" t="n">
        <v>0.551923</v>
      </c>
      <c r="C5024" s="0" t="n">
        <v>1.076695</v>
      </c>
      <c r="D5024" s="0" t="n">
        <v>0.849548</v>
      </c>
      <c r="E5024" s="0" t="n">
        <v>1.378508</v>
      </c>
      <c r="F5024" s="0" t="n">
        <v>0.148746</v>
      </c>
      <c r="G5024" s="0" t="n">
        <f aca="false">12*Inputs!$B$6*(MIN(1,$H$50*$C5024)*(ic*Inputs!$C$6+pS+fee_fx*Inputs!$D$6-cost_acc-cost_wd*Inputs!$E$6*$E5024-cost_fx*Inputs!$D$6-$F5024)+(1-MIN(1,$H$50*$C5024))*(1-MIN(1,Inputs!$G$6*$D5024)*churn_nonbuyers)*(ic*Inputs!$C$6+fee_wd*Inputs!$E$6*(1-$B5024)+fee_fx*Inputs!$D$6-cost_acc-cost_wd*Inputs!$E$6*(1-$B5024)-cost_fx*Inputs!$D$6))</f>
        <v>172918.177847354</v>
      </c>
      <c r="H5024" s="0" t="n">
        <f aca="false">12*Inputs!$B$7*(MIN(1,$H$51*$C5024)*(ic*Inputs!$C$7+pE+fee_fx*Inputs!$D$7-cost_acc-cost_wd*Inputs!$E$7*$E5024-cost_fx*Inputs!$D$7-$F5024)+(1-MIN(1,$H$51*$C5024))*(1-MIN(1,Inputs!$G$7*$D5024)*churn_nonbuyers)*(ic*Inputs!$C$7+fee_wd*Inputs!$E$7*(1-$B5024)+fee_fx*Inputs!$D$7-cost_acc-cost_wd*Inputs!$E$7*(1-$B5024)-cost_fx*Inputs!$D$7))</f>
        <v>358479.067699426</v>
      </c>
      <c r="I5024" s="0" t="n">
        <f aca="false">12*Inputs!$B$8*(MIN(1,$H$52*$C5024)*(ic*Inputs!$C$8+pT-cost_acc-cost_wd*Inputs!$E$8-cost_fx*Inputs!$D$8-cost_ins)+(1-MIN(1,$H$52*$C5024))*(1-MIN(1,Inputs!$G$8*$D5024)*churn_nonbuyers)*(ic*Inputs!$C$8+fee_wd*Inputs!$E$8*(1-$B5024)+fee_fx*Inputs!$D$8-cost_acc-cost_wd*Inputs!$E$8*(1-$B5024)-cost_fx*Inputs!$D$8))</f>
        <v>185140.37924671</v>
      </c>
      <c r="J5024" s="0" t="n">
        <f aca="false">G5024+H5024+I5024-fixed</f>
        <v>16537.6247934889</v>
      </c>
      <c r="K5024" s="0" t="n">
        <f aca="false">12*Inputs!$B$6*(1-MIN(1,Inputs!$G$6*$D5024)*churn_nonbuyers)*(ic*Inputs!$C$6+fee_wd*Inputs!$E$6*(1-$B5024)+fee_fx*Inputs!$D$6-cost_acc-cost_wd*Inputs!$E$6*(1-$B5024)-cost_fx*Inputs!$D$6)</f>
        <v>116935.616741789</v>
      </c>
      <c r="L5024" s="0" t="n">
        <f aca="false">12*Inputs!$B$7*(1-MIN(1,Inputs!$G$7*$D5024)*churn_nonbuyers)*(ic*Inputs!$C$7+fee_wd*Inputs!$E$7*(1-$B5024)+fee_fx*Inputs!$D$7-cost_acc-cost_wd*Inputs!$E$7*(1-$B5024)-cost_fx*Inputs!$D$7)</f>
        <v>315472.538941073</v>
      </c>
      <c r="M5024" s="0" t="n">
        <f aca="false">12*Inputs!$B$8*(1-MIN(1,Inputs!$G$8*$D5024)*churn_nonbuyers)*(ic*Inputs!$C$8+fee_wd*Inputs!$E$8*(1-$B5024)+fee_fx*Inputs!$D$8-cost_acc-cost_wd*Inputs!$E$8*(1-$B5024)-cost_fx*Inputs!$D$8)</f>
        <v>121557.507675014</v>
      </c>
      <c r="N5024" s="0" t="n">
        <f aca="false">K5024+L5024+I5024-fixed</f>
        <v>-82451.4650704282</v>
      </c>
      <c r="O5024" s="0" t="n">
        <f aca="false">K5024+L5024+M5024-fixed</f>
        <v>-146034.336642124</v>
      </c>
      <c r="P5024" s="0" t="n">
        <f aca="false">12*Inputs!$B$6*(1-MIN(1,Inputs!$F$6*$D5024))*(ic*Inputs!$C$6+flat_fee-cost_acc-cost_wd*Inputs!$E$6*$E5024-cost_fx*Inputs!$D$6)+12*Inputs!$B$7*(1-MIN(1,Inputs!$F$7*$D5024))*(ic*Inputs!$C$7+flat_fee-cost_acc-cost_wd*Inputs!$E$7*$E5024-cost_fx*Inputs!$D$7)+12*Inputs!$B$8*(1-MIN(1,Inputs!$F$8*$D5024))*(ic*Inputs!$C$8+flat_fee-cost_acc-cost_wd*Inputs!$E$8*$E5024-cost_fx*Inputs!$D$8)-fixed</f>
        <v>-21866.7090918401</v>
      </c>
    </row>
    <row r="5025" customFormat="false" ht="15" hidden="false" customHeight="false" outlineLevel="0" collapsed="false">
      <c r="A5025" s="0" t="n">
        <v>4960</v>
      </c>
      <c r="B5025" s="0" t="n">
        <v>0.152726</v>
      </c>
      <c r="C5025" s="0" t="n">
        <v>0.975022</v>
      </c>
      <c r="D5025" s="0" t="n">
        <v>1.671184</v>
      </c>
      <c r="E5025" s="0" t="n">
        <v>1.334686</v>
      </c>
      <c r="F5025" s="0" t="n">
        <v>0.186019</v>
      </c>
      <c r="G5025" s="0" t="n">
        <f aca="false">12*Inputs!$B$6*(MIN(1,$H$50*$C5025)*(ic*Inputs!$C$6+pS+fee_fx*Inputs!$D$6-cost_acc-cost_wd*Inputs!$E$6*$E5025-cost_fx*Inputs!$D$6-$F5025)+(1-MIN(1,$H$50*$C5025))*(1-MIN(1,Inputs!$G$6*$D5025)*churn_nonbuyers)*(ic*Inputs!$C$6+fee_wd*Inputs!$E$6*(1-$B5025)+fee_fx*Inputs!$D$6-cost_acc-cost_wd*Inputs!$E$6*(1-$B5025)-cost_fx*Inputs!$D$6))</f>
        <v>211724.938007874</v>
      </c>
      <c r="H5025" s="0" t="n">
        <f aca="false">12*Inputs!$B$7*(MIN(1,$H$51*$C5025)*(ic*Inputs!$C$7+pE+fee_fx*Inputs!$D$7-cost_acc-cost_wd*Inputs!$E$7*$E5025-cost_fx*Inputs!$D$7-$F5025)+(1-MIN(1,$H$51*$C5025))*(1-MIN(1,Inputs!$G$7*$D5025)*churn_nonbuyers)*(ic*Inputs!$C$7+fee_wd*Inputs!$E$7*(1-$B5025)+fee_fx*Inputs!$D$7-cost_acc-cost_wd*Inputs!$E$7*(1-$B5025)-cost_fx*Inputs!$D$7))</f>
        <v>385686.381135805</v>
      </c>
      <c r="I5025" s="0" t="n">
        <f aca="false">12*Inputs!$B$8*(MIN(1,$H$52*$C5025)*(ic*Inputs!$C$8+pT-cost_acc-cost_wd*Inputs!$E$8-cost_fx*Inputs!$D$8-cost_ins)+(1-MIN(1,$H$52*$C5025))*(1-MIN(1,Inputs!$G$8*$D5025)*churn_nonbuyers)*(ic*Inputs!$C$8+fee_wd*Inputs!$E$8*(1-$B5025)+fee_fx*Inputs!$D$8-cost_acc-cost_wd*Inputs!$E$8*(1-$B5025)-cost_fx*Inputs!$D$8))</f>
        <v>140543.571168</v>
      </c>
      <c r="J5025" s="0" t="n">
        <f aca="false">G5025+H5025+I5025-fixed</f>
        <v>37954.8903116789</v>
      </c>
      <c r="K5025" s="0" t="n">
        <f aca="false">12*Inputs!$B$6*(1-MIN(1,Inputs!$G$6*$D5025)*churn_nonbuyers)*(ic*Inputs!$C$6+fee_wd*Inputs!$E$6*(1-$B5025)+fee_fx*Inputs!$D$6-cost_acc-cost_wd*Inputs!$E$6*(1-$B5025)-cost_fx*Inputs!$D$6)</f>
        <v>164599.600662605</v>
      </c>
      <c r="L5025" s="0" t="n">
        <f aca="false">12*Inputs!$B$7*(1-MIN(1,Inputs!$G$7*$D5025)*churn_nonbuyers)*(ic*Inputs!$C$7+fee_wd*Inputs!$E$7*(1-$B5025)+fee_fx*Inputs!$D$7-cost_acc-cost_wd*Inputs!$E$7*(1-$B5025)-cost_fx*Inputs!$D$7)</f>
        <v>362095.421965563</v>
      </c>
      <c r="M5025" s="0" t="n">
        <f aca="false">12*Inputs!$B$8*(1-MIN(1,Inputs!$G$8*$D5025)*churn_nonbuyers)*(ic*Inputs!$C$8+fee_wd*Inputs!$E$8*(1-$B5025)+fee_fx*Inputs!$D$8-cost_acc-cost_wd*Inputs!$E$8*(1-$B5025)-cost_fx*Inputs!$D$8)</f>
        <v>0</v>
      </c>
      <c r="N5025" s="0" t="n">
        <f aca="false">K5025+L5025+I5025-fixed</f>
        <v>-32761.4062038324</v>
      </c>
      <c r="O5025" s="0" t="n">
        <f aca="false">K5025+L5025+M5025-fixed</f>
        <v>-173304.977371832</v>
      </c>
      <c r="P5025" s="0" t="n">
        <f aca="false">12*Inputs!$B$6*(1-MIN(1,Inputs!$F$6*$D5025))*(ic*Inputs!$C$6+flat_fee-cost_acc-cost_wd*Inputs!$E$6*$E5025-cost_fx*Inputs!$D$6)+12*Inputs!$B$7*(1-MIN(1,Inputs!$F$7*$D5025))*(ic*Inputs!$C$7+flat_fee-cost_acc-cost_wd*Inputs!$E$7*$E5025-cost_fx*Inputs!$D$7)+12*Inputs!$B$8*(1-MIN(1,Inputs!$F$8*$D5025))*(ic*Inputs!$C$8+flat_fee-cost_acc-cost_wd*Inputs!$E$8*$E5025-cost_fx*Inputs!$D$8)-fixed</f>
        <v>-398699.18957824</v>
      </c>
    </row>
    <row r="5026" customFormat="false" ht="15" hidden="false" customHeight="false" outlineLevel="0" collapsed="false">
      <c r="A5026" s="0" t="n">
        <v>4961</v>
      </c>
      <c r="B5026" s="0" t="n">
        <v>0.210067</v>
      </c>
      <c r="C5026" s="0" t="n">
        <v>0.810339</v>
      </c>
      <c r="D5026" s="0" t="n">
        <v>1.316366</v>
      </c>
      <c r="E5026" s="0" t="n">
        <v>1.147646</v>
      </c>
      <c r="F5026" s="0" t="n">
        <v>0.410506</v>
      </c>
      <c r="G5026" s="0" t="n">
        <f aca="false">12*Inputs!$B$6*(MIN(1,$H$50*$C5026)*(ic*Inputs!$C$6+pS+fee_fx*Inputs!$D$6-cost_acc-cost_wd*Inputs!$E$6*$E5026-cost_fx*Inputs!$D$6-$F5026)+(1-MIN(1,$H$50*$C5026))*(1-MIN(1,Inputs!$G$6*$D5026)*churn_nonbuyers)*(ic*Inputs!$C$6+fee_wd*Inputs!$E$6*(1-$B5026)+fee_fx*Inputs!$D$6-cost_acc-cost_wd*Inputs!$E$6*(1-$B5026)-cost_fx*Inputs!$D$6))</f>
        <v>198832.489155758</v>
      </c>
      <c r="H5026" s="0" t="n">
        <f aca="false">12*Inputs!$B$7*(MIN(1,$H$51*$C5026)*(ic*Inputs!$C$7+pE+fee_fx*Inputs!$D$7-cost_acc-cost_wd*Inputs!$E$7*$E5026-cost_fx*Inputs!$D$7-$F5026)+(1-MIN(1,$H$51*$C5026))*(1-MIN(1,Inputs!$G$7*$D5026)*churn_nonbuyers)*(ic*Inputs!$C$7+fee_wd*Inputs!$E$7*(1-$B5026)+fee_fx*Inputs!$D$7-cost_acc-cost_wd*Inputs!$E$7*(1-$B5026)-cost_fx*Inputs!$D$7))</f>
        <v>386066.368671843</v>
      </c>
      <c r="I5026" s="0" t="n">
        <f aca="false">12*Inputs!$B$8*(MIN(1,$H$52*$C5026)*(ic*Inputs!$C$8+pT-cost_acc-cost_wd*Inputs!$E$8-cost_fx*Inputs!$D$8-cost_ins)+(1-MIN(1,$H$52*$C5026))*(1-MIN(1,Inputs!$G$8*$D5026)*churn_nonbuyers)*(ic*Inputs!$C$8+fee_wd*Inputs!$E$8*(1-$B5026)+fee_fx*Inputs!$D$8-cost_acc-cost_wd*Inputs!$E$8*(1-$B5026)-cost_fx*Inputs!$D$8))</f>
        <v>127557.373884305</v>
      </c>
      <c r="J5026" s="0" t="n">
        <f aca="false">G5026+H5026+I5026-fixed</f>
        <v>12456.2317119065</v>
      </c>
      <c r="K5026" s="0" t="n">
        <f aca="false">12*Inputs!$B$6*(1-MIN(1,Inputs!$G$6*$D5026)*churn_nonbuyers)*(ic*Inputs!$C$6+fee_wd*Inputs!$E$6*(1-$B5026)+fee_fx*Inputs!$D$6-cost_acc-cost_wd*Inputs!$E$6*(1-$B5026)-cost_fx*Inputs!$D$6)</f>
        <v>160072.363126958</v>
      </c>
      <c r="L5026" s="0" t="n">
        <f aca="false">12*Inputs!$B$7*(1-MIN(1,Inputs!$G$7*$D5026)*churn_nonbuyers)*(ic*Inputs!$C$7+fee_wd*Inputs!$E$7*(1-$B5026)+fee_fx*Inputs!$D$7-cost_acc-cost_wd*Inputs!$E$7*(1-$B5026)-cost_fx*Inputs!$D$7)</f>
        <v>358222.177108175</v>
      </c>
      <c r="M5026" s="0" t="n">
        <f aca="false">12*Inputs!$B$8*(1-MIN(1,Inputs!$G$8*$D5026)*churn_nonbuyers)*(ic*Inputs!$C$8+fee_wd*Inputs!$E$8*(1-$B5026)+fee_fx*Inputs!$D$8-cost_acc-cost_wd*Inputs!$E$8*(1-$B5026)-cost_fx*Inputs!$D$8)</f>
        <v>24844.7222191393</v>
      </c>
      <c r="N5026" s="0" t="n">
        <f aca="false">K5026+L5026+I5026-fixed</f>
        <v>-54148.0858805617</v>
      </c>
      <c r="O5026" s="0" t="n">
        <f aca="false">K5026+L5026+M5026-fixed</f>
        <v>-156860.737545727</v>
      </c>
      <c r="P5026" s="0" t="n">
        <f aca="false">12*Inputs!$B$6*(1-MIN(1,Inputs!$F$6*$D5026))*(ic*Inputs!$C$6+flat_fee-cost_acc-cost_wd*Inputs!$E$6*$E5026-cost_fx*Inputs!$D$6)+12*Inputs!$B$7*(1-MIN(1,Inputs!$F$7*$D5026))*(ic*Inputs!$C$7+flat_fee-cost_acc-cost_wd*Inputs!$E$7*$E5026-cost_fx*Inputs!$D$7)+12*Inputs!$B$8*(1-MIN(1,Inputs!$F$8*$D5026))*(ic*Inputs!$C$8+flat_fee-cost_acc-cost_wd*Inputs!$E$8*$E5026-cost_fx*Inputs!$D$8)-fixed</f>
        <v>-160508.27578336</v>
      </c>
    </row>
    <row r="5027" customFormat="false" ht="15" hidden="false" customHeight="false" outlineLevel="0" collapsed="false">
      <c r="A5027" s="0" t="n">
        <v>4962</v>
      </c>
      <c r="B5027" s="0" t="n">
        <v>0.353191</v>
      </c>
      <c r="C5027" s="0" t="n">
        <v>1.063973</v>
      </c>
      <c r="D5027" s="0" t="n">
        <v>1.436771</v>
      </c>
      <c r="E5027" s="0" t="n">
        <v>1.37211</v>
      </c>
      <c r="F5027" s="0" t="n">
        <v>0.159217</v>
      </c>
      <c r="G5027" s="0" t="n">
        <f aca="false">12*Inputs!$B$6*(MIN(1,$H$50*$C5027)*(ic*Inputs!$C$6+pS+fee_fx*Inputs!$D$6-cost_acc-cost_wd*Inputs!$E$6*$E5027-cost_fx*Inputs!$D$6-$F5027)+(1-MIN(1,$H$50*$C5027))*(1-MIN(1,Inputs!$G$6*$D5027)*churn_nonbuyers)*(ic*Inputs!$C$6+fee_wd*Inputs!$E$6*(1-$B5027)+fee_fx*Inputs!$D$6-cost_acc-cost_wd*Inputs!$E$6*(1-$B5027)-cost_fx*Inputs!$D$6))</f>
        <v>193177.096065464</v>
      </c>
      <c r="H5027" s="0" t="n">
        <f aca="false">12*Inputs!$B$7*(MIN(1,$H$51*$C5027)*(ic*Inputs!$C$7+pE+fee_fx*Inputs!$D$7-cost_acc-cost_wd*Inputs!$E$7*$E5027-cost_fx*Inputs!$D$7-$F5027)+(1-MIN(1,$H$51*$C5027))*(1-MIN(1,Inputs!$G$7*$D5027)*churn_nonbuyers)*(ic*Inputs!$C$7+fee_wd*Inputs!$E$7*(1-$B5027)+fee_fx*Inputs!$D$7-cost_acc-cost_wd*Inputs!$E$7*(1-$B5027)-cost_fx*Inputs!$D$7))</f>
        <v>370567.187340809</v>
      </c>
      <c r="I5027" s="0" t="n">
        <f aca="false">12*Inputs!$B$8*(MIN(1,$H$52*$C5027)*(ic*Inputs!$C$8+pT-cost_acc-cost_wd*Inputs!$E$8-cost_fx*Inputs!$D$8-cost_ins)+(1-MIN(1,$H$52*$C5027))*(1-MIN(1,Inputs!$G$8*$D5027)*churn_nonbuyers)*(ic*Inputs!$C$8+fee_wd*Inputs!$E$8*(1-$B5027)+fee_fx*Inputs!$D$8-cost_acc-cost_wd*Inputs!$E$8*(1-$B5027)-cost_fx*Inputs!$D$8))</f>
        <v>153365.324112</v>
      </c>
      <c r="J5027" s="0" t="n">
        <f aca="false">G5027+H5027+I5027-fixed</f>
        <v>17109.6075182732</v>
      </c>
      <c r="K5027" s="0" t="n">
        <f aca="false">12*Inputs!$B$6*(1-MIN(1,Inputs!$G$6*$D5027)*churn_nonbuyers)*(ic*Inputs!$C$6+fee_wd*Inputs!$E$6*(1-$B5027)+fee_fx*Inputs!$D$6-cost_acc-cost_wd*Inputs!$E$6*(1-$B5027)-cost_fx*Inputs!$D$6)</f>
        <v>139911.517341079</v>
      </c>
      <c r="L5027" s="0" t="n">
        <f aca="false">12*Inputs!$B$7*(1-MIN(1,Inputs!$G$7*$D5027)*churn_nonbuyers)*(ic*Inputs!$C$7+fee_wd*Inputs!$E$7*(1-$B5027)+fee_fx*Inputs!$D$7-cost_acc-cost_wd*Inputs!$E$7*(1-$B5027)-cost_fx*Inputs!$D$7)</f>
        <v>337153.517796648</v>
      </c>
      <c r="M5027" s="0" t="n">
        <f aca="false">12*Inputs!$B$8*(1-MIN(1,Inputs!$G$8*$D5027)*churn_nonbuyers)*(ic*Inputs!$C$8+fee_wd*Inputs!$E$8*(1-$B5027)+fee_fx*Inputs!$D$8-cost_acc-cost_wd*Inputs!$E$8*(1-$B5027)-cost_fx*Inputs!$D$8)</f>
        <v>0</v>
      </c>
      <c r="N5027" s="0" t="n">
        <f aca="false">K5027+L5027+I5027-fixed</f>
        <v>-69569.6407502731</v>
      </c>
      <c r="O5027" s="0" t="n">
        <f aca="false">K5027+L5027+M5027-fixed</f>
        <v>-222934.964862273</v>
      </c>
      <c r="P5027" s="0" t="n">
        <f aca="false">12*Inputs!$B$6*(1-MIN(1,Inputs!$F$6*$D5027))*(ic*Inputs!$C$6+flat_fee-cost_acc-cost_wd*Inputs!$E$6*$E5027-cost_fx*Inputs!$D$6)+12*Inputs!$B$7*(1-MIN(1,Inputs!$F$7*$D5027))*(ic*Inputs!$C$7+flat_fee-cost_acc-cost_wd*Inputs!$E$7*$E5027-cost_fx*Inputs!$D$7)+12*Inputs!$B$8*(1-MIN(1,Inputs!$F$8*$D5027))*(ic*Inputs!$C$8+flat_fee-cost_acc-cost_wd*Inputs!$E$8*$E5027-cost_fx*Inputs!$D$8)-fixed</f>
        <v>-297580.4708536</v>
      </c>
    </row>
    <row r="5028" customFormat="false" ht="15" hidden="false" customHeight="false" outlineLevel="0" collapsed="false">
      <c r="A5028" s="0" t="n">
        <v>4963</v>
      </c>
      <c r="B5028" s="0" t="n">
        <v>0.503985</v>
      </c>
      <c r="C5028" s="0" t="n">
        <v>0.908553</v>
      </c>
      <c r="D5028" s="0" t="n">
        <v>1.598625</v>
      </c>
      <c r="E5028" s="0" t="n">
        <v>1.278255</v>
      </c>
      <c r="F5028" s="0" t="n">
        <v>0.030474</v>
      </c>
      <c r="G5028" s="0" t="n">
        <f aca="false">12*Inputs!$B$6*(MIN(1,$H$50*$C5028)*(ic*Inputs!$C$6+pS+fee_fx*Inputs!$D$6-cost_acc-cost_wd*Inputs!$E$6*$E5028-cost_fx*Inputs!$D$6-$F5028)+(1-MIN(1,$H$50*$C5028))*(1-MIN(1,Inputs!$G$6*$D5028)*churn_nonbuyers)*(ic*Inputs!$C$6+fee_wd*Inputs!$E$6*(1-$B5028)+fee_fx*Inputs!$D$6-cost_acc-cost_wd*Inputs!$E$6*(1-$B5028)-cost_fx*Inputs!$D$6))</f>
        <v>170398.200036367</v>
      </c>
      <c r="H5028" s="0" t="n">
        <f aca="false">12*Inputs!$B$7*(MIN(1,$H$51*$C5028)*(ic*Inputs!$C$7+pE+fee_fx*Inputs!$D$7-cost_acc-cost_wd*Inputs!$E$7*$E5028-cost_fx*Inputs!$D$7-$F5028)+(1-MIN(1,$H$51*$C5028))*(1-MIN(1,Inputs!$G$7*$D5028)*churn_nonbuyers)*(ic*Inputs!$C$7+fee_wd*Inputs!$E$7*(1-$B5028)+fee_fx*Inputs!$D$7-cost_acc-cost_wd*Inputs!$E$7*(1-$B5028)-cost_fx*Inputs!$D$7))</f>
        <v>367998.069292718</v>
      </c>
      <c r="I5028" s="0" t="n">
        <f aca="false">12*Inputs!$B$8*(MIN(1,$H$52*$C5028)*(ic*Inputs!$C$8+pT-cost_acc-cost_wd*Inputs!$E$8-cost_fx*Inputs!$D$8-cost_ins)+(1-MIN(1,$H$52*$C5028))*(1-MIN(1,Inputs!$G$8*$D5028)*churn_nonbuyers)*(ic*Inputs!$C$8+fee_wd*Inputs!$E$8*(1-$B5028)+fee_fx*Inputs!$D$8-cost_acc-cost_wd*Inputs!$E$8*(1-$B5028)-cost_fx*Inputs!$D$8))</f>
        <v>130962.463632</v>
      </c>
      <c r="J5028" s="0" t="n">
        <f aca="false">G5028+H5028+I5028-fixed</f>
        <v>-30641.2670389157</v>
      </c>
      <c r="K5028" s="0" t="n">
        <f aca="false">12*Inputs!$B$6*(1-MIN(1,Inputs!$G$6*$D5028)*churn_nonbuyers)*(ic*Inputs!$C$6+fee_wd*Inputs!$E$6*(1-$B5028)+fee_fx*Inputs!$D$6-cost_acc-cost_wd*Inputs!$E$6*(1-$B5028)-cost_fx*Inputs!$D$6)</f>
        <v>118712.9377485</v>
      </c>
      <c r="L5028" s="0" t="n">
        <f aca="false">12*Inputs!$B$7*(1-MIN(1,Inputs!$G$7*$D5028)*churn_nonbuyers)*(ic*Inputs!$C$7+fee_wd*Inputs!$E$7*(1-$B5028)+fee_fx*Inputs!$D$7-cost_acc-cost_wd*Inputs!$E$7*(1-$B5028)-cost_fx*Inputs!$D$7)</f>
        <v>314769.7426491</v>
      </c>
      <c r="M5028" s="0" t="n">
        <f aca="false">12*Inputs!$B$8*(1-MIN(1,Inputs!$G$8*$D5028)*churn_nonbuyers)*(ic*Inputs!$C$8+fee_wd*Inputs!$E$8*(1-$B5028)+fee_fx*Inputs!$D$8-cost_acc-cost_wd*Inputs!$E$8*(1-$B5028)-cost_fx*Inputs!$D$8)</f>
        <v>0</v>
      </c>
      <c r="N5028" s="0" t="n">
        <f aca="false">K5028+L5028+I5028-fixed</f>
        <v>-135554.8559704</v>
      </c>
      <c r="O5028" s="0" t="n">
        <f aca="false">K5028+L5028+M5028-fixed</f>
        <v>-266517.3196024</v>
      </c>
      <c r="P5028" s="0" t="n">
        <f aca="false">12*Inputs!$B$6*(1-MIN(1,Inputs!$F$6*$D5028))*(ic*Inputs!$C$6+flat_fee-cost_acc-cost_wd*Inputs!$E$6*$E5028-cost_fx*Inputs!$D$6)+12*Inputs!$B$7*(1-MIN(1,Inputs!$F$7*$D5028))*(ic*Inputs!$C$7+flat_fee-cost_acc-cost_wd*Inputs!$E$7*$E5028-cost_fx*Inputs!$D$7)+12*Inputs!$B$8*(1-MIN(1,Inputs!$F$8*$D5028))*(ic*Inputs!$C$8+flat_fee-cost_acc-cost_wd*Inputs!$E$8*$E5028-cost_fx*Inputs!$D$8)-fixed</f>
        <v>-347338.66315</v>
      </c>
    </row>
    <row r="5029" customFormat="false" ht="15" hidden="false" customHeight="false" outlineLevel="0" collapsed="false">
      <c r="A5029" s="0" t="n">
        <v>4964</v>
      </c>
      <c r="B5029" s="0" t="n">
        <v>0.160917</v>
      </c>
      <c r="C5029" s="0" t="n">
        <v>1.076631</v>
      </c>
      <c r="D5029" s="0" t="n">
        <v>0.624854</v>
      </c>
      <c r="E5029" s="0" t="n">
        <v>1.187761</v>
      </c>
      <c r="F5029" s="0" t="n">
        <v>0.169977</v>
      </c>
      <c r="G5029" s="0" t="n">
        <f aca="false">12*Inputs!$B$6*(MIN(1,$H$50*$C5029)*(ic*Inputs!$C$6+pS+fee_fx*Inputs!$D$6-cost_acc-cost_wd*Inputs!$E$6*$E5029-cost_fx*Inputs!$D$6-$F5029)+(1-MIN(1,$H$50*$C5029))*(1-MIN(1,Inputs!$G$6*$D5029)*churn_nonbuyers)*(ic*Inputs!$C$6+fee_wd*Inputs!$E$6*(1-$B5029)+fee_fx*Inputs!$D$6-cost_acc-cost_wd*Inputs!$E$6*(1-$B5029)-cost_fx*Inputs!$D$6))</f>
        <v>228221.332984004</v>
      </c>
      <c r="H5029" s="0" t="n">
        <f aca="false">12*Inputs!$B$7*(MIN(1,$H$51*$C5029)*(ic*Inputs!$C$7+pE+fee_fx*Inputs!$D$7-cost_acc-cost_wd*Inputs!$E$7*$E5029-cost_fx*Inputs!$D$7-$F5029)+(1-MIN(1,$H$51*$C5029))*(1-MIN(1,Inputs!$G$7*$D5029)*churn_nonbuyers)*(ic*Inputs!$C$7+fee_wd*Inputs!$E$7*(1-$B5029)+fee_fx*Inputs!$D$7-cost_acc-cost_wd*Inputs!$E$7*(1-$B5029)-cost_fx*Inputs!$D$7))</f>
        <v>413516.358564034</v>
      </c>
      <c r="I5029" s="0" t="n">
        <f aca="false">12*Inputs!$B$8*(MIN(1,$H$52*$C5029)*(ic*Inputs!$C$8+pT-cost_acc-cost_wd*Inputs!$E$8-cost_fx*Inputs!$D$8-cost_ins)+(1-MIN(1,$H$52*$C5029))*(1-MIN(1,Inputs!$G$8*$D5029)*churn_nonbuyers)*(ic*Inputs!$C$8+fee_wd*Inputs!$E$8*(1-$B5029)+fee_fx*Inputs!$D$8-cost_acc-cost_wd*Inputs!$E$8*(1-$B5029)-cost_fx*Inputs!$D$8))</f>
        <v>199358.938868859</v>
      </c>
      <c r="J5029" s="0" t="n">
        <f aca="false">G5029+H5029+I5029-fixed</f>
        <v>141096.630416898</v>
      </c>
      <c r="K5029" s="0" t="n">
        <f aca="false">12*Inputs!$B$6*(1-MIN(1,Inputs!$G$6*$D5029)*churn_nonbuyers)*(ic*Inputs!$C$6+fee_wd*Inputs!$E$6*(1-$B5029)+fee_fx*Inputs!$D$6-cost_acc-cost_wd*Inputs!$E$6*(1-$B5029)-cost_fx*Inputs!$D$6)</f>
        <v>172853.38102405</v>
      </c>
      <c r="L5029" s="0" t="n">
        <f aca="false">12*Inputs!$B$7*(1-MIN(1,Inputs!$G$7*$D5029)*churn_nonbuyers)*(ic*Inputs!$C$7+fee_wd*Inputs!$E$7*(1-$B5029)+fee_fx*Inputs!$D$7-cost_acc-cost_wd*Inputs!$E$7*(1-$B5029)-cost_fx*Inputs!$D$7)</f>
        <v>372904.09242243</v>
      </c>
      <c r="M5029" s="0" t="n">
        <f aca="false">12*Inputs!$B$8*(1-MIN(1,Inputs!$G$8*$D5029)*churn_nonbuyers)*(ic*Inputs!$C$8+fee_wd*Inputs!$E$8*(1-$B5029)+fee_fx*Inputs!$D$8-cost_acc-cost_wd*Inputs!$E$8*(1-$B5029)-cost_fx*Inputs!$D$8)</f>
        <v>179287.809685565</v>
      </c>
      <c r="N5029" s="0" t="n">
        <f aca="false">K5029+L5029+I5029-fixed</f>
        <v>45116.4123153386</v>
      </c>
      <c r="O5029" s="0" t="n">
        <f aca="false">K5029+L5029+M5029-fixed</f>
        <v>25045.2831320441</v>
      </c>
      <c r="P5029" s="0" t="n">
        <f aca="false">12*Inputs!$B$6*(1-MIN(1,Inputs!$F$6*$D5029))*(ic*Inputs!$C$6+flat_fee-cost_acc-cost_wd*Inputs!$E$6*$E5029-cost_fx*Inputs!$D$6)+12*Inputs!$B$7*(1-MIN(1,Inputs!$F$7*$D5029))*(ic*Inputs!$C$7+flat_fee-cost_acc-cost_wd*Inputs!$E$7*$E5029-cost_fx*Inputs!$D$7)+12*Inputs!$B$8*(1-MIN(1,Inputs!$F$8*$D5029))*(ic*Inputs!$C$8+flat_fee-cost_acc-cost_wd*Inputs!$E$8*$E5029-cost_fx*Inputs!$D$8)-fixed</f>
        <v>184009.51234256</v>
      </c>
    </row>
    <row r="5030" customFormat="false" ht="15" hidden="false" customHeight="false" outlineLevel="0" collapsed="false">
      <c r="A5030" s="0" t="n">
        <v>4965</v>
      </c>
      <c r="B5030" s="0" t="n">
        <v>0.248181</v>
      </c>
      <c r="C5030" s="0" t="n">
        <v>1.169332</v>
      </c>
      <c r="D5030" s="0" t="n">
        <v>1.477552</v>
      </c>
      <c r="E5030" s="0" t="n">
        <v>1.162385</v>
      </c>
      <c r="F5030" s="0" t="n">
        <v>0.280403</v>
      </c>
      <c r="G5030" s="0" t="n">
        <f aca="false">12*Inputs!$B$6*(MIN(1,$H$50*$C5030)*(ic*Inputs!$C$6+pS+fee_fx*Inputs!$D$6-cost_acc-cost_wd*Inputs!$E$6*$E5030-cost_fx*Inputs!$D$6-$F5030)+(1-MIN(1,$H$50*$C5030))*(1-MIN(1,Inputs!$G$6*$D5030)*churn_nonbuyers)*(ic*Inputs!$C$6+fee_wd*Inputs!$E$6*(1-$B5030)+fee_fx*Inputs!$D$6-cost_acc-cost_wd*Inputs!$E$6*(1-$B5030)-cost_fx*Inputs!$D$6))</f>
        <v>213252.674627108</v>
      </c>
      <c r="H5030" s="0" t="n">
        <f aca="false">12*Inputs!$B$7*(MIN(1,$H$51*$C5030)*(ic*Inputs!$C$7+pE+fee_fx*Inputs!$D$7-cost_acc-cost_wd*Inputs!$E$7*$E5030-cost_fx*Inputs!$D$7-$F5030)+(1-MIN(1,$H$51*$C5030))*(1-MIN(1,Inputs!$G$7*$D5030)*churn_nonbuyers)*(ic*Inputs!$C$7+fee_wd*Inputs!$E$7*(1-$B5030)+fee_fx*Inputs!$D$7-cost_acc-cost_wd*Inputs!$E$7*(1-$B5030)-cost_fx*Inputs!$D$7))</f>
        <v>401427.5146431</v>
      </c>
      <c r="I5030" s="0" t="n">
        <f aca="false">12*Inputs!$B$8*(MIN(1,$H$52*$C5030)*(ic*Inputs!$C$8+pT-cost_acc-cost_wd*Inputs!$E$8-cost_fx*Inputs!$D$8-cost_ins)+(1-MIN(1,$H$52*$C5030))*(1-MIN(1,Inputs!$G$8*$D5030)*churn_nonbuyers)*(ic*Inputs!$C$8+fee_wd*Inputs!$E$8*(1-$B5030)+fee_fx*Inputs!$D$8-cost_acc-cost_wd*Inputs!$E$8*(1-$B5030)-cost_fx*Inputs!$D$8))</f>
        <v>168552.191808</v>
      </c>
      <c r="J5030" s="0" t="n">
        <f aca="false">G5030+H5030+I5030-fixed</f>
        <v>83232.3810782079</v>
      </c>
      <c r="K5030" s="0" t="n">
        <f aca="false">12*Inputs!$B$6*(1-MIN(1,Inputs!$G$6*$D5030)*churn_nonbuyers)*(ic*Inputs!$C$6+fee_wd*Inputs!$E$6*(1-$B5030)+fee_fx*Inputs!$D$6-cost_acc-cost_wd*Inputs!$E$6*(1-$B5030)-cost_fx*Inputs!$D$6)</f>
        <v>153608.454236966</v>
      </c>
      <c r="L5030" s="0" t="n">
        <f aca="false">12*Inputs!$B$7*(1-MIN(1,Inputs!$G$7*$D5030)*churn_nonbuyers)*(ic*Inputs!$C$7+fee_wd*Inputs!$E$7*(1-$B5030)+fee_fx*Inputs!$D$7-cost_acc-cost_wd*Inputs!$E$7*(1-$B5030)-cost_fx*Inputs!$D$7)</f>
        <v>351173.61244618</v>
      </c>
      <c r="M5030" s="0" t="n">
        <f aca="false">12*Inputs!$B$8*(1-MIN(1,Inputs!$G$8*$D5030)*churn_nonbuyers)*(ic*Inputs!$C$8+fee_wd*Inputs!$E$8*(1-$B5030)+fee_fx*Inputs!$D$8-cost_acc-cost_wd*Inputs!$E$8*(1-$B5030)-cost_fx*Inputs!$D$8)</f>
        <v>0</v>
      </c>
      <c r="N5030" s="0" t="n">
        <f aca="false">K5030+L5030+I5030-fixed</f>
        <v>-26665.7415088537</v>
      </c>
      <c r="O5030" s="0" t="n">
        <f aca="false">K5030+L5030+M5030-fixed</f>
        <v>-195217.933316854</v>
      </c>
      <c r="P5030" s="0" t="n">
        <f aca="false">12*Inputs!$B$6*(1-MIN(1,Inputs!$F$6*$D5030))*(ic*Inputs!$C$6+flat_fee-cost_acc-cost_wd*Inputs!$E$6*$E5030-cost_fx*Inputs!$D$6)+12*Inputs!$B$7*(1-MIN(1,Inputs!$F$7*$D5030))*(ic*Inputs!$C$7+flat_fee-cost_acc-cost_wd*Inputs!$E$7*$E5030-cost_fx*Inputs!$D$7)+12*Inputs!$B$8*(1-MIN(1,Inputs!$F$8*$D5030))*(ic*Inputs!$C$8+flat_fee-cost_acc-cost_wd*Inputs!$E$8*$E5030-cost_fx*Inputs!$D$8)-fixed</f>
        <v>-250371.9166912</v>
      </c>
    </row>
    <row r="5031" customFormat="false" ht="15" hidden="false" customHeight="false" outlineLevel="0" collapsed="false">
      <c r="A5031" s="0" t="n">
        <v>4966</v>
      </c>
      <c r="B5031" s="0" t="n">
        <v>0.457161</v>
      </c>
      <c r="C5031" s="0" t="n">
        <v>1.012964</v>
      </c>
      <c r="D5031" s="0" t="n">
        <v>1.152334</v>
      </c>
      <c r="E5031" s="0" t="n">
        <v>1.233319</v>
      </c>
      <c r="F5031" s="0" t="n">
        <v>0.253131</v>
      </c>
      <c r="G5031" s="0" t="n">
        <f aca="false">12*Inputs!$B$6*(MIN(1,$H$50*$C5031)*(ic*Inputs!$C$6+pS+fee_fx*Inputs!$D$6-cost_acc-cost_wd*Inputs!$E$6*$E5031-cost_fx*Inputs!$D$6-$F5031)+(1-MIN(1,$H$50*$C5031))*(1-MIN(1,Inputs!$G$6*$D5031)*churn_nonbuyers)*(ic*Inputs!$C$6+fee_wd*Inputs!$E$6*(1-$B5031)+fee_fx*Inputs!$D$6-cost_acc-cost_wd*Inputs!$E$6*(1-$B5031)-cost_fx*Inputs!$D$6))</f>
        <v>180675.184903716</v>
      </c>
      <c r="H5031" s="0" t="n">
        <f aca="false">12*Inputs!$B$7*(MIN(1,$H$51*$C5031)*(ic*Inputs!$C$7+pE+fee_fx*Inputs!$D$7-cost_acc-cost_wd*Inputs!$E$7*$E5031-cost_fx*Inputs!$D$7-$F5031)+(1-MIN(1,$H$51*$C5031))*(1-MIN(1,Inputs!$G$7*$D5031)*churn_nonbuyers)*(ic*Inputs!$C$7+fee_wd*Inputs!$E$7*(1-$B5031)+fee_fx*Inputs!$D$7-cost_acc-cost_wd*Inputs!$E$7*(1-$B5031)-cost_fx*Inputs!$D$7))</f>
        <v>372872.528837584</v>
      </c>
      <c r="I5031" s="0" t="n">
        <f aca="false">12*Inputs!$B$8*(MIN(1,$H$52*$C5031)*(ic*Inputs!$C$8+pT-cost_acc-cost_wd*Inputs!$E$8-cost_fx*Inputs!$D$8-cost_ins)+(1-MIN(1,$H$52*$C5031))*(1-MIN(1,Inputs!$G$8*$D5031)*churn_nonbuyers)*(ic*Inputs!$C$8+fee_wd*Inputs!$E$8*(1-$B5031)+fee_fx*Inputs!$D$8-cost_acc-cost_wd*Inputs!$E$8*(1-$B5031)-cost_fx*Inputs!$D$8))</f>
        <v>163139.900967278</v>
      </c>
      <c r="J5031" s="0" t="n">
        <f aca="false">G5031+H5031+I5031-fixed</f>
        <v>16687.6147085788</v>
      </c>
      <c r="K5031" s="0" t="n">
        <f aca="false">12*Inputs!$B$6*(1-MIN(1,Inputs!$G$6*$D5031)*churn_nonbuyers)*(ic*Inputs!$C$6+fee_wd*Inputs!$E$6*(1-$B5031)+fee_fx*Inputs!$D$6-cost_acc-cost_wd*Inputs!$E$6*(1-$B5031)-cost_fx*Inputs!$D$6)</f>
        <v>127946.264859173</v>
      </c>
      <c r="L5031" s="0" t="n">
        <f aca="false">12*Inputs!$B$7*(1-MIN(1,Inputs!$G$7*$D5031)*churn_nonbuyers)*(ic*Inputs!$C$7+fee_wd*Inputs!$E$7*(1-$B5031)+fee_fx*Inputs!$D$7-cost_acc-cost_wd*Inputs!$E$7*(1-$B5031)-cost_fx*Inputs!$D$7)</f>
        <v>325705.969283504</v>
      </c>
      <c r="M5031" s="0" t="n">
        <f aca="false">12*Inputs!$B$8*(1-MIN(1,Inputs!$G$8*$D5031)*churn_nonbuyers)*(ic*Inputs!$C$8+fee_wd*Inputs!$E$8*(1-$B5031)+fee_fx*Inputs!$D$8-cost_acc-cost_wd*Inputs!$E$8*(1-$B5031)-cost_fx*Inputs!$D$8)</f>
        <v>58871.5523828064</v>
      </c>
      <c r="N5031" s="0" t="n">
        <f aca="false">K5031+L5031+I5031-fixed</f>
        <v>-83207.864890045</v>
      </c>
      <c r="O5031" s="0" t="n">
        <f aca="false">K5031+L5031+M5031-fixed</f>
        <v>-187476.213474517</v>
      </c>
      <c r="P5031" s="0" t="n">
        <f aca="false">12*Inputs!$B$6*(1-MIN(1,Inputs!$F$6*$D5031))*(ic*Inputs!$C$6+flat_fee-cost_acc-cost_wd*Inputs!$E$6*$E5031-cost_fx*Inputs!$D$6)+12*Inputs!$B$7*(1-MIN(1,Inputs!$F$7*$D5031))*(ic*Inputs!$C$7+flat_fee-cost_acc-cost_wd*Inputs!$E$7*$E5031-cost_fx*Inputs!$D$7)+12*Inputs!$B$8*(1-MIN(1,Inputs!$F$8*$D5031))*(ic*Inputs!$C$8+flat_fee-cost_acc-cost_wd*Inputs!$E$8*$E5031-cost_fx*Inputs!$D$8)-fixed</f>
        <v>-107697.03598096</v>
      </c>
    </row>
    <row r="5032" customFormat="false" ht="15" hidden="false" customHeight="false" outlineLevel="0" collapsed="false">
      <c r="A5032" s="0" t="n">
        <v>4967</v>
      </c>
      <c r="B5032" s="0" t="n">
        <v>0.167705</v>
      </c>
      <c r="C5032" s="0" t="n">
        <v>0.803948</v>
      </c>
      <c r="D5032" s="0" t="n">
        <v>1.509996</v>
      </c>
      <c r="E5032" s="0" t="n">
        <v>1.270191</v>
      </c>
      <c r="F5032" s="0" t="n">
        <v>0.27331</v>
      </c>
      <c r="G5032" s="0" t="n">
        <f aca="false">12*Inputs!$B$6*(MIN(1,$H$50*$C5032)*(ic*Inputs!$C$6+pS+fee_fx*Inputs!$D$6-cost_acc-cost_wd*Inputs!$E$6*$E5032-cost_fx*Inputs!$D$6-$F5032)+(1-MIN(1,$H$50*$C5032))*(1-MIN(1,Inputs!$G$6*$D5032)*churn_nonbuyers)*(ic*Inputs!$C$6+fee_wd*Inputs!$E$6*(1-$B5032)+fee_fx*Inputs!$D$6-cost_acc-cost_wd*Inputs!$E$6*(1-$B5032)-cost_fx*Inputs!$D$6))</f>
        <v>202522.797675546</v>
      </c>
      <c r="H5032" s="0" t="n">
        <f aca="false">12*Inputs!$B$7*(MIN(1,$H$51*$C5032)*(ic*Inputs!$C$7+pE+fee_fx*Inputs!$D$7-cost_acc-cost_wd*Inputs!$E$7*$E5032-cost_fx*Inputs!$D$7-$F5032)+(1-MIN(1,$H$51*$C5032))*(1-MIN(1,Inputs!$G$7*$D5032)*churn_nonbuyers)*(ic*Inputs!$C$7+fee_wd*Inputs!$E$7*(1-$B5032)+fee_fx*Inputs!$D$7-cost_acc-cost_wd*Inputs!$E$7*(1-$B5032)-cost_fx*Inputs!$D$7))</f>
        <v>383331.705542496</v>
      </c>
      <c r="I5032" s="0" t="n">
        <f aca="false">12*Inputs!$B$8*(MIN(1,$H$52*$C5032)*(ic*Inputs!$C$8+pT-cost_acc-cost_wd*Inputs!$E$8-cost_fx*Inputs!$D$8-cost_ins)+(1-MIN(1,$H$52*$C5032))*(1-MIN(1,Inputs!$G$8*$D5032)*churn_nonbuyers)*(ic*Inputs!$C$8+fee_wd*Inputs!$E$8*(1-$B5032)+fee_fx*Inputs!$D$8-cost_acc-cost_wd*Inputs!$E$8*(1-$B5032)-cost_fx*Inputs!$D$8))</f>
        <v>115884.280512</v>
      </c>
      <c r="J5032" s="0" t="n">
        <f aca="false">G5032+H5032+I5032-fixed</f>
        <v>1738.78373004159</v>
      </c>
      <c r="K5032" s="0" t="n">
        <f aca="false">12*Inputs!$B$6*(1-MIN(1,Inputs!$G$6*$D5032)*churn_nonbuyers)*(ic*Inputs!$C$6+fee_wd*Inputs!$E$6*(1-$B5032)+fee_fx*Inputs!$D$6-cost_acc-cost_wd*Inputs!$E$6*(1-$B5032)-cost_fx*Inputs!$D$6)</f>
        <v>164053.004250096</v>
      </c>
      <c r="L5032" s="0" t="n">
        <f aca="false">12*Inputs!$B$7*(1-MIN(1,Inputs!$G$7*$D5032)*churn_nonbuyers)*(ic*Inputs!$C$7+fee_wd*Inputs!$E$7*(1-$B5032)+fee_fx*Inputs!$D$7-cost_acc-cost_wd*Inputs!$E$7*(1-$B5032)-cost_fx*Inputs!$D$7)</f>
        <v>361879.538742058</v>
      </c>
      <c r="M5032" s="0" t="n">
        <f aca="false">12*Inputs!$B$8*(1-MIN(1,Inputs!$G$8*$D5032)*churn_nonbuyers)*(ic*Inputs!$C$8+fee_wd*Inputs!$E$8*(1-$B5032)+fee_fx*Inputs!$D$8-cost_acc-cost_wd*Inputs!$E$8*(1-$B5032)-cost_fx*Inputs!$D$8)</f>
        <v>0</v>
      </c>
      <c r="N5032" s="0" t="n">
        <f aca="false">K5032+L5032+I5032-fixed</f>
        <v>-58183.1764958465</v>
      </c>
      <c r="O5032" s="0" t="n">
        <f aca="false">K5032+L5032+M5032-fixed</f>
        <v>-174067.457007846</v>
      </c>
      <c r="P5032" s="0" t="n">
        <f aca="false">12*Inputs!$B$6*(1-MIN(1,Inputs!$F$6*$D5032))*(ic*Inputs!$C$6+flat_fee-cost_acc-cost_wd*Inputs!$E$6*$E5032-cost_fx*Inputs!$D$6)+12*Inputs!$B$7*(1-MIN(1,Inputs!$F$7*$D5032))*(ic*Inputs!$C$7+flat_fee-cost_acc-cost_wd*Inputs!$E$7*$E5032-cost_fx*Inputs!$D$7)+12*Inputs!$B$8*(1-MIN(1,Inputs!$F$8*$D5032))*(ic*Inputs!$C$8+flat_fee-cost_acc-cost_wd*Inputs!$E$8*$E5032-cost_fx*Inputs!$D$8)-fixed</f>
        <v>-300780.41727136</v>
      </c>
    </row>
    <row r="5033" customFormat="false" ht="15" hidden="false" customHeight="false" outlineLevel="0" collapsed="false">
      <c r="A5033" s="0" t="n">
        <v>4968</v>
      </c>
      <c r="B5033" s="0" t="n">
        <v>0.163955</v>
      </c>
      <c r="C5033" s="0" t="n">
        <v>0.770388</v>
      </c>
      <c r="D5033" s="0" t="n">
        <v>1.040944</v>
      </c>
      <c r="E5033" s="0" t="n">
        <v>1.23073</v>
      </c>
      <c r="F5033" s="0" t="n">
        <v>0.429375</v>
      </c>
      <c r="G5033" s="0" t="n">
        <f aca="false">12*Inputs!$B$6*(MIN(1,$H$50*$C5033)*(ic*Inputs!$C$6+pS+fee_fx*Inputs!$D$6-cost_acc-cost_wd*Inputs!$E$6*$E5033-cost_fx*Inputs!$D$6-$F5033)+(1-MIN(1,$H$50*$C5033))*(1-MIN(1,Inputs!$G$6*$D5033)*churn_nonbuyers)*(ic*Inputs!$C$6+fee_wd*Inputs!$E$6*(1-$B5033)+fee_fx*Inputs!$D$6-cost_acc-cost_wd*Inputs!$E$6*(1-$B5033)-cost_fx*Inputs!$D$6))</f>
        <v>203232.756927857</v>
      </c>
      <c r="H5033" s="0" t="n">
        <f aca="false">12*Inputs!$B$7*(MIN(1,$H$51*$C5033)*(ic*Inputs!$C$7+pE+fee_fx*Inputs!$D$7-cost_acc-cost_wd*Inputs!$E$7*$E5033-cost_fx*Inputs!$D$7-$F5033)+(1-MIN(1,$H$51*$C5033))*(1-MIN(1,Inputs!$G$7*$D5033)*churn_nonbuyers)*(ic*Inputs!$C$7+fee_wd*Inputs!$E$7*(1-$B5033)+fee_fx*Inputs!$D$7-cost_acc-cost_wd*Inputs!$E$7*(1-$B5033)-cost_fx*Inputs!$D$7))</f>
        <v>383065.149091814</v>
      </c>
      <c r="I5033" s="0" t="n">
        <f aca="false">12*Inputs!$B$8*(MIN(1,$H$52*$C5033)*(ic*Inputs!$C$8+pT-cost_acc-cost_wd*Inputs!$E$8-cost_fx*Inputs!$D$8-cost_ins)+(1-MIN(1,$H$52*$C5033))*(1-MIN(1,Inputs!$G$8*$D5033)*churn_nonbuyers)*(ic*Inputs!$C$8+fee_wd*Inputs!$E$8*(1-$B5033)+fee_fx*Inputs!$D$8-cost_acc-cost_wd*Inputs!$E$8*(1-$B5033)-cost_fx*Inputs!$D$8))</f>
        <v>150867.433922692</v>
      </c>
      <c r="J5033" s="0" t="n">
        <f aca="false">G5033+H5033+I5033-fixed</f>
        <v>37165.3399423632</v>
      </c>
      <c r="K5033" s="0" t="n">
        <f aca="false">12*Inputs!$B$6*(1-MIN(1,Inputs!$G$6*$D5033)*churn_nonbuyers)*(ic*Inputs!$C$6+fee_wd*Inputs!$E$6*(1-$B5033)+fee_fx*Inputs!$D$6-cost_acc-cost_wd*Inputs!$E$6*(1-$B5033)-cost_fx*Inputs!$D$6)</f>
        <v>168726.573889344</v>
      </c>
      <c r="L5033" s="0" t="n">
        <f aca="false">12*Inputs!$B$7*(1-MIN(1,Inputs!$G$7*$D5033)*churn_nonbuyers)*(ic*Inputs!$C$7+fee_wd*Inputs!$E$7*(1-$B5033)+fee_fx*Inputs!$D$7-cost_acc-cost_wd*Inputs!$E$7*(1-$B5033)-cost_fx*Inputs!$D$7)</f>
        <v>367736.507021607</v>
      </c>
      <c r="M5033" s="0" t="n">
        <f aca="false">12*Inputs!$B$8*(1-MIN(1,Inputs!$G$8*$D5033)*churn_nonbuyers)*(ic*Inputs!$C$8+fee_wd*Inputs!$E$8*(1-$B5033)+fee_fx*Inputs!$D$8-cost_acc-cost_wd*Inputs!$E$8*(1-$B5033)-cost_fx*Inputs!$D$8)</f>
        <v>86429.718790272</v>
      </c>
      <c r="N5033" s="0" t="n">
        <f aca="false">K5033+L5033+I5033-fixed</f>
        <v>-12669.4851663575</v>
      </c>
      <c r="O5033" s="0" t="n">
        <f aca="false">K5033+L5033+M5033-fixed</f>
        <v>-77107.2002987774</v>
      </c>
      <c r="P5033" s="0" t="n">
        <f aca="false">12*Inputs!$B$6*(1-MIN(1,Inputs!$F$6*$D5033))*(ic*Inputs!$C$6+flat_fee-cost_acc-cost_wd*Inputs!$E$6*$E5033-cost_fx*Inputs!$D$6)+12*Inputs!$B$7*(1-MIN(1,Inputs!$F$7*$D5033))*(ic*Inputs!$C$7+flat_fee-cost_acc-cost_wd*Inputs!$E$7*$E5033-cost_fx*Inputs!$D$7)+12*Inputs!$B$8*(1-MIN(1,Inputs!$F$8*$D5033))*(ic*Inputs!$C$8+flat_fee-cost_acc-cost_wd*Inputs!$E$8*$E5033-cost_fx*Inputs!$D$8)-fixed</f>
        <v>-50025.5458432001</v>
      </c>
    </row>
    <row r="5034" customFormat="false" ht="15" hidden="false" customHeight="false" outlineLevel="0" collapsed="false">
      <c r="A5034" s="0" t="n">
        <v>4969</v>
      </c>
      <c r="B5034" s="0" t="n">
        <v>0.275077</v>
      </c>
      <c r="C5034" s="0" t="n">
        <v>1.048638</v>
      </c>
      <c r="D5034" s="0" t="n">
        <v>1.125312</v>
      </c>
      <c r="E5034" s="0" t="n">
        <v>1.100545</v>
      </c>
      <c r="F5034" s="0" t="n">
        <v>0.160987</v>
      </c>
      <c r="G5034" s="0" t="n">
        <f aca="false">12*Inputs!$B$6*(MIN(1,$H$50*$C5034)*(ic*Inputs!$C$6+pS+fee_fx*Inputs!$D$6-cost_acc-cost_wd*Inputs!$E$6*$E5034-cost_fx*Inputs!$D$6-$F5034)+(1-MIN(1,$H$50*$C5034))*(1-MIN(1,Inputs!$G$6*$D5034)*churn_nonbuyers)*(ic*Inputs!$C$6+fee_wd*Inputs!$E$6*(1-$B5034)+fee_fx*Inputs!$D$6-cost_acc-cost_wd*Inputs!$E$6*(1-$B5034)-cost_fx*Inputs!$D$6))</f>
        <v>210803.308275403</v>
      </c>
      <c r="H5034" s="0" t="n">
        <f aca="false">12*Inputs!$B$7*(MIN(1,$H$51*$C5034)*(ic*Inputs!$C$7+pE+fee_fx*Inputs!$D$7-cost_acc-cost_wd*Inputs!$E$7*$E5034-cost_fx*Inputs!$D$7-$F5034)+(1-MIN(1,$H$51*$C5034))*(1-MIN(1,Inputs!$G$7*$D5034)*churn_nonbuyers)*(ic*Inputs!$C$7+fee_wd*Inputs!$E$7*(1-$B5034)+fee_fx*Inputs!$D$7-cost_acc-cost_wd*Inputs!$E$7*(1-$B5034)-cost_fx*Inputs!$D$7))</f>
        <v>411005.596599131</v>
      </c>
      <c r="I5034" s="0" t="n">
        <f aca="false">12*Inputs!$B$8*(MIN(1,$H$52*$C5034)*(ic*Inputs!$C$8+pT-cost_acc-cost_wd*Inputs!$E$8-cost_fx*Inputs!$D$8-cost_ins)+(1-MIN(1,$H$52*$C5034))*(1-MIN(1,Inputs!$G$8*$D5034)*churn_nonbuyers)*(ic*Inputs!$C$8+fee_wd*Inputs!$E$8*(1-$B5034)+fee_fx*Inputs!$D$8-cost_acc-cost_wd*Inputs!$E$8*(1-$B5034)-cost_fx*Inputs!$D$8))</f>
        <v>168837.003765373</v>
      </c>
      <c r="J5034" s="0" t="n">
        <f aca="false">G5034+H5034+I5034-fixed</f>
        <v>90645.9086399071</v>
      </c>
      <c r="K5034" s="0" t="n">
        <f aca="false">12*Inputs!$B$6*(1-MIN(1,Inputs!$G$6*$D5034)*churn_nonbuyers)*(ic*Inputs!$C$6+fee_wd*Inputs!$E$6*(1-$B5034)+fee_fx*Inputs!$D$6-cost_acc-cost_wd*Inputs!$E$6*(1-$B5034)-cost_fx*Inputs!$D$6)</f>
        <v>152874.508672973</v>
      </c>
      <c r="L5034" s="0" t="n">
        <f aca="false">12*Inputs!$B$7*(1-MIN(1,Inputs!$G$7*$D5034)*churn_nonbuyers)*(ic*Inputs!$C$7+fee_wd*Inputs!$E$7*(1-$B5034)+fee_fx*Inputs!$D$7-cost_acc-cost_wd*Inputs!$E$7*(1-$B5034)-cost_fx*Inputs!$D$7)</f>
        <v>351314.383027784</v>
      </c>
      <c r="M5034" s="0" t="n">
        <f aca="false">12*Inputs!$B$8*(1-MIN(1,Inputs!$G$8*$D5034)*churn_nonbuyers)*(ic*Inputs!$C$8+fee_wd*Inputs!$E$8*(1-$B5034)+fee_fx*Inputs!$D$8-cost_acc-cost_wd*Inputs!$E$8*(1-$B5034)-cost_fx*Inputs!$D$8)</f>
        <v>66485.8125272064</v>
      </c>
      <c r="N5034" s="0" t="n">
        <f aca="false">K5034+L5034+I5034-fixed</f>
        <v>-26974.1045338702</v>
      </c>
      <c r="O5034" s="0" t="n">
        <f aca="false">K5034+L5034+M5034-fixed</f>
        <v>-129325.295772037</v>
      </c>
      <c r="P5034" s="0" t="n">
        <f aca="false">12*Inputs!$B$6*(1-MIN(1,Inputs!$F$6*$D5034))*(ic*Inputs!$C$6+flat_fee-cost_acc-cost_wd*Inputs!$E$6*$E5034-cost_fx*Inputs!$D$6)+12*Inputs!$B$7*(1-MIN(1,Inputs!$F$7*$D5034))*(ic*Inputs!$C$7+flat_fee-cost_acc-cost_wd*Inputs!$E$7*$E5034-cost_fx*Inputs!$D$7)+12*Inputs!$B$8*(1-MIN(1,Inputs!$F$8*$D5034))*(ic*Inputs!$C$8+flat_fee-cost_acc-cost_wd*Inputs!$E$8*$E5034-cost_fx*Inputs!$D$8)-fixed</f>
        <v>-40606.5067264001</v>
      </c>
    </row>
    <row r="5035" customFormat="false" ht="15" hidden="false" customHeight="false" outlineLevel="0" collapsed="false">
      <c r="A5035" s="0" t="n">
        <v>4970</v>
      </c>
      <c r="B5035" s="0" t="n">
        <v>0.142121</v>
      </c>
      <c r="C5035" s="0" t="n">
        <v>1.090046</v>
      </c>
      <c r="D5035" s="0" t="n">
        <v>1.390353</v>
      </c>
      <c r="E5035" s="0" t="n">
        <v>1.053251</v>
      </c>
      <c r="F5035" s="0" t="n">
        <v>0.181791</v>
      </c>
      <c r="G5035" s="0" t="n">
        <f aca="false">12*Inputs!$B$6*(MIN(1,$H$50*$C5035)*(ic*Inputs!$C$6+pS+fee_fx*Inputs!$D$6-cost_acc-cost_wd*Inputs!$E$6*$E5035-cost_fx*Inputs!$D$6-$F5035)+(1-MIN(1,$H$50*$C5035))*(1-MIN(1,Inputs!$G$6*$D5035)*churn_nonbuyers)*(ic*Inputs!$C$6+fee_wd*Inputs!$E$6*(1-$B5035)+fee_fx*Inputs!$D$6-cost_acc-cost_wd*Inputs!$E$6*(1-$B5035)-cost_fx*Inputs!$D$6))</f>
        <v>228057.762455518</v>
      </c>
      <c r="H5035" s="0" t="n">
        <f aca="false">12*Inputs!$B$7*(MIN(1,$H$51*$C5035)*(ic*Inputs!$C$7+pE+fee_fx*Inputs!$D$7-cost_acc-cost_wd*Inputs!$E$7*$E5035-cost_fx*Inputs!$D$7-$F5035)+(1-MIN(1,$H$51*$C5035))*(1-MIN(1,Inputs!$G$7*$D5035)*churn_nonbuyers)*(ic*Inputs!$C$7+fee_wd*Inputs!$E$7*(1-$B5035)+fee_fx*Inputs!$D$7-cost_acc-cost_wd*Inputs!$E$7*(1-$B5035)-cost_fx*Inputs!$D$7))</f>
        <v>426712.258770038</v>
      </c>
      <c r="I5035" s="0" t="n">
        <f aca="false">12*Inputs!$B$8*(MIN(1,$H$52*$C5035)*(ic*Inputs!$C$8+pT-cost_acc-cost_wd*Inputs!$E$8-cost_fx*Inputs!$D$8-cost_ins)+(1-MIN(1,$H$52*$C5035))*(1-MIN(1,Inputs!$G$8*$D5035)*churn_nonbuyers)*(ic*Inputs!$C$8+fee_wd*Inputs!$E$8*(1-$B5035)+fee_fx*Inputs!$D$8-cost_acc-cost_wd*Inputs!$E$8*(1-$B5035)-cost_fx*Inputs!$D$8))</f>
        <v>159149.580814306</v>
      </c>
      <c r="J5035" s="0" t="n">
        <f aca="false">G5035+H5035+I5035-fixed</f>
        <v>113919.602039862</v>
      </c>
      <c r="K5035" s="0" t="n">
        <f aca="false">12*Inputs!$B$6*(1-MIN(1,Inputs!$G$6*$D5035)*churn_nonbuyers)*(ic*Inputs!$C$6+fee_wd*Inputs!$E$6*(1-$B5035)+fee_fx*Inputs!$D$6-cost_acc-cost_wd*Inputs!$E$6*(1-$B5035)-cost_fx*Inputs!$D$6)</f>
        <v>168542.525942734</v>
      </c>
      <c r="L5035" s="0" t="n">
        <f aca="false">12*Inputs!$B$7*(1-MIN(1,Inputs!$G$7*$D5035)*churn_nonbuyers)*(ic*Inputs!$C$7+fee_wd*Inputs!$E$7*(1-$B5035)+fee_fx*Inputs!$D$7-cost_acc-cost_wd*Inputs!$E$7*(1-$B5035)-cost_fx*Inputs!$D$7)</f>
        <v>366770.49102164</v>
      </c>
      <c r="M5035" s="0" t="n">
        <f aca="false">12*Inputs!$B$8*(1-MIN(1,Inputs!$G$8*$D5035)*churn_nonbuyers)*(ic*Inputs!$C$8+fee_wd*Inputs!$E$8*(1-$B5035)+fee_fx*Inputs!$D$8-cost_acc-cost_wd*Inputs!$E$8*(1-$B5035)-cost_fx*Inputs!$D$8)</f>
        <v>8549.64341275683</v>
      </c>
      <c r="N5035" s="0" t="n">
        <f aca="false">K5035+L5035+I5035-fixed</f>
        <v>-5537.40222132078</v>
      </c>
      <c r="O5035" s="0" t="n">
        <f aca="false">K5035+L5035+M5035-fixed</f>
        <v>-156137.339622869</v>
      </c>
      <c r="P5035" s="0" t="n">
        <f aca="false">12*Inputs!$B$6*(1-MIN(1,Inputs!$F$6*$D5035))*(ic*Inputs!$C$6+flat_fee-cost_acc-cost_wd*Inputs!$E$6*$E5035-cost_fx*Inputs!$D$6)+12*Inputs!$B$7*(1-MIN(1,Inputs!$F$7*$D5035))*(ic*Inputs!$C$7+flat_fee-cost_acc-cost_wd*Inputs!$E$7*$E5035-cost_fx*Inputs!$D$7)+12*Inputs!$B$8*(1-MIN(1,Inputs!$F$8*$D5035))*(ic*Inputs!$C$8+flat_fee-cost_acc-cost_wd*Inputs!$E$8*$E5035-cost_fx*Inputs!$D$8)-fixed</f>
        <v>-167674.61355928</v>
      </c>
    </row>
    <row r="5036" customFormat="false" ht="15" hidden="false" customHeight="false" outlineLevel="0" collapsed="false">
      <c r="A5036" s="0" t="n">
        <v>4971</v>
      </c>
      <c r="B5036" s="0" t="n">
        <v>0.389865</v>
      </c>
      <c r="C5036" s="0" t="n">
        <v>0.879144</v>
      </c>
      <c r="D5036" s="0" t="n">
        <v>0.96282</v>
      </c>
      <c r="E5036" s="0" t="n">
        <v>1.223768</v>
      </c>
      <c r="F5036" s="0" t="n">
        <v>0.292528</v>
      </c>
      <c r="G5036" s="0" t="n">
        <f aca="false">12*Inputs!$B$6*(MIN(1,$H$50*$C5036)*(ic*Inputs!$C$6+pS+fee_fx*Inputs!$D$6-cost_acc-cost_wd*Inputs!$E$6*$E5036-cost_fx*Inputs!$D$6-$F5036)+(1-MIN(1,$H$50*$C5036))*(1-MIN(1,Inputs!$G$6*$D5036)*churn_nonbuyers)*(ic*Inputs!$C$6+fee_wd*Inputs!$E$6*(1-$B5036)+fee_fx*Inputs!$D$6-cost_acc-cost_wd*Inputs!$E$6*(1-$B5036)-cost_fx*Inputs!$D$6))</f>
        <v>182876.14638696</v>
      </c>
      <c r="H5036" s="0" t="n">
        <f aca="false">12*Inputs!$B$7*(MIN(1,$H$51*$C5036)*(ic*Inputs!$C$7+pE+fee_fx*Inputs!$D$7-cost_acc-cost_wd*Inputs!$E$7*$E5036-cost_fx*Inputs!$D$7-$F5036)+(1-MIN(1,$H$51*$C5036))*(1-MIN(1,Inputs!$G$7*$D5036)*churn_nonbuyers)*(ic*Inputs!$C$7+fee_wd*Inputs!$E$7*(1-$B5036)+fee_fx*Inputs!$D$7-cost_acc-cost_wd*Inputs!$E$7*(1-$B5036)-cost_fx*Inputs!$D$7))</f>
        <v>372958.706698541</v>
      </c>
      <c r="I5036" s="0" t="n">
        <f aca="false">12*Inputs!$B$8*(MIN(1,$H$52*$C5036)*(ic*Inputs!$C$8+pT-cost_acc-cost_wd*Inputs!$E$8-cost_fx*Inputs!$D$8-cost_ins)+(1-MIN(1,$H$52*$C5036))*(1-MIN(1,Inputs!$G$8*$D5036)*churn_nonbuyers)*(ic*Inputs!$C$8+fee_wd*Inputs!$E$8*(1-$B5036)+fee_fx*Inputs!$D$8-cost_acc-cost_wd*Inputs!$E$8*(1-$B5036)-cost_fx*Inputs!$D$8))</f>
        <v>165303.9370145</v>
      </c>
      <c r="J5036" s="0" t="n">
        <f aca="false">G5036+H5036+I5036-fixed</f>
        <v>21138.7901</v>
      </c>
      <c r="K5036" s="0" t="n">
        <f aca="false">12*Inputs!$B$6*(1-MIN(1,Inputs!$G$6*$D5036)*churn_nonbuyers)*(ic*Inputs!$C$6+fee_wd*Inputs!$E$6*(1-$B5036)+fee_fx*Inputs!$D$6-cost_acc-cost_wd*Inputs!$E$6*(1-$B5036)-cost_fx*Inputs!$D$6)</f>
        <v>138456.87709896</v>
      </c>
      <c r="L5036" s="0" t="n">
        <f aca="false">12*Inputs!$B$7*(1-MIN(1,Inputs!$G$7*$D5036)*churn_nonbuyers)*(ic*Inputs!$C$7+fee_wd*Inputs!$E$7*(1-$B5036)+fee_fx*Inputs!$D$7-cost_acc-cost_wd*Inputs!$E$7*(1-$B5036)-cost_fx*Inputs!$D$7)</f>
        <v>337034.766899376</v>
      </c>
      <c r="M5036" s="0" t="n">
        <f aca="false">12*Inputs!$B$8*(1-MIN(1,Inputs!$G$8*$D5036)*churn_nonbuyers)*(ic*Inputs!$C$8+fee_wd*Inputs!$E$8*(1-$B5036)+fee_fx*Inputs!$D$8-cost_acc-cost_wd*Inputs!$E$8*(1-$B5036)-cost_fx*Inputs!$D$8)</f>
        <v>100313.79232848</v>
      </c>
      <c r="N5036" s="0" t="n">
        <f aca="false">K5036+L5036+I5036-fixed</f>
        <v>-59204.4189871645</v>
      </c>
      <c r="O5036" s="0" t="n">
        <f aca="false">K5036+L5036+M5036-fixed</f>
        <v>-124194.563673184</v>
      </c>
      <c r="P5036" s="0" t="n">
        <f aca="false">12*Inputs!$B$6*(1-MIN(1,Inputs!$F$6*$D5036))*(ic*Inputs!$C$6+flat_fee-cost_acc-cost_wd*Inputs!$E$6*$E5036-cost_fx*Inputs!$D$6)+12*Inputs!$B$7*(1-MIN(1,Inputs!$F$7*$D5036))*(ic*Inputs!$C$7+flat_fee-cost_acc-cost_wd*Inputs!$E$7*$E5036-cost_fx*Inputs!$D$7)+12*Inputs!$B$8*(1-MIN(1,Inputs!$F$8*$D5036))*(ic*Inputs!$C$8+flat_fee-cost_acc-cost_wd*Inputs!$E$8*$E5036-cost_fx*Inputs!$D$8)-fixed</f>
        <v>-7225.65957759984</v>
      </c>
    </row>
    <row r="5037" customFormat="false" ht="15" hidden="false" customHeight="false" outlineLevel="0" collapsed="false">
      <c r="A5037" s="0" t="n">
        <v>4972</v>
      </c>
      <c r="B5037" s="0" t="n">
        <v>0.260901</v>
      </c>
      <c r="C5037" s="0" t="n">
        <v>0.834912</v>
      </c>
      <c r="D5037" s="0" t="n">
        <v>0.775534</v>
      </c>
      <c r="E5037" s="0" t="n">
        <v>1.073055</v>
      </c>
      <c r="F5037" s="0" t="n">
        <v>0.184061</v>
      </c>
      <c r="G5037" s="0" t="n">
        <f aca="false">12*Inputs!$B$6*(MIN(1,$H$50*$C5037)*(ic*Inputs!$C$6+pS+fee_fx*Inputs!$D$6-cost_acc-cost_wd*Inputs!$E$6*$E5037-cost_fx*Inputs!$D$6-$F5037)+(1-MIN(1,$H$50*$C5037))*(1-MIN(1,Inputs!$G$6*$D5037)*churn_nonbuyers)*(ic*Inputs!$C$6+fee_wd*Inputs!$E$6*(1-$B5037)+fee_fx*Inputs!$D$6-cost_acc-cost_wd*Inputs!$E$6*(1-$B5037)-cost_fx*Inputs!$D$6))</f>
        <v>203556.526806173</v>
      </c>
      <c r="H5037" s="0" t="n">
        <f aca="false">12*Inputs!$B$7*(MIN(1,$H$51*$C5037)*(ic*Inputs!$C$7+pE+fee_fx*Inputs!$D$7-cost_acc-cost_wd*Inputs!$E$7*$E5037-cost_fx*Inputs!$D$7-$F5037)+(1-MIN(1,$H$51*$C5037))*(1-MIN(1,Inputs!$G$7*$D5037)*churn_nonbuyers)*(ic*Inputs!$C$7+fee_wd*Inputs!$E$7*(1-$B5037)+fee_fx*Inputs!$D$7-cost_acc-cost_wd*Inputs!$E$7*(1-$B5037)-cost_fx*Inputs!$D$7))</f>
        <v>404243.216920559</v>
      </c>
      <c r="I5037" s="0" t="n">
        <f aca="false">12*Inputs!$B$8*(MIN(1,$H$52*$C5037)*(ic*Inputs!$C$8+pT-cost_acc-cost_wd*Inputs!$E$8-cost_fx*Inputs!$D$8-cost_ins)+(1-MIN(1,$H$52*$C5037))*(1-MIN(1,Inputs!$G$8*$D5037)*churn_nonbuyers)*(ic*Inputs!$C$8+fee_wd*Inputs!$E$8*(1-$B5037)+fee_fx*Inputs!$D$8-cost_acc-cost_wd*Inputs!$E$8*(1-$B5037)-cost_fx*Inputs!$D$8))</f>
        <v>179972.868486421</v>
      </c>
      <c r="J5037" s="0" t="n">
        <f aca="false">G5037+H5037+I5037-fixed</f>
        <v>87772.6122131529</v>
      </c>
      <c r="K5037" s="0" t="n">
        <f aca="false">12*Inputs!$B$6*(1-MIN(1,Inputs!$G$6*$D5037)*churn_nonbuyers)*(ic*Inputs!$C$6+fee_wd*Inputs!$E$6*(1-$B5037)+fee_fx*Inputs!$D$6-cost_acc-cost_wd*Inputs!$E$6*(1-$B5037)-cost_fx*Inputs!$D$6)</f>
        <v>157669.703972165</v>
      </c>
      <c r="L5037" s="0" t="n">
        <f aca="false">12*Inputs!$B$7*(1-MIN(1,Inputs!$G$7*$D5037)*churn_nonbuyers)*(ic*Inputs!$C$7+fee_wd*Inputs!$E$7*(1-$B5037)+fee_fx*Inputs!$D$7-cost_acc-cost_wd*Inputs!$E$7*(1-$B5037)-cost_fx*Inputs!$D$7)</f>
        <v>357123.495151299</v>
      </c>
      <c r="M5037" s="0" t="n">
        <f aca="false">12*Inputs!$B$8*(1-MIN(1,Inputs!$G$8*$D5037)*churn_nonbuyers)*(ic*Inputs!$C$8+fee_wd*Inputs!$E$8*(1-$B5037)+fee_fx*Inputs!$D$8-cost_acc-cost_wd*Inputs!$E$8*(1-$B5037)-cost_fx*Inputs!$D$8)</f>
        <v>143481.286910102</v>
      </c>
      <c r="N5037" s="0" t="n">
        <f aca="false">K5037+L5037+I5037-fixed</f>
        <v>-5233.93239011499</v>
      </c>
      <c r="O5037" s="0" t="n">
        <f aca="false">K5037+L5037+M5037-fixed</f>
        <v>-41725.5139664337</v>
      </c>
      <c r="P5037" s="0" t="n">
        <f aca="false">12*Inputs!$B$6*(1-MIN(1,Inputs!$F$6*$D5037))*(ic*Inputs!$C$6+flat_fee-cost_acc-cost_wd*Inputs!$E$6*$E5037-cost_fx*Inputs!$D$6)+12*Inputs!$B$7*(1-MIN(1,Inputs!$F$7*$D5037))*(ic*Inputs!$C$7+flat_fee-cost_acc-cost_wd*Inputs!$E$7*$E5037-cost_fx*Inputs!$D$7)+12*Inputs!$B$8*(1-MIN(1,Inputs!$F$8*$D5037))*(ic*Inputs!$C$8+flat_fee-cost_acc-cost_wd*Inputs!$E$8*$E5037-cost_fx*Inputs!$D$8)-fixed</f>
        <v>161559.2951768</v>
      </c>
    </row>
    <row r="5038" customFormat="false" ht="15" hidden="false" customHeight="false" outlineLevel="0" collapsed="false">
      <c r="A5038" s="0" t="n">
        <v>4973</v>
      </c>
      <c r="B5038" s="0" t="n">
        <v>0.392598</v>
      </c>
      <c r="C5038" s="0" t="n">
        <v>0.885907</v>
      </c>
      <c r="D5038" s="0" t="n">
        <v>1.357394</v>
      </c>
      <c r="E5038" s="0" t="n">
        <v>1.173398</v>
      </c>
      <c r="F5038" s="0" t="n">
        <v>0.124867</v>
      </c>
      <c r="G5038" s="0" t="n">
        <f aca="false">12*Inputs!$B$6*(MIN(1,$H$50*$C5038)*(ic*Inputs!$C$6+pS+fee_fx*Inputs!$D$6-cost_acc-cost_wd*Inputs!$E$6*$E5038-cost_fx*Inputs!$D$6-$F5038)+(1-MIN(1,$H$50*$C5038))*(1-MIN(1,Inputs!$G$6*$D5038)*churn_nonbuyers)*(ic*Inputs!$C$6+fee_wd*Inputs!$E$6*(1-$B5038)+fee_fx*Inputs!$D$6-cost_acc-cost_wd*Inputs!$E$6*(1-$B5038)-cost_fx*Inputs!$D$6))</f>
        <v>184660.96292867</v>
      </c>
      <c r="H5038" s="0" t="n">
        <f aca="false">12*Inputs!$B$7*(MIN(1,$H$51*$C5038)*(ic*Inputs!$C$7+pE+fee_fx*Inputs!$D$7-cost_acc-cost_wd*Inputs!$E$7*$E5038-cost_fx*Inputs!$D$7-$F5038)+(1-MIN(1,$H$51*$C5038))*(1-MIN(1,Inputs!$G$7*$D5038)*churn_nonbuyers)*(ic*Inputs!$C$7+fee_wd*Inputs!$E$7*(1-$B5038)+fee_fx*Inputs!$D$7-cost_acc-cost_wd*Inputs!$E$7*(1-$B5038)-cost_fx*Inputs!$D$7))</f>
        <v>384034.926952573</v>
      </c>
      <c r="I5038" s="0" t="n">
        <f aca="false">12*Inputs!$B$8*(MIN(1,$H$52*$C5038)*(ic*Inputs!$C$8+pT-cost_acc-cost_wd*Inputs!$E$8-cost_fx*Inputs!$D$8-cost_ins)+(1-MIN(1,$H$52*$C5038))*(1-MIN(1,Inputs!$G$8*$D5038)*churn_nonbuyers)*(ic*Inputs!$C$8+fee_wd*Inputs!$E$8*(1-$B5038)+fee_fx*Inputs!$D$8-cost_acc-cost_wd*Inputs!$E$8*(1-$B5038)-cost_fx*Inputs!$D$8))</f>
        <v>133519.116141338</v>
      </c>
      <c r="J5038" s="0" t="n">
        <f aca="false">G5038+H5038+I5038-fixed</f>
        <v>2215.00602258055</v>
      </c>
      <c r="K5038" s="0" t="n">
        <f aca="false">12*Inputs!$B$6*(1-MIN(1,Inputs!$G$6*$D5038)*churn_nonbuyers)*(ic*Inputs!$C$6+fee_wd*Inputs!$E$6*(1-$B5038)+fee_fx*Inputs!$D$6-cost_acc-cost_wd*Inputs!$E$6*(1-$B5038)-cost_fx*Inputs!$D$6)</f>
        <v>135220.309701206</v>
      </c>
      <c r="L5038" s="0" t="n">
        <f aca="false">12*Inputs!$B$7*(1-MIN(1,Inputs!$G$7*$D5038)*churn_nonbuyers)*(ic*Inputs!$C$7+fee_wd*Inputs!$E$7*(1-$B5038)+fee_fx*Inputs!$D$7-cost_acc-cost_wd*Inputs!$E$7*(1-$B5038)-cost_fx*Inputs!$D$7)</f>
        <v>332549.022108724</v>
      </c>
      <c r="M5038" s="0" t="n">
        <f aca="false">12*Inputs!$B$8*(1-MIN(1,Inputs!$G$8*$D5038)*churn_nonbuyers)*(ic*Inputs!$C$8+fee_wd*Inputs!$E$8*(1-$B5038)+fee_fx*Inputs!$D$8-cost_acc-cost_wd*Inputs!$E$8*(1-$B5038)-cost_fx*Inputs!$D$8)</f>
        <v>15323.6965789632</v>
      </c>
      <c r="N5038" s="0" t="n">
        <f aca="false">K5038+L5038+I5038-fixed</f>
        <v>-98711.5520487322</v>
      </c>
      <c r="O5038" s="0" t="n">
        <f aca="false">K5038+L5038+M5038-fixed</f>
        <v>-216906.971611106</v>
      </c>
      <c r="P5038" s="0" t="n">
        <f aca="false">12*Inputs!$B$6*(1-MIN(1,Inputs!$F$6*$D5038))*(ic*Inputs!$C$6+flat_fee-cost_acc-cost_wd*Inputs!$E$6*$E5038-cost_fx*Inputs!$D$6)+12*Inputs!$B$7*(1-MIN(1,Inputs!$F$7*$D5038))*(ic*Inputs!$C$7+flat_fee-cost_acc-cost_wd*Inputs!$E$7*$E5038-cost_fx*Inputs!$D$7)+12*Inputs!$B$8*(1-MIN(1,Inputs!$F$8*$D5038))*(ic*Inputs!$C$8+flat_fee-cost_acc-cost_wd*Inputs!$E$8*$E5038-cost_fx*Inputs!$D$8)-fixed</f>
        <v>-191107.28247712</v>
      </c>
    </row>
    <row r="5039" customFormat="false" ht="15" hidden="false" customHeight="false" outlineLevel="0" collapsed="false">
      <c r="A5039" s="0" t="n">
        <v>4974</v>
      </c>
      <c r="B5039" s="0" t="n">
        <v>0.252526</v>
      </c>
      <c r="C5039" s="0" t="n">
        <v>1.139131</v>
      </c>
      <c r="D5039" s="0" t="n">
        <v>0.815815</v>
      </c>
      <c r="E5039" s="0" t="n">
        <v>1.230868</v>
      </c>
      <c r="F5039" s="0" t="n">
        <v>0.277798</v>
      </c>
      <c r="G5039" s="0" t="n">
        <f aca="false">12*Inputs!$B$6*(MIN(1,$H$50*$C5039)*(ic*Inputs!$C$6+pS+fee_fx*Inputs!$D$6-cost_acc-cost_wd*Inputs!$E$6*$E5039-cost_fx*Inputs!$D$6-$F5039)+(1-MIN(1,$H$50*$C5039))*(1-MIN(1,Inputs!$G$6*$D5039)*churn_nonbuyers)*(ic*Inputs!$C$6+fee_wd*Inputs!$E$6*(1-$B5039)+fee_fx*Inputs!$D$6-cost_acc-cost_wd*Inputs!$E$6*(1-$B5039)-cost_fx*Inputs!$D$6))</f>
        <v>214425.476685774</v>
      </c>
      <c r="H5039" s="0" t="n">
        <f aca="false">12*Inputs!$B$7*(MIN(1,$H$51*$C5039)*(ic*Inputs!$C$7+pE+fee_fx*Inputs!$D$7-cost_acc-cost_wd*Inputs!$E$7*$E5039-cost_fx*Inputs!$D$7-$F5039)+(1-MIN(1,$H$51*$C5039))*(1-MIN(1,Inputs!$G$7*$D5039)*churn_nonbuyers)*(ic*Inputs!$C$7+fee_wd*Inputs!$E$7*(1-$B5039)+fee_fx*Inputs!$D$7-cost_acc-cost_wd*Inputs!$E$7*(1-$B5039)-cost_fx*Inputs!$D$7))</f>
        <v>394952.330042772</v>
      </c>
      <c r="I5039" s="0" t="n">
        <f aca="false">12*Inputs!$B$8*(MIN(1,$H$52*$C5039)*(ic*Inputs!$C$8+pT-cost_acc-cost_wd*Inputs!$E$8-cost_fx*Inputs!$D$8-cost_ins)+(1-MIN(1,$H$52*$C5039))*(1-MIN(1,Inputs!$G$8*$D5039)*churn_nonbuyers)*(ic*Inputs!$C$8+fee_wd*Inputs!$E$8*(1-$B5039)+fee_fx*Inputs!$D$8-cost_acc-cost_wd*Inputs!$E$8*(1-$B5039)-cost_fx*Inputs!$D$8))</f>
        <v>191511.192236334</v>
      </c>
      <c r="J5039" s="0" t="n">
        <f aca="false">G5039+H5039+I5039-fixed</f>
        <v>100888.998964881</v>
      </c>
      <c r="K5039" s="0" t="n">
        <f aca="false">12*Inputs!$B$6*(1-MIN(1,Inputs!$G$6*$D5039)*churn_nonbuyers)*(ic*Inputs!$C$6+fee_wd*Inputs!$E$6*(1-$B5039)+fee_fx*Inputs!$D$6-cost_acc-cost_wd*Inputs!$E$6*(1-$B5039)-cost_fx*Inputs!$D$6)</f>
        <v>158496.145190568</v>
      </c>
      <c r="L5039" s="0" t="n">
        <f aca="false">12*Inputs!$B$7*(1-MIN(1,Inputs!$G$7*$D5039)*churn_nonbuyers)*(ic*Inputs!$C$7+fee_wd*Inputs!$E$7*(1-$B5039)+fee_fx*Inputs!$D$7-cost_acc-cost_wd*Inputs!$E$7*(1-$B5039)-cost_fx*Inputs!$D$7)</f>
        <v>357858.140394341</v>
      </c>
      <c r="M5039" s="0" t="n">
        <f aca="false">12*Inputs!$B$8*(1-MIN(1,Inputs!$G$8*$D5039)*churn_nonbuyers)*(ic*Inputs!$C$8+fee_wd*Inputs!$E$8*(1-$B5039)+fee_fx*Inputs!$D$8-cost_acc-cost_wd*Inputs!$E$8*(1-$B5039)-cost_fx*Inputs!$D$8)</f>
        <v>134803.427955984</v>
      </c>
      <c r="N5039" s="0" t="n">
        <f aca="false">K5039+L5039+I5039-fixed</f>
        <v>7865.47782124323</v>
      </c>
      <c r="O5039" s="0" t="n">
        <f aca="false">K5039+L5039+M5039-fixed</f>
        <v>-48842.2864591071</v>
      </c>
      <c r="P5039" s="0" t="n">
        <f aca="false">12*Inputs!$B$6*(1-MIN(1,Inputs!$F$6*$D5039))*(ic*Inputs!$C$6+flat_fee-cost_acc-cost_wd*Inputs!$E$6*$E5039-cost_fx*Inputs!$D$6)+12*Inputs!$B$7*(1-MIN(1,Inputs!$F$7*$D5039))*(ic*Inputs!$C$7+flat_fee-cost_acc-cost_wd*Inputs!$E$7*$E5039-cost_fx*Inputs!$D$7)+12*Inputs!$B$8*(1-MIN(1,Inputs!$F$8*$D5039))*(ic*Inputs!$C$8+flat_fee-cost_acc-cost_wd*Inputs!$E$8*$E5039-cost_fx*Inputs!$D$8)-fixed</f>
        <v>64398.7212608001</v>
      </c>
    </row>
    <row r="5040" customFormat="false" ht="15" hidden="false" customHeight="false" outlineLevel="0" collapsed="false">
      <c r="A5040" s="0" t="n">
        <v>4975</v>
      </c>
      <c r="B5040" s="0" t="n">
        <v>0.527636</v>
      </c>
      <c r="C5040" s="0" t="n">
        <v>1.029308</v>
      </c>
      <c r="D5040" s="0" t="n">
        <v>0.978555</v>
      </c>
      <c r="E5040" s="0" t="n">
        <v>1.079776</v>
      </c>
      <c r="F5040" s="0" t="n">
        <v>0.231276</v>
      </c>
      <c r="G5040" s="0" t="n">
        <f aca="false">12*Inputs!$B$6*(MIN(1,$H$50*$C5040)*(ic*Inputs!$C$6+pS+fee_fx*Inputs!$D$6-cost_acc-cost_wd*Inputs!$E$6*$E5040-cost_fx*Inputs!$D$6-$F5040)+(1-MIN(1,$H$50*$C5040))*(1-MIN(1,Inputs!$G$6*$D5040)*churn_nonbuyers)*(ic*Inputs!$C$6+fee_wd*Inputs!$E$6*(1-$B5040)+fee_fx*Inputs!$D$6-cost_acc-cost_wd*Inputs!$E$6*(1-$B5040)-cost_fx*Inputs!$D$6))</f>
        <v>177911.03037338</v>
      </c>
      <c r="H5040" s="0" t="n">
        <f aca="false">12*Inputs!$B$7*(MIN(1,$H$51*$C5040)*(ic*Inputs!$C$7+pE+fee_fx*Inputs!$D$7-cost_acc-cost_wd*Inputs!$E$7*$E5040-cost_fx*Inputs!$D$7-$F5040)+(1-MIN(1,$H$51*$C5040))*(1-MIN(1,Inputs!$G$7*$D5040)*churn_nonbuyers)*(ic*Inputs!$C$7+fee_wd*Inputs!$E$7*(1-$B5040)+fee_fx*Inputs!$D$7-cost_acc-cost_wd*Inputs!$E$7*(1-$B5040)-cost_fx*Inputs!$D$7))</f>
        <v>388375.724398893</v>
      </c>
      <c r="I5040" s="0" t="n">
        <f aca="false">12*Inputs!$B$8*(MIN(1,$H$52*$C5040)*(ic*Inputs!$C$8+pT-cost_acc-cost_wd*Inputs!$E$8-cost_fx*Inputs!$D$8-cost_ins)+(1-MIN(1,$H$52*$C5040))*(1-MIN(1,Inputs!$G$8*$D5040)*churn_nonbuyers)*(ic*Inputs!$C$8+fee_wd*Inputs!$E$8*(1-$B5040)+fee_fx*Inputs!$D$8-cost_acc-cost_wd*Inputs!$E$8*(1-$B5040)-cost_fx*Inputs!$D$8))</f>
        <v>174875.321706913</v>
      </c>
      <c r="J5040" s="0" t="n">
        <f aca="false">G5040+H5040+I5040-fixed</f>
        <v>41162.0764791864</v>
      </c>
      <c r="K5040" s="0" t="n">
        <f aca="false">12*Inputs!$B$6*(1-MIN(1,Inputs!$G$6*$D5040)*churn_nonbuyers)*(ic*Inputs!$C$6+fee_wd*Inputs!$E$6*(1-$B5040)+fee_fx*Inputs!$D$6-cost_acc-cost_wd*Inputs!$E$6*(1-$B5040)-cost_fx*Inputs!$D$6)</f>
        <v>119474.091691056</v>
      </c>
      <c r="L5040" s="0" t="n">
        <f aca="false">12*Inputs!$B$7*(1-MIN(1,Inputs!$G$7*$D5040)*churn_nonbuyers)*(ic*Inputs!$C$7+fee_wd*Inputs!$E$7*(1-$B5040)+fee_fx*Inputs!$D$7-cost_acc-cost_wd*Inputs!$E$7*(1-$B5040)-cost_fx*Inputs!$D$7)</f>
        <v>317614.320774634</v>
      </c>
      <c r="M5040" s="0" t="n">
        <f aca="false">12*Inputs!$B$8*(1-MIN(1,Inputs!$G$8*$D5040)*churn_nonbuyers)*(ic*Inputs!$C$8+fee_wd*Inputs!$E$8*(1-$B5040)+fee_fx*Inputs!$D$8-cost_acc-cost_wd*Inputs!$E$8*(1-$B5040)-cost_fx*Inputs!$D$8)</f>
        <v>94841.606024928</v>
      </c>
      <c r="N5040" s="0" t="n">
        <f aca="false">K5040+L5040+I5040-fixed</f>
        <v>-88036.265827397</v>
      </c>
      <c r="O5040" s="0" t="n">
        <f aca="false">K5040+L5040+M5040-fixed</f>
        <v>-168069.981509382</v>
      </c>
      <c r="P5040" s="0" t="n">
        <f aca="false">12*Inputs!$B$6*(1-MIN(1,Inputs!$F$6*$D5040))*(ic*Inputs!$C$6+flat_fee-cost_acc-cost_wd*Inputs!$E$6*$E5040-cost_fx*Inputs!$D$6)+12*Inputs!$B$7*(1-MIN(1,Inputs!$F$7*$D5040))*(ic*Inputs!$C$7+flat_fee-cost_acc-cost_wd*Inputs!$E$7*$E5040-cost_fx*Inputs!$D$7)+12*Inputs!$B$8*(1-MIN(1,Inputs!$F$8*$D5040))*(ic*Inputs!$C$8+flat_fee-cost_acc-cost_wd*Inputs!$E$8*$E5040-cost_fx*Inputs!$D$8)-fixed</f>
        <v>47691.6128432</v>
      </c>
    </row>
    <row r="5041" customFormat="false" ht="15" hidden="false" customHeight="false" outlineLevel="0" collapsed="false">
      <c r="A5041" s="0" t="n">
        <v>4976</v>
      </c>
      <c r="B5041" s="0" t="n">
        <v>0.500713</v>
      </c>
      <c r="C5041" s="0" t="n">
        <v>0.960012</v>
      </c>
      <c r="D5041" s="0" t="n">
        <v>0.923872</v>
      </c>
      <c r="E5041" s="0" t="n">
        <v>1.202218</v>
      </c>
      <c r="F5041" s="0" t="n">
        <v>0.392497</v>
      </c>
      <c r="G5041" s="0" t="n">
        <f aca="false">12*Inputs!$B$6*(MIN(1,$H$50*$C5041)*(ic*Inputs!$C$6+pS+fee_fx*Inputs!$D$6-cost_acc-cost_wd*Inputs!$E$6*$E5041-cost_fx*Inputs!$D$6-$F5041)+(1-MIN(1,$H$50*$C5041))*(1-MIN(1,Inputs!$G$6*$D5041)*churn_nonbuyers)*(ic*Inputs!$C$6+fee_wd*Inputs!$E$6*(1-$B5041)+fee_fx*Inputs!$D$6-cost_acc-cost_wd*Inputs!$E$6*(1-$B5041)-cost_fx*Inputs!$D$6))</f>
        <v>171433.549741321</v>
      </c>
      <c r="H5041" s="0" t="n">
        <f aca="false">12*Inputs!$B$7*(MIN(1,$H$51*$C5041)*(ic*Inputs!$C$7+pE+fee_fx*Inputs!$D$7-cost_acc-cost_wd*Inputs!$E$7*$E5041-cost_fx*Inputs!$D$7-$F5041)+(1-MIN(1,$H$51*$C5041))*(1-MIN(1,Inputs!$G$7*$D5041)*churn_nonbuyers)*(ic*Inputs!$C$7+fee_wd*Inputs!$E$7*(1-$B5041)+fee_fx*Inputs!$D$7-cost_acc-cost_wd*Inputs!$E$7*(1-$B5041)-cost_fx*Inputs!$D$7))</f>
        <v>363808.234613772</v>
      </c>
      <c r="I5041" s="0" t="n">
        <f aca="false">12*Inputs!$B$8*(MIN(1,$H$52*$C5041)*(ic*Inputs!$C$8+pT-cost_acc-cost_wd*Inputs!$E$8-cost_fx*Inputs!$D$8-cost_ins)+(1-MIN(1,$H$52*$C5041))*(1-MIN(1,Inputs!$G$8*$D5041)*churn_nonbuyers)*(ic*Inputs!$C$8+fee_wd*Inputs!$E$8*(1-$B5041)+fee_fx*Inputs!$D$8-cost_acc-cost_wd*Inputs!$E$8*(1-$B5041)-cost_fx*Inputs!$D$8))</f>
        <v>173416.912788061</v>
      </c>
      <c r="J5041" s="0" t="n">
        <f aca="false">G5041+H5041+I5041-fixed</f>
        <v>8658.69714315434</v>
      </c>
      <c r="K5041" s="0" t="n">
        <f aca="false">12*Inputs!$B$6*(1-MIN(1,Inputs!$G$6*$D5041)*churn_nonbuyers)*(ic*Inputs!$C$6+fee_wd*Inputs!$E$6*(1-$B5041)+fee_fx*Inputs!$D$6-cost_acc-cost_wd*Inputs!$E$6*(1-$B5041)-cost_fx*Inputs!$D$6)</f>
        <v>123515.380229299</v>
      </c>
      <c r="L5041" s="0" t="n">
        <f aca="false">12*Inputs!$B$7*(1-MIN(1,Inputs!$G$7*$D5041)*churn_nonbuyers)*(ic*Inputs!$C$7+fee_wd*Inputs!$E$7*(1-$B5041)+fee_fx*Inputs!$D$7-cost_acc-cost_wd*Inputs!$E$7*(1-$B5041)-cost_fx*Inputs!$D$7)</f>
        <v>321920.58148158</v>
      </c>
      <c r="M5041" s="0" t="n">
        <f aca="false">12*Inputs!$B$8*(1-MIN(1,Inputs!$G$8*$D5041)*churn_nonbuyers)*(ic*Inputs!$C$8+fee_wd*Inputs!$E$8*(1-$B5041)+fee_fx*Inputs!$D$8-cost_acc-cost_wd*Inputs!$E$8*(1-$B5041)-cost_fx*Inputs!$D$8)</f>
        <v>106822.68405673</v>
      </c>
      <c r="N5041" s="0" t="n">
        <f aca="false">K5041+L5041+I5041-fixed</f>
        <v>-81147.12550106</v>
      </c>
      <c r="O5041" s="0" t="n">
        <f aca="false">K5041+L5041+M5041-fixed</f>
        <v>-147741.354232392</v>
      </c>
      <c r="P5041" s="0" t="n">
        <f aca="false">12*Inputs!$B$6*(1-MIN(1,Inputs!$F$6*$D5041))*(ic*Inputs!$C$6+flat_fee-cost_acc-cost_wd*Inputs!$E$6*$E5041-cost_fx*Inputs!$D$6)+12*Inputs!$B$7*(1-MIN(1,Inputs!$F$7*$D5041))*(ic*Inputs!$C$7+flat_fee-cost_acc-cost_wd*Inputs!$E$7*$E5041-cost_fx*Inputs!$D$7)+12*Inputs!$B$8*(1-MIN(1,Inputs!$F$8*$D5041))*(ic*Inputs!$C$8+flat_fee-cost_acc-cost_wd*Inputs!$E$8*$E5041-cost_fx*Inputs!$D$8)-fixed</f>
        <v>22349.86632704</v>
      </c>
    </row>
    <row r="5042" customFormat="false" ht="15" hidden="false" customHeight="false" outlineLevel="0" collapsed="false">
      <c r="A5042" s="0" t="n">
        <v>4977</v>
      </c>
      <c r="B5042" s="0" t="n">
        <v>0.096982</v>
      </c>
      <c r="C5042" s="0" t="n">
        <v>0.657431</v>
      </c>
      <c r="D5042" s="0" t="n">
        <v>0.899793</v>
      </c>
      <c r="E5042" s="0" t="n">
        <v>1.08903</v>
      </c>
      <c r="F5042" s="0" t="n">
        <v>0.153601</v>
      </c>
      <c r="G5042" s="0" t="n">
        <f aca="false">12*Inputs!$B$6*(MIN(1,$H$50*$C5042)*(ic*Inputs!$C$6+pS+fee_fx*Inputs!$D$6-cost_acc-cost_wd*Inputs!$E$6*$E5042-cost_fx*Inputs!$D$6-$F5042)+(1-MIN(1,$H$50*$C5042))*(1-MIN(1,Inputs!$G$6*$D5042)*churn_nonbuyers)*(ic*Inputs!$C$6+fee_wd*Inputs!$E$6*(1-$B5042)+fee_fx*Inputs!$D$6-cost_acc-cost_wd*Inputs!$E$6*(1-$B5042)-cost_fx*Inputs!$D$6))</f>
        <v>214412.833811037</v>
      </c>
      <c r="H5042" s="0" t="n">
        <f aca="false">12*Inputs!$B$7*(MIN(1,$H$51*$C5042)*(ic*Inputs!$C$7+pE+fee_fx*Inputs!$D$7-cost_acc-cost_wd*Inputs!$E$7*$E5042-cost_fx*Inputs!$D$7-$F5042)+(1-MIN(1,$H$51*$C5042))*(1-MIN(1,Inputs!$G$7*$D5042)*churn_nonbuyers)*(ic*Inputs!$C$7+fee_wd*Inputs!$E$7*(1-$B5042)+fee_fx*Inputs!$D$7-cost_acc-cost_wd*Inputs!$E$7*(1-$B5042)-cost_fx*Inputs!$D$7))</f>
        <v>410093.219264309</v>
      </c>
      <c r="I5042" s="0" t="n">
        <f aca="false">12*Inputs!$B$8*(MIN(1,$H$52*$C5042)*(ic*Inputs!$C$8+pT-cost_acc-cost_wd*Inputs!$E$8-cost_fx*Inputs!$D$8-cost_ins)+(1-MIN(1,$H$52*$C5042))*(1-MIN(1,Inputs!$G$8*$D5042)*churn_nonbuyers)*(ic*Inputs!$C$8+fee_wd*Inputs!$E$8*(1-$B5042)+fee_fx*Inputs!$D$8-cost_acc-cost_wd*Inputs!$E$8*(1-$B5042)-cost_fx*Inputs!$D$8))</f>
        <v>159050.512238952</v>
      </c>
      <c r="J5042" s="0" t="n">
        <f aca="false">G5042+H5042+I5042-fixed</f>
        <v>83556.5653142968</v>
      </c>
      <c r="K5042" s="0" t="n">
        <f aca="false">12*Inputs!$B$6*(1-MIN(1,Inputs!$G$6*$D5042)*churn_nonbuyers)*(ic*Inputs!$C$6+fee_wd*Inputs!$E$6*(1-$B5042)+fee_fx*Inputs!$D$6-cost_acc-cost_wd*Inputs!$E$6*(1-$B5042)-cost_fx*Inputs!$D$6)</f>
        <v>179192.977378027</v>
      </c>
      <c r="L5042" s="0" t="n">
        <f aca="false">12*Inputs!$B$7*(1-MIN(1,Inputs!$G$7*$D5042)*churn_nonbuyers)*(ic*Inputs!$C$7+fee_wd*Inputs!$E$7*(1-$B5042)+fee_fx*Inputs!$D$7-cost_acc-cost_wd*Inputs!$E$7*(1-$B5042)-cost_fx*Inputs!$D$7)</f>
        <v>378727.675162816</v>
      </c>
      <c r="M5042" s="0" t="n">
        <f aca="false">12*Inputs!$B$8*(1-MIN(1,Inputs!$G$8*$D5042)*churn_nonbuyers)*(ic*Inputs!$C$8+fee_wd*Inputs!$E$8*(1-$B5042)+fee_fx*Inputs!$D$8-cost_acc-cost_wd*Inputs!$E$8*(1-$B5042)-cost_fx*Inputs!$D$8)</f>
        <v>119092.220510794</v>
      </c>
      <c r="N5042" s="0" t="n">
        <f aca="false">K5042+L5042+I5042-fixed</f>
        <v>16971.1647797951</v>
      </c>
      <c r="O5042" s="0" t="n">
        <f aca="false">K5042+L5042+M5042-fixed</f>
        <v>-22987.1269483628</v>
      </c>
      <c r="P5042" s="0" t="n">
        <f aca="false">12*Inputs!$B$6*(1-MIN(1,Inputs!$F$6*$D5042))*(ic*Inputs!$C$6+flat_fee-cost_acc-cost_wd*Inputs!$E$6*$E5042-cost_fx*Inputs!$D$6)+12*Inputs!$B$7*(1-MIN(1,Inputs!$F$7*$D5042))*(ic*Inputs!$C$7+flat_fee-cost_acc-cost_wd*Inputs!$E$7*$E5042-cost_fx*Inputs!$D$7)+12*Inputs!$B$8*(1-MIN(1,Inputs!$F$8*$D5042))*(ic*Inputs!$C$8+flat_fee-cost_acc-cost_wd*Inputs!$E$8*$E5042-cost_fx*Inputs!$D$8)-fixed</f>
        <v>86379.4300856001</v>
      </c>
    </row>
    <row r="5043" customFormat="false" ht="15" hidden="false" customHeight="false" outlineLevel="0" collapsed="false">
      <c r="A5043" s="0" t="n">
        <v>4978</v>
      </c>
      <c r="B5043" s="0" t="n">
        <v>0.165279</v>
      </c>
      <c r="C5043" s="0" t="n">
        <v>1.068092</v>
      </c>
      <c r="D5043" s="0" t="n">
        <v>1.078738</v>
      </c>
      <c r="E5043" s="0" t="n">
        <v>1.325653</v>
      </c>
      <c r="F5043" s="0" t="n">
        <v>0.130193</v>
      </c>
      <c r="G5043" s="0" t="n">
        <f aca="false">12*Inputs!$B$6*(MIN(1,$H$50*$C5043)*(ic*Inputs!$C$6+pS+fee_fx*Inputs!$D$6-cost_acc-cost_wd*Inputs!$E$6*$E5043-cost_fx*Inputs!$D$6-$F5043)+(1-MIN(1,$H$50*$C5043))*(1-MIN(1,Inputs!$G$6*$D5043)*churn_nonbuyers)*(ic*Inputs!$C$6+fee_wd*Inputs!$E$6*(1-$B5043)+fee_fx*Inputs!$D$6-cost_acc-cost_wd*Inputs!$E$6*(1-$B5043)-cost_fx*Inputs!$D$6))</f>
        <v>221121.122282437</v>
      </c>
      <c r="H5043" s="0" t="n">
        <f aca="false">12*Inputs!$B$7*(MIN(1,$H$51*$C5043)*(ic*Inputs!$C$7+pE+fee_fx*Inputs!$D$7-cost_acc-cost_wd*Inputs!$E$7*$E5043-cost_fx*Inputs!$D$7-$F5043)+(1-MIN(1,$H$51*$C5043))*(1-MIN(1,Inputs!$G$7*$D5043)*churn_nonbuyers)*(ic*Inputs!$C$7+fee_wd*Inputs!$E$7*(1-$B5043)+fee_fx*Inputs!$D$7-cost_acc-cost_wd*Inputs!$E$7*(1-$B5043)-cost_fx*Inputs!$D$7))</f>
        <v>395363.058718209</v>
      </c>
      <c r="I5043" s="0" t="n">
        <f aca="false">12*Inputs!$B$8*(MIN(1,$H$52*$C5043)*(ic*Inputs!$C$8+pT-cost_acc-cost_wd*Inputs!$E$8-cost_fx*Inputs!$D$8-cost_ins)+(1-MIN(1,$H$52*$C5043))*(1-MIN(1,Inputs!$G$8*$D5043)*churn_nonbuyers)*(ic*Inputs!$C$8+fee_wd*Inputs!$E$8*(1-$B5043)+fee_fx*Inputs!$D$8-cost_acc-cost_wd*Inputs!$E$8*(1-$B5043)-cost_fx*Inputs!$D$8))</f>
        <v>173637.996557423</v>
      </c>
      <c r="J5043" s="0" t="n">
        <f aca="false">G5043+H5043+I5043-fixed</f>
        <v>90122.1775580694</v>
      </c>
      <c r="K5043" s="0" t="n">
        <f aca="false">12*Inputs!$B$6*(1-MIN(1,Inputs!$G$6*$D5043)*churn_nonbuyers)*(ic*Inputs!$C$6+fee_wd*Inputs!$E$6*(1-$B5043)+fee_fx*Inputs!$D$6-cost_acc-cost_wd*Inputs!$E$6*(1-$B5043)-cost_fx*Inputs!$D$6)</f>
        <v>168209.852672894</v>
      </c>
      <c r="L5043" s="0" t="n">
        <f aca="false">12*Inputs!$B$7*(1-MIN(1,Inputs!$G$7*$D5043)*churn_nonbuyers)*(ic*Inputs!$C$7+fee_wd*Inputs!$E$7*(1-$B5043)+fee_fx*Inputs!$D$7-cost_acc-cost_wd*Inputs!$E$7*(1-$B5043)-cost_fx*Inputs!$D$7)</f>
        <v>367121.633779737</v>
      </c>
      <c r="M5043" s="0" t="n">
        <f aca="false">12*Inputs!$B$8*(1-MIN(1,Inputs!$G$8*$D5043)*churn_nonbuyers)*(ic*Inputs!$C$8+fee_wd*Inputs!$E$8*(1-$B5043)+fee_fx*Inputs!$D$8-cost_acc-cost_wd*Inputs!$E$8*(1-$B5043)-cost_fx*Inputs!$D$8)</f>
        <v>77987.1857535072</v>
      </c>
      <c r="N5043" s="0" t="n">
        <f aca="false">K5043+L5043+I5043-fixed</f>
        <v>8969.48301005375</v>
      </c>
      <c r="O5043" s="0" t="n">
        <f aca="false">K5043+L5043+M5043-fixed</f>
        <v>-86681.3277938617</v>
      </c>
      <c r="P5043" s="0" t="n">
        <f aca="false">12*Inputs!$B$6*(1-MIN(1,Inputs!$F$6*$D5043))*(ic*Inputs!$C$6+flat_fee-cost_acc-cost_wd*Inputs!$E$6*$E5043-cost_fx*Inputs!$D$6)+12*Inputs!$B$7*(1-MIN(1,Inputs!$F$7*$D5043))*(ic*Inputs!$C$7+flat_fee-cost_acc-cost_wd*Inputs!$E$7*$E5043-cost_fx*Inputs!$D$7)+12*Inputs!$B$8*(1-MIN(1,Inputs!$F$8*$D5043))*(ic*Inputs!$C$8+flat_fee-cost_acc-cost_wd*Inputs!$E$8*$E5043-cost_fx*Inputs!$D$8)-fixed</f>
        <v>-108458.75504464</v>
      </c>
    </row>
    <row r="5044" customFormat="false" ht="15" hidden="false" customHeight="false" outlineLevel="0" collapsed="false">
      <c r="A5044" s="0" t="n">
        <v>4979</v>
      </c>
      <c r="B5044" s="0" t="n">
        <v>0.481218</v>
      </c>
      <c r="C5044" s="0" t="n">
        <v>0.84033</v>
      </c>
      <c r="D5044" s="0" t="n">
        <v>1.581753</v>
      </c>
      <c r="E5044" s="0" t="n">
        <v>1.099547</v>
      </c>
      <c r="F5044" s="0" t="n">
        <v>0.100909</v>
      </c>
      <c r="G5044" s="0" t="n">
        <f aca="false">12*Inputs!$B$6*(MIN(1,$H$50*$C5044)*(ic*Inputs!$C$6+pS+fee_fx*Inputs!$D$6-cost_acc-cost_wd*Inputs!$E$6*$E5044-cost_fx*Inputs!$D$6-$F5044)+(1-MIN(1,$H$50*$C5044))*(1-MIN(1,Inputs!$G$6*$D5044)*churn_nonbuyers)*(ic*Inputs!$C$6+fee_wd*Inputs!$E$6*(1-$B5044)+fee_fx*Inputs!$D$6-cost_acc-cost_wd*Inputs!$E$6*(1-$B5044)-cost_fx*Inputs!$D$6))</f>
        <v>171531.188057512</v>
      </c>
      <c r="H5044" s="0" t="n">
        <f aca="false">12*Inputs!$B$7*(MIN(1,$H$51*$C5044)*(ic*Inputs!$C$7+pE+fee_fx*Inputs!$D$7-cost_acc-cost_wd*Inputs!$E$7*$E5044-cost_fx*Inputs!$D$7-$F5044)+(1-MIN(1,$H$51*$C5044))*(1-MIN(1,Inputs!$G$7*$D5044)*churn_nonbuyers)*(ic*Inputs!$C$7+fee_wd*Inputs!$E$7*(1-$B5044)+fee_fx*Inputs!$D$7-cost_acc-cost_wd*Inputs!$E$7*(1-$B5044)-cost_fx*Inputs!$D$7))</f>
        <v>380076.188567874</v>
      </c>
      <c r="I5044" s="0" t="n">
        <f aca="false">12*Inputs!$B$8*(MIN(1,$H$52*$C5044)*(ic*Inputs!$C$8+pT-cost_acc-cost_wd*Inputs!$E$8-cost_fx*Inputs!$D$8-cost_ins)+(1-MIN(1,$H$52*$C5044))*(1-MIN(1,Inputs!$G$8*$D5044)*churn_nonbuyers)*(ic*Inputs!$C$8+fee_wd*Inputs!$E$8*(1-$B5044)+fee_fx*Inputs!$D$8-cost_acc-cost_wd*Inputs!$E$8*(1-$B5044)-cost_fx*Inputs!$D$8))</f>
        <v>121128.52752</v>
      </c>
      <c r="J5044" s="0" t="n">
        <f aca="false">G5044+H5044+I5044-fixed</f>
        <v>-27264.0958546137</v>
      </c>
      <c r="K5044" s="0" t="n">
        <f aca="false">12*Inputs!$B$6*(1-MIN(1,Inputs!$G$6*$D5044)*churn_nonbuyers)*(ic*Inputs!$C$6+fee_wd*Inputs!$E$6*(1-$B5044)+fee_fx*Inputs!$D$6-cost_acc-cost_wd*Inputs!$E$6*(1-$B5044)-cost_fx*Inputs!$D$6)</f>
        <v>121840.947469109</v>
      </c>
      <c r="L5044" s="0" t="n">
        <f aca="false">12*Inputs!$B$7*(1-MIN(1,Inputs!$G$7*$D5044)*churn_nonbuyers)*(ic*Inputs!$C$7+fee_wd*Inputs!$E$7*(1-$B5044)+fee_fx*Inputs!$D$7-cost_acc-cost_wd*Inputs!$E$7*(1-$B5044)-cost_fx*Inputs!$D$7)</f>
        <v>318059.969537465</v>
      </c>
      <c r="M5044" s="0" t="n">
        <f aca="false">12*Inputs!$B$8*(1-MIN(1,Inputs!$G$8*$D5044)*churn_nonbuyers)*(ic*Inputs!$C$8+fee_wd*Inputs!$E$8*(1-$B5044)+fee_fx*Inputs!$D$8-cost_acc-cost_wd*Inputs!$E$8*(1-$B5044)-cost_fx*Inputs!$D$8)</f>
        <v>0</v>
      </c>
      <c r="N5044" s="0" t="n">
        <f aca="false">K5044+L5044+I5044-fixed</f>
        <v>-138970.555473426</v>
      </c>
      <c r="O5044" s="0" t="n">
        <f aca="false">K5044+L5044+M5044-fixed</f>
        <v>-260099.082993426</v>
      </c>
      <c r="P5044" s="0" t="n">
        <f aca="false">12*Inputs!$B$6*(1-MIN(1,Inputs!$F$6*$D5044))*(ic*Inputs!$C$6+flat_fee-cost_acc-cost_wd*Inputs!$E$6*$E5044-cost_fx*Inputs!$D$6)+12*Inputs!$B$7*(1-MIN(1,Inputs!$F$7*$D5044))*(ic*Inputs!$C$7+flat_fee-cost_acc-cost_wd*Inputs!$E$7*$E5044-cost_fx*Inputs!$D$7)+12*Inputs!$B$8*(1-MIN(1,Inputs!$F$8*$D5044))*(ic*Inputs!$C$8+flat_fee-cost_acc-cost_wd*Inputs!$E$8*$E5044-cost_fx*Inputs!$D$8)-fixed</f>
        <v>-286700.28597016</v>
      </c>
    </row>
    <row r="5045" customFormat="false" ht="15" hidden="false" customHeight="false" outlineLevel="0" collapsed="false">
      <c r="A5045" s="0" t="n">
        <v>4980</v>
      </c>
      <c r="B5045" s="0" t="n">
        <v>0.259864</v>
      </c>
      <c r="C5045" s="0" t="n">
        <v>1.027404</v>
      </c>
      <c r="D5045" s="0" t="n">
        <v>1.638649</v>
      </c>
      <c r="E5045" s="0" t="n">
        <v>1.326324</v>
      </c>
      <c r="F5045" s="0" t="n">
        <v>0.208226</v>
      </c>
      <c r="G5045" s="0" t="n">
        <f aca="false">12*Inputs!$B$6*(MIN(1,$H$50*$C5045)*(ic*Inputs!$C$6+pS+fee_fx*Inputs!$D$6-cost_acc-cost_wd*Inputs!$E$6*$E5045-cost_fx*Inputs!$D$6-$F5045)+(1-MIN(1,$H$50*$C5045))*(1-MIN(1,Inputs!$G$6*$D5045)*churn_nonbuyers)*(ic*Inputs!$C$6+fee_wd*Inputs!$E$6*(1-$B5045)+fee_fx*Inputs!$D$6-cost_acc-cost_wd*Inputs!$E$6*(1-$B5045)-cost_fx*Inputs!$D$6))</f>
        <v>201197.456361009</v>
      </c>
      <c r="H5045" s="0" t="n">
        <f aca="false">12*Inputs!$B$7*(MIN(1,$H$51*$C5045)*(ic*Inputs!$C$7+pE+fee_fx*Inputs!$D$7-cost_acc-cost_wd*Inputs!$E$7*$E5045-cost_fx*Inputs!$D$7-$F5045)+(1-MIN(1,$H$51*$C5045))*(1-MIN(1,Inputs!$G$7*$D5045)*churn_nonbuyers)*(ic*Inputs!$C$7+fee_wd*Inputs!$E$7*(1-$B5045)+fee_fx*Inputs!$D$7-cost_acc-cost_wd*Inputs!$E$7*(1-$B5045)-cost_fx*Inputs!$D$7))</f>
        <v>378207.605253718</v>
      </c>
      <c r="I5045" s="0" t="n">
        <f aca="false">12*Inputs!$B$8*(MIN(1,$H$52*$C5045)*(ic*Inputs!$C$8+pT-cost_acc-cost_wd*Inputs!$E$8-cost_fx*Inputs!$D$8-cost_ins)+(1-MIN(1,$H$52*$C5045))*(1-MIN(1,Inputs!$G$8*$D5045)*churn_nonbuyers)*(ic*Inputs!$C$8+fee_wd*Inputs!$E$8*(1-$B5045)+fee_fx*Inputs!$D$8-cost_acc-cost_wd*Inputs!$E$8*(1-$B5045)-cost_fx*Inputs!$D$8))</f>
        <v>148094.122176</v>
      </c>
      <c r="J5045" s="0" t="n">
        <f aca="false">G5045+H5045+I5045-fixed</f>
        <v>27499.1837907268</v>
      </c>
      <c r="K5045" s="0" t="n">
        <f aca="false">12*Inputs!$B$6*(1-MIN(1,Inputs!$G$6*$D5045)*churn_nonbuyers)*(ic*Inputs!$C$6+fee_wd*Inputs!$E$6*(1-$B5045)+fee_fx*Inputs!$D$6-cost_acc-cost_wd*Inputs!$E$6*(1-$B5045)-cost_fx*Inputs!$D$6)</f>
        <v>150727.948442899</v>
      </c>
      <c r="L5045" s="0" t="n">
        <f aca="false">12*Inputs!$B$7*(1-MIN(1,Inputs!$G$7*$D5045)*churn_nonbuyers)*(ic*Inputs!$C$7+fee_wd*Inputs!$E$7*(1-$B5045)+fee_fx*Inputs!$D$7-cost_acc-cost_wd*Inputs!$E$7*(1-$B5045)-cost_fx*Inputs!$D$7)</f>
        <v>347798.05351374</v>
      </c>
      <c r="M5045" s="0" t="n">
        <f aca="false">12*Inputs!$B$8*(1-MIN(1,Inputs!$G$8*$D5045)*churn_nonbuyers)*(ic*Inputs!$C$8+fee_wd*Inputs!$E$8*(1-$B5045)+fee_fx*Inputs!$D$8-cost_acc-cost_wd*Inputs!$E$8*(1-$B5045)-cost_fx*Inputs!$D$8)</f>
        <v>0</v>
      </c>
      <c r="N5045" s="0" t="n">
        <f aca="false">K5045+L5045+I5045-fixed</f>
        <v>-53379.8758673613</v>
      </c>
      <c r="O5045" s="0" t="n">
        <f aca="false">K5045+L5045+M5045-fixed</f>
        <v>-201473.998043361</v>
      </c>
      <c r="P5045" s="0" t="n">
        <f aca="false">12*Inputs!$B$6*(1-MIN(1,Inputs!$F$6*$D5045))*(ic*Inputs!$C$6+flat_fee-cost_acc-cost_wd*Inputs!$E$6*$E5045-cost_fx*Inputs!$D$6)+12*Inputs!$B$7*(1-MIN(1,Inputs!$F$7*$D5045))*(ic*Inputs!$C$7+flat_fee-cost_acc-cost_wd*Inputs!$E$7*$E5045-cost_fx*Inputs!$D$7)+12*Inputs!$B$8*(1-MIN(1,Inputs!$F$8*$D5045))*(ic*Inputs!$C$8+flat_fee-cost_acc-cost_wd*Inputs!$E$8*$E5045-cost_fx*Inputs!$D$8)-fixed</f>
        <v>-380634.46216576</v>
      </c>
    </row>
    <row r="5046" customFormat="false" ht="15" hidden="false" customHeight="false" outlineLevel="0" collapsed="false">
      <c r="A5046" s="0" t="n">
        <v>4981</v>
      </c>
      <c r="B5046" s="0" t="n">
        <v>0.211407</v>
      </c>
      <c r="C5046" s="0" t="n">
        <v>1.157609</v>
      </c>
      <c r="D5046" s="0" t="n">
        <v>1.462291</v>
      </c>
      <c r="E5046" s="0" t="n">
        <v>1.314698</v>
      </c>
      <c r="F5046" s="0" t="n">
        <v>0.158404</v>
      </c>
      <c r="G5046" s="0" t="n">
        <f aca="false">12*Inputs!$B$6*(MIN(1,$H$50*$C5046)*(ic*Inputs!$C$6+pS+fee_fx*Inputs!$D$6-cost_acc-cost_wd*Inputs!$E$6*$E5046-cost_fx*Inputs!$D$6-$F5046)+(1-MIN(1,$H$50*$C5046))*(1-MIN(1,Inputs!$G$6*$D5046)*churn_nonbuyers)*(ic*Inputs!$C$6+fee_wd*Inputs!$E$6*(1-$B5046)+fee_fx*Inputs!$D$6-cost_acc-cost_wd*Inputs!$E$6*(1-$B5046)-cost_fx*Inputs!$D$6))</f>
        <v>216414.776188744</v>
      </c>
      <c r="H5046" s="0" t="n">
        <f aca="false">12*Inputs!$B$7*(MIN(1,$H$51*$C5046)*(ic*Inputs!$C$7+pE+fee_fx*Inputs!$D$7-cost_acc-cost_wd*Inputs!$E$7*$E5046-cost_fx*Inputs!$D$7-$F5046)+(1-MIN(1,$H$51*$C5046))*(1-MIN(1,Inputs!$G$7*$D5046)*churn_nonbuyers)*(ic*Inputs!$C$7+fee_wd*Inputs!$E$7*(1-$B5046)+fee_fx*Inputs!$D$7-cost_acc-cost_wd*Inputs!$E$7*(1-$B5046)-cost_fx*Inputs!$D$7))</f>
        <v>391555.472410714</v>
      </c>
      <c r="I5046" s="0" t="n">
        <f aca="false">12*Inputs!$B$8*(MIN(1,$H$52*$C5046)*(ic*Inputs!$C$8+pT-cost_acc-cost_wd*Inputs!$E$8-cost_fx*Inputs!$D$8-cost_ins)+(1-MIN(1,$H$52*$C5046))*(1-MIN(1,Inputs!$G$8*$D5046)*churn_nonbuyers)*(ic*Inputs!$C$8+fee_wd*Inputs!$E$8*(1-$B5046)+fee_fx*Inputs!$D$8-cost_acc-cost_wd*Inputs!$E$8*(1-$B5046)-cost_fx*Inputs!$D$8))</f>
        <v>166862.391696</v>
      </c>
      <c r="J5046" s="0" t="n">
        <f aca="false">G5046+H5046+I5046-fixed</f>
        <v>74832.6402954581</v>
      </c>
      <c r="K5046" s="0" t="n">
        <f aca="false">12*Inputs!$B$6*(1-MIN(1,Inputs!$G$6*$D5046)*churn_nonbuyers)*(ic*Inputs!$C$6+fee_wd*Inputs!$E$6*(1-$B5046)+fee_fx*Inputs!$D$6-cost_acc-cost_wd*Inputs!$E$6*(1-$B5046)-cost_fx*Inputs!$D$6)</f>
        <v>158643.296304746</v>
      </c>
      <c r="L5046" s="0" t="n">
        <f aca="false">12*Inputs!$B$7*(1-MIN(1,Inputs!$G$7*$D5046)*churn_nonbuyers)*(ic*Inputs!$C$7+fee_wd*Inputs!$E$7*(1-$B5046)+fee_fx*Inputs!$D$7-cost_acc-cost_wd*Inputs!$E$7*(1-$B5046)-cost_fx*Inputs!$D$7)</f>
        <v>356404.998614848</v>
      </c>
      <c r="M5046" s="0" t="n">
        <f aca="false">12*Inputs!$B$8*(1-MIN(1,Inputs!$G$8*$D5046)*churn_nonbuyers)*(ic*Inputs!$C$8+fee_wd*Inputs!$E$8*(1-$B5046)+fee_fx*Inputs!$D$8-cost_acc-cost_wd*Inputs!$E$8*(1-$B5046)-cost_fx*Inputs!$D$8)</f>
        <v>0</v>
      </c>
      <c r="N5046" s="0" t="n">
        <f aca="false">K5046+L5046+I5046-fixed</f>
        <v>-18089.3133844058</v>
      </c>
      <c r="O5046" s="0" t="n">
        <f aca="false">K5046+L5046+M5046-fixed</f>
        <v>-184951.705080406</v>
      </c>
      <c r="P5046" s="0" t="n">
        <f aca="false">12*Inputs!$B$6*(1-MIN(1,Inputs!$F$6*$D5046))*(ic*Inputs!$C$6+flat_fee-cost_acc-cost_wd*Inputs!$E$6*$E5046-cost_fx*Inputs!$D$6)+12*Inputs!$B$7*(1-MIN(1,Inputs!$F$7*$D5046))*(ic*Inputs!$C$7+flat_fee-cost_acc-cost_wd*Inputs!$E$7*$E5046-cost_fx*Inputs!$D$7)+12*Inputs!$B$8*(1-MIN(1,Inputs!$F$8*$D5046))*(ic*Inputs!$C$8+flat_fee-cost_acc-cost_wd*Inputs!$E$8*$E5046-cost_fx*Inputs!$D$8)-fixed</f>
        <v>-291260.68229968</v>
      </c>
    </row>
    <row r="5047" customFormat="false" ht="15" hidden="false" customHeight="false" outlineLevel="0" collapsed="false">
      <c r="A5047" s="0" t="n">
        <v>4982</v>
      </c>
      <c r="B5047" s="0" t="n">
        <v>0.144293</v>
      </c>
      <c r="C5047" s="0" t="n">
        <v>0.866741</v>
      </c>
      <c r="D5047" s="0" t="n">
        <v>1.503587</v>
      </c>
      <c r="E5047" s="0" t="n">
        <v>1.250862</v>
      </c>
      <c r="F5047" s="0" t="n">
        <v>0.107</v>
      </c>
      <c r="G5047" s="0" t="n">
        <f aca="false">12*Inputs!$B$6*(MIN(1,$H$50*$C5047)*(ic*Inputs!$C$6+pS+fee_fx*Inputs!$D$6-cost_acc-cost_wd*Inputs!$E$6*$E5047-cost_fx*Inputs!$D$6-$F5047)+(1-MIN(1,$H$50*$C5047))*(1-MIN(1,Inputs!$G$6*$D5047)*churn_nonbuyers)*(ic*Inputs!$C$6+fee_wd*Inputs!$E$6*(1-$B5047)+fee_fx*Inputs!$D$6-cost_acc-cost_wd*Inputs!$E$6*(1-$B5047)-cost_fx*Inputs!$D$6))</f>
        <v>212189.272798648</v>
      </c>
      <c r="H5047" s="0" t="n">
        <f aca="false">12*Inputs!$B$7*(MIN(1,$H$51*$C5047)*(ic*Inputs!$C$7+pE+fee_fx*Inputs!$D$7-cost_acc-cost_wd*Inputs!$E$7*$E5047-cost_fx*Inputs!$D$7-$F5047)+(1-MIN(1,$H$51*$C5047))*(1-MIN(1,Inputs!$G$7*$D5047)*churn_nonbuyers)*(ic*Inputs!$C$7+fee_wd*Inputs!$E$7*(1-$B5047)+fee_fx*Inputs!$D$7-cost_acc-cost_wd*Inputs!$E$7*(1-$B5047)-cost_fx*Inputs!$D$7))</f>
        <v>397390.888263312</v>
      </c>
      <c r="I5047" s="0" t="n">
        <f aca="false">12*Inputs!$B$8*(MIN(1,$H$52*$C5047)*(ic*Inputs!$C$8+pT-cost_acc-cost_wd*Inputs!$E$8-cost_fx*Inputs!$D$8-cost_ins)+(1-MIN(1,$H$52*$C5047))*(1-MIN(1,Inputs!$G$8*$D5047)*churn_nonbuyers)*(ic*Inputs!$C$8+fee_wd*Inputs!$E$8*(1-$B5047)+fee_fx*Inputs!$D$8-cost_acc-cost_wd*Inputs!$E$8*(1-$B5047)-cost_fx*Inputs!$D$8))</f>
        <v>124935.514704</v>
      </c>
      <c r="J5047" s="0" t="n">
        <f aca="false">G5047+H5047+I5047-fixed</f>
        <v>34515.6757659602</v>
      </c>
      <c r="K5047" s="0" t="n">
        <f aca="false">12*Inputs!$B$6*(1-MIN(1,Inputs!$G$6*$D5047)*churn_nonbuyers)*(ic*Inputs!$C$6+fee_wd*Inputs!$E$6*(1-$B5047)+fee_fx*Inputs!$D$6-cost_acc-cost_wd*Inputs!$E$6*(1-$B5047)-cost_fx*Inputs!$D$6)</f>
        <v>167227.742008735</v>
      </c>
      <c r="L5047" s="0" t="n">
        <f aca="false">12*Inputs!$B$7*(1-MIN(1,Inputs!$G$7*$D5047)*churn_nonbuyers)*(ic*Inputs!$C$7+fee_wd*Inputs!$E$7*(1-$B5047)+fee_fx*Inputs!$D$7-cost_acc-cost_wd*Inputs!$E$7*(1-$B5047)-cost_fx*Inputs!$D$7)</f>
        <v>365171.674229241</v>
      </c>
      <c r="M5047" s="0" t="n">
        <f aca="false">12*Inputs!$B$8*(1-MIN(1,Inputs!$G$8*$D5047)*churn_nonbuyers)*(ic*Inputs!$C$8+fee_wd*Inputs!$E$8*(1-$B5047)+fee_fx*Inputs!$D$8-cost_acc-cost_wd*Inputs!$E$8*(1-$B5047)-cost_fx*Inputs!$D$8)</f>
        <v>0</v>
      </c>
      <c r="N5047" s="0" t="n">
        <f aca="false">K5047+L5047+I5047-fixed</f>
        <v>-42665.0690580236</v>
      </c>
      <c r="O5047" s="0" t="n">
        <f aca="false">K5047+L5047+M5047-fixed</f>
        <v>-167600.583762024</v>
      </c>
      <c r="P5047" s="0" t="n">
        <f aca="false">12*Inputs!$B$6*(1-MIN(1,Inputs!$F$6*$D5047))*(ic*Inputs!$C$6+flat_fee-cost_acc-cost_wd*Inputs!$E$6*$E5047-cost_fx*Inputs!$D$6)+12*Inputs!$B$7*(1-MIN(1,Inputs!$F$7*$D5047))*(ic*Inputs!$C$7+flat_fee-cost_acc-cost_wd*Inputs!$E$7*$E5047-cost_fx*Inputs!$D$7)+12*Inputs!$B$8*(1-MIN(1,Inputs!$F$8*$D5047))*(ic*Inputs!$C$8+flat_fee-cost_acc-cost_wd*Inputs!$E$8*$E5047-cost_fx*Inputs!$D$8)-fixed</f>
        <v>-291567.79165744</v>
      </c>
    </row>
    <row r="5048" customFormat="false" ht="15" hidden="false" customHeight="false" outlineLevel="0" collapsed="false">
      <c r="A5048" s="0" t="n">
        <v>4983</v>
      </c>
      <c r="B5048" s="0" t="n">
        <v>0.340497</v>
      </c>
      <c r="C5048" s="0" t="n">
        <v>0.750861</v>
      </c>
      <c r="D5048" s="0" t="n">
        <v>0.86095</v>
      </c>
      <c r="E5048" s="0" t="n">
        <v>1.179858</v>
      </c>
      <c r="F5048" s="0" t="n">
        <v>0.1076</v>
      </c>
      <c r="G5048" s="0" t="n">
        <f aca="false">12*Inputs!$B$6*(MIN(1,$H$50*$C5048)*(ic*Inputs!$C$6+pS+fee_fx*Inputs!$D$6-cost_acc-cost_wd*Inputs!$E$6*$E5048-cost_fx*Inputs!$D$6-$F5048)+(1-MIN(1,$H$50*$C5048))*(1-MIN(1,Inputs!$G$6*$D5048)*churn_nonbuyers)*(ic*Inputs!$C$6+fee_wd*Inputs!$E$6*(1-$B5048)+fee_fx*Inputs!$D$6-cost_acc-cost_wd*Inputs!$E$6*(1-$B5048)-cost_fx*Inputs!$D$6))</f>
        <v>187444.146109706</v>
      </c>
      <c r="H5048" s="0" t="n">
        <f aca="false">12*Inputs!$B$7*(MIN(1,$H$51*$C5048)*(ic*Inputs!$C$7+pE+fee_fx*Inputs!$D$7-cost_acc-cost_wd*Inputs!$E$7*$E5048-cost_fx*Inputs!$D$7-$F5048)+(1-MIN(1,$H$51*$C5048))*(1-MIN(1,Inputs!$G$7*$D5048)*churn_nonbuyers)*(ic*Inputs!$C$7+fee_wd*Inputs!$E$7*(1-$B5048)+fee_fx*Inputs!$D$7-cost_acc-cost_wd*Inputs!$E$7*(1-$B5048)-cost_fx*Inputs!$D$7))</f>
        <v>385100.462358094</v>
      </c>
      <c r="I5048" s="0" t="n">
        <f aca="false">12*Inputs!$B$8*(MIN(1,$H$52*$C5048)*(ic*Inputs!$C$8+pT-cost_acc-cost_wd*Inputs!$E$8-cost_fx*Inputs!$D$8-cost_ins)+(1-MIN(1,$H$52*$C5048))*(1-MIN(1,Inputs!$G$8*$D5048)*churn_nonbuyers)*(ic*Inputs!$C$8+fee_wd*Inputs!$E$8*(1-$B5048)+fee_fx*Inputs!$D$8-cost_acc-cost_wd*Inputs!$E$8*(1-$B5048)-cost_fx*Inputs!$D$8))</f>
        <v>166676.032698302</v>
      </c>
      <c r="J5048" s="0" t="n">
        <f aca="false">G5048+H5048+I5048-fixed</f>
        <v>39220.6411661012</v>
      </c>
      <c r="K5048" s="0" t="n">
        <f aca="false">12*Inputs!$B$6*(1-MIN(1,Inputs!$G$6*$D5048)*churn_nonbuyers)*(ic*Inputs!$C$6+fee_wd*Inputs!$E$6*(1-$B5048)+fee_fx*Inputs!$D$6-cost_acc-cost_wd*Inputs!$E$6*(1-$B5048)-cost_fx*Inputs!$D$6)</f>
        <v>146000.74242348</v>
      </c>
      <c r="L5048" s="0" t="n">
        <f aca="false">12*Inputs!$B$7*(1-MIN(1,Inputs!$G$7*$D5048)*churn_nonbuyers)*(ic*Inputs!$C$7+fee_wd*Inputs!$E$7*(1-$B5048)+fee_fx*Inputs!$D$7-cost_acc-cost_wd*Inputs!$E$7*(1-$B5048)-cost_fx*Inputs!$D$7)</f>
        <v>345020.792654088</v>
      </c>
      <c r="M5048" s="0" t="n">
        <f aca="false">12*Inputs!$B$8*(1-MIN(1,Inputs!$G$8*$D5048)*churn_nonbuyers)*(ic*Inputs!$C$8+fee_wd*Inputs!$E$8*(1-$B5048)+fee_fx*Inputs!$D$8-cost_acc-cost_wd*Inputs!$E$8*(1-$B5048)-cost_fx*Inputs!$D$8)</f>
        <v>123196.15797624</v>
      </c>
      <c r="N5048" s="0" t="n">
        <f aca="false">K5048+L5048+I5048-fixed</f>
        <v>-42302.4322241304</v>
      </c>
      <c r="O5048" s="0" t="n">
        <f aca="false">K5048+L5048+M5048-fixed</f>
        <v>-85782.3069461921</v>
      </c>
      <c r="P5048" s="0" t="n">
        <f aca="false">12*Inputs!$B$6*(1-MIN(1,Inputs!$F$6*$D5048))*(ic*Inputs!$C$6+flat_fee-cost_acc-cost_wd*Inputs!$E$6*$E5048-cost_fx*Inputs!$D$6)+12*Inputs!$B$7*(1-MIN(1,Inputs!$F$7*$D5048))*(ic*Inputs!$C$7+flat_fee-cost_acc-cost_wd*Inputs!$E$7*$E5048-cost_fx*Inputs!$D$7)+12*Inputs!$B$8*(1-MIN(1,Inputs!$F$8*$D5048))*(ic*Inputs!$C$8+flat_fee-cost_acc-cost_wd*Inputs!$E$8*$E5048-cost_fx*Inputs!$D$8)-fixed</f>
        <v>65185.311224</v>
      </c>
    </row>
    <row r="5049" customFormat="false" ht="15" hidden="false" customHeight="false" outlineLevel="0" collapsed="false">
      <c r="A5049" s="0" t="n">
        <v>4984</v>
      </c>
      <c r="B5049" s="0" t="n">
        <v>0.461455</v>
      </c>
      <c r="C5049" s="0" t="n">
        <v>0.996752</v>
      </c>
      <c r="D5049" s="0" t="n">
        <v>0.576515</v>
      </c>
      <c r="E5049" s="0" t="n">
        <v>1.218161</v>
      </c>
      <c r="F5049" s="0" t="n">
        <v>0.132796</v>
      </c>
      <c r="G5049" s="0" t="n">
        <f aca="false">12*Inputs!$B$6*(MIN(1,$H$50*$C5049)*(ic*Inputs!$C$6+pS+fee_fx*Inputs!$D$6-cost_acc-cost_wd*Inputs!$E$6*$E5049-cost_fx*Inputs!$D$6-$F5049)+(1-MIN(1,$H$50*$C5049))*(1-MIN(1,Inputs!$G$6*$D5049)*churn_nonbuyers)*(ic*Inputs!$C$6+fee_wd*Inputs!$E$6*(1-$B5049)+fee_fx*Inputs!$D$6-cost_acc-cost_wd*Inputs!$E$6*(1-$B5049)-cost_fx*Inputs!$D$6))</f>
        <v>185987.491982737</v>
      </c>
      <c r="H5049" s="0" t="n">
        <f aca="false">12*Inputs!$B$7*(MIN(1,$H$51*$C5049)*(ic*Inputs!$C$7+pE+fee_fx*Inputs!$D$7-cost_acc-cost_wd*Inputs!$E$7*$E5049-cost_fx*Inputs!$D$7-$F5049)+(1-MIN(1,$H$51*$C5049))*(1-MIN(1,Inputs!$G$7*$D5049)*churn_nonbuyers)*(ic*Inputs!$C$7+fee_wd*Inputs!$E$7*(1-$B5049)+fee_fx*Inputs!$D$7-cost_acc-cost_wd*Inputs!$E$7*(1-$B5049)-cost_fx*Inputs!$D$7))</f>
        <v>383905.901838218</v>
      </c>
      <c r="I5049" s="0" t="n">
        <f aca="false">12*Inputs!$B$8*(MIN(1,$H$52*$C5049)*(ic*Inputs!$C$8+pT-cost_acc-cost_wd*Inputs!$E$8-cost_fx*Inputs!$D$8-cost_ins)+(1-MIN(1,$H$52*$C5049))*(1-MIN(1,Inputs!$G$8*$D5049)*churn_nonbuyers)*(ic*Inputs!$C$8+fee_wd*Inputs!$E$8*(1-$B5049)+fee_fx*Inputs!$D$8-cost_acc-cost_wd*Inputs!$E$8*(1-$B5049)-cost_fx*Inputs!$D$8))</f>
        <v>198528.447226327</v>
      </c>
      <c r="J5049" s="0" t="n">
        <f aca="false">G5049+H5049+I5049-fixed</f>
        <v>68421.8410472814</v>
      </c>
      <c r="K5049" s="0" t="n">
        <f aca="false">12*Inputs!$B$6*(1-MIN(1,Inputs!$G$6*$D5049)*churn_nonbuyers)*(ic*Inputs!$C$6+fee_wd*Inputs!$E$6*(1-$B5049)+fee_fx*Inputs!$D$6-cost_acc-cost_wd*Inputs!$E$6*(1-$B5049)-cost_fx*Inputs!$D$6)</f>
        <v>131254.66605114</v>
      </c>
      <c r="L5049" s="0" t="n">
        <f aca="false">12*Inputs!$B$7*(1-MIN(1,Inputs!$G$7*$D5049)*churn_nonbuyers)*(ic*Inputs!$C$7+fee_wd*Inputs!$E$7*(1-$B5049)+fee_fx*Inputs!$D$7-cost_acc-cost_wd*Inputs!$E$7*(1-$B5049)-cost_fx*Inputs!$D$7)</f>
        <v>330926.228910684</v>
      </c>
      <c r="M5049" s="0" t="n">
        <f aca="false">12*Inputs!$B$8*(1-MIN(1,Inputs!$G$8*$D5049)*churn_nonbuyers)*(ic*Inputs!$C$8+fee_wd*Inputs!$E$8*(1-$B5049)+fee_fx*Inputs!$D$8-cost_acc-cost_wd*Inputs!$E$8*(1-$B5049)-cost_fx*Inputs!$D$8)</f>
        <v>181466.81330532</v>
      </c>
      <c r="N5049" s="0" t="n">
        <f aca="false">K5049+L5049+I5049-fixed</f>
        <v>-39290.657811849</v>
      </c>
      <c r="O5049" s="0" t="n">
        <f aca="false">K5049+L5049+M5049-fixed</f>
        <v>-56352.291732856</v>
      </c>
      <c r="P5049" s="0" t="n">
        <f aca="false">12*Inputs!$B$6*(1-MIN(1,Inputs!$F$6*$D5049))*(ic*Inputs!$C$6+flat_fee-cost_acc-cost_wd*Inputs!$E$6*$E5049-cost_fx*Inputs!$D$6)+12*Inputs!$B$7*(1-MIN(1,Inputs!$F$7*$D5049))*(ic*Inputs!$C$7+flat_fee-cost_acc-cost_wd*Inputs!$E$7*$E5049-cost_fx*Inputs!$D$7)+12*Inputs!$B$8*(1-MIN(1,Inputs!$F$8*$D5049))*(ic*Inputs!$C$8+flat_fee-cost_acc-cost_wd*Inputs!$E$8*$E5049-cost_fx*Inputs!$D$8)-fixed</f>
        <v>192868.3984196</v>
      </c>
    </row>
    <row r="5050" customFormat="false" ht="15" hidden="false" customHeight="false" outlineLevel="0" collapsed="false">
      <c r="A5050" s="0" t="n">
        <v>4985</v>
      </c>
      <c r="B5050" s="0" t="n">
        <v>0.146287</v>
      </c>
      <c r="C5050" s="0" t="n">
        <v>0.75939</v>
      </c>
      <c r="D5050" s="0" t="n">
        <v>0.935722</v>
      </c>
      <c r="E5050" s="0" t="n">
        <v>1.335841</v>
      </c>
      <c r="F5050" s="0" t="n">
        <v>0.255489</v>
      </c>
      <c r="G5050" s="0" t="n">
        <f aca="false">12*Inputs!$B$6*(MIN(1,$H$50*$C5050)*(ic*Inputs!$C$6+pS+fee_fx*Inputs!$D$6-cost_acc-cost_wd*Inputs!$E$6*$E5050-cost_fx*Inputs!$D$6-$F5050)+(1-MIN(1,$H$50*$C5050))*(1-MIN(1,Inputs!$G$6*$D5050)*churn_nonbuyers)*(ic*Inputs!$C$6+fee_wd*Inputs!$E$6*(1-$B5050)+fee_fx*Inputs!$D$6-cost_acc-cost_wd*Inputs!$E$6*(1-$B5050)-cost_fx*Inputs!$D$6))</f>
        <v>207100.825050875</v>
      </c>
      <c r="H5050" s="0" t="n">
        <f aca="false">12*Inputs!$B$7*(MIN(1,$H$51*$C5050)*(ic*Inputs!$C$7+pE+fee_fx*Inputs!$D$7-cost_acc-cost_wd*Inputs!$E$7*$E5050-cost_fx*Inputs!$D$7-$F5050)+(1-MIN(1,$H$51*$C5050))*(1-MIN(1,Inputs!$G$7*$D5050)*churn_nonbuyers)*(ic*Inputs!$C$7+fee_wd*Inputs!$E$7*(1-$B5050)+fee_fx*Inputs!$D$7-cost_acc-cost_wd*Inputs!$E$7*(1-$B5050)-cost_fx*Inputs!$D$7))</f>
        <v>383812.869498235</v>
      </c>
      <c r="I5050" s="0" t="n">
        <f aca="false">12*Inputs!$B$8*(MIN(1,$H$52*$C5050)*(ic*Inputs!$C$8+pT-cost_acc-cost_wd*Inputs!$E$8-cost_fx*Inputs!$D$8-cost_ins)+(1-MIN(1,$H$52*$C5050))*(1-MIN(1,Inputs!$G$8*$D5050)*churn_nonbuyers)*(ic*Inputs!$C$8+fee_wd*Inputs!$E$8*(1-$B5050)+fee_fx*Inputs!$D$8-cost_acc-cost_wd*Inputs!$E$8*(1-$B5050)-cost_fx*Inputs!$D$8))</f>
        <v>161074.561541039</v>
      </c>
      <c r="J5050" s="0" t="n">
        <f aca="false">G5050+H5050+I5050-fixed</f>
        <v>51988.2560901481</v>
      </c>
      <c r="K5050" s="0" t="n">
        <f aca="false">12*Inputs!$B$6*(1-MIN(1,Inputs!$G$6*$D5050)*churn_nonbuyers)*(ic*Inputs!$C$6+fee_wd*Inputs!$E$6*(1-$B5050)+fee_fx*Inputs!$D$6-cost_acc-cost_wd*Inputs!$E$6*(1-$B5050)-cost_fx*Inputs!$D$6)</f>
        <v>172088.158782341</v>
      </c>
      <c r="L5050" s="0" t="n">
        <f aca="false">12*Inputs!$B$7*(1-MIN(1,Inputs!$G$7*$D5050)*churn_nonbuyers)*(ic*Inputs!$C$7+fee_wd*Inputs!$E$7*(1-$B5050)+fee_fx*Inputs!$D$7-cost_acc-cost_wd*Inputs!$E$7*(1-$B5050)-cost_fx*Inputs!$D$7)</f>
        <v>371407.517413405</v>
      </c>
      <c r="M5050" s="0" t="n">
        <f aca="false">12*Inputs!$B$8*(1-MIN(1,Inputs!$G$8*$D5050)*churn_nonbuyers)*(ic*Inputs!$C$8+fee_wd*Inputs!$E$8*(1-$B5050)+fee_fx*Inputs!$D$8-cost_acc-cost_wd*Inputs!$E$8*(1-$B5050)-cost_fx*Inputs!$D$8)</f>
        <v>110183.76263759</v>
      </c>
      <c r="N5050" s="0" t="n">
        <f aca="false">K5050+L5050+I5050-fixed</f>
        <v>4570.23773678381</v>
      </c>
      <c r="O5050" s="0" t="n">
        <f aca="false">K5050+L5050+M5050-fixed</f>
        <v>-46320.5611666644</v>
      </c>
      <c r="P5050" s="0" t="n">
        <f aca="false">12*Inputs!$B$6*(1-MIN(1,Inputs!$F$6*$D5050))*(ic*Inputs!$C$6+flat_fee-cost_acc-cost_wd*Inputs!$E$6*$E5050-cost_fx*Inputs!$D$6)+12*Inputs!$B$7*(1-MIN(1,Inputs!$F$7*$D5050))*(ic*Inputs!$C$7+flat_fee-cost_acc-cost_wd*Inputs!$E$7*$E5050-cost_fx*Inputs!$D$7)+12*Inputs!$B$8*(1-MIN(1,Inputs!$F$8*$D5050))*(ic*Inputs!$C$8+flat_fee-cost_acc-cost_wd*Inputs!$E$8*$E5050-cost_fx*Inputs!$D$8)-fixed</f>
        <v>-43544.07308752</v>
      </c>
    </row>
    <row r="5051" customFormat="false" ht="15" hidden="false" customHeight="false" outlineLevel="0" collapsed="false">
      <c r="A5051" s="0" t="n">
        <v>4986</v>
      </c>
      <c r="B5051" s="0" t="n">
        <v>0.085987</v>
      </c>
      <c r="C5051" s="0" t="n">
        <v>0.756695</v>
      </c>
      <c r="D5051" s="0" t="n">
        <v>1.13317</v>
      </c>
      <c r="E5051" s="0" t="n">
        <v>1.134373</v>
      </c>
      <c r="F5051" s="0" t="n">
        <v>0.110815</v>
      </c>
      <c r="G5051" s="0" t="n">
        <f aca="false">12*Inputs!$B$6*(MIN(1,$H$50*$C5051)*(ic*Inputs!$C$6+pS+fee_fx*Inputs!$D$6-cost_acc-cost_wd*Inputs!$E$6*$E5051-cost_fx*Inputs!$D$6-$F5051)+(1-MIN(1,$H$50*$C5051))*(1-MIN(1,Inputs!$G$6*$D5051)*churn_nonbuyers)*(ic*Inputs!$C$6+fee_wd*Inputs!$E$6*(1-$B5051)+fee_fx*Inputs!$D$6-cost_acc-cost_wd*Inputs!$E$6*(1-$B5051)-cost_fx*Inputs!$D$6))</f>
        <v>219032.24075247</v>
      </c>
      <c r="H5051" s="0" t="n">
        <f aca="false">12*Inputs!$B$7*(MIN(1,$H$51*$C5051)*(ic*Inputs!$C$7+pE+fee_fx*Inputs!$D$7-cost_acc-cost_wd*Inputs!$E$7*$E5051-cost_fx*Inputs!$D$7-$F5051)+(1-MIN(1,$H$51*$C5051))*(1-MIN(1,Inputs!$G$7*$D5051)*churn_nonbuyers)*(ic*Inputs!$C$7+fee_wd*Inputs!$E$7*(1-$B5051)+fee_fx*Inputs!$D$7-cost_acc-cost_wd*Inputs!$E$7*(1-$B5051)-cost_fx*Inputs!$D$7))</f>
        <v>411907.494123424</v>
      </c>
      <c r="I5051" s="0" t="n">
        <f aca="false">12*Inputs!$B$8*(MIN(1,$H$52*$C5051)*(ic*Inputs!$C$8+pT-cost_acc-cost_wd*Inputs!$E$8-cost_fx*Inputs!$D$8-cost_ins)+(1-MIN(1,$H$52*$C5051))*(1-MIN(1,Inputs!$G$8*$D5051)*churn_nonbuyers)*(ic*Inputs!$C$8+fee_wd*Inputs!$E$8*(1-$B5051)+fee_fx*Inputs!$D$8-cost_acc-cost_wd*Inputs!$E$8*(1-$B5051)-cost_fx*Inputs!$D$8))</f>
        <v>140414.667742459</v>
      </c>
      <c r="J5051" s="0" t="n">
        <f aca="false">G5051+H5051+I5051-fixed</f>
        <v>71354.4026183534</v>
      </c>
      <c r="K5051" s="0" t="n">
        <f aca="false">12*Inputs!$B$6*(1-MIN(1,Inputs!$G$6*$D5051)*churn_nonbuyers)*(ic*Inputs!$C$6+fee_wd*Inputs!$E$6*(1-$B5051)+fee_fx*Inputs!$D$6-cost_acc-cost_wd*Inputs!$E$6*(1-$B5051)-cost_fx*Inputs!$D$6)</f>
        <v>178497.071199288</v>
      </c>
      <c r="L5051" s="0" t="n">
        <f aca="false">12*Inputs!$B$7*(1-MIN(1,Inputs!$G$7*$D5051)*churn_nonbuyers)*(ic*Inputs!$C$7+fee_wd*Inputs!$E$7*(1-$B5051)+fee_fx*Inputs!$D$7-cost_acc-cost_wd*Inputs!$E$7*(1-$B5051)-cost_fx*Inputs!$D$7)</f>
        <v>377531.979359573</v>
      </c>
      <c r="M5051" s="0" t="n">
        <f aca="false">12*Inputs!$B$8*(1-MIN(1,Inputs!$G$8*$D5051)*churn_nonbuyers)*(ic*Inputs!$C$8+fee_wd*Inputs!$E$8*(1-$B5051)+fee_fx*Inputs!$D$8-cost_acc-cost_wd*Inputs!$E$8*(1-$B5051)-cost_fx*Inputs!$D$8)</f>
        <v>66639.855463344</v>
      </c>
      <c r="N5051" s="0" t="n">
        <f aca="false">K5051+L5051+I5051-fixed</f>
        <v>-3556.28169867967</v>
      </c>
      <c r="O5051" s="0" t="n">
        <f aca="false">K5051+L5051+M5051-fixed</f>
        <v>-77331.0939777951</v>
      </c>
      <c r="P5051" s="0" t="n">
        <f aca="false">12*Inputs!$B$6*(1-MIN(1,Inputs!$F$6*$D5051))*(ic*Inputs!$C$6+flat_fee-cost_acc-cost_wd*Inputs!$E$6*$E5051-cost_fx*Inputs!$D$6)+12*Inputs!$B$7*(1-MIN(1,Inputs!$F$7*$D5051))*(ic*Inputs!$C$7+flat_fee-cost_acc-cost_wd*Inputs!$E$7*$E5051-cost_fx*Inputs!$D$7)+12*Inputs!$B$8*(1-MIN(1,Inputs!$F$8*$D5051))*(ic*Inputs!$C$8+flat_fee-cost_acc-cost_wd*Inputs!$E$8*$E5051-cost_fx*Inputs!$D$8)-fixed</f>
        <v>-58380.7591816001</v>
      </c>
    </row>
    <row r="5052" customFormat="false" ht="15" hidden="false" customHeight="false" outlineLevel="0" collapsed="false">
      <c r="A5052" s="0" t="n">
        <v>4987</v>
      </c>
      <c r="B5052" s="0" t="n">
        <v>0.180674</v>
      </c>
      <c r="C5052" s="0" t="n">
        <v>0.887728</v>
      </c>
      <c r="D5052" s="0" t="n">
        <v>1.261471</v>
      </c>
      <c r="E5052" s="0" t="n">
        <v>1.238142</v>
      </c>
      <c r="F5052" s="0" t="n">
        <v>0.049643</v>
      </c>
      <c r="G5052" s="0" t="n">
        <f aca="false">12*Inputs!$B$6*(MIN(1,$H$50*$C5052)*(ic*Inputs!$C$6+pS+fee_fx*Inputs!$D$6-cost_acc-cost_wd*Inputs!$E$6*$E5052-cost_fx*Inputs!$D$6-$F5052)+(1-MIN(1,$H$50*$C5052))*(1-MIN(1,Inputs!$G$6*$D5052)*churn_nonbuyers)*(ic*Inputs!$C$6+fee_wd*Inputs!$E$6*(1-$B5052)+fee_fx*Inputs!$D$6-cost_acc-cost_wd*Inputs!$E$6*(1-$B5052)-cost_fx*Inputs!$D$6))</f>
        <v>212184.952162082</v>
      </c>
      <c r="H5052" s="0" t="n">
        <f aca="false">12*Inputs!$B$7*(MIN(1,$H$51*$C5052)*(ic*Inputs!$C$7+pE+fee_fx*Inputs!$D$7-cost_acc-cost_wd*Inputs!$E$7*$E5052-cost_fx*Inputs!$D$7-$F5052)+(1-MIN(1,$H$51*$C5052))*(1-MIN(1,Inputs!$G$7*$D5052)*churn_nonbuyers)*(ic*Inputs!$C$7+fee_wd*Inputs!$E$7*(1-$B5052)+fee_fx*Inputs!$D$7-cost_acc-cost_wd*Inputs!$E$7*(1-$B5052)-cost_fx*Inputs!$D$7))</f>
        <v>400945.346340422</v>
      </c>
      <c r="I5052" s="0" t="n">
        <f aca="false">12*Inputs!$B$8*(MIN(1,$H$52*$C5052)*(ic*Inputs!$C$8+pT-cost_acc-cost_wd*Inputs!$E$8-cost_fx*Inputs!$D$8-cost_ins)+(1-MIN(1,$H$52*$C5052))*(1-MIN(1,Inputs!$G$8*$D5052)*churn_nonbuyers)*(ic*Inputs!$C$8+fee_wd*Inputs!$E$8*(1-$B5052)+fee_fx*Inputs!$D$8-cost_acc-cost_wd*Inputs!$E$8*(1-$B5052)-cost_fx*Inputs!$D$8))</f>
        <v>142030.862829114</v>
      </c>
      <c r="J5052" s="0" t="n">
        <f aca="false">G5052+H5052+I5052-fixed</f>
        <v>55161.1613316187</v>
      </c>
      <c r="K5052" s="0" t="n">
        <f aca="false">12*Inputs!$B$6*(1-MIN(1,Inputs!$G$6*$D5052)*churn_nonbuyers)*(ic*Inputs!$C$6+fee_wd*Inputs!$E$6*(1-$B5052)+fee_fx*Inputs!$D$6-cost_acc-cost_wd*Inputs!$E$6*(1-$B5052)-cost_fx*Inputs!$D$6)</f>
        <v>164508.304402469</v>
      </c>
      <c r="L5052" s="0" t="n">
        <f aca="false">12*Inputs!$B$7*(1-MIN(1,Inputs!$G$7*$D5052)*churn_nonbuyers)*(ic*Inputs!$C$7+fee_wd*Inputs!$E$7*(1-$B5052)+fee_fx*Inputs!$D$7-cost_acc-cost_wd*Inputs!$E$7*(1-$B5052)-cost_fx*Inputs!$D$7)</f>
        <v>362908.783633481</v>
      </c>
      <c r="M5052" s="0" t="n">
        <f aca="false">12*Inputs!$B$8*(1-MIN(1,Inputs!$G$8*$D5052)*churn_nonbuyers)*(ic*Inputs!$C$8+fee_wd*Inputs!$E$8*(1-$B5052)+fee_fx*Inputs!$D$8-cost_acc-cost_wd*Inputs!$E$8*(1-$B5052)-cost_fx*Inputs!$D$8)</f>
        <v>37164.6983048544</v>
      </c>
      <c r="N5052" s="0" t="n">
        <f aca="false">K5052+L5052+I5052-fixed</f>
        <v>-30552.0491349357</v>
      </c>
      <c r="O5052" s="0" t="n">
        <f aca="false">K5052+L5052+M5052-fixed</f>
        <v>-135418.213659195</v>
      </c>
      <c r="P5052" s="0" t="n">
        <f aca="false">12*Inputs!$B$6*(1-MIN(1,Inputs!$F$6*$D5052))*(ic*Inputs!$C$6+flat_fee-cost_acc-cost_wd*Inputs!$E$6*$E5052-cost_fx*Inputs!$D$6)+12*Inputs!$B$7*(1-MIN(1,Inputs!$F$7*$D5052))*(ic*Inputs!$C$7+flat_fee-cost_acc-cost_wd*Inputs!$E$7*$E5052-cost_fx*Inputs!$D$7)+12*Inputs!$B$8*(1-MIN(1,Inputs!$F$8*$D5052))*(ic*Inputs!$C$8+flat_fee-cost_acc-cost_wd*Inputs!$E$8*$E5052-cost_fx*Inputs!$D$8)-fixed</f>
        <v>-164912.02763632</v>
      </c>
    </row>
    <row r="5053" customFormat="false" ht="15" hidden="false" customHeight="false" outlineLevel="0" collapsed="false">
      <c r="A5053" s="0" t="n">
        <v>4988</v>
      </c>
      <c r="B5053" s="0" t="n">
        <v>0.277533</v>
      </c>
      <c r="C5053" s="0" t="n">
        <v>0.817868</v>
      </c>
      <c r="D5053" s="0" t="n">
        <v>0.976565</v>
      </c>
      <c r="E5053" s="0" t="n">
        <v>1.095958</v>
      </c>
      <c r="F5053" s="0" t="n">
        <v>0.109183</v>
      </c>
      <c r="G5053" s="0" t="n">
        <f aca="false">12*Inputs!$B$6*(MIN(1,$H$50*$C5053)*(ic*Inputs!$C$6+pS+fee_fx*Inputs!$D$6-cost_acc-cost_wd*Inputs!$E$6*$E5053-cost_fx*Inputs!$D$6-$F5053)+(1-MIN(1,$H$50*$C5053))*(1-MIN(1,Inputs!$G$6*$D5053)*churn_nonbuyers)*(ic*Inputs!$C$6+fee_wd*Inputs!$E$6*(1-$B5053)+fee_fx*Inputs!$D$6-cost_acc-cost_wd*Inputs!$E$6*(1-$B5053)-cost_fx*Inputs!$D$6))</f>
        <v>199929.295068607</v>
      </c>
      <c r="H5053" s="0" t="n">
        <f aca="false">12*Inputs!$B$7*(MIN(1,$H$51*$C5053)*(ic*Inputs!$C$7+pE+fee_fx*Inputs!$D$7-cost_acc-cost_wd*Inputs!$E$7*$E5053-cost_fx*Inputs!$D$7-$F5053)+(1-MIN(1,$H$51*$C5053))*(1-MIN(1,Inputs!$G$7*$D5053)*churn_nonbuyers)*(ic*Inputs!$C$7+fee_wd*Inputs!$E$7*(1-$B5053)+fee_fx*Inputs!$D$7-cost_acc-cost_wd*Inputs!$E$7*(1-$B5053)-cost_fx*Inputs!$D$7))</f>
        <v>401602.890019273</v>
      </c>
      <c r="I5053" s="0" t="n">
        <f aca="false">12*Inputs!$B$8*(MIN(1,$H$52*$C5053)*(ic*Inputs!$C$8+pT-cost_acc-cost_wd*Inputs!$E$8-cost_fx*Inputs!$D$8-cost_ins)+(1-MIN(1,$H$52*$C5053))*(1-MIN(1,Inputs!$G$8*$D5053)*churn_nonbuyers)*(ic*Inputs!$C$8+fee_wd*Inputs!$E$8*(1-$B5053)+fee_fx*Inputs!$D$8-cost_acc-cost_wd*Inputs!$E$8*(1-$B5053)-cost_fx*Inputs!$D$8))</f>
        <v>160237.914051589</v>
      </c>
      <c r="J5053" s="0" t="n">
        <f aca="false">G5053+H5053+I5053-fixed</f>
        <v>61770.0991394689</v>
      </c>
      <c r="K5053" s="0" t="n">
        <f aca="false">12*Inputs!$B$6*(1-MIN(1,Inputs!$G$6*$D5053)*churn_nonbuyers)*(ic*Inputs!$C$6+fee_wd*Inputs!$E$6*(1-$B5053)+fee_fx*Inputs!$D$6-cost_acc-cost_wd*Inputs!$E$6*(1-$B5053)-cost_fx*Inputs!$D$6)</f>
        <v>153742.881701844</v>
      </c>
      <c r="L5053" s="0" t="n">
        <f aca="false">12*Inputs!$B$7*(1-MIN(1,Inputs!$G$7*$D5053)*churn_nonbuyers)*(ic*Inputs!$C$7+fee_wd*Inputs!$E$7*(1-$B5053)+fee_fx*Inputs!$D$7-cost_acc-cost_wd*Inputs!$E$7*(1-$B5053)-cost_fx*Inputs!$D$7)</f>
        <v>352593.563101106</v>
      </c>
      <c r="M5053" s="0" t="n">
        <f aca="false">12*Inputs!$B$8*(1-MIN(1,Inputs!$G$8*$D5053)*churn_nonbuyers)*(ic*Inputs!$C$8+fee_wd*Inputs!$E$8*(1-$B5053)+fee_fx*Inputs!$D$8-cost_acc-cost_wd*Inputs!$E$8*(1-$B5053)-cost_fx*Inputs!$D$8)</f>
        <v>99059.419675272</v>
      </c>
      <c r="N5053" s="0" t="n">
        <f aca="false">K5053+L5053+I5053-fixed</f>
        <v>-33425.6411454604</v>
      </c>
      <c r="O5053" s="0" t="n">
        <f aca="false">K5053+L5053+M5053-fixed</f>
        <v>-94604.1355217777</v>
      </c>
      <c r="P5053" s="0" t="n">
        <f aca="false">12*Inputs!$B$6*(1-MIN(1,Inputs!$F$6*$D5053))*(ic*Inputs!$C$6+flat_fee-cost_acc-cost_wd*Inputs!$E$6*$E5053-cost_fx*Inputs!$D$6)+12*Inputs!$B$7*(1-MIN(1,Inputs!$F$7*$D5053))*(ic*Inputs!$C$7+flat_fee-cost_acc-cost_wd*Inputs!$E$7*$E5053-cost_fx*Inputs!$D$7)+12*Inputs!$B$8*(1-MIN(1,Inputs!$F$8*$D5053))*(ic*Inputs!$C$8+flat_fee-cost_acc-cost_wd*Inputs!$E$8*$E5053-cost_fx*Inputs!$D$8)-fixed</f>
        <v>41694.0905048</v>
      </c>
    </row>
    <row r="5054" customFormat="false" ht="15" hidden="false" customHeight="false" outlineLevel="0" collapsed="false">
      <c r="A5054" s="0" t="n">
        <v>4989</v>
      </c>
      <c r="B5054" s="0" t="n">
        <v>0.472517</v>
      </c>
      <c r="C5054" s="0" t="n">
        <v>0.731601</v>
      </c>
      <c r="D5054" s="0" t="n">
        <v>1.163379</v>
      </c>
      <c r="E5054" s="0" t="n">
        <v>1.132918</v>
      </c>
      <c r="F5054" s="0" t="n">
        <v>0.284067</v>
      </c>
      <c r="G5054" s="0" t="n">
        <f aca="false">12*Inputs!$B$6*(MIN(1,$H$50*$C5054)*(ic*Inputs!$C$6+pS+fee_fx*Inputs!$D$6-cost_acc-cost_wd*Inputs!$E$6*$E5054-cost_fx*Inputs!$D$6-$F5054)+(1-MIN(1,$H$50*$C5054))*(1-MIN(1,Inputs!$G$6*$D5054)*churn_nonbuyers)*(ic*Inputs!$C$6+fee_wd*Inputs!$E$6*(1-$B5054)+fee_fx*Inputs!$D$6-cost_acc-cost_wd*Inputs!$E$6*(1-$B5054)-cost_fx*Inputs!$D$6))</f>
        <v>165168.663501557</v>
      </c>
      <c r="H5054" s="0" t="n">
        <f aca="false">12*Inputs!$B$7*(MIN(1,$H$51*$C5054)*(ic*Inputs!$C$7+pE+fee_fx*Inputs!$D$7-cost_acc-cost_wd*Inputs!$E$7*$E5054-cost_fx*Inputs!$D$7-$F5054)+(1-MIN(1,$H$51*$C5054))*(1-MIN(1,Inputs!$G$7*$D5054)*churn_nonbuyers)*(ic*Inputs!$C$7+fee_wd*Inputs!$E$7*(1-$B5054)+fee_fx*Inputs!$D$7-cost_acc-cost_wd*Inputs!$E$7*(1-$B5054)-cost_fx*Inputs!$D$7))</f>
        <v>365340.99552344</v>
      </c>
      <c r="I5054" s="0" t="n">
        <f aca="false">12*Inputs!$B$8*(MIN(1,$H$52*$C5054)*(ic*Inputs!$C$8+pT-cost_acc-cost_wd*Inputs!$E$8-cost_fx*Inputs!$D$8-cost_ins)+(1-MIN(1,$H$52*$C5054))*(1-MIN(1,Inputs!$G$8*$D5054)*churn_nonbuyers)*(ic*Inputs!$C$8+fee_wd*Inputs!$E$8*(1-$B5054)+fee_fx*Inputs!$D$8-cost_acc-cost_wd*Inputs!$E$8*(1-$B5054)-cost_fx*Inputs!$D$8))</f>
        <v>132962.929346843</v>
      </c>
      <c r="J5054" s="0" t="n">
        <f aca="false">G5054+H5054+I5054-fixed</f>
        <v>-36527.4116281606</v>
      </c>
      <c r="K5054" s="0" t="n">
        <f aca="false">12*Inputs!$B$6*(1-MIN(1,Inputs!$G$6*$D5054)*churn_nonbuyers)*(ic*Inputs!$C$6+fee_wd*Inputs!$E$6*(1-$B5054)+fee_fx*Inputs!$D$6-cost_acc-cost_wd*Inputs!$E$6*(1-$B5054)-cost_fx*Inputs!$D$6)</f>
        <v>125788.64943559</v>
      </c>
      <c r="L5054" s="0" t="n">
        <f aca="false">12*Inputs!$B$7*(1-MIN(1,Inputs!$G$7*$D5054)*churn_nonbuyers)*(ic*Inputs!$C$7+fee_wd*Inputs!$E$7*(1-$B5054)+fee_fx*Inputs!$D$7-cost_acc-cost_wd*Inputs!$E$7*(1-$B5054)-cost_fx*Inputs!$D$7)</f>
        <v>323460.094269354</v>
      </c>
      <c r="M5054" s="0" t="n">
        <f aca="false">12*Inputs!$B$8*(1-MIN(1,Inputs!$G$8*$D5054)*churn_nonbuyers)*(ic*Inputs!$C$8+fee_wd*Inputs!$E$8*(1-$B5054)+fee_fx*Inputs!$D$8-cost_acc-cost_wd*Inputs!$E$8*(1-$B5054)-cost_fx*Inputs!$D$8)</f>
        <v>56380.8196060848</v>
      </c>
      <c r="N5054" s="0" t="n">
        <f aca="false">K5054+L5054+I5054-fixed</f>
        <v>-117788.326948214</v>
      </c>
      <c r="O5054" s="0" t="n">
        <f aca="false">K5054+L5054+M5054-fixed</f>
        <v>-194370.436688972</v>
      </c>
      <c r="P5054" s="0" t="n">
        <f aca="false">12*Inputs!$B$6*(1-MIN(1,Inputs!$F$6*$D5054))*(ic*Inputs!$C$6+flat_fee-cost_acc-cost_wd*Inputs!$E$6*$E5054-cost_fx*Inputs!$D$6)+12*Inputs!$B$7*(1-MIN(1,Inputs!$F$7*$D5054))*(ic*Inputs!$C$7+flat_fee-cost_acc-cost_wd*Inputs!$E$7*$E5054-cost_fx*Inputs!$D$7)+12*Inputs!$B$8*(1-MIN(1,Inputs!$F$8*$D5054))*(ic*Inputs!$C$8+flat_fee-cost_acc-cost_wd*Inputs!$E$8*$E5054-cost_fx*Inputs!$D$8)-fixed</f>
        <v>-73870.72633072</v>
      </c>
    </row>
    <row r="5055" customFormat="false" ht="15" hidden="false" customHeight="false" outlineLevel="0" collapsed="false">
      <c r="A5055" s="0" t="n">
        <v>4990</v>
      </c>
      <c r="B5055" s="0" t="n">
        <v>0.174524</v>
      </c>
      <c r="C5055" s="0" t="n">
        <v>1.045989</v>
      </c>
      <c r="D5055" s="0" t="n">
        <v>0.861044</v>
      </c>
      <c r="E5055" s="0" t="n">
        <v>1.218335</v>
      </c>
      <c r="F5055" s="0" t="n">
        <v>0.293757</v>
      </c>
      <c r="G5055" s="0" t="n">
        <f aca="false">12*Inputs!$B$6*(MIN(1,$H$50*$C5055)*(ic*Inputs!$C$6+pS+fee_fx*Inputs!$D$6-cost_acc-cost_wd*Inputs!$E$6*$E5055-cost_fx*Inputs!$D$6-$F5055)+(1-MIN(1,$H$50*$C5055))*(1-MIN(1,Inputs!$G$6*$D5055)*churn_nonbuyers)*(ic*Inputs!$C$6+fee_wd*Inputs!$E$6*(1-$B5055)+fee_fx*Inputs!$D$6-cost_acc-cost_wd*Inputs!$E$6*(1-$B5055)-cost_fx*Inputs!$D$6))</f>
        <v>219276.668445746</v>
      </c>
      <c r="H5055" s="0" t="n">
        <f aca="false">12*Inputs!$B$7*(MIN(1,$H$51*$C5055)*(ic*Inputs!$C$7+pE+fee_fx*Inputs!$D$7-cost_acc-cost_wd*Inputs!$E$7*$E5055-cost_fx*Inputs!$D$7-$F5055)+(1-MIN(1,$H$51*$C5055))*(1-MIN(1,Inputs!$G$7*$D5055)*churn_nonbuyers)*(ic*Inputs!$C$7+fee_wd*Inputs!$E$7*(1-$B5055)+fee_fx*Inputs!$D$7-cost_acc-cost_wd*Inputs!$E$7*(1-$B5055)-cost_fx*Inputs!$D$7))</f>
        <v>398542.485447273</v>
      </c>
      <c r="I5055" s="0" t="n">
        <f aca="false">12*Inputs!$B$8*(MIN(1,$H$52*$C5055)*(ic*Inputs!$C$8+pT-cost_acc-cost_wd*Inputs!$E$8-cost_fx*Inputs!$D$8-cost_ins)+(1-MIN(1,$H$52*$C5055))*(1-MIN(1,Inputs!$G$8*$D5055)*churn_nonbuyers)*(ic*Inputs!$C$8+fee_wd*Inputs!$E$8*(1-$B5055)+fee_fx*Inputs!$D$8-cost_acc-cost_wd*Inputs!$E$8*(1-$B5055)-cost_fx*Inputs!$D$8))</f>
        <v>184608.045987764</v>
      </c>
      <c r="J5055" s="0" t="n">
        <f aca="false">G5055+H5055+I5055-fixed</f>
        <v>102427.199880783</v>
      </c>
      <c r="K5055" s="0" t="n">
        <f aca="false">12*Inputs!$B$6*(1-MIN(1,Inputs!$G$6*$D5055)*churn_nonbuyers)*(ic*Inputs!$C$6+fee_wd*Inputs!$E$6*(1-$B5055)+fee_fx*Inputs!$D$6-cost_acc-cost_wd*Inputs!$E$6*(1-$B5055)-cost_fx*Inputs!$D$6)</f>
        <v>168871.184950003</v>
      </c>
      <c r="L5055" s="0" t="n">
        <f aca="false">12*Inputs!$B$7*(1-MIN(1,Inputs!$G$7*$D5055)*churn_nonbuyers)*(ic*Inputs!$C$7+fee_wd*Inputs!$E$7*(1-$B5055)+fee_fx*Inputs!$D$7-cost_acc-cost_wd*Inputs!$E$7*(1-$B5055)-cost_fx*Inputs!$D$7)</f>
        <v>368302.534458002</v>
      </c>
      <c r="M5055" s="0" t="n">
        <f aca="false">12*Inputs!$B$8*(1-MIN(1,Inputs!$G$8*$D5055)*churn_nonbuyers)*(ic*Inputs!$C$8+fee_wd*Inputs!$E$8*(1-$B5055)+fee_fx*Inputs!$D$8-cost_acc-cost_wd*Inputs!$E$8*(1-$B5055)-cost_fx*Inputs!$D$8)</f>
        <v>126340.682406682</v>
      </c>
      <c r="N5055" s="0" t="n">
        <f aca="false">K5055+L5055+I5055-fixed</f>
        <v>21781.7653957692</v>
      </c>
      <c r="O5055" s="0" t="n">
        <f aca="false">K5055+L5055+M5055-fixed</f>
        <v>-36485.5981853132</v>
      </c>
      <c r="P5055" s="0" t="n">
        <f aca="false">12*Inputs!$B$6*(1-MIN(1,Inputs!$F$6*$D5055))*(ic*Inputs!$C$6+flat_fee-cost_acc-cost_wd*Inputs!$E$6*$E5055-cost_fx*Inputs!$D$6)+12*Inputs!$B$7*(1-MIN(1,Inputs!$F$7*$D5055))*(ic*Inputs!$C$7+flat_fee-cost_acc-cost_wd*Inputs!$E$7*$E5055-cost_fx*Inputs!$D$7)+12*Inputs!$B$8*(1-MIN(1,Inputs!$F$8*$D5055))*(ic*Inputs!$C$8+flat_fee-cost_acc-cost_wd*Inputs!$E$8*$E5055-cost_fx*Inputs!$D$8)-fixed</f>
        <v>47231.1091856001</v>
      </c>
    </row>
    <row r="5056" customFormat="false" ht="15" hidden="false" customHeight="false" outlineLevel="0" collapsed="false">
      <c r="A5056" s="0" t="n">
        <v>4991</v>
      </c>
      <c r="B5056" s="0" t="n">
        <v>0.47588</v>
      </c>
      <c r="C5056" s="0" t="n">
        <v>0.888669</v>
      </c>
      <c r="D5056" s="0" t="n">
        <v>1.483023</v>
      </c>
      <c r="E5056" s="0" t="n">
        <v>1.158976</v>
      </c>
      <c r="F5056" s="0" t="n">
        <v>0.124729</v>
      </c>
      <c r="G5056" s="0" t="n">
        <f aca="false">12*Inputs!$B$6*(MIN(1,$H$50*$C5056)*(ic*Inputs!$C$6+pS+fee_fx*Inputs!$D$6-cost_acc-cost_wd*Inputs!$E$6*$E5056-cost_fx*Inputs!$D$6-$F5056)+(1-MIN(1,$H$50*$C5056))*(1-MIN(1,Inputs!$G$6*$D5056)*churn_nonbuyers)*(ic*Inputs!$C$6+fee_wd*Inputs!$E$6*(1-$B5056)+fee_fx*Inputs!$D$6-cost_acc-cost_wd*Inputs!$E$6*(1-$B5056)-cost_fx*Inputs!$D$6))</f>
        <v>173952.810893623</v>
      </c>
      <c r="H5056" s="0" t="n">
        <f aca="false">12*Inputs!$B$7*(MIN(1,$H$51*$C5056)*(ic*Inputs!$C$7+pE+fee_fx*Inputs!$D$7-cost_acc-cost_wd*Inputs!$E$7*$E5056-cost_fx*Inputs!$D$7-$F5056)+(1-MIN(1,$H$51*$C5056))*(1-MIN(1,Inputs!$G$7*$D5056)*churn_nonbuyers)*(ic*Inputs!$C$7+fee_wd*Inputs!$E$7*(1-$B5056)+fee_fx*Inputs!$D$7-cost_acc-cost_wd*Inputs!$E$7*(1-$B5056)-cost_fx*Inputs!$D$7))</f>
        <v>377451.121739451</v>
      </c>
      <c r="I5056" s="0" t="n">
        <f aca="false">12*Inputs!$B$8*(MIN(1,$H$52*$C5056)*(ic*Inputs!$C$8+pT-cost_acc-cost_wd*Inputs!$E$8-cost_fx*Inputs!$D$8-cost_ins)+(1-MIN(1,$H$52*$C5056))*(1-MIN(1,Inputs!$G$8*$D5056)*churn_nonbuyers)*(ic*Inputs!$C$8+fee_wd*Inputs!$E$8*(1-$B5056)+fee_fx*Inputs!$D$8-cost_acc-cost_wd*Inputs!$E$8*(1-$B5056)-cost_fx*Inputs!$D$8))</f>
        <v>128096.304336</v>
      </c>
      <c r="J5056" s="0" t="n">
        <f aca="false">G5056+H5056+I5056-fixed</f>
        <v>-20499.7630309253</v>
      </c>
      <c r="K5056" s="0" t="n">
        <f aca="false">12*Inputs!$B$6*(1-MIN(1,Inputs!$G$6*$D5056)*churn_nonbuyers)*(ic*Inputs!$C$6+fee_wd*Inputs!$E$6*(1-$B5056)+fee_fx*Inputs!$D$6-cost_acc-cost_wd*Inputs!$E$6*(1-$B5056)-cost_fx*Inputs!$D$6)</f>
        <v>123205.743253728</v>
      </c>
      <c r="L5056" s="0" t="n">
        <f aca="false">12*Inputs!$B$7*(1-MIN(1,Inputs!$G$7*$D5056)*churn_nonbuyers)*(ic*Inputs!$C$7+fee_wd*Inputs!$E$7*(1-$B5056)+fee_fx*Inputs!$D$7-cost_acc-cost_wd*Inputs!$E$7*(1-$B5056)-cost_fx*Inputs!$D$7)</f>
        <v>319783.434848237</v>
      </c>
      <c r="M5056" s="0" t="n">
        <f aca="false">12*Inputs!$B$8*(1-MIN(1,Inputs!$G$8*$D5056)*churn_nonbuyers)*(ic*Inputs!$C$8+fee_wd*Inputs!$E$8*(1-$B5056)+fee_fx*Inputs!$D$8-cost_acc-cost_wd*Inputs!$E$8*(1-$B5056)-cost_fx*Inputs!$D$8)</f>
        <v>0</v>
      </c>
      <c r="N5056" s="0" t="n">
        <f aca="false">K5056+L5056+I5056-fixed</f>
        <v>-128914.517562035</v>
      </c>
      <c r="O5056" s="0" t="n">
        <f aca="false">K5056+L5056+M5056-fixed</f>
        <v>-257010.821898035</v>
      </c>
      <c r="P5056" s="0" t="n">
        <f aca="false">12*Inputs!$B$6*(1-MIN(1,Inputs!$F$6*$D5056))*(ic*Inputs!$C$6+flat_fee-cost_acc-cost_wd*Inputs!$E$6*$E5056-cost_fx*Inputs!$D$6)+12*Inputs!$B$7*(1-MIN(1,Inputs!$F$7*$D5056))*(ic*Inputs!$C$7+flat_fee-cost_acc-cost_wd*Inputs!$E$7*$E5056-cost_fx*Inputs!$D$7)+12*Inputs!$B$8*(1-MIN(1,Inputs!$F$8*$D5056))*(ic*Inputs!$C$8+flat_fee-cost_acc-cost_wd*Inputs!$E$8*$E5056-cost_fx*Inputs!$D$8)-fixed</f>
        <v>-252166.45087648</v>
      </c>
    </row>
    <row r="5057" customFormat="false" ht="15" hidden="false" customHeight="false" outlineLevel="0" collapsed="false">
      <c r="A5057" s="0" t="n">
        <v>4992</v>
      </c>
      <c r="B5057" s="0" t="n">
        <v>0.23879</v>
      </c>
      <c r="C5057" s="0" t="n">
        <v>0.830069</v>
      </c>
      <c r="D5057" s="0" t="n">
        <v>0.903203</v>
      </c>
      <c r="E5057" s="0" t="n">
        <v>1.129283</v>
      </c>
      <c r="F5057" s="0" t="n">
        <v>0.194523</v>
      </c>
      <c r="G5057" s="0" t="n">
        <f aca="false">12*Inputs!$B$6*(MIN(1,$H$50*$C5057)*(ic*Inputs!$C$6+pS+fee_fx*Inputs!$D$6-cost_acc-cost_wd*Inputs!$E$6*$E5057-cost_fx*Inputs!$D$6-$F5057)+(1-MIN(1,$H$50*$C5057))*(1-MIN(1,Inputs!$G$6*$D5057)*churn_nonbuyers)*(ic*Inputs!$C$6+fee_wd*Inputs!$E$6*(1-$B5057)+fee_fx*Inputs!$D$6-cost_acc-cost_wd*Inputs!$E$6*(1-$B5057)-cost_fx*Inputs!$D$6))</f>
        <v>203875.684924731</v>
      </c>
      <c r="H5057" s="0" t="n">
        <f aca="false">12*Inputs!$B$7*(MIN(1,$H$51*$C5057)*(ic*Inputs!$C$7+pE+fee_fx*Inputs!$D$7-cost_acc-cost_wd*Inputs!$E$7*$E5057-cost_fx*Inputs!$D$7-$F5057)+(1-MIN(1,$H$51*$C5057))*(1-MIN(1,Inputs!$G$7*$D5057)*churn_nonbuyers)*(ic*Inputs!$C$7+fee_wd*Inputs!$E$7*(1-$B5057)+fee_fx*Inputs!$D$7-cost_acc-cost_wd*Inputs!$E$7*(1-$B5057)-cost_fx*Inputs!$D$7))</f>
        <v>399226.705047218</v>
      </c>
      <c r="I5057" s="0" t="n">
        <f aca="false">12*Inputs!$B$8*(MIN(1,$H$52*$C5057)*(ic*Inputs!$C$8+pT-cost_acc-cost_wd*Inputs!$E$8-cost_fx*Inputs!$D$8-cost_ins)+(1-MIN(1,$H$52*$C5057))*(1-MIN(1,Inputs!$G$8*$D5057)*churn_nonbuyers)*(ic*Inputs!$C$8+fee_wd*Inputs!$E$8*(1-$B5057)+fee_fx*Inputs!$D$8-cost_acc-cost_wd*Inputs!$E$8*(1-$B5057)-cost_fx*Inputs!$D$8))</f>
        <v>168172.856927316</v>
      </c>
      <c r="J5057" s="0" t="n">
        <f aca="false">G5057+H5057+I5057-fixed</f>
        <v>71275.2468992649</v>
      </c>
      <c r="K5057" s="0" t="n">
        <f aca="false">12*Inputs!$B$6*(1-MIN(1,Inputs!$G$6*$D5057)*churn_nonbuyers)*(ic*Inputs!$C$6+fee_wd*Inputs!$E$6*(1-$B5057)+fee_fx*Inputs!$D$6-cost_acc-cost_wd*Inputs!$E$6*(1-$B5057)-cost_fx*Inputs!$D$6)</f>
        <v>159662.819839464</v>
      </c>
      <c r="L5057" s="0" t="n">
        <f aca="false">12*Inputs!$B$7*(1-MIN(1,Inputs!$G$7*$D5057)*churn_nonbuyers)*(ic*Inputs!$C$7+fee_wd*Inputs!$E$7*(1-$B5057)+fee_fx*Inputs!$D$7-cost_acc-cost_wd*Inputs!$E$7*(1-$B5057)-cost_fx*Inputs!$D$7)</f>
        <v>358820.816159678</v>
      </c>
      <c r="M5057" s="0" t="n">
        <f aca="false">12*Inputs!$B$8*(1-MIN(1,Inputs!$G$8*$D5057)*churn_nonbuyers)*(ic*Inputs!$C$8+fee_wd*Inputs!$E$8*(1-$B5057)+fee_fx*Inputs!$D$8-cost_acc-cost_wd*Inputs!$E$8*(1-$B5057)-cost_fx*Inputs!$D$8)</f>
        <v>115820.966930832</v>
      </c>
      <c r="N5057" s="0" t="n">
        <f aca="false">K5057+L5057+I5057-fixed</f>
        <v>-13343.5070735419</v>
      </c>
      <c r="O5057" s="0" t="n">
        <f aca="false">K5057+L5057+M5057-fixed</f>
        <v>-65695.3970700257</v>
      </c>
      <c r="P5057" s="0" t="n">
        <f aca="false">12*Inputs!$B$6*(1-MIN(1,Inputs!$F$6*$D5057))*(ic*Inputs!$C$6+flat_fee-cost_acc-cost_wd*Inputs!$E$6*$E5057-cost_fx*Inputs!$D$6)+12*Inputs!$B$7*(1-MIN(1,Inputs!$F$7*$D5057))*(ic*Inputs!$C$7+flat_fee-cost_acc-cost_wd*Inputs!$E$7*$E5057-cost_fx*Inputs!$D$7)+12*Inputs!$B$8*(1-MIN(1,Inputs!$F$8*$D5057))*(ic*Inputs!$C$8+flat_fee-cost_acc-cost_wd*Inputs!$E$8*$E5057-cost_fx*Inputs!$D$8)-fixed</f>
        <v>66204.87304376</v>
      </c>
    </row>
    <row r="5058" customFormat="false" ht="15" hidden="false" customHeight="false" outlineLevel="0" collapsed="false">
      <c r="A5058" s="0" t="n">
        <v>4993</v>
      </c>
      <c r="B5058" s="0" t="n">
        <v>0.541432</v>
      </c>
      <c r="C5058" s="0" t="n">
        <v>0.738693</v>
      </c>
      <c r="D5058" s="0" t="n">
        <v>1.755525</v>
      </c>
      <c r="E5058" s="0" t="n">
        <v>1.119679</v>
      </c>
      <c r="F5058" s="0" t="n">
        <v>0.160378</v>
      </c>
      <c r="G5058" s="0" t="n">
        <f aca="false">12*Inputs!$B$6*(MIN(1,$H$50*$C5058)*(ic*Inputs!$C$6+pS+fee_fx*Inputs!$D$6-cost_acc-cost_wd*Inputs!$E$6*$E5058-cost_fx*Inputs!$D$6-$F5058)+(1-MIN(1,$H$50*$C5058))*(1-MIN(1,Inputs!$G$6*$D5058)*churn_nonbuyers)*(ic*Inputs!$C$6+fee_wd*Inputs!$E$6*(1-$B5058)+fee_fx*Inputs!$D$6-cost_acc-cost_wd*Inputs!$E$6*(1-$B5058)-cost_fx*Inputs!$D$6))</f>
        <v>155642.534525215</v>
      </c>
      <c r="H5058" s="0" t="n">
        <f aca="false">12*Inputs!$B$7*(MIN(1,$H$51*$C5058)*(ic*Inputs!$C$7+pE+fee_fx*Inputs!$D$7-cost_acc-cost_wd*Inputs!$E$7*$E5058-cost_fx*Inputs!$D$7-$F5058)+(1-MIN(1,$H$51*$C5058))*(1-MIN(1,Inputs!$G$7*$D5058)*churn_nonbuyers)*(ic*Inputs!$C$7+fee_wd*Inputs!$E$7*(1-$B5058)+fee_fx*Inputs!$D$7-cost_acc-cost_wd*Inputs!$E$7*(1-$B5058)-cost_fx*Inputs!$D$7))</f>
        <v>361318.457899921</v>
      </c>
      <c r="I5058" s="0" t="n">
        <f aca="false">12*Inputs!$B$8*(MIN(1,$H$52*$C5058)*(ic*Inputs!$C$8+pT-cost_acc-cost_wd*Inputs!$E$8-cost_fx*Inputs!$D$8-cost_ins)+(1-MIN(1,$H$52*$C5058))*(1-MIN(1,Inputs!$G$8*$D5058)*churn_nonbuyers)*(ic*Inputs!$C$8+fee_wd*Inputs!$E$8*(1-$B5058)+fee_fx*Inputs!$D$8-cost_acc-cost_wd*Inputs!$E$8*(1-$B5058)-cost_fx*Inputs!$D$8))</f>
        <v>106478.163792</v>
      </c>
      <c r="J5058" s="0" t="n">
        <f aca="false">G5058+H5058+I5058-fixed</f>
        <v>-76560.8437828638</v>
      </c>
      <c r="K5058" s="0" t="n">
        <f aca="false">12*Inputs!$B$6*(1-MIN(1,Inputs!$G$6*$D5058)*churn_nonbuyers)*(ic*Inputs!$C$6+fee_wd*Inputs!$E$6*(1-$B5058)+fee_fx*Inputs!$D$6-cost_acc-cost_wd*Inputs!$E$6*(1-$B5058)-cost_fx*Inputs!$D$6)</f>
        <v>112781.68136496</v>
      </c>
      <c r="L5058" s="0" t="n">
        <f aca="false">12*Inputs!$B$7*(1-MIN(1,Inputs!$G$7*$D5058)*churn_nonbuyers)*(ic*Inputs!$C$7+fee_wd*Inputs!$E$7*(1-$B5058)+fee_fx*Inputs!$D$7-cost_acc-cost_wd*Inputs!$E$7*(1-$B5058)-cost_fx*Inputs!$D$7)</f>
        <v>308105.110418976</v>
      </c>
      <c r="M5058" s="0" t="n">
        <f aca="false">12*Inputs!$B$8*(1-MIN(1,Inputs!$G$8*$D5058)*churn_nonbuyers)*(ic*Inputs!$C$8+fee_wd*Inputs!$E$8*(1-$B5058)+fee_fx*Inputs!$D$8-cost_acc-cost_wd*Inputs!$E$8*(1-$B5058)-cost_fx*Inputs!$D$8)</f>
        <v>0</v>
      </c>
      <c r="N5058" s="0" t="n">
        <f aca="false">K5058+L5058+I5058-fixed</f>
        <v>-172635.044424064</v>
      </c>
      <c r="O5058" s="0" t="n">
        <f aca="false">K5058+L5058+M5058-fixed</f>
        <v>-279113.208216064</v>
      </c>
      <c r="P5058" s="0" t="n">
        <f aca="false">12*Inputs!$B$6*(1-MIN(1,Inputs!$F$6*$D5058))*(ic*Inputs!$C$6+flat_fee-cost_acc-cost_wd*Inputs!$E$6*$E5058-cost_fx*Inputs!$D$6)+12*Inputs!$B$7*(1-MIN(1,Inputs!$F$7*$D5058))*(ic*Inputs!$C$7+flat_fee-cost_acc-cost_wd*Inputs!$E$7*$E5058-cost_fx*Inputs!$D$7)+12*Inputs!$B$8*(1-MIN(1,Inputs!$F$8*$D5058))*(ic*Inputs!$C$8+flat_fee-cost_acc-cost_wd*Inputs!$E$8*$E5058-cost_fx*Inputs!$D$8)-fixed</f>
        <v>-385590.115846</v>
      </c>
    </row>
    <row r="5059" customFormat="false" ht="15" hidden="false" customHeight="false" outlineLevel="0" collapsed="false">
      <c r="A5059" s="0" t="n">
        <v>4994</v>
      </c>
      <c r="B5059" s="0" t="n">
        <v>0.261835</v>
      </c>
      <c r="C5059" s="0" t="n">
        <v>1.077343</v>
      </c>
      <c r="D5059" s="0" t="n">
        <v>1.208984</v>
      </c>
      <c r="E5059" s="0" t="n">
        <v>1.108929</v>
      </c>
      <c r="F5059" s="0" t="n">
        <v>0.139883</v>
      </c>
      <c r="G5059" s="0" t="n">
        <f aca="false">12*Inputs!$B$6*(MIN(1,$H$50*$C5059)*(ic*Inputs!$C$6+pS+fee_fx*Inputs!$D$6-cost_acc-cost_wd*Inputs!$E$6*$E5059-cost_fx*Inputs!$D$6-$F5059)+(1-MIN(1,$H$50*$C5059))*(1-MIN(1,Inputs!$G$6*$D5059)*churn_nonbuyers)*(ic*Inputs!$C$6+fee_wd*Inputs!$E$6*(1-$B5059)+fee_fx*Inputs!$D$6-cost_acc-cost_wd*Inputs!$E$6*(1-$B5059)-cost_fx*Inputs!$D$6))</f>
        <v>213722.644804087</v>
      </c>
      <c r="H5059" s="0" t="n">
        <f aca="false">12*Inputs!$B$7*(MIN(1,$H$51*$C5059)*(ic*Inputs!$C$7+pE+fee_fx*Inputs!$D$7-cost_acc-cost_wd*Inputs!$E$7*$E5059-cost_fx*Inputs!$D$7-$F5059)+(1-MIN(1,$H$51*$C5059))*(1-MIN(1,Inputs!$G$7*$D5059)*churn_nonbuyers)*(ic*Inputs!$C$7+fee_wd*Inputs!$E$7*(1-$B5059)+fee_fx*Inputs!$D$7-cost_acc-cost_wd*Inputs!$E$7*(1-$B5059)-cost_fx*Inputs!$D$7))</f>
        <v>413435.02560875</v>
      </c>
      <c r="I5059" s="0" t="n">
        <f aca="false">12*Inputs!$B$8*(MIN(1,$H$52*$C5059)*(ic*Inputs!$C$8+pT-cost_acc-cost_wd*Inputs!$E$8-cost_fx*Inputs!$D$8-cost_ins)+(1-MIN(1,$H$52*$C5059))*(1-MIN(1,Inputs!$G$8*$D5059)*churn_nonbuyers)*(ic*Inputs!$C$8+fee_wd*Inputs!$E$8*(1-$B5059)+fee_fx*Inputs!$D$8-cost_acc-cost_wd*Inputs!$E$8*(1-$B5059)-cost_fx*Inputs!$D$8))</f>
        <v>167152.683371999</v>
      </c>
      <c r="J5059" s="0" t="n">
        <f aca="false">G5059+H5059+I5059-fixed</f>
        <v>94310.3537848356</v>
      </c>
      <c r="K5059" s="0" t="n">
        <f aca="false">12*Inputs!$B$6*(1-MIN(1,Inputs!$G$6*$D5059)*churn_nonbuyers)*(ic*Inputs!$C$6+fee_wd*Inputs!$E$6*(1-$B5059)+fee_fx*Inputs!$D$6-cost_acc-cost_wd*Inputs!$E$6*(1-$B5059)-cost_fx*Inputs!$D$6)</f>
        <v>153988.392424608</v>
      </c>
      <c r="L5059" s="0" t="n">
        <f aca="false">12*Inputs!$B$7*(1-MIN(1,Inputs!$G$7*$D5059)*churn_nonbuyers)*(ic*Inputs!$C$7+fee_wd*Inputs!$E$7*(1-$B5059)+fee_fx*Inputs!$D$7-cost_acc-cost_wd*Inputs!$E$7*(1-$B5059)-cost_fx*Inputs!$D$7)</f>
        <v>352239.404222765</v>
      </c>
      <c r="M5059" s="0" t="n">
        <f aca="false">12*Inputs!$B$8*(1-MIN(1,Inputs!$G$8*$D5059)*churn_nonbuyers)*(ic*Inputs!$C$8+fee_wd*Inputs!$E$8*(1-$B5059)+fee_fx*Inputs!$D$8-cost_acc-cost_wd*Inputs!$E$8*(1-$B5059)-cost_fx*Inputs!$D$8)</f>
        <v>48239.481021504</v>
      </c>
      <c r="N5059" s="0" t="n">
        <f aca="false">K5059+L5059+I5059-fixed</f>
        <v>-26619.5199806282</v>
      </c>
      <c r="O5059" s="0" t="n">
        <f aca="false">K5059+L5059+M5059-fixed</f>
        <v>-145532.722331123</v>
      </c>
      <c r="P5059" s="0" t="n">
        <f aca="false">12*Inputs!$B$6*(1-MIN(1,Inputs!$F$6*$D5059))*(ic*Inputs!$C$6+flat_fee-cost_acc-cost_wd*Inputs!$E$6*$E5059-cost_fx*Inputs!$D$6)+12*Inputs!$B$7*(1-MIN(1,Inputs!$F$7*$D5059))*(ic*Inputs!$C$7+flat_fee-cost_acc-cost_wd*Inputs!$E$7*$E5059-cost_fx*Inputs!$D$7)+12*Inputs!$B$8*(1-MIN(1,Inputs!$F$8*$D5059))*(ic*Inputs!$C$8+flat_fee-cost_acc-cost_wd*Inputs!$E$8*$E5059-cost_fx*Inputs!$D$8)-fixed</f>
        <v>-88973.7967993601</v>
      </c>
    </row>
    <row r="5060" customFormat="false" ht="15" hidden="false" customHeight="false" outlineLevel="0" collapsed="false">
      <c r="A5060" s="0" t="n">
        <v>4995</v>
      </c>
      <c r="B5060" s="0" t="n">
        <v>0.203216</v>
      </c>
      <c r="C5060" s="0" t="n">
        <v>1.05461</v>
      </c>
      <c r="D5060" s="0" t="n">
        <v>0.996478</v>
      </c>
      <c r="E5060" s="0" t="n">
        <v>1.171477</v>
      </c>
      <c r="F5060" s="0" t="n">
        <v>0.099071</v>
      </c>
      <c r="G5060" s="0" t="n">
        <f aca="false">12*Inputs!$B$6*(MIN(1,$H$50*$C5060)*(ic*Inputs!$C$6+pS+fee_fx*Inputs!$D$6-cost_acc-cost_wd*Inputs!$E$6*$E5060-cost_fx*Inputs!$D$6-$F5060)+(1-MIN(1,$H$50*$C5060))*(1-MIN(1,Inputs!$G$6*$D5060)*churn_nonbuyers)*(ic*Inputs!$C$6+fee_wd*Inputs!$E$6*(1-$B5060)+fee_fx*Inputs!$D$6-cost_acc-cost_wd*Inputs!$E$6*(1-$B5060)-cost_fx*Inputs!$D$6))</f>
        <v>220872.445629375</v>
      </c>
      <c r="H5060" s="0" t="n">
        <f aca="false">12*Inputs!$B$7*(MIN(1,$H$51*$C5060)*(ic*Inputs!$C$7+pE+fee_fx*Inputs!$D$7-cost_acc-cost_wd*Inputs!$E$7*$E5060-cost_fx*Inputs!$D$7-$F5060)+(1-MIN(1,$H$51*$C5060))*(1-MIN(1,Inputs!$G$7*$D5060)*churn_nonbuyers)*(ic*Inputs!$C$7+fee_wd*Inputs!$E$7*(1-$B5060)+fee_fx*Inputs!$D$7-cost_acc-cost_wd*Inputs!$E$7*(1-$B5060)-cost_fx*Inputs!$D$7))</f>
        <v>413105.423175315</v>
      </c>
      <c r="I5060" s="0" t="n">
        <f aca="false">12*Inputs!$B$8*(MIN(1,$H$52*$C5060)*(ic*Inputs!$C$8+pT-cost_acc-cost_wd*Inputs!$E$8-cost_fx*Inputs!$D$8-cost_ins)+(1-MIN(1,$H$52*$C5060))*(1-MIN(1,Inputs!$G$8*$D5060)*churn_nonbuyers)*(ic*Inputs!$C$8+fee_wd*Inputs!$E$8*(1-$B5060)+fee_fx*Inputs!$D$8-cost_acc-cost_wd*Inputs!$E$8*(1-$B5060)-cost_fx*Inputs!$D$8))</f>
        <v>177086.84217124</v>
      </c>
      <c r="J5060" s="0" t="n">
        <f aca="false">G5060+H5060+I5060-fixed</f>
        <v>111064.710975929</v>
      </c>
      <c r="K5060" s="0" t="n">
        <f aca="false">12*Inputs!$B$6*(1-MIN(1,Inputs!$G$6*$D5060)*churn_nonbuyers)*(ic*Inputs!$C$6+fee_wd*Inputs!$E$6*(1-$B5060)+fee_fx*Inputs!$D$6-cost_acc-cost_wd*Inputs!$E$6*(1-$B5060)-cost_fx*Inputs!$D$6)</f>
        <v>163750.399727386</v>
      </c>
      <c r="L5060" s="0" t="n">
        <f aca="false">12*Inputs!$B$7*(1-MIN(1,Inputs!$G$7*$D5060)*churn_nonbuyers)*(ic*Inputs!$C$7+fee_wd*Inputs!$E$7*(1-$B5060)+fee_fx*Inputs!$D$7-cost_acc-cost_wd*Inputs!$E$7*(1-$B5060)-cost_fx*Inputs!$D$7)</f>
        <v>362758.299292431</v>
      </c>
      <c r="M5060" s="0" t="n">
        <f aca="false">12*Inputs!$B$8*(1-MIN(1,Inputs!$G$8*$D5060)*churn_nonbuyers)*(ic*Inputs!$C$8+fee_wd*Inputs!$E$8*(1-$B5060)+fee_fx*Inputs!$D$8-cost_acc-cost_wd*Inputs!$E$8*(1-$B5060)-cost_fx*Inputs!$D$8)</f>
        <v>95774.3477411329</v>
      </c>
      <c r="N5060" s="0" t="n">
        <f aca="false">K5060+L5060+I5060-fixed</f>
        <v>3595.5411910566</v>
      </c>
      <c r="O5060" s="0" t="n">
        <f aca="false">K5060+L5060+M5060-fixed</f>
        <v>-77716.9532390501</v>
      </c>
      <c r="P5060" s="0" t="n">
        <f aca="false">12*Inputs!$B$6*(1-MIN(1,Inputs!$F$6*$D5060))*(ic*Inputs!$C$6+flat_fee-cost_acc-cost_wd*Inputs!$E$6*$E5060-cost_fx*Inputs!$D$6)+12*Inputs!$B$7*(1-MIN(1,Inputs!$F$7*$D5060))*(ic*Inputs!$C$7+flat_fee-cost_acc-cost_wd*Inputs!$E$7*$E5060-cost_fx*Inputs!$D$7)+12*Inputs!$B$8*(1-MIN(1,Inputs!$F$8*$D5060))*(ic*Inputs!$C$8+flat_fee-cost_acc-cost_wd*Inputs!$E$8*$E5060-cost_fx*Inputs!$D$8)-fixed</f>
        <v>-1764.85566255997</v>
      </c>
    </row>
    <row r="5061" customFormat="false" ht="15" hidden="false" customHeight="false" outlineLevel="0" collapsed="false">
      <c r="A5061" s="0" t="n">
        <v>4996</v>
      </c>
      <c r="B5061" s="0" t="n">
        <v>0.10924</v>
      </c>
      <c r="C5061" s="0" t="n">
        <v>0.931188</v>
      </c>
      <c r="D5061" s="0" t="n">
        <v>1.416929</v>
      </c>
      <c r="E5061" s="0" t="n">
        <v>1.207458</v>
      </c>
      <c r="F5061" s="0" t="n">
        <v>0.28574</v>
      </c>
      <c r="G5061" s="0" t="n">
        <f aca="false">12*Inputs!$B$6*(MIN(1,$H$50*$C5061)*(ic*Inputs!$C$6+pS+fee_fx*Inputs!$D$6-cost_acc-cost_wd*Inputs!$E$6*$E5061-cost_fx*Inputs!$D$6-$F5061)+(1-MIN(1,$H$50*$C5061))*(1-MIN(1,Inputs!$G$6*$D5061)*churn_nonbuyers)*(ic*Inputs!$C$6+fee_wd*Inputs!$E$6*(1-$B5061)+fee_fx*Inputs!$D$6-cost_acc-cost_wd*Inputs!$E$6*(1-$B5061)-cost_fx*Inputs!$D$6))</f>
        <v>217694.594869059</v>
      </c>
      <c r="H5061" s="0" t="n">
        <f aca="false">12*Inputs!$B$7*(MIN(1,$H$51*$C5061)*(ic*Inputs!$C$7+pE+fee_fx*Inputs!$D$7-cost_acc-cost_wd*Inputs!$E$7*$E5061-cost_fx*Inputs!$D$7-$F5061)+(1-MIN(1,$H$51*$C5061))*(1-MIN(1,Inputs!$G$7*$D5061)*churn_nonbuyers)*(ic*Inputs!$C$7+fee_wd*Inputs!$E$7*(1-$B5061)+fee_fx*Inputs!$D$7-cost_acc-cost_wd*Inputs!$E$7*(1-$B5061)-cost_fx*Inputs!$D$7))</f>
        <v>398512.414751636</v>
      </c>
      <c r="I5061" s="0" t="n">
        <f aca="false">12*Inputs!$B$8*(MIN(1,$H$52*$C5061)*(ic*Inputs!$C$8+pT-cost_acc-cost_wd*Inputs!$E$8-cost_fx*Inputs!$D$8-cost_ins)+(1-MIN(1,$H$52*$C5061))*(1-MIN(1,Inputs!$G$8*$D5061)*churn_nonbuyers)*(ic*Inputs!$C$8+fee_wd*Inputs!$E$8*(1-$B5061)+fee_fx*Inputs!$D$8-cost_acc-cost_wd*Inputs!$E$8*(1-$B5061)-cost_fx*Inputs!$D$8))</f>
        <v>135136.434310037</v>
      </c>
      <c r="J5061" s="0" t="n">
        <f aca="false">G5061+H5061+I5061-fixed</f>
        <v>51343.4439307316</v>
      </c>
      <c r="K5061" s="0" t="n">
        <f aca="false">12*Inputs!$B$6*(1-MIN(1,Inputs!$G$6*$D5061)*churn_nonbuyers)*(ic*Inputs!$C$6+fee_wd*Inputs!$E$6*(1-$B5061)+fee_fx*Inputs!$D$6-cost_acc-cost_wd*Inputs!$E$6*(1-$B5061)-cost_fx*Inputs!$D$6)</f>
        <v>172701.250012512</v>
      </c>
      <c r="L5061" s="0" t="n">
        <f aca="false">12*Inputs!$B$7*(1-MIN(1,Inputs!$G$7*$D5061)*churn_nonbuyers)*(ic*Inputs!$C$7+fee_wd*Inputs!$E$7*(1-$B5061)+fee_fx*Inputs!$D$7-cost_acc-cost_wd*Inputs!$E$7*(1-$B5061)-cost_fx*Inputs!$D$7)</f>
        <v>370998.939415507</v>
      </c>
      <c r="M5061" s="0" t="n">
        <f aca="false">12*Inputs!$B$8*(1-MIN(1,Inputs!$G$8*$D5061)*churn_nonbuyers)*(ic*Inputs!$C$8+fee_wd*Inputs!$E$8*(1-$B5061)+fee_fx*Inputs!$D$8-cost_acc-cost_wd*Inputs!$E$8*(1-$B5061)-cost_fx*Inputs!$D$8)</f>
        <v>2617.32896505601</v>
      </c>
      <c r="N5061" s="0" t="n">
        <f aca="false">K5061+L5061+I5061-fixed</f>
        <v>-21163.3762619437</v>
      </c>
      <c r="O5061" s="0" t="n">
        <f aca="false">K5061+L5061+M5061-fixed</f>
        <v>-153682.481606925</v>
      </c>
      <c r="P5061" s="0" t="n">
        <f aca="false">12*Inputs!$B$6*(1-MIN(1,Inputs!$F$6*$D5061))*(ic*Inputs!$C$6+flat_fee-cost_acc-cost_wd*Inputs!$E$6*$E5061-cost_fx*Inputs!$D$6)+12*Inputs!$B$7*(1-MIN(1,Inputs!$F$7*$D5061))*(ic*Inputs!$C$7+flat_fee-cost_acc-cost_wd*Inputs!$E$7*$E5061-cost_fx*Inputs!$D$7)+12*Inputs!$B$8*(1-MIN(1,Inputs!$F$8*$D5061))*(ic*Inputs!$C$8+flat_fee-cost_acc-cost_wd*Inputs!$E$8*$E5061-cost_fx*Inputs!$D$8)-fixed</f>
        <v>-233508.93155632</v>
      </c>
    </row>
    <row r="5062" customFormat="false" ht="15" hidden="false" customHeight="false" outlineLevel="0" collapsed="false">
      <c r="A5062" s="0" t="n">
        <v>4997</v>
      </c>
      <c r="B5062" s="0" t="n">
        <v>0.323712</v>
      </c>
      <c r="C5062" s="0" t="n">
        <v>0.77604</v>
      </c>
      <c r="D5062" s="0" t="n">
        <v>1.89445</v>
      </c>
      <c r="E5062" s="0" t="n">
        <v>1.04422</v>
      </c>
      <c r="F5062" s="0" t="n">
        <v>0.266881</v>
      </c>
      <c r="G5062" s="0" t="n">
        <f aca="false">12*Inputs!$B$6*(MIN(1,$H$50*$C5062)*(ic*Inputs!$C$6+pS+fee_fx*Inputs!$D$6-cost_acc-cost_wd*Inputs!$E$6*$E5062-cost_fx*Inputs!$D$6-$F5062)+(1-MIN(1,$H$50*$C5062))*(1-MIN(1,Inputs!$G$6*$D5062)*churn_nonbuyers)*(ic*Inputs!$C$6+fee_wd*Inputs!$E$6*(1-$B5062)+fee_fx*Inputs!$D$6-cost_acc-cost_wd*Inputs!$E$6*(1-$B5062)-cost_fx*Inputs!$D$6))</f>
        <v>183068.889475388</v>
      </c>
      <c r="H5062" s="0" t="n">
        <f aca="false">12*Inputs!$B$7*(MIN(1,$H$51*$C5062)*(ic*Inputs!$C$7+pE+fee_fx*Inputs!$D$7-cost_acc-cost_wd*Inputs!$E$7*$E5062-cost_fx*Inputs!$D$7-$F5062)+(1-MIN(1,$H$51*$C5062))*(1-MIN(1,Inputs!$G$7*$D5062)*churn_nonbuyers)*(ic*Inputs!$C$7+fee_wd*Inputs!$E$7*(1-$B5062)+fee_fx*Inputs!$D$7-cost_acc-cost_wd*Inputs!$E$7*(1-$B5062)-cost_fx*Inputs!$D$7))</f>
        <v>385450.348058831</v>
      </c>
      <c r="I5062" s="0" t="n">
        <f aca="false">12*Inputs!$B$8*(MIN(1,$H$52*$C5062)*(ic*Inputs!$C$8+pT-cost_acc-cost_wd*Inputs!$E$8-cost_fx*Inputs!$D$8-cost_ins)+(1-MIN(1,$H$52*$C5062))*(1-MIN(1,Inputs!$G$8*$D5062)*churn_nonbuyers)*(ic*Inputs!$C$8+fee_wd*Inputs!$E$8*(1-$B5062)+fee_fx*Inputs!$D$8-cost_acc-cost_wd*Inputs!$E$8*(1-$B5062)-cost_fx*Inputs!$D$8))</f>
        <v>111861.50976</v>
      </c>
      <c r="J5062" s="0" t="n">
        <f aca="false">G5062+H5062+I5062-fixed</f>
        <v>-19619.2527057808</v>
      </c>
      <c r="K5062" s="0" t="n">
        <f aca="false">12*Inputs!$B$6*(1-MIN(1,Inputs!$G$6*$D5062)*churn_nonbuyers)*(ic*Inputs!$C$6+fee_wd*Inputs!$E$6*(1-$B5062)+fee_fx*Inputs!$D$6-cost_acc-cost_wd*Inputs!$E$6*(1-$B5062)-cost_fx*Inputs!$D$6)</f>
        <v>140304.86062848</v>
      </c>
      <c r="L5062" s="0" t="n">
        <f aca="false">12*Inputs!$B$7*(1-MIN(1,Inputs!$G$7*$D5062)*churn_nonbuyers)*(ic*Inputs!$C$7+fee_wd*Inputs!$E$7*(1-$B5062)+fee_fx*Inputs!$D$7-cost_acc-cost_wd*Inputs!$E$7*(1-$B5062)-cost_fx*Inputs!$D$7)</f>
        <v>336319.471577088</v>
      </c>
      <c r="M5062" s="0" t="n">
        <f aca="false">12*Inputs!$B$8*(1-MIN(1,Inputs!$G$8*$D5062)*churn_nonbuyers)*(ic*Inputs!$C$8+fee_wd*Inputs!$E$8*(1-$B5062)+fee_fx*Inputs!$D$8-cost_acc-cost_wd*Inputs!$E$8*(1-$B5062)-cost_fx*Inputs!$D$8)</f>
        <v>0</v>
      </c>
      <c r="N5062" s="0" t="n">
        <f aca="false">K5062+L5062+I5062-fixed</f>
        <v>-111514.158034432</v>
      </c>
      <c r="O5062" s="0" t="n">
        <f aca="false">K5062+L5062+M5062-fixed</f>
        <v>-223375.667794432</v>
      </c>
      <c r="P5062" s="0" t="n">
        <f aca="false">12*Inputs!$B$6*(1-MIN(1,Inputs!$F$6*$D5062))*(ic*Inputs!$C$6+flat_fee-cost_acc-cost_wd*Inputs!$E$6*$E5062-cost_fx*Inputs!$D$6)+12*Inputs!$B$7*(1-MIN(1,Inputs!$F$7*$D5062))*(ic*Inputs!$C$7+flat_fee-cost_acc-cost_wd*Inputs!$E$7*$E5062-cost_fx*Inputs!$D$7)+12*Inputs!$B$8*(1-MIN(1,Inputs!$F$8*$D5062))*(ic*Inputs!$C$8+flat_fee-cost_acc-cost_wd*Inputs!$E$8*$E5062-cost_fx*Inputs!$D$8)-fixed</f>
        <v>-410070.3599536</v>
      </c>
    </row>
    <row r="5063" customFormat="false" ht="15" hidden="false" customHeight="false" outlineLevel="0" collapsed="false">
      <c r="A5063" s="0" t="n">
        <v>4998</v>
      </c>
      <c r="B5063" s="0" t="n">
        <v>0.06858</v>
      </c>
      <c r="C5063" s="0" t="n">
        <v>1.153153</v>
      </c>
      <c r="D5063" s="0" t="n">
        <v>1.279732</v>
      </c>
      <c r="E5063" s="0" t="n">
        <v>1.442101</v>
      </c>
      <c r="F5063" s="0" t="n">
        <v>0.088611</v>
      </c>
      <c r="G5063" s="0" t="n">
        <f aca="false">12*Inputs!$B$6*(MIN(1,$H$50*$C5063)*(ic*Inputs!$C$6+pS+fee_fx*Inputs!$D$6-cost_acc-cost_wd*Inputs!$E$6*$E5063-cost_fx*Inputs!$D$6-$F5063)+(1-MIN(1,$H$50*$C5063))*(1-MIN(1,Inputs!$G$6*$D5063)*churn_nonbuyers)*(ic*Inputs!$C$6+fee_wd*Inputs!$E$6*(1-$B5063)+fee_fx*Inputs!$D$6-cost_acc-cost_wd*Inputs!$E$6*(1-$B5063)-cost_fx*Inputs!$D$6))</f>
        <v>233555.080598642</v>
      </c>
      <c r="H5063" s="0" t="n">
        <f aca="false">12*Inputs!$B$7*(MIN(1,$H$51*$C5063)*(ic*Inputs!$C$7+pE+fee_fx*Inputs!$D$7-cost_acc-cost_wd*Inputs!$E$7*$E5063-cost_fx*Inputs!$D$7-$F5063)+(1-MIN(1,$H$51*$C5063))*(1-MIN(1,Inputs!$G$7*$D5063)*churn_nonbuyers)*(ic*Inputs!$C$7+fee_wd*Inputs!$E$7*(1-$B5063)+fee_fx*Inputs!$D$7-cost_acc-cost_wd*Inputs!$E$7*(1-$B5063)-cost_fx*Inputs!$D$7))</f>
        <v>390886.038453003</v>
      </c>
      <c r="I5063" s="0" t="n">
        <f aca="false">12*Inputs!$B$8*(MIN(1,$H$52*$C5063)*(ic*Inputs!$C$8+pT-cost_acc-cost_wd*Inputs!$E$8-cost_fx*Inputs!$D$8-cost_ins)+(1-MIN(1,$H$52*$C5063))*(1-MIN(1,Inputs!$G$8*$D5063)*churn_nonbuyers)*(ic*Inputs!$C$8+fee_wd*Inputs!$E$8*(1-$B5063)+fee_fx*Inputs!$D$8-cost_acc-cost_wd*Inputs!$E$8*(1-$B5063)-cost_fx*Inputs!$D$8))</f>
        <v>172710.239945869</v>
      </c>
      <c r="J5063" s="0" t="n">
        <f aca="false">G5063+H5063+I5063-fixed</f>
        <v>97151.3589975141</v>
      </c>
      <c r="K5063" s="0" t="n">
        <f aca="false">12*Inputs!$B$6*(1-MIN(1,Inputs!$G$6*$D5063)*churn_nonbuyers)*(ic*Inputs!$C$6+fee_wd*Inputs!$E$6*(1-$B5063)+fee_fx*Inputs!$D$6-cost_acc-cost_wd*Inputs!$E$6*(1-$B5063)-cost_fx*Inputs!$D$6)</f>
        <v>179456.682388032</v>
      </c>
      <c r="L5063" s="0" t="n">
        <f aca="false">12*Inputs!$B$7*(1-MIN(1,Inputs!$G$7*$D5063)*churn_nonbuyers)*(ic*Inputs!$C$7+fee_wd*Inputs!$E$7*(1-$B5063)+fee_fx*Inputs!$D$7-cost_acc-cost_wd*Inputs!$E$7*(1-$B5063)-cost_fx*Inputs!$D$7)</f>
        <v>378223.982296819</v>
      </c>
      <c r="M5063" s="0" t="n">
        <f aca="false">12*Inputs!$B$8*(1-MIN(1,Inputs!$G$8*$D5063)*churn_nonbuyers)*(ic*Inputs!$C$8+fee_wd*Inputs!$E$8*(1-$B5063)+fee_fx*Inputs!$D$8-cost_acc-cost_wd*Inputs!$E$8*(1-$B5063)-cost_fx*Inputs!$D$8)</f>
        <v>33663.863730816</v>
      </c>
      <c r="N5063" s="0" t="n">
        <f aca="false">K5063+L5063+I5063-fixed</f>
        <v>30390.90463072</v>
      </c>
      <c r="O5063" s="0" t="n">
        <f aca="false">K5063+L5063+M5063-fixed</f>
        <v>-108655.471584333</v>
      </c>
      <c r="P5063" s="0" t="n">
        <f aca="false">12*Inputs!$B$6*(1-MIN(1,Inputs!$F$6*$D5063))*(ic*Inputs!$C$6+flat_fee-cost_acc-cost_wd*Inputs!$E$6*$E5063-cost_fx*Inputs!$D$6)+12*Inputs!$B$7*(1-MIN(1,Inputs!$F$7*$D5063))*(ic*Inputs!$C$7+flat_fee-cost_acc-cost_wd*Inputs!$E$7*$E5063-cost_fx*Inputs!$D$7)+12*Inputs!$B$8*(1-MIN(1,Inputs!$F$8*$D5063))*(ic*Inputs!$C$8+flat_fee-cost_acc-cost_wd*Inputs!$E$8*$E5063-cost_fx*Inputs!$D$8)-fixed</f>
        <v>-248583.58803232</v>
      </c>
    </row>
    <row r="5064" customFormat="false" ht="15" hidden="false" customHeight="false" outlineLevel="0" collapsed="false">
      <c r="A5064" s="0" t="n">
        <v>4999</v>
      </c>
      <c r="B5064" s="0" t="n">
        <v>0.427261</v>
      </c>
      <c r="C5064" s="0" t="n">
        <v>1.125466</v>
      </c>
      <c r="D5064" s="0" t="n">
        <v>0.916965</v>
      </c>
      <c r="E5064" s="0" t="n">
        <v>1.155418</v>
      </c>
      <c r="F5064" s="0" t="n">
        <v>0.311725</v>
      </c>
      <c r="G5064" s="0" t="n">
        <f aca="false">12*Inputs!$B$6*(MIN(1,$H$50*$C5064)*(ic*Inputs!$C$6+pS+fee_fx*Inputs!$D$6-cost_acc-cost_wd*Inputs!$E$6*$E5064-cost_fx*Inputs!$D$6-$F5064)+(1-MIN(1,$H$50*$C5064))*(1-MIN(1,Inputs!$G$6*$D5064)*churn_nonbuyers)*(ic*Inputs!$C$6+fee_wd*Inputs!$E$6*(1-$B5064)+fee_fx*Inputs!$D$6-cost_acc-cost_wd*Inputs!$E$6*(1-$B5064)-cost_fx*Inputs!$D$6))</f>
        <v>192224.251952063</v>
      </c>
      <c r="H5064" s="0" t="n">
        <f aca="false">12*Inputs!$B$7*(MIN(1,$H$51*$C5064)*(ic*Inputs!$C$7+pE+fee_fx*Inputs!$D$7-cost_acc-cost_wd*Inputs!$E$7*$E5064-cost_fx*Inputs!$D$7-$F5064)+(1-MIN(1,$H$51*$C5064))*(1-MIN(1,Inputs!$G$7*$D5064)*churn_nonbuyers)*(ic*Inputs!$C$7+fee_wd*Inputs!$E$7*(1-$B5064)+fee_fx*Inputs!$D$7-cost_acc-cost_wd*Inputs!$E$7*(1-$B5064)-cost_fx*Inputs!$D$7))</f>
        <v>388024.551578272</v>
      </c>
      <c r="I5064" s="0" t="n">
        <f aca="false">12*Inputs!$B$8*(MIN(1,$H$52*$C5064)*(ic*Inputs!$C$8+pT-cost_acc-cost_wd*Inputs!$E$8-cost_fx*Inputs!$D$8-cost_ins)+(1-MIN(1,$H$52*$C5064))*(1-MIN(1,Inputs!$G$8*$D5064)*churn_nonbuyers)*(ic*Inputs!$C$8+fee_wd*Inputs!$E$8*(1-$B5064)+fee_fx*Inputs!$D$8-cost_acc-cost_wd*Inputs!$E$8*(1-$B5064)-cost_fx*Inputs!$D$8))</f>
        <v>185472.223271079</v>
      </c>
      <c r="J5064" s="0" t="n">
        <f aca="false">G5064+H5064+I5064-fixed</f>
        <v>65721.0268014143</v>
      </c>
      <c r="K5064" s="0" t="n">
        <f aca="false">12*Inputs!$B$6*(1-MIN(1,Inputs!$G$6*$D5064)*churn_nonbuyers)*(ic*Inputs!$C$6+fee_wd*Inputs!$E$6*(1-$B5064)+fee_fx*Inputs!$D$6-cost_acc-cost_wd*Inputs!$E$6*(1-$B5064)-cost_fx*Inputs!$D$6)</f>
        <v>133652.249156628</v>
      </c>
      <c r="L5064" s="0" t="n">
        <f aca="false">12*Inputs!$B$7*(1-MIN(1,Inputs!$G$7*$D5064)*churn_nonbuyers)*(ic*Inputs!$C$7+fee_wd*Inputs!$E$7*(1-$B5064)+fee_fx*Inputs!$D$7-cost_acc-cost_wd*Inputs!$E$7*(1-$B5064)-cost_fx*Inputs!$D$7)</f>
        <v>332275.311573977</v>
      </c>
      <c r="M5064" s="0" t="n">
        <f aca="false">12*Inputs!$B$8*(1-MIN(1,Inputs!$G$8*$D5064)*churn_nonbuyers)*(ic*Inputs!$C$8+fee_wd*Inputs!$E$8*(1-$B5064)+fee_fx*Inputs!$D$8-cost_acc-cost_wd*Inputs!$E$8*(1-$B5064)-cost_fx*Inputs!$D$8)</f>
        <v>109547.230464264</v>
      </c>
      <c r="N5064" s="0" t="n">
        <f aca="false">K5064+L5064+I5064-fixed</f>
        <v>-48600.2159983167</v>
      </c>
      <c r="O5064" s="0" t="n">
        <f aca="false">K5064+L5064+M5064-fixed</f>
        <v>-124525.208805131</v>
      </c>
      <c r="P5064" s="0" t="n">
        <f aca="false">12*Inputs!$B$6*(1-MIN(1,Inputs!$F$6*$D5064))*(ic*Inputs!$C$6+flat_fee-cost_acc-cost_wd*Inputs!$E$6*$E5064-cost_fx*Inputs!$D$6)+12*Inputs!$B$7*(1-MIN(1,Inputs!$F$7*$D5064))*(ic*Inputs!$C$7+flat_fee-cost_acc-cost_wd*Inputs!$E$7*$E5064-cost_fx*Inputs!$D$7)+12*Inputs!$B$8*(1-MIN(1,Inputs!$F$8*$D5064))*(ic*Inputs!$C$8+flat_fee-cost_acc-cost_wd*Inputs!$E$8*$E5064-cost_fx*Inputs!$D$8)-fixed</f>
        <v>47059.9534088</v>
      </c>
    </row>
    <row r="5065" customFormat="false" ht="15" hidden="false" customHeight="false" outlineLevel="0" collapsed="false">
      <c r="A5065" s="0" t="n">
        <v>5000</v>
      </c>
      <c r="B5065" s="0" t="n">
        <v>0.368468</v>
      </c>
      <c r="C5065" s="0" t="n">
        <v>0.837892</v>
      </c>
      <c r="D5065" s="0" t="n">
        <v>1.666491</v>
      </c>
      <c r="E5065" s="0" t="n">
        <v>1.225393</v>
      </c>
      <c r="F5065" s="0" t="n">
        <v>0.393797</v>
      </c>
      <c r="G5065" s="0" t="n">
        <f aca="false">12*Inputs!$B$6*(MIN(1,$H$50*$C5065)*(ic*Inputs!$C$6+pS+fee_fx*Inputs!$D$6-cost_acc-cost_wd*Inputs!$E$6*$E5065-cost_fx*Inputs!$D$6-$F5065)+(1-MIN(1,$H$50*$C5065))*(1-MIN(1,Inputs!$G$6*$D5065)*churn_nonbuyers)*(ic*Inputs!$C$6+fee_wd*Inputs!$E$6*(1-$B5065)+fee_fx*Inputs!$D$6-cost_acc-cost_wd*Inputs!$E$6*(1-$B5065)-cost_fx*Inputs!$D$6))</f>
        <v>176665.870665003</v>
      </c>
      <c r="H5065" s="0" t="n">
        <f aca="false">12*Inputs!$B$7*(MIN(1,$H$51*$C5065)*(ic*Inputs!$C$7+pE+fee_fx*Inputs!$D$7-cost_acc-cost_wd*Inputs!$E$7*$E5065-cost_fx*Inputs!$D$7-$F5065)+(1-MIN(1,$H$51*$C5065))*(1-MIN(1,Inputs!$G$7*$D5065)*churn_nonbuyers)*(ic*Inputs!$C$7+fee_wd*Inputs!$E$7*(1-$B5065)+fee_fx*Inputs!$D$7-cost_acc-cost_wd*Inputs!$E$7*(1-$B5065)-cost_fx*Inputs!$D$7))</f>
        <v>363303.820194493</v>
      </c>
      <c r="I5065" s="0" t="n">
        <f aca="false">12*Inputs!$B$8*(MIN(1,$H$52*$C5065)*(ic*Inputs!$C$8+pT-cost_acc-cost_wd*Inputs!$E$8-cost_fx*Inputs!$D$8-cost_ins)+(1-MIN(1,$H$52*$C5065))*(1-MIN(1,Inputs!$G$8*$D5065)*churn_nonbuyers)*(ic*Inputs!$C$8+fee_wd*Inputs!$E$8*(1-$B5065)+fee_fx*Inputs!$D$8-cost_acc-cost_wd*Inputs!$E$8*(1-$B5065)-cost_fx*Inputs!$D$8))</f>
        <v>120777.104448</v>
      </c>
      <c r="J5065" s="0" t="n">
        <f aca="false">G5065+H5065+I5065-fixed</f>
        <v>-39253.2046925045</v>
      </c>
      <c r="K5065" s="0" t="n">
        <f aca="false">12*Inputs!$B$6*(1-MIN(1,Inputs!$G$6*$D5065)*churn_nonbuyers)*(ic*Inputs!$C$6+fee_wd*Inputs!$E$6*(1-$B5065)+fee_fx*Inputs!$D$6-cost_acc-cost_wd*Inputs!$E$6*(1-$B5065)-cost_fx*Inputs!$D$6)</f>
        <v>136163.528681674</v>
      </c>
      <c r="L5065" s="0" t="n">
        <f aca="false">12*Inputs!$B$7*(1-MIN(1,Inputs!$G$7*$D5065)*churn_nonbuyers)*(ic*Inputs!$C$7+fee_wd*Inputs!$E$7*(1-$B5065)+fee_fx*Inputs!$D$7-cost_acc-cost_wd*Inputs!$E$7*(1-$B5065)-cost_fx*Inputs!$D$7)</f>
        <v>332635.422841004</v>
      </c>
      <c r="M5065" s="0" t="n">
        <f aca="false">12*Inputs!$B$8*(1-MIN(1,Inputs!$G$8*$D5065)*churn_nonbuyers)*(ic*Inputs!$C$8+fee_wd*Inputs!$E$8*(1-$B5065)+fee_fx*Inputs!$D$8-cost_acc-cost_wd*Inputs!$E$8*(1-$B5065)-cost_fx*Inputs!$D$8)</f>
        <v>0</v>
      </c>
      <c r="N5065" s="0" t="n">
        <f aca="false">K5065+L5065+I5065-fixed</f>
        <v>-110423.944029322</v>
      </c>
      <c r="O5065" s="0" t="n">
        <f aca="false">K5065+L5065+M5065-fixed</f>
        <v>-231201.048477322</v>
      </c>
      <c r="P5065" s="0" t="n">
        <f aca="false">12*Inputs!$B$6*(1-MIN(1,Inputs!$F$6*$D5065))*(ic*Inputs!$C$6+flat_fee-cost_acc-cost_wd*Inputs!$E$6*$E5065-cost_fx*Inputs!$D$6)+12*Inputs!$B$7*(1-MIN(1,Inputs!$F$7*$D5065))*(ic*Inputs!$C$7+flat_fee-cost_acc-cost_wd*Inputs!$E$7*$E5065-cost_fx*Inputs!$D$7)+12*Inputs!$B$8*(1-MIN(1,Inputs!$F$8*$D5065))*(ic*Inputs!$C$8+flat_fee-cost_acc-cost_wd*Inputs!$E$8*$E5065-cost_fx*Inputs!$D$8)-fixed</f>
        <v>-366697.33521688</v>
      </c>
    </row>
  </sheetData>
  <mergeCells count="2">
    <mergeCell ref="A2:P2"/>
    <mergeCell ref="A28:P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6"/>
    <col collapsed="false" customWidth="true" hidden="false" outlineLevel="0" max="4" min="4" style="0" width="22"/>
    <col collapsed="false" customWidth="true" hidden="false" outlineLevel="0" max="5" min="5" style="0" width="16"/>
    <col collapsed="false" customWidth="true" hidden="false" outlineLevel="0" max="6" min="6" style="0" width="18"/>
    <col collapsed="false" customWidth="true" hidden="false" outlineLevel="0" max="7" min="7" style="0" width="60"/>
  </cols>
  <sheetData>
    <row r="1" customFormat="false" ht="17.35" hidden="false" customHeight="false" outlineLevel="0" collapsed="false">
      <c r="A1" s="5" t="s">
        <v>648</v>
      </c>
    </row>
    <row r="2" customFormat="false" ht="15" hidden="false" customHeight="false" outlineLevel="0" collapsed="false">
      <c r="A2" s="20" t="s">
        <v>649</v>
      </c>
    </row>
    <row r="4" customFormat="false" ht="28" hidden="false" customHeight="false" outlineLevel="0" collapsed="false">
      <c r="A4" s="9" t="s">
        <v>29</v>
      </c>
      <c r="B4" s="9" t="s">
        <v>650</v>
      </c>
      <c r="C4" s="9" t="s">
        <v>564</v>
      </c>
      <c r="D4" s="9" t="s">
        <v>651</v>
      </c>
      <c r="E4" s="9" t="s">
        <v>652</v>
      </c>
      <c r="F4" s="9" t="s">
        <v>568</v>
      </c>
      <c r="G4" s="9" t="s">
        <v>653</v>
      </c>
    </row>
    <row r="5" customFormat="false" ht="61.5" hidden="false" customHeight="true" outlineLevel="0" collapsed="false">
      <c r="A5" s="10" t="n">
        <v>1</v>
      </c>
      <c r="B5" s="10" t="s">
        <v>654</v>
      </c>
      <c r="C5" s="63" t="s">
        <v>655</v>
      </c>
      <c r="D5" s="10" t="s">
        <v>656</v>
      </c>
      <c r="E5" s="64" t="n">
        <f aca="false">Sensitivity!AG15</f>
        <v>130275.2</v>
      </c>
      <c r="F5" s="19" t="n">
        <f aca="false">'Stress test'!F12</f>
        <v>9.88</v>
      </c>
      <c r="G5" s="10" t="s">
        <v>657</v>
      </c>
    </row>
    <row r="6" customFormat="false" ht="61.5" hidden="false" customHeight="true" outlineLevel="0" collapsed="false">
      <c r="A6" s="10" t="n">
        <v>2</v>
      </c>
      <c r="B6" s="10" t="s">
        <v>658</v>
      </c>
      <c r="C6" s="63" t="s">
        <v>659</v>
      </c>
      <c r="D6" s="10" t="s">
        <v>660</v>
      </c>
      <c r="E6" s="64" t="n">
        <f aca="false">Sensitivity!AG7</f>
        <v>69190.4</v>
      </c>
      <c r="F6" s="18" t="n">
        <f aca="false">'Stress test'!F6</f>
        <v>0.823343801405713</v>
      </c>
      <c r="G6" s="10" t="s">
        <v>661</v>
      </c>
    </row>
    <row r="7" customFormat="false" ht="61.5" hidden="false" customHeight="true" outlineLevel="0" collapsed="false">
      <c r="A7" s="10" t="n">
        <v>3</v>
      </c>
      <c r="B7" s="10" t="s">
        <v>662</v>
      </c>
      <c r="C7" s="63" t="s">
        <v>663</v>
      </c>
      <c r="D7" s="10" t="s">
        <v>664</v>
      </c>
      <c r="E7" s="64" t="n">
        <f aca="false">Sensitivity!AG10</f>
        <v>37942.4</v>
      </c>
      <c r="F7" s="19" t="n">
        <f aca="false">'Stress test'!F8</f>
        <v>2.27446759259259</v>
      </c>
      <c r="G7" s="10" t="s">
        <v>665</v>
      </c>
    </row>
    <row r="8" customFormat="false" ht="61.5" hidden="false" customHeight="true" outlineLevel="0" collapsed="false">
      <c r="A8" s="10" t="n">
        <v>4</v>
      </c>
      <c r="B8" s="10" t="s">
        <v>666</v>
      </c>
      <c r="C8" s="63" t="n">
        <v>0</v>
      </c>
      <c r="D8" s="10" t="s">
        <v>667</v>
      </c>
      <c r="E8" s="64" t="n">
        <f aca="false">Sensitivity!AG12</f>
        <v>135862.4</v>
      </c>
      <c r="F8" s="17" t="n">
        <f aca="false">'Stress test'!F9</f>
        <v>2.18480158730159</v>
      </c>
      <c r="G8" s="10" t="s">
        <v>668</v>
      </c>
    </row>
    <row r="9" customFormat="false" ht="61.5" hidden="false" customHeight="true" outlineLevel="0" collapsed="false">
      <c r="A9" s="10" t="n">
        <v>5</v>
      </c>
      <c r="B9" s="10" t="s">
        <v>669</v>
      </c>
      <c r="C9" s="63" t="s">
        <v>663</v>
      </c>
      <c r="D9" s="10" t="s">
        <v>670</v>
      </c>
      <c r="E9" s="64" t="n">
        <f aca="false">Sensitivity!AG13</f>
        <v>137054.72</v>
      </c>
      <c r="F9" s="19" t="n">
        <f aca="false">'Stress test'!F7</f>
        <v>0.0994487789718187</v>
      </c>
      <c r="G9" s="10" t="s">
        <v>671</v>
      </c>
    </row>
    <row r="10" customFormat="false" ht="61.5" hidden="false" customHeight="true" outlineLevel="0" collapsed="false">
      <c r="A10" s="10" t="n">
        <v>6</v>
      </c>
      <c r="B10" s="10" t="s">
        <v>672</v>
      </c>
      <c r="C10" s="63" t="s">
        <v>673</v>
      </c>
      <c r="D10" s="10" t="s">
        <v>674</v>
      </c>
      <c r="E10" s="64"/>
      <c r="F10" s="10"/>
      <c r="G10" s="10" t="s">
        <v>675</v>
      </c>
    </row>
    <row r="11" customFormat="false" ht="61.5" hidden="false" customHeight="true" outlineLevel="0" collapsed="false">
      <c r="A11" s="10" t="n">
        <v>7</v>
      </c>
      <c r="B11" s="10" t="s">
        <v>676</v>
      </c>
      <c r="C11" s="63" t="s">
        <v>677</v>
      </c>
      <c r="D11" s="10" t="s">
        <v>678</v>
      </c>
      <c r="E11" s="64"/>
      <c r="F11" s="10"/>
      <c r="G11" s="10" t="s">
        <v>679</v>
      </c>
    </row>
    <row r="12" customFormat="false" ht="61.5" hidden="false" customHeight="true" outlineLevel="0" collapsed="false">
      <c r="A12" s="10" t="n">
        <v>8</v>
      </c>
      <c r="B12" s="10" t="s">
        <v>680</v>
      </c>
      <c r="C12" s="63" t="n">
        <v>0</v>
      </c>
      <c r="D12" s="10" t="s">
        <v>681</v>
      </c>
      <c r="E12" s="64"/>
      <c r="F12" s="10"/>
      <c r="G12" s="10" t="s">
        <v>682</v>
      </c>
    </row>
    <row r="13" customFormat="false" ht="61.5" hidden="false" customHeight="true" outlineLevel="0" collapsed="false">
      <c r="A13" s="10" t="n">
        <v>9</v>
      </c>
      <c r="B13" s="10" t="s">
        <v>683</v>
      </c>
      <c r="C13" s="63" t="s">
        <v>684</v>
      </c>
      <c r="D13" s="10" t="s">
        <v>685</v>
      </c>
      <c r="E13" s="64" t="n">
        <f aca="false">Sensitivity!AG19</f>
        <v>-50108.7999999998</v>
      </c>
      <c r="F13" s="65" t="n">
        <f aca="false">'Stress test'!F11</f>
        <v>0.00122143503591832</v>
      </c>
      <c r="G13" s="10" t="s">
        <v>686</v>
      </c>
    </row>
    <row r="14" customFormat="false" ht="61.5" hidden="false" customHeight="true" outlineLevel="0" collapsed="false">
      <c r="A14" s="10" t="n">
        <v>10</v>
      </c>
      <c r="B14" s="10" t="s">
        <v>687</v>
      </c>
      <c r="C14" s="63" t="s">
        <v>688</v>
      </c>
      <c r="D14" s="10" t="s">
        <v>689</v>
      </c>
      <c r="E14" s="64" t="n">
        <f aca="false">reco_profit-(12*pT-69.9)*Model!D9</f>
        <v>137038.4</v>
      </c>
      <c r="F14" s="10"/>
      <c r="G14" s="10" t="s">
        <v>690</v>
      </c>
    </row>
    <row r="15" customFormat="false" ht="61.5" hidden="false" customHeight="true" outlineLevel="0" collapsed="false">
      <c r="A15" s="10" t="n">
        <v>11</v>
      </c>
      <c r="B15" s="10" t="s">
        <v>691</v>
      </c>
      <c r="C15" s="63" t="s">
        <v>692</v>
      </c>
      <c r="D15" s="10" t="s">
        <v>693</v>
      </c>
      <c r="E15" s="64" t="n">
        <f aca="false">reco_profit-12*(Model!B9*Inputs!$G$6*Model!B14+Model!C9*Inputs!$G$7*Model!C14)</f>
        <v>165958.4</v>
      </c>
      <c r="F15" s="10"/>
      <c r="G15" s="10" t="s">
        <v>694</v>
      </c>
    </row>
    <row r="16" customFormat="false" ht="61.5" hidden="false" customHeight="true" outlineLevel="0" collapsed="false">
      <c r="A16" s="10" t="n">
        <v>12</v>
      </c>
      <c r="B16" s="10" t="s">
        <v>695</v>
      </c>
      <c r="C16" s="63" t="s">
        <v>677</v>
      </c>
      <c r="D16" s="10" t="s">
        <v>681</v>
      </c>
      <c r="E16" s="64"/>
      <c r="F16" s="10"/>
      <c r="G16" s="10" t="s">
        <v>696</v>
      </c>
    </row>
    <row r="17" customFormat="false" ht="61.5" hidden="false" customHeight="true" outlineLevel="0" collapsed="false">
      <c r="A17" s="10" t="n">
        <v>13</v>
      </c>
      <c r="B17" s="10" t="s">
        <v>697</v>
      </c>
      <c r="C17" s="63" t="s">
        <v>698</v>
      </c>
      <c r="D17" s="10" t="s">
        <v>699</v>
      </c>
      <c r="E17" s="64" t="n">
        <f aca="false">Alternatives!F17</f>
        <v>-210328</v>
      </c>
      <c r="F17" s="10"/>
      <c r="G17" s="10" t="s">
        <v>700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34"/>
    <col collapsed="false" customWidth="true" hidden="false" outlineLevel="0" max="4" min="4" style="0" width="36"/>
  </cols>
  <sheetData>
    <row r="1" customFormat="false" ht="17.35" hidden="false" customHeight="false" outlineLevel="0" collapsed="false">
      <c r="A1" s="5" t="s">
        <v>701</v>
      </c>
    </row>
    <row r="2" customFormat="false" ht="15" hidden="false" customHeight="false" outlineLevel="0" collapsed="false">
      <c r="A2" s="20" t="s">
        <v>702</v>
      </c>
    </row>
    <row r="4" customFormat="false" ht="15" hidden="false" customHeight="false" outlineLevel="0" collapsed="false">
      <c r="A4" s="9" t="s">
        <v>703</v>
      </c>
      <c r="B4" s="9" t="s">
        <v>704</v>
      </c>
      <c r="C4" s="9" t="s">
        <v>705</v>
      </c>
      <c r="D4" s="9" t="s">
        <v>38</v>
      </c>
    </row>
    <row r="5" customFormat="false" ht="15" hidden="false" customHeight="false" outlineLevel="0" collapsed="false">
      <c r="A5" s="21" t="s">
        <v>706</v>
      </c>
      <c r="B5" s="66" t="n">
        <f aca="false">reco_total</f>
        <v>876182.4</v>
      </c>
      <c r="C5" s="67" t="s">
        <v>707</v>
      </c>
      <c r="D5" s="21" t="s">
        <v>45</v>
      </c>
    </row>
    <row r="6" customFormat="false" ht="15" hidden="false" customHeight="false" outlineLevel="0" collapsed="false">
      <c r="A6" s="21" t="s">
        <v>708</v>
      </c>
      <c r="B6" s="66" t="n">
        <f aca="false">reco_profit</f>
        <v>176182.4</v>
      </c>
      <c r="C6" s="67" t="s">
        <v>709</v>
      </c>
      <c r="D6" s="21" t="s">
        <v>45</v>
      </c>
    </row>
    <row r="7" customFormat="false" ht="15" hidden="false" customHeight="false" outlineLevel="0" collapsed="false">
      <c r="A7" s="21" t="s">
        <v>710</v>
      </c>
      <c r="B7" s="66" t="n">
        <f aca="false">Alternatives!F5</f>
        <v>-1280800</v>
      </c>
      <c r="C7" s="67" t="s">
        <v>711</v>
      </c>
      <c r="D7" s="21" t="s">
        <v>71</v>
      </c>
    </row>
    <row r="8" customFormat="false" ht="15" hidden="false" customHeight="false" outlineLevel="0" collapsed="false">
      <c r="A8" s="21" t="s">
        <v>67</v>
      </c>
      <c r="B8" s="66" t="n">
        <f aca="false">Model!E13</f>
        <v>37840</v>
      </c>
      <c r="C8" s="67" t="s">
        <v>712</v>
      </c>
      <c r="D8" s="21" t="s">
        <v>71</v>
      </c>
    </row>
    <row r="9" customFormat="false" ht="15" hidden="false" customHeight="false" outlineLevel="0" collapsed="false">
      <c r="A9" s="21" t="s">
        <v>713</v>
      </c>
      <c r="B9" s="68" t="n">
        <f aca="false">Model!E13/Inputs!$B$10</f>
        <v>0.946</v>
      </c>
      <c r="C9" s="67" t="s">
        <v>714</v>
      </c>
      <c r="D9" s="21" t="s">
        <v>71</v>
      </c>
    </row>
    <row r="10" customFormat="false" ht="15" hidden="false" customHeight="false" outlineLevel="0" collapsed="false">
      <c r="A10" s="21" t="s">
        <v>282</v>
      </c>
      <c r="B10" s="66" t="n">
        <f aca="false">Model!E9</f>
        <v>9520</v>
      </c>
      <c r="C10" s="67" t="s">
        <v>715</v>
      </c>
      <c r="D10" s="21" t="s">
        <v>50</v>
      </c>
    </row>
    <row r="11" customFormat="false" ht="15" hidden="false" customHeight="false" outlineLevel="0" collapsed="false">
      <c r="A11" s="21" t="s">
        <v>716</v>
      </c>
      <c r="B11" s="66" t="n">
        <f aca="false">Alternatives!E6</f>
        <v>680544</v>
      </c>
      <c r="C11" s="67" t="s">
        <v>717</v>
      </c>
      <c r="D11" s="21" t="s">
        <v>45</v>
      </c>
    </row>
    <row r="12" customFormat="false" ht="15" hidden="false" customHeight="false" outlineLevel="0" collapsed="false">
      <c r="A12" s="21" t="s">
        <v>718</v>
      </c>
      <c r="B12" s="66" t="n">
        <f aca="false">Alternatives!E7</f>
        <v>770472</v>
      </c>
      <c r="C12" s="67" t="s">
        <v>719</v>
      </c>
      <c r="D12" s="21" t="s">
        <v>45</v>
      </c>
    </row>
    <row r="13" customFormat="false" ht="15" hidden="false" customHeight="false" outlineLevel="0" collapsed="false">
      <c r="A13" s="21" t="s">
        <v>720</v>
      </c>
      <c r="B13" s="66" t="n">
        <f aca="false">Alternatives!E8</f>
        <v>756144</v>
      </c>
      <c r="C13" s="67" t="s">
        <v>721</v>
      </c>
      <c r="D13" s="21" t="s">
        <v>50</v>
      </c>
    </row>
    <row r="14" customFormat="false" ht="15" hidden="false" customHeight="false" outlineLevel="0" collapsed="false">
      <c r="A14" s="21" t="s">
        <v>722</v>
      </c>
      <c r="B14" s="68" t="n">
        <f aca="false">Alternatives!F13</f>
        <v>0.137202130641996</v>
      </c>
      <c r="C14" s="67" t="s">
        <v>723</v>
      </c>
      <c r="D14" s="21" t="s">
        <v>45</v>
      </c>
    </row>
    <row r="15" customFormat="false" ht="15" hidden="false" customHeight="false" outlineLevel="0" collapsed="false">
      <c r="A15" s="21" t="s">
        <v>724</v>
      </c>
      <c r="B15" s="66" t="n">
        <f aca="false">Inputs!$B$10-Alternatives!G7</f>
        <v>16600</v>
      </c>
      <c r="C15" s="67" t="s">
        <v>725</v>
      </c>
      <c r="D15" s="21" t="s">
        <v>76</v>
      </c>
    </row>
    <row r="16" customFormat="false" ht="15" hidden="false" customHeight="false" outlineLevel="0" collapsed="false">
      <c r="A16" s="21" t="s">
        <v>56</v>
      </c>
      <c r="B16" s="66" t="n">
        <f aca="false">'Break-even'!B9</f>
        <v>30231.1482175401</v>
      </c>
      <c r="C16" s="67" t="s">
        <v>726</v>
      </c>
      <c r="D16" s="21" t="s">
        <v>50</v>
      </c>
    </row>
    <row r="17" customFormat="false" ht="15" hidden="false" customHeight="false" outlineLevel="0" collapsed="false">
      <c r="A17" s="21" t="s">
        <v>51</v>
      </c>
      <c r="B17" s="68" t="n">
        <f aca="false">'Break-even'!B10</f>
        <v>0.201079592559723</v>
      </c>
      <c r="C17" s="67" t="s">
        <v>727</v>
      </c>
      <c r="D17" s="21" t="s">
        <v>50</v>
      </c>
    </row>
    <row r="18" customFormat="false" ht="15" hidden="false" customHeight="false" outlineLevel="0" collapsed="false">
      <c r="A18" s="21" t="s">
        <v>728</v>
      </c>
      <c r="B18" s="69" t="n">
        <f aca="false">EVE!B6</f>
        <v>8</v>
      </c>
      <c r="C18" s="67" t="s">
        <v>729</v>
      </c>
      <c r="D18" s="21" t="s">
        <v>730</v>
      </c>
    </row>
    <row r="19" customFormat="false" ht="15" hidden="false" customHeight="false" outlineLevel="0" collapsed="false">
      <c r="A19" s="21" t="s">
        <v>731</v>
      </c>
      <c r="B19" s="69" t="n">
        <f aca="false">EVE!B9</f>
        <v>12</v>
      </c>
      <c r="C19" s="67" t="s">
        <v>732</v>
      </c>
      <c r="D19" s="21" t="s">
        <v>733</v>
      </c>
    </row>
    <row r="20" customFormat="false" ht="15" hidden="false" customHeight="false" outlineLevel="0" collapsed="false">
      <c r="A20" s="21" t="s">
        <v>734</v>
      </c>
      <c r="B20" s="69" t="n">
        <f aca="false">'Break-even'!E40</f>
        <v>1.074</v>
      </c>
      <c r="C20" s="67" t="s">
        <v>735</v>
      </c>
      <c r="D20" s="21" t="s">
        <v>99</v>
      </c>
    </row>
    <row r="21" customFormat="false" ht="15" hidden="false" customHeight="false" outlineLevel="0" collapsed="false">
      <c r="A21" s="21" t="s">
        <v>736</v>
      </c>
      <c r="B21" s="69" t="n">
        <f aca="false">'Break-even'!E42</f>
        <v>2.25</v>
      </c>
      <c r="C21" s="67" t="s">
        <v>737</v>
      </c>
      <c r="D21" s="21" t="s">
        <v>99</v>
      </c>
    </row>
    <row r="22" customFormat="false" ht="15" hidden="false" customHeight="false" outlineLevel="0" collapsed="false">
      <c r="A22" s="21" t="s">
        <v>738</v>
      </c>
      <c r="B22" s="68" t="n">
        <f aca="false">'Break-even'!B27</f>
        <v>0.370588235294118</v>
      </c>
      <c r="C22" s="67" t="s">
        <v>739</v>
      </c>
      <c r="D22" s="21" t="s">
        <v>99</v>
      </c>
    </row>
    <row r="23" customFormat="false" ht="15" hidden="false" customHeight="false" outlineLevel="0" collapsed="false">
      <c r="A23" s="21" t="s">
        <v>740</v>
      </c>
      <c r="B23" s="68" t="n">
        <f aca="false">'Break-even'!B51</f>
        <v>0.484615384615385</v>
      </c>
      <c r="C23" s="67" t="s">
        <v>741</v>
      </c>
      <c r="D23" s="21" t="s">
        <v>742</v>
      </c>
    </row>
    <row r="24" customFormat="false" ht="15" hidden="false" customHeight="false" outlineLevel="0" collapsed="false">
      <c r="A24" s="21" t="s">
        <v>743</v>
      </c>
      <c r="B24" s="69" t="n">
        <f aca="false">Arbitrage!B7</f>
        <v>9</v>
      </c>
      <c r="C24" s="67" t="s">
        <v>744</v>
      </c>
      <c r="D24" s="21" t="s">
        <v>745</v>
      </c>
    </row>
    <row r="25" customFormat="false" ht="15" hidden="false" customHeight="false" outlineLevel="0" collapsed="false">
      <c r="A25" s="21" t="s">
        <v>746</v>
      </c>
      <c r="B25" s="66" t="n">
        <f aca="false">Sensitivity!AG7</f>
        <v>69190.4</v>
      </c>
      <c r="C25" s="67" t="s">
        <v>136</v>
      </c>
      <c r="D25" s="21" t="s">
        <v>122</v>
      </c>
    </row>
    <row r="26" customFormat="false" ht="15" hidden="false" customHeight="false" outlineLevel="0" collapsed="false">
      <c r="A26" s="21" t="s">
        <v>747</v>
      </c>
      <c r="B26" s="66" t="n">
        <f aca="false">Sensitivity!AG26</f>
        <v>6245.12</v>
      </c>
      <c r="C26" s="67" t="s">
        <v>136</v>
      </c>
      <c r="D26" s="21" t="s">
        <v>122</v>
      </c>
    </row>
    <row r="27" customFormat="false" ht="15" hidden="false" customHeight="false" outlineLevel="0" collapsed="false">
      <c r="A27" s="21" t="s">
        <v>748</v>
      </c>
      <c r="B27" s="66" t="n">
        <f aca="false">Sensitivity!AG17</f>
        <v>-140521.6</v>
      </c>
      <c r="C27" s="67" t="s">
        <v>136</v>
      </c>
      <c r="D27" s="21" t="s">
        <v>122</v>
      </c>
    </row>
    <row r="28" customFormat="false" ht="15" hidden="false" customHeight="false" outlineLevel="0" collapsed="false">
      <c r="A28" s="21" t="s">
        <v>749</v>
      </c>
      <c r="B28" s="66" t="n">
        <f aca="false">Sensitivity!AG18</f>
        <v>73462.4</v>
      </c>
      <c r="C28" s="67" t="s">
        <v>136</v>
      </c>
      <c r="D28" s="21" t="s">
        <v>122</v>
      </c>
    </row>
    <row r="29" customFormat="false" ht="15" hidden="false" customHeight="false" outlineLevel="0" collapsed="false">
      <c r="A29" s="21" t="s">
        <v>750</v>
      </c>
      <c r="B29" s="66" t="n">
        <f aca="false">Sensitivity!AG19</f>
        <v>-50108.7999999998</v>
      </c>
      <c r="C29" s="67" t="s">
        <v>136</v>
      </c>
      <c r="D29" s="21" t="s">
        <v>122</v>
      </c>
    </row>
    <row r="30" customFormat="false" ht="15" hidden="false" customHeight="false" outlineLevel="0" collapsed="false">
      <c r="A30" s="21" t="s">
        <v>751</v>
      </c>
      <c r="B30" s="68" t="n">
        <f aca="false">'Stress test'!F6</f>
        <v>0.823343801405713</v>
      </c>
      <c r="C30" s="67" t="s">
        <v>752</v>
      </c>
      <c r="D30" s="21" t="s">
        <v>122</v>
      </c>
    </row>
    <row r="31" customFormat="false" ht="15" hidden="false" customHeight="false" outlineLevel="0" collapsed="false">
      <c r="A31" s="21" t="s">
        <v>753</v>
      </c>
      <c r="B31" s="69" t="n">
        <f aca="false">'Stress test'!F10</f>
        <v>1.2781499444276</v>
      </c>
      <c r="C31" s="67" t="s">
        <v>752</v>
      </c>
      <c r="D31" s="21" t="s">
        <v>122</v>
      </c>
    </row>
    <row r="32" customFormat="false" ht="15" hidden="false" customHeight="false" outlineLevel="0" collapsed="false">
      <c r="A32" s="21" t="s">
        <v>754</v>
      </c>
      <c r="B32" s="66" t="n">
        <f aca="false">'Stress test'!B25</f>
        <v>56662.4000000001</v>
      </c>
      <c r="C32" s="67" t="s">
        <v>755</v>
      </c>
      <c r="D32" s="21" t="s">
        <v>122</v>
      </c>
    </row>
    <row r="33" customFormat="false" ht="15" hidden="false" customHeight="false" outlineLevel="0" collapsed="false">
      <c r="A33" s="21" t="s">
        <v>756</v>
      </c>
      <c r="B33" s="66" t="n">
        <f aca="false">'Stress test'!E40</f>
        <v>52915.5174479075</v>
      </c>
      <c r="C33" s="67" t="s">
        <v>757</v>
      </c>
      <c r="D33" s="21" t="s">
        <v>126</v>
      </c>
    </row>
    <row r="34" customFormat="false" ht="15" hidden="false" customHeight="false" outlineLevel="0" collapsed="false">
      <c r="A34" s="21" t="s">
        <v>758</v>
      </c>
      <c r="B34" s="68" t="n">
        <f aca="false">'Stress test'!H40</f>
        <v>0.1382</v>
      </c>
      <c r="C34" s="67" t="s">
        <v>759</v>
      </c>
      <c r="D34" s="21" t="s">
        <v>126</v>
      </c>
    </row>
    <row r="35" customFormat="false" ht="15" hidden="false" customHeight="false" outlineLevel="0" collapsed="false">
      <c r="A35" s="21" t="s">
        <v>760</v>
      </c>
      <c r="B35" s="68" t="n">
        <f aca="false">'Stress test'!H43</f>
        <v>0.6946</v>
      </c>
      <c r="C35" s="67" t="s">
        <v>761</v>
      </c>
      <c r="D35" s="21" t="s">
        <v>122</v>
      </c>
    </row>
    <row r="36" customFormat="false" ht="15" hidden="false" customHeight="false" outlineLevel="0" collapsed="false">
      <c r="A36" s="21" t="s">
        <v>137</v>
      </c>
      <c r="B36" s="70" t="n">
        <f aca="false">KPIs!E24</f>
        <v>17</v>
      </c>
      <c r="C36" s="67" t="s">
        <v>762</v>
      </c>
      <c r="D36" s="21"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22"/>
    <col collapsed="false" customWidth="true" hidden="false" outlineLevel="0" max="2" min="2" style="0" width="96"/>
    <col collapsed="false" customWidth="true" hidden="false" outlineLevel="0" max="3" min="3" style="0" width="60"/>
  </cols>
  <sheetData>
    <row r="1" customFormat="false" ht="17.35" hidden="false" customHeight="false" outlineLevel="0" collapsed="false">
      <c r="A1" s="5" t="s">
        <v>763</v>
      </c>
    </row>
    <row r="3" customFormat="false" ht="15" hidden="false" customHeight="false" outlineLevel="0" collapsed="false">
      <c r="A3" s="9" t="s">
        <v>764</v>
      </c>
      <c r="B3" s="9" t="s">
        <v>765</v>
      </c>
      <c r="C3" s="9" t="s">
        <v>766</v>
      </c>
    </row>
    <row r="4" customFormat="false" ht="48" hidden="false" customHeight="true" outlineLevel="0" collapsed="false">
      <c r="A4" s="10" t="s">
        <v>767</v>
      </c>
      <c r="B4" s="10" t="s">
        <v>768</v>
      </c>
      <c r="C4" s="10" t="s">
        <v>769</v>
      </c>
    </row>
    <row r="5" customFormat="false" ht="48" hidden="false" customHeight="true" outlineLevel="0" collapsed="false">
      <c r="A5" s="10" t="s">
        <v>767</v>
      </c>
      <c r="B5" s="10" t="s">
        <v>770</v>
      </c>
      <c r="C5" s="10" t="s">
        <v>771</v>
      </c>
    </row>
    <row r="6" customFormat="false" ht="48" hidden="false" customHeight="true" outlineLevel="0" collapsed="false">
      <c r="A6" s="10" t="s">
        <v>767</v>
      </c>
      <c r="B6" s="10" t="s">
        <v>772</v>
      </c>
      <c r="C6" s="10" t="s">
        <v>773</v>
      </c>
    </row>
    <row r="7" customFormat="false" ht="48" hidden="false" customHeight="true" outlineLevel="0" collapsed="false">
      <c r="A7" s="10" t="s">
        <v>767</v>
      </c>
      <c r="B7" s="10" t="s">
        <v>774</v>
      </c>
      <c r="C7" s="10" t="s">
        <v>775</v>
      </c>
    </row>
    <row r="8" customFormat="false" ht="48" hidden="false" customHeight="true" outlineLevel="0" collapsed="false">
      <c r="A8" s="10" t="s">
        <v>776</v>
      </c>
      <c r="B8" s="10" t="s">
        <v>777</v>
      </c>
      <c r="C8" s="10" t="s">
        <v>778</v>
      </c>
    </row>
    <row r="9" customFormat="false" ht="48" hidden="false" customHeight="true" outlineLevel="0" collapsed="false">
      <c r="A9" s="10" t="s">
        <v>779</v>
      </c>
      <c r="B9" s="10" t="s">
        <v>780</v>
      </c>
      <c r="C9" s="10" t="s">
        <v>781</v>
      </c>
    </row>
    <row r="10" customFormat="false" ht="48" hidden="false" customHeight="true" outlineLevel="0" collapsed="false">
      <c r="A10" s="10" t="s">
        <v>779</v>
      </c>
      <c r="B10" s="10" t="s">
        <v>782</v>
      </c>
      <c r="C10" s="10" t="s">
        <v>783</v>
      </c>
    </row>
    <row r="11" customFormat="false" ht="48" hidden="false" customHeight="true" outlineLevel="0" collapsed="false">
      <c r="A11" s="10" t="s">
        <v>779</v>
      </c>
      <c r="B11" s="10" t="s">
        <v>784</v>
      </c>
      <c r="C11" s="10" t="s">
        <v>785</v>
      </c>
    </row>
    <row r="12" customFormat="false" ht="48" hidden="false" customHeight="true" outlineLevel="0" collapsed="false">
      <c r="A12" s="10" t="s">
        <v>779</v>
      </c>
      <c r="B12" s="10" t="s">
        <v>786</v>
      </c>
      <c r="C12" s="10" t="s">
        <v>787</v>
      </c>
    </row>
    <row r="13" customFormat="false" ht="48" hidden="false" customHeight="true" outlineLevel="0" collapsed="false">
      <c r="A13" s="10" t="s">
        <v>779</v>
      </c>
      <c r="B13" s="10" t="s">
        <v>788</v>
      </c>
      <c r="C13" s="10" t="s">
        <v>789</v>
      </c>
    </row>
    <row r="14" customFormat="false" ht="48" hidden="false" customHeight="true" outlineLevel="0" collapsed="false">
      <c r="A14" s="10" t="s">
        <v>779</v>
      </c>
      <c r="B14" s="10" t="s">
        <v>790</v>
      </c>
      <c r="C14" s="10" t="s">
        <v>791</v>
      </c>
    </row>
    <row r="15" customFormat="false" ht="48" hidden="false" customHeight="true" outlineLevel="0" collapsed="false">
      <c r="A15" s="10" t="s">
        <v>792</v>
      </c>
      <c r="B15" s="10" t="s">
        <v>793</v>
      </c>
      <c r="C15" s="10" t="s">
        <v>794</v>
      </c>
    </row>
    <row r="16" customFormat="false" ht="48" hidden="false" customHeight="true" outlineLevel="0" collapsed="false">
      <c r="A16" s="10" t="s">
        <v>792</v>
      </c>
      <c r="B16" s="10" t="s">
        <v>795</v>
      </c>
      <c r="C16" s="10" t="s">
        <v>796</v>
      </c>
    </row>
    <row r="17" customFormat="false" ht="48" hidden="false" customHeight="true" outlineLevel="0" collapsed="false">
      <c r="A17" s="10" t="s">
        <v>792</v>
      </c>
      <c r="B17" s="10" t="s">
        <v>797</v>
      </c>
      <c r="C17" s="10" t="s">
        <v>796</v>
      </c>
    </row>
    <row r="18" customFormat="false" ht="48" hidden="false" customHeight="true" outlineLevel="0" collapsed="false">
      <c r="A18" s="10" t="s">
        <v>792</v>
      </c>
      <c r="B18" s="10" t="s">
        <v>798</v>
      </c>
      <c r="C18" s="10" t="s">
        <v>799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60"/>
    <col collapsed="false" customWidth="true" hidden="false" outlineLevel="0" max="3" min="2" style="0" width="16"/>
    <col collapsed="false" customWidth="true" hidden="false" outlineLevel="0" max="4" min="4" style="0" width="14"/>
  </cols>
  <sheetData>
    <row r="1" customFormat="false" ht="17.35" hidden="false" customHeight="false" outlineLevel="0" collapsed="false">
      <c r="A1" s="5" t="s">
        <v>800</v>
      </c>
    </row>
    <row r="2" customFormat="false" ht="15" hidden="false" customHeight="false" outlineLevel="0" collapsed="false">
      <c r="A2" s="20" t="s">
        <v>801</v>
      </c>
    </row>
    <row r="4" customFormat="false" ht="15" hidden="false" customHeight="false" outlineLevel="0" collapsed="false">
      <c r="A4" s="15" t="s">
        <v>802</v>
      </c>
      <c r="B4" s="15" t="s">
        <v>803</v>
      </c>
      <c r="C4" s="15" t="s">
        <v>804</v>
      </c>
      <c r="D4" s="15" t="s">
        <v>805</v>
      </c>
    </row>
    <row r="5" customFormat="false" ht="15" hidden="false" customHeight="false" outlineLevel="0" collapsed="false">
      <c r="A5" s="0" t="s">
        <v>806</v>
      </c>
      <c r="B5" s="40" t="n">
        <f aca="false">Alternatives!E5</f>
        <v>-580800</v>
      </c>
      <c r="C5" s="71" t="n">
        <v>-580800</v>
      </c>
      <c r="D5" s="72" t="n">
        <f aca="false">B5-C5</f>
        <v>0</v>
      </c>
    </row>
    <row r="6" customFormat="false" ht="15" hidden="false" customHeight="false" outlineLevel="0" collapsed="false">
      <c r="A6" s="0" t="s">
        <v>807</v>
      </c>
      <c r="B6" s="40" t="n">
        <f aca="false">Alternatives!E6</f>
        <v>680544</v>
      </c>
      <c r="C6" s="71" t="n">
        <v>680544</v>
      </c>
      <c r="D6" s="72" t="n">
        <f aca="false">B6-C6</f>
        <v>0</v>
      </c>
    </row>
    <row r="7" customFormat="false" ht="15" hidden="false" customHeight="false" outlineLevel="0" collapsed="false">
      <c r="A7" s="0" t="s">
        <v>808</v>
      </c>
      <c r="B7" s="40" t="n">
        <f aca="false">Alternatives!E17</f>
        <v>489672</v>
      </c>
      <c r="C7" s="71" t="n">
        <v>489672</v>
      </c>
      <c r="D7" s="72" t="n">
        <f aca="false">B7-C7</f>
        <v>0</v>
      </c>
    </row>
    <row r="8" customFormat="false" ht="15" hidden="false" customHeight="false" outlineLevel="0" collapsed="false">
      <c r="A8" s="0" t="s">
        <v>809</v>
      </c>
      <c r="B8" s="40" t="n">
        <f aca="false">Alternatives!E18</f>
        <v>770472</v>
      </c>
      <c r="C8" s="71" t="n">
        <v>770472</v>
      </c>
      <c r="D8" s="72" t="n">
        <f aca="false">B8-C8</f>
        <v>0</v>
      </c>
    </row>
    <row r="9" customFormat="false" ht="15" hidden="false" customHeight="false" outlineLevel="0" collapsed="false">
      <c r="A9" s="0" t="s">
        <v>810</v>
      </c>
      <c r="B9" s="40" t="n">
        <f aca="false">Alternatives!E19</f>
        <v>1051272</v>
      </c>
      <c r="C9" s="71" t="n">
        <v>1051272</v>
      </c>
      <c r="D9" s="72" t="n">
        <f aca="false">B9-C9</f>
        <v>0</v>
      </c>
    </row>
    <row r="10" customFormat="false" ht="15" hidden="false" customHeight="false" outlineLevel="0" collapsed="false">
      <c r="A10" s="0" t="s">
        <v>811</v>
      </c>
      <c r="B10" s="40" t="n">
        <f aca="false">Alternatives!E8</f>
        <v>756144</v>
      </c>
      <c r="C10" s="71" t="n">
        <v>756144</v>
      </c>
      <c r="D10" s="72" t="n">
        <f aca="false">B10-C10</f>
        <v>0</v>
      </c>
    </row>
    <row r="11" customFormat="false" ht="15" hidden="false" customHeight="false" outlineLevel="0" collapsed="false">
      <c r="A11" s="0" t="s">
        <v>812</v>
      </c>
      <c r="B11" s="40" t="n">
        <f aca="false">reco_total</f>
        <v>876182.4</v>
      </c>
      <c r="C11" s="71" t="n">
        <v>876182.4</v>
      </c>
      <c r="D11" s="72" t="n">
        <f aca="false">B11-C11</f>
        <v>0</v>
      </c>
    </row>
    <row r="12" customFormat="false" ht="15" hidden="false" customHeight="false" outlineLevel="0" collapsed="false">
      <c r="A12" s="0" t="s">
        <v>813</v>
      </c>
      <c r="B12" s="40" t="n">
        <f aca="false">reco_profit</f>
        <v>176182.4</v>
      </c>
      <c r="C12" s="71" t="n">
        <v>176182.4</v>
      </c>
      <c r="D12" s="72" t="n">
        <f aca="false">B12-C12</f>
        <v>0</v>
      </c>
    </row>
    <row r="13" customFormat="false" ht="15" hidden="false" customHeight="false" outlineLevel="0" collapsed="false">
      <c r="A13" s="0" t="s">
        <v>814</v>
      </c>
      <c r="B13" s="40" t="n">
        <f aca="false">Model!E13</f>
        <v>37840</v>
      </c>
      <c r="C13" s="71" t="n">
        <v>37840</v>
      </c>
      <c r="D13" s="72" t="n">
        <f aca="false">B13-C13</f>
        <v>0</v>
      </c>
    </row>
    <row r="14" customFormat="false" ht="15" hidden="false" customHeight="false" outlineLevel="0" collapsed="false">
      <c r="A14" s="0" t="s">
        <v>815</v>
      </c>
      <c r="B14" s="40" t="n">
        <f aca="false">'Price grid'!I7</f>
        <v>257400</v>
      </c>
      <c r="C14" s="71" t="n">
        <v>257400</v>
      </c>
      <c r="D14" s="72" t="n">
        <f aca="false">B14-C14</f>
        <v>0</v>
      </c>
    </row>
    <row r="15" customFormat="false" ht="15" hidden="false" customHeight="false" outlineLevel="0" collapsed="false">
      <c r="B15" s="40" t="n">
        <f aca="false">'Price grid'!I8</f>
        <v>249696</v>
      </c>
      <c r="C15" s="71" t="n">
        <v>249696</v>
      </c>
      <c r="D15" s="72" t="n">
        <f aca="false">B15-C15</f>
        <v>0</v>
      </c>
    </row>
    <row r="16" customFormat="false" ht="15" hidden="false" customHeight="false" outlineLevel="0" collapsed="false">
      <c r="B16" s="40" t="n">
        <f aca="false">'Price grid'!I9</f>
        <v>232128</v>
      </c>
      <c r="C16" s="71" t="n">
        <v>232128</v>
      </c>
      <c r="D16" s="72" t="n">
        <f aca="false">B16-C16</f>
        <v>0</v>
      </c>
    </row>
    <row r="17" customFormat="false" ht="15" hidden="false" customHeight="false" outlineLevel="0" collapsed="false">
      <c r="A17" s="0" t="s">
        <v>816</v>
      </c>
      <c r="B17" s="40" t="n">
        <f aca="false">'Price grid'!I13</f>
        <v>396432</v>
      </c>
      <c r="C17" s="71" t="n">
        <v>396432</v>
      </c>
      <c r="D17" s="72" t="n">
        <f aca="false">B17-C17</f>
        <v>0</v>
      </c>
    </row>
    <row r="18" customFormat="false" ht="15" hidden="false" customHeight="false" outlineLevel="0" collapsed="false">
      <c r="B18" s="40" t="n">
        <f aca="false">'Price grid'!I14</f>
        <v>452966.4</v>
      </c>
      <c r="C18" s="71" t="n">
        <v>452966.4</v>
      </c>
      <c r="D18" s="72" t="n">
        <f aca="false">B18-C18</f>
        <v>0</v>
      </c>
    </row>
    <row r="19" customFormat="false" ht="15" hidden="false" customHeight="false" outlineLevel="0" collapsed="false">
      <c r="B19" s="40" t="n">
        <f aca="false">'Price grid'!I15</f>
        <v>450835.2</v>
      </c>
      <c r="C19" s="71" t="n">
        <v>450835.2</v>
      </c>
      <c r="D19" s="72" t="n">
        <f aca="false">B19-C19</f>
        <v>0</v>
      </c>
    </row>
    <row r="20" customFormat="false" ht="15" hidden="false" customHeight="false" outlineLevel="0" collapsed="false">
      <c r="A20" s="0" t="s">
        <v>817</v>
      </c>
      <c r="B20" s="40" t="n">
        <f aca="false">'Price grid'!I19</f>
        <v>145920</v>
      </c>
      <c r="C20" s="71" t="n">
        <v>145920</v>
      </c>
      <c r="D20" s="72" t="n">
        <f aca="false">B20-C20</f>
        <v>0</v>
      </c>
    </row>
    <row r="21" customFormat="false" ht="15" hidden="false" customHeight="false" outlineLevel="0" collapsed="false">
      <c r="B21" s="40" t="n">
        <f aca="false">'Price grid'!I20</f>
        <v>173520</v>
      </c>
      <c r="C21" s="71" t="n">
        <v>173520</v>
      </c>
      <c r="D21" s="72" t="n">
        <f aca="false">B21-C21</f>
        <v>0</v>
      </c>
    </row>
    <row r="22" customFormat="false" ht="15" hidden="false" customHeight="false" outlineLevel="0" collapsed="false">
      <c r="B22" s="40" t="n">
        <f aca="false">'Price grid'!I21</f>
        <v>159120</v>
      </c>
      <c r="C22" s="71" t="n">
        <v>159120</v>
      </c>
      <c r="D22" s="72" t="n">
        <f aca="false">B22-C22</f>
        <v>0</v>
      </c>
    </row>
    <row r="23" customFormat="false" ht="15" hidden="false" customHeight="false" outlineLevel="0" collapsed="false">
      <c r="A23" s="0" t="s">
        <v>818</v>
      </c>
      <c r="B23" s="40" t="n">
        <f aca="false">Sensitivity!AG7</f>
        <v>69190.4</v>
      </c>
      <c r="C23" s="71" t="n">
        <v>69190.4</v>
      </c>
      <c r="D23" s="72" t="n">
        <f aca="false">B23-C23</f>
        <v>0</v>
      </c>
    </row>
    <row r="24" customFormat="false" ht="15" hidden="false" customHeight="false" outlineLevel="0" collapsed="false">
      <c r="A24" s="0" t="s">
        <v>819</v>
      </c>
      <c r="B24" s="40" t="n">
        <f aca="false">Sensitivity!AG12</f>
        <v>135862.4</v>
      </c>
      <c r="C24" s="71" t="n">
        <v>135862.4</v>
      </c>
      <c r="D24" s="72" t="n">
        <f aca="false">B24-C24</f>
        <v>0</v>
      </c>
    </row>
    <row r="25" customFormat="false" ht="15" hidden="false" customHeight="false" outlineLevel="0" collapsed="false">
      <c r="A25" s="0" t="s">
        <v>820</v>
      </c>
      <c r="B25" s="40" t="n">
        <f aca="false">Sensitivity!AG13</f>
        <v>137054.72</v>
      </c>
      <c r="C25" s="71" t="n">
        <v>137054.72</v>
      </c>
      <c r="D25" s="72" t="n">
        <f aca="false">B25-C25</f>
        <v>0</v>
      </c>
    </row>
    <row r="26" customFormat="false" ht="15" hidden="false" customHeight="false" outlineLevel="0" collapsed="false">
      <c r="A26" s="0" t="s">
        <v>821</v>
      </c>
      <c r="B26" s="40" t="n">
        <f aca="false">Sensitivity!AG15</f>
        <v>130275.2</v>
      </c>
      <c r="C26" s="71" t="n">
        <v>130275.2</v>
      </c>
      <c r="D26" s="72" t="n">
        <f aca="false">B26-C26</f>
        <v>0</v>
      </c>
    </row>
    <row r="27" customFormat="false" ht="15" hidden="false" customHeight="false" outlineLevel="0" collapsed="false">
      <c r="A27" s="0" t="s">
        <v>822</v>
      </c>
      <c r="B27" s="40" t="n">
        <f aca="false">Sensitivity!AF20</f>
        <v>863875.2</v>
      </c>
      <c r="C27" s="71" t="n">
        <v>863875.2</v>
      </c>
      <c r="D27" s="72" t="n">
        <f aca="false">B27-C27</f>
        <v>0</v>
      </c>
    </row>
    <row r="28" customFormat="false" ht="15" hidden="false" customHeight="false" outlineLevel="0" collapsed="false">
      <c r="A28" s="0" t="s">
        <v>823</v>
      </c>
      <c r="B28" s="40" t="n">
        <f aca="false">Sensitivity!AF22</f>
        <v>883886.4</v>
      </c>
      <c r="C28" s="71" t="n">
        <v>883886.4</v>
      </c>
      <c r="D28" s="72" t="n">
        <f aca="false">B28-C28</f>
        <v>0</v>
      </c>
    </row>
    <row r="29" customFormat="false" ht="15" hidden="false" customHeight="false" outlineLevel="0" collapsed="false">
      <c r="A29" s="0" t="s">
        <v>824</v>
      </c>
      <c r="B29" s="40" t="n">
        <f aca="false">Sensitivity!AF23</f>
        <v>856483.2</v>
      </c>
      <c r="C29" s="71" t="n">
        <v>856483.2</v>
      </c>
      <c r="D29" s="72" t="n">
        <f aca="false">B29-C29</f>
        <v>0</v>
      </c>
    </row>
    <row r="30" customFormat="false" ht="15" hidden="false" customHeight="false" outlineLevel="0" collapsed="false">
      <c r="A30" s="0" t="s">
        <v>825</v>
      </c>
      <c r="B30" s="72" t="n">
        <f aca="false">'Break-even'!F41</f>
        <v>-0.482160077145612</v>
      </c>
      <c r="C30" s="73" t="n">
        <v>-0.48216</v>
      </c>
      <c r="D30" s="72" t="n">
        <f aca="false">B30-C30</f>
        <v>-7.71456122872216E-008</v>
      </c>
    </row>
    <row r="31" customFormat="false" ht="15" hidden="false" customHeight="false" outlineLevel="0" collapsed="false">
      <c r="A31" s="0" t="s">
        <v>826</v>
      </c>
      <c r="B31" s="72" t="n">
        <f aca="false">'Break-even'!F43</f>
        <v>-0.470588235294118</v>
      </c>
      <c r="C31" s="73" t="n">
        <v>-0.470588</v>
      </c>
      <c r="D31" s="72" t="n">
        <f aca="false">B31-C31</f>
        <v>-2.35294117634233E-007</v>
      </c>
    </row>
    <row r="32" customFormat="false" ht="15" hidden="false" customHeight="false" outlineLevel="0" collapsed="false">
      <c r="A32" s="0" t="s">
        <v>827</v>
      </c>
      <c r="B32" s="72" t="n">
        <f aca="false">'Break-even'!B51</f>
        <v>0.484615384615385</v>
      </c>
      <c r="C32" s="73" t="n">
        <v>0.484615</v>
      </c>
      <c r="D32" s="72" t="n">
        <f aca="false">B32-C32</f>
        <v>3.84615384652065E-007</v>
      </c>
    </row>
    <row r="33" customFormat="false" ht="15" hidden="false" customHeight="false" outlineLevel="0" collapsed="false">
      <c r="A33" s="0" t="s">
        <v>828</v>
      </c>
      <c r="B33" s="72" t="n">
        <f aca="false">'Stress test'!F6</f>
        <v>0.823343801405713</v>
      </c>
      <c r="C33" s="73" t="n">
        <v>0.823344</v>
      </c>
      <c r="D33" s="72" t="n">
        <f aca="false">B33-C33</f>
        <v>-1.98594287237341E-007</v>
      </c>
    </row>
    <row r="34" customFormat="false" ht="15" hidden="false" customHeight="false" outlineLevel="0" collapsed="false">
      <c r="A34" s="0" t="s">
        <v>829</v>
      </c>
      <c r="B34" s="72" t="n">
        <f aca="false">'Stress test'!F7</f>
        <v>0.0994487789718187</v>
      </c>
      <c r="C34" s="73" t="n">
        <v>0.099449</v>
      </c>
      <c r="D34" s="72" t="n">
        <f aca="false">B34-C34</f>
        <v>-2.2102818129921E-007</v>
      </c>
    </row>
    <row r="35" customFormat="false" ht="15" hidden="false" customHeight="false" outlineLevel="0" collapsed="false">
      <c r="A35" s="0" t="s">
        <v>830</v>
      </c>
      <c r="B35" s="72" t="n">
        <f aca="false">'Stress test'!F10</f>
        <v>1.2781499444276</v>
      </c>
      <c r="C35" s="73" t="n">
        <v>1.27815</v>
      </c>
      <c r="D35" s="72" t="n">
        <f aca="false">B35-C35</f>
        <v>-5.55723955741883E-008</v>
      </c>
    </row>
    <row r="36" customFormat="false" ht="15" hidden="false" customHeight="false" outlineLevel="0" collapsed="false">
      <c r="A36" s="0" t="s">
        <v>831</v>
      </c>
      <c r="B36" s="72" t="n">
        <f aca="false">'Stress test'!F11</f>
        <v>0.00122143503591832</v>
      </c>
      <c r="C36" s="73" t="n">
        <v>0.001221</v>
      </c>
      <c r="D36" s="72" t="n">
        <f aca="false">B36-C36</f>
        <v>4.3503591832042E-007</v>
      </c>
    </row>
    <row r="37" customFormat="false" ht="15" hidden="false" customHeight="false" outlineLevel="0" collapsed="false">
      <c r="A37" s="0" t="s">
        <v>832</v>
      </c>
      <c r="B37" s="40" t="n">
        <f aca="false">'Stress test'!B25</f>
        <v>56662.4000000001</v>
      </c>
      <c r="C37" s="71" t="n">
        <v>56662.4</v>
      </c>
      <c r="D37" s="72" t="n">
        <f aca="false">B37-C37</f>
        <v>0</v>
      </c>
    </row>
    <row r="38" customFormat="false" ht="15" hidden="false" customHeight="false" outlineLevel="0" collapsed="false">
      <c r="A38" s="0" t="s">
        <v>833</v>
      </c>
      <c r="B38" s="40" t="n">
        <f aca="false">Bridge!B10</f>
        <v>40204.8</v>
      </c>
      <c r="C38" s="71" t="n">
        <v>40204.8</v>
      </c>
      <c r="D38" s="72" t="n">
        <f aca="false">B38-C38</f>
        <v>0</v>
      </c>
    </row>
    <row r="39" customFormat="false" ht="15" hidden="false" customHeight="false" outlineLevel="0" collapsed="false">
      <c r="A39" s="0" t="s">
        <v>834</v>
      </c>
      <c r="B39" s="40" t="n">
        <f aca="false">'Stress test'!B40</f>
        <v>51007.901250248</v>
      </c>
      <c r="C39" s="71" t="n">
        <v>51007.90125</v>
      </c>
      <c r="D39" s="72" t="n">
        <f aca="false">B39-C39</f>
        <v>2.47964635491371E-007</v>
      </c>
    </row>
    <row r="40" customFormat="false" ht="15" hidden="false" customHeight="false" outlineLevel="0" collapsed="false">
      <c r="A40" s="0" t="s">
        <v>835</v>
      </c>
      <c r="B40" s="40" t="n">
        <f aca="false">'Stress test'!C40</f>
        <v>-27704.5500812606</v>
      </c>
      <c r="C40" s="71" t="n">
        <v>-27704.550081</v>
      </c>
      <c r="D40" s="72" t="n">
        <f aca="false">B40-C40</f>
        <v>-2.60639353655279E-007</v>
      </c>
    </row>
    <row r="41" customFormat="false" ht="15" hidden="false" customHeight="false" outlineLevel="0" collapsed="false">
      <c r="A41" s="0" t="s">
        <v>836</v>
      </c>
      <c r="B41" s="40" t="n">
        <f aca="false">'Stress test'!E40</f>
        <v>52915.5174479075</v>
      </c>
      <c r="C41" s="71" t="n">
        <v>52915.517448</v>
      </c>
      <c r="D41" s="72" t="n">
        <f aca="false">B41-C41</f>
        <v>-9.2462869361043E-008</v>
      </c>
    </row>
    <row r="42" customFormat="false" ht="15" hidden="false" customHeight="false" outlineLevel="0" collapsed="false">
      <c r="A42" s="0" t="s">
        <v>837</v>
      </c>
      <c r="B42" s="72" t="n">
        <f aca="false">'Stress test'!H40</f>
        <v>0.1382</v>
      </c>
      <c r="C42" s="73" t="n">
        <v>0.1382</v>
      </c>
      <c r="D42" s="72" t="n">
        <f aca="false">B42-C42</f>
        <v>0</v>
      </c>
    </row>
    <row r="43" customFormat="false" ht="15" hidden="false" customHeight="false" outlineLevel="0" collapsed="false">
      <c r="A43" s="0" t="s">
        <v>838</v>
      </c>
      <c r="B43" s="40" t="n">
        <f aca="false">'Stress test'!B41</f>
        <v>-37626.2128791563</v>
      </c>
      <c r="C43" s="71" t="n">
        <v>-37626.212879</v>
      </c>
      <c r="D43" s="72" t="n">
        <f aca="false">B43-C43</f>
        <v>-1.56273017637432E-007</v>
      </c>
    </row>
    <row r="44" customFormat="false" ht="15" hidden="false" customHeight="false" outlineLevel="0" collapsed="false">
      <c r="A44" s="0" t="s">
        <v>839</v>
      </c>
      <c r="B44" s="40" t="n">
        <f aca="false">'Stress test'!B42</f>
        <v>-128073.553363281</v>
      </c>
      <c r="C44" s="71" t="n">
        <v>-128073.553363</v>
      </c>
      <c r="D44" s="72" t="n">
        <f aca="false">B44-C44</f>
        <v>-2.81012034974992E-007</v>
      </c>
    </row>
    <row r="45" customFormat="false" ht="15" hidden="false" customHeight="false" outlineLevel="0" collapsed="false">
      <c r="A45" s="0" t="s">
        <v>840</v>
      </c>
      <c r="B45" s="40" t="n">
        <f aca="false">'Stress test'!E43</f>
        <v>-86253.7850644</v>
      </c>
      <c r="C45" s="71" t="n">
        <v>-86253.785064</v>
      </c>
      <c r="D45" s="72" t="n">
        <f aca="false">B45-C45</f>
        <v>-4.00003045797348E-007</v>
      </c>
    </row>
    <row r="46" customFormat="false" ht="15" hidden="false" customHeight="false" outlineLevel="0" collapsed="false">
      <c r="A46" s="0" t="s">
        <v>841</v>
      </c>
      <c r="B46" s="72" t="n">
        <f aca="false">'Stress test'!H43</f>
        <v>0.6946</v>
      </c>
      <c r="C46" s="73" t="n">
        <v>0.6946</v>
      </c>
      <c r="D46" s="72" t="n">
        <f aca="false">B46-C46</f>
        <v>0</v>
      </c>
    </row>
    <row r="47" customFormat="false" ht="15" hidden="false" customHeight="false" outlineLevel="0" collapsed="false">
      <c r="A47" s="0" t="s">
        <v>842</v>
      </c>
      <c r="B47" s="72" t="n">
        <f aca="false">'Stress test'!B44</f>
        <v>0.8512</v>
      </c>
      <c r="C47" s="73" t="n">
        <v>0.8512</v>
      </c>
      <c r="D47" s="72" t="n">
        <f aca="false">B47-C47</f>
        <v>0</v>
      </c>
    </row>
    <row r="48" customFormat="false" ht="15" hidden="false" customHeight="false" outlineLevel="0" collapsed="false">
      <c r="A48" s="0" t="s">
        <v>843</v>
      </c>
      <c r="B48" s="40" t="n">
        <f aca="false">Sensitivity!AG27</f>
        <v>127352</v>
      </c>
      <c r="C48" s="71" t="n">
        <v>127352</v>
      </c>
      <c r="D48" s="72" t="n">
        <f aca="false">B48-C48</f>
        <v>0</v>
      </c>
    </row>
    <row r="49" customFormat="false" ht="15" hidden="false" customHeight="false" outlineLevel="0" collapsed="false">
      <c r="A49" s="0" t="s">
        <v>844</v>
      </c>
      <c r="B49" s="40" t="n">
        <f aca="false">Sensitivity!AG24</f>
        <v>161782.4</v>
      </c>
      <c r="C49" s="71" t="n">
        <v>161782.4</v>
      </c>
      <c r="D49" s="72" t="n">
        <f aca="false">B49-C49</f>
        <v>0</v>
      </c>
    </row>
    <row r="50" customFormat="false" ht="15" hidden="false" customHeight="false" outlineLevel="0" collapsed="false">
      <c r="A50" s="0" t="s">
        <v>845</v>
      </c>
      <c r="B50" s="72" t="n">
        <f aca="false">'Break-even'!F56</f>
        <v>0.655737704918033</v>
      </c>
      <c r="C50" s="73" t="n">
        <v>0.655738</v>
      </c>
      <c r="D50" s="72" t="n">
        <f aca="false">B50-C50</f>
        <v>-2.95081967194299E-007</v>
      </c>
    </row>
    <row r="52" customFormat="false" ht="15" hidden="false" customHeight="false" outlineLevel="0" collapsed="false">
      <c r="A52" s="15" t="s">
        <v>846</v>
      </c>
      <c r="D52" s="74" t="n">
        <f aca="false">MAX(ABS(MIN(D5:D50)),ABS(MAX(D5:D50)))</f>
        <v>4.3503591832042E-007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2026-10-05T09:12:48Z</dcterms:created>
  <dc:creator>Novčić Pay pricing project</dc:creator>
  <dc:description/>
  <dc:language>de-DE</dc:language>
  <cp:lastModifiedBy/>
  <dcterms:modified xsi:type="dcterms:W3CDTF">2026-10-05T09:12:49Z</dcterms:modified>
  <cp:revision>0</cp:revision>
  <dc:subject/>
  <dc:title>Novčić Pay — pricing model and calculations 2027</dc:title>
</cp:coreProperties>
</file>

<file path=docProps/custom.xml><?xml version="1.0" encoding="utf-8"?>
<Properties xmlns="http://schemas.openxmlformats.org/officeDocument/2006/custom-properties" xmlns:vt="http://schemas.openxmlformats.org/officeDocument/2006/docPropsVTypes"/>
</file>